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D9F19EF8-E513-468F-8A8E-C9DF4FEEA593}" xr6:coauthVersionLast="47" xr6:coauthVersionMax="47" xr10:uidLastSave="{00000000-0000-0000-0000-000000000000}"/>
  <bookViews>
    <workbookView xWindow="-108" yWindow="-108" windowWidth="23256" windowHeight="12456" tabRatio="898" firstSheet="2" activeTab="2" xr2:uid="{00000000-000D-0000-FFFF-FFFF00000000}"/>
  </bookViews>
  <sheets>
    <sheet name="説明資料（入力シート１）" sheetId="9" state="hidden" r:id="rId1"/>
    <sheet name="説明資料（入力シート２）" sheetId="10" state="hidden" r:id="rId2"/>
    <sheet name="内訳表" sheetId="7" r:id="rId3"/>
    <sheet name="入力シート２" sheetId="8" state="hidden" r:id="rId4"/>
    <sheet name="施設別算定表" sheetId="19" state="hidden" r:id="rId5"/>
    <sheet name="保全管理データ" sheetId="3" state="hidden" r:id="rId6"/>
    <sheet name="代価表(2)" sheetId="5" state="hidden" r:id="rId7"/>
  </sheets>
  <definedNames>
    <definedName name="_xlnm.Print_Area" localSheetId="4">施設別算定表!$B$55:$M$2645</definedName>
    <definedName name="_xlnm.Print_Area" localSheetId="0">'説明資料（入力シート１）'!$B$1:$K$1</definedName>
    <definedName name="_xlnm.Print_Area" localSheetId="6">'代価表(2)'!$B$17:$K$50</definedName>
    <definedName name="_xlnm.Print_Area" localSheetId="2">内訳表!$B$2:$I$29</definedName>
    <definedName name="_xlnm.Print_Area" localSheetId="3">入力シート２!$A$1:$K$17</definedName>
    <definedName name="_xlnm.Print_Area" localSheetId="5">保全管理データ!$A$1:$N$11365</definedName>
    <definedName name="汚泥処理能力">#REF!</definedName>
    <definedName name="割増対象賃金比" localSheetId="6">#REF!</definedName>
    <definedName name="割増対象賃金比" localSheetId="2">#REF!</definedName>
    <definedName name="割増対象賃金比">#REF!</definedName>
    <definedName name="基準人数">#REF!</definedName>
    <definedName name="契約期間" localSheetId="0">#REF!</definedName>
    <definedName name="契約期間" localSheetId="1">#REF!</definedName>
    <definedName name="契約期間">#REF!</definedName>
    <definedName name="現在流入水量">#REF!</definedName>
    <definedName name="主ポンプ能力">#REF!</definedName>
    <definedName name="水処理能力">#REF!</definedName>
    <definedName name="設備補正率">#REF!</definedName>
    <definedName name="全体計画能力">#REF!</definedName>
    <definedName name="電工単価">#REF!</definedName>
    <definedName name="日数補正係数">#REF!</definedName>
    <definedName name="日数補正後基準人数">#REF!</definedName>
    <definedName name="保守点検勤務日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0" i="19" l="1"/>
  <c r="D61" i="19"/>
  <c r="D62" i="19"/>
  <c r="D63" i="19"/>
  <c r="D64" i="19"/>
  <c r="D65" i="19"/>
  <c r="D66" i="19"/>
  <c r="D67" i="19"/>
  <c r="D68" i="19"/>
  <c r="D69" i="19"/>
  <c r="D70" i="19"/>
  <c r="D71" i="19"/>
  <c r="D72" i="19"/>
  <c r="D73" i="19"/>
  <c r="D74" i="19"/>
  <c r="D75" i="19"/>
  <c r="D76" i="19"/>
  <c r="D77" i="19"/>
  <c r="D78" i="19"/>
  <c r="D79" i="19"/>
  <c r="D80" i="19"/>
  <c r="D81" i="19"/>
  <c r="D82" i="19"/>
  <c r="D59" i="19"/>
  <c r="I6551" i="19" l="1"/>
  <c r="F6551" i="19"/>
  <c r="F6549" i="19"/>
  <c r="L6547" i="19"/>
  <c r="J6547" i="19"/>
  <c r="M6547" i="19" s="1"/>
  <c r="H6547" i="19"/>
  <c r="F6547" i="19"/>
  <c r="I6547" i="19" s="1"/>
  <c r="L6546" i="19"/>
  <c r="J6546" i="19"/>
  <c r="M6546" i="19" s="1"/>
  <c r="H6546" i="19"/>
  <c r="F6546" i="19"/>
  <c r="I6546" i="19" s="1"/>
  <c r="L6545" i="19"/>
  <c r="J6545" i="19"/>
  <c r="M6545" i="19" s="1"/>
  <c r="H6545" i="19"/>
  <c r="F6545" i="19"/>
  <c r="I6545" i="19" s="1"/>
  <c r="L6544" i="19"/>
  <c r="J6544" i="19"/>
  <c r="M6544" i="19" s="1"/>
  <c r="H6544" i="19"/>
  <c r="F6544" i="19"/>
  <c r="I6544" i="19" s="1"/>
  <c r="L6543" i="19"/>
  <c r="J6543" i="19"/>
  <c r="M6543" i="19" s="1"/>
  <c r="H6543" i="19"/>
  <c r="F6543" i="19"/>
  <c r="I6543" i="19" s="1"/>
  <c r="L6542" i="19"/>
  <c r="J6542" i="19"/>
  <c r="M6542" i="19" s="1"/>
  <c r="H6542" i="19"/>
  <c r="F6542" i="19"/>
  <c r="I6542" i="19" s="1"/>
  <c r="L6541" i="19"/>
  <c r="J6541" i="19"/>
  <c r="M6541" i="19" s="1"/>
  <c r="H6541" i="19"/>
  <c r="F6541" i="19"/>
  <c r="I6541" i="19" s="1"/>
  <c r="L6540" i="19"/>
  <c r="J6540" i="19"/>
  <c r="M6540" i="19" s="1"/>
  <c r="H6540" i="19"/>
  <c r="F6540" i="19"/>
  <c r="I6540" i="19" s="1"/>
  <c r="L6539" i="19"/>
  <c r="J6539" i="19"/>
  <c r="M6539" i="19" s="1"/>
  <c r="H6539" i="19"/>
  <c r="F6539" i="19"/>
  <c r="I6539" i="19" s="1"/>
  <c r="L6538" i="19"/>
  <c r="J6538" i="19"/>
  <c r="M6538" i="19" s="1"/>
  <c r="H6538" i="19"/>
  <c r="F6538" i="19"/>
  <c r="I6538" i="19" s="1"/>
  <c r="L6537" i="19"/>
  <c r="J6537" i="19"/>
  <c r="M6537" i="19" s="1"/>
  <c r="H6537" i="19"/>
  <c r="F6537" i="19"/>
  <c r="I6537" i="19" s="1"/>
  <c r="L6536" i="19"/>
  <c r="J6536" i="19"/>
  <c r="M6536" i="19" s="1"/>
  <c r="H6536" i="19"/>
  <c r="F6536" i="19"/>
  <c r="I6536" i="19" s="1"/>
  <c r="L6535" i="19"/>
  <c r="J6535" i="19"/>
  <c r="M6535" i="19" s="1"/>
  <c r="H6535" i="19"/>
  <c r="F6535" i="19"/>
  <c r="I6535" i="19" s="1"/>
  <c r="L6534" i="19"/>
  <c r="J6534" i="19"/>
  <c r="M6534" i="19" s="1"/>
  <c r="H6534" i="19"/>
  <c r="F6534" i="19"/>
  <c r="I6534" i="19" s="1"/>
  <c r="L6533" i="19"/>
  <c r="J6533" i="19"/>
  <c r="M6533" i="19" s="1"/>
  <c r="H6533" i="19"/>
  <c r="F6533" i="19"/>
  <c r="I6533" i="19" s="1"/>
  <c r="L6532" i="19"/>
  <c r="J6532" i="19"/>
  <c r="M6532" i="19" s="1"/>
  <c r="H6532" i="19"/>
  <c r="F6532" i="19"/>
  <c r="I6532" i="19" s="1"/>
  <c r="L6531" i="19"/>
  <c r="J6531" i="19"/>
  <c r="M6531" i="19" s="1"/>
  <c r="H6531" i="19"/>
  <c r="F6531" i="19"/>
  <c r="I6531" i="19" s="1"/>
  <c r="L6530" i="19"/>
  <c r="J6530" i="19"/>
  <c r="M6530" i="19" s="1"/>
  <c r="H6530" i="19"/>
  <c r="F6530" i="19"/>
  <c r="I6530" i="19" s="1"/>
  <c r="L6529" i="19"/>
  <c r="J6529" i="19"/>
  <c r="M6529" i="19" s="1"/>
  <c r="H6529" i="19"/>
  <c r="F6529" i="19"/>
  <c r="I6529" i="19" s="1"/>
  <c r="L6528" i="19"/>
  <c r="J6528" i="19"/>
  <c r="M6528" i="19" s="1"/>
  <c r="H6528" i="19"/>
  <c r="F6528" i="19"/>
  <c r="I6528" i="19" s="1"/>
  <c r="L6527" i="19"/>
  <c r="J6527" i="19"/>
  <c r="M6527" i="19" s="1"/>
  <c r="H6527" i="19"/>
  <c r="F6527" i="19"/>
  <c r="I6527" i="19" s="1"/>
  <c r="L6526" i="19"/>
  <c r="J6526" i="19"/>
  <c r="M6526" i="19" s="1"/>
  <c r="H6526" i="19"/>
  <c r="F6526" i="19"/>
  <c r="I6526" i="19" s="1"/>
  <c r="L6525" i="19"/>
  <c r="J6525" i="19"/>
  <c r="M6525" i="19" s="1"/>
  <c r="H6525" i="19"/>
  <c r="F6525" i="19"/>
  <c r="I6525" i="19" s="1"/>
  <c r="L6524" i="19"/>
  <c r="J6524" i="19"/>
  <c r="M6524" i="19" s="1"/>
  <c r="H6524" i="19"/>
  <c r="F6524" i="19"/>
  <c r="I6524" i="19" s="1"/>
  <c r="B6522" i="19"/>
  <c r="L6551" i="19" s="1"/>
  <c r="I6519" i="19"/>
  <c r="F6519" i="19"/>
  <c r="F6517" i="19"/>
  <c r="L6515" i="19"/>
  <c r="J6515" i="19"/>
  <c r="M6515" i="19" s="1"/>
  <c r="H6515" i="19"/>
  <c r="F6515" i="19"/>
  <c r="I6515" i="19" s="1"/>
  <c r="M6514" i="19"/>
  <c r="L6514" i="19"/>
  <c r="J6514" i="19"/>
  <c r="H6514" i="19"/>
  <c r="F6514" i="19"/>
  <c r="I6514" i="19" s="1"/>
  <c r="L6513" i="19"/>
  <c r="J6513" i="19"/>
  <c r="M6513" i="19" s="1"/>
  <c r="H6513" i="19"/>
  <c r="F6513" i="19"/>
  <c r="I6513" i="19" s="1"/>
  <c r="L6512" i="19"/>
  <c r="J6512" i="19"/>
  <c r="M6512" i="19" s="1"/>
  <c r="H6512" i="19"/>
  <c r="F6512" i="19"/>
  <c r="I6512" i="19" s="1"/>
  <c r="L6511" i="19"/>
  <c r="J6511" i="19"/>
  <c r="M6511" i="19" s="1"/>
  <c r="H6511" i="19"/>
  <c r="F6511" i="19"/>
  <c r="I6511" i="19" s="1"/>
  <c r="L6510" i="19"/>
  <c r="J6510" i="19"/>
  <c r="M6510" i="19" s="1"/>
  <c r="H6510" i="19"/>
  <c r="F6510" i="19"/>
  <c r="I6510" i="19" s="1"/>
  <c r="L6509" i="19"/>
  <c r="J6509" i="19"/>
  <c r="M6509" i="19" s="1"/>
  <c r="H6509" i="19"/>
  <c r="F6509" i="19"/>
  <c r="I6509" i="19" s="1"/>
  <c r="L6508" i="19"/>
  <c r="J6508" i="19"/>
  <c r="M6508" i="19" s="1"/>
  <c r="H6508" i="19"/>
  <c r="F6508" i="19"/>
  <c r="I6508" i="19" s="1"/>
  <c r="L6507" i="19"/>
  <c r="J6507" i="19"/>
  <c r="M6507" i="19" s="1"/>
  <c r="H6507" i="19"/>
  <c r="F6507" i="19"/>
  <c r="I6507" i="19" s="1"/>
  <c r="L6506" i="19"/>
  <c r="J6506" i="19"/>
  <c r="M6506" i="19" s="1"/>
  <c r="H6506" i="19"/>
  <c r="F6506" i="19"/>
  <c r="I6506" i="19" s="1"/>
  <c r="L6505" i="19"/>
  <c r="J6505" i="19"/>
  <c r="M6505" i="19" s="1"/>
  <c r="H6505" i="19"/>
  <c r="F6505" i="19"/>
  <c r="I6505" i="19" s="1"/>
  <c r="L6504" i="19"/>
  <c r="J6504" i="19"/>
  <c r="M6504" i="19" s="1"/>
  <c r="H6504" i="19"/>
  <c r="F6504" i="19"/>
  <c r="I6504" i="19" s="1"/>
  <c r="L6503" i="19"/>
  <c r="J6503" i="19"/>
  <c r="M6503" i="19" s="1"/>
  <c r="H6503" i="19"/>
  <c r="F6503" i="19"/>
  <c r="I6503" i="19" s="1"/>
  <c r="L6502" i="19"/>
  <c r="J6502" i="19"/>
  <c r="M6502" i="19" s="1"/>
  <c r="H6502" i="19"/>
  <c r="F6502" i="19"/>
  <c r="I6502" i="19" s="1"/>
  <c r="L6501" i="19"/>
  <c r="J6501" i="19"/>
  <c r="M6501" i="19" s="1"/>
  <c r="H6501" i="19"/>
  <c r="F6501" i="19"/>
  <c r="I6501" i="19" s="1"/>
  <c r="L6500" i="19"/>
  <c r="J6500" i="19"/>
  <c r="M6500" i="19" s="1"/>
  <c r="H6500" i="19"/>
  <c r="F6500" i="19"/>
  <c r="I6500" i="19" s="1"/>
  <c r="L6499" i="19"/>
  <c r="J6499" i="19"/>
  <c r="M6499" i="19" s="1"/>
  <c r="H6499" i="19"/>
  <c r="F6499" i="19"/>
  <c r="I6499" i="19" s="1"/>
  <c r="L6498" i="19"/>
  <c r="J6498" i="19"/>
  <c r="M6498" i="19" s="1"/>
  <c r="H6498" i="19"/>
  <c r="F6498" i="19"/>
  <c r="I6498" i="19" s="1"/>
  <c r="L6497" i="19"/>
  <c r="J6497" i="19"/>
  <c r="M6497" i="19" s="1"/>
  <c r="H6497" i="19"/>
  <c r="F6497" i="19"/>
  <c r="I6497" i="19" s="1"/>
  <c r="L6496" i="19"/>
  <c r="J6496" i="19"/>
  <c r="M6496" i="19" s="1"/>
  <c r="H6496" i="19"/>
  <c r="F6496" i="19"/>
  <c r="I6496" i="19" s="1"/>
  <c r="L6495" i="19"/>
  <c r="J6495" i="19"/>
  <c r="M6495" i="19" s="1"/>
  <c r="H6495" i="19"/>
  <c r="F6495" i="19"/>
  <c r="I6495" i="19" s="1"/>
  <c r="L6494" i="19"/>
  <c r="J6494" i="19"/>
  <c r="M6494" i="19" s="1"/>
  <c r="H6494" i="19"/>
  <c r="F6494" i="19"/>
  <c r="I6494" i="19" s="1"/>
  <c r="L6493" i="19"/>
  <c r="J6493" i="19"/>
  <c r="M6493" i="19" s="1"/>
  <c r="H6493" i="19"/>
  <c r="F6493" i="19"/>
  <c r="I6493" i="19" s="1"/>
  <c r="L6492" i="19"/>
  <c r="J6492" i="19"/>
  <c r="J6516" i="19" s="1"/>
  <c r="H6492" i="19"/>
  <c r="F6492" i="19"/>
  <c r="I6492" i="19" s="1"/>
  <c r="B6490" i="19"/>
  <c r="L6519" i="19" s="1"/>
  <c r="I6487" i="19"/>
  <c r="F6487" i="19"/>
  <c r="F6485" i="19"/>
  <c r="L6483" i="19"/>
  <c r="J6483" i="19"/>
  <c r="M6483" i="19" s="1"/>
  <c r="H6483" i="19"/>
  <c r="F6483" i="19"/>
  <c r="I6483" i="19" s="1"/>
  <c r="L6482" i="19"/>
  <c r="J6482" i="19"/>
  <c r="M6482" i="19" s="1"/>
  <c r="H6482" i="19"/>
  <c r="F6482" i="19"/>
  <c r="I6482" i="19" s="1"/>
  <c r="L6481" i="19"/>
  <c r="J6481" i="19"/>
  <c r="M6481" i="19" s="1"/>
  <c r="H6481" i="19"/>
  <c r="F6481" i="19"/>
  <c r="I6481" i="19" s="1"/>
  <c r="L6480" i="19"/>
  <c r="J6480" i="19"/>
  <c r="M6480" i="19" s="1"/>
  <c r="H6480" i="19"/>
  <c r="F6480" i="19"/>
  <c r="I6480" i="19" s="1"/>
  <c r="L6479" i="19"/>
  <c r="J6479" i="19"/>
  <c r="M6479" i="19" s="1"/>
  <c r="H6479" i="19"/>
  <c r="F6479" i="19"/>
  <c r="I6479" i="19" s="1"/>
  <c r="L6478" i="19"/>
  <c r="J6478" i="19"/>
  <c r="M6478" i="19" s="1"/>
  <c r="H6478" i="19"/>
  <c r="F6478" i="19"/>
  <c r="I6478" i="19" s="1"/>
  <c r="L6477" i="19"/>
  <c r="J6477" i="19"/>
  <c r="M6477" i="19" s="1"/>
  <c r="H6477" i="19"/>
  <c r="F6477" i="19"/>
  <c r="I6477" i="19" s="1"/>
  <c r="L6476" i="19"/>
  <c r="J6476" i="19"/>
  <c r="M6476" i="19" s="1"/>
  <c r="H6476" i="19"/>
  <c r="F6476" i="19"/>
  <c r="I6476" i="19" s="1"/>
  <c r="L6475" i="19"/>
  <c r="J6475" i="19"/>
  <c r="M6475" i="19" s="1"/>
  <c r="H6475" i="19"/>
  <c r="F6475" i="19"/>
  <c r="I6475" i="19" s="1"/>
  <c r="L6474" i="19"/>
  <c r="J6474" i="19"/>
  <c r="M6474" i="19" s="1"/>
  <c r="H6474" i="19"/>
  <c r="F6474" i="19"/>
  <c r="I6474" i="19" s="1"/>
  <c r="L6473" i="19"/>
  <c r="J6473" i="19"/>
  <c r="M6473" i="19" s="1"/>
  <c r="H6473" i="19"/>
  <c r="F6473" i="19"/>
  <c r="I6473" i="19" s="1"/>
  <c r="L6472" i="19"/>
  <c r="J6472" i="19"/>
  <c r="M6472" i="19" s="1"/>
  <c r="H6472" i="19"/>
  <c r="F6472" i="19"/>
  <c r="I6472" i="19" s="1"/>
  <c r="L6471" i="19"/>
  <c r="J6471" i="19"/>
  <c r="M6471" i="19" s="1"/>
  <c r="H6471" i="19"/>
  <c r="F6471" i="19"/>
  <c r="I6471" i="19" s="1"/>
  <c r="L6470" i="19"/>
  <c r="J6470" i="19"/>
  <c r="M6470" i="19" s="1"/>
  <c r="H6470" i="19"/>
  <c r="F6470" i="19"/>
  <c r="I6470" i="19" s="1"/>
  <c r="L6469" i="19"/>
  <c r="J6469" i="19"/>
  <c r="M6469" i="19" s="1"/>
  <c r="H6469" i="19"/>
  <c r="F6469" i="19"/>
  <c r="I6469" i="19" s="1"/>
  <c r="L6468" i="19"/>
  <c r="J6468" i="19"/>
  <c r="M6468" i="19" s="1"/>
  <c r="H6468" i="19"/>
  <c r="F6468" i="19"/>
  <c r="I6468" i="19" s="1"/>
  <c r="L6467" i="19"/>
  <c r="J6467" i="19"/>
  <c r="M6467" i="19" s="1"/>
  <c r="H6467" i="19"/>
  <c r="F6467" i="19"/>
  <c r="I6467" i="19" s="1"/>
  <c r="L6466" i="19"/>
  <c r="J6466" i="19"/>
  <c r="M6466" i="19" s="1"/>
  <c r="H6466" i="19"/>
  <c r="F6466" i="19"/>
  <c r="I6466" i="19" s="1"/>
  <c r="L6465" i="19"/>
  <c r="J6465" i="19"/>
  <c r="M6465" i="19" s="1"/>
  <c r="H6465" i="19"/>
  <c r="F6465" i="19"/>
  <c r="I6465" i="19" s="1"/>
  <c r="L6464" i="19"/>
  <c r="J6464" i="19"/>
  <c r="M6464" i="19" s="1"/>
  <c r="H6464" i="19"/>
  <c r="F6464" i="19"/>
  <c r="I6464" i="19" s="1"/>
  <c r="L6463" i="19"/>
  <c r="J6463" i="19"/>
  <c r="M6463" i="19" s="1"/>
  <c r="H6463" i="19"/>
  <c r="F6463" i="19"/>
  <c r="I6463" i="19" s="1"/>
  <c r="L6462" i="19"/>
  <c r="J6462" i="19"/>
  <c r="M6462" i="19" s="1"/>
  <c r="H6462" i="19"/>
  <c r="F6462" i="19"/>
  <c r="I6462" i="19" s="1"/>
  <c r="L6461" i="19"/>
  <c r="J6461" i="19"/>
  <c r="M6461" i="19" s="1"/>
  <c r="H6461" i="19"/>
  <c r="F6461" i="19"/>
  <c r="I6461" i="19" s="1"/>
  <c r="L6460" i="19"/>
  <c r="J6460" i="19"/>
  <c r="H6460" i="19"/>
  <c r="F6460" i="19"/>
  <c r="I6460" i="19" s="1"/>
  <c r="B6458" i="19"/>
  <c r="L6487" i="19" s="1"/>
  <c r="I6455" i="19"/>
  <c r="F6455" i="19"/>
  <c r="F6453" i="19"/>
  <c r="L6451" i="19"/>
  <c r="J6451" i="19"/>
  <c r="M6451" i="19" s="1"/>
  <c r="H6451" i="19"/>
  <c r="F6451" i="19"/>
  <c r="I6451" i="19" s="1"/>
  <c r="L6450" i="19"/>
  <c r="J6450" i="19"/>
  <c r="M6450" i="19" s="1"/>
  <c r="H6450" i="19"/>
  <c r="F6450" i="19"/>
  <c r="I6450" i="19" s="1"/>
  <c r="L6449" i="19"/>
  <c r="J6449" i="19"/>
  <c r="M6449" i="19" s="1"/>
  <c r="H6449" i="19"/>
  <c r="F6449" i="19"/>
  <c r="I6449" i="19" s="1"/>
  <c r="L6448" i="19"/>
  <c r="J6448" i="19"/>
  <c r="M6448" i="19" s="1"/>
  <c r="H6448" i="19"/>
  <c r="F6448" i="19"/>
  <c r="I6448" i="19" s="1"/>
  <c r="L6447" i="19"/>
  <c r="J6447" i="19"/>
  <c r="M6447" i="19" s="1"/>
  <c r="H6447" i="19"/>
  <c r="F6447" i="19"/>
  <c r="I6447" i="19" s="1"/>
  <c r="L6446" i="19"/>
  <c r="J6446" i="19"/>
  <c r="M6446" i="19" s="1"/>
  <c r="H6446" i="19"/>
  <c r="F6446" i="19"/>
  <c r="I6446" i="19" s="1"/>
  <c r="L6445" i="19"/>
  <c r="J6445" i="19"/>
  <c r="M6445" i="19" s="1"/>
  <c r="H6445" i="19"/>
  <c r="F6445" i="19"/>
  <c r="I6445" i="19" s="1"/>
  <c r="L6444" i="19"/>
  <c r="J6444" i="19"/>
  <c r="M6444" i="19" s="1"/>
  <c r="H6444" i="19"/>
  <c r="F6444" i="19"/>
  <c r="I6444" i="19" s="1"/>
  <c r="L6443" i="19"/>
  <c r="J6443" i="19"/>
  <c r="M6443" i="19" s="1"/>
  <c r="H6443" i="19"/>
  <c r="F6443" i="19"/>
  <c r="I6443" i="19" s="1"/>
  <c r="L6442" i="19"/>
  <c r="J6442" i="19"/>
  <c r="M6442" i="19" s="1"/>
  <c r="H6442" i="19"/>
  <c r="F6442" i="19"/>
  <c r="I6442" i="19" s="1"/>
  <c r="L6441" i="19"/>
  <c r="J6441" i="19"/>
  <c r="M6441" i="19" s="1"/>
  <c r="H6441" i="19"/>
  <c r="F6441" i="19"/>
  <c r="I6441" i="19" s="1"/>
  <c r="L6440" i="19"/>
  <c r="J6440" i="19"/>
  <c r="M6440" i="19" s="1"/>
  <c r="H6440" i="19"/>
  <c r="F6440" i="19"/>
  <c r="I6440" i="19" s="1"/>
  <c r="L6439" i="19"/>
  <c r="J6439" i="19"/>
  <c r="M6439" i="19" s="1"/>
  <c r="H6439" i="19"/>
  <c r="F6439" i="19"/>
  <c r="I6439" i="19" s="1"/>
  <c r="L6438" i="19"/>
  <c r="J6438" i="19"/>
  <c r="M6438" i="19" s="1"/>
  <c r="H6438" i="19"/>
  <c r="F6438" i="19"/>
  <c r="I6438" i="19" s="1"/>
  <c r="L6437" i="19"/>
  <c r="J6437" i="19"/>
  <c r="M6437" i="19" s="1"/>
  <c r="H6437" i="19"/>
  <c r="F6437" i="19"/>
  <c r="I6437" i="19" s="1"/>
  <c r="L6436" i="19"/>
  <c r="J6436" i="19"/>
  <c r="M6436" i="19" s="1"/>
  <c r="H6436" i="19"/>
  <c r="F6436" i="19"/>
  <c r="I6436" i="19" s="1"/>
  <c r="L6435" i="19"/>
  <c r="J6435" i="19"/>
  <c r="M6435" i="19" s="1"/>
  <c r="H6435" i="19"/>
  <c r="F6435" i="19"/>
  <c r="I6435" i="19" s="1"/>
  <c r="L6434" i="19"/>
  <c r="J6434" i="19"/>
  <c r="M6434" i="19" s="1"/>
  <c r="H6434" i="19"/>
  <c r="F6434" i="19"/>
  <c r="I6434" i="19" s="1"/>
  <c r="L6433" i="19"/>
  <c r="J6433" i="19"/>
  <c r="M6433" i="19" s="1"/>
  <c r="H6433" i="19"/>
  <c r="F6433" i="19"/>
  <c r="I6433" i="19" s="1"/>
  <c r="L6432" i="19"/>
  <c r="J6432" i="19"/>
  <c r="M6432" i="19" s="1"/>
  <c r="H6432" i="19"/>
  <c r="F6432" i="19"/>
  <c r="I6432" i="19" s="1"/>
  <c r="L6431" i="19"/>
  <c r="J6431" i="19"/>
  <c r="M6431" i="19" s="1"/>
  <c r="H6431" i="19"/>
  <c r="F6431" i="19"/>
  <c r="I6431" i="19" s="1"/>
  <c r="L6430" i="19"/>
  <c r="J6430" i="19"/>
  <c r="M6430" i="19" s="1"/>
  <c r="H6430" i="19"/>
  <c r="F6430" i="19"/>
  <c r="I6430" i="19" s="1"/>
  <c r="L6429" i="19"/>
  <c r="J6429" i="19"/>
  <c r="M6429" i="19" s="1"/>
  <c r="H6429" i="19"/>
  <c r="F6429" i="19"/>
  <c r="I6429" i="19" s="1"/>
  <c r="L6428" i="19"/>
  <c r="J6428" i="19"/>
  <c r="H6428" i="19"/>
  <c r="F6428" i="19"/>
  <c r="I6428" i="19" s="1"/>
  <c r="B6426" i="19"/>
  <c r="L6455" i="19" s="1"/>
  <c r="I6423" i="19"/>
  <c r="F6423" i="19"/>
  <c r="F6421" i="19"/>
  <c r="L6419" i="19"/>
  <c r="J6419" i="19"/>
  <c r="M6419" i="19" s="1"/>
  <c r="H6419" i="19"/>
  <c r="F6419" i="19"/>
  <c r="I6419" i="19" s="1"/>
  <c r="L6418" i="19"/>
  <c r="J6418" i="19"/>
  <c r="M6418" i="19" s="1"/>
  <c r="H6418" i="19"/>
  <c r="F6418" i="19"/>
  <c r="I6418" i="19" s="1"/>
  <c r="L6417" i="19"/>
  <c r="J6417" i="19"/>
  <c r="M6417" i="19" s="1"/>
  <c r="H6417" i="19"/>
  <c r="F6417" i="19"/>
  <c r="I6417" i="19" s="1"/>
  <c r="L6416" i="19"/>
  <c r="J6416" i="19"/>
  <c r="M6416" i="19" s="1"/>
  <c r="H6416" i="19"/>
  <c r="F6416" i="19"/>
  <c r="I6416" i="19" s="1"/>
  <c r="L6415" i="19"/>
  <c r="J6415" i="19"/>
  <c r="M6415" i="19" s="1"/>
  <c r="H6415" i="19"/>
  <c r="F6415" i="19"/>
  <c r="I6415" i="19" s="1"/>
  <c r="L6414" i="19"/>
  <c r="J6414" i="19"/>
  <c r="M6414" i="19" s="1"/>
  <c r="H6414" i="19"/>
  <c r="F6414" i="19"/>
  <c r="I6414" i="19" s="1"/>
  <c r="L6413" i="19"/>
  <c r="J6413" i="19"/>
  <c r="M6413" i="19" s="1"/>
  <c r="H6413" i="19"/>
  <c r="F6413" i="19"/>
  <c r="I6413" i="19" s="1"/>
  <c r="L6412" i="19"/>
  <c r="J6412" i="19"/>
  <c r="M6412" i="19" s="1"/>
  <c r="H6412" i="19"/>
  <c r="F6412" i="19"/>
  <c r="I6412" i="19" s="1"/>
  <c r="L6411" i="19"/>
  <c r="J6411" i="19"/>
  <c r="M6411" i="19" s="1"/>
  <c r="H6411" i="19"/>
  <c r="F6411" i="19"/>
  <c r="I6411" i="19" s="1"/>
  <c r="L6410" i="19"/>
  <c r="J6410" i="19"/>
  <c r="M6410" i="19" s="1"/>
  <c r="H6410" i="19"/>
  <c r="F6410" i="19"/>
  <c r="I6410" i="19" s="1"/>
  <c r="L6409" i="19"/>
  <c r="J6409" i="19"/>
  <c r="M6409" i="19" s="1"/>
  <c r="H6409" i="19"/>
  <c r="F6409" i="19"/>
  <c r="I6409" i="19" s="1"/>
  <c r="L6408" i="19"/>
  <c r="J6408" i="19"/>
  <c r="M6408" i="19" s="1"/>
  <c r="H6408" i="19"/>
  <c r="F6408" i="19"/>
  <c r="I6408" i="19" s="1"/>
  <c r="L6407" i="19"/>
  <c r="J6407" i="19"/>
  <c r="M6407" i="19" s="1"/>
  <c r="H6407" i="19"/>
  <c r="F6407" i="19"/>
  <c r="I6407" i="19" s="1"/>
  <c r="L6406" i="19"/>
  <c r="J6406" i="19"/>
  <c r="M6406" i="19" s="1"/>
  <c r="H6406" i="19"/>
  <c r="F6406" i="19"/>
  <c r="I6406" i="19" s="1"/>
  <c r="L6405" i="19"/>
  <c r="J6405" i="19"/>
  <c r="M6405" i="19" s="1"/>
  <c r="H6405" i="19"/>
  <c r="F6405" i="19"/>
  <c r="I6405" i="19" s="1"/>
  <c r="L6404" i="19"/>
  <c r="J6404" i="19"/>
  <c r="M6404" i="19" s="1"/>
  <c r="H6404" i="19"/>
  <c r="F6404" i="19"/>
  <c r="I6404" i="19" s="1"/>
  <c r="L6403" i="19"/>
  <c r="J6403" i="19"/>
  <c r="M6403" i="19" s="1"/>
  <c r="H6403" i="19"/>
  <c r="F6403" i="19"/>
  <c r="I6403" i="19" s="1"/>
  <c r="L6402" i="19"/>
  <c r="J6402" i="19"/>
  <c r="M6402" i="19" s="1"/>
  <c r="H6402" i="19"/>
  <c r="F6402" i="19"/>
  <c r="I6402" i="19" s="1"/>
  <c r="L6401" i="19"/>
  <c r="J6401" i="19"/>
  <c r="M6401" i="19" s="1"/>
  <c r="H6401" i="19"/>
  <c r="F6401" i="19"/>
  <c r="I6401" i="19" s="1"/>
  <c r="L6400" i="19"/>
  <c r="J6400" i="19"/>
  <c r="M6400" i="19" s="1"/>
  <c r="H6400" i="19"/>
  <c r="F6400" i="19"/>
  <c r="I6400" i="19" s="1"/>
  <c r="L6399" i="19"/>
  <c r="J6399" i="19"/>
  <c r="M6399" i="19" s="1"/>
  <c r="H6399" i="19"/>
  <c r="F6399" i="19"/>
  <c r="I6399" i="19" s="1"/>
  <c r="L6398" i="19"/>
  <c r="J6398" i="19"/>
  <c r="M6398" i="19" s="1"/>
  <c r="H6398" i="19"/>
  <c r="F6398" i="19"/>
  <c r="I6398" i="19" s="1"/>
  <c r="L6397" i="19"/>
  <c r="J6397" i="19"/>
  <c r="M6397" i="19" s="1"/>
  <c r="H6397" i="19"/>
  <c r="F6397" i="19"/>
  <c r="I6397" i="19" s="1"/>
  <c r="L6396" i="19"/>
  <c r="J6396" i="19"/>
  <c r="H6396" i="19"/>
  <c r="F6396" i="19"/>
  <c r="I6396" i="19" s="1"/>
  <c r="B6394" i="19"/>
  <c r="L6423" i="19" s="1"/>
  <c r="I6391" i="19"/>
  <c r="F6391" i="19"/>
  <c r="F6389" i="19"/>
  <c r="L6387" i="19"/>
  <c r="J6387" i="19"/>
  <c r="M6387" i="19" s="1"/>
  <c r="H6387" i="19"/>
  <c r="F6387" i="19"/>
  <c r="I6387" i="19" s="1"/>
  <c r="L6386" i="19"/>
  <c r="J6386" i="19"/>
  <c r="M6386" i="19" s="1"/>
  <c r="H6386" i="19"/>
  <c r="F6386" i="19"/>
  <c r="I6386" i="19" s="1"/>
  <c r="L6385" i="19"/>
  <c r="J6385" i="19"/>
  <c r="M6385" i="19" s="1"/>
  <c r="H6385" i="19"/>
  <c r="F6385" i="19"/>
  <c r="I6385" i="19" s="1"/>
  <c r="L6384" i="19"/>
  <c r="J6384" i="19"/>
  <c r="M6384" i="19" s="1"/>
  <c r="H6384" i="19"/>
  <c r="F6384" i="19"/>
  <c r="I6384" i="19" s="1"/>
  <c r="L6383" i="19"/>
  <c r="J6383" i="19"/>
  <c r="M6383" i="19" s="1"/>
  <c r="H6383" i="19"/>
  <c r="F6383" i="19"/>
  <c r="I6383" i="19" s="1"/>
  <c r="L6382" i="19"/>
  <c r="J6382" i="19"/>
  <c r="M6382" i="19" s="1"/>
  <c r="H6382" i="19"/>
  <c r="F6382" i="19"/>
  <c r="I6382" i="19" s="1"/>
  <c r="L6381" i="19"/>
  <c r="J6381" i="19"/>
  <c r="M6381" i="19" s="1"/>
  <c r="H6381" i="19"/>
  <c r="F6381" i="19"/>
  <c r="I6381" i="19" s="1"/>
  <c r="M6380" i="19"/>
  <c r="L6380" i="19"/>
  <c r="J6380" i="19"/>
  <c r="H6380" i="19"/>
  <c r="F6380" i="19"/>
  <c r="I6380" i="19" s="1"/>
  <c r="L6379" i="19"/>
  <c r="J6379" i="19"/>
  <c r="M6379" i="19" s="1"/>
  <c r="H6379" i="19"/>
  <c r="F6379" i="19"/>
  <c r="I6379" i="19" s="1"/>
  <c r="L6378" i="19"/>
  <c r="J6378" i="19"/>
  <c r="M6378" i="19" s="1"/>
  <c r="H6378" i="19"/>
  <c r="F6378" i="19"/>
  <c r="I6378" i="19" s="1"/>
  <c r="L6377" i="19"/>
  <c r="J6377" i="19"/>
  <c r="M6377" i="19" s="1"/>
  <c r="H6377" i="19"/>
  <c r="F6377" i="19"/>
  <c r="I6377" i="19" s="1"/>
  <c r="L6376" i="19"/>
  <c r="J6376" i="19"/>
  <c r="M6376" i="19" s="1"/>
  <c r="H6376" i="19"/>
  <c r="F6376" i="19"/>
  <c r="I6376" i="19" s="1"/>
  <c r="L6375" i="19"/>
  <c r="J6375" i="19"/>
  <c r="M6375" i="19" s="1"/>
  <c r="H6375" i="19"/>
  <c r="F6375" i="19"/>
  <c r="I6375" i="19" s="1"/>
  <c r="L6374" i="19"/>
  <c r="J6374" i="19"/>
  <c r="M6374" i="19" s="1"/>
  <c r="H6374" i="19"/>
  <c r="F6374" i="19"/>
  <c r="I6374" i="19" s="1"/>
  <c r="L6373" i="19"/>
  <c r="J6373" i="19"/>
  <c r="M6373" i="19" s="1"/>
  <c r="H6373" i="19"/>
  <c r="F6373" i="19"/>
  <c r="I6373" i="19" s="1"/>
  <c r="L6372" i="19"/>
  <c r="J6372" i="19"/>
  <c r="M6372" i="19" s="1"/>
  <c r="H6372" i="19"/>
  <c r="F6372" i="19"/>
  <c r="I6372" i="19" s="1"/>
  <c r="M6371" i="19"/>
  <c r="L6371" i="19"/>
  <c r="J6371" i="19"/>
  <c r="H6371" i="19"/>
  <c r="F6371" i="19"/>
  <c r="I6371" i="19" s="1"/>
  <c r="L6370" i="19"/>
  <c r="J6370" i="19"/>
  <c r="M6370" i="19" s="1"/>
  <c r="H6370" i="19"/>
  <c r="F6370" i="19"/>
  <c r="I6370" i="19" s="1"/>
  <c r="L6369" i="19"/>
  <c r="J6369" i="19"/>
  <c r="M6369" i="19" s="1"/>
  <c r="H6369" i="19"/>
  <c r="F6369" i="19"/>
  <c r="I6369" i="19" s="1"/>
  <c r="L6368" i="19"/>
  <c r="J6368" i="19"/>
  <c r="M6368" i="19" s="1"/>
  <c r="H6368" i="19"/>
  <c r="F6368" i="19"/>
  <c r="I6368" i="19" s="1"/>
  <c r="L6367" i="19"/>
  <c r="J6367" i="19"/>
  <c r="M6367" i="19" s="1"/>
  <c r="H6367" i="19"/>
  <c r="F6367" i="19"/>
  <c r="I6367" i="19" s="1"/>
  <c r="L6366" i="19"/>
  <c r="J6366" i="19"/>
  <c r="M6366" i="19" s="1"/>
  <c r="H6366" i="19"/>
  <c r="F6366" i="19"/>
  <c r="I6366" i="19" s="1"/>
  <c r="M6365" i="19"/>
  <c r="L6365" i="19"/>
  <c r="J6365" i="19"/>
  <c r="H6365" i="19"/>
  <c r="F6365" i="19"/>
  <c r="I6365" i="19" s="1"/>
  <c r="L6364" i="19"/>
  <c r="J6364" i="19"/>
  <c r="M6364" i="19" s="1"/>
  <c r="H6364" i="19"/>
  <c r="F6364" i="19"/>
  <c r="I6364" i="19" s="1"/>
  <c r="B6362" i="19"/>
  <c r="L6391" i="19" s="1"/>
  <c r="I6359" i="19"/>
  <c r="F6359" i="19"/>
  <c r="F6357" i="19"/>
  <c r="L6355" i="19"/>
  <c r="J6355" i="19"/>
  <c r="M6355" i="19" s="1"/>
  <c r="H6355" i="19"/>
  <c r="F6355" i="19"/>
  <c r="I6355" i="19" s="1"/>
  <c r="L6354" i="19"/>
  <c r="J6354" i="19"/>
  <c r="M6354" i="19" s="1"/>
  <c r="H6354" i="19"/>
  <c r="F6354" i="19"/>
  <c r="I6354" i="19" s="1"/>
  <c r="L6353" i="19"/>
  <c r="J6353" i="19"/>
  <c r="M6353" i="19" s="1"/>
  <c r="H6353" i="19"/>
  <c r="F6353" i="19"/>
  <c r="I6353" i="19" s="1"/>
  <c r="L6352" i="19"/>
  <c r="J6352" i="19"/>
  <c r="M6352" i="19" s="1"/>
  <c r="H6352" i="19"/>
  <c r="F6352" i="19"/>
  <c r="I6352" i="19" s="1"/>
  <c r="L6351" i="19"/>
  <c r="J6351" i="19"/>
  <c r="M6351" i="19" s="1"/>
  <c r="H6351" i="19"/>
  <c r="F6351" i="19"/>
  <c r="I6351" i="19" s="1"/>
  <c r="L6350" i="19"/>
  <c r="J6350" i="19"/>
  <c r="M6350" i="19" s="1"/>
  <c r="H6350" i="19"/>
  <c r="F6350" i="19"/>
  <c r="I6350" i="19" s="1"/>
  <c r="L6349" i="19"/>
  <c r="J6349" i="19"/>
  <c r="M6349" i="19" s="1"/>
  <c r="H6349" i="19"/>
  <c r="F6349" i="19"/>
  <c r="I6349" i="19" s="1"/>
  <c r="L6348" i="19"/>
  <c r="J6348" i="19"/>
  <c r="M6348" i="19" s="1"/>
  <c r="H6348" i="19"/>
  <c r="F6348" i="19"/>
  <c r="I6348" i="19" s="1"/>
  <c r="L6347" i="19"/>
  <c r="J6347" i="19"/>
  <c r="M6347" i="19" s="1"/>
  <c r="H6347" i="19"/>
  <c r="F6347" i="19"/>
  <c r="I6347" i="19" s="1"/>
  <c r="M6346" i="19"/>
  <c r="L6346" i="19"/>
  <c r="J6346" i="19"/>
  <c r="H6346" i="19"/>
  <c r="F6346" i="19"/>
  <c r="I6346" i="19" s="1"/>
  <c r="L6345" i="19"/>
  <c r="J6345" i="19"/>
  <c r="M6345" i="19" s="1"/>
  <c r="H6345" i="19"/>
  <c r="F6345" i="19"/>
  <c r="I6345" i="19" s="1"/>
  <c r="L6344" i="19"/>
  <c r="J6344" i="19"/>
  <c r="M6344" i="19" s="1"/>
  <c r="H6344" i="19"/>
  <c r="F6344" i="19"/>
  <c r="I6344" i="19" s="1"/>
  <c r="L6343" i="19"/>
  <c r="J6343" i="19"/>
  <c r="M6343" i="19" s="1"/>
  <c r="H6343" i="19"/>
  <c r="F6343" i="19"/>
  <c r="I6343" i="19" s="1"/>
  <c r="L6342" i="19"/>
  <c r="J6342" i="19"/>
  <c r="M6342" i="19" s="1"/>
  <c r="H6342" i="19"/>
  <c r="F6342" i="19"/>
  <c r="I6342" i="19" s="1"/>
  <c r="L6341" i="19"/>
  <c r="J6341" i="19"/>
  <c r="M6341" i="19" s="1"/>
  <c r="H6341" i="19"/>
  <c r="F6341" i="19"/>
  <c r="I6341" i="19" s="1"/>
  <c r="L6340" i="19"/>
  <c r="J6340" i="19"/>
  <c r="M6340" i="19" s="1"/>
  <c r="H6340" i="19"/>
  <c r="F6340" i="19"/>
  <c r="I6340" i="19" s="1"/>
  <c r="L6339" i="19"/>
  <c r="J6339" i="19"/>
  <c r="M6339" i="19" s="1"/>
  <c r="H6339" i="19"/>
  <c r="F6339" i="19"/>
  <c r="I6339" i="19" s="1"/>
  <c r="L6338" i="19"/>
  <c r="J6338" i="19"/>
  <c r="M6338" i="19" s="1"/>
  <c r="H6338" i="19"/>
  <c r="F6338" i="19"/>
  <c r="I6338" i="19" s="1"/>
  <c r="L6337" i="19"/>
  <c r="J6337" i="19"/>
  <c r="M6337" i="19" s="1"/>
  <c r="H6337" i="19"/>
  <c r="F6337" i="19"/>
  <c r="I6337" i="19" s="1"/>
  <c r="L6336" i="19"/>
  <c r="J6336" i="19"/>
  <c r="M6336" i="19" s="1"/>
  <c r="H6336" i="19"/>
  <c r="F6336" i="19"/>
  <c r="I6336" i="19" s="1"/>
  <c r="L6335" i="19"/>
  <c r="J6335" i="19"/>
  <c r="M6335" i="19" s="1"/>
  <c r="H6335" i="19"/>
  <c r="F6335" i="19"/>
  <c r="I6335" i="19" s="1"/>
  <c r="L6334" i="19"/>
  <c r="J6334" i="19"/>
  <c r="M6334" i="19" s="1"/>
  <c r="H6334" i="19"/>
  <c r="F6334" i="19"/>
  <c r="I6334" i="19" s="1"/>
  <c r="L6333" i="19"/>
  <c r="J6333" i="19"/>
  <c r="M6333" i="19" s="1"/>
  <c r="H6333" i="19"/>
  <c r="F6333" i="19"/>
  <c r="I6333" i="19" s="1"/>
  <c r="L6332" i="19"/>
  <c r="J6332" i="19"/>
  <c r="M6332" i="19" s="1"/>
  <c r="H6332" i="19"/>
  <c r="F6332" i="19"/>
  <c r="I6332" i="19" s="1"/>
  <c r="B6330" i="19"/>
  <c r="L6359" i="19" s="1"/>
  <c r="I6327" i="19"/>
  <c r="F6327" i="19"/>
  <c r="F6325" i="19"/>
  <c r="L6323" i="19"/>
  <c r="J6323" i="19"/>
  <c r="M6323" i="19" s="1"/>
  <c r="H6323" i="19"/>
  <c r="F6323" i="19"/>
  <c r="I6323" i="19" s="1"/>
  <c r="M6322" i="19"/>
  <c r="L6322" i="19"/>
  <c r="J6322" i="19"/>
  <c r="H6322" i="19"/>
  <c r="F6322" i="19"/>
  <c r="I6322" i="19" s="1"/>
  <c r="L6321" i="19"/>
  <c r="J6321" i="19"/>
  <c r="M6321" i="19" s="1"/>
  <c r="H6321" i="19"/>
  <c r="F6321" i="19"/>
  <c r="I6321" i="19" s="1"/>
  <c r="L6320" i="19"/>
  <c r="J6320" i="19"/>
  <c r="M6320" i="19" s="1"/>
  <c r="H6320" i="19"/>
  <c r="F6320" i="19"/>
  <c r="I6320" i="19" s="1"/>
  <c r="L6319" i="19"/>
  <c r="J6319" i="19"/>
  <c r="M6319" i="19" s="1"/>
  <c r="H6319" i="19"/>
  <c r="F6319" i="19"/>
  <c r="I6319" i="19" s="1"/>
  <c r="L6318" i="19"/>
  <c r="J6318" i="19"/>
  <c r="M6318" i="19" s="1"/>
  <c r="H6318" i="19"/>
  <c r="F6318" i="19"/>
  <c r="I6318" i="19" s="1"/>
  <c r="L6317" i="19"/>
  <c r="J6317" i="19"/>
  <c r="M6317" i="19" s="1"/>
  <c r="H6317" i="19"/>
  <c r="F6317" i="19"/>
  <c r="I6317" i="19" s="1"/>
  <c r="L6316" i="19"/>
  <c r="J6316" i="19"/>
  <c r="M6316" i="19" s="1"/>
  <c r="H6316" i="19"/>
  <c r="F6316" i="19"/>
  <c r="I6316" i="19" s="1"/>
  <c r="L6315" i="19"/>
  <c r="J6315" i="19"/>
  <c r="M6315" i="19" s="1"/>
  <c r="H6315" i="19"/>
  <c r="F6315" i="19"/>
  <c r="I6315" i="19" s="1"/>
  <c r="M6314" i="19"/>
  <c r="L6314" i="19"/>
  <c r="J6314" i="19"/>
  <c r="H6314" i="19"/>
  <c r="F6314" i="19"/>
  <c r="I6314" i="19" s="1"/>
  <c r="L6313" i="19"/>
  <c r="J6313" i="19"/>
  <c r="M6313" i="19" s="1"/>
  <c r="H6313" i="19"/>
  <c r="F6313" i="19"/>
  <c r="I6313" i="19" s="1"/>
  <c r="L6312" i="19"/>
  <c r="J6312" i="19"/>
  <c r="M6312" i="19" s="1"/>
  <c r="H6312" i="19"/>
  <c r="F6312" i="19"/>
  <c r="I6312" i="19" s="1"/>
  <c r="L6311" i="19"/>
  <c r="J6311" i="19"/>
  <c r="M6311" i="19" s="1"/>
  <c r="H6311" i="19"/>
  <c r="F6311" i="19"/>
  <c r="I6311" i="19" s="1"/>
  <c r="L6310" i="19"/>
  <c r="J6310" i="19"/>
  <c r="M6310" i="19" s="1"/>
  <c r="H6310" i="19"/>
  <c r="F6310" i="19"/>
  <c r="I6310" i="19" s="1"/>
  <c r="L6309" i="19"/>
  <c r="J6309" i="19"/>
  <c r="M6309" i="19" s="1"/>
  <c r="H6309" i="19"/>
  <c r="F6309" i="19"/>
  <c r="I6309" i="19" s="1"/>
  <c r="L6308" i="19"/>
  <c r="J6308" i="19"/>
  <c r="M6308" i="19" s="1"/>
  <c r="H6308" i="19"/>
  <c r="F6308" i="19"/>
  <c r="I6308" i="19" s="1"/>
  <c r="L6307" i="19"/>
  <c r="J6307" i="19"/>
  <c r="M6307" i="19" s="1"/>
  <c r="H6307" i="19"/>
  <c r="F6307" i="19"/>
  <c r="I6307" i="19" s="1"/>
  <c r="L6306" i="19"/>
  <c r="J6306" i="19"/>
  <c r="M6306" i="19" s="1"/>
  <c r="H6306" i="19"/>
  <c r="F6306" i="19"/>
  <c r="I6306" i="19" s="1"/>
  <c r="L6305" i="19"/>
  <c r="J6305" i="19"/>
  <c r="M6305" i="19" s="1"/>
  <c r="H6305" i="19"/>
  <c r="F6305" i="19"/>
  <c r="I6305" i="19" s="1"/>
  <c r="L6304" i="19"/>
  <c r="J6304" i="19"/>
  <c r="M6304" i="19" s="1"/>
  <c r="H6304" i="19"/>
  <c r="F6304" i="19"/>
  <c r="I6304" i="19" s="1"/>
  <c r="L6303" i="19"/>
  <c r="J6303" i="19"/>
  <c r="M6303" i="19" s="1"/>
  <c r="H6303" i="19"/>
  <c r="F6303" i="19"/>
  <c r="I6303" i="19" s="1"/>
  <c r="L6302" i="19"/>
  <c r="J6302" i="19"/>
  <c r="M6302" i="19" s="1"/>
  <c r="H6302" i="19"/>
  <c r="F6302" i="19"/>
  <c r="I6302" i="19" s="1"/>
  <c r="L6301" i="19"/>
  <c r="J6301" i="19"/>
  <c r="M6301" i="19" s="1"/>
  <c r="H6301" i="19"/>
  <c r="F6301" i="19"/>
  <c r="I6301" i="19" s="1"/>
  <c r="L6300" i="19"/>
  <c r="J6300" i="19"/>
  <c r="H6300" i="19"/>
  <c r="F6300" i="19"/>
  <c r="I6300" i="19" s="1"/>
  <c r="B6298" i="19"/>
  <c r="L6327" i="19" s="1"/>
  <c r="I6295" i="19"/>
  <c r="F6295" i="19"/>
  <c r="F6293" i="19"/>
  <c r="L6291" i="19"/>
  <c r="J6291" i="19"/>
  <c r="M6291" i="19" s="1"/>
  <c r="H6291" i="19"/>
  <c r="F6291" i="19"/>
  <c r="I6291" i="19" s="1"/>
  <c r="L6290" i="19"/>
  <c r="J6290" i="19"/>
  <c r="M6290" i="19" s="1"/>
  <c r="H6290" i="19"/>
  <c r="F6290" i="19"/>
  <c r="I6290" i="19" s="1"/>
  <c r="L6289" i="19"/>
  <c r="J6289" i="19"/>
  <c r="M6289" i="19" s="1"/>
  <c r="H6289" i="19"/>
  <c r="F6289" i="19"/>
  <c r="I6289" i="19" s="1"/>
  <c r="L6288" i="19"/>
  <c r="J6288" i="19"/>
  <c r="M6288" i="19" s="1"/>
  <c r="H6288" i="19"/>
  <c r="F6288" i="19"/>
  <c r="I6288" i="19" s="1"/>
  <c r="L6287" i="19"/>
  <c r="J6287" i="19"/>
  <c r="M6287" i="19" s="1"/>
  <c r="H6287" i="19"/>
  <c r="F6287" i="19"/>
  <c r="I6287" i="19" s="1"/>
  <c r="L6286" i="19"/>
  <c r="J6286" i="19"/>
  <c r="M6286" i="19" s="1"/>
  <c r="H6286" i="19"/>
  <c r="F6286" i="19"/>
  <c r="I6286" i="19" s="1"/>
  <c r="L6285" i="19"/>
  <c r="J6285" i="19"/>
  <c r="M6285" i="19" s="1"/>
  <c r="H6285" i="19"/>
  <c r="F6285" i="19"/>
  <c r="I6285" i="19" s="1"/>
  <c r="L6284" i="19"/>
  <c r="J6284" i="19"/>
  <c r="M6284" i="19" s="1"/>
  <c r="H6284" i="19"/>
  <c r="F6284" i="19"/>
  <c r="I6284" i="19" s="1"/>
  <c r="L6283" i="19"/>
  <c r="J6283" i="19"/>
  <c r="M6283" i="19" s="1"/>
  <c r="H6283" i="19"/>
  <c r="F6283" i="19"/>
  <c r="I6283" i="19" s="1"/>
  <c r="L6282" i="19"/>
  <c r="J6282" i="19"/>
  <c r="M6282" i="19" s="1"/>
  <c r="H6282" i="19"/>
  <c r="F6282" i="19"/>
  <c r="I6282" i="19" s="1"/>
  <c r="L6281" i="19"/>
  <c r="J6281" i="19"/>
  <c r="M6281" i="19" s="1"/>
  <c r="H6281" i="19"/>
  <c r="F6281" i="19"/>
  <c r="I6281" i="19" s="1"/>
  <c r="L6280" i="19"/>
  <c r="J6280" i="19"/>
  <c r="M6280" i="19" s="1"/>
  <c r="H6280" i="19"/>
  <c r="F6280" i="19"/>
  <c r="I6280" i="19" s="1"/>
  <c r="L6279" i="19"/>
  <c r="J6279" i="19"/>
  <c r="M6279" i="19" s="1"/>
  <c r="H6279" i="19"/>
  <c r="F6279" i="19"/>
  <c r="I6279" i="19" s="1"/>
  <c r="L6278" i="19"/>
  <c r="J6278" i="19"/>
  <c r="M6278" i="19" s="1"/>
  <c r="H6278" i="19"/>
  <c r="F6278" i="19"/>
  <c r="I6278" i="19" s="1"/>
  <c r="L6277" i="19"/>
  <c r="J6277" i="19"/>
  <c r="M6277" i="19" s="1"/>
  <c r="H6277" i="19"/>
  <c r="F6277" i="19"/>
  <c r="I6277" i="19" s="1"/>
  <c r="L6276" i="19"/>
  <c r="J6276" i="19"/>
  <c r="M6276" i="19" s="1"/>
  <c r="H6276" i="19"/>
  <c r="F6276" i="19"/>
  <c r="I6276" i="19" s="1"/>
  <c r="L6275" i="19"/>
  <c r="J6275" i="19"/>
  <c r="M6275" i="19" s="1"/>
  <c r="H6275" i="19"/>
  <c r="F6275" i="19"/>
  <c r="I6275" i="19" s="1"/>
  <c r="L6274" i="19"/>
  <c r="J6274" i="19"/>
  <c r="M6274" i="19" s="1"/>
  <c r="H6274" i="19"/>
  <c r="F6274" i="19"/>
  <c r="I6274" i="19" s="1"/>
  <c r="L6273" i="19"/>
  <c r="J6273" i="19"/>
  <c r="M6273" i="19" s="1"/>
  <c r="H6273" i="19"/>
  <c r="F6273" i="19"/>
  <c r="I6273" i="19" s="1"/>
  <c r="L6272" i="19"/>
  <c r="J6272" i="19"/>
  <c r="M6272" i="19" s="1"/>
  <c r="H6272" i="19"/>
  <c r="F6272" i="19"/>
  <c r="I6272" i="19" s="1"/>
  <c r="L6271" i="19"/>
  <c r="J6271" i="19"/>
  <c r="M6271" i="19" s="1"/>
  <c r="H6271" i="19"/>
  <c r="F6271" i="19"/>
  <c r="I6271" i="19" s="1"/>
  <c r="L6270" i="19"/>
  <c r="J6270" i="19"/>
  <c r="M6270" i="19" s="1"/>
  <c r="H6270" i="19"/>
  <c r="F6270" i="19"/>
  <c r="I6270" i="19" s="1"/>
  <c r="L6269" i="19"/>
  <c r="J6269" i="19"/>
  <c r="M6269" i="19" s="1"/>
  <c r="H6269" i="19"/>
  <c r="F6269" i="19"/>
  <c r="I6269" i="19" s="1"/>
  <c r="L6268" i="19"/>
  <c r="J6268" i="19"/>
  <c r="H6268" i="19"/>
  <c r="F6268" i="19"/>
  <c r="I6268" i="19" s="1"/>
  <c r="B6266" i="19"/>
  <c r="L6295" i="19" s="1"/>
  <c r="I6263" i="19"/>
  <c r="F6263" i="19"/>
  <c r="F6261" i="19"/>
  <c r="L6259" i="19"/>
  <c r="J6259" i="19"/>
  <c r="M6259" i="19" s="1"/>
  <c r="H6259" i="19"/>
  <c r="F6259" i="19"/>
  <c r="I6259" i="19" s="1"/>
  <c r="L6258" i="19"/>
  <c r="J6258" i="19"/>
  <c r="M6258" i="19" s="1"/>
  <c r="H6258" i="19"/>
  <c r="F6258" i="19"/>
  <c r="I6258" i="19" s="1"/>
  <c r="L6257" i="19"/>
  <c r="J6257" i="19"/>
  <c r="M6257" i="19" s="1"/>
  <c r="H6257" i="19"/>
  <c r="F6257" i="19"/>
  <c r="I6257" i="19" s="1"/>
  <c r="L6256" i="19"/>
  <c r="J6256" i="19"/>
  <c r="M6256" i="19" s="1"/>
  <c r="H6256" i="19"/>
  <c r="F6256" i="19"/>
  <c r="I6256" i="19" s="1"/>
  <c r="L6255" i="19"/>
  <c r="J6255" i="19"/>
  <c r="M6255" i="19" s="1"/>
  <c r="H6255" i="19"/>
  <c r="F6255" i="19"/>
  <c r="I6255" i="19" s="1"/>
  <c r="L6254" i="19"/>
  <c r="J6254" i="19"/>
  <c r="M6254" i="19" s="1"/>
  <c r="H6254" i="19"/>
  <c r="F6254" i="19"/>
  <c r="I6254" i="19" s="1"/>
  <c r="L6253" i="19"/>
  <c r="J6253" i="19"/>
  <c r="M6253" i="19" s="1"/>
  <c r="H6253" i="19"/>
  <c r="F6253" i="19"/>
  <c r="I6253" i="19" s="1"/>
  <c r="L6252" i="19"/>
  <c r="J6252" i="19"/>
  <c r="M6252" i="19" s="1"/>
  <c r="H6252" i="19"/>
  <c r="F6252" i="19"/>
  <c r="I6252" i="19" s="1"/>
  <c r="L6251" i="19"/>
  <c r="J6251" i="19"/>
  <c r="M6251" i="19" s="1"/>
  <c r="H6251" i="19"/>
  <c r="F6251" i="19"/>
  <c r="I6251" i="19" s="1"/>
  <c r="L6250" i="19"/>
  <c r="J6250" i="19"/>
  <c r="M6250" i="19" s="1"/>
  <c r="H6250" i="19"/>
  <c r="F6250" i="19"/>
  <c r="I6250" i="19" s="1"/>
  <c r="L6249" i="19"/>
  <c r="J6249" i="19"/>
  <c r="M6249" i="19" s="1"/>
  <c r="H6249" i="19"/>
  <c r="F6249" i="19"/>
  <c r="I6249" i="19" s="1"/>
  <c r="L6248" i="19"/>
  <c r="J6248" i="19"/>
  <c r="M6248" i="19" s="1"/>
  <c r="H6248" i="19"/>
  <c r="F6248" i="19"/>
  <c r="I6248" i="19" s="1"/>
  <c r="L6247" i="19"/>
  <c r="J6247" i="19"/>
  <c r="M6247" i="19" s="1"/>
  <c r="H6247" i="19"/>
  <c r="F6247" i="19"/>
  <c r="I6247" i="19" s="1"/>
  <c r="L6246" i="19"/>
  <c r="J6246" i="19"/>
  <c r="M6246" i="19" s="1"/>
  <c r="H6246" i="19"/>
  <c r="F6246" i="19"/>
  <c r="I6246" i="19" s="1"/>
  <c r="L6245" i="19"/>
  <c r="J6245" i="19"/>
  <c r="M6245" i="19" s="1"/>
  <c r="H6245" i="19"/>
  <c r="F6245" i="19"/>
  <c r="I6245" i="19" s="1"/>
  <c r="L6244" i="19"/>
  <c r="J6244" i="19"/>
  <c r="M6244" i="19" s="1"/>
  <c r="H6244" i="19"/>
  <c r="F6244" i="19"/>
  <c r="I6244" i="19" s="1"/>
  <c r="L6243" i="19"/>
  <c r="J6243" i="19"/>
  <c r="M6243" i="19" s="1"/>
  <c r="H6243" i="19"/>
  <c r="F6243" i="19"/>
  <c r="I6243" i="19" s="1"/>
  <c r="L6242" i="19"/>
  <c r="J6242" i="19"/>
  <c r="M6242" i="19" s="1"/>
  <c r="H6242" i="19"/>
  <c r="F6242" i="19"/>
  <c r="I6242" i="19" s="1"/>
  <c r="L6241" i="19"/>
  <c r="J6241" i="19"/>
  <c r="M6241" i="19" s="1"/>
  <c r="I6241" i="19"/>
  <c r="H6241" i="19"/>
  <c r="F6241" i="19"/>
  <c r="L6240" i="19"/>
  <c r="J6240" i="19"/>
  <c r="M6240" i="19" s="1"/>
  <c r="H6240" i="19"/>
  <c r="F6240" i="19"/>
  <c r="I6240" i="19" s="1"/>
  <c r="M6239" i="19"/>
  <c r="L6239" i="19"/>
  <c r="J6239" i="19"/>
  <c r="I6239" i="19"/>
  <c r="H6239" i="19"/>
  <c r="F6239" i="19"/>
  <c r="L6238" i="19"/>
  <c r="J6238" i="19"/>
  <c r="M6238" i="19" s="1"/>
  <c r="H6238" i="19"/>
  <c r="F6238" i="19"/>
  <c r="I6238" i="19" s="1"/>
  <c r="L6237" i="19"/>
  <c r="J6237" i="19"/>
  <c r="M6237" i="19" s="1"/>
  <c r="H6237" i="19"/>
  <c r="F6237" i="19"/>
  <c r="I6237" i="19" s="1"/>
  <c r="M6236" i="19"/>
  <c r="L6236" i="19"/>
  <c r="J6236" i="19"/>
  <c r="H6236" i="19"/>
  <c r="F6236" i="19"/>
  <c r="I6236" i="19" s="1"/>
  <c r="B6234" i="19"/>
  <c r="L6263" i="19" s="1"/>
  <c r="I6231" i="19"/>
  <c r="F6231" i="19"/>
  <c r="F6229" i="19"/>
  <c r="L6227" i="19"/>
  <c r="J6227" i="19"/>
  <c r="M6227" i="19" s="1"/>
  <c r="H6227" i="19"/>
  <c r="F6227" i="19"/>
  <c r="I6227" i="19" s="1"/>
  <c r="L6226" i="19"/>
  <c r="J6226" i="19"/>
  <c r="M6226" i="19" s="1"/>
  <c r="H6226" i="19"/>
  <c r="F6226" i="19"/>
  <c r="I6226" i="19" s="1"/>
  <c r="L6225" i="19"/>
  <c r="J6225" i="19"/>
  <c r="M6225" i="19" s="1"/>
  <c r="H6225" i="19"/>
  <c r="F6225" i="19"/>
  <c r="I6225" i="19" s="1"/>
  <c r="L6224" i="19"/>
  <c r="J6224" i="19"/>
  <c r="M6224" i="19" s="1"/>
  <c r="H6224" i="19"/>
  <c r="F6224" i="19"/>
  <c r="I6224" i="19" s="1"/>
  <c r="L6223" i="19"/>
  <c r="J6223" i="19"/>
  <c r="M6223" i="19" s="1"/>
  <c r="H6223" i="19"/>
  <c r="F6223" i="19"/>
  <c r="I6223" i="19" s="1"/>
  <c r="L6222" i="19"/>
  <c r="J6222" i="19"/>
  <c r="M6222" i="19" s="1"/>
  <c r="H6222" i="19"/>
  <c r="F6222" i="19"/>
  <c r="I6222" i="19" s="1"/>
  <c r="L6221" i="19"/>
  <c r="J6221" i="19"/>
  <c r="M6221" i="19" s="1"/>
  <c r="I6221" i="19"/>
  <c r="H6221" i="19"/>
  <c r="F6221" i="19"/>
  <c r="L6220" i="19"/>
  <c r="J6220" i="19"/>
  <c r="M6220" i="19" s="1"/>
  <c r="H6220" i="19"/>
  <c r="F6220" i="19"/>
  <c r="I6220" i="19" s="1"/>
  <c r="L6219" i="19"/>
  <c r="J6219" i="19"/>
  <c r="M6219" i="19" s="1"/>
  <c r="H6219" i="19"/>
  <c r="F6219" i="19"/>
  <c r="I6219" i="19" s="1"/>
  <c r="L6218" i="19"/>
  <c r="J6218" i="19"/>
  <c r="M6218" i="19" s="1"/>
  <c r="H6218" i="19"/>
  <c r="F6218" i="19"/>
  <c r="I6218" i="19" s="1"/>
  <c r="L6217" i="19"/>
  <c r="J6217" i="19"/>
  <c r="M6217" i="19" s="1"/>
  <c r="H6217" i="19"/>
  <c r="F6217" i="19"/>
  <c r="I6217" i="19" s="1"/>
  <c r="L6216" i="19"/>
  <c r="J6216" i="19"/>
  <c r="M6216" i="19" s="1"/>
  <c r="I6216" i="19"/>
  <c r="H6216" i="19"/>
  <c r="F6216" i="19"/>
  <c r="L6215" i="19"/>
  <c r="J6215" i="19"/>
  <c r="M6215" i="19" s="1"/>
  <c r="H6215" i="19"/>
  <c r="F6215" i="19"/>
  <c r="I6215" i="19" s="1"/>
  <c r="L6214" i="19"/>
  <c r="J6214" i="19"/>
  <c r="M6214" i="19" s="1"/>
  <c r="H6214" i="19"/>
  <c r="F6214" i="19"/>
  <c r="I6214" i="19" s="1"/>
  <c r="L6213" i="19"/>
  <c r="J6213" i="19"/>
  <c r="M6213" i="19" s="1"/>
  <c r="H6213" i="19"/>
  <c r="F6213" i="19"/>
  <c r="I6213" i="19" s="1"/>
  <c r="L6212" i="19"/>
  <c r="J6212" i="19"/>
  <c r="M6212" i="19" s="1"/>
  <c r="H6212" i="19"/>
  <c r="F6212" i="19"/>
  <c r="I6212" i="19" s="1"/>
  <c r="L6211" i="19"/>
  <c r="J6211" i="19"/>
  <c r="M6211" i="19" s="1"/>
  <c r="H6211" i="19"/>
  <c r="F6211" i="19"/>
  <c r="I6211" i="19" s="1"/>
  <c r="L6210" i="19"/>
  <c r="J6210" i="19"/>
  <c r="M6210" i="19" s="1"/>
  <c r="H6210" i="19"/>
  <c r="F6210" i="19"/>
  <c r="I6210" i="19" s="1"/>
  <c r="L6209" i="19"/>
  <c r="J6209" i="19"/>
  <c r="M6209" i="19" s="1"/>
  <c r="H6209" i="19"/>
  <c r="F6209" i="19"/>
  <c r="I6209" i="19" s="1"/>
  <c r="L6208" i="19"/>
  <c r="J6208" i="19"/>
  <c r="M6208" i="19" s="1"/>
  <c r="H6208" i="19"/>
  <c r="F6208" i="19"/>
  <c r="I6208" i="19" s="1"/>
  <c r="L6207" i="19"/>
  <c r="J6207" i="19"/>
  <c r="M6207" i="19" s="1"/>
  <c r="H6207" i="19"/>
  <c r="F6207" i="19"/>
  <c r="I6207" i="19" s="1"/>
  <c r="L6206" i="19"/>
  <c r="J6206" i="19"/>
  <c r="M6206" i="19" s="1"/>
  <c r="H6206" i="19"/>
  <c r="F6206" i="19"/>
  <c r="I6206" i="19" s="1"/>
  <c r="L6205" i="19"/>
  <c r="J6205" i="19"/>
  <c r="M6205" i="19" s="1"/>
  <c r="H6205" i="19"/>
  <c r="F6205" i="19"/>
  <c r="I6205" i="19" s="1"/>
  <c r="L6204" i="19"/>
  <c r="J6204" i="19"/>
  <c r="H6204" i="19"/>
  <c r="F6204" i="19"/>
  <c r="I6204" i="19" s="1"/>
  <c r="B6202" i="19"/>
  <c r="L6231" i="19" s="1"/>
  <c r="I6199" i="19"/>
  <c r="F6199" i="19"/>
  <c r="F6197" i="19"/>
  <c r="L6195" i="19"/>
  <c r="J6195" i="19"/>
  <c r="M6195" i="19" s="1"/>
  <c r="H6195" i="19"/>
  <c r="F6195" i="19"/>
  <c r="I6195" i="19" s="1"/>
  <c r="L6194" i="19"/>
  <c r="J6194" i="19"/>
  <c r="M6194" i="19" s="1"/>
  <c r="H6194" i="19"/>
  <c r="F6194" i="19"/>
  <c r="I6194" i="19" s="1"/>
  <c r="L6193" i="19"/>
  <c r="J6193" i="19"/>
  <c r="M6193" i="19" s="1"/>
  <c r="H6193" i="19"/>
  <c r="F6193" i="19"/>
  <c r="I6193" i="19" s="1"/>
  <c r="L6192" i="19"/>
  <c r="J6192" i="19"/>
  <c r="M6192" i="19" s="1"/>
  <c r="H6192" i="19"/>
  <c r="F6192" i="19"/>
  <c r="I6192" i="19" s="1"/>
  <c r="L6191" i="19"/>
  <c r="J6191" i="19"/>
  <c r="M6191" i="19" s="1"/>
  <c r="H6191" i="19"/>
  <c r="F6191" i="19"/>
  <c r="I6191" i="19" s="1"/>
  <c r="L6190" i="19"/>
  <c r="J6190" i="19"/>
  <c r="M6190" i="19" s="1"/>
  <c r="H6190" i="19"/>
  <c r="F6190" i="19"/>
  <c r="I6190" i="19" s="1"/>
  <c r="L6189" i="19"/>
  <c r="J6189" i="19"/>
  <c r="M6189" i="19" s="1"/>
  <c r="H6189" i="19"/>
  <c r="F6189" i="19"/>
  <c r="I6189" i="19" s="1"/>
  <c r="L6188" i="19"/>
  <c r="J6188" i="19"/>
  <c r="M6188" i="19" s="1"/>
  <c r="H6188" i="19"/>
  <c r="F6188" i="19"/>
  <c r="I6188" i="19" s="1"/>
  <c r="L6187" i="19"/>
  <c r="J6187" i="19"/>
  <c r="M6187" i="19" s="1"/>
  <c r="H6187" i="19"/>
  <c r="F6187" i="19"/>
  <c r="I6187" i="19" s="1"/>
  <c r="L6186" i="19"/>
  <c r="J6186" i="19"/>
  <c r="M6186" i="19" s="1"/>
  <c r="H6186" i="19"/>
  <c r="F6186" i="19"/>
  <c r="I6186" i="19" s="1"/>
  <c r="L6185" i="19"/>
  <c r="J6185" i="19"/>
  <c r="M6185" i="19" s="1"/>
  <c r="H6185" i="19"/>
  <c r="F6185" i="19"/>
  <c r="I6185" i="19" s="1"/>
  <c r="L6184" i="19"/>
  <c r="J6184" i="19"/>
  <c r="M6184" i="19" s="1"/>
  <c r="H6184" i="19"/>
  <c r="F6184" i="19"/>
  <c r="I6184" i="19" s="1"/>
  <c r="L6183" i="19"/>
  <c r="J6183" i="19"/>
  <c r="M6183" i="19" s="1"/>
  <c r="H6183" i="19"/>
  <c r="F6183" i="19"/>
  <c r="I6183" i="19" s="1"/>
  <c r="L6182" i="19"/>
  <c r="J6182" i="19"/>
  <c r="M6182" i="19" s="1"/>
  <c r="H6182" i="19"/>
  <c r="F6182" i="19"/>
  <c r="I6182" i="19" s="1"/>
  <c r="L6181" i="19"/>
  <c r="J6181" i="19"/>
  <c r="M6181" i="19" s="1"/>
  <c r="H6181" i="19"/>
  <c r="F6181" i="19"/>
  <c r="I6181" i="19" s="1"/>
  <c r="L6180" i="19"/>
  <c r="J6180" i="19"/>
  <c r="M6180" i="19" s="1"/>
  <c r="H6180" i="19"/>
  <c r="F6180" i="19"/>
  <c r="I6180" i="19" s="1"/>
  <c r="L6179" i="19"/>
  <c r="J6179" i="19"/>
  <c r="M6179" i="19" s="1"/>
  <c r="H6179" i="19"/>
  <c r="F6179" i="19"/>
  <c r="I6179" i="19" s="1"/>
  <c r="L6178" i="19"/>
  <c r="J6178" i="19"/>
  <c r="M6178" i="19" s="1"/>
  <c r="H6178" i="19"/>
  <c r="F6178" i="19"/>
  <c r="I6178" i="19" s="1"/>
  <c r="L6177" i="19"/>
  <c r="J6177" i="19"/>
  <c r="M6177" i="19" s="1"/>
  <c r="H6177" i="19"/>
  <c r="F6177" i="19"/>
  <c r="I6177" i="19" s="1"/>
  <c r="L6176" i="19"/>
  <c r="J6176" i="19"/>
  <c r="M6176" i="19" s="1"/>
  <c r="H6176" i="19"/>
  <c r="F6176" i="19"/>
  <c r="I6176" i="19" s="1"/>
  <c r="L6175" i="19"/>
  <c r="J6175" i="19"/>
  <c r="M6175" i="19" s="1"/>
  <c r="H6175" i="19"/>
  <c r="F6175" i="19"/>
  <c r="I6175" i="19" s="1"/>
  <c r="L6174" i="19"/>
  <c r="J6174" i="19"/>
  <c r="M6174" i="19" s="1"/>
  <c r="I6174" i="19"/>
  <c r="H6174" i="19"/>
  <c r="F6174" i="19"/>
  <c r="L6173" i="19"/>
  <c r="J6173" i="19"/>
  <c r="M6173" i="19" s="1"/>
  <c r="H6173" i="19"/>
  <c r="F6173" i="19"/>
  <c r="I6173" i="19" s="1"/>
  <c r="L6172" i="19"/>
  <c r="J6172" i="19"/>
  <c r="M6172" i="19" s="1"/>
  <c r="H6172" i="19"/>
  <c r="F6172" i="19"/>
  <c r="I6172" i="19" s="1"/>
  <c r="B6170" i="19"/>
  <c r="L6199" i="19" s="1"/>
  <c r="I6167" i="19"/>
  <c r="F6167" i="19"/>
  <c r="F6165" i="19"/>
  <c r="L6163" i="19"/>
  <c r="J6163" i="19"/>
  <c r="M6163" i="19" s="1"/>
  <c r="H6163" i="19"/>
  <c r="F6163" i="19"/>
  <c r="I6163" i="19" s="1"/>
  <c r="L6162" i="19"/>
  <c r="J6162" i="19"/>
  <c r="M6162" i="19" s="1"/>
  <c r="H6162" i="19"/>
  <c r="F6162" i="19"/>
  <c r="I6162" i="19" s="1"/>
  <c r="L6161" i="19"/>
  <c r="J6161" i="19"/>
  <c r="M6161" i="19" s="1"/>
  <c r="H6161" i="19"/>
  <c r="F6161" i="19"/>
  <c r="I6161" i="19" s="1"/>
  <c r="L6160" i="19"/>
  <c r="J6160" i="19"/>
  <c r="M6160" i="19" s="1"/>
  <c r="H6160" i="19"/>
  <c r="F6160" i="19"/>
  <c r="I6160" i="19" s="1"/>
  <c r="L6159" i="19"/>
  <c r="J6159" i="19"/>
  <c r="M6159" i="19" s="1"/>
  <c r="H6159" i="19"/>
  <c r="F6159" i="19"/>
  <c r="I6159" i="19" s="1"/>
  <c r="L6158" i="19"/>
  <c r="J6158" i="19"/>
  <c r="M6158" i="19" s="1"/>
  <c r="H6158" i="19"/>
  <c r="F6158" i="19"/>
  <c r="I6158" i="19" s="1"/>
  <c r="L6157" i="19"/>
  <c r="J6157" i="19"/>
  <c r="M6157" i="19" s="1"/>
  <c r="H6157" i="19"/>
  <c r="F6157" i="19"/>
  <c r="I6157" i="19" s="1"/>
  <c r="L6156" i="19"/>
  <c r="J6156" i="19"/>
  <c r="M6156" i="19" s="1"/>
  <c r="H6156" i="19"/>
  <c r="F6156" i="19"/>
  <c r="I6156" i="19" s="1"/>
  <c r="L6155" i="19"/>
  <c r="J6155" i="19"/>
  <c r="M6155" i="19" s="1"/>
  <c r="H6155" i="19"/>
  <c r="F6155" i="19"/>
  <c r="I6155" i="19" s="1"/>
  <c r="L6154" i="19"/>
  <c r="J6154" i="19"/>
  <c r="M6154" i="19" s="1"/>
  <c r="H6154" i="19"/>
  <c r="F6154" i="19"/>
  <c r="I6154" i="19" s="1"/>
  <c r="L6153" i="19"/>
  <c r="J6153" i="19"/>
  <c r="M6153" i="19" s="1"/>
  <c r="H6153" i="19"/>
  <c r="F6153" i="19"/>
  <c r="I6153" i="19" s="1"/>
  <c r="L6152" i="19"/>
  <c r="J6152" i="19"/>
  <c r="M6152" i="19" s="1"/>
  <c r="H6152" i="19"/>
  <c r="F6152" i="19"/>
  <c r="I6152" i="19" s="1"/>
  <c r="L6151" i="19"/>
  <c r="J6151" i="19"/>
  <c r="M6151" i="19" s="1"/>
  <c r="H6151" i="19"/>
  <c r="F6151" i="19"/>
  <c r="I6151" i="19" s="1"/>
  <c r="L6150" i="19"/>
  <c r="J6150" i="19"/>
  <c r="M6150" i="19" s="1"/>
  <c r="H6150" i="19"/>
  <c r="F6150" i="19"/>
  <c r="I6150" i="19" s="1"/>
  <c r="L6149" i="19"/>
  <c r="J6149" i="19"/>
  <c r="M6149" i="19" s="1"/>
  <c r="H6149" i="19"/>
  <c r="F6149" i="19"/>
  <c r="I6149" i="19" s="1"/>
  <c r="L6148" i="19"/>
  <c r="J6148" i="19"/>
  <c r="M6148" i="19" s="1"/>
  <c r="H6148" i="19"/>
  <c r="F6148" i="19"/>
  <c r="I6148" i="19" s="1"/>
  <c r="L6147" i="19"/>
  <c r="J6147" i="19"/>
  <c r="M6147" i="19" s="1"/>
  <c r="H6147" i="19"/>
  <c r="F6147" i="19"/>
  <c r="I6147" i="19" s="1"/>
  <c r="L6146" i="19"/>
  <c r="J6146" i="19"/>
  <c r="M6146" i="19" s="1"/>
  <c r="H6146" i="19"/>
  <c r="F6146" i="19"/>
  <c r="I6146" i="19" s="1"/>
  <c r="L6145" i="19"/>
  <c r="J6145" i="19"/>
  <c r="M6145" i="19" s="1"/>
  <c r="H6145" i="19"/>
  <c r="F6145" i="19"/>
  <c r="I6145" i="19" s="1"/>
  <c r="L6144" i="19"/>
  <c r="J6144" i="19"/>
  <c r="M6144" i="19" s="1"/>
  <c r="H6144" i="19"/>
  <c r="F6144" i="19"/>
  <c r="I6144" i="19" s="1"/>
  <c r="L6143" i="19"/>
  <c r="J6143" i="19"/>
  <c r="M6143" i="19" s="1"/>
  <c r="H6143" i="19"/>
  <c r="F6143" i="19"/>
  <c r="I6143" i="19" s="1"/>
  <c r="L6142" i="19"/>
  <c r="J6142" i="19"/>
  <c r="M6142" i="19" s="1"/>
  <c r="H6142" i="19"/>
  <c r="F6142" i="19"/>
  <c r="I6142" i="19" s="1"/>
  <c r="L6141" i="19"/>
  <c r="J6141" i="19"/>
  <c r="M6141" i="19" s="1"/>
  <c r="H6141" i="19"/>
  <c r="F6141" i="19"/>
  <c r="I6141" i="19" s="1"/>
  <c r="L6140" i="19"/>
  <c r="J6140" i="19"/>
  <c r="M6140" i="19" s="1"/>
  <c r="H6140" i="19"/>
  <c r="F6140" i="19"/>
  <c r="I6140" i="19" s="1"/>
  <c r="B6138" i="19"/>
  <c r="L6167" i="19" s="1"/>
  <c r="I6135" i="19"/>
  <c r="F6135" i="19"/>
  <c r="F6133" i="19"/>
  <c r="L6131" i="19"/>
  <c r="J6131" i="19"/>
  <c r="M6131" i="19" s="1"/>
  <c r="H6131" i="19"/>
  <c r="F6131" i="19"/>
  <c r="I6131" i="19" s="1"/>
  <c r="L6130" i="19"/>
  <c r="J6130" i="19"/>
  <c r="M6130" i="19" s="1"/>
  <c r="H6130" i="19"/>
  <c r="F6130" i="19"/>
  <c r="I6130" i="19" s="1"/>
  <c r="L6129" i="19"/>
  <c r="J6129" i="19"/>
  <c r="M6129" i="19" s="1"/>
  <c r="H6129" i="19"/>
  <c r="F6129" i="19"/>
  <c r="I6129" i="19" s="1"/>
  <c r="L6128" i="19"/>
  <c r="J6128" i="19"/>
  <c r="M6128" i="19" s="1"/>
  <c r="H6128" i="19"/>
  <c r="F6128" i="19"/>
  <c r="I6128" i="19" s="1"/>
  <c r="L6127" i="19"/>
  <c r="J6127" i="19"/>
  <c r="M6127" i="19" s="1"/>
  <c r="H6127" i="19"/>
  <c r="F6127" i="19"/>
  <c r="I6127" i="19" s="1"/>
  <c r="L6126" i="19"/>
  <c r="J6126" i="19"/>
  <c r="M6126" i="19" s="1"/>
  <c r="H6126" i="19"/>
  <c r="F6126" i="19"/>
  <c r="I6126" i="19" s="1"/>
  <c r="M6125" i="19"/>
  <c r="L6125" i="19"/>
  <c r="J6125" i="19"/>
  <c r="H6125" i="19"/>
  <c r="F6125" i="19"/>
  <c r="I6125" i="19" s="1"/>
  <c r="L6124" i="19"/>
  <c r="J6124" i="19"/>
  <c r="M6124" i="19" s="1"/>
  <c r="H6124" i="19"/>
  <c r="F6124" i="19"/>
  <c r="I6124" i="19" s="1"/>
  <c r="L6123" i="19"/>
  <c r="J6123" i="19"/>
  <c r="M6123" i="19" s="1"/>
  <c r="H6123" i="19"/>
  <c r="F6123" i="19"/>
  <c r="I6123" i="19" s="1"/>
  <c r="L6122" i="19"/>
  <c r="J6122" i="19"/>
  <c r="M6122" i="19" s="1"/>
  <c r="H6122" i="19"/>
  <c r="F6122" i="19"/>
  <c r="I6122" i="19" s="1"/>
  <c r="L6121" i="19"/>
  <c r="J6121" i="19"/>
  <c r="M6121" i="19" s="1"/>
  <c r="H6121" i="19"/>
  <c r="F6121" i="19"/>
  <c r="I6121" i="19" s="1"/>
  <c r="L6120" i="19"/>
  <c r="J6120" i="19"/>
  <c r="M6120" i="19" s="1"/>
  <c r="H6120" i="19"/>
  <c r="F6120" i="19"/>
  <c r="I6120" i="19" s="1"/>
  <c r="L6119" i="19"/>
  <c r="J6119" i="19"/>
  <c r="M6119" i="19" s="1"/>
  <c r="H6119" i="19"/>
  <c r="F6119" i="19"/>
  <c r="I6119" i="19" s="1"/>
  <c r="L6118" i="19"/>
  <c r="J6118" i="19"/>
  <c r="M6118" i="19" s="1"/>
  <c r="H6118" i="19"/>
  <c r="F6118" i="19"/>
  <c r="I6118" i="19" s="1"/>
  <c r="L6117" i="19"/>
  <c r="J6117" i="19"/>
  <c r="M6117" i="19" s="1"/>
  <c r="H6117" i="19"/>
  <c r="F6117" i="19"/>
  <c r="I6117" i="19" s="1"/>
  <c r="L6116" i="19"/>
  <c r="J6116" i="19"/>
  <c r="M6116" i="19" s="1"/>
  <c r="H6116" i="19"/>
  <c r="F6116" i="19"/>
  <c r="I6116" i="19" s="1"/>
  <c r="L6115" i="19"/>
  <c r="J6115" i="19"/>
  <c r="M6115" i="19" s="1"/>
  <c r="H6115" i="19"/>
  <c r="F6115" i="19"/>
  <c r="I6115" i="19" s="1"/>
  <c r="L6114" i="19"/>
  <c r="J6114" i="19"/>
  <c r="M6114" i="19" s="1"/>
  <c r="H6114" i="19"/>
  <c r="F6114" i="19"/>
  <c r="I6114" i="19" s="1"/>
  <c r="L6113" i="19"/>
  <c r="J6113" i="19"/>
  <c r="M6113" i="19" s="1"/>
  <c r="H6113" i="19"/>
  <c r="F6113" i="19"/>
  <c r="I6113" i="19" s="1"/>
  <c r="L6112" i="19"/>
  <c r="J6112" i="19"/>
  <c r="M6112" i="19" s="1"/>
  <c r="H6112" i="19"/>
  <c r="F6112" i="19"/>
  <c r="I6112" i="19" s="1"/>
  <c r="L6111" i="19"/>
  <c r="J6111" i="19"/>
  <c r="M6111" i="19" s="1"/>
  <c r="H6111" i="19"/>
  <c r="F6111" i="19"/>
  <c r="I6111" i="19" s="1"/>
  <c r="L6110" i="19"/>
  <c r="J6110" i="19"/>
  <c r="M6110" i="19" s="1"/>
  <c r="H6110" i="19"/>
  <c r="F6110" i="19"/>
  <c r="I6110" i="19" s="1"/>
  <c r="L6109" i="19"/>
  <c r="J6109" i="19"/>
  <c r="M6109" i="19" s="1"/>
  <c r="H6109" i="19"/>
  <c r="F6109" i="19"/>
  <c r="I6109" i="19" s="1"/>
  <c r="L6108" i="19"/>
  <c r="J6108" i="19"/>
  <c r="M6108" i="19" s="1"/>
  <c r="H6108" i="19"/>
  <c r="F6108" i="19"/>
  <c r="I6108" i="19" s="1"/>
  <c r="B6106" i="19"/>
  <c r="L6135" i="19" s="1"/>
  <c r="I6103" i="19"/>
  <c r="F6103" i="19"/>
  <c r="F6101" i="19"/>
  <c r="L6099" i="19"/>
  <c r="J6099" i="19"/>
  <c r="M6099" i="19" s="1"/>
  <c r="H6099" i="19"/>
  <c r="F6099" i="19"/>
  <c r="I6099" i="19" s="1"/>
  <c r="L6098" i="19"/>
  <c r="J6098" i="19"/>
  <c r="M6098" i="19" s="1"/>
  <c r="H6098" i="19"/>
  <c r="F6098" i="19"/>
  <c r="I6098" i="19" s="1"/>
  <c r="L6097" i="19"/>
  <c r="J6097" i="19"/>
  <c r="M6097" i="19" s="1"/>
  <c r="H6097" i="19"/>
  <c r="F6097" i="19"/>
  <c r="I6097" i="19" s="1"/>
  <c r="L6096" i="19"/>
  <c r="J6096" i="19"/>
  <c r="M6096" i="19" s="1"/>
  <c r="H6096" i="19"/>
  <c r="F6096" i="19"/>
  <c r="I6096" i="19" s="1"/>
  <c r="L6095" i="19"/>
  <c r="J6095" i="19"/>
  <c r="M6095" i="19" s="1"/>
  <c r="H6095" i="19"/>
  <c r="F6095" i="19"/>
  <c r="I6095" i="19" s="1"/>
  <c r="L6094" i="19"/>
  <c r="J6094" i="19"/>
  <c r="M6094" i="19" s="1"/>
  <c r="H6094" i="19"/>
  <c r="F6094" i="19"/>
  <c r="I6094" i="19" s="1"/>
  <c r="L6093" i="19"/>
  <c r="J6093" i="19"/>
  <c r="M6093" i="19" s="1"/>
  <c r="H6093" i="19"/>
  <c r="F6093" i="19"/>
  <c r="I6093" i="19" s="1"/>
  <c r="L6092" i="19"/>
  <c r="J6092" i="19"/>
  <c r="M6092" i="19" s="1"/>
  <c r="H6092" i="19"/>
  <c r="F6092" i="19"/>
  <c r="I6092" i="19" s="1"/>
  <c r="L6091" i="19"/>
  <c r="J6091" i="19"/>
  <c r="M6091" i="19" s="1"/>
  <c r="H6091" i="19"/>
  <c r="F6091" i="19"/>
  <c r="I6091" i="19" s="1"/>
  <c r="L6090" i="19"/>
  <c r="J6090" i="19"/>
  <c r="M6090" i="19" s="1"/>
  <c r="H6090" i="19"/>
  <c r="F6090" i="19"/>
  <c r="I6090" i="19" s="1"/>
  <c r="L6089" i="19"/>
  <c r="J6089" i="19"/>
  <c r="M6089" i="19" s="1"/>
  <c r="H6089" i="19"/>
  <c r="F6089" i="19"/>
  <c r="I6089" i="19" s="1"/>
  <c r="L6088" i="19"/>
  <c r="J6088" i="19"/>
  <c r="M6088" i="19" s="1"/>
  <c r="H6088" i="19"/>
  <c r="F6088" i="19"/>
  <c r="I6088" i="19" s="1"/>
  <c r="L6087" i="19"/>
  <c r="J6087" i="19"/>
  <c r="M6087" i="19" s="1"/>
  <c r="H6087" i="19"/>
  <c r="F6087" i="19"/>
  <c r="I6087" i="19" s="1"/>
  <c r="L6086" i="19"/>
  <c r="J6086" i="19"/>
  <c r="M6086" i="19" s="1"/>
  <c r="H6086" i="19"/>
  <c r="F6086" i="19"/>
  <c r="I6086" i="19" s="1"/>
  <c r="L6085" i="19"/>
  <c r="J6085" i="19"/>
  <c r="M6085" i="19" s="1"/>
  <c r="H6085" i="19"/>
  <c r="F6085" i="19"/>
  <c r="I6085" i="19" s="1"/>
  <c r="L6084" i="19"/>
  <c r="J6084" i="19"/>
  <c r="M6084" i="19" s="1"/>
  <c r="H6084" i="19"/>
  <c r="F6084" i="19"/>
  <c r="I6084" i="19" s="1"/>
  <c r="L6083" i="19"/>
  <c r="J6083" i="19"/>
  <c r="M6083" i="19" s="1"/>
  <c r="H6083" i="19"/>
  <c r="F6083" i="19"/>
  <c r="I6083" i="19" s="1"/>
  <c r="L6082" i="19"/>
  <c r="J6082" i="19"/>
  <c r="M6082" i="19" s="1"/>
  <c r="H6082" i="19"/>
  <c r="F6082" i="19"/>
  <c r="I6082" i="19" s="1"/>
  <c r="L6081" i="19"/>
  <c r="J6081" i="19"/>
  <c r="M6081" i="19" s="1"/>
  <c r="H6081" i="19"/>
  <c r="F6081" i="19"/>
  <c r="I6081" i="19" s="1"/>
  <c r="L6080" i="19"/>
  <c r="J6080" i="19"/>
  <c r="M6080" i="19" s="1"/>
  <c r="H6080" i="19"/>
  <c r="F6080" i="19"/>
  <c r="I6080" i="19" s="1"/>
  <c r="L6079" i="19"/>
  <c r="J6079" i="19"/>
  <c r="M6079" i="19" s="1"/>
  <c r="H6079" i="19"/>
  <c r="F6079" i="19"/>
  <c r="I6079" i="19" s="1"/>
  <c r="L6078" i="19"/>
  <c r="J6078" i="19"/>
  <c r="M6078" i="19" s="1"/>
  <c r="H6078" i="19"/>
  <c r="F6078" i="19"/>
  <c r="I6078" i="19" s="1"/>
  <c r="L6077" i="19"/>
  <c r="J6077" i="19"/>
  <c r="M6077" i="19" s="1"/>
  <c r="H6077" i="19"/>
  <c r="F6077" i="19"/>
  <c r="I6077" i="19" s="1"/>
  <c r="L6076" i="19"/>
  <c r="J6076" i="19"/>
  <c r="H6076" i="19"/>
  <c r="F6076" i="19"/>
  <c r="I6076" i="19" s="1"/>
  <c r="B6074" i="19"/>
  <c r="L6103" i="19" s="1"/>
  <c r="I6071" i="19"/>
  <c r="F6071" i="19"/>
  <c r="F6069" i="19"/>
  <c r="L6067" i="19"/>
  <c r="J6067" i="19"/>
  <c r="M6067" i="19" s="1"/>
  <c r="H6067" i="19"/>
  <c r="F6067" i="19"/>
  <c r="I6067" i="19" s="1"/>
  <c r="M6066" i="19"/>
  <c r="L6066" i="19"/>
  <c r="J6066" i="19"/>
  <c r="H6066" i="19"/>
  <c r="F6066" i="19"/>
  <c r="I6066" i="19" s="1"/>
  <c r="L6065" i="19"/>
  <c r="J6065" i="19"/>
  <c r="M6065" i="19" s="1"/>
  <c r="H6065" i="19"/>
  <c r="F6065" i="19"/>
  <c r="I6065" i="19" s="1"/>
  <c r="L6064" i="19"/>
  <c r="J6064" i="19"/>
  <c r="M6064" i="19" s="1"/>
  <c r="H6064" i="19"/>
  <c r="F6064" i="19"/>
  <c r="I6064" i="19" s="1"/>
  <c r="L6063" i="19"/>
  <c r="J6063" i="19"/>
  <c r="M6063" i="19" s="1"/>
  <c r="H6063" i="19"/>
  <c r="F6063" i="19"/>
  <c r="I6063" i="19" s="1"/>
  <c r="L6062" i="19"/>
  <c r="J6062" i="19"/>
  <c r="M6062" i="19" s="1"/>
  <c r="H6062" i="19"/>
  <c r="F6062" i="19"/>
  <c r="I6062" i="19" s="1"/>
  <c r="L6061" i="19"/>
  <c r="J6061" i="19"/>
  <c r="M6061" i="19" s="1"/>
  <c r="H6061" i="19"/>
  <c r="F6061" i="19"/>
  <c r="I6061" i="19" s="1"/>
  <c r="L6060" i="19"/>
  <c r="J6060" i="19"/>
  <c r="M6060" i="19" s="1"/>
  <c r="H6060" i="19"/>
  <c r="F6060" i="19"/>
  <c r="I6060" i="19" s="1"/>
  <c r="L6059" i="19"/>
  <c r="J6059" i="19"/>
  <c r="M6059" i="19" s="1"/>
  <c r="H6059" i="19"/>
  <c r="F6059" i="19"/>
  <c r="I6059" i="19" s="1"/>
  <c r="M6058" i="19"/>
  <c r="L6058" i="19"/>
  <c r="J6058" i="19"/>
  <c r="H6058" i="19"/>
  <c r="F6058" i="19"/>
  <c r="I6058" i="19" s="1"/>
  <c r="L6057" i="19"/>
  <c r="J6057" i="19"/>
  <c r="M6057" i="19" s="1"/>
  <c r="H6057" i="19"/>
  <c r="F6057" i="19"/>
  <c r="I6057" i="19" s="1"/>
  <c r="L6056" i="19"/>
  <c r="J6056" i="19"/>
  <c r="M6056" i="19" s="1"/>
  <c r="H6056" i="19"/>
  <c r="F6056" i="19"/>
  <c r="I6056" i="19" s="1"/>
  <c r="L6055" i="19"/>
  <c r="J6055" i="19"/>
  <c r="M6055" i="19" s="1"/>
  <c r="H6055" i="19"/>
  <c r="F6055" i="19"/>
  <c r="I6055" i="19" s="1"/>
  <c r="L6054" i="19"/>
  <c r="J6054" i="19"/>
  <c r="M6054" i="19" s="1"/>
  <c r="H6054" i="19"/>
  <c r="F6054" i="19"/>
  <c r="I6054" i="19" s="1"/>
  <c r="L6053" i="19"/>
  <c r="J6053" i="19"/>
  <c r="M6053" i="19" s="1"/>
  <c r="H6053" i="19"/>
  <c r="F6053" i="19"/>
  <c r="I6053" i="19" s="1"/>
  <c r="L6052" i="19"/>
  <c r="J6052" i="19"/>
  <c r="M6052" i="19" s="1"/>
  <c r="H6052" i="19"/>
  <c r="F6052" i="19"/>
  <c r="I6052" i="19" s="1"/>
  <c r="L6051" i="19"/>
  <c r="J6051" i="19"/>
  <c r="M6051" i="19" s="1"/>
  <c r="H6051" i="19"/>
  <c r="F6051" i="19"/>
  <c r="I6051" i="19" s="1"/>
  <c r="L6050" i="19"/>
  <c r="J6050" i="19"/>
  <c r="M6050" i="19" s="1"/>
  <c r="H6050" i="19"/>
  <c r="F6050" i="19"/>
  <c r="I6050" i="19" s="1"/>
  <c r="L6049" i="19"/>
  <c r="J6049" i="19"/>
  <c r="M6049" i="19" s="1"/>
  <c r="H6049" i="19"/>
  <c r="F6049" i="19"/>
  <c r="I6049" i="19" s="1"/>
  <c r="L6048" i="19"/>
  <c r="J6048" i="19"/>
  <c r="M6048" i="19" s="1"/>
  <c r="H6048" i="19"/>
  <c r="F6048" i="19"/>
  <c r="I6048" i="19" s="1"/>
  <c r="L6047" i="19"/>
  <c r="J6047" i="19"/>
  <c r="M6047" i="19" s="1"/>
  <c r="H6047" i="19"/>
  <c r="F6047" i="19"/>
  <c r="I6047" i="19" s="1"/>
  <c r="L6046" i="19"/>
  <c r="J6046" i="19"/>
  <c r="M6046" i="19" s="1"/>
  <c r="H6046" i="19"/>
  <c r="F6046" i="19"/>
  <c r="I6046" i="19" s="1"/>
  <c r="L6045" i="19"/>
  <c r="J6045" i="19"/>
  <c r="M6045" i="19" s="1"/>
  <c r="H6045" i="19"/>
  <c r="F6045" i="19"/>
  <c r="I6045" i="19" s="1"/>
  <c r="L6044" i="19"/>
  <c r="J6044" i="19"/>
  <c r="H6044" i="19"/>
  <c r="F6044" i="19"/>
  <c r="I6044" i="19" s="1"/>
  <c r="B6042" i="19"/>
  <c r="L6071" i="19" s="1"/>
  <c r="I6039" i="19"/>
  <c r="F6039" i="19"/>
  <c r="F6037" i="19"/>
  <c r="L6035" i="19"/>
  <c r="J6035" i="19"/>
  <c r="M6035" i="19" s="1"/>
  <c r="H6035" i="19"/>
  <c r="F6035" i="19"/>
  <c r="I6035" i="19" s="1"/>
  <c r="L6034" i="19"/>
  <c r="J6034" i="19"/>
  <c r="M6034" i="19" s="1"/>
  <c r="H6034" i="19"/>
  <c r="F6034" i="19"/>
  <c r="I6034" i="19" s="1"/>
  <c r="L6033" i="19"/>
  <c r="J6033" i="19"/>
  <c r="M6033" i="19" s="1"/>
  <c r="H6033" i="19"/>
  <c r="F6033" i="19"/>
  <c r="I6033" i="19" s="1"/>
  <c r="L6032" i="19"/>
  <c r="J6032" i="19"/>
  <c r="M6032" i="19" s="1"/>
  <c r="H6032" i="19"/>
  <c r="F6032" i="19"/>
  <c r="I6032" i="19" s="1"/>
  <c r="L6031" i="19"/>
  <c r="J6031" i="19"/>
  <c r="M6031" i="19" s="1"/>
  <c r="H6031" i="19"/>
  <c r="F6031" i="19"/>
  <c r="I6031" i="19" s="1"/>
  <c r="L6030" i="19"/>
  <c r="J6030" i="19"/>
  <c r="M6030" i="19" s="1"/>
  <c r="H6030" i="19"/>
  <c r="F6030" i="19"/>
  <c r="I6030" i="19" s="1"/>
  <c r="L6029" i="19"/>
  <c r="J6029" i="19"/>
  <c r="M6029" i="19" s="1"/>
  <c r="H6029" i="19"/>
  <c r="F6029" i="19"/>
  <c r="I6029" i="19" s="1"/>
  <c r="L6028" i="19"/>
  <c r="J6028" i="19"/>
  <c r="M6028" i="19" s="1"/>
  <c r="H6028" i="19"/>
  <c r="F6028" i="19"/>
  <c r="I6028" i="19" s="1"/>
  <c r="L6027" i="19"/>
  <c r="J6027" i="19"/>
  <c r="M6027" i="19" s="1"/>
  <c r="H6027" i="19"/>
  <c r="F6027" i="19"/>
  <c r="I6027" i="19" s="1"/>
  <c r="L6026" i="19"/>
  <c r="J6026" i="19"/>
  <c r="M6026" i="19" s="1"/>
  <c r="H6026" i="19"/>
  <c r="F6026" i="19"/>
  <c r="I6026" i="19" s="1"/>
  <c r="L6025" i="19"/>
  <c r="J6025" i="19"/>
  <c r="M6025" i="19" s="1"/>
  <c r="H6025" i="19"/>
  <c r="F6025" i="19"/>
  <c r="I6025" i="19" s="1"/>
  <c r="L6024" i="19"/>
  <c r="J6024" i="19"/>
  <c r="M6024" i="19" s="1"/>
  <c r="H6024" i="19"/>
  <c r="F6024" i="19"/>
  <c r="I6024" i="19" s="1"/>
  <c r="L6023" i="19"/>
  <c r="J6023" i="19"/>
  <c r="M6023" i="19" s="1"/>
  <c r="H6023" i="19"/>
  <c r="F6023" i="19"/>
  <c r="I6023" i="19" s="1"/>
  <c r="L6022" i="19"/>
  <c r="J6022" i="19"/>
  <c r="M6022" i="19" s="1"/>
  <c r="H6022" i="19"/>
  <c r="F6022" i="19"/>
  <c r="I6022" i="19" s="1"/>
  <c r="L6021" i="19"/>
  <c r="J6021" i="19"/>
  <c r="M6021" i="19" s="1"/>
  <c r="H6021" i="19"/>
  <c r="F6021" i="19"/>
  <c r="I6021" i="19" s="1"/>
  <c r="L6020" i="19"/>
  <c r="J6020" i="19"/>
  <c r="M6020" i="19" s="1"/>
  <c r="H6020" i="19"/>
  <c r="F6020" i="19"/>
  <c r="I6020" i="19" s="1"/>
  <c r="L6019" i="19"/>
  <c r="J6019" i="19"/>
  <c r="M6019" i="19" s="1"/>
  <c r="H6019" i="19"/>
  <c r="F6019" i="19"/>
  <c r="I6019" i="19" s="1"/>
  <c r="L6018" i="19"/>
  <c r="J6018" i="19"/>
  <c r="M6018" i="19" s="1"/>
  <c r="H6018" i="19"/>
  <c r="F6018" i="19"/>
  <c r="I6018" i="19" s="1"/>
  <c r="L6017" i="19"/>
  <c r="J6017" i="19"/>
  <c r="M6017" i="19" s="1"/>
  <c r="H6017" i="19"/>
  <c r="F6017" i="19"/>
  <c r="I6017" i="19" s="1"/>
  <c r="L6016" i="19"/>
  <c r="J6016" i="19"/>
  <c r="M6016" i="19" s="1"/>
  <c r="H6016" i="19"/>
  <c r="F6016" i="19"/>
  <c r="I6016" i="19" s="1"/>
  <c r="L6015" i="19"/>
  <c r="J6015" i="19"/>
  <c r="M6015" i="19" s="1"/>
  <c r="H6015" i="19"/>
  <c r="F6015" i="19"/>
  <c r="I6015" i="19" s="1"/>
  <c r="L6014" i="19"/>
  <c r="J6014" i="19"/>
  <c r="M6014" i="19" s="1"/>
  <c r="H6014" i="19"/>
  <c r="F6014" i="19"/>
  <c r="I6014" i="19" s="1"/>
  <c r="L6013" i="19"/>
  <c r="J6013" i="19"/>
  <c r="M6013" i="19" s="1"/>
  <c r="H6013" i="19"/>
  <c r="F6013" i="19"/>
  <c r="I6013" i="19" s="1"/>
  <c r="L6012" i="19"/>
  <c r="J6012" i="19"/>
  <c r="H6012" i="19"/>
  <c r="F6012" i="19"/>
  <c r="I6012" i="19" s="1"/>
  <c r="B6010" i="19"/>
  <c r="L6039" i="19" s="1"/>
  <c r="I6007" i="19"/>
  <c r="F6007" i="19"/>
  <c r="F6005" i="19"/>
  <c r="L6003" i="19"/>
  <c r="J6003" i="19"/>
  <c r="M6003" i="19" s="1"/>
  <c r="H6003" i="19"/>
  <c r="F6003" i="19"/>
  <c r="I6003" i="19" s="1"/>
  <c r="L6002" i="19"/>
  <c r="J6002" i="19"/>
  <c r="M6002" i="19" s="1"/>
  <c r="H6002" i="19"/>
  <c r="F6002" i="19"/>
  <c r="I6002" i="19" s="1"/>
  <c r="L6001" i="19"/>
  <c r="J6001" i="19"/>
  <c r="M6001" i="19" s="1"/>
  <c r="H6001" i="19"/>
  <c r="F6001" i="19"/>
  <c r="I6001" i="19" s="1"/>
  <c r="L6000" i="19"/>
  <c r="J6000" i="19"/>
  <c r="M6000" i="19" s="1"/>
  <c r="H6000" i="19"/>
  <c r="F6000" i="19"/>
  <c r="I6000" i="19" s="1"/>
  <c r="L5999" i="19"/>
  <c r="J5999" i="19"/>
  <c r="M5999" i="19" s="1"/>
  <c r="H5999" i="19"/>
  <c r="F5999" i="19"/>
  <c r="I5999" i="19" s="1"/>
  <c r="L5998" i="19"/>
  <c r="J5998" i="19"/>
  <c r="M5998" i="19" s="1"/>
  <c r="H5998" i="19"/>
  <c r="F5998" i="19"/>
  <c r="I5998" i="19" s="1"/>
  <c r="L5997" i="19"/>
  <c r="J5997" i="19"/>
  <c r="M5997" i="19" s="1"/>
  <c r="H5997" i="19"/>
  <c r="F5997" i="19"/>
  <c r="I5997" i="19" s="1"/>
  <c r="L5996" i="19"/>
  <c r="J5996" i="19"/>
  <c r="M5996" i="19" s="1"/>
  <c r="H5996" i="19"/>
  <c r="F5996" i="19"/>
  <c r="I5996" i="19" s="1"/>
  <c r="L5995" i="19"/>
  <c r="J5995" i="19"/>
  <c r="M5995" i="19" s="1"/>
  <c r="H5995" i="19"/>
  <c r="F5995" i="19"/>
  <c r="I5995" i="19" s="1"/>
  <c r="L5994" i="19"/>
  <c r="J5994" i="19"/>
  <c r="M5994" i="19" s="1"/>
  <c r="H5994" i="19"/>
  <c r="F5994" i="19"/>
  <c r="I5994" i="19" s="1"/>
  <c r="L5993" i="19"/>
  <c r="J5993" i="19"/>
  <c r="M5993" i="19" s="1"/>
  <c r="H5993" i="19"/>
  <c r="F5993" i="19"/>
  <c r="I5993" i="19" s="1"/>
  <c r="L5992" i="19"/>
  <c r="J5992" i="19"/>
  <c r="M5992" i="19" s="1"/>
  <c r="H5992" i="19"/>
  <c r="F5992" i="19"/>
  <c r="I5992" i="19" s="1"/>
  <c r="L5991" i="19"/>
  <c r="J5991" i="19"/>
  <c r="M5991" i="19" s="1"/>
  <c r="H5991" i="19"/>
  <c r="F5991" i="19"/>
  <c r="I5991" i="19" s="1"/>
  <c r="L5990" i="19"/>
  <c r="J5990" i="19"/>
  <c r="M5990" i="19" s="1"/>
  <c r="H5990" i="19"/>
  <c r="F5990" i="19"/>
  <c r="I5990" i="19" s="1"/>
  <c r="L5989" i="19"/>
  <c r="J5989" i="19"/>
  <c r="M5989" i="19" s="1"/>
  <c r="H5989" i="19"/>
  <c r="F5989" i="19"/>
  <c r="I5989" i="19" s="1"/>
  <c r="L5988" i="19"/>
  <c r="J5988" i="19"/>
  <c r="M5988" i="19" s="1"/>
  <c r="H5988" i="19"/>
  <c r="F5988" i="19"/>
  <c r="I5988" i="19" s="1"/>
  <c r="L5987" i="19"/>
  <c r="J5987" i="19"/>
  <c r="M5987" i="19" s="1"/>
  <c r="H5987" i="19"/>
  <c r="F5987" i="19"/>
  <c r="I5987" i="19" s="1"/>
  <c r="L5986" i="19"/>
  <c r="J5986" i="19"/>
  <c r="M5986" i="19" s="1"/>
  <c r="H5986" i="19"/>
  <c r="F5986" i="19"/>
  <c r="I5986" i="19" s="1"/>
  <c r="L5985" i="19"/>
  <c r="J5985" i="19"/>
  <c r="M5985" i="19" s="1"/>
  <c r="H5985" i="19"/>
  <c r="F5985" i="19"/>
  <c r="I5985" i="19" s="1"/>
  <c r="L5984" i="19"/>
  <c r="J5984" i="19"/>
  <c r="M5984" i="19" s="1"/>
  <c r="H5984" i="19"/>
  <c r="F5984" i="19"/>
  <c r="I5984" i="19" s="1"/>
  <c r="L5983" i="19"/>
  <c r="J5983" i="19"/>
  <c r="M5983" i="19" s="1"/>
  <c r="H5983" i="19"/>
  <c r="F5983" i="19"/>
  <c r="I5983" i="19" s="1"/>
  <c r="L5982" i="19"/>
  <c r="J5982" i="19"/>
  <c r="M5982" i="19" s="1"/>
  <c r="H5982" i="19"/>
  <c r="F5982" i="19"/>
  <c r="I5982" i="19" s="1"/>
  <c r="L5981" i="19"/>
  <c r="J5981" i="19"/>
  <c r="M5981" i="19" s="1"/>
  <c r="H5981" i="19"/>
  <c r="F5981" i="19"/>
  <c r="I5981" i="19" s="1"/>
  <c r="L5980" i="19"/>
  <c r="J5980" i="19"/>
  <c r="H5980" i="19"/>
  <c r="F5980" i="19"/>
  <c r="I5980" i="19" s="1"/>
  <c r="B5978" i="19"/>
  <c r="L6007" i="19" s="1"/>
  <c r="I5975" i="19"/>
  <c r="F5975" i="19"/>
  <c r="F5973" i="19"/>
  <c r="L5971" i="19"/>
  <c r="J5971" i="19"/>
  <c r="M5971" i="19" s="1"/>
  <c r="H5971" i="19"/>
  <c r="F5971" i="19"/>
  <c r="I5971" i="19" s="1"/>
  <c r="L5970" i="19"/>
  <c r="J5970" i="19"/>
  <c r="M5970" i="19" s="1"/>
  <c r="H5970" i="19"/>
  <c r="F5970" i="19"/>
  <c r="I5970" i="19" s="1"/>
  <c r="L5969" i="19"/>
  <c r="J5969" i="19"/>
  <c r="M5969" i="19" s="1"/>
  <c r="H5969" i="19"/>
  <c r="F5969" i="19"/>
  <c r="I5969" i="19" s="1"/>
  <c r="L5968" i="19"/>
  <c r="J5968" i="19"/>
  <c r="M5968" i="19" s="1"/>
  <c r="H5968" i="19"/>
  <c r="F5968" i="19"/>
  <c r="I5968" i="19" s="1"/>
  <c r="L5967" i="19"/>
  <c r="J5967" i="19"/>
  <c r="M5967" i="19" s="1"/>
  <c r="H5967" i="19"/>
  <c r="F5967" i="19"/>
  <c r="I5967" i="19" s="1"/>
  <c r="L5966" i="19"/>
  <c r="J5966" i="19"/>
  <c r="M5966" i="19" s="1"/>
  <c r="H5966" i="19"/>
  <c r="F5966" i="19"/>
  <c r="I5966" i="19" s="1"/>
  <c r="L5965" i="19"/>
  <c r="J5965" i="19"/>
  <c r="M5965" i="19" s="1"/>
  <c r="H5965" i="19"/>
  <c r="F5965" i="19"/>
  <c r="I5965" i="19" s="1"/>
  <c r="L5964" i="19"/>
  <c r="J5964" i="19"/>
  <c r="M5964" i="19" s="1"/>
  <c r="H5964" i="19"/>
  <c r="F5964" i="19"/>
  <c r="I5964" i="19" s="1"/>
  <c r="L5963" i="19"/>
  <c r="J5963" i="19"/>
  <c r="M5963" i="19" s="1"/>
  <c r="H5963" i="19"/>
  <c r="F5963" i="19"/>
  <c r="I5963" i="19" s="1"/>
  <c r="L5962" i="19"/>
  <c r="J5962" i="19"/>
  <c r="M5962" i="19" s="1"/>
  <c r="H5962" i="19"/>
  <c r="F5962" i="19"/>
  <c r="I5962" i="19" s="1"/>
  <c r="L5961" i="19"/>
  <c r="J5961" i="19"/>
  <c r="M5961" i="19" s="1"/>
  <c r="H5961" i="19"/>
  <c r="F5961" i="19"/>
  <c r="I5961" i="19" s="1"/>
  <c r="L5960" i="19"/>
  <c r="J5960" i="19"/>
  <c r="M5960" i="19" s="1"/>
  <c r="H5960" i="19"/>
  <c r="F5960" i="19"/>
  <c r="I5960" i="19" s="1"/>
  <c r="L5959" i="19"/>
  <c r="J5959" i="19"/>
  <c r="M5959" i="19" s="1"/>
  <c r="H5959" i="19"/>
  <c r="F5959" i="19"/>
  <c r="I5959" i="19" s="1"/>
  <c r="L5958" i="19"/>
  <c r="J5958" i="19"/>
  <c r="M5958" i="19" s="1"/>
  <c r="H5958" i="19"/>
  <c r="F5958" i="19"/>
  <c r="I5958" i="19" s="1"/>
  <c r="L5957" i="19"/>
  <c r="J5957" i="19"/>
  <c r="M5957" i="19" s="1"/>
  <c r="H5957" i="19"/>
  <c r="F5957" i="19"/>
  <c r="I5957" i="19" s="1"/>
  <c r="L5956" i="19"/>
  <c r="J5956" i="19"/>
  <c r="M5956" i="19" s="1"/>
  <c r="H5956" i="19"/>
  <c r="F5956" i="19"/>
  <c r="I5956" i="19" s="1"/>
  <c r="L5955" i="19"/>
  <c r="J5955" i="19"/>
  <c r="M5955" i="19" s="1"/>
  <c r="H5955" i="19"/>
  <c r="F5955" i="19"/>
  <c r="I5955" i="19" s="1"/>
  <c r="L5954" i="19"/>
  <c r="J5954" i="19"/>
  <c r="M5954" i="19" s="1"/>
  <c r="H5954" i="19"/>
  <c r="F5954" i="19"/>
  <c r="I5954" i="19" s="1"/>
  <c r="L5953" i="19"/>
  <c r="J5953" i="19"/>
  <c r="M5953" i="19" s="1"/>
  <c r="H5953" i="19"/>
  <c r="F5953" i="19"/>
  <c r="I5953" i="19" s="1"/>
  <c r="L5952" i="19"/>
  <c r="J5952" i="19"/>
  <c r="M5952" i="19" s="1"/>
  <c r="H5952" i="19"/>
  <c r="F5952" i="19"/>
  <c r="I5952" i="19" s="1"/>
  <c r="L5951" i="19"/>
  <c r="J5951" i="19"/>
  <c r="M5951" i="19" s="1"/>
  <c r="H5951" i="19"/>
  <c r="F5951" i="19"/>
  <c r="I5951" i="19" s="1"/>
  <c r="L5950" i="19"/>
  <c r="J5950" i="19"/>
  <c r="M5950" i="19" s="1"/>
  <c r="H5950" i="19"/>
  <c r="F5950" i="19"/>
  <c r="I5950" i="19" s="1"/>
  <c r="L5949" i="19"/>
  <c r="J5949" i="19"/>
  <c r="M5949" i="19" s="1"/>
  <c r="H5949" i="19"/>
  <c r="F5949" i="19"/>
  <c r="I5949" i="19" s="1"/>
  <c r="L5948" i="19"/>
  <c r="J5948" i="19"/>
  <c r="H5948" i="19"/>
  <c r="F5948" i="19"/>
  <c r="I5948" i="19" s="1"/>
  <c r="B5946" i="19"/>
  <c r="L5975" i="19" s="1"/>
  <c r="I5943" i="19"/>
  <c r="F5943" i="19"/>
  <c r="F5941" i="19"/>
  <c r="L5939" i="19"/>
  <c r="J5939" i="19"/>
  <c r="M5939" i="19" s="1"/>
  <c r="H5939" i="19"/>
  <c r="F5939" i="19"/>
  <c r="I5939" i="19" s="1"/>
  <c r="L5938" i="19"/>
  <c r="J5938" i="19"/>
  <c r="M5938" i="19" s="1"/>
  <c r="H5938" i="19"/>
  <c r="F5938" i="19"/>
  <c r="I5938" i="19" s="1"/>
  <c r="L5937" i="19"/>
  <c r="J5937" i="19"/>
  <c r="M5937" i="19" s="1"/>
  <c r="I5937" i="19"/>
  <c r="H5937" i="19"/>
  <c r="F5937" i="19"/>
  <c r="L5936" i="19"/>
  <c r="J5936" i="19"/>
  <c r="M5936" i="19" s="1"/>
  <c r="H5936" i="19"/>
  <c r="F5936" i="19"/>
  <c r="I5936" i="19" s="1"/>
  <c r="L5935" i="19"/>
  <c r="J5935" i="19"/>
  <c r="M5935" i="19" s="1"/>
  <c r="H5935" i="19"/>
  <c r="F5935" i="19"/>
  <c r="I5935" i="19" s="1"/>
  <c r="L5934" i="19"/>
  <c r="J5934" i="19"/>
  <c r="M5934" i="19" s="1"/>
  <c r="I5934" i="19"/>
  <c r="H5934" i="19"/>
  <c r="F5934" i="19"/>
  <c r="L5933" i="19"/>
  <c r="J5933" i="19"/>
  <c r="M5933" i="19" s="1"/>
  <c r="H5933" i="19"/>
  <c r="F5933" i="19"/>
  <c r="I5933" i="19" s="1"/>
  <c r="L5932" i="19"/>
  <c r="J5932" i="19"/>
  <c r="M5932" i="19" s="1"/>
  <c r="H5932" i="19"/>
  <c r="F5932" i="19"/>
  <c r="I5932" i="19" s="1"/>
  <c r="L5931" i="19"/>
  <c r="J5931" i="19"/>
  <c r="M5931" i="19" s="1"/>
  <c r="I5931" i="19"/>
  <c r="H5931" i="19"/>
  <c r="F5931" i="19"/>
  <c r="L5930" i="19"/>
  <c r="J5930" i="19"/>
  <c r="M5930" i="19" s="1"/>
  <c r="H5930" i="19"/>
  <c r="F5930" i="19"/>
  <c r="I5930" i="19" s="1"/>
  <c r="L5929" i="19"/>
  <c r="J5929" i="19"/>
  <c r="M5929" i="19" s="1"/>
  <c r="H5929" i="19"/>
  <c r="F5929" i="19"/>
  <c r="I5929" i="19" s="1"/>
  <c r="L5928" i="19"/>
  <c r="J5928" i="19"/>
  <c r="M5928" i="19" s="1"/>
  <c r="H5928" i="19"/>
  <c r="F5928" i="19"/>
  <c r="I5928" i="19" s="1"/>
  <c r="L5927" i="19"/>
  <c r="J5927" i="19"/>
  <c r="M5927" i="19" s="1"/>
  <c r="H5927" i="19"/>
  <c r="F5927" i="19"/>
  <c r="I5927" i="19" s="1"/>
  <c r="L5926" i="19"/>
  <c r="J5926" i="19"/>
  <c r="M5926" i="19" s="1"/>
  <c r="H5926" i="19"/>
  <c r="F5926" i="19"/>
  <c r="I5926" i="19" s="1"/>
  <c r="L5925" i="19"/>
  <c r="J5925" i="19"/>
  <c r="M5925" i="19" s="1"/>
  <c r="H5925" i="19"/>
  <c r="F5925" i="19"/>
  <c r="I5925" i="19" s="1"/>
  <c r="L5924" i="19"/>
  <c r="J5924" i="19"/>
  <c r="M5924" i="19" s="1"/>
  <c r="H5924" i="19"/>
  <c r="F5924" i="19"/>
  <c r="I5924" i="19" s="1"/>
  <c r="L5923" i="19"/>
  <c r="J5923" i="19"/>
  <c r="M5923" i="19" s="1"/>
  <c r="H5923" i="19"/>
  <c r="F5923" i="19"/>
  <c r="I5923" i="19" s="1"/>
  <c r="L5922" i="19"/>
  <c r="J5922" i="19"/>
  <c r="M5922" i="19" s="1"/>
  <c r="H5922" i="19"/>
  <c r="F5922" i="19"/>
  <c r="I5922" i="19" s="1"/>
  <c r="L5921" i="19"/>
  <c r="J5921" i="19"/>
  <c r="M5921" i="19" s="1"/>
  <c r="I5921" i="19"/>
  <c r="H5921" i="19"/>
  <c r="F5921" i="19"/>
  <c r="L5920" i="19"/>
  <c r="J5920" i="19"/>
  <c r="M5920" i="19" s="1"/>
  <c r="H5920" i="19"/>
  <c r="F5920" i="19"/>
  <c r="I5920" i="19" s="1"/>
  <c r="L5919" i="19"/>
  <c r="J5919" i="19"/>
  <c r="M5919" i="19" s="1"/>
  <c r="H5919" i="19"/>
  <c r="F5919" i="19"/>
  <c r="I5919" i="19" s="1"/>
  <c r="L5918" i="19"/>
  <c r="J5918" i="19"/>
  <c r="M5918" i="19" s="1"/>
  <c r="I5918" i="19"/>
  <c r="H5918" i="19"/>
  <c r="F5918" i="19"/>
  <c r="L5917" i="19"/>
  <c r="J5917" i="19"/>
  <c r="M5917" i="19" s="1"/>
  <c r="H5917" i="19"/>
  <c r="F5917" i="19"/>
  <c r="I5917" i="19" s="1"/>
  <c r="L5916" i="19"/>
  <c r="J5916" i="19"/>
  <c r="H5916" i="19"/>
  <c r="F5916" i="19"/>
  <c r="I5916" i="19" s="1"/>
  <c r="B5914" i="19"/>
  <c r="L5943" i="19" s="1"/>
  <c r="I5911" i="19"/>
  <c r="F5911" i="19"/>
  <c r="F5909" i="19"/>
  <c r="L5907" i="19"/>
  <c r="J5907" i="19"/>
  <c r="M5907" i="19" s="1"/>
  <c r="H5907" i="19"/>
  <c r="F5907" i="19"/>
  <c r="I5907" i="19" s="1"/>
  <c r="L5906" i="19"/>
  <c r="J5906" i="19"/>
  <c r="M5906" i="19" s="1"/>
  <c r="H5906" i="19"/>
  <c r="F5906" i="19"/>
  <c r="I5906" i="19" s="1"/>
  <c r="L5905" i="19"/>
  <c r="J5905" i="19"/>
  <c r="M5905" i="19" s="1"/>
  <c r="H5905" i="19"/>
  <c r="F5905" i="19"/>
  <c r="I5905" i="19" s="1"/>
  <c r="L5904" i="19"/>
  <c r="J5904" i="19"/>
  <c r="M5904" i="19" s="1"/>
  <c r="H5904" i="19"/>
  <c r="F5904" i="19"/>
  <c r="I5904" i="19" s="1"/>
  <c r="L5903" i="19"/>
  <c r="J5903" i="19"/>
  <c r="M5903" i="19" s="1"/>
  <c r="H5903" i="19"/>
  <c r="F5903" i="19"/>
  <c r="I5903" i="19" s="1"/>
  <c r="L5902" i="19"/>
  <c r="J5902" i="19"/>
  <c r="M5902" i="19" s="1"/>
  <c r="H5902" i="19"/>
  <c r="F5902" i="19"/>
  <c r="I5902" i="19" s="1"/>
  <c r="L5901" i="19"/>
  <c r="J5901" i="19"/>
  <c r="M5901" i="19" s="1"/>
  <c r="H5901" i="19"/>
  <c r="F5901" i="19"/>
  <c r="I5901" i="19" s="1"/>
  <c r="L5900" i="19"/>
  <c r="J5900" i="19"/>
  <c r="M5900" i="19" s="1"/>
  <c r="H5900" i="19"/>
  <c r="F5900" i="19"/>
  <c r="I5900" i="19" s="1"/>
  <c r="M5899" i="19"/>
  <c r="L5899" i="19"/>
  <c r="J5899" i="19"/>
  <c r="H5899" i="19"/>
  <c r="F5899" i="19"/>
  <c r="I5899" i="19" s="1"/>
  <c r="L5898" i="19"/>
  <c r="J5898" i="19"/>
  <c r="M5898" i="19" s="1"/>
  <c r="H5898" i="19"/>
  <c r="F5898" i="19"/>
  <c r="I5898" i="19" s="1"/>
  <c r="L5897" i="19"/>
  <c r="J5897" i="19"/>
  <c r="M5897" i="19" s="1"/>
  <c r="H5897" i="19"/>
  <c r="F5897" i="19"/>
  <c r="I5897" i="19" s="1"/>
  <c r="L5896" i="19"/>
  <c r="J5896" i="19"/>
  <c r="M5896" i="19" s="1"/>
  <c r="H5896" i="19"/>
  <c r="F5896" i="19"/>
  <c r="I5896" i="19" s="1"/>
  <c r="L5895" i="19"/>
  <c r="J5895" i="19"/>
  <c r="M5895" i="19" s="1"/>
  <c r="H5895" i="19"/>
  <c r="F5895" i="19"/>
  <c r="I5895" i="19" s="1"/>
  <c r="M5894" i="19"/>
  <c r="L5894" i="19"/>
  <c r="J5894" i="19"/>
  <c r="H5894" i="19"/>
  <c r="F5894" i="19"/>
  <c r="I5894" i="19" s="1"/>
  <c r="L5893" i="19"/>
  <c r="J5893" i="19"/>
  <c r="M5893" i="19" s="1"/>
  <c r="H5893" i="19"/>
  <c r="F5893" i="19"/>
  <c r="I5893" i="19" s="1"/>
  <c r="L5892" i="19"/>
  <c r="J5892" i="19"/>
  <c r="M5892" i="19" s="1"/>
  <c r="H5892" i="19"/>
  <c r="F5892" i="19"/>
  <c r="I5892" i="19" s="1"/>
  <c r="L5891" i="19"/>
  <c r="J5891" i="19"/>
  <c r="M5891" i="19" s="1"/>
  <c r="H5891" i="19"/>
  <c r="F5891" i="19"/>
  <c r="I5891" i="19" s="1"/>
  <c r="L5890" i="19"/>
  <c r="J5890" i="19"/>
  <c r="M5890" i="19" s="1"/>
  <c r="H5890" i="19"/>
  <c r="F5890" i="19"/>
  <c r="I5890" i="19" s="1"/>
  <c r="L5889" i="19"/>
  <c r="J5889" i="19"/>
  <c r="M5889" i="19" s="1"/>
  <c r="H5889" i="19"/>
  <c r="F5889" i="19"/>
  <c r="I5889" i="19" s="1"/>
  <c r="L5888" i="19"/>
  <c r="J5888" i="19"/>
  <c r="M5888" i="19" s="1"/>
  <c r="H5888" i="19"/>
  <c r="F5888" i="19"/>
  <c r="I5888" i="19" s="1"/>
  <c r="L5887" i="19"/>
  <c r="J5887" i="19"/>
  <c r="M5887" i="19" s="1"/>
  <c r="H5887" i="19"/>
  <c r="F5887" i="19"/>
  <c r="I5887" i="19" s="1"/>
  <c r="L5886" i="19"/>
  <c r="J5886" i="19"/>
  <c r="M5886" i="19" s="1"/>
  <c r="H5886" i="19"/>
  <c r="F5886" i="19"/>
  <c r="I5886" i="19" s="1"/>
  <c r="L5885" i="19"/>
  <c r="J5885" i="19"/>
  <c r="M5885" i="19" s="1"/>
  <c r="H5885" i="19"/>
  <c r="F5885" i="19"/>
  <c r="I5885" i="19" s="1"/>
  <c r="L5884" i="19"/>
  <c r="J5884" i="19"/>
  <c r="H5884" i="19"/>
  <c r="F5884" i="19"/>
  <c r="I5884" i="19" s="1"/>
  <c r="B5882" i="19"/>
  <c r="L5911" i="19" s="1"/>
  <c r="I5879" i="19"/>
  <c r="F5879" i="19"/>
  <c r="F5877" i="19"/>
  <c r="L5875" i="19"/>
  <c r="J5875" i="19"/>
  <c r="M5875" i="19" s="1"/>
  <c r="H5875" i="19"/>
  <c r="F5875" i="19"/>
  <c r="I5875" i="19" s="1"/>
  <c r="L5874" i="19"/>
  <c r="J5874" i="19"/>
  <c r="M5874" i="19" s="1"/>
  <c r="H5874" i="19"/>
  <c r="F5874" i="19"/>
  <c r="I5874" i="19" s="1"/>
  <c r="L5873" i="19"/>
  <c r="J5873" i="19"/>
  <c r="M5873" i="19" s="1"/>
  <c r="H5873" i="19"/>
  <c r="F5873" i="19"/>
  <c r="I5873" i="19" s="1"/>
  <c r="L5872" i="19"/>
  <c r="J5872" i="19"/>
  <c r="M5872" i="19" s="1"/>
  <c r="H5872" i="19"/>
  <c r="F5872" i="19"/>
  <c r="I5872" i="19" s="1"/>
  <c r="L5871" i="19"/>
  <c r="J5871" i="19"/>
  <c r="M5871" i="19" s="1"/>
  <c r="H5871" i="19"/>
  <c r="F5871" i="19"/>
  <c r="I5871" i="19" s="1"/>
  <c r="L5870" i="19"/>
  <c r="J5870" i="19"/>
  <c r="M5870" i="19" s="1"/>
  <c r="H5870" i="19"/>
  <c r="F5870" i="19"/>
  <c r="I5870" i="19" s="1"/>
  <c r="L5869" i="19"/>
  <c r="J5869" i="19"/>
  <c r="M5869" i="19" s="1"/>
  <c r="I5869" i="19"/>
  <c r="H5869" i="19"/>
  <c r="F5869" i="19"/>
  <c r="L5868" i="19"/>
  <c r="J5868" i="19"/>
  <c r="M5868" i="19" s="1"/>
  <c r="H5868" i="19"/>
  <c r="F5868" i="19"/>
  <c r="I5868" i="19" s="1"/>
  <c r="L5867" i="19"/>
  <c r="J5867" i="19"/>
  <c r="M5867" i="19" s="1"/>
  <c r="H5867" i="19"/>
  <c r="F5867" i="19"/>
  <c r="I5867" i="19" s="1"/>
  <c r="L5866" i="19"/>
  <c r="J5866" i="19"/>
  <c r="M5866" i="19" s="1"/>
  <c r="H5866" i="19"/>
  <c r="F5866" i="19"/>
  <c r="I5866" i="19" s="1"/>
  <c r="L5865" i="19"/>
  <c r="J5865" i="19"/>
  <c r="M5865" i="19" s="1"/>
  <c r="H5865" i="19"/>
  <c r="F5865" i="19"/>
  <c r="I5865" i="19" s="1"/>
  <c r="L5864" i="19"/>
  <c r="J5864" i="19"/>
  <c r="M5864" i="19" s="1"/>
  <c r="H5864" i="19"/>
  <c r="F5864" i="19"/>
  <c r="I5864" i="19" s="1"/>
  <c r="L5863" i="19"/>
  <c r="J5863" i="19"/>
  <c r="M5863" i="19" s="1"/>
  <c r="H5863" i="19"/>
  <c r="F5863" i="19"/>
  <c r="I5863" i="19" s="1"/>
  <c r="L5862" i="19"/>
  <c r="J5862" i="19"/>
  <c r="M5862" i="19" s="1"/>
  <c r="H5862" i="19"/>
  <c r="F5862" i="19"/>
  <c r="I5862" i="19" s="1"/>
  <c r="L5861" i="19"/>
  <c r="J5861" i="19"/>
  <c r="M5861" i="19" s="1"/>
  <c r="H5861" i="19"/>
  <c r="F5861" i="19"/>
  <c r="I5861" i="19" s="1"/>
  <c r="L5860" i="19"/>
  <c r="J5860" i="19"/>
  <c r="M5860" i="19" s="1"/>
  <c r="H5860" i="19"/>
  <c r="F5860" i="19"/>
  <c r="I5860" i="19" s="1"/>
  <c r="L5859" i="19"/>
  <c r="J5859" i="19"/>
  <c r="M5859" i="19" s="1"/>
  <c r="H5859" i="19"/>
  <c r="F5859" i="19"/>
  <c r="I5859" i="19" s="1"/>
  <c r="L5858" i="19"/>
  <c r="J5858" i="19"/>
  <c r="M5858" i="19" s="1"/>
  <c r="H5858" i="19"/>
  <c r="F5858" i="19"/>
  <c r="I5858" i="19" s="1"/>
  <c r="L5857" i="19"/>
  <c r="J5857" i="19"/>
  <c r="M5857" i="19" s="1"/>
  <c r="H5857" i="19"/>
  <c r="F5857" i="19"/>
  <c r="I5857" i="19" s="1"/>
  <c r="L5856" i="19"/>
  <c r="J5856" i="19"/>
  <c r="M5856" i="19" s="1"/>
  <c r="H5856" i="19"/>
  <c r="F5856" i="19"/>
  <c r="I5856" i="19" s="1"/>
  <c r="L5855" i="19"/>
  <c r="J5855" i="19"/>
  <c r="M5855" i="19" s="1"/>
  <c r="H5855" i="19"/>
  <c r="F5855" i="19"/>
  <c r="I5855" i="19" s="1"/>
  <c r="L5854" i="19"/>
  <c r="J5854" i="19"/>
  <c r="M5854" i="19" s="1"/>
  <c r="H5854" i="19"/>
  <c r="F5854" i="19"/>
  <c r="I5854" i="19" s="1"/>
  <c r="L5853" i="19"/>
  <c r="J5853" i="19"/>
  <c r="M5853" i="19" s="1"/>
  <c r="H5853" i="19"/>
  <c r="F5853" i="19"/>
  <c r="I5853" i="19" s="1"/>
  <c r="L5852" i="19"/>
  <c r="J5852" i="19"/>
  <c r="H5852" i="19"/>
  <c r="F5852" i="19"/>
  <c r="I5852" i="19" s="1"/>
  <c r="B5850" i="19"/>
  <c r="L5879" i="19" s="1"/>
  <c r="I5847" i="19"/>
  <c r="F5847" i="19"/>
  <c r="F5845" i="19"/>
  <c r="L5843" i="19"/>
  <c r="J5843" i="19"/>
  <c r="M5843" i="19" s="1"/>
  <c r="H5843" i="19"/>
  <c r="F5843" i="19"/>
  <c r="I5843" i="19" s="1"/>
  <c r="L5842" i="19"/>
  <c r="J5842" i="19"/>
  <c r="M5842" i="19" s="1"/>
  <c r="H5842" i="19"/>
  <c r="F5842" i="19"/>
  <c r="I5842" i="19" s="1"/>
  <c r="L5841" i="19"/>
  <c r="J5841" i="19"/>
  <c r="M5841" i="19" s="1"/>
  <c r="H5841" i="19"/>
  <c r="F5841" i="19"/>
  <c r="I5841" i="19" s="1"/>
  <c r="L5840" i="19"/>
  <c r="J5840" i="19"/>
  <c r="M5840" i="19" s="1"/>
  <c r="H5840" i="19"/>
  <c r="F5840" i="19"/>
  <c r="I5840" i="19" s="1"/>
  <c r="L5839" i="19"/>
  <c r="J5839" i="19"/>
  <c r="M5839" i="19" s="1"/>
  <c r="H5839" i="19"/>
  <c r="F5839" i="19"/>
  <c r="I5839" i="19" s="1"/>
  <c r="L5838" i="19"/>
  <c r="J5838" i="19"/>
  <c r="M5838" i="19" s="1"/>
  <c r="H5838" i="19"/>
  <c r="F5838" i="19"/>
  <c r="I5838" i="19" s="1"/>
  <c r="L5837" i="19"/>
  <c r="J5837" i="19"/>
  <c r="M5837" i="19" s="1"/>
  <c r="H5837" i="19"/>
  <c r="F5837" i="19"/>
  <c r="I5837" i="19" s="1"/>
  <c r="L5836" i="19"/>
  <c r="J5836" i="19"/>
  <c r="M5836" i="19" s="1"/>
  <c r="H5836" i="19"/>
  <c r="F5836" i="19"/>
  <c r="I5836" i="19" s="1"/>
  <c r="L5835" i="19"/>
  <c r="J5835" i="19"/>
  <c r="M5835" i="19" s="1"/>
  <c r="H5835" i="19"/>
  <c r="F5835" i="19"/>
  <c r="I5835" i="19" s="1"/>
  <c r="L5834" i="19"/>
  <c r="J5834" i="19"/>
  <c r="M5834" i="19" s="1"/>
  <c r="H5834" i="19"/>
  <c r="F5834" i="19"/>
  <c r="I5834" i="19" s="1"/>
  <c r="L5833" i="19"/>
  <c r="J5833" i="19"/>
  <c r="M5833" i="19" s="1"/>
  <c r="H5833" i="19"/>
  <c r="F5833" i="19"/>
  <c r="I5833" i="19" s="1"/>
  <c r="L5832" i="19"/>
  <c r="J5832" i="19"/>
  <c r="M5832" i="19" s="1"/>
  <c r="H5832" i="19"/>
  <c r="F5832" i="19"/>
  <c r="I5832" i="19" s="1"/>
  <c r="L5831" i="19"/>
  <c r="J5831" i="19"/>
  <c r="M5831" i="19" s="1"/>
  <c r="H5831" i="19"/>
  <c r="F5831" i="19"/>
  <c r="I5831" i="19" s="1"/>
  <c r="L5830" i="19"/>
  <c r="J5830" i="19"/>
  <c r="M5830" i="19" s="1"/>
  <c r="H5830" i="19"/>
  <c r="F5830" i="19"/>
  <c r="I5830" i="19" s="1"/>
  <c r="L5829" i="19"/>
  <c r="J5829" i="19"/>
  <c r="M5829" i="19" s="1"/>
  <c r="H5829" i="19"/>
  <c r="F5829" i="19"/>
  <c r="I5829" i="19" s="1"/>
  <c r="L5828" i="19"/>
  <c r="J5828" i="19"/>
  <c r="M5828" i="19" s="1"/>
  <c r="H5828" i="19"/>
  <c r="F5828" i="19"/>
  <c r="I5828" i="19" s="1"/>
  <c r="L5827" i="19"/>
  <c r="J5827" i="19"/>
  <c r="M5827" i="19" s="1"/>
  <c r="H5827" i="19"/>
  <c r="F5827" i="19"/>
  <c r="I5827" i="19" s="1"/>
  <c r="L5826" i="19"/>
  <c r="J5826" i="19"/>
  <c r="M5826" i="19" s="1"/>
  <c r="H5826" i="19"/>
  <c r="F5826" i="19"/>
  <c r="I5826" i="19" s="1"/>
  <c r="L5825" i="19"/>
  <c r="J5825" i="19"/>
  <c r="M5825" i="19" s="1"/>
  <c r="H5825" i="19"/>
  <c r="F5825" i="19"/>
  <c r="I5825" i="19" s="1"/>
  <c r="L5824" i="19"/>
  <c r="J5824" i="19"/>
  <c r="M5824" i="19" s="1"/>
  <c r="H5824" i="19"/>
  <c r="F5824" i="19"/>
  <c r="I5824" i="19" s="1"/>
  <c r="L5823" i="19"/>
  <c r="J5823" i="19"/>
  <c r="M5823" i="19" s="1"/>
  <c r="H5823" i="19"/>
  <c r="F5823" i="19"/>
  <c r="I5823" i="19" s="1"/>
  <c r="L5822" i="19"/>
  <c r="J5822" i="19"/>
  <c r="M5822" i="19" s="1"/>
  <c r="H5822" i="19"/>
  <c r="F5822" i="19"/>
  <c r="I5822" i="19" s="1"/>
  <c r="L5821" i="19"/>
  <c r="J5821" i="19"/>
  <c r="M5821" i="19" s="1"/>
  <c r="H5821" i="19"/>
  <c r="F5821" i="19"/>
  <c r="I5821" i="19" s="1"/>
  <c r="L5820" i="19"/>
  <c r="J5820" i="19"/>
  <c r="M5820" i="19" s="1"/>
  <c r="H5820" i="19"/>
  <c r="F5820" i="19"/>
  <c r="I5820" i="19" s="1"/>
  <c r="B5818" i="19"/>
  <c r="L5847" i="19" s="1"/>
  <c r="I5815" i="19"/>
  <c r="F5815" i="19"/>
  <c r="F5813" i="19"/>
  <c r="L5811" i="19"/>
  <c r="J5811" i="19"/>
  <c r="M5811" i="19" s="1"/>
  <c r="H5811" i="19"/>
  <c r="F5811" i="19"/>
  <c r="I5811" i="19" s="1"/>
  <c r="L5810" i="19"/>
  <c r="J5810" i="19"/>
  <c r="M5810" i="19" s="1"/>
  <c r="H5810" i="19"/>
  <c r="F5810" i="19"/>
  <c r="I5810" i="19" s="1"/>
  <c r="L5809" i="19"/>
  <c r="J5809" i="19"/>
  <c r="M5809" i="19" s="1"/>
  <c r="H5809" i="19"/>
  <c r="F5809" i="19"/>
  <c r="I5809" i="19" s="1"/>
  <c r="L5808" i="19"/>
  <c r="J5808" i="19"/>
  <c r="M5808" i="19" s="1"/>
  <c r="H5808" i="19"/>
  <c r="F5808" i="19"/>
  <c r="I5808" i="19" s="1"/>
  <c r="L5807" i="19"/>
  <c r="J5807" i="19"/>
  <c r="M5807" i="19" s="1"/>
  <c r="H5807" i="19"/>
  <c r="F5807" i="19"/>
  <c r="I5807" i="19" s="1"/>
  <c r="L5806" i="19"/>
  <c r="J5806" i="19"/>
  <c r="M5806" i="19" s="1"/>
  <c r="H5806" i="19"/>
  <c r="F5806" i="19"/>
  <c r="I5806" i="19" s="1"/>
  <c r="L5805" i="19"/>
  <c r="J5805" i="19"/>
  <c r="M5805" i="19" s="1"/>
  <c r="I5805" i="19"/>
  <c r="H5805" i="19"/>
  <c r="F5805" i="19"/>
  <c r="L5804" i="19"/>
  <c r="J5804" i="19"/>
  <c r="M5804" i="19" s="1"/>
  <c r="H5804" i="19"/>
  <c r="F5804" i="19"/>
  <c r="I5804" i="19" s="1"/>
  <c r="L5803" i="19"/>
  <c r="J5803" i="19"/>
  <c r="M5803" i="19" s="1"/>
  <c r="H5803" i="19"/>
  <c r="F5803" i="19"/>
  <c r="I5803" i="19" s="1"/>
  <c r="L5802" i="19"/>
  <c r="J5802" i="19"/>
  <c r="M5802" i="19" s="1"/>
  <c r="H5802" i="19"/>
  <c r="F5802" i="19"/>
  <c r="I5802" i="19" s="1"/>
  <c r="L5801" i="19"/>
  <c r="J5801" i="19"/>
  <c r="M5801" i="19" s="1"/>
  <c r="H5801" i="19"/>
  <c r="F5801" i="19"/>
  <c r="I5801" i="19" s="1"/>
  <c r="L5800" i="19"/>
  <c r="J5800" i="19"/>
  <c r="M5800" i="19" s="1"/>
  <c r="H5800" i="19"/>
  <c r="F5800" i="19"/>
  <c r="I5800" i="19" s="1"/>
  <c r="L5799" i="19"/>
  <c r="J5799" i="19"/>
  <c r="M5799" i="19" s="1"/>
  <c r="H5799" i="19"/>
  <c r="F5799" i="19"/>
  <c r="I5799" i="19" s="1"/>
  <c r="L5798" i="19"/>
  <c r="J5798" i="19"/>
  <c r="M5798" i="19" s="1"/>
  <c r="H5798" i="19"/>
  <c r="F5798" i="19"/>
  <c r="I5798" i="19" s="1"/>
  <c r="L5797" i="19"/>
  <c r="J5797" i="19"/>
  <c r="M5797" i="19" s="1"/>
  <c r="I5797" i="19"/>
  <c r="H5797" i="19"/>
  <c r="F5797" i="19"/>
  <c r="L5796" i="19"/>
  <c r="J5796" i="19"/>
  <c r="M5796" i="19" s="1"/>
  <c r="H5796" i="19"/>
  <c r="F5796" i="19"/>
  <c r="I5796" i="19" s="1"/>
  <c r="L5795" i="19"/>
  <c r="J5795" i="19"/>
  <c r="M5795" i="19" s="1"/>
  <c r="H5795" i="19"/>
  <c r="F5795" i="19"/>
  <c r="I5795" i="19" s="1"/>
  <c r="L5794" i="19"/>
  <c r="J5794" i="19"/>
  <c r="M5794" i="19" s="1"/>
  <c r="I5794" i="19"/>
  <c r="H5794" i="19"/>
  <c r="F5794" i="19"/>
  <c r="L5793" i="19"/>
  <c r="J5793" i="19"/>
  <c r="M5793" i="19" s="1"/>
  <c r="H5793" i="19"/>
  <c r="F5793" i="19"/>
  <c r="I5793" i="19" s="1"/>
  <c r="L5792" i="19"/>
  <c r="J5792" i="19"/>
  <c r="M5792" i="19" s="1"/>
  <c r="H5792" i="19"/>
  <c r="F5792" i="19"/>
  <c r="I5792" i="19" s="1"/>
  <c r="L5791" i="19"/>
  <c r="J5791" i="19"/>
  <c r="M5791" i="19" s="1"/>
  <c r="H5791" i="19"/>
  <c r="F5791" i="19"/>
  <c r="I5791" i="19" s="1"/>
  <c r="L5790" i="19"/>
  <c r="J5790" i="19"/>
  <c r="M5790" i="19" s="1"/>
  <c r="H5790" i="19"/>
  <c r="F5790" i="19"/>
  <c r="I5790" i="19" s="1"/>
  <c r="L5789" i="19"/>
  <c r="J5789" i="19"/>
  <c r="M5789" i="19" s="1"/>
  <c r="H5789" i="19"/>
  <c r="F5789" i="19"/>
  <c r="I5789" i="19" s="1"/>
  <c r="L5788" i="19"/>
  <c r="J5788" i="19"/>
  <c r="H5788" i="19"/>
  <c r="F5788" i="19"/>
  <c r="I5788" i="19" s="1"/>
  <c r="B5786" i="19"/>
  <c r="L5815" i="19" s="1"/>
  <c r="I5783" i="19"/>
  <c r="F5783" i="19"/>
  <c r="F5781" i="19"/>
  <c r="L5779" i="19"/>
  <c r="J5779" i="19"/>
  <c r="M5779" i="19" s="1"/>
  <c r="H5779" i="19"/>
  <c r="F5779" i="19"/>
  <c r="I5779" i="19" s="1"/>
  <c r="L5778" i="19"/>
  <c r="J5778" i="19"/>
  <c r="M5778" i="19" s="1"/>
  <c r="H5778" i="19"/>
  <c r="F5778" i="19"/>
  <c r="I5778" i="19" s="1"/>
  <c r="L5777" i="19"/>
  <c r="J5777" i="19"/>
  <c r="M5777" i="19" s="1"/>
  <c r="H5777" i="19"/>
  <c r="F5777" i="19"/>
  <c r="I5777" i="19" s="1"/>
  <c r="L5776" i="19"/>
  <c r="J5776" i="19"/>
  <c r="M5776" i="19" s="1"/>
  <c r="H5776" i="19"/>
  <c r="F5776" i="19"/>
  <c r="I5776" i="19" s="1"/>
  <c r="L5775" i="19"/>
  <c r="J5775" i="19"/>
  <c r="M5775" i="19" s="1"/>
  <c r="H5775" i="19"/>
  <c r="F5775" i="19"/>
  <c r="I5775" i="19" s="1"/>
  <c r="L5774" i="19"/>
  <c r="J5774" i="19"/>
  <c r="M5774" i="19" s="1"/>
  <c r="H5774" i="19"/>
  <c r="F5774" i="19"/>
  <c r="I5774" i="19" s="1"/>
  <c r="L5773" i="19"/>
  <c r="J5773" i="19"/>
  <c r="M5773" i="19" s="1"/>
  <c r="H5773" i="19"/>
  <c r="F5773" i="19"/>
  <c r="I5773" i="19" s="1"/>
  <c r="L5772" i="19"/>
  <c r="J5772" i="19"/>
  <c r="M5772" i="19" s="1"/>
  <c r="H5772" i="19"/>
  <c r="F5772" i="19"/>
  <c r="I5772" i="19" s="1"/>
  <c r="L5771" i="19"/>
  <c r="J5771" i="19"/>
  <c r="M5771" i="19" s="1"/>
  <c r="H5771" i="19"/>
  <c r="F5771" i="19"/>
  <c r="I5771" i="19" s="1"/>
  <c r="L5770" i="19"/>
  <c r="J5770" i="19"/>
  <c r="M5770" i="19" s="1"/>
  <c r="H5770" i="19"/>
  <c r="F5770" i="19"/>
  <c r="I5770" i="19" s="1"/>
  <c r="L5769" i="19"/>
  <c r="J5769" i="19"/>
  <c r="M5769" i="19" s="1"/>
  <c r="H5769" i="19"/>
  <c r="F5769" i="19"/>
  <c r="I5769" i="19" s="1"/>
  <c r="L5768" i="19"/>
  <c r="J5768" i="19"/>
  <c r="M5768" i="19" s="1"/>
  <c r="H5768" i="19"/>
  <c r="F5768" i="19"/>
  <c r="I5768" i="19" s="1"/>
  <c r="L5767" i="19"/>
  <c r="J5767" i="19"/>
  <c r="M5767" i="19" s="1"/>
  <c r="H5767" i="19"/>
  <c r="F5767" i="19"/>
  <c r="I5767" i="19" s="1"/>
  <c r="L5766" i="19"/>
  <c r="J5766" i="19"/>
  <c r="M5766" i="19" s="1"/>
  <c r="H5766" i="19"/>
  <c r="F5766" i="19"/>
  <c r="I5766" i="19" s="1"/>
  <c r="L5765" i="19"/>
  <c r="J5765" i="19"/>
  <c r="M5765" i="19" s="1"/>
  <c r="H5765" i="19"/>
  <c r="F5765" i="19"/>
  <c r="I5765" i="19" s="1"/>
  <c r="L5764" i="19"/>
  <c r="J5764" i="19"/>
  <c r="M5764" i="19" s="1"/>
  <c r="H5764" i="19"/>
  <c r="F5764" i="19"/>
  <c r="I5764" i="19" s="1"/>
  <c r="L5763" i="19"/>
  <c r="J5763" i="19"/>
  <c r="M5763" i="19" s="1"/>
  <c r="H5763" i="19"/>
  <c r="F5763" i="19"/>
  <c r="I5763" i="19" s="1"/>
  <c r="L5762" i="19"/>
  <c r="J5762" i="19"/>
  <c r="M5762" i="19" s="1"/>
  <c r="H5762" i="19"/>
  <c r="F5762" i="19"/>
  <c r="I5762" i="19" s="1"/>
  <c r="L5761" i="19"/>
  <c r="J5761" i="19"/>
  <c r="M5761" i="19" s="1"/>
  <c r="H5761" i="19"/>
  <c r="F5761" i="19"/>
  <c r="I5761" i="19" s="1"/>
  <c r="L5760" i="19"/>
  <c r="J5760" i="19"/>
  <c r="M5760" i="19" s="1"/>
  <c r="H5760" i="19"/>
  <c r="F5760" i="19"/>
  <c r="I5760" i="19" s="1"/>
  <c r="L5759" i="19"/>
  <c r="J5759" i="19"/>
  <c r="M5759" i="19" s="1"/>
  <c r="H5759" i="19"/>
  <c r="F5759" i="19"/>
  <c r="I5759" i="19" s="1"/>
  <c r="L5758" i="19"/>
  <c r="J5758" i="19"/>
  <c r="M5758" i="19" s="1"/>
  <c r="H5758" i="19"/>
  <c r="F5758" i="19"/>
  <c r="I5758" i="19" s="1"/>
  <c r="L5757" i="19"/>
  <c r="J5757" i="19"/>
  <c r="M5757" i="19" s="1"/>
  <c r="H5757" i="19"/>
  <c r="F5757" i="19"/>
  <c r="I5757" i="19" s="1"/>
  <c r="L5756" i="19"/>
  <c r="J5756" i="19"/>
  <c r="H5756" i="19"/>
  <c r="F5756" i="19"/>
  <c r="I5756" i="19" s="1"/>
  <c r="B5754" i="19"/>
  <c r="L5783" i="19" s="1"/>
  <c r="I5751" i="19"/>
  <c r="F5751" i="19"/>
  <c r="F5749" i="19"/>
  <c r="M5747" i="19"/>
  <c r="L5747" i="19"/>
  <c r="J5747" i="19"/>
  <c r="I5747" i="19"/>
  <c r="H5747" i="19"/>
  <c r="F5747" i="19"/>
  <c r="L5746" i="19"/>
  <c r="J5746" i="19"/>
  <c r="M5746" i="19" s="1"/>
  <c r="H5746" i="19"/>
  <c r="F5746" i="19"/>
  <c r="I5746" i="19" s="1"/>
  <c r="L5745" i="19"/>
  <c r="J5745" i="19"/>
  <c r="M5745" i="19" s="1"/>
  <c r="I5745" i="19"/>
  <c r="H5745" i="19"/>
  <c r="F5745" i="19"/>
  <c r="L5744" i="19"/>
  <c r="J5744" i="19"/>
  <c r="M5744" i="19" s="1"/>
  <c r="H5744" i="19"/>
  <c r="F5744" i="19"/>
  <c r="I5744" i="19" s="1"/>
  <c r="L5743" i="19"/>
  <c r="J5743" i="19"/>
  <c r="M5743" i="19" s="1"/>
  <c r="H5743" i="19"/>
  <c r="F5743" i="19"/>
  <c r="I5743" i="19" s="1"/>
  <c r="L5742" i="19"/>
  <c r="J5742" i="19"/>
  <c r="M5742" i="19" s="1"/>
  <c r="H5742" i="19"/>
  <c r="F5742" i="19"/>
  <c r="I5742" i="19" s="1"/>
  <c r="L5741" i="19"/>
  <c r="J5741" i="19"/>
  <c r="M5741" i="19" s="1"/>
  <c r="H5741" i="19"/>
  <c r="F5741" i="19"/>
  <c r="I5741" i="19" s="1"/>
  <c r="L5740" i="19"/>
  <c r="J5740" i="19"/>
  <c r="M5740" i="19" s="1"/>
  <c r="H5740" i="19"/>
  <c r="F5740" i="19"/>
  <c r="I5740" i="19" s="1"/>
  <c r="M5739" i="19"/>
  <c r="L5739" i="19"/>
  <c r="J5739" i="19"/>
  <c r="H5739" i="19"/>
  <c r="F5739" i="19"/>
  <c r="I5739" i="19" s="1"/>
  <c r="L5738" i="19"/>
  <c r="J5738" i="19"/>
  <c r="M5738" i="19" s="1"/>
  <c r="H5738" i="19"/>
  <c r="F5738" i="19"/>
  <c r="I5738" i="19" s="1"/>
  <c r="M5737" i="19"/>
  <c r="L5737" i="19"/>
  <c r="J5737" i="19"/>
  <c r="I5737" i="19"/>
  <c r="H5737" i="19"/>
  <c r="F5737" i="19"/>
  <c r="L5736" i="19"/>
  <c r="J5736" i="19"/>
  <c r="M5736" i="19" s="1"/>
  <c r="H5736" i="19"/>
  <c r="F5736" i="19"/>
  <c r="I5736" i="19" s="1"/>
  <c r="M5735" i="19"/>
  <c r="L5735" i="19"/>
  <c r="J5735" i="19"/>
  <c r="H5735" i="19"/>
  <c r="F5735" i="19"/>
  <c r="I5735" i="19" s="1"/>
  <c r="L5734" i="19"/>
  <c r="J5734" i="19"/>
  <c r="M5734" i="19" s="1"/>
  <c r="H5734" i="19"/>
  <c r="F5734" i="19"/>
  <c r="I5734" i="19" s="1"/>
  <c r="L5733" i="19"/>
  <c r="J5733" i="19"/>
  <c r="M5733" i="19" s="1"/>
  <c r="I5733" i="19"/>
  <c r="H5733" i="19"/>
  <c r="F5733" i="19"/>
  <c r="L5732" i="19"/>
  <c r="J5732" i="19"/>
  <c r="M5732" i="19" s="1"/>
  <c r="H5732" i="19"/>
  <c r="F5732" i="19"/>
  <c r="I5732" i="19" s="1"/>
  <c r="L5731" i="19"/>
  <c r="J5731" i="19"/>
  <c r="M5731" i="19" s="1"/>
  <c r="H5731" i="19"/>
  <c r="F5731" i="19"/>
  <c r="I5731" i="19" s="1"/>
  <c r="L5730" i="19"/>
  <c r="J5730" i="19"/>
  <c r="M5730" i="19" s="1"/>
  <c r="H5730" i="19"/>
  <c r="F5730" i="19"/>
  <c r="I5730" i="19" s="1"/>
  <c r="M5729" i="19"/>
  <c r="L5729" i="19"/>
  <c r="J5729" i="19"/>
  <c r="H5729" i="19"/>
  <c r="F5729" i="19"/>
  <c r="I5729" i="19" s="1"/>
  <c r="L5728" i="19"/>
  <c r="J5728" i="19"/>
  <c r="M5728" i="19" s="1"/>
  <c r="H5728" i="19"/>
  <c r="F5728" i="19"/>
  <c r="I5728" i="19" s="1"/>
  <c r="M5727" i="19"/>
  <c r="L5727" i="19"/>
  <c r="J5727" i="19"/>
  <c r="H5727" i="19"/>
  <c r="F5727" i="19"/>
  <c r="I5727" i="19" s="1"/>
  <c r="L5726" i="19"/>
  <c r="J5726" i="19"/>
  <c r="M5726" i="19" s="1"/>
  <c r="H5726" i="19"/>
  <c r="F5726" i="19"/>
  <c r="I5726" i="19" s="1"/>
  <c r="L5725" i="19"/>
  <c r="J5725" i="19"/>
  <c r="M5725" i="19" s="1"/>
  <c r="H5725" i="19"/>
  <c r="F5725" i="19"/>
  <c r="I5725" i="19" s="1"/>
  <c r="L5724" i="19"/>
  <c r="J5724" i="19"/>
  <c r="J5748" i="19" s="1"/>
  <c r="H5724" i="19"/>
  <c r="F5724" i="19"/>
  <c r="I5724" i="19" s="1"/>
  <c r="B5722" i="19"/>
  <c r="L5751" i="19" s="1"/>
  <c r="I5719" i="19"/>
  <c r="F5719" i="19"/>
  <c r="F5717" i="19"/>
  <c r="L5715" i="19"/>
  <c r="J5715" i="19"/>
  <c r="M5715" i="19" s="1"/>
  <c r="H5715" i="19"/>
  <c r="F5715" i="19"/>
  <c r="I5715" i="19" s="1"/>
  <c r="L5714" i="19"/>
  <c r="J5714" i="19"/>
  <c r="M5714" i="19" s="1"/>
  <c r="H5714" i="19"/>
  <c r="F5714" i="19"/>
  <c r="I5714" i="19" s="1"/>
  <c r="L5713" i="19"/>
  <c r="J5713" i="19"/>
  <c r="M5713" i="19" s="1"/>
  <c r="H5713" i="19"/>
  <c r="F5713" i="19"/>
  <c r="I5713" i="19" s="1"/>
  <c r="L5712" i="19"/>
  <c r="J5712" i="19"/>
  <c r="M5712" i="19" s="1"/>
  <c r="H5712" i="19"/>
  <c r="F5712" i="19"/>
  <c r="I5712" i="19" s="1"/>
  <c r="L5711" i="19"/>
  <c r="J5711" i="19"/>
  <c r="M5711" i="19" s="1"/>
  <c r="H5711" i="19"/>
  <c r="F5711" i="19"/>
  <c r="I5711" i="19" s="1"/>
  <c r="L5710" i="19"/>
  <c r="J5710" i="19"/>
  <c r="M5710" i="19" s="1"/>
  <c r="H5710" i="19"/>
  <c r="F5710" i="19"/>
  <c r="I5710" i="19" s="1"/>
  <c r="L5709" i="19"/>
  <c r="J5709" i="19"/>
  <c r="M5709" i="19" s="1"/>
  <c r="H5709" i="19"/>
  <c r="F5709" i="19"/>
  <c r="I5709" i="19" s="1"/>
  <c r="L5708" i="19"/>
  <c r="J5708" i="19"/>
  <c r="M5708" i="19" s="1"/>
  <c r="H5708" i="19"/>
  <c r="F5708" i="19"/>
  <c r="I5708" i="19" s="1"/>
  <c r="L5707" i="19"/>
  <c r="J5707" i="19"/>
  <c r="M5707" i="19" s="1"/>
  <c r="H5707" i="19"/>
  <c r="F5707" i="19"/>
  <c r="I5707" i="19" s="1"/>
  <c r="L5706" i="19"/>
  <c r="J5706" i="19"/>
  <c r="M5706" i="19" s="1"/>
  <c r="H5706" i="19"/>
  <c r="F5706" i="19"/>
  <c r="I5706" i="19" s="1"/>
  <c r="L5705" i="19"/>
  <c r="J5705" i="19"/>
  <c r="M5705" i="19" s="1"/>
  <c r="H5705" i="19"/>
  <c r="F5705" i="19"/>
  <c r="I5705" i="19" s="1"/>
  <c r="L5704" i="19"/>
  <c r="J5704" i="19"/>
  <c r="M5704" i="19" s="1"/>
  <c r="H5704" i="19"/>
  <c r="F5704" i="19"/>
  <c r="I5704" i="19" s="1"/>
  <c r="L5703" i="19"/>
  <c r="J5703" i="19"/>
  <c r="M5703" i="19" s="1"/>
  <c r="H5703" i="19"/>
  <c r="F5703" i="19"/>
  <c r="I5703" i="19" s="1"/>
  <c r="L5702" i="19"/>
  <c r="J5702" i="19"/>
  <c r="M5702" i="19" s="1"/>
  <c r="H5702" i="19"/>
  <c r="F5702" i="19"/>
  <c r="I5702" i="19" s="1"/>
  <c r="L5701" i="19"/>
  <c r="J5701" i="19"/>
  <c r="M5701" i="19" s="1"/>
  <c r="H5701" i="19"/>
  <c r="F5701" i="19"/>
  <c r="I5701" i="19" s="1"/>
  <c r="L5700" i="19"/>
  <c r="J5700" i="19"/>
  <c r="M5700" i="19" s="1"/>
  <c r="H5700" i="19"/>
  <c r="F5700" i="19"/>
  <c r="I5700" i="19" s="1"/>
  <c r="L5699" i="19"/>
  <c r="J5699" i="19"/>
  <c r="M5699" i="19" s="1"/>
  <c r="H5699" i="19"/>
  <c r="F5699" i="19"/>
  <c r="I5699" i="19" s="1"/>
  <c r="M5698" i="19"/>
  <c r="L5698" i="19"/>
  <c r="J5698" i="19"/>
  <c r="H5698" i="19"/>
  <c r="F5698" i="19"/>
  <c r="I5698" i="19" s="1"/>
  <c r="L5697" i="19"/>
  <c r="J5697" i="19"/>
  <c r="M5697" i="19" s="1"/>
  <c r="H5697" i="19"/>
  <c r="F5697" i="19"/>
  <c r="I5697" i="19" s="1"/>
  <c r="L5696" i="19"/>
  <c r="J5696" i="19"/>
  <c r="M5696" i="19" s="1"/>
  <c r="H5696" i="19"/>
  <c r="F5696" i="19"/>
  <c r="I5696" i="19" s="1"/>
  <c r="L5695" i="19"/>
  <c r="J5695" i="19"/>
  <c r="M5695" i="19" s="1"/>
  <c r="H5695" i="19"/>
  <c r="F5695" i="19"/>
  <c r="I5695" i="19" s="1"/>
  <c r="L5694" i="19"/>
  <c r="J5694" i="19"/>
  <c r="M5694" i="19" s="1"/>
  <c r="H5694" i="19"/>
  <c r="F5694" i="19"/>
  <c r="I5694" i="19" s="1"/>
  <c r="L5693" i="19"/>
  <c r="J5693" i="19"/>
  <c r="M5693" i="19" s="1"/>
  <c r="H5693" i="19"/>
  <c r="F5693" i="19"/>
  <c r="I5693" i="19" s="1"/>
  <c r="L5692" i="19"/>
  <c r="J5692" i="19"/>
  <c r="H5692" i="19"/>
  <c r="F5692" i="19"/>
  <c r="I5692" i="19" s="1"/>
  <c r="B5690" i="19"/>
  <c r="L5719" i="19" s="1"/>
  <c r="I5687" i="19"/>
  <c r="F5687" i="19"/>
  <c r="F5685" i="19"/>
  <c r="L5683" i="19"/>
  <c r="J5683" i="19"/>
  <c r="M5683" i="19" s="1"/>
  <c r="H5683" i="19"/>
  <c r="F5683" i="19"/>
  <c r="I5683" i="19" s="1"/>
  <c r="L5682" i="19"/>
  <c r="J5682" i="19"/>
  <c r="M5682" i="19" s="1"/>
  <c r="H5682" i="19"/>
  <c r="F5682" i="19"/>
  <c r="I5682" i="19" s="1"/>
  <c r="L5681" i="19"/>
  <c r="J5681" i="19"/>
  <c r="M5681" i="19" s="1"/>
  <c r="H5681" i="19"/>
  <c r="F5681" i="19"/>
  <c r="I5681" i="19" s="1"/>
  <c r="L5680" i="19"/>
  <c r="J5680" i="19"/>
  <c r="M5680" i="19" s="1"/>
  <c r="H5680" i="19"/>
  <c r="F5680" i="19"/>
  <c r="I5680" i="19" s="1"/>
  <c r="L5679" i="19"/>
  <c r="J5679" i="19"/>
  <c r="M5679" i="19" s="1"/>
  <c r="H5679" i="19"/>
  <c r="F5679" i="19"/>
  <c r="I5679" i="19" s="1"/>
  <c r="L5678" i="19"/>
  <c r="J5678" i="19"/>
  <c r="M5678" i="19" s="1"/>
  <c r="H5678" i="19"/>
  <c r="F5678" i="19"/>
  <c r="I5678" i="19" s="1"/>
  <c r="L5677" i="19"/>
  <c r="J5677" i="19"/>
  <c r="M5677" i="19" s="1"/>
  <c r="H5677" i="19"/>
  <c r="F5677" i="19"/>
  <c r="I5677" i="19" s="1"/>
  <c r="L5676" i="19"/>
  <c r="J5676" i="19"/>
  <c r="M5676" i="19" s="1"/>
  <c r="H5676" i="19"/>
  <c r="F5676" i="19"/>
  <c r="I5676" i="19" s="1"/>
  <c r="L5675" i="19"/>
  <c r="J5675" i="19"/>
  <c r="M5675" i="19" s="1"/>
  <c r="H5675" i="19"/>
  <c r="F5675" i="19"/>
  <c r="I5675" i="19" s="1"/>
  <c r="M5674" i="19"/>
  <c r="L5674" i="19"/>
  <c r="J5674" i="19"/>
  <c r="H5674" i="19"/>
  <c r="F5674" i="19"/>
  <c r="I5674" i="19" s="1"/>
  <c r="L5673" i="19"/>
  <c r="J5673" i="19"/>
  <c r="M5673" i="19" s="1"/>
  <c r="H5673" i="19"/>
  <c r="F5673" i="19"/>
  <c r="I5673" i="19" s="1"/>
  <c r="L5672" i="19"/>
  <c r="J5672" i="19"/>
  <c r="M5672" i="19" s="1"/>
  <c r="H5672" i="19"/>
  <c r="F5672" i="19"/>
  <c r="I5672" i="19" s="1"/>
  <c r="L5671" i="19"/>
  <c r="J5671" i="19"/>
  <c r="M5671" i="19" s="1"/>
  <c r="H5671" i="19"/>
  <c r="F5671" i="19"/>
  <c r="I5671" i="19" s="1"/>
  <c r="L5670" i="19"/>
  <c r="J5670" i="19"/>
  <c r="M5670" i="19" s="1"/>
  <c r="H5670" i="19"/>
  <c r="F5670" i="19"/>
  <c r="I5670" i="19" s="1"/>
  <c r="L5669" i="19"/>
  <c r="J5669" i="19"/>
  <c r="M5669" i="19" s="1"/>
  <c r="H5669" i="19"/>
  <c r="F5669" i="19"/>
  <c r="I5669" i="19" s="1"/>
  <c r="L5668" i="19"/>
  <c r="J5668" i="19"/>
  <c r="M5668" i="19" s="1"/>
  <c r="H5668" i="19"/>
  <c r="F5668" i="19"/>
  <c r="I5668" i="19" s="1"/>
  <c r="L5667" i="19"/>
  <c r="J5667" i="19"/>
  <c r="M5667" i="19" s="1"/>
  <c r="H5667" i="19"/>
  <c r="F5667" i="19"/>
  <c r="I5667" i="19" s="1"/>
  <c r="L5666" i="19"/>
  <c r="J5666" i="19"/>
  <c r="M5666" i="19" s="1"/>
  <c r="H5666" i="19"/>
  <c r="F5666" i="19"/>
  <c r="I5666" i="19" s="1"/>
  <c r="L5665" i="19"/>
  <c r="J5665" i="19"/>
  <c r="M5665" i="19" s="1"/>
  <c r="H5665" i="19"/>
  <c r="F5665" i="19"/>
  <c r="I5665" i="19" s="1"/>
  <c r="L5664" i="19"/>
  <c r="J5664" i="19"/>
  <c r="M5664" i="19" s="1"/>
  <c r="H5664" i="19"/>
  <c r="F5664" i="19"/>
  <c r="I5664" i="19" s="1"/>
  <c r="M5663" i="19"/>
  <c r="L5663" i="19"/>
  <c r="J5663" i="19"/>
  <c r="H5663" i="19"/>
  <c r="F5663" i="19"/>
  <c r="I5663" i="19" s="1"/>
  <c r="L5662" i="19"/>
  <c r="J5662" i="19"/>
  <c r="M5662" i="19" s="1"/>
  <c r="H5662" i="19"/>
  <c r="F5662" i="19"/>
  <c r="I5662" i="19" s="1"/>
  <c r="L5661" i="19"/>
  <c r="J5661" i="19"/>
  <c r="M5661" i="19" s="1"/>
  <c r="H5661" i="19"/>
  <c r="F5661" i="19"/>
  <c r="I5661" i="19" s="1"/>
  <c r="L5660" i="19"/>
  <c r="J5660" i="19"/>
  <c r="H5660" i="19"/>
  <c r="F5660" i="19"/>
  <c r="I5660" i="19" s="1"/>
  <c r="B5658" i="19"/>
  <c r="L5687" i="19" s="1"/>
  <c r="I5655" i="19"/>
  <c r="F5655" i="19"/>
  <c r="F5653" i="19"/>
  <c r="L5651" i="19"/>
  <c r="J5651" i="19"/>
  <c r="M5651" i="19" s="1"/>
  <c r="H5651" i="19"/>
  <c r="F5651" i="19"/>
  <c r="I5651" i="19" s="1"/>
  <c r="L5650" i="19"/>
  <c r="J5650" i="19"/>
  <c r="M5650" i="19" s="1"/>
  <c r="H5650" i="19"/>
  <c r="F5650" i="19"/>
  <c r="I5650" i="19" s="1"/>
  <c r="L5649" i="19"/>
  <c r="J5649" i="19"/>
  <c r="M5649" i="19" s="1"/>
  <c r="H5649" i="19"/>
  <c r="F5649" i="19"/>
  <c r="I5649" i="19" s="1"/>
  <c r="L5648" i="19"/>
  <c r="J5648" i="19"/>
  <c r="M5648" i="19" s="1"/>
  <c r="H5648" i="19"/>
  <c r="F5648" i="19"/>
  <c r="I5648" i="19" s="1"/>
  <c r="L5647" i="19"/>
  <c r="J5647" i="19"/>
  <c r="M5647" i="19" s="1"/>
  <c r="H5647" i="19"/>
  <c r="F5647" i="19"/>
  <c r="I5647" i="19" s="1"/>
  <c r="L5646" i="19"/>
  <c r="J5646" i="19"/>
  <c r="M5646" i="19" s="1"/>
  <c r="H5646" i="19"/>
  <c r="F5646" i="19"/>
  <c r="I5646" i="19" s="1"/>
  <c r="L5645" i="19"/>
  <c r="J5645" i="19"/>
  <c r="M5645" i="19" s="1"/>
  <c r="H5645" i="19"/>
  <c r="F5645" i="19"/>
  <c r="I5645" i="19" s="1"/>
  <c r="L5644" i="19"/>
  <c r="J5644" i="19"/>
  <c r="M5644" i="19" s="1"/>
  <c r="H5644" i="19"/>
  <c r="F5644" i="19"/>
  <c r="I5644" i="19" s="1"/>
  <c r="L5643" i="19"/>
  <c r="J5643" i="19"/>
  <c r="M5643" i="19" s="1"/>
  <c r="H5643" i="19"/>
  <c r="F5643" i="19"/>
  <c r="I5643" i="19" s="1"/>
  <c r="L5642" i="19"/>
  <c r="J5642" i="19"/>
  <c r="M5642" i="19" s="1"/>
  <c r="H5642" i="19"/>
  <c r="F5642" i="19"/>
  <c r="I5642" i="19" s="1"/>
  <c r="L5641" i="19"/>
  <c r="J5641" i="19"/>
  <c r="M5641" i="19" s="1"/>
  <c r="H5641" i="19"/>
  <c r="F5641" i="19"/>
  <c r="I5641" i="19" s="1"/>
  <c r="L5640" i="19"/>
  <c r="J5640" i="19"/>
  <c r="M5640" i="19" s="1"/>
  <c r="H5640" i="19"/>
  <c r="F5640" i="19"/>
  <c r="I5640" i="19" s="1"/>
  <c r="L5639" i="19"/>
  <c r="J5639" i="19"/>
  <c r="M5639" i="19" s="1"/>
  <c r="H5639" i="19"/>
  <c r="F5639" i="19"/>
  <c r="I5639" i="19" s="1"/>
  <c r="L5638" i="19"/>
  <c r="J5638" i="19"/>
  <c r="M5638" i="19" s="1"/>
  <c r="H5638" i="19"/>
  <c r="F5638" i="19"/>
  <c r="I5638" i="19" s="1"/>
  <c r="L5637" i="19"/>
  <c r="J5637" i="19"/>
  <c r="M5637" i="19" s="1"/>
  <c r="H5637" i="19"/>
  <c r="F5637" i="19"/>
  <c r="I5637" i="19" s="1"/>
  <c r="L5636" i="19"/>
  <c r="J5636" i="19"/>
  <c r="M5636" i="19" s="1"/>
  <c r="H5636" i="19"/>
  <c r="F5636" i="19"/>
  <c r="I5636" i="19" s="1"/>
  <c r="L5635" i="19"/>
  <c r="J5635" i="19"/>
  <c r="M5635" i="19" s="1"/>
  <c r="H5635" i="19"/>
  <c r="F5635" i="19"/>
  <c r="I5635" i="19" s="1"/>
  <c r="L5634" i="19"/>
  <c r="J5634" i="19"/>
  <c r="M5634" i="19" s="1"/>
  <c r="H5634" i="19"/>
  <c r="F5634" i="19"/>
  <c r="I5634" i="19" s="1"/>
  <c r="L5633" i="19"/>
  <c r="J5633" i="19"/>
  <c r="M5633" i="19" s="1"/>
  <c r="H5633" i="19"/>
  <c r="F5633" i="19"/>
  <c r="I5633" i="19" s="1"/>
  <c r="L5632" i="19"/>
  <c r="J5632" i="19"/>
  <c r="M5632" i="19" s="1"/>
  <c r="H5632" i="19"/>
  <c r="F5632" i="19"/>
  <c r="I5632" i="19" s="1"/>
  <c r="L5631" i="19"/>
  <c r="J5631" i="19"/>
  <c r="M5631" i="19" s="1"/>
  <c r="H5631" i="19"/>
  <c r="F5631" i="19"/>
  <c r="I5631" i="19" s="1"/>
  <c r="L5630" i="19"/>
  <c r="J5630" i="19"/>
  <c r="M5630" i="19" s="1"/>
  <c r="H5630" i="19"/>
  <c r="F5630" i="19"/>
  <c r="I5630" i="19" s="1"/>
  <c r="L5629" i="19"/>
  <c r="J5629" i="19"/>
  <c r="M5629" i="19" s="1"/>
  <c r="H5629" i="19"/>
  <c r="F5629" i="19"/>
  <c r="I5629" i="19" s="1"/>
  <c r="L5628" i="19"/>
  <c r="J5628" i="19"/>
  <c r="M5628" i="19" s="1"/>
  <c r="H5628" i="19"/>
  <c r="F5628" i="19"/>
  <c r="I5628" i="19" s="1"/>
  <c r="B5626" i="19"/>
  <c r="L5655" i="19" s="1"/>
  <c r="I5623" i="19"/>
  <c r="F5623" i="19"/>
  <c r="F5621" i="19"/>
  <c r="L5619" i="19"/>
  <c r="J5619" i="19"/>
  <c r="M5619" i="19" s="1"/>
  <c r="H5619" i="19"/>
  <c r="F5619" i="19"/>
  <c r="I5619" i="19" s="1"/>
  <c r="L5618" i="19"/>
  <c r="J5618" i="19"/>
  <c r="M5618" i="19" s="1"/>
  <c r="H5618" i="19"/>
  <c r="F5618" i="19"/>
  <c r="I5618" i="19" s="1"/>
  <c r="L5617" i="19"/>
  <c r="J5617" i="19"/>
  <c r="M5617" i="19" s="1"/>
  <c r="H5617" i="19"/>
  <c r="F5617" i="19"/>
  <c r="I5617" i="19" s="1"/>
  <c r="L5616" i="19"/>
  <c r="J5616" i="19"/>
  <c r="M5616" i="19" s="1"/>
  <c r="H5616" i="19"/>
  <c r="F5616" i="19"/>
  <c r="I5616" i="19" s="1"/>
  <c r="L5615" i="19"/>
  <c r="J5615" i="19"/>
  <c r="M5615" i="19" s="1"/>
  <c r="H5615" i="19"/>
  <c r="F5615" i="19"/>
  <c r="I5615" i="19" s="1"/>
  <c r="L5614" i="19"/>
  <c r="J5614" i="19"/>
  <c r="M5614" i="19" s="1"/>
  <c r="H5614" i="19"/>
  <c r="F5614" i="19"/>
  <c r="I5614" i="19" s="1"/>
  <c r="L5613" i="19"/>
  <c r="J5613" i="19"/>
  <c r="M5613" i="19" s="1"/>
  <c r="H5613" i="19"/>
  <c r="F5613" i="19"/>
  <c r="I5613" i="19" s="1"/>
  <c r="L5612" i="19"/>
  <c r="J5612" i="19"/>
  <c r="M5612" i="19" s="1"/>
  <c r="H5612" i="19"/>
  <c r="F5612" i="19"/>
  <c r="I5612" i="19" s="1"/>
  <c r="L5611" i="19"/>
  <c r="J5611" i="19"/>
  <c r="M5611" i="19" s="1"/>
  <c r="H5611" i="19"/>
  <c r="F5611" i="19"/>
  <c r="I5611" i="19" s="1"/>
  <c r="L5610" i="19"/>
  <c r="J5610" i="19"/>
  <c r="M5610" i="19" s="1"/>
  <c r="H5610" i="19"/>
  <c r="F5610" i="19"/>
  <c r="I5610" i="19" s="1"/>
  <c r="L5609" i="19"/>
  <c r="J5609" i="19"/>
  <c r="M5609" i="19" s="1"/>
  <c r="H5609" i="19"/>
  <c r="F5609" i="19"/>
  <c r="I5609" i="19" s="1"/>
  <c r="L5608" i="19"/>
  <c r="J5608" i="19"/>
  <c r="M5608" i="19" s="1"/>
  <c r="H5608" i="19"/>
  <c r="F5608" i="19"/>
  <c r="I5608" i="19" s="1"/>
  <c r="L5607" i="19"/>
  <c r="J5607" i="19"/>
  <c r="M5607" i="19" s="1"/>
  <c r="H5607" i="19"/>
  <c r="F5607" i="19"/>
  <c r="I5607" i="19" s="1"/>
  <c r="L5606" i="19"/>
  <c r="J5606" i="19"/>
  <c r="M5606" i="19" s="1"/>
  <c r="H5606" i="19"/>
  <c r="F5606" i="19"/>
  <c r="I5606" i="19" s="1"/>
  <c r="L5605" i="19"/>
  <c r="J5605" i="19"/>
  <c r="M5605" i="19" s="1"/>
  <c r="H5605" i="19"/>
  <c r="F5605" i="19"/>
  <c r="I5605" i="19" s="1"/>
  <c r="L5604" i="19"/>
  <c r="J5604" i="19"/>
  <c r="M5604" i="19" s="1"/>
  <c r="H5604" i="19"/>
  <c r="F5604" i="19"/>
  <c r="I5604" i="19" s="1"/>
  <c r="L5603" i="19"/>
  <c r="J5603" i="19"/>
  <c r="M5603" i="19" s="1"/>
  <c r="H5603" i="19"/>
  <c r="F5603" i="19"/>
  <c r="I5603" i="19" s="1"/>
  <c r="L5602" i="19"/>
  <c r="J5602" i="19"/>
  <c r="M5602" i="19" s="1"/>
  <c r="H5602" i="19"/>
  <c r="F5602" i="19"/>
  <c r="I5602" i="19" s="1"/>
  <c r="L5601" i="19"/>
  <c r="J5601" i="19"/>
  <c r="M5601" i="19" s="1"/>
  <c r="H5601" i="19"/>
  <c r="F5601" i="19"/>
  <c r="I5601" i="19" s="1"/>
  <c r="L5600" i="19"/>
  <c r="J5600" i="19"/>
  <c r="M5600" i="19" s="1"/>
  <c r="H5600" i="19"/>
  <c r="F5600" i="19"/>
  <c r="I5600" i="19" s="1"/>
  <c r="L5599" i="19"/>
  <c r="J5599" i="19"/>
  <c r="M5599" i="19" s="1"/>
  <c r="H5599" i="19"/>
  <c r="F5599" i="19"/>
  <c r="I5599" i="19" s="1"/>
  <c r="L5598" i="19"/>
  <c r="J5598" i="19"/>
  <c r="M5598" i="19" s="1"/>
  <c r="H5598" i="19"/>
  <c r="F5598" i="19"/>
  <c r="I5598" i="19" s="1"/>
  <c r="L5597" i="19"/>
  <c r="J5597" i="19"/>
  <c r="M5597" i="19" s="1"/>
  <c r="H5597" i="19"/>
  <c r="F5597" i="19"/>
  <c r="I5597" i="19" s="1"/>
  <c r="L5596" i="19"/>
  <c r="J5596" i="19"/>
  <c r="J5620" i="19" s="1"/>
  <c r="H5596" i="19"/>
  <c r="F5596" i="19"/>
  <c r="I5596" i="19" s="1"/>
  <c r="F5620" i="19" s="1"/>
  <c r="F5622" i="19" s="1"/>
  <c r="B5594" i="19"/>
  <c r="L5623" i="19" s="1"/>
  <c r="I5591" i="19"/>
  <c r="F5591" i="19"/>
  <c r="F5589" i="19"/>
  <c r="L5587" i="19"/>
  <c r="J5587" i="19"/>
  <c r="M5587" i="19" s="1"/>
  <c r="I5587" i="19"/>
  <c r="H5587" i="19"/>
  <c r="F5587" i="19"/>
  <c r="L5586" i="19"/>
  <c r="J5586" i="19"/>
  <c r="M5586" i="19" s="1"/>
  <c r="I5586" i="19"/>
  <c r="H5586" i="19"/>
  <c r="F5586" i="19"/>
  <c r="L5585" i="19"/>
  <c r="J5585" i="19"/>
  <c r="M5585" i="19" s="1"/>
  <c r="H5585" i="19"/>
  <c r="F5585" i="19"/>
  <c r="I5585" i="19" s="1"/>
  <c r="L5584" i="19"/>
  <c r="J5584" i="19"/>
  <c r="M5584" i="19" s="1"/>
  <c r="H5584" i="19"/>
  <c r="F5584" i="19"/>
  <c r="I5584" i="19" s="1"/>
  <c r="L5583" i="19"/>
  <c r="J5583" i="19"/>
  <c r="M5583" i="19" s="1"/>
  <c r="H5583" i="19"/>
  <c r="F5583" i="19"/>
  <c r="I5583" i="19" s="1"/>
  <c r="L5582" i="19"/>
  <c r="J5582" i="19"/>
  <c r="M5582" i="19" s="1"/>
  <c r="H5582" i="19"/>
  <c r="F5582" i="19"/>
  <c r="I5582" i="19" s="1"/>
  <c r="L5581" i="19"/>
  <c r="J5581" i="19"/>
  <c r="M5581" i="19" s="1"/>
  <c r="H5581" i="19"/>
  <c r="F5581" i="19"/>
  <c r="I5581" i="19" s="1"/>
  <c r="L5580" i="19"/>
  <c r="J5580" i="19"/>
  <c r="M5580" i="19" s="1"/>
  <c r="H5580" i="19"/>
  <c r="F5580" i="19"/>
  <c r="I5580" i="19" s="1"/>
  <c r="L5579" i="19"/>
  <c r="J5579" i="19"/>
  <c r="M5579" i="19" s="1"/>
  <c r="H5579" i="19"/>
  <c r="F5579" i="19"/>
  <c r="I5579" i="19" s="1"/>
  <c r="L5578" i="19"/>
  <c r="J5578" i="19"/>
  <c r="M5578" i="19" s="1"/>
  <c r="H5578" i="19"/>
  <c r="F5578" i="19"/>
  <c r="I5578" i="19" s="1"/>
  <c r="L5577" i="19"/>
  <c r="J5577" i="19"/>
  <c r="M5577" i="19" s="1"/>
  <c r="H5577" i="19"/>
  <c r="F5577" i="19"/>
  <c r="I5577" i="19" s="1"/>
  <c r="L5576" i="19"/>
  <c r="J5576" i="19"/>
  <c r="M5576" i="19" s="1"/>
  <c r="H5576" i="19"/>
  <c r="F5576" i="19"/>
  <c r="I5576" i="19" s="1"/>
  <c r="L5575" i="19"/>
  <c r="J5575" i="19"/>
  <c r="M5575" i="19" s="1"/>
  <c r="H5575" i="19"/>
  <c r="F5575" i="19"/>
  <c r="I5575" i="19" s="1"/>
  <c r="L5574" i="19"/>
  <c r="J5574" i="19"/>
  <c r="M5574" i="19" s="1"/>
  <c r="H5574" i="19"/>
  <c r="F5574" i="19"/>
  <c r="I5574" i="19" s="1"/>
  <c r="L5573" i="19"/>
  <c r="J5573" i="19"/>
  <c r="M5573" i="19" s="1"/>
  <c r="H5573" i="19"/>
  <c r="F5573" i="19"/>
  <c r="I5573" i="19" s="1"/>
  <c r="L5572" i="19"/>
  <c r="J5572" i="19"/>
  <c r="M5572" i="19" s="1"/>
  <c r="H5572" i="19"/>
  <c r="F5572" i="19"/>
  <c r="I5572" i="19" s="1"/>
  <c r="L5571" i="19"/>
  <c r="J5571" i="19"/>
  <c r="M5571" i="19" s="1"/>
  <c r="H5571" i="19"/>
  <c r="F5571" i="19"/>
  <c r="I5571" i="19" s="1"/>
  <c r="L5570" i="19"/>
  <c r="J5570" i="19"/>
  <c r="M5570" i="19" s="1"/>
  <c r="H5570" i="19"/>
  <c r="F5570" i="19"/>
  <c r="I5570" i="19" s="1"/>
  <c r="L5569" i="19"/>
  <c r="J5569" i="19"/>
  <c r="M5569" i="19" s="1"/>
  <c r="H5569" i="19"/>
  <c r="F5569" i="19"/>
  <c r="I5569" i="19" s="1"/>
  <c r="L5568" i="19"/>
  <c r="J5568" i="19"/>
  <c r="M5568" i="19" s="1"/>
  <c r="H5568" i="19"/>
  <c r="F5568" i="19"/>
  <c r="I5568" i="19" s="1"/>
  <c r="L5567" i="19"/>
  <c r="J5567" i="19"/>
  <c r="M5567" i="19" s="1"/>
  <c r="H5567" i="19"/>
  <c r="F5567" i="19"/>
  <c r="I5567" i="19" s="1"/>
  <c r="L5566" i="19"/>
  <c r="J5566" i="19"/>
  <c r="M5566" i="19" s="1"/>
  <c r="H5566" i="19"/>
  <c r="F5566" i="19"/>
  <c r="I5566" i="19" s="1"/>
  <c r="L5565" i="19"/>
  <c r="J5565" i="19"/>
  <c r="M5565" i="19" s="1"/>
  <c r="I5565" i="19"/>
  <c r="H5565" i="19"/>
  <c r="F5565" i="19"/>
  <c r="L5564" i="19"/>
  <c r="J5564" i="19"/>
  <c r="H5564" i="19"/>
  <c r="F5564" i="19"/>
  <c r="I5564" i="19" s="1"/>
  <c r="B5562" i="19"/>
  <c r="L5591" i="19" s="1"/>
  <c r="I5559" i="19"/>
  <c r="F5559" i="19"/>
  <c r="F5557" i="19"/>
  <c r="L5555" i="19"/>
  <c r="J5555" i="19"/>
  <c r="M5555" i="19" s="1"/>
  <c r="H5555" i="19"/>
  <c r="F5555" i="19"/>
  <c r="I5555" i="19" s="1"/>
  <c r="L5554" i="19"/>
  <c r="J5554" i="19"/>
  <c r="M5554" i="19" s="1"/>
  <c r="H5554" i="19"/>
  <c r="F5554" i="19"/>
  <c r="I5554" i="19" s="1"/>
  <c r="L5553" i="19"/>
  <c r="J5553" i="19"/>
  <c r="M5553" i="19" s="1"/>
  <c r="H5553" i="19"/>
  <c r="F5553" i="19"/>
  <c r="I5553" i="19" s="1"/>
  <c r="L5552" i="19"/>
  <c r="J5552" i="19"/>
  <c r="M5552" i="19" s="1"/>
  <c r="H5552" i="19"/>
  <c r="F5552" i="19"/>
  <c r="I5552" i="19" s="1"/>
  <c r="L5551" i="19"/>
  <c r="J5551" i="19"/>
  <c r="M5551" i="19" s="1"/>
  <c r="H5551" i="19"/>
  <c r="F5551" i="19"/>
  <c r="I5551" i="19" s="1"/>
  <c r="L5550" i="19"/>
  <c r="J5550" i="19"/>
  <c r="M5550" i="19" s="1"/>
  <c r="I5550" i="19"/>
  <c r="H5550" i="19"/>
  <c r="F5550" i="19"/>
  <c r="L5549" i="19"/>
  <c r="J5549" i="19"/>
  <c r="M5549" i="19" s="1"/>
  <c r="H5549" i="19"/>
  <c r="F5549" i="19"/>
  <c r="I5549" i="19" s="1"/>
  <c r="L5548" i="19"/>
  <c r="J5548" i="19"/>
  <c r="M5548" i="19" s="1"/>
  <c r="H5548" i="19"/>
  <c r="F5548" i="19"/>
  <c r="I5548" i="19" s="1"/>
  <c r="L5547" i="19"/>
  <c r="J5547" i="19"/>
  <c r="M5547" i="19" s="1"/>
  <c r="H5547" i="19"/>
  <c r="F5547" i="19"/>
  <c r="I5547" i="19" s="1"/>
  <c r="L5546" i="19"/>
  <c r="J5546" i="19"/>
  <c r="M5546" i="19" s="1"/>
  <c r="H5546" i="19"/>
  <c r="F5546" i="19"/>
  <c r="I5546" i="19" s="1"/>
  <c r="L5545" i="19"/>
  <c r="J5545" i="19"/>
  <c r="M5545" i="19" s="1"/>
  <c r="H5545" i="19"/>
  <c r="F5545" i="19"/>
  <c r="I5545" i="19" s="1"/>
  <c r="L5544" i="19"/>
  <c r="J5544" i="19"/>
  <c r="M5544" i="19" s="1"/>
  <c r="H5544" i="19"/>
  <c r="F5544" i="19"/>
  <c r="I5544" i="19" s="1"/>
  <c r="L5543" i="19"/>
  <c r="J5543" i="19"/>
  <c r="M5543" i="19" s="1"/>
  <c r="H5543" i="19"/>
  <c r="F5543" i="19"/>
  <c r="I5543" i="19" s="1"/>
  <c r="L5542" i="19"/>
  <c r="J5542" i="19"/>
  <c r="M5542" i="19" s="1"/>
  <c r="H5542" i="19"/>
  <c r="F5542" i="19"/>
  <c r="I5542" i="19" s="1"/>
  <c r="L5541" i="19"/>
  <c r="J5541" i="19"/>
  <c r="M5541" i="19" s="1"/>
  <c r="H5541" i="19"/>
  <c r="F5541" i="19"/>
  <c r="I5541" i="19" s="1"/>
  <c r="L5540" i="19"/>
  <c r="J5540" i="19"/>
  <c r="M5540" i="19" s="1"/>
  <c r="H5540" i="19"/>
  <c r="F5540" i="19"/>
  <c r="I5540" i="19" s="1"/>
  <c r="L5539" i="19"/>
  <c r="J5539" i="19"/>
  <c r="M5539" i="19" s="1"/>
  <c r="H5539" i="19"/>
  <c r="F5539" i="19"/>
  <c r="I5539" i="19" s="1"/>
  <c r="L5538" i="19"/>
  <c r="J5538" i="19"/>
  <c r="M5538" i="19" s="1"/>
  <c r="H5538" i="19"/>
  <c r="F5538" i="19"/>
  <c r="I5538" i="19" s="1"/>
  <c r="L5537" i="19"/>
  <c r="J5537" i="19"/>
  <c r="M5537" i="19" s="1"/>
  <c r="H5537" i="19"/>
  <c r="F5537" i="19"/>
  <c r="I5537" i="19" s="1"/>
  <c r="L5536" i="19"/>
  <c r="J5536" i="19"/>
  <c r="M5536" i="19" s="1"/>
  <c r="H5536" i="19"/>
  <c r="F5536" i="19"/>
  <c r="I5536" i="19" s="1"/>
  <c r="L5535" i="19"/>
  <c r="J5535" i="19"/>
  <c r="M5535" i="19" s="1"/>
  <c r="H5535" i="19"/>
  <c r="F5535" i="19"/>
  <c r="I5535" i="19" s="1"/>
  <c r="L5534" i="19"/>
  <c r="J5534" i="19"/>
  <c r="M5534" i="19" s="1"/>
  <c r="H5534" i="19"/>
  <c r="F5534" i="19"/>
  <c r="I5534" i="19" s="1"/>
  <c r="L5533" i="19"/>
  <c r="J5533" i="19"/>
  <c r="M5533" i="19" s="1"/>
  <c r="H5533" i="19"/>
  <c r="F5533" i="19"/>
  <c r="I5533" i="19" s="1"/>
  <c r="L5532" i="19"/>
  <c r="J5532" i="19"/>
  <c r="H5532" i="19"/>
  <c r="F5532" i="19"/>
  <c r="I5532" i="19" s="1"/>
  <c r="B5530" i="19"/>
  <c r="L5559" i="19" s="1"/>
  <c r="I5527" i="19"/>
  <c r="F5527" i="19"/>
  <c r="F5525" i="19"/>
  <c r="L5523" i="19"/>
  <c r="J5523" i="19"/>
  <c r="M5523" i="19" s="1"/>
  <c r="H5523" i="19"/>
  <c r="F5523" i="19"/>
  <c r="I5523" i="19" s="1"/>
  <c r="L5522" i="19"/>
  <c r="J5522" i="19"/>
  <c r="M5522" i="19" s="1"/>
  <c r="H5522" i="19"/>
  <c r="F5522" i="19"/>
  <c r="I5522" i="19" s="1"/>
  <c r="L5521" i="19"/>
  <c r="J5521" i="19"/>
  <c r="M5521" i="19" s="1"/>
  <c r="H5521" i="19"/>
  <c r="F5521" i="19"/>
  <c r="I5521" i="19" s="1"/>
  <c r="L5520" i="19"/>
  <c r="J5520" i="19"/>
  <c r="M5520" i="19" s="1"/>
  <c r="H5520" i="19"/>
  <c r="F5520" i="19"/>
  <c r="I5520" i="19" s="1"/>
  <c r="L5519" i="19"/>
  <c r="J5519" i="19"/>
  <c r="M5519" i="19" s="1"/>
  <c r="H5519" i="19"/>
  <c r="F5519" i="19"/>
  <c r="I5519" i="19" s="1"/>
  <c r="L5518" i="19"/>
  <c r="J5518" i="19"/>
  <c r="M5518" i="19" s="1"/>
  <c r="H5518" i="19"/>
  <c r="F5518" i="19"/>
  <c r="I5518" i="19" s="1"/>
  <c r="L5517" i="19"/>
  <c r="J5517" i="19"/>
  <c r="M5517" i="19" s="1"/>
  <c r="H5517" i="19"/>
  <c r="F5517" i="19"/>
  <c r="I5517" i="19" s="1"/>
  <c r="L5516" i="19"/>
  <c r="J5516" i="19"/>
  <c r="M5516" i="19" s="1"/>
  <c r="H5516" i="19"/>
  <c r="F5516" i="19"/>
  <c r="I5516" i="19" s="1"/>
  <c r="L5515" i="19"/>
  <c r="J5515" i="19"/>
  <c r="M5515" i="19" s="1"/>
  <c r="H5515" i="19"/>
  <c r="F5515" i="19"/>
  <c r="I5515" i="19" s="1"/>
  <c r="L5514" i="19"/>
  <c r="J5514" i="19"/>
  <c r="M5514" i="19" s="1"/>
  <c r="H5514" i="19"/>
  <c r="F5514" i="19"/>
  <c r="I5514" i="19" s="1"/>
  <c r="L5513" i="19"/>
  <c r="J5513" i="19"/>
  <c r="M5513" i="19" s="1"/>
  <c r="H5513" i="19"/>
  <c r="F5513" i="19"/>
  <c r="I5513" i="19" s="1"/>
  <c r="L5512" i="19"/>
  <c r="J5512" i="19"/>
  <c r="M5512" i="19" s="1"/>
  <c r="H5512" i="19"/>
  <c r="F5512" i="19"/>
  <c r="I5512" i="19" s="1"/>
  <c r="L5511" i="19"/>
  <c r="J5511" i="19"/>
  <c r="M5511" i="19" s="1"/>
  <c r="H5511" i="19"/>
  <c r="F5511" i="19"/>
  <c r="I5511" i="19" s="1"/>
  <c r="L5510" i="19"/>
  <c r="J5510" i="19"/>
  <c r="M5510" i="19" s="1"/>
  <c r="H5510" i="19"/>
  <c r="F5510" i="19"/>
  <c r="I5510" i="19" s="1"/>
  <c r="L5509" i="19"/>
  <c r="J5509" i="19"/>
  <c r="M5509" i="19" s="1"/>
  <c r="H5509" i="19"/>
  <c r="F5509" i="19"/>
  <c r="I5509" i="19" s="1"/>
  <c r="L5508" i="19"/>
  <c r="J5508" i="19"/>
  <c r="M5508" i="19" s="1"/>
  <c r="H5508" i="19"/>
  <c r="F5508" i="19"/>
  <c r="I5508" i="19" s="1"/>
  <c r="L5507" i="19"/>
  <c r="J5507" i="19"/>
  <c r="M5507" i="19" s="1"/>
  <c r="H5507" i="19"/>
  <c r="F5507" i="19"/>
  <c r="I5507" i="19" s="1"/>
  <c r="L5506" i="19"/>
  <c r="J5506" i="19"/>
  <c r="M5506" i="19" s="1"/>
  <c r="H5506" i="19"/>
  <c r="F5506" i="19"/>
  <c r="I5506" i="19" s="1"/>
  <c r="L5505" i="19"/>
  <c r="J5505" i="19"/>
  <c r="M5505" i="19" s="1"/>
  <c r="H5505" i="19"/>
  <c r="F5505" i="19"/>
  <c r="I5505" i="19" s="1"/>
  <c r="L5504" i="19"/>
  <c r="J5504" i="19"/>
  <c r="M5504" i="19" s="1"/>
  <c r="H5504" i="19"/>
  <c r="F5504" i="19"/>
  <c r="I5504" i="19" s="1"/>
  <c r="L5503" i="19"/>
  <c r="J5503" i="19"/>
  <c r="M5503" i="19" s="1"/>
  <c r="H5503" i="19"/>
  <c r="F5503" i="19"/>
  <c r="I5503" i="19" s="1"/>
  <c r="L5502" i="19"/>
  <c r="J5502" i="19"/>
  <c r="M5502" i="19" s="1"/>
  <c r="H5502" i="19"/>
  <c r="F5502" i="19"/>
  <c r="I5502" i="19" s="1"/>
  <c r="L5501" i="19"/>
  <c r="J5501" i="19"/>
  <c r="M5501" i="19" s="1"/>
  <c r="H5501" i="19"/>
  <c r="F5501" i="19"/>
  <c r="I5501" i="19" s="1"/>
  <c r="L5500" i="19"/>
  <c r="J5500" i="19"/>
  <c r="H5500" i="19"/>
  <c r="F5500" i="19"/>
  <c r="I5500" i="19" s="1"/>
  <c r="B5498" i="19"/>
  <c r="L5527" i="19" s="1"/>
  <c r="I5495" i="19"/>
  <c r="F5495" i="19"/>
  <c r="F5493" i="19"/>
  <c r="L5491" i="19"/>
  <c r="J5491" i="19"/>
  <c r="M5491" i="19" s="1"/>
  <c r="H5491" i="19"/>
  <c r="F5491" i="19"/>
  <c r="I5491" i="19" s="1"/>
  <c r="L5490" i="19"/>
  <c r="J5490" i="19"/>
  <c r="M5490" i="19" s="1"/>
  <c r="H5490" i="19"/>
  <c r="F5490" i="19"/>
  <c r="I5490" i="19" s="1"/>
  <c r="L5489" i="19"/>
  <c r="J5489" i="19"/>
  <c r="M5489" i="19" s="1"/>
  <c r="I5489" i="19"/>
  <c r="H5489" i="19"/>
  <c r="F5489" i="19"/>
  <c r="L5488" i="19"/>
  <c r="J5488" i="19"/>
  <c r="M5488" i="19" s="1"/>
  <c r="H5488" i="19"/>
  <c r="F5488" i="19"/>
  <c r="I5488" i="19" s="1"/>
  <c r="L5487" i="19"/>
  <c r="J5487" i="19"/>
  <c r="M5487" i="19" s="1"/>
  <c r="H5487" i="19"/>
  <c r="F5487" i="19"/>
  <c r="I5487" i="19" s="1"/>
  <c r="L5486" i="19"/>
  <c r="J5486" i="19"/>
  <c r="M5486" i="19" s="1"/>
  <c r="H5486" i="19"/>
  <c r="F5486" i="19"/>
  <c r="I5486" i="19" s="1"/>
  <c r="L5485" i="19"/>
  <c r="J5485" i="19"/>
  <c r="M5485" i="19" s="1"/>
  <c r="H5485" i="19"/>
  <c r="F5485" i="19"/>
  <c r="I5485" i="19" s="1"/>
  <c r="L5484" i="19"/>
  <c r="J5484" i="19"/>
  <c r="M5484" i="19" s="1"/>
  <c r="I5484" i="19"/>
  <c r="H5484" i="19"/>
  <c r="F5484" i="19"/>
  <c r="L5483" i="19"/>
  <c r="J5483" i="19"/>
  <c r="M5483" i="19" s="1"/>
  <c r="H5483" i="19"/>
  <c r="F5483" i="19"/>
  <c r="I5483" i="19" s="1"/>
  <c r="L5482" i="19"/>
  <c r="J5482" i="19"/>
  <c r="M5482" i="19" s="1"/>
  <c r="H5482" i="19"/>
  <c r="F5482" i="19"/>
  <c r="I5482" i="19" s="1"/>
  <c r="L5481" i="19"/>
  <c r="J5481" i="19"/>
  <c r="M5481" i="19" s="1"/>
  <c r="H5481" i="19"/>
  <c r="F5481" i="19"/>
  <c r="I5481" i="19" s="1"/>
  <c r="L5480" i="19"/>
  <c r="J5480" i="19"/>
  <c r="M5480" i="19" s="1"/>
  <c r="H5480" i="19"/>
  <c r="F5480" i="19"/>
  <c r="I5480" i="19" s="1"/>
  <c r="L5479" i="19"/>
  <c r="J5479" i="19"/>
  <c r="M5479" i="19" s="1"/>
  <c r="H5479" i="19"/>
  <c r="F5479" i="19"/>
  <c r="I5479" i="19" s="1"/>
  <c r="L5478" i="19"/>
  <c r="J5478" i="19"/>
  <c r="M5478" i="19" s="1"/>
  <c r="I5478" i="19"/>
  <c r="H5478" i="19"/>
  <c r="F5478" i="19"/>
  <c r="L5477" i="19"/>
  <c r="J5477" i="19"/>
  <c r="M5477" i="19" s="1"/>
  <c r="H5477" i="19"/>
  <c r="F5477" i="19"/>
  <c r="I5477" i="19" s="1"/>
  <c r="L5476" i="19"/>
  <c r="J5476" i="19"/>
  <c r="M5476" i="19" s="1"/>
  <c r="H5476" i="19"/>
  <c r="F5476" i="19"/>
  <c r="I5476" i="19" s="1"/>
  <c r="L5475" i="19"/>
  <c r="J5475" i="19"/>
  <c r="M5475" i="19" s="1"/>
  <c r="H5475" i="19"/>
  <c r="F5475" i="19"/>
  <c r="I5475" i="19" s="1"/>
  <c r="L5474" i="19"/>
  <c r="J5474" i="19"/>
  <c r="M5474" i="19" s="1"/>
  <c r="H5474" i="19"/>
  <c r="F5474" i="19"/>
  <c r="I5474" i="19" s="1"/>
  <c r="L5473" i="19"/>
  <c r="J5473" i="19"/>
  <c r="M5473" i="19" s="1"/>
  <c r="H5473" i="19"/>
  <c r="F5473" i="19"/>
  <c r="I5473" i="19" s="1"/>
  <c r="L5472" i="19"/>
  <c r="J5472" i="19"/>
  <c r="M5472" i="19" s="1"/>
  <c r="I5472" i="19"/>
  <c r="H5472" i="19"/>
  <c r="F5472" i="19"/>
  <c r="L5471" i="19"/>
  <c r="J5471" i="19"/>
  <c r="M5471" i="19" s="1"/>
  <c r="H5471" i="19"/>
  <c r="F5471" i="19"/>
  <c r="I5471" i="19" s="1"/>
  <c r="L5470" i="19"/>
  <c r="J5470" i="19"/>
  <c r="M5470" i="19" s="1"/>
  <c r="H5470" i="19"/>
  <c r="F5470" i="19"/>
  <c r="I5470" i="19" s="1"/>
  <c r="L5469" i="19"/>
  <c r="J5469" i="19"/>
  <c r="M5469" i="19" s="1"/>
  <c r="H5469" i="19"/>
  <c r="F5469" i="19"/>
  <c r="I5469" i="19" s="1"/>
  <c r="L5468" i="19"/>
  <c r="J5468" i="19"/>
  <c r="H5468" i="19"/>
  <c r="F5468" i="19"/>
  <c r="I5468" i="19" s="1"/>
  <c r="B5466" i="19"/>
  <c r="L5495" i="19" s="1"/>
  <c r="I5463" i="19"/>
  <c r="F5463" i="19"/>
  <c r="F5461" i="19"/>
  <c r="M5459" i="19"/>
  <c r="L5459" i="19"/>
  <c r="J5459" i="19"/>
  <c r="H5459" i="19"/>
  <c r="F5459" i="19"/>
  <c r="I5459" i="19" s="1"/>
  <c r="L5458" i="19"/>
  <c r="J5458" i="19"/>
  <c r="M5458" i="19" s="1"/>
  <c r="H5458" i="19"/>
  <c r="F5458" i="19"/>
  <c r="I5458" i="19" s="1"/>
  <c r="L5457" i="19"/>
  <c r="J5457" i="19"/>
  <c r="M5457" i="19" s="1"/>
  <c r="H5457" i="19"/>
  <c r="F5457" i="19"/>
  <c r="I5457" i="19" s="1"/>
  <c r="L5456" i="19"/>
  <c r="J5456" i="19"/>
  <c r="M5456" i="19" s="1"/>
  <c r="H5456" i="19"/>
  <c r="F5456" i="19"/>
  <c r="I5456" i="19" s="1"/>
  <c r="L5455" i="19"/>
  <c r="J5455" i="19"/>
  <c r="M5455" i="19" s="1"/>
  <c r="H5455" i="19"/>
  <c r="F5455" i="19"/>
  <c r="I5455" i="19" s="1"/>
  <c r="L5454" i="19"/>
  <c r="J5454" i="19"/>
  <c r="M5454" i="19" s="1"/>
  <c r="H5454" i="19"/>
  <c r="F5454" i="19"/>
  <c r="I5454" i="19" s="1"/>
  <c r="L5453" i="19"/>
  <c r="J5453" i="19"/>
  <c r="M5453" i="19" s="1"/>
  <c r="H5453" i="19"/>
  <c r="F5453" i="19"/>
  <c r="I5453" i="19" s="1"/>
  <c r="L5452" i="19"/>
  <c r="J5452" i="19"/>
  <c r="M5452" i="19" s="1"/>
  <c r="H5452" i="19"/>
  <c r="F5452" i="19"/>
  <c r="I5452" i="19" s="1"/>
  <c r="L5451" i="19"/>
  <c r="J5451" i="19"/>
  <c r="M5451" i="19" s="1"/>
  <c r="H5451" i="19"/>
  <c r="F5451" i="19"/>
  <c r="I5451" i="19" s="1"/>
  <c r="L5450" i="19"/>
  <c r="J5450" i="19"/>
  <c r="M5450" i="19" s="1"/>
  <c r="H5450" i="19"/>
  <c r="F5450" i="19"/>
  <c r="I5450" i="19" s="1"/>
  <c r="L5449" i="19"/>
  <c r="J5449" i="19"/>
  <c r="M5449" i="19" s="1"/>
  <c r="H5449" i="19"/>
  <c r="F5449" i="19"/>
  <c r="I5449" i="19" s="1"/>
  <c r="L5448" i="19"/>
  <c r="J5448" i="19"/>
  <c r="M5448" i="19" s="1"/>
  <c r="H5448" i="19"/>
  <c r="F5448" i="19"/>
  <c r="I5448" i="19" s="1"/>
  <c r="L5447" i="19"/>
  <c r="J5447" i="19"/>
  <c r="M5447" i="19" s="1"/>
  <c r="H5447" i="19"/>
  <c r="F5447" i="19"/>
  <c r="I5447" i="19" s="1"/>
  <c r="L5446" i="19"/>
  <c r="J5446" i="19"/>
  <c r="M5446" i="19" s="1"/>
  <c r="H5446" i="19"/>
  <c r="F5446" i="19"/>
  <c r="I5446" i="19" s="1"/>
  <c r="L5445" i="19"/>
  <c r="J5445" i="19"/>
  <c r="M5445" i="19" s="1"/>
  <c r="H5445" i="19"/>
  <c r="F5445" i="19"/>
  <c r="I5445" i="19" s="1"/>
  <c r="L5444" i="19"/>
  <c r="J5444" i="19"/>
  <c r="M5444" i="19" s="1"/>
  <c r="H5444" i="19"/>
  <c r="F5444" i="19"/>
  <c r="I5444" i="19" s="1"/>
  <c r="L5443" i="19"/>
  <c r="J5443" i="19"/>
  <c r="M5443" i="19" s="1"/>
  <c r="H5443" i="19"/>
  <c r="F5443" i="19"/>
  <c r="I5443" i="19" s="1"/>
  <c r="L5442" i="19"/>
  <c r="J5442" i="19"/>
  <c r="M5442" i="19" s="1"/>
  <c r="H5442" i="19"/>
  <c r="F5442" i="19"/>
  <c r="I5442" i="19" s="1"/>
  <c r="L5441" i="19"/>
  <c r="J5441" i="19"/>
  <c r="M5441" i="19" s="1"/>
  <c r="H5441" i="19"/>
  <c r="F5441" i="19"/>
  <c r="I5441" i="19" s="1"/>
  <c r="L5440" i="19"/>
  <c r="J5440" i="19"/>
  <c r="M5440" i="19" s="1"/>
  <c r="H5440" i="19"/>
  <c r="F5440" i="19"/>
  <c r="I5440" i="19" s="1"/>
  <c r="L5439" i="19"/>
  <c r="J5439" i="19"/>
  <c r="M5439" i="19" s="1"/>
  <c r="H5439" i="19"/>
  <c r="F5439" i="19"/>
  <c r="I5439" i="19" s="1"/>
  <c r="L5438" i="19"/>
  <c r="J5438" i="19"/>
  <c r="M5438" i="19" s="1"/>
  <c r="H5438" i="19"/>
  <c r="F5438" i="19"/>
  <c r="I5438" i="19" s="1"/>
  <c r="L5437" i="19"/>
  <c r="J5437" i="19"/>
  <c r="M5437" i="19" s="1"/>
  <c r="H5437" i="19"/>
  <c r="F5437" i="19"/>
  <c r="I5437" i="19" s="1"/>
  <c r="L5436" i="19"/>
  <c r="J5436" i="19"/>
  <c r="H5436" i="19"/>
  <c r="F5436" i="19"/>
  <c r="I5436" i="19" s="1"/>
  <c r="B5434" i="19"/>
  <c r="L5463" i="19" s="1"/>
  <c r="I5431" i="19"/>
  <c r="F5431" i="19"/>
  <c r="F5429" i="19"/>
  <c r="L5427" i="19"/>
  <c r="J5427" i="19"/>
  <c r="M5427" i="19" s="1"/>
  <c r="H5427" i="19"/>
  <c r="F5427" i="19"/>
  <c r="I5427" i="19" s="1"/>
  <c r="L5426" i="19"/>
  <c r="J5426" i="19"/>
  <c r="M5426" i="19" s="1"/>
  <c r="H5426" i="19"/>
  <c r="F5426" i="19"/>
  <c r="I5426" i="19" s="1"/>
  <c r="L5425" i="19"/>
  <c r="J5425" i="19"/>
  <c r="M5425" i="19" s="1"/>
  <c r="H5425" i="19"/>
  <c r="F5425" i="19"/>
  <c r="I5425" i="19" s="1"/>
  <c r="L5424" i="19"/>
  <c r="J5424" i="19"/>
  <c r="M5424" i="19" s="1"/>
  <c r="H5424" i="19"/>
  <c r="F5424" i="19"/>
  <c r="I5424" i="19" s="1"/>
  <c r="L5423" i="19"/>
  <c r="J5423" i="19"/>
  <c r="M5423" i="19" s="1"/>
  <c r="H5423" i="19"/>
  <c r="F5423" i="19"/>
  <c r="I5423" i="19" s="1"/>
  <c r="L5422" i="19"/>
  <c r="J5422" i="19"/>
  <c r="M5422" i="19" s="1"/>
  <c r="H5422" i="19"/>
  <c r="F5422" i="19"/>
  <c r="I5422" i="19" s="1"/>
  <c r="L5421" i="19"/>
  <c r="J5421" i="19"/>
  <c r="M5421" i="19" s="1"/>
  <c r="H5421" i="19"/>
  <c r="F5421" i="19"/>
  <c r="I5421" i="19" s="1"/>
  <c r="L5420" i="19"/>
  <c r="J5420" i="19"/>
  <c r="M5420" i="19" s="1"/>
  <c r="H5420" i="19"/>
  <c r="F5420" i="19"/>
  <c r="I5420" i="19" s="1"/>
  <c r="L5419" i="19"/>
  <c r="J5419" i="19"/>
  <c r="M5419" i="19" s="1"/>
  <c r="H5419" i="19"/>
  <c r="F5419" i="19"/>
  <c r="I5419" i="19" s="1"/>
  <c r="L5418" i="19"/>
  <c r="J5418" i="19"/>
  <c r="M5418" i="19" s="1"/>
  <c r="H5418" i="19"/>
  <c r="F5418" i="19"/>
  <c r="I5418" i="19" s="1"/>
  <c r="L5417" i="19"/>
  <c r="J5417" i="19"/>
  <c r="M5417" i="19" s="1"/>
  <c r="H5417" i="19"/>
  <c r="F5417" i="19"/>
  <c r="I5417" i="19" s="1"/>
  <c r="L5416" i="19"/>
  <c r="J5416" i="19"/>
  <c r="M5416" i="19" s="1"/>
  <c r="H5416" i="19"/>
  <c r="F5416" i="19"/>
  <c r="I5416" i="19" s="1"/>
  <c r="L5415" i="19"/>
  <c r="J5415" i="19"/>
  <c r="M5415" i="19" s="1"/>
  <c r="H5415" i="19"/>
  <c r="F5415" i="19"/>
  <c r="I5415" i="19" s="1"/>
  <c r="L5414" i="19"/>
  <c r="J5414" i="19"/>
  <c r="M5414" i="19" s="1"/>
  <c r="H5414" i="19"/>
  <c r="F5414" i="19"/>
  <c r="I5414" i="19" s="1"/>
  <c r="L5413" i="19"/>
  <c r="J5413" i="19"/>
  <c r="M5413" i="19" s="1"/>
  <c r="H5413" i="19"/>
  <c r="F5413" i="19"/>
  <c r="I5413" i="19" s="1"/>
  <c r="L5412" i="19"/>
  <c r="J5412" i="19"/>
  <c r="M5412" i="19" s="1"/>
  <c r="H5412" i="19"/>
  <c r="F5412" i="19"/>
  <c r="I5412" i="19" s="1"/>
  <c r="L5411" i="19"/>
  <c r="J5411" i="19"/>
  <c r="M5411" i="19" s="1"/>
  <c r="H5411" i="19"/>
  <c r="F5411" i="19"/>
  <c r="I5411" i="19" s="1"/>
  <c r="L5410" i="19"/>
  <c r="J5410" i="19"/>
  <c r="M5410" i="19" s="1"/>
  <c r="H5410" i="19"/>
  <c r="F5410" i="19"/>
  <c r="I5410" i="19" s="1"/>
  <c r="L5409" i="19"/>
  <c r="J5409" i="19"/>
  <c r="M5409" i="19" s="1"/>
  <c r="H5409" i="19"/>
  <c r="F5409" i="19"/>
  <c r="I5409" i="19" s="1"/>
  <c r="L5408" i="19"/>
  <c r="J5408" i="19"/>
  <c r="M5408" i="19" s="1"/>
  <c r="H5408" i="19"/>
  <c r="F5408" i="19"/>
  <c r="I5408" i="19" s="1"/>
  <c r="L5407" i="19"/>
  <c r="J5407" i="19"/>
  <c r="M5407" i="19" s="1"/>
  <c r="H5407" i="19"/>
  <c r="F5407" i="19"/>
  <c r="I5407" i="19" s="1"/>
  <c r="L5406" i="19"/>
  <c r="J5406" i="19"/>
  <c r="M5406" i="19" s="1"/>
  <c r="H5406" i="19"/>
  <c r="F5406" i="19"/>
  <c r="I5406" i="19" s="1"/>
  <c r="L5405" i="19"/>
  <c r="J5405" i="19"/>
  <c r="H5405" i="19"/>
  <c r="F5405" i="19"/>
  <c r="I5405" i="19" s="1"/>
  <c r="M5404" i="19"/>
  <c r="L5404" i="19"/>
  <c r="J5404" i="19"/>
  <c r="H5404" i="19"/>
  <c r="F5404" i="19"/>
  <c r="I5404" i="19" s="1"/>
  <c r="B5402" i="19"/>
  <c r="L5431" i="19" s="1"/>
  <c r="I5399" i="19"/>
  <c r="F5399" i="19"/>
  <c r="F5397" i="19"/>
  <c r="L5395" i="19"/>
  <c r="J5395" i="19"/>
  <c r="M5395" i="19" s="1"/>
  <c r="H5395" i="19"/>
  <c r="F5395" i="19"/>
  <c r="I5395" i="19" s="1"/>
  <c r="L5394" i="19"/>
  <c r="J5394" i="19"/>
  <c r="M5394" i="19" s="1"/>
  <c r="H5394" i="19"/>
  <c r="F5394" i="19"/>
  <c r="I5394" i="19" s="1"/>
  <c r="L5393" i="19"/>
  <c r="J5393" i="19"/>
  <c r="M5393" i="19" s="1"/>
  <c r="H5393" i="19"/>
  <c r="F5393" i="19"/>
  <c r="I5393" i="19" s="1"/>
  <c r="L5392" i="19"/>
  <c r="J5392" i="19"/>
  <c r="M5392" i="19" s="1"/>
  <c r="H5392" i="19"/>
  <c r="F5392" i="19"/>
  <c r="I5392" i="19" s="1"/>
  <c r="L5391" i="19"/>
  <c r="J5391" i="19"/>
  <c r="M5391" i="19" s="1"/>
  <c r="H5391" i="19"/>
  <c r="F5391" i="19"/>
  <c r="I5391" i="19" s="1"/>
  <c r="L5390" i="19"/>
  <c r="J5390" i="19"/>
  <c r="M5390" i="19" s="1"/>
  <c r="H5390" i="19"/>
  <c r="F5390" i="19"/>
  <c r="I5390" i="19" s="1"/>
  <c r="L5389" i="19"/>
  <c r="J5389" i="19"/>
  <c r="M5389" i="19" s="1"/>
  <c r="H5389" i="19"/>
  <c r="F5389" i="19"/>
  <c r="I5389" i="19" s="1"/>
  <c r="L5388" i="19"/>
  <c r="J5388" i="19"/>
  <c r="M5388" i="19" s="1"/>
  <c r="H5388" i="19"/>
  <c r="F5388" i="19"/>
  <c r="I5388" i="19" s="1"/>
  <c r="L5387" i="19"/>
  <c r="J5387" i="19"/>
  <c r="M5387" i="19" s="1"/>
  <c r="H5387" i="19"/>
  <c r="F5387" i="19"/>
  <c r="I5387" i="19" s="1"/>
  <c r="L5386" i="19"/>
  <c r="J5386" i="19"/>
  <c r="M5386" i="19" s="1"/>
  <c r="H5386" i="19"/>
  <c r="F5386" i="19"/>
  <c r="I5386" i="19" s="1"/>
  <c r="L5385" i="19"/>
  <c r="J5385" i="19"/>
  <c r="M5385" i="19" s="1"/>
  <c r="H5385" i="19"/>
  <c r="F5385" i="19"/>
  <c r="I5385" i="19" s="1"/>
  <c r="L5384" i="19"/>
  <c r="J5384" i="19"/>
  <c r="M5384" i="19" s="1"/>
  <c r="H5384" i="19"/>
  <c r="F5384" i="19"/>
  <c r="I5384" i="19" s="1"/>
  <c r="L5383" i="19"/>
  <c r="J5383" i="19"/>
  <c r="M5383" i="19" s="1"/>
  <c r="H5383" i="19"/>
  <c r="F5383" i="19"/>
  <c r="I5383" i="19" s="1"/>
  <c r="L5382" i="19"/>
  <c r="J5382" i="19"/>
  <c r="M5382" i="19" s="1"/>
  <c r="H5382" i="19"/>
  <c r="F5382" i="19"/>
  <c r="I5382" i="19" s="1"/>
  <c r="L5381" i="19"/>
  <c r="J5381" i="19"/>
  <c r="M5381" i="19" s="1"/>
  <c r="H5381" i="19"/>
  <c r="F5381" i="19"/>
  <c r="I5381" i="19" s="1"/>
  <c r="L5380" i="19"/>
  <c r="J5380" i="19"/>
  <c r="M5380" i="19" s="1"/>
  <c r="H5380" i="19"/>
  <c r="F5380" i="19"/>
  <c r="I5380" i="19" s="1"/>
  <c r="L5379" i="19"/>
  <c r="J5379" i="19"/>
  <c r="M5379" i="19" s="1"/>
  <c r="H5379" i="19"/>
  <c r="F5379" i="19"/>
  <c r="I5379" i="19" s="1"/>
  <c r="L5378" i="19"/>
  <c r="J5378" i="19"/>
  <c r="M5378" i="19" s="1"/>
  <c r="I5378" i="19"/>
  <c r="H5378" i="19"/>
  <c r="F5378" i="19"/>
  <c r="L5377" i="19"/>
  <c r="J5377" i="19"/>
  <c r="M5377" i="19" s="1"/>
  <c r="H5377" i="19"/>
  <c r="F5377" i="19"/>
  <c r="I5377" i="19" s="1"/>
  <c r="L5376" i="19"/>
  <c r="J5376" i="19"/>
  <c r="M5376" i="19" s="1"/>
  <c r="H5376" i="19"/>
  <c r="F5376" i="19"/>
  <c r="I5376" i="19" s="1"/>
  <c r="L5375" i="19"/>
  <c r="J5375" i="19"/>
  <c r="M5375" i="19" s="1"/>
  <c r="H5375" i="19"/>
  <c r="F5375" i="19"/>
  <c r="I5375" i="19" s="1"/>
  <c r="L5374" i="19"/>
  <c r="J5374" i="19"/>
  <c r="M5374" i="19" s="1"/>
  <c r="H5374" i="19"/>
  <c r="F5374" i="19"/>
  <c r="I5374" i="19" s="1"/>
  <c r="L5373" i="19"/>
  <c r="J5373" i="19"/>
  <c r="M5373" i="19" s="1"/>
  <c r="H5373" i="19"/>
  <c r="F5373" i="19"/>
  <c r="I5373" i="19" s="1"/>
  <c r="L5372" i="19"/>
  <c r="J5372" i="19"/>
  <c r="M5372" i="19" s="1"/>
  <c r="H5372" i="19"/>
  <c r="F5372" i="19"/>
  <c r="I5372" i="19" s="1"/>
  <c r="B5370" i="19"/>
  <c r="L5399" i="19" s="1"/>
  <c r="I5367" i="19"/>
  <c r="F5367" i="19"/>
  <c r="F5365" i="19"/>
  <c r="L5363" i="19"/>
  <c r="J5363" i="19"/>
  <c r="M5363" i="19" s="1"/>
  <c r="H5363" i="19"/>
  <c r="F5363" i="19"/>
  <c r="I5363" i="19" s="1"/>
  <c r="L5362" i="19"/>
  <c r="J5362" i="19"/>
  <c r="M5362" i="19" s="1"/>
  <c r="H5362" i="19"/>
  <c r="F5362" i="19"/>
  <c r="I5362" i="19" s="1"/>
  <c r="L5361" i="19"/>
  <c r="J5361" i="19"/>
  <c r="M5361" i="19" s="1"/>
  <c r="H5361" i="19"/>
  <c r="F5361" i="19"/>
  <c r="I5361" i="19" s="1"/>
  <c r="L5360" i="19"/>
  <c r="J5360" i="19"/>
  <c r="M5360" i="19" s="1"/>
  <c r="I5360" i="19"/>
  <c r="H5360" i="19"/>
  <c r="F5360" i="19"/>
  <c r="L5359" i="19"/>
  <c r="J5359" i="19"/>
  <c r="M5359" i="19" s="1"/>
  <c r="H5359" i="19"/>
  <c r="F5359" i="19"/>
  <c r="I5359" i="19" s="1"/>
  <c r="L5358" i="19"/>
  <c r="J5358" i="19"/>
  <c r="M5358" i="19" s="1"/>
  <c r="H5358" i="19"/>
  <c r="F5358" i="19"/>
  <c r="I5358" i="19" s="1"/>
  <c r="L5357" i="19"/>
  <c r="J5357" i="19"/>
  <c r="M5357" i="19" s="1"/>
  <c r="H5357" i="19"/>
  <c r="F5357" i="19"/>
  <c r="I5357" i="19" s="1"/>
  <c r="L5356" i="19"/>
  <c r="J5356" i="19"/>
  <c r="M5356" i="19" s="1"/>
  <c r="H5356" i="19"/>
  <c r="F5356" i="19"/>
  <c r="I5356" i="19" s="1"/>
  <c r="L5355" i="19"/>
  <c r="J5355" i="19"/>
  <c r="M5355" i="19" s="1"/>
  <c r="H5355" i="19"/>
  <c r="F5355" i="19"/>
  <c r="I5355" i="19" s="1"/>
  <c r="L5354" i="19"/>
  <c r="J5354" i="19"/>
  <c r="M5354" i="19" s="1"/>
  <c r="H5354" i="19"/>
  <c r="F5354" i="19"/>
  <c r="I5354" i="19" s="1"/>
  <c r="L5353" i="19"/>
  <c r="J5353" i="19"/>
  <c r="M5353" i="19" s="1"/>
  <c r="H5353" i="19"/>
  <c r="F5353" i="19"/>
  <c r="I5353" i="19" s="1"/>
  <c r="L5352" i="19"/>
  <c r="J5352" i="19"/>
  <c r="M5352" i="19" s="1"/>
  <c r="H5352" i="19"/>
  <c r="F5352" i="19"/>
  <c r="I5352" i="19" s="1"/>
  <c r="L5351" i="19"/>
  <c r="J5351" i="19"/>
  <c r="M5351" i="19" s="1"/>
  <c r="H5351" i="19"/>
  <c r="F5351" i="19"/>
  <c r="I5351" i="19" s="1"/>
  <c r="L5350" i="19"/>
  <c r="J5350" i="19"/>
  <c r="M5350" i="19" s="1"/>
  <c r="H5350" i="19"/>
  <c r="F5350" i="19"/>
  <c r="I5350" i="19" s="1"/>
  <c r="L5349" i="19"/>
  <c r="J5349" i="19"/>
  <c r="M5349" i="19" s="1"/>
  <c r="H5349" i="19"/>
  <c r="F5349" i="19"/>
  <c r="I5349" i="19" s="1"/>
  <c r="L5348" i="19"/>
  <c r="J5348" i="19"/>
  <c r="M5348" i="19" s="1"/>
  <c r="H5348" i="19"/>
  <c r="F5348" i="19"/>
  <c r="I5348" i="19" s="1"/>
  <c r="L5347" i="19"/>
  <c r="J5347" i="19"/>
  <c r="M5347" i="19" s="1"/>
  <c r="H5347" i="19"/>
  <c r="F5347" i="19"/>
  <c r="I5347" i="19" s="1"/>
  <c r="L5346" i="19"/>
  <c r="J5346" i="19"/>
  <c r="M5346" i="19" s="1"/>
  <c r="H5346" i="19"/>
  <c r="F5346" i="19"/>
  <c r="I5346" i="19" s="1"/>
  <c r="L5345" i="19"/>
  <c r="J5345" i="19"/>
  <c r="M5345" i="19" s="1"/>
  <c r="H5345" i="19"/>
  <c r="F5345" i="19"/>
  <c r="I5345" i="19" s="1"/>
  <c r="L5344" i="19"/>
  <c r="J5344" i="19"/>
  <c r="M5344" i="19" s="1"/>
  <c r="H5344" i="19"/>
  <c r="F5344" i="19"/>
  <c r="I5344" i="19" s="1"/>
  <c r="L5343" i="19"/>
  <c r="J5343" i="19"/>
  <c r="M5343" i="19" s="1"/>
  <c r="H5343" i="19"/>
  <c r="F5343" i="19"/>
  <c r="I5343" i="19" s="1"/>
  <c r="L5342" i="19"/>
  <c r="J5342" i="19"/>
  <c r="M5342" i="19" s="1"/>
  <c r="H5342" i="19"/>
  <c r="F5342" i="19"/>
  <c r="I5342" i="19" s="1"/>
  <c r="L5341" i="19"/>
  <c r="J5341" i="19"/>
  <c r="M5341" i="19" s="1"/>
  <c r="H5341" i="19"/>
  <c r="F5341" i="19"/>
  <c r="I5341" i="19" s="1"/>
  <c r="L5340" i="19"/>
  <c r="J5340" i="19"/>
  <c r="H5340" i="19"/>
  <c r="F5340" i="19"/>
  <c r="I5340" i="19" s="1"/>
  <c r="B5338" i="19"/>
  <c r="L5367" i="19" s="1"/>
  <c r="I5335" i="19"/>
  <c r="F5335" i="19"/>
  <c r="F5333" i="19"/>
  <c r="L5331" i="19"/>
  <c r="J5331" i="19"/>
  <c r="M5331" i="19" s="1"/>
  <c r="H5331" i="19"/>
  <c r="F5331" i="19"/>
  <c r="I5331" i="19" s="1"/>
  <c r="L5330" i="19"/>
  <c r="J5330" i="19"/>
  <c r="M5330" i="19" s="1"/>
  <c r="H5330" i="19"/>
  <c r="F5330" i="19"/>
  <c r="I5330" i="19" s="1"/>
  <c r="L5329" i="19"/>
  <c r="J5329" i="19"/>
  <c r="M5329" i="19" s="1"/>
  <c r="H5329" i="19"/>
  <c r="F5329" i="19"/>
  <c r="I5329" i="19" s="1"/>
  <c r="L5328" i="19"/>
  <c r="J5328" i="19"/>
  <c r="M5328" i="19" s="1"/>
  <c r="H5328" i="19"/>
  <c r="F5328" i="19"/>
  <c r="I5328" i="19" s="1"/>
  <c r="L5327" i="19"/>
  <c r="J5327" i="19"/>
  <c r="M5327" i="19" s="1"/>
  <c r="H5327" i="19"/>
  <c r="F5327" i="19"/>
  <c r="I5327" i="19" s="1"/>
  <c r="L5326" i="19"/>
  <c r="J5326" i="19"/>
  <c r="M5326" i="19" s="1"/>
  <c r="H5326" i="19"/>
  <c r="F5326" i="19"/>
  <c r="I5326" i="19" s="1"/>
  <c r="L5325" i="19"/>
  <c r="J5325" i="19"/>
  <c r="M5325" i="19" s="1"/>
  <c r="H5325" i="19"/>
  <c r="F5325" i="19"/>
  <c r="I5325" i="19" s="1"/>
  <c r="L5324" i="19"/>
  <c r="J5324" i="19"/>
  <c r="M5324" i="19" s="1"/>
  <c r="H5324" i="19"/>
  <c r="F5324" i="19"/>
  <c r="I5324" i="19" s="1"/>
  <c r="L5323" i="19"/>
  <c r="J5323" i="19"/>
  <c r="M5323" i="19" s="1"/>
  <c r="H5323" i="19"/>
  <c r="F5323" i="19"/>
  <c r="I5323" i="19" s="1"/>
  <c r="L5322" i="19"/>
  <c r="J5322" i="19"/>
  <c r="M5322" i="19" s="1"/>
  <c r="H5322" i="19"/>
  <c r="F5322" i="19"/>
  <c r="I5322" i="19" s="1"/>
  <c r="L5321" i="19"/>
  <c r="J5321" i="19"/>
  <c r="M5321" i="19" s="1"/>
  <c r="H5321" i="19"/>
  <c r="F5321" i="19"/>
  <c r="I5321" i="19" s="1"/>
  <c r="L5320" i="19"/>
  <c r="J5320" i="19"/>
  <c r="M5320" i="19" s="1"/>
  <c r="H5320" i="19"/>
  <c r="F5320" i="19"/>
  <c r="I5320" i="19" s="1"/>
  <c r="L5319" i="19"/>
  <c r="J5319" i="19"/>
  <c r="M5319" i="19" s="1"/>
  <c r="H5319" i="19"/>
  <c r="F5319" i="19"/>
  <c r="I5319" i="19" s="1"/>
  <c r="L5318" i="19"/>
  <c r="J5318" i="19"/>
  <c r="M5318" i="19" s="1"/>
  <c r="H5318" i="19"/>
  <c r="F5318" i="19"/>
  <c r="I5318" i="19" s="1"/>
  <c r="L5317" i="19"/>
  <c r="J5317" i="19"/>
  <c r="M5317" i="19" s="1"/>
  <c r="H5317" i="19"/>
  <c r="F5317" i="19"/>
  <c r="I5317" i="19" s="1"/>
  <c r="L5316" i="19"/>
  <c r="J5316" i="19"/>
  <c r="M5316" i="19" s="1"/>
  <c r="H5316" i="19"/>
  <c r="F5316" i="19"/>
  <c r="I5316" i="19" s="1"/>
  <c r="L5315" i="19"/>
  <c r="J5315" i="19"/>
  <c r="M5315" i="19" s="1"/>
  <c r="H5315" i="19"/>
  <c r="F5315" i="19"/>
  <c r="I5315" i="19" s="1"/>
  <c r="L5314" i="19"/>
  <c r="J5314" i="19"/>
  <c r="M5314" i="19" s="1"/>
  <c r="H5314" i="19"/>
  <c r="F5314" i="19"/>
  <c r="I5314" i="19" s="1"/>
  <c r="L5313" i="19"/>
  <c r="J5313" i="19"/>
  <c r="M5313" i="19" s="1"/>
  <c r="H5313" i="19"/>
  <c r="F5313" i="19"/>
  <c r="I5313" i="19" s="1"/>
  <c r="L5312" i="19"/>
  <c r="J5312" i="19"/>
  <c r="M5312" i="19" s="1"/>
  <c r="H5312" i="19"/>
  <c r="F5312" i="19"/>
  <c r="I5312" i="19" s="1"/>
  <c r="L5311" i="19"/>
  <c r="J5311" i="19"/>
  <c r="M5311" i="19" s="1"/>
  <c r="H5311" i="19"/>
  <c r="F5311" i="19"/>
  <c r="I5311" i="19" s="1"/>
  <c r="L5310" i="19"/>
  <c r="J5310" i="19"/>
  <c r="M5310" i="19" s="1"/>
  <c r="H5310" i="19"/>
  <c r="F5310" i="19"/>
  <c r="I5310" i="19" s="1"/>
  <c r="L5309" i="19"/>
  <c r="J5309" i="19"/>
  <c r="M5309" i="19" s="1"/>
  <c r="H5309" i="19"/>
  <c r="F5309" i="19"/>
  <c r="I5309" i="19" s="1"/>
  <c r="L5308" i="19"/>
  <c r="J5308" i="19"/>
  <c r="H5308" i="19"/>
  <c r="F5308" i="19"/>
  <c r="I5308" i="19" s="1"/>
  <c r="B5306" i="19"/>
  <c r="L5335" i="19" s="1"/>
  <c r="I5303" i="19"/>
  <c r="F5303" i="19"/>
  <c r="F5301" i="19"/>
  <c r="L5299" i="19"/>
  <c r="J5299" i="19"/>
  <c r="M5299" i="19" s="1"/>
  <c r="H5299" i="19"/>
  <c r="F5299" i="19"/>
  <c r="I5299" i="19" s="1"/>
  <c r="L5298" i="19"/>
  <c r="J5298" i="19"/>
  <c r="M5298" i="19" s="1"/>
  <c r="H5298" i="19"/>
  <c r="F5298" i="19"/>
  <c r="I5298" i="19" s="1"/>
  <c r="L5297" i="19"/>
  <c r="J5297" i="19"/>
  <c r="M5297" i="19" s="1"/>
  <c r="H5297" i="19"/>
  <c r="F5297" i="19"/>
  <c r="I5297" i="19" s="1"/>
  <c r="L5296" i="19"/>
  <c r="J5296" i="19"/>
  <c r="M5296" i="19" s="1"/>
  <c r="H5296" i="19"/>
  <c r="F5296" i="19"/>
  <c r="I5296" i="19" s="1"/>
  <c r="L5295" i="19"/>
  <c r="J5295" i="19"/>
  <c r="M5295" i="19" s="1"/>
  <c r="H5295" i="19"/>
  <c r="F5295" i="19"/>
  <c r="I5295" i="19" s="1"/>
  <c r="L5294" i="19"/>
  <c r="J5294" i="19"/>
  <c r="M5294" i="19" s="1"/>
  <c r="H5294" i="19"/>
  <c r="F5294" i="19"/>
  <c r="I5294" i="19" s="1"/>
  <c r="L5293" i="19"/>
  <c r="J5293" i="19"/>
  <c r="M5293" i="19" s="1"/>
  <c r="H5293" i="19"/>
  <c r="F5293" i="19"/>
  <c r="I5293" i="19" s="1"/>
  <c r="L5292" i="19"/>
  <c r="J5292" i="19"/>
  <c r="M5292" i="19" s="1"/>
  <c r="H5292" i="19"/>
  <c r="F5292" i="19"/>
  <c r="I5292" i="19" s="1"/>
  <c r="L5291" i="19"/>
  <c r="J5291" i="19"/>
  <c r="M5291" i="19" s="1"/>
  <c r="H5291" i="19"/>
  <c r="F5291" i="19"/>
  <c r="I5291" i="19" s="1"/>
  <c r="L5290" i="19"/>
  <c r="J5290" i="19"/>
  <c r="M5290" i="19" s="1"/>
  <c r="H5290" i="19"/>
  <c r="F5290" i="19"/>
  <c r="I5290" i="19" s="1"/>
  <c r="L5289" i="19"/>
  <c r="J5289" i="19"/>
  <c r="M5289" i="19" s="1"/>
  <c r="H5289" i="19"/>
  <c r="F5289" i="19"/>
  <c r="I5289" i="19" s="1"/>
  <c r="L5288" i="19"/>
  <c r="J5288" i="19"/>
  <c r="M5288" i="19" s="1"/>
  <c r="H5288" i="19"/>
  <c r="F5288" i="19"/>
  <c r="I5288" i="19" s="1"/>
  <c r="L5287" i="19"/>
  <c r="J5287" i="19"/>
  <c r="M5287" i="19" s="1"/>
  <c r="H5287" i="19"/>
  <c r="F5287" i="19"/>
  <c r="I5287" i="19" s="1"/>
  <c r="L5286" i="19"/>
  <c r="J5286" i="19"/>
  <c r="M5286" i="19" s="1"/>
  <c r="H5286" i="19"/>
  <c r="F5286" i="19"/>
  <c r="I5286" i="19" s="1"/>
  <c r="L5285" i="19"/>
  <c r="J5285" i="19"/>
  <c r="M5285" i="19" s="1"/>
  <c r="H5285" i="19"/>
  <c r="F5285" i="19"/>
  <c r="I5285" i="19" s="1"/>
  <c r="L5284" i="19"/>
  <c r="J5284" i="19"/>
  <c r="M5284" i="19" s="1"/>
  <c r="H5284" i="19"/>
  <c r="F5284" i="19"/>
  <c r="I5284" i="19" s="1"/>
  <c r="L5283" i="19"/>
  <c r="J5283" i="19"/>
  <c r="M5283" i="19" s="1"/>
  <c r="H5283" i="19"/>
  <c r="F5283" i="19"/>
  <c r="I5283" i="19" s="1"/>
  <c r="L5282" i="19"/>
  <c r="J5282" i="19"/>
  <c r="M5282" i="19" s="1"/>
  <c r="H5282" i="19"/>
  <c r="F5282" i="19"/>
  <c r="I5282" i="19" s="1"/>
  <c r="L5281" i="19"/>
  <c r="J5281" i="19"/>
  <c r="M5281" i="19" s="1"/>
  <c r="H5281" i="19"/>
  <c r="F5281" i="19"/>
  <c r="I5281" i="19" s="1"/>
  <c r="L5280" i="19"/>
  <c r="J5280" i="19"/>
  <c r="M5280" i="19" s="1"/>
  <c r="H5280" i="19"/>
  <c r="F5280" i="19"/>
  <c r="I5280" i="19" s="1"/>
  <c r="L5279" i="19"/>
  <c r="J5279" i="19"/>
  <c r="M5279" i="19" s="1"/>
  <c r="H5279" i="19"/>
  <c r="F5279" i="19"/>
  <c r="I5279" i="19" s="1"/>
  <c r="L5278" i="19"/>
  <c r="J5278" i="19"/>
  <c r="M5278" i="19" s="1"/>
  <c r="H5278" i="19"/>
  <c r="F5278" i="19"/>
  <c r="I5278" i="19" s="1"/>
  <c r="L5277" i="19"/>
  <c r="J5277" i="19"/>
  <c r="M5277" i="19" s="1"/>
  <c r="H5277" i="19"/>
  <c r="F5277" i="19"/>
  <c r="I5277" i="19" s="1"/>
  <c r="L5276" i="19"/>
  <c r="J5276" i="19"/>
  <c r="H5276" i="19"/>
  <c r="F5276" i="19"/>
  <c r="I5276" i="19" s="1"/>
  <c r="B5274" i="19"/>
  <c r="L5303" i="19" s="1"/>
  <c r="I5271" i="19"/>
  <c r="F5271" i="19"/>
  <c r="F5269" i="19"/>
  <c r="L5267" i="19"/>
  <c r="J5267" i="19"/>
  <c r="M5267" i="19" s="1"/>
  <c r="H5267" i="19"/>
  <c r="F5267" i="19"/>
  <c r="I5267" i="19" s="1"/>
  <c r="L5266" i="19"/>
  <c r="J5266" i="19"/>
  <c r="M5266" i="19" s="1"/>
  <c r="H5266" i="19"/>
  <c r="F5266" i="19"/>
  <c r="I5266" i="19" s="1"/>
  <c r="L5265" i="19"/>
  <c r="J5265" i="19"/>
  <c r="M5265" i="19" s="1"/>
  <c r="H5265" i="19"/>
  <c r="F5265" i="19"/>
  <c r="I5265" i="19" s="1"/>
  <c r="L5264" i="19"/>
  <c r="J5264" i="19"/>
  <c r="M5264" i="19" s="1"/>
  <c r="H5264" i="19"/>
  <c r="F5264" i="19"/>
  <c r="I5264" i="19" s="1"/>
  <c r="L5263" i="19"/>
  <c r="J5263" i="19"/>
  <c r="M5263" i="19" s="1"/>
  <c r="H5263" i="19"/>
  <c r="F5263" i="19"/>
  <c r="I5263" i="19" s="1"/>
  <c r="L5262" i="19"/>
  <c r="J5262" i="19"/>
  <c r="M5262" i="19" s="1"/>
  <c r="H5262" i="19"/>
  <c r="F5262" i="19"/>
  <c r="I5262" i="19" s="1"/>
  <c r="L5261" i="19"/>
  <c r="J5261" i="19"/>
  <c r="M5261" i="19" s="1"/>
  <c r="H5261" i="19"/>
  <c r="F5261" i="19"/>
  <c r="I5261" i="19" s="1"/>
  <c r="L5260" i="19"/>
  <c r="J5260" i="19"/>
  <c r="M5260" i="19" s="1"/>
  <c r="H5260" i="19"/>
  <c r="F5260" i="19"/>
  <c r="I5260" i="19" s="1"/>
  <c r="L5259" i="19"/>
  <c r="J5259" i="19"/>
  <c r="M5259" i="19" s="1"/>
  <c r="H5259" i="19"/>
  <c r="F5259" i="19"/>
  <c r="I5259" i="19" s="1"/>
  <c r="L5258" i="19"/>
  <c r="J5258" i="19"/>
  <c r="M5258" i="19" s="1"/>
  <c r="H5258" i="19"/>
  <c r="F5258" i="19"/>
  <c r="I5258" i="19" s="1"/>
  <c r="L5257" i="19"/>
  <c r="J5257" i="19"/>
  <c r="M5257" i="19" s="1"/>
  <c r="H5257" i="19"/>
  <c r="F5257" i="19"/>
  <c r="I5257" i="19" s="1"/>
  <c r="L5256" i="19"/>
  <c r="J5256" i="19"/>
  <c r="M5256" i="19" s="1"/>
  <c r="H5256" i="19"/>
  <c r="F5256" i="19"/>
  <c r="I5256" i="19" s="1"/>
  <c r="L5255" i="19"/>
  <c r="J5255" i="19"/>
  <c r="M5255" i="19" s="1"/>
  <c r="H5255" i="19"/>
  <c r="F5255" i="19"/>
  <c r="I5255" i="19" s="1"/>
  <c r="L5254" i="19"/>
  <c r="J5254" i="19"/>
  <c r="M5254" i="19" s="1"/>
  <c r="H5254" i="19"/>
  <c r="F5254" i="19"/>
  <c r="I5254" i="19" s="1"/>
  <c r="L5253" i="19"/>
  <c r="J5253" i="19"/>
  <c r="M5253" i="19" s="1"/>
  <c r="H5253" i="19"/>
  <c r="F5253" i="19"/>
  <c r="I5253" i="19" s="1"/>
  <c r="L5252" i="19"/>
  <c r="J5252" i="19"/>
  <c r="M5252" i="19" s="1"/>
  <c r="H5252" i="19"/>
  <c r="F5252" i="19"/>
  <c r="I5252" i="19" s="1"/>
  <c r="L5251" i="19"/>
  <c r="J5251" i="19"/>
  <c r="M5251" i="19" s="1"/>
  <c r="H5251" i="19"/>
  <c r="F5251" i="19"/>
  <c r="I5251" i="19" s="1"/>
  <c r="L5250" i="19"/>
  <c r="J5250" i="19"/>
  <c r="M5250" i="19" s="1"/>
  <c r="H5250" i="19"/>
  <c r="F5250" i="19"/>
  <c r="I5250" i="19" s="1"/>
  <c r="L5249" i="19"/>
  <c r="J5249" i="19"/>
  <c r="M5249" i="19" s="1"/>
  <c r="H5249" i="19"/>
  <c r="F5249" i="19"/>
  <c r="I5249" i="19" s="1"/>
  <c r="L5248" i="19"/>
  <c r="J5248" i="19"/>
  <c r="M5248" i="19" s="1"/>
  <c r="H5248" i="19"/>
  <c r="F5248" i="19"/>
  <c r="I5248" i="19" s="1"/>
  <c r="L5247" i="19"/>
  <c r="J5247" i="19"/>
  <c r="M5247" i="19" s="1"/>
  <c r="H5247" i="19"/>
  <c r="F5247" i="19"/>
  <c r="I5247" i="19" s="1"/>
  <c r="L5246" i="19"/>
  <c r="J5246" i="19"/>
  <c r="M5246" i="19" s="1"/>
  <c r="H5246" i="19"/>
  <c r="F5246" i="19"/>
  <c r="I5246" i="19" s="1"/>
  <c r="L5245" i="19"/>
  <c r="J5245" i="19"/>
  <c r="M5245" i="19" s="1"/>
  <c r="H5245" i="19"/>
  <c r="F5245" i="19"/>
  <c r="I5245" i="19" s="1"/>
  <c r="L5244" i="19"/>
  <c r="J5244" i="19"/>
  <c r="J5268" i="19" s="1"/>
  <c r="H5244" i="19"/>
  <c r="F5244" i="19"/>
  <c r="I5244" i="19" s="1"/>
  <c r="B5242" i="19"/>
  <c r="L5271" i="19" s="1"/>
  <c r="I5239" i="19"/>
  <c r="F5239" i="19"/>
  <c r="F5237" i="19"/>
  <c r="L5235" i="19"/>
  <c r="J5235" i="19"/>
  <c r="M5235" i="19" s="1"/>
  <c r="H5235" i="19"/>
  <c r="F5235" i="19"/>
  <c r="I5235" i="19" s="1"/>
  <c r="M5234" i="19"/>
  <c r="L5234" i="19"/>
  <c r="J5234" i="19"/>
  <c r="H5234" i="19"/>
  <c r="F5234" i="19"/>
  <c r="I5234" i="19" s="1"/>
  <c r="L5233" i="19"/>
  <c r="J5233" i="19"/>
  <c r="M5233" i="19" s="1"/>
  <c r="H5233" i="19"/>
  <c r="F5233" i="19"/>
  <c r="I5233" i="19" s="1"/>
  <c r="L5232" i="19"/>
  <c r="J5232" i="19"/>
  <c r="M5232" i="19" s="1"/>
  <c r="H5232" i="19"/>
  <c r="F5232" i="19"/>
  <c r="I5232" i="19" s="1"/>
  <c r="L5231" i="19"/>
  <c r="J5231" i="19"/>
  <c r="M5231" i="19" s="1"/>
  <c r="H5231" i="19"/>
  <c r="F5231" i="19"/>
  <c r="I5231" i="19" s="1"/>
  <c r="L5230" i="19"/>
  <c r="J5230" i="19"/>
  <c r="M5230" i="19" s="1"/>
  <c r="H5230" i="19"/>
  <c r="F5230" i="19"/>
  <c r="I5230" i="19" s="1"/>
  <c r="L5229" i="19"/>
  <c r="J5229" i="19"/>
  <c r="M5229" i="19" s="1"/>
  <c r="H5229" i="19"/>
  <c r="F5229" i="19"/>
  <c r="I5229" i="19" s="1"/>
  <c r="L5228" i="19"/>
  <c r="J5228" i="19"/>
  <c r="M5228" i="19" s="1"/>
  <c r="H5228" i="19"/>
  <c r="F5228" i="19"/>
  <c r="I5228" i="19" s="1"/>
  <c r="M5227" i="19"/>
  <c r="L5227" i="19"/>
  <c r="J5227" i="19"/>
  <c r="H5227" i="19"/>
  <c r="F5227" i="19"/>
  <c r="I5227" i="19" s="1"/>
  <c r="M5226" i="19"/>
  <c r="L5226" i="19"/>
  <c r="J5226" i="19"/>
  <c r="H5226" i="19"/>
  <c r="F5226" i="19"/>
  <c r="I5226" i="19" s="1"/>
  <c r="L5225" i="19"/>
  <c r="J5225" i="19"/>
  <c r="M5225" i="19" s="1"/>
  <c r="H5225" i="19"/>
  <c r="F5225" i="19"/>
  <c r="I5225" i="19" s="1"/>
  <c r="L5224" i="19"/>
  <c r="J5224" i="19"/>
  <c r="M5224" i="19" s="1"/>
  <c r="H5224" i="19"/>
  <c r="F5224" i="19"/>
  <c r="I5224" i="19" s="1"/>
  <c r="L5223" i="19"/>
  <c r="J5223" i="19"/>
  <c r="M5223" i="19" s="1"/>
  <c r="H5223" i="19"/>
  <c r="F5223" i="19"/>
  <c r="I5223" i="19" s="1"/>
  <c r="L5222" i="19"/>
  <c r="J5222" i="19"/>
  <c r="M5222" i="19" s="1"/>
  <c r="H5222" i="19"/>
  <c r="F5222" i="19"/>
  <c r="I5222" i="19" s="1"/>
  <c r="L5221" i="19"/>
  <c r="J5221" i="19"/>
  <c r="M5221" i="19" s="1"/>
  <c r="H5221" i="19"/>
  <c r="F5221" i="19"/>
  <c r="I5221" i="19" s="1"/>
  <c r="L5220" i="19"/>
  <c r="J5220" i="19"/>
  <c r="M5220" i="19" s="1"/>
  <c r="H5220" i="19"/>
  <c r="F5220" i="19"/>
  <c r="I5220" i="19" s="1"/>
  <c r="L5219" i="19"/>
  <c r="J5219" i="19"/>
  <c r="M5219" i="19" s="1"/>
  <c r="H5219" i="19"/>
  <c r="F5219" i="19"/>
  <c r="I5219" i="19" s="1"/>
  <c r="L5218" i="19"/>
  <c r="J5218" i="19"/>
  <c r="M5218" i="19" s="1"/>
  <c r="H5218" i="19"/>
  <c r="F5218" i="19"/>
  <c r="I5218" i="19" s="1"/>
  <c r="M5217" i="19"/>
  <c r="L5217" i="19"/>
  <c r="J5217" i="19"/>
  <c r="H5217" i="19"/>
  <c r="F5217" i="19"/>
  <c r="I5217" i="19" s="1"/>
  <c r="L5216" i="19"/>
  <c r="J5216" i="19"/>
  <c r="M5216" i="19" s="1"/>
  <c r="H5216" i="19"/>
  <c r="F5216" i="19"/>
  <c r="I5216" i="19" s="1"/>
  <c r="L5215" i="19"/>
  <c r="J5215" i="19"/>
  <c r="H5215" i="19"/>
  <c r="F5215" i="19"/>
  <c r="I5215" i="19" s="1"/>
  <c r="L5214" i="19"/>
  <c r="J5214" i="19"/>
  <c r="M5214" i="19" s="1"/>
  <c r="H5214" i="19"/>
  <c r="F5214" i="19"/>
  <c r="I5214" i="19" s="1"/>
  <c r="L5213" i="19"/>
  <c r="J5213" i="19"/>
  <c r="M5213" i="19" s="1"/>
  <c r="H5213" i="19"/>
  <c r="F5213" i="19"/>
  <c r="I5213" i="19" s="1"/>
  <c r="L5212" i="19"/>
  <c r="J5212" i="19"/>
  <c r="M5212" i="19" s="1"/>
  <c r="H5212" i="19"/>
  <c r="F5212" i="19"/>
  <c r="I5212" i="19" s="1"/>
  <c r="B5210" i="19"/>
  <c r="L5239" i="19" s="1"/>
  <c r="I5207" i="19"/>
  <c r="F5207" i="19"/>
  <c r="F5205" i="19"/>
  <c r="L5203" i="19"/>
  <c r="J5203" i="19"/>
  <c r="M5203" i="19" s="1"/>
  <c r="H5203" i="19"/>
  <c r="F5203" i="19"/>
  <c r="I5203" i="19" s="1"/>
  <c r="L5202" i="19"/>
  <c r="J5202" i="19"/>
  <c r="M5202" i="19" s="1"/>
  <c r="H5202" i="19"/>
  <c r="F5202" i="19"/>
  <c r="I5202" i="19" s="1"/>
  <c r="L5201" i="19"/>
  <c r="J5201" i="19"/>
  <c r="M5201" i="19" s="1"/>
  <c r="H5201" i="19"/>
  <c r="F5201" i="19"/>
  <c r="I5201" i="19" s="1"/>
  <c r="L5200" i="19"/>
  <c r="J5200" i="19"/>
  <c r="M5200" i="19" s="1"/>
  <c r="H5200" i="19"/>
  <c r="F5200" i="19"/>
  <c r="I5200" i="19" s="1"/>
  <c r="L5199" i="19"/>
  <c r="J5199" i="19"/>
  <c r="M5199" i="19" s="1"/>
  <c r="H5199" i="19"/>
  <c r="F5199" i="19"/>
  <c r="I5199" i="19" s="1"/>
  <c r="L5198" i="19"/>
  <c r="J5198" i="19"/>
  <c r="M5198" i="19" s="1"/>
  <c r="H5198" i="19"/>
  <c r="F5198" i="19"/>
  <c r="I5198" i="19" s="1"/>
  <c r="L5197" i="19"/>
  <c r="J5197" i="19"/>
  <c r="M5197" i="19" s="1"/>
  <c r="H5197" i="19"/>
  <c r="F5197" i="19"/>
  <c r="I5197" i="19" s="1"/>
  <c r="L5196" i="19"/>
  <c r="J5196" i="19"/>
  <c r="M5196" i="19" s="1"/>
  <c r="H5196" i="19"/>
  <c r="F5196" i="19"/>
  <c r="I5196" i="19" s="1"/>
  <c r="L5195" i="19"/>
  <c r="J5195" i="19"/>
  <c r="M5195" i="19" s="1"/>
  <c r="H5195" i="19"/>
  <c r="F5195" i="19"/>
  <c r="I5195" i="19" s="1"/>
  <c r="L5194" i="19"/>
  <c r="J5194" i="19"/>
  <c r="M5194" i="19" s="1"/>
  <c r="H5194" i="19"/>
  <c r="F5194" i="19"/>
  <c r="I5194" i="19" s="1"/>
  <c r="L5193" i="19"/>
  <c r="J5193" i="19"/>
  <c r="M5193" i="19" s="1"/>
  <c r="H5193" i="19"/>
  <c r="F5193" i="19"/>
  <c r="I5193" i="19" s="1"/>
  <c r="L5192" i="19"/>
  <c r="J5192" i="19"/>
  <c r="M5192" i="19" s="1"/>
  <c r="H5192" i="19"/>
  <c r="F5192" i="19"/>
  <c r="I5192" i="19" s="1"/>
  <c r="L5191" i="19"/>
  <c r="J5191" i="19"/>
  <c r="M5191" i="19" s="1"/>
  <c r="H5191" i="19"/>
  <c r="F5191" i="19"/>
  <c r="I5191" i="19" s="1"/>
  <c r="L5190" i="19"/>
  <c r="J5190" i="19"/>
  <c r="M5190" i="19" s="1"/>
  <c r="H5190" i="19"/>
  <c r="F5190" i="19"/>
  <c r="I5190" i="19" s="1"/>
  <c r="L5189" i="19"/>
  <c r="J5189" i="19"/>
  <c r="M5189" i="19" s="1"/>
  <c r="H5189" i="19"/>
  <c r="F5189" i="19"/>
  <c r="I5189" i="19" s="1"/>
  <c r="L5188" i="19"/>
  <c r="J5188" i="19"/>
  <c r="M5188" i="19" s="1"/>
  <c r="H5188" i="19"/>
  <c r="F5188" i="19"/>
  <c r="I5188" i="19" s="1"/>
  <c r="L5187" i="19"/>
  <c r="J5187" i="19"/>
  <c r="M5187" i="19" s="1"/>
  <c r="H5187" i="19"/>
  <c r="F5187" i="19"/>
  <c r="I5187" i="19" s="1"/>
  <c r="L5186" i="19"/>
  <c r="J5186" i="19"/>
  <c r="M5186" i="19" s="1"/>
  <c r="H5186" i="19"/>
  <c r="F5186" i="19"/>
  <c r="I5186" i="19" s="1"/>
  <c r="L5185" i="19"/>
  <c r="J5185" i="19"/>
  <c r="M5185" i="19" s="1"/>
  <c r="H5185" i="19"/>
  <c r="F5185" i="19"/>
  <c r="I5185" i="19" s="1"/>
  <c r="L5184" i="19"/>
  <c r="J5184" i="19"/>
  <c r="M5184" i="19" s="1"/>
  <c r="H5184" i="19"/>
  <c r="F5184" i="19"/>
  <c r="I5184" i="19" s="1"/>
  <c r="L5183" i="19"/>
  <c r="J5183" i="19"/>
  <c r="M5183" i="19" s="1"/>
  <c r="H5183" i="19"/>
  <c r="F5183" i="19"/>
  <c r="I5183" i="19" s="1"/>
  <c r="L5182" i="19"/>
  <c r="J5182" i="19"/>
  <c r="M5182" i="19" s="1"/>
  <c r="H5182" i="19"/>
  <c r="F5182" i="19"/>
  <c r="I5182" i="19" s="1"/>
  <c r="L5181" i="19"/>
  <c r="J5181" i="19"/>
  <c r="M5181" i="19" s="1"/>
  <c r="H5181" i="19"/>
  <c r="F5181" i="19"/>
  <c r="I5181" i="19" s="1"/>
  <c r="L5180" i="19"/>
  <c r="J5180" i="19"/>
  <c r="M5180" i="19" s="1"/>
  <c r="H5180" i="19"/>
  <c r="F5180" i="19"/>
  <c r="I5180" i="19" s="1"/>
  <c r="B5178" i="19"/>
  <c r="L5207" i="19" s="1"/>
  <c r="I5175" i="19"/>
  <c r="F5175" i="19"/>
  <c r="F5173" i="19"/>
  <c r="L5171" i="19"/>
  <c r="J5171" i="19"/>
  <c r="M5171" i="19" s="1"/>
  <c r="H5171" i="19"/>
  <c r="F5171" i="19"/>
  <c r="I5171" i="19" s="1"/>
  <c r="L5170" i="19"/>
  <c r="J5170" i="19"/>
  <c r="M5170" i="19" s="1"/>
  <c r="H5170" i="19"/>
  <c r="F5170" i="19"/>
  <c r="I5170" i="19" s="1"/>
  <c r="L5169" i="19"/>
  <c r="J5169" i="19"/>
  <c r="M5169" i="19" s="1"/>
  <c r="H5169" i="19"/>
  <c r="F5169" i="19"/>
  <c r="I5169" i="19" s="1"/>
  <c r="L5168" i="19"/>
  <c r="J5168" i="19"/>
  <c r="M5168" i="19" s="1"/>
  <c r="H5168" i="19"/>
  <c r="F5168" i="19"/>
  <c r="I5168" i="19" s="1"/>
  <c r="L5167" i="19"/>
  <c r="J5167" i="19"/>
  <c r="M5167" i="19" s="1"/>
  <c r="H5167" i="19"/>
  <c r="F5167" i="19"/>
  <c r="I5167" i="19" s="1"/>
  <c r="L5166" i="19"/>
  <c r="J5166" i="19"/>
  <c r="M5166" i="19" s="1"/>
  <c r="H5166" i="19"/>
  <c r="F5166" i="19"/>
  <c r="I5166" i="19" s="1"/>
  <c r="L5165" i="19"/>
  <c r="J5165" i="19"/>
  <c r="M5165" i="19" s="1"/>
  <c r="H5165" i="19"/>
  <c r="F5165" i="19"/>
  <c r="I5165" i="19" s="1"/>
  <c r="L5164" i="19"/>
  <c r="J5164" i="19"/>
  <c r="M5164" i="19" s="1"/>
  <c r="H5164" i="19"/>
  <c r="F5164" i="19"/>
  <c r="I5164" i="19" s="1"/>
  <c r="L5163" i="19"/>
  <c r="J5163" i="19"/>
  <c r="M5163" i="19" s="1"/>
  <c r="H5163" i="19"/>
  <c r="F5163" i="19"/>
  <c r="I5163" i="19" s="1"/>
  <c r="L5162" i="19"/>
  <c r="J5162" i="19"/>
  <c r="M5162" i="19" s="1"/>
  <c r="H5162" i="19"/>
  <c r="F5162" i="19"/>
  <c r="I5162" i="19" s="1"/>
  <c r="L5161" i="19"/>
  <c r="J5161" i="19"/>
  <c r="M5161" i="19" s="1"/>
  <c r="H5161" i="19"/>
  <c r="F5161" i="19"/>
  <c r="I5161" i="19" s="1"/>
  <c r="L5160" i="19"/>
  <c r="J5160" i="19"/>
  <c r="M5160" i="19" s="1"/>
  <c r="H5160" i="19"/>
  <c r="F5160" i="19"/>
  <c r="I5160" i="19" s="1"/>
  <c r="L5159" i="19"/>
  <c r="J5159" i="19"/>
  <c r="M5159" i="19" s="1"/>
  <c r="H5159" i="19"/>
  <c r="F5159" i="19"/>
  <c r="I5159" i="19" s="1"/>
  <c r="L5158" i="19"/>
  <c r="J5158" i="19"/>
  <c r="M5158" i="19" s="1"/>
  <c r="H5158" i="19"/>
  <c r="F5158" i="19"/>
  <c r="I5158" i="19" s="1"/>
  <c r="L5157" i="19"/>
  <c r="J5157" i="19"/>
  <c r="M5157" i="19" s="1"/>
  <c r="H5157" i="19"/>
  <c r="F5157" i="19"/>
  <c r="I5157" i="19" s="1"/>
  <c r="L5156" i="19"/>
  <c r="J5156" i="19"/>
  <c r="M5156" i="19" s="1"/>
  <c r="H5156" i="19"/>
  <c r="F5156" i="19"/>
  <c r="I5156" i="19" s="1"/>
  <c r="L5155" i="19"/>
  <c r="J5155" i="19"/>
  <c r="M5155" i="19" s="1"/>
  <c r="H5155" i="19"/>
  <c r="F5155" i="19"/>
  <c r="I5155" i="19" s="1"/>
  <c r="L5154" i="19"/>
  <c r="J5154" i="19"/>
  <c r="M5154" i="19" s="1"/>
  <c r="H5154" i="19"/>
  <c r="F5154" i="19"/>
  <c r="I5154" i="19" s="1"/>
  <c r="L5153" i="19"/>
  <c r="J5153" i="19"/>
  <c r="M5153" i="19" s="1"/>
  <c r="H5153" i="19"/>
  <c r="F5153" i="19"/>
  <c r="I5153" i="19" s="1"/>
  <c r="L5152" i="19"/>
  <c r="J5152" i="19"/>
  <c r="M5152" i="19" s="1"/>
  <c r="H5152" i="19"/>
  <c r="F5152" i="19"/>
  <c r="I5152" i="19" s="1"/>
  <c r="L5151" i="19"/>
  <c r="J5151" i="19"/>
  <c r="M5151" i="19" s="1"/>
  <c r="H5151" i="19"/>
  <c r="F5151" i="19"/>
  <c r="I5151" i="19" s="1"/>
  <c r="L5150" i="19"/>
  <c r="J5150" i="19"/>
  <c r="M5150" i="19" s="1"/>
  <c r="H5150" i="19"/>
  <c r="F5150" i="19"/>
  <c r="I5150" i="19" s="1"/>
  <c r="L5149" i="19"/>
  <c r="J5149" i="19"/>
  <c r="M5149" i="19" s="1"/>
  <c r="H5149" i="19"/>
  <c r="F5149" i="19"/>
  <c r="I5149" i="19" s="1"/>
  <c r="L5148" i="19"/>
  <c r="J5148" i="19"/>
  <c r="H5148" i="19"/>
  <c r="F5148" i="19"/>
  <c r="I5148" i="19" s="1"/>
  <c r="B5146" i="19"/>
  <c r="L5175" i="19" s="1"/>
  <c r="I5143" i="19"/>
  <c r="F5143" i="19"/>
  <c r="F5141" i="19"/>
  <c r="L5139" i="19"/>
  <c r="J5139" i="19"/>
  <c r="M5139" i="19" s="1"/>
  <c r="H5139" i="19"/>
  <c r="F5139" i="19"/>
  <c r="I5139" i="19" s="1"/>
  <c r="L5138" i="19"/>
  <c r="J5138" i="19"/>
  <c r="M5138" i="19" s="1"/>
  <c r="H5138" i="19"/>
  <c r="F5138" i="19"/>
  <c r="I5138" i="19" s="1"/>
  <c r="L5137" i="19"/>
  <c r="J5137" i="19"/>
  <c r="M5137" i="19" s="1"/>
  <c r="H5137" i="19"/>
  <c r="F5137" i="19"/>
  <c r="I5137" i="19" s="1"/>
  <c r="L5136" i="19"/>
  <c r="J5136" i="19"/>
  <c r="M5136" i="19" s="1"/>
  <c r="H5136" i="19"/>
  <c r="F5136" i="19"/>
  <c r="I5136" i="19" s="1"/>
  <c r="L5135" i="19"/>
  <c r="J5135" i="19"/>
  <c r="M5135" i="19" s="1"/>
  <c r="H5135" i="19"/>
  <c r="F5135" i="19"/>
  <c r="I5135" i="19" s="1"/>
  <c r="L5134" i="19"/>
  <c r="J5134" i="19"/>
  <c r="M5134" i="19" s="1"/>
  <c r="I5134" i="19"/>
  <c r="H5134" i="19"/>
  <c r="F5134" i="19"/>
  <c r="L5133" i="19"/>
  <c r="J5133" i="19"/>
  <c r="M5133" i="19" s="1"/>
  <c r="H5133" i="19"/>
  <c r="F5133" i="19"/>
  <c r="I5133" i="19" s="1"/>
  <c r="L5132" i="19"/>
  <c r="J5132" i="19"/>
  <c r="M5132" i="19" s="1"/>
  <c r="H5132" i="19"/>
  <c r="F5132" i="19"/>
  <c r="I5132" i="19" s="1"/>
  <c r="L5131" i="19"/>
  <c r="J5131" i="19"/>
  <c r="M5131" i="19" s="1"/>
  <c r="H5131" i="19"/>
  <c r="F5131" i="19"/>
  <c r="I5131" i="19" s="1"/>
  <c r="L5130" i="19"/>
  <c r="J5130" i="19"/>
  <c r="M5130" i="19" s="1"/>
  <c r="H5130" i="19"/>
  <c r="F5130" i="19"/>
  <c r="I5130" i="19" s="1"/>
  <c r="L5129" i="19"/>
  <c r="J5129" i="19"/>
  <c r="M5129" i="19" s="1"/>
  <c r="H5129" i="19"/>
  <c r="F5129" i="19"/>
  <c r="I5129" i="19" s="1"/>
  <c r="L5128" i="19"/>
  <c r="J5128" i="19"/>
  <c r="M5128" i="19" s="1"/>
  <c r="H5128" i="19"/>
  <c r="F5128" i="19"/>
  <c r="I5128" i="19" s="1"/>
  <c r="L5127" i="19"/>
  <c r="J5127" i="19"/>
  <c r="M5127" i="19" s="1"/>
  <c r="H5127" i="19"/>
  <c r="F5127" i="19"/>
  <c r="I5127" i="19" s="1"/>
  <c r="L5126" i="19"/>
  <c r="J5126" i="19"/>
  <c r="M5126" i="19" s="1"/>
  <c r="H5126" i="19"/>
  <c r="F5126" i="19"/>
  <c r="I5126" i="19" s="1"/>
  <c r="L5125" i="19"/>
  <c r="J5125" i="19"/>
  <c r="M5125" i="19" s="1"/>
  <c r="H5125" i="19"/>
  <c r="F5125" i="19"/>
  <c r="I5125" i="19" s="1"/>
  <c r="L5124" i="19"/>
  <c r="J5124" i="19"/>
  <c r="M5124" i="19" s="1"/>
  <c r="H5124" i="19"/>
  <c r="F5124" i="19"/>
  <c r="I5124" i="19" s="1"/>
  <c r="L5123" i="19"/>
  <c r="J5123" i="19"/>
  <c r="M5123" i="19" s="1"/>
  <c r="H5123" i="19"/>
  <c r="F5123" i="19"/>
  <c r="I5123" i="19" s="1"/>
  <c r="L5122" i="19"/>
  <c r="J5122" i="19"/>
  <c r="M5122" i="19" s="1"/>
  <c r="H5122" i="19"/>
  <c r="F5122" i="19"/>
  <c r="I5122" i="19" s="1"/>
  <c r="L5121" i="19"/>
  <c r="J5121" i="19"/>
  <c r="M5121" i="19" s="1"/>
  <c r="H5121" i="19"/>
  <c r="F5121" i="19"/>
  <c r="I5121" i="19" s="1"/>
  <c r="L5120" i="19"/>
  <c r="J5120" i="19"/>
  <c r="M5120" i="19" s="1"/>
  <c r="H5120" i="19"/>
  <c r="F5120" i="19"/>
  <c r="I5120" i="19" s="1"/>
  <c r="L5119" i="19"/>
  <c r="J5119" i="19"/>
  <c r="M5119" i="19" s="1"/>
  <c r="H5119" i="19"/>
  <c r="F5119" i="19"/>
  <c r="I5119" i="19" s="1"/>
  <c r="L5118" i="19"/>
  <c r="J5118" i="19"/>
  <c r="M5118" i="19" s="1"/>
  <c r="H5118" i="19"/>
  <c r="F5118" i="19"/>
  <c r="I5118" i="19" s="1"/>
  <c r="L5117" i="19"/>
  <c r="J5117" i="19"/>
  <c r="M5117" i="19" s="1"/>
  <c r="H5117" i="19"/>
  <c r="F5117" i="19"/>
  <c r="I5117" i="19" s="1"/>
  <c r="L5116" i="19"/>
  <c r="J5116" i="19"/>
  <c r="I5116" i="19"/>
  <c r="H5116" i="19"/>
  <c r="F5116" i="19"/>
  <c r="B5114" i="19"/>
  <c r="L5143" i="19" s="1"/>
  <c r="I5111" i="19"/>
  <c r="F5111" i="19"/>
  <c r="F5109" i="19"/>
  <c r="L5107" i="19"/>
  <c r="J5107" i="19"/>
  <c r="M5107" i="19" s="1"/>
  <c r="H5107" i="19"/>
  <c r="F5107" i="19"/>
  <c r="I5107" i="19" s="1"/>
  <c r="L5106" i="19"/>
  <c r="J5106" i="19"/>
  <c r="M5106" i="19" s="1"/>
  <c r="H5106" i="19"/>
  <c r="F5106" i="19"/>
  <c r="I5106" i="19" s="1"/>
  <c r="L5105" i="19"/>
  <c r="J5105" i="19"/>
  <c r="M5105" i="19" s="1"/>
  <c r="H5105" i="19"/>
  <c r="F5105" i="19"/>
  <c r="I5105" i="19" s="1"/>
  <c r="L5104" i="19"/>
  <c r="J5104" i="19"/>
  <c r="M5104" i="19" s="1"/>
  <c r="H5104" i="19"/>
  <c r="F5104" i="19"/>
  <c r="I5104" i="19" s="1"/>
  <c r="L5103" i="19"/>
  <c r="J5103" i="19"/>
  <c r="M5103" i="19" s="1"/>
  <c r="H5103" i="19"/>
  <c r="F5103" i="19"/>
  <c r="I5103" i="19" s="1"/>
  <c r="L5102" i="19"/>
  <c r="J5102" i="19"/>
  <c r="M5102" i="19" s="1"/>
  <c r="H5102" i="19"/>
  <c r="F5102" i="19"/>
  <c r="I5102" i="19" s="1"/>
  <c r="L5101" i="19"/>
  <c r="J5101" i="19"/>
  <c r="M5101" i="19" s="1"/>
  <c r="H5101" i="19"/>
  <c r="F5101" i="19"/>
  <c r="I5101" i="19" s="1"/>
  <c r="L5100" i="19"/>
  <c r="J5100" i="19"/>
  <c r="M5100" i="19" s="1"/>
  <c r="H5100" i="19"/>
  <c r="F5100" i="19"/>
  <c r="I5100" i="19" s="1"/>
  <c r="L5099" i="19"/>
  <c r="J5099" i="19"/>
  <c r="M5099" i="19" s="1"/>
  <c r="H5099" i="19"/>
  <c r="F5099" i="19"/>
  <c r="I5099" i="19" s="1"/>
  <c r="L5098" i="19"/>
  <c r="J5098" i="19"/>
  <c r="M5098" i="19" s="1"/>
  <c r="H5098" i="19"/>
  <c r="F5098" i="19"/>
  <c r="I5098" i="19" s="1"/>
  <c r="L5097" i="19"/>
  <c r="J5097" i="19"/>
  <c r="M5097" i="19" s="1"/>
  <c r="H5097" i="19"/>
  <c r="F5097" i="19"/>
  <c r="I5097" i="19" s="1"/>
  <c r="L5096" i="19"/>
  <c r="J5096" i="19"/>
  <c r="M5096" i="19" s="1"/>
  <c r="H5096" i="19"/>
  <c r="F5096" i="19"/>
  <c r="I5096" i="19" s="1"/>
  <c r="L5095" i="19"/>
  <c r="J5095" i="19"/>
  <c r="M5095" i="19" s="1"/>
  <c r="H5095" i="19"/>
  <c r="F5095" i="19"/>
  <c r="I5095" i="19" s="1"/>
  <c r="L5094" i="19"/>
  <c r="J5094" i="19"/>
  <c r="M5094" i="19" s="1"/>
  <c r="H5094" i="19"/>
  <c r="F5094" i="19"/>
  <c r="I5094" i="19" s="1"/>
  <c r="L5093" i="19"/>
  <c r="J5093" i="19"/>
  <c r="M5093" i="19" s="1"/>
  <c r="H5093" i="19"/>
  <c r="F5093" i="19"/>
  <c r="I5093" i="19" s="1"/>
  <c r="L5092" i="19"/>
  <c r="J5092" i="19"/>
  <c r="M5092" i="19" s="1"/>
  <c r="H5092" i="19"/>
  <c r="F5092" i="19"/>
  <c r="I5092" i="19" s="1"/>
  <c r="L5091" i="19"/>
  <c r="J5091" i="19"/>
  <c r="M5091" i="19" s="1"/>
  <c r="H5091" i="19"/>
  <c r="F5091" i="19"/>
  <c r="I5091" i="19" s="1"/>
  <c r="L5090" i="19"/>
  <c r="J5090" i="19"/>
  <c r="M5090" i="19" s="1"/>
  <c r="H5090" i="19"/>
  <c r="F5090" i="19"/>
  <c r="I5090" i="19" s="1"/>
  <c r="L5089" i="19"/>
  <c r="J5089" i="19"/>
  <c r="M5089" i="19" s="1"/>
  <c r="H5089" i="19"/>
  <c r="F5089" i="19"/>
  <c r="I5089" i="19" s="1"/>
  <c r="L5088" i="19"/>
  <c r="J5088" i="19"/>
  <c r="M5088" i="19" s="1"/>
  <c r="H5088" i="19"/>
  <c r="F5088" i="19"/>
  <c r="I5088" i="19" s="1"/>
  <c r="L5087" i="19"/>
  <c r="J5087" i="19"/>
  <c r="M5087" i="19" s="1"/>
  <c r="H5087" i="19"/>
  <c r="F5087" i="19"/>
  <c r="I5087" i="19" s="1"/>
  <c r="L5086" i="19"/>
  <c r="J5086" i="19"/>
  <c r="M5086" i="19" s="1"/>
  <c r="H5086" i="19"/>
  <c r="F5086" i="19"/>
  <c r="I5086" i="19" s="1"/>
  <c r="L5085" i="19"/>
  <c r="J5085" i="19"/>
  <c r="M5085" i="19" s="1"/>
  <c r="H5085" i="19"/>
  <c r="F5085" i="19"/>
  <c r="I5085" i="19" s="1"/>
  <c r="L5084" i="19"/>
  <c r="J5084" i="19"/>
  <c r="M5084" i="19" s="1"/>
  <c r="H5084" i="19"/>
  <c r="F5084" i="19"/>
  <c r="I5084" i="19" s="1"/>
  <c r="B5082" i="19"/>
  <c r="L5111" i="19" s="1"/>
  <c r="I5079" i="19"/>
  <c r="F5079" i="19"/>
  <c r="F5077" i="19"/>
  <c r="L5075" i="19"/>
  <c r="J5075" i="19"/>
  <c r="M5075" i="19" s="1"/>
  <c r="H5075" i="19"/>
  <c r="F5075" i="19"/>
  <c r="I5075" i="19" s="1"/>
  <c r="L5074" i="19"/>
  <c r="J5074" i="19"/>
  <c r="M5074" i="19" s="1"/>
  <c r="H5074" i="19"/>
  <c r="F5074" i="19"/>
  <c r="I5074" i="19" s="1"/>
  <c r="L5073" i="19"/>
  <c r="J5073" i="19"/>
  <c r="M5073" i="19" s="1"/>
  <c r="H5073" i="19"/>
  <c r="F5073" i="19"/>
  <c r="I5073" i="19" s="1"/>
  <c r="L5072" i="19"/>
  <c r="J5072" i="19"/>
  <c r="M5072" i="19" s="1"/>
  <c r="H5072" i="19"/>
  <c r="F5072" i="19"/>
  <c r="I5072" i="19" s="1"/>
  <c r="L5071" i="19"/>
  <c r="J5071" i="19"/>
  <c r="M5071" i="19" s="1"/>
  <c r="H5071" i="19"/>
  <c r="F5071" i="19"/>
  <c r="I5071" i="19" s="1"/>
  <c r="L5070" i="19"/>
  <c r="J5070" i="19"/>
  <c r="M5070" i="19" s="1"/>
  <c r="H5070" i="19"/>
  <c r="F5070" i="19"/>
  <c r="I5070" i="19" s="1"/>
  <c r="L5069" i="19"/>
  <c r="J5069" i="19"/>
  <c r="M5069" i="19" s="1"/>
  <c r="H5069" i="19"/>
  <c r="F5069" i="19"/>
  <c r="I5069" i="19" s="1"/>
  <c r="L5068" i="19"/>
  <c r="J5068" i="19"/>
  <c r="M5068" i="19" s="1"/>
  <c r="I5068" i="19"/>
  <c r="H5068" i="19"/>
  <c r="F5068" i="19"/>
  <c r="L5067" i="19"/>
  <c r="J5067" i="19"/>
  <c r="M5067" i="19" s="1"/>
  <c r="H5067" i="19"/>
  <c r="F5067" i="19"/>
  <c r="I5067" i="19" s="1"/>
  <c r="L5066" i="19"/>
  <c r="J5066" i="19"/>
  <c r="M5066" i="19" s="1"/>
  <c r="H5066" i="19"/>
  <c r="F5066" i="19"/>
  <c r="I5066" i="19" s="1"/>
  <c r="L5065" i="19"/>
  <c r="J5065" i="19"/>
  <c r="M5065" i="19" s="1"/>
  <c r="H5065" i="19"/>
  <c r="F5065" i="19"/>
  <c r="I5065" i="19" s="1"/>
  <c r="M5064" i="19"/>
  <c r="L5064" i="19"/>
  <c r="J5064" i="19"/>
  <c r="H5064" i="19"/>
  <c r="F5064" i="19"/>
  <c r="I5064" i="19" s="1"/>
  <c r="L5063" i="19"/>
  <c r="J5063" i="19"/>
  <c r="M5063" i="19" s="1"/>
  <c r="H5063" i="19"/>
  <c r="F5063" i="19"/>
  <c r="I5063" i="19" s="1"/>
  <c r="L5062" i="19"/>
  <c r="J5062" i="19"/>
  <c r="M5062" i="19" s="1"/>
  <c r="H5062" i="19"/>
  <c r="F5062" i="19"/>
  <c r="I5062" i="19" s="1"/>
  <c r="L5061" i="19"/>
  <c r="J5061" i="19"/>
  <c r="M5061" i="19" s="1"/>
  <c r="H5061" i="19"/>
  <c r="F5061" i="19"/>
  <c r="I5061" i="19" s="1"/>
  <c r="L5060" i="19"/>
  <c r="J5060" i="19"/>
  <c r="M5060" i="19" s="1"/>
  <c r="H5060" i="19"/>
  <c r="F5060" i="19"/>
  <c r="I5060" i="19" s="1"/>
  <c r="L5059" i="19"/>
  <c r="J5059" i="19"/>
  <c r="M5059" i="19" s="1"/>
  <c r="H5059" i="19"/>
  <c r="F5059" i="19"/>
  <c r="I5059" i="19" s="1"/>
  <c r="L5058" i="19"/>
  <c r="J5058" i="19"/>
  <c r="M5058" i="19" s="1"/>
  <c r="H5058" i="19"/>
  <c r="F5058" i="19"/>
  <c r="I5058" i="19" s="1"/>
  <c r="L5057" i="19"/>
  <c r="J5057" i="19"/>
  <c r="M5057" i="19" s="1"/>
  <c r="H5057" i="19"/>
  <c r="F5057" i="19"/>
  <c r="I5057" i="19" s="1"/>
  <c r="L5056" i="19"/>
  <c r="J5056" i="19"/>
  <c r="M5056" i="19" s="1"/>
  <c r="H5056" i="19"/>
  <c r="F5056" i="19"/>
  <c r="I5056" i="19" s="1"/>
  <c r="L5055" i="19"/>
  <c r="J5055" i="19"/>
  <c r="M5055" i="19" s="1"/>
  <c r="H5055" i="19"/>
  <c r="F5055" i="19"/>
  <c r="I5055" i="19" s="1"/>
  <c r="L5054" i="19"/>
  <c r="J5054" i="19"/>
  <c r="M5054" i="19" s="1"/>
  <c r="H5054" i="19"/>
  <c r="F5054" i="19"/>
  <c r="I5054" i="19" s="1"/>
  <c r="L5053" i="19"/>
  <c r="J5053" i="19"/>
  <c r="M5053" i="19" s="1"/>
  <c r="H5053" i="19"/>
  <c r="F5053" i="19"/>
  <c r="I5053" i="19" s="1"/>
  <c r="L5052" i="19"/>
  <c r="J5052" i="19"/>
  <c r="M5052" i="19" s="1"/>
  <c r="H5052" i="19"/>
  <c r="F5052" i="19"/>
  <c r="I5052" i="19" s="1"/>
  <c r="B5050" i="19"/>
  <c r="L5079" i="19" s="1"/>
  <c r="I5047" i="19"/>
  <c r="F5047" i="19"/>
  <c r="F5045" i="19"/>
  <c r="L5043" i="19"/>
  <c r="J5043" i="19"/>
  <c r="M5043" i="19" s="1"/>
  <c r="H5043" i="19"/>
  <c r="F5043" i="19"/>
  <c r="I5043" i="19" s="1"/>
  <c r="L5042" i="19"/>
  <c r="J5042" i="19"/>
  <c r="M5042" i="19" s="1"/>
  <c r="H5042" i="19"/>
  <c r="F5042" i="19"/>
  <c r="I5042" i="19" s="1"/>
  <c r="L5041" i="19"/>
  <c r="J5041" i="19"/>
  <c r="M5041" i="19" s="1"/>
  <c r="H5041" i="19"/>
  <c r="F5041" i="19"/>
  <c r="I5041" i="19" s="1"/>
  <c r="L5040" i="19"/>
  <c r="J5040" i="19"/>
  <c r="M5040" i="19" s="1"/>
  <c r="H5040" i="19"/>
  <c r="F5040" i="19"/>
  <c r="I5040" i="19" s="1"/>
  <c r="L5039" i="19"/>
  <c r="J5039" i="19"/>
  <c r="M5039" i="19" s="1"/>
  <c r="H5039" i="19"/>
  <c r="F5039" i="19"/>
  <c r="I5039" i="19" s="1"/>
  <c r="L5038" i="19"/>
  <c r="J5038" i="19"/>
  <c r="M5038" i="19" s="1"/>
  <c r="H5038" i="19"/>
  <c r="F5038" i="19"/>
  <c r="I5038" i="19" s="1"/>
  <c r="L5037" i="19"/>
  <c r="J5037" i="19"/>
  <c r="M5037" i="19" s="1"/>
  <c r="H5037" i="19"/>
  <c r="F5037" i="19"/>
  <c r="I5037" i="19" s="1"/>
  <c r="L5036" i="19"/>
  <c r="J5036" i="19"/>
  <c r="M5036" i="19" s="1"/>
  <c r="H5036" i="19"/>
  <c r="F5036" i="19"/>
  <c r="I5036" i="19" s="1"/>
  <c r="L5035" i="19"/>
  <c r="J5035" i="19"/>
  <c r="M5035" i="19" s="1"/>
  <c r="H5035" i="19"/>
  <c r="F5035" i="19"/>
  <c r="I5035" i="19" s="1"/>
  <c r="L5034" i="19"/>
  <c r="J5034" i="19"/>
  <c r="M5034" i="19" s="1"/>
  <c r="H5034" i="19"/>
  <c r="F5034" i="19"/>
  <c r="I5034" i="19" s="1"/>
  <c r="L5033" i="19"/>
  <c r="J5033" i="19"/>
  <c r="M5033" i="19" s="1"/>
  <c r="H5033" i="19"/>
  <c r="F5033" i="19"/>
  <c r="I5033" i="19" s="1"/>
  <c r="L5032" i="19"/>
  <c r="J5032" i="19"/>
  <c r="M5032" i="19" s="1"/>
  <c r="H5032" i="19"/>
  <c r="F5032" i="19"/>
  <c r="I5032" i="19" s="1"/>
  <c r="L5031" i="19"/>
  <c r="J5031" i="19"/>
  <c r="M5031" i="19" s="1"/>
  <c r="H5031" i="19"/>
  <c r="F5031" i="19"/>
  <c r="I5031" i="19" s="1"/>
  <c r="L5030" i="19"/>
  <c r="J5030" i="19"/>
  <c r="M5030" i="19" s="1"/>
  <c r="H5030" i="19"/>
  <c r="F5030" i="19"/>
  <c r="I5030" i="19" s="1"/>
  <c r="L5029" i="19"/>
  <c r="J5029" i="19"/>
  <c r="M5029" i="19" s="1"/>
  <c r="H5029" i="19"/>
  <c r="F5029" i="19"/>
  <c r="I5029" i="19" s="1"/>
  <c r="L5028" i="19"/>
  <c r="J5028" i="19"/>
  <c r="M5028" i="19" s="1"/>
  <c r="H5028" i="19"/>
  <c r="F5028" i="19"/>
  <c r="I5028" i="19" s="1"/>
  <c r="L5027" i="19"/>
  <c r="J5027" i="19"/>
  <c r="M5027" i="19" s="1"/>
  <c r="H5027" i="19"/>
  <c r="F5027" i="19"/>
  <c r="I5027" i="19" s="1"/>
  <c r="L5026" i="19"/>
  <c r="J5026" i="19"/>
  <c r="M5026" i="19" s="1"/>
  <c r="H5026" i="19"/>
  <c r="F5026" i="19"/>
  <c r="I5026" i="19" s="1"/>
  <c r="L5025" i="19"/>
  <c r="J5025" i="19"/>
  <c r="M5025" i="19" s="1"/>
  <c r="H5025" i="19"/>
  <c r="F5025" i="19"/>
  <c r="I5025" i="19" s="1"/>
  <c r="L5024" i="19"/>
  <c r="J5024" i="19"/>
  <c r="M5024" i="19" s="1"/>
  <c r="H5024" i="19"/>
  <c r="F5024" i="19"/>
  <c r="I5024" i="19" s="1"/>
  <c r="L5023" i="19"/>
  <c r="J5023" i="19"/>
  <c r="M5023" i="19" s="1"/>
  <c r="H5023" i="19"/>
  <c r="F5023" i="19"/>
  <c r="I5023" i="19" s="1"/>
  <c r="L5022" i="19"/>
  <c r="J5022" i="19"/>
  <c r="M5022" i="19" s="1"/>
  <c r="H5022" i="19"/>
  <c r="F5022" i="19"/>
  <c r="I5022" i="19" s="1"/>
  <c r="L5021" i="19"/>
  <c r="J5021" i="19"/>
  <c r="M5021" i="19" s="1"/>
  <c r="H5021" i="19"/>
  <c r="F5021" i="19"/>
  <c r="I5021" i="19" s="1"/>
  <c r="L5020" i="19"/>
  <c r="J5020" i="19"/>
  <c r="H5020" i="19"/>
  <c r="F5020" i="19"/>
  <c r="I5020" i="19" s="1"/>
  <c r="B5018" i="19"/>
  <c r="L5047" i="19" s="1"/>
  <c r="I5015" i="19"/>
  <c r="F5015" i="19"/>
  <c r="F5013" i="19"/>
  <c r="L5011" i="19"/>
  <c r="J5011" i="19"/>
  <c r="M5011" i="19" s="1"/>
  <c r="H5011" i="19"/>
  <c r="F5011" i="19"/>
  <c r="I5011" i="19" s="1"/>
  <c r="L5010" i="19"/>
  <c r="J5010" i="19"/>
  <c r="M5010" i="19" s="1"/>
  <c r="H5010" i="19"/>
  <c r="F5010" i="19"/>
  <c r="I5010" i="19" s="1"/>
  <c r="L5009" i="19"/>
  <c r="J5009" i="19"/>
  <c r="M5009" i="19" s="1"/>
  <c r="H5009" i="19"/>
  <c r="F5009" i="19"/>
  <c r="I5009" i="19" s="1"/>
  <c r="L5008" i="19"/>
  <c r="J5008" i="19"/>
  <c r="M5008" i="19" s="1"/>
  <c r="H5008" i="19"/>
  <c r="F5008" i="19"/>
  <c r="I5008" i="19" s="1"/>
  <c r="L5007" i="19"/>
  <c r="J5007" i="19"/>
  <c r="M5007" i="19" s="1"/>
  <c r="H5007" i="19"/>
  <c r="F5007" i="19"/>
  <c r="I5007" i="19" s="1"/>
  <c r="L5006" i="19"/>
  <c r="J5006" i="19"/>
  <c r="M5006" i="19" s="1"/>
  <c r="H5006" i="19"/>
  <c r="F5006" i="19"/>
  <c r="I5006" i="19" s="1"/>
  <c r="L5005" i="19"/>
  <c r="J5005" i="19"/>
  <c r="M5005" i="19" s="1"/>
  <c r="H5005" i="19"/>
  <c r="F5005" i="19"/>
  <c r="I5005" i="19" s="1"/>
  <c r="L5004" i="19"/>
  <c r="J5004" i="19"/>
  <c r="M5004" i="19" s="1"/>
  <c r="H5004" i="19"/>
  <c r="F5004" i="19"/>
  <c r="I5004" i="19" s="1"/>
  <c r="L5003" i="19"/>
  <c r="J5003" i="19"/>
  <c r="M5003" i="19" s="1"/>
  <c r="H5003" i="19"/>
  <c r="F5003" i="19"/>
  <c r="I5003" i="19" s="1"/>
  <c r="L5002" i="19"/>
  <c r="J5002" i="19"/>
  <c r="M5002" i="19" s="1"/>
  <c r="H5002" i="19"/>
  <c r="F5002" i="19"/>
  <c r="I5002" i="19" s="1"/>
  <c r="L5001" i="19"/>
  <c r="J5001" i="19"/>
  <c r="M5001" i="19" s="1"/>
  <c r="H5001" i="19"/>
  <c r="F5001" i="19"/>
  <c r="I5001" i="19" s="1"/>
  <c r="L5000" i="19"/>
  <c r="J5000" i="19"/>
  <c r="M5000" i="19" s="1"/>
  <c r="H5000" i="19"/>
  <c r="F5000" i="19"/>
  <c r="I5000" i="19" s="1"/>
  <c r="L4999" i="19"/>
  <c r="J4999" i="19"/>
  <c r="M4999" i="19" s="1"/>
  <c r="H4999" i="19"/>
  <c r="F4999" i="19"/>
  <c r="I4999" i="19" s="1"/>
  <c r="L4998" i="19"/>
  <c r="J4998" i="19"/>
  <c r="M4998" i="19" s="1"/>
  <c r="H4998" i="19"/>
  <c r="F4998" i="19"/>
  <c r="I4998" i="19" s="1"/>
  <c r="L4997" i="19"/>
  <c r="J4997" i="19"/>
  <c r="M4997" i="19" s="1"/>
  <c r="H4997" i="19"/>
  <c r="F4997" i="19"/>
  <c r="I4997" i="19" s="1"/>
  <c r="L4996" i="19"/>
  <c r="J4996" i="19"/>
  <c r="M4996" i="19" s="1"/>
  <c r="H4996" i="19"/>
  <c r="F4996" i="19"/>
  <c r="I4996" i="19" s="1"/>
  <c r="L4995" i="19"/>
  <c r="J4995" i="19"/>
  <c r="M4995" i="19" s="1"/>
  <c r="H4995" i="19"/>
  <c r="F4995" i="19"/>
  <c r="I4995" i="19" s="1"/>
  <c r="L4994" i="19"/>
  <c r="J4994" i="19"/>
  <c r="M4994" i="19" s="1"/>
  <c r="H4994" i="19"/>
  <c r="F4994" i="19"/>
  <c r="I4994" i="19" s="1"/>
  <c r="L4993" i="19"/>
  <c r="J4993" i="19"/>
  <c r="M4993" i="19" s="1"/>
  <c r="H4993" i="19"/>
  <c r="F4993" i="19"/>
  <c r="I4993" i="19" s="1"/>
  <c r="L4992" i="19"/>
  <c r="J4992" i="19"/>
  <c r="M4992" i="19" s="1"/>
  <c r="H4992" i="19"/>
  <c r="F4992" i="19"/>
  <c r="I4992" i="19" s="1"/>
  <c r="L4991" i="19"/>
  <c r="J4991" i="19"/>
  <c r="M4991" i="19" s="1"/>
  <c r="H4991" i="19"/>
  <c r="F4991" i="19"/>
  <c r="I4991" i="19" s="1"/>
  <c r="L4990" i="19"/>
  <c r="J4990" i="19"/>
  <c r="M4990" i="19" s="1"/>
  <c r="H4990" i="19"/>
  <c r="F4990" i="19"/>
  <c r="I4990" i="19" s="1"/>
  <c r="L4989" i="19"/>
  <c r="J4989" i="19"/>
  <c r="M4989" i="19" s="1"/>
  <c r="H4989" i="19"/>
  <c r="F4989" i="19"/>
  <c r="I4989" i="19" s="1"/>
  <c r="L4988" i="19"/>
  <c r="J4988" i="19"/>
  <c r="H4988" i="19"/>
  <c r="F4988" i="19"/>
  <c r="I4988" i="19" s="1"/>
  <c r="B4986" i="19"/>
  <c r="L5015" i="19" s="1"/>
  <c r="I4983" i="19"/>
  <c r="F4983" i="19"/>
  <c r="F4981" i="19"/>
  <c r="L4979" i="19"/>
  <c r="J4979" i="19"/>
  <c r="M4979" i="19" s="1"/>
  <c r="H4979" i="19"/>
  <c r="F4979" i="19"/>
  <c r="I4979" i="19" s="1"/>
  <c r="L4978" i="19"/>
  <c r="J4978" i="19"/>
  <c r="M4978" i="19" s="1"/>
  <c r="H4978" i="19"/>
  <c r="F4978" i="19"/>
  <c r="I4978" i="19" s="1"/>
  <c r="L4977" i="19"/>
  <c r="J4977" i="19"/>
  <c r="M4977" i="19" s="1"/>
  <c r="H4977" i="19"/>
  <c r="F4977" i="19"/>
  <c r="I4977" i="19" s="1"/>
  <c r="L4976" i="19"/>
  <c r="J4976" i="19"/>
  <c r="M4976" i="19" s="1"/>
  <c r="I4976" i="19"/>
  <c r="H4976" i="19"/>
  <c r="F4976" i="19"/>
  <c r="L4975" i="19"/>
  <c r="J4975" i="19"/>
  <c r="M4975" i="19" s="1"/>
  <c r="H4975" i="19"/>
  <c r="F4975" i="19"/>
  <c r="I4975" i="19" s="1"/>
  <c r="L4974" i="19"/>
  <c r="J4974" i="19"/>
  <c r="M4974" i="19" s="1"/>
  <c r="H4974" i="19"/>
  <c r="F4974" i="19"/>
  <c r="I4974" i="19" s="1"/>
  <c r="L4973" i="19"/>
  <c r="J4973" i="19"/>
  <c r="M4973" i="19" s="1"/>
  <c r="H4973" i="19"/>
  <c r="F4973" i="19"/>
  <c r="I4973" i="19" s="1"/>
  <c r="L4972" i="19"/>
  <c r="J4972" i="19"/>
  <c r="M4972" i="19" s="1"/>
  <c r="H4972" i="19"/>
  <c r="F4972" i="19"/>
  <c r="I4972" i="19" s="1"/>
  <c r="L4971" i="19"/>
  <c r="J4971" i="19"/>
  <c r="M4971" i="19" s="1"/>
  <c r="H4971" i="19"/>
  <c r="F4971" i="19"/>
  <c r="I4971" i="19" s="1"/>
  <c r="L4970" i="19"/>
  <c r="J4970" i="19"/>
  <c r="M4970" i="19" s="1"/>
  <c r="H4970" i="19"/>
  <c r="F4970" i="19"/>
  <c r="I4970" i="19" s="1"/>
  <c r="L4969" i="19"/>
  <c r="J4969" i="19"/>
  <c r="M4969" i="19" s="1"/>
  <c r="H4969" i="19"/>
  <c r="F4969" i="19"/>
  <c r="I4969" i="19" s="1"/>
  <c r="L4968" i="19"/>
  <c r="J4968" i="19"/>
  <c r="M4968" i="19" s="1"/>
  <c r="H4968" i="19"/>
  <c r="F4968" i="19"/>
  <c r="I4968" i="19" s="1"/>
  <c r="M4967" i="19"/>
  <c r="L4967" i="19"/>
  <c r="J4967" i="19"/>
  <c r="H4967" i="19"/>
  <c r="F4967" i="19"/>
  <c r="I4967" i="19" s="1"/>
  <c r="L4966" i="19"/>
  <c r="J4966" i="19"/>
  <c r="M4966" i="19" s="1"/>
  <c r="H4966" i="19"/>
  <c r="F4966" i="19"/>
  <c r="I4966" i="19" s="1"/>
  <c r="L4965" i="19"/>
  <c r="J4965" i="19"/>
  <c r="M4965" i="19" s="1"/>
  <c r="I4965" i="19"/>
  <c r="H4965" i="19"/>
  <c r="F4965" i="19"/>
  <c r="L4964" i="19"/>
  <c r="J4964" i="19"/>
  <c r="M4964" i="19" s="1"/>
  <c r="H4964" i="19"/>
  <c r="F4964" i="19"/>
  <c r="I4964" i="19" s="1"/>
  <c r="L4963" i="19"/>
  <c r="J4963" i="19"/>
  <c r="M4963" i="19" s="1"/>
  <c r="I4963" i="19"/>
  <c r="H4963" i="19"/>
  <c r="F4963" i="19"/>
  <c r="M4962" i="19"/>
  <c r="L4962" i="19"/>
  <c r="J4962" i="19"/>
  <c r="H4962" i="19"/>
  <c r="F4962" i="19"/>
  <c r="I4962" i="19" s="1"/>
  <c r="L4961" i="19"/>
  <c r="J4961" i="19"/>
  <c r="M4961" i="19" s="1"/>
  <c r="H4961" i="19"/>
  <c r="F4961" i="19"/>
  <c r="I4961" i="19" s="1"/>
  <c r="M4960" i="19"/>
  <c r="L4960" i="19"/>
  <c r="J4960" i="19"/>
  <c r="I4960" i="19"/>
  <c r="H4960" i="19"/>
  <c r="F4960" i="19"/>
  <c r="L4959" i="19"/>
  <c r="J4959" i="19"/>
  <c r="M4959" i="19" s="1"/>
  <c r="H4959" i="19"/>
  <c r="F4959" i="19"/>
  <c r="I4959" i="19" s="1"/>
  <c r="L4958" i="19"/>
  <c r="J4958" i="19"/>
  <c r="M4958" i="19" s="1"/>
  <c r="I4958" i="19"/>
  <c r="H4958" i="19"/>
  <c r="F4958" i="19"/>
  <c r="L4957" i="19"/>
  <c r="J4957" i="19"/>
  <c r="M4957" i="19" s="1"/>
  <c r="H4957" i="19"/>
  <c r="F4957" i="19"/>
  <c r="I4957" i="19" s="1"/>
  <c r="L4956" i="19"/>
  <c r="J4956" i="19"/>
  <c r="H4956" i="19"/>
  <c r="F4956" i="19"/>
  <c r="I4956" i="19" s="1"/>
  <c r="B4954" i="19"/>
  <c r="L4983" i="19" s="1"/>
  <c r="I4951" i="19"/>
  <c r="F4951" i="19"/>
  <c r="F4949" i="19"/>
  <c r="L4947" i="19"/>
  <c r="J4947" i="19"/>
  <c r="M4947" i="19" s="1"/>
  <c r="H4947" i="19"/>
  <c r="F4947" i="19"/>
  <c r="I4947" i="19" s="1"/>
  <c r="L4946" i="19"/>
  <c r="J4946" i="19"/>
  <c r="M4946" i="19" s="1"/>
  <c r="H4946" i="19"/>
  <c r="F4946" i="19"/>
  <c r="I4946" i="19" s="1"/>
  <c r="L4945" i="19"/>
  <c r="J4945" i="19"/>
  <c r="M4945" i="19" s="1"/>
  <c r="H4945" i="19"/>
  <c r="F4945" i="19"/>
  <c r="I4945" i="19" s="1"/>
  <c r="L4944" i="19"/>
  <c r="J4944" i="19"/>
  <c r="M4944" i="19" s="1"/>
  <c r="H4944" i="19"/>
  <c r="F4944" i="19"/>
  <c r="I4944" i="19" s="1"/>
  <c r="L4943" i="19"/>
  <c r="J4943" i="19"/>
  <c r="M4943" i="19" s="1"/>
  <c r="H4943" i="19"/>
  <c r="F4943" i="19"/>
  <c r="I4943" i="19" s="1"/>
  <c r="L4942" i="19"/>
  <c r="J4942" i="19"/>
  <c r="M4942" i="19" s="1"/>
  <c r="H4942" i="19"/>
  <c r="F4942" i="19"/>
  <c r="I4942" i="19" s="1"/>
  <c r="L4941" i="19"/>
  <c r="J4941" i="19"/>
  <c r="M4941" i="19" s="1"/>
  <c r="H4941" i="19"/>
  <c r="F4941" i="19"/>
  <c r="I4941" i="19" s="1"/>
  <c r="L4940" i="19"/>
  <c r="J4940" i="19"/>
  <c r="M4940" i="19" s="1"/>
  <c r="H4940" i="19"/>
  <c r="F4940" i="19"/>
  <c r="I4940" i="19" s="1"/>
  <c r="L4939" i="19"/>
  <c r="J4939" i="19"/>
  <c r="M4939" i="19" s="1"/>
  <c r="H4939" i="19"/>
  <c r="F4939" i="19"/>
  <c r="I4939" i="19" s="1"/>
  <c r="L4938" i="19"/>
  <c r="J4938" i="19"/>
  <c r="M4938" i="19" s="1"/>
  <c r="H4938" i="19"/>
  <c r="F4938" i="19"/>
  <c r="I4938" i="19" s="1"/>
  <c r="L4937" i="19"/>
  <c r="J4937" i="19"/>
  <c r="M4937" i="19" s="1"/>
  <c r="H4937" i="19"/>
  <c r="F4937" i="19"/>
  <c r="I4937" i="19" s="1"/>
  <c r="L4936" i="19"/>
  <c r="J4936" i="19"/>
  <c r="M4936" i="19" s="1"/>
  <c r="H4936" i="19"/>
  <c r="F4936" i="19"/>
  <c r="I4936" i="19" s="1"/>
  <c r="L4935" i="19"/>
  <c r="J4935" i="19"/>
  <c r="M4935" i="19" s="1"/>
  <c r="H4935" i="19"/>
  <c r="F4935" i="19"/>
  <c r="I4935" i="19" s="1"/>
  <c r="L4934" i="19"/>
  <c r="J4934" i="19"/>
  <c r="M4934" i="19" s="1"/>
  <c r="H4934" i="19"/>
  <c r="F4934" i="19"/>
  <c r="I4934" i="19" s="1"/>
  <c r="L4933" i="19"/>
  <c r="J4933" i="19"/>
  <c r="M4933" i="19" s="1"/>
  <c r="H4933" i="19"/>
  <c r="F4933" i="19"/>
  <c r="I4933" i="19" s="1"/>
  <c r="L4932" i="19"/>
  <c r="J4932" i="19"/>
  <c r="M4932" i="19" s="1"/>
  <c r="H4932" i="19"/>
  <c r="F4932" i="19"/>
  <c r="I4932" i="19" s="1"/>
  <c r="L4931" i="19"/>
  <c r="J4931" i="19"/>
  <c r="M4931" i="19" s="1"/>
  <c r="I4931" i="19"/>
  <c r="H4931" i="19"/>
  <c r="F4931" i="19"/>
  <c r="L4930" i="19"/>
  <c r="J4930" i="19"/>
  <c r="M4930" i="19" s="1"/>
  <c r="H4930" i="19"/>
  <c r="F4930" i="19"/>
  <c r="I4930" i="19" s="1"/>
  <c r="L4929" i="19"/>
  <c r="J4929" i="19"/>
  <c r="M4929" i="19" s="1"/>
  <c r="H4929" i="19"/>
  <c r="F4929" i="19"/>
  <c r="I4929" i="19" s="1"/>
  <c r="L4928" i="19"/>
  <c r="J4928" i="19"/>
  <c r="M4928" i="19" s="1"/>
  <c r="H4928" i="19"/>
  <c r="F4928" i="19"/>
  <c r="I4928" i="19" s="1"/>
  <c r="L4927" i="19"/>
  <c r="J4927" i="19"/>
  <c r="M4927" i="19" s="1"/>
  <c r="H4927" i="19"/>
  <c r="F4927" i="19"/>
  <c r="I4927" i="19" s="1"/>
  <c r="L4926" i="19"/>
  <c r="J4926" i="19"/>
  <c r="M4926" i="19" s="1"/>
  <c r="H4926" i="19"/>
  <c r="F4926" i="19"/>
  <c r="I4926" i="19" s="1"/>
  <c r="L4925" i="19"/>
  <c r="J4925" i="19"/>
  <c r="M4925" i="19" s="1"/>
  <c r="H4925" i="19"/>
  <c r="F4925" i="19"/>
  <c r="I4925" i="19" s="1"/>
  <c r="L4924" i="19"/>
  <c r="J4924" i="19"/>
  <c r="H4924" i="19"/>
  <c r="F4924" i="19"/>
  <c r="I4924" i="19" s="1"/>
  <c r="B4922" i="19"/>
  <c r="L4951" i="19" s="1"/>
  <c r="I4919" i="19"/>
  <c r="F4919" i="19"/>
  <c r="F4917" i="19"/>
  <c r="L4915" i="19"/>
  <c r="J4915" i="19"/>
  <c r="M4915" i="19" s="1"/>
  <c r="H4915" i="19"/>
  <c r="F4915" i="19"/>
  <c r="I4915" i="19" s="1"/>
  <c r="L4914" i="19"/>
  <c r="J4914" i="19"/>
  <c r="M4914" i="19" s="1"/>
  <c r="H4914" i="19"/>
  <c r="F4914" i="19"/>
  <c r="I4914" i="19" s="1"/>
  <c r="L4913" i="19"/>
  <c r="J4913" i="19"/>
  <c r="M4913" i="19" s="1"/>
  <c r="H4913" i="19"/>
  <c r="F4913" i="19"/>
  <c r="I4913" i="19" s="1"/>
  <c r="L4912" i="19"/>
  <c r="J4912" i="19"/>
  <c r="M4912" i="19" s="1"/>
  <c r="H4912" i="19"/>
  <c r="F4912" i="19"/>
  <c r="I4912" i="19" s="1"/>
  <c r="L4911" i="19"/>
  <c r="J4911" i="19"/>
  <c r="M4911" i="19" s="1"/>
  <c r="H4911" i="19"/>
  <c r="F4911" i="19"/>
  <c r="I4911" i="19" s="1"/>
  <c r="L4910" i="19"/>
  <c r="J4910" i="19"/>
  <c r="M4910" i="19" s="1"/>
  <c r="H4910" i="19"/>
  <c r="F4910" i="19"/>
  <c r="I4910" i="19" s="1"/>
  <c r="L4909" i="19"/>
  <c r="J4909" i="19"/>
  <c r="M4909" i="19" s="1"/>
  <c r="H4909" i="19"/>
  <c r="F4909" i="19"/>
  <c r="I4909" i="19" s="1"/>
  <c r="L4908" i="19"/>
  <c r="J4908" i="19"/>
  <c r="M4908" i="19" s="1"/>
  <c r="H4908" i="19"/>
  <c r="F4908" i="19"/>
  <c r="I4908" i="19" s="1"/>
  <c r="L4907" i="19"/>
  <c r="J4907" i="19"/>
  <c r="M4907" i="19" s="1"/>
  <c r="H4907" i="19"/>
  <c r="F4907" i="19"/>
  <c r="I4907" i="19" s="1"/>
  <c r="L4906" i="19"/>
  <c r="J4906" i="19"/>
  <c r="M4906" i="19" s="1"/>
  <c r="H4906" i="19"/>
  <c r="F4906" i="19"/>
  <c r="I4906" i="19" s="1"/>
  <c r="L4905" i="19"/>
  <c r="J4905" i="19"/>
  <c r="M4905" i="19" s="1"/>
  <c r="H4905" i="19"/>
  <c r="F4905" i="19"/>
  <c r="I4905" i="19" s="1"/>
  <c r="L4904" i="19"/>
  <c r="J4904" i="19"/>
  <c r="M4904" i="19" s="1"/>
  <c r="H4904" i="19"/>
  <c r="F4904" i="19"/>
  <c r="I4904" i="19" s="1"/>
  <c r="L4903" i="19"/>
  <c r="J4903" i="19"/>
  <c r="M4903" i="19" s="1"/>
  <c r="H4903" i="19"/>
  <c r="F4903" i="19"/>
  <c r="I4903" i="19" s="1"/>
  <c r="L4902" i="19"/>
  <c r="J4902" i="19"/>
  <c r="M4902" i="19" s="1"/>
  <c r="H4902" i="19"/>
  <c r="F4902" i="19"/>
  <c r="I4902" i="19" s="1"/>
  <c r="L4901" i="19"/>
  <c r="J4901" i="19"/>
  <c r="M4901" i="19" s="1"/>
  <c r="H4901" i="19"/>
  <c r="F4901" i="19"/>
  <c r="I4901" i="19" s="1"/>
  <c r="L4900" i="19"/>
  <c r="J4900" i="19"/>
  <c r="M4900" i="19" s="1"/>
  <c r="H4900" i="19"/>
  <c r="F4900" i="19"/>
  <c r="I4900" i="19" s="1"/>
  <c r="L4899" i="19"/>
  <c r="J4899" i="19"/>
  <c r="M4899" i="19" s="1"/>
  <c r="H4899" i="19"/>
  <c r="F4899" i="19"/>
  <c r="I4899" i="19" s="1"/>
  <c r="L4898" i="19"/>
  <c r="J4898" i="19"/>
  <c r="M4898" i="19" s="1"/>
  <c r="H4898" i="19"/>
  <c r="F4898" i="19"/>
  <c r="I4898" i="19" s="1"/>
  <c r="L4897" i="19"/>
  <c r="J4897" i="19"/>
  <c r="M4897" i="19" s="1"/>
  <c r="H4897" i="19"/>
  <c r="F4897" i="19"/>
  <c r="I4897" i="19" s="1"/>
  <c r="L4896" i="19"/>
  <c r="J4896" i="19"/>
  <c r="M4896" i="19" s="1"/>
  <c r="H4896" i="19"/>
  <c r="F4896" i="19"/>
  <c r="I4896" i="19" s="1"/>
  <c r="L4895" i="19"/>
  <c r="J4895" i="19"/>
  <c r="M4895" i="19" s="1"/>
  <c r="H4895" i="19"/>
  <c r="F4895" i="19"/>
  <c r="I4895" i="19" s="1"/>
  <c r="L4894" i="19"/>
  <c r="J4894" i="19"/>
  <c r="M4894" i="19" s="1"/>
  <c r="H4894" i="19"/>
  <c r="F4894" i="19"/>
  <c r="I4894" i="19" s="1"/>
  <c r="L4893" i="19"/>
  <c r="J4893" i="19"/>
  <c r="M4893" i="19" s="1"/>
  <c r="H4893" i="19"/>
  <c r="F4893" i="19"/>
  <c r="I4893" i="19" s="1"/>
  <c r="L4892" i="19"/>
  <c r="J4892" i="19"/>
  <c r="H4892" i="19"/>
  <c r="F4892" i="19"/>
  <c r="I4892" i="19" s="1"/>
  <c r="B4890" i="19"/>
  <c r="L4919" i="19" s="1"/>
  <c r="I4887" i="19"/>
  <c r="F4887" i="19"/>
  <c r="F4885" i="19"/>
  <c r="L4883" i="19"/>
  <c r="J4883" i="19"/>
  <c r="M4883" i="19" s="1"/>
  <c r="H4883" i="19"/>
  <c r="F4883" i="19"/>
  <c r="I4883" i="19" s="1"/>
  <c r="L4882" i="19"/>
  <c r="J4882" i="19"/>
  <c r="M4882" i="19" s="1"/>
  <c r="H4882" i="19"/>
  <c r="F4882" i="19"/>
  <c r="I4882" i="19" s="1"/>
  <c r="L4881" i="19"/>
  <c r="J4881" i="19"/>
  <c r="M4881" i="19" s="1"/>
  <c r="H4881" i="19"/>
  <c r="F4881" i="19"/>
  <c r="I4881" i="19" s="1"/>
  <c r="L4880" i="19"/>
  <c r="J4880" i="19"/>
  <c r="M4880" i="19" s="1"/>
  <c r="H4880" i="19"/>
  <c r="F4880" i="19"/>
  <c r="I4880" i="19" s="1"/>
  <c r="L4879" i="19"/>
  <c r="J4879" i="19"/>
  <c r="M4879" i="19" s="1"/>
  <c r="H4879" i="19"/>
  <c r="F4879" i="19"/>
  <c r="I4879" i="19" s="1"/>
  <c r="L4878" i="19"/>
  <c r="J4878" i="19"/>
  <c r="M4878" i="19" s="1"/>
  <c r="H4878" i="19"/>
  <c r="F4878" i="19"/>
  <c r="I4878" i="19" s="1"/>
  <c r="L4877" i="19"/>
  <c r="J4877" i="19"/>
  <c r="M4877" i="19" s="1"/>
  <c r="H4877" i="19"/>
  <c r="F4877" i="19"/>
  <c r="I4877" i="19" s="1"/>
  <c r="L4876" i="19"/>
  <c r="J4876" i="19"/>
  <c r="M4876" i="19" s="1"/>
  <c r="H4876" i="19"/>
  <c r="F4876" i="19"/>
  <c r="I4876" i="19" s="1"/>
  <c r="L4875" i="19"/>
  <c r="J4875" i="19"/>
  <c r="M4875" i="19" s="1"/>
  <c r="H4875" i="19"/>
  <c r="F4875" i="19"/>
  <c r="I4875" i="19" s="1"/>
  <c r="L4874" i="19"/>
  <c r="J4874" i="19"/>
  <c r="M4874" i="19" s="1"/>
  <c r="H4874" i="19"/>
  <c r="F4874" i="19"/>
  <c r="I4874" i="19" s="1"/>
  <c r="L4873" i="19"/>
  <c r="J4873" i="19"/>
  <c r="M4873" i="19" s="1"/>
  <c r="H4873" i="19"/>
  <c r="F4873" i="19"/>
  <c r="I4873" i="19" s="1"/>
  <c r="L4872" i="19"/>
  <c r="J4872" i="19"/>
  <c r="M4872" i="19" s="1"/>
  <c r="H4872" i="19"/>
  <c r="F4872" i="19"/>
  <c r="I4872" i="19" s="1"/>
  <c r="L4871" i="19"/>
  <c r="J4871" i="19"/>
  <c r="M4871" i="19" s="1"/>
  <c r="H4871" i="19"/>
  <c r="F4871" i="19"/>
  <c r="I4871" i="19" s="1"/>
  <c r="L4870" i="19"/>
  <c r="J4870" i="19"/>
  <c r="M4870" i="19" s="1"/>
  <c r="H4870" i="19"/>
  <c r="F4870" i="19"/>
  <c r="I4870" i="19" s="1"/>
  <c r="L4869" i="19"/>
  <c r="J4869" i="19"/>
  <c r="M4869" i="19" s="1"/>
  <c r="H4869" i="19"/>
  <c r="F4869" i="19"/>
  <c r="I4869" i="19" s="1"/>
  <c r="L4868" i="19"/>
  <c r="J4868" i="19"/>
  <c r="M4868" i="19" s="1"/>
  <c r="H4868" i="19"/>
  <c r="F4868" i="19"/>
  <c r="I4868" i="19" s="1"/>
  <c r="L4867" i="19"/>
  <c r="J4867" i="19"/>
  <c r="M4867" i="19" s="1"/>
  <c r="H4867" i="19"/>
  <c r="F4867" i="19"/>
  <c r="I4867" i="19" s="1"/>
  <c r="L4866" i="19"/>
  <c r="J4866" i="19"/>
  <c r="M4866" i="19" s="1"/>
  <c r="H4866" i="19"/>
  <c r="F4866" i="19"/>
  <c r="I4866" i="19" s="1"/>
  <c r="L4865" i="19"/>
  <c r="J4865" i="19"/>
  <c r="M4865" i="19" s="1"/>
  <c r="H4865" i="19"/>
  <c r="F4865" i="19"/>
  <c r="I4865" i="19" s="1"/>
  <c r="L4864" i="19"/>
  <c r="J4864" i="19"/>
  <c r="M4864" i="19" s="1"/>
  <c r="H4864" i="19"/>
  <c r="F4864" i="19"/>
  <c r="I4864" i="19" s="1"/>
  <c r="L4863" i="19"/>
  <c r="J4863" i="19"/>
  <c r="M4863" i="19" s="1"/>
  <c r="H4863" i="19"/>
  <c r="F4863" i="19"/>
  <c r="I4863" i="19" s="1"/>
  <c r="L4862" i="19"/>
  <c r="J4862" i="19"/>
  <c r="M4862" i="19" s="1"/>
  <c r="H4862" i="19"/>
  <c r="F4862" i="19"/>
  <c r="I4862" i="19" s="1"/>
  <c r="L4861" i="19"/>
  <c r="J4861" i="19"/>
  <c r="M4861" i="19" s="1"/>
  <c r="H4861" i="19"/>
  <c r="F4861" i="19"/>
  <c r="I4861" i="19" s="1"/>
  <c r="L4860" i="19"/>
  <c r="J4860" i="19"/>
  <c r="M4860" i="19" s="1"/>
  <c r="H4860" i="19"/>
  <c r="F4860" i="19"/>
  <c r="I4860" i="19" s="1"/>
  <c r="B4858" i="19"/>
  <c r="L4887" i="19" s="1"/>
  <c r="I4855" i="19"/>
  <c r="F4855" i="19"/>
  <c r="F4853" i="19"/>
  <c r="L4851" i="19"/>
  <c r="J4851" i="19"/>
  <c r="M4851" i="19" s="1"/>
  <c r="H4851" i="19"/>
  <c r="F4851" i="19"/>
  <c r="I4851" i="19" s="1"/>
  <c r="L4850" i="19"/>
  <c r="J4850" i="19"/>
  <c r="M4850" i="19" s="1"/>
  <c r="H4850" i="19"/>
  <c r="F4850" i="19"/>
  <c r="I4850" i="19" s="1"/>
  <c r="L4849" i="19"/>
  <c r="J4849" i="19"/>
  <c r="M4849" i="19" s="1"/>
  <c r="H4849" i="19"/>
  <c r="F4849" i="19"/>
  <c r="I4849" i="19" s="1"/>
  <c r="L4848" i="19"/>
  <c r="J4848" i="19"/>
  <c r="M4848" i="19" s="1"/>
  <c r="H4848" i="19"/>
  <c r="F4848" i="19"/>
  <c r="I4848" i="19" s="1"/>
  <c r="L4847" i="19"/>
  <c r="J4847" i="19"/>
  <c r="M4847" i="19" s="1"/>
  <c r="H4847" i="19"/>
  <c r="F4847" i="19"/>
  <c r="I4847" i="19" s="1"/>
  <c r="L4846" i="19"/>
  <c r="J4846" i="19"/>
  <c r="M4846" i="19" s="1"/>
  <c r="H4846" i="19"/>
  <c r="F4846" i="19"/>
  <c r="I4846" i="19" s="1"/>
  <c r="L4845" i="19"/>
  <c r="J4845" i="19"/>
  <c r="M4845" i="19" s="1"/>
  <c r="H4845" i="19"/>
  <c r="F4845" i="19"/>
  <c r="I4845" i="19" s="1"/>
  <c r="L4844" i="19"/>
  <c r="J4844" i="19"/>
  <c r="M4844" i="19" s="1"/>
  <c r="H4844" i="19"/>
  <c r="F4844" i="19"/>
  <c r="I4844" i="19" s="1"/>
  <c r="L4843" i="19"/>
  <c r="J4843" i="19"/>
  <c r="M4843" i="19" s="1"/>
  <c r="H4843" i="19"/>
  <c r="F4843" i="19"/>
  <c r="I4843" i="19" s="1"/>
  <c r="L4842" i="19"/>
  <c r="J4842" i="19"/>
  <c r="M4842" i="19" s="1"/>
  <c r="H4842" i="19"/>
  <c r="F4842" i="19"/>
  <c r="I4842" i="19" s="1"/>
  <c r="L4841" i="19"/>
  <c r="J4841" i="19"/>
  <c r="M4841" i="19" s="1"/>
  <c r="H4841" i="19"/>
  <c r="F4841" i="19"/>
  <c r="I4841" i="19" s="1"/>
  <c r="L4840" i="19"/>
  <c r="J4840" i="19"/>
  <c r="M4840" i="19" s="1"/>
  <c r="H4840" i="19"/>
  <c r="F4840" i="19"/>
  <c r="I4840" i="19" s="1"/>
  <c r="L4839" i="19"/>
  <c r="J4839" i="19"/>
  <c r="M4839" i="19" s="1"/>
  <c r="H4839" i="19"/>
  <c r="F4839" i="19"/>
  <c r="I4839" i="19" s="1"/>
  <c r="L4838" i="19"/>
  <c r="J4838" i="19"/>
  <c r="M4838" i="19" s="1"/>
  <c r="H4838" i="19"/>
  <c r="F4838" i="19"/>
  <c r="I4838" i="19" s="1"/>
  <c r="L4837" i="19"/>
  <c r="J4837" i="19"/>
  <c r="M4837" i="19" s="1"/>
  <c r="H4837" i="19"/>
  <c r="F4837" i="19"/>
  <c r="I4837" i="19" s="1"/>
  <c r="L4836" i="19"/>
  <c r="J4836" i="19"/>
  <c r="M4836" i="19" s="1"/>
  <c r="I4836" i="19"/>
  <c r="H4836" i="19"/>
  <c r="F4836" i="19"/>
  <c r="L4835" i="19"/>
  <c r="J4835" i="19"/>
  <c r="M4835" i="19" s="1"/>
  <c r="I4835" i="19"/>
  <c r="H4835" i="19"/>
  <c r="F4835" i="19"/>
  <c r="L4834" i="19"/>
  <c r="J4834" i="19"/>
  <c r="M4834" i="19" s="1"/>
  <c r="H4834" i="19"/>
  <c r="F4834" i="19"/>
  <c r="I4834" i="19" s="1"/>
  <c r="L4833" i="19"/>
  <c r="J4833" i="19"/>
  <c r="M4833" i="19" s="1"/>
  <c r="H4833" i="19"/>
  <c r="F4833" i="19"/>
  <c r="I4833" i="19" s="1"/>
  <c r="L4832" i="19"/>
  <c r="J4832" i="19"/>
  <c r="M4832" i="19" s="1"/>
  <c r="H4832" i="19"/>
  <c r="F4832" i="19"/>
  <c r="I4832" i="19" s="1"/>
  <c r="L4831" i="19"/>
  <c r="J4831" i="19"/>
  <c r="M4831" i="19" s="1"/>
  <c r="H4831" i="19"/>
  <c r="F4831" i="19"/>
  <c r="I4831" i="19" s="1"/>
  <c r="L4830" i="19"/>
  <c r="J4830" i="19"/>
  <c r="M4830" i="19" s="1"/>
  <c r="H4830" i="19"/>
  <c r="F4830" i="19"/>
  <c r="I4830" i="19" s="1"/>
  <c r="L4829" i="19"/>
  <c r="J4829" i="19"/>
  <c r="M4829" i="19" s="1"/>
  <c r="H4829" i="19"/>
  <c r="F4829" i="19"/>
  <c r="I4829" i="19" s="1"/>
  <c r="L4828" i="19"/>
  <c r="J4828" i="19"/>
  <c r="H4828" i="19"/>
  <c r="F4828" i="19"/>
  <c r="I4828" i="19" s="1"/>
  <c r="B4826" i="19"/>
  <c r="L4855" i="19" s="1"/>
  <c r="I4823" i="19"/>
  <c r="F4823" i="19"/>
  <c r="F4821" i="19"/>
  <c r="L4819" i="19"/>
  <c r="J4819" i="19"/>
  <c r="M4819" i="19" s="1"/>
  <c r="H4819" i="19"/>
  <c r="F4819" i="19"/>
  <c r="I4819" i="19" s="1"/>
  <c r="L4818" i="19"/>
  <c r="J4818" i="19"/>
  <c r="M4818" i="19" s="1"/>
  <c r="H4818" i="19"/>
  <c r="F4818" i="19"/>
  <c r="I4818" i="19" s="1"/>
  <c r="L4817" i="19"/>
  <c r="J4817" i="19"/>
  <c r="M4817" i="19" s="1"/>
  <c r="H4817" i="19"/>
  <c r="F4817" i="19"/>
  <c r="I4817" i="19" s="1"/>
  <c r="M4816" i="19"/>
  <c r="L4816" i="19"/>
  <c r="J4816" i="19"/>
  <c r="H4816" i="19"/>
  <c r="F4816" i="19"/>
  <c r="I4816" i="19" s="1"/>
  <c r="L4815" i="19"/>
  <c r="J4815" i="19"/>
  <c r="M4815" i="19" s="1"/>
  <c r="H4815" i="19"/>
  <c r="F4815" i="19"/>
  <c r="I4815" i="19" s="1"/>
  <c r="L4814" i="19"/>
  <c r="J4814" i="19"/>
  <c r="M4814" i="19" s="1"/>
  <c r="H4814" i="19"/>
  <c r="F4814" i="19"/>
  <c r="I4814" i="19" s="1"/>
  <c r="L4813" i="19"/>
  <c r="J4813" i="19"/>
  <c r="M4813" i="19" s="1"/>
  <c r="H4813" i="19"/>
  <c r="F4813" i="19"/>
  <c r="I4813" i="19" s="1"/>
  <c r="L4812" i="19"/>
  <c r="J4812" i="19"/>
  <c r="M4812" i="19" s="1"/>
  <c r="H4812" i="19"/>
  <c r="F4812" i="19"/>
  <c r="I4812" i="19" s="1"/>
  <c r="L4811" i="19"/>
  <c r="J4811" i="19"/>
  <c r="M4811" i="19" s="1"/>
  <c r="H4811" i="19"/>
  <c r="F4811" i="19"/>
  <c r="I4811" i="19" s="1"/>
  <c r="L4810" i="19"/>
  <c r="J4810" i="19"/>
  <c r="M4810" i="19" s="1"/>
  <c r="H4810" i="19"/>
  <c r="F4810" i="19"/>
  <c r="I4810" i="19" s="1"/>
  <c r="L4809" i="19"/>
  <c r="J4809" i="19"/>
  <c r="M4809" i="19" s="1"/>
  <c r="H4809" i="19"/>
  <c r="F4809" i="19"/>
  <c r="I4809" i="19" s="1"/>
  <c r="L4808" i="19"/>
  <c r="J4808" i="19"/>
  <c r="M4808" i="19" s="1"/>
  <c r="H4808" i="19"/>
  <c r="F4808" i="19"/>
  <c r="I4808" i="19" s="1"/>
  <c r="L4807" i="19"/>
  <c r="J4807" i="19"/>
  <c r="M4807" i="19" s="1"/>
  <c r="H4807" i="19"/>
  <c r="F4807" i="19"/>
  <c r="I4807" i="19" s="1"/>
  <c r="L4806" i="19"/>
  <c r="J4806" i="19"/>
  <c r="M4806" i="19" s="1"/>
  <c r="H4806" i="19"/>
  <c r="F4806" i="19"/>
  <c r="I4806" i="19" s="1"/>
  <c r="L4805" i="19"/>
  <c r="J4805" i="19"/>
  <c r="M4805" i="19" s="1"/>
  <c r="H4805" i="19"/>
  <c r="F4805" i="19"/>
  <c r="I4805" i="19" s="1"/>
  <c r="L4804" i="19"/>
  <c r="J4804" i="19"/>
  <c r="M4804" i="19" s="1"/>
  <c r="H4804" i="19"/>
  <c r="F4804" i="19"/>
  <c r="I4804" i="19" s="1"/>
  <c r="L4803" i="19"/>
  <c r="J4803" i="19"/>
  <c r="M4803" i="19" s="1"/>
  <c r="H4803" i="19"/>
  <c r="F4803" i="19"/>
  <c r="I4803" i="19" s="1"/>
  <c r="L4802" i="19"/>
  <c r="J4802" i="19"/>
  <c r="M4802" i="19" s="1"/>
  <c r="H4802" i="19"/>
  <c r="F4802" i="19"/>
  <c r="I4802" i="19" s="1"/>
  <c r="L4801" i="19"/>
  <c r="J4801" i="19"/>
  <c r="M4801" i="19" s="1"/>
  <c r="H4801" i="19"/>
  <c r="F4801" i="19"/>
  <c r="I4801" i="19" s="1"/>
  <c r="L4800" i="19"/>
  <c r="J4800" i="19"/>
  <c r="M4800" i="19" s="1"/>
  <c r="H4800" i="19"/>
  <c r="F4800" i="19"/>
  <c r="I4800" i="19" s="1"/>
  <c r="L4799" i="19"/>
  <c r="J4799" i="19"/>
  <c r="M4799" i="19" s="1"/>
  <c r="H4799" i="19"/>
  <c r="F4799" i="19"/>
  <c r="I4799" i="19" s="1"/>
  <c r="L4798" i="19"/>
  <c r="J4798" i="19"/>
  <c r="M4798" i="19" s="1"/>
  <c r="H4798" i="19"/>
  <c r="F4798" i="19"/>
  <c r="I4798" i="19" s="1"/>
  <c r="L4797" i="19"/>
  <c r="J4797" i="19"/>
  <c r="M4797" i="19" s="1"/>
  <c r="H4797" i="19"/>
  <c r="F4797" i="19"/>
  <c r="I4797" i="19" s="1"/>
  <c r="L4796" i="19"/>
  <c r="J4796" i="19"/>
  <c r="H4796" i="19"/>
  <c r="F4796" i="19"/>
  <c r="I4796" i="19" s="1"/>
  <c r="B4794" i="19"/>
  <c r="L4823" i="19" s="1"/>
  <c r="I4791" i="19"/>
  <c r="F4791" i="19"/>
  <c r="F4789" i="19"/>
  <c r="L4787" i="19"/>
  <c r="J4787" i="19"/>
  <c r="M4787" i="19" s="1"/>
  <c r="H4787" i="19"/>
  <c r="F4787" i="19"/>
  <c r="I4787" i="19" s="1"/>
  <c r="L4786" i="19"/>
  <c r="J4786" i="19"/>
  <c r="M4786" i="19" s="1"/>
  <c r="H4786" i="19"/>
  <c r="F4786" i="19"/>
  <c r="I4786" i="19" s="1"/>
  <c r="L4785" i="19"/>
  <c r="J4785" i="19"/>
  <c r="M4785" i="19" s="1"/>
  <c r="H4785" i="19"/>
  <c r="F4785" i="19"/>
  <c r="I4785" i="19" s="1"/>
  <c r="L4784" i="19"/>
  <c r="J4784" i="19"/>
  <c r="M4784" i="19" s="1"/>
  <c r="H4784" i="19"/>
  <c r="F4784" i="19"/>
  <c r="I4784" i="19" s="1"/>
  <c r="L4783" i="19"/>
  <c r="J4783" i="19"/>
  <c r="M4783" i="19" s="1"/>
  <c r="H4783" i="19"/>
  <c r="F4783" i="19"/>
  <c r="I4783" i="19" s="1"/>
  <c r="L4782" i="19"/>
  <c r="J4782" i="19"/>
  <c r="M4782" i="19" s="1"/>
  <c r="H4782" i="19"/>
  <c r="F4782" i="19"/>
  <c r="I4782" i="19" s="1"/>
  <c r="L4781" i="19"/>
  <c r="J4781" i="19"/>
  <c r="M4781" i="19" s="1"/>
  <c r="H4781" i="19"/>
  <c r="F4781" i="19"/>
  <c r="I4781" i="19" s="1"/>
  <c r="L4780" i="19"/>
  <c r="J4780" i="19"/>
  <c r="M4780" i="19" s="1"/>
  <c r="H4780" i="19"/>
  <c r="F4780" i="19"/>
  <c r="I4780" i="19" s="1"/>
  <c r="L4779" i="19"/>
  <c r="J4779" i="19"/>
  <c r="M4779" i="19" s="1"/>
  <c r="H4779" i="19"/>
  <c r="F4779" i="19"/>
  <c r="I4779" i="19" s="1"/>
  <c r="L4778" i="19"/>
  <c r="J4778" i="19"/>
  <c r="M4778" i="19" s="1"/>
  <c r="I4778" i="19"/>
  <c r="H4778" i="19"/>
  <c r="F4778" i="19"/>
  <c r="L4777" i="19"/>
  <c r="J4777" i="19"/>
  <c r="M4777" i="19" s="1"/>
  <c r="H4777" i="19"/>
  <c r="F4777" i="19"/>
  <c r="I4777" i="19" s="1"/>
  <c r="L4776" i="19"/>
  <c r="J4776" i="19"/>
  <c r="M4776" i="19" s="1"/>
  <c r="H4776" i="19"/>
  <c r="F4776" i="19"/>
  <c r="I4776" i="19" s="1"/>
  <c r="L4775" i="19"/>
  <c r="J4775" i="19"/>
  <c r="M4775" i="19" s="1"/>
  <c r="H4775" i="19"/>
  <c r="F4775" i="19"/>
  <c r="I4775" i="19" s="1"/>
  <c r="L4774" i="19"/>
  <c r="J4774" i="19"/>
  <c r="M4774" i="19" s="1"/>
  <c r="H4774" i="19"/>
  <c r="F4774" i="19"/>
  <c r="I4774" i="19" s="1"/>
  <c r="L4773" i="19"/>
  <c r="J4773" i="19"/>
  <c r="M4773" i="19" s="1"/>
  <c r="I4773" i="19"/>
  <c r="H4773" i="19"/>
  <c r="F4773" i="19"/>
  <c r="L4772" i="19"/>
  <c r="J4772" i="19"/>
  <c r="M4772" i="19" s="1"/>
  <c r="H4772" i="19"/>
  <c r="F4772" i="19"/>
  <c r="I4772" i="19" s="1"/>
  <c r="L4771" i="19"/>
  <c r="J4771" i="19"/>
  <c r="M4771" i="19" s="1"/>
  <c r="H4771" i="19"/>
  <c r="F4771" i="19"/>
  <c r="I4771" i="19" s="1"/>
  <c r="L4770" i="19"/>
  <c r="J4770" i="19"/>
  <c r="M4770" i="19" s="1"/>
  <c r="H4770" i="19"/>
  <c r="F4770" i="19"/>
  <c r="I4770" i="19" s="1"/>
  <c r="L4769" i="19"/>
  <c r="J4769" i="19"/>
  <c r="M4769" i="19" s="1"/>
  <c r="H4769" i="19"/>
  <c r="F4769" i="19"/>
  <c r="I4769" i="19" s="1"/>
  <c r="L4768" i="19"/>
  <c r="J4768" i="19"/>
  <c r="M4768" i="19" s="1"/>
  <c r="H4768" i="19"/>
  <c r="F4768" i="19"/>
  <c r="I4768" i="19" s="1"/>
  <c r="L4767" i="19"/>
  <c r="J4767" i="19"/>
  <c r="M4767" i="19" s="1"/>
  <c r="H4767" i="19"/>
  <c r="F4767" i="19"/>
  <c r="I4767" i="19" s="1"/>
  <c r="L4766" i="19"/>
  <c r="J4766" i="19"/>
  <c r="M4766" i="19" s="1"/>
  <c r="H4766" i="19"/>
  <c r="F4766" i="19"/>
  <c r="I4766" i="19" s="1"/>
  <c r="L4765" i="19"/>
  <c r="J4765" i="19"/>
  <c r="M4765" i="19" s="1"/>
  <c r="H4765" i="19"/>
  <c r="F4765" i="19"/>
  <c r="I4765" i="19" s="1"/>
  <c r="L4764" i="19"/>
  <c r="J4764" i="19"/>
  <c r="H4764" i="19"/>
  <c r="F4764" i="19"/>
  <c r="I4764" i="19" s="1"/>
  <c r="B4762" i="19"/>
  <c r="L4791" i="19" s="1"/>
  <c r="I4759" i="19"/>
  <c r="F4759" i="19"/>
  <c r="F4757" i="19"/>
  <c r="L4755" i="19"/>
  <c r="J4755" i="19"/>
  <c r="M4755" i="19" s="1"/>
  <c r="H4755" i="19"/>
  <c r="F4755" i="19"/>
  <c r="I4755" i="19" s="1"/>
  <c r="L4754" i="19"/>
  <c r="J4754" i="19"/>
  <c r="M4754" i="19" s="1"/>
  <c r="H4754" i="19"/>
  <c r="F4754" i="19"/>
  <c r="I4754" i="19" s="1"/>
  <c r="L4753" i="19"/>
  <c r="J4753" i="19"/>
  <c r="M4753" i="19" s="1"/>
  <c r="H4753" i="19"/>
  <c r="F4753" i="19"/>
  <c r="I4753" i="19" s="1"/>
  <c r="L4752" i="19"/>
  <c r="J4752" i="19"/>
  <c r="M4752" i="19" s="1"/>
  <c r="H4752" i="19"/>
  <c r="F4752" i="19"/>
  <c r="I4752" i="19" s="1"/>
  <c r="L4751" i="19"/>
  <c r="J4751" i="19"/>
  <c r="M4751" i="19" s="1"/>
  <c r="H4751" i="19"/>
  <c r="F4751" i="19"/>
  <c r="I4751" i="19" s="1"/>
  <c r="L4750" i="19"/>
  <c r="J4750" i="19"/>
  <c r="M4750" i="19" s="1"/>
  <c r="H4750" i="19"/>
  <c r="F4750" i="19"/>
  <c r="I4750" i="19" s="1"/>
  <c r="L4749" i="19"/>
  <c r="J4749" i="19"/>
  <c r="M4749" i="19" s="1"/>
  <c r="H4749" i="19"/>
  <c r="F4749" i="19"/>
  <c r="I4749" i="19" s="1"/>
  <c r="L4748" i="19"/>
  <c r="J4748" i="19"/>
  <c r="M4748" i="19" s="1"/>
  <c r="H4748" i="19"/>
  <c r="F4748" i="19"/>
  <c r="I4748" i="19" s="1"/>
  <c r="L4747" i="19"/>
  <c r="J4747" i="19"/>
  <c r="M4747" i="19" s="1"/>
  <c r="H4747" i="19"/>
  <c r="F4747" i="19"/>
  <c r="I4747" i="19" s="1"/>
  <c r="L4746" i="19"/>
  <c r="J4746" i="19"/>
  <c r="M4746" i="19" s="1"/>
  <c r="H4746" i="19"/>
  <c r="F4746" i="19"/>
  <c r="I4746" i="19" s="1"/>
  <c r="L4745" i="19"/>
  <c r="J4745" i="19"/>
  <c r="M4745" i="19" s="1"/>
  <c r="H4745" i="19"/>
  <c r="F4745" i="19"/>
  <c r="I4745" i="19" s="1"/>
  <c r="L4744" i="19"/>
  <c r="J4744" i="19"/>
  <c r="M4744" i="19" s="1"/>
  <c r="I4744" i="19"/>
  <c r="H4744" i="19"/>
  <c r="F4744" i="19"/>
  <c r="L4743" i="19"/>
  <c r="J4743" i="19"/>
  <c r="M4743" i="19" s="1"/>
  <c r="H4743" i="19"/>
  <c r="F4743" i="19"/>
  <c r="I4743" i="19" s="1"/>
  <c r="L4742" i="19"/>
  <c r="J4742" i="19"/>
  <c r="M4742" i="19" s="1"/>
  <c r="I4742" i="19"/>
  <c r="H4742" i="19"/>
  <c r="F4742" i="19"/>
  <c r="L4741" i="19"/>
  <c r="J4741" i="19"/>
  <c r="M4741" i="19" s="1"/>
  <c r="H4741" i="19"/>
  <c r="F4741" i="19"/>
  <c r="I4741" i="19" s="1"/>
  <c r="L4740" i="19"/>
  <c r="J4740" i="19"/>
  <c r="M4740" i="19" s="1"/>
  <c r="H4740" i="19"/>
  <c r="F4740" i="19"/>
  <c r="I4740" i="19" s="1"/>
  <c r="L4739" i="19"/>
  <c r="J4739" i="19"/>
  <c r="M4739" i="19" s="1"/>
  <c r="H4739" i="19"/>
  <c r="F4739" i="19"/>
  <c r="I4739" i="19" s="1"/>
  <c r="L4738" i="19"/>
  <c r="J4738" i="19"/>
  <c r="M4738" i="19" s="1"/>
  <c r="H4738" i="19"/>
  <c r="F4738" i="19"/>
  <c r="I4738" i="19" s="1"/>
  <c r="L4737" i="19"/>
  <c r="J4737" i="19"/>
  <c r="M4737" i="19" s="1"/>
  <c r="H4737" i="19"/>
  <c r="F4737" i="19"/>
  <c r="I4737" i="19" s="1"/>
  <c r="L4736" i="19"/>
  <c r="J4736" i="19"/>
  <c r="M4736" i="19" s="1"/>
  <c r="H4736" i="19"/>
  <c r="F4736" i="19"/>
  <c r="I4736" i="19" s="1"/>
  <c r="L4735" i="19"/>
  <c r="J4735" i="19"/>
  <c r="M4735" i="19" s="1"/>
  <c r="H4735" i="19"/>
  <c r="F4735" i="19"/>
  <c r="I4735" i="19" s="1"/>
  <c r="L4734" i="19"/>
  <c r="J4734" i="19"/>
  <c r="M4734" i="19" s="1"/>
  <c r="H4734" i="19"/>
  <c r="F4734" i="19"/>
  <c r="I4734" i="19" s="1"/>
  <c r="L4733" i="19"/>
  <c r="J4733" i="19"/>
  <c r="M4733" i="19" s="1"/>
  <c r="H4733" i="19"/>
  <c r="F4733" i="19"/>
  <c r="I4733" i="19" s="1"/>
  <c r="L4732" i="19"/>
  <c r="J4732" i="19"/>
  <c r="H4732" i="19"/>
  <c r="F4732" i="19"/>
  <c r="I4732" i="19" s="1"/>
  <c r="B4730" i="19"/>
  <c r="L4759" i="19" s="1"/>
  <c r="I4727" i="19"/>
  <c r="F4727" i="19"/>
  <c r="F4725" i="19"/>
  <c r="L4723" i="19"/>
  <c r="J4723" i="19"/>
  <c r="M4723" i="19" s="1"/>
  <c r="H4723" i="19"/>
  <c r="F4723" i="19"/>
  <c r="I4723" i="19" s="1"/>
  <c r="L4722" i="19"/>
  <c r="J4722" i="19"/>
  <c r="M4722" i="19" s="1"/>
  <c r="H4722" i="19"/>
  <c r="F4722" i="19"/>
  <c r="I4722" i="19" s="1"/>
  <c r="L4721" i="19"/>
  <c r="J4721" i="19"/>
  <c r="M4721" i="19" s="1"/>
  <c r="H4721" i="19"/>
  <c r="F4721" i="19"/>
  <c r="I4721" i="19" s="1"/>
  <c r="L4720" i="19"/>
  <c r="J4720" i="19"/>
  <c r="M4720" i="19" s="1"/>
  <c r="H4720" i="19"/>
  <c r="F4720" i="19"/>
  <c r="I4720" i="19" s="1"/>
  <c r="L4719" i="19"/>
  <c r="J4719" i="19"/>
  <c r="M4719" i="19" s="1"/>
  <c r="H4719" i="19"/>
  <c r="F4719" i="19"/>
  <c r="I4719" i="19" s="1"/>
  <c r="L4718" i="19"/>
  <c r="J4718" i="19"/>
  <c r="M4718" i="19" s="1"/>
  <c r="H4718" i="19"/>
  <c r="F4718" i="19"/>
  <c r="I4718" i="19" s="1"/>
  <c r="L4717" i="19"/>
  <c r="J4717" i="19"/>
  <c r="M4717" i="19" s="1"/>
  <c r="H4717" i="19"/>
  <c r="F4717" i="19"/>
  <c r="I4717" i="19" s="1"/>
  <c r="L4716" i="19"/>
  <c r="J4716" i="19"/>
  <c r="M4716" i="19" s="1"/>
  <c r="H4716" i="19"/>
  <c r="F4716" i="19"/>
  <c r="I4716" i="19" s="1"/>
  <c r="L4715" i="19"/>
  <c r="J4715" i="19"/>
  <c r="M4715" i="19" s="1"/>
  <c r="H4715" i="19"/>
  <c r="F4715" i="19"/>
  <c r="I4715" i="19" s="1"/>
  <c r="L4714" i="19"/>
  <c r="J4714" i="19"/>
  <c r="M4714" i="19" s="1"/>
  <c r="H4714" i="19"/>
  <c r="F4714" i="19"/>
  <c r="I4714" i="19" s="1"/>
  <c r="L4713" i="19"/>
  <c r="J4713" i="19"/>
  <c r="M4713" i="19" s="1"/>
  <c r="H4713" i="19"/>
  <c r="F4713" i="19"/>
  <c r="I4713" i="19" s="1"/>
  <c r="L4712" i="19"/>
  <c r="J4712" i="19"/>
  <c r="M4712" i="19" s="1"/>
  <c r="H4712" i="19"/>
  <c r="F4712" i="19"/>
  <c r="I4712" i="19" s="1"/>
  <c r="L4711" i="19"/>
  <c r="J4711" i="19"/>
  <c r="M4711" i="19" s="1"/>
  <c r="H4711" i="19"/>
  <c r="F4711" i="19"/>
  <c r="I4711" i="19" s="1"/>
  <c r="L4710" i="19"/>
  <c r="J4710" i="19"/>
  <c r="M4710" i="19" s="1"/>
  <c r="H4710" i="19"/>
  <c r="F4710" i="19"/>
  <c r="I4710" i="19" s="1"/>
  <c r="L4709" i="19"/>
  <c r="J4709" i="19"/>
  <c r="M4709" i="19" s="1"/>
  <c r="H4709" i="19"/>
  <c r="F4709" i="19"/>
  <c r="I4709" i="19" s="1"/>
  <c r="L4708" i="19"/>
  <c r="J4708" i="19"/>
  <c r="M4708" i="19" s="1"/>
  <c r="H4708" i="19"/>
  <c r="F4708" i="19"/>
  <c r="I4708" i="19" s="1"/>
  <c r="L4707" i="19"/>
  <c r="J4707" i="19"/>
  <c r="M4707" i="19" s="1"/>
  <c r="H4707" i="19"/>
  <c r="F4707" i="19"/>
  <c r="I4707" i="19" s="1"/>
  <c r="L4706" i="19"/>
  <c r="J4706" i="19"/>
  <c r="M4706" i="19" s="1"/>
  <c r="H4706" i="19"/>
  <c r="F4706" i="19"/>
  <c r="I4706" i="19" s="1"/>
  <c r="L4705" i="19"/>
  <c r="J4705" i="19"/>
  <c r="M4705" i="19" s="1"/>
  <c r="H4705" i="19"/>
  <c r="F4705" i="19"/>
  <c r="I4705" i="19" s="1"/>
  <c r="L4704" i="19"/>
  <c r="J4704" i="19"/>
  <c r="M4704" i="19" s="1"/>
  <c r="H4704" i="19"/>
  <c r="F4704" i="19"/>
  <c r="I4704" i="19" s="1"/>
  <c r="L4703" i="19"/>
  <c r="J4703" i="19"/>
  <c r="M4703" i="19" s="1"/>
  <c r="H4703" i="19"/>
  <c r="F4703" i="19"/>
  <c r="I4703" i="19" s="1"/>
  <c r="L4702" i="19"/>
  <c r="J4702" i="19"/>
  <c r="M4702" i="19" s="1"/>
  <c r="H4702" i="19"/>
  <c r="F4702" i="19"/>
  <c r="I4702" i="19" s="1"/>
  <c r="L4701" i="19"/>
  <c r="J4701" i="19"/>
  <c r="M4701" i="19" s="1"/>
  <c r="H4701" i="19"/>
  <c r="F4701" i="19"/>
  <c r="I4701" i="19" s="1"/>
  <c r="L4700" i="19"/>
  <c r="J4700" i="19"/>
  <c r="M4700" i="19" s="1"/>
  <c r="H4700" i="19"/>
  <c r="F4700" i="19"/>
  <c r="I4700" i="19" s="1"/>
  <c r="B4698" i="19"/>
  <c r="L4727" i="19" s="1"/>
  <c r="I4695" i="19"/>
  <c r="F4695" i="19"/>
  <c r="F4693" i="19"/>
  <c r="L4691" i="19"/>
  <c r="J4691" i="19"/>
  <c r="M4691" i="19" s="1"/>
  <c r="H4691" i="19"/>
  <c r="F4691" i="19"/>
  <c r="I4691" i="19" s="1"/>
  <c r="L4690" i="19"/>
  <c r="J4690" i="19"/>
  <c r="M4690" i="19" s="1"/>
  <c r="H4690" i="19"/>
  <c r="F4690" i="19"/>
  <c r="I4690" i="19" s="1"/>
  <c r="L4689" i="19"/>
  <c r="J4689" i="19"/>
  <c r="M4689" i="19" s="1"/>
  <c r="H4689" i="19"/>
  <c r="F4689" i="19"/>
  <c r="I4689" i="19" s="1"/>
  <c r="L4688" i="19"/>
  <c r="J4688" i="19"/>
  <c r="M4688" i="19" s="1"/>
  <c r="H4688" i="19"/>
  <c r="F4688" i="19"/>
  <c r="I4688" i="19" s="1"/>
  <c r="L4687" i="19"/>
  <c r="J4687" i="19"/>
  <c r="M4687" i="19" s="1"/>
  <c r="H4687" i="19"/>
  <c r="F4687" i="19"/>
  <c r="I4687" i="19" s="1"/>
  <c r="L4686" i="19"/>
  <c r="J4686" i="19"/>
  <c r="M4686" i="19" s="1"/>
  <c r="H4686" i="19"/>
  <c r="F4686" i="19"/>
  <c r="I4686" i="19" s="1"/>
  <c r="L4685" i="19"/>
  <c r="J4685" i="19"/>
  <c r="M4685" i="19" s="1"/>
  <c r="H4685" i="19"/>
  <c r="F4685" i="19"/>
  <c r="I4685" i="19" s="1"/>
  <c r="L4684" i="19"/>
  <c r="J4684" i="19"/>
  <c r="M4684" i="19" s="1"/>
  <c r="H4684" i="19"/>
  <c r="F4684" i="19"/>
  <c r="I4684" i="19" s="1"/>
  <c r="L4683" i="19"/>
  <c r="J4683" i="19"/>
  <c r="M4683" i="19" s="1"/>
  <c r="H4683" i="19"/>
  <c r="F4683" i="19"/>
  <c r="I4683" i="19" s="1"/>
  <c r="L4682" i="19"/>
  <c r="J4682" i="19"/>
  <c r="M4682" i="19" s="1"/>
  <c r="H4682" i="19"/>
  <c r="F4682" i="19"/>
  <c r="I4682" i="19" s="1"/>
  <c r="L4681" i="19"/>
  <c r="J4681" i="19"/>
  <c r="M4681" i="19" s="1"/>
  <c r="H4681" i="19"/>
  <c r="F4681" i="19"/>
  <c r="I4681" i="19" s="1"/>
  <c r="L4680" i="19"/>
  <c r="J4680" i="19"/>
  <c r="M4680" i="19" s="1"/>
  <c r="H4680" i="19"/>
  <c r="F4680" i="19"/>
  <c r="I4680" i="19" s="1"/>
  <c r="L4679" i="19"/>
  <c r="J4679" i="19"/>
  <c r="M4679" i="19" s="1"/>
  <c r="H4679" i="19"/>
  <c r="F4679" i="19"/>
  <c r="I4679" i="19" s="1"/>
  <c r="L4678" i="19"/>
  <c r="J4678" i="19"/>
  <c r="M4678" i="19" s="1"/>
  <c r="H4678" i="19"/>
  <c r="F4678" i="19"/>
  <c r="I4678" i="19" s="1"/>
  <c r="L4677" i="19"/>
  <c r="J4677" i="19"/>
  <c r="M4677" i="19" s="1"/>
  <c r="H4677" i="19"/>
  <c r="F4677" i="19"/>
  <c r="I4677" i="19" s="1"/>
  <c r="L4676" i="19"/>
  <c r="J4676" i="19"/>
  <c r="M4676" i="19" s="1"/>
  <c r="H4676" i="19"/>
  <c r="F4676" i="19"/>
  <c r="I4676" i="19" s="1"/>
  <c r="M4675" i="19"/>
  <c r="L4675" i="19"/>
  <c r="J4675" i="19"/>
  <c r="H4675" i="19"/>
  <c r="F4675" i="19"/>
  <c r="I4675" i="19" s="1"/>
  <c r="L4674" i="19"/>
  <c r="J4674" i="19"/>
  <c r="M4674" i="19" s="1"/>
  <c r="H4674" i="19"/>
  <c r="F4674" i="19"/>
  <c r="I4674" i="19" s="1"/>
  <c r="L4673" i="19"/>
  <c r="J4673" i="19"/>
  <c r="M4673" i="19" s="1"/>
  <c r="H4673" i="19"/>
  <c r="F4673" i="19"/>
  <c r="I4673" i="19" s="1"/>
  <c r="L4672" i="19"/>
  <c r="J4672" i="19"/>
  <c r="M4672" i="19" s="1"/>
  <c r="H4672" i="19"/>
  <c r="F4672" i="19"/>
  <c r="I4672" i="19" s="1"/>
  <c r="L4671" i="19"/>
  <c r="J4671" i="19"/>
  <c r="M4671" i="19" s="1"/>
  <c r="H4671" i="19"/>
  <c r="F4671" i="19"/>
  <c r="I4671" i="19" s="1"/>
  <c r="L4670" i="19"/>
  <c r="J4670" i="19"/>
  <c r="M4670" i="19" s="1"/>
  <c r="H4670" i="19"/>
  <c r="F4670" i="19"/>
  <c r="I4670" i="19" s="1"/>
  <c r="L4669" i="19"/>
  <c r="J4669" i="19"/>
  <c r="M4669" i="19" s="1"/>
  <c r="H4669" i="19"/>
  <c r="F4669" i="19"/>
  <c r="I4669" i="19" s="1"/>
  <c r="L4668" i="19"/>
  <c r="J4668" i="19"/>
  <c r="M4668" i="19" s="1"/>
  <c r="H4668" i="19"/>
  <c r="F4668" i="19"/>
  <c r="I4668" i="19" s="1"/>
  <c r="B4666" i="19"/>
  <c r="L4695" i="19" s="1"/>
  <c r="I4663" i="19"/>
  <c r="F4663" i="19"/>
  <c r="F4661" i="19"/>
  <c r="L4659" i="19"/>
  <c r="J4659" i="19"/>
  <c r="M4659" i="19" s="1"/>
  <c r="H4659" i="19"/>
  <c r="F4659" i="19"/>
  <c r="I4659" i="19" s="1"/>
  <c r="L4658" i="19"/>
  <c r="J4658" i="19"/>
  <c r="M4658" i="19" s="1"/>
  <c r="H4658" i="19"/>
  <c r="F4658" i="19"/>
  <c r="I4658" i="19" s="1"/>
  <c r="L4657" i="19"/>
  <c r="J4657" i="19"/>
  <c r="M4657" i="19" s="1"/>
  <c r="H4657" i="19"/>
  <c r="F4657" i="19"/>
  <c r="I4657" i="19" s="1"/>
  <c r="L4656" i="19"/>
  <c r="J4656" i="19"/>
  <c r="M4656" i="19" s="1"/>
  <c r="H4656" i="19"/>
  <c r="F4656" i="19"/>
  <c r="I4656" i="19" s="1"/>
  <c r="L4655" i="19"/>
  <c r="J4655" i="19"/>
  <c r="M4655" i="19" s="1"/>
  <c r="H4655" i="19"/>
  <c r="F4655" i="19"/>
  <c r="I4655" i="19" s="1"/>
  <c r="L4654" i="19"/>
  <c r="J4654" i="19"/>
  <c r="M4654" i="19" s="1"/>
  <c r="I4654" i="19"/>
  <c r="H4654" i="19"/>
  <c r="F4654" i="19"/>
  <c r="L4653" i="19"/>
  <c r="J4653" i="19"/>
  <c r="M4653" i="19" s="1"/>
  <c r="H4653" i="19"/>
  <c r="F4653" i="19"/>
  <c r="I4653" i="19" s="1"/>
  <c r="L4652" i="19"/>
  <c r="J4652" i="19"/>
  <c r="M4652" i="19" s="1"/>
  <c r="H4652" i="19"/>
  <c r="F4652" i="19"/>
  <c r="I4652" i="19" s="1"/>
  <c r="L4651" i="19"/>
  <c r="J4651" i="19"/>
  <c r="M4651" i="19" s="1"/>
  <c r="H4651" i="19"/>
  <c r="F4651" i="19"/>
  <c r="I4651" i="19" s="1"/>
  <c r="L4650" i="19"/>
  <c r="J4650" i="19"/>
  <c r="M4650" i="19" s="1"/>
  <c r="H4650" i="19"/>
  <c r="F4650" i="19"/>
  <c r="I4650" i="19" s="1"/>
  <c r="L4649" i="19"/>
  <c r="J4649" i="19"/>
  <c r="M4649" i="19" s="1"/>
  <c r="I4649" i="19"/>
  <c r="H4649" i="19"/>
  <c r="F4649" i="19"/>
  <c r="L4648" i="19"/>
  <c r="J4648" i="19"/>
  <c r="M4648" i="19" s="1"/>
  <c r="H4648" i="19"/>
  <c r="F4648" i="19"/>
  <c r="I4648" i="19" s="1"/>
  <c r="L4647" i="19"/>
  <c r="J4647" i="19"/>
  <c r="M4647" i="19" s="1"/>
  <c r="H4647" i="19"/>
  <c r="F4647" i="19"/>
  <c r="I4647" i="19" s="1"/>
  <c r="L4646" i="19"/>
  <c r="J4646" i="19"/>
  <c r="M4646" i="19" s="1"/>
  <c r="H4646" i="19"/>
  <c r="F4646" i="19"/>
  <c r="I4646" i="19" s="1"/>
  <c r="L4645" i="19"/>
  <c r="J4645" i="19"/>
  <c r="M4645" i="19" s="1"/>
  <c r="H4645" i="19"/>
  <c r="F4645" i="19"/>
  <c r="I4645" i="19" s="1"/>
  <c r="L4644" i="19"/>
  <c r="J4644" i="19"/>
  <c r="M4644" i="19" s="1"/>
  <c r="H4644" i="19"/>
  <c r="F4644" i="19"/>
  <c r="I4644" i="19" s="1"/>
  <c r="L4643" i="19"/>
  <c r="J4643" i="19"/>
  <c r="M4643" i="19" s="1"/>
  <c r="I4643" i="19"/>
  <c r="H4643" i="19"/>
  <c r="F4643" i="19"/>
  <c r="M4642" i="19"/>
  <c r="L4642" i="19"/>
  <c r="J4642" i="19"/>
  <c r="H4642" i="19"/>
  <c r="F4642" i="19"/>
  <c r="I4642" i="19" s="1"/>
  <c r="L4641" i="19"/>
  <c r="J4641" i="19"/>
  <c r="M4641" i="19" s="1"/>
  <c r="I4641" i="19"/>
  <c r="H4641" i="19"/>
  <c r="F4641" i="19"/>
  <c r="L4640" i="19"/>
  <c r="J4640" i="19"/>
  <c r="M4640" i="19" s="1"/>
  <c r="H4640" i="19"/>
  <c r="F4640" i="19"/>
  <c r="I4640" i="19" s="1"/>
  <c r="L4639" i="19"/>
  <c r="J4639" i="19"/>
  <c r="M4639" i="19" s="1"/>
  <c r="H4639" i="19"/>
  <c r="F4639" i="19"/>
  <c r="I4639" i="19" s="1"/>
  <c r="L4638" i="19"/>
  <c r="J4638" i="19"/>
  <c r="M4638" i="19" s="1"/>
  <c r="H4638" i="19"/>
  <c r="F4638" i="19"/>
  <c r="I4638" i="19" s="1"/>
  <c r="L4637" i="19"/>
  <c r="J4637" i="19"/>
  <c r="M4637" i="19" s="1"/>
  <c r="H4637" i="19"/>
  <c r="F4637" i="19"/>
  <c r="I4637" i="19" s="1"/>
  <c r="L4636" i="19"/>
  <c r="J4636" i="19"/>
  <c r="M4636" i="19" s="1"/>
  <c r="I4636" i="19"/>
  <c r="H4636" i="19"/>
  <c r="F4636" i="19"/>
  <c r="B4634" i="19"/>
  <c r="L4663" i="19" s="1"/>
  <c r="I4631" i="19"/>
  <c r="F4631" i="19"/>
  <c r="F4629" i="19"/>
  <c r="L4627" i="19"/>
  <c r="J4627" i="19"/>
  <c r="M4627" i="19" s="1"/>
  <c r="H4627" i="19"/>
  <c r="F4627" i="19"/>
  <c r="I4627" i="19" s="1"/>
  <c r="L4626" i="19"/>
  <c r="J4626" i="19"/>
  <c r="M4626" i="19" s="1"/>
  <c r="H4626" i="19"/>
  <c r="F4626" i="19"/>
  <c r="I4626" i="19" s="1"/>
  <c r="L4625" i="19"/>
  <c r="J4625" i="19"/>
  <c r="M4625" i="19" s="1"/>
  <c r="H4625" i="19"/>
  <c r="F4625" i="19"/>
  <c r="I4625" i="19" s="1"/>
  <c r="L4624" i="19"/>
  <c r="J4624" i="19"/>
  <c r="M4624" i="19" s="1"/>
  <c r="H4624" i="19"/>
  <c r="F4624" i="19"/>
  <c r="I4624" i="19" s="1"/>
  <c r="L4623" i="19"/>
  <c r="J4623" i="19"/>
  <c r="M4623" i="19" s="1"/>
  <c r="H4623" i="19"/>
  <c r="F4623" i="19"/>
  <c r="I4623" i="19" s="1"/>
  <c r="L4622" i="19"/>
  <c r="J4622" i="19"/>
  <c r="M4622" i="19" s="1"/>
  <c r="H4622" i="19"/>
  <c r="F4622" i="19"/>
  <c r="I4622" i="19" s="1"/>
  <c r="L4621" i="19"/>
  <c r="J4621" i="19"/>
  <c r="M4621" i="19" s="1"/>
  <c r="H4621" i="19"/>
  <c r="F4621" i="19"/>
  <c r="I4621" i="19" s="1"/>
  <c r="L4620" i="19"/>
  <c r="J4620" i="19"/>
  <c r="M4620" i="19" s="1"/>
  <c r="H4620" i="19"/>
  <c r="F4620" i="19"/>
  <c r="I4620" i="19" s="1"/>
  <c r="L4619" i="19"/>
  <c r="J4619" i="19"/>
  <c r="M4619" i="19" s="1"/>
  <c r="H4619" i="19"/>
  <c r="F4619" i="19"/>
  <c r="I4619" i="19" s="1"/>
  <c r="L4618" i="19"/>
  <c r="J4618" i="19"/>
  <c r="M4618" i="19" s="1"/>
  <c r="H4618" i="19"/>
  <c r="F4618" i="19"/>
  <c r="I4618" i="19" s="1"/>
  <c r="L4617" i="19"/>
  <c r="J4617" i="19"/>
  <c r="M4617" i="19" s="1"/>
  <c r="H4617" i="19"/>
  <c r="F4617" i="19"/>
  <c r="I4617" i="19" s="1"/>
  <c r="L4616" i="19"/>
  <c r="J4616" i="19"/>
  <c r="M4616" i="19" s="1"/>
  <c r="H4616" i="19"/>
  <c r="F4616" i="19"/>
  <c r="I4616" i="19" s="1"/>
  <c r="L4615" i="19"/>
  <c r="J4615" i="19"/>
  <c r="M4615" i="19" s="1"/>
  <c r="H4615" i="19"/>
  <c r="F4615" i="19"/>
  <c r="I4615" i="19" s="1"/>
  <c r="L4614" i="19"/>
  <c r="J4614" i="19"/>
  <c r="M4614" i="19" s="1"/>
  <c r="H4614" i="19"/>
  <c r="F4614" i="19"/>
  <c r="I4614" i="19" s="1"/>
  <c r="L4613" i="19"/>
  <c r="J4613" i="19"/>
  <c r="M4613" i="19" s="1"/>
  <c r="H4613" i="19"/>
  <c r="F4613" i="19"/>
  <c r="I4613" i="19" s="1"/>
  <c r="L4612" i="19"/>
  <c r="J4612" i="19"/>
  <c r="M4612" i="19" s="1"/>
  <c r="H4612" i="19"/>
  <c r="F4612" i="19"/>
  <c r="I4612" i="19" s="1"/>
  <c r="L4611" i="19"/>
  <c r="J4611" i="19"/>
  <c r="M4611" i="19" s="1"/>
  <c r="H4611" i="19"/>
  <c r="F4611" i="19"/>
  <c r="I4611" i="19" s="1"/>
  <c r="L4610" i="19"/>
  <c r="J4610" i="19"/>
  <c r="M4610" i="19" s="1"/>
  <c r="H4610" i="19"/>
  <c r="F4610" i="19"/>
  <c r="I4610" i="19" s="1"/>
  <c r="L4609" i="19"/>
  <c r="J4609" i="19"/>
  <c r="M4609" i="19" s="1"/>
  <c r="H4609" i="19"/>
  <c r="F4609" i="19"/>
  <c r="I4609" i="19" s="1"/>
  <c r="L4608" i="19"/>
  <c r="J4608" i="19"/>
  <c r="M4608" i="19" s="1"/>
  <c r="H4608" i="19"/>
  <c r="F4608" i="19"/>
  <c r="I4608" i="19" s="1"/>
  <c r="L4607" i="19"/>
  <c r="J4607" i="19"/>
  <c r="M4607" i="19" s="1"/>
  <c r="H4607" i="19"/>
  <c r="F4607" i="19"/>
  <c r="I4607" i="19" s="1"/>
  <c r="L4606" i="19"/>
  <c r="J4606" i="19"/>
  <c r="M4606" i="19" s="1"/>
  <c r="H4606" i="19"/>
  <c r="F4606" i="19"/>
  <c r="I4606" i="19" s="1"/>
  <c r="L4605" i="19"/>
  <c r="J4605" i="19"/>
  <c r="M4605" i="19" s="1"/>
  <c r="H4605" i="19"/>
  <c r="F4605" i="19"/>
  <c r="I4605" i="19" s="1"/>
  <c r="L4604" i="19"/>
  <c r="J4604" i="19"/>
  <c r="H4604" i="19"/>
  <c r="F4604" i="19"/>
  <c r="I4604" i="19" s="1"/>
  <c r="B4602" i="19"/>
  <c r="L4631" i="19" s="1"/>
  <c r="I4599" i="19"/>
  <c r="F4599" i="19"/>
  <c r="F4597" i="19"/>
  <c r="L4595" i="19"/>
  <c r="J4595" i="19"/>
  <c r="M4595" i="19" s="1"/>
  <c r="H4595" i="19"/>
  <c r="F4595" i="19"/>
  <c r="I4595" i="19" s="1"/>
  <c r="L4594" i="19"/>
  <c r="J4594" i="19"/>
  <c r="M4594" i="19" s="1"/>
  <c r="H4594" i="19"/>
  <c r="F4594" i="19"/>
  <c r="I4594" i="19" s="1"/>
  <c r="L4593" i="19"/>
  <c r="J4593" i="19"/>
  <c r="M4593" i="19" s="1"/>
  <c r="H4593" i="19"/>
  <c r="F4593" i="19"/>
  <c r="I4593" i="19" s="1"/>
  <c r="L4592" i="19"/>
  <c r="J4592" i="19"/>
  <c r="M4592" i="19" s="1"/>
  <c r="H4592" i="19"/>
  <c r="F4592" i="19"/>
  <c r="I4592" i="19" s="1"/>
  <c r="L4591" i="19"/>
  <c r="J4591" i="19"/>
  <c r="M4591" i="19" s="1"/>
  <c r="H4591" i="19"/>
  <c r="F4591" i="19"/>
  <c r="I4591" i="19" s="1"/>
  <c r="L4590" i="19"/>
  <c r="J4590" i="19"/>
  <c r="M4590" i="19" s="1"/>
  <c r="H4590" i="19"/>
  <c r="F4590" i="19"/>
  <c r="I4590" i="19" s="1"/>
  <c r="L4589" i="19"/>
  <c r="J4589" i="19"/>
  <c r="M4589" i="19" s="1"/>
  <c r="H4589" i="19"/>
  <c r="F4589" i="19"/>
  <c r="I4589" i="19" s="1"/>
  <c r="L4588" i="19"/>
  <c r="J4588" i="19"/>
  <c r="M4588" i="19" s="1"/>
  <c r="I4588" i="19"/>
  <c r="H4588" i="19"/>
  <c r="F4588" i="19"/>
  <c r="L4587" i="19"/>
  <c r="J4587" i="19"/>
  <c r="M4587" i="19" s="1"/>
  <c r="H4587" i="19"/>
  <c r="F4587" i="19"/>
  <c r="I4587" i="19" s="1"/>
  <c r="L4586" i="19"/>
  <c r="J4586" i="19"/>
  <c r="M4586" i="19" s="1"/>
  <c r="I4586" i="19"/>
  <c r="H4586" i="19"/>
  <c r="F4586" i="19"/>
  <c r="L4585" i="19"/>
  <c r="J4585" i="19"/>
  <c r="M4585" i="19" s="1"/>
  <c r="H4585" i="19"/>
  <c r="F4585" i="19"/>
  <c r="I4585" i="19" s="1"/>
  <c r="L4584" i="19"/>
  <c r="J4584" i="19"/>
  <c r="M4584" i="19" s="1"/>
  <c r="H4584" i="19"/>
  <c r="F4584" i="19"/>
  <c r="I4584" i="19" s="1"/>
  <c r="L4583" i="19"/>
  <c r="J4583" i="19"/>
  <c r="M4583" i="19" s="1"/>
  <c r="H4583" i="19"/>
  <c r="F4583" i="19"/>
  <c r="I4583" i="19" s="1"/>
  <c r="L4582" i="19"/>
  <c r="J4582" i="19"/>
  <c r="M4582" i="19" s="1"/>
  <c r="H4582" i="19"/>
  <c r="F4582" i="19"/>
  <c r="I4582" i="19" s="1"/>
  <c r="L4581" i="19"/>
  <c r="J4581" i="19"/>
  <c r="M4581" i="19" s="1"/>
  <c r="H4581" i="19"/>
  <c r="F4581" i="19"/>
  <c r="I4581" i="19" s="1"/>
  <c r="L4580" i="19"/>
  <c r="J4580" i="19"/>
  <c r="M4580" i="19" s="1"/>
  <c r="H4580" i="19"/>
  <c r="F4580" i="19"/>
  <c r="I4580" i="19" s="1"/>
  <c r="L4579" i="19"/>
  <c r="J4579" i="19"/>
  <c r="M4579" i="19" s="1"/>
  <c r="H4579" i="19"/>
  <c r="F4579" i="19"/>
  <c r="I4579" i="19" s="1"/>
  <c r="L4578" i="19"/>
  <c r="J4578" i="19"/>
  <c r="M4578" i="19" s="1"/>
  <c r="H4578" i="19"/>
  <c r="F4578" i="19"/>
  <c r="I4578" i="19" s="1"/>
  <c r="L4577" i="19"/>
  <c r="J4577" i="19"/>
  <c r="M4577" i="19" s="1"/>
  <c r="H4577" i="19"/>
  <c r="F4577" i="19"/>
  <c r="I4577" i="19" s="1"/>
  <c r="L4576" i="19"/>
  <c r="J4576" i="19"/>
  <c r="M4576" i="19" s="1"/>
  <c r="H4576" i="19"/>
  <c r="F4576" i="19"/>
  <c r="I4576" i="19" s="1"/>
  <c r="L4575" i="19"/>
  <c r="J4575" i="19"/>
  <c r="M4575" i="19" s="1"/>
  <c r="I4575" i="19"/>
  <c r="H4575" i="19"/>
  <c r="F4575" i="19"/>
  <c r="L4574" i="19"/>
  <c r="J4574" i="19"/>
  <c r="M4574" i="19" s="1"/>
  <c r="H4574" i="19"/>
  <c r="F4574" i="19"/>
  <c r="I4574" i="19" s="1"/>
  <c r="L4573" i="19"/>
  <c r="J4573" i="19"/>
  <c r="M4573" i="19" s="1"/>
  <c r="H4573" i="19"/>
  <c r="F4573" i="19"/>
  <c r="I4573" i="19" s="1"/>
  <c r="L4572" i="19"/>
  <c r="J4572" i="19"/>
  <c r="H4572" i="19"/>
  <c r="F4572" i="19"/>
  <c r="I4572" i="19" s="1"/>
  <c r="F4596" i="19" s="1"/>
  <c r="B4570" i="19"/>
  <c r="L4599" i="19" s="1"/>
  <c r="I4567" i="19"/>
  <c r="F4567" i="19"/>
  <c r="F4565" i="19"/>
  <c r="L4563" i="19"/>
  <c r="J4563" i="19"/>
  <c r="M4563" i="19" s="1"/>
  <c r="H4563" i="19"/>
  <c r="F4563" i="19"/>
  <c r="I4563" i="19" s="1"/>
  <c r="L4562" i="19"/>
  <c r="J4562" i="19"/>
  <c r="M4562" i="19" s="1"/>
  <c r="H4562" i="19"/>
  <c r="F4562" i="19"/>
  <c r="I4562" i="19" s="1"/>
  <c r="L4561" i="19"/>
  <c r="J4561" i="19"/>
  <c r="M4561" i="19" s="1"/>
  <c r="H4561" i="19"/>
  <c r="F4561" i="19"/>
  <c r="I4561" i="19" s="1"/>
  <c r="L4560" i="19"/>
  <c r="J4560" i="19"/>
  <c r="M4560" i="19" s="1"/>
  <c r="H4560" i="19"/>
  <c r="F4560" i="19"/>
  <c r="I4560" i="19" s="1"/>
  <c r="L4559" i="19"/>
  <c r="J4559" i="19"/>
  <c r="M4559" i="19" s="1"/>
  <c r="H4559" i="19"/>
  <c r="F4559" i="19"/>
  <c r="I4559" i="19" s="1"/>
  <c r="L4558" i="19"/>
  <c r="J4558" i="19"/>
  <c r="M4558" i="19" s="1"/>
  <c r="H4558" i="19"/>
  <c r="F4558" i="19"/>
  <c r="I4558" i="19" s="1"/>
  <c r="L4557" i="19"/>
  <c r="J4557" i="19"/>
  <c r="M4557" i="19" s="1"/>
  <c r="H4557" i="19"/>
  <c r="F4557" i="19"/>
  <c r="I4557" i="19" s="1"/>
  <c r="L4556" i="19"/>
  <c r="J4556" i="19"/>
  <c r="M4556" i="19" s="1"/>
  <c r="H4556" i="19"/>
  <c r="F4556" i="19"/>
  <c r="I4556" i="19" s="1"/>
  <c r="L4555" i="19"/>
  <c r="J4555" i="19"/>
  <c r="M4555" i="19" s="1"/>
  <c r="H4555" i="19"/>
  <c r="F4555" i="19"/>
  <c r="I4555" i="19" s="1"/>
  <c r="L4554" i="19"/>
  <c r="J4554" i="19"/>
  <c r="M4554" i="19" s="1"/>
  <c r="H4554" i="19"/>
  <c r="F4554" i="19"/>
  <c r="I4554" i="19" s="1"/>
  <c r="L4553" i="19"/>
  <c r="J4553" i="19"/>
  <c r="M4553" i="19" s="1"/>
  <c r="H4553" i="19"/>
  <c r="F4553" i="19"/>
  <c r="I4553" i="19" s="1"/>
  <c r="L4552" i="19"/>
  <c r="J4552" i="19"/>
  <c r="M4552" i="19" s="1"/>
  <c r="H4552" i="19"/>
  <c r="F4552" i="19"/>
  <c r="I4552" i="19" s="1"/>
  <c r="L4551" i="19"/>
  <c r="J4551" i="19"/>
  <c r="M4551" i="19" s="1"/>
  <c r="H4551" i="19"/>
  <c r="F4551" i="19"/>
  <c r="I4551" i="19" s="1"/>
  <c r="L4550" i="19"/>
  <c r="J4550" i="19"/>
  <c r="M4550" i="19" s="1"/>
  <c r="H4550" i="19"/>
  <c r="F4550" i="19"/>
  <c r="I4550" i="19" s="1"/>
  <c r="L4549" i="19"/>
  <c r="J4549" i="19"/>
  <c r="M4549" i="19" s="1"/>
  <c r="H4549" i="19"/>
  <c r="F4549" i="19"/>
  <c r="I4549" i="19" s="1"/>
  <c r="L4548" i="19"/>
  <c r="J4548" i="19"/>
  <c r="M4548" i="19" s="1"/>
  <c r="H4548" i="19"/>
  <c r="F4548" i="19"/>
  <c r="I4548" i="19" s="1"/>
  <c r="L4547" i="19"/>
  <c r="J4547" i="19"/>
  <c r="M4547" i="19" s="1"/>
  <c r="H4547" i="19"/>
  <c r="F4547" i="19"/>
  <c r="I4547" i="19" s="1"/>
  <c r="L4546" i="19"/>
  <c r="J4546" i="19"/>
  <c r="M4546" i="19" s="1"/>
  <c r="H4546" i="19"/>
  <c r="F4546" i="19"/>
  <c r="I4546" i="19" s="1"/>
  <c r="L4545" i="19"/>
  <c r="J4545" i="19"/>
  <c r="M4545" i="19" s="1"/>
  <c r="H4545" i="19"/>
  <c r="F4545" i="19"/>
  <c r="I4545" i="19" s="1"/>
  <c r="L4544" i="19"/>
  <c r="J4544" i="19"/>
  <c r="M4544" i="19" s="1"/>
  <c r="H4544" i="19"/>
  <c r="F4544" i="19"/>
  <c r="I4544" i="19" s="1"/>
  <c r="L4543" i="19"/>
  <c r="J4543" i="19"/>
  <c r="M4543" i="19" s="1"/>
  <c r="H4543" i="19"/>
  <c r="F4543" i="19"/>
  <c r="I4543" i="19" s="1"/>
  <c r="L4542" i="19"/>
  <c r="J4542" i="19"/>
  <c r="M4542" i="19" s="1"/>
  <c r="H4542" i="19"/>
  <c r="F4542" i="19"/>
  <c r="I4542" i="19" s="1"/>
  <c r="L4541" i="19"/>
  <c r="J4541" i="19"/>
  <c r="M4541" i="19" s="1"/>
  <c r="H4541" i="19"/>
  <c r="F4541" i="19"/>
  <c r="I4541" i="19" s="1"/>
  <c r="L4540" i="19"/>
  <c r="J4540" i="19"/>
  <c r="H4540" i="19"/>
  <c r="F4540" i="19"/>
  <c r="I4540" i="19" s="1"/>
  <c r="B4538" i="19"/>
  <c r="L4567" i="19" s="1"/>
  <c r="I4535" i="19"/>
  <c r="F4535" i="19"/>
  <c r="F4533" i="19"/>
  <c r="M4531" i="19"/>
  <c r="L4531" i="19"/>
  <c r="J4531" i="19"/>
  <c r="H4531" i="19"/>
  <c r="F4531" i="19"/>
  <c r="I4531" i="19" s="1"/>
  <c r="L4530" i="19"/>
  <c r="J4530" i="19"/>
  <c r="M4530" i="19" s="1"/>
  <c r="H4530" i="19"/>
  <c r="F4530" i="19"/>
  <c r="I4530" i="19" s="1"/>
  <c r="L4529" i="19"/>
  <c r="J4529" i="19"/>
  <c r="M4529" i="19" s="1"/>
  <c r="H4529" i="19"/>
  <c r="F4529" i="19"/>
  <c r="I4529" i="19" s="1"/>
  <c r="L4528" i="19"/>
  <c r="J4528" i="19"/>
  <c r="M4528" i="19" s="1"/>
  <c r="H4528" i="19"/>
  <c r="F4528" i="19"/>
  <c r="I4528" i="19" s="1"/>
  <c r="L4527" i="19"/>
  <c r="J4527" i="19"/>
  <c r="M4527" i="19" s="1"/>
  <c r="H4527" i="19"/>
  <c r="F4527" i="19"/>
  <c r="I4527" i="19" s="1"/>
  <c r="L4526" i="19"/>
  <c r="J4526" i="19"/>
  <c r="M4526" i="19" s="1"/>
  <c r="H4526" i="19"/>
  <c r="F4526" i="19"/>
  <c r="I4526" i="19" s="1"/>
  <c r="M4525" i="19"/>
  <c r="L4525" i="19"/>
  <c r="J4525" i="19"/>
  <c r="H4525" i="19"/>
  <c r="F4525" i="19"/>
  <c r="I4525" i="19" s="1"/>
  <c r="L4524" i="19"/>
  <c r="J4524" i="19"/>
  <c r="M4524" i="19" s="1"/>
  <c r="H4524" i="19"/>
  <c r="F4524" i="19"/>
  <c r="I4524" i="19" s="1"/>
  <c r="L4523" i="19"/>
  <c r="J4523" i="19"/>
  <c r="M4523" i="19" s="1"/>
  <c r="I4523" i="19"/>
  <c r="H4523" i="19"/>
  <c r="F4523" i="19"/>
  <c r="L4522" i="19"/>
  <c r="J4522" i="19"/>
  <c r="M4522" i="19" s="1"/>
  <c r="H4522" i="19"/>
  <c r="F4522" i="19"/>
  <c r="I4522" i="19" s="1"/>
  <c r="L4521" i="19"/>
  <c r="J4521" i="19"/>
  <c r="M4521" i="19" s="1"/>
  <c r="H4521" i="19"/>
  <c r="F4521" i="19"/>
  <c r="I4521" i="19" s="1"/>
  <c r="L4520" i="19"/>
  <c r="J4520" i="19"/>
  <c r="M4520" i="19" s="1"/>
  <c r="H4520" i="19"/>
  <c r="F4520" i="19"/>
  <c r="I4520" i="19" s="1"/>
  <c r="L4519" i="19"/>
  <c r="J4519" i="19"/>
  <c r="M4519" i="19" s="1"/>
  <c r="H4519" i="19"/>
  <c r="F4519" i="19"/>
  <c r="I4519" i="19" s="1"/>
  <c r="L4518" i="19"/>
  <c r="J4518" i="19"/>
  <c r="M4518" i="19" s="1"/>
  <c r="H4518" i="19"/>
  <c r="F4518" i="19"/>
  <c r="I4518" i="19" s="1"/>
  <c r="L4517" i="19"/>
  <c r="J4517" i="19"/>
  <c r="M4517" i="19" s="1"/>
  <c r="H4517" i="19"/>
  <c r="F4517" i="19"/>
  <c r="I4517" i="19" s="1"/>
  <c r="L4516" i="19"/>
  <c r="J4516" i="19"/>
  <c r="M4516" i="19" s="1"/>
  <c r="H4516" i="19"/>
  <c r="F4516" i="19"/>
  <c r="I4516" i="19" s="1"/>
  <c r="L4515" i="19"/>
  <c r="J4515" i="19"/>
  <c r="M4515" i="19" s="1"/>
  <c r="H4515" i="19"/>
  <c r="F4515" i="19"/>
  <c r="I4515" i="19" s="1"/>
  <c r="L4514" i="19"/>
  <c r="J4514" i="19"/>
  <c r="M4514" i="19" s="1"/>
  <c r="H4514" i="19"/>
  <c r="F4514" i="19"/>
  <c r="I4514" i="19" s="1"/>
  <c r="L4513" i="19"/>
  <c r="J4513" i="19"/>
  <c r="M4513" i="19" s="1"/>
  <c r="H4513" i="19"/>
  <c r="F4513" i="19"/>
  <c r="I4513" i="19" s="1"/>
  <c r="L4512" i="19"/>
  <c r="J4512" i="19"/>
  <c r="M4512" i="19" s="1"/>
  <c r="H4512" i="19"/>
  <c r="F4512" i="19"/>
  <c r="I4512" i="19" s="1"/>
  <c r="L4511" i="19"/>
  <c r="J4511" i="19"/>
  <c r="M4511" i="19" s="1"/>
  <c r="H4511" i="19"/>
  <c r="F4511" i="19"/>
  <c r="I4511" i="19" s="1"/>
  <c r="L4510" i="19"/>
  <c r="J4510" i="19"/>
  <c r="M4510" i="19" s="1"/>
  <c r="H4510" i="19"/>
  <c r="F4510" i="19"/>
  <c r="I4510" i="19" s="1"/>
  <c r="L4509" i="19"/>
  <c r="J4509" i="19"/>
  <c r="M4509" i="19" s="1"/>
  <c r="H4509" i="19"/>
  <c r="F4509" i="19"/>
  <c r="I4509" i="19" s="1"/>
  <c r="L4508" i="19"/>
  <c r="J4508" i="19"/>
  <c r="M4508" i="19" s="1"/>
  <c r="H4508" i="19"/>
  <c r="F4508" i="19"/>
  <c r="I4508" i="19" s="1"/>
  <c r="B4506" i="19"/>
  <c r="L4535" i="19" s="1"/>
  <c r="I4503" i="19"/>
  <c r="F4503" i="19"/>
  <c r="F4501" i="19"/>
  <c r="L4499" i="19"/>
  <c r="J4499" i="19"/>
  <c r="M4499" i="19" s="1"/>
  <c r="H4499" i="19"/>
  <c r="F4499" i="19"/>
  <c r="I4499" i="19" s="1"/>
  <c r="L4498" i="19"/>
  <c r="J4498" i="19"/>
  <c r="M4498" i="19" s="1"/>
  <c r="H4498" i="19"/>
  <c r="F4498" i="19"/>
  <c r="I4498" i="19" s="1"/>
  <c r="L4497" i="19"/>
  <c r="J4497" i="19"/>
  <c r="M4497" i="19" s="1"/>
  <c r="H4497" i="19"/>
  <c r="F4497" i="19"/>
  <c r="I4497" i="19" s="1"/>
  <c r="L4496" i="19"/>
  <c r="J4496" i="19"/>
  <c r="M4496" i="19" s="1"/>
  <c r="H4496" i="19"/>
  <c r="F4496" i="19"/>
  <c r="I4496" i="19" s="1"/>
  <c r="L4495" i="19"/>
  <c r="J4495" i="19"/>
  <c r="M4495" i="19" s="1"/>
  <c r="H4495" i="19"/>
  <c r="F4495" i="19"/>
  <c r="I4495" i="19" s="1"/>
  <c r="L4494" i="19"/>
  <c r="J4494" i="19"/>
  <c r="M4494" i="19" s="1"/>
  <c r="H4494" i="19"/>
  <c r="F4494" i="19"/>
  <c r="I4494" i="19" s="1"/>
  <c r="L4493" i="19"/>
  <c r="J4493" i="19"/>
  <c r="M4493" i="19" s="1"/>
  <c r="H4493" i="19"/>
  <c r="F4493" i="19"/>
  <c r="I4493" i="19" s="1"/>
  <c r="L4492" i="19"/>
  <c r="J4492" i="19"/>
  <c r="M4492" i="19" s="1"/>
  <c r="H4492" i="19"/>
  <c r="F4492" i="19"/>
  <c r="I4492" i="19" s="1"/>
  <c r="L4491" i="19"/>
  <c r="J4491" i="19"/>
  <c r="M4491" i="19" s="1"/>
  <c r="H4491" i="19"/>
  <c r="F4491" i="19"/>
  <c r="I4491" i="19" s="1"/>
  <c r="L4490" i="19"/>
  <c r="J4490" i="19"/>
  <c r="M4490" i="19" s="1"/>
  <c r="H4490" i="19"/>
  <c r="F4490" i="19"/>
  <c r="I4490" i="19" s="1"/>
  <c r="L4489" i="19"/>
  <c r="J4489" i="19"/>
  <c r="M4489" i="19" s="1"/>
  <c r="H4489" i="19"/>
  <c r="F4489" i="19"/>
  <c r="I4489" i="19" s="1"/>
  <c r="L4488" i="19"/>
  <c r="J4488" i="19"/>
  <c r="M4488" i="19" s="1"/>
  <c r="H4488" i="19"/>
  <c r="F4488" i="19"/>
  <c r="I4488" i="19" s="1"/>
  <c r="L4487" i="19"/>
  <c r="J4487" i="19"/>
  <c r="M4487" i="19" s="1"/>
  <c r="H4487" i="19"/>
  <c r="F4487" i="19"/>
  <c r="I4487" i="19" s="1"/>
  <c r="L4486" i="19"/>
  <c r="J4486" i="19"/>
  <c r="M4486" i="19" s="1"/>
  <c r="H4486" i="19"/>
  <c r="F4486" i="19"/>
  <c r="I4486" i="19" s="1"/>
  <c r="L4485" i="19"/>
  <c r="J4485" i="19"/>
  <c r="M4485" i="19" s="1"/>
  <c r="H4485" i="19"/>
  <c r="F4485" i="19"/>
  <c r="I4485" i="19" s="1"/>
  <c r="L4484" i="19"/>
  <c r="J4484" i="19"/>
  <c r="M4484" i="19" s="1"/>
  <c r="H4484" i="19"/>
  <c r="F4484" i="19"/>
  <c r="I4484" i="19" s="1"/>
  <c r="L4483" i="19"/>
  <c r="J4483" i="19"/>
  <c r="M4483" i="19" s="1"/>
  <c r="H4483" i="19"/>
  <c r="F4483" i="19"/>
  <c r="I4483" i="19" s="1"/>
  <c r="L4482" i="19"/>
  <c r="J4482" i="19"/>
  <c r="M4482" i="19" s="1"/>
  <c r="H4482" i="19"/>
  <c r="F4482" i="19"/>
  <c r="I4482" i="19" s="1"/>
  <c r="L4481" i="19"/>
  <c r="J4481" i="19"/>
  <c r="M4481" i="19" s="1"/>
  <c r="H4481" i="19"/>
  <c r="F4481" i="19"/>
  <c r="I4481" i="19" s="1"/>
  <c r="L4480" i="19"/>
  <c r="J4480" i="19"/>
  <c r="M4480" i="19" s="1"/>
  <c r="H4480" i="19"/>
  <c r="F4480" i="19"/>
  <c r="I4480" i="19" s="1"/>
  <c r="L4479" i="19"/>
  <c r="J4479" i="19"/>
  <c r="M4479" i="19" s="1"/>
  <c r="H4479" i="19"/>
  <c r="F4479" i="19"/>
  <c r="I4479" i="19" s="1"/>
  <c r="L4478" i="19"/>
  <c r="J4478" i="19"/>
  <c r="M4478" i="19" s="1"/>
  <c r="H4478" i="19"/>
  <c r="F4478" i="19"/>
  <c r="I4478" i="19" s="1"/>
  <c r="L4477" i="19"/>
  <c r="J4477" i="19"/>
  <c r="M4477" i="19" s="1"/>
  <c r="H4477" i="19"/>
  <c r="F4477" i="19"/>
  <c r="I4477" i="19" s="1"/>
  <c r="L4476" i="19"/>
  <c r="J4476" i="19"/>
  <c r="M4476" i="19" s="1"/>
  <c r="H4476" i="19"/>
  <c r="F4476" i="19"/>
  <c r="I4476" i="19" s="1"/>
  <c r="B4474" i="19"/>
  <c r="L4503" i="19" s="1"/>
  <c r="I4471" i="19"/>
  <c r="F4471" i="19"/>
  <c r="F4469" i="19"/>
  <c r="L4467" i="19"/>
  <c r="J4467" i="19"/>
  <c r="M4467" i="19" s="1"/>
  <c r="H4467" i="19"/>
  <c r="F4467" i="19"/>
  <c r="I4467" i="19" s="1"/>
  <c r="L4466" i="19"/>
  <c r="J4466" i="19"/>
  <c r="M4466" i="19" s="1"/>
  <c r="H4466" i="19"/>
  <c r="F4466" i="19"/>
  <c r="I4466" i="19" s="1"/>
  <c r="L4465" i="19"/>
  <c r="J4465" i="19"/>
  <c r="M4465" i="19" s="1"/>
  <c r="H4465" i="19"/>
  <c r="F4465" i="19"/>
  <c r="I4465" i="19" s="1"/>
  <c r="L4464" i="19"/>
  <c r="J4464" i="19"/>
  <c r="M4464" i="19" s="1"/>
  <c r="H4464" i="19"/>
  <c r="F4464" i="19"/>
  <c r="I4464" i="19" s="1"/>
  <c r="L4463" i="19"/>
  <c r="J4463" i="19"/>
  <c r="M4463" i="19" s="1"/>
  <c r="H4463" i="19"/>
  <c r="F4463" i="19"/>
  <c r="I4463" i="19" s="1"/>
  <c r="L4462" i="19"/>
  <c r="J4462" i="19"/>
  <c r="M4462" i="19" s="1"/>
  <c r="H4462" i="19"/>
  <c r="F4462" i="19"/>
  <c r="I4462" i="19" s="1"/>
  <c r="L4461" i="19"/>
  <c r="J4461" i="19"/>
  <c r="M4461" i="19" s="1"/>
  <c r="H4461" i="19"/>
  <c r="F4461" i="19"/>
  <c r="I4461" i="19" s="1"/>
  <c r="L4460" i="19"/>
  <c r="J4460" i="19"/>
  <c r="M4460" i="19" s="1"/>
  <c r="H4460" i="19"/>
  <c r="F4460" i="19"/>
  <c r="I4460" i="19" s="1"/>
  <c r="L4459" i="19"/>
  <c r="J4459" i="19"/>
  <c r="M4459" i="19" s="1"/>
  <c r="I4459" i="19"/>
  <c r="H4459" i="19"/>
  <c r="F4459" i="19"/>
  <c r="L4458" i="19"/>
  <c r="J4458" i="19"/>
  <c r="M4458" i="19" s="1"/>
  <c r="H4458" i="19"/>
  <c r="F4458" i="19"/>
  <c r="I4458" i="19" s="1"/>
  <c r="L4457" i="19"/>
  <c r="J4457" i="19"/>
  <c r="M4457" i="19" s="1"/>
  <c r="I4457" i="19"/>
  <c r="H4457" i="19"/>
  <c r="F4457" i="19"/>
  <c r="L4456" i="19"/>
  <c r="J4456" i="19"/>
  <c r="M4456" i="19" s="1"/>
  <c r="H4456" i="19"/>
  <c r="F4456" i="19"/>
  <c r="I4456" i="19" s="1"/>
  <c r="L4455" i="19"/>
  <c r="J4455" i="19"/>
  <c r="M4455" i="19" s="1"/>
  <c r="H4455" i="19"/>
  <c r="F4455" i="19"/>
  <c r="I4455" i="19" s="1"/>
  <c r="L4454" i="19"/>
  <c r="J4454" i="19"/>
  <c r="M4454" i="19" s="1"/>
  <c r="H4454" i="19"/>
  <c r="F4454" i="19"/>
  <c r="I4454" i="19" s="1"/>
  <c r="L4453" i="19"/>
  <c r="J4453" i="19"/>
  <c r="M4453" i="19" s="1"/>
  <c r="H4453" i="19"/>
  <c r="F4453" i="19"/>
  <c r="I4453" i="19" s="1"/>
  <c r="L4452" i="19"/>
  <c r="J4452" i="19"/>
  <c r="M4452" i="19" s="1"/>
  <c r="H4452" i="19"/>
  <c r="F4452" i="19"/>
  <c r="I4452" i="19" s="1"/>
  <c r="L4451" i="19"/>
  <c r="J4451" i="19"/>
  <c r="M4451" i="19" s="1"/>
  <c r="I4451" i="19"/>
  <c r="H4451" i="19"/>
  <c r="F4451" i="19"/>
  <c r="L4450" i="19"/>
  <c r="J4450" i="19"/>
  <c r="M4450" i="19" s="1"/>
  <c r="H4450" i="19"/>
  <c r="F4450" i="19"/>
  <c r="I4450" i="19" s="1"/>
  <c r="L4449" i="19"/>
  <c r="J4449" i="19"/>
  <c r="M4449" i="19" s="1"/>
  <c r="H4449" i="19"/>
  <c r="F4449" i="19"/>
  <c r="I4449" i="19" s="1"/>
  <c r="L4448" i="19"/>
  <c r="J4448" i="19"/>
  <c r="M4448" i="19" s="1"/>
  <c r="H4448" i="19"/>
  <c r="F4448" i="19"/>
  <c r="I4448" i="19" s="1"/>
  <c r="L4447" i="19"/>
  <c r="J4447" i="19"/>
  <c r="M4447" i="19" s="1"/>
  <c r="H4447" i="19"/>
  <c r="F4447" i="19"/>
  <c r="I4447" i="19" s="1"/>
  <c r="L4446" i="19"/>
  <c r="J4446" i="19"/>
  <c r="M4446" i="19" s="1"/>
  <c r="H4446" i="19"/>
  <c r="F4446" i="19"/>
  <c r="I4446" i="19" s="1"/>
  <c r="L4445" i="19"/>
  <c r="J4445" i="19"/>
  <c r="M4445" i="19" s="1"/>
  <c r="H4445" i="19"/>
  <c r="F4445" i="19"/>
  <c r="I4445" i="19" s="1"/>
  <c r="L4444" i="19"/>
  <c r="J4444" i="19"/>
  <c r="H4444" i="19"/>
  <c r="F4444" i="19"/>
  <c r="I4444" i="19" s="1"/>
  <c r="B4442" i="19"/>
  <c r="L4471" i="19" s="1"/>
  <c r="I4439" i="19"/>
  <c r="F4439" i="19"/>
  <c r="F4437" i="19"/>
  <c r="L4435" i="19"/>
  <c r="J4435" i="19"/>
  <c r="M4435" i="19" s="1"/>
  <c r="H4435" i="19"/>
  <c r="F4435" i="19"/>
  <c r="I4435" i="19" s="1"/>
  <c r="L4434" i="19"/>
  <c r="J4434" i="19"/>
  <c r="M4434" i="19" s="1"/>
  <c r="H4434" i="19"/>
  <c r="F4434" i="19"/>
  <c r="I4434" i="19" s="1"/>
  <c r="L4433" i="19"/>
  <c r="J4433" i="19"/>
  <c r="M4433" i="19" s="1"/>
  <c r="H4433" i="19"/>
  <c r="F4433" i="19"/>
  <c r="I4433" i="19" s="1"/>
  <c r="L4432" i="19"/>
  <c r="J4432" i="19"/>
  <c r="M4432" i="19" s="1"/>
  <c r="H4432" i="19"/>
  <c r="F4432" i="19"/>
  <c r="I4432" i="19" s="1"/>
  <c r="L4431" i="19"/>
  <c r="J4431" i="19"/>
  <c r="M4431" i="19" s="1"/>
  <c r="H4431" i="19"/>
  <c r="F4431" i="19"/>
  <c r="I4431" i="19" s="1"/>
  <c r="L4430" i="19"/>
  <c r="J4430" i="19"/>
  <c r="M4430" i="19" s="1"/>
  <c r="H4430" i="19"/>
  <c r="F4430" i="19"/>
  <c r="I4430" i="19" s="1"/>
  <c r="L4429" i="19"/>
  <c r="J4429" i="19"/>
  <c r="M4429" i="19" s="1"/>
  <c r="H4429" i="19"/>
  <c r="F4429" i="19"/>
  <c r="I4429" i="19" s="1"/>
  <c r="L4428" i="19"/>
  <c r="J4428" i="19"/>
  <c r="M4428" i="19" s="1"/>
  <c r="H4428" i="19"/>
  <c r="F4428" i="19"/>
  <c r="I4428" i="19" s="1"/>
  <c r="L4427" i="19"/>
  <c r="J4427" i="19"/>
  <c r="M4427" i="19" s="1"/>
  <c r="H4427" i="19"/>
  <c r="F4427" i="19"/>
  <c r="I4427" i="19" s="1"/>
  <c r="L4426" i="19"/>
  <c r="J4426" i="19"/>
  <c r="M4426" i="19" s="1"/>
  <c r="H4426" i="19"/>
  <c r="F4426" i="19"/>
  <c r="I4426" i="19" s="1"/>
  <c r="L4425" i="19"/>
  <c r="J4425" i="19"/>
  <c r="M4425" i="19" s="1"/>
  <c r="H4425" i="19"/>
  <c r="F4425" i="19"/>
  <c r="I4425" i="19" s="1"/>
  <c r="L4424" i="19"/>
  <c r="J4424" i="19"/>
  <c r="M4424" i="19" s="1"/>
  <c r="H4424" i="19"/>
  <c r="F4424" i="19"/>
  <c r="I4424" i="19" s="1"/>
  <c r="L4423" i="19"/>
  <c r="J4423" i="19"/>
  <c r="M4423" i="19" s="1"/>
  <c r="H4423" i="19"/>
  <c r="F4423" i="19"/>
  <c r="I4423" i="19" s="1"/>
  <c r="L4422" i="19"/>
  <c r="J4422" i="19"/>
  <c r="M4422" i="19" s="1"/>
  <c r="H4422" i="19"/>
  <c r="F4422" i="19"/>
  <c r="I4422" i="19" s="1"/>
  <c r="L4421" i="19"/>
  <c r="J4421" i="19"/>
  <c r="M4421" i="19" s="1"/>
  <c r="H4421" i="19"/>
  <c r="F4421" i="19"/>
  <c r="I4421" i="19" s="1"/>
  <c r="L4420" i="19"/>
  <c r="J4420" i="19"/>
  <c r="M4420" i="19" s="1"/>
  <c r="H4420" i="19"/>
  <c r="F4420" i="19"/>
  <c r="I4420" i="19" s="1"/>
  <c r="L4419" i="19"/>
  <c r="J4419" i="19"/>
  <c r="M4419" i="19" s="1"/>
  <c r="H4419" i="19"/>
  <c r="F4419" i="19"/>
  <c r="I4419" i="19" s="1"/>
  <c r="L4418" i="19"/>
  <c r="J4418" i="19"/>
  <c r="M4418" i="19" s="1"/>
  <c r="H4418" i="19"/>
  <c r="F4418" i="19"/>
  <c r="I4418" i="19" s="1"/>
  <c r="L4417" i="19"/>
  <c r="J4417" i="19"/>
  <c r="M4417" i="19" s="1"/>
  <c r="H4417" i="19"/>
  <c r="F4417" i="19"/>
  <c r="I4417" i="19" s="1"/>
  <c r="L4416" i="19"/>
  <c r="J4416" i="19"/>
  <c r="M4416" i="19" s="1"/>
  <c r="H4416" i="19"/>
  <c r="F4416" i="19"/>
  <c r="I4416" i="19" s="1"/>
  <c r="L4415" i="19"/>
  <c r="J4415" i="19"/>
  <c r="M4415" i="19" s="1"/>
  <c r="H4415" i="19"/>
  <c r="F4415" i="19"/>
  <c r="I4415" i="19" s="1"/>
  <c r="L4414" i="19"/>
  <c r="J4414" i="19"/>
  <c r="M4414" i="19" s="1"/>
  <c r="H4414" i="19"/>
  <c r="F4414" i="19"/>
  <c r="I4414" i="19" s="1"/>
  <c r="L4413" i="19"/>
  <c r="J4413" i="19"/>
  <c r="M4413" i="19" s="1"/>
  <c r="H4413" i="19"/>
  <c r="F4413" i="19"/>
  <c r="I4413" i="19" s="1"/>
  <c r="L4412" i="19"/>
  <c r="J4412" i="19"/>
  <c r="H4412" i="19"/>
  <c r="F4412" i="19"/>
  <c r="I4412" i="19" s="1"/>
  <c r="B4410" i="19"/>
  <c r="L4439" i="19" s="1"/>
  <c r="I4407" i="19"/>
  <c r="F4407" i="19"/>
  <c r="F4405" i="19"/>
  <c r="L4403" i="19"/>
  <c r="J4403" i="19"/>
  <c r="M4403" i="19" s="1"/>
  <c r="H4403" i="19"/>
  <c r="F4403" i="19"/>
  <c r="I4403" i="19" s="1"/>
  <c r="L4402" i="19"/>
  <c r="J4402" i="19"/>
  <c r="M4402" i="19" s="1"/>
  <c r="H4402" i="19"/>
  <c r="F4402" i="19"/>
  <c r="I4402" i="19" s="1"/>
  <c r="L4401" i="19"/>
  <c r="J4401" i="19"/>
  <c r="M4401" i="19" s="1"/>
  <c r="H4401" i="19"/>
  <c r="F4401" i="19"/>
  <c r="I4401" i="19" s="1"/>
  <c r="L4400" i="19"/>
  <c r="J4400" i="19"/>
  <c r="M4400" i="19" s="1"/>
  <c r="H4400" i="19"/>
  <c r="F4400" i="19"/>
  <c r="I4400" i="19" s="1"/>
  <c r="L4399" i="19"/>
  <c r="J4399" i="19"/>
  <c r="M4399" i="19" s="1"/>
  <c r="H4399" i="19"/>
  <c r="F4399" i="19"/>
  <c r="I4399" i="19" s="1"/>
  <c r="L4398" i="19"/>
  <c r="J4398" i="19"/>
  <c r="M4398" i="19" s="1"/>
  <c r="H4398" i="19"/>
  <c r="F4398" i="19"/>
  <c r="I4398" i="19" s="1"/>
  <c r="L4397" i="19"/>
  <c r="J4397" i="19"/>
  <c r="M4397" i="19" s="1"/>
  <c r="H4397" i="19"/>
  <c r="F4397" i="19"/>
  <c r="I4397" i="19" s="1"/>
  <c r="L4396" i="19"/>
  <c r="J4396" i="19"/>
  <c r="M4396" i="19" s="1"/>
  <c r="H4396" i="19"/>
  <c r="F4396" i="19"/>
  <c r="I4396" i="19" s="1"/>
  <c r="L4395" i="19"/>
  <c r="J4395" i="19"/>
  <c r="M4395" i="19" s="1"/>
  <c r="H4395" i="19"/>
  <c r="F4395" i="19"/>
  <c r="I4395" i="19" s="1"/>
  <c r="L4394" i="19"/>
  <c r="J4394" i="19"/>
  <c r="M4394" i="19" s="1"/>
  <c r="H4394" i="19"/>
  <c r="F4394" i="19"/>
  <c r="I4394" i="19" s="1"/>
  <c r="L4393" i="19"/>
  <c r="J4393" i="19"/>
  <c r="M4393" i="19" s="1"/>
  <c r="H4393" i="19"/>
  <c r="F4393" i="19"/>
  <c r="I4393" i="19" s="1"/>
  <c r="L4392" i="19"/>
  <c r="J4392" i="19"/>
  <c r="M4392" i="19" s="1"/>
  <c r="H4392" i="19"/>
  <c r="F4392" i="19"/>
  <c r="I4392" i="19" s="1"/>
  <c r="L4391" i="19"/>
  <c r="J4391" i="19"/>
  <c r="M4391" i="19" s="1"/>
  <c r="H4391" i="19"/>
  <c r="F4391" i="19"/>
  <c r="I4391" i="19" s="1"/>
  <c r="L4390" i="19"/>
  <c r="J4390" i="19"/>
  <c r="M4390" i="19" s="1"/>
  <c r="H4390" i="19"/>
  <c r="F4390" i="19"/>
  <c r="I4390" i="19" s="1"/>
  <c r="L4389" i="19"/>
  <c r="J4389" i="19"/>
  <c r="M4389" i="19" s="1"/>
  <c r="H4389" i="19"/>
  <c r="F4389" i="19"/>
  <c r="I4389" i="19" s="1"/>
  <c r="L4388" i="19"/>
  <c r="J4388" i="19"/>
  <c r="M4388" i="19" s="1"/>
  <c r="H4388" i="19"/>
  <c r="F4388" i="19"/>
  <c r="I4388" i="19" s="1"/>
  <c r="L4387" i="19"/>
  <c r="J4387" i="19"/>
  <c r="M4387" i="19" s="1"/>
  <c r="H4387" i="19"/>
  <c r="F4387" i="19"/>
  <c r="I4387" i="19" s="1"/>
  <c r="L4386" i="19"/>
  <c r="J4386" i="19"/>
  <c r="M4386" i="19" s="1"/>
  <c r="H4386" i="19"/>
  <c r="F4386" i="19"/>
  <c r="I4386" i="19" s="1"/>
  <c r="L4385" i="19"/>
  <c r="J4385" i="19"/>
  <c r="M4385" i="19" s="1"/>
  <c r="H4385" i="19"/>
  <c r="F4385" i="19"/>
  <c r="I4385" i="19" s="1"/>
  <c r="L4384" i="19"/>
  <c r="J4384" i="19"/>
  <c r="M4384" i="19" s="1"/>
  <c r="H4384" i="19"/>
  <c r="F4384" i="19"/>
  <c r="I4384" i="19" s="1"/>
  <c r="L4383" i="19"/>
  <c r="J4383" i="19"/>
  <c r="M4383" i="19" s="1"/>
  <c r="H4383" i="19"/>
  <c r="F4383" i="19"/>
  <c r="I4383" i="19" s="1"/>
  <c r="L4382" i="19"/>
  <c r="J4382" i="19"/>
  <c r="M4382" i="19" s="1"/>
  <c r="H4382" i="19"/>
  <c r="F4382" i="19"/>
  <c r="I4382" i="19" s="1"/>
  <c r="L4381" i="19"/>
  <c r="J4381" i="19"/>
  <c r="M4381" i="19" s="1"/>
  <c r="H4381" i="19"/>
  <c r="F4381" i="19"/>
  <c r="I4381" i="19" s="1"/>
  <c r="L4380" i="19"/>
  <c r="J4380" i="19"/>
  <c r="H4380" i="19"/>
  <c r="F4380" i="19"/>
  <c r="I4380" i="19" s="1"/>
  <c r="B4378" i="19"/>
  <c r="L4407" i="19" s="1"/>
  <c r="I4375" i="19"/>
  <c r="F4375" i="19"/>
  <c r="F4373" i="19"/>
  <c r="L4371" i="19"/>
  <c r="J4371" i="19"/>
  <c r="M4371" i="19" s="1"/>
  <c r="H4371" i="19"/>
  <c r="F4371" i="19"/>
  <c r="I4371" i="19" s="1"/>
  <c r="L4370" i="19"/>
  <c r="J4370" i="19"/>
  <c r="M4370" i="19" s="1"/>
  <c r="H4370" i="19"/>
  <c r="F4370" i="19"/>
  <c r="I4370" i="19" s="1"/>
  <c r="L4369" i="19"/>
  <c r="J4369" i="19"/>
  <c r="M4369" i="19" s="1"/>
  <c r="H4369" i="19"/>
  <c r="F4369" i="19"/>
  <c r="I4369" i="19" s="1"/>
  <c r="L4368" i="19"/>
  <c r="J4368" i="19"/>
  <c r="M4368" i="19" s="1"/>
  <c r="H4368" i="19"/>
  <c r="F4368" i="19"/>
  <c r="I4368" i="19" s="1"/>
  <c r="L4367" i="19"/>
  <c r="J4367" i="19"/>
  <c r="M4367" i="19" s="1"/>
  <c r="H4367" i="19"/>
  <c r="F4367" i="19"/>
  <c r="I4367" i="19" s="1"/>
  <c r="L4366" i="19"/>
  <c r="J4366" i="19"/>
  <c r="M4366" i="19" s="1"/>
  <c r="H4366" i="19"/>
  <c r="F4366" i="19"/>
  <c r="I4366" i="19" s="1"/>
  <c r="L4365" i="19"/>
  <c r="J4365" i="19"/>
  <c r="M4365" i="19" s="1"/>
  <c r="H4365" i="19"/>
  <c r="F4365" i="19"/>
  <c r="I4365" i="19" s="1"/>
  <c r="L4364" i="19"/>
  <c r="J4364" i="19"/>
  <c r="M4364" i="19" s="1"/>
  <c r="H4364" i="19"/>
  <c r="F4364" i="19"/>
  <c r="I4364" i="19" s="1"/>
  <c r="L4363" i="19"/>
  <c r="J4363" i="19"/>
  <c r="M4363" i="19" s="1"/>
  <c r="H4363" i="19"/>
  <c r="F4363" i="19"/>
  <c r="I4363" i="19" s="1"/>
  <c r="L4362" i="19"/>
  <c r="J4362" i="19"/>
  <c r="M4362" i="19" s="1"/>
  <c r="H4362" i="19"/>
  <c r="F4362" i="19"/>
  <c r="I4362" i="19" s="1"/>
  <c r="L4361" i="19"/>
  <c r="J4361" i="19"/>
  <c r="M4361" i="19" s="1"/>
  <c r="H4361" i="19"/>
  <c r="F4361" i="19"/>
  <c r="I4361" i="19" s="1"/>
  <c r="L4360" i="19"/>
  <c r="J4360" i="19"/>
  <c r="M4360" i="19" s="1"/>
  <c r="H4360" i="19"/>
  <c r="F4360" i="19"/>
  <c r="I4360" i="19" s="1"/>
  <c r="L4359" i="19"/>
  <c r="J4359" i="19"/>
  <c r="M4359" i="19" s="1"/>
  <c r="H4359" i="19"/>
  <c r="F4359" i="19"/>
  <c r="I4359" i="19" s="1"/>
  <c r="L4358" i="19"/>
  <c r="J4358" i="19"/>
  <c r="M4358" i="19" s="1"/>
  <c r="H4358" i="19"/>
  <c r="F4358" i="19"/>
  <c r="I4358" i="19" s="1"/>
  <c r="L4357" i="19"/>
  <c r="J4357" i="19"/>
  <c r="M4357" i="19" s="1"/>
  <c r="H4357" i="19"/>
  <c r="F4357" i="19"/>
  <c r="I4357" i="19" s="1"/>
  <c r="L4356" i="19"/>
  <c r="J4356" i="19"/>
  <c r="M4356" i="19" s="1"/>
  <c r="H4356" i="19"/>
  <c r="F4356" i="19"/>
  <c r="I4356" i="19" s="1"/>
  <c r="L4355" i="19"/>
  <c r="J4355" i="19"/>
  <c r="M4355" i="19" s="1"/>
  <c r="H4355" i="19"/>
  <c r="F4355" i="19"/>
  <c r="I4355" i="19" s="1"/>
  <c r="L4354" i="19"/>
  <c r="J4354" i="19"/>
  <c r="M4354" i="19" s="1"/>
  <c r="H4354" i="19"/>
  <c r="F4354" i="19"/>
  <c r="I4354" i="19" s="1"/>
  <c r="L4353" i="19"/>
  <c r="J4353" i="19"/>
  <c r="M4353" i="19" s="1"/>
  <c r="H4353" i="19"/>
  <c r="F4353" i="19"/>
  <c r="I4353" i="19" s="1"/>
  <c r="L4352" i="19"/>
  <c r="J4352" i="19"/>
  <c r="M4352" i="19" s="1"/>
  <c r="H4352" i="19"/>
  <c r="F4352" i="19"/>
  <c r="I4352" i="19" s="1"/>
  <c r="L4351" i="19"/>
  <c r="J4351" i="19"/>
  <c r="M4351" i="19" s="1"/>
  <c r="H4351" i="19"/>
  <c r="F4351" i="19"/>
  <c r="I4351" i="19" s="1"/>
  <c r="L4350" i="19"/>
  <c r="J4350" i="19"/>
  <c r="M4350" i="19" s="1"/>
  <c r="H4350" i="19"/>
  <c r="F4350" i="19"/>
  <c r="I4350" i="19" s="1"/>
  <c r="L4349" i="19"/>
  <c r="J4349" i="19"/>
  <c r="M4349" i="19" s="1"/>
  <c r="H4349" i="19"/>
  <c r="F4349" i="19"/>
  <c r="I4349" i="19" s="1"/>
  <c r="L4348" i="19"/>
  <c r="J4348" i="19"/>
  <c r="H4348" i="19"/>
  <c r="F4348" i="19"/>
  <c r="I4348" i="19" s="1"/>
  <c r="B4346" i="19"/>
  <c r="L4375" i="19" s="1"/>
  <c r="I4343" i="19"/>
  <c r="F4343" i="19"/>
  <c r="F4341" i="19"/>
  <c r="L4339" i="19"/>
  <c r="J4339" i="19"/>
  <c r="M4339" i="19" s="1"/>
  <c r="H4339" i="19"/>
  <c r="F4339" i="19"/>
  <c r="I4339" i="19" s="1"/>
  <c r="L4338" i="19"/>
  <c r="J4338" i="19"/>
  <c r="M4338" i="19" s="1"/>
  <c r="H4338" i="19"/>
  <c r="F4338" i="19"/>
  <c r="I4338" i="19" s="1"/>
  <c r="L4337" i="19"/>
  <c r="J4337" i="19"/>
  <c r="M4337" i="19" s="1"/>
  <c r="H4337" i="19"/>
  <c r="F4337" i="19"/>
  <c r="I4337" i="19" s="1"/>
  <c r="L4336" i="19"/>
  <c r="J4336" i="19"/>
  <c r="M4336" i="19" s="1"/>
  <c r="H4336" i="19"/>
  <c r="F4336" i="19"/>
  <c r="I4336" i="19" s="1"/>
  <c r="L4335" i="19"/>
  <c r="J4335" i="19"/>
  <c r="M4335" i="19" s="1"/>
  <c r="H4335" i="19"/>
  <c r="F4335" i="19"/>
  <c r="I4335" i="19" s="1"/>
  <c r="L4334" i="19"/>
  <c r="J4334" i="19"/>
  <c r="M4334" i="19" s="1"/>
  <c r="H4334" i="19"/>
  <c r="F4334" i="19"/>
  <c r="I4334" i="19" s="1"/>
  <c r="L4333" i="19"/>
  <c r="J4333" i="19"/>
  <c r="M4333" i="19" s="1"/>
  <c r="H4333" i="19"/>
  <c r="F4333" i="19"/>
  <c r="I4333" i="19" s="1"/>
  <c r="L4332" i="19"/>
  <c r="J4332" i="19"/>
  <c r="M4332" i="19" s="1"/>
  <c r="H4332" i="19"/>
  <c r="F4332" i="19"/>
  <c r="I4332" i="19" s="1"/>
  <c r="L4331" i="19"/>
  <c r="J4331" i="19"/>
  <c r="M4331" i="19" s="1"/>
  <c r="H4331" i="19"/>
  <c r="F4331" i="19"/>
  <c r="I4331" i="19" s="1"/>
  <c r="L4330" i="19"/>
  <c r="J4330" i="19"/>
  <c r="M4330" i="19" s="1"/>
  <c r="H4330" i="19"/>
  <c r="F4330" i="19"/>
  <c r="I4330" i="19" s="1"/>
  <c r="L4329" i="19"/>
  <c r="J4329" i="19"/>
  <c r="M4329" i="19" s="1"/>
  <c r="H4329" i="19"/>
  <c r="F4329" i="19"/>
  <c r="I4329" i="19" s="1"/>
  <c r="L4328" i="19"/>
  <c r="J4328" i="19"/>
  <c r="M4328" i="19" s="1"/>
  <c r="H4328" i="19"/>
  <c r="F4328" i="19"/>
  <c r="I4328" i="19" s="1"/>
  <c r="L4327" i="19"/>
  <c r="J4327" i="19"/>
  <c r="M4327" i="19" s="1"/>
  <c r="H4327" i="19"/>
  <c r="F4327" i="19"/>
  <c r="I4327" i="19" s="1"/>
  <c r="L4326" i="19"/>
  <c r="J4326" i="19"/>
  <c r="M4326" i="19" s="1"/>
  <c r="H4326" i="19"/>
  <c r="F4326" i="19"/>
  <c r="I4326" i="19" s="1"/>
  <c r="L4325" i="19"/>
  <c r="J4325" i="19"/>
  <c r="M4325" i="19" s="1"/>
  <c r="H4325" i="19"/>
  <c r="F4325" i="19"/>
  <c r="I4325" i="19" s="1"/>
  <c r="L4324" i="19"/>
  <c r="J4324" i="19"/>
  <c r="M4324" i="19" s="1"/>
  <c r="H4324" i="19"/>
  <c r="F4324" i="19"/>
  <c r="I4324" i="19" s="1"/>
  <c r="L4323" i="19"/>
  <c r="J4323" i="19"/>
  <c r="M4323" i="19" s="1"/>
  <c r="H4323" i="19"/>
  <c r="F4323" i="19"/>
  <c r="I4323" i="19" s="1"/>
  <c r="L4322" i="19"/>
  <c r="J4322" i="19"/>
  <c r="M4322" i="19" s="1"/>
  <c r="H4322" i="19"/>
  <c r="F4322" i="19"/>
  <c r="I4322" i="19" s="1"/>
  <c r="L4321" i="19"/>
  <c r="J4321" i="19"/>
  <c r="M4321" i="19" s="1"/>
  <c r="H4321" i="19"/>
  <c r="F4321" i="19"/>
  <c r="I4321" i="19" s="1"/>
  <c r="L4320" i="19"/>
  <c r="J4320" i="19"/>
  <c r="M4320" i="19" s="1"/>
  <c r="H4320" i="19"/>
  <c r="F4320" i="19"/>
  <c r="I4320" i="19" s="1"/>
  <c r="L4319" i="19"/>
  <c r="J4319" i="19"/>
  <c r="M4319" i="19" s="1"/>
  <c r="H4319" i="19"/>
  <c r="F4319" i="19"/>
  <c r="I4319" i="19" s="1"/>
  <c r="L4318" i="19"/>
  <c r="J4318" i="19"/>
  <c r="M4318" i="19" s="1"/>
  <c r="H4318" i="19"/>
  <c r="F4318" i="19"/>
  <c r="I4318" i="19" s="1"/>
  <c r="L4317" i="19"/>
  <c r="J4317" i="19"/>
  <c r="M4317" i="19" s="1"/>
  <c r="H4317" i="19"/>
  <c r="F4317" i="19"/>
  <c r="I4317" i="19" s="1"/>
  <c r="L4316" i="19"/>
  <c r="J4316" i="19"/>
  <c r="H4316" i="19"/>
  <c r="F4316" i="19"/>
  <c r="I4316" i="19" s="1"/>
  <c r="B4314" i="19"/>
  <c r="L4343" i="19" s="1"/>
  <c r="I4311" i="19"/>
  <c r="F4311" i="19"/>
  <c r="F4309" i="19"/>
  <c r="L4307" i="19"/>
  <c r="J4307" i="19"/>
  <c r="M4307" i="19" s="1"/>
  <c r="H4307" i="19"/>
  <c r="F4307" i="19"/>
  <c r="I4307" i="19" s="1"/>
  <c r="L4306" i="19"/>
  <c r="J4306" i="19"/>
  <c r="M4306" i="19" s="1"/>
  <c r="I4306" i="19"/>
  <c r="H4306" i="19"/>
  <c r="F4306" i="19"/>
  <c r="L4305" i="19"/>
  <c r="J4305" i="19"/>
  <c r="M4305" i="19" s="1"/>
  <c r="H4305" i="19"/>
  <c r="F4305" i="19"/>
  <c r="I4305" i="19" s="1"/>
  <c r="L4304" i="19"/>
  <c r="J4304" i="19"/>
  <c r="M4304" i="19" s="1"/>
  <c r="H4304" i="19"/>
  <c r="F4304" i="19"/>
  <c r="I4304" i="19" s="1"/>
  <c r="L4303" i="19"/>
  <c r="J4303" i="19"/>
  <c r="M4303" i="19" s="1"/>
  <c r="I4303" i="19"/>
  <c r="H4303" i="19"/>
  <c r="F4303" i="19"/>
  <c r="L4302" i="19"/>
  <c r="J4302" i="19"/>
  <c r="M4302" i="19" s="1"/>
  <c r="H4302" i="19"/>
  <c r="F4302" i="19"/>
  <c r="I4302" i="19" s="1"/>
  <c r="L4301" i="19"/>
  <c r="J4301" i="19"/>
  <c r="M4301" i="19" s="1"/>
  <c r="H4301" i="19"/>
  <c r="F4301" i="19"/>
  <c r="I4301" i="19" s="1"/>
  <c r="L4300" i="19"/>
  <c r="J4300" i="19"/>
  <c r="M4300" i="19" s="1"/>
  <c r="H4300" i="19"/>
  <c r="F4300" i="19"/>
  <c r="I4300" i="19" s="1"/>
  <c r="L4299" i="19"/>
  <c r="J4299" i="19"/>
  <c r="M4299" i="19" s="1"/>
  <c r="H4299" i="19"/>
  <c r="F4299" i="19"/>
  <c r="I4299" i="19" s="1"/>
  <c r="L4298" i="19"/>
  <c r="J4298" i="19"/>
  <c r="M4298" i="19" s="1"/>
  <c r="I4298" i="19"/>
  <c r="H4298" i="19"/>
  <c r="F4298" i="19"/>
  <c r="L4297" i="19"/>
  <c r="J4297" i="19"/>
  <c r="M4297" i="19" s="1"/>
  <c r="H4297" i="19"/>
  <c r="F4297" i="19"/>
  <c r="I4297" i="19" s="1"/>
  <c r="L4296" i="19"/>
  <c r="J4296" i="19"/>
  <c r="M4296" i="19" s="1"/>
  <c r="H4296" i="19"/>
  <c r="F4296" i="19"/>
  <c r="I4296" i="19" s="1"/>
  <c r="L4295" i="19"/>
  <c r="J4295" i="19"/>
  <c r="M4295" i="19" s="1"/>
  <c r="I4295" i="19"/>
  <c r="H4295" i="19"/>
  <c r="F4295" i="19"/>
  <c r="L4294" i="19"/>
  <c r="J4294" i="19"/>
  <c r="M4294" i="19" s="1"/>
  <c r="H4294" i="19"/>
  <c r="F4294" i="19"/>
  <c r="I4294" i="19" s="1"/>
  <c r="L4293" i="19"/>
  <c r="J4293" i="19"/>
  <c r="M4293" i="19" s="1"/>
  <c r="H4293" i="19"/>
  <c r="F4293" i="19"/>
  <c r="I4293" i="19" s="1"/>
  <c r="L4292" i="19"/>
  <c r="J4292" i="19"/>
  <c r="M4292" i="19" s="1"/>
  <c r="H4292" i="19"/>
  <c r="F4292" i="19"/>
  <c r="I4292" i="19" s="1"/>
  <c r="L4291" i="19"/>
  <c r="J4291" i="19"/>
  <c r="M4291" i="19" s="1"/>
  <c r="H4291" i="19"/>
  <c r="F4291" i="19"/>
  <c r="I4291" i="19" s="1"/>
  <c r="L4290" i="19"/>
  <c r="J4290" i="19"/>
  <c r="M4290" i="19" s="1"/>
  <c r="H4290" i="19"/>
  <c r="F4290" i="19"/>
  <c r="I4290" i="19" s="1"/>
  <c r="L4289" i="19"/>
  <c r="J4289" i="19"/>
  <c r="M4289" i="19" s="1"/>
  <c r="H4289" i="19"/>
  <c r="F4289" i="19"/>
  <c r="I4289" i="19" s="1"/>
  <c r="L4288" i="19"/>
  <c r="J4288" i="19"/>
  <c r="M4288" i="19" s="1"/>
  <c r="H4288" i="19"/>
  <c r="F4288" i="19"/>
  <c r="I4288" i="19" s="1"/>
  <c r="L4287" i="19"/>
  <c r="J4287" i="19"/>
  <c r="M4287" i="19" s="1"/>
  <c r="I4287" i="19"/>
  <c r="H4287" i="19"/>
  <c r="F4287" i="19"/>
  <c r="L4286" i="19"/>
  <c r="J4286" i="19"/>
  <c r="M4286" i="19" s="1"/>
  <c r="H4286" i="19"/>
  <c r="F4286" i="19"/>
  <c r="I4286" i="19" s="1"/>
  <c r="L4285" i="19"/>
  <c r="J4285" i="19"/>
  <c r="M4285" i="19" s="1"/>
  <c r="H4285" i="19"/>
  <c r="F4285" i="19"/>
  <c r="I4285" i="19" s="1"/>
  <c r="L4284" i="19"/>
  <c r="J4284" i="19"/>
  <c r="J4308" i="19" s="1"/>
  <c r="H4284" i="19"/>
  <c r="F4284" i="19"/>
  <c r="I4284" i="19" s="1"/>
  <c r="B4282" i="19"/>
  <c r="L4311" i="19" s="1"/>
  <c r="I4279" i="19"/>
  <c r="F4279" i="19"/>
  <c r="F4277" i="19"/>
  <c r="L4275" i="19"/>
  <c r="J4275" i="19"/>
  <c r="M4275" i="19" s="1"/>
  <c r="H4275" i="19"/>
  <c r="F4275" i="19"/>
  <c r="I4275" i="19" s="1"/>
  <c r="L4274" i="19"/>
  <c r="J4274" i="19"/>
  <c r="M4274" i="19" s="1"/>
  <c r="H4274" i="19"/>
  <c r="F4274" i="19"/>
  <c r="I4274" i="19" s="1"/>
  <c r="L4273" i="19"/>
  <c r="J4273" i="19"/>
  <c r="M4273" i="19" s="1"/>
  <c r="H4273" i="19"/>
  <c r="F4273" i="19"/>
  <c r="I4273" i="19" s="1"/>
  <c r="L4272" i="19"/>
  <c r="J4272" i="19"/>
  <c r="M4272" i="19" s="1"/>
  <c r="H4272" i="19"/>
  <c r="F4272" i="19"/>
  <c r="I4272" i="19" s="1"/>
  <c r="L4271" i="19"/>
  <c r="J4271" i="19"/>
  <c r="M4271" i="19" s="1"/>
  <c r="H4271" i="19"/>
  <c r="F4271" i="19"/>
  <c r="I4271" i="19" s="1"/>
  <c r="L4270" i="19"/>
  <c r="J4270" i="19"/>
  <c r="M4270" i="19" s="1"/>
  <c r="H4270" i="19"/>
  <c r="F4270" i="19"/>
  <c r="I4270" i="19" s="1"/>
  <c r="L4269" i="19"/>
  <c r="J4269" i="19"/>
  <c r="M4269" i="19" s="1"/>
  <c r="H4269" i="19"/>
  <c r="F4269" i="19"/>
  <c r="I4269" i="19" s="1"/>
  <c r="L4268" i="19"/>
  <c r="J4268" i="19"/>
  <c r="M4268" i="19" s="1"/>
  <c r="H4268" i="19"/>
  <c r="F4268" i="19"/>
  <c r="I4268" i="19" s="1"/>
  <c r="L4267" i="19"/>
  <c r="J4267" i="19"/>
  <c r="M4267" i="19" s="1"/>
  <c r="H4267" i="19"/>
  <c r="F4267" i="19"/>
  <c r="I4267" i="19" s="1"/>
  <c r="L4266" i="19"/>
  <c r="J4266" i="19"/>
  <c r="M4266" i="19" s="1"/>
  <c r="H4266" i="19"/>
  <c r="F4266" i="19"/>
  <c r="I4266" i="19" s="1"/>
  <c r="L4265" i="19"/>
  <c r="J4265" i="19"/>
  <c r="M4265" i="19" s="1"/>
  <c r="H4265" i="19"/>
  <c r="F4265" i="19"/>
  <c r="I4265" i="19" s="1"/>
  <c r="L4264" i="19"/>
  <c r="J4264" i="19"/>
  <c r="M4264" i="19" s="1"/>
  <c r="H4264" i="19"/>
  <c r="F4264" i="19"/>
  <c r="I4264" i="19" s="1"/>
  <c r="L4263" i="19"/>
  <c r="J4263" i="19"/>
  <c r="M4263" i="19" s="1"/>
  <c r="H4263" i="19"/>
  <c r="F4263" i="19"/>
  <c r="I4263" i="19" s="1"/>
  <c r="L4262" i="19"/>
  <c r="J4262" i="19"/>
  <c r="M4262" i="19" s="1"/>
  <c r="H4262" i="19"/>
  <c r="F4262" i="19"/>
  <c r="I4262" i="19" s="1"/>
  <c r="L4261" i="19"/>
  <c r="J4261" i="19"/>
  <c r="M4261" i="19" s="1"/>
  <c r="H4261" i="19"/>
  <c r="F4261" i="19"/>
  <c r="I4261" i="19" s="1"/>
  <c r="L4260" i="19"/>
  <c r="J4260" i="19"/>
  <c r="M4260" i="19" s="1"/>
  <c r="H4260" i="19"/>
  <c r="F4260" i="19"/>
  <c r="I4260" i="19" s="1"/>
  <c r="L4259" i="19"/>
  <c r="J4259" i="19"/>
  <c r="M4259" i="19" s="1"/>
  <c r="H4259" i="19"/>
  <c r="F4259" i="19"/>
  <c r="I4259" i="19" s="1"/>
  <c r="L4258" i="19"/>
  <c r="J4258" i="19"/>
  <c r="M4258" i="19" s="1"/>
  <c r="H4258" i="19"/>
  <c r="F4258" i="19"/>
  <c r="I4258" i="19" s="1"/>
  <c r="L4257" i="19"/>
  <c r="J4257" i="19"/>
  <c r="M4257" i="19" s="1"/>
  <c r="H4257" i="19"/>
  <c r="F4257" i="19"/>
  <c r="I4257" i="19" s="1"/>
  <c r="L4256" i="19"/>
  <c r="J4256" i="19"/>
  <c r="M4256" i="19" s="1"/>
  <c r="H4256" i="19"/>
  <c r="F4256" i="19"/>
  <c r="I4256" i="19" s="1"/>
  <c r="L4255" i="19"/>
  <c r="J4255" i="19"/>
  <c r="M4255" i="19" s="1"/>
  <c r="H4255" i="19"/>
  <c r="F4255" i="19"/>
  <c r="I4255" i="19" s="1"/>
  <c r="L4254" i="19"/>
  <c r="J4254" i="19"/>
  <c r="M4254" i="19" s="1"/>
  <c r="H4254" i="19"/>
  <c r="F4254" i="19"/>
  <c r="I4254" i="19" s="1"/>
  <c r="L4253" i="19"/>
  <c r="J4253" i="19"/>
  <c r="M4253" i="19" s="1"/>
  <c r="H4253" i="19"/>
  <c r="F4253" i="19"/>
  <c r="I4253" i="19" s="1"/>
  <c r="L4252" i="19"/>
  <c r="J4252" i="19"/>
  <c r="H4252" i="19"/>
  <c r="F4252" i="19"/>
  <c r="I4252" i="19" s="1"/>
  <c r="B4250" i="19"/>
  <c r="L4279" i="19" s="1"/>
  <c r="I4247" i="19"/>
  <c r="F4247" i="19"/>
  <c r="F4245" i="19"/>
  <c r="L4243" i="19"/>
  <c r="J4243" i="19"/>
  <c r="M4243" i="19" s="1"/>
  <c r="H4243" i="19"/>
  <c r="F4243" i="19"/>
  <c r="I4243" i="19" s="1"/>
  <c r="L4242" i="19"/>
  <c r="J4242" i="19"/>
  <c r="M4242" i="19" s="1"/>
  <c r="H4242" i="19"/>
  <c r="F4242" i="19"/>
  <c r="I4242" i="19" s="1"/>
  <c r="L4241" i="19"/>
  <c r="J4241" i="19"/>
  <c r="M4241" i="19" s="1"/>
  <c r="H4241" i="19"/>
  <c r="F4241" i="19"/>
  <c r="I4241" i="19" s="1"/>
  <c r="L4240" i="19"/>
  <c r="J4240" i="19"/>
  <c r="M4240" i="19" s="1"/>
  <c r="H4240" i="19"/>
  <c r="F4240" i="19"/>
  <c r="I4240" i="19" s="1"/>
  <c r="L4239" i="19"/>
  <c r="J4239" i="19"/>
  <c r="M4239" i="19" s="1"/>
  <c r="H4239" i="19"/>
  <c r="F4239" i="19"/>
  <c r="I4239" i="19" s="1"/>
  <c r="L4238" i="19"/>
  <c r="J4238" i="19"/>
  <c r="M4238" i="19" s="1"/>
  <c r="H4238" i="19"/>
  <c r="F4238" i="19"/>
  <c r="I4238" i="19" s="1"/>
  <c r="L4237" i="19"/>
  <c r="J4237" i="19"/>
  <c r="M4237" i="19" s="1"/>
  <c r="H4237" i="19"/>
  <c r="F4237" i="19"/>
  <c r="I4237" i="19" s="1"/>
  <c r="L4236" i="19"/>
  <c r="J4236" i="19"/>
  <c r="M4236" i="19" s="1"/>
  <c r="H4236" i="19"/>
  <c r="F4236" i="19"/>
  <c r="I4236" i="19" s="1"/>
  <c r="L4235" i="19"/>
  <c r="J4235" i="19"/>
  <c r="M4235" i="19" s="1"/>
  <c r="H4235" i="19"/>
  <c r="F4235" i="19"/>
  <c r="I4235" i="19" s="1"/>
  <c r="L4234" i="19"/>
  <c r="J4234" i="19"/>
  <c r="M4234" i="19" s="1"/>
  <c r="H4234" i="19"/>
  <c r="F4234" i="19"/>
  <c r="I4234" i="19" s="1"/>
  <c r="L4233" i="19"/>
  <c r="J4233" i="19"/>
  <c r="M4233" i="19" s="1"/>
  <c r="H4233" i="19"/>
  <c r="F4233" i="19"/>
  <c r="I4233" i="19" s="1"/>
  <c r="L4232" i="19"/>
  <c r="J4232" i="19"/>
  <c r="M4232" i="19" s="1"/>
  <c r="H4232" i="19"/>
  <c r="F4232" i="19"/>
  <c r="I4232" i="19" s="1"/>
  <c r="L4231" i="19"/>
  <c r="J4231" i="19"/>
  <c r="M4231" i="19" s="1"/>
  <c r="H4231" i="19"/>
  <c r="F4231" i="19"/>
  <c r="I4231" i="19" s="1"/>
  <c r="L4230" i="19"/>
  <c r="J4230" i="19"/>
  <c r="M4230" i="19" s="1"/>
  <c r="H4230" i="19"/>
  <c r="F4230" i="19"/>
  <c r="I4230" i="19" s="1"/>
  <c r="L4229" i="19"/>
  <c r="J4229" i="19"/>
  <c r="M4229" i="19" s="1"/>
  <c r="H4229" i="19"/>
  <c r="F4229" i="19"/>
  <c r="I4229" i="19" s="1"/>
  <c r="L4228" i="19"/>
  <c r="J4228" i="19"/>
  <c r="M4228" i="19" s="1"/>
  <c r="H4228" i="19"/>
  <c r="F4228" i="19"/>
  <c r="I4228" i="19" s="1"/>
  <c r="L4227" i="19"/>
  <c r="J4227" i="19"/>
  <c r="M4227" i="19" s="1"/>
  <c r="H4227" i="19"/>
  <c r="F4227" i="19"/>
  <c r="I4227" i="19" s="1"/>
  <c r="L4226" i="19"/>
  <c r="J4226" i="19"/>
  <c r="M4226" i="19" s="1"/>
  <c r="H4226" i="19"/>
  <c r="F4226" i="19"/>
  <c r="I4226" i="19" s="1"/>
  <c r="L4225" i="19"/>
  <c r="J4225" i="19"/>
  <c r="M4225" i="19" s="1"/>
  <c r="H4225" i="19"/>
  <c r="F4225" i="19"/>
  <c r="I4225" i="19" s="1"/>
  <c r="L4224" i="19"/>
  <c r="J4224" i="19"/>
  <c r="M4224" i="19" s="1"/>
  <c r="H4224" i="19"/>
  <c r="F4224" i="19"/>
  <c r="I4224" i="19" s="1"/>
  <c r="L4223" i="19"/>
  <c r="J4223" i="19"/>
  <c r="M4223" i="19" s="1"/>
  <c r="H4223" i="19"/>
  <c r="F4223" i="19"/>
  <c r="I4223" i="19" s="1"/>
  <c r="L4222" i="19"/>
  <c r="J4222" i="19"/>
  <c r="M4222" i="19" s="1"/>
  <c r="H4222" i="19"/>
  <c r="F4222" i="19"/>
  <c r="I4222" i="19" s="1"/>
  <c r="L4221" i="19"/>
  <c r="J4221" i="19"/>
  <c r="M4221" i="19" s="1"/>
  <c r="H4221" i="19"/>
  <c r="F4221" i="19"/>
  <c r="I4221" i="19" s="1"/>
  <c r="L4220" i="19"/>
  <c r="J4220" i="19"/>
  <c r="M4220" i="19" s="1"/>
  <c r="H4220" i="19"/>
  <c r="F4220" i="19"/>
  <c r="I4220" i="19" s="1"/>
  <c r="B4218" i="19"/>
  <c r="L4247" i="19" s="1"/>
  <c r="I4215" i="19"/>
  <c r="F4215" i="19"/>
  <c r="F4213" i="19"/>
  <c r="L4211" i="19"/>
  <c r="J4211" i="19"/>
  <c r="M4211" i="19" s="1"/>
  <c r="H4211" i="19"/>
  <c r="F4211" i="19"/>
  <c r="I4211" i="19" s="1"/>
  <c r="L4210" i="19"/>
  <c r="J4210" i="19"/>
  <c r="M4210" i="19" s="1"/>
  <c r="H4210" i="19"/>
  <c r="F4210" i="19"/>
  <c r="I4210" i="19" s="1"/>
  <c r="L4209" i="19"/>
  <c r="J4209" i="19"/>
  <c r="M4209" i="19" s="1"/>
  <c r="H4209" i="19"/>
  <c r="F4209" i="19"/>
  <c r="I4209" i="19" s="1"/>
  <c r="L4208" i="19"/>
  <c r="J4208" i="19"/>
  <c r="M4208" i="19" s="1"/>
  <c r="H4208" i="19"/>
  <c r="F4208" i="19"/>
  <c r="I4208" i="19" s="1"/>
  <c r="L4207" i="19"/>
  <c r="J4207" i="19"/>
  <c r="M4207" i="19" s="1"/>
  <c r="H4207" i="19"/>
  <c r="F4207" i="19"/>
  <c r="I4207" i="19" s="1"/>
  <c r="L4206" i="19"/>
  <c r="J4206" i="19"/>
  <c r="M4206" i="19" s="1"/>
  <c r="H4206" i="19"/>
  <c r="F4206" i="19"/>
  <c r="I4206" i="19" s="1"/>
  <c r="L4205" i="19"/>
  <c r="J4205" i="19"/>
  <c r="M4205" i="19" s="1"/>
  <c r="H4205" i="19"/>
  <c r="F4205" i="19"/>
  <c r="I4205" i="19" s="1"/>
  <c r="L4204" i="19"/>
  <c r="J4204" i="19"/>
  <c r="M4204" i="19" s="1"/>
  <c r="H4204" i="19"/>
  <c r="F4204" i="19"/>
  <c r="I4204" i="19" s="1"/>
  <c r="L4203" i="19"/>
  <c r="J4203" i="19"/>
  <c r="M4203" i="19" s="1"/>
  <c r="H4203" i="19"/>
  <c r="F4203" i="19"/>
  <c r="I4203" i="19" s="1"/>
  <c r="L4202" i="19"/>
  <c r="J4202" i="19"/>
  <c r="M4202" i="19" s="1"/>
  <c r="H4202" i="19"/>
  <c r="F4202" i="19"/>
  <c r="I4202" i="19" s="1"/>
  <c r="L4201" i="19"/>
  <c r="J4201" i="19"/>
  <c r="M4201" i="19" s="1"/>
  <c r="H4201" i="19"/>
  <c r="F4201" i="19"/>
  <c r="I4201" i="19" s="1"/>
  <c r="L4200" i="19"/>
  <c r="J4200" i="19"/>
  <c r="M4200" i="19" s="1"/>
  <c r="H4200" i="19"/>
  <c r="F4200" i="19"/>
  <c r="I4200" i="19" s="1"/>
  <c r="L4199" i="19"/>
  <c r="J4199" i="19"/>
  <c r="M4199" i="19" s="1"/>
  <c r="H4199" i="19"/>
  <c r="F4199" i="19"/>
  <c r="I4199" i="19" s="1"/>
  <c r="L4198" i="19"/>
  <c r="J4198" i="19"/>
  <c r="M4198" i="19" s="1"/>
  <c r="H4198" i="19"/>
  <c r="F4198" i="19"/>
  <c r="I4198" i="19" s="1"/>
  <c r="L4197" i="19"/>
  <c r="J4197" i="19"/>
  <c r="M4197" i="19" s="1"/>
  <c r="H4197" i="19"/>
  <c r="F4197" i="19"/>
  <c r="I4197" i="19" s="1"/>
  <c r="L4196" i="19"/>
  <c r="J4196" i="19"/>
  <c r="M4196" i="19" s="1"/>
  <c r="H4196" i="19"/>
  <c r="F4196" i="19"/>
  <c r="I4196" i="19" s="1"/>
  <c r="L4195" i="19"/>
  <c r="J4195" i="19"/>
  <c r="M4195" i="19" s="1"/>
  <c r="H4195" i="19"/>
  <c r="F4195" i="19"/>
  <c r="I4195" i="19" s="1"/>
  <c r="L4194" i="19"/>
  <c r="J4194" i="19"/>
  <c r="M4194" i="19" s="1"/>
  <c r="H4194" i="19"/>
  <c r="F4194" i="19"/>
  <c r="I4194" i="19" s="1"/>
  <c r="L4193" i="19"/>
  <c r="J4193" i="19"/>
  <c r="M4193" i="19" s="1"/>
  <c r="H4193" i="19"/>
  <c r="F4193" i="19"/>
  <c r="I4193" i="19" s="1"/>
  <c r="L4192" i="19"/>
  <c r="J4192" i="19"/>
  <c r="M4192" i="19" s="1"/>
  <c r="H4192" i="19"/>
  <c r="F4192" i="19"/>
  <c r="I4192" i="19" s="1"/>
  <c r="L4191" i="19"/>
  <c r="J4191" i="19"/>
  <c r="M4191" i="19" s="1"/>
  <c r="H4191" i="19"/>
  <c r="F4191" i="19"/>
  <c r="I4191" i="19" s="1"/>
  <c r="L4190" i="19"/>
  <c r="J4190" i="19"/>
  <c r="M4190" i="19" s="1"/>
  <c r="H4190" i="19"/>
  <c r="F4190" i="19"/>
  <c r="I4190" i="19" s="1"/>
  <c r="L4189" i="19"/>
  <c r="J4189" i="19"/>
  <c r="M4189" i="19" s="1"/>
  <c r="H4189" i="19"/>
  <c r="F4189" i="19"/>
  <c r="I4189" i="19" s="1"/>
  <c r="L4188" i="19"/>
  <c r="J4188" i="19"/>
  <c r="H4188" i="19"/>
  <c r="F4188" i="19"/>
  <c r="I4188" i="19" s="1"/>
  <c r="B4186" i="19"/>
  <c r="L4215" i="19" s="1"/>
  <c r="I4183" i="19"/>
  <c r="F4183" i="19"/>
  <c r="F4181" i="19"/>
  <c r="L4179" i="19"/>
  <c r="J4179" i="19"/>
  <c r="M4179" i="19" s="1"/>
  <c r="H4179" i="19"/>
  <c r="F4179" i="19"/>
  <c r="I4179" i="19" s="1"/>
  <c r="L4178" i="19"/>
  <c r="J4178" i="19"/>
  <c r="M4178" i="19" s="1"/>
  <c r="H4178" i="19"/>
  <c r="F4178" i="19"/>
  <c r="I4178" i="19" s="1"/>
  <c r="L4177" i="19"/>
  <c r="J4177" i="19"/>
  <c r="M4177" i="19" s="1"/>
  <c r="H4177" i="19"/>
  <c r="F4177" i="19"/>
  <c r="I4177" i="19" s="1"/>
  <c r="L4176" i="19"/>
  <c r="J4176" i="19"/>
  <c r="M4176" i="19" s="1"/>
  <c r="H4176" i="19"/>
  <c r="F4176" i="19"/>
  <c r="I4176" i="19" s="1"/>
  <c r="L4175" i="19"/>
  <c r="J4175" i="19"/>
  <c r="M4175" i="19" s="1"/>
  <c r="H4175" i="19"/>
  <c r="F4175" i="19"/>
  <c r="I4175" i="19" s="1"/>
  <c r="L4174" i="19"/>
  <c r="J4174" i="19"/>
  <c r="M4174" i="19" s="1"/>
  <c r="H4174" i="19"/>
  <c r="F4174" i="19"/>
  <c r="I4174" i="19" s="1"/>
  <c r="L4173" i="19"/>
  <c r="J4173" i="19"/>
  <c r="M4173" i="19" s="1"/>
  <c r="H4173" i="19"/>
  <c r="F4173" i="19"/>
  <c r="I4173" i="19" s="1"/>
  <c r="L4172" i="19"/>
  <c r="J4172" i="19"/>
  <c r="M4172" i="19" s="1"/>
  <c r="H4172" i="19"/>
  <c r="F4172" i="19"/>
  <c r="I4172" i="19" s="1"/>
  <c r="L4171" i="19"/>
  <c r="J4171" i="19"/>
  <c r="M4171" i="19" s="1"/>
  <c r="H4171" i="19"/>
  <c r="F4171" i="19"/>
  <c r="I4171" i="19" s="1"/>
  <c r="L4170" i="19"/>
  <c r="J4170" i="19"/>
  <c r="M4170" i="19" s="1"/>
  <c r="H4170" i="19"/>
  <c r="F4170" i="19"/>
  <c r="I4170" i="19" s="1"/>
  <c r="L4169" i="19"/>
  <c r="J4169" i="19"/>
  <c r="M4169" i="19" s="1"/>
  <c r="H4169" i="19"/>
  <c r="F4169" i="19"/>
  <c r="I4169" i="19" s="1"/>
  <c r="L4168" i="19"/>
  <c r="J4168" i="19"/>
  <c r="M4168" i="19" s="1"/>
  <c r="H4168" i="19"/>
  <c r="F4168" i="19"/>
  <c r="I4168" i="19" s="1"/>
  <c r="L4167" i="19"/>
  <c r="J4167" i="19"/>
  <c r="M4167" i="19" s="1"/>
  <c r="H4167" i="19"/>
  <c r="F4167" i="19"/>
  <c r="I4167" i="19" s="1"/>
  <c r="L4166" i="19"/>
  <c r="J4166" i="19"/>
  <c r="M4166" i="19" s="1"/>
  <c r="H4166" i="19"/>
  <c r="F4166" i="19"/>
  <c r="I4166" i="19" s="1"/>
  <c r="L4165" i="19"/>
  <c r="J4165" i="19"/>
  <c r="M4165" i="19" s="1"/>
  <c r="H4165" i="19"/>
  <c r="F4165" i="19"/>
  <c r="I4165" i="19" s="1"/>
  <c r="L4164" i="19"/>
  <c r="J4164" i="19"/>
  <c r="M4164" i="19" s="1"/>
  <c r="H4164" i="19"/>
  <c r="F4164" i="19"/>
  <c r="I4164" i="19" s="1"/>
  <c r="L4163" i="19"/>
  <c r="J4163" i="19"/>
  <c r="M4163" i="19" s="1"/>
  <c r="H4163" i="19"/>
  <c r="F4163" i="19"/>
  <c r="I4163" i="19" s="1"/>
  <c r="L4162" i="19"/>
  <c r="J4162" i="19"/>
  <c r="M4162" i="19" s="1"/>
  <c r="H4162" i="19"/>
  <c r="F4162" i="19"/>
  <c r="I4162" i="19" s="1"/>
  <c r="L4161" i="19"/>
  <c r="J4161" i="19"/>
  <c r="M4161" i="19" s="1"/>
  <c r="H4161" i="19"/>
  <c r="F4161" i="19"/>
  <c r="I4161" i="19" s="1"/>
  <c r="L4160" i="19"/>
  <c r="J4160" i="19"/>
  <c r="M4160" i="19" s="1"/>
  <c r="H4160" i="19"/>
  <c r="F4160" i="19"/>
  <c r="I4160" i="19" s="1"/>
  <c r="L4159" i="19"/>
  <c r="J4159" i="19"/>
  <c r="M4159" i="19" s="1"/>
  <c r="H4159" i="19"/>
  <c r="F4159" i="19"/>
  <c r="I4159" i="19" s="1"/>
  <c r="L4158" i="19"/>
  <c r="J4158" i="19"/>
  <c r="M4158" i="19" s="1"/>
  <c r="H4158" i="19"/>
  <c r="F4158" i="19"/>
  <c r="I4158" i="19" s="1"/>
  <c r="L4157" i="19"/>
  <c r="J4157" i="19"/>
  <c r="M4157" i="19" s="1"/>
  <c r="H4157" i="19"/>
  <c r="F4157" i="19"/>
  <c r="I4157" i="19" s="1"/>
  <c r="L4156" i="19"/>
  <c r="J4156" i="19"/>
  <c r="J4180" i="19" s="1"/>
  <c r="H4156" i="19"/>
  <c r="F4156" i="19"/>
  <c r="I4156" i="19" s="1"/>
  <c r="F4180" i="19" s="1"/>
  <c r="F4182" i="19" s="1"/>
  <c r="B4154" i="19"/>
  <c r="L4183" i="19" s="1"/>
  <c r="I4151" i="19"/>
  <c r="F4151" i="19"/>
  <c r="F4149" i="19"/>
  <c r="L4147" i="19"/>
  <c r="J4147" i="19"/>
  <c r="M4147" i="19" s="1"/>
  <c r="H4147" i="19"/>
  <c r="F4147" i="19"/>
  <c r="I4147" i="19" s="1"/>
  <c r="L4146" i="19"/>
  <c r="J4146" i="19"/>
  <c r="M4146" i="19" s="1"/>
  <c r="H4146" i="19"/>
  <c r="F4146" i="19"/>
  <c r="I4146" i="19" s="1"/>
  <c r="L4145" i="19"/>
  <c r="J4145" i="19"/>
  <c r="M4145" i="19" s="1"/>
  <c r="H4145" i="19"/>
  <c r="F4145" i="19"/>
  <c r="I4145" i="19" s="1"/>
  <c r="L4144" i="19"/>
  <c r="J4144" i="19"/>
  <c r="M4144" i="19" s="1"/>
  <c r="H4144" i="19"/>
  <c r="F4144" i="19"/>
  <c r="I4144" i="19" s="1"/>
  <c r="L4143" i="19"/>
  <c r="J4143" i="19"/>
  <c r="M4143" i="19" s="1"/>
  <c r="H4143" i="19"/>
  <c r="F4143" i="19"/>
  <c r="I4143" i="19" s="1"/>
  <c r="L4142" i="19"/>
  <c r="J4142" i="19"/>
  <c r="M4142" i="19" s="1"/>
  <c r="H4142" i="19"/>
  <c r="F4142" i="19"/>
  <c r="I4142" i="19" s="1"/>
  <c r="L4141" i="19"/>
  <c r="J4141" i="19"/>
  <c r="M4141" i="19" s="1"/>
  <c r="H4141" i="19"/>
  <c r="F4141" i="19"/>
  <c r="I4141" i="19" s="1"/>
  <c r="L4140" i="19"/>
  <c r="J4140" i="19"/>
  <c r="M4140" i="19" s="1"/>
  <c r="H4140" i="19"/>
  <c r="F4140" i="19"/>
  <c r="I4140" i="19" s="1"/>
  <c r="L4139" i="19"/>
  <c r="J4139" i="19"/>
  <c r="M4139" i="19" s="1"/>
  <c r="H4139" i="19"/>
  <c r="F4139" i="19"/>
  <c r="I4139" i="19" s="1"/>
  <c r="L4138" i="19"/>
  <c r="J4138" i="19"/>
  <c r="M4138" i="19" s="1"/>
  <c r="H4138" i="19"/>
  <c r="F4138" i="19"/>
  <c r="I4138" i="19" s="1"/>
  <c r="L4137" i="19"/>
  <c r="J4137" i="19"/>
  <c r="M4137" i="19" s="1"/>
  <c r="H4137" i="19"/>
  <c r="F4137" i="19"/>
  <c r="I4137" i="19" s="1"/>
  <c r="L4136" i="19"/>
  <c r="J4136" i="19"/>
  <c r="M4136" i="19" s="1"/>
  <c r="H4136" i="19"/>
  <c r="F4136" i="19"/>
  <c r="I4136" i="19" s="1"/>
  <c r="L4135" i="19"/>
  <c r="J4135" i="19"/>
  <c r="M4135" i="19" s="1"/>
  <c r="H4135" i="19"/>
  <c r="F4135" i="19"/>
  <c r="I4135" i="19" s="1"/>
  <c r="L4134" i="19"/>
  <c r="J4134" i="19"/>
  <c r="M4134" i="19" s="1"/>
  <c r="H4134" i="19"/>
  <c r="F4134" i="19"/>
  <c r="I4134" i="19" s="1"/>
  <c r="L4133" i="19"/>
  <c r="J4133" i="19"/>
  <c r="M4133" i="19" s="1"/>
  <c r="H4133" i="19"/>
  <c r="F4133" i="19"/>
  <c r="I4133" i="19" s="1"/>
  <c r="L4132" i="19"/>
  <c r="J4132" i="19"/>
  <c r="M4132" i="19" s="1"/>
  <c r="H4132" i="19"/>
  <c r="F4132" i="19"/>
  <c r="I4132" i="19" s="1"/>
  <c r="L4131" i="19"/>
  <c r="J4131" i="19"/>
  <c r="M4131" i="19" s="1"/>
  <c r="H4131" i="19"/>
  <c r="F4131" i="19"/>
  <c r="I4131" i="19" s="1"/>
  <c r="L4130" i="19"/>
  <c r="J4130" i="19"/>
  <c r="M4130" i="19" s="1"/>
  <c r="H4130" i="19"/>
  <c r="F4130" i="19"/>
  <c r="I4130" i="19" s="1"/>
  <c r="L4129" i="19"/>
  <c r="J4129" i="19"/>
  <c r="M4129" i="19" s="1"/>
  <c r="H4129" i="19"/>
  <c r="F4129" i="19"/>
  <c r="I4129" i="19" s="1"/>
  <c r="L4128" i="19"/>
  <c r="J4128" i="19"/>
  <c r="M4128" i="19" s="1"/>
  <c r="H4128" i="19"/>
  <c r="F4128" i="19"/>
  <c r="I4128" i="19" s="1"/>
  <c r="L4127" i="19"/>
  <c r="J4127" i="19"/>
  <c r="M4127" i="19" s="1"/>
  <c r="H4127" i="19"/>
  <c r="F4127" i="19"/>
  <c r="I4127" i="19" s="1"/>
  <c r="L4126" i="19"/>
  <c r="J4126" i="19"/>
  <c r="M4126" i="19" s="1"/>
  <c r="H4126" i="19"/>
  <c r="F4126" i="19"/>
  <c r="I4126" i="19" s="1"/>
  <c r="L4125" i="19"/>
  <c r="J4125" i="19"/>
  <c r="M4125" i="19" s="1"/>
  <c r="H4125" i="19"/>
  <c r="F4125" i="19"/>
  <c r="I4125" i="19" s="1"/>
  <c r="L4124" i="19"/>
  <c r="J4124" i="19"/>
  <c r="M4124" i="19" s="1"/>
  <c r="H4124" i="19"/>
  <c r="F4124" i="19"/>
  <c r="I4124" i="19" s="1"/>
  <c r="B4122" i="19"/>
  <c r="L4151" i="19" s="1"/>
  <c r="I4119" i="19"/>
  <c r="F4119" i="19"/>
  <c r="F4117" i="19"/>
  <c r="L4115" i="19"/>
  <c r="J4115" i="19"/>
  <c r="M4115" i="19" s="1"/>
  <c r="H4115" i="19"/>
  <c r="F4115" i="19"/>
  <c r="I4115" i="19" s="1"/>
  <c r="L4114" i="19"/>
  <c r="J4114" i="19"/>
  <c r="M4114" i="19" s="1"/>
  <c r="H4114" i="19"/>
  <c r="F4114" i="19"/>
  <c r="I4114" i="19" s="1"/>
  <c r="L4113" i="19"/>
  <c r="J4113" i="19"/>
  <c r="M4113" i="19" s="1"/>
  <c r="H4113" i="19"/>
  <c r="F4113" i="19"/>
  <c r="I4113" i="19" s="1"/>
  <c r="L4112" i="19"/>
  <c r="J4112" i="19"/>
  <c r="M4112" i="19" s="1"/>
  <c r="H4112" i="19"/>
  <c r="F4112" i="19"/>
  <c r="I4112" i="19" s="1"/>
  <c r="L4111" i="19"/>
  <c r="J4111" i="19"/>
  <c r="M4111" i="19" s="1"/>
  <c r="I4111" i="19"/>
  <c r="H4111" i="19"/>
  <c r="F4111" i="19"/>
  <c r="L4110" i="19"/>
  <c r="J4110" i="19"/>
  <c r="M4110" i="19" s="1"/>
  <c r="H4110" i="19"/>
  <c r="F4110" i="19"/>
  <c r="I4110" i="19" s="1"/>
  <c r="L4109" i="19"/>
  <c r="J4109" i="19"/>
  <c r="M4109" i="19" s="1"/>
  <c r="I4109" i="19"/>
  <c r="H4109" i="19"/>
  <c r="F4109" i="19"/>
  <c r="L4108" i="19"/>
  <c r="J4108" i="19"/>
  <c r="M4108" i="19" s="1"/>
  <c r="H4108" i="19"/>
  <c r="F4108" i="19"/>
  <c r="I4108" i="19" s="1"/>
  <c r="L4107" i="19"/>
  <c r="J4107" i="19"/>
  <c r="M4107" i="19" s="1"/>
  <c r="H4107" i="19"/>
  <c r="F4107" i="19"/>
  <c r="I4107" i="19" s="1"/>
  <c r="L4106" i="19"/>
  <c r="J4106" i="19"/>
  <c r="M4106" i="19" s="1"/>
  <c r="H4106" i="19"/>
  <c r="F4106" i="19"/>
  <c r="I4106" i="19" s="1"/>
  <c r="L4105" i="19"/>
  <c r="J4105" i="19"/>
  <c r="M4105" i="19" s="1"/>
  <c r="H4105" i="19"/>
  <c r="F4105" i="19"/>
  <c r="I4105" i="19" s="1"/>
  <c r="L4104" i="19"/>
  <c r="J4104" i="19"/>
  <c r="M4104" i="19" s="1"/>
  <c r="H4104" i="19"/>
  <c r="F4104" i="19"/>
  <c r="I4104" i="19" s="1"/>
  <c r="L4103" i="19"/>
  <c r="J4103" i="19"/>
  <c r="M4103" i="19" s="1"/>
  <c r="H4103" i="19"/>
  <c r="F4103" i="19"/>
  <c r="I4103" i="19" s="1"/>
  <c r="L4102" i="19"/>
  <c r="J4102" i="19"/>
  <c r="M4102" i="19" s="1"/>
  <c r="I4102" i="19"/>
  <c r="H4102" i="19"/>
  <c r="F4102" i="19"/>
  <c r="L4101" i="19"/>
  <c r="J4101" i="19"/>
  <c r="M4101" i="19" s="1"/>
  <c r="H4101" i="19"/>
  <c r="F4101" i="19"/>
  <c r="I4101" i="19" s="1"/>
  <c r="L4100" i="19"/>
  <c r="J4100" i="19"/>
  <c r="M4100" i="19" s="1"/>
  <c r="H4100" i="19"/>
  <c r="F4100" i="19"/>
  <c r="I4100" i="19" s="1"/>
  <c r="L4099" i="19"/>
  <c r="J4099" i="19"/>
  <c r="M4099" i="19" s="1"/>
  <c r="H4099" i="19"/>
  <c r="F4099" i="19"/>
  <c r="I4099" i="19" s="1"/>
  <c r="L4098" i="19"/>
  <c r="J4098" i="19"/>
  <c r="M4098" i="19" s="1"/>
  <c r="I4098" i="19"/>
  <c r="H4098" i="19"/>
  <c r="F4098" i="19"/>
  <c r="L4097" i="19"/>
  <c r="J4097" i="19"/>
  <c r="M4097" i="19" s="1"/>
  <c r="H4097" i="19"/>
  <c r="F4097" i="19"/>
  <c r="I4097" i="19" s="1"/>
  <c r="L4096" i="19"/>
  <c r="J4096" i="19"/>
  <c r="M4096" i="19" s="1"/>
  <c r="H4096" i="19"/>
  <c r="F4096" i="19"/>
  <c r="I4096" i="19" s="1"/>
  <c r="L4095" i="19"/>
  <c r="J4095" i="19"/>
  <c r="M4095" i="19" s="1"/>
  <c r="H4095" i="19"/>
  <c r="F4095" i="19"/>
  <c r="I4095" i="19" s="1"/>
  <c r="L4094" i="19"/>
  <c r="J4094" i="19"/>
  <c r="M4094" i="19" s="1"/>
  <c r="H4094" i="19"/>
  <c r="F4094" i="19"/>
  <c r="I4094" i="19" s="1"/>
  <c r="L4093" i="19"/>
  <c r="J4093" i="19"/>
  <c r="M4093" i="19" s="1"/>
  <c r="H4093" i="19"/>
  <c r="F4093" i="19"/>
  <c r="I4093" i="19" s="1"/>
  <c r="L4092" i="19"/>
  <c r="J4092" i="19"/>
  <c r="J4116" i="19" s="1"/>
  <c r="H4092" i="19"/>
  <c r="F4092" i="19"/>
  <c r="I4092" i="19" s="1"/>
  <c r="B4090" i="19"/>
  <c r="L4119" i="19" s="1"/>
  <c r="I4087" i="19"/>
  <c r="F4087" i="19"/>
  <c r="F4085" i="19"/>
  <c r="L4083" i="19"/>
  <c r="J4083" i="19"/>
  <c r="M4083" i="19" s="1"/>
  <c r="H4083" i="19"/>
  <c r="F4083" i="19"/>
  <c r="I4083" i="19" s="1"/>
  <c r="L4082" i="19"/>
  <c r="J4082" i="19"/>
  <c r="M4082" i="19" s="1"/>
  <c r="H4082" i="19"/>
  <c r="F4082" i="19"/>
  <c r="I4082" i="19" s="1"/>
  <c r="L4081" i="19"/>
  <c r="J4081" i="19"/>
  <c r="M4081" i="19" s="1"/>
  <c r="H4081" i="19"/>
  <c r="F4081" i="19"/>
  <c r="I4081" i="19" s="1"/>
  <c r="L4080" i="19"/>
  <c r="J4080" i="19"/>
  <c r="M4080" i="19" s="1"/>
  <c r="H4080" i="19"/>
  <c r="F4080" i="19"/>
  <c r="I4080" i="19" s="1"/>
  <c r="L4079" i="19"/>
  <c r="J4079" i="19"/>
  <c r="M4079" i="19" s="1"/>
  <c r="H4079" i="19"/>
  <c r="F4079" i="19"/>
  <c r="I4079" i="19" s="1"/>
  <c r="L4078" i="19"/>
  <c r="J4078" i="19"/>
  <c r="M4078" i="19" s="1"/>
  <c r="H4078" i="19"/>
  <c r="F4078" i="19"/>
  <c r="I4078" i="19" s="1"/>
  <c r="L4077" i="19"/>
  <c r="J4077" i="19"/>
  <c r="M4077" i="19" s="1"/>
  <c r="H4077" i="19"/>
  <c r="F4077" i="19"/>
  <c r="I4077" i="19" s="1"/>
  <c r="L4076" i="19"/>
  <c r="J4076" i="19"/>
  <c r="M4076" i="19" s="1"/>
  <c r="H4076" i="19"/>
  <c r="F4076" i="19"/>
  <c r="I4076" i="19" s="1"/>
  <c r="L4075" i="19"/>
  <c r="J4075" i="19"/>
  <c r="M4075" i="19" s="1"/>
  <c r="H4075" i="19"/>
  <c r="F4075" i="19"/>
  <c r="I4075" i="19" s="1"/>
  <c r="L4074" i="19"/>
  <c r="J4074" i="19"/>
  <c r="M4074" i="19" s="1"/>
  <c r="H4074" i="19"/>
  <c r="F4074" i="19"/>
  <c r="I4074" i="19" s="1"/>
  <c r="L4073" i="19"/>
  <c r="J4073" i="19"/>
  <c r="M4073" i="19" s="1"/>
  <c r="H4073" i="19"/>
  <c r="F4073" i="19"/>
  <c r="I4073" i="19" s="1"/>
  <c r="L4072" i="19"/>
  <c r="J4072" i="19"/>
  <c r="M4072" i="19" s="1"/>
  <c r="H4072" i="19"/>
  <c r="F4072" i="19"/>
  <c r="I4072" i="19" s="1"/>
  <c r="L4071" i="19"/>
  <c r="J4071" i="19"/>
  <c r="M4071" i="19" s="1"/>
  <c r="H4071" i="19"/>
  <c r="F4071" i="19"/>
  <c r="I4071" i="19" s="1"/>
  <c r="L4070" i="19"/>
  <c r="J4070" i="19"/>
  <c r="M4070" i="19" s="1"/>
  <c r="H4070" i="19"/>
  <c r="F4070" i="19"/>
  <c r="I4070" i="19" s="1"/>
  <c r="L4069" i="19"/>
  <c r="J4069" i="19"/>
  <c r="M4069" i="19" s="1"/>
  <c r="H4069" i="19"/>
  <c r="F4069" i="19"/>
  <c r="I4069" i="19" s="1"/>
  <c r="L4068" i="19"/>
  <c r="J4068" i="19"/>
  <c r="M4068" i="19" s="1"/>
  <c r="H4068" i="19"/>
  <c r="F4068" i="19"/>
  <c r="I4068" i="19" s="1"/>
  <c r="L4067" i="19"/>
  <c r="J4067" i="19"/>
  <c r="M4067" i="19" s="1"/>
  <c r="H4067" i="19"/>
  <c r="F4067" i="19"/>
  <c r="I4067" i="19" s="1"/>
  <c r="L4066" i="19"/>
  <c r="J4066" i="19"/>
  <c r="M4066" i="19" s="1"/>
  <c r="H4066" i="19"/>
  <c r="F4066" i="19"/>
  <c r="I4066" i="19" s="1"/>
  <c r="L4065" i="19"/>
  <c r="J4065" i="19"/>
  <c r="M4065" i="19" s="1"/>
  <c r="H4065" i="19"/>
  <c r="F4065" i="19"/>
  <c r="I4065" i="19" s="1"/>
  <c r="L4064" i="19"/>
  <c r="J4064" i="19"/>
  <c r="M4064" i="19" s="1"/>
  <c r="H4064" i="19"/>
  <c r="F4064" i="19"/>
  <c r="I4064" i="19" s="1"/>
  <c r="L4063" i="19"/>
  <c r="J4063" i="19"/>
  <c r="M4063" i="19" s="1"/>
  <c r="H4063" i="19"/>
  <c r="F4063" i="19"/>
  <c r="I4063" i="19" s="1"/>
  <c r="L4062" i="19"/>
  <c r="J4062" i="19"/>
  <c r="M4062" i="19" s="1"/>
  <c r="H4062" i="19"/>
  <c r="F4062" i="19"/>
  <c r="I4062" i="19" s="1"/>
  <c r="L4061" i="19"/>
  <c r="J4061" i="19"/>
  <c r="M4061" i="19" s="1"/>
  <c r="H4061" i="19"/>
  <c r="F4061" i="19"/>
  <c r="I4061" i="19" s="1"/>
  <c r="L4060" i="19"/>
  <c r="J4060" i="19"/>
  <c r="H4060" i="19"/>
  <c r="F4060" i="19"/>
  <c r="I4060" i="19" s="1"/>
  <c r="B4058" i="19"/>
  <c r="L4087" i="19" s="1"/>
  <c r="I4055" i="19"/>
  <c r="F4055" i="19"/>
  <c r="F4053" i="19"/>
  <c r="L4051" i="19"/>
  <c r="J4051" i="19"/>
  <c r="M4051" i="19" s="1"/>
  <c r="H4051" i="19"/>
  <c r="F4051" i="19"/>
  <c r="I4051" i="19" s="1"/>
  <c r="L4050" i="19"/>
  <c r="J4050" i="19"/>
  <c r="M4050" i="19" s="1"/>
  <c r="H4050" i="19"/>
  <c r="F4050" i="19"/>
  <c r="I4050" i="19" s="1"/>
  <c r="L4049" i="19"/>
  <c r="J4049" i="19"/>
  <c r="M4049" i="19" s="1"/>
  <c r="H4049" i="19"/>
  <c r="F4049" i="19"/>
  <c r="I4049" i="19" s="1"/>
  <c r="L4048" i="19"/>
  <c r="J4048" i="19"/>
  <c r="M4048" i="19" s="1"/>
  <c r="H4048" i="19"/>
  <c r="F4048" i="19"/>
  <c r="I4048" i="19" s="1"/>
  <c r="L4047" i="19"/>
  <c r="J4047" i="19"/>
  <c r="M4047" i="19" s="1"/>
  <c r="H4047" i="19"/>
  <c r="F4047" i="19"/>
  <c r="I4047" i="19" s="1"/>
  <c r="L4046" i="19"/>
  <c r="J4046" i="19"/>
  <c r="M4046" i="19" s="1"/>
  <c r="H4046" i="19"/>
  <c r="F4046" i="19"/>
  <c r="I4046" i="19" s="1"/>
  <c r="L4045" i="19"/>
  <c r="J4045" i="19"/>
  <c r="M4045" i="19" s="1"/>
  <c r="H4045" i="19"/>
  <c r="F4045" i="19"/>
  <c r="I4045" i="19" s="1"/>
  <c r="L4044" i="19"/>
  <c r="J4044" i="19"/>
  <c r="M4044" i="19" s="1"/>
  <c r="H4044" i="19"/>
  <c r="F4044" i="19"/>
  <c r="I4044" i="19" s="1"/>
  <c r="L4043" i="19"/>
  <c r="J4043" i="19"/>
  <c r="M4043" i="19" s="1"/>
  <c r="H4043" i="19"/>
  <c r="F4043" i="19"/>
  <c r="I4043" i="19" s="1"/>
  <c r="L4042" i="19"/>
  <c r="J4042" i="19"/>
  <c r="M4042" i="19" s="1"/>
  <c r="H4042" i="19"/>
  <c r="F4042" i="19"/>
  <c r="I4042" i="19" s="1"/>
  <c r="L4041" i="19"/>
  <c r="J4041" i="19"/>
  <c r="M4041" i="19" s="1"/>
  <c r="H4041" i="19"/>
  <c r="F4041" i="19"/>
  <c r="I4041" i="19" s="1"/>
  <c r="L4040" i="19"/>
  <c r="J4040" i="19"/>
  <c r="M4040" i="19" s="1"/>
  <c r="H4040" i="19"/>
  <c r="F4040" i="19"/>
  <c r="I4040" i="19" s="1"/>
  <c r="L4039" i="19"/>
  <c r="J4039" i="19"/>
  <c r="M4039" i="19" s="1"/>
  <c r="H4039" i="19"/>
  <c r="F4039" i="19"/>
  <c r="I4039" i="19" s="1"/>
  <c r="L4038" i="19"/>
  <c r="J4038" i="19"/>
  <c r="M4038" i="19" s="1"/>
  <c r="H4038" i="19"/>
  <c r="F4038" i="19"/>
  <c r="I4038" i="19" s="1"/>
  <c r="L4037" i="19"/>
  <c r="J4037" i="19"/>
  <c r="M4037" i="19" s="1"/>
  <c r="H4037" i="19"/>
  <c r="F4037" i="19"/>
  <c r="I4037" i="19" s="1"/>
  <c r="L4036" i="19"/>
  <c r="J4036" i="19"/>
  <c r="M4036" i="19" s="1"/>
  <c r="H4036" i="19"/>
  <c r="F4036" i="19"/>
  <c r="I4036" i="19" s="1"/>
  <c r="L4035" i="19"/>
  <c r="J4035" i="19"/>
  <c r="M4035" i="19" s="1"/>
  <c r="H4035" i="19"/>
  <c r="F4035" i="19"/>
  <c r="I4035" i="19" s="1"/>
  <c r="L4034" i="19"/>
  <c r="J4034" i="19"/>
  <c r="M4034" i="19" s="1"/>
  <c r="H4034" i="19"/>
  <c r="F4034" i="19"/>
  <c r="I4034" i="19" s="1"/>
  <c r="L4033" i="19"/>
  <c r="J4033" i="19"/>
  <c r="M4033" i="19" s="1"/>
  <c r="H4033" i="19"/>
  <c r="F4033" i="19"/>
  <c r="I4033" i="19" s="1"/>
  <c r="L4032" i="19"/>
  <c r="J4032" i="19"/>
  <c r="M4032" i="19" s="1"/>
  <c r="H4032" i="19"/>
  <c r="F4032" i="19"/>
  <c r="I4032" i="19" s="1"/>
  <c r="L4031" i="19"/>
  <c r="J4031" i="19"/>
  <c r="M4031" i="19" s="1"/>
  <c r="H4031" i="19"/>
  <c r="F4031" i="19"/>
  <c r="I4031" i="19" s="1"/>
  <c r="L4030" i="19"/>
  <c r="J4030" i="19"/>
  <c r="M4030" i="19" s="1"/>
  <c r="H4030" i="19"/>
  <c r="F4030" i="19"/>
  <c r="I4030" i="19" s="1"/>
  <c r="L4029" i="19"/>
  <c r="J4029" i="19"/>
  <c r="M4029" i="19" s="1"/>
  <c r="H4029" i="19"/>
  <c r="F4029" i="19"/>
  <c r="I4029" i="19" s="1"/>
  <c r="L4028" i="19"/>
  <c r="J4028" i="19"/>
  <c r="H4028" i="19"/>
  <c r="F4028" i="19"/>
  <c r="I4028" i="19" s="1"/>
  <c r="B4026" i="19"/>
  <c r="L4055" i="19" s="1"/>
  <c r="I4023" i="19"/>
  <c r="F4023" i="19"/>
  <c r="F4021" i="19"/>
  <c r="L4019" i="19"/>
  <c r="J4019" i="19"/>
  <c r="M4019" i="19" s="1"/>
  <c r="H4019" i="19"/>
  <c r="F4019" i="19"/>
  <c r="I4019" i="19" s="1"/>
  <c r="L4018" i="19"/>
  <c r="J4018" i="19"/>
  <c r="M4018" i="19" s="1"/>
  <c r="H4018" i="19"/>
  <c r="F4018" i="19"/>
  <c r="I4018" i="19" s="1"/>
  <c r="L4017" i="19"/>
  <c r="J4017" i="19"/>
  <c r="M4017" i="19" s="1"/>
  <c r="H4017" i="19"/>
  <c r="F4017" i="19"/>
  <c r="I4017" i="19" s="1"/>
  <c r="L4016" i="19"/>
  <c r="J4016" i="19"/>
  <c r="M4016" i="19" s="1"/>
  <c r="H4016" i="19"/>
  <c r="F4016" i="19"/>
  <c r="I4016" i="19" s="1"/>
  <c r="L4015" i="19"/>
  <c r="J4015" i="19"/>
  <c r="M4015" i="19" s="1"/>
  <c r="H4015" i="19"/>
  <c r="F4015" i="19"/>
  <c r="I4015" i="19" s="1"/>
  <c r="L4014" i="19"/>
  <c r="J4014" i="19"/>
  <c r="M4014" i="19" s="1"/>
  <c r="H4014" i="19"/>
  <c r="F4014" i="19"/>
  <c r="I4014" i="19" s="1"/>
  <c r="L4013" i="19"/>
  <c r="J4013" i="19"/>
  <c r="M4013" i="19" s="1"/>
  <c r="H4013" i="19"/>
  <c r="F4013" i="19"/>
  <c r="I4013" i="19" s="1"/>
  <c r="L4012" i="19"/>
  <c r="J4012" i="19"/>
  <c r="M4012" i="19" s="1"/>
  <c r="H4012" i="19"/>
  <c r="F4012" i="19"/>
  <c r="I4012" i="19" s="1"/>
  <c r="L4011" i="19"/>
  <c r="J4011" i="19"/>
  <c r="M4011" i="19" s="1"/>
  <c r="H4011" i="19"/>
  <c r="F4011" i="19"/>
  <c r="I4011" i="19" s="1"/>
  <c r="L4010" i="19"/>
  <c r="J4010" i="19"/>
  <c r="M4010" i="19" s="1"/>
  <c r="H4010" i="19"/>
  <c r="F4010" i="19"/>
  <c r="I4010" i="19" s="1"/>
  <c r="L4009" i="19"/>
  <c r="J4009" i="19"/>
  <c r="M4009" i="19" s="1"/>
  <c r="H4009" i="19"/>
  <c r="F4009" i="19"/>
  <c r="I4009" i="19" s="1"/>
  <c r="L4008" i="19"/>
  <c r="J4008" i="19"/>
  <c r="M4008" i="19" s="1"/>
  <c r="H4008" i="19"/>
  <c r="F4008" i="19"/>
  <c r="I4008" i="19" s="1"/>
  <c r="L4007" i="19"/>
  <c r="J4007" i="19"/>
  <c r="M4007" i="19" s="1"/>
  <c r="H4007" i="19"/>
  <c r="F4007" i="19"/>
  <c r="I4007" i="19" s="1"/>
  <c r="L4006" i="19"/>
  <c r="J4006" i="19"/>
  <c r="M4006" i="19" s="1"/>
  <c r="H4006" i="19"/>
  <c r="F4006" i="19"/>
  <c r="I4006" i="19" s="1"/>
  <c r="L4005" i="19"/>
  <c r="J4005" i="19"/>
  <c r="M4005" i="19" s="1"/>
  <c r="H4005" i="19"/>
  <c r="F4005" i="19"/>
  <c r="I4005" i="19" s="1"/>
  <c r="L4004" i="19"/>
  <c r="J4004" i="19"/>
  <c r="M4004" i="19" s="1"/>
  <c r="H4004" i="19"/>
  <c r="F4004" i="19"/>
  <c r="I4004" i="19" s="1"/>
  <c r="L4003" i="19"/>
  <c r="J4003" i="19"/>
  <c r="M4003" i="19" s="1"/>
  <c r="H4003" i="19"/>
  <c r="F4003" i="19"/>
  <c r="I4003" i="19" s="1"/>
  <c r="L4002" i="19"/>
  <c r="J4002" i="19"/>
  <c r="M4002" i="19" s="1"/>
  <c r="H4002" i="19"/>
  <c r="F4002" i="19"/>
  <c r="I4002" i="19" s="1"/>
  <c r="L4001" i="19"/>
  <c r="J4001" i="19"/>
  <c r="M4001" i="19" s="1"/>
  <c r="H4001" i="19"/>
  <c r="F4001" i="19"/>
  <c r="I4001" i="19" s="1"/>
  <c r="L4000" i="19"/>
  <c r="J4000" i="19"/>
  <c r="M4000" i="19" s="1"/>
  <c r="H4000" i="19"/>
  <c r="F4000" i="19"/>
  <c r="I4000" i="19" s="1"/>
  <c r="L3999" i="19"/>
  <c r="J3999" i="19"/>
  <c r="M3999" i="19" s="1"/>
  <c r="H3999" i="19"/>
  <c r="F3999" i="19"/>
  <c r="I3999" i="19" s="1"/>
  <c r="L3998" i="19"/>
  <c r="J3998" i="19"/>
  <c r="M3998" i="19" s="1"/>
  <c r="H3998" i="19"/>
  <c r="F3998" i="19"/>
  <c r="I3998" i="19" s="1"/>
  <c r="L3997" i="19"/>
  <c r="J3997" i="19"/>
  <c r="M3997" i="19" s="1"/>
  <c r="H3997" i="19"/>
  <c r="F3997" i="19"/>
  <c r="I3997" i="19" s="1"/>
  <c r="L3996" i="19"/>
  <c r="J3996" i="19"/>
  <c r="J4020" i="19" s="1"/>
  <c r="H3996" i="19"/>
  <c r="F3996" i="19"/>
  <c r="I3996" i="19" s="1"/>
  <c r="B3994" i="19"/>
  <c r="L4023" i="19" s="1"/>
  <c r="I3991" i="19"/>
  <c r="F3991" i="19"/>
  <c r="F3989" i="19"/>
  <c r="L3987" i="19"/>
  <c r="J3987" i="19"/>
  <c r="M3987" i="19" s="1"/>
  <c r="H3987" i="19"/>
  <c r="F3987" i="19"/>
  <c r="I3987" i="19" s="1"/>
  <c r="L3986" i="19"/>
  <c r="J3986" i="19"/>
  <c r="M3986" i="19" s="1"/>
  <c r="H3986" i="19"/>
  <c r="F3986" i="19"/>
  <c r="I3986" i="19" s="1"/>
  <c r="L3985" i="19"/>
  <c r="J3985" i="19"/>
  <c r="M3985" i="19" s="1"/>
  <c r="H3985" i="19"/>
  <c r="F3985" i="19"/>
  <c r="I3985" i="19" s="1"/>
  <c r="L3984" i="19"/>
  <c r="J3984" i="19"/>
  <c r="M3984" i="19" s="1"/>
  <c r="H3984" i="19"/>
  <c r="F3984" i="19"/>
  <c r="I3984" i="19" s="1"/>
  <c r="L3983" i="19"/>
  <c r="J3983" i="19"/>
  <c r="M3983" i="19" s="1"/>
  <c r="H3983" i="19"/>
  <c r="F3983" i="19"/>
  <c r="I3983" i="19" s="1"/>
  <c r="L3982" i="19"/>
  <c r="J3982" i="19"/>
  <c r="M3982" i="19" s="1"/>
  <c r="H3982" i="19"/>
  <c r="F3982" i="19"/>
  <c r="I3982" i="19" s="1"/>
  <c r="L3981" i="19"/>
  <c r="J3981" i="19"/>
  <c r="M3981" i="19" s="1"/>
  <c r="H3981" i="19"/>
  <c r="F3981" i="19"/>
  <c r="I3981" i="19" s="1"/>
  <c r="L3980" i="19"/>
  <c r="J3980" i="19"/>
  <c r="M3980" i="19" s="1"/>
  <c r="H3980" i="19"/>
  <c r="F3980" i="19"/>
  <c r="I3980" i="19" s="1"/>
  <c r="L3979" i="19"/>
  <c r="J3979" i="19"/>
  <c r="M3979" i="19" s="1"/>
  <c r="H3979" i="19"/>
  <c r="F3979" i="19"/>
  <c r="I3979" i="19" s="1"/>
  <c r="L3978" i="19"/>
  <c r="J3978" i="19"/>
  <c r="M3978" i="19" s="1"/>
  <c r="H3978" i="19"/>
  <c r="F3978" i="19"/>
  <c r="I3978" i="19" s="1"/>
  <c r="L3977" i="19"/>
  <c r="J3977" i="19"/>
  <c r="M3977" i="19" s="1"/>
  <c r="H3977" i="19"/>
  <c r="F3977" i="19"/>
  <c r="I3977" i="19" s="1"/>
  <c r="L3976" i="19"/>
  <c r="J3976" i="19"/>
  <c r="M3976" i="19" s="1"/>
  <c r="H3976" i="19"/>
  <c r="F3976" i="19"/>
  <c r="I3976" i="19" s="1"/>
  <c r="L3975" i="19"/>
  <c r="J3975" i="19"/>
  <c r="M3975" i="19" s="1"/>
  <c r="H3975" i="19"/>
  <c r="F3975" i="19"/>
  <c r="I3975" i="19" s="1"/>
  <c r="L3974" i="19"/>
  <c r="J3974" i="19"/>
  <c r="M3974" i="19" s="1"/>
  <c r="H3974" i="19"/>
  <c r="F3974" i="19"/>
  <c r="I3974" i="19" s="1"/>
  <c r="L3973" i="19"/>
  <c r="J3973" i="19"/>
  <c r="M3973" i="19" s="1"/>
  <c r="H3973" i="19"/>
  <c r="F3973" i="19"/>
  <c r="I3973" i="19" s="1"/>
  <c r="L3972" i="19"/>
  <c r="J3972" i="19"/>
  <c r="M3972" i="19" s="1"/>
  <c r="H3972" i="19"/>
  <c r="F3972" i="19"/>
  <c r="I3972" i="19" s="1"/>
  <c r="L3971" i="19"/>
  <c r="J3971" i="19"/>
  <c r="M3971" i="19" s="1"/>
  <c r="H3971" i="19"/>
  <c r="F3971" i="19"/>
  <c r="I3971" i="19" s="1"/>
  <c r="L3970" i="19"/>
  <c r="J3970" i="19"/>
  <c r="M3970" i="19" s="1"/>
  <c r="H3970" i="19"/>
  <c r="F3970" i="19"/>
  <c r="I3970" i="19" s="1"/>
  <c r="L3969" i="19"/>
  <c r="J3969" i="19"/>
  <c r="M3969" i="19" s="1"/>
  <c r="H3969" i="19"/>
  <c r="F3969" i="19"/>
  <c r="I3969" i="19" s="1"/>
  <c r="L3968" i="19"/>
  <c r="J3968" i="19"/>
  <c r="M3968" i="19" s="1"/>
  <c r="H3968" i="19"/>
  <c r="F3968" i="19"/>
  <c r="I3968" i="19" s="1"/>
  <c r="L3967" i="19"/>
  <c r="J3967" i="19"/>
  <c r="M3967" i="19" s="1"/>
  <c r="H3967" i="19"/>
  <c r="F3967" i="19"/>
  <c r="I3967" i="19" s="1"/>
  <c r="L3966" i="19"/>
  <c r="J3966" i="19"/>
  <c r="H3966" i="19"/>
  <c r="F3966" i="19"/>
  <c r="I3966" i="19" s="1"/>
  <c r="L3965" i="19"/>
  <c r="J3965" i="19"/>
  <c r="M3965" i="19" s="1"/>
  <c r="H3965" i="19"/>
  <c r="F3965" i="19"/>
  <c r="I3965" i="19" s="1"/>
  <c r="L3964" i="19"/>
  <c r="J3964" i="19"/>
  <c r="M3964" i="19" s="1"/>
  <c r="H3964" i="19"/>
  <c r="F3964" i="19"/>
  <c r="I3964" i="19" s="1"/>
  <c r="F3988" i="19" s="1"/>
  <c r="F3990" i="19" s="1"/>
  <c r="B3962" i="19"/>
  <c r="L3991" i="19" s="1"/>
  <c r="I3959" i="19"/>
  <c r="F3959" i="19"/>
  <c r="F3957" i="19"/>
  <c r="L3955" i="19"/>
  <c r="J3955" i="19"/>
  <c r="M3955" i="19" s="1"/>
  <c r="H3955" i="19"/>
  <c r="F3955" i="19"/>
  <c r="I3955" i="19" s="1"/>
  <c r="L3954" i="19"/>
  <c r="J3954" i="19"/>
  <c r="M3954" i="19" s="1"/>
  <c r="H3954" i="19"/>
  <c r="F3954" i="19"/>
  <c r="I3954" i="19" s="1"/>
  <c r="L3953" i="19"/>
  <c r="J3953" i="19"/>
  <c r="M3953" i="19" s="1"/>
  <c r="H3953" i="19"/>
  <c r="F3953" i="19"/>
  <c r="I3953" i="19" s="1"/>
  <c r="L3952" i="19"/>
  <c r="J3952" i="19"/>
  <c r="M3952" i="19" s="1"/>
  <c r="H3952" i="19"/>
  <c r="F3952" i="19"/>
  <c r="I3952" i="19" s="1"/>
  <c r="L3951" i="19"/>
  <c r="J3951" i="19"/>
  <c r="M3951" i="19" s="1"/>
  <c r="H3951" i="19"/>
  <c r="F3951" i="19"/>
  <c r="I3951" i="19" s="1"/>
  <c r="L3950" i="19"/>
  <c r="J3950" i="19"/>
  <c r="M3950" i="19" s="1"/>
  <c r="H3950" i="19"/>
  <c r="F3950" i="19"/>
  <c r="I3950" i="19" s="1"/>
  <c r="L3949" i="19"/>
  <c r="J3949" i="19"/>
  <c r="M3949" i="19" s="1"/>
  <c r="H3949" i="19"/>
  <c r="F3949" i="19"/>
  <c r="I3949" i="19" s="1"/>
  <c r="L3948" i="19"/>
  <c r="J3948" i="19"/>
  <c r="M3948" i="19" s="1"/>
  <c r="H3948" i="19"/>
  <c r="F3948" i="19"/>
  <c r="I3948" i="19" s="1"/>
  <c r="L3947" i="19"/>
  <c r="J3947" i="19"/>
  <c r="M3947" i="19" s="1"/>
  <c r="H3947" i="19"/>
  <c r="F3947" i="19"/>
  <c r="I3947" i="19" s="1"/>
  <c r="L3946" i="19"/>
  <c r="J3946" i="19"/>
  <c r="M3946" i="19" s="1"/>
  <c r="H3946" i="19"/>
  <c r="F3946" i="19"/>
  <c r="I3946" i="19" s="1"/>
  <c r="L3945" i="19"/>
  <c r="J3945" i="19"/>
  <c r="M3945" i="19" s="1"/>
  <c r="H3945" i="19"/>
  <c r="F3945" i="19"/>
  <c r="I3945" i="19" s="1"/>
  <c r="L3944" i="19"/>
  <c r="J3944" i="19"/>
  <c r="M3944" i="19" s="1"/>
  <c r="H3944" i="19"/>
  <c r="F3944" i="19"/>
  <c r="I3944" i="19" s="1"/>
  <c r="L3943" i="19"/>
  <c r="J3943" i="19"/>
  <c r="M3943" i="19" s="1"/>
  <c r="H3943" i="19"/>
  <c r="F3943" i="19"/>
  <c r="I3943" i="19" s="1"/>
  <c r="L3942" i="19"/>
  <c r="J3942" i="19"/>
  <c r="M3942" i="19" s="1"/>
  <c r="H3942" i="19"/>
  <c r="F3942" i="19"/>
  <c r="I3942" i="19" s="1"/>
  <c r="L3941" i="19"/>
  <c r="J3941" i="19"/>
  <c r="M3941" i="19" s="1"/>
  <c r="H3941" i="19"/>
  <c r="F3941" i="19"/>
  <c r="I3941" i="19" s="1"/>
  <c r="L3940" i="19"/>
  <c r="J3940" i="19"/>
  <c r="M3940" i="19" s="1"/>
  <c r="H3940" i="19"/>
  <c r="F3940" i="19"/>
  <c r="I3940" i="19" s="1"/>
  <c r="L3939" i="19"/>
  <c r="J3939" i="19"/>
  <c r="M3939" i="19" s="1"/>
  <c r="H3939" i="19"/>
  <c r="F3939" i="19"/>
  <c r="I3939" i="19" s="1"/>
  <c r="L3938" i="19"/>
  <c r="J3938" i="19"/>
  <c r="M3938" i="19" s="1"/>
  <c r="H3938" i="19"/>
  <c r="F3938" i="19"/>
  <c r="I3938" i="19" s="1"/>
  <c r="L3937" i="19"/>
  <c r="J3937" i="19"/>
  <c r="M3937" i="19" s="1"/>
  <c r="H3937" i="19"/>
  <c r="F3937" i="19"/>
  <c r="I3937" i="19" s="1"/>
  <c r="L3936" i="19"/>
  <c r="J3936" i="19"/>
  <c r="M3936" i="19" s="1"/>
  <c r="H3936" i="19"/>
  <c r="F3936" i="19"/>
  <c r="I3936" i="19" s="1"/>
  <c r="L3935" i="19"/>
  <c r="J3935" i="19"/>
  <c r="M3935" i="19" s="1"/>
  <c r="H3935" i="19"/>
  <c r="F3935" i="19"/>
  <c r="I3935" i="19" s="1"/>
  <c r="L3934" i="19"/>
  <c r="J3934" i="19"/>
  <c r="M3934" i="19" s="1"/>
  <c r="H3934" i="19"/>
  <c r="F3934" i="19"/>
  <c r="I3934" i="19" s="1"/>
  <c r="L3933" i="19"/>
  <c r="J3933" i="19"/>
  <c r="M3933" i="19" s="1"/>
  <c r="H3933" i="19"/>
  <c r="F3933" i="19"/>
  <c r="I3933" i="19" s="1"/>
  <c r="L3932" i="19"/>
  <c r="J3932" i="19"/>
  <c r="M3932" i="19" s="1"/>
  <c r="H3932" i="19"/>
  <c r="F3932" i="19"/>
  <c r="I3932" i="19" s="1"/>
  <c r="B3930" i="19"/>
  <c r="L3959" i="19" s="1"/>
  <c r="I3927" i="19"/>
  <c r="F3927" i="19"/>
  <c r="F3925" i="19"/>
  <c r="L3923" i="19"/>
  <c r="J3923" i="19"/>
  <c r="M3923" i="19" s="1"/>
  <c r="H3923" i="19"/>
  <c r="F3923" i="19"/>
  <c r="I3923" i="19" s="1"/>
  <c r="M3922" i="19"/>
  <c r="L3922" i="19"/>
  <c r="J3922" i="19"/>
  <c r="H3922" i="19"/>
  <c r="F3922" i="19"/>
  <c r="I3922" i="19" s="1"/>
  <c r="L3921" i="19"/>
  <c r="J3921" i="19"/>
  <c r="M3921" i="19" s="1"/>
  <c r="H3921" i="19"/>
  <c r="F3921" i="19"/>
  <c r="I3921" i="19" s="1"/>
  <c r="L3920" i="19"/>
  <c r="J3920" i="19"/>
  <c r="M3920" i="19" s="1"/>
  <c r="H3920" i="19"/>
  <c r="F3920" i="19"/>
  <c r="I3920" i="19" s="1"/>
  <c r="L3919" i="19"/>
  <c r="J3919" i="19"/>
  <c r="M3919" i="19" s="1"/>
  <c r="H3919" i="19"/>
  <c r="F3919" i="19"/>
  <c r="I3919" i="19" s="1"/>
  <c r="L3918" i="19"/>
  <c r="J3918" i="19"/>
  <c r="M3918" i="19" s="1"/>
  <c r="H3918" i="19"/>
  <c r="F3918" i="19"/>
  <c r="I3918" i="19" s="1"/>
  <c r="L3917" i="19"/>
  <c r="J3917" i="19"/>
  <c r="M3917" i="19" s="1"/>
  <c r="H3917" i="19"/>
  <c r="F3917" i="19"/>
  <c r="I3917" i="19" s="1"/>
  <c r="L3916" i="19"/>
  <c r="J3916" i="19"/>
  <c r="M3916" i="19" s="1"/>
  <c r="H3916" i="19"/>
  <c r="F3916" i="19"/>
  <c r="I3916" i="19" s="1"/>
  <c r="L3915" i="19"/>
  <c r="J3915" i="19"/>
  <c r="M3915" i="19" s="1"/>
  <c r="H3915" i="19"/>
  <c r="F3915" i="19"/>
  <c r="I3915" i="19" s="1"/>
  <c r="L3914" i="19"/>
  <c r="J3914" i="19"/>
  <c r="M3914" i="19" s="1"/>
  <c r="H3914" i="19"/>
  <c r="F3914" i="19"/>
  <c r="I3914" i="19" s="1"/>
  <c r="L3913" i="19"/>
  <c r="J3913" i="19"/>
  <c r="M3913" i="19" s="1"/>
  <c r="H3913" i="19"/>
  <c r="F3913" i="19"/>
  <c r="I3913" i="19" s="1"/>
  <c r="L3912" i="19"/>
  <c r="J3912" i="19"/>
  <c r="M3912" i="19" s="1"/>
  <c r="H3912" i="19"/>
  <c r="F3912" i="19"/>
  <c r="I3912" i="19" s="1"/>
  <c r="L3911" i="19"/>
  <c r="J3911" i="19"/>
  <c r="M3911" i="19" s="1"/>
  <c r="H3911" i="19"/>
  <c r="F3911" i="19"/>
  <c r="I3911" i="19" s="1"/>
  <c r="L3910" i="19"/>
  <c r="J3910" i="19"/>
  <c r="M3910" i="19" s="1"/>
  <c r="H3910" i="19"/>
  <c r="F3910" i="19"/>
  <c r="I3910" i="19" s="1"/>
  <c r="L3909" i="19"/>
  <c r="J3909" i="19"/>
  <c r="M3909" i="19" s="1"/>
  <c r="H3909" i="19"/>
  <c r="F3909" i="19"/>
  <c r="I3909" i="19" s="1"/>
  <c r="L3908" i="19"/>
  <c r="J3908" i="19"/>
  <c r="M3908" i="19" s="1"/>
  <c r="H3908" i="19"/>
  <c r="F3908" i="19"/>
  <c r="I3908" i="19" s="1"/>
  <c r="L3907" i="19"/>
  <c r="J3907" i="19"/>
  <c r="M3907" i="19" s="1"/>
  <c r="H3907" i="19"/>
  <c r="F3907" i="19"/>
  <c r="I3907" i="19" s="1"/>
  <c r="L3906" i="19"/>
  <c r="J3906" i="19"/>
  <c r="M3906" i="19" s="1"/>
  <c r="H3906" i="19"/>
  <c r="F3906" i="19"/>
  <c r="I3906" i="19" s="1"/>
  <c r="L3905" i="19"/>
  <c r="J3905" i="19"/>
  <c r="M3905" i="19" s="1"/>
  <c r="H3905" i="19"/>
  <c r="F3905" i="19"/>
  <c r="I3905" i="19" s="1"/>
  <c r="L3904" i="19"/>
  <c r="J3904" i="19"/>
  <c r="M3904" i="19" s="1"/>
  <c r="H3904" i="19"/>
  <c r="F3904" i="19"/>
  <c r="I3904" i="19" s="1"/>
  <c r="L3903" i="19"/>
  <c r="J3903" i="19"/>
  <c r="M3903" i="19" s="1"/>
  <c r="H3903" i="19"/>
  <c r="F3903" i="19"/>
  <c r="I3903" i="19" s="1"/>
  <c r="M3902" i="19"/>
  <c r="L3902" i="19"/>
  <c r="J3902" i="19"/>
  <c r="H3902" i="19"/>
  <c r="F3902" i="19"/>
  <c r="I3902" i="19" s="1"/>
  <c r="L3901" i="19"/>
  <c r="J3901" i="19"/>
  <c r="M3901" i="19" s="1"/>
  <c r="H3901" i="19"/>
  <c r="F3901" i="19"/>
  <c r="I3901" i="19" s="1"/>
  <c r="L3900" i="19"/>
  <c r="J3900" i="19"/>
  <c r="H3900" i="19"/>
  <c r="F3900" i="19"/>
  <c r="I3900" i="19" s="1"/>
  <c r="B3898" i="19"/>
  <c r="L3927" i="19" s="1"/>
  <c r="I3895" i="19"/>
  <c r="F3895" i="19"/>
  <c r="F3893" i="19"/>
  <c r="L3891" i="19"/>
  <c r="J3891" i="19"/>
  <c r="M3891" i="19" s="1"/>
  <c r="H3891" i="19"/>
  <c r="F3891" i="19"/>
  <c r="I3891" i="19" s="1"/>
  <c r="L3890" i="19"/>
  <c r="J3890" i="19"/>
  <c r="M3890" i="19" s="1"/>
  <c r="I3890" i="19"/>
  <c r="H3890" i="19"/>
  <c r="F3890" i="19"/>
  <c r="L3889" i="19"/>
  <c r="J3889" i="19"/>
  <c r="M3889" i="19" s="1"/>
  <c r="H3889" i="19"/>
  <c r="F3889" i="19"/>
  <c r="I3889" i="19" s="1"/>
  <c r="L3888" i="19"/>
  <c r="J3888" i="19"/>
  <c r="M3888" i="19" s="1"/>
  <c r="H3888" i="19"/>
  <c r="F3888" i="19"/>
  <c r="I3888" i="19" s="1"/>
  <c r="L3887" i="19"/>
  <c r="J3887" i="19"/>
  <c r="M3887" i="19" s="1"/>
  <c r="H3887" i="19"/>
  <c r="F3887" i="19"/>
  <c r="I3887" i="19" s="1"/>
  <c r="L3886" i="19"/>
  <c r="J3886" i="19"/>
  <c r="M3886" i="19" s="1"/>
  <c r="H3886" i="19"/>
  <c r="F3886" i="19"/>
  <c r="I3886" i="19" s="1"/>
  <c r="L3885" i="19"/>
  <c r="J3885" i="19"/>
  <c r="M3885" i="19" s="1"/>
  <c r="H3885" i="19"/>
  <c r="F3885" i="19"/>
  <c r="I3885" i="19" s="1"/>
  <c r="L3884" i="19"/>
  <c r="J3884" i="19"/>
  <c r="M3884" i="19" s="1"/>
  <c r="H3884" i="19"/>
  <c r="F3884" i="19"/>
  <c r="I3884" i="19" s="1"/>
  <c r="L3883" i="19"/>
  <c r="J3883" i="19"/>
  <c r="M3883" i="19" s="1"/>
  <c r="H3883" i="19"/>
  <c r="F3883" i="19"/>
  <c r="I3883" i="19" s="1"/>
  <c r="L3882" i="19"/>
  <c r="J3882" i="19"/>
  <c r="M3882" i="19" s="1"/>
  <c r="H3882" i="19"/>
  <c r="F3882" i="19"/>
  <c r="I3882" i="19" s="1"/>
  <c r="L3881" i="19"/>
  <c r="J3881" i="19"/>
  <c r="M3881" i="19" s="1"/>
  <c r="H3881" i="19"/>
  <c r="F3881" i="19"/>
  <c r="I3881" i="19" s="1"/>
  <c r="L3880" i="19"/>
  <c r="J3880" i="19"/>
  <c r="M3880" i="19" s="1"/>
  <c r="H3880" i="19"/>
  <c r="F3880" i="19"/>
  <c r="I3880" i="19" s="1"/>
  <c r="L3879" i="19"/>
  <c r="J3879" i="19"/>
  <c r="M3879" i="19" s="1"/>
  <c r="I3879" i="19"/>
  <c r="H3879" i="19"/>
  <c r="F3879" i="19"/>
  <c r="L3878" i="19"/>
  <c r="J3878" i="19"/>
  <c r="M3878" i="19" s="1"/>
  <c r="H3878" i="19"/>
  <c r="F3878" i="19"/>
  <c r="I3878" i="19" s="1"/>
  <c r="L3877" i="19"/>
  <c r="J3877" i="19"/>
  <c r="M3877" i="19" s="1"/>
  <c r="H3877" i="19"/>
  <c r="F3877" i="19"/>
  <c r="I3877" i="19" s="1"/>
  <c r="L3876" i="19"/>
  <c r="J3876" i="19"/>
  <c r="M3876" i="19" s="1"/>
  <c r="H3876" i="19"/>
  <c r="F3876" i="19"/>
  <c r="I3876" i="19" s="1"/>
  <c r="L3875" i="19"/>
  <c r="J3875" i="19"/>
  <c r="M3875" i="19" s="1"/>
  <c r="H3875" i="19"/>
  <c r="F3875" i="19"/>
  <c r="I3875" i="19" s="1"/>
  <c r="L3874" i="19"/>
  <c r="J3874" i="19"/>
  <c r="M3874" i="19" s="1"/>
  <c r="H3874" i="19"/>
  <c r="F3874" i="19"/>
  <c r="I3874" i="19" s="1"/>
  <c r="L3873" i="19"/>
  <c r="J3873" i="19"/>
  <c r="M3873" i="19" s="1"/>
  <c r="H3873" i="19"/>
  <c r="F3873" i="19"/>
  <c r="I3873" i="19" s="1"/>
  <c r="L3872" i="19"/>
  <c r="J3872" i="19"/>
  <c r="M3872" i="19" s="1"/>
  <c r="H3872" i="19"/>
  <c r="F3872" i="19"/>
  <c r="I3872" i="19" s="1"/>
  <c r="L3871" i="19"/>
  <c r="J3871" i="19"/>
  <c r="M3871" i="19" s="1"/>
  <c r="H3871" i="19"/>
  <c r="F3871" i="19"/>
  <c r="I3871" i="19" s="1"/>
  <c r="L3870" i="19"/>
  <c r="J3870" i="19"/>
  <c r="M3870" i="19" s="1"/>
  <c r="H3870" i="19"/>
  <c r="F3870" i="19"/>
  <c r="I3870" i="19" s="1"/>
  <c r="L3869" i="19"/>
  <c r="J3869" i="19"/>
  <c r="M3869" i="19" s="1"/>
  <c r="H3869" i="19"/>
  <c r="F3869" i="19"/>
  <c r="I3869" i="19" s="1"/>
  <c r="L3868" i="19"/>
  <c r="J3868" i="19"/>
  <c r="H3868" i="19"/>
  <c r="F3868" i="19"/>
  <c r="I3868" i="19" s="1"/>
  <c r="B3866" i="19"/>
  <c r="L3895" i="19" s="1"/>
  <c r="I3863" i="19"/>
  <c r="F3863" i="19"/>
  <c r="F3861" i="19"/>
  <c r="L3859" i="19"/>
  <c r="J3859" i="19"/>
  <c r="M3859" i="19" s="1"/>
  <c r="H3859" i="19"/>
  <c r="F3859" i="19"/>
  <c r="I3859" i="19" s="1"/>
  <c r="L3858" i="19"/>
  <c r="J3858" i="19"/>
  <c r="M3858" i="19" s="1"/>
  <c r="H3858" i="19"/>
  <c r="F3858" i="19"/>
  <c r="I3858" i="19" s="1"/>
  <c r="L3857" i="19"/>
  <c r="J3857" i="19"/>
  <c r="M3857" i="19" s="1"/>
  <c r="H3857" i="19"/>
  <c r="F3857" i="19"/>
  <c r="I3857" i="19" s="1"/>
  <c r="L3856" i="19"/>
  <c r="J3856" i="19"/>
  <c r="M3856" i="19" s="1"/>
  <c r="H3856" i="19"/>
  <c r="F3856" i="19"/>
  <c r="I3856" i="19" s="1"/>
  <c r="L3855" i="19"/>
  <c r="J3855" i="19"/>
  <c r="M3855" i="19" s="1"/>
  <c r="H3855" i="19"/>
  <c r="F3855" i="19"/>
  <c r="I3855" i="19" s="1"/>
  <c r="L3854" i="19"/>
  <c r="J3854" i="19"/>
  <c r="M3854" i="19" s="1"/>
  <c r="H3854" i="19"/>
  <c r="F3854" i="19"/>
  <c r="I3854" i="19" s="1"/>
  <c r="L3853" i="19"/>
  <c r="J3853" i="19"/>
  <c r="M3853" i="19" s="1"/>
  <c r="H3853" i="19"/>
  <c r="F3853" i="19"/>
  <c r="I3853" i="19" s="1"/>
  <c r="L3852" i="19"/>
  <c r="J3852" i="19"/>
  <c r="M3852" i="19" s="1"/>
  <c r="H3852" i="19"/>
  <c r="F3852" i="19"/>
  <c r="I3852" i="19" s="1"/>
  <c r="L3851" i="19"/>
  <c r="J3851" i="19"/>
  <c r="M3851" i="19" s="1"/>
  <c r="H3851" i="19"/>
  <c r="F3851" i="19"/>
  <c r="I3851" i="19" s="1"/>
  <c r="L3850" i="19"/>
  <c r="J3850" i="19"/>
  <c r="M3850" i="19" s="1"/>
  <c r="H3850" i="19"/>
  <c r="F3850" i="19"/>
  <c r="I3850" i="19" s="1"/>
  <c r="L3849" i="19"/>
  <c r="J3849" i="19"/>
  <c r="M3849" i="19" s="1"/>
  <c r="H3849" i="19"/>
  <c r="F3849" i="19"/>
  <c r="I3849" i="19" s="1"/>
  <c r="L3848" i="19"/>
  <c r="J3848" i="19"/>
  <c r="M3848" i="19" s="1"/>
  <c r="H3848" i="19"/>
  <c r="F3848" i="19"/>
  <c r="I3848" i="19" s="1"/>
  <c r="L3847" i="19"/>
  <c r="J3847" i="19"/>
  <c r="M3847" i="19" s="1"/>
  <c r="H3847" i="19"/>
  <c r="F3847" i="19"/>
  <c r="I3847" i="19" s="1"/>
  <c r="L3846" i="19"/>
  <c r="J3846" i="19"/>
  <c r="M3846" i="19" s="1"/>
  <c r="H3846" i="19"/>
  <c r="F3846" i="19"/>
  <c r="I3846" i="19" s="1"/>
  <c r="L3845" i="19"/>
  <c r="J3845" i="19"/>
  <c r="M3845" i="19" s="1"/>
  <c r="H3845" i="19"/>
  <c r="F3845" i="19"/>
  <c r="I3845" i="19" s="1"/>
  <c r="L3844" i="19"/>
  <c r="J3844" i="19"/>
  <c r="M3844" i="19" s="1"/>
  <c r="H3844" i="19"/>
  <c r="F3844" i="19"/>
  <c r="I3844" i="19" s="1"/>
  <c r="L3843" i="19"/>
  <c r="J3843" i="19"/>
  <c r="M3843" i="19" s="1"/>
  <c r="H3843" i="19"/>
  <c r="F3843" i="19"/>
  <c r="I3843" i="19" s="1"/>
  <c r="L3842" i="19"/>
  <c r="J3842" i="19"/>
  <c r="M3842" i="19" s="1"/>
  <c r="H3842" i="19"/>
  <c r="F3842" i="19"/>
  <c r="I3842" i="19" s="1"/>
  <c r="L3841" i="19"/>
  <c r="J3841" i="19"/>
  <c r="M3841" i="19" s="1"/>
  <c r="H3841" i="19"/>
  <c r="F3841" i="19"/>
  <c r="I3841" i="19" s="1"/>
  <c r="L3840" i="19"/>
  <c r="J3840" i="19"/>
  <c r="M3840" i="19" s="1"/>
  <c r="H3840" i="19"/>
  <c r="F3840" i="19"/>
  <c r="I3840" i="19" s="1"/>
  <c r="L3839" i="19"/>
  <c r="J3839" i="19"/>
  <c r="M3839" i="19" s="1"/>
  <c r="H3839" i="19"/>
  <c r="F3839" i="19"/>
  <c r="I3839" i="19" s="1"/>
  <c r="L3838" i="19"/>
  <c r="J3838" i="19"/>
  <c r="M3838" i="19" s="1"/>
  <c r="H3838" i="19"/>
  <c r="F3838" i="19"/>
  <c r="I3838" i="19" s="1"/>
  <c r="L3837" i="19"/>
  <c r="J3837" i="19"/>
  <c r="M3837" i="19" s="1"/>
  <c r="H3837" i="19"/>
  <c r="F3837" i="19"/>
  <c r="I3837" i="19" s="1"/>
  <c r="L3836" i="19"/>
  <c r="J3836" i="19"/>
  <c r="H3836" i="19"/>
  <c r="F3836" i="19"/>
  <c r="I3836" i="19" s="1"/>
  <c r="B3834" i="19"/>
  <c r="L3863" i="19" s="1"/>
  <c r="I3831" i="19"/>
  <c r="F3831" i="19"/>
  <c r="F3829" i="19"/>
  <c r="L3827" i="19"/>
  <c r="J3827" i="19"/>
  <c r="M3827" i="19" s="1"/>
  <c r="H3827" i="19"/>
  <c r="F3827" i="19"/>
  <c r="I3827" i="19" s="1"/>
  <c r="L3826" i="19"/>
  <c r="J3826" i="19"/>
  <c r="M3826" i="19" s="1"/>
  <c r="H3826" i="19"/>
  <c r="F3826" i="19"/>
  <c r="I3826" i="19" s="1"/>
  <c r="L3825" i="19"/>
  <c r="J3825" i="19"/>
  <c r="M3825" i="19" s="1"/>
  <c r="H3825" i="19"/>
  <c r="F3825" i="19"/>
  <c r="I3825" i="19" s="1"/>
  <c r="L3824" i="19"/>
  <c r="J3824" i="19"/>
  <c r="M3824" i="19" s="1"/>
  <c r="H3824" i="19"/>
  <c r="F3824" i="19"/>
  <c r="I3824" i="19" s="1"/>
  <c r="L3823" i="19"/>
  <c r="J3823" i="19"/>
  <c r="M3823" i="19" s="1"/>
  <c r="H3823" i="19"/>
  <c r="F3823" i="19"/>
  <c r="I3823" i="19" s="1"/>
  <c r="L3822" i="19"/>
  <c r="J3822" i="19"/>
  <c r="M3822" i="19" s="1"/>
  <c r="H3822" i="19"/>
  <c r="F3822" i="19"/>
  <c r="I3822" i="19" s="1"/>
  <c r="L3821" i="19"/>
  <c r="J3821" i="19"/>
  <c r="M3821" i="19" s="1"/>
  <c r="H3821" i="19"/>
  <c r="F3821" i="19"/>
  <c r="I3821" i="19" s="1"/>
  <c r="L3820" i="19"/>
  <c r="J3820" i="19"/>
  <c r="M3820" i="19" s="1"/>
  <c r="H3820" i="19"/>
  <c r="F3820" i="19"/>
  <c r="I3820" i="19" s="1"/>
  <c r="L3819" i="19"/>
  <c r="J3819" i="19"/>
  <c r="M3819" i="19" s="1"/>
  <c r="H3819" i="19"/>
  <c r="F3819" i="19"/>
  <c r="I3819" i="19" s="1"/>
  <c r="L3818" i="19"/>
  <c r="J3818" i="19"/>
  <c r="M3818" i="19" s="1"/>
  <c r="H3818" i="19"/>
  <c r="F3818" i="19"/>
  <c r="I3818" i="19" s="1"/>
  <c r="L3817" i="19"/>
  <c r="J3817" i="19"/>
  <c r="M3817" i="19" s="1"/>
  <c r="H3817" i="19"/>
  <c r="F3817" i="19"/>
  <c r="I3817" i="19" s="1"/>
  <c r="L3816" i="19"/>
  <c r="J3816" i="19"/>
  <c r="M3816" i="19" s="1"/>
  <c r="H3816" i="19"/>
  <c r="F3816" i="19"/>
  <c r="I3816" i="19" s="1"/>
  <c r="L3815" i="19"/>
  <c r="J3815" i="19"/>
  <c r="M3815" i="19" s="1"/>
  <c r="H3815" i="19"/>
  <c r="F3815" i="19"/>
  <c r="I3815" i="19" s="1"/>
  <c r="L3814" i="19"/>
  <c r="J3814" i="19"/>
  <c r="M3814" i="19" s="1"/>
  <c r="H3814" i="19"/>
  <c r="F3814" i="19"/>
  <c r="I3814" i="19" s="1"/>
  <c r="L3813" i="19"/>
  <c r="J3813" i="19"/>
  <c r="M3813" i="19" s="1"/>
  <c r="H3813" i="19"/>
  <c r="F3813" i="19"/>
  <c r="I3813" i="19" s="1"/>
  <c r="L3812" i="19"/>
  <c r="J3812" i="19"/>
  <c r="M3812" i="19" s="1"/>
  <c r="H3812" i="19"/>
  <c r="F3812" i="19"/>
  <c r="I3812" i="19" s="1"/>
  <c r="L3811" i="19"/>
  <c r="J3811" i="19"/>
  <c r="M3811" i="19" s="1"/>
  <c r="H3811" i="19"/>
  <c r="F3811" i="19"/>
  <c r="I3811" i="19" s="1"/>
  <c r="L3810" i="19"/>
  <c r="J3810" i="19"/>
  <c r="M3810" i="19" s="1"/>
  <c r="H3810" i="19"/>
  <c r="F3810" i="19"/>
  <c r="I3810" i="19" s="1"/>
  <c r="L3809" i="19"/>
  <c r="J3809" i="19"/>
  <c r="M3809" i="19" s="1"/>
  <c r="H3809" i="19"/>
  <c r="F3809" i="19"/>
  <c r="I3809" i="19" s="1"/>
  <c r="L3808" i="19"/>
  <c r="J3808" i="19"/>
  <c r="M3808" i="19" s="1"/>
  <c r="H3808" i="19"/>
  <c r="F3808" i="19"/>
  <c r="I3808" i="19" s="1"/>
  <c r="L3807" i="19"/>
  <c r="J3807" i="19"/>
  <c r="M3807" i="19" s="1"/>
  <c r="H3807" i="19"/>
  <c r="F3807" i="19"/>
  <c r="I3807" i="19" s="1"/>
  <c r="L3806" i="19"/>
  <c r="J3806" i="19"/>
  <c r="M3806" i="19" s="1"/>
  <c r="H3806" i="19"/>
  <c r="F3806" i="19"/>
  <c r="I3806" i="19" s="1"/>
  <c r="L3805" i="19"/>
  <c r="J3805" i="19"/>
  <c r="M3805" i="19" s="1"/>
  <c r="H3805" i="19"/>
  <c r="F3805" i="19"/>
  <c r="I3805" i="19" s="1"/>
  <c r="L3804" i="19"/>
  <c r="J3804" i="19"/>
  <c r="H3804" i="19"/>
  <c r="F3804" i="19"/>
  <c r="I3804" i="19" s="1"/>
  <c r="B3802" i="19"/>
  <c r="L3831" i="19" s="1"/>
  <c r="I3799" i="19"/>
  <c r="F3799" i="19"/>
  <c r="F3797" i="19"/>
  <c r="L3795" i="19"/>
  <c r="J3795" i="19"/>
  <c r="M3795" i="19" s="1"/>
  <c r="H3795" i="19"/>
  <c r="F3795" i="19"/>
  <c r="I3795" i="19" s="1"/>
  <c r="L3794" i="19"/>
  <c r="J3794" i="19"/>
  <c r="M3794" i="19" s="1"/>
  <c r="H3794" i="19"/>
  <c r="F3794" i="19"/>
  <c r="I3794" i="19" s="1"/>
  <c r="L3793" i="19"/>
  <c r="J3793" i="19"/>
  <c r="M3793" i="19" s="1"/>
  <c r="H3793" i="19"/>
  <c r="F3793" i="19"/>
  <c r="I3793" i="19" s="1"/>
  <c r="L3792" i="19"/>
  <c r="J3792" i="19"/>
  <c r="M3792" i="19" s="1"/>
  <c r="H3792" i="19"/>
  <c r="F3792" i="19"/>
  <c r="I3792" i="19" s="1"/>
  <c r="L3791" i="19"/>
  <c r="J3791" i="19"/>
  <c r="M3791" i="19" s="1"/>
  <c r="H3791" i="19"/>
  <c r="F3791" i="19"/>
  <c r="I3791" i="19" s="1"/>
  <c r="L3790" i="19"/>
  <c r="J3790" i="19"/>
  <c r="M3790" i="19" s="1"/>
  <c r="H3790" i="19"/>
  <c r="F3790" i="19"/>
  <c r="I3790" i="19" s="1"/>
  <c r="L3789" i="19"/>
  <c r="J3789" i="19"/>
  <c r="M3789" i="19" s="1"/>
  <c r="H3789" i="19"/>
  <c r="F3789" i="19"/>
  <c r="I3789" i="19" s="1"/>
  <c r="L3788" i="19"/>
  <c r="J3788" i="19"/>
  <c r="M3788" i="19" s="1"/>
  <c r="H3788" i="19"/>
  <c r="F3788" i="19"/>
  <c r="I3788" i="19" s="1"/>
  <c r="L3787" i="19"/>
  <c r="J3787" i="19"/>
  <c r="M3787" i="19" s="1"/>
  <c r="H3787" i="19"/>
  <c r="F3787" i="19"/>
  <c r="I3787" i="19" s="1"/>
  <c r="L3786" i="19"/>
  <c r="J3786" i="19"/>
  <c r="M3786" i="19" s="1"/>
  <c r="H3786" i="19"/>
  <c r="F3786" i="19"/>
  <c r="I3786" i="19" s="1"/>
  <c r="L3785" i="19"/>
  <c r="J3785" i="19"/>
  <c r="M3785" i="19" s="1"/>
  <c r="H3785" i="19"/>
  <c r="F3785" i="19"/>
  <c r="I3785" i="19" s="1"/>
  <c r="L3784" i="19"/>
  <c r="J3784" i="19"/>
  <c r="M3784" i="19" s="1"/>
  <c r="H3784" i="19"/>
  <c r="F3784" i="19"/>
  <c r="I3784" i="19" s="1"/>
  <c r="L3783" i="19"/>
  <c r="J3783" i="19"/>
  <c r="M3783" i="19" s="1"/>
  <c r="H3783" i="19"/>
  <c r="F3783" i="19"/>
  <c r="I3783" i="19" s="1"/>
  <c r="L3782" i="19"/>
  <c r="J3782" i="19"/>
  <c r="M3782" i="19" s="1"/>
  <c r="H3782" i="19"/>
  <c r="F3782" i="19"/>
  <c r="I3782" i="19" s="1"/>
  <c r="L3781" i="19"/>
  <c r="J3781" i="19"/>
  <c r="M3781" i="19" s="1"/>
  <c r="H3781" i="19"/>
  <c r="F3781" i="19"/>
  <c r="I3781" i="19" s="1"/>
  <c r="L3780" i="19"/>
  <c r="J3780" i="19"/>
  <c r="M3780" i="19" s="1"/>
  <c r="H3780" i="19"/>
  <c r="F3780" i="19"/>
  <c r="I3780" i="19" s="1"/>
  <c r="L3779" i="19"/>
  <c r="J3779" i="19"/>
  <c r="M3779" i="19" s="1"/>
  <c r="H3779" i="19"/>
  <c r="F3779" i="19"/>
  <c r="I3779" i="19" s="1"/>
  <c r="L3778" i="19"/>
  <c r="J3778" i="19"/>
  <c r="M3778" i="19" s="1"/>
  <c r="H3778" i="19"/>
  <c r="F3778" i="19"/>
  <c r="I3778" i="19" s="1"/>
  <c r="L3777" i="19"/>
  <c r="J3777" i="19"/>
  <c r="M3777" i="19" s="1"/>
  <c r="H3777" i="19"/>
  <c r="F3777" i="19"/>
  <c r="I3777" i="19" s="1"/>
  <c r="L3776" i="19"/>
  <c r="J3776" i="19"/>
  <c r="M3776" i="19" s="1"/>
  <c r="H3776" i="19"/>
  <c r="F3776" i="19"/>
  <c r="I3776" i="19" s="1"/>
  <c r="L3775" i="19"/>
  <c r="J3775" i="19"/>
  <c r="M3775" i="19" s="1"/>
  <c r="H3775" i="19"/>
  <c r="F3775" i="19"/>
  <c r="I3775" i="19" s="1"/>
  <c r="L3774" i="19"/>
  <c r="J3774" i="19"/>
  <c r="M3774" i="19" s="1"/>
  <c r="H3774" i="19"/>
  <c r="F3774" i="19"/>
  <c r="I3774" i="19" s="1"/>
  <c r="L3773" i="19"/>
  <c r="J3773" i="19"/>
  <c r="M3773" i="19" s="1"/>
  <c r="H3773" i="19"/>
  <c r="F3773" i="19"/>
  <c r="I3773" i="19" s="1"/>
  <c r="L3772" i="19"/>
  <c r="J3772" i="19"/>
  <c r="M3772" i="19" s="1"/>
  <c r="H3772" i="19"/>
  <c r="F3772" i="19"/>
  <c r="I3772" i="19" s="1"/>
  <c r="B3770" i="19"/>
  <c r="L3799" i="19" s="1"/>
  <c r="I3767" i="19"/>
  <c r="F3767" i="19"/>
  <c r="F3765" i="19"/>
  <c r="L3763" i="19"/>
  <c r="J3763" i="19"/>
  <c r="M3763" i="19" s="1"/>
  <c r="H3763" i="19"/>
  <c r="F3763" i="19"/>
  <c r="I3763" i="19" s="1"/>
  <c r="L3762" i="19"/>
  <c r="J3762" i="19"/>
  <c r="M3762" i="19" s="1"/>
  <c r="H3762" i="19"/>
  <c r="F3762" i="19"/>
  <c r="I3762" i="19" s="1"/>
  <c r="L3761" i="19"/>
  <c r="J3761" i="19"/>
  <c r="M3761" i="19" s="1"/>
  <c r="H3761" i="19"/>
  <c r="F3761" i="19"/>
  <c r="I3761" i="19" s="1"/>
  <c r="L3760" i="19"/>
  <c r="J3760" i="19"/>
  <c r="M3760" i="19" s="1"/>
  <c r="H3760" i="19"/>
  <c r="F3760" i="19"/>
  <c r="I3760" i="19" s="1"/>
  <c r="L3759" i="19"/>
  <c r="J3759" i="19"/>
  <c r="M3759" i="19" s="1"/>
  <c r="H3759" i="19"/>
  <c r="F3759" i="19"/>
  <c r="I3759" i="19" s="1"/>
  <c r="L3758" i="19"/>
  <c r="J3758" i="19"/>
  <c r="M3758" i="19" s="1"/>
  <c r="H3758" i="19"/>
  <c r="F3758" i="19"/>
  <c r="I3758" i="19" s="1"/>
  <c r="L3757" i="19"/>
  <c r="J3757" i="19"/>
  <c r="M3757" i="19" s="1"/>
  <c r="H3757" i="19"/>
  <c r="F3757" i="19"/>
  <c r="I3757" i="19" s="1"/>
  <c r="L3756" i="19"/>
  <c r="J3756" i="19"/>
  <c r="M3756" i="19" s="1"/>
  <c r="H3756" i="19"/>
  <c r="F3756" i="19"/>
  <c r="I3756" i="19" s="1"/>
  <c r="L3755" i="19"/>
  <c r="J3755" i="19"/>
  <c r="M3755" i="19" s="1"/>
  <c r="H3755" i="19"/>
  <c r="F3755" i="19"/>
  <c r="I3755" i="19" s="1"/>
  <c r="L3754" i="19"/>
  <c r="J3754" i="19"/>
  <c r="M3754" i="19" s="1"/>
  <c r="H3754" i="19"/>
  <c r="F3754" i="19"/>
  <c r="I3754" i="19" s="1"/>
  <c r="L3753" i="19"/>
  <c r="J3753" i="19"/>
  <c r="M3753" i="19" s="1"/>
  <c r="H3753" i="19"/>
  <c r="F3753" i="19"/>
  <c r="I3753" i="19" s="1"/>
  <c r="L3752" i="19"/>
  <c r="J3752" i="19"/>
  <c r="M3752" i="19" s="1"/>
  <c r="H3752" i="19"/>
  <c r="F3752" i="19"/>
  <c r="I3752" i="19" s="1"/>
  <c r="L3751" i="19"/>
  <c r="J3751" i="19"/>
  <c r="M3751" i="19" s="1"/>
  <c r="H3751" i="19"/>
  <c r="F3751" i="19"/>
  <c r="I3751" i="19" s="1"/>
  <c r="L3750" i="19"/>
  <c r="J3750" i="19"/>
  <c r="M3750" i="19" s="1"/>
  <c r="H3750" i="19"/>
  <c r="F3750" i="19"/>
  <c r="I3750" i="19" s="1"/>
  <c r="L3749" i="19"/>
  <c r="J3749" i="19"/>
  <c r="M3749" i="19" s="1"/>
  <c r="H3749" i="19"/>
  <c r="F3749" i="19"/>
  <c r="I3749" i="19" s="1"/>
  <c r="L3748" i="19"/>
  <c r="J3748" i="19"/>
  <c r="M3748" i="19" s="1"/>
  <c r="H3748" i="19"/>
  <c r="F3748" i="19"/>
  <c r="I3748" i="19" s="1"/>
  <c r="L3747" i="19"/>
  <c r="J3747" i="19"/>
  <c r="M3747" i="19" s="1"/>
  <c r="H3747" i="19"/>
  <c r="F3747" i="19"/>
  <c r="I3747" i="19" s="1"/>
  <c r="L3746" i="19"/>
  <c r="J3746" i="19"/>
  <c r="M3746" i="19" s="1"/>
  <c r="H3746" i="19"/>
  <c r="F3746" i="19"/>
  <c r="I3746" i="19" s="1"/>
  <c r="L3745" i="19"/>
  <c r="J3745" i="19"/>
  <c r="M3745" i="19" s="1"/>
  <c r="H3745" i="19"/>
  <c r="F3745" i="19"/>
  <c r="I3745" i="19" s="1"/>
  <c r="L3744" i="19"/>
  <c r="J3744" i="19"/>
  <c r="M3744" i="19" s="1"/>
  <c r="H3744" i="19"/>
  <c r="F3744" i="19"/>
  <c r="I3744" i="19" s="1"/>
  <c r="L3743" i="19"/>
  <c r="J3743" i="19"/>
  <c r="M3743" i="19" s="1"/>
  <c r="H3743" i="19"/>
  <c r="F3743" i="19"/>
  <c r="I3743" i="19" s="1"/>
  <c r="L3742" i="19"/>
  <c r="J3742" i="19"/>
  <c r="M3742" i="19" s="1"/>
  <c r="H3742" i="19"/>
  <c r="F3742" i="19"/>
  <c r="I3742" i="19" s="1"/>
  <c r="L3741" i="19"/>
  <c r="J3741" i="19"/>
  <c r="M3741" i="19" s="1"/>
  <c r="H3741" i="19"/>
  <c r="F3741" i="19"/>
  <c r="I3741" i="19" s="1"/>
  <c r="L3740" i="19"/>
  <c r="J3740" i="19"/>
  <c r="H3740" i="19"/>
  <c r="F3740" i="19"/>
  <c r="I3740" i="19" s="1"/>
  <c r="B3738" i="19"/>
  <c r="L3767" i="19" s="1"/>
  <c r="I3735" i="19"/>
  <c r="F3735" i="19"/>
  <c r="F3733" i="19"/>
  <c r="L3731" i="19"/>
  <c r="J3731" i="19"/>
  <c r="M3731" i="19" s="1"/>
  <c r="H3731" i="19"/>
  <c r="F3731" i="19"/>
  <c r="I3731" i="19" s="1"/>
  <c r="M3730" i="19"/>
  <c r="L3730" i="19"/>
  <c r="J3730" i="19"/>
  <c r="H3730" i="19"/>
  <c r="F3730" i="19"/>
  <c r="I3730" i="19" s="1"/>
  <c r="L3729" i="19"/>
  <c r="J3729" i="19"/>
  <c r="M3729" i="19" s="1"/>
  <c r="H3729" i="19"/>
  <c r="F3729" i="19"/>
  <c r="I3729" i="19" s="1"/>
  <c r="L3728" i="19"/>
  <c r="J3728" i="19"/>
  <c r="M3728" i="19" s="1"/>
  <c r="H3728" i="19"/>
  <c r="F3728" i="19"/>
  <c r="I3728" i="19" s="1"/>
  <c r="L3727" i="19"/>
  <c r="J3727" i="19"/>
  <c r="M3727" i="19" s="1"/>
  <c r="H3727" i="19"/>
  <c r="F3727" i="19"/>
  <c r="I3727" i="19" s="1"/>
  <c r="L3726" i="19"/>
  <c r="J3726" i="19"/>
  <c r="M3726" i="19" s="1"/>
  <c r="H3726" i="19"/>
  <c r="F3726" i="19"/>
  <c r="I3726" i="19" s="1"/>
  <c r="L3725" i="19"/>
  <c r="J3725" i="19"/>
  <c r="M3725" i="19" s="1"/>
  <c r="H3725" i="19"/>
  <c r="F3725" i="19"/>
  <c r="I3725" i="19" s="1"/>
  <c r="L3724" i="19"/>
  <c r="J3724" i="19"/>
  <c r="M3724" i="19" s="1"/>
  <c r="H3724" i="19"/>
  <c r="F3724" i="19"/>
  <c r="I3724" i="19" s="1"/>
  <c r="L3723" i="19"/>
  <c r="J3723" i="19"/>
  <c r="M3723" i="19" s="1"/>
  <c r="H3723" i="19"/>
  <c r="F3723" i="19"/>
  <c r="I3723" i="19" s="1"/>
  <c r="L3722" i="19"/>
  <c r="J3722" i="19"/>
  <c r="M3722" i="19" s="1"/>
  <c r="H3722" i="19"/>
  <c r="F3722" i="19"/>
  <c r="I3722" i="19" s="1"/>
  <c r="L3721" i="19"/>
  <c r="J3721" i="19"/>
  <c r="M3721" i="19" s="1"/>
  <c r="H3721" i="19"/>
  <c r="F3721" i="19"/>
  <c r="I3721" i="19" s="1"/>
  <c r="M3720" i="19"/>
  <c r="L3720" i="19"/>
  <c r="J3720" i="19"/>
  <c r="H3720" i="19"/>
  <c r="F3720" i="19"/>
  <c r="I3720" i="19" s="1"/>
  <c r="L3719" i="19"/>
  <c r="J3719" i="19"/>
  <c r="M3719" i="19" s="1"/>
  <c r="H3719" i="19"/>
  <c r="F3719" i="19"/>
  <c r="I3719" i="19" s="1"/>
  <c r="L3718" i="19"/>
  <c r="J3718" i="19"/>
  <c r="M3718" i="19" s="1"/>
  <c r="H3718" i="19"/>
  <c r="F3718" i="19"/>
  <c r="I3718" i="19" s="1"/>
  <c r="L3717" i="19"/>
  <c r="J3717" i="19"/>
  <c r="M3717" i="19" s="1"/>
  <c r="H3717" i="19"/>
  <c r="F3717" i="19"/>
  <c r="I3717" i="19" s="1"/>
  <c r="L3716" i="19"/>
  <c r="J3716" i="19"/>
  <c r="M3716" i="19" s="1"/>
  <c r="H3716" i="19"/>
  <c r="F3716" i="19"/>
  <c r="I3716" i="19" s="1"/>
  <c r="L3715" i="19"/>
  <c r="J3715" i="19"/>
  <c r="M3715" i="19" s="1"/>
  <c r="H3715" i="19"/>
  <c r="F3715" i="19"/>
  <c r="I3715" i="19" s="1"/>
  <c r="L3714" i="19"/>
  <c r="J3714" i="19"/>
  <c r="M3714" i="19" s="1"/>
  <c r="H3714" i="19"/>
  <c r="F3714" i="19"/>
  <c r="I3714" i="19" s="1"/>
  <c r="M3713" i="19"/>
  <c r="L3713" i="19"/>
  <c r="J3713" i="19"/>
  <c r="H3713" i="19"/>
  <c r="F3713" i="19"/>
  <c r="I3713" i="19" s="1"/>
  <c r="L3712" i="19"/>
  <c r="J3712" i="19"/>
  <c r="M3712" i="19" s="1"/>
  <c r="H3712" i="19"/>
  <c r="F3712" i="19"/>
  <c r="I3712" i="19" s="1"/>
  <c r="L3711" i="19"/>
  <c r="J3711" i="19"/>
  <c r="M3711" i="19" s="1"/>
  <c r="H3711" i="19"/>
  <c r="F3711" i="19"/>
  <c r="I3711" i="19" s="1"/>
  <c r="L3710" i="19"/>
  <c r="J3710" i="19"/>
  <c r="M3710" i="19" s="1"/>
  <c r="H3710" i="19"/>
  <c r="F3710" i="19"/>
  <c r="I3710" i="19" s="1"/>
  <c r="L3709" i="19"/>
  <c r="J3709" i="19"/>
  <c r="M3709" i="19" s="1"/>
  <c r="H3709" i="19"/>
  <c r="F3709" i="19"/>
  <c r="I3709" i="19" s="1"/>
  <c r="L3708" i="19"/>
  <c r="J3708" i="19"/>
  <c r="M3708" i="19" s="1"/>
  <c r="H3708" i="19"/>
  <c r="F3708" i="19"/>
  <c r="I3708" i="19" s="1"/>
  <c r="B3706" i="19"/>
  <c r="L3735" i="19" s="1"/>
  <c r="I3703" i="19"/>
  <c r="F3703" i="19"/>
  <c r="F3701" i="19"/>
  <c r="L3699" i="19"/>
  <c r="J3699" i="19"/>
  <c r="M3699" i="19" s="1"/>
  <c r="H3699" i="19"/>
  <c r="F3699" i="19"/>
  <c r="I3699" i="19" s="1"/>
  <c r="L3698" i="19"/>
  <c r="J3698" i="19"/>
  <c r="M3698" i="19" s="1"/>
  <c r="H3698" i="19"/>
  <c r="F3698" i="19"/>
  <c r="I3698" i="19" s="1"/>
  <c r="L3697" i="19"/>
  <c r="J3697" i="19"/>
  <c r="M3697" i="19" s="1"/>
  <c r="H3697" i="19"/>
  <c r="F3697" i="19"/>
  <c r="I3697" i="19" s="1"/>
  <c r="L3696" i="19"/>
  <c r="J3696" i="19"/>
  <c r="M3696" i="19" s="1"/>
  <c r="H3696" i="19"/>
  <c r="F3696" i="19"/>
  <c r="I3696" i="19" s="1"/>
  <c r="L3695" i="19"/>
  <c r="J3695" i="19"/>
  <c r="M3695" i="19" s="1"/>
  <c r="H3695" i="19"/>
  <c r="F3695" i="19"/>
  <c r="I3695" i="19" s="1"/>
  <c r="L3694" i="19"/>
  <c r="J3694" i="19"/>
  <c r="M3694" i="19" s="1"/>
  <c r="H3694" i="19"/>
  <c r="F3694" i="19"/>
  <c r="I3694" i="19" s="1"/>
  <c r="L3693" i="19"/>
  <c r="J3693" i="19"/>
  <c r="M3693" i="19" s="1"/>
  <c r="H3693" i="19"/>
  <c r="F3693" i="19"/>
  <c r="I3693" i="19" s="1"/>
  <c r="L3692" i="19"/>
  <c r="J3692" i="19"/>
  <c r="M3692" i="19" s="1"/>
  <c r="H3692" i="19"/>
  <c r="F3692" i="19"/>
  <c r="I3692" i="19" s="1"/>
  <c r="L3691" i="19"/>
  <c r="J3691" i="19"/>
  <c r="M3691" i="19" s="1"/>
  <c r="H3691" i="19"/>
  <c r="F3691" i="19"/>
  <c r="I3691" i="19" s="1"/>
  <c r="L3690" i="19"/>
  <c r="J3690" i="19"/>
  <c r="M3690" i="19" s="1"/>
  <c r="H3690" i="19"/>
  <c r="F3690" i="19"/>
  <c r="I3690" i="19" s="1"/>
  <c r="L3689" i="19"/>
  <c r="J3689" i="19"/>
  <c r="M3689" i="19" s="1"/>
  <c r="H3689" i="19"/>
  <c r="F3689" i="19"/>
  <c r="I3689" i="19" s="1"/>
  <c r="L3688" i="19"/>
  <c r="J3688" i="19"/>
  <c r="M3688" i="19" s="1"/>
  <c r="H3688" i="19"/>
  <c r="F3688" i="19"/>
  <c r="I3688" i="19" s="1"/>
  <c r="L3687" i="19"/>
  <c r="J3687" i="19"/>
  <c r="M3687" i="19" s="1"/>
  <c r="H3687" i="19"/>
  <c r="F3687" i="19"/>
  <c r="I3687" i="19" s="1"/>
  <c r="L3686" i="19"/>
  <c r="J3686" i="19"/>
  <c r="M3686" i="19" s="1"/>
  <c r="H3686" i="19"/>
  <c r="F3686" i="19"/>
  <c r="I3686" i="19" s="1"/>
  <c r="L3685" i="19"/>
  <c r="J3685" i="19"/>
  <c r="M3685" i="19" s="1"/>
  <c r="H3685" i="19"/>
  <c r="F3685" i="19"/>
  <c r="I3685" i="19" s="1"/>
  <c r="L3684" i="19"/>
  <c r="J3684" i="19"/>
  <c r="M3684" i="19" s="1"/>
  <c r="H3684" i="19"/>
  <c r="F3684" i="19"/>
  <c r="I3684" i="19" s="1"/>
  <c r="L3683" i="19"/>
  <c r="J3683" i="19"/>
  <c r="M3683" i="19" s="1"/>
  <c r="H3683" i="19"/>
  <c r="F3683" i="19"/>
  <c r="I3683" i="19" s="1"/>
  <c r="L3682" i="19"/>
  <c r="J3682" i="19"/>
  <c r="M3682" i="19" s="1"/>
  <c r="H3682" i="19"/>
  <c r="F3682" i="19"/>
  <c r="I3682" i="19" s="1"/>
  <c r="L3681" i="19"/>
  <c r="J3681" i="19"/>
  <c r="M3681" i="19" s="1"/>
  <c r="H3681" i="19"/>
  <c r="F3681" i="19"/>
  <c r="I3681" i="19" s="1"/>
  <c r="L3680" i="19"/>
  <c r="J3680" i="19"/>
  <c r="M3680" i="19" s="1"/>
  <c r="H3680" i="19"/>
  <c r="F3680" i="19"/>
  <c r="I3680" i="19" s="1"/>
  <c r="L3679" i="19"/>
  <c r="J3679" i="19"/>
  <c r="M3679" i="19" s="1"/>
  <c r="H3679" i="19"/>
  <c r="F3679" i="19"/>
  <c r="I3679" i="19" s="1"/>
  <c r="L3678" i="19"/>
  <c r="J3678" i="19"/>
  <c r="M3678" i="19" s="1"/>
  <c r="H3678" i="19"/>
  <c r="F3678" i="19"/>
  <c r="I3678" i="19" s="1"/>
  <c r="L3677" i="19"/>
  <c r="J3677" i="19"/>
  <c r="M3677" i="19" s="1"/>
  <c r="H3677" i="19"/>
  <c r="F3677" i="19"/>
  <c r="I3677" i="19" s="1"/>
  <c r="L3676" i="19"/>
  <c r="J3676" i="19"/>
  <c r="H3676" i="19"/>
  <c r="F3676" i="19"/>
  <c r="I3676" i="19" s="1"/>
  <c r="B3674" i="19"/>
  <c r="L3703" i="19" s="1"/>
  <c r="I3671" i="19"/>
  <c r="F3671" i="19"/>
  <c r="F3669" i="19"/>
  <c r="L3667" i="19"/>
  <c r="J3667" i="19"/>
  <c r="M3667" i="19" s="1"/>
  <c r="H3667" i="19"/>
  <c r="F3667" i="19"/>
  <c r="I3667" i="19" s="1"/>
  <c r="L3666" i="19"/>
  <c r="J3666" i="19"/>
  <c r="M3666" i="19" s="1"/>
  <c r="H3666" i="19"/>
  <c r="F3666" i="19"/>
  <c r="I3666" i="19" s="1"/>
  <c r="L3665" i="19"/>
  <c r="J3665" i="19"/>
  <c r="M3665" i="19" s="1"/>
  <c r="H3665" i="19"/>
  <c r="F3665" i="19"/>
  <c r="I3665" i="19" s="1"/>
  <c r="L3664" i="19"/>
  <c r="J3664" i="19"/>
  <c r="M3664" i="19" s="1"/>
  <c r="H3664" i="19"/>
  <c r="F3664" i="19"/>
  <c r="I3664" i="19" s="1"/>
  <c r="M3663" i="19"/>
  <c r="L3663" i="19"/>
  <c r="J3663" i="19"/>
  <c r="H3663" i="19"/>
  <c r="F3663" i="19"/>
  <c r="I3663" i="19" s="1"/>
  <c r="L3662" i="19"/>
  <c r="J3662" i="19"/>
  <c r="M3662" i="19" s="1"/>
  <c r="H3662" i="19"/>
  <c r="F3662" i="19"/>
  <c r="I3662" i="19" s="1"/>
  <c r="L3661" i="19"/>
  <c r="J3661" i="19"/>
  <c r="M3661" i="19" s="1"/>
  <c r="H3661" i="19"/>
  <c r="F3661" i="19"/>
  <c r="I3661" i="19" s="1"/>
  <c r="L3660" i="19"/>
  <c r="J3660" i="19"/>
  <c r="M3660" i="19" s="1"/>
  <c r="H3660" i="19"/>
  <c r="F3660" i="19"/>
  <c r="I3660" i="19" s="1"/>
  <c r="L3659" i="19"/>
  <c r="J3659" i="19"/>
  <c r="M3659" i="19" s="1"/>
  <c r="H3659" i="19"/>
  <c r="F3659" i="19"/>
  <c r="I3659" i="19" s="1"/>
  <c r="L3658" i="19"/>
  <c r="J3658" i="19"/>
  <c r="M3658" i="19" s="1"/>
  <c r="H3658" i="19"/>
  <c r="F3658" i="19"/>
  <c r="I3658" i="19" s="1"/>
  <c r="L3657" i="19"/>
  <c r="J3657" i="19"/>
  <c r="M3657" i="19" s="1"/>
  <c r="H3657" i="19"/>
  <c r="F3657" i="19"/>
  <c r="I3657" i="19" s="1"/>
  <c r="L3656" i="19"/>
  <c r="J3656" i="19"/>
  <c r="M3656" i="19" s="1"/>
  <c r="H3656" i="19"/>
  <c r="F3656" i="19"/>
  <c r="I3656" i="19" s="1"/>
  <c r="L3655" i="19"/>
  <c r="J3655" i="19"/>
  <c r="M3655" i="19" s="1"/>
  <c r="H3655" i="19"/>
  <c r="F3655" i="19"/>
  <c r="I3655" i="19" s="1"/>
  <c r="L3654" i="19"/>
  <c r="J3654" i="19"/>
  <c r="M3654" i="19" s="1"/>
  <c r="H3654" i="19"/>
  <c r="F3654" i="19"/>
  <c r="I3654" i="19" s="1"/>
  <c r="L3653" i="19"/>
  <c r="J3653" i="19"/>
  <c r="M3653" i="19" s="1"/>
  <c r="H3653" i="19"/>
  <c r="F3653" i="19"/>
  <c r="I3653" i="19" s="1"/>
  <c r="L3652" i="19"/>
  <c r="J3652" i="19"/>
  <c r="M3652" i="19" s="1"/>
  <c r="H3652" i="19"/>
  <c r="F3652" i="19"/>
  <c r="I3652" i="19" s="1"/>
  <c r="L3651" i="19"/>
  <c r="J3651" i="19"/>
  <c r="M3651" i="19" s="1"/>
  <c r="H3651" i="19"/>
  <c r="F3651" i="19"/>
  <c r="I3651" i="19" s="1"/>
  <c r="L3650" i="19"/>
  <c r="J3650" i="19"/>
  <c r="M3650" i="19" s="1"/>
  <c r="H3650" i="19"/>
  <c r="F3650" i="19"/>
  <c r="I3650" i="19" s="1"/>
  <c r="L3649" i="19"/>
  <c r="J3649" i="19"/>
  <c r="M3649" i="19" s="1"/>
  <c r="H3649" i="19"/>
  <c r="F3649" i="19"/>
  <c r="I3649" i="19" s="1"/>
  <c r="L3648" i="19"/>
  <c r="J3648" i="19"/>
  <c r="M3648" i="19" s="1"/>
  <c r="H3648" i="19"/>
  <c r="F3648" i="19"/>
  <c r="I3648" i="19" s="1"/>
  <c r="L3647" i="19"/>
  <c r="J3647" i="19"/>
  <c r="M3647" i="19" s="1"/>
  <c r="H3647" i="19"/>
  <c r="F3647" i="19"/>
  <c r="I3647" i="19" s="1"/>
  <c r="L3646" i="19"/>
  <c r="J3646" i="19"/>
  <c r="M3646" i="19" s="1"/>
  <c r="H3646" i="19"/>
  <c r="F3646" i="19"/>
  <c r="I3646" i="19" s="1"/>
  <c r="L3645" i="19"/>
  <c r="J3645" i="19"/>
  <c r="M3645" i="19" s="1"/>
  <c r="H3645" i="19"/>
  <c r="F3645" i="19"/>
  <c r="I3645" i="19" s="1"/>
  <c r="L3644" i="19"/>
  <c r="J3644" i="19"/>
  <c r="H3644" i="19"/>
  <c r="F3644" i="19"/>
  <c r="I3644" i="19" s="1"/>
  <c r="B3642" i="19"/>
  <c r="L3671" i="19" s="1"/>
  <c r="I3639" i="19"/>
  <c r="F3639" i="19"/>
  <c r="F3637" i="19"/>
  <c r="L3635" i="19"/>
  <c r="J3635" i="19"/>
  <c r="M3635" i="19" s="1"/>
  <c r="H3635" i="19"/>
  <c r="F3635" i="19"/>
  <c r="I3635" i="19" s="1"/>
  <c r="L3634" i="19"/>
  <c r="J3634" i="19"/>
  <c r="M3634" i="19" s="1"/>
  <c r="H3634" i="19"/>
  <c r="F3634" i="19"/>
  <c r="I3634" i="19" s="1"/>
  <c r="L3633" i="19"/>
  <c r="J3633" i="19"/>
  <c r="M3633" i="19" s="1"/>
  <c r="H3633" i="19"/>
  <c r="F3633" i="19"/>
  <c r="I3633" i="19" s="1"/>
  <c r="L3632" i="19"/>
  <c r="J3632" i="19"/>
  <c r="M3632" i="19" s="1"/>
  <c r="H3632" i="19"/>
  <c r="F3632" i="19"/>
  <c r="I3632" i="19" s="1"/>
  <c r="L3631" i="19"/>
  <c r="J3631" i="19"/>
  <c r="M3631" i="19" s="1"/>
  <c r="H3631" i="19"/>
  <c r="F3631" i="19"/>
  <c r="I3631" i="19" s="1"/>
  <c r="L3630" i="19"/>
  <c r="J3630" i="19"/>
  <c r="M3630" i="19" s="1"/>
  <c r="H3630" i="19"/>
  <c r="F3630" i="19"/>
  <c r="I3630" i="19" s="1"/>
  <c r="L3629" i="19"/>
  <c r="J3629" i="19"/>
  <c r="M3629" i="19" s="1"/>
  <c r="H3629" i="19"/>
  <c r="F3629" i="19"/>
  <c r="I3629" i="19" s="1"/>
  <c r="L3628" i="19"/>
  <c r="J3628" i="19"/>
  <c r="M3628" i="19" s="1"/>
  <c r="H3628" i="19"/>
  <c r="F3628" i="19"/>
  <c r="I3628" i="19" s="1"/>
  <c r="L3627" i="19"/>
  <c r="J3627" i="19"/>
  <c r="M3627" i="19" s="1"/>
  <c r="H3627" i="19"/>
  <c r="F3627" i="19"/>
  <c r="I3627" i="19" s="1"/>
  <c r="L3626" i="19"/>
  <c r="J3626" i="19"/>
  <c r="M3626" i="19" s="1"/>
  <c r="H3626" i="19"/>
  <c r="F3626" i="19"/>
  <c r="I3626" i="19" s="1"/>
  <c r="L3625" i="19"/>
  <c r="J3625" i="19"/>
  <c r="M3625" i="19" s="1"/>
  <c r="H3625" i="19"/>
  <c r="F3625" i="19"/>
  <c r="I3625" i="19" s="1"/>
  <c r="L3624" i="19"/>
  <c r="J3624" i="19"/>
  <c r="M3624" i="19" s="1"/>
  <c r="H3624" i="19"/>
  <c r="F3624" i="19"/>
  <c r="I3624" i="19" s="1"/>
  <c r="L3623" i="19"/>
  <c r="J3623" i="19"/>
  <c r="M3623" i="19" s="1"/>
  <c r="H3623" i="19"/>
  <c r="F3623" i="19"/>
  <c r="I3623" i="19" s="1"/>
  <c r="L3622" i="19"/>
  <c r="J3622" i="19"/>
  <c r="M3622" i="19" s="1"/>
  <c r="H3622" i="19"/>
  <c r="F3622" i="19"/>
  <c r="I3622" i="19" s="1"/>
  <c r="L3621" i="19"/>
  <c r="J3621" i="19"/>
  <c r="M3621" i="19" s="1"/>
  <c r="H3621" i="19"/>
  <c r="F3621" i="19"/>
  <c r="I3621" i="19" s="1"/>
  <c r="L3620" i="19"/>
  <c r="J3620" i="19"/>
  <c r="M3620" i="19" s="1"/>
  <c r="H3620" i="19"/>
  <c r="F3620" i="19"/>
  <c r="I3620" i="19" s="1"/>
  <c r="L3619" i="19"/>
  <c r="J3619" i="19"/>
  <c r="M3619" i="19" s="1"/>
  <c r="H3619" i="19"/>
  <c r="F3619" i="19"/>
  <c r="I3619" i="19" s="1"/>
  <c r="L3618" i="19"/>
  <c r="J3618" i="19"/>
  <c r="M3618" i="19" s="1"/>
  <c r="H3618" i="19"/>
  <c r="F3618" i="19"/>
  <c r="I3618" i="19" s="1"/>
  <c r="L3617" i="19"/>
  <c r="J3617" i="19"/>
  <c r="M3617" i="19" s="1"/>
  <c r="H3617" i="19"/>
  <c r="F3617" i="19"/>
  <c r="I3617" i="19" s="1"/>
  <c r="L3616" i="19"/>
  <c r="J3616" i="19"/>
  <c r="M3616" i="19" s="1"/>
  <c r="H3616" i="19"/>
  <c r="F3616" i="19"/>
  <c r="I3616" i="19" s="1"/>
  <c r="L3615" i="19"/>
  <c r="J3615" i="19"/>
  <c r="M3615" i="19" s="1"/>
  <c r="H3615" i="19"/>
  <c r="F3615" i="19"/>
  <c r="I3615" i="19" s="1"/>
  <c r="L3614" i="19"/>
  <c r="J3614" i="19"/>
  <c r="M3614" i="19" s="1"/>
  <c r="H3614" i="19"/>
  <c r="F3614" i="19"/>
  <c r="I3614" i="19" s="1"/>
  <c r="L3613" i="19"/>
  <c r="J3613" i="19"/>
  <c r="M3613" i="19" s="1"/>
  <c r="H3613" i="19"/>
  <c r="F3613" i="19"/>
  <c r="I3613" i="19" s="1"/>
  <c r="L3612" i="19"/>
  <c r="J3612" i="19"/>
  <c r="H3612" i="19"/>
  <c r="F3612" i="19"/>
  <c r="I3612" i="19" s="1"/>
  <c r="B3610" i="19"/>
  <c r="L3639" i="19" s="1"/>
  <c r="I3607" i="19"/>
  <c r="F3607" i="19"/>
  <c r="F3605" i="19"/>
  <c r="L3603" i="19"/>
  <c r="J3603" i="19"/>
  <c r="M3603" i="19" s="1"/>
  <c r="H3603" i="19"/>
  <c r="F3603" i="19"/>
  <c r="I3603" i="19" s="1"/>
  <c r="L3602" i="19"/>
  <c r="J3602" i="19"/>
  <c r="M3602" i="19" s="1"/>
  <c r="H3602" i="19"/>
  <c r="F3602" i="19"/>
  <c r="I3602" i="19" s="1"/>
  <c r="L3601" i="19"/>
  <c r="J3601" i="19"/>
  <c r="M3601" i="19" s="1"/>
  <c r="H3601" i="19"/>
  <c r="F3601" i="19"/>
  <c r="I3601" i="19" s="1"/>
  <c r="L3600" i="19"/>
  <c r="J3600" i="19"/>
  <c r="M3600" i="19" s="1"/>
  <c r="H3600" i="19"/>
  <c r="F3600" i="19"/>
  <c r="I3600" i="19" s="1"/>
  <c r="L3599" i="19"/>
  <c r="J3599" i="19"/>
  <c r="M3599" i="19" s="1"/>
  <c r="H3599" i="19"/>
  <c r="F3599" i="19"/>
  <c r="I3599" i="19" s="1"/>
  <c r="L3598" i="19"/>
  <c r="J3598" i="19"/>
  <c r="M3598" i="19" s="1"/>
  <c r="H3598" i="19"/>
  <c r="F3598" i="19"/>
  <c r="I3598" i="19" s="1"/>
  <c r="L3597" i="19"/>
  <c r="J3597" i="19"/>
  <c r="M3597" i="19" s="1"/>
  <c r="H3597" i="19"/>
  <c r="F3597" i="19"/>
  <c r="I3597" i="19" s="1"/>
  <c r="L3596" i="19"/>
  <c r="J3596" i="19"/>
  <c r="M3596" i="19" s="1"/>
  <c r="H3596" i="19"/>
  <c r="F3596" i="19"/>
  <c r="I3596" i="19" s="1"/>
  <c r="L3595" i="19"/>
  <c r="J3595" i="19"/>
  <c r="M3595" i="19" s="1"/>
  <c r="H3595" i="19"/>
  <c r="F3595" i="19"/>
  <c r="I3595" i="19" s="1"/>
  <c r="L3594" i="19"/>
  <c r="J3594" i="19"/>
  <c r="M3594" i="19" s="1"/>
  <c r="H3594" i="19"/>
  <c r="F3594" i="19"/>
  <c r="I3594" i="19" s="1"/>
  <c r="L3593" i="19"/>
  <c r="J3593" i="19"/>
  <c r="M3593" i="19" s="1"/>
  <c r="H3593" i="19"/>
  <c r="F3593" i="19"/>
  <c r="I3593" i="19" s="1"/>
  <c r="L3592" i="19"/>
  <c r="J3592" i="19"/>
  <c r="M3592" i="19" s="1"/>
  <c r="H3592" i="19"/>
  <c r="F3592" i="19"/>
  <c r="I3592" i="19" s="1"/>
  <c r="L3591" i="19"/>
  <c r="J3591" i="19"/>
  <c r="M3591" i="19" s="1"/>
  <c r="H3591" i="19"/>
  <c r="F3591" i="19"/>
  <c r="I3591" i="19" s="1"/>
  <c r="L3590" i="19"/>
  <c r="J3590" i="19"/>
  <c r="M3590" i="19" s="1"/>
  <c r="H3590" i="19"/>
  <c r="F3590" i="19"/>
  <c r="I3590" i="19" s="1"/>
  <c r="L3589" i="19"/>
  <c r="J3589" i="19"/>
  <c r="M3589" i="19" s="1"/>
  <c r="H3589" i="19"/>
  <c r="F3589" i="19"/>
  <c r="I3589" i="19" s="1"/>
  <c r="L3588" i="19"/>
  <c r="J3588" i="19"/>
  <c r="M3588" i="19" s="1"/>
  <c r="H3588" i="19"/>
  <c r="F3588" i="19"/>
  <c r="I3588" i="19" s="1"/>
  <c r="L3587" i="19"/>
  <c r="J3587" i="19"/>
  <c r="M3587" i="19" s="1"/>
  <c r="H3587" i="19"/>
  <c r="F3587" i="19"/>
  <c r="I3587" i="19" s="1"/>
  <c r="L3586" i="19"/>
  <c r="J3586" i="19"/>
  <c r="M3586" i="19" s="1"/>
  <c r="H3586" i="19"/>
  <c r="F3586" i="19"/>
  <c r="I3586" i="19" s="1"/>
  <c r="L3585" i="19"/>
  <c r="J3585" i="19"/>
  <c r="M3585" i="19" s="1"/>
  <c r="H3585" i="19"/>
  <c r="F3585" i="19"/>
  <c r="I3585" i="19" s="1"/>
  <c r="L3584" i="19"/>
  <c r="J3584" i="19"/>
  <c r="M3584" i="19" s="1"/>
  <c r="I3584" i="19"/>
  <c r="H3584" i="19"/>
  <c r="F3584" i="19"/>
  <c r="L3583" i="19"/>
  <c r="J3583" i="19"/>
  <c r="M3583" i="19" s="1"/>
  <c r="I3583" i="19"/>
  <c r="H3583" i="19"/>
  <c r="F3583" i="19"/>
  <c r="L3582" i="19"/>
  <c r="J3582" i="19"/>
  <c r="M3582" i="19" s="1"/>
  <c r="H3582" i="19"/>
  <c r="F3582" i="19"/>
  <c r="I3582" i="19" s="1"/>
  <c r="L3581" i="19"/>
  <c r="J3581" i="19"/>
  <c r="M3581" i="19" s="1"/>
  <c r="H3581" i="19"/>
  <c r="F3581" i="19"/>
  <c r="I3581" i="19" s="1"/>
  <c r="L3580" i="19"/>
  <c r="J3580" i="19"/>
  <c r="H3580" i="19"/>
  <c r="F3580" i="19"/>
  <c r="I3580" i="19" s="1"/>
  <c r="B3578" i="19"/>
  <c r="L3607" i="19" s="1"/>
  <c r="I3575" i="19"/>
  <c r="F3575" i="19"/>
  <c r="F3573" i="19"/>
  <c r="L3571" i="19"/>
  <c r="J3571" i="19"/>
  <c r="M3571" i="19" s="1"/>
  <c r="H3571" i="19"/>
  <c r="F3571" i="19"/>
  <c r="I3571" i="19" s="1"/>
  <c r="L3570" i="19"/>
  <c r="J3570" i="19"/>
  <c r="M3570" i="19" s="1"/>
  <c r="H3570" i="19"/>
  <c r="F3570" i="19"/>
  <c r="I3570" i="19" s="1"/>
  <c r="L3569" i="19"/>
  <c r="J3569" i="19"/>
  <c r="M3569" i="19" s="1"/>
  <c r="H3569" i="19"/>
  <c r="F3569" i="19"/>
  <c r="I3569" i="19" s="1"/>
  <c r="L3568" i="19"/>
  <c r="J3568" i="19"/>
  <c r="M3568" i="19" s="1"/>
  <c r="H3568" i="19"/>
  <c r="F3568" i="19"/>
  <c r="I3568" i="19" s="1"/>
  <c r="L3567" i="19"/>
  <c r="J3567" i="19"/>
  <c r="M3567" i="19" s="1"/>
  <c r="H3567" i="19"/>
  <c r="F3567" i="19"/>
  <c r="I3567" i="19" s="1"/>
  <c r="L3566" i="19"/>
  <c r="J3566" i="19"/>
  <c r="M3566" i="19" s="1"/>
  <c r="H3566" i="19"/>
  <c r="F3566" i="19"/>
  <c r="I3566" i="19" s="1"/>
  <c r="L3565" i="19"/>
  <c r="J3565" i="19"/>
  <c r="M3565" i="19" s="1"/>
  <c r="H3565" i="19"/>
  <c r="F3565" i="19"/>
  <c r="I3565" i="19" s="1"/>
  <c r="L3564" i="19"/>
  <c r="J3564" i="19"/>
  <c r="M3564" i="19" s="1"/>
  <c r="H3564" i="19"/>
  <c r="F3564" i="19"/>
  <c r="I3564" i="19" s="1"/>
  <c r="L3563" i="19"/>
  <c r="J3563" i="19"/>
  <c r="M3563" i="19" s="1"/>
  <c r="H3563" i="19"/>
  <c r="F3563" i="19"/>
  <c r="I3563" i="19" s="1"/>
  <c r="L3562" i="19"/>
  <c r="J3562" i="19"/>
  <c r="M3562" i="19" s="1"/>
  <c r="H3562" i="19"/>
  <c r="F3562" i="19"/>
  <c r="I3562" i="19" s="1"/>
  <c r="L3561" i="19"/>
  <c r="J3561" i="19"/>
  <c r="M3561" i="19" s="1"/>
  <c r="H3561" i="19"/>
  <c r="F3561" i="19"/>
  <c r="I3561" i="19" s="1"/>
  <c r="L3560" i="19"/>
  <c r="J3560" i="19"/>
  <c r="M3560" i="19" s="1"/>
  <c r="H3560" i="19"/>
  <c r="F3560" i="19"/>
  <c r="I3560" i="19" s="1"/>
  <c r="L3559" i="19"/>
  <c r="J3559" i="19"/>
  <c r="M3559" i="19" s="1"/>
  <c r="H3559" i="19"/>
  <c r="F3559" i="19"/>
  <c r="I3559" i="19" s="1"/>
  <c r="L3558" i="19"/>
  <c r="J3558" i="19"/>
  <c r="M3558" i="19" s="1"/>
  <c r="H3558" i="19"/>
  <c r="F3558" i="19"/>
  <c r="I3558" i="19" s="1"/>
  <c r="L3557" i="19"/>
  <c r="J3557" i="19"/>
  <c r="M3557" i="19" s="1"/>
  <c r="H3557" i="19"/>
  <c r="F3557" i="19"/>
  <c r="I3557" i="19" s="1"/>
  <c r="L3556" i="19"/>
  <c r="J3556" i="19"/>
  <c r="M3556" i="19" s="1"/>
  <c r="H3556" i="19"/>
  <c r="F3556" i="19"/>
  <c r="I3556" i="19" s="1"/>
  <c r="L3555" i="19"/>
  <c r="J3555" i="19"/>
  <c r="M3555" i="19" s="1"/>
  <c r="H3555" i="19"/>
  <c r="F3555" i="19"/>
  <c r="I3555" i="19" s="1"/>
  <c r="L3554" i="19"/>
  <c r="J3554" i="19"/>
  <c r="M3554" i="19" s="1"/>
  <c r="H3554" i="19"/>
  <c r="F3554" i="19"/>
  <c r="I3554" i="19" s="1"/>
  <c r="L3553" i="19"/>
  <c r="J3553" i="19"/>
  <c r="M3553" i="19" s="1"/>
  <c r="H3553" i="19"/>
  <c r="F3553" i="19"/>
  <c r="I3553" i="19" s="1"/>
  <c r="L3552" i="19"/>
  <c r="J3552" i="19"/>
  <c r="M3552" i="19" s="1"/>
  <c r="H3552" i="19"/>
  <c r="F3552" i="19"/>
  <c r="I3552" i="19" s="1"/>
  <c r="L3551" i="19"/>
  <c r="J3551" i="19"/>
  <c r="M3551" i="19" s="1"/>
  <c r="H3551" i="19"/>
  <c r="F3551" i="19"/>
  <c r="I3551" i="19" s="1"/>
  <c r="L3550" i="19"/>
  <c r="J3550" i="19"/>
  <c r="M3550" i="19" s="1"/>
  <c r="H3550" i="19"/>
  <c r="F3550" i="19"/>
  <c r="I3550" i="19" s="1"/>
  <c r="L3549" i="19"/>
  <c r="J3549" i="19"/>
  <c r="M3549" i="19" s="1"/>
  <c r="H3549" i="19"/>
  <c r="F3549" i="19"/>
  <c r="I3549" i="19" s="1"/>
  <c r="L3548" i="19"/>
  <c r="J3548" i="19"/>
  <c r="M3548" i="19" s="1"/>
  <c r="H3548" i="19"/>
  <c r="F3548" i="19"/>
  <c r="I3548" i="19" s="1"/>
  <c r="B3546" i="19"/>
  <c r="L3575" i="19" s="1"/>
  <c r="I3543" i="19"/>
  <c r="F3543" i="19"/>
  <c r="F3541" i="19"/>
  <c r="L3539" i="19"/>
  <c r="J3539" i="19"/>
  <c r="M3539" i="19" s="1"/>
  <c r="H3539" i="19"/>
  <c r="F3539" i="19"/>
  <c r="I3539" i="19" s="1"/>
  <c r="L3538" i="19"/>
  <c r="J3538" i="19"/>
  <c r="M3538" i="19" s="1"/>
  <c r="H3538" i="19"/>
  <c r="F3538" i="19"/>
  <c r="I3538" i="19" s="1"/>
  <c r="L3537" i="19"/>
  <c r="J3537" i="19"/>
  <c r="M3537" i="19" s="1"/>
  <c r="H3537" i="19"/>
  <c r="F3537" i="19"/>
  <c r="I3537" i="19" s="1"/>
  <c r="M3536" i="19"/>
  <c r="L3536" i="19"/>
  <c r="J3536" i="19"/>
  <c r="H3536" i="19"/>
  <c r="F3536" i="19"/>
  <c r="I3536" i="19" s="1"/>
  <c r="L3535" i="19"/>
  <c r="J3535" i="19"/>
  <c r="M3535" i="19" s="1"/>
  <c r="H3535" i="19"/>
  <c r="F3535" i="19"/>
  <c r="I3535" i="19" s="1"/>
  <c r="L3534" i="19"/>
  <c r="J3534" i="19"/>
  <c r="M3534" i="19" s="1"/>
  <c r="I3534" i="19"/>
  <c r="H3534" i="19"/>
  <c r="F3534" i="19"/>
  <c r="L3533" i="19"/>
  <c r="J3533" i="19"/>
  <c r="M3533" i="19" s="1"/>
  <c r="H3533" i="19"/>
  <c r="F3533" i="19"/>
  <c r="I3533" i="19" s="1"/>
  <c r="L3532" i="19"/>
  <c r="J3532" i="19"/>
  <c r="M3532" i="19" s="1"/>
  <c r="H3532" i="19"/>
  <c r="F3532" i="19"/>
  <c r="I3532" i="19" s="1"/>
  <c r="L3531" i="19"/>
  <c r="J3531" i="19"/>
  <c r="M3531" i="19" s="1"/>
  <c r="H3531" i="19"/>
  <c r="F3531" i="19"/>
  <c r="I3531" i="19" s="1"/>
  <c r="M3530" i="19"/>
  <c r="L3530" i="19"/>
  <c r="J3530" i="19"/>
  <c r="I3530" i="19"/>
  <c r="H3530" i="19"/>
  <c r="F3530" i="19"/>
  <c r="L3529" i="19"/>
  <c r="J3529" i="19"/>
  <c r="M3529" i="19" s="1"/>
  <c r="H3529" i="19"/>
  <c r="F3529" i="19"/>
  <c r="I3529" i="19" s="1"/>
  <c r="L3528" i="19"/>
  <c r="J3528" i="19"/>
  <c r="M3528" i="19" s="1"/>
  <c r="H3528" i="19"/>
  <c r="F3528" i="19"/>
  <c r="I3528" i="19" s="1"/>
  <c r="L3527" i="19"/>
  <c r="J3527" i="19"/>
  <c r="M3527" i="19" s="1"/>
  <c r="H3527" i="19"/>
  <c r="F3527" i="19"/>
  <c r="I3527" i="19" s="1"/>
  <c r="L3526" i="19"/>
  <c r="J3526" i="19"/>
  <c r="M3526" i="19" s="1"/>
  <c r="I3526" i="19"/>
  <c r="H3526" i="19"/>
  <c r="F3526" i="19"/>
  <c r="L3525" i="19"/>
  <c r="J3525" i="19"/>
  <c r="M3525" i="19" s="1"/>
  <c r="H3525" i="19"/>
  <c r="F3525" i="19"/>
  <c r="I3525" i="19" s="1"/>
  <c r="M3524" i="19"/>
  <c r="L3524" i="19"/>
  <c r="J3524" i="19"/>
  <c r="H3524" i="19"/>
  <c r="F3524" i="19"/>
  <c r="I3524" i="19" s="1"/>
  <c r="L3523" i="19"/>
  <c r="J3523" i="19"/>
  <c r="M3523" i="19" s="1"/>
  <c r="H3523" i="19"/>
  <c r="F3523" i="19"/>
  <c r="I3523" i="19" s="1"/>
  <c r="L3522" i="19"/>
  <c r="J3522" i="19"/>
  <c r="M3522" i="19" s="1"/>
  <c r="I3522" i="19"/>
  <c r="H3522" i="19"/>
  <c r="F3522" i="19"/>
  <c r="L3521" i="19"/>
  <c r="J3521" i="19"/>
  <c r="M3521" i="19" s="1"/>
  <c r="H3521" i="19"/>
  <c r="F3521" i="19"/>
  <c r="I3521" i="19" s="1"/>
  <c r="L3520" i="19"/>
  <c r="J3520" i="19"/>
  <c r="M3520" i="19" s="1"/>
  <c r="H3520" i="19"/>
  <c r="F3520" i="19"/>
  <c r="I3520" i="19" s="1"/>
  <c r="L3519" i="19"/>
  <c r="J3519" i="19"/>
  <c r="M3519" i="19" s="1"/>
  <c r="H3519" i="19"/>
  <c r="F3519" i="19"/>
  <c r="I3519" i="19" s="1"/>
  <c r="L3518" i="19"/>
  <c r="J3518" i="19"/>
  <c r="M3518" i="19" s="1"/>
  <c r="H3518" i="19"/>
  <c r="F3518" i="19"/>
  <c r="I3518" i="19" s="1"/>
  <c r="L3517" i="19"/>
  <c r="J3517" i="19"/>
  <c r="M3517" i="19" s="1"/>
  <c r="H3517" i="19"/>
  <c r="F3517" i="19"/>
  <c r="I3517" i="19" s="1"/>
  <c r="M3516" i="19"/>
  <c r="L3516" i="19"/>
  <c r="J3516" i="19"/>
  <c r="H3516" i="19"/>
  <c r="F3516" i="19"/>
  <c r="I3516" i="19" s="1"/>
  <c r="B3514" i="19"/>
  <c r="L3543" i="19" s="1"/>
  <c r="I3511" i="19"/>
  <c r="F3511" i="19"/>
  <c r="F3509" i="19"/>
  <c r="L3507" i="19"/>
  <c r="J3507" i="19"/>
  <c r="M3507" i="19" s="1"/>
  <c r="H3507" i="19"/>
  <c r="F3507" i="19"/>
  <c r="I3507" i="19" s="1"/>
  <c r="L3506" i="19"/>
  <c r="J3506" i="19"/>
  <c r="M3506" i="19" s="1"/>
  <c r="H3506" i="19"/>
  <c r="F3506" i="19"/>
  <c r="I3506" i="19" s="1"/>
  <c r="L3505" i="19"/>
  <c r="J3505" i="19"/>
  <c r="M3505" i="19" s="1"/>
  <c r="H3505" i="19"/>
  <c r="F3505" i="19"/>
  <c r="I3505" i="19" s="1"/>
  <c r="L3504" i="19"/>
  <c r="J3504" i="19"/>
  <c r="M3504" i="19" s="1"/>
  <c r="H3504" i="19"/>
  <c r="F3504" i="19"/>
  <c r="I3504" i="19" s="1"/>
  <c r="L3503" i="19"/>
  <c r="J3503" i="19"/>
  <c r="M3503" i="19" s="1"/>
  <c r="H3503" i="19"/>
  <c r="F3503" i="19"/>
  <c r="I3503" i="19" s="1"/>
  <c r="L3502" i="19"/>
  <c r="J3502" i="19"/>
  <c r="M3502" i="19" s="1"/>
  <c r="H3502" i="19"/>
  <c r="F3502" i="19"/>
  <c r="I3502" i="19" s="1"/>
  <c r="L3501" i="19"/>
  <c r="J3501" i="19"/>
  <c r="M3501" i="19" s="1"/>
  <c r="H3501" i="19"/>
  <c r="F3501" i="19"/>
  <c r="I3501" i="19" s="1"/>
  <c r="L3500" i="19"/>
  <c r="J3500" i="19"/>
  <c r="M3500" i="19" s="1"/>
  <c r="H3500" i="19"/>
  <c r="F3500" i="19"/>
  <c r="I3500" i="19" s="1"/>
  <c r="L3499" i="19"/>
  <c r="J3499" i="19"/>
  <c r="M3499" i="19" s="1"/>
  <c r="H3499" i="19"/>
  <c r="F3499" i="19"/>
  <c r="I3499" i="19" s="1"/>
  <c r="L3498" i="19"/>
  <c r="J3498" i="19"/>
  <c r="M3498" i="19" s="1"/>
  <c r="H3498" i="19"/>
  <c r="F3498" i="19"/>
  <c r="I3498" i="19" s="1"/>
  <c r="L3497" i="19"/>
  <c r="J3497" i="19"/>
  <c r="M3497" i="19" s="1"/>
  <c r="H3497" i="19"/>
  <c r="F3497" i="19"/>
  <c r="I3497" i="19" s="1"/>
  <c r="L3496" i="19"/>
  <c r="J3496" i="19"/>
  <c r="M3496" i="19" s="1"/>
  <c r="H3496" i="19"/>
  <c r="F3496" i="19"/>
  <c r="I3496" i="19" s="1"/>
  <c r="L3495" i="19"/>
  <c r="J3495" i="19"/>
  <c r="M3495" i="19" s="1"/>
  <c r="H3495" i="19"/>
  <c r="F3495" i="19"/>
  <c r="I3495" i="19" s="1"/>
  <c r="L3494" i="19"/>
  <c r="J3494" i="19"/>
  <c r="M3494" i="19" s="1"/>
  <c r="H3494" i="19"/>
  <c r="F3494" i="19"/>
  <c r="I3494" i="19" s="1"/>
  <c r="L3493" i="19"/>
  <c r="J3493" i="19"/>
  <c r="M3493" i="19" s="1"/>
  <c r="H3493" i="19"/>
  <c r="F3493" i="19"/>
  <c r="I3493" i="19" s="1"/>
  <c r="L3492" i="19"/>
  <c r="J3492" i="19"/>
  <c r="M3492" i="19" s="1"/>
  <c r="H3492" i="19"/>
  <c r="F3492" i="19"/>
  <c r="I3492" i="19" s="1"/>
  <c r="L3491" i="19"/>
  <c r="J3491" i="19"/>
  <c r="M3491" i="19" s="1"/>
  <c r="H3491" i="19"/>
  <c r="F3491" i="19"/>
  <c r="I3491" i="19" s="1"/>
  <c r="L3490" i="19"/>
  <c r="J3490" i="19"/>
  <c r="M3490" i="19" s="1"/>
  <c r="H3490" i="19"/>
  <c r="F3490" i="19"/>
  <c r="I3490" i="19" s="1"/>
  <c r="L3489" i="19"/>
  <c r="J3489" i="19"/>
  <c r="M3489" i="19" s="1"/>
  <c r="H3489" i="19"/>
  <c r="F3489" i="19"/>
  <c r="I3489" i="19" s="1"/>
  <c r="L3488" i="19"/>
  <c r="J3488" i="19"/>
  <c r="M3488" i="19" s="1"/>
  <c r="H3488" i="19"/>
  <c r="F3488" i="19"/>
  <c r="I3488" i="19" s="1"/>
  <c r="L3487" i="19"/>
  <c r="J3487" i="19"/>
  <c r="M3487" i="19" s="1"/>
  <c r="H3487" i="19"/>
  <c r="F3487" i="19"/>
  <c r="I3487" i="19" s="1"/>
  <c r="L3486" i="19"/>
  <c r="J3486" i="19"/>
  <c r="M3486" i="19" s="1"/>
  <c r="H3486" i="19"/>
  <c r="F3486" i="19"/>
  <c r="I3486" i="19" s="1"/>
  <c r="L3485" i="19"/>
  <c r="J3485" i="19"/>
  <c r="M3485" i="19" s="1"/>
  <c r="H3485" i="19"/>
  <c r="F3485" i="19"/>
  <c r="I3485" i="19" s="1"/>
  <c r="L3484" i="19"/>
  <c r="J3484" i="19"/>
  <c r="H3484" i="19"/>
  <c r="F3484" i="19"/>
  <c r="I3484" i="19" s="1"/>
  <c r="B3482" i="19"/>
  <c r="L3511" i="19" s="1"/>
  <c r="I3479" i="19"/>
  <c r="F3479" i="19"/>
  <c r="F3477" i="19"/>
  <c r="L3475" i="19"/>
  <c r="J3475" i="19"/>
  <c r="M3475" i="19" s="1"/>
  <c r="H3475" i="19"/>
  <c r="F3475" i="19"/>
  <c r="I3475" i="19" s="1"/>
  <c r="L3474" i="19"/>
  <c r="J3474" i="19"/>
  <c r="M3474" i="19" s="1"/>
  <c r="H3474" i="19"/>
  <c r="F3474" i="19"/>
  <c r="I3474" i="19" s="1"/>
  <c r="L3473" i="19"/>
  <c r="J3473" i="19"/>
  <c r="M3473" i="19" s="1"/>
  <c r="H3473" i="19"/>
  <c r="F3473" i="19"/>
  <c r="I3473" i="19" s="1"/>
  <c r="L3472" i="19"/>
  <c r="J3472" i="19"/>
  <c r="M3472" i="19" s="1"/>
  <c r="H3472" i="19"/>
  <c r="F3472" i="19"/>
  <c r="I3472" i="19" s="1"/>
  <c r="L3471" i="19"/>
  <c r="J3471" i="19"/>
  <c r="M3471" i="19" s="1"/>
  <c r="H3471" i="19"/>
  <c r="F3471" i="19"/>
  <c r="I3471" i="19" s="1"/>
  <c r="L3470" i="19"/>
  <c r="J3470" i="19"/>
  <c r="M3470" i="19" s="1"/>
  <c r="H3470" i="19"/>
  <c r="F3470" i="19"/>
  <c r="I3470" i="19" s="1"/>
  <c r="L3469" i="19"/>
  <c r="J3469" i="19"/>
  <c r="M3469" i="19" s="1"/>
  <c r="H3469" i="19"/>
  <c r="F3469" i="19"/>
  <c r="I3469" i="19" s="1"/>
  <c r="L3468" i="19"/>
  <c r="J3468" i="19"/>
  <c r="M3468" i="19" s="1"/>
  <c r="H3468" i="19"/>
  <c r="F3468" i="19"/>
  <c r="I3468" i="19" s="1"/>
  <c r="L3467" i="19"/>
  <c r="J3467" i="19"/>
  <c r="M3467" i="19" s="1"/>
  <c r="H3467" i="19"/>
  <c r="F3467" i="19"/>
  <c r="I3467" i="19" s="1"/>
  <c r="L3466" i="19"/>
  <c r="J3466" i="19"/>
  <c r="M3466" i="19" s="1"/>
  <c r="H3466" i="19"/>
  <c r="F3466" i="19"/>
  <c r="I3466" i="19" s="1"/>
  <c r="L3465" i="19"/>
  <c r="J3465" i="19"/>
  <c r="M3465" i="19" s="1"/>
  <c r="H3465" i="19"/>
  <c r="F3465" i="19"/>
  <c r="I3465" i="19" s="1"/>
  <c r="L3464" i="19"/>
  <c r="J3464" i="19"/>
  <c r="M3464" i="19" s="1"/>
  <c r="H3464" i="19"/>
  <c r="F3464" i="19"/>
  <c r="I3464" i="19" s="1"/>
  <c r="L3463" i="19"/>
  <c r="J3463" i="19"/>
  <c r="M3463" i="19" s="1"/>
  <c r="H3463" i="19"/>
  <c r="F3463" i="19"/>
  <c r="I3463" i="19" s="1"/>
  <c r="L3462" i="19"/>
  <c r="J3462" i="19"/>
  <c r="M3462" i="19" s="1"/>
  <c r="H3462" i="19"/>
  <c r="F3462" i="19"/>
  <c r="I3462" i="19" s="1"/>
  <c r="L3461" i="19"/>
  <c r="J3461" i="19"/>
  <c r="M3461" i="19" s="1"/>
  <c r="H3461" i="19"/>
  <c r="F3461" i="19"/>
  <c r="I3461" i="19" s="1"/>
  <c r="L3460" i="19"/>
  <c r="J3460" i="19"/>
  <c r="M3460" i="19" s="1"/>
  <c r="H3460" i="19"/>
  <c r="F3460" i="19"/>
  <c r="I3460" i="19" s="1"/>
  <c r="L3459" i="19"/>
  <c r="J3459" i="19"/>
  <c r="M3459" i="19" s="1"/>
  <c r="H3459" i="19"/>
  <c r="F3459" i="19"/>
  <c r="I3459" i="19" s="1"/>
  <c r="L3458" i="19"/>
  <c r="J3458" i="19"/>
  <c r="M3458" i="19" s="1"/>
  <c r="H3458" i="19"/>
  <c r="F3458" i="19"/>
  <c r="I3458" i="19" s="1"/>
  <c r="L3457" i="19"/>
  <c r="J3457" i="19"/>
  <c r="M3457" i="19" s="1"/>
  <c r="H3457" i="19"/>
  <c r="F3457" i="19"/>
  <c r="I3457" i="19" s="1"/>
  <c r="L3456" i="19"/>
  <c r="J3456" i="19"/>
  <c r="M3456" i="19" s="1"/>
  <c r="I3456" i="19"/>
  <c r="H3456" i="19"/>
  <c r="F3456" i="19"/>
  <c r="L3455" i="19"/>
  <c r="J3455" i="19"/>
  <c r="M3455" i="19" s="1"/>
  <c r="H3455" i="19"/>
  <c r="F3455" i="19"/>
  <c r="I3455" i="19" s="1"/>
  <c r="L3454" i="19"/>
  <c r="J3454" i="19"/>
  <c r="M3454" i="19" s="1"/>
  <c r="H3454" i="19"/>
  <c r="F3454" i="19"/>
  <c r="I3454" i="19" s="1"/>
  <c r="L3453" i="19"/>
  <c r="J3453" i="19"/>
  <c r="M3453" i="19" s="1"/>
  <c r="H3453" i="19"/>
  <c r="F3453" i="19"/>
  <c r="I3453" i="19" s="1"/>
  <c r="L3452" i="19"/>
  <c r="J3452" i="19"/>
  <c r="H3452" i="19"/>
  <c r="F3452" i="19"/>
  <c r="I3452" i="19" s="1"/>
  <c r="B3450" i="19"/>
  <c r="L3479" i="19" s="1"/>
  <c r="I3447" i="19"/>
  <c r="F3447" i="19"/>
  <c r="F3445" i="19"/>
  <c r="L3443" i="19"/>
  <c r="J3443" i="19"/>
  <c r="M3443" i="19" s="1"/>
  <c r="H3443" i="19"/>
  <c r="F3443" i="19"/>
  <c r="I3443" i="19" s="1"/>
  <c r="L3442" i="19"/>
  <c r="J3442" i="19"/>
  <c r="M3442" i="19" s="1"/>
  <c r="H3442" i="19"/>
  <c r="F3442" i="19"/>
  <c r="I3442" i="19" s="1"/>
  <c r="L3441" i="19"/>
  <c r="J3441" i="19"/>
  <c r="M3441" i="19" s="1"/>
  <c r="H3441" i="19"/>
  <c r="F3441" i="19"/>
  <c r="I3441" i="19" s="1"/>
  <c r="L3440" i="19"/>
  <c r="J3440" i="19"/>
  <c r="M3440" i="19" s="1"/>
  <c r="H3440" i="19"/>
  <c r="F3440" i="19"/>
  <c r="I3440" i="19" s="1"/>
  <c r="L3439" i="19"/>
  <c r="J3439" i="19"/>
  <c r="M3439" i="19" s="1"/>
  <c r="H3439" i="19"/>
  <c r="F3439" i="19"/>
  <c r="I3439" i="19" s="1"/>
  <c r="L3438" i="19"/>
  <c r="J3438" i="19"/>
  <c r="M3438" i="19" s="1"/>
  <c r="H3438" i="19"/>
  <c r="F3438" i="19"/>
  <c r="I3438" i="19" s="1"/>
  <c r="L3437" i="19"/>
  <c r="J3437" i="19"/>
  <c r="M3437" i="19" s="1"/>
  <c r="H3437" i="19"/>
  <c r="F3437" i="19"/>
  <c r="I3437" i="19" s="1"/>
  <c r="L3436" i="19"/>
  <c r="J3436" i="19"/>
  <c r="M3436" i="19" s="1"/>
  <c r="H3436" i="19"/>
  <c r="F3436" i="19"/>
  <c r="I3436" i="19" s="1"/>
  <c r="L3435" i="19"/>
  <c r="J3435" i="19"/>
  <c r="M3435" i="19" s="1"/>
  <c r="H3435" i="19"/>
  <c r="F3435" i="19"/>
  <c r="I3435" i="19" s="1"/>
  <c r="L3434" i="19"/>
  <c r="J3434" i="19"/>
  <c r="M3434" i="19" s="1"/>
  <c r="H3434" i="19"/>
  <c r="F3434" i="19"/>
  <c r="I3434" i="19" s="1"/>
  <c r="L3433" i="19"/>
  <c r="J3433" i="19"/>
  <c r="M3433" i="19" s="1"/>
  <c r="H3433" i="19"/>
  <c r="F3433" i="19"/>
  <c r="I3433" i="19" s="1"/>
  <c r="L3432" i="19"/>
  <c r="J3432" i="19"/>
  <c r="M3432" i="19" s="1"/>
  <c r="H3432" i="19"/>
  <c r="F3432" i="19"/>
  <c r="I3432" i="19" s="1"/>
  <c r="L3431" i="19"/>
  <c r="J3431" i="19"/>
  <c r="M3431" i="19" s="1"/>
  <c r="H3431" i="19"/>
  <c r="F3431" i="19"/>
  <c r="I3431" i="19" s="1"/>
  <c r="L3430" i="19"/>
  <c r="J3430" i="19"/>
  <c r="M3430" i="19" s="1"/>
  <c r="H3430" i="19"/>
  <c r="F3430" i="19"/>
  <c r="I3430" i="19" s="1"/>
  <c r="L3429" i="19"/>
  <c r="J3429" i="19"/>
  <c r="M3429" i="19" s="1"/>
  <c r="H3429" i="19"/>
  <c r="F3429" i="19"/>
  <c r="I3429" i="19" s="1"/>
  <c r="L3428" i="19"/>
  <c r="J3428" i="19"/>
  <c r="M3428" i="19" s="1"/>
  <c r="H3428" i="19"/>
  <c r="F3428" i="19"/>
  <c r="I3428" i="19" s="1"/>
  <c r="L3427" i="19"/>
  <c r="J3427" i="19"/>
  <c r="M3427" i="19" s="1"/>
  <c r="H3427" i="19"/>
  <c r="F3427" i="19"/>
  <c r="I3427" i="19" s="1"/>
  <c r="L3426" i="19"/>
  <c r="J3426" i="19"/>
  <c r="M3426" i="19" s="1"/>
  <c r="H3426" i="19"/>
  <c r="F3426" i="19"/>
  <c r="I3426" i="19" s="1"/>
  <c r="L3425" i="19"/>
  <c r="J3425" i="19"/>
  <c r="M3425" i="19" s="1"/>
  <c r="H3425" i="19"/>
  <c r="F3425" i="19"/>
  <c r="I3425" i="19" s="1"/>
  <c r="L3424" i="19"/>
  <c r="J3424" i="19"/>
  <c r="M3424" i="19" s="1"/>
  <c r="H3424" i="19"/>
  <c r="F3424" i="19"/>
  <c r="I3424" i="19" s="1"/>
  <c r="L3423" i="19"/>
  <c r="J3423" i="19"/>
  <c r="M3423" i="19" s="1"/>
  <c r="H3423" i="19"/>
  <c r="F3423" i="19"/>
  <c r="I3423" i="19" s="1"/>
  <c r="L3422" i="19"/>
  <c r="J3422" i="19"/>
  <c r="M3422" i="19" s="1"/>
  <c r="H3422" i="19"/>
  <c r="F3422" i="19"/>
  <c r="I3422" i="19" s="1"/>
  <c r="L3421" i="19"/>
  <c r="J3421" i="19"/>
  <c r="M3421" i="19" s="1"/>
  <c r="H3421" i="19"/>
  <c r="F3421" i="19"/>
  <c r="I3421" i="19" s="1"/>
  <c r="L3420" i="19"/>
  <c r="J3420" i="19"/>
  <c r="H3420" i="19"/>
  <c r="F3420" i="19"/>
  <c r="I3420" i="19" s="1"/>
  <c r="B3418" i="19"/>
  <c r="L3447" i="19" s="1"/>
  <c r="I3415" i="19"/>
  <c r="F3415" i="19"/>
  <c r="F3413" i="19"/>
  <c r="L3411" i="19"/>
  <c r="J3411" i="19"/>
  <c r="M3411" i="19" s="1"/>
  <c r="H3411" i="19"/>
  <c r="F3411" i="19"/>
  <c r="I3411" i="19" s="1"/>
  <c r="L3410" i="19"/>
  <c r="J3410" i="19"/>
  <c r="M3410" i="19" s="1"/>
  <c r="H3410" i="19"/>
  <c r="F3410" i="19"/>
  <c r="I3410" i="19" s="1"/>
  <c r="L3409" i="19"/>
  <c r="J3409" i="19"/>
  <c r="M3409" i="19" s="1"/>
  <c r="H3409" i="19"/>
  <c r="F3409" i="19"/>
  <c r="I3409" i="19" s="1"/>
  <c r="L3408" i="19"/>
  <c r="J3408" i="19"/>
  <c r="M3408" i="19" s="1"/>
  <c r="H3408" i="19"/>
  <c r="F3408" i="19"/>
  <c r="I3408" i="19" s="1"/>
  <c r="L3407" i="19"/>
  <c r="J3407" i="19"/>
  <c r="M3407" i="19" s="1"/>
  <c r="H3407" i="19"/>
  <c r="F3407" i="19"/>
  <c r="I3407" i="19" s="1"/>
  <c r="L3406" i="19"/>
  <c r="J3406" i="19"/>
  <c r="M3406" i="19" s="1"/>
  <c r="H3406" i="19"/>
  <c r="F3406" i="19"/>
  <c r="I3406" i="19" s="1"/>
  <c r="L3405" i="19"/>
  <c r="J3405" i="19"/>
  <c r="M3405" i="19" s="1"/>
  <c r="H3405" i="19"/>
  <c r="F3405" i="19"/>
  <c r="I3405" i="19" s="1"/>
  <c r="L3404" i="19"/>
  <c r="J3404" i="19"/>
  <c r="M3404" i="19" s="1"/>
  <c r="H3404" i="19"/>
  <c r="F3404" i="19"/>
  <c r="I3404" i="19" s="1"/>
  <c r="L3403" i="19"/>
  <c r="J3403" i="19"/>
  <c r="M3403" i="19" s="1"/>
  <c r="H3403" i="19"/>
  <c r="F3403" i="19"/>
  <c r="I3403" i="19" s="1"/>
  <c r="L3402" i="19"/>
  <c r="J3402" i="19"/>
  <c r="M3402" i="19" s="1"/>
  <c r="H3402" i="19"/>
  <c r="F3402" i="19"/>
  <c r="I3402" i="19" s="1"/>
  <c r="L3401" i="19"/>
  <c r="J3401" i="19"/>
  <c r="M3401" i="19" s="1"/>
  <c r="H3401" i="19"/>
  <c r="F3401" i="19"/>
  <c r="I3401" i="19" s="1"/>
  <c r="L3400" i="19"/>
  <c r="J3400" i="19"/>
  <c r="M3400" i="19" s="1"/>
  <c r="H3400" i="19"/>
  <c r="F3400" i="19"/>
  <c r="I3400" i="19" s="1"/>
  <c r="L3399" i="19"/>
  <c r="J3399" i="19"/>
  <c r="M3399" i="19" s="1"/>
  <c r="H3399" i="19"/>
  <c r="F3399" i="19"/>
  <c r="I3399" i="19" s="1"/>
  <c r="L3398" i="19"/>
  <c r="J3398" i="19"/>
  <c r="M3398" i="19" s="1"/>
  <c r="I3398" i="19"/>
  <c r="H3398" i="19"/>
  <c r="F3398" i="19"/>
  <c r="L3397" i="19"/>
  <c r="J3397" i="19"/>
  <c r="M3397" i="19" s="1"/>
  <c r="H3397" i="19"/>
  <c r="F3397" i="19"/>
  <c r="I3397" i="19" s="1"/>
  <c r="L3396" i="19"/>
  <c r="J3396" i="19"/>
  <c r="M3396" i="19" s="1"/>
  <c r="I3396" i="19"/>
  <c r="H3396" i="19"/>
  <c r="F3396" i="19"/>
  <c r="M3395" i="19"/>
  <c r="L3395" i="19"/>
  <c r="J3395" i="19"/>
  <c r="H3395" i="19"/>
  <c r="F3395" i="19"/>
  <c r="I3395" i="19" s="1"/>
  <c r="L3394" i="19"/>
  <c r="J3394" i="19"/>
  <c r="M3394" i="19" s="1"/>
  <c r="H3394" i="19"/>
  <c r="F3394" i="19"/>
  <c r="I3394" i="19" s="1"/>
  <c r="M3393" i="19"/>
  <c r="L3393" i="19"/>
  <c r="J3393" i="19"/>
  <c r="H3393" i="19"/>
  <c r="F3393" i="19"/>
  <c r="I3393" i="19" s="1"/>
  <c r="L3392" i="19"/>
  <c r="J3392" i="19"/>
  <c r="M3392" i="19" s="1"/>
  <c r="H3392" i="19"/>
  <c r="F3392" i="19"/>
  <c r="I3392" i="19" s="1"/>
  <c r="L3391" i="19"/>
  <c r="J3391" i="19"/>
  <c r="M3391" i="19" s="1"/>
  <c r="H3391" i="19"/>
  <c r="F3391" i="19"/>
  <c r="I3391" i="19" s="1"/>
  <c r="L3390" i="19"/>
  <c r="J3390" i="19"/>
  <c r="M3390" i="19" s="1"/>
  <c r="H3390" i="19"/>
  <c r="F3390" i="19"/>
  <c r="I3390" i="19" s="1"/>
  <c r="L3389" i="19"/>
  <c r="J3389" i="19"/>
  <c r="H3389" i="19"/>
  <c r="F3389" i="19"/>
  <c r="I3389" i="19" s="1"/>
  <c r="L3388" i="19"/>
  <c r="J3388" i="19"/>
  <c r="M3388" i="19" s="1"/>
  <c r="H3388" i="19"/>
  <c r="F3388" i="19"/>
  <c r="I3388" i="19" s="1"/>
  <c r="B3386" i="19"/>
  <c r="L3415" i="19" s="1"/>
  <c r="I3383" i="19"/>
  <c r="F3383" i="19"/>
  <c r="F3381" i="19"/>
  <c r="L3379" i="19"/>
  <c r="J3379" i="19"/>
  <c r="M3379" i="19" s="1"/>
  <c r="H3379" i="19"/>
  <c r="F3379" i="19"/>
  <c r="I3379" i="19" s="1"/>
  <c r="L3378" i="19"/>
  <c r="J3378" i="19"/>
  <c r="M3378" i="19" s="1"/>
  <c r="H3378" i="19"/>
  <c r="F3378" i="19"/>
  <c r="I3378" i="19" s="1"/>
  <c r="L3377" i="19"/>
  <c r="J3377" i="19"/>
  <c r="M3377" i="19" s="1"/>
  <c r="H3377" i="19"/>
  <c r="F3377" i="19"/>
  <c r="I3377" i="19" s="1"/>
  <c r="L3376" i="19"/>
  <c r="J3376" i="19"/>
  <c r="M3376" i="19" s="1"/>
  <c r="H3376" i="19"/>
  <c r="F3376" i="19"/>
  <c r="I3376" i="19" s="1"/>
  <c r="L3375" i="19"/>
  <c r="J3375" i="19"/>
  <c r="M3375" i="19" s="1"/>
  <c r="H3375" i="19"/>
  <c r="F3375" i="19"/>
  <c r="I3375" i="19" s="1"/>
  <c r="L3374" i="19"/>
  <c r="J3374" i="19"/>
  <c r="M3374" i="19" s="1"/>
  <c r="H3374" i="19"/>
  <c r="F3374" i="19"/>
  <c r="I3374" i="19" s="1"/>
  <c r="L3373" i="19"/>
  <c r="J3373" i="19"/>
  <c r="M3373" i="19" s="1"/>
  <c r="H3373" i="19"/>
  <c r="F3373" i="19"/>
  <c r="I3373" i="19" s="1"/>
  <c r="L3372" i="19"/>
  <c r="J3372" i="19"/>
  <c r="M3372" i="19" s="1"/>
  <c r="H3372" i="19"/>
  <c r="F3372" i="19"/>
  <c r="I3372" i="19" s="1"/>
  <c r="L3371" i="19"/>
  <c r="J3371" i="19"/>
  <c r="M3371" i="19" s="1"/>
  <c r="H3371" i="19"/>
  <c r="F3371" i="19"/>
  <c r="I3371" i="19" s="1"/>
  <c r="L3370" i="19"/>
  <c r="J3370" i="19"/>
  <c r="M3370" i="19" s="1"/>
  <c r="H3370" i="19"/>
  <c r="F3370" i="19"/>
  <c r="I3370" i="19" s="1"/>
  <c r="L3369" i="19"/>
  <c r="J3369" i="19"/>
  <c r="M3369" i="19" s="1"/>
  <c r="H3369" i="19"/>
  <c r="F3369" i="19"/>
  <c r="I3369" i="19" s="1"/>
  <c r="L3368" i="19"/>
  <c r="J3368" i="19"/>
  <c r="M3368" i="19" s="1"/>
  <c r="H3368" i="19"/>
  <c r="F3368" i="19"/>
  <c r="I3368" i="19" s="1"/>
  <c r="L3367" i="19"/>
  <c r="J3367" i="19"/>
  <c r="M3367" i="19" s="1"/>
  <c r="H3367" i="19"/>
  <c r="F3367" i="19"/>
  <c r="I3367" i="19" s="1"/>
  <c r="L3366" i="19"/>
  <c r="J3366" i="19"/>
  <c r="M3366" i="19" s="1"/>
  <c r="H3366" i="19"/>
  <c r="F3366" i="19"/>
  <c r="I3366" i="19" s="1"/>
  <c r="L3365" i="19"/>
  <c r="J3365" i="19"/>
  <c r="M3365" i="19" s="1"/>
  <c r="H3365" i="19"/>
  <c r="F3365" i="19"/>
  <c r="I3365" i="19" s="1"/>
  <c r="L3364" i="19"/>
  <c r="J3364" i="19"/>
  <c r="M3364" i="19" s="1"/>
  <c r="H3364" i="19"/>
  <c r="F3364" i="19"/>
  <c r="I3364" i="19" s="1"/>
  <c r="L3363" i="19"/>
  <c r="J3363" i="19"/>
  <c r="M3363" i="19" s="1"/>
  <c r="H3363" i="19"/>
  <c r="F3363" i="19"/>
  <c r="I3363" i="19" s="1"/>
  <c r="L3362" i="19"/>
  <c r="J3362" i="19"/>
  <c r="M3362" i="19" s="1"/>
  <c r="H3362" i="19"/>
  <c r="F3362" i="19"/>
  <c r="I3362" i="19" s="1"/>
  <c r="L3361" i="19"/>
  <c r="J3361" i="19"/>
  <c r="M3361" i="19" s="1"/>
  <c r="H3361" i="19"/>
  <c r="F3361" i="19"/>
  <c r="I3361" i="19" s="1"/>
  <c r="L3360" i="19"/>
  <c r="J3360" i="19"/>
  <c r="M3360" i="19" s="1"/>
  <c r="H3360" i="19"/>
  <c r="F3360" i="19"/>
  <c r="I3360" i="19" s="1"/>
  <c r="L3359" i="19"/>
  <c r="J3359" i="19"/>
  <c r="M3359" i="19" s="1"/>
  <c r="H3359" i="19"/>
  <c r="F3359" i="19"/>
  <c r="I3359" i="19" s="1"/>
  <c r="L3358" i="19"/>
  <c r="J3358" i="19"/>
  <c r="M3358" i="19" s="1"/>
  <c r="H3358" i="19"/>
  <c r="F3358" i="19"/>
  <c r="I3358" i="19" s="1"/>
  <c r="L3357" i="19"/>
  <c r="J3357" i="19"/>
  <c r="M3357" i="19" s="1"/>
  <c r="H3357" i="19"/>
  <c r="F3357" i="19"/>
  <c r="I3357" i="19" s="1"/>
  <c r="L3356" i="19"/>
  <c r="J3356" i="19"/>
  <c r="H3356" i="19"/>
  <c r="F3356" i="19"/>
  <c r="I3356" i="19" s="1"/>
  <c r="B3354" i="19"/>
  <c r="L3383" i="19" s="1"/>
  <c r="I3351" i="19"/>
  <c r="F3351" i="19"/>
  <c r="F3349" i="19"/>
  <c r="L3347" i="19"/>
  <c r="J3347" i="19"/>
  <c r="M3347" i="19" s="1"/>
  <c r="H3347" i="19"/>
  <c r="F3347" i="19"/>
  <c r="I3347" i="19" s="1"/>
  <c r="L3346" i="19"/>
  <c r="J3346" i="19"/>
  <c r="M3346" i="19" s="1"/>
  <c r="I3346" i="19"/>
  <c r="H3346" i="19"/>
  <c r="F3346" i="19"/>
  <c r="L3345" i="19"/>
  <c r="J3345" i="19"/>
  <c r="M3345" i="19" s="1"/>
  <c r="H3345" i="19"/>
  <c r="F3345" i="19"/>
  <c r="I3345" i="19" s="1"/>
  <c r="L3344" i="19"/>
  <c r="J3344" i="19"/>
  <c r="M3344" i="19" s="1"/>
  <c r="I3344" i="19"/>
  <c r="H3344" i="19"/>
  <c r="F3344" i="19"/>
  <c r="L3343" i="19"/>
  <c r="J3343" i="19"/>
  <c r="M3343" i="19" s="1"/>
  <c r="H3343" i="19"/>
  <c r="F3343" i="19"/>
  <c r="I3343" i="19" s="1"/>
  <c r="L3342" i="19"/>
  <c r="J3342" i="19"/>
  <c r="M3342" i="19" s="1"/>
  <c r="H3342" i="19"/>
  <c r="F3342" i="19"/>
  <c r="I3342" i="19" s="1"/>
  <c r="L3341" i="19"/>
  <c r="J3341" i="19"/>
  <c r="M3341" i="19" s="1"/>
  <c r="H3341" i="19"/>
  <c r="F3341" i="19"/>
  <c r="I3341" i="19" s="1"/>
  <c r="L3340" i="19"/>
  <c r="J3340" i="19"/>
  <c r="M3340" i="19" s="1"/>
  <c r="H3340" i="19"/>
  <c r="F3340" i="19"/>
  <c r="I3340" i="19" s="1"/>
  <c r="L3339" i="19"/>
  <c r="J3339" i="19"/>
  <c r="M3339" i="19" s="1"/>
  <c r="H3339" i="19"/>
  <c r="F3339" i="19"/>
  <c r="I3339" i="19" s="1"/>
  <c r="L3338" i="19"/>
  <c r="J3338" i="19"/>
  <c r="M3338" i="19" s="1"/>
  <c r="H3338" i="19"/>
  <c r="F3338" i="19"/>
  <c r="I3338" i="19" s="1"/>
  <c r="L3337" i="19"/>
  <c r="J3337" i="19"/>
  <c r="M3337" i="19" s="1"/>
  <c r="H3337" i="19"/>
  <c r="F3337" i="19"/>
  <c r="I3337" i="19" s="1"/>
  <c r="L3336" i="19"/>
  <c r="J3336" i="19"/>
  <c r="M3336" i="19" s="1"/>
  <c r="H3336" i="19"/>
  <c r="F3336" i="19"/>
  <c r="I3336" i="19" s="1"/>
  <c r="L3335" i="19"/>
  <c r="J3335" i="19"/>
  <c r="M3335" i="19" s="1"/>
  <c r="H3335" i="19"/>
  <c r="F3335" i="19"/>
  <c r="I3335" i="19" s="1"/>
  <c r="L3334" i="19"/>
  <c r="J3334" i="19"/>
  <c r="M3334" i="19" s="1"/>
  <c r="H3334" i="19"/>
  <c r="F3334" i="19"/>
  <c r="I3334" i="19" s="1"/>
  <c r="L3333" i="19"/>
  <c r="J3333" i="19"/>
  <c r="M3333" i="19" s="1"/>
  <c r="I3333" i="19"/>
  <c r="H3333" i="19"/>
  <c r="F3333" i="19"/>
  <c r="L3332" i="19"/>
  <c r="J3332" i="19"/>
  <c r="M3332" i="19" s="1"/>
  <c r="H3332" i="19"/>
  <c r="F3332" i="19"/>
  <c r="I3332" i="19" s="1"/>
  <c r="L3331" i="19"/>
  <c r="J3331" i="19"/>
  <c r="M3331" i="19" s="1"/>
  <c r="H3331" i="19"/>
  <c r="F3331" i="19"/>
  <c r="I3331" i="19" s="1"/>
  <c r="L3330" i="19"/>
  <c r="J3330" i="19"/>
  <c r="M3330" i="19" s="1"/>
  <c r="H3330" i="19"/>
  <c r="F3330" i="19"/>
  <c r="I3330" i="19" s="1"/>
  <c r="L3329" i="19"/>
  <c r="J3329" i="19"/>
  <c r="M3329" i="19" s="1"/>
  <c r="H3329" i="19"/>
  <c r="F3329" i="19"/>
  <c r="I3329" i="19" s="1"/>
  <c r="L3328" i="19"/>
  <c r="J3328" i="19"/>
  <c r="M3328" i="19" s="1"/>
  <c r="H3328" i="19"/>
  <c r="F3328" i="19"/>
  <c r="I3328" i="19" s="1"/>
  <c r="L3327" i="19"/>
  <c r="J3327" i="19"/>
  <c r="M3327" i="19" s="1"/>
  <c r="H3327" i="19"/>
  <c r="F3327" i="19"/>
  <c r="I3327" i="19" s="1"/>
  <c r="L3326" i="19"/>
  <c r="J3326" i="19"/>
  <c r="M3326" i="19" s="1"/>
  <c r="H3326" i="19"/>
  <c r="F3326" i="19"/>
  <c r="I3326" i="19" s="1"/>
  <c r="L3325" i="19"/>
  <c r="J3325" i="19"/>
  <c r="M3325" i="19" s="1"/>
  <c r="H3325" i="19"/>
  <c r="F3325" i="19"/>
  <c r="I3325" i="19" s="1"/>
  <c r="L3324" i="19"/>
  <c r="J3324" i="19"/>
  <c r="H3324" i="19"/>
  <c r="F3324" i="19"/>
  <c r="I3324" i="19" s="1"/>
  <c r="B3322" i="19"/>
  <c r="L3351" i="19" s="1"/>
  <c r="I3319" i="19"/>
  <c r="F3319" i="19"/>
  <c r="F3317" i="19"/>
  <c r="L3315" i="19"/>
  <c r="J3315" i="19"/>
  <c r="M3315" i="19" s="1"/>
  <c r="H3315" i="19"/>
  <c r="F3315" i="19"/>
  <c r="I3315" i="19" s="1"/>
  <c r="L3314" i="19"/>
  <c r="J3314" i="19"/>
  <c r="M3314" i="19" s="1"/>
  <c r="H3314" i="19"/>
  <c r="F3314" i="19"/>
  <c r="I3314" i="19" s="1"/>
  <c r="L3313" i="19"/>
  <c r="J3313" i="19"/>
  <c r="M3313" i="19" s="1"/>
  <c r="H3313" i="19"/>
  <c r="F3313" i="19"/>
  <c r="I3313" i="19" s="1"/>
  <c r="L3312" i="19"/>
  <c r="J3312" i="19"/>
  <c r="M3312" i="19" s="1"/>
  <c r="H3312" i="19"/>
  <c r="F3312" i="19"/>
  <c r="I3312" i="19" s="1"/>
  <c r="L3311" i="19"/>
  <c r="J3311" i="19"/>
  <c r="M3311" i="19" s="1"/>
  <c r="H3311" i="19"/>
  <c r="F3311" i="19"/>
  <c r="I3311" i="19" s="1"/>
  <c r="L3310" i="19"/>
  <c r="J3310" i="19"/>
  <c r="M3310" i="19" s="1"/>
  <c r="H3310" i="19"/>
  <c r="F3310" i="19"/>
  <c r="I3310" i="19" s="1"/>
  <c r="L3309" i="19"/>
  <c r="J3309" i="19"/>
  <c r="M3309" i="19" s="1"/>
  <c r="I3309" i="19"/>
  <c r="H3309" i="19"/>
  <c r="F3309" i="19"/>
  <c r="L3308" i="19"/>
  <c r="J3308" i="19"/>
  <c r="M3308" i="19" s="1"/>
  <c r="H3308" i="19"/>
  <c r="F3308" i="19"/>
  <c r="I3308" i="19" s="1"/>
  <c r="L3307" i="19"/>
  <c r="J3307" i="19"/>
  <c r="M3307" i="19" s="1"/>
  <c r="H3307" i="19"/>
  <c r="F3307" i="19"/>
  <c r="I3307" i="19" s="1"/>
  <c r="L3306" i="19"/>
  <c r="J3306" i="19"/>
  <c r="M3306" i="19" s="1"/>
  <c r="H3306" i="19"/>
  <c r="F3306" i="19"/>
  <c r="I3306" i="19" s="1"/>
  <c r="L3305" i="19"/>
  <c r="J3305" i="19"/>
  <c r="M3305" i="19" s="1"/>
  <c r="H3305" i="19"/>
  <c r="F3305" i="19"/>
  <c r="I3305" i="19" s="1"/>
  <c r="L3304" i="19"/>
  <c r="J3304" i="19"/>
  <c r="M3304" i="19" s="1"/>
  <c r="H3304" i="19"/>
  <c r="F3304" i="19"/>
  <c r="I3304" i="19" s="1"/>
  <c r="L3303" i="19"/>
  <c r="J3303" i="19"/>
  <c r="M3303" i="19" s="1"/>
  <c r="H3303" i="19"/>
  <c r="F3303" i="19"/>
  <c r="I3303" i="19" s="1"/>
  <c r="L3302" i="19"/>
  <c r="J3302" i="19"/>
  <c r="M3302" i="19" s="1"/>
  <c r="H3302" i="19"/>
  <c r="F3302" i="19"/>
  <c r="I3302" i="19" s="1"/>
  <c r="L3301" i="19"/>
  <c r="J3301" i="19"/>
  <c r="M3301" i="19" s="1"/>
  <c r="H3301" i="19"/>
  <c r="F3301" i="19"/>
  <c r="I3301" i="19" s="1"/>
  <c r="L3300" i="19"/>
  <c r="J3300" i="19"/>
  <c r="M3300" i="19" s="1"/>
  <c r="H3300" i="19"/>
  <c r="F3300" i="19"/>
  <c r="I3300" i="19" s="1"/>
  <c r="L3299" i="19"/>
  <c r="J3299" i="19"/>
  <c r="M3299" i="19" s="1"/>
  <c r="H3299" i="19"/>
  <c r="F3299" i="19"/>
  <c r="I3299" i="19" s="1"/>
  <c r="L3298" i="19"/>
  <c r="J3298" i="19"/>
  <c r="M3298" i="19" s="1"/>
  <c r="H3298" i="19"/>
  <c r="F3298" i="19"/>
  <c r="I3298" i="19" s="1"/>
  <c r="M3297" i="19"/>
  <c r="L3297" i="19"/>
  <c r="J3297" i="19"/>
  <c r="I3297" i="19"/>
  <c r="H3297" i="19"/>
  <c r="F3297" i="19"/>
  <c r="L3296" i="19"/>
  <c r="J3296" i="19"/>
  <c r="M3296" i="19" s="1"/>
  <c r="H3296" i="19"/>
  <c r="F3296" i="19"/>
  <c r="I3296" i="19" s="1"/>
  <c r="L3295" i="19"/>
  <c r="J3295" i="19"/>
  <c r="M3295" i="19" s="1"/>
  <c r="I3295" i="19"/>
  <c r="H3295" i="19"/>
  <c r="F3295" i="19"/>
  <c r="L3294" i="19"/>
  <c r="J3294" i="19"/>
  <c r="M3294" i="19" s="1"/>
  <c r="H3294" i="19"/>
  <c r="F3294" i="19"/>
  <c r="I3294" i="19" s="1"/>
  <c r="L3293" i="19"/>
  <c r="J3293" i="19"/>
  <c r="M3293" i="19" s="1"/>
  <c r="H3293" i="19"/>
  <c r="F3293" i="19"/>
  <c r="I3293" i="19" s="1"/>
  <c r="L3292" i="19"/>
  <c r="J3292" i="19"/>
  <c r="H3292" i="19"/>
  <c r="F3292" i="19"/>
  <c r="I3292" i="19" s="1"/>
  <c r="B3290" i="19"/>
  <c r="L3319" i="19" s="1"/>
  <c r="I3287" i="19"/>
  <c r="F3287" i="19"/>
  <c r="F3285" i="19"/>
  <c r="L3283" i="19"/>
  <c r="J3283" i="19"/>
  <c r="M3283" i="19" s="1"/>
  <c r="H3283" i="19"/>
  <c r="F3283" i="19"/>
  <c r="I3283" i="19" s="1"/>
  <c r="L3282" i="19"/>
  <c r="J3282" i="19"/>
  <c r="M3282" i="19" s="1"/>
  <c r="H3282" i="19"/>
  <c r="F3282" i="19"/>
  <c r="I3282" i="19" s="1"/>
  <c r="L3281" i="19"/>
  <c r="J3281" i="19"/>
  <c r="M3281" i="19" s="1"/>
  <c r="H3281" i="19"/>
  <c r="F3281" i="19"/>
  <c r="I3281" i="19" s="1"/>
  <c r="L3280" i="19"/>
  <c r="J3280" i="19"/>
  <c r="M3280" i="19" s="1"/>
  <c r="H3280" i="19"/>
  <c r="F3280" i="19"/>
  <c r="I3280" i="19" s="1"/>
  <c r="L3279" i="19"/>
  <c r="J3279" i="19"/>
  <c r="M3279" i="19" s="1"/>
  <c r="H3279" i="19"/>
  <c r="F3279" i="19"/>
  <c r="I3279" i="19" s="1"/>
  <c r="L3278" i="19"/>
  <c r="J3278" i="19"/>
  <c r="M3278" i="19" s="1"/>
  <c r="H3278" i="19"/>
  <c r="F3278" i="19"/>
  <c r="I3278" i="19" s="1"/>
  <c r="M3277" i="19"/>
  <c r="L3277" i="19"/>
  <c r="J3277" i="19"/>
  <c r="I3277" i="19"/>
  <c r="H3277" i="19"/>
  <c r="F3277" i="19"/>
  <c r="L3276" i="19"/>
  <c r="J3276" i="19"/>
  <c r="M3276" i="19" s="1"/>
  <c r="H3276" i="19"/>
  <c r="F3276" i="19"/>
  <c r="I3276" i="19" s="1"/>
  <c r="L3275" i="19"/>
  <c r="J3275" i="19"/>
  <c r="M3275" i="19" s="1"/>
  <c r="H3275" i="19"/>
  <c r="F3275" i="19"/>
  <c r="I3275" i="19" s="1"/>
  <c r="L3274" i="19"/>
  <c r="J3274" i="19"/>
  <c r="M3274" i="19" s="1"/>
  <c r="H3274" i="19"/>
  <c r="F3274" i="19"/>
  <c r="I3274" i="19" s="1"/>
  <c r="L3273" i="19"/>
  <c r="J3273" i="19"/>
  <c r="M3273" i="19" s="1"/>
  <c r="H3273" i="19"/>
  <c r="F3273" i="19"/>
  <c r="I3273" i="19" s="1"/>
  <c r="L3272" i="19"/>
  <c r="J3272" i="19"/>
  <c r="M3272" i="19" s="1"/>
  <c r="H3272" i="19"/>
  <c r="F3272" i="19"/>
  <c r="I3272" i="19" s="1"/>
  <c r="L3271" i="19"/>
  <c r="J3271" i="19"/>
  <c r="M3271" i="19" s="1"/>
  <c r="H3271" i="19"/>
  <c r="F3271" i="19"/>
  <c r="I3271" i="19" s="1"/>
  <c r="L3270" i="19"/>
  <c r="J3270" i="19"/>
  <c r="M3270" i="19" s="1"/>
  <c r="H3270" i="19"/>
  <c r="F3270" i="19"/>
  <c r="I3270" i="19" s="1"/>
  <c r="M3269" i="19"/>
  <c r="L3269" i="19"/>
  <c r="J3269" i="19"/>
  <c r="I3269" i="19"/>
  <c r="H3269" i="19"/>
  <c r="F3269" i="19"/>
  <c r="L3268" i="19"/>
  <c r="J3268" i="19"/>
  <c r="M3268" i="19" s="1"/>
  <c r="H3268" i="19"/>
  <c r="F3268" i="19"/>
  <c r="I3268" i="19" s="1"/>
  <c r="L3267" i="19"/>
  <c r="J3267" i="19"/>
  <c r="M3267" i="19" s="1"/>
  <c r="I3267" i="19"/>
  <c r="H3267" i="19"/>
  <c r="F3267" i="19"/>
  <c r="L3266" i="19"/>
  <c r="J3266" i="19"/>
  <c r="M3266" i="19" s="1"/>
  <c r="H3266" i="19"/>
  <c r="F3266" i="19"/>
  <c r="I3266" i="19" s="1"/>
  <c r="L3265" i="19"/>
  <c r="J3265" i="19"/>
  <c r="M3265" i="19" s="1"/>
  <c r="H3265" i="19"/>
  <c r="F3265" i="19"/>
  <c r="I3265" i="19" s="1"/>
  <c r="L3264" i="19"/>
  <c r="J3264" i="19"/>
  <c r="M3264" i="19" s="1"/>
  <c r="H3264" i="19"/>
  <c r="F3264" i="19"/>
  <c r="I3264" i="19" s="1"/>
  <c r="M3263" i="19"/>
  <c r="L3263" i="19"/>
  <c r="J3263" i="19"/>
  <c r="H3263" i="19"/>
  <c r="F3263" i="19"/>
  <c r="I3263" i="19" s="1"/>
  <c r="L3262" i="19"/>
  <c r="J3262" i="19"/>
  <c r="M3262" i="19" s="1"/>
  <c r="H3262" i="19"/>
  <c r="F3262" i="19"/>
  <c r="I3262" i="19" s="1"/>
  <c r="L3261" i="19"/>
  <c r="J3261" i="19"/>
  <c r="M3261" i="19" s="1"/>
  <c r="H3261" i="19"/>
  <c r="F3261" i="19"/>
  <c r="I3261" i="19" s="1"/>
  <c r="L3260" i="19"/>
  <c r="J3260" i="19"/>
  <c r="H3260" i="19"/>
  <c r="F3260" i="19"/>
  <c r="I3260" i="19" s="1"/>
  <c r="B3258" i="19"/>
  <c r="L3287" i="19" s="1"/>
  <c r="I3255" i="19"/>
  <c r="F3255" i="19"/>
  <c r="F3253" i="19"/>
  <c r="L3251" i="19"/>
  <c r="J3251" i="19"/>
  <c r="M3251" i="19" s="1"/>
  <c r="H3251" i="19"/>
  <c r="F3251" i="19"/>
  <c r="I3251" i="19" s="1"/>
  <c r="L3250" i="19"/>
  <c r="J3250" i="19"/>
  <c r="M3250" i="19" s="1"/>
  <c r="H3250" i="19"/>
  <c r="F3250" i="19"/>
  <c r="I3250" i="19" s="1"/>
  <c r="L3249" i="19"/>
  <c r="J3249" i="19"/>
  <c r="M3249" i="19" s="1"/>
  <c r="H3249" i="19"/>
  <c r="F3249" i="19"/>
  <c r="I3249" i="19" s="1"/>
  <c r="L3248" i="19"/>
  <c r="J3248" i="19"/>
  <c r="M3248" i="19" s="1"/>
  <c r="H3248" i="19"/>
  <c r="F3248" i="19"/>
  <c r="I3248" i="19" s="1"/>
  <c r="L3247" i="19"/>
  <c r="J3247" i="19"/>
  <c r="M3247" i="19" s="1"/>
  <c r="H3247" i="19"/>
  <c r="F3247" i="19"/>
  <c r="I3247" i="19" s="1"/>
  <c r="L3246" i="19"/>
  <c r="J3246" i="19"/>
  <c r="M3246" i="19" s="1"/>
  <c r="H3246" i="19"/>
  <c r="F3246" i="19"/>
  <c r="I3246" i="19" s="1"/>
  <c r="L3245" i="19"/>
  <c r="J3245" i="19"/>
  <c r="M3245" i="19" s="1"/>
  <c r="H3245" i="19"/>
  <c r="F3245" i="19"/>
  <c r="I3245" i="19" s="1"/>
  <c r="L3244" i="19"/>
  <c r="J3244" i="19"/>
  <c r="M3244" i="19" s="1"/>
  <c r="H3244" i="19"/>
  <c r="F3244" i="19"/>
  <c r="I3244" i="19" s="1"/>
  <c r="L3243" i="19"/>
  <c r="J3243" i="19"/>
  <c r="M3243" i="19" s="1"/>
  <c r="H3243" i="19"/>
  <c r="F3243" i="19"/>
  <c r="I3243" i="19" s="1"/>
  <c r="L3242" i="19"/>
  <c r="J3242" i="19"/>
  <c r="M3242" i="19" s="1"/>
  <c r="H3242" i="19"/>
  <c r="F3242" i="19"/>
  <c r="I3242" i="19" s="1"/>
  <c r="L3241" i="19"/>
  <c r="J3241" i="19"/>
  <c r="M3241" i="19" s="1"/>
  <c r="H3241" i="19"/>
  <c r="F3241" i="19"/>
  <c r="I3241" i="19" s="1"/>
  <c r="L3240" i="19"/>
  <c r="J3240" i="19"/>
  <c r="M3240" i="19" s="1"/>
  <c r="H3240" i="19"/>
  <c r="F3240" i="19"/>
  <c r="I3240" i="19" s="1"/>
  <c r="L3239" i="19"/>
  <c r="J3239" i="19"/>
  <c r="M3239" i="19" s="1"/>
  <c r="H3239" i="19"/>
  <c r="F3239" i="19"/>
  <c r="I3239" i="19" s="1"/>
  <c r="L3238" i="19"/>
  <c r="J3238" i="19"/>
  <c r="M3238" i="19" s="1"/>
  <c r="H3238" i="19"/>
  <c r="F3238" i="19"/>
  <c r="I3238" i="19" s="1"/>
  <c r="L3237" i="19"/>
  <c r="J3237" i="19"/>
  <c r="M3237" i="19" s="1"/>
  <c r="H3237" i="19"/>
  <c r="F3237" i="19"/>
  <c r="I3237" i="19" s="1"/>
  <c r="L3236" i="19"/>
  <c r="J3236" i="19"/>
  <c r="M3236" i="19" s="1"/>
  <c r="H3236" i="19"/>
  <c r="F3236" i="19"/>
  <c r="I3236" i="19" s="1"/>
  <c r="L3235" i="19"/>
  <c r="J3235" i="19"/>
  <c r="M3235" i="19" s="1"/>
  <c r="H3235" i="19"/>
  <c r="F3235" i="19"/>
  <c r="I3235" i="19" s="1"/>
  <c r="L3234" i="19"/>
  <c r="J3234" i="19"/>
  <c r="M3234" i="19" s="1"/>
  <c r="H3234" i="19"/>
  <c r="F3234" i="19"/>
  <c r="I3234" i="19" s="1"/>
  <c r="L3233" i="19"/>
  <c r="J3233" i="19"/>
  <c r="M3233" i="19" s="1"/>
  <c r="H3233" i="19"/>
  <c r="F3233" i="19"/>
  <c r="I3233" i="19" s="1"/>
  <c r="L3232" i="19"/>
  <c r="J3232" i="19"/>
  <c r="M3232" i="19" s="1"/>
  <c r="H3232" i="19"/>
  <c r="F3232" i="19"/>
  <c r="I3232" i="19" s="1"/>
  <c r="L3231" i="19"/>
  <c r="J3231" i="19"/>
  <c r="M3231" i="19" s="1"/>
  <c r="H3231" i="19"/>
  <c r="F3231" i="19"/>
  <c r="I3231" i="19" s="1"/>
  <c r="L3230" i="19"/>
  <c r="J3230" i="19"/>
  <c r="M3230" i="19" s="1"/>
  <c r="H3230" i="19"/>
  <c r="F3230" i="19"/>
  <c r="I3230" i="19" s="1"/>
  <c r="L3229" i="19"/>
  <c r="J3229" i="19"/>
  <c r="M3229" i="19" s="1"/>
  <c r="H3229" i="19"/>
  <c r="F3229" i="19"/>
  <c r="I3229" i="19" s="1"/>
  <c r="L3228" i="19"/>
  <c r="J3228" i="19"/>
  <c r="H3228" i="19"/>
  <c r="F3228" i="19"/>
  <c r="I3228" i="19" s="1"/>
  <c r="B3226" i="19"/>
  <c r="L3255" i="19" s="1"/>
  <c r="I3223" i="19"/>
  <c r="F3223" i="19"/>
  <c r="F3221" i="19"/>
  <c r="L3219" i="19"/>
  <c r="J3219" i="19"/>
  <c r="M3219" i="19" s="1"/>
  <c r="H3219" i="19"/>
  <c r="F3219" i="19"/>
  <c r="I3219" i="19" s="1"/>
  <c r="L3218" i="19"/>
  <c r="J3218" i="19"/>
  <c r="M3218" i="19" s="1"/>
  <c r="H3218" i="19"/>
  <c r="F3218" i="19"/>
  <c r="I3218" i="19" s="1"/>
  <c r="L3217" i="19"/>
  <c r="J3217" i="19"/>
  <c r="M3217" i="19" s="1"/>
  <c r="H3217" i="19"/>
  <c r="F3217" i="19"/>
  <c r="I3217" i="19" s="1"/>
  <c r="L3216" i="19"/>
  <c r="J3216" i="19"/>
  <c r="M3216" i="19" s="1"/>
  <c r="H3216" i="19"/>
  <c r="F3216" i="19"/>
  <c r="I3216" i="19" s="1"/>
  <c r="L3215" i="19"/>
  <c r="J3215" i="19"/>
  <c r="M3215" i="19" s="1"/>
  <c r="H3215" i="19"/>
  <c r="F3215" i="19"/>
  <c r="I3215" i="19" s="1"/>
  <c r="L3214" i="19"/>
  <c r="J3214" i="19"/>
  <c r="M3214" i="19" s="1"/>
  <c r="H3214" i="19"/>
  <c r="F3214" i="19"/>
  <c r="I3214" i="19" s="1"/>
  <c r="L3213" i="19"/>
  <c r="J3213" i="19"/>
  <c r="M3213" i="19" s="1"/>
  <c r="H3213" i="19"/>
  <c r="F3213" i="19"/>
  <c r="I3213" i="19" s="1"/>
  <c r="L3212" i="19"/>
  <c r="J3212" i="19"/>
  <c r="M3212" i="19" s="1"/>
  <c r="H3212" i="19"/>
  <c r="F3212" i="19"/>
  <c r="I3212" i="19" s="1"/>
  <c r="L3211" i="19"/>
  <c r="J3211" i="19"/>
  <c r="M3211" i="19" s="1"/>
  <c r="H3211" i="19"/>
  <c r="F3211" i="19"/>
  <c r="I3211" i="19" s="1"/>
  <c r="L3210" i="19"/>
  <c r="J3210" i="19"/>
  <c r="M3210" i="19" s="1"/>
  <c r="H3210" i="19"/>
  <c r="F3210" i="19"/>
  <c r="I3210" i="19" s="1"/>
  <c r="L3209" i="19"/>
  <c r="J3209" i="19"/>
  <c r="M3209" i="19" s="1"/>
  <c r="H3209" i="19"/>
  <c r="F3209" i="19"/>
  <c r="I3209" i="19" s="1"/>
  <c r="L3208" i="19"/>
  <c r="J3208" i="19"/>
  <c r="M3208" i="19" s="1"/>
  <c r="H3208" i="19"/>
  <c r="F3208" i="19"/>
  <c r="I3208" i="19" s="1"/>
  <c r="L3207" i="19"/>
  <c r="J3207" i="19"/>
  <c r="M3207" i="19" s="1"/>
  <c r="H3207" i="19"/>
  <c r="F3207" i="19"/>
  <c r="I3207" i="19" s="1"/>
  <c r="L3206" i="19"/>
  <c r="J3206" i="19"/>
  <c r="M3206" i="19" s="1"/>
  <c r="H3206" i="19"/>
  <c r="F3206" i="19"/>
  <c r="I3206" i="19" s="1"/>
  <c r="L3205" i="19"/>
  <c r="J3205" i="19"/>
  <c r="M3205" i="19" s="1"/>
  <c r="H3205" i="19"/>
  <c r="F3205" i="19"/>
  <c r="I3205" i="19" s="1"/>
  <c r="L3204" i="19"/>
  <c r="J3204" i="19"/>
  <c r="M3204" i="19" s="1"/>
  <c r="H3204" i="19"/>
  <c r="F3204" i="19"/>
  <c r="I3204" i="19" s="1"/>
  <c r="L3203" i="19"/>
  <c r="J3203" i="19"/>
  <c r="M3203" i="19" s="1"/>
  <c r="H3203" i="19"/>
  <c r="F3203" i="19"/>
  <c r="I3203" i="19" s="1"/>
  <c r="L3202" i="19"/>
  <c r="J3202" i="19"/>
  <c r="M3202" i="19" s="1"/>
  <c r="H3202" i="19"/>
  <c r="F3202" i="19"/>
  <c r="I3202" i="19" s="1"/>
  <c r="L3201" i="19"/>
  <c r="J3201" i="19"/>
  <c r="M3201" i="19" s="1"/>
  <c r="H3201" i="19"/>
  <c r="F3201" i="19"/>
  <c r="I3201" i="19" s="1"/>
  <c r="L3200" i="19"/>
  <c r="J3200" i="19"/>
  <c r="M3200" i="19" s="1"/>
  <c r="H3200" i="19"/>
  <c r="F3200" i="19"/>
  <c r="I3200" i="19" s="1"/>
  <c r="L3199" i="19"/>
  <c r="J3199" i="19"/>
  <c r="M3199" i="19" s="1"/>
  <c r="H3199" i="19"/>
  <c r="F3199" i="19"/>
  <c r="I3199" i="19" s="1"/>
  <c r="L3198" i="19"/>
  <c r="J3198" i="19"/>
  <c r="M3198" i="19" s="1"/>
  <c r="H3198" i="19"/>
  <c r="F3198" i="19"/>
  <c r="I3198" i="19" s="1"/>
  <c r="L3197" i="19"/>
  <c r="J3197" i="19"/>
  <c r="M3197" i="19" s="1"/>
  <c r="H3197" i="19"/>
  <c r="F3197" i="19"/>
  <c r="I3197" i="19" s="1"/>
  <c r="L3196" i="19"/>
  <c r="J3196" i="19"/>
  <c r="M3196" i="19" s="1"/>
  <c r="H3196" i="19"/>
  <c r="F3196" i="19"/>
  <c r="I3196" i="19" s="1"/>
  <c r="B3194" i="19"/>
  <c r="L3223" i="19" s="1"/>
  <c r="I3191" i="19"/>
  <c r="F3191" i="19"/>
  <c r="F3189" i="19"/>
  <c r="L3187" i="19"/>
  <c r="J3187" i="19"/>
  <c r="M3187" i="19" s="1"/>
  <c r="H3187" i="19"/>
  <c r="F3187" i="19"/>
  <c r="I3187" i="19" s="1"/>
  <c r="L3186" i="19"/>
  <c r="J3186" i="19"/>
  <c r="M3186" i="19" s="1"/>
  <c r="H3186" i="19"/>
  <c r="F3186" i="19"/>
  <c r="I3186" i="19" s="1"/>
  <c r="L3185" i="19"/>
  <c r="J3185" i="19"/>
  <c r="M3185" i="19" s="1"/>
  <c r="H3185" i="19"/>
  <c r="F3185" i="19"/>
  <c r="I3185" i="19" s="1"/>
  <c r="L3184" i="19"/>
  <c r="J3184" i="19"/>
  <c r="M3184" i="19" s="1"/>
  <c r="H3184" i="19"/>
  <c r="F3184" i="19"/>
  <c r="I3184" i="19" s="1"/>
  <c r="L3183" i="19"/>
  <c r="J3183" i="19"/>
  <c r="M3183" i="19" s="1"/>
  <c r="H3183" i="19"/>
  <c r="F3183" i="19"/>
  <c r="I3183" i="19" s="1"/>
  <c r="L3182" i="19"/>
  <c r="J3182" i="19"/>
  <c r="M3182" i="19" s="1"/>
  <c r="H3182" i="19"/>
  <c r="F3182" i="19"/>
  <c r="I3182" i="19" s="1"/>
  <c r="L3181" i="19"/>
  <c r="J3181" i="19"/>
  <c r="M3181" i="19" s="1"/>
  <c r="H3181" i="19"/>
  <c r="F3181" i="19"/>
  <c r="I3181" i="19" s="1"/>
  <c r="L3180" i="19"/>
  <c r="J3180" i="19"/>
  <c r="M3180" i="19" s="1"/>
  <c r="H3180" i="19"/>
  <c r="F3180" i="19"/>
  <c r="I3180" i="19" s="1"/>
  <c r="L3179" i="19"/>
  <c r="J3179" i="19"/>
  <c r="M3179" i="19" s="1"/>
  <c r="H3179" i="19"/>
  <c r="F3179" i="19"/>
  <c r="I3179" i="19" s="1"/>
  <c r="L3178" i="19"/>
  <c r="J3178" i="19"/>
  <c r="M3178" i="19" s="1"/>
  <c r="H3178" i="19"/>
  <c r="F3178" i="19"/>
  <c r="I3178" i="19" s="1"/>
  <c r="L3177" i="19"/>
  <c r="J3177" i="19"/>
  <c r="M3177" i="19" s="1"/>
  <c r="H3177" i="19"/>
  <c r="F3177" i="19"/>
  <c r="I3177" i="19" s="1"/>
  <c r="L3176" i="19"/>
  <c r="J3176" i="19"/>
  <c r="M3176" i="19" s="1"/>
  <c r="H3176" i="19"/>
  <c r="F3176" i="19"/>
  <c r="I3176" i="19" s="1"/>
  <c r="L3175" i="19"/>
  <c r="J3175" i="19"/>
  <c r="M3175" i="19" s="1"/>
  <c r="H3175" i="19"/>
  <c r="F3175" i="19"/>
  <c r="I3175" i="19" s="1"/>
  <c r="L3174" i="19"/>
  <c r="J3174" i="19"/>
  <c r="M3174" i="19" s="1"/>
  <c r="H3174" i="19"/>
  <c r="F3174" i="19"/>
  <c r="I3174" i="19" s="1"/>
  <c r="L3173" i="19"/>
  <c r="J3173" i="19"/>
  <c r="M3173" i="19" s="1"/>
  <c r="H3173" i="19"/>
  <c r="F3173" i="19"/>
  <c r="I3173" i="19" s="1"/>
  <c r="L3172" i="19"/>
  <c r="J3172" i="19"/>
  <c r="M3172" i="19" s="1"/>
  <c r="I3172" i="19"/>
  <c r="H3172" i="19"/>
  <c r="F3172" i="19"/>
  <c r="L3171" i="19"/>
  <c r="J3171" i="19"/>
  <c r="M3171" i="19" s="1"/>
  <c r="H3171" i="19"/>
  <c r="F3171" i="19"/>
  <c r="I3171" i="19" s="1"/>
  <c r="L3170" i="19"/>
  <c r="J3170" i="19"/>
  <c r="M3170" i="19" s="1"/>
  <c r="H3170" i="19"/>
  <c r="F3170" i="19"/>
  <c r="I3170" i="19" s="1"/>
  <c r="L3169" i="19"/>
  <c r="J3169" i="19"/>
  <c r="M3169" i="19" s="1"/>
  <c r="H3169" i="19"/>
  <c r="F3169" i="19"/>
  <c r="I3169" i="19" s="1"/>
  <c r="L3168" i="19"/>
  <c r="J3168" i="19"/>
  <c r="M3168" i="19" s="1"/>
  <c r="H3168" i="19"/>
  <c r="F3168" i="19"/>
  <c r="I3168" i="19" s="1"/>
  <c r="L3167" i="19"/>
  <c r="J3167" i="19"/>
  <c r="M3167" i="19" s="1"/>
  <c r="I3167" i="19"/>
  <c r="H3167" i="19"/>
  <c r="F3167" i="19"/>
  <c r="L3166" i="19"/>
  <c r="J3166" i="19"/>
  <c r="M3166" i="19" s="1"/>
  <c r="H3166" i="19"/>
  <c r="F3166" i="19"/>
  <c r="I3166" i="19" s="1"/>
  <c r="L3165" i="19"/>
  <c r="J3165" i="19"/>
  <c r="M3165" i="19" s="1"/>
  <c r="H3165" i="19"/>
  <c r="F3165" i="19"/>
  <c r="I3165" i="19" s="1"/>
  <c r="L3164" i="19"/>
  <c r="J3164" i="19"/>
  <c r="H3164" i="19"/>
  <c r="F3164" i="19"/>
  <c r="I3164" i="19" s="1"/>
  <c r="B3162" i="19"/>
  <c r="L3191" i="19" s="1"/>
  <c r="I3159" i="19"/>
  <c r="F3159" i="19"/>
  <c r="F3157" i="19"/>
  <c r="L3155" i="19"/>
  <c r="J3155" i="19"/>
  <c r="M3155" i="19" s="1"/>
  <c r="H3155" i="19"/>
  <c r="F3155" i="19"/>
  <c r="I3155" i="19" s="1"/>
  <c r="L3154" i="19"/>
  <c r="J3154" i="19"/>
  <c r="M3154" i="19" s="1"/>
  <c r="H3154" i="19"/>
  <c r="F3154" i="19"/>
  <c r="I3154" i="19" s="1"/>
  <c r="L3153" i="19"/>
  <c r="J3153" i="19"/>
  <c r="M3153" i="19" s="1"/>
  <c r="H3153" i="19"/>
  <c r="F3153" i="19"/>
  <c r="I3153" i="19" s="1"/>
  <c r="L3152" i="19"/>
  <c r="J3152" i="19"/>
  <c r="M3152" i="19" s="1"/>
  <c r="H3152" i="19"/>
  <c r="F3152" i="19"/>
  <c r="I3152" i="19" s="1"/>
  <c r="L3151" i="19"/>
  <c r="J3151" i="19"/>
  <c r="M3151" i="19" s="1"/>
  <c r="H3151" i="19"/>
  <c r="F3151" i="19"/>
  <c r="I3151" i="19" s="1"/>
  <c r="M3150" i="19"/>
  <c r="L3150" i="19"/>
  <c r="J3150" i="19"/>
  <c r="H3150" i="19"/>
  <c r="F3150" i="19"/>
  <c r="I3150" i="19" s="1"/>
  <c r="L3149" i="19"/>
  <c r="J3149" i="19"/>
  <c r="M3149" i="19" s="1"/>
  <c r="H3149" i="19"/>
  <c r="F3149" i="19"/>
  <c r="I3149" i="19" s="1"/>
  <c r="L3148" i="19"/>
  <c r="J3148" i="19"/>
  <c r="M3148" i="19" s="1"/>
  <c r="H3148" i="19"/>
  <c r="F3148" i="19"/>
  <c r="I3148" i="19" s="1"/>
  <c r="L3147" i="19"/>
  <c r="J3147" i="19"/>
  <c r="M3147" i="19" s="1"/>
  <c r="H3147" i="19"/>
  <c r="F3147" i="19"/>
  <c r="I3147" i="19" s="1"/>
  <c r="L3146" i="19"/>
  <c r="J3146" i="19"/>
  <c r="M3146" i="19" s="1"/>
  <c r="H3146" i="19"/>
  <c r="F3146" i="19"/>
  <c r="I3146" i="19" s="1"/>
  <c r="M3145" i="19"/>
  <c r="L3145" i="19"/>
  <c r="J3145" i="19"/>
  <c r="H3145" i="19"/>
  <c r="F3145" i="19"/>
  <c r="I3145" i="19" s="1"/>
  <c r="L3144" i="19"/>
  <c r="J3144" i="19"/>
  <c r="M3144" i="19" s="1"/>
  <c r="H3144" i="19"/>
  <c r="F3144" i="19"/>
  <c r="I3144" i="19" s="1"/>
  <c r="L3143" i="19"/>
  <c r="J3143" i="19"/>
  <c r="M3143" i="19" s="1"/>
  <c r="H3143" i="19"/>
  <c r="F3143" i="19"/>
  <c r="I3143" i="19" s="1"/>
  <c r="L3142" i="19"/>
  <c r="J3142" i="19"/>
  <c r="M3142" i="19" s="1"/>
  <c r="H3142" i="19"/>
  <c r="F3142" i="19"/>
  <c r="I3142" i="19" s="1"/>
  <c r="L3141" i="19"/>
  <c r="J3141" i="19"/>
  <c r="M3141" i="19" s="1"/>
  <c r="H3141" i="19"/>
  <c r="F3141" i="19"/>
  <c r="I3141" i="19" s="1"/>
  <c r="L3140" i="19"/>
  <c r="J3140" i="19"/>
  <c r="M3140" i="19" s="1"/>
  <c r="H3140" i="19"/>
  <c r="F3140" i="19"/>
  <c r="I3140" i="19" s="1"/>
  <c r="L3139" i="19"/>
  <c r="J3139" i="19"/>
  <c r="M3139" i="19" s="1"/>
  <c r="H3139" i="19"/>
  <c r="F3139" i="19"/>
  <c r="I3139" i="19" s="1"/>
  <c r="L3138" i="19"/>
  <c r="J3138" i="19"/>
  <c r="M3138" i="19" s="1"/>
  <c r="H3138" i="19"/>
  <c r="F3138" i="19"/>
  <c r="I3138" i="19" s="1"/>
  <c r="L3137" i="19"/>
  <c r="J3137" i="19"/>
  <c r="M3137" i="19" s="1"/>
  <c r="H3137" i="19"/>
  <c r="F3137" i="19"/>
  <c r="I3137" i="19" s="1"/>
  <c r="L3136" i="19"/>
  <c r="J3136" i="19"/>
  <c r="M3136" i="19" s="1"/>
  <c r="H3136" i="19"/>
  <c r="F3136" i="19"/>
  <c r="I3136" i="19" s="1"/>
  <c r="L3135" i="19"/>
  <c r="J3135" i="19"/>
  <c r="M3135" i="19" s="1"/>
  <c r="H3135" i="19"/>
  <c r="F3135" i="19"/>
  <c r="I3135" i="19" s="1"/>
  <c r="L3134" i="19"/>
  <c r="J3134" i="19"/>
  <c r="M3134" i="19" s="1"/>
  <c r="H3134" i="19"/>
  <c r="F3134" i="19"/>
  <c r="I3134" i="19" s="1"/>
  <c r="L3133" i="19"/>
  <c r="J3133" i="19"/>
  <c r="M3133" i="19" s="1"/>
  <c r="H3133" i="19"/>
  <c r="F3133" i="19"/>
  <c r="I3133" i="19" s="1"/>
  <c r="L3132" i="19"/>
  <c r="J3132" i="19"/>
  <c r="M3132" i="19" s="1"/>
  <c r="H3132" i="19"/>
  <c r="F3132" i="19"/>
  <c r="I3132" i="19" s="1"/>
  <c r="B3130" i="19"/>
  <c r="L3159" i="19" s="1"/>
  <c r="I3127" i="19"/>
  <c r="F3127" i="19"/>
  <c r="F3125" i="19"/>
  <c r="L3123" i="19"/>
  <c r="J3123" i="19"/>
  <c r="M3123" i="19" s="1"/>
  <c r="H3123" i="19"/>
  <c r="F3123" i="19"/>
  <c r="I3123" i="19" s="1"/>
  <c r="L3122" i="19"/>
  <c r="J3122" i="19"/>
  <c r="M3122" i="19" s="1"/>
  <c r="H3122" i="19"/>
  <c r="F3122" i="19"/>
  <c r="I3122" i="19" s="1"/>
  <c r="L3121" i="19"/>
  <c r="J3121" i="19"/>
  <c r="M3121" i="19" s="1"/>
  <c r="H3121" i="19"/>
  <c r="F3121" i="19"/>
  <c r="I3121" i="19" s="1"/>
  <c r="L3120" i="19"/>
  <c r="J3120" i="19"/>
  <c r="M3120" i="19" s="1"/>
  <c r="H3120" i="19"/>
  <c r="F3120" i="19"/>
  <c r="I3120" i="19" s="1"/>
  <c r="L3119" i="19"/>
  <c r="J3119" i="19"/>
  <c r="M3119" i="19" s="1"/>
  <c r="H3119" i="19"/>
  <c r="F3119" i="19"/>
  <c r="I3119" i="19" s="1"/>
  <c r="L3118" i="19"/>
  <c r="J3118" i="19"/>
  <c r="M3118" i="19" s="1"/>
  <c r="H3118" i="19"/>
  <c r="F3118" i="19"/>
  <c r="I3118" i="19" s="1"/>
  <c r="L3117" i="19"/>
  <c r="J3117" i="19"/>
  <c r="M3117" i="19" s="1"/>
  <c r="H3117" i="19"/>
  <c r="F3117" i="19"/>
  <c r="I3117" i="19" s="1"/>
  <c r="L3116" i="19"/>
  <c r="J3116" i="19"/>
  <c r="M3116" i="19" s="1"/>
  <c r="H3116" i="19"/>
  <c r="F3116" i="19"/>
  <c r="I3116" i="19" s="1"/>
  <c r="L3115" i="19"/>
  <c r="J3115" i="19"/>
  <c r="M3115" i="19" s="1"/>
  <c r="H3115" i="19"/>
  <c r="F3115" i="19"/>
  <c r="I3115" i="19" s="1"/>
  <c r="L3114" i="19"/>
  <c r="J3114" i="19"/>
  <c r="M3114" i="19" s="1"/>
  <c r="H3114" i="19"/>
  <c r="F3114" i="19"/>
  <c r="I3114" i="19" s="1"/>
  <c r="L3113" i="19"/>
  <c r="J3113" i="19"/>
  <c r="M3113" i="19" s="1"/>
  <c r="H3113" i="19"/>
  <c r="F3113" i="19"/>
  <c r="I3113" i="19" s="1"/>
  <c r="L3112" i="19"/>
  <c r="J3112" i="19"/>
  <c r="M3112" i="19" s="1"/>
  <c r="H3112" i="19"/>
  <c r="F3112" i="19"/>
  <c r="I3112" i="19" s="1"/>
  <c r="L3111" i="19"/>
  <c r="J3111" i="19"/>
  <c r="M3111" i="19" s="1"/>
  <c r="H3111" i="19"/>
  <c r="F3111" i="19"/>
  <c r="I3111" i="19" s="1"/>
  <c r="L3110" i="19"/>
  <c r="J3110" i="19"/>
  <c r="M3110" i="19" s="1"/>
  <c r="H3110" i="19"/>
  <c r="F3110" i="19"/>
  <c r="I3110" i="19" s="1"/>
  <c r="L3109" i="19"/>
  <c r="J3109" i="19"/>
  <c r="M3109" i="19" s="1"/>
  <c r="H3109" i="19"/>
  <c r="F3109" i="19"/>
  <c r="I3109" i="19" s="1"/>
  <c r="L3108" i="19"/>
  <c r="J3108" i="19"/>
  <c r="M3108" i="19" s="1"/>
  <c r="H3108" i="19"/>
  <c r="F3108" i="19"/>
  <c r="I3108" i="19" s="1"/>
  <c r="L3107" i="19"/>
  <c r="J3107" i="19"/>
  <c r="M3107" i="19" s="1"/>
  <c r="H3107" i="19"/>
  <c r="F3107" i="19"/>
  <c r="I3107" i="19" s="1"/>
  <c r="L3106" i="19"/>
  <c r="J3106" i="19"/>
  <c r="M3106" i="19" s="1"/>
  <c r="H3106" i="19"/>
  <c r="F3106" i="19"/>
  <c r="I3106" i="19" s="1"/>
  <c r="L3105" i="19"/>
  <c r="J3105" i="19"/>
  <c r="M3105" i="19" s="1"/>
  <c r="H3105" i="19"/>
  <c r="F3105" i="19"/>
  <c r="I3105" i="19" s="1"/>
  <c r="L3104" i="19"/>
  <c r="J3104" i="19"/>
  <c r="M3104" i="19" s="1"/>
  <c r="H3104" i="19"/>
  <c r="F3104" i="19"/>
  <c r="I3104" i="19" s="1"/>
  <c r="L3103" i="19"/>
  <c r="J3103" i="19"/>
  <c r="M3103" i="19" s="1"/>
  <c r="H3103" i="19"/>
  <c r="F3103" i="19"/>
  <c r="I3103" i="19" s="1"/>
  <c r="L3102" i="19"/>
  <c r="J3102" i="19"/>
  <c r="M3102" i="19" s="1"/>
  <c r="H3102" i="19"/>
  <c r="F3102" i="19"/>
  <c r="I3102" i="19" s="1"/>
  <c r="L3101" i="19"/>
  <c r="J3101" i="19"/>
  <c r="M3101" i="19" s="1"/>
  <c r="H3101" i="19"/>
  <c r="F3101" i="19"/>
  <c r="I3101" i="19" s="1"/>
  <c r="L3100" i="19"/>
  <c r="J3100" i="19"/>
  <c r="H3100" i="19"/>
  <c r="F3100" i="19"/>
  <c r="I3100" i="19" s="1"/>
  <c r="B3098" i="19"/>
  <c r="L3127" i="19" s="1"/>
  <c r="I3095" i="19"/>
  <c r="F3095" i="19"/>
  <c r="F3093" i="19"/>
  <c r="L3091" i="19"/>
  <c r="J3091" i="19"/>
  <c r="M3091" i="19" s="1"/>
  <c r="H3091" i="19"/>
  <c r="F3091" i="19"/>
  <c r="I3091" i="19" s="1"/>
  <c r="L3090" i="19"/>
  <c r="J3090" i="19"/>
  <c r="M3090" i="19" s="1"/>
  <c r="H3090" i="19"/>
  <c r="F3090" i="19"/>
  <c r="I3090" i="19" s="1"/>
  <c r="L3089" i="19"/>
  <c r="J3089" i="19"/>
  <c r="M3089" i="19" s="1"/>
  <c r="H3089" i="19"/>
  <c r="F3089" i="19"/>
  <c r="I3089" i="19" s="1"/>
  <c r="L3088" i="19"/>
  <c r="J3088" i="19"/>
  <c r="M3088" i="19" s="1"/>
  <c r="H3088" i="19"/>
  <c r="F3088" i="19"/>
  <c r="I3088" i="19" s="1"/>
  <c r="L3087" i="19"/>
  <c r="J3087" i="19"/>
  <c r="M3087" i="19" s="1"/>
  <c r="H3087" i="19"/>
  <c r="F3087" i="19"/>
  <c r="I3087" i="19" s="1"/>
  <c r="L3086" i="19"/>
  <c r="J3086" i="19"/>
  <c r="M3086" i="19" s="1"/>
  <c r="H3086" i="19"/>
  <c r="F3086" i="19"/>
  <c r="I3086" i="19" s="1"/>
  <c r="L3085" i="19"/>
  <c r="J3085" i="19"/>
  <c r="M3085" i="19" s="1"/>
  <c r="H3085" i="19"/>
  <c r="F3085" i="19"/>
  <c r="I3085" i="19" s="1"/>
  <c r="L3084" i="19"/>
  <c r="J3084" i="19"/>
  <c r="M3084" i="19" s="1"/>
  <c r="H3084" i="19"/>
  <c r="F3084" i="19"/>
  <c r="I3084" i="19" s="1"/>
  <c r="L3083" i="19"/>
  <c r="J3083" i="19"/>
  <c r="M3083" i="19" s="1"/>
  <c r="H3083" i="19"/>
  <c r="F3083" i="19"/>
  <c r="I3083" i="19" s="1"/>
  <c r="L3082" i="19"/>
  <c r="J3082" i="19"/>
  <c r="M3082" i="19" s="1"/>
  <c r="H3082" i="19"/>
  <c r="F3082" i="19"/>
  <c r="I3082" i="19" s="1"/>
  <c r="L3081" i="19"/>
  <c r="J3081" i="19"/>
  <c r="M3081" i="19" s="1"/>
  <c r="H3081" i="19"/>
  <c r="F3081" i="19"/>
  <c r="I3081" i="19" s="1"/>
  <c r="L3080" i="19"/>
  <c r="J3080" i="19"/>
  <c r="M3080" i="19" s="1"/>
  <c r="H3080" i="19"/>
  <c r="F3080" i="19"/>
  <c r="I3080" i="19" s="1"/>
  <c r="L3079" i="19"/>
  <c r="J3079" i="19"/>
  <c r="M3079" i="19" s="1"/>
  <c r="H3079" i="19"/>
  <c r="F3079" i="19"/>
  <c r="I3079" i="19" s="1"/>
  <c r="L3078" i="19"/>
  <c r="J3078" i="19"/>
  <c r="M3078" i="19" s="1"/>
  <c r="H3078" i="19"/>
  <c r="F3078" i="19"/>
  <c r="I3078" i="19" s="1"/>
  <c r="L3077" i="19"/>
  <c r="J3077" i="19"/>
  <c r="M3077" i="19" s="1"/>
  <c r="H3077" i="19"/>
  <c r="F3077" i="19"/>
  <c r="I3077" i="19" s="1"/>
  <c r="L3076" i="19"/>
  <c r="J3076" i="19"/>
  <c r="M3076" i="19" s="1"/>
  <c r="H3076" i="19"/>
  <c r="F3076" i="19"/>
  <c r="I3076" i="19" s="1"/>
  <c r="L3075" i="19"/>
  <c r="J3075" i="19"/>
  <c r="M3075" i="19" s="1"/>
  <c r="H3075" i="19"/>
  <c r="F3075" i="19"/>
  <c r="I3075" i="19" s="1"/>
  <c r="L3074" i="19"/>
  <c r="J3074" i="19"/>
  <c r="M3074" i="19" s="1"/>
  <c r="H3074" i="19"/>
  <c r="F3074" i="19"/>
  <c r="I3074" i="19" s="1"/>
  <c r="L3073" i="19"/>
  <c r="J3073" i="19"/>
  <c r="M3073" i="19" s="1"/>
  <c r="H3073" i="19"/>
  <c r="F3073" i="19"/>
  <c r="I3073" i="19" s="1"/>
  <c r="L3072" i="19"/>
  <c r="J3072" i="19"/>
  <c r="M3072" i="19" s="1"/>
  <c r="H3072" i="19"/>
  <c r="F3072" i="19"/>
  <c r="I3072" i="19" s="1"/>
  <c r="L3071" i="19"/>
  <c r="J3071" i="19"/>
  <c r="M3071" i="19" s="1"/>
  <c r="H3071" i="19"/>
  <c r="F3071" i="19"/>
  <c r="I3071" i="19" s="1"/>
  <c r="L3070" i="19"/>
  <c r="J3070" i="19"/>
  <c r="M3070" i="19" s="1"/>
  <c r="H3070" i="19"/>
  <c r="F3070" i="19"/>
  <c r="I3070" i="19" s="1"/>
  <c r="L3069" i="19"/>
  <c r="J3069" i="19"/>
  <c r="M3069" i="19" s="1"/>
  <c r="H3069" i="19"/>
  <c r="F3069" i="19"/>
  <c r="I3069" i="19" s="1"/>
  <c r="L3068" i="19"/>
  <c r="J3068" i="19"/>
  <c r="M3068" i="19" s="1"/>
  <c r="H3068" i="19"/>
  <c r="F3068" i="19"/>
  <c r="I3068" i="19" s="1"/>
  <c r="B3066" i="19"/>
  <c r="L3095" i="19" s="1"/>
  <c r="I3063" i="19"/>
  <c r="F3063" i="19"/>
  <c r="F3061" i="19"/>
  <c r="L3059" i="19"/>
  <c r="J3059" i="19"/>
  <c r="M3059" i="19" s="1"/>
  <c r="H3059" i="19"/>
  <c r="F3059" i="19"/>
  <c r="I3059" i="19" s="1"/>
  <c r="L3058" i="19"/>
  <c r="J3058" i="19"/>
  <c r="M3058" i="19" s="1"/>
  <c r="H3058" i="19"/>
  <c r="F3058" i="19"/>
  <c r="I3058" i="19" s="1"/>
  <c r="L3057" i="19"/>
  <c r="J3057" i="19"/>
  <c r="M3057" i="19" s="1"/>
  <c r="H3057" i="19"/>
  <c r="F3057" i="19"/>
  <c r="I3057" i="19" s="1"/>
  <c r="L3056" i="19"/>
  <c r="J3056" i="19"/>
  <c r="M3056" i="19" s="1"/>
  <c r="H3056" i="19"/>
  <c r="F3056" i="19"/>
  <c r="I3056" i="19" s="1"/>
  <c r="L3055" i="19"/>
  <c r="J3055" i="19"/>
  <c r="M3055" i="19" s="1"/>
  <c r="H3055" i="19"/>
  <c r="F3055" i="19"/>
  <c r="I3055" i="19" s="1"/>
  <c r="L3054" i="19"/>
  <c r="J3054" i="19"/>
  <c r="M3054" i="19" s="1"/>
  <c r="H3054" i="19"/>
  <c r="F3054" i="19"/>
  <c r="I3054" i="19" s="1"/>
  <c r="L3053" i="19"/>
  <c r="J3053" i="19"/>
  <c r="M3053" i="19" s="1"/>
  <c r="H3053" i="19"/>
  <c r="F3053" i="19"/>
  <c r="I3053" i="19" s="1"/>
  <c r="L3052" i="19"/>
  <c r="J3052" i="19"/>
  <c r="M3052" i="19" s="1"/>
  <c r="H3052" i="19"/>
  <c r="F3052" i="19"/>
  <c r="I3052" i="19" s="1"/>
  <c r="L3051" i="19"/>
  <c r="J3051" i="19"/>
  <c r="M3051" i="19" s="1"/>
  <c r="H3051" i="19"/>
  <c r="F3051" i="19"/>
  <c r="I3051" i="19" s="1"/>
  <c r="L3050" i="19"/>
  <c r="J3050" i="19"/>
  <c r="M3050" i="19" s="1"/>
  <c r="H3050" i="19"/>
  <c r="F3050" i="19"/>
  <c r="I3050" i="19" s="1"/>
  <c r="L3049" i="19"/>
  <c r="J3049" i="19"/>
  <c r="M3049" i="19" s="1"/>
  <c r="H3049" i="19"/>
  <c r="F3049" i="19"/>
  <c r="I3049" i="19" s="1"/>
  <c r="L3048" i="19"/>
  <c r="J3048" i="19"/>
  <c r="M3048" i="19" s="1"/>
  <c r="H3048" i="19"/>
  <c r="F3048" i="19"/>
  <c r="I3048" i="19" s="1"/>
  <c r="L3047" i="19"/>
  <c r="J3047" i="19"/>
  <c r="M3047" i="19" s="1"/>
  <c r="H3047" i="19"/>
  <c r="F3047" i="19"/>
  <c r="I3047" i="19" s="1"/>
  <c r="L3046" i="19"/>
  <c r="J3046" i="19"/>
  <c r="M3046" i="19" s="1"/>
  <c r="H3046" i="19"/>
  <c r="F3046" i="19"/>
  <c r="I3046" i="19" s="1"/>
  <c r="L3045" i="19"/>
  <c r="J3045" i="19"/>
  <c r="M3045" i="19" s="1"/>
  <c r="H3045" i="19"/>
  <c r="F3045" i="19"/>
  <c r="I3045" i="19" s="1"/>
  <c r="L3044" i="19"/>
  <c r="J3044" i="19"/>
  <c r="M3044" i="19" s="1"/>
  <c r="H3044" i="19"/>
  <c r="F3044" i="19"/>
  <c r="I3044" i="19" s="1"/>
  <c r="L3043" i="19"/>
  <c r="J3043" i="19"/>
  <c r="M3043" i="19" s="1"/>
  <c r="H3043" i="19"/>
  <c r="F3043" i="19"/>
  <c r="I3043" i="19" s="1"/>
  <c r="L3042" i="19"/>
  <c r="J3042" i="19"/>
  <c r="M3042" i="19" s="1"/>
  <c r="H3042" i="19"/>
  <c r="F3042" i="19"/>
  <c r="I3042" i="19" s="1"/>
  <c r="L3041" i="19"/>
  <c r="J3041" i="19"/>
  <c r="M3041" i="19" s="1"/>
  <c r="H3041" i="19"/>
  <c r="F3041" i="19"/>
  <c r="I3041" i="19" s="1"/>
  <c r="L3040" i="19"/>
  <c r="J3040" i="19"/>
  <c r="M3040" i="19" s="1"/>
  <c r="H3040" i="19"/>
  <c r="F3040" i="19"/>
  <c r="I3040" i="19" s="1"/>
  <c r="L3039" i="19"/>
  <c r="J3039" i="19"/>
  <c r="M3039" i="19" s="1"/>
  <c r="H3039" i="19"/>
  <c r="F3039" i="19"/>
  <c r="I3039" i="19" s="1"/>
  <c r="L3038" i="19"/>
  <c r="J3038" i="19"/>
  <c r="M3038" i="19" s="1"/>
  <c r="H3038" i="19"/>
  <c r="F3038" i="19"/>
  <c r="I3038" i="19" s="1"/>
  <c r="L3037" i="19"/>
  <c r="J3037" i="19"/>
  <c r="M3037" i="19" s="1"/>
  <c r="H3037" i="19"/>
  <c r="F3037" i="19"/>
  <c r="I3037" i="19" s="1"/>
  <c r="L3036" i="19"/>
  <c r="J3036" i="19"/>
  <c r="M3036" i="19" s="1"/>
  <c r="H3036" i="19"/>
  <c r="F3036" i="19"/>
  <c r="I3036" i="19" s="1"/>
  <c r="B3034" i="19"/>
  <c r="L3063" i="19" s="1"/>
  <c r="I3031" i="19"/>
  <c r="F3031" i="19"/>
  <c r="F3029" i="19"/>
  <c r="L3027" i="19"/>
  <c r="J3027" i="19"/>
  <c r="M3027" i="19" s="1"/>
  <c r="H3027" i="19"/>
  <c r="F3027" i="19"/>
  <c r="I3027" i="19" s="1"/>
  <c r="L3026" i="19"/>
  <c r="J3026" i="19"/>
  <c r="M3026" i="19" s="1"/>
  <c r="H3026" i="19"/>
  <c r="F3026" i="19"/>
  <c r="I3026" i="19" s="1"/>
  <c r="L3025" i="19"/>
  <c r="J3025" i="19"/>
  <c r="M3025" i="19" s="1"/>
  <c r="H3025" i="19"/>
  <c r="F3025" i="19"/>
  <c r="I3025" i="19" s="1"/>
  <c r="L3024" i="19"/>
  <c r="J3024" i="19"/>
  <c r="M3024" i="19" s="1"/>
  <c r="H3024" i="19"/>
  <c r="F3024" i="19"/>
  <c r="I3024" i="19" s="1"/>
  <c r="L3023" i="19"/>
  <c r="J3023" i="19"/>
  <c r="M3023" i="19" s="1"/>
  <c r="H3023" i="19"/>
  <c r="F3023" i="19"/>
  <c r="I3023" i="19" s="1"/>
  <c r="L3022" i="19"/>
  <c r="J3022" i="19"/>
  <c r="M3022" i="19" s="1"/>
  <c r="H3022" i="19"/>
  <c r="F3022" i="19"/>
  <c r="I3022" i="19" s="1"/>
  <c r="L3021" i="19"/>
  <c r="J3021" i="19"/>
  <c r="M3021" i="19" s="1"/>
  <c r="H3021" i="19"/>
  <c r="F3021" i="19"/>
  <c r="I3021" i="19" s="1"/>
  <c r="L3020" i="19"/>
  <c r="J3020" i="19"/>
  <c r="M3020" i="19" s="1"/>
  <c r="H3020" i="19"/>
  <c r="F3020" i="19"/>
  <c r="I3020" i="19" s="1"/>
  <c r="L3019" i="19"/>
  <c r="J3019" i="19"/>
  <c r="M3019" i="19" s="1"/>
  <c r="H3019" i="19"/>
  <c r="F3019" i="19"/>
  <c r="I3019" i="19" s="1"/>
  <c r="L3018" i="19"/>
  <c r="J3018" i="19"/>
  <c r="M3018" i="19" s="1"/>
  <c r="H3018" i="19"/>
  <c r="F3018" i="19"/>
  <c r="I3018" i="19" s="1"/>
  <c r="L3017" i="19"/>
  <c r="J3017" i="19"/>
  <c r="M3017" i="19" s="1"/>
  <c r="H3017" i="19"/>
  <c r="F3017" i="19"/>
  <c r="I3017" i="19" s="1"/>
  <c r="L3016" i="19"/>
  <c r="J3016" i="19"/>
  <c r="M3016" i="19" s="1"/>
  <c r="H3016" i="19"/>
  <c r="F3016" i="19"/>
  <c r="I3016" i="19" s="1"/>
  <c r="L3015" i="19"/>
  <c r="J3015" i="19"/>
  <c r="M3015" i="19" s="1"/>
  <c r="H3015" i="19"/>
  <c r="F3015" i="19"/>
  <c r="I3015" i="19" s="1"/>
  <c r="L3014" i="19"/>
  <c r="J3014" i="19"/>
  <c r="M3014" i="19" s="1"/>
  <c r="H3014" i="19"/>
  <c r="F3014" i="19"/>
  <c r="I3014" i="19" s="1"/>
  <c r="L3013" i="19"/>
  <c r="J3013" i="19"/>
  <c r="M3013" i="19" s="1"/>
  <c r="H3013" i="19"/>
  <c r="F3013" i="19"/>
  <c r="I3013" i="19" s="1"/>
  <c r="L3012" i="19"/>
  <c r="J3012" i="19"/>
  <c r="M3012" i="19" s="1"/>
  <c r="H3012" i="19"/>
  <c r="F3012" i="19"/>
  <c r="I3012" i="19" s="1"/>
  <c r="L3011" i="19"/>
  <c r="J3011" i="19"/>
  <c r="M3011" i="19" s="1"/>
  <c r="H3011" i="19"/>
  <c r="F3011" i="19"/>
  <c r="I3011" i="19" s="1"/>
  <c r="L3010" i="19"/>
  <c r="J3010" i="19"/>
  <c r="M3010" i="19" s="1"/>
  <c r="H3010" i="19"/>
  <c r="F3010" i="19"/>
  <c r="I3010" i="19" s="1"/>
  <c r="L3009" i="19"/>
  <c r="J3009" i="19"/>
  <c r="M3009" i="19" s="1"/>
  <c r="H3009" i="19"/>
  <c r="F3009" i="19"/>
  <c r="I3009" i="19" s="1"/>
  <c r="L3008" i="19"/>
  <c r="J3008" i="19"/>
  <c r="M3008" i="19" s="1"/>
  <c r="H3008" i="19"/>
  <c r="F3008" i="19"/>
  <c r="I3008" i="19" s="1"/>
  <c r="L3007" i="19"/>
  <c r="J3007" i="19"/>
  <c r="M3007" i="19" s="1"/>
  <c r="H3007" i="19"/>
  <c r="F3007" i="19"/>
  <c r="I3007" i="19" s="1"/>
  <c r="L3006" i="19"/>
  <c r="J3006" i="19"/>
  <c r="M3006" i="19" s="1"/>
  <c r="H3006" i="19"/>
  <c r="F3006" i="19"/>
  <c r="I3006" i="19" s="1"/>
  <c r="L3005" i="19"/>
  <c r="J3005" i="19"/>
  <c r="M3005" i="19" s="1"/>
  <c r="H3005" i="19"/>
  <c r="F3005" i="19"/>
  <c r="I3005" i="19" s="1"/>
  <c r="L3004" i="19"/>
  <c r="J3004" i="19"/>
  <c r="H3004" i="19"/>
  <c r="F3004" i="19"/>
  <c r="I3004" i="19" s="1"/>
  <c r="B3002" i="19"/>
  <c r="L3031" i="19" s="1"/>
  <c r="I2999" i="19"/>
  <c r="F2999" i="19"/>
  <c r="F2997" i="19"/>
  <c r="L2995" i="19"/>
  <c r="J2995" i="19"/>
  <c r="M2995" i="19" s="1"/>
  <c r="H2995" i="19"/>
  <c r="F2995" i="19"/>
  <c r="I2995" i="19" s="1"/>
  <c r="L2994" i="19"/>
  <c r="J2994" i="19"/>
  <c r="M2994" i="19" s="1"/>
  <c r="H2994" i="19"/>
  <c r="F2994" i="19"/>
  <c r="I2994" i="19" s="1"/>
  <c r="L2993" i="19"/>
  <c r="J2993" i="19"/>
  <c r="M2993" i="19" s="1"/>
  <c r="H2993" i="19"/>
  <c r="F2993" i="19"/>
  <c r="I2993" i="19" s="1"/>
  <c r="L2992" i="19"/>
  <c r="J2992" i="19"/>
  <c r="M2992" i="19" s="1"/>
  <c r="H2992" i="19"/>
  <c r="F2992" i="19"/>
  <c r="I2992" i="19" s="1"/>
  <c r="L2991" i="19"/>
  <c r="J2991" i="19"/>
  <c r="M2991" i="19" s="1"/>
  <c r="H2991" i="19"/>
  <c r="F2991" i="19"/>
  <c r="I2991" i="19" s="1"/>
  <c r="L2990" i="19"/>
  <c r="J2990" i="19"/>
  <c r="M2990" i="19" s="1"/>
  <c r="H2990" i="19"/>
  <c r="F2990" i="19"/>
  <c r="I2990" i="19" s="1"/>
  <c r="L2989" i="19"/>
  <c r="J2989" i="19"/>
  <c r="M2989" i="19" s="1"/>
  <c r="H2989" i="19"/>
  <c r="F2989" i="19"/>
  <c r="I2989" i="19" s="1"/>
  <c r="L2988" i="19"/>
  <c r="J2988" i="19"/>
  <c r="M2988" i="19" s="1"/>
  <c r="H2988" i="19"/>
  <c r="F2988" i="19"/>
  <c r="I2988" i="19" s="1"/>
  <c r="L2987" i="19"/>
  <c r="J2987" i="19"/>
  <c r="M2987" i="19" s="1"/>
  <c r="H2987" i="19"/>
  <c r="F2987" i="19"/>
  <c r="I2987" i="19" s="1"/>
  <c r="L2986" i="19"/>
  <c r="J2986" i="19"/>
  <c r="M2986" i="19" s="1"/>
  <c r="H2986" i="19"/>
  <c r="F2986" i="19"/>
  <c r="I2986" i="19" s="1"/>
  <c r="L2985" i="19"/>
  <c r="J2985" i="19"/>
  <c r="M2985" i="19" s="1"/>
  <c r="H2985" i="19"/>
  <c r="F2985" i="19"/>
  <c r="I2985" i="19" s="1"/>
  <c r="L2984" i="19"/>
  <c r="J2984" i="19"/>
  <c r="M2984" i="19" s="1"/>
  <c r="H2984" i="19"/>
  <c r="F2984" i="19"/>
  <c r="I2984" i="19" s="1"/>
  <c r="L2983" i="19"/>
  <c r="J2983" i="19"/>
  <c r="M2983" i="19" s="1"/>
  <c r="H2983" i="19"/>
  <c r="F2983" i="19"/>
  <c r="I2983" i="19" s="1"/>
  <c r="L2982" i="19"/>
  <c r="J2982" i="19"/>
  <c r="M2982" i="19" s="1"/>
  <c r="H2982" i="19"/>
  <c r="F2982" i="19"/>
  <c r="I2982" i="19" s="1"/>
  <c r="L2981" i="19"/>
  <c r="J2981" i="19"/>
  <c r="M2981" i="19" s="1"/>
  <c r="H2981" i="19"/>
  <c r="F2981" i="19"/>
  <c r="I2981" i="19" s="1"/>
  <c r="L2980" i="19"/>
  <c r="J2980" i="19"/>
  <c r="M2980" i="19" s="1"/>
  <c r="H2980" i="19"/>
  <c r="F2980" i="19"/>
  <c r="I2980" i="19" s="1"/>
  <c r="L2979" i="19"/>
  <c r="J2979" i="19"/>
  <c r="M2979" i="19" s="1"/>
  <c r="H2979" i="19"/>
  <c r="F2979" i="19"/>
  <c r="I2979" i="19" s="1"/>
  <c r="L2978" i="19"/>
  <c r="J2978" i="19"/>
  <c r="M2978" i="19" s="1"/>
  <c r="H2978" i="19"/>
  <c r="F2978" i="19"/>
  <c r="I2978" i="19" s="1"/>
  <c r="L2977" i="19"/>
  <c r="J2977" i="19"/>
  <c r="M2977" i="19" s="1"/>
  <c r="H2977" i="19"/>
  <c r="F2977" i="19"/>
  <c r="I2977" i="19" s="1"/>
  <c r="L2976" i="19"/>
  <c r="J2976" i="19"/>
  <c r="M2976" i="19" s="1"/>
  <c r="H2976" i="19"/>
  <c r="F2976" i="19"/>
  <c r="I2976" i="19" s="1"/>
  <c r="L2975" i="19"/>
  <c r="J2975" i="19"/>
  <c r="M2975" i="19" s="1"/>
  <c r="H2975" i="19"/>
  <c r="F2975" i="19"/>
  <c r="I2975" i="19" s="1"/>
  <c r="L2974" i="19"/>
  <c r="J2974" i="19"/>
  <c r="M2974" i="19" s="1"/>
  <c r="H2974" i="19"/>
  <c r="F2974" i="19"/>
  <c r="I2974" i="19" s="1"/>
  <c r="L2973" i="19"/>
  <c r="J2973" i="19"/>
  <c r="M2973" i="19" s="1"/>
  <c r="H2973" i="19"/>
  <c r="F2973" i="19"/>
  <c r="I2973" i="19" s="1"/>
  <c r="L2972" i="19"/>
  <c r="J2972" i="19"/>
  <c r="H2972" i="19"/>
  <c r="F2972" i="19"/>
  <c r="I2972" i="19" s="1"/>
  <c r="B2970" i="19"/>
  <c r="L2999" i="19" s="1"/>
  <c r="I2967" i="19"/>
  <c r="F2967" i="19"/>
  <c r="F2965" i="19"/>
  <c r="L2963" i="19"/>
  <c r="J2963" i="19"/>
  <c r="M2963" i="19" s="1"/>
  <c r="H2963" i="19"/>
  <c r="F2963" i="19"/>
  <c r="I2963" i="19" s="1"/>
  <c r="L2962" i="19"/>
  <c r="J2962" i="19"/>
  <c r="M2962" i="19" s="1"/>
  <c r="H2962" i="19"/>
  <c r="F2962" i="19"/>
  <c r="I2962" i="19" s="1"/>
  <c r="L2961" i="19"/>
  <c r="J2961" i="19"/>
  <c r="M2961" i="19" s="1"/>
  <c r="H2961" i="19"/>
  <c r="F2961" i="19"/>
  <c r="I2961" i="19" s="1"/>
  <c r="L2960" i="19"/>
  <c r="J2960" i="19"/>
  <c r="M2960" i="19" s="1"/>
  <c r="H2960" i="19"/>
  <c r="F2960" i="19"/>
  <c r="I2960" i="19" s="1"/>
  <c r="L2959" i="19"/>
  <c r="J2959" i="19"/>
  <c r="M2959" i="19" s="1"/>
  <c r="H2959" i="19"/>
  <c r="F2959" i="19"/>
  <c r="I2959" i="19" s="1"/>
  <c r="L2958" i="19"/>
  <c r="J2958" i="19"/>
  <c r="M2958" i="19" s="1"/>
  <c r="H2958" i="19"/>
  <c r="F2958" i="19"/>
  <c r="I2958" i="19" s="1"/>
  <c r="L2957" i="19"/>
  <c r="J2957" i="19"/>
  <c r="M2957" i="19" s="1"/>
  <c r="H2957" i="19"/>
  <c r="F2957" i="19"/>
  <c r="I2957" i="19" s="1"/>
  <c r="L2956" i="19"/>
  <c r="J2956" i="19"/>
  <c r="M2956" i="19" s="1"/>
  <c r="H2956" i="19"/>
  <c r="F2956" i="19"/>
  <c r="I2956" i="19" s="1"/>
  <c r="L2955" i="19"/>
  <c r="J2955" i="19"/>
  <c r="M2955" i="19" s="1"/>
  <c r="H2955" i="19"/>
  <c r="F2955" i="19"/>
  <c r="I2955" i="19" s="1"/>
  <c r="L2954" i="19"/>
  <c r="J2954" i="19"/>
  <c r="M2954" i="19" s="1"/>
  <c r="H2954" i="19"/>
  <c r="F2954" i="19"/>
  <c r="I2954" i="19" s="1"/>
  <c r="L2953" i="19"/>
  <c r="J2953" i="19"/>
  <c r="M2953" i="19" s="1"/>
  <c r="H2953" i="19"/>
  <c r="F2953" i="19"/>
  <c r="I2953" i="19" s="1"/>
  <c r="L2952" i="19"/>
  <c r="J2952" i="19"/>
  <c r="M2952" i="19" s="1"/>
  <c r="H2952" i="19"/>
  <c r="F2952" i="19"/>
  <c r="I2952" i="19" s="1"/>
  <c r="L2951" i="19"/>
  <c r="J2951" i="19"/>
  <c r="M2951" i="19" s="1"/>
  <c r="H2951" i="19"/>
  <c r="F2951" i="19"/>
  <c r="I2951" i="19" s="1"/>
  <c r="L2950" i="19"/>
  <c r="J2950" i="19"/>
  <c r="M2950" i="19" s="1"/>
  <c r="H2950" i="19"/>
  <c r="F2950" i="19"/>
  <c r="I2950" i="19" s="1"/>
  <c r="L2949" i="19"/>
  <c r="J2949" i="19"/>
  <c r="M2949" i="19" s="1"/>
  <c r="H2949" i="19"/>
  <c r="F2949" i="19"/>
  <c r="I2949" i="19" s="1"/>
  <c r="L2948" i="19"/>
  <c r="J2948" i="19"/>
  <c r="M2948" i="19" s="1"/>
  <c r="H2948" i="19"/>
  <c r="F2948" i="19"/>
  <c r="I2948" i="19" s="1"/>
  <c r="L2947" i="19"/>
  <c r="J2947" i="19"/>
  <c r="M2947" i="19" s="1"/>
  <c r="H2947" i="19"/>
  <c r="F2947" i="19"/>
  <c r="I2947" i="19" s="1"/>
  <c r="L2946" i="19"/>
  <c r="J2946" i="19"/>
  <c r="M2946" i="19" s="1"/>
  <c r="H2946" i="19"/>
  <c r="F2946" i="19"/>
  <c r="I2946" i="19" s="1"/>
  <c r="L2945" i="19"/>
  <c r="J2945" i="19"/>
  <c r="M2945" i="19" s="1"/>
  <c r="H2945" i="19"/>
  <c r="F2945" i="19"/>
  <c r="I2945" i="19" s="1"/>
  <c r="L2944" i="19"/>
  <c r="J2944" i="19"/>
  <c r="M2944" i="19" s="1"/>
  <c r="H2944" i="19"/>
  <c r="F2944" i="19"/>
  <c r="I2944" i="19" s="1"/>
  <c r="L2943" i="19"/>
  <c r="J2943" i="19"/>
  <c r="M2943" i="19" s="1"/>
  <c r="H2943" i="19"/>
  <c r="F2943" i="19"/>
  <c r="I2943" i="19" s="1"/>
  <c r="L2942" i="19"/>
  <c r="J2942" i="19"/>
  <c r="M2942" i="19" s="1"/>
  <c r="H2942" i="19"/>
  <c r="F2942" i="19"/>
  <c r="I2942" i="19" s="1"/>
  <c r="L2941" i="19"/>
  <c r="J2941" i="19"/>
  <c r="M2941" i="19" s="1"/>
  <c r="H2941" i="19"/>
  <c r="F2941" i="19"/>
  <c r="I2941" i="19" s="1"/>
  <c r="L2940" i="19"/>
  <c r="J2940" i="19"/>
  <c r="M2940" i="19" s="1"/>
  <c r="H2940" i="19"/>
  <c r="F2940" i="19"/>
  <c r="I2940" i="19" s="1"/>
  <c r="B2938" i="19"/>
  <c r="L2967" i="19" s="1"/>
  <c r="I2935" i="19"/>
  <c r="F2935" i="19"/>
  <c r="F2933" i="19"/>
  <c r="L2931" i="19"/>
  <c r="J2931" i="19"/>
  <c r="M2931" i="19" s="1"/>
  <c r="H2931" i="19"/>
  <c r="F2931" i="19"/>
  <c r="I2931" i="19" s="1"/>
  <c r="L2930" i="19"/>
  <c r="J2930" i="19"/>
  <c r="M2930" i="19" s="1"/>
  <c r="H2930" i="19"/>
  <c r="F2930" i="19"/>
  <c r="I2930" i="19" s="1"/>
  <c r="L2929" i="19"/>
  <c r="J2929" i="19"/>
  <c r="M2929" i="19" s="1"/>
  <c r="H2929" i="19"/>
  <c r="F2929" i="19"/>
  <c r="I2929" i="19" s="1"/>
  <c r="L2928" i="19"/>
  <c r="J2928" i="19"/>
  <c r="M2928" i="19" s="1"/>
  <c r="H2928" i="19"/>
  <c r="F2928" i="19"/>
  <c r="I2928" i="19" s="1"/>
  <c r="L2927" i="19"/>
  <c r="J2927" i="19"/>
  <c r="M2927" i="19" s="1"/>
  <c r="H2927" i="19"/>
  <c r="F2927" i="19"/>
  <c r="I2927" i="19" s="1"/>
  <c r="L2926" i="19"/>
  <c r="J2926" i="19"/>
  <c r="M2926" i="19" s="1"/>
  <c r="H2926" i="19"/>
  <c r="F2926" i="19"/>
  <c r="I2926" i="19" s="1"/>
  <c r="M2925" i="19"/>
  <c r="L2925" i="19"/>
  <c r="J2925" i="19"/>
  <c r="H2925" i="19"/>
  <c r="F2925" i="19"/>
  <c r="I2925" i="19" s="1"/>
  <c r="L2924" i="19"/>
  <c r="J2924" i="19"/>
  <c r="M2924" i="19" s="1"/>
  <c r="H2924" i="19"/>
  <c r="F2924" i="19"/>
  <c r="I2924" i="19" s="1"/>
  <c r="L2923" i="19"/>
  <c r="J2923" i="19"/>
  <c r="M2923" i="19" s="1"/>
  <c r="H2923" i="19"/>
  <c r="F2923" i="19"/>
  <c r="I2923" i="19" s="1"/>
  <c r="L2922" i="19"/>
  <c r="J2922" i="19"/>
  <c r="M2922" i="19" s="1"/>
  <c r="H2922" i="19"/>
  <c r="F2922" i="19"/>
  <c r="I2922" i="19" s="1"/>
  <c r="L2921" i="19"/>
  <c r="J2921" i="19"/>
  <c r="M2921" i="19" s="1"/>
  <c r="H2921" i="19"/>
  <c r="F2921" i="19"/>
  <c r="I2921" i="19" s="1"/>
  <c r="L2920" i="19"/>
  <c r="J2920" i="19"/>
  <c r="M2920" i="19" s="1"/>
  <c r="H2920" i="19"/>
  <c r="F2920" i="19"/>
  <c r="I2920" i="19" s="1"/>
  <c r="L2919" i="19"/>
  <c r="J2919" i="19"/>
  <c r="M2919" i="19" s="1"/>
  <c r="H2919" i="19"/>
  <c r="F2919" i="19"/>
  <c r="I2919" i="19" s="1"/>
  <c r="L2918" i="19"/>
  <c r="J2918" i="19"/>
  <c r="M2918" i="19" s="1"/>
  <c r="H2918" i="19"/>
  <c r="F2918" i="19"/>
  <c r="I2918" i="19" s="1"/>
  <c r="L2917" i="19"/>
  <c r="J2917" i="19"/>
  <c r="M2917" i="19" s="1"/>
  <c r="H2917" i="19"/>
  <c r="F2917" i="19"/>
  <c r="I2917" i="19" s="1"/>
  <c r="L2916" i="19"/>
  <c r="J2916" i="19"/>
  <c r="M2916" i="19" s="1"/>
  <c r="H2916" i="19"/>
  <c r="F2916" i="19"/>
  <c r="I2916" i="19" s="1"/>
  <c r="L2915" i="19"/>
  <c r="J2915" i="19"/>
  <c r="M2915" i="19" s="1"/>
  <c r="H2915" i="19"/>
  <c r="F2915" i="19"/>
  <c r="I2915" i="19" s="1"/>
  <c r="L2914" i="19"/>
  <c r="J2914" i="19"/>
  <c r="M2914" i="19" s="1"/>
  <c r="H2914" i="19"/>
  <c r="F2914" i="19"/>
  <c r="I2914" i="19" s="1"/>
  <c r="L2913" i="19"/>
  <c r="J2913" i="19"/>
  <c r="M2913" i="19" s="1"/>
  <c r="H2913" i="19"/>
  <c r="F2913" i="19"/>
  <c r="I2913" i="19" s="1"/>
  <c r="L2912" i="19"/>
  <c r="J2912" i="19"/>
  <c r="M2912" i="19" s="1"/>
  <c r="H2912" i="19"/>
  <c r="F2912" i="19"/>
  <c r="I2912" i="19" s="1"/>
  <c r="L2911" i="19"/>
  <c r="J2911" i="19"/>
  <c r="M2911" i="19" s="1"/>
  <c r="H2911" i="19"/>
  <c r="F2911" i="19"/>
  <c r="I2911" i="19" s="1"/>
  <c r="L2910" i="19"/>
  <c r="J2910" i="19"/>
  <c r="M2910" i="19" s="1"/>
  <c r="H2910" i="19"/>
  <c r="F2910" i="19"/>
  <c r="I2910" i="19" s="1"/>
  <c r="L2909" i="19"/>
  <c r="J2909" i="19"/>
  <c r="M2909" i="19" s="1"/>
  <c r="H2909" i="19"/>
  <c r="F2909" i="19"/>
  <c r="I2909" i="19" s="1"/>
  <c r="M2908" i="19"/>
  <c r="L2908" i="19"/>
  <c r="J2908" i="19"/>
  <c r="H2908" i="19"/>
  <c r="F2908" i="19"/>
  <c r="I2908" i="19" s="1"/>
  <c r="B2906" i="19"/>
  <c r="L2935" i="19" s="1"/>
  <c r="I2903" i="19"/>
  <c r="F2903" i="19"/>
  <c r="F2901" i="19"/>
  <c r="L2899" i="19"/>
  <c r="J2899" i="19"/>
  <c r="M2899" i="19" s="1"/>
  <c r="I2899" i="19"/>
  <c r="H2899" i="19"/>
  <c r="F2899" i="19"/>
  <c r="L2898" i="19"/>
  <c r="J2898" i="19"/>
  <c r="M2898" i="19" s="1"/>
  <c r="H2898" i="19"/>
  <c r="F2898" i="19"/>
  <c r="I2898" i="19" s="1"/>
  <c r="L2897" i="19"/>
  <c r="J2897" i="19"/>
  <c r="M2897" i="19" s="1"/>
  <c r="I2897" i="19"/>
  <c r="H2897" i="19"/>
  <c r="F2897" i="19"/>
  <c r="L2896" i="19"/>
  <c r="J2896" i="19"/>
  <c r="M2896" i="19" s="1"/>
  <c r="H2896" i="19"/>
  <c r="F2896" i="19"/>
  <c r="I2896" i="19" s="1"/>
  <c r="L2895" i="19"/>
  <c r="J2895" i="19"/>
  <c r="M2895" i="19" s="1"/>
  <c r="H2895" i="19"/>
  <c r="F2895" i="19"/>
  <c r="I2895" i="19" s="1"/>
  <c r="M2894" i="19"/>
  <c r="L2894" i="19"/>
  <c r="J2894" i="19"/>
  <c r="H2894" i="19"/>
  <c r="F2894" i="19"/>
  <c r="I2894" i="19" s="1"/>
  <c r="L2893" i="19"/>
  <c r="J2893" i="19"/>
  <c r="M2893" i="19" s="1"/>
  <c r="H2893" i="19"/>
  <c r="F2893" i="19"/>
  <c r="I2893" i="19" s="1"/>
  <c r="L2892" i="19"/>
  <c r="J2892" i="19"/>
  <c r="M2892" i="19" s="1"/>
  <c r="H2892" i="19"/>
  <c r="F2892" i="19"/>
  <c r="I2892" i="19" s="1"/>
  <c r="L2891" i="19"/>
  <c r="J2891" i="19"/>
  <c r="M2891" i="19" s="1"/>
  <c r="H2891" i="19"/>
  <c r="F2891" i="19"/>
  <c r="I2891" i="19" s="1"/>
  <c r="L2890" i="19"/>
  <c r="J2890" i="19"/>
  <c r="M2890" i="19" s="1"/>
  <c r="H2890" i="19"/>
  <c r="F2890" i="19"/>
  <c r="I2890" i="19" s="1"/>
  <c r="L2889" i="19"/>
  <c r="J2889" i="19"/>
  <c r="M2889" i="19" s="1"/>
  <c r="I2889" i="19"/>
  <c r="H2889" i="19"/>
  <c r="F2889" i="19"/>
  <c r="M2888" i="19"/>
  <c r="L2888" i="19"/>
  <c r="J2888" i="19"/>
  <c r="H2888" i="19"/>
  <c r="F2888" i="19"/>
  <c r="I2888" i="19" s="1"/>
  <c r="L2887" i="19"/>
  <c r="J2887" i="19"/>
  <c r="M2887" i="19" s="1"/>
  <c r="H2887" i="19"/>
  <c r="F2887" i="19"/>
  <c r="I2887" i="19" s="1"/>
  <c r="L2886" i="19"/>
  <c r="J2886" i="19"/>
  <c r="M2886" i="19" s="1"/>
  <c r="H2886" i="19"/>
  <c r="F2886" i="19"/>
  <c r="I2886" i="19" s="1"/>
  <c r="L2885" i="19"/>
  <c r="J2885" i="19"/>
  <c r="M2885" i="19" s="1"/>
  <c r="H2885" i="19"/>
  <c r="F2885" i="19"/>
  <c r="I2885" i="19" s="1"/>
  <c r="L2884" i="19"/>
  <c r="J2884" i="19"/>
  <c r="M2884" i="19" s="1"/>
  <c r="H2884" i="19"/>
  <c r="F2884" i="19"/>
  <c r="I2884" i="19" s="1"/>
  <c r="L2883" i="19"/>
  <c r="J2883" i="19"/>
  <c r="M2883" i="19" s="1"/>
  <c r="I2883" i="19"/>
  <c r="H2883" i="19"/>
  <c r="F2883" i="19"/>
  <c r="L2882" i="19"/>
  <c r="J2882" i="19"/>
  <c r="M2882" i="19" s="1"/>
  <c r="H2882" i="19"/>
  <c r="F2882" i="19"/>
  <c r="I2882" i="19" s="1"/>
  <c r="L2881" i="19"/>
  <c r="J2881" i="19"/>
  <c r="M2881" i="19" s="1"/>
  <c r="H2881" i="19"/>
  <c r="F2881" i="19"/>
  <c r="I2881" i="19" s="1"/>
  <c r="M2880" i="19"/>
  <c r="L2880" i="19"/>
  <c r="J2880" i="19"/>
  <c r="H2880" i="19"/>
  <c r="F2880" i="19"/>
  <c r="I2880" i="19" s="1"/>
  <c r="L2879" i="19"/>
  <c r="J2879" i="19"/>
  <c r="M2879" i="19" s="1"/>
  <c r="H2879" i="19"/>
  <c r="F2879" i="19"/>
  <c r="I2879" i="19" s="1"/>
  <c r="L2878" i="19"/>
  <c r="J2878" i="19"/>
  <c r="M2878" i="19" s="1"/>
  <c r="H2878" i="19"/>
  <c r="F2878" i="19"/>
  <c r="I2878" i="19" s="1"/>
  <c r="L2877" i="19"/>
  <c r="J2877" i="19"/>
  <c r="M2877" i="19" s="1"/>
  <c r="H2877" i="19"/>
  <c r="F2877" i="19"/>
  <c r="I2877" i="19" s="1"/>
  <c r="L2876" i="19"/>
  <c r="J2876" i="19"/>
  <c r="M2876" i="19" s="1"/>
  <c r="H2876" i="19"/>
  <c r="F2876" i="19"/>
  <c r="I2876" i="19" s="1"/>
  <c r="B2874" i="19"/>
  <c r="L2903" i="19" s="1"/>
  <c r="I2871" i="19"/>
  <c r="F2871" i="19"/>
  <c r="F2869" i="19"/>
  <c r="L2867" i="19"/>
  <c r="J2867" i="19"/>
  <c r="M2867" i="19" s="1"/>
  <c r="H2867" i="19"/>
  <c r="F2867" i="19"/>
  <c r="I2867" i="19" s="1"/>
  <c r="L2866" i="19"/>
  <c r="J2866" i="19"/>
  <c r="M2866" i="19" s="1"/>
  <c r="H2866" i="19"/>
  <c r="F2866" i="19"/>
  <c r="I2866" i="19" s="1"/>
  <c r="L2865" i="19"/>
  <c r="J2865" i="19"/>
  <c r="M2865" i="19" s="1"/>
  <c r="I2865" i="19"/>
  <c r="H2865" i="19"/>
  <c r="F2865" i="19"/>
  <c r="L2864" i="19"/>
  <c r="J2864" i="19"/>
  <c r="M2864" i="19" s="1"/>
  <c r="H2864" i="19"/>
  <c r="F2864" i="19"/>
  <c r="I2864" i="19" s="1"/>
  <c r="L2863" i="19"/>
  <c r="J2863" i="19"/>
  <c r="M2863" i="19" s="1"/>
  <c r="H2863" i="19"/>
  <c r="F2863" i="19"/>
  <c r="I2863" i="19" s="1"/>
  <c r="L2862" i="19"/>
  <c r="J2862" i="19"/>
  <c r="M2862" i="19" s="1"/>
  <c r="H2862" i="19"/>
  <c r="F2862" i="19"/>
  <c r="I2862" i="19" s="1"/>
  <c r="L2861" i="19"/>
  <c r="J2861" i="19"/>
  <c r="M2861" i="19" s="1"/>
  <c r="H2861" i="19"/>
  <c r="F2861" i="19"/>
  <c r="I2861" i="19" s="1"/>
  <c r="L2860" i="19"/>
  <c r="J2860" i="19"/>
  <c r="M2860" i="19" s="1"/>
  <c r="I2860" i="19"/>
  <c r="H2860" i="19"/>
  <c r="F2860" i="19"/>
  <c r="L2859" i="19"/>
  <c r="J2859" i="19"/>
  <c r="M2859" i="19" s="1"/>
  <c r="H2859" i="19"/>
  <c r="F2859" i="19"/>
  <c r="I2859" i="19" s="1"/>
  <c r="L2858" i="19"/>
  <c r="J2858" i="19"/>
  <c r="M2858" i="19" s="1"/>
  <c r="H2858" i="19"/>
  <c r="F2858" i="19"/>
  <c r="I2858" i="19" s="1"/>
  <c r="L2857" i="19"/>
  <c r="J2857" i="19"/>
  <c r="M2857" i="19" s="1"/>
  <c r="H2857" i="19"/>
  <c r="F2857" i="19"/>
  <c r="I2857" i="19" s="1"/>
  <c r="L2856" i="19"/>
  <c r="J2856" i="19"/>
  <c r="M2856" i="19" s="1"/>
  <c r="H2856" i="19"/>
  <c r="F2856" i="19"/>
  <c r="I2856" i="19" s="1"/>
  <c r="L2855" i="19"/>
  <c r="J2855" i="19"/>
  <c r="M2855" i="19" s="1"/>
  <c r="H2855" i="19"/>
  <c r="F2855" i="19"/>
  <c r="I2855" i="19" s="1"/>
  <c r="L2854" i="19"/>
  <c r="J2854" i="19"/>
  <c r="M2854" i="19" s="1"/>
  <c r="H2854" i="19"/>
  <c r="F2854" i="19"/>
  <c r="I2854" i="19" s="1"/>
  <c r="L2853" i="19"/>
  <c r="J2853" i="19"/>
  <c r="M2853" i="19" s="1"/>
  <c r="H2853" i="19"/>
  <c r="F2853" i="19"/>
  <c r="I2853" i="19" s="1"/>
  <c r="L2852" i="19"/>
  <c r="J2852" i="19"/>
  <c r="M2852" i="19" s="1"/>
  <c r="H2852" i="19"/>
  <c r="F2852" i="19"/>
  <c r="I2852" i="19" s="1"/>
  <c r="L2851" i="19"/>
  <c r="J2851" i="19"/>
  <c r="M2851" i="19" s="1"/>
  <c r="H2851" i="19"/>
  <c r="F2851" i="19"/>
  <c r="I2851" i="19" s="1"/>
  <c r="L2850" i="19"/>
  <c r="J2850" i="19"/>
  <c r="M2850" i="19" s="1"/>
  <c r="H2850" i="19"/>
  <c r="F2850" i="19"/>
  <c r="I2850" i="19" s="1"/>
  <c r="L2849" i="19"/>
  <c r="J2849" i="19"/>
  <c r="M2849" i="19" s="1"/>
  <c r="H2849" i="19"/>
  <c r="F2849" i="19"/>
  <c r="I2849" i="19" s="1"/>
  <c r="L2848" i="19"/>
  <c r="J2848" i="19"/>
  <c r="M2848" i="19" s="1"/>
  <c r="H2848" i="19"/>
  <c r="F2848" i="19"/>
  <c r="I2848" i="19" s="1"/>
  <c r="L2847" i="19"/>
  <c r="J2847" i="19"/>
  <c r="M2847" i="19" s="1"/>
  <c r="H2847" i="19"/>
  <c r="F2847" i="19"/>
  <c r="I2847" i="19" s="1"/>
  <c r="L2846" i="19"/>
  <c r="J2846" i="19"/>
  <c r="M2846" i="19" s="1"/>
  <c r="H2846" i="19"/>
  <c r="F2846" i="19"/>
  <c r="I2846" i="19" s="1"/>
  <c r="L2845" i="19"/>
  <c r="J2845" i="19"/>
  <c r="M2845" i="19" s="1"/>
  <c r="H2845" i="19"/>
  <c r="F2845" i="19"/>
  <c r="I2845" i="19" s="1"/>
  <c r="L2844" i="19"/>
  <c r="J2844" i="19"/>
  <c r="H2844" i="19"/>
  <c r="F2844" i="19"/>
  <c r="I2844" i="19" s="1"/>
  <c r="B2842" i="19"/>
  <c r="L2871" i="19" s="1"/>
  <c r="I2839" i="19"/>
  <c r="F2839" i="19"/>
  <c r="F2837" i="19"/>
  <c r="L2835" i="19"/>
  <c r="J2835" i="19"/>
  <c r="M2835" i="19" s="1"/>
  <c r="H2835" i="19"/>
  <c r="F2835" i="19"/>
  <c r="I2835" i="19" s="1"/>
  <c r="L2834" i="19"/>
  <c r="J2834" i="19"/>
  <c r="M2834" i="19" s="1"/>
  <c r="H2834" i="19"/>
  <c r="F2834" i="19"/>
  <c r="I2834" i="19" s="1"/>
  <c r="L2833" i="19"/>
  <c r="J2833" i="19"/>
  <c r="M2833" i="19" s="1"/>
  <c r="H2833" i="19"/>
  <c r="F2833" i="19"/>
  <c r="I2833" i="19" s="1"/>
  <c r="L2832" i="19"/>
  <c r="J2832" i="19"/>
  <c r="M2832" i="19" s="1"/>
  <c r="H2832" i="19"/>
  <c r="F2832" i="19"/>
  <c r="I2832" i="19" s="1"/>
  <c r="L2831" i="19"/>
  <c r="J2831" i="19"/>
  <c r="M2831" i="19" s="1"/>
  <c r="H2831" i="19"/>
  <c r="F2831" i="19"/>
  <c r="I2831" i="19" s="1"/>
  <c r="L2830" i="19"/>
  <c r="J2830" i="19"/>
  <c r="M2830" i="19" s="1"/>
  <c r="H2830" i="19"/>
  <c r="F2830" i="19"/>
  <c r="I2830" i="19" s="1"/>
  <c r="L2829" i="19"/>
  <c r="J2829" i="19"/>
  <c r="M2829" i="19" s="1"/>
  <c r="H2829" i="19"/>
  <c r="F2829" i="19"/>
  <c r="I2829" i="19" s="1"/>
  <c r="L2828" i="19"/>
  <c r="J2828" i="19"/>
  <c r="M2828" i="19" s="1"/>
  <c r="H2828" i="19"/>
  <c r="F2828" i="19"/>
  <c r="I2828" i="19" s="1"/>
  <c r="L2827" i="19"/>
  <c r="J2827" i="19"/>
  <c r="M2827" i="19" s="1"/>
  <c r="H2827" i="19"/>
  <c r="F2827" i="19"/>
  <c r="I2827" i="19" s="1"/>
  <c r="L2826" i="19"/>
  <c r="J2826" i="19"/>
  <c r="M2826" i="19" s="1"/>
  <c r="H2826" i="19"/>
  <c r="F2826" i="19"/>
  <c r="I2826" i="19" s="1"/>
  <c r="L2825" i="19"/>
  <c r="J2825" i="19"/>
  <c r="M2825" i="19" s="1"/>
  <c r="H2825" i="19"/>
  <c r="F2825" i="19"/>
  <c r="I2825" i="19" s="1"/>
  <c r="L2824" i="19"/>
  <c r="J2824" i="19"/>
  <c r="M2824" i="19" s="1"/>
  <c r="H2824" i="19"/>
  <c r="F2824" i="19"/>
  <c r="I2824" i="19" s="1"/>
  <c r="L2823" i="19"/>
  <c r="J2823" i="19"/>
  <c r="M2823" i="19" s="1"/>
  <c r="H2823" i="19"/>
  <c r="F2823" i="19"/>
  <c r="I2823" i="19" s="1"/>
  <c r="L2822" i="19"/>
  <c r="J2822" i="19"/>
  <c r="M2822" i="19" s="1"/>
  <c r="H2822" i="19"/>
  <c r="F2822" i="19"/>
  <c r="I2822" i="19" s="1"/>
  <c r="L2821" i="19"/>
  <c r="J2821" i="19"/>
  <c r="M2821" i="19" s="1"/>
  <c r="H2821" i="19"/>
  <c r="F2821" i="19"/>
  <c r="I2821" i="19" s="1"/>
  <c r="L2820" i="19"/>
  <c r="J2820" i="19"/>
  <c r="M2820" i="19" s="1"/>
  <c r="H2820" i="19"/>
  <c r="F2820" i="19"/>
  <c r="I2820" i="19" s="1"/>
  <c r="L2819" i="19"/>
  <c r="J2819" i="19"/>
  <c r="M2819" i="19" s="1"/>
  <c r="H2819" i="19"/>
  <c r="F2819" i="19"/>
  <c r="I2819" i="19" s="1"/>
  <c r="L2818" i="19"/>
  <c r="J2818" i="19"/>
  <c r="M2818" i="19" s="1"/>
  <c r="H2818" i="19"/>
  <c r="F2818" i="19"/>
  <c r="I2818" i="19" s="1"/>
  <c r="L2817" i="19"/>
  <c r="J2817" i="19"/>
  <c r="M2817" i="19" s="1"/>
  <c r="H2817" i="19"/>
  <c r="F2817" i="19"/>
  <c r="I2817" i="19" s="1"/>
  <c r="L2816" i="19"/>
  <c r="J2816" i="19"/>
  <c r="M2816" i="19" s="1"/>
  <c r="H2816" i="19"/>
  <c r="F2816" i="19"/>
  <c r="I2816" i="19" s="1"/>
  <c r="L2815" i="19"/>
  <c r="J2815" i="19"/>
  <c r="M2815" i="19" s="1"/>
  <c r="H2815" i="19"/>
  <c r="F2815" i="19"/>
  <c r="I2815" i="19" s="1"/>
  <c r="L2814" i="19"/>
  <c r="J2814" i="19"/>
  <c r="M2814" i="19" s="1"/>
  <c r="H2814" i="19"/>
  <c r="F2814" i="19"/>
  <c r="I2814" i="19" s="1"/>
  <c r="L2813" i="19"/>
  <c r="J2813" i="19"/>
  <c r="M2813" i="19" s="1"/>
  <c r="H2813" i="19"/>
  <c r="F2813" i="19"/>
  <c r="I2813" i="19" s="1"/>
  <c r="L2812" i="19"/>
  <c r="J2812" i="19"/>
  <c r="M2812" i="19" s="1"/>
  <c r="H2812" i="19"/>
  <c r="F2812" i="19"/>
  <c r="I2812" i="19" s="1"/>
  <c r="B2810" i="19"/>
  <c r="L2839" i="19" s="1"/>
  <c r="I2807" i="19"/>
  <c r="F2807" i="19"/>
  <c r="F2805" i="19"/>
  <c r="L2803" i="19"/>
  <c r="J2803" i="19"/>
  <c r="M2803" i="19" s="1"/>
  <c r="H2803" i="19"/>
  <c r="F2803" i="19"/>
  <c r="I2803" i="19" s="1"/>
  <c r="L2802" i="19"/>
  <c r="J2802" i="19"/>
  <c r="M2802" i="19" s="1"/>
  <c r="H2802" i="19"/>
  <c r="F2802" i="19"/>
  <c r="I2802" i="19" s="1"/>
  <c r="L2801" i="19"/>
  <c r="J2801" i="19"/>
  <c r="M2801" i="19" s="1"/>
  <c r="I2801" i="19"/>
  <c r="H2801" i="19"/>
  <c r="F2801" i="19"/>
  <c r="L2800" i="19"/>
  <c r="J2800" i="19"/>
  <c r="M2800" i="19" s="1"/>
  <c r="H2800" i="19"/>
  <c r="F2800" i="19"/>
  <c r="I2800" i="19" s="1"/>
  <c r="L2799" i="19"/>
  <c r="J2799" i="19"/>
  <c r="M2799" i="19" s="1"/>
  <c r="H2799" i="19"/>
  <c r="F2799" i="19"/>
  <c r="I2799" i="19" s="1"/>
  <c r="L2798" i="19"/>
  <c r="J2798" i="19"/>
  <c r="M2798" i="19" s="1"/>
  <c r="H2798" i="19"/>
  <c r="F2798" i="19"/>
  <c r="I2798" i="19" s="1"/>
  <c r="L2797" i="19"/>
  <c r="J2797" i="19"/>
  <c r="M2797" i="19" s="1"/>
  <c r="H2797" i="19"/>
  <c r="F2797" i="19"/>
  <c r="I2797" i="19" s="1"/>
  <c r="L2796" i="19"/>
  <c r="J2796" i="19"/>
  <c r="M2796" i="19" s="1"/>
  <c r="I2796" i="19"/>
  <c r="H2796" i="19"/>
  <c r="F2796" i="19"/>
  <c r="L2795" i="19"/>
  <c r="J2795" i="19"/>
  <c r="M2795" i="19" s="1"/>
  <c r="H2795" i="19"/>
  <c r="F2795" i="19"/>
  <c r="I2795" i="19" s="1"/>
  <c r="L2794" i="19"/>
  <c r="J2794" i="19"/>
  <c r="M2794" i="19" s="1"/>
  <c r="H2794" i="19"/>
  <c r="F2794" i="19"/>
  <c r="I2794" i="19" s="1"/>
  <c r="L2793" i="19"/>
  <c r="J2793" i="19"/>
  <c r="M2793" i="19" s="1"/>
  <c r="H2793" i="19"/>
  <c r="F2793" i="19"/>
  <c r="I2793" i="19" s="1"/>
  <c r="L2792" i="19"/>
  <c r="J2792" i="19"/>
  <c r="M2792" i="19" s="1"/>
  <c r="H2792" i="19"/>
  <c r="F2792" i="19"/>
  <c r="I2792" i="19" s="1"/>
  <c r="L2791" i="19"/>
  <c r="J2791" i="19"/>
  <c r="M2791" i="19" s="1"/>
  <c r="H2791" i="19"/>
  <c r="F2791" i="19"/>
  <c r="I2791" i="19" s="1"/>
  <c r="L2790" i="19"/>
  <c r="J2790" i="19"/>
  <c r="M2790" i="19" s="1"/>
  <c r="H2790" i="19"/>
  <c r="F2790" i="19"/>
  <c r="I2790" i="19" s="1"/>
  <c r="L2789" i="19"/>
  <c r="J2789" i="19"/>
  <c r="M2789" i="19" s="1"/>
  <c r="H2789" i="19"/>
  <c r="F2789" i="19"/>
  <c r="I2789" i="19" s="1"/>
  <c r="L2788" i="19"/>
  <c r="J2788" i="19"/>
  <c r="M2788" i="19" s="1"/>
  <c r="H2788" i="19"/>
  <c r="F2788" i="19"/>
  <c r="I2788" i="19" s="1"/>
  <c r="L2787" i="19"/>
  <c r="J2787" i="19"/>
  <c r="M2787" i="19" s="1"/>
  <c r="H2787" i="19"/>
  <c r="F2787" i="19"/>
  <c r="I2787" i="19" s="1"/>
  <c r="L2786" i="19"/>
  <c r="J2786" i="19"/>
  <c r="M2786" i="19" s="1"/>
  <c r="H2786" i="19"/>
  <c r="F2786" i="19"/>
  <c r="I2786" i="19" s="1"/>
  <c r="L2785" i="19"/>
  <c r="J2785" i="19"/>
  <c r="M2785" i="19" s="1"/>
  <c r="H2785" i="19"/>
  <c r="F2785" i="19"/>
  <c r="I2785" i="19" s="1"/>
  <c r="L2784" i="19"/>
  <c r="J2784" i="19"/>
  <c r="M2784" i="19" s="1"/>
  <c r="H2784" i="19"/>
  <c r="F2784" i="19"/>
  <c r="I2784" i="19" s="1"/>
  <c r="L2783" i="19"/>
  <c r="J2783" i="19"/>
  <c r="M2783" i="19" s="1"/>
  <c r="H2783" i="19"/>
  <c r="F2783" i="19"/>
  <c r="I2783" i="19" s="1"/>
  <c r="L2782" i="19"/>
  <c r="J2782" i="19"/>
  <c r="M2782" i="19" s="1"/>
  <c r="H2782" i="19"/>
  <c r="F2782" i="19"/>
  <c r="I2782" i="19" s="1"/>
  <c r="L2781" i="19"/>
  <c r="J2781" i="19"/>
  <c r="M2781" i="19" s="1"/>
  <c r="H2781" i="19"/>
  <c r="F2781" i="19"/>
  <c r="I2781" i="19" s="1"/>
  <c r="L2780" i="19"/>
  <c r="J2780" i="19"/>
  <c r="H2780" i="19"/>
  <c r="F2780" i="19"/>
  <c r="I2780" i="19" s="1"/>
  <c r="B2778" i="19"/>
  <c r="L2807" i="19" s="1"/>
  <c r="I2775" i="19"/>
  <c r="F2775" i="19"/>
  <c r="F2773" i="19"/>
  <c r="L2771" i="19"/>
  <c r="J2771" i="19"/>
  <c r="M2771" i="19" s="1"/>
  <c r="H2771" i="19"/>
  <c r="F2771" i="19"/>
  <c r="I2771" i="19" s="1"/>
  <c r="L2770" i="19"/>
  <c r="J2770" i="19"/>
  <c r="M2770" i="19" s="1"/>
  <c r="H2770" i="19"/>
  <c r="F2770" i="19"/>
  <c r="I2770" i="19" s="1"/>
  <c r="L2769" i="19"/>
  <c r="J2769" i="19"/>
  <c r="M2769" i="19" s="1"/>
  <c r="H2769" i="19"/>
  <c r="F2769" i="19"/>
  <c r="I2769" i="19" s="1"/>
  <c r="M2768" i="19"/>
  <c r="L2768" i="19"/>
  <c r="J2768" i="19"/>
  <c r="H2768" i="19"/>
  <c r="F2768" i="19"/>
  <c r="I2768" i="19" s="1"/>
  <c r="L2767" i="19"/>
  <c r="J2767" i="19"/>
  <c r="M2767" i="19" s="1"/>
  <c r="H2767" i="19"/>
  <c r="F2767" i="19"/>
  <c r="I2767" i="19" s="1"/>
  <c r="L2766" i="19"/>
  <c r="J2766" i="19"/>
  <c r="M2766" i="19" s="1"/>
  <c r="H2766" i="19"/>
  <c r="F2766" i="19"/>
  <c r="I2766" i="19" s="1"/>
  <c r="L2765" i="19"/>
  <c r="J2765" i="19"/>
  <c r="M2765" i="19" s="1"/>
  <c r="H2765" i="19"/>
  <c r="F2765" i="19"/>
  <c r="I2765" i="19" s="1"/>
  <c r="L2764" i="19"/>
  <c r="J2764" i="19"/>
  <c r="M2764" i="19" s="1"/>
  <c r="H2764" i="19"/>
  <c r="F2764" i="19"/>
  <c r="I2764" i="19" s="1"/>
  <c r="L2763" i="19"/>
  <c r="J2763" i="19"/>
  <c r="M2763" i="19" s="1"/>
  <c r="H2763" i="19"/>
  <c r="F2763" i="19"/>
  <c r="I2763" i="19" s="1"/>
  <c r="L2762" i="19"/>
  <c r="J2762" i="19"/>
  <c r="M2762" i="19" s="1"/>
  <c r="H2762" i="19"/>
  <c r="F2762" i="19"/>
  <c r="I2762" i="19" s="1"/>
  <c r="L2761" i="19"/>
  <c r="J2761" i="19"/>
  <c r="M2761" i="19" s="1"/>
  <c r="H2761" i="19"/>
  <c r="F2761" i="19"/>
  <c r="I2761" i="19" s="1"/>
  <c r="L2760" i="19"/>
  <c r="J2760" i="19"/>
  <c r="M2760" i="19" s="1"/>
  <c r="H2760" i="19"/>
  <c r="F2760" i="19"/>
  <c r="I2760" i="19" s="1"/>
  <c r="L2759" i="19"/>
  <c r="J2759" i="19"/>
  <c r="M2759" i="19" s="1"/>
  <c r="H2759" i="19"/>
  <c r="F2759" i="19"/>
  <c r="I2759" i="19" s="1"/>
  <c r="L2758" i="19"/>
  <c r="J2758" i="19"/>
  <c r="M2758" i="19" s="1"/>
  <c r="H2758" i="19"/>
  <c r="F2758" i="19"/>
  <c r="I2758" i="19" s="1"/>
  <c r="L2757" i="19"/>
  <c r="J2757" i="19"/>
  <c r="M2757" i="19" s="1"/>
  <c r="H2757" i="19"/>
  <c r="F2757" i="19"/>
  <c r="I2757" i="19" s="1"/>
  <c r="M2756" i="19"/>
  <c r="L2756" i="19"/>
  <c r="J2756" i="19"/>
  <c r="H2756" i="19"/>
  <c r="F2756" i="19"/>
  <c r="I2756" i="19" s="1"/>
  <c r="L2755" i="19"/>
  <c r="J2755" i="19"/>
  <c r="M2755" i="19" s="1"/>
  <c r="H2755" i="19"/>
  <c r="F2755" i="19"/>
  <c r="I2755" i="19" s="1"/>
  <c r="L2754" i="19"/>
  <c r="J2754" i="19"/>
  <c r="M2754" i="19" s="1"/>
  <c r="H2754" i="19"/>
  <c r="F2754" i="19"/>
  <c r="I2754" i="19" s="1"/>
  <c r="L2753" i="19"/>
  <c r="J2753" i="19"/>
  <c r="M2753" i="19" s="1"/>
  <c r="H2753" i="19"/>
  <c r="F2753" i="19"/>
  <c r="I2753" i="19" s="1"/>
  <c r="L2752" i="19"/>
  <c r="J2752" i="19"/>
  <c r="M2752" i="19" s="1"/>
  <c r="H2752" i="19"/>
  <c r="F2752" i="19"/>
  <c r="I2752" i="19" s="1"/>
  <c r="M2751" i="19"/>
  <c r="L2751" i="19"/>
  <c r="J2751" i="19"/>
  <c r="H2751" i="19"/>
  <c r="F2751" i="19"/>
  <c r="I2751" i="19" s="1"/>
  <c r="L2750" i="19"/>
  <c r="J2750" i="19"/>
  <c r="M2750" i="19" s="1"/>
  <c r="H2750" i="19"/>
  <c r="F2750" i="19"/>
  <c r="I2750" i="19" s="1"/>
  <c r="L2749" i="19"/>
  <c r="J2749" i="19"/>
  <c r="M2749" i="19" s="1"/>
  <c r="H2749" i="19"/>
  <c r="F2749" i="19"/>
  <c r="I2749" i="19" s="1"/>
  <c r="L2748" i="19"/>
  <c r="J2748" i="19"/>
  <c r="H2748" i="19"/>
  <c r="F2748" i="19"/>
  <c r="I2748" i="19" s="1"/>
  <c r="B2746" i="19"/>
  <c r="L2775" i="19" s="1"/>
  <c r="I2742" i="19"/>
  <c r="F2740" i="19"/>
  <c r="L2738" i="19"/>
  <c r="J2738" i="19"/>
  <c r="M2738" i="19" s="1"/>
  <c r="H2738" i="19"/>
  <c r="F2738" i="19"/>
  <c r="I2738" i="19" s="1"/>
  <c r="D2738" i="19"/>
  <c r="L2737" i="19"/>
  <c r="J2737" i="19"/>
  <c r="M2737" i="19" s="1"/>
  <c r="H2737" i="19"/>
  <c r="F2737" i="19"/>
  <c r="I2737" i="19" s="1"/>
  <c r="D2737" i="19"/>
  <c r="L2736" i="19"/>
  <c r="J2736" i="19"/>
  <c r="M2736" i="19" s="1"/>
  <c r="H2736" i="19"/>
  <c r="F2736" i="19"/>
  <c r="I2736" i="19" s="1"/>
  <c r="D2736" i="19"/>
  <c r="L2735" i="19"/>
  <c r="J2735" i="19"/>
  <c r="M2735" i="19" s="1"/>
  <c r="H2735" i="19"/>
  <c r="F2735" i="19"/>
  <c r="I2735" i="19" s="1"/>
  <c r="D2735" i="19"/>
  <c r="L2734" i="19"/>
  <c r="J2734" i="19"/>
  <c r="M2734" i="19" s="1"/>
  <c r="H2734" i="19"/>
  <c r="F2734" i="19"/>
  <c r="I2734" i="19" s="1"/>
  <c r="D2734" i="19"/>
  <c r="L2733" i="19"/>
  <c r="J2733" i="19"/>
  <c r="M2733" i="19" s="1"/>
  <c r="H2733" i="19"/>
  <c r="F2733" i="19"/>
  <c r="I2733" i="19" s="1"/>
  <c r="D2733" i="19"/>
  <c r="L2732" i="19"/>
  <c r="H2732" i="19"/>
  <c r="D2732" i="19"/>
  <c r="L2731" i="19"/>
  <c r="J2731" i="19"/>
  <c r="M2731" i="19" s="1"/>
  <c r="H2731" i="19"/>
  <c r="F2731" i="19"/>
  <c r="I2731" i="19" s="1"/>
  <c r="D2731" i="19"/>
  <c r="L2730" i="19"/>
  <c r="J2730" i="19"/>
  <c r="M2730" i="19" s="1"/>
  <c r="H2730" i="19"/>
  <c r="F2730" i="19"/>
  <c r="I2730" i="19" s="1"/>
  <c r="D2730" i="19"/>
  <c r="L2729" i="19"/>
  <c r="J2729" i="19"/>
  <c r="M2729" i="19" s="1"/>
  <c r="H2729" i="19"/>
  <c r="F2729" i="19"/>
  <c r="I2729" i="19" s="1"/>
  <c r="D2729" i="19"/>
  <c r="L2728" i="19"/>
  <c r="J2728" i="19"/>
  <c r="M2728" i="19" s="1"/>
  <c r="H2728" i="19"/>
  <c r="F2728" i="19"/>
  <c r="I2728" i="19" s="1"/>
  <c r="D2728" i="19"/>
  <c r="L2727" i="19"/>
  <c r="J2727" i="19"/>
  <c r="M2727" i="19" s="1"/>
  <c r="H2727" i="19"/>
  <c r="F2727" i="19"/>
  <c r="I2727" i="19" s="1"/>
  <c r="D2727" i="19"/>
  <c r="L2726" i="19"/>
  <c r="J2726" i="19"/>
  <c r="M2726" i="19" s="1"/>
  <c r="H2726" i="19"/>
  <c r="F2726" i="19"/>
  <c r="I2726" i="19" s="1"/>
  <c r="D2726" i="19"/>
  <c r="L2725" i="19"/>
  <c r="H2725" i="19"/>
  <c r="D2725" i="19"/>
  <c r="L2724" i="19"/>
  <c r="J2724" i="19"/>
  <c r="M2724" i="19" s="1"/>
  <c r="H2724" i="19"/>
  <c r="F2724" i="19"/>
  <c r="I2724" i="19" s="1"/>
  <c r="D2724" i="19"/>
  <c r="L2723" i="19"/>
  <c r="H2723" i="19"/>
  <c r="D2723" i="19"/>
  <c r="L2722" i="19"/>
  <c r="J2722" i="19"/>
  <c r="M2722" i="19" s="1"/>
  <c r="H2722" i="19"/>
  <c r="F2722" i="19"/>
  <c r="I2722" i="19" s="1"/>
  <c r="D2722" i="19"/>
  <c r="L2721" i="19"/>
  <c r="J2721" i="19"/>
  <c r="M2721" i="19" s="1"/>
  <c r="H2721" i="19"/>
  <c r="F2721" i="19"/>
  <c r="I2721" i="19" s="1"/>
  <c r="D2721" i="19"/>
  <c r="L2720" i="19"/>
  <c r="J2720" i="19"/>
  <c r="M2720" i="19" s="1"/>
  <c r="H2720" i="19"/>
  <c r="F2720" i="19"/>
  <c r="I2720" i="19" s="1"/>
  <c r="D2720" i="19"/>
  <c r="L2719" i="19"/>
  <c r="J2719" i="19"/>
  <c r="M2719" i="19" s="1"/>
  <c r="H2719" i="19"/>
  <c r="F2719" i="19"/>
  <c r="I2719" i="19" s="1"/>
  <c r="D2719" i="19"/>
  <c r="L2718" i="19"/>
  <c r="J2718" i="19"/>
  <c r="M2718" i="19" s="1"/>
  <c r="H2718" i="19"/>
  <c r="F2718" i="19"/>
  <c r="I2718" i="19" s="1"/>
  <c r="D2718" i="19"/>
  <c r="L2717" i="19"/>
  <c r="J2717" i="19"/>
  <c r="M2717" i="19" s="1"/>
  <c r="H2717" i="19"/>
  <c r="F2717" i="19"/>
  <c r="I2717" i="19" s="1"/>
  <c r="D2717" i="19"/>
  <c r="L2716" i="19"/>
  <c r="H2716" i="19"/>
  <c r="D2716" i="19"/>
  <c r="L2715" i="19"/>
  <c r="J2715" i="19"/>
  <c r="H2715" i="19"/>
  <c r="F2715" i="19"/>
  <c r="I2715" i="19" s="1"/>
  <c r="D2715" i="19"/>
  <c r="B2713" i="19"/>
  <c r="L2742" i="19" s="1"/>
  <c r="I2710" i="19"/>
  <c r="F2708" i="19"/>
  <c r="L2706" i="19"/>
  <c r="J2706" i="19"/>
  <c r="M2706" i="19" s="1"/>
  <c r="H2706" i="19"/>
  <c r="F2706" i="19"/>
  <c r="I2706" i="19" s="1"/>
  <c r="D2706" i="19"/>
  <c r="L2705" i="19"/>
  <c r="J2705" i="19"/>
  <c r="M2705" i="19" s="1"/>
  <c r="H2705" i="19"/>
  <c r="F2705" i="19"/>
  <c r="I2705" i="19" s="1"/>
  <c r="D2705" i="19"/>
  <c r="L2704" i="19"/>
  <c r="J2704" i="19"/>
  <c r="M2704" i="19" s="1"/>
  <c r="H2704" i="19"/>
  <c r="F2704" i="19"/>
  <c r="I2704" i="19" s="1"/>
  <c r="D2704" i="19"/>
  <c r="L2703" i="19"/>
  <c r="J2703" i="19"/>
  <c r="M2703" i="19" s="1"/>
  <c r="H2703" i="19"/>
  <c r="F2703" i="19"/>
  <c r="I2703" i="19" s="1"/>
  <c r="D2703" i="19"/>
  <c r="L2702" i="19"/>
  <c r="J2702" i="19"/>
  <c r="M2702" i="19" s="1"/>
  <c r="H2702" i="19"/>
  <c r="F2702" i="19"/>
  <c r="I2702" i="19" s="1"/>
  <c r="D2702" i="19"/>
  <c r="L2701" i="19"/>
  <c r="J2701" i="19"/>
  <c r="M2701" i="19" s="1"/>
  <c r="H2701" i="19"/>
  <c r="F2701" i="19"/>
  <c r="I2701" i="19" s="1"/>
  <c r="D2701" i="19"/>
  <c r="L2700" i="19"/>
  <c r="J2700" i="19"/>
  <c r="M2700" i="19" s="1"/>
  <c r="H2700" i="19"/>
  <c r="F2700" i="19"/>
  <c r="I2700" i="19" s="1"/>
  <c r="D2700" i="19"/>
  <c r="L2699" i="19"/>
  <c r="J2699" i="19"/>
  <c r="M2699" i="19" s="1"/>
  <c r="H2699" i="19"/>
  <c r="F2699" i="19"/>
  <c r="I2699" i="19" s="1"/>
  <c r="D2699" i="19"/>
  <c r="L2698" i="19"/>
  <c r="J2698" i="19"/>
  <c r="M2698" i="19" s="1"/>
  <c r="H2698" i="19"/>
  <c r="F2698" i="19"/>
  <c r="I2698" i="19" s="1"/>
  <c r="D2698" i="19"/>
  <c r="L2697" i="19"/>
  <c r="J2697" i="19"/>
  <c r="M2697" i="19" s="1"/>
  <c r="H2697" i="19"/>
  <c r="F2697" i="19"/>
  <c r="I2697" i="19" s="1"/>
  <c r="D2697" i="19"/>
  <c r="L2696" i="19"/>
  <c r="J2696" i="19"/>
  <c r="M2696" i="19" s="1"/>
  <c r="H2696" i="19"/>
  <c r="F2696" i="19"/>
  <c r="I2696" i="19" s="1"/>
  <c r="D2696" i="19"/>
  <c r="L2695" i="19"/>
  <c r="J2695" i="19"/>
  <c r="M2695" i="19" s="1"/>
  <c r="H2695" i="19"/>
  <c r="F2695" i="19"/>
  <c r="I2695" i="19" s="1"/>
  <c r="D2695" i="19"/>
  <c r="L2694" i="19"/>
  <c r="J2694" i="19"/>
  <c r="M2694" i="19" s="1"/>
  <c r="H2694" i="19"/>
  <c r="F2694" i="19"/>
  <c r="I2694" i="19" s="1"/>
  <c r="D2694" i="19"/>
  <c r="L2693" i="19"/>
  <c r="J2693" i="19"/>
  <c r="M2693" i="19" s="1"/>
  <c r="H2693" i="19"/>
  <c r="F2693" i="19"/>
  <c r="I2693" i="19" s="1"/>
  <c r="D2693" i="19"/>
  <c r="L2692" i="19"/>
  <c r="J2692" i="19"/>
  <c r="M2692" i="19" s="1"/>
  <c r="H2692" i="19"/>
  <c r="F2692" i="19"/>
  <c r="I2692" i="19" s="1"/>
  <c r="D2692" i="19"/>
  <c r="L2691" i="19"/>
  <c r="H2691" i="19"/>
  <c r="F2691" i="19"/>
  <c r="D2691" i="19"/>
  <c r="L2690" i="19"/>
  <c r="J2690" i="19"/>
  <c r="M2690" i="19" s="1"/>
  <c r="H2690" i="19"/>
  <c r="F2690" i="19"/>
  <c r="I2690" i="19" s="1"/>
  <c r="D2690" i="19"/>
  <c r="L2689" i="19"/>
  <c r="J2689" i="19"/>
  <c r="M2689" i="19" s="1"/>
  <c r="H2689" i="19"/>
  <c r="F2689" i="19"/>
  <c r="I2689" i="19" s="1"/>
  <c r="D2689" i="19"/>
  <c r="L2688" i="19"/>
  <c r="J2688" i="19"/>
  <c r="M2688" i="19" s="1"/>
  <c r="H2688" i="19"/>
  <c r="F2688" i="19"/>
  <c r="I2688" i="19" s="1"/>
  <c r="D2688" i="19"/>
  <c r="L2687" i="19"/>
  <c r="J2687" i="19"/>
  <c r="M2687" i="19" s="1"/>
  <c r="H2687" i="19"/>
  <c r="F2687" i="19"/>
  <c r="I2687" i="19" s="1"/>
  <c r="D2687" i="19"/>
  <c r="L2686" i="19"/>
  <c r="J2686" i="19"/>
  <c r="M2686" i="19" s="1"/>
  <c r="H2686" i="19"/>
  <c r="F2686" i="19"/>
  <c r="I2686" i="19" s="1"/>
  <c r="D2686" i="19"/>
  <c r="L2685" i="19"/>
  <c r="J2685" i="19"/>
  <c r="M2685" i="19" s="1"/>
  <c r="H2685" i="19"/>
  <c r="F2685" i="19"/>
  <c r="I2685" i="19" s="1"/>
  <c r="D2685" i="19"/>
  <c r="L2684" i="19"/>
  <c r="J2684" i="19"/>
  <c r="M2684" i="19" s="1"/>
  <c r="H2684" i="19"/>
  <c r="F2684" i="19"/>
  <c r="I2684" i="19" s="1"/>
  <c r="D2684" i="19"/>
  <c r="L2683" i="19"/>
  <c r="J2683" i="19"/>
  <c r="H2683" i="19"/>
  <c r="F2683" i="19"/>
  <c r="I2683" i="19" s="1"/>
  <c r="D2683" i="19"/>
  <c r="B2681" i="19"/>
  <c r="L2710" i="19" s="1"/>
  <c r="I2678" i="19"/>
  <c r="F2676" i="19"/>
  <c r="L2674" i="19"/>
  <c r="J2674" i="19"/>
  <c r="M2674" i="19" s="1"/>
  <c r="H2674" i="19"/>
  <c r="F2674" i="19"/>
  <c r="I2674" i="19" s="1"/>
  <c r="D2674" i="19"/>
  <c r="L2673" i="19"/>
  <c r="J2673" i="19"/>
  <c r="M2673" i="19" s="1"/>
  <c r="H2673" i="19"/>
  <c r="F2673" i="19"/>
  <c r="I2673" i="19" s="1"/>
  <c r="D2673" i="19"/>
  <c r="L2672" i="19"/>
  <c r="J2672" i="19"/>
  <c r="M2672" i="19" s="1"/>
  <c r="H2672" i="19"/>
  <c r="F2672" i="19"/>
  <c r="I2672" i="19" s="1"/>
  <c r="D2672" i="19"/>
  <c r="L2671" i="19"/>
  <c r="J2671" i="19"/>
  <c r="M2671" i="19" s="1"/>
  <c r="H2671" i="19"/>
  <c r="F2671" i="19"/>
  <c r="I2671" i="19" s="1"/>
  <c r="D2671" i="19"/>
  <c r="L2670" i="19"/>
  <c r="J2670" i="19"/>
  <c r="M2670" i="19" s="1"/>
  <c r="H2670" i="19"/>
  <c r="F2670" i="19"/>
  <c r="I2670" i="19" s="1"/>
  <c r="D2670" i="19"/>
  <c r="L2669" i="19"/>
  <c r="J2669" i="19"/>
  <c r="M2669" i="19" s="1"/>
  <c r="H2669" i="19"/>
  <c r="F2669" i="19"/>
  <c r="I2669" i="19" s="1"/>
  <c r="D2669" i="19"/>
  <c r="L2668" i="19"/>
  <c r="J2668" i="19"/>
  <c r="M2668" i="19" s="1"/>
  <c r="H2668" i="19"/>
  <c r="F2668" i="19"/>
  <c r="I2668" i="19" s="1"/>
  <c r="D2668" i="19"/>
  <c r="L2667" i="19"/>
  <c r="J2667" i="19"/>
  <c r="M2667" i="19" s="1"/>
  <c r="H2667" i="19"/>
  <c r="F2667" i="19"/>
  <c r="I2667" i="19" s="1"/>
  <c r="D2667" i="19"/>
  <c r="L2666" i="19"/>
  <c r="J2666" i="19"/>
  <c r="M2666" i="19" s="1"/>
  <c r="H2666" i="19"/>
  <c r="F2666" i="19"/>
  <c r="I2666" i="19" s="1"/>
  <c r="D2666" i="19"/>
  <c r="L2665" i="19"/>
  <c r="J2665" i="19"/>
  <c r="M2665" i="19" s="1"/>
  <c r="H2665" i="19"/>
  <c r="F2665" i="19"/>
  <c r="I2665" i="19" s="1"/>
  <c r="D2665" i="19"/>
  <c r="L2664" i="19"/>
  <c r="J2664" i="19"/>
  <c r="M2664" i="19" s="1"/>
  <c r="H2664" i="19"/>
  <c r="F2664" i="19"/>
  <c r="I2664" i="19" s="1"/>
  <c r="D2664" i="19"/>
  <c r="L2663" i="19"/>
  <c r="J2663" i="19"/>
  <c r="M2663" i="19" s="1"/>
  <c r="H2663" i="19"/>
  <c r="F2663" i="19"/>
  <c r="I2663" i="19" s="1"/>
  <c r="D2663" i="19"/>
  <c r="L2662" i="19"/>
  <c r="J2662" i="19"/>
  <c r="M2662" i="19" s="1"/>
  <c r="H2662" i="19"/>
  <c r="F2662" i="19"/>
  <c r="I2662" i="19" s="1"/>
  <c r="D2662" i="19"/>
  <c r="L2661" i="19"/>
  <c r="J2661" i="19"/>
  <c r="M2661" i="19" s="1"/>
  <c r="H2661" i="19"/>
  <c r="F2661" i="19"/>
  <c r="I2661" i="19" s="1"/>
  <c r="D2661" i="19"/>
  <c r="L2660" i="19"/>
  <c r="J2660" i="19"/>
  <c r="M2660" i="19" s="1"/>
  <c r="H2660" i="19"/>
  <c r="F2660" i="19"/>
  <c r="I2660" i="19" s="1"/>
  <c r="D2660" i="19"/>
  <c r="L2659" i="19"/>
  <c r="H2659" i="19"/>
  <c r="F2659" i="19"/>
  <c r="D2659" i="19"/>
  <c r="L2658" i="19"/>
  <c r="J2658" i="19"/>
  <c r="M2658" i="19" s="1"/>
  <c r="H2658" i="19"/>
  <c r="F2658" i="19"/>
  <c r="I2658" i="19" s="1"/>
  <c r="D2658" i="19"/>
  <c r="L2657" i="19"/>
  <c r="J2657" i="19"/>
  <c r="M2657" i="19" s="1"/>
  <c r="H2657" i="19"/>
  <c r="F2657" i="19"/>
  <c r="I2657" i="19" s="1"/>
  <c r="D2657" i="19"/>
  <c r="L2656" i="19"/>
  <c r="J2656" i="19"/>
  <c r="M2656" i="19" s="1"/>
  <c r="H2656" i="19"/>
  <c r="F2656" i="19"/>
  <c r="I2656" i="19" s="1"/>
  <c r="D2656" i="19"/>
  <c r="L2655" i="19"/>
  <c r="J2655" i="19"/>
  <c r="M2655" i="19" s="1"/>
  <c r="H2655" i="19"/>
  <c r="F2655" i="19"/>
  <c r="I2655" i="19" s="1"/>
  <c r="D2655" i="19"/>
  <c r="L2654" i="19"/>
  <c r="J2654" i="19"/>
  <c r="M2654" i="19" s="1"/>
  <c r="H2654" i="19"/>
  <c r="F2654" i="19"/>
  <c r="I2654" i="19" s="1"/>
  <c r="D2654" i="19"/>
  <c r="L2653" i="19"/>
  <c r="J2653" i="19"/>
  <c r="M2653" i="19" s="1"/>
  <c r="H2653" i="19"/>
  <c r="F2653" i="19"/>
  <c r="I2653" i="19" s="1"/>
  <c r="D2653" i="19"/>
  <c r="L2652" i="19"/>
  <c r="J2652" i="19"/>
  <c r="M2652" i="19" s="1"/>
  <c r="H2652" i="19"/>
  <c r="F2652" i="19"/>
  <c r="I2652" i="19" s="1"/>
  <c r="D2652" i="19"/>
  <c r="L2651" i="19"/>
  <c r="J2651" i="19"/>
  <c r="H2651" i="19"/>
  <c r="F2651" i="19"/>
  <c r="I2651" i="19" s="1"/>
  <c r="D2651" i="19"/>
  <c r="B2649" i="19"/>
  <c r="L2678" i="19" s="1"/>
  <c r="I2646" i="19"/>
  <c r="F2644" i="19"/>
  <c r="L2642" i="19"/>
  <c r="J2642" i="19"/>
  <c r="M2642" i="19" s="1"/>
  <c r="H2642" i="19"/>
  <c r="F2642" i="19"/>
  <c r="I2642" i="19" s="1"/>
  <c r="D2642" i="19"/>
  <c r="L2641" i="19"/>
  <c r="J2641" i="19"/>
  <c r="M2641" i="19" s="1"/>
  <c r="H2641" i="19"/>
  <c r="F2641" i="19"/>
  <c r="I2641" i="19" s="1"/>
  <c r="D2641" i="19"/>
  <c r="L2640" i="19"/>
  <c r="J2640" i="19"/>
  <c r="M2640" i="19" s="1"/>
  <c r="H2640" i="19"/>
  <c r="F2640" i="19"/>
  <c r="I2640" i="19" s="1"/>
  <c r="D2640" i="19"/>
  <c r="L2639" i="19"/>
  <c r="J2639" i="19"/>
  <c r="M2639" i="19" s="1"/>
  <c r="H2639" i="19"/>
  <c r="F2639" i="19"/>
  <c r="I2639" i="19" s="1"/>
  <c r="D2639" i="19"/>
  <c r="L2638" i="19"/>
  <c r="J2638" i="19"/>
  <c r="M2638" i="19" s="1"/>
  <c r="H2638" i="19"/>
  <c r="F2638" i="19"/>
  <c r="I2638" i="19" s="1"/>
  <c r="D2638" i="19"/>
  <c r="L2637" i="19"/>
  <c r="J2637" i="19"/>
  <c r="M2637" i="19" s="1"/>
  <c r="H2637" i="19"/>
  <c r="F2637" i="19"/>
  <c r="I2637" i="19" s="1"/>
  <c r="D2637" i="19"/>
  <c r="L2636" i="19"/>
  <c r="H2636" i="19"/>
  <c r="D2636" i="19"/>
  <c r="L2635" i="19"/>
  <c r="J2635" i="19"/>
  <c r="M2635" i="19" s="1"/>
  <c r="H2635" i="19"/>
  <c r="F2635" i="19"/>
  <c r="I2635" i="19" s="1"/>
  <c r="D2635" i="19"/>
  <c r="L2634" i="19"/>
  <c r="J2634" i="19"/>
  <c r="M2634" i="19" s="1"/>
  <c r="H2634" i="19"/>
  <c r="F2634" i="19"/>
  <c r="I2634" i="19" s="1"/>
  <c r="D2634" i="19"/>
  <c r="L2633" i="19"/>
  <c r="J2633" i="19"/>
  <c r="M2633" i="19" s="1"/>
  <c r="H2633" i="19"/>
  <c r="F2633" i="19"/>
  <c r="I2633" i="19" s="1"/>
  <c r="D2633" i="19"/>
  <c r="L2632" i="19"/>
  <c r="H2632" i="19"/>
  <c r="D2632" i="19"/>
  <c r="L2631" i="19"/>
  <c r="J2631" i="19"/>
  <c r="M2631" i="19" s="1"/>
  <c r="H2631" i="19"/>
  <c r="F2631" i="19"/>
  <c r="I2631" i="19" s="1"/>
  <c r="D2631" i="19"/>
  <c r="L2630" i="19"/>
  <c r="J2630" i="19"/>
  <c r="M2630" i="19" s="1"/>
  <c r="I2630" i="19"/>
  <c r="H2630" i="19"/>
  <c r="F2630" i="19"/>
  <c r="D2630" i="19"/>
  <c r="L2629" i="19"/>
  <c r="H2629" i="19"/>
  <c r="D2629" i="19"/>
  <c r="L2628" i="19"/>
  <c r="J2628" i="19"/>
  <c r="M2628" i="19" s="1"/>
  <c r="H2628" i="19"/>
  <c r="F2628" i="19"/>
  <c r="I2628" i="19" s="1"/>
  <c r="D2628" i="19"/>
  <c r="L2627" i="19"/>
  <c r="J2627" i="19"/>
  <c r="M2627" i="19" s="1"/>
  <c r="H2627" i="19"/>
  <c r="F2627" i="19"/>
  <c r="I2627" i="19" s="1"/>
  <c r="D2627" i="19"/>
  <c r="L2626" i="19"/>
  <c r="J2626" i="19"/>
  <c r="M2626" i="19" s="1"/>
  <c r="H2626" i="19"/>
  <c r="F2626" i="19"/>
  <c r="I2626" i="19" s="1"/>
  <c r="D2626" i="19"/>
  <c r="L2625" i="19"/>
  <c r="J2625" i="19"/>
  <c r="M2625" i="19" s="1"/>
  <c r="H2625" i="19"/>
  <c r="F2625" i="19"/>
  <c r="I2625" i="19" s="1"/>
  <c r="D2625" i="19"/>
  <c r="L2624" i="19"/>
  <c r="J2624" i="19"/>
  <c r="M2624" i="19" s="1"/>
  <c r="H2624" i="19"/>
  <c r="F2624" i="19"/>
  <c r="I2624" i="19" s="1"/>
  <c r="D2624" i="19"/>
  <c r="L2623" i="19"/>
  <c r="J2623" i="19"/>
  <c r="M2623" i="19" s="1"/>
  <c r="H2623" i="19"/>
  <c r="F2623" i="19"/>
  <c r="I2623" i="19" s="1"/>
  <c r="D2623" i="19"/>
  <c r="L2622" i="19"/>
  <c r="J2622" i="19"/>
  <c r="M2622" i="19" s="1"/>
  <c r="H2622" i="19"/>
  <c r="F2622" i="19"/>
  <c r="I2622" i="19" s="1"/>
  <c r="D2622" i="19"/>
  <c r="L2621" i="19"/>
  <c r="J2621" i="19"/>
  <c r="M2621" i="19" s="1"/>
  <c r="H2621" i="19"/>
  <c r="F2621" i="19"/>
  <c r="I2621" i="19" s="1"/>
  <c r="D2621" i="19"/>
  <c r="L2620" i="19"/>
  <c r="J2620" i="19"/>
  <c r="M2620" i="19" s="1"/>
  <c r="H2620" i="19"/>
  <c r="F2620" i="19"/>
  <c r="I2620" i="19" s="1"/>
  <c r="D2620" i="19"/>
  <c r="L2619" i="19"/>
  <c r="J2619" i="19"/>
  <c r="H2619" i="19"/>
  <c r="F2619" i="19"/>
  <c r="I2619" i="19" s="1"/>
  <c r="D2619" i="19"/>
  <c r="I2614" i="19"/>
  <c r="F2612" i="19"/>
  <c r="L2610" i="19"/>
  <c r="J2610" i="19"/>
  <c r="M2610" i="19" s="1"/>
  <c r="H2610" i="19"/>
  <c r="F2610" i="19"/>
  <c r="I2610" i="19" s="1"/>
  <c r="D2610" i="19"/>
  <c r="L2609" i="19"/>
  <c r="J2609" i="19"/>
  <c r="M2609" i="19" s="1"/>
  <c r="H2609" i="19"/>
  <c r="F2609" i="19"/>
  <c r="I2609" i="19" s="1"/>
  <c r="D2609" i="19"/>
  <c r="L2608" i="19"/>
  <c r="J2608" i="19"/>
  <c r="M2608" i="19" s="1"/>
  <c r="H2608" i="19"/>
  <c r="F2608" i="19"/>
  <c r="I2608" i="19" s="1"/>
  <c r="D2608" i="19"/>
  <c r="L2607" i="19"/>
  <c r="J2607" i="19"/>
  <c r="M2607" i="19" s="1"/>
  <c r="H2607" i="19"/>
  <c r="F2607" i="19"/>
  <c r="I2607" i="19" s="1"/>
  <c r="D2607" i="19"/>
  <c r="L2606" i="19"/>
  <c r="J2606" i="19"/>
  <c r="M2606" i="19" s="1"/>
  <c r="H2606" i="19"/>
  <c r="F2606" i="19"/>
  <c r="I2606" i="19" s="1"/>
  <c r="D2606" i="19"/>
  <c r="L2605" i="19"/>
  <c r="J2605" i="19"/>
  <c r="M2605" i="19" s="1"/>
  <c r="H2605" i="19"/>
  <c r="F2605" i="19"/>
  <c r="I2605" i="19" s="1"/>
  <c r="D2605" i="19"/>
  <c r="L2604" i="19"/>
  <c r="H2604" i="19"/>
  <c r="D2604" i="19"/>
  <c r="L2603" i="19"/>
  <c r="J2603" i="19"/>
  <c r="M2603" i="19" s="1"/>
  <c r="H2603" i="19"/>
  <c r="F2603" i="19"/>
  <c r="I2603" i="19" s="1"/>
  <c r="D2603" i="19"/>
  <c r="L2602" i="19"/>
  <c r="J2602" i="19"/>
  <c r="M2602" i="19" s="1"/>
  <c r="H2602" i="19"/>
  <c r="F2602" i="19"/>
  <c r="I2602" i="19" s="1"/>
  <c r="D2602" i="19"/>
  <c r="L2601" i="19"/>
  <c r="J2601" i="19"/>
  <c r="M2601" i="19" s="1"/>
  <c r="H2601" i="19"/>
  <c r="F2601" i="19"/>
  <c r="I2601" i="19" s="1"/>
  <c r="D2601" i="19"/>
  <c r="L2600" i="19"/>
  <c r="H2600" i="19"/>
  <c r="D2600" i="19"/>
  <c r="L2599" i="19"/>
  <c r="J2599" i="19"/>
  <c r="M2599" i="19" s="1"/>
  <c r="H2599" i="19"/>
  <c r="F2599" i="19"/>
  <c r="I2599" i="19" s="1"/>
  <c r="D2599" i="19"/>
  <c r="L2598" i="19"/>
  <c r="J2598" i="19"/>
  <c r="M2598" i="19" s="1"/>
  <c r="H2598" i="19"/>
  <c r="F2598" i="19"/>
  <c r="I2598" i="19" s="1"/>
  <c r="D2598" i="19"/>
  <c r="L2597" i="19"/>
  <c r="H2597" i="19"/>
  <c r="D2597" i="19"/>
  <c r="L2596" i="19"/>
  <c r="J2596" i="19"/>
  <c r="M2596" i="19" s="1"/>
  <c r="H2596" i="19"/>
  <c r="F2596" i="19"/>
  <c r="I2596" i="19" s="1"/>
  <c r="D2596" i="19"/>
  <c r="L2595" i="19"/>
  <c r="J2595" i="19"/>
  <c r="M2595" i="19" s="1"/>
  <c r="H2595" i="19"/>
  <c r="F2595" i="19"/>
  <c r="I2595" i="19" s="1"/>
  <c r="D2595" i="19"/>
  <c r="L2594" i="19"/>
  <c r="J2594" i="19"/>
  <c r="M2594" i="19" s="1"/>
  <c r="H2594" i="19"/>
  <c r="F2594" i="19"/>
  <c r="I2594" i="19" s="1"/>
  <c r="D2594" i="19"/>
  <c r="L2593" i="19"/>
  <c r="J2593" i="19"/>
  <c r="M2593" i="19" s="1"/>
  <c r="H2593" i="19"/>
  <c r="F2593" i="19"/>
  <c r="I2593" i="19" s="1"/>
  <c r="D2593" i="19"/>
  <c r="L2592" i="19"/>
  <c r="J2592" i="19"/>
  <c r="M2592" i="19" s="1"/>
  <c r="H2592" i="19"/>
  <c r="F2592" i="19"/>
  <c r="I2592" i="19" s="1"/>
  <c r="D2592" i="19"/>
  <c r="L2591" i="19"/>
  <c r="J2591" i="19"/>
  <c r="M2591" i="19" s="1"/>
  <c r="H2591" i="19"/>
  <c r="F2591" i="19"/>
  <c r="I2591" i="19" s="1"/>
  <c r="D2591" i="19"/>
  <c r="L2590" i="19"/>
  <c r="J2590" i="19"/>
  <c r="M2590" i="19" s="1"/>
  <c r="H2590" i="19"/>
  <c r="F2590" i="19"/>
  <c r="I2590" i="19" s="1"/>
  <c r="D2590" i="19"/>
  <c r="L2589" i="19"/>
  <c r="J2589" i="19"/>
  <c r="M2589" i="19" s="1"/>
  <c r="H2589" i="19"/>
  <c r="F2589" i="19"/>
  <c r="I2589" i="19" s="1"/>
  <c r="D2589" i="19"/>
  <c r="L2588" i="19"/>
  <c r="J2588" i="19"/>
  <c r="M2588" i="19" s="1"/>
  <c r="H2588" i="19"/>
  <c r="F2588" i="19"/>
  <c r="I2588" i="19" s="1"/>
  <c r="D2588" i="19"/>
  <c r="L2587" i="19"/>
  <c r="J2587" i="19"/>
  <c r="M2587" i="19" s="1"/>
  <c r="H2587" i="19"/>
  <c r="F2587" i="19"/>
  <c r="I2587" i="19" s="1"/>
  <c r="D2587" i="19"/>
  <c r="I2582" i="19"/>
  <c r="F2580" i="19"/>
  <c r="L2578" i="19"/>
  <c r="J2578" i="19"/>
  <c r="M2578" i="19" s="1"/>
  <c r="H2578" i="19"/>
  <c r="F2578" i="19"/>
  <c r="I2578" i="19" s="1"/>
  <c r="D2578" i="19"/>
  <c r="L2577" i="19"/>
  <c r="J2577" i="19"/>
  <c r="M2577" i="19" s="1"/>
  <c r="H2577" i="19"/>
  <c r="F2577" i="19"/>
  <c r="I2577" i="19" s="1"/>
  <c r="D2577" i="19"/>
  <c r="L2576" i="19"/>
  <c r="J2576" i="19"/>
  <c r="M2576" i="19" s="1"/>
  <c r="H2576" i="19"/>
  <c r="F2576" i="19"/>
  <c r="I2576" i="19" s="1"/>
  <c r="D2576" i="19"/>
  <c r="L2575" i="19"/>
  <c r="J2575" i="19"/>
  <c r="M2575" i="19" s="1"/>
  <c r="H2575" i="19"/>
  <c r="F2575" i="19"/>
  <c r="I2575" i="19" s="1"/>
  <c r="D2575" i="19"/>
  <c r="L2574" i="19"/>
  <c r="J2574" i="19"/>
  <c r="M2574" i="19" s="1"/>
  <c r="H2574" i="19"/>
  <c r="F2574" i="19"/>
  <c r="I2574" i="19" s="1"/>
  <c r="D2574" i="19"/>
  <c r="L2573" i="19"/>
  <c r="J2573" i="19"/>
  <c r="M2573" i="19" s="1"/>
  <c r="H2573" i="19"/>
  <c r="F2573" i="19"/>
  <c r="I2573" i="19" s="1"/>
  <c r="D2573" i="19"/>
  <c r="L2572" i="19"/>
  <c r="H2572" i="19"/>
  <c r="D2572" i="19"/>
  <c r="L2571" i="19"/>
  <c r="J2571" i="19"/>
  <c r="M2571" i="19" s="1"/>
  <c r="H2571" i="19"/>
  <c r="F2571" i="19"/>
  <c r="I2571" i="19" s="1"/>
  <c r="D2571" i="19"/>
  <c r="L2570" i="19"/>
  <c r="J2570" i="19"/>
  <c r="M2570" i="19" s="1"/>
  <c r="H2570" i="19"/>
  <c r="F2570" i="19"/>
  <c r="I2570" i="19" s="1"/>
  <c r="D2570" i="19"/>
  <c r="L2569" i="19"/>
  <c r="J2569" i="19"/>
  <c r="M2569" i="19" s="1"/>
  <c r="H2569" i="19"/>
  <c r="F2569" i="19"/>
  <c r="I2569" i="19" s="1"/>
  <c r="D2569" i="19"/>
  <c r="L2568" i="19"/>
  <c r="H2568" i="19"/>
  <c r="D2568" i="19"/>
  <c r="L2567" i="19"/>
  <c r="J2567" i="19"/>
  <c r="M2567" i="19" s="1"/>
  <c r="H2567" i="19"/>
  <c r="F2567" i="19"/>
  <c r="I2567" i="19" s="1"/>
  <c r="D2567" i="19"/>
  <c r="L2566" i="19"/>
  <c r="J2566" i="19"/>
  <c r="M2566" i="19" s="1"/>
  <c r="H2566" i="19"/>
  <c r="F2566" i="19"/>
  <c r="I2566" i="19" s="1"/>
  <c r="D2566" i="19"/>
  <c r="L2565" i="19"/>
  <c r="H2565" i="19"/>
  <c r="D2565" i="19"/>
  <c r="L2564" i="19"/>
  <c r="J2564" i="19"/>
  <c r="M2564" i="19" s="1"/>
  <c r="I2564" i="19"/>
  <c r="H2564" i="19"/>
  <c r="F2564" i="19"/>
  <c r="D2564" i="19"/>
  <c r="L2563" i="19"/>
  <c r="H2563" i="19"/>
  <c r="D2563" i="19"/>
  <c r="L2562" i="19"/>
  <c r="J2562" i="19"/>
  <c r="M2562" i="19" s="1"/>
  <c r="H2562" i="19"/>
  <c r="F2562" i="19"/>
  <c r="I2562" i="19" s="1"/>
  <c r="D2562" i="19"/>
  <c r="L2561" i="19"/>
  <c r="J2561" i="19"/>
  <c r="M2561" i="19" s="1"/>
  <c r="H2561" i="19"/>
  <c r="F2561" i="19"/>
  <c r="I2561" i="19" s="1"/>
  <c r="D2561" i="19"/>
  <c r="L2560" i="19"/>
  <c r="J2560" i="19"/>
  <c r="M2560" i="19" s="1"/>
  <c r="H2560" i="19"/>
  <c r="F2560" i="19"/>
  <c r="I2560" i="19" s="1"/>
  <c r="D2560" i="19"/>
  <c r="L2559" i="19"/>
  <c r="J2559" i="19"/>
  <c r="M2559" i="19" s="1"/>
  <c r="H2559" i="19"/>
  <c r="F2559" i="19"/>
  <c r="I2559" i="19" s="1"/>
  <c r="D2559" i="19"/>
  <c r="L2558" i="19"/>
  <c r="J2558" i="19"/>
  <c r="M2558" i="19" s="1"/>
  <c r="H2558" i="19"/>
  <c r="F2558" i="19"/>
  <c r="I2558" i="19" s="1"/>
  <c r="D2558" i="19"/>
  <c r="L2557" i="19"/>
  <c r="J2557" i="19"/>
  <c r="M2557" i="19" s="1"/>
  <c r="H2557" i="19"/>
  <c r="F2557" i="19"/>
  <c r="I2557" i="19" s="1"/>
  <c r="D2557" i="19"/>
  <c r="L2556" i="19"/>
  <c r="J2556" i="19"/>
  <c r="M2556" i="19" s="1"/>
  <c r="H2556" i="19"/>
  <c r="F2556" i="19"/>
  <c r="I2556" i="19" s="1"/>
  <c r="D2556" i="19"/>
  <c r="L2555" i="19"/>
  <c r="J2555" i="19"/>
  <c r="H2555" i="19"/>
  <c r="F2555" i="19"/>
  <c r="I2555" i="19" s="1"/>
  <c r="D2555" i="19"/>
  <c r="I2550" i="19"/>
  <c r="F2548" i="19"/>
  <c r="L2546" i="19"/>
  <c r="J2546" i="19"/>
  <c r="M2546" i="19" s="1"/>
  <c r="H2546" i="19"/>
  <c r="F2546" i="19"/>
  <c r="I2546" i="19" s="1"/>
  <c r="D2546" i="19"/>
  <c r="L2545" i="19"/>
  <c r="J2545" i="19"/>
  <c r="M2545" i="19" s="1"/>
  <c r="H2545" i="19"/>
  <c r="F2545" i="19"/>
  <c r="I2545" i="19" s="1"/>
  <c r="D2545" i="19"/>
  <c r="L2544" i="19"/>
  <c r="J2544" i="19"/>
  <c r="M2544" i="19" s="1"/>
  <c r="H2544" i="19"/>
  <c r="F2544" i="19"/>
  <c r="I2544" i="19" s="1"/>
  <c r="D2544" i="19"/>
  <c r="L2543" i="19"/>
  <c r="J2543" i="19"/>
  <c r="M2543" i="19" s="1"/>
  <c r="H2543" i="19"/>
  <c r="F2543" i="19"/>
  <c r="I2543" i="19" s="1"/>
  <c r="D2543" i="19"/>
  <c r="L2542" i="19"/>
  <c r="J2542" i="19"/>
  <c r="M2542" i="19" s="1"/>
  <c r="H2542" i="19"/>
  <c r="F2542" i="19"/>
  <c r="I2542" i="19" s="1"/>
  <c r="D2542" i="19"/>
  <c r="L2541" i="19"/>
  <c r="J2541" i="19"/>
  <c r="M2541" i="19" s="1"/>
  <c r="H2541" i="19"/>
  <c r="F2541" i="19"/>
  <c r="I2541" i="19" s="1"/>
  <c r="D2541" i="19"/>
  <c r="L2540" i="19"/>
  <c r="H2540" i="19"/>
  <c r="D2540" i="19"/>
  <c r="L2539" i="19"/>
  <c r="J2539" i="19"/>
  <c r="M2539" i="19" s="1"/>
  <c r="H2539" i="19"/>
  <c r="F2539" i="19"/>
  <c r="I2539" i="19" s="1"/>
  <c r="D2539" i="19"/>
  <c r="M2538" i="19"/>
  <c r="L2538" i="19"/>
  <c r="J2538" i="19"/>
  <c r="H2538" i="19"/>
  <c r="F2538" i="19"/>
  <c r="I2538" i="19" s="1"/>
  <c r="D2538" i="19"/>
  <c r="M2537" i="19"/>
  <c r="L2537" i="19"/>
  <c r="J2537" i="19"/>
  <c r="H2537" i="19"/>
  <c r="F2537" i="19"/>
  <c r="I2537" i="19" s="1"/>
  <c r="D2537" i="19"/>
  <c r="L2536" i="19"/>
  <c r="H2536" i="19"/>
  <c r="D2536" i="19"/>
  <c r="L2535" i="19"/>
  <c r="J2535" i="19"/>
  <c r="M2535" i="19" s="1"/>
  <c r="H2535" i="19"/>
  <c r="F2535" i="19"/>
  <c r="I2535" i="19" s="1"/>
  <c r="D2535" i="19"/>
  <c r="L2534" i="19"/>
  <c r="J2534" i="19"/>
  <c r="M2534" i="19" s="1"/>
  <c r="H2534" i="19"/>
  <c r="F2534" i="19"/>
  <c r="I2534" i="19" s="1"/>
  <c r="D2534" i="19"/>
  <c r="L2533" i="19"/>
  <c r="H2533" i="19"/>
  <c r="D2533" i="19"/>
  <c r="L2532" i="19"/>
  <c r="J2532" i="19"/>
  <c r="M2532" i="19" s="1"/>
  <c r="H2532" i="19"/>
  <c r="F2532" i="19"/>
  <c r="I2532" i="19" s="1"/>
  <c r="D2532" i="19"/>
  <c r="L2531" i="19"/>
  <c r="H2531" i="19"/>
  <c r="D2531" i="19"/>
  <c r="L2530" i="19"/>
  <c r="J2530" i="19"/>
  <c r="M2530" i="19" s="1"/>
  <c r="H2530" i="19"/>
  <c r="F2530" i="19"/>
  <c r="I2530" i="19" s="1"/>
  <c r="D2530" i="19"/>
  <c r="L2529" i="19"/>
  <c r="J2529" i="19"/>
  <c r="M2529" i="19" s="1"/>
  <c r="H2529" i="19"/>
  <c r="F2529" i="19"/>
  <c r="I2529" i="19" s="1"/>
  <c r="D2529" i="19"/>
  <c r="L2528" i="19"/>
  <c r="J2528" i="19"/>
  <c r="M2528" i="19" s="1"/>
  <c r="H2528" i="19"/>
  <c r="F2528" i="19"/>
  <c r="I2528" i="19" s="1"/>
  <c r="D2528" i="19"/>
  <c r="L2527" i="19"/>
  <c r="J2527" i="19"/>
  <c r="M2527" i="19" s="1"/>
  <c r="H2527" i="19"/>
  <c r="F2527" i="19"/>
  <c r="I2527" i="19" s="1"/>
  <c r="D2527" i="19"/>
  <c r="L2526" i="19"/>
  <c r="J2526" i="19"/>
  <c r="M2526" i="19" s="1"/>
  <c r="H2526" i="19"/>
  <c r="F2526" i="19"/>
  <c r="I2526" i="19" s="1"/>
  <c r="D2526" i="19"/>
  <c r="L2525" i="19"/>
  <c r="J2525" i="19"/>
  <c r="M2525" i="19" s="1"/>
  <c r="H2525" i="19"/>
  <c r="F2525" i="19"/>
  <c r="I2525" i="19" s="1"/>
  <c r="D2525" i="19"/>
  <c r="L2524" i="19"/>
  <c r="J2524" i="19"/>
  <c r="M2524" i="19" s="1"/>
  <c r="H2524" i="19"/>
  <c r="F2524" i="19"/>
  <c r="I2524" i="19" s="1"/>
  <c r="D2524" i="19"/>
  <c r="L2523" i="19"/>
  <c r="J2523" i="19"/>
  <c r="H2523" i="19"/>
  <c r="F2523" i="19"/>
  <c r="I2523" i="19" s="1"/>
  <c r="D2523" i="19"/>
  <c r="I2518" i="19"/>
  <c r="F2516" i="19"/>
  <c r="M2514" i="19"/>
  <c r="L2514" i="19"/>
  <c r="J2514" i="19"/>
  <c r="I2514" i="19"/>
  <c r="H2514" i="19"/>
  <c r="F2514" i="19"/>
  <c r="D2514" i="19"/>
  <c r="L2513" i="19"/>
  <c r="J2513" i="19"/>
  <c r="M2513" i="19" s="1"/>
  <c r="H2513" i="19"/>
  <c r="F2513" i="19"/>
  <c r="I2513" i="19" s="1"/>
  <c r="D2513" i="19"/>
  <c r="L2512" i="19"/>
  <c r="J2512" i="19"/>
  <c r="M2512" i="19" s="1"/>
  <c r="H2512" i="19"/>
  <c r="F2512" i="19"/>
  <c r="I2512" i="19" s="1"/>
  <c r="D2512" i="19"/>
  <c r="L2511" i="19"/>
  <c r="J2511" i="19"/>
  <c r="M2511" i="19" s="1"/>
  <c r="H2511" i="19"/>
  <c r="F2511" i="19"/>
  <c r="I2511" i="19" s="1"/>
  <c r="D2511" i="19"/>
  <c r="L2510" i="19"/>
  <c r="J2510" i="19"/>
  <c r="M2510" i="19" s="1"/>
  <c r="H2510" i="19"/>
  <c r="F2510" i="19"/>
  <c r="I2510" i="19" s="1"/>
  <c r="D2510" i="19"/>
  <c r="L2509" i="19"/>
  <c r="J2509" i="19"/>
  <c r="M2509" i="19" s="1"/>
  <c r="H2509" i="19"/>
  <c r="F2509" i="19"/>
  <c r="I2509" i="19" s="1"/>
  <c r="D2509" i="19"/>
  <c r="L2508" i="19"/>
  <c r="H2508" i="19"/>
  <c r="D2508" i="19"/>
  <c r="M2507" i="19"/>
  <c r="L2507" i="19"/>
  <c r="J2507" i="19"/>
  <c r="H2507" i="19"/>
  <c r="F2507" i="19"/>
  <c r="I2507" i="19" s="1"/>
  <c r="D2507" i="19"/>
  <c r="L2506" i="19"/>
  <c r="J2506" i="19"/>
  <c r="M2506" i="19" s="1"/>
  <c r="H2506" i="19"/>
  <c r="F2506" i="19"/>
  <c r="I2506" i="19" s="1"/>
  <c r="D2506" i="19"/>
  <c r="L2505" i="19"/>
  <c r="J2505" i="19"/>
  <c r="M2505" i="19" s="1"/>
  <c r="H2505" i="19"/>
  <c r="F2505" i="19"/>
  <c r="I2505" i="19" s="1"/>
  <c r="D2505" i="19"/>
  <c r="L2504" i="19"/>
  <c r="H2504" i="19"/>
  <c r="D2504" i="19"/>
  <c r="L2503" i="19"/>
  <c r="J2503" i="19"/>
  <c r="M2503" i="19" s="1"/>
  <c r="H2503" i="19"/>
  <c r="F2503" i="19"/>
  <c r="I2503" i="19" s="1"/>
  <c r="D2503" i="19"/>
  <c r="L2502" i="19"/>
  <c r="J2502" i="19"/>
  <c r="M2502" i="19" s="1"/>
  <c r="H2502" i="19"/>
  <c r="F2502" i="19"/>
  <c r="I2502" i="19" s="1"/>
  <c r="D2502" i="19"/>
  <c r="L2501" i="19"/>
  <c r="H2501" i="19"/>
  <c r="D2501" i="19"/>
  <c r="L2500" i="19"/>
  <c r="J2500" i="19"/>
  <c r="M2500" i="19" s="1"/>
  <c r="H2500" i="19"/>
  <c r="F2500" i="19"/>
  <c r="I2500" i="19" s="1"/>
  <c r="D2500" i="19"/>
  <c r="L2499" i="19"/>
  <c r="H2499" i="19"/>
  <c r="D2499" i="19"/>
  <c r="L2498" i="19"/>
  <c r="J2498" i="19"/>
  <c r="M2498" i="19" s="1"/>
  <c r="H2498" i="19"/>
  <c r="F2498" i="19"/>
  <c r="I2498" i="19" s="1"/>
  <c r="D2498" i="19"/>
  <c r="L2497" i="19"/>
  <c r="J2497" i="19"/>
  <c r="M2497" i="19" s="1"/>
  <c r="H2497" i="19"/>
  <c r="F2497" i="19"/>
  <c r="I2497" i="19" s="1"/>
  <c r="D2497" i="19"/>
  <c r="L2496" i="19"/>
  <c r="J2496" i="19"/>
  <c r="M2496" i="19" s="1"/>
  <c r="H2496" i="19"/>
  <c r="F2496" i="19"/>
  <c r="I2496" i="19" s="1"/>
  <c r="D2496" i="19"/>
  <c r="L2495" i="19"/>
  <c r="J2495" i="19"/>
  <c r="M2495" i="19" s="1"/>
  <c r="H2495" i="19"/>
  <c r="F2495" i="19"/>
  <c r="I2495" i="19" s="1"/>
  <c r="D2495" i="19"/>
  <c r="L2494" i="19"/>
  <c r="J2494" i="19"/>
  <c r="M2494" i="19" s="1"/>
  <c r="H2494" i="19"/>
  <c r="F2494" i="19"/>
  <c r="I2494" i="19" s="1"/>
  <c r="D2494" i="19"/>
  <c r="L2493" i="19"/>
  <c r="J2493" i="19"/>
  <c r="M2493" i="19" s="1"/>
  <c r="H2493" i="19"/>
  <c r="F2493" i="19"/>
  <c r="I2493" i="19" s="1"/>
  <c r="D2493" i="19"/>
  <c r="L2492" i="19"/>
  <c r="J2492" i="19"/>
  <c r="M2492" i="19" s="1"/>
  <c r="H2492" i="19"/>
  <c r="F2492" i="19"/>
  <c r="I2492" i="19" s="1"/>
  <c r="D2492" i="19"/>
  <c r="L2491" i="19"/>
  <c r="J2491" i="19"/>
  <c r="M2491" i="19" s="1"/>
  <c r="H2491" i="19"/>
  <c r="F2491" i="19"/>
  <c r="I2491" i="19" s="1"/>
  <c r="D2491" i="19"/>
  <c r="I2486" i="19"/>
  <c r="F2484" i="19"/>
  <c r="L2482" i="19"/>
  <c r="J2482" i="19"/>
  <c r="M2482" i="19" s="1"/>
  <c r="H2482" i="19"/>
  <c r="F2482" i="19"/>
  <c r="I2482" i="19" s="1"/>
  <c r="D2482" i="19"/>
  <c r="L2481" i="19"/>
  <c r="J2481" i="19"/>
  <c r="M2481" i="19" s="1"/>
  <c r="H2481" i="19"/>
  <c r="F2481" i="19"/>
  <c r="I2481" i="19" s="1"/>
  <c r="D2481" i="19"/>
  <c r="L2480" i="19"/>
  <c r="J2480" i="19"/>
  <c r="M2480" i="19" s="1"/>
  <c r="H2480" i="19"/>
  <c r="F2480" i="19"/>
  <c r="I2480" i="19" s="1"/>
  <c r="D2480" i="19"/>
  <c r="L2479" i="19"/>
  <c r="J2479" i="19"/>
  <c r="M2479" i="19" s="1"/>
  <c r="H2479" i="19"/>
  <c r="F2479" i="19"/>
  <c r="I2479" i="19" s="1"/>
  <c r="D2479" i="19"/>
  <c r="L2478" i="19"/>
  <c r="J2478" i="19"/>
  <c r="M2478" i="19" s="1"/>
  <c r="H2478" i="19"/>
  <c r="F2478" i="19"/>
  <c r="I2478" i="19" s="1"/>
  <c r="D2478" i="19"/>
  <c r="L2477" i="19"/>
  <c r="J2477" i="19"/>
  <c r="M2477" i="19" s="1"/>
  <c r="H2477" i="19"/>
  <c r="F2477" i="19"/>
  <c r="I2477" i="19" s="1"/>
  <c r="D2477" i="19"/>
  <c r="L2476" i="19"/>
  <c r="H2476" i="19"/>
  <c r="D2476" i="19"/>
  <c r="L2475" i="19"/>
  <c r="J2475" i="19"/>
  <c r="M2475" i="19" s="1"/>
  <c r="H2475" i="19"/>
  <c r="F2475" i="19"/>
  <c r="I2475" i="19" s="1"/>
  <c r="D2475" i="19"/>
  <c r="L2474" i="19"/>
  <c r="J2474" i="19"/>
  <c r="M2474" i="19" s="1"/>
  <c r="H2474" i="19"/>
  <c r="F2474" i="19"/>
  <c r="I2474" i="19" s="1"/>
  <c r="D2474" i="19"/>
  <c r="L2473" i="19"/>
  <c r="J2473" i="19"/>
  <c r="M2473" i="19" s="1"/>
  <c r="H2473" i="19"/>
  <c r="F2473" i="19"/>
  <c r="I2473" i="19" s="1"/>
  <c r="D2473" i="19"/>
  <c r="L2472" i="19"/>
  <c r="H2472" i="19"/>
  <c r="D2472" i="19"/>
  <c r="L2471" i="19"/>
  <c r="J2471" i="19"/>
  <c r="M2471" i="19" s="1"/>
  <c r="H2471" i="19"/>
  <c r="F2471" i="19"/>
  <c r="I2471" i="19" s="1"/>
  <c r="D2471" i="19"/>
  <c r="L2470" i="19"/>
  <c r="J2470" i="19"/>
  <c r="M2470" i="19" s="1"/>
  <c r="H2470" i="19"/>
  <c r="F2470" i="19"/>
  <c r="I2470" i="19" s="1"/>
  <c r="D2470" i="19"/>
  <c r="L2469" i="19"/>
  <c r="H2469" i="19"/>
  <c r="D2469" i="19"/>
  <c r="L2468" i="19"/>
  <c r="J2468" i="19"/>
  <c r="M2468" i="19" s="1"/>
  <c r="H2468" i="19"/>
  <c r="F2468" i="19"/>
  <c r="I2468" i="19" s="1"/>
  <c r="D2468" i="19"/>
  <c r="L2467" i="19"/>
  <c r="H2467" i="19"/>
  <c r="D2467" i="19"/>
  <c r="L2466" i="19"/>
  <c r="J2466" i="19"/>
  <c r="M2466" i="19" s="1"/>
  <c r="H2466" i="19"/>
  <c r="F2466" i="19"/>
  <c r="I2466" i="19" s="1"/>
  <c r="D2466" i="19"/>
  <c r="L2465" i="19"/>
  <c r="J2465" i="19"/>
  <c r="M2465" i="19" s="1"/>
  <c r="H2465" i="19"/>
  <c r="F2465" i="19"/>
  <c r="I2465" i="19" s="1"/>
  <c r="D2465" i="19"/>
  <c r="L2464" i="19"/>
  <c r="J2464" i="19"/>
  <c r="M2464" i="19" s="1"/>
  <c r="H2464" i="19"/>
  <c r="F2464" i="19"/>
  <c r="I2464" i="19" s="1"/>
  <c r="D2464" i="19"/>
  <c r="L2463" i="19"/>
  <c r="J2463" i="19"/>
  <c r="M2463" i="19" s="1"/>
  <c r="H2463" i="19"/>
  <c r="F2463" i="19"/>
  <c r="I2463" i="19" s="1"/>
  <c r="D2463" i="19"/>
  <c r="L2462" i="19"/>
  <c r="J2462" i="19"/>
  <c r="M2462" i="19" s="1"/>
  <c r="H2462" i="19"/>
  <c r="F2462" i="19"/>
  <c r="I2462" i="19" s="1"/>
  <c r="D2462" i="19"/>
  <c r="L2461" i="19"/>
  <c r="J2461" i="19"/>
  <c r="M2461" i="19" s="1"/>
  <c r="H2461" i="19"/>
  <c r="F2461" i="19"/>
  <c r="I2461" i="19" s="1"/>
  <c r="D2461" i="19"/>
  <c r="L2460" i="19"/>
  <c r="J2460" i="19"/>
  <c r="M2460" i="19" s="1"/>
  <c r="H2460" i="19"/>
  <c r="F2460" i="19"/>
  <c r="I2460" i="19" s="1"/>
  <c r="D2460" i="19"/>
  <c r="L2459" i="19"/>
  <c r="H2459" i="19"/>
  <c r="D2459" i="19"/>
  <c r="I2454" i="19"/>
  <c r="F2452" i="19"/>
  <c r="L2450" i="19"/>
  <c r="J2450" i="19"/>
  <c r="M2450" i="19" s="1"/>
  <c r="H2450" i="19"/>
  <c r="F2450" i="19"/>
  <c r="I2450" i="19" s="1"/>
  <c r="D2450" i="19"/>
  <c r="L2449" i="19"/>
  <c r="J2449" i="19"/>
  <c r="M2449" i="19" s="1"/>
  <c r="H2449" i="19"/>
  <c r="F2449" i="19"/>
  <c r="I2449" i="19" s="1"/>
  <c r="D2449" i="19"/>
  <c r="L2448" i="19"/>
  <c r="J2448" i="19"/>
  <c r="M2448" i="19" s="1"/>
  <c r="H2448" i="19"/>
  <c r="F2448" i="19"/>
  <c r="I2448" i="19" s="1"/>
  <c r="D2448" i="19"/>
  <c r="L2447" i="19"/>
  <c r="J2447" i="19"/>
  <c r="M2447" i="19" s="1"/>
  <c r="H2447" i="19"/>
  <c r="F2447" i="19"/>
  <c r="I2447" i="19" s="1"/>
  <c r="D2447" i="19"/>
  <c r="L2446" i="19"/>
  <c r="J2446" i="19"/>
  <c r="M2446" i="19" s="1"/>
  <c r="H2446" i="19"/>
  <c r="F2446" i="19"/>
  <c r="I2446" i="19" s="1"/>
  <c r="D2446" i="19"/>
  <c r="L2445" i="19"/>
  <c r="J2445" i="19"/>
  <c r="M2445" i="19" s="1"/>
  <c r="H2445" i="19"/>
  <c r="F2445" i="19"/>
  <c r="I2445" i="19" s="1"/>
  <c r="D2445" i="19"/>
  <c r="L2444" i="19"/>
  <c r="H2444" i="19"/>
  <c r="D2444" i="19"/>
  <c r="L2443" i="19"/>
  <c r="J2443" i="19"/>
  <c r="M2443" i="19" s="1"/>
  <c r="H2443" i="19"/>
  <c r="F2443" i="19"/>
  <c r="I2443" i="19" s="1"/>
  <c r="D2443" i="19"/>
  <c r="L2442" i="19"/>
  <c r="J2442" i="19"/>
  <c r="M2442" i="19" s="1"/>
  <c r="H2442" i="19"/>
  <c r="F2442" i="19"/>
  <c r="I2442" i="19" s="1"/>
  <c r="D2442" i="19"/>
  <c r="L2441" i="19"/>
  <c r="J2441" i="19"/>
  <c r="M2441" i="19" s="1"/>
  <c r="H2441" i="19"/>
  <c r="F2441" i="19"/>
  <c r="I2441" i="19" s="1"/>
  <c r="D2441" i="19"/>
  <c r="L2440" i="19"/>
  <c r="H2440" i="19"/>
  <c r="D2440" i="19"/>
  <c r="L2439" i="19"/>
  <c r="J2439" i="19"/>
  <c r="M2439" i="19" s="1"/>
  <c r="H2439" i="19"/>
  <c r="F2439" i="19"/>
  <c r="I2439" i="19" s="1"/>
  <c r="D2439" i="19"/>
  <c r="L2438" i="19"/>
  <c r="J2438" i="19"/>
  <c r="M2438" i="19" s="1"/>
  <c r="H2438" i="19"/>
  <c r="F2438" i="19"/>
  <c r="I2438" i="19" s="1"/>
  <c r="D2438" i="19"/>
  <c r="L2437" i="19"/>
  <c r="H2437" i="19"/>
  <c r="D2437" i="19"/>
  <c r="L2436" i="19"/>
  <c r="J2436" i="19"/>
  <c r="M2436" i="19" s="1"/>
  <c r="H2436" i="19"/>
  <c r="F2436" i="19"/>
  <c r="I2436" i="19" s="1"/>
  <c r="D2436" i="19"/>
  <c r="L2435" i="19"/>
  <c r="J2435" i="19"/>
  <c r="M2435" i="19" s="1"/>
  <c r="H2435" i="19"/>
  <c r="F2435" i="19"/>
  <c r="I2435" i="19" s="1"/>
  <c r="D2435" i="19"/>
  <c r="L2434" i="19"/>
  <c r="J2434" i="19"/>
  <c r="M2434" i="19" s="1"/>
  <c r="H2434" i="19"/>
  <c r="F2434" i="19"/>
  <c r="I2434" i="19" s="1"/>
  <c r="D2434" i="19"/>
  <c r="L2433" i="19"/>
  <c r="J2433" i="19"/>
  <c r="M2433" i="19" s="1"/>
  <c r="H2433" i="19"/>
  <c r="F2433" i="19"/>
  <c r="I2433" i="19" s="1"/>
  <c r="D2433" i="19"/>
  <c r="L2432" i="19"/>
  <c r="J2432" i="19"/>
  <c r="M2432" i="19" s="1"/>
  <c r="H2432" i="19"/>
  <c r="F2432" i="19"/>
  <c r="I2432" i="19" s="1"/>
  <c r="D2432" i="19"/>
  <c r="L2431" i="19"/>
  <c r="J2431" i="19"/>
  <c r="M2431" i="19" s="1"/>
  <c r="H2431" i="19"/>
  <c r="F2431" i="19"/>
  <c r="I2431" i="19" s="1"/>
  <c r="D2431" i="19"/>
  <c r="L2430" i="19"/>
  <c r="J2430" i="19"/>
  <c r="M2430" i="19" s="1"/>
  <c r="H2430" i="19"/>
  <c r="F2430" i="19"/>
  <c r="I2430" i="19" s="1"/>
  <c r="D2430" i="19"/>
  <c r="L2429" i="19"/>
  <c r="J2429" i="19"/>
  <c r="M2429" i="19" s="1"/>
  <c r="H2429" i="19"/>
  <c r="F2429" i="19"/>
  <c r="I2429" i="19" s="1"/>
  <c r="D2429" i="19"/>
  <c r="L2428" i="19"/>
  <c r="J2428" i="19"/>
  <c r="M2428" i="19" s="1"/>
  <c r="H2428" i="19"/>
  <c r="F2428" i="19"/>
  <c r="I2428" i="19" s="1"/>
  <c r="D2428" i="19"/>
  <c r="L2427" i="19"/>
  <c r="J2427" i="19"/>
  <c r="H2427" i="19"/>
  <c r="F2427" i="19"/>
  <c r="I2427" i="19" s="1"/>
  <c r="D2427" i="19"/>
  <c r="I2422" i="19"/>
  <c r="F2420" i="19"/>
  <c r="L2418" i="19"/>
  <c r="J2418" i="19"/>
  <c r="M2418" i="19" s="1"/>
  <c r="H2418" i="19"/>
  <c r="F2418" i="19"/>
  <c r="I2418" i="19" s="1"/>
  <c r="D2418" i="19"/>
  <c r="L2417" i="19"/>
  <c r="H2417" i="19"/>
  <c r="D2417" i="19"/>
  <c r="L2416" i="19"/>
  <c r="J2416" i="19"/>
  <c r="M2416" i="19" s="1"/>
  <c r="H2416" i="19"/>
  <c r="F2416" i="19"/>
  <c r="I2416" i="19" s="1"/>
  <c r="D2416" i="19"/>
  <c r="L2415" i="19"/>
  <c r="J2415" i="19"/>
  <c r="M2415" i="19" s="1"/>
  <c r="H2415" i="19"/>
  <c r="F2415" i="19"/>
  <c r="I2415" i="19" s="1"/>
  <c r="D2415" i="19"/>
  <c r="L2414" i="19"/>
  <c r="J2414" i="19"/>
  <c r="M2414" i="19" s="1"/>
  <c r="H2414" i="19"/>
  <c r="F2414" i="19"/>
  <c r="I2414" i="19" s="1"/>
  <c r="D2414" i="19"/>
  <c r="L2413" i="19"/>
  <c r="J2413" i="19"/>
  <c r="M2413" i="19" s="1"/>
  <c r="H2413" i="19"/>
  <c r="F2413" i="19"/>
  <c r="I2413" i="19" s="1"/>
  <c r="D2413" i="19"/>
  <c r="L2412" i="19"/>
  <c r="H2412" i="19"/>
  <c r="D2412" i="19"/>
  <c r="L2411" i="19"/>
  <c r="J2411" i="19"/>
  <c r="M2411" i="19" s="1"/>
  <c r="H2411" i="19"/>
  <c r="F2411" i="19"/>
  <c r="I2411" i="19" s="1"/>
  <c r="D2411" i="19"/>
  <c r="L2410" i="19"/>
  <c r="J2410" i="19"/>
  <c r="M2410" i="19" s="1"/>
  <c r="H2410" i="19"/>
  <c r="F2410" i="19"/>
  <c r="I2410" i="19" s="1"/>
  <c r="D2410" i="19"/>
  <c r="L2409" i="19"/>
  <c r="J2409" i="19"/>
  <c r="M2409" i="19" s="1"/>
  <c r="H2409" i="19"/>
  <c r="F2409" i="19"/>
  <c r="I2409" i="19" s="1"/>
  <c r="D2409" i="19"/>
  <c r="L2408" i="19"/>
  <c r="H2408" i="19"/>
  <c r="D2408" i="19"/>
  <c r="L2407" i="19"/>
  <c r="J2407" i="19"/>
  <c r="M2407" i="19" s="1"/>
  <c r="H2407" i="19"/>
  <c r="F2407" i="19"/>
  <c r="I2407" i="19" s="1"/>
  <c r="D2407" i="19"/>
  <c r="L2406" i="19"/>
  <c r="J2406" i="19"/>
  <c r="M2406" i="19" s="1"/>
  <c r="H2406" i="19"/>
  <c r="F2406" i="19"/>
  <c r="I2406" i="19" s="1"/>
  <c r="D2406" i="19"/>
  <c r="L2405" i="19"/>
  <c r="H2405" i="19"/>
  <c r="D2405" i="19"/>
  <c r="L2404" i="19"/>
  <c r="J2404" i="19"/>
  <c r="M2404" i="19" s="1"/>
  <c r="H2404" i="19"/>
  <c r="F2404" i="19"/>
  <c r="I2404" i="19" s="1"/>
  <c r="D2404" i="19"/>
  <c r="L2403" i="19"/>
  <c r="H2403" i="19"/>
  <c r="D2403" i="19"/>
  <c r="L2402" i="19"/>
  <c r="J2402" i="19"/>
  <c r="M2402" i="19" s="1"/>
  <c r="H2402" i="19"/>
  <c r="F2402" i="19"/>
  <c r="I2402" i="19" s="1"/>
  <c r="D2402" i="19"/>
  <c r="L2401" i="19"/>
  <c r="J2401" i="19"/>
  <c r="M2401" i="19" s="1"/>
  <c r="H2401" i="19"/>
  <c r="F2401" i="19"/>
  <c r="I2401" i="19" s="1"/>
  <c r="D2401" i="19"/>
  <c r="L2400" i="19"/>
  <c r="J2400" i="19"/>
  <c r="M2400" i="19" s="1"/>
  <c r="H2400" i="19"/>
  <c r="F2400" i="19"/>
  <c r="I2400" i="19" s="1"/>
  <c r="D2400" i="19"/>
  <c r="L2399" i="19"/>
  <c r="J2399" i="19"/>
  <c r="M2399" i="19" s="1"/>
  <c r="H2399" i="19"/>
  <c r="F2399" i="19"/>
  <c r="I2399" i="19" s="1"/>
  <c r="D2399" i="19"/>
  <c r="L2398" i="19"/>
  <c r="J2398" i="19"/>
  <c r="M2398" i="19" s="1"/>
  <c r="H2398" i="19"/>
  <c r="F2398" i="19"/>
  <c r="I2398" i="19" s="1"/>
  <c r="D2398" i="19"/>
  <c r="L2397" i="19"/>
  <c r="J2397" i="19"/>
  <c r="M2397" i="19" s="1"/>
  <c r="H2397" i="19"/>
  <c r="F2397" i="19"/>
  <c r="I2397" i="19" s="1"/>
  <c r="D2397" i="19"/>
  <c r="L2396" i="19"/>
  <c r="J2396" i="19"/>
  <c r="M2396" i="19" s="1"/>
  <c r="H2396" i="19"/>
  <c r="F2396" i="19"/>
  <c r="I2396" i="19" s="1"/>
  <c r="D2396" i="19"/>
  <c r="L2395" i="19"/>
  <c r="H2395" i="19"/>
  <c r="D2395" i="19"/>
  <c r="I2390" i="19"/>
  <c r="F2388" i="19"/>
  <c r="L2386" i="19"/>
  <c r="J2386" i="19"/>
  <c r="M2386" i="19" s="1"/>
  <c r="H2386" i="19"/>
  <c r="F2386" i="19"/>
  <c r="I2386" i="19" s="1"/>
  <c r="D2386" i="19"/>
  <c r="L2385" i="19"/>
  <c r="H2385" i="19"/>
  <c r="D2385" i="19"/>
  <c r="L2384" i="19"/>
  <c r="J2384" i="19"/>
  <c r="M2384" i="19" s="1"/>
  <c r="H2384" i="19"/>
  <c r="F2384" i="19"/>
  <c r="I2384" i="19" s="1"/>
  <c r="D2384" i="19"/>
  <c r="L2383" i="19"/>
  <c r="J2383" i="19"/>
  <c r="M2383" i="19" s="1"/>
  <c r="H2383" i="19"/>
  <c r="F2383" i="19"/>
  <c r="I2383" i="19" s="1"/>
  <c r="D2383" i="19"/>
  <c r="L2382" i="19"/>
  <c r="J2382" i="19"/>
  <c r="M2382" i="19" s="1"/>
  <c r="H2382" i="19"/>
  <c r="F2382" i="19"/>
  <c r="I2382" i="19" s="1"/>
  <c r="D2382" i="19"/>
  <c r="L2381" i="19"/>
  <c r="J2381" i="19"/>
  <c r="M2381" i="19" s="1"/>
  <c r="H2381" i="19"/>
  <c r="F2381" i="19"/>
  <c r="I2381" i="19" s="1"/>
  <c r="D2381" i="19"/>
  <c r="L2380" i="19"/>
  <c r="H2380" i="19"/>
  <c r="D2380" i="19"/>
  <c r="L2379" i="19"/>
  <c r="J2379" i="19"/>
  <c r="M2379" i="19" s="1"/>
  <c r="H2379" i="19"/>
  <c r="F2379" i="19"/>
  <c r="I2379" i="19" s="1"/>
  <c r="D2379" i="19"/>
  <c r="L2378" i="19"/>
  <c r="J2378" i="19"/>
  <c r="M2378" i="19" s="1"/>
  <c r="H2378" i="19"/>
  <c r="F2378" i="19"/>
  <c r="I2378" i="19" s="1"/>
  <c r="D2378" i="19"/>
  <c r="L2377" i="19"/>
  <c r="J2377" i="19"/>
  <c r="M2377" i="19" s="1"/>
  <c r="H2377" i="19"/>
  <c r="F2377" i="19"/>
  <c r="I2377" i="19" s="1"/>
  <c r="D2377" i="19"/>
  <c r="L2376" i="19"/>
  <c r="H2376" i="19"/>
  <c r="D2376" i="19"/>
  <c r="L2375" i="19"/>
  <c r="J2375" i="19"/>
  <c r="M2375" i="19" s="1"/>
  <c r="H2375" i="19"/>
  <c r="F2375" i="19"/>
  <c r="I2375" i="19" s="1"/>
  <c r="D2375" i="19"/>
  <c r="L2374" i="19"/>
  <c r="H2374" i="19"/>
  <c r="D2374" i="19"/>
  <c r="L2373" i="19"/>
  <c r="H2373" i="19"/>
  <c r="D2373" i="19"/>
  <c r="L2372" i="19"/>
  <c r="J2372" i="19"/>
  <c r="M2372" i="19" s="1"/>
  <c r="H2372" i="19"/>
  <c r="F2372" i="19"/>
  <c r="I2372" i="19" s="1"/>
  <c r="D2372" i="19"/>
  <c r="L2371" i="19"/>
  <c r="H2371" i="19"/>
  <c r="D2371" i="19"/>
  <c r="L2370" i="19"/>
  <c r="J2370" i="19"/>
  <c r="M2370" i="19" s="1"/>
  <c r="H2370" i="19"/>
  <c r="F2370" i="19"/>
  <c r="I2370" i="19" s="1"/>
  <c r="D2370" i="19"/>
  <c r="L2369" i="19"/>
  <c r="J2369" i="19"/>
  <c r="M2369" i="19" s="1"/>
  <c r="H2369" i="19"/>
  <c r="F2369" i="19"/>
  <c r="I2369" i="19" s="1"/>
  <c r="D2369" i="19"/>
  <c r="L2368" i="19"/>
  <c r="J2368" i="19"/>
  <c r="M2368" i="19" s="1"/>
  <c r="H2368" i="19"/>
  <c r="F2368" i="19"/>
  <c r="I2368" i="19" s="1"/>
  <c r="D2368" i="19"/>
  <c r="L2367" i="19"/>
  <c r="J2367" i="19"/>
  <c r="M2367" i="19" s="1"/>
  <c r="H2367" i="19"/>
  <c r="F2367" i="19"/>
  <c r="I2367" i="19" s="1"/>
  <c r="D2367" i="19"/>
  <c r="L2366" i="19"/>
  <c r="J2366" i="19"/>
  <c r="M2366" i="19" s="1"/>
  <c r="H2366" i="19"/>
  <c r="F2366" i="19"/>
  <c r="I2366" i="19" s="1"/>
  <c r="D2366" i="19"/>
  <c r="L2365" i="19"/>
  <c r="J2365" i="19"/>
  <c r="M2365" i="19" s="1"/>
  <c r="H2365" i="19"/>
  <c r="F2365" i="19"/>
  <c r="I2365" i="19" s="1"/>
  <c r="D2365" i="19"/>
  <c r="L2364" i="19"/>
  <c r="J2364" i="19"/>
  <c r="M2364" i="19" s="1"/>
  <c r="H2364" i="19"/>
  <c r="F2364" i="19"/>
  <c r="I2364" i="19" s="1"/>
  <c r="D2364" i="19"/>
  <c r="L2363" i="19"/>
  <c r="H2363" i="19"/>
  <c r="D2363" i="19"/>
  <c r="I2358" i="19"/>
  <c r="F2356" i="19"/>
  <c r="L2354" i="19"/>
  <c r="J2354" i="19"/>
  <c r="M2354" i="19" s="1"/>
  <c r="H2354" i="19"/>
  <c r="F2354" i="19"/>
  <c r="I2354" i="19" s="1"/>
  <c r="D2354" i="19"/>
  <c r="L2353" i="19"/>
  <c r="H2353" i="19"/>
  <c r="D2353" i="19"/>
  <c r="L2352" i="19"/>
  <c r="J2352" i="19"/>
  <c r="M2352" i="19" s="1"/>
  <c r="H2352" i="19"/>
  <c r="F2352" i="19"/>
  <c r="I2352" i="19" s="1"/>
  <c r="D2352" i="19"/>
  <c r="L2351" i="19"/>
  <c r="J2351" i="19"/>
  <c r="M2351" i="19" s="1"/>
  <c r="H2351" i="19"/>
  <c r="F2351" i="19"/>
  <c r="I2351" i="19" s="1"/>
  <c r="D2351" i="19"/>
  <c r="L2350" i="19"/>
  <c r="J2350" i="19"/>
  <c r="M2350" i="19" s="1"/>
  <c r="H2350" i="19"/>
  <c r="F2350" i="19"/>
  <c r="I2350" i="19" s="1"/>
  <c r="D2350" i="19"/>
  <c r="L2349" i="19"/>
  <c r="J2349" i="19"/>
  <c r="M2349" i="19" s="1"/>
  <c r="H2349" i="19"/>
  <c r="F2349" i="19"/>
  <c r="I2349" i="19" s="1"/>
  <c r="D2349" i="19"/>
  <c r="L2348" i="19"/>
  <c r="H2348" i="19"/>
  <c r="D2348" i="19"/>
  <c r="L2347" i="19"/>
  <c r="J2347" i="19"/>
  <c r="M2347" i="19" s="1"/>
  <c r="H2347" i="19"/>
  <c r="F2347" i="19"/>
  <c r="I2347" i="19" s="1"/>
  <c r="D2347" i="19"/>
  <c r="L2346" i="19"/>
  <c r="J2346" i="19"/>
  <c r="M2346" i="19" s="1"/>
  <c r="H2346" i="19"/>
  <c r="F2346" i="19"/>
  <c r="I2346" i="19" s="1"/>
  <c r="D2346" i="19"/>
  <c r="L2345" i="19"/>
  <c r="J2345" i="19"/>
  <c r="M2345" i="19" s="1"/>
  <c r="H2345" i="19"/>
  <c r="F2345" i="19"/>
  <c r="I2345" i="19" s="1"/>
  <c r="D2345" i="19"/>
  <c r="L2344" i="19"/>
  <c r="H2344" i="19"/>
  <c r="D2344" i="19"/>
  <c r="L2343" i="19"/>
  <c r="J2343" i="19"/>
  <c r="M2343" i="19" s="1"/>
  <c r="H2343" i="19"/>
  <c r="F2343" i="19"/>
  <c r="I2343" i="19" s="1"/>
  <c r="D2343" i="19"/>
  <c r="L2342" i="19"/>
  <c r="H2342" i="19"/>
  <c r="D2342" i="19"/>
  <c r="L2341" i="19"/>
  <c r="H2341" i="19"/>
  <c r="D2341" i="19"/>
  <c r="L2340" i="19"/>
  <c r="J2340" i="19"/>
  <c r="M2340" i="19" s="1"/>
  <c r="H2340" i="19"/>
  <c r="F2340" i="19"/>
  <c r="I2340" i="19" s="1"/>
  <c r="D2340" i="19"/>
  <c r="L2339" i="19"/>
  <c r="H2339" i="19"/>
  <c r="D2339" i="19"/>
  <c r="L2338" i="19"/>
  <c r="J2338" i="19"/>
  <c r="M2338" i="19" s="1"/>
  <c r="H2338" i="19"/>
  <c r="F2338" i="19"/>
  <c r="I2338" i="19" s="1"/>
  <c r="D2338" i="19"/>
  <c r="L2337" i="19"/>
  <c r="J2337" i="19"/>
  <c r="M2337" i="19" s="1"/>
  <c r="H2337" i="19"/>
  <c r="F2337" i="19"/>
  <c r="I2337" i="19" s="1"/>
  <c r="D2337" i="19"/>
  <c r="L2336" i="19"/>
  <c r="J2336" i="19"/>
  <c r="M2336" i="19" s="1"/>
  <c r="H2336" i="19"/>
  <c r="F2336" i="19"/>
  <c r="I2336" i="19" s="1"/>
  <c r="D2336" i="19"/>
  <c r="L2335" i="19"/>
  <c r="J2335" i="19"/>
  <c r="M2335" i="19" s="1"/>
  <c r="H2335" i="19"/>
  <c r="F2335" i="19"/>
  <c r="I2335" i="19" s="1"/>
  <c r="D2335" i="19"/>
  <c r="L2334" i="19"/>
  <c r="J2334" i="19"/>
  <c r="M2334" i="19" s="1"/>
  <c r="H2334" i="19"/>
  <c r="F2334" i="19"/>
  <c r="I2334" i="19" s="1"/>
  <c r="D2334" i="19"/>
  <c r="L2333" i="19"/>
  <c r="J2333" i="19"/>
  <c r="M2333" i="19" s="1"/>
  <c r="H2333" i="19"/>
  <c r="F2333" i="19"/>
  <c r="I2333" i="19" s="1"/>
  <c r="D2333" i="19"/>
  <c r="L2332" i="19"/>
  <c r="J2332" i="19"/>
  <c r="M2332" i="19" s="1"/>
  <c r="H2332" i="19"/>
  <c r="F2332" i="19"/>
  <c r="I2332" i="19" s="1"/>
  <c r="D2332" i="19"/>
  <c r="L2331" i="19"/>
  <c r="H2331" i="19"/>
  <c r="D2331" i="19"/>
  <c r="I2326" i="19"/>
  <c r="F2324" i="19"/>
  <c r="L2322" i="19"/>
  <c r="J2322" i="19"/>
  <c r="M2322" i="19" s="1"/>
  <c r="H2322" i="19"/>
  <c r="F2322" i="19"/>
  <c r="I2322" i="19" s="1"/>
  <c r="D2322" i="19"/>
  <c r="L2321" i="19"/>
  <c r="J2321" i="19"/>
  <c r="M2321" i="19" s="1"/>
  <c r="H2321" i="19"/>
  <c r="F2321" i="19"/>
  <c r="I2321" i="19" s="1"/>
  <c r="D2321" i="19"/>
  <c r="L2320" i="19"/>
  <c r="J2320" i="19"/>
  <c r="M2320" i="19" s="1"/>
  <c r="H2320" i="19"/>
  <c r="F2320" i="19"/>
  <c r="I2320" i="19" s="1"/>
  <c r="D2320" i="19"/>
  <c r="L2319" i="19"/>
  <c r="J2319" i="19"/>
  <c r="M2319" i="19" s="1"/>
  <c r="H2319" i="19"/>
  <c r="F2319" i="19"/>
  <c r="I2319" i="19" s="1"/>
  <c r="D2319" i="19"/>
  <c r="L2318" i="19"/>
  <c r="J2318" i="19"/>
  <c r="M2318" i="19" s="1"/>
  <c r="H2318" i="19"/>
  <c r="F2318" i="19"/>
  <c r="I2318" i="19" s="1"/>
  <c r="D2318" i="19"/>
  <c r="L2317" i="19"/>
  <c r="J2317" i="19"/>
  <c r="M2317" i="19" s="1"/>
  <c r="H2317" i="19"/>
  <c r="F2317" i="19"/>
  <c r="I2317" i="19" s="1"/>
  <c r="D2317" i="19"/>
  <c r="L2316" i="19"/>
  <c r="H2316" i="19"/>
  <c r="D2316" i="19"/>
  <c r="L2315" i="19"/>
  <c r="J2315" i="19"/>
  <c r="M2315" i="19" s="1"/>
  <c r="H2315" i="19"/>
  <c r="F2315" i="19"/>
  <c r="I2315" i="19" s="1"/>
  <c r="D2315" i="19"/>
  <c r="L2314" i="19"/>
  <c r="J2314" i="19"/>
  <c r="M2314" i="19" s="1"/>
  <c r="H2314" i="19"/>
  <c r="F2314" i="19"/>
  <c r="I2314" i="19" s="1"/>
  <c r="D2314" i="19"/>
  <c r="L2313" i="19"/>
  <c r="J2313" i="19"/>
  <c r="M2313" i="19" s="1"/>
  <c r="H2313" i="19"/>
  <c r="F2313" i="19"/>
  <c r="I2313" i="19" s="1"/>
  <c r="D2313" i="19"/>
  <c r="L2312" i="19"/>
  <c r="H2312" i="19"/>
  <c r="D2312" i="19"/>
  <c r="L2311" i="19"/>
  <c r="J2311" i="19"/>
  <c r="M2311" i="19" s="1"/>
  <c r="H2311" i="19"/>
  <c r="F2311" i="19"/>
  <c r="I2311" i="19" s="1"/>
  <c r="D2311" i="19"/>
  <c r="L2310" i="19"/>
  <c r="J2310" i="19"/>
  <c r="M2310" i="19" s="1"/>
  <c r="H2310" i="19"/>
  <c r="F2310" i="19"/>
  <c r="I2310" i="19" s="1"/>
  <c r="D2310" i="19"/>
  <c r="L2309" i="19"/>
  <c r="H2309" i="19"/>
  <c r="D2309" i="19"/>
  <c r="L2308" i="19"/>
  <c r="J2308" i="19"/>
  <c r="M2308" i="19" s="1"/>
  <c r="H2308" i="19"/>
  <c r="F2308" i="19"/>
  <c r="I2308" i="19" s="1"/>
  <c r="D2308" i="19"/>
  <c r="L2307" i="19"/>
  <c r="J2307" i="19"/>
  <c r="M2307" i="19" s="1"/>
  <c r="H2307" i="19"/>
  <c r="F2307" i="19"/>
  <c r="I2307" i="19" s="1"/>
  <c r="D2307" i="19"/>
  <c r="L2306" i="19"/>
  <c r="J2306" i="19"/>
  <c r="M2306" i="19" s="1"/>
  <c r="H2306" i="19"/>
  <c r="F2306" i="19"/>
  <c r="I2306" i="19" s="1"/>
  <c r="D2306" i="19"/>
  <c r="L2305" i="19"/>
  <c r="J2305" i="19"/>
  <c r="M2305" i="19" s="1"/>
  <c r="H2305" i="19"/>
  <c r="F2305" i="19"/>
  <c r="I2305" i="19" s="1"/>
  <c r="D2305" i="19"/>
  <c r="L2304" i="19"/>
  <c r="J2304" i="19"/>
  <c r="M2304" i="19" s="1"/>
  <c r="H2304" i="19"/>
  <c r="F2304" i="19"/>
  <c r="I2304" i="19" s="1"/>
  <c r="D2304" i="19"/>
  <c r="L2303" i="19"/>
  <c r="J2303" i="19"/>
  <c r="M2303" i="19" s="1"/>
  <c r="H2303" i="19"/>
  <c r="F2303" i="19"/>
  <c r="I2303" i="19" s="1"/>
  <c r="D2303" i="19"/>
  <c r="L2302" i="19"/>
  <c r="J2302" i="19"/>
  <c r="M2302" i="19" s="1"/>
  <c r="H2302" i="19"/>
  <c r="F2302" i="19"/>
  <c r="I2302" i="19" s="1"/>
  <c r="D2302" i="19"/>
  <c r="L2301" i="19"/>
  <c r="J2301" i="19"/>
  <c r="M2301" i="19" s="1"/>
  <c r="H2301" i="19"/>
  <c r="F2301" i="19"/>
  <c r="I2301" i="19" s="1"/>
  <c r="D2301" i="19"/>
  <c r="L2300" i="19"/>
  <c r="J2300" i="19"/>
  <c r="M2300" i="19" s="1"/>
  <c r="H2300" i="19"/>
  <c r="F2300" i="19"/>
  <c r="I2300" i="19" s="1"/>
  <c r="D2300" i="19"/>
  <c r="L2299" i="19"/>
  <c r="J2299" i="19"/>
  <c r="H2299" i="19"/>
  <c r="F2299" i="19"/>
  <c r="I2299" i="19" s="1"/>
  <c r="D2299" i="19"/>
  <c r="I2294" i="19"/>
  <c r="F2292" i="19"/>
  <c r="L2290" i="19"/>
  <c r="J2290" i="19"/>
  <c r="M2290" i="19" s="1"/>
  <c r="H2290" i="19"/>
  <c r="F2290" i="19"/>
  <c r="I2290" i="19" s="1"/>
  <c r="D2290" i="19"/>
  <c r="L2289" i="19"/>
  <c r="J2289" i="19"/>
  <c r="M2289" i="19" s="1"/>
  <c r="H2289" i="19"/>
  <c r="F2289" i="19"/>
  <c r="I2289" i="19" s="1"/>
  <c r="D2289" i="19"/>
  <c r="L2288" i="19"/>
  <c r="J2288" i="19"/>
  <c r="M2288" i="19" s="1"/>
  <c r="H2288" i="19"/>
  <c r="F2288" i="19"/>
  <c r="I2288" i="19" s="1"/>
  <c r="D2288" i="19"/>
  <c r="L2287" i="19"/>
  <c r="J2287" i="19"/>
  <c r="M2287" i="19" s="1"/>
  <c r="H2287" i="19"/>
  <c r="F2287" i="19"/>
  <c r="I2287" i="19" s="1"/>
  <c r="D2287" i="19"/>
  <c r="L2286" i="19"/>
  <c r="J2286" i="19"/>
  <c r="M2286" i="19" s="1"/>
  <c r="H2286" i="19"/>
  <c r="F2286" i="19"/>
  <c r="I2286" i="19" s="1"/>
  <c r="D2286" i="19"/>
  <c r="M2285" i="19"/>
  <c r="L2285" i="19"/>
  <c r="J2285" i="19"/>
  <c r="H2285" i="19"/>
  <c r="F2285" i="19"/>
  <c r="I2285" i="19" s="1"/>
  <c r="D2285" i="19"/>
  <c r="L2284" i="19"/>
  <c r="H2284" i="19"/>
  <c r="D2284" i="19"/>
  <c r="L2283" i="19"/>
  <c r="J2283" i="19"/>
  <c r="M2283" i="19" s="1"/>
  <c r="H2283" i="19"/>
  <c r="F2283" i="19"/>
  <c r="I2283" i="19" s="1"/>
  <c r="D2283" i="19"/>
  <c r="L2282" i="19"/>
  <c r="J2282" i="19"/>
  <c r="M2282" i="19" s="1"/>
  <c r="H2282" i="19"/>
  <c r="F2282" i="19"/>
  <c r="I2282" i="19" s="1"/>
  <c r="D2282" i="19"/>
  <c r="L2281" i="19"/>
  <c r="J2281" i="19"/>
  <c r="M2281" i="19" s="1"/>
  <c r="H2281" i="19"/>
  <c r="F2281" i="19"/>
  <c r="I2281" i="19" s="1"/>
  <c r="D2281" i="19"/>
  <c r="L2280" i="19"/>
  <c r="H2280" i="19"/>
  <c r="D2280" i="19"/>
  <c r="L2279" i="19"/>
  <c r="J2279" i="19"/>
  <c r="M2279" i="19" s="1"/>
  <c r="H2279" i="19"/>
  <c r="F2279" i="19"/>
  <c r="I2279" i="19" s="1"/>
  <c r="D2279" i="19"/>
  <c r="L2278" i="19"/>
  <c r="J2278" i="19"/>
  <c r="M2278" i="19" s="1"/>
  <c r="H2278" i="19"/>
  <c r="F2278" i="19"/>
  <c r="I2278" i="19" s="1"/>
  <c r="D2278" i="19"/>
  <c r="L2277" i="19"/>
  <c r="H2277" i="19"/>
  <c r="D2277" i="19"/>
  <c r="L2276" i="19"/>
  <c r="J2276" i="19"/>
  <c r="M2276" i="19" s="1"/>
  <c r="H2276" i="19"/>
  <c r="F2276" i="19"/>
  <c r="I2276" i="19" s="1"/>
  <c r="D2276" i="19"/>
  <c r="L2275" i="19"/>
  <c r="H2275" i="19"/>
  <c r="D2275" i="19"/>
  <c r="L2274" i="19"/>
  <c r="J2274" i="19"/>
  <c r="M2274" i="19" s="1"/>
  <c r="H2274" i="19"/>
  <c r="F2274" i="19"/>
  <c r="I2274" i="19" s="1"/>
  <c r="D2274" i="19"/>
  <c r="L2273" i="19"/>
  <c r="J2273" i="19"/>
  <c r="M2273" i="19" s="1"/>
  <c r="H2273" i="19"/>
  <c r="F2273" i="19"/>
  <c r="I2273" i="19" s="1"/>
  <c r="D2273" i="19"/>
  <c r="L2272" i="19"/>
  <c r="J2272" i="19"/>
  <c r="M2272" i="19" s="1"/>
  <c r="H2272" i="19"/>
  <c r="F2272" i="19"/>
  <c r="I2272" i="19" s="1"/>
  <c r="D2272" i="19"/>
  <c r="L2271" i="19"/>
  <c r="J2271" i="19"/>
  <c r="M2271" i="19" s="1"/>
  <c r="H2271" i="19"/>
  <c r="F2271" i="19"/>
  <c r="I2271" i="19" s="1"/>
  <c r="D2271" i="19"/>
  <c r="L2270" i="19"/>
  <c r="J2270" i="19"/>
  <c r="M2270" i="19" s="1"/>
  <c r="H2270" i="19"/>
  <c r="F2270" i="19"/>
  <c r="I2270" i="19" s="1"/>
  <c r="D2270" i="19"/>
  <c r="L2269" i="19"/>
  <c r="J2269" i="19"/>
  <c r="M2269" i="19" s="1"/>
  <c r="H2269" i="19"/>
  <c r="F2269" i="19"/>
  <c r="I2269" i="19" s="1"/>
  <c r="D2269" i="19"/>
  <c r="L2268" i="19"/>
  <c r="J2268" i="19"/>
  <c r="M2268" i="19" s="1"/>
  <c r="H2268" i="19"/>
  <c r="F2268" i="19"/>
  <c r="I2268" i="19" s="1"/>
  <c r="D2268" i="19"/>
  <c r="L2267" i="19"/>
  <c r="H2267" i="19"/>
  <c r="D2267" i="19"/>
  <c r="I2262" i="19"/>
  <c r="F2260" i="19"/>
  <c r="L2258" i="19"/>
  <c r="J2258" i="19"/>
  <c r="M2258" i="19" s="1"/>
  <c r="H2258" i="19"/>
  <c r="F2258" i="19"/>
  <c r="I2258" i="19" s="1"/>
  <c r="D2258" i="19"/>
  <c r="L2257" i="19"/>
  <c r="H2257" i="19"/>
  <c r="D2257" i="19"/>
  <c r="L2256" i="19"/>
  <c r="J2256" i="19"/>
  <c r="M2256" i="19" s="1"/>
  <c r="H2256" i="19"/>
  <c r="F2256" i="19"/>
  <c r="I2256" i="19" s="1"/>
  <c r="D2256" i="19"/>
  <c r="L2255" i="19"/>
  <c r="J2255" i="19"/>
  <c r="M2255" i="19" s="1"/>
  <c r="H2255" i="19"/>
  <c r="F2255" i="19"/>
  <c r="I2255" i="19" s="1"/>
  <c r="D2255" i="19"/>
  <c r="L2254" i="19"/>
  <c r="J2254" i="19"/>
  <c r="M2254" i="19" s="1"/>
  <c r="H2254" i="19"/>
  <c r="F2254" i="19"/>
  <c r="I2254" i="19" s="1"/>
  <c r="D2254" i="19"/>
  <c r="L2253" i="19"/>
  <c r="J2253" i="19"/>
  <c r="M2253" i="19" s="1"/>
  <c r="H2253" i="19"/>
  <c r="F2253" i="19"/>
  <c r="I2253" i="19" s="1"/>
  <c r="D2253" i="19"/>
  <c r="L2252" i="19"/>
  <c r="H2252" i="19"/>
  <c r="D2252" i="19"/>
  <c r="L2251" i="19"/>
  <c r="J2251" i="19"/>
  <c r="M2251" i="19" s="1"/>
  <c r="H2251" i="19"/>
  <c r="F2251" i="19"/>
  <c r="I2251" i="19" s="1"/>
  <c r="D2251" i="19"/>
  <c r="L2250" i="19"/>
  <c r="J2250" i="19"/>
  <c r="M2250" i="19" s="1"/>
  <c r="H2250" i="19"/>
  <c r="F2250" i="19"/>
  <c r="I2250" i="19" s="1"/>
  <c r="D2250" i="19"/>
  <c r="L2249" i="19"/>
  <c r="J2249" i="19"/>
  <c r="M2249" i="19" s="1"/>
  <c r="H2249" i="19"/>
  <c r="F2249" i="19"/>
  <c r="I2249" i="19" s="1"/>
  <c r="D2249" i="19"/>
  <c r="L2248" i="19"/>
  <c r="H2248" i="19"/>
  <c r="D2248" i="19"/>
  <c r="L2247" i="19"/>
  <c r="J2247" i="19"/>
  <c r="M2247" i="19" s="1"/>
  <c r="H2247" i="19"/>
  <c r="F2247" i="19"/>
  <c r="I2247" i="19" s="1"/>
  <c r="D2247" i="19"/>
  <c r="L2246" i="19"/>
  <c r="J2246" i="19"/>
  <c r="M2246" i="19" s="1"/>
  <c r="H2246" i="19"/>
  <c r="F2246" i="19"/>
  <c r="I2246" i="19" s="1"/>
  <c r="D2246" i="19"/>
  <c r="L2245" i="19"/>
  <c r="H2245" i="19"/>
  <c r="D2245" i="19"/>
  <c r="L2244" i="19"/>
  <c r="J2244" i="19"/>
  <c r="M2244" i="19" s="1"/>
  <c r="H2244" i="19"/>
  <c r="F2244" i="19"/>
  <c r="I2244" i="19" s="1"/>
  <c r="D2244" i="19"/>
  <c r="L2243" i="19"/>
  <c r="H2243" i="19"/>
  <c r="D2243" i="19"/>
  <c r="L2242" i="19"/>
  <c r="J2242" i="19"/>
  <c r="M2242" i="19" s="1"/>
  <c r="H2242" i="19"/>
  <c r="F2242" i="19"/>
  <c r="I2242" i="19" s="1"/>
  <c r="D2242" i="19"/>
  <c r="L2241" i="19"/>
  <c r="J2241" i="19"/>
  <c r="M2241" i="19" s="1"/>
  <c r="H2241" i="19"/>
  <c r="F2241" i="19"/>
  <c r="I2241" i="19" s="1"/>
  <c r="D2241" i="19"/>
  <c r="L2240" i="19"/>
  <c r="J2240" i="19"/>
  <c r="M2240" i="19" s="1"/>
  <c r="H2240" i="19"/>
  <c r="F2240" i="19"/>
  <c r="I2240" i="19" s="1"/>
  <c r="D2240" i="19"/>
  <c r="L2239" i="19"/>
  <c r="J2239" i="19"/>
  <c r="M2239" i="19" s="1"/>
  <c r="H2239" i="19"/>
  <c r="F2239" i="19"/>
  <c r="I2239" i="19" s="1"/>
  <c r="D2239" i="19"/>
  <c r="L2238" i="19"/>
  <c r="J2238" i="19"/>
  <c r="M2238" i="19" s="1"/>
  <c r="H2238" i="19"/>
  <c r="F2238" i="19"/>
  <c r="I2238" i="19" s="1"/>
  <c r="D2238" i="19"/>
  <c r="L2237" i="19"/>
  <c r="J2237" i="19"/>
  <c r="M2237" i="19" s="1"/>
  <c r="H2237" i="19"/>
  <c r="F2237" i="19"/>
  <c r="I2237" i="19" s="1"/>
  <c r="D2237" i="19"/>
  <c r="L2236" i="19"/>
  <c r="J2236" i="19"/>
  <c r="M2236" i="19" s="1"/>
  <c r="H2236" i="19"/>
  <c r="F2236" i="19"/>
  <c r="I2236" i="19" s="1"/>
  <c r="D2236" i="19"/>
  <c r="L2235" i="19"/>
  <c r="H2235" i="19"/>
  <c r="D2235" i="19"/>
  <c r="I2230" i="19"/>
  <c r="F2228" i="19"/>
  <c r="L2226" i="19"/>
  <c r="J2226" i="19"/>
  <c r="M2226" i="19" s="1"/>
  <c r="H2226" i="19"/>
  <c r="F2226" i="19"/>
  <c r="I2226" i="19" s="1"/>
  <c r="D2226" i="19"/>
  <c r="L2225" i="19"/>
  <c r="J2225" i="19"/>
  <c r="M2225" i="19" s="1"/>
  <c r="H2225" i="19"/>
  <c r="F2225" i="19"/>
  <c r="I2225" i="19" s="1"/>
  <c r="D2225" i="19"/>
  <c r="L2224" i="19"/>
  <c r="J2224" i="19"/>
  <c r="M2224" i="19" s="1"/>
  <c r="H2224" i="19"/>
  <c r="F2224" i="19"/>
  <c r="I2224" i="19" s="1"/>
  <c r="D2224" i="19"/>
  <c r="L2223" i="19"/>
  <c r="J2223" i="19"/>
  <c r="M2223" i="19" s="1"/>
  <c r="H2223" i="19"/>
  <c r="F2223" i="19"/>
  <c r="I2223" i="19" s="1"/>
  <c r="D2223" i="19"/>
  <c r="L2222" i="19"/>
  <c r="J2222" i="19"/>
  <c r="M2222" i="19" s="1"/>
  <c r="H2222" i="19"/>
  <c r="F2222" i="19"/>
  <c r="I2222" i="19" s="1"/>
  <c r="D2222" i="19"/>
  <c r="L2221" i="19"/>
  <c r="J2221" i="19"/>
  <c r="M2221" i="19" s="1"/>
  <c r="H2221" i="19"/>
  <c r="F2221" i="19"/>
  <c r="I2221" i="19" s="1"/>
  <c r="D2221" i="19"/>
  <c r="L2220" i="19"/>
  <c r="J2220" i="19"/>
  <c r="M2220" i="19" s="1"/>
  <c r="H2220" i="19"/>
  <c r="F2220" i="19"/>
  <c r="I2220" i="19" s="1"/>
  <c r="D2220" i="19"/>
  <c r="L2219" i="19"/>
  <c r="J2219" i="19"/>
  <c r="M2219" i="19" s="1"/>
  <c r="H2219" i="19"/>
  <c r="F2219" i="19"/>
  <c r="I2219" i="19" s="1"/>
  <c r="D2219" i="19"/>
  <c r="L2218" i="19"/>
  <c r="J2218" i="19"/>
  <c r="M2218" i="19" s="1"/>
  <c r="H2218" i="19"/>
  <c r="F2218" i="19"/>
  <c r="I2218" i="19" s="1"/>
  <c r="D2218" i="19"/>
  <c r="L2217" i="19"/>
  <c r="J2217" i="19"/>
  <c r="M2217" i="19" s="1"/>
  <c r="H2217" i="19"/>
  <c r="F2217" i="19"/>
  <c r="I2217" i="19" s="1"/>
  <c r="D2217" i="19"/>
  <c r="L2216" i="19"/>
  <c r="J2216" i="19"/>
  <c r="M2216" i="19" s="1"/>
  <c r="H2216" i="19"/>
  <c r="F2216" i="19"/>
  <c r="I2216" i="19" s="1"/>
  <c r="D2216" i="19"/>
  <c r="L2215" i="19"/>
  <c r="J2215" i="19"/>
  <c r="M2215" i="19" s="1"/>
  <c r="H2215" i="19"/>
  <c r="F2215" i="19"/>
  <c r="I2215" i="19" s="1"/>
  <c r="D2215" i="19"/>
  <c r="L2214" i="19"/>
  <c r="J2214" i="19"/>
  <c r="M2214" i="19" s="1"/>
  <c r="H2214" i="19"/>
  <c r="F2214" i="19"/>
  <c r="I2214" i="19" s="1"/>
  <c r="D2214" i="19"/>
  <c r="L2213" i="19"/>
  <c r="J2213" i="19"/>
  <c r="M2213" i="19" s="1"/>
  <c r="H2213" i="19"/>
  <c r="F2213" i="19"/>
  <c r="I2213" i="19" s="1"/>
  <c r="D2213" i="19"/>
  <c r="L2212" i="19"/>
  <c r="J2212" i="19"/>
  <c r="M2212" i="19" s="1"/>
  <c r="H2212" i="19"/>
  <c r="F2212" i="19"/>
  <c r="I2212" i="19" s="1"/>
  <c r="D2212" i="19"/>
  <c r="L2211" i="19"/>
  <c r="H2211" i="19"/>
  <c r="D2211" i="19"/>
  <c r="L2210" i="19"/>
  <c r="J2210" i="19"/>
  <c r="M2210" i="19" s="1"/>
  <c r="H2210" i="19"/>
  <c r="F2210" i="19"/>
  <c r="I2210" i="19" s="1"/>
  <c r="D2210" i="19"/>
  <c r="L2209" i="19"/>
  <c r="J2209" i="19"/>
  <c r="M2209" i="19" s="1"/>
  <c r="H2209" i="19"/>
  <c r="F2209" i="19"/>
  <c r="I2209" i="19" s="1"/>
  <c r="D2209" i="19"/>
  <c r="L2208" i="19"/>
  <c r="J2208" i="19"/>
  <c r="M2208" i="19" s="1"/>
  <c r="H2208" i="19"/>
  <c r="F2208" i="19"/>
  <c r="I2208" i="19" s="1"/>
  <c r="D2208" i="19"/>
  <c r="L2207" i="19"/>
  <c r="J2207" i="19"/>
  <c r="M2207" i="19" s="1"/>
  <c r="H2207" i="19"/>
  <c r="F2207" i="19"/>
  <c r="I2207" i="19" s="1"/>
  <c r="D2207" i="19"/>
  <c r="L2206" i="19"/>
  <c r="J2206" i="19"/>
  <c r="M2206" i="19" s="1"/>
  <c r="H2206" i="19"/>
  <c r="F2206" i="19"/>
  <c r="I2206" i="19" s="1"/>
  <c r="D2206" i="19"/>
  <c r="L2205" i="19"/>
  <c r="J2205" i="19"/>
  <c r="M2205" i="19" s="1"/>
  <c r="H2205" i="19"/>
  <c r="F2205" i="19"/>
  <c r="I2205" i="19" s="1"/>
  <c r="D2205" i="19"/>
  <c r="L2204" i="19"/>
  <c r="J2204" i="19"/>
  <c r="M2204" i="19" s="1"/>
  <c r="H2204" i="19"/>
  <c r="F2204" i="19"/>
  <c r="I2204" i="19" s="1"/>
  <c r="D2204" i="19"/>
  <c r="L2203" i="19"/>
  <c r="H2203" i="19"/>
  <c r="D2203" i="19"/>
  <c r="I2198" i="19"/>
  <c r="F2196" i="19"/>
  <c r="L2194" i="19"/>
  <c r="J2194" i="19"/>
  <c r="M2194" i="19" s="1"/>
  <c r="H2194" i="19"/>
  <c r="F2194" i="19"/>
  <c r="I2194" i="19" s="1"/>
  <c r="D2194" i="19"/>
  <c r="L2193" i="19"/>
  <c r="H2193" i="19"/>
  <c r="D2193" i="19"/>
  <c r="L2192" i="19"/>
  <c r="J2192" i="19"/>
  <c r="M2192" i="19" s="1"/>
  <c r="H2192" i="19"/>
  <c r="F2192" i="19"/>
  <c r="I2192" i="19" s="1"/>
  <c r="D2192" i="19"/>
  <c r="L2191" i="19"/>
  <c r="J2191" i="19"/>
  <c r="M2191" i="19" s="1"/>
  <c r="H2191" i="19"/>
  <c r="F2191" i="19"/>
  <c r="I2191" i="19" s="1"/>
  <c r="D2191" i="19"/>
  <c r="L2190" i="19"/>
  <c r="J2190" i="19"/>
  <c r="M2190" i="19" s="1"/>
  <c r="H2190" i="19"/>
  <c r="F2190" i="19"/>
  <c r="I2190" i="19" s="1"/>
  <c r="D2190" i="19"/>
  <c r="L2189" i="19"/>
  <c r="J2189" i="19"/>
  <c r="M2189" i="19" s="1"/>
  <c r="H2189" i="19"/>
  <c r="F2189" i="19"/>
  <c r="I2189" i="19" s="1"/>
  <c r="D2189" i="19"/>
  <c r="L2188" i="19"/>
  <c r="H2188" i="19"/>
  <c r="D2188" i="19"/>
  <c r="L2187" i="19"/>
  <c r="J2187" i="19"/>
  <c r="M2187" i="19" s="1"/>
  <c r="H2187" i="19"/>
  <c r="F2187" i="19"/>
  <c r="I2187" i="19" s="1"/>
  <c r="D2187" i="19"/>
  <c r="L2186" i="19"/>
  <c r="J2186" i="19"/>
  <c r="M2186" i="19" s="1"/>
  <c r="H2186" i="19"/>
  <c r="F2186" i="19"/>
  <c r="I2186" i="19" s="1"/>
  <c r="D2186" i="19"/>
  <c r="L2185" i="19"/>
  <c r="J2185" i="19"/>
  <c r="M2185" i="19" s="1"/>
  <c r="H2185" i="19"/>
  <c r="F2185" i="19"/>
  <c r="I2185" i="19" s="1"/>
  <c r="D2185" i="19"/>
  <c r="L2184" i="19"/>
  <c r="H2184" i="19"/>
  <c r="D2184" i="19"/>
  <c r="L2183" i="19"/>
  <c r="J2183" i="19"/>
  <c r="M2183" i="19" s="1"/>
  <c r="H2183" i="19"/>
  <c r="F2183" i="19"/>
  <c r="I2183" i="19" s="1"/>
  <c r="D2183" i="19"/>
  <c r="L2182" i="19"/>
  <c r="H2182" i="19"/>
  <c r="D2182" i="19"/>
  <c r="L2181" i="19"/>
  <c r="H2181" i="19"/>
  <c r="D2181" i="19"/>
  <c r="L2180" i="19"/>
  <c r="J2180" i="19"/>
  <c r="M2180" i="19" s="1"/>
  <c r="H2180" i="19"/>
  <c r="F2180" i="19"/>
  <c r="I2180" i="19" s="1"/>
  <c r="D2180" i="19"/>
  <c r="L2179" i="19"/>
  <c r="H2179" i="19"/>
  <c r="D2179" i="19"/>
  <c r="L2178" i="19"/>
  <c r="J2178" i="19"/>
  <c r="M2178" i="19" s="1"/>
  <c r="H2178" i="19"/>
  <c r="F2178" i="19"/>
  <c r="I2178" i="19" s="1"/>
  <c r="D2178" i="19"/>
  <c r="L2177" i="19"/>
  <c r="J2177" i="19"/>
  <c r="M2177" i="19" s="1"/>
  <c r="H2177" i="19"/>
  <c r="F2177" i="19"/>
  <c r="I2177" i="19" s="1"/>
  <c r="D2177" i="19"/>
  <c r="L2176" i="19"/>
  <c r="J2176" i="19"/>
  <c r="M2176" i="19" s="1"/>
  <c r="H2176" i="19"/>
  <c r="F2176" i="19"/>
  <c r="I2176" i="19" s="1"/>
  <c r="D2176" i="19"/>
  <c r="L2175" i="19"/>
  <c r="J2175" i="19"/>
  <c r="M2175" i="19" s="1"/>
  <c r="H2175" i="19"/>
  <c r="F2175" i="19"/>
  <c r="I2175" i="19" s="1"/>
  <c r="D2175" i="19"/>
  <c r="L2174" i="19"/>
  <c r="J2174" i="19"/>
  <c r="M2174" i="19" s="1"/>
  <c r="H2174" i="19"/>
  <c r="F2174" i="19"/>
  <c r="I2174" i="19" s="1"/>
  <c r="D2174" i="19"/>
  <c r="L2173" i="19"/>
  <c r="J2173" i="19"/>
  <c r="M2173" i="19" s="1"/>
  <c r="H2173" i="19"/>
  <c r="F2173" i="19"/>
  <c r="I2173" i="19" s="1"/>
  <c r="D2173" i="19"/>
  <c r="L2172" i="19"/>
  <c r="J2172" i="19"/>
  <c r="M2172" i="19" s="1"/>
  <c r="H2172" i="19"/>
  <c r="F2172" i="19"/>
  <c r="I2172" i="19" s="1"/>
  <c r="D2172" i="19"/>
  <c r="L2171" i="19"/>
  <c r="H2171" i="19"/>
  <c r="D2171" i="19"/>
  <c r="I2166" i="19"/>
  <c r="F2164" i="19"/>
  <c r="L2162" i="19"/>
  <c r="J2162" i="19"/>
  <c r="M2162" i="19" s="1"/>
  <c r="H2162" i="19"/>
  <c r="F2162" i="19"/>
  <c r="I2162" i="19" s="1"/>
  <c r="D2162" i="19"/>
  <c r="L2161" i="19"/>
  <c r="J2161" i="19"/>
  <c r="M2161" i="19" s="1"/>
  <c r="H2161" i="19"/>
  <c r="F2161" i="19"/>
  <c r="I2161" i="19" s="1"/>
  <c r="D2161" i="19"/>
  <c r="L2160" i="19"/>
  <c r="J2160" i="19"/>
  <c r="M2160" i="19" s="1"/>
  <c r="H2160" i="19"/>
  <c r="F2160" i="19"/>
  <c r="I2160" i="19" s="1"/>
  <c r="D2160" i="19"/>
  <c r="L2159" i="19"/>
  <c r="J2159" i="19"/>
  <c r="M2159" i="19" s="1"/>
  <c r="H2159" i="19"/>
  <c r="F2159" i="19"/>
  <c r="I2159" i="19" s="1"/>
  <c r="D2159" i="19"/>
  <c r="L2158" i="19"/>
  <c r="J2158" i="19"/>
  <c r="M2158" i="19" s="1"/>
  <c r="H2158" i="19"/>
  <c r="F2158" i="19"/>
  <c r="I2158" i="19" s="1"/>
  <c r="D2158" i="19"/>
  <c r="L2157" i="19"/>
  <c r="J2157" i="19"/>
  <c r="M2157" i="19" s="1"/>
  <c r="H2157" i="19"/>
  <c r="F2157" i="19"/>
  <c r="I2157" i="19" s="1"/>
  <c r="D2157" i="19"/>
  <c r="L2156" i="19"/>
  <c r="J2156" i="19"/>
  <c r="M2156" i="19" s="1"/>
  <c r="H2156" i="19"/>
  <c r="F2156" i="19"/>
  <c r="I2156" i="19" s="1"/>
  <c r="D2156" i="19"/>
  <c r="L2155" i="19"/>
  <c r="J2155" i="19"/>
  <c r="M2155" i="19" s="1"/>
  <c r="H2155" i="19"/>
  <c r="F2155" i="19"/>
  <c r="I2155" i="19" s="1"/>
  <c r="D2155" i="19"/>
  <c r="L2154" i="19"/>
  <c r="J2154" i="19"/>
  <c r="M2154" i="19" s="1"/>
  <c r="H2154" i="19"/>
  <c r="F2154" i="19"/>
  <c r="I2154" i="19" s="1"/>
  <c r="D2154" i="19"/>
  <c r="L2153" i="19"/>
  <c r="J2153" i="19"/>
  <c r="M2153" i="19" s="1"/>
  <c r="H2153" i="19"/>
  <c r="F2153" i="19"/>
  <c r="I2153" i="19" s="1"/>
  <c r="D2153" i="19"/>
  <c r="L2152" i="19"/>
  <c r="J2152" i="19"/>
  <c r="M2152" i="19" s="1"/>
  <c r="H2152" i="19"/>
  <c r="F2152" i="19"/>
  <c r="I2152" i="19" s="1"/>
  <c r="D2152" i="19"/>
  <c r="L2151" i="19"/>
  <c r="J2151" i="19"/>
  <c r="M2151" i="19" s="1"/>
  <c r="H2151" i="19"/>
  <c r="F2151" i="19"/>
  <c r="I2151" i="19" s="1"/>
  <c r="D2151" i="19"/>
  <c r="L2150" i="19"/>
  <c r="J2150" i="19"/>
  <c r="M2150" i="19" s="1"/>
  <c r="H2150" i="19"/>
  <c r="F2150" i="19"/>
  <c r="I2150" i="19" s="1"/>
  <c r="D2150" i="19"/>
  <c r="L2149" i="19"/>
  <c r="J2149" i="19"/>
  <c r="M2149" i="19" s="1"/>
  <c r="H2149" i="19"/>
  <c r="F2149" i="19"/>
  <c r="I2149" i="19" s="1"/>
  <c r="D2149" i="19"/>
  <c r="L2148" i="19"/>
  <c r="J2148" i="19"/>
  <c r="M2148" i="19" s="1"/>
  <c r="H2148" i="19"/>
  <c r="F2148" i="19"/>
  <c r="I2148" i="19" s="1"/>
  <c r="D2148" i="19"/>
  <c r="L2147" i="19"/>
  <c r="H2147" i="19"/>
  <c r="D2147" i="19"/>
  <c r="L2146" i="19"/>
  <c r="J2146" i="19"/>
  <c r="M2146" i="19" s="1"/>
  <c r="H2146" i="19"/>
  <c r="F2146" i="19"/>
  <c r="I2146" i="19" s="1"/>
  <c r="D2146" i="19"/>
  <c r="L2145" i="19"/>
  <c r="J2145" i="19"/>
  <c r="M2145" i="19" s="1"/>
  <c r="H2145" i="19"/>
  <c r="F2145" i="19"/>
  <c r="I2145" i="19" s="1"/>
  <c r="D2145" i="19"/>
  <c r="L2144" i="19"/>
  <c r="J2144" i="19"/>
  <c r="M2144" i="19" s="1"/>
  <c r="H2144" i="19"/>
  <c r="F2144" i="19"/>
  <c r="I2144" i="19" s="1"/>
  <c r="D2144" i="19"/>
  <c r="L2143" i="19"/>
  <c r="J2143" i="19"/>
  <c r="M2143" i="19" s="1"/>
  <c r="H2143" i="19"/>
  <c r="F2143" i="19"/>
  <c r="I2143" i="19" s="1"/>
  <c r="D2143" i="19"/>
  <c r="L2142" i="19"/>
  <c r="J2142" i="19"/>
  <c r="M2142" i="19" s="1"/>
  <c r="H2142" i="19"/>
  <c r="F2142" i="19"/>
  <c r="I2142" i="19" s="1"/>
  <c r="D2142" i="19"/>
  <c r="L2141" i="19"/>
  <c r="J2141" i="19"/>
  <c r="M2141" i="19" s="1"/>
  <c r="H2141" i="19"/>
  <c r="F2141" i="19"/>
  <c r="I2141" i="19" s="1"/>
  <c r="D2141" i="19"/>
  <c r="L2140" i="19"/>
  <c r="J2140" i="19"/>
  <c r="M2140" i="19" s="1"/>
  <c r="H2140" i="19"/>
  <c r="F2140" i="19"/>
  <c r="I2140" i="19" s="1"/>
  <c r="D2140" i="19"/>
  <c r="L2139" i="19"/>
  <c r="H2139" i="19"/>
  <c r="D2139" i="19"/>
  <c r="F2132" i="19"/>
  <c r="L2130" i="19"/>
  <c r="J2130" i="19"/>
  <c r="M2130" i="19" s="1"/>
  <c r="H2130" i="19"/>
  <c r="F2130" i="19"/>
  <c r="I2130" i="19" s="1"/>
  <c r="D2130" i="19"/>
  <c r="L2129" i="19"/>
  <c r="H2129" i="19"/>
  <c r="D2129" i="19"/>
  <c r="L2128" i="19"/>
  <c r="J2128" i="19"/>
  <c r="M2128" i="19" s="1"/>
  <c r="H2128" i="19"/>
  <c r="F2128" i="19"/>
  <c r="I2128" i="19" s="1"/>
  <c r="D2128" i="19"/>
  <c r="L2127" i="19"/>
  <c r="J2127" i="19"/>
  <c r="M2127" i="19" s="1"/>
  <c r="H2127" i="19"/>
  <c r="F2127" i="19"/>
  <c r="I2127" i="19" s="1"/>
  <c r="D2127" i="19"/>
  <c r="L2126" i="19"/>
  <c r="J2126" i="19"/>
  <c r="M2126" i="19" s="1"/>
  <c r="H2126" i="19"/>
  <c r="F2126" i="19"/>
  <c r="I2126" i="19" s="1"/>
  <c r="D2126" i="19"/>
  <c r="L2125" i="19"/>
  <c r="J2125" i="19"/>
  <c r="M2125" i="19" s="1"/>
  <c r="H2125" i="19"/>
  <c r="F2125" i="19"/>
  <c r="I2125" i="19" s="1"/>
  <c r="D2125" i="19"/>
  <c r="L2124" i="19"/>
  <c r="H2124" i="19"/>
  <c r="D2124" i="19"/>
  <c r="L2123" i="19"/>
  <c r="J2123" i="19"/>
  <c r="M2123" i="19" s="1"/>
  <c r="H2123" i="19"/>
  <c r="F2123" i="19"/>
  <c r="I2123" i="19" s="1"/>
  <c r="D2123" i="19"/>
  <c r="L2122" i="19"/>
  <c r="J2122" i="19"/>
  <c r="M2122" i="19" s="1"/>
  <c r="H2122" i="19"/>
  <c r="F2122" i="19"/>
  <c r="I2122" i="19" s="1"/>
  <c r="D2122" i="19"/>
  <c r="L2121" i="19"/>
  <c r="J2121" i="19"/>
  <c r="M2121" i="19" s="1"/>
  <c r="H2121" i="19"/>
  <c r="F2121" i="19"/>
  <c r="I2121" i="19" s="1"/>
  <c r="D2121" i="19"/>
  <c r="L2120" i="19"/>
  <c r="H2120" i="19"/>
  <c r="D2120" i="19"/>
  <c r="L2119" i="19"/>
  <c r="J2119" i="19"/>
  <c r="M2119" i="19" s="1"/>
  <c r="H2119" i="19"/>
  <c r="F2119" i="19"/>
  <c r="I2119" i="19" s="1"/>
  <c r="D2119" i="19"/>
  <c r="L2118" i="19"/>
  <c r="H2118" i="19"/>
  <c r="D2118" i="19"/>
  <c r="L2117" i="19"/>
  <c r="H2117" i="19"/>
  <c r="D2117" i="19"/>
  <c r="L2116" i="19"/>
  <c r="J2116" i="19"/>
  <c r="M2116" i="19" s="1"/>
  <c r="H2116" i="19"/>
  <c r="F2116" i="19"/>
  <c r="I2116" i="19" s="1"/>
  <c r="D2116" i="19"/>
  <c r="L2115" i="19"/>
  <c r="H2115" i="19"/>
  <c r="D2115" i="19"/>
  <c r="L2114" i="19"/>
  <c r="J2114" i="19"/>
  <c r="M2114" i="19" s="1"/>
  <c r="H2114" i="19"/>
  <c r="F2114" i="19"/>
  <c r="I2114" i="19" s="1"/>
  <c r="D2114" i="19"/>
  <c r="L2113" i="19"/>
  <c r="J2113" i="19"/>
  <c r="M2113" i="19" s="1"/>
  <c r="H2113" i="19"/>
  <c r="F2113" i="19"/>
  <c r="I2113" i="19" s="1"/>
  <c r="D2113" i="19"/>
  <c r="L2112" i="19"/>
  <c r="J2112" i="19"/>
  <c r="M2112" i="19" s="1"/>
  <c r="H2112" i="19"/>
  <c r="F2112" i="19"/>
  <c r="I2112" i="19" s="1"/>
  <c r="D2112" i="19"/>
  <c r="L2111" i="19"/>
  <c r="J2111" i="19"/>
  <c r="M2111" i="19" s="1"/>
  <c r="H2111" i="19"/>
  <c r="F2111" i="19"/>
  <c r="I2111" i="19" s="1"/>
  <c r="D2111" i="19"/>
  <c r="L2110" i="19"/>
  <c r="J2110" i="19"/>
  <c r="M2110" i="19" s="1"/>
  <c r="H2110" i="19"/>
  <c r="F2110" i="19"/>
  <c r="I2110" i="19" s="1"/>
  <c r="D2110" i="19"/>
  <c r="L2109" i="19"/>
  <c r="J2109" i="19"/>
  <c r="M2109" i="19" s="1"/>
  <c r="H2109" i="19"/>
  <c r="F2109" i="19"/>
  <c r="I2109" i="19" s="1"/>
  <c r="D2109" i="19"/>
  <c r="L2108" i="19"/>
  <c r="J2108" i="19"/>
  <c r="M2108" i="19" s="1"/>
  <c r="H2108" i="19"/>
  <c r="F2108" i="19"/>
  <c r="I2108" i="19" s="1"/>
  <c r="D2108" i="19"/>
  <c r="L2107" i="19"/>
  <c r="H2107" i="19"/>
  <c r="D2107" i="19"/>
  <c r="I2102" i="19"/>
  <c r="F2100" i="19"/>
  <c r="L2098" i="19"/>
  <c r="J2098" i="19"/>
  <c r="M2098" i="19" s="1"/>
  <c r="H2098" i="19"/>
  <c r="F2098" i="19"/>
  <c r="I2098" i="19" s="1"/>
  <c r="D2098" i="19"/>
  <c r="L2097" i="19"/>
  <c r="J2097" i="19"/>
  <c r="M2097" i="19" s="1"/>
  <c r="H2097" i="19"/>
  <c r="F2097" i="19"/>
  <c r="I2097" i="19" s="1"/>
  <c r="D2097" i="19"/>
  <c r="L2096" i="19"/>
  <c r="J2096" i="19"/>
  <c r="M2096" i="19" s="1"/>
  <c r="H2096" i="19"/>
  <c r="F2096" i="19"/>
  <c r="I2096" i="19" s="1"/>
  <c r="D2096" i="19"/>
  <c r="L2095" i="19"/>
  <c r="J2095" i="19"/>
  <c r="M2095" i="19" s="1"/>
  <c r="H2095" i="19"/>
  <c r="F2095" i="19"/>
  <c r="I2095" i="19" s="1"/>
  <c r="D2095" i="19"/>
  <c r="L2094" i="19"/>
  <c r="J2094" i="19"/>
  <c r="M2094" i="19" s="1"/>
  <c r="H2094" i="19"/>
  <c r="F2094" i="19"/>
  <c r="I2094" i="19" s="1"/>
  <c r="D2094" i="19"/>
  <c r="L2093" i="19"/>
  <c r="J2093" i="19"/>
  <c r="M2093" i="19" s="1"/>
  <c r="H2093" i="19"/>
  <c r="F2093" i="19"/>
  <c r="I2093" i="19" s="1"/>
  <c r="D2093" i="19"/>
  <c r="L2092" i="19"/>
  <c r="H2092" i="19"/>
  <c r="D2092" i="19"/>
  <c r="L2091" i="19"/>
  <c r="J2091" i="19"/>
  <c r="M2091" i="19" s="1"/>
  <c r="H2091" i="19"/>
  <c r="F2091" i="19"/>
  <c r="I2091" i="19" s="1"/>
  <c r="D2091" i="19"/>
  <c r="L2090" i="19"/>
  <c r="J2090" i="19"/>
  <c r="M2090" i="19" s="1"/>
  <c r="H2090" i="19"/>
  <c r="F2090" i="19"/>
  <c r="I2090" i="19" s="1"/>
  <c r="D2090" i="19"/>
  <c r="L2089" i="19"/>
  <c r="J2089" i="19"/>
  <c r="M2089" i="19" s="1"/>
  <c r="H2089" i="19"/>
  <c r="F2089" i="19"/>
  <c r="I2089" i="19" s="1"/>
  <c r="D2089" i="19"/>
  <c r="L2088" i="19"/>
  <c r="H2088" i="19"/>
  <c r="D2088" i="19"/>
  <c r="L2087" i="19"/>
  <c r="J2087" i="19"/>
  <c r="M2087" i="19" s="1"/>
  <c r="H2087" i="19"/>
  <c r="F2087" i="19"/>
  <c r="I2087" i="19" s="1"/>
  <c r="D2087" i="19"/>
  <c r="L2086" i="19"/>
  <c r="J2086" i="19"/>
  <c r="M2086" i="19" s="1"/>
  <c r="H2086" i="19"/>
  <c r="F2086" i="19"/>
  <c r="I2086" i="19" s="1"/>
  <c r="D2086" i="19"/>
  <c r="L2085" i="19"/>
  <c r="H2085" i="19"/>
  <c r="D2085" i="19"/>
  <c r="L2084" i="19"/>
  <c r="J2084" i="19"/>
  <c r="M2084" i="19" s="1"/>
  <c r="H2084" i="19"/>
  <c r="F2084" i="19"/>
  <c r="I2084" i="19" s="1"/>
  <c r="D2084" i="19"/>
  <c r="L2083" i="19"/>
  <c r="H2083" i="19"/>
  <c r="D2083" i="19"/>
  <c r="L2082" i="19"/>
  <c r="J2082" i="19"/>
  <c r="M2082" i="19" s="1"/>
  <c r="H2082" i="19"/>
  <c r="F2082" i="19"/>
  <c r="I2082" i="19" s="1"/>
  <c r="D2082" i="19"/>
  <c r="L2081" i="19"/>
  <c r="J2081" i="19"/>
  <c r="M2081" i="19" s="1"/>
  <c r="H2081" i="19"/>
  <c r="F2081" i="19"/>
  <c r="I2081" i="19" s="1"/>
  <c r="D2081" i="19"/>
  <c r="L2080" i="19"/>
  <c r="J2080" i="19"/>
  <c r="M2080" i="19" s="1"/>
  <c r="H2080" i="19"/>
  <c r="F2080" i="19"/>
  <c r="I2080" i="19" s="1"/>
  <c r="D2080" i="19"/>
  <c r="L2079" i="19"/>
  <c r="J2079" i="19"/>
  <c r="M2079" i="19" s="1"/>
  <c r="H2079" i="19"/>
  <c r="F2079" i="19"/>
  <c r="I2079" i="19" s="1"/>
  <c r="D2079" i="19"/>
  <c r="L2078" i="19"/>
  <c r="J2078" i="19"/>
  <c r="M2078" i="19" s="1"/>
  <c r="H2078" i="19"/>
  <c r="F2078" i="19"/>
  <c r="I2078" i="19" s="1"/>
  <c r="D2078" i="19"/>
  <c r="L2077" i="19"/>
  <c r="J2077" i="19"/>
  <c r="M2077" i="19" s="1"/>
  <c r="H2077" i="19"/>
  <c r="F2077" i="19"/>
  <c r="I2077" i="19" s="1"/>
  <c r="D2077" i="19"/>
  <c r="L2076" i="19"/>
  <c r="J2076" i="19"/>
  <c r="M2076" i="19" s="1"/>
  <c r="H2076" i="19"/>
  <c r="F2076" i="19"/>
  <c r="I2076" i="19" s="1"/>
  <c r="D2076" i="19"/>
  <c r="L2075" i="19"/>
  <c r="J2075" i="19"/>
  <c r="M2075" i="19" s="1"/>
  <c r="H2075" i="19"/>
  <c r="F2075" i="19"/>
  <c r="I2075" i="19" s="1"/>
  <c r="D2075" i="19"/>
  <c r="I2070" i="19"/>
  <c r="F2068" i="19"/>
  <c r="L2066" i="19"/>
  <c r="J2066" i="19"/>
  <c r="M2066" i="19" s="1"/>
  <c r="H2066" i="19"/>
  <c r="F2066" i="19"/>
  <c r="I2066" i="19" s="1"/>
  <c r="D2066" i="19"/>
  <c r="L2065" i="19"/>
  <c r="J2065" i="19"/>
  <c r="M2065" i="19" s="1"/>
  <c r="H2065" i="19"/>
  <c r="F2065" i="19"/>
  <c r="I2065" i="19" s="1"/>
  <c r="D2065" i="19"/>
  <c r="L2064" i="19"/>
  <c r="J2064" i="19"/>
  <c r="M2064" i="19" s="1"/>
  <c r="H2064" i="19"/>
  <c r="F2064" i="19"/>
  <c r="I2064" i="19" s="1"/>
  <c r="D2064" i="19"/>
  <c r="L2063" i="19"/>
  <c r="J2063" i="19"/>
  <c r="M2063" i="19" s="1"/>
  <c r="H2063" i="19"/>
  <c r="F2063" i="19"/>
  <c r="I2063" i="19" s="1"/>
  <c r="D2063" i="19"/>
  <c r="L2062" i="19"/>
  <c r="J2062" i="19"/>
  <c r="M2062" i="19" s="1"/>
  <c r="H2062" i="19"/>
  <c r="F2062" i="19"/>
  <c r="I2062" i="19" s="1"/>
  <c r="D2062" i="19"/>
  <c r="L2061" i="19"/>
  <c r="J2061" i="19"/>
  <c r="M2061" i="19" s="1"/>
  <c r="H2061" i="19"/>
  <c r="F2061" i="19"/>
  <c r="I2061" i="19" s="1"/>
  <c r="D2061" i="19"/>
  <c r="L2060" i="19"/>
  <c r="J2060" i="19"/>
  <c r="M2060" i="19" s="1"/>
  <c r="H2060" i="19"/>
  <c r="F2060" i="19"/>
  <c r="I2060" i="19" s="1"/>
  <c r="D2060" i="19"/>
  <c r="L2059" i="19"/>
  <c r="J2059" i="19"/>
  <c r="M2059" i="19" s="1"/>
  <c r="H2059" i="19"/>
  <c r="F2059" i="19"/>
  <c r="I2059" i="19" s="1"/>
  <c r="D2059" i="19"/>
  <c r="L2058" i="19"/>
  <c r="J2058" i="19"/>
  <c r="M2058" i="19" s="1"/>
  <c r="H2058" i="19"/>
  <c r="F2058" i="19"/>
  <c r="I2058" i="19" s="1"/>
  <c r="D2058" i="19"/>
  <c r="L2057" i="19"/>
  <c r="J2057" i="19"/>
  <c r="M2057" i="19" s="1"/>
  <c r="H2057" i="19"/>
  <c r="F2057" i="19"/>
  <c r="I2057" i="19" s="1"/>
  <c r="D2057" i="19"/>
  <c r="L2056" i="19"/>
  <c r="J2056" i="19"/>
  <c r="M2056" i="19" s="1"/>
  <c r="H2056" i="19"/>
  <c r="F2056" i="19"/>
  <c r="I2056" i="19" s="1"/>
  <c r="D2056" i="19"/>
  <c r="L2055" i="19"/>
  <c r="J2055" i="19"/>
  <c r="M2055" i="19" s="1"/>
  <c r="H2055" i="19"/>
  <c r="F2055" i="19"/>
  <c r="I2055" i="19" s="1"/>
  <c r="D2055" i="19"/>
  <c r="L2054" i="19"/>
  <c r="J2054" i="19"/>
  <c r="M2054" i="19" s="1"/>
  <c r="H2054" i="19"/>
  <c r="F2054" i="19"/>
  <c r="I2054" i="19" s="1"/>
  <c r="D2054" i="19"/>
  <c r="L2053" i="19"/>
  <c r="J2053" i="19"/>
  <c r="M2053" i="19" s="1"/>
  <c r="H2053" i="19"/>
  <c r="F2053" i="19"/>
  <c r="I2053" i="19" s="1"/>
  <c r="D2053" i="19"/>
  <c r="L2052" i="19"/>
  <c r="J2052" i="19"/>
  <c r="M2052" i="19" s="1"/>
  <c r="I2052" i="19"/>
  <c r="H2052" i="19"/>
  <c r="F2052" i="19"/>
  <c r="D2052" i="19"/>
  <c r="L2051" i="19"/>
  <c r="H2051" i="19"/>
  <c r="D2051" i="19"/>
  <c r="L2050" i="19"/>
  <c r="J2050" i="19"/>
  <c r="M2050" i="19" s="1"/>
  <c r="H2050" i="19"/>
  <c r="F2050" i="19"/>
  <c r="I2050" i="19" s="1"/>
  <c r="D2050" i="19"/>
  <c r="L2049" i="19"/>
  <c r="J2049" i="19"/>
  <c r="M2049" i="19" s="1"/>
  <c r="H2049" i="19"/>
  <c r="F2049" i="19"/>
  <c r="I2049" i="19" s="1"/>
  <c r="D2049" i="19"/>
  <c r="L2048" i="19"/>
  <c r="J2048" i="19"/>
  <c r="M2048" i="19" s="1"/>
  <c r="H2048" i="19"/>
  <c r="F2048" i="19"/>
  <c r="I2048" i="19" s="1"/>
  <c r="D2048" i="19"/>
  <c r="L2047" i="19"/>
  <c r="J2047" i="19"/>
  <c r="M2047" i="19" s="1"/>
  <c r="H2047" i="19"/>
  <c r="F2047" i="19"/>
  <c r="I2047" i="19" s="1"/>
  <c r="D2047" i="19"/>
  <c r="L2046" i="19"/>
  <c r="J2046" i="19"/>
  <c r="M2046" i="19" s="1"/>
  <c r="H2046" i="19"/>
  <c r="F2046" i="19"/>
  <c r="I2046" i="19" s="1"/>
  <c r="D2046" i="19"/>
  <c r="L2045" i="19"/>
  <c r="J2045" i="19"/>
  <c r="M2045" i="19" s="1"/>
  <c r="I2045" i="19"/>
  <c r="H2045" i="19"/>
  <c r="F2045" i="19"/>
  <c r="D2045" i="19"/>
  <c r="L2044" i="19"/>
  <c r="J2044" i="19"/>
  <c r="M2044" i="19" s="1"/>
  <c r="H2044" i="19"/>
  <c r="F2044" i="19"/>
  <c r="I2044" i="19" s="1"/>
  <c r="D2044" i="19"/>
  <c r="L2043" i="19"/>
  <c r="H2043" i="19"/>
  <c r="D2043" i="19"/>
  <c r="I2038" i="19"/>
  <c r="F2036" i="19"/>
  <c r="L2034" i="19"/>
  <c r="J2034" i="19"/>
  <c r="M2034" i="19" s="1"/>
  <c r="H2034" i="19"/>
  <c r="F2034" i="19"/>
  <c r="I2034" i="19" s="1"/>
  <c r="D2034" i="19"/>
  <c r="L2033" i="19"/>
  <c r="H2033" i="19"/>
  <c r="D2033" i="19"/>
  <c r="L2032" i="19"/>
  <c r="J2032" i="19"/>
  <c r="M2032" i="19" s="1"/>
  <c r="H2032" i="19"/>
  <c r="F2032" i="19"/>
  <c r="I2032" i="19" s="1"/>
  <c r="D2032" i="19"/>
  <c r="L2031" i="19"/>
  <c r="J2031" i="19"/>
  <c r="M2031" i="19" s="1"/>
  <c r="H2031" i="19"/>
  <c r="F2031" i="19"/>
  <c r="I2031" i="19" s="1"/>
  <c r="D2031" i="19"/>
  <c r="L2030" i="19"/>
  <c r="J2030" i="19"/>
  <c r="M2030" i="19" s="1"/>
  <c r="H2030" i="19"/>
  <c r="F2030" i="19"/>
  <c r="I2030" i="19" s="1"/>
  <c r="D2030" i="19"/>
  <c r="L2029" i="19"/>
  <c r="J2029" i="19"/>
  <c r="M2029" i="19" s="1"/>
  <c r="H2029" i="19"/>
  <c r="F2029" i="19"/>
  <c r="I2029" i="19" s="1"/>
  <c r="D2029" i="19"/>
  <c r="L2028" i="19"/>
  <c r="H2028" i="19"/>
  <c r="D2028" i="19"/>
  <c r="L2027" i="19"/>
  <c r="J2027" i="19"/>
  <c r="M2027" i="19" s="1"/>
  <c r="H2027" i="19"/>
  <c r="F2027" i="19"/>
  <c r="I2027" i="19" s="1"/>
  <c r="D2027" i="19"/>
  <c r="L2026" i="19"/>
  <c r="J2026" i="19"/>
  <c r="M2026" i="19" s="1"/>
  <c r="H2026" i="19"/>
  <c r="F2026" i="19"/>
  <c r="I2026" i="19" s="1"/>
  <c r="D2026" i="19"/>
  <c r="L2025" i="19"/>
  <c r="J2025" i="19"/>
  <c r="M2025" i="19" s="1"/>
  <c r="H2025" i="19"/>
  <c r="F2025" i="19"/>
  <c r="I2025" i="19" s="1"/>
  <c r="D2025" i="19"/>
  <c r="L2024" i="19"/>
  <c r="H2024" i="19"/>
  <c r="D2024" i="19"/>
  <c r="L2023" i="19"/>
  <c r="J2023" i="19"/>
  <c r="M2023" i="19" s="1"/>
  <c r="H2023" i="19"/>
  <c r="F2023" i="19"/>
  <c r="I2023" i="19" s="1"/>
  <c r="D2023" i="19"/>
  <c r="L2022" i="19"/>
  <c r="H2022" i="19"/>
  <c r="D2022" i="19"/>
  <c r="L2021" i="19"/>
  <c r="H2021" i="19"/>
  <c r="D2021" i="19"/>
  <c r="L2020" i="19"/>
  <c r="J2020" i="19"/>
  <c r="M2020" i="19" s="1"/>
  <c r="H2020" i="19"/>
  <c r="F2020" i="19"/>
  <c r="I2020" i="19" s="1"/>
  <c r="D2020" i="19"/>
  <c r="L2019" i="19"/>
  <c r="H2019" i="19"/>
  <c r="D2019" i="19"/>
  <c r="L2018" i="19"/>
  <c r="J2018" i="19"/>
  <c r="M2018" i="19" s="1"/>
  <c r="H2018" i="19"/>
  <c r="F2018" i="19"/>
  <c r="I2018" i="19" s="1"/>
  <c r="D2018" i="19"/>
  <c r="L2017" i="19"/>
  <c r="J2017" i="19"/>
  <c r="M2017" i="19" s="1"/>
  <c r="H2017" i="19"/>
  <c r="F2017" i="19"/>
  <c r="I2017" i="19" s="1"/>
  <c r="D2017" i="19"/>
  <c r="L2016" i="19"/>
  <c r="J2016" i="19"/>
  <c r="M2016" i="19" s="1"/>
  <c r="H2016" i="19"/>
  <c r="F2016" i="19"/>
  <c r="I2016" i="19" s="1"/>
  <c r="D2016" i="19"/>
  <c r="L2015" i="19"/>
  <c r="J2015" i="19"/>
  <c r="M2015" i="19" s="1"/>
  <c r="H2015" i="19"/>
  <c r="F2015" i="19"/>
  <c r="I2015" i="19" s="1"/>
  <c r="D2015" i="19"/>
  <c r="L2014" i="19"/>
  <c r="J2014" i="19"/>
  <c r="M2014" i="19" s="1"/>
  <c r="H2014" i="19"/>
  <c r="F2014" i="19"/>
  <c r="I2014" i="19" s="1"/>
  <c r="D2014" i="19"/>
  <c r="L2013" i="19"/>
  <c r="J2013" i="19"/>
  <c r="M2013" i="19" s="1"/>
  <c r="H2013" i="19"/>
  <c r="F2013" i="19"/>
  <c r="I2013" i="19" s="1"/>
  <c r="D2013" i="19"/>
  <c r="L2012" i="19"/>
  <c r="J2012" i="19"/>
  <c r="M2012" i="19" s="1"/>
  <c r="H2012" i="19"/>
  <c r="F2012" i="19"/>
  <c r="I2012" i="19" s="1"/>
  <c r="D2012" i="19"/>
  <c r="L2011" i="19"/>
  <c r="H2011" i="19"/>
  <c r="D2011" i="19"/>
  <c r="I2006" i="19"/>
  <c r="F2004" i="19"/>
  <c r="L2002" i="19"/>
  <c r="J2002" i="19"/>
  <c r="M2002" i="19" s="1"/>
  <c r="H2002" i="19"/>
  <c r="F2002" i="19"/>
  <c r="I2002" i="19" s="1"/>
  <c r="D2002" i="19"/>
  <c r="L2001" i="19"/>
  <c r="J2001" i="19"/>
  <c r="M2001" i="19" s="1"/>
  <c r="H2001" i="19"/>
  <c r="F2001" i="19"/>
  <c r="I2001" i="19" s="1"/>
  <c r="D2001" i="19"/>
  <c r="L2000" i="19"/>
  <c r="J2000" i="19"/>
  <c r="M2000" i="19" s="1"/>
  <c r="H2000" i="19"/>
  <c r="F2000" i="19"/>
  <c r="I2000" i="19" s="1"/>
  <c r="D2000" i="19"/>
  <c r="L1999" i="19"/>
  <c r="J1999" i="19"/>
  <c r="M1999" i="19" s="1"/>
  <c r="H1999" i="19"/>
  <c r="F1999" i="19"/>
  <c r="I1999" i="19" s="1"/>
  <c r="D1999" i="19"/>
  <c r="L1998" i="19"/>
  <c r="J1998" i="19"/>
  <c r="M1998" i="19" s="1"/>
  <c r="H1998" i="19"/>
  <c r="F1998" i="19"/>
  <c r="I1998" i="19" s="1"/>
  <c r="D1998" i="19"/>
  <c r="L1997" i="19"/>
  <c r="J1997" i="19"/>
  <c r="M1997" i="19" s="1"/>
  <c r="H1997" i="19"/>
  <c r="F1997" i="19"/>
  <c r="I1997" i="19" s="1"/>
  <c r="D1997" i="19"/>
  <c r="L1996" i="19"/>
  <c r="J1996" i="19"/>
  <c r="M1996" i="19" s="1"/>
  <c r="H1996" i="19"/>
  <c r="F1996" i="19"/>
  <c r="I1996" i="19" s="1"/>
  <c r="D1996" i="19"/>
  <c r="L1995" i="19"/>
  <c r="J1995" i="19"/>
  <c r="M1995" i="19" s="1"/>
  <c r="H1995" i="19"/>
  <c r="F1995" i="19"/>
  <c r="I1995" i="19" s="1"/>
  <c r="D1995" i="19"/>
  <c r="L1994" i="19"/>
  <c r="J1994" i="19"/>
  <c r="M1994" i="19" s="1"/>
  <c r="H1994" i="19"/>
  <c r="F1994" i="19"/>
  <c r="I1994" i="19" s="1"/>
  <c r="D1994" i="19"/>
  <c r="L1993" i="19"/>
  <c r="J1993" i="19"/>
  <c r="M1993" i="19" s="1"/>
  <c r="H1993" i="19"/>
  <c r="F1993" i="19"/>
  <c r="I1993" i="19" s="1"/>
  <c r="D1993" i="19"/>
  <c r="L1992" i="19"/>
  <c r="J1992" i="19"/>
  <c r="M1992" i="19" s="1"/>
  <c r="H1992" i="19"/>
  <c r="F1992" i="19"/>
  <c r="I1992" i="19" s="1"/>
  <c r="D1992" i="19"/>
  <c r="L1991" i="19"/>
  <c r="J1991" i="19"/>
  <c r="M1991" i="19" s="1"/>
  <c r="H1991" i="19"/>
  <c r="F1991" i="19"/>
  <c r="I1991" i="19" s="1"/>
  <c r="D1991" i="19"/>
  <c r="L1990" i="19"/>
  <c r="J1990" i="19"/>
  <c r="M1990" i="19" s="1"/>
  <c r="H1990" i="19"/>
  <c r="F1990" i="19"/>
  <c r="I1990" i="19" s="1"/>
  <c r="D1990" i="19"/>
  <c r="L1989" i="19"/>
  <c r="J1989" i="19"/>
  <c r="M1989" i="19" s="1"/>
  <c r="H1989" i="19"/>
  <c r="F1989" i="19"/>
  <c r="I1989" i="19" s="1"/>
  <c r="D1989" i="19"/>
  <c r="L1988" i="19"/>
  <c r="J1988" i="19"/>
  <c r="M1988" i="19" s="1"/>
  <c r="H1988" i="19"/>
  <c r="F1988" i="19"/>
  <c r="I1988" i="19" s="1"/>
  <c r="D1988" i="19"/>
  <c r="L1987" i="19"/>
  <c r="H1987" i="19"/>
  <c r="D1987" i="19"/>
  <c r="L1986" i="19"/>
  <c r="J1986" i="19"/>
  <c r="M1986" i="19" s="1"/>
  <c r="H1986" i="19"/>
  <c r="F1986" i="19"/>
  <c r="I1986" i="19" s="1"/>
  <c r="D1986" i="19"/>
  <c r="L1985" i="19"/>
  <c r="J1985" i="19"/>
  <c r="M1985" i="19" s="1"/>
  <c r="H1985" i="19"/>
  <c r="F1985" i="19"/>
  <c r="I1985" i="19" s="1"/>
  <c r="D1985" i="19"/>
  <c r="L1984" i="19"/>
  <c r="J1984" i="19"/>
  <c r="M1984" i="19" s="1"/>
  <c r="H1984" i="19"/>
  <c r="F1984" i="19"/>
  <c r="I1984" i="19" s="1"/>
  <c r="D1984" i="19"/>
  <c r="L1983" i="19"/>
  <c r="J1983" i="19"/>
  <c r="M1983" i="19" s="1"/>
  <c r="H1983" i="19"/>
  <c r="F1983" i="19"/>
  <c r="I1983" i="19" s="1"/>
  <c r="D1983" i="19"/>
  <c r="L1982" i="19"/>
  <c r="J1982" i="19"/>
  <c r="M1982" i="19" s="1"/>
  <c r="H1982" i="19"/>
  <c r="F1982" i="19"/>
  <c r="I1982" i="19" s="1"/>
  <c r="D1982" i="19"/>
  <c r="L1981" i="19"/>
  <c r="J1981" i="19"/>
  <c r="M1981" i="19" s="1"/>
  <c r="H1981" i="19"/>
  <c r="F1981" i="19"/>
  <c r="I1981" i="19" s="1"/>
  <c r="D1981" i="19"/>
  <c r="L1980" i="19"/>
  <c r="J1980" i="19"/>
  <c r="M1980" i="19" s="1"/>
  <c r="H1980" i="19"/>
  <c r="F1980" i="19"/>
  <c r="I1980" i="19" s="1"/>
  <c r="D1980" i="19"/>
  <c r="L1979" i="19"/>
  <c r="H1979" i="19"/>
  <c r="D1979" i="19"/>
  <c r="I1974" i="19"/>
  <c r="F1972" i="19"/>
  <c r="L1970" i="19"/>
  <c r="J1970" i="19"/>
  <c r="M1970" i="19" s="1"/>
  <c r="H1970" i="19"/>
  <c r="F1970" i="19"/>
  <c r="I1970" i="19" s="1"/>
  <c r="D1970" i="19"/>
  <c r="L1969" i="19"/>
  <c r="H1969" i="19"/>
  <c r="D1969" i="19"/>
  <c r="L1968" i="19"/>
  <c r="J1968" i="19"/>
  <c r="M1968" i="19" s="1"/>
  <c r="H1968" i="19"/>
  <c r="F1968" i="19"/>
  <c r="I1968" i="19" s="1"/>
  <c r="D1968" i="19"/>
  <c r="L1967" i="19"/>
  <c r="J1967" i="19"/>
  <c r="M1967" i="19" s="1"/>
  <c r="H1967" i="19"/>
  <c r="F1967" i="19"/>
  <c r="I1967" i="19" s="1"/>
  <c r="D1967" i="19"/>
  <c r="L1966" i="19"/>
  <c r="J1966" i="19"/>
  <c r="M1966" i="19" s="1"/>
  <c r="H1966" i="19"/>
  <c r="F1966" i="19"/>
  <c r="I1966" i="19" s="1"/>
  <c r="D1966" i="19"/>
  <c r="L1965" i="19"/>
  <c r="J1965" i="19"/>
  <c r="M1965" i="19" s="1"/>
  <c r="H1965" i="19"/>
  <c r="F1965" i="19"/>
  <c r="I1965" i="19" s="1"/>
  <c r="D1965" i="19"/>
  <c r="L1964" i="19"/>
  <c r="H1964" i="19"/>
  <c r="D1964" i="19"/>
  <c r="L1963" i="19"/>
  <c r="J1963" i="19"/>
  <c r="M1963" i="19" s="1"/>
  <c r="H1963" i="19"/>
  <c r="F1963" i="19"/>
  <c r="I1963" i="19" s="1"/>
  <c r="D1963" i="19"/>
  <c r="L1962" i="19"/>
  <c r="J1962" i="19"/>
  <c r="M1962" i="19" s="1"/>
  <c r="H1962" i="19"/>
  <c r="F1962" i="19"/>
  <c r="I1962" i="19" s="1"/>
  <c r="D1962" i="19"/>
  <c r="L1961" i="19"/>
  <c r="J1961" i="19"/>
  <c r="M1961" i="19" s="1"/>
  <c r="H1961" i="19"/>
  <c r="F1961" i="19"/>
  <c r="I1961" i="19" s="1"/>
  <c r="D1961" i="19"/>
  <c r="L1960" i="19"/>
  <c r="J1960" i="19"/>
  <c r="M1960" i="19" s="1"/>
  <c r="I1960" i="19"/>
  <c r="H1960" i="19"/>
  <c r="F1960" i="19"/>
  <c r="D1960" i="19"/>
  <c r="L1959" i="19"/>
  <c r="J1959" i="19"/>
  <c r="M1959" i="19" s="1"/>
  <c r="H1959" i="19"/>
  <c r="F1959" i="19"/>
  <c r="I1959" i="19" s="1"/>
  <c r="D1959" i="19"/>
  <c r="L1958" i="19"/>
  <c r="H1958" i="19"/>
  <c r="D1958" i="19"/>
  <c r="L1957" i="19"/>
  <c r="H1957" i="19"/>
  <c r="D1957" i="19"/>
  <c r="L1956" i="19"/>
  <c r="J1956" i="19"/>
  <c r="M1956" i="19" s="1"/>
  <c r="H1956" i="19"/>
  <c r="F1956" i="19"/>
  <c r="I1956" i="19" s="1"/>
  <c r="D1956" i="19"/>
  <c r="L1955" i="19"/>
  <c r="H1955" i="19"/>
  <c r="D1955" i="19"/>
  <c r="L1954" i="19"/>
  <c r="J1954" i="19"/>
  <c r="M1954" i="19" s="1"/>
  <c r="H1954" i="19"/>
  <c r="F1954" i="19"/>
  <c r="I1954" i="19" s="1"/>
  <c r="D1954" i="19"/>
  <c r="L1953" i="19"/>
  <c r="J1953" i="19"/>
  <c r="M1953" i="19" s="1"/>
  <c r="H1953" i="19"/>
  <c r="F1953" i="19"/>
  <c r="I1953" i="19" s="1"/>
  <c r="D1953" i="19"/>
  <c r="L1952" i="19"/>
  <c r="J1952" i="19"/>
  <c r="M1952" i="19" s="1"/>
  <c r="I1952" i="19"/>
  <c r="H1952" i="19"/>
  <c r="F1952" i="19"/>
  <c r="D1952" i="19"/>
  <c r="L1951" i="19"/>
  <c r="J1951" i="19"/>
  <c r="M1951" i="19" s="1"/>
  <c r="H1951" i="19"/>
  <c r="F1951" i="19"/>
  <c r="I1951" i="19" s="1"/>
  <c r="D1951" i="19"/>
  <c r="L1950" i="19"/>
  <c r="J1950" i="19"/>
  <c r="M1950" i="19" s="1"/>
  <c r="I1950" i="19"/>
  <c r="H1950" i="19"/>
  <c r="F1950" i="19"/>
  <c r="D1950" i="19"/>
  <c r="L1949" i="19"/>
  <c r="J1949" i="19"/>
  <c r="M1949" i="19" s="1"/>
  <c r="H1949" i="19"/>
  <c r="F1949" i="19"/>
  <c r="I1949" i="19" s="1"/>
  <c r="D1949" i="19"/>
  <c r="L1948" i="19"/>
  <c r="J1948" i="19"/>
  <c r="M1948" i="19" s="1"/>
  <c r="H1948" i="19"/>
  <c r="F1948" i="19"/>
  <c r="I1948" i="19" s="1"/>
  <c r="D1948" i="19"/>
  <c r="L1947" i="19"/>
  <c r="H1947" i="19"/>
  <c r="D1947" i="19"/>
  <c r="I1942" i="19"/>
  <c r="F1940" i="19"/>
  <c r="L1938" i="19"/>
  <c r="J1938" i="19"/>
  <c r="M1938" i="19" s="1"/>
  <c r="H1938" i="19"/>
  <c r="F1938" i="19"/>
  <c r="I1938" i="19" s="1"/>
  <c r="D1938" i="19"/>
  <c r="L1937" i="19"/>
  <c r="J1937" i="19"/>
  <c r="M1937" i="19" s="1"/>
  <c r="H1937" i="19"/>
  <c r="F1937" i="19"/>
  <c r="I1937" i="19" s="1"/>
  <c r="D1937" i="19"/>
  <c r="L1936" i="19"/>
  <c r="J1936" i="19"/>
  <c r="M1936" i="19" s="1"/>
  <c r="H1936" i="19"/>
  <c r="F1936" i="19"/>
  <c r="I1936" i="19" s="1"/>
  <c r="D1936" i="19"/>
  <c r="L1935" i="19"/>
  <c r="J1935" i="19"/>
  <c r="M1935" i="19" s="1"/>
  <c r="H1935" i="19"/>
  <c r="F1935" i="19"/>
  <c r="I1935" i="19" s="1"/>
  <c r="D1935" i="19"/>
  <c r="L1934" i="19"/>
  <c r="J1934" i="19"/>
  <c r="M1934" i="19" s="1"/>
  <c r="H1934" i="19"/>
  <c r="F1934" i="19"/>
  <c r="I1934" i="19" s="1"/>
  <c r="D1934" i="19"/>
  <c r="L1933" i="19"/>
  <c r="J1933" i="19"/>
  <c r="M1933" i="19" s="1"/>
  <c r="H1933" i="19"/>
  <c r="F1933" i="19"/>
  <c r="I1933" i="19" s="1"/>
  <c r="D1933" i="19"/>
  <c r="L1932" i="19"/>
  <c r="J1932" i="19"/>
  <c r="M1932" i="19" s="1"/>
  <c r="H1932" i="19"/>
  <c r="F1932" i="19"/>
  <c r="I1932" i="19" s="1"/>
  <c r="D1932" i="19"/>
  <c r="L1931" i="19"/>
  <c r="J1931" i="19"/>
  <c r="M1931" i="19" s="1"/>
  <c r="H1931" i="19"/>
  <c r="F1931" i="19"/>
  <c r="I1931" i="19" s="1"/>
  <c r="D1931" i="19"/>
  <c r="L1930" i="19"/>
  <c r="J1930" i="19"/>
  <c r="M1930" i="19" s="1"/>
  <c r="H1930" i="19"/>
  <c r="F1930" i="19"/>
  <c r="I1930" i="19" s="1"/>
  <c r="D1930" i="19"/>
  <c r="L1929" i="19"/>
  <c r="J1929" i="19"/>
  <c r="M1929" i="19" s="1"/>
  <c r="H1929" i="19"/>
  <c r="F1929" i="19"/>
  <c r="I1929" i="19" s="1"/>
  <c r="D1929" i="19"/>
  <c r="L1928" i="19"/>
  <c r="J1928" i="19"/>
  <c r="M1928" i="19" s="1"/>
  <c r="H1928" i="19"/>
  <c r="F1928" i="19"/>
  <c r="I1928" i="19" s="1"/>
  <c r="D1928" i="19"/>
  <c r="L1927" i="19"/>
  <c r="J1927" i="19"/>
  <c r="M1927" i="19" s="1"/>
  <c r="H1927" i="19"/>
  <c r="F1927" i="19"/>
  <c r="I1927" i="19" s="1"/>
  <c r="D1927" i="19"/>
  <c r="L1926" i="19"/>
  <c r="J1926" i="19"/>
  <c r="M1926" i="19" s="1"/>
  <c r="H1926" i="19"/>
  <c r="F1926" i="19"/>
  <c r="I1926" i="19" s="1"/>
  <c r="D1926" i="19"/>
  <c r="L1925" i="19"/>
  <c r="J1925" i="19"/>
  <c r="M1925" i="19" s="1"/>
  <c r="H1925" i="19"/>
  <c r="F1925" i="19"/>
  <c r="I1925" i="19" s="1"/>
  <c r="D1925" i="19"/>
  <c r="L1924" i="19"/>
  <c r="J1924" i="19"/>
  <c r="M1924" i="19" s="1"/>
  <c r="H1924" i="19"/>
  <c r="F1924" i="19"/>
  <c r="I1924" i="19" s="1"/>
  <c r="D1924" i="19"/>
  <c r="L1923" i="19"/>
  <c r="H1923" i="19"/>
  <c r="D1923" i="19"/>
  <c r="L1922" i="19"/>
  <c r="J1922" i="19"/>
  <c r="M1922" i="19" s="1"/>
  <c r="H1922" i="19"/>
  <c r="F1922" i="19"/>
  <c r="I1922" i="19" s="1"/>
  <c r="D1922" i="19"/>
  <c r="L1921" i="19"/>
  <c r="J1921" i="19"/>
  <c r="M1921" i="19" s="1"/>
  <c r="H1921" i="19"/>
  <c r="F1921" i="19"/>
  <c r="I1921" i="19" s="1"/>
  <c r="D1921" i="19"/>
  <c r="M1920" i="19"/>
  <c r="L1920" i="19"/>
  <c r="J1920" i="19"/>
  <c r="H1920" i="19"/>
  <c r="F1920" i="19"/>
  <c r="I1920" i="19" s="1"/>
  <c r="D1920" i="19"/>
  <c r="L1919" i="19"/>
  <c r="J1919" i="19"/>
  <c r="M1919" i="19" s="1"/>
  <c r="H1919" i="19"/>
  <c r="F1919" i="19"/>
  <c r="I1919" i="19" s="1"/>
  <c r="D1919" i="19"/>
  <c r="L1918" i="19"/>
  <c r="J1918" i="19"/>
  <c r="M1918" i="19" s="1"/>
  <c r="H1918" i="19"/>
  <c r="F1918" i="19"/>
  <c r="I1918" i="19" s="1"/>
  <c r="D1918" i="19"/>
  <c r="L1917" i="19"/>
  <c r="J1917" i="19"/>
  <c r="M1917" i="19" s="1"/>
  <c r="H1917" i="19"/>
  <c r="F1917" i="19"/>
  <c r="I1917" i="19" s="1"/>
  <c r="D1917" i="19"/>
  <c r="L1916" i="19"/>
  <c r="J1916" i="19"/>
  <c r="M1916" i="19" s="1"/>
  <c r="H1916" i="19"/>
  <c r="F1916" i="19"/>
  <c r="I1916" i="19" s="1"/>
  <c r="D1916" i="19"/>
  <c r="L1915" i="19"/>
  <c r="H1915" i="19"/>
  <c r="D1915" i="19"/>
  <c r="I1910" i="19"/>
  <c r="F1908" i="19"/>
  <c r="L1906" i="19"/>
  <c r="J1906" i="19"/>
  <c r="M1906" i="19" s="1"/>
  <c r="H1906" i="19"/>
  <c r="F1906" i="19"/>
  <c r="I1906" i="19" s="1"/>
  <c r="D1906" i="19"/>
  <c r="L1905" i="19"/>
  <c r="H1905" i="19"/>
  <c r="D1905" i="19"/>
  <c r="L1904" i="19"/>
  <c r="J1904" i="19"/>
  <c r="M1904" i="19" s="1"/>
  <c r="H1904" i="19"/>
  <c r="F1904" i="19"/>
  <c r="I1904" i="19" s="1"/>
  <c r="D1904" i="19"/>
  <c r="L1903" i="19"/>
  <c r="J1903" i="19"/>
  <c r="M1903" i="19" s="1"/>
  <c r="H1903" i="19"/>
  <c r="F1903" i="19"/>
  <c r="I1903" i="19" s="1"/>
  <c r="D1903" i="19"/>
  <c r="L1902" i="19"/>
  <c r="J1902" i="19"/>
  <c r="M1902" i="19" s="1"/>
  <c r="H1902" i="19"/>
  <c r="F1902" i="19"/>
  <c r="I1902" i="19" s="1"/>
  <c r="D1902" i="19"/>
  <c r="L1901" i="19"/>
  <c r="J1901" i="19"/>
  <c r="M1901" i="19" s="1"/>
  <c r="H1901" i="19"/>
  <c r="F1901" i="19"/>
  <c r="I1901" i="19" s="1"/>
  <c r="D1901" i="19"/>
  <c r="L1900" i="19"/>
  <c r="H1900" i="19"/>
  <c r="D1900" i="19"/>
  <c r="L1899" i="19"/>
  <c r="J1899" i="19"/>
  <c r="M1899" i="19" s="1"/>
  <c r="H1899" i="19"/>
  <c r="F1899" i="19"/>
  <c r="I1899" i="19" s="1"/>
  <c r="D1899" i="19"/>
  <c r="L1898" i="19"/>
  <c r="J1898" i="19"/>
  <c r="M1898" i="19" s="1"/>
  <c r="H1898" i="19"/>
  <c r="F1898" i="19"/>
  <c r="I1898" i="19" s="1"/>
  <c r="D1898" i="19"/>
  <c r="L1897" i="19"/>
  <c r="J1897" i="19"/>
  <c r="M1897" i="19" s="1"/>
  <c r="H1897" i="19"/>
  <c r="F1897" i="19"/>
  <c r="I1897" i="19" s="1"/>
  <c r="D1897" i="19"/>
  <c r="L1896" i="19"/>
  <c r="J1896" i="19"/>
  <c r="M1896" i="19" s="1"/>
  <c r="H1896" i="19"/>
  <c r="F1896" i="19"/>
  <c r="I1896" i="19" s="1"/>
  <c r="D1896" i="19"/>
  <c r="L1895" i="19"/>
  <c r="J1895" i="19"/>
  <c r="M1895" i="19" s="1"/>
  <c r="H1895" i="19"/>
  <c r="F1895" i="19"/>
  <c r="I1895" i="19" s="1"/>
  <c r="D1895" i="19"/>
  <c r="L1894" i="19"/>
  <c r="H1894" i="19"/>
  <c r="D1894" i="19"/>
  <c r="L1893" i="19"/>
  <c r="J1893" i="19"/>
  <c r="M1893" i="19" s="1"/>
  <c r="H1893" i="19"/>
  <c r="F1893" i="19"/>
  <c r="I1893" i="19" s="1"/>
  <c r="D1893" i="19"/>
  <c r="L1892" i="19"/>
  <c r="J1892" i="19"/>
  <c r="M1892" i="19" s="1"/>
  <c r="H1892" i="19"/>
  <c r="F1892" i="19"/>
  <c r="I1892" i="19" s="1"/>
  <c r="D1892" i="19"/>
  <c r="L1891" i="19"/>
  <c r="H1891" i="19"/>
  <c r="D1891" i="19"/>
  <c r="L1890" i="19"/>
  <c r="J1890" i="19"/>
  <c r="M1890" i="19" s="1"/>
  <c r="H1890" i="19"/>
  <c r="F1890" i="19"/>
  <c r="I1890" i="19" s="1"/>
  <c r="D1890" i="19"/>
  <c r="L1889" i="19"/>
  <c r="J1889" i="19"/>
  <c r="M1889" i="19" s="1"/>
  <c r="H1889" i="19"/>
  <c r="F1889" i="19"/>
  <c r="I1889" i="19" s="1"/>
  <c r="D1889" i="19"/>
  <c r="L1888" i="19"/>
  <c r="J1888" i="19"/>
  <c r="M1888" i="19" s="1"/>
  <c r="H1888" i="19"/>
  <c r="F1888" i="19"/>
  <c r="I1888" i="19" s="1"/>
  <c r="D1888" i="19"/>
  <c r="L1887" i="19"/>
  <c r="J1887" i="19"/>
  <c r="M1887" i="19" s="1"/>
  <c r="H1887" i="19"/>
  <c r="F1887" i="19"/>
  <c r="I1887" i="19" s="1"/>
  <c r="D1887" i="19"/>
  <c r="L1886" i="19"/>
  <c r="J1886" i="19"/>
  <c r="M1886" i="19" s="1"/>
  <c r="H1886" i="19"/>
  <c r="F1886" i="19"/>
  <c r="I1886" i="19" s="1"/>
  <c r="D1886" i="19"/>
  <c r="L1885" i="19"/>
  <c r="J1885" i="19"/>
  <c r="M1885" i="19" s="1"/>
  <c r="H1885" i="19"/>
  <c r="F1885" i="19"/>
  <c r="I1885" i="19" s="1"/>
  <c r="D1885" i="19"/>
  <c r="L1884" i="19"/>
  <c r="J1884" i="19"/>
  <c r="M1884" i="19" s="1"/>
  <c r="H1884" i="19"/>
  <c r="F1884" i="19"/>
  <c r="I1884" i="19" s="1"/>
  <c r="D1884" i="19"/>
  <c r="L1883" i="19"/>
  <c r="H1883" i="19"/>
  <c r="D1883" i="19"/>
  <c r="I1878" i="19"/>
  <c r="F1876" i="19"/>
  <c r="M1874" i="19"/>
  <c r="L1874" i="19"/>
  <c r="J1874" i="19"/>
  <c r="H1874" i="19"/>
  <c r="F1874" i="19"/>
  <c r="I1874" i="19" s="1"/>
  <c r="D1874" i="19"/>
  <c r="L1873" i="19"/>
  <c r="J1873" i="19"/>
  <c r="M1873" i="19" s="1"/>
  <c r="H1873" i="19"/>
  <c r="F1873" i="19"/>
  <c r="I1873" i="19" s="1"/>
  <c r="D1873" i="19"/>
  <c r="L1872" i="19"/>
  <c r="J1872" i="19"/>
  <c r="M1872" i="19" s="1"/>
  <c r="H1872" i="19"/>
  <c r="F1872" i="19"/>
  <c r="I1872" i="19" s="1"/>
  <c r="D1872" i="19"/>
  <c r="L1871" i="19"/>
  <c r="J1871" i="19"/>
  <c r="M1871" i="19" s="1"/>
  <c r="H1871" i="19"/>
  <c r="F1871" i="19"/>
  <c r="I1871" i="19" s="1"/>
  <c r="D1871" i="19"/>
  <c r="L1870" i="19"/>
  <c r="J1870" i="19"/>
  <c r="M1870" i="19" s="1"/>
  <c r="H1870" i="19"/>
  <c r="F1870" i="19"/>
  <c r="I1870" i="19" s="1"/>
  <c r="D1870" i="19"/>
  <c r="L1869" i="19"/>
  <c r="J1869" i="19"/>
  <c r="M1869" i="19" s="1"/>
  <c r="H1869" i="19"/>
  <c r="F1869" i="19"/>
  <c r="I1869" i="19" s="1"/>
  <c r="D1869" i="19"/>
  <c r="L1868" i="19"/>
  <c r="J1868" i="19"/>
  <c r="M1868" i="19" s="1"/>
  <c r="H1868" i="19"/>
  <c r="F1868" i="19"/>
  <c r="I1868" i="19" s="1"/>
  <c r="D1868" i="19"/>
  <c r="L1867" i="19"/>
  <c r="J1867" i="19"/>
  <c r="M1867" i="19" s="1"/>
  <c r="H1867" i="19"/>
  <c r="F1867" i="19"/>
  <c r="I1867" i="19" s="1"/>
  <c r="D1867" i="19"/>
  <c r="L1866" i="19"/>
  <c r="J1866" i="19"/>
  <c r="M1866" i="19" s="1"/>
  <c r="H1866" i="19"/>
  <c r="F1866" i="19"/>
  <c r="I1866" i="19" s="1"/>
  <c r="D1866" i="19"/>
  <c r="L1865" i="19"/>
  <c r="J1865" i="19"/>
  <c r="M1865" i="19" s="1"/>
  <c r="H1865" i="19"/>
  <c r="F1865" i="19"/>
  <c r="I1865" i="19" s="1"/>
  <c r="D1865" i="19"/>
  <c r="L1864" i="19"/>
  <c r="J1864" i="19"/>
  <c r="M1864" i="19" s="1"/>
  <c r="H1864" i="19"/>
  <c r="F1864" i="19"/>
  <c r="I1864" i="19" s="1"/>
  <c r="D1864" i="19"/>
  <c r="L1863" i="19"/>
  <c r="J1863" i="19"/>
  <c r="M1863" i="19" s="1"/>
  <c r="H1863" i="19"/>
  <c r="F1863" i="19"/>
  <c r="I1863" i="19" s="1"/>
  <c r="D1863" i="19"/>
  <c r="L1862" i="19"/>
  <c r="J1862" i="19"/>
  <c r="M1862" i="19" s="1"/>
  <c r="H1862" i="19"/>
  <c r="F1862" i="19"/>
  <c r="I1862" i="19" s="1"/>
  <c r="D1862" i="19"/>
  <c r="L1861" i="19"/>
  <c r="J1861" i="19"/>
  <c r="M1861" i="19" s="1"/>
  <c r="H1861" i="19"/>
  <c r="F1861" i="19"/>
  <c r="I1861" i="19" s="1"/>
  <c r="D1861" i="19"/>
  <c r="L1860" i="19"/>
  <c r="J1860" i="19"/>
  <c r="M1860" i="19" s="1"/>
  <c r="H1860" i="19"/>
  <c r="F1860" i="19"/>
  <c r="I1860" i="19" s="1"/>
  <c r="D1860" i="19"/>
  <c r="L1859" i="19"/>
  <c r="H1859" i="19"/>
  <c r="D1859" i="19"/>
  <c r="L1858" i="19"/>
  <c r="J1858" i="19"/>
  <c r="M1858" i="19" s="1"/>
  <c r="H1858" i="19"/>
  <c r="F1858" i="19"/>
  <c r="I1858" i="19" s="1"/>
  <c r="D1858" i="19"/>
  <c r="L1857" i="19"/>
  <c r="J1857" i="19"/>
  <c r="M1857" i="19" s="1"/>
  <c r="H1857" i="19"/>
  <c r="F1857" i="19"/>
  <c r="I1857" i="19" s="1"/>
  <c r="D1857" i="19"/>
  <c r="L1856" i="19"/>
  <c r="J1856" i="19"/>
  <c r="M1856" i="19" s="1"/>
  <c r="H1856" i="19"/>
  <c r="F1856" i="19"/>
  <c r="I1856" i="19" s="1"/>
  <c r="D1856" i="19"/>
  <c r="L1855" i="19"/>
  <c r="J1855" i="19"/>
  <c r="M1855" i="19" s="1"/>
  <c r="H1855" i="19"/>
  <c r="F1855" i="19"/>
  <c r="I1855" i="19" s="1"/>
  <c r="D1855" i="19"/>
  <c r="L1854" i="19"/>
  <c r="J1854" i="19"/>
  <c r="M1854" i="19" s="1"/>
  <c r="H1854" i="19"/>
  <c r="F1854" i="19"/>
  <c r="I1854" i="19" s="1"/>
  <c r="D1854" i="19"/>
  <c r="L1853" i="19"/>
  <c r="J1853" i="19"/>
  <c r="M1853" i="19" s="1"/>
  <c r="H1853" i="19"/>
  <c r="F1853" i="19"/>
  <c r="I1853" i="19" s="1"/>
  <c r="D1853" i="19"/>
  <c r="L1852" i="19"/>
  <c r="J1852" i="19"/>
  <c r="M1852" i="19" s="1"/>
  <c r="H1852" i="19"/>
  <c r="F1852" i="19"/>
  <c r="I1852" i="19" s="1"/>
  <c r="D1852" i="19"/>
  <c r="L1851" i="19"/>
  <c r="H1851" i="19"/>
  <c r="D1851" i="19"/>
  <c r="I1846" i="19"/>
  <c r="F1844" i="19"/>
  <c r="L1842" i="19"/>
  <c r="J1842" i="19"/>
  <c r="M1842" i="19" s="1"/>
  <c r="H1842" i="19"/>
  <c r="F1842" i="19"/>
  <c r="I1842" i="19" s="1"/>
  <c r="D1842" i="19"/>
  <c r="L1841" i="19"/>
  <c r="H1841" i="19"/>
  <c r="D1841" i="19"/>
  <c r="L1840" i="19"/>
  <c r="J1840" i="19"/>
  <c r="M1840" i="19" s="1"/>
  <c r="H1840" i="19"/>
  <c r="F1840" i="19"/>
  <c r="I1840" i="19" s="1"/>
  <c r="D1840" i="19"/>
  <c r="L1839" i="19"/>
  <c r="H1839" i="19"/>
  <c r="D1839" i="19"/>
  <c r="L1838" i="19"/>
  <c r="H1838" i="19"/>
  <c r="D1838" i="19"/>
  <c r="L1837" i="19"/>
  <c r="H1837" i="19"/>
  <c r="D1837" i="19"/>
  <c r="L1836" i="19"/>
  <c r="H1836" i="19"/>
  <c r="D1836" i="19"/>
  <c r="L1835" i="19"/>
  <c r="J1835" i="19"/>
  <c r="M1835" i="19" s="1"/>
  <c r="H1835" i="19"/>
  <c r="F1835" i="19"/>
  <c r="I1835" i="19" s="1"/>
  <c r="D1835" i="19"/>
  <c r="L1834" i="19"/>
  <c r="J1834" i="19"/>
  <c r="M1834" i="19" s="1"/>
  <c r="H1834" i="19"/>
  <c r="F1834" i="19"/>
  <c r="I1834" i="19" s="1"/>
  <c r="D1834" i="19"/>
  <c r="L1833" i="19"/>
  <c r="H1833" i="19"/>
  <c r="D1833" i="19"/>
  <c r="L1832" i="19"/>
  <c r="J1832" i="19"/>
  <c r="M1832" i="19" s="1"/>
  <c r="H1832" i="19"/>
  <c r="F1832" i="19"/>
  <c r="I1832" i="19" s="1"/>
  <c r="D1832" i="19"/>
  <c r="L1831" i="19"/>
  <c r="J1831" i="19"/>
  <c r="M1831" i="19" s="1"/>
  <c r="H1831" i="19"/>
  <c r="F1831" i="19"/>
  <c r="I1831" i="19" s="1"/>
  <c r="D1831" i="19"/>
  <c r="L1830" i="19"/>
  <c r="H1830" i="19"/>
  <c r="D1830" i="19"/>
  <c r="L1829" i="19"/>
  <c r="H1829" i="19"/>
  <c r="D1829" i="19"/>
  <c r="L1828" i="19"/>
  <c r="J1828" i="19"/>
  <c r="M1828" i="19" s="1"/>
  <c r="H1828" i="19"/>
  <c r="F1828" i="19"/>
  <c r="I1828" i="19" s="1"/>
  <c r="D1828" i="19"/>
  <c r="L1827" i="19"/>
  <c r="H1827" i="19"/>
  <c r="D1827" i="19"/>
  <c r="L1826" i="19"/>
  <c r="J1826" i="19"/>
  <c r="M1826" i="19" s="1"/>
  <c r="H1826" i="19"/>
  <c r="F1826" i="19"/>
  <c r="I1826" i="19" s="1"/>
  <c r="D1826" i="19"/>
  <c r="L1825" i="19"/>
  <c r="H1825" i="19"/>
  <c r="D1825" i="19"/>
  <c r="L1824" i="19"/>
  <c r="J1824" i="19"/>
  <c r="M1824" i="19" s="1"/>
  <c r="H1824" i="19"/>
  <c r="F1824" i="19"/>
  <c r="I1824" i="19" s="1"/>
  <c r="D1824" i="19"/>
  <c r="L1823" i="19"/>
  <c r="J1823" i="19"/>
  <c r="M1823" i="19" s="1"/>
  <c r="H1823" i="19"/>
  <c r="F1823" i="19"/>
  <c r="I1823" i="19" s="1"/>
  <c r="D1823" i="19"/>
  <c r="L1822" i="19"/>
  <c r="J1822" i="19"/>
  <c r="M1822" i="19" s="1"/>
  <c r="H1822" i="19"/>
  <c r="F1822" i="19"/>
  <c r="I1822" i="19" s="1"/>
  <c r="D1822" i="19"/>
  <c r="L1821" i="19"/>
  <c r="J1821" i="19"/>
  <c r="M1821" i="19" s="1"/>
  <c r="H1821" i="19"/>
  <c r="F1821" i="19"/>
  <c r="I1821" i="19" s="1"/>
  <c r="D1821" i="19"/>
  <c r="L1820" i="19"/>
  <c r="J1820" i="19"/>
  <c r="M1820" i="19" s="1"/>
  <c r="H1820" i="19"/>
  <c r="F1820" i="19"/>
  <c r="I1820" i="19" s="1"/>
  <c r="D1820" i="19"/>
  <c r="L1819" i="19"/>
  <c r="H1819" i="19"/>
  <c r="D1819" i="19"/>
  <c r="I1814" i="19"/>
  <c r="F1812" i="19"/>
  <c r="L1810" i="19"/>
  <c r="J1810" i="19"/>
  <c r="M1810" i="19" s="1"/>
  <c r="H1810" i="19"/>
  <c r="F1810" i="19"/>
  <c r="I1810" i="19" s="1"/>
  <c r="D1810" i="19"/>
  <c r="L1809" i="19"/>
  <c r="H1809" i="19"/>
  <c r="D1809" i="19"/>
  <c r="L1808" i="19"/>
  <c r="J1808" i="19"/>
  <c r="M1808" i="19" s="1"/>
  <c r="H1808" i="19"/>
  <c r="F1808" i="19"/>
  <c r="I1808" i="19" s="1"/>
  <c r="D1808" i="19"/>
  <c r="L1807" i="19"/>
  <c r="J1807" i="19"/>
  <c r="M1807" i="19" s="1"/>
  <c r="H1807" i="19"/>
  <c r="F1807" i="19"/>
  <c r="I1807" i="19" s="1"/>
  <c r="D1807" i="19"/>
  <c r="L1806" i="19"/>
  <c r="J1806" i="19"/>
  <c r="M1806" i="19" s="1"/>
  <c r="H1806" i="19"/>
  <c r="F1806" i="19"/>
  <c r="I1806" i="19" s="1"/>
  <c r="D1806" i="19"/>
  <c r="L1805" i="19"/>
  <c r="J1805" i="19"/>
  <c r="M1805" i="19" s="1"/>
  <c r="H1805" i="19"/>
  <c r="F1805" i="19"/>
  <c r="I1805" i="19" s="1"/>
  <c r="D1805" i="19"/>
  <c r="L1804" i="19"/>
  <c r="J1804" i="19"/>
  <c r="M1804" i="19" s="1"/>
  <c r="H1804" i="19"/>
  <c r="F1804" i="19"/>
  <c r="I1804" i="19" s="1"/>
  <c r="D1804" i="19"/>
  <c r="L1803" i="19"/>
  <c r="J1803" i="19"/>
  <c r="M1803" i="19" s="1"/>
  <c r="H1803" i="19"/>
  <c r="F1803" i="19"/>
  <c r="I1803" i="19" s="1"/>
  <c r="D1803" i="19"/>
  <c r="L1802" i="19"/>
  <c r="J1802" i="19"/>
  <c r="M1802" i="19" s="1"/>
  <c r="H1802" i="19"/>
  <c r="F1802" i="19"/>
  <c r="I1802" i="19" s="1"/>
  <c r="D1802" i="19"/>
  <c r="L1801" i="19"/>
  <c r="J1801" i="19"/>
  <c r="M1801" i="19" s="1"/>
  <c r="H1801" i="19"/>
  <c r="F1801" i="19"/>
  <c r="I1801" i="19" s="1"/>
  <c r="D1801" i="19"/>
  <c r="L1800" i="19"/>
  <c r="J1800" i="19"/>
  <c r="M1800" i="19" s="1"/>
  <c r="H1800" i="19"/>
  <c r="F1800" i="19"/>
  <c r="I1800" i="19" s="1"/>
  <c r="D1800" i="19"/>
  <c r="L1799" i="19"/>
  <c r="J1799" i="19"/>
  <c r="M1799" i="19" s="1"/>
  <c r="H1799" i="19"/>
  <c r="F1799" i="19"/>
  <c r="I1799" i="19" s="1"/>
  <c r="D1799" i="19"/>
  <c r="L1798" i="19"/>
  <c r="J1798" i="19"/>
  <c r="M1798" i="19" s="1"/>
  <c r="H1798" i="19"/>
  <c r="F1798" i="19"/>
  <c r="I1798" i="19" s="1"/>
  <c r="D1798" i="19"/>
  <c r="L1797" i="19"/>
  <c r="J1797" i="19"/>
  <c r="M1797" i="19" s="1"/>
  <c r="H1797" i="19"/>
  <c r="F1797" i="19"/>
  <c r="I1797" i="19" s="1"/>
  <c r="D1797" i="19"/>
  <c r="L1796" i="19"/>
  <c r="J1796" i="19"/>
  <c r="M1796" i="19" s="1"/>
  <c r="H1796" i="19"/>
  <c r="F1796" i="19"/>
  <c r="I1796" i="19" s="1"/>
  <c r="D1796" i="19"/>
  <c r="L1795" i="19"/>
  <c r="H1795" i="19"/>
  <c r="D1795" i="19"/>
  <c r="L1794" i="19"/>
  <c r="J1794" i="19"/>
  <c r="M1794" i="19" s="1"/>
  <c r="H1794" i="19"/>
  <c r="F1794" i="19"/>
  <c r="I1794" i="19" s="1"/>
  <c r="D1794" i="19"/>
  <c r="L1793" i="19"/>
  <c r="J1793" i="19"/>
  <c r="M1793" i="19" s="1"/>
  <c r="H1793" i="19"/>
  <c r="F1793" i="19"/>
  <c r="I1793" i="19" s="1"/>
  <c r="D1793" i="19"/>
  <c r="L1792" i="19"/>
  <c r="J1792" i="19"/>
  <c r="M1792" i="19" s="1"/>
  <c r="H1792" i="19"/>
  <c r="F1792" i="19"/>
  <c r="I1792" i="19" s="1"/>
  <c r="D1792" i="19"/>
  <c r="L1791" i="19"/>
  <c r="J1791" i="19"/>
  <c r="M1791" i="19" s="1"/>
  <c r="H1791" i="19"/>
  <c r="F1791" i="19"/>
  <c r="I1791" i="19" s="1"/>
  <c r="D1791" i="19"/>
  <c r="L1790" i="19"/>
  <c r="J1790" i="19"/>
  <c r="M1790" i="19" s="1"/>
  <c r="H1790" i="19"/>
  <c r="F1790" i="19"/>
  <c r="I1790" i="19" s="1"/>
  <c r="D1790" i="19"/>
  <c r="L1789" i="19"/>
  <c r="J1789" i="19"/>
  <c r="M1789" i="19" s="1"/>
  <c r="H1789" i="19"/>
  <c r="F1789" i="19"/>
  <c r="I1789" i="19" s="1"/>
  <c r="D1789" i="19"/>
  <c r="L1788" i="19"/>
  <c r="J1788" i="19"/>
  <c r="M1788" i="19" s="1"/>
  <c r="H1788" i="19"/>
  <c r="F1788" i="19"/>
  <c r="I1788" i="19" s="1"/>
  <c r="D1788" i="19"/>
  <c r="L1787" i="19"/>
  <c r="H1787" i="19"/>
  <c r="D1787" i="19"/>
  <c r="I1782" i="19"/>
  <c r="F1780" i="19"/>
  <c r="L1778" i="19"/>
  <c r="J1778" i="19"/>
  <c r="M1778" i="19" s="1"/>
  <c r="H1778" i="19"/>
  <c r="F1778" i="19"/>
  <c r="I1778" i="19" s="1"/>
  <c r="D1778" i="19"/>
  <c r="L1777" i="19"/>
  <c r="H1777" i="19"/>
  <c r="D1777" i="19"/>
  <c r="L1776" i="19"/>
  <c r="J1776" i="19"/>
  <c r="M1776" i="19" s="1"/>
  <c r="H1776" i="19"/>
  <c r="F1776" i="19"/>
  <c r="I1776" i="19" s="1"/>
  <c r="D1776" i="19"/>
  <c r="L1775" i="19"/>
  <c r="J1775" i="19"/>
  <c r="M1775" i="19" s="1"/>
  <c r="H1775" i="19"/>
  <c r="F1775" i="19"/>
  <c r="I1775" i="19" s="1"/>
  <c r="D1775" i="19"/>
  <c r="L1774" i="19"/>
  <c r="J1774" i="19"/>
  <c r="M1774" i="19" s="1"/>
  <c r="H1774" i="19"/>
  <c r="F1774" i="19"/>
  <c r="I1774" i="19" s="1"/>
  <c r="D1774" i="19"/>
  <c r="L1773" i="19"/>
  <c r="J1773" i="19"/>
  <c r="M1773" i="19" s="1"/>
  <c r="H1773" i="19"/>
  <c r="F1773" i="19"/>
  <c r="I1773" i="19" s="1"/>
  <c r="D1773" i="19"/>
  <c r="L1772" i="19"/>
  <c r="H1772" i="19"/>
  <c r="D1772" i="19"/>
  <c r="L1771" i="19"/>
  <c r="J1771" i="19"/>
  <c r="M1771" i="19" s="1"/>
  <c r="H1771" i="19"/>
  <c r="F1771" i="19"/>
  <c r="I1771" i="19" s="1"/>
  <c r="D1771" i="19"/>
  <c r="L1770" i="19"/>
  <c r="J1770" i="19"/>
  <c r="M1770" i="19" s="1"/>
  <c r="H1770" i="19"/>
  <c r="F1770" i="19"/>
  <c r="I1770" i="19" s="1"/>
  <c r="D1770" i="19"/>
  <c r="L1769" i="19"/>
  <c r="J1769" i="19"/>
  <c r="M1769" i="19" s="1"/>
  <c r="H1769" i="19"/>
  <c r="F1769" i="19"/>
  <c r="I1769" i="19" s="1"/>
  <c r="D1769" i="19"/>
  <c r="L1768" i="19"/>
  <c r="J1768" i="19"/>
  <c r="M1768" i="19" s="1"/>
  <c r="H1768" i="19"/>
  <c r="F1768" i="19"/>
  <c r="I1768" i="19" s="1"/>
  <c r="D1768" i="19"/>
  <c r="L1767" i="19"/>
  <c r="J1767" i="19"/>
  <c r="M1767" i="19" s="1"/>
  <c r="H1767" i="19"/>
  <c r="F1767" i="19"/>
  <c r="I1767" i="19" s="1"/>
  <c r="D1767" i="19"/>
  <c r="L1766" i="19"/>
  <c r="H1766" i="19"/>
  <c r="D1766" i="19"/>
  <c r="L1765" i="19"/>
  <c r="H1765" i="19"/>
  <c r="D1765" i="19"/>
  <c r="L1764" i="19"/>
  <c r="H1764" i="19"/>
  <c r="D1764" i="19"/>
  <c r="L1763" i="19"/>
  <c r="H1763" i="19"/>
  <c r="D1763" i="19"/>
  <c r="L1762" i="19"/>
  <c r="J1762" i="19"/>
  <c r="M1762" i="19" s="1"/>
  <c r="H1762" i="19"/>
  <c r="F1762" i="19"/>
  <c r="I1762" i="19" s="1"/>
  <c r="D1762" i="19"/>
  <c r="L1761" i="19"/>
  <c r="J1761" i="19"/>
  <c r="M1761" i="19" s="1"/>
  <c r="H1761" i="19"/>
  <c r="F1761" i="19"/>
  <c r="I1761" i="19" s="1"/>
  <c r="D1761" i="19"/>
  <c r="L1760" i="19"/>
  <c r="J1760" i="19"/>
  <c r="M1760" i="19" s="1"/>
  <c r="H1760" i="19"/>
  <c r="F1760" i="19"/>
  <c r="I1760" i="19" s="1"/>
  <c r="D1760" i="19"/>
  <c r="L1759" i="19"/>
  <c r="J1759" i="19"/>
  <c r="M1759" i="19" s="1"/>
  <c r="H1759" i="19"/>
  <c r="F1759" i="19"/>
  <c r="I1759" i="19" s="1"/>
  <c r="D1759" i="19"/>
  <c r="L1758" i="19"/>
  <c r="J1758" i="19"/>
  <c r="M1758" i="19" s="1"/>
  <c r="H1758" i="19"/>
  <c r="F1758" i="19"/>
  <c r="I1758" i="19" s="1"/>
  <c r="D1758" i="19"/>
  <c r="L1757" i="19"/>
  <c r="J1757" i="19"/>
  <c r="M1757" i="19" s="1"/>
  <c r="H1757" i="19"/>
  <c r="F1757" i="19"/>
  <c r="I1757" i="19" s="1"/>
  <c r="D1757" i="19"/>
  <c r="L1756" i="19"/>
  <c r="J1756" i="19"/>
  <c r="M1756" i="19" s="1"/>
  <c r="H1756" i="19"/>
  <c r="F1756" i="19"/>
  <c r="I1756" i="19" s="1"/>
  <c r="D1756" i="19"/>
  <c r="L1755" i="19"/>
  <c r="H1755" i="19"/>
  <c r="D1755" i="19"/>
  <c r="I1750" i="19"/>
  <c r="F1748" i="19"/>
  <c r="L1746" i="19"/>
  <c r="J1746" i="19"/>
  <c r="M1746" i="19" s="1"/>
  <c r="H1746" i="19"/>
  <c r="F1746" i="19"/>
  <c r="I1746" i="19" s="1"/>
  <c r="D1746" i="19"/>
  <c r="L1745" i="19"/>
  <c r="J1745" i="19"/>
  <c r="M1745" i="19" s="1"/>
  <c r="H1745" i="19"/>
  <c r="F1745" i="19"/>
  <c r="I1745" i="19" s="1"/>
  <c r="D1745" i="19"/>
  <c r="L1744" i="19"/>
  <c r="J1744" i="19"/>
  <c r="M1744" i="19" s="1"/>
  <c r="H1744" i="19"/>
  <c r="F1744" i="19"/>
  <c r="I1744" i="19" s="1"/>
  <c r="D1744" i="19"/>
  <c r="L1743" i="19"/>
  <c r="J1743" i="19"/>
  <c r="M1743" i="19" s="1"/>
  <c r="H1743" i="19"/>
  <c r="F1743" i="19"/>
  <c r="I1743" i="19" s="1"/>
  <c r="D1743" i="19"/>
  <c r="L1742" i="19"/>
  <c r="J1742" i="19"/>
  <c r="M1742" i="19" s="1"/>
  <c r="H1742" i="19"/>
  <c r="F1742" i="19"/>
  <c r="I1742" i="19" s="1"/>
  <c r="D1742" i="19"/>
  <c r="L1741" i="19"/>
  <c r="J1741" i="19"/>
  <c r="M1741" i="19" s="1"/>
  <c r="H1741" i="19"/>
  <c r="F1741" i="19"/>
  <c r="I1741" i="19" s="1"/>
  <c r="D1741" i="19"/>
  <c r="L1740" i="19"/>
  <c r="J1740" i="19"/>
  <c r="M1740" i="19" s="1"/>
  <c r="H1740" i="19"/>
  <c r="F1740" i="19"/>
  <c r="I1740" i="19" s="1"/>
  <c r="D1740" i="19"/>
  <c r="L1739" i="19"/>
  <c r="J1739" i="19"/>
  <c r="M1739" i="19" s="1"/>
  <c r="H1739" i="19"/>
  <c r="F1739" i="19"/>
  <c r="I1739" i="19" s="1"/>
  <c r="D1739" i="19"/>
  <c r="L1738" i="19"/>
  <c r="J1738" i="19"/>
  <c r="M1738" i="19" s="1"/>
  <c r="H1738" i="19"/>
  <c r="F1738" i="19"/>
  <c r="I1738" i="19" s="1"/>
  <c r="D1738" i="19"/>
  <c r="L1737" i="19"/>
  <c r="J1737" i="19"/>
  <c r="M1737" i="19" s="1"/>
  <c r="H1737" i="19"/>
  <c r="F1737" i="19"/>
  <c r="I1737" i="19" s="1"/>
  <c r="D1737" i="19"/>
  <c r="L1736" i="19"/>
  <c r="J1736" i="19"/>
  <c r="M1736" i="19" s="1"/>
  <c r="H1736" i="19"/>
  <c r="F1736" i="19"/>
  <c r="I1736" i="19" s="1"/>
  <c r="D1736" i="19"/>
  <c r="L1735" i="19"/>
  <c r="J1735" i="19"/>
  <c r="M1735" i="19" s="1"/>
  <c r="H1735" i="19"/>
  <c r="F1735" i="19"/>
  <c r="I1735" i="19" s="1"/>
  <c r="D1735" i="19"/>
  <c r="L1734" i="19"/>
  <c r="J1734" i="19"/>
  <c r="M1734" i="19" s="1"/>
  <c r="H1734" i="19"/>
  <c r="F1734" i="19"/>
  <c r="I1734" i="19" s="1"/>
  <c r="D1734" i="19"/>
  <c r="L1733" i="19"/>
  <c r="J1733" i="19"/>
  <c r="M1733" i="19" s="1"/>
  <c r="H1733" i="19"/>
  <c r="F1733" i="19"/>
  <c r="I1733" i="19" s="1"/>
  <c r="D1733" i="19"/>
  <c r="L1732" i="19"/>
  <c r="J1732" i="19"/>
  <c r="M1732" i="19" s="1"/>
  <c r="H1732" i="19"/>
  <c r="F1732" i="19"/>
  <c r="I1732" i="19" s="1"/>
  <c r="D1732" i="19"/>
  <c r="L1731" i="19"/>
  <c r="H1731" i="19"/>
  <c r="D1731" i="19"/>
  <c r="L1730" i="19"/>
  <c r="J1730" i="19"/>
  <c r="M1730" i="19" s="1"/>
  <c r="H1730" i="19"/>
  <c r="F1730" i="19"/>
  <c r="I1730" i="19" s="1"/>
  <c r="D1730" i="19"/>
  <c r="L1729" i="19"/>
  <c r="J1729" i="19"/>
  <c r="M1729" i="19" s="1"/>
  <c r="H1729" i="19"/>
  <c r="F1729" i="19"/>
  <c r="I1729" i="19" s="1"/>
  <c r="D1729" i="19"/>
  <c r="L1728" i="19"/>
  <c r="J1728" i="19"/>
  <c r="M1728" i="19" s="1"/>
  <c r="H1728" i="19"/>
  <c r="F1728" i="19"/>
  <c r="I1728" i="19" s="1"/>
  <c r="D1728" i="19"/>
  <c r="L1727" i="19"/>
  <c r="J1727" i="19"/>
  <c r="M1727" i="19" s="1"/>
  <c r="H1727" i="19"/>
  <c r="F1727" i="19"/>
  <c r="I1727" i="19" s="1"/>
  <c r="D1727" i="19"/>
  <c r="L1726" i="19"/>
  <c r="J1726" i="19"/>
  <c r="M1726" i="19" s="1"/>
  <c r="H1726" i="19"/>
  <c r="F1726" i="19"/>
  <c r="I1726" i="19" s="1"/>
  <c r="D1726" i="19"/>
  <c r="L1725" i="19"/>
  <c r="J1725" i="19"/>
  <c r="M1725" i="19" s="1"/>
  <c r="H1725" i="19"/>
  <c r="F1725" i="19"/>
  <c r="I1725" i="19" s="1"/>
  <c r="D1725" i="19"/>
  <c r="L1724" i="19"/>
  <c r="J1724" i="19"/>
  <c r="M1724" i="19" s="1"/>
  <c r="H1724" i="19"/>
  <c r="F1724" i="19"/>
  <c r="I1724" i="19" s="1"/>
  <c r="D1724" i="19"/>
  <c r="L1723" i="19"/>
  <c r="H1723" i="19"/>
  <c r="D1723" i="19"/>
  <c r="I1718" i="19"/>
  <c r="F1716" i="19"/>
  <c r="L1714" i="19"/>
  <c r="J1714" i="19"/>
  <c r="M1714" i="19" s="1"/>
  <c r="H1714" i="19"/>
  <c r="F1714" i="19"/>
  <c r="I1714" i="19" s="1"/>
  <c r="D1714" i="19"/>
  <c r="L1713" i="19"/>
  <c r="H1713" i="19"/>
  <c r="D1713" i="19"/>
  <c r="L1712" i="19"/>
  <c r="J1712" i="19"/>
  <c r="M1712" i="19" s="1"/>
  <c r="H1712" i="19"/>
  <c r="F1712" i="19"/>
  <c r="I1712" i="19" s="1"/>
  <c r="D1712" i="19"/>
  <c r="L1711" i="19"/>
  <c r="J1711" i="19"/>
  <c r="M1711" i="19" s="1"/>
  <c r="H1711" i="19"/>
  <c r="F1711" i="19"/>
  <c r="I1711" i="19" s="1"/>
  <c r="D1711" i="19"/>
  <c r="L1710" i="19"/>
  <c r="J1710" i="19"/>
  <c r="M1710" i="19" s="1"/>
  <c r="H1710" i="19"/>
  <c r="F1710" i="19"/>
  <c r="I1710" i="19" s="1"/>
  <c r="D1710" i="19"/>
  <c r="L1709" i="19"/>
  <c r="J1709" i="19"/>
  <c r="M1709" i="19" s="1"/>
  <c r="H1709" i="19"/>
  <c r="F1709" i="19"/>
  <c r="I1709" i="19" s="1"/>
  <c r="D1709" i="19"/>
  <c r="L1708" i="19"/>
  <c r="H1708" i="19"/>
  <c r="D1708" i="19"/>
  <c r="L1707" i="19"/>
  <c r="J1707" i="19"/>
  <c r="M1707" i="19" s="1"/>
  <c r="H1707" i="19"/>
  <c r="F1707" i="19"/>
  <c r="I1707" i="19" s="1"/>
  <c r="D1707" i="19"/>
  <c r="L1706" i="19"/>
  <c r="J1706" i="19"/>
  <c r="M1706" i="19" s="1"/>
  <c r="H1706" i="19"/>
  <c r="F1706" i="19"/>
  <c r="I1706" i="19" s="1"/>
  <c r="D1706" i="19"/>
  <c r="L1705" i="19"/>
  <c r="J1705" i="19"/>
  <c r="M1705" i="19" s="1"/>
  <c r="H1705" i="19"/>
  <c r="F1705" i="19"/>
  <c r="I1705" i="19" s="1"/>
  <c r="D1705" i="19"/>
  <c r="L1704" i="19"/>
  <c r="H1704" i="19"/>
  <c r="D1704" i="19"/>
  <c r="L1703" i="19"/>
  <c r="J1703" i="19"/>
  <c r="M1703" i="19" s="1"/>
  <c r="H1703" i="19"/>
  <c r="F1703" i="19"/>
  <c r="I1703" i="19" s="1"/>
  <c r="D1703" i="19"/>
  <c r="L1702" i="19"/>
  <c r="H1702" i="19"/>
  <c r="D1702" i="19"/>
  <c r="L1701" i="19"/>
  <c r="H1701" i="19"/>
  <c r="D1701" i="19"/>
  <c r="L1700" i="19"/>
  <c r="J1700" i="19"/>
  <c r="M1700" i="19" s="1"/>
  <c r="H1700" i="19"/>
  <c r="F1700" i="19"/>
  <c r="I1700" i="19" s="1"/>
  <c r="D1700" i="19"/>
  <c r="L1699" i="19"/>
  <c r="H1699" i="19"/>
  <c r="D1699" i="19"/>
  <c r="L1698" i="19"/>
  <c r="J1698" i="19"/>
  <c r="M1698" i="19" s="1"/>
  <c r="H1698" i="19"/>
  <c r="F1698" i="19"/>
  <c r="I1698" i="19" s="1"/>
  <c r="D1698" i="19"/>
  <c r="L1697" i="19"/>
  <c r="J1697" i="19"/>
  <c r="M1697" i="19" s="1"/>
  <c r="H1697" i="19"/>
  <c r="F1697" i="19"/>
  <c r="I1697" i="19" s="1"/>
  <c r="D1697" i="19"/>
  <c r="L1696" i="19"/>
  <c r="J1696" i="19"/>
  <c r="M1696" i="19" s="1"/>
  <c r="H1696" i="19"/>
  <c r="F1696" i="19"/>
  <c r="I1696" i="19" s="1"/>
  <c r="D1696" i="19"/>
  <c r="L1695" i="19"/>
  <c r="J1695" i="19"/>
  <c r="M1695" i="19" s="1"/>
  <c r="H1695" i="19"/>
  <c r="F1695" i="19"/>
  <c r="I1695" i="19" s="1"/>
  <c r="D1695" i="19"/>
  <c r="L1694" i="19"/>
  <c r="J1694" i="19"/>
  <c r="M1694" i="19" s="1"/>
  <c r="H1694" i="19"/>
  <c r="F1694" i="19"/>
  <c r="I1694" i="19" s="1"/>
  <c r="D1694" i="19"/>
  <c r="L1693" i="19"/>
  <c r="J1693" i="19"/>
  <c r="M1693" i="19" s="1"/>
  <c r="H1693" i="19"/>
  <c r="F1693" i="19"/>
  <c r="I1693" i="19" s="1"/>
  <c r="D1693" i="19"/>
  <c r="L1692" i="19"/>
  <c r="J1692" i="19"/>
  <c r="M1692" i="19" s="1"/>
  <c r="H1692" i="19"/>
  <c r="F1692" i="19"/>
  <c r="I1692" i="19" s="1"/>
  <c r="D1692" i="19"/>
  <c r="L1691" i="19"/>
  <c r="H1691" i="19"/>
  <c r="D1691" i="19"/>
  <c r="I1686" i="19"/>
  <c r="F1684" i="19"/>
  <c r="L1682" i="19"/>
  <c r="J1682" i="19"/>
  <c r="M1682" i="19" s="1"/>
  <c r="H1682" i="19"/>
  <c r="F1682" i="19"/>
  <c r="I1682" i="19" s="1"/>
  <c r="D1682" i="19"/>
  <c r="L1681" i="19"/>
  <c r="H1681" i="19"/>
  <c r="D1681" i="19"/>
  <c r="L1680" i="19"/>
  <c r="J1680" i="19"/>
  <c r="M1680" i="19" s="1"/>
  <c r="H1680" i="19"/>
  <c r="F1680" i="19"/>
  <c r="I1680" i="19" s="1"/>
  <c r="D1680" i="19"/>
  <c r="L1679" i="19"/>
  <c r="J1679" i="19"/>
  <c r="M1679" i="19" s="1"/>
  <c r="H1679" i="19"/>
  <c r="F1679" i="19"/>
  <c r="I1679" i="19" s="1"/>
  <c r="D1679" i="19"/>
  <c r="L1678" i="19"/>
  <c r="J1678" i="19"/>
  <c r="M1678" i="19" s="1"/>
  <c r="H1678" i="19"/>
  <c r="F1678" i="19"/>
  <c r="I1678" i="19" s="1"/>
  <c r="D1678" i="19"/>
  <c r="L1677" i="19"/>
  <c r="J1677" i="19"/>
  <c r="M1677" i="19" s="1"/>
  <c r="H1677" i="19"/>
  <c r="F1677" i="19"/>
  <c r="I1677" i="19" s="1"/>
  <c r="D1677" i="19"/>
  <c r="L1676" i="19"/>
  <c r="H1676" i="19"/>
  <c r="D1676" i="19"/>
  <c r="L1675" i="19"/>
  <c r="J1675" i="19"/>
  <c r="M1675" i="19" s="1"/>
  <c r="H1675" i="19"/>
  <c r="F1675" i="19"/>
  <c r="I1675" i="19" s="1"/>
  <c r="D1675" i="19"/>
  <c r="L1674" i="19"/>
  <c r="J1674" i="19"/>
  <c r="M1674" i="19" s="1"/>
  <c r="H1674" i="19"/>
  <c r="F1674" i="19"/>
  <c r="I1674" i="19" s="1"/>
  <c r="D1674" i="19"/>
  <c r="L1673" i="19"/>
  <c r="J1673" i="19"/>
  <c r="M1673" i="19" s="1"/>
  <c r="H1673" i="19"/>
  <c r="F1673" i="19"/>
  <c r="I1673" i="19" s="1"/>
  <c r="D1673" i="19"/>
  <c r="L1672" i="19"/>
  <c r="H1672" i="19"/>
  <c r="D1672" i="19"/>
  <c r="L1671" i="19"/>
  <c r="J1671" i="19"/>
  <c r="M1671" i="19" s="1"/>
  <c r="H1671" i="19"/>
  <c r="F1671" i="19"/>
  <c r="I1671" i="19" s="1"/>
  <c r="D1671" i="19"/>
  <c r="L1670" i="19"/>
  <c r="J1670" i="19"/>
  <c r="M1670" i="19" s="1"/>
  <c r="H1670" i="19"/>
  <c r="F1670" i="19"/>
  <c r="I1670" i="19" s="1"/>
  <c r="D1670" i="19"/>
  <c r="L1669" i="19"/>
  <c r="H1669" i="19"/>
  <c r="D1669" i="19"/>
  <c r="L1668" i="19"/>
  <c r="J1668" i="19"/>
  <c r="M1668" i="19" s="1"/>
  <c r="H1668" i="19"/>
  <c r="F1668" i="19"/>
  <c r="I1668" i="19" s="1"/>
  <c r="D1668" i="19"/>
  <c r="L1667" i="19"/>
  <c r="J1667" i="19"/>
  <c r="M1667" i="19" s="1"/>
  <c r="H1667" i="19"/>
  <c r="F1667" i="19"/>
  <c r="I1667" i="19" s="1"/>
  <c r="D1667" i="19"/>
  <c r="L1666" i="19"/>
  <c r="J1666" i="19"/>
  <c r="M1666" i="19" s="1"/>
  <c r="H1666" i="19"/>
  <c r="F1666" i="19"/>
  <c r="I1666" i="19" s="1"/>
  <c r="D1666" i="19"/>
  <c r="L1665" i="19"/>
  <c r="J1665" i="19"/>
  <c r="M1665" i="19" s="1"/>
  <c r="H1665" i="19"/>
  <c r="F1665" i="19"/>
  <c r="I1665" i="19" s="1"/>
  <c r="D1665" i="19"/>
  <c r="L1664" i="19"/>
  <c r="J1664" i="19"/>
  <c r="M1664" i="19" s="1"/>
  <c r="H1664" i="19"/>
  <c r="F1664" i="19"/>
  <c r="I1664" i="19" s="1"/>
  <c r="D1664" i="19"/>
  <c r="L1663" i="19"/>
  <c r="J1663" i="19"/>
  <c r="M1663" i="19" s="1"/>
  <c r="H1663" i="19"/>
  <c r="F1663" i="19"/>
  <c r="I1663" i="19" s="1"/>
  <c r="D1663" i="19"/>
  <c r="L1662" i="19"/>
  <c r="J1662" i="19"/>
  <c r="M1662" i="19" s="1"/>
  <c r="H1662" i="19"/>
  <c r="F1662" i="19"/>
  <c r="I1662" i="19" s="1"/>
  <c r="D1662" i="19"/>
  <c r="L1661" i="19"/>
  <c r="J1661" i="19"/>
  <c r="M1661" i="19" s="1"/>
  <c r="H1661" i="19"/>
  <c r="F1661" i="19"/>
  <c r="I1661" i="19" s="1"/>
  <c r="D1661" i="19"/>
  <c r="L1660" i="19"/>
  <c r="J1660" i="19"/>
  <c r="M1660" i="19" s="1"/>
  <c r="H1660" i="19"/>
  <c r="F1660" i="19"/>
  <c r="I1660" i="19" s="1"/>
  <c r="D1660" i="19"/>
  <c r="L1659" i="19"/>
  <c r="J1659" i="19"/>
  <c r="M1659" i="19" s="1"/>
  <c r="H1659" i="19"/>
  <c r="F1659" i="19"/>
  <c r="I1659" i="19" s="1"/>
  <c r="D1659" i="19"/>
  <c r="I1654" i="19"/>
  <c r="F1652" i="19"/>
  <c r="L1650" i="19"/>
  <c r="J1650" i="19"/>
  <c r="M1650" i="19" s="1"/>
  <c r="H1650" i="19"/>
  <c r="F1650" i="19"/>
  <c r="I1650" i="19" s="1"/>
  <c r="D1650" i="19"/>
  <c r="L1649" i="19"/>
  <c r="H1649" i="19"/>
  <c r="D1649" i="19"/>
  <c r="L1648" i="19"/>
  <c r="J1648" i="19"/>
  <c r="M1648" i="19" s="1"/>
  <c r="H1648" i="19"/>
  <c r="F1648" i="19"/>
  <c r="I1648" i="19" s="1"/>
  <c r="D1648" i="19"/>
  <c r="L1647" i="19"/>
  <c r="J1647" i="19"/>
  <c r="M1647" i="19" s="1"/>
  <c r="H1647" i="19"/>
  <c r="F1647" i="19"/>
  <c r="I1647" i="19" s="1"/>
  <c r="D1647" i="19"/>
  <c r="L1646" i="19"/>
  <c r="J1646" i="19"/>
  <c r="M1646" i="19" s="1"/>
  <c r="H1646" i="19"/>
  <c r="F1646" i="19"/>
  <c r="I1646" i="19" s="1"/>
  <c r="D1646" i="19"/>
  <c r="L1645" i="19"/>
  <c r="J1645" i="19"/>
  <c r="M1645" i="19" s="1"/>
  <c r="H1645" i="19"/>
  <c r="F1645" i="19"/>
  <c r="I1645" i="19" s="1"/>
  <c r="D1645" i="19"/>
  <c r="L1644" i="19"/>
  <c r="J1644" i="19"/>
  <c r="M1644" i="19" s="1"/>
  <c r="H1644" i="19"/>
  <c r="F1644" i="19"/>
  <c r="I1644" i="19" s="1"/>
  <c r="D1644" i="19"/>
  <c r="L1643" i="19"/>
  <c r="J1643" i="19"/>
  <c r="M1643" i="19" s="1"/>
  <c r="H1643" i="19"/>
  <c r="F1643" i="19"/>
  <c r="I1643" i="19" s="1"/>
  <c r="D1643" i="19"/>
  <c r="L1642" i="19"/>
  <c r="J1642" i="19"/>
  <c r="M1642" i="19" s="1"/>
  <c r="H1642" i="19"/>
  <c r="F1642" i="19"/>
  <c r="I1642" i="19" s="1"/>
  <c r="D1642" i="19"/>
  <c r="L1641" i="19"/>
  <c r="J1641" i="19"/>
  <c r="M1641" i="19" s="1"/>
  <c r="H1641" i="19"/>
  <c r="F1641" i="19"/>
  <c r="I1641" i="19" s="1"/>
  <c r="D1641" i="19"/>
  <c r="L1640" i="19"/>
  <c r="J1640" i="19"/>
  <c r="M1640" i="19" s="1"/>
  <c r="H1640" i="19"/>
  <c r="F1640" i="19"/>
  <c r="I1640" i="19" s="1"/>
  <c r="D1640" i="19"/>
  <c r="L1639" i="19"/>
  <c r="J1639" i="19"/>
  <c r="M1639" i="19" s="1"/>
  <c r="H1639" i="19"/>
  <c r="F1639" i="19"/>
  <c r="I1639" i="19" s="1"/>
  <c r="D1639" i="19"/>
  <c r="L1638" i="19"/>
  <c r="J1638" i="19"/>
  <c r="M1638" i="19" s="1"/>
  <c r="H1638" i="19"/>
  <c r="F1638" i="19"/>
  <c r="I1638" i="19" s="1"/>
  <c r="D1638" i="19"/>
  <c r="L1637" i="19"/>
  <c r="J1637" i="19"/>
  <c r="M1637" i="19" s="1"/>
  <c r="H1637" i="19"/>
  <c r="F1637" i="19"/>
  <c r="I1637" i="19" s="1"/>
  <c r="D1637" i="19"/>
  <c r="L1636" i="19"/>
  <c r="J1636" i="19"/>
  <c r="M1636" i="19" s="1"/>
  <c r="H1636" i="19"/>
  <c r="F1636" i="19"/>
  <c r="I1636" i="19" s="1"/>
  <c r="D1636" i="19"/>
  <c r="L1635" i="19"/>
  <c r="H1635" i="19"/>
  <c r="D1635" i="19"/>
  <c r="L1634" i="19"/>
  <c r="J1634" i="19"/>
  <c r="M1634" i="19" s="1"/>
  <c r="H1634" i="19"/>
  <c r="F1634" i="19"/>
  <c r="I1634" i="19" s="1"/>
  <c r="D1634" i="19"/>
  <c r="L1633" i="19"/>
  <c r="J1633" i="19"/>
  <c r="M1633" i="19" s="1"/>
  <c r="H1633" i="19"/>
  <c r="F1633" i="19"/>
  <c r="I1633" i="19" s="1"/>
  <c r="D1633" i="19"/>
  <c r="L1632" i="19"/>
  <c r="J1632" i="19"/>
  <c r="M1632" i="19" s="1"/>
  <c r="H1632" i="19"/>
  <c r="F1632" i="19"/>
  <c r="I1632" i="19" s="1"/>
  <c r="D1632" i="19"/>
  <c r="L1631" i="19"/>
  <c r="J1631" i="19"/>
  <c r="M1631" i="19" s="1"/>
  <c r="H1631" i="19"/>
  <c r="F1631" i="19"/>
  <c r="I1631" i="19" s="1"/>
  <c r="D1631" i="19"/>
  <c r="L1630" i="19"/>
  <c r="J1630" i="19"/>
  <c r="M1630" i="19" s="1"/>
  <c r="H1630" i="19"/>
  <c r="F1630" i="19"/>
  <c r="I1630" i="19" s="1"/>
  <c r="D1630" i="19"/>
  <c r="L1629" i="19"/>
  <c r="J1629" i="19"/>
  <c r="M1629" i="19" s="1"/>
  <c r="H1629" i="19"/>
  <c r="F1629" i="19"/>
  <c r="I1629" i="19" s="1"/>
  <c r="D1629" i="19"/>
  <c r="L1628" i="19"/>
  <c r="J1628" i="19"/>
  <c r="M1628" i="19" s="1"/>
  <c r="H1628" i="19"/>
  <c r="F1628" i="19"/>
  <c r="I1628" i="19" s="1"/>
  <c r="D1628" i="19"/>
  <c r="L1627" i="19"/>
  <c r="H1627" i="19"/>
  <c r="D1627" i="19"/>
  <c r="I1622" i="19"/>
  <c r="F1620" i="19"/>
  <c r="L1618" i="19"/>
  <c r="J1618" i="19"/>
  <c r="M1618" i="19" s="1"/>
  <c r="H1618" i="19"/>
  <c r="F1618" i="19"/>
  <c r="I1618" i="19" s="1"/>
  <c r="D1618" i="19"/>
  <c r="L1617" i="19"/>
  <c r="H1617" i="19"/>
  <c r="D1617" i="19"/>
  <c r="L1616" i="19"/>
  <c r="J1616" i="19"/>
  <c r="M1616" i="19" s="1"/>
  <c r="H1616" i="19"/>
  <c r="F1616" i="19"/>
  <c r="I1616" i="19" s="1"/>
  <c r="D1616" i="19"/>
  <c r="L1615" i="19"/>
  <c r="J1615" i="19"/>
  <c r="M1615" i="19" s="1"/>
  <c r="H1615" i="19"/>
  <c r="F1615" i="19"/>
  <c r="I1615" i="19" s="1"/>
  <c r="D1615" i="19"/>
  <c r="L1614" i="19"/>
  <c r="J1614" i="19"/>
  <c r="M1614" i="19" s="1"/>
  <c r="H1614" i="19"/>
  <c r="F1614" i="19"/>
  <c r="I1614" i="19" s="1"/>
  <c r="D1614" i="19"/>
  <c r="L1613" i="19"/>
  <c r="J1613" i="19"/>
  <c r="M1613" i="19" s="1"/>
  <c r="H1613" i="19"/>
  <c r="F1613" i="19"/>
  <c r="I1613" i="19" s="1"/>
  <c r="D1613" i="19"/>
  <c r="L1612" i="19"/>
  <c r="H1612" i="19"/>
  <c r="D1612" i="19"/>
  <c r="L1611" i="19"/>
  <c r="J1611" i="19"/>
  <c r="M1611" i="19" s="1"/>
  <c r="H1611" i="19"/>
  <c r="F1611" i="19"/>
  <c r="I1611" i="19" s="1"/>
  <c r="D1611" i="19"/>
  <c r="L1610" i="19"/>
  <c r="J1610" i="19"/>
  <c r="M1610" i="19" s="1"/>
  <c r="H1610" i="19"/>
  <c r="F1610" i="19"/>
  <c r="I1610" i="19" s="1"/>
  <c r="D1610" i="19"/>
  <c r="L1609" i="19"/>
  <c r="J1609" i="19"/>
  <c r="M1609" i="19" s="1"/>
  <c r="H1609" i="19"/>
  <c r="F1609" i="19"/>
  <c r="I1609" i="19" s="1"/>
  <c r="D1609" i="19"/>
  <c r="L1608" i="19"/>
  <c r="J1608" i="19"/>
  <c r="M1608" i="19" s="1"/>
  <c r="H1608" i="19"/>
  <c r="F1608" i="19"/>
  <c r="I1608" i="19" s="1"/>
  <c r="D1608" i="19"/>
  <c r="L1607" i="19"/>
  <c r="J1607" i="19"/>
  <c r="M1607" i="19" s="1"/>
  <c r="H1607" i="19"/>
  <c r="F1607" i="19"/>
  <c r="I1607" i="19" s="1"/>
  <c r="D1607" i="19"/>
  <c r="L1606" i="19"/>
  <c r="H1606" i="19"/>
  <c r="D1606" i="19"/>
  <c r="L1605" i="19"/>
  <c r="J1605" i="19"/>
  <c r="M1605" i="19" s="1"/>
  <c r="H1605" i="19"/>
  <c r="F1605" i="19"/>
  <c r="I1605" i="19" s="1"/>
  <c r="D1605" i="19"/>
  <c r="L1604" i="19"/>
  <c r="J1604" i="19"/>
  <c r="M1604" i="19" s="1"/>
  <c r="H1604" i="19"/>
  <c r="F1604" i="19"/>
  <c r="I1604" i="19" s="1"/>
  <c r="D1604" i="19"/>
  <c r="L1603" i="19"/>
  <c r="H1603" i="19"/>
  <c r="D1603" i="19"/>
  <c r="L1602" i="19"/>
  <c r="J1602" i="19"/>
  <c r="M1602" i="19" s="1"/>
  <c r="H1602" i="19"/>
  <c r="F1602" i="19"/>
  <c r="I1602" i="19" s="1"/>
  <c r="D1602" i="19"/>
  <c r="L1601" i="19"/>
  <c r="J1601" i="19"/>
  <c r="M1601" i="19" s="1"/>
  <c r="H1601" i="19"/>
  <c r="F1601" i="19"/>
  <c r="I1601" i="19" s="1"/>
  <c r="D1601" i="19"/>
  <c r="L1600" i="19"/>
  <c r="J1600" i="19"/>
  <c r="M1600" i="19" s="1"/>
  <c r="H1600" i="19"/>
  <c r="F1600" i="19"/>
  <c r="I1600" i="19" s="1"/>
  <c r="D1600" i="19"/>
  <c r="L1599" i="19"/>
  <c r="J1599" i="19"/>
  <c r="M1599" i="19" s="1"/>
  <c r="H1599" i="19"/>
  <c r="F1599" i="19"/>
  <c r="I1599" i="19" s="1"/>
  <c r="D1599" i="19"/>
  <c r="L1598" i="19"/>
  <c r="J1598" i="19"/>
  <c r="M1598" i="19" s="1"/>
  <c r="H1598" i="19"/>
  <c r="F1598" i="19"/>
  <c r="I1598" i="19" s="1"/>
  <c r="D1598" i="19"/>
  <c r="L1597" i="19"/>
  <c r="J1597" i="19"/>
  <c r="M1597" i="19" s="1"/>
  <c r="H1597" i="19"/>
  <c r="F1597" i="19"/>
  <c r="I1597" i="19" s="1"/>
  <c r="D1597" i="19"/>
  <c r="L1596" i="19"/>
  <c r="J1596" i="19"/>
  <c r="M1596" i="19" s="1"/>
  <c r="H1596" i="19"/>
  <c r="F1596" i="19"/>
  <c r="I1596" i="19" s="1"/>
  <c r="D1596" i="19"/>
  <c r="L1595" i="19"/>
  <c r="H1595" i="19"/>
  <c r="D1595" i="19"/>
  <c r="I1590" i="19"/>
  <c r="F1588" i="19"/>
  <c r="L1586" i="19"/>
  <c r="J1586" i="19"/>
  <c r="M1586" i="19" s="1"/>
  <c r="H1586" i="19"/>
  <c r="F1586" i="19"/>
  <c r="I1586" i="19" s="1"/>
  <c r="D1586" i="19"/>
  <c r="L1585" i="19"/>
  <c r="H1585" i="19"/>
  <c r="D1585" i="19"/>
  <c r="L1584" i="19"/>
  <c r="J1584" i="19"/>
  <c r="M1584" i="19" s="1"/>
  <c r="H1584" i="19"/>
  <c r="F1584" i="19"/>
  <c r="I1584" i="19" s="1"/>
  <c r="D1584" i="19"/>
  <c r="L1583" i="19"/>
  <c r="J1583" i="19"/>
  <c r="M1583" i="19" s="1"/>
  <c r="H1583" i="19"/>
  <c r="F1583" i="19"/>
  <c r="I1583" i="19" s="1"/>
  <c r="D1583" i="19"/>
  <c r="L1582" i="19"/>
  <c r="J1582" i="19"/>
  <c r="M1582" i="19" s="1"/>
  <c r="H1582" i="19"/>
  <c r="F1582" i="19"/>
  <c r="I1582" i="19" s="1"/>
  <c r="D1582" i="19"/>
  <c r="L1581" i="19"/>
  <c r="H1581" i="19"/>
  <c r="D1581" i="19"/>
  <c r="L1580" i="19"/>
  <c r="H1580" i="19"/>
  <c r="D1580" i="19"/>
  <c r="L1579" i="19"/>
  <c r="J1579" i="19"/>
  <c r="M1579" i="19" s="1"/>
  <c r="H1579" i="19"/>
  <c r="F1579" i="19"/>
  <c r="I1579" i="19" s="1"/>
  <c r="D1579" i="19"/>
  <c r="L1578" i="19"/>
  <c r="H1578" i="19"/>
  <c r="D1578" i="19"/>
  <c r="L1577" i="19"/>
  <c r="J1577" i="19"/>
  <c r="M1577" i="19" s="1"/>
  <c r="H1577" i="19"/>
  <c r="F1577" i="19"/>
  <c r="I1577" i="19" s="1"/>
  <c r="D1577" i="19"/>
  <c r="L1576" i="19"/>
  <c r="H1576" i="19"/>
  <c r="D1576" i="19"/>
  <c r="L1575" i="19"/>
  <c r="J1575" i="19"/>
  <c r="M1575" i="19" s="1"/>
  <c r="H1575" i="19"/>
  <c r="F1575" i="19"/>
  <c r="I1575" i="19" s="1"/>
  <c r="D1575" i="19"/>
  <c r="L1574" i="19"/>
  <c r="J1574" i="19"/>
  <c r="M1574" i="19" s="1"/>
  <c r="H1574" i="19"/>
  <c r="F1574" i="19"/>
  <c r="I1574" i="19" s="1"/>
  <c r="D1574" i="19"/>
  <c r="L1573" i="19"/>
  <c r="H1573" i="19"/>
  <c r="D1573" i="19"/>
  <c r="L1572" i="19"/>
  <c r="J1572" i="19"/>
  <c r="M1572" i="19" s="1"/>
  <c r="H1572" i="19"/>
  <c r="F1572" i="19"/>
  <c r="I1572" i="19" s="1"/>
  <c r="D1572" i="19"/>
  <c r="L1571" i="19"/>
  <c r="H1571" i="19"/>
  <c r="D1571" i="19"/>
  <c r="L1570" i="19"/>
  <c r="J1570" i="19"/>
  <c r="M1570" i="19" s="1"/>
  <c r="H1570" i="19"/>
  <c r="F1570" i="19"/>
  <c r="I1570" i="19" s="1"/>
  <c r="D1570" i="19"/>
  <c r="L1569" i="19"/>
  <c r="J1569" i="19"/>
  <c r="M1569" i="19" s="1"/>
  <c r="H1569" i="19"/>
  <c r="F1569" i="19"/>
  <c r="I1569" i="19" s="1"/>
  <c r="D1569" i="19"/>
  <c r="L1568" i="19"/>
  <c r="J1568" i="19"/>
  <c r="M1568" i="19" s="1"/>
  <c r="H1568" i="19"/>
  <c r="F1568" i="19"/>
  <c r="I1568" i="19" s="1"/>
  <c r="D1568" i="19"/>
  <c r="L1567" i="19"/>
  <c r="J1567" i="19"/>
  <c r="M1567" i="19" s="1"/>
  <c r="H1567" i="19"/>
  <c r="F1567" i="19"/>
  <c r="I1567" i="19" s="1"/>
  <c r="D1567" i="19"/>
  <c r="M1566" i="19"/>
  <c r="L1566" i="19"/>
  <c r="J1566" i="19"/>
  <c r="H1566" i="19"/>
  <c r="F1566" i="19"/>
  <c r="I1566" i="19" s="1"/>
  <c r="D1566" i="19"/>
  <c r="L1565" i="19"/>
  <c r="J1565" i="19"/>
  <c r="M1565" i="19" s="1"/>
  <c r="H1565" i="19"/>
  <c r="F1565" i="19"/>
  <c r="I1565" i="19" s="1"/>
  <c r="D1565" i="19"/>
  <c r="L1564" i="19"/>
  <c r="J1564" i="19"/>
  <c r="M1564" i="19" s="1"/>
  <c r="H1564" i="19"/>
  <c r="F1564" i="19"/>
  <c r="I1564" i="19" s="1"/>
  <c r="D1564" i="19"/>
  <c r="L1563" i="19"/>
  <c r="H1563" i="19"/>
  <c r="D1563" i="19"/>
  <c r="I1558" i="19"/>
  <c r="F1556" i="19"/>
  <c r="L1554" i="19"/>
  <c r="J1554" i="19"/>
  <c r="M1554" i="19" s="1"/>
  <c r="H1554" i="19"/>
  <c r="F1554" i="19"/>
  <c r="I1554" i="19" s="1"/>
  <c r="D1554" i="19"/>
  <c r="L1553" i="19"/>
  <c r="H1553" i="19"/>
  <c r="D1553" i="19"/>
  <c r="L1552" i="19"/>
  <c r="J1552" i="19"/>
  <c r="M1552" i="19" s="1"/>
  <c r="H1552" i="19"/>
  <c r="F1552" i="19"/>
  <c r="I1552" i="19" s="1"/>
  <c r="D1552" i="19"/>
  <c r="L1551" i="19"/>
  <c r="J1551" i="19"/>
  <c r="M1551" i="19" s="1"/>
  <c r="H1551" i="19"/>
  <c r="F1551" i="19"/>
  <c r="I1551" i="19" s="1"/>
  <c r="D1551" i="19"/>
  <c r="L1550" i="19"/>
  <c r="J1550" i="19"/>
  <c r="M1550" i="19" s="1"/>
  <c r="H1550" i="19"/>
  <c r="F1550" i="19"/>
  <c r="I1550" i="19" s="1"/>
  <c r="D1550" i="19"/>
  <c r="L1549" i="19"/>
  <c r="J1549" i="19"/>
  <c r="M1549" i="19" s="1"/>
  <c r="H1549" i="19"/>
  <c r="F1549" i="19"/>
  <c r="I1549" i="19" s="1"/>
  <c r="D1549" i="19"/>
  <c r="L1548" i="19"/>
  <c r="H1548" i="19"/>
  <c r="D1548" i="19"/>
  <c r="L1547" i="19"/>
  <c r="J1547" i="19"/>
  <c r="M1547" i="19" s="1"/>
  <c r="H1547" i="19"/>
  <c r="F1547" i="19"/>
  <c r="I1547" i="19" s="1"/>
  <c r="D1547" i="19"/>
  <c r="L1546" i="19"/>
  <c r="J1546" i="19"/>
  <c r="M1546" i="19" s="1"/>
  <c r="H1546" i="19"/>
  <c r="F1546" i="19"/>
  <c r="I1546" i="19" s="1"/>
  <c r="D1546" i="19"/>
  <c r="L1545" i="19"/>
  <c r="J1545" i="19"/>
  <c r="M1545" i="19" s="1"/>
  <c r="H1545" i="19"/>
  <c r="F1545" i="19"/>
  <c r="I1545" i="19" s="1"/>
  <c r="D1545" i="19"/>
  <c r="L1544" i="19"/>
  <c r="H1544" i="19"/>
  <c r="D1544" i="19"/>
  <c r="L1543" i="19"/>
  <c r="H1543" i="19"/>
  <c r="D1543" i="19"/>
  <c r="L1542" i="19"/>
  <c r="J1542" i="19"/>
  <c r="M1542" i="19" s="1"/>
  <c r="H1542" i="19"/>
  <c r="F1542" i="19"/>
  <c r="I1542" i="19" s="1"/>
  <c r="D1542" i="19"/>
  <c r="L1541" i="19"/>
  <c r="H1541" i="19"/>
  <c r="D1541" i="19"/>
  <c r="L1540" i="19"/>
  <c r="J1540" i="19"/>
  <c r="M1540" i="19" s="1"/>
  <c r="H1540" i="19"/>
  <c r="F1540" i="19"/>
  <c r="I1540" i="19" s="1"/>
  <c r="D1540" i="19"/>
  <c r="L1539" i="19"/>
  <c r="H1539" i="19"/>
  <c r="D1539" i="19"/>
  <c r="L1538" i="19"/>
  <c r="J1538" i="19"/>
  <c r="M1538" i="19" s="1"/>
  <c r="H1538" i="19"/>
  <c r="F1538" i="19"/>
  <c r="I1538" i="19" s="1"/>
  <c r="D1538" i="19"/>
  <c r="L1537" i="19"/>
  <c r="J1537" i="19"/>
  <c r="M1537" i="19" s="1"/>
  <c r="H1537" i="19"/>
  <c r="F1537" i="19"/>
  <c r="I1537" i="19" s="1"/>
  <c r="D1537" i="19"/>
  <c r="L1536" i="19"/>
  <c r="J1536" i="19"/>
  <c r="M1536" i="19" s="1"/>
  <c r="H1536" i="19"/>
  <c r="F1536" i="19"/>
  <c r="I1536" i="19" s="1"/>
  <c r="D1536" i="19"/>
  <c r="L1535" i="19"/>
  <c r="J1535" i="19"/>
  <c r="M1535" i="19" s="1"/>
  <c r="H1535" i="19"/>
  <c r="F1535" i="19"/>
  <c r="I1535" i="19" s="1"/>
  <c r="D1535" i="19"/>
  <c r="L1534" i="19"/>
  <c r="J1534" i="19"/>
  <c r="M1534" i="19" s="1"/>
  <c r="H1534" i="19"/>
  <c r="F1534" i="19"/>
  <c r="I1534" i="19" s="1"/>
  <c r="D1534" i="19"/>
  <c r="L1533" i="19"/>
  <c r="J1533" i="19"/>
  <c r="M1533" i="19" s="1"/>
  <c r="H1533" i="19"/>
  <c r="F1533" i="19"/>
  <c r="I1533" i="19" s="1"/>
  <c r="D1533" i="19"/>
  <c r="L1532" i="19"/>
  <c r="J1532" i="19"/>
  <c r="M1532" i="19" s="1"/>
  <c r="H1532" i="19"/>
  <c r="F1532" i="19"/>
  <c r="I1532" i="19" s="1"/>
  <c r="D1532" i="19"/>
  <c r="L1531" i="19"/>
  <c r="H1531" i="19"/>
  <c r="D1531" i="19"/>
  <c r="I1526" i="19"/>
  <c r="F1524" i="19"/>
  <c r="L1522" i="19"/>
  <c r="J1522" i="19"/>
  <c r="M1522" i="19" s="1"/>
  <c r="H1522" i="19"/>
  <c r="F1522" i="19"/>
  <c r="I1522" i="19" s="1"/>
  <c r="D1522" i="19"/>
  <c r="L1521" i="19"/>
  <c r="H1521" i="19"/>
  <c r="D1521" i="19"/>
  <c r="L1520" i="19"/>
  <c r="J1520" i="19"/>
  <c r="M1520" i="19" s="1"/>
  <c r="H1520" i="19"/>
  <c r="F1520" i="19"/>
  <c r="I1520" i="19" s="1"/>
  <c r="D1520" i="19"/>
  <c r="L1519" i="19"/>
  <c r="J1519" i="19"/>
  <c r="M1519" i="19" s="1"/>
  <c r="H1519" i="19"/>
  <c r="F1519" i="19"/>
  <c r="I1519" i="19" s="1"/>
  <c r="D1519" i="19"/>
  <c r="L1518" i="19"/>
  <c r="J1518" i="19"/>
  <c r="M1518" i="19" s="1"/>
  <c r="H1518" i="19"/>
  <c r="F1518" i="19"/>
  <c r="I1518" i="19" s="1"/>
  <c r="D1518" i="19"/>
  <c r="L1517" i="19"/>
  <c r="J1517" i="19"/>
  <c r="M1517" i="19" s="1"/>
  <c r="H1517" i="19"/>
  <c r="F1517" i="19"/>
  <c r="I1517" i="19" s="1"/>
  <c r="D1517" i="19"/>
  <c r="L1516" i="19"/>
  <c r="H1516" i="19"/>
  <c r="D1516" i="19"/>
  <c r="L1515" i="19"/>
  <c r="J1515" i="19"/>
  <c r="M1515" i="19" s="1"/>
  <c r="H1515" i="19"/>
  <c r="F1515" i="19"/>
  <c r="I1515" i="19" s="1"/>
  <c r="D1515" i="19"/>
  <c r="L1514" i="19"/>
  <c r="J1514" i="19"/>
  <c r="M1514" i="19" s="1"/>
  <c r="H1514" i="19"/>
  <c r="F1514" i="19"/>
  <c r="I1514" i="19" s="1"/>
  <c r="D1514" i="19"/>
  <c r="L1513" i="19"/>
  <c r="J1513" i="19"/>
  <c r="M1513" i="19" s="1"/>
  <c r="H1513" i="19"/>
  <c r="F1513" i="19"/>
  <c r="I1513" i="19" s="1"/>
  <c r="D1513" i="19"/>
  <c r="L1512" i="19"/>
  <c r="H1512" i="19"/>
  <c r="D1512" i="19"/>
  <c r="L1511" i="19"/>
  <c r="H1511" i="19"/>
  <c r="D1511" i="19"/>
  <c r="L1510" i="19"/>
  <c r="J1510" i="19"/>
  <c r="M1510" i="19" s="1"/>
  <c r="H1510" i="19"/>
  <c r="F1510" i="19"/>
  <c r="I1510" i="19" s="1"/>
  <c r="D1510" i="19"/>
  <c r="L1509" i="19"/>
  <c r="H1509" i="19"/>
  <c r="D1509" i="19"/>
  <c r="L1508" i="19"/>
  <c r="J1508" i="19"/>
  <c r="M1508" i="19" s="1"/>
  <c r="H1508" i="19"/>
  <c r="F1508" i="19"/>
  <c r="I1508" i="19" s="1"/>
  <c r="D1508" i="19"/>
  <c r="L1507" i="19"/>
  <c r="H1507" i="19"/>
  <c r="D1507" i="19"/>
  <c r="L1506" i="19"/>
  <c r="J1506" i="19"/>
  <c r="M1506" i="19" s="1"/>
  <c r="H1506" i="19"/>
  <c r="F1506" i="19"/>
  <c r="I1506" i="19" s="1"/>
  <c r="D1506" i="19"/>
  <c r="L1505" i="19"/>
  <c r="J1505" i="19"/>
  <c r="M1505" i="19" s="1"/>
  <c r="H1505" i="19"/>
  <c r="F1505" i="19"/>
  <c r="I1505" i="19" s="1"/>
  <c r="D1505" i="19"/>
  <c r="L1504" i="19"/>
  <c r="J1504" i="19"/>
  <c r="M1504" i="19" s="1"/>
  <c r="H1504" i="19"/>
  <c r="F1504" i="19"/>
  <c r="I1504" i="19" s="1"/>
  <c r="D1504" i="19"/>
  <c r="L1503" i="19"/>
  <c r="J1503" i="19"/>
  <c r="M1503" i="19" s="1"/>
  <c r="H1503" i="19"/>
  <c r="F1503" i="19"/>
  <c r="I1503" i="19" s="1"/>
  <c r="D1503" i="19"/>
  <c r="L1502" i="19"/>
  <c r="J1502" i="19"/>
  <c r="M1502" i="19" s="1"/>
  <c r="H1502" i="19"/>
  <c r="F1502" i="19"/>
  <c r="I1502" i="19" s="1"/>
  <c r="D1502" i="19"/>
  <c r="L1501" i="19"/>
  <c r="J1501" i="19"/>
  <c r="M1501" i="19" s="1"/>
  <c r="H1501" i="19"/>
  <c r="F1501" i="19"/>
  <c r="I1501" i="19" s="1"/>
  <c r="D1501" i="19"/>
  <c r="L1500" i="19"/>
  <c r="J1500" i="19"/>
  <c r="M1500" i="19" s="1"/>
  <c r="H1500" i="19"/>
  <c r="F1500" i="19"/>
  <c r="I1500" i="19" s="1"/>
  <c r="D1500" i="19"/>
  <c r="L1499" i="19"/>
  <c r="H1499" i="19"/>
  <c r="D1499" i="19"/>
  <c r="I1494" i="19"/>
  <c r="F1492" i="19"/>
  <c r="L1490" i="19"/>
  <c r="J1490" i="19"/>
  <c r="M1490" i="19" s="1"/>
  <c r="H1490" i="19"/>
  <c r="F1490" i="19"/>
  <c r="I1490" i="19" s="1"/>
  <c r="D1490" i="19"/>
  <c r="L1489" i="19"/>
  <c r="H1489" i="19"/>
  <c r="D1489" i="19"/>
  <c r="L1488" i="19"/>
  <c r="J1488" i="19"/>
  <c r="M1488" i="19" s="1"/>
  <c r="H1488" i="19"/>
  <c r="F1488" i="19"/>
  <c r="I1488" i="19" s="1"/>
  <c r="D1488" i="19"/>
  <c r="L1487" i="19"/>
  <c r="J1487" i="19"/>
  <c r="M1487" i="19" s="1"/>
  <c r="H1487" i="19"/>
  <c r="F1487" i="19"/>
  <c r="I1487" i="19" s="1"/>
  <c r="D1487" i="19"/>
  <c r="L1486" i="19"/>
  <c r="J1486" i="19"/>
  <c r="M1486" i="19" s="1"/>
  <c r="H1486" i="19"/>
  <c r="F1486" i="19"/>
  <c r="I1486" i="19" s="1"/>
  <c r="D1486" i="19"/>
  <c r="L1485" i="19"/>
  <c r="J1485" i="19"/>
  <c r="M1485" i="19" s="1"/>
  <c r="H1485" i="19"/>
  <c r="F1485" i="19"/>
  <c r="I1485" i="19" s="1"/>
  <c r="D1485" i="19"/>
  <c r="L1484" i="19"/>
  <c r="J1484" i="19"/>
  <c r="M1484" i="19" s="1"/>
  <c r="H1484" i="19"/>
  <c r="F1484" i="19"/>
  <c r="I1484" i="19" s="1"/>
  <c r="D1484" i="19"/>
  <c r="L1483" i="19"/>
  <c r="J1483" i="19"/>
  <c r="M1483" i="19" s="1"/>
  <c r="H1483" i="19"/>
  <c r="F1483" i="19"/>
  <c r="I1483" i="19" s="1"/>
  <c r="D1483" i="19"/>
  <c r="L1482" i="19"/>
  <c r="J1482" i="19"/>
  <c r="M1482" i="19" s="1"/>
  <c r="H1482" i="19"/>
  <c r="F1482" i="19"/>
  <c r="I1482" i="19" s="1"/>
  <c r="D1482" i="19"/>
  <c r="L1481" i="19"/>
  <c r="J1481" i="19"/>
  <c r="M1481" i="19" s="1"/>
  <c r="H1481" i="19"/>
  <c r="F1481" i="19"/>
  <c r="I1481" i="19" s="1"/>
  <c r="D1481" i="19"/>
  <c r="L1480" i="19"/>
  <c r="J1480" i="19"/>
  <c r="M1480" i="19" s="1"/>
  <c r="H1480" i="19"/>
  <c r="F1480" i="19"/>
  <c r="I1480" i="19" s="1"/>
  <c r="D1480" i="19"/>
  <c r="L1479" i="19"/>
  <c r="J1479" i="19"/>
  <c r="M1479" i="19" s="1"/>
  <c r="H1479" i="19"/>
  <c r="F1479" i="19"/>
  <c r="I1479" i="19" s="1"/>
  <c r="D1479" i="19"/>
  <c r="L1478" i="19"/>
  <c r="J1478" i="19"/>
  <c r="M1478" i="19" s="1"/>
  <c r="H1478" i="19"/>
  <c r="F1478" i="19"/>
  <c r="I1478" i="19" s="1"/>
  <c r="D1478" i="19"/>
  <c r="L1477" i="19"/>
  <c r="J1477" i="19"/>
  <c r="M1477" i="19" s="1"/>
  <c r="H1477" i="19"/>
  <c r="F1477" i="19"/>
  <c r="I1477" i="19" s="1"/>
  <c r="D1477" i="19"/>
  <c r="L1476" i="19"/>
  <c r="J1476" i="19"/>
  <c r="M1476" i="19" s="1"/>
  <c r="H1476" i="19"/>
  <c r="F1476" i="19"/>
  <c r="I1476" i="19" s="1"/>
  <c r="D1476" i="19"/>
  <c r="L1475" i="19"/>
  <c r="H1475" i="19"/>
  <c r="D1475" i="19"/>
  <c r="L1474" i="19"/>
  <c r="J1474" i="19"/>
  <c r="M1474" i="19" s="1"/>
  <c r="H1474" i="19"/>
  <c r="F1474" i="19"/>
  <c r="I1474" i="19" s="1"/>
  <c r="D1474" i="19"/>
  <c r="L1473" i="19"/>
  <c r="J1473" i="19"/>
  <c r="M1473" i="19" s="1"/>
  <c r="H1473" i="19"/>
  <c r="F1473" i="19"/>
  <c r="I1473" i="19" s="1"/>
  <c r="D1473" i="19"/>
  <c r="L1472" i="19"/>
  <c r="J1472" i="19"/>
  <c r="M1472" i="19" s="1"/>
  <c r="H1472" i="19"/>
  <c r="F1472" i="19"/>
  <c r="I1472" i="19" s="1"/>
  <c r="D1472" i="19"/>
  <c r="L1471" i="19"/>
  <c r="J1471" i="19"/>
  <c r="M1471" i="19" s="1"/>
  <c r="H1471" i="19"/>
  <c r="F1471" i="19"/>
  <c r="I1471" i="19" s="1"/>
  <c r="D1471" i="19"/>
  <c r="L1470" i="19"/>
  <c r="J1470" i="19"/>
  <c r="M1470" i="19" s="1"/>
  <c r="H1470" i="19"/>
  <c r="F1470" i="19"/>
  <c r="I1470" i="19" s="1"/>
  <c r="D1470" i="19"/>
  <c r="L1469" i="19"/>
  <c r="J1469" i="19"/>
  <c r="M1469" i="19" s="1"/>
  <c r="H1469" i="19"/>
  <c r="F1469" i="19"/>
  <c r="I1469" i="19" s="1"/>
  <c r="D1469" i="19"/>
  <c r="L1468" i="19"/>
  <c r="J1468" i="19"/>
  <c r="M1468" i="19" s="1"/>
  <c r="H1468" i="19"/>
  <c r="F1468" i="19"/>
  <c r="I1468" i="19" s="1"/>
  <c r="D1468" i="19"/>
  <c r="L1467" i="19"/>
  <c r="H1467" i="19"/>
  <c r="D1467" i="19"/>
  <c r="I1462" i="19"/>
  <c r="F1460" i="19"/>
  <c r="L1458" i="19"/>
  <c r="J1458" i="19"/>
  <c r="M1458" i="19" s="1"/>
  <c r="H1458" i="19"/>
  <c r="F1458" i="19"/>
  <c r="I1458" i="19" s="1"/>
  <c r="D1458" i="19"/>
  <c r="L1457" i="19"/>
  <c r="J1457" i="19"/>
  <c r="M1457" i="19" s="1"/>
  <c r="H1457" i="19"/>
  <c r="F1457" i="19"/>
  <c r="I1457" i="19" s="1"/>
  <c r="D1457" i="19"/>
  <c r="L1456" i="19"/>
  <c r="J1456" i="19"/>
  <c r="M1456" i="19" s="1"/>
  <c r="H1456" i="19"/>
  <c r="F1456" i="19"/>
  <c r="I1456" i="19" s="1"/>
  <c r="D1456" i="19"/>
  <c r="L1455" i="19"/>
  <c r="J1455" i="19"/>
  <c r="M1455" i="19" s="1"/>
  <c r="H1455" i="19"/>
  <c r="F1455" i="19"/>
  <c r="I1455" i="19" s="1"/>
  <c r="D1455" i="19"/>
  <c r="L1454" i="19"/>
  <c r="J1454" i="19"/>
  <c r="M1454" i="19" s="1"/>
  <c r="H1454" i="19"/>
  <c r="F1454" i="19"/>
  <c r="I1454" i="19" s="1"/>
  <c r="D1454" i="19"/>
  <c r="L1453" i="19"/>
  <c r="J1453" i="19"/>
  <c r="M1453" i="19" s="1"/>
  <c r="H1453" i="19"/>
  <c r="F1453" i="19"/>
  <c r="I1453" i="19" s="1"/>
  <c r="D1453" i="19"/>
  <c r="L1452" i="19"/>
  <c r="J1452" i="19"/>
  <c r="M1452" i="19" s="1"/>
  <c r="H1452" i="19"/>
  <c r="F1452" i="19"/>
  <c r="I1452" i="19" s="1"/>
  <c r="D1452" i="19"/>
  <c r="L1451" i="19"/>
  <c r="J1451" i="19"/>
  <c r="M1451" i="19" s="1"/>
  <c r="H1451" i="19"/>
  <c r="F1451" i="19"/>
  <c r="I1451" i="19" s="1"/>
  <c r="D1451" i="19"/>
  <c r="L1450" i="19"/>
  <c r="J1450" i="19"/>
  <c r="M1450" i="19" s="1"/>
  <c r="H1450" i="19"/>
  <c r="F1450" i="19"/>
  <c r="I1450" i="19" s="1"/>
  <c r="D1450" i="19"/>
  <c r="L1449" i="19"/>
  <c r="J1449" i="19"/>
  <c r="M1449" i="19" s="1"/>
  <c r="I1449" i="19"/>
  <c r="H1449" i="19"/>
  <c r="F1449" i="19"/>
  <c r="D1449" i="19"/>
  <c r="L1448" i="19"/>
  <c r="J1448" i="19"/>
  <c r="M1448" i="19" s="1"/>
  <c r="H1448" i="19"/>
  <c r="F1448" i="19"/>
  <c r="I1448" i="19" s="1"/>
  <c r="D1448" i="19"/>
  <c r="L1447" i="19"/>
  <c r="J1447" i="19"/>
  <c r="M1447" i="19" s="1"/>
  <c r="I1447" i="19"/>
  <c r="H1447" i="19"/>
  <c r="F1447" i="19"/>
  <c r="D1447" i="19"/>
  <c r="L1446" i="19"/>
  <c r="H1446" i="19"/>
  <c r="D1446" i="19"/>
  <c r="L1445" i="19"/>
  <c r="J1445" i="19"/>
  <c r="M1445" i="19" s="1"/>
  <c r="H1445" i="19"/>
  <c r="F1445" i="19"/>
  <c r="I1445" i="19" s="1"/>
  <c r="D1445" i="19"/>
  <c r="L1444" i="19"/>
  <c r="J1444" i="19"/>
  <c r="M1444" i="19" s="1"/>
  <c r="H1444" i="19"/>
  <c r="F1444" i="19"/>
  <c r="I1444" i="19" s="1"/>
  <c r="D1444" i="19"/>
  <c r="L1443" i="19"/>
  <c r="H1443" i="19"/>
  <c r="D1443" i="19"/>
  <c r="L1442" i="19"/>
  <c r="J1442" i="19"/>
  <c r="M1442" i="19" s="1"/>
  <c r="H1442" i="19"/>
  <c r="F1442" i="19"/>
  <c r="I1442" i="19" s="1"/>
  <c r="D1442" i="19"/>
  <c r="L1441" i="19"/>
  <c r="J1441" i="19"/>
  <c r="M1441" i="19" s="1"/>
  <c r="H1441" i="19"/>
  <c r="F1441" i="19"/>
  <c r="I1441" i="19" s="1"/>
  <c r="D1441" i="19"/>
  <c r="L1440" i="19"/>
  <c r="J1440" i="19"/>
  <c r="M1440" i="19" s="1"/>
  <c r="H1440" i="19"/>
  <c r="F1440" i="19"/>
  <c r="I1440" i="19" s="1"/>
  <c r="D1440" i="19"/>
  <c r="L1439" i="19"/>
  <c r="J1439" i="19"/>
  <c r="M1439" i="19" s="1"/>
  <c r="H1439" i="19"/>
  <c r="F1439" i="19"/>
  <c r="I1439" i="19" s="1"/>
  <c r="D1439" i="19"/>
  <c r="L1438" i="19"/>
  <c r="J1438" i="19"/>
  <c r="M1438" i="19" s="1"/>
  <c r="H1438" i="19"/>
  <c r="F1438" i="19"/>
  <c r="I1438" i="19" s="1"/>
  <c r="D1438" i="19"/>
  <c r="L1437" i="19"/>
  <c r="J1437" i="19"/>
  <c r="M1437" i="19" s="1"/>
  <c r="H1437" i="19"/>
  <c r="F1437" i="19"/>
  <c r="I1437" i="19" s="1"/>
  <c r="D1437" i="19"/>
  <c r="L1436" i="19"/>
  <c r="J1436" i="19"/>
  <c r="M1436" i="19" s="1"/>
  <c r="H1436" i="19"/>
  <c r="F1436" i="19"/>
  <c r="I1436" i="19" s="1"/>
  <c r="D1436" i="19"/>
  <c r="L1435" i="19"/>
  <c r="H1435" i="19"/>
  <c r="D1435" i="19"/>
  <c r="I1430" i="19"/>
  <c r="F1428" i="19"/>
  <c r="L1426" i="19"/>
  <c r="J1426" i="19"/>
  <c r="M1426" i="19" s="1"/>
  <c r="H1426" i="19"/>
  <c r="F1426" i="19"/>
  <c r="I1426" i="19" s="1"/>
  <c r="D1426" i="19"/>
  <c r="L1425" i="19"/>
  <c r="H1425" i="19"/>
  <c r="D1425" i="19"/>
  <c r="L1424" i="19"/>
  <c r="J1424" i="19"/>
  <c r="M1424" i="19" s="1"/>
  <c r="H1424" i="19"/>
  <c r="F1424" i="19"/>
  <c r="I1424" i="19" s="1"/>
  <c r="D1424" i="19"/>
  <c r="L1423" i="19"/>
  <c r="J1423" i="19"/>
  <c r="M1423" i="19" s="1"/>
  <c r="H1423" i="19"/>
  <c r="F1423" i="19"/>
  <c r="I1423" i="19" s="1"/>
  <c r="D1423" i="19"/>
  <c r="L1422" i="19"/>
  <c r="J1422" i="19"/>
  <c r="M1422" i="19" s="1"/>
  <c r="H1422" i="19"/>
  <c r="F1422" i="19"/>
  <c r="I1422" i="19" s="1"/>
  <c r="D1422" i="19"/>
  <c r="L1421" i="19"/>
  <c r="J1421" i="19"/>
  <c r="M1421" i="19" s="1"/>
  <c r="H1421" i="19"/>
  <c r="F1421" i="19"/>
  <c r="I1421" i="19" s="1"/>
  <c r="D1421" i="19"/>
  <c r="L1420" i="19"/>
  <c r="J1420" i="19"/>
  <c r="M1420" i="19" s="1"/>
  <c r="H1420" i="19"/>
  <c r="F1420" i="19"/>
  <c r="I1420" i="19" s="1"/>
  <c r="D1420" i="19"/>
  <c r="L1419" i="19"/>
  <c r="J1419" i="19"/>
  <c r="M1419" i="19" s="1"/>
  <c r="H1419" i="19"/>
  <c r="F1419" i="19"/>
  <c r="I1419" i="19" s="1"/>
  <c r="D1419" i="19"/>
  <c r="L1418" i="19"/>
  <c r="J1418" i="19"/>
  <c r="M1418" i="19" s="1"/>
  <c r="H1418" i="19"/>
  <c r="F1418" i="19"/>
  <c r="I1418" i="19" s="1"/>
  <c r="D1418" i="19"/>
  <c r="L1417" i="19"/>
  <c r="J1417" i="19"/>
  <c r="M1417" i="19" s="1"/>
  <c r="H1417" i="19"/>
  <c r="F1417" i="19"/>
  <c r="I1417" i="19" s="1"/>
  <c r="D1417" i="19"/>
  <c r="L1416" i="19"/>
  <c r="J1416" i="19"/>
  <c r="M1416" i="19" s="1"/>
  <c r="H1416" i="19"/>
  <c r="F1416" i="19"/>
  <c r="I1416" i="19" s="1"/>
  <c r="D1416" i="19"/>
  <c r="L1415" i="19"/>
  <c r="J1415" i="19"/>
  <c r="M1415" i="19" s="1"/>
  <c r="H1415" i="19"/>
  <c r="F1415" i="19"/>
  <c r="I1415" i="19" s="1"/>
  <c r="D1415" i="19"/>
  <c r="L1414" i="19"/>
  <c r="J1414" i="19"/>
  <c r="M1414" i="19" s="1"/>
  <c r="H1414" i="19"/>
  <c r="F1414" i="19"/>
  <c r="I1414" i="19" s="1"/>
  <c r="D1414" i="19"/>
  <c r="L1413" i="19"/>
  <c r="J1413" i="19"/>
  <c r="M1413" i="19" s="1"/>
  <c r="H1413" i="19"/>
  <c r="F1413" i="19"/>
  <c r="I1413" i="19" s="1"/>
  <c r="D1413" i="19"/>
  <c r="L1412" i="19"/>
  <c r="J1412" i="19"/>
  <c r="M1412" i="19" s="1"/>
  <c r="H1412" i="19"/>
  <c r="F1412" i="19"/>
  <c r="I1412" i="19" s="1"/>
  <c r="D1412" i="19"/>
  <c r="L1411" i="19"/>
  <c r="H1411" i="19"/>
  <c r="D1411" i="19"/>
  <c r="L1410" i="19"/>
  <c r="J1410" i="19"/>
  <c r="M1410" i="19" s="1"/>
  <c r="H1410" i="19"/>
  <c r="F1410" i="19"/>
  <c r="I1410" i="19" s="1"/>
  <c r="D1410" i="19"/>
  <c r="L1409" i="19"/>
  <c r="J1409" i="19"/>
  <c r="M1409" i="19" s="1"/>
  <c r="H1409" i="19"/>
  <c r="F1409" i="19"/>
  <c r="I1409" i="19" s="1"/>
  <c r="D1409" i="19"/>
  <c r="L1408" i="19"/>
  <c r="J1408" i="19"/>
  <c r="M1408" i="19" s="1"/>
  <c r="H1408" i="19"/>
  <c r="F1408" i="19"/>
  <c r="I1408" i="19" s="1"/>
  <c r="D1408" i="19"/>
  <c r="L1407" i="19"/>
  <c r="J1407" i="19"/>
  <c r="M1407" i="19" s="1"/>
  <c r="H1407" i="19"/>
  <c r="F1407" i="19"/>
  <c r="I1407" i="19" s="1"/>
  <c r="D1407" i="19"/>
  <c r="L1406" i="19"/>
  <c r="J1406" i="19"/>
  <c r="M1406" i="19" s="1"/>
  <c r="H1406" i="19"/>
  <c r="F1406" i="19"/>
  <c r="I1406" i="19" s="1"/>
  <c r="D1406" i="19"/>
  <c r="L1405" i="19"/>
  <c r="J1405" i="19"/>
  <c r="M1405" i="19" s="1"/>
  <c r="H1405" i="19"/>
  <c r="F1405" i="19"/>
  <c r="I1405" i="19" s="1"/>
  <c r="D1405" i="19"/>
  <c r="L1404" i="19"/>
  <c r="J1404" i="19"/>
  <c r="M1404" i="19" s="1"/>
  <c r="H1404" i="19"/>
  <c r="F1404" i="19"/>
  <c r="I1404" i="19" s="1"/>
  <c r="D1404" i="19"/>
  <c r="L1403" i="19"/>
  <c r="H1403" i="19"/>
  <c r="D1403" i="19"/>
  <c r="I1398" i="19"/>
  <c r="F1396" i="19"/>
  <c r="L1394" i="19"/>
  <c r="J1394" i="19"/>
  <c r="M1394" i="19" s="1"/>
  <c r="H1394" i="19"/>
  <c r="F1394" i="19"/>
  <c r="I1394" i="19" s="1"/>
  <c r="D1394" i="19"/>
  <c r="L1393" i="19"/>
  <c r="J1393" i="19"/>
  <c r="M1393" i="19" s="1"/>
  <c r="H1393" i="19"/>
  <c r="F1393" i="19"/>
  <c r="I1393" i="19" s="1"/>
  <c r="D1393" i="19"/>
  <c r="L1392" i="19"/>
  <c r="J1392" i="19"/>
  <c r="M1392" i="19" s="1"/>
  <c r="H1392" i="19"/>
  <c r="F1392" i="19"/>
  <c r="I1392" i="19" s="1"/>
  <c r="D1392" i="19"/>
  <c r="L1391" i="19"/>
  <c r="J1391" i="19"/>
  <c r="M1391" i="19" s="1"/>
  <c r="H1391" i="19"/>
  <c r="F1391" i="19"/>
  <c r="I1391" i="19" s="1"/>
  <c r="D1391" i="19"/>
  <c r="L1390" i="19"/>
  <c r="J1390" i="19"/>
  <c r="M1390" i="19" s="1"/>
  <c r="H1390" i="19"/>
  <c r="F1390" i="19"/>
  <c r="I1390" i="19" s="1"/>
  <c r="D1390" i="19"/>
  <c r="L1389" i="19"/>
  <c r="J1389" i="19"/>
  <c r="M1389" i="19" s="1"/>
  <c r="H1389" i="19"/>
  <c r="F1389" i="19"/>
  <c r="I1389" i="19" s="1"/>
  <c r="D1389" i="19"/>
  <c r="L1388" i="19"/>
  <c r="J1388" i="19"/>
  <c r="M1388" i="19" s="1"/>
  <c r="H1388" i="19"/>
  <c r="F1388" i="19"/>
  <c r="I1388" i="19" s="1"/>
  <c r="D1388" i="19"/>
  <c r="L1387" i="19"/>
  <c r="J1387" i="19"/>
  <c r="M1387" i="19" s="1"/>
  <c r="H1387" i="19"/>
  <c r="F1387" i="19"/>
  <c r="I1387" i="19" s="1"/>
  <c r="D1387" i="19"/>
  <c r="L1386" i="19"/>
  <c r="J1386" i="19"/>
  <c r="M1386" i="19" s="1"/>
  <c r="H1386" i="19"/>
  <c r="F1386" i="19"/>
  <c r="I1386" i="19" s="1"/>
  <c r="D1386" i="19"/>
  <c r="L1385" i="19"/>
  <c r="J1385" i="19"/>
  <c r="M1385" i="19" s="1"/>
  <c r="H1385" i="19"/>
  <c r="F1385" i="19"/>
  <c r="I1385" i="19" s="1"/>
  <c r="D1385" i="19"/>
  <c r="L1384" i="19"/>
  <c r="J1384" i="19"/>
  <c r="M1384" i="19" s="1"/>
  <c r="H1384" i="19"/>
  <c r="F1384" i="19"/>
  <c r="I1384" i="19" s="1"/>
  <c r="D1384" i="19"/>
  <c r="L1383" i="19"/>
  <c r="J1383" i="19"/>
  <c r="M1383" i="19" s="1"/>
  <c r="H1383" i="19"/>
  <c r="F1383" i="19"/>
  <c r="I1383" i="19" s="1"/>
  <c r="D1383" i="19"/>
  <c r="L1382" i="19"/>
  <c r="H1382" i="19"/>
  <c r="D1382" i="19"/>
  <c r="L1381" i="19"/>
  <c r="J1381" i="19"/>
  <c r="M1381" i="19" s="1"/>
  <c r="H1381" i="19"/>
  <c r="F1381" i="19"/>
  <c r="I1381" i="19" s="1"/>
  <c r="D1381" i="19"/>
  <c r="L1380" i="19"/>
  <c r="J1380" i="19"/>
  <c r="M1380" i="19" s="1"/>
  <c r="H1380" i="19"/>
  <c r="F1380" i="19"/>
  <c r="I1380" i="19" s="1"/>
  <c r="D1380" i="19"/>
  <c r="L1379" i="19"/>
  <c r="H1379" i="19"/>
  <c r="D1379" i="19"/>
  <c r="L1378" i="19"/>
  <c r="J1378" i="19"/>
  <c r="M1378" i="19" s="1"/>
  <c r="H1378" i="19"/>
  <c r="F1378" i="19"/>
  <c r="I1378" i="19" s="1"/>
  <c r="D1378" i="19"/>
  <c r="L1377" i="19"/>
  <c r="J1377" i="19"/>
  <c r="M1377" i="19" s="1"/>
  <c r="H1377" i="19"/>
  <c r="F1377" i="19"/>
  <c r="I1377" i="19" s="1"/>
  <c r="D1377" i="19"/>
  <c r="L1376" i="19"/>
  <c r="J1376" i="19"/>
  <c r="M1376" i="19" s="1"/>
  <c r="H1376" i="19"/>
  <c r="F1376" i="19"/>
  <c r="I1376" i="19" s="1"/>
  <c r="D1376" i="19"/>
  <c r="L1375" i="19"/>
  <c r="J1375" i="19"/>
  <c r="M1375" i="19" s="1"/>
  <c r="H1375" i="19"/>
  <c r="F1375" i="19"/>
  <c r="I1375" i="19" s="1"/>
  <c r="D1375" i="19"/>
  <c r="L1374" i="19"/>
  <c r="J1374" i="19"/>
  <c r="M1374" i="19" s="1"/>
  <c r="H1374" i="19"/>
  <c r="F1374" i="19"/>
  <c r="I1374" i="19" s="1"/>
  <c r="D1374" i="19"/>
  <c r="L1373" i="19"/>
  <c r="J1373" i="19"/>
  <c r="M1373" i="19" s="1"/>
  <c r="H1373" i="19"/>
  <c r="F1373" i="19"/>
  <c r="I1373" i="19" s="1"/>
  <c r="D1373" i="19"/>
  <c r="L1372" i="19"/>
  <c r="J1372" i="19"/>
  <c r="M1372" i="19" s="1"/>
  <c r="H1372" i="19"/>
  <c r="F1372" i="19"/>
  <c r="I1372" i="19" s="1"/>
  <c r="D1372" i="19"/>
  <c r="L1371" i="19"/>
  <c r="H1371" i="19"/>
  <c r="D1371" i="19"/>
  <c r="I1366" i="19"/>
  <c r="F1364" i="19"/>
  <c r="L1362" i="19"/>
  <c r="J1362" i="19"/>
  <c r="M1362" i="19" s="1"/>
  <c r="H1362" i="19"/>
  <c r="F1362" i="19"/>
  <c r="I1362" i="19" s="1"/>
  <c r="D1362" i="19"/>
  <c r="L1361" i="19"/>
  <c r="H1361" i="19"/>
  <c r="D1361" i="19"/>
  <c r="L1360" i="19"/>
  <c r="J1360" i="19"/>
  <c r="M1360" i="19" s="1"/>
  <c r="H1360" i="19"/>
  <c r="F1360" i="19"/>
  <c r="I1360" i="19" s="1"/>
  <c r="D1360" i="19"/>
  <c r="L1359" i="19"/>
  <c r="J1359" i="19"/>
  <c r="M1359" i="19" s="1"/>
  <c r="H1359" i="19"/>
  <c r="F1359" i="19"/>
  <c r="I1359" i="19" s="1"/>
  <c r="D1359" i="19"/>
  <c r="L1358" i="19"/>
  <c r="J1358" i="19"/>
  <c r="M1358" i="19" s="1"/>
  <c r="H1358" i="19"/>
  <c r="F1358" i="19"/>
  <c r="I1358" i="19" s="1"/>
  <c r="D1358" i="19"/>
  <c r="L1357" i="19"/>
  <c r="J1357" i="19"/>
  <c r="M1357" i="19" s="1"/>
  <c r="H1357" i="19"/>
  <c r="F1357" i="19"/>
  <c r="I1357" i="19" s="1"/>
  <c r="D1357" i="19"/>
  <c r="L1356" i="19"/>
  <c r="J1356" i="19"/>
  <c r="M1356" i="19" s="1"/>
  <c r="H1356" i="19"/>
  <c r="F1356" i="19"/>
  <c r="I1356" i="19" s="1"/>
  <c r="D1356" i="19"/>
  <c r="L1355" i="19"/>
  <c r="J1355" i="19"/>
  <c r="M1355" i="19" s="1"/>
  <c r="H1355" i="19"/>
  <c r="F1355" i="19"/>
  <c r="I1355" i="19" s="1"/>
  <c r="D1355" i="19"/>
  <c r="L1354" i="19"/>
  <c r="J1354" i="19"/>
  <c r="M1354" i="19" s="1"/>
  <c r="H1354" i="19"/>
  <c r="F1354" i="19"/>
  <c r="I1354" i="19" s="1"/>
  <c r="D1354" i="19"/>
  <c r="L1353" i="19"/>
  <c r="J1353" i="19"/>
  <c r="M1353" i="19" s="1"/>
  <c r="H1353" i="19"/>
  <c r="F1353" i="19"/>
  <c r="I1353" i="19" s="1"/>
  <c r="D1353" i="19"/>
  <c r="L1352" i="19"/>
  <c r="J1352" i="19"/>
  <c r="M1352" i="19" s="1"/>
  <c r="H1352" i="19"/>
  <c r="F1352" i="19"/>
  <c r="I1352" i="19" s="1"/>
  <c r="D1352" i="19"/>
  <c r="L1351" i="19"/>
  <c r="J1351" i="19"/>
  <c r="M1351" i="19" s="1"/>
  <c r="H1351" i="19"/>
  <c r="F1351" i="19"/>
  <c r="I1351" i="19" s="1"/>
  <c r="D1351" i="19"/>
  <c r="L1350" i="19"/>
  <c r="J1350" i="19"/>
  <c r="M1350" i="19" s="1"/>
  <c r="H1350" i="19"/>
  <c r="F1350" i="19"/>
  <c r="I1350" i="19" s="1"/>
  <c r="D1350" i="19"/>
  <c r="L1349" i="19"/>
  <c r="J1349" i="19"/>
  <c r="M1349" i="19" s="1"/>
  <c r="H1349" i="19"/>
  <c r="F1349" i="19"/>
  <c r="I1349" i="19" s="1"/>
  <c r="D1349" i="19"/>
  <c r="L1348" i="19"/>
  <c r="J1348" i="19"/>
  <c r="M1348" i="19" s="1"/>
  <c r="H1348" i="19"/>
  <c r="F1348" i="19"/>
  <c r="I1348" i="19" s="1"/>
  <c r="D1348" i="19"/>
  <c r="L1347" i="19"/>
  <c r="H1347" i="19"/>
  <c r="D1347" i="19"/>
  <c r="L1346" i="19"/>
  <c r="J1346" i="19"/>
  <c r="M1346" i="19" s="1"/>
  <c r="H1346" i="19"/>
  <c r="F1346" i="19"/>
  <c r="I1346" i="19" s="1"/>
  <c r="D1346" i="19"/>
  <c r="L1345" i="19"/>
  <c r="H1345" i="19"/>
  <c r="D1345" i="19"/>
  <c r="L1344" i="19"/>
  <c r="J1344" i="19"/>
  <c r="M1344" i="19" s="1"/>
  <c r="H1344" i="19"/>
  <c r="F1344" i="19"/>
  <c r="I1344" i="19" s="1"/>
  <c r="D1344" i="19"/>
  <c r="L1343" i="19"/>
  <c r="J1343" i="19"/>
  <c r="M1343" i="19" s="1"/>
  <c r="H1343" i="19"/>
  <c r="F1343" i="19"/>
  <c r="I1343" i="19" s="1"/>
  <c r="D1343" i="19"/>
  <c r="L1342" i="19"/>
  <c r="J1342" i="19"/>
  <c r="M1342" i="19" s="1"/>
  <c r="H1342" i="19"/>
  <c r="F1342" i="19"/>
  <c r="I1342" i="19" s="1"/>
  <c r="D1342" i="19"/>
  <c r="L1341" i="19"/>
  <c r="J1341" i="19"/>
  <c r="M1341" i="19" s="1"/>
  <c r="H1341" i="19"/>
  <c r="F1341" i="19"/>
  <c r="I1341" i="19" s="1"/>
  <c r="D1341" i="19"/>
  <c r="L1340" i="19"/>
  <c r="J1340" i="19"/>
  <c r="M1340" i="19" s="1"/>
  <c r="H1340" i="19"/>
  <c r="F1340" i="19"/>
  <c r="I1340" i="19" s="1"/>
  <c r="D1340" i="19"/>
  <c r="L1339" i="19"/>
  <c r="H1339" i="19"/>
  <c r="D1339" i="19"/>
  <c r="I1334" i="19"/>
  <c r="F1332" i="19"/>
  <c r="L1330" i="19"/>
  <c r="J1330" i="19"/>
  <c r="M1330" i="19" s="1"/>
  <c r="H1330" i="19"/>
  <c r="F1330" i="19"/>
  <c r="I1330" i="19" s="1"/>
  <c r="D1330" i="19"/>
  <c r="L1329" i="19"/>
  <c r="H1329" i="19"/>
  <c r="D1329" i="19"/>
  <c r="L1328" i="19"/>
  <c r="J1328" i="19"/>
  <c r="M1328" i="19" s="1"/>
  <c r="H1328" i="19"/>
  <c r="F1328" i="19"/>
  <c r="I1328" i="19" s="1"/>
  <c r="D1328" i="19"/>
  <c r="L1327" i="19"/>
  <c r="J1327" i="19"/>
  <c r="M1327" i="19" s="1"/>
  <c r="H1327" i="19"/>
  <c r="F1327" i="19"/>
  <c r="I1327" i="19" s="1"/>
  <c r="D1327" i="19"/>
  <c r="L1326" i="19"/>
  <c r="J1326" i="19"/>
  <c r="M1326" i="19" s="1"/>
  <c r="H1326" i="19"/>
  <c r="F1326" i="19"/>
  <c r="I1326" i="19" s="1"/>
  <c r="D1326" i="19"/>
  <c r="L1325" i="19"/>
  <c r="J1325" i="19"/>
  <c r="M1325" i="19" s="1"/>
  <c r="H1325" i="19"/>
  <c r="F1325" i="19"/>
  <c r="I1325" i="19" s="1"/>
  <c r="D1325" i="19"/>
  <c r="L1324" i="19"/>
  <c r="H1324" i="19"/>
  <c r="D1324" i="19"/>
  <c r="L1323" i="19"/>
  <c r="J1323" i="19"/>
  <c r="M1323" i="19" s="1"/>
  <c r="H1323" i="19"/>
  <c r="F1323" i="19"/>
  <c r="I1323" i="19" s="1"/>
  <c r="D1323" i="19"/>
  <c r="L1322" i="19"/>
  <c r="J1322" i="19"/>
  <c r="M1322" i="19" s="1"/>
  <c r="H1322" i="19"/>
  <c r="F1322" i="19"/>
  <c r="I1322" i="19" s="1"/>
  <c r="D1322" i="19"/>
  <c r="L1321" i="19"/>
  <c r="J1321" i="19"/>
  <c r="M1321" i="19" s="1"/>
  <c r="H1321" i="19"/>
  <c r="F1321" i="19"/>
  <c r="I1321" i="19" s="1"/>
  <c r="D1321" i="19"/>
  <c r="L1320" i="19"/>
  <c r="H1320" i="19"/>
  <c r="D1320" i="19"/>
  <c r="L1319" i="19"/>
  <c r="J1319" i="19"/>
  <c r="M1319" i="19" s="1"/>
  <c r="H1319" i="19"/>
  <c r="F1319" i="19"/>
  <c r="I1319" i="19" s="1"/>
  <c r="D1319" i="19"/>
  <c r="L1318" i="19"/>
  <c r="H1318" i="19"/>
  <c r="D1318" i="19"/>
  <c r="L1317" i="19"/>
  <c r="H1317" i="19"/>
  <c r="D1317" i="19"/>
  <c r="L1316" i="19"/>
  <c r="H1316" i="19"/>
  <c r="D1316" i="19"/>
  <c r="L1315" i="19"/>
  <c r="H1315" i="19"/>
  <c r="D1315" i="19"/>
  <c r="L1314" i="19"/>
  <c r="J1314" i="19"/>
  <c r="M1314" i="19" s="1"/>
  <c r="H1314" i="19"/>
  <c r="F1314" i="19"/>
  <c r="I1314" i="19" s="1"/>
  <c r="D1314" i="19"/>
  <c r="L1313" i="19"/>
  <c r="H1313" i="19"/>
  <c r="D1313" i="19"/>
  <c r="L1312" i="19"/>
  <c r="J1312" i="19"/>
  <c r="M1312" i="19" s="1"/>
  <c r="H1312" i="19"/>
  <c r="F1312" i="19"/>
  <c r="I1312" i="19" s="1"/>
  <c r="D1312" i="19"/>
  <c r="L1311" i="19"/>
  <c r="J1311" i="19"/>
  <c r="M1311" i="19" s="1"/>
  <c r="H1311" i="19"/>
  <c r="F1311" i="19"/>
  <c r="I1311" i="19" s="1"/>
  <c r="D1311" i="19"/>
  <c r="L1310" i="19"/>
  <c r="J1310" i="19"/>
  <c r="M1310" i="19" s="1"/>
  <c r="H1310" i="19"/>
  <c r="F1310" i="19"/>
  <c r="I1310" i="19" s="1"/>
  <c r="D1310" i="19"/>
  <c r="L1309" i="19"/>
  <c r="J1309" i="19"/>
  <c r="M1309" i="19" s="1"/>
  <c r="H1309" i="19"/>
  <c r="F1309" i="19"/>
  <c r="I1309" i="19" s="1"/>
  <c r="D1309" i="19"/>
  <c r="L1308" i="19"/>
  <c r="H1308" i="19"/>
  <c r="D1308" i="19"/>
  <c r="L1307" i="19"/>
  <c r="H1307" i="19"/>
  <c r="D1307" i="19"/>
  <c r="F1300" i="19"/>
  <c r="L1298" i="19"/>
  <c r="J1298" i="19"/>
  <c r="M1298" i="19" s="1"/>
  <c r="H1298" i="19"/>
  <c r="F1298" i="19"/>
  <c r="I1298" i="19" s="1"/>
  <c r="D1298" i="19"/>
  <c r="L1297" i="19"/>
  <c r="H1297" i="19"/>
  <c r="D1297" i="19"/>
  <c r="L1296" i="19"/>
  <c r="J1296" i="19"/>
  <c r="M1296" i="19" s="1"/>
  <c r="I1296" i="19"/>
  <c r="H1296" i="19"/>
  <c r="F1296" i="19"/>
  <c r="D1296" i="19"/>
  <c r="L1295" i="19"/>
  <c r="J1295" i="19"/>
  <c r="M1295" i="19" s="1"/>
  <c r="H1295" i="19"/>
  <c r="F1295" i="19"/>
  <c r="I1295" i="19" s="1"/>
  <c r="D1295" i="19"/>
  <c r="L1294" i="19"/>
  <c r="J1294" i="19"/>
  <c r="M1294" i="19" s="1"/>
  <c r="H1294" i="19"/>
  <c r="F1294" i="19"/>
  <c r="I1294" i="19" s="1"/>
  <c r="D1294" i="19"/>
  <c r="L1293" i="19"/>
  <c r="J1293" i="19"/>
  <c r="M1293" i="19" s="1"/>
  <c r="H1293" i="19"/>
  <c r="F1293" i="19"/>
  <c r="I1293" i="19" s="1"/>
  <c r="D1293" i="19"/>
  <c r="L1292" i="19"/>
  <c r="J1292" i="19"/>
  <c r="M1292" i="19" s="1"/>
  <c r="H1292" i="19"/>
  <c r="F1292" i="19"/>
  <c r="I1292" i="19" s="1"/>
  <c r="D1292" i="19"/>
  <c r="L1291" i="19"/>
  <c r="J1291" i="19"/>
  <c r="M1291" i="19" s="1"/>
  <c r="H1291" i="19"/>
  <c r="F1291" i="19"/>
  <c r="I1291" i="19" s="1"/>
  <c r="D1291" i="19"/>
  <c r="L1290" i="19"/>
  <c r="J1290" i="19"/>
  <c r="M1290" i="19" s="1"/>
  <c r="H1290" i="19"/>
  <c r="F1290" i="19"/>
  <c r="I1290" i="19" s="1"/>
  <c r="D1290" i="19"/>
  <c r="L1289" i="19"/>
  <c r="J1289" i="19"/>
  <c r="M1289" i="19" s="1"/>
  <c r="H1289" i="19"/>
  <c r="F1289" i="19"/>
  <c r="I1289" i="19" s="1"/>
  <c r="D1289" i="19"/>
  <c r="L1288" i="19"/>
  <c r="J1288" i="19"/>
  <c r="M1288" i="19" s="1"/>
  <c r="H1288" i="19"/>
  <c r="F1288" i="19"/>
  <c r="I1288" i="19" s="1"/>
  <c r="D1288" i="19"/>
  <c r="L1287" i="19"/>
  <c r="J1287" i="19"/>
  <c r="M1287" i="19" s="1"/>
  <c r="H1287" i="19"/>
  <c r="F1287" i="19"/>
  <c r="I1287" i="19" s="1"/>
  <c r="D1287" i="19"/>
  <c r="L1286" i="19"/>
  <c r="J1286" i="19"/>
  <c r="M1286" i="19" s="1"/>
  <c r="H1286" i="19"/>
  <c r="F1286" i="19"/>
  <c r="I1286" i="19" s="1"/>
  <c r="D1286" i="19"/>
  <c r="L1285" i="19"/>
  <c r="J1285" i="19"/>
  <c r="M1285" i="19" s="1"/>
  <c r="H1285" i="19"/>
  <c r="F1285" i="19"/>
  <c r="I1285" i="19" s="1"/>
  <c r="D1285" i="19"/>
  <c r="L1284" i="19"/>
  <c r="J1284" i="19"/>
  <c r="M1284" i="19" s="1"/>
  <c r="H1284" i="19"/>
  <c r="F1284" i="19"/>
  <c r="I1284" i="19" s="1"/>
  <c r="D1284" i="19"/>
  <c r="L1283" i="19"/>
  <c r="H1283" i="19"/>
  <c r="D1283" i="19"/>
  <c r="L1282" i="19"/>
  <c r="J1282" i="19"/>
  <c r="M1282" i="19" s="1"/>
  <c r="H1282" i="19"/>
  <c r="F1282" i="19"/>
  <c r="I1282" i="19" s="1"/>
  <c r="D1282" i="19"/>
  <c r="L1281" i="19"/>
  <c r="J1281" i="19"/>
  <c r="M1281" i="19" s="1"/>
  <c r="H1281" i="19"/>
  <c r="F1281" i="19"/>
  <c r="I1281" i="19" s="1"/>
  <c r="D1281" i="19"/>
  <c r="L1280" i="19"/>
  <c r="J1280" i="19"/>
  <c r="M1280" i="19" s="1"/>
  <c r="H1280" i="19"/>
  <c r="F1280" i="19"/>
  <c r="I1280" i="19" s="1"/>
  <c r="D1280" i="19"/>
  <c r="L1279" i="19"/>
  <c r="J1279" i="19"/>
  <c r="M1279" i="19" s="1"/>
  <c r="H1279" i="19"/>
  <c r="F1279" i="19"/>
  <c r="I1279" i="19" s="1"/>
  <c r="D1279" i="19"/>
  <c r="L1278" i="19"/>
  <c r="J1278" i="19"/>
  <c r="M1278" i="19" s="1"/>
  <c r="H1278" i="19"/>
  <c r="F1278" i="19"/>
  <c r="I1278" i="19" s="1"/>
  <c r="D1278" i="19"/>
  <c r="L1277" i="19"/>
  <c r="J1277" i="19"/>
  <c r="M1277" i="19" s="1"/>
  <c r="H1277" i="19"/>
  <c r="F1277" i="19"/>
  <c r="I1277" i="19" s="1"/>
  <c r="D1277" i="19"/>
  <c r="L1276" i="19"/>
  <c r="J1276" i="19"/>
  <c r="M1276" i="19" s="1"/>
  <c r="H1276" i="19"/>
  <c r="F1276" i="19"/>
  <c r="I1276" i="19" s="1"/>
  <c r="D1276" i="19"/>
  <c r="L1275" i="19"/>
  <c r="H1275" i="19"/>
  <c r="D1275" i="19"/>
  <c r="I1270" i="19"/>
  <c r="F1268" i="19"/>
  <c r="L1266" i="19"/>
  <c r="J1266" i="19"/>
  <c r="M1266" i="19" s="1"/>
  <c r="H1266" i="19"/>
  <c r="F1266" i="19"/>
  <c r="I1266" i="19" s="1"/>
  <c r="D1266" i="19"/>
  <c r="L1265" i="19"/>
  <c r="H1265" i="19"/>
  <c r="D1265" i="19"/>
  <c r="L1264" i="19"/>
  <c r="J1264" i="19"/>
  <c r="M1264" i="19" s="1"/>
  <c r="H1264" i="19"/>
  <c r="F1264" i="19"/>
  <c r="I1264" i="19" s="1"/>
  <c r="D1264" i="19"/>
  <c r="L1263" i="19"/>
  <c r="J1263" i="19"/>
  <c r="M1263" i="19" s="1"/>
  <c r="H1263" i="19"/>
  <c r="F1263" i="19"/>
  <c r="I1263" i="19" s="1"/>
  <c r="D1263" i="19"/>
  <c r="L1262" i="19"/>
  <c r="J1262" i="19"/>
  <c r="M1262" i="19" s="1"/>
  <c r="H1262" i="19"/>
  <c r="F1262" i="19"/>
  <c r="I1262" i="19" s="1"/>
  <c r="D1262" i="19"/>
  <c r="L1261" i="19"/>
  <c r="J1261" i="19"/>
  <c r="M1261" i="19" s="1"/>
  <c r="H1261" i="19"/>
  <c r="F1261" i="19"/>
  <c r="I1261" i="19" s="1"/>
  <c r="D1261" i="19"/>
  <c r="L1260" i="19"/>
  <c r="J1260" i="19"/>
  <c r="M1260" i="19" s="1"/>
  <c r="H1260" i="19"/>
  <c r="F1260" i="19"/>
  <c r="I1260" i="19" s="1"/>
  <c r="D1260" i="19"/>
  <c r="L1259" i="19"/>
  <c r="J1259" i="19"/>
  <c r="M1259" i="19" s="1"/>
  <c r="H1259" i="19"/>
  <c r="F1259" i="19"/>
  <c r="I1259" i="19" s="1"/>
  <c r="D1259" i="19"/>
  <c r="L1258" i="19"/>
  <c r="J1258" i="19"/>
  <c r="M1258" i="19" s="1"/>
  <c r="H1258" i="19"/>
  <c r="F1258" i="19"/>
  <c r="I1258" i="19" s="1"/>
  <c r="D1258" i="19"/>
  <c r="L1257" i="19"/>
  <c r="J1257" i="19"/>
  <c r="M1257" i="19" s="1"/>
  <c r="H1257" i="19"/>
  <c r="F1257" i="19"/>
  <c r="I1257" i="19" s="1"/>
  <c r="D1257" i="19"/>
  <c r="L1256" i="19"/>
  <c r="J1256" i="19"/>
  <c r="M1256" i="19" s="1"/>
  <c r="H1256" i="19"/>
  <c r="F1256" i="19"/>
  <c r="I1256" i="19" s="1"/>
  <c r="D1256" i="19"/>
  <c r="L1255" i="19"/>
  <c r="J1255" i="19"/>
  <c r="M1255" i="19" s="1"/>
  <c r="H1255" i="19"/>
  <c r="F1255" i="19"/>
  <c r="I1255" i="19" s="1"/>
  <c r="D1255" i="19"/>
  <c r="L1254" i="19"/>
  <c r="J1254" i="19"/>
  <c r="M1254" i="19" s="1"/>
  <c r="H1254" i="19"/>
  <c r="F1254" i="19"/>
  <c r="I1254" i="19" s="1"/>
  <c r="D1254" i="19"/>
  <c r="L1253" i="19"/>
  <c r="J1253" i="19"/>
  <c r="M1253" i="19" s="1"/>
  <c r="H1253" i="19"/>
  <c r="F1253" i="19"/>
  <c r="I1253" i="19" s="1"/>
  <c r="D1253" i="19"/>
  <c r="L1252" i="19"/>
  <c r="J1252" i="19"/>
  <c r="M1252" i="19" s="1"/>
  <c r="H1252" i="19"/>
  <c r="F1252" i="19"/>
  <c r="I1252" i="19" s="1"/>
  <c r="D1252" i="19"/>
  <c r="L1251" i="19"/>
  <c r="H1251" i="19"/>
  <c r="D1251" i="19"/>
  <c r="L1250" i="19"/>
  <c r="J1250" i="19"/>
  <c r="M1250" i="19" s="1"/>
  <c r="H1250" i="19"/>
  <c r="F1250" i="19"/>
  <c r="I1250" i="19" s="1"/>
  <c r="D1250" i="19"/>
  <c r="L1249" i="19"/>
  <c r="J1249" i="19"/>
  <c r="M1249" i="19" s="1"/>
  <c r="H1249" i="19"/>
  <c r="F1249" i="19"/>
  <c r="I1249" i="19" s="1"/>
  <c r="D1249" i="19"/>
  <c r="L1248" i="19"/>
  <c r="J1248" i="19"/>
  <c r="M1248" i="19" s="1"/>
  <c r="H1248" i="19"/>
  <c r="F1248" i="19"/>
  <c r="I1248" i="19" s="1"/>
  <c r="D1248" i="19"/>
  <c r="L1247" i="19"/>
  <c r="J1247" i="19"/>
  <c r="M1247" i="19" s="1"/>
  <c r="H1247" i="19"/>
  <c r="F1247" i="19"/>
  <c r="I1247" i="19" s="1"/>
  <c r="D1247" i="19"/>
  <c r="L1246" i="19"/>
  <c r="J1246" i="19"/>
  <c r="M1246" i="19" s="1"/>
  <c r="H1246" i="19"/>
  <c r="F1246" i="19"/>
  <c r="I1246" i="19" s="1"/>
  <c r="D1246" i="19"/>
  <c r="L1245" i="19"/>
  <c r="J1245" i="19"/>
  <c r="M1245" i="19" s="1"/>
  <c r="H1245" i="19"/>
  <c r="F1245" i="19"/>
  <c r="I1245" i="19" s="1"/>
  <c r="D1245" i="19"/>
  <c r="L1244" i="19"/>
  <c r="J1244" i="19"/>
  <c r="M1244" i="19" s="1"/>
  <c r="H1244" i="19"/>
  <c r="F1244" i="19"/>
  <c r="I1244" i="19" s="1"/>
  <c r="D1244" i="19"/>
  <c r="L1243" i="19"/>
  <c r="H1243" i="19"/>
  <c r="D1243" i="19"/>
  <c r="I1238" i="19"/>
  <c r="F1236" i="19"/>
  <c r="L1234" i="19"/>
  <c r="J1234" i="19"/>
  <c r="M1234" i="19" s="1"/>
  <c r="H1234" i="19"/>
  <c r="F1234" i="19"/>
  <c r="I1234" i="19" s="1"/>
  <c r="D1234" i="19"/>
  <c r="L1233" i="19"/>
  <c r="H1233" i="19"/>
  <c r="D1233" i="19"/>
  <c r="L1232" i="19"/>
  <c r="J1232" i="19"/>
  <c r="M1232" i="19" s="1"/>
  <c r="H1232" i="19"/>
  <c r="F1232" i="19"/>
  <c r="I1232" i="19" s="1"/>
  <c r="D1232" i="19"/>
  <c r="L1231" i="19"/>
  <c r="J1231" i="19"/>
  <c r="M1231" i="19" s="1"/>
  <c r="H1231" i="19"/>
  <c r="F1231" i="19"/>
  <c r="I1231" i="19" s="1"/>
  <c r="D1231" i="19"/>
  <c r="L1230" i="19"/>
  <c r="J1230" i="19"/>
  <c r="M1230" i="19" s="1"/>
  <c r="H1230" i="19"/>
  <c r="F1230" i="19"/>
  <c r="I1230" i="19" s="1"/>
  <c r="D1230" i="19"/>
  <c r="L1229" i="19"/>
  <c r="J1229" i="19"/>
  <c r="M1229" i="19" s="1"/>
  <c r="H1229" i="19"/>
  <c r="F1229" i="19"/>
  <c r="I1229" i="19" s="1"/>
  <c r="D1229" i="19"/>
  <c r="L1228" i="19"/>
  <c r="H1228" i="19"/>
  <c r="D1228" i="19"/>
  <c r="L1227" i="19"/>
  <c r="J1227" i="19"/>
  <c r="M1227" i="19" s="1"/>
  <c r="H1227" i="19"/>
  <c r="F1227" i="19"/>
  <c r="I1227" i="19" s="1"/>
  <c r="D1227" i="19"/>
  <c r="L1226" i="19"/>
  <c r="J1226" i="19"/>
  <c r="M1226" i="19" s="1"/>
  <c r="H1226" i="19"/>
  <c r="F1226" i="19"/>
  <c r="I1226" i="19" s="1"/>
  <c r="D1226" i="19"/>
  <c r="L1225" i="19"/>
  <c r="J1225" i="19"/>
  <c r="M1225" i="19" s="1"/>
  <c r="H1225" i="19"/>
  <c r="F1225" i="19"/>
  <c r="I1225" i="19" s="1"/>
  <c r="D1225" i="19"/>
  <c r="L1224" i="19"/>
  <c r="H1224" i="19"/>
  <c r="D1224" i="19"/>
  <c r="L1223" i="19"/>
  <c r="J1223" i="19"/>
  <c r="M1223" i="19" s="1"/>
  <c r="H1223" i="19"/>
  <c r="F1223" i="19"/>
  <c r="I1223" i="19" s="1"/>
  <c r="D1223" i="19"/>
  <c r="L1222" i="19"/>
  <c r="H1222" i="19"/>
  <c r="D1222" i="19"/>
  <c r="L1221" i="19"/>
  <c r="J1221" i="19"/>
  <c r="M1221" i="19" s="1"/>
  <c r="H1221" i="19"/>
  <c r="F1221" i="19"/>
  <c r="I1221" i="19" s="1"/>
  <c r="D1221" i="19"/>
  <c r="L1220" i="19"/>
  <c r="J1220" i="19"/>
  <c r="M1220" i="19" s="1"/>
  <c r="H1220" i="19"/>
  <c r="F1220" i="19"/>
  <c r="I1220" i="19" s="1"/>
  <c r="D1220" i="19"/>
  <c r="L1219" i="19"/>
  <c r="H1219" i="19"/>
  <c r="D1219" i="19"/>
  <c r="L1218" i="19"/>
  <c r="J1218" i="19"/>
  <c r="M1218" i="19" s="1"/>
  <c r="H1218" i="19"/>
  <c r="F1218" i="19"/>
  <c r="I1218" i="19" s="1"/>
  <c r="D1218" i="19"/>
  <c r="L1217" i="19"/>
  <c r="J1217" i="19"/>
  <c r="M1217" i="19" s="1"/>
  <c r="H1217" i="19"/>
  <c r="F1217" i="19"/>
  <c r="I1217" i="19" s="1"/>
  <c r="D1217" i="19"/>
  <c r="L1216" i="19"/>
  <c r="J1216" i="19"/>
  <c r="M1216" i="19" s="1"/>
  <c r="H1216" i="19"/>
  <c r="F1216" i="19"/>
  <c r="I1216" i="19" s="1"/>
  <c r="D1216" i="19"/>
  <c r="L1215" i="19"/>
  <c r="J1215" i="19"/>
  <c r="M1215" i="19" s="1"/>
  <c r="H1215" i="19"/>
  <c r="F1215" i="19"/>
  <c r="I1215" i="19" s="1"/>
  <c r="D1215" i="19"/>
  <c r="L1214" i="19"/>
  <c r="H1214" i="19"/>
  <c r="D1214" i="19"/>
  <c r="L1213" i="19"/>
  <c r="J1213" i="19"/>
  <c r="H1213" i="19"/>
  <c r="F1213" i="19"/>
  <c r="I1213" i="19" s="1"/>
  <c r="D1213" i="19"/>
  <c r="L1212" i="19"/>
  <c r="J1212" i="19"/>
  <c r="M1212" i="19" s="1"/>
  <c r="H1212" i="19"/>
  <c r="F1212" i="19"/>
  <c r="I1212" i="19" s="1"/>
  <c r="D1212" i="19"/>
  <c r="L1211" i="19"/>
  <c r="H1211" i="19"/>
  <c r="D1211" i="19"/>
  <c r="I1206" i="19"/>
  <c r="F1204" i="19"/>
  <c r="L1202" i="19"/>
  <c r="J1202" i="19"/>
  <c r="M1202" i="19" s="1"/>
  <c r="H1202" i="19"/>
  <c r="F1202" i="19"/>
  <c r="I1202" i="19" s="1"/>
  <c r="D1202" i="19"/>
  <c r="L1201" i="19"/>
  <c r="J1201" i="19"/>
  <c r="M1201" i="19" s="1"/>
  <c r="H1201" i="19"/>
  <c r="F1201" i="19"/>
  <c r="I1201" i="19" s="1"/>
  <c r="D1201" i="19"/>
  <c r="L1200" i="19"/>
  <c r="J1200" i="19"/>
  <c r="M1200" i="19" s="1"/>
  <c r="H1200" i="19"/>
  <c r="F1200" i="19"/>
  <c r="I1200" i="19" s="1"/>
  <c r="D1200" i="19"/>
  <c r="L1199" i="19"/>
  <c r="J1199" i="19"/>
  <c r="M1199" i="19" s="1"/>
  <c r="H1199" i="19"/>
  <c r="F1199" i="19"/>
  <c r="I1199" i="19" s="1"/>
  <c r="D1199" i="19"/>
  <c r="L1198" i="19"/>
  <c r="J1198" i="19"/>
  <c r="M1198" i="19" s="1"/>
  <c r="H1198" i="19"/>
  <c r="F1198" i="19"/>
  <c r="I1198" i="19" s="1"/>
  <c r="D1198" i="19"/>
  <c r="L1197" i="19"/>
  <c r="J1197" i="19"/>
  <c r="M1197" i="19" s="1"/>
  <c r="H1197" i="19"/>
  <c r="F1197" i="19"/>
  <c r="I1197" i="19" s="1"/>
  <c r="D1197" i="19"/>
  <c r="L1196" i="19"/>
  <c r="J1196" i="19"/>
  <c r="M1196" i="19" s="1"/>
  <c r="H1196" i="19"/>
  <c r="F1196" i="19"/>
  <c r="I1196" i="19" s="1"/>
  <c r="D1196" i="19"/>
  <c r="L1195" i="19"/>
  <c r="J1195" i="19"/>
  <c r="M1195" i="19" s="1"/>
  <c r="H1195" i="19"/>
  <c r="F1195" i="19"/>
  <c r="I1195" i="19" s="1"/>
  <c r="D1195" i="19"/>
  <c r="L1194" i="19"/>
  <c r="J1194" i="19"/>
  <c r="M1194" i="19" s="1"/>
  <c r="H1194" i="19"/>
  <c r="F1194" i="19"/>
  <c r="I1194" i="19" s="1"/>
  <c r="D1194" i="19"/>
  <c r="L1193" i="19"/>
  <c r="J1193" i="19"/>
  <c r="M1193" i="19" s="1"/>
  <c r="H1193" i="19"/>
  <c r="F1193" i="19"/>
  <c r="I1193" i="19" s="1"/>
  <c r="D1193" i="19"/>
  <c r="L1192" i="19"/>
  <c r="J1192" i="19"/>
  <c r="M1192" i="19" s="1"/>
  <c r="H1192" i="19"/>
  <c r="F1192" i="19"/>
  <c r="I1192" i="19" s="1"/>
  <c r="D1192" i="19"/>
  <c r="L1191" i="19"/>
  <c r="J1191" i="19"/>
  <c r="M1191" i="19" s="1"/>
  <c r="H1191" i="19"/>
  <c r="F1191" i="19"/>
  <c r="I1191" i="19" s="1"/>
  <c r="D1191" i="19"/>
  <c r="L1190" i="19"/>
  <c r="H1190" i="19"/>
  <c r="D1190" i="19"/>
  <c r="L1189" i="19"/>
  <c r="J1189" i="19"/>
  <c r="M1189" i="19" s="1"/>
  <c r="H1189" i="19"/>
  <c r="F1189" i="19"/>
  <c r="I1189" i="19" s="1"/>
  <c r="D1189" i="19"/>
  <c r="L1188" i="19"/>
  <c r="J1188" i="19"/>
  <c r="M1188" i="19" s="1"/>
  <c r="H1188" i="19"/>
  <c r="F1188" i="19"/>
  <c r="I1188" i="19" s="1"/>
  <c r="D1188" i="19"/>
  <c r="L1187" i="19"/>
  <c r="H1187" i="19"/>
  <c r="D1187" i="19"/>
  <c r="L1186" i="19"/>
  <c r="J1186" i="19"/>
  <c r="M1186" i="19" s="1"/>
  <c r="H1186" i="19"/>
  <c r="F1186" i="19"/>
  <c r="I1186" i="19" s="1"/>
  <c r="D1186" i="19"/>
  <c r="L1185" i="19"/>
  <c r="J1185" i="19"/>
  <c r="M1185" i="19" s="1"/>
  <c r="H1185" i="19"/>
  <c r="F1185" i="19"/>
  <c r="I1185" i="19" s="1"/>
  <c r="D1185" i="19"/>
  <c r="L1184" i="19"/>
  <c r="J1184" i="19"/>
  <c r="M1184" i="19" s="1"/>
  <c r="H1184" i="19"/>
  <c r="F1184" i="19"/>
  <c r="I1184" i="19" s="1"/>
  <c r="D1184" i="19"/>
  <c r="L1183" i="19"/>
  <c r="J1183" i="19"/>
  <c r="M1183" i="19" s="1"/>
  <c r="H1183" i="19"/>
  <c r="F1183" i="19"/>
  <c r="I1183" i="19" s="1"/>
  <c r="D1183" i="19"/>
  <c r="L1182" i="19"/>
  <c r="J1182" i="19"/>
  <c r="M1182" i="19" s="1"/>
  <c r="H1182" i="19"/>
  <c r="F1182" i="19"/>
  <c r="I1182" i="19" s="1"/>
  <c r="D1182" i="19"/>
  <c r="L1181" i="19"/>
  <c r="J1181" i="19"/>
  <c r="M1181" i="19" s="1"/>
  <c r="H1181" i="19"/>
  <c r="F1181" i="19"/>
  <c r="I1181" i="19" s="1"/>
  <c r="D1181" i="19"/>
  <c r="L1180" i="19"/>
  <c r="J1180" i="19"/>
  <c r="M1180" i="19" s="1"/>
  <c r="H1180" i="19"/>
  <c r="F1180" i="19"/>
  <c r="I1180" i="19" s="1"/>
  <c r="D1180" i="19"/>
  <c r="L1179" i="19"/>
  <c r="H1179" i="19"/>
  <c r="D1179" i="19"/>
  <c r="B1177" i="19"/>
  <c r="L1206" i="19" s="1"/>
  <c r="I1174" i="19"/>
  <c r="F1172" i="19"/>
  <c r="L1170" i="19"/>
  <c r="J1170" i="19"/>
  <c r="M1170" i="19" s="1"/>
  <c r="H1170" i="19"/>
  <c r="F1170" i="19"/>
  <c r="I1170" i="19" s="1"/>
  <c r="D1170" i="19"/>
  <c r="L1169" i="19"/>
  <c r="J1169" i="19"/>
  <c r="M1169" i="19" s="1"/>
  <c r="H1169" i="19"/>
  <c r="F1169" i="19"/>
  <c r="I1169" i="19" s="1"/>
  <c r="D1169" i="19"/>
  <c r="L1168" i="19"/>
  <c r="J1168" i="19"/>
  <c r="M1168" i="19" s="1"/>
  <c r="H1168" i="19"/>
  <c r="F1168" i="19"/>
  <c r="I1168" i="19" s="1"/>
  <c r="D1168" i="19"/>
  <c r="L1167" i="19"/>
  <c r="J1167" i="19"/>
  <c r="M1167" i="19" s="1"/>
  <c r="H1167" i="19"/>
  <c r="F1167" i="19"/>
  <c r="I1167" i="19" s="1"/>
  <c r="D1167" i="19"/>
  <c r="L1166" i="19"/>
  <c r="J1166" i="19"/>
  <c r="M1166" i="19" s="1"/>
  <c r="H1166" i="19"/>
  <c r="F1166" i="19"/>
  <c r="I1166" i="19" s="1"/>
  <c r="D1166" i="19"/>
  <c r="L1165" i="19"/>
  <c r="J1165" i="19"/>
  <c r="M1165" i="19" s="1"/>
  <c r="H1165" i="19"/>
  <c r="F1165" i="19"/>
  <c r="I1165" i="19" s="1"/>
  <c r="D1165" i="19"/>
  <c r="L1164" i="19"/>
  <c r="J1164" i="19"/>
  <c r="M1164" i="19" s="1"/>
  <c r="H1164" i="19"/>
  <c r="F1164" i="19"/>
  <c r="I1164" i="19" s="1"/>
  <c r="D1164" i="19"/>
  <c r="L1163" i="19"/>
  <c r="J1163" i="19"/>
  <c r="M1163" i="19" s="1"/>
  <c r="H1163" i="19"/>
  <c r="F1163" i="19"/>
  <c r="I1163" i="19" s="1"/>
  <c r="D1163" i="19"/>
  <c r="L1162" i="19"/>
  <c r="J1162" i="19"/>
  <c r="M1162" i="19" s="1"/>
  <c r="H1162" i="19"/>
  <c r="F1162" i="19"/>
  <c r="I1162" i="19" s="1"/>
  <c r="D1162" i="19"/>
  <c r="L1161" i="19"/>
  <c r="J1161" i="19"/>
  <c r="M1161" i="19" s="1"/>
  <c r="H1161" i="19"/>
  <c r="F1161" i="19"/>
  <c r="I1161" i="19" s="1"/>
  <c r="D1161" i="19"/>
  <c r="L1160" i="19"/>
  <c r="J1160" i="19"/>
  <c r="M1160" i="19" s="1"/>
  <c r="H1160" i="19"/>
  <c r="F1160" i="19"/>
  <c r="I1160" i="19" s="1"/>
  <c r="D1160" i="19"/>
  <c r="L1159" i="19"/>
  <c r="J1159" i="19"/>
  <c r="M1159" i="19" s="1"/>
  <c r="H1159" i="19"/>
  <c r="F1159" i="19"/>
  <c r="I1159" i="19" s="1"/>
  <c r="D1159" i="19"/>
  <c r="L1158" i="19"/>
  <c r="H1158" i="19"/>
  <c r="D1158" i="19"/>
  <c r="L1157" i="19"/>
  <c r="J1157" i="19"/>
  <c r="M1157" i="19" s="1"/>
  <c r="H1157" i="19"/>
  <c r="F1157" i="19"/>
  <c r="I1157" i="19" s="1"/>
  <c r="D1157" i="19"/>
  <c r="L1156" i="19"/>
  <c r="J1156" i="19"/>
  <c r="M1156" i="19" s="1"/>
  <c r="H1156" i="19"/>
  <c r="F1156" i="19"/>
  <c r="I1156" i="19" s="1"/>
  <c r="D1156" i="19"/>
  <c r="L1155" i="19"/>
  <c r="H1155" i="19"/>
  <c r="D1155" i="19"/>
  <c r="L1154" i="19"/>
  <c r="J1154" i="19"/>
  <c r="M1154" i="19" s="1"/>
  <c r="H1154" i="19"/>
  <c r="F1154" i="19"/>
  <c r="I1154" i="19" s="1"/>
  <c r="D1154" i="19"/>
  <c r="L1153" i="19"/>
  <c r="J1153" i="19"/>
  <c r="M1153" i="19" s="1"/>
  <c r="H1153" i="19"/>
  <c r="F1153" i="19"/>
  <c r="I1153" i="19" s="1"/>
  <c r="D1153" i="19"/>
  <c r="L1152" i="19"/>
  <c r="J1152" i="19"/>
  <c r="M1152" i="19" s="1"/>
  <c r="H1152" i="19"/>
  <c r="F1152" i="19"/>
  <c r="I1152" i="19" s="1"/>
  <c r="D1152" i="19"/>
  <c r="L1151" i="19"/>
  <c r="H1151" i="19"/>
  <c r="D1151" i="19"/>
  <c r="L1150" i="19"/>
  <c r="J1150" i="19"/>
  <c r="M1150" i="19" s="1"/>
  <c r="H1150" i="19"/>
  <c r="F1150" i="19"/>
  <c r="I1150" i="19" s="1"/>
  <c r="D1150" i="19"/>
  <c r="L1149" i="19"/>
  <c r="J1149" i="19"/>
  <c r="M1149" i="19" s="1"/>
  <c r="H1149" i="19"/>
  <c r="F1149" i="19"/>
  <c r="I1149" i="19" s="1"/>
  <c r="D1149" i="19"/>
  <c r="L1148" i="19"/>
  <c r="J1148" i="19"/>
  <c r="M1148" i="19" s="1"/>
  <c r="H1148" i="19"/>
  <c r="F1148" i="19"/>
  <c r="I1148" i="19" s="1"/>
  <c r="D1148" i="19"/>
  <c r="L1147" i="19"/>
  <c r="H1147" i="19"/>
  <c r="D1147" i="19"/>
  <c r="I1142" i="19"/>
  <c r="F1140" i="19"/>
  <c r="L1138" i="19"/>
  <c r="J1138" i="19"/>
  <c r="M1138" i="19" s="1"/>
  <c r="H1138" i="19"/>
  <c r="F1138" i="19"/>
  <c r="I1138" i="19" s="1"/>
  <c r="D1138" i="19"/>
  <c r="L1137" i="19"/>
  <c r="H1137" i="19"/>
  <c r="D1137" i="19"/>
  <c r="L1136" i="19"/>
  <c r="J1136" i="19"/>
  <c r="M1136" i="19" s="1"/>
  <c r="H1136" i="19"/>
  <c r="F1136" i="19"/>
  <c r="I1136" i="19" s="1"/>
  <c r="D1136" i="19"/>
  <c r="L1135" i="19"/>
  <c r="J1135" i="19"/>
  <c r="M1135" i="19" s="1"/>
  <c r="H1135" i="19"/>
  <c r="F1135" i="19"/>
  <c r="I1135" i="19" s="1"/>
  <c r="D1135" i="19"/>
  <c r="L1134" i="19"/>
  <c r="J1134" i="19"/>
  <c r="M1134" i="19" s="1"/>
  <c r="H1134" i="19"/>
  <c r="F1134" i="19"/>
  <c r="I1134" i="19" s="1"/>
  <c r="D1134" i="19"/>
  <c r="L1133" i="19"/>
  <c r="J1133" i="19"/>
  <c r="M1133" i="19" s="1"/>
  <c r="H1133" i="19"/>
  <c r="F1133" i="19"/>
  <c r="I1133" i="19" s="1"/>
  <c r="D1133" i="19"/>
  <c r="L1132" i="19"/>
  <c r="J1132" i="19"/>
  <c r="M1132" i="19" s="1"/>
  <c r="H1132" i="19"/>
  <c r="F1132" i="19"/>
  <c r="I1132" i="19" s="1"/>
  <c r="D1132" i="19"/>
  <c r="L1131" i="19"/>
  <c r="J1131" i="19"/>
  <c r="M1131" i="19" s="1"/>
  <c r="H1131" i="19"/>
  <c r="F1131" i="19"/>
  <c r="I1131" i="19" s="1"/>
  <c r="D1131" i="19"/>
  <c r="L1130" i="19"/>
  <c r="J1130" i="19"/>
  <c r="M1130" i="19" s="1"/>
  <c r="H1130" i="19"/>
  <c r="F1130" i="19"/>
  <c r="I1130" i="19" s="1"/>
  <c r="D1130" i="19"/>
  <c r="L1129" i="19"/>
  <c r="J1129" i="19"/>
  <c r="M1129" i="19" s="1"/>
  <c r="H1129" i="19"/>
  <c r="F1129" i="19"/>
  <c r="I1129" i="19" s="1"/>
  <c r="D1129" i="19"/>
  <c r="L1128" i="19"/>
  <c r="J1128" i="19"/>
  <c r="M1128" i="19" s="1"/>
  <c r="H1128" i="19"/>
  <c r="F1128" i="19"/>
  <c r="I1128" i="19" s="1"/>
  <c r="D1128" i="19"/>
  <c r="L1127" i="19"/>
  <c r="J1127" i="19"/>
  <c r="M1127" i="19" s="1"/>
  <c r="H1127" i="19"/>
  <c r="F1127" i="19"/>
  <c r="I1127" i="19" s="1"/>
  <c r="D1127" i="19"/>
  <c r="L1126" i="19"/>
  <c r="J1126" i="19"/>
  <c r="M1126" i="19" s="1"/>
  <c r="H1126" i="19"/>
  <c r="F1126" i="19"/>
  <c r="I1126" i="19" s="1"/>
  <c r="D1126" i="19"/>
  <c r="L1125" i="19"/>
  <c r="J1125" i="19"/>
  <c r="M1125" i="19" s="1"/>
  <c r="H1125" i="19"/>
  <c r="F1125" i="19"/>
  <c r="I1125" i="19" s="1"/>
  <c r="D1125" i="19"/>
  <c r="L1124" i="19"/>
  <c r="J1124" i="19"/>
  <c r="M1124" i="19" s="1"/>
  <c r="H1124" i="19"/>
  <c r="F1124" i="19"/>
  <c r="I1124" i="19" s="1"/>
  <c r="D1124" i="19"/>
  <c r="L1123" i="19"/>
  <c r="H1123" i="19"/>
  <c r="D1123" i="19"/>
  <c r="L1122" i="19"/>
  <c r="J1122" i="19"/>
  <c r="M1122" i="19" s="1"/>
  <c r="H1122" i="19"/>
  <c r="F1122" i="19"/>
  <c r="I1122" i="19" s="1"/>
  <c r="D1122" i="19"/>
  <c r="L1121" i="19"/>
  <c r="J1121" i="19"/>
  <c r="M1121" i="19" s="1"/>
  <c r="H1121" i="19"/>
  <c r="F1121" i="19"/>
  <c r="I1121" i="19" s="1"/>
  <c r="D1121" i="19"/>
  <c r="L1120" i="19"/>
  <c r="J1120" i="19"/>
  <c r="M1120" i="19" s="1"/>
  <c r="H1120" i="19"/>
  <c r="F1120" i="19"/>
  <c r="I1120" i="19" s="1"/>
  <c r="D1120" i="19"/>
  <c r="L1119" i="19"/>
  <c r="J1119" i="19"/>
  <c r="M1119" i="19" s="1"/>
  <c r="H1119" i="19"/>
  <c r="F1119" i="19"/>
  <c r="I1119" i="19" s="1"/>
  <c r="D1119" i="19"/>
  <c r="L1118" i="19"/>
  <c r="J1118" i="19"/>
  <c r="M1118" i="19" s="1"/>
  <c r="H1118" i="19"/>
  <c r="F1118" i="19"/>
  <c r="I1118" i="19" s="1"/>
  <c r="D1118" i="19"/>
  <c r="L1117" i="19"/>
  <c r="J1117" i="19"/>
  <c r="M1117" i="19" s="1"/>
  <c r="H1117" i="19"/>
  <c r="F1117" i="19"/>
  <c r="I1117" i="19" s="1"/>
  <c r="D1117" i="19"/>
  <c r="L1116" i="19"/>
  <c r="J1116" i="19"/>
  <c r="M1116" i="19" s="1"/>
  <c r="H1116" i="19"/>
  <c r="F1116" i="19"/>
  <c r="I1116" i="19" s="1"/>
  <c r="D1116" i="19"/>
  <c r="L1115" i="19"/>
  <c r="H1115" i="19"/>
  <c r="D1115" i="19"/>
  <c r="I1110" i="19"/>
  <c r="F1108" i="19"/>
  <c r="L1106" i="19"/>
  <c r="H1106" i="19"/>
  <c r="D1106" i="19"/>
  <c r="L1105" i="19"/>
  <c r="H1105" i="19"/>
  <c r="D1105" i="19"/>
  <c r="L1104" i="19"/>
  <c r="J1104" i="19"/>
  <c r="M1104" i="19" s="1"/>
  <c r="H1104" i="19"/>
  <c r="F1104" i="19"/>
  <c r="I1104" i="19" s="1"/>
  <c r="D1104" i="19"/>
  <c r="L1103" i="19"/>
  <c r="J1103" i="19"/>
  <c r="M1103" i="19" s="1"/>
  <c r="H1103" i="19"/>
  <c r="F1103" i="19"/>
  <c r="I1103" i="19" s="1"/>
  <c r="D1103" i="19"/>
  <c r="L1102" i="19"/>
  <c r="J1102" i="19"/>
  <c r="M1102" i="19" s="1"/>
  <c r="H1102" i="19"/>
  <c r="F1102" i="19"/>
  <c r="I1102" i="19" s="1"/>
  <c r="D1102" i="19"/>
  <c r="L1101" i="19"/>
  <c r="J1101" i="19"/>
  <c r="M1101" i="19" s="1"/>
  <c r="H1101" i="19"/>
  <c r="F1101" i="19"/>
  <c r="I1101" i="19" s="1"/>
  <c r="D1101" i="19"/>
  <c r="L1100" i="19"/>
  <c r="H1100" i="19"/>
  <c r="D1100" i="19"/>
  <c r="L1099" i="19"/>
  <c r="J1099" i="19"/>
  <c r="M1099" i="19" s="1"/>
  <c r="H1099" i="19"/>
  <c r="F1099" i="19"/>
  <c r="I1099" i="19" s="1"/>
  <c r="D1099" i="19"/>
  <c r="L1098" i="19"/>
  <c r="J1098" i="19"/>
  <c r="M1098" i="19" s="1"/>
  <c r="H1098" i="19"/>
  <c r="F1098" i="19"/>
  <c r="I1098" i="19" s="1"/>
  <c r="D1098" i="19"/>
  <c r="L1097" i="19"/>
  <c r="J1097" i="19"/>
  <c r="M1097" i="19" s="1"/>
  <c r="H1097" i="19"/>
  <c r="F1097" i="19"/>
  <c r="I1097" i="19" s="1"/>
  <c r="D1097" i="19"/>
  <c r="L1096" i="19"/>
  <c r="H1096" i="19"/>
  <c r="D1096" i="19"/>
  <c r="L1095" i="19"/>
  <c r="J1095" i="19"/>
  <c r="M1095" i="19" s="1"/>
  <c r="H1095" i="19"/>
  <c r="F1095" i="19"/>
  <c r="I1095" i="19" s="1"/>
  <c r="D1095" i="19"/>
  <c r="L1094" i="19"/>
  <c r="H1094" i="19"/>
  <c r="D1094" i="19"/>
  <c r="L1093" i="19"/>
  <c r="H1093" i="19"/>
  <c r="D1093" i="19"/>
  <c r="L1092" i="19"/>
  <c r="H1092" i="19"/>
  <c r="D1092" i="19"/>
  <c r="L1091" i="19"/>
  <c r="H1091" i="19"/>
  <c r="D1091" i="19"/>
  <c r="L1090" i="19"/>
  <c r="J1090" i="19"/>
  <c r="M1090" i="19" s="1"/>
  <c r="H1090" i="19"/>
  <c r="F1090" i="19"/>
  <c r="I1090" i="19" s="1"/>
  <c r="D1090" i="19"/>
  <c r="L1089" i="19"/>
  <c r="H1089" i="19"/>
  <c r="D1089" i="19"/>
  <c r="L1088" i="19"/>
  <c r="J1088" i="19"/>
  <c r="M1088" i="19" s="1"/>
  <c r="H1088" i="19"/>
  <c r="F1088" i="19"/>
  <c r="I1088" i="19" s="1"/>
  <c r="D1088" i="19"/>
  <c r="L1087" i="19"/>
  <c r="J1087" i="19"/>
  <c r="M1087" i="19" s="1"/>
  <c r="H1087" i="19"/>
  <c r="F1087" i="19"/>
  <c r="I1087" i="19" s="1"/>
  <c r="D1087" i="19"/>
  <c r="L1086" i="19"/>
  <c r="H1086" i="19"/>
  <c r="D1086" i="19"/>
  <c r="L1085" i="19"/>
  <c r="J1085" i="19"/>
  <c r="M1085" i="19" s="1"/>
  <c r="H1085" i="19"/>
  <c r="F1085" i="19"/>
  <c r="I1085" i="19" s="1"/>
  <c r="D1085" i="19"/>
  <c r="L1084" i="19"/>
  <c r="H1084" i="19"/>
  <c r="D1084" i="19"/>
  <c r="L1083" i="19"/>
  <c r="H1083" i="19"/>
  <c r="D1083" i="19"/>
  <c r="I1078" i="19"/>
  <c r="F1076" i="19"/>
  <c r="L1074" i="19"/>
  <c r="J1074" i="19"/>
  <c r="M1074" i="19" s="1"/>
  <c r="H1074" i="19"/>
  <c r="F1074" i="19"/>
  <c r="I1074" i="19" s="1"/>
  <c r="D1074" i="19"/>
  <c r="L1073" i="19"/>
  <c r="J1073" i="19"/>
  <c r="M1073" i="19" s="1"/>
  <c r="H1073" i="19"/>
  <c r="F1073" i="19"/>
  <c r="I1073" i="19" s="1"/>
  <c r="D1073" i="19"/>
  <c r="L1072" i="19"/>
  <c r="J1072" i="19"/>
  <c r="M1072" i="19" s="1"/>
  <c r="H1072" i="19"/>
  <c r="F1072" i="19"/>
  <c r="I1072" i="19" s="1"/>
  <c r="D1072" i="19"/>
  <c r="L1071" i="19"/>
  <c r="J1071" i="19"/>
  <c r="M1071" i="19" s="1"/>
  <c r="H1071" i="19"/>
  <c r="F1071" i="19"/>
  <c r="I1071" i="19" s="1"/>
  <c r="D1071" i="19"/>
  <c r="L1070" i="19"/>
  <c r="J1070" i="19"/>
  <c r="M1070" i="19" s="1"/>
  <c r="H1070" i="19"/>
  <c r="F1070" i="19"/>
  <c r="I1070" i="19" s="1"/>
  <c r="D1070" i="19"/>
  <c r="L1069" i="19"/>
  <c r="J1069" i="19"/>
  <c r="M1069" i="19" s="1"/>
  <c r="H1069" i="19"/>
  <c r="F1069" i="19"/>
  <c r="I1069" i="19" s="1"/>
  <c r="D1069" i="19"/>
  <c r="L1068" i="19"/>
  <c r="J1068" i="19"/>
  <c r="M1068" i="19" s="1"/>
  <c r="H1068" i="19"/>
  <c r="F1068" i="19"/>
  <c r="I1068" i="19" s="1"/>
  <c r="D1068" i="19"/>
  <c r="L1067" i="19"/>
  <c r="J1067" i="19"/>
  <c r="M1067" i="19" s="1"/>
  <c r="H1067" i="19"/>
  <c r="F1067" i="19"/>
  <c r="I1067" i="19" s="1"/>
  <c r="D1067" i="19"/>
  <c r="L1066" i="19"/>
  <c r="J1066" i="19"/>
  <c r="M1066" i="19" s="1"/>
  <c r="H1066" i="19"/>
  <c r="F1066" i="19"/>
  <c r="I1066" i="19" s="1"/>
  <c r="D1066" i="19"/>
  <c r="L1065" i="19"/>
  <c r="J1065" i="19"/>
  <c r="M1065" i="19" s="1"/>
  <c r="H1065" i="19"/>
  <c r="F1065" i="19"/>
  <c r="I1065" i="19" s="1"/>
  <c r="D1065" i="19"/>
  <c r="L1064" i="19"/>
  <c r="J1064" i="19"/>
  <c r="M1064" i="19" s="1"/>
  <c r="H1064" i="19"/>
  <c r="F1064" i="19"/>
  <c r="I1064" i="19" s="1"/>
  <c r="D1064" i="19"/>
  <c r="L1063" i="19"/>
  <c r="J1063" i="19"/>
  <c r="M1063" i="19" s="1"/>
  <c r="H1063" i="19"/>
  <c r="F1063" i="19"/>
  <c r="I1063" i="19" s="1"/>
  <c r="D1063" i="19"/>
  <c r="L1062" i="19"/>
  <c r="J1062" i="19"/>
  <c r="M1062" i="19" s="1"/>
  <c r="H1062" i="19"/>
  <c r="F1062" i="19"/>
  <c r="I1062" i="19" s="1"/>
  <c r="D1062" i="19"/>
  <c r="L1061" i="19"/>
  <c r="J1061" i="19"/>
  <c r="M1061" i="19" s="1"/>
  <c r="H1061" i="19"/>
  <c r="F1061" i="19"/>
  <c r="I1061" i="19" s="1"/>
  <c r="D1061" i="19"/>
  <c r="L1060" i="19"/>
  <c r="J1060" i="19"/>
  <c r="M1060" i="19" s="1"/>
  <c r="H1060" i="19"/>
  <c r="F1060" i="19"/>
  <c r="I1060" i="19" s="1"/>
  <c r="D1060" i="19"/>
  <c r="L1059" i="19"/>
  <c r="H1059" i="19"/>
  <c r="D1059" i="19"/>
  <c r="L1058" i="19"/>
  <c r="J1058" i="19"/>
  <c r="M1058" i="19" s="1"/>
  <c r="H1058" i="19"/>
  <c r="F1058" i="19"/>
  <c r="I1058" i="19" s="1"/>
  <c r="D1058" i="19"/>
  <c r="L1057" i="19"/>
  <c r="J1057" i="19"/>
  <c r="M1057" i="19" s="1"/>
  <c r="H1057" i="19"/>
  <c r="F1057" i="19"/>
  <c r="I1057" i="19" s="1"/>
  <c r="D1057" i="19"/>
  <c r="L1056" i="19"/>
  <c r="J1056" i="19"/>
  <c r="M1056" i="19" s="1"/>
  <c r="H1056" i="19"/>
  <c r="F1056" i="19"/>
  <c r="I1056" i="19" s="1"/>
  <c r="D1056" i="19"/>
  <c r="L1055" i="19"/>
  <c r="J1055" i="19"/>
  <c r="M1055" i="19" s="1"/>
  <c r="H1055" i="19"/>
  <c r="F1055" i="19"/>
  <c r="I1055" i="19" s="1"/>
  <c r="D1055" i="19"/>
  <c r="L1054" i="19"/>
  <c r="J1054" i="19"/>
  <c r="M1054" i="19" s="1"/>
  <c r="H1054" i="19"/>
  <c r="F1054" i="19"/>
  <c r="I1054" i="19" s="1"/>
  <c r="D1054" i="19"/>
  <c r="L1053" i="19"/>
  <c r="J1053" i="19"/>
  <c r="M1053" i="19" s="1"/>
  <c r="H1053" i="19"/>
  <c r="F1053" i="19"/>
  <c r="I1053" i="19" s="1"/>
  <c r="D1053" i="19"/>
  <c r="L1052" i="19"/>
  <c r="J1052" i="19"/>
  <c r="M1052" i="19" s="1"/>
  <c r="H1052" i="19"/>
  <c r="F1052" i="19"/>
  <c r="I1052" i="19" s="1"/>
  <c r="D1052" i="19"/>
  <c r="L1051" i="19"/>
  <c r="H1051" i="19"/>
  <c r="D1051" i="19"/>
  <c r="B1049" i="19"/>
  <c r="L1078" i="19" s="1"/>
  <c r="I1046" i="19"/>
  <c r="F1044" i="19"/>
  <c r="L1042" i="19"/>
  <c r="J1042" i="19"/>
  <c r="M1042" i="19" s="1"/>
  <c r="H1042" i="19"/>
  <c r="F1042" i="19"/>
  <c r="I1042" i="19" s="1"/>
  <c r="D1042" i="19"/>
  <c r="L1041" i="19"/>
  <c r="J1041" i="19"/>
  <c r="M1041" i="19" s="1"/>
  <c r="H1041" i="19"/>
  <c r="F1041" i="19"/>
  <c r="I1041" i="19" s="1"/>
  <c r="D1041" i="19"/>
  <c r="L1040" i="19"/>
  <c r="J1040" i="19"/>
  <c r="M1040" i="19" s="1"/>
  <c r="H1040" i="19"/>
  <c r="F1040" i="19"/>
  <c r="I1040" i="19" s="1"/>
  <c r="D1040" i="19"/>
  <c r="L1039" i="19"/>
  <c r="J1039" i="19"/>
  <c r="M1039" i="19" s="1"/>
  <c r="H1039" i="19"/>
  <c r="F1039" i="19"/>
  <c r="I1039" i="19" s="1"/>
  <c r="D1039" i="19"/>
  <c r="L1038" i="19"/>
  <c r="J1038" i="19"/>
  <c r="M1038" i="19" s="1"/>
  <c r="H1038" i="19"/>
  <c r="F1038" i="19"/>
  <c r="I1038" i="19" s="1"/>
  <c r="D1038" i="19"/>
  <c r="L1037" i="19"/>
  <c r="J1037" i="19"/>
  <c r="M1037" i="19" s="1"/>
  <c r="H1037" i="19"/>
  <c r="F1037" i="19"/>
  <c r="I1037" i="19" s="1"/>
  <c r="D1037" i="19"/>
  <c r="L1036" i="19"/>
  <c r="J1036" i="19"/>
  <c r="M1036" i="19" s="1"/>
  <c r="H1036" i="19"/>
  <c r="F1036" i="19"/>
  <c r="I1036" i="19" s="1"/>
  <c r="D1036" i="19"/>
  <c r="L1035" i="19"/>
  <c r="J1035" i="19"/>
  <c r="M1035" i="19" s="1"/>
  <c r="H1035" i="19"/>
  <c r="F1035" i="19"/>
  <c r="I1035" i="19" s="1"/>
  <c r="D1035" i="19"/>
  <c r="L1034" i="19"/>
  <c r="J1034" i="19"/>
  <c r="M1034" i="19" s="1"/>
  <c r="H1034" i="19"/>
  <c r="F1034" i="19"/>
  <c r="I1034" i="19" s="1"/>
  <c r="D1034" i="19"/>
  <c r="L1033" i="19"/>
  <c r="J1033" i="19"/>
  <c r="M1033" i="19" s="1"/>
  <c r="H1033" i="19"/>
  <c r="F1033" i="19"/>
  <c r="I1033" i="19" s="1"/>
  <c r="D1033" i="19"/>
  <c r="L1032" i="19"/>
  <c r="J1032" i="19"/>
  <c r="M1032" i="19" s="1"/>
  <c r="H1032" i="19"/>
  <c r="F1032" i="19"/>
  <c r="I1032" i="19" s="1"/>
  <c r="D1032" i="19"/>
  <c r="L1031" i="19"/>
  <c r="J1031" i="19"/>
  <c r="M1031" i="19" s="1"/>
  <c r="H1031" i="19"/>
  <c r="F1031" i="19"/>
  <c r="I1031" i="19" s="1"/>
  <c r="D1031" i="19"/>
  <c r="L1030" i="19"/>
  <c r="H1030" i="19"/>
  <c r="D1030" i="19"/>
  <c r="L1029" i="19"/>
  <c r="J1029" i="19"/>
  <c r="M1029" i="19" s="1"/>
  <c r="H1029" i="19"/>
  <c r="F1029" i="19"/>
  <c r="I1029" i="19" s="1"/>
  <c r="D1029" i="19"/>
  <c r="L1028" i="19"/>
  <c r="J1028" i="19"/>
  <c r="M1028" i="19" s="1"/>
  <c r="H1028" i="19"/>
  <c r="F1028" i="19"/>
  <c r="I1028" i="19" s="1"/>
  <c r="D1028" i="19"/>
  <c r="L1027" i="19"/>
  <c r="H1027" i="19"/>
  <c r="D1027" i="19"/>
  <c r="L1026" i="19"/>
  <c r="J1026" i="19"/>
  <c r="M1026" i="19" s="1"/>
  <c r="H1026" i="19"/>
  <c r="F1026" i="19"/>
  <c r="I1026" i="19" s="1"/>
  <c r="D1026" i="19"/>
  <c r="L1025" i="19"/>
  <c r="J1025" i="19"/>
  <c r="M1025" i="19" s="1"/>
  <c r="H1025" i="19"/>
  <c r="F1025" i="19"/>
  <c r="I1025" i="19" s="1"/>
  <c r="D1025" i="19"/>
  <c r="L1024" i="19"/>
  <c r="J1024" i="19"/>
  <c r="M1024" i="19" s="1"/>
  <c r="H1024" i="19"/>
  <c r="F1024" i="19"/>
  <c r="I1024" i="19" s="1"/>
  <c r="D1024" i="19"/>
  <c r="L1023" i="19"/>
  <c r="J1023" i="19"/>
  <c r="M1023" i="19" s="1"/>
  <c r="H1023" i="19"/>
  <c r="F1023" i="19"/>
  <c r="I1023" i="19" s="1"/>
  <c r="D1023" i="19"/>
  <c r="L1022" i="19"/>
  <c r="J1022" i="19"/>
  <c r="M1022" i="19" s="1"/>
  <c r="H1022" i="19"/>
  <c r="F1022" i="19"/>
  <c r="I1022" i="19" s="1"/>
  <c r="D1022" i="19"/>
  <c r="L1021" i="19"/>
  <c r="J1021" i="19"/>
  <c r="M1021" i="19" s="1"/>
  <c r="H1021" i="19"/>
  <c r="F1021" i="19"/>
  <c r="I1021" i="19" s="1"/>
  <c r="D1021" i="19"/>
  <c r="L1020" i="19"/>
  <c r="J1020" i="19"/>
  <c r="M1020" i="19" s="1"/>
  <c r="H1020" i="19"/>
  <c r="F1020" i="19"/>
  <c r="I1020" i="19" s="1"/>
  <c r="D1020" i="19"/>
  <c r="L1019" i="19"/>
  <c r="H1019" i="19"/>
  <c r="D1019" i="19"/>
  <c r="I1014" i="19"/>
  <c r="F1012" i="19"/>
  <c r="L1010" i="19"/>
  <c r="J1010" i="19"/>
  <c r="M1010" i="19" s="1"/>
  <c r="H1010" i="19"/>
  <c r="F1010" i="19"/>
  <c r="I1010" i="19" s="1"/>
  <c r="D1010" i="19"/>
  <c r="L1009" i="19"/>
  <c r="J1009" i="19"/>
  <c r="M1009" i="19" s="1"/>
  <c r="H1009" i="19"/>
  <c r="F1009" i="19"/>
  <c r="I1009" i="19" s="1"/>
  <c r="D1009" i="19"/>
  <c r="L1008" i="19"/>
  <c r="J1008" i="19"/>
  <c r="M1008" i="19" s="1"/>
  <c r="H1008" i="19"/>
  <c r="F1008" i="19"/>
  <c r="I1008" i="19" s="1"/>
  <c r="D1008" i="19"/>
  <c r="L1007" i="19"/>
  <c r="J1007" i="19"/>
  <c r="M1007" i="19" s="1"/>
  <c r="H1007" i="19"/>
  <c r="F1007" i="19"/>
  <c r="I1007" i="19" s="1"/>
  <c r="D1007" i="19"/>
  <c r="L1006" i="19"/>
  <c r="J1006" i="19"/>
  <c r="M1006" i="19" s="1"/>
  <c r="H1006" i="19"/>
  <c r="F1006" i="19"/>
  <c r="I1006" i="19" s="1"/>
  <c r="D1006" i="19"/>
  <c r="L1005" i="19"/>
  <c r="J1005" i="19"/>
  <c r="M1005" i="19" s="1"/>
  <c r="H1005" i="19"/>
  <c r="F1005" i="19"/>
  <c r="I1005" i="19" s="1"/>
  <c r="D1005" i="19"/>
  <c r="L1004" i="19"/>
  <c r="J1004" i="19"/>
  <c r="M1004" i="19" s="1"/>
  <c r="H1004" i="19"/>
  <c r="F1004" i="19"/>
  <c r="I1004" i="19" s="1"/>
  <c r="D1004" i="19"/>
  <c r="L1003" i="19"/>
  <c r="J1003" i="19"/>
  <c r="M1003" i="19" s="1"/>
  <c r="H1003" i="19"/>
  <c r="F1003" i="19"/>
  <c r="I1003" i="19" s="1"/>
  <c r="D1003" i="19"/>
  <c r="L1002" i="19"/>
  <c r="J1002" i="19"/>
  <c r="M1002" i="19" s="1"/>
  <c r="H1002" i="19"/>
  <c r="F1002" i="19"/>
  <c r="I1002" i="19" s="1"/>
  <c r="D1002" i="19"/>
  <c r="L1001" i="19"/>
  <c r="J1001" i="19"/>
  <c r="M1001" i="19" s="1"/>
  <c r="H1001" i="19"/>
  <c r="F1001" i="19"/>
  <c r="I1001" i="19" s="1"/>
  <c r="D1001" i="19"/>
  <c r="L1000" i="19"/>
  <c r="J1000" i="19"/>
  <c r="M1000" i="19" s="1"/>
  <c r="H1000" i="19"/>
  <c r="F1000" i="19"/>
  <c r="I1000" i="19" s="1"/>
  <c r="D1000" i="19"/>
  <c r="L999" i="19"/>
  <c r="J999" i="19"/>
  <c r="M999" i="19" s="1"/>
  <c r="H999" i="19"/>
  <c r="F999" i="19"/>
  <c r="I999" i="19" s="1"/>
  <c r="D999" i="19"/>
  <c r="L998" i="19"/>
  <c r="J998" i="19"/>
  <c r="M998" i="19" s="1"/>
  <c r="H998" i="19"/>
  <c r="F998" i="19"/>
  <c r="I998" i="19" s="1"/>
  <c r="D998" i="19"/>
  <c r="L997" i="19"/>
  <c r="J997" i="19"/>
  <c r="M997" i="19" s="1"/>
  <c r="H997" i="19"/>
  <c r="F997" i="19"/>
  <c r="I997" i="19" s="1"/>
  <c r="D997" i="19"/>
  <c r="L996" i="19"/>
  <c r="J996" i="19"/>
  <c r="M996" i="19" s="1"/>
  <c r="H996" i="19"/>
  <c r="F996" i="19"/>
  <c r="I996" i="19" s="1"/>
  <c r="D996" i="19"/>
  <c r="L995" i="19"/>
  <c r="H995" i="19"/>
  <c r="D995" i="19"/>
  <c r="L994" i="19"/>
  <c r="J994" i="19"/>
  <c r="M994" i="19" s="1"/>
  <c r="H994" i="19"/>
  <c r="F994" i="19"/>
  <c r="I994" i="19" s="1"/>
  <c r="D994" i="19"/>
  <c r="L993" i="19"/>
  <c r="J993" i="19"/>
  <c r="M993" i="19" s="1"/>
  <c r="H993" i="19"/>
  <c r="F993" i="19"/>
  <c r="I993" i="19" s="1"/>
  <c r="D993" i="19"/>
  <c r="L992" i="19"/>
  <c r="J992" i="19"/>
  <c r="M992" i="19" s="1"/>
  <c r="H992" i="19"/>
  <c r="F992" i="19"/>
  <c r="I992" i="19" s="1"/>
  <c r="D992" i="19"/>
  <c r="L991" i="19"/>
  <c r="J991" i="19"/>
  <c r="M991" i="19" s="1"/>
  <c r="H991" i="19"/>
  <c r="F991" i="19"/>
  <c r="I991" i="19" s="1"/>
  <c r="D991" i="19"/>
  <c r="L990" i="19"/>
  <c r="J990" i="19"/>
  <c r="M990" i="19" s="1"/>
  <c r="H990" i="19"/>
  <c r="F990" i="19"/>
  <c r="I990" i="19" s="1"/>
  <c r="D990" i="19"/>
  <c r="L989" i="19"/>
  <c r="J989" i="19"/>
  <c r="M989" i="19" s="1"/>
  <c r="H989" i="19"/>
  <c r="F989" i="19"/>
  <c r="I989" i="19" s="1"/>
  <c r="D989" i="19"/>
  <c r="L988" i="19"/>
  <c r="J988" i="19"/>
  <c r="M988" i="19" s="1"/>
  <c r="H988" i="19"/>
  <c r="F988" i="19"/>
  <c r="I988" i="19" s="1"/>
  <c r="D988" i="19"/>
  <c r="L987" i="19"/>
  <c r="H987" i="19"/>
  <c r="D987" i="19"/>
  <c r="B985" i="19"/>
  <c r="L1014" i="19" s="1"/>
  <c r="I982" i="19"/>
  <c r="F980" i="19"/>
  <c r="L978" i="19"/>
  <c r="J978" i="19"/>
  <c r="M978" i="19" s="1"/>
  <c r="H978" i="19"/>
  <c r="F978" i="19"/>
  <c r="I978" i="19" s="1"/>
  <c r="D978" i="19"/>
  <c r="L977" i="19"/>
  <c r="J977" i="19"/>
  <c r="M977" i="19" s="1"/>
  <c r="H977" i="19"/>
  <c r="F977" i="19"/>
  <c r="I977" i="19" s="1"/>
  <c r="D977" i="19"/>
  <c r="L976" i="19"/>
  <c r="J976" i="19"/>
  <c r="M976" i="19" s="1"/>
  <c r="H976" i="19"/>
  <c r="F976" i="19"/>
  <c r="I976" i="19" s="1"/>
  <c r="D976" i="19"/>
  <c r="L975" i="19"/>
  <c r="J975" i="19"/>
  <c r="M975" i="19" s="1"/>
  <c r="H975" i="19"/>
  <c r="F975" i="19"/>
  <c r="I975" i="19" s="1"/>
  <c r="D975" i="19"/>
  <c r="L974" i="19"/>
  <c r="J974" i="19"/>
  <c r="M974" i="19" s="1"/>
  <c r="H974" i="19"/>
  <c r="F974" i="19"/>
  <c r="I974" i="19" s="1"/>
  <c r="D974" i="19"/>
  <c r="L973" i="19"/>
  <c r="J973" i="19"/>
  <c r="M973" i="19" s="1"/>
  <c r="H973" i="19"/>
  <c r="F973" i="19"/>
  <c r="I973" i="19" s="1"/>
  <c r="D973" i="19"/>
  <c r="L972" i="19"/>
  <c r="J972" i="19"/>
  <c r="M972" i="19" s="1"/>
  <c r="H972" i="19"/>
  <c r="F972" i="19"/>
  <c r="I972" i="19" s="1"/>
  <c r="D972" i="19"/>
  <c r="L971" i="19"/>
  <c r="J971" i="19"/>
  <c r="M971" i="19" s="1"/>
  <c r="H971" i="19"/>
  <c r="F971" i="19"/>
  <c r="I971" i="19" s="1"/>
  <c r="D971" i="19"/>
  <c r="L970" i="19"/>
  <c r="J970" i="19"/>
  <c r="M970" i="19" s="1"/>
  <c r="H970" i="19"/>
  <c r="F970" i="19"/>
  <c r="I970" i="19" s="1"/>
  <c r="D970" i="19"/>
  <c r="L969" i="19"/>
  <c r="J969" i="19"/>
  <c r="M969" i="19" s="1"/>
  <c r="H969" i="19"/>
  <c r="F969" i="19"/>
  <c r="I969" i="19" s="1"/>
  <c r="D969" i="19"/>
  <c r="L968" i="19"/>
  <c r="J968" i="19"/>
  <c r="M968" i="19" s="1"/>
  <c r="H968" i="19"/>
  <c r="F968" i="19"/>
  <c r="I968" i="19" s="1"/>
  <c r="D968" i="19"/>
  <c r="L967" i="19"/>
  <c r="J967" i="19"/>
  <c r="M967" i="19" s="1"/>
  <c r="H967" i="19"/>
  <c r="F967" i="19"/>
  <c r="I967" i="19" s="1"/>
  <c r="D967" i="19"/>
  <c r="L966" i="19"/>
  <c r="H966" i="19"/>
  <c r="D966" i="19"/>
  <c r="L965" i="19"/>
  <c r="J965" i="19"/>
  <c r="M965" i="19" s="1"/>
  <c r="H965" i="19"/>
  <c r="F965" i="19"/>
  <c r="I965" i="19" s="1"/>
  <c r="D965" i="19"/>
  <c r="L964" i="19"/>
  <c r="J964" i="19"/>
  <c r="M964" i="19" s="1"/>
  <c r="H964" i="19"/>
  <c r="F964" i="19"/>
  <c r="I964" i="19" s="1"/>
  <c r="D964" i="19"/>
  <c r="L963" i="19"/>
  <c r="H963" i="19"/>
  <c r="D963" i="19"/>
  <c r="L962" i="19"/>
  <c r="J962" i="19"/>
  <c r="M962" i="19" s="1"/>
  <c r="H962" i="19"/>
  <c r="F962" i="19"/>
  <c r="I962" i="19" s="1"/>
  <c r="D962" i="19"/>
  <c r="L961" i="19"/>
  <c r="J961" i="19"/>
  <c r="M961" i="19" s="1"/>
  <c r="H961" i="19"/>
  <c r="F961" i="19"/>
  <c r="I961" i="19" s="1"/>
  <c r="D961" i="19"/>
  <c r="L960" i="19"/>
  <c r="J960" i="19"/>
  <c r="M960" i="19" s="1"/>
  <c r="H960" i="19"/>
  <c r="F960" i="19"/>
  <c r="I960" i="19" s="1"/>
  <c r="D960" i="19"/>
  <c r="L959" i="19"/>
  <c r="J959" i="19"/>
  <c r="M959" i="19" s="1"/>
  <c r="H959" i="19"/>
  <c r="F959" i="19"/>
  <c r="I959" i="19" s="1"/>
  <c r="D959" i="19"/>
  <c r="L958" i="19"/>
  <c r="J958" i="19"/>
  <c r="M958" i="19" s="1"/>
  <c r="H958" i="19"/>
  <c r="F958" i="19"/>
  <c r="I958" i="19" s="1"/>
  <c r="D958" i="19"/>
  <c r="L957" i="19"/>
  <c r="J957" i="19"/>
  <c r="M957" i="19" s="1"/>
  <c r="H957" i="19"/>
  <c r="F957" i="19"/>
  <c r="I957" i="19" s="1"/>
  <c r="D957" i="19"/>
  <c r="L956" i="19"/>
  <c r="J956" i="19"/>
  <c r="M956" i="19" s="1"/>
  <c r="H956" i="19"/>
  <c r="F956" i="19"/>
  <c r="I956" i="19" s="1"/>
  <c r="D956" i="19"/>
  <c r="L955" i="19"/>
  <c r="H955" i="19"/>
  <c r="D955" i="19"/>
  <c r="I950" i="19"/>
  <c r="F948" i="19"/>
  <c r="L946" i="19"/>
  <c r="J946" i="19"/>
  <c r="M946" i="19" s="1"/>
  <c r="H946" i="19"/>
  <c r="F946" i="19"/>
  <c r="I946" i="19" s="1"/>
  <c r="D946" i="19"/>
  <c r="L945" i="19"/>
  <c r="H945" i="19"/>
  <c r="D945" i="19"/>
  <c r="L944" i="19"/>
  <c r="J944" i="19"/>
  <c r="M944" i="19" s="1"/>
  <c r="H944" i="19"/>
  <c r="F944" i="19"/>
  <c r="I944" i="19" s="1"/>
  <c r="D944" i="19"/>
  <c r="L943" i="19"/>
  <c r="J943" i="19"/>
  <c r="M943" i="19" s="1"/>
  <c r="H943" i="19"/>
  <c r="F943" i="19"/>
  <c r="I943" i="19" s="1"/>
  <c r="D943" i="19"/>
  <c r="L942" i="19"/>
  <c r="J942" i="19"/>
  <c r="M942" i="19" s="1"/>
  <c r="H942" i="19"/>
  <c r="F942" i="19"/>
  <c r="I942" i="19" s="1"/>
  <c r="D942" i="19"/>
  <c r="L941" i="19"/>
  <c r="J941" i="19"/>
  <c r="M941" i="19" s="1"/>
  <c r="H941" i="19"/>
  <c r="F941" i="19"/>
  <c r="I941" i="19" s="1"/>
  <c r="D941" i="19"/>
  <c r="L940" i="19"/>
  <c r="J940" i="19"/>
  <c r="M940" i="19" s="1"/>
  <c r="H940" i="19"/>
  <c r="F940" i="19"/>
  <c r="I940" i="19" s="1"/>
  <c r="D940" i="19"/>
  <c r="L939" i="19"/>
  <c r="J939" i="19"/>
  <c r="M939" i="19" s="1"/>
  <c r="H939" i="19"/>
  <c r="F939" i="19"/>
  <c r="I939" i="19" s="1"/>
  <c r="D939" i="19"/>
  <c r="L938" i="19"/>
  <c r="J938" i="19"/>
  <c r="M938" i="19" s="1"/>
  <c r="H938" i="19"/>
  <c r="F938" i="19"/>
  <c r="I938" i="19" s="1"/>
  <c r="D938" i="19"/>
  <c r="L937" i="19"/>
  <c r="J937" i="19"/>
  <c r="M937" i="19" s="1"/>
  <c r="H937" i="19"/>
  <c r="F937" i="19"/>
  <c r="I937" i="19" s="1"/>
  <c r="D937" i="19"/>
  <c r="L936" i="19"/>
  <c r="J936" i="19"/>
  <c r="M936" i="19" s="1"/>
  <c r="H936" i="19"/>
  <c r="F936" i="19"/>
  <c r="I936" i="19" s="1"/>
  <c r="D936" i="19"/>
  <c r="L935" i="19"/>
  <c r="J935" i="19"/>
  <c r="M935" i="19" s="1"/>
  <c r="H935" i="19"/>
  <c r="F935" i="19"/>
  <c r="I935" i="19" s="1"/>
  <c r="D935" i="19"/>
  <c r="L934" i="19"/>
  <c r="J934" i="19"/>
  <c r="M934" i="19" s="1"/>
  <c r="H934" i="19"/>
  <c r="F934" i="19"/>
  <c r="I934" i="19" s="1"/>
  <c r="D934" i="19"/>
  <c r="L933" i="19"/>
  <c r="J933" i="19"/>
  <c r="M933" i="19" s="1"/>
  <c r="H933" i="19"/>
  <c r="F933" i="19"/>
  <c r="I933" i="19" s="1"/>
  <c r="D933" i="19"/>
  <c r="L932" i="19"/>
  <c r="J932" i="19"/>
  <c r="M932" i="19" s="1"/>
  <c r="H932" i="19"/>
  <c r="F932" i="19"/>
  <c r="I932" i="19" s="1"/>
  <c r="D932" i="19"/>
  <c r="L931" i="19"/>
  <c r="H931" i="19"/>
  <c r="D931" i="19"/>
  <c r="L930" i="19"/>
  <c r="J930" i="19"/>
  <c r="M930" i="19" s="1"/>
  <c r="H930" i="19"/>
  <c r="F930" i="19"/>
  <c r="I930" i="19" s="1"/>
  <c r="D930" i="19"/>
  <c r="L929" i="19"/>
  <c r="J929" i="19"/>
  <c r="M929" i="19" s="1"/>
  <c r="H929" i="19"/>
  <c r="F929" i="19"/>
  <c r="I929" i="19" s="1"/>
  <c r="D929" i="19"/>
  <c r="L928" i="19"/>
  <c r="J928" i="19"/>
  <c r="M928" i="19" s="1"/>
  <c r="H928" i="19"/>
  <c r="F928" i="19"/>
  <c r="I928" i="19" s="1"/>
  <c r="D928" i="19"/>
  <c r="L927" i="19"/>
  <c r="J927" i="19"/>
  <c r="M927" i="19" s="1"/>
  <c r="I927" i="19"/>
  <c r="H927" i="19"/>
  <c r="F927" i="19"/>
  <c r="D927" i="19"/>
  <c r="L926" i="19"/>
  <c r="J926" i="19"/>
  <c r="M926" i="19" s="1"/>
  <c r="H926" i="19"/>
  <c r="F926" i="19"/>
  <c r="I926" i="19" s="1"/>
  <c r="D926" i="19"/>
  <c r="L925" i="19"/>
  <c r="J925" i="19"/>
  <c r="M925" i="19" s="1"/>
  <c r="H925" i="19"/>
  <c r="F925" i="19"/>
  <c r="I925" i="19" s="1"/>
  <c r="D925" i="19"/>
  <c r="L924" i="19"/>
  <c r="J924" i="19"/>
  <c r="M924" i="19" s="1"/>
  <c r="H924" i="19"/>
  <c r="F924" i="19"/>
  <c r="I924" i="19" s="1"/>
  <c r="D924" i="19"/>
  <c r="L923" i="19"/>
  <c r="H923" i="19"/>
  <c r="D923" i="19"/>
  <c r="I918" i="19"/>
  <c r="F918" i="19"/>
  <c r="F916" i="19"/>
  <c r="L914" i="19"/>
  <c r="J914" i="19"/>
  <c r="M914" i="19" s="1"/>
  <c r="H914" i="19"/>
  <c r="F914" i="19"/>
  <c r="I914" i="19" s="1"/>
  <c r="L913" i="19"/>
  <c r="J913" i="19"/>
  <c r="M913" i="19" s="1"/>
  <c r="H913" i="19"/>
  <c r="F913" i="19"/>
  <c r="I913" i="19" s="1"/>
  <c r="L912" i="19"/>
  <c r="J912" i="19"/>
  <c r="M912" i="19" s="1"/>
  <c r="H912" i="19"/>
  <c r="F912" i="19"/>
  <c r="I912" i="19" s="1"/>
  <c r="L911" i="19"/>
  <c r="J911" i="19"/>
  <c r="M911" i="19" s="1"/>
  <c r="H911" i="19"/>
  <c r="F911" i="19"/>
  <c r="I911" i="19" s="1"/>
  <c r="L910" i="19"/>
  <c r="J910" i="19"/>
  <c r="M910" i="19" s="1"/>
  <c r="H910" i="19"/>
  <c r="F910" i="19"/>
  <c r="I910" i="19" s="1"/>
  <c r="L909" i="19"/>
  <c r="J909" i="19"/>
  <c r="M909" i="19" s="1"/>
  <c r="H909" i="19"/>
  <c r="F909" i="19"/>
  <c r="I909" i="19" s="1"/>
  <c r="L908" i="19"/>
  <c r="J908" i="19"/>
  <c r="M908" i="19" s="1"/>
  <c r="H908" i="19"/>
  <c r="F908" i="19"/>
  <c r="I908" i="19" s="1"/>
  <c r="L907" i="19"/>
  <c r="J907" i="19"/>
  <c r="M907" i="19" s="1"/>
  <c r="H907" i="19"/>
  <c r="F907" i="19"/>
  <c r="I907" i="19" s="1"/>
  <c r="L906" i="19"/>
  <c r="J906" i="19"/>
  <c r="M906" i="19" s="1"/>
  <c r="H906" i="19"/>
  <c r="F906" i="19"/>
  <c r="I906" i="19" s="1"/>
  <c r="L905" i="19"/>
  <c r="J905" i="19"/>
  <c r="M905" i="19" s="1"/>
  <c r="H905" i="19"/>
  <c r="F905" i="19"/>
  <c r="I905" i="19" s="1"/>
  <c r="L904" i="19"/>
  <c r="J904" i="19"/>
  <c r="M904" i="19" s="1"/>
  <c r="H904" i="19"/>
  <c r="F904" i="19"/>
  <c r="I904" i="19" s="1"/>
  <c r="L903" i="19"/>
  <c r="J903" i="19"/>
  <c r="M903" i="19" s="1"/>
  <c r="H903" i="19"/>
  <c r="F903" i="19"/>
  <c r="I903" i="19" s="1"/>
  <c r="L902" i="19"/>
  <c r="J902" i="19"/>
  <c r="M902" i="19" s="1"/>
  <c r="H902" i="19"/>
  <c r="F902" i="19"/>
  <c r="I902" i="19" s="1"/>
  <c r="L901" i="19"/>
  <c r="J901" i="19"/>
  <c r="M901" i="19" s="1"/>
  <c r="H901" i="19"/>
  <c r="F901" i="19"/>
  <c r="I901" i="19" s="1"/>
  <c r="L900" i="19"/>
  <c r="J900" i="19"/>
  <c r="M900" i="19" s="1"/>
  <c r="H900" i="19"/>
  <c r="F900" i="19"/>
  <c r="I900" i="19" s="1"/>
  <c r="L899" i="19"/>
  <c r="J899" i="19"/>
  <c r="M899" i="19" s="1"/>
  <c r="H899" i="19"/>
  <c r="F899" i="19"/>
  <c r="I899" i="19" s="1"/>
  <c r="L898" i="19"/>
  <c r="J898" i="19"/>
  <c r="M898" i="19" s="1"/>
  <c r="H898" i="19"/>
  <c r="F898" i="19"/>
  <c r="I898" i="19" s="1"/>
  <c r="L897" i="19"/>
  <c r="J897" i="19"/>
  <c r="M897" i="19" s="1"/>
  <c r="H897" i="19"/>
  <c r="F897" i="19"/>
  <c r="I897" i="19" s="1"/>
  <c r="L896" i="19"/>
  <c r="J896" i="19"/>
  <c r="M896" i="19" s="1"/>
  <c r="H896" i="19"/>
  <c r="F896" i="19"/>
  <c r="I896" i="19" s="1"/>
  <c r="L895" i="19"/>
  <c r="J895" i="19"/>
  <c r="M895" i="19" s="1"/>
  <c r="H895" i="19"/>
  <c r="F895" i="19"/>
  <c r="I895" i="19" s="1"/>
  <c r="L894" i="19"/>
  <c r="J894" i="19"/>
  <c r="M894" i="19" s="1"/>
  <c r="H894" i="19"/>
  <c r="F894" i="19"/>
  <c r="I894" i="19" s="1"/>
  <c r="L893" i="19"/>
  <c r="J893" i="19"/>
  <c r="M893" i="19" s="1"/>
  <c r="H893" i="19"/>
  <c r="F893" i="19"/>
  <c r="I893" i="19" s="1"/>
  <c r="L892" i="19"/>
  <c r="J892" i="19"/>
  <c r="M892" i="19" s="1"/>
  <c r="H892" i="19"/>
  <c r="F892" i="19"/>
  <c r="I892" i="19" s="1"/>
  <c r="L891" i="19"/>
  <c r="J891" i="19"/>
  <c r="M891" i="19" s="1"/>
  <c r="H891" i="19"/>
  <c r="F891" i="19"/>
  <c r="I891" i="19" s="1"/>
  <c r="B889" i="19"/>
  <c r="L918" i="19" s="1"/>
  <c r="I886" i="19"/>
  <c r="F884" i="19"/>
  <c r="L882" i="19"/>
  <c r="H882" i="19"/>
  <c r="D882" i="19"/>
  <c r="L881" i="19"/>
  <c r="H881" i="19"/>
  <c r="D881" i="19"/>
  <c r="L880" i="19"/>
  <c r="J880" i="19"/>
  <c r="M880" i="19" s="1"/>
  <c r="H880" i="19"/>
  <c r="F880" i="19"/>
  <c r="I880" i="19" s="1"/>
  <c r="D880" i="19"/>
  <c r="L879" i="19"/>
  <c r="J879" i="19"/>
  <c r="M879" i="19" s="1"/>
  <c r="H879" i="19"/>
  <c r="F879" i="19"/>
  <c r="I879" i="19" s="1"/>
  <c r="D879" i="19"/>
  <c r="L878" i="19"/>
  <c r="J878" i="19"/>
  <c r="M878" i="19" s="1"/>
  <c r="H878" i="19"/>
  <c r="F878" i="19"/>
  <c r="I878" i="19" s="1"/>
  <c r="D878" i="19"/>
  <c r="L877" i="19"/>
  <c r="J877" i="19"/>
  <c r="M877" i="19" s="1"/>
  <c r="H877" i="19"/>
  <c r="F877" i="19"/>
  <c r="I877" i="19" s="1"/>
  <c r="D877" i="19"/>
  <c r="L876" i="19"/>
  <c r="H876" i="19"/>
  <c r="D876" i="19"/>
  <c r="L875" i="19"/>
  <c r="J875" i="19"/>
  <c r="M875" i="19" s="1"/>
  <c r="H875" i="19"/>
  <c r="F875" i="19"/>
  <c r="I875" i="19" s="1"/>
  <c r="D875" i="19"/>
  <c r="L874" i="19"/>
  <c r="J874" i="19"/>
  <c r="M874" i="19" s="1"/>
  <c r="H874" i="19"/>
  <c r="F874" i="19"/>
  <c r="I874" i="19" s="1"/>
  <c r="D874" i="19"/>
  <c r="L873" i="19"/>
  <c r="J873" i="19"/>
  <c r="M873" i="19" s="1"/>
  <c r="H873" i="19"/>
  <c r="F873" i="19"/>
  <c r="I873" i="19" s="1"/>
  <c r="D873" i="19"/>
  <c r="L872" i="19"/>
  <c r="H872" i="19"/>
  <c r="D872" i="19"/>
  <c r="L871" i="19"/>
  <c r="J871" i="19"/>
  <c r="M871" i="19" s="1"/>
  <c r="H871" i="19"/>
  <c r="F871" i="19"/>
  <c r="I871" i="19" s="1"/>
  <c r="D871" i="19"/>
  <c r="L870" i="19"/>
  <c r="H870" i="19"/>
  <c r="D870" i="19"/>
  <c r="L869" i="19"/>
  <c r="J869" i="19"/>
  <c r="M869" i="19" s="1"/>
  <c r="H869" i="19"/>
  <c r="F869" i="19"/>
  <c r="I869" i="19" s="1"/>
  <c r="D869" i="19"/>
  <c r="L868" i="19"/>
  <c r="H868" i="19"/>
  <c r="D868" i="19"/>
  <c r="L867" i="19"/>
  <c r="H867" i="19"/>
  <c r="D867" i="19"/>
  <c r="L866" i="19"/>
  <c r="J866" i="19"/>
  <c r="M866" i="19" s="1"/>
  <c r="H866" i="19"/>
  <c r="F866" i="19"/>
  <c r="I866" i="19" s="1"/>
  <c r="D866" i="19"/>
  <c r="L865" i="19"/>
  <c r="J865" i="19"/>
  <c r="M865" i="19" s="1"/>
  <c r="H865" i="19"/>
  <c r="F865" i="19"/>
  <c r="I865" i="19" s="1"/>
  <c r="D865" i="19"/>
  <c r="L864" i="19"/>
  <c r="J864" i="19"/>
  <c r="M864" i="19" s="1"/>
  <c r="H864" i="19"/>
  <c r="F864" i="19"/>
  <c r="I864" i="19" s="1"/>
  <c r="D864" i="19"/>
  <c r="L863" i="19"/>
  <c r="J863" i="19"/>
  <c r="M863" i="19" s="1"/>
  <c r="H863" i="19"/>
  <c r="F863" i="19"/>
  <c r="I863" i="19" s="1"/>
  <c r="D863" i="19"/>
  <c r="L862" i="19"/>
  <c r="H862" i="19"/>
  <c r="D862" i="19"/>
  <c r="L861" i="19"/>
  <c r="J861" i="19"/>
  <c r="M861" i="19" s="1"/>
  <c r="H861" i="19"/>
  <c r="F861" i="19"/>
  <c r="I861" i="19" s="1"/>
  <c r="D861" i="19"/>
  <c r="L860" i="19"/>
  <c r="H860" i="19"/>
  <c r="D860" i="19"/>
  <c r="L859" i="19"/>
  <c r="H859" i="19"/>
  <c r="D859" i="19"/>
  <c r="I854" i="19"/>
  <c r="F852" i="19"/>
  <c r="L850" i="19"/>
  <c r="J850" i="19"/>
  <c r="M850" i="19" s="1"/>
  <c r="H850" i="19"/>
  <c r="F850" i="19"/>
  <c r="I850" i="19" s="1"/>
  <c r="D850" i="19"/>
  <c r="L849" i="19"/>
  <c r="J849" i="19"/>
  <c r="M849" i="19" s="1"/>
  <c r="H849" i="19"/>
  <c r="F849" i="19"/>
  <c r="I849" i="19" s="1"/>
  <c r="D849" i="19"/>
  <c r="L848" i="19"/>
  <c r="J848" i="19"/>
  <c r="M848" i="19" s="1"/>
  <c r="H848" i="19"/>
  <c r="F848" i="19"/>
  <c r="I848" i="19" s="1"/>
  <c r="D848" i="19"/>
  <c r="L847" i="19"/>
  <c r="J847" i="19"/>
  <c r="M847" i="19" s="1"/>
  <c r="H847" i="19"/>
  <c r="F847" i="19"/>
  <c r="I847" i="19" s="1"/>
  <c r="D847" i="19"/>
  <c r="L846" i="19"/>
  <c r="J846" i="19"/>
  <c r="M846" i="19" s="1"/>
  <c r="H846" i="19"/>
  <c r="F846" i="19"/>
  <c r="I846" i="19" s="1"/>
  <c r="D846" i="19"/>
  <c r="L845" i="19"/>
  <c r="J845" i="19"/>
  <c r="M845" i="19" s="1"/>
  <c r="H845" i="19"/>
  <c r="F845" i="19"/>
  <c r="I845" i="19" s="1"/>
  <c r="D845" i="19"/>
  <c r="L844" i="19"/>
  <c r="J844" i="19"/>
  <c r="M844" i="19" s="1"/>
  <c r="H844" i="19"/>
  <c r="F844" i="19"/>
  <c r="I844" i="19" s="1"/>
  <c r="D844" i="19"/>
  <c r="L843" i="19"/>
  <c r="J843" i="19"/>
  <c r="M843" i="19" s="1"/>
  <c r="H843" i="19"/>
  <c r="F843" i="19"/>
  <c r="I843" i="19" s="1"/>
  <c r="D843" i="19"/>
  <c r="L842" i="19"/>
  <c r="J842" i="19"/>
  <c r="M842" i="19" s="1"/>
  <c r="H842" i="19"/>
  <c r="F842" i="19"/>
  <c r="I842" i="19" s="1"/>
  <c r="D842" i="19"/>
  <c r="L841" i="19"/>
  <c r="J841" i="19"/>
  <c r="M841" i="19" s="1"/>
  <c r="H841" i="19"/>
  <c r="F841" i="19"/>
  <c r="I841" i="19" s="1"/>
  <c r="D841" i="19"/>
  <c r="L840" i="19"/>
  <c r="J840" i="19"/>
  <c r="M840" i="19" s="1"/>
  <c r="H840" i="19"/>
  <c r="F840" i="19"/>
  <c r="I840" i="19" s="1"/>
  <c r="D840" i="19"/>
  <c r="L839" i="19"/>
  <c r="J839" i="19"/>
  <c r="M839" i="19" s="1"/>
  <c r="H839" i="19"/>
  <c r="F839" i="19"/>
  <c r="I839" i="19" s="1"/>
  <c r="D839" i="19"/>
  <c r="L838" i="19"/>
  <c r="J838" i="19"/>
  <c r="M838" i="19" s="1"/>
  <c r="H838" i="19"/>
  <c r="F838" i="19"/>
  <c r="I838" i="19" s="1"/>
  <c r="D838" i="19"/>
  <c r="L837" i="19"/>
  <c r="J837" i="19"/>
  <c r="M837" i="19" s="1"/>
  <c r="H837" i="19"/>
  <c r="F837" i="19"/>
  <c r="I837" i="19" s="1"/>
  <c r="D837" i="19"/>
  <c r="L836" i="19"/>
  <c r="J836" i="19"/>
  <c r="M836" i="19" s="1"/>
  <c r="H836" i="19"/>
  <c r="F836" i="19"/>
  <c r="I836" i="19" s="1"/>
  <c r="D836" i="19"/>
  <c r="L835" i="19"/>
  <c r="H835" i="19"/>
  <c r="D835" i="19"/>
  <c r="L834" i="19"/>
  <c r="J834" i="19"/>
  <c r="M834" i="19" s="1"/>
  <c r="H834" i="19"/>
  <c r="F834" i="19"/>
  <c r="I834" i="19" s="1"/>
  <c r="D834" i="19"/>
  <c r="L833" i="19"/>
  <c r="J833" i="19"/>
  <c r="M833" i="19" s="1"/>
  <c r="H833" i="19"/>
  <c r="F833" i="19"/>
  <c r="I833" i="19" s="1"/>
  <c r="D833" i="19"/>
  <c r="L832" i="19"/>
  <c r="J832" i="19"/>
  <c r="M832" i="19" s="1"/>
  <c r="H832" i="19"/>
  <c r="F832" i="19"/>
  <c r="I832" i="19" s="1"/>
  <c r="D832" i="19"/>
  <c r="L831" i="19"/>
  <c r="J831" i="19"/>
  <c r="M831" i="19" s="1"/>
  <c r="H831" i="19"/>
  <c r="F831" i="19"/>
  <c r="I831" i="19" s="1"/>
  <c r="D831" i="19"/>
  <c r="L830" i="19"/>
  <c r="J830" i="19"/>
  <c r="M830" i="19" s="1"/>
  <c r="I830" i="19"/>
  <c r="H830" i="19"/>
  <c r="F830" i="19"/>
  <c r="D830" i="19"/>
  <c r="L829" i="19"/>
  <c r="J829" i="19"/>
  <c r="M829" i="19" s="1"/>
  <c r="H829" i="19"/>
  <c r="F829" i="19"/>
  <c r="I829" i="19" s="1"/>
  <c r="D829" i="19"/>
  <c r="L828" i="19"/>
  <c r="J828" i="19"/>
  <c r="M828" i="19" s="1"/>
  <c r="H828" i="19"/>
  <c r="F828" i="19"/>
  <c r="I828" i="19" s="1"/>
  <c r="D828" i="19"/>
  <c r="L827" i="19"/>
  <c r="H827" i="19"/>
  <c r="D827" i="19"/>
  <c r="I822" i="19"/>
  <c r="F820" i="19"/>
  <c r="L818" i="19"/>
  <c r="J818" i="19"/>
  <c r="M818" i="19" s="1"/>
  <c r="H818" i="19"/>
  <c r="F818" i="19"/>
  <c r="I818" i="19" s="1"/>
  <c r="D818" i="19"/>
  <c r="L817" i="19"/>
  <c r="J817" i="19"/>
  <c r="M817" i="19" s="1"/>
  <c r="H817" i="19"/>
  <c r="F817" i="19"/>
  <c r="I817" i="19" s="1"/>
  <c r="D817" i="19"/>
  <c r="L816" i="19"/>
  <c r="J816" i="19"/>
  <c r="M816" i="19" s="1"/>
  <c r="H816" i="19"/>
  <c r="F816" i="19"/>
  <c r="I816" i="19" s="1"/>
  <c r="D816" i="19"/>
  <c r="L815" i="19"/>
  <c r="J815" i="19"/>
  <c r="M815" i="19" s="1"/>
  <c r="H815" i="19"/>
  <c r="F815" i="19"/>
  <c r="I815" i="19" s="1"/>
  <c r="D815" i="19"/>
  <c r="L814" i="19"/>
  <c r="J814" i="19"/>
  <c r="M814" i="19" s="1"/>
  <c r="H814" i="19"/>
  <c r="F814" i="19"/>
  <c r="I814" i="19" s="1"/>
  <c r="D814" i="19"/>
  <c r="L813" i="19"/>
  <c r="J813" i="19"/>
  <c r="M813" i="19" s="1"/>
  <c r="H813" i="19"/>
  <c r="F813" i="19"/>
  <c r="I813" i="19" s="1"/>
  <c r="D813" i="19"/>
  <c r="L812" i="19"/>
  <c r="H812" i="19"/>
  <c r="D812" i="19"/>
  <c r="L811" i="19"/>
  <c r="J811" i="19"/>
  <c r="M811" i="19" s="1"/>
  <c r="H811" i="19"/>
  <c r="F811" i="19"/>
  <c r="I811" i="19" s="1"/>
  <c r="D811" i="19"/>
  <c r="L810" i="19"/>
  <c r="J810" i="19"/>
  <c r="M810" i="19" s="1"/>
  <c r="H810" i="19"/>
  <c r="F810" i="19"/>
  <c r="I810" i="19" s="1"/>
  <c r="D810" i="19"/>
  <c r="L809" i="19"/>
  <c r="J809" i="19"/>
  <c r="M809" i="19" s="1"/>
  <c r="H809" i="19"/>
  <c r="F809" i="19"/>
  <c r="I809" i="19" s="1"/>
  <c r="D809" i="19"/>
  <c r="L808" i="19"/>
  <c r="H808" i="19"/>
  <c r="D808" i="19"/>
  <c r="L807" i="19"/>
  <c r="J807" i="19"/>
  <c r="M807" i="19" s="1"/>
  <c r="H807" i="19"/>
  <c r="F807" i="19"/>
  <c r="I807" i="19" s="1"/>
  <c r="D807" i="19"/>
  <c r="L806" i="19"/>
  <c r="H806" i="19"/>
  <c r="D806" i="19"/>
  <c r="L805" i="19"/>
  <c r="H805" i="19"/>
  <c r="D805" i="19"/>
  <c r="L804" i="19"/>
  <c r="J804" i="19"/>
  <c r="M804" i="19" s="1"/>
  <c r="H804" i="19"/>
  <c r="F804" i="19"/>
  <c r="I804" i="19" s="1"/>
  <c r="D804" i="19"/>
  <c r="L803" i="19"/>
  <c r="H803" i="19"/>
  <c r="D803" i="19"/>
  <c r="L802" i="19"/>
  <c r="J802" i="19"/>
  <c r="M802" i="19" s="1"/>
  <c r="H802" i="19"/>
  <c r="F802" i="19"/>
  <c r="I802" i="19" s="1"/>
  <c r="D802" i="19"/>
  <c r="L801" i="19"/>
  <c r="J801" i="19"/>
  <c r="M801" i="19" s="1"/>
  <c r="H801" i="19"/>
  <c r="F801" i="19"/>
  <c r="I801" i="19" s="1"/>
  <c r="D801" i="19"/>
  <c r="L800" i="19"/>
  <c r="J800" i="19"/>
  <c r="M800" i="19" s="1"/>
  <c r="H800" i="19"/>
  <c r="F800" i="19"/>
  <c r="I800" i="19" s="1"/>
  <c r="D800" i="19"/>
  <c r="L799" i="19"/>
  <c r="J799" i="19"/>
  <c r="M799" i="19" s="1"/>
  <c r="H799" i="19"/>
  <c r="F799" i="19"/>
  <c r="I799" i="19" s="1"/>
  <c r="D799" i="19"/>
  <c r="L798" i="19"/>
  <c r="J798" i="19"/>
  <c r="M798" i="19" s="1"/>
  <c r="H798" i="19"/>
  <c r="F798" i="19"/>
  <c r="I798" i="19" s="1"/>
  <c r="D798" i="19"/>
  <c r="L797" i="19"/>
  <c r="J797" i="19"/>
  <c r="M797" i="19" s="1"/>
  <c r="H797" i="19"/>
  <c r="F797" i="19"/>
  <c r="I797" i="19" s="1"/>
  <c r="D797" i="19"/>
  <c r="L796" i="19"/>
  <c r="J796" i="19"/>
  <c r="M796" i="19" s="1"/>
  <c r="H796" i="19"/>
  <c r="F796" i="19"/>
  <c r="I796" i="19" s="1"/>
  <c r="D796" i="19"/>
  <c r="L795" i="19"/>
  <c r="H795" i="19"/>
  <c r="D795" i="19"/>
  <c r="I790" i="19"/>
  <c r="F788" i="19"/>
  <c r="L786" i="19"/>
  <c r="J786" i="19"/>
  <c r="M786" i="19" s="1"/>
  <c r="H786" i="19"/>
  <c r="F786" i="19"/>
  <c r="I786" i="19" s="1"/>
  <c r="D786" i="19"/>
  <c r="L785" i="19"/>
  <c r="J785" i="19"/>
  <c r="M785" i="19" s="1"/>
  <c r="H785" i="19"/>
  <c r="F785" i="19"/>
  <c r="I785" i="19" s="1"/>
  <c r="D785" i="19"/>
  <c r="L784" i="19"/>
  <c r="J784" i="19"/>
  <c r="M784" i="19" s="1"/>
  <c r="H784" i="19"/>
  <c r="F784" i="19"/>
  <c r="I784" i="19" s="1"/>
  <c r="D784" i="19"/>
  <c r="L783" i="19"/>
  <c r="J783" i="19"/>
  <c r="M783" i="19" s="1"/>
  <c r="H783" i="19"/>
  <c r="F783" i="19"/>
  <c r="I783" i="19" s="1"/>
  <c r="D783" i="19"/>
  <c r="L782" i="19"/>
  <c r="J782" i="19"/>
  <c r="M782" i="19" s="1"/>
  <c r="H782" i="19"/>
  <c r="F782" i="19"/>
  <c r="I782" i="19" s="1"/>
  <c r="D782" i="19"/>
  <c r="L781" i="19"/>
  <c r="J781" i="19"/>
  <c r="M781" i="19" s="1"/>
  <c r="H781" i="19"/>
  <c r="F781" i="19"/>
  <c r="I781" i="19" s="1"/>
  <c r="D781" i="19"/>
  <c r="L780" i="19"/>
  <c r="J780" i="19"/>
  <c r="M780" i="19" s="1"/>
  <c r="H780" i="19"/>
  <c r="F780" i="19"/>
  <c r="I780" i="19" s="1"/>
  <c r="D780" i="19"/>
  <c r="L779" i="19"/>
  <c r="J779" i="19"/>
  <c r="M779" i="19" s="1"/>
  <c r="H779" i="19"/>
  <c r="F779" i="19"/>
  <c r="I779" i="19" s="1"/>
  <c r="D779" i="19"/>
  <c r="L778" i="19"/>
  <c r="J778" i="19"/>
  <c r="M778" i="19" s="1"/>
  <c r="H778" i="19"/>
  <c r="F778" i="19"/>
  <c r="I778" i="19" s="1"/>
  <c r="D778" i="19"/>
  <c r="L777" i="19"/>
  <c r="J777" i="19"/>
  <c r="M777" i="19" s="1"/>
  <c r="H777" i="19"/>
  <c r="F777" i="19"/>
  <c r="I777" i="19" s="1"/>
  <c r="D777" i="19"/>
  <c r="L776" i="19"/>
  <c r="J776" i="19"/>
  <c r="M776" i="19" s="1"/>
  <c r="H776" i="19"/>
  <c r="F776" i="19"/>
  <c r="I776" i="19" s="1"/>
  <c r="D776" i="19"/>
  <c r="L775" i="19"/>
  <c r="J775" i="19"/>
  <c r="M775" i="19" s="1"/>
  <c r="H775" i="19"/>
  <c r="F775" i="19"/>
  <c r="I775" i="19" s="1"/>
  <c r="D775" i="19"/>
  <c r="L774" i="19"/>
  <c r="J774" i="19"/>
  <c r="M774" i="19" s="1"/>
  <c r="H774" i="19"/>
  <c r="F774" i="19"/>
  <c r="I774" i="19" s="1"/>
  <c r="D774" i="19"/>
  <c r="L773" i="19"/>
  <c r="J773" i="19"/>
  <c r="M773" i="19" s="1"/>
  <c r="H773" i="19"/>
  <c r="F773" i="19"/>
  <c r="I773" i="19" s="1"/>
  <c r="D773" i="19"/>
  <c r="L772" i="19"/>
  <c r="J772" i="19"/>
  <c r="M772" i="19" s="1"/>
  <c r="H772" i="19"/>
  <c r="F772" i="19"/>
  <c r="I772" i="19" s="1"/>
  <c r="D772" i="19"/>
  <c r="L771" i="19"/>
  <c r="H771" i="19"/>
  <c r="D771" i="19"/>
  <c r="L770" i="19"/>
  <c r="J770" i="19"/>
  <c r="M770" i="19" s="1"/>
  <c r="H770" i="19"/>
  <c r="F770" i="19"/>
  <c r="I770" i="19" s="1"/>
  <c r="D770" i="19"/>
  <c r="L769" i="19"/>
  <c r="J769" i="19"/>
  <c r="M769" i="19" s="1"/>
  <c r="H769" i="19"/>
  <c r="F769" i="19"/>
  <c r="I769" i="19" s="1"/>
  <c r="D769" i="19"/>
  <c r="L768" i="19"/>
  <c r="J768" i="19"/>
  <c r="M768" i="19" s="1"/>
  <c r="H768" i="19"/>
  <c r="F768" i="19"/>
  <c r="I768" i="19" s="1"/>
  <c r="D768" i="19"/>
  <c r="L767" i="19"/>
  <c r="J767" i="19"/>
  <c r="M767" i="19" s="1"/>
  <c r="H767" i="19"/>
  <c r="F767" i="19"/>
  <c r="I767" i="19" s="1"/>
  <c r="D767" i="19"/>
  <c r="L766" i="19"/>
  <c r="J766" i="19"/>
  <c r="M766" i="19" s="1"/>
  <c r="H766" i="19"/>
  <c r="F766" i="19"/>
  <c r="I766" i="19" s="1"/>
  <c r="D766" i="19"/>
  <c r="L765" i="19"/>
  <c r="J765" i="19"/>
  <c r="M765" i="19" s="1"/>
  <c r="H765" i="19"/>
  <c r="F765" i="19"/>
  <c r="I765" i="19" s="1"/>
  <c r="D765" i="19"/>
  <c r="L764" i="19"/>
  <c r="J764" i="19"/>
  <c r="M764" i="19" s="1"/>
  <c r="H764" i="19"/>
  <c r="F764" i="19"/>
  <c r="I764" i="19" s="1"/>
  <c r="D764" i="19"/>
  <c r="L763" i="19"/>
  <c r="H763" i="19"/>
  <c r="D763" i="19"/>
  <c r="I758" i="19"/>
  <c r="F756" i="19"/>
  <c r="L754" i="19"/>
  <c r="J754" i="19"/>
  <c r="M754" i="19" s="1"/>
  <c r="H754" i="19"/>
  <c r="F754" i="19"/>
  <c r="I754" i="19" s="1"/>
  <c r="D754" i="19"/>
  <c r="L753" i="19"/>
  <c r="H753" i="19"/>
  <c r="D753" i="19"/>
  <c r="L752" i="19"/>
  <c r="J752" i="19"/>
  <c r="M752" i="19" s="1"/>
  <c r="H752" i="19"/>
  <c r="F752" i="19"/>
  <c r="I752" i="19" s="1"/>
  <c r="D752" i="19"/>
  <c r="L751" i="19"/>
  <c r="J751" i="19"/>
  <c r="M751" i="19" s="1"/>
  <c r="H751" i="19"/>
  <c r="F751" i="19"/>
  <c r="I751" i="19" s="1"/>
  <c r="D751" i="19"/>
  <c r="L750" i="19"/>
  <c r="J750" i="19"/>
  <c r="M750" i="19" s="1"/>
  <c r="H750" i="19"/>
  <c r="F750" i="19"/>
  <c r="I750" i="19" s="1"/>
  <c r="D750" i="19"/>
  <c r="L749" i="19"/>
  <c r="J749" i="19"/>
  <c r="M749" i="19" s="1"/>
  <c r="H749" i="19"/>
  <c r="F749" i="19"/>
  <c r="I749" i="19" s="1"/>
  <c r="D749" i="19"/>
  <c r="L748" i="19"/>
  <c r="H748" i="19"/>
  <c r="D748" i="19"/>
  <c r="L747" i="19"/>
  <c r="J747" i="19"/>
  <c r="M747" i="19" s="1"/>
  <c r="H747" i="19"/>
  <c r="F747" i="19"/>
  <c r="I747" i="19" s="1"/>
  <c r="D747" i="19"/>
  <c r="L746" i="19"/>
  <c r="J746" i="19"/>
  <c r="M746" i="19" s="1"/>
  <c r="H746" i="19"/>
  <c r="F746" i="19"/>
  <c r="I746" i="19" s="1"/>
  <c r="D746" i="19"/>
  <c r="L745" i="19"/>
  <c r="J745" i="19"/>
  <c r="M745" i="19" s="1"/>
  <c r="H745" i="19"/>
  <c r="F745" i="19"/>
  <c r="I745" i="19" s="1"/>
  <c r="D745" i="19"/>
  <c r="L744" i="19"/>
  <c r="H744" i="19"/>
  <c r="D744" i="19"/>
  <c r="L743" i="19"/>
  <c r="J743" i="19"/>
  <c r="M743" i="19" s="1"/>
  <c r="H743" i="19"/>
  <c r="F743" i="19"/>
  <c r="I743" i="19" s="1"/>
  <c r="D743" i="19"/>
  <c r="L742" i="19"/>
  <c r="H742" i="19"/>
  <c r="D742" i="19"/>
  <c r="L741" i="19"/>
  <c r="H741" i="19"/>
  <c r="D741" i="19"/>
  <c r="L740" i="19"/>
  <c r="J740" i="19"/>
  <c r="M740" i="19" s="1"/>
  <c r="H740" i="19"/>
  <c r="F740" i="19"/>
  <c r="I740" i="19" s="1"/>
  <c r="D740" i="19"/>
  <c r="L739" i="19"/>
  <c r="H739" i="19"/>
  <c r="D739" i="19"/>
  <c r="L738" i="19"/>
  <c r="J738" i="19"/>
  <c r="M738" i="19" s="1"/>
  <c r="H738" i="19"/>
  <c r="F738" i="19"/>
  <c r="I738" i="19" s="1"/>
  <c r="D738" i="19"/>
  <c r="L737" i="19"/>
  <c r="J737" i="19"/>
  <c r="M737" i="19" s="1"/>
  <c r="H737" i="19"/>
  <c r="F737" i="19"/>
  <c r="I737" i="19" s="1"/>
  <c r="D737" i="19"/>
  <c r="L736" i="19"/>
  <c r="J736" i="19"/>
  <c r="M736" i="19" s="1"/>
  <c r="H736" i="19"/>
  <c r="F736" i="19"/>
  <c r="I736" i="19" s="1"/>
  <c r="D736" i="19"/>
  <c r="L735" i="19"/>
  <c r="J735" i="19"/>
  <c r="M735" i="19" s="1"/>
  <c r="H735" i="19"/>
  <c r="F735" i="19"/>
  <c r="I735" i="19" s="1"/>
  <c r="D735" i="19"/>
  <c r="L734" i="19"/>
  <c r="J734" i="19"/>
  <c r="M734" i="19" s="1"/>
  <c r="H734" i="19"/>
  <c r="F734" i="19"/>
  <c r="I734" i="19" s="1"/>
  <c r="D734" i="19"/>
  <c r="L733" i="19"/>
  <c r="J733" i="19"/>
  <c r="M733" i="19" s="1"/>
  <c r="H733" i="19"/>
  <c r="F733" i="19"/>
  <c r="I733" i="19" s="1"/>
  <c r="D733" i="19"/>
  <c r="L732" i="19"/>
  <c r="J732" i="19"/>
  <c r="M732" i="19" s="1"/>
  <c r="H732" i="19"/>
  <c r="F732" i="19"/>
  <c r="I732" i="19" s="1"/>
  <c r="D732" i="19"/>
  <c r="L731" i="19"/>
  <c r="H731" i="19"/>
  <c r="D731" i="19"/>
  <c r="I726" i="19"/>
  <c r="F724" i="19"/>
  <c r="L722" i="19"/>
  <c r="J722" i="19"/>
  <c r="M722" i="19" s="1"/>
  <c r="H722" i="19"/>
  <c r="F722" i="19"/>
  <c r="I722" i="19" s="1"/>
  <c r="D722" i="19"/>
  <c r="L721" i="19"/>
  <c r="H721" i="19"/>
  <c r="D721" i="19"/>
  <c r="L720" i="19"/>
  <c r="J720" i="19"/>
  <c r="M720" i="19" s="1"/>
  <c r="H720" i="19"/>
  <c r="F720" i="19"/>
  <c r="I720" i="19" s="1"/>
  <c r="D720" i="19"/>
  <c r="L719" i="19"/>
  <c r="J719" i="19"/>
  <c r="M719" i="19" s="1"/>
  <c r="H719" i="19"/>
  <c r="F719" i="19"/>
  <c r="I719" i="19" s="1"/>
  <c r="D719" i="19"/>
  <c r="L718" i="19"/>
  <c r="J718" i="19"/>
  <c r="M718" i="19" s="1"/>
  <c r="H718" i="19"/>
  <c r="F718" i="19"/>
  <c r="I718" i="19" s="1"/>
  <c r="D718" i="19"/>
  <c r="L717" i="19"/>
  <c r="J717" i="19"/>
  <c r="M717" i="19" s="1"/>
  <c r="H717" i="19"/>
  <c r="F717" i="19"/>
  <c r="I717" i="19" s="1"/>
  <c r="D717" i="19"/>
  <c r="L716" i="19"/>
  <c r="H716" i="19"/>
  <c r="D716" i="19"/>
  <c r="L715" i="19"/>
  <c r="J715" i="19"/>
  <c r="M715" i="19" s="1"/>
  <c r="H715" i="19"/>
  <c r="F715" i="19"/>
  <c r="I715" i="19" s="1"/>
  <c r="D715" i="19"/>
  <c r="L714" i="19"/>
  <c r="J714" i="19"/>
  <c r="M714" i="19" s="1"/>
  <c r="H714" i="19"/>
  <c r="F714" i="19"/>
  <c r="I714" i="19" s="1"/>
  <c r="D714" i="19"/>
  <c r="L713" i="19"/>
  <c r="J713" i="19"/>
  <c r="M713" i="19" s="1"/>
  <c r="H713" i="19"/>
  <c r="F713" i="19"/>
  <c r="I713" i="19" s="1"/>
  <c r="D713" i="19"/>
  <c r="L712" i="19"/>
  <c r="H712" i="19"/>
  <c r="D712" i="19"/>
  <c r="L711" i="19"/>
  <c r="H711" i="19"/>
  <c r="D711" i="19"/>
  <c r="L710" i="19"/>
  <c r="J710" i="19"/>
  <c r="M710" i="19" s="1"/>
  <c r="H710" i="19"/>
  <c r="F710" i="19"/>
  <c r="I710" i="19" s="1"/>
  <c r="D710" i="19"/>
  <c r="L709" i="19"/>
  <c r="H709" i="19"/>
  <c r="D709" i="19"/>
  <c r="L708" i="19"/>
  <c r="J708" i="19"/>
  <c r="M708" i="19" s="1"/>
  <c r="H708" i="19"/>
  <c r="F708" i="19"/>
  <c r="I708" i="19" s="1"/>
  <c r="D708" i="19"/>
  <c r="L707" i="19"/>
  <c r="H707" i="19"/>
  <c r="D707" i="19"/>
  <c r="L706" i="19"/>
  <c r="J706" i="19"/>
  <c r="M706" i="19" s="1"/>
  <c r="H706" i="19"/>
  <c r="F706" i="19"/>
  <c r="I706" i="19" s="1"/>
  <c r="D706" i="19"/>
  <c r="L705" i="19"/>
  <c r="J705" i="19"/>
  <c r="M705" i="19" s="1"/>
  <c r="H705" i="19"/>
  <c r="F705" i="19"/>
  <c r="I705" i="19" s="1"/>
  <c r="D705" i="19"/>
  <c r="L704" i="19"/>
  <c r="J704" i="19"/>
  <c r="M704" i="19" s="1"/>
  <c r="H704" i="19"/>
  <c r="F704" i="19"/>
  <c r="I704" i="19" s="1"/>
  <c r="D704" i="19"/>
  <c r="L703" i="19"/>
  <c r="J703" i="19"/>
  <c r="M703" i="19" s="1"/>
  <c r="H703" i="19"/>
  <c r="F703" i="19"/>
  <c r="I703" i="19" s="1"/>
  <c r="D703" i="19"/>
  <c r="L702" i="19"/>
  <c r="J702" i="19"/>
  <c r="M702" i="19" s="1"/>
  <c r="H702" i="19"/>
  <c r="F702" i="19"/>
  <c r="I702" i="19" s="1"/>
  <c r="D702" i="19"/>
  <c r="L701" i="19"/>
  <c r="J701" i="19"/>
  <c r="M701" i="19" s="1"/>
  <c r="H701" i="19"/>
  <c r="F701" i="19"/>
  <c r="I701" i="19" s="1"/>
  <c r="D701" i="19"/>
  <c r="L700" i="19"/>
  <c r="J700" i="19"/>
  <c r="M700" i="19" s="1"/>
  <c r="H700" i="19"/>
  <c r="F700" i="19"/>
  <c r="I700" i="19" s="1"/>
  <c r="D700" i="19"/>
  <c r="L699" i="19"/>
  <c r="H699" i="19"/>
  <c r="D699" i="19"/>
  <c r="I694" i="19"/>
  <c r="F692" i="19"/>
  <c r="L690" i="19"/>
  <c r="J690" i="19"/>
  <c r="M690" i="19" s="1"/>
  <c r="H690" i="19"/>
  <c r="F690" i="19"/>
  <c r="I690" i="19" s="1"/>
  <c r="D690" i="19"/>
  <c r="L689" i="19"/>
  <c r="J689" i="19"/>
  <c r="M689" i="19" s="1"/>
  <c r="H689" i="19"/>
  <c r="F689" i="19"/>
  <c r="I689" i="19" s="1"/>
  <c r="D689" i="19"/>
  <c r="L688" i="19"/>
  <c r="J688" i="19"/>
  <c r="M688" i="19" s="1"/>
  <c r="H688" i="19"/>
  <c r="F688" i="19"/>
  <c r="I688" i="19" s="1"/>
  <c r="D688" i="19"/>
  <c r="L687" i="19"/>
  <c r="J687" i="19"/>
  <c r="M687" i="19" s="1"/>
  <c r="H687" i="19"/>
  <c r="F687" i="19"/>
  <c r="I687" i="19" s="1"/>
  <c r="D687" i="19"/>
  <c r="L686" i="19"/>
  <c r="J686" i="19"/>
  <c r="M686" i="19" s="1"/>
  <c r="H686" i="19"/>
  <c r="F686" i="19"/>
  <c r="I686" i="19" s="1"/>
  <c r="D686" i="19"/>
  <c r="L685" i="19"/>
  <c r="J685" i="19"/>
  <c r="M685" i="19" s="1"/>
  <c r="H685" i="19"/>
  <c r="F685" i="19"/>
  <c r="I685" i="19" s="1"/>
  <c r="D685" i="19"/>
  <c r="L684" i="19"/>
  <c r="J684" i="19"/>
  <c r="M684" i="19" s="1"/>
  <c r="H684" i="19"/>
  <c r="F684" i="19"/>
  <c r="I684" i="19" s="1"/>
  <c r="D684" i="19"/>
  <c r="L683" i="19"/>
  <c r="J683" i="19"/>
  <c r="M683" i="19" s="1"/>
  <c r="H683" i="19"/>
  <c r="F683" i="19"/>
  <c r="I683" i="19" s="1"/>
  <c r="D683" i="19"/>
  <c r="L682" i="19"/>
  <c r="J682" i="19"/>
  <c r="M682" i="19" s="1"/>
  <c r="H682" i="19"/>
  <c r="F682" i="19"/>
  <c r="I682" i="19" s="1"/>
  <c r="D682" i="19"/>
  <c r="L681" i="19"/>
  <c r="J681" i="19"/>
  <c r="M681" i="19" s="1"/>
  <c r="H681" i="19"/>
  <c r="F681" i="19"/>
  <c r="I681" i="19" s="1"/>
  <c r="D681" i="19"/>
  <c r="L680" i="19"/>
  <c r="J680" i="19"/>
  <c r="M680" i="19" s="1"/>
  <c r="H680" i="19"/>
  <c r="F680" i="19"/>
  <c r="I680" i="19" s="1"/>
  <c r="D680" i="19"/>
  <c r="L679" i="19"/>
  <c r="J679" i="19"/>
  <c r="M679" i="19" s="1"/>
  <c r="H679" i="19"/>
  <c r="F679" i="19"/>
  <c r="I679" i="19" s="1"/>
  <c r="D679" i="19"/>
  <c r="L678" i="19"/>
  <c r="J678" i="19"/>
  <c r="M678" i="19" s="1"/>
  <c r="H678" i="19"/>
  <c r="F678" i="19"/>
  <c r="I678" i="19" s="1"/>
  <c r="D678" i="19"/>
  <c r="L677" i="19"/>
  <c r="J677" i="19"/>
  <c r="M677" i="19" s="1"/>
  <c r="H677" i="19"/>
  <c r="F677" i="19"/>
  <c r="I677" i="19" s="1"/>
  <c r="D677" i="19"/>
  <c r="L676" i="19"/>
  <c r="J676" i="19"/>
  <c r="M676" i="19" s="1"/>
  <c r="H676" i="19"/>
  <c r="F676" i="19"/>
  <c r="I676" i="19" s="1"/>
  <c r="D676" i="19"/>
  <c r="L675" i="19"/>
  <c r="H675" i="19"/>
  <c r="D675" i="19"/>
  <c r="L674" i="19"/>
  <c r="J674" i="19"/>
  <c r="M674" i="19" s="1"/>
  <c r="H674" i="19"/>
  <c r="F674" i="19"/>
  <c r="I674" i="19" s="1"/>
  <c r="D674" i="19"/>
  <c r="L673" i="19"/>
  <c r="J673" i="19"/>
  <c r="M673" i="19" s="1"/>
  <c r="H673" i="19"/>
  <c r="F673" i="19"/>
  <c r="I673" i="19" s="1"/>
  <c r="D673" i="19"/>
  <c r="L672" i="19"/>
  <c r="J672" i="19"/>
  <c r="M672" i="19" s="1"/>
  <c r="H672" i="19"/>
  <c r="F672" i="19"/>
  <c r="I672" i="19" s="1"/>
  <c r="D672" i="19"/>
  <c r="L671" i="19"/>
  <c r="J671" i="19"/>
  <c r="M671" i="19" s="1"/>
  <c r="H671" i="19"/>
  <c r="F671" i="19"/>
  <c r="I671" i="19" s="1"/>
  <c r="D671" i="19"/>
  <c r="L670" i="19"/>
  <c r="J670" i="19"/>
  <c r="M670" i="19" s="1"/>
  <c r="H670" i="19"/>
  <c r="F670" i="19"/>
  <c r="I670" i="19" s="1"/>
  <c r="D670" i="19"/>
  <c r="L669" i="19"/>
  <c r="J669" i="19"/>
  <c r="M669" i="19" s="1"/>
  <c r="H669" i="19"/>
  <c r="F669" i="19"/>
  <c r="I669" i="19" s="1"/>
  <c r="D669" i="19"/>
  <c r="L668" i="19"/>
  <c r="J668" i="19"/>
  <c r="M668" i="19" s="1"/>
  <c r="H668" i="19"/>
  <c r="F668" i="19"/>
  <c r="I668" i="19" s="1"/>
  <c r="D668" i="19"/>
  <c r="L667" i="19"/>
  <c r="H667" i="19"/>
  <c r="D667" i="19"/>
  <c r="I662" i="19"/>
  <c r="F660" i="19"/>
  <c r="L658" i="19"/>
  <c r="J658" i="19"/>
  <c r="M658" i="19" s="1"/>
  <c r="H658" i="19"/>
  <c r="F658" i="19"/>
  <c r="I658" i="19" s="1"/>
  <c r="D658" i="19"/>
  <c r="L657" i="19"/>
  <c r="H657" i="19"/>
  <c r="D657" i="19"/>
  <c r="L656" i="19"/>
  <c r="J656" i="19"/>
  <c r="M656" i="19" s="1"/>
  <c r="H656" i="19"/>
  <c r="F656" i="19"/>
  <c r="I656" i="19" s="1"/>
  <c r="D656" i="19"/>
  <c r="L655" i="19"/>
  <c r="J655" i="19"/>
  <c r="M655" i="19" s="1"/>
  <c r="H655" i="19"/>
  <c r="F655" i="19"/>
  <c r="I655" i="19" s="1"/>
  <c r="D655" i="19"/>
  <c r="L654" i="19"/>
  <c r="J654" i="19"/>
  <c r="M654" i="19" s="1"/>
  <c r="H654" i="19"/>
  <c r="F654" i="19"/>
  <c r="I654" i="19" s="1"/>
  <c r="D654" i="19"/>
  <c r="L653" i="19"/>
  <c r="J653" i="19"/>
  <c r="M653" i="19" s="1"/>
  <c r="H653" i="19"/>
  <c r="F653" i="19"/>
  <c r="I653" i="19" s="1"/>
  <c r="D653" i="19"/>
  <c r="L652" i="19"/>
  <c r="H652" i="19"/>
  <c r="D652" i="19"/>
  <c r="L651" i="19"/>
  <c r="J651" i="19"/>
  <c r="M651" i="19" s="1"/>
  <c r="H651" i="19"/>
  <c r="F651" i="19"/>
  <c r="I651" i="19" s="1"/>
  <c r="D651" i="19"/>
  <c r="L650" i="19"/>
  <c r="J650" i="19"/>
  <c r="M650" i="19" s="1"/>
  <c r="H650" i="19"/>
  <c r="F650" i="19"/>
  <c r="I650" i="19" s="1"/>
  <c r="D650" i="19"/>
  <c r="L649" i="19"/>
  <c r="J649" i="19"/>
  <c r="M649" i="19" s="1"/>
  <c r="H649" i="19"/>
  <c r="F649" i="19"/>
  <c r="I649" i="19" s="1"/>
  <c r="D649" i="19"/>
  <c r="L648" i="19"/>
  <c r="J648" i="19"/>
  <c r="M648" i="19" s="1"/>
  <c r="H648" i="19"/>
  <c r="F648" i="19"/>
  <c r="I648" i="19" s="1"/>
  <c r="D648" i="19"/>
  <c r="L647" i="19"/>
  <c r="J647" i="19"/>
  <c r="M647" i="19" s="1"/>
  <c r="H647" i="19"/>
  <c r="F647" i="19"/>
  <c r="I647" i="19" s="1"/>
  <c r="D647" i="19"/>
  <c r="L646" i="19"/>
  <c r="H646" i="19"/>
  <c r="D646" i="19"/>
  <c r="L645" i="19"/>
  <c r="J645" i="19"/>
  <c r="M645" i="19" s="1"/>
  <c r="H645" i="19"/>
  <c r="F645" i="19"/>
  <c r="I645" i="19" s="1"/>
  <c r="D645" i="19"/>
  <c r="L644" i="19"/>
  <c r="J644" i="19"/>
  <c r="M644" i="19" s="1"/>
  <c r="H644" i="19"/>
  <c r="F644" i="19"/>
  <c r="I644" i="19" s="1"/>
  <c r="D644" i="19"/>
  <c r="L643" i="19"/>
  <c r="H643" i="19"/>
  <c r="D643" i="19"/>
  <c r="L642" i="19"/>
  <c r="J642" i="19"/>
  <c r="M642" i="19" s="1"/>
  <c r="H642" i="19"/>
  <c r="F642" i="19"/>
  <c r="I642" i="19" s="1"/>
  <c r="D642" i="19"/>
  <c r="L641" i="19"/>
  <c r="J641" i="19"/>
  <c r="M641" i="19" s="1"/>
  <c r="H641" i="19"/>
  <c r="F641" i="19"/>
  <c r="I641" i="19" s="1"/>
  <c r="D641" i="19"/>
  <c r="L640" i="19"/>
  <c r="J640" i="19"/>
  <c r="M640" i="19" s="1"/>
  <c r="H640" i="19"/>
  <c r="F640" i="19"/>
  <c r="I640" i="19" s="1"/>
  <c r="D640" i="19"/>
  <c r="L639" i="19"/>
  <c r="J639" i="19"/>
  <c r="M639" i="19" s="1"/>
  <c r="H639" i="19"/>
  <c r="F639" i="19"/>
  <c r="I639" i="19" s="1"/>
  <c r="D639" i="19"/>
  <c r="L638" i="19"/>
  <c r="J638" i="19"/>
  <c r="M638" i="19" s="1"/>
  <c r="H638" i="19"/>
  <c r="F638" i="19"/>
  <c r="I638" i="19" s="1"/>
  <c r="D638" i="19"/>
  <c r="L637" i="19"/>
  <c r="J637" i="19"/>
  <c r="M637" i="19" s="1"/>
  <c r="H637" i="19"/>
  <c r="F637" i="19"/>
  <c r="I637" i="19" s="1"/>
  <c r="D637" i="19"/>
  <c r="L636" i="19"/>
  <c r="J636" i="19"/>
  <c r="M636" i="19" s="1"/>
  <c r="H636" i="19"/>
  <c r="F636" i="19"/>
  <c r="I636" i="19" s="1"/>
  <c r="D636" i="19"/>
  <c r="L635" i="19"/>
  <c r="H635" i="19"/>
  <c r="D635" i="19"/>
  <c r="I630" i="19"/>
  <c r="F628" i="19"/>
  <c r="L626" i="19"/>
  <c r="J626" i="19"/>
  <c r="M626" i="19" s="1"/>
  <c r="H626" i="19"/>
  <c r="F626" i="19"/>
  <c r="I626" i="19" s="1"/>
  <c r="D626" i="19"/>
  <c r="L625" i="19"/>
  <c r="J625" i="19"/>
  <c r="M625" i="19" s="1"/>
  <c r="H625" i="19"/>
  <c r="F625" i="19"/>
  <c r="I625" i="19" s="1"/>
  <c r="D625" i="19"/>
  <c r="L624" i="19"/>
  <c r="J624" i="19"/>
  <c r="M624" i="19" s="1"/>
  <c r="H624" i="19"/>
  <c r="F624" i="19"/>
  <c r="I624" i="19" s="1"/>
  <c r="D624" i="19"/>
  <c r="L623" i="19"/>
  <c r="J623" i="19"/>
  <c r="M623" i="19" s="1"/>
  <c r="H623" i="19"/>
  <c r="F623" i="19"/>
  <c r="I623" i="19" s="1"/>
  <c r="D623" i="19"/>
  <c r="L622" i="19"/>
  <c r="J622" i="19"/>
  <c r="M622" i="19" s="1"/>
  <c r="H622" i="19"/>
  <c r="F622" i="19"/>
  <c r="I622" i="19" s="1"/>
  <c r="D622" i="19"/>
  <c r="L621" i="19"/>
  <c r="J621" i="19"/>
  <c r="M621" i="19" s="1"/>
  <c r="H621" i="19"/>
  <c r="F621" i="19"/>
  <c r="I621" i="19" s="1"/>
  <c r="D621" i="19"/>
  <c r="L620" i="19"/>
  <c r="J620" i="19"/>
  <c r="M620" i="19" s="1"/>
  <c r="H620" i="19"/>
  <c r="F620" i="19"/>
  <c r="I620" i="19" s="1"/>
  <c r="D620" i="19"/>
  <c r="L619" i="19"/>
  <c r="J619" i="19"/>
  <c r="M619" i="19" s="1"/>
  <c r="H619" i="19"/>
  <c r="F619" i="19"/>
  <c r="I619" i="19" s="1"/>
  <c r="D619" i="19"/>
  <c r="L618" i="19"/>
  <c r="J618" i="19"/>
  <c r="M618" i="19" s="1"/>
  <c r="H618" i="19"/>
  <c r="F618" i="19"/>
  <c r="I618" i="19" s="1"/>
  <c r="D618" i="19"/>
  <c r="L617" i="19"/>
  <c r="J617" i="19"/>
  <c r="M617" i="19" s="1"/>
  <c r="H617" i="19"/>
  <c r="F617" i="19"/>
  <c r="I617" i="19" s="1"/>
  <c r="D617" i="19"/>
  <c r="L616" i="19"/>
  <c r="J616" i="19"/>
  <c r="M616" i="19" s="1"/>
  <c r="H616" i="19"/>
  <c r="F616" i="19"/>
  <c r="I616" i="19" s="1"/>
  <c r="D616" i="19"/>
  <c r="L615" i="19"/>
  <c r="J615" i="19"/>
  <c r="M615" i="19" s="1"/>
  <c r="H615" i="19"/>
  <c r="F615" i="19"/>
  <c r="I615" i="19" s="1"/>
  <c r="D615" i="19"/>
  <c r="L614" i="19"/>
  <c r="J614" i="19"/>
  <c r="M614" i="19" s="1"/>
  <c r="H614" i="19"/>
  <c r="F614" i="19"/>
  <c r="I614" i="19" s="1"/>
  <c r="D614" i="19"/>
  <c r="L613" i="19"/>
  <c r="J613" i="19"/>
  <c r="M613" i="19" s="1"/>
  <c r="H613" i="19"/>
  <c r="F613" i="19"/>
  <c r="I613" i="19" s="1"/>
  <c r="D613" i="19"/>
  <c r="L612" i="19"/>
  <c r="J612" i="19"/>
  <c r="M612" i="19" s="1"/>
  <c r="H612" i="19"/>
  <c r="F612" i="19"/>
  <c r="I612" i="19" s="1"/>
  <c r="D612" i="19"/>
  <c r="L611" i="19"/>
  <c r="H611" i="19"/>
  <c r="D611" i="19"/>
  <c r="L610" i="19"/>
  <c r="J610" i="19"/>
  <c r="M610" i="19" s="1"/>
  <c r="H610" i="19"/>
  <c r="F610" i="19"/>
  <c r="I610" i="19" s="1"/>
  <c r="D610" i="19"/>
  <c r="L609" i="19"/>
  <c r="J609" i="19"/>
  <c r="M609" i="19" s="1"/>
  <c r="H609" i="19"/>
  <c r="F609" i="19"/>
  <c r="I609" i="19" s="1"/>
  <c r="D609" i="19"/>
  <c r="L608" i="19"/>
  <c r="J608" i="19"/>
  <c r="M608" i="19" s="1"/>
  <c r="H608" i="19"/>
  <c r="F608" i="19"/>
  <c r="I608" i="19" s="1"/>
  <c r="D608" i="19"/>
  <c r="L607" i="19"/>
  <c r="J607" i="19"/>
  <c r="M607" i="19" s="1"/>
  <c r="H607" i="19"/>
  <c r="F607" i="19"/>
  <c r="I607" i="19" s="1"/>
  <c r="D607" i="19"/>
  <c r="L606" i="19"/>
  <c r="J606" i="19"/>
  <c r="M606" i="19" s="1"/>
  <c r="H606" i="19"/>
  <c r="F606" i="19"/>
  <c r="I606" i="19" s="1"/>
  <c r="D606" i="19"/>
  <c r="L605" i="19"/>
  <c r="J605" i="19"/>
  <c r="M605" i="19" s="1"/>
  <c r="H605" i="19"/>
  <c r="F605" i="19"/>
  <c r="I605" i="19" s="1"/>
  <c r="D605" i="19"/>
  <c r="L604" i="19"/>
  <c r="J604" i="19"/>
  <c r="M604" i="19" s="1"/>
  <c r="H604" i="19"/>
  <c r="F604" i="19"/>
  <c r="I604" i="19" s="1"/>
  <c r="D604" i="19"/>
  <c r="L603" i="19"/>
  <c r="H603" i="19"/>
  <c r="D603" i="19"/>
  <c r="I598" i="19"/>
  <c r="F596" i="19"/>
  <c r="L594" i="19"/>
  <c r="J594" i="19"/>
  <c r="M594" i="19" s="1"/>
  <c r="H594" i="19"/>
  <c r="F594" i="19"/>
  <c r="I594" i="19" s="1"/>
  <c r="D594" i="19"/>
  <c r="L593" i="19"/>
  <c r="H593" i="19"/>
  <c r="D593" i="19"/>
  <c r="L592" i="19"/>
  <c r="J592" i="19"/>
  <c r="M592" i="19" s="1"/>
  <c r="H592" i="19"/>
  <c r="F592" i="19"/>
  <c r="I592" i="19" s="1"/>
  <c r="D592" i="19"/>
  <c r="L591" i="19"/>
  <c r="J591" i="19"/>
  <c r="M591" i="19" s="1"/>
  <c r="H591" i="19"/>
  <c r="F591" i="19"/>
  <c r="I591" i="19" s="1"/>
  <c r="D591" i="19"/>
  <c r="L590" i="19"/>
  <c r="J590" i="19"/>
  <c r="M590" i="19" s="1"/>
  <c r="H590" i="19"/>
  <c r="F590" i="19"/>
  <c r="I590" i="19" s="1"/>
  <c r="D590" i="19"/>
  <c r="L589" i="19"/>
  <c r="J589" i="19"/>
  <c r="M589" i="19" s="1"/>
  <c r="H589" i="19"/>
  <c r="F589" i="19"/>
  <c r="I589" i="19" s="1"/>
  <c r="D589" i="19"/>
  <c r="L588" i="19"/>
  <c r="H588" i="19"/>
  <c r="D588" i="19"/>
  <c r="L587" i="19"/>
  <c r="J587" i="19"/>
  <c r="M587" i="19" s="1"/>
  <c r="H587" i="19"/>
  <c r="F587" i="19"/>
  <c r="I587" i="19" s="1"/>
  <c r="D587" i="19"/>
  <c r="L586" i="19"/>
  <c r="J586" i="19"/>
  <c r="M586" i="19" s="1"/>
  <c r="H586" i="19"/>
  <c r="F586" i="19"/>
  <c r="I586" i="19" s="1"/>
  <c r="D586" i="19"/>
  <c r="L585" i="19"/>
  <c r="J585" i="19"/>
  <c r="M585" i="19" s="1"/>
  <c r="H585" i="19"/>
  <c r="F585" i="19"/>
  <c r="I585" i="19" s="1"/>
  <c r="D585" i="19"/>
  <c r="L584" i="19"/>
  <c r="J584" i="19"/>
  <c r="M584" i="19" s="1"/>
  <c r="I584" i="19"/>
  <c r="H584" i="19"/>
  <c r="F584" i="19"/>
  <c r="D584" i="19"/>
  <c r="L583" i="19"/>
  <c r="J583" i="19"/>
  <c r="M583" i="19" s="1"/>
  <c r="H583" i="19"/>
  <c r="F583" i="19"/>
  <c r="I583" i="19" s="1"/>
  <c r="D583" i="19"/>
  <c r="L582" i="19"/>
  <c r="H582" i="19"/>
  <c r="D582" i="19"/>
  <c r="L581" i="19"/>
  <c r="J581" i="19"/>
  <c r="M581" i="19" s="1"/>
  <c r="H581" i="19"/>
  <c r="F581" i="19"/>
  <c r="I581" i="19" s="1"/>
  <c r="D581" i="19"/>
  <c r="L580" i="19"/>
  <c r="J580" i="19"/>
  <c r="M580" i="19" s="1"/>
  <c r="H580" i="19"/>
  <c r="F580" i="19"/>
  <c r="I580" i="19" s="1"/>
  <c r="D580" i="19"/>
  <c r="L579" i="19"/>
  <c r="H579" i="19"/>
  <c r="D579" i="19"/>
  <c r="L578" i="19"/>
  <c r="J578" i="19"/>
  <c r="M578" i="19" s="1"/>
  <c r="H578" i="19"/>
  <c r="F578" i="19"/>
  <c r="I578" i="19" s="1"/>
  <c r="D578" i="19"/>
  <c r="L577" i="19"/>
  <c r="J577" i="19"/>
  <c r="M577" i="19" s="1"/>
  <c r="H577" i="19"/>
  <c r="F577" i="19"/>
  <c r="I577" i="19" s="1"/>
  <c r="D577" i="19"/>
  <c r="L576" i="19"/>
  <c r="J576" i="19"/>
  <c r="M576" i="19" s="1"/>
  <c r="H576" i="19"/>
  <c r="F576" i="19"/>
  <c r="I576" i="19" s="1"/>
  <c r="D576" i="19"/>
  <c r="L575" i="19"/>
  <c r="J575" i="19"/>
  <c r="M575" i="19" s="1"/>
  <c r="H575" i="19"/>
  <c r="F575" i="19"/>
  <c r="I575" i="19" s="1"/>
  <c r="D575" i="19"/>
  <c r="L574" i="19"/>
  <c r="J574" i="19"/>
  <c r="M574" i="19" s="1"/>
  <c r="H574" i="19"/>
  <c r="F574" i="19"/>
  <c r="I574" i="19" s="1"/>
  <c r="D574" i="19"/>
  <c r="L573" i="19"/>
  <c r="J573" i="19"/>
  <c r="M573" i="19" s="1"/>
  <c r="H573" i="19"/>
  <c r="F573" i="19"/>
  <c r="I573" i="19" s="1"/>
  <c r="D573" i="19"/>
  <c r="L572" i="19"/>
  <c r="J572" i="19"/>
  <c r="M572" i="19" s="1"/>
  <c r="H572" i="19"/>
  <c r="F572" i="19"/>
  <c r="I572" i="19" s="1"/>
  <c r="D572" i="19"/>
  <c r="L571" i="19"/>
  <c r="H571" i="19"/>
  <c r="D571" i="19"/>
  <c r="I566" i="19"/>
  <c r="F564" i="19"/>
  <c r="L562" i="19"/>
  <c r="J562" i="19"/>
  <c r="M562" i="19" s="1"/>
  <c r="H562" i="19"/>
  <c r="F562" i="19"/>
  <c r="I562" i="19" s="1"/>
  <c r="D562" i="19"/>
  <c r="L561" i="19"/>
  <c r="H561" i="19"/>
  <c r="D561" i="19"/>
  <c r="L560" i="19"/>
  <c r="J560" i="19"/>
  <c r="M560" i="19" s="1"/>
  <c r="H560" i="19"/>
  <c r="F560" i="19"/>
  <c r="I560" i="19" s="1"/>
  <c r="D560" i="19"/>
  <c r="L559" i="19"/>
  <c r="J559" i="19"/>
  <c r="M559" i="19" s="1"/>
  <c r="H559" i="19"/>
  <c r="F559" i="19"/>
  <c r="I559" i="19" s="1"/>
  <c r="D559" i="19"/>
  <c r="L558" i="19"/>
  <c r="J558" i="19"/>
  <c r="M558" i="19" s="1"/>
  <c r="H558" i="19"/>
  <c r="F558" i="19"/>
  <c r="I558" i="19" s="1"/>
  <c r="D558" i="19"/>
  <c r="L557" i="19"/>
  <c r="J557" i="19"/>
  <c r="M557" i="19" s="1"/>
  <c r="H557" i="19"/>
  <c r="F557" i="19"/>
  <c r="I557" i="19" s="1"/>
  <c r="D557" i="19"/>
  <c r="L556" i="19"/>
  <c r="J556" i="19"/>
  <c r="M556" i="19" s="1"/>
  <c r="H556" i="19"/>
  <c r="F556" i="19"/>
  <c r="I556" i="19" s="1"/>
  <c r="D556" i="19"/>
  <c r="L555" i="19"/>
  <c r="J555" i="19"/>
  <c r="M555" i="19" s="1"/>
  <c r="H555" i="19"/>
  <c r="F555" i="19"/>
  <c r="I555" i="19" s="1"/>
  <c r="D555" i="19"/>
  <c r="L554" i="19"/>
  <c r="J554" i="19"/>
  <c r="M554" i="19" s="1"/>
  <c r="H554" i="19"/>
  <c r="F554" i="19"/>
  <c r="I554" i="19" s="1"/>
  <c r="D554" i="19"/>
  <c r="L553" i="19"/>
  <c r="J553" i="19"/>
  <c r="M553" i="19" s="1"/>
  <c r="H553" i="19"/>
  <c r="F553" i="19"/>
  <c r="I553" i="19" s="1"/>
  <c r="D553" i="19"/>
  <c r="L552" i="19"/>
  <c r="J552" i="19"/>
  <c r="M552" i="19" s="1"/>
  <c r="H552" i="19"/>
  <c r="F552" i="19"/>
  <c r="I552" i="19" s="1"/>
  <c r="D552" i="19"/>
  <c r="L551" i="19"/>
  <c r="J551" i="19"/>
  <c r="M551" i="19" s="1"/>
  <c r="H551" i="19"/>
  <c r="F551" i="19"/>
  <c r="I551" i="19" s="1"/>
  <c r="D551" i="19"/>
  <c r="L550" i="19"/>
  <c r="J550" i="19"/>
  <c r="M550" i="19" s="1"/>
  <c r="H550" i="19"/>
  <c r="F550" i="19"/>
  <c r="I550" i="19" s="1"/>
  <c r="D550" i="19"/>
  <c r="L549" i="19"/>
  <c r="J549" i="19"/>
  <c r="M549" i="19" s="1"/>
  <c r="H549" i="19"/>
  <c r="F549" i="19"/>
  <c r="I549" i="19" s="1"/>
  <c r="D549" i="19"/>
  <c r="L548" i="19"/>
  <c r="J548" i="19"/>
  <c r="M548" i="19" s="1"/>
  <c r="H548" i="19"/>
  <c r="F548" i="19"/>
  <c r="I548" i="19" s="1"/>
  <c r="D548" i="19"/>
  <c r="L547" i="19"/>
  <c r="H547" i="19"/>
  <c r="D547" i="19"/>
  <c r="L546" i="19"/>
  <c r="J546" i="19"/>
  <c r="M546" i="19" s="1"/>
  <c r="H546" i="19"/>
  <c r="F546" i="19"/>
  <c r="I546" i="19" s="1"/>
  <c r="D546" i="19"/>
  <c r="L545" i="19"/>
  <c r="J545" i="19"/>
  <c r="M545" i="19" s="1"/>
  <c r="H545" i="19"/>
  <c r="F545" i="19"/>
  <c r="I545" i="19" s="1"/>
  <c r="D545" i="19"/>
  <c r="L544" i="19"/>
  <c r="J544" i="19"/>
  <c r="M544" i="19" s="1"/>
  <c r="H544" i="19"/>
  <c r="F544" i="19"/>
  <c r="I544" i="19" s="1"/>
  <c r="D544" i="19"/>
  <c r="L543" i="19"/>
  <c r="J543" i="19"/>
  <c r="M543" i="19" s="1"/>
  <c r="H543" i="19"/>
  <c r="F543" i="19"/>
  <c r="I543" i="19" s="1"/>
  <c r="D543" i="19"/>
  <c r="L542" i="19"/>
  <c r="J542" i="19"/>
  <c r="M542" i="19" s="1"/>
  <c r="H542" i="19"/>
  <c r="F542" i="19"/>
  <c r="I542" i="19" s="1"/>
  <c r="D542" i="19"/>
  <c r="L541" i="19"/>
  <c r="J541" i="19"/>
  <c r="M541" i="19" s="1"/>
  <c r="H541" i="19"/>
  <c r="F541" i="19"/>
  <c r="I541" i="19" s="1"/>
  <c r="D541" i="19"/>
  <c r="L540" i="19"/>
  <c r="J540" i="19"/>
  <c r="M540" i="19" s="1"/>
  <c r="H540" i="19"/>
  <c r="F540" i="19"/>
  <c r="I540" i="19" s="1"/>
  <c r="D540" i="19"/>
  <c r="L539" i="19"/>
  <c r="H539" i="19"/>
  <c r="D539" i="19"/>
  <c r="I534" i="19"/>
  <c r="F532" i="19"/>
  <c r="L530" i="19"/>
  <c r="J530" i="19"/>
  <c r="M530" i="19" s="1"/>
  <c r="H530" i="19"/>
  <c r="F530" i="19"/>
  <c r="I530" i="19" s="1"/>
  <c r="D530" i="19"/>
  <c r="L529" i="19"/>
  <c r="H529" i="19"/>
  <c r="D529" i="19"/>
  <c r="L528" i="19"/>
  <c r="J528" i="19"/>
  <c r="M528" i="19" s="1"/>
  <c r="H528" i="19"/>
  <c r="F528" i="19"/>
  <c r="I528" i="19" s="1"/>
  <c r="D528" i="19"/>
  <c r="L527" i="19"/>
  <c r="J527" i="19"/>
  <c r="M527" i="19" s="1"/>
  <c r="H527" i="19"/>
  <c r="F527" i="19"/>
  <c r="I527" i="19" s="1"/>
  <c r="D527" i="19"/>
  <c r="L526" i="19"/>
  <c r="J526" i="19"/>
  <c r="M526" i="19" s="1"/>
  <c r="H526" i="19"/>
  <c r="F526" i="19"/>
  <c r="I526" i="19" s="1"/>
  <c r="D526" i="19"/>
  <c r="L525" i="19"/>
  <c r="J525" i="19"/>
  <c r="M525" i="19" s="1"/>
  <c r="H525" i="19"/>
  <c r="F525" i="19"/>
  <c r="I525" i="19" s="1"/>
  <c r="D525" i="19"/>
  <c r="L524" i="19"/>
  <c r="J524" i="19"/>
  <c r="M524" i="19" s="1"/>
  <c r="H524" i="19"/>
  <c r="F524" i="19"/>
  <c r="I524" i="19" s="1"/>
  <c r="D524" i="19"/>
  <c r="L523" i="19"/>
  <c r="J523" i="19"/>
  <c r="M523" i="19" s="1"/>
  <c r="H523" i="19"/>
  <c r="F523" i="19"/>
  <c r="I523" i="19" s="1"/>
  <c r="D523" i="19"/>
  <c r="L522" i="19"/>
  <c r="J522" i="19"/>
  <c r="M522" i="19" s="1"/>
  <c r="H522" i="19"/>
  <c r="F522" i="19"/>
  <c r="I522" i="19" s="1"/>
  <c r="D522" i="19"/>
  <c r="L521" i="19"/>
  <c r="J521" i="19"/>
  <c r="M521" i="19" s="1"/>
  <c r="H521" i="19"/>
  <c r="F521" i="19"/>
  <c r="I521" i="19" s="1"/>
  <c r="D521" i="19"/>
  <c r="L520" i="19"/>
  <c r="J520" i="19"/>
  <c r="M520" i="19" s="1"/>
  <c r="H520" i="19"/>
  <c r="F520" i="19"/>
  <c r="I520" i="19" s="1"/>
  <c r="D520" i="19"/>
  <c r="L519" i="19"/>
  <c r="J519" i="19"/>
  <c r="M519" i="19" s="1"/>
  <c r="H519" i="19"/>
  <c r="F519" i="19"/>
  <c r="I519" i="19" s="1"/>
  <c r="D519" i="19"/>
  <c r="L518" i="19"/>
  <c r="H518" i="19"/>
  <c r="D518" i="19"/>
  <c r="L517" i="19"/>
  <c r="J517" i="19"/>
  <c r="M517" i="19" s="1"/>
  <c r="H517" i="19"/>
  <c r="F517" i="19"/>
  <c r="I517" i="19" s="1"/>
  <c r="D517" i="19"/>
  <c r="L516" i="19"/>
  <c r="J516" i="19"/>
  <c r="M516" i="19" s="1"/>
  <c r="H516" i="19"/>
  <c r="F516" i="19"/>
  <c r="I516" i="19" s="1"/>
  <c r="D516" i="19"/>
  <c r="L515" i="19"/>
  <c r="H515" i="19"/>
  <c r="D515" i="19"/>
  <c r="L514" i="19"/>
  <c r="J514" i="19"/>
  <c r="M514" i="19" s="1"/>
  <c r="H514" i="19"/>
  <c r="F514" i="19"/>
  <c r="I514" i="19" s="1"/>
  <c r="D514" i="19"/>
  <c r="L513" i="19"/>
  <c r="J513" i="19"/>
  <c r="M513" i="19" s="1"/>
  <c r="H513" i="19"/>
  <c r="F513" i="19"/>
  <c r="I513" i="19" s="1"/>
  <c r="D513" i="19"/>
  <c r="L512" i="19"/>
  <c r="J512" i="19"/>
  <c r="M512" i="19" s="1"/>
  <c r="H512" i="19"/>
  <c r="F512" i="19"/>
  <c r="I512" i="19" s="1"/>
  <c r="D512" i="19"/>
  <c r="L511" i="19"/>
  <c r="J511" i="19"/>
  <c r="H511" i="19"/>
  <c r="F511" i="19"/>
  <c r="I511" i="19" s="1"/>
  <c r="D511" i="19"/>
  <c r="L510" i="19"/>
  <c r="J510" i="19"/>
  <c r="M510" i="19" s="1"/>
  <c r="H510" i="19"/>
  <c r="F510" i="19"/>
  <c r="I510" i="19" s="1"/>
  <c r="D510" i="19"/>
  <c r="L509" i="19"/>
  <c r="J509" i="19"/>
  <c r="M509" i="19" s="1"/>
  <c r="H509" i="19"/>
  <c r="F509" i="19"/>
  <c r="I509" i="19" s="1"/>
  <c r="D509" i="19"/>
  <c r="L508" i="19"/>
  <c r="J508" i="19"/>
  <c r="M508" i="19" s="1"/>
  <c r="H508" i="19"/>
  <c r="F508" i="19"/>
  <c r="I508" i="19" s="1"/>
  <c r="D508" i="19"/>
  <c r="L507" i="19"/>
  <c r="H507" i="19"/>
  <c r="D507" i="19"/>
  <c r="I502" i="19"/>
  <c r="F500" i="19"/>
  <c r="L498" i="19"/>
  <c r="J498" i="19"/>
  <c r="M498" i="19" s="1"/>
  <c r="H498" i="19"/>
  <c r="F498" i="19"/>
  <c r="I498" i="19" s="1"/>
  <c r="D498" i="19"/>
  <c r="L497" i="19"/>
  <c r="H497" i="19"/>
  <c r="D497" i="19"/>
  <c r="L496" i="19"/>
  <c r="J496" i="19"/>
  <c r="M496" i="19" s="1"/>
  <c r="H496" i="19"/>
  <c r="F496" i="19"/>
  <c r="I496" i="19" s="1"/>
  <c r="D496" i="19"/>
  <c r="L495" i="19"/>
  <c r="J495" i="19"/>
  <c r="M495" i="19" s="1"/>
  <c r="H495" i="19"/>
  <c r="F495" i="19"/>
  <c r="I495" i="19" s="1"/>
  <c r="D495" i="19"/>
  <c r="L494" i="19"/>
  <c r="J494" i="19"/>
  <c r="M494" i="19" s="1"/>
  <c r="H494" i="19"/>
  <c r="F494" i="19"/>
  <c r="I494" i="19" s="1"/>
  <c r="D494" i="19"/>
  <c r="L493" i="19"/>
  <c r="J493" i="19"/>
  <c r="M493" i="19" s="1"/>
  <c r="H493" i="19"/>
  <c r="F493" i="19"/>
  <c r="I493" i="19" s="1"/>
  <c r="D493" i="19"/>
  <c r="L492" i="19"/>
  <c r="J492" i="19"/>
  <c r="M492" i="19" s="1"/>
  <c r="H492" i="19"/>
  <c r="F492" i="19"/>
  <c r="I492" i="19" s="1"/>
  <c r="D492" i="19"/>
  <c r="L491" i="19"/>
  <c r="J491" i="19"/>
  <c r="M491" i="19" s="1"/>
  <c r="H491" i="19"/>
  <c r="F491" i="19"/>
  <c r="I491" i="19" s="1"/>
  <c r="D491" i="19"/>
  <c r="L490" i="19"/>
  <c r="J490" i="19"/>
  <c r="M490" i="19" s="1"/>
  <c r="H490" i="19"/>
  <c r="F490" i="19"/>
  <c r="I490" i="19" s="1"/>
  <c r="D490" i="19"/>
  <c r="L489" i="19"/>
  <c r="J489" i="19"/>
  <c r="M489" i="19" s="1"/>
  <c r="H489" i="19"/>
  <c r="F489" i="19"/>
  <c r="I489" i="19" s="1"/>
  <c r="D489" i="19"/>
  <c r="L488" i="19"/>
  <c r="J488" i="19"/>
  <c r="M488" i="19" s="1"/>
  <c r="H488" i="19"/>
  <c r="F488" i="19"/>
  <c r="I488" i="19" s="1"/>
  <c r="D488" i="19"/>
  <c r="L487" i="19"/>
  <c r="J487" i="19"/>
  <c r="M487" i="19" s="1"/>
  <c r="H487" i="19"/>
  <c r="F487" i="19"/>
  <c r="I487" i="19" s="1"/>
  <c r="D487" i="19"/>
  <c r="L486" i="19"/>
  <c r="J486" i="19"/>
  <c r="M486" i="19" s="1"/>
  <c r="H486" i="19"/>
  <c r="F486" i="19"/>
  <c r="I486" i="19" s="1"/>
  <c r="D486" i="19"/>
  <c r="L485" i="19"/>
  <c r="J485" i="19"/>
  <c r="M485" i="19" s="1"/>
  <c r="H485" i="19"/>
  <c r="F485" i="19"/>
  <c r="I485" i="19" s="1"/>
  <c r="D485" i="19"/>
  <c r="L484" i="19"/>
  <c r="J484" i="19"/>
  <c r="M484" i="19" s="1"/>
  <c r="H484" i="19"/>
  <c r="F484" i="19"/>
  <c r="I484" i="19" s="1"/>
  <c r="D484" i="19"/>
  <c r="L483" i="19"/>
  <c r="H483" i="19"/>
  <c r="D483" i="19"/>
  <c r="L482" i="19"/>
  <c r="J482" i="19"/>
  <c r="M482" i="19" s="1"/>
  <c r="H482" i="19"/>
  <c r="F482" i="19"/>
  <c r="I482" i="19" s="1"/>
  <c r="D482" i="19"/>
  <c r="L481" i="19"/>
  <c r="J481" i="19"/>
  <c r="M481" i="19" s="1"/>
  <c r="H481" i="19"/>
  <c r="F481" i="19"/>
  <c r="I481" i="19" s="1"/>
  <c r="D481" i="19"/>
  <c r="L480" i="19"/>
  <c r="J480" i="19"/>
  <c r="M480" i="19" s="1"/>
  <c r="H480" i="19"/>
  <c r="F480" i="19"/>
  <c r="I480" i="19" s="1"/>
  <c r="D480" i="19"/>
  <c r="L479" i="19"/>
  <c r="J479" i="19"/>
  <c r="M479" i="19" s="1"/>
  <c r="H479" i="19"/>
  <c r="F479" i="19"/>
  <c r="I479" i="19" s="1"/>
  <c r="D479" i="19"/>
  <c r="L478" i="19"/>
  <c r="J478" i="19"/>
  <c r="M478" i="19" s="1"/>
  <c r="H478" i="19"/>
  <c r="F478" i="19"/>
  <c r="I478" i="19" s="1"/>
  <c r="D478" i="19"/>
  <c r="L477" i="19"/>
  <c r="J477" i="19"/>
  <c r="M477" i="19" s="1"/>
  <c r="H477" i="19"/>
  <c r="F477" i="19"/>
  <c r="I477" i="19" s="1"/>
  <c r="D477" i="19"/>
  <c r="L476" i="19"/>
  <c r="J476" i="19"/>
  <c r="M476" i="19" s="1"/>
  <c r="H476" i="19"/>
  <c r="F476" i="19"/>
  <c r="I476" i="19" s="1"/>
  <c r="D476" i="19"/>
  <c r="L475" i="19"/>
  <c r="H475" i="19"/>
  <c r="D475" i="19"/>
  <c r="I470" i="19"/>
  <c r="F468" i="19"/>
  <c r="L466" i="19"/>
  <c r="J466" i="19"/>
  <c r="M466" i="19" s="1"/>
  <c r="H466" i="19"/>
  <c r="F466" i="19"/>
  <c r="I466" i="19" s="1"/>
  <c r="D466" i="19"/>
  <c r="L465" i="19"/>
  <c r="H465" i="19"/>
  <c r="D465" i="19"/>
  <c r="L464" i="19"/>
  <c r="H464" i="19"/>
  <c r="D464" i="19"/>
  <c r="L463" i="19"/>
  <c r="J463" i="19"/>
  <c r="M463" i="19" s="1"/>
  <c r="H463" i="19"/>
  <c r="F463" i="19"/>
  <c r="I463" i="19" s="1"/>
  <c r="D463" i="19"/>
  <c r="L462" i="19"/>
  <c r="J462" i="19"/>
  <c r="M462" i="19" s="1"/>
  <c r="H462" i="19"/>
  <c r="F462" i="19"/>
  <c r="I462" i="19" s="1"/>
  <c r="D462" i="19"/>
  <c r="M461" i="19"/>
  <c r="L461" i="19"/>
  <c r="J461" i="19"/>
  <c r="H461" i="19"/>
  <c r="F461" i="19"/>
  <c r="I461" i="19" s="1"/>
  <c r="D461" i="19"/>
  <c r="L460" i="19"/>
  <c r="H460" i="19"/>
  <c r="D460" i="19"/>
  <c r="L459" i="19"/>
  <c r="J459" i="19"/>
  <c r="M459" i="19" s="1"/>
  <c r="H459" i="19"/>
  <c r="F459" i="19"/>
  <c r="I459" i="19" s="1"/>
  <c r="D459" i="19"/>
  <c r="L458" i="19"/>
  <c r="H458" i="19"/>
  <c r="D458" i="19"/>
  <c r="L457" i="19"/>
  <c r="J457" i="19"/>
  <c r="M457" i="19" s="1"/>
  <c r="H457" i="19"/>
  <c r="F457" i="19"/>
  <c r="I457" i="19" s="1"/>
  <c r="D457" i="19"/>
  <c r="L456" i="19"/>
  <c r="H456" i="19"/>
  <c r="D456" i="19"/>
  <c r="L455" i="19"/>
  <c r="H455" i="19"/>
  <c r="D455" i="19"/>
  <c r="L454" i="19"/>
  <c r="H454" i="19"/>
  <c r="D454" i="19"/>
  <c r="L453" i="19"/>
  <c r="J453" i="19"/>
  <c r="M453" i="19" s="1"/>
  <c r="H453" i="19"/>
  <c r="F453" i="19"/>
  <c r="I453" i="19" s="1"/>
  <c r="D453" i="19"/>
  <c r="L452" i="19"/>
  <c r="H452" i="19"/>
  <c r="D452" i="19"/>
  <c r="L451" i="19"/>
  <c r="H451" i="19"/>
  <c r="D451" i="19"/>
  <c r="L450" i="19"/>
  <c r="H450" i="19"/>
  <c r="D450" i="19"/>
  <c r="L449" i="19"/>
  <c r="H449" i="19"/>
  <c r="D449" i="19"/>
  <c r="L448" i="19"/>
  <c r="H448" i="19"/>
  <c r="D448" i="19"/>
  <c r="L447" i="19"/>
  <c r="J447" i="19"/>
  <c r="M447" i="19" s="1"/>
  <c r="H447" i="19"/>
  <c r="F447" i="19"/>
  <c r="I447" i="19" s="1"/>
  <c r="D447" i="19"/>
  <c r="L446" i="19"/>
  <c r="H446" i="19"/>
  <c r="D446" i="19"/>
  <c r="L445" i="19"/>
  <c r="J445" i="19"/>
  <c r="M445" i="19" s="1"/>
  <c r="H445" i="19"/>
  <c r="F445" i="19"/>
  <c r="I445" i="19" s="1"/>
  <c r="D445" i="19"/>
  <c r="L444" i="19"/>
  <c r="H444" i="19"/>
  <c r="D444" i="19"/>
  <c r="L443" i="19"/>
  <c r="H443" i="19"/>
  <c r="D443" i="19"/>
  <c r="I438" i="19"/>
  <c r="F436" i="19"/>
  <c r="L434" i="19"/>
  <c r="J434" i="19"/>
  <c r="M434" i="19" s="1"/>
  <c r="H434" i="19"/>
  <c r="F434" i="19"/>
  <c r="I434" i="19" s="1"/>
  <c r="D434" i="19"/>
  <c r="L433" i="19"/>
  <c r="J433" i="19"/>
  <c r="M433" i="19" s="1"/>
  <c r="H433" i="19"/>
  <c r="F433" i="19"/>
  <c r="I433" i="19" s="1"/>
  <c r="D433" i="19"/>
  <c r="L432" i="19"/>
  <c r="J432" i="19"/>
  <c r="M432" i="19" s="1"/>
  <c r="H432" i="19"/>
  <c r="F432" i="19"/>
  <c r="I432" i="19" s="1"/>
  <c r="D432" i="19"/>
  <c r="L431" i="19"/>
  <c r="J431" i="19"/>
  <c r="M431" i="19" s="1"/>
  <c r="H431" i="19"/>
  <c r="F431" i="19"/>
  <c r="I431" i="19" s="1"/>
  <c r="D431" i="19"/>
  <c r="L430" i="19"/>
  <c r="J430" i="19"/>
  <c r="M430" i="19" s="1"/>
  <c r="H430" i="19"/>
  <c r="F430" i="19"/>
  <c r="I430" i="19" s="1"/>
  <c r="D430" i="19"/>
  <c r="L429" i="19"/>
  <c r="J429" i="19"/>
  <c r="M429" i="19" s="1"/>
  <c r="H429" i="19"/>
  <c r="F429" i="19"/>
  <c r="I429" i="19" s="1"/>
  <c r="D429" i="19"/>
  <c r="L428" i="19"/>
  <c r="J428" i="19"/>
  <c r="M428" i="19" s="1"/>
  <c r="H428" i="19"/>
  <c r="F428" i="19"/>
  <c r="I428" i="19" s="1"/>
  <c r="D428" i="19"/>
  <c r="L427" i="19"/>
  <c r="J427" i="19"/>
  <c r="M427" i="19" s="1"/>
  <c r="H427" i="19"/>
  <c r="F427" i="19"/>
  <c r="I427" i="19" s="1"/>
  <c r="D427" i="19"/>
  <c r="L426" i="19"/>
  <c r="J426" i="19"/>
  <c r="M426" i="19" s="1"/>
  <c r="H426" i="19"/>
  <c r="F426" i="19"/>
  <c r="I426" i="19" s="1"/>
  <c r="D426" i="19"/>
  <c r="L425" i="19"/>
  <c r="J425" i="19"/>
  <c r="M425" i="19" s="1"/>
  <c r="H425" i="19"/>
  <c r="F425" i="19"/>
  <c r="I425" i="19" s="1"/>
  <c r="D425" i="19"/>
  <c r="L424" i="19"/>
  <c r="J424" i="19"/>
  <c r="M424" i="19" s="1"/>
  <c r="H424" i="19"/>
  <c r="F424" i="19"/>
  <c r="I424" i="19" s="1"/>
  <c r="D424" i="19"/>
  <c r="L423" i="19"/>
  <c r="J423" i="19"/>
  <c r="M423" i="19" s="1"/>
  <c r="I423" i="19"/>
  <c r="H423" i="19"/>
  <c r="F423" i="19"/>
  <c r="D423" i="19"/>
  <c r="L422" i="19"/>
  <c r="H422" i="19"/>
  <c r="D422" i="19"/>
  <c r="L421" i="19"/>
  <c r="H421" i="19"/>
  <c r="D421" i="19"/>
  <c r="L420" i="19"/>
  <c r="H420" i="19"/>
  <c r="D420" i="19"/>
  <c r="L419" i="19"/>
  <c r="H419" i="19"/>
  <c r="D419" i="19"/>
  <c r="L418" i="19"/>
  <c r="J418" i="19"/>
  <c r="M418" i="19" s="1"/>
  <c r="H418" i="19"/>
  <c r="F418" i="19"/>
  <c r="I418" i="19" s="1"/>
  <c r="D418" i="19"/>
  <c r="L417" i="19"/>
  <c r="H417" i="19"/>
  <c r="D417" i="19"/>
  <c r="L416" i="19"/>
  <c r="J416" i="19"/>
  <c r="M416" i="19" s="1"/>
  <c r="H416" i="19"/>
  <c r="F416" i="19"/>
  <c r="I416" i="19" s="1"/>
  <c r="D416" i="19"/>
  <c r="L415" i="19"/>
  <c r="J415" i="19"/>
  <c r="M415" i="19" s="1"/>
  <c r="H415" i="19"/>
  <c r="F415" i="19"/>
  <c r="I415" i="19" s="1"/>
  <c r="D415" i="19"/>
  <c r="L414" i="19"/>
  <c r="H414" i="19"/>
  <c r="D414" i="19"/>
  <c r="L413" i="19"/>
  <c r="J413" i="19"/>
  <c r="M413" i="19" s="1"/>
  <c r="H413" i="19"/>
  <c r="F413" i="19"/>
  <c r="I413" i="19" s="1"/>
  <c r="D413" i="19"/>
  <c r="L412" i="19"/>
  <c r="J412" i="19"/>
  <c r="M412" i="19" s="1"/>
  <c r="H412" i="19"/>
  <c r="F412" i="19"/>
  <c r="I412" i="19" s="1"/>
  <c r="D412" i="19"/>
  <c r="L411" i="19"/>
  <c r="H411" i="19"/>
  <c r="D411" i="19"/>
  <c r="I406" i="19"/>
  <c r="F404" i="19"/>
  <c r="L402" i="19"/>
  <c r="J402" i="19"/>
  <c r="M402" i="19" s="1"/>
  <c r="H402" i="19"/>
  <c r="F402" i="19"/>
  <c r="I402" i="19" s="1"/>
  <c r="D402" i="19"/>
  <c r="L401" i="19"/>
  <c r="J401" i="19"/>
  <c r="M401" i="19" s="1"/>
  <c r="H401" i="19"/>
  <c r="F401" i="19"/>
  <c r="I401" i="19" s="1"/>
  <c r="D401" i="19"/>
  <c r="L400" i="19"/>
  <c r="J400" i="19"/>
  <c r="M400" i="19" s="1"/>
  <c r="H400" i="19"/>
  <c r="F400" i="19"/>
  <c r="I400" i="19" s="1"/>
  <c r="D400" i="19"/>
  <c r="L399" i="19"/>
  <c r="J399" i="19"/>
  <c r="M399" i="19" s="1"/>
  <c r="H399" i="19"/>
  <c r="F399" i="19"/>
  <c r="I399" i="19" s="1"/>
  <c r="D399" i="19"/>
  <c r="L398" i="19"/>
  <c r="J398" i="19"/>
  <c r="M398" i="19" s="1"/>
  <c r="H398" i="19"/>
  <c r="F398" i="19"/>
  <c r="I398" i="19" s="1"/>
  <c r="D398" i="19"/>
  <c r="L397" i="19"/>
  <c r="J397" i="19"/>
  <c r="M397" i="19" s="1"/>
  <c r="H397" i="19"/>
  <c r="F397" i="19"/>
  <c r="I397" i="19" s="1"/>
  <c r="D397" i="19"/>
  <c r="L396" i="19"/>
  <c r="H396" i="19"/>
  <c r="D396" i="19"/>
  <c r="L395" i="19"/>
  <c r="J395" i="19"/>
  <c r="M395" i="19" s="1"/>
  <c r="H395" i="19"/>
  <c r="F395" i="19"/>
  <c r="I395" i="19" s="1"/>
  <c r="D395" i="19"/>
  <c r="L394" i="19"/>
  <c r="J394" i="19"/>
  <c r="M394" i="19" s="1"/>
  <c r="H394" i="19"/>
  <c r="F394" i="19"/>
  <c r="I394" i="19" s="1"/>
  <c r="D394" i="19"/>
  <c r="L393" i="19"/>
  <c r="J393" i="19"/>
  <c r="M393" i="19" s="1"/>
  <c r="H393" i="19"/>
  <c r="F393" i="19"/>
  <c r="I393" i="19" s="1"/>
  <c r="D393" i="19"/>
  <c r="L392" i="19"/>
  <c r="H392" i="19"/>
  <c r="D392" i="19"/>
  <c r="L391" i="19"/>
  <c r="J391" i="19"/>
  <c r="M391" i="19" s="1"/>
  <c r="H391" i="19"/>
  <c r="F391" i="19"/>
  <c r="I391" i="19" s="1"/>
  <c r="D391" i="19"/>
  <c r="L390" i="19"/>
  <c r="J390" i="19"/>
  <c r="M390" i="19" s="1"/>
  <c r="H390" i="19"/>
  <c r="F390" i="19"/>
  <c r="I390" i="19" s="1"/>
  <c r="D390" i="19"/>
  <c r="L389" i="19"/>
  <c r="H389" i="19"/>
  <c r="D389" i="19"/>
  <c r="L388" i="19"/>
  <c r="J388" i="19"/>
  <c r="M388" i="19" s="1"/>
  <c r="H388" i="19"/>
  <c r="F388" i="19"/>
  <c r="I388" i="19" s="1"/>
  <c r="D388" i="19"/>
  <c r="L387" i="19"/>
  <c r="H387" i="19"/>
  <c r="D387" i="19"/>
  <c r="L386" i="19"/>
  <c r="J386" i="19"/>
  <c r="M386" i="19" s="1"/>
  <c r="H386" i="19"/>
  <c r="F386" i="19"/>
  <c r="I386" i="19" s="1"/>
  <c r="D386" i="19"/>
  <c r="L385" i="19"/>
  <c r="J385" i="19"/>
  <c r="M385" i="19" s="1"/>
  <c r="H385" i="19"/>
  <c r="F385" i="19"/>
  <c r="I385" i="19" s="1"/>
  <c r="D385" i="19"/>
  <c r="L384" i="19"/>
  <c r="J384" i="19"/>
  <c r="M384" i="19" s="1"/>
  <c r="H384" i="19"/>
  <c r="F384" i="19"/>
  <c r="I384" i="19" s="1"/>
  <c r="D384" i="19"/>
  <c r="L383" i="19"/>
  <c r="J383" i="19"/>
  <c r="M383" i="19" s="1"/>
  <c r="H383" i="19"/>
  <c r="F383" i="19"/>
  <c r="I383" i="19" s="1"/>
  <c r="D383" i="19"/>
  <c r="L382" i="19"/>
  <c r="J382" i="19"/>
  <c r="M382" i="19" s="1"/>
  <c r="H382" i="19"/>
  <c r="F382" i="19"/>
  <c r="I382" i="19" s="1"/>
  <c r="D382" i="19"/>
  <c r="L381" i="19"/>
  <c r="J381" i="19"/>
  <c r="M381" i="19" s="1"/>
  <c r="H381" i="19"/>
  <c r="F381" i="19"/>
  <c r="I381" i="19" s="1"/>
  <c r="D381" i="19"/>
  <c r="L380" i="19"/>
  <c r="J380" i="19"/>
  <c r="M380" i="19" s="1"/>
  <c r="H380" i="19"/>
  <c r="F380" i="19"/>
  <c r="I380" i="19" s="1"/>
  <c r="D380" i="19"/>
  <c r="L379" i="19"/>
  <c r="H379" i="19"/>
  <c r="D379" i="19"/>
  <c r="I374" i="19"/>
  <c r="F372" i="19"/>
  <c r="L370" i="19"/>
  <c r="J370" i="19"/>
  <c r="M370" i="19" s="1"/>
  <c r="H370" i="19"/>
  <c r="F370" i="19"/>
  <c r="I370" i="19" s="1"/>
  <c r="D370" i="19"/>
  <c r="L369" i="19"/>
  <c r="J369" i="19"/>
  <c r="M369" i="19" s="1"/>
  <c r="H369" i="19"/>
  <c r="F369" i="19"/>
  <c r="I369" i="19" s="1"/>
  <c r="D369" i="19"/>
  <c r="L368" i="19"/>
  <c r="J368" i="19"/>
  <c r="M368" i="19" s="1"/>
  <c r="H368" i="19"/>
  <c r="F368" i="19"/>
  <c r="I368" i="19" s="1"/>
  <c r="D368" i="19"/>
  <c r="L367" i="19"/>
  <c r="J367" i="19"/>
  <c r="M367" i="19" s="1"/>
  <c r="H367" i="19"/>
  <c r="F367" i="19"/>
  <c r="I367" i="19" s="1"/>
  <c r="D367" i="19"/>
  <c r="L366" i="19"/>
  <c r="J366" i="19"/>
  <c r="M366" i="19" s="1"/>
  <c r="H366" i="19"/>
  <c r="F366" i="19"/>
  <c r="I366" i="19" s="1"/>
  <c r="D366" i="19"/>
  <c r="L365" i="19"/>
  <c r="J365" i="19"/>
  <c r="M365" i="19" s="1"/>
  <c r="H365" i="19"/>
  <c r="F365" i="19"/>
  <c r="I365" i="19" s="1"/>
  <c r="D365" i="19"/>
  <c r="L364" i="19"/>
  <c r="J364" i="19"/>
  <c r="M364" i="19" s="1"/>
  <c r="H364" i="19"/>
  <c r="F364" i="19"/>
  <c r="I364" i="19" s="1"/>
  <c r="D364" i="19"/>
  <c r="L363" i="19"/>
  <c r="J363" i="19"/>
  <c r="M363" i="19" s="1"/>
  <c r="H363" i="19"/>
  <c r="F363" i="19"/>
  <c r="I363" i="19" s="1"/>
  <c r="D363" i="19"/>
  <c r="L362" i="19"/>
  <c r="J362" i="19"/>
  <c r="M362" i="19" s="1"/>
  <c r="H362" i="19"/>
  <c r="F362" i="19"/>
  <c r="I362" i="19" s="1"/>
  <c r="D362" i="19"/>
  <c r="L361" i="19"/>
  <c r="J361" i="19"/>
  <c r="M361" i="19" s="1"/>
  <c r="H361" i="19"/>
  <c r="F361" i="19"/>
  <c r="I361" i="19" s="1"/>
  <c r="D361" i="19"/>
  <c r="L360" i="19"/>
  <c r="J360" i="19"/>
  <c r="M360" i="19" s="1"/>
  <c r="H360" i="19"/>
  <c r="F360" i="19"/>
  <c r="I360" i="19" s="1"/>
  <c r="D360" i="19"/>
  <c r="L359" i="19"/>
  <c r="J359" i="19"/>
  <c r="M359" i="19" s="1"/>
  <c r="H359" i="19"/>
  <c r="F359" i="19"/>
  <c r="I359" i="19" s="1"/>
  <c r="D359" i="19"/>
  <c r="L358" i="19"/>
  <c r="J358" i="19"/>
  <c r="M358" i="19" s="1"/>
  <c r="H358" i="19"/>
  <c r="F358" i="19"/>
  <c r="I358" i="19" s="1"/>
  <c r="D358" i="19"/>
  <c r="L357" i="19"/>
  <c r="J357" i="19"/>
  <c r="M357" i="19" s="1"/>
  <c r="H357" i="19"/>
  <c r="F357" i="19"/>
  <c r="I357" i="19" s="1"/>
  <c r="D357" i="19"/>
  <c r="L356" i="19"/>
  <c r="J356" i="19"/>
  <c r="M356" i="19" s="1"/>
  <c r="H356" i="19"/>
  <c r="F356" i="19"/>
  <c r="I356" i="19" s="1"/>
  <c r="D356" i="19"/>
  <c r="L355" i="19"/>
  <c r="H355" i="19"/>
  <c r="D355" i="19"/>
  <c r="L354" i="19"/>
  <c r="J354" i="19"/>
  <c r="M354" i="19" s="1"/>
  <c r="H354" i="19"/>
  <c r="F354" i="19"/>
  <c r="I354" i="19" s="1"/>
  <c r="D354" i="19"/>
  <c r="L353" i="19"/>
  <c r="J353" i="19"/>
  <c r="M353" i="19" s="1"/>
  <c r="H353" i="19"/>
  <c r="F353" i="19"/>
  <c r="I353" i="19" s="1"/>
  <c r="D353" i="19"/>
  <c r="L352" i="19"/>
  <c r="J352" i="19"/>
  <c r="M352" i="19" s="1"/>
  <c r="H352" i="19"/>
  <c r="F352" i="19"/>
  <c r="I352" i="19" s="1"/>
  <c r="D352" i="19"/>
  <c r="L351" i="19"/>
  <c r="J351" i="19"/>
  <c r="M351" i="19" s="1"/>
  <c r="H351" i="19"/>
  <c r="F351" i="19"/>
  <c r="I351" i="19" s="1"/>
  <c r="D351" i="19"/>
  <c r="L350" i="19"/>
  <c r="J350" i="19"/>
  <c r="M350" i="19" s="1"/>
  <c r="H350" i="19"/>
  <c r="F350" i="19"/>
  <c r="I350" i="19" s="1"/>
  <c r="D350" i="19"/>
  <c r="L349" i="19"/>
  <c r="J349" i="19"/>
  <c r="M349" i="19" s="1"/>
  <c r="H349" i="19"/>
  <c r="F349" i="19"/>
  <c r="I349" i="19" s="1"/>
  <c r="D349" i="19"/>
  <c r="L348" i="19"/>
  <c r="J348" i="19"/>
  <c r="M348" i="19" s="1"/>
  <c r="H348" i="19"/>
  <c r="F348" i="19"/>
  <c r="I348" i="19" s="1"/>
  <c r="D348" i="19"/>
  <c r="L347" i="19"/>
  <c r="H347" i="19"/>
  <c r="D347" i="19"/>
  <c r="I342" i="19"/>
  <c r="F340" i="19"/>
  <c r="L338" i="19"/>
  <c r="J338" i="19"/>
  <c r="M338" i="19" s="1"/>
  <c r="H338" i="19"/>
  <c r="F338" i="19"/>
  <c r="I338" i="19" s="1"/>
  <c r="D338" i="19"/>
  <c r="L337" i="19"/>
  <c r="H337" i="19"/>
  <c r="D337" i="19"/>
  <c r="L336" i="19"/>
  <c r="J336" i="19"/>
  <c r="M336" i="19" s="1"/>
  <c r="H336" i="19"/>
  <c r="F336" i="19"/>
  <c r="I336" i="19" s="1"/>
  <c r="D336" i="19"/>
  <c r="L335" i="19"/>
  <c r="J335" i="19"/>
  <c r="M335" i="19" s="1"/>
  <c r="H335" i="19"/>
  <c r="F335" i="19"/>
  <c r="I335" i="19" s="1"/>
  <c r="D335" i="19"/>
  <c r="L334" i="19"/>
  <c r="J334" i="19"/>
  <c r="M334" i="19" s="1"/>
  <c r="H334" i="19"/>
  <c r="F334" i="19"/>
  <c r="I334" i="19" s="1"/>
  <c r="D334" i="19"/>
  <c r="L333" i="19"/>
  <c r="J333" i="19"/>
  <c r="M333" i="19" s="1"/>
  <c r="H333" i="19"/>
  <c r="F333" i="19"/>
  <c r="I333" i="19" s="1"/>
  <c r="D333" i="19"/>
  <c r="L332" i="19"/>
  <c r="H332" i="19"/>
  <c r="D332" i="19"/>
  <c r="L331" i="19"/>
  <c r="J331" i="19"/>
  <c r="M331" i="19" s="1"/>
  <c r="H331" i="19"/>
  <c r="F331" i="19"/>
  <c r="I331" i="19" s="1"/>
  <c r="D331" i="19"/>
  <c r="L330" i="19"/>
  <c r="J330" i="19"/>
  <c r="M330" i="19" s="1"/>
  <c r="H330" i="19"/>
  <c r="F330" i="19"/>
  <c r="I330" i="19" s="1"/>
  <c r="D330" i="19"/>
  <c r="L329" i="19"/>
  <c r="H329" i="19"/>
  <c r="D329" i="19"/>
  <c r="L328" i="19"/>
  <c r="J328" i="19"/>
  <c r="M328" i="19" s="1"/>
  <c r="H328" i="19"/>
  <c r="F328" i="19"/>
  <c r="I328" i="19" s="1"/>
  <c r="D328" i="19"/>
  <c r="L327" i="19"/>
  <c r="J327" i="19"/>
  <c r="M327" i="19" s="1"/>
  <c r="H327" i="19"/>
  <c r="F327" i="19"/>
  <c r="I327" i="19" s="1"/>
  <c r="D327" i="19"/>
  <c r="L326" i="19"/>
  <c r="H326" i="19"/>
  <c r="D326" i="19"/>
  <c r="L325" i="19"/>
  <c r="H325" i="19"/>
  <c r="D325" i="19"/>
  <c r="L324" i="19"/>
  <c r="J324" i="19"/>
  <c r="M324" i="19" s="1"/>
  <c r="H324" i="19"/>
  <c r="F324" i="19"/>
  <c r="I324" i="19" s="1"/>
  <c r="D324" i="19"/>
  <c r="L323" i="19"/>
  <c r="H323" i="19"/>
  <c r="D323" i="19"/>
  <c r="L322" i="19"/>
  <c r="J322" i="19"/>
  <c r="M322" i="19" s="1"/>
  <c r="H322" i="19"/>
  <c r="F322" i="19"/>
  <c r="I322" i="19" s="1"/>
  <c r="D322" i="19"/>
  <c r="L321" i="19"/>
  <c r="J321" i="19"/>
  <c r="M321" i="19" s="1"/>
  <c r="H321" i="19"/>
  <c r="F321" i="19"/>
  <c r="I321" i="19" s="1"/>
  <c r="D321" i="19"/>
  <c r="L320" i="19"/>
  <c r="J320" i="19"/>
  <c r="M320" i="19" s="1"/>
  <c r="H320" i="19"/>
  <c r="F320" i="19"/>
  <c r="I320" i="19" s="1"/>
  <c r="D320" i="19"/>
  <c r="L319" i="19"/>
  <c r="J319" i="19"/>
  <c r="M319" i="19" s="1"/>
  <c r="H319" i="19"/>
  <c r="F319" i="19"/>
  <c r="I319" i="19" s="1"/>
  <c r="D319" i="19"/>
  <c r="L318" i="19"/>
  <c r="J318" i="19"/>
  <c r="M318" i="19" s="1"/>
  <c r="H318" i="19"/>
  <c r="F318" i="19"/>
  <c r="I318" i="19" s="1"/>
  <c r="D318" i="19"/>
  <c r="L317" i="19"/>
  <c r="J317" i="19"/>
  <c r="M317" i="19" s="1"/>
  <c r="H317" i="19"/>
  <c r="F317" i="19"/>
  <c r="I317" i="19" s="1"/>
  <c r="D317" i="19"/>
  <c r="L316" i="19"/>
  <c r="J316" i="19"/>
  <c r="M316" i="19" s="1"/>
  <c r="H316" i="19"/>
  <c r="F316" i="19"/>
  <c r="I316" i="19" s="1"/>
  <c r="D316" i="19"/>
  <c r="L315" i="19"/>
  <c r="H315" i="19"/>
  <c r="D315" i="19"/>
  <c r="I310" i="19"/>
  <c r="F308" i="19"/>
  <c r="L306" i="19"/>
  <c r="J306" i="19"/>
  <c r="M306" i="19" s="1"/>
  <c r="H306" i="19"/>
  <c r="F306" i="19"/>
  <c r="I306" i="19" s="1"/>
  <c r="D306" i="19"/>
  <c r="L305" i="19"/>
  <c r="J305" i="19"/>
  <c r="M305" i="19" s="1"/>
  <c r="H305" i="19"/>
  <c r="F305" i="19"/>
  <c r="I305" i="19" s="1"/>
  <c r="D305" i="19"/>
  <c r="L304" i="19"/>
  <c r="J304" i="19"/>
  <c r="M304" i="19" s="1"/>
  <c r="H304" i="19"/>
  <c r="F304" i="19"/>
  <c r="I304" i="19" s="1"/>
  <c r="D304" i="19"/>
  <c r="L303" i="19"/>
  <c r="J303" i="19"/>
  <c r="M303" i="19" s="1"/>
  <c r="H303" i="19"/>
  <c r="F303" i="19"/>
  <c r="I303" i="19" s="1"/>
  <c r="D303" i="19"/>
  <c r="L302" i="19"/>
  <c r="J302" i="19"/>
  <c r="M302" i="19" s="1"/>
  <c r="H302" i="19"/>
  <c r="F302" i="19"/>
  <c r="I302" i="19" s="1"/>
  <c r="D302" i="19"/>
  <c r="L301" i="19"/>
  <c r="J301" i="19"/>
  <c r="M301" i="19" s="1"/>
  <c r="H301" i="19"/>
  <c r="F301" i="19"/>
  <c r="I301" i="19" s="1"/>
  <c r="D301" i="19"/>
  <c r="L300" i="19"/>
  <c r="H300" i="19"/>
  <c r="D300" i="19"/>
  <c r="L299" i="19"/>
  <c r="J299" i="19"/>
  <c r="M299" i="19" s="1"/>
  <c r="H299" i="19"/>
  <c r="F299" i="19"/>
  <c r="I299" i="19" s="1"/>
  <c r="D299" i="19"/>
  <c r="L298" i="19"/>
  <c r="J298" i="19"/>
  <c r="M298" i="19" s="1"/>
  <c r="H298" i="19"/>
  <c r="F298" i="19"/>
  <c r="I298" i="19" s="1"/>
  <c r="D298" i="19"/>
  <c r="L297" i="19"/>
  <c r="J297" i="19"/>
  <c r="M297" i="19" s="1"/>
  <c r="H297" i="19"/>
  <c r="F297" i="19"/>
  <c r="I297" i="19" s="1"/>
  <c r="D297" i="19"/>
  <c r="L296" i="19"/>
  <c r="H296" i="19"/>
  <c r="D296" i="19"/>
  <c r="L295" i="19"/>
  <c r="J295" i="19"/>
  <c r="M295" i="19" s="1"/>
  <c r="H295" i="19"/>
  <c r="F295" i="19"/>
  <c r="I295" i="19" s="1"/>
  <c r="D295" i="19"/>
  <c r="L294" i="19"/>
  <c r="J294" i="19"/>
  <c r="M294" i="19" s="1"/>
  <c r="H294" i="19"/>
  <c r="F294" i="19"/>
  <c r="I294" i="19" s="1"/>
  <c r="D294" i="19"/>
  <c r="L293" i="19"/>
  <c r="H293" i="19"/>
  <c r="D293" i="19"/>
  <c r="L292" i="19"/>
  <c r="J292" i="19"/>
  <c r="M292" i="19" s="1"/>
  <c r="H292" i="19"/>
  <c r="F292" i="19"/>
  <c r="I292" i="19" s="1"/>
  <c r="D292" i="19"/>
  <c r="L291" i="19"/>
  <c r="H291" i="19"/>
  <c r="D291" i="19"/>
  <c r="L290" i="19"/>
  <c r="J290" i="19"/>
  <c r="M290" i="19" s="1"/>
  <c r="H290" i="19"/>
  <c r="F290" i="19"/>
  <c r="I290" i="19" s="1"/>
  <c r="D290" i="19"/>
  <c r="L289" i="19"/>
  <c r="J289" i="19"/>
  <c r="M289" i="19" s="1"/>
  <c r="H289" i="19"/>
  <c r="F289" i="19"/>
  <c r="I289" i="19" s="1"/>
  <c r="D289" i="19"/>
  <c r="L288" i="19"/>
  <c r="J288" i="19"/>
  <c r="M288" i="19" s="1"/>
  <c r="H288" i="19"/>
  <c r="F288" i="19"/>
  <c r="I288" i="19" s="1"/>
  <c r="D288" i="19"/>
  <c r="L287" i="19"/>
  <c r="J287" i="19"/>
  <c r="M287" i="19" s="1"/>
  <c r="H287" i="19"/>
  <c r="F287" i="19"/>
  <c r="I287" i="19" s="1"/>
  <c r="D287" i="19"/>
  <c r="L286" i="19"/>
  <c r="J286" i="19"/>
  <c r="M286" i="19" s="1"/>
  <c r="H286" i="19"/>
  <c r="F286" i="19"/>
  <c r="I286" i="19" s="1"/>
  <c r="D286" i="19"/>
  <c r="L285" i="19"/>
  <c r="J285" i="19"/>
  <c r="M285" i="19" s="1"/>
  <c r="H285" i="19"/>
  <c r="F285" i="19"/>
  <c r="I285" i="19" s="1"/>
  <c r="D285" i="19"/>
  <c r="M284" i="19"/>
  <c r="L284" i="19"/>
  <c r="J284" i="19"/>
  <c r="H284" i="19"/>
  <c r="F284" i="19"/>
  <c r="I284" i="19" s="1"/>
  <c r="D284" i="19"/>
  <c r="L283" i="19"/>
  <c r="J283" i="19"/>
  <c r="M283" i="19" s="1"/>
  <c r="H283" i="19"/>
  <c r="F283" i="19"/>
  <c r="I283" i="19" s="1"/>
  <c r="D283" i="19"/>
  <c r="I278" i="19"/>
  <c r="F276" i="19"/>
  <c r="L274" i="19"/>
  <c r="J274" i="19"/>
  <c r="M274" i="19" s="1"/>
  <c r="H274" i="19"/>
  <c r="F274" i="19"/>
  <c r="I274" i="19" s="1"/>
  <c r="D274" i="19"/>
  <c r="L273" i="19"/>
  <c r="J273" i="19"/>
  <c r="M273" i="19" s="1"/>
  <c r="H273" i="19"/>
  <c r="F273" i="19"/>
  <c r="I273" i="19" s="1"/>
  <c r="D273" i="19"/>
  <c r="L272" i="19"/>
  <c r="J272" i="19"/>
  <c r="M272" i="19" s="1"/>
  <c r="H272" i="19"/>
  <c r="F272" i="19"/>
  <c r="I272" i="19" s="1"/>
  <c r="D272" i="19"/>
  <c r="L271" i="19"/>
  <c r="J271" i="19"/>
  <c r="M271" i="19" s="1"/>
  <c r="H271" i="19"/>
  <c r="F271" i="19"/>
  <c r="I271" i="19" s="1"/>
  <c r="D271" i="19"/>
  <c r="M270" i="19"/>
  <c r="L270" i="19"/>
  <c r="J270" i="19"/>
  <c r="H270" i="19"/>
  <c r="F270" i="19"/>
  <c r="I270" i="19" s="1"/>
  <c r="D270" i="19"/>
  <c r="L269" i="19"/>
  <c r="J269" i="19"/>
  <c r="M269" i="19" s="1"/>
  <c r="H269" i="19"/>
  <c r="F269" i="19"/>
  <c r="I269" i="19" s="1"/>
  <c r="D269" i="19"/>
  <c r="L268" i="19"/>
  <c r="H268" i="19"/>
  <c r="D268" i="19"/>
  <c r="L267" i="19"/>
  <c r="J267" i="19"/>
  <c r="M267" i="19" s="1"/>
  <c r="H267" i="19"/>
  <c r="F267" i="19"/>
  <c r="I267" i="19" s="1"/>
  <c r="D267" i="19"/>
  <c r="L266" i="19"/>
  <c r="J266" i="19"/>
  <c r="M266" i="19" s="1"/>
  <c r="H266" i="19"/>
  <c r="F266" i="19"/>
  <c r="I266" i="19" s="1"/>
  <c r="D266" i="19"/>
  <c r="L265" i="19"/>
  <c r="J265" i="19"/>
  <c r="M265" i="19" s="1"/>
  <c r="H265" i="19"/>
  <c r="F265" i="19"/>
  <c r="I265" i="19" s="1"/>
  <c r="D265" i="19"/>
  <c r="L264" i="19"/>
  <c r="J264" i="19"/>
  <c r="M264" i="19" s="1"/>
  <c r="H264" i="19"/>
  <c r="F264" i="19"/>
  <c r="I264" i="19" s="1"/>
  <c r="D264" i="19"/>
  <c r="L263" i="19"/>
  <c r="J263" i="19"/>
  <c r="M263" i="19" s="1"/>
  <c r="H263" i="19"/>
  <c r="F263" i="19"/>
  <c r="I263" i="19" s="1"/>
  <c r="D263" i="19"/>
  <c r="L262" i="19"/>
  <c r="H262" i="19"/>
  <c r="D262" i="19"/>
  <c r="L261" i="19"/>
  <c r="J261" i="19"/>
  <c r="M261" i="19" s="1"/>
  <c r="H261" i="19"/>
  <c r="F261" i="19"/>
  <c r="I261" i="19" s="1"/>
  <c r="D261" i="19"/>
  <c r="L260" i="19"/>
  <c r="J260" i="19"/>
  <c r="M260" i="19" s="1"/>
  <c r="H260" i="19"/>
  <c r="F260" i="19"/>
  <c r="I260" i="19" s="1"/>
  <c r="D260" i="19"/>
  <c r="L259" i="19"/>
  <c r="H259" i="19"/>
  <c r="D259" i="19"/>
  <c r="L258" i="19"/>
  <c r="J258" i="19"/>
  <c r="M258" i="19" s="1"/>
  <c r="H258" i="19"/>
  <c r="F258" i="19"/>
  <c r="I258" i="19" s="1"/>
  <c r="D258" i="19"/>
  <c r="L257" i="19"/>
  <c r="J257" i="19"/>
  <c r="M257" i="19" s="1"/>
  <c r="H257" i="19"/>
  <c r="F257" i="19"/>
  <c r="I257" i="19" s="1"/>
  <c r="D257" i="19"/>
  <c r="L256" i="19"/>
  <c r="J256" i="19"/>
  <c r="M256" i="19" s="1"/>
  <c r="H256" i="19"/>
  <c r="F256" i="19"/>
  <c r="I256" i="19" s="1"/>
  <c r="D256" i="19"/>
  <c r="L255" i="19"/>
  <c r="J255" i="19"/>
  <c r="M255" i="19" s="1"/>
  <c r="H255" i="19"/>
  <c r="F255" i="19"/>
  <c r="I255" i="19" s="1"/>
  <c r="D255" i="19"/>
  <c r="L254" i="19"/>
  <c r="J254" i="19"/>
  <c r="M254" i="19" s="1"/>
  <c r="H254" i="19"/>
  <c r="F254" i="19"/>
  <c r="I254" i="19" s="1"/>
  <c r="D254" i="19"/>
  <c r="L253" i="19"/>
  <c r="J253" i="19"/>
  <c r="M253" i="19" s="1"/>
  <c r="H253" i="19"/>
  <c r="F253" i="19"/>
  <c r="I253" i="19" s="1"/>
  <c r="D253" i="19"/>
  <c r="L252" i="19"/>
  <c r="J252" i="19"/>
  <c r="M252" i="19" s="1"/>
  <c r="H252" i="19"/>
  <c r="F252" i="19"/>
  <c r="I252" i="19" s="1"/>
  <c r="D252" i="19"/>
  <c r="L251" i="19"/>
  <c r="H251" i="19"/>
  <c r="D251" i="19"/>
  <c r="B249" i="19"/>
  <c r="L278" i="19" s="1"/>
  <c r="I246" i="19"/>
  <c r="F244" i="19"/>
  <c r="L242" i="19"/>
  <c r="J242" i="19"/>
  <c r="M242" i="19" s="1"/>
  <c r="H242" i="19"/>
  <c r="F242" i="19"/>
  <c r="I242" i="19" s="1"/>
  <c r="D242" i="19"/>
  <c r="L241" i="19"/>
  <c r="H241" i="19"/>
  <c r="D241" i="19"/>
  <c r="L240" i="19"/>
  <c r="J240" i="19"/>
  <c r="M240" i="19" s="1"/>
  <c r="H240" i="19"/>
  <c r="F240" i="19"/>
  <c r="I240" i="19" s="1"/>
  <c r="D240" i="19"/>
  <c r="L239" i="19"/>
  <c r="J239" i="19"/>
  <c r="M239" i="19" s="1"/>
  <c r="H239" i="19"/>
  <c r="F239" i="19"/>
  <c r="I239" i="19" s="1"/>
  <c r="D239" i="19"/>
  <c r="L238" i="19"/>
  <c r="J238" i="19"/>
  <c r="M238" i="19" s="1"/>
  <c r="H238" i="19"/>
  <c r="F238" i="19"/>
  <c r="I238" i="19" s="1"/>
  <c r="D238" i="19"/>
  <c r="L237" i="19"/>
  <c r="J237" i="19"/>
  <c r="M237" i="19" s="1"/>
  <c r="H237" i="19"/>
  <c r="F237" i="19"/>
  <c r="I237" i="19" s="1"/>
  <c r="D237" i="19"/>
  <c r="L236" i="19"/>
  <c r="J236" i="19"/>
  <c r="M236" i="19" s="1"/>
  <c r="H236" i="19"/>
  <c r="F236" i="19"/>
  <c r="I236" i="19" s="1"/>
  <c r="D236" i="19"/>
  <c r="L235" i="19"/>
  <c r="J235" i="19"/>
  <c r="M235" i="19" s="1"/>
  <c r="H235" i="19"/>
  <c r="F235" i="19"/>
  <c r="I235" i="19" s="1"/>
  <c r="D235" i="19"/>
  <c r="L234" i="19"/>
  <c r="J234" i="19"/>
  <c r="M234" i="19" s="1"/>
  <c r="H234" i="19"/>
  <c r="F234" i="19"/>
  <c r="I234" i="19" s="1"/>
  <c r="D234" i="19"/>
  <c r="L233" i="19"/>
  <c r="J233" i="19"/>
  <c r="M233" i="19" s="1"/>
  <c r="H233" i="19"/>
  <c r="F233" i="19"/>
  <c r="I233" i="19" s="1"/>
  <c r="D233" i="19"/>
  <c r="L232" i="19"/>
  <c r="J232" i="19"/>
  <c r="M232" i="19" s="1"/>
  <c r="H232" i="19"/>
  <c r="F232" i="19"/>
  <c r="I232" i="19" s="1"/>
  <c r="D232" i="19"/>
  <c r="L231" i="19"/>
  <c r="J231" i="19"/>
  <c r="M231" i="19" s="1"/>
  <c r="H231" i="19"/>
  <c r="F231" i="19"/>
  <c r="I231" i="19" s="1"/>
  <c r="D231" i="19"/>
  <c r="L230" i="19"/>
  <c r="J230" i="19"/>
  <c r="M230" i="19" s="1"/>
  <c r="H230" i="19"/>
  <c r="F230" i="19"/>
  <c r="I230" i="19" s="1"/>
  <c r="D230" i="19"/>
  <c r="L229" i="19"/>
  <c r="J229" i="19"/>
  <c r="M229" i="19" s="1"/>
  <c r="H229" i="19"/>
  <c r="F229" i="19"/>
  <c r="I229" i="19" s="1"/>
  <c r="D229" i="19"/>
  <c r="L228" i="19"/>
  <c r="J228" i="19"/>
  <c r="M228" i="19" s="1"/>
  <c r="H228" i="19"/>
  <c r="F228" i="19"/>
  <c r="I228" i="19" s="1"/>
  <c r="D228" i="19"/>
  <c r="L227" i="19"/>
  <c r="H227" i="19"/>
  <c r="D227" i="19"/>
  <c r="L226" i="19"/>
  <c r="J226" i="19"/>
  <c r="M226" i="19" s="1"/>
  <c r="H226" i="19"/>
  <c r="F226" i="19"/>
  <c r="I226" i="19" s="1"/>
  <c r="D226" i="19"/>
  <c r="L225" i="19"/>
  <c r="J225" i="19"/>
  <c r="M225" i="19" s="1"/>
  <c r="H225" i="19"/>
  <c r="F225" i="19"/>
  <c r="I225" i="19" s="1"/>
  <c r="D225" i="19"/>
  <c r="L224" i="19"/>
  <c r="J224" i="19"/>
  <c r="M224" i="19" s="1"/>
  <c r="H224" i="19"/>
  <c r="F224" i="19"/>
  <c r="I224" i="19" s="1"/>
  <c r="D224" i="19"/>
  <c r="L223" i="19"/>
  <c r="J223" i="19"/>
  <c r="M223" i="19" s="1"/>
  <c r="H223" i="19"/>
  <c r="F223" i="19"/>
  <c r="I223" i="19" s="1"/>
  <c r="D223" i="19"/>
  <c r="L222" i="19"/>
  <c r="J222" i="19"/>
  <c r="M222" i="19" s="1"/>
  <c r="H222" i="19"/>
  <c r="F222" i="19"/>
  <c r="I222" i="19" s="1"/>
  <c r="D222" i="19"/>
  <c r="L221" i="19"/>
  <c r="J221" i="19"/>
  <c r="M221" i="19" s="1"/>
  <c r="H221" i="19"/>
  <c r="F221" i="19"/>
  <c r="I221" i="19" s="1"/>
  <c r="D221" i="19"/>
  <c r="L220" i="19"/>
  <c r="J220" i="19"/>
  <c r="M220" i="19" s="1"/>
  <c r="H220" i="19"/>
  <c r="F220" i="19"/>
  <c r="I220" i="19" s="1"/>
  <c r="D220" i="19"/>
  <c r="L219" i="19"/>
  <c r="H219" i="19"/>
  <c r="D219" i="19"/>
  <c r="I214" i="19"/>
  <c r="F212" i="19"/>
  <c r="L210" i="19"/>
  <c r="J210" i="19"/>
  <c r="M210" i="19" s="1"/>
  <c r="H210" i="19"/>
  <c r="F210" i="19"/>
  <c r="I210" i="19" s="1"/>
  <c r="D210" i="19"/>
  <c r="L209" i="19"/>
  <c r="H209" i="19"/>
  <c r="D209" i="19"/>
  <c r="L208" i="19"/>
  <c r="J208" i="19"/>
  <c r="M208" i="19" s="1"/>
  <c r="H208" i="19"/>
  <c r="F208" i="19"/>
  <c r="I208" i="19" s="1"/>
  <c r="D208" i="19"/>
  <c r="L207" i="19"/>
  <c r="J207" i="19"/>
  <c r="M207" i="19" s="1"/>
  <c r="H207" i="19"/>
  <c r="F207" i="19"/>
  <c r="I207" i="19" s="1"/>
  <c r="D207" i="19"/>
  <c r="L206" i="19"/>
  <c r="J206" i="19"/>
  <c r="M206" i="19" s="1"/>
  <c r="H206" i="19"/>
  <c r="F206" i="19"/>
  <c r="I206" i="19" s="1"/>
  <c r="D206" i="19"/>
  <c r="L205" i="19"/>
  <c r="J205" i="19"/>
  <c r="M205" i="19" s="1"/>
  <c r="H205" i="19"/>
  <c r="F205" i="19"/>
  <c r="I205" i="19" s="1"/>
  <c r="D205" i="19"/>
  <c r="L204" i="19"/>
  <c r="H204" i="19"/>
  <c r="D204" i="19"/>
  <c r="L203" i="19"/>
  <c r="J203" i="19"/>
  <c r="M203" i="19" s="1"/>
  <c r="H203" i="19"/>
  <c r="F203" i="19"/>
  <c r="I203" i="19" s="1"/>
  <c r="D203" i="19"/>
  <c r="L202" i="19"/>
  <c r="J202" i="19"/>
  <c r="M202" i="19" s="1"/>
  <c r="H202" i="19"/>
  <c r="F202" i="19"/>
  <c r="I202" i="19" s="1"/>
  <c r="D202" i="19"/>
  <c r="L201" i="19"/>
  <c r="J201" i="19"/>
  <c r="M201" i="19" s="1"/>
  <c r="H201" i="19"/>
  <c r="F201" i="19"/>
  <c r="I201" i="19" s="1"/>
  <c r="D201" i="19"/>
  <c r="L200" i="19"/>
  <c r="H200" i="19"/>
  <c r="D200" i="19"/>
  <c r="L199" i="19"/>
  <c r="J199" i="19"/>
  <c r="M199" i="19" s="1"/>
  <c r="H199" i="19"/>
  <c r="F199" i="19"/>
  <c r="I199" i="19" s="1"/>
  <c r="D199" i="19"/>
  <c r="L198" i="19"/>
  <c r="H198" i="19"/>
  <c r="D198" i="19"/>
  <c r="L197" i="19"/>
  <c r="H197" i="19"/>
  <c r="D197" i="19"/>
  <c r="L196" i="19"/>
  <c r="J196" i="19"/>
  <c r="M196" i="19" s="1"/>
  <c r="H196" i="19"/>
  <c r="F196" i="19"/>
  <c r="I196" i="19" s="1"/>
  <c r="D196" i="19"/>
  <c r="L195" i="19"/>
  <c r="H195" i="19"/>
  <c r="D195" i="19"/>
  <c r="L194" i="19"/>
  <c r="J194" i="19"/>
  <c r="M194" i="19" s="1"/>
  <c r="H194" i="19"/>
  <c r="F194" i="19"/>
  <c r="I194" i="19" s="1"/>
  <c r="D194" i="19"/>
  <c r="L193" i="19"/>
  <c r="J193" i="19"/>
  <c r="M193" i="19" s="1"/>
  <c r="H193" i="19"/>
  <c r="F193" i="19"/>
  <c r="I193" i="19" s="1"/>
  <c r="D193" i="19"/>
  <c r="L192" i="19"/>
  <c r="J192" i="19"/>
  <c r="M192" i="19" s="1"/>
  <c r="H192" i="19"/>
  <c r="F192" i="19"/>
  <c r="I192" i="19" s="1"/>
  <c r="D192" i="19"/>
  <c r="L191" i="19"/>
  <c r="J191" i="19"/>
  <c r="M191" i="19" s="1"/>
  <c r="H191" i="19"/>
  <c r="F191" i="19"/>
  <c r="I191" i="19" s="1"/>
  <c r="D191" i="19"/>
  <c r="L190" i="19"/>
  <c r="J190" i="19"/>
  <c r="M190" i="19" s="1"/>
  <c r="H190" i="19"/>
  <c r="F190" i="19"/>
  <c r="I190" i="19" s="1"/>
  <c r="D190" i="19"/>
  <c r="L189" i="19"/>
  <c r="J189" i="19"/>
  <c r="M189" i="19" s="1"/>
  <c r="H189" i="19"/>
  <c r="F189" i="19"/>
  <c r="I189" i="19" s="1"/>
  <c r="D189" i="19"/>
  <c r="L188" i="19"/>
  <c r="H188" i="19"/>
  <c r="D188" i="19"/>
  <c r="L187" i="19"/>
  <c r="H187" i="19"/>
  <c r="D187" i="19"/>
  <c r="F180" i="19"/>
  <c r="L178" i="19"/>
  <c r="J178" i="19"/>
  <c r="M178" i="19" s="1"/>
  <c r="H178" i="19"/>
  <c r="F178" i="19"/>
  <c r="I178" i="19" s="1"/>
  <c r="D178" i="19"/>
  <c r="L177" i="19"/>
  <c r="H177" i="19"/>
  <c r="D177" i="19"/>
  <c r="L176" i="19"/>
  <c r="J176" i="19"/>
  <c r="M176" i="19" s="1"/>
  <c r="H176" i="19"/>
  <c r="F176" i="19"/>
  <c r="I176" i="19" s="1"/>
  <c r="D176" i="19"/>
  <c r="L175" i="19"/>
  <c r="J175" i="19"/>
  <c r="M175" i="19" s="1"/>
  <c r="H175" i="19"/>
  <c r="F175" i="19"/>
  <c r="I175" i="19" s="1"/>
  <c r="D175" i="19"/>
  <c r="L174" i="19"/>
  <c r="J174" i="19"/>
  <c r="M174" i="19" s="1"/>
  <c r="H174" i="19"/>
  <c r="F174" i="19"/>
  <c r="I174" i="19" s="1"/>
  <c r="D174" i="19"/>
  <c r="L173" i="19"/>
  <c r="J173" i="19"/>
  <c r="M173" i="19" s="1"/>
  <c r="H173" i="19"/>
  <c r="F173" i="19"/>
  <c r="I173" i="19" s="1"/>
  <c r="D173" i="19"/>
  <c r="L172" i="19"/>
  <c r="J172" i="19"/>
  <c r="M172" i="19" s="1"/>
  <c r="H172" i="19"/>
  <c r="F172" i="19"/>
  <c r="I172" i="19" s="1"/>
  <c r="D172" i="19"/>
  <c r="L171" i="19"/>
  <c r="J171" i="19"/>
  <c r="M171" i="19" s="1"/>
  <c r="H171" i="19"/>
  <c r="F171" i="19"/>
  <c r="I171" i="19" s="1"/>
  <c r="D171" i="19"/>
  <c r="L170" i="19"/>
  <c r="J170" i="19"/>
  <c r="M170" i="19" s="1"/>
  <c r="H170" i="19"/>
  <c r="F170" i="19"/>
  <c r="I170" i="19" s="1"/>
  <c r="D170" i="19"/>
  <c r="L169" i="19"/>
  <c r="J169" i="19"/>
  <c r="M169" i="19" s="1"/>
  <c r="H169" i="19"/>
  <c r="F169" i="19"/>
  <c r="I169" i="19" s="1"/>
  <c r="D169" i="19"/>
  <c r="L168" i="19"/>
  <c r="J168" i="19"/>
  <c r="M168" i="19" s="1"/>
  <c r="H168" i="19"/>
  <c r="F168" i="19"/>
  <c r="I168" i="19" s="1"/>
  <c r="D168" i="19"/>
  <c r="L167" i="19"/>
  <c r="J167" i="19"/>
  <c r="M167" i="19" s="1"/>
  <c r="H167" i="19"/>
  <c r="F167" i="19"/>
  <c r="I167" i="19" s="1"/>
  <c r="D167" i="19"/>
  <c r="L166" i="19"/>
  <c r="J166" i="19"/>
  <c r="M166" i="19" s="1"/>
  <c r="H166" i="19"/>
  <c r="F166" i="19"/>
  <c r="I166" i="19" s="1"/>
  <c r="D166" i="19"/>
  <c r="L165" i="19"/>
  <c r="J165" i="19"/>
  <c r="M165" i="19" s="1"/>
  <c r="H165" i="19"/>
  <c r="F165" i="19"/>
  <c r="I165" i="19" s="1"/>
  <c r="D165" i="19"/>
  <c r="L164" i="19"/>
  <c r="J164" i="19"/>
  <c r="M164" i="19" s="1"/>
  <c r="H164" i="19"/>
  <c r="F164" i="19"/>
  <c r="I164" i="19" s="1"/>
  <c r="D164" i="19"/>
  <c r="L163" i="19"/>
  <c r="H163" i="19"/>
  <c r="D163" i="19"/>
  <c r="L162" i="19"/>
  <c r="J162" i="19"/>
  <c r="M162" i="19" s="1"/>
  <c r="H162" i="19"/>
  <c r="F162" i="19"/>
  <c r="I162" i="19" s="1"/>
  <c r="D162" i="19"/>
  <c r="L161" i="19"/>
  <c r="J161" i="19"/>
  <c r="M161" i="19" s="1"/>
  <c r="H161" i="19"/>
  <c r="F161" i="19"/>
  <c r="I161" i="19" s="1"/>
  <c r="D161" i="19"/>
  <c r="L160" i="19"/>
  <c r="J160" i="19"/>
  <c r="M160" i="19" s="1"/>
  <c r="H160" i="19"/>
  <c r="F160" i="19"/>
  <c r="I160" i="19" s="1"/>
  <c r="D160" i="19"/>
  <c r="L159" i="19"/>
  <c r="J159" i="19"/>
  <c r="M159" i="19" s="1"/>
  <c r="H159" i="19"/>
  <c r="F159" i="19"/>
  <c r="I159" i="19" s="1"/>
  <c r="D159" i="19"/>
  <c r="L158" i="19"/>
  <c r="J158" i="19"/>
  <c r="M158" i="19" s="1"/>
  <c r="H158" i="19"/>
  <c r="F158" i="19"/>
  <c r="I158" i="19" s="1"/>
  <c r="D158" i="19"/>
  <c r="L157" i="19"/>
  <c r="J157" i="19"/>
  <c r="M157" i="19" s="1"/>
  <c r="H157" i="19"/>
  <c r="F157" i="19"/>
  <c r="I157" i="19" s="1"/>
  <c r="D157" i="19"/>
  <c r="L156" i="19"/>
  <c r="J156" i="19"/>
  <c r="M156" i="19" s="1"/>
  <c r="H156" i="19"/>
  <c r="F156" i="19"/>
  <c r="I156" i="19" s="1"/>
  <c r="D156" i="19"/>
  <c r="L155" i="19"/>
  <c r="H155" i="19"/>
  <c r="D155" i="19"/>
  <c r="I150" i="19"/>
  <c r="F148" i="19"/>
  <c r="L146" i="19"/>
  <c r="J146" i="19"/>
  <c r="M146" i="19" s="1"/>
  <c r="H146" i="19"/>
  <c r="F146" i="19"/>
  <c r="I146" i="19" s="1"/>
  <c r="D146" i="19"/>
  <c r="L145" i="19"/>
  <c r="H145" i="19"/>
  <c r="D145" i="19"/>
  <c r="L144" i="19"/>
  <c r="J144" i="19"/>
  <c r="M144" i="19" s="1"/>
  <c r="H144" i="19"/>
  <c r="F144" i="19"/>
  <c r="I144" i="19" s="1"/>
  <c r="D144" i="19"/>
  <c r="L143" i="19"/>
  <c r="J143" i="19"/>
  <c r="M143" i="19" s="1"/>
  <c r="H143" i="19"/>
  <c r="F143" i="19"/>
  <c r="I143" i="19" s="1"/>
  <c r="D143" i="19"/>
  <c r="L142" i="19"/>
  <c r="J142" i="19"/>
  <c r="M142" i="19" s="1"/>
  <c r="H142" i="19"/>
  <c r="F142" i="19"/>
  <c r="I142" i="19" s="1"/>
  <c r="D142" i="19"/>
  <c r="L141" i="19"/>
  <c r="J141" i="19"/>
  <c r="M141" i="19" s="1"/>
  <c r="H141" i="19"/>
  <c r="F141" i="19"/>
  <c r="I141" i="19" s="1"/>
  <c r="D141" i="19"/>
  <c r="L140" i="19"/>
  <c r="H140" i="19"/>
  <c r="D140" i="19"/>
  <c r="L139" i="19"/>
  <c r="J139" i="19"/>
  <c r="M139" i="19" s="1"/>
  <c r="H139" i="19"/>
  <c r="F139" i="19"/>
  <c r="I139" i="19" s="1"/>
  <c r="D139" i="19"/>
  <c r="L138" i="19"/>
  <c r="J138" i="19"/>
  <c r="M138" i="19" s="1"/>
  <c r="H138" i="19"/>
  <c r="F138" i="19"/>
  <c r="I138" i="19" s="1"/>
  <c r="D138" i="19"/>
  <c r="L137" i="19"/>
  <c r="J137" i="19"/>
  <c r="M137" i="19" s="1"/>
  <c r="H137" i="19"/>
  <c r="F137" i="19"/>
  <c r="I137" i="19" s="1"/>
  <c r="D137" i="19"/>
  <c r="L136" i="19"/>
  <c r="J136" i="19"/>
  <c r="M136" i="19" s="1"/>
  <c r="H136" i="19"/>
  <c r="F136" i="19"/>
  <c r="I136" i="19" s="1"/>
  <c r="D136" i="19"/>
  <c r="L135" i="19"/>
  <c r="J135" i="19"/>
  <c r="M135" i="19" s="1"/>
  <c r="H135" i="19"/>
  <c r="F135" i="19"/>
  <c r="I135" i="19" s="1"/>
  <c r="D135" i="19"/>
  <c r="L134" i="19"/>
  <c r="H134" i="19"/>
  <c r="D134" i="19"/>
  <c r="L133" i="19"/>
  <c r="J133" i="19"/>
  <c r="M133" i="19" s="1"/>
  <c r="H133" i="19"/>
  <c r="F133" i="19"/>
  <c r="I133" i="19" s="1"/>
  <c r="D133" i="19"/>
  <c r="L132" i="19"/>
  <c r="J132" i="19"/>
  <c r="M132" i="19" s="1"/>
  <c r="H132" i="19"/>
  <c r="F132" i="19"/>
  <c r="I132" i="19" s="1"/>
  <c r="D132" i="19"/>
  <c r="L131" i="19"/>
  <c r="H131" i="19"/>
  <c r="D131" i="19"/>
  <c r="L130" i="19"/>
  <c r="J130" i="19"/>
  <c r="M130" i="19" s="1"/>
  <c r="H130" i="19"/>
  <c r="F130" i="19"/>
  <c r="I130" i="19" s="1"/>
  <c r="D130" i="19"/>
  <c r="L129" i="19"/>
  <c r="J129" i="19"/>
  <c r="M129" i="19" s="1"/>
  <c r="H129" i="19"/>
  <c r="F129" i="19"/>
  <c r="I129" i="19" s="1"/>
  <c r="D129" i="19"/>
  <c r="L128" i="19"/>
  <c r="J128" i="19"/>
  <c r="M128" i="19" s="1"/>
  <c r="H128" i="19"/>
  <c r="F128" i="19"/>
  <c r="I128" i="19" s="1"/>
  <c r="D128" i="19"/>
  <c r="L127" i="19"/>
  <c r="J127" i="19"/>
  <c r="M127" i="19" s="1"/>
  <c r="H127" i="19"/>
  <c r="F127" i="19"/>
  <c r="I127" i="19" s="1"/>
  <c r="D127" i="19"/>
  <c r="L126" i="19"/>
  <c r="J126" i="19"/>
  <c r="M126" i="19" s="1"/>
  <c r="H126" i="19"/>
  <c r="F126" i="19"/>
  <c r="I126" i="19" s="1"/>
  <c r="D126" i="19"/>
  <c r="L125" i="19"/>
  <c r="J125" i="19"/>
  <c r="M125" i="19" s="1"/>
  <c r="H125" i="19"/>
  <c r="F125" i="19"/>
  <c r="I125" i="19" s="1"/>
  <c r="D125" i="19"/>
  <c r="L124" i="19"/>
  <c r="J124" i="19"/>
  <c r="M124" i="19" s="1"/>
  <c r="H124" i="19"/>
  <c r="F124" i="19"/>
  <c r="I124" i="19" s="1"/>
  <c r="D124" i="19"/>
  <c r="L123" i="19"/>
  <c r="H123" i="19"/>
  <c r="D123" i="19"/>
  <c r="I118" i="19"/>
  <c r="F116" i="19"/>
  <c r="L114" i="19"/>
  <c r="J114" i="19"/>
  <c r="M114" i="19" s="1"/>
  <c r="H114" i="19"/>
  <c r="F114" i="19"/>
  <c r="I114" i="19" s="1"/>
  <c r="D114" i="19"/>
  <c r="L113" i="19"/>
  <c r="H113" i="19"/>
  <c r="D113" i="19"/>
  <c r="L112" i="19"/>
  <c r="J112" i="19"/>
  <c r="M112" i="19" s="1"/>
  <c r="H112" i="19"/>
  <c r="F112" i="19"/>
  <c r="I112" i="19" s="1"/>
  <c r="D112" i="19"/>
  <c r="L111" i="19"/>
  <c r="J111" i="19"/>
  <c r="M111" i="19" s="1"/>
  <c r="H111" i="19"/>
  <c r="F111" i="19"/>
  <c r="I111" i="19" s="1"/>
  <c r="D111" i="19"/>
  <c r="L110" i="19"/>
  <c r="J110" i="19"/>
  <c r="M110" i="19" s="1"/>
  <c r="H110" i="19"/>
  <c r="F110" i="19"/>
  <c r="I110" i="19" s="1"/>
  <c r="D110" i="19"/>
  <c r="L109" i="19"/>
  <c r="J109" i="19"/>
  <c r="M109" i="19" s="1"/>
  <c r="H109" i="19"/>
  <c r="F109" i="19"/>
  <c r="I109" i="19" s="1"/>
  <c r="D109" i="19"/>
  <c r="L108" i="19"/>
  <c r="J108" i="19"/>
  <c r="M108" i="19" s="1"/>
  <c r="H108" i="19"/>
  <c r="F108" i="19"/>
  <c r="I108" i="19" s="1"/>
  <c r="D108" i="19"/>
  <c r="L107" i="19"/>
  <c r="J107" i="19"/>
  <c r="M107" i="19" s="1"/>
  <c r="H107" i="19"/>
  <c r="F107" i="19"/>
  <c r="I107" i="19" s="1"/>
  <c r="D107" i="19"/>
  <c r="L106" i="19"/>
  <c r="J106" i="19"/>
  <c r="M106" i="19" s="1"/>
  <c r="H106" i="19"/>
  <c r="F106" i="19"/>
  <c r="I106" i="19" s="1"/>
  <c r="D106" i="19"/>
  <c r="L105" i="19"/>
  <c r="J105" i="19"/>
  <c r="M105" i="19" s="1"/>
  <c r="H105" i="19"/>
  <c r="F105" i="19"/>
  <c r="I105" i="19" s="1"/>
  <c r="D105" i="19"/>
  <c r="L104" i="19"/>
  <c r="J104" i="19"/>
  <c r="M104" i="19" s="1"/>
  <c r="H104" i="19"/>
  <c r="F104" i="19"/>
  <c r="I104" i="19" s="1"/>
  <c r="D104" i="19"/>
  <c r="L103" i="19"/>
  <c r="J103" i="19"/>
  <c r="M103" i="19" s="1"/>
  <c r="H103" i="19"/>
  <c r="F103" i="19"/>
  <c r="I103" i="19" s="1"/>
  <c r="D103" i="19"/>
  <c r="L102" i="19"/>
  <c r="J102" i="19"/>
  <c r="M102" i="19" s="1"/>
  <c r="H102" i="19"/>
  <c r="F102" i="19"/>
  <c r="I102" i="19" s="1"/>
  <c r="D102" i="19"/>
  <c r="L101" i="19"/>
  <c r="J101" i="19"/>
  <c r="M101" i="19" s="1"/>
  <c r="H101" i="19"/>
  <c r="F101" i="19"/>
  <c r="I101" i="19" s="1"/>
  <c r="D101" i="19"/>
  <c r="L100" i="19"/>
  <c r="J100" i="19"/>
  <c r="M100" i="19" s="1"/>
  <c r="H100" i="19"/>
  <c r="F100" i="19"/>
  <c r="I100" i="19" s="1"/>
  <c r="D100" i="19"/>
  <c r="L99" i="19"/>
  <c r="H99" i="19"/>
  <c r="D99" i="19"/>
  <c r="L98" i="19"/>
  <c r="J98" i="19"/>
  <c r="M98" i="19" s="1"/>
  <c r="H98" i="19"/>
  <c r="F98" i="19"/>
  <c r="I98" i="19" s="1"/>
  <c r="D98" i="19"/>
  <c r="L97" i="19"/>
  <c r="J97" i="19"/>
  <c r="M97" i="19" s="1"/>
  <c r="H97" i="19"/>
  <c r="F97" i="19"/>
  <c r="I97" i="19" s="1"/>
  <c r="D97" i="19"/>
  <c r="L96" i="19"/>
  <c r="J96" i="19"/>
  <c r="M96" i="19" s="1"/>
  <c r="H96" i="19"/>
  <c r="F96" i="19"/>
  <c r="I96" i="19" s="1"/>
  <c r="D96" i="19"/>
  <c r="L95" i="19"/>
  <c r="J95" i="19"/>
  <c r="M95" i="19" s="1"/>
  <c r="H95" i="19"/>
  <c r="F95" i="19"/>
  <c r="I95" i="19" s="1"/>
  <c r="D95" i="19"/>
  <c r="L94" i="19"/>
  <c r="J94" i="19"/>
  <c r="M94" i="19" s="1"/>
  <c r="H94" i="19"/>
  <c r="F94" i="19"/>
  <c r="I94" i="19" s="1"/>
  <c r="D94" i="19"/>
  <c r="L93" i="19"/>
  <c r="J93" i="19"/>
  <c r="M93" i="19" s="1"/>
  <c r="H93" i="19"/>
  <c r="F93" i="19"/>
  <c r="I93" i="19" s="1"/>
  <c r="D93" i="19"/>
  <c r="L92" i="19"/>
  <c r="J92" i="19"/>
  <c r="M92" i="19" s="1"/>
  <c r="H92" i="19"/>
  <c r="F92" i="19"/>
  <c r="I92" i="19" s="1"/>
  <c r="D92" i="19"/>
  <c r="L91" i="19"/>
  <c r="H91" i="19"/>
  <c r="D91" i="19"/>
  <c r="I86" i="19"/>
  <c r="F84" i="19"/>
  <c r="L82" i="19"/>
  <c r="J82" i="19"/>
  <c r="M82" i="19" s="1"/>
  <c r="H82" i="19"/>
  <c r="F82" i="19"/>
  <c r="I82" i="19" s="1"/>
  <c r="L81" i="19"/>
  <c r="H81" i="19"/>
  <c r="L80" i="19"/>
  <c r="J80" i="19"/>
  <c r="M80" i="19" s="1"/>
  <c r="H80" i="19"/>
  <c r="F80" i="19"/>
  <c r="I80" i="19" s="1"/>
  <c r="L79" i="19"/>
  <c r="J79" i="19"/>
  <c r="M79" i="19" s="1"/>
  <c r="H79" i="19"/>
  <c r="F79" i="19"/>
  <c r="I79" i="19" s="1"/>
  <c r="L78" i="19"/>
  <c r="J78" i="19"/>
  <c r="M78" i="19" s="1"/>
  <c r="H78" i="19"/>
  <c r="F78" i="19"/>
  <c r="I78" i="19" s="1"/>
  <c r="L77" i="19"/>
  <c r="J77" i="19"/>
  <c r="M77" i="19" s="1"/>
  <c r="H77" i="19"/>
  <c r="F77" i="19"/>
  <c r="I77" i="19" s="1"/>
  <c r="L76" i="19"/>
  <c r="H76" i="19"/>
  <c r="L75" i="19"/>
  <c r="J75" i="19"/>
  <c r="M75" i="19" s="1"/>
  <c r="H75" i="19"/>
  <c r="F75" i="19"/>
  <c r="I75" i="19" s="1"/>
  <c r="L74" i="19"/>
  <c r="J74" i="19"/>
  <c r="M74" i="19" s="1"/>
  <c r="H74" i="19"/>
  <c r="F74" i="19"/>
  <c r="I74" i="19" s="1"/>
  <c r="M73" i="19"/>
  <c r="L73" i="19"/>
  <c r="J73" i="19"/>
  <c r="H73" i="19"/>
  <c r="F73" i="19"/>
  <c r="I73" i="19" s="1"/>
  <c r="L72" i="19"/>
  <c r="J72" i="19"/>
  <c r="M72" i="19" s="1"/>
  <c r="H72" i="19"/>
  <c r="F72" i="19"/>
  <c r="I72" i="19" s="1"/>
  <c r="L71" i="19"/>
  <c r="J71" i="19"/>
  <c r="M71" i="19" s="1"/>
  <c r="H71" i="19"/>
  <c r="F71" i="19"/>
  <c r="I71" i="19" s="1"/>
  <c r="L70" i="19"/>
  <c r="H70" i="19"/>
  <c r="L69" i="19"/>
  <c r="J69" i="19"/>
  <c r="M69" i="19" s="1"/>
  <c r="H69" i="19"/>
  <c r="F69" i="19"/>
  <c r="I69" i="19" s="1"/>
  <c r="L68" i="19"/>
  <c r="J68" i="19"/>
  <c r="M68" i="19" s="1"/>
  <c r="H68" i="19"/>
  <c r="F68" i="19"/>
  <c r="I68" i="19" s="1"/>
  <c r="L67" i="19"/>
  <c r="H67" i="19"/>
  <c r="L66" i="19"/>
  <c r="J66" i="19"/>
  <c r="M66" i="19" s="1"/>
  <c r="H66" i="19"/>
  <c r="F66" i="19"/>
  <c r="I66" i="19" s="1"/>
  <c r="L65" i="19"/>
  <c r="J65" i="19"/>
  <c r="M65" i="19" s="1"/>
  <c r="H65" i="19"/>
  <c r="F65" i="19"/>
  <c r="I65" i="19" s="1"/>
  <c r="L64" i="19"/>
  <c r="J64" i="19"/>
  <c r="M64" i="19" s="1"/>
  <c r="H64" i="19"/>
  <c r="F64" i="19"/>
  <c r="I64" i="19" s="1"/>
  <c r="L63" i="19"/>
  <c r="J63" i="19"/>
  <c r="M63" i="19" s="1"/>
  <c r="H63" i="19"/>
  <c r="F63" i="19"/>
  <c r="I63" i="19" s="1"/>
  <c r="L62" i="19"/>
  <c r="H62" i="19"/>
  <c r="L61" i="19"/>
  <c r="J61" i="19"/>
  <c r="M61" i="19" s="1"/>
  <c r="H61" i="19"/>
  <c r="F61" i="19"/>
  <c r="I61" i="19" s="1"/>
  <c r="L60" i="19"/>
  <c r="J60" i="19"/>
  <c r="M60" i="19" s="1"/>
  <c r="H60" i="19"/>
  <c r="F60" i="19"/>
  <c r="I60" i="19" s="1"/>
  <c r="L59" i="19"/>
  <c r="H59" i="19"/>
  <c r="I54" i="19"/>
  <c r="H23" i="19"/>
  <c r="G23" i="19"/>
  <c r="I22" i="19"/>
  <c r="H22" i="19"/>
  <c r="G22" i="19"/>
  <c r="G20" i="19"/>
  <c r="O6" i="19"/>
  <c r="J6518" i="19" l="1"/>
  <c r="J5622" i="19"/>
  <c r="J4118" i="19"/>
  <c r="J3924" i="19"/>
  <c r="M3900" i="19"/>
  <c r="M4092" i="19"/>
  <c r="M5724" i="19"/>
  <c r="J3412" i="19"/>
  <c r="J3414" i="19" s="1"/>
  <c r="F3412" i="19"/>
  <c r="F3414" i="19" s="1"/>
  <c r="J3156" i="19"/>
  <c r="J3158" i="19" s="1"/>
  <c r="M3966" i="19"/>
  <c r="J3988" i="19"/>
  <c r="J3990" i="19" s="1"/>
  <c r="J3348" i="19"/>
  <c r="J3350" i="19" s="1"/>
  <c r="F3540" i="19"/>
  <c r="F3542" i="19" s="1"/>
  <c r="J2932" i="19"/>
  <c r="J2934" i="19" s="1"/>
  <c r="F3284" i="19"/>
  <c r="F3286" i="19" s="1"/>
  <c r="M3389" i="19"/>
  <c r="J2804" i="19"/>
  <c r="J2806" i="19" s="1"/>
  <c r="F3892" i="19"/>
  <c r="F3894" i="19" s="1"/>
  <c r="F3348" i="19"/>
  <c r="F3350" i="19" s="1"/>
  <c r="F4468" i="19"/>
  <c r="F4470" i="19" s="1"/>
  <c r="J2772" i="19"/>
  <c r="J2774" i="19" s="1"/>
  <c r="M2748" i="19"/>
  <c r="F3188" i="19"/>
  <c r="F3190" i="19" s="1"/>
  <c r="J3284" i="19"/>
  <c r="J3286" i="19" s="1"/>
  <c r="M3260" i="19"/>
  <c r="F3476" i="19"/>
  <c r="F3478" i="19" s="1"/>
  <c r="J3476" i="19"/>
  <c r="J3478" i="19" s="1"/>
  <c r="M3644" i="19"/>
  <c r="J3668" i="19"/>
  <c r="J3670" i="19" s="1"/>
  <c r="F3924" i="19"/>
  <c r="F3926" i="19" s="1"/>
  <c r="F3316" i="19"/>
  <c r="F3318" i="19" s="1"/>
  <c r="F3604" i="19"/>
  <c r="F3606" i="19" s="1"/>
  <c r="F2900" i="19"/>
  <c r="F2902" i="19" s="1"/>
  <c r="F3668" i="19"/>
  <c r="F3670" i="19" s="1"/>
  <c r="M4284" i="19"/>
  <c r="F3860" i="19"/>
  <c r="F3862" i="19" s="1"/>
  <c r="J4436" i="19"/>
  <c r="J4438" i="19" s="1"/>
  <c r="J4182" i="19"/>
  <c r="F4948" i="19"/>
  <c r="F4950" i="19" s="1"/>
  <c r="J5270" i="19"/>
  <c r="J4052" i="19"/>
  <c r="J4054" i="19" s="1"/>
  <c r="J2900" i="19"/>
  <c r="J2902" i="19" s="1"/>
  <c r="J3188" i="19"/>
  <c r="J3190" i="19" s="1"/>
  <c r="J3604" i="19"/>
  <c r="J3606" i="19" s="1"/>
  <c r="J3892" i="19"/>
  <c r="J3894" i="19" s="1"/>
  <c r="J5172" i="19"/>
  <c r="J5174" i="19" s="1"/>
  <c r="J3316" i="19"/>
  <c r="J3318" i="19" s="1"/>
  <c r="F4308" i="19"/>
  <c r="F4310" i="19" s="1"/>
  <c r="J4404" i="19"/>
  <c r="J4406" i="19" s="1"/>
  <c r="F4660" i="19"/>
  <c r="F4662" i="19" s="1"/>
  <c r="M3292" i="19"/>
  <c r="J3540" i="19"/>
  <c r="J3542" i="19" s="1"/>
  <c r="J3732" i="19"/>
  <c r="J3734" i="19" s="1"/>
  <c r="F4436" i="19"/>
  <c r="F4438" i="19" s="1"/>
  <c r="F4820" i="19"/>
  <c r="F4822" i="19" s="1"/>
  <c r="J5300" i="19"/>
  <c r="J5302" i="19" s="1"/>
  <c r="F5940" i="19"/>
  <c r="F5942" i="19" s="1"/>
  <c r="J6068" i="19"/>
  <c r="J6070" i="19" s="1"/>
  <c r="F5236" i="19"/>
  <c r="F5238" i="19" s="1"/>
  <c r="J5492" i="19"/>
  <c r="J5494" i="19" s="1"/>
  <c r="J5940" i="19"/>
  <c r="J5942" i="19" s="1"/>
  <c r="J5428" i="19"/>
  <c r="J5430" i="19" s="1"/>
  <c r="F5812" i="19"/>
  <c r="F5814" i="19" s="1"/>
  <c r="J4820" i="19"/>
  <c r="J4822" i="19" s="1"/>
  <c r="M5468" i="19"/>
  <c r="J5588" i="19"/>
  <c r="J5590" i="19" s="1"/>
  <c r="M5916" i="19"/>
  <c r="J4468" i="19"/>
  <c r="J4470" i="19" s="1"/>
  <c r="F4564" i="19"/>
  <c r="F4566" i="19" s="1"/>
  <c r="J5076" i="19"/>
  <c r="J5078" i="19" s="1"/>
  <c r="J5236" i="19"/>
  <c r="J5238" i="19" s="1"/>
  <c r="J5332" i="19"/>
  <c r="J5334" i="19" s="1"/>
  <c r="J5684" i="19"/>
  <c r="J5686" i="19" s="1"/>
  <c r="J6260" i="19"/>
  <c r="J6262" i="19" s="1"/>
  <c r="M4796" i="19"/>
  <c r="F5460" i="19"/>
  <c r="F5462" i="19" s="1"/>
  <c r="J5750" i="19"/>
  <c r="F5908" i="19"/>
  <c r="F5910" i="19" s="1"/>
  <c r="F6068" i="19"/>
  <c r="F6070" i="19" s="1"/>
  <c r="J6388" i="19"/>
  <c r="J915" i="19"/>
  <c r="J917" i="19" s="1"/>
  <c r="F2772" i="19"/>
  <c r="F2774" i="19" s="1"/>
  <c r="F3028" i="19"/>
  <c r="F3030" i="19" s="1"/>
  <c r="F2932" i="19"/>
  <c r="F2934" i="19" s="1"/>
  <c r="F2804" i="19"/>
  <c r="F2806" i="19" s="1"/>
  <c r="F2836" i="19"/>
  <c r="F2838" i="19" s="1"/>
  <c r="F3124" i="19"/>
  <c r="F3126" i="19" s="1"/>
  <c r="F3796" i="19"/>
  <c r="F3798" i="19" s="1"/>
  <c r="J3028" i="19"/>
  <c r="J3030" i="19" s="1"/>
  <c r="M3004" i="19"/>
  <c r="M2780" i="19"/>
  <c r="J2964" i="19"/>
  <c r="J2966" i="19" s="1"/>
  <c r="F3060" i="19"/>
  <c r="F3062" i="19" s="1"/>
  <c r="J3060" i="19"/>
  <c r="J3062" i="19" s="1"/>
  <c r="J3124" i="19"/>
  <c r="J3126" i="19" s="1"/>
  <c r="J3092" i="19"/>
  <c r="J3094" i="19" s="1"/>
  <c r="J3700" i="19"/>
  <c r="J3702" i="19" s="1"/>
  <c r="F3732" i="19"/>
  <c r="F3734" i="19" s="1"/>
  <c r="F2868" i="19"/>
  <c r="F2870" i="19" s="1"/>
  <c r="F3156" i="19"/>
  <c r="F3158" i="19" s="1"/>
  <c r="J2868" i="19"/>
  <c r="J2870" i="19" s="1"/>
  <c r="F2996" i="19"/>
  <c r="F2998" i="19" s="1"/>
  <c r="F3092" i="19"/>
  <c r="F3094" i="19" s="1"/>
  <c r="J3764" i="19"/>
  <c r="J3766" i="19" s="1"/>
  <c r="F3508" i="19"/>
  <c r="F3510" i="19" s="1"/>
  <c r="J3220" i="19"/>
  <c r="J3222" i="19" s="1"/>
  <c r="J3252" i="19"/>
  <c r="J3254" i="19" s="1"/>
  <c r="F4116" i="19"/>
  <c r="F4118" i="19" s="1"/>
  <c r="J3444" i="19"/>
  <c r="J3446" i="19" s="1"/>
  <c r="M3452" i="19"/>
  <c r="M3164" i="19"/>
  <c r="M3324" i="19"/>
  <c r="F3380" i="19"/>
  <c r="F3382" i="19" s="1"/>
  <c r="M3580" i="19"/>
  <c r="J3636" i="19"/>
  <c r="J3638" i="19" s="1"/>
  <c r="J3796" i="19"/>
  <c r="J3798" i="19" s="1"/>
  <c r="J3828" i="19"/>
  <c r="J3830" i="19" s="1"/>
  <c r="F4052" i="19"/>
  <c r="F4054" i="19" s="1"/>
  <c r="J3860" i="19"/>
  <c r="J3862" i="19" s="1"/>
  <c r="M3868" i="19"/>
  <c r="M4028" i="19"/>
  <c r="F4084" i="19"/>
  <c r="F4086" i="19" s="1"/>
  <c r="J4310" i="19"/>
  <c r="F3956" i="19"/>
  <c r="F3958" i="19" s="1"/>
  <c r="F4244" i="19"/>
  <c r="F4246" i="19" s="1"/>
  <c r="M4156" i="19"/>
  <c r="J4212" i="19"/>
  <c r="J4214" i="19" s="1"/>
  <c r="J4244" i="19"/>
  <c r="J4246" i="19" s="1"/>
  <c r="J4276" i="19"/>
  <c r="J4278" i="19" s="1"/>
  <c r="F4372" i="19"/>
  <c r="F4374" i="19" s="1"/>
  <c r="J4022" i="19"/>
  <c r="J4372" i="19"/>
  <c r="J4374" i="19" s="1"/>
  <c r="M4348" i="19"/>
  <c r="F4532" i="19"/>
  <c r="F4534" i="19" s="1"/>
  <c r="F4500" i="19"/>
  <c r="F4502" i="19" s="1"/>
  <c r="J4340" i="19"/>
  <c r="J4342" i="19" s="1"/>
  <c r="M4444" i="19"/>
  <c r="J4532" i="19"/>
  <c r="J4534" i="19" s="1"/>
  <c r="J4564" i="19"/>
  <c r="J4566" i="19" s="1"/>
  <c r="J4596" i="19"/>
  <c r="J4598" i="19" s="1"/>
  <c r="M4572" i="19"/>
  <c r="J4948" i="19"/>
  <c r="J4950" i="19" s="1"/>
  <c r="M4924" i="19"/>
  <c r="M4412" i="19"/>
  <c r="F4628" i="19"/>
  <c r="F4630" i="19" s="1"/>
  <c r="J4660" i="19"/>
  <c r="J4662" i="19" s="1"/>
  <c r="F4724" i="19"/>
  <c r="F4726" i="19" s="1"/>
  <c r="F4692" i="19"/>
  <c r="F4694" i="19" s="1"/>
  <c r="F4980" i="19"/>
  <c r="F4982" i="19" s="1"/>
  <c r="J4980" i="19"/>
  <c r="J4982" i="19" s="1"/>
  <c r="J4692" i="19"/>
  <c r="J4694" i="19" s="1"/>
  <c r="F4788" i="19"/>
  <c r="F4790" i="19" s="1"/>
  <c r="F4852" i="19"/>
  <c r="F4854" i="19" s="1"/>
  <c r="J4724" i="19"/>
  <c r="J4726" i="19" s="1"/>
  <c r="J4756" i="19"/>
  <c r="J4758" i="19" s="1"/>
  <c r="J4788" i="19"/>
  <c r="J4790" i="19" s="1"/>
  <c r="M4764" i="19"/>
  <c r="J4852" i="19"/>
  <c r="J4854" i="19" s="1"/>
  <c r="M4828" i="19"/>
  <c r="J4916" i="19"/>
  <c r="J4918" i="19" s="1"/>
  <c r="F5300" i="19"/>
  <c r="F5302" i="19" s="1"/>
  <c r="F4884" i="19"/>
  <c r="F4886" i="19" s="1"/>
  <c r="F5172" i="19"/>
  <c r="F5174" i="19" s="1"/>
  <c r="M4956" i="19"/>
  <c r="F5044" i="19"/>
  <c r="F5046" i="19" s="1"/>
  <c r="J5044" i="19"/>
  <c r="J5046" i="19" s="1"/>
  <c r="J5012" i="19"/>
  <c r="J5014" i="19" s="1"/>
  <c r="F5076" i="19"/>
  <c r="F5078" i="19" s="1"/>
  <c r="M5276" i="19"/>
  <c r="F5492" i="19"/>
  <c r="F5494" i="19" s="1"/>
  <c r="F5204" i="19"/>
  <c r="F5206" i="19" s="1"/>
  <c r="J5204" i="19"/>
  <c r="J5206" i="19" s="1"/>
  <c r="M5215" i="19"/>
  <c r="M5405" i="19"/>
  <c r="M5148" i="19"/>
  <c r="F5364" i="19"/>
  <c r="F5366" i="19" s="1"/>
  <c r="F5556" i="19"/>
  <c r="F5558" i="19" s="1"/>
  <c r="J5364" i="19"/>
  <c r="J5366" i="19" s="1"/>
  <c r="F5428" i="19"/>
  <c r="F5430" i="19" s="1"/>
  <c r="J5716" i="19"/>
  <c r="J5718" i="19" s="1"/>
  <c r="M5692" i="19"/>
  <c r="F5748" i="19"/>
  <c r="F5750" i="19" s="1"/>
  <c r="J5652" i="19"/>
  <c r="J5654" i="19" s="1"/>
  <c r="F6004" i="19"/>
  <c r="F6006" i="19" s="1"/>
  <c r="M5596" i="19"/>
  <c r="M5660" i="19"/>
  <c r="F5876" i="19"/>
  <c r="F5878" i="19" s="1"/>
  <c r="J5780" i="19"/>
  <c r="J5782" i="19" s="1"/>
  <c r="M6044" i="19"/>
  <c r="M6076" i="19"/>
  <c r="J6100" i="19"/>
  <c r="J6102" i="19" s="1"/>
  <c r="F5972" i="19"/>
  <c r="F5974" i="19" s="1"/>
  <c r="J6132" i="19"/>
  <c r="J6134" i="19" s="1"/>
  <c r="J5908" i="19"/>
  <c r="J5910" i="19" s="1"/>
  <c r="J5812" i="19"/>
  <c r="J5814" i="19" s="1"/>
  <c r="F5844" i="19"/>
  <c r="F5846" i="19" s="1"/>
  <c r="J5876" i="19"/>
  <c r="J5878" i="19" s="1"/>
  <c r="M5884" i="19"/>
  <c r="F6132" i="19"/>
  <c r="F6134" i="19" s="1"/>
  <c r="F6292" i="19"/>
  <c r="F6294" i="19" s="1"/>
  <c r="F6388" i="19"/>
  <c r="F6390" i="19" s="1"/>
  <c r="F6516" i="19"/>
  <c r="F6518" i="19" s="1"/>
  <c r="F6260" i="19"/>
  <c r="F6262" i="19" s="1"/>
  <c r="M6268" i="19"/>
  <c r="J6292" i="19"/>
  <c r="J6294" i="19" s="1"/>
  <c r="F6164" i="19"/>
  <c r="F6166" i="19" s="1"/>
  <c r="J6228" i="19"/>
  <c r="J6230" i="19" s="1"/>
  <c r="J6484" i="19"/>
  <c r="M6492" i="19"/>
  <c r="J6324" i="19"/>
  <c r="J6326" i="19" s="1"/>
  <c r="J6390" i="19"/>
  <c r="J6452" i="19"/>
  <c r="J6454" i="19" s="1"/>
  <c r="M6300" i="19"/>
  <c r="J6356" i="19"/>
  <c r="J6358" i="19" s="1"/>
  <c r="M2715" i="19"/>
  <c r="M2619" i="19"/>
  <c r="F915" i="19"/>
  <c r="F917" i="19" s="1"/>
  <c r="M511" i="19"/>
  <c r="M1213" i="19"/>
  <c r="M2523" i="19"/>
  <c r="F2964" i="19"/>
  <c r="F2966" i="19" s="1"/>
  <c r="J2996" i="19"/>
  <c r="J2998" i="19" s="1"/>
  <c r="M2972" i="19"/>
  <c r="M2299" i="19"/>
  <c r="M2555" i="19"/>
  <c r="F3252" i="19"/>
  <c r="F3254" i="19" s="1"/>
  <c r="M2651" i="19"/>
  <c r="M2844" i="19"/>
  <c r="F3220" i="19"/>
  <c r="F3222" i="19" s="1"/>
  <c r="M2427" i="19"/>
  <c r="M2683" i="19"/>
  <c r="J2836" i="19"/>
  <c r="J2838" i="19" s="1"/>
  <c r="F3444" i="19"/>
  <c r="F3446" i="19" s="1"/>
  <c r="F3828" i="19"/>
  <c r="F3830" i="19" s="1"/>
  <c r="M3228" i="19"/>
  <c r="J3508" i="19"/>
  <c r="J3510" i="19" s="1"/>
  <c r="M3484" i="19"/>
  <c r="F3572" i="19"/>
  <c r="F3574" i="19" s="1"/>
  <c r="F4020" i="19"/>
  <c r="F4022" i="19" s="1"/>
  <c r="M3100" i="19"/>
  <c r="F3636" i="19"/>
  <c r="F3638" i="19" s="1"/>
  <c r="J3380" i="19"/>
  <c r="J3382" i="19" s="1"/>
  <c r="M3356" i="19"/>
  <c r="F3700" i="19"/>
  <c r="F3702" i="19" s="1"/>
  <c r="F3764" i="19"/>
  <c r="F3766" i="19" s="1"/>
  <c r="J3572" i="19"/>
  <c r="J3574" i="19" s="1"/>
  <c r="M3612" i="19"/>
  <c r="F4404" i="19"/>
  <c r="F4406" i="19" s="1"/>
  <c r="F4148" i="19"/>
  <c r="F4150" i="19" s="1"/>
  <c r="M3420" i="19"/>
  <c r="M3676" i="19"/>
  <c r="F4212" i="19"/>
  <c r="F4214" i="19" s="1"/>
  <c r="F4276" i="19"/>
  <c r="F4278" i="19" s="1"/>
  <c r="M3740" i="19"/>
  <c r="M3836" i="19"/>
  <c r="M3996" i="19"/>
  <c r="F4340" i="19"/>
  <c r="F4342" i="19" s="1"/>
  <c r="M3804" i="19"/>
  <c r="J3926" i="19"/>
  <c r="J3956" i="19"/>
  <c r="J3958" i="19" s="1"/>
  <c r="J4084" i="19"/>
  <c r="J4086" i="19" s="1"/>
  <c r="M4060" i="19"/>
  <c r="J4148" i="19"/>
  <c r="J4150" i="19" s="1"/>
  <c r="M4188" i="19"/>
  <c r="M4380" i="19"/>
  <c r="M4540" i="19"/>
  <c r="F4916" i="19"/>
  <c r="F4918" i="19" s="1"/>
  <c r="J4628" i="19"/>
  <c r="J4630" i="19" s="1"/>
  <c r="M4604" i="19"/>
  <c r="F4756" i="19"/>
  <c r="F4758" i="19" s="1"/>
  <c r="M4252" i="19"/>
  <c r="J4500" i="19"/>
  <c r="J4502" i="19" s="1"/>
  <c r="M4316" i="19"/>
  <c r="F4598" i="19"/>
  <c r="M4732" i="19"/>
  <c r="F5140" i="19"/>
  <c r="F5142" i="19" s="1"/>
  <c r="M4892" i="19"/>
  <c r="F5012" i="19"/>
  <c r="F5014" i="19" s="1"/>
  <c r="J4884" i="19"/>
  <c r="J4886" i="19" s="1"/>
  <c r="M4988" i="19"/>
  <c r="J5140" i="19"/>
  <c r="J5142" i="19" s="1"/>
  <c r="M5116" i="19"/>
  <c r="M5020" i="19"/>
  <c r="F5332" i="19"/>
  <c r="F5334" i="19" s="1"/>
  <c r="J5108" i="19"/>
  <c r="J5110" i="19" s="1"/>
  <c r="M5244" i="19"/>
  <c r="F5108" i="19"/>
  <c r="F5110" i="19" s="1"/>
  <c r="F5268" i="19"/>
  <c r="F5270" i="19" s="1"/>
  <c r="F5396" i="19"/>
  <c r="F5398" i="19" s="1"/>
  <c r="M5308" i="19"/>
  <c r="M5340" i="19"/>
  <c r="J5396" i="19"/>
  <c r="J5398" i="19" s="1"/>
  <c r="F5524" i="19"/>
  <c r="F5526" i="19" s="1"/>
  <c r="J5556" i="19"/>
  <c r="J5558" i="19" s="1"/>
  <c r="M5532" i="19"/>
  <c r="J5460" i="19"/>
  <c r="J5462" i="19" s="1"/>
  <c r="F5780" i="19"/>
  <c r="F5782" i="19" s="1"/>
  <c r="F5652" i="19"/>
  <c r="F5654" i="19" s="1"/>
  <c r="J5524" i="19"/>
  <c r="J5526" i="19" s="1"/>
  <c r="M5500" i="19"/>
  <c r="F5716" i="19"/>
  <c r="F5718" i="19" s="1"/>
  <c r="M5436" i="19"/>
  <c r="F5588" i="19"/>
  <c r="F5590" i="19" s="1"/>
  <c r="F5684" i="19"/>
  <c r="F5686" i="19" s="1"/>
  <c r="J6004" i="19"/>
  <c r="J6006" i="19" s="1"/>
  <c r="M5980" i="19"/>
  <c r="M5756" i="19"/>
  <c r="M5788" i="19"/>
  <c r="M5852" i="19"/>
  <c r="J5972" i="19"/>
  <c r="J5974" i="19" s="1"/>
  <c r="M5948" i="19"/>
  <c r="M5564" i="19"/>
  <c r="F6100" i="19"/>
  <c r="F6102" i="19" s="1"/>
  <c r="F6228" i="19"/>
  <c r="F6230" i="19" s="1"/>
  <c r="F6548" i="19"/>
  <c r="F6550" i="19" s="1"/>
  <c r="J5844" i="19"/>
  <c r="J5846" i="19" s="1"/>
  <c r="F6036" i="19"/>
  <c r="F6038" i="19" s="1"/>
  <c r="J6036" i="19"/>
  <c r="J6038" i="19" s="1"/>
  <c r="M6012" i="19"/>
  <c r="F6324" i="19"/>
  <c r="F6326" i="19" s="1"/>
  <c r="J6420" i="19"/>
  <c r="J6422" i="19" s="1"/>
  <c r="M6396" i="19"/>
  <c r="J6196" i="19"/>
  <c r="J6198" i="19" s="1"/>
  <c r="F6484" i="19"/>
  <c r="F6486" i="19" s="1"/>
  <c r="J6164" i="19"/>
  <c r="J6166" i="19" s="1"/>
  <c r="F6196" i="19"/>
  <c r="F6198" i="19" s="1"/>
  <c r="F6356" i="19"/>
  <c r="F6358" i="19" s="1"/>
  <c r="F6420" i="19"/>
  <c r="F6422" i="19" s="1"/>
  <c r="F6452" i="19"/>
  <c r="F6454" i="19" s="1"/>
  <c r="J6486" i="19"/>
  <c r="J6548" i="19"/>
  <c r="J6550" i="19" s="1"/>
  <c r="M6428" i="19"/>
  <c r="M6204" i="19"/>
  <c r="M6460" i="19"/>
  <c r="F2678" i="19" l="1"/>
  <c r="J2659" i="19"/>
  <c r="F2710" i="19"/>
  <c r="J2691" i="19"/>
  <c r="F2716" i="19" l="1"/>
  <c r="F2723" i="19"/>
  <c r="F2725" i="19"/>
  <c r="F2732" i="19"/>
  <c r="F2742" i="19"/>
  <c r="J2732" i="19"/>
  <c r="J2725" i="19"/>
  <c r="J2716" i="19"/>
  <c r="J2723" i="19"/>
  <c r="F995" i="19"/>
  <c r="F987" i="19"/>
  <c r="B1433" i="19"/>
  <c r="L1462" i="19" s="1"/>
  <c r="B1305" i="19" l="1"/>
  <c r="L1334" i="19" s="1"/>
  <c r="L7" i="19"/>
  <c r="J268" i="19" l="1"/>
  <c r="J259" i="19"/>
  <c r="J251" i="19"/>
  <c r="J262" i="19"/>
  <c r="F278" i="19"/>
  <c r="F262" i="19"/>
  <c r="F259" i="19"/>
  <c r="F251" i="19"/>
  <c r="F268" i="19"/>
  <c r="G60" i="8" l="1"/>
  <c r="F60" i="8"/>
  <c r="F45" i="19" l="1"/>
  <c r="J1179" i="19" l="1"/>
  <c r="J1190" i="19"/>
  <c r="J1187" i="19"/>
  <c r="F1206" i="19"/>
  <c r="F1179" i="19"/>
  <c r="F1187" i="19"/>
  <c r="F1190" i="19"/>
  <c r="G50" i="8" l="1"/>
  <c r="J456" i="19" l="1"/>
  <c r="J451" i="19"/>
  <c r="J443" i="19"/>
  <c r="J446" i="19"/>
  <c r="J458" i="19"/>
  <c r="J454" i="19"/>
  <c r="M454" i="19" s="1"/>
  <c r="J448" i="19"/>
  <c r="J460" i="19"/>
  <c r="J449" i="19"/>
  <c r="J452" i="19"/>
  <c r="J455" i="19"/>
  <c r="J464" i="19"/>
  <c r="J450" i="19"/>
  <c r="J465" i="19"/>
  <c r="J444" i="19"/>
  <c r="B2361" i="19"/>
  <c r="L2390" i="19" s="1"/>
  <c r="I2134" i="19"/>
  <c r="I182" i="19"/>
  <c r="I1302" i="19"/>
  <c r="B1017" i="19"/>
  <c r="L1046" i="19" s="1"/>
  <c r="B953" i="19"/>
  <c r="L982" i="19" s="1"/>
  <c r="B1145" i="19"/>
  <c r="L1174" i="19" s="1"/>
  <c r="B1273" i="19"/>
  <c r="L1302" i="19" s="1"/>
  <c r="B1113" i="19"/>
  <c r="L1142" i="19" s="1"/>
  <c r="B537" i="19"/>
  <c r="L566" i="19" s="1"/>
  <c r="B473" i="19"/>
  <c r="L502" i="19" s="1"/>
  <c r="B505" i="19"/>
  <c r="L534" i="19" s="1"/>
  <c r="B1081" i="19"/>
  <c r="L1110" i="19" s="1"/>
  <c r="B1369" i="19"/>
  <c r="L1398" i="19" s="1"/>
  <c r="B2489" i="19"/>
  <c r="L2518" i="19" s="1"/>
  <c r="B2393" i="19"/>
  <c r="L2422" i="19" s="1"/>
  <c r="B2425" i="19"/>
  <c r="L2454" i="19" s="1"/>
  <c r="B2329" i="19"/>
  <c r="L2358" i="19" s="1"/>
  <c r="B2553" i="19"/>
  <c r="L2582" i="19" s="1"/>
  <c r="B2457" i="19"/>
  <c r="L2486" i="19" s="1"/>
  <c r="B2265" i="19"/>
  <c r="L2294" i="19" s="1"/>
  <c r="B2201" i="19"/>
  <c r="L2230" i="19" s="1"/>
  <c r="B2169" i="19"/>
  <c r="L2198" i="19" s="1"/>
  <c r="B2585" i="19"/>
  <c r="L2614" i="19" s="1"/>
  <c r="B2521" i="19"/>
  <c r="L2550" i="19" s="1"/>
  <c r="B2297" i="19"/>
  <c r="L2326" i="19" s="1"/>
  <c r="B2617" i="19"/>
  <c r="L2646" i="19" s="1"/>
  <c r="B2233" i="19"/>
  <c r="L2262" i="19" s="1"/>
  <c r="B825" i="19"/>
  <c r="L854" i="19" s="1"/>
  <c r="B793" i="19"/>
  <c r="L822" i="19" s="1"/>
  <c r="B761" i="19"/>
  <c r="L790" i="19" s="1"/>
  <c r="B729" i="19"/>
  <c r="L758" i="19" s="1"/>
  <c r="B377" i="19"/>
  <c r="L406" i="19" s="1"/>
  <c r="B345" i="19"/>
  <c r="L374" i="19" s="1"/>
  <c r="B313" i="19"/>
  <c r="L342" i="19" s="1"/>
  <c r="B2041" i="19"/>
  <c r="L2070" i="19" s="1"/>
  <c r="B2009" i="19"/>
  <c r="L2038" i="19" s="1"/>
  <c r="B1721" i="19"/>
  <c r="L1750" i="19" s="1"/>
  <c r="B1689" i="19"/>
  <c r="L1718" i="19" s="1"/>
  <c r="B1849" i="19"/>
  <c r="L1878" i="19" s="1"/>
  <c r="B1817" i="19"/>
  <c r="L1846" i="19" s="1"/>
  <c r="B1977" i="19"/>
  <c r="L2006" i="19" s="1"/>
  <c r="B1945" i="19"/>
  <c r="L1974" i="19" s="1"/>
  <c r="B2137" i="19"/>
  <c r="L2166" i="19" s="1"/>
  <c r="B2105" i="19"/>
  <c r="L2134" i="19" s="1"/>
  <c r="B2073" i="19"/>
  <c r="L2102" i="19" s="1"/>
  <c r="B1785" i="19"/>
  <c r="L1814" i="19" s="1"/>
  <c r="B1753" i="19"/>
  <c r="L1782" i="19" s="1"/>
  <c r="B1913" i="19"/>
  <c r="L1942" i="19" s="1"/>
  <c r="B1881" i="19"/>
  <c r="L1910" i="19" s="1"/>
  <c r="F1265" i="19" l="1"/>
  <c r="F1243" i="19"/>
  <c r="F1251" i="19"/>
  <c r="F1809" i="19"/>
  <c r="F1795" i="19"/>
  <c r="F1787" i="19"/>
  <c r="F763" i="19"/>
  <c r="F771" i="19"/>
  <c r="F611" i="19"/>
  <c r="F603" i="19"/>
  <c r="F667" i="19"/>
  <c r="F675" i="19"/>
  <c r="F1635" i="19"/>
  <c r="F1627" i="19"/>
  <c r="F1649" i="19"/>
  <c r="F2147" i="19"/>
  <c r="F2139" i="19"/>
  <c r="F1987" i="19"/>
  <c r="F1979" i="19"/>
  <c r="F1851" i="19"/>
  <c r="F1859" i="19"/>
  <c r="F1723" i="19"/>
  <c r="F1731" i="19"/>
  <c r="F2051" i="19"/>
  <c r="F2043" i="19"/>
  <c r="F347" i="19"/>
  <c r="F355" i="19"/>
  <c r="F2211" i="19"/>
  <c r="F2203" i="19"/>
  <c r="F1059" i="19"/>
  <c r="F1051" i="19"/>
  <c r="F827" i="19"/>
  <c r="F835" i="19"/>
  <c r="J1297" i="19"/>
  <c r="J1283" i="19"/>
  <c r="J1275" i="19"/>
  <c r="J81" i="19"/>
  <c r="J76" i="19"/>
  <c r="J67" i="19"/>
  <c r="J70" i="19"/>
  <c r="J59" i="19"/>
  <c r="J62" i="19"/>
  <c r="J291" i="19"/>
  <c r="J296" i="19"/>
  <c r="J300" i="19"/>
  <c r="J293" i="19"/>
  <c r="J1228" i="19"/>
  <c r="J1222" i="19"/>
  <c r="J1214" i="19"/>
  <c r="J1233" i="19"/>
  <c r="J1224" i="19"/>
  <c r="J1219" i="19"/>
  <c r="J1211" i="19"/>
  <c r="F1654" i="19"/>
  <c r="J1627" i="19"/>
  <c r="J1649" i="19"/>
  <c r="J1635" i="19"/>
  <c r="J1900" i="19"/>
  <c r="J1883" i="19"/>
  <c r="J1905" i="19"/>
  <c r="J1891" i="19"/>
  <c r="J1894" i="19"/>
  <c r="J2147" i="19"/>
  <c r="J2139" i="19"/>
  <c r="F2166" i="19"/>
  <c r="J1859" i="19"/>
  <c r="J1851" i="19"/>
  <c r="F1878" i="19"/>
  <c r="J2051" i="19"/>
  <c r="J2043" i="19"/>
  <c r="F2070" i="19"/>
  <c r="J753" i="19"/>
  <c r="J731" i="19"/>
  <c r="J744" i="19"/>
  <c r="J739" i="19"/>
  <c r="J741" i="19"/>
  <c r="J748" i="19"/>
  <c r="J742" i="19"/>
  <c r="J2257" i="19"/>
  <c r="J2235" i="19"/>
  <c r="J2245" i="19"/>
  <c r="J2248" i="19"/>
  <c r="J2252" i="19"/>
  <c r="J2243" i="19"/>
  <c r="J2309" i="19"/>
  <c r="J2312" i="19"/>
  <c r="J2316" i="19"/>
  <c r="J2211" i="19"/>
  <c r="J2203" i="19"/>
  <c r="F2230" i="19"/>
  <c r="J2373" i="19"/>
  <c r="J2363" i="19"/>
  <c r="J2376" i="19"/>
  <c r="J2374" i="19"/>
  <c r="J2380" i="19"/>
  <c r="J2385" i="19"/>
  <c r="J2371" i="19"/>
  <c r="J2444" i="19"/>
  <c r="J2437" i="19"/>
  <c r="J2440" i="19"/>
  <c r="J1379" i="19"/>
  <c r="J1382" i="19"/>
  <c r="J1371" i="19"/>
  <c r="F1014" i="19"/>
  <c r="J987" i="19"/>
  <c r="J995" i="19"/>
  <c r="J515" i="19"/>
  <c r="J529" i="19"/>
  <c r="J518" i="19"/>
  <c r="J507" i="19"/>
  <c r="J475" i="19"/>
  <c r="J497" i="19"/>
  <c r="J483" i="19"/>
  <c r="J1489" i="19"/>
  <c r="J1467" i="19"/>
  <c r="J1475" i="19"/>
  <c r="J163" i="19"/>
  <c r="J155" i="19"/>
  <c r="J177" i="19"/>
  <c r="J716" i="19"/>
  <c r="J721" i="19"/>
  <c r="J709" i="19"/>
  <c r="J699" i="19"/>
  <c r="J711" i="19"/>
  <c r="J707" i="19"/>
  <c r="J712" i="19"/>
  <c r="J1595" i="19"/>
  <c r="J1612" i="19"/>
  <c r="J1603" i="19"/>
  <c r="J1617" i="19"/>
  <c r="J1606" i="19"/>
  <c r="J1809" i="19"/>
  <c r="J1795" i="19"/>
  <c r="F1814" i="19"/>
  <c r="J1787" i="19"/>
  <c r="J1837" i="19"/>
  <c r="J1819" i="19"/>
  <c r="J1829" i="19"/>
  <c r="J1838" i="19"/>
  <c r="J1839" i="19"/>
  <c r="J1830" i="19"/>
  <c r="J1833" i="19"/>
  <c r="J1825" i="19"/>
  <c r="J1841" i="19"/>
  <c r="J1836" i="19"/>
  <c r="J1827" i="19"/>
  <c r="J2021" i="19"/>
  <c r="J2011" i="19"/>
  <c r="J2022" i="19"/>
  <c r="J2033" i="19"/>
  <c r="J2024" i="19"/>
  <c r="J2019" i="19"/>
  <c r="J2028" i="19"/>
  <c r="J379" i="19"/>
  <c r="J389" i="19"/>
  <c r="J392" i="19"/>
  <c r="J396" i="19"/>
  <c r="J387" i="19"/>
  <c r="J2536" i="19"/>
  <c r="J2540" i="19"/>
  <c r="J2531" i="19"/>
  <c r="J2533" i="19"/>
  <c r="J1446" i="19"/>
  <c r="J1435" i="19"/>
  <c r="J1443" i="19"/>
  <c r="J1115" i="19"/>
  <c r="J1123" i="19"/>
  <c r="J1137" i="19"/>
  <c r="J227" i="19"/>
  <c r="J219" i="19"/>
  <c r="J241" i="19"/>
  <c r="J579" i="19"/>
  <c r="J593" i="19"/>
  <c r="J582" i="19"/>
  <c r="J588" i="19"/>
  <c r="J571" i="19"/>
  <c r="J1265" i="19"/>
  <c r="J1243" i="19"/>
  <c r="F1270" i="19"/>
  <c r="J1251" i="19"/>
  <c r="J2118" i="19"/>
  <c r="J2120" i="19"/>
  <c r="J2124" i="19"/>
  <c r="J2115" i="19"/>
  <c r="J2107" i="19"/>
  <c r="J2117" i="19"/>
  <c r="J2129" i="19"/>
  <c r="J2353" i="19"/>
  <c r="J2342" i="19"/>
  <c r="J2344" i="19"/>
  <c r="J2331" i="19"/>
  <c r="J2339" i="19"/>
  <c r="J2341" i="19"/>
  <c r="J2348" i="19"/>
  <c r="J1030" i="19"/>
  <c r="J1019" i="19"/>
  <c r="J1027" i="19"/>
  <c r="J1329" i="19"/>
  <c r="J1320" i="19"/>
  <c r="J1315" i="19"/>
  <c r="J1307" i="19"/>
  <c r="J1316" i="19"/>
  <c r="J1308" i="19"/>
  <c r="J1324" i="19"/>
  <c r="J1317" i="19"/>
  <c r="J1313" i="19"/>
  <c r="J1318" i="19"/>
  <c r="J1339" i="19"/>
  <c r="J1361" i="19"/>
  <c r="J1345" i="19"/>
  <c r="J1347" i="19"/>
  <c r="J113" i="19"/>
  <c r="J91" i="19"/>
  <c r="J99" i="19"/>
  <c r="J945" i="19"/>
  <c r="J923" i="19"/>
  <c r="J931" i="19"/>
  <c r="J646" i="19"/>
  <c r="J657" i="19"/>
  <c r="J635" i="19"/>
  <c r="J643" i="19"/>
  <c r="J652" i="19"/>
  <c r="J1511" i="19"/>
  <c r="J1509" i="19"/>
  <c r="J1521" i="19"/>
  <c r="J1507" i="19"/>
  <c r="J1512" i="19"/>
  <c r="J1516" i="19"/>
  <c r="J1499" i="19"/>
  <c r="J1669" i="19"/>
  <c r="J1672" i="19"/>
  <c r="J1676" i="19"/>
  <c r="J1681" i="19"/>
  <c r="J1969" i="19"/>
  <c r="J1955" i="19"/>
  <c r="J1947" i="19"/>
  <c r="J1957" i="19"/>
  <c r="J1958" i="19"/>
  <c r="J1964" i="19"/>
  <c r="J1701" i="19"/>
  <c r="J1702" i="19"/>
  <c r="J1708" i="19"/>
  <c r="J1704" i="19"/>
  <c r="J1713" i="19"/>
  <c r="J1691" i="19"/>
  <c r="J1699" i="19"/>
  <c r="J326" i="19"/>
  <c r="J315" i="19"/>
  <c r="J337" i="19"/>
  <c r="J329" i="19"/>
  <c r="J323" i="19"/>
  <c r="J332" i="19"/>
  <c r="J325" i="19"/>
  <c r="F790" i="19"/>
  <c r="J763" i="19"/>
  <c r="J771" i="19"/>
  <c r="J2629" i="19"/>
  <c r="J2632" i="19"/>
  <c r="J2636" i="19"/>
  <c r="J2171" i="19"/>
  <c r="J2184" i="19"/>
  <c r="J2188" i="19"/>
  <c r="J2179" i="19"/>
  <c r="J2193" i="19"/>
  <c r="J2181" i="19"/>
  <c r="J2182" i="19"/>
  <c r="J2275" i="19"/>
  <c r="J2277" i="19"/>
  <c r="J2280" i="19"/>
  <c r="J2267" i="19"/>
  <c r="J2284" i="19"/>
  <c r="J2476" i="19"/>
  <c r="J2467" i="19"/>
  <c r="J2469" i="19"/>
  <c r="J2459" i="19"/>
  <c r="J2472" i="19"/>
  <c r="J2412" i="19"/>
  <c r="J2403" i="19"/>
  <c r="J2405" i="19"/>
  <c r="J2395" i="19"/>
  <c r="J2417" i="19"/>
  <c r="J2408" i="19"/>
  <c r="J2504" i="19"/>
  <c r="J2501" i="19"/>
  <c r="J2508" i="19"/>
  <c r="J2499" i="19"/>
  <c r="J1155" i="19"/>
  <c r="J1158" i="19"/>
  <c r="J1151" i="19"/>
  <c r="J1147" i="19"/>
  <c r="F1078" i="19"/>
  <c r="J1059" i="19"/>
  <c r="J1051" i="19"/>
  <c r="J1923" i="19"/>
  <c r="J1915" i="19"/>
  <c r="J417" i="19"/>
  <c r="J420" i="19"/>
  <c r="J421" i="19"/>
  <c r="J411" i="19"/>
  <c r="J422" i="19"/>
  <c r="J414" i="19"/>
  <c r="J419" i="19"/>
  <c r="J827" i="19"/>
  <c r="J835" i="19"/>
  <c r="F854" i="19"/>
  <c r="J547" i="19"/>
  <c r="J539" i="19"/>
  <c r="J561" i="19"/>
  <c r="J195" i="19"/>
  <c r="J209" i="19"/>
  <c r="J197" i="19"/>
  <c r="J198" i="19"/>
  <c r="J187" i="19"/>
  <c r="J200" i="19"/>
  <c r="J188" i="19"/>
  <c r="J204" i="19"/>
  <c r="J860" i="19"/>
  <c r="J870" i="19"/>
  <c r="J862" i="19"/>
  <c r="J881" i="19"/>
  <c r="J882" i="19"/>
  <c r="J872" i="19"/>
  <c r="J876" i="19"/>
  <c r="J867" i="19"/>
  <c r="J868" i="19"/>
  <c r="J859" i="19"/>
  <c r="F694" i="19"/>
  <c r="J675" i="19"/>
  <c r="J667" i="19"/>
  <c r="J1581" i="19"/>
  <c r="J1573" i="19"/>
  <c r="J1563" i="19"/>
  <c r="J1585" i="19"/>
  <c r="J1571" i="19"/>
  <c r="J1576" i="19"/>
  <c r="J1578" i="19"/>
  <c r="J1580" i="19"/>
  <c r="J1777" i="19"/>
  <c r="J1763" i="19"/>
  <c r="J1755" i="19"/>
  <c r="J1764" i="19"/>
  <c r="J1765" i="19"/>
  <c r="J1766" i="19"/>
  <c r="J1772" i="19"/>
  <c r="J1979" i="19"/>
  <c r="J1987" i="19"/>
  <c r="F2006" i="19"/>
  <c r="J1731" i="19"/>
  <c r="J1723" i="19"/>
  <c r="F1750" i="19"/>
  <c r="J347" i="19"/>
  <c r="F374" i="19"/>
  <c r="J355" i="19"/>
  <c r="J803" i="19"/>
  <c r="J805" i="19"/>
  <c r="J806" i="19"/>
  <c r="J808" i="19"/>
  <c r="J795" i="19"/>
  <c r="J812" i="19"/>
  <c r="J2600" i="19"/>
  <c r="J2604" i="19"/>
  <c r="J2597" i="19"/>
  <c r="J1093" i="19"/>
  <c r="J1094" i="19"/>
  <c r="J1086" i="19"/>
  <c r="J1105" i="19"/>
  <c r="J1089" i="19"/>
  <c r="J1096" i="19"/>
  <c r="J1091" i="19"/>
  <c r="J1106" i="19"/>
  <c r="J1083" i="19"/>
  <c r="J1092" i="19"/>
  <c r="J1100" i="19"/>
  <c r="J1084" i="19"/>
  <c r="J1403" i="19"/>
  <c r="J1425" i="19"/>
  <c r="J1411" i="19"/>
  <c r="J140" i="19"/>
  <c r="J131" i="19"/>
  <c r="J145" i="19"/>
  <c r="J123" i="19"/>
  <c r="J134" i="19"/>
  <c r="F630" i="19"/>
  <c r="J611" i="19"/>
  <c r="J603" i="19"/>
  <c r="J1553" i="19"/>
  <c r="J1543" i="19"/>
  <c r="J1548" i="19"/>
  <c r="J1541" i="19"/>
  <c r="J1531" i="19"/>
  <c r="J1539" i="19"/>
  <c r="J1544" i="19"/>
  <c r="J2092" i="19"/>
  <c r="J2085" i="19"/>
  <c r="J2083" i="19"/>
  <c r="J2088" i="19"/>
  <c r="J2568" i="19"/>
  <c r="J2572" i="19"/>
  <c r="J2563" i="19"/>
  <c r="J2565" i="19"/>
  <c r="J963" i="19"/>
  <c r="J955" i="19"/>
  <c r="J966" i="19"/>
  <c r="F2371" i="19"/>
  <c r="F2380" i="19"/>
  <c r="F2376" i="19"/>
  <c r="F2390" i="19"/>
  <c r="F2385" i="19"/>
  <c r="F2373" i="19"/>
  <c r="F2374" i="19"/>
  <c r="F2363" i="19"/>
  <c r="F1398" i="19"/>
  <c r="F1379" i="19"/>
  <c r="F1382" i="19"/>
  <c r="F1371" i="19"/>
  <c r="F2565" i="19"/>
  <c r="F2563" i="19"/>
  <c r="F2582" i="19"/>
  <c r="F2572" i="19"/>
  <c r="F2568" i="19"/>
  <c r="F2437" i="19"/>
  <c r="F2454" i="19"/>
  <c r="F2444" i="19"/>
  <c r="F2440" i="19"/>
  <c r="F963" i="19"/>
  <c r="F955" i="19"/>
  <c r="F982" i="19"/>
  <c r="F966" i="19"/>
  <c r="F1942" i="19"/>
  <c r="F1923" i="19"/>
  <c r="F1915" i="19"/>
  <c r="F422" i="19"/>
  <c r="F421" i="19"/>
  <c r="F420" i="19"/>
  <c r="F419" i="19"/>
  <c r="F414" i="19"/>
  <c r="F417" i="19"/>
  <c r="F411" i="19"/>
  <c r="F438" i="19"/>
  <c r="F1115" i="19"/>
  <c r="F1123" i="19"/>
  <c r="F1142" i="19"/>
  <c r="F1137" i="19"/>
  <c r="F1475" i="19"/>
  <c r="F1467" i="19"/>
  <c r="F1494" i="19"/>
  <c r="F1489" i="19"/>
  <c r="F227" i="19"/>
  <c r="F219" i="19"/>
  <c r="F246" i="19"/>
  <c r="F241" i="19"/>
  <c r="F182" i="19"/>
  <c r="F177" i="19"/>
  <c r="F163" i="19"/>
  <c r="F155" i="19"/>
  <c r="F923" i="19"/>
  <c r="F931" i="19"/>
  <c r="F945" i="19"/>
  <c r="F950" i="19"/>
  <c r="F582" i="19"/>
  <c r="F588" i="19"/>
  <c r="F593" i="19"/>
  <c r="F598" i="19"/>
  <c r="F571" i="19"/>
  <c r="F579" i="19"/>
  <c r="F657" i="19"/>
  <c r="F662" i="19"/>
  <c r="F652" i="19"/>
  <c r="F635" i="19"/>
  <c r="F643" i="19"/>
  <c r="F646" i="19"/>
  <c r="F1509" i="19"/>
  <c r="F1521" i="19"/>
  <c r="F1507" i="19"/>
  <c r="F1516" i="19"/>
  <c r="F1512" i="19"/>
  <c r="F1511" i="19"/>
  <c r="F1526" i="19"/>
  <c r="F1499" i="19"/>
  <c r="F1622" i="19"/>
  <c r="F1617" i="19"/>
  <c r="F1606" i="19"/>
  <c r="F1603" i="19"/>
  <c r="F1612" i="19"/>
  <c r="F1595" i="19"/>
  <c r="F1672" i="19"/>
  <c r="F1669" i="19"/>
  <c r="F1681" i="19"/>
  <c r="F1676" i="19"/>
  <c r="F1686" i="19"/>
  <c r="F2124" i="19"/>
  <c r="F2120" i="19"/>
  <c r="F2134" i="19"/>
  <c r="F2129" i="19"/>
  <c r="F2117" i="19"/>
  <c r="F2118" i="19"/>
  <c r="F2107" i="19"/>
  <c r="F2115" i="19"/>
  <c r="F1964" i="19"/>
  <c r="F1957" i="19"/>
  <c r="F1969" i="19"/>
  <c r="F1958" i="19"/>
  <c r="F1955" i="19"/>
  <c r="F1947" i="19"/>
  <c r="F1974" i="19"/>
  <c r="F1839" i="19"/>
  <c r="F1838" i="19"/>
  <c r="F1837" i="19"/>
  <c r="F1825" i="19"/>
  <c r="F1846" i="19"/>
  <c r="F1833" i="19"/>
  <c r="F1830" i="19"/>
  <c r="F1829" i="19"/>
  <c r="F1841" i="19"/>
  <c r="F1836" i="19"/>
  <c r="F1827" i="19"/>
  <c r="F1819" i="19"/>
  <c r="F1718" i="19"/>
  <c r="F1713" i="19"/>
  <c r="F1708" i="19"/>
  <c r="F1699" i="19"/>
  <c r="F1691" i="19"/>
  <c r="F1704" i="19"/>
  <c r="F1702" i="19"/>
  <c r="F1701" i="19"/>
  <c r="F2011" i="19"/>
  <c r="F2019" i="19"/>
  <c r="F2038" i="19"/>
  <c r="F2022" i="19"/>
  <c r="F2028" i="19"/>
  <c r="F2024" i="19"/>
  <c r="F2021" i="19"/>
  <c r="F2033" i="19"/>
  <c r="F342" i="19"/>
  <c r="F315" i="19"/>
  <c r="F323" i="19"/>
  <c r="F325" i="19"/>
  <c r="F329" i="19"/>
  <c r="F326" i="19"/>
  <c r="F332" i="19"/>
  <c r="F337" i="19"/>
  <c r="F396" i="19"/>
  <c r="F387" i="19"/>
  <c r="F392" i="19"/>
  <c r="F389" i="19"/>
  <c r="F379" i="19"/>
  <c r="F406" i="19"/>
  <c r="F2636" i="19"/>
  <c r="F2632" i="19"/>
  <c r="F2646" i="19"/>
  <c r="F2629" i="19"/>
  <c r="F2540" i="19"/>
  <c r="F2536" i="19"/>
  <c r="F2533" i="19"/>
  <c r="F2531" i="19"/>
  <c r="F2550" i="19"/>
  <c r="F2181" i="19"/>
  <c r="F2179" i="19"/>
  <c r="F2171" i="19"/>
  <c r="F2182" i="19"/>
  <c r="F2193" i="19"/>
  <c r="F2188" i="19"/>
  <c r="F2184" i="19"/>
  <c r="F2198" i="19"/>
  <c r="F2294" i="19"/>
  <c r="F2275" i="19"/>
  <c r="F2267" i="19"/>
  <c r="F2284" i="19"/>
  <c r="F2280" i="19"/>
  <c r="F2277" i="19"/>
  <c r="F502" i="19"/>
  <c r="F497" i="19"/>
  <c r="F483" i="19"/>
  <c r="F475" i="19"/>
  <c r="F1347" i="19"/>
  <c r="F1366" i="19"/>
  <c r="F1361" i="19"/>
  <c r="F1345" i="19"/>
  <c r="F1339" i="19"/>
  <c r="F118" i="19"/>
  <c r="F113" i="19"/>
  <c r="F99" i="19"/>
  <c r="F91" i="19"/>
  <c r="F721" i="19"/>
  <c r="F712" i="19"/>
  <c r="F716" i="19"/>
  <c r="F699" i="19"/>
  <c r="F726" i="19"/>
  <c r="F707" i="19"/>
  <c r="F711" i="19"/>
  <c r="F709" i="19"/>
  <c r="F2472" i="19"/>
  <c r="F2467" i="19"/>
  <c r="F2459" i="19"/>
  <c r="F2476" i="19"/>
  <c r="F2486" i="19"/>
  <c r="F2469" i="19"/>
  <c r="F2348" i="19"/>
  <c r="F2353" i="19"/>
  <c r="F2358" i="19"/>
  <c r="F2341" i="19"/>
  <c r="F2344" i="19"/>
  <c r="F2342" i="19"/>
  <c r="F2331" i="19"/>
  <c r="F2339" i="19"/>
  <c r="F2412" i="19"/>
  <c r="F2408" i="19"/>
  <c r="F2417" i="19"/>
  <c r="F2405" i="19"/>
  <c r="F2403" i="19"/>
  <c r="F2422" i="19"/>
  <c r="F2395" i="19"/>
  <c r="F2499" i="19"/>
  <c r="F2508" i="19"/>
  <c r="F2504" i="19"/>
  <c r="F2518" i="19"/>
  <c r="F2501" i="19"/>
  <c r="F1151" i="19"/>
  <c r="F1147" i="19"/>
  <c r="F1155" i="19"/>
  <c r="F1158" i="19"/>
  <c r="F1174" i="19"/>
  <c r="F1046" i="19"/>
  <c r="F1027" i="19"/>
  <c r="F1019" i="19"/>
  <c r="F1030" i="19"/>
  <c r="F507" i="19"/>
  <c r="F515" i="19"/>
  <c r="F518" i="19"/>
  <c r="F529" i="19"/>
  <c r="F534" i="19"/>
  <c r="F566" i="19"/>
  <c r="F561" i="19"/>
  <c r="F539" i="19"/>
  <c r="F547" i="19"/>
  <c r="F1297" i="19"/>
  <c r="F1302" i="19"/>
  <c r="F1275" i="19"/>
  <c r="F1283" i="19"/>
  <c r="F1425" i="19"/>
  <c r="F1430" i="19"/>
  <c r="F1411" i="19"/>
  <c r="F1403" i="19"/>
  <c r="F187" i="19"/>
  <c r="F195" i="19"/>
  <c r="F188" i="19"/>
  <c r="F204" i="19"/>
  <c r="F209" i="19"/>
  <c r="F214" i="19"/>
  <c r="F200" i="19"/>
  <c r="F198" i="19"/>
  <c r="F197" i="19"/>
  <c r="F131" i="19"/>
  <c r="F134" i="19"/>
  <c r="F123" i="19"/>
  <c r="F145" i="19"/>
  <c r="F140" i="19"/>
  <c r="F150" i="19"/>
  <c r="F296" i="19"/>
  <c r="F293" i="19"/>
  <c r="F291" i="19"/>
  <c r="F300" i="19"/>
  <c r="F310" i="19"/>
  <c r="F1219" i="19"/>
  <c r="F1214" i="19"/>
  <c r="F1222" i="19"/>
  <c r="F1224" i="19"/>
  <c r="F1228" i="19"/>
  <c r="F1238" i="19"/>
  <c r="F1233" i="19"/>
  <c r="F1211" i="19"/>
  <c r="F1558" i="19"/>
  <c r="F1541" i="19"/>
  <c r="F1544" i="19"/>
  <c r="F1543" i="19"/>
  <c r="F1539" i="19"/>
  <c r="F1548" i="19"/>
  <c r="F1553" i="19"/>
  <c r="F1531" i="19"/>
  <c r="F1590" i="19"/>
  <c r="F1585" i="19"/>
  <c r="F1580" i="19"/>
  <c r="F1576" i="19"/>
  <c r="F1571" i="19"/>
  <c r="F1563" i="19"/>
  <c r="F1581" i="19"/>
  <c r="F1578" i="19"/>
  <c r="F1573" i="19"/>
  <c r="F1910" i="19"/>
  <c r="F1891" i="19"/>
  <c r="F1883" i="19"/>
  <c r="F1905" i="19"/>
  <c r="F1900" i="19"/>
  <c r="F1894" i="19"/>
  <c r="F1777" i="19"/>
  <c r="F1765" i="19"/>
  <c r="F1764" i="19"/>
  <c r="F1763" i="19"/>
  <c r="F1772" i="19"/>
  <c r="F1766" i="19"/>
  <c r="F1782" i="19"/>
  <c r="F1755" i="19"/>
  <c r="F2102" i="19"/>
  <c r="F2085" i="19"/>
  <c r="F2088" i="19"/>
  <c r="F2083" i="19"/>
  <c r="F2092" i="19"/>
  <c r="F739" i="19"/>
  <c r="F731" i="19"/>
  <c r="F742" i="19"/>
  <c r="F741" i="19"/>
  <c r="F748" i="19"/>
  <c r="F744" i="19"/>
  <c r="F758" i="19"/>
  <c r="F753" i="19"/>
  <c r="F812" i="19"/>
  <c r="F822" i="19"/>
  <c r="F803" i="19"/>
  <c r="F805" i="19"/>
  <c r="F806" i="19"/>
  <c r="F795" i="19"/>
  <c r="F808" i="19"/>
  <c r="F2252" i="19"/>
  <c r="F2248" i="19"/>
  <c r="F2262" i="19"/>
  <c r="F2257" i="19"/>
  <c r="F2245" i="19"/>
  <c r="F2235" i="19"/>
  <c r="F2243" i="19"/>
  <c r="F2309" i="19"/>
  <c r="F2326" i="19"/>
  <c r="F2316" i="19"/>
  <c r="F2312" i="19"/>
  <c r="F2600" i="19"/>
  <c r="F2604" i="19"/>
  <c r="F2614" i="19"/>
  <c r="F2597" i="19"/>
  <c r="F1446" i="19"/>
  <c r="F1462" i="19"/>
  <c r="F1443" i="19"/>
  <c r="F1435" i="19"/>
  <c r="F1313" i="19"/>
  <c r="F1316" i="19"/>
  <c r="F1315" i="19"/>
  <c r="F1320" i="19"/>
  <c r="F1318" i="19"/>
  <c r="F1317" i="19"/>
  <c r="F1324" i="19"/>
  <c r="F1329" i="19"/>
  <c r="F1334" i="19"/>
  <c r="F1308" i="19"/>
  <c r="F1307" i="19"/>
  <c r="F456" i="19"/>
  <c r="F454" i="19"/>
  <c r="I454" i="19" s="1"/>
  <c r="F449" i="19"/>
  <c r="F464" i="19"/>
  <c r="F458" i="19"/>
  <c r="F452" i="19"/>
  <c r="F451" i="19"/>
  <c r="F450" i="19"/>
  <c r="F448" i="19"/>
  <c r="F446" i="19"/>
  <c r="F460" i="19"/>
  <c r="F455" i="19"/>
  <c r="F444" i="19"/>
  <c r="F443" i="19"/>
  <c r="F465" i="19"/>
  <c r="F1096" i="19"/>
  <c r="F1094" i="19"/>
  <c r="F1100" i="19"/>
  <c r="F1106" i="19"/>
  <c r="F1110" i="19"/>
  <c r="F1105" i="19"/>
  <c r="F1083" i="19"/>
  <c r="F1084" i="19"/>
  <c r="F1091" i="19"/>
  <c r="F1089" i="19"/>
  <c r="F1093" i="19"/>
  <c r="F1092" i="19"/>
  <c r="F1086" i="19"/>
  <c r="F76" i="19"/>
  <c r="F67" i="19"/>
  <c r="F62" i="19"/>
  <c r="F86" i="19"/>
  <c r="F70" i="19"/>
  <c r="F59" i="19"/>
  <c r="F81" i="19"/>
  <c r="F862" i="19"/>
  <c r="F860" i="19"/>
  <c r="F859" i="19"/>
  <c r="F876" i="19"/>
  <c r="F872" i="19"/>
  <c r="F870" i="19"/>
  <c r="F868" i="19"/>
  <c r="F867" i="19"/>
  <c r="F882" i="19"/>
  <c r="F881" i="19"/>
  <c r="F886" i="19"/>
  <c r="B1657" i="19"/>
  <c r="L1686" i="19" s="1"/>
  <c r="B1625" i="19"/>
  <c r="L1654" i="19" s="1"/>
  <c r="B1593" i="19"/>
  <c r="L1622" i="19" s="1"/>
  <c r="B1561" i="19"/>
  <c r="L1590" i="19" s="1"/>
  <c r="B1497" i="19"/>
  <c r="L1526" i="19" s="1"/>
  <c r="B1529" i="19"/>
  <c r="L1558" i="19" s="1"/>
  <c r="B1241" i="19"/>
  <c r="L1270" i="19" s="1"/>
  <c r="B1209" i="19"/>
  <c r="L1238" i="19" s="1"/>
  <c r="B697" i="19"/>
  <c r="L726" i="19" s="1"/>
  <c r="B665" i="19"/>
  <c r="L694" i="19" s="1"/>
  <c r="B633" i="19"/>
  <c r="L662" i="19" s="1"/>
  <c r="B601" i="19"/>
  <c r="L630" i="19" s="1"/>
  <c r="B569" i="19"/>
  <c r="L598" i="19" s="1"/>
  <c r="B281" i="19"/>
  <c r="L310" i="19" s="1"/>
  <c r="B921" i="19"/>
  <c r="L950" i="19" s="1"/>
  <c r="B857" i="19"/>
  <c r="L886" i="19" s="1"/>
  <c r="B153" i="19"/>
  <c r="L182" i="19" s="1"/>
  <c r="B121" i="19"/>
  <c r="L150" i="19" s="1"/>
  <c r="B89" i="19"/>
  <c r="L118" i="19" s="1"/>
  <c r="B217" i="19"/>
  <c r="L246" i="19" s="1"/>
  <c r="B185" i="19"/>
  <c r="L214" i="19" s="1"/>
  <c r="B1465" i="19"/>
  <c r="L1494" i="19" s="1"/>
  <c r="B1401" i="19"/>
  <c r="L1430" i="19" s="1"/>
  <c r="B1337" i="19"/>
  <c r="L1366" i="19" s="1"/>
  <c r="B409" i="19"/>
  <c r="L438" i="19" s="1"/>
  <c r="B441" i="19" l="1"/>
  <c r="L470" i="19" s="1"/>
  <c r="B57" i="19"/>
  <c r="L86" i="19" s="1"/>
  <c r="G71" i="8" l="1"/>
  <c r="G55" i="8"/>
  <c r="G54" i="8"/>
  <c r="G53" i="8"/>
  <c r="G51" i="8"/>
  <c r="I71" i="8" l="1"/>
  <c r="B6" i="8" l="1"/>
  <c r="B5" i="8"/>
  <c r="H16" i="8"/>
  <c r="M254" i="3"/>
  <c r="M255" i="3"/>
  <c r="M256" i="3"/>
  <c r="M257" i="3"/>
  <c r="M258" i="3"/>
  <c r="M259" i="3"/>
  <c r="M260" i="3"/>
  <c r="M261" i="3"/>
  <c r="M262" i="3"/>
  <c r="M263" i="3"/>
  <c r="M264" i="3"/>
  <c r="M265" i="3"/>
  <c r="M266" i="3"/>
  <c r="M267" i="3"/>
  <c r="M268" i="3"/>
  <c r="M269" i="3"/>
  <c r="M270" i="3"/>
  <c r="M271" i="3"/>
  <c r="M227" i="3"/>
  <c r="M228" i="3"/>
  <c r="M229" i="3"/>
  <c r="M230" i="3"/>
  <c r="M231" i="3"/>
  <c r="M232" i="3"/>
  <c r="M233" i="3"/>
  <c r="M234" i="3"/>
  <c r="M235" i="3"/>
  <c r="M236" i="3"/>
  <c r="M237" i="3"/>
  <c r="M238" i="3"/>
  <c r="M239" i="3"/>
  <c r="M240" i="3"/>
  <c r="M241" i="3"/>
  <c r="M242" i="3"/>
  <c r="M243" i="3"/>
  <c r="M244" i="3"/>
  <c r="I48" i="10" l="1"/>
  <c r="I47" i="10"/>
  <c r="I46" i="10"/>
  <c r="I45" i="10"/>
  <c r="I44" i="10"/>
  <c r="I43" i="10"/>
  <c r="I42" i="10"/>
  <c r="I41" i="10"/>
  <c r="F43" i="19" l="1"/>
  <c r="I39" i="9"/>
  <c r="I38" i="9"/>
  <c r="I37" i="9"/>
  <c r="I32" i="9"/>
  <c r="K32" i="9" s="1"/>
  <c r="I30" i="9"/>
  <c r="I29" i="9"/>
  <c r="I28" i="9"/>
  <c r="H3" i="9"/>
  <c r="F44" i="19" l="1"/>
  <c r="F46" i="19" s="1"/>
  <c r="E49" i="19" s="1"/>
  <c r="G72" i="8"/>
  <c r="G73" i="8" s="1"/>
  <c r="K37" i="9"/>
  <c r="K28" i="9"/>
  <c r="E8" i="8" l="1"/>
  <c r="D11" i="8" s="1"/>
  <c r="J12" i="8" s="1"/>
  <c r="K51" i="19"/>
  <c r="K50" i="19"/>
  <c r="K49" i="19"/>
  <c r="K52" i="19"/>
  <c r="K53" i="19"/>
  <c r="I72" i="8"/>
  <c r="I73" i="8"/>
  <c r="J11" i="8" l="1"/>
  <c r="J14" i="8"/>
  <c r="J13" i="8"/>
  <c r="J15" i="8"/>
  <c r="K54" i="19"/>
  <c r="I74" i="8"/>
  <c r="J16" i="8" l="1"/>
  <c r="G32" i="5"/>
  <c r="G33" i="5"/>
  <c r="G34" i="5"/>
  <c r="G35" i="5"/>
  <c r="G36" i="5"/>
  <c r="G37" i="5"/>
  <c r="G38" i="5"/>
  <c r="E32" i="5"/>
  <c r="E33" i="5"/>
  <c r="E34" i="5"/>
  <c r="E35" i="5"/>
  <c r="E36" i="5"/>
  <c r="E37" i="5"/>
  <c r="E38" i="5"/>
  <c r="D32" i="5"/>
  <c r="D33" i="5"/>
  <c r="D34" i="5"/>
  <c r="D35" i="5"/>
  <c r="D36" i="5"/>
  <c r="D37" i="5"/>
  <c r="D38" i="5"/>
  <c r="B32" i="5"/>
  <c r="B33" i="5"/>
  <c r="B34" i="5"/>
  <c r="B35" i="5"/>
  <c r="B36" i="5"/>
  <c r="B37" i="5"/>
  <c r="B38" i="5"/>
  <c r="I92" i="8"/>
  <c r="I38" i="5" s="1"/>
  <c r="I91" i="8"/>
  <c r="I37" i="5" s="1"/>
  <c r="I90" i="8"/>
  <c r="I36" i="5" s="1"/>
  <c r="I89" i="8"/>
  <c r="I35" i="5" s="1"/>
  <c r="I88" i="8"/>
  <c r="I34" i="5" s="1"/>
  <c r="I87" i="8"/>
  <c r="I33" i="5" s="1"/>
  <c r="I86" i="8"/>
  <c r="I32" i="5" s="1"/>
  <c r="I85" i="8"/>
  <c r="B20" i="5" l="1"/>
  <c r="D20" i="5"/>
  <c r="E20" i="5"/>
  <c r="I20" i="5"/>
  <c r="B21" i="5"/>
  <c r="D21" i="5"/>
  <c r="E21" i="5"/>
  <c r="I21" i="5"/>
  <c r="B31" i="5"/>
  <c r="D31" i="5"/>
  <c r="E31" i="5"/>
  <c r="G31" i="5"/>
  <c r="M10559" i="3" l="1"/>
  <c r="M10560" i="3"/>
  <c r="M10561" i="3"/>
  <c r="M10562" i="3"/>
  <c r="M10563" i="3"/>
  <c r="M10564" i="3"/>
  <c r="M10565" i="3"/>
  <c r="M10566" i="3"/>
  <c r="M10567" i="3"/>
  <c r="M10568" i="3"/>
  <c r="M10569" i="3"/>
  <c r="M10570" i="3"/>
  <c r="M10571" i="3"/>
  <c r="M10572" i="3"/>
  <c r="M10573" i="3"/>
  <c r="M10574" i="3"/>
  <c r="M10575" i="3"/>
  <c r="M10576" i="3"/>
  <c r="M10577" i="3"/>
  <c r="M10578" i="3"/>
  <c r="M10579" i="3"/>
  <c r="M10580" i="3"/>
  <c r="M10581" i="3"/>
  <c r="M10558" i="3"/>
  <c r="M10532" i="3"/>
  <c r="M10533" i="3"/>
  <c r="M10534" i="3"/>
  <c r="M10535" i="3"/>
  <c r="M10536" i="3"/>
  <c r="M10537" i="3"/>
  <c r="M10538" i="3"/>
  <c r="M10539" i="3"/>
  <c r="M10540" i="3"/>
  <c r="M10541" i="3"/>
  <c r="M10542" i="3"/>
  <c r="M10543" i="3"/>
  <c r="M10544" i="3"/>
  <c r="M10545" i="3"/>
  <c r="M10546" i="3"/>
  <c r="M10547" i="3"/>
  <c r="M10548" i="3"/>
  <c r="M10549" i="3"/>
  <c r="N10549" i="3" s="1"/>
  <c r="G6094" i="19" s="1"/>
  <c r="M10550" i="3"/>
  <c r="N10550" i="3" s="1"/>
  <c r="G6095" i="19" s="1"/>
  <c r="M10551" i="3"/>
  <c r="M10552" i="3"/>
  <c r="M10553" i="3"/>
  <c r="M10554" i="3"/>
  <c r="M10531" i="3"/>
  <c r="M10503" i="3"/>
  <c r="M10504" i="3"/>
  <c r="M10505" i="3"/>
  <c r="M10506" i="3"/>
  <c r="M10507" i="3"/>
  <c r="M10508" i="3"/>
  <c r="M10509" i="3"/>
  <c r="M10510" i="3"/>
  <c r="M10511" i="3"/>
  <c r="M10512" i="3"/>
  <c r="M10513" i="3"/>
  <c r="M10514" i="3"/>
  <c r="M10515" i="3"/>
  <c r="M10516" i="3"/>
  <c r="M10517" i="3"/>
  <c r="M10518" i="3"/>
  <c r="M10519" i="3"/>
  <c r="M10520" i="3"/>
  <c r="M10521" i="3"/>
  <c r="M10522" i="3"/>
  <c r="M10523" i="3"/>
  <c r="M10524" i="3"/>
  <c r="M10525" i="3"/>
  <c r="M10502" i="3"/>
  <c r="M10476" i="3"/>
  <c r="M10477" i="3"/>
  <c r="M10478" i="3"/>
  <c r="M10479" i="3"/>
  <c r="M10480" i="3"/>
  <c r="M10481" i="3"/>
  <c r="M10482" i="3"/>
  <c r="M10483" i="3"/>
  <c r="M10484" i="3"/>
  <c r="M10485" i="3"/>
  <c r="M10486" i="3"/>
  <c r="M10487" i="3"/>
  <c r="M10488" i="3"/>
  <c r="M10489" i="3"/>
  <c r="M10490" i="3"/>
  <c r="M10491" i="3"/>
  <c r="M10492" i="3"/>
  <c r="M10493" i="3"/>
  <c r="N10493" i="3" s="1"/>
  <c r="G6062" i="19" s="1"/>
  <c r="M10494" i="3"/>
  <c r="N10494" i="3" s="1"/>
  <c r="G6063" i="19" s="1"/>
  <c r="M10495" i="3"/>
  <c r="M10496" i="3"/>
  <c r="M10497" i="3"/>
  <c r="M10498" i="3"/>
  <c r="M10475" i="3"/>
  <c r="M10447" i="3"/>
  <c r="M10448" i="3"/>
  <c r="M10449" i="3"/>
  <c r="M10450" i="3"/>
  <c r="M10451" i="3"/>
  <c r="M10452" i="3"/>
  <c r="M10453" i="3"/>
  <c r="M10454" i="3"/>
  <c r="M10455" i="3"/>
  <c r="M10456" i="3"/>
  <c r="M10457" i="3"/>
  <c r="M10458" i="3"/>
  <c r="M10459" i="3"/>
  <c r="M10460" i="3"/>
  <c r="M10461" i="3"/>
  <c r="M10462" i="3"/>
  <c r="M10463" i="3"/>
  <c r="M10464" i="3"/>
  <c r="M10465" i="3"/>
  <c r="M10466" i="3"/>
  <c r="M10467" i="3"/>
  <c r="M10468" i="3"/>
  <c r="M10469" i="3"/>
  <c r="M10446" i="3"/>
  <c r="M10420" i="3"/>
  <c r="M10421" i="3"/>
  <c r="M10422" i="3"/>
  <c r="M10423" i="3"/>
  <c r="M10424" i="3"/>
  <c r="M10425" i="3"/>
  <c r="M10426" i="3"/>
  <c r="M10427" i="3"/>
  <c r="M10428" i="3"/>
  <c r="M10429" i="3"/>
  <c r="M10430" i="3"/>
  <c r="M10431" i="3"/>
  <c r="M10432" i="3"/>
  <c r="M10433" i="3"/>
  <c r="M10434" i="3"/>
  <c r="M10435" i="3"/>
  <c r="M10436" i="3"/>
  <c r="M10437" i="3"/>
  <c r="N10437" i="3" s="1"/>
  <c r="G6030" i="19" s="1"/>
  <c r="M10438" i="3"/>
  <c r="N10438" i="3" s="1"/>
  <c r="G6031" i="19" s="1"/>
  <c r="M10439" i="3"/>
  <c r="M10440" i="3"/>
  <c r="M10441" i="3"/>
  <c r="M10442" i="3"/>
  <c r="M10419" i="3"/>
  <c r="M10391" i="3"/>
  <c r="M10392" i="3"/>
  <c r="M10393" i="3"/>
  <c r="M10394" i="3"/>
  <c r="M10395" i="3"/>
  <c r="M10396" i="3"/>
  <c r="M10397" i="3"/>
  <c r="M10398" i="3"/>
  <c r="M10399" i="3"/>
  <c r="M10400" i="3"/>
  <c r="M10401" i="3"/>
  <c r="M10402" i="3"/>
  <c r="M10403" i="3"/>
  <c r="M10404" i="3"/>
  <c r="M10405" i="3"/>
  <c r="M10406" i="3"/>
  <c r="M10407" i="3"/>
  <c r="M10408" i="3"/>
  <c r="M10409" i="3"/>
  <c r="M10410" i="3"/>
  <c r="M10411" i="3"/>
  <c r="M10412" i="3"/>
  <c r="M10413" i="3"/>
  <c r="M10390" i="3"/>
  <c r="M10364" i="3"/>
  <c r="M10365" i="3"/>
  <c r="M10366" i="3"/>
  <c r="M10367" i="3"/>
  <c r="M10368" i="3"/>
  <c r="M10369" i="3"/>
  <c r="M10370" i="3"/>
  <c r="M10371" i="3"/>
  <c r="M10372" i="3"/>
  <c r="M10373" i="3"/>
  <c r="M10374" i="3"/>
  <c r="M10375" i="3"/>
  <c r="M10376" i="3"/>
  <c r="M10377" i="3"/>
  <c r="M10378" i="3"/>
  <c r="M10379" i="3"/>
  <c r="M10380" i="3"/>
  <c r="M10381" i="3"/>
  <c r="N10381" i="3" s="1"/>
  <c r="G5998" i="19" s="1"/>
  <c r="M10382" i="3"/>
  <c r="N10382" i="3" s="1"/>
  <c r="G5999" i="19" s="1"/>
  <c r="M10383" i="3"/>
  <c r="M10384" i="3"/>
  <c r="M10385" i="3"/>
  <c r="M10386" i="3"/>
  <c r="M10363" i="3"/>
  <c r="M10335" i="3"/>
  <c r="M10336" i="3"/>
  <c r="M10337" i="3"/>
  <c r="M10338" i="3"/>
  <c r="M10339" i="3"/>
  <c r="M10340" i="3"/>
  <c r="M10341" i="3"/>
  <c r="M10342" i="3"/>
  <c r="M10343" i="3"/>
  <c r="M10344" i="3"/>
  <c r="M10345" i="3"/>
  <c r="M10346" i="3"/>
  <c r="M10347" i="3"/>
  <c r="M10348" i="3"/>
  <c r="M10349" i="3"/>
  <c r="M10350" i="3"/>
  <c r="M10351" i="3"/>
  <c r="M10352" i="3"/>
  <c r="M10353" i="3"/>
  <c r="M10354" i="3"/>
  <c r="M10355" i="3"/>
  <c r="M10356" i="3"/>
  <c r="M10357" i="3"/>
  <c r="M10334" i="3"/>
  <c r="M10308" i="3"/>
  <c r="M10309" i="3"/>
  <c r="M10310" i="3"/>
  <c r="M10311" i="3"/>
  <c r="M10312" i="3"/>
  <c r="M10313" i="3"/>
  <c r="M10314" i="3"/>
  <c r="M10315" i="3"/>
  <c r="M10316" i="3"/>
  <c r="M10317" i="3"/>
  <c r="M10318" i="3"/>
  <c r="M10319" i="3"/>
  <c r="M10320" i="3"/>
  <c r="M10321" i="3"/>
  <c r="M10322" i="3"/>
  <c r="M10323" i="3"/>
  <c r="M10324" i="3"/>
  <c r="M10325" i="3"/>
  <c r="N10325" i="3" s="1"/>
  <c r="G5966" i="19" s="1"/>
  <c r="M10326" i="3"/>
  <c r="N10326" i="3" s="1"/>
  <c r="G5967" i="19" s="1"/>
  <c r="M10327" i="3"/>
  <c r="M10328" i="3"/>
  <c r="M10329" i="3"/>
  <c r="M10330" i="3"/>
  <c r="M10307" i="3"/>
  <c r="M10279" i="3"/>
  <c r="M10280" i="3"/>
  <c r="M10281" i="3"/>
  <c r="M10282" i="3"/>
  <c r="M10283" i="3"/>
  <c r="M10284" i="3"/>
  <c r="M10285" i="3"/>
  <c r="M10286" i="3"/>
  <c r="M10287" i="3"/>
  <c r="M10288" i="3"/>
  <c r="M10289" i="3"/>
  <c r="M10290" i="3"/>
  <c r="M10291" i="3"/>
  <c r="M10292" i="3"/>
  <c r="M10293" i="3"/>
  <c r="M10294" i="3"/>
  <c r="M10295" i="3"/>
  <c r="M10296" i="3"/>
  <c r="M10297" i="3"/>
  <c r="M10298" i="3"/>
  <c r="M10299" i="3"/>
  <c r="M10300" i="3"/>
  <c r="M10301" i="3"/>
  <c r="M10278" i="3"/>
  <c r="M10252" i="3"/>
  <c r="M10253" i="3"/>
  <c r="M10254" i="3"/>
  <c r="M10255" i="3"/>
  <c r="M10256" i="3"/>
  <c r="M10257" i="3"/>
  <c r="M10258" i="3"/>
  <c r="M10259" i="3"/>
  <c r="M10260" i="3"/>
  <c r="M10261" i="3"/>
  <c r="M10262" i="3"/>
  <c r="M10263" i="3"/>
  <c r="M10264" i="3"/>
  <c r="M10265" i="3"/>
  <c r="M10266" i="3"/>
  <c r="M10267" i="3"/>
  <c r="M10268" i="3"/>
  <c r="M10269" i="3"/>
  <c r="N10269" i="3" s="1"/>
  <c r="G5934" i="19" s="1"/>
  <c r="M10270" i="3"/>
  <c r="N10270" i="3" s="1"/>
  <c r="G5935" i="19" s="1"/>
  <c r="M10271" i="3"/>
  <c r="M10272" i="3"/>
  <c r="M10273" i="3"/>
  <c r="M10274" i="3"/>
  <c r="M10251" i="3"/>
  <c r="M10223" i="3"/>
  <c r="M10224" i="3"/>
  <c r="M10225" i="3"/>
  <c r="M10226" i="3"/>
  <c r="M10227" i="3"/>
  <c r="M10228" i="3"/>
  <c r="M10229" i="3"/>
  <c r="M10230" i="3"/>
  <c r="M10231" i="3"/>
  <c r="M10232" i="3"/>
  <c r="M10233" i="3"/>
  <c r="M10234" i="3"/>
  <c r="M10235" i="3"/>
  <c r="M10236" i="3"/>
  <c r="M10237" i="3"/>
  <c r="M10238" i="3"/>
  <c r="M10239" i="3"/>
  <c r="M10240" i="3"/>
  <c r="M10241" i="3"/>
  <c r="M10242" i="3"/>
  <c r="M10243" i="3"/>
  <c r="M10244" i="3"/>
  <c r="M10245" i="3"/>
  <c r="M10222" i="3"/>
  <c r="M10196" i="3"/>
  <c r="M10197" i="3"/>
  <c r="M10198" i="3"/>
  <c r="M10199" i="3"/>
  <c r="M10200" i="3"/>
  <c r="M10201" i="3"/>
  <c r="M10202" i="3"/>
  <c r="M10203" i="3"/>
  <c r="M10204" i="3"/>
  <c r="M10205" i="3"/>
  <c r="M10206" i="3"/>
  <c r="M10207" i="3"/>
  <c r="M10208" i="3"/>
  <c r="M10209" i="3"/>
  <c r="M10210" i="3"/>
  <c r="M10211" i="3"/>
  <c r="M10212" i="3"/>
  <c r="M10213" i="3"/>
  <c r="N10213" i="3" s="1"/>
  <c r="G5902" i="19" s="1"/>
  <c r="M10214" i="3"/>
  <c r="N10214" i="3" s="1"/>
  <c r="G5903" i="19" s="1"/>
  <c r="M10215" i="3"/>
  <c r="M10216" i="3"/>
  <c r="M10217" i="3"/>
  <c r="M10218" i="3"/>
  <c r="M10195" i="3"/>
  <c r="M10167" i="3"/>
  <c r="M10168" i="3"/>
  <c r="M10169" i="3"/>
  <c r="M10170" i="3"/>
  <c r="M10171" i="3"/>
  <c r="M10172" i="3"/>
  <c r="M10173" i="3"/>
  <c r="M10174" i="3"/>
  <c r="M10175" i="3"/>
  <c r="M10176" i="3"/>
  <c r="M10177" i="3"/>
  <c r="M10178" i="3"/>
  <c r="M10179" i="3"/>
  <c r="M10180" i="3"/>
  <c r="M10181" i="3"/>
  <c r="M10182" i="3"/>
  <c r="M10183" i="3"/>
  <c r="M10184" i="3"/>
  <c r="M10185" i="3"/>
  <c r="M10186" i="3"/>
  <c r="M10187" i="3"/>
  <c r="M10188" i="3"/>
  <c r="M10189" i="3"/>
  <c r="M10166" i="3"/>
  <c r="M10140" i="3"/>
  <c r="M10141" i="3"/>
  <c r="M10142" i="3"/>
  <c r="M10143" i="3"/>
  <c r="M10144" i="3"/>
  <c r="M10145" i="3"/>
  <c r="M10146" i="3"/>
  <c r="M10147" i="3"/>
  <c r="M10148" i="3"/>
  <c r="M10149" i="3"/>
  <c r="M10150" i="3"/>
  <c r="M10151" i="3"/>
  <c r="M10152" i="3"/>
  <c r="M10153" i="3"/>
  <c r="M10154" i="3"/>
  <c r="M10155" i="3"/>
  <c r="M10156" i="3"/>
  <c r="M10157" i="3"/>
  <c r="N10157" i="3" s="1"/>
  <c r="G5870" i="19" s="1"/>
  <c r="M10158" i="3"/>
  <c r="N10158" i="3" s="1"/>
  <c r="G5871" i="19" s="1"/>
  <c r="M10159" i="3"/>
  <c r="M10160" i="3"/>
  <c r="M10161" i="3"/>
  <c r="M10162" i="3"/>
  <c r="M10139" i="3"/>
  <c r="M10111" i="3"/>
  <c r="M10112" i="3"/>
  <c r="M10113" i="3"/>
  <c r="M10114" i="3"/>
  <c r="M10115" i="3"/>
  <c r="M10116" i="3"/>
  <c r="M10117" i="3"/>
  <c r="M10118" i="3"/>
  <c r="M10119" i="3"/>
  <c r="M10120" i="3"/>
  <c r="M10121" i="3"/>
  <c r="M10122" i="3"/>
  <c r="M10123" i="3"/>
  <c r="M10124" i="3"/>
  <c r="M10125" i="3"/>
  <c r="M10126" i="3"/>
  <c r="M10127" i="3"/>
  <c r="M10128" i="3"/>
  <c r="M10129" i="3"/>
  <c r="M10130" i="3"/>
  <c r="M10131" i="3"/>
  <c r="M10132" i="3"/>
  <c r="M10133" i="3"/>
  <c r="M10110" i="3"/>
  <c r="M10084" i="3"/>
  <c r="M10085" i="3"/>
  <c r="M10086" i="3"/>
  <c r="M10087" i="3"/>
  <c r="M10088" i="3"/>
  <c r="M10089" i="3"/>
  <c r="M10090" i="3"/>
  <c r="M10091" i="3"/>
  <c r="M10092" i="3"/>
  <c r="M10093" i="3"/>
  <c r="M10094" i="3"/>
  <c r="M10095" i="3"/>
  <c r="M10096" i="3"/>
  <c r="M10097" i="3"/>
  <c r="M10098" i="3"/>
  <c r="M10099" i="3"/>
  <c r="M10100" i="3"/>
  <c r="M10101" i="3"/>
  <c r="N10101" i="3" s="1"/>
  <c r="G5838" i="19" s="1"/>
  <c r="M10102" i="3"/>
  <c r="N10102" i="3" s="1"/>
  <c r="G5839" i="19" s="1"/>
  <c r="M10103" i="3"/>
  <c r="M10104" i="3"/>
  <c r="M10105" i="3"/>
  <c r="M10106" i="3"/>
  <c r="M10083" i="3"/>
  <c r="M10615" i="3"/>
  <c r="M10616" i="3"/>
  <c r="M10617" i="3"/>
  <c r="M10618" i="3"/>
  <c r="M10619" i="3"/>
  <c r="M10620" i="3"/>
  <c r="M10621" i="3"/>
  <c r="M10622" i="3"/>
  <c r="M10623" i="3"/>
  <c r="M10624" i="3"/>
  <c r="M10625" i="3"/>
  <c r="M10626" i="3"/>
  <c r="M10627" i="3"/>
  <c r="M10628" i="3"/>
  <c r="M10629" i="3"/>
  <c r="M10630" i="3"/>
  <c r="M10631" i="3"/>
  <c r="M10632" i="3"/>
  <c r="M10633" i="3"/>
  <c r="M10634" i="3"/>
  <c r="M10635" i="3"/>
  <c r="M10636" i="3"/>
  <c r="M10637" i="3"/>
  <c r="M10614" i="3"/>
  <c r="M10588" i="3"/>
  <c r="M10589" i="3"/>
  <c r="M10590" i="3"/>
  <c r="M10591" i="3"/>
  <c r="M10592" i="3"/>
  <c r="M10593" i="3"/>
  <c r="M10594" i="3"/>
  <c r="M10595" i="3"/>
  <c r="M10596" i="3"/>
  <c r="M10597" i="3"/>
  <c r="M10598" i="3"/>
  <c r="M10599" i="3"/>
  <c r="M10600" i="3"/>
  <c r="M10601" i="3"/>
  <c r="M10602" i="3"/>
  <c r="M10603" i="3"/>
  <c r="M10604" i="3"/>
  <c r="M10605" i="3"/>
  <c r="N10605" i="3" s="1"/>
  <c r="G6126" i="19" s="1"/>
  <c r="M10606" i="3"/>
  <c r="N10606" i="3" s="1"/>
  <c r="G6127" i="19" s="1"/>
  <c r="M10607" i="3"/>
  <c r="M10608" i="3"/>
  <c r="M10609" i="3"/>
  <c r="M10610" i="3"/>
  <c r="M10587" i="3"/>
  <c r="M10671" i="3"/>
  <c r="M10672" i="3"/>
  <c r="M10673" i="3"/>
  <c r="M10674" i="3"/>
  <c r="M10675" i="3"/>
  <c r="M10676" i="3"/>
  <c r="M10677" i="3"/>
  <c r="M10678" i="3"/>
  <c r="M10679" i="3"/>
  <c r="M10680" i="3"/>
  <c r="M10681" i="3"/>
  <c r="M10682" i="3"/>
  <c r="M10683" i="3"/>
  <c r="M10684" i="3"/>
  <c r="M10685" i="3"/>
  <c r="M10686" i="3"/>
  <c r="M10687" i="3"/>
  <c r="M10688" i="3"/>
  <c r="M10689" i="3"/>
  <c r="M10690" i="3"/>
  <c r="M10691" i="3"/>
  <c r="M10692" i="3"/>
  <c r="M10693" i="3"/>
  <c r="M10670" i="3"/>
  <c r="M10644" i="3"/>
  <c r="M10645" i="3"/>
  <c r="M10646" i="3"/>
  <c r="M10647" i="3"/>
  <c r="M10648" i="3"/>
  <c r="M10649" i="3"/>
  <c r="M10650" i="3"/>
  <c r="M10651" i="3"/>
  <c r="M10652" i="3"/>
  <c r="M10653" i="3"/>
  <c r="M10654" i="3"/>
  <c r="M10655" i="3"/>
  <c r="M10656" i="3"/>
  <c r="M10657" i="3"/>
  <c r="M10658" i="3"/>
  <c r="M10659" i="3"/>
  <c r="M10660" i="3"/>
  <c r="M10661" i="3"/>
  <c r="N10661" i="3" s="1"/>
  <c r="G6158" i="19" s="1"/>
  <c r="M10662" i="3"/>
  <c r="N10662" i="3" s="1"/>
  <c r="G6159" i="19" s="1"/>
  <c r="M10663" i="3"/>
  <c r="M10664" i="3"/>
  <c r="M10665" i="3"/>
  <c r="M10666" i="3"/>
  <c r="M10643" i="3"/>
  <c r="M10727" i="3"/>
  <c r="M10728" i="3"/>
  <c r="M10729" i="3"/>
  <c r="M10730" i="3"/>
  <c r="M10731" i="3"/>
  <c r="M10732" i="3"/>
  <c r="M10733" i="3"/>
  <c r="M10734" i="3"/>
  <c r="M10735" i="3"/>
  <c r="M10736" i="3"/>
  <c r="M10737" i="3"/>
  <c r="M10738" i="3"/>
  <c r="M10739" i="3"/>
  <c r="M10740" i="3"/>
  <c r="M10741" i="3"/>
  <c r="M10742" i="3"/>
  <c r="M10743" i="3"/>
  <c r="M10744" i="3"/>
  <c r="M10745" i="3"/>
  <c r="M10746" i="3"/>
  <c r="M10747" i="3"/>
  <c r="M10748" i="3"/>
  <c r="M10749" i="3"/>
  <c r="M10726" i="3"/>
  <c r="M10700" i="3"/>
  <c r="M10701" i="3"/>
  <c r="M10702" i="3"/>
  <c r="M10703" i="3"/>
  <c r="M10704" i="3"/>
  <c r="M10705" i="3"/>
  <c r="M10706" i="3"/>
  <c r="M10707" i="3"/>
  <c r="M10708" i="3"/>
  <c r="M10709" i="3"/>
  <c r="M10710" i="3"/>
  <c r="M10711" i="3"/>
  <c r="M10712" i="3"/>
  <c r="M10713" i="3"/>
  <c r="M10714" i="3"/>
  <c r="M10715" i="3"/>
  <c r="M10716" i="3"/>
  <c r="M10717" i="3"/>
  <c r="N10717" i="3" s="1"/>
  <c r="G6190" i="19" s="1"/>
  <c r="M10718" i="3"/>
  <c r="N10718" i="3" s="1"/>
  <c r="G6191" i="19" s="1"/>
  <c r="M10719" i="3"/>
  <c r="M10720" i="3"/>
  <c r="M10721" i="3"/>
  <c r="M10722" i="3"/>
  <c r="M10699" i="3"/>
  <c r="M10783" i="3"/>
  <c r="M10784" i="3"/>
  <c r="M10785" i="3"/>
  <c r="M10786" i="3"/>
  <c r="M10787" i="3"/>
  <c r="M10788" i="3"/>
  <c r="M10789" i="3"/>
  <c r="M10790" i="3"/>
  <c r="M10791" i="3"/>
  <c r="M10792" i="3"/>
  <c r="M10793" i="3"/>
  <c r="M10794" i="3"/>
  <c r="M10795" i="3"/>
  <c r="M10796" i="3"/>
  <c r="M10797" i="3"/>
  <c r="M10798" i="3"/>
  <c r="M10799" i="3"/>
  <c r="M10800" i="3"/>
  <c r="M10801" i="3"/>
  <c r="M10802" i="3"/>
  <c r="M10803" i="3"/>
  <c r="M10804" i="3"/>
  <c r="M10805" i="3"/>
  <c r="M10782" i="3"/>
  <c r="M10756" i="3"/>
  <c r="M10757" i="3"/>
  <c r="M10758" i="3"/>
  <c r="M10759" i="3"/>
  <c r="M10760" i="3"/>
  <c r="M10761" i="3"/>
  <c r="M10762" i="3"/>
  <c r="M10763" i="3"/>
  <c r="M10764" i="3"/>
  <c r="M10765" i="3"/>
  <c r="M10766" i="3"/>
  <c r="M10767" i="3"/>
  <c r="M10768" i="3"/>
  <c r="M10769" i="3"/>
  <c r="M10770" i="3"/>
  <c r="M10771" i="3"/>
  <c r="M10772" i="3"/>
  <c r="M10773" i="3"/>
  <c r="N10773" i="3" s="1"/>
  <c r="G6222" i="19" s="1"/>
  <c r="M10774" i="3"/>
  <c r="N10774" i="3" s="1"/>
  <c r="G6223" i="19" s="1"/>
  <c r="M10775" i="3"/>
  <c r="M10776" i="3"/>
  <c r="M10777" i="3"/>
  <c r="M10778" i="3"/>
  <c r="M10755" i="3"/>
  <c r="M10839" i="3"/>
  <c r="M10840" i="3"/>
  <c r="M10841" i="3"/>
  <c r="M10842" i="3"/>
  <c r="M10843" i="3"/>
  <c r="M10844" i="3"/>
  <c r="M10845" i="3"/>
  <c r="M10846" i="3"/>
  <c r="M10847" i="3"/>
  <c r="M10848" i="3"/>
  <c r="M10849" i="3"/>
  <c r="M10850" i="3"/>
  <c r="M10851" i="3"/>
  <c r="M10852" i="3"/>
  <c r="M10853" i="3"/>
  <c r="M10854" i="3"/>
  <c r="M10855" i="3"/>
  <c r="M10856" i="3"/>
  <c r="M10857" i="3"/>
  <c r="M10858" i="3"/>
  <c r="M10859" i="3"/>
  <c r="M10860" i="3"/>
  <c r="M10861" i="3"/>
  <c r="M10838" i="3"/>
  <c r="M10812" i="3"/>
  <c r="M10813" i="3"/>
  <c r="M10814" i="3"/>
  <c r="M10815" i="3"/>
  <c r="M10816" i="3"/>
  <c r="M10817" i="3"/>
  <c r="M10818" i="3"/>
  <c r="M10819" i="3"/>
  <c r="M10820" i="3"/>
  <c r="M10821" i="3"/>
  <c r="M10822" i="3"/>
  <c r="M10823" i="3"/>
  <c r="M10824" i="3"/>
  <c r="M10825" i="3"/>
  <c r="M10826" i="3"/>
  <c r="M10827" i="3"/>
  <c r="M10828" i="3"/>
  <c r="M10829" i="3"/>
  <c r="N10829" i="3" s="1"/>
  <c r="G6254" i="19" s="1"/>
  <c r="M10830" i="3"/>
  <c r="N10830" i="3" s="1"/>
  <c r="G6255" i="19" s="1"/>
  <c r="M10831" i="3"/>
  <c r="M10832" i="3"/>
  <c r="M10833" i="3"/>
  <c r="M10834" i="3"/>
  <c r="M10811" i="3"/>
  <c r="M10895" i="3"/>
  <c r="M10896" i="3"/>
  <c r="M10897" i="3"/>
  <c r="M10898" i="3"/>
  <c r="M10899" i="3"/>
  <c r="M10900" i="3"/>
  <c r="M10901" i="3"/>
  <c r="M10902" i="3"/>
  <c r="M10903" i="3"/>
  <c r="M10904" i="3"/>
  <c r="M10905" i="3"/>
  <c r="M10906" i="3"/>
  <c r="M10907" i="3"/>
  <c r="M10908" i="3"/>
  <c r="M10909" i="3"/>
  <c r="M10910" i="3"/>
  <c r="M10911" i="3"/>
  <c r="M10912" i="3"/>
  <c r="M10913" i="3"/>
  <c r="M10914" i="3"/>
  <c r="M10915" i="3"/>
  <c r="M10916" i="3"/>
  <c r="M10917" i="3"/>
  <c r="M10894" i="3"/>
  <c r="M10868" i="3"/>
  <c r="M10869" i="3"/>
  <c r="M10870" i="3"/>
  <c r="M10871" i="3"/>
  <c r="M10872" i="3"/>
  <c r="M10873" i="3"/>
  <c r="M10874" i="3"/>
  <c r="M10875" i="3"/>
  <c r="M10876" i="3"/>
  <c r="M10877" i="3"/>
  <c r="M10878" i="3"/>
  <c r="M10879" i="3"/>
  <c r="M10880" i="3"/>
  <c r="M10881" i="3"/>
  <c r="M10882" i="3"/>
  <c r="M10883" i="3"/>
  <c r="M10884" i="3"/>
  <c r="M10885" i="3"/>
  <c r="N10885" i="3" s="1"/>
  <c r="G6286" i="19" s="1"/>
  <c r="M10886" i="3"/>
  <c r="N10886" i="3" s="1"/>
  <c r="G6287" i="19" s="1"/>
  <c r="M10887" i="3"/>
  <c r="M10888" i="3"/>
  <c r="M10889" i="3"/>
  <c r="M10890" i="3"/>
  <c r="M10867" i="3"/>
  <c r="M10951" i="3"/>
  <c r="M10952" i="3"/>
  <c r="M10953" i="3"/>
  <c r="M10954" i="3"/>
  <c r="M10955" i="3"/>
  <c r="M10956" i="3"/>
  <c r="M10957" i="3"/>
  <c r="M10958" i="3"/>
  <c r="M10959" i="3"/>
  <c r="M10960" i="3"/>
  <c r="M10961" i="3"/>
  <c r="M10962" i="3"/>
  <c r="M10963" i="3"/>
  <c r="M10964" i="3"/>
  <c r="M10965" i="3"/>
  <c r="M10966" i="3"/>
  <c r="M10967" i="3"/>
  <c r="M10968" i="3"/>
  <c r="M10969" i="3"/>
  <c r="M10970" i="3"/>
  <c r="M10971" i="3"/>
  <c r="M10972" i="3"/>
  <c r="M10973" i="3"/>
  <c r="M10950" i="3"/>
  <c r="M10924" i="3"/>
  <c r="M10925" i="3"/>
  <c r="M10926" i="3"/>
  <c r="M10927" i="3"/>
  <c r="M10928" i="3"/>
  <c r="M10929" i="3"/>
  <c r="M10930" i="3"/>
  <c r="M10931" i="3"/>
  <c r="M10932" i="3"/>
  <c r="M10933" i="3"/>
  <c r="M10934" i="3"/>
  <c r="M10935" i="3"/>
  <c r="M10936" i="3"/>
  <c r="M10937" i="3"/>
  <c r="M10938" i="3"/>
  <c r="M10939" i="3"/>
  <c r="M10940" i="3"/>
  <c r="M10941" i="3"/>
  <c r="N10941" i="3" s="1"/>
  <c r="G6318" i="19" s="1"/>
  <c r="M10942" i="3"/>
  <c r="N10942" i="3" s="1"/>
  <c r="G6319" i="19" s="1"/>
  <c r="M10943" i="3"/>
  <c r="M10944" i="3"/>
  <c r="M10945" i="3"/>
  <c r="M10946" i="3"/>
  <c r="M10923" i="3"/>
  <c r="M11007" i="3"/>
  <c r="M11008" i="3"/>
  <c r="M11009" i="3"/>
  <c r="M11010" i="3"/>
  <c r="M11011" i="3"/>
  <c r="M11012" i="3"/>
  <c r="M11013" i="3"/>
  <c r="M11014" i="3"/>
  <c r="M11015" i="3"/>
  <c r="M11016" i="3"/>
  <c r="M11017" i="3"/>
  <c r="M11018" i="3"/>
  <c r="M11019" i="3"/>
  <c r="M11020" i="3"/>
  <c r="M11021" i="3"/>
  <c r="M11022" i="3"/>
  <c r="M11023" i="3"/>
  <c r="M11024" i="3"/>
  <c r="M11025" i="3"/>
  <c r="M11026" i="3"/>
  <c r="M11027" i="3"/>
  <c r="M11028" i="3"/>
  <c r="M11029" i="3"/>
  <c r="M11006" i="3"/>
  <c r="M10980" i="3"/>
  <c r="M10981" i="3"/>
  <c r="M10982" i="3"/>
  <c r="M10983" i="3"/>
  <c r="M10984" i="3"/>
  <c r="M10985" i="3"/>
  <c r="M10986" i="3"/>
  <c r="M10987" i="3"/>
  <c r="M10988" i="3"/>
  <c r="M10989" i="3"/>
  <c r="M10990" i="3"/>
  <c r="M10991" i="3"/>
  <c r="M10992" i="3"/>
  <c r="M10993" i="3"/>
  <c r="M10994" i="3"/>
  <c r="M10995" i="3"/>
  <c r="M10996" i="3"/>
  <c r="M10997" i="3"/>
  <c r="N10997" i="3" s="1"/>
  <c r="G6350" i="19" s="1"/>
  <c r="M10998" i="3"/>
  <c r="N10998" i="3" s="1"/>
  <c r="G6351" i="19" s="1"/>
  <c r="M10999" i="3"/>
  <c r="M11000" i="3"/>
  <c r="M11001" i="3"/>
  <c r="M11002" i="3"/>
  <c r="M10979" i="3"/>
  <c r="M11063" i="3"/>
  <c r="M11064" i="3"/>
  <c r="M11065" i="3"/>
  <c r="M11066" i="3"/>
  <c r="M11067" i="3"/>
  <c r="M11068" i="3"/>
  <c r="M11069" i="3"/>
  <c r="M11070" i="3"/>
  <c r="M11071" i="3"/>
  <c r="M11072" i="3"/>
  <c r="M11073" i="3"/>
  <c r="M11074" i="3"/>
  <c r="M11075" i="3"/>
  <c r="M11076" i="3"/>
  <c r="M11077" i="3"/>
  <c r="M11078" i="3"/>
  <c r="M11079" i="3"/>
  <c r="M11080" i="3"/>
  <c r="M11081" i="3"/>
  <c r="M11082" i="3"/>
  <c r="M11083" i="3"/>
  <c r="M11084" i="3"/>
  <c r="M11085" i="3"/>
  <c r="M11062" i="3"/>
  <c r="M11036" i="3"/>
  <c r="M11037" i="3"/>
  <c r="M11038" i="3"/>
  <c r="M11039" i="3"/>
  <c r="M11040" i="3"/>
  <c r="M11041" i="3"/>
  <c r="M11042" i="3"/>
  <c r="M11043" i="3"/>
  <c r="M11044" i="3"/>
  <c r="M11045" i="3"/>
  <c r="M11046" i="3"/>
  <c r="M11047" i="3"/>
  <c r="M11048" i="3"/>
  <c r="M11049" i="3"/>
  <c r="M11050" i="3"/>
  <c r="M11051" i="3"/>
  <c r="M11052" i="3"/>
  <c r="M11053" i="3"/>
  <c r="N11053" i="3" s="1"/>
  <c r="G6382" i="19" s="1"/>
  <c r="M11054" i="3"/>
  <c r="N11054" i="3" s="1"/>
  <c r="G6383" i="19" s="1"/>
  <c r="M11055" i="3"/>
  <c r="M11056" i="3"/>
  <c r="M11057" i="3"/>
  <c r="M11058" i="3"/>
  <c r="M11035" i="3"/>
  <c r="M11119" i="3"/>
  <c r="M11120" i="3"/>
  <c r="M11121" i="3"/>
  <c r="M11122" i="3"/>
  <c r="M11123" i="3"/>
  <c r="M11124" i="3"/>
  <c r="M11125" i="3"/>
  <c r="M11126" i="3"/>
  <c r="M11127" i="3"/>
  <c r="M11128" i="3"/>
  <c r="M11129" i="3"/>
  <c r="M11130" i="3"/>
  <c r="M11131" i="3"/>
  <c r="M11132" i="3"/>
  <c r="M11133" i="3"/>
  <c r="M11134" i="3"/>
  <c r="M11135" i="3"/>
  <c r="M11136" i="3"/>
  <c r="M11137" i="3"/>
  <c r="M11138" i="3"/>
  <c r="M11139" i="3"/>
  <c r="M11140" i="3"/>
  <c r="M11141" i="3"/>
  <c r="M11118" i="3"/>
  <c r="M11092" i="3"/>
  <c r="M11093" i="3"/>
  <c r="M11094" i="3"/>
  <c r="M11095" i="3"/>
  <c r="M11096" i="3"/>
  <c r="M11097" i="3"/>
  <c r="M11098" i="3"/>
  <c r="M11099" i="3"/>
  <c r="M11100" i="3"/>
  <c r="M11101" i="3"/>
  <c r="M11102" i="3"/>
  <c r="M11103" i="3"/>
  <c r="M11104" i="3"/>
  <c r="M11105" i="3"/>
  <c r="M11106" i="3"/>
  <c r="M11107" i="3"/>
  <c r="M11108" i="3"/>
  <c r="M11109" i="3"/>
  <c r="N11109" i="3" s="1"/>
  <c r="G6414" i="19" s="1"/>
  <c r="M11110" i="3"/>
  <c r="N11110" i="3" s="1"/>
  <c r="G6415" i="19" s="1"/>
  <c r="M11111" i="3"/>
  <c r="M11112" i="3"/>
  <c r="M11113" i="3"/>
  <c r="M11114" i="3"/>
  <c r="M11091" i="3"/>
  <c r="M11175" i="3"/>
  <c r="M11176" i="3"/>
  <c r="M11177" i="3"/>
  <c r="M11178" i="3"/>
  <c r="M11179" i="3"/>
  <c r="M11180" i="3"/>
  <c r="M11181" i="3"/>
  <c r="M11182" i="3"/>
  <c r="M11183" i="3"/>
  <c r="M11184" i="3"/>
  <c r="M11185" i="3"/>
  <c r="M11186" i="3"/>
  <c r="M11187" i="3"/>
  <c r="M11188" i="3"/>
  <c r="M11189" i="3"/>
  <c r="M11190" i="3"/>
  <c r="M11191" i="3"/>
  <c r="M11192" i="3"/>
  <c r="M11193" i="3"/>
  <c r="M11194" i="3"/>
  <c r="M11195" i="3"/>
  <c r="M11196" i="3"/>
  <c r="M11197" i="3"/>
  <c r="M11174" i="3"/>
  <c r="M11148" i="3"/>
  <c r="M11149" i="3"/>
  <c r="M11150" i="3"/>
  <c r="M11151" i="3"/>
  <c r="M11152" i="3"/>
  <c r="M11153" i="3"/>
  <c r="M11154" i="3"/>
  <c r="M11155" i="3"/>
  <c r="M11156" i="3"/>
  <c r="M11157" i="3"/>
  <c r="M11158" i="3"/>
  <c r="M11159" i="3"/>
  <c r="M11160" i="3"/>
  <c r="M11161" i="3"/>
  <c r="M11162" i="3"/>
  <c r="M11163" i="3"/>
  <c r="M11164" i="3"/>
  <c r="M11165" i="3"/>
  <c r="N11165" i="3" s="1"/>
  <c r="G6446" i="19" s="1"/>
  <c r="M11166" i="3"/>
  <c r="N11166" i="3" s="1"/>
  <c r="G6447" i="19" s="1"/>
  <c r="M11167" i="3"/>
  <c r="M11168" i="3"/>
  <c r="M11169" i="3"/>
  <c r="M11170" i="3"/>
  <c r="M11147" i="3"/>
  <c r="M11231" i="3"/>
  <c r="M11232" i="3"/>
  <c r="M11233" i="3"/>
  <c r="M11234" i="3"/>
  <c r="M11235" i="3"/>
  <c r="M11236" i="3"/>
  <c r="M11237" i="3"/>
  <c r="M11238" i="3"/>
  <c r="M11239" i="3"/>
  <c r="M11240" i="3"/>
  <c r="M11241" i="3"/>
  <c r="M11242" i="3"/>
  <c r="M11243" i="3"/>
  <c r="M11244" i="3"/>
  <c r="M11245" i="3"/>
  <c r="M11246" i="3"/>
  <c r="M11247" i="3"/>
  <c r="M11248" i="3"/>
  <c r="M11249" i="3"/>
  <c r="M11250" i="3"/>
  <c r="M11251" i="3"/>
  <c r="M11252" i="3"/>
  <c r="M11253" i="3"/>
  <c r="M11230" i="3"/>
  <c r="M11204" i="3"/>
  <c r="M11205" i="3"/>
  <c r="M11206" i="3"/>
  <c r="M11207" i="3"/>
  <c r="M11208" i="3"/>
  <c r="M11209" i="3"/>
  <c r="M11210" i="3"/>
  <c r="M11211" i="3"/>
  <c r="M11212" i="3"/>
  <c r="M11213" i="3"/>
  <c r="M11214" i="3"/>
  <c r="M11215" i="3"/>
  <c r="M11216" i="3"/>
  <c r="M11217" i="3"/>
  <c r="M11218" i="3"/>
  <c r="M11219" i="3"/>
  <c r="M11220" i="3"/>
  <c r="M11221" i="3"/>
  <c r="N11221" i="3" s="1"/>
  <c r="G6478" i="19" s="1"/>
  <c r="M11222" i="3"/>
  <c r="N11222" i="3" s="1"/>
  <c r="G6479" i="19" s="1"/>
  <c r="M11223" i="3"/>
  <c r="M11224" i="3"/>
  <c r="M11225" i="3"/>
  <c r="M11226" i="3"/>
  <c r="M11203" i="3"/>
  <c r="M11260" i="3"/>
  <c r="M11261" i="3"/>
  <c r="M11262" i="3"/>
  <c r="M11263" i="3"/>
  <c r="M11264" i="3"/>
  <c r="M11265" i="3"/>
  <c r="M11266" i="3"/>
  <c r="M11267" i="3"/>
  <c r="M11268" i="3"/>
  <c r="M11269" i="3"/>
  <c r="M11270" i="3"/>
  <c r="M11271" i="3"/>
  <c r="M11272" i="3"/>
  <c r="M11273" i="3"/>
  <c r="M11274" i="3"/>
  <c r="M11275" i="3"/>
  <c r="M11276" i="3"/>
  <c r="M11277" i="3"/>
  <c r="N11277" i="3" s="1"/>
  <c r="G6510" i="19" s="1"/>
  <c r="M11278" i="3"/>
  <c r="N11278" i="3" s="1"/>
  <c r="G6511" i="19" s="1"/>
  <c r="M11279" i="3"/>
  <c r="M11280" i="3"/>
  <c r="M11281" i="3"/>
  <c r="M11282" i="3"/>
  <c r="M11259" i="3"/>
  <c r="M11316" i="3"/>
  <c r="M11317" i="3"/>
  <c r="M11318" i="3"/>
  <c r="M11319" i="3"/>
  <c r="M11320" i="3"/>
  <c r="M11321" i="3"/>
  <c r="M11322" i="3"/>
  <c r="M11323" i="3"/>
  <c r="M11324" i="3"/>
  <c r="M11325" i="3"/>
  <c r="M11326" i="3"/>
  <c r="M11327" i="3"/>
  <c r="M11328" i="3"/>
  <c r="M11329" i="3"/>
  <c r="M11330" i="3"/>
  <c r="M11331" i="3"/>
  <c r="M11332" i="3"/>
  <c r="M11333" i="3"/>
  <c r="N11333" i="3" s="1"/>
  <c r="G6542" i="19" s="1"/>
  <c r="M11334" i="3"/>
  <c r="N11334" i="3" s="1"/>
  <c r="G6543" i="19" s="1"/>
  <c r="M11335" i="3"/>
  <c r="M11336" i="3"/>
  <c r="M11337" i="3"/>
  <c r="M11338" i="3"/>
  <c r="M11315" i="3"/>
  <c r="M11343" i="3"/>
  <c r="M11344" i="3"/>
  <c r="M11345" i="3"/>
  <c r="M11346" i="3"/>
  <c r="M11347" i="3"/>
  <c r="M11348" i="3"/>
  <c r="M11349" i="3"/>
  <c r="M11350" i="3"/>
  <c r="M11351" i="3"/>
  <c r="M11352" i="3"/>
  <c r="M11353" i="3"/>
  <c r="M11354" i="3"/>
  <c r="M11355" i="3"/>
  <c r="M11356" i="3"/>
  <c r="M11357" i="3"/>
  <c r="M11358" i="3"/>
  <c r="M11359" i="3"/>
  <c r="M11360" i="3"/>
  <c r="M11361" i="3"/>
  <c r="M11362" i="3"/>
  <c r="M11363" i="3"/>
  <c r="M11364" i="3"/>
  <c r="M11365" i="3"/>
  <c r="M11342" i="3"/>
  <c r="M11287" i="3"/>
  <c r="M11288" i="3"/>
  <c r="M11289" i="3"/>
  <c r="M11290" i="3"/>
  <c r="M11291" i="3"/>
  <c r="M11292" i="3"/>
  <c r="M11293" i="3"/>
  <c r="M11294" i="3"/>
  <c r="M11295" i="3"/>
  <c r="M11296" i="3"/>
  <c r="M11297" i="3"/>
  <c r="M11298" i="3"/>
  <c r="M11299" i="3"/>
  <c r="M11300" i="3"/>
  <c r="M11301" i="3"/>
  <c r="M11302" i="3"/>
  <c r="M11303" i="3"/>
  <c r="M11304" i="3"/>
  <c r="M11305" i="3"/>
  <c r="M11306" i="3"/>
  <c r="M11307" i="3"/>
  <c r="M11308" i="3"/>
  <c r="M11309" i="3"/>
  <c r="M11286" i="3"/>
  <c r="A10977" i="3" l="1"/>
  <c r="A11313" i="3" l="1"/>
  <c r="A11257" i="3"/>
  <c r="A11201" i="3"/>
  <c r="A11145" i="3"/>
  <c r="A11089" i="3"/>
  <c r="A11033" i="3"/>
  <c r="A10921" i="3"/>
  <c r="A10865" i="3"/>
  <c r="A10809" i="3"/>
  <c r="A10753" i="3"/>
  <c r="A10697" i="3"/>
  <c r="A10641" i="3"/>
  <c r="A10585" i="3"/>
  <c r="A10529" i="3"/>
  <c r="A10473" i="3"/>
  <c r="A10417" i="3"/>
  <c r="A10361" i="3"/>
  <c r="A10305" i="3"/>
  <c r="A10249" i="3"/>
  <c r="A10193" i="3"/>
  <c r="A10137" i="3"/>
  <c r="N11343" i="3" l="1"/>
  <c r="N11346" i="3"/>
  <c r="N11347" i="3"/>
  <c r="N11350" i="3"/>
  <c r="N11351" i="3"/>
  <c r="N11355" i="3"/>
  <c r="N11358" i="3"/>
  <c r="N11359" i="3"/>
  <c r="N11362" i="3"/>
  <c r="N11363" i="3"/>
  <c r="N11342" i="3"/>
  <c r="N11316" i="3"/>
  <c r="N11320" i="3"/>
  <c r="N11323" i="3"/>
  <c r="N11324" i="3"/>
  <c r="N11327" i="3"/>
  <c r="N11328" i="3"/>
  <c r="N11331" i="3"/>
  <c r="N11332" i="3"/>
  <c r="N11336" i="3"/>
  <c r="N11315" i="3"/>
  <c r="N11290" i="3"/>
  <c r="N11294" i="3"/>
  <c r="N11298" i="3"/>
  <c r="N11302" i="3"/>
  <c r="N11306" i="3"/>
  <c r="N11286" i="3"/>
  <c r="N11263" i="3"/>
  <c r="N11267" i="3"/>
  <c r="N11271" i="3"/>
  <c r="N11275" i="3"/>
  <c r="N11279" i="3"/>
  <c r="N11259" i="3"/>
  <c r="N11234" i="3"/>
  <c r="N11238" i="3"/>
  <c r="N11242" i="3"/>
  <c r="N11246" i="3"/>
  <c r="N11250" i="3"/>
  <c r="N11230" i="3"/>
  <c r="N11207" i="3"/>
  <c r="N11211" i="3"/>
  <c r="N11215" i="3"/>
  <c r="N11219" i="3"/>
  <c r="N11223" i="3"/>
  <c r="N11203" i="3"/>
  <c r="N11178" i="3"/>
  <c r="N11180" i="3"/>
  <c r="N11182" i="3"/>
  <c r="N11184" i="3"/>
  <c r="N11186" i="3"/>
  <c r="N11188" i="3"/>
  <c r="N11190" i="3"/>
  <c r="N11194" i="3"/>
  <c r="N11196" i="3"/>
  <c r="N11174" i="3"/>
  <c r="N11149" i="3"/>
  <c r="N11151" i="3"/>
  <c r="N11155" i="3"/>
  <c r="N11157" i="3"/>
  <c r="N11159" i="3"/>
  <c r="N11161" i="3"/>
  <c r="N11163" i="3"/>
  <c r="N11167" i="3"/>
  <c r="N11122" i="3"/>
  <c r="N11123" i="3"/>
  <c r="N11126" i="3"/>
  <c r="N11127" i="3"/>
  <c r="N11130" i="3"/>
  <c r="N11131" i="3"/>
  <c r="N11134" i="3"/>
  <c r="N11138" i="3"/>
  <c r="N11139" i="3"/>
  <c r="N11092" i="3"/>
  <c r="N11095" i="3"/>
  <c r="N11099" i="3"/>
  <c r="N11100" i="3"/>
  <c r="N11103" i="3"/>
  <c r="N11104" i="3"/>
  <c r="N11107" i="3"/>
  <c r="N11108" i="3"/>
  <c r="N11111" i="3"/>
  <c r="N11091" i="3"/>
  <c r="A11116" i="3"/>
  <c r="N11065" i="3"/>
  <c r="N11066" i="3"/>
  <c r="N11070" i="3"/>
  <c r="N11073" i="3"/>
  <c r="N11074" i="3"/>
  <c r="N11075" i="3"/>
  <c r="N11076" i="3"/>
  <c r="N11077" i="3"/>
  <c r="N11078" i="3"/>
  <c r="N11081" i="3"/>
  <c r="N11082" i="3"/>
  <c r="N11064" i="3"/>
  <c r="N11071" i="3"/>
  <c r="N11080" i="3"/>
  <c r="N11038" i="3"/>
  <c r="N11039" i="3"/>
  <c r="N11041" i="3"/>
  <c r="N11042" i="3"/>
  <c r="N11043" i="3"/>
  <c r="N11045" i="3"/>
  <c r="N11046" i="3"/>
  <c r="N11047" i="3"/>
  <c r="N11049" i="3"/>
  <c r="N11050" i="3"/>
  <c r="N11051" i="3"/>
  <c r="N11055" i="3"/>
  <c r="N11057" i="3"/>
  <c r="N11058" i="3"/>
  <c r="N11007" i="3"/>
  <c r="N11009" i="3"/>
  <c r="N11010" i="3"/>
  <c r="N11011" i="3"/>
  <c r="N11013" i="3"/>
  <c r="N11014" i="3"/>
  <c r="N11015" i="3"/>
  <c r="N11017" i="3"/>
  <c r="N11018" i="3"/>
  <c r="N11021" i="3"/>
  <c r="N11022" i="3"/>
  <c r="N11023" i="3"/>
  <c r="N11026" i="3"/>
  <c r="N11027" i="3"/>
  <c r="N11029" i="3"/>
  <c r="N10982" i="3"/>
  <c r="N10983" i="3"/>
  <c r="N10984" i="3"/>
  <c r="N10986" i="3"/>
  <c r="N10987" i="3"/>
  <c r="N10988" i="3"/>
  <c r="N10990" i="3"/>
  <c r="N10991" i="3"/>
  <c r="N10992" i="3"/>
  <c r="N10994" i="3"/>
  <c r="N10995" i="3"/>
  <c r="N10999" i="3"/>
  <c r="N11000" i="3"/>
  <c r="A11004" i="3"/>
  <c r="N10952" i="3"/>
  <c r="N10954" i="3"/>
  <c r="N10958" i="3"/>
  <c r="N10960" i="3"/>
  <c r="N10962" i="3"/>
  <c r="N10964" i="3"/>
  <c r="N10966" i="3"/>
  <c r="N10968" i="3"/>
  <c r="N10970" i="3"/>
  <c r="N10950" i="3"/>
  <c r="N10925" i="3"/>
  <c r="N10927" i="3"/>
  <c r="N10929" i="3"/>
  <c r="N10931" i="3"/>
  <c r="N10933" i="3"/>
  <c r="N10935" i="3"/>
  <c r="N10939" i="3"/>
  <c r="N10943" i="3"/>
  <c r="N10945" i="3"/>
  <c r="N10897" i="3"/>
  <c r="N10898" i="3"/>
  <c r="N10900" i="3"/>
  <c r="N10901" i="3"/>
  <c r="N10902" i="3"/>
  <c r="N10905" i="3"/>
  <c r="N10906" i="3"/>
  <c r="N10908" i="3"/>
  <c r="N10910" i="3"/>
  <c r="N10912" i="3"/>
  <c r="N10913" i="3"/>
  <c r="N10914" i="3"/>
  <c r="N10916" i="3"/>
  <c r="N10917" i="3"/>
  <c r="N10869" i="3"/>
  <c r="N10871" i="3"/>
  <c r="N10874" i="3"/>
  <c r="N10875" i="3"/>
  <c r="N10877" i="3"/>
  <c r="N10878" i="3"/>
  <c r="N10879" i="3"/>
  <c r="N10882" i="3"/>
  <c r="N10883" i="3"/>
  <c r="N10887" i="3"/>
  <c r="N10889" i="3"/>
  <c r="N10890" i="3"/>
  <c r="A10892" i="3"/>
  <c r="N11365" i="3"/>
  <c r="N11364" i="3"/>
  <c r="N11361" i="3"/>
  <c r="N11360" i="3"/>
  <c r="N11357" i="3"/>
  <c r="N11356" i="3"/>
  <c r="N11354" i="3"/>
  <c r="N11353" i="3"/>
  <c r="N11352" i="3"/>
  <c r="N11349" i="3"/>
  <c r="N11348" i="3"/>
  <c r="N11345" i="3"/>
  <c r="N11344" i="3"/>
  <c r="N11338" i="3"/>
  <c r="N11337" i="3"/>
  <c r="N11335" i="3"/>
  <c r="N11330" i="3"/>
  <c r="N11329" i="3"/>
  <c r="N11326" i="3"/>
  <c r="N11325" i="3"/>
  <c r="N11322" i="3"/>
  <c r="N11321" i="3"/>
  <c r="N11319" i="3"/>
  <c r="N11318" i="3"/>
  <c r="N11317" i="3"/>
  <c r="A11340" i="3"/>
  <c r="N11309" i="3"/>
  <c r="N11308" i="3"/>
  <c r="N11307" i="3"/>
  <c r="N11305" i="3"/>
  <c r="N11304" i="3"/>
  <c r="N11303" i="3"/>
  <c r="N11301" i="3"/>
  <c r="N11300" i="3"/>
  <c r="N11299" i="3"/>
  <c r="N11297" i="3"/>
  <c r="N11296" i="3"/>
  <c r="N11295" i="3"/>
  <c r="N11293" i="3"/>
  <c r="N11292" i="3"/>
  <c r="N11291" i="3"/>
  <c r="N11289" i="3"/>
  <c r="N11288" i="3"/>
  <c r="N11287" i="3"/>
  <c r="N11282" i="3"/>
  <c r="N11281" i="3"/>
  <c r="N11280" i="3"/>
  <c r="N11276" i="3"/>
  <c r="N11274" i="3"/>
  <c r="N11273" i="3"/>
  <c r="N11272" i="3"/>
  <c r="N11270" i="3"/>
  <c r="N11269" i="3"/>
  <c r="N11268" i="3"/>
  <c r="N11266" i="3"/>
  <c r="N11265" i="3"/>
  <c r="N11264" i="3"/>
  <c r="N11262" i="3"/>
  <c r="N11261" i="3"/>
  <c r="N11260" i="3"/>
  <c r="A11284" i="3"/>
  <c r="N11253" i="3"/>
  <c r="N11252" i="3"/>
  <c r="N11251" i="3"/>
  <c r="N11249" i="3"/>
  <c r="N11248" i="3"/>
  <c r="N11247" i="3"/>
  <c r="N11245" i="3"/>
  <c r="N11244" i="3"/>
  <c r="N11243" i="3"/>
  <c r="N11241" i="3"/>
  <c r="N11240" i="3"/>
  <c r="N11239" i="3"/>
  <c r="N11237" i="3"/>
  <c r="N11236" i="3"/>
  <c r="N11235" i="3"/>
  <c r="N11233" i="3"/>
  <c r="N11232" i="3"/>
  <c r="N11231" i="3"/>
  <c r="N11226" i="3"/>
  <c r="N11225" i="3"/>
  <c r="N11224" i="3"/>
  <c r="N11220" i="3"/>
  <c r="N11218" i="3"/>
  <c r="N11217" i="3"/>
  <c r="N11216" i="3"/>
  <c r="N11214" i="3"/>
  <c r="N11213" i="3"/>
  <c r="N11212" i="3"/>
  <c r="N11210" i="3"/>
  <c r="N11209" i="3"/>
  <c r="N11208" i="3"/>
  <c r="N11206" i="3"/>
  <c r="N11205" i="3"/>
  <c r="N11204" i="3"/>
  <c r="A11228" i="3"/>
  <c r="N11197" i="3"/>
  <c r="N11195" i="3"/>
  <c r="N11193" i="3"/>
  <c r="N11192" i="3"/>
  <c r="N11191" i="3"/>
  <c r="N11189" i="3"/>
  <c r="N11187" i="3"/>
  <c r="N11185" i="3"/>
  <c r="N11183" i="3"/>
  <c r="N11181" i="3"/>
  <c r="N11179" i="3"/>
  <c r="N11177" i="3"/>
  <c r="N11176" i="3"/>
  <c r="N11175" i="3"/>
  <c r="N11170" i="3"/>
  <c r="N11169" i="3"/>
  <c r="N11168" i="3"/>
  <c r="N11164" i="3"/>
  <c r="N11162" i="3"/>
  <c r="N11160" i="3"/>
  <c r="N11158" i="3"/>
  <c r="N11156" i="3"/>
  <c r="N11154" i="3"/>
  <c r="N11153" i="3"/>
  <c r="N11152" i="3"/>
  <c r="N11150" i="3"/>
  <c r="N11148" i="3"/>
  <c r="N11147" i="3"/>
  <c r="A11172" i="3"/>
  <c r="N11141" i="3"/>
  <c r="N11140" i="3"/>
  <c r="N11137" i="3"/>
  <c r="N11136" i="3"/>
  <c r="N11135" i="3"/>
  <c r="N11133" i="3"/>
  <c r="N11132" i="3"/>
  <c r="N11129" i="3"/>
  <c r="N11128" i="3"/>
  <c r="N11125" i="3"/>
  <c r="N11124" i="3"/>
  <c r="N11121" i="3"/>
  <c r="N11120" i="3"/>
  <c r="N11119" i="3"/>
  <c r="N11118" i="3"/>
  <c r="N11114" i="3"/>
  <c r="N11113" i="3"/>
  <c r="N11112" i="3"/>
  <c r="N11106" i="3"/>
  <c r="N11105" i="3"/>
  <c r="N11102" i="3"/>
  <c r="N11101" i="3"/>
  <c r="N11098" i="3"/>
  <c r="N11097" i="3"/>
  <c r="N11096" i="3"/>
  <c r="N11094" i="3"/>
  <c r="N11093" i="3"/>
  <c r="N11085" i="3"/>
  <c r="N11084" i="3"/>
  <c r="N11083" i="3"/>
  <c r="N11079" i="3"/>
  <c r="N11072" i="3"/>
  <c r="N11069" i="3"/>
  <c r="N11068" i="3"/>
  <c r="N11067" i="3"/>
  <c r="N11063" i="3"/>
  <c r="N11062" i="3"/>
  <c r="N11056" i="3"/>
  <c r="N11052" i="3"/>
  <c r="N11048" i="3"/>
  <c r="N11044" i="3"/>
  <c r="N11040" i="3"/>
  <c r="N11037" i="3"/>
  <c r="N11036" i="3"/>
  <c r="N11035" i="3"/>
  <c r="A11060" i="3"/>
  <c r="N11028" i="3"/>
  <c r="N11025" i="3"/>
  <c r="N11024" i="3"/>
  <c r="N11020" i="3"/>
  <c r="N11019" i="3"/>
  <c r="N11016" i="3"/>
  <c r="N11012" i="3"/>
  <c r="N11008" i="3"/>
  <c r="N11006" i="3"/>
  <c r="N11002" i="3"/>
  <c r="N11001" i="3"/>
  <c r="N10996" i="3"/>
  <c r="N10993" i="3"/>
  <c r="N10989" i="3"/>
  <c r="N10985" i="3"/>
  <c r="N10981" i="3"/>
  <c r="N10980" i="3"/>
  <c r="N10979" i="3"/>
  <c r="N10973" i="3"/>
  <c r="N10972" i="3"/>
  <c r="N10971" i="3"/>
  <c r="N10969" i="3"/>
  <c r="N10967" i="3"/>
  <c r="N10965" i="3"/>
  <c r="N10963" i="3"/>
  <c r="N10961" i="3"/>
  <c r="N10959" i="3"/>
  <c r="N10957" i="3"/>
  <c r="N10956" i="3"/>
  <c r="N10955" i="3"/>
  <c r="N10953" i="3"/>
  <c r="N10951" i="3"/>
  <c r="N10946" i="3"/>
  <c r="N10944" i="3"/>
  <c r="N10940" i="3"/>
  <c r="N10938" i="3"/>
  <c r="N10937" i="3"/>
  <c r="N10936" i="3"/>
  <c r="N10934" i="3"/>
  <c r="N10932" i="3"/>
  <c r="N10930" i="3"/>
  <c r="N10928" i="3"/>
  <c r="N10926" i="3"/>
  <c r="N10924" i="3"/>
  <c r="N10923" i="3"/>
  <c r="A10948" i="3"/>
  <c r="N10915" i="3"/>
  <c r="N10911" i="3"/>
  <c r="N10909" i="3"/>
  <c r="N10907" i="3"/>
  <c r="N10904" i="3"/>
  <c r="N10903" i="3"/>
  <c r="N10899" i="3"/>
  <c r="N10896" i="3"/>
  <c r="N10895" i="3"/>
  <c r="N10894" i="3"/>
  <c r="N10888" i="3"/>
  <c r="N10884" i="3"/>
  <c r="N10881" i="3"/>
  <c r="N10880" i="3"/>
  <c r="N10876" i="3"/>
  <c r="N10873" i="3"/>
  <c r="N10872" i="3"/>
  <c r="N10870" i="3"/>
  <c r="N10868" i="3"/>
  <c r="N10867" i="3"/>
  <c r="N10839" i="3"/>
  <c r="N10840" i="3"/>
  <c r="N10841" i="3"/>
  <c r="N10842" i="3"/>
  <c r="N10843" i="3"/>
  <c r="N10844" i="3"/>
  <c r="N10845" i="3"/>
  <c r="N10846" i="3"/>
  <c r="N10847" i="3"/>
  <c r="N10848" i="3"/>
  <c r="N10849" i="3"/>
  <c r="N10850" i="3"/>
  <c r="N10851" i="3"/>
  <c r="N10852" i="3"/>
  <c r="N10854" i="3"/>
  <c r="N10855" i="3"/>
  <c r="N10856" i="3"/>
  <c r="N10857" i="3"/>
  <c r="N10858" i="3"/>
  <c r="N10860" i="3"/>
  <c r="N10812" i="3"/>
  <c r="N10813" i="3"/>
  <c r="N10815" i="3"/>
  <c r="N10816" i="3"/>
  <c r="N10817" i="3"/>
  <c r="N10818" i="3"/>
  <c r="N10819" i="3"/>
  <c r="N10820" i="3"/>
  <c r="N10821" i="3"/>
  <c r="N10822" i="3"/>
  <c r="N10823" i="3"/>
  <c r="N10824" i="3"/>
  <c r="N10825" i="3"/>
  <c r="N10826" i="3"/>
  <c r="N10827" i="3"/>
  <c r="N10828" i="3"/>
  <c r="N10831" i="3"/>
  <c r="N10833" i="3"/>
  <c r="N10834" i="3"/>
  <c r="A10836" i="3"/>
  <c r="N10783" i="3"/>
  <c r="N10784" i="3"/>
  <c r="N10785" i="3"/>
  <c r="N10786" i="3"/>
  <c r="N10787" i="3"/>
  <c r="N10788" i="3"/>
  <c r="N10789" i="3"/>
  <c r="N10790" i="3"/>
  <c r="N10791" i="3"/>
  <c r="N10792" i="3"/>
  <c r="N10793" i="3"/>
  <c r="N10794" i="3"/>
  <c r="N10795" i="3"/>
  <c r="N10797" i="3"/>
  <c r="N10798" i="3"/>
  <c r="N10799" i="3"/>
  <c r="N10801" i="3"/>
  <c r="N10802" i="3"/>
  <c r="N10803" i="3"/>
  <c r="N10804" i="3"/>
  <c r="N10805" i="3"/>
  <c r="N10782" i="3"/>
  <c r="N10756" i="3"/>
  <c r="N10757" i="3"/>
  <c r="N10758" i="3"/>
  <c r="N10759" i="3"/>
  <c r="N10760" i="3"/>
  <c r="N10762" i="3"/>
  <c r="N10763" i="3"/>
  <c r="N10764" i="3"/>
  <c r="N10765" i="3"/>
  <c r="N10766" i="3"/>
  <c r="N10767" i="3"/>
  <c r="N10768" i="3"/>
  <c r="N10769" i="3"/>
  <c r="N10770" i="3"/>
  <c r="N10771" i="3"/>
  <c r="N10772" i="3"/>
  <c r="N10775" i="3"/>
  <c r="N10776" i="3"/>
  <c r="N10777" i="3"/>
  <c r="N10778" i="3"/>
  <c r="N10755" i="3"/>
  <c r="A10780" i="3"/>
  <c r="N10728" i="3"/>
  <c r="N10729" i="3"/>
  <c r="N10730" i="3"/>
  <c r="N10732" i="3"/>
  <c r="N10733" i="3"/>
  <c r="N10734" i="3"/>
  <c r="N10735" i="3"/>
  <c r="N10736" i="3"/>
  <c r="N10737" i="3"/>
  <c r="N10738" i="3"/>
  <c r="N10739" i="3"/>
  <c r="N10740" i="3"/>
  <c r="N10741" i="3"/>
  <c r="N10742" i="3"/>
  <c r="N10743" i="3"/>
  <c r="N10744" i="3"/>
  <c r="N10745" i="3"/>
  <c r="N10746" i="3"/>
  <c r="N10748" i="3"/>
  <c r="N10749" i="3"/>
  <c r="N10726" i="3"/>
  <c r="N10700" i="3"/>
  <c r="N10701" i="3"/>
  <c r="N10702" i="3"/>
  <c r="N10703" i="3"/>
  <c r="N10705" i="3"/>
  <c r="N10706" i="3"/>
  <c r="N10707" i="3"/>
  <c r="N10708" i="3"/>
  <c r="N10709" i="3"/>
  <c r="N10710" i="3"/>
  <c r="N10711" i="3"/>
  <c r="N10713" i="3"/>
  <c r="N10714" i="3"/>
  <c r="N10715" i="3"/>
  <c r="N10719" i="3"/>
  <c r="N10720" i="3"/>
  <c r="N10721" i="3"/>
  <c r="N10722" i="3"/>
  <c r="N10699" i="3"/>
  <c r="A10724" i="3"/>
  <c r="N10670" i="3"/>
  <c r="N10644" i="3"/>
  <c r="N10645" i="3"/>
  <c r="N10646" i="3"/>
  <c r="N10647" i="3"/>
  <c r="N10648" i="3"/>
  <c r="N10649" i="3"/>
  <c r="N10651" i="3"/>
  <c r="N10652" i="3"/>
  <c r="N10653" i="3"/>
  <c r="N10654" i="3"/>
  <c r="N10655" i="3"/>
  <c r="N10656" i="3"/>
  <c r="N10658" i="3"/>
  <c r="N10659" i="3"/>
  <c r="N10663" i="3"/>
  <c r="N10664" i="3"/>
  <c r="N10665" i="3"/>
  <c r="N10666" i="3"/>
  <c r="N10643" i="3"/>
  <c r="A10668" i="3"/>
  <c r="N10615" i="3"/>
  <c r="N10616" i="3"/>
  <c r="N10617" i="3"/>
  <c r="N10618" i="3"/>
  <c r="N10619" i="3"/>
  <c r="N10621" i="3"/>
  <c r="N10623" i="3"/>
  <c r="N10624" i="3"/>
  <c r="N10625" i="3"/>
  <c r="N10626" i="3"/>
  <c r="N10627" i="3"/>
  <c r="N10628" i="3"/>
  <c r="N10629" i="3"/>
  <c r="N10630" i="3"/>
  <c r="N10631" i="3"/>
  <c r="N10632" i="3"/>
  <c r="N10633" i="3"/>
  <c r="N10634" i="3"/>
  <c r="N10635" i="3"/>
  <c r="N10637" i="3"/>
  <c r="N10614" i="3"/>
  <c r="N10588" i="3"/>
  <c r="N10590" i="3"/>
  <c r="N10591" i="3"/>
  <c r="N10592" i="3"/>
  <c r="N10593" i="3"/>
  <c r="N10594" i="3"/>
  <c r="N10595" i="3"/>
  <c r="N10596" i="3"/>
  <c r="N10598" i="3"/>
  <c r="N10600" i="3"/>
  <c r="N10602" i="3"/>
  <c r="N10603" i="3"/>
  <c r="N10604" i="3"/>
  <c r="N10607" i="3"/>
  <c r="N10608" i="3"/>
  <c r="N10610" i="3"/>
  <c r="N10587" i="3"/>
  <c r="A10612" i="3"/>
  <c r="N10559" i="3"/>
  <c r="N10560" i="3"/>
  <c r="N10561" i="3"/>
  <c r="N10562" i="3"/>
  <c r="N10564" i="3"/>
  <c r="N10565" i="3"/>
  <c r="N10566" i="3"/>
  <c r="N10567" i="3"/>
  <c r="N10568" i="3"/>
  <c r="N10569" i="3"/>
  <c r="N10570" i="3"/>
  <c r="N10571" i="3"/>
  <c r="N10572" i="3"/>
  <c r="N10573" i="3"/>
  <c r="N10574" i="3"/>
  <c r="N10576" i="3"/>
  <c r="N10577" i="3"/>
  <c r="N10578" i="3"/>
  <c r="N10579" i="3"/>
  <c r="N10580" i="3"/>
  <c r="N10581" i="3"/>
  <c r="N10558" i="3"/>
  <c r="N10533" i="3"/>
  <c r="N10534" i="3"/>
  <c r="N10535" i="3"/>
  <c r="N10536" i="3"/>
  <c r="N10537" i="3"/>
  <c r="N10538" i="3"/>
  <c r="N10539" i="3"/>
  <c r="N10540" i="3"/>
  <c r="N10541" i="3"/>
  <c r="N10542" i="3"/>
  <c r="N10543" i="3"/>
  <c r="N10545" i="3"/>
  <c r="N10546" i="3"/>
  <c r="N10547" i="3"/>
  <c r="N10548" i="3"/>
  <c r="N10551" i="3"/>
  <c r="N10553" i="3"/>
  <c r="N10554" i="3"/>
  <c r="N10531" i="3"/>
  <c r="A10556" i="3"/>
  <c r="N10503" i="3"/>
  <c r="N10504" i="3"/>
  <c r="N10505" i="3"/>
  <c r="N10506" i="3"/>
  <c r="N10507" i="3"/>
  <c r="N10508" i="3"/>
  <c r="N10509" i="3"/>
  <c r="N10510" i="3"/>
  <c r="N10511" i="3"/>
  <c r="N10512" i="3"/>
  <c r="N10513" i="3"/>
  <c r="N10514" i="3"/>
  <c r="N10515" i="3"/>
  <c r="N10516" i="3"/>
  <c r="N10517" i="3"/>
  <c r="N10518" i="3"/>
  <c r="N10519" i="3"/>
  <c r="N10520" i="3"/>
  <c r="N10521" i="3"/>
  <c r="N10522" i="3"/>
  <c r="N10523" i="3"/>
  <c r="N10524" i="3"/>
  <c r="N10525" i="3"/>
  <c r="N10502" i="3"/>
  <c r="N10476" i="3"/>
  <c r="N10477" i="3"/>
  <c r="N10478" i="3"/>
  <c r="N10479" i="3"/>
  <c r="N10480" i="3"/>
  <c r="N10482" i="3"/>
  <c r="N10483" i="3"/>
  <c r="N10484" i="3"/>
  <c r="N10485" i="3"/>
  <c r="N10486" i="3"/>
  <c r="N10487" i="3"/>
  <c r="N10488" i="3"/>
  <c r="N10489" i="3"/>
  <c r="N10490" i="3"/>
  <c r="N10491" i="3"/>
  <c r="N10492" i="3"/>
  <c r="N10495" i="3"/>
  <c r="N10496" i="3"/>
  <c r="N10497" i="3"/>
  <c r="N10498" i="3"/>
  <c r="A10500" i="3"/>
  <c r="N10447" i="3"/>
  <c r="N10448" i="3"/>
  <c r="N10449" i="3"/>
  <c r="N10450" i="3"/>
  <c r="N10451" i="3"/>
  <c r="N10452" i="3"/>
  <c r="N10453" i="3"/>
  <c r="N10454" i="3"/>
  <c r="N10455" i="3"/>
  <c r="N10456" i="3"/>
  <c r="N10457" i="3"/>
  <c r="N10458" i="3"/>
  <c r="N10459" i="3"/>
  <c r="N10460" i="3"/>
  <c r="N10462" i="3"/>
  <c r="N10463" i="3"/>
  <c r="N10464" i="3"/>
  <c r="N10465" i="3"/>
  <c r="N10466" i="3"/>
  <c r="N10467" i="3"/>
  <c r="N10468" i="3"/>
  <c r="N10446" i="3"/>
  <c r="N10420" i="3"/>
  <c r="N10421" i="3"/>
  <c r="N10422" i="3"/>
  <c r="N10423" i="3"/>
  <c r="N10424" i="3"/>
  <c r="N10425" i="3"/>
  <c r="N10427" i="3"/>
  <c r="N10428" i="3"/>
  <c r="N10429" i="3"/>
  <c r="N10430" i="3"/>
  <c r="N10431" i="3"/>
  <c r="N10432" i="3"/>
  <c r="N10433" i="3"/>
  <c r="N10435" i="3"/>
  <c r="N10436" i="3"/>
  <c r="N10439" i="3"/>
  <c r="N10440" i="3"/>
  <c r="N10441" i="3"/>
  <c r="N10419" i="3"/>
  <c r="A10444" i="3"/>
  <c r="N10391" i="3"/>
  <c r="N10392" i="3"/>
  <c r="N10393" i="3"/>
  <c r="N10394" i="3"/>
  <c r="N10395" i="3"/>
  <c r="N10396" i="3"/>
  <c r="N10397" i="3"/>
  <c r="N10398" i="3"/>
  <c r="N10400" i="3"/>
  <c r="N10401" i="3"/>
  <c r="N10402" i="3"/>
  <c r="N10403" i="3"/>
  <c r="N10404" i="3"/>
  <c r="N10405" i="3"/>
  <c r="N10406" i="3"/>
  <c r="N10407" i="3"/>
  <c r="N10409" i="3"/>
  <c r="N10410" i="3"/>
  <c r="N10411" i="3"/>
  <c r="N10412" i="3"/>
  <c r="N10413" i="3"/>
  <c r="N10390" i="3"/>
  <c r="N10364" i="3"/>
  <c r="N10365" i="3"/>
  <c r="N10366" i="3"/>
  <c r="N10367" i="3"/>
  <c r="N10368" i="3"/>
  <c r="N10370" i="3"/>
  <c r="N10371" i="3"/>
  <c r="N10372" i="3"/>
  <c r="N10373" i="3"/>
  <c r="N10374" i="3"/>
  <c r="N10375" i="3"/>
  <c r="N10376" i="3"/>
  <c r="N10378" i="3"/>
  <c r="N10379" i="3"/>
  <c r="N10380" i="3"/>
  <c r="N10383" i="3"/>
  <c r="N10384" i="3"/>
  <c r="N10385" i="3"/>
  <c r="N10386" i="3"/>
  <c r="N10363" i="3"/>
  <c r="A10388" i="3"/>
  <c r="N10335" i="3"/>
  <c r="N10336" i="3"/>
  <c r="N10337" i="3"/>
  <c r="N10338" i="3"/>
  <c r="N10339" i="3"/>
  <c r="N10340" i="3"/>
  <c r="N10341" i="3"/>
  <c r="N10342" i="3"/>
  <c r="N10343" i="3"/>
  <c r="N10344" i="3"/>
  <c r="N10345" i="3"/>
  <c r="N10346" i="3"/>
  <c r="N10348" i="3"/>
  <c r="N10349" i="3"/>
  <c r="N10350" i="3"/>
  <c r="N10351" i="3"/>
  <c r="N10352" i="3"/>
  <c r="N10353" i="3"/>
  <c r="N10354" i="3"/>
  <c r="N10355" i="3"/>
  <c r="N10356" i="3"/>
  <c r="N10357" i="3"/>
  <c r="N10334" i="3"/>
  <c r="N10308" i="3"/>
  <c r="N10309" i="3"/>
  <c r="N10310" i="3"/>
  <c r="N10311" i="3"/>
  <c r="N10312" i="3"/>
  <c r="N10313" i="3"/>
  <c r="N10314" i="3"/>
  <c r="N10315" i="3"/>
  <c r="N10317" i="3"/>
  <c r="N10318" i="3"/>
  <c r="N10319" i="3"/>
  <c r="N10321" i="3"/>
  <c r="N10322" i="3"/>
  <c r="N10323" i="3"/>
  <c r="N10324" i="3"/>
  <c r="N10327" i="3"/>
  <c r="N10328" i="3"/>
  <c r="N10329" i="3"/>
  <c r="N10330" i="3"/>
  <c r="N10307" i="3"/>
  <c r="A10332" i="3"/>
  <c r="N10279" i="3"/>
  <c r="N10280" i="3"/>
  <c r="N10281" i="3"/>
  <c r="N10282" i="3"/>
  <c r="N10283" i="3"/>
  <c r="N10284" i="3"/>
  <c r="N10285" i="3"/>
  <c r="N10286" i="3"/>
  <c r="N10287" i="3"/>
  <c r="N10288" i="3"/>
  <c r="N10289" i="3"/>
  <c r="N10290" i="3"/>
  <c r="N10291" i="3"/>
  <c r="N10292" i="3"/>
  <c r="N10293" i="3"/>
  <c r="N10294" i="3"/>
  <c r="N10295" i="3"/>
  <c r="N10296" i="3"/>
  <c r="N10297" i="3"/>
  <c r="N10298" i="3"/>
  <c r="N10299" i="3"/>
  <c r="N10300" i="3"/>
  <c r="N10301" i="3"/>
  <c r="N10278" i="3"/>
  <c r="N10252" i="3"/>
  <c r="N10253" i="3"/>
  <c r="N10254" i="3"/>
  <c r="N10255" i="3"/>
  <c r="N10256" i="3"/>
  <c r="N10257" i="3"/>
  <c r="N10258" i="3"/>
  <c r="N10259" i="3"/>
  <c r="N10260" i="3"/>
  <c r="N10261" i="3"/>
  <c r="N10262" i="3"/>
  <c r="N10263" i="3"/>
  <c r="N10264" i="3"/>
  <c r="N10266" i="3"/>
  <c r="N10267" i="3"/>
  <c r="N10268" i="3"/>
  <c r="N10271" i="3"/>
  <c r="N10272" i="3"/>
  <c r="N10273" i="3"/>
  <c r="N10274" i="3"/>
  <c r="N10251" i="3"/>
  <c r="A10276" i="3"/>
  <c r="N10223" i="3"/>
  <c r="N10224" i="3"/>
  <c r="N10225" i="3"/>
  <c r="N10226" i="3"/>
  <c r="N10227" i="3"/>
  <c r="N10228" i="3"/>
  <c r="N10229" i="3"/>
  <c r="N10230" i="3"/>
  <c r="N10231" i="3"/>
  <c r="N10232" i="3"/>
  <c r="N10233" i="3"/>
  <c r="N10234" i="3"/>
  <c r="N10235" i="3"/>
  <c r="N10236" i="3"/>
  <c r="N10237" i="3"/>
  <c r="N10238" i="3"/>
  <c r="N10239" i="3"/>
  <c r="N10240" i="3"/>
  <c r="N10241" i="3"/>
  <c r="N10242" i="3"/>
  <c r="N10243" i="3"/>
  <c r="N10244" i="3"/>
  <c r="N10245" i="3"/>
  <c r="N10222" i="3"/>
  <c r="N10196" i="3"/>
  <c r="N10197" i="3"/>
  <c r="N10198" i="3"/>
  <c r="N10199" i="3"/>
  <c r="N10200" i="3"/>
  <c r="N10201" i="3"/>
  <c r="N10203" i="3"/>
  <c r="N10204" i="3"/>
  <c r="N10205" i="3"/>
  <c r="N10206" i="3"/>
  <c r="N10207" i="3"/>
  <c r="N10208" i="3"/>
  <c r="N10209" i="3"/>
  <c r="N10210" i="3"/>
  <c r="N10211" i="3"/>
  <c r="N10212" i="3"/>
  <c r="N10215" i="3"/>
  <c r="N10216" i="3"/>
  <c r="N10217" i="3"/>
  <c r="N10218" i="3"/>
  <c r="N10195" i="3"/>
  <c r="A10220" i="3"/>
  <c r="N10167" i="3"/>
  <c r="K5853" i="19" s="1"/>
  <c r="N10168" i="3"/>
  <c r="K5854" i="19" s="1"/>
  <c r="N10169" i="3"/>
  <c r="K5855" i="19" s="1"/>
  <c r="N10170" i="3"/>
  <c r="K5856" i="19" s="1"/>
  <c r="N10171" i="3"/>
  <c r="K5857" i="19" s="1"/>
  <c r="N10172" i="3"/>
  <c r="K5858" i="19" s="1"/>
  <c r="N10173" i="3"/>
  <c r="K5859" i="19" s="1"/>
  <c r="N10174" i="3"/>
  <c r="K5860" i="19" s="1"/>
  <c r="N10175" i="3"/>
  <c r="K5861" i="19" s="1"/>
  <c r="N10176" i="3"/>
  <c r="K5862" i="19" s="1"/>
  <c r="N10177" i="3"/>
  <c r="K5863" i="19" s="1"/>
  <c r="N10178" i="3"/>
  <c r="K5864" i="19" s="1"/>
  <c r="N10179" i="3"/>
  <c r="K5865" i="19" s="1"/>
  <c r="N10180" i="3"/>
  <c r="K5866" i="19" s="1"/>
  <c r="N10181" i="3"/>
  <c r="K5867" i="19" s="1"/>
  <c r="N10182" i="3"/>
  <c r="K5868" i="19" s="1"/>
  <c r="N10183" i="3"/>
  <c r="K5869" i="19" s="1"/>
  <c r="N10184" i="3"/>
  <c r="K5870" i="19" s="1"/>
  <c r="N10185" i="3"/>
  <c r="K5871" i="19" s="1"/>
  <c r="N10186" i="3"/>
  <c r="K5872" i="19" s="1"/>
  <c r="N10187" i="3"/>
  <c r="K5873" i="19" s="1"/>
  <c r="N10188" i="3"/>
  <c r="K5874" i="19" s="1"/>
  <c r="N10189" i="3"/>
  <c r="K5875" i="19" s="1"/>
  <c r="N10166" i="3"/>
  <c r="N10140" i="3"/>
  <c r="G5853" i="19" s="1"/>
  <c r="N10141" i="3"/>
  <c r="G5854" i="19" s="1"/>
  <c r="N10142" i="3"/>
  <c r="G5855" i="19" s="1"/>
  <c r="N10143" i="3"/>
  <c r="G5856" i="19" s="1"/>
  <c r="N10144" i="3"/>
  <c r="G5857" i="19" s="1"/>
  <c r="N10145" i="3"/>
  <c r="G5858" i="19" s="1"/>
  <c r="N10146" i="3"/>
  <c r="G5859" i="19" s="1"/>
  <c r="N10147" i="3"/>
  <c r="G5860" i="19" s="1"/>
  <c r="N10148" i="3"/>
  <c r="G5861" i="19" s="1"/>
  <c r="N10149" i="3"/>
  <c r="G5862" i="19" s="1"/>
  <c r="N10150" i="3"/>
  <c r="G5863" i="19" s="1"/>
  <c r="N10151" i="3"/>
  <c r="G5864" i="19" s="1"/>
  <c r="N10152" i="3"/>
  <c r="G5865" i="19" s="1"/>
  <c r="N10153" i="3"/>
  <c r="G5866" i="19" s="1"/>
  <c r="N10154" i="3"/>
  <c r="G5867" i="19" s="1"/>
  <c r="N10155" i="3"/>
  <c r="G5868" i="19" s="1"/>
  <c r="N10156" i="3"/>
  <c r="G5869" i="19" s="1"/>
  <c r="N10159" i="3"/>
  <c r="G5872" i="19" s="1"/>
  <c r="N10160" i="3"/>
  <c r="G5873" i="19" s="1"/>
  <c r="N10161" i="3"/>
  <c r="G5874" i="19" s="1"/>
  <c r="N10162" i="3"/>
  <c r="G5875" i="19" s="1"/>
  <c r="N10139" i="3"/>
  <c r="A10164" i="3"/>
  <c r="N10111" i="3"/>
  <c r="K5821" i="19" s="1"/>
  <c r="N10112" i="3"/>
  <c r="K5822" i="19" s="1"/>
  <c r="N10113" i="3"/>
  <c r="K5823" i="19" s="1"/>
  <c r="N10114" i="3"/>
  <c r="K5824" i="19" s="1"/>
  <c r="N10115" i="3"/>
  <c r="K5825" i="19" s="1"/>
  <c r="N10116" i="3"/>
  <c r="K5826" i="19" s="1"/>
  <c r="N10117" i="3"/>
  <c r="K5827" i="19" s="1"/>
  <c r="N10118" i="3"/>
  <c r="K5828" i="19" s="1"/>
  <c r="N10119" i="3"/>
  <c r="K5829" i="19" s="1"/>
  <c r="N10120" i="3"/>
  <c r="K5830" i="19" s="1"/>
  <c r="N10121" i="3"/>
  <c r="K5831" i="19" s="1"/>
  <c r="N10122" i="3"/>
  <c r="K5832" i="19" s="1"/>
  <c r="N10123" i="3"/>
  <c r="K5833" i="19" s="1"/>
  <c r="N10124" i="3"/>
  <c r="K5834" i="19" s="1"/>
  <c r="N10125" i="3"/>
  <c r="K5835" i="19" s="1"/>
  <c r="N10126" i="3"/>
  <c r="K5836" i="19" s="1"/>
  <c r="N10127" i="3"/>
  <c r="K5837" i="19" s="1"/>
  <c r="N10128" i="3"/>
  <c r="K5838" i="19" s="1"/>
  <c r="N10129" i="3"/>
  <c r="K5839" i="19" s="1"/>
  <c r="N10130" i="3"/>
  <c r="K5840" i="19" s="1"/>
  <c r="N10132" i="3"/>
  <c r="K5842" i="19" s="1"/>
  <c r="N10133" i="3"/>
  <c r="K5843" i="19" s="1"/>
  <c r="N10110" i="3"/>
  <c r="N10084" i="3"/>
  <c r="G5821" i="19" s="1"/>
  <c r="N10085" i="3"/>
  <c r="G5822" i="19" s="1"/>
  <c r="N10086" i="3"/>
  <c r="G5823" i="19" s="1"/>
  <c r="N10087" i="3"/>
  <c r="G5824" i="19" s="1"/>
  <c r="N10088" i="3"/>
  <c r="G5825" i="19" s="1"/>
  <c r="N10089" i="3"/>
  <c r="G5826" i="19" s="1"/>
  <c r="N10090" i="3"/>
  <c r="G5827" i="19" s="1"/>
  <c r="N10091" i="3"/>
  <c r="G5828" i="19" s="1"/>
  <c r="N10092" i="3"/>
  <c r="G5829" i="19" s="1"/>
  <c r="N10093" i="3"/>
  <c r="G5830" i="19" s="1"/>
  <c r="N10094" i="3"/>
  <c r="G5831" i="19" s="1"/>
  <c r="N10095" i="3"/>
  <c r="G5832" i="19" s="1"/>
  <c r="N10096" i="3"/>
  <c r="G5833" i="19" s="1"/>
  <c r="N10097" i="3"/>
  <c r="G5834" i="19" s="1"/>
  <c r="N10098" i="3"/>
  <c r="G5835" i="19" s="1"/>
  <c r="N10099" i="3"/>
  <c r="G5836" i="19" s="1"/>
  <c r="N10100" i="3"/>
  <c r="G5837" i="19" s="1"/>
  <c r="N10103" i="3"/>
  <c r="G5840" i="19" s="1"/>
  <c r="N10104" i="3"/>
  <c r="G5841" i="19" s="1"/>
  <c r="N10105" i="3"/>
  <c r="G5842" i="19" s="1"/>
  <c r="N10106" i="3"/>
  <c r="G5843" i="19" s="1"/>
  <c r="N10083" i="3"/>
  <c r="A10081" i="3"/>
  <c r="A10108" i="3" s="1"/>
  <c r="M10055" i="3"/>
  <c r="N10055" i="3" s="1"/>
  <c r="K5789" i="19" s="1"/>
  <c r="M10056" i="3"/>
  <c r="N10056" i="3" s="1"/>
  <c r="K5790" i="19" s="1"/>
  <c r="M10057" i="3"/>
  <c r="N10057" i="3" s="1"/>
  <c r="K5791" i="19" s="1"/>
  <c r="M10058" i="3"/>
  <c r="N10058" i="3" s="1"/>
  <c r="K5792" i="19" s="1"/>
  <c r="M10059" i="3"/>
  <c r="N10059" i="3" s="1"/>
  <c r="K5793" i="19" s="1"/>
  <c r="M10060" i="3"/>
  <c r="N10060" i="3" s="1"/>
  <c r="K5794" i="19" s="1"/>
  <c r="M10061" i="3"/>
  <c r="N10061" i="3" s="1"/>
  <c r="K5795" i="19" s="1"/>
  <c r="M10062" i="3"/>
  <c r="N10062" i="3" s="1"/>
  <c r="K5796" i="19" s="1"/>
  <c r="M10063" i="3"/>
  <c r="N10063" i="3" s="1"/>
  <c r="K5797" i="19" s="1"/>
  <c r="M10064" i="3"/>
  <c r="N10064" i="3" s="1"/>
  <c r="K5798" i="19" s="1"/>
  <c r="M10065" i="3"/>
  <c r="N10065" i="3" s="1"/>
  <c r="K5799" i="19" s="1"/>
  <c r="M10066" i="3"/>
  <c r="N10066" i="3" s="1"/>
  <c r="K5800" i="19" s="1"/>
  <c r="M10067" i="3"/>
  <c r="N10067" i="3" s="1"/>
  <c r="K5801" i="19" s="1"/>
  <c r="M10068" i="3"/>
  <c r="N10068" i="3" s="1"/>
  <c r="K5802" i="19" s="1"/>
  <c r="M10069" i="3"/>
  <c r="N10069" i="3" s="1"/>
  <c r="K5803" i="19" s="1"/>
  <c r="M10070" i="3"/>
  <c r="N10070" i="3" s="1"/>
  <c r="K5804" i="19" s="1"/>
  <c r="M10071" i="3"/>
  <c r="N10071" i="3" s="1"/>
  <c r="K5805" i="19" s="1"/>
  <c r="M10072" i="3"/>
  <c r="N10072" i="3" s="1"/>
  <c r="K5806" i="19" s="1"/>
  <c r="M10073" i="3"/>
  <c r="N10073" i="3" s="1"/>
  <c r="K5807" i="19" s="1"/>
  <c r="M10074" i="3"/>
  <c r="N10074" i="3" s="1"/>
  <c r="K5808" i="19" s="1"/>
  <c r="M10075" i="3"/>
  <c r="N10075" i="3" s="1"/>
  <c r="K5809" i="19" s="1"/>
  <c r="M10076" i="3"/>
  <c r="N10076" i="3" s="1"/>
  <c r="K5810" i="19" s="1"/>
  <c r="M10077" i="3"/>
  <c r="N10077" i="3" s="1"/>
  <c r="K5811" i="19" s="1"/>
  <c r="M10054" i="3"/>
  <c r="N10054" i="3" s="1"/>
  <c r="M10050" i="3"/>
  <c r="N10050" i="3" s="1"/>
  <c r="G5811" i="19" s="1"/>
  <c r="M10028" i="3"/>
  <c r="N10028" i="3" s="1"/>
  <c r="G5789" i="19" s="1"/>
  <c r="M10029" i="3"/>
  <c r="N10029" i="3" s="1"/>
  <c r="G5790" i="19" s="1"/>
  <c r="M10030" i="3"/>
  <c r="N10030" i="3" s="1"/>
  <c r="G5791" i="19" s="1"/>
  <c r="M10031" i="3"/>
  <c r="N10031" i="3" s="1"/>
  <c r="G5792" i="19" s="1"/>
  <c r="M10032" i="3"/>
  <c r="N10032" i="3" s="1"/>
  <c r="G5793" i="19" s="1"/>
  <c r="M10033" i="3"/>
  <c r="N10033" i="3" s="1"/>
  <c r="G5794" i="19" s="1"/>
  <c r="M10034" i="3"/>
  <c r="N10034" i="3" s="1"/>
  <c r="G5795" i="19" s="1"/>
  <c r="M10035" i="3"/>
  <c r="N10035" i="3" s="1"/>
  <c r="G5796" i="19" s="1"/>
  <c r="M10036" i="3"/>
  <c r="N10036" i="3" s="1"/>
  <c r="G5797" i="19" s="1"/>
  <c r="M10037" i="3"/>
  <c r="N10037" i="3" s="1"/>
  <c r="G5798" i="19" s="1"/>
  <c r="M10038" i="3"/>
  <c r="N10038" i="3" s="1"/>
  <c r="G5799" i="19" s="1"/>
  <c r="M10039" i="3"/>
  <c r="N10039" i="3" s="1"/>
  <c r="G5800" i="19" s="1"/>
  <c r="M10040" i="3"/>
  <c r="N10040" i="3" s="1"/>
  <c r="G5801" i="19" s="1"/>
  <c r="M10041" i="3"/>
  <c r="N10041" i="3" s="1"/>
  <c r="G5802" i="19" s="1"/>
  <c r="M10042" i="3"/>
  <c r="N10042" i="3" s="1"/>
  <c r="G5803" i="19" s="1"/>
  <c r="M10043" i="3"/>
  <c r="N10043" i="3" s="1"/>
  <c r="G5804" i="19" s="1"/>
  <c r="M10044" i="3"/>
  <c r="N10044" i="3" s="1"/>
  <c r="G5805" i="19" s="1"/>
  <c r="M10045" i="3"/>
  <c r="N10045" i="3" s="1"/>
  <c r="G5806" i="19" s="1"/>
  <c r="M10046" i="3"/>
  <c r="N10046" i="3" s="1"/>
  <c r="G5807" i="19" s="1"/>
  <c r="M10047" i="3"/>
  <c r="N10047" i="3" s="1"/>
  <c r="G5808" i="19" s="1"/>
  <c r="M10048" i="3"/>
  <c r="N10048" i="3" s="1"/>
  <c r="G5809" i="19" s="1"/>
  <c r="M10049" i="3"/>
  <c r="N10049" i="3" s="1"/>
  <c r="G5810" i="19" s="1"/>
  <c r="M10027" i="3"/>
  <c r="N10027" i="3" s="1"/>
  <c r="A10025" i="3"/>
  <c r="A10052" i="3" s="1"/>
  <c r="M9999" i="3"/>
  <c r="N9999" i="3" s="1"/>
  <c r="M10000" i="3"/>
  <c r="N10000" i="3" s="1"/>
  <c r="M10001" i="3"/>
  <c r="N10001" i="3" s="1"/>
  <c r="M10002" i="3"/>
  <c r="N10002" i="3" s="1"/>
  <c r="M10003" i="3"/>
  <c r="N10003" i="3" s="1"/>
  <c r="M10004" i="3"/>
  <c r="N10004" i="3" s="1"/>
  <c r="M10005" i="3"/>
  <c r="N10005" i="3" s="1"/>
  <c r="M10006" i="3"/>
  <c r="N10006" i="3" s="1"/>
  <c r="M10007" i="3"/>
  <c r="N10007" i="3" s="1"/>
  <c r="M10008" i="3"/>
  <c r="N10008" i="3" s="1"/>
  <c r="M10009" i="3"/>
  <c r="N10009" i="3" s="1"/>
  <c r="M10010" i="3"/>
  <c r="N10010" i="3" s="1"/>
  <c r="M10011" i="3"/>
  <c r="N10011" i="3" s="1"/>
  <c r="M10012" i="3"/>
  <c r="N10012" i="3" s="1"/>
  <c r="M10013" i="3"/>
  <c r="N10013" i="3" s="1"/>
  <c r="M10014" i="3"/>
  <c r="N10014" i="3" s="1"/>
  <c r="M10015" i="3"/>
  <c r="N10015" i="3" s="1"/>
  <c r="M10016" i="3"/>
  <c r="N10016" i="3" s="1"/>
  <c r="M10017" i="3"/>
  <c r="N10017" i="3" s="1"/>
  <c r="M10018" i="3"/>
  <c r="N10018" i="3" s="1"/>
  <c r="M10019" i="3"/>
  <c r="N10019" i="3" s="1"/>
  <c r="M10020" i="3"/>
  <c r="N10020" i="3" s="1"/>
  <c r="M10021" i="3"/>
  <c r="N10021" i="3" s="1"/>
  <c r="M9998" i="3"/>
  <c r="N9998" i="3" s="1"/>
  <c r="M9972" i="3"/>
  <c r="N9972" i="3" s="1"/>
  <c r="M9973" i="3"/>
  <c r="N9973" i="3" s="1"/>
  <c r="M9974" i="3"/>
  <c r="N9974" i="3" s="1"/>
  <c r="M9975" i="3"/>
  <c r="N9975" i="3" s="1"/>
  <c r="M9976" i="3"/>
  <c r="N9976" i="3" s="1"/>
  <c r="M9977" i="3"/>
  <c r="N9977" i="3" s="1"/>
  <c r="M9978" i="3"/>
  <c r="N9978" i="3" s="1"/>
  <c r="M9979" i="3"/>
  <c r="N9979" i="3" s="1"/>
  <c r="M9980" i="3"/>
  <c r="N9980" i="3" s="1"/>
  <c r="M9981" i="3"/>
  <c r="N9981" i="3" s="1"/>
  <c r="M9982" i="3"/>
  <c r="N9982" i="3" s="1"/>
  <c r="M9983" i="3"/>
  <c r="N9983" i="3" s="1"/>
  <c r="M9984" i="3"/>
  <c r="N9984" i="3" s="1"/>
  <c r="M9985" i="3"/>
  <c r="N9985" i="3" s="1"/>
  <c r="M9986" i="3"/>
  <c r="N9986" i="3" s="1"/>
  <c r="M9987" i="3"/>
  <c r="N9987" i="3" s="1"/>
  <c r="M9988" i="3"/>
  <c r="N9988" i="3" s="1"/>
  <c r="M9989" i="3"/>
  <c r="M9990" i="3"/>
  <c r="M9991" i="3"/>
  <c r="N9991" i="3" s="1"/>
  <c r="M9992" i="3"/>
  <c r="N9992" i="3" s="1"/>
  <c r="M9993" i="3"/>
  <c r="N9993" i="3" s="1"/>
  <c r="M9994" i="3"/>
  <c r="N9994" i="3" s="1"/>
  <c r="M9971" i="3"/>
  <c r="N9971" i="3" s="1"/>
  <c r="A9969" i="3"/>
  <c r="A9996" i="3" s="1"/>
  <c r="M9943" i="3"/>
  <c r="N9943" i="3" s="1"/>
  <c r="M9944" i="3"/>
  <c r="N9944" i="3" s="1"/>
  <c r="M9945" i="3"/>
  <c r="N9945" i="3" s="1"/>
  <c r="M9946" i="3"/>
  <c r="N9946" i="3" s="1"/>
  <c r="M9947" i="3"/>
  <c r="N9947" i="3" s="1"/>
  <c r="M9948" i="3"/>
  <c r="N9948" i="3" s="1"/>
  <c r="M9949" i="3"/>
  <c r="N9949" i="3" s="1"/>
  <c r="M9950" i="3"/>
  <c r="N9950" i="3" s="1"/>
  <c r="M9951" i="3"/>
  <c r="N9951" i="3" s="1"/>
  <c r="M9952" i="3"/>
  <c r="N9952" i="3" s="1"/>
  <c r="M9953" i="3"/>
  <c r="N9953" i="3" s="1"/>
  <c r="M9954" i="3"/>
  <c r="N9954" i="3" s="1"/>
  <c r="M9955" i="3"/>
  <c r="N9955" i="3" s="1"/>
  <c r="M9956" i="3"/>
  <c r="N9956" i="3" s="1"/>
  <c r="M9957" i="3"/>
  <c r="N9957" i="3" s="1"/>
  <c r="M9958" i="3"/>
  <c r="N9958" i="3" s="1"/>
  <c r="M9959" i="3"/>
  <c r="N9959" i="3" s="1"/>
  <c r="M9960" i="3"/>
  <c r="N9960" i="3" s="1"/>
  <c r="M9961" i="3"/>
  <c r="N9961" i="3" s="1"/>
  <c r="M9962" i="3"/>
  <c r="N9962" i="3" s="1"/>
  <c r="M9963" i="3"/>
  <c r="N9963" i="3" s="1"/>
  <c r="M9964" i="3"/>
  <c r="N9964" i="3" s="1"/>
  <c r="M9965" i="3"/>
  <c r="N9965" i="3" s="1"/>
  <c r="M9942" i="3"/>
  <c r="N9942" i="3" s="1"/>
  <c r="M9916" i="3"/>
  <c r="N9916" i="3" s="1"/>
  <c r="M9917" i="3"/>
  <c r="N9917" i="3" s="1"/>
  <c r="M9918" i="3"/>
  <c r="N9918" i="3" s="1"/>
  <c r="M9919" i="3"/>
  <c r="N9919" i="3" s="1"/>
  <c r="M9920" i="3"/>
  <c r="N9920" i="3" s="1"/>
  <c r="M9921" i="3"/>
  <c r="N9921" i="3" s="1"/>
  <c r="M9922" i="3"/>
  <c r="N9922" i="3" s="1"/>
  <c r="M9923" i="3"/>
  <c r="N9923" i="3" s="1"/>
  <c r="M9924" i="3"/>
  <c r="N9924" i="3" s="1"/>
  <c r="M9925" i="3"/>
  <c r="N9925" i="3" s="1"/>
  <c r="M9926" i="3"/>
  <c r="N9926" i="3" s="1"/>
  <c r="M9927" i="3"/>
  <c r="N9927" i="3" s="1"/>
  <c r="M9928" i="3"/>
  <c r="N9928" i="3" s="1"/>
  <c r="M9929" i="3"/>
  <c r="N9929" i="3" s="1"/>
  <c r="M9930" i="3"/>
  <c r="N9930" i="3" s="1"/>
  <c r="M9931" i="3"/>
  <c r="N9931" i="3" s="1"/>
  <c r="M9932" i="3"/>
  <c r="N9932" i="3" s="1"/>
  <c r="M9933" i="3"/>
  <c r="M9934" i="3"/>
  <c r="M9935" i="3"/>
  <c r="N9935" i="3" s="1"/>
  <c r="M9936" i="3"/>
  <c r="N9936" i="3" s="1"/>
  <c r="M9937" i="3"/>
  <c r="N9937" i="3" s="1"/>
  <c r="M9938" i="3"/>
  <c r="N9938" i="3" s="1"/>
  <c r="M9915" i="3"/>
  <c r="N9915" i="3" s="1"/>
  <c r="A9913" i="3"/>
  <c r="A9940" i="3" s="1"/>
  <c r="A9857" i="3"/>
  <c r="A9884" i="3" s="1"/>
  <c r="M9887" i="3"/>
  <c r="N9887" i="3" s="1"/>
  <c r="M9888" i="3"/>
  <c r="N9888" i="3" s="1"/>
  <c r="M9889" i="3"/>
  <c r="N9889" i="3" s="1"/>
  <c r="M9890" i="3"/>
  <c r="N9890" i="3" s="1"/>
  <c r="M9891" i="3"/>
  <c r="N9891" i="3" s="1"/>
  <c r="M9892" i="3"/>
  <c r="N9892" i="3" s="1"/>
  <c r="M9893" i="3"/>
  <c r="N9893" i="3" s="1"/>
  <c r="M9894" i="3"/>
  <c r="N9894" i="3" s="1"/>
  <c r="M9895" i="3"/>
  <c r="N9895" i="3" s="1"/>
  <c r="M9896" i="3"/>
  <c r="N9896" i="3" s="1"/>
  <c r="M9897" i="3"/>
  <c r="N9897" i="3" s="1"/>
  <c r="M9898" i="3"/>
  <c r="N9898" i="3" s="1"/>
  <c r="M9899" i="3"/>
  <c r="N9899" i="3" s="1"/>
  <c r="M9900" i="3"/>
  <c r="N9900" i="3" s="1"/>
  <c r="M9901" i="3"/>
  <c r="N9901" i="3" s="1"/>
  <c r="M9902" i="3"/>
  <c r="N9902" i="3" s="1"/>
  <c r="M9903" i="3"/>
  <c r="N9903" i="3" s="1"/>
  <c r="M9904" i="3"/>
  <c r="N9904" i="3" s="1"/>
  <c r="M9905" i="3"/>
  <c r="N9905" i="3" s="1"/>
  <c r="M9906" i="3"/>
  <c r="N9906" i="3" s="1"/>
  <c r="M9907" i="3"/>
  <c r="N9907" i="3" s="1"/>
  <c r="M9908" i="3"/>
  <c r="N9908" i="3" s="1"/>
  <c r="M9909" i="3"/>
  <c r="N9909" i="3" s="1"/>
  <c r="M9886" i="3"/>
  <c r="N9886" i="3" s="1"/>
  <c r="M9860" i="3"/>
  <c r="N9860" i="3" s="1"/>
  <c r="M9861" i="3"/>
  <c r="N9861" i="3" s="1"/>
  <c r="M9862" i="3"/>
  <c r="N9862" i="3" s="1"/>
  <c r="M9863" i="3"/>
  <c r="N9863" i="3" s="1"/>
  <c r="M9864" i="3"/>
  <c r="N9864" i="3" s="1"/>
  <c r="M9865" i="3"/>
  <c r="N9865" i="3" s="1"/>
  <c r="M9866" i="3"/>
  <c r="N9866" i="3" s="1"/>
  <c r="M9867" i="3"/>
  <c r="N9867" i="3" s="1"/>
  <c r="M9868" i="3"/>
  <c r="N9868" i="3" s="1"/>
  <c r="M9869" i="3"/>
  <c r="N9869" i="3" s="1"/>
  <c r="M9870" i="3"/>
  <c r="N9870" i="3" s="1"/>
  <c r="M9871" i="3"/>
  <c r="N9871" i="3" s="1"/>
  <c r="M9872" i="3"/>
  <c r="N9872" i="3" s="1"/>
  <c r="M9873" i="3"/>
  <c r="N9873" i="3" s="1"/>
  <c r="M9874" i="3"/>
  <c r="N9874" i="3" s="1"/>
  <c r="M9875" i="3"/>
  <c r="N9875" i="3" s="1"/>
  <c r="M9876" i="3"/>
  <c r="N9876" i="3" s="1"/>
  <c r="M9877" i="3"/>
  <c r="M9878" i="3"/>
  <c r="M9879" i="3"/>
  <c r="N9879" i="3" s="1"/>
  <c r="M9880" i="3"/>
  <c r="N9880" i="3" s="1"/>
  <c r="M9881" i="3"/>
  <c r="N9881" i="3" s="1"/>
  <c r="M9882" i="3"/>
  <c r="N9882" i="3" s="1"/>
  <c r="M9859" i="3"/>
  <c r="N9859" i="3" s="1"/>
  <c r="N10861" i="3"/>
  <c r="N10859" i="3"/>
  <c r="N10853" i="3"/>
  <c r="N10838" i="3"/>
  <c r="N10832" i="3"/>
  <c r="N10814" i="3"/>
  <c r="N10811" i="3"/>
  <c r="N10800" i="3"/>
  <c r="N10796" i="3"/>
  <c r="N10761" i="3"/>
  <c r="N10747" i="3"/>
  <c r="N10731" i="3"/>
  <c r="N10727" i="3"/>
  <c r="N10716" i="3"/>
  <c r="N10712" i="3"/>
  <c r="N10704" i="3"/>
  <c r="N10693" i="3"/>
  <c r="N10692" i="3"/>
  <c r="N10691" i="3"/>
  <c r="N10690" i="3"/>
  <c r="N10689" i="3"/>
  <c r="N10688" i="3"/>
  <c r="N10687" i="3"/>
  <c r="N10686" i="3"/>
  <c r="N10685" i="3"/>
  <c r="N10684" i="3"/>
  <c r="N10683" i="3"/>
  <c r="N10682" i="3"/>
  <c r="N10681" i="3"/>
  <c r="N10680" i="3"/>
  <c r="N10679" i="3"/>
  <c r="N10678" i="3"/>
  <c r="N10677" i="3"/>
  <c r="N10676" i="3"/>
  <c r="N10675" i="3"/>
  <c r="N10674" i="3"/>
  <c r="N10673" i="3"/>
  <c r="N10672" i="3"/>
  <c r="N10671" i="3"/>
  <c r="N10660" i="3"/>
  <c r="N10657" i="3"/>
  <c r="N10650" i="3"/>
  <c r="N10636" i="3"/>
  <c r="N10622" i="3"/>
  <c r="N10620" i="3"/>
  <c r="N10609" i="3"/>
  <c r="N10601" i="3"/>
  <c r="N10599" i="3"/>
  <c r="N10597" i="3"/>
  <c r="N10589" i="3"/>
  <c r="N10575" i="3"/>
  <c r="N10563" i="3"/>
  <c r="N10552" i="3"/>
  <c r="N10544" i="3"/>
  <c r="N10532" i="3"/>
  <c r="N10481" i="3"/>
  <c r="N10475" i="3"/>
  <c r="N10469" i="3"/>
  <c r="N10461" i="3"/>
  <c r="N10442" i="3"/>
  <c r="N10434" i="3"/>
  <c r="N10426" i="3"/>
  <c r="N10408" i="3"/>
  <c r="N10399" i="3"/>
  <c r="N10377" i="3"/>
  <c r="N10369" i="3"/>
  <c r="N10347" i="3"/>
  <c r="N10320" i="3"/>
  <c r="N10316" i="3"/>
  <c r="N10265" i="3"/>
  <c r="N10202" i="3"/>
  <c r="N10131" i="3"/>
  <c r="K5841" i="19" s="1"/>
  <c r="M9831" i="3"/>
  <c r="N9831" i="3" s="1"/>
  <c r="M9832" i="3"/>
  <c r="N9832" i="3" s="1"/>
  <c r="M9833" i="3"/>
  <c r="N9833" i="3" s="1"/>
  <c r="M9834" i="3"/>
  <c r="N9834" i="3" s="1"/>
  <c r="M9835" i="3"/>
  <c r="N9835" i="3" s="1"/>
  <c r="M9836" i="3"/>
  <c r="N9836" i="3" s="1"/>
  <c r="M9837" i="3"/>
  <c r="N9837" i="3" s="1"/>
  <c r="M9838" i="3"/>
  <c r="N9838" i="3" s="1"/>
  <c r="M9839" i="3"/>
  <c r="N9839" i="3" s="1"/>
  <c r="M9840" i="3"/>
  <c r="N9840" i="3" s="1"/>
  <c r="M9841" i="3"/>
  <c r="N9841" i="3" s="1"/>
  <c r="M9842" i="3"/>
  <c r="N9842" i="3" s="1"/>
  <c r="M9843" i="3"/>
  <c r="N9843" i="3" s="1"/>
  <c r="M9844" i="3"/>
  <c r="N9844" i="3" s="1"/>
  <c r="M9845" i="3"/>
  <c r="N9845" i="3" s="1"/>
  <c r="M9846" i="3"/>
  <c r="N9846" i="3" s="1"/>
  <c r="M9847" i="3"/>
  <c r="N9847" i="3" s="1"/>
  <c r="M9848" i="3"/>
  <c r="N9848" i="3" s="1"/>
  <c r="M9849" i="3"/>
  <c r="N9849" i="3" s="1"/>
  <c r="M9850" i="3"/>
  <c r="N9850" i="3" s="1"/>
  <c r="M9851" i="3"/>
  <c r="N9851" i="3" s="1"/>
  <c r="M9852" i="3"/>
  <c r="N9852" i="3" s="1"/>
  <c r="M9853" i="3"/>
  <c r="N9853" i="3" s="1"/>
  <c r="M9830" i="3"/>
  <c r="N9830" i="3" s="1"/>
  <c r="M9804" i="3"/>
  <c r="N9804" i="3" s="1"/>
  <c r="M9805" i="3"/>
  <c r="N9805" i="3" s="1"/>
  <c r="M9806" i="3"/>
  <c r="N9806" i="3" s="1"/>
  <c r="M9807" i="3"/>
  <c r="N9807" i="3" s="1"/>
  <c r="M9808" i="3"/>
  <c r="N9808" i="3" s="1"/>
  <c r="M9809" i="3"/>
  <c r="N9809" i="3" s="1"/>
  <c r="M9810" i="3"/>
  <c r="N9810" i="3" s="1"/>
  <c r="M9811" i="3"/>
  <c r="N9811" i="3" s="1"/>
  <c r="M9812" i="3"/>
  <c r="N9812" i="3" s="1"/>
  <c r="M9813" i="3"/>
  <c r="N9813" i="3" s="1"/>
  <c r="M9814" i="3"/>
  <c r="N9814" i="3" s="1"/>
  <c r="M9815" i="3"/>
  <c r="N9815" i="3" s="1"/>
  <c r="M9816" i="3"/>
  <c r="N9816" i="3" s="1"/>
  <c r="M9817" i="3"/>
  <c r="N9817" i="3" s="1"/>
  <c r="M9818" i="3"/>
  <c r="N9818" i="3" s="1"/>
  <c r="M9819" i="3"/>
  <c r="N9819" i="3" s="1"/>
  <c r="M9820" i="3"/>
  <c r="N9820" i="3" s="1"/>
  <c r="M9821" i="3"/>
  <c r="M9822" i="3"/>
  <c r="M9823" i="3"/>
  <c r="N9823" i="3" s="1"/>
  <c r="M9824" i="3"/>
  <c r="N9824" i="3" s="1"/>
  <c r="M9825" i="3"/>
  <c r="N9825" i="3" s="1"/>
  <c r="M9826" i="3"/>
  <c r="N9826" i="3" s="1"/>
  <c r="M9803" i="3"/>
  <c r="N9803" i="3" s="1"/>
  <c r="A9801" i="3"/>
  <c r="A9828" i="3" s="1"/>
  <c r="K5673" i="19" l="1"/>
  <c r="K6151" i="19"/>
  <c r="G6236" i="19"/>
  <c r="G5734" i="19"/>
  <c r="G5885" i="19"/>
  <c r="K5933" i="19"/>
  <c r="K5955" i="19"/>
  <c r="G6014" i="19"/>
  <c r="K6067" i="19"/>
  <c r="K6079" i="19"/>
  <c r="G6161" i="19"/>
  <c r="K6187" i="19"/>
  <c r="G6252" i="19"/>
  <c r="G6313" i="19"/>
  <c r="K6374" i="19"/>
  <c r="K6439" i="19"/>
  <c r="K6493" i="19"/>
  <c r="G6276" i="19"/>
  <c r="K6337" i="19"/>
  <c r="G5680" i="19"/>
  <c r="G5672" i="19"/>
  <c r="G5664" i="19"/>
  <c r="K5680" i="19"/>
  <c r="K5672" i="19"/>
  <c r="K5664" i="19"/>
  <c r="G5961" i="19"/>
  <c r="G6035" i="19"/>
  <c r="K6081" i="19"/>
  <c r="K6116" i="19"/>
  <c r="K6144" i="19"/>
  <c r="K6152" i="19"/>
  <c r="K6160" i="19"/>
  <c r="K6173" i="19"/>
  <c r="G6239" i="19"/>
  <c r="G5715" i="19"/>
  <c r="G5707" i="19"/>
  <c r="G5699" i="19"/>
  <c r="K5715" i="19"/>
  <c r="K5707" i="19"/>
  <c r="K5699" i="19"/>
  <c r="G5741" i="19"/>
  <c r="G5733" i="19"/>
  <c r="G5725" i="19"/>
  <c r="K5741" i="19"/>
  <c r="K5733" i="19"/>
  <c r="K5725" i="19"/>
  <c r="G5766" i="19"/>
  <c r="G5758" i="19"/>
  <c r="K5774" i="19"/>
  <c r="K5766" i="19"/>
  <c r="K5758" i="19"/>
  <c r="K5852" i="19"/>
  <c r="G5901" i="19"/>
  <c r="G5893" i="19"/>
  <c r="K5884" i="19"/>
  <c r="K5900" i="19"/>
  <c r="K5892" i="19"/>
  <c r="G5933" i="19"/>
  <c r="G5924" i="19"/>
  <c r="K5916" i="19"/>
  <c r="K5932" i="19"/>
  <c r="K5924" i="19"/>
  <c r="G5965" i="19"/>
  <c r="G5955" i="19"/>
  <c r="K5971" i="19"/>
  <c r="K5963" i="19"/>
  <c r="K5954" i="19"/>
  <c r="G6003" i="19"/>
  <c r="G5995" i="19"/>
  <c r="G5985" i="19"/>
  <c r="K6001" i="19"/>
  <c r="K5992" i="19"/>
  <c r="K5983" i="19"/>
  <c r="G6022" i="19"/>
  <c r="G6013" i="19"/>
  <c r="K6028" i="19"/>
  <c r="K6019" i="19"/>
  <c r="G6067" i="19"/>
  <c r="G6059" i="19"/>
  <c r="G6051" i="19"/>
  <c r="K6066" i="19"/>
  <c r="K6058" i="19"/>
  <c r="K6050" i="19"/>
  <c r="G6099" i="19"/>
  <c r="G6090" i="19"/>
  <c r="G6081" i="19"/>
  <c r="K6096" i="19"/>
  <c r="K6087" i="19"/>
  <c r="K6078" i="19"/>
  <c r="G6115" i="19"/>
  <c r="K6129" i="19"/>
  <c r="K6121" i="19"/>
  <c r="K6111" i="19"/>
  <c r="G6160" i="19"/>
  <c r="G6150" i="19"/>
  <c r="G6141" i="19"/>
  <c r="G6180" i="19"/>
  <c r="K6195" i="19"/>
  <c r="K6186" i="19"/>
  <c r="K6178" i="19"/>
  <c r="G6225" i="19"/>
  <c r="G6216" i="19"/>
  <c r="G6207" i="19"/>
  <c r="K6223" i="19"/>
  <c r="K6213" i="19"/>
  <c r="K6205" i="19"/>
  <c r="G6251" i="19"/>
  <c r="G6243" i="19"/>
  <c r="K6255" i="19"/>
  <c r="K6246" i="19"/>
  <c r="K6238" i="19"/>
  <c r="G6281" i="19"/>
  <c r="K6273" i="19"/>
  <c r="G6300" i="19"/>
  <c r="G6314" i="19"/>
  <c r="K6305" i="19"/>
  <c r="K6319" i="19"/>
  <c r="G6342" i="19"/>
  <c r="K6338" i="19"/>
  <c r="G6364" i="19"/>
  <c r="K6381" i="19"/>
  <c r="G6403" i="19"/>
  <c r="G6418" i="19"/>
  <c r="K6406" i="19"/>
  <c r="K6419" i="19"/>
  <c r="G6437" i="19"/>
  <c r="G6451" i="19"/>
  <c r="K6441" i="19"/>
  <c r="G6461" i="19"/>
  <c r="G6471" i="19"/>
  <c r="G6482" i="19"/>
  <c r="K6469" i="19"/>
  <c r="K6479" i="19"/>
  <c r="G6497" i="19"/>
  <c r="G6507" i="19"/>
  <c r="K6494" i="19"/>
  <c r="K6505" i="19"/>
  <c r="K6515" i="19"/>
  <c r="G6535" i="19"/>
  <c r="K6526" i="19"/>
  <c r="K6539" i="19"/>
  <c r="G6288" i="19"/>
  <c r="G6275" i="19"/>
  <c r="K6284" i="19"/>
  <c r="K6271" i="19"/>
  <c r="G6306" i="19"/>
  <c r="K6312" i="19"/>
  <c r="G6339" i="19"/>
  <c r="K6348" i="19"/>
  <c r="K6336" i="19"/>
  <c r="G6378" i="19"/>
  <c r="G6367" i="19"/>
  <c r="K6378" i="19"/>
  <c r="G6396" i="19"/>
  <c r="G6400" i="19"/>
  <c r="K6404" i="19"/>
  <c r="G6438" i="19"/>
  <c r="K6442" i="19"/>
  <c r="G6476" i="19"/>
  <c r="K6468" i="19"/>
  <c r="K6492" i="19"/>
  <c r="G6541" i="19"/>
  <c r="K6524" i="19"/>
  <c r="K6529" i="19"/>
  <c r="K5681" i="19"/>
  <c r="K6143" i="19"/>
  <c r="G5708" i="19"/>
  <c r="G5767" i="19"/>
  <c r="K5893" i="19"/>
  <c r="G5996" i="19"/>
  <c r="G6032" i="19"/>
  <c r="G6091" i="19"/>
  <c r="K6112" i="19"/>
  <c r="G6181" i="19"/>
  <c r="G6208" i="19"/>
  <c r="K6239" i="19"/>
  <c r="K6317" i="19"/>
  <c r="G6417" i="19"/>
  <c r="G6481" i="19"/>
  <c r="K6503" i="19"/>
  <c r="K6286" i="19"/>
  <c r="G6340" i="19"/>
  <c r="G6368" i="19"/>
  <c r="K6444" i="19"/>
  <c r="K6472" i="19"/>
  <c r="G6545" i="19"/>
  <c r="G5671" i="19"/>
  <c r="G5663" i="19"/>
  <c r="K5679" i="19"/>
  <c r="K5671" i="19"/>
  <c r="K5663" i="19"/>
  <c r="K5961" i="19"/>
  <c r="K6027" i="19"/>
  <c r="K6093" i="19"/>
  <c r="K6130" i="19"/>
  <c r="K6145" i="19"/>
  <c r="K6153" i="19"/>
  <c r="K6161" i="19"/>
  <c r="K6177" i="19"/>
  <c r="G5714" i="19"/>
  <c r="G5706" i="19"/>
  <c r="G5698" i="19"/>
  <c r="K5714" i="19"/>
  <c r="K5706" i="19"/>
  <c r="K5698" i="19"/>
  <c r="G5724" i="19"/>
  <c r="G5740" i="19"/>
  <c r="G5732" i="19"/>
  <c r="K5724" i="19"/>
  <c r="K5740" i="19"/>
  <c r="K5732" i="19"/>
  <c r="G5773" i="19"/>
  <c r="G5765" i="19"/>
  <c r="G5757" i="19"/>
  <c r="K5773" i="19"/>
  <c r="K5765" i="19"/>
  <c r="K5757" i="19"/>
  <c r="G5884" i="19"/>
  <c r="G5900" i="19"/>
  <c r="G5892" i="19"/>
  <c r="K5907" i="19"/>
  <c r="K5899" i="19"/>
  <c r="K5891" i="19"/>
  <c r="G5916" i="19"/>
  <c r="G5932" i="19"/>
  <c r="G5923" i="19"/>
  <c r="K5939" i="19"/>
  <c r="K5931" i="19"/>
  <c r="K5923" i="19"/>
  <c r="G5948" i="19"/>
  <c r="G5964" i="19"/>
  <c r="G5954" i="19"/>
  <c r="K5970" i="19"/>
  <c r="K5962" i="19"/>
  <c r="K5953" i="19"/>
  <c r="G6002" i="19"/>
  <c r="G5993" i="19"/>
  <c r="G5984" i="19"/>
  <c r="K6000" i="19"/>
  <c r="K5991" i="19"/>
  <c r="K5982" i="19"/>
  <c r="G6021" i="19"/>
  <c r="K6012" i="19"/>
  <c r="K6026" i="19"/>
  <c r="K6018" i="19"/>
  <c r="G6066" i="19"/>
  <c r="G6058" i="19"/>
  <c r="G6049" i="19"/>
  <c r="K6065" i="19"/>
  <c r="K6057" i="19"/>
  <c r="K6049" i="19"/>
  <c r="G6098" i="19"/>
  <c r="G6088" i="19"/>
  <c r="G6080" i="19"/>
  <c r="K6095" i="19"/>
  <c r="K6086" i="19"/>
  <c r="K6077" i="19"/>
  <c r="G6125" i="19"/>
  <c r="G6114" i="19"/>
  <c r="K6128" i="19"/>
  <c r="K6120" i="19"/>
  <c r="K6110" i="19"/>
  <c r="G6149" i="19"/>
  <c r="K6140" i="19"/>
  <c r="G6188" i="19"/>
  <c r="G6179" i="19"/>
  <c r="K6194" i="19"/>
  <c r="K6185" i="19"/>
  <c r="K6176" i="19"/>
  <c r="G6224" i="19"/>
  <c r="G6215" i="19"/>
  <c r="G6206" i="19"/>
  <c r="K6221" i="19"/>
  <c r="K6212" i="19"/>
  <c r="G6250" i="19"/>
  <c r="G6242" i="19"/>
  <c r="K6254" i="19"/>
  <c r="K6245" i="19"/>
  <c r="K6237" i="19"/>
  <c r="G6282" i="19"/>
  <c r="K6277" i="19"/>
  <c r="G6301" i="19"/>
  <c r="G6315" i="19"/>
  <c r="K6306" i="19"/>
  <c r="K6321" i="19"/>
  <c r="G6346" i="19"/>
  <c r="K6342" i="19"/>
  <c r="G6365" i="19"/>
  <c r="G6385" i="19"/>
  <c r="K6385" i="19"/>
  <c r="G6406" i="19"/>
  <c r="G6419" i="19"/>
  <c r="K6407" i="19"/>
  <c r="G6439" i="19"/>
  <c r="K6429" i="19"/>
  <c r="K6443" i="19"/>
  <c r="G6462" i="19"/>
  <c r="G6473" i="19"/>
  <c r="G6483" i="19"/>
  <c r="K6470" i="19"/>
  <c r="K6481" i="19"/>
  <c r="G6498" i="19"/>
  <c r="G6509" i="19"/>
  <c r="K6495" i="19"/>
  <c r="K6506" i="19"/>
  <c r="G6538" i="19"/>
  <c r="K6527" i="19"/>
  <c r="K6542" i="19"/>
  <c r="G6272" i="19"/>
  <c r="K6282" i="19"/>
  <c r="G6322" i="19"/>
  <c r="G6304" i="19"/>
  <c r="K6310" i="19"/>
  <c r="G6348" i="19"/>
  <c r="G6337" i="19"/>
  <c r="K6347" i="19"/>
  <c r="K6335" i="19"/>
  <c r="G6376" i="19"/>
  <c r="K6382" i="19"/>
  <c r="K6377" i="19"/>
  <c r="G6416" i="19"/>
  <c r="G6397" i="19"/>
  <c r="K6401" i="19"/>
  <c r="G6436" i="19"/>
  <c r="K6440" i="19"/>
  <c r="G6472" i="19"/>
  <c r="K6464" i="19"/>
  <c r="K6512" i="19"/>
  <c r="G6540" i="19"/>
  <c r="K6545" i="19"/>
  <c r="K6528" i="19"/>
  <c r="G5681" i="19"/>
  <c r="G6097" i="19"/>
  <c r="K5692" i="19"/>
  <c r="G5726" i="19"/>
  <c r="G5956" i="19"/>
  <c r="K6002" i="19"/>
  <c r="G6052" i="19"/>
  <c r="K6097" i="19"/>
  <c r="G6151" i="19"/>
  <c r="G6226" i="19"/>
  <c r="K6247" i="19"/>
  <c r="G6338" i="19"/>
  <c r="K6403" i="19"/>
  <c r="K6467" i="19"/>
  <c r="G6547" i="19"/>
  <c r="K6349" i="19"/>
  <c r="G5670" i="19"/>
  <c r="G5662" i="19"/>
  <c r="K5678" i="19"/>
  <c r="K5670" i="19"/>
  <c r="K5662" i="19"/>
  <c r="G5986" i="19"/>
  <c r="K6035" i="19"/>
  <c r="G6110" i="19"/>
  <c r="G6147" i="19"/>
  <c r="K6146" i="19"/>
  <c r="K6154" i="19"/>
  <c r="K6162" i="19"/>
  <c r="K6193" i="19"/>
  <c r="G6257" i="19"/>
  <c r="G5713" i="19"/>
  <c r="G5705" i="19"/>
  <c r="G5697" i="19"/>
  <c r="K5713" i="19"/>
  <c r="K5705" i="19"/>
  <c r="K5697" i="19"/>
  <c r="G5747" i="19"/>
  <c r="G5739" i="19"/>
  <c r="G5731" i="19"/>
  <c r="K5747" i="19"/>
  <c r="K5739" i="19"/>
  <c r="K5731" i="19"/>
  <c r="G5756" i="19"/>
  <c r="G5772" i="19"/>
  <c r="G5764" i="19"/>
  <c r="K5756" i="19"/>
  <c r="K5772" i="19"/>
  <c r="K5764" i="19"/>
  <c r="K5820" i="19"/>
  <c r="G5852" i="19"/>
  <c r="G5907" i="19"/>
  <c r="G5899" i="19"/>
  <c r="G5890" i="19"/>
  <c r="K5906" i="19"/>
  <c r="K5898" i="19"/>
  <c r="K5890" i="19"/>
  <c r="G5939" i="19"/>
  <c r="G5931" i="19"/>
  <c r="G5922" i="19"/>
  <c r="K5938" i="19"/>
  <c r="K5930" i="19"/>
  <c r="K5922" i="19"/>
  <c r="G5971" i="19"/>
  <c r="G5963" i="19"/>
  <c r="G5953" i="19"/>
  <c r="K5969" i="19"/>
  <c r="K5960" i="19"/>
  <c r="K5952" i="19"/>
  <c r="G6001" i="19"/>
  <c r="G5992" i="19"/>
  <c r="G5983" i="19"/>
  <c r="K5999" i="19"/>
  <c r="K5990" i="19"/>
  <c r="K5981" i="19"/>
  <c r="G6029" i="19"/>
  <c r="G6020" i="19"/>
  <c r="K6034" i="19"/>
  <c r="K6025" i="19"/>
  <c r="K6017" i="19"/>
  <c r="G6065" i="19"/>
  <c r="G6057" i="19"/>
  <c r="G6048" i="19"/>
  <c r="K6064" i="19"/>
  <c r="K6056" i="19"/>
  <c r="K6048" i="19"/>
  <c r="G6096" i="19"/>
  <c r="G6087" i="19"/>
  <c r="G6079" i="19"/>
  <c r="K6094" i="19"/>
  <c r="K6085" i="19"/>
  <c r="G6124" i="19"/>
  <c r="G6113" i="19"/>
  <c r="K6127" i="19"/>
  <c r="K6119" i="19"/>
  <c r="K6109" i="19"/>
  <c r="G6148" i="19"/>
  <c r="G6187" i="19"/>
  <c r="G6178" i="19"/>
  <c r="K6192" i="19"/>
  <c r="K6184" i="19"/>
  <c r="K6175" i="19"/>
  <c r="G6214" i="19"/>
  <c r="G6205" i="19"/>
  <c r="K6220" i="19"/>
  <c r="K6211" i="19"/>
  <c r="G6259" i="19"/>
  <c r="G6249" i="19"/>
  <c r="G6241" i="19"/>
  <c r="K6253" i="19"/>
  <c r="K6244" i="19"/>
  <c r="G6268" i="19"/>
  <c r="G6285" i="19"/>
  <c r="K6278" i="19"/>
  <c r="G6303" i="19"/>
  <c r="G6317" i="19"/>
  <c r="K6307" i="19"/>
  <c r="K6322" i="19"/>
  <c r="G6349" i="19"/>
  <c r="K6345" i="19"/>
  <c r="G6366" i="19"/>
  <c r="K6364" i="19"/>
  <c r="K6386" i="19"/>
  <c r="G6407" i="19"/>
  <c r="K6396" i="19"/>
  <c r="K6410" i="19"/>
  <c r="G6428" i="19"/>
  <c r="G6441" i="19"/>
  <c r="K6430" i="19"/>
  <c r="K6445" i="19"/>
  <c r="G6463" i="19"/>
  <c r="G6474" i="19"/>
  <c r="K6461" i="19"/>
  <c r="K6471" i="19"/>
  <c r="K6482" i="19"/>
  <c r="G6499" i="19"/>
  <c r="K6497" i="19"/>
  <c r="K6507" i="19"/>
  <c r="G6526" i="19"/>
  <c r="G6539" i="19"/>
  <c r="K6530" i="19"/>
  <c r="K6543" i="19"/>
  <c r="G6284" i="19"/>
  <c r="G6270" i="19"/>
  <c r="K6280" i="19"/>
  <c r="G6320" i="19"/>
  <c r="G6302" i="19"/>
  <c r="K6308" i="19"/>
  <c r="G6347" i="19"/>
  <c r="G6336" i="19"/>
  <c r="K6344" i="19"/>
  <c r="K6333" i="19"/>
  <c r="G6375" i="19"/>
  <c r="K6373" i="19"/>
  <c r="K6376" i="19"/>
  <c r="G6413" i="19"/>
  <c r="K6417" i="19"/>
  <c r="K6400" i="19"/>
  <c r="G6432" i="19"/>
  <c r="K6438" i="19"/>
  <c r="G6468" i="19"/>
  <c r="G6492" i="19"/>
  <c r="K6508" i="19"/>
  <c r="G6537" i="19"/>
  <c r="K6544" i="19"/>
  <c r="K6525" i="19"/>
  <c r="G5673" i="19"/>
  <c r="G5957" i="19"/>
  <c r="K5700" i="19"/>
  <c r="K5742" i="19"/>
  <c r="K5767" i="19"/>
  <c r="G5894" i="19"/>
  <c r="G5917" i="19"/>
  <c r="K5948" i="19"/>
  <c r="K5984" i="19"/>
  <c r="G6060" i="19"/>
  <c r="G6082" i="19"/>
  <c r="G6116" i="19"/>
  <c r="G6142" i="19"/>
  <c r="G6217" i="19"/>
  <c r="G6244" i="19"/>
  <c r="G6402" i="19"/>
  <c r="G6470" i="19"/>
  <c r="K6514" i="19"/>
  <c r="K6314" i="19"/>
  <c r="K6379" i="19"/>
  <c r="G5677" i="19"/>
  <c r="G5669" i="19"/>
  <c r="G5661" i="19"/>
  <c r="K5677" i="19"/>
  <c r="K5669" i="19"/>
  <c r="K5661" i="19"/>
  <c r="G5994" i="19"/>
  <c r="G6044" i="19"/>
  <c r="G6118" i="19"/>
  <c r="G6154" i="19"/>
  <c r="K6147" i="19"/>
  <c r="K6155" i="19"/>
  <c r="K6163" i="19"/>
  <c r="G6210" i="19"/>
  <c r="K6236" i="19"/>
  <c r="G5712" i="19"/>
  <c r="G5704" i="19"/>
  <c r="G5696" i="19"/>
  <c r="K5712" i="19"/>
  <c r="K5704" i="19"/>
  <c r="K5696" i="19"/>
  <c r="G5746" i="19"/>
  <c r="G5738" i="19"/>
  <c r="G5730" i="19"/>
  <c r="K5746" i="19"/>
  <c r="K5738" i="19"/>
  <c r="K5730" i="19"/>
  <c r="G5779" i="19"/>
  <c r="G5771" i="19"/>
  <c r="G5763" i="19"/>
  <c r="K5779" i="19"/>
  <c r="K5771" i="19"/>
  <c r="K5763" i="19"/>
  <c r="G5788" i="19"/>
  <c r="K5788" i="19"/>
  <c r="G5906" i="19"/>
  <c r="G5898" i="19"/>
  <c r="G5889" i="19"/>
  <c r="K5905" i="19"/>
  <c r="K5897" i="19"/>
  <c r="K5889" i="19"/>
  <c r="G5938" i="19"/>
  <c r="G5929" i="19"/>
  <c r="G5921" i="19"/>
  <c r="K5937" i="19"/>
  <c r="K5929" i="19"/>
  <c r="K5921" i="19"/>
  <c r="G5970" i="19"/>
  <c r="G5962" i="19"/>
  <c r="G5952" i="19"/>
  <c r="K5968" i="19"/>
  <c r="K5959" i="19"/>
  <c r="K5951" i="19"/>
  <c r="G6000" i="19"/>
  <c r="G5991" i="19"/>
  <c r="G5982" i="19"/>
  <c r="K5997" i="19"/>
  <c r="K5988" i="19"/>
  <c r="G6028" i="19"/>
  <c r="G6018" i="19"/>
  <c r="K6033" i="19"/>
  <c r="K6024" i="19"/>
  <c r="K6016" i="19"/>
  <c r="G6064" i="19"/>
  <c r="G6056" i="19"/>
  <c r="G6047" i="19"/>
  <c r="K6063" i="19"/>
  <c r="K6055" i="19"/>
  <c r="K6047" i="19"/>
  <c r="G6086" i="19"/>
  <c r="G6078" i="19"/>
  <c r="K6092" i="19"/>
  <c r="K6084" i="19"/>
  <c r="G6108" i="19"/>
  <c r="G6123" i="19"/>
  <c r="G6112" i="19"/>
  <c r="K6126" i="19"/>
  <c r="K6118" i="19"/>
  <c r="G6156" i="19"/>
  <c r="G6146" i="19"/>
  <c r="G6172" i="19"/>
  <c r="G6186" i="19"/>
  <c r="G6176" i="19"/>
  <c r="K6191" i="19"/>
  <c r="K6183" i="19"/>
  <c r="K6174" i="19"/>
  <c r="G6221" i="19"/>
  <c r="G6213" i="19"/>
  <c r="K6204" i="19"/>
  <c r="K6219" i="19"/>
  <c r="K6210" i="19"/>
  <c r="G6258" i="19"/>
  <c r="G6248" i="19"/>
  <c r="G6240" i="19"/>
  <c r="K6252" i="19"/>
  <c r="K6243" i="19"/>
  <c r="G6269" i="19"/>
  <c r="K6281" i="19"/>
  <c r="G6305" i="19"/>
  <c r="K6309" i="19"/>
  <c r="K6323" i="19"/>
  <c r="K6346" i="19"/>
  <c r="G6369" i="19"/>
  <c r="K6365" i="19"/>
  <c r="K6387" i="19"/>
  <c r="G6410" i="19"/>
  <c r="K6397" i="19"/>
  <c r="K6411" i="19"/>
  <c r="G6429" i="19"/>
  <c r="G6443" i="19"/>
  <c r="K6431" i="19"/>
  <c r="K6446" i="19"/>
  <c r="G6465" i="19"/>
  <c r="G6475" i="19"/>
  <c r="K6462" i="19"/>
  <c r="K6473" i="19"/>
  <c r="K6483" i="19"/>
  <c r="G6501" i="19"/>
  <c r="K6498" i="19"/>
  <c r="K6509" i="19"/>
  <c r="G6527" i="19"/>
  <c r="K6531" i="19"/>
  <c r="K6546" i="19"/>
  <c r="G6283" i="19"/>
  <c r="K6291" i="19"/>
  <c r="K6279" i="19"/>
  <c r="K6300" i="19"/>
  <c r="K6304" i="19"/>
  <c r="G6345" i="19"/>
  <c r="G6335" i="19"/>
  <c r="K6343" i="19"/>
  <c r="G6387" i="19"/>
  <c r="G6374" i="19"/>
  <c r="K6366" i="19"/>
  <c r="K6375" i="19"/>
  <c r="G6412" i="19"/>
  <c r="K6416" i="19"/>
  <c r="G6448" i="19"/>
  <c r="G6430" i="19"/>
  <c r="K6436" i="19"/>
  <c r="G6464" i="19"/>
  <c r="G6512" i="19"/>
  <c r="K6504" i="19"/>
  <c r="G6536" i="19"/>
  <c r="K6541" i="19"/>
  <c r="G5665" i="19"/>
  <c r="K6114" i="19"/>
  <c r="G5692" i="19"/>
  <c r="K5726" i="19"/>
  <c r="K5901" i="19"/>
  <c r="K5925" i="19"/>
  <c r="K5964" i="19"/>
  <c r="K5993" i="19"/>
  <c r="K6020" i="19"/>
  <c r="K6051" i="19"/>
  <c r="K6088" i="19"/>
  <c r="K6122" i="19"/>
  <c r="K6179" i="19"/>
  <c r="K6206" i="19"/>
  <c r="G6277" i="19"/>
  <c r="K6334" i="19"/>
  <c r="K6418" i="19"/>
  <c r="G6506" i="19"/>
  <c r="G6290" i="19"/>
  <c r="G6352" i="19"/>
  <c r="K6405" i="19"/>
  <c r="G5660" i="19"/>
  <c r="G5676" i="19"/>
  <c r="G5668" i="19"/>
  <c r="K5660" i="19"/>
  <c r="K5676" i="19"/>
  <c r="K5668" i="19"/>
  <c r="K5989" i="19"/>
  <c r="G6050" i="19"/>
  <c r="G6120" i="19"/>
  <c r="G6157" i="19"/>
  <c r="K6148" i="19"/>
  <c r="K6156" i="19"/>
  <c r="G6177" i="19"/>
  <c r="K6251" i="19"/>
  <c r="G5703" i="19"/>
  <c r="G5695" i="19"/>
  <c r="K5711" i="19"/>
  <c r="K5703" i="19"/>
  <c r="K5695" i="19"/>
  <c r="G5745" i="19"/>
  <c r="G5737" i="19"/>
  <c r="G5729" i="19"/>
  <c r="K5745" i="19"/>
  <c r="K5737" i="19"/>
  <c r="K5729" i="19"/>
  <c r="G5778" i="19"/>
  <c r="G5770" i="19"/>
  <c r="G5762" i="19"/>
  <c r="K5778" i="19"/>
  <c r="K5770" i="19"/>
  <c r="K5762" i="19"/>
  <c r="G5820" i="19"/>
  <c r="G5905" i="19"/>
  <c r="G5897" i="19"/>
  <c r="G5888" i="19"/>
  <c r="K5904" i="19"/>
  <c r="K5896" i="19"/>
  <c r="K5888" i="19"/>
  <c r="G5937" i="19"/>
  <c r="G5928" i="19"/>
  <c r="G5920" i="19"/>
  <c r="K5936" i="19"/>
  <c r="K5928" i="19"/>
  <c r="K5920" i="19"/>
  <c r="G5969" i="19"/>
  <c r="G5960" i="19"/>
  <c r="G5951" i="19"/>
  <c r="K5967" i="19"/>
  <c r="K5958" i="19"/>
  <c r="K5950" i="19"/>
  <c r="G5990" i="19"/>
  <c r="G5981" i="19"/>
  <c r="K5996" i="19"/>
  <c r="K5987" i="19"/>
  <c r="G6012" i="19"/>
  <c r="G6026" i="19"/>
  <c r="G6017" i="19"/>
  <c r="K6032" i="19"/>
  <c r="K6023" i="19"/>
  <c r="K6015" i="19"/>
  <c r="G6055" i="19"/>
  <c r="G6046" i="19"/>
  <c r="K6062" i="19"/>
  <c r="K6054" i="19"/>
  <c r="K6046" i="19"/>
  <c r="G6085" i="19"/>
  <c r="K6076" i="19"/>
  <c r="K6091" i="19"/>
  <c r="K6083" i="19"/>
  <c r="G6131" i="19"/>
  <c r="G6121" i="19"/>
  <c r="G6111" i="19"/>
  <c r="K6125" i="19"/>
  <c r="K6117" i="19"/>
  <c r="G6140" i="19"/>
  <c r="G6155" i="19"/>
  <c r="G6145" i="19"/>
  <c r="G6195" i="19"/>
  <c r="G6184" i="19"/>
  <c r="G6175" i="19"/>
  <c r="K6190" i="19"/>
  <c r="K6182" i="19"/>
  <c r="G6220" i="19"/>
  <c r="G6212" i="19"/>
  <c r="K6227" i="19"/>
  <c r="K6217" i="19"/>
  <c r="K6209" i="19"/>
  <c r="G6256" i="19"/>
  <c r="G6247" i="19"/>
  <c r="G6238" i="19"/>
  <c r="K6250" i="19"/>
  <c r="K6242" i="19"/>
  <c r="G6271" i="19"/>
  <c r="G6289" i="19"/>
  <c r="K6283" i="19"/>
  <c r="G6307" i="19"/>
  <c r="G6321" i="19"/>
  <c r="K6311" i="19"/>
  <c r="G6332" i="19"/>
  <c r="G6354" i="19"/>
  <c r="K6350" i="19"/>
  <c r="G6373" i="19"/>
  <c r="K6369" i="19"/>
  <c r="G6398" i="19"/>
  <c r="G6411" i="19"/>
  <c r="K6398" i="19"/>
  <c r="K6413" i="19"/>
  <c r="G6431" i="19"/>
  <c r="G6445" i="19"/>
  <c r="K6433" i="19"/>
  <c r="K6447" i="19"/>
  <c r="G6466" i="19"/>
  <c r="G6477" i="19"/>
  <c r="K6463" i="19"/>
  <c r="K6474" i="19"/>
  <c r="G6502" i="19"/>
  <c r="G6513" i="19"/>
  <c r="K6499" i="19"/>
  <c r="K6510" i="19"/>
  <c r="G6528" i="19"/>
  <c r="K6534" i="19"/>
  <c r="K6547" i="19"/>
  <c r="G6280" i="19"/>
  <c r="K6290" i="19"/>
  <c r="K6276" i="19"/>
  <c r="G6316" i="19"/>
  <c r="K6320" i="19"/>
  <c r="K6302" i="19"/>
  <c r="G6344" i="19"/>
  <c r="K6355" i="19"/>
  <c r="K6341" i="19"/>
  <c r="G6386" i="19"/>
  <c r="G6372" i="19"/>
  <c r="K6384" i="19"/>
  <c r="K6372" i="19"/>
  <c r="G6409" i="19"/>
  <c r="K6412" i="19"/>
  <c r="K6428" i="19"/>
  <c r="K6434" i="19"/>
  <c r="K6460" i="19"/>
  <c r="G6508" i="19"/>
  <c r="K6500" i="19"/>
  <c r="G6533" i="19"/>
  <c r="K6540" i="19"/>
  <c r="K5665" i="19"/>
  <c r="K6159" i="19"/>
  <c r="K5708" i="19"/>
  <c r="G5759" i="19"/>
  <c r="K5759" i="19"/>
  <c r="K5885" i="19"/>
  <c r="K5917" i="19"/>
  <c r="G5987" i="19"/>
  <c r="K6029" i="19"/>
  <c r="K6059" i="19"/>
  <c r="K6131" i="19"/>
  <c r="K6172" i="19"/>
  <c r="K6224" i="19"/>
  <c r="K6256" i="19"/>
  <c r="K6303" i="19"/>
  <c r="G6435" i="19"/>
  <c r="K6478" i="19"/>
  <c r="G6534" i="19"/>
  <c r="G6308" i="19"/>
  <c r="G6379" i="19"/>
  <c r="G6440" i="19"/>
  <c r="G6480" i="19"/>
  <c r="G6496" i="19"/>
  <c r="G6525" i="19"/>
  <c r="K6532" i="19"/>
  <c r="G5683" i="19"/>
  <c r="G5675" i="19"/>
  <c r="G5667" i="19"/>
  <c r="K5683" i="19"/>
  <c r="K5675" i="19"/>
  <c r="K5667" i="19"/>
  <c r="G5891" i="19"/>
  <c r="K5998" i="19"/>
  <c r="G6077" i="19"/>
  <c r="G6122" i="19"/>
  <c r="K6141" i="19"/>
  <c r="K6149" i="19"/>
  <c r="K6157" i="19"/>
  <c r="G6185" i="19"/>
  <c r="K6218" i="19"/>
  <c r="K6257" i="19"/>
  <c r="G5702" i="19"/>
  <c r="G5694" i="19"/>
  <c r="K5710" i="19"/>
  <c r="K5702" i="19"/>
  <c r="K5694" i="19"/>
  <c r="G5744" i="19"/>
  <c r="G5736" i="19"/>
  <c r="G5728" i="19"/>
  <c r="K5744" i="19"/>
  <c r="K5736" i="19"/>
  <c r="K5728" i="19"/>
  <c r="G5777" i="19"/>
  <c r="G5769" i="19"/>
  <c r="G5761" i="19"/>
  <c r="K5777" i="19"/>
  <c r="K5769" i="19"/>
  <c r="K5761" i="19"/>
  <c r="G5904" i="19"/>
  <c r="G5896" i="19"/>
  <c r="G5887" i="19"/>
  <c r="K5903" i="19"/>
  <c r="K5895" i="19"/>
  <c r="K5887" i="19"/>
  <c r="G5936" i="19"/>
  <c r="G5927" i="19"/>
  <c r="G5919" i="19"/>
  <c r="K5935" i="19"/>
  <c r="K5927" i="19"/>
  <c r="K5919" i="19"/>
  <c r="G5968" i="19"/>
  <c r="G5959" i="19"/>
  <c r="G5950" i="19"/>
  <c r="K5966" i="19"/>
  <c r="K5957" i="19"/>
  <c r="K5949" i="19"/>
  <c r="G5989" i="19"/>
  <c r="K5980" i="19"/>
  <c r="K5995" i="19"/>
  <c r="K5986" i="19"/>
  <c r="G6034" i="19"/>
  <c r="G6025" i="19"/>
  <c r="G6016" i="19"/>
  <c r="K6031" i="19"/>
  <c r="K6022" i="19"/>
  <c r="K6014" i="19"/>
  <c r="G6054" i="19"/>
  <c r="G6045" i="19"/>
  <c r="K6061" i="19"/>
  <c r="K6053" i="19"/>
  <c r="K6045" i="19"/>
  <c r="G6093" i="19"/>
  <c r="G6084" i="19"/>
  <c r="K6099" i="19"/>
  <c r="K6090" i="19"/>
  <c r="K6082" i="19"/>
  <c r="G6129" i="19"/>
  <c r="G6119" i="19"/>
  <c r="G6109" i="19"/>
  <c r="K6124" i="19"/>
  <c r="K6115" i="19"/>
  <c r="G6163" i="19"/>
  <c r="G6153" i="19"/>
  <c r="G6144" i="19"/>
  <c r="G6194" i="19"/>
  <c r="G6183" i="19"/>
  <c r="G6174" i="19"/>
  <c r="K6189" i="19"/>
  <c r="K6181" i="19"/>
  <c r="G6204" i="19"/>
  <c r="G6219" i="19"/>
  <c r="G6211" i="19"/>
  <c r="K6226" i="19"/>
  <c r="K6216" i="19"/>
  <c r="K6208" i="19"/>
  <c r="G6246" i="19"/>
  <c r="G6237" i="19"/>
  <c r="K6249" i="19"/>
  <c r="K6241" i="19"/>
  <c r="G6273" i="19"/>
  <c r="K6268" i="19"/>
  <c r="K6285" i="19"/>
  <c r="G6309" i="19"/>
  <c r="G6323" i="19"/>
  <c r="K6313" i="19"/>
  <c r="G6333" i="19"/>
  <c r="G6355" i="19"/>
  <c r="K6351" i="19"/>
  <c r="G6377" i="19"/>
  <c r="K6370" i="19"/>
  <c r="G6399" i="19"/>
  <c r="K6399" i="19"/>
  <c r="K6414" i="19"/>
  <c r="G6433" i="19"/>
  <c r="K6435" i="19"/>
  <c r="K6449" i="19"/>
  <c r="G6467" i="19"/>
  <c r="K6465" i="19"/>
  <c r="K6475" i="19"/>
  <c r="G6493" i="19"/>
  <c r="G6503" i="19"/>
  <c r="G6514" i="19"/>
  <c r="K6501" i="19"/>
  <c r="K6511" i="19"/>
  <c r="G6530" i="19"/>
  <c r="G6544" i="19"/>
  <c r="K6535" i="19"/>
  <c r="G6279" i="19"/>
  <c r="K6288" i="19"/>
  <c r="K6275" i="19"/>
  <c r="G6312" i="19"/>
  <c r="K6318" i="19"/>
  <c r="G6343" i="19"/>
  <c r="K6353" i="19"/>
  <c r="K6340" i="19"/>
  <c r="G6384" i="19"/>
  <c r="G6371" i="19"/>
  <c r="K6383" i="19"/>
  <c r="K6368" i="19"/>
  <c r="G6408" i="19"/>
  <c r="K6409" i="19"/>
  <c r="G6444" i="19"/>
  <c r="K6450" i="19"/>
  <c r="K6432" i="19"/>
  <c r="K6480" i="19"/>
  <c r="G6504" i="19"/>
  <c r="K6496" i="19"/>
  <c r="G6532" i="19"/>
  <c r="K6537" i="19"/>
  <c r="G6027" i="19"/>
  <c r="G5700" i="19"/>
  <c r="K5734" i="19"/>
  <c r="K5775" i="19"/>
  <c r="G5925" i="19"/>
  <c r="G5980" i="19"/>
  <c r="G6023" i="19"/>
  <c r="G6076" i="19"/>
  <c r="G6192" i="19"/>
  <c r="K6214" i="19"/>
  <c r="K6270" i="19"/>
  <c r="G6450" i="19"/>
  <c r="G6495" i="19"/>
  <c r="K6538" i="19"/>
  <c r="K6272" i="19"/>
  <c r="G6404" i="19"/>
  <c r="G5682" i="19"/>
  <c r="G5674" i="19"/>
  <c r="G5666" i="19"/>
  <c r="K5682" i="19"/>
  <c r="K5674" i="19"/>
  <c r="K5666" i="19"/>
  <c r="G5930" i="19"/>
  <c r="G6019" i="19"/>
  <c r="G6089" i="19"/>
  <c r="G6130" i="19"/>
  <c r="K6142" i="19"/>
  <c r="K6150" i="19"/>
  <c r="K6158" i="19"/>
  <c r="G6189" i="19"/>
  <c r="K6222" i="19"/>
  <c r="K6259" i="19"/>
  <c r="G5709" i="19"/>
  <c r="G5701" i="19"/>
  <c r="G5693" i="19"/>
  <c r="K5709" i="19"/>
  <c r="K5701" i="19"/>
  <c r="K5693" i="19"/>
  <c r="G5735" i="19"/>
  <c r="G5727" i="19"/>
  <c r="K5743" i="19"/>
  <c r="K5735" i="19"/>
  <c r="K5727" i="19"/>
  <c r="G5776" i="19"/>
  <c r="G5768" i="19"/>
  <c r="G5760" i="19"/>
  <c r="K5776" i="19"/>
  <c r="K5768" i="19"/>
  <c r="K5760" i="19"/>
  <c r="G5895" i="19"/>
  <c r="G5886" i="19"/>
  <c r="K5902" i="19"/>
  <c r="K5894" i="19"/>
  <c r="K5886" i="19"/>
  <c r="G5926" i="19"/>
  <c r="G5918" i="19"/>
  <c r="K5934" i="19"/>
  <c r="K5926" i="19"/>
  <c r="K5918" i="19"/>
  <c r="G5958" i="19"/>
  <c r="G5949" i="19"/>
  <c r="K5965" i="19"/>
  <c r="K5956" i="19"/>
  <c r="G5997" i="19"/>
  <c r="G5988" i="19"/>
  <c r="K6003" i="19"/>
  <c r="K5994" i="19"/>
  <c r="K5985" i="19"/>
  <c r="G6033" i="19"/>
  <c r="G6024" i="19"/>
  <c r="G6015" i="19"/>
  <c r="K6030" i="19"/>
  <c r="K6021" i="19"/>
  <c r="K6013" i="19"/>
  <c r="G6061" i="19"/>
  <c r="G6053" i="19"/>
  <c r="K6044" i="19"/>
  <c r="K6060" i="19"/>
  <c r="K6052" i="19"/>
  <c r="G6092" i="19"/>
  <c r="G6083" i="19"/>
  <c r="K6098" i="19"/>
  <c r="K6089" i="19"/>
  <c r="K6080" i="19"/>
  <c r="G6128" i="19"/>
  <c r="G6117" i="19"/>
  <c r="K6108" i="19"/>
  <c r="K6123" i="19"/>
  <c r="K6113" i="19"/>
  <c r="G6162" i="19"/>
  <c r="G6152" i="19"/>
  <c r="G6143" i="19"/>
  <c r="G6193" i="19"/>
  <c r="G6182" i="19"/>
  <c r="G6173" i="19"/>
  <c r="K6188" i="19"/>
  <c r="K6180" i="19"/>
  <c r="G6227" i="19"/>
  <c r="G6218" i="19"/>
  <c r="G6209" i="19"/>
  <c r="K6225" i="19"/>
  <c r="K6215" i="19"/>
  <c r="K6207" i="19"/>
  <c r="G6253" i="19"/>
  <c r="G6245" i="19"/>
  <c r="K6258" i="19"/>
  <c r="K6248" i="19"/>
  <c r="K6240" i="19"/>
  <c r="G6274" i="19"/>
  <c r="K6269" i="19"/>
  <c r="K6289" i="19"/>
  <c r="G6311" i="19"/>
  <c r="K6301" i="19"/>
  <c r="K6315" i="19"/>
  <c r="G6334" i="19"/>
  <c r="K6332" i="19"/>
  <c r="K6354" i="19"/>
  <c r="G6381" i="19"/>
  <c r="K6371" i="19"/>
  <c r="G6401" i="19"/>
  <c r="K6402" i="19"/>
  <c r="K6415" i="19"/>
  <c r="G6434" i="19"/>
  <c r="G6449" i="19"/>
  <c r="K6437" i="19"/>
  <c r="K6451" i="19"/>
  <c r="G6469" i="19"/>
  <c r="K6466" i="19"/>
  <c r="K6477" i="19"/>
  <c r="G6494" i="19"/>
  <c r="G6505" i="19"/>
  <c r="G6515" i="19"/>
  <c r="K6502" i="19"/>
  <c r="K6513" i="19"/>
  <c r="G6531" i="19"/>
  <c r="G6546" i="19"/>
  <c r="K6536" i="19"/>
  <c r="G6291" i="19"/>
  <c r="G6278" i="19"/>
  <c r="K6287" i="19"/>
  <c r="K6274" i="19"/>
  <c r="G6310" i="19"/>
  <c r="K6316" i="19"/>
  <c r="G6353" i="19"/>
  <c r="G6341" i="19"/>
  <c r="K6352" i="19"/>
  <c r="K6339" i="19"/>
  <c r="G6380" i="19"/>
  <c r="G6370" i="19"/>
  <c r="K6380" i="19"/>
  <c r="K6367" i="19"/>
  <c r="G6405" i="19"/>
  <c r="K6408" i="19"/>
  <c r="G6442" i="19"/>
  <c r="K6448" i="19"/>
  <c r="G6460" i="19"/>
  <c r="K6476" i="19"/>
  <c r="G6500" i="19"/>
  <c r="G6524" i="19"/>
  <c r="G6529" i="19"/>
  <c r="K6533" i="19"/>
  <c r="N9822" i="3"/>
  <c r="N9877" i="3"/>
  <c r="N9934" i="3"/>
  <c r="N9821" i="3"/>
  <c r="N9933" i="3"/>
  <c r="N9990" i="3"/>
  <c r="N9878" i="3"/>
  <c r="N9989" i="3"/>
  <c r="I44" i="5"/>
  <c r="I45" i="5"/>
  <c r="I46" i="5"/>
  <c r="E44" i="5"/>
  <c r="E45" i="5"/>
  <c r="E46" i="5"/>
  <c r="D44" i="5"/>
  <c r="D45" i="5"/>
  <c r="D46" i="5"/>
  <c r="B44" i="5"/>
  <c r="B45" i="5"/>
  <c r="B46" i="5"/>
  <c r="I43" i="5"/>
  <c r="E43" i="5"/>
  <c r="D43" i="5"/>
  <c r="B43" i="5"/>
  <c r="I22" i="5"/>
  <c r="I23" i="5"/>
  <c r="E22" i="5"/>
  <c r="E23" i="5"/>
  <c r="D22" i="5"/>
  <c r="D23" i="5"/>
  <c r="B22" i="5"/>
  <c r="B23" i="5"/>
  <c r="I31" i="5"/>
  <c r="G5678" i="19" l="1"/>
  <c r="G5775" i="19"/>
  <c r="G5743" i="19"/>
  <c r="G5711" i="19"/>
  <c r="G5710" i="19"/>
  <c r="G5679" i="19"/>
  <c r="G5774" i="19"/>
  <c r="G5742" i="19"/>
  <c r="I39" i="5" l="1"/>
  <c r="I29" i="7"/>
  <c r="M2663" i="3" l="1"/>
  <c r="M2664" i="3"/>
  <c r="M2665" i="3"/>
  <c r="M2666" i="3"/>
  <c r="M2667" i="3"/>
  <c r="M2668" i="3"/>
  <c r="M2669" i="3"/>
  <c r="M2670" i="3"/>
  <c r="M2671" i="3"/>
  <c r="M2672" i="3"/>
  <c r="M2673" i="3"/>
  <c r="M2674" i="3"/>
  <c r="M2675" i="3"/>
  <c r="M2676" i="3"/>
  <c r="M2677" i="3"/>
  <c r="M2678" i="3"/>
  <c r="M2679" i="3"/>
  <c r="M2680" i="3"/>
  <c r="M2681" i="3"/>
  <c r="M2682" i="3"/>
  <c r="M2683" i="3"/>
  <c r="M2684" i="3"/>
  <c r="M2685" i="3"/>
  <c r="M2662" i="3"/>
  <c r="M9775" i="3" l="1"/>
  <c r="N9775" i="3" s="1"/>
  <c r="M9776" i="3"/>
  <c r="N9776" i="3" s="1"/>
  <c r="M9777" i="3"/>
  <c r="N9777" i="3" s="1"/>
  <c r="M9778" i="3"/>
  <c r="N9778" i="3" s="1"/>
  <c r="M9779" i="3"/>
  <c r="N9779" i="3" s="1"/>
  <c r="M9780" i="3"/>
  <c r="N9780" i="3" s="1"/>
  <c r="M9781" i="3"/>
  <c r="N9781" i="3" s="1"/>
  <c r="M9782" i="3"/>
  <c r="N9782" i="3" s="1"/>
  <c r="M9783" i="3"/>
  <c r="N9783" i="3" s="1"/>
  <c r="M9784" i="3"/>
  <c r="N9784" i="3" s="1"/>
  <c r="M9785" i="3"/>
  <c r="N9785" i="3" s="1"/>
  <c r="M9786" i="3"/>
  <c r="N9786" i="3" s="1"/>
  <c r="M9787" i="3"/>
  <c r="N9787" i="3" s="1"/>
  <c r="M9788" i="3"/>
  <c r="N9788" i="3" s="1"/>
  <c r="M9789" i="3"/>
  <c r="N9789" i="3" s="1"/>
  <c r="M9790" i="3"/>
  <c r="N9790" i="3" s="1"/>
  <c r="M9791" i="3"/>
  <c r="N9791" i="3" s="1"/>
  <c r="M9792" i="3"/>
  <c r="N9792" i="3" s="1"/>
  <c r="M9793" i="3"/>
  <c r="N9793" i="3" s="1"/>
  <c r="M9794" i="3"/>
  <c r="N9794" i="3" s="1"/>
  <c r="M9795" i="3"/>
  <c r="N9795" i="3" s="1"/>
  <c r="M9796" i="3"/>
  <c r="N9796" i="3" s="1"/>
  <c r="M9797" i="3"/>
  <c r="N9797" i="3" s="1"/>
  <c r="M9774" i="3"/>
  <c r="N9774" i="3" s="1"/>
  <c r="M9748" i="3"/>
  <c r="N9748" i="3" s="1"/>
  <c r="M9749" i="3"/>
  <c r="N9749" i="3" s="1"/>
  <c r="M9750" i="3"/>
  <c r="N9750" i="3" s="1"/>
  <c r="M9751" i="3"/>
  <c r="N9751" i="3" s="1"/>
  <c r="M9752" i="3"/>
  <c r="N9752" i="3" s="1"/>
  <c r="M9753" i="3"/>
  <c r="N9753" i="3" s="1"/>
  <c r="M9754" i="3"/>
  <c r="N9754" i="3" s="1"/>
  <c r="M9755" i="3"/>
  <c r="N9755" i="3" s="1"/>
  <c r="M9756" i="3"/>
  <c r="N9756" i="3" s="1"/>
  <c r="M9757" i="3"/>
  <c r="N9757" i="3" s="1"/>
  <c r="M9758" i="3"/>
  <c r="N9758" i="3" s="1"/>
  <c r="M9759" i="3"/>
  <c r="N9759" i="3" s="1"/>
  <c r="M9760" i="3"/>
  <c r="N9760" i="3" s="1"/>
  <c r="M9761" i="3"/>
  <c r="N9761" i="3" s="1"/>
  <c r="M9762" i="3"/>
  <c r="N9762" i="3" s="1"/>
  <c r="M9763" i="3"/>
  <c r="N9763" i="3" s="1"/>
  <c r="M9764" i="3"/>
  <c r="N9764" i="3" s="1"/>
  <c r="M9765" i="3"/>
  <c r="N9765" i="3" s="1"/>
  <c r="G5646" i="19" s="1"/>
  <c r="M9766" i="3"/>
  <c r="M9767" i="3"/>
  <c r="N9767" i="3" s="1"/>
  <c r="M9768" i="3"/>
  <c r="N9768" i="3" s="1"/>
  <c r="M9769" i="3"/>
  <c r="N9769" i="3" s="1"/>
  <c r="M9770" i="3"/>
  <c r="N9770" i="3" s="1"/>
  <c r="M9747" i="3"/>
  <c r="N9747" i="3" s="1"/>
  <c r="A9745" i="3"/>
  <c r="A9772" i="3" s="1"/>
  <c r="M9719" i="3"/>
  <c r="N9719" i="3" s="1"/>
  <c r="M9720" i="3"/>
  <c r="N9720" i="3" s="1"/>
  <c r="M9721" i="3"/>
  <c r="N9721" i="3" s="1"/>
  <c r="M9722" i="3"/>
  <c r="N9722" i="3" s="1"/>
  <c r="M9723" i="3"/>
  <c r="N9723" i="3" s="1"/>
  <c r="M9724" i="3"/>
  <c r="N9724" i="3" s="1"/>
  <c r="M9725" i="3"/>
  <c r="N9725" i="3" s="1"/>
  <c r="M9726" i="3"/>
  <c r="N9726" i="3" s="1"/>
  <c r="M9727" i="3"/>
  <c r="N9727" i="3" s="1"/>
  <c r="M9728" i="3"/>
  <c r="N9728" i="3" s="1"/>
  <c r="M9729" i="3"/>
  <c r="N9729" i="3" s="1"/>
  <c r="M9730" i="3"/>
  <c r="N9730" i="3" s="1"/>
  <c r="M9731" i="3"/>
  <c r="N9731" i="3" s="1"/>
  <c r="M9732" i="3"/>
  <c r="N9732" i="3" s="1"/>
  <c r="M9733" i="3"/>
  <c r="N9733" i="3" s="1"/>
  <c r="M9734" i="3"/>
  <c r="N9734" i="3" s="1"/>
  <c r="M9735" i="3"/>
  <c r="N9735" i="3" s="1"/>
  <c r="M9736" i="3"/>
  <c r="N9736" i="3" s="1"/>
  <c r="M9737" i="3"/>
  <c r="N9737" i="3" s="1"/>
  <c r="M9738" i="3"/>
  <c r="N9738" i="3" s="1"/>
  <c r="M9739" i="3"/>
  <c r="N9739" i="3" s="1"/>
  <c r="M9740" i="3"/>
  <c r="N9740" i="3" s="1"/>
  <c r="M9741" i="3"/>
  <c r="N9741" i="3" s="1"/>
  <c r="M9718" i="3"/>
  <c r="N9718" i="3" s="1"/>
  <c r="M9692" i="3"/>
  <c r="M9693" i="3"/>
  <c r="N9693" i="3" s="1"/>
  <c r="M9694" i="3"/>
  <c r="N9694" i="3" s="1"/>
  <c r="M9695" i="3"/>
  <c r="N9695" i="3" s="1"/>
  <c r="M9696" i="3"/>
  <c r="N9696" i="3" s="1"/>
  <c r="M9697" i="3"/>
  <c r="N9697" i="3" s="1"/>
  <c r="M9698" i="3"/>
  <c r="N9698" i="3" s="1"/>
  <c r="M9699" i="3"/>
  <c r="N9699" i="3" s="1"/>
  <c r="M9700" i="3"/>
  <c r="N9700" i="3" s="1"/>
  <c r="M9701" i="3"/>
  <c r="N9701" i="3" s="1"/>
  <c r="M9702" i="3"/>
  <c r="N9702" i="3" s="1"/>
  <c r="M9703" i="3"/>
  <c r="N9703" i="3" s="1"/>
  <c r="M9704" i="3"/>
  <c r="N9704" i="3" s="1"/>
  <c r="M9705" i="3"/>
  <c r="N9705" i="3" s="1"/>
  <c r="M9706" i="3"/>
  <c r="N9706" i="3" s="1"/>
  <c r="M9707" i="3"/>
  <c r="N9707" i="3" s="1"/>
  <c r="M9708" i="3"/>
  <c r="N9708" i="3" s="1"/>
  <c r="M9709" i="3"/>
  <c r="M9710" i="3"/>
  <c r="M9711" i="3"/>
  <c r="N9711" i="3" s="1"/>
  <c r="M9712" i="3"/>
  <c r="N9712" i="3" s="1"/>
  <c r="M9713" i="3"/>
  <c r="N9713" i="3" s="1"/>
  <c r="M9714" i="3"/>
  <c r="N9714" i="3" s="1"/>
  <c r="M9691" i="3"/>
  <c r="N9691" i="3" s="1"/>
  <c r="A9689" i="3"/>
  <c r="A9716" i="3" s="1"/>
  <c r="M9663" i="3"/>
  <c r="N9663" i="3" s="1"/>
  <c r="M9664" i="3"/>
  <c r="N9664" i="3" s="1"/>
  <c r="M9665" i="3"/>
  <c r="N9665" i="3" s="1"/>
  <c r="M9666" i="3"/>
  <c r="N9666" i="3" s="1"/>
  <c r="M9667" i="3"/>
  <c r="N9667" i="3" s="1"/>
  <c r="M9668" i="3"/>
  <c r="N9668" i="3" s="1"/>
  <c r="M9669" i="3"/>
  <c r="N9669" i="3" s="1"/>
  <c r="M9670" i="3"/>
  <c r="N9670" i="3" s="1"/>
  <c r="M9671" i="3"/>
  <c r="N9671" i="3" s="1"/>
  <c r="M9672" i="3"/>
  <c r="N9672" i="3" s="1"/>
  <c r="M9673" i="3"/>
  <c r="N9673" i="3" s="1"/>
  <c r="M9674" i="3"/>
  <c r="N9674" i="3" s="1"/>
  <c r="M9675" i="3"/>
  <c r="N9675" i="3" s="1"/>
  <c r="M9676" i="3"/>
  <c r="N9676" i="3" s="1"/>
  <c r="M9677" i="3"/>
  <c r="N9677" i="3" s="1"/>
  <c r="M9678" i="3"/>
  <c r="N9678" i="3" s="1"/>
  <c r="M9679" i="3"/>
  <c r="N9679" i="3" s="1"/>
  <c r="M9680" i="3"/>
  <c r="N9680" i="3" s="1"/>
  <c r="M9681" i="3"/>
  <c r="N9681" i="3" s="1"/>
  <c r="M9682" i="3"/>
  <c r="N9682" i="3" s="1"/>
  <c r="M9683" i="3"/>
  <c r="N9683" i="3" s="1"/>
  <c r="M9684" i="3"/>
  <c r="N9684" i="3" s="1"/>
  <c r="M9685" i="3"/>
  <c r="N9685" i="3" s="1"/>
  <c r="M9662" i="3"/>
  <c r="N9662" i="3" s="1"/>
  <c r="M9636" i="3"/>
  <c r="N9636" i="3" s="1"/>
  <c r="M9637" i="3"/>
  <c r="N9637" i="3" s="1"/>
  <c r="M9638" i="3"/>
  <c r="N9638" i="3" s="1"/>
  <c r="M9639" i="3"/>
  <c r="N9639" i="3" s="1"/>
  <c r="M9640" i="3"/>
  <c r="N9640" i="3" s="1"/>
  <c r="M9641" i="3"/>
  <c r="N9641" i="3" s="1"/>
  <c r="M9642" i="3"/>
  <c r="N9642" i="3" s="1"/>
  <c r="M9643" i="3"/>
  <c r="N9643" i="3" s="1"/>
  <c r="M9644" i="3"/>
  <c r="N9644" i="3" s="1"/>
  <c r="M9645" i="3"/>
  <c r="N9645" i="3" s="1"/>
  <c r="M9646" i="3"/>
  <c r="N9646" i="3" s="1"/>
  <c r="M9647" i="3"/>
  <c r="N9647" i="3" s="1"/>
  <c r="M9648" i="3"/>
  <c r="N9648" i="3" s="1"/>
  <c r="M9649" i="3"/>
  <c r="N9649" i="3" s="1"/>
  <c r="M9650" i="3"/>
  <c r="N9650" i="3" s="1"/>
  <c r="M9651" i="3"/>
  <c r="N9651" i="3" s="1"/>
  <c r="M9652" i="3"/>
  <c r="N9652" i="3" s="1"/>
  <c r="M9653" i="3"/>
  <c r="M9654" i="3"/>
  <c r="M9655" i="3"/>
  <c r="N9655" i="3" s="1"/>
  <c r="M9656" i="3"/>
  <c r="N9656" i="3" s="1"/>
  <c r="M9657" i="3"/>
  <c r="N9657" i="3" s="1"/>
  <c r="M9658" i="3"/>
  <c r="N9658" i="3" s="1"/>
  <c r="M9635" i="3"/>
  <c r="N9635" i="3" s="1"/>
  <c r="A9633" i="3"/>
  <c r="A9660" i="3" s="1"/>
  <c r="M9607" i="3"/>
  <c r="N9607" i="3" s="1"/>
  <c r="M9608" i="3"/>
  <c r="N9608" i="3" s="1"/>
  <c r="M9609" i="3"/>
  <c r="N9609" i="3" s="1"/>
  <c r="M9610" i="3"/>
  <c r="N9610" i="3" s="1"/>
  <c r="M9611" i="3"/>
  <c r="N9611" i="3" s="1"/>
  <c r="M9612" i="3"/>
  <c r="N9612" i="3" s="1"/>
  <c r="M9613" i="3"/>
  <c r="N9613" i="3" s="1"/>
  <c r="M9614" i="3"/>
  <c r="N9614" i="3" s="1"/>
  <c r="M9615" i="3"/>
  <c r="N9615" i="3" s="1"/>
  <c r="M9616" i="3"/>
  <c r="N9616" i="3" s="1"/>
  <c r="M9617" i="3"/>
  <c r="N9617" i="3" s="1"/>
  <c r="M9618" i="3"/>
  <c r="N9618" i="3" s="1"/>
  <c r="M9619" i="3"/>
  <c r="N9619" i="3" s="1"/>
  <c r="M9620" i="3"/>
  <c r="N9620" i="3" s="1"/>
  <c r="M9621" i="3"/>
  <c r="N9621" i="3" s="1"/>
  <c r="M9622" i="3"/>
  <c r="N9622" i="3" s="1"/>
  <c r="M9623" i="3"/>
  <c r="N9623" i="3" s="1"/>
  <c r="M9624" i="3"/>
  <c r="N9624" i="3" s="1"/>
  <c r="M9625" i="3"/>
  <c r="N9625" i="3" s="1"/>
  <c r="M9626" i="3"/>
  <c r="N9626" i="3" s="1"/>
  <c r="M9627" i="3"/>
  <c r="N9627" i="3" s="1"/>
  <c r="M9628" i="3"/>
  <c r="N9628" i="3" s="1"/>
  <c r="M9629" i="3"/>
  <c r="N9629" i="3" s="1"/>
  <c r="M9606" i="3"/>
  <c r="N9606" i="3" s="1"/>
  <c r="M9580" i="3"/>
  <c r="N9580" i="3" s="1"/>
  <c r="M9581" i="3"/>
  <c r="N9581" i="3" s="1"/>
  <c r="M9582" i="3"/>
  <c r="N9582" i="3" s="1"/>
  <c r="M9583" i="3"/>
  <c r="N9583" i="3" s="1"/>
  <c r="M9584" i="3"/>
  <c r="N9584" i="3" s="1"/>
  <c r="M9585" i="3"/>
  <c r="N9585" i="3" s="1"/>
  <c r="M9586" i="3"/>
  <c r="N9586" i="3" s="1"/>
  <c r="M9587" i="3"/>
  <c r="N9587" i="3" s="1"/>
  <c r="M9588" i="3"/>
  <c r="N9588" i="3" s="1"/>
  <c r="M9589" i="3"/>
  <c r="N9589" i="3" s="1"/>
  <c r="M9590" i="3"/>
  <c r="N9590" i="3" s="1"/>
  <c r="M9591" i="3"/>
  <c r="N9591" i="3" s="1"/>
  <c r="M9592" i="3"/>
  <c r="N9592" i="3" s="1"/>
  <c r="M9593" i="3"/>
  <c r="N9593" i="3" s="1"/>
  <c r="M9594" i="3"/>
  <c r="N9594" i="3" s="1"/>
  <c r="M9595" i="3"/>
  <c r="N9595" i="3" s="1"/>
  <c r="M9596" i="3"/>
  <c r="N9596" i="3" s="1"/>
  <c r="M9597" i="3"/>
  <c r="M9598" i="3"/>
  <c r="M9599" i="3"/>
  <c r="N9599" i="3" s="1"/>
  <c r="M9600" i="3"/>
  <c r="N9600" i="3" s="1"/>
  <c r="M9601" i="3"/>
  <c r="N9601" i="3" s="1"/>
  <c r="M9602" i="3"/>
  <c r="N9602" i="3" s="1"/>
  <c r="M9579" i="3"/>
  <c r="N9579" i="3" s="1"/>
  <c r="A9577" i="3"/>
  <c r="A9604" i="3" s="1"/>
  <c r="M9551" i="3"/>
  <c r="N9551" i="3" s="1"/>
  <c r="M9552" i="3"/>
  <c r="N9552" i="3" s="1"/>
  <c r="M9553" i="3"/>
  <c r="N9553" i="3" s="1"/>
  <c r="M9554" i="3"/>
  <c r="N9554" i="3" s="1"/>
  <c r="M9555" i="3"/>
  <c r="N9555" i="3" s="1"/>
  <c r="M9556" i="3"/>
  <c r="N9556" i="3" s="1"/>
  <c r="M9557" i="3"/>
  <c r="N9557" i="3" s="1"/>
  <c r="M9558" i="3"/>
  <c r="N9558" i="3" s="1"/>
  <c r="M9559" i="3"/>
  <c r="N9559" i="3" s="1"/>
  <c r="M9560" i="3"/>
  <c r="N9560" i="3" s="1"/>
  <c r="M9561" i="3"/>
  <c r="N9561" i="3" s="1"/>
  <c r="M9562" i="3"/>
  <c r="N9562" i="3" s="1"/>
  <c r="M9563" i="3"/>
  <c r="N9563" i="3" s="1"/>
  <c r="M9564" i="3"/>
  <c r="N9564" i="3" s="1"/>
  <c r="M9565" i="3"/>
  <c r="N9565" i="3" s="1"/>
  <c r="M9566" i="3"/>
  <c r="N9566" i="3" s="1"/>
  <c r="M9567" i="3"/>
  <c r="N9567" i="3" s="1"/>
  <c r="M9568" i="3"/>
  <c r="N9568" i="3" s="1"/>
  <c r="M9569" i="3"/>
  <c r="N9569" i="3" s="1"/>
  <c r="M9570" i="3"/>
  <c r="N9570" i="3" s="1"/>
  <c r="M9571" i="3"/>
  <c r="N9571" i="3" s="1"/>
  <c r="M9572" i="3"/>
  <c r="N9572" i="3" s="1"/>
  <c r="M9573" i="3"/>
  <c r="N9573" i="3" s="1"/>
  <c r="M9550" i="3"/>
  <c r="N9550" i="3" s="1"/>
  <c r="M9524" i="3"/>
  <c r="N9524" i="3" s="1"/>
  <c r="M9525" i="3"/>
  <c r="N9525" i="3" s="1"/>
  <c r="M9526" i="3"/>
  <c r="N9526" i="3" s="1"/>
  <c r="M9527" i="3"/>
  <c r="N9527" i="3" s="1"/>
  <c r="M9528" i="3"/>
  <c r="N9528" i="3" s="1"/>
  <c r="M9529" i="3"/>
  <c r="N9529" i="3" s="1"/>
  <c r="M9530" i="3"/>
  <c r="N9530" i="3" s="1"/>
  <c r="M9531" i="3"/>
  <c r="N9531" i="3" s="1"/>
  <c r="M9532" i="3"/>
  <c r="N9532" i="3" s="1"/>
  <c r="M9533" i="3"/>
  <c r="N9533" i="3" s="1"/>
  <c r="M9534" i="3"/>
  <c r="N9534" i="3" s="1"/>
  <c r="M9535" i="3"/>
  <c r="N9535" i="3" s="1"/>
  <c r="M9536" i="3"/>
  <c r="N9536" i="3" s="1"/>
  <c r="M9537" i="3"/>
  <c r="N9537" i="3" s="1"/>
  <c r="M9538" i="3"/>
  <c r="N9538" i="3" s="1"/>
  <c r="M9539" i="3"/>
  <c r="N9539" i="3" s="1"/>
  <c r="M9540" i="3"/>
  <c r="N9540" i="3" s="1"/>
  <c r="M9541" i="3"/>
  <c r="M9542" i="3"/>
  <c r="M9543" i="3"/>
  <c r="N9543" i="3" s="1"/>
  <c r="M9544" i="3"/>
  <c r="N9544" i="3" s="1"/>
  <c r="M9545" i="3"/>
  <c r="N9545" i="3" s="1"/>
  <c r="M9546" i="3"/>
  <c r="N9546" i="3" s="1"/>
  <c r="M9523" i="3"/>
  <c r="N9523" i="3" s="1"/>
  <c r="A9521" i="3"/>
  <c r="A9548" i="3" s="1"/>
  <c r="M9495" i="3"/>
  <c r="N9495" i="3" s="1"/>
  <c r="M9496" i="3"/>
  <c r="N9496" i="3" s="1"/>
  <c r="M9497" i="3"/>
  <c r="N9497" i="3" s="1"/>
  <c r="M9498" i="3"/>
  <c r="N9498" i="3" s="1"/>
  <c r="M9499" i="3"/>
  <c r="N9499" i="3" s="1"/>
  <c r="M9500" i="3"/>
  <c r="N9500" i="3" s="1"/>
  <c r="M9501" i="3"/>
  <c r="N9501" i="3" s="1"/>
  <c r="M9502" i="3"/>
  <c r="N9502" i="3" s="1"/>
  <c r="M9503" i="3"/>
  <c r="N9503" i="3" s="1"/>
  <c r="M9504" i="3"/>
  <c r="N9504" i="3" s="1"/>
  <c r="M9505" i="3"/>
  <c r="N9505" i="3" s="1"/>
  <c r="M9506" i="3"/>
  <c r="N9506" i="3" s="1"/>
  <c r="M9507" i="3"/>
  <c r="N9507" i="3" s="1"/>
  <c r="M9508" i="3"/>
  <c r="N9508" i="3" s="1"/>
  <c r="M9509" i="3"/>
  <c r="N9509" i="3" s="1"/>
  <c r="M9510" i="3"/>
  <c r="N9510" i="3" s="1"/>
  <c r="M9511" i="3"/>
  <c r="N9511" i="3" s="1"/>
  <c r="M9512" i="3"/>
  <c r="N9512" i="3" s="1"/>
  <c r="M9513" i="3"/>
  <c r="N9513" i="3" s="1"/>
  <c r="M9514" i="3"/>
  <c r="N9514" i="3" s="1"/>
  <c r="M9515" i="3"/>
  <c r="N9515" i="3" s="1"/>
  <c r="M9516" i="3"/>
  <c r="N9516" i="3" s="1"/>
  <c r="M9517" i="3"/>
  <c r="N9517" i="3" s="1"/>
  <c r="M9494" i="3"/>
  <c r="N9494" i="3" s="1"/>
  <c r="M9468" i="3"/>
  <c r="N9468" i="3" s="1"/>
  <c r="M9469" i="3"/>
  <c r="N9469" i="3" s="1"/>
  <c r="M9470" i="3"/>
  <c r="N9470" i="3" s="1"/>
  <c r="M9471" i="3"/>
  <c r="N9471" i="3" s="1"/>
  <c r="M9472" i="3"/>
  <c r="N9472" i="3" s="1"/>
  <c r="M9473" i="3"/>
  <c r="N9473" i="3" s="1"/>
  <c r="M9474" i="3"/>
  <c r="N9474" i="3" s="1"/>
  <c r="M9475" i="3"/>
  <c r="N9475" i="3" s="1"/>
  <c r="M9476" i="3"/>
  <c r="N9476" i="3" s="1"/>
  <c r="M9477" i="3"/>
  <c r="N9477" i="3" s="1"/>
  <c r="M9478" i="3"/>
  <c r="N9478" i="3" s="1"/>
  <c r="M9479" i="3"/>
  <c r="N9479" i="3" s="1"/>
  <c r="M9480" i="3"/>
  <c r="N9480" i="3" s="1"/>
  <c r="M9481" i="3"/>
  <c r="N9481" i="3" s="1"/>
  <c r="M9482" i="3"/>
  <c r="N9482" i="3" s="1"/>
  <c r="M9483" i="3"/>
  <c r="N9483" i="3" s="1"/>
  <c r="M9484" i="3"/>
  <c r="N9484" i="3" s="1"/>
  <c r="M9485" i="3"/>
  <c r="M9486" i="3"/>
  <c r="M9487" i="3"/>
  <c r="N9487" i="3" s="1"/>
  <c r="M9488" i="3"/>
  <c r="N9488" i="3" s="1"/>
  <c r="M9489" i="3"/>
  <c r="N9489" i="3" s="1"/>
  <c r="M9490" i="3"/>
  <c r="N9490" i="3" s="1"/>
  <c r="M9467" i="3"/>
  <c r="N9467" i="3" s="1"/>
  <c r="A9465" i="3"/>
  <c r="A9492" i="3" s="1"/>
  <c r="M9439" i="3"/>
  <c r="N9439" i="3" s="1"/>
  <c r="M9440" i="3"/>
  <c r="N9440" i="3" s="1"/>
  <c r="M9441" i="3"/>
  <c r="N9441" i="3" s="1"/>
  <c r="M9442" i="3"/>
  <c r="N9442" i="3" s="1"/>
  <c r="M9443" i="3"/>
  <c r="N9443" i="3" s="1"/>
  <c r="M9444" i="3"/>
  <c r="N9444" i="3" s="1"/>
  <c r="M9445" i="3"/>
  <c r="N9445" i="3" s="1"/>
  <c r="M9446" i="3"/>
  <c r="N9446" i="3" s="1"/>
  <c r="M9447" i="3"/>
  <c r="N9447" i="3" s="1"/>
  <c r="M9448" i="3"/>
  <c r="N9448" i="3" s="1"/>
  <c r="M9449" i="3"/>
  <c r="N9449" i="3" s="1"/>
  <c r="M9450" i="3"/>
  <c r="N9450" i="3" s="1"/>
  <c r="M9451" i="3"/>
  <c r="N9451" i="3" s="1"/>
  <c r="M9452" i="3"/>
  <c r="N9452" i="3" s="1"/>
  <c r="M9453" i="3"/>
  <c r="N9453" i="3" s="1"/>
  <c r="M9454" i="3"/>
  <c r="N9454" i="3" s="1"/>
  <c r="M9455" i="3"/>
  <c r="N9455" i="3" s="1"/>
  <c r="M9456" i="3"/>
  <c r="N9456" i="3" s="1"/>
  <c r="M9457" i="3"/>
  <c r="N9457" i="3" s="1"/>
  <c r="M9458" i="3"/>
  <c r="N9458" i="3" s="1"/>
  <c r="M9459" i="3"/>
  <c r="N9459" i="3" s="1"/>
  <c r="M9460" i="3"/>
  <c r="N9460" i="3" s="1"/>
  <c r="M9461" i="3"/>
  <c r="N9461" i="3" s="1"/>
  <c r="M9438" i="3"/>
  <c r="N9438" i="3" s="1"/>
  <c r="M9412" i="3"/>
  <c r="N9412" i="3" s="1"/>
  <c r="M9413" i="3"/>
  <c r="N9413" i="3" s="1"/>
  <c r="M9414" i="3"/>
  <c r="N9414" i="3" s="1"/>
  <c r="M9415" i="3"/>
  <c r="N9415" i="3" s="1"/>
  <c r="M9416" i="3"/>
  <c r="N9416" i="3" s="1"/>
  <c r="M9417" i="3"/>
  <c r="N9417" i="3" s="1"/>
  <c r="M9418" i="3"/>
  <c r="N9418" i="3" s="1"/>
  <c r="M9419" i="3"/>
  <c r="N9419" i="3" s="1"/>
  <c r="M9420" i="3"/>
  <c r="N9420" i="3" s="1"/>
  <c r="M9421" i="3"/>
  <c r="N9421" i="3" s="1"/>
  <c r="M9422" i="3"/>
  <c r="N9422" i="3" s="1"/>
  <c r="M9423" i="3"/>
  <c r="N9423" i="3" s="1"/>
  <c r="M9424" i="3"/>
  <c r="N9424" i="3" s="1"/>
  <c r="M9425" i="3"/>
  <c r="N9425" i="3" s="1"/>
  <c r="M9426" i="3"/>
  <c r="N9426" i="3" s="1"/>
  <c r="M9427" i="3"/>
  <c r="N9427" i="3" s="1"/>
  <c r="M9428" i="3"/>
  <c r="N9428" i="3" s="1"/>
  <c r="M9429" i="3"/>
  <c r="M9430" i="3"/>
  <c r="M9431" i="3"/>
  <c r="N9431" i="3" s="1"/>
  <c r="M9432" i="3"/>
  <c r="N9432" i="3" s="1"/>
  <c r="M9433" i="3"/>
  <c r="N9433" i="3" s="1"/>
  <c r="M9434" i="3"/>
  <c r="N9434" i="3" s="1"/>
  <c r="M9411" i="3"/>
  <c r="N9411" i="3" s="1"/>
  <c r="A9409" i="3"/>
  <c r="A9436" i="3" s="1"/>
  <c r="N9692" i="3"/>
  <c r="M9383" i="3"/>
  <c r="N9383" i="3" s="1"/>
  <c r="M9384" i="3"/>
  <c r="N9384" i="3" s="1"/>
  <c r="M9385" i="3"/>
  <c r="N9385" i="3" s="1"/>
  <c r="M9386" i="3"/>
  <c r="N9386" i="3" s="1"/>
  <c r="M9387" i="3"/>
  <c r="N9387" i="3" s="1"/>
  <c r="M9388" i="3"/>
  <c r="N9388" i="3" s="1"/>
  <c r="M9389" i="3"/>
  <c r="N9389" i="3" s="1"/>
  <c r="M9390" i="3"/>
  <c r="N9390" i="3" s="1"/>
  <c r="M9391" i="3"/>
  <c r="N9391" i="3" s="1"/>
  <c r="M9392" i="3"/>
  <c r="N9392" i="3" s="1"/>
  <c r="M9393" i="3"/>
  <c r="N9393" i="3" s="1"/>
  <c r="M9394" i="3"/>
  <c r="N9394" i="3" s="1"/>
  <c r="M9395" i="3"/>
  <c r="N9395" i="3" s="1"/>
  <c r="M9396" i="3"/>
  <c r="N9396" i="3" s="1"/>
  <c r="M9397" i="3"/>
  <c r="N9397" i="3" s="1"/>
  <c r="M9398" i="3"/>
  <c r="N9398" i="3" s="1"/>
  <c r="M9399" i="3"/>
  <c r="N9399" i="3" s="1"/>
  <c r="M9400" i="3"/>
  <c r="N9400" i="3" s="1"/>
  <c r="M9401" i="3"/>
  <c r="N9401" i="3" s="1"/>
  <c r="M9402" i="3"/>
  <c r="N9402" i="3" s="1"/>
  <c r="M9403" i="3"/>
  <c r="N9403" i="3" s="1"/>
  <c r="M9404" i="3"/>
  <c r="N9404" i="3" s="1"/>
  <c r="M9405" i="3"/>
  <c r="N9405" i="3" s="1"/>
  <c r="M9382" i="3"/>
  <c r="N9382" i="3" s="1"/>
  <c r="M9378" i="3"/>
  <c r="N9378" i="3" s="1"/>
  <c r="M9356" i="3"/>
  <c r="N9356" i="3" s="1"/>
  <c r="M9357" i="3"/>
  <c r="N9357" i="3" s="1"/>
  <c r="M9358" i="3"/>
  <c r="N9358" i="3" s="1"/>
  <c r="M9359" i="3"/>
  <c r="N9359" i="3" s="1"/>
  <c r="M9360" i="3"/>
  <c r="N9360" i="3" s="1"/>
  <c r="M9361" i="3"/>
  <c r="N9361" i="3" s="1"/>
  <c r="M9362" i="3"/>
  <c r="N9362" i="3" s="1"/>
  <c r="M9363" i="3"/>
  <c r="N9363" i="3" s="1"/>
  <c r="M9364" i="3"/>
  <c r="N9364" i="3" s="1"/>
  <c r="M9365" i="3"/>
  <c r="N9365" i="3" s="1"/>
  <c r="M9366" i="3"/>
  <c r="N9366" i="3" s="1"/>
  <c r="M9367" i="3"/>
  <c r="N9367" i="3" s="1"/>
  <c r="M9368" i="3"/>
  <c r="N9368" i="3" s="1"/>
  <c r="M9369" i="3"/>
  <c r="N9369" i="3" s="1"/>
  <c r="M9370" i="3"/>
  <c r="N9370" i="3" s="1"/>
  <c r="M9371" i="3"/>
  <c r="N9371" i="3" s="1"/>
  <c r="M9372" i="3"/>
  <c r="N9372" i="3" s="1"/>
  <c r="M9373" i="3"/>
  <c r="M9374" i="3"/>
  <c r="M9375" i="3"/>
  <c r="N9375" i="3" s="1"/>
  <c r="M9376" i="3"/>
  <c r="N9376" i="3" s="1"/>
  <c r="M9377" i="3"/>
  <c r="N9377" i="3" s="1"/>
  <c r="M9355" i="3"/>
  <c r="N9355" i="3" s="1"/>
  <c r="A9353" i="3"/>
  <c r="A9380" i="3" s="1"/>
  <c r="M9327" i="3"/>
  <c r="N9327" i="3" s="1"/>
  <c r="M9328" i="3"/>
  <c r="N9328" i="3" s="1"/>
  <c r="M9329" i="3"/>
  <c r="N9329" i="3" s="1"/>
  <c r="M9330" i="3"/>
  <c r="N9330" i="3" s="1"/>
  <c r="M9331" i="3"/>
  <c r="N9331" i="3" s="1"/>
  <c r="M9332" i="3"/>
  <c r="N9332" i="3" s="1"/>
  <c r="M9333" i="3"/>
  <c r="N9333" i="3" s="1"/>
  <c r="M9334" i="3"/>
  <c r="N9334" i="3" s="1"/>
  <c r="M9335" i="3"/>
  <c r="N9335" i="3" s="1"/>
  <c r="M9336" i="3"/>
  <c r="N9336" i="3" s="1"/>
  <c r="M9337" i="3"/>
  <c r="N9337" i="3" s="1"/>
  <c r="M9338" i="3"/>
  <c r="N9338" i="3" s="1"/>
  <c r="M9339" i="3"/>
  <c r="N9339" i="3" s="1"/>
  <c r="M9340" i="3"/>
  <c r="N9340" i="3" s="1"/>
  <c r="M9341" i="3"/>
  <c r="N9341" i="3" s="1"/>
  <c r="M9342" i="3"/>
  <c r="N9342" i="3" s="1"/>
  <c r="M9343" i="3"/>
  <c r="N9343" i="3" s="1"/>
  <c r="M9344" i="3"/>
  <c r="N9344" i="3" s="1"/>
  <c r="M9345" i="3"/>
  <c r="N9345" i="3" s="1"/>
  <c r="M9346" i="3"/>
  <c r="N9346" i="3" s="1"/>
  <c r="M9347" i="3"/>
  <c r="N9347" i="3" s="1"/>
  <c r="M9348" i="3"/>
  <c r="N9348" i="3" s="1"/>
  <c r="M9349" i="3"/>
  <c r="N9349" i="3" s="1"/>
  <c r="M9326" i="3"/>
  <c r="N9326" i="3" s="1"/>
  <c r="M9300" i="3"/>
  <c r="N9300" i="3" s="1"/>
  <c r="M9301" i="3"/>
  <c r="N9301" i="3" s="1"/>
  <c r="M9302" i="3"/>
  <c r="N9302" i="3" s="1"/>
  <c r="M9303" i="3"/>
  <c r="N9303" i="3" s="1"/>
  <c r="M9304" i="3"/>
  <c r="N9304" i="3" s="1"/>
  <c r="M9305" i="3"/>
  <c r="N9305" i="3" s="1"/>
  <c r="M9306" i="3"/>
  <c r="N9306" i="3" s="1"/>
  <c r="M9307" i="3"/>
  <c r="N9307" i="3" s="1"/>
  <c r="M9308" i="3"/>
  <c r="N9308" i="3" s="1"/>
  <c r="M9309" i="3"/>
  <c r="N9309" i="3" s="1"/>
  <c r="M9310" i="3"/>
  <c r="N9310" i="3" s="1"/>
  <c r="M9311" i="3"/>
  <c r="N9311" i="3" s="1"/>
  <c r="M9312" i="3"/>
  <c r="N9312" i="3" s="1"/>
  <c r="M9313" i="3"/>
  <c r="N9313" i="3" s="1"/>
  <c r="M9314" i="3"/>
  <c r="N9314" i="3" s="1"/>
  <c r="M9315" i="3"/>
  <c r="N9315" i="3" s="1"/>
  <c r="M9316" i="3"/>
  <c r="N9316" i="3" s="1"/>
  <c r="M9317" i="3"/>
  <c r="M9318" i="3"/>
  <c r="M9319" i="3"/>
  <c r="N9319" i="3" s="1"/>
  <c r="M9320" i="3"/>
  <c r="N9320" i="3" s="1"/>
  <c r="M9321" i="3"/>
  <c r="N9321" i="3" s="1"/>
  <c r="M9322" i="3"/>
  <c r="N9322" i="3" s="1"/>
  <c r="M9299" i="3"/>
  <c r="N9299" i="3" s="1"/>
  <c r="A9297" i="3"/>
  <c r="A9324" i="3" s="1"/>
  <c r="M9271" i="3"/>
  <c r="N9271" i="3" s="1"/>
  <c r="M9272" i="3"/>
  <c r="N9272" i="3" s="1"/>
  <c r="M9273" i="3"/>
  <c r="N9273" i="3" s="1"/>
  <c r="M9274" i="3"/>
  <c r="N9274" i="3" s="1"/>
  <c r="M9275" i="3"/>
  <c r="N9275" i="3" s="1"/>
  <c r="M9276" i="3"/>
  <c r="N9276" i="3" s="1"/>
  <c r="M9277" i="3"/>
  <c r="N9277" i="3" s="1"/>
  <c r="M9278" i="3"/>
  <c r="N9278" i="3" s="1"/>
  <c r="M9279" i="3"/>
  <c r="N9279" i="3" s="1"/>
  <c r="M9280" i="3"/>
  <c r="N9280" i="3" s="1"/>
  <c r="M9281" i="3"/>
  <c r="N9281" i="3" s="1"/>
  <c r="M9282" i="3"/>
  <c r="N9282" i="3" s="1"/>
  <c r="M9283" i="3"/>
  <c r="N9283" i="3" s="1"/>
  <c r="M9284" i="3"/>
  <c r="N9284" i="3" s="1"/>
  <c r="M9285" i="3"/>
  <c r="N9285" i="3" s="1"/>
  <c r="M9286" i="3"/>
  <c r="N9286" i="3" s="1"/>
  <c r="M9287" i="3"/>
  <c r="N9287" i="3" s="1"/>
  <c r="M9288" i="3"/>
  <c r="N9288" i="3" s="1"/>
  <c r="M9289" i="3"/>
  <c r="N9289" i="3" s="1"/>
  <c r="M9290" i="3"/>
  <c r="N9290" i="3" s="1"/>
  <c r="M9291" i="3"/>
  <c r="N9291" i="3" s="1"/>
  <c r="M9292" i="3"/>
  <c r="N9292" i="3" s="1"/>
  <c r="M9293" i="3"/>
  <c r="N9293" i="3" s="1"/>
  <c r="M9270" i="3"/>
  <c r="N9270" i="3" s="1"/>
  <c r="M9244" i="3"/>
  <c r="N9244" i="3" s="1"/>
  <c r="M9245" i="3"/>
  <c r="N9245" i="3" s="1"/>
  <c r="M9246" i="3"/>
  <c r="N9246" i="3" s="1"/>
  <c r="M9247" i="3"/>
  <c r="N9247" i="3" s="1"/>
  <c r="M9248" i="3"/>
  <c r="N9248" i="3" s="1"/>
  <c r="M9249" i="3"/>
  <c r="N9249" i="3" s="1"/>
  <c r="M9250" i="3"/>
  <c r="N9250" i="3" s="1"/>
  <c r="M9251" i="3"/>
  <c r="N9251" i="3" s="1"/>
  <c r="M9252" i="3"/>
  <c r="N9252" i="3" s="1"/>
  <c r="M9253" i="3"/>
  <c r="N9253" i="3" s="1"/>
  <c r="M9254" i="3"/>
  <c r="N9254" i="3" s="1"/>
  <c r="M9255" i="3"/>
  <c r="N9255" i="3" s="1"/>
  <c r="M9256" i="3"/>
  <c r="N9256" i="3" s="1"/>
  <c r="M9257" i="3"/>
  <c r="N9257" i="3" s="1"/>
  <c r="M9258" i="3"/>
  <c r="N9258" i="3" s="1"/>
  <c r="M9259" i="3"/>
  <c r="N9259" i="3" s="1"/>
  <c r="M9260" i="3"/>
  <c r="N9260" i="3" s="1"/>
  <c r="M9261" i="3"/>
  <c r="M9262" i="3"/>
  <c r="M9263" i="3"/>
  <c r="N9263" i="3" s="1"/>
  <c r="M9264" i="3"/>
  <c r="N9264" i="3" s="1"/>
  <c r="M9265" i="3"/>
  <c r="N9265" i="3" s="1"/>
  <c r="M9266" i="3"/>
  <c r="N9266" i="3" s="1"/>
  <c r="M9243" i="3"/>
  <c r="N9243" i="3" s="1"/>
  <c r="A9241" i="3"/>
  <c r="A9268" i="3" s="1"/>
  <c r="M9215" i="3"/>
  <c r="N9215" i="3" s="1"/>
  <c r="M9216" i="3"/>
  <c r="N9216" i="3" s="1"/>
  <c r="M9217" i="3"/>
  <c r="N9217" i="3" s="1"/>
  <c r="M9218" i="3"/>
  <c r="N9218" i="3" s="1"/>
  <c r="M9219" i="3"/>
  <c r="N9219" i="3" s="1"/>
  <c r="M9220" i="3"/>
  <c r="N9220" i="3" s="1"/>
  <c r="M9221" i="3"/>
  <c r="N9221" i="3" s="1"/>
  <c r="M9222" i="3"/>
  <c r="N9222" i="3" s="1"/>
  <c r="M9223" i="3"/>
  <c r="N9223" i="3" s="1"/>
  <c r="M9224" i="3"/>
  <c r="N9224" i="3" s="1"/>
  <c r="M9225" i="3"/>
  <c r="N9225" i="3" s="1"/>
  <c r="M9226" i="3"/>
  <c r="N9226" i="3" s="1"/>
  <c r="M9227" i="3"/>
  <c r="N9227" i="3" s="1"/>
  <c r="M9228" i="3"/>
  <c r="N9228" i="3" s="1"/>
  <c r="M9229" i="3"/>
  <c r="N9229" i="3" s="1"/>
  <c r="M9230" i="3"/>
  <c r="N9230" i="3" s="1"/>
  <c r="M9231" i="3"/>
  <c r="N9231" i="3" s="1"/>
  <c r="M9232" i="3"/>
  <c r="N9232" i="3" s="1"/>
  <c r="M9233" i="3"/>
  <c r="N9233" i="3" s="1"/>
  <c r="M9234" i="3"/>
  <c r="N9234" i="3" s="1"/>
  <c r="M9235" i="3"/>
  <c r="N9235" i="3" s="1"/>
  <c r="M9236" i="3"/>
  <c r="N9236" i="3" s="1"/>
  <c r="M9237" i="3"/>
  <c r="N9237" i="3" s="1"/>
  <c r="M9214" i="3"/>
  <c r="N9214" i="3" s="1"/>
  <c r="M9188" i="3"/>
  <c r="N9188" i="3" s="1"/>
  <c r="M9189" i="3"/>
  <c r="N9189" i="3" s="1"/>
  <c r="M9190" i="3"/>
  <c r="N9190" i="3" s="1"/>
  <c r="M9191" i="3"/>
  <c r="N9191" i="3" s="1"/>
  <c r="M9192" i="3"/>
  <c r="N9192" i="3" s="1"/>
  <c r="M9193" i="3"/>
  <c r="N9193" i="3" s="1"/>
  <c r="M9194" i="3"/>
  <c r="N9194" i="3" s="1"/>
  <c r="M9195" i="3"/>
  <c r="N9195" i="3" s="1"/>
  <c r="M9196" i="3"/>
  <c r="N9196" i="3" s="1"/>
  <c r="M9197" i="3"/>
  <c r="N9197" i="3" s="1"/>
  <c r="M9198" i="3"/>
  <c r="N9198" i="3" s="1"/>
  <c r="M9199" i="3"/>
  <c r="N9199" i="3" s="1"/>
  <c r="M9200" i="3"/>
  <c r="N9200" i="3" s="1"/>
  <c r="M9201" i="3"/>
  <c r="N9201" i="3" s="1"/>
  <c r="M9202" i="3"/>
  <c r="N9202" i="3" s="1"/>
  <c r="M9203" i="3"/>
  <c r="N9203" i="3" s="1"/>
  <c r="M9204" i="3"/>
  <c r="N9204" i="3" s="1"/>
  <c r="M9205" i="3"/>
  <c r="M9206" i="3"/>
  <c r="M9207" i="3"/>
  <c r="N9207" i="3" s="1"/>
  <c r="M9208" i="3"/>
  <c r="N9208" i="3" s="1"/>
  <c r="M9209" i="3"/>
  <c r="N9209" i="3" s="1"/>
  <c r="M9210" i="3"/>
  <c r="N9210" i="3" s="1"/>
  <c r="M9187" i="3"/>
  <c r="N9187" i="3" s="1"/>
  <c r="A9185" i="3"/>
  <c r="A9212" i="3" s="1"/>
  <c r="M9159" i="3"/>
  <c r="N9159" i="3" s="1"/>
  <c r="M9160" i="3"/>
  <c r="N9160" i="3" s="1"/>
  <c r="M9161" i="3"/>
  <c r="N9161" i="3" s="1"/>
  <c r="M9162" i="3"/>
  <c r="N9162" i="3" s="1"/>
  <c r="M9163" i="3"/>
  <c r="N9163" i="3" s="1"/>
  <c r="M9164" i="3"/>
  <c r="N9164" i="3" s="1"/>
  <c r="M9165" i="3"/>
  <c r="N9165" i="3" s="1"/>
  <c r="M9166" i="3"/>
  <c r="N9166" i="3" s="1"/>
  <c r="M9167" i="3"/>
  <c r="N9167" i="3" s="1"/>
  <c r="M9168" i="3"/>
  <c r="N9168" i="3" s="1"/>
  <c r="M9169" i="3"/>
  <c r="N9169" i="3" s="1"/>
  <c r="M9170" i="3"/>
  <c r="N9170" i="3" s="1"/>
  <c r="M9171" i="3"/>
  <c r="N9171" i="3" s="1"/>
  <c r="M9172" i="3"/>
  <c r="N9172" i="3" s="1"/>
  <c r="M9173" i="3"/>
  <c r="N9173" i="3" s="1"/>
  <c r="M9174" i="3"/>
  <c r="N9174" i="3" s="1"/>
  <c r="M9175" i="3"/>
  <c r="N9175" i="3" s="1"/>
  <c r="M9176" i="3"/>
  <c r="N9176" i="3" s="1"/>
  <c r="M9177" i="3"/>
  <c r="N9177" i="3" s="1"/>
  <c r="M9178" i="3"/>
  <c r="N9178" i="3" s="1"/>
  <c r="M9179" i="3"/>
  <c r="N9179" i="3" s="1"/>
  <c r="M9180" i="3"/>
  <c r="N9180" i="3" s="1"/>
  <c r="M9181" i="3"/>
  <c r="N9181" i="3" s="1"/>
  <c r="M9158" i="3"/>
  <c r="N9158" i="3" s="1"/>
  <c r="M9132" i="3"/>
  <c r="N9132" i="3" s="1"/>
  <c r="M9133" i="3"/>
  <c r="N9133" i="3" s="1"/>
  <c r="M9134" i="3"/>
  <c r="N9134" i="3" s="1"/>
  <c r="M9135" i="3"/>
  <c r="N9135" i="3" s="1"/>
  <c r="M9136" i="3"/>
  <c r="N9136" i="3" s="1"/>
  <c r="M9137" i="3"/>
  <c r="N9137" i="3" s="1"/>
  <c r="M9138" i="3"/>
  <c r="N9138" i="3" s="1"/>
  <c r="M9139" i="3"/>
  <c r="N9139" i="3" s="1"/>
  <c r="M9140" i="3"/>
  <c r="N9140" i="3" s="1"/>
  <c r="M9141" i="3"/>
  <c r="N9141" i="3" s="1"/>
  <c r="M9142" i="3"/>
  <c r="N9142" i="3" s="1"/>
  <c r="M9143" i="3"/>
  <c r="N9143" i="3" s="1"/>
  <c r="M9144" i="3"/>
  <c r="N9144" i="3" s="1"/>
  <c r="M9145" i="3"/>
  <c r="N9145" i="3" s="1"/>
  <c r="M9146" i="3"/>
  <c r="N9146" i="3" s="1"/>
  <c r="M9147" i="3"/>
  <c r="N9147" i="3" s="1"/>
  <c r="M9148" i="3"/>
  <c r="N9148" i="3" s="1"/>
  <c r="M9149" i="3"/>
  <c r="M9150" i="3"/>
  <c r="M9151" i="3"/>
  <c r="N9151" i="3" s="1"/>
  <c r="M9152" i="3"/>
  <c r="N9152" i="3" s="1"/>
  <c r="M9153" i="3"/>
  <c r="N9153" i="3" s="1"/>
  <c r="M9154" i="3"/>
  <c r="N9154" i="3" s="1"/>
  <c r="M9131" i="3"/>
  <c r="N9131" i="3" s="1"/>
  <c r="A9129" i="3"/>
  <c r="A9156" i="3" s="1"/>
  <c r="M9103" i="3"/>
  <c r="N9103" i="3" s="1"/>
  <c r="M9104" i="3"/>
  <c r="N9104" i="3" s="1"/>
  <c r="M9105" i="3"/>
  <c r="N9105" i="3" s="1"/>
  <c r="M9106" i="3"/>
  <c r="N9106" i="3" s="1"/>
  <c r="M9107" i="3"/>
  <c r="N9107" i="3" s="1"/>
  <c r="M9108" i="3"/>
  <c r="N9108" i="3" s="1"/>
  <c r="M9109" i="3"/>
  <c r="N9109" i="3" s="1"/>
  <c r="M9110" i="3"/>
  <c r="N9110" i="3" s="1"/>
  <c r="M9111" i="3"/>
  <c r="N9111" i="3" s="1"/>
  <c r="M9112" i="3"/>
  <c r="N9112" i="3" s="1"/>
  <c r="M9113" i="3"/>
  <c r="N9113" i="3" s="1"/>
  <c r="M9114" i="3"/>
  <c r="N9114" i="3" s="1"/>
  <c r="M9115" i="3"/>
  <c r="N9115" i="3" s="1"/>
  <c r="M9116" i="3"/>
  <c r="N9116" i="3" s="1"/>
  <c r="M9117" i="3"/>
  <c r="N9117" i="3" s="1"/>
  <c r="M9118" i="3"/>
  <c r="N9118" i="3" s="1"/>
  <c r="M9119" i="3"/>
  <c r="N9119" i="3" s="1"/>
  <c r="M9120" i="3"/>
  <c r="N9120" i="3" s="1"/>
  <c r="M9121" i="3"/>
  <c r="N9121" i="3" s="1"/>
  <c r="M9122" i="3"/>
  <c r="N9122" i="3" s="1"/>
  <c r="M9123" i="3"/>
  <c r="N9123" i="3" s="1"/>
  <c r="M9124" i="3"/>
  <c r="N9124" i="3" s="1"/>
  <c r="M9125" i="3"/>
  <c r="N9125" i="3" s="1"/>
  <c r="M9102" i="3"/>
  <c r="N9102" i="3" s="1"/>
  <c r="M9076" i="3"/>
  <c r="N9076" i="3" s="1"/>
  <c r="M9077" i="3"/>
  <c r="N9077" i="3" s="1"/>
  <c r="M9078" i="3"/>
  <c r="N9078" i="3" s="1"/>
  <c r="M9079" i="3"/>
  <c r="N9079" i="3" s="1"/>
  <c r="M9080" i="3"/>
  <c r="N9080" i="3" s="1"/>
  <c r="M9081" i="3"/>
  <c r="N9081" i="3" s="1"/>
  <c r="M9082" i="3"/>
  <c r="N9082" i="3" s="1"/>
  <c r="M9083" i="3"/>
  <c r="N9083" i="3" s="1"/>
  <c r="M9084" i="3"/>
  <c r="N9084" i="3" s="1"/>
  <c r="M9085" i="3"/>
  <c r="N9085" i="3" s="1"/>
  <c r="M9086" i="3"/>
  <c r="N9086" i="3" s="1"/>
  <c r="M9087" i="3"/>
  <c r="N9087" i="3" s="1"/>
  <c r="M9088" i="3"/>
  <c r="N9088" i="3" s="1"/>
  <c r="M9089" i="3"/>
  <c r="N9089" i="3" s="1"/>
  <c r="M9090" i="3"/>
  <c r="N9090" i="3" s="1"/>
  <c r="M9091" i="3"/>
  <c r="N9091" i="3" s="1"/>
  <c r="M9092" i="3"/>
  <c r="N9092" i="3" s="1"/>
  <c r="M9093" i="3"/>
  <c r="M9094" i="3"/>
  <c r="M9095" i="3"/>
  <c r="N9095" i="3" s="1"/>
  <c r="M9096" i="3"/>
  <c r="N9096" i="3" s="1"/>
  <c r="M9097" i="3"/>
  <c r="N9097" i="3" s="1"/>
  <c r="M9098" i="3"/>
  <c r="N9098" i="3" s="1"/>
  <c r="M9075" i="3"/>
  <c r="N9075" i="3" s="1"/>
  <c r="A9073" i="3"/>
  <c r="A9100" i="3" s="1"/>
  <c r="M9047" i="3"/>
  <c r="N9047" i="3" s="1"/>
  <c r="M9048" i="3"/>
  <c r="N9048" i="3" s="1"/>
  <c r="M9049" i="3"/>
  <c r="N9049" i="3" s="1"/>
  <c r="M9050" i="3"/>
  <c r="N9050" i="3" s="1"/>
  <c r="M9051" i="3"/>
  <c r="N9051" i="3" s="1"/>
  <c r="M9052" i="3"/>
  <c r="N9052" i="3" s="1"/>
  <c r="M9053" i="3"/>
  <c r="N9053" i="3" s="1"/>
  <c r="M9054" i="3"/>
  <c r="N9054" i="3" s="1"/>
  <c r="M9055" i="3"/>
  <c r="N9055" i="3" s="1"/>
  <c r="M9056" i="3"/>
  <c r="N9056" i="3" s="1"/>
  <c r="M9057" i="3"/>
  <c r="N9057" i="3" s="1"/>
  <c r="M9058" i="3"/>
  <c r="N9058" i="3" s="1"/>
  <c r="M9059" i="3"/>
  <c r="N9059" i="3" s="1"/>
  <c r="M9060" i="3"/>
  <c r="N9060" i="3" s="1"/>
  <c r="M9061" i="3"/>
  <c r="N9061" i="3" s="1"/>
  <c r="M9062" i="3"/>
  <c r="N9062" i="3" s="1"/>
  <c r="M9063" i="3"/>
  <c r="N9063" i="3" s="1"/>
  <c r="M9064" i="3"/>
  <c r="N9064" i="3" s="1"/>
  <c r="M9065" i="3"/>
  <c r="N9065" i="3" s="1"/>
  <c r="M9066" i="3"/>
  <c r="N9066" i="3" s="1"/>
  <c r="M9067" i="3"/>
  <c r="N9067" i="3" s="1"/>
  <c r="M9068" i="3"/>
  <c r="N9068" i="3" s="1"/>
  <c r="M9069" i="3"/>
  <c r="N9069" i="3" s="1"/>
  <c r="M9046" i="3"/>
  <c r="N9046" i="3" s="1"/>
  <c r="M9020" i="3"/>
  <c r="N9020" i="3" s="1"/>
  <c r="M9021" i="3"/>
  <c r="N9021" i="3" s="1"/>
  <c r="M9022" i="3"/>
  <c r="N9022" i="3" s="1"/>
  <c r="M9023" i="3"/>
  <c r="N9023" i="3" s="1"/>
  <c r="M9024" i="3"/>
  <c r="N9024" i="3" s="1"/>
  <c r="M9025" i="3"/>
  <c r="N9025" i="3" s="1"/>
  <c r="M9026" i="3"/>
  <c r="N9026" i="3" s="1"/>
  <c r="M9027" i="3"/>
  <c r="N9027" i="3" s="1"/>
  <c r="M9028" i="3"/>
  <c r="N9028" i="3" s="1"/>
  <c r="M9029" i="3"/>
  <c r="N9029" i="3" s="1"/>
  <c r="M9030" i="3"/>
  <c r="N9030" i="3" s="1"/>
  <c r="M9031" i="3"/>
  <c r="N9031" i="3" s="1"/>
  <c r="M9032" i="3"/>
  <c r="N9032" i="3" s="1"/>
  <c r="M9033" i="3"/>
  <c r="N9033" i="3" s="1"/>
  <c r="M9034" i="3"/>
  <c r="N9034" i="3" s="1"/>
  <c r="M9035" i="3"/>
  <c r="N9035" i="3" s="1"/>
  <c r="M9036" i="3"/>
  <c r="N9036" i="3" s="1"/>
  <c r="M9037" i="3"/>
  <c r="M9038" i="3"/>
  <c r="M9039" i="3"/>
  <c r="N9039" i="3" s="1"/>
  <c r="M9040" i="3"/>
  <c r="N9040" i="3" s="1"/>
  <c r="M9041" i="3"/>
  <c r="N9041" i="3" s="1"/>
  <c r="M9042" i="3"/>
  <c r="N9042" i="3" s="1"/>
  <c r="M9019" i="3"/>
  <c r="N9019" i="3" s="1"/>
  <c r="A9017" i="3"/>
  <c r="A9044" i="3" s="1"/>
  <c r="M8991" i="3"/>
  <c r="N8991" i="3" s="1"/>
  <c r="M8992" i="3"/>
  <c r="N8992" i="3" s="1"/>
  <c r="M8993" i="3"/>
  <c r="N8993" i="3" s="1"/>
  <c r="M8994" i="3"/>
  <c r="N8994" i="3" s="1"/>
  <c r="M8995" i="3"/>
  <c r="N8995" i="3" s="1"/>
  <c r="M8996" i="3"/>
  <c r="N8996" i="3" s="1"/>
  <c r="M8997" i="3"/>
  <c r="N8997" i="3" s="1"/>
  <c r="M8998" i="3"/>
  <c r="N8998" i="3" s="1"/>
  <c r="M8999" i="3"/>
  <c r="N8999" i="3" s="1"/>
  <c r="M9000" i="3"/>
  <c r="N9000" i="3" s="1"/>
  <c r="M9001" i="3"/>
  <c r="N9001" i="3" s="1"/>
  <c r="M9002" i="3"/>
  <c r="N9002" i="3" s="1"/>
  <c r="M9003" i="3"/>
  <c r="N9003" i="3" s="1"/>
  <c r="M9004" i="3"/>
  <c r="N9004" i="3" s="1"/>
  <c r="M9005" i="3"/>
  <c r="N9005" i="3" s="1"/>
  <c r="M9006" i="3"/>
  <c r="N9006" i="3" s="1"/>
  <c r="M9007" i="3"/>
  <c r="N9007" i="3" s="1"/>
  <c r="M9008" i="3"/>
  <c r="N9008" i="3" s="1"/>
  <c r="M9009" i="3"/>
  <c r="N9009" i="3" s="1"/>
  <c r="M9010" i="3"/>
  <c r="N9010" i="3" s="1"/>
  <c r="M9011" i="3"/>
  <c r="N9011" i="3" s="1"/>
  <c r="M9012" i="3"/>
  <c r="N9012" i="3" s="1"/>
  <c r="M9013" i="3"/>
  <c r="N9013" i="3" s="1"/>
  <c r="M8990" i="3"/>
  <c r="N8990" i="3" s="1"/>
  <c r="M8964" i="3"/>
  <c r="N8964" i="3" s="1"/>
  <c r="M8965" i="3"/>
  <c r="N8965" i="3" s="1"/>
  <c r="M8966" i="3"/>
  <c r="N8966" i="3" s="1"/>
  <c r="M8967" i="3"/>
  <c r="N8967" i="3" s="1"/>
  <c r="M8968" i="3"/>
  <c r="N8968" i="3" s="1"/>
  <c r="M8969" i="3"/>
  <c r="N8969" i="3" s="1"/>
  <c r="M8970" i="3"/>
  <c r="N8970" i="3" s="1"/>
  <c r="M8971" i="3"/>
  <c r="N8971" i="3" s="1"/>
  <c r="M8972" i="3"/>
  <c r="N8972" i="3" s="1"/>
  <c r="M8973" i="3"/>
  <c r="N8973" i="3" s="1"/>
  <c r="M8974" i="3"/>
  <c r="N8974" i="3" s="1"/>
  <c r="M8975" i="3"/>
  <c r="N8975" i="3" s="1"/>
  <c r="M8976" i="3"/>
  <c r="N8976" i="3" s="1"/>
  <c r="M8977" i="3"/>
  <c r="N8977" i="3" s="1"/>
  <c r="M8978" i="3"/>
  <c r="N8978" i="3" s="1"/>
  <c r="M8979" i="3"/>
  <c r="N8979" i="3" s="1"/>
  <c r="M8980" i="3"/>
  <c r="N8980" i="3" s="1"/>
  <c r="M8981" i="3"/>
  <c r="M8982" i="3"/>
  <c r="M8983" i="3"/>
  <c r="N8983" i="3" s="1"/>
  <c r="M8984" i="3"/>
  <c r="N8984" i="3" s="1"/>
  <c r="M8985" i="3"/>
  <c r="N8985" i="3" s="1"/>
  <c r="M8986" i="3"/>
  <c r="N8986" i="3" s="1"/>
  <c r="M8963" i="3"/>
  <c r="N8963" i="3" s="1"/>
  <c r="A8961" i="3"/>
  <c r="A8988" i="3" s="1"/>
  <c r="M8935" i="3"/>
  <c r="N8935" i="3" s="1"/>
  <c r="M8936" i="3"/>
  <c r="N8936" i="3" s="1"/>
  <c r="M8937" i="3"/>
  <c r="N8937" i="3" s="1"/>
  <c r="M8938" i="3"/>
  <c r="N8938" i="3" s="1"/>
  <c r="M8939" i="3"/>
  <c r="N8939" i="3" s="1"/>
  <c r="M8940" i="3"/>
  <c r="N8940" i="3" s="1"/>
  <c r="M8941" i="3"/>
  <c r="N8941" i="3" s="1"/>
  <c r="M8942" i="3"/>
  <c r="N8942" i="3" s="1"/>
  <c r="M8943" i="3"/>
  <c r="N8943" i="3" s="1"/>
  <c r="M8944" i="3"/>
  <c r="N8944" i="3" s="1"/>
  <c r="M8945" i="3"/>
  <c r="N8945" i="3" s="1"/>
  <c r="M8946" i="3"/>
  <c r="N8946" i="3" s="1"/>
  <c r="M8947" i="3"/>
  <c r="N8947" i="3" s="1"/>
  <c r="M8948" i="3"/>
  <c r="N8948" i="3" s="1"/>
  <c r="M8949" i="3"/>
  <c r="N8949" i="3" s="1"/>
  <c r="M8950" i="3"/>
  <c r="N8950" i="3" s="1"/>
  <c r="M8951" i="3"/>
  <c r="N8951" i="3" s="1"/>
  <c r="M8952" i="3"/>
  <c r="N8952" i="3" s="1"/>
  <c r="M8953" i="3"/>
  <c r="N8953" i="3" s="1"/>
  <c r="M8954" i="3"/>
  <c r="N8954" i="3" s="1"/>
  <c r="M8955" i="3"/>
  <c r="N8955" i="3" s="1"/>
  <c r="M8956" i="3"/>
  <c r="N8956" i="3" s="1"/>
  <c r="M8957" i="3"/>
  <c r="N8957" i="3" s="1"/>
  <c r="M8934" i="3"/>
  <c r="N8934" i="3" s="1"/>
  <c r="M8908" i="3"/>
  <c r="N8908" i="3" s="1"/>
  <c r="M8909" i="3"/>
  <c r="N8909" i="3" s="1"/>
  <c r="M8910" i="3"/>
  <c r="N8910" i="3" s="1"/>
  <c r="M8911" i="3"/>
  <c r="N8911" i="3" s="1"/>
  <c r="M8912" i="3"/>
  <c r="N8912" i="3" s="1"/>
  <c r="M8913" i="3"/>
  <c r="N8913" i="3" s="1"/>
  <c r="M8914" i="3"/>
  <c r="N8914" i="3" s="1"/>
  <c r="M8915" i="3"/>
  <c r="N8915" i="3" s="1"/>
  <c r="M8916" i="3"/>
  <c r="N8916" i="3" s="1"/>
  <c r="M8917" i="3"/>
  <c r="N8917" i="3" s="1"/>
  <c r="M8918" i="3"/>
  <c r="N8918" i="3" s="1"/>
  <c r="M8919" i="3"/>
  <c r="N8919" i="3" s="1"/>
  <c r="M8920" i="3"/>
  <c r="N8920" i="3" s="1"/>
  <c r="M8921" i="3"/>
  <c r="N8921" i="3" s="1"/>
  <c r="M8922" i="3"/>
  <c r="N8922" i="3" s="1"/>
  <c r="M8923" i="3"/>
  <c r="N8923" i="3" s="1"/>
  <c r="M8924" i="3"/>
  <c r="N8924" i="3" s="1"/>
  <c r="M8925" i="3"/>
  <c r="M8926" i="3"/>
  <c r="M8927" i="3"/>
  <c r="N8927" i="3" s="1"/>
  <c r="M8928" i="3"/>
  <c r="N8928" i="3" s="1"/>
  <c r="M8929" i="3"/>
  <c r="N8929" i="3" s="1"/>
  <c r="M8930" i="3"/>
  <c r="N8930" i="3" s="1"/>
  <c r="M8907" i="3"/>
  <c r="N8907" i="3" s="1"/>
  <c r="A8905" i="3"/>
  <c r="A8932" i="3" s="1"/>
  <c r="M8879" i="3"/>
  <c r="N8879" i="3" s="1"/>
  <c r="M8880" i="3"/>
  <c r="N8880" i="3" s="1"/>
  <c r="M8881" i="3"/>
  <c r="N8881" i="3" s="1"/>
  <c r="M8882" i="3"/>
  <c r="N8882" i="3" s="1"/>
  <c r="M8883" i="3"/>
  <c r="N8883" i="3" s="1"/>
  <c r="M8884" i="3"/>
  <c r="N8884" i="3" s="1"/>
  <c r="M8885" i="3"/>
  <c r="N8885" i="3" s="1"/>
  <c r="M8886" i="3"/>
  <c r="N8886" i="3" s="1"/>
  <c r="M8887" i="3"/>
  <c r="N8887" i="3" s="1"/>
  <c r="M8888" i="3"/>
  <c r="N8888" i="3" s="1"/>
  <c r="M8889" i="3"/>
  <c r="N8889" i="3" s="1"/>
  <c r="M8890" i="3"/>
  <c r="N8890" i="3" s="1"/>
  <c r="M8891" i="3"/>
  <c r="N8891" i="3" s="1"/>
  <c r="M8892" i="3"/>
  <c r="N8892" i="3" s="1"/>
  <c r="M8893" i="3"/>
  <c r="N8893" i="3" s="1"/>
  <c r="M8894" i="3"/>
  <c r="N8894" i="3" s="1"/>
  <c r="M8895" i="3"/>
  <c r="N8895" i="3" s="1"/>
  <c r="M8896" i="3"/>
  <c r="N8896" i="3" s="1"/>
  <c r="M8897" i="3"/>
  <c r="N8897" i="3" s="1"/>
  <c r="M8898" i="3"/>
  <c r="N8898" i="3" s="1"/>
  <c r="M8899" i="3"/>
  <c r="N8899" i="3" s="1"/>
  <c r="M8900" i="3"/>
  <c r="N8900" i="3" s="1"/>
  <c r="M8901" i="3"/>
  <c r="N8901" i="3" s="1"/>
  <c r="M8878" i="3"/>
  <c r="N8878" i="3" s="1"/>
  <c r="M8852" i="3"/>
  <c r="N8852" i="3" s="1"/>
  <c r="M8853" i="3"/>
  <c r="N8853" i="3" s="1"/>
  <c r="M8854" i="3"/>
  <c r="N8854" i="3" s="1"/>
  <c r="M8855" i="3"/>
  <c r="N8855" i="3" s="1"/>
  <c r="M8856" i="3"/>
  <c r="N8856" i="3" s="1"/>
  <c r="M8857" i="3"/>
  <c r="N8857" i="3" s="1"/>
  <c r="M8858" i="3"/>
  <c r="N8858" i="3" s="1"/>
  <c r="M8859" i="3"/>
  <c r="N8859" i="3" s="1"/>
  <c r="M8860" i="3"/>
  <c r="N8860" i="3" s="1"/>
  <c r="M8861" i="3"/>
  <c r="N8861" i="3" s="1"/>
  <c r="M8862" i="3"/>
  <c r="N8862" i="3" s="1"/>
  <c r="M8863" i="3"/>
  <c r="N8863" i="3" s="1"/>
  <c r="M8864" i="3"/>
  <c r="N8864" i="3" s="1"/>
  <c r="M8865" i="3"/>
  <c r="N8865" i="3" s="1"/>
  <c r="M8866" i="3"/>
  <c r="N8866" i="3" s="1"/>
  <c r="M8867" i="3"/>
  <c r="N8867" i="3" s="1"/>
  <c r="M8868" i="3"/>
  <c r="N8868" i="3" s="1"/>
  <c r="M8869" i="3"/>
  <c r="M8870" i="3"/>
  <c r="M8871" i="3"/>
  <c r="N8871" i="3" s="1"/>
  <c r="M8872" i="3"/>
  <c r="N8872" i="3" s="1"/>
  <c r="M8873" i="3"/>
  <c r="N8873" i="3" s="1"/>
  <c r="M8874" i="3"/>
  <c r="N8874" i="3" s="1"/>
  <c r="M8851" i="3"/>
  <c r="N8851" i="3" s="1"/>
  <c r="A8849" i="3"/>
  <c r="A8876" i="3" s="1"/>
  <c r="M8823" i="3"/>
  <c r="N8823" i="3" s="1"/>
  <c r="M8824" i="3"/>
  <c r="N8824" i="3" s="1"/>
  <c r="M8825" i="3"/>
  <c r="N8825" i="3" s="1"/>
  <c r="M8826" i="3"/>
  <c r="N8826" i="3" s="1"/>
  <c r="M8827" i="3"/>
  <c r="N8827" i="3" s="1"/>
  <c r="M8828" i="3"/>
  <c r="N8828" i="3" s="1"/>
  <c r="M8829" i="3"/>
  <c r="N8829" i="3" s="1"/>
  <c r="M8830" i="3"/>
  <c r="N8830" i="3" s="1"/>
  <c r="M8831" i="3"/>
  <c r="N8831" i="3" s="1"/>
  <c r="M8832" i="3"/>
  <c r="N8832" i="3" s="1"/>
  <c r="M8833" i="3"/>
  <c r="N8833" i="3" s="1"/>
  <c r="M8834" i="3"/>
  <c r="N8834" i="3" s="1"/>
  <c r="M8835" i="3"/>
  <c r="N8835" i="3" s="1"/>
  <c r="M8836" i="3"/>
  <c r="N8836" i="3" s="1"/>
  <c r="M8837" i="3"/>
  <c r="N8837" i="3" s="1"/>
  <c r="M8838" i="3"/>
  <c r="N8838" i="3" s="1"/>
  <c r="M8839" i="3"/>
  <c r="N8839" i="3" s="1"/>
  <c r="M8840" i="3"/>
  <c r="N8840" i="3" s="1"/>
  <c r="M8841" i="3"/>
  <c r="N8841" i="3" s="1"/>
  <c r="M8842" i="3"/>
  <c r="N8842" i="3" s="1"/>
  <c r="M8843" i="3"/>
  <c r="N8843" i="3" s="1"/>
  <c r="M8844" i="3"/>
  <c r="N8844" i="3" s="1"/>
  <c r="M8845" i="3"/>
  <c r="N8845" i="3" s="1"/>
  <c r="M8822" i="3"/>
  <c r="N8822" i="3" s="1"/>
  <c r="M8796" i="3"/>
  <c r="N8796" i="3" s="1"/>
  <c r="M8797" i="3"/>
  <c r="N8797" i="3" s="1"/>
  <c r="M8798" i="3"/>
  <c r="N8798" i="3" s="1"/>
  <c r="M8799" i="3"/>
  <c r="N8799" i="3" s="1"/>
  <c r="M8800" i="3"/>
  <c r="N8800" i="3" s="1"/>
  <c r="M8801" i="3"/>
  <c r="N8801" i="3" s="1"/>
  <c r="M8802" i="3"/>
  <c r="N8802" i="3" s="1"/>
  <c r="M8803" i="3"/>
  <c r="N8803" i="3" s="1"/>
  <c r="M8804" i="3"/>
  <c r="N8804" i="3" s="1"/>
  <c r="M8805" i="3"/>
  <c r="N8805" i="3" s="1"/>
  <c r="M8806" i="3"/>
  <c r="N8806" i="3" s="1"/>
  <c r="M8807" i="3"/>
  <c r="N8807" i="3" s="1"/>
  <c r="M8808" i="3"/>
  <c r="N8808" i="3" s="1"/>
  <c r="M8809" i="3"/>
  <c r="N8809" i="3" s="1"/>
  <c r="M8810" i="3"/>
  <c r="N8810" i="3" s="1"/>
  <c r="M8811" i="3"/>
  <c r="N8811" i="3" s="1"/>
  <c r="M8812" i="3"/>
  <c r="N8812" i="3" s="1"/>
  <c r="M8813" i="3"/>
  <c r="M8814" i="3"/>
  <c r="M8815" i="3"/>
  <c r="N8815" i="3" s="1"/>
  <c r="M8816" i="3"/>
  <c r="N8816" i="3" s="1"/>
  <c r="M8817" i="3"/>
  <c r="N8817" i="3" s="1"/>
  <c r="M8818" i="3"/>
  <c r="N8818" i="3" s="1"/>
  <c r="M8795" i="3"/>
  <c r="N8795" i="3" s="1"/>
  <c r="A8793" i="3"/>
  <c r="A8820" i="3" s="1"/>
  <c r="M8767" i="3"/>
  <c r="N8767" i="3" s="1"/>
  <c r="M8768" i="3"/>
  <c r="N8768" i="3" s="1"/>
  <c r="M8769" i="3"/>
  <c r="N8769" i="3" s="1"/>
  <c r="M8770" i="3"/>
  <c r="N8770" i="3" s="1"/>
  <c r="M8771" i="3"/>
  <c r="N8771" i="3" s="1"/>
  <c r="M8772" i="3"/>
  <c r="N8772" i="3" s="1"/>
  <c r="M8773" i="3"/>
  <c r="N8773" i="3" s="1"/>
  <c r="M8774" i="3"/>
  <c r="N8774" i="3" s="1"/>
  <c r="M8775" i="3"/>
  <c r="N8775" i="3" s="1"/>
  <c r="M8776" i="3"/>
  <c r="N8776" i="3" s="1"/>
  <c r="M8777" i="3"/>
  <c r="N8777" i="3" s="1"/>
  <c r="M8778" i="3"/>
  <c r="N8778" i="3" s="1"/>
  <c r="M8779" i="3"/>
  <c r="N8779" i="3" s="1"/>
  <c r="M8780" i="3"/>
  <c r="N8780" i="3" s="1"/>
  <c r="M8781" i="3"/>
  <c r="N8781" i="3" s="1"/>
  <c r="M8782" i="3"/>
  <c r="N8782" i="3" s="1"/>
  <c r="M8783" i="3"/>
  <c r="N8783" i="3" s="1"/>
  <c r="M8784" i="3"/>
  <c r="N8784" i="3" s="1"/>
  <c r="M8785" i="3"/>
  <c r="N8785" i="3" s="1"/>
  <c r="M8786" i="3"/>
  <c r="N8786" i="3" s="1"/>
  <c r="M8787" i="3"/>
  <c r="N8787" i="3" s="1"/>
  <c r="M8788" i="3"/>
  <c r="N8788" i="3" s="1"/>
  <c r="M8789" i="3"/>
  <c r="N8789" i="3" s="1"/>
  <c r="M8766" i="3"/>
  <c r="N8766" i="3" s="1"/>
  <c r="M8740" i="3"/>
  <c r="N8740" i="3" s="1"/>
  <c r="M8741" i="3"/>
  <c r="N8741" i="3" s="1"/>
  <c r="M8742" i="3"/>
  <c r="N8742" i="3" s="1"/>
  <c r="M8743" i="3"/>
  <c r="N8743" i="3" s="1"/>
  <c r="M8744" i="3"/>
  <c r="N8744" i="3" s="1"/>
  <c r="M8745" i="3"/>
  <c r="N8745" i="3" s="1"/>
  <c r="M8746" i="3"/>
  <c r="N8746" i="3" s="1"/>
  <c r="M8747" i="3"/>
  <c r="N8747" i="3" s="1"/>
  <c r="M8748" i="3"/>
  <c r="N8748" i="3" s="1"/>
  <c r="M8749" i="3"/>
  <c r="N8749" i="3" s="1"/>
  <c r="M8750" i="3"/>
  <c r="N8750" i="3" s="1"/>
  <c r="M8751" i="3"/>
  <c r="N8751" i="3" s="1"/>
  <c r="M8752" i="3"/>
  <c r="N8752" i="3" s="1"/>
  <c r="M8753" i="3"/>
  <c r="N8753" i="3" s="1"/>
  <c r="M8754" i="3"/>
  <c r="N8754" i="3" s="1"/>
  <c r="M8755" i="3"/>
  <c r="N8755" i="3" s="1"/>
  <c r="M8756" i="3"/>
  <c r="N8756" i="3" s="1"/>
  <c r="M8757" i="3"/>
  <c r="M8758" i="3"/>
  <c r="M8759" i="3"/>
  <c r="N8759" i="3" s="1"/>
  <c r="M8760" i="3"/>
  <c r="N8760" i="3" s="1"/>
  <c r="M8761" i="3"/>
  <c r="N8761" i="3" s="1"/>
  <c r="M8762" i="3"/>
  <c r="N8762" i="3" s="1"/>
  <c r="M8739" i="3"/>
  <c r="N8739" i="3" s="1"/>
  <c r="A8737" i="3"/>
  <c r="A8764" i="3" s="1"/>
  <c r="M8711" i="3"/>
  <c r="N8711" i="3" s="1"/>
  <c r="M8712" i="3"/>
  <c r="N8712" i="3" s="1"/>
  <c r="M8713" i="3"/>
  <c r="N8713" i="3" s="1"/>
  <c r="M8714" i="3"/>
  <c r="N8714" i="3" s="1"/>
  <c r="M8715" i="3"/>
  <c r="N8715" i="3" s="1"/>
  <c r="M8716" i="3"/>
  <c r="N8716" i="3" s="1"/>
  <c r="M8717" i="3"/>
  <c r="N8717" i="3" s="1"/>
  <c r="M8718" i="3"/>
  <c r="N8718" i="3" s="1"/>
  <c r="M8719" i="3"/>
  <c r="N8719" i="3" s="1"/>
  <c r="M8720" i="3"/>
  <c r="N8720" i="3" s="1"/>
  <c r="M8721" i="3"/>
  <c r="N8721" i="3" s="1"/>
  <c r="M8722" i="3"/>
  <c r="N8722" i="3" s="1"/>
  <c r="M8723" i="3"/>
  <c r="N8723" i="3" s="1"/>
  <c r="M8724" i="3"/>
  <c r="N8724" i="3" s="1"/>
  <c r="M8725" i="3"/>
  <c r="N8725" i="3" s="1"/>
  <c r="M8726" i="3"/>
  <c r="N8726" i="3" s="1"/>
  <c r="M8727" i="3"/>
  <c r="N8727" i="3" s="1"/>
  <c r="M8728" i="3"/>
  <c r="N8728" i="3" s="1"/>
  <c r="M8729" i="3"/>
  <c r="N8729" i="3" s="1"/>
  <c r="M8730" i="3"/>
  <c r="N8730" i="3" s="1"/>
  <c r="M8731" i="3"/>
  <c r="N8731" i="3" s="1"/>
  <c r="M8732" i="3"/>
  <c r="N8732" i="3" s="1"/>
  <c r="M8733" i="3"/>
  <c r="N8733" i="3" s="1"/>
  <c r="M8710" i="3"/>
  <c r="N8710" i="3" s="1"/>
  <c r="M8684" i="3"/>
  <c r="N8684" i="3" s="1"/>
  <c r="M8685" i="3"/>
  <c r="N8685" i="3" s="1"/>
  <c r="M8686" i="3"/>
  <c r="N8686" i="3" s="1"/>
  <c r="M8687" i="3"/>
  <c r="N8687" i="3" s="1"/>
  <c r="M8688" i="3"/>
  <c r="N8688" i="3" s="1"/>
  <c r="M8689" i="3"/>
  <c r="N8689" i="3" s="1"/>
  <c r="M8690" i="3"/>
  <c r="N8690" i="3" s="1"/>
  <c r="M8691" i="3"/>
  <c r="N8691" i="3" s="1"/>
  <c r="M8692" i="3"/>
  <c r="N8692" i="3" s="1"/>
  <c r="M8693" i="3"/>
  <c r="N8693" i="3" s="1"/>
  <c r="M8694" i="3"/>
  <c r="N8694" i="3" s="1"/>
  <c r="M8695" i="3"/>
  <c r="N8695" i="3" s="1"/>
  <c r="M8696" i="3"/>
  <c r="N8696" i="3" s="1"/>
  <c r="M8697" i="3"/>
  <c r="N8697" i="3" s="1"/>
  <c r="M8698" i="3"/>
  <c r="N8698" i="3" s="1"/>
  <c r="M8699" i="3"/>
  <c r="N8699" i="3" s="1"/>
  <c r="M8700" i="3"/>
  <c r="N8700" i="3" s="1"/>
  <c r="M8701" i="3"/>
  <c r="M8702" i="3"/>
  <c r="M8703" i="3"/>
  <c r="N8703" i="3" s="1"/>
  <c r="M8704" i="3"/>
  <c r="N8704" i="3" s="1"/>
  <c r="M8705" i="3"/>
  <c r="N8705" i="3" s="1"/>
  <c r="M8706" i="3"/>
  <c r="N8706" i="3" s="1"/>
  <c r="M8683" i="3"/>
  <c r="N8683" i="3" s="1"/>
  <c r="A8681" i="3"/>
  <c r="A8708" i="3" s="1"/>
  <c r="M8655" i="3"/>
  <c r="N8655" i="3" s="1"/>
  <c r="M8656" i="3"/>
  <c r="N8656" i="3" s="1"/>
  <c r="M8657" i="3"/>
  <c r="N8657" i="3" s="1"/>
  <c r="M8658" i="3"/>
  <c r="N8658" i="3" s="1"/>
  <c r="M8659" i="3"/>
  <c r="N8659" i="3" s="1"/>
  <c r="M8660" i="3"/>
  <c r="N8660" i="3" s="1"/>
  <c r="M8661" i="3"/>
  <c r="N8661" i="3" s="1"/>
  <c r="M8662" i="3"/>
  <c r="N8662" i="3" s="1"/>
  <c r="M8663" i="3"/>
  <c r="N8663" i="3" s="1"/>
  <c r="M8664" i="3"/>
  <c r="N8664" i="3" s="1"/>
  <c r="M8665" i="3"/>
  <c r="N8665" i="3" s="1"/>
  <c r="M8666" i="3"/>
  <c r="N8666" i="3" s="1"/>
  <c r="M8667" i="3"/>
  <c r="N8667" i="3" s="1"/>
  <c r="M8668" i="3"/>
  <c r="N8668" i="3" s="1"/>
  <c r="M8669" i="3"/>
  <c r="N8669" i="3" s="1"/>
  <c r="M8670" i="3"/>
  <c r="N8670" i="3" s="1"/>
  <c r="M8671" i="3"/>
  <c r="N8671" i="3" s="1"/>
  <c r="M8672" i="3"/>
  <c r="N8672" i="3" s="1"/>
  <c r="M8673" i="3"/>
  <c r="N8673" i="3" s="1"/>
  <c r="M8674" i="3"/>
  <c r="N8674" i="3" s="1"/>
  <c r="M8675" i="3"/>
  <c r="N8675" i="3" s="1"/>
  <c r="M8676" i="3"/>
  <c r="N8676" i="3" s="1"/>
  <c r="M8677" i="3"/>
  <c r="N8677" i="3" s="1"/>
  <c r="M8654" i="3"/>
  <c r="N8654" i="3" s="1"/>
  <c r="M8628" i="3"/>
  <c r="N8628" i="3" s="1"/>
  <c r="M8629" i="3"/>
  <c r="N8629" i="3" s="1"/>
  <c r="M8630" i="3"/>
  <c r="N8630" i="3" s="1"/>
  <c r="M8631" i="3"/>
  <c r="N8631" i="3" s="1"/>
  <c r="M8632" i="3"/>
  <c r="N8632" i="3" s="1"/>
  <c r="M8633" i="3"/>
  <c r="N8633" i="3" s="1"/>
  <c r="M8634" i="3"/>
  <c r="N8634" i="3" s="1"/>
  <c r="M8635" i="3"/>
  <c r="N8635" i="3" s="1"/>
  <c r="M8636" i="3"/>
  <c r="N8636" i="3" s="1"/>
  <c r="M8637" i="3"/>
  <c r="N8637" i="3" s="1"/>
  <c r="M8638" i="3"/>
  <c r="N8638" i="3" s="1"/>
  <c r="M8639" i="3"/>
  <c r="N8639" i="3" s="1"/>
  <c r="M8640" i="3"/>
  <c r="N8640" i="3" s="1"/>
  <c r="M8641" i="3"/>
  <c r="N8641" i="3" s="1"/>
  <c r="M8642" i="3"/>
  <c r="N8642" i="3" s="1"/>
  <c r="M8643" i="3"/>
  <c r="N8643" i="3" s="1"/>
  <c r="M8644" i="3"/>
  <c r="N8644" i="3" s="1"/>
  <c r="M8645" i="3"/>
  <c r="M8646" i="3"/>
  <c r="M8647" i="3"/>
  <c r="N8647" i="3" s="1"/>
  <c r="M8648" i="3"/>
  <c r="N8648" i="3" s="1"/>
  <c r="M8649" i="3"/>
  <c r="N8649" i="3" s="1"/>
  <c r="M8650" i="3"/>
  <c r="N8650" i="3" s="1"/>
  <c r="M8627" i="3"/>
  <c r="N8627" i="3" s="1"/>
  <c r="A8625" i="3"/>
  <c r="A8652" i="3" s="1"/>
  <c r="M8599" i="3"/>
  <c r="N8599" i="3" s="1"/>
  <c r="M8600" i="3"/>
  <c r="N8600" i="3" s="1"/>
  <c r="M8601" i="3"/>
  <c r="N8601" i="3" s="1"/>
  <c r="M8602" i="3"/>
  <c r="N8602" i="3" s="1"/>
  <c r="M8603" i="3"/>
  <c r="N8603" i="3" s="1"/>
  <c r="M8604" i="3"/>
  <c r="N8604" i="3" s="1"/>
  <c r="M8605" i="3"/>
  <c r="N8605" i="3" s="1"/>
  <c r="M8606" i="3"/>
  <c r="N8606" i="3" s="1"/>
  <c r="M8607" i="3"/>
  <c r="N8607" i="3" s="1"/>
  <c r="M8608" i="3"/>
  <c r="N8608" i="3" s="1"/>
  <c r="M8609" i="3"/>
  <c r="N8609" i="3" s="1"/>
  <c r="M8610" i="3"/>
  <c r="N8610" i="3" s="1"/>
  <c r="M8611" i="3"/>
  <c r="N8611" i="3" s="1"/>
  <c r="M8612" i="3"/>
  <c r="N8612" i="3" s="1"/>
  <c r="M8613" i="3"/>
  <c r="N8613" i="3" s="1"/>
  <c r="M8614" i="3"/>
  <c r="N8614" i="3" s="1"/>
  <c r="M8615" i="3"/>
  <c r="N8615" i="3" s="1"/>
  <c r="M8616" i="3"/>
  <c r="N8616" i="3" s="1"/>
  <c r="M8617" i="3"/>
  <c r="N8617" i="3" s="1"/>
  <c r="M8618" i="3"/>
  <c r="N8618" i="3" s="1"/>
  <c r="M8619" i="3"/>
  <c r="N8619" i="3" s="1"/>
  <c r="M8620" i="3"/>
  <c r="N8620" i="3" s="1"/>
  <c r="M8621" i="3"/>
  <c r="N8621" i="3" s="1"/>
  <c r="M8598" i="3"/>
  <c r="N8598" i="3" s="1"/>
  <c r="M8572" i="3"/>
  <c r="N8572" i="3" s="1"/>
  <c r="M8573" i="3"/>
  <c r="N8573" i="3" s="1"/>
  <c r="M8574" i="3"/>
  <c r="N8574" i="3" s="1"/>
  <c r="M8575" i="3"/>
  <c r="N8575" i="3" s="1"/>
  <c r="M8576" i="3"/>
  <c r="N8576" i="3" s="1"/>
  <c r="M8577" i="3"/>
  <c r="N8577" i="3" s="1"/>
  <c r="M8578" i="3"/>
  <c r="N8578" i="3" s="1"/>
  <c r="M8579" i="3"/>
  <c r="N8579" i="3" s="1"/>
  <c r="M8580" i="3"/>
  <c r="N8580" i="3" s="1"/>
  <c r="M8581" i="3"/>
  <c r="N8581" i="3" s="1"/>
  <c r="M8582" i="3"/>
  <c r="N8582" i="3" s="1"/>
  <c r="M8583" i="3"/>
  <c r="N8583" i="3" s="1"/>
  <c r="M8584" i="3"/>
  <c r="N8584" i="3" s="1"/>
  <c r="M8585" i="3"/>
  <c r="N8585" i="3" s="1"/>
  <c r="M8586" i="3"/>
  <c r="N8586" i="3" s="1"/>
  <c r="M8587" i="3"/>
  <c r="N8587" i="3" s="1"/>
  <c r="M8588" i="3"/>
  <c r="N8588" i="3" s="1"/>
  <c r="M8589" i="3"/>
  <c r="M8590" i="3"/>
  <c r="M8591" i="3"/>
  <c r="N8591" i="3" s="1"/>
  <c r="M8592" i="3"/>
  <c r="N8592" i="3" s="1"/>
  <c r="M8593" i="3"/>
  <c r="N8593" i="3" s="1"/>
  <c r="M8594" i="3"/>
  <c r="N8594" i="3" s="1"/>
  <c r="M8571" i="3"/>
  <c r="N8571" i="3" s="1"/>
  <c r="A8569" i="3"/>
  <c r="A8596" i="3" s="1"/>
  <c r="M8543" i="3"/>
  <c r="N8543" i="3" s="1"/>
  <c r="M8544" i="3"/>
  <c r="N8544" i="3" s="1"/>
  <c r="M8545" i="3"/>
  <c r="N8545" i="3" s="1"/>
  <c r="M8546" i="3"/>
  <c r="N8546" i="3" s="1"/>
  <c r="M8547" i="3"/>
  <c r="N8547" i="3" s="1"/>
  <c r="M8548" i="3"/>
  <c r="N8548" i="3" s="1"/>
  <c r="M8549" i="3"/>
  <c r="N8549" i="3" s="1"/>
  <c r="M8550" i="3"/>
  <c r="N8550" i="3" s="1"/>
  <c r="M8551" i="3"/>
  <c r="N8551" i="3" s="1"/>
  <c r="M8552" i="3"/>
  <c r="N8552" i="3" s="1"/>
  <c r="M8553" i="3"/>
  <c r="N8553" i="3" s="1"/>
  <c r="M8554" i="3"/>
  <c r="N8554" i="3" s="1"/>
  <c r="M8555" i="3"/>
  <c r="N8555" i="3" s="1"/>
  <c r="M8556" i="3"/>
  <c r="N8556" i="3" s="1"/>
  <c r="M8557" i="3"/>
  <c r="N8557" i="3" s="1"/>
  <c r="M8558" i="3"/>
  <c r="N8558" i="3" s="1"/>
  <c r="M8559" i="3"/>
  <c r="N8559" i="3" s="1"/>
  <c r="M8560" i="3"/>
  <c r="N8560" i="3" s="1"/>
  <c r="M8561" i="3"/>
  <c r="N8561" i="3" s="1"/>
  <c r="M8562" i="3"/>
  <c r="N8562" i="3" s="1"/>
  <c r="M8563" i="3"/>
  <c r="N8563" i="3" s="1"/>
  <c r="M8564" i="3"/>
  <c r="N8564" i="3" s="1"/>
  <c r="M8565" i="3"/>
  <c r="N8565" i="3" s="1"/>
  <c r="M8542" i="3"/>
  <c r="N8542" i="3" s="1"/>
  <c r="M8516" i="3"/>
  <c r="N8516" i="3" s="1"/>
  <c r="M8517" i="3"/>
  <c r="N8517" i="3" s="1"/>
  <c r="M8518" i="3"/>
  <c r="N8518" i="3" s="1"/>
  <c r="M8519" i="3"/>
  <c r="N8519" i="3" s="1"/>
  <c r="M8520" i="3"/>
  <c r="N8520" i="3" s="1"/>
  <c r="M8521" i="3"/>
  <c r="N8521" i="3" s="1"/>
  <c r="M8522" i="3"/>
  <c r="N8522" i="3" s="1"/>
  <c r="M8523" i="3"/>
  <c r="N8523" i="3" s="1"/>
  <c r="M8524" i="3"/>
  <c r="N8524" i="3" s="1"/>
  <c r="M8525" i="3"/>
  <c r="N8525" i="3" s="1"/>
  <c r="M8526" i="3"/>
  <c r="N8526" i="3" s="1"/>
  <c r="M8527" i="3"/>
  <c r="N8527" i="3" s="1"/>
  <c r="M8528" i="3"/>
  <c r="N8528" i="3" s="1"/>
  <c r="M8529" i="3"/>
  <c r="N8529" i="3" s="1"/>
  <c r="M8530" i="3"/>
  <c r="N8530" i="3" s="1"/>
  <c r="M8531" i="3"/>
  <c r="N8531" i="3" s="1"/>
  <c r="M8532" i="3"/>
  <c r="N8532" i="3" s="1"/>
  <c r="M8533" i="3"/>
  <c r="M8534" i="3"/>
  <c r="M8535" i="3"/>
  <c r="N8535" i="3" s="1"/>
  <c r="M8536" i="3"/>
  <c r="N8536" i="3" s="1"/>
  <c r="M8537" i="3"/>
  <c r="N8537" i="3" s="1"/>
  <c r="M8538" i="3"/>
  <c r="N8538" i="3" s="1"/>
  <c r="M8515" i="3"/>
  <c r="N8515" i="3" s="1"/>
  <c r="A8513" i="3"/>
  <c r="A8540" i="3" s="1"/>
  <c r="M8487" i="3"/>
  <c r="N8487" i="3" s="1"/>
  <c r="M8488" i="3"/>
  <c r="N8488" i="3" s="1"/>
  <c r="M8489" i="3"/>
  <c r="N8489" i="3" s="1"/>
  <c r="M8490" i="3"/>
  <c r="N8490" i="3" s="1"/>
  <c r="M8491" i="3"/>
  <c r="N8491" i="3" s="1"/>
  <c r="M8492" i="3"/>
  <c r="N8492" i="3" s="1"/>
  <c r="M8493" i="3"/>
  <c r="N8493" i="3" s="1"/>
  <c r="M8494" i="3"/>
  <c r="N8494" i="3" s="1"/>
  <c r="M8495" i="3"/>
  <c r="N8495" i="3" s="1"/>
  <c r="M8496" i="3"/>
  <c r="N8496" i="3" s="1"/>
  <c r="M8497" i="3"/>
  <c r="N8497" i="3" s="1"/>
  <c r="M8498" i="3"/>
  <c r="N8498" i="3" s="1"/>
  <c r="M8499" i="3"/>
  <c r="N8499" i="3" s="1"/>
  <c r="M8500" i="3"/>
  <c r="N8500" i="3" s="1"/>
  <c r="M8501" i="3"/>
  <c r="N8501" i="3" s="1"/>
  <c r="M8502" i="3"/>
  <c r="N8502" i="3" s="1"/>
  <c r="M8503" i="3"/>
  <c r="N8503" i="3" s="1"/>
  <c r="M8504" i="3"/>
  <c r="N8504" i="3" s="1"/>
  <c r="M8505" i="3"/>
  <c r="N8505" i="3" s="1"/>
  <c r="M8506" i="3"/>
  <c r="N8506" i="3" s="1"/>
  <c r="M8507" i="3"/>
  <c r="N8507" i="3" s="1"/>
  <c r="M8508" i="3"/>
  <c r="N8508" i="3" s="1"/>
  <c r="M8509" i="3"/>
  <c r="N8509" i="3" s="1"/>
  <c r="M8486" i="3"/>
  <c r="N8486" i="3" s="1"/>
  <c r="M8460" i="3"/>
  <c r="N8460" i="3" s="1"/>
  <c r="M8461" i="3"/>
  <c r="N8461" i="3" s="1"/>
  <c r="M8462" i="3"/>
  <c r="N8462" i="3" s="1"/>
  <c r="M8463" i="3"/>
  <c r="N8463" i="3" s="1"/>
  <c r="M8464" i="3"/>
  <c r="N8464" i="3" s="1"/>
  <c r="M8465" i="3"/>
  <c r="N8465" i="3" s="1"/>
  <c r="M8466" i="3"/>
  <c r="N8466" i="3" s="1"/>
  <c r="M8467" i="3"/>
  <c r="N8467" i="3" s="1"/>
  <c r="M8468" i="3"/>
  <c r="N8468" i="3" s="1"/>
  <c r="M8469" i="3"/>
  <c r="N8469" i="3" s="1"/>
  <c r="M8470" i="3"/>
  <c r="N8470" i="3" s="1"/>
  <c r="M8471" i="3"/>
  <c r="N8471" i="3" s="1"/>
  <c r="M8472" i="3"/>
  <c r="N8472" i="3" s="1"/>
  <c r="M8473" i="3"/>
  <c r="N8473" i="3" s="1"/>
  <c r="M8474" i="3"/>
  <c r="N8474" i="3" s="1"/>
  <c r="M8475" i="3"/>
  <c r="N8475" i="3" s="1"/>
  <c r="M8476" i="3"/>
  <c r="N8476" i="3" s="1"/>
  <c r="M8477" i="3"/>
  <c r="M8478" i="3"/>
  <c r="M8479" i="3"/>
  <c r="N8479" i="3" s="1"/>
  <c r="M8480" i="3"/>
  <c r="N8480" i="3" s="1"/>
  <c r="M8481" i="3"/>
  <c r="N8481" i="3" s="1"/>
  <c r="M8482" i="3"/>
  <c r="N8482" i="3" s="1"/>
  <c r="M8459" i="3"/>
  <c r="N8459" i="3" s="1"/>
  <c r="A8457" i="3"/>
  <c r="A8484" i="3" s="1"/>
  <c r="M8431" i="3"/>
  <c r="N8431" i="3" s="1"/>
  <c r="M8432" i="3"/>
  <c r="N8432" i="3" s="1"/>
  <c r="M8433" i="3"/>
  <c r="N8433" i="3" s="1"/>
  <c r="M8434" i="3"/>
  <c r="N8434" i="3" s="1"/>
  <c r="M8435" i="3"/>
  <c r="N8435" i="3" s="1"/>
  <c r="M8436" i="3"/>
  <c r="N8436" i="3" s="1"/>
  <c r="M8437" i="3"/>
  <c r="N8437" i="3" s="1"/>
  <c r="M8438" i="3"/>
  <c r="N8438" i="3" s="1"/>
  <c r="M8439" i="3"/>
  <c r="N8439" i="3" s="1"/>
  <c r="M8440" i="3"/>
  <c r="N8440" i="3" s="1"/>
  <c r="M8441" i="3"/>
  <c r="N8441" i="3" s="1"/>
  <c r="M8442" i="3"/>
  <c r="N8442" i="3" s="1"/>
  <c r="M8443" i="3"/>
  <c r="N8443" i="3" s="1"/>
  <c r="M8444" i="3"/>
  <c r="N8444" i="3" s="1"/>
  <c r="M8445" i="3"/>
  <c r="N8445" i="3" s="1"/>
  <c r="M8446" i="3"/>
  <c r="N8446" i="3" s="1"/>
  <c r="M8447" i="3"/>
  <c r="N8447" i="3" s="1"/>
  <c r="M8448" i="3"/>
  <c r="N8448" i="3" s="1"/>
  <c r="M8449" i="3"/>
  <c r="N8449" i="3" s="1"/>
  <c r="M8450" i="3"/>
  <c r="N8450" i="3" s="1"/>
  <c r="M8451" i="3"/>
  <c r="N8451" i="3" s="1"/>
  <c r="M8452" i="3"/>
  <c r="N8452" i="3" s="1"/>
  <c r="M8453" i="3"/>
  <c r="N8453" i="3" s="1"/>
  <c r="M8430" i="3"/>
  <c r="N8430" i="3" s="1"/>
  <c r="M8404" i="3"/>
  <c r="N8404" i="3" s="1"/>
  <c r="M8405" i="3"/>
  <c r="N8405" i="3" s="1"/>
  <c r="M8406" i="3"/>
  <c r="N8406" i="3" s="1"/>
  <c r="M8407" i="3"/>
  <c r="N8407" i="3" s="1"/>
  <c r="M8408" i="3"/>
  <c r="N8408" i="3" s="1"/>
  <c r="M8409" i="3"/>
  <c r="N8409" i="3" s="1"/>
  <c r="M8410" i="3"/>
  <c r="N8410" i="3" s="1"/>
  <c r="M8411" i="3"/>
  <c r="N8411" i="3" s="1"/>
  <c r="M8412" i="3"/>
  <c r="N8412" i="3" s="1"/>
  <c r="M8413" i="3"/>
  <c r="N8413" i="3" s="1"/>
  <c r="M8414" i="3"/>
  <c r="N8414" i="3" s="1"/>
  <c r="M8415" i="3"/>
  <c r="N8415" i="3" s="1"/>
  <c r="M8416" i="3"/>
  <c r="N8416" i="3" s="1"/>
  <c r="M8417" i="3"/>
  <c r="N8417" i="3" s="1"/>
  <c r="M8418" i="3"/>
  <c r="N8418" i="3" s="1"/>
  <c r="M8419" i="3"/>
  <c r="N8419" i="3" s="1"/>
  <c r="M8420" i="3"/>
  <c r="N8420" i="3" s="1"/>
  <c r="M8421" i="3"/>
  <c r="M8422" i="3"/>
  <c r="M8423" i="3"/>
  <c r="N8423" i="3" s="1"/>
  <c r="M8424" i="3"/>
  <c r="N8424" i="3" s="1"/>
  <c r="M8425" i="3"/>
  <c r="N8425" i="3" s="1"/>
  <c r="M8426" i="3"/>
  <c r="N8426" i="3" s="1"/>
  <c r="M8403" i="3"/>
  <c r="N8403" i="3" s="1"/>
  <c r="A8401" i="3"/>
  <c r="A8428" i="3" s="1"/>
  <c r="M8375" i="3"/>
  <c r="N8375" i="3" s="1"/>
  <c r="M8376" i="3"/>
  <c r="N8376" i="3" s="1"/>
  <c r="M8377" i="3"/>
  <c r="N8377" i="3" s="1"/>
  <c r="M8378" i="3"/>
  <c r="N8378" i="3" s="1"/>
  <c r="M8379" i="3"/>
  <c r="N8379" i="3" s="1"/>
  <c r="M8380" i="3"/>
  <c r="N8380" i="3" s="1"/>
  <c r="M8381" i="3"/>
  <c r="N8381" i="3" s="1"/>
  <c r="M8382" i="3"/>
  <c r="N8382" i="3" s="1"/>
  <c r="M8383" i="3"/>
  <c r="N8383" i="3" s="1"/>
  <c r="M8384" i="3"/>
  <c r="N8384" i="3" s="1"/>
  <c r="M8385" i="3"/>
  <c r="N8385" i="3" s="1"/>
  <c r="M8386" i="3"/>
  <c r="N8386" i="3" s="1"/>
  <c r="M8387" i="3"/>
  <c r="N8387" i="3" s="1"/>
  <c r="M8388" i="3"/>
  <c r="N8388" i="3" s="1"/>
  <c r="M8389" i="3"/>
  <c r="N8389" i="3" s="1"/>
  <c r="M8390" i="3"/>
  <c r="N8390" i="3" s="1"/>
  <c r="M8391" i="3"/>
  <c r="N8391" i="3" s="1"/>
  <c r="M8392" i="3"/>
  <c r="N8392" i="3" s="1"/>
  <c r="M8393" i="3"/>
  <c r="N8393" i="3" s="1"/>
  <c r="M8394" i="3"/>
  <c r="N8394" i="3" s="1"/>
  <c r="M8395" i="3"/>
  <c r="N8395" i="3" s="1"/>
  <c r="M8396" i="3"/>
  <c r="N8396" i="3" s="1"/>
  <c r="M8397" i="3"/>
  <c r="N8397" i="3" s="1"/>
  <c r="M8374" i="3"/>
  <c r="N8374" i="3" s="1"/>
  <c r="M8348" i="3"/>
  <c r="N8348" i="3" s="1"/>
  <c r="M8349" i="3"/>
  <c r="N8349" i="3" s="1"/>
  <c r="M8350" i="3"/>
  <c r="N8350" i="3" s="1"/>
  <c r="M8351" i="3"/>
  <c r="N8351" i="3" s="1"/>
  <c r="M8352" i="3"/>
  <c r="N8352" i="3" s="1"/>
  <c r="M8353" i="3"/>
  <c r="N8353" i="3" s="1"/>
  <c r="M8354" i="3"/>
  <c r="N8354" i="3" s="1"/>
  <c r="M8355" i="3"/>
  <c r="N8355" i="3" s="1"/>
  <c r="M8356" i="3"/>
  <c r="N8356" i="3" s="1"/>
  <c r="M8357" i="3"/>
  <c r="N8357" i="3" s="1"/>
  <c r="M8358" i="3"/>
  <c r="N8358" i="3" s="1"/>
  <c r="M8359" i="3"/>
  <c r="N8359" i="3" s="1"/>
  <c r="M8360" i="3"/>
  <c r="N8360" i="3" s="1"/>
  <c r="M8361" i="3"/>
  <c r="N8361" i="3" s="1"/>
  <c r="M8362" i="3"/>
  <c r="N8362" i="3" s="1"/>
  <c r="M8363" i="3"/>
  <c r="N8363" i="3" s="1"/>
  <c r="M8364" i="3"/>
  <c r="N8364" i="3" s="1"/>
  <c r="M8365" i="3"/>
  <c r="M8366" i="3"/>
  <c r="M8367" i="3"/>
  <c r="N8367" i="3" s="1"/>
  <c r="M8368" i="3"/>
  <c r="N8368" i="3" s="1"/>
  <c r="M8369" i="3"/>
  <c r="N8369" i="3" s="1"/>
  <c r="M8370" i="3"/>
  <c r="N8370" i="3" s="1"/>
  <c r="M8347" i="3"/>
  <c r="N8347" i="3" s="1"/>
  <c r="A8345" i="3"/>
  <c r="A8372" i="3" s="1"/>
  <c r="M8319" i="3"/>
  <c r="N8319" i="3" s="1"/>
  <c r="M8320" i="3"/>
  <c r="N8320" i="3" s="1"/>
  <c r="M8321" i="3"/>
  <c r="N8321" i="3" s="1"/>
  <c r="M8322" i="3"/>
  <c r="N8322" i="3" s="1"/>
  <c r="M8323" i="3"/>
  <c r="N8323" i="3" s="1"/>
  <c r="M8324" i="3"/>
  <c r="N8324" i="3" s="1"/>
  <c r="M8325" i="3"/>
  <c r="N8325" i="3" s="1"/>
  <c r="M8326" i="3"/>
  <c r="N8326" i="3" s="1"/>
  <c r="M8327" i="3"/>
  <c r="N8327" i="3" s="1"/>
  <c r="M8328" i="3"/>
  <c r="N8328" i="3" s="1"/>
  <c r="M8329" i="3"/>
  <c r="N8329" i="3" s="1"/>
  <c r="M8330" i="3"/>
  <c r="N8330" i="3" s="1"/>
  <c r="M8331" i="3"/>
  <c r="N8331" i="3" s="1"/>
  <c r="M8332" i="3"/>
  <c r="N8332" i="3" s="1"/>
  <c r="M8333" i="3"/>
  <c r="N8333" i="3" s="1"/>
  <c r="M8334" i="3"/>
  <c r="N8334" i="3" s="1"/>
  <c r="M8335" i="3"/>
  <c r="N8335" i="3" s="1"/>
  <c r="M8336" i="3"/>
  <c r="N8336" i="3" s="1"/>
  <c r="M8337" i="3"/>
  <c r="N8337" i="3" s="1"/>
  <c r="M8338" i="3"/>
  <c r="N8338" i="3" s="1"/>
  <c r="M8339" i="3"/>
  <c r="N8339" i="3" s="1"/>
  <c r="M8340" i="3"/>
  <c r="N8340" i="3" s="1"/>
  <c r="M8341" i="3"/>
  <c r="N8341" i="3" s="1"/>
  <c r="M8318" i="3"/>
  <c r="N8318" i="3" s="1"/>
  <c r="M8292" i="3"/>
  <c r="N8292" i="3" s="1"/>
  <c r="M8293" i="3"/>
  <c r="N8293" i="3" s="1"/>
  <c r="M8294" i="3"/>
  <c r="N8294" i="3" s="1"/>
  <c r="M8295" i="3"/>
  <c r="N8295" i="3" s="1"/>
  <c r="M8296" i="3"/>
  <c r="N8296" i="3" s="1"/>
  <c r="M8297" i="3"/>
  <c r="N8297" i="3" s="1"/>
  <c r="M8298" i="3"/>
  <c r="N8298" i="3" s="1"/>
  <c r="M8299" i="3"/>
  <c r="N8299" i="3" s="1"/>
  <c r="M8300" i="3"/>
  <c r="N8300" i="3" s="1"/>
  <c r="M8301" i="3"/>
  <c r="N8301" i="3" s="1"/>
  <c r="M8302" i="3"/>
  <c r="N8302" i="3" s="1"/>
  <c r="M8303" i="3"/>
  <c r="N8303" i="3" s="1"/>
  <c r="M8304" i="3"/>
  <c r="N8304" i="3" s="1"/>
  <c r="M8305" i="3"/>
  <c r="N8305" i="3" s="1"/>
  <c r="M8306" i="3"/>
  <c r="N8306" i="3" s="1"/>
  <c r="M8307" i="3"/>
  <c r="N8307" i="3" s="1"/>
  <c r="M8308" i="3"/>
  <c r="N8308" i="3" s="1"/>
  <c r="M8309" i="3"/>
  <c r="M8310" i="3"/>
  <c r="M8311" i="3"/>
  <c r="N8311" i="3" s="1"/>
  <c r="M8312" i="3"/>
  <c r="N8312" i="3" s="1"/>
  <c r="M8313" i="3"/>
  <c r="N8313" i="3" s="1"/>
  <c r="M8314" i="3"/>
  <c r="N8314" i="3" s="1"/>
  <c r="M8291" i="3"/>
  <c r="N8291" i="3" s="1"/>
  <c r="A8289" i="3"/>
  <c r="A8316" i="3" s="1"/>
  <c r="M8263" i="3"/>
  <c r="N8263" i="3" s="1"/>
  <c r="M8264" i="3"/>
  <c r="N8264" i="3" s="1"/>
  <c r="M8265" i="3"/>
  <c r="N8265" i="3" s="1"/>
  <c r="M8266" i="3"/>
  <c r="N8266" i="3" s="1"/>
  <c r="M8267" i="3"/>
  <c r="N8267" i="3" s="1"/>
  <c r="M8268" i="3"/>
  <c r="N8268" i="3" s="1"/>
  <c r="M8269" i="3"/>
  <c r="N8269" i="3" s="1"/>
  <c r="M8270" i="3"/>
  <c r="N8270" i="3" s="1"/>
  <c r="M8271" i="3"/>
  <c r="N8271" i="3" s="1"/>
  <c r="M8272" i="3"/>
  <c r="N8272" i="3" s="1"/>
  <c r="M8273" i="3"/>
  <c r="N8273" i="3" s="1"/>
  <c r="M8274" i="3"/>
  <c r="N8274" i="3" s="1"/>
  <c r="M8275" i="3"/>
  <c r="N8275" i="3" s="1"/>
  <c r="M8276" i="3"/>
  <c r="N8276" i="3" s="1"/>
  <c r="M8277" i="3"/>
  <c r="N8277" i="3" s="1"/>
  <c r="M8278" i="3"/>
  <c r="N8278" i="3" s="1"/>
  <c r="M8279" i="3"/>
  <c r="N8279" i="3" s="1"/>
  <c r="M8280" i="3"/>
  <c r="N8280" i="3" s="1"/>
  <c r="M8281" i="3"/>
  <c r="N8281" i="3" s="1"/>
  <c r="M8282" i="3"/>
  <c r="N8282" i="3" s="1"/>
  <c r="M8283" i="3"/>
  <c r="N8283" i="3" s="1"/>
  <c r="M8284" i="3"/>
  <c r="N8284" i="3" s="1"/>
  <c r="M8285" i="3"/>
  <c r="N8285" i="3" s="1"/>
  <c r="M8262" i="3"/>
  <c r="N8262" i="3" s="1"/>
  <c r="M8236" i="3"/>
  <c r="N8236" i="3" s="1"/>
  <c r="M8237" i="3"/>
  <c r="N8237" i="3" s="1"/>
  <c r="M8238" i="3"/>
  <c r="N8238" i="3" s="1"/>
  <c r="M8239" i="3"/>
  <c r="N8239" i="3" s="1"/>
  <c r="M8240" i="3"/>
  <c r="N8240" i="3" s="1"/>
  <c r="M8241" i="3"/>
  <c r="N8241" i="3" s="1"/>
  <c r="M8242" i="3"/>
  <c r="N8242" i="3" s="1"/>
  <c r="M8243" i="3"/>
  <c r="N8243" i="3" s="1"/>
  <c r="M8244" i="3"/>
  <c r="N8244" i="3" s="1"/>
  <c r="M8245" i="3"/>
  <c r="N8245" i="3" s="1"/>
  <c r="M8246" i="3"/>
  <c r="N8246" i="3" s="1"/>
  <c r="M8247" i="3"/>
  <c r="N8247" i="3" s="1"/>
  <c r="M8248" i="3"/>
  <c r="N8248" i="3" s="1"/>
  <c r="M8249" i="3"/>
  <c r="N8249" i="3" s="1"/>
  <c r="M8250" i="3"/>
  <c r="N8250" i="3" s="1"/>
  <c r="M8251" i="3"/>
  <c r="N8251" i="3" s="1"/>
  <c r="M8252" i="3"/>
  <c r="N8252" i="3" s="1"/>
  <c r="M8253" i="3"/>
  <c r="M8254" i="3"/>
  <c r="M8255" i="3"/>
  <c r="N8255" i="3" s="1"/>
  <c r="M8256" i="3"/>
  <c r="N8256" i="3" s="1"/>
  <c r="M8257" i="3"/>
  <c r="N8257" i="3" s="1"/>
  <c r="M8258" i="3"/>
  <c r="N8258" i="3" s="1"/>
  <c r="M8235" i="3"/>
  <c r="N8235" i="3" s="1"/>
  <c r="A8233" i="3"/>
  <c r="A8260" i="3" s="1"/>
  <c r="M8207" i="3"/>
  <c r="N8207" i="3" s="1"/>
  <c r="M8208" i="3"/>
  <c r="N8208" i="3" s="1"/>
  <c r="M8209" i="3"/>
  <c r="N8209" i="3" s="1"/>
  <c r="M8210" i="3"/>
  <c r="N8210" i="3" s="1"/>
  <c r="M8211" i="3"/>
  <c r="N8211" i="3" s="1"/>
  <c r="M8212" i="3"/>
  <c r="N8212" i="3" s="1"/>
  <c r="M8213" i="3"/>
  <c r="N8213" i="3" s="1"/>
  <c r="M8214" i="3"/>
  <c r="N8214" i="3" s="1"/>
  <c r="M8215" i="3"/>
  <c r="N8215" i="3" s="1"/>
  <c r="M8216" i="3"/>
  <c r="N8216" i="3" s="1"/>
  <c r="M8217" i="3"/>
  <c r="N8217" i="3" s="1"/>
  <c r="M8218" i="3"/>
  <c r="N8218" i="3" s="1"/>
  <c r="M8219" i="3"/>
  <c r="N8219" i="3" s="1"/>
  <c r="M8220" i="3"/>
  <c r="N8220" i="3" s="1"/>
  <c r="M8221" i="3"/>
  <c r="N8221" i="3" s="1"/>
  <c r="M8222" i="3"/>
  <c r="N8222" i="3" s="1"/>
  <c r="M8223" i="3"/>
  <c r="N8223" i="3" s="1"/>
  <c r="M8224" i="3"/>
  <c r="N8224" i="3" s="1"/>
  <c r="M8225" i="3"/>
  <c r="N8225" i="3" s="1"/>
  <c r="M8226" i="3"/>
  <c r="N8226" i="3" s="1"/>
  <c r="M8227" i="3"/>
  <c r="N8227" i="3" s="1"/>
  <c r="M8228" i="3"/>
  <c r="N8228" i="3" s="1"/>
  <c r="M8229" i="3"/>
  <c r="N8229" i="3" s="1"/>
  <c r="M8206" i="3"/>
  <c r="N8206" i="3" s="1"/>
  <c r="M8180" i="3"/>
  <c r="N8180" i="3" s="1"/>
  <c r="M8181" i="3"/>
  <c r="N8181" i="3" s="1"/>
  <c r="M8182" i="3"/>
  <c r="N8182" i="3" s="1"/>
  <c r="M8183" i="3"/>
  <c r="N8183" i="3" s="1"/>
  <c r="M8184" i="3"/>
  <c r="N8184" i="3" s="1"/>
  <c r="M8185" i="3"/>
  <c r="N8185" i="3" s="1"/>
  <c r="M8186" i="3"/>
  <c r="N8186" i="3" s="1"/>
  <c r="M8187" i="3"/>
  <c r="N8187" i="3" s="1"/>
  <c r="M8188" i="3"/>
  <c r="N8188" i="3" s="1"/>
  <c r="M8189" i="3"/>
  <c r="N8189" i="3" s="1"/>
  <c r="M8190" i="3"/>
  <c r="N8190" i="3" s="1"/>
  <c r="M8191" i="3"/>
  <c r="N8191" i="3" s="1"/>
  <c r="M8192" i="3"/>
  <c r="N8192" i="3" s="1"/>
  <c r="M8193" i="3"/>
  <c r="N8193" i="3" s="1"/>
  <c r="M8194" i="3"/>
  <c r="N8194" i="3" s="1"/>
  <c r="M8195" i="3"/>
  <c r="N8195" i="3" s="1"/>
  <c r="M8196" i="3"/>
  <c r="N8196" i="3" s="1"/>
  <c r="M8197" i="3"/>
  <c r="M8198" i="3"/>
  <c r="M8199" i="3"/>
  <c r="N8199" i="3" s="1"/>
  <c r="M8200" i="3"/>
  <c r="N8200" i="3" s="1"/>
  <c r="M8201" i="3"/>
  <c r="N8201" i="3" s="1"/>
  <c r="M8202" i="3"/>
  <c r="N8202" i="3" s="1"/>
  <c r="M8179" i="3"/>
  <c r="N8179" i="3" s="1"/>
  <c r="A8177" i="3"/>
  <c r="A8204" i="3" s="1"/>
  <c r="M8151" i="3"/>
  <c r="N8151" i="3" s="1"/>
  <c r="M8152" i="3"/>
  <c r="N8152" i="3" s="1"/>
  <c r="M8153" i="3"/>
  <c r="N8153" i="3" s="1"/>
  <c r="M8154" i="3"/>
  <c r="N8154" i="3" s="1"/>
  <c r="M8155" i="3"/>
  <c r="N8155" i="3" s="1"/>
  <c r="M8156" i="3"/>
  <c r="N8156" i="3" s="1"/>
  <c r="M8157" i="3"/>
  <c r="N8157" i="3" s="1"/>
  <c r="M8158" i="3"/>
  <c r="N8158" i="3" s="1"/>
  <c r="M8159" i="3"/>
  <c r="N8159" i="3" s="1"/>
  <c r="M8160" i="3"/>
  <c r="N8160" i="3" s="1"/>
  <c r="M8161" i="3"/>
  <c r="N8161" i="3" s="1"/>
  <c r="M8162" i="3"/>
  <c r="N8162" i="3" s="1"/>
  <c r="M8163" i="3"/>
  <c r="N8163" i="3" s="1"/>
  <c r="M8164" i="3"/>
  <c r="N8164" i="3" s="1"/>
  <c r="M8165" i="3"/>
  <c r="N8165" i="3" s="1"/>
  <c r="M8166" i="3"/>
  <c r="N8166" i="3" s="1"/>
  <c r="M8167" i="3"/>
  <c r="N8167" i="3" s="1"/>
  <c r="M8168" i="3"/>
  <c r="N8168" i="3" s="1"/>
  <c r="M8169" i="3"/>
  <c r="N8169" i="3" s="1"/>
  <c r="M8170" i="3"/>
  <c r="N8170" i="3" s="1"/>
  <c r="M8171" i="3"/>
  <c r="N8171" i="3" s="1"/>
  <c r="M8172" i="3"/>
  <c r="N8172" i="3" s="1"/>
  <c r="M8173" i="3"/>
  <c r="N8173" i="3" s="1"/>
  <c r="M8150" i="3"/>
  <c r="N8150" i="3" s="1"/>
  <c r="M8124" i="3"/>
  <c r="N8124" i="3" s="1"/>
  <c r="M8125" i="3"/>
  <c r="N8125" i="3" s="1"/>
  <c r="M8126" i="3"/>
  <c r="N8126" i="3" s="1"/>
  <c r="M8127" i="3"/>
  <c r="N8127" i="3" s="1"/>
  <c r="M8128" i="3"/>
  <c r="N8128" i="3" s="1"/>
  <c r="M8129" i="3"/>
  <c r="N8129" i="3" s="1"/>
  <c r="M8130" i="3"/>
  <c r="N8130" i="3" s="1"/>
  <c r="M8131" i="3"/>
  <c r="N8131" i="3" s="1"/>
  <c r="M8132" i="3"/>
  <c r="N8132" i="3" s="1"/>
  <c r="M8133" i="3"/>
  <c r="N8133" i="3" s="1"/>
  <c r="M8134" i="3"/>
  <c r="N8134" i="3" s="1"/>
  <c r="M8135" i="3"/>
  <c r="N8135" i="3" s="1"/>
  <c r="M8136" i="3"/>
  <c r="N8136" i="3" s="1"/>
  <c r="M8137" i="3"/>
  <c r="N8137" i="3" s="1"/>
  <c r="M8138" i="3"/>
  <c r="N8138" i="3" s="1"/>
  <c r="M8139" i="3"/>
  <c r="N8139" i="3" s="1"/>
  <c r="M8140" i="3"/>
  <c r="N8140" i="3" s="1"/>
  <c r="M8141" i="3"/>
  <c r="M8142" i="3"/>
  <c r="M8143" i="3"/>
  <c r="N8143" i="3" s="1"/>
  <c r="M8144" i="3"/>
  <c r="N8144" i="3" s="1"/>
  <c r="M8145" i="3"/>
  <c r="N8145" i="3" s="1"/>
  <c r="M8146" i="3"/>
  <c r="N8146" i="3" s="1"/>
  <c r="M8123" i="3"/>
  <c r="N8123" i="3" s="1"/>
  <c r="A8121" i="3"/>
  <c r="A8148" i="3" s="1"/>
  <c r="M8095" i="3"/>
  <c r="N8095" i="3" s="1"/>
  <c r="M8096" i="3"/>
  <c r="N8096" i="3" s="1"/>
  <c r="M8097" i="3"/>
  <c r="N8097" i="3" s="1"/>
  <c r="M8098" i="3"/>
  <c r="N8098" i="3" s="1"/>
  <c r="M8099" i="3"/>
  <c r="N8099" i="3" s="1"/>
  <c r="M8100" i="3"/>
  <c r="N8100" i="3" s="1"/>
  <c r="M8101" i="3"/>
  <c r="N8101" i="3" s="1"/>
  <c r="M8102" i="3"/>
  <c r="N8102" i="3" s="1"/>
  <c r="M8103" i="3"/>
  <c r="N8103" i="3" s="1"/>
  <c r="M8104" i="3"/>
  <c r="N8104" i="3" s="1"/>
  <c r="M8105" i="3"/>
  <c r="N8105" i="3" s="1"/>
  <c r="M8106" i="3"/>
  <c r="N8106" i="3" s="1"/>
  <c r="M8107" i="3"/>
  <c r="N8107" i="3" s="1"/>
  <c r="M8108" i="3"/>
  <c r="N8108" i="3" s="1"/>
  <c r="M8109" i="3"/>
  <c r="N8109" i="3" s="1"/>
  <c r="M8110" i="3"/>
  <c r="N8110" i="3" s="1"/>
  <c r="M8111" i="3"/>
  <c r="N8111" i="3" s="1"/>
  <c r="M8112" i="3"/>
  <c r="N8112" i="3" s="1"/>
  <c r="M8113" i="3"/>
  <c r="N8113" i="3" s="1"/>
  <c r="M8114" i="3"/>
  <c r="N8114" i="3" s="1"/>
  <c r="M8115" i="3"/>
  <c r="N8115" i="3" s="1"/>
  <c r="M8116" i="3"/>
  <c r="N8116" i="3" s="1"/>
  <c r="M8117" i="3"/>
  <c r="N8117" i="3" s="1"/>
  <c r="M8094" i="3"/>
  <c r="N8094" i="3" s="1"/>
  <c r="M8068" i="3"/>
  <c r="N8068" i="3" s="1"/>
  <c r="M8069" i="3"/>
  <c r="N8069" i="3" s="1"/>
  <c r="M8070" i="3"/>
  <c r="N8070" i="3" s="1"/>
  <c r="M8071" i="3"/>
  <c r="N8071" i="3" s="1"/>
  <c r="M8072" i="3"/>
  <c r="N8072" i="3" s="1"/>
  <c r="M8073" i="3"/>
  <c r="N8073" i="3" s="1"/>
  <c r="M8074" i="3"/>
  <c r="N8074" i="3" s="1"/>
  <c r="M8075" i="3"/>
  <c r="N8075" i="3" s="1"/>
  <c r="M8076" i="3"/>
  <c r="N8076" i="3" s="1"/>
  <c r="M8077" i="3"/>
  <c r="N8077" i="3" s="1"/>
  <c r="M8078" i="3"/>
  <c r="N8078" i="3" s="1"/>
  <c r="M8079" i="3"/>
  <c r="N8079" i="3" s="1"/>
  <c r="M8080" i="3"/>
  <c r="N8080" i="3" s="1"/>
  <c r="M8081" i="3"/>
  <c r="N8081" i="3" s="1"/>
  <c r="M8082" i="3"/>
  <c r="N8082" i="3" s="1"/>
  <c r="M8083" i="3"/>
  <c r="N8083" i="3" s="1"/>
  <c r="M8084" i="3"/>
  <c r="N8084" i="3" s="1"/>
  <c r="M8085" i="3"/>
  <c r="M8086" i="3"/>
  <c r="M8087" i="3"/>
  <c r="N8087" i="3" s="1"/>
  <c r="M8088" i="3"/>
  <c r="N8088" i="3" s="1"/>
  <c r="M8089" i="3"/>
  <c r="N8089" i="3" s="1"/>
  <c r="M8090" i="3"/>
  <c r="N8090" i="3" s="1"/>
  <c r="M8067" i="3"/>
  <c r="N8067" i="3" s="1"/>
  <c r="A8065" i="3"/>
  <c r="A8092" i="3" s="1"/>
  <c r="M8039" i="3"/>
  <c r="N8039" i="3" s="1"/>
  <c r="M8040" i="3"/>
  <c r="N8040" i="3" s="1"/>
  <c r="M8041" i="3"/>
  <c r="N8041" i="3" s="1"/>
  <c r="M8042" i="3"/>
  <c r="N8042" i="3" s="1"/>
  <c r="M8043" i="3"/>
  <c r="N8043" i="3" s="1"/>
  <c r="M8044" i="3"/>
  <c r="N8044" i="3" s="1"/>
  <c r="M8045" i="3"/>
  <c r="N8045" i="3" s="1"/>
  <c r="M8046" i="3"/>
  <c r="N8046" i="3" s="1"/>
  <c r="M8047" i="3"/>
  <c r="N8047" i="3" s="1"/>
  <c r="M8048" i="3"/>
  <c r="N8048" i="3" s="1"/>
  <c r="M8049" i="3"/>
  <c r="N8049" i="3" s="1"/>
  <c r="M8050" i="3"/>
  <c r="N8050" i="3" s="1"/>
  <c r="M8051" i="3"/>
  <c r="N8051" i="3" s="1"/>
  <c r="M8052" i="3"/>
  <c r="N8052" i="3" s="1"/>
  <c r="M8053" i="3"/>
  <c r="N8053" i="3" s="1"/>
  <c r="M8054" i="3"/>
  <c r="N8054" i="3" s="1"/>
  <c r="M8055" i="3"/>
  <c r="N8055" i="3" s="1"/>
  <c r="M8056" i="3"/>
  <c r="N8056" i="3" s="1"/>
  <c r="M8057" i="3"/>
  <c r="N8057" i="3" s="1"/>
  <c r="M8058" i="3"/>
  <c r="N8058" i="3" s="1"/>
  <c r="M8059" i="3"/>
  <c r="N8059" i="3" s="1"/>
  <c r="M8060" i="3"/>
  <c r="N8060" i="3" s="1"/>
  <c r="M8061" i="3"/>
  <c r="N8061" i="3" s="1"/>
  <c r="M8038" i="3"/>
  <c r="N8038" i="3" s="1"/>
  <c r="M8012" i="3"/>
  <c r="N8012" i="3" s="1"/>
  <c r="M8013" i="3"/>
  <c r="N8013" i="3" s="1"/>
  <c r="M8014" i="3"/>
  <c r="N8014" i="3" s="1"/>
  <c r="M8015" i="3"/>
  <c r="N8015" i="3" s="1"/>
  <c r="M8016" i="3"/>
  <c r="N8016" i="3" s="1"/>
  <c r="M8017" i="3"/>
  <c r="N8017" i="3" s="1"/>
  <c r="M8018" i="3"/>
  <c r="N8018" i="3" s="1"/>
  <c r="M8019" i="3"/>
  <c r="N8019" i="3" s="1"/>
  <c r="M8020" i="3"/>
  <c r="N8020" i="3" s="1"/>
  <c r="M8021" i="3"/>
  <c r="N8021" i="3" s="1"/>
  <c r="M8022" i="3"/>
  <c r="N8022" i="3" s="1"/>
  <c r="M8023" i="3"/>
  <c r="N8023" i="3" s="1"/>
  <c r="M8024" i="3"/>
  <c r="N8024" i="3" s="1"/>
  <c r="M8025" i="3"/>
  <c r="N8025" i="3" s="1"/>
  <c r="M8026" i="3"/>
  <c r="N8026" i="3" s="1"/>
  <c r="M8027" i="3"/>
  <c r="N8027" i="3" s="1"/>
  <c r="M8028" i="3"/>
  <c r="N8028" i="3" s="1"/>
  <c r="M8029" i="3"/>
  <c r="M8030" i="3"/>
  <c r="M8031" i="3"/>
  <c r="N8031" i="3" s="1"/>
  <c r="M8032" i="3"/>
  <c r="N8032" i="3" s="1"/>
  <c r="M8033" i="3"/>
  <c r="N8033" i="3" s="1"/>
  <c r="M8034" i="3"/>
  <c r="N8034" i="3" s="1"/>
  <c r="M8011" i="3"/>
  <c r="N8011" i="3" s="1"/>
  <c r="A8009" i="3"/>
  <c r="A8036" i="3" s="1"/>
  <c r="M7983" i="3"/>
  <c r="N7983" i="3" s="1"/>
  <c r="M7984" i="3"/>
  <c r="N7984" i="3" s="1"/>
  <c r="M7985" i="3"/>
  <c r="N7985" i="3" s="1"/>
  <c r="M7986" i="3"/>
  <c r="N7986" i="3" s="1"/>
  <c r="M7987" i="3"/>
  <c r="N7987" i="3" s="1"/>
  <c r="M7988" i="3"/>
  <c r="N7988" i="3" s="1"/>
  <c r="M7989" i="3"/>
  <c r="N7989" i="3" s="1"/>
  <c r="M7990" i="3"/>
  <c r="N7990" i="3" s="1"/>
  <c r="M7991" i="3"/>
  <c r="N7991" i="3" s="1"/>
  <c r="M7992" i="3"/>
  <c r="N7992" i="3" s="1"/>
  <c r="M7993" i="3"/>
  <c r="N7993" i="3" s="1"/>
  <c r="M7994" i="3"/>
  <c r="N7994" i="3" s="1"/>
  <c r="M7995" i="3"/>
  <c r="N7995" i="3" s="1"/>
  <c r="M7996" i="3"/>
  <c r="N7996" i="3" s="1"/>
  <c r="M7997" i="3"/>
  <c r="N7997" i="3" s="1"/>
  <c r="M7998" i="3"/>
  <c r="N7998" i="3" s="1"/>
  <c r="M7999" i="3"/>
  <c r="N7999" i="3" s="1"/>
  <c r="M8000" i="3"/>
  <c r="N8000" i="3" s="1"/>
  <c r="M8001" i="3"/>
  <c r="N8001" i="3" s="1"/>
  <c r="M8002" i="3"/>
  <c r="N8002" i="3" s="1"/>
  <c r="M8003" i="3"/>
  <c r="N8003" i="3" s="1"/>
  <c r="M8004" i="3"/>
  <c r="N8004" i="3" s="1"/>
  <c r="M8005" i="3"/>
  <c r="N8005" i="3" s="1"/>
  <c r="M7982" i="3"/>
  <c r="N7982" i="3" s="1"/>
  <c r="M7956" i="3"/>
  <c r="N7956" i="3" s="1"/>
  <c r="M7957" i="3"/>
  <c r="N7957" i="3" s="1"/>
  <c r="M7958" i="3"/>
  <c r="N7958" i="3" s="1"/>
  <c r="M7959" i="3"/>
  <c r="N7959" i="3" s="1"/>
  <c r="M7960" i="3"/>
  <c r="N7960" i="3" s="1"/>
  <c r="M7961" i="3"/>
  <c r="N7961" i="3" s="1"/>
  <c r="M7962" i="3"/>
  <c r="N7962" i="3" s="1"/>
  <c r="M7963" i="3"/>
  <c r="N7963" i="3" s="1"/>
  <c r="M7964" i="3"/>
  <c r="N7964" i="3" s="1"/>
  <c r="M7965" i="3"/>
  <c r="N7965" i="3" s="1"/>
  <c r="M7966" i="3"/>
  <c r="N7966" i="3" s="1"/>
  <c r="M7967" i="3"/>
  <c r="N7967" i="3" s="1"/>
  <c r="M7968" i="3"/>
  <c r="N7968" i="3" s="1"/>
  <c r="M7969" i="3"/>
  <c r="N7969" i="3" s="1"/>
  <c r="M7970" i="3"/>
  <c r="N7970" i="3" s="1"/>
  <c r="M7971" i="3"/>
  <c r="N7971" i="3" s="1"/>
  <c r="M7972" i="3"/>
  <c r="N7972" i="3" s="1"/>
  <c r="M7973" i="3"/>
  <c r="M7974" i="3"/>
  <c r="M7975" i="3"/>
  <c r="N7975" i="3" s="1"/>
  <c r="M7976" i="3"/>
  <c r="N7976" i="3" s="1"/>
  <c r="M7977" i="3"/>
  <c r="N7977" i="3" s="1"/>
  <c r="M7978" i="3"/>
  <c r="N7978" i="3" s="1"/>
  <c r="M7955" i="3"/>
  <c r="N7955" i="3" s="1"/>
  <c r="A7953" i="3"/>
  <c r="A7980" i="3" s="1"/>
  <c r="M7927" i="3"/>
  <c r="N7927" i="3" s="1"/>
  <c r="M7928" i="3"/>
  <c r="N7928" i="3" s="1"/>
  <c r="M7929" i="3"/>
  <c r="N7929" i="3" s="1"/>
  <c r="M7930" i="3"/>
  <c r="N7930" i="3" s="1"/>
  <c r="M7931" i="3"/>
  <c r="N7931" i="3" s="1"/>
  <c r="M7932" i="3"/>
  <c r="N7932" i="3" s="1"/>
  <c r="M7933" i="3"/>
  <c r="N7933" i="3" s="1"/>
  <c r="M7934" i="3"/>
  <c r="N7934" i="3" s="1"/>
  <c r="M7935" i="3"/>
  <c r="N7935" i="3" s="1"/>
  <c r="M7936" i="3"/>
  <c r="N7936" i="3" s="1"/>
  <c r="M7937" i="3"/>
  <c r="N7937" i="3" s="1"/>
  <c r="M7938" i="3"/>
  <c r="N7938" i="3" s="1"/>
  <c r="M7939" i="3"/>
  <c r="N7939" i="3" s="1"/>
  <c r="M7940" i="3"/>
  <c r="N7940" i="3" s="1"/>
  <c r="M7941" i="3"/>
  <c r="N7941" i="3" s="1"/>
  <c r="M7942" i="3"/>
  <c r="N7942" i="3" s="1"/>
  <c r="M7943" i="3"/>
  <c r="N7943" i="3" s="1"/>
  <c r="M7944" i="3"/>
  <c r="N7944" i="3" s="1"/>
  <c r="M7945" i="3"/>
  <c r="N7945" i="3" s="1"/>
  <c r="M7946" i="3"/>
  <c r="N7946" i="3" s="1"/>
  <c r="M7947" i="3"/>
  <c r="N7947" i="3" s="1"/>
  <c r="M7948" i="3"/>
  <c r="N7948" i="3" s="1"/>
  <c r="M7949" i="3"/>
  <c r="N7949" i="3" s="1"/>
  <c r="M7926" i="3"/>
  <c r="N7926" i="3" s="1"/>
  <c r="M7900" i="3"/>
  <c r="N7900" i="3" s="1"/>
  <c r="M7901" i="3"/>
  <c r="N7901" i="3" s="1"/>
  <c r="M7902" i="3"/>
  <c r="N7902" i="3" s="1"/>
  <c r="M7903" i="3"/>
  <c r="N7903" i="3" s="1"/>
  <c r="M7904" i="3"/>
  <c r="N7904" i="3" s="1"/>
  <c r="M7905" i="3"/>
  <c r="N7905" i="3" s="1"/>
  <c r="M7906" i="3"/>
  <c r="N7906" i="3" s="1"/>
  <c r="M7907" i="3"/>
  <c r="N7907" i="3" s="1"/>
  <c r="M7908" i="3"/>
  <c r="N7908" i="3" s="1"/>
  <c r="M7909" i="3"/>
  <c r="N7909" i="3" s="1"/>
  <c r="M7910" i="3"/>
  <c r="N7910" i="3" s="1"/>
  <c r="M7911" i="3"/>
  <c r="N7911" i="3" s="1"/>
  <c r="M7912" i="3"/>
  <c r="N7912" i="3" s="1"/>
  <c r="M7913" i="3"/>
  <c r="N7913" i="3" s="1"/>
  <c r="M7914" i="3"/>
  <c r="N7914" i="3" s="1"/>
  <c r="M7915" i="3"/>
  <c r="N7915" i="3" s="1"/>
  <c r="M7916" i="3"/>
  <c r="N7916" i="3" s="1"/>
  <c r="M7917" i="3"/>
  <c r="M7918" i="3"/>
  <c r="M7919" i="3"/>
  <c r="N7919" i="3" s="1"/>
  <c r="M7920" i="3"/>
  <c r="N7920" i="3" s="1"/>
  <c r="M7921" i="3"/>
  <c r="N7921" i="3" s="1"/>
  <c r="M7922" i="3"/>
  <c r="N7922" i="3" s="1"/>
  <c r="M7899" i="3"/>
  <c r="N7899" i="3" s="1"/>
  <c r="A7897" i="3"/>
  <c r="A7924" i="3" s="1"/>
  <c r="M7871" i="3"/>
  <c r="N7871" i="3" s="1"/>
  <c r="M7872" i="3"/>
  <c r="N7872" i="3" s="1"/>
  <c r="M7873" i="3"/>
  <c r="N7873" i="3" s="1"/>
  <c r="M7874" i="3"/>
  <c r="N7874" i="3" s="1"/>
  <c r="M7875" i="3"/>
  <c r="N7875" i="3" s="1"/>
  <c r="M7876" i="3"/>
  <c r="N7876" i="3" s="1"/>
  <c r="M7877" i="3"/>
  <c r="N7877" i="3" s="1"/>
  <c r="M7878" i="3"/>
  <c r="N7878" i="3" s="1"/>
  <c r="M7879" i="3"/>
  <c r="N7879" i="3" s="1"/>
  <c r="M7880" i="3"/>
  <c r="N7880" i="3" s="1"/>
  <c r="M7881" i="3"/>
  <c r="N7881" i="3" s="1"/>
  <c r="M7882" i="3"/>
  <c r="N7882" i="3" s="1"/>
  <c r="M7883" i="3"/>
  <c r="N7883" i="3" s="1"/>
  <c r="M7884" i="3"/>
  <c r="N7884" i="3" s="1"/>
  <c r="M7885" i="3"/>
  <c r="N7885" i="3" s="1"/>
  <c r="M7886" i="3"/>
  <c r="N7886" i="3" s="1"/>
  <c r="M7887" i="3"/>
  <c r="N7887" i="3" s="1"/>
  <c r="M7888" i="3"/>
  <c r="N7888" i="3" s="1"/>
  <c r="M7889" i="3"/>
  <c r="N7889" i="3" s="1"/>
  <c r="M7890" i="3"/>
  <c r="N7890" i="3" s="1"/>
  <c r="M7891" i="3"/>
  <c r="N7891" i="3" s="1"/>
  <c r="M7892" i="3"/>
  <c r="N7892" i="3" s="1"/>
  <c r="M7893" i="3"/>
  <c r="N7893" i="3" s="1"/>
  <c r="M7870" i="3"/>
  <c r="N7870" i="3" s="1"/>
  <c r="M7844" i="3"/>
  <c r="N7844" i="3" s="1"/>
  <c r="M7845" i="3"/>
  <c r="N7845" i="3" s="1"/>
  <c r="M7846" i="3"/>
  <c r="N7846" i="3" s="1"/>
  <c r="M7847" i="3"/>
  <c r="N7847" i="3" s="1"/>
  <c r="M7848" i="3"/>
  <c r="N7848" i="3" s="1"/>
  <c r="M7849" i="3"/>
  <c r="N7849" i="3" s="1"/>
  <c r="M7850" i="3"/>
  <c r="N7850" i="3" s="1"/>
  <c r="M7851" i="3"/>
  <c r="N7851" i="3" s="1"/>
  <c r="M7852" i="3"/>
  <c r="N7852" i="3" s="1"/>
  <c r="M7853" i="3"/>
  <c r="N7853" i="3" s="1"/>
  <c r="M7854" i="3"/>
  <c r="N7854" i="3" s="1"/>
  <c r="M7855" i="3"/>
  <c r="N7855" i="3" s="1"/>
  <c r="M7856" i="3"/>
  <c r="N7856" i="3" s="1"/>
  <c r="M7857" i="3"/>
  <c r="N7857" i="3" s="1"/>
  <c r="M7858" i="3"/>
  <c r="N7858" i="3" s="1"/>
  <c r="M7859" i="3"/>
  <c r="N7859" i="3" s="1"/>
  <c r="M7860" i="3"/>
  <c r="N7860" i="3" s="1"/>
  <c r="M7861" i="3"/>
  <c r="M7862" i="3"/>
  <c r="M7863" i="3"/>
  <c r="N7863" i="3" s="1"/>
  <c r="M7864" i="3"/>
  <c r="N7864" i="3" s="1"/>
  <c r="M7865" i="3"/>
  <c r="N7865" i="3" s="1"/>
  <c r="M7866" i="3"/>
  <c r="N7866" i="3" s="1"/>
  <c r="M7843" i="3"/>
  <c r="N7843" i="3" s="1"/>
  <c r="A7841" i="3"/>
  <c r="A7868" i="3" s="1"/>
  <c r="M7815" i="3"/>
  <c r="N7815" i="3" s="1"/>
  <c r="M7816" i="3"/>
  <c r="N7816" i="3" s="1"/>
  <c r="M7817" i="3"/>
  <c r="N7817" i="3" s="1"/>
  <c r="M7818" i="3"/>
  <c r="N7818" i="3" s="1"/>
  <c r="M7819" i="3"/>
  <c r="N7819" i="3" s="1"/>
  <c r="M7820" i="3"/>
  <c r="N7820" i="3" s="1"/>
  <c r="M7821" i="3"/>
  <c r="N7821" i="3" s="1"/>
  <c r="M7822" i="3"/>
  <c r="N7822" i="3" s="1"/>
  <c r="M7823" i="3"/>
  <c r="N7823" i="3" s="1"/>
  <c r="M7824" i="3"/>
  <c r="N7824" i="3" s="1"/>
  <c r="M7825" i="3"/>
  <c r="N7825" i="3" s="1"/>
  <c r="M7826" i="3"/>
  <c r="N7826" i="3" s="1"/>
  <c r="M7827" i="3"/>
  <c r="N7827" i="3" s="1"/>
  <c r="M7828" i="3"/>
  <c r="N7828" i="3" s="1"/>
  <c r="M7829" i="3"/>
  <c r="N7829" i="3" s="1"/>
  <c r="M7830" i="3"/>
  <c r="N7830" i="3" s="1"/>
  <c r="M7831" i="3"/>
  <c r="N7831" i="3" s="1"/>
  <c r="M7832" i="3"/>
  <c r="N7832" i="3" s="1"/>
  <c r="M7833" i="3"/>
  <c r="N7833" i="3" s="1"/>
  <c r="M7834" i="3"/>
  <c r="N7834" i="3" s="1"/>
  <c r="M7835" i="3"/>
  <c r="N7835" i="3" s="1"/>
  <c r="M7836" i="3"/>
  <c r="N7836" i="3" s="1"/>
  <c r="M7837" i="3"/>
  <c r="N7837" i="3" s="1"/>
  <c r="M7814" i="3"/>
  <c r="N7814" i="3" s="1"/>
  <c r="M7788" i="3"/>
  <c r="N7788" i="3" s="1"/>
  <c r="M7789" i="3"/>
  <c r="N7789" i="3" s="1"/>
  <c r="M7790" i="3"/>
  <c r="N7790" i="3" s="1"/>
  <c r="M7791" i="3"/>
  <c r="N7791" i="3" s="1"/>
  <c r="M7792" i="3"/>
  <c r="N7792" i="3" s="1"/>
  <c r="M7793" i="3"/>
  <c r="N7793" i="3" s="1"/>
  <c r="M7794" i="3"/>
  <c r="N7794" i="3" s="1"/>
  <c r="M7795" i="3"/>
  <c r="N7795" i="3" s="1"/>
  <c r="M7796" i="3"/>
  <c r="N7796" i="3" s="1"/>
  <c r="M7797" i="3"/>
  <c r="N7797" i="3" s="1"/>
  <c r="M7798" i="3"/>
  <c r="N7798" i="3" s="1"/>
  <c r="M7799" i="3"/>
  <c r="N7799" i="3" s="1"/>
  <c r="M7800" i="3"/>
  <c r="N7800" i="3" s="1"/>
  <c r="M7801" i="3"/>
  <c r="N7801" i="3" s="1"/>
  <c r="M7802" i="3"/>
  <c r="N7802" i="3" s="1"/>
  <c r="M7803" i="3"/>
  <c r="N7803" i="3" s="1"/>
  <c r="M7804" i="3"/>
  <c r="N7804" i="3" s="1"/>
  <c r="M7805" i="3"/>
  <c r="M7806" i="3"/>
  <c r="M7807" i="3"/>
  <c r="N7807" i="3" s="1"/>
  <c r="M7808" i="3"/>
  <c r="N7808" i="3" s="1"/>
  <c r="M7809" i="3"/>
  <c r="N7809" i="3" s="1"/>
  <c r="M7810" i="3"/>
  <c r="N7810" i="3" s="1"/>
  <c r="M7787" i="3"/>
  <c r="N7787" i="3" s="1"/>
  <c r="A7785" i="3"/>
  <c r="A7812" i="3" s="1"/>
  <c r="M7759" i="3"/>
  <c r="N7759" i="3" s="1"/>
  <c r="M7760" i="3"/>
  <c r="N7760" i="3" s="1"/>
  <c r="M7761" i="3"/>
  <c r="N7761" i="3" s="1"/>
  <c r="M7762" i="3"/>
  <c r="N7762" i="3" s="1"/>
  <c r="M7763" i="3"/>
  <c r="N7763" i="3" s="1"/>
  <c r="M7764" i="3"/>
  <c r="N7764" i="3" s="1"/>
  <c r="M7765" i="3"/>
  <c r="N7765" i="3" s="1"/>
  <c r="M7766" i="3"/>
  <c r="N7766" i="3" s="1"/>
  <c r="M7767" i="3"/>
  <c r="N7767" i="3" s="1"/>
  <c r="M7768" i="3"/>
  <c r="N7768" i="3" s="1"/>
  <c r="M7769" i="3"/>
  <c r="N7769" i="3" s="1"/>
  <c r="M7770" i="3"/>
  <c r="N7770" i="3" s="1"/>
  <c r="M7771" i="3"/>
  <c r="N7771" i="3" s="1"/>
  <c r="M7772" i="3"/>
  <c r="N7772" i="3" s="1"/>
  <c r="M7773" i="3"/>
  <c r="N7773" i="3" s="1"/>
  <c r="M7774" i="3"/>
  <c r="N7774" i="3" s="1"/>
  <c r="M7775" i="3"/>
  <c r="N7775" i="3" s="1"/>
  <c r="M7776" i="3"/>
  <c r="N7776" i="3" s="1"/>
  <c r="M7777" i="3"/>
  <c r="N7777" i="3" s="1"/>
  <c r="M7778" i="3"/>
  <c r="N7778" i="3" s="1"/>
  <c r="M7779" i="3"/>
  <c r="N7779" i="3" s="1"/>
  <c r="M7780" i="3"/>
  <c r="N7780" i="3" s="1"/>
  <c r="M7781" i="3"/>
  <c r="N7781" i="3" s="1"/>
  <c r="M7758" i="3"/>
  <c r="N7758" i="3" s="1"/>
  <c r="M7732" i="3"/>
  <c r="N7732" i="3" s="1"/>
  <c r="M7733" i="3"/>
  <c r="N7733" i="3" s="1"/>
  <c r="M7734" i="3"/>
  <c r="N7734" i="3" s="1"/>
  <c r="M7735" i="3"/>
  <c r="N7735" i="3" s="1"/>
  <c r="M7736" i="3"/>
  <c r="N7736" i="3" s="1"/>
  <c r="M7737" i="3"/>
  <c r="N7737" i="3" s="1"/>
  <c r="M7738" i="3"/>
  <c r="N7738" i="3" s="1"/>
  <c r="M7739" i="3"/>
  <c r="N7739" i="3" s="1"/>
  <c r="M7740" i="3"/>
  <c r="N7740" i="3" s="1"/>
  <c r="M7741" i="3"/>
  <c r="N7741" i="3" s="1"/>
  <c r="M7742" i="3"/>
  <c r="N7742" i="3" s="1"/>
  <c r="M7743" i="3"/>
  <c r="N7743" i="3" s="1"/>
  <c r="M7744" i="3"/>
  <c r="N7744" i="3" s="1"/>
  <c r="M7745" i="3"/>
  <c r="N7745" i="3" s="1"/>
  <c r="M7746" i="3"/>
  <c r="N7746" i="3" s="1"/>
  <c r="M7747" i="3"/>
  <c r="N7747" i="3" s="1"/>
  <c r="M7748" i="3"/>
  <c r="N7748" i="3" s="1"/>
  <c r="M7749" i="3"/>
  <c r="M7750" i="3"/>
  <c r="M7751" i="3"/>
  <c r="N7751" i="3" s="1"/>
  <c r="M7752" i="3"/>
  <c r="N7752" i="3" s="1"/>
  <c r="M7753" i="3"/>
  <c r="N7753" i="3" s="1"/>
  <c r="M7754" i="3"/>
  <c r="N7754" i="3" s="1"/>
  <c r="M7731" i="3"/>
  <c r="N7731" i="3" s="1"/>
  <c r="A7729" i="3"/>
  <c r="A7756" i="3" s="1"/>
  <c r="M7703" i="3"/>
  <c r="N7703" i="3" s="1"/>
  <c r="M7704" i="3"/>
  <c r="N7704" i="3" s="1"/>
  <c r="M7705" i="3"/>
  <c r="N7705" i="3" s="1"/>
  <c r="M7706" i="3"/>
  <c r="N7706" i="3" s="1"/>
  <c r="M7707" i="3"/>
  <c r="N7707" i="3" s="1"/>
  <c r="M7708" i="3"/>
  <c r="N7708" i="3" s="1"/>
  <c r="M7709" i="3"/>
  <c r="N7709" i="3" s="1"/>
  <c r="M7710" i="3"/>
  <c r="N7710" i="3" s="1"/>
  <c r="M7711" i="3"/>
  <c r="N7711" i="3" s="1"/>
  <c r="M7712" i="3"/>
  <c r="N7712" i="3" s="1"/>
  <c r="M7713" i="3"/>
  <c r="N7713" i="3" s="1"/>
  <c r="M7714" i="3"/>
  <c r="N7714" i="3" s="1"/>
  <c r="M7715" i="3"/>
  <c r="N7715" i="3" s="1"/>
  <c r="M7716" i="3"/>
  <c r="N7716" i="3" s="1"/>
  <c r="M7717" i="3"/>
  <c r="N7717" i="3" s="1"/>
  <c r="M7718" i="3"/>
  <c r="N7718" i="3" s="1"/>
  <c r="M7719" i="3"/>
  <c r="N7719" i="3" s="1"/>
  <c r="M7720" i="3"/>
  <c r="N7720" i="3" s="1"/>
  <c r="M7721" i="3"/>
  <c r="N7721" i="3" s="1"/>
  <c r="M7722" i="3"/>
  <c r="N7722" i="3" s="1"/>
  <c r="M7723" i="3"/>
  <c r="N7723" i="3" s="1"/>
  <c r="M7724" i="3"/>
  <c r="N7724" i="3" s="1"/>
  <c r="M7725" i="3"/>
  <c r="N7725" i="3" s="1"/>
  <c r="M7702" i="3"/>
  <c r="N7702" i="3" s="1"/>
  <c r="M7676" i="3"/>
  <c r="N7676" i="3" s="1"/>
  <c r="M7677" i="3"/>
  <c r="N7677" i="3" s="1"/>
  <c r="M7678" i="3"/>
  <c r="N7678" i="3" s="1"/>
  <c r="M7679" i="3"/>
  <c r="N7679" i="3" s="1"/>
  <c r="M7680" i="3"/>
  <c r="N7680" i="3" s="1"/>
  <c r="M7681" i="3"/>
  <c r="N7681" i="3" s="1"/>
  <c r="M7682" i="3"/>
  <c r="N7682" i="3" s="1"/>
  <c r="M7683" i="3"/>
  <c r="N7683" i="3" s="1"/>
  <c r="M7684" i="3"/>
  <c r="N7684" i="3" s="1"/>
  <c r="M7685" i="3"/>
  <c r="N7685" i="3" s="1"/>
  <c r="M7686" i="3"/>
  <c r="N7686" i="3" s="1"/>
  <c r="M7687" i="3"/>
  <c r="N7687" i="3" s="1"/>
  <c r="M7688" i="3"/>
  <c r="N7688" i="3" s="1"/>
  <c r="M7689" i="3"/>
  <c r="N7689" i="3" s="1"/>
  <c r="M7690" i="3"/>
  <c r="N7690" i="3" s="1"/>
  <c r="M7691" i="3"/>
  <c r="N7691" i="3" s="1"/>
  <c r="M7692" i="3"/>
  <c r="N7692" i="3" s="1"/>
  <c r="M7693" i="3"/>
  <c r="M7694" i="3"/>
  <c r="M7695" i="3"/>
  <c r="N7695" i="3" s="1"/>
  <c r="M7696" i="3"/>
  <c r="N7696" i="3" s="1"/>
  <c r="M7697" i="3"/>
  <c r="N7697" i="3" s="1"/>
  <c r="M7698" i="3"/>
  <c r="N7698" i="3" s="1"/>
  <c r="M7675" i="3"/>
  <c r="N7675" i="3" s="1"/>
  <c r="A7673" i="3"/>
  <c r="A7700" i="3" s="1"/>
  <c r="M7647" i="3"/>
  <c r="N7647" i="3" s="1"/>
  <c r="M7648" i="3"/>
  <c r="N7648" i="3" s="1"/>
  <c r="M7649" i="3"/>
  <c r="N7649" i="3" s="1"/>
  <c r="M7650" i="3"/>
  <c r="N7650" i="3" s="1"/>
  <c r="M7651" i="3"/>
  <c r="N7651" i="3" s="1"/>
  <c r="M7652" i="3"/>
  <c r="N7652" i="3" s="1"/>
  <c r="M7653" i="3"/>
  <c r="N7653" i="3" s="1"/>
  <c r="M7654" i="3"/>
  <c r="N7654" i="3" s="1"/>
  <c r="M7655" i="3"/>
  <c r="N7655" i="3" s="1"/>
  <c r="M7656" i="3"/>
  <c r="N7656" i="3" s="1"/>
  <c r="M7657" i="3"/>
  <c r="N7657" i="3" s="1"/>
  <c r="M7658" i="3"/>
  <c r="N7658" i="3" s="1"/>
  <c r="M7659" i="3"/>
  <c r="N7659" i="3" s="1"/>
  <c r="M7660" i="3"/>
  <c r="N7660" i="3" s="1"/>
  <c r="M7661" i="3"/>
  <c r="N7661" i="3" s="1"/>
  <c r="M7662" i="3"/>
  <c r="N7662" i="3" s="1"/>
  <c r="M7663" i="3"/>
  <c r="N7663" i="3" s="1"/>
  <c r="M7664" i="3"/>
  <c r="N7664" i="3" s="1"/>
  <c r="M7665" i="3"/>
  <c r="N7665" i="3" s="1"/>
  <c r="M7666" i="3"/>
  <c r="N7666" i="3" s="1"/>
  <c r="M7667" i="3"/>
  <c r="N7667" i="3" s="1"/>
  <c r="M7668" i="3"/>
  <c r="N7668" i="3" s="1"/>
  <c r="M7669" i="3"/>
  <c r="N7669" i="3" s="1"/>
  <c r="M7646" i="3"/>
  <c r="N7646" i="3" s="1"/>
  <c r="M7620" i="3"/>
  <c r="N7620" i="3" s="1"/>
  <c r="M7621" i="3"/>
  <c r="N7621" i="3" s="1"/>
  <c r="M7622" i="3"/>
  <c r="N7622" i="3" s="1"/>
  <c r="M7623" i="3"/>
  <c r="N7623" i="3" s="1"/>
  <c r="M7624" i="3"/>
  <c r="N7624" i="3" s="1"/>
  <c r="M7625" i="3"/>
  <c r="N7625" i="3" s="1"/>
  <c r="M7626" i="3"/>
  <c r="N7626" i="3" s="1"/>
  <c r="M7627" i="3"/>
  <c r="N7627" i="3" s="1"/>
  <c r="M7628" i="3"/>
  <c r="N7628" i="3" s="1"/>
  <c r="M7629" i="3"/>
  <c r="N7629" i="3" s="1"/>
  <c r="M7630" i="3"/>
  <c r="N7630" i="3" s="1"/>
  <c r="M7631" i="3"/>
  <c r="N7631" i="3" s="1"/>
  <c r="M7632" i="3"/>
  <c r="N7632" i="3" s="1"/>
  <c r="M7633" i="3"/>
  <c r="N7633" i="3" s="1"/>
  <c r="M7634" i="3"/>
  <c r="N7634" i="3" s="1"/>
  <c r="M7635" i="3"/>
  <c r="N7635" i="3" s="1"/>
  <c r="M7636" i="3"/>
  <c r="N7636" i="3" s="1"/>
  <c r="M7637" i="3"/>
  <c r="M7638" i="3"/>
  <c r="M7639" i="3"/>
  <c r="N7639" i="3" s="1"/>
  <c r="M7640" i="3"/>
  <c r="N7640" i="3" s="1"/>
  <c r="M7641" i="3"/>
  <c r="N7641" i="3" s="1"/>
  <c r="M7642" i="3"/>
  <c r="N7642" i="3" s="1"/>
  <c r="M7619" i="3"/>
  <c r="N7619" i="3" s="1"/>
  <c r="A7617" i="3"/>
  <c r="A7644" i="3" s="1"/>
  <c r="M7591" i="3"/>
  <c r="N7591" i="3" s="1"/>
  <c r="M7592" i="3"/>
  <c r="N7592" i="3" s="1"/>
  <c r="M7593" i="3"/>
  <c r="N7593" i="3" s="1"/>
  <c r="M7594" i="3"/>
  <c r="N7594" i="3" s="1"/>
  <c r="M7595" i="3"/>
  <c r="N7595" i="3" s="1"/>
  <c r="M7596" i="3"/>
  <c r="N7596" i="3" s="1"/>
  <c r="M7597" i="3"/>
  <c r="N7597" i="3" s="1"/>
  <c r="M7598" i="3"/>
  <c r="N7598" i="3" s="1"/>
  <c r="M7599" i="3"/>
  <c r="N7599" i="3" s="1"/>
  <c r="M7600" i="3"/>
  <c r="N7600" i="3" s="1"/>
  <c r="M7601" i="3"/>
  <c r="N7601" i="3" s="1"/>
  <c r="M7602" i="3"/>
  <c r="N7602" i="3" s="1"/>
  <c r="M7603" i="3"/>
  <c r="N7603" i="3" s="1"/>
  <c r="M7604" i="3"/>
  <c r="N7604" i="3" s="1"/>
  <c r="M7605" i="3"/>
  <c r="N7605" i="3" s="1"/>
  <c r="M7606" i="3"/>
  <c r="N7606" i="3" s="1"/>
  <c r="M7607" i="3"/>
  <c r="N7607" i="3" s="1"/>
  <c r="M7608" i="3"/>
  <c r="N7608" i="3" s="1"/>
  <c r="M7609" i="3"/>
  <c r="N7609" i="3" s="1"/>
  <c r="M7610" i="3"/>
  <c r="N7610" i="3" s="1"/>
  <c r="M7611" i="3"/>
  <c r="N7611" i="3" s="1"/>
  <c r="M7612" i="3"/>
  <c r="N7612" i="3" s="1"/>
  <c r="M7613" i="3"/>
  <c r="N7613" i="3" s="1"/>
  <c r="M7590" i="3"/>
  <c r="N7590" i="3" s="1"/>
  <c r="M7564" i="3"/>
  <c r="N7564" i="3" s="1"/>
  <c r="M7565" i="3"/>
  <c r="N7565" i="3" s="1"/>
  <c r="M7566" i="3"/>
  <c r="N7566" i="3" s="1"/>
  <c r="M7567" i="3"/>
  <c r="N7567" i="3" s="1"/>
  <c r="M7568" i="3"/>
  <c r="N7568" i="3" s="1"/>
  <c r="M7569" i="3"/>
  <c r="N7569" i="3" s="1"/>
  <c r="M7570" i="3"/>
  <c r="N7570" i="3" s="1"/>
  <c r="M7571" i="3"/>
  <c r="N7571" i="3" s="1"/>
  <c r="M7572" i="3"/>
  <c r="N7572" i="3" s="1"/>
  <c r="M7573" i="3"/>
  <c r="N7573" i="3" s="1"/>
  <c r="M7574" i="3"/>
  <c r="N7574" i="3" s="1"/>
  <c r="M7575" i="3"/>
  <c r="N7575" i="3" s="1"/>
  <c r="M7576" i="3"/>
  <c r="N7576" i="3" s="1"/>
  <c r="M7577" i="3"/>
  <c r="N7577" i="3" s="1"/>
  <c r="M7578" i="3"/>
  <c r="N7578" i="3" s="1"/>
  <c r="M7579" i="3"/>
  <c r="N7579" i="3" s="1"/>
  <c r="M7580" i="3"/>
  <c r="N7580" i="3" s="1"/>
  <c r="M7581" i="3"/>
  <c r="M7582" i="3"/>
  <c r="M7583" i="3"/>
  <c r="N7583" i="3" s="1"/>
  <c r="M7584" i="3"/>
  <c r="N7584" i="3" s="1"/>
  <c r="M7585" i="3"/>
  <c r="N7585" i="3" s="1"/>
  <c r="M7586" i="3"/>
  <c r="N7586" i="3" s="1"/>
  <c r="M7563" i="3"/>
  <c r="N7563" i="3" s="1"/>
  <c r="A7561" i="3"/>
  <c r="A7588" i="3" s="1"/>
  <c r="M7535" i="3"/>
  <c r="N7535" i="3" s="1"/>
  <c r="M7536" i="3"/>
  <c r="N7536" i="3" s="1"/>
  <c r="M7537" i="3"/>
  <c r="N7537" i="3" s="1"/>
  <c r="M7538" i="3"/>
  <c r="N7538" i="3" s="1"/>
  <c r="M7539" i="3"/>
  <c r="N7539" i="3" s="1"/>
  <c r="M7540" i="3"/>
  <c r="N7540" i="3" s="1"/>
  <c r="M7541" i="3"/>
  <c r="N7541" i="3" s="1"/>
  <c r="M7542" i="3"/>
  <c r="N7542" i="3" s="1"/>
  <c r="M7543" i="3"/>
  <c r="N7543" i="3" s="1"/>
  <c r="M7544" i="3"/>
  <c r="N7544" i="3" s="1"/>
  <c r="M7545" i="3"/>
  <c r="N7545" i="3" s="1"/>
  <c r="M7546" i="3"/>
  <c r="N7546" i="3" s="1"/>
  <c r="M7547" i="3"/>
  <c r="N7547" i="3" s="1"/>
  <c r="M7548" i="3"/>
  <c r="N7548" i="3" s="1"/>
  <c r="M7549" i="3"/>
  <c r="N7549" i="3" s="1"/>
  <c r="M7550" i="3"/>
  <c r="N7550" i="3" s="1"/>
  <c r="M7551" i="3"/>
  <c r="N7551" i="3" s="1"/>
  <c r="M7552" i="3"/>
  <c r="N7552" i="3" s="1"/>
  <c r="M7553" i="3"/>
  <c r="N7553" i="3" s="1"/>
  <c r="M7554" i="3"/>
  <c r="N7554" i="3" s="1"/>
  <c r="M7555" i="3"/>
  <c r="N7555" i="3" s="1"/>
  <c r="M7556" i="3"/>
  <c r="N7556" i="3" s="1"/>
  <c r="M7557" i="3"/>
  <c r="N7557" i="3" s="1"/>
  <c r="M7534" i="3"/>
  <c r="N7534" i="3" s="1"/>
  <c r="M7508" i="3"/>
  <c r="N7508" i="3" s="1"/>
  <c r="M7509" i="3"/>
  <c r="N7509" i="3" s="1"/>
  <c r="M7510" i="3"/>
  <c r="N7510" i="3" s="1"/>
  <c r="M7511" i="3"/>
  <c r="N7511" i="3" s="1"/>
  <c r="M7512" i="3"/>
  <c r="N7512" i="3" s="1"/>
  <c r="M7513" i="3"/>
  <c r="N7513" i="3" s="1"/>
  <c r="M7514" i="3"/>
  <c r="N7514" i="3" s="1"/>
  <c r="M7515" i="3"/>
  <c r="N7515" i="3" s="1"/>
  <c r="M7516" i="3"/>
  <c r="N7516" i="3" s="1"/>
  <c r="M7517" i="3"/>
  <c r="N7517" i="3" s="1"/>
  <c r="M7518" i="3"/>
  <c r="N7518" i="3" s="1"/>
  <c r="M7519" i="3"/>
  <c r="N7519" i="3" s="1"/>
  <c r="M7520" i="3"/>
  <c r="N7520" i="3" s="1"/>
  <c r="M7521" i="3"/>
  <c r="N7521" i="3" s="1"/>
  <c r="M7522" i="3"/>
  <c r="N7522" i="3" s="1"/>
  <c r="M7523" i="3"/>
  <c r="N7523" i="3" s="1"/>
  <c r="M7524" i="3"/>
  <c r="N7524" i="3" s="1"/>
  <c r="M7525" i="3"/>
  <c r="M7526" i="3"/>
  <c r="M7527" i="3"/>
  <c r="N7527" i="3" s="1"/>
  <c r="M7528" i="3"/>
  <c r="N7528" i="3" s="1"/>
  <c r="M7529" i="3"/>
  <c r="N7529" i="3" s="1"/>
  <c r="M7530" i="3"/>
  <c r="N7530" i="3" s="1"/>
  <c r="M7507" i="3"/>
  <c r="N7507" i="3" s="1"/>
  <c r="A7505" i="3"/>
  <c r="A7532" i="3" s="1"/>
  <c r="M7479" i="3"/>
  <c r="N7479" i="3" s="1"/>
  <c r="M7480" i="3"/>
  <c r="N7480" i="3" s="1"/>
  <c r="M7481" i="3"/>
  <c r="N7481" i="3" s="1"/>
  <c r="M7482" i="3"/>
  <c r="N7482" i="3" s="1"/>
  <c r="M7483" i="3"/>
  <c r="N7483" i="3" s="1"/>
  <c r="M7484" i="3"/>
  <c r="N7484" i="3" s="1"/>
  <c r="M7485" i="3"/>
  <c r="N7485" i="3" s="1"/>
  <c r="M7486" i="3"/>
  <c r="N7486" i="3" s="1"/>
  <c r="M7487" i="3"/>
  <c r="N7487" i="3" s="1"/>
  <c r="M7488" i="3"/>
  <c r="N7488" i="3" s="1"/>
  <c r="M7489" i="3"/>
  <c r="N7489" i="3" s="1"/>
  <c r="M7490" i="3"/>
  <c r="N7490" i="3" s="1"/>
  <c r="M7491" i="3"/>
  <c r="N7491" i="3" s="1"/>
  <c r="M7492" i="3"/>
  <c r="N7492" i="3" s="1"/>
  <c r="M7493" i="3"/>
  <c r="N7493" i="3" s="1"/>
  <c r="M7494" i="3"/>
  <c r="N7494" i="3" s="1"/>
  <c r="M7495" i="3"/>
  <c r="N7495" i="3" s="1"/>
  <c r="M7496" i="3"/>
  <c r="N7496" i="3" s="1"/>
  <c r="M7497" i="3"/>
  <c r="N7497" i="3" s="1"/>
  <c r="M7498" i="3"/>
  <c r="N7498" i="3" s="1"/>
  <c r="M7499" i="3"/>
  <c r="N7499" i="3" s="1"/>
  <c r="M7500" i="3"/>
  <c r="N7500" i="3" s="1"/>
  <c r="M7501" i="3"/>
  <c r="N7501" i="3" s="1"/>
  <c r="M7478" i="3"/>
  <c r="N7478" i="3" s="1"/>
  <c r="M7452" i="3"/>
  <c r="N7452" i="3" s="1"/>
  <c r="M7453" i="3"/>
  <c r="N7453" i="3" s="1"/>
  <c r="M7454" i="3"/>
  <c r="N7454" i="3" s="1"/>
  <c r="M7455" i="3"/>
  <c r="N7455" i="3" s="1"/>
  <c r="M7456" i="3"/>
  <c r="N7456" i="3" s="1"/>
  <c r="M7457" i="3"/>
  <c r="N7457" i="3" s="1"/>
  <c r="M7458" i="3"/>
  <c r="N7458" i="3" s="1"/>
  <c r="M7459" i="3"/>
  <c r="N7459" i="3" s="1"/>
  <c r="M7460" i="3"/>
  <c r="N7460" i="3" s="1"/>
  <c r="M7461" i="3"/>
  <c r="N7461" i="3" s="1"/>
  <c r="M7462" i="3"/>
  <c r="N7462" i="3" s="1"/>
  <c r="M7463" i="3"/>
  <c r="N7463" i="3" s="1"/>
  <c r="M7464" i="3"/>
  <c r="N7464" i="3" s="1"/>
  <c r="M7465" i="3"/>
  <c r="N7465" i="3" s="1"/>
  <c r="M7466" i="3"/>
  <c r="N7466" i="3" s="1"/>
  <c r="M7467" i="3"/>
  <c r="N7467" i="3" s="1"/>
  <c r="M7468" i="3"/>
  <c r="N7468" i="3" s="1"/>
  <c r="M7469" i="3"/>
  <c r="M7470" i="3"/>
  <c r="M7471" i="3"/>
  <c r="N7471" i="3" s="1"/>
  <c r="M7472" i="3"/>
  <c r="N7472" i="3" s="1"/>
  <c r="M7473" i="3"/>
  <c r="N7473" i="3" s="1"/>
  <c r="M7474" i="3"/>
  <c r="N7474" i="3" s="1"/>
  <c r="M7451" i="3"/>
  <c r="N7451" i="3" s="1"/>
  <c r="A7449" i="3"/>
  <c r="A7476" i="3" s="1"/>
  <c r="M7423" i="3"/>
  <c r="N7423" i="3" s="1"/>
  <c r="M7424" i="3"/>
  <c r="N7424" i="3" s="1"/>
  <c r="M7425" i="3"/>
  <c r="N7425" i="3" s="1"/>
  <c r="M7426" i="3"/>
  <c r="N7426" i="3" s="1"/>
  <c r="M7427" i="3"/>
  <c r="N7427" i="3" s="1"/>
  <c r="M7428" i="3"/>
  <c r="N7428" i="3" s="1"/>
  <c r="M7429" i="3"/>
  <c r="N7429" i="3" s="1"/>
  <c r="M7430" i="3"/>
  <c r="N7430" i="3" s="1"/>
  <c r="M7431" i="3"/>
  <c r="N7431" i="3" s="1"/>
  <c r="M7432" i="3"/>
  <c r="N7432" i="3" s="1"/>
  <c r="M7433" i="3"/>
  <c r="N7433" i="3" s="1"/>
  <c r="M7434" i="3"/>
  <c r="N7434" i="3" s="1"/>
  <c r="M7435" i="3"/>
  <c r="N7435" i="3" s="1"/>
  <c r="M7436" i="3"/>
  <c r="N7436" i="3" s="1"/>
  <c r="M7437" i="3"/>
  <c r="N7437" i="3" s="1"/>
  <c r="M7438" i="3"/>
  <c r="N7438" i="3" s="1"/>
  <c r="M7439" i="3"/>
  <c r="N7439" i="3" s="1"/>
  <c r="M7440" i="3"/>
  <c r="N7440" i="3" s="1"/>
  <c r="M7441" i="3"/>
  <c r="N7441" i="3" s="1"/>
  <c r="M7442" i="3"/>
  <c r="N7442" i="3" s="1"/>
  <c r="M7443" i="3"/>
  <c r="N7443" i="3" s="1"/>
  <c r="M7444" i="3"/>
  <c r="N7444" i="3" s="1"/>
  <c r="M7445" i="3"/>
  <c r="N7445" i="3" s="1"/>
  <c r="M7422" i="3"/>
  <c r="N7422" i="3" s="1"/>
  <c r="M7396" i="3"/>
  <c r="N7396" i="3" s="1"/>
  <c r="M7397" i="3"/>
  <c r="N7397" i="3" s="1"/>
  <c r="M7398" i="3"/>
  <c r="N7398" i="3" s="1"/>
  <c r="M7399" i="3"/>
  <c r="N7399" i="3" s="1"/>
  <c r="M7400" i="3"/>
  <c r="N7400" i="3" s="1"/>
  <c r="M7401" i="3"/>
  <c r="N7401" i="3" s="1"/>
  <c r="M7402" i="3"/>
  <c r="N7402" i="3" s="1"/>
  <c r="M7403" i="3"/>
  <c r="N7403" i="3" s="1"/>
  <c r="M7404" i="3"/>
  <c r="N7404" i="3" s="1"/>
  <c r="M7405" i="3"/>
  <c r="N7405" i="3" s="1"/>
  <c r="M7406" i="3"/>
  <c r="N7406" i="3" s="1"/>
  <c r="M7407" i="3"/>
  <c r="N7407" i="3" s="1"/>
  <c r="M7408" i="3"/>
  <c r="N7408" i="3" s="1"/>
  <c r="M7409" i="3"/>
  <c r="N7409" i="3" s="1"/>
  <c r="M7410" i="3"/>
  <c r="N7410" i="3" s="1"/>
  <c r="M7411" i="3"/>
  <c r="N7411" i="3" s="1"/>
  <c r="M7412" i="3"/>
  <c r="N7412" i="3" s="1"/>
  <c r="M7413" i="3"/>
  <c r="M7414" i="3"/>
  <c r="M7415" i="3"/>
  <c r="N7415" i="3" s="1"/>
  <c r="M7416" i="3"/>
  <c r="N7416" i="3" s="1"/>
  <c r="M7417" i="3"/>
  <c r="N7417" i="3" s="1"/>
  <c r="M7418" i="3"/>
  <c r="N7418" i="3" s="1"/>
  <c r="M7395" i="3"/>
  <c r="N7395" i="3" s="1"/>
  <c r="A7393" i="3"/>
  <c r="A7420" i="3" s="1"/>
  <c r="M7367" i="3"/>
  <c r="N7367" i="3" s="1"/>
  <c r="M7368" i="3"/>
  <c r="N7368" i="3" s="1"/>
  <c r="M7369" i="3"/>
  <c r="N7369" i="3" s="1"/>
  <c r="M7370" i="3"/>
  <c r="N7370" i="3" s="1"/>
  <c r="M7371" i="3"/>
  <c r="N7371" i="3" s="1"/>
  <c r="M7372" i="3"/>
  <c r="N7372" i="3" s="1"/>
  <c r="M7373" i="3"/>
  <c r="N7373" i="3" s="1"/>
  <c r="M7374" i="3"/>
  <c r="N7374" i="3" s="1"/>
  <c r="M7375" i="3"/>
  <c r="N7375" i="3" s="1"/>
  <c r="M7376" i="3"/>
  <c r="N7376" i="3" s="1"/>
  <c r="M7377" i="3"/>
  <c r="N7377" i="3" s="1"/>
  <c r="M7378" i="3"/>
  <c r="N7378" i="3" s="1"/>
  <c r="M7379" i="3"/>
  <c r="N7379" i="3" s="1"/>
  <c r="M7380" i="3"/>
  <c r="N7380" i="3" s="1"/>
  <c r="M7381" i="3"/>
  <c r="N7381" i="3" s="1"/>
  <c r="M7382" i="3"/>
  <c r="N7382" i="3" s="1"/>
  <c r="M7383" i="3"/>
  <c r="N7383" i="3" s="1"/>
  <c r="M7384" i="3"/>
  <c r="N7384" i="3" s="1"/>
  <c r="M7385" i="3"/>
  <c r="N7385" i="3" s="1"/>
  <c r="M7386" i="3"/>
  <c r="N7386" i="3" s="1"/>
  <c r="M7387" i="3"/>
  <c r="N7387" i="3" s="1"/>
  <c r="M7388" i="3"/>
  <c r="N7388" i="3" s="1"/>
  <c r="M7389" i="3"/>
  <c r="N7389" i="3" s="1"/>
  <c r="M7366" i="3"/>
  <c r="N7366" i="3" s="1"/>
  <c r="M7340" i="3"/>
  <c r="N7340" i="3" s="1"/>
  <c r="M7341" i="3"/>
  <c r="N7341" i="3" s="1"/>
  <c r="M7342" i="3"/>
  <c r="N7342" i="3" s="1"/>
  <c r="M7343" i="3"/>
  <c r="N7343" i="3" s="1"/>
  <c r="M7344" i="3"/>
  <c r="N7344" i="3" s="1"/>
  <c r="M7345" i="3"/>
  <c r="N7345" i="3" s="1"/>
  <c r="M7346" i="3"/>
  <c r="N7346" i="3" s="1"/>
  <c r="M7347" i="3"/>
  <c r="N7347" i="3" s="1"/>
  <c r="M7348" i="3"/>
  <c r="N7348" i="3" s="1"/>
  <c r="M7349" i="3"/>
  <c r="N7349" i="3" s="1"/>
  <c r="M7350" i="3"/>
  <c r="N7350" i="3" s="1"/>
  <c r="M7351" i="3"/>
  <c r="N7351" i="3" s="1"/>
  <c r="M7352" i="3"/>
  <c r="N7352" i="3" s="1"/>
  <c r="M7353" i="3"/>
  <c r="N7353" i="3" s="1"/>
  <c r="M7354" i="3"/>
  <c r="N7354" i="3" s="1"/>
  <c r="M7355" i="3"/>
  <c r="N7355" i="3" s="1"/>
  <c r="M7356" i="3"/>
  <c r="N7356" i="3" s="1"/>
  <c r="M7357" i="3"/>
  <c r="M7358" i="3"/>
  <c r="M7359" i="3"/>
  <c r="N7359" i="3" s="1"/>
  <c r="M7360" i="3"/>
  <c r="N7360" i="3" s="1"/>
  <c r="M7361" i="3"/>
  <c r="N7361" i="3" s="1"/>
  <c r="M7362" i="3"/>
  <c r="N7362" i="3" s="1"/>
  <c r="M7339" i="3"/>
  <c r="N7339" i="3" s="1"/>
  <c r="A7337" i="3"/>
  <c r="A7364" i="3" s="1"/>
  <c r="M7311" i="3"/>
  <c r="N7311" i="3" s="1"/>
  <c r="M7312" i="3"/>
  <c r="N7312" i="3" s="1"/>
  <c r="M7313" i="3"/>
  <c r="N7313" i="3" s="1"/>
  <c r="M7314" i="3"/>
  <c r="N7314" i="3" s="1"/>
  <c r="M7315" i="3"/>
  <c r="N7315" i="3" s="1"/>
  <c r="M7316" i="3"/>
  <c r="N7316" i="3" s="1"/>
  <c r="M7317" i="3"/>
  <c r="N7317" i="3" s="1"/>
  <c r="M7318" i="3"/>
  <c r="N7318" i="3" s="1"/>
  <c r="M7319" i="3"/>
  <c r="N7319" i="3" s="1"/>
  <c r="M7320" i="3"/>
  <c r="N7320" i="3" s="1"/>
  <c r="M7321" i="3"/>
  <c r="N7321" i="3" s="1"/>
  <c r="M7322" i="3"/>
  <c r="N7322" i="3" s="1"/>
  <c r="M7323" i="3"/>
  <c r="N7323" i="3" s="1"/>
  <c r="M7324" i="3"/>
  <c r="N7324" i="3" s="1"/>
  <c r="M7325" i="3"/>
  <c r="N7325" i="3" s="1"/>
  <c r="M7326" i="3"/>
  <c r="N7326" i="3" s="1"/>
  <c r="M7327" i="3"/>
  <c r="N7327" i="3" s="1"/>
  <c r="M7328" i="3"/>
  <c r="N7328" i="3" s="1"/>
  <c r="M7329" i="3"/>
  <c r="N7329" i="3" s="1"/>
  <c r="M7330" i="3"/>
  <c r="N7330" i="3" s="1"/>
  <c r="M7331" i="3"/>
  <c r="N7331" i="3" s="1"/>
  <c r="M7332" i="3"/>
  <c r="N7332" i="3" s="1"/>
  <c r="M7333" i="3"/>
  <c r="N7333" i="3" s="1"/>
  <c r="M7310" i="3"/>
  <c r="N7310" i="3" s="1"/>
  <c r="M7284" i="3"/>
  <c r="N7284" i="3" s="1"/>
  <c r="M7285" i="3"/>
  <c r="N7285" i="3" s="1"/>
  <c r="M7286" i="3"/>
  <c r="N7286" i="3" s="1"/>
  <c r="M7287" i="3"/>
  <c r="N7287" i="3" s="1"/>
  <c r="M7288" i="3"/>
  <c r="N7288" i="3" s="1"/>
  <c r="M7289" i="3"/>
  <c r="N7289" i="3" s="1"/>
  <c r="M7290" i="3"/>
  <c r="N7290" i="3" s="1"/>
  <c r="M7291" i="3"/>
  <c r="N7291" i="3" s="1"/>
  <c r="M7292" i="3"/>
  <c r="N7292" i="3" s="1"/>
  <c r="M7293" i="3"/>
  <c r="N7293" i="3" s="1"/>
  <c r="M7294" i="3"/>
  <c r="N7294" i="3" s="1"/>
  <c r="M7295" i="3"/>
  <c r="N7295" i="3" s="1"/>
  <c r="M7296" i="3"/>
  <c r="N7296" i="3" s="1"/>
  <c r="M7297" i="3"/>
  <c r="N7297" i="3" s="1"/>
  <c r="M7298" i="3"/>
  <c r="N7298" i="3" s="1"/>
  <c r="M7299" i="3"/>
  <c r="N7299" i="3" s="1"/>
  <c r="M7300" i="3"/>
  <c r="N7300" i="3" s="1"/>
  <c r="M7301" i="3"/>
  <c r="M7302" i="3"/>
  <c r="M7303" i="3"/>
  <c r="N7303" i="3" s="1"/>
  <c r="M7304" i="3"/>
  <c r="N7304" i="3" s="1"/>
  <c r="M7305" i="3"/>
  <c r="N7305" i="3" s="1"/>
  <c r="M7306" i="3"/>
  <c r="N7306" i="3" s="1"/>
  <c r="M7283" i="3"/>
  <c r="N7283" i="3" s="1"/>
  <c r="A7281" i="3"/>
  <c r="A7308" i="3" s="1"/>
  <c r="M7255" i="3"/>
  <c r="N7255" i="3" s="1"/>
  <c r="M7256" i="3"/>
  <c r="N7256" i="3" s="1"/>
  <c r="M7257" i="3"/>
  <c r="N7257" i="3" s="1"/>
  <c r="M7258" i="3"/>
  <c r="N7258" i="3" s="1"/>
  <c r="M7259" i="3"/>
  <c r="N7259" i="3" s="1"/>
  <c r="M7260" i="3"/>
  <c r="N7260" i="3" s="1"/>
  <c r="M7261" i="3"/>
  <c r="N7261" i="3" s="1"/>
  <c r="M7262" i="3"/>
  <c r="N7262" i="3" s="1"/>
  <c r="M7263" i="3"/>
  <c r="N7263" i="3" s="1"/>
  <c r="M7264" i="3"/>
  <c r="N7264" i="3" s="1"/>
  <c r="M7265" i="3"/>
  <c r="N7265" i="3" s="1"/>
  <c r="M7266" i="3"/>
  <c r="N7266" i="3" s="1"/>
  <c r="M7267" i="3"/>
  <c r="N7267" i="3" s="1"/>
  <c r="M7268" i="3"/>
  <c r="N7268" i="3" s="1"/>
  <c r="M7269" i="3"/>
  <c r="N7269" i="3" s="1"/>
  <c r="M7270" i="3"/>
  <c r="N7270" i="3" s="1"/>
  <c r="M7271" i="3"/>
  <c r="N7271" i="3" s="1"/>
  <c r="M7272" i="3"/>
  <c r="N7272" i="3" s="1"/>
  <c r="M7273" i="3"/>
  <c r="N7273" i="3" s="1"/>
  <c r="M7274" i="3"/>
  <c r="N7274" i="3" s="1"/>
  <c r="M7275" i="3"/>
  <c r="N7275" i="3" s="1"/>
  <c r="M7276" i="3"/>
  <c r="N7276" i="3" s="1"/>
  <c r="M7277" i="3"/>
  <c r="N7277" i="3" s="1"/>
  <c r="M7254" i="3"/>
  <c r="N7254" i="3" s="1"/>
  <c r="M7228" i="3"/>
  <c r="N7228" i="3" s="1"/>
  <c r="M7229" i="3"/>
  <c r="N7229" i="3" s="1"/>
  <c r="M7230" i="3"/>
  <c r="N7230" i="3" s="1"/>
  <c r="M7231" i="3"/>
  <c r="N7231" i="3" s="1"/>
  <c r="M7232" i="3"/>
  <c r="N7232" i="3" s="1"/>
  <c r="M7233" i="3"/>
  <c r="N7233" i="3" s="1"/>
  <c r="M7234" i="3"/>
  <c r="N7234" i="3" s="1"/>
  <c r="M7235" i="3"/>
  <c r="N7235" i="3" s="1"/>
  <c r="M7236" i="3"/>
  <c r="N7236" i="3" s="1"/>
  <c r="M7237" i="3"/>
  <c r="N7237" i="3" s="1"/>
  <c r="M7238" i="3"/>
  <c r="N7238" i="3" s="1"/>
  <c r="M7239" i="3"/>
  <c r="N7239" i="3" s="1"/>
  <c r="M7240" i="3"/>
  <c r="N7240" i="3" s="1"/>
  <c r="M7241" i="3"/>
  <c r="N7241" i="3" s="1"/>
  <c r="M7242" i="3"/>
  <c r="N7242" i="3" s="1"/>
  <c r="M7243" i="3"/>
  <c r="N7243" i="3" s="1"/>
  <c r="M7244" i="3"/>
  <c r="N7244" i="3" s="1"/>
  <c r="M7245" i="3"/>
  <c r="M7246" i="3"/>
  <c r="M7247" i="3"/>
  <c r="N7247" i="3" s="1"/>
  <c r="M7248" i="3"/>
  <c r="N7248" i="3" s="1"/>
  <c r="M7249" i="3"/>
  <c r="N7249" i="3" s="1"/>
  <c r="M7250" i="3"/>
  <c r="N7250" i="3" s="1"/>
  <c r="M7227" i="3"/>
  <c r="N7227" i="3" s="1"/>
  <c r="A7225" i="3"/>
  <c r="A7252" i="3" s="1"/>
  <c r="M7199" i="3"/>
  <c r="N7199" i="3" s="1"/>
  <c r="M7200" i="3"/>
  <c r="N7200" i="3" s="1"/>
  <c r="M7201" i="3"/>
  <c r="N7201" i="3" s="1"/>
  <c r="M7202" i="3"/>
  <c r="N7202" i="3" s="1"/>
  <c r="M7203" i="3"/>
  <c r="N7203" i="3" s="1"/>
  <c r="M7204" i="3"/>
  <c r="N7204" i="3" s="1"/>
  <c r="M7205" i="3"/>
  <c r="N7205" i="3" s="1"/>
  <c r="M7206" i="3"/>
  <c r="N7206" i="3" s="1"/>
  <c r="M7207" i="3"/>
  <c r="N7207" i="3" s="1"/>
  <c r="M7208" i="3"/>
  <c r="N7208" i="3" s="1"/>
  <c r="M7209" i="3"/>
  <c r="N7209" i="3" s="1"/>
  <c r="M7210" i="3"/>
  <c r="N7210" i="3" s="1"/>
  <c r="M7211" i="3"/>
  <c r="N7211" i="3" s="1"/>
  <c r="M7212" i="3"/>
  <c r="N7212" i="3" s="1"/>
  <c r="M7213" i="3"/>
  <c r="N7213" i="3" s="1"/>
  <c r="M7214" i="3"/>
  <c r="N7214" i="3" s="1"/>
  <c r="M7215" i="3"/>
  <c r="N7215" i="3" s="1"/>
  <c r="M7216" i="3"/>
  <c r="N7216" i="3" s="1"/>
  <c r="M7217" i="3"/>
  <c r="N7217" i="3" s="1"/>
  <c r="M7218" i="3"/>
  <c r="N7218" i="3" s="1"/>
  <c r="M7219" i="3"/>
  <c r="N7219" i="3" s="1"/>
  <c r="M7220" i="3"/>
  <c r="N7220" i="3" s="1"/>
  <c r="M7221" i="3"/>
  <c r="N7221" i="3" s="1"/>
  <c r="M7198" i="3"/>
  <c r="N7198" i="3" s="1"/>
  <c r="M7172" i="3"/>
  <c r="N7172" i="3" s="1"/>
  <c r="M7173" i="3"/>
  <c r="N7173" i="3" s="1"/>
  <c r="M7174" i="3"/>
  <c r="N7174" i="3" s="1"/>
  <c r="M7175" i="3"/>
  <c r="N7175" i="3" s="1"/>
  <c r="M7176" i="3"/>
  <c r="N7176" i="3" s="1"/>
  <c r="M7177" i="3"/>
  <c r="N7177" i="3" s="1"/>
  <c r="M7178" i="3"/>
  <c r="N7178" i="3" s="1"/>
  <c r="M7179" i="3"/>
  <c r="N7179" i="3" s="1"/>
  <c r="M7180" i="3"/>
  <c r="N7180" i="3" s="1"/>
  <c r="M7181" i="3"/>
  <c r="N7181" i="3" s="1"/>
  <c r="M7182" i="3"/>
  <c r="N7182" i="3" s="1"/>
  <c r="M7183" i="3"/>
  <c r="N7183" i="3" s="1"/>
  <c r="M7184" i="3"/>
  <c r="N7184" i="3" s="1"/>
  <c r="M7185" i="3"/>
  <c r="N7185" i="3" s="1"/>
  <c r="M7186" i="3"/>
  <c r="N7186" i="3" s="1"/>
  <c r="M7187" i="3"/>
  <c r="N7187" i="3" s="1"/>
  <c r="M7188" i="3"/>
  <c r="N7188" i="3" s="1"/>
  <c r="M7189" i="3"/>
  <c r="M7190" i="3"/>
  <c r="M7191" i="3"/>
  <c r="N7191" i="3" s="1"/>
  <c r="M7192" i="3"/>
  <c r="N7192" i="3" s="1"/>
  <c r="M7193" i="3"/>
  <c r="N7193" i="3" s="1"/>
  <c r="M7194" i="3"/>
  <c r="N7194" i="3" s="1"/>
  <c r="M7171" i="3"/>
  <c r="N7171" i="3" s="1"/>
  <c r="A7169" i="3"/>
  <c r="A7196" i="3" s="1"/>
  <c r="M7143" i="3"/>
  <c r="N7143" i="3" s="1"/>
  <c r="M7144" i="3"/>
  <c r="N7144" i="3" s="1"/>
  <c r="M7145" i="3"/>
  <c r="N7145" i="3" s="1"/>
  <c r="M7146" i="3"/>
  <c r="N7146" i="3" s="1"/>
  <c r="M7147" i="3"/>
  <c r="N7147" i="3" s="1"/>
  <c r="M7148" i="3"/>
  <c r="N7148" i="3" s="1"/>
  <c r="M7149" i="3"/>
  <c r="N7149" i="3" s="1"/>
  <c r="M7150" i="3"/>
  <c r="N7150" i="3" s="1"/>
  <c r="M7151" i="3"/>
  <c r="N7151" i="3" s="1"/>
  <c r="M7152" i="3"/>
  <c r="N7152" i="3" s="1"/>
  <c r="M7153" i="3"/>
  <c r="N7153" i="3" s="1"/>
  <c r="M7154" i="3"/>
  <c r="N7154" i="3" s="1"/>
  <c r="M7155" i="3"/>
  <c r="N7155" i="3" s="1"/>
  <c r="M7156" i="3"/>
  <c r="N7156" i="3" s="1"/>
  <c r="M7157" i="3"/>
  <c r="N7157" i="3" s="1"/>
  <c r="M7158" i="3"/>
  <c r="N7158" i="3" s="1"/>
  <c r="M7159" i="3"/>
  <c r="N7159" i="3" s="1"/>
  <c r="M7160" i="3"/>
  <c r="N7160" i="3" s="1"/>
  <c r="M7161" i="3"/>
  <c r="N7161" i="3" s="1"/>
  <c r="M7162" i="3"/>
  <c r="N7162" i="3" s="1"/>
  <c r="M7163" i="3"/>
  <c r="N7163" i="3" s="1"/>
  <c r="M7164" i="3"/>
  <c r="N7164" i="3" s="1"/>
  <c r="M7165" i="3"/>
  <c r="N7165" i="3" s="1"/>
  <c r="M7142" i="3"/>
  <c r="N7142" i="3" s="1"/>
  <c r="M7116" i="3"/>
  <c r="N7116" i="3" s="1"/>
  <c r="M7117" i="3"/>
  <c r="N7117" i="3" s="1"/>
  <c r="M7118" i="3"/>
  <c r="N7118" i="3" s="1"/>
  <c r="M7119" i="3"/>
  <c r="N7119" i="3" s="1"/>
  <c r="M7120" i="3"/>
  <c r="N7120" i="3" s="1"/>
  <c r="M7121" i="3"/>
  <c r="N7121" i="3" s="1"/>
  <c r="M7122" i="3"/>
  <c r="N7122" i="3" s="1"/>
  <c r="M7123" i="3"/>
  <c r="N7123" i="3" s="1"/>
  <c r="M7124" i="3"/>
  <c r="N7124" i="3" s="1"/>
  <c r="M7125" i="3"/>
  <c r="N7125" i="3" s="1"/>
  <c r="M7126" i="3"/>
  <c r="N7126" i="3" s="1"/>
  <c r="M7127" i="3"/>
  <c r="N7127" i="3" s="1"/>
  <c r="M7128" i="3"/>
  <c r="N7128" i="3" s="1"/>
  <c r="M7129" i="3"/>
  <c r="N7129" i="3" s="1"/>
  <c r="M7130" i="3"/>
  <c r="N7130" i="3" s="1"/>
  <c r="M7131" i="3"/>
  <c r="N7131" i="3" s="1"/>
  <c r="M7132" i="3"/>
  <c r="N7132" i="3" s="1"/>
  <c r="M7133" i="3"/>
  <c r="M7134" i="3"/>
  <c r="M7135" i="3"/>
  <c r="N7135" i="3" s="1"/>
  <c r="M7136" i="3"/>
  <c r="N7136" i="3" s="1"/>
  <c r="M7137" i="3"/>
  <c r="N7137" i="3" s="1"/>
  <c r="M7138" i="3"/>
  <c r="N7138" i="3" s="1"/>
  <c r="M7115" i="3"/>
  <c r="N7115" i="3" s="1"/>
  <c r="A7113" i="3"/>
  <c r="A7140" i="3" s="1"/>
  <c r="M7087" i="3"/>
  <c r="N7087" i="3" s="1"/>
  <c r="M7088" i="3"/>
  <c r="N7088" i="3" s="1"/>
  <c r="M7089" i="3"/>
  <c r="N7089" i="3" s="1"/>
  <c r="M7090" i="3"/>
  <c r="N7090" i="3" s="1"/>
  <c r="M7091" i="3"/>
  <c r="N7091" i="3" s="1"/>
  <c r="M7092" i="3"/>
  <c r="N7092" i="3" s="1"/>
  <c r="M7093" i="3"/>
  <c r="N7093" i="3" s="1"/>
  <c r="M7094" i="3"/>
  <c r="N7094" i="3" s="1"/>
  <c r="M7095" i="3"/>
  <c r="N7095" i="3" s="1"/>
  <c r="M7096" i="3"/>
  <c r="N7096" i="3" s="1"/>
  <c r="M7097" i="3"/>
  <c r="N7097" i="3" s="1"/>
  <c r="M7098" i="3"/>
  <c r="N7098" i="3" s="1"/>
  <c r="M7099" i="3"/>
  <c r="N7099" i="3" s="1"/>
  <c r="M7100" i="3"/>
  <c r="N7100" i="3" s="1"/>
  <c r="M7101" i="3"/>
  <c r="N7101" i="3" s="1"/>
  <c r="M7102" i="3"/>
  <c r="N7102" i="3" s="1"/>
  <c r="M7103" i="3"/>
  <c r="N7103" i="3" s="1"/>
  <c r="M7104" i="3"/>
  <c r="N7104" i="3" s="1"/>
  <c r="M7105" i="3"/>
  <c r="N7105" i="3" s="1"/>
  <c r="M7106" i="3"/>
  <c r="N7106" i="3" s="1"/>
  <c r="M7107" i="3"/>
  <c r="N7107" i="3" s="1"/>
  <c r="M7108" i="3"/>
  <c r="N7108" i="3" s="1"/>
  <c r="M7109" i="3"/>
  <c r="N7109" i="3" s="1"/>
  <c r="M7086" i="3"/>
  <c r="N7086" i="3" s="1"/>
  <c r="M7060" i="3"/>
  <c r="N7060" i="3" s="1"/>
  <c r="M7061" i="3"/>
  <c r="N7061" i="3" s="1"/>
  <c r="M7062" i="3"/>
  <c r="N7062" i="3" s="1"/>
  <c r="M7063" i="3"/>
  <c r="N7063" i="3" s="1"/>
  <c r="M7064" i="3"/>
  <c r="N7064" i="3" s="1"/>
  <c r="M7065" i="3"/>
  <c r="N7065" i="3" s="1"/>
  <c r="M7066" i="3"/>
  <c r="N7066" i="3" s="1"/>
  <c r="M7067" i="3"/>
  <c r="N7067" i="3" s="1"/>
  <c r="M7068" i="3"/>
  <c r="N7068" i="3" s="1"/>
  <c r="M7069" i="3"/>
  <c r="N7069" i="3" s="1"/>
  <c r="M7070" i="3"/>
  <c r="N7070" i="3" s="1"/>
  <c r="M7071" i="3"/>
  <c r="N7071" i="3" s="1"/>
  <c r="M7072" i="3"/>
  <c r="N7072" i="3" s="1"/>
  <c r="M7073" i="3"/>
  <c r="N7073" i="3" s="1"/>
  <c r="M7074" i="3"/>
  <c r="N7074" i="3" s="1"/>
  <c r="M7075" i="3"/>
  <c r="N7075" i="3" s="1"/>
  <c r="M7076" i="3"/>
  <c r="N7076" i="3" s="1"/>
  <c r="M7077" i="3"/>
  <c r="M7078" i="3"/>
  <c r="M7079" i="3"/>
  <c r="N7079" i="3" s="1"/>
  <c r="M7080" i="3"/>
  <c r="N7080" i="3" s="1"/>
  <c r="M7081" i="3"/>
  <c r="N7081" i="3" s="1"/>
  <c r="M7082" i="3"/>
  <c r="N7082" i="3" s="1"/>
  <c r="M7059" i="3"/>
  <c r="N7059" i="3" s="1"/>
  <c r="A7057" i="3"/>
  <c r="A7084" i="3" s="1"/>
  <c r="M7031" i="3"/>
  <c r="N7031" i="3" s="1"/>
  <c r="M7032" i="3"/>
  <c r="N7032" i="3" s="1"/>
  <c r="M7033" i="3"/>
  <c r="N7033" i="3" s="1"/>
  <c r="M7034" i="3"/>
  <c r="N7034" i="3" s="1"/>
  <c r="M7035" i="3"/>
  <c r="N7035" i="3" s="1"/>
  <c r="M7036" i="3"/>
  <c r="N7036" i="3" s="1"/>
  <c r="M7037" i="3"/>
  <c r="N7037" i="3" s="1"/>
  <c r="M7038" i="3"/>
  <c r="N7038" i="3" s="1"/>
  <c r="M7039" i="3"/>
  <c r="N7039" i="3" s="1"/>
  <c r="M7040" i="3"/>
  <c r="N7040" i="3" s="1"/>
  <c r="M7041" i="3"/>
  <c r="N7041" i="3" s="1"/>
  <c r="M7042" i="3"/>
  <c r="N7042" i="3" s="1"/>
  <c r="M7043" i="3"/>
  <c r="N7043" i="3" s="1"/>
  <c r="M7044" i="3"/>
  <c r="N7044" i="3" s="1"/>
  <c r="M7045" i="3"/>
  <c r="N7045" i="3" s="1"/>
  <c r="M7046" i="3"/>
  <c r="N7046" i="3" s="1"/>
  <c r="M7047" i="3"/>
  <c r="N7047" i="3" s="1"/>
  <c r="M7048" i="3"/>
  <c r="N7048" i="3" s="1"/>
  <c r="M7049" i="3"/>
  <c r="N7049" i="3" s="1"/>
  <c r="M7050" i="3"/>
  <c r="N7050" i="3" s="1"/>
  <c r="M7051" i="3"/>
  <c r="N7051" i="3" s="1"/>
  <c r="M7052" i="3"/>
  <c r="N7052" i="3" s="1"/>
  <c r="M7053" i="3"/>
  <c r="N7053" i="3" s="1"/>
  <c r="M7030" i="3"/>
  <c r="N7030" i="3" s="1"/>
  <c r="M7004" i="3"/>
  <c r="N7004" i="3" s="1"/>
  <c r="M7005" i="3"/>
  <c r="N7005" i="3" s="1"/>
  <c r="M7006" i="3"/>
  <c r="N7006" i="3" s="1"/>
  <c r="M7007" i="3"/>
  <c r="N7007" i="3" s="1"/>
  <c r="M7008" i="3"/>
  <c r="N7008" i="3" s="1"/>
  <c r="M7009" i="3"/>
  <c r="N7009" i="3" s="1"/>
  <c r="M7010" i="3"/>
  <c r="N7010" i="3" s="1"/>
  <c r="M7011" i="3"/>
  <c r="N7011" i="3" s="1"/>
  <c r="M7012" i="3"/>
  <c r="N7012" i="3" s="1"/>
  <c r="M7013" i="3"/>
  <c r="N7013" i="3" s="1"/>
  <c r="M7014" i="3"/>
  <c r="N7014" i="3" s="1"/>
  <c r="M7015" i="3"/>
  <c r="N7015" i="3" s="1"/>
  <c r="M7016" i="3"/>
  <c r="N7016" i="3" s="1"/>
  <c r="M7017" i="3"/>
  <c r="N7017" i="3" s="1"/>
  <c r="M7018" i="3"/>
  <c r="N7018" i="3" s="1"/>
  <c r="M7019" i="3"/>
  <c r="N7019" i="3" s="1"/>
  <c r="M7020" i="3"/>
  <c r="N7020" i="3" s="1"/>
  <c r="M7021" i="3"/>
  <c r="M7022" i="3"/>
  <c r="M7023" i="3"/>
  <c r="N7023" i="3" s="1"/>
  <c r="M7024" i="3"/>
  <c r="N7024" i="3" s="1"/>
  <c r="M7025" i="3"/>
  <c r="N7025" i="3" s="1"/>
  <c r="M7026" i="3"/>
  <c r="N7026" i="3" s="1"/>
  <c r="M7003" i="3"/>
  <c r="N7003" i="3" s="1"/>
  <c r="A7001" i="3"/>
  <c r="A7028" i="3" s="1"/>
  <c r="M6975" i="3"/>
  <c r="N6975" i="3" s="1"/>
  <c r="M6976" i="3"/>
  <c r="N6976" i="3" s="1"/>
  <c r="M6977" i="3"/>
  <c r="N6977" i="3" s="1"/>
  <c r="M6978" i="3"/>
  <c r="N6978" i="3" s="1"/>
  <c r="M6979" i="3"/>
  <c r="N6979" i="3" s="1"/>
  <c r="M6980" i="3"/>
  <c r="N6980" i="3" s="1"/>
  <c r="M6981" i="3"/>
  <c r="N6981" i="3" s="1"/>
  <c r="M6982" i="3"/>
  <c r="N6982" i="3" s="1"/>
  <c r="M6983" i="3"/>
  <c r="N6983" i="3" s="1"/>
  <c r="M6984" i="3"/>
  <c r="N6984" i="3" s="1"/>
  <c r="M6985" i="3"/>
  <c r="N6985" i="3" s="1"/>
  <c r="M6986" i="3"/>
  <c r="N6986" i="3" s="1"/>
  <c r="M6987" i="3"/>
  <c r="N6987" i="3" s="1"/>
  <c r="M6988" i="3"/>
  <c r="N6988" i="3" s="1"/>
  <c r="M6989" i="3"/>
  <c r="N6989" i="3" s="1"/>
  <c r="M6990" i="3"/>
  <c r="N6990" i="3" s="1"/>
  <c r="M6991" i="3"/>
  <c r="N6991" i="3" s="1"/>
  <c r="M6992" i="3"/>
  <c r="N6992" i="3" s="1"/>
  <c r="M6993" i="3"/>
  <c r="N6993" i="3" s="1"/>
  <c r="M6994" i="3"/>
  <c r="N6994" i="3" s="1"/>
  <c r="M6995" i="3"/>
  <c r="N6995" i="3" s="1"/>
  <c r="M6996" i="3"/>
  <c r="N6996" i="3" s="1"/>
  <c r="M6997" i="3"/>
  <c r="N6997" i="3" s="1"/>
  <c r="M6974" i="3"/>
  <c r="N6974" i="3" s="1"/>
  <c r="M6948" i="3"/>
  <c r="N6948" i="3" s="1"/>
  <c r="M6949" i="3"/>
  <c r="N6949" i="3" s="1"/>
  <c r="M6950" i="3"/>
  <c r="N6950" i="3" s="1"/>
  <c r="M6951" i="3"/>
  <c r="N6951" i="3" s="1"/>
  <c r="M6952" i="3"/>
  <c r="N6952" i="3" s="1"/>
  <c r="M6953" i="3"/>
  <c r="N6953" i="3" s="1"/>
  <c r="M6954" i="3"/>
  <c r="N6954" i="3" s="1"/>
  <c r="M6955" i="3"/>
  <c r="N6955" i="3" s="1"/>
  <c r="M6956" i="3"/>
  <c r="N6956" i="3" s="1"/>
  <c r="M6957" i="3"/>
  <c r="N6957" i="3" s="1"/>
  <c r="M6958" i="3"/>
  <c r="N6958" i="3" s="1"/>
  <c r="M6959" i="3"/>
  <c r="N6959" i="3" s="1"/>
  <c r="M6960" i="3"/>
  <c r="N6960" i="3" s="1"/>
  <c r="M6961" i="3"/>
  <c r="N6961" i="3" s="1"/>
  <c r="M6962" i="3"/>
  <c r="N6962" i="3" s="1"/>
  <c r="M6963" i="3"/>
  <c r="N6963" i="3" s="1"/>
  <c r="M6964" i="3"/>
  <c r="N6964" i="3" s="1"/>
  <c r="M6965" i="3"/>
  <c r="M6966" i="3"/>
  <c r="M6967" i="3"/>
  <c r="N6967" i="3" s="1"/>
  <c r="M6968" i="3"/>
  <c r="N6968" i="3" s="1"/>
  <c r="M6969" i="3"/>
  <c r="N6969" i="3" s="1"/>
  <c r="M6970" i="3"/>
  <c r="N6970" i="3" s="1"/>
  <c r="M6947" i="3"/>
  <c r="N6947" i="3" s="1"/>
  <c r="A6945" i="3"/>
  <c r="A6972" i="3" s="1"/>
  <c r="M6919" i="3"/>
  <c r="N6919" i="3" s="1"/>
  <c r="M6920" i="3"/>
  <c r="N6920" i="3" s="1"/>
  <c r="M6921" i="3"/>
  <c r="N6921" i="3" s="1"/>
  <c r="M6922" i="3"/>
  <c r="N6922" i="3" s="1"/>
  <c r="M6923" i="3"/>
  <c r="N6923" i="3" s="1"/>
  <c r="M6924" i="3"/>
  <c r="N6924" i="3" s="1"/>
  <c r="M6925" i="3"/>
  <c r="N6925" i="3" s="1"/>
  <c r="M6926" i="3"/>
  <c r="N6926" i="3" s="1"/>
  <c r="M6927" i="3"/>
  <c r="N6927" i="3" s="1"/>
  <c r="M6928" i="3"/>
  <c r="N6928" i="3" s="1"/>
  <c r="M6929" i="3"/>
  <c r="N6929" i="3" s="1"/>
  <c r="M6930" i="3"/>
  <c r="N6930" i="3" s="1"/>
  <c r="M6931" i="3"/>
  <c r="N6931" i="3" s="1"/>
  <c r="M6932" i="3"/>
  <c r="N6932" i="3" s="1"/>
  <c r="M6933" i="3"/>
  <c r="N6933" i="3" s="1"/>
  <c r="M6934" i="3"/>
  <c r="N6934" i="3" s="1"/>
  <c r="M6935" i="3"/>
  <c r="N6935" i="3" s="1"/>
  <c r="M6936" i="3"/>
  <c r="N6936" i="3" s="1"/>
  <c r="M6937" i="3"/>
  <c r="N6937" i="3" s="1"/>
  <c r="M6938" i="3"/>
  <c r="N6938" i="3" s="1"/>
  <c r="M6939" i="3"/>
  <c r="N6939" i="3" s="1"/>
  <c r="M6940" i="3"/>
  <c r="N6940" i="3" s="1"/>
  <c r="M6941" i="3"/>
  <c r="N6941" i="3" s="1"/>
  <c r="M6918" i="3"/>
  <c r="N6918" i="3" s="1"/>
  <c r="M6892" i="3"/>
  <c r="N6892" i="3" s="1"/>
  <c r="M6893" i="3"/>
  <c r="N6893" i="3" s="1"/>
  <c r="M6894" i="3"/>
  <c r="N6894" i="3" s="1"/>
  <c r="M6895" i="3"/>
  <c r="N6895" i="3" s="1"/>
  <c r="M6896" i="3"/>
  <c r="N6896" i="3" s="1"/>
  <c r="M6897" i="3"/>
  <c r="N6897" i="3" s="1"/>
  <c r="M6898" i="3"/>
  <c r="N6898" i="3" s="1"/>
  <c r="M6899" i="3"/>
  <c r="N6899" i="3" s="1"/>
  <c r="M6900" i="3"/>
  <c r="N6900" i="3" s="1"/>
  <c r="M6901" i="3"/>
  <c r="N6901" i="3" s="1"/>
  <c r="M6902" i="3"/>
  <c r="N6902" i="3" s="1"/>
  <c r="M6903" i="3"/>
  <c r="N6903" i="3" s="1"/>
  <c r="M6904" i="3"/>
  <c r="N6904" i="3" s="1"/>
  <c r="M6905" i="3"/>
  <c r="N6905" i="3" s="1"/>
  <c r="M6906" i="3"/>
  <c r="N6906" i="3" s="1"/>
  <c r="M6907" i="3"/>
  <c r="N6907" i="3" s="1"/>
  <c r="M6908" i="3"/>
  <c r="N6908" i="3" s="1"/>
  <c r="M6909" i="3"/>
  <c r="M6910" i="3"/>
  <c r="M6911" i="3"/>
  <c r="N6911" i="3" s="1"/>
  <c r="M6912" i="3"/>
  <c r="N6912" i="3" s="1"/>
  <c r="M6913" i="3"/>
  <c r="N6913" i="3" s="1"/>
  <c r="M6914" i="3"/>
  <c r="N6914" i="3" s="1"/>
  <c r="M6891" i="3"/>
  <c r="N6891" i="3" s="1"/>
  <c r="A6889" i="3"/>
  <c r="A6916" i="3" s="1"/>
  <c r="M6863" i="3"/>
  <c r="N6863" i="3" s="1"/>
  <c r="M6864" i="3"/>
  <c r="N6864" i="3" s="1"/>
  <c r="M6865" i="3"/>
  <c r="N6865" i="3" s="1"/>
  <c r="M6866" i="3"/>
  <c r="N6866" i="3" s="1"/>
  <c r="M6867" i="3"/>
  <c r="N6867" i="3" s="1"/>
  <c r="M6868" i="3"/>
  <c r="N6868" i="3" s="1"/>
  <c r="M6869" i="3"/>
  <c r="N6869" i="3" s="1"/>
  <c r="M6870" i="3"/>
  <c r="N6870" i="3" s="1"/>
  <c r="M6871" i="3"/>
  <c r="N6871" i="3" s="1"/>
  <c r="M6872" i="3"/>
  <c r="N6872" i="3" s="1"/>
  <c r="M6873" i="3"/>
  <c r="N6873" i="3" s="1"/>
  <c r="M6874" i="3"/>
  <c r="N6874" i="3" s="1"/>
  <c r="M6875" i="3"/>
  <c r="N6875" i="3" s="1"/>
  <c r="M6876" i="3"/>
  <c r="N6876" i="3" s="1"/>
  <c r="M6877" i="3"/>
  <c r="N6877" i="3" s="1"/>
  <c r="M6878" i="3"/>
  <c r="N6878" i="3" s="1"/>
  <c r="M6879" i="3"/>
  <c r="N6879" i="3" s="1"/>
  <c r="M6880" i="3"/>
  <c r="N6880" i="3" s="1"/>
  <c r="M6881" i="3"/>
  <c r="N6881" i="3" s="1"/>
  <c r="M6882" i="3"/>
  <c r="N6882" i="3" s="1"/>
  <c r="M6883" i="3"/>
  <c r="N6883" i="3" s="1"/>
  <c r="M6884" i="3"/>
  <c r="N6884" i="3" s="1"/>
  <c r="M6885" i="3"/>
  <c r="N6885" i="3" s="1"/>
  <c r="M6862" i="3"/>
  <c r="N6862" i="3" s="1"/>
  <c r="M6836" i="3"/>
  <c r="N6836" i="3" s="1"/>
  <c r="M6837" i="3"/>
  <c r="N6837" i="3" s="1"/>
  <c r="M6838" i="3"/>
  <c r="N6838" i="3" s="1"/>
  <c r="M6839" i="3"/>
  <c r="N6839" i="3" s="1"/>
  <c r="M6840" i="3"/>
  <c r="N6840" i="3" s="1"/>
  <c r="M6841" i="3"/>
  <c r="N6841" i="3" s="1"/>
  <c r="M6842" i="3"/>
  <c r="N6842" i="3" s="1"/>
  <c r="M6843" i="3"/>
  <c r="N6843" i="3" s="1"/>
  <c r="M6844" i="3"/>
  <c r="N6844" i="3" s="1"/>
  <c r="M6845" i="3"/>
  <c r="N6845" i="3" s="1"/>
  <c r="M6846" i="3"/>
  <c r="N6846" i="3" s="1"/>
  <c r="M6847" i="3"/>
  <c r="N6847" i="3" s="1"/>
  <c r="M6848" i="3"/>
  <c r="N6848" i="3" s="1"/>
  <c r="M6849" i="3"/>
  <c r="N6849" i="3" s="1"/>
  <c r="M6850" i="3"/>
  <c r="N6850" i="3" s="1"/>
  <c r="M6851" i="3"/>
  <c r="N6851" i="3" s="1"/>
  <c r="M6852" i="3"/>
  <c r="N6852" i="3" s="1"/>
  <c r="M6853" i="3"/>
  <c r="M6854" i="3"/>
  <c r="M6855" i="3"/>
  <c r="N6855" i="3" s="1"/>
  <c r="M6856" i="3"/>
  <c r="N6856" i="3" s="1"/>
  <c r="M6857" i="3"/>
  <c r="N6857" i="3" s="1"/>
  <c r="M6858" i="3"/>
  <c r="N6858" i="3" s="1"/>
  <c r="M6835" i="3"/>
  <c r="N6835" i="3" s="1"/>
  <c r="A6833" i="3"/>
  <c r="A6860" i="3" s="1"/>
  <c r="M6807" i="3"/>
  <c r="N6807" i="3" s="1"/>
  <c r="M6808" i="3"/>
  <c r="N6808" i="3" s="1"/>
  <c r="M6809" i="3"/>
  <c r="N6809" i="3" s="1"/>
  <c r="M6810" i="3"/>
  <c r="N6810" i="3" s="1"/>
  <c r="M6811" i="3"/>
  <c r="N6811" i="3" s="1"/>
  <c r="M6812" i="3"/>
  <c r="N6812" i="3" s="1"/>
  <c r="M6813" i="3"/>
  <c r="N6813" i="3" s="1"/>
  <c r="M6814" i="3"/>
  <c r="N6814" i="3" s="1"/>
  <c r="M6815" i="3"/>
  <c r="N6815" i="3" s="1"/>
  <c r="M6816" i="3"/>
  <c r="N6816" i="3" s="1"/>
  <c r="M6817" i="3"/>
  <c r="N6817" i="3" s="1"/>
  <c r="M6818" i="3"/>
  <c r="N6818" i="3" s="1"/>
  <c r="M6819" i="3"/>
  <c r="N6819" i="3" s="1"/>
  <c r="M6820" i="3"/>
  <c r="N6820" i="3" s="1"/>
  <c r="M6821" i="3"/>
  <c r="N6821" i="3" s="1"/>
  <c r="M6822" i="3"/>
  <c r="N6822" i="3" s="1"/>
  <c r="M6823" i="3"/>
  <c r="N6823" i="3" s="1"/>
  <c r="M6824" i="3"/>
  <c r="N6824" i="3" s="1"/>
  <c r="M6825" i="3"/>
  <c r="N6825" i="3" s="1"/>
  <c r="M6826" i="3"/>
  <c r="N6826" i="3" s="1"/>
  <c r="M6827" i="3"/>
  <c r="N6827" i="3" s="1"/>
  <c r="M6828" i="3"/>
  <c r="N6828" i="3" s="1"/>
  <c r="M6829" i="3"/>
  <c r="N6829" i="3" s="1"/>
  <c r="M6806" i="3"/>
  <c r="N6806" i="3" s="1"/>
  <c r="M6780" i="3"/>
  <c r="N6780" i="3" s="1"/>
  <c r="M6781" i="3"/>
  <c r="N6781" i="3" s="1"/>
  <c r="M6782" i="3"/>
  <c r="N6782" i="3" s="1"/>
  <c r="M6783" i="3"/>
  <c r="N6783" i="3" s="1"/>
  <c r="M6784" i="3"/>
  <c r="N6784" i="3" s="1"/>
  <c r="M6785" i="3"/>
  <c r="N6785" i="3" s="1"/>
  <c r="M6786" i="3"/>
  <c r="N6786" i="3" s="1"/>
  <c r="M6787" i="3"/>
  <c r="N6787" i="3" s="1"/>
  <c r="M6788" i="3"/>
  <c r="N6788" i="3" s="1"/>
  <c r="M6789" i="3"/>
  <c r="N6789" i="3" s="1"/>
  <c r="M6790" i="3"/>
  <c r="N6790" i="3" s="1"/>
  <c r="M6791" i="3"/>
  <c r="N6791" i="3" s="1"/>
  <c r="M6792" i="3"/>
  <c r="N6792" i="3" s="1"/>
  <c r="M6793" i="3"/>
  <c r="N6793" i="3" s="1"/>
  <c r="M6794" i="3"/>
  <c r="N6794" i="3" s="1"/>
  <c r="M6795" i="3"/>
  <c r="N6795" i="3" s="1"/>
  <c r="M6796" i="3"/>
  <c r="N6796" i="3" s="1"/>
  <c r="M6797" i="3"/>
  <c r="M6798" i="3"/>
  <c r="M6799" i="3"/>
  <c r="N6799" i="3" s="1"/>
  <c r="M6800" i="3"/>
  <c r="N6800" i="3" s="1"/>
  <c r="M6801" i="3"/>
  <c r="N6801" i="3" s="1"/>
  <c r="M6802" i="3"/>
  <c r="N6802" i="3" s="1"/>
  <c r="M6779" i="3"/>
  <c r="N6779" i="3" s="1"/>
  <c r="A6777" i="3"/>
  <c r="A6804" i="3" s="1"/>
  <c r="M6751" i="3"/>
  <c r="N6751" i="3" s="1"/>
  <c r="M6752" i="3"/>
  <c r="N6752" i="3" s="1"/>
  <c r="M6753" i="3"/>
  <c r="N6753" i="3" s="1"/>
  <c r="M6754" i="3"/>
  <c r="N6754" i="3" s="1"/>
  <c r="M6755" i="3"/>
  <c r="N6755" i="3" s="1"/>
  <c r="M6756" i="3"/>
  <c r="N6756" i="3" s="1"/>
  <c r="M6757" i="3"/>
  <c r="N6757" i="3" s="1"/>
  <c r="M6758" i="3"/>
  <c r="N6758" i="3" s="1"/>
  <c r="M6759" i="3"/>
  <c r="N6759" i="3" s="1"/>
  <c r="M6760" i="3"/>
  <c r="N6760" i="3" s="1"/>
  <c r="M6761" i="3"/>
  <c r="N6761" i="3" s="1"/>
  <c r="M6762" i="3"/>
  <c r="N6762" i="3" s="1"/>
  <c r="M6763" i="3"/>
  <c r="N6763" i="3" s="1"/>
  <c r="M6764" i="3"/>
  <c r="N6764" i="3" s="1"/>
  <c r="M6765" i="3"/>
  <c r="N6765" i="3" s="1"/>
  <c r="M6766" i="3"/>
  <c r="N6766" i="3" s="1"/>
  <c r="M6767" i="3"/>
  <c r="N6767" i="3" s="1"/>
  <c r="M6768" i="3"/>
  <c r="N6768" i="3" s="1"/>
  <c r="M6769" i="3"/>
  <c r="N6769" i="3" s="1"/>
  <c r="M6770" i="3"/>
  <c r="N6770" i="3" s="1"/>
  <c r="M6771" i="3"/>
  <c r="N6771" i="3" s="1"/>
  <c r="M6772" i="3"/>
  <c r="N6772" i="3" s="1"/>
  <c r="M6773" i="3"/>
  <c r="N6773" i="3" s="1"/>
  <c r="M6750" i="3"/>
  <c r="N6750" i="3" s="1"/>
  <c r="M6724" i="3"/>
  <c r="N6724" i="3" s="1"/>
  <c r="M6725" i="3"/>
  <c r="N6725" i="3" s="1"/>
  <c r="M6726" i="3"/>
  <c r="N6726" i="3" s="1"/>
  <c r="M6727" i="3"/>
  <c r="N6727" i="3" s="1"/>
  <c r="M6728" i="3"/>
  <c r="N6728" i="3" s="1"/>
  <c r="M6729" i="3"/>
  <c r="N6729" i="3" s="1"/>
  <c r="M6730" i="3"/>
  <c r="N6730" i="3" s="1"/>
  <c r="M6731" i="3"/>
  <c r="N6731" i="3" s="1"/>
  <c r="M6732" i="3"/>
  <c r="N6732" i="3" s="1"/>
  <c r="M6733" i="3"/>
  <c r="N6733" i="3" s="1"/>
  <c r="M6734" i="3"/>
  <c r="N6734" i="3" s="1"/>
  <c r="M6735" i="3"/>
  <c r="N6735" i="3" s="1"/>
  <c r="M6736" i="3"/>
  <c r="N6736" i="3" s="1"/>
  <c r="M6737" i="3"/>
  <c r="N6737" i="3" s="1"/>
  <c r="M6738" i="3"/>
  <c r="N6738" i="3" s="1"/>
  <c r="M6739" i="3"/>
  <c r="N6739" i="3" s="1"/>
  <c r="M6740" i="3"/>
  <c r="N6740" i="3" s="1"/>
  <c r="M6741" i="3"/>
  <c r="M6742" i="3"/>
  <c r="M6743" i="3"/>
  <c r="N6743" i="3" s="1"/>
  <c r="M6744" i="3"/>
  <c r="N6744" i="3" s="1"/>
  <c r="M6745" i="3"/>
  <c r="N6745" i="3" s="1"/>
  <c r="M6746" i="3"/>
  <c r="N6746" i="3" s="1"/>
  <c r="M6723" i="3"/>
  <c r="N6723" i="3" s="1"/>
  <c r="A6721" i="3"/>
  <c r="A6748" i="3" s="1"/>
  <c r="M6695" i="3"/>
  <c r="N6695" i="3" s="1"/>
  <c r="M6696" i="3"/>
  <c r="N6696" i="3" s="1"/>
  <c r="M6697" i="3"/>
  <c r="N6697" i="3" s="1"/>
  <c r="M6698" i="3"/>
  <c r="N6698" i="3" s="1"/>
  <c r="M6699" i="3"/>
  <c r="N6699" i="3" s="1"/>
  <c r="M6700" i="3"/>
  <c r="N6700" i="3" s="1"/>
  <c r="M6701" i="3"/>
  <c r="N6701" i="3" s="1"/>
  <c r="M6702" i="3"/>
  <c r="N6702" i="3" s="1"/>
  <c r="M6703" i="3"/>
  <c r="N6703" i="3" s="1"/>
  <c r="M6704" i="3"/>
  <c r="N6704" i="3" s="1"/>
  <c r="M6705" i="3"/>
  <c r="N6705" i="3" s="1"/>
  <c r="M6706" i="3"/>
  <c r="N6706" i="3" s="1"/>
  <c r="M6707" i="3"/>
  <c r="N6707" i="3" s="1"/>
  <c r="M6708" i="3"/>
  <c r="N6708" i="3" s="1"/>
  <c r="M6709" i="3"/>
  <c r="N6709" i="3" s="1"/>
  <c r="M6710" i="3"/>
  <c r="N6710" i="3" s="1"/>
  <c r="M6711" i="3"/>
  <c r="N6711" i="3" s="1"/>
  <c r="M6712" i="3"/>
  <c r="N6712" i="3" s="1"/>
  <c r="M6713" i="3"/>
  <c r="N6713" i="3" s="1"/>
  <c r="M6714" i="3"/>
  <c r="N6714" i="3" s="1"/>
  <c r="M6715" i="3"/>
  <c r="N6715" i="3" s="1"/>
  <c r="M6716" i="3"/>
  <c r="N6716" i="3" s="1"/>
  <c r="M6717" i="3"/>
  <c r="N6717" i="3" s="1"/>
  <c r="M6694" i="3"/>
  <c r="N6694" i="3" s="1"/>
  <c r="M6668" i="3"/>
  <c r="N6668" i="3" s="1"/>
  <c r="M6669" i="3"/>
  <c r="N6669" i="3" s="1"/>
  <c r="M6670" i="3"/>
  <c r="N6670" i="3" s="1"/>
  <c r="M6671" i="3"/>
  <c r="N6671" i="3" s="1"/>
  <c r="M6672" i="3"/>
  <c r="N6672" i="3" s="1"/>
  <c r="M6673" i="3"/>
  <c r="N6673" i="3" s="1"/>
  <c r="M6674" i="3"/>
  <c r="N6674" i="3" s="1"/>
  <c r="M6675" i="3"/>
  <c r="N6675" i="3" s="1"/>
  <c r="M6676" i="3"/>
  <c r="N6676" i="3" s="1"/>
  <c r="M6677" i="3"/>
  <c r="N6677" i="3" s="1"/>
  <c r="M6678" i="3"/>
  <c r="N6678" i="3" s="1"/>
  <c r="M6679" i="3"/>
  <c r="N6679" i="3" s="1"/>
  <c r="M6680" i="3"/>
  <c r="N6680" i="3" s="1"/>
  <c r="M6681" i="3"/>
  <c r="N6681" i="3" s="1"/>
  <c r="M6682" i="3"/>
  <c r="N6682" i="3" s="1"/>
  <c r="M6683" i="3"/>
  <c r="N6683" i="3" s="1"/>
  <c r="M6684" i="3"/>
  <c r="N6684" i="3" s="1"/>
  <c r="M6685" i="3"/>
  <c r="M6686" i="3"/>
  <c r="M6687" i="3"/>
  <c r="N6687" i="3" s="1"/>
  <c r="M6688" i="3"/>
  <c r="N6688" i="3" s="1"/>
  <c r="M6689" i="3"/>
  <c r="N6689" i="3" s="1"/>
  <c r="M6690" i="3"/>
  <c r="N6690" i="3" s="1"/>
  <c r="M6667" i="3"/>
  <c r="N6667" i="3" s="1"/>
  <c r="A6665" i="3"/>
  <c r="A6692" i="3" s="1"/>
  <c r="M6639" i="3"/>
  <c r="N6639" i="3" s="1"/>
  <c r="M6640" i="3"/>
  <c r="N6640" i="3" s="1"/>
  <c r="M6641" i="3"/>
  <c r="N6641" i="3" s="1"/>
  <c r="M6642" i="3"/>
  <c r="N6642" i="3" s="1"/>
  <c r="M6643" i="3"/>
  <c r="N6643" i="3" s="1"/>
  <c r="M6644" i="3"/>
  <c r="N6644" i="3" s="1"/>
  <c r="M6645" i="3"/>
  <c r="N6645" i="3" s="1"/>
  <c r="M6646" i="3"/>
  <c r="N6646" i="3" s="1"/>
  <c r="M6647" i="3"/>
  <c r="N6647" i="3" s="1"/>
  <c r="M6648" i="3"/>
  <c r="N6648" i="3" s="1"/>
  <c r="M6649" i="3"/>
  <c r="N6649" i="3" s="1"/>
  <c r="M6650" i="3"/>
  <c r="N6650" i="3" s="1"/>
  <c r="M6651" i="3"/>
  <c r="N6651" i="3" s="1"/>
  <c r="M6652" i="3"/>
  <c r="N6652" i="3" s="1"/>
  <c r="M6653" i="3"/>
  <c r="N6653" i="3" s="1"/>
  <c r="M6654" i="3"/>
  <c r="N6654" i="3" s="1"/>
  <c r="M6655" i="3"/>
  <c r="N6655" i="3" s="1"/>
  <c r="M6656" i="3"/>
  <c r="N6656" i="3" s="1"/>
  <c r="M6657" i="3"/>
  <c r="N6657" i="3" s="1"/>
  <c r="M6658" i="3"/>
  <c r="N6658" i="3" s="1"/>
  <c r="M6659" i="3"/>
  <c r="N6659" i="3" s="1"/>
  <c r="M6660" i="3"/>
  <c r="N6660" i="3" s="1"/>
  <c r="M6661" i="3"/>
  <c r="N6661" i="3" s="1"/>
  <c r="M6638" i="3"/>
  <c r="N6638" i="3" s="1"/>
  <c r="M6612" i="3"/>
  <c r="N6612" i="3" s="1"/>
  <c r="M6613" i="3"/>
  <c r="N6613" i="3" s="1"/>
  <c r="M6614" i="3"/>
  <c r="N6614" i="3" s="1"/>
  <c r="M6615" i="3"/>
  <c r="N6615" i="3" s="1"/>
  <c r="M6616" i="3"/>
  <c r="N6616" i="3" s="1"/>
  <c r="M6617" i="3"/>
  <c r="N6617" i="3" s="1"/>
  <c r="M6618" i="3"/>
  <c r="N6618" i="3" s="1"/>
  <c r="M6619" i="3"/>
  <c r="N6619" i="3" s="1"/>
  <c r="M6620" i="3"/>
  <c r="N6620" i="3" s="1"/>
  <c r="M6621" i="3"/>
  <c r="N6621" i="3" s="1"/>
  <c r="M6622" i="3"/>
  <c r="N6622" i="3" s="1"/>
  <c r="M6623" i="3"/>
  <c r="N6623" i="3" s="1"/>
  <c r="M6624" i="3"/>
  <c r="N6624" i="3" s="1"/>
  <c r="M6625" i="3"/>
  <c r="N6625" i="3" s="1"/>
  <c r="M6626" i="3"/>
  <c r="N6626" i="3" s="1"/>
  <c r="M6627" i="3"/>
  <c r="N6627" i="3" s="1"/>
  <c r="M6628" i="3"/>
  <c r="N6628" i="3" s="1"/>
  <c r="M6629" i="3"/>
  <c r="M6630" i="3"/>
  <c r="M6631" i="3"/>
  <c r="N6631" i="3" s="1"/>
  <c r="M6632" i="3"/>
  <c r="N6632" i="3" s="1"/>
  <c r="M6633" i="3"/>
  <c r="N6633" i="3" s="1"/>
  <c r="M6634" i="3"/>
  <c r="N6634" i="3" s="1"/>
  <c r="M6611" i="3"/>
  <c r="N6611" i="3" s="1"/>
  <c r="A6609" i="3"/>
  <c r="A6636" i="3" s="1"/>
  <c r="M6583" i="3"/>
  <c r="N6583" i="3" s="1"/>
  <c r="M6584" i="3"/>
  <c r="N6584" i="3" s="1"/>
  <c r="M6585" i="3"/>
  <c r="N6585" i="3" s="1"/>
  <c r="M6586" i="3"/>
  <c r="N6586" i="3" s="1"/>
  <c r="M6587" i="3"/>
  <c r="N6587" i="3" s="1"/>
  <c r="M6588" i="3"/>
  <c r="N6588" i="3" s="1"/>
  <c r="M6589" i="3"/>
  <c r="N6589" i="3" s="1"/>
  <c r="M6590" i="3"/>
  <c r="N6590" i="3" s="1"/>
  <c r="M6591" i="3"/>
  <c r="N6591" i="3" s="1"/>
  <c r="M6592" i="3"/>
  <c r="N6592" i="3" s="1"/>
  <c r="M6593" i="3"/>
  <c r="N6593" i="3" s="1"/>
  <c r="M6594" i="3"/>
  <c r="N6594" i="3" s="1"/>
  <c r="M6595" i="3"/>
  <c r="N6595" i="3" s="1"/>
  <c r="M6596" i="3"/>
  <c r="N6596" i="3" s="1"/>
  <c r="M6597" i="3"/>
  <c r="N6597" i="3" s="1"/>
  <c r="M6598" i="3"/>
  <c r="N6598" i="3" s="1"/>
  <c r="M6599" i="3"/>
  <c r="N6599" i="3" s="1"/>
  <c r="M6600" i="3"/>
  <c r="N6600" i="3" s="1"/>
  <c r="M6601" i="3"/>
  <c r="N6601" i="3" s="1"/>
  <c r="M6602" i="3"/>
  <c r="N6602" i="3" s="1"/>
  <c r="M6603" i="3"/>
  <c r="N6603" i="3" s="1"/>
  <c r="M6604" i="3"/>
  <c r="N6604" i="3" s="1"/>
  <c r="M6605" i="3"/>
  <c r="N6605" i="3" s="1"/>
  <c r="M6582" i="3"/>
  <c r="N6582" i="3" s="1"/>
  <c r="M6556" i="3"/>
  <c r="N6556" i="3" s="1"/>
  <c r="M6557" i="3"/>
  <c r="N6557" i="3" s="1"/>
  <c r="M6558" i="3"/>
  <c r="N6558" i="3" s="1"/>
  <c r="M6559" i="3"/>
  <c r="N6559" i="3" s="1"/>
  <c r="M6560" i="3"/>
  <c r="N6560" i="3" s="1"/>
  <c r="M6561" i="3"/>
  <c r="N6561" i="3" s="1"/>
  <c r="M6562" i="3"/>
  <c r="N6562" i="3" s="1"/>
  <c r="M6563" i="3"/>
  <c r="N6563" i="3" s="1"/>
  <c r="M6564" i="3"/>
  <c r="N6564" i="3" s="1"/>
  <c r="M6565" i="3"/>
  <c r="N6565" i="3" s="1"/>
  <c r="M6566" i="3"/>
  <c r="N6566" i="3" s="1"/>
  <c r="M6567" i="3"/>
  <c r="N6567" i="3" s="1"/>
  <c r="M6568" i="3"/>
  <c r="N6568" i="3" s="1"/>
  <c r="M6569" i="3"/>
  <c r="N6569" i="3" s="1"/>
  <c r="M6570" i="3"/>
  <c r="N6570" i="3" s="1"/>
  <c r="M6571" i="3"/>
  <c r="N6571" i="3" s="1"/>
  <c r="M6572" i="3"/>
  <c r="N6572" i="3" s="1"/>
  <c r="M6573" i="3"/>
  <c r="M6574" i="3"/>
  <c r="M6575" i="3"/>
  <c r="N6575" i="3" s="1"/>
  <c r="M6576" i="3"/>
  <c r="N6576" i="3" s="1"/>
  <c r="M6577" i="3"/>
  <c r="N6577" i="3" s="1"/>
  <c r="M6578" i="3"/>
  <c r="N6578" i="3" s="1"/>
  <c r="M6555" i="3"/>
  <c r="N6555" i="3" s="1"/>
  <c r="A6553" i="3"/>
  <c r="A6580" i="3" s="1"/>
  <c r="M6527" i="3"/>
  <c r="N6527" i="3" s="1"/>
  <c r="M6528" i="3"/>
  <c r="N6528" i="3" s="1"/>
  <c r="M6529" i="3"/>
  <c r="N6529" i="3" s="1"/>
  <c r="M6530" i="3"/>
  <c r="N6530" i="3" s="1"/>
  <c r="M6531" i="3"/>
  <c r="N6531" i="3" s="1"/>
  <c r="M6532" i="3"/>
  <c r="N6532" i="3" s="1"/>
  <c r="M6533" i="3"/>
  <c r="N6533" i="3" s="1"/>
  <c r="M6534" i="3"/>
  <c r="N6534" i="3" s="1"/>
  <c r="M6535" i="3"/>
  <c r="N6535" i="3" s="1"/>
  <c r="M6536" i="3"/>
  <c r="N6536" i="3" s="1"/>
  <c r="M6537" i="3"/>
  <c r="N6537" i="3" s="1"/>
  <c r="M6538" i="3"/>
  <c r="N6538" i="3" s="1"/>
  <c r="M6539" i="3"/>
  <c r="N6539" i="3" s="1"/>
  <c r="M6540" i="3"/>
  <c r="N6540" i="3" s="1"/>
  <c r="M6541" i="3"/>
  <c r="N6541" i="3" s="1"/>
  <c r="M6542" i="3"/>
  <c r="N6542" i="3" s="1"/>
  <c r="M6543" i="3"/>
  <c r="N6543" i="3" s="1"/>
  <c r="M6544" i="3"/>
  <c r="N6544" i="3" s="1"/>
  <c r="M6545" i="3"/>
  <c r="N6545" i="3" s="1"/>
  <c r="M6546" i="3"/>
  <c r="N6546" i="3" s="1"/>
  <c r="M6547" i="3"/>
  <c r="N6547" i="3" s="1"/>
  <c r="M6548" i="3"/>
  <c r="N6548" i="3" s="1"/>
  <c r="M6549" i="3"/>
  <c r="N6549" i="3" s="1"/>
  <c r="M6526" i="3"/>
  <c r="N6526" i="3" s="1"/>
  <c r="M6500" i="3"/>
  <c r="N6500" i="3" s="1"/>
  <c r="M6501" i="3"/>
  <c r="N6501" i="3" s="1"/>
  <c r="M6502" i="3"/>
  <c r="N6502" i="3" s="1"/>
  <c r="M6503" i="3"/>
  <c r="N6503" i="3" s="1"/>
  <c r="M6504" i="3"/>
  <c r="N6504" i="3" s="1"/>
  <c r="M6505" i="3"/>
  <c r="N6505" i="3" s="1"/>
  <c r="M6506" i="3"/>
  <c r="N6506" i="3" s="1"/>
  <c r="M6507" i="3"/>
  <c r="N6507" i="3" s="1"/>
  <c r="M6508" i="3"/>
  <c r="N6508" i="3" s="1"/>
  <c r="M6509" i="3"/>
  <c r="N6509" i="3" s="1"/>
  <c r="M6510" i="3"/>
  <c r="N6510" i="3" s="1"/>
  <c r="M6511" i="3"/>
  <c r="N6511" i="3" s="1"/>
  <c r="M6512" i="3"/>
  <c r="N6512" i="3" s="1"/>
  <c r="M6513" i="3"/>
  <c r="N6513" i="3" s="1"/>
  <c r="M6514" i="3"/>
  <c r="N6514" i="3" s="1"/>
  <c r="M6515" i="3"/>
  <c r="N6515" i="3" s="1"/>
  <c r="M6516" i="3"/>
  <c r="N6516" i="3" s="1"/>
  <c r="M6517" i="3"/>
  <c r="M6518" i="3"/>
  <c r="M6519" i="3"/>
  <c r="N6519" i="3" s="1"/>
  <c r="M6520" i="3"/>
  <c r="N6520" i="3" s="1"/>
  <c r="M6521" i="3"/>
  <c r="N6521" i="3" s="1"/>
  <c r="M6522" i="3"/>
  <c r="N6522" i="3" s="1"/>
  <c r="M6499" i="3"/>
  <c r="N6499" i="3" s="1"/>
  <c r="A6497" i="3"/>
  <c r="A6524" i="3" s="1"/>
  <c r="M6471" i="3"/>
  <c r="N6471" i="3" s="1"/>
  <c r="M6472" i="3"/>
  <c r="N6472" i="3" s="1"/>
  <c r="M6473" i="3"/>
  <c r="N6473" i="3" s="1"/>
  <c r="M6474" i="3"/>
  <c r="N6474" i="3" s="1"/>
  <c r="M6475" i="3"/>
  <c r="N6475" i="3" s="1"/>
  <c r="M6476" i="3"/>
  <c r="N6476" i="3" s="1"/>
  <c r="M6477" i="3"/>
  <c r="N6477" i="3" s="1"/>
  <c r="M6478" i="3"/>
  <c r="N6478" i="3" s="1"/>
  <c r="M6479" i="3"/>
  <c r="N6479" i="3" s="1"/>
  <c r="M6480" i="3"/>
  <c r="N6480" i="3" s="1"/>
  <c r="M6481" i="3"/>
  <c r="N6481" i="3" s="1"/>
  <c r="M6482" i="3"/>
  <c r="N6482" i="3" s="1"/>
  <c r="M6483" i="3"/>
  <c r="N6483" i="3" s="1"/>
  <c r="M6484" i="3"/>
  <c r="N6484" i="3" s="1"/>
  <c r="M6485" i="3"/>
  <c r="N6485" i="3" s="1"/>
  <c r="M6486" i="3"/>
  <c r="N6486" i="3" s="1"/>
  <c r="M6487" i="3"/>
  <c r="N6487" i="3" s="1"/>
  <c r="M6488" i="3"/>
  <c r="N6488" i="3" s="1"/>
  <c r="M6489" i="3"/>
  <c r="N6489" i="3" s="1"/>
  <c r="M6490" i="3"/>
  <c r="N6490" i="3" s="1"/>
  <c r="M6491" i="3"/>
  <c r="N6491" i="3" s="1"/>
  <c r="M6492" i="3"/>
  <c r="N6492" i="3" s="1"/>
  <c r="M6493" i="3"/>
  <c r="N6493" i="3" s="1"/>
  <c r="M6470" i="3"/>
  <c r="N6470" i="3" s="1"/>
  <c r="M6444" i="3"/>
  <c r="N6444" i="3" s="1"/>
  <c r="M6445" i="3"/>
  <c r="N6445" i="3" s="1"/>
  <c r="M6446" i="3"/>
  <c r="N6446" i="3" s="1"/>
  <c r="M6447" i="3"/>
  <c r="N6447" i="3" s="1"/>
  <c r="M6448" i="3"/>
  <c r="N6448" i="3" s="1"/>
  <c r="M6449" i="3"/>
  <c r="N6449" i="3" s="1"/>
  <c r="M6450" i="3"/>
  <c r="N6450" i="3" s="1"/>
  <c r="M6451" i="3"/>
  <c r="N6451" i="3" s="1"/>
  <c r="M6452" i="3"/>
  <c r="N6452" i="3" s="1"/>
  <c r="M6453" i="3"/>
  <c r="N6453" i="3" s="1"/>
  <c r="M6454" i="3"/>
  <c r="N6454" i="3" s="1"/>
  <c r="M6455" i="3"/>
  <c r="N6455" i="3" s="1"/>
  <c r="M6456" i="3"/>
  <c r="N6456" i="3" s="1"/>
  <c r="M6457" i="3"/>
  <c r="N6457" i="3" s="1"/>
  <c r="M6458" i="3"/>
  <c r="N6458" i="3" s="1"/>
  <c r="M6459" i="3"/>
  <c r="N6459" i="3" s="1"/>
  <c r="M6460" i="3"/>
  <c r="N6460" i="3" s="1"/>
  <c r="M6461" i="3"/>
  <c r="M6462" i="3"/>
  <c r="M6463" i="3"/>
  <c r="N6463" i="3" s="1"/>
  <c r="M6464" i="3"/>
  <c r="N6464" i="3" s="1"/>
  <c r="M6465" i="3"/>
  <c r="N6465" i="3" s="1"/>
  <c r="M6466" i="3"/>
  <c r="N6466" i="3" s="1"/>
  <c r="M6443" i="3"/>
  <c r="N6443" i="3" s="1"/>
  <c r="A6441" i="3"/>
  <c r="A6468" i="3" s="1"/>
  <c r="M6415" i="3"/>
  <c r="N6415" i="3" s="1"/>
  <c r="M6416" i="3"/>
  <c r="N6416" i="3" s="1"/>
  <c r="M6417" i="3"/>
  <c r="N6417" i="3" s="1"/>
  <c r="M6418" i="3"/>
  <c r="N6418" i="3" s="1"/>
  <c r="M6419" i="3"/>
  <c r="N6419" i="3" s="1"/>
  <c r="M6420" i="3"/>
  <c r="N6420" i="3" s="1"/>
  <c r="M6421" i="3"/>
  <c r="N6421" i="3" s="1"/>
  <c r="M6422" i="3"/>
  <c r="N6422" i="3" s="1"/>
  <c r="M6423" i="3"/>
  <c r="N6423" i="3" s="1"/>
  <c r="M6424" i="3"/>
  <c r="N6424" i="3" s="1"/>
  <c r="M6425" i="3"/>
  <c r="N6425" i="3" s="1"/>
  <c r="M6426" i="3"/>
  <c r="N6426" i="3" s="1"/>
  <c r="M6427" i="3"/>
  <c r="N6427" i="3" s="1"/>
  <c r="M6428" i="3"/>
  <c r="N6428" i="3" s="1"/>
  <c r="M6429" i="3"/>
  <c r="N6429" i="3" s="1"/>
  <c r="M6430" i="3"/>
  <c r="N6430" i="3" s="1"/>
  <c r="M6431" i="3"/>
  <c r="N6431" i="3" s="1"/>
  <c r="M6432" i="3"/>
  <c r="N6432" i="3" s="1"/>
  <c r="M6433" i="3"/>
  <c r="N6433" i="3" s="1"/>
  <c r="M6434" i="3"/>
  <c r="N6434" i="3" s="1"/>
  <c r="M6435" i="3"/>
  <c r="N6435" i="3" s="1"/>
  <c r="M6436" i="3"/>
  <c r="N6436" i="3" s="1"/>
  <c r="M6437" i="3"/>
  <c r="N6437" i="3" s="1"/>
  <c r="M6414" i="3"/>
  <c r="N6414" i="3" s="1"/>
  <c r="M6388" i="3"/>
  <c r="N6388" i="3" s="1"/>
  <c r="M6389" i="3"/>
  <c r="N6389" i="3" s="1"/>
  <c r="M6390" i="3"/>
  <c r="N6390" i="3" s="1"/>
  <c r="M6391" i="3"/>
  <c r="N6391" i="3" s="1"/>
  <c r="M6392" i="3"/>
  <c r="N6392" i="3" s="1"/>
  <c r="M6393" i="3"/>
  <c r="N6393" i="3" s="1"/>
  <c r="M6394" i="3"/>
  <c r="N6394" i="3" s="1"/>
  <c r="M6395" i="3"/>
  <c r="N6395" i="3" s="1"/>
  <c r="M6396" i="3"/>
  <c r="N6396" i="3" s="1"/>
  <c r="M6397" i="3"/>
  <c r="N6397" i="3" s="1"/>
  <c r="M6398" i="3"/>
  <c r="N6398" i="3" s="1"/>
  <c r="M6399" i="3"/>
  <c r="N6399" i="3" s="1"/>
  <c r="M6400" i="3"/>
  <c r="N6400" i="3" s="1"/>
  <c r="M6401" i="3"/>
  <c r="N6401" i="3" s="1"/>
  <c r="M6402" i="3"/>
  <c r="N6402" i="3" s="1"/>
  <c r="M6403" i="3"/>
  <c r="N6403" i="3" s="1"/>
  <c r="M6404" i="3"/>
  <c r="N6404" i="3" s="1"/>
  <c r="M6405" i="3"/>
  <c r="M6406" i="3"/>
  <c r="M6407" i="3"/>
  <c r="N6407" i="3" s="1"/>
  <c r="M6408" i="3"/>
  <c r="N6408" i="3" s="1"/>
  <c r="M6409" i="3"/>
  <c r="N6409" i="3" s="1"/>
  <c r="M6410" i="3"/>
  <c r="N6410" i="3" s="1"/>
  <c r="M6387" i="3"/>
  <c r="N6387" i="3" s="1"/>
  <c r="A6385" i="3"/>
  <c r="A6412" i="3" s="1"/>
  <c r="M6359" i="3"/>
  <c r="N6359" i="3" s="1"/>
  <c r="M6360" i="3"/>
  <c r="N6360" i="3" s="1"/>
  <c r="M6361" i="3"/>
  <c r="N6361" i="3" s="1"/>
  <c r="M6362" i="3"/>
  <c r="N6362" i="3" s="1"/>
  <c r="M6363" i="3"/>
  <c r="N6363" i="3" s="1"/>
  <c r="M6364" i="3"/>
  <c r="N6364" i="3" s="1"/>
  <c r="M6365" i="3"/>
  <c r="N6365" i="3" s="1"/>
  <c r="M6366" i="3"/>
  <c r="N6366" i="3" s="1"/>
  <c r="M6367" i="3"/>
  <c r="N6367" i="3" s="1"/>
  <c r="M6368" i="3"/>
  <c r="N6368" i="3" s="1"/>
  <c r="M6369" i="3"/>
  <c r="N6369" i="3" s="1"/>
  <c r="M6370" i="3"/>
  <c r="N6370" i="3" s="1"/>
  <c r="M6371" i="3"/>
  <c r="N6371" i="3" s="1"/>
  <c r="M6372" i="3"/>
  <c r="N6372" i="3" s="1"/>
  <c r="M6373" i="3"/>
  <c r="N6373" i="3" s="1"/>
  <c r="M6374" i="3"/>
  <c r="N6374" i="3" s="1"/>
  <c r="M6375" i="3"/>
  <c r="N6375" i="3" s="1"/>
  <c r="M6376" i="3"/>
  <c r="N6376" i="3" s="1"/>
  <c r="M6377" i="3"/>
  <c r="N6377" i="3" s="1"/>
  <c r="M6378" i="3"/>
  <c r="N6378" i="3" s="1"/>
  <c r="M6379" i="3"/>
  <c r="N6379" i="3" s="1"/>
  <c r="M6380" i="3"/>
  <c r="N6380" i="3" s="1"/>
  <c r="M6381" i="3"/>
  <c r="N6381" i="3" s="1"/>
  <c r="M6358" i="3"/>
  <c r="N6358" i="3" s="1"/>
  <c r="M6332" i="3"/>
  <c r="N6332" i="3" s="1"/>
  <c r="M6333" i="3"/>
  <c r="N6333" i="3" s="1"/>
  <c r="M6334" i="3"/>
  <c r="N6334" i="3" s="1"/>
  <c r="M6335" i="3"/>
  <c r="N6335" i="3" s="1"/>
  <c r="M6336" i="3"/>
  <c r="N6336" i="3" s="1"/>
  <c r="M6337" i="3"/>
  <c r="N6337" i="3" s="1"/>
  <c r="M6338" i="3"/>
  <c r="N6338" i="3" s="1"/>
  <c r="M6339" i="3"/>
  <c r="N6339" i="3" s="1"/>
  <c r="M6340" i="3"/>
  <c r="N6340" i="3" s="1"/>
  <c r="M6341" i="3"/>
  <c r="N6341" i="3" s="1"/>
  <c r="M6342" i="3"/>
  <c r="N6342" i="3" s="1"/>
  <c r="M6343" i="3"/>
  <c r="N6343" i="3" s="1"/>
  <c r="M6344" i="3"/>
  <c r="N6344" i="3" s="1"/>
  <c r="M6345" i="3"/>
  <c r="N6345" i="3" s="1"/>
  <c r="M6346" i="3"/>
  <c r="N6346" i="3" s="1"/>
  <c r="M6347" i="3"/>
  <c r="N6347" i="3" s="1"/>
  <c r="M6348" i="3"/>
  <c r="N6348" i="3" s="1"/>
  <c r="M6349" i="3"/>
  <c r="M6350" i="3"/>
  <c r="M6351" i="3"/>
  <c r="N6351" i="3" s="1"/>
  <c r="M6352" i="3"/>
  <c r="N6352" i="3" s="1"/>
  <c r="M6353" i="3"/>
  <c r="N6353" i="3" s="1"/>
  <c r="M6354" i="3"/>
  <c r="N6354" i="3" s="1"/>
  <c r="M6331" i="3"/>
  <c r="N6331" i="3" s="1"/>
  <c r="A6329" i="3"/>
  <c r="A6356" i="3" s="1"/>
  <c r="M6303" i="3"/>
  <c r="N6303" i="3" s="1"/>
  <c r="M6304" i="3"/>
  <c r="N6304" i="3" s="1"/>
  <c r="M6305" i="3"/>
  <c r="N6305" i="3" s="1"/>
  <c r="M6306" i="3"/>
  <c r="N6306" i="3" s="1"/>
  <c r="M6307" i="3"/>
  <c r="N6307" i="3" s="1"/>
  <c r="M6308" i="3"/>
  <c r="N6308" i="3" s="1"/>
  <c r="M6309" i="3"/>
  <c r="N6309" i="3" s="1"/>
  <c r="M6310" i="3"/>
  <c r="N6310" i="3" s="1"/>
  <c r="M6311" i="3"/>
  <c r="N6311" i="3" s="1"/>
  <c r="M6312" i="3"/>
  <c r="N6312" i="3" s="1"/>
  <c r="M6313" i="3"/>
  <c r="N6313" i="3" s="1"/>
  <c r="M6314" i="3"/>
  <c r="N6314" i="3" s="1"/>
  <c r="M6315" i="3"/>
  <c r="N6315" i="3" s="1"/>
  <c r="M6316" i="3"/>
  <c r="N6316" i="3" s="1"/>
  <c r="M6317" i="3"/>
  <c r="N6317" i="3" s="1"/>
  <c r="M6318" i="3"/>
  <c r="N6318" i="3" s="1"/>
  <c r="M6319" i="3"/>
  <c r="N6319" i="3" s="1"/>
  <c r="M6320" i="3"/>
  <c r="N6320" i="3" s="1"/>
  <c r="M6321" i="3"/>
  <c r="N6321" i="3" s="1"/>
  <c r="M6322" i="3"/>
  <c r="N6322" i="3" s="1"/>
  <c r="M6323" i="3"/>
  <c r="N6323" i="3" s="1"/>
  <c r="M6324" i="3"/>
  <c r="N6324" i="3" s="1"/>
  <c r="M6325" i="3"/>
  <c r="N6325" i="3" s="1"/>
  <c r="M6302" i="3"/>
  <c r="N6302" i="3" s="1"/>
  <c r="M6276" i="3"/>
  <c r="N6276" i="3" s="1"/>
  <c r="M6277" i="3"/>
  <c r="N6277" i="3" s="1"/>
  <c r="M6278" i="3"/>
  <c r="N6278" i="3" s="1"/>
  <c r="M6279" i="3"/>
  <c r="N6279" i="3" s="1"/>
  <c r="M6280" i="3"/>
  <c r="N6280" i="3" s="1"/>
  <c r="M6281" i="3"/>
  <c r="N6281" i="3" s="1"/>
  <c r="M6282" i="3"/>
  <c r="N6282" i="3" s="1"/>
  <c r="M6283" i="3"/>
  <c r="N6283" i="3" s="1"/>
  <c r="M6284" i="3"/>
  <c r="N6284" i="3" s="1"/>
  <c r="M6285" i="3"/>
  <c r="N6285" i="3" s="1"/>
  <c r="M6286" i="3"/>
  <c r="N6286" i="3" s="1"/>
  <c r="M6287" i="3"/>
  <c r="N6287" i="3" s="1"/>
  <c r="M6288" i="3"/>
  <c r="N6288" i="3" s="1"/>
  <c r="M6289" i="3"/>
  <c r="N6289" i="3" s="1"/>
  <c r="M6290" i="3"/>
  <c r="N6290" i="3" s="1"/>
  <c r="M6291" i="3"/>
  <c r="N6291" i="3" s="1"/>
  <c r="M6292" i="3"/>
  <c r="N6292" i="3" s="1"/>
  <c r="M6293" i="3"/>
  <c r="M6294" i="3"/>
  <c r="M6295" i="3"/>
  <c r="N6295" i="3" s="1"/>
  <c r="M6296" i="3"/>
  <c r="N6296" i="3" s="1"/>
  <c r="M6297" i="3"/>
  <c r="N6297" i="3" s="1"/>
  <c r="M6298" i="3"/>
  <c r="N6298" i="3" s="1"/>
  <c r="M6275" i="3"/>
  <c r="N6275" i="3" s="1"/>
  <c r="A6273" i="3"/>
  <c r="A6300" i="3" s="1"/>
  <c r="M6247" i="3"/>
  <c r="N6247" i="3" s="1"/>
  <c r="M6248" i="3"/>
  <c r="N6248" i="3" s="1"/>
  <c r="M6249" i="3"/>
  <c r="N6249" i="3" s="1"/>
  <c r="M6250" i="3"/>
  <c r="N6250" i="3" s="1"/>
  <c r="M6251" i="3"/>
  <c r="N6251" i="3" s="1"/>
  <c r="M6252" i="3"/>
  <c r="N6252" i="3" s="1"/>
  <c r="M6253" i="3"/>
  <c r="N6253" i="3" s="1"/>
  <c r="M6254" i="3"/>
  <c r="N6254" i="3" s="1"/>
  <c r="M6255" i="3"/>
  <c r="N6255" i="3" s="1"/>
  <c r="M6256" i="3"/>
  <c r="N6256" i="3" s="1"/>
  <c r="M6257" i="3"/>
  <c r="N6257" i="3" s="1"/>
  <c r="M6258" i="3"/>
  <c r="N6258" i="3" s="1"/>
  <c r="M6259" i="3"/>
  <c r="N6259" i="3" s="1"/>
  <c r="M6260" i="3"/>
  <c r="N6260" i="3" s="1"/>
  <c r="M6261" i="3"/>
  <c r="N6261" i="3" s="1"/>
  <c r="M6262" i="3"/>
  <c r="N6262" i="3" s="1"/>
  <c r="M6263" i="3"/>
  <c r="N6263" i="3" s="1"/>
  <c r="M6264" i="3"/>
  <c r="N6264" i="3" s="1"/>
  <c r="M6265" i="3"/>
  <c r="N6265" i="3" s="1"/>
  <c r="M6266" i="3"/>
  <c r="N6266" i="3" s="1"/>
  <c r="M6267" i="3"/>
  <c r="N6267" i="3" s="1"/>
  <c r="M6268" i="3"/>
  <c r="N6268" i="3" s="1"/>
  <c r="M6269" i="3"/>
  <c r="N6269" i="3" s="1"/>
  <c r="M6246" i="3"/>
  <c r="N6246" i="3" s="1"/>
  <c r="M6220" i="3"/>
  <c r="N6220" i="3" s="1"/>
  <c r="M6221" i="3"/>
  <c r="N6221" i="3" s="1"/>
  <c r="M6222" i="3"/>
  <c r="N6222" i="3" s="1"/>
  <c r="M6223" i="3"/>
  <c r="N6223" i="3" s="1"/>
  <c r="M6224" i="3"/>
  <c r="N6224" i="3" s="1"/>
  <c r="M6225" i="3"/>
  <c r="N6225" i="3" s="1"/>
  <c r="M6226" i="3"/>
  <c r="N6226" i="3" s="1"/>
  <c r="M6227" i="3"/>
  <c r="N6227" i="3" s="1"/>
  <c r="M6228" i="3"/>
  <c r="N6228" i="3" s="1"/>
  <c r="M6229" i="3"/>
  <c r="N6229" i="3" s="1"/>
  <c r="M6230" i="3"/>
  <c r="N6230" i="3" s="1"/>
  <c r="M6231" i="3"/>
  <c r="N6231" i="3" s="1"/>
  <c r="M6232" i="3"/>
  <c r="N6232" i="3" s="1"/>
  <c r="M6233" i="3"/>
  <c r="N6233" i="3" s="1"/>
  <c r="M6234" i="3"/>
  <c r="N6234" i="3" s="1"/>
  <c r="M6235" i="3"/>
  <c r="N6235" i="3" s="1"/>
  <c r="M6236" i="3"/>
  <c r="N6236" i="3" s="1"/>
  <c r="M6237" i="3"/>
  <c r="M6238" i="3"/>
  <c r="M6239" i="3"/>
  <c r="N6239" i="3" s="1"/>
  <c r="M6240" i="3"/>
  <c r="N6240" i="3" s="1"/>
  <c r="M6241" i="3"/>
  <c r="N6241" i="3" s="1"/>
  <c r="M6242" i="3"/>
  <c r="N6242" i="3" s="1"/>
  <c r="M6219" i="3"/>
  <c r="N6219" i="3" s="1"/>
  <c r="A6217" i="3"/>
  <c r="A6244" i="3" s="1"/>
  <c r="M6191" i="3"/>
  <c r="N6191" i="3" s="1"/>
  <c r="M6192" i="3"/>
  <c r="N6192" i="3" s="1"/>
  <c r="M6193" i="3"/>
  <c r="N6193" i="3" s="1"/>
  <c r="M6194" i="3"/>
  <c r="N6194" i="3" s="1"/>
  <c r="M6195" i="3"/>
  <c r="N6195" i="3" s="1"/>
  <c r="M6196" i="3"/>
  <c r="N6196" i="3" s="1"/>
  <c r="M6197" i="3"/>
  <c r="N6197" i="3" s="1"/>
  <c r="M6198" i="3"/>
  <c r="N6198" i="3" s="1"/>
  <c r="M6199" i="3"/>
  <c r="N6199" i="3" s="1"/>
  <c r="M6200" i="3"/>
  <c r="N6200" i="3" s="1"/>
  <c r="M6201" i="3"/>
  <c r="N6201" i="3" s="1"/>
  <c r="M6202" i="3"/>
  <c r="N6202" i="3" s="1"/>
  <c r="M6203" i="3"/>
  <c r="N6203" i="3" s="1"/>
  <c r="M6204" i="3"/>
  <c r="N6204" i="3" s="1"/>
  <c r="M6205" i="3"/>
  <c r="N6205" i="3" s="1"/>
  <c r="M6206" i="3"/>
  <c r="N6206" i="3" s="1"/>
  <c r="M6207" i="3"/>
  <c r="N6207" i="3" s="1"/>
  <c r="M6208" i="3"/>
  <c r="N6208" i="3" s="1"/>
  <c r="M6209" i="3"/>
  <c r="N6209" i="3" s="1"/>
  <c r="M6210" i="3"/>
  <c r="N6210" i="3" s="1"/>
  <c r="M6211" i="3"/>
  <c r="N6211" i="3" s="1"/>
  <c r="M6212" i="3"/>
  <c r="N6212" i="3" s="1"/>
  <c r="M6213" i="3"/>
  <c r="N6213" i="3" s="1"/>
  <c r="M6190" i="3"/>
  <c r="N6190" i="3" s="1"/>
  <c r="M6164" i="3"/>
  <c r="N6164" i="3" s="1"/>
  <c r="M6165" i="3"/>
  <c r="N6165" i="3" s="1"/>
  <c r="M6166" i="3"/>
  <c r="N6166" i="3" s="1"/>
  <c r="M6167" i="3"/>
  <c r="N6167" i="3" s="1"/>
  <c r="M6168" i="3"/>
  <c r="N6168" i="3" s="1"/>
  <c r="M6169" i="3"/>
  <c r="N6169" i="3" s="1"/>
  <c r="M6170" i="3"/>
  <c r="N6170" i="3" s="1"/>
  <c r="M6171" i="3"/>
  <c r="N6171" i="3" s="1"/>
  <c r="M6172" i="3"/>
  <c r="N6172" i="3" s="1"/>
  <c r="M6173" i="3"/>
  <c r="N6173" i="3" s="1"/>
  <c r="M6174" i="3"/>
  <c r="N6174" i="3" s="1"/>
  <c r="M6175" i="3"/>
  <c r="N6175" i="3" s="1"/>
  <c r="M6176" i="3"/>
  <c r="N6176" i="3" s="1"/>
  <c r="M6177" i="3"/>
  <c r="N6177" i="3" s="1"/>
  <c r="M6178" i="3"/>
  <c r="N6178" i="3" s="1"/>
  <c r="M6179" i="3"/>
  <c r="N6179" i="3" s="1"/>
  <c r="M6180" i="3"/>
  <c r="N6180" i="3" s="1"/>
  <c r="M6181" i="3"/>
  <c r="M6182" i="3"/>
  <c r="M6183" i="3"/>
  <c r="N6183" i="3" s="1"/>
  <c r="M6184" i="3"/>
  <c r="N6184" i="3" s="1"/>
  <c r="M6185" i="3"/>
  <c r="N6185" i="3" s="1"/>
  <c r="M6186" i="3"/>
  <c r="N6186" i="3" s="1"/>
  <c r="M6163" i="3"/>
  <c r="N6163" i="3" s="1"/>
  <c r="A6161" i="3"/>
  <c r="A6188" i="3" s="1"/>
  <c r="M6135" i="3"/>
  <c r="N6135" i="3" s="1"/>
  <c r="M6136" i="3"/>
  <c r="N6136" i="3" s="1"/>
  <c r="M6137" i="3"/>
  <c r="N6137" i="3" s="1"/>
  <c r="M6138" i="3"/>
  <c r="N6138" i="3" s="1"/>
  <c r="M6139" i="3"/>
  <c r="N6139" i="3" s="1"/>
  <c r="M6140" i="3"/>
  <c r="N6140" i="3" s="1"/>
  <c r="M6141" i="3"/>
  <c r="N6141" i="3" s="1"/>
  <c r="M6142" i="3"/>
  <c r="N6142" i="3" s="1"/>
  <c r="M6143" i="3"/>
  <c r="N6143" i="3" s="1"/>
  <c r="M6144" i="3"/>
  <c r="N6144" i="3" s="1"/>
  <c r="M6145" i="3"/>
  <c r="N6145" i="3" s="1"/>
  <c r="M6146" i="3"/>
  <c r="N6146" i="3" s="1"/>
  <c r="M6147" i="3"/>
  <c r="N6147" i="3" s="1"/>
  <c r="M6148" i="3"/>
  <c r="N6148" i="3" s="1"/>
  <c r="M6149" i="3"/>
  <c r="N6149" i="3" s="1"/>
  <c r="M6150" i="3"/>
  <c r="N6150" i="3" s="1"/>
  <c r="M6151" i="3"/>
  <c r="N6151" i="3" s="1"/>
  <c r="M6152" i="3"/>
  <c r="N6152" i="3" s="1"/>
  <c r="M6153" i="3"/>
  <c r="N6153" i="3" s="1"/>
  <c r="M6154" i="3"/>
  <c r="N6154" i="3" s="1"/>
  <c r="M6155" i="3"/>
  <c r="N6155" i="3" s="1"/>
  <c r="M6156" i="3"/>
  <c r="N6156" i="3" s="1"/>
  <c r="M6157" i="3"/>
  <c r="N6157" i="3" s="1"/>
  <c r="M6134" i="3"/>
  <c r="N6134" i="3" s="1"/>
  <c r="M6108" i="3"/>
  <c r="N6108" i="3" s="1"/>
  <c r="M6109" i="3"/>
  <c r="N6109" i="3" s="1"/>
  <c r="M6110" i="3"/>
  <c r="N6110" i="3" s="1"/>
  <c r="M6111" i="3"/>
  <c r="N6111" i="3" s="1"/>
  <c r="M6112" i="3"/>
  <c r="N6112" i="3" s="1"/>
  <c r="M6113" i="3"/>
  <c r="N6113" i="3" s="1"/>
  <c r="M6114" i="3"/>
  <c r="N6114" i="3" s="1"/>
  <c r="M6115" i="3"/>
  <c r="N6115" i="3" s="1"/>
  <c r="M6116" i="3"/>
  <c r="N6116" i="3" s="1"/>
  <c r="M6117" i="3"/>
  <c r="N6117" i="3" s="1"/>
  <c r="M6118" i="3"/>
  <c r="N6118" i="3" s="1"/>
  <c r="M6119" i="3"/>
  <c r="N6119" i="3" s="1"/>
  <c r="M6120" i="3"/>
  <c r="N6120" i="3" s="1"/>
  <c r="M6121" i="3"/>
  <c r="N6121" i="3" s="1"/>
  <c r="M6122" i="3"/>
  <c r="N6122" i="3" s="1"/>
  <c r="M6123" i="3"/>
  <c r="N6123" i="3" s="1"/>
  <c r="M6124" i="3"/>
  <c r="N6124" i="3" s="1"/>
  <c r="M6125" i="3"/>
  <c r="M6126" i="3"/>
  <c r="M6127" i="3"/>
  <c r="N6127" i="3" s="1"/>
  <c r="M6128" i="3"/>
  <c r="N6128" i="3" s="1"/>
  <c r="M6129" i="3"/>
  <c r="N6129" i="3" s="1"/>
  <c r="M6130" i="3"/>
  <c r="N6130" i="3" s="1"/>
  <c r="M6107" i="3"/>
  <c r="N6107" i="3" s="1"/>
  <c r="A6105" i="3"/>
  <c r="A6132" i="3" s="1"/>
  <c r="M6079" i="3"/>
  <c r="N6079" i="3" s="1"/>
  <c r="M6080" i="3"/>
  <c r="N6080" i="3" s="1"/>
  <c r="M6081" i="3"/>
  <c r="N6081" i="3" s="1"/>
  <c r="M6082" i="3"/>
  <c r="N6082" i="3" s="1"/>
  <c r="M6083" i="3"/>
  <c r="N6083" i="3" s="1"/>
  <c r="M6084" i="3"/>
  <c r="N6084" i="3" s="1"/>
  <c r="M6085" i="3"/>
  <c r="N6085" i="3" s="1"/>
  <c r="M6086" i="3"/>
  <c r="N6086" i="3" s="1"/>
  <c r="M6087" i="3"/>
  <c r="N6087" i="3" s="1"/>
  <c r="M6088" i="3"/>
  <c r="N6088" i="3" s="1"/>
  <c r="M6089" i="3"/>
  <c r="N6089" i="3" s="1"/>
  <c r="M6090" i="3"/>
  <c r="N6090" i="3" s="1"/>
  <c r="M6091" i="3"/>
  <c r="N6091" i="3" s="1"/>
  <c r="M6092" i="3"/>
  <c r="N6092" i="3" s="1"/>
  <c r="M6093" i="3"/>
  <c r="N6093" i="3" s="1"/>
  <c r="M6094" i="3"/>
  <c r="N6094" i="3" s="1"/>
  <c r="M6095" i="3"/>
  <c r="N6095" i="3" s="1"/>
  <c r="M6096" i="3"/>
  <c r="N6096" i="3" s="1"/>
  <c r="M6097" i="3"/>
  <c r="N6097" i="3" s="1"/>
  <c r="M6098" i="3"/>
  <c r="N6098" i="3" s="1"/>
  <c r="M6099" i="3"/>
  <c r="N6099" i="3" s="1"/>
  <c r="M6100" i="3"/>
  <c r="N6100" i="3" s="1"/>
  <c r="M6101" i="3"/>
  <c r="N6101" i="3" s="1"/>
  <c r="M6078" i="3"/>
  <c r="N6078" i="3" s="1"/>
  <c r="M6052" i="3"/>
  <c r="N6052" i="3" s="1"/>
  <c r="M6053" i="3"/>
  <c r="N6053" i="3" s="1"/>
  <c r="M6054" i="3"/>
  <c r="N6054" i="3" s="1"/>
  <c r="M6055" i="3"/>
  <c r="N6055" i="3" s="1"/>
  <c r="M6056" i="3"/>
  <c r="N6056" i="3" s="1"/>
  <c r="M6057" i="3"/>
  <c r="N6057" i="3" s="1"/>
  <c r="M6058" i="3"/>
  <c r="N6058" i="3" s="1"/>
  <c r="M6059" i="3"/>
  <c r="N6059" i="3" s="1"/>
  <c r="M6060" i="3"/>
  <c r="N6060" i="3" s="1"/>
  <c r="M6061" i="3"/>
  <c r="N6061" i="3" s="1"/>
  <c r="M6062" i="3"/>
  <c r="N6062" i="3" s="1"/>
  <c r="M6063" i="3"/>
  <c r="N6063" i="3" s="1"/>
  <c r="M6064" i="3"/>
  <c r="N6064" i="3" s="1"/>
  <c r="M6065" i="3"/>
  <c r="N6065" i="3" s="1"/>
  <c r="M6066" i="3"/>
  <c r="N6066" i="3" s="1"/>
  <c r="M6067" i="3"/>
  <c r="N6067" i="3" s="1"/>
  <c r="M6068" i="3"/>
  <c r="N6068" i="3" s="1"/>
  <c r="M6069" i="3"/>
  <c r="M6070" i="3"/>
  <c r="M6071" i="3"/>
  <c r="N6071" i="3" s="1"/>
  <c r="M6072" i="3"/>
  <c r="N6072" i="3" s="1"/>
  <c r="M6073" i="3"/>
  <c r="N6073" i="3" s="1"/>
  <c r="M6074" i="3"/>
  <c r="N6074" i="3" s="1"/>
  <c r="M6051" i="3"/>
  <c r="N6051" i="3" s="1"/>
  <c r="A6049" i="3"/>
  <c r="A6076" i="3" s="1"/>
  <c r="M6023" i="3"/>
  <c r="N6023" i="3" s="1"/>
  <c r="M6024" i="3"/>
  <c r="N6024" i="3" s="1"/>
  <c r="M6025" i="3"/>
  <c r="N6025" i="3" s="1"/>
  <c r="M6026" i="3"/>
  <c r="N6026" i="3" s="1"/>
  <c r="M6027" i="3"/>
  <c r="N6027" i="3" s="1"/>
  <c r="M6028" i="3"/>
  <c r="N6028" i="3" s="1"/>
  <c r="M6029" i="3"/>
  <c r="N6029" i="3" s="1"/>
  <c r="M6030" i="3"/>
  <c r="N6030" i="3" s="1"/>
  <c r="M6031" i="3"/>
  <c r="N6031" i="3" s="1"/>
  <c r="M6032" i="3"/>
  <c r="N6032" i="3" s="1"/>
  <c r="M6033" i="3"/>
  <c r="N6033" i="3" s="1"/>
  <c r="M6034" i="3"/>
  <c r="N6034" i="3" s="1"/>
  <c r="M6035" i="3"/>
  <c r="N6035" i="3" s="1"/>
  <c r="M6036" i="3"/>
  <c r="N6036" i="3" s="1"/>
  <c r="M6037" i="3"/>
  <c r="N6037" i="3" s="1"/>
  <c r="M6038" i="3"/>
  <c r="N6038" i="3" s="1"/>
  <c r="M6039" i="3"/>
  <c r="N6039" i="3" s="1"/>
  <c r="M6040" i="3"/>
  <c r="N6040" i="3" s="1"/>
  <c r="M6041" i="3"/>
  <c r="N6041" i="3" s="1"/>
  <c r="M6042" i="3"/>
  <c r="N6042" i="3" s="1"/>
  <c r="M6043" i="3"/>
  <c r="N6043" i="3" s="1"/>
  <c r="M6044" i="3"/>
  <c r="N6044" i="3" s="1"/>
  <c r="M6045" i="3"/>
  <c r="N6045" i="3" s="1"/>
  <c r="M6022" i="3"/>
  <c r="N6022" i="3" s="1"/>
  <c r="M5996" i="3"/>
  <c r="N5996" i="3" s="1"/>
  <c r="M5997" i="3"/>
  <c r="N5997" i="3" s="1"/>
  <c r="M5998" i="3"/>
  <c r="N5998" i="3" s="1"/>
  <c r="M5999" i="3"/>
  <c r="N5999" i="3" s="1"/>
  <c r="M6000" i="3"/>
  <c r="N6000" i="3" s="1"/>
  <c r="M6001" i="3"/>
  <c r="N6001" i="3" s="1"/>
  <c r="M6002" i="3"/>
  <c r="N6002" i="3" s="1"/>
  <c r="M6003" i="3"/>
  <c r="N6003" i="3" s="1"/>
  <c r="M6004" i="3"/>
  <c r="N6004" i="3" s="1"/>
  <c r="M6005" i="3"/>
  <c r="N6005" i="3" s="1"/>
  <c r="M6006" i="3"/>
  <c r="N6006" i="3" s="1"/>
  <c r="M6007" i="3"/>
  <c r="N6007" i="3" s="1"/>
  <c r="M6008" i="3"/>
  <c r="N6008" i="3" s="1"/>
  <c r="M6009" i="3"/>
  <c r="N6009" i="3" s="1"/>
  <c r="M6010" i="3"/>
  <c r="N6010" i="3" s="1"/>
  <c r="M6011" i="3"/>
  <c r="N6011" i="3" s="1"/>
  <c r="M6012" i="3"/>
  <c r="N6012" i="3" s="1"/>
  <c r="M6013" i="3"/>
  <c r="M6014" i="3"/>
  <c r="M6015" i="3"/>
  <c r="N6015" i="3" s="1"/>
  <c r="M6016" i="3"/>
  <c r="N6016" i="3" s="1"/>
  <c r="M6017" i="3"/>
  <c r="N6017" i="3" s="1"/>
  <c r="M6018" i="3"/>
  <c r="N6018" i="3" s="1"/>
  <c r="M5995" i="3"/>
  <c r="N5995" i="3" s="1"/>
  <c r="A5993" i="3"/>
  <c r="A6020" i="3" s="1"/>
  <c r="M5967" i="3"/>
  <c r="N5967" i="3" s="1"/>
  <c r="M5968" i="3"/>
  <c r="N5968" i="3" s="1"/>
  <c r="M5969" i="3"/>
  <c r="N5969" i="3" s="1"/>
  <c r="M5970" i="3"/>
  <c r="N5970" i="3" s="1"/>
  <c r="M5971" i="3"/>
  <c r="N5971" i="3" s="1"/>
  <c r="M5972" i="3"/>
  <c r="N5972" i="3" s="1"/>
  <c r="M5973" i="3"/>
  <c r="N5973" i="3" s="1"/>
  <c r="M5974" i="3"/>
  <c r="N5974" i="3" s="1"/>
  <c r="M5975" i="3"/>
  <c r="N5975" i="3" s="1"/>
  <c r="M5976" i="3"/>
  <c r="N5976" i="3" s="1"/>
  <c r="M5977" i="3"/>
  <c r="N5977" i="3" s="1"/>
  <c r="M5978" i="3"/>
  <c r="N5978" i="3" s="1"/>
  <c r="M5979" i="3"/>
  <c r="N5979" i="3" s="1"/>
  <c r="M5980" i="3"/>
  <c r="N5980" i="3" s="1"/>
  <c r="M5981" i="3"/>
  <c r="N5981" i="3" s="1"/>
  <c r="M5982" i="3"/>
  <c r="N5982" i="3" s="1"/>
  <c r="M5983" i="3"/>
  <c r="N5983" i="3" s="1"/>
  <c r="M5984" i="3"/>
  <c r="N5984" i="3" s="1"/>
  <c r="M5985" i="3"/>
  <c r="N5985" i="3" s="1"/>
  <c r="M5986" i="3"/>
  <c r="N5986" i="3" s="1"/>
  <c r="M5987" i="3"/>
  <c r="N5987" i="3" s="1"/>
  <c r="M5988" i="3"/>
  <c r="N5988" i="3" s="1"/>
  <c r="M5989" i="3"/>
  <c r="N5989" i="3" s="1"/>
  <c r="M5966" i="3"/>
  <c r="N5966" i="3" s="1"/>
  <c r="M5940" i="3"/>
  <c r="N5940" i="3" s="1"/>
  <c r="M5941" i="3"/>
  <c r="N5941" i="3" s="1"/>
  <c r="M5942" i="3"/>
  <c r="N5942" i="3" s="1"/>
  <c r="M5943" i="3"/>
  <c r="N5943" i="3" s="1"/>
  <c r="M5944" i="3"/>
  <c r="N5944" i="3" s="1"/>
  <c r="M5945" i="3"/>
  <c r="N5945" i="3" s="1"/>
  <c r="M5946" i="3"/>
  <c r="N5946" i="3" s="1"/>
  <c r="M5947" i="3"/>
  <c r="N5947" i="3" s="1"/>
  <c r="M5948" i="3"/>
  <c r="N5948" i="3" s="1"/>
  <c r="M5949" i="3"/>
  <c r="N5949" i="3" s="1"/>
  <c r="M5950" i="3"/>
  <c r="N5950" i="3" s="1"/>
  <c r="M5951" i="3"/>
  <c r="N5951" i="3" s="1"/>
  <c r="M5952" i="3"/>
  <c r="N5952" i="3" s="1"/>
  <c r="M5953" i="3"/>
  <c r="N5953" i="3" s="1"/>
  <c r="M5954" i="3"/>
  <c r="N5954" i="3" s="1"/>
  <c r="M5955" i="3"/>
  <c r="N5955" i="3" s="1"/>
  <c r="M5956" i="3"/>
  <c r="N5956" i="3" s="1"/>
  <c r="M5957" i="3"/>
  <c r="M5958" i="3"/>
  <c r="M5959" i="3"/>
  <c r="N5959" i="3" s="1"/>
  <c r="M5960" i="3"/>
  <c r="N5960" i="3" s="1"/>
  <c r="M5961" i="3"/>
  <c r="N5961" i="3" s="1"/>
  <c r="M5962" i="3"/>
  <c r="N5962" i="3" s="1"/>
  <c r="M5939" i="3"/>
  <c r="N5939" i="3" s="1"/>
  <c r="A5937" i="3"/>
  <c r="A5964" i="3" s="1"/>
  <c r="M5911" i="3"/>
  <c r="N5911" i="3" s="1"/>
  <c r="M5912" i="3"/>
  <c r="N5912" i="3" s="1"/>
  <c r="M5913" i="3"/>
  <c r="N5913" i="3" s="1"/>
  <c r="M5914" i="3"/>
  <c r="N5914" i="3" s="1"/>
  <c r="M5915" i="3"/>
  <c r="N5915" i="3" s="1"/>
  <c r="M5916" i="3"/>
  <c r="N5916" i="3" s="1"/>
  <c r="M5917" i="3"/>
  <c r="N5917" i="3" s="1"/>
  <c r="M5918" i="3"/>
  <c r="N5918" i="3" s="1"/>
  <c r="M5919" i="3"/>
  <c r="N5919" i="3" s="1"/>
  <c r="M5920" i="3"/>
  <c r="N5920" i="3" s="1"/>
  <c r="M5921" i="3"/>
  <c r="N5921" i="3" s="1"/>
  <c r="M5922" i="3"/>
  <c r="N5922" i="3" s="1"/>
  <c r="M5923" i="3"/>
  <c r="N5923" i="3" s="1"/>
  <c r="M5924" i="3"/>
  <c r="N5924" i="3" s="1"/>
  <c r="M5925" i="3"/>
  <c r="N5925" i="3" s="1"/>
  <c r="M5926" i="3"/>
  <c r="N5926" i="3" s="1"/>
  <c r="M5927" i="3"/>
  <c r="N5927" i="3" s="1"/>
  <c r="M5928" i="3"/>
  <c r="N5928" i="3" s="1"/>
  <c r="M5929" i="3"/>
  <c r="N5929" i="3" s="1"/>
  <c r="M5930" i="3"/>
  <c r="N5930" i="3" s="1"/>
  <c r="M5931" i="3"/>
  <c r="N5931" i="3" s="1"/>
  <c r="M5932" i="3"/>
  <c r="N5932" i="3" s="1"/>
  <c r="M5933" i="3"/>
  <c r="N5933" i="3" s="1"/>
  <c r="M5910" i="3"/>
  <c r="N5910" i="3" s="1"/>
  <c r="M5884" i="3"/>
  <c r="N5884" i="3" s="1"/>
  <c r="M5885" i="3"/>
  <c r="N5885" i="3" s="1"/>
  <c r="M5886" i="3"/>
  <c r="N5886" i="3" s="1"/>
  <c r="M5887" i="3"/>
  <c r="N5887" i="3" s="1"/>
  <c r="M5888" i="3"/>
  <c r="N5888" i="3" s="1"/>
  <c r="M5889" i="3"/>
  <c r="N5889" i="3" s="1"/>
  <c r="M5890" i="3"/>
  <c r="N5890" i="3" s="1"/>
  <c r="M5891" i="3"/>
  <c r="N5891" i="3" s="1"/>
  <c r="M5892" i="3"/>
  <c r="N5892" i="3" s="1"/>
  <c r="M5893" i="3"/>
  <c r="N5893" i="3" s="1"/>
  <c r="M5894" i="3"/>
  <c r="N5894" i="3" s="1"/>
  <c r="M5895" i="3"/>
  <c r="N5895" i="3" s="1"/>
  <c r="M5896" i="3"/>
  <c r="N5896" i="3" s="1"/>
  <c r="M5897" i="3"/>
  <c r="N5897" i="3" s="1"/>
  <c r="M5898" i="3"/>
  <c r="N5898" i="3" s="1"/>
  <c r="M5899" i="3"/>
  <c r="N5899" i="3" s="1"/>
  <c r="M5900" i="3"/>
  <c r="N5900" i="3" s="1"/>
  <c r="M5901" i="3"/>
  <c r="M5902" i="3"/>
  <c r="M5903" i="3"/>
  <c r="N5903" i="3" s="1"/>
  <c r="M5904" i="3"/>
  <c r="N5904" i="3" s="1"/>
  <c r="M5905" i="3"/>
  <c r="N5905" i="3" s="1"/>
  <c r="M5906" i="3"/>
  <c r="N5906" i="3" s="1"/>
  <c r="M5883" i="3"/>
  <c r="N5883" i="3" s="1"/>
  <c r="A5881" i="3"/>
  <c r="A5908" i="3" s="1"/>
  <c r="M5855" i="3"/>
  <c r="N5855" i="3" s="1"/>
  <c r="M5856" i="3"/>
  <c r="N5856" i="3" s="1"/>
  <c r="M5857" i="3"/>
  <c r="N5857" i="3" s="1"/>
  <c r="M5858" i="3"/>
  <c r="N5858" i="3" s="1"/>
  <c r="M5859" i="3"/>
  <c r="N5859" i="3" s="1"/>
  <c r="M5860" i="3"/>
  <c r="N5860" i="3" s="1"/>
  <c r="M5861" i="3"/>
  <c r="N5861" i="3" s="1"/>
  <c r="M5862" i="3"/>
  <c r="N5862" i="3" s="1"/>
  <c r="M5863" i="3"/>
  <c r="N5863" i="3" s="1"/>
  <c r="M5864" i="3"/>
  <c r="N5864" i="3" s="1"/>
  <c r="M5865" i="3"/>
  <c r="N5865" i="3" s="1"/>
  <c r="M5866" i="3"/>
  <c r="N5866" i="3" s="1"/>
  <c r="M5867" i="3"/>
  <c r="N5867" i="3" s="1"/>
  <c r="M5868" i="3"/>
  <c r="N5868" i="3" s="1"/>
  <c r="M5869" i="3"/>
  <c r="N5869" i="3" s="1"/>
  <c r="M5870" i="3"/>
  <c r="N5870" i="3" s="1"/>
  <c r="M5871" i="3"/>
  <c r="N5871" i="3" s="1"/>
  <c r="M5872" i="3"/>
  <c r="N5872" i="3" s="1"/>
  <c r="M5873" i="3"/>
  <c r="N5873" i="3" s="1"/>
  <c r="M5874" i="3"/>
  <c r="N5874" i="3" s="1"/>
  <c r="M5875" i="3"/>
  <c r="N5875" i="3" s="1"/>
  <c r="M5876" i="3"/>
  <c r="N5876" i="3" s="1"/>
  <c r="M5877" i="3"/>
  <c r="N5877" i="3" s="1"/>
  <c r="M5854" i="3"/>
  <c r="N5854" i="3" s="1"/>
  <c r="M5828" i="3"/>
  <c r="N5828" i="3" s="1"/>
  <c r="M5829" i="3"/>
  <c r="N5829" i="3" s="1"/>
  <c r="M5830" i="3"/>
  <c r="N5830" i="3" s="1"/>
  <c r="M5831" i="3"/>
  <c r="N5831" i="3" s="1"/>
  <c r="M5832" i="3"/>
  <c r="N5832" i="3" s="1"/>
  <c r="M5833" i="3"/>
  <c r="N5833" i="3" s="1"/>
  <c r="M5834" i="3"/>
  <c r="N5834" i="3" s="1"/>
  <c r="M5835" i="3"/>
  <c r="N5835" i="3" s="1"/>
  <c r="M5836" i="3"/>
  <c r="N5836" i="3" s="1"/>
  <c r="M5837" i="3"/>
  <c r="N5837" i="3" s="1"/>
  <c r="M5838" i="3"/>
  <c r="N5838" i="3" s="1"/>
  <c r="M5839" i="3"/>
  <c r="N5839" i="3" s="1"/>
  <c r="M5840" i="3"/>
  <c r="N5840" i="3" s="1"/>
  <c r="M5841" i="3"/>
  <c r="N5841" i="3" s="1"/>
  <c r="M5842" i="3"/>
  <c r="N5842" i="3" s="1"/>
  <c r="M5843" i="3"/>
  <c r="N5843" i="3" s="1"/>
  <c r="M5844" i="3"/>
  <c r="N5844" i="3" s="1"/>
  <c r="M5845" i="3"/>
  <c r="M5846" i="3"/>
  <c r="M5847" i="3"/>
  <c r="N5847" i="3" s="1"/>
  <c r="M5848" i="3"/>
  <c r="N5848" i="3" s="1"/>
  <c r="M5849" i="3"/>
  <c r="N5849" i="3" s="1"/>
  <c r="M5850" i="3"/>
  <c r="N5850" i="3" s="1"/>
  <c r="M5827" i="3"/>
  <c r="N5827" i="3" s="1"/>
  <c r="A5825" i="3"/>
  <c r="A5852" i="3" s="1"/>
  <c r="M5799" i="3"/>
  <c r="N5799" i="3" s="1"/>
  <c r="M5800" i="3"/>
  <c r="N5800" i="3" s="1"/>
  <c r="M5801" i="3"/>
  <c r="N5801" i="3" s="1"/>
  <c r="M5802" i="3"/>
  <c r="N5802" i="3" s="1"/>
  <c r="M5803" i="3"/>
  <c r="N5803" i="3" s="1"/>
  <c r="M5804" i="3"/>
  <c r="N5804" i="3" s="1"/>
  <c r="M5805" i="3"/>
  <c r="N5805" i="3" s="1"/>
  <c r="M5806" i="3"/>
  <c r="N5806" i="3" s="1"/>
  <c r="M5807" i="3"/>
  <c r="N5807" i="3" s="1"/>
  <c r="M5808" i="3"/>
  <c r="N5808" i="3" s="1"/>
  <c r="M5809" i="3"/>
  <c r="N5809" i="3" s="1"/>
  <c r="M5810" i="3"/>
  <c r="N5810" i="3" s="1"/>
  <c r="M5811" i="3"/>
  <c r="N5811" i="3" s="1"/>
  <c r="M5812" i="3"/>
  <c r="N5812" i="3" s="1"/>
  <c r="M5813" i="3"/>
  <c r="N5813" i="3" s="1"/>
  <c r="M5814" i="3"/>
  <c r="N5814" i="3" s="1"/>
  <c r="M5815" i="3"/>
  <c r="N5815" i="3" s="1"/>
  <c r="M5816" i="3"/>
  <c r="N5816" i="3" s="1"/>
  <c r="M5817" i="3"/>
  <c r="N5817" i="3" s="1"/>
  <c r="M5818" i="3"/>
  <c r="N5818" i="3" s="1"/>
  <c r="M5819" i="3"/>
  <c r="N5819" i="3" s="1"/>
  <c r="M5820" i="3"/>
  <c r="N5820" i="3" s="1"/>
  <c r="M5821" i="3"/>
  <c r="N5821" i="3" s="1"/>
  <c r="M5798" i="3"/>
  <c r="N5798" i="3" s="1"/>
  <c r="M5772" i="3"/>
  <c r="N5772" i="3" s="1"/>
  <c r="M5773" i="3"/>
  <c r="N5773" i="3" s="1"/>
  <c r="M5774" i="3"/>
  <c r="N5774" i="3" s="1"/>
  <c r="M5775" i="3"/>
  <c r="N5775" i="3" s="1"/>
  <c r="M5776" i="3"/>
  <c r="N5776" i="3" s="1"/>
  <c r="M5777" i="3"/>
  <c r="N5777" i="3" s="1"/>
  <c r="M5778" i="3"/>
  <c r="N5778" i="3" s="1"/>
  <c r="M5779" i="3"/>
  <c r="N5779" i="3" s="1"/>
  <c r="M5780" i="3"/>
  <c r="N5780" i="3" s="1"/>
  <c r="M5781" i="3"/>
  <c r="N5781" i="3" s="1"/>
  <c r="M5782" i="3"/>
  <c r="N5782" i="3" s="1"/>
  <c r="M5783" i="3"/>
  <c r="N5783" i="3" s="1"/>
  <c r="M5784" i="3"/>
  <c r="N5784" i="3" s="1"/>
  <c r="M5785" i="3"/>
  <c r="N5785" i="3" s="1"/>
  <c r="M5786" i="3"/>
  <c r="N5786" i="3" s="1"/>
  <c r="M5787" i="3"/>
  <c r="N5787" i="3" s="1"/>
  <c r="M5788" i="3"/>
  <c r="N5788" i="3" s="1"/>
  <c r="M5789" i="3"/>
  <c r="M5790" i="3"/>
  <c r="M5791" i="3"/>
  <c r="N5791" i="3" s="1"/>
  <c r="M5792" i="3"/>
  <c r="N5792" i="3" s="1"/>
  <c r="M5793" i="3"/>
  <c r="N5793" i="3" s="1"/>
  <c r="M5794" i="3"/>
  <c r="N5794" i="3" s="1"/>
  <c r="M5771" i="3"/>
  <c r="N5771" i="3" s="1"/>
  <c r="A5769" i="3"/>
  <c r="A5796" i="3" s="1"/>
  <c r="M5743" i="3"/>
  <c r="N5743" i="3" s="1"/>
  <c r="M5744" i="3"/>
  <c r="N5744" i="3" s="1"/>
  <c r="M5745" i="3"/>
  <c r="N5745" i="3" s="1"/>
  <c r="M5746" i="3"/>
  <c r="N5746" i="3" s="1"/>
  <c r="M5747" i="3"/>
  <c r="N5747" i="3" s="1"/>
  <c r="M5748" i="3"/>
  <c r="N5748" i="3" s="1"/>
  <c r="M5749" i="3"/>
  <c r="N5749" i="3" s="1"/>
  <c r="M5750" i="3"/>
  <c r="N5750" i="3" s="1"/>
  <c r="M5751" i="3"/>
  <c r="N5751" i="3" s="1"/>
  <c r="M5752" i="3"/>
  <c r="N5752" i="3" s="1"/>
  <c r="M5753" i="3"/>
  <c r="N5753" i="3" s="1"/>
  <c r="M5754" i="3"/>
  <c r="N5754" i="3" s="1"/>
  <c r="M5755" i="3"/>
  <c r="N5755" i="3" s="1"/>
  <c r="M5756" i="3"/>
  <c r="N5756" i="3" s="1"/>
  <c r="M5757" i="3"/>
  <c r="N5757" i="3" s="1"/>
  <c r="M5758" i="3"/>
  <c r="N5758" i="3" s="1"/>
  <c r="M5759" i="3"/>
  <c r="N5759" i="3" s="1"/>
  <c r="M5760" i="3"/>
  <c r="N5760" i="3" s="1"/>
  <c r="M5761" i="3"/>
  <c r="N5761" i="3" s="1"/>
  <c r="M5762" i="3"/>
  <c r="N5762" i="3" s="1"/>
  <c r="M5763" i="3"/>
  <c r="N5763" i="3" s="1"/>
  <c r="M5764" i="3"/>
  <c r="N5764" i="3" s="1"/>
  <c r="M5765" i="3"/>
  <c r="N5765" i="3" s="1"/>
  <c r="M5742" i="3"/>
  <c r="N5742" i="3" s="1"/>
  <c r="M5716" i="3"/>
  <c r="N5716" i="3" s="1"/>
  <c r="M5717" i="3"/>
  <c r="N5717" i="3" s="1"/>
  <c r="M5718" i="3"/>
  <c r="N5718" i="3" s="1"/>
  <c r="M5719" i="3"/>
  <c r="N5719" i="3" s="1"/>
  <c r="M5720" i="3"/>
  <c r="N5720" i="3" s="1"/>
  <c r="M5721" i="3"/>
  <c r="N5721" i="3" s="1"/>
  <c r="M5722" i="3"/>
  <c r="N5722" i="3" s="1"/>
  <c r="M5723" i="3"/>
  <c r="N5723" i="3" s="1"/>
  <c r="M5724" i="3"/>
  <c r="N5724" i="3" s="1"/>
  <c r="M5725" i="3"/>
  <c r="N5725" i="3" s="1"/>
  <c r="M5726" i="3"/>
  <c r="N5726" i="3" s="1"/>
  <c r="M5727" i="3"/>
  <c r="N5727" i="3" s="1"/>
  <c r="M5728" i="3"/>
  <c r="N5728" i="3" s="1"/>
  <c r="M5729" i="3"/>
  <c r="N5729" i="3" s="1"/>
  <c r="M5730" i="3"/>
  <c r="N5730" i="3" s="1"/>
  <c r="M5731" i="3"/>
  <c r="N5731" i="3" s="1"/>
  <c r="M5732" i="3"/>
  <c r="N5732" i="3" s="1"/>
  <c r="M5733" i="3"/>
  <c r="M5734" i="3"/>
  <c r="M5735" i="3"/>
  <c r="N5735" i="3" s="1"/>
  <c r="M5736" i="3"/>
  <c r="N5736" i="3" s="1"/>
  <c r="M5737" i="3"/>
  <c r="N5737" i="3" s="1"/>
  <c r="M5738" i="3"/>
  <c r="N5738" i="3" s="1"/>
  <c r="M5715" i="3"/>
  <c r="N5715" i="3" s="1"/>
  <c r="A5713" i="3"/>
  <c r="A5740" i="3" s="1"/>
  <c r="M5687" i="3"/>
  <c r="N5687" i="3" s="1"/>
  <c r="M5688" i="3"/>
  <c r="N5688" i="3" s="1"/>
  <c r="M5689" i="3"/>
  <c r="N5689" i="3" s="1"/>
  <c r="M5690" i="3"/>
  <c r="N5690" i="3" s="1"/>
  <c r="M5691" i="3"/>
  <c r="N5691" i="3" s="1"/>
  <c r="M5692" i="3"/>
  <c r="N5692" i="3" s="1"/>
  <c r="M5693" i="3"/>
  <c r="N5693" i="3" s="1"/>
  <c r="M5694" i="3"/>
  <c r="N5694" i="3" s="1"/>
  <c r="M5695" i="3"/>
  <c r="N5695" i="3" s="1"/>
  <c r="M5696" i="3"/>
  <c r="N5696" i="3" s="1"/>
  <c r="M5697" i="3"/>
  <c r="N5697" i="3" s="1"/>
  <c r="M5698" i="3"/>
  <c r="N5698" i="3" s="1"/>
  <c r="M5699" i="3"/>
  <c r="N5699" i="3" s="1"/>
  <c r="M5700" i="3"/>
  <c r="N5700" i="3" s="1"/>
  <c r="M5701" i="3"/>
  <c r="N5701" i="3" s="1"/>
  <c r="M5702" i="3"/>
  <c r="N5702" i="3" s="1"/>
  <c r="M5703" i="3"/>
  <c r="N5703" i="3" s="1"/>
  <c r="M5704" i="3"/>
  <c r="N5704" i="3" s="1"/>
  <c r="M5705" i="3"/>
  <c r="N5705" i="3" s="1"/>
  <c r="M5706" i="3"/>
  <c r="N5706" i="3" s="1"/>
  <c r="M5707" i="3"/>
  <c r="N5707" i="3" s="1"/>
  <c r="M5708" i="3"/>
  <c r="N5708" i="3" s="1"/>
  <c r="M5709" i="3"/>
  <c r="N5709" i="3" s="1"/>
  <c r="M5686" i="3"/>
  <c r="N5686" i="3" s="1"/>
  <c r="M5660" i="3"/>
  <c r="N5660" i="3" s="1"/>
  <c r="M5661" i="3"/>
  <c r="N5661" i="3" s="1"/>
  <c r="M5662" i="3"/>
  <c r="N5662" i="3" s="1"/>
  <c r="M5663" i="3"/>
  <c r="N5663" i="3" s="1"/>
  <c r="M5664" i="3"/>
  <c r="N5664" i="3" s="1"/>
  <c r="M5665" i="3"/>
  <c r="N5665" i="3" s="1"/>
  <c r="M5666" i="3"/>
  <c r="N5666" i="3" s="1"/>
  <c r="M5667" i="3"/>
  <c r="N5667" i="3" s="1"/>
  <c r="M5668" i="3"/>
  <c r="N5668" i="3" s="1"/>
  <c r="M5669" i="3"/>
  <c r="N5669" i="3" s="1"/>
  <c r="M5670" i="3"/>
  <c r="N5670" i="3" s="1"/>
  <c r="M5671" i="3"/>
  <c r="N5671" i="3" s="1"/>
  <c r="M5672" i="3"/>
  <c r="N5672" i="3" s="1"/>
  <c r="M5673" i="3"/>
  <c r="N5673" i="3" s="1"/>
  <c r="M5674" i="3"/>
  <c r="N5674" i="3" s="1"/>
  <c r="M5675" i="3"/>
  <c r="N5675" i="3" s="1"/>
  <c r="M5676" i="3"/>
  <c r="N5676" i="3" s="1"/>
  <c r="M5677" i="3"/>
  <c r="M5678" i="3"/>
  <c r="M5679" i="3"/>
  <c r="N5679" i="3" s="1"/>
  <c r="M5680" i="3"/>
  <c r="N5680" i="3" s="1"/>
  <c r="M5681" i="3"/>
  <c r="N5681" i="3" s="1"/>
  <c r="M5682" i="3"/>
  <c r="N5682" i="3" s="1"/>
  <c r="M5659" i="3"/>
  <c r="N5659" i="3" s="1"/>
  <c r="A5657" i="3"/>
  <c r="A5684" i="3" s="1"/>
  <c r="M5631" i="3"/>
  <c r="N5631" i="3" s="1"/>
  <c r="M5632" i="3"/>
  <c r="N5632" i="3" s="1"/>
  <c r="M5633" i="3"/>
  <c r="N5633" i="3" s="1"/>
  <c r="M5634" i="3"/>
  <c r="N5634" i="3" s="1"/>
  <c r="M5635" i="3"/>
  <c r="N5635" i="3" s="1"/>
  <c r="M5636" i="3"/>
  <c r="N5636" i="3" s="1"/>
  <c r="M5637" i="3"/>
  <c r="N5637" i="3" s="1"/>
  <c r="M5638" i="3"/>
  <c r="N5638" i="3" s="1"/>
  <c r="M5639" i="3"/>
  <c r="N5639" i="3" s="1"/>
  <c r="M5640" i="3"/>
  <c r="N5640" i="3" s="1"/>
  <c r="M5641" i="3"/>
  <c r="N5641" i="3" s="1"/>
  <c r="M5642" i="3"/>
  <c r="N5642" i="3" s="1"/>
  <c r="M5643" i="3"/>
  <c r="N5643" i="3" s="1"/>
  <c r="M5644" i="3"/>
  <c r="N5644" i="3" s="1"/>
  <c r="M5645" i="3"/>
  <c r="N5645" i="3" s="1"/>
  <c r="M5646" i="3"/>
  <c r="N5646" i="3" s="1"/>
  <c r="M5647" i="3"/>
  <c r="N5647" i="3" s="1"/>
  <c r="M5648" i="3"/>
  <c r="N5648" i="3" s="1"/>
  <c r="M5649" i="3"/>
  <c r="N5649" i="3" s="1"/>
  <c r="M5650" i="3"/>
  <c r="N5650" i="3" s="1"/>
  <c r="M5651" i="3"/>
  <c r="N5651" i="3" s="1"/>
  <c r="M5652" i="3"/>
  <c r="N5652" i="3" s="1"/>
  <c r="M5653" i="3"/>
  <c r="N5653" i="3" s="1"/>
  <c r="M5630" i="3"/>
  <c r="N5630" i="3" s="1"/>
  <c r="M5604" i="3"/>
  <c r="N5604" i="3" s="1"/>
  <c r="M5605" i="3"/>
  <c r="N5605" i="3" s="1"/>
  <c r="M5606" i="3"/>
  <c r="N5606" i="3" s="1"/>
  <c r="M5607" i="3"/>
  <c r="N5607" i="3" s="1"/>
  <c r="M5608" i="3"/>
  <c r="N5608" i="3" s="1"/>
  <c r="M5609" i="3"/>
  <c r="N5609" i="3" s="1"/>
  <c r="M5610" i="3"/>
  <c r="N5610" i="3" s="1"/>
  <c r="M5611" i="3"/>
  <c r="N5611" i="3" s="1"/>
  <c r="M5612" i="3"/>
  <c r="N5612" i="3" s="1"/>
  <c r="M5613" i="3"/>
  <c r="N5613" i="3" s="1"/>
  <c r="M5614" i="3"/>
  <c r="N5614" i="3" s="1"/>
  <c r="M5615" i="3"/>
  <c r="N5615" i="3" s="1"/>
  <c r="M5616" i="3"/>
  <c r="N5616" i="3" s="1"/>
  <c r="M5617" i="3"/>
  <c r="N5617" i="3" s="1"/>
  <c r="M5618" i="3"/>
  <c r="N5618" i="3" s="1"/>
  <c r="M5619" i="3"/>
  <c r="N5619" i="3" s="1"/>
  <c r="M5620" i="3"/>
  <c r="N5620" i="3" s="1"/>
  <c r="M5621" i="3"/>
  <c r="M5622" i="3"/>
  <c r="M5623" i="3"/>
  <c r="N5623" i="3" s="1"/>
  <c r="M5624" i="3"/>
  <c r="N5624" i="3" s="1"/>
  <c r="M5625" i="3"/>
  <c r="N5625" i="3" s="1"/>
  <c r="M5626" i="3"/>
  <c r="N5626" i="3" s="1"/>
  <c r="M5603" i="3"/>
  <c r="N5603" i="3" s="1"/>
  <c r="A5601" i="3"/>
  <c r="A5628" i="3" s="1"/>
  <c r="M5575" i="3"/>
  <c r="N5575" i="3" s="1"/>
  <c r="M5576" i="3"/>
  <c r="N5576" i="3" s="1"/>
  <c r="M5577" i="3"/>
  <c r="N5577" i="3" s="1"/>
  <c r="M5578" i="3"/>
  <c r="N5578" i="3" s="1"/>
  <c r="M5579" i="3"/>
  <c r="N5579" i="3" s="1"/>
  <c r="M5580" i="3"/>
  <c r="N5580" i="3" s="1"/>
  <c r="M5581" i="3"/>
  <c r="N5581" i="3" s="1"/>
  <c r="M5582" i="3"/>
  <c r="N5582" i="3" s="1"/>
  <c r="M5583" i="3"/>
  <c r="N5583" i="3" s="1"/>
  <c r="M5584" i="3"/>
  <c r="N5584" i="3" s="1"/>
  <c r="M5585" i="3"/>
  <c r="N5585" i="3" s="1"/>
  <c r="M5586" i="3"/>
  <c r="N5586" i="3" s="1"/>
  <c r="M5587" i="3"/>
  <c r="N5587" i="3" s="1"/>
  <c r="M5588" i="3"/>
  <c r="N5588" i="3" s="1"/>
  <c r="M5589" i="3"/>
  <c r="N5589" i="3" s="1"/>
  <c r="M5590" i="3"/>
  <c r="N5590" i="3" s="1"/>
  <c r="M5591" i="3"/>
  <c r="N5591" i="3" s="1"/>
  <c r="M5592" i="3"/>
  <c r="N5592" i="3" s="1"/>
  <c r="M5593" i="3"/>
  <c r="N5593" i="3" s="1"/>
  <c r="M5594" i="3"/>
  <c r="N5594" i="3" s="1"/>
  <c r="M5595" i="3"/>
  <c r="N5595" i="3" s="1"/>
  <c r="M5596" i="3"/>
  <c r="N5596" i="3" s="1"/>
  <c r="M5597" i="3"/>
  <c r="N5597" i="3" s="1"/>
  <c r="M5574" i="3"/>
  <c r="N5574" i="3" s="1"/>
  <c r="M5548" i="3"/>
  <c r="N5548" i="3" s="1"/>
  <c r="M5549" i="3"/>
  <c r="N5549" i="3" s="1"/>
  <c r="M5550" i="3"/>
  <c r="N5550" i="3" s="1"/>
  <c r="M5551" i="3"/>
  <c r="N5551" i="3" s="1"/>
  <c r="M5552" i="3"/>
  <c r="N5552" i="3" s="1"/>
  <c r="M5553" i="3"/>
  <c r="N5553" i="3" s="1"/>
  <c r="M5554" i="3"/>
  <c r="N5554" i="3" s="1"/>
  <c r="M5555" i="3"/>
  <c r="N5555" i="3" s="1"/>
  <c r="M5556" i="3"/>
  <c r="N5556" i="3" s="1"/>
  <c r="M5557" i="3"/>
  <c r="N5557" i="3" s="1"/>
  <c r="M5558" i="3"/>
  <c r="N5558" i="3" s="1"/>
  <c r="M5559" i="3"/>
  <c r="N5559" i="3" s="1"/>
  <c r="M5560" i="3"/>
  <c r="N5560" i="3" s="1"/>
  <c r="M5561" i="3"/>
  <c r="N5561" i="3" s="1"/>
  <c r="M5562" i="3"/>
  <c r="N5562" i="3" s="1"/>
  <c r="M5563" i="3"/>
  <c r="N5563" i="3" s="1"/>
  <c r="M5564" i="3"/>
  <c r="N5564" i="3" s="1"/>
  <c r="M5565" i="3"/>
  <c r="M5566" i="3"/>
  <c r="M5567" i="3"/>
  <c r="N5567" i="3" s="1"/>
  <c r="M5568" i="3"/>
  <c r="N5568" i="3" s="1"/>
  <c r="M5569" i="3"/>
  <c r="N5569" i="3" s="1"/>
  <c r="M5570" i="3"/>
  <c r="N5570" i="3" s="1"/>
  <c r="M5547" i="3"/>
  <c r="N5547" i="3" s="1"/>
  <c r="A5545" i="3"/>
  <c r="A5572" i="3" s="1"/>
  <c r="M5519" i="3"/>
  <c r="N5519" i="3" s="1"/>
  <c r="M5520" i="3"/>
  <c r="N5520" i="3" s="1"/>
  <c r="M5521" i="3"/>
  <c r="N5521" i="3" s="1"/>
  <c r="M5522" i="3"/>
  <c r="N5522" i="3" s="1"/>
  <c r="M5523" i="3"/>
  <c r="N5523" i="3" s="1"/>
  <c r="M5524" i="3"/>
  <c r="N5524" i="3" s="1"/>
  <c r="M5525" i="3"/>
  <c r="N5525" i="3" s="1"/>
  <c r="M5526" i="3"/>
  <c r="N5526" i="3" s="1"/>
  <c r="M5527" i="3"/>
  <c r="N5527" i="3" s="1"/>
  <c r="M5528" i="3"/>
  <c r="N5528" i="3" s="1"/>
  <c r="M5529" i="3"/>
  <c r="N5529" i="3" s="1"/>
  <c r="M5530" i="3"/>
  <c r="N5530" i="3" s="1"/>
  <c r="M5531" i="3"/>
  <c r="N5531" i="3" s="1"/>
  <c r="M5532" i="3"/>
  <c r="N5532" i="3" s="1"/>
  <c r="M5533" i="3"/>
  <c r="N5533" i="3" s="1"/>
  <c r="M5534" i="3"/>
  <c r="N5534" i="3" s="1"/>
  <c r="M5535" i="3"/>
  <c r="N5535" i="3" s="1"/>
  <c r="M5536" i="3"/>
  <c r="N5536" i="3" s="1"/>
  <c r="M5537" i="3"/>
  <c r="N5537" i="3" s="1"/>
  <c r="M5538" i="3"/>
  <c r="N5538" i="3" s="1"/>
  <c r="M5539" i="3"/>
  <c r="N5539" i="3" s="1"/>
  <c r="M5540" i="3"/>
  <c r="N5540" i="3" s="1"/>
  <c r="M5541" i="3"/>
  <c r="N5541" i="3" s="1"/>
  <c r="M5518" i="3"/>
  <c r="N5518" i="3" s="1"/>
  <c r="M5492" i="3"/>
  <c r="N5492" i="3" s="1"/>
  <c r="M5493" i="3"/>
  <c r="N5493" i="3" s="1"/>
  <c r="M5494" i="3"/>
  <c r="N5494" i="3" s="1"/>
  <c r="M5495" i="3"/>
  <c r="N5495" i="3" s="1"/>
  <c r="M5496" i="3"/>
  <c r="N5496" i="3" s="1"/>
  <c r="M5497" i="3"/>
  <c r="N5497" i="3" s="1"/>
  <c r="M5498" i="3"/>
  <c r="N5498" i="3" s="1"/>
  <c r="M5499" i="3"/>
  <c r="N5499" i="3" s="1"/>
  <c r="M5500" i="3"/>
  <c r="N5500" i="3" s="1"/>
  <c r="M5501" i="3"/>
  <c r="N5501" i="3" s="1"/>
  <c r="M5502" i="3"/>
  <c r="N5502" i="3" s="1"/>
  <c r="M5503" i="3"/>
  <c r="N5503" i="3" s="1"/>
  <c r="M5504" i="3"/>
  <c r="N5504" i="3" s="1"/>
  <c r="M5505" i="3"/>
  <c r="N5505" i="3" s="1"/>
  <c r="M5506" i="3"/>
  <c r="N5506" i="3" s="1"/>
  <c r="M5507" i="3"/>
  <c r="N5507" i="3" s="1"/>
  <c r="M5508" i="3"/>
  <c r="N5508" i="3" s="1"/>
  <c r="M5509" i="3"/>
  <c r="M5510" i="3"/>
  <c r="M5511" i="3"/>
  <c r="N5511" i="3" s="1"/>
  <c r="M5512" i="3"/>
  <c r="N5512" i="3" s="1"/>
  <c r="M5513" i="3"/>
  <c r="N5513" i="3" s="1"/>
  <c r="M5514" i="3"/>
  <c r="N5514" i="3" s="1"/>
  <c r="M5491" i="3"/>
  <c r="N5491" i="3" s="1"/>
  <c r="A5489" i="3"/>
  <c r="A5516" i="3" s="1"/>
  <c r="K3199" i="19" l="1"/>
  <c r="G3281" i="19"/>
  <c r="K3265" i="19"/>
  <c r="G3347" i="19"/>
  <c r="G3364" i="19"/>
  <c r="G3430" i="19"/>
  <c r="K3463" i="19"/>
  <c r="K3488" i="19"/>
  <c r="K3521" i="19"/>
  <c r="K3554" i="19"/>
  <c r="K3587" i="19"/>
  <c r="G3661" i="19"/>
  <c r="G3678" i="19"/>
  <c r="K3727" i="19"/>
  <c r="K3744" i="19"/>
  <c r="K3777" i="19"/>
  <c r="G3859" i="19"/>
  <c r="K3868" i="19"/>
  <c r="G3901" i="19"/>
  <c r="K3950" i="19"/>
  <c r="K3967" i="19"/>
  <c r="G4041" i="19"/>
  <c r="K4082" i="19"/>
  <c r="K4115" i="19"/>
  <c r="K4132" i="19"/>
  <c r="K4157" i="19"/>
  <c r="G4190" i="19"/>
  <c r="G4256" i="19"/>
  <c r="K4297" i="19"/>
  <c r="G4371" i="19"/>
  <c r="K4380" i="19"/>
  <c r="K4429" i="19"/>
  <c r="G4487" i="19"/>
  <c r="G4512" i="19"/>
  <c r="K4561" i="19"/>
  <c r="K4578" i="19"/>
  <c r="G4677" i="19"/>
  <c r="G3198" i="19"/>
  <c r="K3214" i="19"/>
  <c r="K3206" i="19"/>
  <c r="K3198" i="19"/>
  <c r="G3239" i="19"/>
  <c r="G3231" i="19"/>
  <c r="K3247" i="19"/>
  <c r="K3239" i="19"/>
  <c r="K3231" i="19"/>
  <c r="G3280" i="19"/>
  <c r="G3272" i="19"/>
  <c r="G3264" i="19"/>
  <c r="K3280" i="19"/>
  <c r="K3272" i="19"/>
  <c r="K3264" i="19"/>
  <c r="G3313" i="19"/>
  <c r="G3305" i="19"/>
  <c r="G3297" i="19"/>
  <c r="K3313" i="19"/>
  <c r="K3305" i="19"/>
  <c r="K3297" i="19"/>
  <c r="G3346" i="19"/>
  <c r="G3338" i="19"/>
  <c r="G3330" i="19"/>
  <c r="K3346" i="19"/>
  <c r="K3338" i="19"/>
  <c r="K3330" i="19"/>
  <c r="G3379" i="19"/>
  <c r="G3371" i="19"/>
  <c r="G3363" i="19"/>
  <c r="K3379" i="19"/>
  <c r="K3371" i="19"/>
  <c r="K3363" i="19"/>
  <c r="G3388" i="19"/>
  <c r="G3404" i="19"/>
  <c r="G3396" i="19"/>
  <c r="K3388" i="19"/>
  <c r="K3404" i="19"/>
  <c r="K3396" i="19"/>
  <c r="G3437" i="19"/>
  <c r="G3429" i="19"/>
  <c r="G3421" i="19"/>
  <c r="K3437" i="19"/>
  <c r="K3429" i="19"/>
  <c r="K3421" i="19"/>
  <c r="G3462" i="19"/>
  <c r="G3454" i="19"/>
  <c r="K3470" i="19"/>
  <c r="K3462" i="19"/>
  <c r="K3454" i="19"/>
  <c r="G3495" i="19"/>
  <c r="G3487" i="19"/>
  <c r="K3503" i="19"/>
  <c r="K3495" i="19"/>
  <c r="K3487" i="19"/>
  <c r="G3536" i="19"/>
  <c r="G3528" i="19"/>
  <c r="G3520" i="19"/>
  <c r="K3536" i="19"/>
  <c r="K3528" i="19"/>
  <c r="K3520" i="19"/>
  <c r="G3569" i="19"/>
  <c r="G3561" i="19"/>
  <c r="G3553" i="19"/>
  <c r="K3569" i="19"/>
  <c r="K3561" i="19"/>
  <c r="K3553" i="19"/>
  <c r="G3602" i="19"/>
  <c r="G3594" i="19"/>
  <c r="G3586" i="19"/>
  <c r="K3602" i="19"/>
  <c r="K3594" i="19"/>
  <c r="K3586" i="19"/>
  <c r="G3635" i="19"/>
  <c r="G3627" i="19"/>
  <c r="G3619" i="19"/>
  <c r="K3635" i="19"/>
  <c r="K3627" i="19"/>
  <c r="K3619" i="19"/>
  <c r="G3644" i="19"/>
  <c r="G3660" i="19"/>
  <c r="G3652" i="19"/>
  <c r="K3644" i="19"/>
  <c r="K3660" i="19"/>
  <c r="K3652" i="19"/>
  <c r="G3693" i="19"/>
  <c r="G3685" i="19"/>
  <c r="G3677" i="19"/>
  <c r="K3693" i="19"/>
  <c r="K3685" i="19"/>
  <c r="K3677" i="19"/>
  <c r="G3718" i="19"/>
  <c r="G3710" i="19"/>
  <c r="K3726" i="19"/>
  <c r="K3718" i="19"/>
  <c r="K3710" i="19"/>
  <c r="G3751" i="19"/>
  <c r="G3743" i="19"/>
  <c r="K3759" i="19"/>
  <c r="K3751" i="19"/>
  <c r="K3743" i="19"/>
  <c r="G3792" i="19"/>
  <c r="G3784" i="19"/>
  <c r="G3776" i="19"/>
  <c r="K3792" i="19"/>
  <c r="K3784" i="19"/>
  <c r="K3776" i="19"/>
  <c r="G3825" i="19"/>
  <c r="G3817" i="19"/>
  <c r="G3809" i="19"/>
  <c r="K3825" i="19"/>
  <c r="K3817" i="19"/>
  <c r="K3809" i="19"/>
  <c r="G3858" i="19"/>
  <c r="G3850" i="19"/>
  <c r="G3842" i="19"/>
  <c r="K3858" i="19"/>
  <c r="K3850" i="19"/>
  <c r="K3842" i="19"/>
  <c r="G3891" i="19"/>
  <c r="G3883" i="19"/>
  <c r="G3875" i="19"/>
  <c r="K3891" i="19"/>
  <c r="K3883" i="19"/>
  <c r="K3875" i="19"/>
  <c r="G3900" i="19"/>
  <c r="G3916" i="19"/>
  <c r="G3908" i="19"/>
  <c r="K3900" i="19"/>
  <c r="K3916" i="19"/>
  <c r="K3908" i="19"/>
  <c r="G3949" i="19"/>
  <c r="G3941" i="19"/>
  <c r="G3933" i="19"/>
  <c r="K3949" i="19"/>
  <c r="K3941" i="19"/>
  <c r="K3933" i="19"/>
  <c r="G3974" i="19"/>
  <c r="G3966" i="19"/>
  <c r="K3982" i="19"/>
  <c r="K3974" i="19"/>
  <c r="K3966" i="19"/>
  <c r="G4007" i="19"/>
  <c r="G3999" i="19"/>
  <c r="K4015" i="19"/>
  <c r="K4007" i="19"/>
  <c r="K3999" i="19"/>
  <c r="G4048" i="19"/>
  <c r="G4040" i="19"/>
  <c r="G4032" i="19"/>
  <c r="K4048" i="19"/>
  <c r="K4040" i="19"/>
  <c r="K4032" i="19"/>
  <c r="G4081" i="19"/>
  <c r="G4073" i="19"/>
  <c r="G4065" i="19"/>
  <c r="K4081" i="19"/>
  <c r="K4073" i="19"/>
  <c r="K4065" i="19"/>
  <c r="G4114" i="19"/>
  <c r="G4106" i="19"/>
  <c r="G4098" i="19"/>
  <c r="K4114" i="19"/>
  <c r="K4106" i="19"/>
  <c r="K4098" i="19"/>
  <c r="G4147" i="19"/>
  <c r="G4139" i="19"/>
  <c r="G4131" i="19"/>
  <c r="K4147" i="19"/>
  <c r="K4139" i="19"/>
  <c r="K4131" i="19"/>
  <c r="G4156" i="19"/>
  <c r="G4172" i="19"/>
  <c r="G4164" i="19"/>
  <c r="K4156" i="19"/>
  <c r="K4172" i="19"/>
  <c r="K4164" i="19"/>
  <c r="G4205" i="19"/>
  <c r="G4197" i="19"/>
  <c r="G4189" i="19"/>
  <c r="K4205" i="19"/>
  <c r="K4197" i="19"/>
  <c r="K4189" i="19"/>
  <c r="G4230" i="19"/>
  <c r="G4222" i="19"/>
  <c r="K4238" i="19"/>
  <c r="K4230" i="19"/>
  <c r="K4222" i="19"/>
  <c r="G4263" i="19"/>
  <c r="G4255" i="19"/>
  <c r="K4271" i="19"/>
  <c r="K4263" i="19"/>
  <c r="K4255" i="19"/>
  <c r="G4304" i="19"/>
  <c r="G4296" i="19"/>
  <c r="G4288" i="19"/>
  <c r="K4304" i="19"/>
  <c r="K4296" i="19"/>
  <c r="K4288" i="19"/>
  <c r="G4337" i="19"/>
  <c r="G4329" i="19"/>
  <c r="G4321" i="19"/>
  <c r="K4337" i="19"/>
  <c r="K4329" i="19"/>
  <c r="K4321" i="19"/>
  <c r="G4370" i="19"/>
  <c r="G4362" i="19"/>
  <c r="G4354" i="19"/>
  <c r="K4370" i="19"/>
  <c r="K4362" i="19"/>
  <c r="K4354" i="19"/>
  <c r="G4403" i="19"/>
  <c r="G4395" i="19"/>
  <c r="G4387" i="19"/>
  <c r="K4403" i="19"/>
  <c r="K4395" i="19"/>
  <c r="K4387" i="19"/>
  <c r="G4412" i="19"/>
  <c r="G4428" i="19"/>
  <c r="G4420" i="19"/>
  <c r="K4412" i="19"/>
  <c r="K4428" i="19"/>
  <c r="K4420" i="19"/>
  <c r="G4461" i="19"/>
  <c r="G4453" i="19"/>
  <c r="G4445" i="19"/>
  <c r="K4461" i="19"/>
  <c r="K4453" i="19"/>
  <c r="K4445" i="19"/>
  <c r="G4486" i="19"/>
  <c r="G4478" i="19"/>
  <c r="K4494" i="19"/>
  <c r="K4486" i="19"/>
  <c r="K4478" i="19"/>
  <c r="G4519" i="19"/>
  <c r="G4511" i="19"/>
  <c r="K4527" i="19"/>
  <c r="K4519" i="19"/>
  <c r="K4511" i="19"/>
  <c r="G4560" i="19"/>
  <c r="G4552" i="19"/>
  <c r="G4544" i="19"/>
  <c r="K4560" i="19"/>
  <c r="K4552" i="19"/>
  <c r="K4544" i="19"/>
  <c r="G4593" i="19"/>
  <c r="G4585" i="19"/>
  <c r="G4577" i="19"/>
  <c r="K4593" i="19"/>
  <c r="K4585" i="19"/>
  <c r="K4577" i="19"/>
  <c r="G4626" i="19"/>
  <c r="G4618" i="19"/>
  <c r="G4610" i="19"/>
  <c r="K4626" i="19"/>
  <c r="K4618" i="19"/>
  <c r="K4610" i="19"/>
  <c r="G4659" i="19"/>
  <c r="G4651" i="19"/>
  <c r="G4643" i="19"/>
  <c r="K4659" i="19"/>
  <c r="K4651" i="19"/>
  <c r="K4643" i="19"/>
  <c r="G4668" i="19"/>
  <c r="G4684" i="19"/>
  <c r="G4676" i="19"/>
  <c r="K4668" i="19"/>
  <c r="K4684" i="19"/>
  <c r="K4676" i="19"/>
  <c r="G4717" i="19"/>
  <c r="G4709" i="19"/>
  <c r="G4701" i="19"/>
  <c r="K4717" i="19"/>
  <c r="K4709" i="19"/>
  <c r="K4701" i="19"/>
  <c r="G4742" i="19"/>
  <c r="G4734" i="19"/>
  <c r="K4750" i="19"/>
  <c r="K4742" i="19"/>
  <c r="K4734" i="19"/>
  <c r="G4775" i="19"/>
  <c r="G4767" i="19"/>
  <c r="K4783" i="19"/>
  <c r="K4775" i="19"/>
  <c r="K4767" i="19"/>
  <c r="G4816" i="19"/>
  <c r="G4808" i="19"/>
  <c r="G4800" i="19"/>
  <c r="K4816" i="19"/>
  <c r="K4808" i="19"/>
  <c r="K4800" i="19"/>
  <c r="G4849" i="19"/>
  <c r="G4841" i="19"/>
  <c r="G4833" i="19"/>
  <c r="K4849" i="19"/>
  <c r="K4841" i="19"/>
  <c r="K4833" i="19"/>
  <c r="G4882" i="19"/>
  <c r="G4874" i="19"/>
  <c r="G4866" i="19"/>
  <c r="K4882" i="19"/>
  <c r="K4874" i="19"/>
  <c r="K4866" i="19"/>
  <c r="G4915" i="19"/>
  <c r="G4907" i="19"/>
  <c r="G4899" i="19"/>
  <c r="K4915" i="19"/>
  <c r="K4907" i="19"/>
  <c r="K4899" i="19"/>
  <c r="G4924" i="19"/>
  <c r="G4940" i="19"/>
  <c r="G4932" i="19"/>
  <c r="K4924" i="19"/>
  <c r="K4940" i="19"/>
  <c r="K4932" i="19"/>
  <c r="G4973" i="19"/>
  <c r="G4965" i="19"/>
  <c r="G4957" i="19"/>
  <c r="K4973" i="19"/>
  <c r="K4965" i="19"/>
  <c r="K4957" i="19"/>
  <c r="G4998" i="19"/>
  <c r="G4990" i="19"/>
  <c r="K5006" i="19"/>
  <c r="K4998" i="19"/>
  <c r="K4990" i="19"/>
  <c r="G5031" i="19"/>
  <c r="G5023" i="19"/>
  <c r="K5039" i="19"/>
  <c r="K5031" i="19"/>
  <c r="K5023" i="19"/>
  <c r="G5072" i="19"/>
  <c r="G5064" i="19"/>
  <c r="G5056" i="19"/>
  <c r="K5072" i="19"/>
  <c r="K5064" i="19"/>
  <c r="K5056" i="19"/>
  <c r="G5105" i="19"/>
  <c r="G5097" i="19"/>
  <c r="G5089" i="19"/>
  <c r="K5105" i="19"/>
  <c r="K5097" i="19"/>
  <c r="K5089" i="19"/>
  <c r="G5138" i="19"/>
  <c r="G5130" i="19"/>
  <c r="G5122" i="19"/>
  <c r="K5138" i="19"/>
  <c r="K5130" i="19"/>
  <c r="K5122" i="19"/>
  <c r="G5171" i="19"/>
  <c r="G5163" i="19"/>
  <c r="G5155" i="19"/>
  <c r="K5171" i="19"/>
  <c r="K5163" i="19"/>
  <c r="K5155" i="19"/>
  <c r="G5180" i="19"/>
  <c r="G5196" i="19"/>
  <c r="G5188" i="19"/>
  <c r="K5180" i="19"/>
  <c r="K5196" i="19"/>
  <c r="K5188" i="19"/>
  <c r="G5229" i="19"/>
  <c r="G5221" i="19"/>
  <c r="G5213" i="19"/>
  <c r="K5229" i="19"/>
  <c r="K5221" i="19"/>
  <c r="K5213" i="19"/>
  <c r="G5254" i="19"/>
  <c r="G5246" i="19"/>
  <c r="K5262" i="19"/>
  <c r="K5254" i="19"/>
  <c r="K5246" i="19"/>
  <c r="G5287" i="19"/>
  <c r="G5279" i="19"/>
  <c r="K5295" i="19"/>
  <c r="K5287" i="19"/>
  <c r="K5279" i="19"/>
  <c r="G5328" i="19"/>
  <c r="G5320" i="19"/>
  <c r="G5312" i="19"/>
  <c r="K5328" i="19"/>
  <c r="K5320" i="19"/>
  <c r="K5312" i="19"/>
  <c r="G5361" i="19"/>
  <c r="G5353" i="19"/>
  <c r="G5345" i="19"/>
  <c r="K5361" i="19"/>
  <c r="K5353" i="19"/>
  <c r="K5345" i="19"/>
  <c r="G5394" i="19"/>
  <c r="G5386" i="19"/>
  <c r="G5378" i="19"/>
  <c r="K5394" i="19"/>
  <c r="K5386" i="19"/>
  <c r="K5378" i="19"/>
  <c r="G5426" i="19"/>
  <c r="G5418" i="19"/>
  <c r="G5410" i="19"/>
  <c r="K5427" i="19"/>
  <c r="K5419" i="19"/>
  <c r="K5411" i="19"/>
  <c r="G5446" i="19"/>
  <c r="G5438" i="19"/>
  <c r="K5454" i="19"/>
  <c r="K5446" i="19"/>
  <c r="K5438" i="19"/>
  <c r="G5479" i="19"/>
  <c r="G5471" i="19"/>
  <c r="K5487" i="19"/>
  <c r="K5479" i="19"/>
  <c r="K5471" i="19"/>
  <c r="G5520" i="19"/>
  <c r="G5512" i="19"/>
  <c r="G5504" i="19"/>
  <c r="K5520" i="19"/>
  <c r="K5512" i="19"/>
  <c r="K5504" i="19"/>
  <c r="G5553" i="19"/>
  <c r="G5545" i="19"/>
  <c r="G5537" i="19"/>
  <c r="K5553" i="19"/>
  <c r="K5545" i="19"/>
  <c r="K5537" i="19"/>
  <c r="G5586" i="19"/>
  <c r="G5578" i="19"/>
  <c r="G5570" i="19"/>
  <c r="K5586" i="19"/>
  <c r="K5578" i="19"/>
  <c r="K5570" i="19"/>
  <c r="G5619" i="19"/>
  <c r="G5611" i="19"/>
  <c r="G5603" i="19"/>
  <c r="K5619" i="19"/>
  <c r="K5611" i="19"/>
  <c r="K5603" i="19"/>
  <c r="G5628" i="19"/>
  <c r="G5644" i="19"/>
  <c r="G5636" i="19"/>
  <c r="K5628" i="19"/>
  <c r="K5644" i="19"/>
  <c r="K5636" i="19"/>
  <c r="G3240" i="19"/>
  <c r="G3265" i="19"/>
  <c r="G3306" i="19"/>
  <c r="G3331" i="19"/>
  <c r="K3356" i="19"/>
  <c r="K3397" i="19"/>
  <c r="G3463" i="19"/>
  <c r="G3496" i="19"/>
  <c r="G3521" i="19"/>
  <c r="K3562" i="19"/>
  <c r="G3612" i="19"/>
  <c r="G3645" i="19"/>
  <c r="G3719" i="19"/>
  <c r="K3760" i="19"/>
  <c r="K3793" i="19"/>
  <c r="K3818" i="19"/>
  <c r="K3843" i="19"/>
  <c r="G3917" i="19"/>
  <c r="G3934" i="19"/>
  <c r="G3975" i="19"/>
  <c r="G4008" i="19"/>
  <c r="G4033" i="19"/>
  <c r="G4115" i="19"/>
  <c r="G4132" i="19"/>
  <c r="G4157" i="19"/>
  <c r="G4198" i="19"/>
  <c r="K4239" i="19"/>
  <c r="K4264" i="19"/>
  <c r="K4305" i="19"/>
  <c r="K4338" i="19"/>
  <c r="K4363" i="19"/>
  <c r="K4388" i="19"/>
  <c r="K4421" i="19"/>
  <c r="G4479" i="19"/>
  <c r="K4520" i="19"/>
  <c r="K4545" i="19"/>
  <c r="K4586" i="19"/>
  <c r="K4619" i="19"/>
  <c r="G4636" i="19"/>
  <c r="K4636" i="19"/>
  <c r="G3206" i="19"/>
  <c r="G3213" i="19"/>
  <c r="G3205" i="19"/>
  <c r="G3197" i="19"/>
  <c r="K3213" i="19"/>
  <c r="K3205" i="19"/>
  <c r="K3197" i="19"/>
  <c r="G3238" i="19"/>
  <c r="G3230" i="19"/>
  <c r="K3246" i="19"/>
  <c r="K3238" i="19"/>
  <c r="K3230" i="19"/>
  <c r="G3271" i="19"/>
  <c r="G3263" i="19"/>
  <c r="K3279" i="19"/>
  <c r="K3271" i="19"/>
  <c r="K3263" i="19"/>
  <c r="G3312" i="19"/>
  <c r="G3304" i="19"/>
  <c r="G3296" i="19"/>
  <c r="K3312" i="19"/>
  <c r="K3304" i="19"/>
  <c r="K3296" i="19"/>
  <c r="G3345" i="19"/>
  <c r="G3337" i="19"/>
  <c r="G3329" i="19"/>
  <c r="K3345" i="19"/>
  <c r="K3337" i="19"/>
  <c r="K3329" i="19"/>
  <c r="G3378" i="19"/>
  <c r="G3370" i="19"/>
  <c r="G3362" i="19"/>
  <c r="K3378" i="19"/>
  <c r="K3370" i="19"/>
  <c r="K3362" i="19"/>
  <c r="G3411" i="19"/>
  <c r="G3403" i="19"/>
  <c r="G3395" i="19"/>
  <c r="K3411" i="19"/>
  <c r="K3403" i="19"/>
  <c r="K3395" i="19"/>
  <c r="G3420" i="19"/>
  <c r="G3436" i="19"/>
  <c r="G3428" i="19"/>
  <c r="K3420" i="19"/>
  <c r="K3436" i="19"/>
  <c r="K3428" i="19"/>
  <c r="G3469" i="19"/>
  <c r="G3461" i="19"/>
  <c r="G3453" i="19"/>
  <c r="K3469" i="19"/>
  <c r="K3461" i="19"/>
  <c r="K3453" i="19"/>
  <c r="G3494" i="19"/>
  <c r="G3486" i="19"/>
  <c r="K3502" i="19"/>
  <c r="K3494" i="19"/>
  <c r="K3486" i="19"/>
  <c r="G3527" i="19"/>
  <c r="G3519" i="19"/>
  <c r="K3535" i="19"/>
  <c r="K3527" i="19"/>
  <c r="K3519" i="19"/>
  <c r="G3568" i="19"/>
  <c r="G3560" i="19"/>
  <c r="G3552" i="19"/>
  <c r="K3568" i="19"/>
  <c r="K3560" i="19"/>
  <c r="K3552" i="19"/>
  <c r="G3601" i="19"/>
  <c r="G3593" i="19"/>
  <c r="G3585" i="19"/>
  <c r="K3601" i="19"/>
  <c r="K3593" i="19"/>
  <c r="K3585" i="19"/>
  <c r="G3634" i="19"/>
  <c r="G3626" i="19"/>
  <c r="G3618" i="19"/>
  <c r="K3634" i="19"/>
  <c r="K3626" i="19"/>
  <c r="K3618" i="19"/>
  <c r="G3667" i="19"/>
  <c r="G3659" i="19"/>
  <c r="G3651" i="19"/>
  <c r="K3667" i="19"/>
  <c r="K3659" i="19"/>
  <c r="K3651" i="19"/>
  <c r="G3676" i="19"/>
  <c r="G3692" i="19"/>
  <c r="G3684" i="19"/>
  <c r="K3676" i="19"/>
  <c r="K3692" i="19"/>
  <c r="K3684" i="19"/>
  <c r="G3725" i="19"/>
  <c r="G3717" i="19"/>
  <c r="G3709" i="19"/>
  <c r="K3725" i="19"/>
  <c r="K3717" i="19"/>
  <c r="K3709" i="19"/>
  <c r="G3750" i="19"/>
  <c r="G3742" i="19"/>
  <c r="K3758" i="19"/>
  <c r="K3750" i="19"/>
  <c r="K3742" i="19"/>
  <c r="G3783" i="19"/>
  <c r="G3775" i="19"/>
  <c r="K3791" i="19"/>
  <c r="K3783" i="19"/>
  <c r="K3775" i="19"/>
  <c r="G3824" i="19"/>
  <c r="G3816" i="19"/>
  <c r="G3808" i="19"/>
  <c r="K3824" i="19"/>
  <c r="K3816" i="19"/>
  <c r="K3808" i="19"/>
  <c r="G3857" i="19"/>
  <c r="G3849" i="19"/>
  <c r="G3841" i="19"/>
  <c r="K3857" i="19"/>
  <c r="K3849" i="19"/>
  <c r="K3841" i="19"/>
  <c r="G3890" i="19"/>
  <c r="G3882" i="19"/>
  <c r="G3874" i="19"/>
  <c r="K3890" i="19"/>
  <c r="K3882" i="19"/>
  <c r="K3874" i="19"/>
  <c r="G3923" i="19"/>
  <c r="G3915" i="19"/>
  <c r="G3907" i="19"/>
  <c r="K3923" i="19"/>
  <c r="K3915" i="19"/>
  <c r="K3907" i="19"/>
  <c r="G3932" i="19"/>
  <c r="G3948" i="19"/>
  <c r="G3940" i="19"/>
  <c r="K3932" i="19"/>
  <c r="K3948" i="19"/>
  <c r="K3940" i="19"/>
  <c r="G3981" i="19"/>
  <c r="G3973" i="19"/>
  <c r="G3965" i="19"/>
  <c r="K3981" i="19"/>
  <c r="K3973" i="19"/>
  <c r="K3965" i="19"/>
  <c r="G4006" i="19"/>
  <c r="G3998" i="19"/>
  <c r="K4014" i="19"/>
  <c r="K4006" i="19"/>
  <c r="K3998" i="19"/>
  <c r="G4039" i="19"/>
  <c r="G4031" i="19"/>
  <c r="K4047" i="19"/>
  <c r="K4039" i="19"/>
  <c r="K4031" i="19"/>
  <c r="G4080" i="19"/>
  <c r="G4072" i="19"/>
  <c r="G4064" i="19"/>
  <c r="K4080" i="19"/>
  <c r="K4072" i="19"/>
  <c r="K4064" i="19"/>
  <c r="G4113" i="19"/>
  <c r="G4105" i="19"/>
  <c r="G4097" i="19"/>
  <c r="K4113" i="19"/>
  <c r="K4105" i="19"/>
  <c r="K4097" i="19"/>
  <c r="G4146" i="19"/>
  <c r="G4138" i="19"/>
  <c r="G4130" i="19"/>
  <c r="K4146" i="19"/>
  <c r="K4138" i="19"/>
  <c r="K4130" i="19"/>
  <c r="G4179" i="19"/>
  <c r="G4171" i="19"/>
  <c r="G4163" i="19"/>
  <c r="K4179" i="19"/>
  <c r="K4171" i="19"/>
  <c r="K4163" i="19"/>
  <c r="G4188" i="19"/>
  <c r="G4204" i="19"/>
  <c r="G4196" i="19"/>
  <c r="K4188" i="19"/>
  <c r="K4204" i="19"/>
  <c r="K4196" i="19"/>
  <c r="G4237" i="19"/>
  <c r="G4229" i="19"/>
  <c r="G4221" i="19"/>
  <c r="K4237" i="19"/>
  <c r="K4229" i="19"/>
  <c r="K4221" i="19"/>
  <c r="G4262" i="19"/>
  <c r="G4254" i="19"/>
  <c r="K4270" i="19"/>
  <c r="K4262" i="19"/>
  <c r="K4254" i="19"/>
  <c r="G4295" i="19"/>
  <c r="G4287" i="19"/>
  <c r="K4303" i="19"/>
  <c r="K4295" i="19"/>
  <c r="K4287" i="19"/>
  <c r="G4336" i="19"/>
  <c r="G4328" i="19"/>
  <c r="G4320" i="19"/>
  <c r="K4336" i="19"/>
  <c r="K4328" i="19"/>
  <c r="K4320" i="19"/>
  <c r="G4369" i="19"/>
  <c r="G4361" i="19"/>
  <c r="G4353" i="19"/>
  <c r="K4369" i="19"/>
  <c r="K4361" i="19"/>
  <c r="K4353" i="19"/>
  <c r="G4402" i="19"/>
  <c r="G4394" i="19"/>
  <c r="G4386" i="19"/>
  <c r="K4402" i="19"/>
  <c r="K4394" i="19"/>
  <c r="K4386" i="19"/>
  <c r="G4435" i="19"/>
  <c r="G4427" i="19"/>
  <c r="G4419" i="19"/>
  <c r="K4435" i="19"/>
  <c r="K4427" i="19"/>
  <c r="K4419" i="19"/>
  <c r="G4444" i="19"/>
  <c r="G4460" i="19"/>
  <c r="G4452" i="19"/>
  <c r="K4444" i="19"/>
  <c r="K4460" i="19"/>
  <c r="K4452" i="19"/>
  <c r="G4493" i="19"/>
  <c r="G4485" i="19"/>
  <c r="G4477" i="19"/>
  <c r="K4493" i="19"/>
  <c r="K4485" i="19"/>
  <c r="K4477" i="19"/>
  <c r="G4518" i="19"/>
  <c r="G4510" i="19"/>
  <c r="K4526" i="19"/>
  <c r="K4518" i="19"/>
  <c r="K4510" i="19"/>
  <c r="G4551" i="19"/>
  <c r="G4543" i="19"/>
  <c r="K4559" i="19"/>
  <c r="K4551" i="19"/>
  <c r="K4543" i="19"/>
  <c r="G4592" i="19"/>
  <c r="G4584" i="19"/>
  <c r="G4576" i="19"/>
  <c r="K4592" i="19"/>
  <c r="K4584" i="19"/>
  <c r="K4576" i="19"/>
  <c r="G4625" i="19"/>
  <c r="G4617" i="19"/>
  <c r="G4609" i="19"/>
  <c r="K4625" i="19"/>
  <c r="K4617" i="19"/>
  <c r="K4609" i="19"/>
  <c r="G4658" i="19"/>
  <c r="G4650" i="19"/>
  <c r="G4642" i="19"/>
  <c r="K4658" i="19"/>
  <c r="K4650" i="19"/>
  <c r="K4642" i="19"/>
  <c r="G4691" i="19"/>
  <c r="G4683" i="19"/>
  <c r="G4675" i="19"/>
  <c r="K4691" i="19"/>
  <c r="K4683" i="19"/>
  <c r="K4675" i="19"/>
  <c r="G4700" i="19"/>
  <c r="G4716" i="19"/>
  <c r="G4708" i="19"/>
  <c r="K4700" i="19"/>
  <c r="K4716" i="19"/>
  <c r="K4708" i="19"/>
  <c r="G4749" i="19"/>
  <c r="G4741" i="19"/>
  <c r="G4733" i="19"/>
  <c r="K4749" i="19"/>
  <c r="K4741" i="19"/>
  <c r="K4733" i="19"/>
  <c r="G4774" i="19"/>
  <c r="G4766" i="19"/>
  <c r="K4782" i="19"/>
  <c r="K4774" i="19"/>
  <c r="K4766" i="19"/>
  <c r="G4807" i="19"/>
  <c r="G4799" i="19"/>
  <c r="K4815" i="19"/>
  <c r="K4807" i="19"/>
  <c r="K4799" i="19"/>
  <c r="G4848" i="19"/>
  <c r="G4840" i="19"/>
  <c r="G4832" i="19"/>
  <c r="K4848" i="19"/>
  <c r="K4840" i="19"/>
  <c r="K4832" i="19"/>
  <c r="G4881" i="19"/>
  <c r="G4873" i="19"/>
  <c r="G4865" i="19"/>
  <c r="K4881" i="19"/>
  <c r="K4873" i="19"/>
  <c r="K4865" i="19"/>
  <c r="G4914" i="19"/>
  <c r="G4906" i="19"/>
  <c r="G4898" i="19"/>
  <c r="K4914" i="19"/>
  <c r="K4906" i="19"/>
  <c r="K4898" i="19"/>
  <c r="G4947" i="19"/>
  <c r="G4939" i="19"/>
  <c r="G4931" i="19"/>
  <c r="K4947" i="19"/>
  <c r="K4939" i="19"/>
  <c r="K4931" i="19"/>
  <c r="G4956" i="19"/>
  <c r="G4972" i="19"/>
  <c r="G4964" i="19"/>
  <c r="K4956" i="19"/>
  <c r="K4972" i="19"/>
  <c r="K4964" i="19"/>
  <c r="G5005" i="19"/>
  <c r="G4997" i="19"/>
  <c r="G4989" i="19"/>
  <c r="K5005" i="19"/>
  <c r="K4997" i="19"/>
  <c r="K4989" i="19"/>
  <c r="G5030" i="19"/>
  <c r="G5022" i="19"/>
  <c r="K5038" i="19"/>
  <c r="K5030" i="19"/>
  <c r="K5022" i="19"/>
  <c r="G5063" i="19"/>
  <c r="G5055" i="19"/>
  <c r="K5071" i="19"/>
  <c r="K5063" i="19"/>
  <c r="K5055" i="19"/>
  <c r="G5104" i="19"/>
  <c r="G5096" i="19"/>
  <c r="G5088" i="19"/>
  <c r="K5104" i="19"/>
  <c r="K5096" i="19"/>
  <c r="K5088" i="19"/>
  <c r="G5137" i="19"/>
  <c r="G5129" i="19"/>
  <c r="G5121" i="19"/>
  <c r="K5137" i="19"/>
  <c r="K5129" i="19"/>
  <c r="K5121" i="19"/>
  <c r="G5170" i="19"/>
  <c r="G5162" i="19"/>
  <c r="G5154" i="19"/>
  <c r="K5170" i="19"/>
  <c r="K5162" i="19"/>
  <c r="K5154" i="19"/>
  <c r="G5203" i="19"/>
  <c r="G5195" i="19"/>
  <c r="G5187" i="19"/>
  <c r="K5203" i="19"/>
  <c r="K5195" i="19"/>
  <c r="K5187" i="19"/>
  <c r="G5212" i="19"/>
  <c r="G5228" i="19"/>
  <c r="G5220" i="19"/>
  <c r="K5212" i="19"/>
  <c r="K5228" i="19"/>
  <c r="K5220" i="19"/>
  <c r="G5261" i="19"/>
  <c r="G5253" i="19"/>
  <c r="G5245" i="19"/>
  <c r="K5261" i="19"/>
  <c r="K5253" i="19"/>
  <c r="K5245" i="19"/>
  <c r="G5286" i="19"/>
  <c r="G5278" i="19"/>
  <c r="K5294" i="19"/>
  <c r="K5286" i="19"/>
  <c r="K5278" i="19"/>
  <c r="G5319" i="19"/>
  <c r="G5311" i="19"/>
  <c r="K5327" i="19"/>
  <c r="K5319" i="19"/>
  <c r="K5311" i="19"/>
  <c r="G5360" i="19"/>
  <c r="G5352" i="19"/>
  <c r="G5344" i="19"/>
  <c r="K5360" i="19"/>
  <c r="K5352" i="19"/>
  <c r="K5344" i="19"/>
  <c r="G5393" i="19"/>
  <c r="G5385" i="19"/>
  <c r="G5377" i="19"/>
  <c r="K5393" i="19"/>
  <c r="K5385" i="19"/>
  <c r="K5377" i="19"/>
  <c r="G5425" i="19"/>
  <c r="G5417" i="19"/>
  <c r="G5409" i="19"/>
  <c r="K5426" i="19"/>
  <c r="K5418" i="19"/>
  <c r="K5410" i="19"/>
  <c r="G5453" i="19"/>
  <c r="G5445" i="19"/>
  <c r="G5437" i="19"/>
  <c r="K5453" i="19"/>
  <c r="K5445" i="19"/>
  <c r="K5437" i="19"/>
  <c r="G5478" i="19"/>
  <c r="G5470" i="19"/>
  <c r="K5486" i="19"/>
  <c r="K5478" i="19"/>
  <c r="K5470" i="19"/>
  <c r="G5511" i="19"/>
  <c r="G5503" i="19"/>
  <c r="K5519" i="19"/>
  <c r="K5511" i="19"/>
  <c r="K5503" i="19"/>
  <c r="G5552" i="19"/>
  <c r="G5544" i="19"/>
  <c r="G5536" i="19"/>
  <c r="K5552" i="19"/>
  <c r="K5544" i="19"/>
  <c r="K5536" i="19"/>
  <c r="G5585" i="19"/>
  <c r="G5577" i="19"/>
  <c r="G5569" i="19"/>
  <c r="K5585" i="19"/>
  <c r="K5577" i="19"/>
  <c r="K5569" i="19"/>
  <c r="G5618" i="19"/>
  <c r="G5610" i="19"/>
  <c r="G5602" i="19"/>
  <c r="K5618" i="19"/>
  <c r="K5610" i="19"/>
  <c r="K5602" i="19"/>
  <c r="G5651" i="19"/>
  <c r="G5643" i="19"/>
  <c r="G5635" i="19"/>
  <c r="K5651" i="19"/>
  <c r="K5643" i="19"/>
  <c r="K5635" i="19"/>
  <c r="G3207" i="19"/>
  <c r="G3232" i="19"/>
  <c r="K3281" i="19"/>
  <c r="K3306" i="19"/>
  <c r="G3356" i="19"/>
  <c r="G3405" i="19"/>
  <c r="G3422" i="19"/>
  <c r="K3471" i="19"/>
  <c r="K3496" i="19"/>
  <c r="K3529" i="19"/>
  <c r="G3603" i="19"/>
  <c r="G3628" i="19"/>
  <c r="G3653" i="19"/>
  <c r="K3694" i="19"/>
  <c r="G3752" i="19"/>
  <c r="G3785" i="19"/>
  <c r="K3826" i="19"/>
  <c r="K3859" i="19"/>
  <c r="K3884" i="19"/>
  <c r="K3917" i="19"/>
  <c r="G3967" i="19"/>
  <c r="K4008" i="19"/>
  <c r="G4074" i="19"/>
  <c r="G4107" i="19"/>
  <c r="G4140" i="19"/>
  <c r="K4198" i="19"/>
  <c r="K4223" i="19"/>
  <c r="G4305" i="19"/>
  <c r="G4330" i="19"/>
  <c r="G4363" i="19"/>
  <c r="G4388" i="19"/>
  <c r="G4413" i="19"/>
  <c r="K4446" i="19"/>
  <c r="K4479" i="19"/>
  <c r="G4553" i="19"/>
  <c r="G4578" i="19"/>
  <c r="G4685" i="19"/>
  <c r="G3196" i="19"/>
  <c r="G3212" i="19"/>
  <c r="G3204" i="19"/>
  <c r="K3196" i="19"/>
  <c r="K3212" i="19"/>
  <c r="K3204" i="19"/>
  <c r="G3245" i="19"/>
  <c r="G3237" i="19"/>
  <c r="G3229" i="19"/>
  <c r="K3245" i="19"/>
  <c r="K3237" i="19"/>
  <c r="K3229" i="19"/>
  <c r="G3270" i="19"/>
  <c r="G3262" i="19"/>
  <c r="K3278" i="19"/>
  <c r="K3270" i="19"/>
  <c r="K3262" i="19"/>
  <c r="G3303" i="19"/>
  <c r="G3295" i="19"/>
  <c r="K3311" i="19"/>
  <c r="K3303" i="19"/>
  <c r="K3295" i="19"/>
  <c r="G3344" i="19"/>
  <c r="G3336" i="19"/>
  <c r="G3328" i="19"/>
  <c r="K3344" i="19"/>
  <c r="K3336" i="19"/>
  <c r="K3328" i="19"/>
  <c r="G3377" i="19"/>
  <c r="G3369" i="19"/>
  <c r="G3361" i="19"/>
  <c r="K3377" i="19"/>
  <c r="K3369" i="19"/>
  <c r="K3361" i="19"/>
  <c r="G3410" i="19"/>
  <c r="G3402" i="19"/>
  <c r="G3394" i="19"/>
  <c r="K3410" i="19"/>
  <c r="K3402" i="19"/>
  <c r="K3394" i="19"/>
  <c r="G3443" i="19"/>
  <c r="G3435" i="19"/>
  <c r="G3427" i="19"/>
  <c r="K3443" i="19"/>
  <c r="K3435" i="19"/>
  <c r="K3427" i="19"/>
  <c r="G3452" i="19"/>
  <c r="G3468" i="19"/>
  <c r="G3460" i="19"/>
  <c r="K3452" i="19"/>
  <c r="K3468" i="19"/>
  <c r="K3460" i="19"/>
  <c r="G3501" i="19"/>
  <c r="G3493" i="19"/>
  <c r="G3485" i="19"/>
  <c r="K3501" i="19"/>
  <c r="K3493" i="19"/>
  <c r="K3485" i="19"/>
  <c r="G3526" i="19"/>
  <c r="G3518" i="19"/>
  <c r="K3534" i="19"/>
  <c r="K3526" i="19"/>
  <c r="K3518" i="19"/>
  <c r="G3559" i="19"/>
  <c r="G3551" i="19"/>
  <c r="K3567" i="19"/>
  <c r="K3559" i="19"/>
  <c r="K3551" i="19"/>
  <c r="G3600" i="19"/>
  <c r="G3592" i="19"/>
  <c r="G3584" i="19"/>
  <c r="K3600" i="19"/>
  <c r="K3592" i="19"/>
  <c r="K3584" i="19"/>
  <c r="G3633" i="19"/>
  <c r="G3625" i="19"/>
  <c r="G3617" i="19"/>
  <c r="K3633" i="19"/>
  <c r="K3625" i="19"/>
  <c r="K3617" i="19"/>
  <c r="G3666" i="19"/>
  <c r="G3658" i="19"/>
  <c r="G3650" i="19"/>
  <c r="K3666" i="19"/>
  <c r="K3658" i="19"/>
  <c r="K3650" i="19"/>
  <c r="G3699" i="19"/>
  <c r="G3691" i="19"/>
  <c r="G3683" i="19"/>
  <c r="K3699" i="19"/>
  <c r="K3691" i="19"/>
  <c r="K3683" i="19"/>
  <c r="G3708" i="19"/>
  <c r="G3724" i="19"/>
  <c r="G3716" i="19"/>
  <c r="K3708" i="19"/>
  <c r="K3724" i="19"/>
  <c r="K3716" i="19"/>
  <c r="G3757" i="19"/>
  <c r="G3749" i="19"/>
  <c r="G3741" i="19"/>
  <c r="K3757" i="19"/>
  <c r="K3749" i="19"/>
  <c r="K3741" i="19"/>
  <c r="G3782" i="19"/>
  <c r="G3774" i="19"/>
  <c r="K3790" i="19"/>
  <c r="K3782" i="19"/>
  <c r="K3774" i="19"/>
  <c r="G3815" i="19"/>
  <c r="G3807" i="19"/>
  <c r="K3823" i="19"/>
  <c r="K3815" i="19"/>
  <c r="K3807" i="19"/>
  <c r="G3856" i="19"/>
  <c r="G3848" i="19"/>
  <c r="G3840" i="19"/>
  <c r="K3856" i="19"/>
  <c r="K3848" i="19"/>
  <c r="K3840" i="19"/>
  <c r="G3889" i="19"/>
  <c r="G3881" i="19"/>
  <c r="G3873" i="19"/>
  <c r="K3889" i="19"/>
  <c r="K3881" i="19"/>
  <c r="K3873" i="19"/>
  <c r="G3922" i="19"/>
  <c r="G3914" i="19"/>
  <c r="G3906" i="19"/>
  <c r="K3922" i="19"/>
  <c r="K3914" i="19"/>
  <c r="K3906" i="19"/>
  <c r="G3955" i="19"/>
  <c r="G3947" i="19"/>
  <c r="G3939" i="19"/>
  <c r="K3955" i="19"/>
  <c r="K3947" i="19"/>
  <c r="K3939" i="19"/>
  <c r="G3964" i="19"/>
  <c r="G3980" i="19"/>
  <c r="G3972" i="19"/>
  <c r="K3964" i="19"/>
  <c r="K3980" i="19"/>
  <c r="K3972" i="19"/>
  <c r="G4013" i="19"/>
  <c r="G4005" i="19"/>
  <c r="G3997" i="19"/>
  <c r="K4013" i="19"/>
  <c r="K4005" i="19"/>
  <c r="K3997" i="19"/>
  <c r="G4038" i="19"/>
  <c r="G4030" i="19"/>
  <c r="K4046" i="19"/>
  <c r="K4038" i="19"/>
  <c r="K4030" i="19"/>
  <c r="G4071" i="19"/>
  <c r="G4063" i="19"/>
  <c r="K4079" i="19"/>
  <c r="K4071" i="19"/>
  <c r="K4063" i="19"/>
  <c r="G4112" i="19"/>
  <c r="G4104" i="19"/>
  <c r="G4096" i="19"/>
  <c r="K4112" i="19"/>
  <c r="K4104" i="19"/>
  <c r="K4096" i="19"/>
  <c r="G4145" i="19"/>
  <c r="G4137" i="19"/>
  <c r="G4129" i="19"/>
  <c r="K4145" i="19"/>
  <c r="K4137" i="19"/>
  <c r="K4129" i="19"/>
  <c r="G4178" i="19"/>
  <c r="G4170" i="19"/>
  <c r="G4162" i="19"/>
  <c r="K4178" i="19"/>
  <c r="K4170" i="19"/>
  <c r="K4162" i="19"/>
  <c r="G4211" i="19"/>
  <c r="G4203" i="19"/>
  <c r="G4195" i="19"/>
  <c r="K4211" i="19"/>
  <c r="K4203" i="19"/>
  <c r="K4195" i="19"/>
  <c r="G4220" i="19"/>
  <c r="G4236" i="19"/>
  <c r="G4228" i="19"/>
  <c r="K4220" i="19"/>
  <c r="K4236" i="19"/>
  <c r="K4228" i="19"/>
  <c r="G4269" i="19"/>
  <c r="G4261" i="19"/>
  <c r="G4253" i="19"/>
  <c r="K4269" i="19"/>
  <c r="K4261" i="19"/>
  <c r="K4253" i="19"/>
  <c r="G4294" i="19"/>
  <c r="G4286" i="19"/>
  <c r="K4302" i="19"/>
  <c r="K4294" i="19"/>
  <c r="K4286" i="19"/>
  <c r="G4327" i="19"/>
  <c r="G4319" i="19"/>
  <c r="K4335" i="19"/>
  <c r="K4327" i="19"/>
  <c r="K4319" i="19"/>
  <c r="G4368" i="19"/>
  <c r="G4360" i="19"/>
  <c r="G4352" i="19"/>
  <c r="K4368" i="19"/>
  <c r="K4360" i="19"/>
  <c r="K4352" i="19"/>
  <c r="G4401" i="19"/>
  <c r="G4393" i="19"/>
  <c r="G4385" i="19"/>
  <c r="K4401" i="19"/>
  <c r="K4393" i="19"/>
  <c r="K4385" i="19"/>
  <c r="G4434" i="19"/>
  <c r="G4426" i="19"/>
  <c r="G4418" i="19"/>
  <c r="K4434" i="19"/>
  <c r="K4426" i="19"/>
  <c r="K4418" i="19"/>
  <c r="G4467" i="19"/>
  <c r="G4459" i="19"/>
  <c r="G4451" i="19"/>
  <c r="K4467" i="19"/>
  <c r="K4459" i="19"/>
  <c r="K4451" i="19"/>
  <c r="G4476" i="19"/>
  <c r="G4492" i="19"/>
  <c r="G4484" i="19"/>
  <c r="K4476" i="19"/>
  <c r="K4492" i="19"/>
  <c r="K4484" i="19"/>
  <c r="G4525" i="19"/>
  <c r="G4517" i="19"/>
  <c r="G4509" i="19"/>
  <c r="K4525" i="19"/>
  <c r="K4517" i="19"/>
  <c r="K4509" i="19"/>
  <c r="G4550" i="19"/>
  <c r="G4542" i="19"/>
  <c r="K4558" i="19"/>
  <c r="K4550" i="19"/>
  <c r="K4542" i="19"/>
  <c r="G4583" i="19"/>
  <c r="G4575" i="19"/>
  <c r="K4591" i="19"/>
  <c r="K4583" i="19"/>
  <c r="K4575" i="19"/>
  <c r="G4624" i="19"/>
  <c r="G4616" i="19"/>
  <c r="G4608" i="19"/>
  <c r="K4624" i="19"/>
  <c r="K4616" i="19"/>
  <c r="K4608" i="19"/>
  <c r="G4657" i="19"/>
  <c r="G4649" i="19"/>
  <c r="G4641" i="19"/>
  <c r="K4657" i="19"/>
  <c r="K4649" i="19"/>
  <c r="K4641" i="19"/>
  <c r="G4690" i="19"/>
  <c r="G4682" i="19"/>
  <c r="G4674" i="19"/>
  <c r="K4690" i="19"/>
  <c r="K4682" i="19"/>
  <c r="K4674" i="19"/>
  <c r="G4723" i="19"/>
  <c r="G4715" i="19"/>
  <c r="G4707" i="19"/>
  <c r="K4723" i="19"/>
  <c r="K4715" i="19"/>
  <c r="K4707" i="19"/>
  <c r="G4732" i="19"/>
  <c r="G4748" i="19"/>
  <c r="G4740" i="19"/>
  <c r="K4732" i="19"/>
  <c r="K4748" i="19"/>
  <c r="K4740" i="19"/>
  <c r="G4781" i="19"/>
  <c r="G4773" i="19"/>
  <c r="G4765" i="19"/>
  <c r="K4781" i="19"/>
  <c r="K4773" i="19"/>
  <c r="K4765" i="19"/>
  <c r="G4806" i="19"/>
  <c r="G4798" i="19"/>
  <c r="K4814" i="19"/>
  <c r="K4806" i="19"/>
  <c r="K4798" i="19"/>
  <c r="G4839" i="19"/>
  <c r="G4831" i="19"/>
  <c r="K4847" i="19"/>
  <c r="K4839" i="19"/>
  <c r="K4831" i="19"/>
  <c r="G4880" i="19"/>
  <c r="G4872" i="19"/>
  <c r="G4864" i="19"/>
  <c r="K4880" i="19"/>
  <c r="K4872" i="19"/>
  <c r="K4864" i="19"/>
  <c r="G4913" i="19"/>
  <c r="G4905" i="19"/>
  <c r="G4897" i="19"/>
  <c r="K4913" i="19"/>
  <c r="K4905" i="19"/>
  <c r="K4897" i="19"/>
  <c r="G4946" i="19"/>
  <c r="G4938" i="19"/>
  <c r="G4930" i="19"/>
  <c r="K4946" i="19"/>
  <c r="K4938" i="19"/>
  <c r="K4930" i="19"/>
  <c r="G4979" i="19"/>
  <c r="G4971" i="19"/>
  <c r="G4963" i="19"/>
  <c r="K4979" i="19"/>
  <c r="K4971" i="19"/>
  <c r="K4963" i="19"/>
  <c r="G4988" i="19"/>
  <c r="G5004" i="19"/>
  <c r="G4996" i="19"/>
  <c r="K4988" i="19"/>
  <c r="K5004" i="19"/>
  <c r="K4996" i="19"/>
  <c r="G5037" i="19"/>
  <c r="G5029" i="19"/>
  <c r="G5021" i="19"/>
  <c r="K5037" i="19"/>
  <c r="K5029" i="19"/>
  <c r="K5021" i="19"/>
  <c r="G5062" i="19"/>
  <c r="G5054" i="19"/>
  <c r="K5070" i="19"/>
  <c r="K5062" i="19"/>
  <c r="K5054" i="19"/>
  <c r="G5095" i="19"/>
  <c r="G5087" i="19"/>
  <c r="K5103" i="19"/>
  <c r="K5095" i="19"/>
  <c r="K5087" i="19"/>
  <c r="G5136" i="19"/>
  <c r="G5128" i="19"/>
  <c r="G5120" i="19"/>
  <c r="K5136" i="19"/>
  <c r="K5128" i="19"/>
  <c r="K5120" i="19"/>
  <c r="G5169" i="19"/>
  <c r="G5161" i="19"/>
  <c r="G5153" i="19"/>
  <c r="K5169" i="19"/>
  <c r="K5161" i="19"/>
  <c r="K5153" i="19"/>
  <c r="G5202" i="19"/>
  <c r="G5194" i="19"/>
  <c r="G5186" i="19"/>
  <c r="K5202" i="19"/>
  <c r="K5194" i="19"/>
  <c r="K5186" i="19"/>
  <c r="G5235" i="19"/>
  <c r="G5227" i="19"/>
  <c r="G5219" i="19"/>
  <c r="K5235" i="19"/>
  <c r="K5227" i="19"/>
  <c r="K5219" i="19"/>
  <c r="G5244" i="19"/>
  <c r="G5260" i="19"/>
  <c r="G5252" i="19"/>
  <c r="K5244" i="19"/>
  <c r="K5260" i="19"/>
  <c r="K5252" i="19"/>
  <c r="G5293" i="19"/>
  <c r="G5285" i="19"/>
  <c r="G5277" i="19"/>
  <c r="K5293" i="19"/>
  <c r="K5285" i="19"/>
  <c r="K5277" i="19"/>
  <c r="G5318" i="19"/>
  <c r="G5310" i="19"/>
  <c r="K5326" i="19"/>
  <c r="K5318" i="19"/>
  <c r="K5310" i="19"/>
  <c r="G5351" i="19"/>
  <c r="G5343" i="19"/>
  <c r="K5359" i="19"/>
  <c r="K5351" i="19"/>
  <c r="K5343" i="19"/>
  <c r="G5392" i="19"/>
  <c r="G5384" i="19"/>
  <c r="G5376" i="19"/>
  <c r="K5392" i="19"/>
  <c r="K5384" i="19"/>
  <c r="K5376" i="19"/>
  <c r="G5424" i="19"/>
  <c r="G5416" i="19"/>
  <c r="G5408" i="19"/>
  <c r="K5425" i="19"/>
  <c r="K5417" i="19"/>
  <c r="K5409" i="19"/>
  <c r="G5436" i="19"/>
  <c r="G5452" i="19"/>
  <c r="G5444" i="19"/>
  <c r="K5436" i="19"/>
  <c r="K5452" i="19"/>
  <c r="K5444" i="19"/>
  <c r="G5485" i="19"/>
  <c r="G5477" i="19"/>
  <c r="G5469" i="19"/>
  <c r="K5485" i="19"/>
  <c r="K5477" i="19"/>
  <c r="K5469" i="19"/>
  <c r="G5510" i="19"/>
  <c r="G5502" i="19"/>
  <c r="K5518" i="19"/>
  <c r="K5510" i="19"/>
  <c r="K5502" i="19"/>
  <c r="G5543" i="19"/>
  <c r="G5535" i="19"/>
  <c r="K5551" i="19"/>
  <c r="K5543" i="19"/>
  <c r="K5535" i="19"/>
  <c r="G5584" i="19"/>
  <c r="G5576" i="19"/>
  <c r="G5568" i="19"/>
  <c r="K5584" i="19"/>
  <c r="K5576" i="19"/>
  <c r="K5568" i="19"/>
  <c r="G5617" i="19"/>
  <c r="G5609" i="19"/>
  <c r="G5601" i="19"/>
  <c r="K5617" i="19"/>
  <c r="K5609" i="19"/>
  <c r="K5601" i="19"/>
  <c r="G5650" i="19"/>
  <c r="G5642" i="19"/>
  <c r="G5634" i="19"/>
  <c r="K5650" i="19"/>
  <c r="K5642" i="19"/>
  <c r="K5634" i="19"/>
  <c r="K3215" i="19"/>
  <c r="K3232" i="19"/>
  <c r="G3314" i="19"/>
  <c r="G3339" i="19"/>
  <c r="G3372" i="19"/>
  <c r="G3389" i="19"/>
  <c r="K3438" i="19"/>
  <c r="G3504" i="19"/>
  <c r="G3529" i="19"/>
  <c r="G3562" i="19"/>
  <c r="G3587" i="19"/>
  <c r="K3612" i="19"/>
  <c r="G3686" i="19"/>
  <c r="K3719" i="19"/>
  <c r="K3752" i="19"/>
  <c r="K3785" i="19"/>
  <c r="K3810" i="19"/>
  <c r="G3868" i="19"/>
  <c r="K3901" i="19"/>
  <c r="K3983" i="19"/>
  <c r="K4016" i="19"/>
  <c r="K4041" i="19"/>
  <c r="G4066" i="19"/>
  <c r="K4107" i="19"/>
  <c r="K4140" i="19"/>
  <c r="K4165" i="19"/>
  <c r="G4223" i="19"/>
  <c r="K4272" i="19"/>
  <c r="K4289" i="19"/>
  <c r="K4371" i="19"/>
  <c r="K4396" i="19"/>
  <c r="K4413" i="19"/>
  <c r="K4454" i="19"/>
  <c r="G4520" i="19"/>
  <c r="G4545" i="19"/>
  <c r="G4627" i="19"/>
  <c r="K4644" i="19"/>
  <c r="G3211" i="19"/>
  <c r="G3203" i="19"/>
  <c r="K3219" i="19"/>
  <c r="K3211" i="19"/>
  <c r="K3203" i="19"/>
  <c r="G3228" i="19"/>
  <c r="G3244" i="19"/>
  <c r="G3236" i="19"/>
  <c r="K3228" i="19"/>
  <c r="K3244" i="19"/>
  <c r="K3236" i="19"/>
  <c r="G3277" i="19"/>
  <c r="G3269" i="19"/>
  <c r="G3261" i="19"/>
  <c r="K3277" i="19"/>
  <c r="K3269" i="19"/>
  <c r="K3261" i="19"/>
  <c r="G3302" i="19"/>
  <c r="G3294" i="19"/>
  <c r="K3310" i="19"/>
  <c r="K3302" i="19"/>
  <c r="K3294" i="19"/>
  <c r="G3335" i="19"/>
  <c r="G3327" i="19"/>
  <c r="K3343" i="19"/>
  <c r="K3335" i="19"/>
  <c r="K3327" i="19"/>
  <c r="G3376" i="19"/>
  <c r="G3368" i="19"/>
  <c r="G3360" i="19"/>
  <c r="K3376" i="19"/>
  <c r="K3368" i="19"/>
  <c r="K3360" i="19"/>
  <c r="G3409" i="19"/>
  <c r="G3401" i="19"/>
  <c r="G3393" i="19"/>
  <c r="K3409" i="19"/>
  <c r="K3401" i="19"/>
  <c r="K3393" i="19"/>
  <c r="G3442" i="19"/>
  <c r="G3434" i="19"/>
  <c r="G3426" i="19"/>
  <c r="K3442" i="19"/>
  <c r="K3434" i="19"/>
  <c r="K3426" i="19"/>
  <c r="G3475" i="19"/>
  <c r="G3467" i="19"/>
  <c r="G3459" i="19"/>
  <c r="K3475" i="19"/>
  <c r="K3467" i="19"/>
  <c r="K3459" i="19"/>
  <c r="G3484" i="19"/>
  <c r="G3500" i="19"/>
  <c r="G3492" i="19"/>
  <c r="K3484" i="19"/>
  <c r="K3500" i="19"/>
  <c r="K3492" i="19"/>
  <c r="G3533" i="19"/>
  <c r="G3525" i="19"/>
  <c r="G3517" i="19"/>
  <c r="K3533" i="19"/>
  <c r="K3525" i="19"/>
  <c r="K3517" i="19"/>
  <c r="G3558" i="19"/>
  <c r="G3550" i="19"/>
  <c r="K3566" i="19"/>
  <c r="K3558" i="19"/>
  <c r="K3550" i="19"/>
  <c r="G3591" i="19"/>
  <c r="G3583" i="19"/>
  <c r="K3599" i="19"/>
  <c r="K3591" i="19"/>
  <c r="K3583" i="19"/>
  <c r="G3632" i="19"/>
  <c r="G3624" i="19"/>
  <c r="G3616" i="19"/>
  <c r="K3632" i="19"/>
  <c r="K3624" i="19"/>
  <c r="K3616" i="19"/>
  <c r="G3665" i="19"/>
  <c r="G3657" i="19"/>
  <c r="G3649" i="19"/>
  <c r="K3665" i="19"/>
  <c r="K3657" i="19"/>
  <c r="K3649" i="19"/>
  <c r="G3698" i="19"/>
  <c r="G3690" i="19"/>
  <c r="G3682" i="19"/>
  <c r="K3698" i="19"/>
  <c r="K3690" i="19"/>
  <c r="K3682" i="19"/>
  <c r="G3731" i="19"/>
  <c r="G3723" i="19"/>
  <c r="G3715" i="19"/>
  <c r="K3731" i="19"/>
  <c r="K3723" i="19"/>
  <c r="K3715" i="19"/>
  <c r="G3740" i="19"/>
  <c r="G3756" i="19"/>
  <c r="G3748" i="19"/>
  <c r="K3740" i="19"/>
  <c r="K3756" i="19"/>
  <c r="K3748" i="19"/>
  <c r="G3789" i="19"/>
  <c r="G3781" i="19"/>
  <c r="G3773" i="19"/>
  <c r="K3789" i="19"/>
  <c r="K3781" i="19"/>
  <c r="K3773" i="19"/>
  <c r="G3814" i="19"/>
  <c r="G3806" i="19"/>
  <c r="K3822" i="19"/>
  <c r="K3814" i="19"/>
  <c r="K3806" i="19"/>
  <c r="G3847" i="19"/>
  <c r="G3839" i="19"/>
  <c r="K3855" i="19"/>
  <c r="K3847" i="19"/>
  <c r="K3839" i="19"/>
  <c r="G3888" i="19"/>
  <c r="G3880" i="19"/>
  <c r="G3872" i="19"/>
  <c r="K3888" i="19"/>
  <c r="K3880" i="19"/>
  <c r="K3872" i="19"/>
  <c r="G3921" i="19"/>
  <c r="G3913" i="19"/>
  <c r="G3905" i="19"/>
  <c r="K3921" i="19"/>
  <c r="K3913" i="19"/>
  <c r="K3905" i="19"/>
  <c r="G3954" i="19"/>
  <c r="G3946" i="19"/>
  <c r="G3938" i="19"/>
  <c r="K3954" i="19"/>
  <c r="K3946" i="19"/>
  <c r="K3938" i="19"/>
  <c r="G3987" i="19"/>
  <c r="G3979" i="19"/>
  <c r="G3971" i="19"/>
  <c r="K3987" i="19"/>
  <c r="K3979" i="19"/>
  <c r="K3971" i="19"/>
  <c r="G3996" i="19"/>
  <c r="G4012" i="19"/>
  <c r="G4004" i="19"/>
  <c r="K3996" i="19"/>
  <c r="K4012" i="19"/>
  <c r="K4004" i="19"/>
  <c r="G4045" i="19"/>
  <c r="G4037" i="19"/>
  <c r="G4029" i="19"/>
  <c r="K4045" i="19"/>
  <c r="K4037" i="19"/>
  <c r="K4029" i="19"/>
  <c r="G4070" i="19"/>
  <c r="G4062" i="19"/>
  <c r="K4078" i="19"/>
  <c r="K4070" i="19"/>
  <c r="K4062" i="19"/>
  <c r="G4103" i="19"/>
  <c r="G4095" i="19"/>
  <c r="K4111" i="19"/>
  <c r="K4103" i="19"/>
  <c r="K4095" i="19"/>
  <c r="G4144" i="19"/>
  <c r="G4136" i="19"/>
  <c r="G4128" i="19"/>
  <c r="K4144" i="19"/>
  <c r="K4136" i="19"/>
  <c r="K4128" i="19"/>
  <c r="G4177" i="19"/>
  <c r="G4169" i="19"/>
  <c r="G4161" i="19"/>
  <c r="K4177" i="19"/>
  <c r="K4169" i="19"/>
  <c r="K4161" i="19"/>
  <c r="G4210" i="19"/>
  <c r="G4202" i="19"/>
  <c r="G4194" i="19"/>
  <c r="K4210" i="19"/>
  <c r="K4202" i="19"/>
  <c r="K4194" i="19"/>
  <c r="G4243" i="19"/>
  <c r="G4235" i="19"/>
  <c r="G4227" i="19"/>
  <c r="K4243" i="19"/>
  <c r="K4235" i="19"/>
  <c r="K4227" i="19"/>
  <c r="G4252" i="19"/>
  <c r="G4268" i="19"/>
  <c r="G4260" i="19"/>
  <c r="K4252" i="19"/>
  <c r="K4268" i="19"/>
  <c r="K4260" i="19"/>
  <c r="G4301" i="19"/>
  <c r="G4293" i="19"/>
  <c r="G4285" i="19"/>
  <c r="K4301" i="19"/>
  <c r="K4293" i="19"/>
  <c r="K4285" i="19"/>
  <c r="G4326" i="19"/>
  <c r="G4318" i="19"/>
  <c r="K4334" i="19"/>
  <c r="K4326" i="19"/>
  <c r="K4318" i="19"/>
  <c r="G4359" i="19"/>
  <c r="G4351" i="19"/>
  <c r="K4367" i="19"/>
  <c r="K4359" i="19"/>
  <c r="K4351" i="19"/>
  <c r="G4400" i="19"/>
  <c r="G4392" i="19"/>
  <c r="G4384" i="19"/>
  <c r="K4400" i="19"/>
  <c r="K4392" i="19"/>
  <c r="K4384" i="19"/>
  <c r="G4433" i="19"/>
  <c r="G4425" i="19"/>
  <c r="G4417" i="19"/>
  <c r="K4433" i="19"/>
  <c r="K4425" i="19"/>
  <c r="K4417" i="19"/>
  <c r="G4466" i="19"/>
  <c r="G4458" i="19"/>
  <c r="G4450" i="19"/>
  <c r="K4466" i="19"/>
  <c r="K4458" i="19"/>
  <c r="K4450" i="19"/>
  <c r="G4499" i="19"/>
  <c r="G4491" i="19"/>
  <c r="G4483" i="19"/>
  <c r="K4499" i="19"/>
  <c r="K4491" i="19"/>
  <c r="K4483" i="19"/>
  <c r="G4508" i="19"/>
  <c r="G4524" i="19"/>
  <c r="G4516" i="19"/>
  <c r="K4508" i="19"/>
  <c r="K4524" i="19"/>
  <c r="K4516" i="19"/>
  <c r="G4557" i="19"/>
  <c r="G4549" i="19"/>
  <c r="G4541" i="19"/>
  <c r="K4557" i="19"/>
  <c r="K4549" i="19"/>
  <c r="K4541" i="19"/>
  <c r="G4582" i="19"/>
  <c r="G4574" i="19"/>
  <c r="K4590" i="19"/>
  <c r="K4582" i="19"/>
  <c r="K4574" i="19"/>
  <c r="G4615" i="19"/>
  <c r="G4607" i="19"/>
  <c r="K4623" i="19"/>
  <c r="K4615" i="19"/>
  <c r="K4607" i="19"/>
  <c r="G4656" i="19"/>
  <c r="G4648" i="19"/>
  <c r="G4640" i="19"/>
  <c r="K4656" i="19"/>
  <c r="K4648" i="19"/>
  <c r="K4640" i="19"/>
  <c r="G4689" i="19"/>
  <c r="G4681" i="19"/>
  <c r="G4673" i="19"/>
  <c r="K4689" i="19"/>
  <c r="K4681" i="19"/>
  <c r="K4673" i="19"/>
  <c r="G4722" i="19"/>
  <c r="G4714" i="19"/>
  <c r="G4706" i="19"/>
  <c r="K4722" i="19"/>
  <c r="K4714" i="19"/>
  <c r="K4706" i="19"/>
  <c r="G4755" i="19"/>
  <c r="G4747" i="19"/>
  <c r="G4739" i="19"/>
  <c r="K4755" i="19"/>
  <c r="K4747" i="19"/>
  <c r="K4739" i="19"/>
  <c r="G4764" i="19"/>
  <c r="G4780" i="19"/>
  <c r="G4772" i="19"/>
  <c r="K4764" i="19"/>
  <c r="K4780" i="19"/>
  <c r="K4772" i="19"/>
  <c r="G4813" i="19"/>
  <c r="G4805" i="19"/>
  <c r="G4797" i="19"/>
  <c r="K4813" i="19"/>
  <c r="K4805" i="19"/>
  <c r="K4797" i="19"/>
  <c r="G4838" i="19"/>
  <c r="G4830" i="19"/>
  <c r="K4846" i="19"/>
  <c r="K4838" i="19"/>
  <c r="K4830" i="19"/>
  <c r="G4871" i="19"/>
  <c r="G4863" i="19"/>
  <c r="K4879" i="19"/>
  <c r="K4871" i="19"/>
  <c r="K4863" i="19"/>
  <c r="G4912" i="19"/>
  <c r="G4904" i="19"/>
  <c r="G4896" i="19"/>
  <c r="K4912" i="19"/>
  <c r="K4904" i="19"/>
  <c r="K4896" i="19"/>
  <c r="G4945" i="19"/>
  <c r="G4937" i="19"/>
  <c r="G4929" i="19"/>
  <c r="K4945" i="19"/>
  <c r="K4937" i="19"/>
  <c r="K4929" i="19"/>
  <c r="G4978" i="19"/>
  <c r="G4970" i="19"/>
  <c r="G4962" i="19"/>
  <c r="K4978" i="19"/>
  <c r="K4970" i="19"/>
  <c r="K4962" i="19"/>
  <c r="G5011" i="19"/>
  <c r="G5003" i="19"/>
  <c r="G4995" i="19"/>
  <c r="K5011" i="19"/>
  <c r="K5003" i="19"/>
  <c r="K4995" i="19"/>
  <c r="G5020" i="19"/>
  <c r="G5036" i="19"/>
  <c r="G5028" i="19"/>
  <c r="K5020" i="19"/>
  <c r="K5036" i="19"/>
  <c r="K5028" i="19"/>
  <c r="G5069" i="19"/>
  <c r="G5061" i="19"/>
  <c r="G5053" i="19"/>
  <c r="K5069" i="19"/>
  <c r="K5061" i="19"/>
  <c r="K5053" i="19"/>
  <c r="G5094" i="19"/>
  <c r="G5086" i="19"/>
  <c r="K5102" i="19"/>
  <c r="K5094" i="19"/>
  <c r="K5086" i="19"/>
  <c r="G5127" i="19"/>
  <c r="G5119" i="19"/>
  <c r="K5135" i="19"/>
  <c r="K5127" i="19"/>
  <c r="K5119" i="19"/>
  <c r="G5168" i="19"/>
  <c r="G5160" i="19"/>
  <c r="G5152" i="19"/>
  <c r="K5168" i="19"/>
  <c r="K5160" i="19"/>
  <c r="K5152" i="19"/>
  <c r="G5201" i="19"/>
  <c r="G5193" i="19"/>
  <c r="G5185" i="19"/>
  <c r="K5201" i="19"/>
  <c r="K5193" i="19"/>
  <c r="K5185" i="19"/>
  <c r="G5234" i="19"/>
  <c r="G5226" i="19"/>
  <c r="G5218" i="19"/>
  <c r="K5234" i="19"/>
  <c r="K5226" i="19"/>
  <c r="K5218" i="19"/>
  <c r="G5267" i="19"/>
  <c r="G5259" i="19"/>
  <c r="G5251" i="19"/>
  <c r="K5267" i="19"/>
  <c r="K5259" i="19"/>
  <c r="K5251" i="19"/>
  <c r="G5276" i="19"/>
  <c r="G5292" i="19"/>
  <c r="G5284" i="19"/>
  <c r="K5276" i="19"/>
  <c r="K5292" i="19"/>
  <c r="K5284" i="19"/>
  <c r="G5325" i="19"/>
  <c r="G5317" i="19"/>
  <c r="G5309" i="19"/>
  <c r="K5325" i="19"/>
  <c r="K5317" i="19"/>
  <c r="K5309" i="19"/>
  <c r="G5350" i="19"/>
  <c r="G5342" i="19"/>
  <c r="K5358" i="19"/>
  <c r="K5350" i="19"/>
  <c r="K5342" i="19"/>
  <c r="G5383" i="19"/>
  <c r="G5375" i="19"/>
  <c r="K5391" i="19"/>
  <c r="K5383" i="19"/>
  <c r="K5375" i="19"/>
  <c r="G5415" i="19"/>
  <c r="G5407" i="19"/>
  <c r="K5424" i="19"/>
  <c r="K5416" i="19"/>
  <c r="K5408" i="19"/>
  <c r="G5459" i="19"/>
  <c r="G5451" i="19"/>
  <c r="G5443" i="19"/>
  <c r="K5459" i="19"/>
  <c r="K5451" i="19"/>
  <c r="K5443" i="19"/>
  <c r="G5468" i="19"/>
  <c r="G5484" i="19"/>
  <c r="G5476" i="19"/>
  <c r="K5468" i="19"/>
  <c r="K5484" i="19"/>
  <c r="K5476" i="19"/>
  <c r="G5517" i="19"/>
  <c r="G5509" i="19"/>
  <c r="G5501" i="19"/>
  <c r="K5517" i="19"/>
  <c r="K5509" i="19"/>
  <c r="K5501" i="19"/>
  <c r="G5542" i="19"/>
  <c r="G5534" i="19"/>
  <c r="K5550" i="19"/>
  <c r="K5542" i="19"/>
  <c r="K5534" i="19"/>
  <c r="G5575" i="19"/>
  <c r="G5567" i="19"/>
  <c r="K5583" i="19"/>
  <c r="K5575" i="19"/>
  <c r="K5567" i="19"/>
  <c r="G5616" i="19"/>
  <c r="G5608" i="19"/>
  <c r="G5600" i="19"/>
  <c r="K5616" i="19"/>
  <c r="K5608" i="19"/>
  <c r="K5600" i="19"/>
  <c r="G5649" i="19"/>
  <c r="G5641" i="19"/>
  <c r="G5633" i="19"/>
  <c r="K5649" i="19"/>
  <c r="K5641" i="19"/>
  <c r="K5633" i="19"/>
  <c r="G3199" i="19"/>
  <c r="K3248" i="19"/>
  <c r="K3273" i="19"/>
  <c r="K3298" i="19"/>
  <c r="K3331" i="19"/>
  <c r="K3364" i="19"/>
  <c r="K3405" i="19"/>
  <c r="G3455" i="19"/>
  <c r="K3504" i="19"/>
  <c r="G3570" i="19"/>
  <c r="G3595" i="19"/>
  <c r="G3620" i="19"/>
  <c r="K3661" i="19"/>
  <c r="K3686" i="19"/>
  <c r="K3711" i="19"/>
  <c r="G3793" i="19"/>
  <c r="G3826" i="19"/>
  <c r="G3851" i="19"/>
  <c r="G3884" i="19"/>
  <c r="G3909" i="19"/>
  <c r="K3934" i="19"/>
  <c r="G4016" i="19"/>
  <c r="G4049" i="19"/>
  <c r="K4033" i="19"/>
  <c r="K4074" i="19"/>
  <c r="K4099" i="19"/>
  <c r="G4165" i="19"/>
  <c r="K4190" i="19"/>
  <c r="G4272" i="19"/>
  <c r="G4297" i="19"/>
  <c r="G4338" i="19"/>
  <c r="K4322" i="19"/>
  <c r="G4380" i="19"/>
  <c r="G4429" i="19"/>
  <c r="G4446" i="19"/>
  <c r="K4495" i="19"/>
  <c r="K4528" i="19"/>
  <c r="K4553" i="19"/>
  <c r="K4594" i="19"/>
  <c r="K4627" i="19"/>
  <c r="G3218" i="19"/>
  <c r="G3210" i="19"/>
  <c r="G3202" i="19"/>
  <c r="K3218" i="19"/>
  <c r="K3210" i="19"/>
  <c r="K3202" i="19"/>
  <c r="G3251" i="19"/>
  <c r="G3243" i="19"/>
  <c r="G3235" i="19"/>
  <c r="K3251" i="19"/>
  <c r="K3243" i="19"/>
  <c r="K3235" i="19"/>
  <c r="G3260" i="19"/>
  <c r="G3276" i="19"/>
  <c r="G3268" i="19"/>
  <c r="K3260" i="19"/>
  <c r="K3276" i="19"/>
  <c r="K3268" i="19"/>
  <c r="G3309" i="19"/>
  <c r="G3301" i="19"/>
  <c r="G3293" i="19"/>
  <c r="K3309" i="19"/>
  <c r="K3301" i="19"/>
  <c r="K3293" i="19"/>
  <c r="G3334" i="19"/>
  <c r="G3326" i="19"/>
  <c r="K3342" i="19"/>
  <c r="K3334" i="19"/>
  <c r="K3326" i="19"/>
  <c r="G3367" i="19"/>
  <c r="G3359" i="19"/>
  <c r="K3375" i="19"/>
  <c r="K3367" i="19"/>
  <c r="K3359" i="19"/>
  <c r="G3408" i="19"/>
  <c r="G3400" i="19"/>
  <c r="G3392" i="19"/>
  <c r="K3408" i="19"/>
  <c r="K3400" i="19"/>
  <c r="K3392" i="19"/>
  <c r="G3441" i="19"/>
  <c r="G3433" i="19"/>
  <c r="G3425" i="19"/>
  <c r="K3441" i="19"/>
  <c r="K3433" i="19"/>
  <c r="K3425" i="19"/>
  <c r="G3474" i="19"/>
  <c r="G3466" i="19"/>
  <c r="G3458" i="19"/>
  <c r="K3474" i="19"/>
  <c r="K3466" i="19"/>
  <c r="K3458" i="19"/>
  <c r="G3507" i="19"/>
  <c r="G3499" i="19"/>
  <c r="G3491" i="19"/>
  <c r="K3507" i="19"/>
  <c r="K3499" i="19"/>
  <c r="K3491" i="19"/>
  <c r="G3516" i="19"/>
  <c r="G3532" i="19"/>
  <c r="G3524" i="19"/>
  <c r="K3516" i="19"/>
  <c r="K3532" i="19"/>
  <c r="K3524" i="19"/>
  <c r="G3565" i="19"/>
  <c r="G3557" i="19"/>
  <c r="G3549" i="19"/>
  <c r="K3565" i="19"/>
  <c r="K3557" i="19"/>
  <c r="K3549" i="19"/>
  <c r="G3590" i="19"/>
  <c r="G3582" i="19"/>
  <c r="K3598" i="19"/>
  <c r="K3590" i="19"/>
  <c r="K3582" i="19"/>
  <c r="G3623" i="19"/>
  <c r="G3615" i="19"/>
  <c r="K3631" i="19"/>
  <c r="K3623" i="19"/>
  <c r="K3615" i="19"/>
  <c r="G3664" i="19"/>
  <c r="G3656" i="19"/>
  <c r="G3648" i="19"/>
  <c r="K3664" i="19"/>
  <c r="K3656" i="19"/>
  <c r="K3648" i="19"/>
  <c r="G3697" i="19"/>
  <c r="G3689" i="19"/>
  <c r="G3681" i="19"/>
  <c r="K3697" i="19"/>
  <c r="K3689" i="19"/>
  <c r="K3681" i="19"/>
  <c r="G3730" i="19"/>
  <c r="G3722" i="19"/>
  <c r="G3714" i="19"/>
  <c r="K3730" i="19"/>
  <c r="K3722" i="19"/>
  <c r="K3714" i="19"/>
  <c r="G3763" i="19"/>
  <c r="G3755" i="19"/>
  <c r="G3747" i="19"/>
  <c r="K3763" i="19"/>
  <c r="K3755" i="19"/>
  <c r="K3747" i="19"/>
  <c r="G3772" i="19"/>
  <c r="G3788" i="19"/>
  <c r="G3780" i="19"/>
  <c r="K3772" i="19"/>
  <c r="K3788" i="19"/>
  <c r="K3780" i="19"/>
  <c r="G3821" i="19"/>
  <c r="G3813" i="19"/>
  <c r="G3805" i="19"/>
  <c r="K3821" i="19"/>
  <c r="K3813" i="19"/>
  <c r="K3805" i="19"/>
  <c r="G3846" i="19"/>
  <c r="G3838" i="19"/>
  <c r="K3854" i="19"/>
  <c r="K3846" i="19"/>
  <c r="K3838" i="19"/>
  <c r="G3879" i="19"/>
  <c r="G3871" i="19"/>
  <c r="K3887" i="19"/>
  <c r="K3879" i="19"/>
  <c r="K3871" i="19"/>
  <c r="G3920" i="19"/>
  <c r="G3912" i="19"/>
  <c r="G3904" i="19"/>
  <c r="K3920" i="19"/>
  <c r="K3912" i="19"/>
  <c r="K3904" i="19"/>
  <c r="G3953" i="19"/>
  <c r="G3945" i="19"/>
  <c r="G3937" i="19"/>
  <c r="K3953" i="19"/>
  <c r="K3945" i="19"/>
  <c r="K3937" i="19"/>
  <c r="G3986" i="19"/>
  <c r="G3978" i="19"/>
  <c r="G3970" i="19"/>
  <c r="K3986" i="19"/>
  <c r="K3978" i="19"/>
  <c r="K3970" i="19"/>
  <c r="G4019" i="19"/>
  <c r="G4011" i="19"/>
  <c r="G4003" i="19"/>
  <c r="K4019" i="19"/>
  <c r="K4011" i="19"/>
  <c r="K4003" i="19"/>
  <c r="G4028" i="19"/>
  <c r="G4044" i="19"/>
  <c r="G4036" i="19"/>
  <c r="K4028" i="19"/>
  <c r="K4044" i="19"/>
  <c r="K4036" i="19"/>
  <c r="G4077" i="19"/>
  <c r="G4069" i="19"/>
  <c r="G4061" i="19"/>
  <c r="K4077" i="19"/>
  <c r="K4069" i="19"/>
  <c r="K4061" i="19"/>
  <c r="G4102" i="19"/>
  <c r="G4094" i="19"/>
  <c r="K4110" i="19"/>
  <c r="K4102" i="19"/>
  <c r="K4094" i="19"/>
  <c r="G4135" i="19"/>
  <c r="G4127" i="19"/>
  <c r="K4143" i="19"/>
  <c r="K4135" i="19"/>
  <c r="K4127" i="19"/>
  <c r="G4176" i="19"/>
  <c r="G4168" i="19"/>
  <c r="G4160" i="19"/>
  <c r="K4176" i="19"/>
  <c r="K4168" i="19"/>
  <c r="K4160" i="19"/>
  <c r="G4209" i="19"/>
  <c r="G4201" i="19"/>
  <c r="G4193" i="19"/>
  <c r="K4209" i="19"/>
  <c r="K4201" i="19"/>
  <c r="K4193" i="19"/>
  <c r="G4242" i="19"/>
  <c r="G4234" i="19"/>
  <c r="G4226" i="19"/>
  <c r="K4242" i="19"/>
  <c r="K4234" i="19"/>
  <c r="K4226" i="19"/>
  <c r="G4275" i="19"/>
  <c r="G4267" i="19"/>
  <c r="G4259" i="19"/>
  <c r="K4275" i="19"/>
  <c r="K4267" i="19"/>
  <c r="K4259" i="19"/>
  <c r="G4284" i="19"/>
  <c r="G4300" i="19"/>
  <c r="G4292" i="19"/>
  <c r="K4284" i="19"/>
  <c r="K4300" i="19"/>
  <c r="K4292" i="19"/>
  <c r="G4333" i="19"/>
  <c r="G4325" i="19"/>
  <c r="G4317" i="19"/>
  <c r="K4333" i="19"/>
  <c r="K4325" i="19"/>
  <c r="K4317" i="19"/>
  <c r="G4358" i="19"/>
  <c r="G4350" i="19"/>
  <c r="K4366" i="19"/>
  <c r="K4358" i="19"/>
  <c r="K4350" i="19"/>
  <c r="G4391" i="19"/>
  <c r="G4383" i="19"/>
  <c r="K4399" i="19"/>
  <c r="K4391" i="19"/>
  <c r="K4383" i="19"/>
  <c r="G4432" i="19"/>
  <c r="G4424" i="19"/>
  <c r="G4416" i="19"/>
  <c r="K4432" i="19"/>
  <c r="K4424" i="19"/>
  <c r="K4416" i="19"/>
  <c r="G4465" i="19"/>
  <c r="G4457" i="19"/>
  <c r="G4449" i="19"/>
  <c r="K4465" i="19"/>
  <c r="K4457" i="19"/>
  <c r="K4449" i="19"/>
  <c r="G4498" i="19"/>
  <c r="G4490" i="19"/>
  <c r="G4482" i="19"/>
  <c r="K4498" i="19"/>
  <c r="K4490" i="19"/>
  <c r="K4482" i="19"/>
  <c r="G4531" i="19"/>
  <c r="G4523" i="19"/>
  <c r="G4515" i="19"/>
  <c r="K4531" i="19"/>
  <c r="K4523" i="19"/>
  <c r="K4515" i="19"/>
  <c r="G4540" i="19"/>
  <c r="G4556" i="19"/>
  <c r="G4548" i="19"/>
  <c r="K4540" i="19"/>
  <c r="K4556" i="19"/>
  <c r="K4548" i="19"/>
  <c r="G4589" i="19"/>
  <c r="G4581" i="19"/>
  <c r="G4573" i="19"/>
  <c r="K4589" i="19"/>
  <c r="K4581" i="19"/>
  <c r="K4573" i="19"/>
  <c r="G4614" i="19"/>
  <c r="G4606" i="19"/>
  <c r="K4622" i="19"/>
  <c r="K4614" i="19"/>
  <c r="K4606" i="19"/>
  <c r="G4647" i="19"/>
  <c r="G4639" i="19"/>
  <c r="K4655" i="19"/>
  <c r="K4647" i="19"/>
  <c r="K4639" i="19"/>
  <c r="G4688" i="19"/>
  <c r="G4680" i="19"/>
  <c r="G4672" i="19"/>
  <c r="K4688" i="19"/>
  <c r="K4680" i="19"/>
  <c r="K4672" i="19"/>
  <c r="G4721" i="19"/>
  <c r="G4713" i="19"/>
  <c r="G4705" i="19"/>
  <c r="K4721" i="19"/>
  <c r="K4713" i="19"/>
  <c r="K4705" i="19"/>
  <c r="G4754" i="19"/>
  <c r="G4746" i="19"/>
  <c r="G4738" i="19"/>
  <c r="K4754" i="19"/>
  <c r="K4746" i="19"/>
  <c r="K4738" i="19"/>
  <c r="G4787" i="19"/>
  <c r="G4779" i="19"/>
  <c r="G4771" i="19"/>
  <c r="K4787" i="19"/>
  <c r="K4779" i="19"/>
  <c r="K4771" i="19"/>
  <c r="G4796" i="19"/>
  <c r="G4812" i="19"/>
  <c r="G4804" i="19"/>
  <c r="K4796" i="19"/>
  <c r="K4812" i="19"/>
  <c r="K4804" i="19"/>
  <c r="G4845" i="19"/>
  <c r="G4837" i="19"/>
  <c r="G4829" i="19"/>
  <c r="K4845" i="19"/>
  <c r="K4837" i="19"/>
  <c r="K4829" i="19"/>
  <c r="G4870" i="19"/>
  <c r="G4862" i="19"/>
  <c r="K4878" i="19"/>
  <c r="K4870" i="19"/>
  <c r="K4862" i="19"/>
  <c r="G4903" i="19"/>
  <c r="G4895" i="19"/>
  <c r="K4911" i="19"/>
  <c r="K4903" i="19"/>
  <c r="K4895" i="19"/>
  <c r="G4944" i="19"/>
  <c r="G4936" i="19"/>
  <c r="G4928" i="19"/>
  <c r="K4944" i="19"/>
  <c r="K4936" i="19"/>
  <c r="K4928" i="19"/>
  <c r="G4977" i="19"/>
  <c r="G4969" i="19"/>
  <c r="G4961" i="19"/>
  <c r="K4977" i="19"/>
  <c r="K4969" i="19"/>
  <c r="K4961" i="19"/>
  <c r="G5010" i="19"/>
  <c r="G5002" i="19"/>
  <c r="G4994" i="19"/>
  <c r="K5010" i="19"/>
  <c r="K5002" i="19"/>
  <c r="K4994" i="19"/>
  <c r="G5043" i="19"/>
  <c r="G5035" i="19"/>
  <c r="G5027" i="19"/>
  <c r="K5043" i="19"/>
  <c r="K5035" i="19"/>
  <c r="K5027" i="19"/>
  <c r="G5052" i="19"/>
  <c r="G5068" i="19"/>
  <c r="G5060" i="19"/>
  <c r="K5052" i="19"/>
  <c r="K5068" i="19"/>
  <c r="K5060" i="19"/>
  <c r="G5101" i="19"/>
  <c r="G5093" i="19"/>
  <c r="G5085" i="19"/>
  <c r="K5101" i="19"/>
  <c r="K5093" i="19"/>
  <c r="K5085" i="19"/>
  <c r="G5126" i="19"/>
  <c r="G5118" i="19"/>
  <c r="K5134" i="19"/>
  <c r="K5126" i="19"/>
  <c r="K5118" i="19"/>
  <c r="G5159" i="19"/>
  <c r="G5151" i="19"/>
  <c r="K5167" i="19"/>
  <c r="K5159" i="19"/>
  <c r="K5151" i="19"/>
  <c r="G5200" i="19"/>
  <c r="G5192" i="19"/>
  <c r="G5184" i="19"/>
  <c r="K5200" i="19"/>
  <c r="K5192" i="19"/>
  <c r="K5184" i="19"/>
  <c r="G5233" i="19"/>
  <c r="G5225" i="19"/>
  <c r="G5217" i="19"/>
  <c r="K5233" i="19"/>
  <c r="K5225" i="19"/>
  <c r="K5217" i="19"/>
  <c r="G5266" i="19"/>
  <c r="G5258" i="19"/>
  <c r="G5250" i="19"/>
  <c r="K5266" i="19"/>
  <c r="K5258" i="19"/>
  <c r="K5250" i="19"/>
  <c r="G5299" i="19"/>
  <c r="G5291" i="19"/>
  <c r="G5283" i="19"/>
  <c r="K5299" i="19"/>
  <c r="K5291" i="19"/>
  <c r="K5283" i="19"/>
  <c r="G5308" i="19"/>
  <c r="G5324" i="19"/>
  <c r="G5316" i="19"/>
  <c r="K5308" i="19"/>
  <c r="K5324" i="19"/>
  <c r="K5316" i="19"/>
  <c r="G5357" i="19"/>
  <c r="G5349" i="19"/>
  <c r="G5341" i="19"/>
  <c r="K5357" i="19"/>
  <c r="K5349" i="19"/>
  <c r="K5341" i="19"/>
  <c r="G5382" i="19"/>
  <c r="G5374" i="19"/>
  <c r="K5390" i="19"/>
  <c r="K5382" i="19"/>
  <c r="K5374" i="19"/>
  <c r="G5414" i="19"/>
  <c r="G5406" i="19"/>
  <c r="K5423" i="19"/>
  <c r="K5415" i="19"/>
  <c r="K5407" i="19"/>
  <c r="G5458" i="19"/>
  <c r="G5450" i="19"/>
  <c r="G5442" i="19"/>
  <c r="K5458" i="19"/>
  <c r="K5450" i="19"/>
  <c r="K5442" i="19"/>
  <c r="G5491" i="19"/>
  <c r="G5483" i="19"/>
  <c r="G5475" i="19"/>
  <c r="K5491" i="19"/>
  <c r="K5483" i="19"/>
  <c r="K5475" i="19"/>
  <c r="G5500" i="19"/>
  <c r="G5516" i="19"/>
  <c r="G5508" i="19"/>
  <c r="K5500" i="19"/>
  <c r="K5516" i="19"/>
  <c r="K5508" i="19"/>
  <c r="G5549" i="19"/>
  <c r="G5541" i="19"/>
  <c r="G5533" i="19"/>
  <c r="K5549" i="19"/>
  <c r="K5541" i="19"/>
  <c r="K5533" i="19"/>
  <c r="G5574" i="19"/>
  <c r="G5566" i="19"/>
  <c r="K5582" i="19"/>
  <c r="K5574" i="19"/>
  <c r="K5566" i="19"/>
  <c r="G5607" i="19"/>
  <c r="G5599" i="19"/>
  <c r="K5615" i="19"/>
  <c r="K5607" i="19"/>
  <c r="K5599" i="19"/>
  <c r="G5648" i="19"/>
  <c r="G5640" i="19"/>
  <c r="G5632" i="19"/>
  <c r="K5648" i="19"/>
  <c r="K5640" i="19"/>
  <c r="K5632" i="19"/>
  <c r="K3207" i="19"/>
  <c r="K3240" i="19"/>
  <c r="K3314" i="19"/>
  <c r="K3339" i="19"/>
  <c r="G3397" i="19"/>
  <c r="K3430" i="19"/>
  <c r="G3488" i="19"/>
  <c r="K3537" i="19"/>
  <c r="K3570" i="19"/>
  <c r="K3595" i="19"/>
  <c r="K3620" i="19"/>
  <c r="K3653" i="19"/>
  <c r="K3678" i="19"/>
  <c r="G3760" i="19"/>
  <c r="G3777" i="19"/>
  <c r="G3810" i="19"/>
  <c r="K3851" i="19"/>
  <c r="K3876" i="19"/>
  <c r="G3942" i="19"/>
  <c r="K3975" i="19"/>
  <c r="K4000" i="19"/>
  <c r="G4082" i="19"/>
  <c r="G4099" i="19"/>
  <c r="K4124" i="19"/>
  <c r="K4173" i="19"/>
  <c r="K4206" i="19"/>
  <c r="K4231" i="19"/>
  <c r="K4256" i="19"/>
  <c r="G4322" i="19"/>
  <c r="G4355" i="19"/>
  <c r="G4396" i="19"/>
  <c r="G4421" i="19"/>
  <c r="G4454" i="19"/>
  <c r="G4528" i="19"/>
  <c r="G4561" i="19"/>
  <c r="G4586" i="19"/>
  <c r="G4611" i="19"/>
  <c r="G4644" i="19"/>
  <c r="G3219" i="19"/>
  <c r="G3217" i="19"/>
  <c r="G3209" i="19"/>
  <c r="G3201" i="19"/>
  <c r="K3217" i="19"/>
  <c r="K3209" i="19"/>
  <c r="K3201" i="19"/>
  <c r="G3250" i="19"/>
  <c r="G3242" i="19"/>
  <c r="G3234" i="19"/>
  <c r="K3250" i="19"/>
  <c r="K3242" i="19"/>
  <c r="K3234" i="19"/>
  <c r="G3283" i="19"/>
  <c r="G3275" i="19"/>
  <c r="G3267" i="19"/>
  <c r="K3283" i="19"/>
  <c r="K3275" i="19"/>
  <c r="K3267" i="19"/>
  <c r="G3292" i="19"/>
  <c r="G3308" i="19"/>
  <c r="G3300" i="19"/>
  <c r="K3292" i="19"/>
  <c r="K3308" i="19"/>
  <c r="K3300" i="19"/>
  <c r="G3341" i="19"/>
  <c r="G3333" i="19"/>
  <c r="G3325" i="19"/>
  <c r="K3341" i="19"/>
  <c r="K3333" i="19"/>
  <c r="K3325" i="19"/>
  <c r="G3366" i="19"/>
  <c r="G3358" i="19"/>
  <c r="K3374" i="19"/>
  <c r="K3366" i="19"/>
  <c r="K3358" i="19"/>
  <c r="G3399" i="19"/>
  <c r="G3391" i="19"/>
  <c r="K3407" i="19"/>
  <c r="K3399" i="19"/>
  <c r="K3391" i="19"/>
  <c r="G3440" i="19"/>
  <c r="G3432" i="19"/>
  <c r="G3424" i="19"/>
  <c r="K3440" i="19"/>
  <c r="K3432" i="19"/>
  <c r="K3424" i="19"/>
  <c r="G3473" i="19"/>
  <c r="G3465" i="19"/>
  <c r="G3457" i="19"/>
  <c r="K3473" i="19"/>
  <c r="K3465" i="19"/>
  <c r="K3457" i="19"/>
  <c r="G3506" i="19"/>
  <c r="G3498" i="19"/>
  <c r="G3490" i="19"/>
  <c r="K3506" i="19"/>
  <c r="K3498" i="19"/>
  <c r="K3490" i="19"/>
  <c r="G3539" i="19"/>
  <c r="G3531" i="19"/>
  <c r="G3523" i="19"/>
  <c r="K3539" i="19"/>
  <c r="K3531" i="19"/>
  <c r="K3523" i="19"/>
  <c r="G3548" i="19"/>
  <c r="G3564" i="19"/>
  <c r="G3556" i="19"/>
  <c r="K3548" i="19"/>
  <c r="K3564" i="19"/>
  <c r="K3556" i="19"/>
  <c r="G3597" i="19"/>
  <c r="G3589" i="19"/>
  <c r="G3581" i="19"/>
  <c r="K3597" i="19"/>
  <c r="K3589" i="19"/>
  <c r="K3581" i="19"/>
  <c r="G3622" i="19"/>
  <c r="G3614" i="19"/>
  <c r="K3630" i="19"/>
  <c r="K3622" i="19"/>
  <c r="K3614" i="19"/>
  <c r="G3655" i="19"/>
  <c r="G3647" i="19"/>
  <c r="K3663" i="19"/>
  <c r="K3655" i="19"/>
  <c r="K3647" i="19"/>
  <c r="G3696" i="19"/>
  <c r="G3688" i="19"/>
  <c r="G3680" i="19"/>
  <c r="K3696" i="19"/>
  <c r="K3688" i="19"/>
  <c r="K3680" i="19"/>
  <c r="G3729" i="19"/>
  <c r="G3721" i="19"/>
  <c r="G3713" i="19"/>
  <c r="K3729" i="19"/>
  <c r="K3721" i="19"/>
  <c r="K3713" i="19"/>
  <c r="G3762" i="19"/>
  <c r="G3754" i="19"/>
  <c r="G3746" i="19"/>
  <c r="K3762" i="19"/>
  <c r="K3754" i="19"/>
  <c r="K3746" i="19"/>
  <c r="G3795" i="19"/>
  <c r="G3787" i="19"/>
  <c r="G3779" i="19"/>
  <c r="K3795" i="19"/>
  <c r="K3787" i="19"/>
  <c r="K3779" i="19"/>
  <c r="G3804" i="19"/>
  <c r="G3820" i="19"/>
  <c r="G3812" i="19"/>
  <c r="K3804" i="19"/>
  <c r="K3820" i="19"/>
  <c r="K3812" i="19"/>
  <c r="G3853" i="19"/>
  <c r="G3845" i="19"/>
  <c r="G3837" i="19"/>
  <c r="K3853" i="19"/>
  <c r="K3845" i="19"/>
  <c r="K3837" i="19"/>
  <c r="G3878" i="19"/>
  <c r="G3870" i="19"/>
  <c r="K3886" i="19"/>
  <c r="K3878" i="19"/>
  <c r="K3870" i="19"/>
  <c r="G3911" i="19"/>
  <c r="G3903" i="19"/>
  <c r="K3919" i="19"/>
  <c r="K3911" i="19"/>
  <c r="K3903" i="19"/>
  <c r="G3952" i="19"/>
  <c r="G3944" i="19"/>
  <c r="G3936" i="19"/>
  <c r="K3952" i="19"/>
  <c r="K3944" i="19"/>
  <c r="K3936" i="19"/>
  <c r="G3985" i="19"/>
  <c r="G3977" i="19"/>
  <c r="G3969" i="19"/>
  <c r="K3985" i="19"/>
  <c r="K3977" i="19"/>
  <c r="K3969" i="19"/>
  <c r="G4018" i="19"/>
  <c r="G4010" i="19"/>
  <c r="G4002" i="19"/>
  <c r="K4018" i="19"/>
  <c r="K4010" i="19"/>
  <c r="K4002" i="19"/>
  <c r="G4051" i="19"/>
  <c r="G4043" i="19"/>
  <c r="G4035" i="19"/>
  <c r="K4051" i="19"/>
  <c r="K4043" i="19"/>
  <c r="K4035" i="19"/>
  <c r="G4060" i="19"/>
  <c r="G4076" i="19"/>
  <c r="G4068" i="19"/>
  <c r="K4060" i="19"/>
  <c r="K4076" i="19"/>
  <c r="K4068" i="19"/>
  <c r="G4109" i="19"/>
  <c r="G4101" i="19"/>
  <c r="G4093" i="19"/>
  <c r="K4109" i="19"/>
  <c r="K4101" i="19"/>
  <c r="K4093" i="19"/>
  <c r="G4134" i="19"/>
  <c r="G4126" i="19"/>
  <c r="K4142" i="19"/>
  <c r="K4134" i="19"/>
  <c r="K4126" i="19"/>
  <c r="G4167" i="19"/>
  <c r="G4159" i="19"/>
  <c r="K4175" i="19"/>
  <c r="K4167" i="19"/>
  <c r="K4159" i="19"/>
  <c r="G4208" i="19"/>
  <c r="G4200" i="19"/>
  <c r="G4192" i="19"/>
  <c r="K4208" i="19"/>
  <c r="K4200" i="19"/>
  <c r="K4192" i="19"/>
  <c r="G4241" i="19"/>
  <c r="G4233" i="19"/>
  <c r="G4225" i="19"/>
  <c r="K4241" i="19"/>
  <c r="K4233" i="19"/>
  <c r="K4225" i="19"/>
  <c r="G4274" i="19"/>
  <c r="G4266" i="19"/>
  <c r="G4258" i="19"/>
  <c r="K4274" i="19"/>
  <c r="K4266" i="19"/>
  <c r="K4258" i="19"/>
  <c r="G4307" i="19"/>
  <c r="G4299" i="19"/>
  <c r="G4291" i="19"/>
  <c r="K4307" i="19"/>
  <c r="K4299" i="19"/>
  <c r="K4291" i="19"/>
  <c r="G4316" i="19"/>
  <c r="G4332" i="19"/>
  <c r="G4324" i="19"/>
  <c r="K4316" i="19"/>
  <c r="K4332" i="19"/>
  <c r="K4324" i="19"/>
  <c r="G4365" i="19"/>
  <c r="G4357" i="19"/>
  <c r="G4349" i="19"/>
  <c r="K4365" i="19"/>
  <c r="K4357" i="19"/>
  <c r="K4349" i="19"/>
  <c r="G4390" i="19"/>
  <c r="G4382" i="19"/>
  <c r="K4398" i="19"/>
  <c r="K4390" i="19"/>
  <c r="K4382" i="19"/>
  <c r="G4423" i="19"/>
  <c r="G4415" i="19"/>
  <c r="K4431" i="19"/>
  <c r="K4423" i="19"/>
  <c r="K4415" i="19"/>
  <c r="G4464" i="19"/>
  <c r="G4456" i="19"/>
  <c r="G4448" i="19"/>
  <c r="K4464" i="19"/>
  <c r="K4456" i="19"/>
  <c r="K4448" i="19"/>
  <c r="G4497" i="19"/>
  <c r="G4489" i="19"/>
  <c r="G4481" i="19"/>
  <c r="K4497" i="19"/>
  <c r="K4489" i="19"/>
  <c r="K4481" i="19"/>
  <c r="G4530" i="19"/>
  <c r="G4522" i="19"/>
  <c r="G4514" i="19"/>
  <c r="K4530" i="19"/>
  <c r="K4522" i="19"/>
  <c r="K4514" i="19"/>
  <c r="G4563" i="19"/>
  <c r="G4555" i="19"/>
  <c r="G4547" i="19"/>
  <c r="K4563" i="19"/>
  <c r="K4555" i="19"/>
  <c r="K4547" i="19"/>
  <c r="G4572" i="19"/>
  <c r="G4588" i="19"/>
  <c r="G4580" i="19"/>
  <c r="K4572" i="19"/>
  <c r="K4588" i="19"/>
  <c r="K4580" i="19"/>
  <c r="G4621" i="19"/>
  <c r="G4613" i="19"/>
  <c r="G4605" i="19"/>
  <c r="K4621" i="19"/>
  <c r="K4613" i="19"/>
  <c r="K4605" i="19"/>
  <c r="G4646" i="19"/>
  <c r="G4638" i="19"/>
  <c r="K4654" i="19"/>
  <c r="K4646" i="19"/>
  <c r="K4638" i="19"/>
  <c r="G4679" i="19"/>
  <c r="G4671" i="19"/>
  <c r="K4687" i="19"/>
  <c r="K4679" i="19"/>
  <c r="K4671" i="19"/>
  <c r="G4720" i="19"/>
  <c r="G4712" i="19"/>
  <c r="G4704" i="19"/>
  <c r="K4720" i="19"/>
  <c r="K4712" i="19"/>
  <c r="K4704" i="19"/>
  <c r="G4753" i="19"/>
  <c r="G4745" i="19"/>
  <c r="G4737" i="19"/>
  <c r="K4753" i="19"/>
  <c r="K4745" i="19"/>
  <c r="K4737" i="19"/>
  <c r="G4786" i="19"/>
  <c r="G4778" i="19"/>
  <c r="G4770" i="19"/>
  <c r="K4786" i="19"/>
  <c r="K4778" i="19"/>
  <c r="K4770" i="19"/>
  <c r="G4819" i="19"/>
  <c r="G4811" i="19"/>
  <c r="G4803" i="19"/>
  <c r="K4819" i="19"/>
  <c r="K4811" i="19"/>
  <c r="K4803" i="19"/>
  <c r="G4828" i="19"/>
  <c r="G4844" i="19"/>
  <c r="G4836" i="19"/>
  <c r="K4828" i="19"/>
  <c r="K4844" i="19"/>
  <c r="K4836" i="19"/>
  <c r="G4877" i="19"/>
  <c r="G4869" i="19"/>
  <c r="G4861" i="19"/>
  <c r="K4877" i="19"/>
  <c r="K4869" i="19"/>
  <c r="K4861" i="19"/>
  <c r="G4902" i="19"/>
  <c r="G4894" i="19"/>
  <c r="K4910" i="19"/>
  <c r="K4902" i="19"/>
  <c r="K4894" i="19"/>
  <c r="G4935" i="19"/>
  <c r="G4927" i="19"/>
  <c r="K4943" i="19"/>
  <c r="K4935" i="19"/>
  <c r="K4927" i="19"/>
  <c r="G4976" i="19"/>
  <c r="G4968" i="19"/>
  <c r="G4960" i="19"/>
  <c r="K4976" i="19"/>
  <c r="K4968" i="19"/>
  <c r="K4960" i="19"/>
  <c r="G5009" i="19"/>
  <c r="G5001" i="19"/>
  <c r="G4993" i="19"/>
  <c r="K5009" i="19"/>
  <c r="K5001" i="19"/>
  <c r="K4993" i="19"/>
  <c r="G5042" i="19"/>
  <c r="G5034" i="19"/>
  <c r="G5026" i="19"/>
  <c r="K5042" i="19"/>
  <c r="K5034" i="19"/>
  <c r="K5026" i="19"/>
  <c r="G5075" i="19"/>
  <c r="G5067" i="19"/>
  <c r="G5059" i="19"/>
  <c r="K5075" i="19"/>
  <c r="K5067" i="19"/>
  <c r="K5059" i="19"/>
  <c r="G5084" i="19"/>
  <c r="G5100" i="19"/>
  <c r="G5092" i="19"/>
  <c r="K5084" i="19"/>
  <c r="K5100" i="19"/>
  <c r="K5092" i="19"/>
  <c r="G5133" i="19"/>
  <c r="G5125" i="19"/>
  <c r="G5117" i="19"/>
  <c r="K5133" i="19"/>
  <c r="K5125" i="19"/>
  <c r="K5117" i="19"/>
  <c r="G5158" i="19"/>
  <c r="G5150" i="19"/>
  <c r="K5166" i="19"/>
  <c r="K5158" i="19"/>
  <c r="K5150" i="19"/>
  <c r="G5191" i="19"/>
  <c r="G5183" i="19"/>
  <c r="K5199" i="19"/>
  <c r="K5191" i="19"/>
  <c r="K5183" i="19"/>
  <c r="G5232" i="19"/>
  <c r="G5224" i="19"/>
  <c r="G5216" i="19"/>
  <c r="K5232" i="19"/>
  <c r="K5224" i="19"/>
  <c r="K5216" i="19"/>
  <c r="G5265" i="19"/>
  <c r="G5257" i="19"/>
  <c r="G5249" i="19"/>
  <c r="K5265" i="19"/>
  <c r="K5257" i="19"/>
  <c r="K5249" i="19"/>
  <c r="G5298" i="19"/>
  <c r="G5290" i="19"/>
  <c r="G5282" i="19"/>
  <c r="K5298" i="19"/>
  <c r="K5290" i="19"/>
  <c r="K5282" i="19"/>
  <c r="G5331" i="19"/>
  <c r="G5323" i="19"/>
  <c r="G5315" i="19"/>
  <c r="K5331" i="19"/>
  <c r="K5323" i="19"/>
  <c r="K5315" i="19"/>
  <c r="G5340" i="19"/>
  <c r="G5356" i="19"/>
  <c r="G5348" i="19"/>
  <c r="K5340" i="19"/>
  <c r="K5356" i="19"/>
  <c r="K5348" i="19"/>
  <c r="G5389" i="19"/>
  <c r="G5381" i="19"/>
  <c r="G5373" i="19"/>
  <c r="K5389" i="19"/>
  <c r="K5381" i="19"/>
  <c r="K5373" i="19"/>
  <c r="G5421" i="19"/>
  <c r="G5413" i="19"/>
  <c r="G5405" i="19"/>
  <c r="K5422" i="19"/>
  <c r="K5414" i="19"/>
  <c r="K5406" i="19"/>
  <c r="G5457" i="19"/>
  <c r="G5449" i="19"/>
  <c r="G5441" i="19"/>
  <c r="K5457" i="19"/>
  <c r="K5449" i="19"/>
  <c r="K5441" i="19"/>
  <c r="G5490" i="19"/>
  <c r="G5482" i="19"/>
  <c r="G5474" i="19"/>
  <c r="K5490" i="19"/>
  <c r="K5482" i="19"/>
  <c r="K5474" i="19"/>
  <c r="G5523" i="19"/>
  <c r="G5515" i="19"/>
  <c r="G5507" i="19"/>
  <c r="K5523" i="19"/>
  <c r="K5515" i="19"/>
  <c r="K5507" i="19"/>
  <c r="G5532" i="19"/>
  <c r="G5548" i="19"/>
  <c r="G5540" i="19"/>
  <c r="K5532" i="19"/>
  <c r="K5548" i="19"/>
  <c r="K5540" i="19"/>
  <c r="G5581" i="19"/>
  <c r="G5573" i="19"/>
  <c r="G5565" i="19"/>
  <c r="K5581" i="19"/>
  <c r="K5573" i="19"/>
  <c r="K5565" i="19"/>
  <c r="G5606" i="19"/>
  <c r="G5598" i="19"/>
  <c r="K5614" i="19"/>
  <c r="K5606" i="19"/>
  <c r="K5598" i="19"/>
  <c r="G5639" i="19"/>
  <c r="G5631" i="19"/>
  <c r="K5647" i="19"/>
  <c r="K5639" i="19"/>
  <c r="K5631" i="19"/>
  <c r="G3248" i="19"/>
  <c r="G3273" i="19"/>
  <c r="G3298" i="19"/>
  <c r="K3347" i="19"/>
  <c r="K3372" i="19"/>
  <c r="K3389" i="19"/>
  <c r="K3422" i="19"/>
  <c r="K3455" i="19"/>
  <c r="G3537" i="19"/>
  <c r="G3554" i="19"/>
  <c r="K3603" i="19"/>
  <c r="K3628" i="19"/>
  <c r="K3645" i="19"/>
  <c r="G3711" i="19"/>
  <c r="G3744" i="19"/>
  <c r="G3818" i="19"/>
  <c r="G3843" i="19"/>
  <c r="G3876" i="19"/>
  <c r="K3909" i="19"/>
  <c r="K3942" i="19"/>
  <c r="G4000" i="19"/>
  <c r="K4049" i="19"/>
  <c r="K4066" i="19"/>
  <c r="G4124" i="19"/>
  <c r="G4173" i="19"/>
  <c r="G4231" i="19"/>
  <c r="G4264" i="19"/>
  <c r="G4289" i="19"/>
  <c r="K4330" i="19"/>
  <c r="K4355" i="19"/>
  <c r="K4462" i="19"/>
  <c r="K4487" i="19"/>
  <c r="K4512" i="19"/>
  <c r="G4594" i="19"/>
  <c r="G4619" i="19"/>
  <c r="K4611" i="19"/>
  <c r="G4652" i="19"/>
  <c r="K4652" i="19"/>
  <c r="G3216" i="19"/>
  <c r="G3208" i="19"/>
  <c r="G3200" i="19"/>
  <c r="K3216" i="19"/>
  <c r="K3208" i="19"/>
  <c r="K3200" i="19"/>
  <c r="G3249" i="19"/>
  <c r="G3241" i="19"/>
  <c r="G3233" i="19"/>
  <c r="K3249" i="19"/>
  <c r="K3241" i="19"/>
  <c r="K3233" i="19"/>
  <c r="G3282" i="19"/>
  <c r="G3274" i="19"/>
  <c r="G3266" i="19"/>
  <c r="K3282" i="19"/>
  <c r="K3274" i="19"/>
  <c r="K3266" i="19"/>
  <c r="G3315" i="19"/>
  <c r="G3307" i="19"/>
  <c r="G3299" i="19"/>
  <c r="K3315" i="19"/>
  <c r="K3307" i="19"/>
  <c r="K3299" i="19"/>
  <c r="G3324" i="19"/>
  <c r="G3340" i="19"/>
  <c r="G3332" i="19"/>
  <c r="K3324" i="19"/>
  <c r="K3340" i="19"/>
  <c r="K3332" i="19"/>
  <c r="G3373" i="19"/>
  <c r="G3365" i="19"/>
  <c r="G3357" i="19"/>
  <c r="K3373" i="19"/>
  <c r="K3365" i="19"/>
  <c r="K3357" i="19"/>
  <c r="G3398" i="19"/>
  <c r="G3390" i="19"/>
  <c r="K3406" i="19"/>
  <c r="K3398" i="19"/>
  <c r="K3390" i="19"/>
  <c r="G3431" i="19"/>
  <c r="G3423" i="19"/>
  <c r="K3439" i="19"/>
  <c r="K3431" i="19"/>
  <c r="K3423" i="19"/>
  <c r="G3472" i="19"/>
  <c r="G3464" i="19"/>
  <c r="G3456" i="19"/>
  <c r="K3472" i="19"/>
  <c r="K3464" i="19"/>
  <c r="K3456" i="19"/>
  <c r="G3505" i="19"/>
  <c r="G3497" i="19"/>
  <c r="G3489" i="19"/>
  <c r="K3505" i="19"/>
  <c r="K3497" i="19"/>
  <c r="K3489" i="19"/>
  <c r="G3538" i="19"/>
  <c r="G3530" i="19"/>
  <c r="G3522" i="19"/>
  <c r="K3538" i="19"/>
  <c r="K3530" i="19"/>
  <c r="K3522" i="19"/>
  <c r="G3571" i="19"/>
  <c r="G3563" i="19"/>
  <c r="G3555" i="19"/>
  <c r="K3571" i="19"/>
  <c r="K3563" i="19"/>
  <c r="K3555" i="19"/>
  <c r="G3580" i="19"/>
  <c r="G3596" i="19"/>
  <c r="G3588" i="19"/>
  <c r="K3580" i="19"/>
  <c r="K3596" i="19"/>
  <c r="K3588" i="19"/>
  <c r="G3629" i="19"/>
  <c r="G3621" i="19"/>
  <c r="G3613" i="19"/>
  <c r="K3629" i="19"/>
  <c r="K3621" i="19"/>
  <c r="K3613" i="19"/>
  <c r="G3654" i="19"/>
  <c r="G3646" i="19"/>
  <c r="K3662" i="19"/>
  <c r="K3654" i="19"/>
  <c r="K3646" i="19"/>
  <c r="G3687" i="19"/>
  <c r="G3679" i="19"/>
  <c r="K3695" i="19"/>
  <c r="K3687" i="19"/>
  <c r="K3679" i="19"/>
  <c r="G3728" i="19"/>
  <c r="G3720" i="19"/>
  <c r="G3712" i="19"/>
  <c r="K3728" i="19"/>
  <c r="K3720" i="19"/>
  <c r="K3712" i="19"/>
  <c r="G3761" i="19"/>
  <c r="G3753" i="19"/>
  <c r="G3745" i="19"/>
  <c r="K3761" i="19"/>
  <c r="K3753" i="19"/>
  <c r="K3745" i="19"/>
  <c r="G3794" i="19"/>
  <c r="G3786" i="19"/>
  <c r="G3778" i="19"/>
  <c r="K3794" i="19"/>
  <c r="K3786" i="19"/>
  <c r="K3778" i="19"/>
  <c r="G3827" i="19"/>
  <c r="G3819" i="19"/>
  <c r="G3811" i="19"/>
  <c r="K3827" i="19"/>
  <c r="K3819" i="19"/>
  <c r="K3811" i="19"/>
  <c r="G3836" i="19"/>
  <c r="G3852" i="19"/>
  <c r="G3844" i="19"/>
  <c r="K3836" i="19"/>
  <c r="K3852" i="19"/>
  <c r="K3844" i="19"/>
  <c r="G3885" i="19"/>
  <c r="G3877" i="19"/>
  <c r="G3869" i="19"/>
  <c r="K3885" i="19"/>
  <c r="K3877" i="19"/>
  <c r="K3869" i="19"/>
  <c r="G3910" i="19"/>
  <c r="G3902" i="19"/>
  <c r="K3918" i="19"/>
  <c r="K3910" i="19"/>
  <c r="K3902" i="19"/>
  <c r="G3943" i="19"/>
  <c r="G3935" i="19"/>
  <c r="K3951" i="19"/>
  <c r="K3943" i="19"/>
  <c r="K3935" i="19"/>
  <c r="G3984" i="19"/>
  <c r="G3976" i="19"/>
  <c r="G3968" i="19"/>
  <c r="K3984" i="19"/>
  <c r="K3976" i="19"/>
  <c r="K3968" i="19"/>
  <c r="G4017" i="19"/>
  <c r="G4009" i="19"/>
  <c r="G4001" i="19"/>
  <c r="K4017" i="19"/>
  <c r="K4009" i="19"/>
  <c r="K4001" i="19"/>
  <c r="G4050" i="19"/>
  <c r="G4042" i="19"/>
  <c r="G4034" i="19"/>
  <c r="K4050" i="19"/>
  <c r="K4042" i="19"/>
  <c r="K4034" i="19"/>
  <c r="G4083" i="19"/>
  <c r="G4075" i="19"/>
  <c r="G4067" i="19"/>
  <c r="K4083" i="19"/>
  <c r="K4075" i="19"/>
  <c r="K4067" i="19"/>
  <c r="G4092" i="19"/>
  <c r="G4108" i="19"/>
  <c r="G4100" i="19"/>
  <c r="K4092" i="19"/>
  <c r="K4108" i="19"/>
  <c r="K4100" i="19"/>
  <c r="G4141" i="19"/>
  <c r="G4133" i="19"/>
  <c r="G4125" i="19"/>
  <c r="K4141" i="19"/>
  <c r="K4133" i="19"/>
  <c r="K4125" i="19"/>
  <c r="G4166" i="19"/>
  <c r="G4158" i="19"/>
  <c r="K4174" i="19"/>
  <c r="K4166" i="19"/>
  <c r="K4158" i="19"/>
  <c r="G4199" i="19"/>
  <c r="G4191" i="19"/>
  <c r="K4207" i="19"/>
  <c r="K4199" i="19"/>
  <c r="K4191" i="19"/>
  <c r="G4240" i="19"/>
  <c r="G4232" i="19"/>
  <c r="G4224" i="19"/>
  <c r="K4240" i="19"/>
  <c r="K4232" i="19"/>
  <c r="K4224" i="19"/>
  <c r="G4273" i="19"/>
  <c r="G4265" i="19"/>
  <c r="G4257" i="19"/>
  <c r="K4273" i="19"/>
  <c r="K4265" i="19"/>
  <c r="K4257" i="19"/>
  <c r="G4306" i="19"/>
  <c r="G4298" i="19"/>
  <c r="G4290" i="19"/>
  <c r="K4306" i="19"/>
  <c r="K4298" i="19"/>
  <c r="K4290" i="19"/>
  <c r="G4339" i="19"/>
  <c r="G4331" i="19"/>
  <c r="G4323" i="19"/>
  <c r="K4339" i="19"/>
  <c r="K4331" i="19"/>
  <c r="K4323" i="19"/>
  <c r="G4348" i="19"/>
  <c r="G4364" i="19"/>
  <c r="G4356" i="19"/>
  <c r="K4348" i="19"/>
  <c r="K4364" i="19"/>
  <c r="K4356" i="19"/>
  <c r="G4397" i="19"/>
  <c r="G4389" i="19"/>
  <c r="G4381" i="19"/>
  <c r="K4397" i="19"/>
  <c r="K4389" i="19"/>
  <c r="K4381" i="19"/>
  <c r="G4422" i="19"/>
  <c r="G4414" i="19"/>
  <c r="K4430" i="19"/>
  <c r="K4422" i="19"/>
  <c r="K4414" i="19"/>
  <c r="G4455" i="19"/>
  <c r="G4447" i="19"/>
  <c r="K4463" i="19"/>
  <c r="K4455" i="19"/>
  <c r="K4447" i="19"/>
  <c r="G4496" i="19"/>
  <c r="G4488" i="19"/>
  <c r="G4480" i="19"/>
  <c r="K4496" i="19"/>
  <c r="K4488" i="19"/>
  <c r="K4480" i="19"/>
  <c r="G4529" i="19"/>
  <c r="G4521" i="19"/>
  <c r="G4513" i="19"/>
  <c r="K4529" i="19"/>
  <c r="K4521" i="19"/>
  <c r="K4513" i="19"/>
  <c r="G4562" i="19"/>
  <c r="G4554" i="19"/>
  <c r="G4546" i="19"/>
  <c r="K4562" i="19"/>
  <c r="K4554" i="19"/>
  <c r="K4546" i="19"/>
  <c r="G4595" i="19"/>
  <c r="G4587" i="19"/>
  <c r="G4579" i="19"/>
  <c r="K4595" i="19"/>
  <c r="K4587" i="19"/>
  <c r="K4579" i="19"/>
  <c r="G4604" i="19"/>
  <c r="G4620" i="19"/>
  <c r="G4612" i="19"/>
  <c r="K4604" i="19"/>
  <c r="K4620" i="19"/>
  <c r="K4612" i="19"/>
  <c r="G4653" i="19"/>
  <c r="G4645" i="19"/>
  <c r="G4637" i="19"/>
  <c r="K4653" i="19"/>
  <c r="K4645" i="19"/>
  <c r="K4637" i="19"/>
  <c r="G4678" i="19"/>
  <c r="G4670" i="19"/>
  <c r="K4686" i="19"/>
  <c r="K4678" i="19"/>
  <c r="K4670" i="19"/>
  <c r="G4711" i="19"/>
  <c r="G4703" i="19"/>
  <c r="K4719" i="19"/>
  <c r="K4711" i="19"/>
  <c r="K4703" i="19"/>
  <c r="G4752" i="19"/>
  <c r="G4744" i="19"/>
  <c r="G4736" i="19"/>
  <c r="K4752" i="19"/>
  <c r="K4744" i="19"/>
  <c r="K4736" i="19"/>
  <c r="G4785" i="19"/>
  <c r="G4777" i="19"/>
  <c r="G4769" i="19"/>
  <c r="K4785" i="19"/>
  <c r="K4777" i="19"/>
  <c r="K4769" i="19"/>
  <c r="G4818" i="19"/>
  <c r="G4810" i="19"/>
  <c r="G4802" i="19"/>
  <c r="K4818" i="19"/>
  <c r="K4810" i="19"/>
  <c r="K4802" i="19"/>
  <c r="G4851" i="19"/>
  <c r="G4843" i="19"/>
  <c r="G4835" i="19"/>
  <c r="K4851" i="19"/>
  <c r="K4843" i="19"/>
  <c r="K4835" i="19"/>
  <c r="G4860" i="19"/>
  <c r="G4876" i="19"/>
  <c r="G4868" i="19"/>
  <c r="K4860" i="19"/>
  <c r="K4876" i="19"/>
  <c r="K4868" i="19"/>
  <c r="G4909" i="19"/>
  <c r="G4901" i="19"/>
  <c r="G4893" i="19"/>
  <c r="K4909" i="19"/>
  <c r="K4901" i="19"/>
  <c r="K4893" i="19"/>
  <c r="G4934" i="19"/>
  <c r="G4926" i="19"/>
  <c r="K4942" i="19"/>
  <c r="K4934" i="19"/>
  <c r="K4926" i="19"/>
  <c r="G4967" i="19"/>
  <c r="G4959" i="19"/>
  <c r="K4975" i="19"/>
  <c r="K4967" i="19"/>
  <c r="K4959" i="19"/>
  <c r="G5008" i="19"/>
  <c r="G5000" i="19"/>
  <c r="G4992" i="19"/>
  <c r="K5008" i="19"/>
  <c r="K5000" i="19"/>
  <c r="K4992" i="19"/>
  <c r="G5041" i="19"/>
  <c r="G5033" i="19"/>
  <c r="G5025" i="19"/>
  <c r="K5041" i="19"/>
  <c r="K5033" i="19"/>
  <c r="K5025" i="19"/>
  <c r="G5074" i="19"/>
  <c r="G5066" i="19"/>
  <c r="G5058" i="19"/>
  <c r="K5074" i="19"/>
  <c r="K5066" i="19"/>
  <c r="K5058" i="19"/>
  <c r="G5107" i="19"/>
  <c r="G5099" i="19"/>
  <c r="G5091" i="19"/>
  <c r="K5107" i="19"/>
  <c r="K5099" i="19"/>
  <c r="K5091" i="19"/>
  <c r="G5116" i="19"/>
  <c r="G5132" i="19"/>
  <c r="G5124" i="19"/>
  <c r="K5116" i="19"/>
  <c r="K5132" i="19"/>
  <c r="K5124" i="19"/>
  <c r="G5165" i="19"/>
  <c r="G5157" i="19"/>
  <c r="G5149" i="19"/>
  <c r="K5165" i="19"/>
  <c r="K5157" i="19"/>
  <c r="K5149" i="19"/>
  <c r="G5190" i="19"/>
  <c r="G5182" i="19"/>
  <c r="K5198" i="19"/>
  <c r="K5190" i="19"/>
  <c r="K5182" i="19"/>
  <c r="G5223" i="19"/>
  <c r="G5215" i="19"/>
  <c r="K5231" i="19"/>
  <c r="K5223" i="19"/>
  <c r="K5215" i="19"/>
  <c r="G5264" i="19"/>
  <c r="G5256" i="19"/>
  <c r="G5248" i="19"/>
  <c r="K5264" i="19"/>
  <c r="K5256" i="19"/>
  <c r="K5248" i="19"/>
  <c r="G5297" i="19"/>
  <c r="G5289" i="19"/>
  <c r="G5281" i="19"/>
  <c r="K5297" i="19"/>
  <c r="K5289" i="19"/>
  <c r="K5281" i="19"/>
  <c r="G5330" i="19"/>
  <c r="G5322" i="19"/>
  <c r="G5314" i="19"/>
  <c r="K5330" i="19"/>
  <c r="K5322" i="19"/>
  <c r="K5314" i="19"/>
  <c r="G5363" i="19"/>
  <c r="G5355" i="19"/>
  <c r="G5347" i="19"/>
  <c r="K5363" i="19"/>
  <c r="K5355" i="19"/>
  <c r="K5347" i="19"/>
  <c r="G5372" i="19"/>
  <c r="G5388" i="19"/>
  <c r="G5380" i="19"/>
  <c r="K5372" i="19"/>
  <c r="K5388" i="19"/>
  <c r="K5380" i="19"/>
  <c r="G5420" i="19"/>
  <c r="G5412" i="19"/>
  <c r="G5427" i="19"/>
  <c r="K5421" i="19"/>
  <c r="K5413" i="19"/>
  <c r="K5405" i="19"/>
  <c r="G5456" i="19"/>
  <c r="G5448" i="19"/>
  <c r="G5440" i="19"/>
  <c r="K5456" i="19"/>
  <c r="K5448" i="19"/>
  <c r="K5440" i="19"/>
  <c r="G5489" i="19"/>
  <c r="G5481" i="19"/>
  <c r="G5473" i="19"/>
  <c r="K5489" i="19"/>
  <c r="K5481" i="19"/>
  <c r="K5473" i="19"/>
  <c r="G5522" i="19"/>
  <c r="G5514" i="19"/>
  <c r="G5506" i="19"/>
  <c r="K5522" i="19"/>
  <c r="K5514" i="19"/>
  <c r="K5506" i="19"/>
  <c r="G5555" i="19"/>
  <c r="G5547" i="19"/>
  <c r="G5539" i="19"/>
  <c r="K5555" i="19"/>
  <c r="K5547" i="19"/>
  <c r="K5539" i="19"/>
  <c r="G5564" i="19"/>
  <c r="G5580" i="19"/>
  <c r="G5572" i="19"/>
  <c r="K5564" i="19"/>
  <c r="K5580" i="19"/>
  <c r="K5572" i="19"/>
  <c r="G5613" i="19"/>
  <c r="G5605" i="19"/>
  <c r="K5613" i="19"/>
  <c r="K5605" i="19"/>
  <c r="K5597" i="19"/>
  <c r="G5638" i="19"/>
  <c r="G5630" i="19"/>
  <c r="K5646" i="19"/>
  <c r="K5638" i="19"/>
  <c r="K5630" i="19"/>
  <c r="G4669" i="19"/>
  <c r="K4685" i="19"/>
  <c r="K4677" i="19"/>
  <c r="K4669" i="19"/>
  <c r="G4710" i="19"/>
  <c r="G4702" i="19"/>
  <c r="K4718" i="19"/>
  <c r="K4710" i="19"/>
  <c r="K4702" i="19"/>
  <c r="G4743" i="19"/>
  <c r="G4735" i="19"/>
  <c r="K4751" i="19"/>
  <c r="K4743" i="19"/>
  <c r="K4735" i="19"/>
  <c r="G4784" i="19"/>
  <c r="G4776" i="19"/>
  <c r="G4768" i="19"/>
  <c r="K4784" i="19"/>
  <c r="K4776" i="19"/>
  <c r="K4768" i="19"/>
  <c r="G4817" i="19"/>
  <c r="G4809" i="19"/>
  <c r="G4801" i="19"/>
  <c r="K4817" i="19"/>
  <c r="K4809" i="19"/>
  <c r="K4801" i="19"/>
  <c r="G4850" i="19"/>
  <c r="G4842" i="19"/>
  <c r="G4834" i="19"/>
  <c r="K4850" i="19"/>
  <c r="K4842" i="19"/>
  <c r="K4834" i="19"/>
  <c r="G4883" i="19"/>
  <c r="G4875" i="19"/>
  <c r="G4867" i="19"/>
  <c r="K4883" i="19"/>
  <c r="K4875" i="19"/>
  <c r="K4867" i="19"/>
  <c r="G4892" i="19"/>
  <c r="G4908" i="19"/>
  <c r="G4900" i="19"/>
  <c r="K4892" i="19"/>
  <c r="K4908" i="19"/>
  <c r="K4900" i="19"/>
  <c r="G4941" i="19"/>
  <c r="G4933" i="19"/>
  <c r="G4925" i="19"/>
  <c r="K4941" i="19"/>
  <c r="K4933" i="19"/>
  <c r="K4925" i="19"/>
  <c r="G4966" i="19"/>
  <c r="G4958" i="19"/>
  <c r="K4974" i="19"/>
  <c r="K4966" i="19"/>
  <c r="K4958" i="19"/>
  <c r="G4999" i="19"/>
  <c r="G4991" i="19"/>
  <c r="K5007" i="19"/>
  <c r="K4999" i="19"/>
  <c r="K4991" i="19"/>
  <c r="G5040" i="19"/>
  <c r="G5032" i="19"/>
  <c r="G5024" i="19"/>
  <c r="K5040" i="19"/>
  <c r="K5032" i="19"/>
  <c r="K5024" i="19"/>
  <c r="G5073" i="19"/>
  <c r="G5065" i="19"/>
  <c r="G5057" i="19"/>
  <c r="K5073" i="19"/>
  <c r="K5065" i="19"/>
  <c r="K5057" i="19"/>
  <c r="G5106" i="19"/>
  <c r="G5098" i="19"/>
  <c r="G5090" i="19"/>
  <c r="K5106" i="19"/>
  <c r="K5098" i="19"/>
  <c r="K5090" i="19"/>
  <c r="G5139" i="19"/>
  <c r="G5131" i="19"/>
  <c r="G5123" i="19"/>
  <c r="K5139" i="19"/>
  <c r="K5131" i="19"/>
  <c r="K5123" i="19"/>
  <c r="G5148" i="19"/>
  <c r="G5164" i="19"/>
  <c r="G5156" i="19"/>
  <c r="K5148" i="19"/>
  <c r="K5164" i="19"/>
  <c r="K5156" i="19"/>
  <c r="G5197" i="19"/>
  <c r="G5189" i="19"/>
  <c r="G5181" i="19"/>
  <c r="K5197" i="19"/>
  <c r="K5189" i="19"/>
  <c r="K5181" i="19"/>
  <c r="G5222" i="19"/>
  <c r="G5214" i="19"/>
  <c r="K5230" i="19"/>
  <c r="K5222" i="19"/>
  <c r="K5214" i="19"/>
  <c r="G5255" i="19"/>
  <c r="G5247" i="19"/>
  <c r="K5263" i="19"/>
  <c r="K5255" i="19"/>
  <c r="K5247" i="19"/>
  <c r="G5296" i="19"/>
  <c r="G5288" i="19"/>
  <c r="G5280" i="19"/>
  <c r="K5296" i="19"/>
  <c r="K5288" i="19"/>
  <c r="K5280" i="19"/>
  <c r="G5329" i="19"/>
  <c r="G5321" i="19"/>
  <c r="G5313" i="19"/>
  <c r="K5329" i="19"/>
  <c r="K5321" i="19"/>
  <c r="K5313" i="19"/>
  <c r="G5362" i="19"/>
  <c r="G5354" i="19"/>
  <c r="G5346" i="19"/>
  <c r="K5362" i="19"/>
  <c r="K5354" i="19"/>
  <c r="K5346" i="19"/>
  <c r="G5395" i="19"/>
  <c r="G5387" i="19"/>
  <c r="G5379" i="19"/>
  <c r="K5395" i="19"/>
  <c r="K5387" i="19"/>
  <c r="K5379" i="19"/>
  <c r="G5404" i="19"/>
  <c r="G5419" i="19"/>
  <c r="G5411" i="19"/>
  <c r="K5404" i="19"/>
  <c r="K5420" i="19"/>
  <c r="K5412" i="19"/>
  <c r="G5597" i="19"/>
  <c r="G5447" i="19"/>
  <c r="G5439" i="19"/>
  <c r="K5455" i="19"/>
  <c r="K5447" i="19"/>
  <c r="K5439" i="19"/>
  <c r="G5488" i="19"/>
  <c r="G5480" i="19"/>
  <c r="G5472" i="19"/>
  <c r="K5488" i="19"/>
  <c r="K5480" i="19"/>
  <c r="K5472" i="19"/>
  <c r="G5521" i="19"/>
  <c r="G5513" i="19"/>
  <c r="G5505" i="19"/>
  <c r="K5521" i="19"/>
  <c r="K5513" i="19"/>
  <c r="K5505" i="19"/>
  <c r="G5554" i="19"/>
  <c r="G5546" i="19"/>
  <c r="G5538" i="19"/>
  <c r="K5554" i="19"/>
  <c r="K5546" i="19"/>
  <c r="K5538" i="19"/>
  <c r="G5587" i="19"/>
  <c r="G5579" i="19"/>
  <c r="G5571" i="19"/>
  <c r="K5587" i="19"/>
  <c r="K5579" i="19"/>
  <c r="K5571" i="19"/>
  <c r="G5596" i="19"/>
  <c r="G5612" i="19"/>
  <c r="G5604" i="19"/>
  <c r="K5596" i="19"/>
  <c r="K5612" i="19"/>
  <c r="K5604" i="19"/>
  <c r="G5645" i="19"/>
  <c r="G5637" i="19"/>
  <c r="G5629" i="19"/>
  <c r="K5645" i="19"/>
  <c r="K5637" i="19"/>
  <c r="K5629" i="19"/>
  <c r="N5622" i="3"/>
  <c r="N5509" i="3"/>
  <c r="N5566" i="3"/>
  <c r="N5733" i="3"/>
  <c r="N5790" i="3"/>
  <c r="N5957" i="3"/>
  <c r="N6014" i="3"/>
  <c r="N6181" i="3"/>
  <c r="N6238" i="3"/>
  <c r="N6405" i="3"/>
  <c r="N6462" i="3"/>
  <c r="N6629" i="3"/>
  <c r="N6797" i="3"/>
  <c r="N6854" i="3"/>
  <c r="N7022" i="3"/>
  <c r="N7189" i="3"/>
  <c r="N7246" i="3"/>
  <c r="N7413" i="3"/>
  <c r="N7525" i="3"/>
  <c r="N7582" i="3"/>
  <c r="N7749" i="3"/>
  <c r="N7806" i="3"/>
  <c r="N7917" i="3"/>
  <c r="N7974" i="3"/>
  <c r="N8141" i="3"/>
  <c r="N8198" i="3"/>
  <c r="N8365" i="3"/>
  <c r="N8422" i="3"/>
  <c r="N8589" i="3"/>
  <c r="N8646" i="3"/>
  <c r="N8813" i="3"/>
  <c r="N8870" i="3"/>
  <c r="N9038" i="3"/>
  <c r="N9205" i="3"/>
  <c r="N9262" i="3"/>
  <c r="N9430" i="3"/>
  <c r="N9597" i="3"/>
  <c r="N9654" i="3"/>
  <c r="N6013" i="3"/>
  <c r="N6070" i="3"/>
  <c r="N6237" i="3"/>
  <c r="N6294" i="3"/>
  <c r="N6461" i="3"/>
  <c r="N6518" i="3"/>
  <c r="N6686" i="3"/>
  <c r="N6853" i="3"/>
  <c r="N6910" i="3"/>
  <c r="N7021" i="3"/>
  <c r="N7078" i="3"/>
  <c r="N7245" i="3"/>
  <c r="N7302" i="3"/>
  <c r="N7581" i="3"/>
  <c r="N7638" i="3"/>
  <c r="N7805" i="3"/>
  <c r="N7973" i="3"/>
  <c r="N8030" i="3"/>
  <c r="N8197" i="3"/>
  <c r="N8254" i="3"/>
  <c r="N8421" i="3"/>
  <c r="N8478" i="3"/>
  <c r="N8645" i="3"/>
  <c r="N8702" i="3"/>
  <c r="N8869" i="3"/>
  <c r="N8926" i="3"/>
  <c r="N9037" i="3"/>
  <c r="N9094" i="3"/>
  <c r="N9261" i="3"/>
  <c r="N9318" i="3"/>
  <c r="N9374" i="3"/>
  <c r="N9429" i="3"/>
  <c r="N9486" i="3"/>
  <c r="N9653" i="3"/>
  <c r="N9710" i="3"/>
  <c r="N5565" i="3"/>
  <c r="N5789" i="3"/>
  <c r="N5846" i="3"/>
  <c r="N5621" i="3"/>
  <c r="N5678" i="3"/>
  <c r="N5845" i="3"/>
  <c r="N5902" i="3"/>
  <c r="N6069" i="3"/>
  <c r="N6126" i="3"/>
  <c r="N6293" i="3"/>
  <c r="N6350" i="3"/>
  <c r="N6517" i="3"/>
  <c r="N6574" i="3"/>
  <c r="N6685" i="3"/>
  <c r="N6742" i="3"/>
  <c r="N6909" i="3"/>
  <c r="N6966" i="3"/>
  <c r="N7077" i="3"/>
  <c r="N7134" i="3"/>
  <c r="N7301" i="3"/>
  <c r="N7358" i="3"/>
  <c r="N7470" i="3"/>
  <c r="N7637" i="3"/>
  <c r="N7694" i="3"/>
  <c r="N7862" i="3"/>
  <c r="N8029" i="3"/>
  <c r="N8086" i="3"/>
  <c r="N8253" i="3"/>
  <c r="N8310" i="3"/>
  <c r="N8477" i="3"/>
  <c r="N8534" i="3"/>
  <c r="N8701" i="3"/>
  <c r="N8758" i="3"/>
  <c r="N8925" i="3"/>
  <c r="N8982" i="3"/>
  <c r="N9093" i="3"/>
  <c r="N9150" i="3"/>
  <c r="N9317" i="3"/>
  <c r="N9373" i="3"/>
  <c r="N9485" i="3"/>
  <c r="N9542" i="3"/>
  <c r="N9709" i="3"/>
  <c r="N9766" i="3"/>
  <c r="N5510" i="3"/>
  <c r="N5677" i="3"/>
  <c r="N5734" i="3"/>
  <c r="N5901" i="3"/>
  <c r="N5958" i="3"/>
  <c r="N6125" i="3"/>
  <c r="N6182" i="3"/>
  <c r="N6349" i="3"/>
  <c r="N6406" i="3"/>
  <c r="N6573" i="3"/>
  <c r="N6630" i="3"/>
  <c r="N6741" i="3"/>
  <c r="N6798" i="3"/>
  <c r="N6965" i="3"/>
  <c r="N7133" i="3"/>
  <c r="N7190" i="3"/>
  <c r="N7357" i="3"/>
  <c r="N7414" i="3"/>
  <c r="N7469" i="3"/>
  <c r="N7526" i="3"/>
  <c r="N7693" i="3"/>
  <c r="N7750" i="3"/>
  <c r="N7861" i="3"/>
  <c r="N7918" i="3"/>
  <c r="N8085" i="3"/>
  <c r="N8142" i="3"/>
  <c r="N8309" i="3"/>
  <c r="N8366" i="3"/>
  <c r="N8533" i="3"/>
  <c r="N8590" i="3"/>
  <c r="N8757" i="3"/>
  <c r="N8814" i="3"/>
  <c r="N8981" i="3"/>
  <c r="N9149" i="3"/>
  <c r="N9206" i="3"/>
  <c r="N9541" i="3"/>
  <c r="N9598" i="3"/>
  <c r="M5463" i="3"/>
  <c r="N5463" i="3" s="1"/>
  <c r="M5464" i="3"/>
  <c r="N5464" i="3" s="1"/>
  <c r="M5465" i="3"/>
  <c r="N5465" i="3" s="1"/>
  <c r="M5466" i="3"/>
  <c r="N5466" i="3" s="1"/>
  <c r="M5467" i="3"/>
  <c r="N5467" i="3" s="1"/>
  <c r="M5468" i="3"/>
  <c r="N5468" i="3" s="1"/>
  <c r="M5469" i="3"/>
  <c r="N5469" i="3" s="1"/>
  <c r="M5470" i="3"/>
  <c r="N5470" i="3" s="1"/>
  <c r="M5471" i="3"/>
  <c r="N5471" i="3" s="1"/>
  <c r="M5472" i="3"/>
  <c r="N5472" i="3" s="1"/>
  <c r="M5473" i="3"/>
  <c r="N5473" i="3" s="1"/>
  <c r="M5474" i="3"/>
  <c r="N5474" i="3" s="1"/>
  <c r="M5475" i="3"/>
  <c r="N5475" i="3" s="1"/>
  <c r="M5476" i="3"/>
  <c r="N5476" i="3" s="1"/>
  <c r="M5477" i="3"/>
  <c r="N5477" i="3" s="1"/>
  <c r="M5478" i="3"/>
  <c r="N5478" i="3" s="1"/>
  <c r="M5479" i="3"/>
  <c r="N5479" i="3" s="1"/>
  <c r="M5480" i="3"/>
  <c r="N5480" i="3" s="1"/>
  <c r="M5481" i="3"/>
  <c r="N5481" i="3" s="1"/>
  <c r="M5482" i="3"/>
  <c r="N5482" i="3" s="1"/>
  <c r="M5483" i="3"/>
  <c r="N5483" i="3" s="1"/>
  <c r="M5484" i="3"/>
  <c r="N5484" i="3" s="1"/>
  <c r="M5485" i="3"/>
  <c r="N5485" i="3" s="1"/>
  <c r="M5462" i="3"/>
  <c r="M5436" i="3"/>
  <c r="N5436" i="3" s="1"/>
  <c r="M5437" i="3"/>
  <c r="N5437" i="3" s="1"/>
  <c r="M5438" i="3"/>
  <c r="N5438" i="3" s="1"/>
  <c r="M5439" i="3"/>
  <c r="N5439" i="3" s="1"/>
  <c r="M5440" i="3"/>
  <c r="N5440" i="3" s="1"/>
  <c r="M5441" i="3"/>
  <c r="N5441" i="3" s="1"/>
  <c r="M5442" i="3"/>
  <c r="N5442" i="3" s="1"/>
  <c r="M5443" i="3"/>
  <c r="N5443" i="3" s="1"/>
  <c r="M5444" i="3"/>
  <c r="N5444" i="3" s="1"/>
  <c r="M5445" i="3"/>
  <c r="N5445" i="3" s="1"/>
  <c r="M5446" i="3"/>
  <c r="N5446" i="3" s="1"/>
  <c r="M5447" i="3"/>
  <c r="N5447" i="3" s="1"/>
  <c r="M5448" i="3"/>
  <c r="N5448" i="3" s="1"/>
  <c r="M5449" i="3"/>
  <c r="N5449" i="3" s="1"/>
  <c r="M5450" i="3"/>
  <c r="N5450" i="3" s="1"/>
  <c r="M5451" i="3"/>
  <c r="N5451" i="3" s="1"/>
  <c r="M5452" i="3"/>
  <c r="N5452" i="3" s="1"/>
  <c r="M5453" i="3"/>
  <c r="M5454" i="3"/>
  <c r="N5454" i="3" s="1"/>
  <c r="M5455" i="3"/>
  <c r="N5455" i="3" s="1"/>
  <c r="M5456" i="3"/>
  <c r="N5456" i="3" s="1"/>
  <c r="M5457" i="3"/>
  <c r="N5457" i="3" s="1"/>
  <c r="M5458" i="3"/>
  <c r="N5458" i="3" s="1"/>
  <c r="M5435" i="3"/>
  <c r="N5435" i="3" s="1"/>
  <c r="A5433" i="3"/>
  <c r="A5460" i="3" s="1"/>
  <c r="M5407" i="3"/>
  <c r="N5407" i="3" s="1"/>
  <c r="M5408" i="3"/>
  <c r="N5408" i="3" s="1"/>
  <c r="M5409" i="3"/>
  <c r="N5409" i="3" s="1"/>
  <c r="M5410" i="3"/>
  <c r="N5410" i="3" s="1"/>
  <c r="M5411" i="3"/>
  <c r="N5411" i="3" s="1"/>
  <c r="M5412" i="3"/>
  <c r="N5412" i="3" s="1"/>
  <c r="M5413" i="3"/>
  <c r="N5413" i="3" s="1"/>
  <c r="M5414" i="3"/>
  <c r="N5414" i="3" s="1"/>
  <c r="M5415" i="3"/>
  <c r="N5415" i="3" s="1"/>
  <c r="M5416" i="3"/>
  <c r="N5416" i="3" s="1"/>
  <c r="M5417" i="3"/>
  <c r="N5417" i="3" s="1"/>
  <c r="M5418" i="3"/>
  <c r="N5418" i="3" s="1"/>
  <c r="M5419" i="3"/>
  <c r="N5419" i="3" s="1"/>
  <c r="M5420" i="3"/>
  <c r="N5420" i="3" s="1"/>
  <c r="M5421" i="3"/>
  <c r="N5421" i="3" s="1"/>
  <c r="M5422" i="3"/>
  <c r="N5422" i="3" s="1"/>
  <c r="M5423" i="3"/>
  <c r="N5423" i="3" s="1"/>
  <c r="M5424" i="3"/>
  <c r="N5424" i="3" s="1"/>
  <c r="M5425" i="3"/>
  <c r="N5425" i="3" s="1"/>
  <c r="M5426" i="3"/>
  <c r="N5426" i="3" s="1"/>
  <c r="M5427" i="3"/>
  <c r="N5427" i="3" s="1"/>
  <c r="M5428" i="3"/>
  <c r="N5428" i="3" s="1"/>
  <c r="M5429" i="3"/>
  <c r="N5429" i="3" s="1"/>
  <c r="M5406" i="3"/>
  <c r="N5406" i="3" s="1"/>
  <c r="M5380" i="3"/>
  <c r="N5380" i="3" s="1"/>
  <c r="M5381" i="3"/>
  <c r="N5381" i="3" s="1"/>
  <c r="M5382" i="3"/>
  <c r="N5382" i="3" s="1"/>
  <c r="M5383" i="3"/>
  <c r="N5383" i="3" s="1"/>
  <c r="M5384" i="3"/>
  <c r="N5384" i="3" s="1"/>
  <c r="M5385" i="3"/>
  <c r="N5385" i="3" s="1"/>
  <c r="M5386" i="3"/>
  <c r="N5386" i="3" s="1"/>
  <c r="M5387" i="3"/>
  <c r="N5387" i="3" s="1"/>
  <c r="M5388" i="3"/>
  <c r="N5388" i="3" s="1"/>
  <c r="M5389" i="3"/>
  <c r="N5389" i="3" s="1"/>
  <c r="M5390" i="3"/>
  <c r="N5390" i="3" s="1"/>
  <c r="M5391" i="3"/>
  <c r="N5391" i="3" s="1"/>
  <c r="M5392" i="3"/>
  <c r="N5392" i="3" s="1"/>
  <c r="M5393" i="3"/>
  <c r="N5393" i="3" s="1"/>
  <c r="M5394" i="3"/>
  <c r="N5394" i="3" s="1"/>
  <c r="M5395" i="3"/>
  <c r="N5395" i="3" s="1"/>
  <c r="M5396" i="3"/>
  <c r="N5396" i="3" s="1"/>
  <c r="M5397" i="3"/>
  <c r="N5397" i="3" s="1"/>
  <c r="M5398" i="3"/>
  <c r="M5399" i="3"/>
  <c r="N5399" i="3" s="1"/>
  <c r="M5400" i="3"/>
  <c r="N5400" i="3" s="1"/>
  <c r="M5401" i="3"/>
  <c r="N5401" i="3" s="1"/>
  <c r="M5402" i="3"/>
  <c r="N5402" i="3" s="1"/>
  <c r="M5379" i="3"/>
  <c r="N5379" i="3" s="1"/>
  <c r="A5377" i="3"/>
  <c r="A5404" i="3" s="1"/>
  <c r="M5351" i="3"/>
  <c r="N5351" i="3" s="1"/>
  <c r="M5352" i="3"/>
  <c r="N5352" i="3" s="1"/>
  <c r="M5353" i="3"/>
  <c r="N5353" i="3" s="1"/>
  <c r="M5354" i="3"/>
  <c r="N5354" i="3" s="1"/>
  <c r="M5355" i="3"/>
  <c r="N5355" i="3" s="1"/>
  <c r="M5356" i="3"/>
  <c r="N5356" i="3" s="1"/>
  <c r="M5357" i="3"/>
  <c r="N5357" i="3" s="1"/>
  <c r="M5358" i="3"/>
  <c r="N5358" i="3" s="1"/>
  <c r="M5359" i="3"/>
  <c r="N5359" i="3" s="1"/>
  <c r="M5360" i="3"/>
  <c r="N5360" i="3" s="1"/>
  <c r="M5361" i="3"/>
  <c r="N5361" i="3" s="1"/>
  <c r="M5362" i="3"/>
  <c r="N5362" i="3" s="1"/>
  <c r="M5363" i="3"/>
  <c r="N5363" i="3" s="1"/>
  <c r="M5364" i="3"/>
  <c r="N5364" i="3" s="1"/>
  <c r="M5365" i="3"/>
  <c r="N5365" i="3" s="1"/>
  <c r="M5366" i="3"/>
  <c r="N5366" i="3" s="1"/>
  <c r="M5367" i="3"/>
  <c r="N5367" i="3" s="1"/>
  <c r="M5368" i="3"/>
  <c r="N5368" i="3" s="1"/>
  <c r="M5369" i="3"/>
  <c r="N5369" i="3" s="1"/>
  <c r="M5370" i="3"/>
  <c r="N5370" i="3" s="1"/>
  <c r="M5371" i="3"/>
  <c r="N5371" i="3" s="1"/>
  <c r="M5372" i="3"/>
  <c r="N5372" i="3" s="1"/>
  <c r="M5373" i="3"/>
  <c r="N5373" i="3" s="1"/>
  <c r="M5350" i="3"/>
  <c r="N5350" i="3" s="1"/>
  <c r="M5324" i="3"/>
  <c r="N5324" i="3" s="1"/>
  <c r="M5325" i="3"/>
  <c r="N5325" i="3" s="1"/>
  <c r="M5326" i="3"/>
  <c r="N5326" i="3" s="1"/>
  <c r="M5327" i="3"/>
  <c r="N5327" i="3" s="1"/>
  <c r="M5328" i="3"/>
  <c r="N5328" i="3" s="1"/>
  <c r="M5329" i="3"/>
  <c r="N5329" i="3" s="1"/>
  <c r="M5330" i="3"/>
  <c r="N5330" i="3" s="1"/>
  <c r="M5331" i="3"/>
  <c r="N5331" i="3" s="1"/>
  <c r="M5332" i="3"/>
  <c r="N5332" i="3" s="1"/>
  <c r="M5333" i="3"/>
  <c r="N5333" i="3" s="1"/>
  <c r="M5334" i="3"/>
  <c r="N5334" i="3" s="1"/>
  <c r="M5335" i="3"/>
  <c r="N5335" i="3" s="1"/>
  <c r="M5336" i="3"/>
  <c r="N5336" i="3" s="1"/>
  <c r="M5337" i="3"/>
  <c r="N5337" i="3" s="1"/>
  <c r="M5338" i="3"/>
  <c r="N5338" i="3" s="1"/>
  <c r="M5339" i="3"/>
  <c r="N5339" i="3" s="1"/>
  <c r="M5340" i="3"/>
  <c r="N5340" i="3" s="1"/>
  <c r="M5341" i="3"/>
  <c r="M5342" i="3"/>
  <c r="M5343" i="3"/>
  <c r="N5343" i="3" s="1"/>
  <c r="M5344" i="3"/>
  <c r="N5344" i="3" s="1"/>
  <c r="M5345" i="3"/>
  <c r="N5345" i="3" s="1"/>
  <c r="M5346" i="3"/>
  <c r="N5346" i="3" s="1"/>
  <c r="M5323" i="3"/>
  <c r="N5323" i="3" s="1"/>
  <c r="A5321" i="3"/>
  <c r="A5348" i="3" s="1"/>
  <c r="M5295" i="3"/>
  <c r="N5295" i="3" s="1"/>
  <c r="M5296" i="3"/>
  <c r="N5296" i="3" s="1"/>
  <c r="M5297" i="3"/>
  <c r="N5297" i="3" s="1"/>
  <c r="M5298" i="3"/>
  <c r="N5298" i="3" s="1"/>
  <c r="M5299" i="3"/>
  <c r="N5299" i="3" s="1"/>
  <c r="M5300" i="3"/>
  <c r="N5300" i="3" s="1"/>
  <c r="M5301" i="3"/>
  <c r="N5301" i="3" s="1"/>
  <c r="M5302" i="3"/>
  <c r="N5302" i="3" s="1"/>
  <c r="M5303" i="3"/>
  <c r="N5303" i="3" s="1"/>
  <c r="M5304" i="3"/>
  <c r="N5304" i="3" s="1"/>
  <c r="M5305" i="3"/>
  <c r="N5305" i="3" s="1"/>
  <c r="M5306" i="3"/>
  <c r="N5306" i="3" s="1"/>
  <c r="M5307" i="3"/>
  <c r="N5307" i="3" s="1"/>
  <c r="M5308" i="3"/>
  <c r="N5308" i="3" s="1"/>
  <c r="M5309" i="3"/>
  <c r="N5309" i="3" s="1"/>
  <c r="M5310" i="3"/>
  <c r="N5310" i="3" s="1"/>
  <c r="M5311" i="3"/>
  <c r="N5311" i="3" s="1"/>
  <c r="M5312" i="3"/>
  <c r="N5312" i="3" s="1"/>
  <c r="M5313" i="3"/>
  <c r="N5313" i="3" s="1"/>
  <c r="M5314" i="3"/>
  <c r="N5314" i="3" s="1"/>
  <c r="M5315" i="3"/>
  <c r="N5315" i="3" s="1"/>
  <c r="M5316" i="3"/>
  <c r="N5316" i="3" s="1"/>
  <c r="M5317" i="3"/>
  <c r="N5317" i="3" s="1"/>
  <c r="M5294" i="3"/>
  <c r="N5294" i="3" s="1"/>
  <c r="M5268" i="3"/>
  <c r="N5268" i="3" s="1"/>
  <c r="M5269" i="3"/>
  <c r="N5269" i="3" s="1"/>
  <c r="M5270" i="3"/>
  <c r="N5270" i="3" s="1"/>
  <c r="M5271" i="3"/>
  <c r="N5271" i="3" s="1"/>
  <c r="M5272" i="3"/>
  <c r="N5272" i="3" s="1"/>
  <c r="M5273" i="3"/>
  <c r="N5273" i="3" s="1"/>
  <c r="M5274" i="3"/>
  <c r="N5274" i="3" s="1"/>
  <c r="M5275" i="3"/>
  <c r="N5275" i="3" s="1"/>
  <c r="M5276" i="3"/>
  <c r="N5276" i="3" s="1"/>
  <c r="M5277" i="3"/>
  <c r="N5277" i="3" s="1"/>
  <c r="M5278" i="3"/>
  <c r="N5278" i="3" s="1"/>
  <c r="M5279" i="3"/>
  <c r="N5279" i="3" s="1"/>
  <c r="M5280" i="3"/>
  <c r="N5280" i="3" s="1"/>
  <c r="M5281" i="3"/>
  <c r="N5281" i="3" s="1"/>
  <c r="M5282" i="3"/>
  <c r="N5282" i="3" s="1"/>
  <c r="M5283" i="3"/>
  <c r="N5283" i="3" s="1"/>
  <c r="M5284" i="3"/>
  <c r="N5284" i="3" s="1"/>
  <c r="M5285" i="3"/>
  <c r="M5286" i="3"/>
  <c r="M5287" i="3"/>
  <c r="N5287" i="3" s="1"/>
  <c r="M5288" i="3"/>
  <c r="N5288" i="3" s="1"/>
  <c r="M5289" i="3"/>
  <c r="N5289" i="3" s="1"/>
  <c r="M5290" i="3"/>
  <c r="N5290" i="3" s="1"/>
  <c r="M5267" i="3"/>
  <c r="N5267" i="3" s="1"/>
  <c r="A5265" i="3"/>
  <c r="A5292" i="3" s="1"/>
  <c r="M5239" i="3"/>
  <c r="N5239" i="3" s="1"/>
  <c r="M5240" i="3"/>
  <c r="N5240" i="3" s="1"/>
  <c r="M5241" i="3"/>
  <c r="N5241" i="3" s="1"/>
  <c r="M5242" i="3"/>
  <c r="N5242" i="3" s="1"/>
  <c r="M5243" i="3"/>
  <c r="N5243" i="3" s="1"/>
  <c r="M5244" i="3"/>
  <c r="N5244" i="3" s="1"/>
  <c r="M5245" i="3"/>
  <c r="N5245" i="3" s="1"/>
  <c r="M5246" i="3"/>
  <c r="N5246" i="3" s="1"/>
  <c r="M5247" i="3"/>
  <c r="N5247" i="3" s="1"/>
  <c r="M5248" i="3"/>
  <c r="N5248" i="3" s="1"/>
  <c r="M5249" i="3"/>
  <c r="N5249" i="3" s="1"/>
  <c r="M5250" i="3"/>
  <c r="N5250" i="3" s="1"/>
  <c r="M5251" i="3"/>
  <c r="N5251" i="3" s="1"/>
  <c r="M5252" i="3"/>
  <c r="N5252" i="3" s="1"/>
  <c r="M5253" i="3"/>
  <c r="N5253" i="3" s="1"/>
  <c r="M5254" i="3"/>
  <c r="N5254" i="3" s="1"/>
  <c r="M5255" i="3"/>
  <c r="N5255" i="3" s="1"/>
  <c r="M5256" i="3"/>
  <c r="N5256" i="3" s="1"/>
  <c r="M5257" i="3"/>
  <c r="N5257" i="3" s="1"/>
  <c r="M5258" i="3"/>
  <c r="N5258" i="3" s="1"/>
  <c r="M5259" i="3"/>
  <c r="N5259" i="3" s="1"/>
  <c r="M5260" i="3"/>
  <c r="N5260" i="3" s="1"/>
  <c r="M5261" i="3"/>
  <c r="N5261" i="3" s="1"/>
  <c r="M5238" i="3"/>
  <c r="N5238" i="3" s="1"/>
  <c r="M5212" i="3"/>
  <c r="N5212" i="3" s="1"/>
  <c r="M5213" i="3"/>
  <c r="N5213" i="3" s="1"/>
  <c r="M5214" i="3"/>
  <c r="N5214" i="3" s="1"/>
  <c r="M5215" i="3"/>
  <c r="N5215" i="3" s="1"/>
  <c r="M5216" i="3"/>
  <c r="N5216" i="3" s="1"/>
  <c r="M5217" i="3"/>
  <c r="N5217" i="3" s="1"/>
  <c r="M5218" i="3"/>
  <c r="N5218" i="3" s="1"/>
  <c r="M5219" i="3"/>
  <c r="N5219" i="3" s="1"/>
  <c r="M5220" i="3"/>
  <c r="N5220" i="3" s="1"/>
  <c r="M5221" i="3"/>
  <c r="N5221" i="3" s="1"/>
  <c r="M5222" i="3"/>
  <c r="N5222" i="3" s="1"/>
  <c r="M5223" i="3"/>
  <c r="N5223" i="3" s="1"/>
  <c r="M5224" i="3"/>
  <c r="N5224" i="3" s="1"/>
  <c r="M5225" i="3"/>
  <c r="N5225" i="3" s="1"/>
  <c r="M5226" i="3"/>
  <c r="N5226" i="3" s="1"/>
  <c r="M5227" i="3"/>
  <c r="N5227" i="3" s="1"/>
  <c r="M5228" i="3"/>
  <c r="N5228" i="3" s="1"/>
  <c r="M5229" i="3"/>
  <c r="M5230" i="3"/>
  <c r="M5231" i="3"/>
  <c r="N5231" i="3" s="1"/>
  <c r="M5232" i="3"/>
  <c r="N5232" i="3" s="1"/>
  <c r="M5233" i="3"/>
  <c r="N5233" i="3" s="1"/>
  <c r="M5234" i="3"/>
  <c r="N5234" i="3" s="1"/>
  <c r="M5211" i="3"/>
  <c r="N5211" i="3" s="1"/>
  <c r="A5209" i="3"/>
  <c r="A5236" i="3" s="1"/>
  <c r="M5183" i="3"/>
  <c r="N5183" i="3" s="1"/>
  <c r="M5184" i="3"/>
  <c r="N5184" i="3" s="1"/>
  <c r="M5185" i="3"/>
  <c r="N5185" i="3" s="1"/>
  <c r="M5186" i="3"/>
  <c r="N5186" i="3" s="1"/>
  <c r="M5187" i="3"/>
  <c r="N5187" i="3" s="1"/>
  <c r="M5188" i="3"/>
  <c r="N5188" i="3" s="1"/>
  <c r="M5189" i="3"/>
  <c r="N5189" i="3" s="1"/>
  <c r="M5190" i="3"/>
  <c r="N5190" i="3" s="1"/>
  <c r="M5191" i="3"/>
  <c r="N5191" i="3" s="1"/>
  <c r="M5192" i="3"/>
  <c r="N5192" i="3" s="1"/>
  <c r="M5193" i="3"/>
  <c r="N5193" i="3" s="1"/>
  <c r="M5194" i="3"/>
  <c r="N5194" i="3" s="1"/>
  <c r="M5195" i="3"/>
  <c r="N5195" i="3" s="1"/>
  <c r="M5196" i="3"/>
  <c r="N5196" i="3" s="1"/>
  <c r="M5197" i="3"/>
  <c r="N5197" i="3" s="1"/>
  <c r="M5198" i="3"/>
  <c r="N5198" i="3" s="1"/>
  <c r="M5199" i="3"/>
  <c r="N5199" i="3" s="1"/>
  <c r="M5200" i="3"/>
  <c r="N5200" i="3" s="1"/>
  <c r="M5201" i="3"/>
  <c r="N5201" i="3" s="1"/>
  <c r="M5202" i="3"/>
  <c r="N5202" i="3" s="1"/>
  <c r="M5203" i="3"/>
  <c r="N5203" i="3" s="1"/>
  <c r="M5204" i="3"/>
  <c r="N5204" i="3" s="1"/>
  <c r="M5205" i="3"/>
  <c r="N5205" i="3" s="1"/>
  <c r="M5182" i="3"/>
  <c r="N5182" i="3" s="1"/>
  <c r="M5156" i="3"/>
  <c r="N5156" i="3" s="1"/>
  <c r="M5157" i="3"/>
  <c r="N5157" i="3" s="1"/>
  <c r="M5158" i="3"/>
  <c r="N5158" i="3" s="1"/>
  <c r="M5159" i="3"/>
  <c r="N5159" i="3" s="1"/>
  <c r="M5160" i="3"/>
  <c r="N5160" i="3" s="1"/>
  <c r="M5161" i="3"/>
  <c r="N5161" i="3" s="1"/>
  <c r="M5162" i="3"/>
  <c r="N5162" i="3" s="1"/>
  <c r="M5163" i="3"/>
  <c r="N5163" i="3" s="1"/>
  <c r="M5164" i="3"/>
  <c r="N5164" i="3" s="1"/>
  <c r="M5165" i="3"/>
  <c r="N5165" i="3" s="1"/>
  <c r="M5166" i="3"/>
  <c r="N5166" i="3" s="1"/>
  <c r="M5167" i="3"/>
  <c r="N5167" i="3" s="1"/>
  <c r="M5168" i="3"/>
  <c r="N5168" i="3" s="1"/>
  <c r="M5169" i="3"/>
  <c r="N5169" i="3" s="1"/>
  <c r="M5170" i="3"/>
  <c r="N5170" i="3" s="1"/>
  <c r="M5171" i="3"/>
  <c r="N5171" i="3" s="1"/>
  <c r="M5172" i="3"/>
  <c r="N5172" i="3" s="1"/>
  <c r="M5173" i="3"/>
  <c r="M5174" i="3"/>
  <c r="M5175" i="3"/>
  <c r="N5175" i="3" s="1"/>
  <c r="M5176" i="3"/>
  <c r="N5176" i="3" s="1"/>
  <c r="M5177" i="3"/>
  <c r="N5177" i="3" s="1"/>
  <c r="M5178" i="3"/>
  <c r="N5178" i="3" s="1"/>
  <c r="M5155" i="3"/>
  <c r="N5155" i="3" s="1"/>
  <c r="A5153" i="3"/>
  <c r="A5180" i="3" s="1"/>
  <c r="M5127" i="3"/>
  <c r="N5127" i="3" s="1"/>
  <c r="M5128" i="3"/>
  <c r="N5128" i="3" s="1"/>
  <c r="M5129" i="3"/>
  <c r="N5129" i="3" s="1"/>
  <c r="M5130" i="3"/>
  <c r="N5130" i="3" s="1"/>
  <c r="M5131" i="3"/>
  <c r="N5131" i="3" s="1"/>
  <c r="M5132" i="3"/>
  <c r="N5132" i="3" s="1"/>
  <c r="M5133" i="3"/>
  <c r="N5133" i="3" s="1"/>
  <c r="M5134" i="3"/>
  <c r="N5134" i="3" s="1"/>
  <c r="M5135" i="3"/>
  <c r="N5135" i="3" s="1"/>
  <c r="M5136" i="3"/>
  <c r="N5136" i="3" s="1"/>
  <c r="M5137" i="3"/>
  <c r="N5137" i="3" s="1"/>
  <c r="M5138" i="3"/>
  <c r="N5138" i="3" s="1"/>
  <c r="M5139" i="3"/>
  <c r="N5139" i="3" s="1"/>
  <c r="M5140" i="3"/>
  <c r="N5140" i="3" s="1"/>
  <c r="M5141" i="3"/>
  <c r="N5141" i="3" s="1"/>
  <c r="M5142" i="3"/>
  <c r="N5142" i="3" s="1"/>
  <c r="M5143" i="3"/>
  <c r="N5143" i="3" s="1"/>
  <c r="M5144" i="3"/>
  <c r="N5144" i="3" s="1"/>
  <c r="M5145" i="3"/>
  <c r="N5145" i="3" s="1"/>
  <c r="M5146" i="3"/>
  <c r="N5146" i="3" s="1"/>
  <c r="M5147" i="3"/>
  <c r="N5147" i="3" s="1"/>
  <c r="M5148" i="3"/>
  <c r="N5148" i="3" s="1"/>
  <c r="M5149" i="3"/>
  <c r="N5149" i="3" s="1"/>
  <c r="M5126" i="3"/>
  <c r="N5126" i="3" s="1"/>
  <c r="M5100" i="3"/>
  <c r="N5100" i="3" s="1"/>
  <c r="M5101" i="3"/>
  <c r="N5101" i="3" s="1"/>
  <c r="M5102" i="3"/>
  <c r="N5102" i="3" s="1"/>
  <c r="M5103" i="3"/>
  <c r="N5103" i="3" s="1"/>
  <c r="M5104" i="3"/>
  <c r="N5104" i="3" s="1"/>
  <c r="M5105" i="3"/>
  <c r="N5105" i="3" s="1"/>
  <c r="M5106" i="3"/>
  <c r="N5106" i="3" s="1"/>
  <c r="M5107" i="3"/>
  <c r="N5107" i="3" s="1"/>
  <c r="M5108" i="3"/>
  <c r="N5108" i="3" s="1"/>
  <c r="M5109" i="3"/>
  <c r="N5109" i="3" s="1"/>
  <c r="M5110" i="3"/>
  <c r="N5110" i="3" s="1"/>
  <c r="M5111" i="3"/>
  <c r="N5111" i="3" s="1"/>
  <c r="M5112" i="3"/>
  <c r="N5112" i="3" s="1"/>
  <c r="M5113" i="3"/>
  <c r="N5113" i="3" s="1"/>
  <c r="M5114" i="3"/>
  <c r="N5114" i="3" s="1"/>
  <c r="M5115" i="3"/>
  <c r="N5115" i="3" s="1"/>
  <c r="M5116" i="3"/>
  <c r="N5116" i="3" s="1"/>
  <c r="M5117" i="3"/>
  <c r="M5118" i="3"/>
  <c r="M5119" i="3"/>
  <c r="N5119" i="3" s="1"/>
  <c r="M5120" i="3"/>
  <c r="N5120" i="3" s="1"/>
  <c r="M5121" i="3"/>
  <c r="N5121" i="3" s="1"/>
  <c r="M5122" i="3"/>
  <c r="N5122" i="3" s="1"/>
  <c r="M5099" i="3"/>
  <c r="N5099" i="3" s="1"/>
  <c r="A5097" i="3"/>
  <c r="A5124" i="3" s="1"/>
  <c r="N5462" i="3"/>
  <c r="M5071" i="3"/>
  <c r="N5071" i="3" s="1"/>
  <c r="M5072" i="3"/>
  <c r="N5072" i="3" s="1"/>
  <c r="M5073" i="3"/>
  <c r="N5073" i="3" s="1"/>
  <c r="M5074" i="3"/>
  <c r="N5074" i="3" s="1"/>
  <c r="M5075" i="3"/>
  <c r="N5075" i="3" s="1"/>
  <c r="M5076" i="3"/>
  <c r="N5076" i="3" s="1"/>
  <c r="M5077" i="3"/>
  <c r="N5077" i="3" s="1"/>
  <c r="M5078" i="3"/>
  <c r="N5078" i="3" s="1"/>
  <c r="M5079" i="3"/>
  <c r="N5079" i="3" s="1"/>
  <c r="M5080" i="3"/>
  <c r="N5080" i="3" s="1"/>
  <c r="M5081" i="3"/>
  <c r="N5081" i="3" s="1"/>
  <c r="M5082" i="3"/>
  <c r="N5082" i="3" s="1"/>
  <c r="M5083" i="3"/>
  <c r="N5083" i="3" s="1"/>
  <c r="M5084" i="3"/>
  <c r="N5084" i="3" s="1"/>
  <c r="M5085" i="3"/>
  <c r="N5085" i="3" s="1"/>
  <c r="M5086" i="3"/>
  <c r="N5086" i="3" s="1"/>
  <c r="M5087" i="3"/>
  <c r="N5087" i="3" s="1"/>
  <c r="M5088" i="3"/>
  <c r="N5088" i="3" s="1"/>
  <c r="M5089" i="3"/>
  <c r="N5089" i="3" s="1"/>
  <c r="M5090" i="3"/>
  <c r="N5090" i="3" s="1"/>
  <c r="M5091" i="3"/>
  <c r="N5091" i="3" s="1"/>
  <c r="M5092" i="3"/>
  <c r="N5092" i="3" s="1"/>
  <c r="M5093" i="3"/>
  <c r="N5093" i="3" s="1"/>
  <c r="M5070" i="3"/>
  <c r="N5070" i="3" s="1"/>
  <c r="M5044" i="3"/>
  <c r="N5044" i="3" s="1"/>
  <c r="M5045" i="3"/>
  <c r="N5045" i="3" s="1"/>
  <c r="M5046" i="3"/>
  <c r="N5046" i="3" s="1"/>
  <c r="M5047" i="3"/>
  <c r="N5047" i="3" s="1"/>
  <c r="M5048" i="3"/>
  <c r="N5048" i="3" s="1"/>
  <c r="M5049" i="3"/>
  <c r="N5049" i="3" s="1"/>
  <c r="M5050" i="3"/>
  <c r="N5050" i="3" s="1"/>
  <c r="M5051" i="3"/>
  <c r="N5051" i="3" s="1"/>
  <c r="M5052" i="3"/>
  <c r="N5052" i="3" s="1"/>
  <c r="M5053" i="3"/>
  <c r="N5053" i="3" s="1"/>
  <c r="M5054" i="3"/>
  <c r="N5054" i="3" s="1"/>
  <c r="M5055" i="3"/>
  <c r="N5055" i="3" s="1"/>
  <c r="M5056" i="3"/>
  <c r="N5056" i="3" s="1"/>
  <c r="M5057" i="3"/>
  <c r="N5057" i="3" s="1"/>
  <c r="M5058" i="3"/>
  <c r="N5058" i="3" s="1"/>
  <c r="M5059" i="3"/>
  <c r="N5059" i="3" s="1"/>
  <c r="M5060" i="3"/>
  <c r="N5060" i="3" s="1"/>
  <c r="M5061" i="3"/>
  <c r="M5062" i="3"/>
  <c r="M5063" i="3"/>
  <c r="N5063" i="3" s="1"/>
  <c r="M5064" i="3"/>
  <c r="N5064" i="3" s="1"/>
  <c r="M5065" i="3"/>
  <c r="N5065" i="3" s="1"/>
  <c r="M5066" i="3"/>
  <c r="N5066" i="3" s="1"/>
  <c r="M5043" i="3"/>
  <c r="N5043" i="3" s="1"/>
  <c r="A5041" i="3"/>
  <c r="A5068" i="3" s="1"/>
  <c r="M5015" i="3"/>
  <c r="N5015" i="3" s="1"/>
  <c r="M5016" i="3"/>
  <c r="N5016" i="3" s="1"/>
  <c r="M5017" i="3"/>
  <c r="N5017" i="3" s="1"/>
  <c r="M5018" i="3"/>
  <c r="N5018" i="3" s="1"/>
  <c r="M5019" i="3"/>
  <c r="N5019" i="3" s="1"/>
  <c r="M5020" i="3"/>
  <c r="N5020" i="3" s="1"/>
  <c r="M5021" i="3"/>
  <c r="N5021" i="3" s="1"/>
  <c r="M5022" i="3"/>
  <c r="N5022" i="3" s="1"/>
  <c r="M5023" i="3"/>
  <c r="N5023" i="3" s="1"/>
  <c r="M5024" i="3"/>
  <c r="N5024" i="3" s="1"/>
  <c r="M5025" i="3"/>
  <c r="N5025" i="3" s="1"/>
  <c r="M5026" i="3"/>
  <c r="N5026" i="3" s="1"/>
  <c r="M5027" i="3"/>
  <c r="N5027" i="3" s="1"/>
  <c r="M5028" i="3"/>
  <c r="N5028" i="3" s="1"/>
  <c r="M5029" i="3"/>
  <c r="N5029" i="3" s="1"/>
  <c r="M5030" i="3"/>
  <c r="N5030" i="3" s="1"/>
  <c r="M5031" i="3"/>
  <c r="N5031" i="3" s="1"/>
  <c r="M5032" i="3"/>
  <c r="N5032" i="3" s="1"/>
  <c r="M5033" i="3"/>
  <c r="N5033" i="3" s="1"/>
  <c r="M5034" i="3"/>
  <c r="N5034" i="3" s="1"/>
  <c r="M5035" i="3"/>
  <c r="N5035" i="3" s="1"/>
  <c r="M5036" i="3"/>
  <c r="N5036" i="3" s="1"/>
  <c r="M5037" i="3"/>
  <c r="N5037" i="3" s="1"/>
  <c r="M5014" i="3"/>
  <c r="N5014" i="3" s="1"/>
  <c r="M4988" i="3"/>
  <c r="N4988" i="3" s="1"/>
  <c r="M4989" i="3"/>
  <c r="N4989" i="3" s="1"/>
  <c r="M4990" i="3"/>
  <c r="N4990" i="3" s="1"/>
  <c r="M4991" i="3"/>
  <c r="N4991" i="3" s="1"/>
  <c r="M4992" i="3"/>
  <c r="N4992" i="3" s="1"/>
  <c r="M4993" i="3"/>
  <c r="N4993" i="3" s="1"/>
  <c r="M4994" i="3"/>
  <c r="N4994" i="3" s="1"/>
  <c r="M4995" i="3"/>
  <c r="N4995" i="3" s="1"/>
  <c r="M4996" i="3"/>
  <c r="N4996" i="3" s="1"/>
  <c r="M4997" i="3"/>
  <c r="N4997" i="3" s="1"/>
  <c r="M4998" i="3"/>
  <c r="N4998" i="3" s="1"/>
  <c r="M4999" i="3"/>
  <c r="N4999" i="3" s="1"/>
  <c r="M5000" i="3"/>
  <c r="N5000" i="3" s="1"/>
  <c r="M5001" i="3"/>
  <c r="N5001" i="3" s="1"/>
  <c r="M5002" i="3"/>
  <c r="N5002" i="3" s="1"/>
  <c r="M5003" i="3"/>
  <c r="N5003" i="3" s="1"/>
  <c r="M5004" i="3"/>
  <c r="N5004" i="3" s="1"/>
  <c r="M5005" i="3"/>
  <c r="M5006" i="3"/>
  <c r="M5007" i="3"/>
  <c r="N5007" i="3" s="1"/>
  <c r="M5008" i="3"/>
  <c r="N5008" i="3" s="1"/>
  <c r="M5009" i="3"/>
  <c r="N5009" i="3" s="1"/>
  <c r="M5010" i="3"/>
  <c r="N5010" i="3" s="1"/>
  <c r="M4987" i="3"/>
  <c r="N4987" i="3" s="1"/>
  <c r="A4985" i="3"/>
  <c r="A5012" i="3" s="1"/>
  <c r="M4959" i="3"/>
  <c r="N4959" i="3" s="1"/>
  <c r="M4960" i="3"/>
  <c r="N4960" i="3" s="1"/>
  <c r="M4961" i="3"/>
  <c r="N4961" i="3" s="1"/>
  <c r="M4962" i="3"/>
  <c r="N4962" i="3" s="1"/>
  <c r="M4963" i="3"/>
  <c r="N4963" i="3" s="1"/>
  <c r="M4964" i="3"/>
  <c r="N4964" i="3" s="1"/>
  <c r="M4965" i="3"/>
  <c r="N4965" i="3" s="1"/>
  <c r="M4966" i="3"/>
  <c r="N4966" i="3" s="1"/>
  <c r="M4967" i="3"/>
  <c r="N4967" i="3" s="1"/>
  <c r="M4968" i="3"/>
  <c r="N4968" i="3" s="1"/>
  <c r="M4969" i="3"/>
  <c r="N4969" i="3" s="1"/>
  <c r="M4970" i="3"/>
  <c r="N4970" i="3" s="1"/>
  <c r="M4971" i="3"/>
  <c r="N4971" i="3" s="1"/>
  <c r="M4972" i="3"/>
  <c r="N4972" i="3" s="1"/>
  <c r="M4973" i="3"/>
  <c r="N4973" i="3" s="1"/>
  <c r="M4974" i="3"/>
  <c r="N4974" i="3" s="1"/>
  <c r="M4975" i="3"/>
  <c r="N4975" i="3" s="1"/>
  <c r="M4976" i="3"/>
  <c r="N4976" i="3" s="1"/>
  <c r="M4977" i="3"/>
  <c r="N4977" i="3" s="1"/>
  <c r="M4978" i="3"/>
  <c r="N4978" i="3" s="1"/>
  <c r="M4979" i="3"/>
  <c r="N4979" i="3" s="1"/>
  <c r="M4980" i="3"/>
  <c r="N4980" i="3" s="1"/>
  <c r="M4981" i="3"/>
  <c r="N4981" i="3" s="1"/>
  <c r="M4958" i="3"/>
  <c r="N4958" i="3" s="1"/>
  <c r="M4932" i="3"/>
  <c r="N4932" i="3" s="1"/>
  <c r="M4933" i="3"/>
  <c r="N4933" i="3" s="1"/>
  <c r="M4934" i="3"/>
  <c r="N4934" i="3" s="1"/>
  <c r="M4935" i="3"/>
  <c r="N4935" i="3" s="1"/>
  <c r="M4936" i="3"/>
  <c r="N4936" i="3" s="1"/>
  <c r="M4937" i="3"/>
  <c r="N4937" i="3" s="1"/>
  <c r="M4938" i="3"/>
  <c r="N4938" i="3" s="1"/>
  <c r="M4939" i="3"/>
  <c r="N4939" i="3" s="1"/>
  <c r="M4940" i="3"/>
  <c r="N4940" i="3" s="1"/>
  <c r="M4941" i="3"/>
  <c r="N4941" i="3" s="1"/>
  <c r="M4942" i="3"/>
  <c r="N4942" i="3" s="1"/>
  <c r="M4943" i="3"/>
  <c r="N4943" i="3" s="1"/>
  <c r="M4944" i="3"/>
  <c r="N4944" i="3" s="1"/>
  <c r="M4945" i="3"/>
  <c r="N4945" i="3" s="1"/>
  <c r="M4946" i="3"/>
  <c r="N4946" i="3" s="1"/>
  <c r="M4947" i="3"/>
  <c r="N4947" i="3" s="1"/>
  <c r="M4948" i="3"/>
  <c r="N4948" i="3" s="1"/>
  <c r="M4949" i="3"/>
  <c r="M4950" i="3"/>
  <c r="M4951" i="3"/>
  <c r="N4951" i="3" s="1"/>
  <c r="M4952" i="3"/>
  <c r="N4952" i="3" s="1"/>
  <c r="M4953" i="3"/>
  <c r="N4953" i="3" s="1"/>
  <c r="M4954" i="3"/>
  <c r="N4954" i="3" s="1"/>
  <c r="M4931" i="3"/>
  <c r="N4931" i="3" s="1"/>
  <c r="A4929" i="3"/>
  <c r="A4956" i="3" s="1"/>
  <c r="M4903" i="3"/>
  <c r="N4903" i="3" s="1"/>
  <c r="M4904" i="3"/>
  <c r="N4904" i="3" s="1"/>
  <c r="M4905" i="3"/>
  <c r="N4905" i="3" s="1"/>
  <c r="M4906" i="3"/>
  <c r="N4906" i="3" s="1"/>
  <c r="M4907" i="3"/>
  <c r="N4907" i="3" s="1"/>
  <c r="M4908" i="3"/>
  <c r="N4908" i="3" s="1"/>
  <c r="M4909" i="3"/>
  <c r="N4909" i="3" s="1"/>
  <c r="M4910" i="3"/>
  <c r="N4910" i="3" s="1"/>
  <c r="M4911" i="3"/>
  <c r="N4911" i="3" s="1"/>
  <c r="M4912" i="3"/>
  <c r="N4912" i="3" s="1"/>
  <c r="M4913" i="3"/>
  <c r="N4913" i="3" s="1"/>
  <c r="M4914" i="3"/>
  <c r="N4914" i="3" s="1"/>
  <c r="M4915" i="3"/>
  <c r="N4915" i="3" s="1"/>
  <c r="M4916" i="3"/>
  <c r="N4916" i="3" s="1"/>
  <c r="M4917" i="3"/>
  <c r="N4917" i="3" s="1"/>
  <c r="M4918" i="3"/>
  <c r="N4918" i="3" s="1"/>
  <c r="M4919" i="3"/>
  <c r="N4919" i="3" s="1"/>
  <c r="M4920" i="3"/>
  <c r="N4920" i="3" s="1"/>
  <c r="M4921" i="3"/>
  <c r="N4921" i="3" s="1"/>
  <c r="M4922" i="3"/>
  <c r="N4922" i="3" s="1"/>
  <c r="M4923" i="3"/>
  <c r="N4923" i="3" s="1"/>
  <c r="M4924" i="3"/>
  <c r="N4924" i="3" s="1"/>
  <c r="M4925" i="3"/>
  <c r="N4925" i="3" s="1"/>
  <c r="M4902" i="3"/>
  <c r="N4902" i="3" s="1"/>
  <c r="M4876" i="3"/>
  <c r="N4876" i="3" s="1"/>
  <c r="M4877" i="3"/>
  <c r="N4877" i="3" s="1"/>
  <c r="M4878" i="3"/>
  <c r="N4878" i="3" s="1"/>
  <c r="M4879" i="3"/>
  <c r="N4879" i="3" s="1"/>
  <c r="M4880" i="3"/>
  <c r="N4880" i="3" s="1"/>
  <c r="M4881" i="3"/>
  <c r="N4881" i="3" s="1"/>
  <c r="M4882" i="3"/>
  <c r="N4882" i="3" s="1"/>
  <c r="M4883" i="3"/>
  <c r="N4883" i="3" s="1"/>
  <c r="M4884" i="3"/>
  <c r="N4884" i="3" s="1"/>
  <c r="M4885" i="3"/>
  <c r="N4885" i="3" s="1"/>
  <c r="M4886" i="3"/>
  <c r="N4886" i="3" s="1"/>
  <c r="M4887" i="3"/>
  <c r="N4887" i="3" s="1"/>
  <c r="M4888" i="3"/>
  <c r="N4888" i="3" s="1"/>
  <c r="M4889" i="3"/>
  <c r="N4889" i="3" s="1"/>
  <c r="M4890" i="3"/>
  <c r="N4890" i="3" s="1"/>
  <c r="M4891" i="3"/>
  <c r="N4891" i="3" s="1"/>
  <c r="M4892" i="3"/>
  <c r="N4892" i="3" s="1"/>
  <c r="M4893" i="3"/>
  <c r="M4894" i="3"/>
  <c r="M4895" i="3"/>
  <c r="N4895" i="3" s="1"/>
  <c r="M4896" i="3"/>
  <c r="N4896" i="3" s="1"/>
  <c r="M4897" i="3"/>
  <c r="N4897" i="3" s="1"/>
  <c r="M4898" i="3"/>
  <c r="N4898" i="3" s="1"/>
  <c r="M4875" i="3"/>
  <c r="N4875" i="3" s="1"/>
  <c r="A4873" i="3"/>
  <c r="A4900" i="3" s="1"/>
  <c r="M4847" i="3"/>
  <c r="N4847" i="3" s="1"/>
  <c r="M4848" i="3"/>
  <c r="N4848" i="3" s="1"/>
  <c r="M4849" i="3"/>
  <c r="N4849" i="3" s="1"/>
  <c r="M4850" i="3"/>
  <c r="N4850" i="3" s="1"/>
  <c r="M4851" i="3"/>
  <c r="N4851" i="3" s="1"/>
  <c r="M4852" i="3"/>
  <c r="N4852" i="3" s="1"/>
  <c r="M4853" i="3"/>
  <c r="N4853" i="3" s="1"/>
  <c r="M4854" i="3"/>
  <c r="N4854" i="3" s="1"/>
  <c r="M4855" i="3"/>
  <c r="N4855" i="3" s="1"/>
  <c r="M4856" i="3"/>
  <c r="N4856" i="3" s="1"/>
  <c r="M4857" i="3"/>
  <c r="N4857" i="3" s="1"/>
  <c r="M4858" i="3"/>
  <c r="N4858" i="3" s="1"/>
  <c r="M4859" i="3"/>
  <c r="N4859" i="3" s="1"/>
  <c r="M4860" i="3"/>
  <c r="N4860" i="3" s="1"/>
  <c r="M4861" i="3"/>
  <c r="N4861" i="3" s="1"/>
  <c r="M4862" i="3"/>
  <c r="N4862" i="3" s="1"/>
  <c r="M4863" i="3"/>
  <c r="N4863" i="3" s="1"/>
  <c r="M4864" i="3"/>
  <c r="N4864" i="3" s="1"/>
  <c r="M4865" i="3"/>
  <c r="N4865" i="3" s="1"/>
  <c r="M4866" i="3"/>
  <c r="N4866" i="3" s="1"/>
  <c r="M4867" i="3"/>
  <c r="N4867" i="3" s="1"/>
  <c r="M4868" i="3"/>
  <c r="N4868" i="3" s="1"/>
  <c r="M4869" i="3"/>
  <c r="N4869" i="3" s="1"/>
  <c r="M4846" i="3"/>
  <c r="N4846" i="3" s="1"/>
  <c r="M4820" i="3"/>
  <c r="N4820" i="3" s="1"/>
  <c r="M4821" i="3"/>
  <c r="N4821" i="3" s="1"/>
  <c r="M4822" i="3"/>
  <c r="N4822" i="3" s="1"/>
  <c r="M4823" i="3"/>
  <c r="N4823" i="3" s="1"/>
  <c r="M4824" i="3"/>
  <c r="N4824" i="3" s="1"/>
  <c r="M4825" i="3"/>
  <c r="N4825" i="3" s="1"/>
  <c r="M4826" i="3"/>
  <c r="N4826" i="3" s="1"/>
  <c r="M4827" i="3"/>
  <c r="N4827" i="3" s="1"/>
  <c r="M4828" i="3"/>
  <c r="N4828" i="3" s="1"/>
  <c r="M4829" i="3"/>
  <c r="N4829" i="3" s="1"/>
  <c r="M4830" i="3"/>
  <c r="N4830" i="3" s="1"/>
  <c r="M4831" i="3"/>
  <c r="N4831" i="3" s="1"/>
  <c r="M4832" i="3"/>
  <c r="N4832" i="3" s="1"/>
  <c r="M4833" i="3"/>
  <c r="N4833" i="3" s="1"/>
  <c r="M4834" i="3"/>
  <c r="N4834" i="3" s="1"/>
  <c r="M4835" i="3"/>
  <c r="N4835" i="3" s="1"/>
  <c r="M4836" i="3"/>
  <c r="N4836" i="3" s="1"/>
  <c r="M4837" i="3"/>
  <c r="M4838" i="3"/>
  <c r="M4839" i="3"/>
  <c r="N4839" i="3" s="1"/>
  <c r="M4840" i="3"/>
  <c r="N4840" i="3" s="1"/>
  <c r="M4841" i="3"/>
  <c r="N4841" i="3" s="1"/>
  <c r="M4842" i="3"/>
  <c r="N4842" i="3" s="1"/>
  <c r="M4819" i="3"/>
  <c r="N4819" i="3" s="1"/>
  <c r="A4817" i="3"/>
  <c r="A4844" i="3" s="1"/>
  <c r="M4791" i="3"/>
  <c r="N4791" i="3" s="1"/>
  <c r="M4792" i="3"/>
  <c r="N4792" i="3" s="1"/>
  <c r="M4793" i="3"/>
  <c r="N4793" i="3" s="1"/>
  <c r="M4794" i="3"/>
  <c r="N4794" i="3" s="1"/>
  <c r="M4795" i="3"/>
  <c r="N4795" i="3" s="1"/>
  <c r="M4796" i="3"/>
  <c r="N4796" i="3" s="1"/>
  <c r="M4797" i="3"/>
  <c r="N4797" i="3" s="1"/>
  <c r="M4798" i="3"/>
  <c r="N4798" i="3" s="1"/>
  <c r="M4799" i="3"/>
  <c r="N4799" i="3" s="1"/>
  <c r="M4800" i="3"/>
  <c r="N4800" i="3" s="1"/>
  <c r="M4801" i="3"/>
  <c r="N4801" i="3" s="1"/>
  <c r="M4802" i="3"/>
  <c r="N4802" i="3" s="1"/>
  <c r="M4803" i="3"/>
  <c r="N4803" i="3" s="1"/>
  <c r="M4804" i="3"/>
  <c r="N4804" i="3" s="1"/>
  <c r="M4805" i="3"/>
  <c r="N4805" i="3" s="1"/>
  <c r="M4806" i="3"/>
  <c r="N4806" i="3" s="1"/>
  <c r="M4807" i="3"/>
  <c r="N4807" i="3" s="1"/>
  <c r="M4808" i="3"/>
  <c r="N4808" i="3" s="1"/>
  <c r="M4809" i="3"/>
  <c r="N4809" i="3" s="1"/>
  <c r="M4810" i="3"/>
  <c r="N4810" i="3" s="1"/>
  <c r="M4811" i="3"/>
  <c r="N4811" i="3" s="1"/>
  <c r="M4812" i="3"/>
  <c r="N4812" i="3" s="1"/>
  <c r="M4813" i="3"/>
  <c r="N4813" i="3" s="1"/>
  <c r="M4790" i="3"/>
  <c r="N4790" i="3" s="1"/>
  <c r="M4764" i="3"/>
  <c r="N4764" i="3" s="1"/>
  <c r="M4765" i="3"/>
  <c r="N4765" i="3" s="1"/>
  <c r="M4766" i="3"/>
  <c r="N4766" i="3" s="1"/>
  <c r="M4767" i="3"/>
  <c r="N4767" i="3" s="1"/>
  <c r="M4768" i="3"/>
  <c r="N4768" i="3" s="1"/>
  <c r="M4769" i="3"/>
  <c r="N4769" i="3" s="1"/>
  <c r="M4770" i="3"/>
  <c r="N4770" i="3" s="1"/>
  <c r="M4771" i="3"/>
  <c r="N4771" i="3" s="1"/>
  <c r="M4772" i="3"/>
  <c r="N4772" i="3" s="1"/>
  <c r="M4773" i="3"/>
  <c r="N4773" i="3" s="1"/>
  <c r="M4774" i="3"/>
  <c r="N4774" i="3" s="1"/>
  <c r="M4775" i="3"/>
  <c r="N4775" i="3" s="1"/>
  <c r="M4776" i="3"/>
  <c r="N4776" i="3" s="1"/>
  <c r="M4777" i="3"/>
  <c r="N4777" i="3" s="1"/>
  <c r="M4778" i="3"/>
  <c r="N4778" i="3" s="1"/>
  <c r="M4779" i="3"/>
  <c r="N4779" i="3" s="1"/>
  <c r="M4780" i="3"/>
  <c r="N4780" i="3" s="1"/>
  <c r="M4781" i="3"/>
  <c r="M4782" i="3"/>
  <c r="M4783" i="3"/>
  <c r="N4783" i="3" s="1"/>
  <c r="M4784" i="3"/>
  <c r="N4784" i="3" s="1"/>
  <c r="M4785" i="3"/>
  <c r="N4785" i="3" s="1"/>
  <c r="M4786" i="3"/>
  <c r="N4786" i="3" s="1"/>
  <c r="M4763" i="3"/>
  <c r="N4763" i="3" s="1"/>
  <c r="A4761" i="3"/>
  <c r="A4788" i="3" s="1"/>
  <c r="M4735" i="3"/>
  <c r="N4735" i="3" s="1"/>
  <c r="M4736" i="3"/>
  <c r="N4736" i="3" s="1"/>
  <c r="M4737" i="3"/>
  <c r="N4737" i="3" s="1"/>
  <c r="M4738" i="3"/>
  <c r="N4738" i="3" s="1"/>
  <c r="M4739" i="3"/>
  <c r="N4739" i="3" s="1"/>
  <c r="M4740" i="3"/>
  <c r="N4740" i="3" s="1"/>
  <c r="M4741" i="3"/>
  <c r="N4741" i="3" s="1"/>
  <c r="M4742" i="3"/>
  <c r="N4742" i="3" s="1"/>
  <c r="M4743" i="3"/>
  <c r="N4743" i="3" s="1"/>
  <c r="M4744" i="3"/>
  <c r="N4744" i="3" s="1"/>
  <c r="M4745" i="3"/>
  <c r="N4745" i="3" s="1"/>
  <c r="M4746" i="3"/>
  <c r="N4746" i="3" s="1"/>
  <c r="M4747" i="3"/>
  <c r="N4747" i="3" s="1"/>
  <c r="M4748" i="3"/>
  <c r="N4748" i="3" s="1"/>
  <c r="M4749" i="3"/>
  <c r="N4749" i="3" s="1"/>
  <c r="M4750" i="3"/>
  <c r="N4750" i="3" s="1"/>
  <c r="M4751" i="3"/>
  <c r="N4751" i="3" s="1"/>
  <c r="M4752" i="3"/>
  <c r="N4752" i="3" s="1"/>
  <c r="M4753" i="3"/>
  <c r="N4753" i="3" s="1"/>
  <c r="M4754" i="3"/>
  <c r="N4754" i="3" s="1"/>
  <c r="M4755" i="3"/>
  <c r="N4755" i="3" s="1"/>
  <c r="M4756" i="3"/>
  <c r="N4756" i="3" s="1"/>
  <c r="M4757" i="3"/>
  <c r="N4757" i="3" s="1"/>
  <c r="M4734" i="3"/>
  <c r="N4734" i="3" s="1"/>
  <c r="M4707" i="3"/>
  <c r="N4707" i="3" s="1"/>
  <c r="M4708" i="3"/>
  <c r="N4708" i="3" s="1"/>
  <c r="M4709" i="3"/>
  <c r="N4709" i="3" s="1"/>
  <c r="M4710" i="3"/>
  <c r="N4710" i="3" s="1"/>
  <c r="M4711" i="3"/>
  <c r="N4711" i="3" s="1"/>
  <c r="M4712" i="3"/>
  <c r="N4712" i="3" s="1"/>
  <c r="M4713" i="3"/>
  <c r="N4713" i="3" s="1"/>
  <c r="M4714" i="3"/>
  <c r="N4714" i="3" s="1"/>
  <c r="M4715" i="3"/>
  <c r="N4715" i="3" s="1"/>
  <c r="M4716" i="3"/>
  <c r="N4716" i="3" s="1"/>
  <c r="M4717" i="3"/>
  <c r="N4717" i="3" s="1"/>
  <c r="M4718" i="3"/>
  <c r="N4718" i="3" s="1"/>
  <c r="M4719" i="3"/>
  <c r="N4719" i="3" s="1"/>
  <c r="M4720" i="3"/>
  <c r="N4720" i="3" s="1"/>
  <c r="M4721" i="3"/>
  <c r="N4721" i="3" s="1"/>
  <c r="M4722" i="3"/>
  <c r="N4722" i="3" s="1"/>
  <c r="M4723" i="3"/>
  <c r="N4723" i="3" s="1"/>
  <c r="M4724" i="3"/>
  <c r="N4724" i="3" s="1"/>
  <c r="M4725" i="3"/>
  <c r="M4726" i="3"/>
  <c r="M4727" i="3"/>
  <c r="N4727" i="3" s="1"/>
  <c r="M4728" i="3"/>
  <c r="N4728" i="3" s="1"/>
  <c r="M4729" i="3"/>
  <c r="N4729" i="3" s="1"/>
  <c r="M4730" i="3"/>
  <c r="N4730" i="3" s="1"/>
  <c r="A4705" i="3"/>
  <c r="A4732" i="3" s="1"/>
  <c r="M4679" i="3"/>
  <c r="N4679" i="3" s="1"/>
  <c r="M4680" i="3"/>
  <c r="N4680" i="3" s="1"/>
  <c r="M4681" i="3"/>
  <c r="N4681" i="3" s="1"/>
  <c r="M4682" i="3"/>
  <c r="N4682" i="3" s="1"/>
  <c r="M4683" i="3"/>
  <c r="N4683" i="3" s="1"/>
  <c r="M4684" i="3"/>
  <c r="N4684" i="3" s="1"/>
  <c r="M4685" i="3"/>
  <c r="N4685" i="3" s="1"/>
  <c r="M4686" i="3"/>
  <c r="N4686" i="3" s="1"/>
  <c r="M4687" i="3"/>
  <c r="N4687" i="3" s="1"/>
  <c r="M4688" i="3"/>
  <c r="N4688" i="3" s="1"/>
  <c r="M4689" i="3"/>
  <c r="N4689" i="3" s="1"/>
  <c r="M4690" i="3"/>
  <c r="N4690" i="3" s="1"/>
  <c r="M4691" i="3"/>
  <c r="N4691" i="3" s="1"/>
  <c r="M4692" i="3"/>
  <c r="N4692" i="3" s="1"/>
  <c r="M4693" i="3"/>
  <c r="N4693" i="3" s="1"/>
  <c r="M4694" i="3"/>
  <c r="N4694" i="3" s="1"/>
  <c r="M4695" i="3"/>
  <c r="N4695" i="3" s="1"/>
  <c r="M4696" i="3"/>
  <c r="N4696" i="3" s="1"/>
  <c r="M4697" i="3"/>
  <c r="N4697" i="3" s="1"/>
  <c r="M4698" i="3"/>
  <c r="N4698" i="3" s="1"/>
  <c r="M4699" i="3"/>
  <c r="N4699" i="3" s="1"/>
  <c r="M4700" i="3"/>
  <c r="N4700" i="3" s="1"/>
  <c r="M4701" i="3"/>
  <c r="N4701" i="3" s="1"/>
  <c r="M4678" i="3"/>
  <c r="N4678" i="3" s="1"/>
  <c r="M4652" i="3"/>
  <c r="N4652" i="3" s="1"/>
  <c r="M4653" i="3"/>
  <c r="N4653" i="3" s="1"/>
  <c r="M4654" i="3"/>
  <c r="N4654" i="3" s="1"/>
  <c r="M4655" i="3"/>
  <c r="N4655" i="3" s="1"/>
  <c r="M4656" i="3"/>
  <c r="N4656" i="3" s="1"/>
  <c r="M4657" i="3"/>
  <c r="N4657" i="3" s="1"/>
  <c r="M4658" i="3"/>
  <c r="N4658" i="3" s="1"/>
  <c r="M4659" i="3"/>
  <c r="N4659" i="3" s="1"/>
  <c r="M4660" i="3"/>
  <c r="N4660" i="3" s="1"/>
  <c r="M4661" i="3"/>
  <c r="N4661" i="3" s="1"/>
  <c r="M4662" i="3"/>
  <c r="N4662" i="3" s="1"/>
  <c r="M4663" i="3"/>
  <c r="N4663" i="3" s="1"/>
  <c r="M4664" i="3"/>
  <c r="N4664" i="3" s="1"/>
  <c r="M4665" i="3"/>
  <c r="N4665" i="3" s="1"/>
  <c r="M4666" i="3"/>
  <c r="N4666" i="3" s="1"/>
  <c r="M4667" i="3"/>
  <c r="N4667" i="3" s="1"/>
  <c r="M4668" i="3"/>
  <c r="N4668" i="3" s="1"/>
  <c r="M4669" i="3"/>
  <c r="M4670" i="3"/>
  <c r="M4671" i="3"/>
  <c r="N4671" i="3" s="1"/>
  <c r="M4672" i="3"/>
  <c r="N4672" i="3" s="1"/>
  <c r="M4673" i="3"/>
  <c r="N4673" i="3" s="1"/>
  <c r="M4674" i="3"/>
  <c r="N4674" i="3" s="1"/>
  <c r="M4651" i="3"/>
  <c r="N4651" i="3" s="1"/>
  <c r="A4649" i="3"/>
  <c r="A4676" i="3" s="1"/>
  <c r="M4623" i="3"/>
  <c r="N4623" i="3" s="1"/>
  <c r="M4624" i="3"/>
  <c r="N4624" i="3" s="1"/>
  <c r="M4625" i="3"/>
  <c r="N4625" i="3" s="1"/>
  <c r="M4626" i="3"/>
  <c r="N4626" i="3" s="1"/>
  <c r="M4627" i="3"/>
  <c r="N4627" i="3" s="1"/>
  <c r="M4628" i="3"/>
  <c r="N4628" i="3" s="1"/>
  <c r="M4629" i="3"/>
  <c r="N4629" i="3" s="1"/>
  <c r="M4630" i="3"/>
  <c r="N4630" i="3" s="1"/>
  <c r="M4631" i="3"/>
  <c r="N4631" i="3" s="1"/>
  <c r="M4632" i="3"/>
  <c r="N4632" i="3" s="1"/>
  <c r="M4633" i="3"/>
  <c r="N4633" i="3" s="1"/>
  <c r="M4634" i="3"/>
  <c r="N4634" i="3" s="1"/>
  <c r="M4635" i="3"/>
  <c r="N4635" i="3" s="1"/>
  <c r="M4636" i="3"/>
  <c r="N4636" i="3" s="1"/>
  <c r="M4637" i="3"/>
  <c r="N4637" i="3" s="1"/>
  <c r="M4638" i="3"/>
  <c r="N4638" i="3" s="1"/>
  <c r="M4639" i="3"/>
  <c r="N4639" i="3" s="1"/>
  <c r="M4640" i="3"/>
  <c r="N4640" i="3" s="1"/>
  <c r="M4641" i="3"/>
  <c r="N4641" i="3" s="1"/>
  <c r="M4642" i="3"/>
  <c r="N4642" i="3" s="1"/>
  <c r="M4643" i="3"/>
  <c r="N4643" i="3" s="1"/>
  <c r="M4644" i="3"/>
  <c r="N4644" i="3" s="1"/>
  <c r="M4645" i="3"/>
  <c r="N4645" i="3" s="1"/>
  <c r="M4622" i="3"/>
  <c r="N4622" i="3" s="1"/>
  <c r="M4596" i="3"/>
  <c r="N4596" i="3" s="1"/>
  <c r="M4597" i="3"/>
  <c r="N4597" i="3" s="1"/>
  <c r="M4598" i="3"/>
  <c r="N4598" i="3" s="1"/>
  <c r="M4599" i="3"/>
  <c r="N4599" i="3" s="1"/>
  <c r="M4600" i="3"/>
  <c r="N4600" i="3" s="1"/>
  <c r="M4601" i="3"/>
  <c r="N4601" i="3" s="1"/>
  <c r="M4602" i="3"/>
  <c r="N4602" i="3" s="1"/>
  <c r="M4603" i="3"/>
  <c r="N4603" i="3" s="1"/>
  <c r="M4604" i="3"/>
  <c r="N4604" i="3" s="1"/>
  <c r="M4605" i="3"/>
  <c r="N4605" i="3" s="1"/>
  <c r="M4606" i="3"/>
  <c r="N4606" i="3" s="1"/>
  <c r="M4607" i="3"/>
  <c r="N4607" i="3" s="1"/>
  <c r="M4608" i="3"/>
  <c r="N4608" i="3" s="1"/>
  <c r="M4609" i="3"/>
  <c r="N4609" i="3" s="1"/>
  <c r="M4610" i="3"/>
  <c r="N4610" i="3" s="1"/>
  <c r="M4611" i="3"/>
  <c r="N4611" i="3" s="1"/>
  <c r="M4612" i="3"/>
  <c r="N4612" i="3" s="1"/>
  <c r="M4613" i="3"/>
  <c r="M4614" i="3"/>
  <c r="M4615" i="3"/>
  <c r="N4615" i="3" s="1"/>
  <c r="M4616" i="3"/>
  <c r="N4616" i="3" s="1"/>
  <c r="M4617" i="3"/>
  <c r="N4617" i="3" s="1"/>
  <c r="M4618" i="3"/>
  <c r="N4618" i="3" s="1"/>
  <c r="M4595" i="3"/>
  <c r="N4595" i="3" s="1"/>
  <c r="A4593" i="3"/>
  <c r="A4620" i="3" s="1"/>
  <c r="M4567" i="3"/>
  <c r="N4567" i="3" s="1"/>
  <c r="M4568" i="3"/>
  <c r="N4568" i="3" s="1"/>
  <c r="M4569" i="3"/>
  <c r="N4569" i="3" s="1"/>
  <c r="M4570" i="3"/>
  <c r="N4570" i="3" s="1"/>
  <c r="M4571" i="3"/>
  <c r="N4571" i="3" s="1"/>
  <c r="M4572" i="3"/>
  <c r="N4572" i="3" s="1"/>
  <c r="M4573" i="3"/>
  <c r="N4573" i="3" s="1"/>
  <c r="M4574" i="3"/>
  <c r="N4574" i="3" s="1"/>
  <c r="M4575" i="3"/>
  <c r="N4575" i="3" s="1"/>
  <c r="M4576" i="3"/>
  <c r="N4576" i="3" s="1"/>
  <c r="M4577" i="3"/>
  <c r="N4577" i="3" s="1"/>
  <c r="M4578" i="3"/>
  <c r="N4578" i="3" s="1"/>
  <c r="M4579" i="3"/>
  <c r="N4579" i="3" s="1"/>
  <c r="M4580" i="3"/>
  <c r="N4580" i="3" s="1"/>
  <c r="M4581" i="3"/>
  <c r="N4581" i="3" s="1"/>
  <c r="M4582" i="3"/>
  <c r="N4582" i="3" s="1"/>
  <c r="M4583" i="3"/>
  <c r="N4583" i="3" s="1"/>
  <c r="M4584" i="3"/>
  <c r="N4584" i="3" s="1"/>
  <c r="M4585" i="3"/>
  <c r="N4585" i="3" s="1"/>
  <c r="M4586" i="3"/>
  <c r="N4586" i="3" s="1"/>
  <c r="M4587" i="3"/>
  <c r="N4587" i="3" s="1"/>
  <c r="M4588" i="3"/>
  <c r="N4588" i="3" s="1"/>
  <c r="M4589" i="3"/>
  <c r="N4589" i="3" s="1"/>
  <c r="M4566" i="3"/>
  <c r="N4566" i="3" s="1"/>
  <c r="M4540" i="3"/>
  <c r="N4540" i="3" s="1"/>
  <c r="M4541" i="3"/>
  <c r="N4541" i="3" s="1"/>
  <c r="M4542" i="3"/>
  <c r="N4542" i="3" s="1"/>
  <c r="M4543" i="3"/>
  <c r="N4543" i="3" s="1"/>
  <c r="M4544" i="3"/>
  <c r="N4544" i="3" s="1"/>
  <c r="M4545" i="3"/>
  <c r="N4545" i="3" s="1"/>
  <c r="M4546" i="3"/>
  <c r="N4546" i="3" s="1"/>
  <c r="M4547" i="3"/>
  <c r="N4547" i="3" s="1"/>
  <c r="M4548" i="3"/>
  <c r="N4548" i="3" s="1"/>
  <c r="M4549" i="3"/>
  <c r="N4549" i="3" s="1"/>
  <c r="M4550" i="3"/>
  <c r="N4550" i="3" s="1"/>
  <c r="M4551" i="3"/>
  <c r="N4551" i="3" s="1"/>
  <c r="M4552" i="3"/>
  <c r="N4552" i="3" s="1"/>
  <c r="M4553" i="3"/>
  <c r="N4553" i="3" s="1"/>
  <c r="M4554" i="3"/>
  <c r="N4554" i="3" s="1"/>
  <c r="M4555" i="3"/>
  <c r="N4555" i="3" s="1"/>
  <c r="M4556" i="3"/>
  <c r="N4556" i="3" s="1"/>
  <c r="M4557" i="3"/>
  <c r="M4558" i="3"/>
  <c r="M4559" i="3"/>
  <c r="N4559" i="3" s="1"/>
  <c r="M4560" i="3"/>
  <c r="N4560" i="3" s="1"/>
  <c r="M4561" i="3"/>
  <c r="N4561" i="3" s="1"/>
  <c r="M4562" i="3"/>
  <c r="N4562" i="3" s="1"/>
  <c r="M4539" i="3"/>
  <c r="N4539" i="3" s="1"/>
  <c r="A4537" i="3"/>
  <c r="A4564" i="3" s="1"/>
  <c r="M4511" i="3"/>
  <c r="N4511" i="3" s="1"/>
  <c r="M4512" i="3"/>
  <c r="N4512" i="3" s="1"/>
  <c r="M4513" i="3"/>
  <c r="N4513" i="3" s="1"/>
  <c r="M4514" i="3"/>
  <c r="N4514" i="3" s="1"/>
  <c r="M4515" i="3"/>
  <c r="N4515" i="3" s="1"/>
  <c r="M4516" i="3"/>
  <c r="N4516" i="3" s="1"/>
  <c r="M4517" i="3"/>
  <c r="N4517" i="3" s="1"/>
  <c r="M4518" i="3"/>
  <c r="N4518" i="3" s="1"/>
  <c r="M4519" i="3"/>
  <c r="N4519" i="3" s="1"/>
  <c r="M4520" i="3"/>
  <c r="N4520" i="3" s="1"/>
  <c r="M4521" i="3"/>
  <c r="N4521" i="3" s="1"/>
  <c r="M4522" i="3"/>
  <c r="N4522" i="3" s="1"/>
  <c r="M4523" i="3"/>
  <c r="N4523" i="3" s="1"/>
  <c r="M4524" i="3"/>
  <c r="N4524" i="3" s="1"/>
  <c r="M4525" i="3"/>
  <c r="N4525" i="3" s="1"/>
  <c r="M4526" i="3"/>
  <c r="N4526" i="3" s="1"/>
  <c r="M4527" i="3"/>
  <c r="N4527" i="3" s="1"/>
  <c r="M4528" i="3"/>
  <c r="N4528" i="3" s="1"/>
  <c r="M4529" i="3"/>
  <c r="N4529" i="3" s="1"/>
  <c r="M4530" i="3"/>
  <c r="N4530" i="3" s="1"/>
  <c r="M4531" i="3"/>
  <c r="N4531" i="3" s="1"/>
  <c r="M4532" i="3"/>
  <c r="N4532" i="3" s="1"/>
  <c r="M4533" i="3"/>
  <c r="N4533" i="3" s="1"/>
  <c r="M4510" i="3"/>
  <c r="N4510" i="3" s="1"/>
  <c r="M4484" i="3"/>
  <c r="N4484" i="3" s="1"/>
  <c r="M4485" i="3"/>
  <c r="N4485" i="3" s="1"/>
  <c r="M4486" i="3"/>
  <c r="N4486" i="3" s="1"/>
  <c r="M4487" i="3"/>
  <c r="N4487" i="3" s="1"/>
  <c r="M4488" i="3"/>
  <c r="N4488" i="3" s="1"/>
  <c r="M4489" i="3"/>
  <c r="N4489" i="3" s="1"/>
  <c r="M4490" i="3"/>
  <c r="N4490" i="3" s="1"/>
  <c r="M4491" i="3"/>
  <c r="N4491" i="3" s="1"/>
  <c r="M4492" i="3"/>
  <c r="N4492" i="3" s="1"/>
  <c r="M4493" i="3"/>
  <c r="N4493" i="3" s="1"/>
  <c r="M4494" i="3"/>
  <c r="N4494" i="3" s="1"/>
  <c r="M4495" i="3"/>
  <c r="N4495" i="3" s="1"/>
  <c r="M4496" i="3"/>
  <c r="N4496" i="3" s="1"/>
  <c r="M4497" i="3"/>
  <c r="N4497" i="3" s="1"/>
  <c r="M4498" i="3"/>
  <c r="N4498" i="3" s="1"/>
  <c r="M4499" i="3"/>
  <c r="N4499" i="3" s="1"/>
  <c r="M4500" i="3"/>
  <c r="N4500" i="3" s="1"/>
  <c r="M4501" i="3"/>
  <c r="M4502" i="3"/>
  <c r="M4503" i="3"/>
  <c r="N4503" i="3" s="1"/>
  <c r="M4504" i="3"/>
  <c r="N4504" i="3" s="1"/>
  <c r="M4505" i="3"/>
  <c r="N4505" i="3" s="1"/>
  <c r="M4506" i="3"/>
  <c r="N4506" i="3" s="1"/>
  <c r="M4483" i="3"/>
  <c r="N4483" i="3" s="1"/>
  <c r="A4481" i="3"/>
  <c r="A4508" i="3" s="1"/>
  <c r="M4455" i="3"/>
  <c r="N4455" i="3" s="1"/>
  <c r="M4456" i="3"/>
  <c r="N4456" i="3" s="1"/>
  <c r="M4457" i="3"/>
  <c r="N4457" i="3" s="1"/>
  <c r="M4458" i="3"/>
  <c r="N4458" i="3" s="1"/>
  <c r="M4459" i="3"/>
  <c r="N4459" i="3" s="1"/>
  <c r="M4460" i="3"/>
  <c r="N4460" i="3" s="1"/>
  <c r="M4461" i="3"/>
  <c r="N4461" i="3" s="1"/>
  <c r="M4462" i="3"/>
  <c r="N4462" i="3" s="1"/>
  <c r="M4463" i="3"/>
  <c r="N4463" i="3" s="1"/>
  <c r="M4464" i="3"/>
  <c r="N4464" i="3" s="1"/>
  <c r="M4465" i="3"/>
  <c r="N4465" i="3" s="1"/>
  <c r="M4466" i="3"/>
  <c r="N4466" i="3" s="1"/>
  <c r="M4467" i="3"/>
  <c r="N4467" i="3" s="1"/>
  <c r="M4468" i="3"/>
  <c r="N4468" i="3" s="1"/>
  <c r="M4469" i="3"/>
  <c r="N4469" i="3" s="1"/>
  <c r="M4470" i="3"/>
  <c r="N4470" i="3" s="1"/>
  <c r="M4471" i="3"/>
  <c r="N4471" i="3" s="1"/>
  <c r="M4472" i="3"/>
  <c r="N4472" i="3" s="1"/>
  <c r="M4473" i="3"/>
  <c r="N4473" i="3" s="1"/>
  <c r="M4474" i="3"/>
  <c r="N4474" i="3" s="1"/>
  <c r="M4475" i="3"/>
  <c r="N4475" i="3" s="1"/>
  <c r="M4476" i="3"/>
  <c r="N4476" i="3" s="1"/>
  <c r="M4477" i="3"/>
  <c r="N4477" i="3" s="1"/>
  <c r="M4454" i="3"/>
  <c r="N4454" i="3" s="1"/>
  <c r="M4428" i="3"/>
  <c r="N4428" i="3" s="1"/>
  <c r="M4429" i="3"/>
  <c r="N4429" i="3" s="1"/>
  <c r="M4430" i="3"/>
  <c r="N4430" i="3" s="1"/>
  <c r="M4431" i="3"/>
  <c r="N4431" i="3" s="1"/>
  <c r="M4432" i="3"/>
  <c r="N4432" i="3" s="1"/>
  <c r="M4433" i="3"/>
  <c r="N4433" i="3" s="1"/>
  <c r="M4434" i="3"/>
  <c r="N4434" i="3" s="1"/>
  <c r="M4435" i="3"/>
  <c r="N4435" i="3" s="1"/>
  <c r="M4436" i="3"/>
  <c r="N4436" i="3" s="1"/>
  <c r="M4437" i="3"/>
  <c r="N4437" i="3" s="1"/>
  <c r="M4438" i="3"/>
  <c r="N4438" i="3" s="1"/>
  <c r="M4439" i="3"/>
  <c r="N4439" i="3" s="1"/>
  <c r="M4440" i="3"/>
  <c r="N4440" i="3" s="1"/>
  <c r="M4441" i="3"/>
  <c r="N4441" i="3" s="1"/>
  <c r="M4442" i="3"/>
  <c r="N4442" i="3" s="1"/>
  <c r="M4443" i="3"/>
  <c r="N4443" i="3" s="1"/>
  <c r="M4444" i="3"/>
  <c r="N4444" i="3" s="1"/>
  <c r="M4445" i="3"/>
  <c r="M4446" i="3"/>
  <c r="M4447" i="3"/>
  <c r="N4447" i="3" s="1"/>
  <c r="M4448" i="3"/>
  <c r="N4448" i="3" s="1"/>
  <c r="M4449" i="3"/>
  <c r="N4449" i="3" s="1"/>
  <c r="M4450" i="3"/>
  <c r="N4450" i="3" s="1"/>
  <c r="M4427" i="3"/>
  <c r="N4427" i="3" s="1"/>
  <c r="A4425" i="3"/>
  <c r="A4452" i="3" s="1"/>
  <c r="M4399" i="3"/>
  <c r="N4399" i="3" s="1"/>
  <c r="M4400" i="3"/>
  <c r="N4400" i="3" s="1"/>
  <c r="M4401" i="3"/>
  <c r="N4401" i="3" s="1"/>
  <c r="M4402" i="3"/>
  <c r="N4402" i="3" s="1"/>
  <c r="M4403" i="3"/>
  <c r="N4403" i="3" s="1"/>
  <c r="M4404" i="3"/>
  <c r="N4404" i="3" s="1"/>
  <c r="M4405" i="3"/>
  <c r="N4405" i="3" s="1"/>
  <c r="M4406" i="3"/>
  <c r="N4406" i="3" s="1"/>
  <c r="M4407" i="3"/>
  <c r="N4407" i="3" s="1"/>
  <c r="M4408" i="3"/>
  <c r="N4408" i="3" s="1"/>
  <c r="M4409" i="3"/>
  <c r="N4409" i="3" s="1"/>
  <c r="M4410" i="3"/>
  <c r="N4410" i="3" s="1"/>
  <c r="M4411" i="3"/>
  <c r="N4411" i="3" s="1"/>
  <c r="M4412" i="3"/>
  <c r="N4412" i="3" s="1"/>
  <c r="M4413" i="3"/>
  <c r="N4413" i="3" s="1"/>
  <c r="M4414" i="3"/>
  <c r="N4414" i="3" s="1"/>
  <c r="M4415" i="3"/>
  <c r="N4415" i="3" s="1"/>
  <c r="M4416" i="3"/>
  <c r="N4416" i="3" s="1"/>
  <c r="M4417" i="3"/>
  <c r="N4417" i="3" s="1"/>
  <c r="M4418" i="3"/>
  <c r="N4418" i="3" s="1"/>
  <c r="M4419" i="3"/>
  <c r="N4419" i="3" s="1"/>
  <c r="M4420" i="3"/>
  <c r="N4420" i="3" s="1"/>
  <c r="M4421" i="3"/>
  <c r="N4421" i="3" s="1"/>
  <c r="M4398" i="3"/>
  <c r="N4398" i="3" s="1"/>
  <c r="M4372" i="3"/>
  <c r="N4372" i="3" s="1"/>
  <c r="M4373" i="3"/>
  <c r="N4373" i="3" s="1"/>
  <c r="M4374" i="3"/>
  <c r="N4374" i="3" s="1"/>
  <c r="M4375" i="3"/>
  <c r="N4375" i="3" s="1"/>
  <c r="M4376" i="3"/>
  <c r="N4376" i="3" s="1"/>
  <c r="M4377" i="3"/>
  <c r="N4377" i="3" s="1"/>
  <c r="M4378" i="3"/>
  <c r="N4378" i="3" s="1"/>
  <c r="M4379" i="3"/>
  <c r="N4379" i="3" s="1"/>
  <c r="M4380" i="3"/>
  <c r="N4380" i="3" s="1"/>
  <c r="M4381" i="3"/>
  <c r="N4381" i="3" s="1"/>
  <c r="M4382" i="3"/>
  <c r="N4382" i="3" s="1"/>
  <c r="M4383" i="3"/>
  <c r="N4383" i="3" s="1"/>
  <c r="M4384" i="3"/>
  <c r="N4384" i="3" s="1"/>
  <c r="M4385" i="3"/>
  <c r="N4385" i="3" s="1"/>
  <c r="M4386" i="3"/>
  <c r="N4386" i="3" s="1"/>
  <c r="M4387" i="3"/>
  <c r="N4387" i="3" s="1"/>
  <c r="M4388" i="3"/>
  <c r="N4388" i="3" s="1"/>
  <c r="M4389" i="3"/>
  <c r="M4390" i="3"/>
  <c r="M4391" i="3"/>
  <c r="N4391" i="3" s="1"/>
  <c r="M4392" i="3"/>
  <c r="N4392" i="3" s="1"/>
  <c r="M4393" i="3"/>
  <c r="N4393" i="3" s="1"/>
  <c r="M4394" i="3"/>
  <c r="N4394" i="3" s="1"/>
  <c r="M4371" i="3"/>
  <c r="N4371" i="3" s="1"/>
  <c r="A4369" i="3"/>
  <c r="A4396" i="3" s="1"/>
  <c r="M4342" i="3"/>
  <c r="N4342" i="3" s="1"/>
  <c r="M4343" i="3"/>
  <c r="N4343" i="3" s="1"/>
  <c r="M4344" i="3"/>
  <c r="N4344" i="3" s="1"/>
  <c r="M4345" i="3"/>
  <c r="N4345" i="3" s="1"/>
  <c r="M4346" i="3"/>
  <c r="N4346" i="3" s="1"/>
  <c r="M4347" i="3"/>
  <c r="N4347" i="3" s="1"/>
  <c r="M4348" i="3"/>
  <c r="N4348" i="3" s="1"/>
  <c r="M4349" i="3"/>
  <c r="N4349" i="3" s="1"/>
  <c r="M4350" i="3"/>
  <c r="N4350" i="3" s="1"/>
  <c r="M4351" i="3"/>
  <c r="N4351" i="3" s="1"/>
  <c r="M4352" i="3"/>
  <c r="N4352" i="3" s="1"/>
  <c r="M4353" i="3"/>
  <c r="N4353" i="3" s="1"/>
  <c r="M4354" i="3"/>
  <c r="N4354" i="3" s="1"/>
  <c r="M4355" i="3"/>
  <c r="N4355" i="3" s="1"/>
  <c r="M4356" i="3"/>
  <c r="N4356" i="3" s="1"/>
  <c r="M4357" i="3"/>
  <c r="N4357" i="3" s="1"/>
  <c r="M4358" i="3"/>
  <c r="N4358" i="3" s="1"/>
  <c r="M4359" i="3"/>
  <c r="N4359" i="3" s="1"/>
  <c r="M4360" i="3"/>
  <c r="N4360" i="3" s="1"/>
  <c r="M4361" i="3"/>
  <c r="N4361" i="3" s="1"/>
  <c r="M4362" i="3"/>
  <c r="N4362" i="3" s="1"/>
  <c r="M4363" i="3"/>
  <c r="N4363" i="3" s="1"/>
  <c r="M4364" i="3"/>
  <c r="N4364" i="3" s="1"/>
  <c r="M4365" i="3"/>
  <c r="N4365" i="3" s="1"/>
  <c r="M4316" i="3"/>
  <c r="N4316" i="3" s="1"/>
  <c r="M4317" i="3"/>
  <c r="N4317" i="3" s="1"/>
  <c r="M4318" i="3"/>
  <c r="N4318" i="3" s="1"/>
  <c r="M4319" i="3"/>
  <c r="N4319" i="3" s="1"/>
  <c r="M4320" i="3"/>
  <c r="N4320" i="3" s="1"/>
  <c r="M4321" i="3"/>
  <c r="N4321" i="3" s="1"/>
  <c r="M4322" i="3"/>
  <c r="N4322" i="3" s="1"/>
  <c r="M4323" i="3"/>
  <c r="N4323" i="3" s="1"/>
  <c r="M4324" i="3"/>
  <c r="N4324" i="3" s="1"/>
  <c r="M4325" i="3"/>
  <c r="N4325" i="3" s="1"/>
  <c r="M4326" i="3"/>
  <c r="N4326" i="3" s="1"/>
  <c r="M4327" i="3"/>
  <c r="N4327" i="3" s="1"/>
  <c r="M4328" i="3"/>
  <c r="N4328" i="3" s="1"/>
  <c r="M4329" i="3"/>
  <c r="N4329" i="3" s="1"/>
  <c r="M4330" i="3"/>
  <c r="N4330" i="3" s="1"/>
  <c r="M4331" i="3"/>
  <c r="N4331" i="3" s="1"/>
  <c r="M4332" i="3"/>
  <c r="N4332" i="3" s="1"/>
  <c r="M4333" i="3"/>
  <c r="M4334" i="3"/>
  <c r="M4335" i="3"/>
  <c r="N4335" i="3" s="1"/>
  <c r="M4336" i="3"/>
  <c r="N4336" i="3" s="1"/>
  <c r="M4337" i="3"/>
  <c r="N4337" i="3" s="1"/>
  <c r="M4338" i="3"/>
  <c r="N4338" i="3" s="1"/>
  <c r="M4315" i="3"/>
  <c r="N4315" i="3" s="1"/>
  <c r="A4313" i="3"/>
  <c r="A4340" i="3" s="1"/>
  <c r="M4287" i="3"/>
  <c r="N4287" i="3" s="1"/>
  <c r="M4288" i="3"/>
  <c r="N4288" i="3" s="1"/>
  <c r="M4289" i="3"/>
  <c r="N4289" i="3" s="1"/>
  <c r="M4290" i="3"/>
  <c r="N4290" i="3" s="1"/>
  <c r="M4291" i="3"/>
  <c r="N4291" i="3" s="1"/>
  <c r="M4292" i="3"/>
  <c r="N4292" i="3" s="1"/>
  <c r="M4293" i="3"/>
  <c r="N4293" i="3" s="1"/>
  <c r="M4294" i="3"/>
  <c r="N4294" i="3" s="1"/>
  <c r="M4295" i="3"/>
  <c r="N4295" i="3" s="1"/>
  <c r="M4296" i="3"/>
  <c r="N4296" i="3" s="1"/>
  <c r="M4297" i="3"/>
  <c r="N4297" i="3" s="1"/>
  <c r="M4298" i="3"/>
  <c r="N4298" i="3" s="1"/>
  <c r="M4299" i="3"/>
  <c r="N4299" i="3" s="1"/>
  <c r="M4300" i="3"/>
  <c r="N4300" i="3" s="1"/>
  <c r="M4301" i="3"/>
  <c r="N4301" i="3" s="1"/>
  <c r="M4302" i="3"/>
  <c r="N4302" i="3" s="1"/>
  <c r="M4303" i="3"/>
  <c r="N4303" i="3" s="1"/>
  <c r="M4304" i="3"/>
  <c r="N4304" i="3" s="1"/>
  <c r="M4305" i="3"/>
  <c r="N4305" i="3" s="1"/>
  <c r="M4306" i="3"/>
  <c r="N4306" i="3" s="1"/>
  <c r="M4307" i="3"/>
  <c r="N4307" i="3" s="1"/>
  <c r="M4308" i="3"/>
  <c r="N4308" i="3" s="1"/>
  <c r="M4309" i="3"/>
  <c r="N4309" i="3" s="1"/>
  <c r="M4286" i="3"/>
  <c r="N4286" i="3" s="1"/>
  <c r="M4260" i="3"/>
  <c r="N4260" i="3" s="1"/>
  <c r="M4261" i="3"/>
  <c r="N4261" i="3" s="1"/>
  <c r="M4262" i="3"/>
  <c r="N4262" i="3" s="1"/>
  <c r="M4263" i="3"/>
  <c r="N4263" i="3" s="1"/>
  <c r="M4264" i="3"/>
  <c r="N4264" i="3" s="1"/>
  <c r="M4265" i="3"/>
  <c r="N4265" i="3" s="1"/>
  <c r="M4266" i="3"/>
  <c r="N4266" i="3" s="1"/>
  <c r="M4267" i="3"/>
  <c r="N4267" i="3" s="1"/>
  <c r="M4268" i="3"/>
  <c r="N4268" i="3" s="1"/>
  <c r="M4269" i="3"/>
  <c r="N4269" i="3" s="1"/>
  <c r="M4270" i="3"/>
  <c r="N4270" i="3" s="1"/>
  <c r="M4271" i="3"/>
  <c r="N4271" i="3" s="1"/>
  <c r="M4272" i="3"/>
  <c r="N4272" i="3" s="1"/>
  <c r="M4273" i="3"/>
  <c r="N4273" i="3" s="1"/>
  <c r="M4274" i="3"/>
  <c r="N4274" i="3" s="1"/>
  <c r="M4275" i="3"/>
  <c r="N4275" i="3" s="1"/>
  <c r="M4276" i="3"/>
  <c r="N4276" i="3" s="1"/>
  <c r="M4277" i="3"/>
  <c r="M4278" i="3"/>
  <c r="M4279" i="3"/>
  <c r="N4279" i="3" s="1"/>
  <c r="M4280" i="3"/>
  <c r="N4280" i="3" s="1"/>
  <c r="M4281" i="3"/>
  <c r="N4281" i="3" s="1"/>
  <c r="M4282" i="3"/>
  <c r="N4282" i="3" s="1"/>
  <c r="M4259" i="3"/>
  <c r="N4259" i="3" s="1"/>
  <c r="A4257" i="3"/>
  <c r="A4284" i="3" s="1"/>
  <c r="M4231" i="3"/>
  <c r="N4231" i="3" s="1"/>
  <c r="M4232" i="3"/>
  <c r="N4232" i="3" s="1"/>
  <c r="M4233" i="3"/>
  <c r="N4233" i="3" s="1"/>
  <c r="M4234" i="3"/>
  <c r="N4234" i="3" s="1"/>
  <c r="M4235" i="3"/>
  <c r="N4235" i="3" s="1"/>
  <c r="M4236" i="3"/>
  <c r="N4236" i="3" s="1"/>
  <c r="M4237" i="3"/>
  <c r="N4237" i="3" s="1"/>
  <c r="M4238" i="3"/>
  <c r="N4238" i="3" s="1"/>
  <c r="M4239" i="3"/>
  <c r="N4239" i="3" s="1"/>
  <c r="M4240" i="3"/>
  <c r="N4240" i="3" s="1"/>
  <c r="M4241" i="3"/>
  <c r="N4241" i="3" s="1"/>
  <c r="M4242" i="3"/>
  <c r="N4242" i="3" s="1"/>
  <c r="M4243" i="3"/>
  <c r="N4243" i="3" s="1"/>
  <c r="M4244" i="3"/>
  <c r="N4244" i="3" s="1"/>
  <c r="M4245" i="3"/>
  <c r="N4245" i="3" s="1"/>
  <c r="M4246" i="3"/>
  <c r="N4246" i="3" s="1"/>
  <c r="M4247" i="3"/>
  <c r="N4247" i="3" s="1"/>
  <c r="M4248" i="3"/>
  <c r="N4248" i="3" s="1"/>
  <c r="M4249" i="3"/>
  <c r="N4249" i="3" s="1"/>
  <c r="M4250" i="3"/>
  <c r="N4250" i="3" s="1"/>
  <c r="M4251" i="3"/>
  <c r="N4251" i="3" s="1"/>
  <c r="M4252" i="3"/>
  <c r="N4252" i="3" s="1"/>
  <c r="M4253" i="3"/>
  <c r="N4253" i="3" s="1"/>
  <c r="M4230" i="3"/>
  <c r="N4230" i="3" s="1"/>
  <c r="M4204" i="3"/>
  <c r="N4204" i="3" s="1"/>
  <c r="M4205" i="3"/>
  <c r="N4205" i="3" s="1"/>
  <c r="M4206" i="3"/>
  <c r="N4206" i="3" s="1"/>
  <c r="M4207" i="3"/>
  <c r="N4207" i="3" s="1"/>
  <c r="M4208" i="3"/>
  <c r="N4208" i="3" s="1"/>
  <c r="M4209" i="3"/>
  <c r="N4209" i="3" s="1"/>
  <c r="M4210" i="3"/>
  <c r="N4210" i="3" s="1"/>
  <c r="M4211" i="3"/>
  <c r="N4211" i="3" s="1"/>
  <c r="M4212" i="3"/>
  <c r="N4212" i="3" s="1"/>
  <c r="M4213" i="3"/>
  <c r="N4213" i="3" s="1"/>
  <c r="M4214" i="3"/>
  <c r="N4214" i="3" s="1"/>
  <c r="M4215" i="3"/>
  <c r="N4215" i="3" s="1"/>
  <c r="M4216" i="3"/>
  <c r="N4216" i="3" s="1"/>
  <c r="M4217" i="3"/>
  <c r="N4217" i="3" s="1"/>
  <c r="M4218" i="3"/>
  <c r="N4218" i="3" s="1"/>
  <c r="M4219" i="3"/>
  <c r="N4219" i="3" s="1"/>
  <c r="M4220" i="3"/>
  <c r="N4220" i="3" s="1"/>
  <c r="M4221" i="3"/>
  <c r="M4222" i="3"/>
  <c r="M4223" i="3"/>
  <c r="N4223" i="3" s="1"/>
  <c r="M4224" i="3"/>
  <c r="N4224" i="3" s="1"/>
  <c r="M4225" i="3"/>
  <c r="N4225" i="3" s="1"/>
  <c r="M4226" i="3"/>
  <c r="N4226" i="3" s="1"/>
  <c r="M4203" i="3"/>
  <c r="N4203" i="3" s="1"/>
  <c r="A4201" i="3"/>
  <c r="A4228" i="3" s="1"/>
  <c r="M4175" i="3"/>
  <c r="N4175" i="3" s="1"/>
  <c r="M4176" i="3"/>
  <c r="N4176" i="3" s="1"/>
  <c r="M4177" i="3"/>
  <c r="N4177" i="3" s="1"/>
  <c r="M4178" i="3"/>
  <c r="N4178" i="3" s="1"/>
  <c r="M4179" i="3"/>
  <c r="N4179" i="3" s="1"/>
  <c r="M4180" i="3"/>
  <c r="N4180" i="3" s="1"/>
  <c r="M4181" i="3"/>
  <c r="N4181" i="3" s="1"/>
  <c r="M4182" i="3"/>
  <c r="N4182" i="3" s="1"/>
  <c r="M4183" i="3"/>
  <c r="N4183" i="3" s="1"/>
  <c r="M4184" i="3"/>
  <c r="N4184" i="3" s="1"/>
  <c r="M4185" i="3"/>
  <c r="N4185" i="3" s="1"/>
  <c r="M4186" i="3"/>
  <c r="N4186" i="3" s="1"/>
  <c r="M4187" i="3"/>
  <c r="N4187" i="3" s="1"/>
  <c r="M4188" i="3"/>
  <c r="N4188" i="3" s="1"/>
  <c r="M4189" i="3"/>
  <c r="N4189" i="3" s="1"/>
  <c r="M4190" i="3"/>
  <c r="N4190" i="3" s="1"/>
  <c r="M4191" i="3"/>
  <c r="N4191" i="3" s="1"/>
  <c r="M4192" i="3"/>
  <c r="N4192" i="3" s="1"/>
  <c r="M4193" i="3"/>
  <c r="N4193" i="3" s="1"/>
  <c r="M4194" i="3"/>
  <c r="N4194" i="3" s="1"/>
  <c r="M4195" i="3"/>
  <c r="N4195" i="3" s="1"/>
  <c r="M4196" i="3"/>
  <c r="N4196" i="3" s="1"/>
  <c r="M4197" i="3"/>
  <c r="N4197" i="3" s="1"/>
  <c r="M4174" i="3"/>
  <c r="N4174" i="3" s="1"/>
  <c r="M4148" i="3"/>
  <c r="N4148" i="3" s="1"/>
  <c r="M4149" i="3"/>
  <c r="N4149" i="3" s="1"/>
  <c r="M4150" i="3"/>
  <c r="N4150" i="3" s="1"/>
  <c r="M4151" i="3"/>
  <c r="N4151" i="3" s="1"/>
  <c r="M4152" i="3"/>
  <c r="N4152" i="3" s="1"/>
  <c r="M4153" i="3"/>
  <c r="N4153" i="3" s="1"/>
  <c r="M4154" i="3"/>
  <c r="N4154" i="3" s="1"/>
  <c r="M4155" i="3"/>
  <c r="N4155" i="3" s="1"/>
  <c r="M4156" i="3"/>
  <c r="N4156" i="3" s="1"/>
  <c r="M4157" i="3"/>
  <c r="N4157" i="3" s="1"/>
  <c r="M4158" i="3"/>
  <c r="N4158" i="3" s="1"/>
  <c r="M4159" i="3"/>
  <c r="N4159" i="3" s="1"/>
  <c r="M4160" i="3"/>
  <c r="N4160" i="3" s="1"/>
  <c r="M4161" i="3"/>
  <c r="N4161" i="3" s="1"/>
  <c r="M4162" i="3"/>
  <c r="N4162" i="3" s="1"/>
  <c r="M4163" i="3"/>
  <c r="N4163" i="3" s="1"/>
  <c r="M4164" i="3"/>
  <c r="N4164" i="3" s="1"/>
  <c r="M4165" i="3"/>
  <c r="M4166" i="3"/>
  <c r="M4167" i="3"/>
  <c r="N4167" i="3" s="1"/>
  <c r="M4168" i="3"/>
  <c r="N4168" i="3" s="1"/>
  <c r="M4169" i="3"/>
  <c r="N4169" i="3" s="1"/>
  <c r="M4170" i="3"/>
  <c r="N4170" i="3" s="1"/>
  <c r="M4147" i="3"/>
  <c r="N4147" i="3" s="1"/>
  <c r="A4145" i="3"/>
  <c r="A4172" i="3" s="1"/>
  <c r="M4119" i="3"/>
  <c r="N4119" i="3" s="1"/>
  <c r="M4120" i="3"/>
  <c r="N4120" i="3" s="1"/>
  <c r="M4121" i="3"/>
  <c r="N4121" i="3" s="1"/>
  <c r="M4122" i="3"/>
  <c r="N4122" i="3" s="1"/>
  <c r="M4123" i="3"/>
  <c r="N4123" i="3" s="1"/>
  <c r="M4124" i="3"/>
  <c r="N4124" i="3" s="1"/>
  <c r="M4125" i="3"/>
  <c r="N4125" i="3" s="1"/>
  <c r="M4126" i="3"/>
  <c r="N4126" i="3" s="1"/>
  <c r="M4127" i="3"/>
  <c r="N4127" i="3" s="1"/>
  <c r="M4128" i="3"/>
  <c r="N4128" i="3" s="1"/>
  <c r="M4129" i="3"/>
  <c r="N4129" i="3" s="1"/>
  <c r="M4130" i="3"/>
  <c r="N4130" i="3" s="1"/>
  <c r="M4131" i="3"/>
  <c r="N4131" i="3" s="1"/>
  <c r="M4132" i="3"/>
  <c r="N4132" i="3" s="1"/>
  <c r="M4133" i="3"/>
  <c r="N4133" i="3" s="1"/>
  <c r="M4134" i="3"/>
  <c r="N4134" i="3" s="1"/>
  <c r="M4135" i="3"/>
  <c r="N4135" i="3" s="1"/>
  <c r="M4136" i="3"/>
  <c r="N4136" i="3" s="1"/>
  <c r="M4137" i="3"/>
  <c r="N4137" i="3" s="1"/>
  <c r="M4138" i="3"/>
  <c r="N4138" i="3" s="1"/>
  <c r="M4139" i="3"/>
  <c r="N4139" i="3" s="1"/>
  <c r="M4140" i="3"/>
  <c r="N4140" i="3" s="1"/>
  <c r="M4141" i="3"/>
  <c r="N4141" i="3" s="1"/>
  <c r="M4118" i="3"/>
  <c r="N4118" i="3" s="1"/>
  <c r="M4092" i="3"/>
  <c r="N4092" i="3" s="1"/>
  <c r="M4093" i="3"/>
  <c r="N4093" i="3" s="1"/>
  <c r="M4094" i="3"/>
  <c r="N4094" i="3" s="1"/>
  <c r="M4095" i="3"/>
  <c r="N4095" i="3" s="1"/>
  <c r="M4096" i="3"/>
  <c r="N4096" i="3" s="1"/>
  <c r="M4097" i="3"/>
  <c r="N4097" i="3" s="1"/>
  <c r="M4098" i="3"/>
  <c r="N4098" i="3" s="1"/>
  <c r="M4099" i="3"/>
  <c r="N4099" i="3" s="1"/>
  <c r="M4100" i="3"/>
  <c r="N4100" i="3" s="1"/>
  <c r="M4101" i="3"/>
  <c r="N4101" i="3" s="1"/>
  <c r="M4102" i="3"/>
  <c r="N4102" i="3" s="1"/>
  <c r="M4103" i="3"/>
  <c r="N4103" i="3" s="1"/>
  <c r="M4104" i="3"/>
  <c r="N4104" i="3" s="1"/>
  <c r="M4105" i="3"/>
  <c r="N4105" i="3" s="1"/>
  <c r="M4106" i="3"/>
  <c r="N4106" i="3" s="1"/>
  <c r="M4107" i="3"/>
  <c r="N4107" i="3" s="1"/>
  <c r="M4108" i="3"/>
  <c r="N4108" i="3" s="1"/>
  <c r="M4109" i="3"/>
  <c r="M4110" i="3"/>
  <c r="M4111" i="3"/>
  <c r="N4111" i="3" s="1"/>
  <c r="M4112" i="3"/>
  <c r="N4112" i="3" s="1"/>
  <c r="M4113" i="3"/>
  <c r="N4113" i="3" s="1"/>
  <c r="M4114" i="3"/>
  <c r="N4114" i="3" s="1"/>
  <c r="M4091" i="3"/>
  <c r="N4091" i="3" s="1"/>
  <c r="A4089" i="3"/>
  <c r="A4116" i="3" s="1"/>
  <c r="M4063" i="3"/>
  <c r="N4063" i="3" s="1"/>
  <c r="M4064" i="3"/>
  <c r="N4064" i="3" s="1"/>
  <c r="M4065" i="3"/>
  <c r="N4065" i="3" s="1"/>
  <c r="M4066" i="3"/>
  <c r="N4066" i="3" s="1"/>
  <c r="M4067" i="3"/>
  <c r="N4067" i="3" s="1"/>
  <c r="M4068" i="3"/>
  <c r="N4068" i="3" s="1"/>
  <c r="M4069" i="3"/>
  <c r="N4069" i="3" s="1"/>
  <c r="M4070" i="3"/>
  <c r="N4070" i="3" s="1"/>
  <c r="M4071" i="3"/>
  <c r="N4071" i="3" s="1"/>
  <c r="M4072" i="3"/>
  <c r="N4072" i="3" s="1"/>
  <c r="M4073" i="3"/>
  <c r="N4073" i="3" s="1"/>
  <c r="M4074" i="3"/>
  <c r="N4074" i="3" s="1"/>
  <c r="M4075" i="3"/>
  <c r="N4075" i="3" s="1"/>
  <c r="M4076" i="3"/>
  <c r="N4076" i="3" s="1"/>
  <c r="M4077" i="3"/>
  <c r="N4077" i="3" s="1"/>
  <c r="M4078" i="3"/>
  <c r="N4078" i="3" s="1"/>
  <c r="M4079" i="3"/>
  <c r="N4079" i="3" s="1"/>
  <c r="M4080" i="3"/>
  <c r="N4080" i="3" s="1"/>
  <c r="M4081" i="3"/>
  <c r="N4081" i="3" s="1"/>
  <c r="M4082" i="3"/>
  <c r="N4082" i="3" s="1"/>
  <c r="M4083" i="3"/>
  <c r="N4083" i="3" s="1"/>
  <c r="M4084" i="3"/>
  <c r="N4084" i="3" s="1"/>
  <c r="M4085" i="3"/>
  <c r="N4085" i="3" s="1"/>
  <c r="M4062" i="3"/>
  <c r="N4062" i="3" s="1"/>
  <c r="M4036" i="3"/>
  <c r="N4036" i="3" s="1"/>
  <c r="M4037" i="3"/>
  <c r="N4037" i="3" s="1"/>
  <c r="M4038" i="3"/>
  <c r="N4038" i="3" s="1"/>
  <c r="M4039" i="3"/>
  <c r="N4039" i="3" s="1"/>
  <c r="M4040" i="3"/>
  <c r="N4040" i="3" s="1"/>
  <c r="M4041" i="3"/>
  <c r="N4041" i="3" s="1"/>
  <c r="M4042" i="3"/>
  <c r="N4042" i="3" s="1"/>
  <c r="M4043" i="3"/>
  <c r="N4043" i="3" s="1"/>
  <c r="M4044" i="3"/>
  <c r="N4044" i="3" s="1"/>
  <c r="M4045" i="3"/>
  <c r="N4045" i="3" s="1"/>
  <c r="M4046" i="3"/>
  <c r="N4046" i="3" s="1"/>
  <c r="M4047" i="3"/>
  <c r="N4047" i="3" s="1"/>
  <c r="M4048" i="3"/>
  <c r="N4048" i="3" s="1"/>
  <c r="M4049" i="3"/>
  <c r="N4049" i="3" s="1"/>
  <c r="M4050" i="3"/>
  <c r="N4050" i="3" s="1"/>
  <c r="M4051" i="3"/>
  <c r="N4051" i="3" s="1"/>
  <c r="M4052" i="3"/>
  <c r="N4052" i="3" s="1"/>
  <c r="M4053" i="3"/>
  <c r="M4054" i="3"/>
  <c r="M4055" i="3"/>
  <c r="N4055" i="3" s="1"/>
  <c r="M4056" i="3"/>
  <c r="N4056" i="3" s="1"/>
  <c r="M4057" i="3"/>
  <c r="N4057" i="3" s="1"/>
  <c r="M4058" i="3"/>
  <c r="N4058" i="3" s="1"/>
  <c r="M4035" i="3"/>
  <c r="N4035" i="3" s="1"/>
  <c r="A4033" i="3"/>
  <c r="A4060" i="3" s="1"/>
  <c r="M4007" i="3"/>
  <c r="N4007" i="3" s="1"/>
  <c r="M4008" i="3"/>
  <c r="N4008" i="3" s="1"/>
  <c r="M4009" i="3"/>
  <c r="N4009" i="3" s="1"/>
  <c r="M4010" i="3"/>
  <c r="N4010" i="3" s="1"/>
  <c r="M4011" i="3"/>
  <c r="N4011" i="3" s="1"/>
  <c r="M4012" i="3"/>
  <c r="N4012" i="3" s="1"/>
  <c r="M4013" i="3"/>
  <c r="N4013" i="3" s="1"/>
  <c r="M4014" i="3"/>
  <c r="N4014" i="3" s="1"/>
  <c r="M4015" i="3"/>
  <c r="N4015" i="3" s="1"/>
  <c r="M4016" i="3"/>
  <c r="N4016" i="3" s="1"/>
  <c r="M4017" i="3"/>
  <c r="N4017" i="3" s="1"/>
  <c r="M4018" i="3"/>
  <c r="N4018" i="3" s="1"/>
  <c r="M4019" i="3"/>
  <c r="N4019" i="3" s="1"/>
  <c r="M4020" i="3"/>
  <c r="N4020" i="3" s="1"/>
  <c r="M4021" i="3"/>
  <c r="N4021" i="3" s="1"/>
  <c r="M4022" i="3"/>
  <c r="N4022" i="3" s="1"/>
  <c r="M4023" i="3"/>
  <c r="N4023" i="3" s="1"/>
  <c r="M4024" i="3"/>
  <c r="N4024" i="3" s="1"/>
  <c r="M4025" i="3"/>
  <c r="N4025" i="3" s="1"/>
  <c r="M4026" i="3"/>
  <c r="N4026" i="3" s="1"/>
  <c r="M4027" i="3"/>
  <c r="N4027" i="3" s="1"/>
  <c r="M4028" i="3"/>
  <c r="N4028" i="3" s="1"/>
  <c r="M4029" i="3"/>
  <c r="N4029" i="3" s="1"/>
  <c r="M4006" i="3"/>
  <c r="N4006" i="3" s="1"/>
  <c r="M3980" i="3"/>
  <c r="N3980" i="3" s="1"/>
  <c r="M3981" i="3"/>
  <c r="N3981" i="3" s="1"/>
  <c r="M3982" i="3"/>
  <c r="N3982" i="3" s="1"/>
  <c r="M3983" i="3"/>
  <c r="N3983" i="3" s="1"/>
  <c r="M3984" i="3"/>
  <c r="N3984" i="3" s="1"/>
  <c r="M3985" i="3"/>
  <c r="N3985" i="3" s="1"/>
  <c r="M3986" i="3"/>
  <c r="N3986" i="3" s="1"/>
  <c r="M3987" i="3"/>
  <c r="N3987" i="3" s="1"/>
  <c r="M3988" i="3"/>
  <c r="N3988" i="3" s="1"/>
  <c r="M3989" i="3"/>
  <c r="N3989" i="3" s="1"/>
  <c r="M3990" i="3"/>
  <c r="N3990" i="3" s="1"/>
  <c r="M3991" i="3"/>
  <c r="N3991" i="3" s="1"/>
  <c r="M3992" i="3"/>
  <c r="N3992" i="3" s="1"/>
  <c r="M3993" i="3"/>
  <c r="N3993" i="3" s="1"/>
  <c r="M3994" i="3"/>
  <c r="N3994" i="3" s="1"/>
  <c r="M3995" i="3"/>
  <c r="N3995" i="3" s="1"/>
  <c r="M3996" i="3"/>
  <c r="N3996" i="3" s="1"/>
  <c r="M3997" i="3"/>
  <c r="M3998" i="3"/>
  <c r="M3999" i="3"/>
  <c r="N3999" i="3" s="1"/>
  <c r="M4000" i="3"/>
  <c r="N4000" i="3" s="1"/>
  <c r="M4001" i="3"/>
  <c r="N4001" i="3" s="1"/>
  <c r="M4002" i="3"/>
  <c r="N4002" i="3" s="1"/>
  <c r="M3979" i="3"/>
  <c r="N3979" i="3" s="1"/>
  <c r="A3977" i="3"/>
  <c r="A4004" i="3" s="1"/>
  <c r="M3951" i="3"/>
  <c r="N3951" i="3" s="1"/>
  <c r="M3952" i="3"/>
  <c r="N3952" i="3" s="1"/>
  <c r="M3953" i="3"/>
  <c r="N3953" i="3" s="1"/>
  <c r="M3954" i="3"/>
  <c r="N3954" i="3" s="1"/>
  <c r="M3955" i="3"/>
  <c r="N3955" i="3" s="1"/>
  <c r="M3956" i="3"/>
  <c r="N3956" i="3" s="1"/>
  <c r="M3957" i="3"/>
  <c r="N3957" i="3" s="1"/>
  <c r="M3958" i="3"/>
  <c r="N3958" i="3" s="1"/>
  <c r="M3959" i="3"/>
  <c r="N3959" i="3" s="1"/>
  <c r="M3960" i="3"/>
  <c r="N3960" i="3" s="1"/>
  <c r="M3961" i="3"/>
  <c r="N3961" i="3" s="1"/>
  <c r="M3962" i="3"/>
  <c r="N3962" i="3" s="1"/>
  <c r="M3963" i="3"/>
  <c r="N3963" i="3" s="1"/>
  <c r="M3964" i="3"/>
  <c r="N3964" i="3" s="1"/>
  <c r="M3965" i="3"/>
  <c r="N3965" i="3" s="1"/>
  <c r="M3966" i="3"/>
  <c r="N3966" i="3" s="1"/>
  <c r="M3967" i="3"/>
  <c r="N3967" i="3" s="1"/>
  <c r="M3968" i="3"/>
  <c r="N3968" i="3" s="1"/>
  <c r="M3969" i="3"/>
  <c r="N3969" i="3" s="1"/>
  <c r="M3970" i="3"/>
  <c r="N3970" i="3" s="1"/>
  <c r="M3971" i="3"/>
  <c r="N3971" i="3" s="1"/>
  <c r="M3972" i="3"/>
  <c r="N3972" i="3" s="1"/>
  <c r="M3973" i="3"/>
  <c r="N3973" i="3" s="1"/>
  <c r="M3950" i="3"/>
  <c r="N3950" i="3" s="1"/>
  <c r="M3924" i="3"/>
  <c r="N3924" i="3" s="1"/>
  <c r="M3925" i="3"/>
  <c r="N3925" i="3" s="1"/>
  <c r="M3926" i="3"/>
  <c r="N3926" i="3" s="1"/>
  <c r="M3927" i="3"/>
  <c r="N3927" i="3" s="1"/>
  <c r="M3928" i="3"/>
  <c r="N3928" i="3" s="1"/>
  <c r="M3929" i="3"/>
  <c r="N3929" i="3" s="1"/>
  <c r="M3930" i="3"/>
  <c r="N3930" i="3" s="1"/>
  <c r="M3931" i="3"/>
  <c r="N3931" i="3" s="1"/>
  <c r="M3932" i="3"/>
  <c r="N3932" i="3" s="1"/>
  <c r="M3933" i="3"/>
  <c r="N3933" i="3" s="1"/>
  <c r="M3934" i="3"/>
  <c r="N3934" i="3" s="1"/>
  <c r="M3935" i="3"/>
  <c r="N3935" i="3" s="1"/>
  <c r="M3936" i="3"/>
  <c r="N3936" i="3" s="1"/>
  <c r="M3937" i="3"/>
  <c r="N3937" i="3" s="1"/>
  <c r="M3938" i="3"/>
  <c r="N3938" i="3" s="1"/>
  <c r="M3939" i="3"/>
  <c r="N3939" i="3" s="1"/>
  <c r="M3940" i="3"/>
  <c r="N3940" i="3" s="1"/>
  <c r="M3941" i="3"/>
  <c r="M3942" i="3"/>
  <c r="M3943" i="3"/>
  <c r="N3943" i="3" s="1"/>
  <c r="M3944" i="3"/>
  <c r="N3944" i="3" s="1"/>
  <c r="M3945" i="3"/>
  <c r="N3945" i="3" s="1"/>
  <c r="M3946" i="3"/>
  <c r="N3946" i="3" s="1"/>
  <c r="M3923" i="3"/>
  <c r="N3923" i="3" s="1"/>
  <c r="A3921" i="3"/>
  <c r="A3948" i="3" s="1"/>
  <c r="M3895" i="3"/>
  <c r="N3895" i="3" s="1"/>
  <c r="M3896" i="3"/>
  <c r="N3896" i="3" s="1"/>
  <c r="M3897" i="3"/>
  <c r="N3897" i="3" s="1"/>
  <c r="M3898" i="3"/>
  <c r="N3898" i="3" s="1"/>
  <c r="M3899" i="3"/>
  <c r="N3899" i="3" s="1"/>
  <c r="M3900" i="3"/>
  <c r="N3900" i="3" s="1"/>
  <c r="M3901" i="3"/>
  <c r="N3901" i="3" s="1"/>
  <c r="M3902" i="3"/>
  <c r="N3902" i="3" s="1"/>
  <c r="M3903" i="3"/>
  <c r="N3903" i="3" s="1"/>
  <c r="M3904" i="3"/>
  <c r="N3904" i="3" s="1"/>
  <c r="M3905" i="3"/>
  <c r="N3905" i="3" s="1"/>
  <c r="M3906" i="3"/>
  <c r="N3906" i="3" s="1"/>
  <c r="M3907" i="3"/>
  <c r="N3907" i="3" s="1"/>
  <c r="M3908" i="3"/>
  <c r="N3908" i="3" s="1"/>
  <c r="M3909" i="3"/>
  <c r="N3909" i="3" s="1"/>
  <c r="M3910" i="3"/>
  <c r="N3910" i="3" s="1"/>
  <c r="M3911" i="3"/>
  <c r="N3911" i="3" s="1"/>
  <c r="M3912" i="3"/>
  <c r="N3912" i="3" s="1"/>
  <c r="M3913" i="3"/>
  <c r="N3913" i="3" s="1"/>
  <c r="M3914" i="3"/>
  <c r="N3914" i="3" s="1"/>
  <c r="M3915" i="3"/>
  <c r="N3915" i="3" s="1"/>
  <c r="M3916" i="3"/>
  <c r="N3916" i="3" s="1"/>
  <c r="M3917" i="3"/>
  <c r="N3917" i="3" s="1"/>
  <c r="M3894" i="3"/>
  <c r="N3894" i="3" s="1"/>
  <c r="M3868" i="3"/>
  <c r="N3868" i="3" s="1"/>
  <c r="M3869" i="3"/>
  <c r="N3869" i="3" s="1"/>
  <c r="M3870" i="3"/>
  <c r="N3870" i="3" s="1"/>
  <c r="M3871" i="3"/>
  <c r="N3871" i="3" s="1"/>
  <c r="M3872" i="3"/>
  <c r="N3872" i="3" s="1"/>
  <c r="M3873" i="3"/>
  <c r="N3873" i="3" s="1"/>
  <c r="M3874" i="3"/>
  <c r="N3874" i="3" s="1"/>
  <c r="M3875" i="3"/>
  <c r="N3875" i="3" s="1"/>
  <c r="M3876" i="3"/>
  <c r="N3876" i="3" s="1"/>
  <c r="M3877" i="3"/>
  <c r="N3877" i="3" s="1"/>
  <c r="M3878" i="3"/>
  <c r="N3878" i="3" s="1"/>
  <c r="M3879" i="3"/>
  <c r="N3879" i="3" s="1"/>
  <c r="M3880" i="3"/>
  <c r="N3880" i="3" s="1"/>
  <c r="M3881" i="3"/>
  <c r="N3881" i="3" s="1"/>
  <c r="M3882" i="3"/>
  <c r="N3882" i="3" s="1"/>
  <c r="M3883" i="3"/>
  <c r="N3883" i="3" s="1"/>
  <c r="M3884" i="3"/>
  <c r="N3884" i="3" s="1"/>
  <c r="M3885" i="3"/>
  <c r="M3886" i="3"/>
  <c r="M3887" i="3"/>
  <c r="N3887" i="3" s="1"/>
  <c r="M3888" i="3"/>
  <c r="N3888" i="3" s="1"/>
  <c r="M3889" i="3"/>
  <c r="N3889" i="3" s="1"/>
  <c r="M3890" i="3"/>
  <c r="N3890" i="3" s="1"/>
  <c r="M3867" i="3"/>
  <c r="N3867" i="3" s="1"/>
  <c r="A3865" i="3"/>
  <c r="A3892" i="3" s="1"/>
  <c r="M3839" i="3"/>
  <c r="N3839" i="3" s="1"/>
  <c r="M3840" i="3"/>
  <c r="N3840" i="3" s="1"/>
  <c r="M3841" i="3"/>
  <c r="N3841" i="3" s="1"/>
  <c r="M3842" i="3"/>
  <c r="N3842" i="3" s="1"/>
  <c r="M3843" i="3"/>
  <c r="N3843" i="3" s="1"/>
  <c r="M3844" i="3"/>
  <c r="N3844" i="3" s="1"/>
  <c r="M3845" i="3"/>
  <c r="N3845" i="3" s="1"/>
  <c r="M3846" i="3"/>
  <c r="N3846" i="3" s="1"/>
  <c r="M3847" i="3"/>
  <c r="N3847" i="3" s="1"/>
  <c r="M3848" i="3"/>
  <c r="N3848" i="3" s="1"/>
  <c r="M3849" i="3"/>
  <c r="N3849" i="3" s="1"/>
  <c r="M3850" i="3"/>
  <c r="N3850" i="3" s="1"/>
  <c r="M3851" i="3"/>
  <c r="N3851" i="3" s="1"/>
  <c r="M3852" i="3"/>
  <c r="N3852" i="3" s="1"/>
  <c r="M3853" i="3"/>
  <c r="N3853" i="3" s="1"/>
  <c r="M3854" i="3"/>
  <c r="N3854" i="3" s="1"/>
  <c r="M3855" i="3"/>
  <c r="N3855" i="3" s="1"/>
  <c r="M3856" i="3"/>
  <c r="N3856" i="3" s="1"/>
  <c r="M3857" i="3"/>
  <c r="N3857" i="3" s="1"/>
  <c r="M3858" i="3"/>
  <c r="N3858" i="3" s="1"/>
  <c r="M3859" i="3"/>
  <c r="N3859" i="3" s="1"/>
  <c r="M3860" i="3"/>
  <c r="N3860" i="3" s="1"/>
  <c r="M3861" i="3"/>
  <c r="N3861" i="3" s="1"/>
  <c r="M3838" i="3"/>
  <c r="N3838" i="3" s="1"/>
  <c r="M3812" i="3"/>
  <c r="N3812" i="3" s="1"/>
  <c r="M3813" i="3"/>
  <c r="N3813" i="3" s="1"/>
  <c r="M3814" i="3"/>
  <c r="N3814" i="3" s="1"/>
  <c r="M3815" i="3"/>
  <c r="N3815" i="3" s="1"/>
  <c r="M3816" i="3"/>
  <c r="N3816" i="3" s="1"/>
  <c r="M3817" i="3"/>
  <c r="N3817" i="3" s="1"/>
  <c r="M3818" i="3"/>
  <c r="N3818" i="3" s="1"/>
  <c r="M3819" i="3"/>
  <c r="N3819" i="3" s="1"/>
  <c r="M3820" i="3"/>
  <c r="N3820" i="3" s="1"/>
  <c r="M3821" i="3"/>
  <c r="N3821" i="3" s="1"/>
  <c r="M3822" i="3"/>
  <c r="N3822" i="3" s="1"/>
  <c r="M3823" i="3"/>
  <c r="N3823" i="3" s="1"/>
  <c r="M3824" i="3"/>
  <c r="N3824" i="3" s="1"/>
  <c r="M3825" i="3"/>
  <c r="N3825" i="3" s="1"/>
  <c r="M3826" i="3"/>
  <c r="N3826" i="3" s="1"/>
  <c r="M3827" i="3"/>
  <c r="N3827" i="3" s="1"/>
  <c r="M3828" i="3"/>
  <c r="N3828" i="3" s="1"/>
  <c r="M3829" i="3"/>
  <c r="M3830" i="3"/>
  <c r="M3831" i="3"/>
  <c r="N3831" i="3" s="1"/>
  <c r="M3832" i="3"/>
  <c r="N3832" i="3" s="1"/>
  <c r="M3833" i="3"/>
  <c r="N3833" i="3" s="1"/>
  <c r="M3834" i="3"/>
  <c r="N3834" i="3" s="1"/>
  <c r="M3811" i="3"/>
  <c r="N3811" i="3" s="1"/>
  <c r="A3809" i="3"/>
  <c r="A3836" i="3" s="1"/>
  <c r="M3783" i="3"/>
  <c r="N3783" i="3" s="1"/>
  <c r="M3784" i="3"/>
  <c r="N3784" i="3" s="1"/>
  <c r="M3785" i="3"/>
  <c r="N3785" i="3" s="1"/>
  <c r="M3786" i="3"/>
  <c r="N3786" i="3" s="1"/>
  <c r="M3787" i="3"/>
  <c r="N3787" i="3" s="1"/>
  <c r="M3788" i="3"/>
  <c r="N3788" i="3" s="1"/>
  <c r="M3789" i="3"/>
  <c r="N3789" i="3" s="1"/>
  <c r="M3790" i="3"/>
  <c r="N3790" i="3" s="1"/>
  <c r="M3791" i="3"/>
  <c r="N3791" i="3" s="1"/>
  <c r="M3792" i="3"/>
  <c r="N3792" i="3" s="1"/>
  <c r="M3793" i="3"/>
  <c r="N3793" i="3" s="1"/>
  <c r="M3794" i="3"/>
  <c r="N3794" i="3" s="1"/>
  <c r="M3795" i="3"/>
  <c r="N3795" i="3" s="1"/>
  <c r="M3796" i="3"/>
  <c r="N3796" i="3" s="1"/>
  <c r="M3797" i="3"/>
  <c r="N3797" i="3" s="1"/>
  <c r="M3798" i="3"/>
  <c r="N3798" i="3" s="1"/>
  <c r="M3799" i="3"/>
  <c r="N3799" i="3" s="1"/>
  <c r="M3800" i="3"/>
  <c r="N3800" i="3" s="1"/>
  <c r="M3801" i="3"/>
  <c r="N3801" i="3" s="1"/>
  <c r="M3802" i="3"/>
  <c r="N3802" i="3" s="1"/>
  <c r="M3803" i="3"/>
  <c r="N3803" i="3" s="1"/>
  <c r="M3804" i="3"/>
  <c r="N3804" i="3" s="1"/>
  <c r="M3805" i="3"/>
  <c r="N3805" i="3" s="1"/>
  <c r="M3782" i="3"/>
  <c r="N3782" i="3" s="1"/>
  <c r="M3756" i="3"/>
  <c r="N3756" i="3" s="1"/>
  <c r="M3757" i="3"/>
  <c r="N3757" i="3" s="1"/>
  <c r="M3758" i="3"/>
  <c r="N3758" i="3" s="1"/>
  <c r="M3759" i="3"/>
  <c r="N3759" i="3" s="1"/>
  <c r="M3760" i="3"/>
  <c r="N3760" i="3" s="1"/>
  <c r="M3761" i="3"/>
  <c r="N3761" i="3" s="1"/>
  <c r="M3762" i="3"/>
  <c r="N3762" i="3" s="1"/>
  <c r="M3763" i="3"/>
  <c r="N3763" i="3" s="1"/>
  <c r="M3764" i="3"/>
  <c r="N3764" i="3" s="1"/>
  <c r="M3765" i="3"/>
  <c r="N3765" i="3" s="1"/>
  <c r="M3766" i="3"/>
  <c r="N3766" i="3" s="1"/>
  <c r="M3767" i="3"/>
  <c r="N3767" i="3" s="1"/>
  <c r="M3768" i="3"/>
  <c r="N3768" i="3" s="1"/>
  <c r="M3769" i="3"/>
  <c r="N3769" i="3" s="1"/>
  <c r="M3770" i="3"/>
  <c r="N3770" i="3" s="1"/>
  <c r="M3771" i="3"/>
  <c r="N3771" i="3" s="1"/>
  <c r="M3772" i="3"/>
  <c r="N3772" i="3" s="1"/>
  <c r="M3773" i="3"/>
  <c r="M3774" i="3"/>
  <c r="M3775" i="3"/>
  <c r="N3775" i="3" s="1"/>
  <c r="M3776" i="3"/>
  <c r="N3776" i="3" s="1"/>
  <c r="M3777" i="3"/>
  <c r="N3777" i="3" s="1"/>
  <c r="M3778" i="3"/>
  <c r="N3778" i="3" s="1"/>
  <c r="M3755" i="3"/>
  <c r="N3755" i="3" s="1"/>
  <c r="A3753" i="3"/>
  <c r="A3780" i="3" s="1"/>
  <c r="M3727" i="3"/>
  <c r="N3727" i="3" s="1"/>
  <c r="M3728" i="3"/>
  <c r="N3728" i="3" s="1"/>
  <c r="M3729" i="3"/>
  <c r="N3729" i="3" s="1"/>
  <c r="M3730" i="3"/>
  <c r="N3730" i="3" s="1"/>
  <c r="M3731" i="3"/>
  <c r="N3731" i="3" s="1"/>
  <c r="M3732" i="3"/>
  <c r="N3732" i="3" s="1"/>
  <c r="M3733" i="3"/>
  <c r="N3733" i="3" s="1"/>
  <c r="M3734" i="3"/>
  <c r="N3734" i="3" s="1"/>
  <c r="M3735" i="3"/>
  <c r="N3735" i="3" s="1"/>
  <c r="M3736" i="3"/>
  <c r="N3736" i="3" s="1"/>
  <c r="M3737" i="3"/>
  <c r="N3737" i="3" s="1"/>
  <c r="M3738" i="3"/>
  <c r="N3738" i="3" s="1"/>
  <c r="M3739" i="3"/>
  <c r="N3739" i="3" s="1"/>
  <c r="M3740" i="3"/>
  <c r="N3740" i="3" s="1"/>
  <c r="M3741" i="3"/>
  <c r="N3741" i="3" s="1"/>
  <c r="M3742" i="3"/>
  <c r="N3742" i="3" s="1"/>
  <c r="M3743" i="3"/>
  <c r="N3743" i="3" s="1"/>
  <c r="M3744" i="3"/>
  <c r="N3744" i="3" s="1"/>
  <c r="M3745" i="3"/>
  <c r="N3745" i="3" s="1"/>
  <c r="M3746" i="3"/>
  <c r="N3746" i="3" s="1"/>
  <c r="M3747" i="3"/>
  <c r="N3747" i="3" s="1"/>
  <c r="M3748" i="3"/>
  <c r="N3748" i="3" s="1"/>
  <c r="M3749" i="3"/>
  <c r="N3749" i="3" s="1"/>
  <c r="M3726" i="3"/>
  <c r="N3726" i="3" s="1"/>
  <c r="M3700" i="3"/>
  <c r="N3700" i="3" s="1"/>
  <c r="M3701" i="3"/>
  <c r="N3701" i="3" s="1"/>
  <c r="M3702" i="3"/>
  <c r="N3702" i="3" s="1"/>
  <c r="M3703" i="3"/>
  <c r="N3703" i="3" s="1"/>
  <c r="M3704" i="3"/>
  <c r="N3704" i="3" s="1"/>
  <c r="M3705" i="3"/>
  <c r="N3705" i="3" s="1"/>
  <c r="M3706" i="3"/>
  <c r="N3706" i="3" s="1"/>
  <c r="M3707" i="3"/>
  <c r="N3707" i="3" s="1"/>
  <c r="M3708" i="3"/>
  <c r="N3708" i="3" s="1"/>
  <c r="M3709" i="3"/>
  <c r="N3709" i="3" s="1"/>
  <c r="M3710" i="3"/>
  <c r="N3710" i="3" s="1"/>
  <c r="M3711" i="3"/>
  <c r="N3711" i="3" s="1"/>
  <c r="M3712" i="3"/>
  <c r="N3712" i="3" s="1"/>
  <c r="M3713" i="3"/>
  <c r="N3713" i="3" s="1"/>
  <c r="M3714" i="3"/>
  <c r="N3714" i="3" s="1"/>
  <c r="M3715" i="3"/>
  <c r="N3715" i="3" s="1"/>
  <c r="M3716" i="3"/>
  <c r="N3716" i="3" s="1"/>
  <c r="M3717" i="3"/>
  <c r="M3718" i="3"/>
  <c r="M3719" i="3"/>
  <c r="N3719" i="3" s="1"/>
  <c r="M3720" i="3"/>
  <c r="N3720" i="3" s="1"/>
  <c r="M3721" i="3"/>
  <c r="N3721" i="3" s="1"/>
  <c r="M3722" i="3"/>
  <c r="N3722" i="3" s="1"/>
  <c r="M3699" i="3"/>
  <c r="N3699" i="3" s="1"/>
  <c r="A3697" i="3"/>
  <c r="A3724" i="3" s="1"/>
  <c r="M3671" i="3"/>
  <c r="N3671" i="3" s="1"/>
  <c r="M3672" i="3"/>
  <c r="N3672" i="3" s="1"/>
  <c r="M3673" i="3"/>
  <c r="N3673" i="3" s="1"/>
  <c r="M3674" i="3"/>
  <c r="N3674" i="3" s="1"/>
  <c r="M3675" i="3"/>
  <c r="N3675" i="3" s="1"/>
  <c r="M3676" i="3"/>
  <c r="N3676" i="3" s="1"/>
  <c r="M3677" i="3"/>
  <c r="N3677" i="3" s="1"/>
  <c r="M3678" i="3"/>
  <c r="N3678" i="3" s="1"/>
  <c r="M3679" i="3"/>
  <c r="N3679" i="3" s="1"/>
  <c r="M3680" i="3"/>
  <c r="N3680" i="3" s="1"/>
  <c r="M3681" i="3"/>
  <c r="N3681" i="3" s="1"/>
  <c r="M3682" i="3"/>
  <c r="N3682" i="3" s="1"/>
  <c r="M3683" i="3"/>
  <c r="N3683" i="3" s="1"/>
  <c r="M3684" i="3"/>
  <c r="N3684" i="3" s="1"/>
  <c r="M3685" i="3"/>
  <c r="N3685" i="3" s="1"/>
  <c r="M3686" i="3"/>
  <c r="N3686" i="3" s="1"/>
  <c r="M3687" i="3"/>
  <c r="N3687" i="3" s="1"/>
  <c r="M3688" i="3"/>
  <c r="N3688" i="3" s="1"/>
  <c r="M3689" i="3"/>
  <c r="N3689" i="3" s="1"/>
  <c r="M3690" i="3"/>
  <c r="N3690" i="3" s="1"/>
  <c r="M3691" i="3"/>
  <c r="N3691" i="3" s="1"/>
  <c r="M3692" i="3"/>
  <c r="N3692" i="3" s="1"/>
  <c r="M3693" i="3"/>
  <c r="N3693" i="3" s="1"/>
  <c r="M3670" i="3"/>
  <c r="N3670" i="3" s="1"/>
  <c r="M3644" i="3"/>
  <c r="N3644" i="3" s="1"/>
  <c r="M3645" i="3"/>
  <c r="N3645" i="3" s="1"/>
  <c r="M3646" i="3"/>
  <c r="N3646" i="3" s="1"/>
  <c r="M3647" i="3"/>
  <c r="N3647" i="3" s="1"/>
  <c r="M3648" i="3"/>
  <c r="N3648" i="3" s="1"/>
  <c r="M3649" i="3"/>
  <c r="N3649" i="3" s="1"/>
  <c r="M3650" i="3"/>
  <c r="N3650" i="3" s="1"/>
  <c r="M3651" i="3"/>
  <c r="N3651" i="3" s="1"/>
  <c r="M3652" i="3"/>
  <c r="N3652" i="3" s="1"/>
  <c r="M3653" i="3"/>
  <c r="N3653" i="3" s="1"/>
  <c r="M3654" i="3"/>
  <c r="N3654" i="3" s="1"/>
  <c r="M3655" i="3"/>
  <c r="N3655" i="3" s="1"/>
  <c r="M3656" i="3"/>
  <c r="N3656" i="3" s="1"/>
  <c r="M3657" i="3"/>
  <c r="N3657" i="3" s="1"/>
  <c r="M3658" i="3"/>
  <c r="N3658" i="3" s="1"/>
  <c r="M3659" i="3"/>
  <c r="N3659" i="3" s="1"/>
  <c r="M3660" i="3"/>
  <c r="N3660" i="3" s="1"/>
  <c r="M3661" i="3"/>
  <c r="M3662" i="3"/>
  <c r="M3663" i="3"/>
  <c r="N3663" i="3" s="1"/>
  <c r="M3664" i="3"/>
  <c r="N3664" i="3" s="1"/>
  <c r="M3665" i="3"/>
  <c r="N3665" i="3" s="1"/>
  <c r="M3666" i="3"/>
  <c r="N3666" i="3" s="1"/>
  <c r="M3643" i="3"/>
  <c r="N3643" i="3" s="1"/>
  <c r="A3641" i="3"/>
  <c r="A3668" i="3" s="1"/>
  <c r="M3615" i="3"/>
  <c r="N3615" i="3" s="1"/>
  <c r="M3616" i="3"/>
  <c r="N3616" i="3" s="1"/>
  <c r="M3617" i="3"/>
  <c r="N3617" i="3" s="1"/>
  <c r="M3618" i="3"/>
  <c r="N3618" i="3" s="1"/>
  <c r="M3619" i="3"/>
  <c r="N3619" i="3" s="1"/>
  <c r="M3620" i="3"/>
  <c r="N3620" i="3" s="1"/>
  <c r="M3621" i="3"/>
  <c r="N3621" i="3" s="1"/>
  <c r="M3622" i="3"/>
  <c r="N3622" i="3" s="1"/>
  <c r="M3623" i="3"/>
  <c r="N3623" i="3" s="1"/>
  <c r="M3624" i="3"/>
  <c r="N3624" i="3" s="1"/>
  <c r="M3625" i="3"/>
  <c r="N3625" i="3" s="1"/>
  <c r="M3626" i="3"/>
  <c r="N3626" i="3" s="1"/>
  <c r="M3627" i="3"/>
  <c r="N3627" i="3" s="1"/>
  <c r="M3628" i="3"/>
  <c r="N3628" i="3" s="1"/>
  <c r="M3629" i="3"/>
  <c r="N3629" i="3" s="1"/>
  <c r="M3630" i="3"/>
  <c r="N3630" i="3" s="1"/>
  <c r="M3631" i="3"/>
  <c r="N3631" i="3" s="1"/>
  <c r="M3632" i="3"/>
  <c r="N3632" i="3" s="1"/>
  <c r="M3633" i="3"/>
  <c r="N3633" i="3" s="1"/>
  <c r="M3634" i="3"/>
  <c r="N3634" i="3" s="1"/>
  <c r="M3635" i="3"/>
  <c r="N3635" i="3" s="1"/>
  <c r="M3636" i="3"/>
  <c r="N3636" i="3" s="1"/>
  <c r="M3637" i="3"/>
  <c r="N3637" i="3" s="1"/>
  <c r="M3614" i="3"/>
  <c r="N3614" i="3" s="1"/>
  <c r="M3588" i="3"/>
  <c r="N3588" i="3" s="1"/>
  <c r="M3589" i="3"/>
  <c r="N3589" i="3" s="1"/>
  <c r="M3590" i="3"/>
  <c r="N3590" i="3" s="1"/>
  <c r="M3591" i="3"/>
  <c r="N3591" i="3" s="1"/>
  <c r="M3592" i="3"/>
  <c r="N3592" i="3" s="1"/>
  <c r="M3593" i="3"/>
  <c r="N3593" i="3" s="1"/>
  <c r="M3594" i="3"/>
  <c r="N3594" i="3" s="1"/>
  <c r="M3595" i="3"/>
  <c r="N3595" i="3" s="1"/>
  <c r="M3596" i="3"/>
  <c r="N3596" i="3" s="1"/>
  <c r="M3597" i="3"/>
  <c r="N3597" i="3" s="1"/>
  <c r="M3598" i="3"/>
  <c r="N3598" i="3" s="1"/>
  <c r="M3599" i="3"/>
  <c r="N3599" i="3" s="1"/>
  <c r="M3600" i="3"/>
  <c r="N3600" i="3" s="1"/>
  <c r="M3601" i="3"/>
  <c r="N3601" i="3" s="1"/>
  <c r="M3602" i="3"/>
  <c r="N3602" i="3" s="1"/>
  <c r="M3603" i="3"/>
  <c r="N3603" i="3" s="1"/>
  <c r="M3604" i="3"/>
  <c r="N3604" i="3" s="1"/>
  <c r="M3605" i="3"/>
  <c r="M3606" i="3"/>
  <c r="M3607" i="3"/>
  <c r="N3607" i="3" s="1"/>
  <c r="M3608" i="3"/>
  <c r="N3608" i="3" s="1"/>
  <c r="M3609" i="3"/>
  <c r="N3609" i="3" s="1"/>
  <c r="M3610" i="3"/>
  <c r="N3610" i="3" s="1"/>
  <c r="M3587" i="3"/>
  <c r="N3587" i="3" s="1"/>
  <c r="A3585" i="3"/>
  <c r="A3612" i="3" s="1"/>
  <c r="M3559" i="3"/>
  <c r="N3559" i="3" s="1"/>
  <c r="M3560" i="3"/>
  <c r="N3560" i="3" s="1"/>
  <c r="M3561" i="3"/>
  <c r="N3561" i="3" s="1"/>
  <c r="M3562" i="3"/>
  <c r="N3562" i="3" s="1"/>
  <c r="M3563" i="3"/>
  <c r="N3563" i="3" s="1"/>
  <c r="M3564" i="3"/>
  <c r="N3564" i="3" s="1"/>
  <c r="M3565" i="3"/>
  <c r="N3565" i="3" s="1"/>
  <c r="M3566" i="3"/>
  <c r="N3566" i="3" s="1"/>
  <c r="M3567" i="3"/>
  <c r="N3567" i="3" s="1"/>
  <c r="M3568" i="3"/>
  <c r="N3568" i="3" s="1"/>
  <c r="M3569" i="3"/>
  <c r="N3569" i="3" s="1"/>
  <c r="M3570" i="3"/>
  <c r="N3570" i="3" s="1"/>
  <c r="M3571" i="3"/>
  <c r="N3571" i="3" s="1"/>
  <c r="M3572" i="3"/>
  <c r="N3572" i="3" s="1"/>
  <c r="M3573" i="3"/>
  <c r="N3573" i="3" s="1"/>
  <c r="M3574" i="3"/>
  <c r="N3574" i="3" s="1"/>
  <c r="M3575" i="3"/>
  <c r="N3575" i="3" s="1"/>
  <c r="M3576" i="3"/>
  <c r="N3576" i="3" s="1"/>
  <c r="M3577" i="3"/>
  <c r="N3577" i="3" s="1"/>
  <c r="M3578" i="3"/>
  <c r="N3578" i="3" s="1"/>
  <c r="M3579" i="3"/>
  <c r="N3579" i="3" s="1"/>
  <c r="M3580" i="3"/>
  <c r="N3580" i="3" s="1"/>
  <c r="M3581" i="3"/>
  <c r="N3581" i="3" s="1"/>
  <c r="M3558" i="3"/>
  <c r="N3558" i="3" s="1"/>
  <c r="M3532" i="3"/>
  <c r="N3532" i="3" s="1"/>
  <c r="M3533" i="3"/>
  <c r="N3533" i="3" s="1"/>
  <c r="M3534" i="3"/>
  <c r="N3534" i="3" s="1"/>
  <c r="M3535" i="3"/>
  <c r="N3535" i="3" s="1"/>
  <c r="M3536" i="3"/>
  <c r="N3536" i="3" s="1"/>
  <c r="M3537" i="3"/>
  <c r="N3537" i="3" s="1"/>
  <c r="M3538" i="3"/>
  <c r="N3538" i="3" s="1"/>
  <c r="M3539" i="3"/>
  <c r="N3539" i="3" s="1"/>
  <c r="M3540" i="3"/>
  <c r="N3540" i="3" s="1"/>
  <c r="M3541" i="3"/>
  <c r="N3541" i="3" s="1"/>
  <c r="M3542" i="3"/>
  <c r="N3542" i="3" s="1"/>
  <c r="M3543" i="3"/>
  <c r="N3543" i="3" s="1"/>
  <c r="M3544" i="3"/>
  <c r="N3544" i="3" s="1"/>
  <c r="M3545" i="3"/>
  <c r="N3545" i="3" s="1"/>
  <c r="M3546" i="3"/>
  <c r="N3546" i="3" s="1"/>
  <c r="M3547" i="3"/>
  <c r="N3547" i="3" s="1"/>
  <c r="M3548" i="3"/>
  <c r="N3548" i="3" s="1"/>
  <c r="M3549" i="3"/>
  <c r="M3550" i="3"/>
  <c r="M3551" i="3"/>
  <c r="N3551" i="3" s="1"/>
  <c r="M3552" i="3"/>
  <c r="N3552" i="3" s="1"/>
  <c r="M3553" i="3"/>
  <c r="N3553" i="3" s="1"/>
  <c r="M3554" i="3"/>
  <c r="N3554" i="3" s="1"/>
  <c r="M3531" i="3"/>
  <c r="N3531" i="3" s="1"/>
  <c r="A3529" i="3"/>
  <c r="A3556" i="3" s="1"/>
  <c r="M3503" i="3"/>
  <c r="N3503" i="3" s="1"/>
  <c r="M3504" i="3"/>
  <c r="N3504" i="3" s="1"/>
  <c r="M3505" i="3"/>
  <c r="N3505" i="3" s="1"/>
  <c r="M3506" i="3"/>
  <c r="N3506" i="3" s="1"/>
  <c r="M3507" i="3"/>
  <c r="N3507" i="3" s="1"/>
  <c r="M3508" i="3"/>
  <c r="N3508" i="3" s="1"/>
  <c r="M3509" i="3"/>
  <c r="N3509" i="3" s="1"/>
  <c r="M3510" i="3"/>
  <c r="N3510" i="3" s="1"/>
  <c r="M3511" i="3"/>
  <c r="N3511" i="3" s="1"/>
  <c r="M3512" i="3"/>
  <c r="N3512" i="3" s="1"/>
  <c r="M3513" i="3"/>
  <c r="N3513" i="3" s="1"/>
  <c r="M3514" i="3"/>
  <c r="N3514" i="3" s="1"/>
  <c r="M3515" i="3"/>
  <c r="N3515" i="3" s="1"/>
  <c r="M3516" i="3"/>
  <c r="N3516" i="3" s="1"/>
  <c r="M3517" i="3"/>
  <c r="N3517" i="3" s="1"/>
  <c r="M3518" i="3"/>
  <c r="N3518" i="3" s="1"/>
  <c r="M3519" i="3"/>
  <c r="N3519" i="3" s="1"/>
  <c r="M3520" i="3"/>
  <c r="N3520" i="3" s="1"/>
  <c r="M3521" i="3"/>
  <c r="N3521" i="3" s="1"/>
  <c r="M3522" i="3"/>
  <c r="N3522" i="3" s="1"/>
  <c r="M3523" i="3"/>
  <c r="N3523" i="3" s="1"/>
  <c r="M3524" i="3"/>
  <c r="N3524" i="3" s="1"/>
  <c r="M3525" i="3"/>
  <c r="N3525" i="3" s="1"/>
  <c r="M3502" i="3"/>
  <c r="N3502" i="3" s="1"/>
  <c r="M3476" i="3"/>
  <c r="N3476" i="3" s="1"/>
  <c r="M3477" i="3"/>
  <c r="N3477" i="3" s="1"/>
  <c r="M3478" i="3"/>
  <c r="N3478" i="3" s="1"/>
  <c r="M3479" i="3"/>
  <c r="N3479" i="3" s="1"/>
  <c r="M3480" i="3"/>
  <c r="N3480" i="3" s="1"/>
  <c r="M3481" i="3"/>
  <c r="N3481" i="3" s="1"/>
  <c r="M3482" i="3"/>
  <c r="N3482" i="3" s="1"/>
  <c r="M3483" i="3"/>
  <c r="N3483" i="3" s="1"/>
  <c r="M3484" i="3"/>
  <c r="N3484" i="3" s="1"/>
  <c r="M3485" i="3"/>
  <c r="N3485" i="3" s="1"/>
  <c r="M3486" i="3"/>
  <c r="N3486" i="3" s="1"/>
  <c r="M3487" i="3"/>
  <c r="N3487" i="3" s="1"/>
  <c r="M3488" i="3"/>
  <c r="N3488" i="3" s="1"/>
  <c r="M3489" i="3"/>
  <c r="N3489" i="3" s="1"/>
  <c r="M3490" i="3"/>
  <c r="N3490" i="3" s="1"/>
  <c r="M3491" i="3"/>
  <c r="N3491" i="3" s="1"/>
  <c r="M3492" i="3"/>
  <c r="N3492" i="3" s="1"/>
  <c r="M3493" i="3"/>
  <c r="M3494" i="3"/>
  <c r="M3495" i="3"/>
  <c r="N3495" i="3" s="1"/>
  <c r="M3496" i="3"/>
  <c r="N3496" i="3" s="1"/>
  <c r="M3497" i="3"/>
  <c r="N3497" i="3" s="1"/>
  <c r="M3498" i="3"/>
  <c r="N3498" i="3" s="1"/>
  <c r="M3475" i="3"/>
  <c r="N3475" i="3" s="1"/>
  <c r="A3473" i="3"/>
  <c r="A3500" i="3" s="1"/>
  <c r="M3447" i="3"/>
  <c r="N3447" i="3" s="1"/>
  <c r="M3448" i="3"/>
  <c r="N3448" i="3" s="1"/>
  <c r="M3449" i="3"/>
  <c r="N3449" i="3" s="1"/>
  <c r="M3450" i="3"/>
  <c r="N3450" i="3" s="1"/>
  <c r="M3451" i="3"/>
  <c r="N3451" i="3" s="1"/>
  <c r="M3452" i="3"/>
  <c r="N3452" i="3" s="1"/>
  <c r="M3453" i="3"/>
  <c r="N3453" i="3" s="1"/>
  <c r="M3454" i="3"/>
  <c r="N3454" i="3" s="1"/>
  <c r="M3455" i="3"/>
  <c r="N3455" i="3" s="1"/>
  <c r="M3456" i="3"/>
  <c r="N3456" i="3" s="1"/>
  <c r="M3457" i="3"/>
  <c r="N3457" i="3" s="1"/>
  <c r="M3458" i="3"/>
  <c r="N3458" i="3" s="1"/>
  <c r="M3459" i="3"/>
  <c r="N3459" i="3" s="1"/>
  <c r="M3460" i="3"/>
  <c r="N3460" i="3" s="1"/>
  <c r="M3461" i="3"/>
  <c r="N3461" i="3" s="1"/>
  <c r="M3462" i="3"/>
  <c r="N3462" i="3" s="1"/>
  <c r="M3463" i="3"/>
  <c r="N3463" i="3" s="1"/>
  <c r="M3464" i="3"/>
  <c r="N3464" i="3" s="1"/>
  <c r="M3465" i="3"/>
  <c r="N3465" i="3" s="1"/>
  <c r="M3466" i="3"/>
  <c r="N3466" i="3" s="1"/>
  <c r="M3467" i="3"/>
  <c r="N3467" i="3" s="1"/>
  <c r="M3468" i="3"/>
  <c r="N3468" i="3" s="1"/>
  <c r="M3469" i="3"/>
  <c r="N3469" i="3" s="1"/>
  <c r="M3446" i="3"/>
  <c r="N3446" i="3" s="1"/>
  <c r="M3420" i="3"/>
  <c r="N3420" i="3" s="1"/>
  <c r="M3421" i="3"/>
  <c r="N3421" i="3" s="1"/>
  <c r="M3422" i="3"/>
  <c r="N3422" i="3" s="1"/>
  <c r="M3423" i="3"/>
  <c r="N3423" i="3" s="1"/>
  <c r="M3424" i="3"/>
  <c r="N3424" i="3" s="1"/>
  <c r="M3425" i="3"/>
  <c r="N3425" i="3" s="1"/>
  <c r="M3426" i="3"/>
  <c r="N3426" i="3" s="1"/>
  <c r="M3427" i="3"/>
  <c r="N3427" i="3" s="1"/>
  <c r="M3428" i="3"/>
  <c r="N3428" i="3" s="1"/>
  <c r="M3429" i="3"/>
  <c r="N3429" i="3" s="1"/>
  <c r="M3430" i="3"/>
  <c r="N3430" i="3" s="1"/>
  <c r="M3431" i="3"/>
  <c r="N3431" i="3" s="1"/>
  <c r="M3432" i="3"/>
  <c r="N3432" i="3" s="1"/>
  <c r="M3433" i="3"/>
  <c r="N3433" i="3" s="1"/>
  <c r="M3434" i="3"/>
  <c r="N3434" i="3" s="1"/>
  <c r="M3435" i="3"/>
  <c r="N3435" i="3" s="1"/>
  <c r="M3436" i="3"/>
  <c r="N3436" i="3" s="1"/>
  <c r="M3437" i="3"/>
  <c r="M3438" i="3"/>
  <c r="M3439" i="3"/>
  <c r="N3439" i="3" s="1"/>
  <c r="M3440" i="3"/>
  <c r="N3440" i="3" s="1"/>
  <c r="M3441" i="3"/>
  <c r="N3441" i="3" s="1"/>
  <c r="M3442" i="3"/>
  <c r="N3442" i="3" s="1"/>
  <c r="M3419" i="3"/>
  <c r="N3419" i="3" s="1"/>
  <c r="A3417" i="3"/>
  <c r="A3444" i="3" s="1"/>
  <c r="M3391" i="3"/>
  <c r="N3391" i="3" s="1"/>
  <c r="M3392" i="3"/>
  <c r="N3392" i="3" s="1"/>
  <c r="M3393" i="3"/>
  <c r="N3393" i="3" s="1"/>
  <c r="M3394" i="3"/>
  <c r="N3394" i="3" s="1"/>
  <c r="M3395" i="3"/>
  <c r="N3395" i="3" s="1"/>
  <c r="M3396" i="3"/>
  <c r="N3396" i="3" s="1"/>
  <c r="M3397" i="3"/>
  <c r="N3397" i="3" s="1"/>
  <c r="M3398" i="3"/>
  <c r="N3398" i="3" s="1"/>
  <c r="M3399" i="3"/>
  <c r="N3399" i="3" s="1"/>
  <c r="M3400" i="3"/>
  <c r="N3400" i="3" s="1"/>
  <c r="M3401" i="3"/>
  <c r="N3401" i="3" s="1"/>
  <c r="M3402" i="3"/>
  <c r="N3402" i="3" s="1"/>
  <c r="M3403" i="3"/>
  <c r="N3403" i="3" s="1"/>
  <c r="M3404" i="3"/>
  <c r="N3404" i="3" s="1"/>
  <c r="M3405" i="3"/>
  <c r="N3405" i="3" s="1"/>
  <c r="M3406" i="3"/>
  <c r="N3406" i="3" s="1"/>
  <c r="M3407" i="3"/>
  <c r="N3407" i="3" s="1"/>
  <c r="M3408" i="3"/>
  <c r="N3408" i="3" s="1"/>
  <c r="M3409" i="3"/>
  <c r="N3409" i="3" s="1"/>
  <c r="M3410" i="3"/>
  <c r="N3410" i="3" s="1"/>
  <c r="M3411" i="3"/>
  <c r="N3411" i="3" s="1"/>
  <c r="M3412" i="3"/>
  <c r="N3412" i="3" s="1"/>
  <c r="M3413" i="3"/>
  <c r="N3413" i="3" s="1"/>
  <c r="M3390" i="3"/>
  <c r="N3390" i="3" s="1"/>
  <c r="M3364" i="3"/>
  <c r="N3364" i="3" s="1"/>
  <c r="M3365" i="3"/>
  <c r="N3365" i="3" s="1"/>
  <c r="M3366" i="3"/>
  <c r="N3366" i="3" s="1"/>
  <c r="M3367" i="3"/>
  <c r="N3367" i="3" s="1"/>
  <c r="M3368" i="3"/>
  <c r="N3368" i="3" s="1"/>
  <c r="M3369" i="3"/>
  <c r="N3369" i="3" s="1"/>
  <c r="M3370" i="3"/>
  <c r="N3370" i="3" s="1"/>
  <c r="M3371" i="3"/>
  <c r="N3371" i="3" s="1"/>
  <c r="M3372" i="3"/>
  <c r="N3372" i="3" s="1"/>
  <c r="M3373" i="3"/>
  <c r="N3373" i="3" s="1"/>
  <c r="M3374" i="3"/>
  <c r="N3374" i="3" s="1"/>
  <c r="M3375" i="3"/>
  <c r="N3375" i="3" s="1"/>
  <c r="M3376" i="3"/>
  <c r="N3376" i="3" s="1"/>
  <c r="M3377" i="3"/>
  <c r="N3377" i="3" s="1"/>
  <c r="M3378" i="3"/>
  <c r="N3378" i="3" s="1"/>
  <c r="M3379" i="3"/>
  <c r="N3379" i="3" s="1"/>
  <c r="M3380" i="3"/>
  <c r="N3380" i="3" s="1"/>
  <c r="M3381" i="3"/>
  <c r="M3382" i="3"/>
  <c r="M3383" i="3"/>
  <c r="N3383" i="3" s="1"/>
  <c r="M3384" i="3"/>
  <c r="N3384" i="3" s="1"/>
  <c r="M3385" i="3"/>
  <c r="N3385" i="3" s="1"/>
  <c r="M3386" i="3"/>
  <c r="N3386" i="3" s="1"/>
  <c r="M3363" i="3"/>
  <c r="N3363" i="3" s="1"/>
  <c r="A3361" i="3"/>
  <c r="A3388" i="3" s="1"/>
  <c r="M3335" i="3"/>
  <c r="N3335" i="3" s="1"/>
  <c r="M3336" i="3"/>
  <c r="N3336" i="3" s="1"/>
  <c r="M3337" i="3"/>
  <c r="N3337" i="3" s="1"/>
  <c r="M3338" i="3"/>
  <c r="N3338" i="3" s="1"/>
  <c r="M3339" i="3"/>
  <c r="N3339" i="3" s="1"/>
  <c r="M3340" i="3"/>
  <c r="N3340" i="3" s="1"/>
  <c r="M3341" i="3"/>
  <c r="N3341" i="3" s="1"/>
  <c r="M3342" i="3"/>
  <c r="N3342" i="3" s="1"/>
  <c r="M3343" i="3"/>
  <c r="N3343" i="3" s="1"/>
  <c r="M3344" i="3"/>
  <c r="N3344" i="3" s="1"/>
  <c r="M3345" i="3"/>
  <c r="N3345" i="3" s="1"/>
  <c r="M3346" i="3"/>
  <c r="N3346" i="3" s="1"/>
  <c r="M3347" i="3"/>
  <c r="N3347" i="3" s="1"/>
  <c r="M3348" i="3"/>
  <c r="N3348" i="3" s="1"/>
  <c r="M3349" i="3"/>
  <c r="N3349" i="3" s="1"/>
  <c r="M3350" i="3"/>
  <c r="N3350" i="3" s="1"/>
  <c r="M3351" i="3"/>
  <c r="N3351" i="3" s="1"/>
  <c r="M3352" i="3"/>
  <c r="N3352" i="3" s="1"/>
  <c r="M3353" i="3"/>
  <c r="N3353" i="3" s="1"/>
  <c r="M3354" i="3"/>
  <c r="N3354" i="3" s="1"/>
  <c r="M3355" i="3"/>
  <c r="N3355" i="3" s="1"/>
  <c r="M3356" i="3"/>
  <c r="N3356" i="3" s="1"/>
  <c r="M3357" i="3"/>
  <c r="N3357" i="3" s="1"/>
  <c r="M3334" i="3"/>
  <c r="N3334" i="3" s="1"/>
  <c r="M3308" i="3"/>
  <c r="N3308" i="3" s="1"/>
  <c r="M3309" i="3"/>
  <c r="N3309" i="3" s="1"/>
  <c r="M3310" i="3"/>
  <c r="N3310" i="3" s="1"/>
  <c r="M3311" i="3"/>
  <c r="N3311" i="3" s="1"/>
  <c r="M3312" i="3"/>
  <c r="N3312" i="3" s="1"/>
  <c r="M3313" i="3"/>
  <c r="N3313" i="3" s="1"/>
  <c r="M3314" i="3"/>
  <c r="N3314" i="3" s="1"/>
  <c r="M3315" i="3"/>
  <c r="N3315" i="3" s="1"/>
  <c r="M3316" i="3"/>
  <c r="N3316" i="3" s="1"/>
  <c r="M3317" i="3"/>
  <c r="N3317" i="3" s="1"/>
  <c r="M3318" i="3"/>
  <c r="N3318" i="3" s="1"/>
  <c r="M3319" i="3"/>
  <c r="N3319" i="3" s="1"/>
  <c r="M3320" i="3"/>
  <c r="N3320" i="3" s="1"/>
  <c r="M3321" i="3"/>
  <c r="N3321" i="3" s="1"/>
  <c r="M3322" i="3"/>
  <c r="N3322" i="3" s="1"/>
  <c r="M3323" i="3"/>
  <c r="N3323" i="3" s="1"/>
  <c r="M3324" i="3"/>
  <c r="N3324" i="3" s="1"/>
  <c r="M3325" i="3"/>
  <c r="M3326" i="3"/>
  <c r="M3327" i="3"/>
  <c r="N3327" i="3" s="1"/>
  <c r="M3328" i="3"/>
  <c r="N3328" i="3" s="1"/>
  <c r="M3329" i="3"/>
  <c r="N3329" i="3" s="1"/>
  <c r="M3330" i="3"/>
  <c r="N3330" i="3" s="1"/>
  <c r="M3307" i="3"/>
  <c r="N3307" i="3" s="1"/>
  <c r="A3305" i="3"/>
  <c r="A3332" i="3" s="1"/>
  <c r="M3279" i="3"/>
  <c r="N3279" i="3" s="1"/>
  <c r="M3280" i="3"/>
  <c r="N3280" i="3" s="1"/>
  <c r="M3281" i="3"/>
  <c r="N3281" i="3" s="1"/>
  <c r="M3282" i="3"/>
  <c r="N3282" i="3" s="1"/>
  <c r="M3283" i="3"/>
  <c r="N3283" i="3" s="1"/>
  <c r="M3284" i="3"/>
  <c r="N3284" i="3" s="1"/>
  <c r="M3285" i="3"/>
  <c r="N3285" i="3" s="1"/>
  <c r="M3286" i="3"/>
  <c r="N3286" i="3" s="1"/>
  <c r="M3287" i="3"/>
  <c r="N3287" i="3" s="1"/>
  <c r="M3288" i="3"/>
  <c r="N3288" i="3" s="1"/>
  <c r="M3289" i="3"/>
  <c r="N3289" i="3" s="1"/>
  <c r="M3290" i="3"/>
  <c r="N3290" i="3" s="1"/>
  <c r="M3291" i="3"/>
  <c r="N3291" i="3" s="1"/>
  <c r="M3292" i="3"/>
  <c r="N3292" i="3" s="1"/>
  <c r="M3293" i="3"/>
  <c r="N3293" i="3" s="1"/>
  <c r="M3294" i="3"/>
  <c r="N3294" i="3" s="1"/>
  <c r="M3295" i="3"/>
  <c r="N3295" i="3" s="1"/>
  <c r="M3296" i="3"/>
  <c r="N3296" i="3" s="1"/>
  <c r="M3297" i="3"/>
  <c r="N3297" i="3" s="1"/>
  <c r="M3298" i="3"/>
  <c r="N3298" i="3" s="1"/>
  <c r="M3299" i="3"/>
  <c r="N3299" i="3" s="1"/>
  <c r="M3300" i="3"/>
  <c r="N3300" i="3" s="1"/>
  <c r="M3301" i="3"/>
  <c r="N3301" i="3" s="1"/>
  <c r="M3278" i="3"/>
  <c r="N3278" i="3" s="1"/>
  <c r="M3252" i="3"/>
  <c r="N3252" i="3" s="1"/>
  <c r="M3253" i="3"/>
  <c r="N3253" i="3" s="1"/>
  <c r="M3254" i="3"/>
  <c r="N3254" i="3" s="1"/>
  <c r="M3255" i="3"/>
  <c r="N3255" i="3" s="1"/>
  <c r="M3256" i="3"/>
  <c r="N3256" i="3" s="1"/>
  <c r="M3257" i="3"/>
  <c r="N3257" i="3" s="1"/>
  <c r="M3258" i="3"/>
  <c r="N3258" i="3" s="1"/>
  <c r="M3259" i="3"/>
  <c r="N3259" i="3" s="1"/>
  <c r="M3260" i="3"/>
  <c r="N3260" i="3" s="1"/>
  <c r="M3261" i="3"/>
  <c r="N3261" i="3" s="1"/>
  <c r="M3262" i="3"/>
  <c r="N3262" i="3" s="1"/>
  <c r="M3263" i="3"/>
  <c r="N3263" i="3" s="1"/>
  <c r="M3264" i="3"/>
  <c r="N3264" i="3" s="1"/>
  <c r="M3265" i="3"/>
  <c r="N3265" i="3" s="1"/>
  <c r="M3266" i="3"/>
  <c r="N3266" i="3" s="1"/>
  <c r="M3267" i="3"/>
  <c r="N3267" i="3" s="1"/>
  <c r="M3268" i="3"/>
  <c r="N3268" i="3" s="1"/>
  <c r="M3269" i="3"/>
  <c r="M3270" i="3"/>
  <c r="M3271" i="3"/>
  <c r="N3271" i="3" s="1"/>
  <c r="M3272" i="3"/>
  <c r="N3272" i="3" s="1"/>
  <c r="M3273" i="3"/>
  <c r="N3273" i="3" s="1"/>
  <c r="M3274" i="3"/>
  <c r="N3274" i="3" s="1"/>
  <c r="M3251" i="3"/>
  <c r="N3251" i="3" s="1"/>
  <c r="A3249" i="3"/>
  <c r="A3276" i="3" s="1"/>
  <c r="M3223" i="3"/>
  <c r="N3223" i="3" s="1"/>
  <c r="M3224" i="3"/>
  <c r="N3224" i="3" s="1"/>
  <c r="M3225" i="3"/>
  <c r="N3225" i="3" s="1"/>
  <c r="M3226" i="3"/>
  <c r="N3226" i="3" s="1"/>
  <c r="M3227" i="3"/>
  <c r="N3227" i="3" s="1"/>
  <c r="M3228" i="3"/>
  <c r="N3228" i="3" s="1"/>
  <c r="M3229" i="3"/>
  <c r="N3229" i="3" s="1"/>
  <c r="M3230" i="3"/>
  <c r="N3230" i="3" s="1"/>
  <c r="M3231" i="3"/>
  <c r="N3231" i="3" s="1"/>
  <c r="M3232" i="3"/>
  <c r="N3232" i="3" s="1"/>
  <c r="M3233" i="3"/>
  <c r="N3233" i="3" s="1"/>
  <c r="M3234" i="3"/>
  <c r="N3234" i="3" s="1"/>
  <c r="M3235" i="3"/>
  <c r="N3235" i="3" s="1"/>
  <c r="M3236" i="3"/>
  <c r="N3236" i="3" s="1"/>
  <c r="M3237" i="3"/>
  <c r="N3237" i="3" s="1"/>
  <c r="M3238" i="3"/>
  <c r="N3238" i="3" s="1"/>
  <c r="M3239" i="3"/>
  <c r="N3239" i="3" s="1"/>
  <c r="M3240" i="3"/>
  <c r="N3240" i="3" s="1"/>
  <c r="M3241" i="3"/>
  <c r="N3241" i="3" s="1"/>
  <c r="M3242" i="3"/>
  <c r="N3242" i="3" s="1"/>
  <c r="M3243" i="3"/>
  <c r="N3243" i="3" s="1"/>
  <c r="M3244" i="3"/>
  <c r="N3244" i="3" s="1"/>
  <c r="M3245" i="3"/>
  <c r="N3245" i="3" s="1"/>
  <c r="M3222" i="3"/>
  <c r="N3222" i="3" s="1"/>
  <c r="M3196" i="3"/>
  <c r="N3196" i="3" s="1"/>
  <c r="M3197" i="3"/>
  <c r="N3197" i="3" s="1"/>
  <c r="M3198" i="3"/>
  <c r="N3198" i="3" s="1"/>
  <c r="M3199" i="3"/>
  <c r="N3199" i="3" s="1"/>
  <c r="M3200" i="3"/>
  <c r="N3200" i="3" s="1"/>
  <c r="M3201" i="3"/>
  <c r="N3201" i="3" s="1"/>
  <c r="M3202" i="3"/>
  <c r="N3202" i="3" s="1"/>
  <c r="M3203" i="3"/>
  <c r="N3203" i="3" s="1"/>
  <c r="M3204" i="3"/>
  <c r="N3204" i="3" s="1"/>
  <c r="M3205" i="3"/>
  <c r="N3205" i="3" s="1"/>
  <c r="M3206" i="3"/>
  <c r="N3206" i="3" s="1"/>
  <c r="M3207" i="3"/>
  <c r="N3207" i="3" s="1"/>
  <c r="M3208" i="3"/>
  <c r="N3208" i="3" s="1"/>
  <c r="M3209" i="3"/>
  <c r="N3209" i="3" s="1"/>
  <c r="M3210" i="3"/>
  <c r="N3210" i="3" s="1"/>
  <c r="M3211" i="3"/>
  <c r="N3211" i="3" s="1"/>
  <c r="M3212" i="3"/>
  <c r="N3212" i="3" s="1"/>
  <c r="M3213" i="3"/>
  <c r="M3214" i="3"/>
  <c r="M3215" i="3"/>
  <c r="N3215" i="3" s="1"/>
  <c r="M3216" i="3"/>
  <c r="N3216" i="3" s="1"/>
  <c r="M3217" i="3"/>
  <c r="N3217" i="3" s="1"/>
  <c r="M3218" i="3"/>
  <c r="N3218" i="3" s="1"/>
  <c r="M3195" i="3"/>
  <c r="N3195" i="3" s="1"/>
  <c r="A3193" i="3"/>
  <c r="A3220" i="3" s="1"/>
  <c r="M3167" i="3"/>
  <c r="N3167" i="3" s="1"/>
  <c r="M3168" i="3"/>
  <c r="N3168" i="3" s="1"/>
  <c r="M3169" i="3"/>
  <c r="N3169" i="3" s="1"/>
  <c r="M3170" i="3"/>
  <c r="N3170" i="3" s="1"/>
  <c r="M3171" i="3"/>
  <c r="N3171" i="3" s="1"/>
  <c r="M3172" i="3"/>
  <c r="N3172" i="3" s="1"/>
  <c r="M3173" i="3"/>
  <c r="N3173" i="3" s="1"/>
  <c r="M3174" i="3"/>
  <c r="N3174" i="3" s="1"/>
  <c r="M3175" i="3"/>
  <c r="N3175" i="3" s="1"/>
  <c r="M3176" i="3"/>
  <c r="N3176" i="3" s="1"/>
  <c r="M3177" i="3"/>
  <c r="N3177" i="3" s="1"/>
  <c r="M3178" i="3"/>
  <c r="N3178" i="3" s="1"/>
  <c r="M3179" i="3"/>
  <c r="N3179" i="3" s="1"/>
  <c r="M3180" i="3"/>
  <c r="N3180" i="3" s="1"/>
  <c r="M3181" i="3"/>
  <c r="N3181" i="3" s="1"/>
  <c r="M3182" i="3"/>
  <c r="N3182" i="3" s="1"/>
  <c r="M3183" i="3"/>
  <c r="N3183" i="3" s="1"/>
  <c r="M3184" i="3"/>
  <c r="N3184" i="3" s="1"/>
  <c r="M3185" i="3"/>
  <c r="N3185" i="3" s="1"/>
  <c r="M3186" i="3"/>
  <c r="N3186" i="3" s="1"/>
  <c r="M3187" i="3"/>
  <c r="N3187" i="3" s="1"/>
  <c r="M3188" i="3"/>
  <c r="N3188" i="3" s="1"/>
  <c r="M3189" i="3"/>
  <c r="N3189" i="3" s="1"/>
  <c r="M3166" i="3"/>
  <c r="N3166" i="3" s="1"/>
  <c r="M3140" i="3"/>
  <c r="N3140" i="3" s="1"/>
  <c r="M3141" i="3"/>
  <c r="N3141" i="3" s="1"/>
  <c r="M3142" i="3"/>
  <c r="N3142" i="3" s="1"/>
  <c r="M3143" i="3"/>
  <c r="N3143" i="3" s="1"/>
  <c r="M3144" i="3"/>
  <c r="N3144" i="3" s="1"/>
  <c r="M3145" i="3"/>
  <c r="N3145" i="3" s="1"/>
  <c r="M3146" i="3"/>
  <c r="N3146" i="3" s="1"/>
  <c r="M3147" i="3"/>
  <c r="N3147" i="3" s="1"/>
  <c r="M3148" i="3"/>
  <c r="N3148" i="3" s="1"/>
  <c r="M3149" i="3"/>
  <c r="N3149" i="3" s="1"/>
  <c r="M3150" i="3"/>
  <c r="N3150" i="3" s="1"/>
  <c r="M3151" i="3"/>
  <c r="N3151" i="3" s="1"/>
  <c r="M3152" i="3"/>
  <c r="N3152" i="3" s="1"/>
  <c r="M3153" i="3"/>
  <c r="N3153" i="3" s="1"/>
  <c r="M3154" i="3"/>
  <c r="N3154" i="3" s="1"/>
  <c r="M3155" i="3"/>
  <c r="N3155" i="3" s="1"/>
  <c r="M3156" i="3"/>
  <c r="N3156" i="3" s="1"/>
  <c r="M3157" i="3"/>
  <c r="M3158" i="3"/>
  <c r="M3159" i="3"/>
  <c r="N3159" i="3" s="1"/>
  <c r="M3160" i="3"/>
  <c r="N3160" i="3" s="1"/>
  <c r="M3161" i="3"/>
  <c r="N3161" i="3" s="1"/>
  <c r="M3162" i="3"/>
  <c r="N3162" i="3" s="1"/>
  <c r="M3139" i="3"/>
  <c r="N3139" i="3" s="1"/>
  <c r="A3137" i="3"/>
  <c r="A3164" i="3" s="1"/>
  <c r="M3111" i="3"/>
  <c r="N3111" i="3" s="1"/>
  <c r="M3112" i="3"/>
  <c r="N3112" i="3" s="1"/>
  <c r="M3113" i="3"/>
  <c r="N3113" i="3" s="1"/>
  <c r="M3114" i="3"/>
  <c r="N3114" i="3" s="1"/>
  <c r="M3115" i="3"/>
  <c r="N3115" i="3" s="1"/>
  <c r="M3116" i="3"/>
  <c r="N3116" i="3" s="1"/>
  <c r="M3117" i="3"/>
  <c r="N3117" i="3" s="1"/>
  <c r="M3118" i="3"/>
  <c r="N3118" i="3" s="1"/>
  <c r="M3119" i="3"/>
  <c r="N3119" i="3" s="1"/>
  <c r="M3120" i="3"/>
  <c r="N3120" i="3" s="1"/>
  <c r="M3121" i="3"/>
  <c r="N3121" i="3" s="1"/>
  <c r="M3122" i="3"/>
  <c r="N3122" i="3" s="1"/>
  <c r="M3123" i="3"/>
  <c r="N3123" i="3" s="1"/>
  <c r="M3124" i="3"/>
  <c r="N3124" i="3" s="1"/>
  <c r="M3125" i="3"/>
  <c r="N3125" i="3" s="1"/>
  <c r="M3126" i="3"/>
  <c r="N3126" i="3" s="1"/>
  <c r="M3127" i="3"/>
  <c r="N3127" i="3" s="1"/>
  <c r="M3128" i="3"/>
  <c r="N3128" i="3" s="1"/>
  <c r="M3129" i="3"/>
  <c r="N3129" i="3" s="1"/>
  <c r="M3130" i="3"/>
  <c r="N3130" i="3" s="1"/>
  <c r="M3131" i="3"/>
  <c r="N3131" i="3" s="1"/>
  <c r="M3132" i="3"/>
  <c r="N3132" i="3" s="1"/>
  <c r="M3133" i="3"/>
  <c r="N3133" i="3" s="1"/>
  <c r="M3110" i="3"/>
  <c r="N3110" i="3" s="1"/>
  <c r="M3084" i="3"/>
  <c r="N3084" i="3" s="1"/>
  <c r="M3085" i="3"/>
  <c r="N3085" i="3" s="1"/>
  <c r="M3086" i="3"/>
  <c r="N3086" i="3" s="1"/>
  <c r="M3087" i="3"/>
  <c r="N3087" i="3" s="1"/>
  <c r="M3088" i="3"/>
  <c r="N3088" i="3" s="1"/>
  <c r="M3089" i="3"/>
  <c r="N3089" i="3" s="1"/>
  <c r="M3090" i="3"/>
  <c r="N3090" i="3" s="1"/>
  <c r="M3091" i="3"/>
  <c r="N3091" i="3" s="1"/>
  <c r="M3092" i="3"/>
  <c r="N3092" i="3" s="1"/>
  <c r="M3093" i="3"/>
  <c r="N3093" i="3" s="1"/>
  <c r="M3094" i="3"/>
  <c r="N3094" i="3" s="1"/>
  <c r="M3095" i="3"/>
  <c r="N3095" i="3" s="1"/>
  <c r="M3096" i="3"/>
  <c r="N3096" i="3" s="1"/>
  <c r="M3097" i="3"/>
  <c r="N3097" i="3" s="1"/>
  <c r="M3098" i="3"/>
  <c r="N3098" i="3" s="1"/>
  <c r="M3099" i="3"/>
  <c r="N3099" i="3" s="1"/>
  <c r="M3100" i="3"/>
  <c r="N3100" i="3" s="1"/>
  <c r="M3101" i="3"/>
  <c r="M3102" i="3"/>
  <c r="M3103" i="3"/>
  <c r="N3103" i="3" s="1"/>
  <c r="M3104" i="3"/>
  <c r="N3104" i="3" s="1"/>
  <c r="M3105" i="3"/>
  <c r="N3105" i="3" s="1"/>
  <c r="M3106" i="3"/>
  <c r="N3106" i="3" s="1"/>
  <c r="M3083" i="3"/>
  <c r="N3083" i="3" s="1"/>
  <c r="A3081" i="3"/>
  <c r="A3108" i="3" s="1"/>
  <c r="M3055" i="3"/>
  <c r="N3055" i="3" s="1"/>
  <c r="M3056" i="3"/>
  <c r="N3056" i="3" s="1"/>
  <c r="M3057" i="3"/>
  <c r="N3057" i="3" s="1"/>
  <c r="M3058" i="3"/>
  <c r="N3058" i="3" s="1"/>
  <c r="M3059" i="3"/>
  <c r="N3059" i="3" s="1"/>
  <c r="M3060" i="3"/>
  <c r="N3060" i="3" s="1"/>
  <c r="M3061" i="3"/>
  <c r="N3061" i="3" s="1"/>
  <c r="M3062" i="3"/>
  <c r="N3062" i="3" s="1"/>
  <c r="M3063" i="3"/>
  <c r="N3063" i="3" s="1"/>
  <c r="M3064" i="3"/>
  <c r="N3064" i="3" s="1"/>
  <c r="M3065" i="3"/>
  <c r="N3065" i="3" s="1"/>
  <c r="M3066" i="3"/>
  <c r="N3066" i="3" s="1"/>
  <c r="M3067" i="3"/>
  <c r="N3067" i="3" s="1"/>
  <c r="M3068" i="3"/>
  <c r="N3068" i="3" s="1"/>
  <c r="M3069" i="3"/>
  <c r="N3069" i="3" s="1"/>
  <c r="M3070" i="3"/>
  <c r="N3070" i="3" s="1"/>
  <c r="M3071" i="3"/>
  <c r="N3071" i="3" s="1"/>
  <c r="M3072" i="3"/>
  <c r="N3072" i="3" s="1"/>
  <c r="M3073" i="3"/>
  <c r="N3073" i="3" s="1"/>
  <c r="M3074" i="3"/>
  <c r="N3074" i="3" s="1"/>
  <c r="M3075" i="3"/>
  <c r="N3075" i="3" s="1"/>
  <c r="M3076" i="3"/>
  <c r="N3076" i="3" s="1"/>
  <c r="M3077" i="3"/>
  <c r="N3077" i="3" s="1"/>
  <c r="M3054" i="3"/>
  <c r="N3054" i="3" s="1"/>
  <c r="M3028" i="3"/>
  <c r="N3028" i="3" s="1"/>
  <c r="M3029" i="3"/>
  <c r="N3029" i="3" s="1"/>
  <c r="M3030" i="3"/>
  <c r="N3030" i="3" s="1"/>
  <c r="M3031" i="3"/>
  <c r="N3031" i="3" s="1"/>
  <c r="M3032" i="3"/>
  <c r="N3032" i="3" s="1"/>
  <c r="M3033" i="3"/>
  <c r="N3033" i="3" s="1"/>
  <c r="M3034" i="3"/>
  <c r="N3034" i="3" s="1"/>
  <c r="M3035" i="3"/>
  <c r="N3035" i="3" s="1"/>
  <c r="M3036" i="3"/>
  <c r="N3036" i="3" s="1"/>
  <c r="M3037" i="3"/>
  <c r="N3037" i="3" s="1"/>
  <c r="M3038" i="3"/>
  <c r="N3038" i="3" s="1"/>
  <c r="M3039" i="3"/>
  <c r="N3039" i="3" s="1"/>
  <c r="M3040" i="3"/>
  <c r="N3040" i="3" s="1"/>
  <c r="M3041" i="3"/>
  <c r="N3041" i="3" s="1"/>
  <c r="M3042" i="3"/>
  <c r="N3042" i="3" s="1"/>
  <c r="M3043" i="3"/>
  <c r="N3043" i="3" s="1"/>
  <c r="M3044" i="3"/>
  <c r="N3044" i="3" s="1"/>
  <c r="M3045" i="3"/>
  <c r="M3046" i="3"/>
  <c r="M3047" i="3"/>
  <c r="N3047" i="3" s="1"/>
  <c r="M3048" i="3"/>
  <c r="N3048" i="3" s="1"/>
  <c r="M3049" i="3"/>
  <c r="N3049" i="3" s="1"/>
  <c r="M3050" i="3"/>
  <c r="N3050" i="3" s="1"/>
  <c r="M3027" i="3"/>
  <c r="N3027" i="3" s="1"/>
  <c r="A3025" i="3"/>
  <c r="A3052" i="3" s="1"/>
  <c r="M2999" i="3"/>
  <c r="N2999" i="3" s="1"/>
  <c r="M3000" i="3"/>
  <c r="N3000" i="3" s="1"/>
  <c r="M3001" i="3"/>
  <c r="N3001" i="3" s="1"/>
  <c r="M3002" i="3"/>
  <c r="N3002" i="3" s="1"/>
  <c r="M3003" i="3"/>
  <c r="N3003" i="3" s="1"/>
  <c r="M3004" i="3"/>
  <c r="N3004" i="3" s="1"/>
  <c r="M3005" i="3"/>
  <c r="N3005" i="3" s="1"/>
  <c r="M3006" i="3"/>
  <c r="N3006" i="3" s="1"/>
  <c r="M3007" i="3"/>
  <c r="N3007" i="3" s="1"/>
  <c r="M3008" i="3"/>
  <c r="N3008" i="3" s="1"/>
  <c r="M3009" i="3"/>
  <c r="N3009" i="3" s="1"/>
  <c r="M3010" i="3"/>
  <c r="N3010" i="3" s="1"/>
  <c r="M3011" i="3"/>
  <c r="N3011" i="3" s="1"/>
  <c r="M3012" i="3"/>
  <c r="N3012" i="3" s="1"/>
  <c r="M3013" i="3"/>
  <c r="N3013" i="3" s="1"/>
  <c r="M3014" i="3"/>
  <c r="N3014" i="3" s="1"/>
  <c r="M3015" i="3"/>
  <c r="N3015" i="3" s="1"/>
  <c r="M3016" i="3"/>
  <c r="N3016" i="3" s="1"/>
  <c r="M3017" i="3"/>
  <c r="N3017" i="3" s="1"/>
  <c r="M3018" i="3"/>
  <c r="N3018" i="3" s="1"/>
  <c r="M3019" i="3"/>
  <c r="N3019" i="3" s="1"/>
  <c r="M3020" i="3"/>
  <c r="N3020" i="3" s="1"/>
  <c r="M3021" i="3"/>
  <c r="N3021" i="3" s="1"/>
  <c r="M2998" i="3"/>
  <c r="N2998" i="3" s="1"/>
  <c r="M2972" i="3"/>
  <c r="N2972" i="3" s="1"/>
  <c r="M2973" i="3"/>
  <c r="N2973" i="3" s="1"/>
  <c r="M2974" i="3"/>
  <c r="N2974" i="3" s="1"/>
  <c r="M2975" i="3"/>
  <c r="N2975" i="3" s="1"/>
  <c r="M2976" i="3"/>
  <c r="N2976" i="3" s="1"/>
  <c r="M2977" i="3"/>
  <c r="N2977" i="3" s="1"/>
  <c r="M2978" i="3"/>
  <c r="N2978" i="3" s="1"/>
  <c r="M2979" i="3"/>
  <c r="N2979" i="3" s="1"/>
  <c r="M2980" i="3"/>
  <c r="N2980" i="3" s="1"/>
  <c r="M2981" i="3"/>
  <c r="N2981" i="3" s="1"/>
  <c r="M2982" i="3"/>
  <c r="N2982" i="3" s="1"/>
  <c r="M2983" i="3"/>
  <c r="N2983" i="3" s="1"/>
  <c r="M2984" i="3"/>
  <c r="N2984" i="3" s="1"/>
  <c r="M2985" i="3"/>
  <c r="N2985" i="3" s="1"/>
  <c r="M2986" i="3"/>
  <c r="N2986" i="3" s="1"/>
  <c r="M2987" i="3"/>
  <c r="N2987" i="3" s="1"/>
  <c r="M2988" i="3"/>
  <c r="N2988" i="3" s="1"/>
  <c r="M2989" i="3"/>
  <c r="M2990" i="3"/>
  <c r="M2991" i="3"/>
  <c r="N2991" i="3" s="1"/>
  <c r="M2992" i="3"/>
  <c r="N2992" i="3" s="1"/>
  <c r="M2993" i="3"/>
  <c r="N2993" i="3" s="1"/>
  <c r="M2994" i="3"/>
  <c r="N2994" i="3" s="1"/>
  <c r="M2971" i="3"/>
  <c r="N2971" i="3" s="1"/>
  <c r="A2969" i="3"/>
  <c r="A2996" i="3" s="1"/>
  <c r="M2943" i="3"/>
  <c r="N2943" i="3" s="1"/>
  <c r="M2944" i="3"/>
  <c r="N2944" i="3" s="1"/>
  <c r="M2945" i="3"/>
  <c r="N2945" i="3" s="1"/>
  <c r="M2946" i="3"/>
  <c r="N2946" i="3" s="1"/>
  <c r="M2947" i="3"/>
  <c r="N2947" i="3" s="1"/>
  <c r="M2948" i="3"/>
  <c r="N2948" i="3" s="1"/>
  <c r="M2949" i="3"/>
  <c r="N2949" i="3" s="1"/>
  <c r="M2950" i="3"/>
  <c r="N2950" i="3" s="1"/>
  <c r="M2951" i="3"/>
  <c r="N2951" i="3" s="1"/>
  <c r="M2952" i="3"/>
  <c r="N2952" i="3" s="1"/>
  <c r="M2953" i="3"/>
  <c r="N2953" i="3" s="1"/>
  <c r="M2954" i="3"/>
  <c r="N2954" i="3" s="1"/>
  <c r="M2955" i="3"/>
  <c r="N2955" i="3" s="1"/>
  <c r="M2956" i="3"/>
  <c r="N2956" i="3" s="1"/>
  <c r="M2957" i="3"/>
  <c r="N2957" i="3" s="1"/>
  <c r="M2958" i="3"/>
  <c r="N2958" i="3" s="1"/>
  <c r="M2959" i="3"/>
  <c r="N2959" i="3" s="1"/>
  <c r="M2960" i="3"/>
  <c r="N2960" i="3" s="1"/>
  <c r="M2961" i="3"/>
  <c r="N2961" i="3" s="1"/>
  <c r="M2962" i="3"/>
  <c r="N2962" i="3" s="1"/>
  <c r="M2963" i="3"/>
  <c r="N2963" i="3" s="1"/>
  <c r="M2964" i="3"/>
  <c r="N2964" i="3" s="1"/>
  <c r="M2965" i="3"/>
  <c r="N2965" i="3" s="1"/>
  <c r="M2942" i="3"/>
  <c r="N2942" i="3" s="1"/>
  <c r="M2916" i="3"/>
  <c r="N2916" i="3" s="1"/>
  <c r="M2917" i="3"/>
  <c r="N2917" i="3" s="1"/>
  <c r="M2918" i="3"/>
  <c r="N2918" i="3" s="1"/>
  <c r="M2919" i="3"/>
  <c r="N2919" i="3" s="1"/>
  <c r="M2920" i="3"/>
  <c r="N2920" i="3" s="1"/>
  <c r="M2921" i="3"/>
  <c r="N2921" i="3" s="1"/>
  <c r="M2922" i="3"/>
  <c r="N2922" i="3" s="1"/>
  <c r="M2923" i="3"/>
  <c r="N2923" i="3" s="1"/>
  <c r="M2924" i="3"/>
  <c r="N2924" i="3" s="1"/>
  <c r="M2925" i="3"/>
  <c r="N2925" i="3" s="1"/>
  <c r="M2926" i="3"/>
  <c r="N2926" i="3" s="1"/>
  <c r="M2927" i="3"/>
  <c r="N2927" i="3" s="1"/>
  <c r="M2928" i="3"/>
  <c r="N2928" i="3" s="1"/>
  <c r="M2929" i="3"/>
  <c r="N2929" i="3" s="1"/>
  <c r="M2930" i="3"/>
  <c r="N2930" i="3" s="1"/>
  <c r="M2931" i="3"/>
  <c r="N2931" i="3" s="1"/>
  <c r="M2932" i="3"/>
  <c r="N2932" i="3" s="1"/>
  <c r="M2933" i="3"/>
  <c r="M2934" i="3"/>
  <c r="M2935" i="3"/>
  <c r="N2935" i="3" s="1"/>
  <c r="M2936" i="3"/>
  <c r="N2936" i="3" s="1"/>
  <c r="M2937" i="3"/>
  <c r="N2937" i="3" s="1"/>
  <c r="M2938" i="3"/>
  <c r="N2938" i="3" s="1"/>
  <c r="M2915" i="3"/>
  <c r="N2915" i="3" s="1"/>
  <c r="A2913" i="3"/>
  <c r="A2940" i="3" s="1"/>
  <c r="M2887" i="3"/>
  <c r="N2887" i="3" s="1"/>
  <c r="M2888" i="3"/>
  <c r="N2888" i="3" s="1"/>
  <c r="M2889" i="3"/>
  <c r="N2889" i="3" s="1"/>
  <c r="M2890" i="3"/>
  <c r="N2890" i="3" s="1"/>
  <c r="M2891" i="3"/>
  <c r="N2891" i="3" s="1"/>
  <c r="M2892" i="3"/>
  <c r="N2892" i="3" s="1"/>
  <c r="M2893" i="3"/>
  <c r="N2893" i="3" s="1"/>
  <c r="M2894" i="3"/>
  <c r="N2894" i="3" s="1"/>
  <c r="M2895" i="3"/>
  <c r="N2895" i="3" s="1"/>
  <c r="M2896" i="3"/>
  <c r="N2896" i="3" s="1"/>
  <c r="M2897" i="3"/>
  <c r="N2897" i="3" s="1"/>
  <c r="M2898" i="3"/>
  <c r="N2898" i="3" s="1"/>
  <c r="M2899" i="3"/>
  <c r="N2899" i="3" s="1"/>
  <c r="M2900" i="3"/>
  <c r="N2900" i="3" s="1"/>
  <c r="M2901" i="3"/>
  <c r="N2901" i="3" s="1"/>
  <c r="M2902" i="3"/>
  <c r="N2902" i="3" s="1"/>
  <c r="M2903" i="3"/>
  <c r="N2903" i="3" s="1"/>
  <c r="M2904" i="3"/>
  <c r="N2904" i="3" s="1"/>
  <c r="M2905" i="3"/>
  <c r="N2905" i="3" s="1"/>
  <c r="M2906" i="3"/>
  <c r="N2906" i="3" s="1"/>
  <c r="M2907" i="3"/>
  <c r="N2907" i="3" s="1"/>
  <c r="M2908" i="3"/>
  <c r="N2908" i="3" s="1"/>
  <c r="M2909" i="3"/>
  <c r="N2909" i="3" s="1"/>
  <c r="M2886" i="3"/>
  <c r="N2886" i="3" s="1"/>
  <c r="M2860" i="3"/>
  <c r="N2860" i="3" s="1"/>
  <c r="M2861" i="3"/>
  <c r="N2861" i="3" s="1"/>
  <c r="M2862" i="3"/>
  <c r="N2862" i="3" s="1"/>
  <c r="M2863" i="3"/>
  <c r="N2863" i="3" s="1"/>
  <c r="M2864" i="3"/>
  <c r="N2864" i="3" s="1"/>
  <c r="M2865" i="3"/>
  <c r="N2865" i="3" s="1"/>
  <c r="M2866" i="3"/>
  <c r="N2866" i="3" s="1"/>
  <c r="M2867" i="3"/>
  <c r="N2867" i="3" s="1"/>
  <c r="M2868" i="3"/>
  <c r="N2868" i="3" s="1"/>
  <c r="M2869" i="3"/>
  <c r="N2869" i="3" s="1"/>
  <c r="M2870" i="3"/>
  <c r="N2870" i="3" s="1"/>
  <c r="M2871" i="3"/>
  <c r="N2871" i="3" s="1"/>
  <c r="M2872" i="3"/>
  <c r="N2872" i="3" s="1"/>
  <c r="M2873" i="3"/>
  <c r="N2873" i="3" s="1"/>
  <c r="M2874" i="3"/>
  <c r="N2874" i="3" s="1"/>
  <c r="M2875" i="3"/>
  <c r="N2875" i="3" s="1"/>
  <c r="M2876" i="3"/>
  <c r="N2876" i="3" s="1"/>
  <c r="M2877" i="3"/>
  <c r="M2878" i="3"/>
  <c r="M2879" i="3"/>
  <c r="N2879" i="3" s="1"/>
  <c r="M2880" i="3"/>
  <c r="N2880" i="3" s="1"/>
  <c r="M2881" i="3"/>
  <c r="N2881" i="3" s="1"/>
  <c r="M2882" i="3"/>
  <c r="N2882" i="3" s="1"/>
  <c r="M2859" i="3"/>
  <c r="N2859" i="3" s="1"/>
  <c r="A2857" i="3"/>
  <c r="A2884" i="3" s="1"/>
  <c r="M2831" i="3"/>
  <c r="N2831" i="3" s="1"/>
  <c r="M2832" i="3"/>
  <c r="N2832" i="3" s="1"/>
  <c r="M2833" i="3"/>
  <c r="N2833" i="3" s="1"/>
  <c r="M2834" i="3"/>
  <c r="N2834" i="3" s="1"/>
  <c r="M2835" i="3"/>
  <c r="N2835" i="3" s="1"/>
  <c r="M2836" i="3"/>
  <c r="N2836" i="3" s="1"/>
  <c r="M2837" i="3"/>
  <c r="N2837" i="3" s="1"/>
  <c r="M2838" i="3"/>
  <c r="N2838" i="3" s="1"/>
  <c r="M2839" i="3"/>
  <c r="N2839" i="3" s="1"/>
  <c r="M2840" i="3"/>
  <c r="N2840" i="3" s="1"/>
  <c r="M2841" i="3"/>
  <c r="N2841" i="3" s="1"/>
  <c r="M2842" i="3"/>
  <c r="N2842" i="3" s="1"/>
  <c r="M2843" i="3"/>
  <c r="N2843" i="3" s="1"/>
  <c r="M2844" i="3"/>
  <c r="N2844" i="3" s="1"/>
  <c r="M2845" i="3"/>
  <c r="N2845" i="3" s="1"/>
  <c r="M2846" i="3"/>
  <c r="N2846" i="3" s="1"/>
  <c r="M2847" i="3"/>
  <c r="N2847" i="3" s="1"/>
  <c r="M2848" i="3"/>
  <c r="N2848" i="3" s="1"/>
  <c r="M2849" i="3"/>
  <c r="N2849" i="3" s="1"/>
  <c r="M2850" i="3"/>
  <c r="N2850" i="3" s="1"/>
  <c r="M2851" i="3"/>
  <c r="N2851" i="3" s="1"/>
  <c r="M2852" i="3"/>
  <c r="N2852" i="3" s="1"/>
  <c r="M2853" i="3"/>
  <c r="N2853" i="3" s="1"/>
  <c r="M2830" i="3"/>
  <c r="N2830" i="3" s="1"/>
  <c r="M2804" i="3"/>
  <c r="N2804" i="3" s="1"/>
  <c r="M2805" i="3"/>
  <c r="N2805" i="3" s="1"/>
  <c r="M2806" i="3"/>
  <c r="N2806" i="3" s="1"/>
  <c r="M2807" i="3"/>
  <c r="N2807" i="3" s="1"/>
  <c r="M2808" i="3"/>
  <c r="N2808" i="3" s="1"/>
  <c r="M2809" i="3"/>
  <c r="N2809" i="3" s="1"/>
  <c r="M2810" i="3"/>
  <c r="N2810" i="3" s="1"/>
  <c r="M2811" i="3"/>
  <c r="N2811" i="3" s="1"/>
  <c r="M2812" i="3"/>
  <c r="N2812" i="3" s="1"/>
  <c r="M2813" i="3"/>
  <c r="N2813" i="3" s="1"/>
  <c r="M2814" i="3"/>
  <c r="N2814" i="3" s="1"/>
  <c r="M2815" i="3"/>
  <c r="N2815" i="3" s="1"/>
  <c r="M2816" i="3"/>
  <c r="N2816" i="3" s="1"/>
  <c r="M2817" i="3"/>
  <c r="N2817" i="3" s="1"/>
  <c r="M2818" i="3"/>
  <c r="N2818" i="3" s="1"/>
  <c r="M2819" i="3"/>
  <c r="N2819" i="3" s="1"/>
  <c r="M2820" i="3"/>
  <c r="N2820" i="3" s="1"/>
  <c r="M2821" i="3"/>
  <c r="M2822" i="3"/>
  <c r="M2823" i="3"/>
  <c r="N2823" i="3" s="1"/>
  <c r="M2824" i="3"/>
  <c r="N2824" i="3" s="1"/>
  <c r="M2825" i="3"/>
  <c r="N2825" i="3" s="1"/>
  <c r="M2826" i="3"/>
  <c r="N2826" i="3" s="1"/>
  <c r="M2803" i="3"/>
  <c r="N2803" i="3" s="1"/>
  <c r="A2801" i="3"/>
  <c r="A2828" i="3" s="1"/>
  <c r="M2775" i="3"/>
  <c r="N2775" i="3" s="1"/>
  <c r="M2776" i="3"/>
  <c r="N2776" i="3" s="1"/>
  <c r="M2777" i="3"/>
  <c r="N2777" i="3" s="1"/>
  <c r="M2778" i="3"/>
  <c r="N2778" i="3" s="1"/>
  <c r="M2779" i="3"/>
  <c r="N2779" i="3" s="1"/>
  <c r="M2780" i="3"/>
  <c r="N2780" i="3" s="1"/>
  <c r="M2781" i="3"/>
  <c r="N2781" i="3" s="1"/>
  <c r="M2782" i="3"/>
  <c r="N2782" i="3" s="1"/>
  <c r="M2783" i="3"/>
  <c r="N2783" i="3" s="1"/>
  <c r="M2784" i="3"/>
  <c r="N2784" i="3" s="1"/>
  <c r="M2785" i="3"/>
  <c r="N2785" i="3" s="1"/>
  <c r="M2786" i="3"/>
  <c r="N2786" i="3" s="1"/>
  <c r="M2787" i="3"/>
  <c r="N2787" i="3" s="1"/>
  <c r="M2788" i="3"/>
  <c r="N2788" i="3" s="1"/>
  <c r="M2789" i="3"/>
  <c r="N2789" i="3" s="1"/>
  <c r="M2790" i="3"/>
  <c r="N2790" i="3" s="1"/>
  <c r="M2791" i="3"/>
  <c r="N2791" i="3" s="1"/>
  <c r="M2792" i="3"/>
  <c r="N2792" i="3" s="1"/>
  <c r="M2793" i="3"/>
  <c r="N2793" i="3" s="1"/>
  <c r="M2794" i="3"/>
  <c r="N2794" i="3" s="1"/>
  <c r="M2795" i="3"/>
  <c r="N2795" i="3" s="1"/>
  <c r="M2796" i="3"/>
  <c r="N2796" i="3" s="1"/>
  <c r="M2797" i="3"/>
  <c r="N2797" i="3" s="1"/>
  <c r="M2774" i="3"/>
  <c r="N2774" i="3" s="1"/>
  <c r="M2748" i="3"/>
  <c r="N2748" i="3" s="1"/>
  <c r="M2749" i="3"/>
  <c r="N2749" i="3" s="1"/>
  <c r="M2750" i="3"/>
  <c r="N2750" i="3" s="1"/>
  <c r="M2751" i="3"/>
  <c r="N2751" i="3" s="1"/>
  <c r="M2752" i="3"/>
  <c r="N2752" i="3" s="1"/>
  <c r="M2753" i="3"/>
  <c r="N2753" i="3" s="1"/>
  <c r="M2754" i="3"/>
  <c r="N2754" i="3" s="1"/>
  <c r="M2755" i="3"/>
  <c r="N2755" i="3" s="1"/>
  <c r="M2756" i="3"/>
  <c r="N2756" i="3" s="1"/>
  <c r="M2757" i="3"/>
  <c r="N2757" i="3" s="1"/>
  <c r="M2758" i="3"/>
  <c r="N2758" i="3" s="1"/>
  <c r="M2759" i="3"/>
  <c r="N2759" i="3" s="1"/>
  <c r="M2760" i="3"/>
  <c r="N2760" i="3" s="1"/>
  <c r="M2761" i="3"/>
  <c r="N2761" i="3" s="1"/>
  <c r="M2762" i="3"/>
  <c r="N2762" i="3" s="1"/>
  <c r="M2763" i="3"/>
  <c r="N2763" i="3" s="1"/>
  <c r="M2764" i="3"/>
  <c r="N2764" i="3" s="1"/>
  <c r="M2765" i="3"/>
  <c r="M2766" i="3"/>
  <c r="M2767" i="3"/>
  <c r="N2767" i="3" s="1"/>
  <c r="M2768" i="3"/>
  <c r="N2768" i="3" s="1"/>
  <c r="M2769" i="3"/>
  <c r="N2769" i="3" s="1"/>
  <c r="M2770" i="3"/>
  <c r="N2770" i="3" s="1"/>
  <c r="M2747" i="3"/>
  <c r="N2747" i="3" s="1"/>
  <c r="A2745" i="3"/>
  <c r="A2772" i="3" s="1"/>
  <c r="M2719" i="3"/>
  <c r="N2719" i="3" s="1"/>
  <c r="M2720" i="3"/>
  <c r="N2720" i="3" s="1"/>
  <c r="M2721" i="3"/>
  <c r="N2721" i="3" s="1"/>
  <c r="M2722" i="3"/>
  <c r="N2722" i="3" s="1"/>
  <c r="M2723" i="3"/>
  <c r="N2723" i="3" s="1"/>
  <c r="M2724" i="3"/>
  <c r="N2724" i="3" s="1"/>
  <c r="M2725" i="3"/>
  <c r="N2725" i="3" s="1"/>
  <c r="M2726" i="3"/>
  <c r="N2726" i="3" s="1"/>
  <c r="M2727" i="3"/>
  <c r="N2727" i="3" s="1"/>
  <c r="M2728" i="3"/>
  <c r="N2728" i="3" s="1"/>
  <c r="M2729" i="3"/>
  <c r="N2729" i="3" s="1"/>
  <c r="M2730" i="3"/>
  <c r="N2730" i="3" s="1"/>
  <c r="M2731" i="3"/>
  <c r="N2731" i="3" s="1"/>
  <c r="M2732" i="3"/>
  <c r="N2732" i="3" s="1"/>
  <c r="M2733" i="3"/>
  <c r="N2733" i="3" s="1"/>
  <c r="M2734" i="3"/>
  <c r="N2734" i="3" s="1"/>
  <c r="M2735" i="3"/>
  <c r="N2735" i="3" s="1"/>
  <c r="M2736" i="3"/>
  <c r="N2736" i="3" s="1"/>
  <c r="M2737" i="3"/>
  <c r="N2737" i="3" s="1"/>
  <c r="M2738" i="3"/>
  <c r="N2738" i="3" s="1"/>
  <c r="M2739" i="3"/>
  <c r="N2739" i="3" s="1"/>
  <c r="M2740" i="3"/>
  <c r="N2740" i="3" s="1"/>
  <c r="M2741" i="3"/>
  <c r="N2741" i="3" s="1"/>
  <c r="M2718" i="3"/>
  <c r="N2718" i="3" s="1"/>
  <c r="M2692" i="3"/>
  <c r="N2692" i="3" s="1"/>
  <c r="M2693" i="3"/>
  <c r="N2693" i="3" s="1"/>
  <c r="M2694" i="3"/>
  <c r="N2694" i="3" s="1"/>
  <c r="M2695" i="3"/>
  <c r="N2695" i="3" s="1"/>
  <c r="M2696" i="3"/>
  <c r="N2696" i="3" s="1"/>
  <c r="M2697" i="3"/>
  <c r="N2697" i="3" s="1"/>
  <c r="M2698" i="3"/>
  <c r="N2698" i="3" s="1"/>
  <c r="M2699" i="3"/>
  <c r="N2699" i="3" s="1"/>
  <c r="M2700" i="3"/>
  <c r="N2700" i="3" s="1"/>
  <c r="M2701" i="3"/>
  <c r="N2701" i="3" s="1"/>
  <c r="M2702" i="3"/>
  <c r="N2702" i="3" s="1"/>
  <c r="M2703" i="3"/>
  <c r="N2703" i="3" s="1"/>
  <c r="M2704" i="3"/>
  <c r="N2704" i="3" s="1"/>
  <c r="M2705" i="3"/>
  <c r="N2705" i="3" s="1"/>
  <c r="M2706" i="3"/>
  <c r="N2706" i="3" s="1"/>
  <c r="M2707" i="3"/>
  <c r="N2707" i="3" s="1"/>
  <c r="M2708" i="3"/>
  <c r="N2708" i="3" s="1"/>
  <c r="M2709" i="3"/>
  <c r="M2710" i="3"/>
  <c r="M2711" i="3"/>
  <c r="N2711" i="3" s="1"/>
  <c r="M2712" i="3"/>
  <c r="N2712" i="3" s="1"/>
  <c r="M2713" i="3"/>
  <c r="N2713" i="3" s="1"/>
  <c r="M2714" i="3"/>
  <c r="N2714" i="3" s="1"/>
  <c r="M2691" i="3"/>
  <c r="N2691" i="3" s="1"/>
  <c r="A2689" i="3"/>
  <c r="A2716" i="3" s="1"/>
  <c r="M2636" i="3"/>
  <c r="N2636" i="3" s="1"/>
  <c r="M2637" i="3"/>
  <c r="N2637" i="3" s="1"/>
  <c r="M2638" i="3"/>
  <c r="N2638" i="3" s="1"/>
  <c r="M2639" i="3"/>
  <c r="N2639" i="3" s="1"/>
  <c r="M2640" i="3"/>
  <c r="N2640" i="3" s="1"/>
  <c r="M2641" i="3"/>
  <c r="N2641" i="3" s="1"/>
  <c r="M2642" i="3"/>
  <c r="N2642" i="3" s="1"/>
  <c r="M2643" i="3"/>
  <c r="N2643" i="3" s="1"/>
  <c r="M2644" i="3"/>
  <c r="N2644" i="3" s="1"/>
  <c r="M2645" i="3"/>
  <c r="N2645" i="3" s="1"/>
  <c r="M2646" i="3"/>
  <c r="N2646" i="3" s="1"/>
  <c r="M2647" i="3"/>
  <c r="N2647" i="3" s="1"/>
  <c r="M2648" i="3"/>
  <c r="N2648" i="3" s="1"/>
  <c r="M2649" i="3"/>
  <c r="N2649" i="3" s="1"/>
  <c r="M2650" i="3"/>
  <c r="N2650" i="3" s="1"/>
  <c r="M2651" i="3"/>
  <c r="N2651" i="3" s="1"/>
  <c r="M2652" i="3"/>
  <c r="N2652" i="3" s="1"/>
  <c r="M2653" i="3"/>
  <c r="M2654" i="3"/>
  <c r="M2655" i="3"/>
  <c r="N2655" i="3" s="1"/>
  <c r="M2656" i="3"/>
  <c r="N2656" i="3" s="1"/>
  <c r="M2657" i="3"/>
  <c r="N2657" i="3" s="1"/>
  <c r="M2658" i="3"/>
  <c r="N2658" i="3" s="1"/>
  <c r="M2635" i="3"/>
  <c r="N2635" i="3" s="1"/>
  <c r="A2633" i="3"/>
  <c r="A2660" i="3" s="1"/>
  <c r="M2607" i="3"/>
  <c r="N2607" i="3" s="1"/>
  <c r="M2608" i="3"/>
  <c r="N2608" i="3" s="1"/>
  <c r="M2609" i="3"/>
  <c r="N2609" i="3" s="1"/>
  <c r="M2610" i="3"/>
  <c r="N2610" i="3" s="1"/>
  <c r="M2611" i="3"/>
  <c r="N2611" i="3" s="1"/>
  <c r="M2612" i="3"/>
  <c r="N2612" i="3" s="1"/>
  <c r="M2613" i="3"/>
  <c r="N2613" i="3" s="1"/>
  <c r="M2614" i="3"/>
  <c r="N2614" i="3" s="1"/>
  <c r="M2615" i="3"/>
  <c r="N2615" i="3" s="1"/>
  <c r="M2616" i="3"/>
  <c r="N2616" i="3" s="1"/>
  <c r="M2617" i="3"/>
  <c r="N2617" i="3" s="1"/>
  <c r="M2618" i="3"/>
  <c r="N2618" i="3" s="1"/>
  <c r="M2619" i="3"/>
  <c r="N2619" i="3" s="1"/>
  <c r="M2620" i="3"/>
  <c r="N2620" i="3" s="1"/>
  <c r="M2621" i="3"/>
  <c r="N2621" i="3" s="1"/>
  <c r="M2622" i="3"/>
  <c r="N2622" i="3" s="1"/>
  <c r="M2623" i="3"/>
  <c r="N2623" i="3" s="1"/>
  <c r="M2624" i="3"/>
  <c r="N2624" i="3" s="1"/>
  <c r="M2625" i="3"/>
  <c r="N2625" i="3" s="1"/>
  <c r="M2626" i="3"/>
  <c r="N2626" i="3" s="1"/>
  <c r="M2627" i="3"/>
  <c r="N2627" i="3" s="1"/>
  <c r="M2628" i="3"/>
  <c r="N2628" i="3" s="1"/>
  <c r="M2629" i="3"/>
  <c r="N2629" i="3" s="1"/>
  <c r="M2606" i="3"/>
  <c r="N2606" i="3" s="1"/>
  <c r="M2580" i="3"/>
  <c r="N2580" i="3" s="1"/>
  <c r="M2581" i="3"/>
  <c r="N2581" i="3" s="1"/>
  <c r="M2582" i="3"/>
  <c r="N2582" i="3" s="1"/>
  <c r="M2583" i="3"/>
  <c r="N2583" i="3" s="1"/>
  <c r="M2584" i="3"/>
  <c r="N2584" i="3" s="1"/>
  <c r="M2585" i="3"/>
  <c r="N2585" i="3" s="1"/>
  <c r="M2586" i="3"/>
  <c r="N2586" i="3" s="1"/>
  <c r="M2587" i="3"/>
  <c r="N2587" i="3" s="1"/>
  <c r="M2588" i="3"/>
  <c r="N2588" i="3" s="1"/>
  <c r="M2589" i="3"/>
  <c r="N2589" i="3" s="1"/>
  <c r="M2590" i="3"/>
  <c r="N2590" i="3" s="1"/>
  <c r="M2591" i="3"/>
  <c r="N2591" i="3" s="1"/>
  <c r="M2592" i="3"/>
  <c r="N2592" i="3" s="1"/>
  <c r="M2593" i="3"/>
  <c r="N2593" i="3" s="1"/>
  <c r="M2594" i="3"/>
  <c r="N2594" i="3" s="1"/>
  <c r="M2595" i="3"/>
  <c r="N2595" i="3" s="1"/>
  <c r="M2596" i="3"/>
  <c r="N2596" i="3" s="1"/>
  <c r="M2597" i="3"/>
  <c r="M2598" i="3"/>
  <c r="M2599" i="3"/>
  <c r="N2599" i="3" s="1"/>
  <c r="M2600" i="3"/>
  <c r="N2600" i="3" s="1"/>
  <c r="M2601" i="3"/>
  <c r="N2601" i="3" s="1"/>
  <c r="M2602" i="3"/>
  <c r="N2602" i="3" s="1"/>
  <c r="M2579" i="3"/>
  <c r="N2579" i="3" s="1"/>
  <c r="A2577" i="3"/>
  <c r="A2604" i="3" s="1"/>
  <c r="M2551" i="3"/>
  <c r="N2551" i="3" s="1"/>
  <c r="M2552" i="3"/>
  <c r="N2552" i="3" s="1"/>
  <c r="M2553" i="3"/>
  <c r="N2553" i="3" s="1"/>
  <c r="M2554" i="3"/>
  <c r="N2554" i="3" s="1"/>
  <c r="M2555" i="3"/>
  <c r="N2555" i="3" s="1"/>
  <c r="M2556" i="3"/>
  <c r="N2556" i="3" s="1"/>
  <c r="M2557" i="3"/>
  <c r="N2557" i="3" s="1"/>
  <c r="M2558" i="3"/>
  <c r="N2558" i="3" s="1"/>
  <c r="M2559" i="3"/>
  <c r="N2559" i="3" s="1"/>
  <c r="M2560" i="3"/>
  <c r="N2560" i="3" s="1"/>
  <c r="M2561" i="3"/>
  <c r="N2561" i="3" s="1"/>
  <c r="M2562" i="3"/>
  <c r="N2562" i="3" s="1"/>
  <c r="M2563" i="3"/>
  <c r="N2563" i="3" s="1"/>
  <c r="M2564" i="3"/>
  <c r="N2564" i="3" s="1"/>
  <c r="M2565" i="3"/>
  <c r="N2565" i="3" s="1"/>
  <c r="M2566" i="3"/>
  <c r="N2566" i="3" s="1"/>
  <c r="M2567" i="3"/>
  <c r="N2567" i="3" s="1"/>
  <c r="M2568" i="3"/>
  <c r="N2568" i="3" s="1"/>
  <c r="M2569" i="3"/>
  <c r="N2569" i="3" s="1"/>
  <c r="M2570" i="3"/>
  <c r="N2570" i="3" s="1"/>
  <c r="M2571" i="3"/>
  <c r="N2571" i="3" s="1"/>
  <c r="M2572" i="3"/>
  <c r="N2572" i="3" s="1"/>
  <c r="M2573" i="3"/>
  <c r="N2573" i="3" s="1"/>
  <c r="M2550" i="3"/>
  <c r="N2550" i="3" s="1"/>
  <c r="M2524" i="3"/>
  <c r="N2524" i="3" s="1"/>
  <c r="M2525" i="3"/>
  <c r="N2525" i="3" s="1"/>
  <c r="M2526" i="3"/>
  <c r="N2526" i="3" s="1"/>
  <c r="M2527" i="3"/>
  <c r="N2527" i="3" s="1"/>
  <c r="M2528" i="3"/>
  <c r="N2528" i="3" s="1"/>
  <c r="M2529" i="3"/>
  <c r="N2529" i="3" s="1"/>
  <c r="M2530" i="3"/>
  <c r="N2530" i="3" s="1"/>
  <c r="M2531" i="3"/>
  <c r="N2531" i="3" s="1"/>
  <c r="M2532" i="3"/>
  <c r="N2532" i="3" s="1"/>
  <c r="M2533" i="3"/>
  <c r="N2533" i="3" s="1"/>
  <c r="M2534" i="3"/>
  <c r="N2534" i="3" s="1"/>
  <c r="M2535" i="3"/>
  <c r="N2535" i="3" s="1"/>
  <c r="M2536" i="3"/>
  <c r="N2536" i="3" s="1"/>
  <c r="M2537" i="3"/>
  <c r="N2537" i="3" s="1"/>
  <c r="M2538" i="3"/>
  <c r="N2538" i="3" s="1"/>
  <c r="M2539" i="3"/>
  <c r="N2539" i="3" s="1"/>
  <c r="M2540" i="3"/>
  <c r="N2540" i="3" s="1"/>
  <c r="M2541" i="3"/>
  <c r="M2542" i="3"/>
  <c r="M2543" i="3"/>
  <c r="N2543" i="3" s="1"/>
  <c r="M2544" i="3"/>
  <c r="N2544" i="3" s="1"/>
  <c r="M2545" i="3"/>
  <c r="N2545" i="3" s="1"/>
  <c r="M2546" i="3"/>
  <c r="N2546" i="3" s="1"/>
  <c r="M2523" i="3"/>
  <c r="N2523" i="3" s="1"/>
  <c r="A2521" i="3"/>
  <c r="A2548" i="3" s="1"/>
  <c r="M2495" i="3"/>
  <c r="N2495" i="3" s="1"/>
  <c r="M2496" i="3"/>
  <c r="N2496" i="3" s="1"/>
  <c r="M2497" i="3"/>
  <c r="N2497" i="3" s="1"/>
  <c r="M2498" i="3"/>
  <c r="N2498" i="3" s="1"/>
  <c r="M2499" i="3"/>
  <c r="N2499" i="3" s="1"/>
  <c r="M2500" i="3"/>
  <c r="N2500" i="3" s="1"/>
  <c r="M2501" i="3"/>
  <c r="N2501" i="3" s="1"/>
  <c r="M2502" i="3"/>
  <c r="N2502" i="3" s="1"/>
  <c r="M2503" i="3"/>
  <c r="N2503" i="3" s="1"/>
  <c r="M2504" i="3"/>
  <c r="N2504" i="3" s="1"/>
  <c r="M2505" i="3"/>
  <c r="N2505" i="3" s="1"/>
  <c r="M2506" i="3"/>
  <c r="N2506" i="3" s="1"/>
  <c r="M2507" i="3"/>
  <c r="N2507" i="3" s="1"/>
  <c r="M2508" i="3"/>
  <c r="N2508" i="3" s="1"/>
  <c r="M2509" i="3"/>
  <c r="N2509" i="3" s="1"/>
  <c r="M2510" i="3"/>
  <c r="N2510" i="3" s="1"/>
  <c r="M2511" i="3"/>
  <c r="N2511" i="3" s="1"/>
  <c r="M2512" i="3"/>
  <c r="N2512" i="3" s="1"/>
  <c r="M2513" i="3"/>
  <c r="N2513" i="3" s="1"/>
  <c r="M2514" i="3"/>
  <c r="N2514" i="3" s="1"/>
  <c r="M2515" i="3"/>
  <c r="N2515" i="3" s="1"/>
  <c r="M2516" i="3"/>
  <c r="N2516" i="3" s="1"/>
  <c r="M2517" i="3"/>
  <c r="N2517" i="3" s="1"/>
  <c r="M2494" i="3"/>
  <c r="N2494" i="3" s="1"/>
  <c r="M2468" i="3"/>
  <c r="N2468" i="3" s="1"/>
  <c r="M2469" i="3"/>
  <c r="N2469" i="3" s="1"/>
  <c r="M2470" i="3"/>
  <c r="N2470" i="3" s="1"/>
  <c r="M2471" i="3"/>
  <c r="N2471" i="3" s="1"/>
  <c r="M2472" i="3"/>
  <c r="N2472" i="3" s="1"/>
  <c r="M2473" i="3"/>
  <c r="N2473" i="3" s="1"/>
  <c r="M2474" i="3"/>
  <c r="N2474" i="3" s="1"/>
  <c r="M2475" i="3"/>
  <c r="N2475" i="3" s="1"/>
  <c r="M2476" i="3"/>
  <c r="N2476" i="3" s="1"/>
  <c r="M2477" i="3"/>
  <c r="N2477" i="3" s="1"/>
  <c r="M2478" i="3"/>
  <c r="N2478" i="3" s="1"/>
  <c r="M2479" i="3"/>
  <c r="N2479" i="3" s="1"/>
  <c r="M2480" i="3"/>
  <c r="N2480" i="3" s="1"/>
  <c r="M2481" i="3"/>
  <c r="N2481" i="3" s="1"/>
  <c r="M2482" i="3"/>
  <c r="N2482" i="3" s="1"/>
  <c r="M2483" i="3"/>
  <c r="N2483" i="3" s="1"/>
  <c r="M2484" i="3"/>
  <c r="N2484" i="3" s="1"/>
  <c r="M2485" i="3"/>
  <c r="M2486" i="3"/>
  <c r="M2487" i="3"/>
  <c r="N2487" i="3" s="1"/>
  <c r="M2488" i="3"/>
  <c r="N2488" i="3" s="1"/>
  <c r="M2489" i="3"/>
  <c r="N2489" i="3" s="1"/>
  <c r="M2490" i="3"/>
  <c r="N2490" i="3" s="1"/>
  <c r="M2467" i="3"/>
  <c r="N2467" i="3" s="1"/>
  <c r="A2465" i="3"/>
  <c r="A2492" i="3" s="1"/>
  <c r="M2439" i="3"/>
  <c r="N2439" i="3" s="1"/>
  <c r="M2440" i="3"/>
  <c r="N2440" i="3" s="1"/>
  <c r="M2441" i="3"/>
  <c r="N2441" i="3" s="1"/>
  <c r="M2442" i="3"/>
  <c r="N2442" i="3" s="1"/>
  <c r="M2443" i="3"/>
  <c r="N2443" i="3" s="1"/>
  <c r="M2444" i="3"/>
  <c r="N2444" i="3" s="1"/>
  <c r="M2445" i="3"/>
  <c r="N2445" i="3" s="1"/>
  <c r="M2446" i="3"/>
  <c r="N2446" i="3" s="1"/>
  <c r="M2447" i="3"/>
  <c r="N2447" i="3" s="1"/>
  <c r="M2448" i="3"/>
  <c r="N2448" i="3" s="1"/>
  <c r="M2449" i="3"/>
  <c r="N2449" i="3" s="1"/>
  <c r="M2450" i="3"/>
  <c r="N2450" i="3" s="1"/>
  <c r="M2451" i="3"/>
  <c r="N2451" i="3" s="1"/>
  <c r="M2452" i="3"/>
  <c r="N2452" i="3" s="1"/>
  <c r="M2453" i="3"/>
  <c r="N2453" i="3" s="1"/>
  <c r="M2454" i="3"/>
  <c r="N2454" i="3" s="1"/>
  <c r="M2455" i="3"/>
  <c r="N2455" i="3" s="1"/>
  <c r="M2456" i="3"/>
  <c r="N2456" i="3" s="1"/>
  <c r="M2457" i="3"/>
  <c r="N2457" i="3" s="1"/>
  <c r="M2458" i="3"/>
  <c r="N2458" i="3" s="1"/>
  <c r="M2459" i="3"/>
  <c r="N2459" i="3" s="1"/>
  <c r="M2460" i="3"/>
  <c r="N2460" i="3" s="1"/>
  <c r="M2461" i="3"/>
  <c r="N2461" i="3" s="1"/>
  <c r="M2438" i="3"/>
  <c r="N2438" i="3" s="1"/>
  <c r="M2412" i="3"/>
  <c r="N2412" i="3" s="1"/>
  <c r="M2413" i="3"/>
  <c r="N2413" i="3" s="1"/>
  <c r="M2414" i="3"/>
  <c r="N2414" i="3" s="1"/>
  <c r="M2415" i="3"/>
  <c r="N2415" i="3" s="1"/>
  <c r="M2416" i="3"/>
  <c r="N2416" i="3" s="1"/>
  <c r="M2417" i="3"/>
  <c r="N2417" i="3" s="1"/>
  <c r="M2418" i="3"/>
  <c r="N2418" i="3" s="1"/>
  <c r="M2419" i="3"/>
  <c r="N2419" i="3" s="1"/>
  <c r="M2420" i="3"/>
  <c r="N2420" i="3" s="1"/>
  <c r="M2421" i="3"/>
  <c r="N2421" i="3" s="1"/>
  <c r="M2422" i="3"/>
  <c r="N2422" i="3" s="1"/>
  <c r="M2423" i="3"/>
  <c r="N2423" i="3" s="1"/>
  <c r="M2424" i="3"/>
  <c r="N2424" i="3" s="1"/>
  <c r="M2425" i="3"/>
  <c r="N2425" i="3" s="1"/>
  <c r="M2426" i="3"/>
  <c r="N2426" i="3" s="1"/>
  <c r="M2427" i="3"/>
  <c r="N2427" i="3" s="1"/>
  <c r="M2428" i="3"/>
  <c r="N2428" i="3" s="1"/>
  <c r="M2429" i="3"/>
  <c r="M2430" i="3"/>
  <c r="M2431" i="3"/>
  <c r="N2431" i="3" s="1"/>
  <c r="M2432" i="3"/>
  <c r="N2432" i="3" s="1"/>
  <c r="M2433" i="3"/>
  <c r="N2433" i="3" s="1"/>
  <c r="M2434" i="3"/>
  <c r="N2434" i="3" s="1"/>
  <c r="M2411" i="3"/>
  <c r="N2411" i="3" s="1"/>
  <c r="A2409" i="3"/>
  <c r="A2436" i="3" s="1"/>
  <c r="M2383" i="3"/>
  <c r="N2383" i="3" s="1"/>
  <c r="M2384" i="3"/>
  <c r="N2384" i="3" s="1"/>
  <c r="M2385" i="3"/>
  <c r="N2385" i="3" s="1"/>
  <c r="M2386" i="3"/>
  <c r="N2386" i="3" s="1"/>
  <c r="M2387" i="3"/>
  <c r="N2387" i="3" s="1"/>
  <c r="M2388" i="3"/>
  <c r="N2388" i="3" s="1"/>
  <c r="M2389" i="3"/>
  <c r="N2389" i="3" s="1"/>
  <c r="M2390" i="3"/>
  <c r="N2390" i="3" s="1"/>
  <c r="M2391" i="3"/>
  <c r="N2391" i="3" s="1"/>
  <c r="M2392" i="3"/>
  <c r="N2392" i="3" s="1"/>
  <c r="M2393" i="3"/>
  <c r="N2393" i="3" s="1"/>
  <c r="M2394" i="3"/>
  <c r="N2394" i="3" s="1"/>
  <c r="M2395" i="3"/>
  <c r="N2395" i="3" s="1"/>
  <c r="M2396" i="3"/>
  <c r="N2396" i="3" s="1"/>
  <c r="M2397" i="3"/>
  <c r="N2397" i="3" s="1"/>
  <c r="M2398" i="3"/>
  <c r="N2398" i="3" s="1"/>
  <c r="M2399" i="3"/>
  <c r="N2399" i="3" s="1"/>
  <c r="M2400" i="3"/>
  <c r="N2400" i="3" s="1"/>
  <c r="M2401" i="3"/>
  <c r="N2401" i="3" s="1"/>
  <c r="M2402" i="3"/>
  <c r="N2402" i="3" s="1"/>
  <c r="M2403" i="3"/>
  <c r="N2403" i="3" s="1"/>
  <c r="M2404" i="3"/>
  <c r="N2404" i="3" s="1"/>
  <c r="M2405" i="3"/>
  <c r="N2405" i="3" s="1"/>
  <c r="M2382" i="3"/>
  <c r="N2382" i="3" s="1"/>
  <c r="M2356" i="3"/>
  <c r="N2356" i="3" s="1"/>
  <c r="M2357" i="3"/>
  <c r="N2357" i="3" s="1"/>
  <c r="M2358" i="3"/>
  <c r="N2358" i="3" s="1"/>
  <c r="M2359" i="3"/>
  <c r="N2359" i="3" s="1"/>
  <c r="M2360" i="3"/>
  <c r="N2360" i="3" s="1"/>
  <c r="M2361" i="3"/>
  <c r="N2361" i="3" s="1"/>
  <c r="M2362" i="3"/>
  <c r="N2362" i="3" s="1"/>
  <c r="M2363" i="3"/>
  <c r="N2363" i="3" s="1"/>
  <c r="M2364" i="3"/>
  <c r="N2364" i="3" s="1"/>
  <c r="M2365" i="3"/>
  <c r="N2365" i="3" s="1"/>
  <c r="M2366" i="3"/>
  <c r="N2366" i="3" s="1"/>
  <c r="M2367" i="3"/>
  <c r="N2367" i="3" s="1"/>
  <c r="M2368" i="3"/>
  <c r="N2368" i="3" s="1"/>
  <c r="M2369" i="3"/>
  <c r="N2369" i="3" s="1"/>
  <c r="M2370" i="3"/>
  <c r="N2370" i="3" s="1"/>
  <c r="M2371" i="3"/>
  <c r="N2371" i="3" s="1"/>
  <c r="M2372" i="3"/>
  <c r="N2372" i="3" s="1"/>
  <c r="M2373" i="3"/>
  <c r="M2374" i="3"/>
  <c r="M2375" i="3"/>
  <c r="N2375" i="3" s="1"/>
  <c r="M2376" i="3"/>
  <c r="N2376" i="3" s="1"/>
  <c r="M2377" i="3"/>
  <c r="N2377" i="3" s="1"/>
  <c r="M2378" i="3"/>
  <c r="N2378" i="3" s="1"/>
  <c r="M2355" i="3"/>
  <c r="N2355" i="3" s="1"/>
  <c r="A2353" i="3"/>
  <c r="A2380" i="3" s="1"/>
  <c r="N2685" i="3"/>
  <c r="N2684" i="3"/>
  <c r="N2683" i="3"/>
  <c r="N2682" i="3"/>
  <c r="N2681" i="3"/>
  <c r="N2680" i="3"/>
  <c r="N2679" i="3"/>
  <c r="N2678" i="3"/>
  <c r="N2677" i="3"/>
  <c r="N2676" i="3"/>
  <c r="N2675" i="3"/>
  <c r="N2674" i="3"/>
  <c r="N2673" i="3"/>
  <c r="N2672" i="3"/>
  <c r="N2671" i="3"/>
  <c r="N2670" i="3"/>
  <c r="N2669" i="3"/>
  <c r="N2668" i="3"/>
  <c r="N2667" i="3"/>
  <c r="N2666" i="3"/>
  <c r="N2665" i="3"/>
  <c r="N2664" i="3"/>
  <c r="N2663" i="3"/>
  <c r="N2662" i="3"/>
  <c r="M2327" i="3"/>
  <c r="N2327" i="3" s="1"/>
  <c r="M2328" i="3"/>
  <c r="N2328" i="3" s="1"/>
  <c r="M2329" i="3"/>
  <c r="N2329" i="3" s="1"/>
  <c r="M2330" i="3"/>
  <c r="N2330" i="3" s="1"/>
  <c r="M2331" i="3"/>
  <c r="N2331" i="3" s="1"/>
  <c r="M2332" i="3"/>
  <c r="N2332" i="3" s="1"/>
  <c r="M2333" i="3"/>
  <c r="N2333" i="3" s="1"/>
  <c r="M2334" i="3"/>
  <c r="N2334" i="3" s="1"/>
  <c r="M2335" i="3"/>
  <c r="N2335" i="3" s="1"/>
  <c r="M2336" i="3"/>
  <c r="N2336" i="3" s="1"/>
  <c r="M2337" i="3"/>
  <c r="N2337" i="3" s="1"/>
  <c r="M2338" i="3"/>
  <c r="N2338" i="3" s="1"/>
  <c r="M2339" i="3"/>
  <c r="N2339" i="3" s="1"/>
  <c r="M2340" i="3"/>
  <c r="N2340" i="3" s="1"/>
  <c r="M2341" i="3"/>
  <c r="N2341" i="3" s="1"/>
  <c r="M2342" i="3"/>
  <c r="N2342" i="3" s="1"/>
  <c r="M2343" i="3"/>
  <c r="N2343" i="3" s="1"/>
  <c r="M2344" i="3"/>
  <c r="N2344" i="3" s="1"/>
  <c r="M2345" i="3"/>
  <c r="N2345" i="3" s="1"/>
  <c r="M2346" i="3"/>
  <c r="N2346" i="3" s="1"/>
  <c r="M2347" i="3"/>
  <c r="N2347" i="3" s="1"/>
  <c r="M2348" i="3"/>
  <c r="N2348" i="3" s="1"/>
  <c r="M2349" i="3"/>
  <c r="N2349" i="3" s="1"/>
  <c r="M2326" i="3"/>
  <c r="N2326" i="3" s="1"/>
  <c r="M2300" i="3"/>
  <c r="N2300" i="3" s="1"/>
  <c r="M2301" i="3"/>
  <c r="N2301" i="3" s="1"/>
  <c r="M2302" i="3"/>
  <c r="N2302" i="3" s="1"/>
  <c r="M2303" i="3"/>
  <c r="N2303" i="3" s="1"/>
  <c r="M2304" i="3"/>
  <c r="N2304" i="3" s="1"/>
  <c r="M2305" i="3"/>
  <c r="N2305" i="3" s="1"/>
  <c r="M2306" i="3"/>
  <c r="N2306" i="3" s="1"/>
  <c r="M2307" i="3"/>
  <c r="N2307" i="3" s="1"/>
  <c r="M2308" i="3"/>
  <c r="N2308" i="3" s="1"/>
  <c r="M2309" i="3"/>
  <c r="N2309" i="3" s="1"/>
  <c r="M2310" i="3"/>
  <c r="N2310" i="3" s="1"/>
  <c r="M2311" i="3"/>
  <c r="N2311" i="3" s="1"/>
  <c r="M2312" i="3"/>
  <c r="N2312" i="3" s="1"/>
  <c r="M2313" i="3"/>
  <c r="N2313" i="3" s="1"/>
  <c r="M2314" i="3"/>
  <c r="N2314" i="3" s="1"/>
  <c r="M2315" i="3"/>
  <c r="N2315" i="3" s="1"/>
  <c r="M2316" i="3"/>
  <c r="N2316" i="3" s="1"/>
  <c r="M2317" i="3"/>
  <c r="M2318" i="3"/>
  <c r="M2319" i="3"/>
  <c r="N2319" i="3" s="1"/>
  <c r="M2320" i="3"/>
  <c r="N2320" i="3" s="1"/>
  <c r="M2321" i="3"/>
  <c r="N2321" i="3" s="1"/>
  <c r="M2322" i="3"/>
  <c r="N2322" i="3" s="1"/>
  <c r="M2299" i="3"/>
  <c r="N2299" i="3" s="1"/>
  <c r="A2297" i="3"/>
  <c r="A2324" i="3" s="1"/>
  <c r="M2271" i="3"/>
  <c r="N2271" i="3" s="1"/>
  <c r="M2272" i="3"/>
  <c r="N2272" i="3" s="1"/>
  <c r="M2273" i="3"/>
  <c r="N2273" i="3" s="1"/>
  <c r="M2274" i="3"/>
  <c r="N2274" i="3" s="1"/>
  <c r="M2275" i="3"/>
  <c r="N2275" i="3" s="1"/>
  <c r="M2276" i="3"/>
  <c r="N2276" i="3" s="1"/>
  <c r="M2277" i="3"/>
  <c r="N2277" i="3" s="1"/>
  <c r="M2278" i="3"/>
  <c r="N2278" i="3" s="1"/>
  <c r="M2279" i="3"/>
  <c r="N2279" i="3" s="1"/>
  <c r="M2280" i="3"/>
  <c r="N2280" i="3" s="1"/>
  <c r="M2281" i="3"/>
  <c r="N2281" i="3" s="1"/>
  <c r="M2282" i="3"/>
  <c r="N2282" i="3" s="1"/>
  <c r="M2283" i="3"/>
  <c r="N2283" i="3" s="1"/>
  <c r="M2284" i="3"/>
  <c r="N2284" i="3" s="1"/>
  <c r="M2285" i="3"/>
  <c r="N2285" i="3" s="1"/>
  <c r="M2286" i="3"/>
  <c r="N2286" i="3" s="1"/>
  <c r="M2287" i="3"/>
  <c r="N2287" i="3" s="1"/>
  <c r="M2288" i="3"/>
  <c r="N2288" i="3" s="1"/>
  <c r="M2289" i="3"/>
  <c r="N2289" i="3" s="1"/>
  <c r="M2290" i="3"/>
  <c r="N2290" i="3" s="1"/>
  <c r="M2291" i="3"/>
  <c r="N2291" i="3" s="1"/>
  <c r="M2292" i="3"/>
  <c r="N2292" i="3" s="1"/>
  <c r="M2293" i="3"/>
  <c r="N2293" i="3" s="1"/>
  <c r="M2270" i="3"/>
  <c r="N2270" i="3" s="1"/>
  <c r="M2244" i="3"/>
  <c r="N2244" i="3" s="1"/>
  <c r="M2245" i="3"/>
  <c r="N2245" i="3" s="1"/>
  <c r="M2246" i="3"/>
  <c r="N2246" i="3" s="1"/>
  <c r="M2247" i="3"/>
  <c r="N2247" i="3" s="1"/>
  <c r="M2248" i="3"/>
  <c r="N2248" i="3" s="1"/>
  <c r="M2249" i="3"/>
  <c r="N2249" i="3" s="1"/>
  <c r="M2250" i="3"/>
  <c r="N2250" i="3" s="1"/>
  <c r="M2251" i="3"/>
  <c r="N2251" i="3" s="1"/>
  <c r="M2252" i="3"/>
  <c r="N2252" i="3" s="1"/>
  <c r="M2253" i="3"/>
  <c r="N2253" i="3" s="1"/>
  <c r="M2254" i="3"/>
  <c r="N2254" i="3" s="1"/>
  <c r="M2255" i="3"/>
  <c r="N2255" i="3" s="1"/>
  <c r="M2256" i="3"/>
  <c r="N2256" i="3" s="1"/>
  <c r="M2257" i="3"/>
  <c r="N2257" i="3" s="1"/>
  <c r="M2258" i="3"/>
  <c r="N2258" i="3" s="1"/>
  <c r="M2259" i="3"/>
  <c r="N2259" i="3" s="1"/>
  <c r="M2260" i="3"/>
  <c r="N2260" i="3" s="1"/>
  <c r="M2261" i="3"/>
  <c r="M2262" i="3"/>
  <c r="M2263" i="3"/>
  <c r="N2263" i="3" s="1"/>
  <c r="M2264" i="3"/>
  <c r="N2264" i="3" s="1"/>
  <c r="M2265" i="3"/>
  <c r="N2265" i="3" s="1"/>
  <c r="M2266" i="3"/>
  <c r="N2266" i="3" s="1"/>
  <c r="M2243" i="3"/>
  <c r="N2243" i="3" s="1"/>
  <c r="A2241" i="3"/>
  <c r="A2268" i="3" s="1"/>
  <c r="M2215" i="3"/>
  <c r="N2215" i="3" s="1"/>
  <c r="M2216" i="3"/>
  <c r="N2216" i="3" s="1"/>
  <c r="M2217" i="3"/>
  <c r="N2217" i="3" s="1"/>
  <c r="M2218" i="3"/>
  <c r="N2218" i="3" s="1"/>
  <c r="M2219" i="3"/>
  <c r="N2219" i="3" s="1"/>
  <c r="M2220" i="3"/>
  <c r="N2220" i="3" s="1"/>
  <c r="M2221" i="3"/>
  <c r="N2221" i="3" s="1"/>
  <c r="M2222" i="3"/>
  <c r="N2222" i="3" s="1"/>
  <c r="M2223" i="3"/>
  <c r="N2223" i="3" s="1"/>
  <c r="M2224" i="3"/>
  <c r="N2224" i="3" s="1"/>
  <c r="M2225" i="3"/>
  <c r="N2225" i="3" s="1"/>
  <c r="M2226" i="3"/>
  <c r="N2226" i="3" s="1"/>
  <c r="M2227" i="3"/>
  <c r="N2227" i="3" s="1"/>
  <c r="M2228" i="3"/>
  <c r="N2228" i="3" s="1"/>
  <c r="M2229" i="3"/>
  <c r="N2229" i="3" s="1"/>
  <c r="M2230" i="3"/>
  <c r="N2230" i="3" s="1"/>
  <c r="M2231" i="3"/>
  <c r="N2231" i="3" s="1"/>
  <c r="M2232" i="3"/>
  <c r="N2232" i="3" s="1"/>
  <c r="M2233" i="3"/>
  <c r="N2233" i="3" s="1"/>
  <c r="M2234" i="3"/>
  <c r="N2234" i="3" s="1"/>
  <c r="M2235" i="3"/>
  <c r="N2235" i="3" s="1"/>
  <c r="M2236" i="3"/>
  <c r="N2236" i="3" s="1"/>
  <c r="M2237" i="3"/>
  <c r="N2237" i="3" s="1"/>
  <c r="M2214" i="3"/>
  <c r="N2214" i="3" s="1"/>
  <c r="M2188" i="3"/>
  <c r="N2188" i="3" s="1"/>
  <c r="M2189" i="3"/>
  <c r="N2189" i="3" s="1"/>
  <c r="M2190" i="3"/>
  <c r="N2190" i="3" s="1"/>
  <c r="M2191" i="3"/>
  <c r="N2191" i="3" s="1"/>
  <c r="M2192" i="3"/>
  <c r="N2192" i="3" s="1"/>
  <c r="M2193" i="3"/>
  <c r="N2193" i="3" s="1"/>
  <c r="M2194" i="3"/>
  <c r="N2194" i="3" s="1"/>
  <c r="M2195" i="3"/>
  <c r="N2195" i="3" s="1"/>
  <c r="M2196" i="3"/>
  <c r="N2196" i="3" s="1"/>
  <c r="M2197" i="3"/>
  <c r="N2197" i="3" s="1"/>
  <c r="M2198" i="3"/>
  <c r="N2198" i="3" s="1"/>
  <c r="M2199" i="3"/>
  <c r="N2199" i="3" s="1"/>
  <c r="M2200" i="3"/>
  <c r="N2200" i="3" s="1"/>
  <c r="M2201" i="3"/>
  <c r="N2201" i="3" s="1"/>
  <c r="M2202" i="3"/>
  <c r="N2202" i="3" s="1"/>
  <c r="M2203" i="3"/>
  <c r="N2203" i="3" s="1"/>
  <c r="M2204" i="3"/>
  <c r="N2204" i="3" s="1"/>
  <c r="M2205" i="3"/>
  <c r="M2206" i="3"/>
  <c r="M2207" i="3"/>
  <c r="N2207" i="3" s="1"/>
  <c r="M2208" i="3"/>
  <c r="N2208" i="3" s="1"/>
  <c r="M2209" i="3"/>
  <c r="N2209" i="3" s="1"/>
  <c r="M2210" i="3"/>
  <c r="N2210" i="3" s="1"/>
  <c r="M2187" i="3"/>
  <c r="N2187" i="3" s="1"/>
  <c r="A2185" i="3"/>
  <c r="A2212" i="3" s="1"/>
  <c r="M2159" i="3"/>
  <c r="N2159" i="3" s="1"/>
  <c r="M2160" i="3"/>
  <c r="N2160" i="3" s="1"/>
  <c r="M2161" i="3"/>
  <c r="N2161" i="3" s="1"/>
  <c r="M2162" i="3"/>
  <c r="N2162" i="3" s="1"/>
  <c r="M2163" i="3"/>
  <c r="N2163" i="3" s="1"/>
  <c r="M2164" i="3"/>
  <c r="N2164" i="3" s="1"/>
  <c r="M2165" i="3"/>
  <c r="N2165" i="3" s="1"/>
  <c r="M2166" i="3"/>
  <c r="N2166" i="3" s="1"/>
  <c r="M2167" i="3"/>
  <c r="N2167" i="3" s="1"/>
  <c r="M2168" i="3"/>
  <c r="N2168" i="3" s="1"/>
  <c r="M2169" i="3"/>
  <c r="N2169" i="3" s="1"/>
  <c r="M2170" i="3"/>
  <c r="N2170" i="3" s="1"/>
  <c r="M2171" i="3"/>
  <c r="N2171" i="3" s="1"/>
  <c r="M2172" i="3"/>
  <c r="N2172" i="3" s="1"/>
  <c r="M2173" i="3"/>
  <c r="N2173" i="3" s="1"/>
  <c r="M2174" i="3"/>
  <c r="N2174" i="3" s="1"/>
  <c r="M2175" i="3"/>
  <c r="N2175" i="3" s="1"/>
  <c r="M2176" i="3"/>
  <c r="N2176" i="3" s="1"/>
  <c r="M2177" i="3"/>
  <c r="N2177" i="3" s="1"/>
  <c r="M2178" i="3"/>
  <c r="N2178" i="3" s="1"/>
  <c r="M2179" i="3"/>
  <c r="N2179" i="3" s="1"/>
  <c r="M2180" i="3"/>
  <c r="N2180" i="3" s="1"/>
  <c r="M2181" i="3"/>
  <c r="N2181" i="3" s="1"/>
  <c r="M2158" i="3"/>
  <c r="N2158" i="3" s="1"/>
  <c r="M2132" i="3"/>
  <c r="N2132" i="3" s="1"/>
  <c r="M2133" i="3"/>
  <c r="N2133" i="3" s="1"/>
  <c r="M2134" i="3"/>
  <c r="N2134" i="3" s="1"/>
  <c r="M2135" i="3"/>
  <c r="N2135" i="3" s="1"/>
  <c r="M2136" i="3"/>
  <c r="N2136" i="3" s="1"/>
  <c r="M2137" i="3"/>
  <c r="N2137" i="3" s="1"/>
  <c r="M2138" i="3"/>
  <c r="N2138" i="3" s="1"/>
  <c r="M2139" i="3"/>
  <c r="N2139" i="3" s="1"/>
  <c r="M2140" i="3"/>
  <c r="N2140" i="3" s="1"/>
  <c r="M2141" i="3"/>
  <c r="N2141" i="3" s="1"/>
  <c r="M2142" i="3"/>
  <c r="N2142" i="3" s="1"/>
  <c r="M2143" i="3"/>
  <c r="N2143" i="3" s="1"/>
  <c r="M2144" i="3"/>
  <c r="N2144" i="3" s="1"/>
  <c r="M2145" i="3"/>
  <c r="N2145" i="3" s="1"/>
  <c r="M2146" i="3"/>
  <c r="N2146" i="3" s="1"/>
  <c r="M2147" i="3"/>
  <c r="N2147" i="3" s="1"/>
  <c r="M2148" i="3"/>
  <c r="N2148" i="3" s="1"/>
  <c r="M2149" i="3"/>
  <c r="M2150" i="3"/>
  <c r="M2151" i="3"/>
  <c r="N2151" i="3" s="1"/>
  <c r="M2152" i="3"/>
  <c r="N2152" i="3" s="1"/>
  <c r="M2153" i="3"/>
  <c r="N2153" i="3" s="1"/>
  <c r="M2154" i="3"/>
  <c r="N2154" i="3" s="1"/>
  <c r="M2131" i="3"/>
  <c r="N2131" i="3" s="1"/>
  <c r="A2129" i="3"/>
  <c r="A2156" i="3" s="1"/>
  <c r="M2103" i="3"/>
  <c r="N2103" i="3" s="1"/>
  <c r="M2104" i="3"/>
  <c r="N2104" i="3" s="1"/>
  <c r="M2105" i="3"/>
  <c r="N2105" i="3" s="1"/>
  <c r="M2106" i="3"/>
  <c r="N2106" i="3" s="1"/>
  <c r="M2107" i="3"/>
  <c r="N2107" i="3" s="1"/>
  <c r="M2108" i="3"/>
  <c r="N2108" i="3" s="1"/>
  <c r="M2109" i="3"/>
  <c r="N2109" i="3" s="1"/>
  <c r="M2110" i="3"/>
  <c r="N2110" i="3" s="1"/>
  <c r="M2111" i="3"/>
  <c r="N2111" i="3" s="1"/>
  <c r="M2112" i="3"/>
  <c r="N2112" i="3" s="1"/>
  <c r="M2113" i="3"/>
  <c r="N2113" i="3" s="1"/>
  <c r="M2114" i="3"/>
  <c r="N2114" i="3" s="1"/>
  <c r="M2115" i="3"/>
  <c r="N2115" i="3" s="1"/>
  <c r="M2116" i="3"/>
  <c r="N2116" i="3" s="1"/>
  <c r="M2117" i="3"/>
  <c r="N2117" i="3" s="1"/>
  <c r="M2118" i="3"/>
  <c r="N2118" i="3" s="1"/>
  <c r="M2119" i="3"/>
  <c r="N2119" i="3" s="1"/>
  <c r="M2120" i="3"/>
  <c r="N2120" i="3" s="1"/>
  <c r="M2121" i="3"/>
  <c r="N2121" i="3" s="1"/>
  <c r="M2122" i="3"/>
  <c r="N2122" i="3" s="1"/>
  <c r="M2123" i="3"/>
  <c r="N2123" i="3" s="1"/>
  <c r="M2124" i="3"/>
  <c r="N2124" i="3" s="1"/>
  <c r="M2125" i="3"/>
  <c r="N2125" i="3" s="1"/>
  <c r="M2102" i="3"/>
  <c r="N2102" i="3" s="1"/>
  <c r="M2076" i="3"/>
  <c r="N2076" i="3" s="1"/>
  <c r="M2077" i="3"/>
  <c r="N2077" i="3" s="1"/>
  <c r="M2078" i="3"/>
  <c r="N2078" i="3" s="1"/>
  <c r="M2079" i="3"/>
  <c r="N2079" i="3" s="1"/>
  <c r="M2080" i="3"/>
  <c r="N2080" i="3" s="1"/>
  <c r="M2081" i="3"/>
  <c r="N2081" i="3" s="1"/>
  <c r="M2082" i="3"/>
  <c r="N2082" i="3" s="1"/>
  <c r="M2083" i="3"/>
  <c r="N2083" i="3" s="1"/>
  <c r="M2084" i="3"/>
  <c r="N2084" i="3" s="1"/>
  <c r="M2085" i="3"/>
  <c r="N2085" i="3" s="1"/>
  <c r="M2086" i="3"/>
  <c r="N2086" i="3" s="1"/>
  <c r="M2087" i="3"/>
  <c r="N2087" i="3" s="1"/>
  <c r="M2088" i="3"/>
  <c r="N2088" i="3" s="1"/>
  <c r="M2089" i="3"/>
  <c r="N2089" i="3" s="1"/>
  <c r="M2090" i="3"/>
  <c r="N2090" i="3" s="1"/>
  <c r="M2091" i="3"/>
  <c r="N2091" i="3" s="1"/>
  <c r="M2092" i="3"/>
  <c r="N2092" i="3" s="1"/>
  <c r="M2093" i="3"/>
  <c r="M2094" i="3"/>
  <c r="M2095" i="3"/>
  <c r="N2095" i="3" s="1"/>
  <c r="M2096" i="3"/>
  <c r="N2096" i="3" s="1"/>
  <c r="M2097" i="3"/>
  <c r="N2097" i="3" s="1"/>
  <c r="M2098" i="3"/>
  <c r="N2098" i="3" s="1"/>
  <c r="M2075" i="3"/>
  <c r="N2075" i="3" s="1"/>
  <c r="A2073" i="3"/>
  <c r="A2100" i="3" s="1"/>
  <c r="M2047" i="3"/>
  <c r="N2047" i="3" s="1"/>
  <c r="M2048" i="3"/>
  <c r="N2048" i="3" s="1"/>
  <c r="M2049" i="3"/>
  <c r="N2049" i="3" s="1"/>
  <c r="M2050" i="3"/>
  <c r="N2050" i="3" s="1"/>
  <c r="M2051" i="3"/>
  <c r="N2051" i="3" s="1"/>
  <c r="M2052" i="3"/>
  <c r="N2052" i="3" s="1"/>
  <c r="M2053" i="3"/>
  <c r="N2053" i="3" s="1"/>
  <c r="M2054" i="3"/>
  <c r="N2054" i="3" s="1"/>
  <c r="M2055" i="3"/>
  <c r="N2055" i="3" s="1"/>
  <c r="M2056" i="3"/>
  <c r="N2056" i="3" s="1"/>
  <c r="M2057" i="3"/>
  <c r="N2057" i="3" s="1"/>
  <c r="M2058" i="3"/>
  <c r="N2058" i="3" s="1"/>
  <c r="M2059" i="3"/>
  <c r="N2059" i="3" s="1"/>
  <c r="M2060" i="3"/>
  <c r="N2060" i="3" s="1"/>
  <c r="M2061" i="3"/>
  <c r="N2061" i="3" s="1"/>
  <c r="M2062" i="3"/>
  <c r="N2062" i="3" s="1"/>
  <c r="M2063" i="3"/>
  <c r="N2063" i="3" s="1"/>
  <c r="M2064" i="3"/>
  <c r="N2064" i="3" s="1"/>
  <c r="M2065" i="3"/>
  <c r="N2065" i="3" s="1"/>
  <c r="M2066" i="3"/>
  <c r="N2066" i="3" s="1"/>
  <c r="M2067" i="3"/>
  <c r="N2067" i="3" s="1"/>
  <c r="M2068" i="3"/>
  <c r="N2068" i="3" s="1"/>
  <c r="M2069" i="3"/>
  <c r="N2069" i="3" s="1"/>
  <c r="M2046" i="3"/>
  <c r="N2046" i="3" s="1"/>
  <c r="M2020" i="3"/>
  <c r="N2020" i="3" s="1"/>
  <c r="M2021" i="3"/>
  <c r="N2021" i="3" s="1"/>
  <c r="M2022" i="3"/>
  <c r="N2022" i="3" s="1"/>
  <c r="M2023" i="3"/>
  <c r="N2023" i="3" s="1"/>
  <c r="M2024" i="3"/>
  <c r="N2024" i="3" s="1"/>
  <c r="M2025" i="3"/>
  <c r="N2025" i="3" s="1"/>
  <c r="M2026" i="3"/>
  <c r="N2026" i="3" s="1"/>
  <c r="M2027" i="3"/>
  <c r="N2027" i="3" s="1"/>
  <c r="M2028" i="3"/>
  <c r="N2028" i="3" s="1"/>
  <c r="M2029" i="3"/>
  <c r="N2029" i="3" s="1"/>
  <c r="M2030" i="3"/>
  <c r="N2030" i="3" s="1"/>
  <c r="M2031" i="3"/>
  <c r="N2031" i="3" s="1"/>
  <c r="M2032" i="3"/>
  <c r="N2032" i="3" s="1"/>
  <c r="M2033" i="3"/>
  <c r="N2033" i="3" s="1"/>
  <c r="M2034" i="3"/>
  <c r="N2034" i="3" s="1"/>
  <c r="M2035" i="3"/>
  <c r="N2035" i="3" s="1"/>
  <c r="M2036" i="3"/>
  <c r="N2036" i="3" s="1"/>
  <c r="M2037" i="3"/>
  <c r="M2038" i="3"/>
  <c r="M2039" i="3"/>
  <c r="N2039" i="3" s="1"/>
  <c r="M2040" i="3"/>
  <c r="N2040" i="3" s="1"/>
  <c r="M2041" i="3"/>
  <c r="N2041" i="3" s="1"/>
  <c r="M2042" i="3"/>
  <c r="N2042" i="3" s="1"/>
  <c r="M2019" i="3"/>
  <c r="N2019" i="3" s="1"/>
  <c r="A2017" i="3"/>
  <c r="A2044" i="3" s="1"/>
  <c r="M1991" i="3"/>
  <c r="N1991" i="3" s="1"/>
  <c r="M1992" i="3"/>
  <c r="N1992" i="3" s="1"/>
  <c r="M1993" i="3"/>
  <c r="N1993" i="3" s="1"/>
  <c r="M1994" i="3"/>
  <c r="N1994" i="3" s="1"/>
  <c r="M1995" i="3"/>
  <c r="N1995" i="3" s="1"/>
  <c r="M1996" i="3"/>
  <c r="N1996" i="3" s="1"/>
  <c r="M1997" i="3"/>
  <c r="N1997" i="3" s="1"/>
  <c r="M1998" i="3"/>
  <c r="N1998" i="3" s="1"/>
  <c r="M1999" i="3"/>
  <c r="N1999" i="3" s="1"/>
  <c r="M2000" i="3"/>
  <c r="N2000" i="3" s="1"/>
  <c r="M2001" i="3"/>
  <c r="N2001" i="3" s="1"/>
  <c r="M2002" i="3"/>
  <c r="N2002" i="3" s="1"/>
  <c r="M2003" i="3"/>
  <c r="N2003" i="3" s="1"/>
  <c r="M2004" i="3"/>
  <c r="N2004" i="3" s="1"/>
  <c r="M2005" i="3"/>
  <c r="N2005" i="3" s="1"/>
  <c r="M2006" i="3"/>
  <c r="N2006" i="3" s="1"/>
  <c r="M2007" i="3"/>
  <c r="N2007" i="3" s="1"/>
  <c r="M2008" i="3"/>
  <c r="N2008" i="3" s="1"/>
  <c r="M2009" i="3"/>
  <c r="N2009" i="3" s="1"/>
  <c r="M2010" i="3"/>
  <c r="N2010" i="3" s="1"/>
  <c r="M2011" i="3"/>
  <c r="N2011" i="3" s="1"/>
  <c r="M2012" i="3"/>
  <c r="N2012" i="3" s="1"/>
  <c r="M2013" i="3"/>
  <c r="N2013" i="3" s="1"/>
  <c r="M1990" i="3"/>
  <c r="N1990" i="3" s="1"/>
  <c r="M1964" i="3"/>
  <c r="N1964" i="3" s="1"/>
  <c r="M1965" i="3"/>
  <c r="N1965" i="3" s="1"/>
  <c r="M1966" i="3"/>
  <c r="N1966" i="3" s="1"/>
  <c r="M1967" i="3"/>
  <c r="N1967" i="3" s="1"/>
  <c r="M1968" i="3"/>
  <c r="N1968" i="3" s="1"/>
  <c r="M1969" i="3"/>
  <c r="N1969" i="3" s="1"/>
  <c r="M1970" i="3"/>
  <c r="N1970" i="3" s="1"/>
  <c r="M1971" i="3"/>
  <c r="N1971" i="3" s="1"/>
  <c r="M1972" i="3"/>
  <c r="N1972" i="3" s="1"/>
  <c r="M1973" i="3"/>
  <c r="N1973" i="3" s="1"/>
  <c r="M1974" i="3"/>
  <c r="N1974" i="3" s="1"/>
  <c r="M1975" i="3"/>
  <c r="N1975" i="3" s="1"/>
  <c r="M1976" i="3"/>
  <c r="N1976" i="3" s="1"/>
  <c r="M1977" i="3"/>
  <c r="N1977" i="3" s="1"/>
  <c r="M1978" i="3"/>
  <c r="N1978" i="3" s="1"/>
  <c r="M1979" i="3"/>
  <c r="N1979" i="3" s="1"/>
  <c r="M1980" i="3"/>
  <c r="N1980" i="3" s="1"/>
  <c r="M1981" i="3"/>
  <c r="M1982" i="3"/>
  <c r="M1983" i="3"/>
  <c r="N1983" i="3" s="1"/>
  <c r="M1984" i="3"/>
  <c r="N1984" i="3" s="1"/>
  <c r="M1985" i="3"/>
  <c r="N1985" i="3" s="1"/>
  <c r="M1986" i="3"/>
  <c r="N1986" i="3" s="1"/>
  <c r="M1963" i="3"/>
  <c r="N1963" i="3" s="1"/>
  <c r="A1961" i="3"/>
  <c r="A1988" i="3" s="1"/>
  <c r="M1935" i="3"/>
  <c r="N1935" i="3" s="1"/>
  <c r="M1936" i="3"/>
  <c r="N1936" i="3" s="1"/>
  <c r="M1937" i="3"/>
  <c r="N1937" i="3" s="1"/>
  <c r="M1938" i="3"/>
  <c r="N1938" i="3" s="1"/>
  <c r="M1939" i="3"/>
  <c r="N1939" i="3" s="1"/>
  <c r="M1940" i="3"/>
  <c r="N1940" i="3" s="1"/>
  <c r="M1941" i="3"/>
  <c r="N1941" i="3" s="1"/>
  <c r="M1942" i="3"/>
  <c r="N1942" i="3" s="1"/>
  <c r="M1943" i="3"/>
  <c r="N1943" i="3" s="1"/>
  <c r="M1944" i="3"/>
  <c r="N1944" i="3" s="1"/>
  <c r="M1945" i="3"/>
  <c r="N1945" i="3" s="1"/>
  <c r="M1946" i="3"/>
  <c r="N1946" i="3" s="1"/>
  <c r="M1947" i="3"/>
  <c r="N1947" i="3" s="1"/>
  <c r="M1948" i="3"/>
  <c r="N1948" i="3" s="1"/>
  <c r="M1949" i="3"/>
  <c r="N1949" i="3" s="1"/>
  <c r="M1950" i="3"/>
  <c r="N1950" i="3" s="1"/>
  <c r="M1951" i="3"/>
  <c r="N1951" i="3" s="1"/>
  <c r="M1952" i="3"/>
  <c r="N1952" i="3" s="1"/>
  <c r="M1953" i="3"/>
  <c r="N1953" i="3" s="1"/>
  <c r="M1954" i="3"/>
  <c r="N1954" i="3" s="1"/>
  <c r="M1955" i="3"/>
  <c r="N1955" i="3" s="1"/>
  <c r="M1956" i="3"/>
  <c r="N1956" i="3" s="1"/>
  <c r="M1957" i="3"/>
  <c r="N1957" i="3" s="1"/>
  <c r="M1934" i="3"/>
  <c r="N1934" i="3" s="1"/>
  <c r="M1908" i="3"/>
  <c r="N1908" i="3" s="1"/>
  <c r="M1909" i="3"/>
  <c r="N1909" i="3" s="1"/>
  <c r="M1910" i="3"/>
  <c r="N1910" i="3" s="1"/>
  <c r="M1911" i="3"/>
  <c r="N1911" i="3" s="1"/>
  <c r="M1912" i="3"/>
  <c r="N1912" i="3" s="1"/>
  <c r="M1913" i="3"/>
  <c r="N1913" i="3" s="1"/>
  <c r="M1914" i="3"/>
  <c r="N1914" i="3" s="1"/>
  <c r="M1915" i="3"/>
  <c r="N1915" i="3" s="1"/>
  <c r="M1916" i="3"/>
  <c r="N1916" i="3" s="1"/>
  <c r="M1917" i="3"/>
  <c r="N1917" i="3" s="1"/>
  <c r="M1918" i="3"/>
  <c r="N1918" i="3" s="1"/>
  <c r="M1919" i="3"/>
  <c r="N1919" i="3" s="1"/>
  <c r="M1920" i="3"/>
  <c r="N1920" i="3" s="1"/>
  <c r="M1921" i="3"/>
  <c r="N1921" i="3" s="1"/>
  <c r="M1922" i="3"/>
  <c r="N1922" i="3" s="1"/>
  <c r="M1923" i="3"/>
  <c r="N1923" i="3" s="1"/>
  <c r="M1924" i="3"/>
  <c r="N1924" i="3" s="1"/>
  <c r="M1925" i="3"/>
  <c r="M1926" i="3"/>
  <c r="M1927" i="3"/>
  <c r="N1927" i="3" s="1"/>
  <c r="M1928" i="3"/>
  <c r="N1928" i="3" s="1"/>
  <c r="M1929" i="3"/>
  <c r="N1929" i="3" s="1"/>
  <c r="M1930" i="3"/>
  <c r="N1930" i="3" s="1"/>
  <c r="M1907" i="3"/>
  <c r="N1907" i="3" s="1"/>
  <c r="A1905" i="3"/>
  <c r="A1932" i="3" s="1"/>
  <c r="M1879" i="3"/>
  <c r="N1879" i="3" s="1"/>
  <c r="M1880" i="3"/>
  <c r="N1880" i="3" s="1"/>
  <c r="M1881" i="3"/>
  <c r="N1881" i="3" s="1"/>
  <c r="M1882" i="3"/>
  <c r="N1882" i="3" s="1"/>
  <c r="M1883" i="3"/>
  <c r="N1883" i="3" s="1"/>
  <c r="M1884" i="3"/>
  <c r="N1884" i="3" s="1"/>
  <c r="M1885" i="3"/>
  <c r="N1885" i="3" s="1"/>
  <c r="M1886" i="3"/>
  <c r="N1886" i="3" s="1"/>
  <c r="M1887" i="3"/>
  <c r="N1887" i="3" s="1"/>
  <c r="M1888" i="3"/>
  <c r="N1888" i="3" s="1"/>
  <c r="M1889" i="3"/>
  <c r="N1889" i="3" s="1"/>
  <c r="M1890" i="3"/>
  <c r="N1890" i="3" s="1"/>
  <c r="M1891" i="3"/>
  <c r="N1891" i="3" s="1"/>
  <c r="M1892" i="3"/>
  <c r="N1892" i="3" s="1"/>
  <c r="M1893" i="3"/>
  <c r="N1893" i="3" s="1"/>
  <c r="M1894" i="3"/>
  <c r="N1894" i="3" s="1"/>
  <c r="M1895" i="3"/>
  <c r="N1895" i="3" s="1"/>
  <c r="M1896" i="3"/>
  <c r="N1896" i="3" s="1"/>
  <c r="M1897" i="3"/>
  <c r="N1897" i="3" s="1"/>
  <c r="M1898" i="3"/>
  <c r="N1898" i="3" s="1"/>
  <c r="M1899" i="3"/>
  <c r="N1899" i="3" s="1"/>
  <c r="M1900" i="3"/>
  <c r="N1900" i="3" s="1"/>
  <c r="M1901" i="3"/>
  <c r="N1901" i="3" s="1"/>
  <c r="M1878" i="3"/>
  <c r="N1878" i="3" s="1"/>
  <c r="M1852" i="3"/>
  <c r="N1852" i="3" s="1"/>
  <c r="M1853" i="3"/>
  <c r="N1853" i="3" s="1"/>
  <c r="M1854" i="3"/>
  <c r="N1854" i="3" s="1"/>
  <c r="M1855" i="3"/>
  <c r="N1855" i="3" s="1"/>
  <c r="M1856" i="3"/>
  <c r="N1856" i="3" s="1"/>
  <c r="M1857" i="3"/>
  <c r="N1857" i="3" s="1"/>
  <c r="M1858" i="3"/>
  <c r="N1858" i="3" s="1"/>
  <c r="M1859" i="3"/>
  <c r="N1859" i="3" s="1"/>
  <c r="M1860" i="3"/>
  <c r="N1860" i="3" s="1"/>
  <c r="M1861" i="3"/>
  <c r="N1861" i="3" s="1"/>
  <c r="M1862" i="3"/>
  <c r="N1862" i="3" s="1"/>
  <c r="M1863" i="3"/>
  <c r="N1863" i="3" s="1"/>
  <c r="M1864" i="3"/>
  <c r="N1864" i="3" s="1"/>
  <c r="M1865" i="3"/>
  <c r="N1865" i="3" s="1"/>
  <c r="M1866" i="3"/>
  <c r="N1866" i="3" s="1"/>
  <c r="M1867" i="3"/>
  <c r="N1867" i="3" s="1"/>
  <c r="M1868" i="3"/>
  <c r="N1868" i="3" s="1"/>
  <c r="M1869" i="3"/>
  <c r="M1870" i="3"/>
  <c r="M1871" i="3"/>
  <c r="N1871" i="3" s="1"/>
  <c r="M1872" i="3"/>
  <c r="N1872" i="3" s="1"/>
  <c r="M1873" i="3"/>
  <c r="N1873" i="3" s="1"/>
  <c r="M1874" i="3"/>
  <c r="N1874" i="3" s="1"/>
  <c r="M1851" i="3"/>
  <c r="N1851" i="3" s="1"/>
  <c r="A1849" i="3"/>
  <c r="A1876" i="3" s="1"/>
  <c r="M1823" i="3"/>
  <c r="N1823" i="3" s="1"/>
  <c r="M1824" i="3"/>
  <c r="N1824" i="3" s="1"/>
  <c r="M1825" i="3"/>
  <c r="N1825" i="3" s="1"/>
  <c r="M1826" i="3"/>
  <c r="N1826" i="3" s="1"/>
  <c r="M1827" i="3"/>
  <c r="N1827" i="3" s="1"/>
  <c r="M1828" i="3"/>
  <c r="N1828" i="3" s="1"/>
  <c r="M1829" i="3"/>
  <c r="N1829" i="3" s="1"/>
  <c r="M1830" i="3"/>
  <c r="N1830" i="3" s="1"/>
  <c r="M1831" i="3"/>
  <c r="N1831" i="3" s="1"/>
  <c r="M1832" i="3"/>
  <c r="N1832" i="3" s="1"/>
  <c r="M1833" i="3"/>
  <c r="N1833" i="3" s="1"/>
  <c r="M1834" i="3"/>
  <c r="N1834" i="3" s="1"/>
  <c r="M1835" i="3"/>
  <c r="N1835" i="3" s="1"/>
  <c r="M1836" i="3"/>
  <c r="N1836" i="3" s="1"/>
  <c r="M1837" i="3"/>
  <c r="N1837" i="3" s="1"/>
  <c r="M1838" i="3"/>
  <c r="N1838" i="3" s="1"/>
  <c r="M1839" i="3"/>
  <c r="N1839" i="3" s="1"/>
  <c r="M1840" i="3"/>
  <c r="N1840" i="3" s="1"/>
  <c r="M1841" i="3"/>
  <c r="N1841" i="3" s="1"/>
  <c r="M1842" i="3"/>
  <c r="N1842" i="3" s="1"/>
  <c r="M1843" i="3"/>
  <c r="N1843" i="3" s="1"/>
  <c r="M1844" i="3"/>
  <c r="N1844" i="3" s="1"/>
  <c r="M1845" i="3"/>
  <c r="N1845" i="3" s="1"/>
  <c r="M1822" i="3"/>
  <c r="N1822" i="3" s="1"/>
  <c r="M1796" i="3"/>
  <c r="N1796" i="3" s="1"/>
  <c r="M1797" i="3"/>
  <c r="N1797" i="3" s="1"/>
  <c r="M1798" i="3"/>
  <c r="N1798" i="3" s="1"/>
  <c r="M1799" i="3"/>
  <c r="N1799" i="3" s="1"/>
  <c r="M1800" i="3"/>
  <c r="N1800" i="3" s="1"/>
  <c r="M1801" i="3"/>
  <c r="N1801" i="3" s="1"/>
  <c r="M1802" i="3"/>
  <c r="N1802" i="3" s="1"/>
  <c r="M1803" i="3"/>
  <c r="N1803" i="3" s="1"/>
  <c r="M1804" i="3"/>
  <c r="N1804" i="3" s="1"/>
  <c r="M1805" i="3"/>
  <c r="N1805" i="3" s="1"/>
  <c r="M1806" i="3"/>
  <c r="N1806" i="3" s="1"/>
  <c r="M1807" i="3"/>
  <c r="N1807" i="3" s="1"/>
  <c r="M1808" i="3"/>
  <c r="N1808" i="3" s="1"/>
  <c r="M1809" i="3"/>
  <c r="N1809" i="3" s="1"/>
  <c r="M1810" i="3"/>
  <c r="N1810" i="3" s="1"/>
  <c r="M1811" i="3"/>
  <c r="N1811" i="3" s="1"/>
  <c r="M1812" i="3"/>
  <c r="N1812" i="3" s="1"/>
  <c r="M1813" i="3"/>
  <c r="M1814" i="3"/>
  <c r="M1815" i="3"/>
  <c r="N1815" i="3" s="1"/>
  <c r="M1816" i="3"/>
  <c r="N1816" i="3" s="1"/>
  <c r="M1817" i="3"/>
  <c r="N1817" i="3" s="1"/>
  <c r="M1818" i="3"/>
  <c r="N1818" i="3" s="1"/>
  <c r="M1795" i="3"/>
  <c r="N1795" i="3" s="1"/>
  <c r="A1793" i="3"/>
  <c r="A1820" i="3" s="1"/>
  <c r="M1767" i="3"/>
  <c r="N1767" i="3" s="1"/>
  <c r="M1768" i="3"/>
  <c r="N1768" i="3" s="1"/>
  <c r="M1769" i="3"/>
  <c r="N1769" i="3" s="1"/>
  <c r="M1770" i="3"/>
  <c r="N1770" i="3" s="1"/>
  <c r="M1771" i="3"/>
  <c r="N1771" i="3" s="1"/>
  <c r="M1772" i="3"/>
  <c r="N1772" i="3" s="1"/>
  <c r="M1773" i="3"/>
  <c r="N1773" i="3" s="1"/>
  <c r="M1774" i="3"/>
  <c r="N1774" i="3" s="1"/>
  <c r="M1775" i="3"/>
  <c r="N1775" i="3" s="1"/>
  <c r="M1776" i="3"/>
  <c r="N1776" i="3" s="1"/>
  <c r="M1777" i="3"/>
  <c r="N1777" i="3" s="1"/>
  <c r="M1778" i="3"/>
  <c r="N1778" i="3" s="1"/>
  <c r="M1779" i="3"/>
  <c r="N1779" i="3" s="1"/>
  <c r="M1780" i="3"/>
  <c r="N1780" i="3" s="1"/>
  <c r="M1781" i="3"/>
  <c r="N1781" i="3" s="1"/>
  <c r="M1782" i="3"/>
  <c r="N1782" i="3" s="1"/>
  <c r="M1783" i="3"/>
  <c r="N1783" i="3" s="1"/>
  <c r="M1784" i="3"/>
  <c r="N1784" i="3" s="1"/>
  <c r="M1785" i="3"/>
  <c r="N1785" i="3" s="1"/>
  <c r="M1786" i="3"/>
  <c r="N1786" i="3" s="1"/>
  <c r="M1787" i="3"/>
  <c r="N1787" i="3" s="1"/>
  <c r="M1788" i="3"/>
  <c r="N1788" i="3" s="1"/>
  <c r="M1789" i="3"/>
  <c r="N1789" i="3" s="1"/>
  <c r="M1766" i="3"/>
  <c r="N1766" i="3" s="1"/>
  <c r="M1740" i="3"/>
  <c r="N1740" i="3" s="1"/>
  <c r="M1741" i="3"/>
  <c r="N1741" i="3" s="1"/>
  <c r="M1742" i="3"/>
  <c r="N1742" i="3" s="1"/>
  <c r="M1743" i="3"/>
  <c r="N1743" i="3" s="1"/>
  <c r="M1744" i="3"/>
  <c r="N1744" i="3" s="1"/>
  <c r="M1745" i="3"/>
  <c r="N1745" i="3" s="1"/>
  <c r="M1746" i="3"/>
  <c r="N1746" i="3" s="1"/>
  <c r="M1747" i="3"/>
  <c r="N1747" i="3" s="1"/>
  <c r="M1748" i="3"/>
  <c r="N1748" i="3" s="1"/>
  <c r="M1749" i="3"/>
  <c r="N1749" i="3" s="1"/>
  <c r="M1750" i="3"/>
  <c r="N1750" i="3" s="1"/>
  <c r="M1751" i="3"/>
  <c r="N1751" i="3" s="1"/>
  <c r="M1752" i="3"/>
  <c r="N1752" i="3" s="1"/>
  <c r="M1753" i="3"/>
  <c r="N1753" i="3" s="1"/>
  <c r="M1754" i="3"/>
  <c r="N1754" i="3" s="1"/>
  <c r="M1755" i="3"/>
  <c r="N1755" i="3" s="1"/>
  <c r="M1756" i="3"/>
  <c r="N1756" i="3" s="1"/>
  <c r="M1757" i="3"/>
  <c r="M1758" i="3"/>
  <c r="M1759" i="3"/>
  <c r="N1759" i="3" s="1"/>
  <c r="M1760" i="3"/>
  <c r="N1760" i="3" s="1"/>
  <c r="M1761" i="3"/>
  <c r="N1761" i="3" s="1"/>
  <c r="M1762" i="3"/>
  <c r="N1762" i="3" s="1"/>
  <c r="M1739" i="3"/>
  <c r="N1739" i="3" s="1"/>
  <c r="A1737" i="3"/>
  <c r="A1764" i="3" s="1"/>
  <c r="M1711" i="3"/>
  <c r="N1711" i="3" s="1"/>
  <c r="M1712" i="3"/>
  <c r="N1712" i="3" s="1"/>
  <c r="M1713" i="3"/>
  <c r="N1713" i="3" s="1"/>
  <c r="M1714" i="3"/>
  <c r="N1714" i="3" s="1"/>
  <c r="M1715" i="3"/>
  <c r="N1715" i="3" s="1"/>
  <c r="M1716" i="3"/>
  <c r="N1716" i="3" s="1"/>
  <c r="M1717" i="3"/>
  <c r="N1717" i="3" s="1"/>
  <c r="M1718" i="3"/>
  <c r="N1718" i="3" s="1"/>
  <c r="M1719" i="3"/>
  <c r="N1719" i="3" s="1"/>
  <c r="M1720" i="3"/>
  <c r="N1720" i="3" s="1"/>
  <c r="M1721" i="3"/>
  <c r="N1721" i="3" s="1"/>
  <c r="M1722" i="3"/>
  <c r="N1722" i="3" s="1"/>
  <c r="M1723" i="3"/>
  <c r="N1723" i="3" s="1"/>
  <c r="M1724" i="3"/>
  <c r="N1724" i="3" s="1"/>
  <c r="M1725" i="3"/>
  <c r="N1725" i="3" s="1"/>
  <c r="M1726" i="3"/>
  <c r="N1726" i="3" s="1"/>
  <c r="M1727" i="3"/>
  <c r="N1727" i="3" s="1"/>
  <c r="M1728" i="3"/>
  <c r="N1728" i="3" s="1"/>
  <c r="M1729" i="3"/>
  <c r="N1729" i="3" s="1"/>
  <c r="M1730" i="3"/>
  <c r="N1730" i="3" s="1"/>
  <c r="M1731" i="3"/>
  <c r="N1731" i="3" s="1"/>
  <c r="M1732" i="3"/>
  <c r="N1732" i="3" s="1"/>
  <c r="M1733" i="3"/>
  <c r="N1733" i="3" s="1"/>
  <c r="M1710" i="3"/>
  <c r="N1710" i="3" s="1"/>
  <c r="M1684" i="3"/>
  <c r="N1684" i="3" s="1"/>
  <c r="M1685" i="3"/>
  <c r="N1685" i="3" s="1"/>
  <c r="M1686" i="3"/>
  <c r="N1686" i="3" s="1"/>
  <c r="M1687" i="3"/>
  <c r="N1687" i="3" s="1"/>
  <c r="M1688" i="3"/>
  <c r="N1688" i="3" s="1"/>
  <c r="M1689" i="3"/>
  <c r="N1689" i="3" s="1"/>
  <c r="M1690" i="3"/>
  <c r="N1690" i="3" s="1"/>
  <c r="M1691" i="3"/>
  <c r="N1691" i="3" s="1"/>
  <c r="M1692" i="3"/>
  <c r="N1692" i="3" s="1"/>
  <c r="M1693" i="3"/>
  <c r="N1693" i="3" s="1"/>
  <c r="M1694" i="3"/>
  <c r="N1694" i="3" s="1"/>
  <c r="M1695" i="3"/>
  <c r="N1695" i="3" s="1"/>
  <c r="M1696" i="3"/>
  <c r="N1696" i="3" s="1"/>
  <c r="M1697" i="3"/>
  <c r="N1697" i="3" s="1"/>
  <c r="M1698" i="3"/>
  <c r="N1698" i="3" s="1"/>
  <c r="M1699" i="3"/>
  <c r="N1699" i="3" s="1"/>
  <c r="M1700" i="3"/>
  <c r="N1700" i="3" s="1"/>
  <c r="M1701" i="3"/>
  <c r="M1702" i="3"/>
  <c r="M1703" i="3"/>
  <c r="N1703" i="3" s="1"/>
  <c r="M1704" i="3"/>
  <c r="N1704" i="3" s="1"/>
  <c r="M1705" i="3"/>
  <c r="N1705" i="3" s="1"/>
  <c r="M1706" i="3"/>
  <c r="N1706" i="3" s="1"/>
  <c r="M1683" i="3"/>
  <c r="N1683" i="3" s="1"/>
  <c r="A1681" i="3"/>
  <c r="A1708" i="3" s="1"/>
  <c r="M1655" i="3"/>
  <c r="N1655" i="3" s="1"/>
  <c r="M1656" i="3"/>
  <c r="N1656" i="3" s="1"/>
  <c r="M1657" i="3"/>
  <c r="N1657" i="3" s="1"/>
  <c r="M1658" i="3"/>
  <c r="N1658" i="3" s="1"/>
  <c r="M1659" i="3"/>
  <c r="N1659" i="3" s="1"/>
  <c r="M1660" i="3"/>
  <c r="N1660" i="3" s="1"/>
  <c r="M1661" i="3"/>
  <c r="N1661" i="3" s="1"/>
  <c r="M1662" i="3"/>
  <c r="N1662" i="3" s="1"/>
  <c r="M1663" i="3"/>
  <c r="N1663" i="3" s="1"/>
  <c r="M1664" i="3"/>
  <c r="N1664" i="3" s="1"/>
  <c r="M1665" i="3"/>
  <c r="N1665" i="3" s="1"/>
  <c r="M1666" i="3"/>
  <c r="N1666" i="3" s="1"/>
  <c r="M1667" i="3"/>
  <c r="N1667" i="3" s="1"/>
  <c r="M1668" i="3"/>
  <c r="N1668" i="3" s="1"/>
  <c r="M1669" i="3"/>
  <c r="N1669" i="3" s="1"/>
  <c r="M1670" i="3"/>
  <c r="N1670" i="3" s="1"/>
  <c r="M1671" i="3"/>
  <c r="N1671" i="3" s="1"/>
  <c r="M1672" i="3"/>
  <c r="N1672" i="3" s="1"/>
  <c r="M1673" i="3"/>
  <c r="N1673" i="3" s="1"/>
  <c r="M1674" i="3"/>
  <c r="N1674" i="3" s="1"/>
  <c r="M1675" i="3"/>
  <c r="N1675" i="3" s="1"/>
  <c r="M1676" i="3"/>
  <c r="N1676" i="3" s="1"/>
  <c r="M1677" i="3"/>
  <c r="N1677" i="3" s="1"/>
  <c r="M1654" i="3"/>
  <c r="N1654" i="3" s="1"/>
  <c r="M1628" i="3"/>
  <c r="N1628" i="3" s="1"/>
  <c r="M1629" i="3"/>
  <c r="N1629" i="3" s="1"/>
  <c r="M1630" i="3"/>
  <c r="N1630" i="3" s="1"/>
  <c r="M1631" i="3"/>
  <c r="N1631" i="3" s="1"/>
  <c r="M1632" i="3"/>
  <c r="N1632" i="3" s="1"/>
  <c r="M1633" i="3"/>
  <c r="N1633" i="3" s="1"/>
  <c r="M1634" i="3"/>
  <c r="N1634" i="3" s="1"/>
  <c r="M1635" i="3"/>
  <c r="N1635" i="3" s="1"/>
  <c r="M1636" i="3"/>
  <c r="N1636" i="3" s="1"/>
  <c r="M1637" i="3"/>
  <c r="N1637" i="3" s="1"/>
  <c r="M1638" i="3"/>
  <c r="N1638" i="3" s="1"/>
  <c r="M1639" i="3"/>
  <c r="N1639" i="3" s="1"/>
  <c r="M1640" i="3"/>
  <c r="N1640" i="3" s="1"/>
  <c r="M1641" i="3"/>
  <c r="N1641" i="3" s="1"/>
  <c r="M1642" i="3"/>
  <c r="N1642" i="3" s="1"/>
  <c r="M1643" i="3"/>
  <c r="N1643" i="3" s="1"/>
  <c r="M1644" i="3"/>
  <c r="N1644" i="3" s="1"/>
  <c r="M1645" i="3"/>
  <c r="M1646" i="3"/>
  <c r="M1647" i="3"/>
  <c r="N1647" i="3" s="1"/>
  <c r="M1648" i="3"/>
  <c r="N1648" i="3" s="1"/>
  <c r="M1649" i="3"/>
  <c r="N1649" i="3" s="1"/>
  <c r="M1650" i="3"/>
  <c r="N1650" i="3" s="1"/>
  <c r="M1627" i="3"/>
  <c r="N1627" i="3" s="1"/>
  <c r="A1625" i="3"/>
  <c r="A1652" i="3" s="1"/>
  <c r="M1599" i="3"/>
  <c r="N1599" i="3" s="1"/>
  <c r="M1600" i="3"/>
  <c r="N1600" i="3" s="1"/>
  <c r="M1601" i="3"/>
  <c r="N1601" i="3" s="1"/>
  <c r="M1602" i="3"/>
  <c r="N1602" i="3" s="1"/>
  <c r="M1603" i="3"/>
  <c r="N1603" i="3" s="1"/>
  <c r="M1604" i="3"/>
  <c r="N1604" i="3" s="1"/>
  <c r="M1605" i="3"/>
  <c r="N1605" i="3" s="1"/>
  <c r="M1606" i="3"/>
  <c r="N1606" i="3" s="1"/>
  <c r="M1607" i="3"/>
  <c r="N1607" i="3" s="1"/>
  <c r="M1608" i="3"/>
  <c r="N1608" i="3" s="1"/>
  <c r="M1609" i="3"/>
  <c r="N1609" i="3" s="1"/>
  <c r="M1610" i="3"/>
  <c r="N1610" i="3" s="1"/>
  <c r="M1611" i="3"/>
  <c r="N1611" i="3" s="1"/>
  <c r="M1612" i="3"/>
  <c r="N1612" i="3" s="1"/>
  <c r="M1613" i="3"/>
  <c r="N1613" i="3" s="1"/>
  <c r="M1614" i="3"/>
  <c r="N1614" i="3" s="1"/>
  <c r="M1615" i="3"/>
  <c r="N1615" i="3" s="1"/>
  <c r="M1616" i="3"/>
  <c r="N1616" i="3" s="1"/>
  <c r="M1617" i="3"/>
  <c r="N1617" i="3" s="1"/>
  <c r="M1618" i="3"/>
  <c r="N1618" i="3" s="1"/>
  <c r="M1619" i="3"/>
  <c r="N1619" i="3" s="1"/>
  <c r="M1620" i="3"/>
  <c r="N1620" i="3" s="1"/>
  <c r="M1621" i="3"/>
  <c r="N1621" i="3" s="1"/>
  <c r="M1598" i="3"/>
  <c r="N1598" i="3" s="1"/>
  <c r="M1572" i="3"/>
  <c r="N1572" i="3" s="1"/>
  <c r="M1573" i="3"/>
  <c r="N1573" i="3" s="1"/>
  <c r="M1574" i="3"/>
  <c r="N1574" i="3" s="1"/>
  <c r="M1575" i="3"/>
  <c r="N1575" i="3" s="1"/>
  <c r="M1576" i="3"/>
  <c r="N1576" i="3" s="1"/>
  <c r="M1577" i="3"/>
  <c r="N1577" i="3" s="1"/>
  <c r="M1578" i="3"/>
  <c r="N1578" i="3" s="1"/>
  <c r="M1579" i="3"/>
  <c r="N1579" i="3" s="1"/>
  <c r="M1580" i="3"/>
  <c r="N1580" i="3" s="1"/>
  <c r="M1581" i="3"/>
  <c r="N1581" i="3" s="1"/>
  <c r="M1582" i="3"/>
  <c r="N1582" i="3" s="1"/>
  <c r="M1583" i="3"/>
  <c r="N1583" i="3" s="1"/>
  <c r="M1584" i="3"/>
  <c r="N1584" i="3" s="1"/>
  <c r="M1585" i="3"/>
  <c r="N1585" i="3" s="1"/>
  <c r="M1586" i="3"/>
  <c r="N1586" i="3" s="1"/>
  <c r="M1587" i="3"/>
  <c r="N1587" i="3" s="1"/>
  <c r="M1588" i="3"/>
  <c r="N1588" i="3" s="1"/>
  <c r="M1589" i="3"/>
  <c r="M1590" i="3"/>
  <c r="M1591" i="3"/>
  <c r="N1591" i="3" s="1"/>
  <c r="M1592" i="3"/>
  <c r="N1592" i="3" s="1"/>
  <c r="M1593" i="3"/>
  <c r="N1593" i="3" s="1"/>
  <c r="M1594" i="3"/>
  <c r="N1594" i="3" s="1"/>
  <c r="M1571" i="3"/>
  <c r="N1571" i="3" s="1"/>
  <c r="A1569" i="3"/>
  <c r="A1596" i="3" s="1"/>
  <c r="M1543" i="3"/>
  <c r="N1543" i="3" s="1"/>
  <c r="M1544" i="3"/>
  <c r="N1544" i="3" s="1"/>
  <c r="M1545" i="3"/>
  <c r="N1545" i="3" s="1"/>
  <c r="M1546" i="3"/>
  <c r="N1546" i="3" s="1"/>
  <c r="M1547" i="3"/>
  <c r="N1547" i="3" s="1"/>
  <c r="M1548" i="3"/>
  <c r="N1548" i="3" s="1"/>
  <c r="M1549" i="3"/>
  <c r="N1549" i="3" s="1"/>
  <c r="M1550" i="3"/>
  <c r="N1550" i="3" s="1"/>
  <c r="M1551" i="3"/>
  <c r="N1551" i="3" s="1"/>
  <c r="M1552" i="3"/>
  <c r="N1552" i="3" s="1"/>
  <c r="M1553" i="3"/>
  <c r="N1553" i="3" s="1"/>
  <c r="M1554" i="3"/>
  <c r="N1554" i="3" s="1"/>
  <c r="M1555" i="3"/>
  <c r="N1555" i="3" s="1"/>
  <c r="M1556" i="3"/>
  <c r="N1556" i="3" s="1"/>
  <c r="M1557" i="3"/>
  <c r="N1557" i="3" s="1"/>
  <c r="M1558" i="3"/>
  <c r="N1558" i="3" s="1"/>
  <c r="M1559" i="3"/>
  <c r="N1559" i="3" s="1"/>
  <c r="M1560" i="3"/>
  <c r="N1560" i="3" s="1"/>
  <c r="M1561" i="3"/>
  <c r="N1561" i="3" s="1"/>
  <c r="M1562" i="3"/>
  <c r="N1562" i="3" s="1"/>
  <c r="M1563" i="3"/>
  <c r="N1563" i="3" s="1"/>
  <c r="M1564" i="3"/>
  <c r="N1564" i="3" s="1"/>
  <c r="M1565" i="3"/>
  <c r="N1565" i="3" s="1"/>
  <c r="M1542" i="3"/>
  <c r="N1542" i="3" s="1"/>
  <c r="M1516" i="3"/>
  <c r="N1516" i="3" s="1"/>
  <c r="M1517" i="3"/>
  <c r="N1517" i="3" s="1"/>
  <c r="M1518" i="3"/>
  <c r="N1518" i="3" s="1"/>
  <c r="M1519" i="3"/>
  <c r="N1519" i="3" s="1"/>
  <c r="M1520" i="3"/>
  <c r="N1520" i="3" s="1"/>
  <c r="M1521" i="3"/>
  <c r="N1521" i="3" s="1"/>
  <c r="M1522" i="3"/>
  <c r="N1522" i="3" s="1"/>
  <c r="M1523" i="3"/>
  <c r="N1523" i="3" s="1"/>
  <c r="M1524" i="3"/>
  <c r="N1524" i="3" s="1"/>
  <c r="M1525" i="3"/>
  <c r="N1525" i="3" s="1"/>
  <c r="M1526" i="3"/>
  <c r="N1526" i="3" s="1"/>
  <c r="M1527" i="3"/>
  <c r="N1527" i="3" s="1"/>
  <c r="M1528" i="3"/>
  <c r="N1528" i="3" s="1"/>
  <c r="M1529" i="3"/>
  <c r="N1529" i="3" s="1"/>
  <c r="M1530" i="3"/>
  <c r="N1530" i="3" s="1"/>
  <c r="M1531" i="3"/>
  <c r="N1531" i="3" s="1"/>
  <c r="M1532" i="3"/>
  <c r="N1532" i="3" s="1"/>
  <c r="M1533" i="3"/>
  <c r="M1534" i="3"/>
  <c r="M1535" i="3"/>
  <c r="N1535" i="3" s="1"/>
  <c r="M1536" i="3"/>
  <c r="N1536" i="3" s="1"/>
  <c r="M1537" i="3"/>
  <c r="N1537" i="3" s="1"/>
  <c r="M1538" i="3"/>
  <c r="N1538" i="3" s="1"/>
  <c r="M1515" i="3"/>
  <c r="N1515" i="3" s="1"/>
  <c r="A1513" i="3"/>
  <c r="A1540" i="3" s="1"/>
  <c r="M1487" i="3"/>
  <c r="N1487" i="3" s="1"/>
  <c r="M1488" i="3"/>
  <c r="N1488" i="3" s="1"/>
  <c r="M1489" i="3"/>
  <c r="N1489" i="3" s="1"/>
  <c r="M1490" i="3"/>
  <c r="N1490" i="3" s="1"/>
  <c r="M1491" i="3"/>
  <c r="N1491" i="3" s="1"/>
  <c r="M1492" i="3"/>
  <c r="N1492" i="3" s="1"/>
  <c r="M1493" i="3"/>
  <c r="N1493" i="3" s="1"/>
  <c r="M1494" i="3"/>
  <c r="N1494" i="3" s="1"/>
  <c r="M1495" i="3"/>
  <c r="N1495" i="3" s="1"/>
  <c r="M1496" i="3"/>
  <c r="N1496" i="3" s="1"/>
  <c r="M1497" i="3"/>
  <c r="N1497" i="3" s="1"/>
  <c r="M1498" i="3"/>
  <c r="N1498" i="3" s="1"/>
  <c r="M1499" i="3"/>
  <c r="N1499" i="3" s="1"/>
  <c r="M1500" i="3"/>
  <c r="N1500" i="3" s="1"/>
  <c r="M1501" i="3"/>
  <c r="N1501" i="3" s="1"/>
  <c r="M1502" i="3"/>
  <c r="N1502" i="3" s="1"/>
  <c r="M1503" i="3"/>
  <c r="N1503" i="3" s="1"/>
  <c r="M1504" i="3"/>
  <c r="N1504" i="3" s="1"/>
  <c r="M1505" i="3"/>
  <c r="N1505" i="3" s="1"/>
  <c r="M1506" i="3"/>
  <c r="N1506" i="3" s="1"/>
  <c r="M1507" i="3"/>
  <c r="N1507" i="3" s="1"/>
  <c r="M1508" i="3"/>
  <c r="N1508" i="3" s="1"/>
  <c r="M1509" i="3"/>
  <c r="N1509" i="3" s="1"/>
  <c r="M1486" i="3"/>
  <c r="N1486" i="3" s="1"/>
  <c r="M1460" i="3"/>
  <c r="N1460" i="3" s="1"/>
  <c r="M1461" i="3"/>
  <c r="N1461" i="3" s="1"/>
  <c r="M1462" i="3"/>
  <c r="N1462" i="3" s="1"/>
  <c r="M1463" i="3"/>
  <c r="N1463" i="3" s="1"/>
  <c r="M1464" i="3"/>
  <c r="N1464" i="3" s="1"/>
  <c r="M1465" i="3"/>
  <c r="N1465" i="3" s="1"/>
  <c r="M1466" i="3"/>
  <c r="N1466" i="3" s="1"/>
  <c r="M1467" i="3"/>
  <c r="N1467" i="3" s="1"/>
  <c r="M1468" i="3"/>
  <c r="N1468" i="3" s="1"/>
  <c r="M1469" i="3"/>
  <c r="N1469" i="3" s="1"/>
  <c r="M1470" i="3"/>
  <c r="N1470" i="3" s="1"/>
  <c r="M1471" i="3"/>
  <c r="N1471" i="3" s="1"/>
  <c r="M1472" i="3"/>
  <c r="N1472" i="3" s="1"/>
  <c r="M1473" i="3"/>
  <c r="N1473" i="3" s="1"/>
  <c r="M1474" i="3"/>
  <c r="N1474" i="3" s="1"/>
  <c r="M1475" i="3"/>
  <c r="N1475" i="3" s="1"/>
  <c r="M1476" i="3"/>
  <c r="N1476" i="3" s="1"/>
  <c r="M1477" i="3"/>
  <c r="M1478" i="3"/>
  <c r="M1479" i="3"/>
  <c r="N1479" i="3" s="1"/>
  <c r="M1480" i="3"/>
  <c r="N1480" i="3" s="1"/>
  <c r="M1481" i="3"/>
  <c r="N1481" i="3" s="1"/>
  <c r="M1482" i="3"/>
  <c r="N1482" i="3" s="1"/>
  <c r="M1459" i="3"/>
  <c r="N1459" i="3" s="1"/>
  <c r="A1457" i="3"/>
  <c r="A1484" i="3" s="1"/>
  <c r="M1431" i="3"/>
  <c r="N1431" i="3" s="1"/>
  <c r="M1432" i="3"/>
  <c r="N1432" i="3" s="1"/>
  <c r="M1433" i="3"/>
  <c r="N1433" i="3" s="1"/>
  <c r="M1434" i="3"/>
  <c r="N1434" i="3" s="1"/>
  <c r="M1435" i="3"/>
  <c r="N1435" i="3" s="1"/>
  <c r="M1436" i="3"/>
  <c r="N1436" i="3" s="1"/>
  <c r="M1437" i="3"/>
  <c r="N1437" i="3" s="1"/>
  <c r="M1438" i="3"/>
  <c r="N1438" i="3" s="1"/>
  <c r="M1439" i="3"/>
  <c r="N1439" i="3" s="1"/>
  <c r="M1440" i="3"/>
  <c r="N1440" i="3" s="1"/>
  <c r="M1441" i="3"/>
  <c r="N1441" i="3" s="1"/>
  <c r="M1442" i="3"/>
  <c r="N1442" i="3" s="1"/>
  <c r="M1443" i="3"/>
  <c r="N1443" i="3" s="1"/>
  <c r="M1444" i="3"/>
  <c r="N1444" i="3" s="1"/>
  <c r="M1445" i="3"/>
  <c r="N1445" i="3" s="1"/>
  <c r="M1446" i="3"/>
  <c r="N1446" i="3" s="1"/>
  <c r="M1447" i="3"/>
  <c r="N1447" i="3" s="1"/>
  <c r="M1448" i="3"/>
  <c r="N1448" i="3" s="1"/>
  <c r="M1449" i="3"/>
  <c r="N1449" i="3" s="1"/>
  <c r="M1450" i="3"/>
  <c r="N1450" i="3" s="1"/>
  <c r="M1451" i="3"/>
  <c r="N1451" i="3" s="1"/>
  <c r="M1452" i="3"/>
  <c r="N1452" i="3" s="1"/>
  <c r="M1453" i="3"/>
  <c r="N1453" i="3" s="1"/>
  <c r="M1430" i="3"/>
  <c r="N1430" i="3" s="1"/>
  <c r="M1404" i="3"/>
  <c r="N1404" i="3" s="1"/>
  <c r="M1405" i="3"/>
  <c r="N1405" i="3" s="1"/>
  <c r="M1406" i="3"/>
  <c r="N1406" i="3" s="1"/>
  <c r="M1407" i="3"/>
  <c r="N1407" i="3" s="1"/>
  <c r="M1408" i="3"/>
  <c r="N1408" i="3" s="1"/>
  <c r="M1409" i="3"/>
  <c r="N1409" i="3" s="1"/>
  <c r="M1410" i="3"/>
  <c r="N1410" i="3" s="1"/>
  <c r="M1411" i="3"/>
  <c r="N1411" i="3" s="1"/>
  <c r="M1412" i="3"/>
  <c r="N1412" i="3" s="1"/>
  <c r="M1413" i="3"/>
  <c r="N1413" i="3" s="1"/>
  <c r="M1414" i="3"/>
  <c r="N1414" i="3" s="1"/>
  <c r="M1415" i="3"/>
  <c r="N1415" i="3" s="1"/>
  <c r="M1416" i="3"/>
  <c r="N1416" i="3" s="1"/>
  <c r="M1417" i="3"/>
  <c r="N1417" i="3" s="1"/>
  <c r="M1418" i="3"/>
  <c r="N1418" i="3" s="1"/>
  <c r="M1419" i="3"/>
  <c r="N1419" i="3" s="1"/>
  <c r="M1420" i="3"/>
  <c r="N1420" i="3" s="1"/>
  <c r="M1421" i="3"/>
  <c r="M1422" i="3"/>
  <c r="M1423" i="3"/>
  <c r="N1423" i="3" s="1"/>
  <c r="M1424" i="3"/>
  <c r="N1424" i="3" s="1"/>
  <c r="M1425" i="3"/>
  <c r="N1425" i="3" s="1"/>
  <c r="M1426" i="3"/>
  <c r="N1426" i="3" s="1"/>
  <c r="M1403" i="3"/>
  <c r="N1403" i="3" s="1"/>
  <c r="A1401" i="3"/>
  <c r="A1428" i="3" s="1"/>
  <c r="M1375" i="3"/>
  <c r="N1375" i="3" s="1"/>
  <c r="M1376" i="3"/>
  <c r="N1376" i="3" s="1"/>
  <c r="M1377" i="3"/>
  <c r="N1377" i="3" s="1"/>
  <c r="M1378" i="3"/>
  <c r="N1378" i="3" s="1"/>
  <c r="M1379" i="3"/>
  <c r="N1379" i="3" s="1"/>
  <c r="M1380" i="3"/>
  <c r="N1380" i="3" s="1"/>
  <c r="M1381" i="3"/>
  <c r="N1381" i="3" s="1"/>
  <c r="M1382" i="3"/>
  <c r="N1382" i="3" s="1"/>
  <c r="M1383" i="3"/>
  <c r="N1383" i="3" s="1"/>
  <c r="M1384" i="3"/>
  <c r="N1384" i="3" s="1"/>
  <c r="M1385" i="3"/>
  <c r="N1385" i="3" s="1"/>
  <c r="M1386" i="3"/>
  <c r="N1386" i="3" s="1"/>
  <c r="M1387" i="3"/>
  <c r="N1387" i="3" s="1"/>
  <c r="M1388" i="3"/>
  <c r="N1388" i="3" s="1"/>
  <c r="M1389" i="3"/>
  <c r="N1389" i="3" s="1"/>
  <c r="M1390" i="3"/>
  <c r="N1390" i="3" s="1"/>
  <c r="M1391" i="3"/>
  <c r="N1391" i="3" s="1"/>
  <c r="M1392" i="3"/>
  <c r="N1392" i="3" s="1"/>
  <c r="M1393" i="3"/>
  <c r="N1393" i="3" s="1"/>
  <c r="M1394" i="3"/>
  <c r="N1394" i="3" s="1"/>
  <c r="M1395" i="3"/>
  <c r="N1395" i="3" s="1"/>
  <c r="M1396" i="3"/>
  <c r="N1396" i="3" s="1"/>
  <c r="M1397" i="3"/>
  <c r="N1397" i="3" s="1"/>
  <c r="M1374" i="3"/>
  <c r="N1374" i="3" s="1"/>
  <c r="M1348" i="3"/>
  <c r="N1348" i="3" s="1"/>
  <c r="M1349" i="3"/>
  <c r="N1349" i="3" s="1"/>
  <c r="M1350" i="3"/>
  <c r="N1350" i="3" s="1"/>
  <c r="M1351" i="3"/>
  <c r="N1351" i="3" s="1"/>
  <c r="M1352" i="3"/>
  <c r="N1352" i="3" s="1"/>
  <c r="M1353" i="3"/>
  <c r="N1353" i="3" s="1"/>
  <c r="M1354" i="3"/>
  <c r="N1354" i="3" s="1"/>
  <c r="M1355" i="3"/>
  <c r="N1355" i="3" s="1"/>
  <c r="M1356" i="3"/>
  <c r="N1356" i="3" s="1"/>
  <c r="M1357" i="3"/>
  <c r="N1357" i="3" s="1"/>
  <c r="M1358" i="3"/>
  <c r="N1358" i="3" s="1"/>
  <c r="M1359" i="3"/>
  <c r="N1359" i="3" s="1"/>
  <c r="M1360" i="3"/>
  <c r="N1360" i="3" s="1"/>
  <c r="M1361" i="3"/>
  <c r="N1361" i="3" s="1"/>
  <c r="M1362" i="3"/>
  <c r="N1362" i="3" s="1"/>
  <c r="M1363" i="3"/>
  <c r="N1363" i="3" s="1"/>
  <c r="M1364" i="3"/>
  <c r="N1364" i="3" s="1"/>
  <c r="M1365" i="3"/>
  <c r="M1366" i="3"/>
  <c r="M1367" i="3"/>
  <c r="N1367" i="3" s="1"/>
  <c r="M1368" i="3"/>
  <c r="N1368" i="3" s="1"/>
  <c r="M1369" i="3"/>
  <c r="N1369" i="3" s="1"/>
  <c r="M1370" i="3"/>
  <c r="N1370" i="3" s="1"/>
  <c r="M1347" i="3"/>
  <c r="N1347" i="3" s="1"/>
  <c r="A1345" i="3"/>
  <c r="A1372" i="3" s="1"/>
  <c r="M1319" i="3"/>
  <c r="N1319" i="3" s="1"/>
  <c r="M1320" i="3"/>
  <c r="N1320" i="3" s="1"/>
  <c r="M1321" i="3"/>
  <c r="N1321" i="3" s="1"/>
  <c r="M1322" i="3"/>
  <c r="N1322" i="3" s="1"/>
  <c r="M1323" i="3"/>
  <c r="N1323" i="3" s="1"/>
  <c r="M1324" i="3"/>
  <c r="N1324" i="3" s="1"/>
  <c r="M1325" i="3"/>
  <c r="N1325" i="3" s="1"/>
  <c r="M1326" i="3"/>
  <c r="N1326" i="3" s="1"/>
  <c r="M1327" i="3"/>
  <c r="N1327" i="3" s="1"/>
  <c r="M1328" i="3"/>
  <c r="N1328" i="3" s="1"/>
  <c r="M1329" i="3"/>
  <c r="N1329" i="3" s="1"/>
  <c r="M1330" i="3"/>
  <c r="N1330" i="3" s="1"/>
  <c r="M1331" i="3"/>
  <c r="N1331" i="3" s="1"/>
  <c r="M1332" i="3"/>
  <c r="N1332" i="3" s="1"/>
  <c r="M1333" i="3"/>
  <c r="N1333" i="3" s="1"/>
  <c r="M1334" i="3"/>
  <c r="N1334" i="3" s="1"/>
  <c r="M1335" i="3"/>
  <c r="N1335" i="3" s="1"/>
  <c r="M1336" i="3"/>
  <c r="N1336" i="3" s="1"/>
  <c r="M1337" i="3"/>
  <c r="N1337" i="3" s="1"/>
  <c r="M1338" i="3"/>
  <c r="N1338" i="3" s="1"/>
  <c r="M1339" i="3"/>
  <c r="N1339" i="3" s="1"/>
  <c r="M1340" i="3"/>
  <c r="N1340" i="3" s="1"/>
  <c r="M1341" i="3"/>
  <c r="N1341" i="3" s="1"/>
  <c r="M1318" i="3"/>
  <c r="N1318" i="3" s="1"/>
  <c r="M1292" i="3"/>
  <c r="N1292" i="3" s="1"/>
  <c r="M1293" i="3"/>
  <c r="N1293" i="3" s="1"/>
  <c r="M1294" i="3"/>
  <c r="N1294" i="3" s="1"/>
  <c r="M1295" i="3"/>
  <c r="N1295" i="3" s="1"/>
  <c r="M1296" i="3"/>
  <c r="N1296" i="3" s="1"/>
  <c r="M1297" i="3"/>
  <c r="N1297" i="3" s="1"/>
  <c r="M1298" i="3"/>
  <c r="N1298" i="3" s="1"/>
  <c r="M1299" i="3"/>
  <c r="N1299" i="3" s="1"/>
  <c r="M1300" i="3"/>
  <c r="N1300" i="3" s="1"/>
  <c r="M1301" i="3"/>
  <c r="N1301" i="3" s="1"/>
  <c r="M1302" i="3"/>
  <c r="N1302" i="3" s="1"/>
  <c r="M1303" i="3"/>
  <c r="N1303" i="3" s="1"/>
  <c r="M1304" i="3"/>
  <c r="N1304" i="3" s="1"/>
  <c r="M1305" i="3"/>
  <c r="N1305" i="3" s="1"/>
  <c r="M1306" i="3"/>
  <c r="N1306" i="3" s="1"/>
  <c r="M1307" i="3"/>
  <c r="N1307" i="3" s="1"/>
  <c r="M1308" i="3"/>
  <c r="N1308" i="3" s="1"/>
  <c r="M1309" i="3"/>
  <c r="M1310" i="3"/>
  <c r="M1311" i="3"/>
  <c r="N1311" i="3" s="1"/>
  <c r="M1312" i="3"/>
  <c r="N1312" i="3" s="1"/>
  <c r="M1313" i="3"/>
  <c r="N1313" i="3" s="1"/>
  <c r="M1314" i="3"/>
  <c r="N1314" i="3" s="1"/>
  <c r="M1291" i="3"/>
  <c r="N1291" i="3" s="1"/>
  <c r="A1289" i="3"/>
  <c r="A1316" i="3" s="1"/>
  <c r="M1263" i="3"/>
  <c r="N1263" i="3" s="1"/>
  <c r="M1264" i="3"/>
  <c r="N1264" i="3" s="1"/>
  <c r="M1265" i="3"/>
  <c r="N1265" i="3" s="1"/>
  <c r="M1266" i="3"/>
  <c r="N1266" i="3" s="1"/>
  <c r="M1267" i="3"/>
  <c r="N1267" i="3" s="1"/>
  <c r="M1268" i="3"/>
  <c r="N1268" i="3" s="1"/>
  <c r="M1269" i="3"/>
  <c r="N1269" i="3" s="1"/>
  <c r="M1270" i="3"/>
  <c r="N1270" i="3" s="1"/>
  <c r="M1271" i="3"/>
  <c r="N1271" i="3" s="1"/>
  <c r="M1272" i="3"/>
  <c r="N1272" i="3" s="1"/>
  <c r="M1273" i="3"/>
  <c r="N1273" i="3" s="1"/>
  <c r="M1274" i="3"/>
  <c r="N1274" i="3" s="1"/>
  <c r="M1275" i="3"/>
  <c r="N1275" i="3" s="1"/>
  <c r="M1276" i="3"/>
  <c r="N1276" i="3" s="1"/>
  <c r="M1277" i="3"/>
  <c r="N1277" i="3" s="1"/>
  <c r="M1278" i="3"/>
  <c r="N1278" i="3" s="1"/>
  <c r="M1279" i="3"/>
  <c r="N1279" i="3" s="1"/>
  <c r="M1280" i="3"/>
  <c r="N1280" i="3" s="1"/>
  <c r="M1281" i="3"/>
  <c r="N1281" i="3" s="1"/>
  <c r="M1282" i="3"/>
  <c r="N1282" i="3" s="1"/>
  <c r="M1283" i="3"/>
  <c r="N1283" i="3" s="1"/>
  <c r="M1284" i="3"/>
  <c r="N1284" i="3" s="1"/>
  <c r="M1285" i="3"/>
  <c r="N1285" i="3" s="1"/>
  <c r="M1262" i="3"/>
  <c r="N1262" i="3" s="1"/>
  <c r="M1236" i="3"/>
  <c r="N1236" i="3" s="1"/>
  <c r="M1237" i="3"/>
  <c r="N1237" i="3" s="1"/>
  <c r="M1238" i="3"/>
  <c r="N1238" i="3" s="1"/>
  <c r="M1239" i="3"/>
  <c r="N1239" i="3" s="1"/>
  <c r="M1240" i="3"/>
  <c r="N1240" i="3" s="1"/>
  <c r="M1241" i="3"/>
  <c r="N1241" i="3" s="1"/>
  <c r="M1242" i="3"/>
  <c r="N1242" i="3" s="1"/>
  <c r="M1243" i="3"/>
  <c r="N1243" i="3" s="1"/>
  <c r="M1244" i="3"/>
  <c r="N1244" i="3" s="1"/>
  <c r="M1245" i="3"/>
  <c r="N1245" i="3" s="1"/>
  <c r="M1246" i="3"/>
  <c r="N1246" i="3" s="1"/>
  <c r="M1247" i="3"/>
  <c r="N1247" i="3" s="1"/>
  <c r="M1248" i="3"/>
  <c r="N1248" i="3" s="1"/>
  <c r="M1249" i="3"/>
  <c r="N1249" i="3" s="1"/>
  <c r="M1250" i="3"/>
  <c r="N1250" i="3" s="1"/>
  <c r="M1251" i="3"/>
  <c r="N1251" i="3" s="1"/>
  <c r="M1252" i="3"/>
  <c r="N1252" i="3" s="1"/>
  <c r="M1253" i="3"/>
  <c r="M1254" i="3"/>
  <c r="M1255" i="3"/>
  <c r="N1255" i="3" s="1"/>
  <c r="M1256" i="3"/>
  <c r="N1256" i="3" s="1"/>
  <c r="M1257" i="3"/>
  <c r="N1257" i="3" s="1"/>
  <c r="M1258" i="3"/>
  <c r="N1258" i="3" s="1"/>
  <c r="M1235" i="3"/>
  <c r="N1235" i="3" s="1"/>
  <c r="A1233" i="3"/>
  <c r="A1260" i="3" s="1"/>
  <c r="M1207" i="3"/>
  <c r="N1207" i="3" s="1"/>
  <c r="M1208" i="3"/>
  <c r="N1208" i="3" s="1"/>
  <c r="M1209" i="3"/>
  <c r="N1209" i="3" s="1"/>
  <c r="M1210" i="3"/>
  <c r="N1210" i="3" s="1"/>
  <c r="M1211" i="3"/>
  <c r="N1211" i="3" s="1"/>
  <c r="M1212" i="3"/>
  <c r="N1212" i="3" s="1"/>
  <c r="M1213" i="3"/>
  <c r="N1213" i="3" s="1"/>
  <c r="M1214" i="3"/>
  <c r="N1214" i="3" s="1"/>
  <c r="M1215" i="3"/>
  <c r="N1215" i="3" s="1"/>
  <c r="M1216" i="3"/>
  <c r="N1216" i="3" s="1"/>
  <c r="M1217" i="3"/>
  <c r="N1217" i="3" s="1"/>
  <c r="M1218" i="3"/>
  <c r="N1218" i="3" s="1"/>
  <c r="M1219" i="3"/>
  <c r="N1219" i="3" s="1"/>
  <c r="M1220" i="3"/>
  <c r="N1220" i="3" s="1"/>
  <c r="M1221" i="3"/>
  <c r="N1221" i="3" s="1"/>
  <c r="M1222" i="3"/>
  <c r="N1222" i="3" s="1"/>
  <c r="M1223" i="3"/>
  <c r="N1223" i="3" s="1"/>
  <c r="M1224" i="3"/>
  <c r="N1224" i="3" s="1"/>
  <c r="M1225" i="3"/>
  <c r="N1225" i="3" s="1"/>
  <c r="M1226" i="3"/>
  <c r="N1226" i="3" s="1"/>
  <c r="M1227" i="3"/>
  <c r="N1227" i="3" s="1"/>
  <c r="M1228" i="3"/>
  <c r="N1228" i="3" s="1"/>
  <c r="M1229" i="3"/>
  <c r="N1229" i="3" s="1"/>
  <c r="M1206" i="3"/>
  <c r="N1206" i="3" s="1"/>
  <c r="M1180" i="3"/>
  <c r="N1180" i="3" s="1"/>
  <c r="M1181" i="3"/>
  <c r="N1181" i="3" s="1"/>
  <c r="M1182" i="3"/>
  <c r="N1182" i="3" s="1"/>
  <c r="M1183" i="3"/>
  <c r="N1183" i="3" s="1"/>
  <c r="M1184" i="3"/>
  <c r="N1184" i="3" s="1"/>
  <c r="M1185" i="3"/>
  <c r="N1185" i="3" s="1"/>
  <c r="M1186" i="3"/>
  <c r="N1186" i="3" s="1"/>
  <c r="M1187" i="3"/>
  <c r="N1187" i="3" s="1"/>
  <c r="M1188" i="3"/>
  <c r="N1188" i="3" s="1"/>
  <c r="M1189" i="3"/>
  <c r="N1189" i="3" s="1"/>
  <c r="M1190" i="3"/>
  <c r="N1190" i="3" s="1"/>
  <c r="M1191" i="3"/>
  <c r="N1191" i="3" s="1"/>
  <c r="M1192" i="3"/>
  <c r="N1192" i="3" s="1"/>
  <c r="M1193" i="3"/>
  <c r="N1193" i="3" s="1"/>
  <c r="M1194" i="3"/>
  <c r="N1194" i="3" s="1"/>
  <c r="M1195" i="3"/>
  <c r="N1195" i="3" s="1"/>
  <c r="M1196" i="3"/>
  <c r="N1196" i="3" s="1"/>
  <c r="M1197" i="3"/>
  <c r="M1198" i="3"/>
  <c r="M1199" i="3"/>
  <c r="N1199" i="3" s="1"/>
  <c r="M1200" i="3"/>
  <c r="N1200" i="3" s="1"/>
  <c r="M1201" i="3"/>
  <c r="N1201" i="3" s="1"/>
  <c r="M1202" i="3"/>
  <c r="N1202" i="3" s="1"/>
  <c r="M1179" i="3"/>
  <c r="N1179" i="3" s="1"/>
  <c r="A1177" i="3"/>
  <c r="A1204" i="3" s="1"/>
  <c r="M1151" i="3"/>
  <c r="N1151" i="3" s="1"/>
  <c r="M1152" i="3"/>
  <c r="N1152" i="3" s="1"/>
  <c r="M1153" i="3"/>
  <c r="N1153" i="3" s="1"/>
  <c r="M1154" i="3"/>
  <c r="N1154" i="3" s="1"/>
  <c r="M1155" i="3"/>
  <c r="N1155" i="3" s="1"/>
  <c r="M1156" i="3"/>
  <c r="N1156" i="3" s="1"/>
  <c r="M1157" i="3"/>
  <c r="N1157" i="3" s="1"/>
  <c r="M1158" i="3"/>
  <c r="N1158" i="3" s="1"/>
  <c r="M1159" i="3"/>
  <c r="N1159" i="3" s="1"/>
  <c r="M1160" i="3"/>
  <c r="N1160" i="3" s="1"/>
  <c r="M1161" i="3"/>
  <c r="N1161" i="3" s="1"/>
  <c r="M1162" i="3"/>
  <c r="N1162" i="3" s="1"/>
  <c r="M1163" i="3"/>
  <c r="N1163" i="3" s="1"/>
  <c r="M1164" i="3"/>
  <c r="N1164" i="3" s="1"/>
  <c r="M1165" i="3"/>
  <c r="N1165" i="3" s="1"/>
  <c r="M1166" i="3"/>
  <c r="N1166" i="3" s="1"/>
  <c r="M1167" i="3"/>
  <c r="N1167" i="3" s="1"/>
  <c r="M1168" i="3"/>
  <c r="N1168" i="3" s="1"/>
  <c r="M1169" i="3"/>
  <c r="N1169" i="3" s="1"/>
  <c r="M1170" i="3"/>
  <c r="N1170" i="3" s="1"/>
  <c r="M1171" i="3"/>
  <c r="N1171" i="3" s="1"/>
  <c r="M1172" i="3"/>
  <c r="N1172" i="3" s="1"/>
  <c r="M1173" i="3"/>
  <c r="N1173" i="3" s="1"/>
  <c r="M1150" i="3"/>
  <c r="N1150" i="3" s="1"/>
  <c r="M1124" i="3"/>
  <c r="N1124" i="3" s="1"/>
  <c r="M1125" i="3"/>
  <c r="N1125" i="3" s="1"/>
  <c r="M1126" i="3"/>
  <c r="N1126" i="3" s="1"/>
  <c r="M1127" i="3"/>
  <c r="N1127" i="3" s="1"/>
  <c r="M1128" i="3"/>
  <c r="N1128" i="3" s="1"/>
  <c r="M1129" i="3"/>
  <c r="N1129" i="3" s="1"/>
  <c r="M1130" i="3"/>
  <c r="N1130" i="3" s="1"/>
  <c r="M1131" i="3"/>
  <c r="M1132" i="3"/>
  <c r="N1132" i="3" s="1"/>
  <c r="M1133" i="3"/>
  <c r="N1133" i="3" s="1"/>
  <c r="M1134" i="3"/>
  <c r="N1134" i="3" s="1"/>
  <c r="M1135" i="3"/>
  <c r="N1135" i="3" s="1"/>
  <c r="M1136" i="3"/>
  <c r="N1136" i="3" s="1"/>
  <c r="M1137" i="3"/>
  <c r="N1137" i="3" s="1"/>
  <c r="M1138" i="3"/>
  <c r="N1138" i="3" s="1"/>
  <c r="M1139" i="3"/>
  <c r="N1139" i="3" s="1"/>
  <c r="M1140" i="3"/>
  <c r="N1140" i="3" s="1"/>
  <c r="M1141" i="3"/>
  <c r="M1142" i="3"/>
  <c r="M1143" i="3"/>
  <c r="N1143" i="3" s="1"/>
  <c r="M1144" i="3"/>
  <c r="N1144" i="3" s="1"/>
  <c r="M1145" i="3"/>
  <c r="M1146" i="3"/>
  <c r="N1146" i="3" s="1"/>
  <c r="M1123" i="3"/>
  <c r="A1121" i="3"/>
  <c r="A1148" i="3" s="1"/>
  <c r="M1095" i="3"/>
  <c r="N1095" i="3" s="1"/>
  <c r="M1096" i="3"/>
  <c r="N1096" i="3" s="1"/>
  <c r="M1097" i="3"/>
  <c r="N1097" i="3" s="1"/>
  <c r="M1098" i="3"/>
  <c r="N1098" i="3" s="1"/>
  <c r="M1099" i="3"/>
  <c r="N1099" i="3" s="1"/>
  <c r="M1100" i="3"/>
  <c r="N1100" i="3" s="1"/>
  <c r="M1101" i="3"/>
  <c r="N1101" i="3" s="1"/>
  <c r="M1102" i="3"/>
  <c r="N1102" i="3" s="1"/>
  <c r="M1103" i="3"/>
  <c r="N1103" i="3" s="1"/>
  <c r="M1104" i="3"/>
  <c r="N1104" i="3" s="1"/>
  <c r="M1105" i="3"/>
  <c r="N1105" i="3" s="1"/>
  <c r="M1106" i="3"/>
  <c r="N1106" i="3" s="1"/>
  <c r="M1107" i="3"/>
  <c r="N1107" i="3" s="1"/>
  <c r="M1108" i="3"/>
  <c r="N1108" i="3" s="1"/>
  <c r="M1109" i="3"/>
  <c r="N1109" i="3" s="1"/>
  <c r="M1110" i="3"/>
  <c r="N1110" i="3" s="1"/>
  <c r="M1111" i="3"/>
  <c r="N1111" i="3" s="1"/>
  <c r="M1112" i="3"/>
  <c r="N1112" i="3" s="1"/>
  <c r="M1113" i="3"/>
  <c r="N1113" i="3" s="1"/>
  <c r="M1114" i="3"/>
  <c r="N1114" i="3" s="1"/>
  <c r="M1115" i="3"/>
  <c r="N1115" i="3" s="1"/>
  <c r="M1116" i="3"/>
  <c r="N1116" i="3" s="1"/>
  <c r="M1117" i="3"/>
  <c r="N1117" i="3" s="1"/>
  <c r="M1094" i="3"/>
  <c r="N1094" i="3" s="1"/>
  <c r="M1068" i="3"/>
  <c r="N1068" i="3" s="1"/>
  <c r="M1069" i="3"/>
  <c r="N1069" i="3" s="1"/>
  <c r="M1070" i="3"/>
  <c r="N1070" i="3" s="1"/>
  <c r="M1071" i="3"/>
  <c r="N1071" i="3" s="1"/>
  <c r="M1072" i="3"/>
  <c r="N1072" i="3" s="1"/>
  <c r="M1073" i="3"/>
  <c r="N1073" i="3" s="1"/>
  <c r="M1074" i="3"/>
  <c r="N1074" i="3" s="1"/>
  <c r="M1075" i="3"/>
  <c r="N1075" i="3" s="1"/>
  <c r="M1076" i="3"/>
  <c r="N1076" i="3" s="1"/>
  <c r="M1077" i="3"/>
  <c r="N1077" i="3" s="1"/>
  <c r="M1078" i="3"/>
  <c r="N1078" i="3" s="1"/>
  <c r="M1079" i="3"/>
  <c r="N1079" i="3" s="1"/>
  <c r="M1080" i="3"/>
  <c r="N1080" i="3" s="1"/>
  <c r="M1081" i="3"/>
  <c r="N1081" i="3" s="1"/>
  <c r="M1082" i="3"/>
  <c r="N1082" i="3" s="1"/>
  <c r="M1083" i="3"/>
  <c r="N1083" i="3" s="1"/>
  <c r="M1084" i="3"/>
  <c r="N1084" i="3" s="1"/>
  <c r="M1085" i="3"/>
  <c r="M1086" i="3"/>
  <c r="M1087" i="3"/>
  <c r="N1087" i="3" s="1"/>
  <c r="M1088" i="3"/>
  <c r="N1088" i="3" s="1"/>
  <c r="M1089" i="3"/>
  <c r="N1089" i="3" s="1"/>
  <c r="M1090" i="3"/>
  <c r="N1090" i="3" s="1"/>
  <c r="M1067" i="3"/>
  <c r="N1067" i="3" s="1"/>
  <c r="A1065" i="3"/>
  <c r="A1092" i="3" s="1"/>
  <c r="M1039" i="3"/>
  <c r="N1039" i="3" s="1"/>
  <c r="M1040" i="3"/>
  <c r="N1040" i="3" s="1"/>
  <c r="M1041" i="3"/>
  <c r="N1041" i="3" s="1"/>
  <c r="M1042" i="3"/>
  <c r="N1042" i="3" s="1"/>
  <c r="M1043" i="3"/>
  <c r="N1043" i="3" s="1"/>
  <c r="M1044" i="3"/>
  <c r="N1044" i="3" s="1"/>
  <c r="M1045" i="3"/>
  <c r="N1045" i="3" s="1"/>
  <c r="M1046" i="3"/>
  <c r="N1046" i="3" s="1"/>
  <c r="M1047" i="3"/>
  <c r="N1047" i="3" s="1"/>
  <c r="M1048" i="3"/>
  <c r="N1048" i="3" s="1"/>
  <c r="M1049" i="3"/>
  <c r="N1049" i="3" s="1"/>
  <c r="M1050" i="3"/>
  <c r="N1050" i="3" s="1"/>
  <c r="M1051" i="3"/>
  <c r="N1051" i="3" s="1"/>
  <c r="M1052" i="3"/>
  <c r="N1052" i="3" s="1"/>
  <c r="M1053" i="3"/>
  <c r="N1053" i="3" s="1"/>
  <c r="M1054" i="3"/>
  <c r="N1054" i="3" s="1"/>
  <c r="M1055" i="3"/>
  <c r="N1055" i="3" s="1"/>
  <c r="M1056" i="3"/>
  <c r="N1056" i="3" s="1"/>
  <c r="M1057" i="3"/>
  <c r="N1057" i="3" s="1"/>
  <c r="M1058" i="3"/>
  <c r="N1058" i="3" s="1"/>
  <c r="M1059" i="3"/>
  <c r="N1059" i="3" s="1"/>
  <c r="M1060" i="3"/>
  <c r="N1060" i="3" s="1"/>
  <c r="M1061" i="3"/>
  <c r="N1061" i="3" s="1"/>
  <c r="M1038" i="3"/>
  <c r="N1038" i="3" s="1"/>
  <c r="M1012" i="3"/>
  <c r="M1013" i="3"/>
  <c r="N1013" i="3" s="1"/>
  <c r="M1014" i="3"/>
  <c r="M1015" i="3"/>
  <c r="N1015" i="3" s="1"/>
  <c r="M1016" i="3"/>
  <c r="N1016" i="3" s="1"/>
  <c r="M1017" i="3"/>
  <c r="N1017" i="3" s="1"/>
  <c r="M1018" i="3"/>
  <c r="N1018" i="3" s="1"/>
  <c r="M1019" i="3"/>
  <c r="M1020" i="3"/>
  <c r="M1021" i="3"/>
  <c r="N1021" i="3" s="1"/>
  <c r="M1022" i="3"/>
  <c r="M1023" i="3"/>
  <c r="N1023" i="3" s="1"/>
  <c r="M1024" i="3"/>
  <c r="M1025" i="3"/>
  <c r="N1025" i="3" s="1"/>
  <c r="M1026" i="3"/>
  <c r="N1026" i="3" s="1"/>
  <c r="M1027" i="3"/>
  <c r="N1027" i="3" s="1"/>
  <c r="M1028" i="3"/>
  <c r="M1029" i="3"/>
  <c r="M1030" i="3"/>
  <c r="M1031" i="3"/>
  <c r="N1031" i="3" s="1"/>
  <c r="M1032" i="3"/>
  <c r="N1032" i="3" s="1"/>
  <c r="M1033" i="3"/>
  <c r="M1034" i="3"/>
  <c r="M1011" i="3"/>
  <c r="A1009" i="3"/>
  <c r="A1036" i="3" s="1"/>
  <c r="M983" i="3"/>
  <c r="N983" i="3" s="1"/>
  <c r="M984" i="3"/>
  <c r="N984" i="3" s="1"/>
  <c r="M985" i="3"/>
  <c r="N985" i="3" s="1"/>
  <c r="M986" i="3"/>
  <c r="N986" i="3" s="1"/>
  <c r="M987" i="3"/>
  <c r="N987" i="3" s="1"/>
  <c r="M988" i="3"/>
  <c r="N988" i="3" s="1"/>
  <c r="M989" i="3"/>
  <c r="N989" i="3" s="1"/>
  <c r="M990" i="3"/>
  <c r="N990" i="3" s="1"/>
  <c r="M991" i="3"/>
  <c r="N991" i="3" s="1"/>
  <c r="M992" i="3"/>
  <c r="N992" i="3" s="1"/>
  <c r="M993" i="3"/>
  <c r="N993" i="3" s="1"/>
  <c r="M994" i="3"/>
  <c r="N994" i="3" s="1"/>
  <c r="M995" i="3"/>
  <c r="N995" i="3" s="1"/>
  <c r="M996" i="3"/>
  <c r="N996" i="3" s="1"/>
  <c r="M997" i="3"/>
  <c r="N997" i="3" s="1"/>
  <c r="M998" i="3"/>
  <c r="N998" i="3" s="1"/>
  <c r="M999" i="3"/>
  <c r="N999" i="3" s="1"/>
  <c r="M1000" i="3"/>
  <c r="N1000" i="3" s="1"/>
  <c r="M1001" i="3"/>
  <c r="N1001" i="3" s="1"/>
  <c r="M1002" i="3"/>
  <c r="N1002" i="3" s="1"/>
  <c r="M1003" i="3"/>
  <c r="N1003" i="3" s="1"/>
  <c r="M1004" i="3"/>
  <c r="N1004" i="3" s="1"/>
  <c r="M1005" i="3"/>
  <c r="N1005" i="3" s="1"/>
  <c r="M982" i="3"/>
  <c r="N982" i="3" s="1"/>
  <c r="M956" i="3"/>
  <c r="N956" i="3" s="1"/>
  <c r="M957" i="3"/>
  <c r="N957" i="3" s="1"/>
  <c r="M958" i="3"/>
  <c r="N958" i="3" s="1"/>
  <c r="M959" i="3"/>
  <c r="N959" i="3" s="1"/>
  <c r="M960" i="3"/>
  <c r="N960" i="3" s="1"/>
  <c r="M961" i="3"/>
  <c r="N961" i="3" s="1"/>
  <c r="M962" i="3"/>
  <c r="N962" i="3" s="1"/>
  <c r="M963" i="3"/>
  <c r="N963" i="3" s="1"/>
  <c r="M964" i="3"/>
  <c r="N964" i="3" s="1"/>
  <c r="M965" i="3"/>
  <c r="N965" i="3" s="1"/>
  <c r="M966" i="3"/>
  <c r="N966" i="3" s="1"/>
  <c r="M967" i="3"/>
  <c r="N967" i="3" s="1"/>
  <c r="M968" i="3"/>
  <c r="N968" i="3" s="1"/>
  <c r="M969" i="3"/>
  <c r="N969" i="3" s="1"/>
  <c r="M970" i="3"/>
  <c r="N970" i="3" s="1"/>
  <c r="M971" i="3"/>
  <c r="N971" i="3" s="1"/>
  <c r="M972" i="3"/>
  <c r="N972" i="3" s="1"/>
  <c r="M973" i="3"/>
  <c r="M974" i="3"/>
  <c r="M975" i="3"/>
  <c r="N975" i="3" s="1"/>
  <c r="M976" i="3"/>
  <c r="N976" i="3" s="1"/>
  <c r="M977" i="3"/>
  <c r="N977" i="3" s="1"/>
  <c r="M978" i="3"/>
  <c r="N978" i="3" s="1"/>
  <c r="M955" i="3"/>
  <c r="N955" i="3" s="1"/>
  <c r="A953" i="3"/>
  <c r="A980" i="3" s="1"/>
  <c r="M927" i="3"/>
  <c r="N927" i="3" s="1"/>
  <c r="M928" i="3"/>
  <c r="N928" i="3" s="1"/>
  <c r="M929" i="3"/>
  <c r="N929" i="3" s="1"/>
  <c r="M930" i="3"/>
  <c r="N930" i="3" s="1"/>
  <c r="M931" i="3"/>
  <c r="N931" i="3" s="1"/>
  <c r="M932" i="3"/>
  <c r="N932" i="3" s="1"/>
  <c r="M933" i="3"/>
  <c r="N933" i="3" s="1"/>
  <c r="M934" i="3"/>
  <c r="N934" i="3" s="1"/>
  <c r="M935" i="3"/>
  <c r="N935" i="3" s="1"/>
  <c r="M936" i="3"/>
  <c r="N936" i="3" s="1"/>
  <c r="M937" i="3"/>
  <c r="N937" i="3" s="1"/>
  <c r="M938" i="3"/>
  <c r="N938" i="3" s="1"/>
  <c r="M939" i="3"/>
  <c r="N939" i="3" s="1"/>
  <c r="M940" i="3"/>
  <c r="N940" i="3" s="1"/>
  <c r="M941" i="3"/>
  <c r="N941" i="3" s="1"/>
  <c r="M942" i="3"/>
  <c r="N942" i="3" s="1"/>
  <c r="M943" i="3"/>
  <c r="N943" i="3" s="1"/>
  <c r="M944" i="3"/>
  <c r="N944" i="3" s="1"/>
  <c r="M945" i="3"/>
  <c r="N945" i="3" s="1"/>
  <c r="M946" i="3"/>
  <c r="N946" i="3" s="1"/>
  <c r="M947" i="3"/>
  <c r="N947" i="3" s="1"/>
  <c r="M948" i="3"/>
  <c r="N948" i="3" s="1"/>
  <c r="M949" i="3"/>
  <c r="N949" i="3" s="1"/>
  <c r="M926" i="3"/>
  <c r="N926" i="3" s="1"/>
  <c r="M900" i="3"/>
  <c r="N900" i="3" s="1"/>
  <c r="M901" i="3"/>
  <c r="N901" i="3" s="1"/>
  <c r="M902" i="3"/>
  <c r="N902" i="3" s="1"/>
  <c r="M903" i="3"/>
  <c r="N903" i="3" s="1"/>
  <c r="M904" i="3"/>
  <c r="N904" i="3" s="1"/>
  <c r="M905" i="3"/>
  <c r="N905" i="3" s="1"/>
  <c r="M906" i="3"/>
  <c r="N906" i="3" s="1"/>
  <c r="M907" i="3"/>
  <c r="N907" i="3" s="1"/>
  <c r="M908" i="3"/>
  <c r="N908" i="3" s="1"/>
  <c r="M909" i="3"/>
  <c r="N909" i="3" s="1"/>
  <c r="M910" i="3"/>
  <c r="N910" i="3" s="1"/>
  <c r="M911" i="3"/>
  <c r="N911" i="3" s="1"/>
  <c r="M912" i="3"/>
  <c r="N912" i="3" s="1"/>
  <c r="M913" i="3"/>
  <c r="N913" i="3" s="1"/>
  <c r="M914" i="3"/>
  <c r="N914" i="3" s="1"/>
  <c r="M915" i="3"/>
  <c r="N915" i="3" s="1"/>
  <c r="M916" i="3"/>
  <c r="N916" i="3" s="1"/>
  <c r="M917" i="3"/>
  <c r="M918" i="3"/>
  <c r="M919" i="3"/>
  <c r="N919" i="3" s="1"/>
  <c r="M920" i="3"/>
  <c r="N920" i="3" s="1"/>
  <c r="M921" i="3"/>
  <c r="N921" i="3" s="1"/>
  <c r="M922" i="3"/>
  <c r="N922" i="3" s="1"/>
  <c r="M899" i="3"/>
  <c r="N899" i="3" s="1"/>
  <c r="A897" i="3"/>
  <c r="A924" i="3" s="1"/>
  <c r="M871" i="3"/>
  <c r="N871" i="3" s="1"/>
  <c r="M872" i="3"/>
  <c r="N872" i="3" s="1"/>
  <c r="M873" i="3"/>
  <c r="N873" i="3" s="1"/>
  <c r="M874" i="3"/>
  <c r="N874" i="3" s="1"/>
  <c r="M875" i="3"/>
  <c r="N875" i="3" s="1"/>
  <c r="M876" i="3"/>
  <c r="N876" i="3" s="1"/>
  <c r="M877" i="3"/>
  <c r="N877" i="3" s="1"/>
  <c r="M878" i="3"/>
  <c r="N878" i="3" s="1"/>
  <c r="M879" i="3"/>
  <c r="N879" i="3" s="1"/>
  <c r="M880" i="3"/>
  <c r="N880" i="3" s="1"/>
  <c r="M881" i="3"/>
  <c r="N881" i="3" s="1"/>
  <c r="M882" i="3"/>
  <c r="N882" i="3" s="1"/>
  <c r="M883" i="3"/>
  <c r="N883" i="3" s="1"/>
  <c r="M884" i="3"/>
  <c r="N884" i="3" s="1"/>
  <c r="M885" i="3"/>
  <c r="N885" i="3" s="1"/>
  <c r="M886" i="3"/>
  <c r="N886" i="3" s="1"/>
  <c r="M887" i="3"/>
  <c r="N887" i="3" s="1"/>
  <c r="M888" i="3"/>
  <c r="N888" i="3" s="1"/>
  <c r="M889" i="3"/>
  <c r="N889" i="3" s="1"/>
  <c r="M890" i="3"/>
  <c r="N890" i="3" s="1"/>
  <c r="M891" i="3"/>
  <c r="N891" i="3" s="1"/>
  <c r="M892" i="3"/>
  <c r="N892" i="3" s="1"/>
  <c r="M893" i="3"/>
  <c r="N893" i="3" s="1"/>
  <c r="M870" i="3"/>
  <c r="N870" i="3" s="1"/>
  <c r="M844" i="3"/>
  <c r="N844" i="3" s="1"/>
  <c r="M845" i="3"/>
  <c r="N845" i="3" s="1"/>
  <c r="M846" i="3"/>
  <c r="N846" i="3" s="1"/>
  <c r="M847" i="3"/>
  <c r="N847" i="3" s="1"/>
  <c r="M848" i="3"/>
  <c r="N848" i="3" s="1"/>
  <c r="M849" i="3"/>
  <c r="N849" i="3" s="1"/>
  <c r="M850" i="3"/>
  <c r="N850" i="3" s="1"/>
  <c r="M851" i="3"/>
  <c r="N851" i="3" s="1"/>
  <c r="M852" i="3"/>
  <c r="N852" i="3" s="1"/>
  <c r="M853" i="3"/>
  <c r="N853" i="3" s="1"/>
  <c r="M854" i="3"/>
  <c r="N854" i="3" s="1"/>
  <c r="M855" i="3"/>
  <c r="N855" i="3" s="1"/>
  <c r="M856" i="3"/>
  <c r="N856" i="3" s="1"/>
  <c r="M857" i="3"/>
  <c r="N857" i="3" s="1"/>
  <c r="M858" i="3"/>
  <c r="N858" i="3" s="1"/>
  <c r="M859" i="3"/>
  <c r="N859" i="3" s="1"/>
  <c r="M860" i="3"/>
  <c r="N860" i="3" s="1"/>
  <c r="M861" i="3"/>
  <c r="M862" i="3"/>
  <c r="M863" i="3"/>
  <c r="N863" i="3" s="1"/>
  <c r="M864" i="3"/>
  <c r="N864" i="3" s="1"/>
  <c r="M865" i="3"/>
  <c r="N865" i="3" s="1"/>
  <c r="M866" i="3"/>
  <c r="N866" i="3" s="1"/>
  <c r="M843" i="3"/>
  <c r="N843" i="3" s="1"/>
  <c r="A841" i="3"/>
  <c r="A868" i="3" s="1"/>
  <c r="M815" i="3"/>
  <c r="N815" i="3" s="1"/>
  <c r="M816" i="3"/>
  <c r="N816" i="3" s="1"/>
  <c r="M817" i="3"/>
  <c r="N817" i="3" s="1"/>
  <c r="M818" i="3"/>
  <c r="N818" i="3" s="1"/>
  <c r="M819" i="3"/>
  <c r="N819" i="3" s="1"/>
  <c r="M820" i="3"/>
  <c r="N820" i="3" s="1"/>
  <c r="M821" i="3"/>
  <c r="N821" i="3" s="1"/>
  <c r="M822" i="3"/>
  <c r="N822" i="3" s="1"/>
  <c r="M823" i="3"/>
  <c r="N823" i="3" s="1"/>
  <c r="M824" i="3"/>
  <c r="N824" i="3" s="1"/>
  <c r="M825" i="3"/>
  <c r="N825" i="3" s="1"/>
  <c r="M826" i="3"/>
  <c r="N826" i="3" s="1"/>
  <c r="M827" i="3"/>
  <c r="N827" i="3" s="1"/>
  <c r="M828" i="3"/>
  <c r="N828" i="3" s="1"/>
  <c r="M829" i="3"/>
  <c r="N829" i="3" s="1"/>
  <c r="M830" i="3"/>
  <c r="N830" i="3" s="1"/>
  <c r="M831" i="3"/>
  <c r="N831" i="3" s="1"/>
  <c r="M832" i="3"/>
  <c r="N832" i="3" s="1"/>
  <c r="M833" i="3"/>
  <c r="N833" i="3" s="1"/>
  <c r="M834" i="3"/>
  <c r="N834" i="3" s="1"/>
  <c r="M835" i="3"/>
  <c r="N835" i="3" s="1"/>
  <c r="M836" i="3"/>
  <c r="N836" i="3" s="1"/>
  <c r="M837" i="3"/>
  <c r="N837" i="3" s="1"/>
  <c r="M814" i="3"/>
  <c r="N814" i="3" s="1"/>
  <c r="M788" i="3"/>
  <c r="N788" i="3" s="1"/>
  <c r="M789" i="3"/>
  <c r="N789" i="3" s="1"/>
  <c r="M790" i="3"/>
  <c r="N790" i="3" s="1"/>
  <c r="M791" i="3"/>
  <c r="N791" i="3" s="1"/>
  <c r="M792" i="3"/>
  <c r="N792" i="3" s="1"/>
  <c r="M793" i="3"/>
  <c r="N793" i="3" s="1"/>
  <c r="M794" i="3"/>
  <c r="N794" i="3" s="1"/>
  <c r="M795" i="3"/>
  <c r="N795" i="3" s="1"/>
  <c r="M796" i="3"/>
  <c r="N796" i="3" s="1"/>
  <c r="M797" i="3"/>
  <c r="N797" i="3" s="1"/>
  <c r="M798" i="3"/>
  <c r="N798" i="3" s="1"/>
  <c r="M799" i="3"/>
  <c r="N799" i="3" s="1"/>
  <c r="M800" i="3"/>
  <c r="N800" i="3" s="1"/>
  <c r="M801" i="3"/>
  <c r="N801" i="3" s="1"/>
  <c r="M802" i="3"/>
  <c r="N802" i="3" s="1"/>
  <c r="M803" i="3"/>
  <c r="N803" i="3" s="1"/>
  <c r="M804" i="3"/>
  <c r="N804" i="3" s="1"/>
  <c r="M805" i="3"/>
  <c r="M806" i="3"/>
  <c r="M807" i="3"/>
  <c r="N807" i="3" s="1"/>
  <c r="M808" i="3"/>
  <c r="N808" i="3" s="1"/>
  <c r="M809" i="3"/>
  <c r="N809" i="3" s="1"/>
  <c r="M810" i="3"/>
  <c r="N810" i="3" s="1"/>
  <c r="M787" i="3"/>
  <c r="N787" i="3" s="1"/>
  <c r="A785" i="3"/>
  <c r="A812" i="3" s="1"/>
  <c r="M759" i="3"/>
  <c r="N759" i="3" s="1"/>
  <c r="M760" i="3"/>
  <c r="N760" i="3" s="1"/>
  <c r="M761" i="3"/>
  <c r="N761" i="3" s="1"/>
  <c r="M762" i="3"/>
  <c r="N762" i="3" s="1"/>
  <c r="M763" i="3"/>
  <c r="N763" i="3" s="1"/>
  <c r="M764" i="3"/>
  <c r="N764" i="3" s="1"/>
  <c r="M765" i="3"/>
  <c r="N765" i="3" s="1"/>
  <c r="M766" i="3"/>
  <c r="N766" i="3" s="1"/>
  <c r="M767" i="3"/>
  <c r="N767" i="3" s="1"/>
  <c r="M768" i="3"/>
  <c r="N768" i="3" s="1"/>
  <c r="M769" i="3"/>
  <c r="N769" i="3" s="1"/>
  <c r="M770" i="3"/>
  <c r="N770" i="3" s="1"/>
  <c r="M771" i="3"/>
  <c r="N771" i="3" s="1"/>
  <c r="M772" i="3"/>
  <c r="N772" i="3" s="1"/>
  <c r="M773" i="3"/>
  <c r="N773" i="3" s="1"/>
  <c r="M774" i="3"/>
  <c r="N774" i="3" s="1"/>
  <c r="M775" i="3"/>
  <c r="N775" i="3" s="1"/>
  <c r="M776" i="3"/>
  <c r="N776" i="3" s="1"/>
  <c r="M777" i="3"/>
  <c r="N777" i="3" s="1"/>
  <c r="M778" i="3"/>
  <c r="N778" i="3" s="1"/>
  <c r="M779" i="3"/>
  <c r="N779" i="3" s="1"/>
  <c r="M780" i="3"/>
  <c r="N780" i="3" s="1"/>
  <c r="M781" i="3"/>
  <c r="N781" i="3" s="1"/>
  <c r="M758" i="3"/>
  <c r="N758" i="3" s="1"/>
  <c r="M732" i="3"/>
  <c r="N732" i="3" s="1"/>
  <c r="M733" i="3"/>
  <c r="N733" i="3" s="1"/>
  <c r="M734" i="3"/>
  <c r="N734" i="3" s="1"/>
  <c r="M735" i="3"/>
  <c r="N735" i="3" s="1"/>
  <c r="M736" i="3"/>
  <c r="N736" i="3" s="1"/>
  <c r="M737" i="3"/>
  <c r="N737" i="3" s="1"/>
  <c r="M738" i="3"/>
  <c r="N738" i="3" s="1"/>
  <c r="M739" i="3"/>
  <c r="N739" i="3" s="1"/>
  <c r="M740" i="3"/>
  <c r="N740" i="3" s="1"/>
  <c r="M741" i="3"/>
  <c r="N741" i="3" s="1"/>
  <c r="M742" i="3"/>
  <c r="N742" i="3" s="1"/>
  <c r="M743" i="3"/>
  <c r="N743" i="3" s="1"/>
  <c r="M744" i="3"/>
  <c r="N744" i="3" s="1"/>
  <c r="M745" i="3"/>
  <c r="N745" i="3" s="1"/>
  <c r="M746" i="3"/>
  <c r="N746" i="3" s="1"/>
  <c r="M747" i="3"/>
  <c r="N747" i="3" s="1"/>
  <c r="M748" i="3"/>
  <c r="N748" i="3" s="1"/>
  <c r="M749" i="3"/>
  <c r="M750" i="3"/>
  <c r="M751" i="3"/>
  <c r="N751" i="3" s="1"/>
  <c r="M752" i="3"/>
  <c r="N752" i="3" s="1"/>
  <c r="M753" i="3"/>
  <c r="N753" i="3" s="1"/>
  <c r="M754" i="3"/>
  <c r="N754" i="3" s="1"/>
  <c r="M731" i="3"/>
  <c r="N731" i="3" s="1"/>
  <c r="A729" i="3"/>
  <c r="A756" i="3" s="1"/>
  <c r="M703" i="3"/>
  <c r="N703" i="3" s="1"/>
  <c r="M704" i="3"/>
  <c r="N704" i="3" s="1"/>
  <c r="M705" i="3"/>
  <c r="N705" i="3" s="1"/>
  <c r="M706" i="3"/>
  <c r="N706" i="3" s="1"/>
  <c r="M707" i="3"/>
  <c r="N707" i="3" s="1"/>
  <c r="M708" i="3"/>
  <c r="N708" i="3" s="1"/>
  <c r="M709" i="3"/>
  <c r="N709" i="3" s="1"/>
  <c r="M710" i="3"/>
  <c r="N710" i="3" s="1"/>
  <c r="M711" i="3"/>
  <c r="N711" i="3" s="1"/>
  <c r="M712" i="3"/>
  <c r="N712" i="3" s="1"/>
  <c r="M713" i="3"/>
  <c r="N713" i="3" s="1"/>
  <c r="M714" i="3"/>
  <c r="N714" i="3" s="1"/>
  <c r="M715" i="3"/>
  <c r="N715" i="3" s="1"/>
  <c r="M716" i="3"/>
  <c r="N716" i="3" s="1"/>
  <c r="M717" i="3"/>
  <c r="N717" i="3" s="1"/>
  <c r="M718" i="3"/>
  <c r="N718" i="3" s="1"/>
  <c r="M719" i="3"/>
  <c r="N719" i="3" s="1"/>
  <c r="M720" i="3"/>
  <c r="N720" i="3" s="1"/>
  <c r="M721" i="3"/>
  <c r="N721" i="3" s="1"/>
  <c r="M722" i="3"/>
  <c r="N722" i="3" s="1"/>
  <c r="M723" i="3"/>
  <c r="N723" i="3" s="1"/>
  <c r="M724" i="3"/>
  <c r="N724" i="3" s="1"/>
  <c r="M725" i="3"/>
  <c r="N725" i="3" s="1"/>
  <c r="M702" i="3"/>
  <c r="N702" i="3" s="1"/>
  <c r="M676" i="3"/>
  <c r="N676" i="3" s="1"/>
  <c r="M677" i="3"/>
  <c r="N677" i="3" s="1"/>
  <c r="M678" i="3"/>
  <c r="N678" i="3" s="1"/>
  <c r="M679" i="3"/>
  <c r="N679" i="3" s="1"/>
  <c r="M680" i="3"/>
  <c r="N680" i="3" s="1"/>
  <c r="M681" i="3"/>
  <c r="N681" i="3" s="1"/>
  <c r="M682" i="3"/>
  <c r="N682" i="3" s="1"/>
  <c r="M683" i="3"/>
  <c r="N683" i="3" s="1"/>
  <c r="M684" i="3"/>
  <c r="N684" i="3" s="1"/>
  <c r="M685" i="3"/>
  <c r="N685" i="3" s="1"/>
  <c r="M686" i="3"/>
  <c r="N686" i="3" s="1"/>
  <c r="M687" i="3"/>
  <c r="N687" i="3" s="1"/>
  <c r="M688" i="3"/>
  <c r="N688" i="3" s="1"/>
  <c r="M689" i="3"/>
  <c r="N689" i="3" s="1"/>
  <c r="M690" i="3"/>
  <c r="N690" i="3" s="1"/>
  <c r="M691" i="3"/>
  <c r="N691" i="3" s="1"/>
  <c r="M692" i="3"/>
  <c r="N692" i="3" s="1"/>
  <c r="M693" i="3"/>
  <c r="M694" i="3"/>
  <c r="M695" i="3"/>
  <c r="N695" i="3" s="1"/>
  <c r="M696" i="3"/>
  <c r="N696" i="3" s="1"/>
  <c r="M697" i="3"/>
  <c r="N697" i="3" s="1"/>
  <c r="M698" i="3"/>
  <c r="N698" i="3" s="1"/>
  <c r="M675" i="3"/>
  <c r="N675" i="3" s="1"/>
  <c r="A673" i="3"/>
  <c r="A700" i="3" s="1"/>
  <c r="M647" i="3"/>
  <c r="N647" i="3" s="1"/>
  <c r="M648" i="3"/>
  <c r="N648" i="3" s="1"/>
  <c r="M649" i="3"/>
  <c r="N649" i="3" s="1"/>
  <c r="M650" i="3"/>
  <c r="N650" i="3" s="1"/>
  <c r="M651" i="3"/>
  <c r="N651" i="3" s="1"/>
  <c r="M652" i="3"/>
  <c r="N652" i="3" s="1"/>
  <c r="M653" i="3"/>
  <c r="N653" i="3" s="1"/>
  <c r="M654" i="3"/>
  <c r="N654" i="3" s="1"/>
  <c r="M655" i="3"/>
  <c r="N655" i="3" s="1"/>
  <c r="M656" i="3"/>
  <c r="N656" i="3" s="1"/>
  <c r="M657" i="3"/>
  <c r="N657" i="3" s="1"/>
  <c r="M658" i="3"/>
  <c r="N658" i="3" s="1"/>
  <c r="M659" i="3"/>
  <c r="N659" i="3" s="1"/>
  <c r="M660" i="3"/>
  <c r="N660" i="3" s="1"/>
  <c r="M661" i="3"/>
  <c r="N661" i="3" s="1"/>
  <c r="M662" i="3"/>
  <c r="N662" i="3" s="1"/>
  <c r="M663" i="3"/>
  <c r="N663" i="3" s="1"/>
  <c r="M664" i="3"/>
  <c r="N664" i="3" s="1"/>
  <c r="M665" i="3"/>
  <c r="N665" i="3" s="1"/>
  <c r="M666" i="3"/>
  <c r="N666" i="3" s="1"/>
  <c r="M667" i="3"/>
  <c r="N667" i="3" s="1"/>
  <c r="M668" i="3"/>
  <c r="N668" i="3" s="1"/>
  <c r="M669" i="3"/>
  <c r="N669" i="3" s="1"/>
  <c r="M646" i="3"/>
  <c r="N646" i="3" s="1"/>
  <c r="M620" i="3"/>
  <c r="N620" i="3" s="1"/>
  <c r="M621" i="3"/>
  <c r="N621" i="3" s="1"/>
  <c r="M622" i="3"/>
  <c r="N622" i="3" s="1"/>
  <c r="M623" i="3"/>
  <c r="N623" i="3" s="1"/>
  <c r="M624" i="3"/>
  <c r="N624" i="3" s="1"/>
  <c r="M625" i="3"/>
  <c r="N625" i="3" s="1"/>
  <c r="M626" i="3"/>
  <c r="N626" i="3" s="1"/>
  <c r="M627" i="3"/>
  <c r="N627" i="3" s="1"/>
  <c r="M628" i="3"/>
  <c r="N628" i="3" s="1"/>
  <c r="M629" i="3"/>
  <c r="N629" i="3" s="1"/>
  <c r="M630" i="3"/>
  <c r="N630" i="3" s="1"/>
  <c r="M631" i="3"/>
  <c r="N631" i="3" s="1"/>
  <c r="M632" i="3"/>
  <c r="N632" i="3" s="1"/>
  <c r="M633" i="3"/>
  <c r="N633" i="3" s="1"/>
  <c r="M634" i="3"/>
  <c r="N634" i="3" s="1"/>
  <c r="M635" i="3"/>
  <c r="N635" i="3" s="1"/>
  <c r="M636" i="3"/>
  <c r="N636" i="3" s="1"/>
  <c r="M637" i="3"/>
  <c r="M638" i="3"/>
  <c r="M639" i="3"/>
  <c r="N639" i="3" s="1"/>
  <c r="M640" i="3"/>
  <c r="N640" i="3" s="1"/>
  <c r="M641" i="3"/>
  <c r="N641" i="3" s="1"/>
  <c r="M642" i="3"/>
  <c r="N642" i="3" s="1"/>
  <c r="M619" i="3"/>
  <c r="N619" i="3" s="1"/>
  <c r="A617" i="3"/>
  <c r="A644" i="3" s="1"/>
  <c r="M613" i="3"/>
  <c r="N613" i="3" s="1"/>
  <c r="M591" i="3"/>
  <c r="N591" i="3" s="1"/>
  <c r="M592" i="3"/>
  <c r="N592" i="3" s="1"/>
  <c r="M593" i="3"/>
  <c r="N593" i="3" s="1"/>
  <c r="M594" i="3"/>
  <c r="N594" i="3" s="1"/>
  <c r="M595" i="3"/>
  <c r="N595" i="3" s="1"/>
  <c r="M596" i="3"/>
  <c r="N596" i="3" s="1"/>
  <c r="M597" i="3"/>
  <c r="N597" i="3" s="1"/>
  <c r="M598" i="3"/>
  <c r="N598" i="3" s="1"/>
  <c r="M599" i="3"/>
  <c r="N599" i="3" s="1"/>
  <c r="M600" i="3"/>
  <c r="N600" i="3" s="1"/>
  <c r="M601" i="3"/>
  <c r="N601" i="3" s="1"/>
  <c r="M602" i="3"/>
  <c r="N602" i="3" s="1"/>
  <c r="M603" i="3"/>
  <c r="N603" i="3" s="1"/>
  <c r="M604" i="3"/>
  <c r="N604" i="3" s="1"/>
  <c r="M605" i="3"/>
  <c r="N605" i="3" s="1"/>
  <c r="M606" i="3"/>
  <c r="N606" i="3" s="1"/>
  <c r="M607" i="3"/>
  <c r="N607" i="3" s="1"/>
  <c r="M608" i="3"/>
  <c r="N608" i="3" s="1"/>
  <c r="M609" i="3"/>
  <c r="N609" i="3" s="1"/>
  <c r="M610" i="3"/>
  <c r="N610" i="3" s="1"/>
  <c r="M611" i="3"/>
  <c r="N611" i="3" s="1"/>
  <c r="M612" i="3"/>
  <c r="N612" i="3" s="1"/>
  <c r="M590" i="3"/>
  <c r="N590" i="3" s="1"/>
  <c r="M564" i="3"/>
  <c r="N564" i="3" s="1"/>
  <c r="M565" i="3"/>
  <c r="N565" i="3" s="1"/>
  <c r="M566" i="3"/>
  <c r="N566" i="3" s="1"/>
  <c r="M567" i="3"/>
  <c r="N567" i="3" s="1"/>
  <c r="M568" i="3"/>
  <c r="N568" i="3" s="1"/>
  <c r="M569" i="3"/>
  <c r="N569" i="3" s="1"/>
  <c r="M570" i="3"/>
  <c r="N570" i="3" s="1"/>
  <c r="M571" i="3"/>
  <c r="N571" i="3" s="1"/>
  <c r="M572" i="3"/>
  <c r="N572" i="3" s="1"/>
  <c r="M573" i="3"/>
  <c r="N573" i="3" s="1"/>
  <c r="M574" i="3"/>
  <c r="N574" i="3" s="1"/>
  <c r="M575" i="3"/>
  <c r="N575" i="3" s="1"/>
  <c r="M576" i="3"/>
  <c r="N576" i="3" s="1"/>
  <c r="M577" i="3"/>
  <c r="N577" i="3" s="1"/>
  <c r="M578" i="3"/>
  <c r="N578" i="3" s="1"/>
  <c r="M579" i="3"/>
  <c r="N579" i="3" s="1"/>
  <c r="M580" i="3"/>
  <c r="N580" i="3" s="1"/>
  <c r="M581" i="3"/>
  <c r="M582" i="3"/>
  <c r="M583" i="3"/>
  <c r="N583" i="3" s="1"/>
  <c r="M584" i="3"/>
  <c r="N584" i="3" s="1"/>
  <c r="M585" i="3"/>
  <c r="N585" i="3" s="1"/>
  <c r="M586" i="3"/>
  <c r="N586" i="3" s="1"/>
  <c r="M563" i="3"/>
  <c r="N563" i="3" s="1"/>
  <c r="A561" i="3"/>
  <c r="A588" i="3" s="1"/>
  <c r="M537" i="3"/>
  <c r="N537" i="3" s="1"/>
  <c r="M538" i="3"/>
  <c r="N538" i="3" s="1"/>
  <c r="M539" i="3"/>
  <c r="N539" i="3" s="1"/>
  <c r="M540" i="3"/>
  <c r="N540" i="3" s="1"/>
  <c r="M541" i="3"/>
  <c r="N541" i="3" s="1"/>
  <c r="M542" i="3"/>
  <c r="N542" i="3" s="1"/>
  <c r="M543" i="3"/>
  <c r="N543" i="3" s="1"/>
  <c r="M544" i="3"/>
  <c r="N544" i="3" s="1"/>
  <c r="M545" i="3"/>
  <c r="N545" i="3" s="1"/>
  <c r="M546" i="3"/>
  <c r="N546" i="3" s="1"/>
  <c r="M547" i="3"/>
  <c r="N547" i="3" s="1"/>
  <c r="M548" i="3"/>
  <c r="N548" i="3" s="1"/>
  <c r="M549" i="3"/>
  <c r="N549" i="3" s="1"/>
  <c r="M550" i="3"/>
  <c r="N550" i="3" s="1"/>
  <c r="M551" i="3"/>
  <c r="N551" i="3" s="1"/>
  <c r="M552" i="3"/>
  <c r="N552" i="3" s="1"/>
  <c r="M553" i="3"/>
  <c r="N553" i="3" s="1"/>
  <c r="M554" i="3"/>
  <c r="N554" i="3" s="1"/>
  <c r="M555" i="3"/>
  <c r="N555" i="3" s="1"/>
  <c r="M556" i="3"/>
  <c r="N556" i="3" s="1"/>
  <c r="M557" i="3"/>
  <c r="N557" i="3" s="1"/>
  <c r="M535" i="3"/>
  <c r="N535" i="3" s="1"/>
  <c r="M536" i="3"/>
  <c r="M534" i="3"/>
  <c r="N534" i="3" s="1"/>
  <c r="M509" i="3"/>
  <c r="N509" i="3" s="1"/>
  <c r="M510" i="3"/>
  <c r="N510" i="3" s="1"/>
  <c r="M511" i="3"/>
  <c r="N511" i="3" s="1"/>
  <c r="M512" i="3"/>
  <c r="N512" i="3" s="1"/>
  <c r="M513" i="3"/>
  <c r="N513" i="3" s="1"/>
  <c r="M514" i="3"/>
  <c r="N514" i="3" s="1"/>
  <c r="M515" i="3"/>
  <c r="N515" i="3" s="1"/>
  <c r="M516" i="3"/>
  <c r="N516" i="3" s="1"/>
  <c r="M517" i="3"/>
  <c r="N517" i="3" s="1"/>
  <c r="M518" i="3"/>
  <c r="N518" i="3" s="1"/>
  <c r="M519" i="3"/>
  <c r="N519" i="3" s="1"/>
  <c r="M520" i="3"/>
  <c r="N520" i="3" s="1"/>
  <c r="M521" i="3"/>
  <c r="N521" i="3" s="1"/>
  <c r="M522" i="3"/>
  <c r="N522" i="3" s="1"/>
  <c r="M523" i="3"/>
  <c r="N523" i="3" s="1"/>
  <c r="M524" i="3"/>
  <c r="N524" i="3" s="1"/>
  <c r="M525" i="3"/>
  <c r="M526" i="3"/>
  <c r="M527" i="3"/>
  <c r="N527" i="3" s="1"/>
  <c r="M528" i="3"/>
  <c r="N528" i="3" s="1"/>
  <c r="M529" i="3"/>
  <c r="N529" i="3" s="1"/>
  <c r="M530" i="3"/>
  <c r="N530" i="3" s="1"/>
  <c r="M508" i="3"/>
  <c r="N508" i="3" s="1"/>
  <c r="M507" i="3"/>
  <c r="N507" i="3" s="1"/>
  <c r="A505" i="3"/>
  <c r="A532" i="3" s="1"/>
  <c r="M480" i="3"/>
  <c r="N480" i="3" s="1"/>
  <c r="M481" i="3"/>
  <c r="N481" i="3" s="1"/>
  <c r="M482" i="3"/>
  <c r="N482" i="3" s="1"/>
  <c r="M483" i="3"/>
  <c r="N483" i="3" s="1"/>
  <c r="M484" i="3"/>
  <c r="N484" i="3" s="1"/>
  <c r="M485" i="3"/>
  <c r="N485" i="3" s="1"/>
  <c r="M486" i="3"/>
  <c r="N486" i="3" s="1"/>
  <c r="M487" i="3"/>
  <c r="N487" i="3" s="1"/>
  <c r="M488" i="3"/>
  <c r="N488" i="3" s="1"/>
  <c r="M489" i="3"/>
  <c r="N489" i="3" s="1"/>
  <c r="M490" i="3"/>
  <c r="N490" i="3" s="1"/>
  <c r="M491" i="3"/>
  <c r="N491" i="3" s="1"/>
  <c r="M492" i="3"/>
  <c r="N492" i="3" s="1"/>
  <c r="M493" i="3"/>
  <c r="N493" i="3" s="1"/>
  <c r="M494" i="3"/>
  <c r="N494" i="3" s="1"/>
  <c r="M495" i="3"/>
  <c r="N495" i="3" s="1"/>
  <c r="M496" i="3"/>
  <c r="N496" i="3" s="1"/>
  <c r="M497" i="3"/>
  <c r="N497" i="3" s="1"/>
  <c r="M498" i="3"/>
  <c r="N498" i="3" s="1"/>
  <c r="M499" i="3"/>
  <c r="N499" i="3" s="1"/>
  <c r="M500" i="3"/>
  <c r="N500" i="3" s="1"/>
  <c r="M501" i="3"/>
  <c r="N501" i="3" s="1"/>
  <c r="M479" i="3"/>
  <c r="M478" i="3"/>
  <c r="N478" i="3" s="1"/>
  <c r="M453" i="3"/>
  <c r="N453" i="3" s="1"/>
  <c r="M454" i="3"/>
  <c r="N454" i="3" s="1"/>
  <c r="G1278" i="19" s="1"/>
  <c r="M455" i="3"/>
  <c r="N455" i="3" s="1"/>
  <c r="G1279" i="19" s="1"/>
  <c r="M456" i="3"/>
  <c r="N456" i="3" s="1"/>
  <c r="G1280" i="19" s="1"/>
  <c r="M457" i="3"/>
  <c r="N457" i="3" s="1"/>
  <c r="M458" i="3"/>
  <c r="N458" i="3" s="1"/>
  <c r="M459" i="3"/>
  <c r="N459" i="3" s="1"/>
  <c r="M460" i="3"/>
  <c r="N460" i="3" s="1"/>
  <c r="M461" i="3"/>
  <c r="N461" i="3" s="1"/>
  <c r="M462" i="3"/>
  <c r="N462" i="3" s="1"/>
  <c r="M463" i="3"/>
  <c r="N463" i="3" s="1"/>
  <c r="M464" i="3"/>
  <c r="N464" i="3" s="1"/>
  <c r="M465" i="3"/>
  <c r="N465" i="3" s="1"/>
  <c r="M466" i="3"/>
  <c r="N466" i="3" s="1"/>
  <c r="M467" i="3"/>
  <c r="N467" i="3" s="1"/>
  <c r="M468" i="3"/>
  <c r="N468" i="3" s="1"/>
  <c r="M469" i="3"/>
  <c r="M470" i="3"/>
  <c r="M471" i="3"/>
  <c r="N471" i="3" s="1"/>
  <c r="M472" i="3"/>
  <c r="N472" i="3" s="1"/>
  <c r="M473" i="3"/>
  <c r="N473" i="3" s="1"/>
  <c r="M474" i="3"/>
  <c r="N474" i="3" s="1"/>
  <c r="M452" i="3"/>
  <c r="N452" i="3" s="1"/>
  <c r="G1276" i="19" s="1"/>
  <c r="M451" i="3"/>
  <c r="N451" i="3" s="1"/>
  <c r="A449" i="3"/>
  <c r="A476" i="3" s="1"/>
  <c r="M424" i="3"/>
  <c r="N424" i="3" s="1"/>
  <c r="M425" i="3"/>
  <c r="N425" i="3" s="1"/>
  <c r="K1118" i="19" s="1"/>
  <c r="M426" i="3"/>
  <c r="N426" i="3" s="1"/>
  <c r="K1119" i="19" s="1"/>
  <c r="M427" i="3"/>
  <c r="N427" i="3" s="1"/>
  <c r="K1120" i="19" s="1"/>
  <c r="M428" i="3"/>
  <c r="N428" i="3" s="1"/>
  <c r="M429" i="3"/>
  <c r="N429" i="3" s="1"/>
  <c r="M430" i="3"/>
  <c r="N430" i="3" s="1"/>
  <c r="M431" i="3"/>
  <c r="N431" i="3" s="1"/>
  <c r="M432" i="3"/>
  <c r="N432" i="3" s="1"/>
  <c r="M433" i="3"/>
  <c r="N433" i="3" s="1"/>
  <c r="M434" i="3"/>
  <c r="N434" i="3" s="1"/>
  <c r="M435" i="3"/>
  <c r="N435" i="3" s="1"/>
  <c r="M436" i="3"/>
  <c r="N436" i="3" s="1"/>
  <c r="M437" i="3"/>
  <c r="N437" i="3" s="1"/>
  <c r="M438" i="3"/>
  <c r="N438" i="3" s="1"/>
  <c r="M439" i="3"/>
  <c r="N439" i="3" s="1"/>
  <c r="M440" i="3"/>
  <c r="N440" i="3" s="1"/>
  <c r="M441" i="3"/>
  <c r="N441" i="3" s="1"/>
  <c r="M442" i="3"/>
  <c r="N442" i="3" s="1"/>
  <c r="M443" i="3"/>
  <c r="N443" i="3" s="1"/>
  <c r="M444" i="3"/>
  <c r="N444" i="3" s="1"/>
  <c r="M445" i="3"/>
  <c r="N445" i="3" s="1"/>
  <c r="M423" i="3"/>
  <c r="N423" i="3" s="1"/>
  <c r="M422" i="3"/>
  <c r="N422" i="3" s="1"/>
  <c r="M418" i="3"/>
  <c r="N418" i="3" s="1"/>
  <c r="M397" i="3"/>
  <c r="N397" i="3" s="1"/>
  <c r="G1117" i="19" s="1"/>
  <c r="M398" i="3"/>
  <c r="N398" i="3" s="1"/>
  <c r="G1118" i="19" s="1"/>
  <c r="M399" i="3"/>
  <c r="N399" i="3" s="1"/>
  <c r="M400" i="3"/>
  <c r="N400" i="3" s="1"/>
  <c r="M401" i="3"/>
  <c r="N401" i="3" s="1"/>
  <c r="M402" i="3"/>
  <c r="N402" i="3" s="1"/>
  <c r="M403" i="3"/>
  <c r="N403" i="3" s="1"/>
  <c r="M404" i="3"/>
  <c r="N404" i="3" s="1"/>
  <c r="M405" i="3"/>
  <c r="N405" i="3" s="1"/>
  <c r="M406" i="3"/>
  <c r="N406" i="3" s="1"/>
  <c r="M407" i="3"/>
  <c r="N407" i="3" s="1"/>
  <c r="M408" i="3"/>
  <c r="N408" i="3" s="1"/>
  <c r="M409" i="3"/>
  <c r="N409" i="3" s="1"/>
  <c r="M410" i="3"/>
  <c r="N410" i="3" s="1"/>
  <c r="M411" i="3"/>
  <c r="N411" i="3" s="1"/>
  <c r="M412" i="3"/>
  <c r="N412" i="3" s="1"/>
  <c r="M413" i="3"/>
  <c r="M414" i="3"/>
  <c r="M415" i="3"/>
  <c r="N415" i="3" s="1"/>
  <c r="M416" i="3"/>
  <c r="N416" i="3" s="1"/>
  <c r="M417" i="3"/>
  <c r="N417" i="3" s="1"/>
  <c r="M396" i="3"/>
  <c r="N396" i="3" s="1"/>
  <c r="M395" i="3"/>
  <c r="N395" i="3" s="1"/>
  <c r="A393" i="3"/>
  <c r="A420" i="3" s="1"/>
  <c r="M368" i="3"/>
  <c r="N368" i="3" s="1"/>
  <c r="M369" i="3"/>
  <c r="N369" i="3" s="1"/>
  <c r="M370" i="3"/>
  <c r="N370" i="3" s="1"/>
  <c r="M371" i="3"/>
  <c r="N371" i="3" s="1"/>
  <c r="M372" i="3"/>
  <c r="N372" i="3" s="1"/>
  <c r="M373" i="3"/>
  <c r="N373" i="3" s="1"/>
  <c r="M374" i="3"/>
  <c r="N374" i="3" s="1"/>
  <c r="M375" i="3"/>
  <c r="N375" i="3" s="1"/>
  <c r="M376" i="3"/>
  <c r="N376" i="3" s="1"/>
  <c r="M377" i="3"/>
  <c r="N377" i="3" s="1"/>
  <c r="M378" i="3"/>
  <c r="N378" i="3" s="1"/>
  <c r="M379" i="3"/>
  <c r="N379" i="3" s="1"/>
  <c r="M380" i="3"/>
  <c r="N380" i="3" s="1"/>
  <c r="M381" i="3"/>
  <c r="N381" i="3" s="1"/>
  <c r="M382" i="3"/>
  <c r="N382" i="3" s="1"/>
  <c r="M383" i="3"/>
  <c r="N383" i="3" s="1"/>
  <c r="M384" i="3"/>
  <c r="N384" i="3" s="1"/>
  <c r="M385" i="3"/>
  <c r="N385" i="3" s="1"/>
  <c r="M386" i="3"/>
  <c r="N386" i="3" s="1"/>
  <c r="M387" i="3"/>
  <c r="N387" i="3" s="1"/>
  <c r="M388" i="3"/>
  <c r="N388" i="3" s="1"/>
  <c r="M389" i="3"/>
  <c r="N389" i="3" s="1"/>
  <c r="M367" i="3"/>
  <c r="N367" i="3" s="1"/>
  <c r="M366" i="3"/>
  <c r="N366" i="3" s="1"/>
  <c r="M341" i="3"/>
  <c r="N341" i="3" s="1"/>
  <c r="M342" i="3"/>
  <c r="N342" i="3" s="1"/>
  <c r="M343" i="3"/>
  <c r="N343" i="3" s="1"/>
  <c r="M344" i="3"/>
  <c r="N344" i="3" s="1"/>
  <c r="M345" i="3"/>
  <c r="N345" i="3" s="1"/>
  <c r="M346" i="3"/>
  <c r="N346" i="3" s="1"/>
  <c r="M347" i="3"/>
  <c r="N347" i="3" s="1"/>
  <c r="M348" i="3"/>
  <c r="N348" i="3" s="1"/>
  <c r="M349" i="3"/>
  <c r="N349" i="3" s="1"/>
  <c r="M350" i="3"/>
  <c r="N350" i="3" s="1"/>
  <c r="M351" i="3"/>
  <c r="N351" i="3" s="1"/>
  <c r="M352" i="3"/>
  <c r="N352" i="3" s="1"/>
  <c r="M353" i="3"/>
  <c r="N353" i="3" s="1"/>
  <c r="M354" i="3"/>
  <c r="N354" i="3" s="1"/>
  <c r="M355" i="3"/>
  <c r="N355" i="3" s="1"/>
  <c r="M356" i="3"/>
  <c r="N356" i="3" s="1"/>
  <c r="M357" i="3"/>
  <c r="M358" i="3"/>
  <c r="M359" i="3"/>
  <c r="N359" i="3" s="1"/>
  <c r="M360" i="3"/>
  <c r="N360" i="3" s="1"/>
  <c r="M361" i="3"/>
  <c r="N361" i="3" s="1"/>
  <c r="M362" i="3"/>
  <c r="N362" i="3" s="1"/>
  <c r="M340" i="3"/>
  <c r="N340" i="3" s="1"/>
  <c r="M339" i="3"/>
  <c r="N339" i="3" s="1"/>
  <c r="A337" i="3"/>
  <c r="A364" i="3" s="1"/>
  <c r="M312" i="3"/>
  <c r="N312" i="3" s="1"/>
  <c r="M313" i="3"/>
  <c r="N313" i="3" s="1"/>
  <c r="M314" i="3"/>
  <c r="N314" i="3" s="1"/>
  <c r="M315" i="3"/>
  <c r="N315" i="3" s="1"/>
  <c r="M316" i="3"/>
  <c r="N316" i="3" s="1"/>
  <c r="M317" i="3"/>
  <c r="N317" i="3" s="1"/>
  <c r="M318" i="3"/>
  <c r="N318" i="3" s="1"/>
  <c r="M319" i="3"/>
  <c r="N319" i="3" s="1"/>
  <c r="M320" i="3"/>
  <c r="N320" i="3" s="1"/>
  <c r="M321" i="3"/>
  <c r="N321" i="3" s="1"/>
  <c r="M322" i="3"/>
  <c r="N322" i="3" s="1"/>
  <c r="M323" i="3"/>
  <c r="N323" i="3" s="1"/>
  <c r="M324" i="3"/>
  <c r="N324" i="3" s="1"/>
  <c r="M325" i="3"/>
  <c r="N325" i="3" s="1"/>
  <c r="M326" i="3"/>
  <c r="N326" i="3" s="1"/>
  <c r="M327" i="3"/>
  <c r="N327" i="3" s="1"/>
  <c r="M328" i="3"/>
  <c r="N328" i="3" s="1"/>
  <c r="M329" i="3"/>
  <c r="N329" i="3" s="1"/>
  <c r="M330" i="3"/>
  <c r="N330" i="3" s="1"/>
  <c r="M331" i="3"/>
  <c r="N331" i="3" s="1"/>
  <c r="M332" i="3"/>
  <c r="N332" i="3" s="1"/>
  <c r="M333" i="3"/>
  <c r="N333" i="3" s="1"/>
  <c r="M311" i="3"/>
  <c r="N311" i="3" s="1"/>
  <c r="M310" i="3"/>
  <c r="N310" i="3" s="1"/>
  <c r="M285" i="3"/>
  <c r="N285" i="3" s="1"/>
  <c r="M286" i="3"/>
  <c r="N286" i="3" s="1"/>
  <c r="M287" i="3"/>
  <c r="N287" i="3" s="1"/>
  <c r="M288" i="3"/>
  <c r="N288" i="3" s="1"/>
  <c r="M289" i="3"/>
  <c r="N289" i="3" s="1"/>
  <c r="M290" i="3"/>
  <c r="N290" i="3" s="1"/>
  <c r="M291" i="3"/>
  <c r="N291" i="3" s="1"/>
  <c r="M292" i="3"/>
  <c r="N292" i="3" s="1"/>
  <c r="M293" i="3"/>
  <c r="N293" i="3" s="1"/>
  <c r="M294" i="3"/>
  <c r="N294" i="3" s="1"/>
  <c r="M295" i="3"/>
  <c r="N295" i="3" s="1"/>
  <c r="M296" i="3"/>
  <c r="N296" i="3" s="1"/>
  <c r="M297" i="3"/>
  <c r="N297" i="3" s="1"/>
  <c r="M298" i="3"/>
  <c r="N298" i="3" s="1"/>
  <c r="M299" i="3"/>
  <c r="N299" i="3" s="1"/>
  <c r="M300" i="3"/>
  <c r="N300" i="3" s="1"/>
  <c r="M301" i="3"/>
  <c r="M302" i="3"/>
  <c r="M303" i="3"/>
  <c r="N303" i="3" s="1"/>
  <c r="M304" i="3"/>
  <c r="N304" i="3" s="1"/>
  <c r="M305" i="3"/>
  <c r="N305" i="3" s="1"/>
  <c r="M306" i="3"/>
  <c r="N306" i="3" s="1"/>
  <c r="M284" i="3"/>
  <c r="N284" i="3" s="1"/>
  <c r="M283" i="3"/>
  <c r="N283" i="3" s="1"/>
  <c r="A281" i="3"/>
  <c r="A308" i="3" s="1"/>
  <c r="A225" i="3"/>
  <c r="A252" i="3" s="1"/>
  <c r="N256" i="3"/>
  <c r="N257" i="3"/>
  <c r="N258" i="3"/>
  <c r="N259" i="3"/>
  <c r="N260" i="3"/>
  <c r="N261" i="3"/>
  <c r="N262" i="3"/>
  <c r="N263" i="3"/>
  <c r="N264" i="3"/>
  <c r="N265" i="3"/>
  <c r="N266" i="3"/>
  <c r="N267" i="3"/>
  <c r="N268" i="3"/>
  <c r="N269" i="3"/>
  <c r="N270" i="3"/>
  <c r="N271" i="3"/>
  <c r="M272" i="3"/>
  <c r="N272" i="3" s="1"/>
  <c r="M273" i="3"/>
  <c r="N273" i="3" s="1"/>
  <c r="M274" i="3"/>
  <c r="N274" i="3" s="1"/>
  <c r="M275" i="3"/>
  <c r="N275" i="3" s="1"/>
  <c r="M276" i="3"/>
  <c r="N276" i="3" s="1"/>
  <c r="M277" i="3"/>
  <c r="N277" i="3" s="1"/>
  <c r="N255" i="3"/>
  <c r="N254" i="3"/>
  <c r="N229" i="3"/>
  <c r="N230" i="3"/>
  <c r="N231" i="3"/>
  <c r="N232" i="3"/>
  <c r="N233" i="3"/>
  <c r="N234" i="3"/>
  <c r="N235" i="3"/>
  <c r="N236" i="3"/>
  <c r="N237" i="3"/>
  <c r="N238" i="3"/>
  <c r="N239" i="3"/>
  <c r="N240" i="3"/>
  <c r="N241" i="3"/>
  <c r="N242" i="3"/>
  <c r="N243" i="3"/>
  <c r="N244" i="3"/>
  <c r="M245" i="3"/>
  <c r="M246" i="3"/>
  <c r="M247" i="3"/>
  <c r="N247" i="3" s="1"/>
  <c r="M248" i="3"/>
  <c r="N248" i="3" s="1"/>
  <c r="M249" i="3"/>
  <c r="N249" i="3" s="1"/>
  <c r="M250" i="3"/>
  <c r="N250" i="3" s="1"/>
  <c r="N228" i="3"/>
  <c r="N227" i="3"/>
  <c r="A169" i="3"/>
  <c r="A196" i="3" s="1"/>
  <c r="M200" i="3"/>
  <c r="N200" i="3" s="1"/>
  <c r="M201" i="3"/>
  <c r="N201" i="3" s="1"/>
  <c r="M202" i="3"/>
  <c r="N202" i="3" s="1"/>
  <c r="M203" i="3"/>
  <c r="N203" i="3" s="1"/>
  <c r="M204" i="3"/>
  <c r="N204" i="3" s="1"/>
  <c r="M205" i="3"/>
  <c r="N205" i="3" s="1"/>
  <c r="M206" i="3"/>
  <c r="N206" i="3" s="1"/>
  <c r="M207" i="3"/>
  <c r="N207" i="3" s="1"/>
  <c r="M208" i="3"/>
  <c r="N208" i="3" s="1"/>
  <c r="M209" i="3"/>
  <c r="N209" i="3" s="1"/>
  <c r="M210" i="3"/>
  <c r="N210" i="3" s="1"/>
  <c r="M211" i="3"/>
  <c r="N211" i="3" s="1"/>
  <c r="M212" i="3"/>
  <c r="N212" i="3" s="1"/>
  <c r="M213" i="3"/>
  <c r="N213" i="3" s="1"/>
  <c r="M214" i="3"/>
  <c r="N214" i="3" s="1"/>
  <c r="M215" i="3"/>
  <c r="N215" i="3" s="1"/>
  <c r="M216" i="3"/>
  <c r="N216" i="3" s="1"/>
  <c r="M217" i="3"/>
  <c r="N217" i="3" s="1"/>
  <c r="M218" i="3"/>
  <c r="N218" i="3" s="1"/>
  <c r="M219" i="3"/>
  <c r="N219" i="3" s="1"/>
  <c r="M220" i="3"/>
  <c r="N220" i="3" s="1"/>
  <c r="M221" i="3"/>
  <c r="N221" i="3" s="1"/>
  <c r="M199" i="3"/>
  <c r="N199" i="3" s="1"/>
  <c r="M198" i="3"/>
  <c r="N198" i="3" s="1"/>
  <c r="M173" i="3"/>
  <c r="N173" i="3" s="1"/>
  <c r="M174" i="3"/>
  <c r="N174" i="3" s="1"/>
  <c r="M175" i="3"/>
  <c r="N175" i="3" s="1"/>
  <c r="M176" i="3"/>
  <c r="N176" i="3" s="1"/>
  <c r="M177" i="3"/>
  <c r="M178" i="3"/>
  <c r="N178" i="3" s="1"/>
  <c r="M179" i="3"/>
  <c r="M180" i="3"/>
  <c r="M181" i="3"/>
  <c r="M182" i="3"/>
  <c r="M183" i="3"/>
  <c r="N183" i="3" s="1"/>
  <c r="M184" i="3"/>
  <c r="M185" i="3"/>
  <c r="N185" i="3" s="1"/>
  <c r="M186" i="3"/>
  <c r="N186" i="3" s="1"/>
  <c r="M187" i="3"/>
  <c r="N187" i="3" s="1"/>
  <c r="M188" i="3"/>
  <c r="M189" i="3"/>
  <c r="M190" i="3"/>
  <c r="M191" i="3"/>
  <c r="N191" i="3" s="1"/>
  <c r="M192" i="3"/>
  <c r="N192" i="3" s="1"/>
  <c r="M193" i="3"/>
  <c r="M194" i="3"/>
  <c r="N194" i="3" s="1"/>
  <c r="M172" i="3"/>
  <c r="M171" i="3"/>
  <c r="A140" i="3"/>
  <c r="A113" i="3"/>
  <c r="M144" i="3"/>
  <c r="N144" i="3" s="1"/>
  <c r="M145" i="3"/>
  <c r="N145" i="3" s="1"/>
  <c r="M146" i="3"/>
  <c r="N146" i="3" s="1"/>
  <c r="M147" i="3"/>
  <c r="N147" i="3" s="1"/>
  <c r="M148" i="3"/>
  <c r="N148" i="3" s="1"/>
  <c r="M149" i="3"/>
  <c r="N149" i="3" s="1"/>
  <c r="M150" i="3"/>
  <c r="N150" i="3" s="1"/>
  <c r="M151" i="3"/>
  <c r="N151" i="3" s="1"/>
  <c r="M152" i="3"/>
  <c r="N152" i="3" s="1"/>
  <c r="M153" i="3"/>
  <c r="N153" i="3" s="1"/>
  <c r="M154" i="3"/>
  <c r="N154" i="3" s="1"/>
  <c r="M155" i="3"/>
  <c r="N155" i="3" s="1"/>
  <c r="M156" i="3"/>
  <c r="N156" i="3" s="1"/>
  <c r="M157" i="3"/>
  <c r="N157" i="3" s="1"/>
  <c r="M158" i="3"/>
  <c r="N158" i="3" s="1"/>
  <c r="M159" i="3"/>
  <c r="N159" i="3" s="1"/>
  <c r="M160" i="3"/>
  <c r="N160" i="3" s="1"/>
  <c r="M161" i="3"/>
  <c r="N161" i="3" s="1"/>
  <c r="M162" i="3"/>
  <c r="N162" i="3" s="1"/>
  <c r="M163" i="3"/>
  <c r="N163" i="3" s="1"/>
  <c r="M164" i="3"/>
  <c r="N164" i="3" s="1"/>
  <c r="M165" i="3"/>
  <c r="N165" i="3" s="1"/>
  <c r="M143" i="3"/>
  <c r="N143" i="3" s="1"/>
  <c r="M142" i="3"/>
  <c r="N142" i="3" s="1"/>
  <c r="M117" i="3"/>
  <c r="N117" i="3" s="1"/>
  <c r="M118" i="3"/>
  <c r="M119" i="3"/>
  <c r="N119" i="3" s="1"/>
  <c r="M120" i="3"/>
  <c r="N120" i="3" s="1"/>
  <c r="M121" i="3"/>
  <c r="M122" i="3"/>
  <c r="N122" i="3" s="1"/>
  <c r="M123" i="3"/>
  <c r="M124" i="3"/>
  <c r="M125" i="3"/>
  <c r="M126" i="3"/>
  <c r="M127" i="3"/>
  <c r="N127" i="3" s="1"/>
  <c r="M128" i="3"/>
  <c r="M129" i="3"/>
  <c r="N129" i="3" s="1"/>
  <c r="M130" i="3"/>
  <c r="N130" i="3" s="1"/>
  <c r="M131" i="3"/>
  <c r="N131" i="3" s="1"/>
  <c r="M132" i="3"/>
  <c r="M133" i="3"/>
  <c r="M134" i="3"/>
  <c r="M135" i="3"/>
  <c r="N135" i="3" s="1"/>
  <c r="M136" i="3"/>
  <c r="N136" i="3" s="1"/>
  <c r="M137" i="3"/>
  <c r="M138" i="3"/>
  <c r="M116" i="3"/>
  <c r="M115" i="3"/>
  <c r="A57" i="3"/>
  <c r="A84" i="3" s="1"/>
  <c r="M88" i="3"/>
  <c r="N88" i="3" s="1"/>
  <c r="M89" i="3"/>
  <c r="N89" i="3" s="1"/>
  <c r="M90" i="3"/>
  <c r="N90" i="3" s="1"/>
  <c r="M91" i="3"/>
  <c r="N91" i="3" s="1"/>
  <c r="M92" i="3"/>
  <c r="N92" i="3" s="1"/>
  <c r="M93" i="3"/>
  <c r="N93" i="3" s="1"/>
  <c r="M94" i="3"/>
  <c r="N94" i="3" s="1"/>
  <c r="M95" i="3"/>
  <c r="N95" i="3" s="1"/>
  <c r="M96" i="3"/>
  <c r="N96" i="3" s="1"/>
  <c r="M97" i="3"/>
  <c r="N97" i="3" s="1"/>
  <c r="M98" i="3"/>
  <c r="N98" i="3" s="1"/>
  <c r="M99" i="3"/>
  <c r="N99" i="3" s="1"/>
  <c r="M100" i="3"/>
  <c r="N100" i="3" s="1"/>
  <c r="M101" i="3"/>
  <c r="N101" i="3" s="1"/>
  <c r="M102" i="3"/>
  <c r="N102" i="3" s="1"/>
  <c r="M103" i="3"/>
  <c r="N103" i="3" s="1"/>
  <c r="M104" i="3"/>
  <c r="N104" i="3" s="1"/>
  <c r="M105" i="3"/>
  <c r="N105" i="3" s="1"/>
  <c r="M106" i="3"/>
  <c r="N106" i="3" s="1"/>
  <c r="M107" i="3"/>
  <c r="N107" i="3" s="1"/>
  <c r="M108" i="3"/>
  <c r="N108" i="3" s="1"/>
  <c r="M109" i="3"/>
  <c r="N109" i="3" s="1"/>
  <c r="M87" i="3"/>
  <c r="N87" i="3" s="1"/>
  <c r="M86" i="3"/>
  <c r="N86" i="3" s="1"/>
  <c r="M61" i="3"/>
  <c r="N61" i="3" s="1"/>
  <c r="M62" i="3"/>
  <c r="M63" i="3"/>
  <c r="N63" i="3" s="1"/>
  <c r="M64" i="3"/>
  <c r="N64" i="3" s="1"/>
  <c r="M65" i="3"/>
  <c r="M66" i="3"/>
  <c r="N66" i="3" s="1"/>
  <c r="M67" i="3"/>
  <c r="M68" i="3"/>
  <c r="M69" i="3"/>
  <c r="M70" i="3"/>
  <c r="M71" i="3"/>
  <c r="N71" i="3" s="1"/>
  <c r="M72" i="3"/>
  <c r="N72" i="3" s="1"/>
  <c r="M73" i="3"/>
  <c r="N73" i="3" s="1"/>
  <c r="M74" i="3"/>
  <c r="N74" i="3" s="1"/>
  <c r="M75" i="3"/>
  <c r="N75" i="3" s="1"/>
  <c r="M76" i="3"/>
  <c r="N76" i="3" s="1"/>
  <c r="M77" i="3"/>
  <c r="M78" i="3"/>
  <c r="M79" i="3"/>
  <c r="N79" i="3" s="1"/>
  <c r="M80" i="3"/>
  <c r="N80" i="3" s="1"/>
  <c r="M81" i="3"/>
  <c r="N81" i="3" s="1"/>
  <c r="M82" i="3"/>
  <c r="N82" i="3" s="1"/>
  <c r="M60" i="3"/>
  <c r="N60" i="3" s="1"/>
  <c r="M59" i="3"/>
  <c r="A28" i="3"/>
  <c r="A1" i="3"/>
  <c r="N132" i="3" l="1"/>
  <c r="N1033" i="3"/>
  <c r="N1123" i="3"/>
  <c r="N62" i="3"/>
  <c r="N177" i="3"/>
  <c r="G1313" i="19" s="1"/>
  <c r="I1313" i="19" s="1"/>
  <c r="N1020" i="3"/>
  <c r="N59" i="3"/>
  <c r="N128" i="3"/>
  <c r="N116" i="3"/>
  <c r="G1084" i="19" s="1"/>
  <c r="I1084" i="19" s="1"/>
  <c r="N115" i="3"/>
  <c r="G1083" i="19" s="1"/>
  <c r="I1083" i="19" s="1"/>
  <c r="N1131" i="3"/>
  <c r="N70" i="3"/>
  <c r="N69" i="3"/>
  <c r="N138" i="3"/>
  <c r="N126" i="3"/>
  <c r="N171" i="3"/>
  <c r="N184" i="3"/>
  <c r="G1320" i="19" s="1"/>
  <c r="I1320" i="19" s="1"/>
  <c r="N1145" i="3"/>
  <c r="N1028" i="3"/>
  <c r="N68" i="3"/>
  <c r="N137" i="3"/>
  <c r="G1105" i="19" s="1"/>
  <c r="I1105" i="19" s="1"/>
  <c r="N125" i="3"/>
  <c r="G1093" i="19" s="1"/>
  <c r="I1093" i="19" s="1"/>
  <c r="N172" i="3"/>
  <c r="N1014" i="3"/>
  <c r="N118" i="3"/>
  <c r="N1019" i="3"/>
  <c r="N124" i="3"/>
  <c r="N123" i="3"/>
  <c r="N193" i="3"/>
  <c r="G1329" i="19" s="1"/>
  <c r="I1329" i="19" s="1"/>
  <c r="N181" i="3"/>
  <c r="N1024" i="3"/>
  <c r="N1012" i="3"/>
  <c r="N188" i="3"/>
  <c r="G1324" i="19" s="1"/>
  <c r="I1324" i="19" s="1"/>
  <c r="N65" i="3"/>
  <c r="G417" i="19" s="1"/>
  <c r="I417" i="19" s="1"/>
  <c r="N180" i="3"/>
  <c r="N1011" i="3"/>
  <c r="N67" i="3"/>
  <c r="N182" i="3"/>
  <c r="N121" i="3"/>
  <c r="G1089" i="19" s="1"/>
  <c r="I1089" i="19" s="1"/>
  <c r="N179" i="3"/>
  <c r="N1034" i="3"/>
  <c r="N1022" i="3"/>
  <c r="G424" i="19"/>
  <c r="K1105" i="19"/>
  <c r="M1105" i="19" s="1"/>
  <c r="K1308" i="19"/>
  <c r="M1308" i="19" s="1"/>
  <c r="G516" i="19"/>
  <c r="K494" i="19"/>
  <c r="K559" i="19"/>
  <c r="K1128" i="19"/>
  <c r="G1362" i="19"/>
  <c r="G1410" i="19"/>
  <c r="K1475" i="19"/>
  <c r="M1475" i="19" s="1"/>
  <c r="K188" i="19"/>
  <c r="M188" i="19" s="1"/>
  <c r="G62" i="19"/>
  <c r="I62" i="19" s="1"/>
  <c r="K103" i="19"/>
  <c r="K136" i="19"/>
  <c r="G907" i="19"/>
  <c r="G932" i="19"/>
  <c r="K293" i="19"/>
  <c r="M293" i="19" s="1"/>
  <c r="K574" i="19"/>
  <c r="K607" i="19"/>
  <c r="G673" i="19"/>
  <c r="K722" i="19"/>
  <c r="K1219" i="19"/>
  <c r="M1219" i="19" s="1"/>
  <c r="K1244" i="19"/>
  <c r="G1510" i="19"/>
  <c r="G1575" i="19"/>
  <c r="K1608" i="19"/>
  <c r="K1641" i="19"/>
  <c r="G1883" i="19"/>
  <c r="I1883" i="19" s="1"/>
  <c r="G1932" i="19"/>
  <c r="K1757" i="19"/>
  <c r="G2095" i="19"/>
  <c r="G2128" i="19"/>
  <c r="K2161" i="19"/>
  <c r="G1962" i="19"/>
  <c r="G1987" i="19"/>
  <c r="I1987" i="19" s="1"/>
  <c r="G1828" i="19"/>
  <c r="K1853" i="19"/>
  <c r="G1743" i="19"/>
  <c r="G2016" i="19"/>
  <c r="K2065" i="19"/>
  <c r="K330" i="19"/>
  <c r="K355" i="19"/>
  <c r="M355" i="19" s="1"/>
  <c r="K380" i="19"/>
  <c r="G766" i="19"/>
  <c r="G848" i="19"/>
  <c r="G2249" i="19"/>
  <c r="K2642" i="19"/>
  <c r="K2315" i="19"/>
  <c r="K2532" i="19"/>
  <c r="K2597" i="19"/>
  <c r="M2597" i="19" s="1"/>
  <c r="K2174" i="19"/>
  <c r="G2280" i="19"/>
  <c r="I2280" i="19" s="1"/>
  <c r="G2369" i="19"/>
  <c r="K2482" i="19"/>
  <c r="G2437" i="19"/>
  <c r="I2437" i="19" s="1"/>
  <c r="K2398" i="19"/>
  <c r="G1392" i="19"/>
  <c r="G1449" i="19"/>
  <c r="G1154" i="19"/>
  <c r="K955" i="19"/>
  <c r="M955" i="19" s="1"/>
  <c r="G1028" i="19"/>
  <c r="G2653" i="19"/>
  <c r="K2694" i="19"/>
  <c r="K2719" i="19"/>
  <c r="G1073" i="19"/>
  <c r="G1202" i="19"/>
  <c r="K1186" i="19"/>
  <c r="G2748" i="19"/>
  <c r="K2782" i="19"/>
  <c r="G2864" i="19"/>
  <c r="G2889" i="19"/>
  <c r="K2930" i="19"/>
  <c r="K2955" i="19"/>
  <c r="K2981" i="19"/>
  <c r="K3006" i="19"/>
  <c r="G3088" i="19"/>
  <c r="G3105" i="19"/>
  <c r="K3154" i="19"/>
  <c r="G3171" i="19"/>
  <c r="G5647" i="19"/>
  <c r="G3791" i="19"/>
  <c r="K1315" i="19"/>
  <c r="M1315" i="19" s="1"/>
  <c r="K524" i="19"/>
  <c r="G551" i="19"/>
  <c r="K1281" i="19"/>
  <c r="G1426" i="19"/>
  <c r="G1467" i="19"/>
  <c r="I1467" i="19" s="1"/>
  <c r="K196" i="19"/>
  <c r="G70" i="19"/>
  <c r="I70" i="19" s="1"/>
  <c r="G95" i="19"/>
  <c r="K144" i="19"/>
  <c r="K169" i="19"/>
  <c r="G891" i="19"/>
  <c r="G940" i="19"/>
  <c r="G285" i="19"/>
  <c r="K590" i="19"/>
  <c r="K615" i="19"/>
  <c r="K648" i="19"/>
  <c r="G722" i="19"/>
  <c r="G1219" i="19"/>
  <c r="I1219" i="19" s="1"/>
  <c r="G1252" i="19"/>
  <c r="K1541" i="19"/>
  <c r="M1541" i="19" s="1"/>
  <c r="K1502" i="19"/>
  <c r="G1608" i="19"/>
  <c r="K1649" i="19"/>
  <c r="M1649" i="19" s="1"/>
  <c r="K1674" i="19"/>
  <c r="K1899" i="19"/>
  <c r="K1924" i="19"/>
  <c r="G1798" i="19"/>
  <c r="G2079" i="19"/>
  <c r="K2120" i="19"/>
  <c r="M2120" i="19" s="1"/>
  <c r="K2153" i="19"/>
  <c r="G1954" i="19"/>
  <c r="K1979" i="19"/>
  <c r="M1979" i="19" s="1"/>
  <c r="K1828" i="19"/>
  <c r="G1702" i="19"/>
  <c r="I1702" i="19" s="1"/>
  <c r="G2024" i="19"/>
  <c r="I2024" i="19" s="1"/>
  <c r="G2049" i="19"/>
  <c r="K338" i="19"/>
  <c r="K363" i="19"/>
  <c r="K388" i="19"/>
  <c r="K733" i="19"/>
  <c r="G799" i="19"/>
  <c r="K848" i="19"/>
  <c r="K2249" i="19"/>
  <c r="K2626" i="19"/>
  <c r="K2307" i="19"/>
  <c r="K2524" i="19"/>
  <c r="G2182" i="19"/>
  <c r="I2182" i="19" s="1"/>
  <c r="G2215" i="19"/>
  <c r="K2288" i="19"/>
  <c r="G2377" i="19"/>
  <c r="G2466" i="19"/>
  <c r="K2571" i="19"/>
  <c r="K2332" i="19"/>
  <c r="G2406" i="19"/>
  <c r="G2503" i="19"/>
  <c r="G1384" i="19"/>
  <c r="K1457" i="19"/>
  <c r="K1162" i="19"/>
  <c r="G2661" i="19"/>
  <c r="K2702" i="19"/>
  <c r="K2735" i="19"/>
  <c r="K1000" i="19"/>
  <c r="K1065" i="19"/>
  <c r="K1194" i="19"/>
  <c r="K267" i="19"/>
  <c r="K2757" i="19"/>
  <c r="K2831" i="19"/>
  <c r="K2864" i="19"/>
  <c r="G2881" i="19"/>
  <c r="G2914" i="19"/>
  <c r="K2963" i="19"/>
  <c r="G2989" i="19"/>
  <c r="G3014" i="19"/>
  <c r="K3055" i="19"/>
  <c r="K3072" i="19"/>
  <c r="G3154" i="19"/>
  <c r="G3187" i="19"/>
  <c r="G4175" i="19"/>
  <c r="G4398" i="19"/>
  <c r="G431" i="19"/>
  <c r="G423" i="19"/>
  <c r="G415" i="19"/>
  <c r="K431" i="19"/>
  <c r="K423" i="19"/>
  <c r="K415" i="19"/>
  <c r="G1104" i="19"/>
  <c r="G1096" i="19"/>
  <c r="I1096" i="19" s="1"/>
  <c r="G1088" i="19"/>
  <c r="K1104" i="19"/>
  <c r="K1096" i="19"/>
  <c r="M1096" i="19" s="1"/>
  <c r="K1088" i="19"/>
  <c r="G1330" i="19"/>
  <c r="G1322" i="19"/>
  <c r="G1314" i="19"/>
  <c r="K1330" i="19"/>
  <c r="K1322" i="19"/>
  <c r="K1314" i="19"/>
  <c r="G508" i="19"/>
  <c r="G523" i="19"/>
  <c r="G515" i="19"/>
  <c r="I515" i="19" s="1"/>
  <c r="K508" i="19"/>
  <c r="K523" i="19"/>
  <c r="K515" i="19"/>
  <c r="M515" i="19" s="1"/>
  <c r="G485" i="19"/>
  <c r="G477" i="19"/>
  <c r="K493" i="19"/>
  <c r="K485" i="19"/>
  <c r="K477" i="19"/>
  <c r="G550" i="19"/>
  <c r="G542" i="19"/>
  <c r="K558" i="19"/>
  <c r="K550" i="19"/>
  <c r="K542" i="19"/>
  <c r="G1126" i="19"/>
  <c r="K1135" i="19"/>
  <c r="K1127" i="19"/>
  <c r="G1296" i="19"/>
  <c r="G1288" i="19"/>
  <c r="K1296" i="19"/>
  <c r="K1288" i="19"/>
  <c r="K1280" i="19"/>
  <c r="G1361" i="19"/>
  <c r="I1361" i="19" s="1"/>
  <c r="G1353" i="19"/>
  <c r="G1345" i="19"/>
  <c r="I1345" i="19" s="1"/>
  <c r="K1362" i="19"/>
  <c r="K1354" i="19"/>
  <c r="K1346" i="19"/>
  <c r="G1425" i="19"/>
  <c r="I1425" i="19" s="1"/>
  <c r="G1417" i="19"/>
  <c r="G1409" i="19"/>
  <c r="K1424" i="19"/>
  <c r="K1416" i="19"/>
  <c r="K1408" i="19"/>
  <c r="G1490" i="19"/>
  <c r="G1482" i="19"/>
  <c r="G1474" i="19"/>
  <c r="K1490" i="19"/>
  <c r="K1482" i="19"/>
  <c r="K1474" i="19"/>
  <c r="G187" i="19"/>
  <c r="I187" i="19" s="1"/>
  <c r="G203" i="19"/>
  <c r="G195" i="19"/>
  <c r="I195" i="19" s="1"/>
  <c r="G416" i="19"/>
  <c r="G1097" i="19"/>
  <c r="G1323" i="19"/>
  <c r="K507" i="19"/>
  <c r="M507" i="19" s="1"/>
  <c r="K486" i="19"/>
  <c r="K551" i="19"/>
  <c r="G1119" i="19"/>
  <c r="G1281" i="19"/>
  <c r="K1355" i="19"/>
  <c r="K1409" i="19"/>
  <c r="G229" i="19"/>
  <c r="K70" i="19"/>
  <c r="M70" i="19" s="1"/>
  <c r="K95" i="19"/>
  <c r="G177" i="19"/>
  <c r="I177" i="19" s="1"/>
  <c r="G874" i="19"/>
  <c r="G899" i="19"/>
  <c r="K940" i="19"/>
  <c r="K285" i="19"/>
  <c r="G623" i="19"/>
  <c r="G648" i="19"/>
  <c r="K689" i="19"/>
  <c r="K714" i="19"/>
  <c r="G1541" i="19"/>
  <c r="I1541" i="19" s="1"/>
  <c r="K1518" i="19"/>
  <c r="K1567" i="19"/>
  <c r="G1649" i="19"/>
  <c r="I1649" i="19" s="1"/>
  <c r="G1666" i="19"/>
  <c r="K1883" i="19"/>
  <c r="M1883" i="19" s="1"/>
  <c r="G1916" i="19"/>
  <c r="K1773" i="19"/>
  <c r="K1798" i="19"/>
  <c r="K2087" i="19"/>
  <c r="G2161" i="19"/>
  <c r="K1733" i="19"/>
  <c r="K1962" i="19"/>
  <c r="K1995" i="19"/>
  <c r="G1820" i="19"/>
  <c r="K1861" i="19"/>
  <c r="K1694" i="19"/>
  <c r="K2032" i="19"/>
  <c r="K2057" i="19"/>
  <c r="G347" i="19"/>
  <c r="I347" i="19" s="1"/>
  <c r="G380" i="19"/>
  <c r="G774" i="19"/>
  <c r="G807" i="19"/>
  <c r="G832" i="19"/>
  <c r="G2241" i="19"/>
  <c r="G2626" i="19"/>
  <c r="K2299" i="19"/>
  <c r="G2532" i="19"/>
  <c r="K2605" i="19"/>
  <c r="G2207" i="19"/>
  <c r="G2272" i="19"/>
  <c r="K2385" i="19"/>
  <c r="M2385" i="19" s="1"/>
  <c r="K2474" i="19"/>
  <c r="K2555" i="19"/>
  <c r="K2348" i="19"/>
  <c r="M2348" i="19" s="1"/>
  <c r="K2429" i="19"/>
  <c r="K2414" i="19"/>
  <c r="K2503" i="19"/>
  <c r="K1376" i="19"/>
  <c r="G1170" i="19"/>
  <c r="G963" i="19"/>
  <c r="I963" i="19" s="1"/>
  <c r="K1036" i="19"/>
  <c r="K2660" i="19"/>
  <c r="G2727" i="19"/>
  <c r="G1008" i="19"/>
  <c r="G1065" i="19"/>
  <c r="G1186" i="19"/>
  <c r="K251" i="19"/>
  <c r="M251" i="19" s="1"/>
  <c r="K2765" i="19"/>
  <c r="K2790" i="19"/>
  <c r="K2815" i="19"/>
  <c r="G2897" i="19"/>
  <c r="G2922" i="19"/>
  <c r="G2947" i="19"/>
  <c r="K2973" i="19"/>
  <c r="G3047" i="19"/>
  <c r="G3080" i="19"/>
  <c r="G3113" i="19"/>
  <c r="G3138" i="19"/>
  <c r="K3179" i="19"/>
  <c r="G3694" i="19"/>
  <c r="G3407" i="19"/>
  <c r="G4399" i="19"/>
  <c r="G422" i="19"/>
  <c r="I422" i="19" s="1"/>
  <c r="G414" i="19"/>
  <c r="I414" i="19" s="1"/>
  <c r="K430" i="19"/>
  <c r="K422" i="19"/>
  <c r="M422" i="19" s="1"/>
  <c r="K414" i="19"/>
  <c r="M414" i="19" s="1"/>
  <c r="G1103" i="19"/>
  <c r="G1095" i="19"/>
  <c r="G1087" i="19"/>
  <c r="K1103" i="19"/>
  <c r="K1095" i="19"/>
  <c r="K1087" i="19"/>
  <c r="G1321" i="19"/>
  <c r="K1329" i="19"/>
  <c r="M1329" i="19" s="1"/>
  <c r="K1321" i="19"/>
  <c r="K1313" i="19"/>
  <c r="M1313" i="19" s="1"/>
  <c r="G530" i="19"/>
  <c r="G522" i="19"/>
  <c r="G514" i="19"/>
  <c r="K530" i="19"/>
  <c r="K522" i="19"/>
  <c r="K514" i="19"/>
  <c r="G475" i="19"/>
  <c r="I475" i="19" s="1"/>
  <c r="G492" i="19"/>
  <c r="G484" i="19"/>
  <c r="K475" i="19"/>
  <c r="M475" i="19" s="1"/>
  <c r="K492" i="19"/>
  <c r="K484" i="19"/>
  <c r="G549" i="19"/>
  <c r="G541" i="19"/>
  <c r="K557" i="19"/>
  <c r="K549" i="19"/>
  <c r="K541" i="19"/>
  <c r="G1125" i="19"/>
  <c r="K1134" i="19"/>
  <c r="K1126" i="19"/>
  <c r="G1295" i="19"/>
  <c r="G1287" i="19"/>
  <c r="K1295" i="19"/>
  <c r="K1287" i="19"/>
  <c r="K1279" i="19"/>
  <c r="G1360" i="19"/>
  <c r="G1352" i="19"/>
  <c r="G1344" i="19"/>
  <c r="K1361" i="19"/>
  <c r="M1361" i="19" s="1"/>
  <c r="K1353" i="19"/>
  <c r="K1345" i="19"/>
  <c r="M1345" i="19" s="1"/>
  <c r="G1424" i="19"/>
  <c r="G1416" i="19"/>
  <c r="G1408" i="19"/>
  <c r="K1423" i="19"/>
  <c r="K1415" i="19"/>
  <c r="K1407" i="19"/>
  <c r="G1489" i="19"/>
  <c r="I1489" i="19" s="1"/>
  <c r="G1481" i="19"/>
  <c r="G1473" i="19"/>
  <c r="K1489" i="19"/>
  <c r="M1489" i="19" s="1"/>
  <c r="K1481" i="19"/>
  <c r="K1473" i="19"/>
  <c r="G210" i="19"/>
  <c r="G202" i="19"/>
  <c r="G194" i="19"/>
  <c r="K424" i="19"/>
  <c r="K1089" i="19"/>
  <c r="M1089" i="19" s="1"/>
  <c r="K1323" i="19"/>
  <c r="K516" i="19"/>
  <c r="K478" i="19"/>
  <c r="G1127" i="19"/>
  <c r="K1297" i="19"/>
  <c r="M1297" i="19" s="1"/>
  <c r="K1347" i="19"/>
  <c r="M1347" i="19" s="1"/>
  <c r="G1475" i="19"/>
  <c r="I1475" i="19" s="1"/>
  <c r="G204" i="19"/>
  <c r="I204" i="19" s="1"/>
  <c r="K237" i="19"/>
  <c r="K78" i="19"/>
  <c r="K111" i="19"/>
  <c r="K128" i="19"/>
  <c r="K161" i="19"/>
  <c r="K866" i="19"/>
  <c r="G293" i="19"/>
  <c r="I293" i="19" s="1"/>
  <c r="K582" i="19"/>
  <c r="M582" i="19" s="1"/>
  <c r="G656" i="19"/>
  <c r="G681" i="19"/>
  <c r="G706" i="19"/>
  <c r="G1227" i="19"/>
  <c r="K1252" i="19"/>
  <c r="K1533" i="19"/>
  <c r="G1567" i="19"/>
  <c r="G1616" i="19"/>
  <c r="G1641" i="19"/>
  <c r="G1674" i="19"/>
  <c r="G1899" i="19"/>
  <c r="K1932" i="19"/>
  <c r="K1765" i="19"/>
  <c r="M1765" i="19" s="1"/>
  <c r="K1790" i="19"/>
  <c r="K2079" i="19"/>
  <c r="G2145" i="19"/>
  <c r="G1970" i="19"/>
  <c r="G1995" i="19"/>
  <c r="K1836" i="19"/>
  <c r="M1836" i="19" s="1"/>
  <c r="K1702" i="19"/>
  <c r="M1702" i="19" s="1"/>
  <c r="K2024" i="19"/>
  <c r="M2024" i="19" s="1"/>
  <c r="K2049" i="19"/>
  <c r="K322" i="19"/>
  <c r="G741" i="19"/>
  <c r="I741" i="19" s="1"/>
  <c r="K774" i="19"/>
  <c r="K815" i="19"/>
  <c r="G2257" i="19"/>
  <c r="I2257" i="19" s="1"/>
  <c r="G2634" i="19"/>
  <c r="G2307" i="19"/>
  <c r="K2540" i="19"/>
  <c r="M2540" i="19" s="1"/>
  <c r="K2589" i="19"/>
  <c r="G2223" i="19"/>
  <c r="G2288" i="19"/>
  <c r="K2377" i="19"/>
  <c r="K2466" i="19"/>
  <c r="K2563" i="19"/>
  <c r="M2563" i="19" s="1"/>
  <c r="K2340" i="19"/>
  <c r="G2398" i="19"/>
  <c r="K2511" i="19"/>
  <c r="K1384" i="19"/>
  <c r="K1449" i="19"/>
  <c r="K1154" i="19"/>
  <c r="K971" i="19"/>
  <c r="K1028" i="19"/>
  <c r="G2686" i="19"/>
  <c r="K2727" i="19"/>
  <c r="K992" i="19"/>
  <c r="G1194" i="19"/>
  <c r="G259" i="19"/>
  <c r="I259" i="19" s="1"/>
  <c r="G2782" i="19"/>
  <c r="G2856" i="19"/>
  <c r="K2897" i="19"/>
  <c r="G2955" i="19"/>
  <c r="K2989" i="19"/>
  <c r="K3014" i="19"/>
  <c r="K3039" i="19"/>
  <c r="G3121" i="19"/>
  <c r="G3146" i="19"/>
  <c r="G3179" i="19"/>
  <c r="G4591" i="19"/>
  <c r="G3695" i="19"/>
  <c r="G4879" i="19"/>
  <c r="G421" i="19"/>
  <c r="I421" i="19" s="1"/>
  <c r="G413" i="19"/>
  <c r="K429" i="19"/>
  <c r="K421" i="19"/>
  <c r="M421" i="19" s="1"/>
  <c r="K413" i="19"/>
  <c r="G1094" i="19"/>
  <c r="I1094" i="19" s="1"/>
  <c r="G1086" i="19"/>
  <c r="I1086" i="19" s="1"/>
  <c r="K1102" i="19"/>
  <c r="K1094" i="19"/>
  <c r="M1094" i="19" s="1"/>
  <c r="K1086" i="19"/>
  <c r="M1086" i="19" s="1"/>
  <c r="G1328" i="19"/>
  <c r="G1312" i="19"/>
  <c r="K1328" i="19"/>
  <c r="K1320" i="19"/>
  <c r="M1320" i="19" s="1"/>
  <c r="K1312" i="19"/>
  <c r="G529" i="19"/>
  <c r="I529" i="19" s="1"/>
  <c r="G521" i="19"/>
  <c r="G513" i="19"/>
  <c r="K529" i="19"/>
  <c r="M529" i="19" s="1"/>
  <c r="K521" i="19"/>
  <c r="K513" i="19"/>
  <c r="G476" i="19"/>
  <c r="G491" i="19"/>
  <c r="G483" i="19"/>
  <c r="I483" i="19" s="1"/>
  <c r="K476" i="19"/>
  <c r="K491" i="19"/>
  <c r="K483" i="19"/>
  <c r="M483" i="19" s="1"/>
  <c r="G539" i="19"/>
  <c r="I539" i="19" s="1"/>
  <c r="G556" i="19"/>
  <c r="G548" i="19"/>
  <c r="K539" i="19"/>
  <c r="M539" i="19" s="1"/>
  <c r="K556" i="19"/>
  <c r="K548" i="19"/>
  <c r="G1132" i="19"/>
  <c r="G1124" i="19"/>
  <c r="G1138" i="19"/>
  <c r="K1133" i="19"/>
  <c r="K1125" i="19"/>
  <c r="K1117" i="19"/>
  <c r="G1286" i="19"/>
  <c r="K1294" i="19"/>
  <c r="K1286" i="19"/>
  <c r="K1278" i="19"/>
  <c r="G1359" i="19"/>
  <c r="G1351" i="19"/>
  <c r="G1343" i="19"/>
  <c r="K1360" i="19"/>
  <c r="K1352" i="19"/>
  <c r="K1344" i="19"/>
  <c r="G1423" i="19"/>
  <c r="G1415" i="19"/>
  <c r="G1407" i="19"/>
  <c r="K1422" i="19"/>
  <c r="K1414" i="19"/>
  <c r="K1406" i="19"/>
  <c r="G1488" i="19"/>
  <c r="G1480" i="19"/>
  <c r="G1472" i="19"/>
  <c r="K1488" i="19"/>
  <c r="K1480" i="19"/>
  <c r="K1472" i="19"/>
  <c r="G209" i="19"/>
  <c r="I209" i="19" s="1"/>
  <c r="G1315" i="19"/>
  <c r="I1315" i="19" s="1"/>
  <c r="G559" i="19"/>
  <c r="G1135" i="19"/>
  <c r="G1289" i="19"/>
  <c r="K1340" i="19"/>
  <c r="K1417" i="19"/>
  <c r="K1483" i="19"/>
  <c r="G196" i="19"/>
  <c r="G221" i="19"/>
  <c r="G103" i="19"/>
  <c r="G128" i="19"/>
  <c r="G169" i="19"/>
  <c r="K882" i="19"/>
  <c r="M882" i="19" s="1"/>
  <c r="K907" i="19"/>
  <c r="K924" i="19"/>
  <c r="G582" i="19"/>
  <c r="I582" i="19" s="1"/>
  <c r="G607" i="19"/>
  <c r="K656" i="19"/>
  <c r="K681" i="19"/>
  <c r="K706" i="19"/>
  <c r="K1227" i="19"/>
  <c r="K1260" i="19"/>
  <c r="G1502" i="19"/>
  <c r="K1583" i="19"/>
  <c r="K1600" i="19"/>
  <c r="K1633" i="19"/>
  <c r="G1891" i="19"/>
  <c r="I1891" i="19" s="1"/>
  <c r="G1924" i="19"/>
  <c r="G1757" i="19"/>
  <c r="K1806" i="19"/>
  <c r="G2120" i="19"/>
  <c r="I2120" i="19" s="1"/>
  <c r="K2112" i="19"/>
  <c r="K1725" i="19"/>
  <c r="G1979" i="19"/>
  <c r="I1979" i="19" s="1"/>
  <c r="F2003" i="19" s="1"/>
  <c r="F2005" i="19" s="1"/>
  <c r="G1836" i="19"/>
  <c r="I1836" i="19" s="1"/>
  <c r="G1861" i="19"/>
  <c r="G1694" i="19"/>
  <c r="G1727" i="19"/>
  <c r="G2057" i="19"/>
  <c r="G330" i="19"/>
  <c r="G363" i="19"/>
  <c r="G396" i="19"/>
  <c r="I396" i="19" s="1"/>
  <c r="G733" i="19"/>
  <c r="K782" i="19"/>
  <c r="K807" i="19"/>
  <c r="K840" i="19"/>
  <c r="G2642" i="19"/>
  <c r="G2315" i="19"/>
  <c r="G2524" i="19"/>
  <c r="G2174" i="19"/>
  <c r="K2223" i="19"/>
  <c r="K2280" i="19"/>
  <c r="M2280" i="19" s="1"/>
  <c r="K2369" i="19"/>
  <c r="G2563" i="19"/>
  <c r="I2563" i="19" s="1"/>
  <c r="G2332" i="19"/>
  <c r="G2429" i="19"/>
  <c r="G2511" i="19"/>
  <c r="G1376" i="19"/>
  <c r="K1441" i="19"/>
  <c r="G955" i="19"/>
  <c r="I955" i="19" s="1"/>
  <c r="G1020" i="19"/>
  <c r="K2652" i="19"/>
  <c r="G2735" i="19"/>
  <c r="K1008" i="19"/>
  <c r="K1073" i="19"/>
  <c r="G251" i="19"/>
  <c r="I251" i="19" s="1"/>
  <c r="G2756" i="19"/>
  <c r="K2798" i="19"/>
  <c r="K2823" i="19"/>
  <c r="K2848" i="19"/>
  <c r="K2889" i="19"/>
  <c r="G2963" i="19"/>
  <c r="G2973" i="19"/>
  <c r="G3039" i="19"/>
  <c r="K3088" i="19"/>
  <c r="K3121" i="19"/>
  <c r="K3146" i="19"/>
  <c r="K3187" i="19"/>
  <c r="G5103" i="19"/>
  <c r="G4143" i="19"/>
  <c r="G5455" i="19"/>
  <c r="G411" i="19"/>
  <c r="I411" i="19" s="1"/>
  <c r="G428" i="19"/>
  <c r="G420" i="19"/>
  <c r="I420" i="19" s="1"/>
  <c r="K411" i="19"/>
  <c r="M411" i="19" s="1"/>
  <c r="K428" i="19"/>
  <c r="K420" i="19"/>
  <c r="M420" i="19" s="1"/>
  <c r="G1085" i="19"/>
  <c r="K1101" i="19"/>
  <c r="K1093" i="19"/>
  <c r="M1093" i="19" s="1"/>
  <c r="K1085" i="19"/>
  <c r="G1327" i="19"/>
  <c r="G1319" i="19"/>
  <c r="G1311" i="19"/>
  <c r="K1327" i="19"/>
  <c r="K1319" i="19"/>
  <c r="K1311" i="19"/>
  <c r="G528" i="19"/>
  <c r="G520" i="19"/>
  <c r="G512" i="19"/>
  <c r="K528" i="19"/>
  <c r="K520" i="19"/>
  <c r="K512" i="19"/>
  <c r="G498" i="19"/>
  <c r="G490" i="19"/>
  <c r="G482" i="19"/>
  <c r="K498" i="19"/>
  <c r="K490" i="19"/>
  <c r="K482" i="19"/>
  <c r="G540" i="19"/>
  <c r="G555" i="19"/>
  <c r="G547" i="19"/>
  <c r="I547" i="19" s="1"/>
  <c r="K540" i="19"/>
  <c r="K555" i="19"/>
  <c r="K547" i="19"/>
  <c r="M547" i="19" s="1"/>
  <c r="G1115" i="19"/>
  <c r="I1115" i="19" s="1"/>
  <c r="G1131" i="19"/>
  <c r="G1123" i="19"/>
  <c r="I1123" i="19" s="1"/>
  <c r="K1115" i="19"/>
  <c r="M1115" i="19" s="1"/>
  <c r="K1132" i="19"/>
  <c r="K1124" i="19"/>
  <c r="G1285" i="19"/>
  <c r="G1277" i="19"/>
  <c r="K1293" i="19"/>
  <c r="K1285" i="19"/>
  <c r="K1277" i="19"/>
  <c r="G1350" i="19"/>
  <c r="G1342" i="19"/>
  <c r="K1359" i="19"/>
  <c r="K1351" i="19"/>
  <c r="K1343" i="19"/>
  <c r="G1414" i="19"/>
  <c r="G1406" i="19"/>
  <c r="K1421" i="19"/>
  <c r="K1413" i="19"/>
  <c r="K1405" i="19"/>
  <c r="G1487" i="19"/>
  <c r="G1479" i="19"/>
  <c r="G1471" i="19"/>
  <c r="K1487" i="19"/>
  <c r="K1479" i="19"/>
  <c r="K1471" i="19"/>
  <c r="G208" i="19"/>
  <c r="G200" i="19"/>
  <c r="I200" i="19" s="1"/>
  <c r="G192" i="19"/>
  <c r="K208" i="19"/>
  <c r="K1486" i="19"/>
  <c r="K1478" i="19"/>
  <c r="K1470" i="19"/>
  <c r="G207" i="19"/>
  <c r="G199" i="19"/>
  <c r="G191" i="19"/>
  <c r="K207" i="19"/>
  <c r="K432" i="19"/>
  <c r="K1097" i="19"/>
  <c r="G507" i="19"/>
  <c r="I507" i="19" s="1"/>
  <c r="G486" i="19"/>
  <c r="G543" i="19"/>
  <c r="K1136" i="19"/>
  <c r="K1289" i="19"/>
  <c r="G1346" i="19"/>
  <c r="K1425" i="19"/>
  <c r="M1425" i="19" s="1"/>
  <c r="K1467" i="19"/>
  <c r="M1467" i="19" s="1"/>
  <c r="J1491" i="19" s="1"/>
  <c r="J1493" i="19" s="1"/>
  <c r="G188" i="19"/>
  <c r="I188" i="19" s="1"/>
  <c r="K229" i="19"/>
  <c r="K62" i="19"/>
  <c r="M62" i="19" s="1"/>
  <c r="G136" i="19"/>
  <c r="G161" i="19"/>
  <c r="G866" i="19"/>
  <c r="K891" i="19"/>
  <c r="G924" i="19"/>
  <c r="G574" i="19"/>
  <c r="K623" i="19"/>
  <c r="K640" i="19"/>
  <c r="G714" i="19"/>
  <c r="K1211" i="19"/>
  <c r="M1211" i="19" s="1"/>
  <c r="G1260" i="19"/>
  <c r="G1533" i="19"/>
  <c r="K1510" i="19"/>
  <c r="K1575" i="19"/>
  <c r="K1616" i="19"/>
  <c r="G1682" i="19"/>
  <c r="K1666" i="19"/>
  <c r="G1765" i="19"/>
  <c r="I1765" i="19" s="1"/>
  <c r="G2087" i="19"/>
  <c r="G2112" i="19"/>
  <c r="G2153" i="19"/>
  <c r="K1741" i="19"/>
  <c r="K1954" i="19"/>
  <c r="G1853" i="19"/>
  <c r="K1710" i="19"/>
  <c r="G2032" i="19"/>
  <c r="G2065" i="19"/>
  <c r="G322" i="19"/>
  <c r="K347" i="19"/>
  <c r="M347" i="19" s="1"/>
  <c r="J371" i="19" s="1"/>
  <c r="J373" i="19" s="1"/>
  <c r="G388" i="19"/>
  <c r="K749" i="19"/>
  <c r="K766" i="19"/>
  <c r="K799" i="19"/>
  <c r="K832" i="19"/>
  <c r="K2241" i="19"/>
  <c r="G2299" i="19"/>
  <c r="G2540" i="19"/>
  <c r="I2540" i="19" s="1"/>
  <c r="G2589" i="19"/>
  <c r="K2182" i="19"/>
  <c r="M2182" i="19" s="1"/>
  <c r="K2215" i="19"/>
  <c r="K2272" i="19"/>
  <c r="G2474" i="19"/>
  <c r="G2571" i="19"/>
  <c r="G2340" i="19"/>
  <c r="K2445" i="19"/>
  <c r="K2406" i="19"/>
  <c r="K2495" i="19"/>
  <c r="G1457" i="19"/>
  <c r="G1162" i="19"/>
  <c r="G971" i="19"/>
  <c r="G1036" i="19"/>
  <c r="K2668" i="19"/>
  <c r="K2686" i="19"/>
  <c r="G1000" i="19"/>
  <c r="G1057" i="19"/>
  <c r="K1202" i="19"/>
  <c r="G267" i="19"/>
  <c r="G2764" i="19"/>
  <c r="G2790" i="19"/>
  <c r="G2823" i="19"/>
  <c r="G2848" i="19"/>
  <c r="K2881" i="19"/>
  <c r="K2914" i="19"/>
  <c r="G2981" i="19"/>
  <c r="K3022" i="19"/>
  <c r="G3072" i="19"/>
  <c r="K3113" i="19"/>
  <c r="G4687" i="19"/>
  <c r="G4911" i="19"/>
  <c r="G3854" i="19"/>
  <c r="G427" i="19"/>
  <c r="K412" i="19"/>
  <c r="K419" i="19"/>
  <c r="M419" i="19" s="1"/>
  <c r="G1100" i="19"/>
  <c r="I1100" i="19" s="1"/>
  <c r="K1083" i="19"/>
  <c r="M1083" i="19" s="1"/>
  <c r="K1092" i="19"/>
  <c r="M1092" i="19" s="1"/>
  <c r="G1318" i="19"/>
  <c r="I1318" i="19" s="1"/>
  <c r="K1326" i="19"/>
  <c r="K1310" i="19"/>
  <c r="G519" i="19"/>
  <c r="G511" i="19"/>
  <c r="K519" i="19"/>
  <c r="G497" i="19"/>
  <c r="I497" i="19" s="1"/>
  <c r="K497" i="19"/>
  <c r="M497" i="19" s="1"/>
  <c r="G562" i="19"/>
  <c r="G546" i="19"/>
  <c r="K554" i="19"/>
  <c r="G1130" i="19"/>
  <c r="K1116" i="19"/>
  <c r="K1123" i="19"/>
  <c r="M1123" i="19" s="1"/>
  <c r="G1292" i="19"/>
  <c r="K1275" i="19"/>
  <c r="M1275" i="19" s="1"/>
  <c r="K1284" i="19"/>
  <c r="G1349" i="19"/>
  <c r="K1358" i="19"/>
  <c r="K1342" i="19"/>
  <c r="G1405" i="19"/>
  <c r="K1412" i="19"/>
  <c r="K1404" i="19"/>
  <c r="G1470" i="19"/>
  <c r="G434" i="19"/>
  <c r="G418" i="19"/>
  <c r="K434" i="19"/>
  <c r="K426" i="19"/>
  <c r="K418" i="19"/>
  <c r="G1099" i="19"/>
  <c r="G1091" i="19"/>
  <c r="I1091" i="19" s="1"/>
  <c r="K1084" i="19"/>
  <c r="M1084" i="19" s="1"/>
  <c r="K1099" i="19"/>
  <c r="K1091" i="19"/>
  <c r="M1091" i="19" s="1"/>
  <c r="G1317" i="19"/>
  <c r="I1317" i="19" s="1"/>
  <c r="G1309" i="19"/>
  <c r="K1325" i="19"/>
  <c r="K1317" i="19"/>
  <c r="M1317" i="19" s="1"/>
  <c r="K1309" i="19"/>
  <c r="G518" i="19"/>
  <c r="I518" i="19" s="1"/>
  <c r="G510" i="19"/>
  <c r="K526" i="19"/>
  <c r="K518" i="19"/>
  <c r="M518" i="19" s="1"/>
  <c r="K510" i="19"/>
  <c r="G496" i="19"/>
  <c r="G488" i="19"/>
  <c r="G480" i="19"/>
  <c r="K496" i="19"/>
  <c r="K488" i="19"/>
  <c r="K480" i="19"/>
  <c r="G561" i="19"/>
  <c r="I561" i="19" s="1"/>
  <c r="G553" i="19"/>
  <c r="G545" i="19"/>
  <c r="K561" i="19"/>
  <c r="M561" i="19" s="1"/>
  <c r="K553" i="19"/>
  <c r="K545" i="19"/>
  <c r="G1137" i="19"/>
  <c r="I1137" i="19" s="1"/>
  <c r="G1129" i="19"/>
  <c r="G1121" i="19"/>
  <c r="K1138" i="19"/>
  <c r="K1130" i="19"/>
  <c r="K1122" i="19"/>
  <c r="G1291" i="19"/>
  <c r="G1283" i="19"/>
  <c r="I1283" i="19" s="1"/>
  <c r="K1291" i="19"/>
  <c r="K1283" i="19"/>
  <c r="M1283" i="19" s="1"/>
  <c r="G1339" i="19"/>
  <c r="I1339" i="19" s="1"/>
  <c r="G1356" i="19"/>
  <c r="G1348" i="19"/>
  <c r="K1339" i="19"/>
  <c r="M1339" i="19" s="1"/>
  <c r="J1363" i="19" s="1"/>
  <c r="J1365" i="19" s="1"/>
  <c r="K1357" i="19"/>
  <c r="K1349" i="19"/>
  <c r="G1420" i="19"/>
  <c r="G1412" i="19"/>
  <c r="G1404" i="19"/>
  <c r="K1419" i="19"/>
  <c r="K1411" i="19"/>
  <c r="M1411" i="19" s="1"/>
  <c r="K1426" i="19"/>
  <c r="G1477" i="19"/>
  <c r="G1469" i="19"/>
  <c r="K1485" i="19"/>
  <c r="K1477" i="19"/>
  <c r="K1469" i="19"/>
  <c r="G198" i="19"/>
  <c r="I198" i="19" s="1"/>
  <c r="G190" i="19"/>
  <c r="K206" i="19"/>
  <c r="K198" i="19"/>
  <c r="M198" i="19" s="1"/>
  <c r="K190" i="19"/>
  <c r="G432" i="19"/>
  <c r="K416" i="19"/>
  <c r="G1308" i="19"/>
  <c r="I1308" i="19" s="1"/>
  <c r="G524" i="19"/>
  <c r="G478" i="19"/>
  <c r="K543" i="19"/>
  <c r="G1297" i="19"/>
  <c r="I1297" i="19" s="1"/>
  <c r="G1354" i="19"/>
  <c r="G1418" i="19"/>
  <c r="G1483" i="19"/>
  <c r="K204" i="19"/>
  <c r="M204" i="19" s="1"/>
  <c r="K221" i="19"/>
  <c r="G111" i="19"/>
  <c r="G144" i="19"/>
  <c r="K177" i="19"/>
  <c r="M177" i="19" s="1"/>
  <c r="K874" i="19"/>
  <c r="K899" i="19"/>
  <c r="K932" i="19"/>
  <c r="K301" i="19"/>
  <c r="G615" i="19"/>
  <c r="G640" i="19"/>
  <c r="G689" i="19"/>
  <c r="K673" i="19"/>
  <c r="G1211" i="19"/>
  <c r="I1211" i="19" s="1"/>
  <c r="G1244" i="19"/>
  <c r="K1549" i="19"/>
  <c r="G1583" i="19"/>
  <c r="G1600" i="19"/>
  <c r="G1633" i="19"/>
  <c r="K1682" i="19"/>
  <c r="K1891" i="19"/>
  <c r="M1891" i="19" s="1"/>
  <c r="K1916" i="19"/>
  <c r="G1790" i="19"/>
  <c r="K2095" i="19"/>
  <c r="K2128" i="19"/>
  <c r="K2145" i="19"/>
  <c r="K1970" i="19"/>
  <c r="K1987" i="19"/>
  <c r="M1987" i="19" s="1"/>
  <c r="K1820" i="19"/>
  <c r="K1869" i="19"/>
  <c r="G1735" i="19"/>
  <c r="K2016" i="19"/>
  <c r="G338" i="19"/>
  <c r="G355" i="19"/>
  <c r="I355" i="19" s="1"/>
  <c r="K396" i="19"/>
  <c r="M396" i="19" s="1"/>
  <c r="K741" i="19"/>
  <c r="M741" i="19" s="1"/>
  <c r="G815" i="19"/>
  <c r="G840" i="19"/>
  <c r="K2257" i="19"/>
  <c r="M2257" i="19" s="1"/>
  <c r="K2634" i="19"/>
  <c r="G2597" i="19"/>
  <c r="I2597" i="19" s="1"/>
  <c r="K2190" i="19"/>
  <c r="K2207" i="19"/>
  <c r="G2385" i="19"/>
  <c r="I2385" i="19" s="1"/>
  <c r="G2482" i="19"/>
  <c r="G2555" i="19"/>
  <c r="G2348" i="19"/>
  <c r="I2348" i="19" s="1"/>
  <c r="K2437" i="19"/>
  <c r="M2437" i="19" s="1"/>
  <c r="G2495" i="19"/>
  <c r="K1392" i="19"/>
  <c r="G1441" i="19"/>
  <c r="K1170" i="19"/>
  <c r="K963" i="19"/>
  <c r="M963" i="19" s="1"/>
  <c r="K1020" i="19"/>
  <c r="G2694" i="19"/>
  <c r="G2719" i="19"/>
  <c r="G992" i="19"/>
  <c r="K1057" i="19"/>
  <c r="K259" i="19"/>
  <c r="M259" i="19" s="1"/>
  <c r="K2749" i="19"/>
  <c r="G2815" i="19"/>
  <c r="K2856" i="19"/>
  <c r="G2930" i="19"/>
  <c r="K2922" i="19"/>
  <c r="K2947" i="19"/>
  <c r="G3006" i="19"/>
  <c r="K3047" i="19"/>
  <c r="K3080" i="19"/>
  <c r="K3105" i="19"/>
  <c r="K3138" i="19"/>
  <c r="K3171" i="19"/>
  <c r="G5199" i="19"/>
  <c r="G5391" i="19"/>
  <c r="G3342" i="19"/>
  <c r="G412" i="19"/>
  <c r="G419" i="19"/>
  <c r="I419" i="19" s="1"/>
  <c r="K427" i="19"/>
  <c r="G1092" i="19"/>
  <c r="I1092" i="19" s="1"/>
  <c r="K1100" i="19"/>
  <c r="M1100" i="19" s="1"/>
  <c r="G1310" i="19"/>
  <c r="K1318" i="19"/>
  <c r="M1318" i="19" s="1"/>
  <c r="G527" i="19"/>
  <c r="K527" i="19"/>
  <c r="K511" i="19"/>
  <c r="G489" i="19"/>
  <c r="G481" i="19"/>
  <c r="K489" i="19"/>
  <c r="K481" i="19"/>
  <c r="G554" i="19"/>
  <c r="K562" i="19"/>
  <c r="K546" i="19"/>
  <c r="G1116" i="19"/>
  <c r="G1122" i="19"/>
  <c r="K1131" i="19"/>
  <c r="G1275" i="19"/>
  <c r="I1275" i="19" s="1"/>
  <c r="G1284" i="19"/>
  <c r="K1292" i="19"/>
  <c r="G1341" i="19"/>
  <c r="K1350" i="19"/>
  <c r="G1413" i="19"/>
  <c r="K1420" i="19"/>
  <c r="G1478" i="19"/>
  <c r="G426" i="19"/>
  <c r="G433" i="19"/>
  <c r="G425" i="19"/>
  <c r="K433" i="19"/>
  <c r="K425" i="19"/>
  <c r="K417" i="19"/>
  <c r="M417" i="19" s="1"/>
  <c r="G1106" i="19"/>
  <c r="I1106" i="19" s="1"/>
  <c r="G1098" i="19"/>
  <c r="G1090" i="19"/>
  <c r="K1106" i="19"/>
  <c r="M1106" i="19" s="1"/>
  <c r="K1098" i="19"/>
  <c r="K1090" i="19"/>
  <c r="G1307" i="19"/>
  <c r="I1307" i="19" s="1"/>
  <c r="G1316" i="19"/>
  <c r="I1316" i="19" s="1"/>
  <c r="K1307" i="19"/>
  <c r="M1307" i="19" s="1"/>
  <c r="K1324" i="19"/>
  <c r="M1324" i="19" s="1"/>
  <c r="K1316" i="19"/>
  <c r="M1316" i="19" s="1"/>
  <c r="G517" i="19"/>
  <c r="G509" i="19"/>
  <c r="K525" i="19"/>
  <c r="K517" i="19"/>
  <c r="K509" i="19"/>
  <c r="G495" i="19"/>
  <c r="G487" i="19"/>
  <c r="G479" i="19"/>
  <c r="K495" i="19"/>
  <c r="K487" i="19"/>
  <c r="K479" i="19"/>
  <c r="G560" i="19"/>
  <c r="G552" i="19"/>
  <c r="G544" i="19"/>
  <c r="K560" i="19"/>
  <c r="K552" i="19"/>
  <c r="K544" i="19"/>
  <c r="G1136" i="19"/>
  <c r="G1128" i="19"/>
  <c r="G1120" i="19"/>
  <c r="K1137" i="19"/>
  <c r="M1137" i="19" s="1"/>
  <c r="K1129" i="19"/>
  <c r="K1121" i="19"/>
  <c r="G1298" i="19"/>
  <c r="G1290" i="19"/>
  <c r="G1282" i="19"/>
  <c r="K1298" i="19"/>
  <c r="K1290" i="19"/>
  <c r="K1282" i="19"/>
  <c r="G1340" i="19"/>
  <c r="G1355" i="19"/>
  <c r="G1347" i="19"/>
  <c r="I1347" i="19" s="1"/>
  <c r="K1356" i="19"/>
  <c r="K1348" i="19"/>
  <c r="G1403" i="19"/>
  <c r="I1403" i="19" s="1"/>
  <c r="F1427" i="19" s="1"/>
  <c r="F1429" i="19" s="1"/>
  <c r="G1419" i="19"/>
  <c r="G1411" i="19"/>
  <c r="I1411" i="19" s="1"/>
  <c r="K1403" i="19"/>
  <c r="M1403" i="19" s="1"/>
  <c r="J1427" i="19" s="1"/>
  <c r="J1429" i="19" s="1"/>
  <c r="K1418" i="19"/>
  <c r="K1410" i="19"/>
  <c r="G1484" i="19"/>
  <c r="G1476" i="19"/>
  <c r="G1468" i="19"/>
  <c r="K1484" i="19"/>
  <c r="K1476" i="19"/>
  <c r="K1468" i="19"/>
  <c r="G197" i="19"/>
  <c r="I197" i="19" s="1"/>
  <c r="G189" i="19"/>
  <c r="K205" i="19"/>
  <c r="K197" i="19"/>
  <c r="M197" i="19" s="1"/>
  <c r="K187" i="19"/>
  <c r="M187" i="19" s="1"/>
  <c r="K203" i="19"/>
  <c r="K195" i="19"/>
  <c r="M195" i="19" s="1"/>
  <c r="G236" i="19"/>
  <c r="G228" i="19"/>
  <c r="G220" i="19"/>
  <c r="K236" i="19"/>
  <c r="K228" i="19"/>
  <c r="K220" i="19"/>
  <c r="G69" i="19"/>
  <c r="G61" i="19"/>
  <c r="K77" i="19"/>
  <c r="K69" i="19"/>
  <c r="K61" i="19"/>
  <c r="G102" i="19"/>
  <c r="G94" i="19"/>
  <c r="K110" i="19"/>
  <c r="K102" i="19"/>
  <c r="K94" i="19"/>
  <c r="G143" i="19"/>
  <c r="G135" i="19"/>
  <c r="G127" i="19"/>
  <c r="K143" i="19"/>
  <c r="K135" i="19"/>
  <c r="K127" i="19"/>
  <c r="G176" i="19"/>
  <c r="G168" i="19"/>
  <c r="G160" i="19"/>
  <c r="K176" i="19"/>
  <c r="K168" i="19"/>
  <c r="K160" i="19"/>
  <c r="G881" i="19"/>
  <c r="I881" i="19" s="1"/>
  <c r="G873" i="19"/>
  <c r="G865" i="19"/>
  <c r="K881" i="19"/>
  <c r="M881" i="19" s="1"/>
  <c r="K873" i="19"/>
  <c r="K865" i="19"/>
  <c r="G914" i="19"/>
  <c r="G906" i="19"/>
  <c r="G898" i="19"/>
  <c r="K914" i="19"/>
  <c r="K906" i="19"/>
  <c r="K898" i="19"/>
  <c r="G923" i="19"/>
  <c r="I923" i="19" s="1"/>
  <c r="G939" i="19"/>
  <c r="G931" i="19"/>
  <c r="I931" i="19" s="1"/>
  <c r="K923" i="19"/>
  <c r="M923" i="19" s="1"/>
  <c r="K939" i="19"/>
  <c r="K931" i="19"/>
  <c r="M931" i="19" s="1"/>
  <c r="G300" i="19"/>
  <c r="I300" i="19" s="1"/>
  <c r="G292" i="19"/>
  <c r="G284" i="19"/>
  <c r="K300" i="19"/>
  <c r="M300" i="19" s="1"/>
  <c r="K292" i="19"/>
  <c r="K284" i="19"/>
  <c r="G581" i="19"/>
  <c r="G573" i="19"/>
  <c r="K589" i="19"/>
  <c r="K581" i="19"/>
  <c r="K573" i="19"/>
  <c r="G614" i="19"/>
  <c r="G606" i="19"/>
  <c r="K622" i="19"/>
  <c r="K614" i="19"/>
  <c r="K606" i="19"/>
  <c r="G655" i="19"/>
  <c r="G647" i="19"/>
  <c r="G639" i="19"/>
  <c r="K655" i="19"/>
  <c r="K647" i="19"/>
  <c r="K639" i="19"/>
  <c r="G688" i="19"/>
  <c r="G680" i="19"/>
  <c r="G672" i="19"/>
  <c r="K688" i="19"/>
  <c r="K680" i="19"/>
  <c r="K672" i="19"/>
  <c r="G721" i="19"/>
  <c r="I721" i="19" s="1"/>
  <c r="G713" i="19"/>
  <c r="G705" i="19"/>
  <c r="K721" i="19"/>
  <c r="M721" i="19" s="1"/>
  <c r="K713" i="19"/>
  <c r="K705" i="19"/>
  <c r="G1234" i="19"/>
  <c r="G1226" i="19"/>
  <c r="G1218" i="19"/>
  <c r="K1234" i="19"/>
  <c r="K1226" i="19"/>
  <c r="K1218" i="19"/>
  <c r="G1243" i="19"/>
  <c r="I1243" i="19" s="1"/>
  <c r="G1259" i="19"/>
  <c r="G1251" i="19"/>
  <c r="I1251" i="19" s="1"/>
  <c r="K1243" i="19"/>
  <c r="M1243" i="19" s="1"/>
  <c r="K1259" i="19"/>
  <c r="K1251" i="19"/>
  <c r="M1251" i="19" s="1"/>
  <c r="G1548" i="19"/>
  <c r="I1548" i="19" s="1"/>
  <c r="G1540" i="19"/>
  <c r="G1532" i="19"/>
  <c r="K1548" i="19"/>
  <c r="M1548" i="19" s="1"/>
  <c r="K1540" i="19"/>
  <c r="K1532" i="19"/>
  <c r="G1509" i="19"/>
  <c r="I1509" i="19" s="1"/>
  <c r="G1501" i="19"/>
  <c r="K1517" i="19"/>
  <c r="K1509" i="19"/>
  <c r="M1509" i="19" s="1"/>
  <c r="K1501" i="19"/>
  <c r="G1574" i="19"/>
  <c r="G1566" i="19"/>
  <c r="K1582" i="19"/>
  <c r="K1574" i="19"/>
  <c r="K1566" i="19"/>
  <c r="G1615" i="19"/>
  <c r="G1607" i="19"/>
  <c r="G1599" i="19"/>
  <c r="K1615" i="19"/>
  <c r="K1607" i="19"/>
  <c r="K1599" i="19"/>
  <c r="G1648" i="19"/>
  <c r="G1640" i="19"/>
  <c r="G1632" i="19"/>
  <c r="K1648" i="19"/>
  <c r="K1640" i="19"/>
  <c r="K1632" i="19"/>
  <c r="G1681" i="19"/>
  <c r="I1681" i="19" s="1"/>
  <c r="G1673" i="19"/>
  <c r="G1665" i="19"/>
  <c r="K1681" i="19"/>
  <c r="M1681" i="19" s="1"/>
  <c r="K1673" i="19"/>
  <c r="K1665" i="19"/>
  <c r="G1906" i="19"/>
  <c r="G1898" i="19"/>
  <c r="G1890" i="19"/>
  <c r="K1906" i="19"/>
  <c r="K1898" i="19"/>
  <c r="K1890" i="19"/>
  <c r="G1915" i="19"/>
  <c r="I1915" i="19" s="1"/>
  <c r="G1931" i="19"/>
  <c r="G1923" i="19"/>
  <c r="I1923" i="19" s="1"/>
  <c r="K1915" i="19"/>
  <c r="M1915" i="19" s="1"/>
  <c r="K1931" i="19"/>
  <c r="K1923" i="19"/>
  <c r="M1923" i="19" s="1"/>
  <c r="G1772" i="19"/>
  <c r="I1772" i="19" s="1"/>
  <c r="G1764" i="19"/>
  <c r="I1764" i="19" s="1"/>
  <c r="G1756" i="19"/>
  <c r="K1772" i="19"/>
  <c r="M1772" i="19" s="1"/>
  <c r="K1764" i="19"/>
  <c r="M1764" i="19" s="1"/>
  <c r="K1756" i="19"/>
  <c r="G1797" i="19"/>
  <c r="G1789" i="19"/>
  <c r="K1805" i="19"/>
  <c r="K1797" i="19"/>
  <c r="K1789" i="19"/>
  <c r="G2086" i="19"/>
  <c r="G2078" i="19"/>
  <c r="K2094" i="19"/>
  <c r="K2086" i="19"/>
  <c r="K2078" i="19"/>
  <c r="G2127" i="19"/>
  <c r="G2119" i="19"/>
  <c r="G2111" i="19"/>
  <c r="K2127" i="19"/>
  <c r="K2119" i="19"/>
  <c r="K2111" i="19"/>
  <c r="G2160" i="19"/>
  <c r="G2152" i="19"/>
  <c r="G2144" i="19"/>
  <c r="K2160" i="19"/>
  <c r="K2152" i="19"/>
  <c r="K2144" i="19"/>
  <c r="K1726" i="19"/>
  <c r="K1734" i="19"/>
  <c r="K1742" i="19"/>
  <c r="G1969" i="19"/>
  <c r="I1969" i="19" s="1"/>
  <c r="G1961" i="19"/>
  <c r="G1953" i="19"/>
  <c r="K1969" i="19"/>
  <c r="M1969" i="19" s="1"/>
  <c r="K1961" i="19"/>
  <c r="K1953" i="19"/>
  <c r="G2002" i="19"/>
  <c r="G1994" i="19"/>
  <c r="G1986" i="19"/>
  <c r="K2002" i="19"/>
  <c r="K1994" i="19"/>
  <c r="K1986" i="19"/>
  <c r="G1819" i="19"/>
  <c r="I1819" i="19" s="1"/>
  <c r="G1835" i="19"/>
  <c r="G1827" i="19"/>
  <c r="I1827" i="19" s="1"/>
  <c r="K1819" i="19"/>
  <c r="M1819" i="19" s="1"/>
  <c r="K1835" i="19"/>
  <c r="K1827" i="19"/>
  <c r="M1827" i="19" s="1"/>
  <c r="G1868" i="19"/>
  <c r="G1860" i="19"/>
  <c r="G1852" i="19"/>
  <c r="K1868" i="19"/>
  <c r="K1860" i="19"/>
  <c r="K1852" i="19"/>
  <c r="G1701" i="19"/>
  <c r="I1701" i="19" s="1"/>
  <c r="G1693" i="19"/>
  <c r="K1709" i="19"/>
  <c r="K1701" i="19"/>
  <c r="M1701" i="19" s="1"/>
  <c r="K1693" i="19"/>
  <c r="G1734" i="19"/>
  <c r="G1726" i="19"/>
  <c r="G2031" i="19"/>
  <c r="G2023" i="19"/>
  <c r="G2015" i="19"/>
  <c r="K2031" i="19"/>
  <c r="K2023" i="19"/>
  <c r="K2015" i="19"/>
  <c r="G2064" i="19"/>
  <c r="G2056" i="19"/>
  <c r="G2048" i="19"/>
  <c r="K2064" i="19"/>
  <c r="K2056" i="19"/>
  <c r="K2048" i="19"/>
  <c r="G337" i="19"/>
  <c r="I337" i="19" s="1"/>
  <c r="G329" i="19"/>
  <c r="I329" i="19" s="1"/>
  <c r="G321" i="19"/>
  <c r="K337" i="19"/>
  <c r="M337" i="19" s="1"/>
  <c r="K329" i="19"/>
  <c r="M329" i="19" s="1"/>
  <c r="K321" i="19"/>
  <c r="G370" i="19"/>
  <c r="G362" i="19"/>
  <c r="G354" i="19"/>
  <c r="K370" i="19"/>
  <c r="K362" i="19"/>
  <c r="K354" i="19"/>
  <c r="G379" i="19"/>
  <c r="I379" i="19" s="1"/>
  <c r="G395" i="19"/>
  <c r="G387" i="19"/>
  <c r="I387" i="19" s="1"/>
  <c r="K379" i="19"/>
  <c r="M379" i="19" s="1"/>
  <c r="K395" i="19"/>
  <c r="K387" i="19"/>
  <c r="M387" i="19" s="1"/>
  <c r="G748" i="19"/>
  <c r="I748" i="19" s="1"/>
  <c r="G740" i="19"/>
  <c r="G732" i="19"/>
  <c r="K748" i="19"/>
  <c r="M748" i="19" s="1"/>
  <c r="K740" i="19"/>
  <c r="K732" i="19"/>
  <c r="G773" i="19"/>
  <c r="G765" i="19"/>
  <c r="K781" i="19"/>
  <c r="K773" i="19"/>
  <c r="K765" i="19"/>
  <c r="G806" i="19"/>
  <c r="I806" i="19" s="1"/>
  <c r="G798" i="19"/>
  <c r="K814" i="19"/>
  <c r="K806" i="19"/>
  <c r="M806" i="19" s="1"/>
  <c r="K798" i="19"/>
  <c r="G847" i="19"/>
  <c r="G839" i="19"/>
  <c r="G831" i="19"/>
  <c r="K847" i="19"/>
  <c r="K839" i="19"/>
  <c r="K831" i="19"/>
  <c r="G2256" i="19"/>
  <c r="G2248" i="19"/>
  <c r="I2248" i="19" s="1"/>
  <c r="G2240" i="19"/>
  <c r="K2256" i="19"/>
  <c r="K2248" i="19"/>
  <c r="M2248" i="19" s="1"/>
  <c r="K2240" i="19"/>
  <c r="G2641" i="19"/>
  <c r="G2633" i="19"/>
  <c r="G2625" i="19"/>
  <c r="K2641" i="19"/>
  <c r="K2633" i="19"/>
  <c r="K2625" i="19"/>
  <c r="G2322" i="19"/>
  <c r="G2314" i="19"/>
  <c r="G2306" i="19"/>
  <c r="K2322" i="19"/>
  <c r="K2314" i="19"/>
  <c r="K2306" i="19"/>
  <c r="G2523" i="19"/>
  <c r="G2539" i="19"/>
  <c r="G2531" i="19"/>
  <c r="I2531" i="19" s="1"/>
  <c r="K2523" i="19"/>
  <c r="K2539" i="19"/>
  <c r="K2531" i="19"/>
  <c r="M2531" i="19" s="1"/>
  <c r="G2604" i="19"/>
  <c r="I2604" i="19" s="1"/>
  <c r="G2596" i="19"/>
  <c r="G2588" i="19"/>
  <c r="K2604" i="19"/>
  <c r="M2604" i="19" s="1"/>
  <c r="K2596" i="19"/>
  <c r="K2588" i="19"/>
  <c r="G2181" i="19"/>
  <c r="I2181" i="19" s="1"/>
  <c r="G2173" i="19"/>
  <c r="K2189" i="19"/>
  <c r="K2181" i="19"/>
  <c r="M2181" i="19" s="1"/>
  <c r="K2173" i="19"/>
  <c r="G2214" i="19"/>
  <c r="G2206" i="19"/>
  <c r="K2222" i="19"/>
  <c r="K2214" i="19"/>
  <c r="K2206" i="19"/>
  <c r="G2287" i="19"/>
  <c r="G2279" i="19"/>
  <c r="G2271" i="19"/>
  <c r="K2287" i="19"/>
  <c r="K2279" i="19"/>
  <c r="K2271" i="19"/>
  <c r="G2384" i="19"/>
  <c r="G2376" i="19"/>
  <c r="I2376" i="19" s="1"/>
  <c r="G2368" i="19"/>
  <c r="K2384" i="19"/>
  <c r="K2376" i="19"/>
  <c r="M2376" i="19" s="1"/>
  <c r="K2368" i="19"/>
  <c r="G2481" i="19"/>
  <c r="G2473" i="19"/>
  <c r="G2465" i="19"/>
  <c r="K2481" i="19"/>
  <c r="K2473" i="19"/>
  <c r="K2465" i="19"/>
  <c r="G2578" i="19"/>
  <c r="G2570" i="19"/>
  <c r="G2562" i="19"/>
  <c r="K2578" i="19"/>
  <c r="K2570" i="19"/>
  <c r="K2562" i="19"/>
  <c r="G2331" i="19"/>
  <c r="I2331" i="19" s="1"/>
  <c r="G2347" i="19"/>
  <c r="G2339" i="19"/>
  <c r="I2339" i="19" s="1"/>
  <c r="K2331" i="19"/>
  <c r="M2331" i="19" s="1"/>
  <c r="K2347" i="19"/>
  <c r="K2339" i="19"/>
  <c r="M2339" i="19" s="1"/>
  <c r="G2444" i="19"/>
  <c r="I2444" i="19" s="1"/>
  <c r="G2436" i="19"/>
  <c r="G2428" i="19"/>
  <c r="K2444" i="19"/>
  <c r="M2444" i="19" s="1"/>
  <c r="K2436" i="19"/>
  <c r="K2428" i="19"/>
  <c r="G2405" i="19"/>
  <c r="I2405" i="19" s="1"/>
  <c r="G2397" i="19"/>
  <c r="K2413" i="19"/>
  <c r="K2405" i="19"/>
  <c r="M2405" i="19" s="1"/>
  <c r="K2397" i="19"/>
  <c r="G2502" i="19"/>
  <c r="G2494" i="19"/>
  <c r="K2510" i="19"/>
  <c r="K2502" i="19"/>
  <c r="K2494" i="19"/>
  <c r="G1391" i="19"/>
  <c r="G1383" i="19"/>
  <c r="G1375" i="19"/>
  <c r="K1391" i="19"/>
  <c r="K1383" i="19"/>
  <c r="K1375" i="19"/>
  <c r="G1456" i="19"/>
  <c r="G1448" i="19"/>
  <c r="G1440" i="19"/>
  <c r="K1456" i="19"/>
  <c r="K1448" i="19"/>
  <c r="K1440" i="19"/>
  <c r="G1169" i="19"/>
  <c r="G1161" i="19"/>
  <c r="G1153" i="19"/>
  <c r="K1169" i="19"/>
  <c r="K1161" i="19"/>
  <c r="K1153" i="19"/>
  <c r="G978" i="19"/>
  <c r="G970" i="19"/>
  <c r="G962" i="19"/>
  <c r="K978" i="19"/>
  <c r="K970" i="19"/>
  <c r="K962" i="19"/>
  <c r="G1019" i="19"/>
  <c r="I1019" i="19" s="1"/>
  <c r="G1035" i="19"/>
  <c r="G1027" i="19"/>
  <c r="I1027" i="19" s="1"/>
  <c r="K1019" i="19"/>
  <c r="M1019" i="19" s="1"/>
  <c r="K1035" i="19"/>
  <c r="K1027" i="19"/>
  <c r="M1027" i="19" s="1"/>
  <c r="G2668" i="19"/>
  <c r="G2660" i="19"/>
  <c r="G2652" i="19"/>
  <c r="K2667" i="19"/>
  <c r="K2659" i="19"/>
  <c r="M2659" i="19" s="1"/>
  <c r="J2675" i="19" s="1"/>
  <c r="J2677" i="19" s="1"/>
  <c r="K2651" i="19"/>
  <c r="G2693" i="19"/>
  <c r="G2685" i="19"/>
  <c r="K2701" i="19"/>
  <c r="K2693" i="19"/>
  <c r="K2685" i="19"/>
  <c r="G2726" i="19"/>
  <c r="G2718" i="19"/>
  <c r="K2734" i="19"/>
  <c r="K2726" i="19"/>
  <c r="K2718" i="19"/>
  <c r="G1007" i="19"/>
  <c r="G999" i="19"/>
  <c r="G991" i="19"/>
  <c r="K1007" i="19"/>
  <c r="K999" i="19"/>
  <c r="K991" i="19"/>
  <c r="G1072" i="19"/>
  <c r="G1064" i="19"/>
  <c r="G1056" i="19"/>
  <c r="K1072" i="19"/>
  <c r="K1064" i="19"/>
  <c r="K1056" i="19"/>
  <c r="G1201" i="19"/>
  <c r="G1193" i="19"/>
  <c r="G1185" i="19"/>
  <c r="K1201" i="19"/>
  <c r="K1193" i="19"/>
  <c r="K1185" i="19"/>
  <c r="G274" i="19"/>
  <c r="G266" i="19"/>
  <c r="G258" i="19"/>
  <c r="K274" i="19"/>
  <c r="K266" i="19"/>
  <c r="K258" i="19"/>
  <c r="G2771" i="19"/>
  <c r="G2763" i="19"/>
  <c r="G2755" i="19"/>
  <c r="K2748" i="19"/>
  <c r="K2764" i="19"/>
  <c r="K2756" i="19"/>
  <c r="G2797" i="19"/>
  <c r="G2789" i="19"/>
  <c r="G2781" i="19"/>
  <c r="K2797" i="19"/>
  <c r="K2789" i="19"/>
  <c r="K2781" i="19"/>
  <c r="G2822" i="19"/>
  <c r="G2814" i="19"/>
  <c r="K2830" i="19"/>
  <c r="K2822" i="19"/>
  <c r="K2814" i="19"/>
  <c r="G2855" i="19"/>
  <c r="G2847" i="19"/>
  <c r="K2863" i="19"/>
  <c r="K2855" i="19"/>
  <c r="K2847" i="19"/>
  <c r="G2896" i="19"/>
  <c r="G2888" i="19"/>
  <c r="G2880" i="19"/>
  <c r="K2896" i="19"/>
  <c r="K2888" i="19"/>
  <c r="K2880" i="19"/>
  <c r="G2929" i="19"/>
  <c r="G2921" i="19"/>
  <c r="G2913" i="19"/>
  <c r="K2929" i="19"/>
  <c r="K2921" i="19"/>
  <c r="K2913" i="19"/>
  <c r="G2962" i="19"/>
  <c r="G2954" i="19"/>
  <c r="G2946" i="19"/>
  <c r="K2962" i="19"/>
  <c r="K2954" i="19"/>
  <c r="K2946" i="19"/>
  <c r="G2972" i="19"/>
  <c r="G2988" i="19"/>
  <c r="G2980" i="19"/>
  <c r="K2972" i="19"/>
  <c r="K2988" i="19"/>
  <c r="K2980" i="19"/>
  <c r="G3021" i="19"/>
  <c r="G3013" i="19"/>
  <c r="G3005" i="19"/>
  <c r="K3021" i="19"/>
  <c r="K3013" i="19"/>
  <c r="K3005" i="19"/>
  <c r="G3046" i="19"/>
  <c r="G3038" i="19"/>
  <c r="K3054" i="19"/>
  <c r="K3046" i="19"/>
  <c r="K3038" i="19"/>
  <c r="G3079" i="19"/>
  <c r="G3071" i="19"/>
  <c r="K3087" i="19"/>
  <c r="K3079" i="19"/>
  <c r="K3071" i="19"/>
  <c r="G3120" i="19"/>
  <c r="G3112" i="19"/>
  <c r="G3104" i="19"/>
  <c r="K3120" i="19"/>
  <c r="K3112" i="19"/>
  <c r="K3104" i="19"/>
  <c r="G3153" i="19"/>
  <c r="G3145" i="19"/>
  <c r="G3137" i="19"/>
  <c r="K3153" i="19"/>
  <c r="K3145" i="19"/>
  <c r="K3137" i="19"/>
  <c r="G3186" i="19"/>
  <c r="G3178" i="19"/>
  <c r="G3170" i="19"/>
  <c r="K3186" i="19"/>
  <c r="K3178" i="19"/>
  <c r="K3170" i="19"/>
  <c r="G5070" i="19"/>
  <c r="G4558" i="19"/>
  <c r="G4142" i="19"/>
  <c r="G3599" i="19"/>
  <c r="G5614" i="19"/>
  <c r="G5166" i="19"/>
  <c r="G4654" i="19"/>
  <c r="G4110" i="19"/>
  <c r="G3662" i="19"/>
  <c r="G3374" i="19"/>
  <c r="G5358" i="19"/>
  <c r="G4878" i="19"/>
  <c r="G4239" i="19"/>
  <c r="G3758" i="19"/>
  <c r="G5359" i="19"/>
  <c r="G4846" i="19"/>
  <c r="G4366" i="19"/>
  <c r="G3759" i="19"/>
  <c r="G3247" i="19"/>
  <c r="K210" i="19"/>
  <c r="K202" i="19"/>
  <c r="K194" i="19"/>
  <c r="G219" i="19"/>
  <c r="I219" i="19" s="1"/>
  <c r="G235" i="19"/>
  <c r="G227" i="19"/>
  <c r="I227" i="19" s="1"/>
  <c r="K219" i="19"/>
  <c r="M219" i="19" s="1"/>
  <c r="K235" i="19"/>
  <c r="K227" i="19"/>
  <c r="M227" i="19" s="1"/>
  <c r="G76" i="19"/>
  <c r="I76" i="19" s="1"/>
  <c r="G68" i="19"/>
  <c r="G60" i="19"/>
  <c r="K76" i="19"/>
  <c r="M76" i="19" s="1"/>
  <c r="K68" i="19"/>
  <c r="K60" i="19"/>
  <c r="G101" i="19"/>
  <c r="G93" i="19"/>
  <c r="K109" i="19"/>
  <c r="K101" i="19"/>
  <c r="K93" i="19"/>
  <c r="G134" i="19"/>
  <c r="I134" i="19" s="1"/>
  <c r="G126" i="19"/>
  <c r="K142" i="19"/>
  <c r="K134" i="19"/>
  <c r="M134" i="19" s="1"/>
  <c r="K126" i="19"/>
  <c r="G175" i="19"/>
  <c r="G167" i="19"/>
  <c r="G159" i="19"/>
  <c r="K175" i="19"/>
  <c r="K167" i="19"/>
  <c r="K159" i="19"/>
  <c r="G880" i="19"/>
  <c r="G872" i="19"/>
  <c r="I872" i="19" s="1"/>
  <c r="G864" i="19"/>
  <c r="K880" i="19"/>
  <c r="K872" i="19"/>
  <c r="M872" i="19" s="1"/>
  <c r="K864" i="19"/>
  <c r="G913" i="19"/>
  <c r="G905" i="19"/>
  <c r="G897" i="19"/>
  <c r="K913" i="19"/>
  <c r="K905" i="19"/>
  <c r="K897" i="19"/>
  <c r="G946" i="19"/>
  <c r="G938" i="19"/>
  <c r="G930" i="19"/>
  <c r="K946" i="19"/>
  <c r="K938" i="19"/>
  <c r="K930" i="19"/>
  <c r="G283" i="19"/>
  <c r="G299" i="19"/>
  <c r="G291" i="19"/>
  <c r="I291" i="19" s="1"/>
  <c r="K283" i="19"/>
  <c r="K299" i="19"/>
  <c r="K291" i="19"/>
  <c r="M291" i="19" s="1"/>
  <c r="G588" i="19"/>
  <c r="I588" i="19" s="1"/>
  <c r="G580" i="19"/>
  <c r="G572" i="19"/>
  <c r="K588" i="19"/>
  <c r="M588" i="19" s="1"/>
  <c r="K580" i="19"/>
  <c r="K572" i="19"/>
  <c r="G613" i="19"/>
  <c r="G605" i="19"/>
  <c r="K621" i="19"/>
  <c r="K613" i="19"/>
  <c r="K605" i="19"/>
  <c r="G646" i="19"/>
  <c r="I646" i="19" s="1"/>
  <c r="G638" i="19"/>
  <c r="K654" i="19"/>
  <c r="K646" i="19"/>
  <c r="M646" i="19" s="1"/>
  <c r="K638" i="19"/>
  <c r="G687" i="19"/>
  <c r="G679" i="19"/>
  <c r="G671" i="19"/>
  <c r="K687" i="19"/>
  <c r="K679" i="19"/>
  <c r="K671" i="19"/>
  <c r="G720" i="19"/>
  <c r="G712" i="19"/>
  <c r="I712" i="19" s="1"/>
  <c r="G704" i="19"/>
  <c r="K720" i="19"/>
  <c r="K712" i="19"/>
  <c r="M712" i="19" s="1"/>
  <c r="K704" i="19"/>
  <c r="G1233" i="19"/>
  <c r="I1233" i="19" s="1"/>
  <c r="G1225" i="19"/>
  <c r="G1217" i="19"/>
  <c r="K1233" i="19"/>
  <c r="M1233" i="19" s="1"/>
  <c r="K1225" i="19"/>
  <c r="K1217" i="19"/>
  <c r="G1266" i="19"/>
  <c r="G1258" i="19"/>
  <c r="G1250" i="19"/>
  <c r="K1266" i="19"/>
  <c r="K1258" i="19"/>
  <c r="K1250" i="19"/>
  <c r="G1531" i="19"/>
  <c r="I1531" i="19" s="1"/>
  <c r="G1547" i="19"/>
  <c r="G1539" i="19"/>
  <c r="I1539" i="19" s="1"/>
  <c r="K1531" i="19"/>
  <c r="M1531" i="19" s="1"/>
  <c r="K1547" i="19"/>
  <c r="K1539" i="19"/>
  <c r="M1539" i="19" s="1"/>
  <c r="G1516" i="19"/>
  <c r="I1516" i="19" s="1"/>
  <c r="G1508" i="19"/>
  <c r="G1500" i="19"/>
  <c r="K1516" i="19"/>
  <c r="M1516" i="19" s="1"/>
  <c r="K1508" i="19"/>
  <c r="K1500" i="19"/>
  <c r="G1573" i="19"/>
  <c r="I1573" i="19" s="1"/>
  <c r="G1565" i="19"/>
  <c r="K1581" i="19"/>
  <c r="M1581" i="19" s="1"/>
  <c r="K1573" i="19"/>
  <c r="M1573" i="19" s="1"/>
  <c r="K1565" i="19"/>
  <c r="G1606" i="19"/>
  <c r="I1606" i="19" s="1"/>
  <c r="G1598" i="19"/>
  <c r="K1614" i="19"/>
  <c r="K1606" i="19"/>
  <c r="M1606" i="19" s="1"/>
  <c r="K1598" i="19"/>
  <c r="G1647" i="19"/>
  <c r="G1639" i="19"/>
  <c r="G1631" i="19"/>
  <c r="K1647" i="19"/>
  <c r="K1639" i="19"/>
  <c r="K1631" i="19"/>
  <c r="G1680" i="19"/>
  <c r="G1672" i="19"/>
  <c r="I1672" i="19" s="1"/>
  <c r="G1664" i="19"/>
  <c r="K1680" i="19"/>
  <c r="K1672" i="19"/>
  <c r="M1672" i="19" s="1"/>
  <c r="K1664" i="19"/>
  <c r="G1905" i="19"/>
  <c r="I1905" i="19" s="1"/>
  <c r="G1897" i="19"/>
  <c r="G1889" i="19"/>
  <c r="K1905" i="19"/>
  <c r="M1905" i="19" s="1"/>
  <c r="K1897" i="19"/>
  <c r="K1889" i="19"/>
  <c r="G1938" i="19"/>
  <c r="G1930" i="19"/>
  <c r="G1922" i="19"/>
  <c r="K1938" i="19"/>
  <c r="K1930" i="19"/>
  <c r="K1922" i="19"/>
  <c r="G1755" i="19"/>
  <c r="I1755" i="19" s="1"/>
  <c r="G1771" i="19"/>
  <c r="G1763" i="19"/>
  <c r="I1763" i="19" s="1"/>
  <c r="K1755" i="19"/>
  <c r="M1755" i="19" s="1"/>
  <c r="K1771" i="19"/>
  <c r="K1763" i="19"/>
  <c r="M1763" i="19" s="1"/>
  <c r="G1804" i="19"/>
  <c r="G1796" i="19"/>
  <c r="G1788" i="19"/>
  <c r="K1804" i="19"/>
  <c r="K1796" i="19"/>
  <c r="K1788" i="19"/>
  <c r="G2085" i="19"/>
  <c r="I2085" i="19" s="1"/>
  <c r="G2077" i="19"/>
  <c r="K2093" i="19"/>
  <c r="K2085" i="19"/>
  <c r="M2085" i="19" s="1"/>
  <c r="K2077" i="19"/>
  <c r="G2118" i="19"/>
  <c r="I2118" i="19" s="1"/>
  <c r="G2110" i="19"/>
  <c r="K2126" i="19"/>
  <c r="K2118" i="19"/>
  <c r="M2118" i="19" s="1"/>
  <c r="K2110" i="19"/>
  <c r="G2159" i="19"/>
  <c r="G2151" i="19"/>
  <c r="G2143" i="19"/>
  <c r="K2159" i="19"/>
  <c r="K2151" i="19"/>
  <c r="K2143" i="19"/>
  <c r="K1727" i="19"/>
  <c r="K1735" i="19"/>
  <c r="K1743" i="19"/>
  <c r="G1968" i="19"/>
  <c r="G1960" i="19"/>
  <c r="G1952" i="19"/>
  <c r="K1968" i="19"/>
  <c r="K1960" i="19"/>
  <c r="K1952" i="19"/>
  <c r="G2001" i="19"/>
  <c r="G1993" i="19"/>
  <c r="G1985" i="19"/>
  <c r="K2001" i="19"/>
  <c r="K1993" i="19"/>
  <c r="K1985" i="19"/>
  <c r="G1842" i="19"/>
  <c r="G1834" i="19"/>
  <c r="G1826" i="19"/>
  <c r="K1842" i="19"/>
  <c r="K1834" i="19"/>
  <c r="K1826" i="19"/>
  <c r="G1851" i="19"/>
  <c r="I1851" i="19" s="1"/>
  <c r="G1867" i="19"/>
  <c r="G1859" i="19"/>
  <c r="I1859" i="19" s="1"/>
  <c r="K1851" i="19"/>
  <c r="M1851" i="19" s="1"/>
  <c r="J1875" i="19" s="1"/>
  <c r="J1877" i="19" s="1"/>
  <c r="K1867" i="19"/>
  <c r="K1859" i="19"/>
  <c r="M1859" i="19" s="1"/>
  <c r="G1708" i="19"/>
  <c r="I1708" i="19" s="1"/>
  <c r="G1700" i="19"/>
  <c r="G1692" i="19"/>
  <c r="K1708" i="19"/>
  <c r="M1708" i="19" s="1"/>
  <c r="K1700" i="19"/>
  <c r="K1692" i="19"/>
  <c r="G1733" i="19"/>
  <c r="G1725" i="19"/>
  <c r="G2022" i="19"/>
  <c r="I2022" i="19" s="1"/>
  <c r="G2014" i="19"/>
  <c r="K2030" i="19"/>
  <c r="K2022" i="19"/>
  <c r="M2022" i="19" s="1"/>
  <c r="K2014" i="19"/>
  <c r="G2063" i="19"/>
  <c r="G2055" i="19"/>
  <c r="G2047" i="19"/>
  <c r="K2063" i="19"/>
  <c r="K2055" i="19"/>
  <c r="K2047" i="19"/>
  <c r="G336" i="19"/>
  <c r="G328" i="19"/>
  <c r="G320" i="19"/>
  <c r="K336" i="19"/>
  <c r="K328" i="19"/>
  <c r="K320" i="19"/>
  <c r="G369" i="19"/>
  <c r="G361" i="19"/>
  <c r="G353" i="19"/>
  <c r="K369" i="19"/>
  <c r="K361" i="19"/>
  <c r="K353" i="19"/>
  <c r="G402" i="19"/>
  <c r="G394" i="19"/>
  <c r="G386" i="19"/>
  <c r="K402" i="19"/>
  <c r="K394" i="19"/>
  <c r="K386" i="19"/>
  <c r="G731" i="19"/>
  <c r="I731" i="19" s="1"/>
  <c r="G747" i="19"/>
  <c r="G739" i="19"/>
  <c r="I739" i="19" s="1"/>
  <c r="K731" i="19"/>
  <c r="M731" i="19" s="1"/>
  <c r="K747" i="19"/>
  <c r="K739" i="19"/>
  <c r="M739" i="19" s="1"/>
  <c r="G780" i="19"/>
  <c r="G772" i="19"/>
  <c r="G764" i="19"/>
  <c r="K780" i="19"/>
  <c r="K772" i="19"/>
  <c r="K764" i="19"/>
  <c r="G805" i="19"/>
  <c r="I805" i="19" s="1"/>
  <c r="G797" i="19"/>
  <c r="K813" i="19"/>
  <c r="K805" i="19"/>
  <c r="M805" i="19" s="1"/>
  <c r="K797" i="19"/>
  <c r="G838" i="19"/>
  <c r="G830" i="19"/>
  <c r="K846" i="19"/>
  <c r="K838" i="19"/>
  <c r="K830" i="19"/>
  <c r="G2255" i="19"/>
  <c r="G2247" i="19"/>
  <c r="G2239" i="19"/>
  <c r="K2255" i="19"/>
  <c r="K2247" i="19"/>
  <c r="K2239" i="19"/>
  <c r="G2640" i="19"/>
  <c r="G2632" i="19"/>
  <c r="I2632" i="19" s="1"/>
  <c r="G2624" i="19"/>
  <c r="K2640" i="19"/>
  <c r="K2632" i="19"/>
  <c r="M2632" i="19" s="1"/>
  <c r="K2624" i="19"/>
  <c r="G2321" i="19"/>
  <c r="G2313" i="19"/>
  <c r="G2305" i="19"/>
  <c r="K2321" i="19"/>
  <c r="K2313" i="19"/>
  <c r="K2305" i="19"/>
  <c r="G2546" i="19"/>
  <c r="G2538" i="19"/>
  <c r="G2530" i="19"/>
  <c r="K2546" i="19"/>
  <c r="K2538" i="19"/>
  <c r="K2530" i="19"/>
  <c r="G2587" i="19"/>
  <c r="G2603" i="19"/>
  <c r="G2595" i="19"/>
  <c r="K2587" i="19"/>
  <c r="K2603" i="19"/>
  <c r="K2595" i="19"/>
  <c r="G2188" i="19"/>
  <c r="I2188" i="19" s="1"/>
  <c r="G2180" i="19"/>
  <c r="G2172" i="19"/>
  <c r="K2188" i="19"/>
  <c r="M2188" i="19" s="1"/>
  <c r="K2180" i="19"/>
  <c r="K2172" i="19"/>
  <c r="G2213" i="19"/>
  <c r="G2205" i="19"/>
  <c r="K2221" i="19"/>
  <c r="K2213" i="19"/>
  <c r="K2205" i="19"/>
  <c r="G2278" i="19"/>
  <c r="G2270" i="19"/>
  <c r="K2286" i="19"/>
  <c r="K2278" i="19"/>
  <c r="K2270" i="19"/>
  <c r="G2383" i="19"/>
  <c r="G2375" i="19"/>
  <c r="G2367" i="19"/>
  <c r="K2383" i="19"/>
  <c r="K2375" i="19"/>
  <c r="K2367" i="19"/>
  <c r="G2480" i="19"/>
  <c r="G2472" i="19"/>
  <c r="I2472" i="19" s="1"/>
  <c r="G2464" i="19"/>
  <c r="K2480" i="19"/>
  <c r="K2472" i="19"/>
  <c r="M2472" i="19" s="1"/>
  <c r="K2464" i="19"/>
  <c r="G2577" i="19"/>
  <c r="G2569" i="19"/>
  <c r="G2561" i="19"/>
  <c r="K2577" i="19"/>
  <c r="K2569" i="19"/>
  <c r="K2561" i="19"/>
  <c r="G2354" i="19"/>
  <c r="G2346" i="19"/>
  <c r="G2338" i="19"/>
  <c r="K2354" i="19"/>
  <c r="K2346" i="19"/>
  <c r="K2338" i="19"/>
  <c r="G2427" i="19"/>
  <c r="G2443" i="19"/>
  <c r="G2435" i="19"/>
  <c r="K2427" i="19"/>
  <c r="K2443" i="19"/>
  <c r="K2435" i="19"/>
  <c r="G2412" i="19"/>
  <c r="I2412" i="19" s="1"/>
  <c r="G2404" i="19"/>
  <c r="G2396" i="19"/>
  <c r="K2412" i="19"/>
  <c r="M2412" i="19" s="1"/>
  <c r="K2404" i="19"/>
  <c r="K2396" i="19"/>
  <c r="G2501" i="19"/>
  <c r="I2501" i="19" s="1"/>
  <c r="G2493" i="19"/>
  <c r="K2509" i="19"/>
  <c r="K2501" i="19"/>
  <c r="M2501" i="19" s="1"/>
  <c r="K2493" i="19"/>
  <c r="G1382" i="19"/>
  <c r="I1382" i="19" s="1"/>
  <c r="G1374" i="19"/>
  <c r="K1390" i="19"/>
  <c r="K1382" i="19"/>
  <c r="M1382" i="19" s="1"/>
  <c r="K1374" i="19"/>
  <c r="G1455" i="19"/>
  <c r="G1447" i="19"/>
  <c r="G1439" i="19"/>
  <c r="K1455" i="19"/>
  <c r="K1447" i="19"/>
  <c r="K1439" i="19"/>
  <c r="G1168" i="19"/>
  <c r="G1160" i="19"/>
  <c r="G1152" i="19"/>
  <c r="K1168" i="19"/>
  <c r="K1160" i="19"/>
  <c r="K1152" i="19"/>
  <c r="G977" i="19"/>
  <c r="G969" i="19"/>
  <c r="G961" i="19"/>
  <c r="K977" i="19"/>
  <c r="K969" i="19"/>
  <c r="K961" i="19"/>
  <c r="G1042" i="19"/>
  <c r="G1034" i="19"/>
  <c r="G1026" i="19"/>
  <c r="K1042" i="19"/>
  <c r="K1034" i="19"/>
  <c r="K1026" i="19"/>
  <c r="G2651" i="19"/>
  <c r="G2667" i="19"/>
  <c r="G2659" i="19"/>
  <c r="I2659" i="19" s="1"/>
  <c r="F2675" i="19" s="1"/>
  <c r="F2677" i="19" s="1"/>
  <c r="K2674" i="19"/>
  <c r="K2666" i="19"/>
  <c r="K2658" i="19"/>
  <c r="G2700" i="19"/>
  <c r="G2692" i="19"/>
  <c r="G2684" i="19"/>
  <c r="K2700" i="19"/>
  <c r="K2692" i="19"/>
  <c r="K2684" i="19"/>
  <c r="G2725" i="19"/>
  <c r="I2725" i="19" s="1"/>
  <c r="G2717" i="19"/>
  <c r="K2733" i="19"/>
  <c r="K2725" i="19"/>
  <c r="M2725" i="19" s="1"/>
  <c r="K2717" i="19"/>
  <c r="G998" i="19"/>
  <c r="G990" i="19"/>
  <c r="K1006" i="19"/>
  <c r="K998" i="19"/>
  <c r="K990" i="19"/>
  <c r="G1071" i="19"/>
  <c r="G1063" i="19"/>
  <c r="G1055" i="19"/>
  <c r="K1071" i="19"/>
  <c r="K1063" i="19"/>
  <c r="K1055" i="19"/>
  <c r="G1200" i="19"/>
  <c r="G1192" i="19"/>
  <c r="G1184" i="19"/>
  <c r="K1200" i="19"/>
  <c r="K1192" i="19"/>
  <c r="K1184" i="19"/>
  <c r="G273" i="19"/>
  <c r="G265" i="19"/>
  <c r="G257" i="19"/>
  <c r="K273" i="19"/>
  <c r="K265" i="19"/>
  <c r="K257" i="19"/>
  <c r="G2770" i="19"/>
  <c r="G2762" i="19"/>
  <c r="G2754" i="19"/>
  <c r="K2771" i="19"/>
  <c r="K2763" i="19"/>
  <c r="K2755" i="19"/>
  <c r="G2780" i="19"/>
  <c r="G2796" i="19"/>
  <c r="G2788" i="19"/>
  <c r="K2780" i="19"/>
  <c r="K2796" i="19"/>
  <c r="K2788" i="19"/>
  <c r="G2829" i="19"/>
  <c r="G2821" i="19"/>
  <c r="G2813" i="19"/>
  <c r="K2829" i="19"/>
  <c r="K2821" i="19"/>
  <c r="K2813" i="19"/>
  <c r="G2854" i="19"/>
  <c r="G2846" i="19"/>
  <c r="K2862" i="19"/>
  <c r="K2854" i="19"/>
  <c r="K2846" i="19"/>
  <c r="G2887" i="19"/>
  <c r="G2879" i="19"/>
  <c r="K2895" i="19"/>
  <c r="K2887" i="19"/>
  <c r="K2879" i="19"/>
  <c r="G2928" i="19"/>
  <c r="G2920" i="19"/>
  <c r="G2912" i="19"/>
  <c r="K2928" i="19"/>
  <c r="K2920" i="19"/>
  <c r="K2912" i="19"/>
  <c r="G2961" i="19"/>
  <c r="G2953" i="19"/>
  <c r="G2945" i="19"/>
  <c r="K2961" i="19"/>
  <c r="K2953" i="19"/>
  <c r="K2945" i="19"/>
  <c r="G2995" i="19"/>
  <c r="G2987" i="19"/>
  <c r="G2979" i="19"/>
  <c r="K2995" i="19"/>
  <c r="K2987" i="19"/>
  <c r="K2979" i="19"/>
  <c r="G3004" i="19"/>
  <c r="G3020" i="19"/>
  <c r="G3012" i="19"/>
  <c r="K3004" i="19"/>
  <c r="K3020" i="19"/>
  <c r="K3012" i="19"/>
  <c r="G3053" i="19"/>
  <c r="G3045" i="19"/>
  <c r="G3037" i="19"/>
  <c r="K3053" i="19"/>
  <c r="K3045" i="19"/>
  <c r="K3037" i="19"/>
  <c r="G3078" i="19"/>
  <c r="G3070" i="19"/>
  <c r="K3086" i="19"/>
  <c r="K3078" i="19"/>
  <c r="K3070" i="19"/>
  <c r="G3111" i="19"/>
  <c r="G3103" i="19"/>
  <c r="K3119" i="19"/>
  <c r="K3111" i="19"/>
  <c r="K3103" i="19"/>
  <c r="G3152" i="19"/>
  <c r="G3144" i="19"/>
  <c r="G3136" i="19"/>
  <c r="K3152" i="19"/>
  <c r="K3144" i="19"/>
  <c r="K3136" i="19"/>
  <c r="G3185" i="19"/>
  <c r="G3177" i="19"/>
  <c r="G3169" i="19"/>
  <c r="K3185" i="19"/>
  <c r="K3177" i="19"/>
  <c r="K3169" i="19"/>
  <c r="G4975" i="19"/>
  <c r="G4495" i="19"/>
  <c r="G4046" i="19"/>
  <c r="G3566" i="19"/>
  <c r="G5519" i="19"/>
  <c r="G5071" i="19"/>
  <c r="G4559" i="19"/>
  <c r="G4047" i="19"/>
  <c r="G3567" i="19"/>
  <c r="G3246" i="19"/>
  <c r="G5263" i="19"/>
  <c r="G4783" i="19"/>
  <c r="G4206" i="19"/>
  <c r="G3663" i="19"/>
  <c r="G5326" i="19"/>
  <c r="G4751" i="19"/>
  <c r="G4302" i="19"/>
  <c r="G3726" i="19"/>
  <c r="G3214" i="19"/>
  <c r="G201" i="19"/>
  <c r="G193" i="19"/>
  <c r="K209" i="19"/>
  <c r="M209" i="19" s="1"/>
  <c r="K201" i="19"/>
  <c r="K193" i="19"/>
  <c r="G242" i="19"/>
  <c r="G234" i="19"/>
  <c r="G226" i="19"/>
  <c r="K146" i="19"/>
  <c r="K242" i="19"/>
  <c r="K234" i="19"/>
  <c r="K226" i="19"/>
  <c r="G59" i="19"/>
  <c r="I59" i="19" s="1"/>
  <c r="G75" i="19"/>
  <c r="G67" i="19"/>
  <c r="I67" i="19" s="1"/>
  <c r="K59" i="19"/>
  <c r="M59" i="19" s="1"/>
  <c r="K75" i="19"/>
  <c r="K67" i="19"/>
  <c r="M67" i="19" s="1"/>
  <c r="G108" i="19"/>
  <c r="G100" i="19"/>
  <c r="G92" i="19"/>
  <c r="K108" i="19"/>
  <c r="K100" i="19"/>
  <c r="K92" i="19"/>
  <c r="G133" i="19"/>
  <c r="G125" i="19"/>
  <c r="K141" i="19"/>
  <c r="K133" i="19"/>
  <c r="K125" i="19"/>
  <c r="G166" i="19"/>
  <c r="G158" i="19"/>
  <c r="K174" i="19"/>
  <c r="K166" i="19"/>
  <c r="K158" i="19"/>
  <c r="G879" i="19"/>
  <c r="G871" i="19"/>
  <c r="G863" i="19"/>
  <c r="K879" i="19"/>
  <c r="K871" i="19"/>
  <c r="K863" i="19"/>
  <c r="G912" i="19"/>
  <c r="G904" i="19"/>
  <c r="G896" i="19"/>
  <c r="K912" i="19"/>
  <c r="K904" i="19"/>
  <c r="K896" i="19"/>
  <c r="G945" i="19"/>
  <c r="I945" i="19" s="1"/>
  <c r="G937" i="19"/>
  <c r="G929" i="19"/>
  <c r="K945" i="19"/>
  <c r="M945" i="19" s="1"/>
  <c r="K937" i="19"/>
  <c r="K929" i="19"/>
  <c r="G306" i="19"/>
  <c r="G298" i="19"/>
  <c r="G290" i="19"/>
  <c r="K306" i="19"/>
  <c r="K298" i="19"/>
  <c r="K290" i="19"/>
  <c r="G571" i="19"/>
  <c r="I571" i="19" s="1"/>
  <c r="G587" i="19"/>
  <c r="G579" i="19"/>
  <c r="I579" i="19" s="1"/>
  <c r="K571" i="19"/>
  <c r="M571" i="19" s="1"/>
  <c r="K587" i="19"/>
  <c r="K579" i="19"/>
  <c r="M579" i="19" s="1"/>
  <c r="G620" i="19"/>
  <c r="G612" i="19"/>
  <c r="G604" i="19"/>
  <c r="K620" i="19"/>
  <c r="K612" i="19"/>
  <c r="K604" i="19"/>
  <c r="G645" i="19"/>
  <c r="G637" i="19"/>
  <c r="K653" i="19"/>
  <c r="K645" i="19"/>
  <c r="K637" i="19"/>
  <c r="G678" i="19"/>
  <c r="G670" i="19"/>
  <c r="K686" i="19"/>
  <c r="K678" i="19"/>
  <c r="K670" i="19"/>
  <c r="G719" i="19"/>
  <c r="G711" i="19"/>
  <c r="I711" i="19" s="1"/>
  <c r="G703" i="19"/>
  <c r="K719" i="19"/>
  <c r="K711" i="19"/>
  <c r="M711" i="19" s="1"/>
  <c r="K703" i="19"/>
  <c r="G1232" i="19"/>
  <c r="G1224" i="19"/>
  <c r="I1224" i="19" s="1"/>
  <c r="G1216" i="19"/>
  <c r="K1232" i="19"/>
  <c r="K1224" i="19"/>
  <c r="M1224" i="19" s="1"/>
  <c r="K1216" i="19"/>
  <c r="G1265" i="19"/>
  <c r="I1265" i="19" s="1"/>
  <c r="G1257" i="19"/>
  <c r="G1249" i="19"/>
  <c r="K1265" i="19"/>
  <c r="M1265" i="19" s="1"/>
  <c r="K1257" i="19"/>
  <c r="K1249" i="19"/>
  <c r="G1554" i="19"/>
  <c r="G1546" i="19"/>
  <c r="G1538" i="19"/>
  <c r="K1554" i="19"/>
  <c r="K1546" i="19"/>
  <c r="K1538" i="19"/>
  <c r="G1499" i="19"/>
  <c r="I1499" i="19" s="1"/>
  <c r="G1515" i="19"/>
  <c r="G1507" i="19"/>
  <c r="I1507" i="19" s="1"/>
  <c r="K1499" i="19"/>
  <c r="M1499" i="19" s="1"/>
  <c r="K1515" i="19"/>
  <c r="K1507" i="19"/>
  <c r="M1507" i="19" s="1"/>
  <c r="G1580" i="19"/>
  <c r="I1580" i="19" s="1"/>
  <c r="G1572" i="19"/>
  <c r="G1564" i="19"/>
  <c r="K1580" i="19"/>
  <c r="M1580" i="19" s="1"/>
  <c r="K1572" i="19"/>
  <c r="K1564" i="19"/>
  <c r="G1605" i="19"/>
  <c r="G1597" i="19"/>
  <c r="K1613" i="19"/>
  <c r="K1605" i="19"/>
  <c r="K1597" i="19"/>
  <c r="G1638" i="19"/>
  <c r="G1630" i="19"/>
  <c r="K1646" i="19"/>
  <c r="K1638" i="19"/>
  <c r="K1630" i="19"/>
  <c r="G1679" i="19"/>
  <c r="G1671" i="19"/>
  <c r="G1663" i="19"/>
  <c r="K1679" i="19"/>
  <c r="K1671" i="19"/>
  <c r="K1663" i="19"/>
  <c r="G1904" i="19"/>
  <c r="G1896" i="19"/>
  <c r="G1888" i="19"/>
  <c r="K1904" i="19"/>
  <c r="K1896" i="19"/>
  <c r="K1888" i="19"/>
  <c r="G1937" i="19"/>
  <c r="G1929" i="19"/>
  <c r="G1921" i="19"/>
  <c r="K1937" i="19"/>
  <c r="K1929" i="19"/>
  <c r="K1921" i="19"/>
  <c r="G1778" i="19"/>
  <c r="G1770" i="19"/>
  <c r="G1762" i="19"/>
  <c r="K1778" i="19"/>
  <c r="K1770" i="19"/>
  <c r="K1762" i="19"/>
  <c r="G1787" i="19"/>
  <c r="I1787" i="19" s="1"/>
  <c r="G1803" i="19"/>
  <c r="G1795" i="19"/>
  <c r="I1795" i="19" s="1"/>
  <c r="K1787" i="19"/>
  <c r="M1787" i="19" s="1"/>
  <c r="K1803" i="19"/>
  <c r="K1795" i="19"/>
  <c r="M1795" i="19" s="1"/>
  <c r="G2092" i="19"/>
  <c r="I2092" i="19" s="1"/>
  <c r="G2084" i="19"/>
  <c r="G2076" i="19"/>
  <c r="K2092" i="19"/>
  <c r="M2092" i="19" s="1"/>
  <c r="K2084" i="19"/>
  <c r="K2076" i="19"/>
  <c r="G2117" i="19"/>
  <c r="I2117" i="19" s="1"/>
  <c r="G2109" i="19"/>
  <c r="K2125" i="19"/>
  <c r="K2117" i="19"/>
  <c r="M2117" i="19" s="1"/>
  <c r="K2109" i="19"/>
  <c r="G2150" i="19"/>
  <c r="G2142" i="19"/>
  <c r="K2158" i="19"/>
  <c r="K2150" i="19"/>
  <c r="K2142" i="19"/>
  <c r="K1728" i="19"/>
  <c r="K1736" i="19"/>
  <c r="K1744" i="19"/>
  <c r="G1967" i="19"/>
  <c r="G1959" i="19"/>
  <c r="G1951" i="19"/>
  <c r="K1967" i="19"/>
  <c r="K1959" i="19"/>
  <c r="K1951" i="19"/>
  <c r="G2000" i="19"/>
  <c r="G1992" i="19"/>
  <c r="G1984" i="19"/>
  <c r="K2000" i="19"/>
  <c r="K1992" i="19"/>
  <c r="K1984" i="19"/>
  <c r="G1841" i="19"/>
  <c r="I1841" i="19" s="1"/>
  <c r="G1833" i="19"/>
  <c r="I1833" i="19" s="1"/>
  <c r="G1825" i="19"/>
  <c r="I1825" i="19" s="1"/>
  <c r="K1841" i="19"/>
  <c r="M1841" i="19" s="1"/>
  <c r="K1833" i="19"/>
  <c r="M1833" i="19" s="1"/>
  <c r="K1825" i="19"/>
  <c r="M1825" i="19" s="1"/>
  <c r="G1874" i="19"/>
  <c r="G1866" i="19"/>
  <c r="G1858" i="19"/>
  <c r="K1874" i="19"/>
  <c r="K1866" i="19"/>
  <c r="K1858" i="19"/>
  <c r="G1691" i="19"/>
  <c r="I1691" i="19" s="1"/>
  <c r="G1707" i="19"/>
  <c r="G1699" i="19"/>
  <c r="I1699" i="19" s="1"/>
  <c r="K1691" i="19"/>
  <c r="M1691" i="19" s="1"/>
  <c r="K1707" i="19"/>
  <c r="K1699" i="19"/>
  <c r="M1699" i="19" s="1"/>
  <c r="G1740" i="19"/>
  <c r="G1732" i="19"/>
  <c r="G1724" i="19"/>
  <c r="G2021" i="19"/>
  <c r="I2021" i="19" s="1"/>
  <c r="G2013" i="19"/>
  <c r="K2029" i="19"/>
  <c r="K2021" i="19"/>
  <c r="M2021" i="19" s="1"/>
  <c r="K2013" i="19"/>
  <c r="G2054" i="19"/>
  <c r="G2046" i="19"/>
  <c r="K2062" i="19"/>
  <c r="K2054" i="19"/>
  <c r="K2046" i="19"/>
  <c r="G335" i="19"/>
  <c r="G327" i="19"/>
  <c r="G319" i="19"/>
  <c r="K335" i="19"/>
  <c r="K327" i="19"/>
  <c r="K319" i="19"/>
  <c r="G368" i="19"/>
  <c r="G360" i="19"/>
  <c r="G352" i="19"/>
  <c r="K368" i="19"/>
  <c r="K360" i="19"/>
  <c r="K352" i="19"/>
  <c r="G401" i="19"/>
  <c r="G393" i="19"/>
  <c r="G385" i="19"/>
  <c r="K401" i="19"/>
  <c r="K393" i="19"/>
  <c r="K385" i="19"/>
  <c r="G754" i="19"/>
  <c r="G746" i="19"/>
  <c r="G738" i="19"/>
  <c r="K754" i="19"/>
  <c r="K746" i="19"/>
  <c r="K738" i="19"/>
  <c r="G763" i="19"/>
  <c r="I763" i="19" s="1"/>
  <c r="G779" i="19"/>
  <c r="G771" i="19"/>
  <c r="I771" i="19" s="1"/>
  <c r="K763" i="19"/>
  <c r="M763" i="19" s="1"/>
  <c r="J787" i="19" s="1"/>
  <c r="J789" i="19" s="1"/>
  <c r="K779" i="19"/>
  <c r="K771" i="19"/>
  <c r="M771" i="19" s="1"/>
  <c r="G812" i="19"/>
  <c r="I812" i="19" s="1"/>
  <c r="G804" i="19"/>
  <c r="G796" i="19"/>
  <c r="K812" i="19"/>
  <c r="M812" i="19" s="1"/>
  <c r="K804" i="19"/>
  <c r="K796" i="19"/>
  <c r="G837" i="19"/>
  <c r="G829" i="19"/>
  <c r="K845" i="19"/>
  <c r="K837" i="19"/>
  <c r="K829" i="19"/>
  <c r="G2246" i="19"/>
  <c r="G2238" i="19"/>
  <c r="K2254" i="19"/>
  <c r="K2246" i="19"/>
  <c r="K2238" i="19"/>
  <c r="G2639" i="19"/>
  <c r="G2631" i="19"/>
  <c r="G2623" i="19"/>
  <c r="K2639" i="19"/>
  <c r="K2631" i="19"/>
  <c r="K2623" i="19"/>
  <c r="G2320" i="19"/>
  <c r="G2312" i="19"/>
  <c r="I2312" i="19" s="1"/>
  <c r="G2304" i="19"/>
  <c r="K2320" i="19"/>
  <c r="K2312" i="19"/>
  <c r="M2312" i="19" s="1"/>
  <c r="K2304" i="19"/>
  <c r="G2545" i="19"/>
  <c r="G2537" i="19"/>
  <c r="G2529" i="19"/>
  <c r="K2545" i="19"/>
  <c r="K2537" i="19"/>
  <c r="K2529" i="19"/>
  <c r="G2610" i="19"/>
  <c r="G2602" i="19"/>
  <c r="G2594" i="19"/>
  <c r="K2610" i="19"/>
  <c r="K2602" i="19"/>
  <c r="K2594" i="19"/>
  <c r="G2171" i="19"/>
  <c r="I2171" i="19" s="1"/>
  <c r="G2187" i="19"/>
  <c r="G2179" i="19"/>
  <c r="I2179" i="19" s="1"/>
  <c r="K2171" i="19"/>
  <c r="M2171" i="19" s="1"/>
  <c r="K2187" i="19"/>
  <c r="K2179" i="19"/>
  <c r="M2179" i="19" s="1"/>
  <c r="G2220" i="19"/>
  <c r="G2212" i="19"/>
  <c r="G2204" i="19"/>
  <c r="K2220" i="19"/>
  <c r="K2212" i="19"/>
  <c r="K2204" i="19"/>
  <c r="G2277" i="19"/>
  <c r="I2277" i="19" s="1"/>
  <c r="G2269" i="19"/>
  <c r="K2285" i="19"/>
  <c r="K2277" i="19"/>
  <c r="M2277" i="19" s="1"/>
  <c r="K2269" i="19"/>
  <c r="G2374" i="19"/>
  <c r="I2374" i="19" s="1"/>
  <c r="G2366" i="19"/>
  <c r="K2382" i="19"/>
  <c r="K2374" i="19"/>
  <c r="M2374" i="19" s="1"/>
  <c r="K2366" i="19"/>
  <c r="G2479" i="19"/>
  <c r="G2471" i="19"/>
  <c r="G2463" i="19"/>
  <c r="K2479" i="19"/>
  <c r="K2471" i="19"/>
  <c r="K2463" i="19"/>
  <c r="G2576" i="19"/>
  <c r="G2568" i="19"/>
  <c r="I2568" i="19" s="1"/>
  <c r="G2560" i="19"/>
  <c r="K2576" i="19"/>
  <c r="K2568" i="19"/>
  <c r="M2568" i="19" s="1"/>
  <c r="K2560" i="19"/>
  <c r="G2353" i="19"/>
  <c r="I2353" i="19" s="1"/>
  <c r="G2345" i="19"/>
  <c r="G2337" i="19"/>
  <c r="K2353" i="19"/>
  <c r="M2353" i="19" s="1"/>
  <c r="K2345" i="19"/>
  <c r="K2337" i="19"/>
  <c r="G2450" i="19"/>
  <c r="G2442" i="19"/>
  <c r="G2434" i="19"/>
  <c r="K2450" i="19"/>
  <c r="K2442" i="19"/>
  <c r="K2434" i="19"/>
  <c r="G2395" i="19"/>
  <c r="I2395" i="19" s="1"/>
  <c r="G2411" i="19"/>
  <c r="G2403" i="19"/>
  <c r="I2403" i="19" s="1"/>
  <c r="K2395" i="19"/>
  <c r="M2395" i="19" s="1"/>
  <c r="K2411" i="19"/>
  <c r="K2403" i="19"/>
  <c r="M2403" i="19" s="1"/>
  <c r="G2508" i="19"/>
  <c r="I2508" i="19" s="1"/>
  <c r="G2500" i="19"/>
  <c r="G2492" i="19"/>
  <c r="K2508" i="19"/>
  <c r="M2508" i="19" s="1"/>
  <c r="K2500" i="19"/>
  <c r="K2492" i="19"/>
  <c r="G1381" i="19"/>
  <c r="G1373" i="19"/>
  <c r="K1389" i="19"/>
  <c r="K1381" i="19"/>
  <c r="K1373" i="19"/>
  <c r="G1446" i="19"/>
  <c r="I1446" i="19" s="1"/>
  <c r="G1438" i="19"/>
  <c r="K1454" i="19"/>
  <c r="K1446" i="19"/>
  <c r="M1446" i="19" s="1"/>
  <c r="K1438" i="19"/>
  <c r="G1167" i="19"/>
  <c r="G1159" i="19"/>
  <c r="G1151" i="19"/>
  <c r="I1151" i="19" s="1"/>
  <c r="K1167" i="19"/>
  <c r="K1159" i="19"/>
  <c r="K1151" i="19"/>
  <c r="M1151" i="19" s="1"/>
  <c r="G976" i="19"/>
  <c r="G968" i="19"/>
  <c r="G960" i="19"/>
  <c r="K976" i="19"/>
  <c r="K968" i="19"/>
  <c r="K960" i="19"/>
  <c r="G1041" i="19"/>
  <c r="G1033" i="19"/>
  <c r="G1025" i="19"/>
  <c r="K1041" i="19"/>
  <c r="K1033" i="19"/>
  <c r="K1025" i="19"/>
  <c r="G2674" i="19"/>
  <c r="G2666" i="19"/>
  <c r="G2658" i="19"/>
  <c r="K2673" i="19"/>
  <c r="K2665" i="19"/>
  <c r="K2657" i="19"/>
  <c r="G2683" i="19"/>
  <c r="G2699" i="19"/>
  <c r="G2691" i="19"/>
  <c r="I2691" i="19" s="1"/>
  <c r="F2707" i="19" s="1"/>
  <c r="F2709" i="19" s="1"/>
  <c r="K2683" i="19"/>
  <c r="K2699" i="19"/>
  <c r="K2691" i="19"/>
  <c r="M2691" i="19" s="1"/>
  <c r="J2707" i="19" s="1"/>
  <c r="J2709" i="19" s="1"/>
  <c r="G2732" i="19"/>
  <c r="I2732" i="19" s="1"/>
  <c r="G2724" i="19"/>
  <c r="G2716" i="19"/>
  <c r="I2716" i="19" s="1"/>
  <c r="K2732" i="19"/>
  <c r="M2732" i="19" s="1"/>
  <c r="K2724" i="19"/>
  <c r="K2716" i="19"/>
  <c r="M2716" i="19" s="1"/>
  <c r="G997" i="19"/>
  <c r="G989" i="19"/>
  <c r="K1005" i="19"/>
  <c r="K997" i="19"/>
  <c r="K989" i="19"/>
  <c r="G1062" i="19"/>
  <c r="G1054" i="19"/>
  <c r="K1070" i="19"/>
  <c r="K1062" i="19"/>
  <c r="K1054" i="19"/>
  <c r="G1199" i="19"/>
  <c r="G1191" i="19"/>
  <c r="G1183" i="19"/>
  <c r="K1199" i="19"/>
  <c r="K1191" i="19"/>
  <c r="K1183" i="19"/>
  <c r="G272" i="19"/>
  <c r="G264" i="19"/>
  <c r="G256" i="19"/>
  <c r="K272" i="19"/>
  <c r="K264" i="19"/>
  <c r="K256" i="19"/>
  <c r="G2769" i="19"/>
  <c r="G2761" i="19"/>
  <c r="G2753" i="19"/>
  <c r="K2770" i="19"/>
  <c r="K2762" i="19"/>
  <c r="K2754" i="19"/>
  <c r="G2803" i="19"/>
  <c r="G2795" i="19"/>
  <c r="G2787" i="19"/>
  <c r="K2803" i="19"/>
  <c r="K2795" i="19"/>
  <c r="K2787" i="19"/>
  <c r="G2812" i="19"/>
  <c r="G2828" i="19"/>
  <c r="G2820" i="19"/>
  <c r="K2812" i="19"/>
  <c r="K2828" i="19"/>
  <c r="K2820" i="19"/>
  <c r="G2861" i="19"/>
  <c r="G2853" i="19"/>
  <c r="G2845" i="19"/>
  <c r="K2861" i="19"/>
  <c r="K2853" i="19"/>
  <c r="K2845" i="19"/>
  <c r="G2886" i="19"/>
  <c r="G2878" i="19"/>
  <c r="K2894" i="19"/>
  <c r="K2886" i="19"/>
  <c r="K2878" i="19"/>
  <c r="G2919" i="19"/>
  <c r="G2911" i="19"/>
  <c r="K2927" i="19"/>
  <c r="K2919" i="19"/>
  <c r="K2911" i="19"/>
  <c r="G2960" i="19"/>
  <c r="G2952" i="19"/>
  <c r="G2944" i="19"/>
  <c r="K2960" i="19"/>
  <c r="K2952" i="19"/>
  <c r="K2944" i="19"/>
  <c r="G2994" i="19"/>
  <c r="G2986" i="19"/>
  <c r="G2978" i="19"/>
  <c r="K2994" i="19"/>
  <c r="K2986" i="19"/>
  <c r="K2978" i="19"/>
  <c r="G3027" i="19"/>
  <c r="G3019" i="19"/>
  <c r="G3011" i="19"/>
  <c r="K3027" i="19"/>
  <c r="K3019" i="19"/>
  <c r="K3011" i="19"/>
  <c r="G3036" i="19"/>
  <c r="G3052" i="19"/>
  <c r="G3044" i="19"/>
  <c r="K3036" i="19"/>
  <c r="K3052" i="19"/>
  <c r="K3044" i="19"/>
  <c r="G3085" i="19"/>
  <c r="G3077" i="19"/>
  <c r="G3069" i="19"/>
  <c r="K3085" i="19"/>
  <c r="K3077" i="19"/>
  <c r="K3069" i="19"/>
  <c r="G3110" i="19"/>
  <c r="G3102" i="19"/>
  <c r="K3118" i="19"/>
  <c r="K3110" i="19"/>
  <c r="K3102" i="19"/>
  <c r="G3143" i="19"/>
  <c r="G3135" i="19"/>
  <c r="K3151" i="19"/>
  <c r="K3143" i="19"/>
  <c r="K3135" i="19"/>
  <c r="G3184" i="19"/>
  <c r="G3176" i="19"/>
  <c r="G3168" i="19"/>
  <c r="K3184" i="19"/>
  <c r="K3176" i="19"/>
  <c r="K3168" i="19"/>
  <c r="G5551" i="19"/>
  <c r="G4942" i="19"/>
  <c r="G4462" i="19"/>
  <c r="G3951" i="19"/>
  <c r="G3471" i="19"/>
  <c r="G5486" i="19"/>
  <c r="G5038" i="19"/>
  <c r="G4463" i="19"/>
  <c r="G4014" i="19"/>
  <c r="G3534" i="19"/>
  <c r="G5615" i="19"/>
  <c r="G5230" i="19"/>
  <c r="G4750" i="19"/>
  <c r="G4111" i="19"/>
  <c r="G3630" i="19"/>
  <c r="G5231" i="19"/>
  <c r="G4718" i="19"/>
  <c r="G4207" i="19"/>
  <c r="G3631" i="19"/>
  <c r="G3279" i="19"/>
  <c r="K200" i="19"/>
  <c r="M200" i="19" s="1"/>
  <c r="K192" i="19"/>
  <c r="G241" i="19"/>
  <c r="I241" i="19" s="1"/>
  <c r="G233" i="19"/>
  <c r="G225" i="19"/>
  <c r="K241" i="19"/>
  <c r="M241" i="19" s="1"/>
  <c r="K233" i="19"/>
  <c r="K225" i="19"/>
  <c r="G82" i="19"/>
  <c r="G74" i="19"/>
  <c r="G66" i="19"/>
  <c r="K82" i="19"/>
  <c r="K74" i="19"/>
  <c r="K66" i="19"/>
  <c r="G91" i="19"/>
  <c r="I91" i="19" s="1"/>
  <c r="G107" i="19"/>
  <c r="G99" i="19"/>
  <c r="I99" i="19" s="1"/>
  <c r="K91" i="19"/>
  <c r="M91" i="19" s="1"/>
  <c r="K107" i="19"/>
  <c r="K99" i="19"/>
  <c r="M99" i="19" s="1"/>
  <c r="G140" i="19"/>
  <c r="I140" i="19" s="1"/>
  <c r="G132" i="19"/>
  <c r="G124" i="19"/>
  <c r="K140" i="19"/>
  <c r="M140" i="19" s="1"/>
  <c r="K132" i="19"/>
  <c r="K124" i="19"/>
  <c r="G165" i="19"/>
  <c r="G157" i="19"/>
  <c r="K173" i="19"/>
  <c r="K165" i="19"/>
  <c r="K157" i="19"/>
  <c r="G870" i="19"/>
  <c r="I870" i="19" s="1"/>
  <c r="G862" i="19"/>
  <c r="I862" i="19" s="1"/>
  <c r="K878" i="19"/>
  <c r="K870" i="19"/>
  <c r="M870" i="19" s="1"/>
  <c r="K862" i="19"/>
  <c r="M862" i="19" s="1"/>
  <c r="G911" i="19"/>
  <c r="G903" i="19"/>
  <c r="G895" i="19"/>
  <c r="K911" i="19"/>
  <c r="K903" i="19"/>
  <c r="K895" i="19"/>
  <c r="G944" i="19"/>
  <c r="G936" i="19"/>
  <c r="G928" i="19"/>
  <c r="K944" i="19"/>
  <c r="K936" i="19"/>
  <c r="K928" i="19"/>
  <c r="G305" i="19"/>
  <c r="G297" i="19"/>
  <c r="G289" i="19"/>
  <c r="K305" i="19"/>
  <c r="K297" i="19"/>
  <c r="K289" i="19"/>
  <c r="G594" i="19"/>
  <c r="G586" i="19"/>
  <c r="G578" i="19"/>
  <c r="K594" i="19"/>
  <c r="K586" i="19"/>
  <c r="K578" i="19"/>
  <c r="G603" i="19"/>
  <c r="I603" i="19" s="1"/>
  <c r="G619" i="19"/>
  <c r="G611" i="19"/>
  <c r="I611" i="19" s="1"/>
  <c r="K603" i="19"/>
  <c r="M603" i="19" s="1"/>
  <c r="J627" i="19" s="1"/>
  <c r="J629" i="19" s="1"/>
  <c r="K619" i="19"/>
  <c r="K611" i="19"/>
  <c r="M611" i="19" s="1"/>
  <c r="G652" i="19"/>
  <c r="I652" i="19" s="1"/>
  <c r="G644" i="19"/>
  <c r="G636" i="19"/>
  <c r="K652" i="19"/>
  <c r="M652" i="19" s="1"/>
  <c r="K644" i="19"/>
  <c r="K636" i="19"/>
  <c r="G677" i="19"/>
  <c r="G669" i="19"/>
  <c r="K685" i="19"/>
  <c r="K677" i="19"/>
  <c r="K669" i="19"/>
  <c r="G710" i="19"/>
  <c r="G702" i="19"/>
  <c r="K718" i="19"/>
  <c r="K710" i="19"/>
  <c r="K702" i="19"/>
  <c r="G1231" i="19"/>
  <c r="G1223" i="19"/>
  <c r="G1215" i="19"/>
  <c r="K1231" i="19"/>
  <c r="K1223" i="19"/>
  <c r="K1215" i="19"/>
  <c r="G1264" i="19"/>
  <c r="G1256" i="19"/>
  <c r="G1248" i="19"/>
  <c r="K1264" i="19"/>
  <c r="K1256" i="19"/>
  <c r="K1248" i="19"/>
  <c r="G1553" i="19"/>
  <c r="I1553" i="19" s="1"/>
  <c r="G1545" i="19"/>
  <c r="G1537" i="19"/>
  <c r="K1553" i="19"/>
  <c r="M1553" i="19" s="1"/>
  <c r="K1545" i="19"/>
  <c r="K1537" i="19"/>
  <c r="G1522" i="19"/>
  <c r="G1514" i="19"/>
  <c r="G1506" i="19"/>
  <c r="K1522" i="19"/>
  <c r="K1514" i="19"/>
  <c r="K1506" i="19"/>
  <c r="G1563" i="19"/>
  <c r="I1563" i="19" s="1"/>
  <c r="G1579" i="19"/>
  <c r="G1571" i="19"/>
  <c r="I1571" i="19" s="1"/>
  <c r="K1563" i="19"/>
  <c r="M1563" i="19" s="1"/>
  <c r="K1579" i="19"/>
  <c r="K1571" i="19"/>
  <c r="M1571" i="19" s="1"/>
  <c r="G1612" i="19"/>
  <c r="I1612" i="19" s="1"/>
  <c r="G1604" i="19"/>
  <c r="G1596" i="19"/>
  <c r="K1612" i="19"/>
  <c r="M1612" i="19" s="1"/>
  <c r="K1604" i="19"/>
  <c r="K1596" i="19"/>
  <c r="G1637" i="19"/>
  <c r="G1629" i="19"/>
  <c r="K1645" i="19"/>
  <c r="K1637" i="19"/>
  <c r="K1629" i="19"/>
  <c r="G1670" i="19"/>
  <c r="G1662" i="19"/>
  <c r="K1678" i="19"/>
  <c r="K1670" i="19"/>
  <c r="K1662" i="19"/>
  <c r="G1903" i="19"/>
  <c r="G1895" i="19"/>
  <c r="G1887" i="19"/>
  <c r="K1903" i="19"/>
  <c r="K1895" i="19"/>
  <c r="K1887" i="19"/>
  <c r="G1936" i="19"/>
  <c r="G1928" i="19"/>
  <c r="G1920" i="19"/>
  <c r="K1936" i="19"/>
  <c r="K1928" i="19"/>
  <c r="K1920" i="19"/>
  <c r="G1777" i="19"/>
  <c r="I1777" i="19" s="1"/>
  <c r="G1769" i="19"/>
  <c r="G1761" i="19"/>
  <c r="K1777" i="19"/>
  <c r="M1777" i="19" s="1"/>
  <c r="K1769" i="19"/>
  <c r="K1761" i="19"/>
  <c r="G1810" i="19"/>
  <c r="G1802" i="19"/>
  <c r="G1794" i="19"/>
  <c r="K1810" i="19"/>
  <c r="K1802" i="19"/>
  <c r="K1794" i="19"/>
  <c r="G2075" i="19"/>
  <c r="G2091" i="19"/>
  <c r="G2083" i="19"/>
  <c r="I2083" i="19" s="1"/>
  <c r="K2075" i="19"/>
  <c r="K2091" i="19"/>
  <c r="K2083" i="19"/>
  <c r="M2083" i="19" s="1"/>
  <c r="G2124" i="19"/>
  <c r="I2124" i="19" s="1"/>
  <c r="G2116" i="19"/>
  <c r="G2108" i="19"/>
  <c r="K2124" i="19"/>
  <c r="M2124" i="19" s="1"/>
  <c r="K2116" i="19"/>
  <c r="K2108" i="19"/>
  <c r="G2149" i="19"/>
  <c r="G2141" i="19"/>
  <c r="K2157" i="19"/>
  <c r="K2149" i="19"/>
  <c r="K2141" i="19"/>
  <c r="K1729" i="19"/>
  <c r="K1737" i="19"/>
  <c r="K1745" i="19"/>
  <c r="G1958" i="19"/>
  <c r="I1958" i="19" s="1"/>
  <c r="G1950" i="19"/>
  <c r="K1966" i="19"/>
  <c r="K1958" i="19"/>
  <c r="M1958" i="19" s="1"/>
  <c r="K1950" i="19"/>
  <c r="G1999" i="19"/>
  <c r="G1991" i="19"/>
  <c r="G1983" i="19"/>
  <c r="K1999" i="19"/>
  <c r="K1991" i="19"/>
  <c r="K1983" i="19"/>
  <c r="G1840" i="19"/>
  <c r="G1832" i="19"/>
  <c r="G1824" i="19"/>
  <c r="K1840" i="19"/>
  <c r="K1832" i="19"/>
  <c r="K1824" i="19"/>
  <c r="G1873" i="19"/>
  <c r="G1865" i="19"/>
  <c r="G1857" i="19"/>
  <c r="K1873" i="19"/>
  <c r="K1865" i="19"/>
  <c r="K1857" i="19"/>
  <c r="G1714" i="19"/>
  <c r="G1706" i="19"/>
  <c r="G1698" i="19"/>
  <c r="K1714" i="19"/>
  <c r="K1706" i="19"/>
  <c r="K1698" i="19"/>
  <c r="G1723" i="19"/>
  <c r="I1723" i="19" s="1"/>
  <c r="F1747" i="19" s="1"/>
  <c r="F1749" i="19" s="1"/>
  <c r="G1739" i="19"/>
  <c r="G1731" i="19"/>
  <c r="I1731" i="19" s="1"/>
  <c r="G2028" i="19"/>
  <c r="I2028" i="19" s="1"/>
  <c r="G2020" i="19"/>
  <c r="G2012" i="19"/>
  <c r="K2028" i="19"/>
  <c r="M2028" i="19" s="1"/>
  <c r="K2020" i="19"/>
  <c r="K2012" i="19"/>
  <c r="G2053" i="19"/>
  <c r="G2045" i="19"/>
  <c r="K2061" i="19"/>
  <c r="K2053" i="19"/>
  <c r="K2045" i="19"/>
  <c r="G326" i="19"/>
  <c r="I326" i="19" s="1"/>
  <c r="G318" i="19"/>
  <c r="K334" i="19"/>
  <c r="K326" i="19"/>
  <c r="M326" i="19" s="1"/>
  <c r="K318" i="19"/>
  <c r="G367" i="19"/>
  <c r="G359" i="19"/>
  <c r="G351" i="19"/>
  <c r="K367" i="19"/>
  <c r="K359" i="19"/>
  <c r="K351" i="19"/>
  <c r="G400" i="19"/>
  <c r="G392" i="19"/>
  <c r="I392" i="19" s="1"/>
  <c r="G384" i="19"/>
  <c r="K400" i="19"/>
  <c r="K392" i="19"/>
  <c r="M392" i="19" s="1"/>
  <c r="K384" i="19"/>
  <c r="G753" i="19"/>
  <c r="I753" i="19" s="1"/>
  <c r="G745" i="19"/>
  <c r="G737" i="19"/>
  <c r="K753" i="19"/>
  <c r="M753" i="19" s="1"/>
  <c r="K745" i="19"/>
  <c r="K737" i="19"/>
  <c r="G786" i="19"/>
  <c r="G778" i="19"/>
  <c r="G770" i="19"/>
  <c r="K786" i="19"/>
  <c r="K778" i="19"/>
  <c r="K770" i="19"/>
  <c r="G795" i="19"/>
  <c r="I795" i="19" s="1"/>
  <c r="G811" i="19"/>
  <c r="G803" i="19"/>
  <c r="I803" i="19" s="1"/>
  <c r="K795" i="19"/>
  <c r="M795" i="19" s="1"/>
  <c r="K811" i="19"/>
  <c r="K803" i="19"/>
  <c r="M803" i="19" s="1"/>
  <c r="G844" i="19"/>
  <c r="G836" i="19"/>
  <c r="G828" i="19"/>
  <c r="K844" i="19"/>
  <c r="K836" i="19"/>
  <c r="K828" i="19"/>
  <c r="G2245" i="19"/>
  <c r="I2245" i="19" s="1"/>
  <c r="G2237" i="19"/>
  <c r="K2253" i="19"/>
  <c r="K2245" i="19"/>
  <c r="M2245" i="19" s="1"/>
  <c r="K2237" i="19"/>
  <c r="G2630" i="19"/>
  <c r="G2622" i="19"/>
  <c r="K2638" i="19"/>
  <c r="K2630" i="19"/>
  <c r="K2622" i="19"/>
  <c r="G2319" i="19"/>
  <c r="G2311" i="19"/>
  <c r="G2303" i="19"/>
  <c r="K2319" i="19"/>
  <c r="K2311" i="19"/>
  <c r="K2303" i="19"/>
  <c r="G2544" i="19"/>
  <c r="G2536" i="19"/>
  <c r="I2536" i="19" s="1"/>
  <c r="G2528" i="19"/>
  <c r="K2544" i="19"/>
  <c r="K2536" i="19"/>
  <c r="M2536" i="19" s="1"/>
  <c r="K2528" i="19"/>
  <c r="G2609" i="19"/>
  <c r="G2601" i="19"/>
  <c r="G2593" i="19"/>
  <c r="K2609" i="19"/>
  <c r="K2601" i="19"/>
  <c r="K2593" i="19"/>
  <c r="G2194" i="19"/>
  <c r="G2186" i="19"/>
  <c r="G2178" i="19"/>
  <c r="K2194" i="19"/>
  <c r="K2186" i="19"/>
  <c r="K2178" i="19"/>
  <c r="G2203" i="19"/>
  <c r="I2203" i="19" s="1"/>
  <c r="G2219" i="19"/>
  <c r="G2211" i="19"/>
  <c r="I2211" i="19" s="1"/>
  <c r="K2203" i="19"/>
  <c r="M2203" i="19" s="1"/>
  <c r="K2219" i="19"/>
  <c r="K2211" i="19"/>
  <c r="M2211" i="19" s="1"/>
  <c r="G2284" i="19"/>
  <c r="I2284" i="19" s="1"/>
  <c r="G2276" i="19"/>
  <c r="G2268" i="19"/>
  <c r="K2284" i="19"/>
  <c r="M2284" i="19" s="1"/>
  <c r="K2276" i="19"/>
  <c r="K2268" i="19"/>
  <c r="G2373" i="19"/>
  <c r="I2373" i="19" s="1"/>
  <c r="G2365" i="19"/>
  <c r="K2381" i="19"/>
  <c r="K2373" i="19"/>
  <c r="M2373" i="19" s="1"/>
  <c r="K2365" i="19"/>
  <c r="G2470" i="19"/>
  <c r="G2462" i="19"/>
  <c r="K2478" i="19"/>
  <c r="K2470" i="19"/>
  <c r="K2462" i="19"/>
  <c r="G2575" i="19"/>
  <c r="G2567" i="19"/>
  <c r="G2559" i="19"/>
  <c r="K2575" i="19"/>
  <c r="K2567" i="19"/>
  <c r="K2559" i="19"/>
  <c r="G2352" i="19"/>
  <c r="G2344" i="19"/>
  <c r="I2344" i="19" s="1"/>
  <c r="G2336" i="19"/>
  <c r="K2352" i="19"/>
  <c r="K2344" i="19"/>
  <c r="M2344" i="19" s="1"/>
  <c r="K2336" i="19"/>
  <c r="G2449" i="19"/>
  <c r="G2441" i="19"/>
  <c r="G2433" i="19"/>
  <c r="K2449" i="19"/>
  <c r="K2441" i="19"/>
  <c r="K2433" i="19"/>
  <c r="G2418" i="19"/>
  <c r="G2410" i="19"/>
  <c r="G2402" i="19"/>
  <c r="K2418" i="19"/>
  <c r="K2410" i="19"/>
  <c r="K2402" i="19"/>
  <c r="G2491" i="19"/>
  <c r="G2507" i="19"/>
  <c r="G2499" i="19"/>
  <c r="I2499" i="19" s="1"/>
  <c r="K2491" i="19"/>
  <c r="K2507" i="19"/>
  <c r="K2499" i="19"/>
  <c r="M2499" i="19" s="1"/>
  <c r="G1388" i="19"/>
  <c r="G1380" i="19"/>
  <c r="G1372" i="19"/>
  <c r="K1388" i="19"/>
  <c r="K1380" i="19"/>
  <c r="K1372" i="19"/>
  <c r="G1445" i="19"/>
  <c r="G1437" i="19"/>
  <c r="K1453" i="19"/>
  <c r="K1445" i="19"/>
  <c r="K1437" i="19"/>
  <c r="G1158" i="19"/>
  <c r="I1158" i="19" s="1"/>
  <c r="G1150" i="19"/>
  <c r="K1166" i="19"/>
  <c r="K1158" i="19"/>
  <c r="M1158" i="19" s="1"/>
  <c r="K1150" i="19"/>
  <c r="G975" i="19"/>
  <c r="G967" i="19"/>
  <c r="G959" i="19"/>
  <c r="K975" i="19"/>
  <c r="K967" i="19"/>
  <c r="K959" i="19"/>
  <c r="G1040" i="19"/>
  <c r="G1032" i="19"/>
  <c r="G1024" i="19"/>
  <c r="K1040" i="19"/>
  <c r="K1032" i="19"/>
  <c r="K1024" i="19"/>
  <c r="G2673" i="19"/>
  <c r="G2665" i="19"/>
  <c r="G2657" i="19"/>
  <c r="K2672" i="19"/>
  <c r="K2664" i="19"/>
  <c r="K2656" i="19"/>
  <c r="G2706" i="19"/>
  <c r="G2698" i="19"/>
  <c r="G2690" i="19"/>
  <c r="K2706" i="19"/>
  <c r="K2698" i="19"/>
  <c r="K2690" i="19"/>
  <c r="G2715" i="19"/>
  <c r="G2731" i="19"/>
  <c r="G2723" i="19"/>
  <c r="I2723" i="19" s="1"/>
  <c r="K2715" i="19"/>
  <c r="K2731" i="19"/>
  <c r="K2723" i="19"/>
  <c r="M2723" i="19" s="1"/>
  <c r="G1004" i="19"/>
  <c r="G996" i="19"/>
  <c r="G988" i="19"/>
  <c r="K1004" i="19"/>
  <c r="K996" i="19"/>
  <c r="K988" i="19"/>
  <c r="G1061" i="19"/>
  <c r="G1053" i="19"/>
  <c r="K1069" i="19"/>
  <c r="K1061" i="19"/>
  <c r="K1053" i="19"/>
  <c r="G1190" i="19"/>
  <c r="I1190" i="19" s="1"/>
  <c r="G1182" i="19"/>
  <c r="K1198" i="19"/>
  <c r="K1190" i="19"/>
  <c r="M1190" i="19" s="1"/>
  <c r="K1182" i="19"/>
  <c r="G271" i="19"/>
  <c r="G263" i="19"/>
  <c r="G255" i="19"/>
  <c r="K271" i="19"/>
  <c r="K263" i="19"/>
  <c r="K255" i="19"/>
  <c r="G2768" i="19"/>
  <c r="G2760" i="19"/>
  <c r="G2752" i="19"/>
  <c r="K2769" i="19"/>
  <c r="K2761" i="19"/>
  <c r="K2753" i="19"/>
  <c r="G2802" i="19"/>
  <c r="G2794" i="19"/>
  <c r="G2786" i="19"/>
  <c r="K2802" i="19"/>
  <c r="K2794" i="19"/>
  <c r="K2786" i="19"/>
  <c r="G2835" i="19"/>
  <c r="G2827" i="19"/>
  <c r="G2819" i="19"/>
  <c r="K2835" i="19"/>
  <c r="K2827" i="19"/>
  <c r="K2819" i="19"/>
  <c r="G2844" i="19"/>
  <c r="G2860" i="19"/>
  <c r="G2852" i="19"/>
  <c r="K2844" i="19"/>
  <c r="K2860" i="19"/>
  <c r="K2852" i="19"/>
  <c r="G2893" i="19"/>
  <c r="G2885" i="19"/>
  <c r="G2877" i="19"/>
  <c r="K2893" i="19"/>
  <c r="K2885" i="19"/>
  <c r="K2877" i="19"/>
  <c r="G2918" i="19"/>
  <c r="G2910" i="19"/>
  <c r="K2926" i="19"/>
  <c r="K2918" i="19"/>
  <c r="K2910" i="19"/>
  <c r="G2951" i="19"/>
  <c r="G2943" i="19"/>
  <c r="K2959" i="19"/>
  <c r="K2951" i="19"/>
  <c r="K2943" i="19"/>
  <c r="G2993" i="19"/>
  <c r="G2985" i="19"/>
  <c r="G2977" i="19"/>
  <c r="K2993" i="19"/>
  <c r="K2985" i="19"/>
  <c r="K2977" i="19"/>
  <c r="G3026" i="19"/>
  <c r="G3018" i="19"/>
  <c r="G3010" i="19"/>
  <c r="K3026" i="19"/>
  <c r="K3018" i="19"/>
  <c r="K3010" i="19"/>
  <c r="G3059" i="19"/>
  <c r="G3051" i="19"/>
  <c r="G3043" i="19"/>
  <c r="K3059" i="19"/>
  <c r="K3051" i="19"/>
  <c r="K3043" i="19"/>
  <c r="G3068" i="19"/>
  <c r="G3084" i="19"/>
  <c r="G3076" i="19"/>
  <c r="K3068" i="19"/>
  <c r="K3084" i="19"/>
  <c r="K3076" i="19"/>
  <c r="G3117" i="19"/>
  <c r="G3109" i="19"/>
  <c r="G3101" i="19"/>
  <c r="K3117" i="19"/>
  <c r="K3109" i="19"/>
  <c r="K3101" i="19"/>
  <c r="G3150" i="19"/>
  <c r="G3142" i="19"/>
  <c r="G3134" i="19"/>
  <c r="K3150" i="19"/>
  <c r="K3142" i="19"/>
  <c r="K3134" i="19"/>
  <c r="G3183" i="19"/>
  <c r="G3175" i="19"/>
  <c r="G3167" i="19"/>
  <c r="K3183" i="19"/>
  <c r="K3175" i="19"/>
  <c r="K3167" i="19"/>
  <c r="G5518" i="19"/>
  <c r="G4847" i="19"/>
  <c r="G4367" i="19"/>
  <c r="G3918" i="19"/>
  <c r="G3438" i="19"/>
  <c r="G5422" i="19"/>
  <c r="G4943" i="19"/>
  <c r="G4430" i="19"/>
  <c r="G3919" i="19"/>
  <c r="G3439" i="19"/>
  <c r="G5582" i="19"/>
  <c r="G5167" i="19"/>
  <c r="G4655" i="19"/>
  <c r="G4078" i="19"/>
  <c r="G3535" i="19"/>
  <c r="G5135" i="19"/>
  <c r="G4623" i="19"/>
  <c r="G4174" i="19"/>
  <c r="G3598" i="19"/>
  <c r="K199" i="19"/>
  <c r="K191" i="19"/>
  <c r="G240" i="19"/>
  <c r="G232" i="19"/>
  <c r="G224" i="19"/>
  <c r="K240" i="19"/>
  <c r="K232" i="19"/>
  <c r="K224" i="19"/>
  <c r="G81" i="19"/>
  <c r="I81" i="19" s="1"/>
  <c r="G73" i="19"/>
  <c r="G65" i="19"/>
  <c r="K81" i="19"/>
  <c r="M81" i="19" s="1"/>
  <c r="K73" i="19"/>
  <c r="K65" i="19"/>
  <c r="G114" i="19"/>
  <c r="G106" i="19"/>
  <c r="G98" i="19"/>
  <c r="K114" i="19"/>
  <c r="K106" i="19"/>
  <c r="K98" i="19"/>
  <c r="G123" i="19"/>
  <c r="I123" i="19" s="1"/>
  <c r="G139" i="19"/>
  <c r="G131" i="19"/>
  <c r="I131" i="19" s="1"/>
  <c r="K123" i="19"/>
  <c r="M123" i="19" s="1"/>
  <c r="K139" i="19"/>
  <c r="K131" i="19"/>
  <c r="M131" i="19" s="1"/>
  <c r="G172" i="19"/>
  <c r="G164" i="19"/>
  <c r="G156" i="19"/>
  <c r="K172" i="19"/>
  <c r="K164" i="19"/>
  <c r="K156" i="19"/>
  <c r="G869" i="19"/>
  <c r="G861" i="19"/>
  <c r="K877" i="19"/>
  <c r="K869" i="19"/>
  <c r="K861" i="19"/>
  <c r="G902" i="19"/>
  <c r="G894" i="19"/>
  <c r="K910" i="19"/>
  <c r="K902" i="19"/>
  <c r="K894" i="19"/>
  <c r="G943" i="19"/>
  <c r="G935" i="19"/>
  <c r="G927" i="19"/>
  <c r="K943" i="19"/>
  <c r="K935" i="19"/>
  <c r="K927" i="19"/>
  <c r="G304" i="19"/>
  <c r="G296" i="19"/>
  <c r="I296" i="19" s="1"/>
  <c r="G288" i="19"/>
  <c r="K304" i="19"/>
  <c r="K296" i="19"/>
  <c r="M296" i="19" s="1"/>
  <c r="K288" i="19"/>
  <c r="G593" i="19"/>
  <c r="I593" i="19" s="1"/>
  <c r="G585" i="19"/>
  <c r="G577" i="19"/>
  <c r="K593" i="19"/>
  <c r="M593" i="19" s="1"/>
  <c r="K585" i="19"/>
  <c r="K577" i="19"/>
  <c r="G626" i="19"/>
  <c r="G618" i="19"/>
  <c r="G610" i="19"/>
  <c r="K626" i="19"/>
  <c r="K618" i="19"/>
  <c r="K610" i="19"/>
  <c r="G635" i="19"/>
  <c r="I635" i="19" s="1"/>
  <c r="G651" i="19"/>
  <c r="G643" i="19"/>
  <c r="I643" i="19" s="1"/>
  <c r="K635" i="19"/>
  <c r="M635" i="19" s="1"/>
  <c r="K651" i="19"/>
  <c r="K643" i="19"/>
  <c r="M643" i="19" s="1"/>
  <c r="G684" i="19"/>
  <c r="G676" i="19"/>
  <c r="G668" i="19"/>
  <c r="K684" i="19"/>
  <c r="K676" i="19"/>
  <c r="K668" i="19"/>
  <c r="G709" i="19"/>
  <c r="I709" i="19" s="1"/>
  <c r="G701" i="19"/>
  <c r="K717" i="19"/>
  <c r="K709" i="19"/>
  <c r="M709" i="19" s="1"/>
  <c r="K701" i="19"/>
  <c r="G1222" i="19"/>
  <c r="I1222" i="19" s="1"/>
  <c r="G1214" i="19"/>
  <c r="I1214" i="19" s="1"/>
  <c r="K1230" i="19"/>
  <c r="K1222" i="19"/>
  <c r="M1222" i="19" s="1"/>
  <c r="K1214" i="19"/>
  <c r="M1214" i="19" s="1"/>
  <c r="G1263" i="19"/>
  <c r="G1255" i="19"/>
  <c r="G1247" i="19"/>
  <c r="K1263" i="19"/>
  <c r="K1255" i="19"/>
  <c r="K1247" i="19"/>
  <c r="G1552" i="19"/>
  <c r="G1544" i="19"/>
  <c r="I1544" i="19" s="1"/>
  <c r="G1536" i="19"/>
  <c r="K1552" i="19"/>
  <c r="K1544" i="19"/>
  <c r="M1544" i="19" s="1"/>
  <c r="K1536" i="19"/>
  <c r="G1521" i="19"/>
  <c r="I1521" i="19" s="1"/>
  <c r="G1513" i="19"/>
  <c r="G1505" i="19"/>
  <c r="K1521" i="19"/>
  <c r="M1521" i="19" s="1"/>
  <c r="K1513" i="19"/>
  <c r="K1505" i="19"/>
  <c r="G1586" i="19"/>
  <c r="G1578" i="19"/>
  <c r="I1578" i="19" s="1"/>
  <c r="G1570" i="19"/>
  <c r="K1586" i="19"/>
  <c r="K1578" i="19"/>
  <c r="M1578" i="19" s="1"/>
  <c r="K1570" i="19"/>
  <c r="G1595" i="19"/>
  <c r="I1595" i="19" s="1"/>
  <c r="G1611" i="19"/>
  <c r="G1603" i="19"/>
  <c r="I1603" i="19" s="1"/>
  <c r="K1595" i="19"/>
  <c r="M1595" i="19" s="1"/>
  <c r="K1611" i="19"/>
  <c r="K1603" i="19"/>
  <c r="M1603" i="19" s="1"/>
  <c r="G1644" i="19"/>
  <c r="G1636" i="19"/>
  <c r="G1628" i="19"/>
  <c r="K1644" i="19"/>
  <c r="K1636" i="19"/>
  <c r="K1628" i="19"/>
  <c r="G1669" i="19"/>
  <c r="I1669" i="19" s="1"/>
  <c r="G1661" i="19"/>
  <c r="K1677" i="19"/>
  <c r="K1669" i="19"/>
  <c r="M1669" i="19" s="1"/>
  <c r="K1661" i="19"/>
  <c r="G1894" i="19"/>
  <c r="I1894" i="19" s="1"/>
  <c r="G1886" i="19"/>
  <c r="K1902" i="19"/>
  <c r="K1894" i="19"/>
  <c r="M1894" i="19" s="1"/>
  <c r="K1886" i="19"/>
  <c r="G1935" i="19"/>
  <c r="G1927" i="19"/>
  <c r="G1919" i="19"/>
  <c r="K1935" i="19"/>
  <c r="K1927" i="19"/>
  <c r="K1919" i="19"/>
  <c r="G1776" i="19"/>
  <c r="G1768" i="19"/>
  <c r="G1760" i="19"/>
  <c r="K1776" i="19"/>
  <c r="K1768" i="19"/>
  <c r="K1760" i="19"/>
  <c r="G1809" i="19"/>
  <c r="I1809" i="19" s="1"/>
  <c r="G1801" i="19"/>
  <c r="G1793" i="19"/>
  <c r="K1809" i="19"/>
  <c r="M1809" i="19" s="1"/>
  <c r="K1801" i="19"/>
  <c r="K1793" i="19"/>
  <c r="G2098" i="19"/>
  <c r="G2090" i="19"/>
  <c r="G2082" i="19"/>
  <c r="K2098" i="19"/>
  <c r="K2090" i="19"/>
  <c r="K2082" i="19"/>
  <c r="G2107" i="19"/>
  <c r="I2107" i="19" s="1"/>
  <c r="G2123" i="19"/>
  <c r="G2115" i="19"/>
  <c r="I2115" i="19" s="1"/>
  <c r="K2107" i="19"/>
  <c r="M2107" i="19" s="1"/>
  <c r="K2123" i="19"/>
  <c r="K2115" i="19"/>
  <c r="M2115" i="19" s="1"/>
  <c r="G2156" i="19"/>
  <c r="G2148" i="19"/>
  <c r="G2140" i="19"/>
  <c r="K2156" i="19"/>
  <c r="K2148" i="19"/>
  <c r="K2140" i="19"/>
  <c r="K1730" i="19"/>
  <c r="K1738" i="19"/>
  <c r="K1746" i="19"/>
  <c r="G1957" i="19"/>
  <c r="I1957" i="19" s="1"/>
  <c r="G1949" i="19"/>
  <c r="K1965" i="19"/>
  <c r="K1957" i="19"/>
  <c r="M1957" i="19" s="1"/>
  <c r="K1949" i="19"/>
  <c r="G1990" i="19"/>
  <c r="G1982" i="19"/>
  <c r="K1998" i="19"/>
  <c r="K1990" i="19"/>
  <c r="K1982" i="19"/>
  <c r="G1839" i="19"/>
  <c r="I1839" i="19" s="1"/>
  <c r="G1831" i="19"/>
  <c r="G1823" i="19"/>
  <c r="K1839" i="19"/>
  <c r="M1839" i="19" s="1"/>
  <c r="K1831" i="19"/>
  <c r="K1823" i="19"/>
  <c r="G1872" i="19"/>
  <c r="G1864" i="19"/>
  <c r="G1856" i="19"/>
  <c r="K1872" i="19"/>
  <c r="K1864" i="19"/>
  <c r="K1856" i="19"/>
  <c r="G1713" i="19"/>
  <c r="I1713" i="19" s="1"/>
  <c r="G1705" i="19"/>
  <c r="G1697" i="19"/>
  <c r="K1713" i="19"/>
  <c r="M1713" i="19" s="1"/>
  <c r="K1705" i="19"/>
  <c r="K1697" i="19"/>
  <c r="G1746" i="19"/>
  <c r="G1738" i="19"/>
  <c r="G1730" i="19"/>
  <c r="G2011" i="19"/>
  <c r="I2011" i="19" s="1"/>
  <c r="G2027" i="19"/>
  <c r="G2019" i="19"/>
  <c r="I2019" i="19" s="1"/>
  <c r="K2011" i="19"/>
  <c r="M2011" i="19" s="1"/>
  <c r="K2027" i="19"/>
  <c r="K2019" i="19"/>
  <c r="M2019" i="19" s="1"/>
  <c r="G2060" i="19"/>
  <c r="G2052" i="19"/>
  <c r="G2044" i="19"/>
  <c r="K2060" i="19"/>
  <c r="K2052" i="19"/>
  <c r="K2044" i="19"/>
  <c r="G325" i="19"/>
  <c r="I325" i="19" s="1"/>
  <c r="G317" i="19"/>
  <c r="K333" i="19"/>
  <c r="K325" i="19"/>
  <c r="M325" i="19" s="1"/>
  <c r="K317" i="19"/>
  <c r="G358" i="19"/>
  <c r="G350" i="19"/>
  <c r="K366" i="19"/>
  <c r="K358" i="19"/>
  <c r="K350" i="19"/>
  <c r="G399" i="19"/>
  <c r="G391" i="19"/>
  <c r="G383" i="19"/>
  <c r="K399" i="19"/>
  <c r="K391" i="19"/>
  <c r="K383" i="19"/>
  <c r="G752" i="19"/>
  <c r="G744" i="19"/>
  <c r="I744" i="19" s="1"/>
  <c r="G736" i="19"/>
  <c r="K752" i="19"/>
  <c r="K744" i="19"/>
  <c r="M744" i="19" s="1"/>
  <c r="K736" i="19"/>
  <c r="G785" i="19"/>
  <c r="G777" i="19"/>
  <c r="G769" i="19"/>
  <c r="K785" i="19"/>
  <c r="K777" i="19"/>
  <c r="K769" i="19"/>
  <c r="G818" i="19"/>
  <c r="G810" i="19"/>
  <c r="G802" i="19"/>
  <c r="K818" i="19"/>
  <c r="K810" i="19"/>
  <c r="K802" i="19"/>
  <c r="G827" i="19"/>
  <c r="I827" i="19" s="1"/>
  <c r="G843" i="19"/>
  <c r="G835" i="19"/>
  <c r="I835" i="19" s="1"/>
  <c r="K827" i="19"/>
  <c r="M827" i="19" s="1"/>
  <c r="J851" i="19" s="1"/>
  <c r="J853" i="19" s="1"/>
  <c r="K843" i="19"/>
  <c r="K835" i="19"/>
  <c r="M835" i="19" s="1"/>
  <c r="G2252" i="19"/>
  <c r="I2252" i="19" s="1"/>
  <c r="G2244" i="19"/>
  <c r="G2236" i="19"/>
  <c r="K2252" i="19"/>
  <c r="M2252" i="19" s="1"/>
  <c r="K2244" i="19"/>
  <c r="K2236" i="19"/>
  <c r="G2629" i="19"/>
  <c r="I2629" i="19" s="1"/>
  <c r="G2621" i="19"/>
  <c r="K2637" i="19"/>
  <c r="K2629" i="19"/>
  <c r="M2629" i="19" s="1"/>
  <c r="K2621" i="19"/>
  <c r="G2310" i="19"/>
  <c r="G2302" i="19"/>
  <c r="K2318" i="19"/>
  <c r="K2310" i="19"/>
  <c r="K2302" i="19"/>
  <c r="G2543" i="19"/>
  <c r="G2535" i="19"/>
  <c r="G2527" i="19"/>
  <c r="K2543" i="19"/>
  <c r="K2535" i="19"/>
  <c r="K2527" i="19"/>
  <c r="G2608" i="19"/>
  <c r="G2600" i="19"/>
  <c r="I2600" i="19" s="1"/>
  <c r="G2592" i="19"/>
  <c r="K2608" i="19"/>
  <c r="K2600" i="19"/>
  <c r="M2600" i="19" s="1"/>
  <c r="K2592" i="19"/>
  <c r="G2193" i="19"/>
  <c r="I2193" i="19" s="1"/>
  <c r="G2185" i="19"/>
  <c r="G2177" i="19"/>
  <c r="K2193" i="19"/>
  <c r="M2193" i="19" s="1"/>
  <c r="K2185" i="19"/>
  <c r="K2177" i="19"/>
  <c r="G2226" i="19"/>
  <c r="G2218" i="19"/>
  <c r="G2210" i="19"/>
  <c r="K2226" i="19"/>
  <c r="K2218" i="19"/>
  <c r="K2210" i="19"/>
  <c r="G2267" i="19"/>
  <c r="I2267" i="19" s="1"/>
  <c r="F2291" i="19" s="1"/>
  <c r="F2293" i="19" s="1"/>
  <c r="G2283" i="19"/>
  <c r="G2275" i="19"/>
  <c r="I2275" i="19" s="1"/>
  <c r="K2267" i="19"/>
  <c r="M2267" i="19" s="1"/>
  <c r="J2291" i="19" s="1"/>
  <c r="J2293" i="19" s="1"/>
  <c r="K2283" i="19"/>
  <c r="K2275" i="19"/>
  <c r="M2275" i="19" s="1"/>
  <c r="G2380" i="19"/>
  <c r="I2380" i="19" s="1"/>
  <c r="G2372" i="19"/>
  <c r="G2364" i="19"/>
  <c r="K2380" i="19"/>
  <c r="M2380" i="19" s="1"/>
  <c r="K2372" i="19"/>
  <c r="K2364" i="19"/>
  <c r="G2469" i="19"/>
  <c r="I2469" i="19" s="1"/>
  <c r="G2461" i="19"/>
  <c r="K2477" i="19"/>
  <c r="K2469" i="19"/>
  <c r="M2469" i="19" s="1"/>
  <c r="K2461" i="19"/>
  <c r="G2566" i="19"/>
  <c r="G2558" i="19"/>
  <c r="K2574" i="19"/>
  <c r="K2566" i="19"/>
  <c r="K2558" i="19"/>
  <c r="G2351" i="19"/>
  <c r="G2343" i="19"/>
  <c r="G2335" i="19"/>
  <c r="K2351" i="19"/>
  <c r="K2343" i="19"/>
  <c r="K2335" i="19"/>
  <c r="G2448" i="19"/>
  <c r="G2440" i="19"/>
  <c r="I2440" i="19" s="1"/>
  <c r="G2432" i="19"/>
  <c r="K2448" i="19"/>
  <c r="K2440" i="19"/>
  <c r="M2440" i="19" s="1"/>
  <c r="K2432" i="19"/>
  <c r="G2417" i="19"/>
  <c r="I2417" i="19" s="1"/>
  <c r="G2409" i="19"/>
  <c r="G2401" i="19"/>
  <c r="K2417" i="19"/>
  <c r="M2417" i="19" s="1"/>
  <c r="K2409" i="19"/>
  <c r="K2401" i="19"/>
  <c r="G2514" i="19"/>
  <c r="G2506" i="19"/>
  <c r="G2498" i="19"/>
  <c r="K2514" i="19"/>
  <c r="K2506" i="19"/>
  <c r="K2498" i="19"/>
  <c r="G1371" i="19"/>
  <c r="I1371" i="19" s="1"/>
  <c r="F1395" i="19" s="1"/>
  <c r="F1397" i="19" s="1"/>
  <c r="G1387" i="19"/>
  <c r="G1379" i="19"/>
  <c r="I1379" i="19" s="1"/>
  <c r="K1371" i="19"/>
  <c r="M1371" i="19" s="1"/>
  <c r="J1395" i="19" s="1"/>
  <c r="J1397" i="19" s="1"/>
  <c r="K1387" i="19"/>
  <c r="K1379" i="19"/>
  <c r="M1379" i="19" s="1"/>
  <c r="G1452" i="19"/>
  <c r="G1444" i="19"/>
  <c r="G1436" i="19"/>
  <c r="K1452" i="19"/>
  <c r="K1444" i="19"/>
  <c r="K1436" i="19"/>
  <c r="G1157" i="19"/>
  <c r="G1149" i="19"/>
  <c r="K1165" i="19"/>
  <c r="K1157" i="19"/>
  <c r="K1149" i="19"/>
  <c r="G966" i="19"/>
  <c r="I966" i="19" s="1"/>
  <c r="G958" i="19"/>
  <c r="K974" i="19"/>
  <c r="K966" i="19"/>
  <c r="M966" i="19" s="1"/>
  <c r="K958" i="19"/>
  <c r="G1039" i="19"/>
  <c r="G1031" i="19"/>
  <c r="G1023" i="19"/>
  <c r="K1039" i="19"/>
  <c r="K1031" i="19"/>
  <c r="K1023" i="19"/>
  <c r="G2672" i="19"/>
  <c r="G2664" i="19"/>
  <c r="G2656" i="19"/>
  <c r="K2671" i="19"/>
  <c r="K2663" i="19"/>
  <c r="K2655" i="19"/>
  <c r="G2705" i="19"/>
  <c r="G2697" i="19"/>
  <c r="G2689" i="19"/>
  <c r="K2705" i="19"/>
  <c r="K2697" i="19"/>
  <c r="K2689" i="19"/>
  <c r="G2738" i="19"/>
  <c r="G2730" i="19"/>
  <c r="G2722" i="19"/>
  <c r="K2738" i="19"/>
  <c r="K2730" i="19"/>
  <c r="K2722" i="19"/>
  <c r="G987" i="19"/>
  <c r="I987" i="19" s="1"/>
  <c r="G1003" i="19"/>
  <c r="G995" i="19"/>
  <c r="I995" i="19" s="1"/>
  <c r="K987" i="19"/>
  <c r="M987" i="19" s="1"/>
  <c r="J1011" i="19" s="1"/>
  <c r="J1013" i="19" s="1"/>
  <c r="K1003" i="19"/>
  <c r="K995" i="19"/>
  <c r="M995" i="19" s="1"/>
  <c r="G1068" i="19"/>
  <c r="G1060" i="19"/>
  <c r="G1052" i="19"/>
  <c r="K1068" i="19"/>
  <c r="K1060" i="19"/>
  <c r="K1052" i="19"/>
  <c r="G1189" i="19"/>
  <c r="G1181" i="19"/>
  <c r="K1197" i="19"/>
  <c r="K1189" i="19"/>
  <c r="K1181" i="19"/>
  <c r="G262" i="19"/>
  <c r="I262" i="19" s="1"/>
  <c r="G254" i="19"/>
  <c r="K270" i="19"/>
  <c r="K262" i="19"/>
  <c r="M262" i="19" s="1"/>
  <c r="K254" i="19"/>
  <c r="G2759" i="19"/>
  <c r="G2751" i="19"/>
  <c r="K2768" i="19"/>
  <c r="K2760" i="19"/>
  <c r="K2752" i="19"/>
  <c r="G2801" i="19"/>
  <c r="G2793" i="19"/>
  <c r="G2785" i="19"/>
  <c r="K2801" i="19"/>
  <c r="K2793" i="19"/>
  <c r="K2785" i="19"/>
  <c r="G2834" i="19"/>
  <c r="G2826" i="19"/>
  <c r="G2818" i="19"/>
  <c r="K2834" i="19"/>
  <c r="K2826" i="19"/>
  <c r="K2818" i="19"/>
  <c r="G2867" i="19"/>
  <c r="G2859" i="19"/>
  <c r="G2851" i="19"/>
  <c r="K2867" i="19"/>
  <c r="K2859" i="19"/>
  <c r="K2851" i="19"/>
  <c r="G2876" i="19"/>
  <c r="G2892" i="19"/>
  <c r="G2884" i="19"/>
  <c r="K2876" i="19"/>
  <c r="K2892" i="19"/>
  <c r="K2884" i="19"/>
  <c r="G2925" i="19"/>
  <c r="G2917" i="19"/>
  <c r="G2909" i="19"/>
  <c r="K2925" i="19"/>
  <c r="K2917" i="19"/>
  <c r="K2909" i="19"/>
  <c r="G2950" i="19"/>
  <c r="G2942" i="19"/>
  <c r="K2958" i="19"/>
  <c r="K2950" i="19"/>
  <c r="K2942" i="19"/>
  <c r="G2992" i="19"/>
  <c r="G2984" i="19"/>
  <c r="G2976" i="19"/>
  <c r="K2992" i="19"/>
  <c r="K2984" i="19"/>
  <c r="K2976" i="19"/>
  <c r="G3025" i="19"/>
  <c r="G3017" i="19"/>
  <c r="G3009" i="19"/>
  <c r="K3025" i="19"/>
  <c r="K3017" i="19"/>
  <c r="K3009" i="19"/>
  <c r="G3058" i="19"/>
  <c r="G3050" i="19"/>
  <c r="G3042" i="19"/>
  <c r="K3058" i="19"/>
  <c r="K3050" i="19"/>
  <c r="K3042" i="19"/>
  <c r="G3091" i="19"/>
  <c r="G3083" i="19"/>
  <c r="G3075" i="19"/>
  <c r="K3091" i="19"/>
  <c r="K3083" i="19"/>
  <c r="K3075" i="19"/>
  <c r="G3100" i="19"/>
  <c r="G3116" i="19"/>
  <c r="G3108" i="19"/>
  <c r="K3100" i="19"/>
  <c r="K3116" i="19"/>
  <c r="K3108" i="19"/>
  <c r="G3149" i="19"/>
  <c r="G3141" i="19"/>
  <c r="G3133" i="19"/>
  <c r="K3149" i="19"/>
  <c r="K3141" i="19"/>
  <c r="K3133" i="19"/>
  <c r="G3174" i="19"/>
  <c r="G3166" i="19"/>
  <c r="K3182" i="19"/>
  <c r="K3174" i="19"/>
  <c r="K3166" i="19"/>
  <c r="G5327" i="19"/>
  <c r="G4814" i="19"/>
  <c r="G4334" i="19"/>
  <c r="G3855" i="19"/>
  <c r="G3343" i="19"/>
  <c r="G5390" i="19"/>
  <c r="G4910" i="19"/>
  <c r="G4335" i="19"/>
  <c r="G3886" i="19"/>
  <c r="G3406" i="19"/>
  <c r="G5487" i="19"/>
  <c r="G5134" i="19"/>
  <c r="G4622" i="19"/>
  <c r="G4015" i="19"/>
  <c r="G3502" i="19"/>
  <c r="G5102" i="19"/>
  <c r="G4590" i="19"/>
  <c r="G4079" i="19"/>
  <c r="G3503" i="19"/>
  <c r="G239" i="19"/>
  <c r="G231" i="19"/>
  <c r="G223" i="19"/>
  <c r="K239" i="19"/>
  <c r="K231" i="19"/>
  <c r="K223" i="19"/>
  <c r="G80" i="19"/>
  <c r="G72" i="19"/>
  <c r="G64" i="19"/>
  <c r="K80" i="19"/>
  <c r="K72" i="19"/>
  <c r="K64" i="19"/>
  <c r="G113" i="19"/>
  <c r="I113" i="19" s="1"/>
  <c r="G105" i="19"/>
  <c r="G97" i="19"/>
  <c r="K113" i="19"/>
  <c r="M113" i="19" s="1"/>
  <c r="K105" i="19"/>
  <c r="K97" i="19"/>
  <c r="G146" i="19"/>
  <c r="G138" i="19"/>
  <c r="G130" i="19"/>
  <c r="K138" i="19"/>
  <c r="K130" i="19"/>
  <c r="G155" i="19"/>
  <c r="I155" i="19" s="1"/>
  <c r="F179" i="19" s="1"/>
  <c r="F181" i="19" s="1"/>
  <c r="G171" i="19"/>
  <c r="G163" i="19"/>
  <c r="I163" i="19" s="1"/>
  <c r="K155" i="19"/>
  <c r="M155" i="19" s="1"/>
  <c r="J179" i="19" s="1"/>
  <c r="J181" i="19" s="1"/>
  <c r="K171" i="19"/>
  <c r="K163" i="19"/>
  <c r="M163" i="19" s="1"/>
  <c r="G876" i="19"/>
  <c r="I876" i="19" s="1"/>
  <c r="G868" i="19"/>
  <c r="I868" i="19" s="1"/>
  <c r="G860" i="19"/>
  <c r="I860" i="19" s="1"/>
  <c r="K876" i="19"/>
  <c r="M876" i="19" s="1"/>
  <c r="K868" i="19"/>
  <c r="M868" i="19" s="1"/>
  <c r="K860" i="19"/>
  <c r="M860" i="19" s="1"/>
  <c r="G901" i="19"/>
  <c r="G893" i="19"/>
  <c r="K909" i="19"/>
  <c r="K901" i="19"/>
  <c r="K893" i="19"/>
  <c r="G934" i="19"/>
  <c r="G926" i="19"/>
  <c r="K942" i="19"/>
  <c r="K934" i="19"/>
  <c r="K926" i="19"/>
  <c r="G303" i="19"/>
  <c r="G295" i="19"/>
  <c r="G287" i="19"/>
  <c r="K303" i="19"/>
  <c r="K295" i="19"/>
  <c r="K287" i="19"/>
  <c r="G592" i="19"/>
  <c r="G584" i="19"/>
  <c r="G576" i="19"/>
  <c r="K592" i="19"/>
  <c r="K584" i="19"/>
  <c r="K576" i="19"/>
  <c r="G625" i="19"/>
  <c r="G617" i="19"/>
  <c r="G609" i="19"/>
  <c r="K625" i="19"/>
  <c r="K617" i="19"/>
  <c r="K609" i="19"/>
  <c r="G658" i="19"/>
  <c r="G650" i="19"/>
  <c r="G642" i="19"/>
  <c r="K658" i="19"/>
  <c r="K650" i="19"/>
  <c r="K642" i="19"/>
  <c r="G667" i="19"/>
  <c r="I667" i="19" s="1"/>
  <c r="G683" i="19"/>
  <c r="G675" i="19"/>
  <c r="I675" i="19" s="1"/>
  <c r="K667" i="19"/>
  <c r="M667" i="19" s="1"/>
  <c r="K683" i="19"/>
  <c r="K675" i="19"/>
  <c r="M675" i="19" s="1"/>
  <c r="G716" i="19"/>
  <c r="I716" i="19" s="1"/>
  <c r="G708" i="19"/>
  <c r="G700" i="19"/>
  <c r="K716" i="19"/>
  <c r="M716" i="19" s="1"/>
  <c r="K708" i="19"/>
  <c r="K700" i="19"/>
  <c r="G1221" i="19"/>
  <c r="G1213" i="19"/>
  <c r="K1229" i="19"/>
  <c r="K1221" i="19"/>
  <c r="K1213" i="19"/>
  <c r="G1254" i="19"/>
  <c r="G1246" i="19"/>
  <c r="K1262" i="19"/>
  <c r="K1254" i="19"/>
  <c r="K1246" i="19"/>
  <c r="G1551" i="19"/>
  <c r="G1543" i="19"/>
  <c r="I1543" i="19" s="1"/>
  <c r="G1535" i="19"/>
  <c r="K1551" i="19"/>
  <c r="K1543" i="19"/>
  <c r="M1543" i="19" s="1"/>
  <c r="K1535" i="19"/>
  <c r="G1520" i="19"/>
  <c r="G1512" i="19"/>
  <c r="I1512" i="19" s="1"/>
  <c r="G1504" i="19"/>
  <c r="K1520" i="19"/>
  <c r="K1512" i="19"/>
  <c r="M1512" i="19" s="1"/>
  <c r="K1504" i="19"/>
  <c r="G1585" i="19"/>
  <c r="I1585" i="19" s="1"/>
  <c r="G1577" i="19"/>
  <c r="G1569" i="19"/>
  <c r="K1585" i="19"/>
  <c r="M1585" i="19" s="1"/>
  <c r="K1577" i="19"/>
  <c r="K1569" i="19"/>
  <c r="G1618" i="19"/>
  <c r="G1610" i="19"/>
  <c r="G1602" i="19"/>
  <c r="K1618" i="19"/>
  <c r="K1610" i="19"/>
  <c r="K1602" i="19"/>
  <c r="G1627" i="19"/>
  <c r="I1627" i="19" s="1"/>
  <c r="G1643" i="19"/>
  <c r="G1635" i="19"/>
  <c r="I1635" i="19" s="1"/>
  <c r="K1627" i="19"/>
  <c r="M1627" i="19" s="1"/>
  <c r="K1643" i="19"/>
  <c r="K1635" i="19"/>
  <c r="M1635" i="19" s="1"/>
  <c r="G1676" i="19"/>
  <c r="I1676" i="19" s="1"/>
  <c r="G1668" i="19"/>
  <c r="G1660" i="19"/>
  <c r="K1676" i="19"/>
  <c r="M1676" i="19" s="1"/>
  <c r="K1668" i="19"/>
  <c r="K1660" i="19"/>
  <c r="G1893" i="19"/>
  <c r="G1885" i="19"/>
  <c r="K1901" i="19"/>
  <c r="K1893" i="19"/>
  <c r="K1885" i="19"/>
  <c r="G1926" i="19"/>
  <c r="G1918" i="19"/>
  <c r="K1934" i="19"/>
  <c r="K1926" i="19"/>
  <c r="K1918" i="19"/>
  <c r="G1775" i="19"/>
  <c r="G1767" i="19"/>
  <c r="G1759" i="19"/>
  <c r="K1775" i="19"/>
  <c r="K1767" i="19"/>
  <c r="K1759" i="19"/>
  <c r="G1808" i="19"/>
  <c r="G1800" i="19"/>
  <c r="G1792" i="19"/>
  <c r="K1808" i="19"/>
  <c r="K1800" i="19"/>
  <c r="K1792" i="19"/>
  <c r="G2097" i="19"/>
  <c r="G2089" i="19"/>
  <c r="G2081" i="19"/>
  <c r="K2097" i="19"/>
  <c r="K2089" i="19"/>
  <c r="K2081" i="19"/>
  <c r="G2130" i="19"/>
  <c r="G2122" i="19"/>
  <c r="G2114" i="19"/>
  <c r="K2130" i="19"/>
  <c r="K2122" i="19"/>
  <c r="K2114" i="19"/>
  <c r="G2139" i="19"/>
  <c r="I2139" i="19" s="1"/>
  <c r="F2163" i="19" s="1"/>
  <c r="F2165" i="19" s="1"/>
  <c r="G2155" i="19"/>
  <c r="G2147" i="19"/>
  <c r="I2147" i="19" s="1"/>
  <c r="K2139" i="19"/>
  <c r="M2139" i="19" s="1"/>
  <c r="K2155" i="19"/>
  <c r="K2147" i="19"/>
  <c r="M2147" i="19" s="1"/>
  <c r="K1723" i="19"/>
  <c r="M1723" i="19" s="1"/>
  <c r="K1731" i="19"/>
  <c r="M1731" i="19" s="1"/>
  <c r="K1739" i="19"/>
  <c r="G1964" i="19"/>
  <c r="I1964" i="19" s="1"/>
  <c r="G1956" i="19"/>
  <c r="G1948" i="19"/>
  <c r="K1964" i="19"/>
  <c r="M1964" i="19" s="1"/>
  <c r="K1956" i="19"/>
  <c r="K1948" i="19"/>
  <c r="G1989" i="19"/>
  <c r="G1981" i="19"/>
  <c r="K1997" i="19"/>
  <c r="K1989" i="19"/>
  <c r="K1981" i="19"/>
  <c r="G1830" i="19"/>
  <c r="I1830" i="19" s="1"/>
  <c r="G1822" i="19"/>
  <c r="K1838" i="19"/>
  <c r="M1838" i="19" s="1"/>
  <c r="K1830" i="19"/>
  <c r="M1830" i="19" s="1"/>
  <c r="K1822" i="19"/>
  <c r="G1871" i="19"/>
  <c r="G1863" i="19"/>
  <c r="G1855" i="19"/>
  <c r="K1871" i="19"/>
  <c r="K1863" i="19"/>
  <c r="K1855" i="19"/>
  <c r="G1712" i="19"/>
  <c r="G1704" i="19"/>
  <c r="I1704" i="19" s="1"/>
  <c r="G1696" i="19"/>
  <c r="K1712" i="19"/>
  <c r="K1704" i="19"/>
  <c r="M1704" i="19" s="1"/>
  <c r="K1696" i="19"/>
  <c r="G1745" i="19"/>
  <c r="G1737" i="19"/>
  <c r="G1729" i="19"/>
  <c r="G2034" i="19"/>
  <c r="G2026" i="19"/>
  <c r="G2018" i="19"/>
  <c r="K2034" i="19"/>
  <c r="K2026" i="19"/>
  <c r="K2018" i="19"/>
  <c r="G2043" i="19"/>
  <c r="I2043" i="19" s="1"/>
  <c r="G2059" i="19"/>
  <c r="G2051" i="19"/>
  <c r="I2051" i="19" s="1"/>
  <c r="K2043" i="19"/>
  <c r="M2043" i="19" s="1"/>
  <c r="K2059" i="19"/>
  <c r="K2051" i="19"/>
  <c r="M2051" i="19" s="1"/>
  <c r="G332" i="19"/>
  <c r="I332" i="19" s="1"/>
  <c r="G324" i="19"/>
  <c r="G316" i="19"/>
  <c r="K332" i="19"/>
  <c r="M332" i="19" s="1"/>
  <c r="K324" i="19"/>
  <c r="K316" i="19"/>
  <c r="G357" i="19"/>
  <c r="G349" i="19"/>
  <c r="K365" i="19"/>
  <c r="K357" i="19"/>
  <c r="K349" i="19"/>
  <c r="G390" i="19"/>
  <c r="G382" i="19"/>
  <c r="K398" i="19"/>
  <c r="K390" i="19"/>
  <c r="K382" i="19"/>
  <c r="G751" i="19"/>
  <c r="G743" i="19"/>
  <c r="G735" i="19"/>
  <c r="K751" i="19"/>
  <c r="K743" i="19"/>
  <c r="K735" i="19"/>
  <c r="G784" i="19"/>
  <c r="G776" i="19"/>
  <c r="G768" i="19"/>
  <c r="K784" i="19"/>
  <c r="K776" i="19"/>
  <c r="K768" i="19"/>
  <c r="G817" i="19"/>
  <c r="G809" i="19"/>
  <c r="G801" i="19"/>
  <c r="K817" i="19"/>
  <c r="K809" i="19"/>
  <c r="K801" i="19"/>
  <c r="G850" i="19"/>
  <c r="G842" i="19"/>
  <c r="G834" i="19"/>
  <c r="K850" i="19"/>
  <c r="K842" i="19"/>
  <c r="K834" i="19"/>
  <c r="G2235" i="19"/>
  <c r="I2235" i="19" s="1"/>
  <c r="G2251" i="19"/>
  <c r="G2243" i="19"/>
  <c r="I2243" i="19" s="1"/>
  <c r="K2235" i="19"/>
  <c r="M2235" i="19" s="1"/>
  <c r="J2259" i="19" s="1"/>
  <c r="J2261" i="19" s="1"/>
  <c r="K2251" i="19"/>
  <c r="K2243" i="19"/>
  <c r="M2243" i="19" s="1"/>
  <c r="G2636" i="19"/>
  <c r="I2636" i="19" s="1"/>
  <c r="G2628" i="19"/>
  <c r="G2620" i="19"/>
  <c r="K2636" i="19"/>
  <c r="M2636" i="19" s="1"/>
  <c r="K2628" i="19"/>
  <c r="K2620" i="19"/>
  <c r="G2309" i="19"/>
  <c r="I2309" i="19" s="1"/>
  <c r="G2301" i="19"/>
  <c r="K2317" i="19"/>
  <c r="K2309" i="19"/>
  <c r="M2309" i="19" s="1"/>
  <c r="K2301" i="19"/>
  <c r="G2534" i="19"/>
  <c r="G2526" i="19"/>
  <c r="K2542" i="19"/>
  <c r="K2534" i="19"/>
  <c r="K2526" i="19"/>
  <c r="G2607" i="19"/>
  <c r="G2599" i="19"/>
  <c r="G2591" i="19"/>
  <c r="K2607" i="19"/>
  <c r="K2599" i="19"/>
  <c r="K2591" i="19"/>
  <c r="G2192" i="19"/>
  <c r="G2184" i="19"/>
  <c r="I2184" i="19" s="1"/>
  <c r="G2176" i="19"/>
  <c r="K2192" i="19"/>
  <c r="K2184" i="19"/>
  <c r="M2184" i="19" s="1"/>
  <c r="K2176" i="19"/>
  <c r="G2225" i="19"/>
  <c r="G2217" i="19"/>
  <c r="G2209" i="19"/>
  <c r="K2225" i="19"/>
  <c r="K2217" i="19"/>
  <c r="K2209" i="19"/>
  <c r="G2290" i="19"/>
  <c r="G2282" i="19"/>
  <c r="G2274" i="19"/>
  <c r="K2290" i="19"/>
  <c r="K2282" i="19"/>
  <c r="K2274" i="19"/>
  <c r="G2363" i="19"/>
  <c r="I2363" i="19" s="1"/>
  <c r="G2379" i="19"/>
  <c r="G2371" i="19"/>
  <c r="I2371" i="19" s="1"/>
  <c r="K2363" i="19"/>
  <c r="M2363" i="19" s="1"/>
  <c r="K2379" i="19"/>
  <c r="K2371" i="19"/>
  <c r="M2371" i="19" s="1"/>
  <c r="G2476" i="19"/>
  <c r="I2476" i="19" s="1"/>
  <c r="G2468" i="19"/>
  <c r="G2460" i="19"/>
  <c r="K2476" i="19"/>
  <c r="M2476" i="19" s="1"/>
  <c r="K2468" i="19"/>
  <c r="K2460" i="19"/>
  <c r="G2565" i="19"/>
  <c r="I2565" i="19" s="1"/>
  <c r="G2557" i="19"/>
  <c r="K2573" i="19"/>
  <c r="K2565" i="19"/>
  <c r="M2565" i="19" s="1"/>
  <c r="K2557" i="19"/>
  <c r="G2342" i="19"/>
  <c r="I2342" i="19" s="1"/>
  <c r="G2334" i="19"/>
  <c r="K2350" i="19"/>
  <c r="K2342" i="19"/>
  <c r="M2342" i="19" s="1"/>
  <c r="K2334" i="19"/>
  <c r="G2447" i="19"/>
  <c r="G2439" i="19"/>
  <c r="G2431" i="19"/>
  <c r="K2447" i="19"/>
  <c r="K2439" i="19"/>
  <c r="K2431" i="19"/>
  <c r="G2416" i="19"/>
  <c r="G2408" i="19"/>
  <c r="I2408" i="19" s="1"/>
  <c r="G2400" i="19"/>
  <c r="K2416" i="19"/>
  <c r="K2408" i="19"/>
  <c r="M2408" i="19" s="1"/>
  <c r="K2400" i="19"/>
  <c r="G2513" i="19"/>
  <c r="G2505" i="19"/>
  <c r="G2497" i="19"/>
  <c r="K2513" i="19"/>
  <c r="K2505" i="19"/>
  <c r="K2497" i="19"/>
  <c r="G1394" i="19"/>
  <c r="G1386" i="19"/>
  <c r="G1378" i="19"/>
  <c r="K1394" i="19"/>
  <c r="K1386" i="19"/>
  <c r="K1378" i="19"/>
  <c r="G1435" i="19"/>
  <c r="I1435" i="19" s="1"/>
  <c r="G1451" i="19"/>
  <c r="G1443" i="19"/>
  <c r="I1443" i="19" s="1"/>
  <c r="K1435" i="19"/>
  <c r="M1435" i="19" s="1"/>
  <c r="J1459" i="19" s="1"/>
  <c r="J1461" i="19" s="1"/>
  <c r="K1451" i="19"/>
  <c r="K1443" i="19"/>
  <c r="M1443" i="19" s="1"/>
  <c r="G1164" i="19"/>
  <c r="G1156" i="19"/>
  <c r="G1148" i="19"/>
  <c r="K1164" i="19"/>
  <c r="K1156" i="19"/>
  <c r="K1148" i="19"/>
  <c r="G965" i="19"/>
  <c r="G957" i="19"/>
  <c r="K973" i="19"/>
  <c r="K965" i="19"/>
  <c r="K957" i="19"/>
  <c r="G1030" i="19"/>
  <c r="I1030" i="19" s="1"/>
  <c r="G1022" i="19"/>
  <c r="K1038" i="19"/>
  <c r="K1030" i="19"/>
  <c r="M1030" i="19" s="1"/>
  <c r="K1022" i="19"/>
  <c r="G2671" i="19"/>
  <c r="G2663" i="19"/>
  <c r="G2655" i="19"/>
  <c r="K2670" i="19"/>
  <c r="K2662" i="19"/>
  <c r="K2654" i="19"/>
  <c r="G2704" i="19"/>
  <c r="G2696" i="19"/>
  <c r="G2688" i="19"/>
  <c r="K2704" i="19"/>
  <c r="K2696" i="19"/>
  <c r="K2688" i="19"/>
  <c r="G2737" i="19"/>
  <c r="G2729" i="19"/>
  <c r="G2721" i="19"/>
  <c r="K2737" i="19"/>
  <c r="K2729" i="19"/>
  <c r="K2721" i="19"/>
  <c r="G1010" i="19"/>
  <c r="G1002" i="19"/>
  <c r="G994" i="19"/>
  <c r="K1010" i="19"/>
  <c r="K1002" i="19"/>
  <c r="K994" i="19"/>
  <c r="G1051" i="19"/>
  <c r="I1051" i="19" s="1"/>
  <c r="G1067" i="19"/>
  <c r="G1059" i="19"/>
  <c r="I1059" i="19" s="1"/>
  <c r="K1051" i="19"/>
  <c r="M1051" i="19" s="1"/>
  <c r="J1075" i="19" s="1"/>
  <c r="J1077" i="19" s="1"/>
  <c r="K1067" i="19"/>
  <c r="K1059" i="19"/>
  <c r="M1059" i="19" s="1"/>
  <c r="G1196" i="19"/>
  <c r="G1188" i="19"/>
  <c r="G1180" i="19"/>
  <c r="K1196" i="19"/>
  <c r="K1188" i="19"/>
  <c r="K1180" i="19"/>
  <c r="G261" i="19"/>
  <c r="G253" i="19"/>
  <c r="K269" i="19"/>
  <c r="K261" i="19"/>
  <c r="K253" i="19"/>
  <c r="G2758" i="19"/>
  <c r="G2750" i="19"/>
  <c r="K2767" i="19"/>
  <c r="K2759" i="19"/>
  <c r="K2751" i="19"/>
  <c r="G2800" i="19"/>
  <c r="G2792" i="19"/>
  <c r="G2784" i="19"/>
  <c r="K2800" i="19"/>
  <c r="K2792" i="19"/>
  <c r="K2784" i="19"/>
  <c r="G2833" i="19"/>
  <c r="G2825" i="19"/>
  <c r="G2817" i="19"/>
  <c r="K2833" i="19"/>
  <c r="K2825" i="19"/>
  <c r="K2817" i="19"/>
  <c r="G2866" i="19"/>
  <c r="G2858" i="19"/>
  <c r="G2850" i="19"/>
  <c r="K2866" i="19"/>
  <c r="K2858" i="19"/>
  <c r="K2850" i="19"/>
  <c r="G2899" i="19"/>
  <c r="G2891" i="19"/>
  <c r="G2883" i="19"/>
  <c r="K2899" i="19"/>
  <c r="K2891" i="19"/>
  <c r="K2883" i="19"/>
  <c r="G2908" i="19"/>
  <c r="G2924" i="19"/>
  <c r="G2916" i="19"/>
  <c r="K2908" i="19"/>
  <c r="K2924" i="19"/>
  <c r="K2916" i="19"/>
  <c r="G2957" i="19"/>
  <c r="G2949" i="19"/>
  <c r="G2941" i="19"/>
  <c r="K2957" i="19"/>
  <c r="K2949" i="19"/>
  <c r="K2941" i="19"/>
  <c r="G2983" i="19"/>
  <c r="G2975" i="19"/>
  <c r="K2991" i="19"/>
  <c r="K2983" i="19"/>
  <c r="K2975" i="19"/>
  <c r="G3024" i="19"/>
  <c r="G3016" i="19"/>
  <c r="G3008" i="19"/>
  <c r="K3024" i="19"/>
  <c r="K3016" i="19"/>
  <c r="K3008" i="19"/>
  <c r="G3057" i="19"/>
  <c r="G3049" i="19"/>
  <c r="G3041" i="19"/>
  <c r="K3057" i="19"/>
  <c r="K3049" i="19"/>
  <c r="K3041" i="19"/>
  <c r="G3090" i="19"/>
  <c r="G3082" i="19"/>
  <c r="G3074" i="19"/>
  <c r="K3090" i="19"/>
  <c r="K3082" i="19"/>
  <c r="K3074" i="19"/>
  <c r="G3123" i="19"/>
  <c r="G3115" i="19"/>
  <c r="G3107" i="19"/>
  <c r="K3123" i="19"/>
  <c r="K3115" i="19"/>
  <c r="K3107" i="19"/>
  <c r="G3132" i="19"/>
  <c r="G3148" i="19"/>
  <c r="G3140" i="19"/>
  <c r="K3132" i="19"/>
  <c r="K3148" i="19"/>
  <c r="K3140" i="19"/>
  <c r="G3181" i="19"/>
  <c r="G3173" i="19"/>
  <c r="G3165" i="19"/>
  <c r="K3181" i="19"/>
  <c r="K3173" i="19"/>
  <c r="K3165" i="19"/>
  <c r="G5294" i="19"/>
  <c r="G4719" i="19"/>
  <c r="G4303" i="19"/>
  <c r="G3822" i="19"/>
  <c r="G3310" i="19"/>
  <c r="G5295" i="19"/>
  <c r="G4815" i="19"/>
  <c r="G4271" i="19"/>
  <c r="G3823" i="19"/>
  <c r="G3311" i="19"/>
  <c r="G5454" i="19"/>
  <c r="G5039" i="19"/>
  <c r="G4526" i="19"/>
  <c r="G3982" i="19"/>
  <c r="G5583" i="19"/>
  <c r="G5007" i="19"/>
  <c r="G4527" i="19"/>
  <c r="G3983" i="19"/>
  <c r="G3470" i="19"/>
  <c r="K189" i="19"/>
  <c r="G230" i="19"/>
  <c r="G222" i="19"/>
  <c r="K238" i="19"/>
  <c r="K230" i="19"/>
  <c r="K222" i="19"/>
  <c r="G79" i="19"/>
  <c r="G71" i="19"/>
  <c r="G63" i="19"/>
  <c r="K79" i="19"/>
  <c r="K71" i="19"/>
  <c r="K63" i="19"/>
  <c r="G112" i="19"/>
  <c r="G104" i="19"/>
  <c r="G96" i="19"/>
  <c r="K112" i="19"/>
  <c r="K104" i="19"/>
  <c r="K96" i="19"/>
  <c r="G145" i="19"/>
  <c r="I145" i="19" s="1"/>
  <c r="G137" i="19"/>
  <c r="G129" i="19"/>
  <c r="K145" i="19"/>
  <c r="M145" i="19" s="1"/>
  <c r="K137" i="19"/>
  <c r="K129" i="19"/>
  <c r="G178" i="19"/>
  <c r="G170" i="19"/>
  <c r="G162" i="19"/>
  <c r="K178" i="19"/>
  <c r="K170" i="19"/>
  <c r="K162" i="19"/>
  <c r="G859" i="19"/>
  <c r="I859" i="19" s="1"/>
  <c r="G875" i="19"/>
  <c r="G867" i="19"/>
  <c r="I867" i="19" s="1"/>
  <c r="K859" i="19"/>
  <c r="M859" i="19" s="1"/>
  <c r="K875" i="19"/>
  <c r="K867" i="19"/>
  <c r="M867" i="19" s="1"/>
  <c r="G908" i="19"/>
  <c r="G900" i="19"/>
  <c r="G892" i="19"/>
  <c r="K908" i="19"/>
  <c r="K900" i="19"/>
  <c r="K892" i="19"/>
  <c r="G933" i="19"/>
  <c r="G925" i="19"/>
  <c r="K941" i="19"/>
  <c r="K933" i="19"/>
  <c r="K925" i="19"/>
  <c r="G294" i="19"/>
  <c r="G286" i="19"/>
  <c r="K302" i="19"/>
  <c r="K294" i="19"/>
  <c r="K286" i="19"/>
  <c r="G591" i="19"/>
  <c r="G583" i="19"/>
  <c r="G575" i="19"/>
  <c r="K591" i="19"/>
  <c r="K583" i="19"/>
  <c r="K575" i="19"/>
  <c r="G624" i="19"/>
  <c r="G616" i="19"/>
  <c r="G608" i="19"/>
  <c r="K624" i="19"/>
  <c r="K616" i="19"/>
  <c r="K608" i="19"/>
  <c r="G657" i="19"/>
  <c r="I657" i="19" s="1"/>
  <c r="G649" i="19"/>
  <c r="G641" i="19"/>
  <c r="K657" i="19"/>
  <c r="M657" i="19" s="1"/>
  <c r="K649" i="19"/>
  <c r="K641" i="19"/>
  <c r="G690" i="19"/>
  <c r="G682" i="19"/>
  <c r="G674" i="19"/>
  <c r="K690" i="19"/>
  <c r="K682" i="19"/>
  <c r="K674" i="19"/>
  <c r="G699" i="19"/>
  <c r="I699" i="19" s="1"/>
  <c r="G715" i="19"/>
  <c r="G707" i="19"/>
  <c r="I707" i="19" s="1"/>
  <c r="K699" i="19"/>
  <c r="M699" i="19" s="1"/>
  <c r="J723" i="19" s="1"/>
  <c r="J725" i="19" s="1"/>
  <c r="K715" i="19"/>
  <c r="K707" i="19"/>
  <c r="M707" i="19" s="1"/>
  <c r="G1228" i="19"/>
  <c r="I1228" i="19" s="1"/>
  <c r="G1220" i="19"/>
  <c r="G1212" i="19"/>
  <c r="K1228" i="19"/>
  <c r="M1228" i="19" s="1"/>
  <c r="K1220" i="19"/>
  <c r="K1212" i="19"/>
  <c r="G1253" i="19"/>
  <c r="G1245" i="19"/>
  <c r="K1261" i="19"/>
  <c r="K1253" i="19"/>
  <c r="K1245" i="19"/>
  <c r="G1542" i="19"/>
  <c r="G1534" i="19"/>
  <c r="K1550" i="19"/>
  <c r="K1542" i="19"/>
  <c r="K1534" i="19"/>
  <c r="G1519" i="19"/>
  <c r="G1511" i="19"/>
  <c r="I1511" i="19" s="1"/>
  <c r="G1503" i="19"/>
  <c r="K1519" i="19"/>
  <c r="K1511" i="19"/>
  <c r="M1511" i="19" s="1"/>
  <c r="K1503" i="19"/>
  <c r="G1584" i="19"/>
  <c r="G1576" i="19"/>
  <c r="I1576" i="19" s="1"/>
  <c r="G1568" i="19"/>
  <c r="K1584" i="19"/>
  <c r="K1576" i="19"/>
  <c r="M1576" i="19" s="1"/>
  <c r="K1568" i="19"/>
  <c r="G1617" i="19"/>
  <c r="I1617" i="19" s="1"/>
  <c r="G1609" i="19"/>
  <c r="G1601" i="19"/>
  <c r="K1617" i="19"/>
  <c r="M1617" i="19" s="1"/>
  <c r="K1609" i="19"/>
  <c r="K1601" i="19"/>
  <c r="G1650" i="19"/>
  <c r="G1642" i="19"/>
  <c r="G1634" i="19"/>
  <c r="K1650" i="19"/>
  <c r="K1642" i="19"/>
  <c r="K1634" i="19"/>
  <c r="G1659" i="19"/>
  <c r="G1675" i="19"/>
  <c r="G1667" i="19"/>
  <c r="K1659" i="19"/>
  <c r="K1675" i="19"/>
  <c r="K1667" i="19"/>
  <c r="G1900" i="19"/>
  <c r="I1900" i="19" s="1"/>
  <c r="G1892" i="19"/>
  <c r="G1884" i="19"/>
  <c r="K1900" i="19"/>
  <c r="M1900" i="19" s="1"/>
  <c r="K1892" i="19"/>
  <c r="K1884" i="19"/>
  <c r="G1925" i="19"/>
  <c r="G1917" i="19"/>
  <c r="K1933" i="19"/>
  <c r="K1925" i="19"/>
  <c r="K1917" i="19"/>
  <c r="G1766" i="19"/>
  <c r="I1766" i="19" s="1"/>
  <c r="G1758" i="19"/>
  <c r="K1774" i="19"/>
  <c r="K1766" i="19"/>
  <c r="M1766" i="19" s="1"/>
  <c r="K1758" i="19"/>
  <c r="G1807" i="19"/>
  <c r="G1799" i="19"/>
  <c r="G1791" i="19"/>
  <c r="K1807" i="19"/>
  <c r="K1799" i="19"/>
  <c r="K1791" i="19"/>
  <c r="G2096" i="19"/>
  <c r="G2088" i="19"/>
  <c r="I2088" i="19" s="1"/>
  <c r="G2080" i="19"/>
  <c r="K2096" i="19"/>
  <c r="K2088" i="19"/>
  <c r="M2088" i="19" s="1"/>
  <c r="K2080" i="19"/>
  <c r="G2129" i="19"/>
  <c r="I2129" i="19" s="1"/>
  <c r="G2121" i="19"/>
  <c r="G2113" i="19"/>
  <c r="K2129" i="19"/>
  <c r="M2129" i="19" s="1"/>
  <c r="K2121" i="19"/>
  <c r="K2113" i="19"/>
  <c r="G2162" i="19"/>
  <c r="G2154" i="19"/>
  <c r="G2146" i="19"/>
  <c r="K2162" i="19"/>
  <c r="K2154" i="19"/>
  <c r="K2146" i="19"/>
  <c r="K1724" i="19"/>
  <c r="K1732" i="19"/>
  <c r="K1740" i="19"/>
  <c r="G1947" i="19"/>
  <c r="I1947" i="19" s="1"/>
  <c r="G1963" i="19"/>
  <c r="G1955" i="19"/>
  <c r="I1955" i="19" s="1"/>
  <c r="K1947" i="19"/>
  <c r="M1947" i="19" s="1"/>
  <c r="J1971" i="19" s="1"/>
  <c r="J1973" i="19" s="1"/>
  <c r="K1963" i="19"/>
  <c r="K1955" i="19"/>
  <c r="M1955" i="19" s="1"/>
  <c r="G1996" i="19"/>
  <c r="G1988" i="19"/>
  <c r="G1980" i="19"/>
  <c r="K1996" i="19"/>
  <c r="K1988" i="19"/>
  <c r="K1980" i="19"/>
  <c r="G1829" i="19"/>
  <c r="I1829" i="19" s="1"/>
  <c r="G1821" i="19"/>
  <c r="K1837" i="19"/>
  <c r="M1837" i="19" s="1"/>
  <c r="K1829" i="19"/>
  <c r="M1829" i="19" s="1"/>
  <c r="K1821" i="19"/>
  <c r="G1862" i="19"/>
  <c r="G1854" i="19"/>
  <c r="K1870" i="19"/>
  <c r="K1862" i="19"/>
  <c r="K1854" i="19"/>
  <c r="G1711" i="19"/>
  <c r="G1703" i="19"/>
  <c r="G1695" i="19"/>
  <c r="K1711" i="19"/>
  <c r="K1703" i="19"/>
  <c r="K1695" i="19"/>
  <c r="G1744" i="19"/>
  <c r="G1736" i="19"/>
  <c r="G1728" i="19"/>
  <c r="G2033" i="19"/>
  <c r="I2033" i="19" s="1"/>
  <c r="G2025" i="19"/>
  <c r="G2017" i="19"/>
  <c r="K2033" i="19"/>
  <c r="M2033" i="19" s="1"/>
  <c r="K2025" i="19"/>
  <c r="K2017" i="19"/>
  <c r="G2066" i="19"/>
  <c r="G2058" i="19"/>
  <c r="G2050" i="19"/>
  <c r="K2066" i="19"/>
  <c r="K2058" i="19"/>
  <c r="K2050" i="19"/>
  <c r="G315" i="19"/>
  <c r="I315" i="19" s="1"/>
  <c r="F339" i="19" s="1"/>
  <c r="F341" i="19" s="1"/>
  <c r="G331" i="19"/>
  <c r="G323" i="19"/>
  <c r="I323" i="19" s="1"/>
  <c r="K315" i="19"/>
  <c r="M315" i="19" s="1"/>
  <c r="K331" i="19"/>
  <c r="K323" i="19"/>
  <c r="M323" i="19" s="1"/>
  <c r="G364" i="19"/>
  <c r="G356" i="19"/>
  <c r="G348" i="19"/>
  <c r="K364" i="19"/>
  <c r="K356" i="19"/>
  <c r="K348" i="19"/>
  <c r="G389" i="19"/>
  <c r="I389" i="19" s="1"/>
  <c r="G381" i="19"/>
  <c r="K397" i="19"/>
  <c r="K389" i="19"/>
  <c r="M389" i="19" s="1"/>
  <c r="K381" i="19"/>
  <c r="G742" i="19"/>
  <c r="I742" i="19" s="1"/>
  <c r="G734" i="19"/>
  <c r="K750" i="19"/>
  <c r="K742" i="19"/>
  <c r="M742" i="19" s="1"/>
  <c r="K734" i="19"/>
  <c r="G783" i="19"/>
  <c r="G775" i="19"/>
  <c r="G767" i="19"/>
  <c r="K783" i="19"/>
  <c r="K775" i="19"/>
  <c r="K767" i="19"/>
  <c r="G816" i="19"/>
  <c r="G808" i="19"/>
  <c r="I808" i="19" s="1"/>
  <c r="G800" i="19"/>
  <c r="K816" i="19"/>
  <c r="K808" i="19"/>
  <c r="M808" i="19" s="1"/>
  <c r="K800" i="19"/>
  <c r="G849" i="19"/>
  <c r="G841" i="19"/>
  <c r="G833" i="19"/>
  <c r="K849" i="19"/>
  <c r="K841" i="19"/>
  <c r="K833" i="19"/>
  <c r="G2258" i="19"/>
  <c r="G2250" i="19"/>
  <c r="G2242" i="19"/>
  <c r="K2258" i="19"/>
  <c r="K2250" i="19"/>
  <c r="K2242" i="19"/>
  <c r="G2619" i="19"/>
  <c r="G2635" i="19"/>
  <c r="G2627" i="19"/>
  <c r="K2619" i="19"/>
  <c r="K2635" i="19"/>
  <c r="K2627" i="19"/>
  <c r="G2316" i="19"/>
  <c r="I2316" i="19" s="1"/>
  <c r="G2308" i="19"/>
  <c r="G2300" i="19"/>
  <c r="K2316" i="19"/>
  <c r="M2316" i="19" s="1"/>
  <c r="K2308" i="19"/>
  <c r="K2300" i="19"/>
  <c r="G2533" i="19"/>
  <c r="I2533" i="19" s="1"/>
  <c r="G2525" i="19"/>
  <c r="K2541" i="19"/>
  <c r="K2533" i="19"/>
  <c r="M2533" i="19" s="1"/>
  <c r="K2525" i="19"/>
  <c r="G2598" i="19"/>
  <c r="G2590" i="19"/>
  <c r="K2606" i="19"/>
  <c r="K2598" i="19"/>
  <c r="K2590" i="19"/>
  <c r="G2191" i="19"/>
  <c r="G2183" i="19"/>
  <c r="G2175" i="19"/>
  <c r="K2191" i="19"/>
  <c r="K2183" i="19"/>
  <c r="K2175" i="19"/>
  <c r="G2224" i="19"/>
  <c r="G2216" i="19"/>
  <c r="G2208" i="19"/>
  <c r="K2224" i="19"/>
  <c r="K2216" i="19"/>
  <c r="K2208" i="19"/>
  <c r="G2289" i="19"/>
  <c r="G2281" i="19"/>
  <c r="G2273" i="19"/>
  <c r="K2289" i="19"/>
  <c r="K2281" i="19"/>
  <c r="K2273" i="19"/>
  <c r="G2386" i="19"/>
  <c r="G2378" i="19"/>
  <c r="G2370" i="19"/>
  <c r="K2386" i="19"/>
  <c r="K2378" i="19"/>
  <c r="K2370" i="19"/>
  <c r="G2459" i="19"/>
  <c r="I2459" i="19" s="1"/>
  <c r="F2483" i="19" s="1"/>
  <c r="F2485" i="19" s="1"/>
  <c r="G2475" i="19"/>
  <c r="G2467" i="19"/>
  <c r="I2467" i="19" s="1"/>
  <c r="K2459" i="19"/>
  <c r="M2459" i="19" s="1"/>
  <c r="K2475" i="19"/>
  <c r="K2467" i="19"/>
  <c r="M2467" i="19" s="1"/>
  <c r="G2572" i="19"/>
  <c r="I2572" i="19" s="1"/>
  <c r="G2564" i="19"/>
  <c r="G2556" i="19"/>
  <c r="K2572" i="19"/>
  <c r="M2572" i="19" s="1"/>
  <c r="K2564" i="19"/>
  <c r="K2556" i="19"/>
  <c r="G2341" i="19"/>
  <c r="I2341" i="19" s="1"/>
  <c r="G2333" i="19"/>
  <c r="K2349" i="19"/>
  <c r="K2341" i="19"/>
  <c r="M2341" i="19" s="1"/>
  <c r="K2333" i="19"/>
  <c r="G2438" i="19"/>
  <c r="G2430" i="19"/>
  <c r="K2446" i="19"/>
  <c r="K2438" i="19"/>
  <c r="K2430" i="19"/>
  <c r="G2415" i="19"/>
  <c r="G2407" i="19"/>
  <c r="G2399" i="19"/>
  <c r="K2415" i="19"/>
  <c r="K2407" i="19"/>
  <c r="K2399" i="19"/>
  <c r="G2512" i="19"/>
  <c r="G2504" i="19"/>
  <c r="I2504" i="19" s="1"/>
  <c r="G2496" i="19"/>
  <c r="K2512" i="19"/>
  <c r="K2504" i="19"/>
  <c r="M2504" i="19" s="1"/>
  <c r="K2496" i="19"/>
  <c r="G1393" i="19"/>
  <c r="G1385" i="19"/>
  <c r="G1377" i="19"/>
  <c r="K1393" i="19"/>
  <c r="K1385" i="19"/>
  <c r="K1377" i="19"/>
  <c r="G1458" i="19"/>
  <c r="G1450" i="19"/>
  <c r="G1442" i="19"/>
  <c r="K1458" i="19"/>
  <c r="K1450" i="19"/>
  <c r="K1442" i="19"/>
  <c r="G1147" i="19"/>
  <c r="I1147" i="19" s="1"/>
  <c r="F1171" i="19" s="1"/>
  <c r="F1173" i="19" s="1"/>
  <c r="G1163" i="19"/>
  <c r="G1155" i="19"/>
  <c r="I1155" i="19" s="1"/>
  <c r="K1147" i="19"/>
  <c r="M1147" i="19" s="1"/>
  <c r="K1163" i="19"/>
  <c r="K1155" i="19"/>
  <c r="M1155" i="19" s="1"/>
  <c r="G972" i="19"/>
  <c r="G964" i="19"/>
  <c r="G956" i="19"/>
  <c r="K972" i="19"/>
  <c r="K964" i="19"/>
  <c r="K956" i="19"/>
  <c r="G1029" i="19"/>
  <c r="G1021" i="19"/>
  <c r="K1037" i="19"/>
  <c r="K1029" i="19"/>
  <c r="K1021" i="19"/>
  <c r="G2662" i="19"/>
  <c r="G2654" i="19"/>
  <c r="K2669" i="19"/>
  <c r="K2661" i="19"/>
  <c r="K2653" i="19"/>
  <c r="G2703" i="19"/>
  <c r="G2695" i="19"/>
  <c r="G2687" i="19"/>
  <c r="K2703" i="19"/>
  <c r="K2695" i="19"/>
  <c r="K2687" i="19"/>
  <c r="G2736" i="19"/>
  <c r="G2728" i="19"/>
  <c r="G2720" i="19"/>
  <c r="K2736" i="19"/>
  <c r="K2728" i="19"/>
  <c r="K2720" i="19"/>
  <c r="G1009" i="19"/>
  <c r="G1001" i="19"/>
  <c r="G993" i="19"/>
  <c r="K1009" i="19"/>
  <c r="K1001" i="19"/>
  <c r="K993" i="19"/>
  <c r="G1074" i="19"/>
  <c r="G1066" i="19"/>
  <c r="G1058" i="19"/>
  <c r="K1074" i="19"/>
  <c r="K1066" i="19"/>
  <c r="K1058" i="19"/>
  <c r="G1179" i="19"/>
  <c r="I1179" i="19" s="1"/>
  <c r="G1195" i="19"/>
  <c r="G1187" i="19"/>
  <c r="I1187" i="19" s="1"/>
  <c r="K1179" i="19"/>
  <c r="M1179" i="19" s="1"/>
  <c r="J1203" i="19" s="1"/>
  <c r="J1205" i="19" s="1"/>
  <c r="K1195" i="19"/>
  <c r="K1187" i="19"/>
  <c r="M1187" i="19" s="1"/>
  <c r="G268" i="19"/>
  <c r="I268" i="19" s="1"/>
  <c r="G260" i="19"/>
  <c r="G252" i="19"/>
  <c r="K268" i="19"/>
  <c r="M268" i="19" s="1"/>
  <c r="K260" i="19"/>
  <c r="K252" i="19"/>
  <c r="G2765" i="19"/>
  <c r="G2757" i="19"/>
  <c r="G2749" i="19"/>
  <c r="K2766" i="19"/>
  <c r="K2758" i="19"/>
  <c r="K2750" i="19"/>
  <c r="G2791" i="19"/>
  <c r="G2783" i="19"/>
  <c r="K2799" i="19"/>
  <c r="K2791" i="19"/>
  <c r="K2783" i="19"/>
  <c r="G2832" i="19"/>
  <c r="G2824" i="19"/>
  <c r="G2816" i="19"/>
  <c r="K2832" i="19"/>
  <c r="K2824" i="19"/>
  <c r="K2816" i="19"/>
  <c r="G2865" i="19"/>
  <c r="G2857" i="19"/>
  <c r="G2849" i="19"/>
  <c r="K2865" i="19"/>
  <c r="K2857" i="19"/>
  <c r="K2849" i="19"/>
  <c r="G2898" i="19"/>
  <c r="G2890" i="19"/>
  <c r="G2882" i="19"/>
  <c r="K2898" i="19"/>
  <c r="K2890" i="19"/>
  <c r="K2882" i="19"/>
  <c r="G2931" i="19"/>
  <c r="G2923" i="19"/>
  <c r="G2915" i="19"/>
  <c r="K2931" i="19"/>
  <c r="K2923" i="19"/>
  <c r="K2915" i="19"/>
  <c r="G2940" i="19"/>
  <c r="G2956" i="19"/>
  <c r="G2948" i="19"/>
  <c r="K2940" i="19"/>
  <c r="K2956" i="19"/>
  <c r="K2948" i="19"/>
  <c r="K3164" i="19"/>
  <c r="G2982" i="19"/>
  <c r="G2974" i="19"/>
  <c r="K2990" i="19"/>
  <c r="K2982" i="19"/>
  <c r="K2974" i="19"/>
  <c r="G3015" i="19"/>
  <c r="G3007" i="19"/>
  <c r="K3023" i="19"/>
  <c r="K3015" i="19"/>
  <c r="K3007" i="19"/>
  <c r="G3056" i="19"/>
  <c r="G3048" i="19"/>
  <c r="G3040" i="19"/>
  <c r="K3056" i="19"/>
  <c r="K3048" i="19"/>
  <c r="K3040" i="19"/>
  <c r="G3089" i="19"/>
  <c r="G3081" i="19"/>
  <c r="G3073" i="19"/>
  <c r="K3089" i="19"/>
  <c r="K3081" i="19"/>
  <c r="K3073" i="19"/>
  <c r="G3122" i="19"/>
  <c r="G3114" i="19"/>
  <c r="G3106" i="19"/>
  <c r="K3122" i="19"/>
  <c r="K3114" i="19"/>
  <c r="K3106" i="19"/>
  <c r="G3155" i="19"/>
  <c r="G3147" i="19"/>
  <c r="G3139" i="19"/>
  <c r="K3155" i="19"/>
  <c r="K3147" i="19"/>
  <c r="K3139" i="19"/>
  <c r="G3164" i="19"/>
  <c r="G3180" i="19"/>
  <c r="G3172" i="19"/>
  <c r="K3180" i="19"/>
  <c r="K3172" i="19"/>
  <c r="G5198" i="19"/>
  <c r="G4686" i="19"/>
  <c r="G4270" i="19"/>
  <c r="G3727" i="19"/>
  <c r="G3215" i="19"/>
  <c r="G5262" i="19"/>
  <c r="G4782" i="19"/>
  <c r="G4238" i="19"/>
  <c r="G3790" i="19"/>
  <c r="G3278" i="19"/>
  <c r="G5423" i="19"/>
  <c r="G5006" i="19"/>
  <c r="G4431" i="19"/>
  <c r="G3887" i="19"/>
  <c r="G5550" i="19"/>
  <c r="G4974" i="19"/>
  <c r="G4494" i="19"/>
  <c r="G3950" i="19"/>
  <c r="G3375" i="19"/>
  <c r="N357" i="3"/>
  <c r="N77" i="3"/>
  <c r="N133" i="3"/>
  <c r="N245" i="3"/>
  <c r="N301" i="3"/>
  <c r="N526" i="3"/>
  <c r="N582" i="3"/>
  <c r="N749" i="3"/>
  <c r="N861" i="3"/>
  <c r="N973" i="3"/>
  <c r="N1030" i="3"/>
  <c r="N1085" i="3"/>
  <c r="N1142" i="3"/>
  <c r="N1309" i="3"/>
  <c r="N1366" i="3"/>
  <c r="N1533" i="3"/>
  <c r="N1590" i="3"/>
  <c r="N1757" i="3"/>
  <c r="N1814" i="3"/>
  <c r="N1982" i="3"/>
  <c r="N190" i="3"/>
  <c r="N358" i="3"/>
  <c r="N470" i="3"/>
  <c r="N525" i="3"/>
  <c r="N581" i="3"/>
  <c r="N694" i="3"/>
  <c r="N918" i="3"/>
  <c r="N1029" i="3"/>
  <c r="N1141" i="3"/>
  <c r="N1198" i="3"/>
  <c r="N1365" i="3"/>
  <c r="N1422" i="3"/>
  <c r="N1589" i="3"/>
  <c r="N1646" i="3"/>
  <c r="N1813" i="3"/>
  <c r="N1870" i="3"/>
  <c r="N1981" i="3"/>
  <c r="N2038" i="3"/>
  <c r="N469" i="3"/>
  <c r="N638" i="3"/>
  <c r="N693" i="3"/>
  <c r="N806" i="3"/>
  <c r="N917" i="3"/>
  <c r="N1197" i="3"/>
  <c r="N1254" i="3"/>
  <c r="N1421" i="3"/>
  <c r="N1478" i="3"/>
  <c r="N1645" i="3"/>
  <c r="N1702" i="3"/>
  <c r="N1869" i="3"/>
  <c r="N1926" i="3"/>
  <c r="N2037" i="3"/>
  <c r="N2094" i="3"/>
  <c r="N2261" i="3"/>
  <c r="N2318" i="3"/>
  <c r="N2429" i="3"/>
  <c r="N189" i="3"/>
  <c r="N414" i="3"/>
  <c r="N78" i="3"/>
  <c r="N134" i="3"/>
  <c r="N246" i="3"/>
  <c r="N302" i="3"/>
  <c r="N413" i="3"/>
  <c r="N637" i="3"/>
  <c r="N750" i="3"/>
  <c r="N805" i="3"/>
  <c r="N862" i="3"/>
  <c r="N974" i="3"/>
  <c r="N1086" i="3"/>
  <c r="N1253" i="3"/>
  <c r="N1310" i="3"/>
  <c r="N1477" i="3"/>
  <c r="N1534" i="3"/>
  <c r="N1701" i="3"/>
  <c r="N1758" i="3"/>
  <c r="N1925" i="3"/>
  <c r="N2093" i="3"/>
  <c r="N2150" i="3"/>
  <c r="N2317" i="3"/>
  <c r="N2205" i="3"/>
  <c r="N2262" i="3"/>
  <c r="N2373" i="3"/>
  <c r="N2430" i="3"/>
  <c r="N2597" i="3"/>
  <c r="N2654" i="3"/>
  <c r="N2821" i="3"/>
  <c r="N2878" i="3"/>
  <c r="N3045" i="3"/>
  <c r="N3102" i="3"/>
  <c r="N3269" i="3"/>
  <c r="N3326" i="3"/>
  <c r="N3493" i="3"/>
  <c r="N3662" i="3"/>
  <c r="N3829" i="3"/>
  <c r="N3886" i="3"/>
  <c r="N4053" i="3"/>
  <c r="N4110" i="3"/>
  <c r="N4277" i="3"/>
  <c r="N4334" i="3"/>
  <c r="N4501" i="3"/>
  <c r="N4558" i="3"/>
  <c r="N4725" i="3"/>
  <c r="N4893" i="3"/>
  <c r="N4950" i="3"/>
  <c r="N5173" i="3"/>
  <c r="N5230" i="3"/>
  <c r="N2486" i="3"/>
  <c r="N2653" i="3"/>
  <c r="N2710" i="3"/>
  <c r="N2877" i="3"/>
  <c r="N2934" i="3"/>
  <c r="N3101" i="3"/>
  <c r="N3158" i="3"/>
  <c r="N3325" i="3"/>
  <c r="N3382" i="3"/>
  <c r="N3550" i="3"/>
  <c r="N3661" i="3"/>
  <c r="N3718" i="3"/>
  <c r="N3885" i="3"/>
  <c r="N3942" i="3"/>
  <c r="N4109" i="3"/>
  <c r="N4166" i="3"/>
  <c r="N4333" i="3"/>
  <c r="N4390" i="3"/>
  <c r="N4557" i="3"/>
  <c r="N4614" i="3"/>
  <c r="N4782" i="3"/>
  <c r="N4949" i="3"/>
  <c r="N5006" i="3"/>
  <c r="N5229" i="3"/>
  <c r="N5286" i="3"/>
  <c r="N5453" i="3"/>
  <c r="N2485" i="3"/>
  <c r="N2542" i="3"/>
  <c r="N2709" i="3"/>
  <c r="N2766" i="3"/>
  <c r="N2933" i="3"/>
  <c r="N2990" i="3"/>
  <c r="N3157" i="3"/>
  <c r="N3214" i="3"/>
  <c r="N3381" i="3"/>
  <c r="N3438" i="3"/>
  <c r="N3549" i="3"/>
  <c r="N3606" i="3"/>
  <c r="N3717" i="3"/>
  <c r="N3774" i="3"/>
  <c r="N3941" i="3"/>
  <c r="N3998" i="3"/>
  <c r="N4165" i="3"/>
  <c r="N4222" i="3"/>
  <c r="N4389" i="3"/>
  <c r="N4446" i="3"/>
  <c r="N4613" i="3"/>
  <c r="N4670" i="3"/>
  <c r="N4781" i="3"/>
  <c r="N4838" i="3"/>
  <c r="N5005" i="3"/>
  <c r="N5062" i="3"/>
  <c r="N5118" i="3"/>
  <c r="N5285" i="3"/>
  <c r="N5342" i="3"/>
  <c r="N2149" i="3"/>
  <c r="N2206" i="3"/>
  <c r="N2374" i="3"/>
  <c r="N2541" i="3"/>
  <c r="N2598" i="3"/>
  <c r="N2765" i="3"/>
  <c r="N2822" i="3"/>
  <c r="N2989" i="3"/>
  <c r="N3046" i="3"/>
  <c r="N3213" i="3"/>
  <c r="N3270" i="3"/>
  <c r="N3437" i="3"/>
  <c r="N3494" i="3"/>
  <c r="N3605" i="3"/>
  <c r="N3773" i="3"/>
  <c r="N3830" i="3"/>
  <c r="N3997" i="3"/>
  <c r="N4054" i="3"/>
  <c r="N4221" i="3"/>
  <c r="N4278" i="3"/>
  <c r="N4445" i="3"/>
  <c r="N4502" i="3"/>
  <c r="N4669" i="3"/>
  <c r="N4726" i="3"/>
  <c r="N4837" i="3"/>
  <c r="N4894" i="3"/>
  <c r="N5061" i="3"/>
  <c r="N5117" i="3"/>
  <c r="N5174" i="3"/>
  <c r="N5341" i="3"/>
  <c r="N5398" i="3"/>
  <c r="N536" i="3"/>
  <c r="N479" i="3"/>
  <c r="M12" i="3"/>
  <c r="M22" i="3"/>
  <c r="N22" i="3" s="1"/>
  <c r="M21" i="3"/>
  <c r="N21" i="3" s="1"/>
  <c r="N12" i="3" l="1"/>
  <c r="J2227" i="19"/>
  <c r="J2229" i="19" s="1"/>
  <c r="J2387" i="19"/>
  <c r="J2389" i="19" s="1"/>
  <c r="J2163" i="19"/>
  <c r="J2165" i="19" s="1"/>
  <c r="F1651" i="19"/>
  <c r="F1653" i="19" s="1"/>
  <c r="F1331" i="19"/>
  <c r="F1333" i="19" s="1"/>
  <c r="J2067" i="19"/>
  <c r="J2069" i="19" s="1"/>
  <c r="J691" i="19"/>
  <c r="J693" i="19" s="1"/>
  <c r="J2483" i="19"/>
  <c r="J2485" i="19" s="1"/>
  <c r="F1971" i="19"/>
  <c r="F1973" i="19" s="1"/>
  <c r="J883" i="19"/>
  <c r="J885" i="19" s="1"/>
  <c r="F1011" i="19"/>
  <c r="F1013" i="19" s="1"/>
  <c r="F1939" i="19"/>
  <c r="F1941" i="19" s="1"/>
  <c r="G882" i="19"/>
  <c r="I882" i="19" s="1"/>
  <c r="F2387" i="19"/>
  <c r="F2389" i="19" s="1"/>
  <c r="F1203" i="19"/>
  <c r="F1205" i="19" s="1"/>
  <c r="J1299" i="19"/>
  <c r="J1301" i="19" s="1"/>
  <c r="G461" i="19"/>
  <c r="J1651" i="19"/>
  <c r="J1653" i="19" s="1"/>
  <c r="J1171" i="19"/>
  <c r="J1173" i="19" s="1"/>
  <c r="J339" i="19"/>
  <c r="J341" i="19" s="1"/>
  <c r="F627" i="19"/>
  <c r="F629" i="19" s="1"/>
  <c r="F691" i="19"/>
  <c r="F693" i="19" s="1"/>
  <c r="F2739" i="19"/>
  <c r="F2741" i="19" s="1"/>
  <c r="J2739" i="19"/>
  <c r="J2741" i="19" s="1"/>
  <c r="G1037" i="19"/>
  <c r="G78" i="19"/>
  <c r="K1341" i="19"/>
  <c r="G3118" i="19"/>
  <c r="G1006" i="19"/>
  <c r="G2285" i="19"/>
  <c r="G2061" i="19"/>
  <c r="G2991" i="19"/>
  <c r="G2701" i="19"/>
  <c r="G2221" i="19"/>
  <c r="G2029" i="19"/>
  <c r="G2799" i="19"/>
  <c r="G2445" i="19"/>
  <c r="G398" i="19"/>
  <c r="G2862" i="19"/>
  <c r="G2446" i="19"/>
  <c r="G366" i="19"/>
  <c r="G2157" i="19"/>
  <c r="G622" i="19"/>
  <c r="G1133" i="19"/>
  <c r="G2158" i="19"/>
  <c r="G718" i="19"/>
  <c r="G1293" i="19"/>
  <c r="G653" i="19"/>
  <c r="G1294" i="19"/>
  <c r="G654" i="19"/>
  <c r="G1422" i="19"/>
  <c r="F723" i="19"/>
  <c r="F725" i="19" s="1"/>
  <c r="F1459" i="19"/>
  <c r="F1461" i="19" s="1"/>
  <c r="F2323" i="19"/>
  <c r="F2325" i="19" s="1"/>
  <c r="F2259" i="19"/>
  <c r="F2261" i="19" s="1"/>
  <c r="J2035" i="19"/>
  <c r="J2037" i="19" s="1"/>
  <c r="J1683" i="19"/>
  <c r="J1685" i="19" s="1"/>
  <c r="J1619" i="19"/>
  <c r="J1621" i="19" s="1"/>
  <c r="J147" i="19"/>
  <c r="J149" i="19" s="1"/>
  <c r="F2515" i="19"/>
  <c r="F2517" i="19" s="1"/>
  <c r="F2227" i="19"/>
  <c r="F2229" i="19" s="1"/>
  <c r="F2099" i="19"/>
  <c r="F2101" i="19" s="1"/>
  <c r="F115" i="19"/>
  <c r="F117" i="19" s="1"/>
  <c r="F2195" i="19"/>
  <c r="F2197" i="19" s="1"/>
  <c r="F1523" i="19"/>
  <c r="F1525" i="19" s="1"/>
  <c r="F83" i="19"/>
  <c r="F85" i="19" s="1"/>
  <c r="F755" i="19"/>
  <c r="F757" i="19" s="1"/>
  <c r="F1779" i="19"/>
  <c r="F1781" i="19" s="1"/>
  <c r="F2355" i="19"/>
  <c r="F2357" i="19" s="1"/>
  <c r="F2547" i="19"/>
  <c r="F2549" i="19" s="1"/>
  <c r="F403" i="19"/>
  <c r="F405" i="19" s="1"/>
  <c r="J1843" i="19"/>
  <c r="J1845" i="19" s="1"/>
  <c r="F947" i="19"/>
  <c r="F949" i="19" s="1"/>
  <c r="J1331" i="19"/>
  <c r="J1333" i="19" s="1"/>
  <c r="F1299" i="19"/>
  <c r="F1301" i="19" s="1"/>
  <c r="J2451" i="19"/>
  <c r="J2453" i="19" s="1"/>
  <c r="J1107" i="19"/>
  <c r="J1109" i="19" s="1"/>
  <c r="F435" i="19"/>
  <c r="F437" i="19" s="1"/>
  <c r="F275" i="19"/>
  <c r="F277" i="19" s="1"/>
  <c r="F2579" i="19"/>
  <c r="F2581" i="19" s="1"/>
  <c r="J2579" i="19"/>
  <c r="J2581" i="19" s="1"/>
  <c r="J275" i="19"/>
  <c r="J277" i="19" s="1"/>
  <c r="F371" i="19"/>
  <c r="F373" i="19" s="1"/>
  <c r="F211" i="19"/>
  <c r="F213" i="19" s="1"/>
  <c r="J2003" i="19"/>
  <c r="J2005" i="19" s="1"/>
  <c r="F2451" i="19"/>
  <c r="F2453" i="19" s="1"/>
  <c r="G1805" i="19"/>
  <c r="G3055" i="19"/>
  <c r="G1645" i="19"/>
  <c r="G173" i="19"/>
  <c r="G3023" i="19"/>
  <c r="G2733" i="19"/>
  <c r="G2190" i="19"/>
  <c r="G1710" i="19"/>
  <c r="G2959" i="19"/>
  <c r="G974" i="19"/>
  <c r="G2606" i="19"/>
  <c r="G1870" i="19"/>
  <c r="G1198" i="19"/>
  <c r="G2478" i="19"/>
  <c r="G365" i="19"/>
  <c r="G2766" i="19"/>
  <c r="G2349" i="19"/>
  <c r="G333" i="19"/>
  <c r="G1806" i="19"/>
  <c r="G589" i="19"/>
  <c r="G494" i="19"/>
  <c r="G2125" i="19"/>
  <c r="G685" i="19"/>
  <c r="G1934" i="19"/>
  <c r="G302" i="19"/>
  <c r="G558" i="19"/>
  <c r="G621" i="19"/>
  <c r="G1358" i="19"/>
  <c r="G2509" i="19"/>
  <c r="G3054" i="19"/>
  <c r="G1517" i="19"/>
  <c r="G206" i="19"/>
  <c r="K1276" i="19"/>
  <c r="G2990" i="19"/>
  <c r="G1038" i="19"/>
  <c r="G2605" i="19"/>
  <c r="G1869" i="19"/>
  <c r="G2926" i="19"/>
  <c r="G1165" i="19"/>
  <c r="G2541" i="19"/>
  <c r="G1837" i="19"/>
  <c r="I1837" i="19" s="1"/>
  <c r="G1069" i="19"/>
  <c r="G2381" i="19"/>
  <c r="G2030" i="19"/>
  <c r="G1070" i="19"/>
  <c r="G2382" i="19"/>
  <c r="G1742" i="19"/>
  <c r="G1773" i="19"/>
  <c r="G910" i="19"/>
  <c r="G526" i="19"/>
  <c r="G1774" i="19"/>
  <c r="G590" i="19"/>
  <c r="G1901" i="19"/>
  <c r="G941" i="19"/>
  <c r="G1326" i="19"/>
  <c r="G942" i="19"/>
  <c r="G493" i="19"/>
  <c r="J2323" i="19"/>
  <c r="J2325" i="19" s="1"/>
  <c r="F2643" i="19"/>
  <c r="F2645" i="19" s="1"/>
  <c r="F851" i="19"/>
  <c r="F853" i="19" s="1"/>
  <c r="F2131" i="19"/>
  <c r="F2133" i="19" s="1"/>
  <c r="F659" i="19"/>
  <c r="F661" i="19" s="1"/>
  <c r="J2515" i="19"/>
  <c r="J2517" i="19" s="1"/>
  <c r="J2099" i="19"/>
  <c r="J2101" i="19" s="1"/>
  <c r="J1587" i="19"/>
  <c r="J1589" i="19" s="1"/>
  <c r="J115" i="19"/>
  <c r="J117" i="19" s="1"/>
  <c r="J2195" i="19"/>
  <c r="J2197" i="19" s="1"/>
  <c r="F1715" i="19"/>
  <c r="F1717" i="19" s="1"/>
  <c r="J1523" i="19"/>
  <c r="J1525" i="19" s="1"/>
  <c r="J83" i="19"/>
  <c r="J85" i="19" s="1"/>
  <c r="J755" i="19"/>
  <c r="J757" i="19" s="1"/>
  <c r="J1779" i="19"/>
  <c r="J1781" i="19" s="1"/>
  <c r="J2355" i="19"/>
  <c r="J2357" i="19" s="1"/>
  <c r="J2547" i="19"/>
  <c r="J2549" i="19" s="1"/>
  <c r="J403" i="19"/>
  <c r="J405" i="19" s="1"/>
  <c r="J1939" i="19"/>
  <c r="J1941" i="19" s="1"/>
  <c r="J947" i="19"/>
  <c r="J949" i="19" s="1"/>
  <c r="J1235" i="19"/>
  <c r="J1237" i="19" s="1"/>
  <c r="F531" i="19"/>
  <c r="F533" i="19" s="1"/>
  <c r="F1139" i="19"/>
  <c r="F1141" i="19" s="1"/>
  <c r="J435" i="19"/>
  <c r="J437" i="19" s="1"/>
  <c r="F563" i="19"/>
  <c r="F565" i="19" s="1"/>
  <c r="F499" i="19"/>
  <c r="F501" i="19" s="1"/>
  <c r="J2611" i="19"/>
  <c r="J2613" i="19" s="1"/>
  <c r="G2830" i="19"/>
  <c r="G750" i="19"/>
  <c r="G1965" i="19"/>
  <c r="G1581" i="19"/>
  <c r="I1581" i="19" s="1"/>
  <c r="F1587" i="19" s="1"/>
  <c r="F1589" i="19" s="1"/>
  <c r="G2958" i="19"/>
  <c r="G973" i="19"/>
  <c r="G2638" i="19"/>
  <c r="G1966" i="19"/>
  <c r="G2831" i="19"/>
  <c r="G2510" i="19"/>
  <c r="G2254" i="19"/>
  <c r="G3182" i="19"/>
  <c r="G2702" i="19"/>
  <c r="G2222" i="19"/>
  <c r="G1741" i="19"/>
  <c r="G1005" i="19"/>
  <c r="G2189" i="19"/>
  <c r="G1709" i="19"/>
  <c r="G1677" i="19"/>
  <c r="G174" i="19"/>
  <c r="G1102" i="19"/>
  <c r="G1933" i="19"/>
  <c r="G301" i="19"/>
  <c r="G1646" i="19"/>
  <c r="G877" i="19"/>
  <c r="G1902" i="19"/>
  <c r="G909" i="19"/>
  <c r="G525" i="19"/>
  <c r="G270" i="19"/>
  <c r="G2317" i="19"/>
  <c r="G77" i="19"/>
  <c r="G1550" i="19"/>
  <c r="G2863" i="19"/>
  <c r="G1390" i="19"/>
  <c r="G2253" i="19"/>
  <c r="G2094" i="19"/>
  <c r="G2798" i="19"/>
  <c r="G2413" i="19"/>
  <c r="G845" i="19"/>
  <c r="G3087" i="19"/>
  <c r="G2669" i="19"/>
  <c r="G2542" i="19"/>
  <c r="G1838" i="19"/>
  <c r="I1838" i="19" s="1"/>
  <c r="G2670" i="19"/>
  <c r="G2318" i="19"/>
  <c r="G1998" i="19"/>
  <c r="G1582" i="19"/>
  <c r="G110" i="19"/>
  <c r="G430" i="19"/>
  <c r="G1678" i="19"/>
  <c r="G141" i="19"/>
  <c r="G1613" i="19"/>
  <c r="G142" i="19"/>
  <c r="G1614" i="19"/>
  <c r="G878" i="19"/>
  <c r="G1101" i="19"/>
  <c r="F883" i="19"/>
  <c r="F885" i="19" s="1"/>
  <c r="F1075" i="19"/>
  <c r="F1077" i="19" s="1"/>
  <c r="F2067" i="19"/>
  <c r="F2069" i="19" s="1"/>
  <c r="J1747" i="19"/>
  <c r="J1749" i="19" s="1"/>
  <c r="J2643" i="19"/>
  <c r="J2645" i="19" s="1"/>
  <c r="J2131" i="19"/>
  <c r="J2133" i="19" s="1"/>
  <c r="J659" i="19"/>
  <c r="J661" i="19" s="1"/>
  <c r="F819" i="19"/>
  <c r="F821" i="19" s="1"/>
  <c r="F2419" i="19"/>
  <c r="F2421" i="19" s="1"/>
  <c r="F787" i="19"/>
  <c r="F789" i="19" s="1"/>
  <c r="J1715" i="19"/>
  <c r="J1717" i="19" s="1"/>
  <c r="F1811" i="19"/>
  <c r="F1813" i="19" s="1"/>
  <c r="F595" i="19"/>
  <c r="F597" i="19" s="1"/>
  <c r="F1555" i="19"/>
  <c r="F1557" i="19" s="1"/>
  <c r="F307" i="19"/>
  <c r="F309" i="19" s="1"/>
  <c r="F243" i="19"/>
  <c r="F245" i="19" s="1"/>
  <c r="F1043" i="19"/>
  <c r="F1045" i="19" s="1"/>
  <c r="F1267" i="19"/>
  <c r="F1269" i="19" s="1"/>
  <c r="F1107" i="19"/>
  <c r="F1109" i="19" s="1"/>
  <c r="F1235" i="19"/>
  <c r="F1237" i="19" s="1"/>
  <c r="J1139" i="19"/>
  <c r="J1141" i="19" s="1"/>
  <c r="F979" i="19"/>
  <c r="F981" i="19" s="1"/>
  <c r="J563" i="19"/>
  <c r="J565" i="19" s="1"/>
  <c r="J499" i="19"/>
  <c r="J501" i="19" s="1"/>
  <c r="J1907" i="19"/>
  <c r="J1909" i="19" s="1"/>
  <c r="J531" i="19"/>
  <c r="J533" i="19" s="1"/>
  <c r="G782" i="19"/>
  <c r="G1166" i="19"/>
  <c r="G1134" i="19"/>
  <c r="G429" i="19"/>
  <c r="G2767" i="19"/>
  <c r="G2350" i="19"/>
  <c r="G749" i="19"/>
  <c r="G3119" i="19"/>
  <c r="G1197" i="19"/>
  <c r="G2477" i="19"/>
  <c r="G397" i="19"/>
  <c r="G2927" i="19"/>
  <c r="G1453" i="19"/>
  <c r="G846" i="19"/>
  <c r="G3022" i="19"/>
  <c r="G1454" i="19"/>
  <c r="G814" i="19"/>
  <c r="G2126" i="19"/>
  <c r="G1230" i="19"/>
  <c r="G238" i="19"/>
  <c r="G1325" i="19"/>
  <c r="G1518" i="19"/>
  <c r="G205" i="19"/>
  <c r="G1261" i="19"/>
  <c r="G1421" i="19"/>
  <c r="G1262" i="19"/>
  <c r="G109" i="19"/>
  <c r="G557" i="19"/>
  <c r="F2035" i="19"/>
  <c r="F2037" i="19" s="1"/>
  <c r="F1683" i="19"/>
  <c r="F1685" i="19" s="1"/>
  <c r="F1619" i="19"/>
  <c r="F1621" i="19" s="1"/>
  <c r="F147" i="19"/>
  <c r="F149" i="19" s="1"/>
  <c r="J819" i="19"/>
  <c r="J821" i="19" s="1"/>
  <c r="J2419" i="19"/>
  <c r="J2421" i="19" s="1"/>
  <c r="J1811" i="19"/>
  <c r="J1813" i="19" s="1"/>
  <c r="J595" i="19"/>
  <c r="J597" i="19" s="1"/>
  <c r="F1875" i="19"/>
  <c r="F1877" i="19" s="1"/>
  <c r="J1555" i="19"/>
  <c r="J1557" i="19" s="1"/>
  <c r="J307" i="19"/>
  <c r="J309" i="19" s="1"/>
  <c r="J243" i="19"/>
  <c r="J245" i="19" s="1"/>
  <c r="J1043" i="19"/>
  <c r="J1045" i="19" s="1"/>
  <c r="F1843" i="19"/>
  <c r="F1845" i="19" s="1"/>
  <c r="J1267" i="19"/>
  <c r="J1269" i="19" s="1"/>
  <c r="J211" i="19"/>
  <c r="J213" i="19" s="1"/>
  <c r="F2611" i="19"/>
  <c r="F2613" i="19" s="1"/>
  <c r="F1363" i="19"/>
  <c r="F1365" i="19" s="1"/>
  <c r="F1491" i="19"/>
  <c r="F1493" i="19" s="1"/>
  <c r="J979" i="19"/>
  <c r="J981" i="19" s="1"/>
  <c r="F1907" i="19"/>
  <c r="F1909" i="19" s="1"/>
  <c r="G2574" i="19"/>
  <c r="G2637" i="19"/>
  <c r="G3151" i="19"/>
  <c r="G269" i="19"/>
  <c r="G2573" i="19"/>
  <c r="G334" i="19"/>
  <c r="G3086" i="19"/>
  <c r="G2734" i="19"/>
  <c r="G2286" i="19"/>
  <c r="G2062" i="19"/>
  <c r="G2894" i="19"/>
  <c r="G2414" i="19"/>
  <c r="G813" i="19"/>
  <c r="G2895" i="19"/>
  <c r="G1389" i="19"/>
  <c r="G781" i="19"/>
  <c r="G2093" i="19"/>
  <c r="G717" i="19"/>
  <c r="G1485" i="19"/>
  <c r="G1997" i="19"/>
  <c r="G1549" i="19"/>
  <c r="G1486" i="19"/>
  <c r="G686" i="19"/>
  <c r="G1357" i="19"/>
  <c r="G1229" i="19"/>
  <c r="G237" i="19"/>
  <c r="I48" i="5"/>
  <c r="I49" i="5" s="1"/>
  <c r="G452" i="19" l="1"/>
  <c r="I452" i="19" s="1"/>
  <c r="I25" i="5"/>
  <c r="I26" i="5" s="1"/>
  <c r="M48" i="3" l="1"/>
  <c r="N48" i="3" s="1"/>
  <c r="M49" i="3"/>
  <c r="K461" i="19" l="1"/>
  <c r="K462" i="19"/>
  <c r="N49" i="3"/>
  <c r="M11" i="3"/>
  <c r="M10" i="3"/>
  <c r="M9" i="3"/>
  <c r="M5" i="3"/>
  <c r="N5" i="3" s="1"/>
  <c r="M6" i="3"/>
  <c r="M16" i="3"/>
  <c r="M15" i="3"/>
  <c r="M8" i="3"/>
  <c r="M7" i="3"/>
  <c r="N7" i="3" s="1"/>
  <c r="M4" i="3"/>
  <c r="M3" i="3"/>
  <c r="G445" i="19" l="1"/>
  <c r="N9" i="3"/>
  <c r="N15" i="3"/>
  <c r="N16" i="3"/>
  <c r="N11" i="3"/>
  <c r="N3" i="3"/>
  <c r="N4" i="3"/>
  <c r="G447" i="19"/>
  <c r="N8" i="3"/>
  <c r="K463" i="19"/>
  <c r="N10" i="3"/>
  <c r="N6" i="3"/>
  <c r="M53" i="3"/>
  <c r="N53" i="3" s="1"/>
  <c r="M52" i="3"/>
  <c r="N52" i="3" s="1"/>
  <c r="M51" i="3"/>
  <c r="N51" i="3" s="1"/>
  <c r="M50" i="3"/>
  <c r="M47" i="3"/>
  <c r="M46" i="3"/>
  <c r="M45" i="3"/>
  <c r="M44" i="3"/>
  <c r="M43" i="3"/>
  <c r="M42" i="3"/>
  <c r="M41" i="3"/>
  <c r="M40" i="3"/>
  <c r="M39" i="3"/>
  <c r="M38" i="3"/>
  <c r="M37" i="3"/>
  <c r="M36" i="3"/>
  <c r="M35" i="3"/>
  <c r="M34" i="3"/>
  <c r="M33" i="3"/>
  <c r="M32" i="3"/>
  <c r="M31" i="3"/>
  <c r="M30" i="3"/>
  <c r="M26" i="3"/>
  <c r="N26" i="3" s="1"/>
  <c r="M25" i="3"/>
  <c r="M24" i="3"/>
  <c r="M23" i="3"/>
  <c r="N23" i="3" s="1"/>
  <c r="M20" i="3"/>
  <c r="M19" i="3"/>
  <c r="N19" i="3" s="1"/>
  <c r="M18" i="3"/>
  <c r="M17" i="3"/>
  <c r="N17" i="3" s="1"/>
  <c r="M14" i="3"/>
  <c r="M13" i="3"/>
  <c r="N13" i="3" s="1"/>
  <c r="G451" i="19" l="1"/>
  <c r="I451" i="19" s="1"/>
  <c r="G457" i="19"/>
  <c r="G459" i="19"/>
  <c r="N20" i="3"/>
  <c r="G456" i="19"/>
  <c r="I456" i="19" s="1"/>
  <c r="N24" i="3"/>
  <c r="G463" i="19"/>
  <c r="N25" i="3"/>
  <c r="G448" i="19"/>
  <c r="I448" i="19" s="1"/>
  <c r="G455" i="19"/>
  <c r="I455" i="19" s="1"/>
  <c r="G443" i="19"/>
  <c r="I443" i="19" s="1"/>
  <c r="N18" i="3"/>
  <c r="G466" i="19"/>
  <c r="G449" i="19"/>
  <c r="I449" i="19" s="1"/>
  <c r="G453" i="19"/>
  <c r="G444" i="19"/>
  <c r="I444" i="19" s="1"/>
  <c r="K465" i="19"/>
  <c r="M465" i="19" s="1"/>
  <c r="K466" i="19"/>
  <c r="G446" i="19"/>
  <c r="I446" i="19" s="1"/>
  <c r="G450" i="19"/>
  <c r="I450" i="19" s="1"/>
  <c r="K464" i="19"/>
  <c r="M464" i="19" s="1"/>
  <c r="N33" i="3"/>
  <c r="N35" i="3"/>
  <c r="N50" i="3"/>
  <c r="N47" i="3"/>
  <c r="N46" i="3"/>
  <c r="N45" i="3"/>
  <c r="N44" i="3"/>
  <c r="N43" i="3"/>
  <c r="N42" i="3"/>
  <c r="N41" i="3"/>
  <c r="N40" i="3"/>
  <c r="N39" i="3"/>
  <c r="N38" i="3"/>
  <c r="N37" i="3"/>
  <c r="N36" i="3"/>
  <c r="N34" i="3"/>
  <c r="N32" i="3"/>
  <c r="N31" i="3"/>
  <c r="N30" i="3"/>
  <c r="G458" i="19" l="1"/>
  <c r="I458" i="19" s="1"/>
  <c r="G460" i="19"/>
  <c r="I460" i="19" s="1"/>
  <c r="G464" i="19"/>
  <c r="I464" i="19" s="1"/>
  <c r="F467" i="19" s="1"/>
  <c r="F469" i="19" s="1"/>
  <c r="F7" i="19" s="1"/>
  <c r="G465" i="19"/>
  <c r="I465" i="19" s="1"/>
  <c r="K450" i="19"/>
  <c r="M450" i="19" s="1"/>
  <c r="K460" i="19"/>
  <c r="M460" i="19" s="1"/>
  <c r="K459" i="19"/>
  <c r="K452" i="19"/>
  <c r="M452" i="19" s="1"/>
  <c r="K443" i="19"/>
  <c r="M443" i="19" s="1"/>
  <c r="K453" i="19"/>
  <c r="K448" i="19"/>
  <c r="M448" i="19" s="1"/>
  <c r="K447" i="19"/>
  <c r="K456" i="19"/>
  <c r="M456" i="19" s="1"/>
  <c r="K458" i="19"/>
  <c r="M458" i="19" s="1"/>
  <c r="K451" i="19"/>
  <c r="M451" i="19" s="1"/>
  <c r="K444" i="19"/>
  <c r="M444" i="19" s="1"/>
  <c r="K445" i="19"/>
  <c r="K455" i="19"/>
  <c r="M455" i="19" s="1"/>
  <c r="K446" i="19"/>
  <c r="M446" i="19" s="1"/>
  <c r="K449" i="19"/>
  <c r="M449" i="19" s="1"/>
  <c r="K457" i="19"/>
  <c r="J467" i="19" l="1"/>
  <c r="J469" i="19" s="1"/>
  <c r="I7" i="19" s="1"/>
  <c r="G4" i="19" s="1"/>
  <c r="G2" i="19" s="1"/>
  <c r="J2" i="19" l="1"/>
  <c r="M2" i="19" s="1"/>
  <c r="B17" i="19" s="1"/>
  <c r="H19" i="19" l="1"/>
  <c r="I19" i="19" s="1"/>
  <c r="H17" i="19"/>
  <c r="I17" i="19" s="1"/>
  <c r="H18" i="19"/>
  <c r="I18" i="19" s="1"/>
  <c r="H21" i="19"/>
  <c r="I21" i="19" s="1"/>
  <c r="H20" i="19"/>
  <c r="I20" i="19" s="1"/>
  <c r="I23" i="19" l="1"/>
  <c r="H25" i="7" l="1"/>
  <c r="H28" i="7" s="1"/>
  <c r="H29" i="7" l="1"/>
</calcChain>
</file>

<file path=xl/sharedStrings.xml><?xml version="1.0" encoding="utf-8"?>
<sst xmlns="http://schemas.openxmlformats.org/spreadsheetml/2006/main" count="38821" uniqueCount="440">
  <si>
    <t>　　ア　年間延べ人数（人）</t>
    <rPh sb="4" eb="6">
      <t>ネンカン</t>
    </rPh>
    <rPh sb="6" eb="7">
      <t>ノ</t>
    </rPh>
    <rPh sb="8" eb="10">
      <t>ニンズウ</t>
    </rPh>
    <rPh sb="11" eb="12">
      <t>ニン</t>
    </rPh>
    <phoneticPr fontId="3"/>
  </si>
  <si>
    <t>（人）</t>
    <rPh sb="1" eb="2">
      <t>ニン</t>
    </rPh>
    <phoneticPr fontId="3"/>
  </si>
  <si>
    <t>　　イ　技術者別業務人数（人）</t>
    <rPh sb="4" eb="7">
      <t>ギジュツシャ</t>
    </rPh>
    <rPh sb="7" eb="8">
      <t>ベツ</t>
    </rPh>
    <rPh sb="8" eb="10">
      <t>ギョウム</t>
    </rPh>
    <rPh sb="10" eb="12">
      <t>ニンズウ</t>
    </rPh>
    <rPh sb="13" eb="14">
      <t>ニン</t>
    </rPh>
    <phoneticPr fontId="3"/>
  </si>
  <si>
    <t>①</t>
    <phoneticPr fontId="8"/>
  </si>
  <si>
    <t>②</t>
    <phoneticPr fontId="8"/>
  </si>
  <si>
    <t>保全技師Ⅰ</t>
    <rPh sb="0" eb="2">
      <t>ホゼン</t>
    </rPh>
    <rPh sb="2" eb="4">
      <t>ギシ</t>
    </rPh>
    <phoneticPr fontId="8"/>
  </si>
  <si>
    <t>保全技師補</t>
    <phoneticPr fontId="8"/>
  </si>
  <si>
    <t>保全技術員補</t>
    <rPh sb="0" eb="2">
      <t>ホゼン</t>
    </rPh>
    <rPh sb="2" eb="5">
      <t>ギジュツイン</t>
    </rPh>
    <rPh sb="5" eb="6">
      <t>ホ</t>
    </rPh>
    <phoneticPr fontId="8"/>
  </si>
  <si>
    <t>職種別業務人数</t>
    <rPh sb="0" eb="3">
      <t>ショクシュベツ</t>
    </rPh>
    <rPh sb="3" eb="5">
      <t>ギョウム</t>
    </rPh>
    <rPh sb="5" eb="7">
      <t>ニンズウ</t>
    </rPh>
    <phoneticPr fontId="8"/>
  </si>
  <si>
    <t>比  率</t>
  </si>
  <si>
    <t>計算値</t>
  </si>
  <si>
    <t>計上値</t>
  </si>
  <si>
    <t>(％)</t>
  </si>
  <si>
    <t>(人)</t>
  </si>
  <si>
    <t>そ　の　他</t>
    <rPh sb="0" eb="5">
      <t>ソノタ</t>
    </rPh>
    <phoneticPr fontId="8"/>
  </si>
  <si>
    <t>人　数　計</t>
    <rPh sb="0" eb="3">
      <t>ニンズウ</t>
    </rPh>
    <rPh sb="4" eb="5">
      <t>ケイ</t>
    </rPh>
    <phoneticPr fontId="8"/>
  </si>
  <si>
    <t>業務内容</t>
    <rPh sb="0" eb="2">
      <t>ギョウム</t>
    </rPh>
    <rPh sb="2" eb="4">
      <t>ナイヨウ</t>
    </rPh>
    <phoneticPr fontId="8"/>
  </si>
  <si>
    <t>保全技師Ⅱ</t>
    <rPh sb="0" eb="2">
      <t>ホゼン</t>
    </rPh>
    <rPh sb="2" eb="4">
      <t>ギシ</t>
    </rPh>
    <phoneticPr fontId="8"/>
  </si>
  <si>
    <t>保全技術員</t>
    <rPh sb="0" eb="2">
      <t>ホゼン</t>
    </rPh>
    <rPh sb="2" eb="5">
      <t>ギジュツイン</t>
    </rPh>
    <phoneticPr fontId="8"/>
  </si>
  <si>
    <t>業務委託費積算要領ソフト入力シート</t>
  </si>
  <si>
    <t>発注者名</t>
    <rPh sb="0" eb="3">
      <t>ハッチュウシャ</t>
    </rPh>
    <rPh sb="3" eb="4">
      <t>メイ</t>
    </rPh>
    <phoneticPr fontId="8"/>
  </si>
  <si>
    <t>基準日</t>
    <rPh sb="0" eb="3">
      <t>キジュンビ</t>
    </rPh>
    <phoneticPr fontId="8"/>
  </si>
  <si>
    <t>施設名称</t>
  </si>
  <si>
    <t>件    名</t>
  </si>
  <si>
    <t>契約年度</t>
  </si>
  <si>
    <t>年度</t>
    <rPh sb="0" eb="2">
      <t>ネンド</t>
    </rPh>
    <phoneticPr fontId="8"/>
  </si>
  <si>
    <t>部  署</t>
  </si>
  <si>
    <t>契約期間</t>
  </si>
  <si>
    <t>作成者</t>
  </si>
  <si>
    <t>会社名</t>
    <phoneticPr fontId="8"/>
  </si>
  <si>
    <t>業  務  内  容</t>
    <rPh sb="0" eb="4">
      <t>ギョウム</t>
    </rPh>
    <rPh sb="6" eb="10">
      <t>ナイヨウ</t>
    </rPh>
    <phoneticPr fontId="8"/>
  </si>
  <si>
    <t>勤 務 日 数</t>
    <rPh sb="0" eb="3">
      <t>キンム</t>
    </rPh>
    <rPh sb="4" eb="7">
      <t>ニッスウ</t>
    </rPh>
    <phoneticPr fontId="8"/>
  </si>
  <si>
    <t>勤 務 時 間</t>
    <rPh sb="0" eb="3">
      <t>キンム</t>
    </rPh>
    <rPh sb="4" eb="7">
      <t>ジカン</t>
    </rPh>
    <phoneticPr fontId="8"/>
  </si>
  <si>
    <t>人 員 数</t>
    <rPh sb="0" eb="5">
      <t>ジンインスウ</t>
    </rPh>
    <phoneticPr fontId="8"/>
  </si>
  <si>
    <t>日/年</t>
    <rPh sb="0" eb="1">
      <t>ニチ</t>
    </rPh>
    <rPh sb="2" eb="3">
      <t>ネン</t>
    </rPh>
    <phoneticPr fontId="8"/>
  </si>
  <si>
    <t>時間/日</t>
    <rPh sb="0" eb="2">
      <t>ジカン</t>
    </rPh>
    <rPh sb="3" eb="4">
      <t>ニチ</t>
    </rPh>
    <phoneticPr fontId="8"/>
  </si>
  <si>
    <t>名</t>
    <rPh sb="0" eb="1">
      <t>メイ</t>
    </rPh>
    <phoneticPr fontId="8"/>
  </si>
  <si>
    <t>運転管理業務</t>
    <rPh sb="0" eb="2">
      <t>ウンテン</t>
    </rPh>
    <rPh sb="2" eb="4">
      <t>カンリ</t>
    </rPh>
    <rPh sb="4" eb="6">
      <t>ギョウム</t>
    </rPh>
    <phoneticPr fontId="8"/>
  </si>
  <si>
    <t>（１）運転管理業務</t>
    <rPh sb="3" eb="5">
      <t>ウンテン</t>
    </rPh>
    <rPh sb="5" eb="7">
      <t>カンリ</t>
    </rPh>
    <rPh sb="7" eb="9">
      <t>ギョウム</t>
    </rPh>
    <phoneticPr fontId="3"/>
  </si>
  <si>
    <t>労　務　単　価</t>
    <rPh sb="0" eb="1">
      <t>ロウ</t>
    </rPh>
    <rPh sb="2" eb="3">
      <t>ム</t>
    </rPh>
    <rPh sb="4" eb="5">
      <t>タン</t>
    </rPh>
    <rPh sb="6" eb="7">
      <t>アタイ</t>
    </rPh>
    <phoneticPr fontId="3"/>
  </si>
  <si>
    <t>保全技師Ⅰ</t>
    <phoneticPr fontId="3"/>
  </si>
  <si>
    <t>保全技師Ⅱ</t>
    <phoneticPr fontId="3"/>
  </si>
  <si>
    <t>保全技師補</t>
    <rPh sb="0" eb="2">
      <t>ホゼン</t>
    </rPh>
    <rPh sb="2" eb="4">
      <t>ギシ</t>
    </rPh>
    <rPh sb="4" eb="5">
      <t>ホ</t>
    </rPh>
    <phoneticPr fontId="3"/>
  </si>
  <si>
    <t>保全技術員</t>
    <rPh sb="0" eb="2">
      <t>ホゼン</t>
    </rPh>
    <rPh sb="2" eb="5">
      <t>ギジュツイン</t>
    </rPh>
    <phoneticPr fontId="3"/>
  </si>
  <si>
    <t>保全技術員補</t>
    <rPh sb="0" eb="2">
      <t>ホゼン</t>
    </rPh>
    <rPh sb="2" eb="5">
      <t>ギジュツイン</t>
    </rPh>
    <rPh sb="5" eb="6">
      <t>ホ</t>
    </rPh>
    <phoneticPr fontId="3"/>
  </si>
  <si>
    <t>割増基礎単価率</t>
    <rPh sb="0" eb="2">
      <t>ワリマシ</t>
    </rPh>
    <rPh sb="2" eb="4">
      <t>キソ</t>
    </rPh>
    <rPh sb="4" eb="6">
      <t>タンカ</t>
    </rPh>
    <rPh sb="6" eb="7">
      <t>リツ</t>
    </rPh>
    <phoneticPr fontId="3"/>
  </si>
  <si>
    <t>％</t>
    <phoneticPr fontId="3"/>
  </si>
  <si>
    <t>日割基礎単価</t>
    <rPh sb="0" eb="2">
      <t>ヒワ</t>
    </rPh>
    <rPh sb="2" eb="4">
      <t>キソ</t>
    </rPh>
    <rPh sb="4" eb="6">
      <t>タンカ</t>
    </rPh>
    <phoneticPr fontId="3"/>
  </si>
  <si>
    <t>円/日</t>
    <rPh sb="0" eb="1">
      <t>エン</t>
    </rPh>
    <rPh sb="2" eb="3">
      <t>ニチ</t>
    </rPh>
    <phoneticPr fontId="3"/>
  </si>
  <si>
    <t>円/日</t>
    <phoneticPr fontId="3"/>
  </si>
  <si>
    <t>　　基準単価</t>
    <rPh sb="2" eb="4">
      <t>キジュン</t>
    </rPh>
    <rPh sb="4" eb="6">
      <t>タンカ</t>
    </rPh>
    <phoneticPr fontId="3"/>
  </si>
  <si>
    <t>時間</t>
    <rPh sb="0" eb="2">
      <t>ジカン</t>
    </rPh>
    <phoneticPr fontId="3"/>
  </si>
  <si>
    <t>　　基準日数、勤務時間、人員数、深夜勤務時間、夜間勤務時間</t>
    <rPh sb="2" eb="4">
      <t>キジュン</t>
    </rPh>
    <rPh sb="4" eb="6">
      <t>ニッスウ</t>
    </rPh>
    <rPh sb="7" eb="9">
      <t>キンム</t>
    </rPh>
    <rPh sb="9" eb="11">
      <t>ジカン</t>
    </rPh>
    <rPh sb="12" eb="14">
      <t>ジンイン</t>
    </rPh>
    <rPh sb="14" eb="15">
      <t>スウ</t>
    </rPh>
    <rPh sb="16" eb="18">
      <t>シンヤ</t>
    </rPh>
    <rPh sb="18" eb="20">
      <t>キンム</t>
    </rPh>
    <rPh sb="20" eb="22">
      <t>ジカン</t>
    </rPh>
    <rPh sb="23" eb="25">
      <t>ヤカン</t>
    </rPh>
    <rPh sb="25" eb="27">
      <t>キンム</t>
    </rPh>
    <rPh sb="27" eb="29">
      <t>ジカン</t>
    </rPh>
    <phoneticPr fontId="3"/>
  </si>
  <si>
    <t>（２）保全管理業務</t>
    <rPh sb="3" eb="5">
      <t>ホゼン</t>
    </rPh>
    <rPh sb="5" eb="7">
      <t>カンリ</t>
    </rPh>
    <rPh sb="7" eb="9">
      <t>ギョウム</t>
    </rPh>
    <phoneticPr fontId="3"/>
  </si>
  <si>
    <t>①×②</t>
    <phoneticPr fontId="8"/>
  </si>
  <si>
    <t>　　基準単価は（１）運転管理業務の基準単価に準拠する</t>
    <rPh sb="2" eb="4">
      <t>キジュン</t>
    </rPh>
    <rPh sb="4" eb="6">
      <t>タンカ</t>
    </rPh>
    <rPh sb="10" eb="12">
      <t>ウンテン</t>
    </rPh>
    <rPh sb="12" eb="14">
      <t>カンリ</t>
    </rPh>
    <rPh sb="14" eb="16">
      <t>ギョウム</t>
    </rPh>
    <rPh sb="17" eb="19">
      <t>キジュン</t>
    </rPh>
    <rPh sb="19" eb="21">
      <t>タンカ</t>
    </rPh>
    <rPh sb="22" eb="24">
      <t>ジュンキョ</t>
    </rPh>
    <phoneticPr fontId="3"/>
  </si>
  <si>
    <t>受変電設備</t>
    <rPh sb="0" eb="3">
      <t>ジュヘンデン</t>
    </rPh>
    <rPh sb="3" eb="5">
      <t>セツビ</t>
    </rPh>
    <phoneticPr fontId="3"/>
  </si>
  <si>
    <t>配電設備</t>
    <rPh sb="0" eb="2">
      <t>ハイデン</t>
    </rPh>
    <rPh sb="2" eb="4">
      <t>セツビ</t>
    </rPh>
    <phoneticPr fontId="3"/>
  </si>
  <si>
    <t>４・５</t>
    <phoneticPr fontId="3"/>
  </si>
  <si>
    <t>６～１０</t>
    <phoneticPr fontId="3"/>
  </si>
  <si>
    <t>１１～２０</t>
    <phoneticPr fontId="3"/>
  </si>
  <si>
    <t>２１～３０</t>
    <phoneticPr fontId="3"/>
  </si>
  <si>
    <t>３１～４０</t>
    <phoneticPr fontId="3"/>
  </si>
  <si>
    <t>計装機器</t>
    <rPh sb="0" eb="2">
      <t>ケイソウ</t>
    </rPh>
    <rPh sb="2" eb="4">
      <t>キキ</t>
    </rPh>
    <phoneticPr fontId="3"/>
  </si>
  <si>
    <t>自家用発電
設備（高圧）</t>
    <rPh sb="0" eb="3">
      <t>ジカヨウ</t>
    </rPh>
    <rPh sb="3" eb="5">
      <t>ハツデン</t>
    </rPh>
    <rPh sb="6" eb="8">
      <t>セツビ</t>
    </rPh>
    <rPh sb="9" eb="11">
      <t>コウアツ</t>
    </rPh>
    <phoneticPr fontId="3"/>
  </si>
  <si>
    <t>自家用発電
設備（低圧）</t>
    <rPh sb="0" eb="3">
      <t>ジカヨウ</t>
    </rPh>
    <rPh sb="3" eb="5">
      <t>ハツデン</t>
    </rPh>
    <rPh sb="6" eb="8">
      <t>セツビ</t>
    </rPh>
    <rPh sb="9" eb="11">
      <t>テイアツ</t>
    </rPh>
    <phoneticPr fontId="3"/>
  </si>
  <si>
    <t>直流電源
装置</t>
    <rPh sb="0" eb="2">
      <t>チョクリュウ</t>
    </rPh>
    <rPh sb="2" eb="4">
      <t>デンゲン</t>
    </rPh>
    <rPh sb="5" eb="7">
      <t>ソウチ</t>
    </rPh>
    <phoneticPr fontId="3"/>
  </si>
  <si>
    <t>小型無停電
電源装置</t>
    <rPh sb="0" eb="2">
      <t>コガタ</t>
    </rPh>
    <rPh sb="2" eb="5">
      <t>ムテイデン</t>
    </rPh>
    <rPh sb="6" eb="8">
      <t>デンゲン</t>
    </rPh>
    <rPh sb="8" eb="10">
      <t>ソウチ</t>
    </rPh>
    <phoneticPr fontId="3"/>
  </si>
  <si>
    <t>監視制御
装置</t>
    <rPh sb="0" eb="2">
      <t>カンシ</t>
    </rPh>
    <rPh sb="2" eb="4">
      <t>セイギョ</t>
    </rPh>
    <rPh sb="5" eb="7">
      <t>ソウチ</t>
    </rPh>
    <phoneticPr fontId="3"/>
  </si>
  <si>
    <t>データ処理
設備</t>
    <rPh sb="3" eb="5">
      <t>ショリ</t>
    </rPh>
    <rPh sb="6" eb="8">
      <t>セツビ</t>
    </rPh>
    <phoneticPr fontId="3"/>
  </si>
  <si>
    <t>遠隔監視
設備</t>
    <rPh sb="0" eb="2">
      <t>エンカク</t>
    </rPh>
    <rPh sb="2" eb="4">
      <t>カンシ</t>
    </rPh>
    <rPh sb="5" eb="7">
      <t>セツビ</t>
    </rPh>
    <phoneticPr fontId="3"/>
  </si>
  <si>
    <t>取水設備</t>
    <rPh sb="0" eb="2">
      <t>シュスイ</t>
    </rPh>
    <rPh sb="2" eb="4">
      <t>セツビ</t>
    </rPh>
    <phoneticPr fontId="3"/>
  </si>
  <si>
    <t>ポンプ設備</t>
    <rPh sb="3" eb="5">
      <t>セツビ</t>
    </rPh>
    <phoneticPr fontId="3"/>
  </si>
  <si>
    <t>沈澱池設備</t>
    <rPh sb="0" eb="3">
      <t>チンデンチ</t>
    </rPh>
    <rPh sb="3" eb="5">
      <t>セツビ</t>
    </rPh>
    <phoneticPr fontId="3"/>
  </si>
  <si>
    <t>急速ろ過池
設備</t>
    <rPh sb="0" eb="2">
      <t>キュウソク</t>
    </rPh>
    <rPh sb="3" eb="4">
      <t>カ</t>
    </rPh>
    <rPh sb="4" eb="5">
      <t>イケ</t>
    </rPh>
    <rPh sb="6" eb="8">
      <t>セツビ</t>
    </rPh>
    <phoneticPr fontId="3"/>
  </si>
  <si>
    <t>膜ろ過設備</t>
    <rPh sb="0" eb="1">
      <t>マク</t>
    </rPh>
    <rPh sb="2" eb="3">
      <t>カ</t>
    </rPh>
    <rPh sb="3" eb="5">
      <t>セツビ</t>
    </rPh>
    <phoneticPr fontId="3"/>
  </si>
  <si>
    <t>排水・排泥
池設備</t>
    <rPh sb="0" eb="2">
      <t>ハイスイ</t>
    </rPh>
    <rPh sb="3" eb="5">
      <t>ハイデイ</t>
    </rPh>
    <rPh sb="6" eb="7">
      <t>イケ</t>
    </rPh>
    <rPh sb="7" eb="9">
      <t>セツビ</t>
    </rPh>
    <phoneticPr fontId="3"/>
  </si>
  <si>
    <t>加圧脱水
設備</t>
    <rPh sb="0" eb="2">
      <t>カアツ</t>
    </rPh>
    <rPh sb="2" eb="4">
      <t>ダッスイ</t>
    </rPh>
    <rPh sb="5" eb="7">
      <t>セツビ</t>
    </rPh>
    <phoneticPr fontId="3"/>
  </si>
  <si>
    <t>次亜塩素
酸ﾅﾄﾘｳﾑ
注入設備</t>
    <rPh sb="0" eb="4">
      <t>ジアエンソ</t>
    </rPh>
    <rPh sb="5" eb="6">
      <t>サン</t>
    </rPh>
    <rPh sb="12" eb="14">
      <t>チュウニュウ</t>
    </rPh>
    <rPh sb="14" eb="16">
      <t>セツビ</t>
    </rPh>
    <phoneticPr fontId="3"/>
  </si>
  <si>
    <t>凝集剤注
入設備</t>
    <rPh sb="0" eb="2">
      <t>ギョウシュウ</t>
    </rPh>
    <rPh sb="2" eb="3">
      <t>ザイ</t>
    </rPh>
    <rPh sb="3" eb="4">
      <t>チュウ</t>
    </rPh>
    <rPh sb="5" eb="6">
      <t>ニュウ</t>
    </rPh>
    <rPh sb="6" eb="8">
      <t>セツビ</t>
    </rPh>
    <phoneticPr fontId="3"/>
  </si>
  <si>
    <t>水酸化ﾅﾄﾘｳﾑ注入設備</t>
    <rPh sb="0" eb="3">
      <t>スイサンカ</t>
    </rPh>
    <rPh sb="8" eb="10">
      <t>チュウニュウ</t>
    </rPh>
    <rPh sb="10" eb="12">
      <t>セツビ</t>
    </rPh>
    <phoneticPr fontId="3"/>
  </si>
  <si>
    <t>粉末活性炭注入設備</t>
    <phoneticPr fontId="3"/>
  </si>
  <si>
    <t>外灯</t>
    <rPh sb="0" eb="2">
      <t>ガイトウ</t>
    </rPh>
    <phoneticPr fontId="3"/>
  </si>
  <si>
    <t>照明</t>
    <rPh sb="0" eb="2">
      <t>ショウメイ</t>
    </rPh>
    <phoneticPr fontId="3"/>
  </si>
  <si>
    <t>空気
調和機</t>
    <rPh sb="0" eb="2">
      <t>クウキ</t>
    </rPh>
    <rPh sb="3" eb="5">
      <t>チョウワ</t>
    </rPh>
    <rPh sb="5" eb="6">
      <t>キ</t>
    </rPh>
    <phoneticPr fontId="3"/>
  </si>
  <si>
    <t>５２～</t>
    <phoneticPr fontId="3"/>
  </si>
  <si>
    <t>高所又は地下作業</t>
    <rPh sb="0" eb="2">
      <t>コウショ</t>
    </rPh>
    <rPh sb="2" eb="3">
      <t>マタ</t>
    </rPh>
    <rPh sb="4" eb="6">
      <t>チカ</t>
    </rPh>
    <rPh sb="6" eb="8">
      <t>サギョウ</t>
    </rPh>
    <phoneticPr fontId="3"/>
  </si>
  <si>
    <t>錯綜場所作業</t>
    <rPh sb="0" eb="2">
      <t>サクソウ</t>
    </rPh>
    <rPh sb="2" eb="4">
      <t>バショ</t>
    </rPh>
    <rPh sb="4" eb="6">
      <t>サギョウ</t>
    </rPh>
    <phoneticPr fontId="3"/>
  </si>
  <si>
    <t>　危険作業等に伴う補正</t>
    <rPh sb="1" eb="3">
      <t>キケン</t>
    </rPh>
    <rPh sb="3" eb="5">
      <t>サギョウ</t>
    </rPh>
    <rPh sb="5" eb="6">
      <t>トウ</t>
    </rPh>
    <rPh sb="7" eb="8">
      <t>トモナ</t>
    </rPh>
    <rPh sb="9" eb="11">
      <t>ホセイ</t>
    </rPh>
    <phoneticPr fontId="3"/>
  </si>
  <si>
    <t>区分</t>
    <rPh sb="0" eb="2">
      <t>クブン</t>
    </rPh>
    <phoneticPr fontId="3"/>
  </si>
  <si>
    <t>危険場所</t>
    <rPh sb="0" eb="2">
      <t>キケン</t>
    </rPh>
    <rPh sb="2" eb="4">
      <t>バショ</t>
    </rPh>
    <phoneticPr fontId="3"/>
  </si>
  <si>
    <t>作業種別</t>
    <rPh sb="0" eb="2">
      <t>サギョウ</t>
    </rPh>
    <rPh sb="2" eb="4">
      <t>シュベツ</t>
    </rPh>
    <phoneticPr fontId="3"/>
  </si>
  <si>
    <t>複雑な制約のある作業</t>
    <rPh sb="0" eb="2">
      <t>フクザツ</t>
    </rPh>
    <rPh sb="3" eb="5">
      <t>セイヤク</t>
    </rPh>
    <rPh sb="8" eb="10">
      <t>サギョウ</t>
    </rPh>
    <phoneticPr fontId="3"/>
  </si>
  <si>
    <t>単純な制約のある作業</t>
    <rPh sb="0" eb="2">
      <t>タンジュン</t>
    </rPh>
    <rPh sb="3" eb="5">
      <t>セイヤク</t>
    </rPh>
    <rPh sb="8" eb="10">
      <t>サギョウ</t>
    </rPh>
    <phoneticPr fontId="3"/>
  </si>
  <si>
    <t>悪環境における作業</t>
    <rPh sb="0" eb="1">
      <t>アク</t>
    </rPh>
    <rPh sb="1" eb="3">
      <t>カンキョウ</t>
    </rPh>
    <rPh sb="7" eb="9">
      <t>サギョウ</t>
    </rPh>
    <phoneticPr fontId="3"/>
  </si>
  <si>
    <t>作業の制約</t>
    <rPh sb="0" eb="2">
      <t>サギョウ</t>
    </rPh>
    <rPh sb="3" eb="5">
      <t>セイヤク</t>
    </rPh>
    <phoneticPr fontId="3"/>
  </si>
  <si>
    <t>補正率</t>
    <rPh sb="0" eb="2">
      <t>ホセイ</t>
    </rPh>
    <rPh sb="2" eb="3">
      <t>リツ</t>
    </rPh>
    <phoneticPr fontId="3"/>
  </si>
  <si>
    <t>経過年数補正</t>
    <rPh sb="0" eb="2">
      <t>ケイカ</t>
    </rPh>
    <rPh sb="2" eb="4">
      <t>ネンスウ</t>
    </rPh>
    <rPh sb="4" eb="6">
      <t>ホセイ</t>
    </rPh>
    <phoneticPr fontId="3"/>
  </si>
  <si>
    <t>経過年数</t>
    <rPh sb="0" eb="2">
      <t>ケイカ</t>
    </rPh>
    <rPh sb="2" eb="4">
      <t>ネンスウ</t>
    </rPh>
    <phoneticPr fontId="3"/>
  </si>
  <si>
    <t>５年未満</t>
    <rPh sb="1" eb="2">
      <t>ネン</t>
    </rPh>
    <rPh sb="2" eb="4">
      <t>ミマン</t>
    </rPh>
    <phoneticPr fontId="3"/>
  </si>
  <si>
    <t>５年以上１０年未満</t>
    <rPh sb="1" eb="2">
      <t>ネン</t>
    </rPh>
    <rPh sb="2" eb="4">
      <t>イジョウ</t>
    </rPh>
    <rPh sb="6" eb="7">
      <t>ネン</t>
    </rPh>
    <rPh sb="7" eb="9">
      <t>ミマン</t>
    </rPh>
    <phoneticPr fontId="3"/>
  </si>
  <si>
    <t>１０年以上</t>
    <rPh sb="2" eb="3">
      <t>ネン</t>
    </rPh>
    <rPh sb="3" eb="5">
      <t>イジョウ</t>
    </rPh>
    <phoneticPr fontId="3"/>
  </si>
  <si>
    <t>　設備経過年数による補正</t>
    <phoneticPr fontId="3"/>
  </si>
  <si>
    <t>区分</t>
    <phoneticPr fontId="3"/>
  </si>
  <si>
    <t>受変電設備（面）</t>
    <rPh sb="6" eb="7">
      <t>メン</t>
    </rPh>
    <phoneticPr fontId="3"/>
  </si>
  <si>
    <t>配電設備（面）</t>
    <phoneticPr fontId="3"/>
  </si>
  <si>
    <t>直流電源設備（面）</t>
    <phoneticPr fontId="3"/>
  </si>
  <si>
    <t>監視制御装置（面）</t>
    <phoneticPr fontId="3"/>
  </si>
  <si>
    <t>データ処理設備（面）</t>
    <phoneticPr fontId="3"/>
  </si>
  <si>
    <t>遠隔監視設備（面）</t>
    <phoneticPr fontId="3"/>
  </si>
  <si>
    <t>自家発設備（高圧）（組）</t>
    <rPh sb="10" eb="11">
      <t>クミ</t>
    </rPh>
    <phoneticPr fontId="3"/>
  </si>
  <si>
    <t>自家発設備（低圧）（組）</t>
    <phoneticPr fontId="3"/>
  </si>
  <si>
    <t>小型無停電電源装置（組）</t>
    <phoneticPr fontId="3"/>
  </si>
  <si>
    <t>計装機器（台）</t>
    <rPh sb="5" eb="6">
      <t>ダイ</t>
    </rPh>
    <phoneticPr fontId="3"/>
  </si>
  <si>
    <t>取水設備（台）</t>
    <phoneticPr fontId="3"/>
  </si>
  <si>
    <t>ポンプ設備（台）</t>
    <phoneticPr fontId="3"/>
  </si>
  <si>
    <t>排水・排泥池設備（台）</t>
    <phoneticPr fontId="3"/>
  </si>
  <si>
    <t>加圧脱水設備（台）</t>
    <phoneticPr fontId="3"/>
  </si>
  <si>
    <t>苛性ソーダ注入設備（台）</t>
    <phoneticPr fontId="3"/>
  </si>
  <si>
    <t>粉末活性炭注入設備（台）</t>
    <phoneticPr fontId="3"/>
  </si>
  <si>
    <t>沈澱池設備（池）</t>
    <rPh sb="6" eb="7">
      <t>イケ</t>
    </rPh>
    <phoneticPr fontId="3"/>
  </si>
  <si>
    <t>急速ろ過設備（池）</t>
    <phoneticPr fontId="3"/>
  </si>
  <si>
    <t>膜ろ過設備（基）</t>
    <rPh sb="6" eb="7">
      <t>キ</t>
    </rPh>
    <phoneticPr fontId="3"/>
  </si>
  <si>
    <t>外灯（基）</t>
    <phoneticPr fontId="3"/>
  </si>
  <si>
    <t>次亜塩素酸注入設備（台）</t>
    <phoneticPr fontId="3"/>
  </si>
  <si>
    <t>空気調和機（台）</t>
    <phoneticPr fontId="3"/>
  </si>
  <si>
    <t>照明（か所）</t>
    <rPh sb="4" eb="5">
      <t>ショ</t>
    </rPh>
    <phoneticPr fontId="3"/>
  </si>
  <si>
    <t>危険箇所補正</t>
    <rPh sb="0" eb="2">
      <t>キケン</t>
    </rPh>
    <rPh sb="2" eb="4">
      <t>カショ</t>
    </rPh>
    <rPh sb="4" eb="6">
      <t>ホセイ</t>
    </rPh>
    <phoneticPr fontId="3"/>
  </si>
  <si>
    <t>施設名</t>
    <rPh sb="0" eb="2">
      <t>シセツ</t>
    </rPh>
    <rPh sb="2" eb="3">
      <t>メイ</t>
    </rPh>
    <phoneticPr fontId="3"/>
  </si>
  <si>
    <t>各機器点数</t>
    <rPh sb="0" eb="1">
      <t>カク</t>
    </rPh>
    <rPh sb="1" eb="3">
      <t>キキ</t>
    </rPh>
    <rPh sb="3" eb="5">
      <t>テンスウ</t>
    </rPh>
    <phoneticPr fontId="3"/>
  </si>
  <si>
    <t>　保全管理対象施設</t>
    <rPh sb="1" eb="3">
      <t>ホゼン</t>
    </rPh>
    <rPh sb="3" eb="5">
      <t>カンリ</t>
    </rPh>
    <rPh sb="5" eb="7">
      <t>タイショウ</t>
    </rPh>
    <rPh sb="7" eb="9">
      <t>シセツ</t>
    </rPh>
    <phoneticPr fontId="3"/>
  </si>
  <si>
    <t>定期点検（年回）</t>
    <rPh sb="0" eb="2">
      <t>テイキ</t>
    </rPh>
    <rPh sb="2" eb="4">
      <t>テンケン</t>
    </rPh>
    <rPh sb="5" eb="6">
      <t>ネン</t>
    </rPh>
    <rPh sb="6" eb="7">
      <t>カイ</t>
    </rPh>
    <phoneticPr fontId="3"/>
  </si>
  <si>
    <t>経過年数（年）</t>
    <rPh sb="0" eb="2">
      <t>ケイカ</t>
    </rPh>
    <rPh sb="2" eb="4">
      <t>ネンスウ</t>
    </rPh>
    <rPh sb="5" eb="6">
      <t>ネン</t>
    </rPh>
    <phoneticPr fontId="3"/>
  </si>
  <si>
    <t>日常点検（年回）</t>
    <rPh sb="0" eb="2">
      <t>ニチジョウ</t>
    </rPh>
    <rPh sb="2" eb="4">
      <t>テンケン</t>
    </rPh>
    <rPh sb="5" eb="6">
      <t>ネン</t>
    </rPh>
    <rPh sb="6" eb="7">
      <t>カイ</t>
    </rPh>
    <phoneticPr fontId="3"/>
  </si>
  <si>
    <t>　処理方式による補正</t>
    <rPh sb="1" eb="3">
      <t>ショリ</t>
    </rPh>
    <rPh sb="3" eb="5">
      <t>ホウシキ</t>
    </rPh>
    <rPh sb="8" eb="10">
      <t>ホセイ</t>
    </rPh>
    <phoneticPr fontId="3"/>
  </si>
  <si>
    <t>有・無</t>
    <rPh sb="0" eb="3">
      <t>ウム</t>
    </rPh>
    <phoneticPr fontId="8"/>
  </si>
  <si>
    <t>補  正  率</t>
    <rPh sb="0" eb="4">
      <t>ホセイ</t>
    </rPh>
    <rPh sb="6" eb="7">
      <t>リツ</t>
    </rPh>
    <phoneticPr fontId="8"/>
  </si>
  <si>
    <t>　・高度浄水処理方式</t>
    <rPh sb="2" eb="4">
      <t>コウド</t>
    </rPh>
    <rPh sb="4" eb="6">
      <t>ジョウスイ</t>
    </rPh>
    <rPh sb="6" eb="8">
      <t>ショリ</t>
    </rPh>
    <rPh sb="8" eb="10">
      <t>ホウシキ</t>
    </rPh>
    <phoneticPr fontId="3"/>
  </si>
  <si>
    <t>　・膜ろ過方式　・凝集沈澱ろ過方式</t>
    <rPh sb="2" eb="3">
      <t>マク</t>
    </rPh>
    <rPh sb="4" eb="5">
      <t>カ</t>
    </rPh>
    <rPh sb="5" eb="7">
      <t>ホウシキ</t>
    </rPh>
    <rPh sb="9" eb="11">
      <t>ギョウシュウ</t>
    </rPh>
    <rPh sb="11" eb="13">
      <t>チンデン</t>
    </rPh>
    <rPh sb="14" eb="15">
      <t>カ</t>
    </rPh>
    <rPh sb="15" eb="17">
      <t>ホウシキ</t>
    </rPh>
    <phoneticPr fontId="8"/>
  </si>
  <si>
    <t>処　理　方　式</t>
    <rPh sb="0" eb="1">
      <t>トコロ</t>
    </rPh>
    <rPh sb="2" eb="3">
      <t>リ</t>
    </rPh>
    <rPh sb="4" eb="5">
      <t>カタ</t>
    </rPh>
    <rPh sb="6" eb="7">
      <t>シキ</t>
    </rPh>
    <phoneticPr fontId="8"/>
  </si>
  <si>
    <t>水　運　用</t>
    <rPh sb="0" eb="1">
      <t>ミズ</t>
    </rPh>
    <rPh sb="2" eb="3">
      <t>ウン</t>
    </rPh>
    <rPh sb="4" eb="5">
      <t>ヨウ</t>
    </rPh>
    <phoneticPr fontId="3"/>
  </si>
  <si>
    <t>　・取水、配水施設が多いなど、水運用に高度な技術を要する場合</t>
    <rPh sb="2" eb="4">
      <t>シュスイ</t>
    </rPh>
    <rPh sb="5" eb="7">
      <t>ハイスイ</t>
    </rPh>
    <rPh sb="7" eb="9">
      <t>シセツ</t>
    </rPh>
    <rPh sb="10" eb="11">
      <t>オオ</t>
    </rPh>
    <rPh sb="15" eb="16">
      <t>ミズ</t>
    </rPh>
    <rPh sb="16" eb="18">
      <t>ウンヨウ</t>
    </rPh>
    <rPh sb="19" eb="21">
      <t>コウド</t>
    </rPh>
    <rPh sb="22" eb="24">
      <t>ギジュツ</t>
    </rPh>
    <rPh sb="25" eb="26">
      <t>ヨウ</t>
    </rPh>
    <rPh sb="28" eb="30">
      <t>バアイ</t>
    </rPh>
    <phoneticPr fontId="3"/>
  </si>
  <si>
    <t>　技術維持向上費補正</t>
    <rPh sb="1" eb="3">
      <t>ギジュツ</t>
    </rPh>
    <rPh sb="3" eb="5">
      <t>イジ</t>
    </rPh>
    <rPh sb="5" eb="7">
      <t>コウジョウ</t>
    </rPh>
    <rPh sb="7" eb="8">
      <t>ヒ</t>
    </rPh>
    <rPh sb="8" eb="10">
      <t>ホセイ</t>
    </rPh>
    <phoneticPr fontId="3"/>
  </si>
  <si>
    <t>　・消毒のみの浄水処理方式　・紫外線処理施設</t>
    <phoneticPr fontId="3"/>
  </si>
  <si>
    <t>　・除鉄・除マンガン設備、脱酸設備等による浄水処理方式</t>
    <phoneticPr fontId="3"/>
  </si>
  <si>
    <t>　　水道浄水施設管理技士３級、酸素欠乏・硫化水素危険作業主任者
　　電気工事士、特定化学物質作業主任者、危険物取扱者、ボイラー技士
　　玉掛技能者、エネルギー管理士等</t>
    <rPh sb="2" eb="4">
      <t>スイドウ</t>
    </rPh>
    <rPh sb="4" eb="12">
      <t>ジョウスイシセツカンリギシ</t>
    </rPh>
    <rPh sb="13" eb="14">
      <t>キュウ</t>
    </rPh>
    <rPh sb="15" eb="17">
      <t>サンソ</t>
    </rPh>
    <rPh sb="17" eb="19">
      <t>ケツボウ</t>
    </rPh>
    <rPh sb="20" eb="22">
      <t>リュウカ</t>
    </rPh>
    <rPh sb="22" eb="24">
      <t>スイソ</t>
    </rPh>
    <rPh sb="24" eb="26">
      <t>キケン</t>
    </rPh>
    <rPh sb="26" eb="28">
      <t>サギョウ</t>
    </rPh>
    <rPh sb="28" eb="31">
      <t>シュニンシャ</t>
    </rPh>
    <rPh sb="34" eb="36">
      <t>デンキ</t>
    </rPh>
    <rPh sb="36" eb="38">
      <t>コウジ</t>
    </rPh>
    <rPh sb="38" eb="39">
      <t>シ</t>
    </rPh>
    <rPh sb="40" eb="42">
      <t>トクテイ</t>
    </rPh>
    <rPh sb="42" eb="44">
      <t>カガク</t>
    </rPh>
    <rPh sb="44" eb="46">
      <t>ブッシツ</t>
    </rPh>
    <rPh sb="46" eb="48">
      <t>サギョウ</t>
    </rPh>
    <rPh sb="48" eb="51">
      <t>シュニンシャ</t>
    </rPh>
    <rPh sb="52" eb="55">
      <t>キケンブツ</t>
    </rPh>
    <rPh sb="55" eb="57">
      <t>トリアツカイ</t>
    </rPh>
    <rPh sb="57" eb="58">
      <t>シャ</t>
    </rPh>
    <rPh sb="63" eb="65">
      <t>ギシ</t>
    </rPh>
    <rPh sb="68" eb="69">
      <t>タマ</t>
    </rPh>
    <rPh sb="69" eb="70">
      <t>カ</t>
    </rPh>
    <rPh sb="70" eb="72">
      <t>ギノウ</t>
    </rPh>
    <rPh sb="72" eb="73">
      <t>シャ</t>
    </rPh>
    <rPh sb="79" eb="82">
      <t>カンリシ</t>
    </rPh>
    <rPh sb="82" eb="83">
      <t>トウ</t>
    </rPh>
    <phoneticPr fontId="3"/>
  </si>
  <si>
    <t>項　　目</t>
    <rPh sb="0" eb="1">
      <t>コウ</t>
    </rPh>
    <rPh sb="3" eb="4">
      <t>メ</t>
    </rPh>
    <phoneticPr fontId="3"/>
  </si>
  <si>
    <t>　技術士（上下水道部門）、水道浄水施設管理技士１級</t>
    <rPh sb="1" eb="3">
      <t>ギジュツ</t>
    </rPh>
    <rPh sb="3" eb="4">
      <t>シ</t>
    </rPh>
    <rPh sb="5" eb="7">
      <t>ジョウゲ</t>
    </rPh>
    <rPh sb="7" eb="9">
      <t>スイドウ</t>
    </rPh>
    <rPh sb="9" eb="11">
      <t>ブモン</t>
    </rPh>
    <rPh sb="13" eb="15">
      <t>スイドウ</t>
    </rPh>
    <rPh sb="15" eb="17">
      <t>ジョウスイ</t>
    </rPh>
    <rPh sb="17" eb="19">
      <t>シセツ</t>
    </rPh>
    <rPh sb="19" eb="21">
      <t>カンリ</t>
    </rPh>
    <rPh sb="21" eb="23">
      <t>ギシ</t>
    </rPh>
    <rPh sb="24" eb="25">
      <t>キュウ</t>
    </rPh>
    <phoneticPr fontId="3"/>
  </si>
  <si>
    <t>　水道浄水施設管理技士２級、電気主任技術者</t>
    <rPh sb="1" eb="3">
      <t>スイドウ</t>
    </rPh>
    <rPh sb="3" eb="5">
      <t>ジョウスイ</t>
    </rPh>
    <rPh sb="5" eb="7">
      <t>シセツ</t>
    </rPh>
    <rPh sb="7" eb="9">
      <t>カンリ</t>
    </rPh>
    <rPh sb="9" eb="11">
      <t>ギシ</t>
    </rPh>
    <rPh sb="12" eb="13">
      <t>キュウ</t>
    </rPh>
    <rPh sb="14" eb="16">
      <t>デンキ</t>
    </rPh>
    <rPh sb="16" eb="18">
      <t>シュニン</t>
    </rPh>
    <rPh sb="18" eb="21">
      <t>ギジュツシャ</t>
    </rPh>
    <phoneticPr fontId="8"/>
  </si>
  <si>
    <t>回数</t>
    <rPh sb="0" eb="2">
      <t>カイスウ</t>
    </rPh>
    <phoneticPr fontId="3"/>
  </si>
  <si>
    <t>小計</t>
    <rPh sb="0" eb="2">
      <t>ショウケイ</t>
    </rPh>
    <phoneticPr fontId="3"/>
  </si>
  <si>
    <t>時間(分)</t>
    <rPh sb="0" eb="2">
      <t>ジカン</t>
    </rPh>
    <rPh sb="3" eb="4">
      <t>フン</t>
    </rPh>
    <phoneticPr fontId="3"/>
  </si>
  <si>
    <t>移動時間（往復、分）</t>
    <rPh sb="0" eb="2">
      <t>イドウ</t>
    </rPh>
    <rPh sb="2" eb="4">
      <t>ジカン</t>
    </rPh>
    <rPh sb="5" eb="7">
      <t>オウフク</t>
    </rPh>
    <rPh sb="8" eb="9">
      <t>フン</t>
    </rPh>
    <phoneticPr fontId="3"/>
  </si>
  <si>
    <t>凝集剤注入設備（台）</t>
    <rPh sb="0" eb="2">
      <t>ギョウシュウ</t>
    </rPh>
    <rPh sb="2" eb="3">
      <t>ザイ</t>
    </rPh>
    <rPh sb="3" eb="5">
      <t>チュウニュウ</t>
    </rPh>
    <phoneticPr fontId="3"/>
  </si>
  <si>
    <t>修　繕　補　修　費</t>
    <rPh sb="0" eb="1">
      <t>オサム</t>
    </rPh>
    <rPh sb="2" eb="3">
      <t>ゼン</t>
    </rPh>
    <rPh sb="4" eb="5">
      <t>ホ</t>
    </rPh>
    <rPh sb="6" eb="7">
      <t>オサム</t>
    </rPh>
    <rPh sb="8" eb="9">
      <t>ヒ</t>
    </rPh>
    <phoneticPr fontId="8"/>
  </si>
  <si>
    <t>種　目</t>
    <rPh sb="0" eb="3">
      <t>シュモク</t>
    </rPh>
    <phoneticPr fontId="8"/>
  </si>
  <si>
    <t>形状・寸法</t>
    <rPh sb="0" eb="2">
      <t>ケイジョウ</t>
    </rPh>
    <rPh sb="3" eb="5">
      <t>スンポウ</t>
    </rPh>
    <phoneticPr fontId="8"/>
  </si>
  <si>
    <t>単位</t>
    <rPh sb="0" eb="2">
      <t>タンイ</t>
    </rPh>
    <phoneticPr fontId="8"/>
  </si>
  <si>
    <t>数量</t>
    <rPh sb="0" eb="2">
      <t>スウリョウ</t>
    </rPh>
    <phoneticPr fontId="8"/>
  </si>
  <si>
    <t>単　価</t>
    <rPh sb="0" eb="3">
      <t>タンカ</t>
    </rPh>
    <phoneticPr fontId="8"/>
  </si>
  <si>
    <t>金　額</t>
    <rPh sb="0" eb="3">
      <t>キンガク</t>
    </rPh>
    <phoneticPr fontId="8"/>
  </si>
  <si>
    <t>摘　　要</t>
    <rPh sb="0" eb="4">
      <t>テキヨウ</t>
    </rPh>
    <phoneticPr fontId="8"/>
  </si>
  <si>
    <t>計</t>
    <rPh sb="0" eb="1">
      <t>ケイ</t>
    </rPh>
    <phoneticPr fontId="8"/>
  </si>
  <si>
    <t>改め</t>
    <rPh sb="0" eb="1">
      <t>アラタ</t>
    </rPh>
    <phoneticPr fontId="8"/>
  </si>
  <si>
    <t>第５号代価表</t>
    <rPh sb="0" eb="1">
      <t>ダイ</t>
    </rPh>
    <rPh sb="2" eb="3">
      <t>ゴウ</t>
    </rPh>
    <rPh sb="3" eb="5">
      <t>ダイカ</t>
    </rPh>
    <rPh sb="5" eb="6">
      <t>ヒョウ</t>
    </rPh>
    <phoneticPr fontId="8"/>
  </si>
  <si>
    <t>第６号代価表</t>
    <rPh sb="0" eb="1">
      <t>ダイ</t>
    </rPh>
    <rPh sb="2" eb="3">
      <t>ゴウ</t>
    </rPh>
    <rPh sb="3" eb="5">
      <t>ダイカ</t>
    </rPh>
    <rPh sb="5" eb="6">
      <t>ヒョウ</t>
    </rPh>
    <phoneticPr fontId="8"/>
  </si>
  <si>
    <t>第７号代価表</t>
    <rPh sb="0" eb="1">
      <t>ダイ</t>
    </rPh>
    <rPh sb="2" eb="3">
      <t>ゴウ</t>
    </rPh>
    <rPh sb="3" eb="5">
      <t>ダイカ</t>
    </rPh>
    <rPh sb="5" eb="6">
      <t>ヒョウ</t>
    </rPh>
    <phoneticPr fontId="8"/>
  </si>
  <si>
    <t>費　目</t>
    <rPh sb="0" eb="3">
      <t>ヒモク</t>
    </rPh>
    <phoneticPr fontId="8"/>
  </si>
  <si>
    <t>工　種</t>
    <rPh sb="0" eb="1">
      <t>コウ</t>
    </rPh>
    <rPh sb="2" eb="3">
      <t>シュ</t>
    </rPh>
    <phoneticPr fontId="8"/>
  </si>
  <si>
    <t>種　別</t>
    <rPh sb="0" eb="3">
      <t>シュベツ</t>
    </rPh>
    <phoneticPr fontId="8"/>
  </si>
  <si>
    <t>細　別</t>
    <rPh sb="0" eb="3">
      <t>サイベツ</t>
    </rPh>
    <phoneticPr fontId="8"/>
  </si>
  <si>
    <t>金　　額</t>
    <rPh sb="0" eb="4">
      <t>キンガク</t>
    </rPh>
    <phoneticPr fontId="8"/>
  </si>
  <si>
    <t>業務委託費</t>
    <rPh sb="0" eb="2">
      <t>ギョウム</t>
    </rPh>
    <rPh sb="2" eb="5">
      <t>イタクヒ</t>
    </rPh>
    <phoneticPr fontId="8"/>
  </si>
  <si>
    <t>直接業務費</t>
    <rPh sb="0" eb="2">
      <t>チョクセツ</t>
    </rPh>
    <rPh sb="2" eb="5">
      <t>ギョウムヒ</t>
    </rPh>
    <phoneticPr fontId="8"/>
  </si>
  <si>
    <t>式</t>
    <rPh sb="0" eb="1">
      <t>シキ</t>
    </rPh>
    <phoneticPr fontId="8"/>
  </si>
  <si>
    <t>保全管理業務費</t>
    <rPh sb="0" eb="2">
      <t>ホゼン</t>
    </rPh>
    <rPh sb="2" eb="4">
      <t>カンリ</t>
    </rPh>
    <rPh sb="4" eb="6">
      <t>ギョウム</t>
    </rPh>
    <rPh sb="6" eb="7">
      <t>ヒ</t>
    </rPh>
    <phoneticPr fontId="8"/>
  </si>
  <si>
    <t>その他業務費</t>
    <rPh sb="2" eb="3">
      <t>ホカ</t>
    </rPh>
    <rPh sb="3" eb="5">
      <t>ギョウム</t>
    </rPh>
    <rPh sb="5" eb="6">
      <t>ヒ</t>
    </rPh>
    <phoneticPr fontId="8"/>
  </si>
  <si>
    <t>小計</t>
    <phoneticPr fontId="3"/>
  </si>
  <si>
    <t>直接経費</t>
    <rPh sb="0" eb="2">
      <t>チョクセツ</t>
    </rPh>
    <rPh sb="2" eb="4">
      <t>ケイヒ</t>
    </rPh>
    <phoneticPr fontId="8"/>
  </si>
  <si>
    <t>率計上</t>
    <rPh sb="0" eb="1">
      <t>リツ</t>
    </rPh>
    <rPh sb="1" eb="3">
      <t>ケイジョウ</t>
    </rPh>
    <phoneticPr fontId="3"/>
  </si>
  <si>
    <t>積み上げ分</t>
    <rPh sb="0" eb="1">
      <t>ツ</t>
    </rPh>
    <rPh sb="2" eb="3">
      <t>ア</t>
    </rPh>
    <rPh sb="4" eb="5">
      <t>フン</t>
    </rPh>
    <phoneticPr fontId="3"/>
  </si>
  <si>
    <t>技術経費</t>
    <rPh sb="0" eb="2">
      <t>ギジュツ</t>
    </rPh>
    <rPh sb="2" eb="4">
      <t>ケイヒ</t>
    </rPh>
    <phoneticPr fontId="8"/>
  </si>
  <si>
    <t>間接業務費</t>
    <rPh sb="0" eb="2">
      <t>カンセツ</t>
    </rPh>
    <rPh sb="2" eb="5">
      <t>ギョウムヒ</t>
    </rPh>
    <phoneticPr fontId="8"/>
  </si>
  <si>
    <t>業務原価</t>
    <rPh sb="0" eb="2">
      <t>ギョウム</t>
    </rPh>
    <rPh sb="2" eb="4">
      <t>ゲンカ</t>
    </rPh>
    <phoneticPr fontId="8"/>
  </si>
  <si>
    <t>諸経費</t>
    <rPh sb="0" eb="3">
      <t>ショケイヒ</t>
    </rPh>
    <phoneticPr fontId="8"/>
  </si>
  <si>
    <t>業務価格</t>
    <rPh sb="0" eb="2">
      <t>ギョウム</t>
    </rPh>
    <rPh sb="2" eb="4">
      <t>カカク</t>
    </rPh>
    <phoneticPr fontId="8"/>
  </si>
  <si>
    <t>消費税等相当額</t>
    <rPh sb="0" eb="3">
      <t>ショウヒゼイ</t>
    </rPh>
    <rPh sb="3" eb="4">
      <t>トウ</t>
    </rPh>
    <rPh sb="4" eb="7">
      <t>ソウトウガク</t>
    </rPh>
    <phoneticPr fontId="8"/>
  </si>
  <si>
    <t>時間</t>
    <rPh sb="0" eb="2">
      <t>ジカン</t>
    </rPh>
    <phoneticPr fontId="3"/>
  </si>
  <si>
    <t>機器点数</t>
    <rPh sb="0" eb="2">
      <t>キキ</t>
    </rPh>
    <rPh sb="2" eb="4">
      <t>テンスウ</t>
    </rPh>
    <phoneticPr fontId="3"/>
  </si>
  <si>
    <t>設備名</t>
    <rPh sb="0" eb="2">
      <t>セツビ</t>
    </rPh>
    <rPh sb="2" eb="3">
      <t>メイ</t>
    </rPh>
    <phoneticPr fontId="3"/>
  </si>
  <si>
    <t>小　　　　計</t>
    <rPh sb="0" eb="1">
      <t>ショウ</t>
    </rPh>
    <rPh sb="5" eb="6">
      <t>ケイ</t>
    </rPh>
    <phoneticPr fontId="3"/>
  </si>
  <si>
    <t>移動時間　合計</t>
    <rPh sb="0" eb="2">
      <t>イドウ</t>
    </rPh>
    <rPh sb="2" eb="4">
      <t>ジカン</t>
    </rPh>
    <rPh sb="5" eb="7">
      <t>ゴウケイ</t>
    </rPh>
    <phoneticPr fontId="3"/>
  </si>
  <si>
    <t>日常点検　所要時間計算表</t>
    <rPh sb="0" eb="2">
      <t>ニチジョウ</t>
    </rPh>
    <rPh sb="2" eb="4">
      <t>テンケン</t>
    </rPh>
    <rPh sb="5" eb="7">
      <t>ショヨウ</t>
    </rPh>
    <rPh sb="7" eb="9">
      <t>ジカン</t>
    </rPh>
    <rPh sb="9" eb="11">
      <t>ケイサン</t>
    </rPh>
    <rPh sb="11" eb="12">
      <t>ヒョウ</t>
    </rPh>
    <phoneticPr fontId="3"/>
  </si>
  <si>
    <t>定期点検　所要時間計算表</t>
    <rPh sb="0" eb="2">
      <t>テイキ</t>
    </rPh>
    <phoneticPr fontId="3"/>
  </si>
  <si>
    <t>４１～５０</t>
    <phoneticPr fontId="3"/>
  </si>
  <si>
    <t>５年～１０年</t>
    <rPh sb="1" eb="2">
      <t>ネン</t>
    </rPh>
    <rPh sb="5" eb="6">
      <t>ネン</t>
    </rPh>
    <phoneticPr fontId="3"/>
  </si>
  <si>
    <t>５年以下</t>
    <rPh sb="1" eb="2">
      <t>ネン</t>
    </rPh>
    <rPh sb="2" eb="4">
      <t>イカ</t>
    </rPh>
    <phoneticPr fontId="3"/>
  </si>
  <si>
    <t>　　　　年間総点検時間</t>
    <rPh sb="4" eb="6">
      <t>ネンカン</t>
    </rPh>
    <rPh sb="6" eb="7">
      <t>ソウ</t>
    </rPh>
    <rPh sb="7" eb="9">
      <t>テンケン</t>
    </rPh>
    <rPh sb="9" eb="11">
      <t>ジカン</t>
    </rPh>
    <phoneticPr fontId="3"/>
  </si>
  <si>
    <t>（分）</t>
    <rPh sb="1" eb="2">
      <t>フン</t>
    </rPh>
    <phoneticPr fontId="3"/>
  </si>
  <si>
    <t>表－３</t>
    <rPh sb="0" eb="1">
      <t>ヒョウ</t>
    </rPh>
    <phoneticPr fontId="3"/>
  </si>
  <si>
    <t>表－４</t>
    <rPh sb="0" eb="1">
      <t>ヒョウ</t>
    </rPh>
    <phoneticPr fontId="3"/>
  </si>
  <si>
    <t>表－５</t>
    <rPh sb="0" eb="1">
      <t>ヒョウ</t>
    </rPh>
    <phoneticPr fontId="3"/>
  </si>
  <si>
    <t>薬　品　等　調　達　費</t>
    <rPh sb="0" eb="1">
      <t>クスリ</t>
    </rPh>
    <rPh sb="2" eb="3">
      <t>ヒン</t>
    </rPh>
    <rPh sb="4" eb="5">
      <t>トウ</t>
    </rPh>
    <rPh sb="6" eb="7">
      <t>チョウ</t>
    </rPh>
    <rPh sb="8" eb="9">
      <t>タッ</t>
    </rPh>
    <rPh sb="10" eb="11">
      <t>ヒ</t>
    </rPh>
    <phoneticPr fontId="8"/>
  </si>
  <si>
    <t>関　連　業　務　委　託　費　</t>
    <phoneticPr fontId="3"/>
  </si>
  <si>
    <t>令和</t>
    <rPh sb="0" eb="2">
      <t>レイワ</t>
    </rPh>
    <phoneticPr fontId="3"/>
  </si>
  <si>
    <t>有</t>
    <rPh sb="0" eb="1">
      <t>アリ</t>
    </rPh>
    <phoneticPr fontId="3"/>
  </si>
  <si>
    <t>無</t>
    <rPh sb="0" eb="1">
      <t>ナシ</t>
    </rPh>
    <phoneticPr fontId="3"/>
  </si>
  <si>
    <t>深夜勤務時間　※１</t>
    <rPh sb="0" eb="2">
      <t>シンヤ</t>
    </rPh>
    <rPh sb="2" eb="4">
      <t>キンム</t>
    </rPh>
    <rPh sb="4" eb="6">
      <t>ジカン</t>
    </rPh>
    <phoneticPr fontId="8"/>
  </si>
  <si>
    <t>夜間勤務時間　※２</t>
    <rPh sb="0" eb="2">
      <t>ヤカン</t>
    </rPh>
    <rPh sb="2" eb="4">
      <t>キンム</t>
    </rPh>
    <rPh sb="4" eb="6">
      <t>ジカン</t>
    </rPh>
    <phoneticPr fontId="8"/>
  </si>
  <si>
    <t>※１　22～5時までの時間</t>
    <rPh sb="7" eb="8">
      <t>ジ</t>
    </rPh>
    <rPh sb="11" eb="13">
      <t>ジカン</t>
    </rPh>
    <phoneticPr fontId="3"/>
  </si>
  <si>
    <t>※２　日勤（9～17時）以外の勤務時間</t>
    <rPh sb="3" eb="5">
      <t>ニッキン</t>
    </rPh>
    <rPh sb="10" eb="11">
      <t>ジ</t>
    </rPh>
    <rPh sb="12" eb="14">
      <t>イガイ</t>
    </rPh>
    <rPh sb="15" eb="17">
      <t>キンム</t>
    </rPh>
    <rPh sb="17" eb="19">
      <t>ジカン</t>
    </rPh>
    <phoneticPr fontId="3"/>
  </si>
  <si>
    <t>　　例、水道用薬品等の調達事務業務</t>
    <rPh sb="2" eb="3">
      <t>レイ</t>
    </rPh>
    <rPh sb="4" eb="6">
      <t>スイドウ</t>
    </rPh>
    <rPh sb="6" eb="7">
      <t>ヨウ</t>
    </rPh>
    <rPh sb="7" eb="9">
      <t>ヤクヒン</t>
    </rPh>
    <rPh sb="9" eb="10">
      <t>トウ</t>
    </rPh>
    <rPh sb="11" eb="13">
      <t>チョウタツ</t>
    </rPh>
    <rPh sb="13" eb="15">
      <t>ジム</t>
    </rPh>
    <rPh sb="15" eb="17">
      <t>ギョウム</t>
    </rPh>
    <phoneticPr fontId="3"/>
  </si>
  <si>
    <t>種　　　　目</t>
    <rPh sb="0" eb="1">
      <t>シュ</t>
    </rPh>
    <rPh sb="5" eb="6">
      <t>メ</t>
    </rPh>
    <phoneticPr fontId="3"/>
  </si>
  <si>
    <t>数　量</t>
    <rPh sb="0" eb="1">
      <t>カズ</t>
    </rPh>
    <rPh sb="2" eb="3">
      <t>リョウ</t>
    </rPh>
    <phoneticPr fontId="3"/>
  </si>
  <si>
    <t>単　位</t>
    <rPh sb="0" eb="1">
      <t>タン</t>
    </rPh>
    <rPh sb="2" eb="3">
      <t>クライ</t>
    </rPh>
    <phoneticPr fontId="3"/>
  </si>
  <si>
    <t>金　額</t>
    <rPh sb="0" eb="1">
      <t>キン</t>
    </rPh>
    <rPh sb="2" eb="3">
      <t>ガク</t>
    </rPh>
    <phoneticPr fontId="3"/>
  </si>
  <si>
    <t>備　　　　考</t>
    <rPh sb="0" eb="1">
      <t>ビ</t>
    </rPh>
    <rPh sb="5" eb="6">
      <t>コウ</t>
    </rPh>
    <phoneticPr fontId="3"/>
  </si>
  <si>
    <t>※金額は直接業務費のみを記入</t>
    <rPh sb="1" eb="3">
      <t>キンガク</t>
    </rPh>
    <rPh sb="4" eb="6">
      <t>チョクセツ</t>
    </rPh>
    <rPh sb="6" eb="8">
      <t>ギョウム</t>
    </rPh>
    <rPh sb="8" eb="9">
      <t>ヒ</t>
    </rPh>
    <rPh sb="12" eb="14">
      <t>キニュウ</t>
    </rPh>
    <phoneticPr fontId="3"/>
  </si>
  <si>
    <t>　　例、ポンプ取替・ベアリング交換等</t>
    <rPh sb="2" eb="3">
      <t>レイ</t>
    </rPh>
    <rPh sb="7" eb="9">
      <t>トリカエ</t>
    </rPh>
    <rPh sb="15" eb="17">
      <t>コウカン</t>
    </rPh>
    <rPh sb="17" eb="18">
      <t>トウ</t>
    </rPh>
    <phoneticPr fontId="3"/>
  </si>
  <si>
    <t>　　例、次亜塩素酸ナトリウム・軽油・電力等</t>
    <rPh sb="2" eb="3">
      <t>レイ</t>
    </rPh>
    <rPh sb="4" eb="9">
      <t>ジアエンソサン</t>
    </rPh>
    <rPh sb="15" eb="17">
      <t>ケイユ</t>
    </rPh>
    <rPh sb="18" eb="20">
      <t>デンリョク</t>
    </rPh>
    <rPh sb="20" eb="21">
      <t>トウ</t>
    </rPh>
    <phoneticPr fontId="3"/>
  </si>
  <si>
    <t>単　　　　価</t>
    <rPh sb="0" eb="1">
      <t>タン</t>
    </rPh>
    <rPh sb="5" eb="6">
      <t>アタイ</t>
    </rPh>
    <phoneticPr fontId="3"/>
  </si>
  <si>
    <t>金　　　額</t>
    <rPh sb="0" eb="1">
      <t>キン</t>
    </rPh>
    <rPh sb="4" eb="5">
      <t>ガク</t>
    </rPh>
    <phoneticPr fontId="3"/>
  </si>
  <si>
    <t>　　例、除雪作業・電話交換設備保守点検等</t>
    <rPh sb="2" eb="3">
      <t>レイ</t>
    </rPh>
    <rPh sb="4" eb="6">
      <t>ジョセツ</t>
    </rPh>
    <rPh sb="6" eb="8">
      <t>サギョウ</t>
    </rPh>
    <rPh sb="9" eb="11">
      <t>デンワ</t>
    </rPh>
    <rPh sb="11" eb="13">
      <t>コウカン</t>
    </rPh>
    <rPh sb="13" eb="15">
      <t>セツビ</t>
    </rPh>
    <rPh sb="15" eb="17">
      <t>ホシュ</t>
    </rPh>
    <rPh sb="17" eb="19">
      <t>テンケン</t>
    </rPh>
    <rPh sb="19" eb="20">
      <t>トウ</t>
    </rPh>
    <phoneticPr fontId="3"/>
  </si>
  <si>
    <t>※金額は経費を含む金額を記入</t>
    <rPh sb="1" eb="3">
      <t>キンガク</t>
    </rPh>
    <rPh sb="4" eb="6">
      <t>ケイヒ</t>
    </rPh>
    <rPh sb="7" eb="8">
      <t>フク</t>
    </rPh>
    <rPh sb="9" eb="11">
      <t>キンガク</t>
    </rPh>
    <rPh sb="12" eb="14">
      <t>キニュウ</t>
    </rPh>
    <phoneticPr fontId="3"/>
  </si>
  <si>
    <t>（３）その他業務費</t>
    <rPh sb="5" eb="6">
      <t>ホカ</t>
    </rPh>
    <rPh sb="6" eb="8">
      <t>ギョウム</t>
    </rPh>
    <rPh sb="8" eb="9">
      <t>ヒ</t>
    </rPh>
    <phoneticPr fontId="3"/>
  </si>
  <si>
    <t>（４）修繕補修費</t>
    <rPh sb="3" eb="5">
      <t>シュウゼン</t>
    </rPh>
    <rPh sb="5" eb="7">
      <t>ホシュウ</t>
    </rPh>
    <rPh sb="7" eb="8">
      <t>ヒ</t>
    </rPh>
    <phoneticPr fontId="3"/>
  </si>
  <si>
    <t>（５）直接経費（積上げ分）</t>
    <rPh sb="3" eb="5">
      <t>チョクセツ</t>
    </rPh>
    <rPh sb="5" eb="7">
      <t>ケイヒ</t>
    </rPh>
    <rPh sb="8" eb="10">
      <t>ツミア</t>
    </rPh>
    <rPh sb="11" eb="12">
      <t>フン</t>
    </rPh>
    <phoneticPr fontId="3"/>
  </si>
  <si>
    <t>（６）薬品調達業務</t>
    <rPh sb="3" eb="5">
      <t>ヤクヒン</t>
    </rPh>
    <rPh sb="5" eb="7">
      <t>チョウタツ</t>
    </rPh>
    <rPh sb="7" eb="9">
      <t>ギョウム</t>
    </rPh>
    <phoneticPr fontId="3"/>
  </si>
  <si>
    <t>（７）関連業務委託費</t>
    <rPh sb="3" eb="5">
      <t>カンレン</t>
    </rPh>
    <rPh sb="5" eb="7">
      <t>ギョウム</t>
    </rPh>
    <rPh sb="7" eb="9">
      <t>イタク</t>
    </rPh>
    <rPh sb="9" eb="10">
      <t>ヒ</t>
    </rPh>
    <phoneticPr fontId="3"/>
  </si>
  <si>
    <t>　　例、点検用車両等</t>
    <rPh sb="2" eb="3">
      <t>レイ</t>
    </rPh>
    <rPh sb="4" eb="7">
      <t>テンケンヨウ</t>
    </rPh>
    <rPh sb="7" eb="9">
      <t>シャリョウ</t>
    </rPh>
    <rPh sb="9" eb="10">
      <t>トウ</t>
    </rPh>
    <phoneticPr fontId="3"/>
  </si>
  <si>
    <t>～</t>
    <phoneticPr fontId="3"/>
  </si>
  <si>
    <t>移動開始場所</t>
    <rPh sb="0" eb="2">
      <t>イドウ</t>
    </rPh>
    <rPh sb="2" eb="4">
      <t>カイシ</t>
    </rPh>
    <rPh sb="4" eb="6">
      <t>バショ</t>
    </rPh>
    <phoneticPr fontId="3"/>
  </si>
  <si>
    <t>有（１つ）</t>
    <rPh sb="0" eb="1">
      <t>アリ</t>
    </rPh>
    <phoneticPr fontId="3"/>
  </si>
  <si>
    <t>有（２つ以上）</t>
    <rPh sb="0" eb="1">
      <t>アリ</t>
    </rPh>
    <rPh sb="4" eb="6">
      <t>イジョウ</t>
    </rPh>
    <phoneticPr fontId="3"/>
  </si>
  <si>
    <t>無</t>
    <rPh sb="0" eb="1">
      <t>ナシ</t>
    </rPh>
    <phoneticPr fontId="3"/>
  </si>
  <si>
    <t>有（２つ）</t>
    <rPh sb="0" eb="1">
      <t>アリ</t>
    </rPh>
    <phoneticPr fontId="3"/>
  </si>
  <si>
    <t>有（３つ）</t>
    <rPh sb="0" eb="1">
      <t>アリ</t>
    </rPh>
    <phoneticPr fontId="3"/>
  </si>
  <si>
    <t>有（４つ）</t>
    <rPh sb="0" eb="1">
      <t>アリ</t>
    </rPh>
    <phoneticPr fontId="3"/>
  </si>
  <si>
    <t>有（５つ以上）</t>
    <rPh sb="0" eb="1">
      <t>アリ</t>
    </rPh>
    <rPh sb="4" eb="6">
      <t>イジョウ</t>
    </rPh>
    <phoneticPr fontId="3"/>
  </si>
  <si>
    <t>定　　期　　点　　検　　（年間）</t>
    <rPh sb="0" eb="1">
      <t>テイ</t>
    </rPh>
    <rPh sb="3" eb="4">
      <t>キ</t>
    </rPh>
    <rPh sb="6" eb="7">
      <t>テン</t>
    </rPh>
    <rPh sb="9" eb="10">
      <t>ケン</t>
    </rPh>
    <rPh sb="13" eb="15">
      <t>ネンカン</t>
    </rPh>
    <phoneticPr fontId="3"/>
  </si>
  <si>
    <t>通　　常　　点　　検　　（年間）</t>
    <rPh sb="0" eb="1">
      <t>ツウ</t>
    </rPh>
    <rPh sb="3" eb="4">
      <t>ツネ</t>
    </rPh>
    <rPh sb="6" eb="7">
      <t>テン</t>
    </rPh>
    <rPh sb="9" eb="10">
      <t>ケン</t>
    </rPh>
    <rPh sb="13" eb="15">
      <t>ネンカン</t>
    </rPh>
    <phoneticPr fontId="3"/>
  </si>
  <si>
    <t>受変電設備</t>
    <phoneticPr fontId="3"/>
  </si>
  <si>
    <t>面</t>
    <phoneticPr fontId="3"/>
  </si>
  <si>
    <t>配電設備</t>
    <phoneticPr fontId="3"/>
  </si>
  <si>
    <t>組</t>
    <phoneticPr fontId="3"/>
  </si>
  <si>
    <t>台</t>
    <phoneticPr fontId="3"/>
  </si>
  <si>
    <t>か所</t>
    <rPh sb="1" eb="2">
      <t>ショ</t>
    </rPh>
    <phoneticPr fontId="3"/>
  </si>
  <si>
    <t>基</t>
    <rPh sb="0" eb="1">
      <t>キ</t>
    </rPh>
    <phoneticPr fontId="3"/>
  </si>
  <si>
    <t>池</t>
    <rPh sb="0" eb="1">
      <t>イケ</t>
    </rPh>
    <phoneticPr fontId="3"/>
  </si>
  <si>
    <t>自家発設備（高圧）</t>
    <phoneticPr fontId="3"/>
  </si>
  <si>
    <t>自家発設備（低圧）</t>
    <phoneticPr fontId="3"/>
  </si>
  <si>
    <t>直流電源設備</t>
    <phoneticPr fontId="3"/>
  </si>
  <si>
    <t>小型無停電電源装置</t>
    <phoneticPr fontId="3"/>
  </si>
  <si>
    <t>監視制御装置</t>
    <phoneticPr fontId="3"/>
  </si>
  <si>
    <t>データ処理設備</t>
    <phoneticPr fontId="3"/>
  </si>
  <si>
    <t>計装機器</t>
    <phoneticPr fontId="3"/>
  </si>
  <si>
    <t>遠隔監視設備</t>
    <phoneticPr fontId="3"/>
  </si>
  <si>
    <t>取水設備</t>
    <phoneticPr fontId="3"/>
  </si>
  <si>
    <t>ポンプ設備</t>
    <phoneticPr fontId="3"/>
  </si>
  <si>
    <t>沈澱池設備</t>
    <phoneticPr fontId="3"/>
  </si>
  <si>
    <t>急速ろ過設備</t>
    <phoneticPr fontId="3"/>
  </si>
  <si>
    <t>膜ろ過設備</t>
    <phoneticPr fontId="3"/>
  </si>
  <si>
    <t>排水・排泥池設備</t>
    <phoneticPr fontId="3"/>
  </si>
  <si>
    <t>加圧脱水設備</t>
    <phoneticPr fontId="3"/>
  </si>
  <si>
    <t>次亜塩素酸注入設備</t>
    <phoneticPr fontId="3"/>
  </si>
  <si>
    <t>凝集剤注入設備</t>
    <rPh sb="0" eb="2">
      <t>ギョウシュウ</t>
    </rPh>
    <rPh sb="2" eb="3">
      <t>ザイ</t>
    </rPh>
    <phoneticPr fontId="3"/>
  </si>
  <si>
    <t>苛性ソーダ注入設備</t>
    <phoneticPr fontId="3"/>
  </si>
  <si>
    <t>外灯</t>
    <phoneticPr fontId="3"/>
  </si>
  <si>
    <t>照明</t>
    <phoneticPr fontId="3"/>
  </si>
  <si>
    <t>空気調和機</t>
    <phoneticPr fontId="3"/>
  </si>
  <si>
    <t>　　　　　　　　　　　　　＝　年間総点検時間（分）　÷　60（分）　÷　所定労働時間</t>
    <rPh sb="15" eb="17">
      <t>ネンカン</t>
    </rPh>
    <rPh sb="17" eb="18">
      <t>ソウ</t>
    </rPh>
    <rPh sb="18" eb="20">
      <t>テンケン</t>
    </rPh>
    <rPh sb="20" eb="22">
      <t>ジカン</t>
    </rPh>
    <rPh sb="23" eb="24">
      <t>フン</t>
    </rPh>
    <rPh sb="31" eb="32">
      <t>フン</t>
    </rPh>
    <rPh sb="36" eb="38">
      <t>ショテイ</t>
    </rPh>
    <rPh sb="38" eb="40">
      <t>ロウドウ</t>
    </rPh>
    <rPh sb="40" eb="42">
      <t>ジカン</t>
    </rPh>
    <phoneticPr fontId="3"/>
  </si>
  <si>
    <t>　　　　　　　　　　　　　＝</t>
    <phoneticPr fontId="3"/>
  </si>
  <si>
    <t>（分）＋</t>
    <rPh sb="1" eb="2">
      <t>フン</t>
    </rPh>
    <phoneticPr fontId="3"/>
  </si>
  <si>
    <t>補正後　小計</t>
    <rPh sb="0" eb="2">
      <t>ホセイ</t>
    </rPh>
    <rPh sb="2" eb="3">
      <t>ゴ</t>
    </rPh>
    <rPh sb="4" eb="6">
      <t>ショウケイ</t>
    </rPh>
    <phoneticPr fontId="3"/>
  </si>
  <si>
    <t>定期点検人数（人）</t>
    <rPh sb="0" eb="2">
      <t>テイキ</t>
    </rPh>
    <rPh sb="2" eb="4">
      <t>テンケン</t>
    </rPh>
    <rPh sb="4" eb="6">
      <t>ニンズウ</t>
    </rPh>
    <rPh sb="7" eb="8">
      <t>ニン</t>
    </rPh>
    <phoneticPr fontId="3"/>
  </si>
  <si>
    <t>日常点検人数（人）</t>
    <rPh sb="0" eb="2">
      <t>ニチジョウ</t>
    </rPh>
    <rPh sb="2" eb="4">
      <t>テンケン</t>
    </rPh>
    <rPh sb="4" eb="6">
      <t>ニンズウ</t>
    </rPh>
    <rPh sb="7" eb="8">
      <t>ニン</t>
    </rPh>
    <phoneticPr fontId="3"/>
  </si>
  <si>
    <t>（２）保全管理業務費（日常・定期点検以外の点検等）</t>
    <rPh sb="3" eb="5">
      <t>ホゼン</t>
    </rPh>
    <rPh sb="5" eb="7">
      <t>カンリ</t>
    </rPh>
    <rPh sb="7" eb="9">
      <t>ギョウム</t>
    </rPh>
    <rPh sb="9" eb="10">
      <t>ヒ</t>
    </rPh>
    <rPh sb="11" eb="13">
      <t>ニチジョウ</t>
    </rPh>
    <rPh sb="14" eb="16">
      <t>テイキ</t>
    </rPh>
    <rPh sb="16" eb="18">
      <t>テンケン</t>
    </rPh>
    <rPh sb="18" eb="20">
      <t>イガイ</t>
    </rPh>
    <rPh sb="21" eb="23">
      <t>テンケン</t>
    </rPh>
    <rPh sb="23" eb="24">
      <t>トウ</t>
    </rPh>
    <phoneticPr fontId="3"/>
  </si>
  <si>
    <t>　　例、自家用電気工作物保守点検、地下タンク機密点検、監視制御システム保守点検　等</t>
    <rPh sb="2" eb="3">
      <t>レイ</t>
    </rPh>
    <rPh sb="4" eb="7">
      <t>ジカヨウ</t>
    </rPh>
    <rPh sb="7" eb="9">
      <t>デンキ</t>
    </rPh>
    <rPh sb="9" eb="10">
      <t>コウ</t>
    </rPh>
    <rPh sb="10" eb="12">
      <t>サクモツ</t>
    </rPh>
    <rPh sb="12" eb="14">
      <t>ホシュ</t>
    </rPh>
    <rPh sb="14" eb="16">
      <t>テンケン</t>
    </rPh>
    <rPh sb="17" eb="19">
      <t>チカ</t>
    </rPh>
    <rPh sb="22" eb="24">
      <t>キミツ</t>
    </rPh>
    <rPh sb="24" eb="26">
      <t>テンケン</t>
    </rPh>
    <rPh sb="27" eb="29">
      <t>カンシ</t>
    </rPh>
    <rPh sb="29" eb="31">
      <t>セイギョ</t>
    </rPh>
    <rPh sb="35" eb="37">
      <t>ホシュ</t>
    </rPh>
    <rPh sb="37" eb="39">
      <t>テンケン</t>
    </rPh>
    <rPh sb="40" eb="41">
      <t>トウ</t>
    </rPh>
    <phoneticPr fontId="3"/>
  </si>
  <si>
    <t>※金額は直接業務費のみを記入</t>
    <phoneticPr fontId="3"/>
  </si>
  <si>
    <t>日常点検の危険個所補正</t>
    <rPh sb="0" eb="2">
      <t>ニチジョウ</t>
    </rPh>
    <rPh sb="2" eb="4">
      <t>テンケン</t>
    </rPh>
    <rPh sb="5" eb="7">
      <t>キケン</t>
    </rPh>
    <rPh sb="7" eb="9">
      <t>カショ</t>
    </rPh>
    <rPh sb="9" eb="11">
      <t>ホセイ</t>
    </rPh>
    <phoneticPr fontId="3"/>
  </si>
  <si>
    <t>対象地域</t>
    <rPh sb="0" eb="2">
      <t>タイショウ</t>
    </rPh>
    <rPh sb="2" eb="4">
      <t>チイキ</t>
    </rPh>
    <phoneticPr fontId="3"/>
  </si>
  <si>
    <t>北海道　平成３１年度単価</t>
    <rPh sb="0" eb="3">
      <t>ホッカイドウ</t>
    </rPh>
    <rPh sb="4" eb="6">
      <t>ヘイセイ</t>
    </rPh>
    <rPh sb="8" eb="10">
      <t>ネンド</t>
    </rPh>
    <rPh sb="10" eb="12">
      <t>タンカ</t>
    </rPh>
    <phoneticPr fontId="3"/>
  </si>
  <si>
    <t>北海道　平成３０年度単価</t>
    <rPh sb="0" eb="3">
      <t>ホッカイドウ</t>
    </rPh>
    <rPh sb="4" eb="6">
      <t>ヘイセイ</t>
    </rPh>
    <rPh sb="8" eb="10">
      <t>ネンド</t>
    </rPh>
    <rPh sb="10" eb="12">
      <t>タンカ</t>
    </rPh>
    <phoneticPr fontId="3"/>
  </si>
  <si>
    <t>北海道　平成２９年度単価</t>
    <rPh sb="0" eb="3">
      <t>ホッカイドウ</t>
    </rPh>
    <rPh sb="4" eb="6">
      <t>ヘイセイ</t>
    </rPh>
    <rPh sb="8" eb="10">
      <t>ネンド</t>
    </rPh>
    <rPh sb="10" eb="12">
      <t>タンカ</t>
    </rPh>
    <phoneticPr fontId="3"/>
  </si>
  <si>
    <t>北海道　平成２８年度単価</t>
    <rPh sb="0" eb="3">
      <t>ホッカイドウ</t>
    </rPh>
    <rPh sb="4" eb="6">
      <t>ヘイセイ</t>
    </rPh>
    <rPh sb="8" eb="10">
      <t>ネンド</t>
    </rPh>
    <rPh sb="10" eb="12">
      <t>タンカ</t>
    </rPh>
    <phoneticPr fontId="3"/>
  </si>
  <si>
    <t>北海道　平成２７年度単価</t>
    <rPh sb="0" eb="3">
      <t>ホッカイドウ</t>
    </rPh>
    <rPh sb="4" eb="6">
      <t>ヘイセイ</t>
    </rPh>
    <rPh sb="8" eb="10">
      <t>ネンド</t>
    </rPh>
    <rPh sb="10" eb="12">
      <t>タンカ</t>
    </rPh>
    <phoneticPr fontId="3"/>
  </si>
  <si>
    <t>宮城　平成３１年度単価</t>
    <rPh sb="0" eb="2">
      <t>ミヤギ</t>
    </rPh>
    <rPh sb="3" eb="5">
      <t>ヘイセイ</t>
    </rPh>
    <rPh sb="7" eb="9">
      <t>ネンド</t>
    </rPh>
    <rPh sb="9" eb="11">
      <t>タンカ</t>
    </rPh>
    <phoneticPr fontId="3"/>
  </si>
  <si>
    <t>宮城　平成３０年度単価</t>
    <rPh sb="0" eb="2">
      <t>ミヤギ</t>
    </rPh>
    <rPh sb="3" eb="5">
      <t>ヘイセイ</t>
    </rPh>
    <rPh sb="7" eb="9">
      <t>ネンド</t>
    </rPh>
    <rPh sb="9" eb="11">
      <t>タンカ</t>
    </rPh>
    <phoneticPr fontId="3"/>
  </si>
  <si>
    <t>宮城　平成２９年度単価</t>
    <rPh sb="0" eb="2">
      <t>ミヤギ</t>
    </rPh>
    <rPh sb="3" eb="5">
      <t>ヘイセイ</t>
    </rPh>
    <rPh sb="7" eb="9">
      <t>ネンド</t>
    </rPh>
    <rPh sb="9" eb="11">
      <t>タンカ</t>
    </rPh>
    <phoneticPr fontId="3"/>
  </si>
  <si>
    <t>宮城　平成２８年度単価</t>
    <rPh sb="0" eb="2">
      <t>ミヤギ</t>
    </rPh>
    <rPh sb="3" eb="5">
      <t>ヘイセイ</t>
    </rPh>
    <rPh sb="7" eb="9">
      <t>ネンド</t>
    </rPh>
    <rPh sb="9" eb="11">
      <t>タンカ</t>
    </rPh>
    <phoneticPr fontId="3"/>
  </si>
  <si>
    <t>宮城　平成２７年度単価</t>
    <rPh sb="0" eb="2">
      <t>ミヤギ</t>
    </rPh>
    <rPh sb="3" eb="5">
      <t>ヘイセイ</t>
    </rPh>
    <rPh sb="7" eb="9">
      <t>ネンド</t>
    </rPh>
    <rPh sb="9" eb="11">
      <t>タンカ</t>
    </rPh>
    <phoneticPr fontId="3"/>
  </si>
  <si>
    <t>東京　平成３１年度単価</t>
    <rPh sb="0" eb="2">
      <t>トウキョウ</t>
    </rPh>
    <rPh sb="3" eb="5">
      <t>ヘイセイ</t>
    </rPh>
    <rPh sb="7" eb="9">
      <t>ネンド</t>
    </rPh>
    <rPh sb="9" eb="11">
      <t>タンカ</t>
    </rPh>
    <phoneticPr fontId="3"/>
  </si>
  <si>
    <t>東京　平成３０年度単価</t>
    <rPh sb="0" eb="2">
      <t>トウキョウ</t>
    </rPh>
    <rPh sb="3" eb="5">
      <t>ヘイセイ</t>
    </rPh>
    <rPh sb="7" eb="9">
      <t>ネンド</t>
    </rPh>
    <rPh sb="9" eb="11">
      <t>タンカ</t>
    </rPh>
    <phoneticPr fontId="3"/>
  </si>
  <si>
    <t>東京　平成２９年度単価</t>
    <rPh sb="0" eb="2">
      <t>トウキョウ</t>
    </rPh>
    <rPh sb="3" eb="5">
      <t>ヘイセイ</t>
    </rPh>
    <rPh sb="7" eb="9">
      <t>ネンド</t>
    </rPh>
    <rPh sb="9" eb="11">
      <t>タンカ</t>
    </rPh>
    <phoneticPr fontId="3"/>
  </si>
  <si>
    <t>東京　平成２８年度単価</t>
    <rPh sb="0" eb="2">
      <t>トウキョウ</t>
    </rPh>
    <rPh sb="3" eb="5">
      <t>ヘイセイ</t>
    </rPh>
    <rPh sb="7" eb="9">
      <t>ネンド</t>
    </rPh>
    <rPh sb="9" eb="11">
      <t>タンカ</t>
    </rPh>
    <phoneticPr fontId="3"/>
  </si>
  <si>
    <t>東京　平成２７年度単価</t>
    <rPh sb="0" eb="2">
      <t>トウキョウ</t>
    </rPh>
    <rPh sb="3" eb="5">
      <t>ヘイセイ</t>
    </rPh>
    <rPh sb="7" eb="9">
      <t>ネンド</t>
    </rPh>
    <rPh sb="9" eb="11">
      <t>タンカ</t>
    </rPh>
    <phoneticPr fontId="3"/>
  </si>
  <si>
    <t>新潟　平成３１年度単価</t>
    <rPh sb="0" eb="2">
      <t>ニイガタ</t>
    </rPh>
    <rPh sb="3" eb="5">
      <t>ヘイセイ</t>
    </rPh>
    <rPh sb="7" eb="11">
      <t>ネンドタンカ</t>
    </rPh>
    <phoneticPr fontId="3"/>
  </si>
  <si>
    <t>新潟　平成３０年度単価</t>
    <rPh sb="0" eb="2">
      <t>ニイガタ</t>
    </rPh>
    <rPh sb="3" eb="5">
      <t>ヘイセイ</t>
    </rPh>
    <rPh sb="7" eb="11">
      <t>ネンドタンカ</t>
    </rPh>
    <phoneticPr fontId="3"/>
  </si>
  <si>
    <t>新潟　平成２９年度単価</t>
    <rPh sb="0" eb="2">
      <t>ニイガタ</t>
    </rPh>
    <rPh sb="3" eb="5">
      <t>ヘイセイ</t>
    </rPh>
    <rPh sb="7" eb="11">
      <t>ネンドタンカ</t>
    </rPh>
    <phoneticPr fontId="3"/>
  </si>
  <si>
    <t>新潟　平成２８年度単価</t>
    <rPh sb="0" eb="2">
      <t>ニイガタ</t>
    </rPh>
    <rPh sb="3" eb="5">
      <t>ヘイセイ</t>
    </rPh>
    <rPh sb="7" eb="11">
      <t>ネンドタンカ</t>
    </rPh>
    <phoneticPr fontId="3"/>
  </si>
  <si>
    <t>新潟　平成２７年度単価</t>
    <rPh sb="0" eb="2">
      <t>ニイガタ</t>
    </rPh>
    <rPh sb="3" eb="5">
      <t>ヘイセイ</t>
    </rPh>
    <rPh sb="7" eb="11">
      <t>ネンドタンカ</t>
    </rPh>
    <phoneticPr fontId="3"/>
  </si>
  <si>
    <t>愛知　平成３１年度単価</t>
    <rPh sb="0" eb="2">
      <t>アイチ</t>
    </rPh>
    <rPh sb="3" eb="5">
      <t>ヘイセイ</t>
    </rPh>
    <rPh sb="7" eb="11">
      <t>ネンドタンカ</t>
    </rPh>
    <phoneticPr fontId="3"/>
  </si>
  <si>
    <t>愛知　平成３０年度単価</t>
    <rPh sb="0" eb="2">
      <t>アイチ</t>
    </rPh>
    <rPh sb="3" eb="5">
      <t>ヘイセイ</t>
    </rPh>
    <rPh sb="7" eb="11">
      <t>ネンドタンカ</t>
    </rPh>
    <phoneticPr fontId="3"/>
  </si>
  <si>
    <t>愛知　平成２９年度単価</t>
    <rPh sb="0" eb="2">
      <t>アイチ</t>
    </rPh>
    <rPh sb="3" eb="5">
      <t>ヘイセイ</t>
    </rPh>
    <rPh sb="7" eb="11">
      <t>ネンドタンカ</t>
    </rPh>
    <phoneticPr fontId="3"/>
  </si>
  <si>
    <t>愛知　平成２８年度単価</t>
    <rPh sb="0" eb="2">
      <t>アイチ</t>
    </rPh>
    <rPh sb="3" eb="5">
      <t>ヘイセイ</t>
    </rPh>
    <rPh sb="7" eb="11">
      <t>ネンドタンカ</t>
    </rPh>
    <phoneticPr fontId="3"/>
  </si>
  <si>
    <t>愛知　平成２７年度単価</t>
    <rPh sb="0" eb="2">
      <t>アイチ</t>
    </rPh>
    <rPh sb="3" eb="5">
      <t>ヘイセイ</t>
    </rPh>
    <rPh sb="7" eb="11">
      <t>ネンドタンカ</t>
    </rPh>
    <phoneticPr fontId="3"/>
  </si>
  <si>
    <t>大阪　平成３１年度単価</t>
    <rPh sb="0" eb="2">
      <t>オオサカ</t>
    </rPh>
    <rPh sb="3" eb="5">
      <t>ヘイセイ</t>
    </rPh>
    <rPh sb="7" eb="11">
      <t>ネンドタンカ</t>
    </rPh>
    <phoneticPr fontId="3"/>
  </si>
  <si>
    <t>大阪　平成３０年度単価</t>
    <rPh sb="0" eb="2">
      <t>オオサカ</t>
    </rPh>
    <rPh sb="3" eb="5">
      <t>ヘイセイ</t>
    </rPh>
    <rPh sb="7" eb="11">
      <t>ネンドタンカ</t>
    </rPh>
    <phoneticPr fontId="3"/>
  </si>
  <si>
    <t>大阪　平成２９年度単価</t>
    <rPh sb="0" eb="2">
      <t>オオサカ</t>
    </rPh>
    <rPh sb="3" eb="5">
      <t>ヘイセイ</t>
    </rPh>
    <rPh sb="7" eb="11">
      <t>ネンドタンカ</t>
    </rPh>
    <phoneticPr fontId="3"/>
  </si>
  <si>
    <t>大阪　平成２８年度単価</t>
    <rPh sb="0" eb="2">
      <t>オオサカ</t>
    </rPh>
    <rPh sb="3" eb="5">
      <t>ヘイセイ</t>
    </rPh>
    <rPh sb="7" eb="11">
      <t>ネンドタンカ</t>
    </rPh>
    <phoneticPr fontId="3"/>
  </si>
  <si>
    <t>大阪　平成２７年度単価</t>
    <rPh sb="0" eb="2">
      <t>オオサカ</t>
    </rPh>
    <rPh sb="3" eb="5">
      <t>ヘイセイ</t>
    </rPh>
    <rPh sb="7" eb="11">
      <t>ネンドタンカ</t>
    </rPh>
    <phoneticPr fontId="3"/>
  </si>
  <si>
    <t>広島　平成３１年度単価</t>
    <rPh sb="0" eb="2">
      <t>ヒロシマ</t>
    </rPh>
    <rPh sb="3" eb="5">
      <t>ヘイセイ</t>
    </rPh>
    <rPh sb="7" eb="11">
      <t>ネンドタンカ</t>
    </rPh>
    <phoneticPr fontId="3"/>
  </si>
  <si>
    <t>広島　平成３０年度単価</t>
    <rPh sb="0" eb="2">
      <t>ヒロシマ</t>
    </rPh>
    <rPh sb="3" eb="5">
      <t>ヘイセイ</t>
    </rPh>
    <rPh sb="7" eb="11">
      <t>ネンドタンカ</t>
    </rPh>
    <phoneticPr fontId="3"/>
  </si>
  <si>
    <t>広島　平成２９年度単価</t>
    <rPh sb="0" eb="2">
      <t>ヒロシマ</t>
    </rPh>
    <rPh sb="3" eb="5">
      <t>ヘイセイ</t>
    </rPh>
    <rPh sb="7" eb="11">
      <t>ネンドタンカ</t>
    </rPh>
    <phoneticPr fontId="3"/>
  </si>
  <si>
    <t>広島　平成２８年度単価</t>
    <rPh sb="0" eb="2">
      <t>ヒロシマ</t>
    </rPh>
    <rPh sb="3" eb="5">
      <t>ヘイセイ</t>
    </rPh>
    <rPh sb="7" eb="11">
      <t>ネンドタンカ</t>
    </rPh>
    <phoneticPr fontId="3"/>
  </si>
  <si>
    <t>広島　平成２７年度単価</t>
    <rPh sb="0" eb="2">
      <t>ヒロシマ</t>
    </rPh>
    <rPh sb="3" eb="5">
      <t>ヘイセイ</t>
    </rPh>
    <rPh sb="7" eb="11">
      <t>ネンドタンカ</t>
    </rPh>
    <phoneticPr fontId="3"/>
  </si>
  <si>
    <t>香川　平成３１年度単価</t>
    <rPh sb="0" eb="2">
      <t>カガワ</t>
    </rPh>
    <rPh sb="3" eb="5">
      <t>ヘイセイ</t>
    </rPh>
    <rPh sb="7" eb="11">
      <t>ネンドタンカ</t>
    </rPh>
    <phoneticPr fontId="3"/>
  </si>
  <si>
    <t>香川　平成３０年度単価</t>
    <rPh sb="0" eb="2">
      <t>カガワ</t>
    </rPh>
    <rPh sb="3" eb="5">
      <t>ヘイセイ</t>
    </rPh>
    <rPh sb="7" eb="11">
      <t>ネンドタンカ</t>
    </rPh>
    <phoneticPr fontId="3"/>
  </si>
  <si>
    <t>香川　平成２９年度単価</t>
    <rPh sb="0" eb="2">
      <t>カガワ</t>
    </rPh>
    <rPh sb="3" eb="5">
      <t>ヘイセイ</t>
    </rPh>
    <rPh sb="7" eb="11">
      <t>ネンドタンカ</t>
    </rPh>
    <phoneticPr fontId="3"/>
  </si>
  <si>
    <t>香川　平成２８年度単価</t>
    <rPh sb="0" eb="2">
      <t>カガワ</t>
    </rPh>
    <rPh sb="3" eb="5">
      <t>ヘイセイ</t>
    </rPh>
    <rPh sb="7" eb="11">
      <t>ネンドタンカ</t>
    </rPh>
    <phoneticPr fontId="3"/>
  </si>
  <si>
    <t>香川　平成２７年度単価</t>
    <rPh sb="0" eb="2">
      <t>カガワ</t>
    </rPh>
    <rPh sb="3" eb="5">
      <t>ヘイセイ</t>
    </rPh>
    <rPh sb="7" eb="11">
      <t>ネンドタンカ</t>
    </rPh>
    <phoneticPr fontId="3"/>
  </si>
  <si>
    <t>福岡　平成３１年度単価</t>
    <rPh sb="0" eb="2">
      <t>フクオカ</t>
    </rPh>
    <rPh sb="3" eb="5">
      <t>ヘイセイ</t>
    </rPh>
    <rPh sb="7" eb="11">
      <t>ネンドタンカ</t>
    </rPh>
    <phoneticPr fontId="3"/>
  </si>
  <si>
    <t>福岡　平成３０年度単価</t>
    <rPh sb="0" eb="2">
      <t>フクオカ</t>
    </rPh>
    <rPh sb="3" eb="5">
      <t>ヘイセイ</t>
    </rPh>
    <rPh sb="7" eb="11">
      <t>ネンドタンカ</t>
    </rPh>
    <phoneticPr fontId="3"/>
  </si>
  <si>
    <t>福岡　平成２９年度単価</t>
    <rPh sb="0" eb="2">
      <t>フクオカ</t>
    </rPh>
    <rPh sb="3" eb="5">
      <t>ヘイセイ</t>
    </rPh>
    <rPh sb="7" eb="11">
      <t>ネンドタンカ</t>
    </rPh>
    <phoneticPr fontId="3"/>
  </si>
  <si>
    <t>福岡　平成２８年度単価</t>
    <rPh sb="0" eb="2">
      <t>フクオカ</t>
    </rPh>
    <rPh sb="3" eb="5">
      <t>ヘイセイ</t>
    </rPh>
    <rPh sb="7" eb="11">
      <t>ネンドタンカ</t>
    </rPh>
    <phoneticPr fontId="3"/>
  </si>
  <si>
    <t>福岡　平成２７年度単価</t>
    <rPh sb="0" eb="2">
      <t>フクオカ</t>
    </rPh>
    <rPh sb="3" eb="5">
      <t>ヘイセイ</t>
    </rPh>
    <rPh sb="7" eb="11">
      <t>ネンドタンカ</t>
    </rPh>
    <phoneticPr fontId="3"/>
  </si>
  <si>
    <t>沖縄　平成３１年度単価</t>
    <rPh sb="0" eb="2">
      <t>オキナワ</t>
    </rPh>
    <rPh sb="3" eb="5">
      <t>ヘイセイ</t>
    </rPh>
    <rPh sb="7" eb="11">
      <t>ネンドタンカ</t>
    </rPh>
    <phoneticPr fontId="3"/>
  </si>
  <si>
    <t>沖縄　平成３０年度単価</t>
    <rPh sb="0" eb="2">
      <t>オキナワ</t>
    </rPh>
    <rPh sb="3" eb="5">
      <t>ヘイセイ</t>
    </rPh>
    <rPh sb="7" eb="11">
      <t>ネンドタンカ</t>
    </rPh>
    <phoneticPr fontId="3"/>
  </si>
  <si>
    <t>沖縄　平成２９年度単価</t>
    <rPh sb="0" eb="2">
      <t>オキナワ</t>
    </rPh>
    <rPh sb="3" eb="5">
      <t>ヘイセイ</t>
    </rPh>
    <rPh sb="7" eb="11">
      <t>ネンドタンカ</t>
    </rPh>
    <phoneticPr fontId="3"/>
  </si>
  <si>
    <t>沖縄　平成２８年度単価</t>
    <rPh sb="0" eb="2">
      <t>オキナワ</t>
    </rPh>
    <rPh sb="3" eb="5">
      <t>ヘイセイ</t>
    </rPh>
    <rPh sb="7" eb="11">
      <t>ネンドタンカ</t>
    </rPh>
    <phoneticPr fontId="3"/>
  </si>
  <si>
    <t>沖縄　平成２７年度単価</t>
    <rPh sb="0" eb="2">
      <t>オキナワ</t>
    </rPh>
    <rPh sb="3" eb="5">
      <t>ヘイセイ</t>
    </rPh>
    <rPh sb="7" eb="11">
      <t>ネンドタンカ</t>
    </rPh>
    <phoneticPr fontId="3"/>
  </si>
  <si>
    <t>手入力</t>
    <rPh sb="0" eb="1">
      <t>テ</t>
    </rPh>
    <rPh sb="1" eb="3">
      <t>ニュウリョク</t>
    </rPh>
    <phoneticPr fontId="3"/>
  </si>
  <si>
    <t>浄水場</t>
    <rPh sb="0" eb="3">
      <t>ジョウスイジョウ</t>
    </rPh>
    <phoneticPr fontId="3"/>
  </si>
  <si>
    <t>高島市</t>
    <rPh sb="0" eb="3">
      <t>タカシマシ</t>
    </rPh>
    <phoneticPr fontId="3"/>
  </si>
  <si>
    <t>高島市水道</t>
    <rPh sb="0" eb="3">
      <t>タカシマシ</t>
    </rPh>
    <rPh sb="3" eb="5">
      <t>スイドウ</t>
    </rPh>
    <phoneticPr fontId="3"/>
  </si>
  <si>
    <t>高島市水道施設維持管理業務</t>
    <rPh sb="0" eb="3">
      <t>タカシマシ</t>
    </rPh>
    <rPh sb="3" eb="5">
      <t>スイドウ</t>
    </rPh>
    <rPh sb="5" eb="7">
      <t>シセツ</t>
    </rPh>
    <rPh sb="7" eb="13">
      <t>イジカンリギョウム</t>
    </rPh>
    <phoneticPr fontId="3"/>
  </si>
  <si>
    <t>3年</t>
    <rPh sb="1" eb="2">
      <t>ネン</t>
    </rPh>
    <phoneticPr fontId="3"/>
  </si>
  <si>
    <t>日本ﾒﾝﾃﾅｽｴﾝｼﾞﾆﾔﾘﾝｸﾞ株式会社</t>
    <rPh sb="0" eb="2">
      <t>ニホン</t>
    </rPh>
    <phoneticPr fontId="3"/>
  </si>
  <si>
    <t>滋賀支店</t>
    <rPh sb="0" eb="4">
      <t>シガシテン</t>
    </rPh>
    <phoneticPr fontId="3"/>
  </si>
  <si>
    <t>小山伸二</t>
    <rPh sb="0" eb="4">
      <t>コヤマシンジ</t>
    </rPh>
    <phoneticPr fontId="3"/>
  </si>
  <si>
    <t>計</t>
    <rPh sb="0" eb="1">
      <t>ケイ</t>
    </rPh>
    <phoneticPr fontId="30"/>
  </si>
  <si>
    <t>保全技師Ⅰ</t>
    <rPh sb="0" eb="2">
      <t>ホゼン</t>
    </rPh>
    <rPh sb="2" eb="4">
      <t>ギシ</t>
    </rPh>
    <phoneticPr fontId="30"/>
  </si>
  <si>
    <t>保全技師Ⅱ</t>
    <rPh sb="0" eb="2">
      <t>ホゼン</t>
    </rPh>
    <rPh sb="2" eb="4">
      <t>ギシ</t>
    </rPh>
    <phoneticPr fontId="30"/>
  </si>
  <si>
    <t>保全技師補</t>
    <rPh sb="0" eb="2">
      <t>ホゼン</t>
    </rPh>
    <rPh sb="2" eb="4">
      <t>ギシ</t>
    </rPh>
    <rPh sb="4" eb="5">
      <t>ホ</t>
    </rPh>
    <phoneticPr fontId="30"/>
  </si>
  <si>
    <t>保全技術員</t>
    <rPh sb="0" eb="2">
      <t>ホゼン</t>
    </rPh>
    <rPh sb="2" eb="5">
      <t>ギジュツイン</t>
    </rPh>
    <phoneticPr fontId="30"/>
  </si>
  <si>
    <t>保全技術員補</t>
    <rPh sb="0" eb="2">
      <t>ホゼン</t>
    </rPh>
    <rPh sb="2" eb="5">
      <t>ギジュツイン</t>
    </rPh>
    <rPh sb="5" eb="6">
      <t>ホ</t>
    </rPh>
    <phoneticPr fontId="30"/>
  </si>
  <si>
    <t>技術者区分</t>
    <rPh sb="0" eb="5">
      <t>ギジュツシャクブン</t>
    </rPh>
    <phoneticPr fontId="3"/>
  </si>
  <si>
    <t>比率</t>
    <rPh sb="0" eb="2">
      <t>ヒリツ</t>
    </rPh>
    <phoneticPr fontId="3"/>
  </si>
  <si>
    <t>配置人数（人）</t>
    <rPh sb="0" eb="2">
      <t>ハイチ</t>
    </rPh>
    <rPh sb="2" eb="4">
      <t>ニンズウ</t>
    </rPh>
    <rPh sb="5" eb="6">
      <t>ニン</t>
    </rPh>
    <phoneticPr fontId="3"/>
  </si>
  <si>
    <t>年間延業務人数(人)</t>
    <phoneticPr fontId="3"/>
  </si>
  <si>
    <t>その他業務員</t>
    <rPh sb="2" eb="3">
      <t>ホカ</t>
    </rPh>
    <rPh sb="3" eb="5">
      <t>ギョウム</t>
    </rPh>
    <rPh sb="5" eb="6">
      <t>イン</t>
    </rPh>
    <phoneticPr fontId="3"/>
  </si>
  <si>
    <t>業務内容</t>
    <rPh sb="0" eb="4">
      <t>ギョウムナイヨウ</t>
    </rPh>
    <phoneticPr fontId="3"/>
  </si>
  <si>
    <t>年間延業務人数（人）</t>
    <phoneticPr fontId="3"/>
  </si>
  <si>
    <t>計</t>
    <rPh sb="0" eb="1">
      <t>ケイ</t>
    </rPh>
    <phoneticPr fontId="3"/>
  </si>
  <si>
    <t>＝</t>
    <phoneticPr fontId="3"/>
  </si>
  <si>
    <t>技術管理費</t>
    <rPh sb="0" eb="5">
      <t>ギジュツカンリヒ</t>
    </rPh>
    <phoneticPr fontId="3"/>
  </si>
  <si>
    <t>水道技術管理費</t>
    <rPh sb="0" eb="2">
      <t>スイドウ</t>
    </rPh>
    <rPh sb="2" eb="4">
      <t>ギジュツ</t>
    </rPh>
    <rPh sb="4" eb="7">
      <t>カンリヒ</t>
    </rPh>
    <phoneticPr fontId="3"/>
  </si>
  <si>
    <t>事務業務費</t>
    <rPh sb="0" eb="5">
      <t>ジムギョウムヒ</t>
    </rPh>
    <phoneticPr fontId="3"/>
  </si>
  <si>
    <t>１号明細書</t>
    <rPh sb="2" eb="5">
      <t>メイサイショ</t>
    </rPh>
    <phoneticPr fontId="25"/>
  </si>
  <si>
    <t>費目</t>
  </si>
  <si>
    <t>車両損料</t>
    <rPh sb="0" eb="2">
      <t>シャリョウ</t>
    </rPh>
    <rPh sb="2" eb="4">
      <t>ソンリョウ</t>
    </rPh>
    <phoneticPr fontId="25"/>
  </si>
  <si>
    <t>燃料費
(軽貨物車/四駆)</t>
    <rPh sb="0" eb="3">
      <t>ネンリョウヒ</t>
    </rPh>
    <rPh sb="5" eb="6">
      <t>ケイ</t>
    </rPh>
    <rPh sb="6" eb="9">
      <t>カモツシャ</t>
    </rPh>
    <rPh sb="10" eb="12">
      <t>ヨンク</t>
    </rPh>
    <phoneticPr fontId="25"/>
  </si>
  <si>
    <t>合　　計</t>
    <rPh sb="0" eb="1">
      <t>ア</t>
    </rPh>
    <rPh sb="3" eb="4">
      <t>ケイ</t>
    </rPh>
    <phoneticPr fontId="25"/>
  </si>
  <si>
    <t>形状・寸法</t>
  </si>
  <si>
    <t>車両1日あたり
（ライトバン1500㏄）</t>
    <rPh sb="0" eb="2">
      <t>シャリョウ</t>
    </rPh>
    <phoneticPr fontId="25"/>
  </si>
  <si>
    <t>運転1時間当り
（ライトバン1500㏄）</t>
  </si>
  <si>
    <t>単位</t>
  </si>
  <si>
    <t>台</t>
    <rPh sb="0" eb="1">
      <t>ダイ</t>
    </rPh>
    <phoneticPr fontId="25"/>
  </si>
  <si>
    <t>時間</t>
    <rPh sb="0" eb="2">
      <t>ジカン</t>
    </rPh>
    <phoneticPr fontId="25"/>
  </si>
  <si>
    <t>ℓ</t>
  </si>
  <si>
    <t>数量</t>
  </si>
  <si>
    <t>単価</t>
  </si>
  <si>
    <t>金額</t>
  </si>
  <si>
    <t>摘要</t>
  </si>
  <si>
    <t>4台×365日</t>
    <rPh sb="1" eb="2">
      <t>ダイ</t>
    </rPh>
    <rPh sb="6" eb="7">
      <t>ニチ</t>
    </rPh>
    <phoneticPr fontId="25"/>
  </si>
  <si>
    <t>移動時間×2.7ℓ×ｶﾞｿﾘﾝ単価</t>
  </si>
  <si>
    <t>改め</t>
    <rPh sb="0" eb="1">
      <t>アラタ</t>
    </rPh>
    <phoneticPr fontId="25"/>
  </si>
  <si>
    <t>車両費</t>
    <rPh sb="0" eb="3">
      <t>シャリョウヒ</t>
    </rPh>
    <phoneticPr fontId="3"/>
  </si>
  <si>
    <t>明細書1</t>
    <rPh sb="0" eb="3">
      <t>メイサイショ</t>
    </rPh>
    <phoneticPr fontId="3"/>
  </si>
  <si>
    <t>式</t>
    <rPh sb="0" eb="1">
      <t>シキ</t>
    </rPh>
    <phoneticPr fontId="3"/>
  </si>
  <si>
    <t>ガソリン</t>
  </si>
  <si>
    <t>エンジンポンプ</t>
  </si>
  <si>
    <t>ホース</t>
  </si>
  <si>
    <t>残留塩素計</t>
  </si>
  <si>
    <t>残留塩素測定用試薬</t>
  </si>
  <si>
    <t>携帯用濁色計</t>
  </si>
  <si>
    <t>携帯用pH計</t>
  </si>
  <si>
    <t>発電機</t>
  </si>
  <si>
    <t>水中ポンプ</t>
  </si>
  <si>
    <t>L</t>
  </si>
  <si>
    <t>台</t>
  </si>
  <si>
    <t>袋</t>
  </si>
  <si>
    <t>本</t>
  </si>
  <si>
    <t>HACH2470
耐用年数5年</t>
    <rPh sb="9" eb="11">
      <t>タイヨウ</t>
    </rPh>
    <rPh sb="11" eb="13">
      <t>ネンスウ</t>
    </rPh>
    <rPh sb="14" eb="15">
      <t>ネン</t>
    </rPh>
    <phoneticPr fontId="30"/>
  </si>
  <si>
    <t>hach</t>
    <phoneticPr fontId="30"/>
  </si>
  <si>
    <t>DTC-4DG
耐用年数５年</t>
    <rPh sb="8" eb="10">
      <t>タイヨウ</t>
    </rPh>
    <rPh sb="10" eb="12">
      <t>ネンスウ</t>
    </rPh>
    <rPh sb="13" eb="14">
      <t>ネン</t>
    </rPh>
    <phoneticPr fontId="30"/>
  </si>
  <si>
    <t>DTC-4DG</t>
    <phoneticPr fontId="30"/>
  </si>
  <si>
    <t>HM-30P
耐用年数3年</t>
    <rPh sb="7" eb="9">
      <t>タイヨウ</t>
    </rPh>
    <rPh sb="9" eb="11">
      <t>ネンスウ</t>
    </rPh>
    <rPh sb="12" eb="13">
      <t>ネン</t>
    </rPh>
    <phoneticPr fontId="30"/>
  </si>
  <si>
    <t>3ｋVA＠×日</t>
    <rPh sb="6" eb="7">
      <t>ニチ</t>
    </rPh>
    <phoneticPr fontId="30"/>
  </si>
  <si>
    <t>10～20万？</t>
    <rPh sb="5" eb="6">
      <t>マン</t>
    </rPh>
    <phoneticPr fontId="30"/>
  </si>
  <si>
    <t>SEV-25F（25㎜）
耐用年数5年</t>
    <rPh sb="13" eb="17">
      <t>タイヨウネンスウ</t>
    </rPh>
    <rPh sb="18" eb="19">
      <t>ネン</t>
    </rPh>
    <phoneticPr fontId="30"/>
  </si>
  <si>
    <t>TR-15（15ｍ）×2
耐用年数5年</t>
    <rPh sb="13" eb="17">
      <t>タイヨウネンスウ</t>
    </rPh>
    <rPh sb="18" eb="19">
      <t>ネン</t>
    </rPh>
    <phoneticPr fontId="30"/>
  </si>
  <si>
    <t>吐出量 50L/min
耐用年数5年</t>
    <rPh sb="0" eb="3">
      <t>トシュツリョウ</t>
    </rPh>
    <rPh sb="12" eb="16">
      <t>タイヨウネンスウ</t>
    </rPh>
    <rPh sb="17" eb="18">
      <t>ネン</t>
    </rPh>
    <phoneticPr fontId="30"/>
  </si>
  <si>
    <t>直接業務費計</t>
    <phoneticPr fontId="3"/>
  </si>
  <si>
    <t>管理技術費</t>
    <rPh sb="0" eb="2">
      <t>カンリ</t>
    </rPh>
    <rPh sb="2" eb="5">
      <t>ギジュツヒ</t>
    </rPh>
    <phoneticPr fontId="3"/>
  </si>
  <si>
    <t>技術維持向上費</t>
    <rPh sb="0" eb="2">
      <t>ギジュツ</t>
    </rPh>
    <rPh sb="2" eb="7">
      <t>イジコウジョウヒ</t>
    </rPh>
    <phoneticPr fontId="3"/>
  </si>
  <si>
    <t>運転管理・保全管理業務</t>
    <rPh sb="0" eb="4">
      <t>ウンテンカンリ</t>
    </rPh>
    <rPh sb="5" eb="11">
      <t>ホゼンカンリギョウム</t>
    </rPh>
    <phoneticPr fontId="3"/>
  </si>
  <si>
    <t>（３）保全管理業務費（日常・定期点検以外の点検等）</t>
    <rPh sb="3" eb="5">
      <t>ホゼン</t>
    </rPh>
    <rPh sb="5" eb="7">
      <t>カンリ</t>
    </rPh>
    <rPh sb="7" eb="9">
      <t>ギョウム</t>
    </rPh>
    <rPh sb="9" eb="10">
      <t>ヒ</t>
    </rPh>
    <rPh sb="11" eb="13">
      <t>ニチジョウ</t>
    </rPh>
    <rPh sb="14" eb="16">
      <t>テイキ</t>
    </rPh>
    <rPh sb="16" eb="18">
      <t>テンケン</t>
    </rPh>
    <rPh sb="18" eb="20">
      <t>イガイ</t>
    </rPh>
    <rPh sb="21" eb="23">
      <t>テンケン</t>
    </rPh>
    <rPh sb="23" eb="24">
      <t>トウ</t>
    </rPh>
    <phoneticPr fontId="3"/>
  </si>
  <si>
    <t>（２）その他業務費</t>
    <rPh sb="5" eb="6">
      <t>ホカ</t>
    </rPh>
    <rPh sb="6" eb="8">
      <t>ギョウム</t>
    </rPh>
    <rPh sb="8" eb="9">
      <t>ヒ</t>
    </rPh>
    <phoneticPr fontId="3"/>
  </si>
  <si>
    <t>移動時間×2.7L</t>
    <phoneticPr fontId="3"/>
  </si>
  <si>
    <t>総運転時間</t>
    <rPh sb="0" eb="5">
      <t>ソウウンテンジカン</t>
    </rPh>
    <phoneticPr fontId="25"/>
  </si>
  <si>
    <t>　　　　　　　　　　　　　</t>
    <phoneticPr fontId="3"/>
  </si>
  <si>
    <t>※メーカー点検等の包括業務費</t>
    <rPh sb="5" eb="8">
      <t>テンケントウ</t>
    </rPh>
    <rPh sb="9" eb="14">
      <t>ホウカツギョウムヒ</t>
    </rPh>
    <phoneticPr fontId="3"/>
  </si>
  <si>
    <t>詳細はメーカ見積書</t>
    <rPh sb="0" eb="2">
      <t>ショウサイ</t>
    </rPh>
    <rPh sb="6" eb="8">
      <t>ミツ</t>
    </rPh>
    <rPh sb="8" eb="9">
      <t>ショ</t>
    </rPh>
    <phoneticPr fontId="3"/>
  </si>
  <si>
    <t>104回×3施設＋52回×38施設＝2,288　　365×41箇所＝14,965　　2,288＋14,965＝17,253
24検体×1回</t>
    <rPh sb="3" eb="4">
      <t>カイ</t>
    </rPh>
    <rPh sb="6" eb="8">
      <t>シセツ</t>
    </rPh>
    <rPh sb="11" eb="13">
      <t>カイカケル</t>
    </rPh>
    <rPh sb="15" eb="17">
      <t>シセツ</t>
    </rPh>
    <rPh sb="31" eb="33">
      <t>カショ</t>
    </rPh>
    <rPh sb="64" eb="66">
      <t>ケンタイ</t>
    </rPh>
    <rPh sb="68" eb="69">
      <t>カイ</t>
    </rPh>
    <phoneticPr fontId="30"/>
  </si>
  <si>
    <t>SS分析費</t>
    <rPh sb="2" eb="5">
      <t>ブンセキヒ</t>
    </rPh>
    <phoneticPr fontId="3"/>
  </si>
  <si>
    <t>検体</t>
    <rPh sb="0" eb="2">
      <t>ケンタイ</t>
    </rPh>
    <phoneticPr fontId="3"/>
  </si>
  <si>
    <t>SS検体搬送料</t>
    <rPh sb="2" eb="7">
      <t>ケンタイハンソウリョウ</t>
    </rPh>
    <phoneticPr fontId="3"/>
  </si>
  <si>
    <t>48検体×2,200円</t>
    <rPh sb="2" eb="4">
      <t>ケンタイ</t>
    </rPh>
    <rPh sb="9" eb="10">
      <t>エン</t>
    </rPh>
    <phoneticPr fontId="3"/>
  </si>
  <si>
    <t>定期点検時間</t>
    <phoneticPr fontId="3"/>
  </si>
  <si>
    <t>＋</t>
    <phoneticPr fontId="3"/>
  </si>
  <si>
    <t>定期点検別途積上げ業務</t>
    <phoneticPr fontId="3"/>
  </si>
  <si>
    <t>その他の作業時間</t>
    <rPh sb="2" eb="3">
      <t>ホカ</t>
    </rPh>
    <rPh sb="4" eb="8">
      <t>サギョウジカン</t>
    </rPh>
    <phoneticPr fontId="3"/>
  </si>
  <si>
    <t>移動時間</t>
    <rPh sb="0" eb="4">
      <t>イドウジカン</t>
    </rPh>
    <phoneticPr fontId="3"/>
  </si>
  <si>
    <t>　③　保全管理業務費の積算</t>
    <rPh sb="3" eb="5">
      <t>ホゼン</t>
    </rPh>
    <rPh sb="5" eb="7">
      <t>カンリ</t>
    </rPh>
    <rPh sb="7" eb="9">
      <t>ギョウム</t>
    </rPh>
    <rPh sb="9" eb="10">
      <t>ヒ</t>
    </rPh>
    <rPh sb="11" eb="13">
      <t>セキサン</t>
    </rPh>
    <phoneticPr fontId="3"/>
  </si>
  <si>
    <t>　④　保全管理業務費の積算</t>
    <rPh sb="3" eb="5">
      <t>ホゼン</t>
    </rPh>
    <rPh sb="5" eb="7">
      <t>カンリ</t>
    </rPh>
    <rPh sb="7" eb="9">
      <t>ギョウム</t>
    </rPh>
    <rPh sb="9" eb="10">
      <t>ヒ</t>
    </rPh>
    <rPh sb="11" eb="13">
      <t>セキサン</t>
    </rPh>
    <phoneticPr fontId="3"/>
  </si>
  <si>
    <t>ろ過機洗浄業務</t>
    <rPh sb="1" eb="7">
      <t>カキセンジョウギョウム</t>
    </rPh>
    <phoneticPr fontId="3"/>
  </si>
  <si>
    <t>悪天候時の管理</t>
    <rPh sb="0" eb="4">
      <t>アクテンコウジ</t>
    </rPh>
    <rPh sb="5" eb="7">
      <t>カンリ</t>
    </rPh>
    <phoneticPr fontId="3"/>
  </si>
  <si>
    <t>別途算出</t>
    <rPh sb="0" eb="4">
      <t>ベットサンシュツ</t>
    </rPh>
    <phoneticPr fontId="3"/>
  </si>
  <si>
    <t>送風機</t>
    <rPh sb="0" eb="3">
      <t>ソウフウキ</t>
    </rPh>
    <phoneticPr fontId="3"/>
  </si>
  <si>
    <t>上向性ろ過池</t>
    <rPh sb="0" eb="3">
      <t>ジョウコウセイ</t>
    </rPh>
    <rPh sb="4" eb="6">
      <t>カイケ</t>
    </rPh>
    <phoneticPr fontId="3"/>
  </si>
  <si>
    <t>TO式上向性ろ過機</t>
    <rPh sb="2" eb="3">
      <t>シキ</t>
    </rPh>
    <rPh sb="3" eb="6">
      <t>ジョウコウセイ</t>
    </rPh>
    <rPh sb="7" eb="9">
      <t>カキ</t>
    </rPh>
    <phoneticPr fontId="3"/>
  </si>
  <si>
    <t>TO式上向性ろ過機</t>
    <rPh sb="2" eb="6">
      <t>シキジョウコウセイ</t>
    </rPh>
    <rPh sb="7" eb="9">
      <t>カキ</t>
    </rPh>
    <phoneticPr fontId="3"/>
  </si>
  <si>
    <t>除鉄ろ過機</t>
    <rPh sb="0" eb="2">
      <t>ジョテツ</t>
    </rPh>
    <rPh sb="3" eb="5">
      <t>カキ</t>
    </rPh>
    <phoneticPr fontId="3"/>
  </si>
  <si>
    <t>除鉄除マンガン装置</t>
    <rPh sb="0" eb="3">
      <t>ジョテツジョ</t>
    </rPh>
    <rPh sb="7" eb="9">
      <t>ソウチ</t>
    </rPh>
    <phoneticPr fontId="3"/>
  </si>
  <si>
    <t>日常点検時間合計</t>
    <phoneticPr fontId="3"/>
  </si>
  <si>
    <t>（単年度）
万円止め</t>
    <rPh sb="1" eb="4">
      <t>タンネンド</t>
    </rPh>
    <rPh sb="6" eb="8">
      <t>マンエン</t>
    </rPh>
    <rPh sb="8" eb="9">
      <t>ド</t>
    </rPh>
    <phoneticPr fontId="3"/>
  </si>
  <si>
    <t>業務委託費内訳書（単年度）</t>
    <rPh sb="0" eb="2">
      <t>ギョウム</t>
    </rPh>
    <rPh sb="2" eb="4">
      <t>イタク</t>
    </rPh>
    <rPh sb="4" eb="5">
      <t>ヒ</t>
    </rPh>
    <rPh sb="5" eb="8">
      <t>ウチワケショ</t>
    </rPh>
    <rPh sb="9" eb="12">
      <t>タンネンド</t>
    </rPh>
    <phoneticPr fontId="8"/>
  </si>
  <si>
    <t>運転管理業務費（運転）</t>
    <rPh sb="0" eb="2">
      <t>ウンテン</t>
    </rPh>
    <rPh sb="2" eb="4">
      <t>カンリ</t>
    </rPh>
    <rPh sb="4" eb="6">
      <t>ギョウム</t>
    </rPh>
    <rPh sb="6" eb="7">
      <t>ヒ</t>
    </rPh>
    <rPh sb="8" eb="10">
      <t>ウンテン</t>
    </rPh>
    <phoneticPr fontId="8"/>
  </si>
  <si>
    <t>運転管理業務費（監視）</t>
    <rPh sb="0" eb="2">
      <t>ウンテン</t>
    </rPh>
    <rPh sb="2" eb="4">
      <t>カンリ</t>
    </rPh>
    <rPh sb="4" eb="6">
      <t>ギョウム</t>
    </rPh>
    <rPh sb="6" eb="7">
      <t>ヒ</t>
    </rPh>
    <rPh sb="8" eb="10">
      <t>カンシ</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</si>
</sst>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0_ "/>
    <numFmt numFmtId="178" formatCode="0.00_ "/>
    <numFmt numFmtId="179" formatCode="[$-411]ggge&quot;年&quot;m&quot;月&quot;d&quot;日&quot;;@"/>
    <numFmt numFmtId="180" formatCode="[$-411]gee\.mm\.dd"/>
    <numFmt numFmtId="181" formatCode="0.0_ "/>
    <numFmt numFmtId="183" formatCode="#,##0_ ;[Red]\-#,##0\ "/>
    <numFmt numFmtId="184" formatCode="#,##0.0_ "/>
    <numFmt numFmtId="186" formatCode="#,##0.0_);[Red]\(#,##0.0\)"/>
    <numFmt numFmtId="187" formatCode="#,##0_);[Red]\(#,##0\)"/>
    <numFmt numFmtId="191" formatCode="0_);[Red]\(0\)"/>
    <numFmt numFmtId="194" formatCode="#,##0.0;[Red]\-#,##0.0"/>
  </numFmts>
  <fonts count="3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color theme="1"/>
      <name val="ＭＳ Ｐゴシック"/>
      <family val="2"/>
      <scheme val="minor"/>
    </font>
    <font>
      <b/>
      <sz val="10"/>
      <color theme="1"/>
      <name val="ＭＳ Ｐゴシック"/>
      <family val="3"/>
      <charset val="128"/>
      <scheme val="minor"/>
    </font>
    <font>
      <b/>
      <sz val="11"/>
      <color theme="1"/>
      <name val="ＭＳ Ｐゴシック"/>
      <family val="3"/>
      <charset val="128"/>
      <scheme val="minor"/>
    </font>
    <font>
      <sz val="8"/>
      <name val="ＭＳ 明朝"/>
      <family val="1"/>
      <charset val="128"/>
    </font>
    <font>
      <sz val="6"/>
      <name val="ＭＳ Ｐ明朝"/>
      <family val="1"/>
      <charset val="128"/>
    </font>
    <font>
      <sz val="9"/>
      <name val="ＭＳ 明朝"/>
      <family val="1"/>
      <charset val="128"/>
    </font>
    <font>
      <b/>
      <u/>
      <sz val="14"/>
      <color indexed="18"/>
      <name val="ＭＳ 明朝"/>
      <family val="1"/>
      <charset val="128"/>
    </font>
    <font>
      <sz val="10"/>
      <name val="ＭＳ 明朝"/>
      <family val="1"/>
      <charset val="128"/>
    </font>
    <font>
      <sz val="10"/>
      <color indexed="17"/>
      <name val="ＭＳ 明朝"/>
      <family val="1"/>
      <charset val="128"/>
    </font>
    <font>
      <sz val="10"/>
      <color indexed="12"/>
      <name val="ＭＳ 明朝"/>
      <family val="1"/>
      <charset val="128"/>
    </font>
    <font>
      <sz val="11"/>
      <color theme="1"/>
      <name val="ＭＳ 明朝"/>
      <family val="1"/>
      <charset val="128"/>
    </font>
    <font>
      <sz val="10"/>
      <color rgb="FF002060"/>
      <name val="ＭＳ 明朝"/>
      <family val="1"/>
      <charset val="128"/>
    </font>
    <font>
      <sz val="10"/>
      <color theme="1"/>
      <name val="ＭＳ 明朝"/>
      <family val="1"/>
      <charset val="128"/>
    </font>
    <font>
      <sz val="10"/>
      <color theme="3" tint="-0.249977111117893"/>
      <name val="ＭＳ 明朝"/>
      <family val="1"/>
      <charset val="128"/>
    </font>
    <font>
      <sz val="11"/>
      <color rgb="FF002060"/>
      <name val="ＭＳ 明朝"/>
      <family val="1"/>
      <charset val="128"/>
    </font>
    <font>
      <sz val="9"/>
      <color theme="1"/>
      <name val="ＭＳ 明朝"/>
      <family val="1"/>
      <charset val="128"/>
    </font>
    <font>
      <sz val="7"/>
      <color theme="1"/>
      <name val="ＭＳ 明朝"/>
      <family val="1"/>
      <charset val="128"/>
    </font>
    <font>
      <sz val="5"/>
      <color theme="1"/>
      <name val="ＭＳ 明朝"/>
      <family val="1"/>
      <charset val="128"/>
    </font>
    <font>
      <b/>
      <sz val="8"/>
      <name val="ＭＳ 明朝"/>
      <family val="1"/>
      <charset val="128"/>
    </font>
    <font>
      <sz val="10"/>
      <name val="ＭＳ Ｐ明朝"/>
      <family val="1"/>
      <charset val="128"/>
    </font>
    <font>
      <sz val="11"/>
      <color rgb="FFFF0000"/>
      <name val="ＭＳ 明朝"/>
      <family val="1"/>
      <charset val="128"/>
    </font>
    <font>
      <b/>
      <sz val="10"/>
      <color theme="1"/>
      <name val="ＭＳ 明朝"/>
      <family val="1"/>
      <charset val="128"/>
    </font>
    <font>
      <b/>
      <sz val="11"/>
      <color theme="1"/>
      <name val="ＭＳ 明朝"/>
      <family val="1"/>
      <charset val="128"/>
    </font>
    <font>
      <sz val="11"/>
      <name val="ＭＳ 明朝"/>
      <family val="1"/>
      <charset val="128"/>
    </font>
    <font>
      <sz val="11"/>
      <color theme="1"/>
      <name val="ＭＳ Ｐゴシック"/>
      <family val="2"/>
      <scheme val="minor"/>
    </font>
    <font>
      <sz val="11"/>
      <color indexed="8"/>
      <name val="ＭＳ Ｐゴシック"/>
      <family val="3"/>
      <charset val="128"/>
    </font>
    <font>
      <sz val="6"/>
      <name val="ＭＳ Ｐゴシック"/>
      <family val="3"/>
      <charset val="128"/>
    </font>
    <font>
      <sz val="10"/>
      <color indexed="8"/>
      <name val="ＭＳ Ｐゴシック"/>
      <family val="3"/>
      <charset val="128"/>
    </font>
    <font>
      <sz val="11"/>
      <name val="ＭＳ Ｐゴシック"/>
      <family val="3"/>
      <charset val="128"/>
    </font>
    <font>
      <sz val="10"/>
      <name val="ＭＳ Ｐゴシック"/>
      <family val="3"/>
      <charset val="128"/>
    </font>
    <font>
      <sz val="9"/>
      <color indexed="8"/>
      <name val="ＭＳ Ｐゴシック"/>
      <family val="3"/>
      <charset val="128"/>
    </font>
    <font>
      <b/>
      <sz val="10"/>
      <name val="ＭＳ 明朝"/>
      <family val="1"/>
      <charset val="128"/>
    </font>
    <font>
      <sz val="7"/>
      <name val="ＭＳ 明朝"/>
      <family val="1"/>
      <charset val="128"/>
    </font>
    <font>
      <sz val="10"/>
      <color theme="0"/>
      <name val="ＭＳ 明朝"/>
      <family val="1"/>
      <charset val="128"/>
    </font>
    <font>
      <sz val="8"/>
      <color theme="0"/>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s>
  <borders count="120">
    <border>
      <left/>
      <right/>
      <top/>
      <bottom/>
      <diagonal/>
    </border>
    <border>
      <left/>
      <right/>
      <top/>
      <bottom style="thin">
        <color auto="1"/>
      </bottom>
      <diagonal/>
    </border>
    <border>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double">
        <color indexed="64"/>
      </top>
      <bottom/>
      <diagonal/>
    </border>
    <border>
      <left/>
      <right/>
      <top style="thin">
        <color indexed="64"/>
      </top>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style="double">
        <color indexed="64"/>
      </top>
      <bottom style="thin">
        <color auto="1"/>
      </bottom>
      <diagonal/>
    </border>
    <border>
      <left/>
      <right style="thin">
        <color indexed="64"/>
      </right>
      <top style="double">
        <color indexed="64"/>
      </top>
      <bottom style="thin">
        <color auto="1"/>
      </bottom>
      <diagonal/>
    </border>
    <border>
      <left style="medium">
        <color indexed="64"/>
      </left>
      <right style="medium">
        <color indexed="64"/>
      </right>
      <top style="medium">
        <color indexed="64"/>
      </top>
      <bottom style="double">
        <color indexed="64"/>
      </bottom>
      <diagonal/>
    </border>
    <border>
      <left/>
      <right style="thin">
        <color indexed="64"/>
      </right>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s>
  <cellStyleXfs count="10">
    <xf numFmtId="0" fontId="0" fillId="0" borderId="0"/>
    <xf numFmtId="0" fontId="11" fillId="0" borderId="0"/>
    <xf numFmtId="38" fontId="11" fillId="0" borderId="0" applyFont="0" applyFill="0" applyBorder="0" applyAlignment="0" applyProtection="0"/>
    <xf numFmtId="38" fontId="28" fillId="0" borderId="0" applyFont="0" applyFill="0" applyBorder="0" applyAlignment="0" applyProtection="0">
      <alignment vertical="center"/>
    </xf>
    <xf numFmtId="0" fontId="29" fillId="0" borderId="0">
      <alignment vertical="center"/>
    </xf>
    <xf numFmtId="0" fontId="2"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cellStyleXfs>
  <cellXfs count="694">
    <xf numFmtId="0" fontId="0" fillId="0" borderId="0" xfId="0"/>
    <xf numFmtId="0" fontId="0" fillId="0" borderId="12" xfId="0" applyBorder="1" applyAlignment="1">
      <alignment horizontal="center" vertical="center"/>
    </xf>
    <xf numFmtId="0" fontId="10" fillId="0" borderId="0" xfId="0" applyFont="1" applyAlignment="1">
      <alignment horizontal="left"/>
    </xf>
    <xf numFmtId="0" fontId="11" fillId="0" borderId="0" xfId="0" applyFont="1"/>
    <xf numFmtId="0" fontId="12" fillId="0" borderId="0" xfId="0" applyFont="1"/>
    <xf numFmtId="0" fontId="11" fillId="0" borderId="16" xfId="0" applyFont="1" applyBorder="1" applyAlignment="1">
      <alignment horizontal="center" vertical="center"/>
    </xf>
    <xf numFmtId="0" fontId="11" fillId="0" borderId="30" xfId="0" applyFont="1" applyBorder="1" applyAlignment="1">
      <alignment horizontal="center" vertical="center"/>
    </xf>
    <xf numFmtId="0" fontId="11" fillId="0" borderId="42" xfId="0" applyFont="1" applyBorder="1" applyAlignment="1">
      <alignment horizontal="center" vertical="center"/>
    </xf>
    <xf numFmtId="0" fontId="11" fillId="0" borderId="30" xfId="0" quotePrefix="1" applyFont="1" applyBorder="1" applyAlignment="1">
      <alignment horizontal="center" vertical="center"/>
    </xf>
    <xf numFmtId="0" fontId="11" fillId="0" borderId="10" xfId="0" quotePrefix="1" applyFont="1" applyBorder="1" applyAlignment="1">
      <alignment horizontal="left" vertical="center"/>
    </xf>
    <xf numFmtId="0" fontId="11" fillId="0" borderId="1" xfId="0" applyFont="1" applyBorder="1" applyAlignment="1">
      <alignment horizontal="centerContinuous" vertical="center"/>
    </xf>
    <xf numFmtId="0" fontId="13" fillId="0" borderId="1" xfId="0" applyFont="1" applyBorder="1" applyAlignment="1" applyProtection="1">
      <alignment horizontal="center" vertical="center"/>
      <protection locked="0"/>
    </xf>
    <xf numFmtId="0" fontId="11" fillId="0" borderId="1" xfId="0" applyFont="1" applyBorder="1" applyAlignment="1">
      <alignment horizontal="left" vertical="center"/>
    </xf>
    <xf numFmtId="0" fontId="11" fillId="0" borderId="43" xfId="0" applyFont="1" applyBorder="1" applyAlignment="1">
      <alignment horizontal="center" vertical="center"/>
    </xf>
    <xf numFmtId="0" fontId="9" fillId="0" borderId="40" xfId="0" applyFont="1" applyBorder="1" applyAlignment="1">
      <alignment horizontal="center" vertical="center"/>
    </xf>
    <xf numFmtId="0" fontId="9" fillId="0" borderId="54" xfId="0" applyFont="1" applyBorder="1" applyAlignment="1">
      <alignment horizontal="center" vertical="center"/>
    </xf>
    <xf numFmtId="0" fontId="16" fillId="0" borderId="58" xfId="0" applyFont="1" applyBorder="1" applyAlignment="1">
      <alignment horizontal="center"/>
    </xf>
    <xf numFmtId="0" fontId="4" fillId="0" borderId="65" xfId="0" applyFont="1" applyBorder="1" applyAlignment="1">
      <alignment horizontal="center" vertical="center"/>
    </xf>
    <xf numFmtId="0" fontId="4" fillId="0" borderId="3" xfId="0" applyFont="1" applyBorder="1" applyAlignment="1">
      <alignment horizontal="center" vertical="center"/>
    </xf>
    <xf numFmtId="0" fontId="0" fillId="0" borderId="67" xfId="0" applyBorder="1" applyAlignment="1">
      <alignment horizontal="center" vertical="center"/>
    </xf>
    <xf numFmtId="0" fontId="4" fillId="0" borderId="22" xfId="0" applyFont="1" applyBorder="1" applyAlignment="1">
      <alignment horizontal="center" vertical="center"/>
    </xf>
    <xf numFmtId="0" fontId="0" fillId="0" borderId="56" xfId="0" applyBorder="1" applyAlignment="1">
      <alignment horizontal="center" vertical="center"/>
    </xf>
    <xf numFmtId="0" fontId="4" fillId="0" borderId="69" xfId="0" applyFont="1" applyBorder="1" applyAlignment="1">
      <alignment horizontal="center" vertical="center"/>
    </xf>
    <xf numFmtId="0" fontId="0" fillId="0" borderId="69" xfId="0" applyBorder="1" applyAlignment="1">
      <alignment horizontal="center" vertical="center"/>
    </xf>
    <xf numFmtId="0" fontId="4" fillId="0" borderId="70" xfId="0" applyFont="1" applyBorder="1" applyAlignment="1">
      <alignment horizontal="center" vertical="center"/>
    </xf>
    <xf numFmtId="0" fontId="4" fillId="0" borderId="63" xfId="0" applyFont="1" applyBorder="1" applyAlignment="1">
      <alignment horizontal="center" vertical="center"/>
    </xf>
    <xf numFmtId="0" fontId="4" fillId="0" borderId="36" xfId="0" applyFont="1" applyBorder="1" applyAlignment="1">
      <alignment horizontal="left" vertical="center"/>
    </xf>
    <xf numFmtId="0" fontId="4" fillId="0" borderId="5" xfId="0" applyFont="1" applyBorder="1" applyAlignment="1">
      <alignment horizontal="left" vertical="center"/>
    </xf>
    <xf numFmtId="0" fontId="4" fillId="0" borderId="5" xfId="0" applyFont="1" applyBorder="1" applyAlignment="1">
      <alignment horizontal="left" vertical="center" wrapText="1"/>
    </xf>
    <xf numFmtId="0" fontId="4" fillId="0" borderId="5" xfId="0" applyFont="1" applyBorder="1"/>
    <xf numFmtId="0" fontId="4" fillId="0" borderId="5" xfId="0" applyFont="1" applyBorder="1" applyAlignment="1">
      <alignment wrapText="1"/>
    </xf>
    <xf numFmtId="0" fontId="0" fillId="0" borderId="5" xfId="0" applyBorder="1" applyAlignment="1">
      <alignment wrapText="1"/>
    </xf>
    <xf numFmtId="0" fontId="0" fillId="0" borderId="20" xfId="0" applyBorder="1" applyAlignment="1">
      <alignment wrapText="1"/>
    </xf>
    <xf numFmtId="0" fontId="4" fillId="0" borderId="51" xfId="0" applyFont="1" applyBorder="1" applyAlignment="1">
      <alignment horizontal="center" vertical="center"/>
    </xf>
    <xf numFmtId="0" fontId="4" fillId="0" borderId="33" xfId="0" applyFont="1" applyBorder="1" applyAlignment="1">
      <alignment horizontal="left" vertical="center" wrapText="1"/>
    </xf>
    <xf numFmtId="0" fontId="4" fillId="0" borderId="6" xfId="0" applyFont="1" applyBorder="1" applyAlignment="1">
      <alignment horizontal="center" vertical="center"/>
    </xf>
    <xf numFmtId="0" fontId="0" fillId="0" borderId="6" xfId="0" applyBorder="1" applyAlignment="1">
      <alignment horizontal="center" vertical="center"/>
    </xf>
    <xf numFmtId="0" fontId="4" fillId="0" borderId="17" xfId="0" applyFont="1" applyBorder="1"/>
    <xf numFmtId="0" fontId="0" fillId="0" borderId="33" xfId="0" applyBorder="1" applyAlignment="1">
      <alignment wrapText="1"/>
    </xf>
    <xf numFmtId="0" fontId="0" fillId="0" borderId="64" xfId="0" applyBorder="1" applyAlignment="1">
      <alignment wrapText="1"/>
    </xf>
    <xf numFmtId="0" fontId="14" fillId="0" borderId="0" xfId="0" applyFont="1"/>
    <xf numFmtId="0" fontId="14" fillId="0" borderId="55" xfId="0" applyFont="1" applyBorder="1" applyAlignment="1">
      <alignment horizontal="center" vertical="center"/>
    </xf>
    <xf numFmtId="0" fontId="14" fillId="0" borderId="41" xfId="0" applyFont="1" applyBorder="1" applyAlignment="1">
      <alignment horizontal="center" vertical="center"/>
    </xf>
    <xf numFmtId="0" fontId="14" fillId="0" borderId="54" xfId="0" applyFont="1" applyBorder="1" applyAlignment="1">
      <alignment horizontal="center" vertical="center"/>
    </xf>
    <xf numFmtId="176" fontId="14" fillId="0" borderId="42" xfId="0" applyNumberFormat="1" applyFont="1" applyBorder="1" applyAlignment="1">
      <alignment horizontal="center" vertical="center"/>
    </xf>
    <xf numFmtId="0" fontId="14" fillId="0" borderId="29" xfId="0" applyFont="1" applyBorder="1"/>
    <xf numFmtId="0" fontId="19" fillId="0" borderId="72" xfId="0" applyFont="1" applyBorder="1" applyAlignment="1">
      <alignment horizontal="center" vertical="center"/>
    </xf>
    <xf numFmtId="0" fontId="20" fillId="0" borderId="70" xfId="0" applyFont="1" applyBorder="1" applyAlignment="1">
      <alignment horizontal="center" vertical="center"/>
    </xf>
    <xf numFmtId="0" fontId="20" fillId="0" borderId="63" xfId="0" applyFont="1" applyBorder="1" applyAlignment="1">
      <alignment horizontal="center" vertical="center"/>
    </xf>
    <xf numFmtId="176" fontId="14" fillId="0" borderId="68" xfId="0" applyNumberFormat="1" applyFont="1" applyBorder="1" applyAlignment="1">
      <alignment horizontal="center" vertical="center"/>
    </xf>
    <xf numFmtId="0" fontId="14" fillId="0" borderId="48" xfId="0" applyFont="1" applyBorder="1" applyAlignment="1">
      <alignment horizontal="centerContinuous" vertical="center"/>
    </xf>
    <xf numFmtId="0" fontId="14" fillId="0" borderId="47" xfId="0" applyFont="1" applyBorder="1" applyAlignment="1">
      <alignment horizontal="centerContinuous" vertical="center"/>
    </xf>
    <xf numFmtId="0" fontId="14" fillId="0" borderId="49" xfId="0" applyFont="1" applyBorder="1" applyAlignment="1">
      <alignment horizontal="centerContinuous" vertical="center"/>
    </xf>
    <xf numFmtId="0" fontId="14" fillId="0" borderId="8" xfId="0" applyFont="1" applyBorder="1" applyAlignment="1">
      <alignment horizontal="centerContinuous" vertical="center"/>
    </xf>
    <xf numFmtId="0" fontId="11" fillId="2" borderId="16" xfId="0" applyFont="1" applyFill="1" applyBorder="1" applyAlignment="1">
      <alignment horizontal="center" vertical="center"/>
    </xf>
    <xf numFmtId="176" fontId="15" fillId="2" borderId="44" xfId="0" applyNumberFormat="1" applyFont="1" applyFill="1" applyBorder="1" applyAlignment="1" applyProtection="1">
      <alignment horizontal="center" vertical="center"/>
      <protection locked="0"/>
    </xf>
    <xf numFmtId="177" fontId="17" fillId="2" borderId="59" xfId="0" applyNumberFormat="1" applyFont="1" applyFill="1" applyBorder="1" applyAlignment="1">
      <alignment horizontal="center"/>
    </xf>
    <xf numFmtId="177" fontId="15" fillId="2" borderId="57" xfId="0" applyNumberFormat="1" applyFont="1" applyFill="1" applyBorder="1" applyAlignment="1">
      <alignment horizontal="center"/>
    </xf>
    <xf numFmtId="177" fontId="17" fillId="2" borderId="53" xfId="0" applyNumberFormat="1" applyFont="1" applyFill="1" applyBorder="1" applyAlignment="1">
      <alignment horizontal="center"/>
    </xf>
    <xf numFmtId="177" fontId="15" fillId="2" borderId="13" xfId="0" applyNumberFormat="1" applyFont="1" applyFill="1" applyBorder="1" applyAlignment="1" applyProtection="1">
      <alignment horizontal="center" vertical="center"/>
      <protection locked="0"/>
    </xf>
    <xf numFmtId="0" fontId="14" fillId="2" borderId="48" xfId="0" applyFont="1" applyFill="1" applyBorder="1" applyAlignment="1">
      <alignment horizontal="center" vertical="center"/>
    </xf>
    <xf numFmtId="0" fontId="14" fillId="2" borderId="69" xfId="0" applyFont="1" applyFill="1" applyBorder="1" applyAlignment="1" applyProtection="1">
      <alignment horizontal="center" vertical="center"/>
      <protection locked="0"/>
    </xf>
    <xf numFmtId="0" fontId="0" fillId="0" borderId="3" xfId="0" applyBorder="1" applyAlignment="1">
      <alignment horizontal="center" vertical="center"/>
    </xf>
    <xf numFmtId="0" fontId="0" fillId="0" borderId="22" xfId="0" applyBorder="1" applyAlignment="1">
      <alignment horizontal="center" vertical="center"/>
    </xf>
    <xf numFmtId="0" fontId="0" fillId="0" borderId="65" xfId="0" applyBorder="1" applyAlignment="1">
      <alignment horizontal="center" vertical="center"/>
    </xf>
    <xf numFmtId="0" fontId="4" fillId="0" borderId="52" xfId="0" applyFont="1" applyBorder="1" applyAlignment="1">
      <alignment horizontal="center"/>
    </xf>
    <xf numFmtId="0" fontId="21" fillId="0" borderId="10" xfId="0" applyFont="1" applyBorder="1" applyAlignment="1">
      <alignment horizontal="center" vertical="center" shrinkToFit="1"/>
    </xf>
    <xf numFmtId="0" fontId="0" fillId="0" borderId="32"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26" xfId="0" applyBorder="1" applyAlignment="1">
      <alignment horizontal="center" vertical="center"/>
    </xf>
    <xf numFmtId="0" fontId="11" fillId="0" borderId="0" xfId="1"/>
    <xf numFmtId="0" fontId="22" fillId="0" borderId="12" xfId="1" applyFont="1" applyBorder="1" applyAlignment="1">
      <alignment horizontal="center" vertical="center"/>
    </xf>
    <xf numFmtId="0" fontId="11" fillId="0" borderId="30" xfId="1" applyBorder="1" applyAlignment="1">
      <alignment horizontal="center" vertical="center"/>
    </xf>
    <xf numFmtId="0" fontId="9" fillId="0" borderId="12" xfId="1" applyFont="1" applyBorder="1" applyAlignment="1">
      <alignment vertical="center"/>
    </xf>
    <xf numFmtId="0" fontId="11" fillId="0" borderId="10" xfId="1" applyBorder="1" applyAlignment="1">
      <alignment horizontal="center" vertical="center"/>
    </xf>
    <xf numFmtId="38" fontId="11" fillId="0" borderId="10" xfId="2" applyFont="1" applyBorder="1" applyAlignment="1">
      <alignment horizontal="right" vertical="center" shrinkToFit="1"/>
    </xf>
    <xf numFmtId="38" fontId="11" fillId="0" borderId="1" xfId="2" applyFont="1" applyBorder="1" applyAlignment="1">
      <alignment horizontal="left" vertical="center" shrinkToFit="1"/>
    </xf>
    <xf numFmtId="38" fontId="11" fillId="0" borderId="10" xfId="2" applyFont="1" applyBorder="1" applyAlignment="1">
      <alignment horizontal="centerContinuous" vertical="center" shrinkToFit="1"/>
    </xf>
    <xf numFmtId="0" fontId="11" fillId="0" borderId="1" xfId="1" applyBorder="1" applyAlignment="1">
      <alignment horizontal="centerContinuous" vertical="center"/>
    </xf>
    <xf numFmtId="183" fontId="11" fillId="0" borderId="10" xfId="1" applyNumberFormat="1" applyBorder="1" applyAlignment="1">
      <alignment vertical="center"/>
    </xf>
    <xf numFmtId="0" fontId="7" fillId="0" borderId="12" xfId="1" applyFont="1" applyBorder="1" applyAlignment="1">
      <alignment vertical="center" wrapText="1"/>
    </xf>
    <xf numFmtId="38" fontId="11" fillId="0" borderId="10" xfId="2" applyFont="1" applyBorder="1" applyAlignment="1" applyProtection="1">
      <alignment horizontal="right" vertical="center" shrinkToFit="1"/>
    </xf>
    <xf numFmtId="38" fontId="11" fillId="0" borderId="1" xfId="2" applyFont="1" applyBorder="1" applyAlignment="1" applyProtection="1">
      <alignment vertical="center" shrinkToFit="1"/>
    </xf>
    <xf numFmtId="38" fontId="11" fillId="0" borderId="10" xfId="2" applyFont="1" applyBorder="1" applyAlignment="1" applyProtection="1">
      <alignment vertical="center" shrinkToFit="1"/>
    </xf>
    <xf numFmtId="0" fontId="11" fillId="0" borderId="1" xfId="1" applyBorder="1" applyAlignment="1">
      <alignment vertical="center"/>
    </xf>
    <xf numFmtId="0" fontId="11" fillId="0" borderId="12" xfId="1" applyBorder="1" applyAlignment="1">
      <alignment horizontal="center" vertical="center"/>
    </xf>
    <xf numFmtId="0" fontId="11" fillId="0" borderId="10" xfId="1" applyBorder="1" applyAlignment="1">
      <alignment vertical="center"/>
    </xf>
    <xf numFmtId="38" fontId="11" fillId="0" borderId="1" xfId="2" applyFont="1" applyBorder="1" applyAlignment="1">
      <alignment vertical="center" shrinkToFit="1"/>
    </xf>
    <xf numFmtId="38" fontId="11" fillId="0" borderId="10" xfId="2" applyFont="1" applyBorder="1" applyAlignment="1">
      <alignment vertical="center" shrinkToFit="1"/>
    </xf>
    <xf numFmtId="176" fontId="11" fillId="0" borderId="1" xfId="1" applyNumberFormat="1" applyBorder="1" applyAlignment="1">
      <alignment vertical="center"/>
    </xf>
    <xf numFmtId="176" fontId="11" fillId="0" borderId="10" xfId="1" applyNumberFormat="1" applyBorder="1" applyAlignment="1">
      <alignment vertical="center"/>
    </xf>
    <xf numFmtId="0" fontId="11" fillId="0" borderId="12" xfId="1" applyBorder="1" applyAlignment="1">
      <alignment vertical="center"/>
    </xf>
    <xf numFmtId="0" fontId="11" fillId="0" borderId="30" xfId="1" applyBorder="1" applyAlignment="1">
      <alignment vertical="center"/>
    </xf>
    <xf numFmtId="0" fontId="11" fillId="0" borderId="10" xfId="1" applyBorder="1" applyAlignment="1">
      <alignment horizontal="right" vertical="center"/>
    </xf>
    <xf numFmtId="0" fontId="11" fillId="0" borderId="43" xfId="1" applyBorder="1" applyAlignment="1">
      <alignment vertical="center"/>
    </xf>
    <xf numFmtId="0" fontId="11" fillId="0" borderId="13" xfId="1" applyBorder="1" applyAlignment="1">
      <alignment vertical="center"/>
    </xf>
    <xf numFmtId="0" fontId="11" fillId="0" borderId="40" xfId="1" applyBorder="1" applyAlignment="1">
      <alignment vertical="center"/>
    </xf>
    <xf numFmtId="0" fontId="11" fillId="0" borderId="14" xfId="1" applyBorder="1" applyAlignment="1">
      <alignment vertical="center"/>
    </xf>
    <xf numFmtId="0" fontId="11" fillId="0" borderId="0" xfId="1" applyAlignment="1">
      <alignment horizontal="center"/>
    </xf>
    <xf numFmtId="176" fontId="11" fillId="0" borderId="0" xfId="1" applyNumberFormat="1"/>
    <xf numFmtId="0" fontId="23" fillId="0" borderId="0" xfId="1" applyFont="1"/>
    <xf numFmtId="0" fontId="4" fillId="0" borderId="82" xfId="0" applyFont="1" applyBorder="1" applyAlignment="1">
      <alignment horizontal="center" vertical="center"/>
    </xf>
    <xf numFmtId="0" fontId="0" fillId="0" borderId="73" xfId="0" applyBorder="1" applyAlignment="1">
      <alignment horizontal="center" vertical="center"/>
    </xf>
    <xf numFmtId="0" fontId="0" fillId="0" borderId="83" xfId="0" applyBorder="1" applyAlignment="1">
      <alignment horizontal="center" vertical="center"/>
    </xf>
    <xf numFmtId="0" fontId="4" fillId="0" borderId="73" xfId="0" applyFont="1" applyBorder="1" applyAlignment="1">
      <alignment horizontal="center" vertical="center"/>
    </xf>
    <xf numFmtId="0" fontId="0" fillId="0" borderId="23" xfId="0" applyBorder="1" applyAlignment="1">
      <alignment horizontal="center" vertical="center"/>
    </xf>
    <xf numFmtId="0" fontId="4" fillId="0" borderId="73" xfId="0" applyFont="1" applyBorder="1" applyAlignment="1">
      <alignment horizontal="left" vertical="center"/>
    </xf>
    <xf numFmtId="0" fontId="4" fillId="0" borderId="73" xfId="0" applyFont="1" applyBorder="1" applyAlignment="1">
      <alignment horizontal="left" vertical="center" wrapText="1"/>
    </xf>
    <xf numFmtId="0" fontId="4" fillId="0" borderId="73" xfId="0" applyFont="1" applyBorder="1"/>
    <xf numFmtId="0" fontId="4" fillId="0" borderId="73" xfId="0" applyFont="1" applyBorder="1" applyAlignment="1">
      <alignment wrapText="1"/>
    </xf>
    <xf numFmtId="0" fontId="0" fillId="0" borderId="73" xfId="0" applyBorder="1" applyAlignment="1">
      <alignment wrapText="1"/>
    </xf>
    <xf numFmtId="0" fontId="0" fillId="0" borderId="83" xfId="0" applyBorder="1" applyAlignment="1">
      <alignment horizontal="center" vertical="center" shrinkToFit="1"/>
    </xf>
    <xf numFmtId="0" fontId="0" fillId="0" borderId="73" xfId="0" applyBorder="1" applyAlignment="1">
      <alignment horizontal="center" vertical="center" shrinkToFit="1"/>
    </xf>
    <xf numFmtId="176" fontId="14" fillId="0" borderId="64" xfId="0" applyNumberFormat="1" applyFont="1" applyBorder="1" applyAlignment="1">
      <alignment horizontal="center" vertical="center"/>
    </xf>
    <xf numFmtId="176" fontId="14" fillId="0" borderId="31" xfId="0" applyNumberFormat="1" applyFont="1" applyBorder="1" applyAlignment="1">
      <alignment horizontal="center" vertical="center"/>
    </xf>
    <xf numFmtId="0" fontId="0" fillId="0" borderId="25" xfId="0" applyBorder="1" applyAlignment="1">
      <alignment horizontal="center" vertical="center"/>
    </xf>
    <xf numFmtId="0" fontId="21" fillId="0" borderId="66"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26" xfId="0" applyFont="1" applyBorder="1" applyAlignment="1">
      <alignment horizontal="center" vertical="center" shrinkToFit="1"/>
    </xf>
    <xf numFmtId="0" fontId="21" fillId="0" borderId="13" xfId="0" applyFont="1" applyBorder="1" applyAlignment="1">
      <alignment horizontal="center" vertical="center" shrinkToFit="1"/>
    </xf>
    <xf numFmtId="176" fontId="14" fillId="0" borderId="37" xfId="0" applyNumberFormat="1" applyFont="1" applyBorder="1" applyAlignment="1">
      <alignment horizontal="center" vertical="center"/>
    </xf>
    <xf numFmtId="0" fontId="21" fillId="0" borderId="67" xfId="0" applyFont="1" applyBorder="1" applyAlignment="1">
      <alignment horizontal="center" vertical="center" shrinkToFit="1"/>
    </xf>
    <xf numFmtId="176" fontId="11" fillId="0" borderId="10" xfId="1" applyNumberFormat="1" applyBorder="1" applyAlignment="1">
      <alignment vertical="center" shrinkToFit="1"/>
    </xf>
    <xf numFmtId="0" fontId="14" fillId="0" borderId="85" xfId="0" applyFont="1" applyBorder="1" applyAlignment="1">
      <alignment horizontal="center" vertical="center"/>
    </xf>
    <xf numFmtId="0" fontId="24" fillId="0" borderId="0" xfId="0" applyFont="1"/>
    <xf numFmtId="0" fontId="14" fillId="2" borderId="69"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22" xfId="0" applyFont="1" applyFill="1" applyBorder="1" applyAlignment="1">
      <alignment horizontal="center" vertical="center"/>
    </xf>
    <xf numFmtId="176" fontId="14" fillId="2" borderId="69" xfId="0" applyNumberFormat="1" applyFont="1" applyFill="1" applyBorder="1" applyAlignment="1">
      <alignment horizontal="center" vertical="center" shrinkToFit="1"/>
    </xf>
    <xf numFmtId="176" fontId="14" fillId="2" borderId="3" xfId="0" applyNumberFormat="1" applyFont="1" applyFill="1" applyBorder="1" applyAlignment="1">
      <alignment shrinkToFit="1"/>
    </xf>
    <xf numFmtId="176" fontId="14" fillId="2" borderId="22" xfId="0" applyNumberFormat="1" applyFont="1" applyFill="1" applyBorder="1" applyAlignment="1">
      <alignment shrinkToFit="1"/>
    </xf>
    <xf numFmtId="176" fontId="14" fillId="2" borderId="3" xfId="0" applyNumberFormat="1" applyFont="1" applyFill="1" applyBorder="1" applyAlignment="1">
      <alignment horizontal="center" vertical="center" shrinkToFit="1"/>
    </xf>
    <xf numFmtId="176" fontId="14" fillId="2" borderId="22" xfId="0" applyNumberFormat="1" applyFont="1" applyFill="1" applyBorder="1" applyAlignment="1">
      <alignment horizontal="center" vertical="center" shrinkToFit="1"/>
    </xf>
    <xf numFmtId="0" fontId="4" fillId="0" borderId="0" xfId="0" applyFont="1" applyAlignment="1">
      <alignment horizontal="center" vertical="center"/>
    </xf>
    <xf numFmtId="0" fontId="14" fillId="2" borderId="10" xfId="0" applyFont="1" applyFill="1" applyBorder="1" applyAlignment="1" applyProtection="1">
      <alignment horizontal="center" vertical="center" shrinkToFit="1"/>
      <protection locked="0"/>
    </xf>
    <xf numFmtId="0" fontId="14" fillId="2" borderId="69" xfId="0" applyFont="1" applyFill="1" applyBorder="1" applyAlignment="1" applyProtection="1">
      <alignment horizontal="center" vertical="center" shrinkToFit="1"/>
      <protection locked="0"/>
    </xf>
    <xf numFmtId="0" fontId="14" fillId="0" borderId="3" xfId="0" applyFont="1" applyBorder="1" applyAlignment="1">
      <alignment horizontal="center" vertical="center"/>
    </xf>
    <xf numFmtId="0" fontId="14" fillId="0" borderId="22" xfId="0" applyFont="1" applyBorder="1" applyAlignment="1">
      <alignment horizontal="center" vertical="center"/>
    </xf>
    <xf numFmtId="0" fontId="11" fillId="0" borderId="27" xfId="1" applyBorder="1" applyAlignment="1">
      <alignment horizontal="centerContinuous" vertical="center"/>
    </xf>
    <xf numFmtId="0" fontId="11" fillId="0" borderId="10" xfId="1" applyBorder="1" applyAlignment="1">
      <alignment horizontal="centerContinuous" vertical="center"/>
    </xf>
    <xf numFmtId="176" fontId="11" fillId="0" borderId="10" xfId="1" applyNumberFormat="1" applyBorder="1" applyAlignment="1">
      <alignment horizontal="centerContinuous" vertical="center"/>
    </xf>
    <xf numFmtId="0" fontId="7" fillId="0" borderId="12" xfId="1" applyFont="1" applyBorder="1" applyAlignment="1">
      <alignment vertical="center"/>
    </xf>
    <xf numFmtId="0" fontId="11" fillId="0" borderId="10" xfId="1" applyBorder="1" applyAlignment="1">
      <alignment vertical="center" shrinkToFit="1"/>
    </xf>
    <xf numFmtId="176" fontId="11" fillId="0" borderId="10" xfId="1" applyNumberFormat="1" applyBorder="1" applyAlignment="1">
      <alignment horizontal="right" vertical="center" shrinkToFit="1"/>
    </xf>
    <xf numFmtId="0" fontId="7" fillId="0" borderId="12" xfId="1" applyFont="1" applyBorder="1" applyAlignment="1">
      <alignment vertical="center" shrinkToFit="1"/>
    </xf>
    <xf numFmtId="0" fontId="11" fillId="0" borderId="16" xfId="1" applyBorder="1" applyAlignment="1">
      <alignment vertical="center"/>
    </xf>
    <xf numFmtId="0" fontId="11" fillId="0" borderId="27" xfId="1" applyBorder="1" applyAlignment="1">
      <alignment vertical="center"/>
    </xf>
    <xf numFmtId="0" fontId="11" fillId="0" borderId="28" xfId="1" applyBorder="1" applyAlignment="1">
      <alignment vertical="center"/>
    </xf>
    <xf numFmtId="0" fontId="11" fillId="0" borderId="30" xfId="1" applyBorder="1" applyAlignment="1">
      <alignment horizontal="center" vertical="center" shrinkToFit="1"/>
    </xf>
    <xf numFmtId="177" fontId="11" fillId="0" borderId="10" xfId="1" applyNumberFormat="1" applyBorder="1" applyAlignment="1">
      <alignment vertical="center"/>
    </xf>
    <xf numFmtId="0" fontId="11" fillId="0" borderId="68" xfId="1" applyBorder="1" applyAlignment="1">
      <alignment horizontal="center" vertical="center"/>
    </xf>
    <xf numFmtId="176" fontId="11" fillId="0" borderId="13" xfId="1" applyNumberFormat="1" applyBorder="1" applyAlignment="1">
      <alignment vertical="center"/>
    </xf>
    <xf numFmtId="184" fontId="11" fillId="0" borderId="10" xfId="1" applyNumberFormat="1" applyBorder="1" applyAlignment="1">
      <alignment horizontal="right" vertical="center"/>
    </xf>
    <xf numFmtId="0" fontId="11" fillId="0" borderId="10" xfId="1" applyBorder="1" applyAlignment="1">
      <alignment horizontal="center" vertical="center" shrinkToFit="1"/>
    </xf>
    <xf numFmtId="176" fontId="18" fillId="0" borderId="0" xfId="0" applyNumberFormat="1" applyFont="1" applyAlignment="1">
      <alignment horizontal="right" vertical="center"/>
    </xf>
    <xf numFmtId="176" fontId="18" fillId="0" borderId="4" xfId="0" applyNumberFormat="1" applyFont="1" applyBorder="1" applyAlignment="1">
      <alignment horizontal="right" vertical="center"/>
    </xf>
    <xf numFmtId="176" fontId="18" fillId="0" borderId="40" xfId="0" applyNumberFormat="1" applyFont="1" applyBorder="1" applyAlignment="1">
      <alignment horizontal="right" vertical="center"/>
    </xf>
    <xf numFmtId="181" fontId="18" fillId="0" borderId="0" xfId="0" applyNumberFormat="1" applyFont="1"/>
    <xf numFmtId="181" fontId="18" fillId="0" borderId="2" xfId="0" applyNumberFormat="1" applyFont="1" applyBorder="1"/>
    <xf numFmtId="181" fontId="18" fillId="0" borderId="40" xfId="0" applyNumberFormat="1" applyFont="1" applyBorder="1"/>
    <xf numFmtId="0" fontId="11" fillId="0" borderId="0" xfId="0" applyFont="1" applyAlignment="1">
      <alignment horizontal="left" vertical="center"/>
    </xf>
    <xf numFmtId="0" fontId="14" fillId="0" borderId="0" xfId="0" applyFont="1" applyAlignment="1">
      <alignment vertical="center"/>
    </xf>
    <xf numFmtId="0" fontId="9" fillId="0" borderId="10" xfId="1" applyFont="1" applyBorder="1" applyAlignment="1">
      <alignment vertical="center" wrapText="1"/>
    </xf>
    <xf numFmtId="0" fontId="9" fillId="0" borderId="10" xfId="1" applyFont="1" applyBorder="1" applyAlignment="1">
      <alignment horizontal="center" vertical="center" wrapText="1"/>
    </xf>
    <xf numFmtId="38" fontId="11" fillId="0" borderId="0" xfId="1" applyNumberFormat="1"/>
    <xf numFmtId="38" fontId="11" fillId="0" borderId="0" xfId="3" applyFont="1" applyAlignment="1"/>
    <xf numFmtId="2" fontId="11" fillId="0" borderId="0" xfId="1" applyNumberFormat="1" applyAlignment="1">
      <alignment horizontal="center"/>
    </xf>
    <xf numFmtId="0" fontId="14" fillId="0" borderId="70" xfId="0" applyFont="1" applyBorder="1" applyAlignment="1">
      <alignment horizontal="center" vertical="center"/>
    </xf>
    <xf numFmtId="0" fontId="14" fillId="0" borderId="69" xfId="0" applyFont="1" applyBorder="1" applyAlignment="1">
      <alignment vertical="center"/>
    </xf>
    <xf numFmtId="0" fontId="14" fillId="0" borderId="69" xfId="0" applyFont="1" applyBorder="1" applyAlignment="1">
      <alignment horizontal="center" vertical="center"/>
    </xf>
    <xf numFmtId="38" fontId="14" fillId="0" borderId="0" xfId="3" applyFont="1" applyFill="1" applyAlignment="1"/>
    <xf numFmtId="176" fontId="14" fillId="0" borderId="69" xfId="0" applyNumberFormat="1" applyFont="1" applyBorder="1" applyAlignment="1">
      <alignment horizontal="center" vertical="center" shrinkToFit="1"/>
    </xf>
    <xf numFmtId="176" fontId="14" fillId="0" borderId="3" xfId="0" applyNumberFormat="1" applyFont="1" applyBorder="1" applyAlignment="1">
      <alignment shrinkToFit="1"/>
    </xf>
    <xf numFmtId="176" fontId="14" fillId="0" borderId="22" xfId="0" applyNumberFormat="1" applyFont="1" applyBorder="1" applyAlignment="1">
      <alignment shrinkToFit="1"/>
    </xf>
    <xf numFmtId="176" fontId="14" fillId="0" borderId="3" xfId="0" applyNumberFormat="1" applyFont="1" applyBorder="1" applyAlignment="1">
      <alignment horizontal="center" vertical="center" shrinkToFit="1"/>
    </xf>
    <xf numFmtId="176" fontId="14" fillId="0" borderId="22" xfId="0" applyNumberFormat="1" applyFont="1" applyBorder="1" applyAlignment="1">
      <alignment horizontal="center" vertical="center" shrinkToFit="1"/>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vertical="center"/>
    </xf>
    <xf numFmtId="177" fontId="0" fillId="0" borderId="0" xfId="0" applyNumberFormat="1" applyAlignment="1">
      <alignment vertical="center"/>
    </xf>
    <xf numFmtId="0" fontId="0" fillId="0" borderId="0" xfId="0" applyAlignment="1">
      <alignment vertical="center"/>
    </xf>
    <xf numFmtId="176" fontId="32" fillId="0" borderId="0" xfId="0" applyNumberFormat="1" applyFont="1" applyAlignment="1">
      <alignment vertical="center"/>
    </xf>
    <xf numFmtId="3" fontId="0" fillId="0" borderId="0" xfId="0" applyNumberFormat="1" applyAlignment="1">
      <alignment vertical="center"/>
    </xf>
    <xf numFmtId="38" fontId="14" fillId="0" borderId="69" xfId="0" applyNumberFormat="1" applyFont="1" applyBorder="1" applyAlignment="1">
      <alignment vertical="center"/>
    </xf>
    <xf numFmtId="38" fontId="14" fillId="0" borderId="65" xfId="3" applyFont="1" applyFill="1" applyBorder="1" applyAlignment="1">
      <alignment horizontal="right" vertical="center"/>
    </xf>
    <xf numFmtId="38" fontId="14" fillId="0" borderId="3" xfId="0" applyNumberFormat="1" applyFont="1" applyBorder="1" applyAlignment="1">
      <alignment vertical="center"/>
    </xf>
    <xf numFmtId="0" fontId="14" fillId="0" borderId="3" xfId="0" applyFont="1" applyBorder="1" applyAlignment="1">
      <alignment vertical="center"/>
    </xf>
    <xf numFmtId="38" fontId="14" fillId="0" borderId="3" xfId="3" applyFont="1" applyFill="1" applyBorder="1" applyAlignment="1">
      <alignment horizontal="right" vertical="center"/>
    </xf>
    <xf numFmtId="38" fontId="14" fillId="0" borderId="3" xfId="3" applyFont="1" applyFill="1" applyBorder="1" applyAlignment="1">
      <alignment vertical="center"/>
    </xf>
    <xf numFmtId="0" fontId="14" fillId="0" borderId="22" xfId="0" applyFont="1" applyBorder="1" applyAlignment="1">
      <alignment vertical="center"/>
    </xf>
    <xf numFmtId="38" fontId="14" fillId="0" borderId="22" xfId="3" applyFont="1" applyFill="1" applyBorder="1" applyAlignment="1">
      <alignment vertical="center"/>
    </xf>
    <xf numFmtId="0" fontId="0" fillId="0" borderId="0" xfId="0" applyAlignment="1">
      <alignment vertical="center" wrapText="1"/>
    </xf>
    <xf numFmtId="187" fontId="0" fillId="0" borderId="0" xfId="0" applyNumberFormat="1" applyAlignment="1">
      <alignment vertical="center"/>
    </xf>
    <xf numFmtId="191" fontId="0" fillId="0" borderId="0" xfId="0" applyNumberFormat="1" applyAlignment="1">
      <alignment vertical="center"/>
    </xf>
    <xf numFmtId="187" fontId="0" fillId="0" borderId="0" xfId="0" applyNumberFormat="1" applyAlignment="1">
      <alignment horizontal="center" vertical="center"/>
    </xf>
    <xf numFmtId="38" fontId="25" fillId="0" borderId="0" xfId="3" applyFont="1" applyFill="1" applyAlignment="1"/>
    <xf numFmtId="38" fontId="16" fillId="0" borderId="0" xfId="3" applyFont="1" applyFill="1" applyAlignment="1"/>
    <xf numFmtId="38" fontId="16" fillId="0" borderId="0" xfId="3" applyFont="1" applyAlignment="1"/>
    <xf numFmtId="38" fontId="14" fillId="0" borderId="0" xfId="3" applyFont="1" applyAlignment="1"/>
    <xf numFmtId="38" fontId="26" fillId="0" borderId="1" xfId="3" applyFont="1" applyFill="1" applyBorder="1" applyAlignment="1">
      <alignment shrinkToFit="1"/>
    </xf>
    <xf numFmtId="38" fontId="26" fillId="0" borderId="0" xfId="3" applyFont="1" applyFill="1" applyAlignment="1">
      <alignment shrinkToFit="1"/>
    </xf>
    <xf numFmtId="38" fontId="16" fillId="0" borderId="0" xfId="3" applyFont="1" applyFill="1" applyAlignment="1">
      <alignment shrinkToFit="1"/>
    </xf>
    <xf numFmtId="38" fontId="25" fillId="0" borderId="1" xfId="3" applyFont="1" applyFill="1" applyBorder="1" applyAlignment="1">
      <alignment shrinkToFit="1"/>
    </xf>
    <xf numFmtId="38" fontId="25" fillId="0" borderId="0" xfId="3" applyFont="1" applyFill="1" applyAlignment="1">
      <alignment horizontal="center" vertical="center"/>
    </xf>
    <xf numFmtId="38" fontId="7" fillId="0" borderId="9" xfId="3" applyFont="1" applyFill="1" applyBorder="1" applyAlignment="1">
      <alignment horizontal="center" vertical="center"/>
    </xf>
    <xf numFmtId="38" fontId="14" fillId="0" borderId="11" xfId="3" applyFont="1" applyFill="1" applyBorder="1" applyAlignment="1">
      <alignment horizontal="center" vertical="center"/>
    </xf>
    <xf numFmtId="38" fontId="14" fillId="0" borderId="9" xfId="3" applyFont="1" applyFill="1" applyBorder="1" applyAlignment="1">
      <alignment horizontal="center" vertical="center"/>
    </xf>
    <xf numFmtId="38" fontId="14" fillId="0" borderId="10" xfId="3" applyFont="1" applyFill="1" applyBorder="1" applyAlignment="1">
      <alignment horizontal="center" vertical="center"/>
    </xf>
    <xf numFmtId="38" fontId="9" fillId="0" borderId="10" xfId="3" applyFont="1" applyFill="1" applyBorder="1" applyAlignment="1">
      <alignment horizontal="center" vertical="center"/>
    </xf>
    <xf numFmtId="38" fontId="9" fillId="0" borderId="12" xfId="3" applyFont="1" applyFill="1" applyBorder="1" applyAlignment="1">
      <alignment horizontal="center" vertical="center"/>
    </xf>
    <xf numFmtId="38" fontId="14" fillId="0" borderId="10" xfId="3" applyFont="1" applyFill="1" applyBorder="1" applyAlignment="1">
      <alignment vertical="center"/>
    </xf>
    <xf numFmtId="38" fontId="14" fillId="0" borderId="12" xfId="3" applyFont="1" applyFill="1" applyBorder="1" applyAlignment="1">
      <alignment vertical="center"/>
    </xf>
    <xf numFmtId="38" fontId="14" fillId="0" borderId="10" xfId="3" applyFont="1" applyFill="1" applyBorder="1" applyAlignment="1">
      <alignment horizontal="centerContinuous" vertical="center"/>
    </xf>
    <xf numFmtId="38" fontId="14" fillId="0" borderId="1" xfId="3" applyFont="1" applyFill="1" applyBorder="1" applyAlignment="1">
      <alignment horizontal="centerContinuous" vertical="center"/>
    </xf>
    <xf numFmtId="38" fontId="14" fillId="0" borderId="12" xfId="3" applyFont="1" applyFill="1" applyBorder="1" applyAlignment="1">
      <alignment horizontal="center" vertical="center"/>
    </xf>
    <xf numFmtId="38" fontId="14" fillId="0" borderId="13" xfId="3" applyFont="1" applyFill="1" applyBorder="1" applyAlignment="1">
      <alignment horizontal="center" vertical="center"/>
    </xf>
    <xf numFmtId="38" fontId="14" fillId="0" borderId="13" xfId="3" applyFont="1" applyFill="1" applyBorder="1" applyAlignment="1">
      <alignment horizontal="centerContinuous" vertical="center"/>
    </xf>
    <xf numFmtId="38" fontId="14" fillId="0" borderId="40" xfId="3" applyFont="1" applyFill="1" applyBorder="1" applyAlignment="1">
      <alignment horizontal="centerContinuous" vertical="center"/>
    </xf>
    <xf numFmtId="38" fontId="14" fillId="0" borderId="14" xfId="3" applyFont="1" applyFill="1" applyBorder="1" applyAlignment="1">
      <alignment horizontal="right" vertical="center"/>
    </xf>
    <xf numFmtId="38" fontId="14" fillId="0" borderId="0" xfId="3" applyFont="1" applyFill="1" applyAlignment="1">
      <alignment shrinkToFit="1"/>
    </xf>
    <xf numFmtId="38" fontId="25" fillId="0" borderId="0" xfId="3" applyFont="1" applyFill="1" applyAlignment="1">
      <alignment horizontal="center" vertical="center" shrinkToFit="1"/>
    </xf>
    <xf numFmtId="38" fontId="14" fillId="0" borderId="66" xfId="3" applyFont="1" applyFill="1" applyBorder="1" applyAlignment="1">
      <alignment horizontal="center" vertical="center" shrinkToFit="1"/>
    </xf>
    <xf numFmtId="38" fontId="14" fillId="0" borderId="67" xfId="3" applyFont="1" applyFill="1" applyBorder="1" applyAlignment="1">
      <alignment horizontal="center" vertical="center" shrinkToFit="1"/>
    </xf>
    <xf numFmtId="38" fontId="14" fillId="0" borderId="36" xfId="3" applyFont="1" applyFill="1" applyBorder="1" applyAlignment="1">
      <alignment horizontal="center" vertical="center" shrinkToFit="1"/>
    </xf>
    <xf numFmtId="38" fontId="11" fillId="0" borderId="0" xfId="3" applyFont="1" applyFill="1" applyAlignment="1">
      <alignment horizontal="left" vertical="center"/>
    </xf>
    <xf numFmtId="38" fontId="14" fillId="0" borderId="0" xfId="3" applyFont="1" applyAlignment="1">
      <alignment shrinkToFit="1"/>
    </xf>
    <xf numFmtId="38" fontId="14" fillId="0" borderId="0" xfId="3" applyFont="1" applyFill="1" applyAlignment="1">
      <alignment horizontal="center" vertical="center" shrinkToFit="1"/>
    </xf>
    <xf numFmtId="38" fontId="14" fillId="0" borderId="0" xfId="3" applyFont="1" applyAlignment="1">
      <alignment horizontal="center" vertical="center" shrinkToFit="1"/>
    </xf>
    <xf numFmtId="38" fontId="14" fillId="0" borderId="80" xfId="3" applyFont="1" applyFill="1" applyBorder="1" applyAlignment="1">
      <alignment horizontal="center" vertical="center" shrinkToFit="1"/>
    </xf>
    <xf numFmtId="38" fontId="14" fillId="0" borderId="89" xfId="3" applyFont="1" applyFill="1" applyBorder="1" applyAlignment="1">
      <alignment horizontal="center" vertical="center" shrinkToFit="1"/>
    </xf>
    <xf numFmtId="38" fontId="14" fillId="0" borderId="90" xfId="3" applyFont="1" applyFill="1" applyBorder="1" applyAlignment="1">
      <alignment horizontal="center" vertical="center" shrinkToFit="1"/>
    </xf>
    <xf numFmtId="38" fontId="14" fillId="0" borderId="91" xfId="3" applyFont="1" applyFill="1" applyBorder="1" applyAlignment="1">
      <alignment horizontal="center" vertical="center" shrinkToFit="1"/>
    </xf>
    <xf numFmtId="38" fontId="14" fillId="0" borderId="87" xfId="3" applyFont="1" applyFill="1" applyBorder="1" applyAlignment="1">
      <alignment horizontal="center" vertical="center" shrinkToFit="1"/>
    </xf>
    <xf numFmtId="38" fontId="14" fillId="0" borderId="88" xfId="3" applyFont="1" applyFill="1" applyBorder="1" applyAlignment="1">
      <alignment horizontal="center" vertical="center" shrinkToFit="1"/>
    </xf>
    <xf numFmtId="38" fontId="14" fillId="0" borderId="69" xfId="3" applyFont="1" applyFill="1" applyBorder="1" applyAlignment="1">
      <alignment horizontal="center" vertical="center" shrinkToFit="1"/>
    </xf>
    <xf numFmtId="38" fontId="14" fillId="0" borderId="12" xfId="3" applyFont="1" applyFill="1" applyBorder="1" applyAlignment="1">
      <alignment horizontal="center" vertical="center" shrinkToFit="1"/>
    </xf>
    <xf numFmtId="38" fontId="14" fillId="0" borderId="74" xfId="3" applyFont="1" applyFill="1" applyBorder="1" applyAlignment="1">
      <alignment horizontal="center" vertical="center" shrinkToFit="1"/>
    </xf>
    <xf numFmtId="38" fontId="14" fillId="0" borderId="4" xfId="3" applyFont="1" applyFill="1" applyBorder="1" applyAlignment="1">
      <alignment horizontal="center" vertical="center" shrinkToFit="1"/>
    </xf>
    <xf numFmtId="38" fontId="14" fillId="0" borderId="41" xfId="3" applyFont="1" applyFill="1" applyBorder="1" applyAlignment="1">
      <alignment horizontal="center" vertical="center" shrinkToFit="1"/>
    </xf>
    <xf numFmtId="38" fontId="14" fillId="0" borderId="3" xfId="3" applyFont="1" applyFill="1" applyBorder="1" applyAlignment="1">
      <alignment horizontal="center" vertical="center" shrinkToFit="1"/>
    </xf>
    <xf numFmtId="38" fontId="14" fillId="0" borderId="42" xfId="3" applyFont="1" applyFill="1" applyBorder="1" applyAlignment="1">
      <alignment horizontal="center" vertical="center" shrinkToFit="1"/>
    </xf>
    <xf numFmtId="38" fontId="14" fillId="0" borderId="23" xfId="3" applyFont="1" applyFill="1" applyBorder="1" applyAlignment="1">
      <alignment horizontal="center" vertical="center" shrinkToFit="1"/>
    </xf>
    <xf numFmtId="38" fontId="14" fillId="0" borderId="45" xfId="3" applyFont="1" applyFill="1" applyBorder="1" applyAlignment="1">
      <alignment horizontal="center" vertical="center" shrinkToFit="1"/>
    </xf>
    <xf numFmtId="38" fontId="14" fillId="0" borderId="22" xfId="3" applyFont="1" applyFill="1" applyBorder="1" applyAlignment="1">
      <alignment horizontal="center" vertical="center" shrinkToFit="1"/>
    </xf>
    <xf numFmtId="38" fontId="14" fillId="0" borderId="68" xfId="3" applyFont="1" applyFill="1" applyBorder="1" applyAlignment="1">
      <alignment horizontal="center" vertical="center" shrinkToFit="1"/>
    </xf>
    <xf numFmtId="38" fontId="14" fillId="0" borderId="81" xfId="3" applyFont="1" applyFill="1" applyBorder="1" applyAlignment="1">
      <alignment horizontal="center" vertical="center" shrinkToFit="1"/>
    </xf>
    <xf numFmtId="38" fontId="14" fillId="0" borderId="29" xfId="3" applyFont="1" applyBorder="1" applyAlignment="1">
      <alignment horizontal="center" vertical="center" shrinkToFit="1"/>
    </xf>
    <xf numFmtId="38" fontId="14" fillId="0" borderId="108" xfId="3" applyFont="1" applyFill="1" applyBorder="1" applyAlignment="1">
      <alignment horizontal="left" vertical="center" shrinkToFit="1"/>
    </xf>
    <xf numFmtId="38" fontId="14" fillId="0" borderId="116" xfId="3" applyFont="1" applyFill="1" applyBorder="1" applyAlignment="1">
      <alignment horizontal="left" vertical="center" shrinkToFit="1"/>
    </xf>
    <xf numFmtId="38" fontId="14" fillId="0" borderId="101" xfId="3" applyFont="1" applyFill="1" applyBorder="1" applyAlignment="1">
      <alignment horizontal="left" vertical="center" shrinkToFit="1"/>
    </xf>
    <xf numFmtId="38" fontId="14" fillId="0" borderId="71" xfId="3" applyFont="1" applyFill="1" applyBorder="1" applyAlignment="1">
      <alignment horizontal="center" vertical="center" shrinkToFit="1"/>
    </xf>
    <xf numFmtId="38" fontId="14" fillId="0" borderId="0" xfId="3" applyFont="1" applyFill="1" applyAlignment="1">
      <alignment horizontal="center" vertical="center"/>
    </xf>
    <xf numFmtId="38" fontId="14" fillId="0" borderId="0" xfId="3" applyFont="1" applyAlignment="1">
      <alignment horizontal="center" vertical="center"/>
    </xf>
    <xf numFmtId="38" fontId="14" fillId="0" borderId="91" xfId="3" applyFont="1" applyFill="1" applyBorder="1" applyAlignment="1">
      <alignment horizontal="center" vertical="center"/>
    </xf>
    <xf numFmtId="38" fontId="14" fillId="0" borderId="89" xfId="3" applyFont="1" applyFill="1" applyBorder="1" applyAlignment="1">
      <alignment horizontal="center" vertical="center"/>
    </xf>
    <xf numFmtId="38" fontId="14" fillId="0" borderId="90" xfId="3" applyFont="1" applyFill="1" applyBorder="1" applyAlignment="1">
      <alignment horizontal="center" vertical="center"/>
    </xf>
    <xf numFmtId="38" fontId="14" fillId="0" borderId="42" xfId="3" applyFont="1" applyFill="1" applyBorder="1" applyAlignment="1">
      <alignment horizontal="center" vertical="center"/>
    </xf>
    <xf numFmtId="38" fontId="14" fillId="0" borderId="3" xfId="3" applyFont="1" applyFill="1" applyBorder="1" applyAlignment="1">
      <alignment horizontal="center" vertical="center"/>
    </xf>
    <xf numFmtId="38" fontId="14" fillId="0" borderId="67" xfId="3" applyFont="1" applyFill="1" applyBorder="1" applyAlignment="1">
      <alignment horizontal="center" vertical="center"/>
    </xf>
    <xf numFmtId="38" fontId="14" fillId="0" borderId="68" xfId="3" applyFont="1" applyFill="1" applyBorder="1" applyAlignment="1">
      <alignment horizontal="center" vertical="center"/>
    </xf>
    <xf numFmtId="38" fontId="14" fillId="0" borderId="22" xfId="3" applyFont="1" applyFill="1" applyBorder="1" applyAlignment="1">
      <alignment horizontal="center" vertical="center"/>
    </xf>
    <xf numFmtId="38" fontId="14" fillId="0" borderId="81" xfId="3" applyFont="1" applyFill="1" applyBorder="1" applyAlignment="1">
      <alignment horizontal="center" vertical="center"/>
    </xf>
    <xf numFmtId="38" fontId="14" fillId="0" borderId="108" xfId="3" applyFont="1" applyFill="1" applyBorder="1" applyAlignment="1">
      <alignment horizontal="left" vertical="center" indent="1" shrinkToFit="1"/>
    </xf>
    <xf numFmtId="38" fontId="14" fillId="0" borderId="116" xfId="3" applyFont="1" applyFill="1" applyBorder="1" applyAlignment="1">
      <alignment horizontal="left" vertical="center" indent="1" shrinkToFit="1"/>
    </xf>
    <xf numFmtId="38" fontId="14" fillId="0" borderId="101" xfId="3" applyFont="1" applyFill="1" applyBorder="1" applyAlignment="1">
      <alignment horizontal="left" vertical="center" indent="1" shrinkToFit="1"/>
    </xf>
    <xf numFmtId="194" fontId="14" fillId="0" borderId="67" xfId="3" applyNumberFormat="1" applyFont="1" applyFill="1" applyBorder="1" applyAlignment="1">
      <alignment horizontal="center" vertical="center" shrinkToFit="1"/>
    </xf>
    <xf numFmtId="194" fontId="14" fillId="0" borderId="56" xfId="3" applyNumberFormat="1" applyFont="1" applyFill="1" applyBorder="1" applyAlignment="1">
      <alignment horizontal="center" vertical="center" shrinkToFit="1"/>
    </xf>
    <xf numFmtId="38" fontId="26" fillId="0" borderId="108" xfId="3" applyFont="1" applyFill="1" applyBorder="1" applyAlignment="1">
      <alignment shrinkToFit="1"/>
    </xf>
    <xf numFmtId="38" fontId="16" fillId="0" borderId="108" xfId="3" applyFont="1" applyFill="1" applyBorder="1" applyAlignment="1"/>
    <xf numFmtId="38" fontId="25" fillId="0" borderId="108" xfId="3" applyFont="1" applyFill="1" applyBorder="1" applyAlignment="1">
      <alignment horizontal="center"/>
    </xf>
    <xf numFmtId="38" fontId="25" fillId="0" borderId="108" xfId="3" applyFont="1" applyFill="1" applyBorder="1" applyAlignment="1"/>
    <xf numFmtId="0" fontId="36" fillId="0" borderId="10" xfId="1" applyFont="1" applyBorder="1" applyAlignment="1">
      <alignment vertical="center"/>
    </xf>
    <xf numFmtId="0" fontId="37" fillId="0" borderId="10" xfId="1" applyFont="1" applyBorder="1" applyAlignment="1">
      <alignment horizontal="center" vertical="center"/>
    </xf>
    <xf numFmtId="0" fontId="37" fillId="0" borderId="10" xfId="1" applyFont="1" applyBorder="1" applyAlignment="1">
      <alignment vertical="center" shrinkToFit="1"/>
    </xf>
    <xf numFmtId="0" fontId="37" fillId="0" borderId="10" xfId="1" applyFont="1" applyBorder="1" applyAlignment="1">
      <alignment vertical="center"/>
    </xf>
    <xf numFmtId="0" fontId="37" fillId="0" borderId="30" xfId="1" applyFont="1" applyBorder="1" applyAlignment="1">
      <alignment vertical="center"/>
    </xf>
    <xf numFmtId="176" fontId="37" fillId="0" borderId="10" xfId="1" applyNumberFormat="1" applyFont="1" applyBorder="1" applyAlignment="1">
      <alignment vertical="center" shrinkToFit="1"/>
    </xf>
    <xf numFmtId="0" fontId="38" fillId="0" borderId="12" xfId="1" applyFont="1" applyBorder="1" applyAlignment="1">
      <alignment vertical="center" wrapText="1"/>
    </xf>
    <xf numFmtId="0" fontId="7" fillId="0" borderId="12" xfId="1" applyFont="1" applyBorder="1" applyAlignment="1">
      <alignment vertical="top" shrinkToFit="1"/>
    </xf>
    <xf numFmtId="0" fontId="14" fillId="0" borderId="68"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42"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50" xfId="0" applyFont="1" applyBorder="1" applyAlignment="1">
      <alignment horizontal="center"/>
    </xf>
    <xf numFmtId="0" fontId="14" fillId="0" borderId="52" xfId="0" applyFont="1" applyBorder="1" applyAlignment="1">
      <alignment horizontal="center"/>
    </xf>
    <xf numFmtId="0" fontId="14" fillId="0" borderId="74" xfId="0" applyFont="1" applyBorder="1" applyAlignment="1">
      <alignment horizontal="center" vertical="center" shrinkToFit="1"/>
    </xf>
    <xf numFmtId="0" fontId="14" fillId="0" borderId="10" xfId="0" applyFont="1" applyBorder="1" applyAlignment="1">
      <alignment horizontal="center" vertical="center" shrinkToFit="1"/>
    </xf>
    <xf numFmtId="186" fontId="14" fillId="2" borderId="50" xfId="0" applyNumberFormat="1" applyFont="1" applyFill="1" applyBorder="1" applyAlignment="1">
      <alignment horizontal="center" vertical="center" shrinkToFit="1"/>
    </xf>
    <xf numFmtId="186" fontId="14" fillId="2" borderId="52" xfId="0" applyNumberFormat="1" applyFont="1" applyFill="1" applyBorder="1" applyAlignment="1">
      <alignment horizontal="center" vertical="center" shrinkToFit="1"/>
    </xf>
    <xf numFmtId="0" fontId="14" fillId="0" borderId="50" xfId="0" applyFont="1" applyBorder="1" applyAlignment="1">
      <alignment horizontal="center" vertical="center"/>
    </xf>
    <xf numFmtId="0" fontId="14" fillId="0" borderId="52" xfId="0" applyFont="1" applyBorder="1" applyAlignment="1">
      <alignment horizontal="center" vertical="center"/>
    </xf>
    <xf numFmtId="0" fontId="14" fillId="0" borderId="50" xfId="0" applyFont="1" applyBorder="1" applyAlignment="1">
      <alignment horizontal="center" vertical="center" shrinkToFit="1"/>
    </xf>
    <xf numFmtId="0" fontId="14" fillId="0" borderId="52" xfId="0" applyFont="1" applyBorder="1" applyAlignment="1">
      <alignment horizontal="center" vertical="center" shrinkToFit="1"/>
    </xf>
    <xf numFmtId="176" fontId="14" fillId="2" borderId="50" xfId="0" applyNumberFormat="1" applyFont="1" applyFill="1" applyBorder="1" applyAlignment="1">
      <alignment horizontal="center" vertical="center" shrinkToFit="1"/>
    </xf>
    <xf numFmtId="176" fontId="14" fillId="2" borderId="52" xfId="0" applyNumberFormat="1" applyFont="1" applyFill="1" applyBorder="1" applyAlignment="1">
      <alignment horizontal="center" vertical="center" shrinkToFit="1"/>
    </xf>
    <xf numFmtId="0" fontId="14" fillId="2" borderId="50" xfId="0" applyFont="1" applyFill="1" applyBorder="1" applyAlignment="1">
      <alignment horizontal="center" vertical="center" shrinkToFit="1"/>
    </xf>
    <xf numFmtId="0" fontId="14" fillId="2" borderId="52" xfId="0" applyFont="1" applyFill="1" applyBorder="1" applyAlignment="1">
      <alignment horizontal="center" vertical="center" shrinkToFit="1"/>
    </xf>
    <xf numFmtId="0" fontId="14" fillId="2" borderId="73" xfId="0" applyFont="1" applyFill="1" applyBorder="1" applyAlignment="1">
      <alignment horizontal="center" vertical="center" shrinkToFit="1"/>
    </xf>
    <xf numFmtId="0" fontId="14" fillId="0" borderId="56" xfId="0" applyFont="1" applyBorder="1" applyAlignment="1">
      <alignment horizontal="center" vertical="center" shrinkToFit="1"/>
    </xf>
    <xf numFmtId="0" fontId="14" fillId="0" borderId="67" xfId="0" applyFont="1" applyBorder="1" applyAlignment="1">
      <alignment horizontal="center" vertical="center" shrinkToFit="1"/>
    </xf>
    <xf numFmtId="0" fontId="11" fillId="0" borderId="0" xfId="0" applyFont="1" applyAlignment="1">
      <alignment horizontal="left" vertical="center"/>
    </xf>
    <xf numFmtId="0" fontId="14" fillId="0" borderId="30" xfId="0" applyFont="1" applyBorder="1" applyAlignment="1">
      <alignment horizontal="left" vertical="center" wrapText="1"/>
    </xf>
    <xf numFmtId="0" fontId="14" fillId="0" borderId="1" xfId="0" applyFont="1" applyBorder="1" applyAlignment="1">
      <alignment horizontal="left" vertical="center" wrapText="1"/>
    </xf>
    <xf numFmtId="0" fontId="14" fillId="0" borderId="36" xfId="0" applyFont="1" applyBorder="1" applyAlignment="1">
      <alignment horizontal="left" vertical="center" wrapText="1"/>
    </xf>
    <xf numFmtId="178" fontId="14" fillId="0" borderId="9" xfId="0" applyNumberFormat="1" applyFont="1" applyBorder="1" applyAlignment="1">
      <alignment horizontal="center" vertical="center"/>
    </xf>
    <xf numFmtId="178" fontId="14" fillId="0" borderId="0" xfId="0" applyNumberFormat="1" applyFont="1" applyAlignment="1">
      <alignment horizontal="center" vertical="center"/>
    </xf>
    <xf numFmtId="0" fontId="14" fillId="0" borderId="75" xfId="0" applyFont="1" applyBorder="1" applyAlignment="1">
      <alignment horizontal="center" vertical="center"/>
    </xf>
    <xf numFmtId="0" fontId="14" fillId="0" borderId="11" xfId="0" applyFont="1" applyBorder="1" applyAlignment="1">
      <alignment horizontal="center" vertical="center"/>
    </xf>
    <xf numFmtId="0" fontId="14" fillId="0" borderId="14" xfId="0" applyFont="1" applyBorder="1" applyAlignment="1">
      <alignment horizontal="center" vertical="center"/>
    </xf>
    <xf numFmtId="0" fontId="14" fillId="0" borderId="18" xfId="0" applyFont="1" applyBorder="1" applyAlignment="1">
      <alignment horizontal="left" vertical="center" wrapText="1"/>
    </xf>
    <xf numFmtId="0" fontId="14" fillId="0" borderId="2" xfId="0" applyFont="1" applyBorder="1" applyAlignment="1">
      <alignment horizontal="left" vertical="center" wrapText="1"/>
    </xf>
    <xf numFmtId="0" fontId="14" fillId="0" borderId="5" xfId="0" applyFont="1" applyBorder="1" applyAlignment="1">
      <alignment horizontal="left" vertical="center" wrapText="1"/>
    </xf>
    <xf numFmtId="178" fontId="14" fillId="0" borderId="4" xfId="0" applyNumberFormat="1" applyFont="1" applyBorder="1" applyAlignment="1">
      <alignment horizontal="center" vertical="center"/>
    </xf>
    <xf numFmtId="178" fontId="14" fillId="0" borderId="2" xfId="0" applyNumberFormat="1" applyFont="1" applyBorder="1" applyAlignment="1">
      <alignment horizontal="center" vertical="center"/>
    </xf>
    <xf numFmtId="0" fontId="19" fillId="0" borderId="31" xfId="0" applyFont="1" applyBorder="1" applyAlignment="1">
      <alignment horizontal="left" vertical="center" wrapText="1"/>
    </xf>
    <xf numFmtId="0" fontId="19" fillId="0" borderId="6" xfId="0" applyFont="1" applyBorder="1" applyAlignment="1">
      <alignment horizontal="left"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7" xfId="0" applyFont="1" applyBorder="1" applyAlignment="1">
      <alignment horizontal="left" vertical="center" wrapText="1"/>
    </xf>
    <xf numFmtId="0" fontId="19" fillId="0" borderId="38" xfId="0" applyFont="1" applyBorder="1" applyAlignment="1">
      <alignment horizontal="left" vertical="center" wrapText="1"/>
    </xf>
    <xf numFmtId="0" fontId="14" fillId="2" borderId="6" xfId="0" applyFont="1" applyFill="1" applyBorder="1" applyAlignment="1" applyProtection="1">
      <alignment horizontal="center" vertical="center" shrinkToFit="1"/>
      <protection locked="0"/>
    </xf>
    <xf numFmtId="0" fontId="14" fillId="2" borderId="35" xfId="0" applyFont="1" applyFill="1" applyBorder="1" applyAlignment="1" applyProtection="1">
      <alignment horizontal="center" vertical="center" shrinkToFit="1"/>
      <protection locked="0"/>
    </xf>
    <xf numFmtId="0" fontId="14" fillId="2" borderId="38" xfId="0" applyFont="1" applyFill="1" applyBorder="1" applyAlignment="1" applyProtection="1">
      <alignment horizontal="center" vertical="center" shrinkToFit="1"/>
      <protection locked="0"/>
    </xf>
    <xf numFmtId="178" fontId="14" fillId="0" borderId="6" xfId="0" applyNumberFormat="1" applyFont="1" applyBorder="1" applyAlignment="1">
      <alignment horizontal="center" vertical="center"/>
    </xf>
    <xf numFmtId="178" fontId="14" fillId="0" borderId="35" xfId="0" applyNumberFormat="1" applyFont="1" applyBorder="1" applyAlignment="1">
      <alignment horizontal="center" vertical="center"/>
    </xf>
    <xf numFmtId="178" fontId="14" fillId="0" borderId="38" xfId="0" applyNumberFormat="1" applyFont="1" applyBorder="1" applyAlignment="1">
      <alignment horizontal="center" vertical="center"/>
    </xf>
    <xf numFmtId="0" fontId="14" fillId="0" borderId="78" xfId="0" applyFont="1" applyBorder="1" applyAlignment="1">
      <alignment horizontal="center" vertical="center" wrapText="1"/>
    </xf>
    <xf numFmtId="0" fontId="14" fillId="0" borderId="79" xfId="0" applyFont="1" applyBorder="1" applyAlignment="1">
      <alignment horizontal="center" vertical="center" wrapText="1"/>
    </xf>
    <xf numFmtId="0" fontId="14" fillId="0" borderId="80" xfId="0" applyFont="1" applyBorder="1" applyAlignment="1">
      <alignment horizontal="center" vertical="center" wrapText="1"/>
    </xf>
    <xf numFmtId="0" fontId="14" fillId="2" borderId="6" xfId="0" applyFont="1" applyFill="1" applyBorder="1" applyAlignment="1" applyProtection="1">
      <alignment horizontal="center" vertical="center"/>
      <protection locked="0"/>
    </xf>
    <xf numFmtId="0" fontId="14" fillId="2" borderId="38" xfId="0" applyFont="1" applyFill="1" applyBorder="1" applyAlignment="1" applyProtection="1">
      <alignment horizontal="center" vertical="center"/>
      <protection locked="0"/>
    </xf>
    <xf numFmtId="178" fontId="14" fillId="0" borderId="32" xfId="0" applyNumberFormat="1" applyFont="1" applyBorder="1" applyAlignment="1">
      <alignment horizontal="center" vertical="center"/>
    </xf>
    <xf numFmtId="178" fontId="14" fillId="0" borderId="33" xfId="0" applyNumberFormat="1" applyFont="1" applyBorder="1" applyAlignment="1">
      <alignment horizontal="center" vertical="center"/>
    </xf>
    <xf numFmtId="178" fontId="14" fillId="0" borderId="13" xfId="0" applyNumberFormat="1" applyFont="1" applyBorder="1" applyAlignment="1">
      <alignment horizontal="center" vertical="center"/>
    </xf>
    <xf numFmtId="178" fontId="14" fillId="0" borderId="39" xfId="0" applyNumberFormat="1" applyFont="1" applyBorder="1" applyAlignment="1">
      <alignment horizontal="center" vertical="center"/>
    </xf>
    <xf numFmtId="178" fontId="14" fillId="0" borderId="71" xfId="0" applyNumberFormat="1" applyFont="1" applyBorder="1" applyAlignment="1">
      <alignment horizontal="center" vertical="center"/>
    </xf>
    <xf numFmtId="0" fontId="16" fillId="0" borderId="43" xfId="0" applyFont="1" applyBorder="1" applyAlignment="1">
      <alignment horizontal="left" vertical="center" wrapText="1"/>
    </xf>
    <xf numFmtId="0" fontId="16" fillId="0" borderId="40" xfId="0" applyFont="1" applyBorder="1" applyAlignment="1">
      <alignment horizontal="left" vertical="center" wrapText="1"/>
    </xf>
    <xf numFmtId="0" fontId="16" fillId="0" borderId="39" xfId="0" applyFont="1" applyBorder="1" applyAlignment="1">
      <alignment horizontal="left" vertical="center" wrapText="1"/>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62" xfId="0" applyFont="1" applyBorder="1" applyAlignment="1">
      <alignment horizontal="center" vertical="center"/>
    </xf>
    <xf numFmtId="0" fontId="14" fillId="0" borderId="30" xfId="0" applyFont="1" applyBorder="1" applyAlignment="1">
      <alignment vertical="center" wrapText="1"/>
    </xf>
    <xf numFmtId="0" fontId="14" fillId="0" borderId="1" xfId="0" applyFont="1" applyBorder="1" applyAlignment="1">
      <alignment vertical="center" wrapText="1"/>
    </xf>
    <xf numFmtId="0" fontId="14" fillId="0" borderId="36" xfId="0" applyFont="1" applyBorder="1" applyAlignment="1">
      <alignment vertical="center" wrapText="1"/>
    </xf>
    <xf numFmtId="178" fontId="14" fillId="0" borderId="15" xfId="0" applyNumberFormat="1" applyFont="1" applyBorder="1" applyAlignment="1">
      <alignment horizontal="center" vertical="center"/>
    </xf>
    <xf numFmtId="0" fontId="14" fillId="0" borderId="18" xfId="0" applyFont="1" applyBorder="1" applyAlignment="1">
      <alignment vertical="center" wrapText="1"/>
    </xf>
    <xf numFmtId="0" fontId="14" fillId="0" borderId="2" xfId="0" applyFont="1" applyBorder="1" applyAlignment="1">
      <alignment vertical="center" wrapText="1"/>
    </xf>
    <xf numFmtId="0" fontId="14" fillId="0" borderId="5" xfId="0" applyFont="1" applyBorder="1" applyAlignment="1">
      <alignment vertical="center" wrapText="1"/>
    </xf>
    <xf numFmtId="178" fontId="14" fillId="0" borderId="5" xfId="0" applyNumberFormat="1" applyFont="1" applyBorder="1" applyAlignment="1">
      <alignment horizontal="center" vertical="center"/>
    </xf>
    <xf numFmtId="0" fontId="14" fillId="0" borderId="77" xfId="0" applyFont="1" applyBorder="1" applyAlignment="1">
      <alignment horizontal="left" vertical="center" shrinkToFit="1"/>
    </xf>
    <xf numFmtId="0" fontId="14" fillId="0" borderId="76" xfId="0" applyFont="1" applyBorder="1" applyAlignment="1">
      <alignment horizontal="left" vertical="center" shrinkToFit="1"/>
    </xf>
    <xf numFmtId="0" fontId="14" fillId="0" borderId="33" xfId="0" applyFont="1" applyBorder="1" applyAlignment="1">
      <alignment horizontal="left" vertical="center" shrinkToFit="1"/>
    </xf>
    <xf numFmtId="0" fontId="14" fillId="2" borderId="69" xfId="0" applyFont="1" applyFill="1" applyBorder="1" applyAlignment="1" applyProtection="1">
      <alignment horizontal="center" vertical="center" shrinkToFit="1"/>
      <protection locked="0"/>
    </xf>
    <xf numFmtId="178" fontId="14" fillId="0" borderId="10" xfId="0" applyNumberFormat="1" applyFont="1" applyBorder="1" applyAlignment="1">
      <alignment horizontal="center" vertical="center"/>
    </xf>
    <xf numFmtId="178" fontId="14" fillId="0" borderId="36" xfId="0" applyNumberFormat="1"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0" borderId="60" xfId="0" applyFont="1" applyBorder="1" applyAlignment="1">
      <alignment horizontal="center" vertical="center"/>
    </xf>
    <xf numFmtId="0" fontId="14" fillId="0" borderId="61" xfId="0" applyFont="1" applyBorder="1" applyAlignment="1">
      <alignment horizontal="center" vertical="center"/>
    </xf>
    <xf numFmtId="0" fontId="14" fillId="0" borderId="29" xfId="0" applyFont="1" applyBorder="1" applyAlignment="1">
      <alignment horizontal="center" vertical="center"/>
    </xf>
    <xf numFmtId="0" fontId="14" fillId="0" borderId="15" xfId="0" applyFont="1" applyBorder="1" applyAlignment="1">
      <alignment horizontal="center" vertical="center"/>
    </xf>
    <xf numFmtId="0" fontId="14" fillId="0" borderId="43" xfId="0" applyFont="1" applyBorder="1" applyAlignment="1">
      <alignment horizontal="center" vertical="center"/>
    </xf>
    <xf numFmtId="0" fontId="14" fillId="0" borderId="39" xfId="0" applyFont="1" applyBorder="1" applyAlignment="1">
      <alignment horizontal="center" vertical="center"/>
    </xf>
    <xf numFmtId="0" fontId="14" fillId="0" borderId="47" xfId="0" applyFont="1" applyBorder="1" applyAlignment="1">
      <alignment horizontal="center" vertical="center" shrinkToFit="1"/>
    </xf>
    <xf numFmtId="0" fontId="14" fillId="0" borderId="49" xfId="0" applyFont="1" applyBorder="1" applyAlignment="1">
      <alignment horizontal="center" vertical="center" shrinkToFit="1"/>
    </xf>
    <xf numFmtId="0" fontId="14" fillId="0" borderId="48" xfId="0" applyFont="1" applyBorder="1" applyAlignment="1">
      <alignment horizontal="center" vertical="center" shrinkToFit="1"/>
    </xf>
    <xf numFmtId="0" fontId="14" fillId="0" borderId="24" xfId="0" applyFont="1" applyBorder="1" applyAlignment="1">
      <alignment horizontal="center"/>
    </xf>
    <xf numFmtId="0" fontId="14" fillId="0" borderId="25" xfId="0" applyFont="1" applyBorder="1" applyAlignment="1">
      <alignment horizontal="center"/>
    </xf>
    <xf numFmtId="0" fontId="14" fillId="0" borderId="30" xfId="0" applyFont="1" applyBorder="1" applyAlignment="1">
      <alignment horizontal="center"/>
    </xf>
    <xf numFmtId="0" fontId="14" fillId="0" borderId="36" xfId="0" applyFont="1" applyBorder="1" applyAlignment="1">
      <alignment horizontal="center"/>
    </xf>
    <xf numFmtId="0" fontId="14" fillId="0" borderId="18" xfId="0" applyFont="1" applyBorder="1" applyAlignment="1">
      <alignment horizontal="center"/>
    </xf>
    <xf numFmtId="0" fontId="14" fillId="0" borderId="5" xfId="0" applyFont="1" applyBorder="1" applyAlignment="1">
      <alignment horizontal="center"/>
    </xf>
    <xf numFmtId="0" fontId="14" fillId="0" borderId="19" xfId="0" applyFont="1" applyBorder="1" applyAlignment="1">
      <alignment horizontal="center"/>
    </xf>
    <xf numFmtId="0" fontId="14" fillId="0" borderId="20" xfId="0" applyFont="1" applyBorder="1" applyAlignment="1">
      <alignment horizontal="center"/>
    </xf>
    <xf numFmtId="0" fontId="13" fillId="0" borderId="4" xfId="0" applyFont="1" applyBorder="1" applyAlignment="1" applyProtection="1">
      <alignment horizontal="center" vertical="center"/>
      <protection locked="0"/>
    </xf>
    <xf numFmtId="0" fontId="13" fillId="0" borderId="2" xfId="0" applyFont="1" applyBorder="1" applyAlignment="1" applyProtection="1">
      <alignment vertical="center"/>
      <protection locked="0"/>
    </xf>
    <xf numFmtId="0" fontId="13" fillId="0" borderId="41" xfId="0" applyFont="1" applyBorder="1" applyAlignment="1" applyProtection="1">
      <alignment vertical="center"/>
      <protection locked="0"/>
    </xf>
    <xf numFmtId="0" fontId="11" fillId="0" borderId="23" xfId="0" applyFont="1" applyBorder="1" applyAlignment="1" applyProtection="1">
      <alignment horizontal="center" vertical="center"/>
      <protection locked="0"/>
    </xf>
    <xf numFmtId="0" fontId="11" fillId="0" borderId="44"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44" xfId="0" applyFont="1" applyBorder="1" applyAlignment="1" applyProtection="1">
      <alignment vertical="center"/>
      <protection locked="0"/>
    </xf>
    <xf numFmtId="0" fontId="13" fillId="0" borderId="45" xfId="0" applyFont="1" applyBorder="1" applyAlignment="1" applyProtection="1">
      <alignment vertical="center"/>
      <protection locked="0"/>
    </xf>
    <xf numFmtId="0" fontId="14" fillId="0" borderId="93" xfId="0" applyFont="1" applyBorder="1" applyAlignment="1">
      <alignment horizontal="center"/>
    </xf>
    <xf numFmtId="0" fontId="14" fillId="0" borderId="99" xfId="0" applyFont="1" applyBorder="1" applyAlignment="1">
      <alignment horizontal="center"/>
    </xf>
    <xf numFmtId="0" fontId="14" fillId="0" borderId="95" xfId="0" applyFont="1" applyBorder="1" applyAlignment="1">
      <alignment horizontal="center"/>
    </xf>
    <xf numFmtId="0" fontId="14" fillId="0" borderId="94" xfId="0" applyFont="1" applyBorder="1" applyAlignment="1">
      <alignment horizontal="center"/>
    </xf>
    <xf numFmtId="179" fontId="14" fillId="0" borderId="40" xfId="0" applyNumberFormat="1" applyFont="1" applyBorder="1"/>
    <xf numFmtId="0" fontId="13" fillId="0" borderId="26" xfId="0" applyFont="1" applyBorder="1" applyAlignment="1" applyProtection="1">
      <alignment horizontal="left" vertical="center"/>
      <protection locked="0"/>
    </xf>
    <xf numFmtId="0" fontId="14" fillId="0" borderId="27" xfId="0" applyFont="1" applyBorder="1" applyAlignment="1" applyProtection="1">
      <alignment vertical="center"/>
      <protection locked="0"/>
    </xf>
    <xf numFmtId="0" fontId="14" fillId="0" borderId="28" xfId="0" applyFont="1" applyBorder="1" applyAlignment="1" applyProtection="1">
      <alignment vertical="center"/>
      <protection locked="0"/>
    </xf>
    <xf numFmtId="180" fontId="13" fillId="2" borderId="26" xfId="0" applyNumberFormat="1" applyFont="1" applyFill="1" applyBorder="1" applyAlignment="1" applyProtection="1">
      <alignment horizontal="center" vertical="center"/>
      <protection locked="0"/>
    </xf>
    <xf numFmtId="180" fontId="13" fillId="2" borderId="27" xfId="0" applyNumberFormat="1" applyFont="1" applyFill="1" applyBorder="1" applyAlignment="1" applyProtection="1">
      <alignment horizontal="center" vertical="center"/>
      <protection locked="0"/>
    </xf>
    <xf numFmtId="180" fontId="13" fillId="2" borderId="28" xfId="0" applyNumberFormat="1" applyFont="1" applyFill="1" applyBorder="1" applyAlignment="1" applyProtection="1">
      <alignment horizontal="center" vertical="center"/>
      <protection locked="0"/>
    </xf>
    <xf numFmtId="0" fontId="13" fillId="0" borderId="4" xfId="0" applyFont="1" applyBorder="1" applyAlignment="1" applyProtection="1">
      <alignment horizontal="left" vertical="center"/>
      <protection locked="0"/>
    </xf>
    <xf numFmtId="0" fontId="14" fillId="0" borderId="2" xfId="0" applyFont="1" applyBorder="1" applyAlignment="1" applyProtection="1">
      <alignment vertical="center"/>
      <protection locked="0"/>
    </xf>
    <xf numFmtId="0" fontId="14" fillId="0" borderId="41" xfId="0" applyFont="1" applyBorder="1" applyAlignment="1" applyProtection="1">
      <alignment vertical="center"/>
      <protection locked="0"/>
    </xf>
    <xf numFmtId="0" fontId="13" fillId="0" borderId="18" xfId="0" applyFont="1" applyBorder="1" applyAlignment="1" applyProtection="1">
      <alignment horizontal="left" vertical="center"/>
      <protection locked="0"/>
    </xf>
    <xf numFmtId="0" fontId="14" fillId="0" borderId="98" xfId="0" applyFont="1" applyBorder="1" applyAlignment="1">
      <alignment horizontal="center"/>
    </xf>
    <xf numFmtId="0" fontId="14" fillId="0" borderId="46" xfId="0" applyFont="1" applyBorder="1" applyAlignment="1">
      <alignment horizontal="center"/>
    </xf>
    <xf numFmtId="0" fontId="14" fillId="2" borderId="86" xfId="0" applyFont="1" applyFill="1" applyBorder="1" applyAlignment="1">
      <alignment horizontal="center"/>
    </xf>
    <xf numFmtId="0" fontId="14" fillId="2" borderId="98" xfId="0" applyFont="1" applyFill="1" applyBorder="1" applyAlignment="1">
      <alignment horizontal="center"/>
    </xf>
    <xf numFmtId="0" fontId="14" fillId="2" borderId="68" xfId="0" applyFont="1" applyFill="1" applyBorder="1" applyAlignment="1">
      <alignment horizontal="center"/>
    </xf>
    <xf numFmtId="0" fontId="14" fillId="2" borderId="22" xfId="0" applyFont="1" applyFill="1" applyBorder="1" applyAlignment="1">
      <alignment horizontal="center"/>
    </xf>
    <xf numFmtId="176" fontId="14" fillId="2" borderId="22" xfId="0" applyNumberFormat="1" applyFont="1" applyFill="1" applyBorder="1" applyAlignment="1">
      <alignment horizontal="center"/>
    </xf>
    <xf numFmtId="0" fontId="14" fillId="0" borderId="22" xfId="0" applyFont="1" applyBorder="1" applyAlignment="1">
      <alignment horizontal="center"/>
    </xf>
    <xf numFmtId="0" fontId="14" fillId="0" borderId="56" xfId="0" applyFont="1" applyBorder="1" applyAlignment="1">
      <alignment horizontal="center"/>
    </xf>
    <xf numFmtId="0" fontId="14" fillId="2" borderId="42" xfId="0" applyFont="1" applyFill="1" applyBorder="1" applyAlignment="1">
      <alignment horizontal="center"/>
    </xf>
    <xf numFmtId="0" fontId="14" fillId="2" borderId="3" xfId="0" applyFont="1" applyFill="1" applyBorder="1" applyAlignment="1">
      <alignment horizontal="center"/>
    </xf>
    <xf numFmtId="176" fontId="14" fillId="2" borderId="3" xfId="0" applyNumberFormat="1" applyFont="1" applyFill="1" applyBorder="1" applyAlignment="1">
      <alignment horizontal="center"/>
    </xf>
    <xf numFmtId="0" fontId="14" fillId="0" borderId="3" xfId="0" applyFont="1" applyBorder="1" applyAlignment="1">
      <alignment horizontal="center"/>
    </xf>
    <xf numFmtId="0" fontId="14" fillId="0" borderId="67" xfId="0" applyFont="1" applyBorder="1" applyAlignment="1">
      <alignment horizontal="center"/>
    </xf>
    <xf numFmtId="0" fontId="14" fillId="0" borderId="84" xfId="0" applyFont="1" applyBorder="1" applyAlignment="1">
      <alignment horizontal="center"/>
    </xf>
    <xf numFmtId="0" fontId="14" fillId="0" borderId="85" xfId="0" applyFont="1" applyBorder="1" applyAlignment="1">
      <alignment horizontal="center"/>
    </xf>
    <xf numFmtId="0" fontId="14" fillId="0" borderId="86" xfId="0" applyFont="1" applyBorder="1" applyAlignment="1">
      <alignment horizontal="center"/>
    </xf>
    <xf numFmtId="0" fontId="14" fillId="2" borderId="74" xfId="0" applyFont="1" applyFill="1" applyBorder="1" applyAlignment="1">
      <alignment horizontal="center"/>
    </xf>
    <xf numFmtId="0" fontId="14" fillId="2" borderId="69" xfId="0" applyFont="1" applyFill="1" applyBorder="1" applyAlignment="1">
      <alignment horizontal="center"/>
    </xf>
    <xf numFmtId="176" fontId="14" fillId="2" borderId="69" xfId="0" applyNumberFormat="1" applyFont="1" applyFill="1" applyBorder="1" applyAlignment="1">
      <alignment horizontal="center"/>
    </xf>
    <xf numFmtId="0" fontId="14" fillId="0" borderId="69" xfId="0" applyFont="1" applyBorder="1" applyAlignment="1">
      <alignment horizontal="center"/>
    </xf>
    <xf numFmtId="0" fontId="14" fillId="0" borderId="12" xfId="0" applyFont="1" applyBorder="1" applyAlignment="1">
      <alignment horizontal="center"/>
    </xf>
    <xf numFmtId="187" fontId="14" fillId="2" borderId="3" xfId="0" applyNumberFormat="1" applyFont="1" applyFill="1" applyBorder="1" applyAlignment="1">
      <alignment horizontal="center" shrinkToFit="1"/>
    </xf>
    <xf numFmtId="187" fontId="14" fillId="2" borderId="4" xfId="0" applyNumberFormat="1" applyFont="1" applyFill="1" applyBorder="1" applyAlignment="1">
      <alignment horizontal="center" shrinkToFit="1"/>
    </xf>
    <xf numFmtId="187" fontId="14" fillId="2" borderId="41" xfId="0" applyNumberFormat="1" applyFont="1" applyFill="1" applyBorder="1" applyAlignment="1">
      <alignment horizontal="center" shrinkToFit="1"/>
    </xf>
    <xf numFmtId="187" fontId="14" fillId="2" borderId="22" xfId="0" applyNumberFormat="1" applyFont="1" applyFill="1" applyBorder="1" applyAlignment="1">
      <alignment horizontal="center" shrinkToFit="1"/>
    </xf>
    <xf numFmtId="187" fontId="14" fillId="2" borderId="23" xfId="0" applyNumberFormat="1" applyFont="1" applyFill="1" applyBorder="1" applyAlignment="1">
      <alignment horizontal="center" shrinkToFit="1"/>
    </xf>
    <xf numFmtId="187" fontId="14" fillId="2" borderId="45" xfId="0" applyNumberFormat="1" applyFont="1" applyFill="1" applyBorder="1" applyAlignment="1">
      <alignment horizontal="center" shrinkToFit="1"/>
    </xf>
    <xf numFmtId="187" fontId="14" fillId="2" borderId="69" xfId="0" applyNumberFormat="1" applyFont="1" applyFill="1" applyBorder="1" applyAlignment="1">
      <alignment horizontal="center" shrinkToFit="1"/>
    </xf>
    <xf numFmtId="187" fontId="14" fillId="2" borderId="87" xfId="0" applyNumberFormat="1" applyFont="1" applyFill="1" applyBorder="1" applyAlignment="1">
      <alignment horizontal="center" shrinkToFit="1"/>
    </xf>
    <xf numFmtId="187" fontId="14" fillId="2" borderId="88" xfId="0" applyNumberFormat="1" applyFont="1" applyFill="1" applyBorder="1" applyAlignment="1">
      <alignment horizontal="center" shrinkToFit="1"/>
    </xf>
    <xf numFmtId="0" fontId="14" fillId="0" borderId="48" xfId="0" applyFont="1" applyBorder="1" applyAlignment="1">
      <alignment horizontal="center"/>
    </xf>
    <xf numFmtId="0" fontId="14" fillId="0" borderId="49" xfId="0" applyFont="1" applyBorder="1" applyAlignment="1">
      <alignment horizontal="center"/>
    </xf>
    <xf numFmtId="184" fontId="14" fillId="2" borderId="3" xfId="0" applyNumberFormat="1" applyFont="1" applyFill="1" applyBorder="1" applyAlignment="1">
      <alignment horizontal="center"/>
    </xf>
    <xf numFmtId="184" fontId="14" fillId="2" borderId="22" xfId="0" applyNumberFormat="1" applyFont="1" applyFill="1" applyBorder="1" applyAlignment="1">
      <alignment horizontal="center"/>
    </xf>
    <xf numFmtId="0" fontId="11" fillId="0" borderId="16" xfId="1" applyBorder="1" applyAlignment="1">
      <alignment horizontal="center" vertical="center"/>
    </xf>
    <xf numFmtId="0" fontId="11" fillId="0" borderId="27" xfId="1" applyBorder="1" applyAlignment="1">
      <alignment horizontal="center" vertical="center"/>
    </xf>
    <xf numFmtId="0" fontId="11" fillId="0" borderId="28" xfId="1" applyBorder="1" applyAlignment="1">
      <alignment horizontal="center" vertical="center"/>
    </xf>
    <xf numFmtId="0" fontId="14" fillId="0" borderId="74" xfId="0" applyFont="1" applyBorder="1" applyAlignment="1">
      <alignment vertical="center" wrapText="1"/>
    </xf>
    <xf numFmtId="0" fontId="14" fillId="0" borderId="69" xfId="0" applyFont="1" applyBorder="1" applyAlignment="1">
      <alignment vertical="center" wrapText="1"/>
    </xf>
    <xf numFmtId="0" fontId="14" fillId="0" borderId="42" xfId="0" applyFont="1" applyBorder="1" applyAlignment="1">
      <alignment vertical="center" wrapText="1"/>
    </xf>
    <xf numFmtId="0" fontId="14" fillId="0" borderId="3" xfId="0" applyFont="1" applyBorder="1" applyAlignment="1">
      <alignment vertical="center" wrapText="1"/>
    </xf>
    <xf numFmtId="176" fontId="14" fillId="0" borderId="22" xfId="0" applyNumberFormat="1" applyFont="1" applyBorder="1" applyAlignment="1">
      <alignment horizontal="center"/>
    </xf>
    <xf numFmtId="0" fontId="14" fillId="0" borderId="22" xfId="0" applyFont="1" applyBorder="1" applyAlignment="1">
      <alignment vertical="center"/>
    </xf>
    <xf numFmtId="0" fontId="14" fillId="0" borderId="56" xfId="0" applyFont="1" applyBorder="1" applyAlignment="1">
      <alignment vertical="center"/>
    </xf>
    <xf numFmtId="0" fontId="14" fillId="0" borderId="68" xfId="0" applyFont="1" applyBorder="1" applyAlignment="1">
      <alignment vertical="center"/>
    </xf>
    <xf numFmtId="0" fontId="31" fillId="0" borderId="103" xfId="0" applyFont="1" applyBorder="1" applyAlignment="1">
      <alignment horizontal="left" vertical="center"/>
    </xf>
    <xf numFmtId="0" fontId="31" fillId="0" borderId="104" xfId="0" applyFont="1" applyBorder="1" applyAlignment="1">
      <alignment horizontal="left" vertical="center"/>
    </xf>
    <xf numFmtId="0" fontId="31" fillId="0" borderId="105" xfId="0" applyFont="1" applyBorder="1" applyAlignment="1">
      <alignment horizontal="left" vertical="center"/>
    </xf>
    <xf numFmtId="0" fontId="34" fillId="0" borderId="103" xfId="0" applyFont="1" applyBorder="1" applyAlignment="1">
      <alignment vertical="center" wrapText="1"/>
    </xf>
    <xf numFmtId="0" fontId="34" fillId="0" borderId="104" xfId="0" applyFont="1" applyBorder="1" applyAlignment="1">
      <alignment vertical="center"/>
    </xf>
    <xf numFmtId="0" fontId="34" fillId="0" borderId="105" xfId="0" applyFont="1" applyBorder="1" applyAlignment="1">
      <alignment vertical="center"/>
    </xf>
    <xf numFmtId="0" fontId="33" fillId="0" borderId="103" xfId="0" applyFont="1" applyBorder="1" applyAlignment="1">
      <alignment horizontal="left" vertical="center"/>
    </xf>
    <xf numFmtId="0" fontId="33" fillId="0" borderId="104" xfId="0" applyFont="1" applyBorder="1" applyAlignment="1">
      <alignment horizontal="left" vertical="center"/>
    </xf>
    <xf numFmtId="0" fontId="33" fillId="0" borderId="105" xfId="0" applyFont="1" applyBorder="1" applyAlignment="1">
      <alignment horizontal="left" vertical="center"/>
    </xf>
    <xf numFmtId="0" fontId="14" fillId="0" borderId="42" xfId="0" applyFont="1" applyBorder="1" applyAlignment="1">
      <alignment vertical="center"/>
    </xf>
    <xf numFmtId="0" fontId="14" fillId="0" borderId="3" xfId="0" applyFont="1" applyBorder="1" applyAlignment="1">
      <alignment vertical="center"/>
    </xf>
    <xf numFmtId="0" fontId="14" fillId="0" borderId="70" xfId="0" applyFont="1" applyBorder="1" applyAlignment="1">
      <alignment horizontal="center" vertical="center"/>
    </xf>
    <xf numFmtId="0" fontId="19" fillId="0" borderId="69" xfId="0" applyFont="1" applyBorder="1" applyAlignment="1">
      <alignment vertical="center" wrapText="1"/>
    </xf>
    <xf numFmtId="0" fontId="19" fillId="0" borderId="3" xfId="0" applyFont="1" applyBorder="1" applyAlignment="1">
      <alignment vertical="center" wrapText="1"/>
    </xf>
    <xf numFmtId="0" fontId="14" fillId="0" borderId="63" xfId="0" applyFont="1" applyBorder="1" applyAlignment="1">
      <alignment horizontal="center" vertical="center"/>
    </xf>
    <xf numFmtId="0" fontId="14" fillId="0" borderId="12" xfId="0" applyFont="1" applyBorder="1" applyAlignment="1">
      <alignment vertical="center" wrapText="1"/>
    </xf>
    <xf numFmtId="0" fontId="14" fillId="0" borderId="114" xfId="0" applyFont="1" applyBorder="1" applyAlignment="1">
      <alignment vertical="center" wrapText="1"/>
    </xf>
    <xf numFmtId="0" fontId="14" fillId="0" borderId="118" xfId="0" applyFont="1" applyBorder="1" applyAlignment="1">
      <alignment vertical="center" wrapText="1"/>
    </xf>
    <xf numFmtId="0" fontId="16" fillId="0" borderId="3" xfId="0" applyFont="1" applyBorder="1" applyAlignment="1">
      <alignment vertical="center" wrapText="1"/>
    </xf>
    <xf numFmtId="0" fontId="16" fillId="0" borderId="67" xfId="0" applyFont="1" applyBorder="1" applyAlignment="1">
      <alignment vertical="center" wrapText="1"/>
    </xf>
    <xf numFmtId="0" fontId="14" fillId="0" borderId="72" xfId="0" applyFont="1" applyBorder="1" applyAlignment="1">
      <alignment horizontal="center" vertical="center"/>
    </xf>
    <xf numFmtId="0" fontId="14" fillId="0" borderId="42" xfId="0" applyFont="1" applyBorder="1" applyAlignment="1">
      <alignment horizontal="center"/>
    </xf>
    <xf numFmtId="176" fontId="14" fillId="0" borderId="3" xfId="0" applyNumberFormat="1" applyFont="1" applyBorder="1" applyAlignment="1">
      <alignment horizontal="center"/>
    </xf>
    <xf numFmtId="184" fontId="14" fillId="0" borderId="22" xfId="0" applyNumberFormat="1" applyFont="1" applyBorder="1" applyAlignment="1">
      <alignment horizontal="center"/>
    </xf>
    <xf numFmtId="0" fontId="14" fillId="0" borderId="68" xfId="0" applyFont="1" applyBorder="1" applyAlignment="1">
      <alignment horizontal="center"/>
    </xf>
    <xf numFmtId="0" fontId="14" fillId="0" borderId="42" xfId="0" applyFont="1" applyBorder="1" applyAlignment="1">
      <alignment horizontal="left"/>
    </xf>
    <xf numFmtId="0" fontId="14" fillId="0" borderId="3" xfId="0" applyFont="1" applyBorder="1" applyAlignment="1">
      <alignment horizontal="left"/>
    </xf>
    <xf numFmtId="176" fontId="14" fillId="0" borderId="3" xfId="0" applyNumberFormat="1" applyFont="1" applyBorder="1" applyAlignment="1">
      <alignment horizontal="right"/>
    </xf>
    <xf numFmtId="0" fontId="14" fillId="0" borderId="3" xfId="0" quotePrefix="1" applyFont="1" applyBorder="1" applyAlignment="1">
      <alignment horizontal="left"/>
    </xf>
    <xf numFmtId="0" fontId="14" fillId="0" borderId="67" xfId="0" applyFont="1" applyBorder="1" applyAlignment="1">
      <alignment horizontal="left"/>
    </xf>
    <xf numFmtId="0" fontId="14" fillId="0" borderId="74" xfId="0" applyFont="1" applyBorder="1" applyAlignment="1">
      <alignment horizontal="center"/>
    </xf>
    <xf numFmtId="187" fontId="14" fillId="0" borderId="69" xfId="0" applyNumberFormat="1" applyFont="1" applyBorder="1" applyAlignment="1">
      <alignment horizontal="center" shrinkToFit="1"/>
    </xf>
    <xf numFmtId="187" fontId="14" fillId="0" borderId="87" xfId="0" applyNumberFormat="1" applyFont="1" applyBorder="1" applyAlignment="1">
      <alignment horizontal="center" shrinkToFit="1"/>
    </xf>
    <xf numFmtId="187" fontId="14" fillId="0" borderId="88" xfId="0" applyNumberFormat="1" applyFont="1" applyBorder="1" applyAlignment="1">
      <alignment horizontal="center" shrinkToFit="1"/>
    </xf>
    <xf numFmtId="0" fontId="14" fillId="0" borderId="67" xfId="0" applyFont="1" applyBorder="1" applyAlignment="1">
      <alignment vertical="center" wrapText="1"/>
    </xf>
    <xf numFmtId="176" fontId="14" fillId="0" borderId="69" xfId="0" applyNumberFormat="1" applyFont="1" applyBorder="1" applyAlignment="1">
      <alignment horizontal="center"/>
    </xf>
    <xf numFmtId="187" fontId="14" fillId="0" borderId="3" xfId="0" applyNumberFormat="1" applyFont="1" applyBorder="1" applyAlignment="1">
      <alignment horizontal="center" shrinkToFit="1"/>
    </xf>
    <xf numFmtId="187" fontId="14" fillId="0" borderId="4" xfId="0" applyNumberFormat="1" applyFont="1" applyBorder="1" applyAlignment="1">
      <alignment horizontal="center" shrinkToFit="1"/>
    </xf>
    <xf numFmtId="187" fontId="14" fillId="0" borderId="41" xfId="0" applyNumberFormat="1" applyFont="1" applyBorder="1" applyAlignment="1">
      <alignment horizontal="center" shrinkToFit="1"/>
    </xf>
    <xf numFmtId="187" fontId="14" fillId="0" borderId="22" xfId="0" applyNumberFormat="1" applyFont="1" applyBorder="1" applyAlignment="1">
      <alignment horizontal="center" shrinkToFit="1"/>
    </xf>
    <xf numFmtId="187" fontId="14" fillId="0" borderId="23" xfId="0" applyNumberFormat="1" applyFont="1" applyBorder="1" applyAlignment="1">
      <alignment horizontal="center" shrinkToFit="1"/>
    </xf>
    <xf numFmtId="187" fontId="14" fillId="0" borderId="45" xfId="0" applyNumberFormat="1" applyFont="1" applyBorder="1" applyAlignment="1">
      <alignment horizontal="center" shrinkToFit="1"/>
    </xf>
    <xf numFmtId="38" fontId="11" fillId="0" borderId="69" xfId="3" applyFont="1" applyFill="1" applyBorder="1" applyAlignment="1">
      <alignment horizontal="center" vertical="center"/>
    </xf>
    <xf numFmtId="38" fontId="11" fillId="0" borderId="3" xfId="3" applyFont="1" applyFill="1" applyBorder="1" applyAlignment="1">
      <alignment horizontal="center" vertical="center"/>
    </xf>
    <xf numFmtId="38" fontId="11" fillId="0" borderId="22" xfId="3" applyFont="1" applyFill="1" applyBorder="1" applyAlignment="1">
      <alignment horizontal="center" vertical="center"/>
    </xf>
    <xf numFmtId="0" fontId="11" fillId="0" borderId="74" xfId="0" applyFont="1" applyBorder="1" applyAlignment="1">
      <alignment horizontal="left" vertical="center"/>
    </xf>
    <xf numFmtId="0" fontId="11" fillId="0" borderId="69" xfId="0" applyFont="1" applyBorder="1" applyAlignment="1">
      <alignment horizontal="left" vertical="center"/>
    </xf>
    <xf numFmtId="0" fontId="11" fillId="0" borderId="42" xfId="0" applyFont="1" applyBorder="1" applyAlignment="1">
      <alignment horizontal="left" vertical="center"/>
    </xf>
    <xf numFmtId="0" fontId="11" fillId="0" borderId="3" xfId="0" applyFont="1" applyBorder="1" applyAlignment="1">
      <alignment horizontal="left" vertical="center"/>
    </xf>
    <xf numFmtId="0" fontId="11" fillId="0" borderId="68" xfId="0" applyFont="1" applyBorder="1" applyAlignment="1">
      <alignment horizontal="left" vertical="center"/>
    </xf>
    <xf numFmtId="0" fontId="11" fillId="0" borderId="22" xfId="0" applyFont="1" applyBorder="1" applyAlignment="1">
      <alignment horizontal="left" vertical="center"/>
    </xf>
    <xf numFmtId="38" fontId="0" fillId="0" borderId="69" xfId="3" applyFont="1" applyFill="1" applyBorder="1" applyAlignment="1">
      <alignment horizontal="right" vertical="center" indent="1"/>
    </xf>
    <xf numFmtId="38" fontId="0" fillId="0" borderId="12" xfId="3" applyFont="1" applyFill="1" applyBorder="1" applyAlignment="1">
      <alignment horizontal="right" vertical="center" indent="1"/>
    </xf>
    <xf numFmtId="38" fontId="0" fillId="0" borderId="3" xfId="3" applyFont="1" applyFill="1" applyBorder="1" applyAlignment="1">
      <alignment horizontal="right" vertical="center" indent="1"/>
    </xf>
    <xf numFmtId="38" fontId="0" fillId="0" borderId="67" xfId="3" applyFont="1" applyFill="1" applyBorder="1" applyAlignment="1">
      <alignment horizontal="right" vertical="center" indent="1"/>
    </xf>
    <xf numFmtId="0" fontId="11" fillId="0" borderId="70" xfId="0" applyFont="1" applyBorder="1" applyAlignment="1">
      <alignment horizontal="left" vertical="center" shrinkToFit="1"/>
    </xf>
    <xf numFmtId="0" fontId="11" fillId="0" borderId="65" xfId="0" applyFont="1" applyBorder="1" applyAlignment="1">
      <alignment horizontal="center" vertical="center" shrinkToFit="1"/>
    </xf>
    <xf numFmtId="0" fontId="11" fillId="0" borderId="66" xfId="0" applyFont="1" applyBorder="1" applyAlignment="1">
      <alignment horizontal="center" vertical="center" shrinkToFit="1"/>
    </xf>
    <xf numFmtId="0" fontId="27" fillId="0" borderId="111" xfId="0" applyFont="1" applyBorder="1" applyAlignment="1">
      <alignment horizontal="center" vertical="center"/>
    </xf>
    <xf numFmtId="0" fontId="27" fillId="0" borderId="112" xfId="0" applyFont="1" applyBorder="1" applyAlignment="1">
      <alignment horizontal="center" vertical="center"/>
    </xf>
    <xf numFmtId="38" fontId="27" fillId="0" borderId="112" xfId="0" applyNumberFormat="1" applyFont="1" applyBorder="1" applyAlignment="1">
      <alignment horizontal="right" vertical="center" indent="1"/>
    </xf>
    <xf numFmtId="0" fontId="27" fillId="0" borderId="113" xfId="0" applyFont="1" applyBorder="1" applyAlignment="1">
      <alignment horizontal="right" vertical="center" indent="1"/>
    </xf>
    <xf numFmtId="0" fontId="11" fillId="0" borderId="72" xfId="0" applyFont="1" applyBorder="1" applyAlignment="1">
      <alignment horizontal="center" vertical="center"/>
    </xf>
    <xf numFmtId="0" fontId="11" fillId="0" borderId="70" xfId="0" applyFont="1" applyBorder="1" applyAlignment="1">
      <alignment horizontal="center" vertical="center"/>
    </xf>
    <xf numFmtId="0" fontId="14" fillId="0" borderId="70" xfId="0" applyFont="1" applyBorder="1" applyAlignment="1">
      <alignment horizontal="center" vertical="center" shrinkToFit="1"/>
    </xf>
    <xf numFmtId="0" fontId="14" fillId="0" borderId="63" xfId="0" applyFont="1" applyBorder="1" applyAlignment="1">
      <alignment horizontal="center" vertical="center" shrinkToFit="1"/>
    </xf>
    <xf numFmtId="177" fontId="0" fillId="0" borderId="69" xfId="0" applyNumberFormat="1" applyBorder="1" applyAlignment="1">
      <alignment horizontal="center" vertical="center"/>
    </xf>
    <xf numFmtId="177" fontId="0" fillId="0" borderId="3" xfId="0" applyNumberFormat="1" applyBorder="1" applyAlignment="1">
      <alignment horizontal="center" vertical="center"/>
    </xf>
    <xf numFmtId="0" fontId="14" fillId="0" borderId="74" xfId="0" applyFont="1" applyBorder="1" applyAlignment="1">
      <alignment horizontal="left"/>
    </xf>
    <xf numFmtId="0" fontId="14" fillId="0" borderId="69" xfId="0" applyFont="1" applyBorder="1" applyAlignment="1">
      <alignment horizontal="left"/>
    </xf>
    <xf numFmtId="0" fontId="11" fillId="0" borderId="117" xfId="0" applyFont="1" applyBorder="1" applyAlignment="1">
      <alignment horizontal="center" vertical="center"/>
    </xf>
    <xf numFmtId="0" fontId="11" fillId="0" borderId="116" xfId="0" applyFont="1" applyBorder="1" applyAlignment="1">
      <alignment horizontal="center" vertical="center"/>
    </xf>
    <xf numFmtId="0" fontId="11" fillId="0" borderId="115" xfId="0" applyFont="1" applyBorder="1" applyAlignment="1">
      <alignment horizontal="center" vertical="center"/>
    </xf>
    <xf numFmtId="0" fontId="27" fillId="0" borderId="109" xfId="0" applyFont="1" applyBorder="1" applyAlignment="1">
      <alignment horizontal="left" vertical="center" indent="2"/>
    </xf>
    <xf numFmtId="0" fontId="27" fillId="0" borderId="107" xfId="0" applyFont="1" applyBorder="1" applyAlignment="1">
      <alignment horizontal="left" vertical="center" indent="2"/>
    </xf>
    <xf numFmtId="0" fontId="11" fillId="0" borderId="70" xfId="0" applyFont="1" applyBorder="1" applyAlignment="1">
      <alignment horizontal="center" vertical="center" shrinkToFit="1"/>
    </xf>
    <xf numFmtId="184" fontId="14" fillId="0" borderId="3" xfId="0" applyNumberFormat="1" applyFont="1" applyBorder="1" applyAlignment="1">
      <alignment horizontal="center"/>
    </xf>
    <xf numFmtId="0" fontId="11" fillId="0" borderId="64" xfId="0" applyFont="1" applyBorder="1" applyAlignment="1">
      <alignment horizontal="center" vertical="center"/>
    </xf>
    <xf numFmtId="0" fontId="11" fillId="0" borderId="65" xfId="0" applyFont="1" applyBorder="1" applyAlignment="1">
      <alignment horizontal="center" vertical="center"/>
    </xf>
    <xf numFmtId="38" fontId="0" fillId="0" borderId="22" xfId="3" applyFont="1" applyFill="1" applyBorder="1" applyAlignment="1">
      <alignment horizontal="right" vertical="center" indent="1"/>
    </xf>
    <xf numFmtId="38" fontId="0" fillId="0" borderId="56" xfId="3" applyFont="1" applyFill="1" applyBorder="1" applyAlignment="1">
      <alignment horizontal="right" vertical="center" indent="1"/>
    </xf>
    <xf numFmtId="0" fontId="11" fillId="0" borderId="22" xfId="0" applyFont="1" applyBorder="1" applyAlignment="1">
      <alignment horizontal="center" vertical="center"/>
    </xf>
    <xf numFmtId="177" fontId="0" fillId="0" borderId="22" xfId="0" applyNumberFormat="1" applyBorder="1" applyAlignment="1">
      <alignment horizontal="center" vertical="center"/>
    </xf>
    <xf numFmtId="176" fontId="14" fillId="0" borderId="69" xfId="0" applyNumberFormat="1" applyFont="1" applyBorder="1" applyAlignment="1">
      <alignment horizontal="right"/>
    </xf>
    <xf numFmtId="0" fontId="14" fillId="0" borderId="12" xfId="0" applyFont="1" applyBorder="1" applyAlignment="1">
      <alignment horizontal="left"/>
    </xf>
    <xf numFmtId="38" fontId="14" fillId="0" borderId="73" xfId="3" applyFont="1" applyFill="1" applyBorder="1" applyAlignment="1">
      <alignment horizontal="center" vertical="center"/>
    </xf>
    <xf numFmtId="38" fontId="14" fillId="0" borderId="50" xfId="3" applyFont="1" applyFill="1" applyBorder="1" applyAlignment="1">
      <alignment horizontal="center" vertical="center"/>
    </xf>
    <xf numFmtId="38" fontId="14" fillId="0" borderId="81" xfId="3" applyFont="1" applyFill="1" applyBorder="1" applyAlignment="1">
      <alignment horizontal="center" vertical="center"/>
    </xf>
    <xf numFmtId="38" fontId="14" fillId="0" borderId="52" xfId="3" applyFont="1" applyFill="1" applyBorder="1" applyAlignment="1">
      <alignment horizontal="center" vertical="center"/>
    </xf>
    <xf numFmtId="38" fontId="14" fillId="0" borderId="18" xfId="3" applyFont="1" applyFill="1" applyBorder="1" applyAlignment="1">
      <alignment horizontal="left" vertical="center" indent="1" shrinkToFit="1"/>
    </xf>
    <xf numFmtId="38" fontId="14" fillId="0" borderId="5" xfId="3" applyFont="1" applyFill="1" applyBorder="1" applyAlignment="1">
      <alignment horizontal="left" vertical="center" indent="1" shrinkToFit="1"/>
    </xf>
    <xf numFmtId="38" fontId="14" fillId="0" borderId="19" xfId="3" applyFont="1" applyFill="1" applyBorder="1" applyAlignment="1">
      <alignment horizontal="left" vertical="center" indent="1" shrinkToFit="1"/>
    </xf>
    <xf numFmtId="38" fontId="14" fillId="0" borderId="20" xfId="3" applyFont="1" applyFill="1" applyBorder="1" applyAlignment="1">
      <alignment horizontal="left" vertical="center" indent="1" shrinkToFit="1"/>
    </xf>
    <xf numFmtId="38" fontId="14" fillId="0" borderId="96" xfId="3" applyFont="1" applyFill="1" applyBorder="1" applyAlignment="1">
      <alignment horizontal="left" vertical="center" indent="1" shrinkToFit="1"/>
    </xf>
    <xf numFmtId="38" fontId="14" fillId="0" borderId="97" xfId="3" applyFont="1" applyFill="1" applyBorder="1" applyAlignment="1">
      <alignment horizontal="left" vertical="center" indent="1" shrinkToFit="1"/>
    </xf>
    <xf numFmtId="38" fontId="14" fillId="0" borderId="64" xfId="3" applyFont="1" applyFill="1" applyBorder="1" applyAlignment="1">
      <alignment horizontal="center" vertical="center"/>
    </xf>
    <xf numFmtId="38" fontId="14" fillId="0" borderId="27" xfId="3" applyFont="1" applyFill="1" applyBorder="1" applyAlignment="1">
      <alignment horizontal="center" vertical="center"/>
    </xf>
    <xf numFmtId="38" fontId="14" fillId="0" borderId="66" xfId="3" applyFont="1" applyFill="1" applyBorder="1" applyAlignment="1">
      <alignment horizontal="center" vertical="center"/>
    </xf>
    <xf numFmtId="38" fontId="26" fillId="0" borderId="77" xfId="3" applyFont="1" applyFill="1" applyBorder="1" applyAlignment="1">
      <alignment horizontal="center" vertical="center" wrapText="1"/>
    </xf>
    <xf numFmtId="38" fontId="26" fillId="0" borderId="76" xfId="3" applyFont="1" applyFill="1" applyBorder="1" applyAlignment="1">
      <alignment horizontal="center" vertical="center" wrapText="1"/>
    </xf>
    <xf numFmtId="38" fontId="26" fillId="0" borderId="101" xfId="3" applyFont="1" applyFill="1" applyBorder="1" applyAlignment="1">
      <alignment horizontal="center" vertical="center" wrapText="1"/>
    </xf>
    <xf numFmtId="38" fontId="26" fillId="0" borderId="92" xfId="3" applyFont="1" applyFill="1" applyBorder="1" applyAlignment="1">
      <alignment horizontal="center" vertical="center" wrapText="1"/>
    </xf>
    <xf numFmtId="38" fontId="26" fillId="0" borderId="93" xfId="3" applyFont="1" applyFill="1" applyBorder="1" applyAlignment="1">
      <alignment horizontal="center" vertical="center" wrapText="1"/>
    </xf>
    <xf numFmtId="38" fontId="26" fillId="0" borderId="95" xfId="3" applyFont="1" applyFill="1" applyBorder="1" applyAlignment="1">
      <alignment horizontal="center" vertical="center" wrapText="1"/>
    </xf>
    <xf numFmtId="38" fontId="26" fillId="0" borderId="94" xfId="3" applyFont="1" applyFill="1" applyBorder="1" applyAlignment="1">
      <alignment horizontal="center" vertical="center" wrapText="1"/>
    </xf>
    <xf numFmtId="38" fontId="27" fillId="0" borderId="16" xfId="3" applyFont="1" applyFill="1" applyBorder="1" applyAlignment="1">
      <alignment horizontal="center" vertical="center"/>
    </xf>
    <xf numFmtId="38" fontId="27" fillId="0" borderId="27" xfId="3" applyFont="1" applyFill="1" applyBorder="1" applyAlignment="1">
      <alignment horizontal="center" vertical="center"/>
    </xf>
    <xf numFmtId="38" fontId="27" fillId="0" borderId="28" xfId="3" applyFont="1" applyFill="1" applyBorder="1" applyAlignment="1">
      <alignment horizontal="center" vertical="center"/>
    </xf>
    <xf numFmtId="38" fontId="14" fillId="0" borderId="73" xfId="3" applyFont="1" applyFill="1" applyBorder="1" applyAlignment="1">
      <alignment horizontal="center" vertical="center" shrinkToFit="1"/>
    </xf>
    <xf numFmtId="38" fontId="14" fillId="0" borderId="50" xfId="3" applyFont="1" applyFill="1" applyBorder="1" applyAlignment="1">
      <alignment horizontal="center" vertical="center" shrinkToFit="1"/>
    </xf>
    <xf numFmtId="38" fontId="14" fillId="0" borderId="81" xfId="3" applyFont="1" applyFill="1" applyBorder="1" applyAlignment="1">
      <alignment horizontal="center" vertical="center" shrinkToFit="1"/>
    </xf>
    <xf numFmtId="38" fontId="14" fillId="0" borderId="52" xfId="3" applyFont="1" applyFill="1" applyBorder="1" applyAlignment="1">
      <alignment horizontal="center" vertical="center" shrinkToFit="1"/>
    </xf>
    <xf numFmtId="40" fontId="14" fillId="0" borderId="50" xfId="3" applyNumberFormat="1" applyFont="1" applyFill="1" applyBorder="1" applyAlignment="1">
      <alignment horizontal="center" vertical="center" shrinkToFit="1"/>
    </xf>
    <xf numFmtId="40" fontId="14" fillId="0" borderId="81" xfId="3" applyNumberFormat="1" applyFont="1" applyFill="1" applyBorder="1" applyAlignment="1">
      <alignment horizontal="center" vertical="center" shrinkToFit="1"/>
    </xf>
    <xf numFmtId="40" fontId="14" fillId="0" borderId="52" xfId="3" applyNumberFormat="1" applyFont="1" applyFill="1" applyBorder="1" applyAlignment="1">
      <alignment horizontal="center" vertical="center" shrinkToFit="1"/>
    </xf>
    <xf numFmtId="38" fontId="14" fillId="0" borderId="18" xfId="3" applyFont="1" applyFill="1" applyBorder="1" applyAlignment="1">
      <alignment horizontal="left" vertical="center" shrinkToFit="1"/>
    </xf>
    <xf numFmtId="38" fontId="14" fillId="0" borderId="5" xfId="3" applyFont="1" applyFill="1" applyBorder="1" applyAlignment="1">
      <alignment horizontal="left" vertical="center" shrinkToFit="1"/>
    </xf>
    <xf numFmtId="38" fontId="14" fillId="0" borderId="19" xfId="3" applyFont="1" applyFill="1" applyBorder="1" applyAlignment="1">
      <alignment horizontal="left" vertical="center" shrinkToFit="1"/>
    </xf>
    <xf numFmtId="38" fontId="14" fillId="0" borderId="20" xfId="3" applyFont="1" applyFill="1" applyBorder="1" applyAlignment="1">
      <alignment horizontal="left" vertical="center" shrinkToFit="1"/>
    </xf>
    <xf numFmtId="38" fontId="14" fillId="0" borderId="96" xfId="3" applyFont="1" applyFill="1" applyBorder="1" applyAlignment="1">
      <alignment horizontal="left" vertical="center" shrinkToFit="1"/>
    </xf>
    <xf numFmtId="38" fontId="14" fillId="0" borderId="97" xfId="3" applyFont="1" applyFill="1" applyBorder="1" applyAlignment="1">
      <alignment horizontal="left" vertical="center" shrinkToFit="1"/>
    </xf>
    <xf numFmtId="38" fontId="14" fillId="0" borderId="64" xfId="3" applyFont="1" applyFill="1" applyBorder="1" applyAlignment="1">
      <alignment horizontal="center" vertical="center" shrinkToFit="1"/>
    </xf>
    <xf numFmtId="38" fontId="14" fillId="0" borderId="27" xfId="3" applyFont="1" applyFill="1" applyBorder="1" applyAlignment="1">
      <alignment horizontal="center" vertical="center" shrinkToFit="1"/>
    </xf>
    <xf numFmtId="38" fontId="14" fillId="0" borderId="66" xfId="3" applyFont="1" applyFill="1" applyBorder="1" applyAlignment="1">
      <alignment horizontal="center" vertical="center" shrinkToFit="1"/>
    </xf>
    <xf numFmtId="38" fontId="26" fillId="0" borderId="77" xfId="3" applyFont="1" applyFill="1" applyBorder="1" applyAlignment="1">
      <alignment horizontal="center" vertical="center" shrinkToFit="1"/>
    </xf>
    <xf numFmtId="38" fontId="26" fillId="0" borderId="76" xfId="3" applyFont="1" applyFill="1" applyBorder="1" applyAlignment="1">
      <alignment horizontal="center" vertical="center" shrinkToFit="1"/>
    </xf>
    <xf numFmtId="38" fontId="26" fillId="0" borderId="101" xfId="3" applyFont="1" applyFill="1" applyBorder="1" applyAlignment="1">
      <alignment horizontal="center" vertical="center" shrinkToFit="1"/>
    </xf>
    <xf numFmtId="38" fontId="26" fillId="0" borderId="92" xfId="3" applyFont="1" applyFill="1" applyBorder="1" applyAlignment="1">
      <alignment horizontal="center" vertical="center" shrinkToFit="1"/>
    </xf>
    <xf numFmtId="38" fontId="26" fillId="0" borderId="93" xfId="3" applyFont="1" applyFill="1" applyBorder="1" applyAlignment="1">
      <alignment horizontal="center" vertical="center" shrinkToFit="1"/>
    </xf>
    <xf numFmtId="38" fontId="26" fillId="0" borderId="95" xfId="3" applyFont="1" applyFill="1" applyBorder="1" applyAlignment="1">
      <alignment horizontal="center" vertical="center" shrinkToFit="1"/>
    </xf>
    <xf numFmtId="38" fontId="26" fillId="0" borderId="94" xfId="3" applyFont="1" applyFill="1" applyBorder="1" applyAlignment="1">
      <alignment horizontal="center" vertical="center" shrinkToFit="1"/>
    </xf>
    <xf numFmtId="38" fontId="27" fillId="0" borderId="16" xfId="3" applyFont="1" applyFill="1" applyBorder="1" applyAlignment="1">
      <alignment horizontal="center" vertical="center" shrinkToFit="1"/>
    </xf>
    <xf numFmtId="38" fontId="27" fillId="0" borderId="27" xfId="3" applyFont="1" applyFill="1" applyBorder="1" applyAlignment="1">
      <alignment horizontal="center" vertical="center" shrinkToFit="1"/>
    </xf>
    <xf numFmtId="38" fontId="27" fillId="0" borderId="28" xfId="3" applyFont="1" applyFill="1" applyBorder="1" applyAlignment="1">
      <alignment horizontal="center" vertical="center" shrinkToFit="1"/>
    </xf>
    <xf numFmtId="40" fontId="14" fillId="0" borderId="50" xfId="3" applyNumberFormat="1" applyFont="1" applyFill="1" applyBorder="1" applyAlignment="1">
      <alignment horizontal="center" vertical="center"/>
    </xf>
    <xf numFmtId="40" fontId="14" fillId="0" borderId="81" xfId="3" applyNumberFormat="1" applyFont="1" applyFill="1" applyBorder="1" applyAlignment="1">
      <alignment horizontal="center" vertical="center"/>
    </xf>
    <xf numFmtId="40" fontId="14" fillId="0" borderId="52" xfId="3" applyNumberFormat="1" applyFont="1" applyFill="1" applyBorder="1" applyAlignment="1">
      <alignment horizontal="center" vertical="center"/>
    </xf>
    <xf numFmtId="38" fontId="14" fillId="0" borderId="0" xfId="3" applyFont="1" applyFill="1" applyAlignment="1">
      <alignment vertical="center" wrapText="1" shrinkToFit="1"/>
    </xf>
    <xf numFmtId="38" fontId="11" fillId="0" borderId="3" xfId="3" applyFont="1" applyFill="1" applyBorder="1" applyAlignment="1">
      <alignment horizontal="left" vertical="center"/>
    </xf>
    <xf numFmtId="38" fontId="0" fillId="0" borderId="3" xfId="3" applyFont="1" applyFill="1" applyBorder="1" applyAlignment="1">
      <alignment horizontal="center" vertical="center"/>
    </xf>
    <xf numFmtId="38" fontId="0" fillId="0" borderId="22" xfId="3" applyFont="1" applyFill="1" applyBorder="1" applyAlignment="1">
      <alignment horizontal="center" vertical="center"/>
    </xf>
    <xf numFmtId="38" fontId="14" fillId="0" borderId="70" xfId="3" applyFont="1" applyFill="1" applyBorder="1" applyAlignment="1">
      <alignment horizontal="center" vertical="center" shrinkToFit="1"/>
    </xf>
    <xf numFmtId="38" fontId="14" fillId="0" borderId="63" xfId="3" applyFont="1" applyFill="1" applyBorder="1" applyAlignment="1">
      <alignment horizontal="center" vertical="center" shrinkToFit="1"/>
    </xf>
    <xf numFmtId="38" fontId="11" fillId="0" borderId="24" xfId="3" applyFont="1" applyFill="1" applyBorder="1" applyAlignment="1">
      <alignment horizontal="left" vertical="center"/>
    </xf>
    <xf numFmtId="38" fontId="11" fillId="0" borderId="25" xfId="3" applyFont="1" applyFill="1" applyBorder="1" applyAlignment="1">
      <alignment horizontal="left" vertical="center"/>
    </xf>
    <xf numFmtId="38" fontId="11" fillId="0" borderId="21" xfId="3" applyFont="1" applyFill="1" applyBorder="1" applyAlignment="1">
      <alignment horizontal="left" vertical="center"/>
    </xf>
    <xf numFmtId="38" fontId="11" fillId="0" borderId="29" xfId="3" applyFont="1" applyFill="1" applyBorder="1" applyAlignment="1">
      <alignment horizontal="left" vertical="center"/>
    </xf>
    <xf numFmtId="38" fontId="11" fillId="0" borderId="0" xfId="3" applyFont="1" applyFill="1" applyBorder="1" applyAlignment="1">
      <alignment horizontal="left" vertical="center"/>
    </xf>
    <xf numFmtId="38" fontId="11" fillId="0" borderId="15" xfId="3" applyFont="1" applyFill="1" applyBorder="1" applyAlignment="1">
      <alignment horizontal="left" vertical="center"/>
    </xf>
    <xf numFmtId="38" fontId="11" fillId="0" borderId="43" xfId="3" applyFont="1" applyFill="1" applyBorder="1" applyAlignment="1">
      <alignment horizontal="left" vertical="center"/>
    </xf>
    <xf numFmtId="38" fontId="11" fillId="0" borderId="40" xfId="3" applyFont="1" applyFill="1" applyBorder="1" applyAlignment="1">
      <alignment horizontal="left" vertical="center"/>
    </xf>
    <xf numFmtId="38" fontId="11" fillId="0" borderId="39" xfId="3" applyFont="1" applyFill="1" applyBorder="1" applyAlignment="1">
      <alignment horizontal="left" vertical="center"/>
    </xf>
    <xf numFmtId="38" fontId="11" fillId="0" borderId="69" xfId="3" applyFont="1" applyFill="1" applyBorder="1" applyAlignment="1">
      <alignment horizontal="left" vertical="center"/>
    </xf>
    <xf numFmtId="38" fontId="0" fillId="0" borderId="69" xfId="3" applyFont="1" applyFill="1" applyBorder="1" applyAlignment="1">
      <alignment horizontal="center" vertical="center"/>
    </xf>
    <xf numFmtId="38" fontId="27" fillId="0" borderId="109" xfId="3" applyFont="1" applyFill="1" applyBorder="1" applyAlignment="1">
      <alignment horizontal="left" vertical="center" indent="2"/>
    </xf>
    <xf numFmtId="38" fontId="27" fillId="0" borderId="107" xfId="3" applyFont="1" applyFill="1" applyBorder="1" applyAlignment="1">
      <alignment horizontal="left" vertical="center" indent="2"/>
    </xf>
    <xf numFmtId="38" fontId="27" fillId="0" borderId="3" xfId="3" applyFont="1" applyFill="1" applyBorder="1" applyAlignment="1">
      <alignment horizontal="left" vertical="center" indent="2"/>
    </xf>
    <xf numFmtId="38" fontId="27" fillId="0" borderId="107" xfId="3" applyFont="1" applyFill="1" applyBorder="1" applyAlignment="1">
      <alignment horizontal="right" vertical="center" indent="1"/>
    </xf>
    <xf numFmtId="38" fontId="27" fillId="0" borderId="110" xfId="3" applyFont="1" applyFill="1" applyBorder="1" applyAlignment="1">
      <alignment horizontal="right" vertical="center" indent="1"/>
    </xf>
    <xf numFmtId="38" fontId="27" fillId="0" borderId="111" xfId="3" applyFont="1" applyFill="1" applyBorder="1" applyAlignment="1">
      <alignment horizontal="center" vertical="center"/>
    </xf>
    <xf numFmtId="38" fontId="27" fillId="0" borderId="112" xfId="3" applyFont="1" applyFill="1" applyBorder="1" applyAlignment="1">
      <alignment horizontal="center" vertical="center"/>
    </xf>
    <xf numFmtId="38" fontId="27" fillId="0" borderId="22" xfId="3" applyFont="1" applyFill="1" applyBorder="1" applyAlignment="1">
      <alignment horizontal="center" vertical="center"/>
    </xf>
    <xf numFmtId="38" fontId="27" fillId="0" borderId="112" xfId="3" applyFont="1" applyFill="1" applyBorder="1" applyAlignment="1">
      <alignment horizontal="right" vertical="center" indent="1"/>
    </xf>
    <xf numFmtId="38" fontId="27" fillId="0" borderId="113" xfId="3" applyFont="1" applyFill="1" applyBorder="1" applyAlignment="1">
      <alignment horizontal="right" vertical="center" indent="1"/>
    </xf>
    <xf numFmtId="38" fontId="11" fillId="0" borderId="50" xfId="3" applyFont="1" applyFill="1" applyBorder="1" applyAlignment="1">
      <alignment horizontal="center" vertical="center"/>
    </xf>
    <xf numFmtId="38" fontId="11" fillId="0" borderId="81" xfId="3" applyFont="1" applyFill="1" applyBorder="1" applyAlignment="1">
      <alignment horizontal="center" vertical="center"/>
    </xf>
    <xf numFmtId="38" fontId="11" fillId="0" borderId="51" xfId="3" applyFont="1" applyFill="1" applyBorder="1" applyAlignment="1">
      <alignment horizontal="center" vertical="center"/>
    </xf>
    <xf numFmtId="38" fontId="11" fillId="0" borderId="70" xfId="3" applyFont="1" applyFill="1" applyBorder="1" applyAlignment="1">
      <alignment horizontal="left" vertical="center" shrinkToFit="1"/>
    </xf>
    <xf numFmtId="38" fontId="11" fillId="0" borderId="70" xfId="3" applyFont="1" applyFill="1" applyBorder="1" applyAlignment="1">
      <alignment horizontal="center" vertical="center" shrinkToFit="1"/>
    </xf>
    <xf numFmtId="38" fontId="35" fillId="0" borderId="0" xfId="3" applyFont="1" applyFill="1" applyAlignment="1">
      <alignment horizontal="left" vertical="center"/>
    </xf>
    <xf numFmtId="38" fontId="11" fillId="0" borderId="64" xfId="3" applyFont="1" applyFill="1" applyBorder="1" applyAlignment="1">
      <alignment horizontal="center" vertical="center"/>
    </xf>
    <xf numFmtId="38" fontId="11" fillId="0" borderId="65" xfId="3" applyFont="1" applyFill="1" applyBorder="1" applyAlignment="1">
      <alignment horizontal="center" vertical="center"/>
    </xf>
    <xf numFmtId="38" fontId="11" fillId="0" borderId="65" xfId="3" applyFont="1" applyFill="1" applyBorder="1" applyAlignment="1">
      <alignment horizontal="center" vertical="center" shrinkToFit="1"/>
    </xf>
    <xf numFmtId="38" fontId="11" fillId="0" borderId="66" xfId="3" applyFont="1" applyFill="1" applyBorder="1" applyAlignment="1">
      <alignment horizontal="center" vertical="center" shrinkToFit="1"/>
    </xf>
    <xf numFmtId="38" fontId="14" fillId="0" borderId="107" xfId="3" applyFont="1" applyFill="1" applyBorder="1" applyAlignment="1">
      <alignment horizontal="right" indent="1"/>
    </xf>
    <xf numFmtId="38" fontId="14" fillId="0" borderId="110" xfId="3" applyFont="1" applyFill="1" applyBorder="1" applyAlignment="1">
      <alignment horizontal="right" indent="1"/>
    </xf>
    <xf numFmtId="38" fontId="14" fillId="0" borderId="119" xfId="3" applyFont="1" applyFill="1" applyBorder="1" applyAlignment="1">
      <alignment horizontal="center" vertical="center" shrinkToFit="1"/>
    </xf>
    <xf numFmtId="38" fontId="14" fillId="0" borderId="101" xfId="3" applyFont="1" applyFill="1" applyBorder="1" applyAlignment="1">
      <alignment horizontal="center" vertical="center" shrinkToFit="1"/>
    </xf>
    <xf numFmtId="38" fontId="14" fillId="0" borderId="102" xfId="3" applyFont="1" applyFill="1" applyBorder="1" applyAlignment="1">
      <alignment horizontal="center" vertical="center" shrinkToFit="1"/>
    </xf>
    <xf numFmtId="38" fontId="14" fillId="0" borderId="29" xfId="3" applyFont="1" applyFill="1" applyBorder="1" applyAlignment="1">
      <alignment horizontal="center" vertical="center" shrinkToFit="1"/>
    </xf>
    <xf numFmtId="38" fontId="14" fillId="0" borderId="0" xfId="3" applyFont="1" applyFill="1" applyBorder="1" applyAlignment="1">
      <alignment horizontal="center" vertical="center" shrinkToFit="1"/>
    </xf>
    <xf numFmtId="38" fontId="14" fillId="0" borderId="15" xfId="3" applyFont="1" applyFill="1" applyBorder="1" applyAlignment="1">
      <alignment horizontal="center" vertical="center" shrinkToFit="1"/>
    </xf>
    <xf numFmtId="38" fontId="14" fillId="0" borderId="43" xfId="3" applyFont="1" applyFill="1" applyBorder="1" applyAlignment="1">
      <alignment horizontal="center" vertical="center" shrinkToFit="1"/>
    </xf>
    <xf numFmtId="38" fontId="14" fillId="0" borderId="40" xfId="3" applyFont="1" applyFill="1" applyBorder="1" applyAlignment="1">
      <alignment horizontal="center" vertical="center" shrinkToFit="1"/>
    </xf>
    <xf numFmtId="38" fontId="14" fillId="0" borderId="39" xfId="3" applyFont="1" applyFill="1" applyBorder="1" applyAlignment="1">
      <alignment horizontal="center" vertical="center" shrinkToFit="1"/>
    </xf>
    <xf numFmtId="38" fontId="14" fillId="0" borderId="4" xfId="3" applyFont="1" applyFill="1" applyBorder="1" applyAlignment="1">
      <alignment horizontal="center" shrinkToFit="1"/>
    </xf>
    <xf numFmtId="38" fontId="14" fillId="0" borderId="116" xfId="3" applyFont="1" applyFill="1" applyBorder="1" applyAlignment="1">
      <alignment horizontal="center" shrinkToFit="1"/>
    </xf>
    <xf numFmtId="38" fontId="14" fillId="0" borderId="5" xfId="3" applyFont="1" applyFill="1" applyBorder="1" applyAlignment="1">
      <alignment horizontal="center" shrinkToFit="1"/>
    </xf>
    <xf numFmtId="40" fontId="14" fillId="0" borderId="3" xfId="3" applyNumberFormat="1" applyFont="1" applyFill="1" applyBorder="1" applyAlignment="1">
      <alignment horizontal="center" shrinkToFit="1"/>
    </xf>
    <xf numFmtId="40" fontId="14" fillId="0" borderId="67" xfId="3" applyNumberFormat="1" applyFont="1" applyFill="1" applyBorder="1" applyAlignment="1">
      <alignment horizontal="center" shrinkToFit="1"/>
    </xf>
    <xf numFmtId="38" fontId="14" fillId="0" borderId="23" xfId="3" applyFont="1" applyFill="1" applyBorder="1" applyAlignment="1">
      <alignment horizontal="center" shrinkToFit="1"/>
    </xf>
    <xf numFmtId="38" fontId="14" fillId="0" borderId="44" xfId="3" applyFont="1" applyFill="1" applyBorder="1" applyAlignment="1">
      <alignment horizontal="center" shrinkToFit="1"/>
    </xf>
    <xf numFmtId="38" fontId="14" fillId="0" borderId="20" xfId="3" applyFont="1" applyFill="1" applyBorder="1" applyAlignment="1">
      <alignment horizontal="center" shrinkToFit="1"/>
    </xf>
    <xf numFmtId="40" fontId="14" fillId="0" borderId="22" xfId="3" applyNumberFormat="1" applyFont="1" applyFill="1" applyBorder="1" applyAlignment="1">
      <alignment horizontal="center" shrinkToFit="1"/>
    </xf>
    <xf numFmtId="40" fontId="14" fillId="0" borderId="56" xfId="3" applyNumberFormat="1" applyFont="1" applyFill="1" applyBorder="1" applyAlignment="1">
      <alignment horizontal="center" shrinkToFit="1"/>
    </xf>
    <xf numFmtId="38" fontId="14" fillId="0" borderId="40" xfId="3" applyFont="1" applyFill="1" applyBorder="1" applyAlignment="1">
      <alignment shrinkToFit="1"/>
    </xf>
    <xf numFmtId="38" fontId="14" fillId="0" borderId="16" xfId="3" applyFont="1" applyFill="1" applyBorder="1" applyAlignment="1">
      <alignment horizontal="center" vertical="center" shrinkToFit="1"/>
    </xf>
    <xf numFmtId="38" fontId="14" fillId="0" borderId="17" xfId="3" applyFont="1" applyFill="1" applyBorder="1" applyAlignment="1">
      <alignment horizontal="center" vertical="center" shrinkToFit="1"/>
    </xf>
    <xf numFmtId="38" fontId="14" fillId="0" borderId="26" xfId="3" applyFont="1" applyFill="1" applyBorder="1" applyAlignment="1">
      <alignment horizontal="center" vertical="center" shrinkToFit="1"/>
    </xf>
    <xf numFmtId="38" fontId="14" fillId="0" borderId="65" xfId="3" applyFont="1" applyFill="1" applyBorder="1" applyAlignment="1">
      <alignment horizontal="center" shrinkToFit="1"/>
    </xf>
    <xf numFmtId="38" fontId="14" fillId="0" borderId="66" xfId="3" applyFont="1" applyFill="1" applyBorder="1" applyAlignment="1">
      <alignment horizontal="center" shrinkToFit="1"/>
    </xf>
    <xf numFmtId="38" fontId="14" fillId="0" borderId="16" xfId="3" applyFont="1" applyFill="1" applyBorder="1" applyAlignment="1">
      <alignment horizontal="center" shrinkToFit="1"/>
    </xf>
    <xf numFmtId="38" fontId="14" fillId="0" borderId="27" xfId="3" applyFont="1" applyFill="1" applyBorder="1" applyAlignment="1">
      <alignment horizontal="center" shrinkToFit="1"/>
    </xf>
    <xf numFmtId="38" fontId="14" fillId="0" borderId="17" xfId="3" applyFont="1" applyFill="1" applyBorder="1" applyAlignment="1">
      <alignment horizontal="center" shrinkToFit="1"/>
    </xf>
    <xf numFmtId="38" fontId="14" fillId="0" borderId="26" xfId="3" applyFont="1" applyFill="1" applyBorder="1" applyAlignment="1">
      <alignment horizontal="center" shrinkToFit="1"/>
    </xf>
    <xf numFmtId="38" fontId="14" fillId="0" borderId="30" xfId="3" applyFont="1" applyFill="1" applyBorder="1" applyAlignment="1">
      <alignment horizontal="center" vertical="center" shrinkToFit="1"/>
    </xf>
    <xf numFmtId="38" fontId="14" fillId="0" borderId="108" xfId="3" applyFont="1" applyFill="1" applyBorder="1" applyAlignment="1">
      <alignment horizontal="center" vertical="center" shrinkToFit="1"/>
    </xf>
    <xf numFmtId="38" fontId="14" fillId="0" borderId="36" xfId="3" applyFont="1" applyFill="1" applyBorder="1" applyAlignment="1">
      <alignment horizontal="center" vertical="center" shrinkToFit="1"/>
    </xf>
    <xf numFmtId="38" fontId="14" fillId="0" borderId="100" xfId="3" applyFont="1" applyFill="1" applyBorder="1" applyAlignment="1">
      <alignment horizontal="center" vertical="center"/>
    </xf>
    <xf numFmtId="38" fontId="14" fillId="0" borderId="101" xfId="3" applyFont="1" applyFill="1" applyBorder="1" applyAlignment="1">
      <alignment horizontal="center" vertical="center"/>
    </xf>
    <xf numFmtId="38" fontId="14" fillId="0" borderId="102" xfId="3" applyFont="1" applyFill="1" applyBorder="1" applyAlignment="1">
      <alignment horizontal="center" vertical="center"/>
    </xf>
    <xf numFmtId="38" fontId="14" fillId="0" borderId="106" xfId="3" applyFont="1" applyFill="1" applyBorder="1" applyAlignment="1">
      <alignment horizontal="center" vertical="center"/>
    </xf>
    <xf numFmtId="38" fontId="14" fillId="0" borderId="0" xfId="3" applyFont="1" applyFill="1" applyBorder="1" applyAlignment="1">
      <alignment horizontal="center" vertical="center"/>
    </xf>
    <xf numFmtId="38" fontId="14" fillId="0" borderId="15" xfId="3" applyFont="1" applyFill="1" applyBorder="1" applyAlignment="1">
      <alignment horizontal="center" vertical="center"/>
    </xf>
    <xf numFmtId="38" fontId="14" fillId="0" borderId="13" xfId="3" applyFont="1" applyFill="1" applyBorder="1" applyAlignment="1">
      <alignment horizontal="center" vertical="center"/>
    </xf>
    <xf numFmtId="38" fontId="14" fillId="0" borderId="40" xfId="3" applyFont="1" applyFill="1" applyBorder="1" applyAlignment="1">
      <alignment horizontal="center" vertical="center"/>
    </xf>
    <xf numFmtId="38" fontId="14" fillId="0" borderId="39" xfId="3" applyFont="1" applyFill="1" applyBorder="1" applyAlignment="1">
      <alignment horizontal="center" vertical="center"/>
    </xf>
    <xf numFmtId="38" fontId="14" fillId="0" borderId="4" xfId="3" applyFont="1" applyFill="1" applyBorder="1" applyAlignment="1">
      <alignment horizontal="center" vertical="center"/>
    </xf>
    <xf numFmtId="38" fontId="14" fillId="0" borderId="5" xfId="3" applyFont="1" applyFill="1" applyBorder="1" applyAlignment="1">
      <alignment horizontal="center" vertical="center"/>
    </xf>
    <xf numFmtId="38" fontId="16" fillId="0" borderId="0" xfId="3" quotePrefix="1" applyFont="1" applyFill="1" applyAlignment="1">
      <alignment horizontal="center" shrinkToFit="1"/>
    </xf>
    <xf numFmtId="38" fontId="16" fillId="0" borderId="0" xfId="3" applyFont="1" applyFill="1" applyAlignment="1">
      <alignment horizontal="center" shrinkToFit="1"/>
    </xf>
    <xf numFmtId="38" fontId="25" fillId="0" borderId="1" xfId="3" applyFont="1" applyFill="1" applyBorder="1" applyAlignment="1">
      <alignment horizontal="center" vertical="center"/>
    </xf>
    <xf numFmtId="38" fontId="25" fillId="0" borderId="1" xfId="3" applyFont="1" applyFill="1" applyBorder="1" applyAlignment="1">
      <alignment horizontal="center"/>
    </xf>
    <xf numFmtId="38" fontId="7" fillId="0" borderId="7" xfId="3" applyFont="1" applyFill="1" applyBorder="1" applyAlignment="1">
      <alignment horizontal="center" vertical="center"/>
    </xf>
    <xf numFmtId="38" fontId="7" fillId="0" borderId="25" xfId="3" applyFont="1" applyFill="1" applyBorder="1" applyAlignment="1">
      <alignment horizontal="center" vertical="center"/>
    </xf>
    <xf numFmtId="38" fontId="7" fillId="0" borderId="21" xfId="3" applyFont="1" applyFill="1" applyBorder="1" applyAlignment="1">
      <alignment horizontal="center" vertical="center"/>
    </xf>
    <xf numFmtId="38" fontId="7" fillId="0" borderId="106" xfId="3" applyFont="1" applyFill="1" applyBorder="1" applyAlignment="1">
      <alignment horizontal="center" vertical="center"/>
    </xf>
    <xf numFmtId="38" fontId="7" fillId="0" borderId="0" xfId="3" applyFont="1" applyFill="1" applyBorder="1" applyAlignment="1">
      <alignment horizontal="center" vertical="center"/>
    </xf>
    <xf numFmtId="38" fontId="7" fillId="0" borderId="15" xfId="3" applyFont="1" applyFill="1" applyBorder="1" applyAlignment="1">
      <alignment horizontal="center" vertical="center"/>
    </xf>
    <xf numFmtId="38" fontId="7" fillId="0" borderId="10" xfId="3" applyFont="1" applyFill="1" applyBorder="1" applyAlignment="1">
      <alignment horizontal="center" vertical="center"/>
    </xf>
    <xf numFmtId="38" fontId="7" fillId="0" borderId="108" xfId="3" applyFont="1" applyFill="1" applyBorder="1" applyAlignment="1">
      <alignment horizontal="center" vertical="center"/>
    </xf>
    <xf numFmtId="38" fontId="7" fillId="0" borderId="36" xfId="3" applyFont="1" applyFill="1" applyBorder="1" applyAlignment="1">
      <alignment horizontal="center" vertical="center"/>
    </xf>
    <xf numFmtId="38" fontId="14" fillId="0" borderId="26" xfId="3" applyFont="1" applyFill="1" applyBorder="1" applyAlignment="1">
      <alignment horizontal="center" vertical="center"/>
    </xf>
    <xf numFmtId="38" fontId="14" fillId="0" borderId="28" xfId="3" applyFont="1" applyFill="1" applyBorder="1" applyAlignment="1">
      <alignment horizontal="center" vertical="center"/>
    </xf>
    <xf numFmtId="38" fontId="14" fillId="0" borderId="32" xfId="3" applyFont="1" applyFill="1" applyBorder="1" applyAlignment="1">
      <alignment horizontal="center" vertical="center"/>
    </xf>
    <xf numFmtId="38" fontId="14" fillId="0" borderId="33" xfId="3" applyFont="1" applyFill="1" applyBorder="1" applyAlignment="1">
      <alignment horizontal="center" vertical="center"/>
    </xf>
    <xf numFmtId="38" fontId="14" fillId="0" borderId="9" xfId="3" applyFont="1" applyFill="1" applyBorder="1" applyAlignment="1">
      <alignment horizontal="center" vertical="center"/>
    </xf>
    <xf numFmtId="38" fontId="14" fillId="0" borderId="10" xfId="3" applyFont="1" applyFill="1" applyBorder="1" applyAlignment="1">
      <alignment horizontal="center" vertical="center"/>
    </xf>
    <xf numFmtId="38" fontId="14" fillId="0" borderId="36" xfId="3" applyFont="1" applyFill="1" applyBorder="1" applyAlignment="1">
      <alignment horizontal="center" vertical="center"/>
    </xf>
    <xf numFmtId="0" fontId="5" fillId="0" borderId="73" xfId="0" applyFont="1" applyBorder="1" applyAlignment="1">
      <alignment horizontal="center"/>
    </xf>
    <xf numFmtId="0" fontId="4" fillId="3" borderId="73" xfId="0" applyFont="1" applyFill="1" applyBorder="1" applyAlignment="1">
      <alignment horizontal="center" vertical="center"/>
    </xf>
    <xf numFmtId="0" fontId="6" fillId="0" borderId="73" xfId="0" applyFont="1" applyBorder="1" applyAlignment="1">
      <alignment horizontal="center" vertical="center"/>
    </xf>
    <xf numFmtId="0" fontId="6" fillId="3" borderId="73" xfId="0" applyFont="1" applyFill="1" applyBorder="1" applyAlignment="1">
      <alignment horizontal="center" vertical="center"/>
    </xf>
    <xf numFmtId="187" fontId="11" fillId="0" borderId="23" xfId="1" applyNumberFormat="1" applyBorder="1" applyAlignment="1">
      <alignment horizontal="center" vertical="center" shrinkToFit="1"/>
    </xf>
    <xf numFmtId="187" fontId="11" fillId="0" borderId="20" xfId="1" applyNumberFormat="1" applyBorder="1" applyAlignment="1">
      <alignment horizontal="center" vertical="center" shrinkToFit="1"/>
    </xf>
    <xf numFmtId="187" fontId="11" fillId="0" borderId="4" xfId="1" applyNumberFormat="1" applyBorder="1" applyAlignment="1">
      <alignment horizontal="center" vertical="center" shrinkToFit="1"/>
    </xf>
    <xf numFmtId="187" fontId="11" fillId="0" borderId="5" xfId="1" applyNumberFormat="1" applyBorder="1" applyAlignment="1">
      <alignment horizontal="center" vertical="center" shrinkToFit="1"/>
    </xf>
  </cellXfs>
  <cellStyles count="10">
    <cellStyle name="パーセント 2" xfId="7" xr:uid="{EEFEEDF2-DF2D-4B21-B71C-873822F3E900}"/>
    <cellStyle name="桁区切り" xfId="3" builtinId="6"/>
    <cellStyle name="桁区切り 2" xfId="2" xr:uid="{00000000-0005-0000-0000-000000000000}"/>
    <cellStyle name="桁区切り 3" xfId="6" xr:uid="{D6AD3A21-FD44-4603-848B-4BC5FCF66B62}"/>
    <cellStyle name="桁区切り 4" xfId="9" xr:uid="{780BEB10-0D11-46E3-BB05-280898DB3359}"/>
    <cellStyle name="標準" xfId="0" builtinId="0"/>
    <cellStyle name="標準 2" xfId="1" xr:uid="{00000000-0005-0000-0000-000002000000}"/>
    <cellStyle name="標準 3" xfId="4" xr:uid="{9023CA54-B029-4B0F-A484-070156D62FC0}"/>
    <cellStyle name="標準 4" xfId="8" xr:uid="{11BD63D0-9EC3-40C3-8FCA-74EA5963A93E}"/>
    <cellStyle name="標準 7" xfId="5" xr:uid="{BC2EB303-0743-4AF9-81ED-6DB28FB8C6C7}"/>
  </cellStyles>
  <dxfs count="20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514350</xdr:colOff>
      <xdr:row>9</xdr:row>
      <xdr:rowOff>90488</xdr:rowOff>
    </xdr:from>
    <xdr:to>
      <xdr:col>8</xdr:col>
      <xdr:colOff>190499</xdr:colOff>
      <xdr:row>11</xdr:row>
      <xdr:rowOff>95250</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4629150" y="1700213"/>
          <a:ext cx="1047749" cy="3571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200024</xdr:colOff>
      <xdr:row>8</xdr:row>
      <xdr:rowOff>142875</xdr:rowOff>
    </xdr:from>
    <xdr:to>
      <xdr:col>15</xdr:col>
      <xdr:colOff>647700</xdr:colOff>
      <xdr:row>10</xdr:row>
      <xdr:rowOff>76200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686424" y="1581150"/>
          <a:ext cx="5248276"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対象の地域と対象年度を選択。任意で入力したい場合は手入力を選択。</a:t>
          </a:r>
        </a:p>
      </xdr:txBody>
    </xdr:sp>
    <xdr:clientData/>
  </xdr:twoCellAnchor>
  <xdr:twoCellAnchor>
    <xdr:from>
      <xdr:col>3</xdr:col>
      <xdr:colOff>657225</xdr:colOff>
      <xdr:row>18</xdr:row>
      <xdr:rowOff>23813</xdr:rowOff>
    </xdr:from>
    <xdr:to>
      <xdr:col>5</xdr:col>
      <xdr:colOff>152399</xdr:colOff>
      <xdr:row>20</xdr:row>
      <xdr:rowOff>38100</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H="1">
          <a:off x="2714625" y="3233738"/>
          <a:ext cx="866774" cy="3667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17</xdr:row>
      <xdr:rowOff>47625</xdr:rowOff>
    </xdr:from>
    <xdr:to>
      <xdr:col>7</xdr:col>
      <xdr:colOff>561975</xdr:colOff>
      <xdr:row>18</xdr:row>
      <xdr:rowOff>142875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495675" y="3076575"/>
          <a:ext cx="186690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１年間の勤務日数を入力</a:t>
          </a:r>
        </a:p>
      </xdr:txBody>
    </xdr:sp>
    <xdr:clientData/>
  </xdr:twoCellAnchor>
  <xdr:twoCellAnchor>
    <xdr:from>
      <xdr:col>6</xdr:col>
      <xdr:colOff>561975</xdr:colOff>
      <xdr:row>17</xdr:row>
      <xdr:rowOff>114300</xdr:rowOff>
    </xdr:from>
    <xdr:to>
      <xdr:col>8</xdr:col>
      <xdr:colOff>342900</xdr:colOff>
      <xdr:row>20</xdr:row>
      <xdr:rowOff>47625</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flipH="1">
          <a:off x="4676775" y="3143250"/>
          <a:ext cx="1152525" cy="4667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304800</xdr:colOff>
      <xdr:row>16</xdr:row>
      <xdr:rowOff>152400</xdr:rowOff>
    </xdr:from>
    <xdr:to>
      <xdr:col>12</xdr:col>
      <xdr:colOff>361950</xdr:colOff>
      <xdr:row>18</xdr:row>
      <xdr:rowOff>76200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791200" y="3009900"/>
          <a:ext cx="280035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２４時間の内、何時間勤務するかを入力</a:t>
          </a:r>
        </a:p>
      </xdr:txBody>
    </xdr:sp>
    <xdr:clientData/>
  </xdr:twoCellAnchor>
  <xdr:twoCellAnchor>
    <xdr:from>
      <xdr:col>8</xdr:col>
      <xdr:colOff>581026</xdr:colOff>
      <xdr:row>20</xdr:row>
      <xdr:rowOff>95250</xdr:rowOff>
    </xdr:from>
    <xdr:to>
      <xdr:col>10</xdr:col>
      <xdr:colOff>19050</xdr:colOff>
      <xdr:row>20</xdr:row>
      <xdr:rowOff>104775</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flipH="1">
          <a:off x="6067426" y="3657600"/>
          <a:ext cx="809624" cy="95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685799</xdr:colOff>
      <xdr:row>20</xdr:row>
      <xdr:rowOff>0</xdr:rowOff>
    </xdr:from>
    <xdr:to>
      <xdr:col>14</xdr:col>
      <xdr:colOff>523874</xdr:colOff>
      <xdr:row>21</xdr:row>
      <xdr:rowOff>95250</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857999" y="3562350"/>
          <a:ext cx="3267075"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中央監視（常駐場所）に最低限何人必要かを入力</a:t>
          </a:r>
        </a:p>
      </xdr:txBody>
    </xdr:sp>
    <xdr:clientData/>
  </xdr:twoCellAnchor>
  <xdr:twoCellAnchor>
    <xdr:from>
      <xdr:col>7</xdr:col>
      <xdr:colOff>0</xdr:colOff>
      <xdr:row>0</xdr:row>
      <xdr:rowOff>104775</xdr:rowOff>
    </xdr:from>
    <xdr:to>
      <xdr:col>12</xdr:col>
      <xdr:colOff>228600</xdr:colOff>
      <xdr:row>1</xdr:row>
      <xdr:rowOff>209550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800600" y="104775"/>
          <a:ext cx="3657600" cy="276225"/>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ピンクの箇所は基本的にすべて入力してください</a:t>
          </a:r>
          <a:r>
            <a:rPr kumimoji="1" lang="en-US" altLang="ja-JP" sz="1100">
              <a:latin typeface="ＭＳ 明朝" panose="02020609040205080304" pitchFamily="17" charset="-128"/>
              <a:ea typeface="ＭＳ 明朝" panose="02020609040205080304" pitchFamily="17" charset="-128"/>
            </a:rPr>
            <a:t>※</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7</xdr:col>
      <xdr:colOff>466725</xdr:colOff>
      <xdr:row>27</xdr:row>
      <xdr:rowOff>85725</xdr:rowOff>
    </xdr:from>
    <xdr:to>
      <xdr:col>12</xdr:col>
      <xdr:colOff>9526</xdr:colOff>
      <xdr:row>27</xdr:row>
      <xdr:rowOff>95250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flipH="1" flipV="1">
          <a:off x="5267325" y="4924425"/>
          <a:ext cx="2971801" cy="95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466725</xdr:colOff>
      <xdr:row>27</xdr:row>
      <xdr:rowOff>114300</xdr:rowOff>
    </xdr:from>
    <xdr:to>
      <xdr:col>11</xdr:col>
      <xdr:colOff>676276</xdr:colOff>
      <xdr:row>28</xdr:row>
      <xdr:rowOff>104775</xdr:rowOff>
    </xdr:to>
    <xdr:cxnSp macro="">
      <xdr:nvCxnSpPr>
        <xdr:cNvPr id="17" name="直線矢印コネクタ 16">
          <a:extLst>
            <a:ext uri="{FF2B5EF4-FFF2-40B4-BE49-F238E27FC236}">
              <a16:creationId xmlns:a16="http://schemas.microsoft.com/office/drawing/2014/main" id="{00000000-0008-0000-0000-000011000000}"/>
            </a:ext>
          </a:extLst>
        </xdr:cNvPr>
        <xdr:cNvCxnSpPr/>
      </xdr:nvCxnSpPr>
      <xdr:spPr>
        <a:xfrm flipH="1">
          <a:off x="5267325" y="4953000"/>
          <a:ext cx="2952751" cy="1714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466725</xdr:colOff>
      <xdr:row>27</xdr:row>
      <xdr:rowOff>114300</xdr:rowOff>
    </xdr:from>
    <xdr:to>
      <xdr:col>12</xdr:col>
      <xdr:colOff>28575</xdr:colOff>
      <xdr:row>30</xdr:row>
      <xdr:rowOff>19050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flipH="1">
          <a:off x="5267325" y="4953000"/>
          <a:ext cx="2990850" cy="4286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457200</xdr:colOff>
      <xdr:row>27</xdr:row>
      <xdr:rowOff>133350</xdr:rowOff>
    </xdr:from>
    <xdr:to>
      <xdr:col>12</xdr:col>
      <xdr:colOff>28575</xdr:colOff>
      <xdr:row>31</xdr:row>
      <xdr:rowOff>161925</xdr:rowOff>
    </xdr:to>
    <xdr:cxnSp macro="">
      <xdr:nvCxnSpPr>
        <xdr:cNvPr id="22" name="直線矢印コネクタ 21">
          <a:extLst>
            <a:ext uri="{FF2B5EF4-FFF2-40B4-BE49-F238E27FC236}">
              <a16:creationId xmlns:a16="http://schemas.microsoft.com/office/drawing/2014/main" id="{00000000-0008-0000-0000-000016000000}"/>
            </a:ext>
          </a:extLst>
        </xdr:cNvPr>
        <xdr:cNvCxnSpPr/>
      </xdr:nvCxnSpPr>
      <xdr:spPr>
        <a:xfrm flipH="1">
          <a:off x="5257800" y="4972050"/>
          <a:ext cx="3000375" cy="7239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27</xdr:row>
      <xdr:rowOff>0</xdr:rowOff>
    </xdr:from>
    <xdr:to>
      <xdr:col>15</xdr:col>
      <xdr:colOff>190499</xdr:colOff>
      <xdr:row>28</xdr:row>
      <xdr:rowOff>95250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8229600" y="4838700"/>
          <a:ext cx="2247899"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該当するものを選択（複数可）</a:t>
          </a:r>
        </a:p>
      </xdr:txBody>
    </xdr:sp>
    <xdr:clientData/>
  </xdr:twoCellAnchor>
  <xdr:twoCellAnchor>
    <xdr:from>
      <xdr:col>7</xdr:col>
      <xdr:colOff>447675</xdr:colOff>
      <xdr:row>36</xdr:row>
      <xdr:rowOff>123825</xdr:rowOff>
    </xdr:from>
    <xdr:to>
      <xdr:col>11</xdr:col>
      <xdr:colOff>676276</xdr:colOff>
      <xdr:row>36</xdr:row>
      <xdr:rowOff>133350</xdr:rowOff>
    </xdr:to>
    <xdr:cxnSp macro="">
      <xdr:nvCxnSpPr>
        <xdr:cNvPr id="25" name="直線矢印コネクタ 24">
          <a:extLst>
            <a:ext uri="{FF2B5EF4-FFF2-40B4-BE49-F238E27FC236}">
              <a16:creationId xmlns:a16="http://schemas.microsoft.com/office/drawing/2014/main" id="{00000000-0008-0000-0000-000019000000}"/>
            </a:ext>
          </a:extLst>
        </xdr:cNvPr>
        <xdr:cNvCxnSpPr/>
      </xdr:nvCxnSpPr>
      <xdr:spPr>
        <a:xfrm flipH="1" flipV="1">
          <a:off x="5248275" y="6534150"/>
          <a:ext cx="2971801" cy="95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447675</xdr:colOff>
      <xdr:row>36</xdr:row>
      <xdr:rowOff>152400</xdr:rowOff>
    </xdr:from>
    <xdr:to>
      <xdr:col>11</xdr:col>
      <xdr:colOff>657227</xdr:colOff>
      <xdr:row>37</xdr:row>
      <xdr:rowOff>104775</xdr:rowOff>
    </xdr:to>
    <xdr:cxnSp macro="">
      <xdr:nvCxnSpPr>
        <xdr:cNvPr id="26" name="直線矢印コネクタ 25">
          <a:extLst>
            <a:ext uri="{FF2B5EF4-FFF2-40B4-BE49-F238E27FC236}">
              <a16:creationId xmlns:a16="http://schemas.microsoft.com/office/drawing/2014/main" id="{00000000-0008-0000-0000-00001A000000}"/>
            </a:ext>
          </a:extLst>
        </xdr:cNvPr>
        <xdr:cNvCxnSpPr/>
      </xdr:nvCxnSpPr>
      <xdr:spPr>
        <a:xfrm flipH="1">
          <a:off x="5248275" y="6562725"/>
          <a:ext cx="2952752" cy="1333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447675</xdr:colOff>
      <xdr:row>36</xdr:row>
      <xdr:rowOff>152400</xdr:rowOff>
    </xdr:from>
    <xdr:to>
      <xdr:col>12</xdr:col>
      <xdr:colOff>9525</xdr:colOff>
      <xdr:row>39</xdr:row>
      <xdr:rowOff>47625</xdr:rowOff>
    </xdr:to>
    <xdr:cxnSp macro="">
      <xdr:nvCxnSpPr>
        <xdr:cNvPr id="27" name="直線矢印コネクタ 26">
          <a:extLst>
            <a:ext uri="{FF2B5EF4-FFF2-40B4-BE49-F238E27FC236}">
              <a16:creationId xmlns:a16="http://schemas.microsoft.com/office/drawing/2014/main" id="{00000000-0008-0000-0000-00001B000000}"/>
            </a:ext>
          </a:extLst>
        </xdr:cNvPr>
        <xdr:cNvCxnSpPr/>
      </xdr:nvCxnSpPr>
      <xdr:spPr>
        <a:xfrm flipH="1">
          <a:off x="5248275" y="6562725"/>
          <a:ext cx="2990850" cy="4191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36</xdr:row>
      <xdr:rowOff>0</xdr:rowOff>
    </xdr:from>
    <xdr:to>
      <xdr:col>15</xdr:col>
      <xdr:colOff>190499</xdr:colOff>
      <xdr:row>37</xdr:row>
      <xdr:rowOff>95250</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8229600" y="6410325"/>
          <a:ext cx="2247899"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該当するものを選択（複数可）</a:t>
          </a:r>
        </a:p>
      </xdr:txBody>
    </xdr:sp>
    <xdr:clientData/>
  </xdr:twoCellAnchor>
  <xdr:twoCellAnchor>
    <xdr:from>
      <xdr:col>4</xdr:col>
      <xdr:colOff>514352</xdr:colOff>
      <xdr:row>42</xdr:row>
      <xdr:rowOff>95250</xdr:rowOff>
    </xdr:from>
    <xdr:to>
      <xdr:col>5</xdr:col>
      <xdr:colOff>85725</xdr:colOff>
      <xdr:row>47</xdr:row>
      <xdr:rowOff>104775</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flipH="1">
          <a:off x="3257552" y="7553325"/>
          <a:ext cx="257173" cy="8763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615316</xdr:colOff>
      <xdr:row>41</xdr:row>
      <xdr:rowOff>85725</xdr:rowOff>
    </xdr:from>
    <xdr:to>
      <xdr:col>7</xdr:col>
      <xdr:colOff>9526</xdr:colOff>
      <xdr:row>43</xdr:row>
      <xdr:rowOff>19050</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3084196" y="7720965"/>
          <a:ext cx="1245870" cy="26860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対象施設名を入力</a:t>
          </a:r>
        </a:p>
      </xdr:txBody>
    </xdr:sp>
    <xdr:clientData/>
  </xdr:twoCellAnchor>
  <xdr:twoCellAnchor>
    <xdr:from>
      <xdr:col>4</xdr:col>
      <xdr:colOff>523877</xdr:colOff>
      <xdr:row>45</xdr:row>
      <xdr:rowOff>166688</xdr:rowOff>
    </xdr:from>
    <xdr:to>
      <xdr:col>7</xdr:col>
      <xdr:colOff>361949</xdr:colOff>
      <xdr:row>49</xdr:row>
      <xdr:rowOff>95250</xdr:rowOff>
    </xdr:to>
    <xdr:cxnSp macro="">
      <xdr:nvCxnSpPr>
        <xdr:cNvPr id="40" name="直線矢印コネクタ 39">
          <a:extLst>
            <a:ext uri="{FF2B5EF4-FFF2-40B4-BE49-F238E27FC236}">
              <a16:creationId xmlns:a16="http://schemas.microsoft.com/office/drawing/2014/main" id="{00000000-0008-0000-0000-000028000000}"/>
            </a:ext>
          </a:extLst>
        </xdr:cNvPr>
        <xdr:cNvCxnSpPr>
          <a:stCxn id="42" idx="1"/>
        </xdr:cNvCxnSpPr>
      </xdr:nvCxnSpPr>
      <xdr:spPr>
        <a:xfrm flipH="1">
          <a:off x="3267077" y="8139113"/>
          <a:ext cx="1895472" cy="64293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361949</xdr:colOff>
      <xdr:row>45</xdr:row>
      <xdr:rowOff>28575</xdr:rowOff>
    </xdr:from>
    <xdr:to>
      <xdr:col>15</xdr:col>
      <xdr:colOff>676274</xdr:colOff>
      <xdr:row>46</xdr:row>
      <xdr:rowOff>133350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5162549" y="8001000"/>
          <a:ext cx="5800725"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移動開始場所から往復で何分かかるかを入力（ただし６０分以下であれば６０を入力）</a:t>
          </a:r>
        </a:p>
      </xdr:txBody>
    </xdr:sp>
    <xdr:clientData/>
  </xdr:twoCellAnchor>
  <xdr:twoCellAnchor>
    <xdr:from>
      <xdr:col>4</xdr:col>
      <xdr:colOff>523876</xdr:colOff>
      <xdr:row>47</xdr:row>
      <xdr:rowOff>138113</xdr:rowOff>
    </xdr:from>
    <xdr:to>
      <xdr:col>7</xdr:col>
      <xdr:colOff>352425</xdr:colOff>
      <xdr:row>50</xdr:row>
      <xdr:rowOff>95250</xdr:rowOff>
    </xdr:to>
    <xdr:cxnSp macro="">
      <xdr:nvCxnSpPr>
        <xdr:cNvPr id="43" name="直線矢印コネクタ 42">
          <a:extLst>
            <a:ext uri="{FF2B5EF4-FFF2-40B4-BE49-F238E27FC236}">
              <a16:creationId xmlns:a16="http://schemas.microsoft.com/office/drawing/2014/main" id="{00000000-0008-0000-0000-00002B000000}"/>
            </a:ext>
          </a:extLst>
        </xdr:cNvPr>
        <xdr:cNvCxnSpPr>
          <a:stCxn id="45" idx="1"/>
        </xdr:cNvCxnSpPr>
      </xdr:nvCxnSpPr>
      <xdr:spPr>
        <a:xfrm flipH="1">
          <a:off x="3267076" y="8462963"/>
          <a:ext cx="1885949" cy="50006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352425</xdr:colOff>
      <xdr:row>47</xdr:row>
      <xdr:rowOff>0</xdr:rowOff>
    </xdr:from>
    <xdr:to>
      <xdr:col>10</xdr:col>
      <xdr:colOff>295275</xdr:colOff>
      <xdr:row>48</xdr:row>
      <xdr:rowOff>95250</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5153025" y="8324850"/>
          <a:ext cx="200025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１年間で何回必要かを入力</a:t>
          </a:r>
        </a:p>
      </xdr:txBody>
    </xdr:sp>
    <xdr:clientData/>
  </xdr:twoCellAnchor>
  <xdr:twoCellAnchor>
    <xdr:from>
      <xdr:col>4</xdr:col>
      <xdr:colOff>514351</xdr:colOff>
      <xdr:row>49</xdr:row>
      <xdr:rowOff>100013</xdr:rowOff>
    </xdr:from>
    <xdr:to>
      <xdr:col>7</xdr:col>
      <xdr:colOff>352425</xdr:colOff>
      <xdr:row>51</xdr:row>
      <xdr:rowOff>104775</xdr:rowOff>
    </xdr:to>
    <xdr:cxnSp macro="">
      <xdr:nvCxnSpPr>
        <xdr:cNvPr id="46" name="直線矢印コネクタ 45">
          <a:extLst>
            <a:ext uri="{FF2B5EF4-FFF2-40B4-BE49-F238E27FC236}">
              <a16:creationId xmlns:a16="http://schemas.microsoft.com/office/drawing/2014/main" id="{00000000-0008-0000-0000-00002E000000}"/>
            </a:ext>
          </a:extLst>
        </xdr:cNvPr>
        <xdr:cNvCxnSpPr>
          <a:stCxn id="48" idx="1"/>
        </xdr:cNvCxnSpPr>
      </xdr:nvCxnSpPr>
      <xdr:spPr>
        <a:xfrm flipH="1">
          <a:off x="3257551" y="8786813"/>
          <a:ext cx="1895474" cy="36671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352425</xdr:colOff>
      <xdr:row>48</xdr:row>
      <xdr:rowOff>142875</xdr:rowOff>
    </xdr:from>
    <xdr:to>
      <xdr:col>10</xdr:col>
      <xdr:colOff>619125</xdr:colOff>
      <xdr:row>50</xdr:row>
      <xdr:rowOff>57150</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153025" y="8648700"/>
          <a:ext cx="232410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定期点検に必要な最低人数を入力</a:t>
          </a:r>
        </a:p>
      </xdr:txBody>
    </xdr:sp>
    <xdr:clientData/>
  </xdr:twoCellAnchor>
  <xdr:twoCellAnchor>
    <xdr:from>
      <xdr:col>4</xdr:col>
      <xdr:colOff>523875</xdr:colOff>
      <xdr:row>52</xdr:row>
      <xdr:rowOff>19050</xdr:rowOff>
    </xdr:from>
    <xdr:to>
      <xdr:col>7</xdr:col>
      <xdr:colOff>2</xdr:colOff>
      <xdr:row>54</xdr:row>
      <xdr:rowOff>95250</xdr:rowOff>
    </xdr:to>
    <xdr:cxnSp macro="">
      <xdr:nvCxnSpPr>
        <xdr:cNvPr id="49" name="直線矢印コネクタ 48">
          <a:extLst>
            <a:ext uri="{FF2B5EF4-FFF2-40B4-BE49-F238E27FC236}">
              <a16:creationId xmlns:a16="http://schemas.microsoft.com/office/drawing/2014/main" id="{00000000-0008-0000-0000-000031000000}"/>
            </a:ext>
          </a:extLst>
        </xdr:cNvPr>
        <xdr:cNvCxnSpPr/>
      </xdr:nvCxnSpPr>
      <xdr:spPr>
        <a:xfrm flipH="1">
          <a:off x="3267075" y="9248775"/>
          <a:ext cx="1533527" cy="4381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657225</xdr:colOff>
      <xdr:row>51</xdr:row>
      <xdr:rowOff>57150</xdr:rowOff>
    </xdr:from>
    <xdr:to>
      <xdr:col>13</xdr:col>
      <xdr:colOff>676275</xdr:colOff>
      <xdr:row>52</xdr:row>
      <xdr:rowOff>152400</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4772025" y="9105900"/>
          <a:ext cx="481965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日常点検で危険、困難な状況での点検がある場合「有」を選択</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4</xdr:col>
      <xdr:colOff>514350</xdr:colOff>
      <xdr:row>53</xdr:row>
      <xdr:rowOff>171450</xdr:rowOff>
    </xdr:from>
    <xdr:to>
      <xdr:col>7</xdr:col>
      <xdr:colOff>123826</xdr:colOff>
      <xdr:row>55</xdr:row>
      <xdr:rowOff>95250</xdr:rowOff>
    </xdr:to>
    <xdr:cxnSp macro="">
      <xdr:nvCxnSpPr>
        <xdr:cNvPr id="51" name="直線矢印コネクタ 50">
          <a:extLst>
            <a:ext uri="{FF2B5EF4-FFF2-40B4-BE49-F238E27FC236}">
              <a16:creationId xmlns:a16="http://schemas.microsoft.com/office/drawing/2014/main" id="{00000000-0008-0000-0000-000033000000}"/>
            </a:ext>
          </a:extLst>
        </xdr:cNvPr>
        <xdr:cNvCxnSpPr/>
      </xdr:nvCxnSpPr>
      <xdr:spPr>
        <a:xfrm flipH="1">
          <a:off x="3257550" y="9582150"/>
          <a:ext cx="1666876" cy="2857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657224</xdr:colOff>
      <xdr:row>53</xdr:row>
      <xdr:rowOff>47625</xdr:rowOff>
    </xdr:from>
    <xdr:to>
      <xdr:col>12</xdr:col>
      <xdr:colOff>38099</xdr:colOff>
      <xdr:row>54</xdr:row>
      <xdr:rowOff>142875</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4772024" y="9458325"/>
          <a:ext cx="3495675"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施設名に入力した場所へどこから移動するかを入力</a:t>
          </a:r>
        </a:p>
      </xdr:txBody>
    </xdr:sp>
    <xdr:clientData/>
  </xdr:twoCellAnchor>
  <xdr:twoCellAnchor>
    <xdr:from>
      <xdr:col>4</xdr:col>
      <xdr:colOff>514350</xdr:colOff>
      <xdr:row>43</xdr:row>
      <xdr:rowOff>28575</xdr:rowOff>
    </xdr:from>
    <xdr:to>
      <xdr:col>8</xdr:col>
      <xdr:colOff>9525</xdr:colOff>
      <xdr:row>48</xdr:row>
      <xdr:rowOff>90487</xdr:rowOff>
    </xdr:to>
    <xdr:cxnSp macro="">
      <xdr:nvCxnSpPr>
        <xdr:cNvPr id="61" name="直線矢印コネクタ 60">
          <a:extLst>
            <a:ext uri="{FF2B5EF4-FFF2-40B4-BE49-F238E27FC236}">
              <a16:creationId xmlns:a16="http://schemas.microsoft.com/office/drawing/2014/main" id="{00000000-0008-0000-0000-00003D000000}"/>
            </a:ext>
          </a:extLst>
        </xdr:cNvPr>
        <xdr:cNvCxnSpPr/>
      </xdr:nvCxnSpPr>
      <xdr:spPr>
        <a:xfrm flipH="1">
          <a:off x="2983230" y="7999095"/>
          <a:ext cx="1964055" cy="91535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42</xdr:row>
      <xdr:rowOff>0</xdr:rowOff>
    </xdr:from>
    <xdr:to>
      <xdr:col>12</xdr:col>
      <xdr:colOff>285750</xdr:colOff>
      <xdr:row>43</xdr:row>
      <xdr:rowOff>104775</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4937760" y="7802880"/>
          <a:ext cx="2754630" cy="27241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施設が設置後、何年経過しているかを選択</a:t>
          </a:r>
        </a:p>
      </xdr:txBody>
    </xdr:sp>
    <xdr:clientData/>
  </xdr:twoCellAnchor>
  <xdr:twoCellAnchor>
    <xdr:from>
      <xdr:col>3</xdr:col>
      <xdr:colOff>447675</xdr:colOff>
      <xdr:row>57</xdr:row>
      <xdr:rowOff>9525</xdr:rowOff>
    </xdr:from>
    <xdr:to>
      <xdr:col>5</xdr:col>
      <xdr:colOff>419101</xdr:colOff>
      <xdr:row>58</xdr:row>
      <xdr:rowOff>66676</xdr:rowOff>
    </xdr:to>
    <xdr:cxnSp macro="">
      <xdr:nvCxnSpPr>
        <xdr:cNvPr id="64" name="直線矢印コネクタ 63">
          <a:extLst>
            <a:ext uri="{FF2B5EF4-FFF2-40B4-BE49-F238E27FC236}">
              <a16:creationId xmlns:a16="http://schemas.microsoft.com/office/drawing/2014/main" id="{00000000-0008-0000-0000-000040000000}"/>
            </a:ext>
          </a:extLst>
        </xdr:cNvPr>
        <xdr:cNvCxnSpPr/>
      </xdr:nvCxnSpPr>
      <xdr:spPr>
        <a:xfrm flipH="1" flipV="1">
          <a:off x="2505075" y="10144125"/>
          <a:ext cx="1343026" cy="2286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390525</xdr:colOff>
      <xdr:row>57</xdr:row>
      <xdr:rowOff>142875</xdr:rowOff>
    </xdr:from>
    <xdr:to>
      <xdr:col>9</xdr:col>
      <xdr:colOff>371475</xdr:colOff>
      <xdr:row>59</xdr:row>
      <xdr:rowOff>76200</xdr:rowOff>
    </xdr:to>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3819525" y="10277475"/>
          <a:ext cx="272415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対象機器がある場合、機器点数を入力</a:t>
          </a:r>
        </a:p>
      </xdr:txBody>
    </xdr:sp>
    <xdr:clientData/>
  </xdr:twoCellAnchor>
  <xdr:twoCellAnchor>
    <xdr:from>
      <xdr:col>4</xdr:col>
      <xdr:colOff>314325</xdr:colOff>
      <xdr:row>60</xdr:row>
      <xdr:rowOff>76200</xdr:rowOff>
    </xdr:from>
    <xdr:to>
      <xdr:col>6</xdr:col>
      <xdr:colOff>285750</xdr:colOff>
      <xdr:row>61</xdr:row>
      <xdr:rowOff>28575</xdr:rowOff>
    </xdr:to>
    <xdr:cxnSp macro="">
      <xdr:nvCxnSpPr>
        <xdr:cNvPr id="68" name="直線矢印コネクタ 67">
          <a:extLst>
            <a:ext uri="{FF2B5EF4-FFF2-40B4-BE49-F238E27FC236}">
              <a16:creationId xmlns:a16="http://schemas.microsoft.com/office/drawing/2014/main" id="{00000000-0008-0000-0000-000044000000}"/>
            </a:ext>
          </a:extLst>
        </xdr:cNvPr>
        <xdr:cNvCxnSpPr/>
      </xdr:nvCxnSpPr>
      <xdr:spPr>
        <a:xfrm flipH="1" flipV="1">
          <a:off x="3057525" y="10725150"/>
          <a:ext cx="1343025" cy="1238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60</xdr:row>
      <xdr:rowOff>104775</xdr:rowOff>
    </xdr:from>
    <xdr:to>
      <xdr:col>12</xdr:col>
      <xdr:colOff>666750</xdr:colOff>
      <xdr:row>62</xdr:row>
      <xdr:rowOff>38100</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4362450" y="10753725"/>
          <a:ext cx="4533900" cy="276225"/>
        </a:xfrm>
        <a:prstGeom prst="rect">
          <a:avLst/>
        </a:prstGeom>
        <a:solidFill>
          <a:schemeClr val="bg1">
            <a:lumMod val="75000"/>
          </a:schemeClr>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点検するにあたり、危険・困難な状況がある場合、リストから選択</a:t>
          </a:r>
        </a:p>
      </xdr:txBody>
    </xdr:sp>
    <xdr:clientData/>
  </xdr:twoCellAnchor>
  <xdr:twoCellAnchor>
    <xdr:from>
      <xdr:col>5</xdr:col>
      <xdr:colOff>571499</xdr:colOff>
      <xdr:row>67</xdr:row>
      <xdr:rowOff>95249</xdr:rowOff>
    </xdr:from>
    <xdr:to>
      <xdr:col>12</xdr:col>
      <xdr:colOff>638174</xdr:colOff>
      <xdr:row>71</xdr:row>
      <xdr:rowOff>47624</xdr:rowOff>
    </xdr:to>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4000499" y="11944349"/>
          <a:ext cx="4867275" cy="638175"/>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明朝" panose="02020609040205080304" pitchFamily="17" charset="-128"/>
              <a:ea typeface="ＭＳ 明朝" panose="02020609040205080304" pitchFamily="17" charset="-128"/>
            </a:rPr>
            <a:t>各施設の点検分数、年間点検時間等、詳細を見たい場合は</a:t>
          </a:r>
          <a:endParaRPr kumimoji="1" lang="en-US" altLang="ja-JP" sz="1400" b="1">
            <a:latin typeface="ＭＳ 明朝" panose="02020609040205080304" pitchFamily="17" charset="-128"/>
            <a:ea typeface="ＭＳ 明朝" panose="02020609040205080304" pitchFamily="17" charset="-128"/>
          </a:endParaRPr>
        </a:p>
        <a:p>
          <a:r>
            <a:rPr kumimoji="1" lang="ja-JP" altLang="en-US" sz="1400" b="1">
              <a:latin typeface="ＭＳ 明朝" panose="02020609040205080304" pitchFamily="17" charset="-128"/>
              <a:ea typeface="ＭＳ 明朝" panose="02020609040205080304" pitchFamily="17" charset="-128"/>
            </a:rPr>
            <a:t>保全管理算定のシートをご覧ください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438151</xdr:colOff>
      <xdr:row>5</xdr:row>
      <xdr:rowOff>85725</xdr:rowOff>
    </xdr:from>
    <xdr:to>
      <xdr:col>9</xdr:col>
      <xdr:colOff>28575</xdr:colOff>
      <xdr:row>9</xdr:row>
      <xdr:rowOff>95250</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flipH="1" flipV="1">
          <a:off x="2495551" y="962025"/>
          <a:ext cx="3705224" cy="7143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9</xdr:row>
      <xdr:rowOff>114300</xdr:rowOff>
    </xdr:from>
    <xdr:to>
      <xdr:col>9</xdr:col>
      <xdr:colOff>38100</xdr:colOff>
      <xdr:row>14</xdr:row>
      <xdr:rowOff>85726</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2486025" y="1695450"/>
          <a:ext cx="3724275" cy="84772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342901</xdr:colOff>
      <xdr:row>9</xdr:row>
      <xdr:rowOff>114300</xdr:rowOff>
    </xdr:from>
    <xdr:to>
      <xdr:col>9</xdr:col>
      <xdr:colOff>28575</xdr:colOff>
      <xdr:row>23</xdr:row>
      <xdr:rowOff>114301</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flipH="1">
          <a:off x="2400301" y="1695450"/>
          <a:ext cx="3800474" cy="245745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295275</xdr:colOff>
      <xdr:row>9</xdr:row>
      <xdr:rowOff>114300</xdr:rowOff>
    </xdr:from>
    <xdr:to>
      <xdr:col>9</xdr:col>
      <xdr:colOff>47625</xdr:colOff>
      <xdr:row>32</xdr:row>
      <xdr:rowOff>142876</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flipH="1">
          <a:off x="2352675" y="1695450"/>
          <a:ext cx="3867150" cy="406717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9</xdr:row>
      <xdr:rowOff>123825</xdr:rowOff>
    </xdr:from>
    <xdr:to>
      <xdr:col>9</xdr:col>
      <xdr:colOff>66675</xdr:colOff>
      <xdr:row>40</xdr:row>
      <xdr:rowOff>152401</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H="1">
          <a:off x="2438400" y="1704975"/>
          <a:ext cx="3800475" cy="547687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361950</xdr:colOff>
      <xdr:row>9</xdr:row>
      <xdr:rowOff>142875</xdr:rowOff>
    </xdr:from>
    <xdr:to>
      <xdr:col>9</xdr:col>
      <xdr:colOff>47625</xdr:colOff>
      <xdr:row>53</xdr:row>
      <xdr:rowOff>142875</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H="1">
          <a:off x="2419350" y="1724025"/>
          <a:ext cx="3800475" cy="77152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609600</xdr:colOff>
      <xdr:row>8</xdr:row>
      <xdr:rowOff>114300</xdr:rowOff>
    </xdr:from>
    <xdr:to>
      <xdr:col>15</xdr:col>
      <xdr:colOff>666750</xdr:colOff>
      <xdr:row>11</xdr:row>
      <xdr:rowOff>57150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6096000" y="1514475"/>
          <a:ext cx="4857750" cy="466725"/>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対象業務があれば、各項目に手入力してください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（それぞれの記載事項は代価表（１）～（２）へ飛ぶようになっています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0" tint="-0.249977111117893"/>
  </sheetPr>
  <dimension ref="B2:S1068"/>
  <sheetViews>
    <sheetView topLeftCell="A19" zoomScaleNormal="100" workbookViewId="0">
      <selection activeCell="Q34" sqref="Q34"/>
    </sheetView>
  </sheetViews>
  <sheetFormatPr defaultColWidth="9" defaultRowHeight="13.2" x14ac:dyDescent="0.2"/>
  <cols>
    <col min="1" max="18" width="9" style="40"/>
    <col min="19" max="19" width="0" style="40" hidden="1" customWidth="1"/>
    <col min="20" max="16384" width="9" style="40"/>
  </cols>
  <sheetData>
    <row r="2" spans="2:19" ht="16.2" x14ac:dyDescent="0.2">
      <c r="B2" s="2" t="s">
        <v>19</v>
      </c>
      <c r="C2" s="2"/>
      <c r="D2" s="2"/>
      <c r="E2" s="3"/>
      <c r="F2" s="3"/>
      <c r="G2" s="4"/>
      <c r="H2" s="3"/>
      <c r="I2" s="3"/>
    </row>
    <row r="3" spans="2:19" ht="13.8" thickBot="1" x14ac:dyDescent="0.25">
      <c r="H3" s="390">
        <f ca="1">NOW()</f>
        <v>46298.674776504631</v>
      </c>
      <c r="I3" s="390"/>
      <c r="J3" s="390"/>
    </row>
    <row r="4" spans="2:19" x14ac:dyDescent="0.2">
      <c r="B4" s="5" t="s">
        <v>20</v>
      </c>
      <c r="C4" s="391" t="s">
        <v>333</v>
      </c>
      <c r="D4" s="392"/>
      <c r="E4" s="392"/>
      <c r="F4" s="393"/>
      <c r="G4" s="54" t="s">
        <v>21</v>
      </c>
      <c r="H4" s="394">
        <v>45748</v>
      </c>
      <c r="I4" s="395"/>
      <c r="J4" s="396"/>
    </row>
    <row r="5" spans="2:19" x14ac:dyDescent="0.2">
      <c r="B5" s="6" t="s">
        <v>22</v>
      </c>
      <c r="C5" s="397" t="s">
        <v>334</v>
      </c>
      <c r="D5" s="398"/>
      <c r="E5" s="398"/>
      <c r="F5" s="399"/>
      <c r="G5" s="7" t="s">
        <v>29</v>
      </c>
      <c r="H5" s="377" t="s">
        <v>337</v>
      </c>
      <c r="I5" s="378"/>
      <c r="J5" s="379"/>
    </row>
    <row r="6" spans="2:19" x14ac:dyDescent="0.2">
      <c r="B6" s="6" t="s">
        <v>23</v>
      </c>
      <c r="C6" s="397" t="s">
        <v>335</v>
      </c>
      <c r="D6" s="398"/>
      <c r="E6" s="398"/>
      <c r="F6" s="399"/>
      <c r="G6" s="400"/>
      <c r="H6" s="378"/>
      <c r="I6" s="378"/>
      <c r="J6" s="379"/>
    </row>
    <row r="7" spans="2:19" x14ac:dyDescent="0.2">
      <c r="B7" s="8" t="s">
        <v>24</v>
      </c>
      <c r="C7" s="9"/>
      <c r="D7" s="10" t="s">
        <v>204</v>
      </c>
      <c r="E7" s="11">
        <v>8</v>
      </c>
      <c r="F7" s="12" t="s">
        <v>25</v>
      </c>
      <c r="G7" s="6" t="s">
        <v>26</v>
      </c>
      <c r="H7" s="377" t="s">
        <v>338</v>
      </c>
      <c r="I7" s="378"/>
      <c r="J7" s="379"/>
    </row>
    <row r="8" spans="2:19" ht="13.8" thickBot="1" x14ac:dyDescent="0.25">
      <c r="B8" s="13" t="s">
        <v>27</v>
      </c>
      <c r="C8" s="380" t="s">
        <v>336</v>
      </c>
      <c r="D8" s="381"/>
      <c r="E8" s="381"/>
      <c r="F8" s="382"/>
      <c r="G8" s="13" t="s">
        <v>28</v>
      </c>
      <c r="H8" s="383" t="s">
        <v>339</v>
      </c>
      <c r="I8" s="384"/>
      <c r="J8" s="385"/>
    </row>
    <row r="10" spans="2:19" x14ac:dyDescent="0.2">
      <c r="B10" s="302" t="s">
        <v>38</v>
      </c>
      <c r="C10" s="302"/>
      <c r="D10" s="302"/>
      <c r="E10" s="302"/>
      <c r="F10" s="302"/>
    </row>
    <row r="11" spans="2:19" ht="13.8" thickBot="1" x14ac:dyDescent="0.25">
      <c r="B11" s="40" t="s">
        <v>50</v>
      </c>
    </row>
    <row r="12" spans="2:19" ht="13.8" thickBot="1" x14ac:dyDescent="0.25">
      <c r="B12" s="401" t="s">
        <v>280</v>
      </c>
      <c r="C12" s="402"/>
      <c r="D12" s="403"/>
      <c r="E12" s="404"/>
      <c r="F12" s="404"/>
      <c r="G12" s="404"/>
    </row>
    <row r="13" spans="2:19" ht="14.4" thickTop="1" thickBot="1" x14ac:dyDescent="0.25">
      <c r="B13" s="386" t="s">
        <v>39</v>
      </c>
      <c r="C13" s="387"/>
      <c r="D13" s="388" t="s">
        <v>47</v>
      </c>
      <c r="E13" s="389"/>
      <c r="F13" s="388" t="s">
        <v>45</v>
      </c>
      <c r="G13" s="389"/>
      <c r="S13" s="40" t="s">
        <v>281</v>
      </c>
    </row>
    <row r="14" spans="2:19" ht="13.8" thickTop="1" x14ac:dyDescent="0.2">
      <c r="B14" s="371" t="s">
        <v>40</v>
      </c>
      <c r="C14" s="372"/>
      <c r="D14" s="156">
        <v>27900</v>
      </c>
      <c r="E14" s="41" t="s">
        <v>48</v>
      </c>
      <c r="F14" s="159">
        <v>9.4</v>
      </c>
      <c r="G14" s="41" t="s">
        <v>46</v>
      </c>
      <c r="S14" s="40" t="s">
        <v>282</v>
      </c>
    </row>
    <row r="15" spans="2:19" x14ac:dyDescent="0.2">
      <c r="B15" s="373" t="s">
        <v>41</v>
      </c>
      <c r="C15" s="374"/>
      <c r="D15" s="157">
        <v>26300</v>
      </c>
      <c r="E15" s="42" t="s">
        <v>49</v>
      </c>
      <c r="F15" s="160">
        <v>9.6</v>
      </c>
      <c r="G15" s="42" t="s">
        <v>46</v>
      </c>
      <c r="S15" s="40" t="s">
        <v>283</v>
      </c>
    </row>
    <row r="16" spans="2:19" x14ac:dyDescent="0.2">
      <c r="B16" s="373" t="s">
        <v>42</v>
      </c>
      <c r="C16" s="374"/>
      <c r="D16" s="156">
        <v>23400</v>
      </c>
      <c r="E16" s="41" t="s">
        <v>49</v>
      </c>
      <c r="F16" s="159">
        <v>9.1999999999999993</v>
      </c>
      <c r="G16" s="41" t="s">
        <v>46</v>
      </c>
      <c r="S16" s="40" t="s">
        <v>284</v>
      </c>
    </row>
    <row r="17" spans="2:19" x14ac:dyDescent="0.2">
      <c r="B17" s="373" t="s">
        <v>43</v>
      </c>
      <c r="C17" s="374"/>
      <c r="D17" s="157">
        <v>22300</v>
      </c>
      <c r="E17" s="42" t="s">
        <v>49</v>
      </c>
      <c r="F17" s="160">
        <v>10</v>
      </c>
      <c r="G17" s="42" t="s">
        <v>46</v>
      </c>
      <c r="S17" s="40" t="s">
        <v>285</v>
      </c>
    </row>
    <row r="18" spans="2:19" ht="13.8" thickBot="1" x14ac:dyDescent="0.25">
      <c r="B18" s="375" t="s">
        <v>44</v>
      </c>
      <c r="C18" s="376"/>
      <c r="D18" s="158">
        <v>19300</v>
      </c>
      <c r="E18" s="43" t="s">
        <v>49</v>
      </c>
      <c r="F18" s="161">
        <v>10.4</v>
      </c>
      <c r="G18" s="43" t="s">
        <v>46</v>
      </c>
      <c r="S18" s="40" t="s">
        <v>286</v>
      </c>
    </row>
    <row r="19" spans="2:19" x14ac:dyDescent="0.2">
      <c r="S19" s="40" t="s">
        <v>287</v>
      </c>
    </row>
    <row r="20" spans="2:19" ht="13.8" thickBot="1" x14ac:dyDescent="0.25">
      <c r="B20" s="40" t="s">
        <v>52</v>
      </c>
      <c r="S20" s="40" t="s">
        <v>288</v>
      </c>
    </row>
    <row r="21" spans="2:19" ht="13.8" thickBot="1" x14ac:dyDescent="0.25">
      <c r="B21" s="341" t="s">
        <v>30</v>
      </c>
      <c r="C21" s="343"/>
      <c r="D21" s="358" t="s">
        <v>31</v>
      </c>
      <c r="E21" s="342"/>
      <c r="F21" s="358" t="s">
        <v>32</v>
      </c>
      <c r="G21" s="342"/>
      <c r="H21" s="358" t="s">
        <v>33</v>
      </c>
      <c r="I21" s="359"/>
      <c r="S21" s="40" t="s">
        <v>289</v>
      </c>
    </row>
    <row r="22" spans="2:19" ht="14.4" thickTop="1" thickBot="1" x14ac:dyDescent="0.25">
      <c r="B22" s="360" t="s">
        <v>37</v>
      </c>
      <c r="C22" s="361"/>
      <c r="D22" s="55">
        <v>365</v>
      </c>
      <c r="E22" s="14" t="s">
        <v>34</v>
      </c>
      <c r="F22" s="57">
        <v>8</v>
      </c>
      <c r="G22" s="14" t="s">
        <v>35</v>
      </c>
      <c r="H22" s="59">
        <v>2</v>
      </c>
      <c r="I22" s="15" t="s">
        <v>36</v>
      </c>
      <c r="S22" s="40" t="s">
        <v>290</v>
      </c>
    </row>
    <row r="23" spans="2:19" ht="13.8" thickBot="1" x14ac:dyDescent="0.25">
      <c r="B23" s="362"/>
      <c r="C23" s="363"/>
      <c r="D23" s="366" t="s">
        <v>207</v>
      </c>
      <c r="E23" s="367"/>
      <c r="F23" s="368" t="s">
        <v>208</v>
      </c>
      <c r="G23" s="367"/>
      <c r="H23" s="369"/>
      <c r="I23" s="370"/>
      <c r="S23" s="40" t="s">
        <v>291</v>
      </c>
    </row>
    <row r="24" spans="2:19" ht="14.4" thickTop="1" thickBot="1" x14ac:dyDescent="0.25">
      <c r="B24" s="364"/>
      <c r="C24" s="365"/>
      <c r="D24" s="56">
        <v>7</v>
      </c>
      <c r="E24" s="16" t="s">
        <v>51</v>
      </c>
      <c r="F24" s="58">
        <v>16</v>
      </c>
      <c r="G24" s="16" t="s">
        <v>51</v>
      </c>
      <c r="H24" s="40" t="s">
        <v>209</v>
      </c>
      <c r="S24" s="40" t="s">
        <v>292</v>
      </c>
    </row>
    <row r="25" spans="2:19" x14ac:dyDescent="0.2">
      <c r="H25" s="40" t="s">
        <v>210</v>
      </c>
      <c r="S25" s="40" t="s">
        <v>293</v>
      </c>
    </row>
    <row r="26" spans="2:19" ht="13.8" thickBot="1" x14ac:dyDescent="0.25">
      <c r="B26" s="40" t="s">
        <v>134</v>
      </c>
      <c r="S26" s="40" t="s">
        <v>294</v>
      </c>
    </row>
    <row r="27" spans="2:19" ht="13.8" thickBot="1" x14ac:dyDescent="0.25">
      <c r="B27" s="341" t="s">
        <v>139</v>
      </c>
      <c r="C27" s="342"/>
      <c r="D27" s="342"/>
      <c r="E27" s="342"/>
      <c r="F27" s="342"/>
      <c r="G27" s="343"/>
      <c r="H27" s="60" t="s">
        <v>135</v>
      </c>
      <c r="I27" s="50" t="s">
        <v>136</v>
      </c>
      <c r="J27" s="51"/>
      <c r="K27" s="52"/>
      <c r="S27" s="40" t="s">
        <v>295</v>
      </c>
    </row>
    <row r="28" spans="2:19" ht="13.8" thickTop="1" x14ac:dyDescent="0.2">
      <c r="B28" s="344" t="s">
        <v>137</v>
      </c>
      <c r="C28" s="345"/>
      <c r="D28" s="345"/>
      <c r="E28" s="345"/>
      <c r="F28" s="345"/>
      <c r="G28" s="346"/>
      <c r="H28" s="61" t="s">
        <v>205</v>
      </c>
      <c r="I28" s="306">
        <f>IF(H28="有",0.2,"")</f>
        <v>0.2</v>
      </c>
      <c r="J28" s="347"/>
      <c r="K28" s="308">
        <f>IF(SUM(I28:J31)&gt;0.2,0.2,IF(SUM(I28:J31)&lt;0.1,0,SUM(I28:J31)))</f>
        <v>0.2</v>
      </c>
      <c r="S28" s="40" t="s">
        <v>296</v>
      </c>
    </row>
    <row r="29" spans="2:19" x14ac:dyDescent="0.2">
      <c r="B29" s="348" t="s">
        <v>138</v>
      </c>
      <c r="C29" s="349"/>
      <c r="D29" s="349"/>
      <c r="E29" s="349"/>
      <c r="F29" s="349"/>
      <c r="G29" s="350"/>
      <c r="H29" s="136" t="s">
        <v>233</v>
      </c>
      <c r="I29" s="314">
        <f>IF(H29="有（１つ）",0.15,IF(H29="有（２つ以上）",0.2,""))</f>
        <v>0.2</v>
      </c>
      <c r="J29" s="351"/>
      <c r="K29" s="309"/>
      <c r="S29" s="40" t="s">
        <v>297</v>
      </c>
    </row>
    <row r="30" spans="2:19" ht="13.5" customHeight="1" x14ac:dyDescent="0.2">
      <c r="B30" s="352" t="s">
        <v>144</v>
      </c>
      <c r="C30" s="353"/>
      <c r="D30" s="353"/>
      <c r="E30" s="353"/>
      <c r="F30" s="353"/>
      <c r="G30" s="354"/>
      <c r="H30" s="322" t="s">
        <v>233</v>
      </c>
      <c r="I30" s="333">
        <f>IF(H30="有（１つ）",0.15,IF(H30="有（２つ以上）",0.2,""))</f>
        <v>0.2</v>
      </c>
      <c r="J30" s="334"/>
      <c r="K30" s="309"/>
      <c r="S30" s="40" t="s">
        <v>298</v>
      </c>
    </row>
    <row r="31" spans="2:19" ht="13.5" customHeight="1" x14ac:dyDescent="0.2">
      <c r="B31" s="303" t="s">
        <v>143</v>
      </c>
      <c r="C31" s="304"/>
      <c r="D31" s="304"/>
      <c r="E31" s="304"/>
      <c r="F31" s="304"/>
      <c r="G31" s="305"/>
      <c r="H31" s="355"/>
      <c r="I31" s="356"/>
      <c r="J31" s="357"/>
      <c r="K31" s="309"/>
      <c r="S31" s="40" t="s">
        <v>299</v>
      </c>
    </row>
    <row r="32" spans="2:19" ht="13.5" customHeight="1" thickBot="1" x14ac:dyDescent="0.25">
      <c r="B32" s="328" t="s">
        <v>140</v>
      </c>
      <c r="C32" s="329"/>
      <c r="D32" s="329"/>
      <c r="E32" s="329"/>
      <c r="F32" s="329"/>
      <c r="G32" s="330"/>
      <c r="H32" s="331" t="s">
        <v>205</v>
      </c>
      <c r="I32" s="333">
        <f>IF(H32="有",0.05,"")</f>
        <v>0.05</v>
      </c>
      <c r="J32" s="334"/>
      <c r="K32" s="337">
        <f>IF(I32="","0",I32)</f>
        <v>0.05</v>
      </c>
      <c r="S32" s="40" t="s">
        <v>300</v>
      </c>
    </row>
    <row r="33" spans="2:19" ht="29.4" customHeight="1" thickTop="1" thickBot="1" x14ac:dyDescent="0.25">
      <c r="B33" s="338" t="s">
        <v>141</v>
      </c>
      <c r="C33" s="339"/>
      <c r="D33" s="339"/>
      <c r="E33" s="339"/>
      <c r="F33" s="339"/>
      <c r="G33" s="340"/>
      <c r="H33" s="332"/>
      <c r="I33" s="335"/>
      <c r="J33" s="336"/>
      <c r="K33" s="310"/>
      <c r="S33" s="40" t="s">
        <v>301</v>
      </c>
    </row>
    <row r="34" spans="2:19" x14ac:dyDescent="0.2">
      <c r="S34" s="40" t="s">
        <v>302</v>
      </c>
    </row>
    <row r="35" spans="2:19" ht="13.8" thickBot="1" x14ac:dyDescent="0.25">
      <c r="B35" s="40" t="s">
        <v>142</v>
      </c>
      <c r="S35" s="40" t="s">
        <v>303</v>
      </c>
    </row>
    <row r="36" spans="2:19" ht="13.8" thickBot="1" x14ac:dyDescent="0.25">
      <c r="B36" s="341" t="s">
        <v>146</v>
      </c>
      <c r="C36" s="342"/>
      <c r="D36" s="342"/>
      <c r="E36" s="342"/>
      <c r="F36" s="342"/>
      <c r="G36" s="343"/>
      <c r="H36" s="60" t="s">
        <v>135</v>
      </c>
      <c r="I36" s="50" t="s">
        <v>136</v>
      </c>
      <c r="J36" s="51"/>
      <c r="K36" s="53"/>
      <c r="S36" s="40" t="s">
        <v>304</v>
      </c>
    </row>
    <row r="37" spans="2:19" ht="13.8" thickTop="1" x14ac:dyDescent="0.2">
      <c r="B37" s="303" t="s">
        <v>147</v>
      </c>
      <c r="C37" s="304"/>
      <c r="D37" s="304"/>
      <c r="E37" s="304"/>
      <c r="F37" s="304"/>
      <c r="G37" s="305"/>
      <c r="H37" s="137" t="s">
        <v>206</v>
      </c>
      <c r="I37" s="306" t="str">
        <f>IF(H37="有（１つ）",0.03,IF(H37="有（２つ以上）",0.05,""))</f>
        <v/>
      </c>
      <c r="J37" s="307"/>
      <c r="K37" s="308">
        <f>IF(SUM(I37:J41)&gt;0.05,0.05,IF(SUM(I37:J41)&lt;0.01,0,SUM(I37:J41)))</f>
        <v>0.02</v>
      </c>
      <c r="S37" s="40" t="s">
        <v>305</v>
      </c>
    </row>
    <row r="38" spans="2:19" x14ac:dyDescent="0.2">
      <c r="B38" s="311" t="s">
        <v>148</v>
      </c>
      <c r="C38" s="312"/>
      <c r="D38" s="312"/>
      <c r="E38" s="312"/>
      <c r="F38" s="312"/>
      <c r="G38" s="313"/>
      <c r="H38" s="136" t="s">
        <v>232</v>
      </c>
      <c r="I38" s="314">
        <f>IF(H38="有（１つ）",0.02,IF(H38="有（２つ以上）",0.04,""))</f>
        <v>0.02</v>
      </c>
      <c r="J38" s="315"/>
      <c r="K38" s="309"/>
      <c r="S38" s="40" t="s">
        <v>306</v>
      </c>
    </row>
    <row r="39" spans="2:19" ht="13.5" customHeight="1" x14ac:dyDescent="0.2">
      <c r="B39" s="316" t="s">
        <v>145</v>
      </c>
      <c r="C39" s="317"/>
      <c r="D39" s="317"/>
      <c r="E39" s="317"/>
      <c r="F39" s="317"/>
      <c r="G39" s="317"/>
      <c r="H39" s="322"/>
      <c r="I39" s="325" t="str">
        <f>IF(H39="有（１つ）",0.01,IF(H39="有（２つ）",0.02,IF(H39="有（３つ）",0.03,IF(H39="有（４つ）",0.04,IF(H39="有（５つ以上）",0.05,"")))))</f>
        <v/>
      </c>
      <c r="J39" s="325"/>
      <c r="K39" s="309"/>
      <c r="S39" s="40" t="s">
        <v>307</v>
      </c>
    </row>
    <row r="40" spans="2:19" ht="13.5" customHeight="1" x14ac:dyDescent="0.2">
      <c r="B40" s="318"/>
      <c r="C40" s="319"/>
      <c r="D40" s="319"/>
      <c r="E40" s="319"/>
      <c r="F40" s="319"/>
      <c r="G40" s="319"/>
      <c r="H40" s="323"/>
      <c r="I40" s="326"/>
      <c r="J40" s="326"/>
      <c r="K40" s="309"/>
      <c r="S40" s="40" t="s">
        <v>308</v>
      </c>
    </row>
    <row r="41" spans="2:19" ht="41.4" customHeight="1" thickBot="1" x14ac:dyDescent="0.25">
      <c r="B41" s="320"/>
      <c r="C41" s="321"/>
      <c r="D41" s="321"/>
      <c r="E41" s="321"/>
      <c r="F41" s="321"/>
      <c r="G41" s="321"/>
      <c r="H41" s="324"/>
      <c r="I41" s="327"/>
      <c r="J41" s="327"/>
      <c r="K41" s="310"/>
      <c r="S41" s="40" t="s">
        <v>309</v>
      </c>
    </row>
    <row r="42" spans="2:19" x14ac:dyDescent="0.2">
      <c r="S42" s="40" t="s">
        <v>310</v>
      </c>
    </row>
    <row r="43" spans="2:19" x14ac:dyDescent="0.2">
      <c r="S43" s="40" t="s">
        <v>311</v>
      </c>
    </row>
    <row r="44" spans="2:19" x14ac:dyDescent="0.2">
      <c r="B44" s="302" t="s">
        <v>53</v>
      </c>
      <c r="C44" s="302"/>
      <c r="D44" s="302"/>
      <c r="E44" s="302"/>
      <c r="F44" s="302"/>
      <c r="S44" s="40" t="s">
        <v>312</v>
      </c>
    </row>
    <row r="45" spans="2:19" x14ac:dyDescent="0.2">
      <c r="B45" s="40" t="s">
        <v>55</v>
      </c>
      <c r="S45" s="40" t="s">
        <v>313</v>
      </c>
    </row>
    <row r="46" spans="2:19" x14ac:dyDescent="0.2">
      <c r="S46" s="40" t="s">
        <v>314</v>
      </c>
    </row>
    <row r="47" spans="2:19" ht="13.8" thickBot="1" x14ac:dyDescent="0.25">
      <c r="B47" s="40" t="s">
        <v>130</v>
      </c>
      <c r="S47" s="40" t="s">
        <v>315</v>
      </c>
    </row>
    <row r="48" spans="2:19" ht="13.8" thickBot="1" x14ac:dyDescent="0.25">
      <c r="B48" s="285" t="s">
        <v>128</v>
      </c>
      <c r="C48" s="286"/>
      <c r="D48" s="299" t="s">
        <v>332</v>
      </c>
      <c r="E48" s="299"/>
      <c r="F48" s="299">
        <v>2</v>
      </c>
      <c r="G48" s="299"/>
      <c r="H48" s="299">
        <v>3</v>
      </c>
      <c r="I48" s="299"/>
      <c r="J48" s="297">
        <v>4</v>
      </c>
      <c r="K48" s="298"/>
      <c r="L48" s="299">
        <v>5</v>
      </c>
      <c r="M48" s="299"/>
      <c r="N48" s="299">
        <v>6</v>
      </c>
      <c r="O48" s="299"/>
      <c r="P48" s="299">
        <v>7</v>
      </c>
      <c r="Q48" s="299"/>
      <c r="R48" s="45"/>
      <c r="S48" s="40" t="s">
        <v>316</v>
      </c>
    </row>
    <row r="49" spans="2:19" ht="13.8" thickBot="1" x14ac:dyDescent="0.25">
      <c r="B49" s="291" t="s">
        <v>132</v>
      </c>
      <c r="C49" s="292"/>
      <c r="D49" s="297" t="s">
        <v>196</v>
      </c>
      <c r="E49" s="298"/>
      <c r="F49" s="297"/>
      <c r="G49" s="298"/>
      <c r="H49" s="297"/>
      <c r="I49" s="298"/>
      <c r="J49" s="297"/>
      <c r="K49" s="298"/>
      <c r="L49" s="297"/>
      <c r="M49" s="298"/>
      <c r="N49" s="297"/>
      <c r="O49" s="298"/>
      <c r="P49" s="297"/>
      <c r="Q49" s="298"/>
      <c r="R49" s="45"/>
      <c r="S49" s="40" t="s">
        <v>317</v>
      </c>
    </row>
    <row r="50" spans="2:19" ht="13.8" thickBot="1" x14ac:dyDescent="0.25">
      <c r="B50" s="293" t="s">
        <v>152</v>
      </c>
      <c r="C50" s="294"/>
      <c r="D50" s="295">
        <v>60</v>
      </c>
      <c r="E50" s="296"/>
      <c r="F50" s="295"/>
      <c r="G50" s="296"/>
      <c r="H50" s="295"/>
      <c r="I50" s="296"/>
      <c r="J50" s="295"/>
      <c r="K50" s="296"/>
      <c r="L50" s="295"/>
      <c r="M50" s="296"/>
      <c r="N50" s="295"/>
      <c r="O50" s="296"/>
      <c r="P50" s="295"/>
      <c r="Q50" s="296"/>
      <c r="R50" s="45"/>
      <c r="S50" s="40" t="s">
        <v>318</v>
      </c>
    </row>
    <row r="51" spans="2:19" ht="13.8" thickBot="1" x14ac:dyDescent="0.25">
      <c r="B51" s="291" t="s">
        <v>131</v>
      </c>
      <c r="C51" s="292"/>
      <c r="D51" s="295">
        <v>12</v>
      </c>
      <c r="E51" s="296"/>
      <c r="F51" s="295"/>
      <c r="G51" s="296"/>
      <c r="H51" s="295"/>
      <c r="I51" s="296"/>
      <c r="J51" s="295"/>
      <c r="K51" s="296"/>
      <c r="L51" s="295"/>
      <c r="M51" s="296"/>
      <c r="N51" s="295"/>
      <c r="O51" s="296"/>
      <c r="P51" s="295"/>
      <c r="Q51" s="296"/>
      <c r="R51" s="45"/>
      <c r="S51" s="40" t="s">
        <v>319</v>
      </c>
    </row>
    <row r="52" spans="2:19" ht="13.8" thickBot="1" x14ac:dyDescent="0.25">
      <c r="B52" s="293" t="s">
        <v>274</v>
      </c>
      <c r="C52" s="294"/>
      <c r="D52" s="289">
        <v>2</v>
      </c>
      <c r="E52" s="290"/>
      <c r="F52" s="289"/>
      <c r="G52" s="290"/>
      <c r="H52" s="289"/>
      <c r="I52" s="290"/>
      <c r="J52" s="289"/>
      <c r="K52" s="290"/>
      <c r="L52" s="289"/>
      <c r="M52" s="290"/>
      <c r="N52" s="289"/>
      <c r="O52" s="290"/>
      <c r="P52" s="289"/>
      <c r="Q52" s="290"/>
      <c r="R52" s="45"/>
      <c r="S52" s="40" t="s">
        <v>320</v>
      </c>
    </row>
    <row r="53" spans="2:19" ht="13.8" thickBot="1" x14ac:dyDescent="0.25">
      <c r="B53" s="291" t="s">
        <v>133</v>
      </c>
      <c r="C53" s="292"/>
      <c r="D53" s="295">
        <v>52</v>
      </c>
      <c r="E53" s="296"/>
      <c r="F53" s="295"/>
      <c r="G53" s="296"/>
      <c r="H53" s="295"/>
      <c r="I53" s="296"/>
      <c r="J53" s="295"/>
      <c r="K53" s="296"/>
      <c r="L53" s="295"/>
      <c r="M53" s="296"/>
      <c r="N53" s="295"/>
      <c r="O53" s="296"/>
      <c r="P53" s="295"/>
      <c r="Q53" s="296"/>
      <c r="R53" s="45"/>
      <c r="S53" s="40" t="s">
        <v>321</v>
      </c>
    </row>
    <row r="54" spans="2:19" ht="13.8" thickBot="1" x14ac:dyDescent="0.25">
      <c r="B54" s="293" t="s">
        <v>275</v>
      </c>
      <c r="C54" s="294"/>
      <c r="D54" s="289">
        <v>1</v>
      </c>
      <c r="E54" s="290"/>
      <c r="F54" s="289"/>
      <c r="G54" s="290"/>
      <c r="H54" s="289"/>
      <c r="I54" s="290"/>
      <c r="J54" s="289"/>
      <c r="K54" s="290"/>
      <c r="L54" s="289"/>
      <c r="M54" s="290"/>
      <c r="N54" s="289"/>
      <c r="O54" s="290"/>
      <c r="P54" s="289"/>
      <c r="Q54" s="290"/>
      <c r="R54" s="45"/>
      <c r="S54" s="40" t="s">
        <v>322</v>
      </c>
    </row>
    <row r="55" spans="2:19" ht="13.8" thickBot="1" x14ac:dyDescent="0.25">
      <c r="B55" s="293" t="s">
        <v>279</v>
      </c>
      <c r="C55" s="294"/>
      <c r="D55" s="289" t="s">
        <v>205</v>
      </c>
      <c r="E55" s="290"/>
      <c r="F55" s="289"/>
      <c r="G55" s="290"/>
      <c r="H55" s="289"/>
      <c r="I55" s="290"/>
      <c r="J55" s="289"/>
      <c r="K55" s="290"/>
      <c r="L55" s="289"/>
      <c r="M55" s="290"/>
      <c r="N55" s="289"/>
      <c r="O55" s="290"/>
      <c r="P55" s="289"/>
      <c r="Q55" s="290"/>
      <c r="R55" s="45"/>
      <c r="S55" s="40" t="s">
        <v>323</v>
      </c>
    </row>
    <row r="56" spans="2:19" ht="13.8" thickBot="1" x14ac:dyDescent="0.25">
      <c r="B56" s="291" t="s">
        <v>231</v>
      </c>
      <c r="C56" s="292"/>
      <c r="D56" s="289" t="s">
        <v>332</v>
      </c>
      <c r="E56" s="290"/>
      <c r="F56" s="289"/>
      <c r="G56" s="290"/>
      <c r="H56" s="289"/>
      <c r="I56" s="290"/>
      <c r="J56" s="289"/>
      <c r="K56" s="290"/>
      <c r="L56" s="289"/>
      <c r="M56" s="290"/>
      <c r="N56" s="289"/>
      <c r="O56" s="290"/>
      <c r="P56" s="289"/>
      <c r="Q56" s="290"/>
      <c r="R56" s="45"/>
      <c r="S56" s="40" t="s">
        <v>324</v>
      </c>
    </row>
    <row r="57" spans="2:19" ht="13.8" thickBot="1" x14ac:dyDescent="0.25">
      <c r="B57" s="285"/>
      <c r="C57" s="286"/>
      <c r="D57" s="46" t="s">
        <v>129</v>
      </c>
      <c r="E57" s="47" t="s">
        <v>127</v>
      </c>
      <c r="F57" s="46" t="s">
        <v>129</v>
      </c>
      <c r="G57" s="47" t="s">
        <v>127</v>
      </c>
      <c r="H57" s="46" t="s">
        <v>129</v>
      </c>
      <c r="I57" s="47" t="s">
        <v>127</v>
      </c>
      <c r="J57" s="46" t="s">
        <v>129</v>
      </c>
      <c r="K57" s="47" t="s">
        <v>127</v>
      </c>
      <c r="L57" s="46" t="s">
        <v>129</v>
      </c>
      <c r="M57" s="47" t="s">
        <v>127</v>
      </c>
      <c r="N57" s="46" t="s">
        <v>129</v>
      </c>
      <c r="O57" s="47" t="s">
        <v>127</v>
      </c>
      <c r="P57" s="46" t="s">
        <v>129</v>
      </c>
      <c r="Q57" s="48" t="s">
        <v>127</v>
      </c>
      <c r="R57" s="45"/>
      <c r="S57" s="40" t="s">
        <v>325</v>
      </c>
    </row>
    <row r="58" spans="2:19" x14ac:dyDescent="0.2">
      <c r="B58" s="287" t="s">
        <v>104</v>
      </c>
      <c r="C58" s="288"/>
      <c r="D58" s="114"/>
      <c r="E58" s="117"/>
      <c r="F58" s="114"/>
      <c r="G58" s="117"/>
      <c r="H58" s="114"/>
      <c r="I58" s="117"/>
      <c r="J58" s="114"/>
      <c r="K58" s="117"/>
      <c r="L58" s="114"/>
      <c r="M58" s="117"/>
      <c r="N58" s="114"/>
      <c r="O58" s="117"/>
      <c r="P58" s="114"/>
      <c r="Q58" s="117"/>
      <c r="S58" s="40" t="s">
        <v>326</v>
      </c>
    </row>
    <row r="59" spans="2:19" x14ac:dyDescent="0.2">
      <c r="B59" s="283" t="s">
        <v>105</v>
      </c>
      <c r="C59" s="301"/>
      <c r="D59" s="44"/>
      <c r="E59" s="118"/>
      <c r="F59" s="44"/>
      <c r="G59" s="118"/>
      <c r="H59" s="44"/>
      <c r="I59" s="118"/>
      <c r="J59" s="44"/>
      <c r="K59" s="118"/>
      <c r="L59" s="44"/>
      <c r="M59" s="118"/>
      <c r="N59" s="44"/>
      <c r="O59" s="118"/>
      <c r="P59" s="44"/>
      <c r="Q59" s="118"/>
      <c r="S59" s="40" t="s">
        <v>327</v>
      </c>
    </row>
    <row r="60" spans="2:19" x14ac:dyDescent="0.2">
      <c r="B60" s="283" t="s">
        <v>110</v>
      </c>
      <c r="C60" s="301"/>
      <c r="D60" s="44"/>
      <c r="E60" s="118"/>
      <c r="F60" s="44"/>
      <c r="G60" s="118"/>
      <c r="H60" s="44"/>
      <c r="I60" s="118"/>
      <c r="J60" s="44"/>
      <c r="K60" s="118"/>
      <c r="L60" s="44"/>
      <c r="M60" s="118"/>
      <c r="N60" s="44"/>
      <c r="O60" s="118"/>
      <c r="P60" s="44"/>
      <c r="Q60" s="118"/>
      <c r="S60" s="40" t="s">
        <v>328</v>
      </c>
    </row>
    <row r="61" spans="2:19" x14ac:dyDescent="0.2">
      <c r="B61" s="283" t="s">
        <v>111</v>
      </c>
      <c r="C61" s="301"/>
      <c r="D61" s="44"/>
      <c r="E61" s="118"/>
      <c r="F61" s="44"/>
      <c r="G61" s="118"/>
      <c r="H61" s="44"/>
      <c r="I61" s="118"/>
      <c r="J61" s="44"/>
      <c r="K61" s="118"/>
      <c r="L61" s="44"/>
      <c r="M61" s="118"/>
      <c r="N61" s="44"/>
      <c r="O61" s="118"/>
      <c r="P61" s="44"/>
      <c r="Q61" s="118"/>
      <c r="S61" s="40" t="s">
        <v>329</v>
      </c>
    </row>
    <row r="62" spans="2:19" x14ac:dyDescent="0.2">
      <c r="B62" s="283" t="s">
        <v>106</v>
      </c>
      <c r="C62" s="301"/>
      <c r="D62" s="44">
        <v>2</v>
      </c>
      <c r="E62" s="118"/>
      <c r="F62" s="44"/>
      <c r="G62" s="118"/>
      <c r="H62" s="44"/>
      <c r="I62" s="118"/>
      <c r="J62" s="44"/>
      <c r="K62" s="118"/>
      <c r="L62" s="44"/>
      <c r="M62" s="118"/>
      <c r="N62" s="44"/>
      <c r="O62" s="118"/>
      <c r="P62" s="44"/>
      <c r="Q62" s="118"/>
      <c r="S62" s="40" t="s">
        <v>330</v>
      </c>
    </row>
    <row r="63" spans="2:19" x14ac:dyDescent="0.2">
      <c r="B63" s="283" t="s">
        <v>112</v>
      </c>
      <c r="C63" s="301"/>
      <c r="D63" s="44"/>
      <c r="E63" s="118"/>
      <c r="F63" s="44"/>
      <c r="G63" s="118"/>
      <c r="H63" s="44"/>
      <c r="I63" s="118"/>
      <c r="J63" s="44"/>
      <c r="K63" s="118"/>
      <c r="L63" s="44"/>
      <c r="M63" s="118"/>
      <c r="N63" s="44"/>
      <c r="O63" s="118"/>
      <c r="P63" s="44"/>
      <c r="Q63" s="118"/>
      <c r="S63" s="40" t="s">
        <v>331</v>
      </c>
    </row>
    <row r="64" spans="2:19" x14ac:dyDescent="0.2">
      <c r="B64" s="283" t="s">
        <v>107</v>
      </c>
      <c r="C64" s="301"/>
      <c r="D64" s="44"/>
      <c r="E64" s="118"/>
      <c r="F64" s="44"/>
      <c r="G64" s="118"/>
      <c r="H64" s="44"/>
      <c r="I64" s="118"/>
      <c r="J64" s="44"/>
      <c r="K64" s="118"/>
      <c r="L64" s="44"/>
      <c r="M64" s="118"/>
      <c r="N64" s="44"/>
      <c r="O64" s="118"/>
      <c r="P64" s="44"/>
      <c r="Q64" s="118"/>
    </row>
    <row r="65" spans="2:17" x14ac:dyDescent="0.2">
      <c r="B65" s="283" t="s">
        <v>108</v>
      </c>
      <c r="C65" s="301"/>
      <c r="D65" s="44"/>
      <c r="E65" s="118"/>
      <c r="F65" s="44"/>
      <c r="G65" s="118"/>
      <c r="H65" s="44"/>
      <c r="I65" s="118"/>
      <c r="J65" s="44"/>
      <c r="K65" s="118"/>
      <c r="L65" s="44"/>
      <c r="M65" s="118"/>
      <c r="N65" s="44"/>
      <c r="O65" s="118"/>
      <c r="P65" s="44"/>
      <c r="Q65" s="118"/>
    </row>
    <row r="66" spans="2:17" x14ac:dyDescent="0.2">
      <c r="B66" s="283" t="s">
        <v>113</v>
      </c>
      <c r="C66" s="301"/>
      <c r="D66" s="44">
        <v>8</v>
      </c>
      <c r="E66" s="118" t="s">
        <v>87</v>
      </c>
      <c r="F66" s="44"/>
      <c r="G66" s="118"/>
      <c r="H66" s="44"/>
      <c r="I66" s="118"/>
      <c r="J66" s="44"/>
      <c r="K66" s="118"/>
      <c r="L66" s="44"/>
      <c r="M66" s="118"/>
      <c r="N66" s="44"/>
      <c r="O66" s="118"/>
      <c r="P66" s="44"/>
      <c r="Q66" s="118"/>
    </row>
    <row r="67" spans="2:17" x14ac:dyDescent="0.2">
      <c r="B67" s="283" t="s">
        <v>109</v>
      </c>
      <c r="C67" s="301"/>
      <c r="D67" s="44"/>
      <c r="E67" s="118"/>
      <c r="F67" s="44"/>
      <c r="G67" s="118"/>
      <c r="H67" s="44"/>
      <c r="I67" s="118"/>
      <c r="J67" s="44"/>
      <c r="K67" s="118"/>
      <c r="L67" s="44"/>
      <c r="M67" s="118"/>
      <c r="N67" s="44"/>
      <c r="O67" s="118"/>
      <c r="P67" s="44"/>
      <c r="Q67" s="118"/>
    </row>
    <row r="68" spans="2:17" x14ac:dyDescent="0.2">
      <c r="B68" s="283" t="s">
        <v>114</v>
      </c>
      <c r="C68" s="301"/>
      <c r="D68" s="44"/>
      <c r="E68" s="118"/>
      <c r="F68" s="44"/>
      <c r="G68" s="118"/>
      <c r="H68" s="44"/>
      <c r="I68" s="118"/>
      <c r="J68" s="44"/>
      <c r="K68" s="118"/>
      <c r="L68" s="44"/>
      <c r="M68" s="118"/>
      <c r="N68" s="44"/>
      <c r="O68" s="118"/>
      <c r="P68" s="44"/>
      <c r="Q68" s="118"/>
    </row>
    <row r="69" spans="2:17" x14ac:dyDescent="0.2">
      <c r="B69" s="283" t="s">
        <v>115</v>
      </c>
      <c r="C69" s="301"/>
      <c r="D69" s="44">
        <v>4</v>
      </c>
      <c r="E69" s="118" t="s">
        <v>86</v>
      </c>
      <c r="F69" s="44"/>
      <c r="G69" s="118"/>
      <c r="H69" s="44"/>
      <c r="I69" s="118"/>
      <c r="J69" s="44"/>
      <c r="K69" s="118"/>
      <c r="L69" s="44"/>
      <c r="M69" s="118"/>
      <c r="N69" s="44"/>
      <c r="O69" s="118"/>
      <c r="P69" s="44"/>
      <c r="Q69" s="118"/>
    </row>
    <row r="70" spans="2:17" x14ac:dyDescent="0.2">
      <c r="B70" s="283" t="s">
        <v>120</v>
      </c>
      <c r="C70" s="301"/>
      <c r="D70" s="44"/>
      <c r="E70" s="118"/>
      <c r="F70" s="44"/>
      <c r="G70" s="118"/>
      <c r="H70" s="44"/>
      <c r="I70" s="118"/>
      <c r="J70" s="44"/>
      <c r="K70" s="118"/>
      <c r="L70" s="44"/>
      <c r="M70" s="118"/>
      <c r="N70" s="44"/>
      <c r="O70" s="118"/>
      <c r="P70" s="44"/>
      <c r="Q70" s="118"/>
    </row>
    <row r="71" spans="2:17" x14ac:dyDescent="0.2">
      <c r="B71" s="283" t="s">
        <v>121</v>
      </c>
      <c r="C71" s="301"/>
      <c r="D71" s="44"/>
      <c r="E71" s="118"/>
      <c r="F71" s="44"/>
      <c r="G71" s="118"/>
      <c r="H71" s="44"/>
      <c r="I71" s="118"/>
      <c r="J71" s="44"/>
      <c r="K71" s="118"/>
      <c r="L71" s="44"/>
      <c r="M71" s="118"/>
      <c r="N71" s="44"/>
      <c r="O71" s="118"/>
      <c r="P71" s="44"/>
      <c r="Q71" s="118"/>
    </row>
    <row r="72" spans="2:17" x14ac:dyDescent="0.2">
      <c r="B72" s="283" t="s">
        <v>122</v>
      </c>
      <c r="C72" s="301"/>
      <c r="D72" s="44"/>
      <c r="E72" s="118"/>
      <c r="F72" s="44"/>
      <c r="G72" s="118"/>
      <c r="H72" s="44"/>
      <c r="I72" s="118"/>
      <c r="J72" s="44"/>
      <c r="K72" s="118"/>
      <c r="L72" s="44"/>
      <c r="M72" s="118"/>
      <c r="N72" s="44"/>
      <c r="O72" s="118"/>
      <c r="P72" s="44"/>
      <c r="Q72" s="118"/>
    </row>
    <row r="73" spans="2:17" x14ac:dyDescent="0.2">
      <c r="B73" s="283" t="s">
        <v>116</v>
      </c>
      <c r="C73" s="301"/>
      <c r="D73" s="44">
        <v>2</v>
      </c>
      <c r="E73" s="118"/>
      <c r="F73" s="44"/>
      <c r="G73" s="118"/>
      <c r="H73" s="44"/>
      <c r="I73" s="118"/>
      <c r="J73" s="44"/>
      <c r="K73" s="118"/>
      <c r="L73" s="44"/>
      <c r="M73" s="118"/>
      <c r="N73" s="44"/>
      <c r="O73" s="118"/>
      <c r="P73" s="44"/>
      <c r="Q73" s="118"/>
    </row>
    <row r="74" spans="2:17" x14ac:dyDescent="0.2">
      <c r="B74" s="283" t="s">
        <v>117</v>
      </c>
      <c r="C74" s="301"/>
      <c r="D74" s="44"/>
      <c r="E74" s="118"/>
      <c r="F74" s="44"/>
      <c r="G74" s="118"/>
      <c r="H74" s="44"/>
      <c r="I74" s="118"/>
      <c r="J74" s="44"/>
      <c r="K74" s="118"/>
      <c r="L74" s="44"/>
      <c r="M74" s="118"/>
      <c r="N74" s="44"/>
      <c r="O74" s="118"/>
      <c r="P74" s="44"/>
      <c r="Q74" s="118"/>
    </row>
    <row r="75" spans="2:17" x14ac:dyDescent="0.2">
      <c r="B75" s="283" t="s">
        <v>124</v>
      </c>
      <c r="C75" s="301"/>
      <c r="D75" s="44"/>
      <c r="E75" s="118"/>
      <c r="F75" s="44"/>
      <c r="G75" s="118"/>
      <c r="H75" s="44"/>
      <c r="I75" s="118"/>
      <c r="J75" s="44"/>
      <c r="K75" s="118"/>
      <c r="L75" s="44"/>
      <c r="M75" s="118"/>
      <c r="N75" s="44"/>
      <c r="O75" s="118"/>
      <c r="P75" s="44"/>
      <c r="Q75" s="118"/>
    </row>
    <row r="76" spans="2:17" x14ac:dyDescent="0.2">
      <c r="B76" s="283" t="s">
        <v>153</v>
      </c>
      <c r="C76" s="301"/>
      <c r="D76" s="44">
        <v>2</v>
      </c>
      <c r="E76" s="118" t="s">
        <v>94</v>
      </c>
      <c r="F76" s="44"/>
      <c r="G76" s="118"/>
      <c r="H76" s="44"/>
      <c r="I76" s="118"/>
      <c r="J76" s="44"/>
      <c r="K76" s="118"/>
      <c r="L76" s="44"/>
      <c r="M76" s="118"/>
      <c r="N76" s="44"/>
      <c r="O76" s="118"/>
      <c r="P76" s="44"/>
      <c r="Q76" s="118"/>
    </row>
    <row r="77" spans="2:17" x14ac:dyDescent="0.2">
      <c r="B77" s="283" t="s">
        <v>118</v>
      </c>
      <c r="C77" s="301"/>
      <c r="D77" s="44">
        <v>2</v>
      </c>
      <c r="E77" s="118" t="s">
        <v>94</v>
      </c>
      <c r="F77" s="44"/>
      <c r="G77" s="118"/>
      <c r="H77" s="44"/>
      <c r="I77" s="118"/>
      <c r="J77" s="44"/>
      <c r="K77" s="118"/>
      <c r="L77" s="44"/>
      <c r="M77" s="118"/>
      <c r="N77" s="44"/>
      <c r="O77" s="118"/>
      <c r="P77" s="44"/>
      <c r="Q77" s="118"/>
    </row>
    <row r="78" spans="2:17" x14ac:dyDescent="0.2">
      <c r="B78" s="283" t="s">
        <v>119</v>
      </c>
      <c r="C78" s="301"/>
      <c r="D78" s="44">
        <v>2</v>
      </c>
      <c r="E78" s="118" t="s">
        <v>94</v>
      </c>
      <c r="F78" s="44"/>
      <c r="G78" s="118"/>
      <c r="H78" s="44"/>
      <c r="I78" s="118"/>
      <c r="J78" s="44"/>
      <c r="K78" s="118"/>
      <c r="L78" s="44"/>
      <c r="M78" s="118"/>
      <c r="N78" s="44"/>
      <c r="O78" s="118"/>
      <c r="P78" s="44"/>
      <c r="Q78" s="118"/>
    </row>
    <row r="79" spans="2:17" x14ac:dyDescent="0.2">
      <c r="B79" s="283" t="s">
        <v>123</v>
      </c>
      <c r="C79" s="301"/>
      <c r="D79" s="44"/>
      <c r="E79" s="118"/>
      <c r="F79" s="115"/>
      <c r="G79" s="118"/>
      <c r="H79" s="44"/>
      <c r="I79" s="118"/>
      <c r="J79" s="44"/>
      <c r="K79" s="118"/>
      <c r="L79" s="44"/>
      <c r="M79" s="118"/>
      <c r="N79" s="44"/>
      <c r="O79" s="118"/>
      <c r="P79" s="44"/>
      <c r="Q79" s="118"/>
    </row>
    <row r="80" spans="2:17" x14ac:dyDescent="0.2">
      <c r="B80" s="283" t="s">
        <v>126</v>
      </c>
      <c r="C80" s="301"/>
      <c r="D80" s="44">
        <v>20</v>
      </c>
      <c r="E80" s="118"/>
      <c r="F80" s="44"/>
      <c r="G80" s="118"/>
      <c r="H80" s="44"/>
      <c r="I80" s="118"/>
      <c r="J80" s="44"/>
      <c r="K80" s="118"/>
      <c r="L80" s="44"/>
      <c r="M80" s="118"/>
      <c r="N80" s="44"/>
      <c r="O80" s="118"/>
      <c r="P80" s="44"/>
      <c r="Q80" s="118"/>
    </row>
    <row r="81" spans="2:18" ht="13.8" thickBot="1" x14ac:dyDescent="0.25">
      <c r="B81" s="281" t="s">
        <v>125</v>
      </c>
      <c r="C81" s="300"/>
      <c r="D81" s="49">
        <v>2</v>
      </c>
      <c r="E81" s="119"/>
      <c r="F81" s="49"/>
      <c r="G81" s="119"/>
      <c r="H81" s="49"/>
      <c r="I81" s="119"/>
      <c r="J81" s="49"/>
      <c r="K81" s="119"/>
      <c r="L81" s="49"/>
      <c r="M81" s="119"/>
      <c r="N81" s="49"/>
      <c r="O81" s="119"/>
      <c r="P81" s="49"/>
      <c r="Q81" s="119"/>
    </row>
    <row r="82" spans="2:18" ht="13.8" thickBot="1" x14ac:dyDescent="0.25"/>
    <row r="83" spans="2:18" ht="13.8" thickBot="1" x14ac:dyDescent="0.25">
      <c r="B83" s="285" t="s">
        <v>128</v>
      </c>
      <c r="C83" s="286"/>
      <c r="D83" s="299">
        <v>8</v>
      </c>
      <c r="E83" s="299"/>
      <c r="F83" s="299">
        <v>9</v>
      </c>
      <c r="G83" s="299"/>
      <c r="H83" s="299">
        <v>10</v>
      </c>
      <c r="I83" s="299"/>
      <c r="J83" s="297">
        <v>11</v>
      </c>
      <c r="K83" s="298"/>
      <c r="L83" s="299">
        <v>12</v>
      </c>
      <c r="M83" s="299"/>
      <c r="N83" s="299">
        <v>13</v>
      </c>
      <c r="O83" s="299"/>
      <c r="P83" s="299">
        <v>14</v>
      </c>
      <c r="Q83" s="299"/>
    </row>
    <row r="84" spans="2:18" ht="13.8" thickBot="1" x14ac:dyDescent="0.25">
      <c r="B84" s="291" t="s">
        <v>132</v>
      </c>
      <c r="C84" s="292"/>
      <c r="D84" s="297"/>
      <c r="E84" s="298"/>
      <c r="F84" s="297"/>
      <c r="G84" s="298"/>
      <c r="H84" s="297"/>
      <c r="I84" s="298"/>
      <c r="J84" s="297"/>
      <c r="K84" s="298"/>
      <c r="L84" s="297"/>
      <c r="M84" s="298"/>
      <c r="N84" s="297"/>
      <c r="O84" s="298"/>
      <c r="P84" s="297"/>
      <c r="Q84" s="298"/>
    </row>
    <row r="85" spans="2:18" ht="13.8" thickBot="1" x14ac:dyDescent="0.25">
      <c r="B85" s="293" t="s">
        <v>152</v>
      </c>
      <c r="C85" s="294"/>
      <c r="D85" s="295"/>
      <c r="E85" s="296"/>
      <c r="F85" s="295"/>
      <c r="G85" s="296"/>
      <c r="H85" s="295"/>
      <c r="I85" s="296"/>
      <c r="J85" s="295"/>
      <c r="K85" s="296"/>
      <c r="L85" s="295"/>
      <c r="M85" s="296"/>
      <c r="N85" s="295"/>
      <c r="O85" s="296"/>
      <c r="P85" s="295"/>
      <c r="Q85" s="296"/>
    </row>
    <row r="86" spans="2:18" ht="13.8" thickBot="1" x14ac:dyDescent="0.25">
      <c r="B86" s="291" t="s">
        <v>131</v>
      </c>
      <c r="C86" s="292"/>
      <c r="D86" s="295"/>
      <c r="E86" s="296"/>
      <c r="F86" s="295"/>
      <c r="G86" s="296"/>
      <c r="H86" s="295"/>
      <c r="I86" s="296"/>
      <c r="J86" s="295"/>
      <c r="K86" s="296"/>
      <c r="L86" s="295"/>
      <c r="M86" s="296"/>
      <c r="N86" s="295"/>
      <c r="O86" s="296"/>
      <c r="P86" s="295"/>
      <c r="Q86" s="296"/>
    </row>
    <row r="87" spans="2:18" ht="13.8" thickBot="1" x14ac:dyDescent="0.25">
      <c r="B87" s="293" t="s">
        <v>274</v>
      </c>
      <c r="C87" s="294"/>
      <c r="D87" s="289"/>
      <c r="E87" s="290"/>
      <c r="F87" s="289"/>
      <c r="G87" s="290"/>
      <c r="H87" s="289"/>
      <c r="I87" s="290"/>
      <c r="J87" s="289"/>
      <c r="K87" s="290"/>
      <c r="L87" s="289"/>
      <c r="M87" s="290"/>
      <c r="N87" s="289"/>
      <c r="O87" s="290"/>
      <c r="P87" s="289"/>
      <c r="Q87" s="290"/>
      <c r="R87" s="45"/>
    </row>
    <row r="88" spans="2:18" ht="13.8" thickBot="1" x14ac:dyDescent="0.25">
      <c r="B88" s="291" t="s">
        <v>133</v>
      </c>
      <c r="C88" s="292"/>
      <c r="D88" s="295"/>
      <c r="E88" s="296"/>
      <c r="F88" s="295"/>
      <c r="G88" s="296"/>
      <c r="H88" s="295"/>
      <c r="I88" s="296"/>
      <c r="J88" s="295"/>
      <c r="K88" s="296"/>
      <c r="L88" s="295"/>
      <c r="M88" s="296"/>
      <c r="N88" s="295"/>
      <c r="O88" s="296"/>
      <c r="P88" s="295"/>
      <c r="Q88" s="296"/>
    </row>
    <row r="89" spans="2:18" ht="13.8" thickBot="1" x14ac:dyDescent="0.25">
      <c r="B89" s="293" t="s">
        <v>275</v>
      </c>
      <c r="C89" s="294"/>
      <c r="D89" s="289"/>
      <c r="E89" s="290"/>
      <c r="F89" s="289"/>
      <c r="G89" s="290"/>
      <c r="H89" s="289"/>
      <c r="I89" s="290"/>
      <c r="J89" s="289"/>
      <c r="K89" s="290"/>
      <c r="L89" s="289"/>
      <c r="M89" s="290"/>
      <c r="N89" s="289"/>
      <c r="O89" s="290"/>
      <c r="P89" s="289"/>
      <c r="Q89" s="290"/>
      <c r="R89" s="45"/>
    </row>
    <row r="90" spans="2:18" ht="13.8" thickBot="1" x14ac:dyDescent="0.25">
      <c r="B90" s="293" t="s">
        <v>279</v>
      </c>
      <c r="C90" s="294"/>
      <c r="D90" s="289"/>
      <c r="E90" s="290"/>
      <c r="F90" s="289"/>
      <c r="G90" s="290"/>
      <c r="H90" s="289"/>
      <c r="I90" s="290"/>
      <c r="J90" s="289"/>
      <c r="K90" s="290"/>
      <c r="L90" s="289"/>
      <c r="M90" s="290"/>
      <c r="N90" s="289"/>
      <c r="O90" s="290"/>
      <c r="P90" s="289"/>
      <c r="Q90" s="290"/>
      <c r="R90" s="45"/>
    </row>
    <row r="91" spans="2:18" ht="13.8" thickBot="1" x14ac:dyDescent="0.25">
      <c r="B91" s="291" t="s">
        <v>231</v>
      </c>
      <c r="C91" s="292"/>
      <c r="D91" s="289"/>
      <c r="E91" s="290"/>
      <c r="F91" s="289"/>
      <c r="G91" s="290"/>
      <c r="H91" s="289"/>
      <c r="I91" s="290"/>
      <c r="J91" s="289"/>
      <c r="K91" s="290"/>
      <c r="L91" s="289"/>
      <c r="M91" s="290"/>
      <c r="N91" s="289"/>
      <c r="O91" s="290"/>
      <c r="P91" s="289"/>
      <c r="Q91" s="290"/>
      <c r="R91" s="45"/>
    </row>
    <row r="92" spans="2:18" ht="13.8" thickBot="1" x14ac:dyDescent="0.25">
      <c r="B92" s="285"/>
      <c r="C92" s="286"/>
      <c r="D92" s="46" t="s">
        <v>129</v>
      </c>
      <c r="E92" s="47" t="s">
        <v>127</v>
      </c>
      <c r="F92" s="46" t="s">
        <v>129</v>
      </c>
      <c r="G92" s="47" t="s">
        <v>127</v>
      </c>
      <c r="H92" s="46" t="s">
        <v>129</v>
      </c>
      <c r="I92" s="47" t="s">
        <v>127</v>
      </c>
      <c r="J92" s="46" t="s">
        <v>129</v>
      </c>
      <c r="K92" s="47" t="s">
        <v>127</v>
      </c>
      <c r="L92" s="46" t="s">
        <v>129</v>
      </c>
      <c r="M92" s="47" t="s">
        <v>127</v>
      </c>
      <c r="N92" s="46" t="s">
        <v>129</v>
      </c>
      <c r="O92" s="47" t="s">
        <v>127</v>
      </c>
      <c r="P92" s="46" t="s">
        <v>129</v>
      </c>
      <c r="Q92" s="48" t="s">
        <v>127</v>
      </c>
    </row>
    <row r="93" spans="2:18" x14ac:dyDescent="0.2">
      <c r="B93" s="287" t="s">
        <v>104</v>
      </c>
      <c r="C93" s="288"/>
      <c r="D93" s="114"/>
      <c r="E93" s="117"/>
      <c r="F93" s="114"/>
      <c r="G93" s="117"/>
      <c r="H93" s="114"/>
      <c r="I93" s="117"/>
      <c r="J93" s="114"/>
      <c r="K93" s="117"/>
      <c r="L93" s="114"/>
      <c r="M93" s="117"/>
      <c r="N93" s="114"/>
      <c r="O93" s="117"/>
      <c r="P93" s="114"/>
      <c r="Q93" s="117"/>
    </row>
    <row r="94" spans="2:18" x14ac:dyDescent="0.2">
      <c r="B94" s="283" t="s">
        <v>105</v>
      </c>
      <c r="C94" s="301"/>
      <c r="D94" s="44"/>
      <c r="E94" s="118"/>
      <c r="F94" s="44"/>
      <c r="G94" s="118"/>
      <c r="H94" s="44"/>
      <c r="I94" s="118"/>
      <c r="J94" s="44"/>
      <c r="K94" s="118"/>
      <c r="L94" s="44"/>
      <c r="M94" s="118"/>
      <c r="N94" s="44"/>
      <c r="O94" s="118"/>
      <c r="P94" s="44"/>
      <c r="Q94" s="118"/>
    </row>
    <row r="95" spans="2:18" x14ac:dyDescent="0.2">
      <c r="B95" s="283" t="s">
        <v>110</v>
      </c>
      <c r="C95" s="301"/>
      <c r="D95" s="44"/>
      <c r="E95" s="118"/>
      <c r="F95" s="44"/>
      <c r="G95" s="118"/>
      <c r="H95" s="44"/>
      <c r="I95" s="118"/>
      <c r="J95" s="44"/>
      <c r="K95" s="118"/>
      <c r="L95" s="44"/>
      <c r="M95" s="118"/>
      <c r="N95" s="44"/>
      <c r="O95" s="118"/>
      <c r="P95" s="44"/>
      <c r="Q95" s="118"/>
    </row>
    <row r="96" spans="2:18" x14ac:dyDescent="0.2">
      <c r="B96" s="283" t="s">
        <v>111</v>
      </c>
      <c r="C96" s="301"/>
      <c r="D96" s="44"/>
      <c r="E96" s="118"/>
      <c r="F96" s="44"/>
      <c r="G96" s="118"/>
      <c r="H96" s="44"/>
      <c r="I96" s="118"/>
      <c r="J96" s="44"/>
      <c r="K96" s="118"/>
      <c r="L96" s="44"/>
      <c r="M96" s="118"/>
      <c r="N96" s="44"/>
      <c r="O96" s="118"/>
      <c r="P96" s="44"/>
      <c r="Q96" s="118"/>
    </row>
    <row r="97" spans="2:17" x14ac:dyDescent="0.2">
      <c r="B97" s="283" t="s">
        <v>106</v>
      </c>
      <c r="C97" s="301"/>
      <c r="D97" s="44"/>
      <c r="E97" s="118"/>
      <c r="F97" s="44"/>
      <c r="G97" s="118"/>
      <c r="H97" s="44"/>
      <c r="I97" s="118"/>
      <c r="J97" s="44"/>
      <c r="K97" s="118"/>
      <c r="L97" s="44"/>
      <c r="M97" s="118"/>
      <c r="N97" s="44"/>
      <c r="O97" s="118"/>
      <c r="P97" s="44"/>
      <c r="Q97" s="118"/>
    </row>
    <row r="98" spans="2:17" x14ac:dyDescent="0.2">
      <c r="B98" s="283" t="s">
        <v>112</v>
      </c>
      <c r="C98" s="301"/>
      <c r="D98" s="44"/>
      <c r="E98" s="118"/>
      <c r="F98" s="44"/>
      <c r="G98" s="118"/>
      <c r="H98" s="44"/>
      <c r="I98" s="118"/>
      <c r="J98" s="44"/>
      <c r="K98" s="118"/>
      <c r="L98" s="44"/>
      <c r="M98" s="118"/>
      <c r="N98" s="44"/>
      <c r="O98" s="118"/>
      <c r="P98" s="44"/>
      <c r="Q98" s="118"/>
    </row>
    <row r="99" spans="2:17" x14ac:dyDescent="0.2">
      <c r="B99" s="283" t="s">
        <v>107</v>
      </c>
      <c r="C99" s="301"/>
      <c r="D99" s="44"/>
      <c r="E99" s="118"/>
      <c r="F99" s="44"/>
      <c r="G99" s="118"/>
      <c r="H99" s="44"/>
      <c r="I99" s="118"/>
      <c r="J99" s="44"/>
      <c r="K99" s="118"/>
      <c r="L99" s="44"/>
      <c r="M99" s="118"/>
      <c r="N99" s="44"/>
      <c r="O99" s="118"/>
      <c r="P99" s="44"/>
      <c r="Q99" s="118"/>
    </row>
    <row r="100" spans="2:17" x14ac:dyDescent="0.2">
      <c r="B100" s="283" t="s">
        <v>108</v>
      </c>
      <c r="C100" s="301"/>
      <c r="D100" s="44"/>
      <c r="E100" s="118"/>
      <c r="F100" s="44"/>
      <c r="G100" s="118"/>
      <c r="H100" s="44"/>
      <c r="I100" s="118"/>
      <c r="J100" s="44"/>
      <c r="K100" s="118"/>
      <c r="L100" s="44"/>
      <c r="M100" s="118"/>
      <c r="N100" s="44"/>
      <c r="O100" s="118"/>
      <c r="P100" s="44"/>
      <c r="Q100" s="118"/>
    </row>
    <row r="101" spans="2:17" x14ac:dyDescent="0.2">
      <c r="B101" s="283" t="s">
        <v>113</v>
      </c>
      <c r="C101" s="301"/>
      <c r="D101" s="44"/>
      <c r="E101" s="118"/>
      <c r="F101" s="44"/>
      <c r="G101" s="118"/>
      <c r="H101" s="44"/>
      <c r="I101" s="118"/>
      <c r="J101" s="44"/>
      <c r="K101" s="118"/>
      <c r="L101" s="44"/>
      <c r="M101" s="118"/>
      <c r="N101" s="44"/>
      <c r="O101" s="118"/>
      <c r="P101" s="44"/>
      <c r="Q101" s="118"/>
    </row>
    <row r="102" spans="2:17" x14ac:dyDescent="0.2">
      <c r="B102" s="283" t="s">
        <v>109</v>
      </c>
      <c r="C102" s="301"/>
      <c r="D102" s="44"/>
      <c r="E102" s="118"/>
      <c r="F102" s="44"/>
      <c r="G102" s="118"/>
      <c r="H102" s="44"/>
      <c r="I102" s="118"/>
      <c r="J102" s="44"/>
      <c r="K102" s="118"/>
      <c r="L102" s="44"/>
      <c r="M102" s="118"/>
      <c r="N102" s="44"/>
      <c r="O102" s="118"/>
      <c r="P102" s="44"/>
      <c r="Q102" s="118"/>
    </row>
    <row r="103" spans="2:17" x14ac:dyDescent="0.2">
      <c r="B103" s="283" t="s">
        <v>114</v>
      </c>
      <c r="C103" s="301"/>
      <c r="D103" s="44"/>
      <c r="E103" s="118"/>
      <c r="F103" s="44"/>
      <c r="G103" s="118"/>
      <c r="H103" s="44"/>
      <c r="I103" s="118"/>
      <c r="J103" s="44"/>
      <c r="K103" s="118"/>
      <c r="L103" s="44"/>
      <c r="M103" s="118"/>
      <c r="N103" s="44"/>
      <c r="O103" s="118"/>
      <c r="P103" s="44"/>
      <c r="Q103" s="118"/>
    </row>
    <row r="104" spans="2:17" x14ac:dyDescent="0.2">
      <c r="B104" s="283" t="s">
        <v>115</v>
      </c>
      <c r="C104" s="301"/>
      <c r="D104" s="44"/>
      <c r="E104" s="118"/>
      <c r="F104" s="44"/>
      <c r="G104" s="118"/>
      <c r="H104" s="44"/>
      <c r="I104" s="118"/>
      <c r="J104" s="44"/>
      <c r="K104" s="118"/>
      <c r="L104" s="44"/>
      <c r="M104" s="118"/>
      <c r="N104" s="44"/>
      <c r="O104" s="118"/>
      <c r="P104" s="44"/>
      <c r="Q104" s="118"/>
    </row>
    <row r="105" spans="2:17" x14ac:dyDescent="0.2">
      <c r="B105" s="283" t="s">
        <v>120</v>
      </c>
      <c r="C105" s="301"/>
      <c r="D105" s="44"/>
      <c r="E105" s="118"/>
      <c r="F105" s="44"/>
      <c r="G105" s="118"/>
      <c r="H105" s="44"/>
      <c r="I105" s="118"/>
      <c r="J105" s="44"/>
      <c r="K105" s="118"/>
      <c r="L105" s="44"/>
      <c r="M105" s="118"/>
      <c r="N105" s="44"/>
      <c r="O105" s="118"/>
      <c r="P105" s="44"/>
      <c r="Q105" s="118"/>
    </row>
    <row r="106" spans="2:17" x14ac:dyDescent="0.2">
      <c r="B106" s="283" t="s">
        <v>121</v>
      </c>
      <c r="C106" s="301"/>
      <c r="D106" s="44"/>
      <c r="E106" s="118"/>
      <c r="F106" s="44"/>
      <c r="G106" s="118"/>
      <c r="H106" s="44"/>
      <c r="I106" s="118"/>
      <c r="J106" s="44"/>
      <c r="K106" s="118"/>
      <c r="L106" s="44"/>
      <c r="M106" s="118"/>
      <c r="N106" s="44"/>
      <c r="O106" s="118"/>
      <c r="P106" s="44"/>
      <c r="Q106" s="118"/>
    </row>
    <row r="107" spans="2:17" x14ac:dyDescent="0.2">
      <c r="B107" s="283" t="s">
        <v>122</v>
      </c>
      <c r="C107" s="301"/>
      <c r="D107" s="44"/>
      <c r="E107" s="118"/>
      <c r="F107" s="44"/>
      <c r="G107" s="118"/>
      <c r="H107" s="44"/>
      <c r="I107" s="118"/>
      <c r="J107" s="44"/>
      <c r="K107" s="118"/>
      <c r="L107" s="44"/>
      <c r="M107" s="118"/>
      <c r="N107" s="44"/>
      <c r="O107" s="118"/>
      <c r="P107" s="44"/>
      <c r="Q107" s="118"/>
    </row>
    <row r="108" spans="2:17" x14ac:dyDescent="0.2">
      <c r="B108" s="283" t="s">
        <v>116</v>
      </c>
      <c r="C108" s="301"/>
      <c r="D108" s="44"/>
      <c r="E108" s="118"/>
      <c r="F108" s="44"/>
      <c r="G108" s="118"/>
      <c r="H108" s="44"/>
      <c r="I108" s="118"/>
      <c r="J108" s="44"/>
      <c r="K108" s="118"/>
      <c r="L108" s="44"/>
      <c r="M108" s="118"/>
      <c r="N108" s="44"/>
      <c r="O108" s="118"/>
      <c r="P108" s="44"/>
      <c r="Q108" s="118"/>
    </row>
    <row r="109" spans="2:17" x14ac:dyDescent="0.2">
      <c r="B109" s="283" t="s">
        <v>117</v>
      </c>
      <c r="C109" s="301"/>
      <c r="D109" s="44"/>
      <c r="E109" s="118"/>
      <c r="F109" s="44"/>
      <c r="G109" s="118"/>
      <c r="H109" s="44"/>
      <c r="I109" s="118"/>
      <c r="J109" s="44"/>
      <c r="K109" s="118"/>
      <c r="L109" s="44"/>
      <c r="M109" s="118"/>
      <c r="N109" s="44"/>
      <c r="O109" s="118"/>
      <c r="P109" s="44"/>
      <c r="Q109" s="118"/>
    </row>
    <row r="110" spans="2:17" x14ac:dyDescent="0.2">
      <c r="B110" s="283" t="s">
        <v>124</v>
      </c>
      <c r="C110" s="301"/>
      <c r="D110" s="44"/>
      <c r="E110" s="118"/>
      <c r="F110" s="44"/>
      <c r="G110" s="118"/>
      <c r="H110" s="44"/>
      <c r="I110" s="118"/>
      <c r="J110" s="44"/>
      <c r="K110" s="118"/>
      <c r="L110" s="44"/>
      <c r="M110" s="118"/>
      <c r="N110" s="44"/>
      <c r="O110" s="118"/>
      <c r="P110" s="44"/>
      <c r="Q110" s="118"/>
    </row>
    <row r="111" spans="2:17" x14ac:dyDescent="0.2">
      <c r="B111" s="283" t="s">
        <v>153</v>
      </c>
      <c r="C111" s="301"/>
      <c r="D111" s="44"/>
      <c r="E111" s="118"/>
      <c r="F111" s="44"/>
      <c r="G111" s="118"/>
      <c r="H111" s="44"/>
      <c r="I111" s="118"/>
      <c r="J111" s="44"/>
      <c r="K111" s="118"/>
      <c r="L111" s="44"/>
      <c r="M111" s="118"/>
      <c r="N111" s="44"/>
      <c r="O111" s="118"/>
      <c r="P111" s="44"/>
      <c r="Q111" s="118"/>
    </row>
    <row r="112" spans="2:17" x14ac:dyDescent="0.2">
      <c r="B112" s="283" t="s">
        <v>118</v>
      </c>
      <c r="C112" s="301"/>
      <c r="D112" s="44"/>
      <c r="E112" s="118"/>
      <c r="F112" s="44"/>
      <c r="G112" s="118"/>
      <c r="H112" s="44"/>
      <c r="I112" s="118"/>
      <c r="J112" s="44"/>
      <c r="K112" s="118"/>
      <c r="L112" s="44"/>
      <c r="M112" s="118"/>
      <c r="N112" s="44"/>
      <c r="O112" s="118"/>
      <c r="P112" s="44"/>
      <c r="Q112" s="118"/>
    </row>
    <row r="113" spans="2:18" x14ac:dyDescent="0.2">
      <c r="B113" s="283" t="s">
        <v>119</v>
      </c>
      <c r="C113" s="301"/>
      <c r="D113" s="44"/>
      <c r="E113" s="118"/>
      <c r="F113" s="44"/>
      <c r="G113" s="118"/>
      <c r="H113" s="44"/>
      <c r="I113" s="118"/>
      <c r="J113" s="44"/>
      <c r="K113" s="118"/>
      <c r="L113" s="44"/>
      <c r="M113" s="118"/>
      <c r="N113" s="44"/>
      <c r="O113" s="118"/>
      <c r="P113" s="44"/>
      <c r="Q113" s="118"/>
    </row>
    <row r="114" spans="2:18" x14ac:dyDescent="0.2">
      <c r="B114" s="283" t="s">
        <v>123</v>
      </c>
      <c r="C114" s="301"/>
      <c r="D114" s="44"/>
      <c r="E114" s="118"/>
      <c r="F114" s="115"/>
      <c r="G114" s="118"/>
      <c r="H114" s="44"/>
      <c r="I114" s="118"/>
      <c r="J114" s="44"/>
      <c r="K114" s="118"/>
      <c r="L114" s="44"/>
      <c r="M114" s="118"/>
      <c r="N114" s="44"/>
      <c r="O114" s="118"/>
      <c r="P114" s="44"/>
      <c r="Q114" s="118"/>
    </row>
    <row r="115" spans="2:18" x14ac:dyDescent="0.2">
      <c r="B115" s="283" t="s">
        <v>126</v>
      </c>
      <c r="C115" s="301"/>
      <c r="D115" s="44"/>
      <c r="E115" s="118"/>
      <c r="F115" s="44"/>
      <c r="G115" s="118"/>
      <c r="H115" s="44"/>
      <c r="I115" s="118"/>
      <c r="J115" s="44"/>
      <c r="K115" s="118"/>
      <c r="L115" s="44"/>
      <c r="M115" s="118"/>
      <c r="N115" s="44"/>
      <c r="O115" s="118"/>
      <c r="P115" s="44"/>
      <c r="Q115" s="118"/>
    </row>
    <row r="116" spans="2:18" ht="13.8" thickBot="1" x14ac:dyDescent="0.25">
      <c r="B116" s="281" t="s">
        <v>125</v>
      </c>
      <c r="C116" s="300"/>
      <c r="D116" s="49"/>
      <c r="E116" s="119"/>
      <c r="F116" s="49"/>
      <c r="G116" s="119"/>
      <c r="H116" s="49"/>
      <c r="I116" s="119"/>
      <c r="J116" s="49"/>
      <c r="K116" s="119"/>
      <c r="L116" s="49"/>
      <c r="M116" s="119"/>
      <c r="N116" s="49"/>
      <c r="O116" s="119"/>
      <c r="P116" s="49"/>
      <c r="Q116" s="119"/>
    </row>
    <row r="117" spans="2:18" ht="13.8" thickBot="1" x14ac:dyDescent="0.25"/>
    <row r="118" spans="2:18" ht="13.8" thickBot="1" x14ac:dyDescent="0.25">
      <c r="B118" s="285" t="s">
        <v>128</v>
      </c>
      <c r="C118" s="286"/>
      <c r="D118" s="299">
        <v>15</v>
      </c>
      <c r="E118" s="299"/>
      <c r="F118" s="299">
        <v>16</v>
      </c>
      <c r="G118" s="299"/>
      <c r="H118" s="299">
        <v>17</v>
      </c>
      <c r="I118" s="299"/>
      <c r="J118" s="297">
        <v>18</v>
      </c>
      <c r="K118" s="298"/>
      <c r="L118" s="299">
        <v>19</v>
      </c>
      <c r="M118" s="299"/>
      <c r="N118" s="299">
        <v>20</v>
      </c>
      <c r="O118" s="299"/>
      <c r="P118" s="299">
        <v>21</v>
      </c>
      <c r="Q118" s="299"/>
    </row>
    <row r="119" spans="2:18" ht="13.8" thickBot="1" x14ac:dyDescent="0.25">
      <c r="B119" s="291" t="s">
        <v>132</v>
      </c>
      <c r="C119" s="292"/>
      <c r="D119" s="297"/>
      <c r="E119" s="298"/>
      <c r="F119" s="297"/>
      <c r="G119" s="298"/>
      <c r="H119" s="297"/>
      <c r="I119" s="298"/>
      <c r="J119" s="297"/>
      <c r="K119" s="298"/>
      <c r="L119" s="297"/>
      <c r="M119" s="298"/>
      <c r="N119" s="297"/>
      <c r="O119" s="298"/>
      <c r="P119" s="297"/>
      <c r="Q119" s="298"/>
    </row>
    <row r="120" spans="2:18" ht="13.8" thickBot="1" x14ac:dyDescent="0.25">
      <c r="B120" s="293" t="s">
        <v>152</v>
      </c>
      <c r="C120" s="294"/>
      <c r="D120" s="295"/>
      <c r="E120" s="296"/>
      <c r="F120" s="295"/>
      <c r="G120" s="296"/>
      <c r="H120" s="295"/>
      <c r="I120" s="296"/>
      <c r="J120" s="295"/>
      <c r="K120" s="296"/>
      <c r="L120" s="295"/>
      <c r="M120" s="296"/>
      <c r="N120" s="295"/>
      <c r="O120" s="296"/>
      <c r="P120" s="295"/>
      <c r="Q120" s="296"/>
    </row>
    <row r="121" spans="2:18" ht="13.8" thickBot="1" x14ac:dyDescent="0.25">
      <c r="B121" s="291" t="s">
        <v>131</v>
      </c>
      <c r="C121" s="292"/>
      <c r="D121" s="295"/>
      <c r="E121" s="296"/>
      <c r="F121" s="295"/>
      <c r="G121" s="296"/>
      <c r="H121" s="295"/>
      <c r="I121" s="296"/>
      <c r="J121" s="295"/>
      <c r="K121" s="296"/>
      <c r="L121" s="295"/>
      <c r="M121" s="296"/>
      <c r="N121" s="295"/>
      <c r="O121" s="296"/>
      <c r="P121" s="295"/>
      <c r="Q121" s="296"/>
    </row>
    <row r="122" spans="2:18" ht="13.8" thickBot="1" x14ac:dyDescent="0.25">
      <c r="B122" s="293" t="s">
        <v>274</v>
      </c>
      <c r="C122" s="294"/>
      <c r="D122" s="289"/>
      <c r="E122" s="290"/>
      <c r="F122" s="289"/>
      <c r="G122" s="290"/>
      <c r="H122" s="289"/>
      <c r="I122" s="290"/>
      <c r="J122" s="289"/>
      <c r="K122" s="290"/>
      <c r="L122" s="289"/>
      <c r="M122" s="290"/>
      <c r="N122" s="289"/>
      <c r="O122" s="290"/>
      <c r="P122" s="289"/>
      <c r="Q122" s="290"/>
      <c r="R122" s="45"/>
    </row>
    <row r="123" spans="2:18" ht="13.8" thickBot="1" x14ac:dyDescent="0.25">
      <c r="B123" s="291" t="s">
        <v>133</v>
      </c>
      <c r="C123" s="292"/>
      <c r="D123" s="295"/>
      <c r="E123" s="296"/>
      <c r="F123" s="295"/>
      <c r="G123" s="296"/>
      <c r="H123" s="295"/>
      <c r="I123" s="296"/>
      <c r="J123" s="295"/>
      <c r="K123" s="296"/>
      <c r="L123" s="295"/>
      <c r="M123" s="296"/>
      <c r="N123" s="295"/>
      <c r="O123" s="296"/>
      <c r="P123" s="295"/>
      <c r="Q123" s="296"/>
    </row>
    <row r="124" spans="2:18" ht="13.8" thickBot="1" x14ac:dyDescent="0.25">
      <c r="B124" s="293" t="s">
        <v>275</v>
      </c>
      <c r="C124" s="294"/>
      <c r="D124" s="289"/>
      <c r="E124" s="290"/>
      <c r="F124" s="289"/>
      <c r="G124" s="290"/>
      <c r="H124" s="289"/>
      <c r="I124" s="290"/>
      <c r="J124" s="289"/>
      <c r="K124" s="290"/>
      <c r="L124" s="289"/>
      <c r="M124" s="290"/>
      <c r="N124" s="289"/>
      <c r="O124" s="290"/>
      <c r="P124" s="289"/>
      <c r="Q124" s="290"/>
      <c r="R124" s="45"/>
    </row>
    <row r="125" spans="2:18" ht="13.8" thickBot="1" x14ac:dyDescent="0.25">
      <c r="B125" s="293" t="s">
        <v>279</v>
      </c>
      <c r="C125" s="294"/>
      <c r="D125" s="289"/>
      <c r="E125" s="290"/>
      <c r="F125" s="289"/>
      <c r="G125" s="290"/>
      <c r="H125" s="289"/>
      <c r="I125" s="290"/>
      <c r="J125" s="289"/>
      <c r="K125" s="290"/>
      <c r="L125" s="289"/>
      <c r="M125" s="290"/>
      <c r="N125" s="289"/>
      <c r="O125" s="290"/>
      <c r="P125" s="289"/>
      <c r="Q125" s="290"/>
      <c r="R125" s="45"/>
    </row>
    <row r="126" spans="2:18" ht="13.8" thickBot="1" x14ac:dyDescent="0.25">
      <c r="B126" s="291" t="s">
        <v>231</v>
      </c>
      <c r="C126" s="292"/>
      <c r="D126" s="289"/>
      <c r="E126" s="290"/>
      <c r="F126" s="289"/>
      <c r="G126" s="290"/>
      <c r="H126" s="289"/>
      <c r="I126" s="290"/>
      <c r="J126" s="289"/>
      <c r="K126" s="290"/>
      <c r="L126" s="289"/>
      <c r="M126" s="290"/>
      <c r="N126" s="289"/>
      <c r="O126" s="290"/>
      <c r="P126" s="289"/>
      <c r="Q126" s="290"/>
      <c r="R126" s="45"/>
    </row>
    <row r="127" spans="2:18" ht="13.8" thickBot="1" x14ac:dyDescent="0.25">
      <c r="B127" s="285"/>
      <c r="C127" s="286"/>
      <c r="D127" s="46" t="s">
        <v>129</v>
      </c>
      <c r="E127" s="47" t="s">
        <v>127</v>
      </c>
      <c r="F127" s="46" t="s">
        <v>129</v>
      </c>
      <c r="G127" s="47" t="s">
        <v>127</v>
      </c>
      <c r="H127" s="46" t="s">
        <v>129</v>
      </c>
      <c r="I127" s="47" t="s">
        <v>127</v>
      </c>
      <c r="J127" s="46" t="s">
        <v>129</v>
      </c>
      <c r="K127" s="47" t="s">
        <v>127</v>
      </c>
      <c r="L127" s="46" t="s">
        <v>129</v>
      </c>
      <c r="M127" s="47" t="s">
        <v>127</v>
      </c>
      <c r="N127" s="46" t="s">
        <v>129</v>
      </c>
      <c r="O127" s="47" t="s">
        <v>127</v>
      </c>
      <c r="P127" s="46" t="s">
        <v>129</v>
      </c>
      <c r="Q127" s="48" t="s">
        <v>127</v>
      </c>
    </row>
    <row r="128" spans="2:18" x14ac:dyDescent="0.2">
      <c r="B128" s="287" t="s">
        <v>104</v>
      </c>
      <c r="C128" s="288"/>
      <c r="D128" s="114"/>
      <c r="E128" s="117"/>
      <c r="F128" s="114"/>
      <c r="G128" s="117"/>
      <c r="H128" s="114"/>
      <c r="I128" s="117"/>
      <c r="J128" s="114"/>
      <c r="K128" s="117"/>
      <c r="L128" s="114"/>
      <c r="M128" s="117"/>
      <c r="N128" s="114"/>
      <c r="O128" s="117"/>
      <c r="P128" s="114"/>
      <c r="Q128" s="117"/>
    </row>
    <row r="129" spans="2:17" x14ac:dyDescent="0.2">
      <c r="B129" s="283" t="s">
        <v>105</v>
      </c>
      <c r="C129" s="301"/>
      <c r="D129" s="44"/>
      <c r="E129" s="118"/>
      <c r="F129" s="44"/>
      <c r="G129" s="118"/>
      <c r="H129" s="44"/>
      <c r="I129" s="118"/>
      <c r="J129" s="44"/>
      <c r="K129" s="118"/>
      <c r="L129" s="44"/>
      <c r="M129" s="118"/>
      <c r="N129" s="44"/>
      <c r="O129" s="118"/>
      <c r="P129" s="44"/>
      <c r="Q129" s="118"/>
    </row>
    <row r="130" spans="2:17" x14ac:dyDescent="0.2">
      <c r="B130" s="283" t="s">
        <v>110</v>
      </c>
      <c r="C130" s="301"/>
      <c r="D130" s="44"/>
      <c r="E130" s="118"/>
      <c r="F130" s="44"/>
      <c r="G130" s="118"/>
      <c r="H130" s="44"/>
      <c r="I130" s="118"/>
      <c r="J130" s="44"/>
      <c r="K130" s="118"/>
      <c r="L130" s="44"/>
      <c r="M130" s="118"/>
      <c r="N130" s="44"/>
      <c r="O130" s="118"/>
      <c r="P130" s="44"/>
      <c r="Q130" s="118"/>
    </row>
    <row r="131" spans="2:17" x14ac:dyDescent="0.2">
      <c r="B131" s="283" t="s">
        <v>111</v>
      </c>
      <c r="C131" s="301"/>
      <c r="D131" s="44"/>
      <c r="E131" s="118"/>
      <c r="F131" s="44"/>
      <c r="G131" s="118"/>
      <c r="H131" s="44"/>
      <c r="I131" s="118"/>
      <c r="J131" s="44"/>
      <c r="K131" s="118"/>
      <c r="L131" s="44"/>
      <c r="M131" s="118"/>
      <c r="N131" s="44"/>
      <c r="O131" s="118"/>
      <c r="P131" s="44"/>
      <c r="Q131" s="118"/>
    </row>
    <row r="132" spans="2:17" x14ac:dyDescent="0.2">
      <c r="B132" s="283" t="s">
        <v>106</v>
      </c>
      <c r="C132" s="301"/>
      <c r="D132" s="44"/>
      <c r="E132" s="118"/>
      <c r="F132" s="44"/>
      <c r="G132" s="118"/>
      <c r="H132" s="44"/>
      <c r="I132" s="118"/>
      <c r="J132" s="44"/>
      <c r="K132" s="118"/>
      <c r="L132" s="44"/>
      <c r="M132" s="118"/>
      <c r="N132" s="44"/>
      <c r="O132" s="118"/>
      <c r="P132" s="44"/>
      <c r="Q132" s="118"/>
    </row>
    <row r="133" spans="2:17" x14ac:dyDescent="0.2">
      <c r="B133" s="283" t="s">
        <v>112</v>
      </c>
      <c r="C133" s="301"/>
      <c r="D133" s="44"/>
      <c r="E133" s="118"/>
      <c r="F133" s="44"/>
      <c r="G133" s="118"/>
      <c r="H133" s="44"/>
      <c r="I133" s="118"/>
      <c r="J133" s="44"/>
      <c r="K133" s="118"/>
      <c r="L133" s="44"/>
      <c r="M133" s="118"/>
      <c r="N133" s="44"/>
      <c r="O133" s="118"/>
      <c r="P133" s="44"/>
      <c r="Q133" s="118"/>
    </row>
    <row r="134" spans="2:17" x14ac:dyDescent="0.2">
      <c r="B134" s="283" t="s">
        <v>107</v>
      </c>
      <c r="C134" s="301"/>
      <c r="D134" s="44"/>
      <c r="E134" s="118"/>
      <c r="F134" s="44"/>
      <c r="G134" s="118"/>
      <c r="H134" s="44"/>
      <c r="I134" s="118"/>
      <c r="J134" s="44"/>
      <c r="K134" s="118"/>
      <c r="L134" s="44"/>
      <c r="M134" s="118"/>
      <c r="N134" s="44"/>
      <c r="O134" s="118"/>
      <c r="P134" s="44"/>
      <c r="Q134" s="118"/>
    </row>
    <row r="135" spans="2:17" x14ac:dyDescent="0.2">
      <c r="B135" s="283" t="s">
        <v>108</v>
      </c>
      <c r="C135" s="301"/>
      <c r="D135" s="44"/>
      <c r="E135" s="118"/>
      <c r="F135" s="44"/>
      <c r="G135" s="118"/>
      <c r="H135" s="44"/>
      <c r="I135" s="118"/>
      <c r="J135" s="44"/>
      <c r="K135" s="118"/>
      <c r="L135" s="44"/>
      <c r="M135" s="118"/>
      <c r="N135" s="44"/>
      <c r="O135" s="118"/>
      <c r="P135" s="44"/>
      <c r="Q135" s="118"/>
    </row>
    <row r="136" spans="2:17" x14ac:dyDescent="0.2">
      <c r="B136" s="283" t="s">
        <v>113</v>
      </c>
      <c r="C136" s="301"/>
      <c r="D136" s="44"/>
      <c r="E136" s="118"/>
      <c r="F136" s="44"/>
      <c r="G136" s="118"/>
      <c r="H136" s="44"/>
      <c r="I136" s="118"/>
      <c r="J136" s="44"/>
      <c r="K136" s="118"/>
      <c r="L136" s="44"/>
      <c r="M136" s="118"/>
      <c r="N136" s="44"/>
      <c r="O136" s="118"/>
      <c r="P136" s="44"/>
      <c r="Q136" s="118"/>
    </row>
    <row r="137" spans="2:17" x14ac:dyDescent="0.2">
      <c r="B137" s="283" t="s">
        <v>109</v>
      </c>
      <c r="C137" s="301"/>
      <c r="D137" s="44"/>
      <c r="E137" s="118"/>
      <c r="F137" s="44"/>
      <c r="G137" s="118"/>
      <c r="H137" s="44"/>
      <c r="I137" s="118"/>
      <c r="J137" s="44"/>
      <c r="K137" s="118"/>
      <c r="L137" s="44"/>
      <c r="M137" s="118"/>
      <c r="N137" s="44"/>
      <c r="O137" s="118"/>
      <c r="P137" s="44"/>
      <c r="Q137" s="118"/>
    </row>
    <row r="138" spans="2:17" x14ac:dyDescent="0.2">
      <c r="B138" s="283" t="s">
        <v>114</v>
      </c>
      <c r="C138" s="301"/>
      <c r="D138" s="44"/>
      <c r="E138" s="118"/>
      <c r="F138" s="44"/>
      <c r="G138" s="118"/>
      <c r="H138" s="44"/>
      <c r="I138" s="118"/>
      <c r="J138" s="44"/>
      <c r="K138" s="118"/>
      <c r="L138" s="44"/>
      <c r="M138" s="118"/>
      <c r="N138" s="44"/>
      <c r="O138" s="118"/>
      <c r="P138" s="44"/>
      <c r="Q138" s="118"/>
    </row>
    <row r="139" spans="2:17" x14ac:dyDescent="0.2">
      <c r="B139" s="283" t="s">
        <v>115</v>
      </c>
      <c r="C139" s="301"/>
      <c r="D139" s="44"/>
      <c r="E139" s="118"/>
      <c r="F139" s="44"/>
      <c r="G139" s="118"/>
      <c r="H139" s="44"/>
      <c r="I139" s="118"/>
      <c r="J139" s="44"/>
      <c r="K139" s="118"/>
      <c r="L139" s="44"/>
      <c r="M139" s="118"/>
      <c r="N139" s="44"/>
      <c r="O139" s="118"/>
      <c r="P139" s="44"/>
      <c r="Q139" s="118"/>
    </row>
    <row r="140" spans="2:17" x14ac:dyDescent="0.2">
      <c r="B140" s="283" t="s">
        <v>120</v>
      </c>
      <c r="C140" s="301"/>
      <c r="D140" s="44"/>
      <c r="E140" s="118"/>
      <c r="F140" s="44"/>
      <c r="G140" s="118"/>
      <c r="H140" s="44"/>
      <c r="I140" s="118"/>
      <c r="J140" s="44"/>
      <c r="K140" s="118"/>
      <c r="L140" s="44"/>
      <c r="M140" s="118"/>
      <c r="N140" s="44"/>
      <c r="O140" s="118"/>
      <c r="P140" s="44"/>
      <c r="Q140" s="118"/>
    </row>
    <row r="141" spans="2:17" x14ac:dyDescent="0.2">
      <c r="B141" s="283" t="s">
        <v>121</v>
      </c>
      <c r="C141" s="301"/>
      <c r="D141" s="44"/>
      <c r="E141" s="118"/>
      <c r="F141" s="44"/>
      <c r="G141" s="118"/>
      <c r="H141" s="44"/>
      <c r="I141" s="118"/>
      <c r="J141" s="44"/>
      <c r="K141" s="118"/>
      <c r="L141" s="44"/>
      <c r="M141" s="118"/>
      <c r="N141" s="44"/>
      <c r="O141" s="118"/>
      <c r="P141" s="44"/>
      <c r="Q141" s="118"/>
    </row>
    <row r="142" spans="2:17" x14ac:dyDescent="0.2">
      <c r="B142" s="283" t="s">
        <v>122</v>
      </c>
      <c r="C142" s="301"/>
      <c r="D142" s="44"/>
      <c r="E142" s="118"/>
      <c r="F142" s="44"/>
      <c r="G142" s="118"/>
      <c r="H142" s="44"/>
      <c r="I142" s="118"/>
      <c r="J142" s="44"/>
      <c r="K142" s="118"/>
      <c r="L142" s="44"/>
      <c r="M142" s="118"/>
      <c r="N142" s="44"/>
      <c r="O142" s="118"/>
      <c r="P142" s="44"/>
      <c r="Q142" s="118"/>
    </row>
    <row r="143" spans="2:17" x14ac:dyDescent="0.2">
      <c r="B143" s="283" t="s">
        <v>116</v>
      </c>
      <c r="C143" s="301"/>
      <c r="D143" s="44"/>
      <c r="E143" s="118"/>
      <c r="F143" s="44"/>
      <c r="G143" s="118"/>
      <c r="H143" s="44"/>
      <c r="I143" s="118"/>
      <c r="J143" s="44"/>
      <c r="K143" s="118"/>
      <c r="L143" s="44"/>
      <c r="M143" s="118"/>
      <c r="N143" s="44"/>
      <c r="O143" s="118"/>
      <c r="P143" s="44"/>
      <c r="Q143" s="118"/>
    </row>
    <row r="144" spans="2:17" x14ac:dyDescent="0.2">
      <c r="B144" s="283" t="s">
        <v>117</v>
      </c>
      <c r="C144" s="301"/>
      <c r="D144" s="44"/>
      <c r="E144" s="118"/>
      <c r="F144" s="44"/>
      <c r="G144" s="118"/>
      <c r="H144" s="44"/>
      <c r="I144" s="118"/>
      <c r="J144" s="44"/>
      <c r="K144" s="118"/>
      <c r="L144" s="44"/>
      <c r="M144" s="118"/>
      <c r="N144" s="44"/>
      <c r="O144" s="118"/>
      <c r="P144" s="44"/>
      <c r="Q144" s="118"/>
    </row>
    <row r="145" spans="2:18" x14ac:dyDescent="0.2">
      <c r="B145" s="283" t="s">
        <v>124</v>
      </c>
      <c r="C145" s="301"/>
      <c r="D145" s="44"/>
      <c r="E145" s="118"/>
      <c r="F145" s="44"/>
      <c r="G145" s="118"/>
      <c r="H145" s="44"/>
      <c r="I145" s="118"/>
      <c r="J145" s="44"/>
      <c r="K145" s="118"/>
      <c r="L145" s="44"/>
      <c r="M145" s="118"/>
      <c r="N145" s="44"/>
      <c r="O145" s="118"/>
      <c r="P145" s="44"/>
      <c r="Q145" s="118"/>
    </row>
    <row r="146" spans="2:18" x14ac:dyDescent="0.2">
      <c r="B146" s="283" t="s">
        <v>153</v>
      </c>
      <c r="C146" s="301"/>
      <c r="D146" s="44"/>
      <c r="E146" s="118"/>
      <c r="F146" s="44"/>
      <c r="G146" s="118"/>
      <c r="H146" s="44"/>
      <c r="I146" s="118"/>
      <c r="J146" s="44"/>
      <c r="K146" s="118"/>
      <c r="L146" s="44"/>
      <c r="M146" s="118"/>
      <c r="N146" s="44"/>
      <c r="O146" s="118"/>
      <c r="P146" s="44"/>
      <c r="Q146" s="118"/>
    </row>
    <row r="147" spans="2:18" x14ac:dyDescent="0.2">
      <c r="B147" s="283" t="s">
        <v>118</v>
      </c>
      <c r="C147" s="301"/>
      <c r="D147" s="44"/>
      <c r="E147" s="118"/>
      <c r="F147" s="44"/>
      <c r="G147" s="118"/>
      <c r="H147" s="44"/>
      <c r="I147" s="118"/>
      <c r="J147" s="44"/>
      <c r="K147" s="118"/>
      <c r="L147" s="44"/>
      <c r="M147" s="118"/>
      <c r="N147" s="44"/>
      <c r="O147" s="118"/>
      <c r="P147" s="44"/>
      <c r="Q147" s="118"/>
    </row>
    <row r="148" spans="2:18" x14ac:dyDescent="0.2">
      <c r="B148" s="283" t="s">
        <v>119</v>
      </c>
      <c r="C148" s="301"/>
      <c r="D148" s="44"/>
      <c r="E148" s="118"/>
      <c r="F148" s="44"/>
      <c r="G148" s="118"/>
      <c r="H148" s="44"/>
      <c r="I148" s="118"/>
      <c r="J148" s="44"/>
      <c r="K148" s="118"/>
      <c r="L148" s="44"/>
      <c r="M148" s="118"/>
      <c r="N148" s="44"/>
      <c r="O148" s="118"/>
      <c r="P148" s="44"/>
      <c r="Q148" s="118"/>
    </row>
    <row r="149" spans="2:18" x14ac:dyDescent="0.2">
      <c r="B149" s="283" t="s">
        <v>123</v>
      </c>
      <c r="C149" s="301"/>
      <c r="D149" s="44"/>
      <c r="E149" s="118"/>
      <c r="F149" s="115"/>
      <c r="G149" s="118"/>
      <c r="H149" s="44"/>
      <c r="I149" s="118"/>
      <c r="J149" s="44"/>
      <c r="K149" s="118"/>
      <c r="L149" s="44"/>
      <c r="M149" s="118"/>
      <c r="N149" s="44"/>
      <c r="O149" s="118"/>
      <c r="P149" s="44"/>
      <c r="Q149" s="118"/>
    </row>
    <row r="150" spans="2:18" x14ac:dyDescent="0.2">
      <c r="B150" s="283" t="s">
        <v>126</v>
      </c>
      <c r="C150" s="301"/>
      <c r="D150" s="44"/>
      <c r="E150" s="118"/>
      <c r="F150" s="44"/>
      <c r="G150" s="118"/>
      <c r="H150" s="44"/>
      <c r="I150" s="118"/>
      <c r="J150" s="44"/>
      <c r="K150" s="118"/>
      <c r="L150" s="44"/>
      <c r="M150" s="118"/>
      <c r="N150" s="44"/>
      <c r="O150" s="118"/>
      <c r="P150" s="44"/>
      <c r="Q150" s="118"/>
    </row>
    <row r="151" spans="2:18" ht="13.8" thickBot="1" x14ac:dyDescent="0.25">
      <c r="B151" s="281" t="s">
        <v>125</v>
      </c>
      <c r="C151" s="300"/>
      <c r="D151" s="49"/>
      <c r="E151" s="119"/>
      <c r="F151" s="49"/>
      <c r="G151" s="119"/>
      <c r="H151" s="49"/>
      <c r="I151" s="119"/>
      <c r="J151" s="49"/>
      <c r="K151" s="119"/>
      <c r="L151" s="49"/>
      <c r="M151" s="119"/>
      <c r="N151" s="49"/>
      <c r="O151" s="119"/>
      <c r="P151" s="49"/>
      <c r="Q151" s="119"/>
    </row>
    <row r="152" spans="2:18" ht="13.8" thickBot="1" x14ac:dyDescent="0.25"/>
    <row r="153" spans="2:18" ht="13.8" thickBot="1" x14ac:dyDescent="0.25">
      <c r="B153" s="285" t="s">
        <v>128</v>
      </c>
      <c r="C153" s="286"/>
      <c r="D153" s="299">
        <v>22</v>
      </c>
      <c r="E153" s="299"/>
      <c r="F153" s="299">
        <v>23</v>
      </c>
      <c r="G153" s="299"/>
      <c r="H153" s="299">
        <v>24</v>
      </c>
      <c r="I153" s="299"/>
      <c r="J153" s="297">
        <v>25</v>
      </c>
      <c r="K153" s="298"/>
      <c r="L153" s="299">
        <v>26</v>
      </c>
      <c r="M153" s="299"/>
      <c r="N153" s="299">
        <v>27</v>
      </c>
      <c r="O153" s="299"/>
      <c r="P153" s="299">
        <v>28</v>
      </c>
      <c r="Q153" s="299"/>
    </row>
    <row r="154" spans="2:18" ht="13.8" thickBot="1" x14ac:dyDescent="0.25">
      <c r="B154" s="291" t="s">
        <v>132</v>
      </c>
      <c r="C154" s="292"/>
      <c r="D154" s="297"/>
      <c r="E154" s="298"/>
      <c r="F154" s="297"/>
      <c r="G154" s="298"/>
      <c r="H154" s="297"/>
      <c r="I154" s="298"/>
      <c r="J154" s="297"/>
      <c r="K154" s="298"/>
      <c r="L154" s="297"/>
      <c r="M154" s="298"/>
      <c r="N154" s="297"/>
      <c r="O154" s="298"/>
      <c r="P154" s="297"/>
      <c r="Q154" s="298"/>
    </row>
    <row r="155" spans="2:18" ht="13.8" thickBot="1" x14ac:dyDescent="0.25">
      <c r="B155" s="293" t="s">
        <v>152</v>
      </c>
      <c r="C155" s="294"/>
      <c r="D155" s="295"/>
      <c r="E155" s="296"/>
      <c r="F155" s="295"/>
      <c r="G155" s="296"/>
      <c r="H155" s="295"/>
      <c r="I155" s="296"/>
      <c r="J155" s="295"/>
      <c r="K155" s="296"/>
      <c r="L155" s="295"/>
      <c r="M155" s="296"/>
      <c r="N155" s="295"/>
      <c r="O155" s="296"/>
      <c r="P155" s="295"/>
      <c r="Q155" s="296"/>
    </row>
    <row r="156" spans="2:18" ht="13.8" thickBot="1" x14ac:dyDescent="0.25">
      <c r="B156" s="291" t="s">
        <v>131</v>
      </c>
      <c r="C156" s="292"/>
      <c r="D156" s="295"/>
      <c r="E156" s="296"/>
      <c r="F156" s="295"/>
      <c r="G156" s="296"/>
      <c r="H156" s="295"/>
      <c r="I156" s="296"/>
      <c r="J156" s="295"/>
      <c r="K156" s="296"/>
      <c r="L156" s="295"/>
      <c r="M156" s="296"/>
      <c r="N156" s="295"/>
      <c r="O156" s="296"/>
      <c r="P156" s="295"/>
      <c r="Q156" s="296"/>
    </row>
    <row r="157" spans="2:18" ht="13.8" thickBot="1" x14ac:dyDescent="0.25">
      <c r="B157" s="293" t="s">
        <v>274</v>
      </c>
      <c r="C157" s="294"/>
      <c r="D157" s="289"/>
      <c r="E157" s="290"/>
      <c r="F157" s="289"/>
      <c r="G157" s="290"/>
      <c r="H157" s="289"/>
      <c r="I157" s="290"/>
      <c r="J157" s="289"/>
      <c r="K157" s="290"/>
      <c r="L157" s="289"/>
      <c r="M157" s="290"/>
      <c r="N157" s="289"/>
      <c r="O157" s="290"/>
      <c r="P157" s="289"/>
      <c r="Q157" s="290"/>
      <c r="R157" s="45"/>
    </row>
    <row r="158" spans="2:18" ht="13.8" thickBot="1" x14ac:dyDescent="0.25">
      <c r="B158" s="291" t="s">
        <v>133</v>
      </c>
      <c r="C158" s="292"/>
      <c r="D158" s="295"/>
      <c r="E158" s="296"/>
      <c r="F158" s="295"/>
      <c r="G158" s="296"/>
      <c r="H158" s="295"/>
      <c r="I158" s="296"/>
      <c r="J158" s="295"/>
      <c r="K158" s="296"/>
      <c r="L158" s="295"/>
      <c r="M158" s="296"/>
      <c r="N158" s="295"/>
      <c r="O158" s="296"/>
      <c r="P158" s="295"/>
      <c r="Q158" s="296"/>
    </row>
    <row r="159" spans="2:18" ht="13.8" thickBot="1" x14ac:dyDescent="0.25">
      <c r="B159" s="293" t="s">
        <v>275</v>
      </c>
      <c r="C159" s="294"/>
      <c r="D159" s="289"/>
      <c r="E159" s="290"/>
      <c r="F159" s="289"/>
      <c r="G159" s="290"/>
      <c r="H159" s="289"/>
      <c r="I159" s="290"/>
      <c r="J159" s="289"/>
      <c r="K159" s="290"/>
      <c r="L159" s="289"/>
      <c r="M159" s="290"/>
      <c r="N159" s="289"/>
      <c r="O159" s="290"/>
      <c r="P159" s="289"/>
      <c r="Q159" s="290"/>
      <c r="R159" s="45"/>
    </row>
    <row r="160" spans="2:18" ht="13.8" thickBot="1" x14ac:dyDescent="0.25">
      <c r="B160" s="293" t="s">
        <v>279</v>
      </c>
      <c r="C160" s="294"/>
      <c r="D160" s="289"/>
      <c r="E160" s="290"/>
      <c r="F160" s="289"/>
      <c r="G160" s="290"/>
      <c r="H160" s="289"/>
      <c r="I160" s="290"/>
      <c r="J160" s="289"/>
      <c r="K160" s="290"/>
      <c r="L160" s="289"/>
      <c r="M160" s="290"/>
      <c r="N160" s="289"/>
      <c r="O160" s="290"/>
      <c r="P160" s="289"/>
      <c r="Q160" s="290"/>
      <c r="R160" s="45"/>
    </row>
    <row r="161" spans="2:18" ht="13.8" thickBot="1" x14ac:dyDescent="0.25">
      <c r="B161" s="291" t="s">
        <v>231</v>
      </c>
      <c r="C161" s="292"/>
      <c r="D161" s="289"/>
      <c r="E161" s="290"/>
      <c r="F161" s="289"/>
      <c r="G161" s="290"/>
      <c r="H161" s="289"/>
      <c r="I161" s="290"/>
      <c r="J161" s="289"/>
      <c r="K161" s="290"/>
      <c r="L161" s="289"/>
      <c r="M161" s="290"/>
      <c r="N161" s="289"/>
      <c r="O161" s="290"/>
      <c r="P161" s="289"/>
      <c r="Q161" s="290"/>
      <c r="R161" s="45"/>
    </row>
    <row r="162" spans="2:18" ht="13.8" thickBot="1" x14ac:dyDescent="0.25">
      <c r="B162" s="285"/>
      <c r="C162" s="286"/>
      <c r="D162" s="46" t="s">
        <v>129</v>
      </c>
      <c r="E162" s="47" t="s">
        <v>127</v>
      </c>
      <c r="F162" s="46" t="s">
        <v>129</v>
      </c>
      <c r="G162" s="47" t="s">
        <v>127</v>
      </c>
      <c r="H162" s="46" t="s">
        <v>129</v>
      </c>
      <c r="I162" s="47" t="s">
        <v>127</v>
      </c>
      <c r="J162" s="46" t="s">
        <v>129</v>
      </c>
      <c r="K162" s="47" t="s">
        <v>127</v>
      </c>
      <c r="L162" s="46" t="s">
        <v>129</v>
      </c>
      <c r="M162" s="47" t="s">
        <v>127</v>
      </c>
      <c r="N162" s="46" t="s">
        <v>129</v>
      </c>
      <c r="O162" s="47" t="s">
        <v>127</v>
      </c>
      <c r="P162" s="46" t="s">
        <v>129</v>
      </c>
      <c r="Q162" s="48" t="s">
        <v>127</v>
      </c>
    </row>
    <row r="163" spans="2:18" x14ac:dyDescent="0.2">
      <c r="B163" s="287" t="s">
        <v>104</v>
      </c>
      <c r="C163" s="288"/>
      <c r="D163" s="114"/>
      <c r="E163" s="117"/>
      <c r="F163" s="114"/>
      <c r="G163" s="117"/>
      <c r="H163" s="114"/>
      <c r="I163" s="117"/>
      <c r="J163" s="114"/>
      <c r="K163" s="117"/>
      <c r="L163" s="114"/>
      <c r="M163" s="117"/>
      <c r="N163" s="114"/>
      <c r="O163" s="117"/>
      <c r="P163" s="114"/>
      <c r="Q163" s="117"/>
    </row>
    <row r="164" spans="2:18" x14ac:dyDescent="0.2">
      <c r="B164" s="283" t="s">
        <v>105</v>
      </c>
      <c r="C164" s="301"/>
      <c r="D164" s="44"/>
      <c r="E164" s="118"/>
      <c r="F164" s="44"/>
      <c r="G164" s="118"/>
      <c r="H164" s="44"/>
      <c r="I164" s="118"/>
      <c r="J164" s="44"/>
      <c r="K164" s="118"/>
      <c r="L164" s="44"/>
      <c r="M164" s="118"/>
      <c r="N164" s="44"/>
      <c r="O164" s="118"/>
      <c r="P164" s="44"/>
      <c r="Q164" s="118"/>
    </row>
    <row r="165" spans="2:18" x14ac:dyDescent="0.2">
      <c r="B165" s="283" t="s">
        <v>110</v>
      </c>
      <c r="C165" s="301"/>
      <c r="D165" s="44"/>
      <c r="E165" s="118"/>
      <c r="F165" s="44"/>
      <c r="G165" s="118"/>
      <c r="H165" s="44"/>
      <c r="I165" s="118"/>
      <c r="J165" s="44"/>
      <c r="K165" s="118"/>
      <c r="L165" s="44"/>
      <c r="M165" s="118"/>
      <c r="N165" s="44"/>
      <c r="O165" s="118"/>
      <c r="P165" s="44"/>
      <c r="Q165" s="118"/>
    </row>
    <row r="166" spans="2:18" x14ac:dyDescent="0.2">
      <c r="B166" s="283" t="s">
        <v>111</v>
      </c>
      <c r="C166" s="301"/>
      <c r="D166" s="44"/>
      <c r="E166" s="118"/>
      <c r="F166" s="44"/>
      <c r="G166" s="118"/>
      <c r="H166" s="44"/>
      <c r="I166" s="118"/>
      <c r="J166" s="44"/>
      <c r="K166" s="118"/>
      <c r="L166" s="44"/>
      <c r="M166" s="118"/>
      <c r="N166" s="44"/>
      <c r="O166" s="118"/>
      <c r="P166" s="44"/>
      <c r="Q166" s="118"/>
    </row>
    <row r="167" spans="2:18" x14ac:dyDescent="0.2">
      <c r="B167" s="283" t="s">
        <v>106</v>
      </c>
      <c r="C167" s="301"/>
      <c r="D167" s="44"/>
      <c r="E167" s="118"/>
      <c r="F167" s="44"/>
      <c r="G167" s="118"/>
      <c r="H167" s="44"/>
      <c r="I167" s="118"/>
      <c r="J167" s="44"/>
      <c r="K167" s="118"/>
      <c r="L167" s="44"/>
      <c r="M167" s="118"/>
      <c r="N167" s="44"/>
      <c r="O167" s="118"/>
      <c r="P167" s="44"/>
      <c r="Q167" s="118"/>
    </row>
    <row r="168" spans="2:18" x14ac:dyDescent="0.2">
      <c r="B168" s="283" t="s">
        <v>112</v>
      </c>
      <c r="C168" s="301"/>
      <c r="D168" s="44"/>
      <c r="E168" s="118"/>
      <c r="F168" s="44"/>
      <c r="G168" s="118"/>
      <c r="H168" s="44"/>
      <c r="I168" s="118"/>
      <c r="J168" s="44"/>
      <c r="K168" s="118"/>
      <c r="L168" s="44"/>
      <c r="M168" s="118"/>
      <c r="N168" s="44"/>
      <c r="O168" s="118"/>
      <c r="P168" s="44"/>
      <c r="Q168" s="118"/>
    </row>
    <row r="169" spans="2:18" x14ac:dyDescent="0.2">
      <c r="B169" s="283" t="s">
        <v>107</v>
      </c>
      <c r="C169" s="301"/>
      <c r="D169" s="44"/>
      <c r="E169" s="118"/>
      <c r="F169" s="44"/>
      <c r="G169" s="118"/>
      <c r="H169" s="44"/>
      <c r="I169" s="118"/>
      <c r="J169" s="44"/>
      <c r="K169" s="118"/>
      <c r="L169" s="44"/>
      <c r="M169" s="118"/>
      <c r="N169" s="44"/>
      <c r="O169" s="118"/>
      <c r="P169" s="44"/>
      <c r="Q169" s="118"/>
    </row>
    <row r="170" spans="2:18" x14ac:dyDescent="0.2">
      <c r="B170" s="283" t="s">
        <v>108</v>
      </c>
      <c r="C170" s="301"/>
      <c r="D170" s="44"/>
      <c r="E170" s="118"/>
      <c r="F170" s="44"/>
      <c r="G170" s="118"/>
      <c r="H170" s="44"/>
      <c r="I170" s="118"/>
      <c r="J170" s="44"/>
      <c r="K170" s="118"/>
      <c r="L170" s="44"/>
      <c r="M170" s="118"/>
      <c r="N170" s="44"/>
      <c r="O170" s="118"/>
      <c r="P170" s="44"/>
      <c r="Q170" s="118"/>
    </row>
    <row r="171" spans="2:18" x14ac:dyDescent="0.2">
      <c r="B171" s="283" t="s">
        <v>113</v>
      </c>
      <c r="C171" s="301"/>
      <c r="D171" s="44"/>
      <c r="E171" s="118"/>
      <c r="F171" s="44"/>
      <c r="G171" s="118"/>
      <c r="H171" s="44"/>
      <c r="I171" s="118"/>
      <c r="J171" s="44"/>
      <c r="K171" s="118"/>
      <c r="L171" s="44"/>
      <c r="M171" s="118"/>
      <c r="N171" s="44"/>
      <c r="O171" s="118"/>
      <c r="P171" s="44"/>
      <c r="Q171" s="118"/>
    </row>
    <row r="172" spans="2:18" x14ac:dyDescent="0.2">
      <c r="B172" s="283" t="s">
        <v>109</v>
      </c>
      <c r="C172" s="301"/>
      <c r="D172" s="44"/>
      <c r="E172" s="118"/>
      <c r="F172" s="44"/>
      <c r="G172" s="118"/>
      <c r="H172" s="44"/>
      <c r="I172" s="118"/>
      <c r="J172" s="44"/>
      <c r="K172" s="118"/>
      <c r="L172" s="44"/>
      <c r="M172" s="118"/>
      <c r="N172" s="44"/>
      <c r="O172" s="118"/>
      <c r="P172" s="44"/>
      <c r="Q172" s="118"/>
    </row>
    <row r="173" spans="2:18" x14ac:dyDescent="0.2">
      <c r="B173" s="283" t="s">
        <v>114</v>
      </c>
      <c r="C173" s="301"/>
      <c r="D173" s="44"/>
      <c r="E173" s="118"/>
      <c r="F173" s="44"/>
      <c r="G173" s="118"/>
      <c r="H173" s="44"/>
      <c r="I173" s="118"/>
      <c r="J173" s="44"/>
      <c r="K173" s="118"/>
      <c r="L173" s="44"/>
      <c r="M173" s="118"/>
      <c r="N173" s="44"/>
      <c r="O173" s="118"/>
      <c r="P173" s="44"/>
      <c r="Q173" s="118"/>
    </row>
    <row r="174" spans="2:18" x14ac:dyDescent="0.2">
      <c r="B174" s="283" t="s">
        <v>115</v>
      </c>
      <c r="C174" s="301"/>
      <c r="D174" s="44"/>
      <c r="E174" s="118"/>
      <c r="F174" s="44"/>
      <c r="G174" s="118"/>
      <c r="H174" s="44"/>
      <c r="I174" s="118"/>
      <c r="J174" s="44"/>
      <c r="K174" s="118"/>
      <c r="L174" s="44"/>
      <c r="M174" s="118"/>
      <c r="N174" s="44"/>
      <c r="O174" s="118"/>
      <c r="P174" s="44"/>
      <c r="Q174" s="118"/>
    </row>
    <row r="175" spans="2:18" x14ac:dyDescent="0.2">
      <c r="B175" s="283" t="s">
        <v>120</v>
      </c>
      <c r="C175" s="301"/>
      <c r="D175" s="44"/>
      <c r="E175" s="118"/>
      <c r="F175" s="44"/>
      <c r="G175" s="118"/>
      <c r="H175" s="44"/>
      <c r="I175" s="118"/>
      <c r="J175" s="44"/>
      <c r="K175" s="118"/>
      <c r="L175" s="44"/>
      <c r="M175" s="118"/>
      <c r="N175" s="44"/>
      <c r="O175" s="118"/>
      <c r="P175" s="44"/>
      <c r="Q175" s="118"/>
    </row>
    <row r="176" spans="2:18" x14ac:dyDescent="0.2">
      <c r="B176" s="283" t="s">
        <v>121</v>
      </c>
      <c r="C176" s="301"/>
      <c r="D176" s="44"/>
      <c r="E176" s="118"/>
      <c r="F176" s="44"/>
      <c r="G176" s="118"/>
      <c r="H176" s="44"/>
      <c r="I176" s="118"/>
      <c r="J176" s="44"/>
      <c r="K176" s="118"/>
      <c r="L176" s="44"/>
      <c r="M176" s="118"/>
      <c r="N176" s="44"/>
      <c r="O176" s="118"/>
      <c r="P176" s="44"/>
      <c r="Q176" s="118"/>
    </row>
    <row r="177" spans="2:18" x14ac:dyDescent="0.2">
      <c r="B177" s="283" t="s">
        <v>122</v>
      </c>
      <c r="C177" s="301"/>
      <c r="D177" s="44"/>
      <c r="E177" s="118"/>
      <c r="F177" s="44"/>
      <c r="G177" s="118"/>
      <c r="H177" s="44"/>
      <c r="I177" s="118"/>
      <c r="J177" s="44"/>
      <c r="K177" s="118"/>
      <c r="L177" s="44"/>
      <c r="M177" s="118"/>
      <c r="N177" s="44"/>
      <c r="O177" s="118"/>
      <c r="P177" s="44"/>
      <c r="Q177" s="118"/>
    </row>
    <row r="178" spans="2:18" x14ac:dyDescent="0.2">
      <c r="B178" s="283" t="s">
        <v>116</v>
      </c>
      <c r="C178" s="301"/>
      <c r="D178" s="44"/>
      <c r="E178" s="118"/>
      <c r="F178" s="44"/>
      <c r="G178" s="118"/>
      <c r="H178" s="44"/>
      <c r="I178" s="118"/>
      <c r="J178" s="44"/>
      <c r="K178" s="118"/>
      <c r="L178" s="44"/>
      <c r="M178" s="118"/>
      <c r="N178" s="44"/>
      <c r="O178" s="118"/>
      <c r="P178" s="44"/>
      <c r="Q178" s="118"/>
    </row>
    <row r="179" spans="2:18" x14ac:dyDescent="0.2">
      <c r="B179" s="283" t="s">
        <v>117</v>
      </c>
      <c r="C179" s="301"/>
      <c r="D179" s="44"/>
      <c r="E179" s="118"/>
      <c r="F179" s="44"/>
      <c r="G179" s="118"/>
      <c r="H179" s="44"/>
      <c r="I179" s="118"/>
      <c r="J179" s="44"/>
      <c r="K179" s="118"/>
      <c r="L179" s="44"/>
      <c r="M179" s="118"/>
      <c r="N179" s="44"/>
      <c r="O179" s="118"/>
      <c r="P179" s="44"/>
      <c r="Q179" s="118"/>
    </row>
    <row r="180" spans="2:18" x14ac:dyDescent="0.2">
      <c r="B180" s="283" t="s">
        <v>124</v>
      </c>
      <c r="C180" s="301"/>
      <c r="D180" s="44"/>
      <c r="E180" s="118"/>
      <c r="F180" s="44"/>
      <c r="G180" s="118"/>
      <c r="H180" s="44"/>
      <c r="I180" s="118"/>
      <c r="J180" s="44"/>
      <c r="K180" s="118"/>
      <c r="L180" s="44"/>
      <c r="M180" s="118"/>
      <c r="N180" s="44"/>
      <c r="O180" s="118"/>
      <c r="P180" s="44"/>
      <c r="Q180" s="118"/>
    </row>
    <row r="181" spans="2:18" x14ac:dyDescent="0.2">
      <c r="B181" s="283" t="s">
        <v>153</v>
      </c>
      <c r="C181" s="301"/>
      <c r="D181" s="44"/>
      <c r="E181" s="118"/>
      <c r="F181" s="44"/>
      <c r="G181" s="118"/>
      <c r="H181" s="44"/>
      <c r="I181" s="118"/>
      <c r="J181" s="44"/>
      <c r="K181" s="118"/>
      <c r="L181" s="44"/>
      <c r="M181" s="118"/>
      <c r="N181" s="44"/>
      <c r="O181" s="118"/>
      <c r="P181" s="44"/>
      <c r="Q181" s="118"/>
    </row>
    <row r="182" spans="2:18" x14ac:dyDescent="0.2">
      <c r="B182" s="283" t="s">
        <v>118</v>
      </c>
      <c r="C182" s="301"/>
      <c r="D182" s="44"/>
      <c r="E182" s="118"/>
      <c r="F182" s="44"/>
      <c r="G182" s="118"/>
      <c r="H182" s="44"/>
      <c r="I182" s="118"/>
      <c r="J182" s="44"/>
      <c r="K182" s="118"/>
      <c r="L182" s="44"/>
      <c r="M182" s="118"/>
      <c r="N182" s="44"/>
      <c r="O182" s="118"/>
      <c r="P182" s="44"/>
      <c r="Q182" s="118"/>
    </row>
    <row r="183" spans="2:18" x14ac:dyDescent="0.2">
      <c r="B183" s="283" t="s">
        <v>119</v>
      </c>
      <c r="C183" s="301"/>
      <c r="D183" s="44"/>
      <c r="E183" s="118"/>
      <c r="F183" s="44"/>
      <c r="G183" s="118"/>
      <c r="H183" s="44"/>
      <c r="I183" s="118"/>
      <c r="J183" s="44"/>
      <c r="K183" s="118"/>
      <c r="L183" s="44"/>
      <c r="M183" s="118"/>
      <c r="N183" s="44"/>
      <c r="O183" s="118"/>
      <c r="P183" s="44"/>
      <c r="Q183" s="118"/>
    </row>
    <row r="184" spans="2:18" x14ac:dyDescent="0.2">
      <c r="B184" s="283" t="s">
        <v>123</v>
      </c>
      <c r="C184" s="301"/>
      <c r="D184" s="44"/>
      <c r="E184" s="118"/>
      <c r="F184" s="115"/>
      <c r="G184" s="118"/>
      <c r="H184" s="44"/>
      <c r="I184" s="118"/>
      <c r="J184" s="44"/>
      <c r="K184" s="118"/>
      <c r="L184" s="44"/>
      <c r="M184" s="118"/>
      <c r="N184" s="44"/>
      <c r="O184" s="118"/>
      <c r="P184" s="44"/>
      <c r="Q184" s="118"/>
    </row>
    <row r="185" spans="2:18" x14ac:dyDescent="0.2">
      <c r="B185" s="283" t="s">
        <v>126</v>
      </c>
      <c r="C185" s="301"/>
      <c r="D185" s="44"/>
      <c r="E185" s="118"/>
      <c r="F185" s="44"/>
      <c r="G185" s="118"/>
      <c r="H185" s="44"/>
      <c r="I185" s="118"/>
      <c r="J185" s="44"/>
      <c r="K185" s="118"/>
      <c r="L185" s="44"/>
      <c r="M185" s="118"/>
      <c r="N185" s="44"/>
      <c r="O185" s="118"/>
      <c r="P185" s="44"/>
      <c r="Q185" s="118"/>
    </row>
    <row r="186" spans="2:18" ht="13.8" thickBot="1" x14ac:dyDescent="0.25">
      <c r="B186" s="281" t="s">
        <v>125</v>
      </c>
      <c r="C186" s="300"/>
      <c r="D186" s="49"/>
      <c r="E186" s="119"/>
      <c r="F186" s="49"/>
      <c r="G186" s="119"/>
      <c r="H186" s="49"/>
      <c r="I186" s="119"/>
      <c r="J186" s="49"/>
      <c r="K186" s="119"/>
      <c r="L186" s="49"/>
      <c r="M186" s="119"/>
      <c r="N186" s="49"/>
      <c r="O186" s="119"/>
      <c r="P186" s="49"/>
      <c r="Q186" s="119"/>
    </row>
    <row r="187" spans="2:18" ht="13.8" thickBot="1" x14ac:dyDescent="0.25"/>
    <row r="188" spans="2:18" ht="13.8" thickBot="1" x14ac:dyDescent="0.25">
      <c r="B188" s="285" t="s">
        <v>128</v>
      </c>
      <c r="C188" s="286"/>
      <c r="D188" s="299">
        <v>29</v>
      </c>
      <c r="E188" s="299"/>
      <c r="F188" s="299">
        <v>30</v>
      </c>
      <c r="G188" s="299"/>
      <c r="H188" s="299">
        <v>31</v>
      </c>
      <c r="I188" s="299"/>
      <c r="J188" s="297">
        <v>32</v>
      </c>
      <c r="K188" s="298"/>
      <c r="L188" s="299">
        <v>33</v>
      </c>
      <c r="M188" s="299"/>
      <c r="N188" s="299">
        <v>34</v>
      </c>
      <c r="O188" s="299"/>
      <c r="P188" s="299">
        <v>35</v>
      </c>
      <c r="Q188" s="299"/>
    </row>
    <row r="189" spans="2:18" ht="13.8" thickBot="1" x14ac:dyDescent="0.25">
      <c r="B189" s="291" t="s">
        <v>132</v>
      </c>
      <c r="C189" s="292"/>
      <c r="D189" s="297"/>
      <c r="E189" s="298"/>
      <c r="F189" s="297"/>
      <c r="G189" s="298"/>
      <c r="H189" s="297"/>
      <c r="I189" s="298"/>
      <c r="J189" s="297"/>
      <c r="K189" s="298"/>
      <c r="L189" s="297"/>
      <c r="M189" s="298"/>
      <c r="N189" s="297"/>
      <c r="O189" s="298"/>
      <c r="P189" s="297"/>
      <c r="Q189" s="298"/>
    </row>
    <row r="190" spans="2:18" ht="13.8" thickBot="1" x14ac:dyDescent="0.25">
      <c r="B190" s="293" t="s">
        <v>152</v>
      </c>
      <c r="C190" s="294"/>
      <c r="D190" s="295"/>
      <c r="E190" s="296"/>
      <c r="F190" s="295"/>
      <c r="G190" s="296"/>
      <c r="H190" s="295"/>
      <c r="I190" s="296"/>
      <c r="J190" s="295"/>
      <c r="K190" s="296"/>
      <c r="L190" s="295"/>
      <c r="M190" s="296"/>
      <c r="N190" s="295"/>
      <c r="O190" s="296"/>
      <c r="P190" s="295"/>
      <c r="Q190" s="296"/>
    </row>
    <row r="191" spans="2:18" ht="13.8" thickBot="1" x14ac:dyDescent="0.25">
      <c r="B191" s="291" t="s">
        <v>131</v>
      </c>
      <c r="C191" s="292"/>
      <c r="D191" s="295"/>
      <c r="E191" s="296"/>
      <c r="F191" s="295"/>
      <c r="G191" s="296"/>
      <c r="H191" s="295"/>
      <c r="I191" s="296"/>
      <c r="J191" s="295"/>
      <c r="K191" s="296"/>
      <c r="L191" s="295"/>
      <c r="M191" s="296"/>
      <c r="N191" s="295"/>
      <c r="O191" s="296"/>
      <c r="P191" s="295"/>
      <c r="Q191" s="296"/>
    </row>
    <row r="192" spans="2:18" ht="13.8" thickBot="1" x14ac:dyDescent="0.25">
      <c r="B192" s="293" t="s">
        <v>274</v>
      </c>
      <c r="C192" s="294"/>
      <c r="D192" s="289"/>
      <c r="E192" s="290"/>
      <c r="F192" s="289"/>
      <c r="G192" s="290"/>
      <c r="H192" s="289"/>
      <c r="I192" s="290"/>
      <c r="J192" s="289"/>
      <c r="K192" s="290"/>
      <c r="L192" s="289"/>
      <c r="M192" s="290"/>
      <c r="N192" s="289"/>
      <c r="O192" s="290"/>
      <c r="P192" s="289"/>
      <c r="Q192" s="290"/>
      <c r="R192" s="45"/>
    </row>
    <row r="193" spans="2:18" ht="13.8" thickBot="1" x14ac:dyDescent="0.25">
      <c r="B193" s="291" t="s">
        <v>133</v>
      </c>
      <c r="C193" s="292"/>
      <c r="D193" s="295"/>
      <c r="E193" s="296"/>
      <c r="F193" s="295"/>
      <c r="G193" s="296"/>
      <c r="H193" s="295"/>
      <c r="I193" s="296"/>
      <c r="J193" s="295"/>
      <c r="K193" s="296"/>
      <c r="L193" s="295"/>
      <c r="M193" s="296"/>
      <c r="N193" s="295"/>
      <c r="O193" s="296"/>
      <c r="P193" s="295"/>
      <c r="Q193" s="296"/>
    </row>
    <row r="194" spans="2:18" ht="13.8" thickBot="1" x14ac:dyDescent="0.25">
      <c r="B194" s="293" t="s">
        <v>275</v>
      </c>
      <c r="C194" s="294"/>
      <c r="D194" s="289"/>
      <c r="E194" s="290"/>
      <c r="F194" s="289"/>
      <c r="G194" s="290"/>
      <c r="H194" s="289"/>
      <c r="I194" s="290"/>
      <c r="J194" s="289"/>
      <c r="K194" s="290"/>
      <c r="L194" s="289"/>
      <c r="M194" s="290"/>
      <c r="N194" s="289"/>
      <c r="O194" s="290"/>
      <c r="P194" s="289"/>
      <c r="Q194" s="290"/>
      <c r="R194" s="45"/>
    </row>
    <row r="195" spans="2:18" ht="13.8" thickBot="1" x14ac:dyDescent="0.25">
      <c r="B195" s="293" t="s">
        <v>279</v>
      </c>
      <c r="C195" s="294"/>
      <c r="D195" s="289"/>
      <c r="E195" s="290"/>
      <c r="F195" s="289"/>
      <c r="G195" s="290"/>
      <c r="H195" s="289"/>
      <c r="I195" s="290"/>
      <c r="J195" s="289"/>
      <c r="K195" s="290"/>
      <c r="L195" s="289"/>
      <c r="M195" s="290"/>
      <c r="N195" s="289"/>
      <c r="O195" s="290"/>
      <c r="P195" s="289"/>
      <c r="Q195" s="290"/>
      <c r="R195" s="45"/>
    </row>
    <row r="196" spans="2:18" ht="13.8" thickBot="1" x14ac:dyDescent="0.25">
      <c r="B196" s="291" t="s">
        <v>231</v>
      </c>
      <c r="C196" s="292"/>
      <c r="D196" s="289"/>
      <c r="E196" s="290"/>
      <c r="F196" s="289"/>
      <c r="G196" s="290"/>
      <c r="H196" s="289"/>
      <c r="I196" s="290"/>
      <c r="J196" s="289"/>
      <c r="K196" s="290"/>
      <c r="L196" s="289"/>
      <c r="M196" s="290"/>
      <c r="N196" s="289"/>
      <c r="O196" s="290"/>
      <c r="P196" s="289"/>
      <c r="Q196" s="290"/>
      <c r="R196" s="45"/>
    </row>
    <row r="197" spans="2:18" ht="13.8" thickBot="1" x14ac:dyDescent="0.25">
      <c r="B197" s="285"/>
      <c r="C197" s="286"/>
      <c r="D197" s="46" t="s">
        <v>129</v>
      </c>
      <c r="E197" s="47" t="s">
        <v>127</v>
      </c>
      <c r="F197" s="46" t="s">
        <v>129</v>
      </c>
      <c r="G197" s="47" t="s">
        <v>127</v>
      </c>
      <c r="H197" s="46" t="s">
        <v>129</v>
      </c>
      <c r="I197" s="47" t="s">
        <v>127</v>
      </c>
      <c r="J197" s="46" t="s">
        <v>129</v>
      </c>
      <c r="K197" s="47" t="s">
        <v>127</v>
      </c>
      <c r="L197" s="46" t="s">
        <v>129</v>
      </c>
      <c r="M197" s="47" t="s">
        <v>127</v>
      </c>
      <c r="N197" s="46" t="s">
        <v>129</v>
      </c>
      <c r="O197" s="47" t="s">
        <v>127</v>
      </c>
      <c r="P197" s="46" t="s">
        <v>129</v>
      </c>
      <c r="Q197" s="48" t="s">
        <v>127</v>
      </c>
    </row>
    <row r="198" spans="2:18" x14ac:dyDescent="0.2">
      <c r="B198" s="287" t="s">
        <v>104</v>
      </c>
      <c r="C198" s="288"/>
      <c r="D198" s="114"/>
      <c r="E198" s="117"/>
      <c r="F198" s="114"/>
      <c r="G198" s="117"/>
      <c r="H198" s="114"/>
      <c r="I198" s="120"/>
      <c r="J198" s="114"/>
      <c r="K198" s="117"/>
      <c r="L198" s="114"/>
      <c r="M198" s="117"/>
      <c r="N198" s="114"/>
      <c r="O198" s="117"/>
      <c r="P198" s="114"/>
      <c r="Q198" s="117"/>
    </row>
    <row r="199" spans="2:18" x14ac:dyDescent="0.2">
      <c r="B199" s="283" t="s">
        <v>105</v>
      </c>
      <c r="C199" s="284"/>
      <c r="D199" s="44"/>
      <c r="E199" s="118"/>
      <c r="F199" s="44"/>
      <c r="G199" s="118"/>
      <c r="H199" s="44"/>
      <c r="I199" s="66"/>
      <c r="J199" s="44"/>
      <c r="K199" s="118"/>
      <c r="L199" s="44"/>
      <c r="M199" s="118"/>
      <c r="N199" s="44"/>
      <c r="O199" s="118"/>
      <c r="P199" s="44"/>
      <c r="Q199" s="118"/>
    </row>
    <row r="200" spans="2:18" x14ac:dyDescent="0.2">
      <c r="B200" s="283" t="s">
        <v>110</v>
      </c>
      <c r="C200" s="284"/>
      <c r="D200" s="44"/>
      <c r="E200" s="118"/>
      <c r="F200" s="44"/>
      <c r="G200" s="118"/>
      <c r="H200" s="44"/>
      <c r="I200" s="66"/>
      <c r="J200" s="44"/>
      <c r="K200" s="118"/>
      <c r="L200" s="44"/>
      <c r="M200" s="118"/>
      <c r="N200" s="44"/>
      <c r="O200" s="118"/>
      <c r="P200" s="44"/>
      <c r="Q200" s="118"/>
    </row>
    <row r="201" spans="2:18" x14ac:dyDescent="0.2">
      <c r="B201" s="283" t="s">
        <v>111</v>
      </c>
      <c r="C201" s="284"/>
      <c r="D201" s="44"/>
      <c r="E201" s="118"/>
      <c r="F201" s="44"/>
      <c r="G201" s="118"/>
      <c r="H201" s="44"/>
      <c r="I201" s="66"/>
      <c r="J201" s="44"/>
      <c r="K201" s="118"/>
      <c r="L201" s="44"/>
      <c r="M201" s="118"/>
      <c r="N201" s="44"/>
      <c r="O201" s="118"/>
      <c r="P201" s="44"/>
      <c r="Q201" s="118"/>
    </row>
    <row r="202" spans="2:18" x14ac:dyDescent="0.2">
      <c r="B202" s="283" t="s">
        <v>106</v>
      </c>
      <c r="C202" s="284"/>
      <c r="D202" s="44"/>
      <c r="E202" s="118"/>
      <c r="F202" s="44"/>
      <c r="G202" s="118"/>
      <c r="H202" s="44"/>
      <c r="I202" s="66"/>
      <c r="J202" s="44"/>
      <c r="K202" s="118"/>
      <c r="L202" s="44"/>
      <c r="M202" s="118"/>
      <c r="N202" s="44"/>
      <c r="O202" s="118"/>
      <c r="P202" s="44"/>
      <c r="Q202" s="118"/>
    </row>
    <row r="203" spans="2:18" x14ac:dyDescent="0.2">
      <c r="B203" s="283" t="s">
        <v>112</v>
      </c>
      <c r="C203" s="284"/>
      <c r="D203" s="44"/>
      <c r="E203" s="118"/>
      <c r="F203" s="44"/>
      <c r="G203" s="118"/>
      <c r="H203" s="44"/>
      <c r="I203" s="66"/>
      <c r="J203" s="44"/>
      <c r="K203" s="118"/>
      <c r="L203" s="44"/>
      <c r="M203" s="118"/>
      <c r="N203" s="44"/>
      <c r="O203" s="118"/>
      <c r="P203" s="44"/>
      <c r="Q203" s="118"/>
    </row>
    <row r="204" spans="2:18" x14ac:dyDescent="0.2">
      <c r="B204" s="283" t="s">
        <v>107</v>
      </c>
      <c r="C204" s="284"/>
      <c r="D204" s="44"/>
      <c r="E204" s="118"/>
      <c r="F204" s="44"/>
      <c r="G204" s="118"/>
      <c r="H204" s="44"/>
      <c r="I204" s="66"/>
      <c r="J204" s="44"/>
      <c r="K204" s="118"/>
      <c r="L204" s="44"/>
      <c r="M204" s="118"/>
      <c r="N204" s="44"/>
      <c r="O204" s="118"/>
      <c r="P204" s="44"/>
      <c r="Q204" s="118"/>
    </row>
    <row r="205" spans="2:18" x14ac:dyDescent="0.2">
      <c r="B205" s="283" t="s">
        <v>108</v>
      </c>
      <c r="C205" s="284"/>
      <c r="D205" s="44"/>
      <c r="E205" s="118"/>
      <c r="F205" s="44"/>
      <c r="G205" s="118"/>
      <c r="H205" s="44"/>
      <c r="I205" s="66"/>
      <c r="J205" s="44"/>
      <c r="K205" s="118"/>
      <c r="L205" s="44"/>
      <c r="M205" s="118"/>
      <c r="N205" s="44"/>
      <c r="O205" s="118"/>
      <c r="P205" s="44"/>
      <c r="Q205" s="118"/>
    </row>
    <row r="206" spans="2:18" x14ac:dyDescent="0.2">
      <c r="B206" s="283" t="s">
        <v>113</v>
      </c>
      <c r="C206" s="284"/>
      <c r="D206" s="44"/>
      <c r="E206" s="118"/>
      <c r="F206" s="44"/>
      <c r="G206" s="118"/>
      <c r="H206" s="44"/>
      <c r="I206" s="66"/>
      <c r="J206" s="44"/>
      <c r="K206" s="118"/>
      <c r="L206" s="44"/>
      <c r="M206" s="118"/>
      <c r="N206" s="44"/>
      <c r="O206" s="118"/>
      <c r="P206" s="44"/>
      <c r="Q206" s="118"/>
    </row>
    <row r="207" spans="2:18" x14ac:dyDescent="0.2">
      <c r="B207" s="283" t="s">
        <v>109</v>
      </c>
      <c r="C207" s="284"/>
      <c r="D207" s="44"/>
      <c r="E207" s="118"/>
      <c r="F207" s="44"/>
      <c r="G207" s="118"/>
      <c r="H207" s="44"/>
      <c r="I207" s="66"/>
      <c r="J207" s="44"/>
      <c r="K207" s="118"/>
      <c r="L207" s="44"/>
      <c r="M207" s="118"/>
      <c r="N207" s="44"/>
      <c r="O207" s="118"/>
      <c r="P207" s="44"/>
      <c r="Q207" s="118"/>
    </row>
    <row r="208" spans="2:18" x14ac:dyDescent="0.2">
      <c r="B208" s="283" t="s">
        <v>114</v>
      </c>
      <c r="C208" s="284"/>
      <c r="D208" s="44"/>
      <c r="E208" s="118"/>
      <c r="F208" s="44"/>
      <c r="G208" s="118"/>
      <c r="H208" s="44"/>
      <c r="I208" s="66"/>
      <c r="J208" s="44"/>
      <c r="K208" s="118"/>
      <c r="L208" s="44"/>
      <c r="M208" s="118"/>
      <c r="N208" s="44"/>
      <c r="O208" s="118"/>
      <c r="P208" s="44"/>
      <c r="Q208" s="118"/>
    </row>
    <row r="209" spans="2:17" x14ac:dyDescent="0.2">
      <c r="B209" s="283" t="s">
        <v>115</v>
      </c>
      <c r="C209" s="284"/>
      <c r="D209" s="44"/>
      <c r="E209" s="118"/>
      <c r="F209" s="44"/>
      <c r="G209" s="118"/>
      <c r="H209" s="44"/>
      <c r="I209" s="66"/>
      <c r="J209" s="44"/>
      <c r="K209" s="118"/>
      <c r="L209" s="44"/>
      <c r="M209" s="118"/>
      <c r="N209" s="44"/>
      <c r="O209" s="118"/>
      <c r="P209" s="44"/>
      <c r="Q209" s="118"/>
    </row>
    <row r="210" spans="2:17" x14ac:dyDescent="0.2">
      <c r="B210" s="283" t="s">
        <v>120</v>
      </c>
      <c r="C210" s="284"/>
      <c r="D210" s="44"/>
      <c r="E210" s="118"/>
      <c r="F210" s="44"/>
      <c r="G210" s="118"/>
      <c r="H210" s="44"/>
      <c r="I210" s="66"/>
      <c r="J210" s="44"/>
      <c r="K210" s="118"/>
      <c r="L210" s="44"/>
      <c r="M210" s="118"/>
      <c r="N210" s="44"/>
      <c r="O210" s="118"/>
      <c r="P210" s="44"/>
      <c r="Q210" s="118"/>
    </row>
    <row r="211" spans="2:17" x14ac:dyDescent="0.2">
      <c r="B211" s="283" t="s">
        <v>121</v>
      </c>
      <c r="C211" s="284"/>
      <c r="D211" s="44"/>
      <c r="E211" s="118"/>
      <c r="F211" s="44"/>
      <c r="G211" s="118"/>
      <c r="H211" s="44"/>
      <c r="I211" s="66"/>
      <c r="J211" s="44"/>
      <c r="K211" s="118"/>
      <c r="L211" s="44"/>
      <c r="M211" s="118"/>
      <c r="N211" s="44"/>
      <c r="O211" s="118"/>
      <c r="P211" s="44"/>
      <c r="Q211" s="118"/>
    </row>
    <row r="212" spans="2:17" x14ac:dyDescent="0.2">
      <c r="B212" s="283" t="s">
        <v>122</v>
      </c>
      <c r="C212" s="284"/>
      <c r="D212" s="44"/>
      <c r="E212" s="118"/>
      <c r="F212" s="44"/>
      <c r="G212" s="118"/>
      <c r="H212" s="44"/>
      <c r="I212" s="66"/>
      <c r="J212" s="44"/>
      <c r="K212" s="118"/>
      <c r="L212" s="44"/>
      <c r="M212" s="118"/>
      <c r="N212" s="44"/>
      <c r="O212" s="118"/>
      <c r="P212" s="44"/>
      <c r="Q212" s="118"/>
    </row>
    <row r="213" spans="2:17" x14ac:dyDescent="0.2">
      <c r="B213" s="283" t="s">
        <v>116</v>
      </c>
      <c r="C213" s="284"/>
      <c r="D213" s="44"/>
      <c r="E213" s="118"/>
      <c r="F213" s="44"/>
      <c r="G213" s="118"/>
      <c r="H213" s="44"/>
      <c r="I213" s="66"/>
      <c r="J213" s="44"/>
      <c r="K213" s="118"/>
      <c r="L213" s="44"/>
      <c r="M213" s="118"/>
      <c r="N213" s="44"/>
      <c r="O213" s="118"/>
      <c r="P213" s="44"/>
      <c r="Q213" s="118"/>
    </row>
    <row r="214" spans="2:17" x14ac:dyDescent="0.2">
      <c r="B214" s="283" t="s">
        <v>117</v>
      </c>
      <c r="C214" s="284"/>
      <c r="D214" s="44"/>
      <c r="E214" s="118"/>
      <c r="F214" s="44"/>
      <c r="G214" s="118"/>
      <c r="H214" s="44"/>
      <c r="I214" s="66"/>
      <c r="J214" s="44"/>
      <c r="K214" s="118"/>
      <c r="L214" s="44"/>
      <c r="M214" s="118"/>
      <c r="N214" s="44"/>
      <c r="O214" s="118"/>
      <c r="P214" s="44"/>
      <c r="Q214" s="118"/>
    </row>
    <row r="215" spans="2:17" x14ac:dyDescent="0.2">
      <c r="B215" s="283" t="s">
        <v>124</v>
      </c>
      <c r="C215" s="284"/>
      <c r="D215" s="44"/>
      <c r="E215" s="118"/>
      <c r="F215" s="44"/>
      <c r="G215" s="118"/>
      <c r="H215" s="44"/>
      <c r="I215" s="66"/>
      <c r="J215" s="44"/>
      <c r="K215" s="118"/>
      <c r="L215" s="44"/>
      <c r="M215" s="118"/>
      <c r="N215" s="44"/>
      <c r="O215" s="118"/>
      <c r="P215" s="44"/>
      <c r="Q215" s="118"/>
    </row>
    <row r="216" spans="2:17" x14ac:dyDescent="0.2">
      <c r="B216" s="283" t="s">
        <v>153</v>
      </c>
      <c r="C216" s="284"/>
      <c r="D216" s="44"/>
      <c r="E216" s="118"/>
      <c r="F216" s="44"/>
      <c r="G216" s="118"/>
      <c r="H216" s="44"/>
      <c r="I216" s="66"/>
      <c r="J216" s="44"/>
      <c r="K216" s="118"/>
      <c r="L216" s="44"/>
      <c r="M216" s="118"/>
      <c r="N216" s="44"/>
      <c r="O216" s="118"/>
      <c r="P216" s="44"/>
      <c r="Q216" s="118"/>
    </row>
    <row r="217" spans="2:17" x14ac:dyDescent="0.2">
      <c r="B217" s="283" t="s">
        <v>118</v>
      </c>
      <c r="C217" s="284"/>
      <c r="D217" s="44"/>
      <c r="E217" s="118"/>
      <c r="F217" s="44"/>
      <c r="G217" s="118"/>
      <c r="H217" s="44"/>
      <c r="I217" s="66"/>
      <c r="J217" s="44"/>
      <c r="K217" s="118"/>
      <c r="L217" s="44"/>
      <c r="M217" s="118"/>
      <c r="N217" s="44"/>
      <c r="O217" s="118"/>
      <c r="P217" s="44"/>
      <c r="Q217" s="118"/>
    </row>
    <row r="218" spans="2:17" x14ac:dyDescent="0.2">
      <c r="B218" s="283" t="s">
        <v>119</v>
      </c>
      <c r="C218" s="284"/>
      <c r="D218" s="44"/>
      <c r="E218" s="118"/>
      <c r="F218" s="44"/>
      <c r="G218" s="118"/>
      <c r="H218" s="44"/>
      <c r="I218" s="66"/>
      <c r="J218" s="44"/>
      <c r="K218" s="118"/>
      <c r="L218" s="44"/>
      <c r="M218" s="118"/>
      <c r="N218" s="44"/>
      <c r="O218" s="118"/>
      <c r="P218" s="44"/>
      <c r="Q218" s="118"/>
    </row>
    <row r="219" spans="2:17" x14ac:dyDescent="0.2">
      <c r="B219" s="283" t="s">
        <v>123</v>
      </c>
      <c r="C219" s="284"/>
      <c r="D219" s="44"/>
      <c r="E219" s="118"/>
      <c r="F219" s="115"/>
      <c r="G219" s="118"/>
      <c r="H219" s="44"/>
      <c r="I219" s="66"/>
      <c r="J219" s="44"/>
      <c r="K219" s="118"/>
      <c r="L219" s="44"/>
      <c r="M219" s="118"/>
      <c r="N219" s="44"/>
      <c r="O219" s="118"/>
      <c r="P219" s="44"/>
      <c r="Q219" s="118"/>
    </row>
    <row r="220" spans="2:17" x14ac:dyDescent="0.2">
      <c r="B220" s="283" t="s">
        <v>126</v>
      </c>
      <c r="C220" s="284"/>
      <c r="D220" s="44"/>
      <c r="E220" s="118"/>
      <c r="F220" s="44"/>
      <c r="G220" s="118"/>
      <c r="H220" s="44"/>
      <c r="I220" s="66"/>
      <c r="J220" s="44"/>
      <c r="K220" s="118"/>
      <c r="L220" s="44"/>
      <c r="M220" s="118"/>
      <c r="N220" s="44"/>
      <c r="O220" s="118"/>
      <c r="P220" s="44"/>
      <c r="Q220" s="118"/>
    </row>
    <row r="221" spans="2:17" ht="13.8" thickBot="1" x14ac:dyDescent="0.25">
      <c r="B221" s="281" t="s">
        <v>125</v>
      </c>
      <c r="C221" s="282"/>
      <c r="D221" s="49"/>
      <c r="E221" s="119"/>
      <c r="F221" s="49"/>
      <c r="G221" s="119"/>
      <c r="H221" s="49"/>
      <c r="I221" s="121"/>
      <c r="J221" s="49"/>
      <c r="K221" s="119"/>
      <c r="L221" s="49"/>
      <c r="M221" s="119"/>
      <c r="N221" s="49"/>
      <c r="O221" s="119"/>
      <c r="P221" s="49"/>
      <c r="Q221" s="119"/>
    </row>
    <row r="222" spans="2:17" ht="13.8" thickBot="1" x14ac:dyDescent="0.25"/>
    <row r="223" spans="2:17" ht="13.8" thickBot="1" x14ac:dyDescent="0.25">
      <c r="B223" s="285" t="s">
        <v>128</v>
      </c>
      <c r="C223" s="286"/>
      <c r="D223" s="299">
        <v>36</v>
      </c>
      <c r="E223" s="299"/>
      <c r="F223" s="299">
        <v>37</v>
      </c>
      <c r="G223" s="299"/>
      <c r="H223" s="299">
        <v>38</v>
      </c>
      <c r="I223" s="299"/>
      <c r="J223" s="297">
        <v>39</v>
      </c>
      <c r="K223" s="298"/>
      <c r="L223" s="299">
        <v>40</v>
      </c>
      <c r="M223" s="299"/>
      <c r="N223" s="299">
        <v>41</v>
      </c>
      <c r="O223" s="299"/>
      <c r="P223" s="299">
        <v>42</v>
      </c>
      <c r="Q223" s="299"/>
    </row>
    <row r="224" spans="2:17" ht="13.8" thickBot="1" x14ac:dyDescent="0.25">
      <c r="B224" s="291" t="s">
        <v>132</v>
      </c>
      <c r="C224" s="292"/>
      <c r="D224" s="297"/>
      <c r="E224" s="298"/>
      <c r="F224" s="297"/>
      <c r="G224" s="298"/>
      <c r="H224" s="297"/>
      <c r="I224" s="298"/>
      <c r="J224" s="297"/>
      <c r="K224" s="298"/>
      <c r="L224" s="297"/>
      <c r="M224" s="298"/>
      <c r="N224" s="297"/>
      <c r="O224" s="298"/>
      <c r="P224" s="297"/>
      <c r="Q224" s="298"/>
    </row>
    <row r="225" spans="2:18" ht="13.8" thickBot="1" x14ac:dyDescent="0.25">
      <c r="B225" s="293" t="s">
        <v>152</v>
      </c>
      <c r="C225" s="294"/>
      <c r="D225" s="295"/>
      <c r="E225" s="296"/>
      <c r="F225" s="295"/>
      <c r="G225" s="296"/>
      <c r="H225" s="295"/>
      <c r="I225" s="296"/>
      <c r="J225" s="295"/>
      <c r="K225" s="296"/>
      <c r="L225" s="295"/>
      <c r="M225" s="296"/>
      <c r="N225" s="295"/>
      <c r="O225" s="296"/>
      <c r="P225" s="295"/>
      <c r="Q225" s="296"/>
    </row>
    <row r="226" spans="2:18" ht="13.8" thickBot="1" x14ac:dyDescent="0.25">
      <c r="B226" s="291" t="s">
        <v>131</v>
      </c>
      <c r="C226" s="292"/>
      <c r="D226" s="295"/>
      <c r="E226" s="296"/>
      <c r="F226" s="295"/>
      <c r="G226" s="296"/>
      <c r="H226" s="295"/>
      <c r="I226" s="296"/>
      <c r="J226" s="295"/>
      <c r="K226" s="296"/>
      <c r="L226" s="295"/>
      <c r="M226" s="296"/>
      <c r="N226" s="295"/>
      <c r="O226" s="296"/>
      <c r="P226" s="295"/>
      <c r="Q226" s="296"/>
    </row>
    <row r="227" spans="2:18" ht="13.8" thickBot="1" x14ac:dyDescent="0.25">
      <c r="B227" s="293" t="s">
        <v>274</v>
      </c>
      <c r="C227" s="294"/>
      <c r="D227" s="289"/>
      <c r="E227" s="290"/>
      <c r="F227" s="289"/>
      <c r="G227" s="290"/>
      <c r="H227" s="289"/>
      <c r="I227" s="290"/>
      <c r="J227" s="289"/>
      <c r="K227" s="290"/>
      <c r="L227" s="289"/>
      <c r="M227" s="290"/>
      <c r="N227" s="289"/>
      <c r="O227" s="290"/>
      <c r="P227" s="289"/>
      <c r="Q227" s="290"/>
      <c r="R227" s="45"/>
    </row>
    <row r="228" spans="2:18" ht="13.8" thickBot="1" x14ac:dyDescent="0.25">
      <c r="B228" s="291" t="s">
        <v>133</v>
      </c>
      <c r="C228" s="292"/>
      <c r="D228" s="295"/>
      <c r="E228" s="296"/>
      <c r="F228" s="295"/>
      <c r="G228" s="296"/>
      <c r="H228" s="295"/>
      <c r="I228" s="296"/>
      <c r="J228" s="295"/>
      <c r="K228" s="296"/>
      <c r="L228" s="295"/>
      <c r="M228" s="296"/>
      <c r="N228" s="295"/>
      <c r="O228" s="296"/>
      <c r="P228" s="295"/>
      <c r="Q228" s="296"/>
    </row>
    <row r="229" spans="2:18" ht="13.8" thickBot="1" x14ac:dyDescent="0.25">
      <c r="B229" s="293" t="s">
        <v>275</v>
      </c>
      <c r="C229" s="294"/>
      <c r="D229" s="289"/>
      <c r="E229" s="290"/>
      <c r="F229" s="289"/>
      <c r="G229" s="290"/>
      <c r="H229" s="289"/>
      <c r="I229" s="290"/>
      <c r="J229" s="289"/>
      <c r="K229" s="290"/>
      <c r="L229" s="289"/>
      <c r="M229" s="290"/>
      <c r="N229" s="289"/>
      <c r="O229" s="290"/>
      <c r="P229" s="289"/>
      <c r="Q229" s="290"/>
      <c r="R229" s="45"/>
    </row>
    <row r="230" spans="2:18" ht="13.8" thickBot="1" x14ac:dyDescent="0.25">
      <c r="B230" s="293" t="s">
        <v>279</v>
      </c>
      <c r="C230" s="294"/>
      <c r="D230" s="289"/>
      <c r="E230" s="290"/>
      <c r="F230" s="289"/>
      <c r="G230" s="290"/>
      <c r="H230" s="289"/>
      <c r="I230" s="290"/>
      <c r="J230" s="289"/>
      <c r="K230" s="290"/>
      <c r="L230" s="289"/>
      <c r="M230" s="290"/>
      <c r="N230" s="289"/>
      <c r="O230" s="290"/>
      <c r="P230" s="289"/>
      <c r="Q230" s="290"/>
      <c r="R230" s="45"/>
    </row>
    <row r="231" spans="2:18" ht="13.8" thickBot="1" x14ac:dyDescent="0.25">
      <c r="B231" s="291" t="s">
        <v>231</v>
      </c>
      <c r="C231" s="292"/>
      <c r="D231" s="289"/>
      <c r="E231" s="290"/>
      <c r="F231" s="289"/>
      <c r="G231" s="290"/>
      <c r="H231" s="289"/>
      <c r="I231" s="290"/>
      <c r="J231" s="289"/>
      <c r="K231" s="290"/>
      <c r="L231" s="289"/>
      <c r="M231" s="290"/>
      <c r="N231" s="289"/>
      <c r="O231" s="290"/>
      <c r="P231" s="289"/>
      <c r="Q231" s="290"/>
      <c r="R231" s="45"/>
    </row>
    <row r="232" spans="2:18" ht="13.8" thickBot="1" x14ac:dyDescent="0.25">
      <c r="B232" s="285"/>
      <c r="C232" s="286"/>
      <c r="D232" s="46" t="s">
        <v>129</v>
      </c>
      <c r="E232" s="47" t="s">
        <v>127</v>
      </c>
      <c r="F232" s="46" t="s">
        <v>129</v>
      </c>
      <c r="G232" s="47" t="s">
        <v>127</v>
      </c>
      <c r="H232" s="46" t="s">
        <v>129</v>
      </c>
      <c r="I232" s="47" t="s">
        <v>127</v>
      </c>
      <c r="J232" s="46" t="s">
        <v>129</v>
      </c>
      <c r="K232" s="47" t="s">
        <v>127</v>
      </c>
      <c r="L232" s="46" t="s">
        <v>129</v>
      </c>
      <c r="M232" s="47" t="s">
        <v>127</v>
      </c>
      <c r="N232" s="46" t="s">
        <v>129</v>
      </c>
      <c r="O232" s="47" t="s">
        <v>127</v>
      </c>
      <c r="P232" s="46" t="s">
        <v>129</v>
      </c>
      <c r="Q232" s="48" t="s">
        <v>127</v>
      </c>
    </row>
    <row r="233" spans="2:18" x14ac:dyDescent="0.2">
      <c r="B233" s="287" t="s">
        <v>104</v>
      </c>
      <c r="C233" s="288"/>
      <c r="D233" s="114"/>
      <c r="E233" s="117"/>
      <c r="F233" s="114"/>
      <c r="G233" s="117"/>
      <c r="H233" s="114"/>
      <c r="I233" s="117"/>
      <c r="J233" s="114"/>
      <c r="K233" s="117"/>
      <c r="L233" s="114"/>
      <c r="M233" s="117"/>
      <c r="N233" s="114"/>
      <c r="O233" s="117"/>
      <c r="P233" s="114"/>
      <c r="Q233" s="117"/>
    </row>
    <row r="234" spans="2:18" x14ac:dyDescent="0.2">
      <c r="B234" s="283" t="s">
        <v>105</v>
      </c>
      <c r="C234" s="284"/>
      <c r="D234" s="44"/>
      <c r="E234" s="118"/>
      <c r="F234" s="44"/>
      <c r="G234" s="118"/>
      <c r="H234" s="44"/>
      <c r="I234" s="118"/>
      <c r="J234" s="44"/>
      <c r="K234" s="118"/>
      <c r="L234" s="44"/>
      <c r="M234" s="118"/>
      <c r="N234" s="44"/>
      <c r="O234" s="118"/>
      <c r="P234" s="44"/>
      <c r="Q234" s="118"/>
    </row>
    <row r="235" spans="2:18" x14ac:dyDescent="0.2">
      <c r="B235" s="283" t="s">
        <v>110</v>
      </c>
      <c r="C235" s="284"/>
      <c r="D235" s="44"/>
      <c r="E235" s="118"/>
      <c r="F235" s="44"/>
      <c r="G235" s="118"/>
      <c r="H235" s="44"/>
      <c r="I235" s="118"/>
      <c r="J235" s="44"/>
      <c r="K235" s="118"/>
      <c r="L235" s="44"/>
      <c r="M235" s="118"/>
      <c r="N235" s="44"/>
      <c r="O235" s="118"/>
      <c r="P235" s="44"/>
      <c r="Q235" s="118"/>
    </row>
    <row r="236" spans="2:18" x14ac:dyDescent="0.2">
      <c r="B236" s="283" t="s">
        <v>111</v>
      </c>
      <c r="C236" s="284"/>
      <c r="D236" s="44"/>
      <c r="E236" s="118"/>
      <c r="F236" s="44"/>
      <c r="G236" s="118"/>
      <c r="H236" s="44"/>
      <c r="I236" s="118"/>
      <c r="J236" s="44"/>
      <c r="K236" s="118"/>
      <c r="L236" s="44"/>
      <c r="M236" s="118"/>
      <c r="N236" s="44"/>
      <c r="O236" s="118"/>
      <c r="P236" s="44"/>
      <c r="Q236" s="118"/>
    </row>
    <row r="237" spans="2:18" x14ac:dyDescent="0.2">
      <c r="B237" s="283" t="s">
        <v>106</v>
      </c>
      <c r="C237" s="284"/>
      <c r="D237" s="44"/>
      <c r="E237" s="118"/>
      <c r="F237" s="44"/>
      <c r="G237" s="118"/>
      <c r="H237" s="44"/>
      <c r="I237" s="118"/>
      <c r="J237" s="44"/>
      <c r="K237" s="118"/>
      <c r="L237" s="44"/>
      <c r="M237" s="118"/>
      <c r="N237" s="44"/>
      <c r="O237" s="118"/>
      <c r="P237" s="44"/>
      <c r="Q237" s="118"/>
    </row>
    <row r="238" spans="2:18" x14ac:dyDescent="0.2">
      <c r="B238" s="283" t="s">
        <v>112</v>
      </c>
      <c r="C238" s="284"/>
      <c r="D238" s="44"/>
      <c r="E238" s="118"/>
      <c r="F238" s="44"/>
      <c r="G238" s="118"/>
      <c r="H238" s="44"/>
      <c r="I238" s="118"/>
      <c r="J238" s="44"/>
      <c r="K238" s="118"/>
      <c r="L238" s="44"/>
      <c r="M238" s="118"/>
      <c r="N238" s="44"/>
      <c r="O238" s="118"/>
      <c r="P238" s="44"/>
      <c r="Q238" s="118"/>
    </row>
    <row r="239" spans="2:18" x14ac:dyDescent="0.2">
      <c r="B239" s="283" t="s">
        <v>107</v>
      </c>
      <c r="C239" s="284"/>
      <c r="D239" s="44"/>
      <c r="E239" s="118"/>
      <c r="F239" s="44"/>
      <c r="G239" s="118"/>
      <c r="H239" s="44"/>
      <c r="I239" s="118"/>
      <c r="J239" s="44"/>
      <c r="K239" s="118"/>
      <c r="L239" s="44"/>
      <c r="M239" s="118"/>
      <c r="N239" s="44"/>
      <c r="O239" s="118"/>
      <c r="P239" s="44"/>
      <c r="Q239" s="118"/>
    </row>
    <row r="240" spans="2:18" x14ac:dyDescent="0.2">
      <c r="B240" s="283" t="s">
        <v>108</v>
      </c>
      <c r="C240" s="284"/>
      <c r="D240" s="44"/>
      <c r="E240" s="118"/>
      <c r="F240" s="44"/>
      <c r="G240" s="118"/>
      <c r="H240" s="44"/>
      <c r="I240" s="118"/>
      <c r="J240" s="44"/>
      <c r="K240" s="118"/>
      <c r="L240" s="44"/>
      <c r="M240" s="118"/>
      <c r="N240" s="44"/>
      <c r="O240" s="118"/>
      <c r="P240" s="44"/>
      <c r="Q240" s="118"/>
    </row>
    <row r="241" spans="2:17" x14ac:dyDescent="0.2">
      <c r="B241" s="283" t="s">
        <v>113</v>
      </c>
      <c r="C241" s="284"/>
      <c r="D241" s="44"/>
      <c r="E241" s="118"/>
      <c r="F241" s="44"/>
      <c r="G241" s="118"/>
      <c r="H241" s="44"/>
      <c r="I241" s="118"/>
      <c r="J241" s="44"/>
      <c r="K241" s="118"/>
      <c r="L241" s="44"/>
      <c r="M241" s="118"/>
      <c r="N241" s="44"/>
      <c r="O241" s="118"/>
      <c r="P241" s="44"/>
      <c r="Q241" s="118"/>
    </row>
    <row r="242" spans="2:17" x14ac:dyDescent="0.2">
      <c r="B242" s="283" t="s">
        <v>109</v>
      </c>
      <c r="C242" s="284"/>
      <c r="D242" s="44"/>
      <c r="E242" s="118"/>
      <c r="F242" s="44"/>
      <c r="G242" s="118"/>
      <c r="H242" s="44"/>
      <c r="I242" s="118"/>
      <c r="J242" s="44"/>
      <c r="K242" s="118"/>
      <c r="L242" s="44"/>
      <c r="M242" s="118"/>
      <c r="N242" s="44"/>
      <c r="O242" s="118"/>
      <c r="P242" s="44"/>
      <c r="Q242" s="118"/>
    </row>
    <row r="243" spans="2:17" x14ac:dyDescent="0.2">
      <c r="B243" s="283" t="s">
        <v>114</v>
      </c>
      <c r="C243" s="284"/>
      <c r="D243" s="44"/>
      <c r="E243" s="118"/>
      <c r="F243" s="44"/>
      <c r="G243" s="118"/>
      <c r="H243" s="44"/>
      <c r="I243" s="118"/>
      <c r="J243" s="44"/>
      <c r="K243" s="118"/>
      <c r="L243" s="44"/>
      <c r="M243" s="118"/>
      <c r="N243" s="44"/>
      <c r="O243" s="118"/>
      <c r="P243" s="44"/>
      <c r="Q243" s="118"/>
    </row>
    <row r="244" spans="2:17" x14ac:dyDescent="0.2">
      <c r="B244" s="283" t="s">
        <v>115</v>
      </c>
      <c r="C244" s="284"/>
      <c r="D244" s="44"/>
      <c r="E244" s="118"/>
      <c r="F244" s="44"/>
      <c r="G244" s="118"/>
      <c r="H244" s="44"/>
      <c r="I244" s="118"/>
      <c r="J244" s="44"/>
      <c r="K244" s="118"/>
      <c r="L244" s="44"/>
      <c r="M244" s="118"/>
      <c r="N244" s="44"/>
      <c r="O244" s="118"/>
      <c r="P244" s="44"/>
      <c r="Q244" s="118"/>
    </row>
    <row r="245" spans="2:17" x14ac:dyDescent="0.2">
      <c r="B245" s="283" t="s">
        <v>120</v>
      </c>
      <c r="C245" s="284"/>
      <c r="D245" s="44"/>
      <c r="E245" s="118"/>
      <c r="F245" s="44"/>
      <c r="G245" s="118"/>
      <c r="H245" s="44"/>
      <c r="I245" s="118"/>
      <c r="J245" s="44"/>
      <c r="K245" s="118"/>
      <c r="L245" s="44"/>
      <c r="M245" s="118"/>
      <c r="N245" s="44"/>
      <c r="O245" s="118"/>
      <c r="P245" s="44"/>
      <c r="Q245" s="118"/>
    </row>
    <row r="246" spans="2:17" x14ac:dyDescent="0.2">
      <c r="B246" s="283" t="s">
        <v>121</v>
      </c>
      <c r="C246" s="284"/>
      <c r="D246" s="44"/>
      <c r="E246" s="118"/>
      <c r="F246" s="44"/>
      <c r="G246" s="118"/>
      <c r="H246" s="44"/>
      <c r="I246" s="118"/>
      <c r="J246" s="44"/>
      <c r="K246" s="118"/>
      <c r="L246" s="44"/>
      <c r="M246" s="118"/>
      <c r="N246" s="44"/>
      <c r="O246" s="118"/>
      <c r="P246" s="44"/>
      <c r="Q246" s="118"/>
    </row>
    <row r="247" spans="2:17" x14ac:dyDescent="0.2">
      <c r="B247" s="283" t="s">
        <v>122</v>
      </c>
      <c r="C247" s="284"/>
      <c r="D247" s="44"/>
      <c r="E247" s="118"/>
      <c r="F247" s="44"/>
      <c r="G247" s="118"/>
      <c r="H247" s="44"/>
      <c r="I247" s="118"/>
      <c r="J247" s="44"/>
      <c r="K247" s="118"/>
      <c r="L247" s="44"/>
      <c r="M247" s="118"/>
      <c r="N247" s="44"/>
      <c r="O247" s="118"/>
      <c r="P247" s="44"/>
      <c r="Q247" s="118"/>
    </row>
    <row r="248" spans="2:17" x14ac:dyDescent="0.2">
      <c r="B248" s="283" t="s">
        <v>116</v>
      </c>
      <c r="C248" s="284"/>
      <c r="D248" s="44"/>
      <c r="E248" s="118"/>
      <c r="F248" s="44"/>
      <c r="G248" s="118"/>
      <c r="H248" s="44"/>
      <c r="I248" s="118"/>
      <c r="J248" s="44"/>
      <c r="K248" s="118"/>
      <c r="L248" s="44"/>
      <c r="M248" s="118"/>
      <c r="N248" s="44"/>
      <c r="O248" s="118"/>
      <c r="P248" s="44"/>
      <c r="Q248" s="118"/>
    </row>
    <row r="249" spans="2:17" x14ac:dyDescent="0.2">
      <c r="B249" s="283" t="s">
        <v>117</v>
      </c>
      <c r="C249" s="284"/>
      <c r="D249" s="44"/>
      <c r="E249" s="118"/>
      <c r="F249" s="44"/>
      <c r="G249" s="118"/>
      <c r="H249" s="44"/>
      <c r="I249" s="118"/>
      <c r="J249" s="44"/>
      <c r="K249" s="118"/>
      <c r="L249" s="44"/>
      <c r="M249" s="118"/>
      <c r="N249" s="44"/>
      <c r="O249" s="118"/>
      <c r="P249" s="44"/>
      <c r="Q249" s="118"/>
    </row>
    <row r="250" spans="2:17" x14ac:dyDescent="0.2">
      <c r="B250" s="283" t="s">
        <v>124</v>
      </c>
      <c r="C250" s="284"/>
      <c r="D250" s="44"/>
      <c r="E250" s="118"/>
      <c r="F250" s="44"/>
      <c r="G250" s="118"/>
      <c r="H250" s="44"/>
      <c r="I250" s="118"/>
      <c r="J250" s="44"/>
      <c r="K250" s="118"/>
      <c r="L250" s="44"/>
      <c r="M250" s="118"/>
      <c r="N250" s="44"/>
      <c r="O250" s="118"/>
      <c r="P250" s="44"/>
      <c r="Q250" s="118"/>
    </row>
    <row r="251" spans="2:17" x14ac:dyDescent="0.2">
      <c r="B251" s="283" t="s">
        <v>153</v>
      </c>
      <c r="C251" s="284"/>
      <c r="D251" s="44"/>
      <c r="E251" s="118"/>
      <c r="F251" s="44"/>
      <c r="G251" s="118"/>
      <c r="H251" s="44"/>
      <c r="I251" s="118"/>
      <c r="J251" s="44"/>
      <c r="K251" s="118"/>
      <c r="L251" s="44"/>
      <c r="M251" s="118"/>
      <c r="N251" s="44"/>
      <c r="O251" s="118"/>
      <c r="P251" s="44"/>
      <c r="Q251" s="118"/>
    </row>
    <row r="252" spans="2:17" x14ac:dyDescent="0.2">
      <c r="B252" s="283" t="s">
        <v>118</v>
      </c>
      <c r="C252" s="284"/>
      <c r="D252" s="44"/>
      <c r="E252" s="118"/>
      <c r="F252" s="44"/>
      <c r="G252" s="118"/>
      <c r="H252" s="44"/>
      <c r="I252" s="118"/>
      <c r="J252" s="44"/>
      <c r="K252" s="118"/>
      <c r="L252" s="44"/>
      <c r="M252" s="118"/>
      <c r="N252" s="44"/>
      <c r="O252" s="118"/>
      <c r="P252" s="44"/>
      <c r="Q252" s="118"/>
    </row>
    <row r="253" spans="2:17" x14ac:dyDescent="0.2">
      <c r="B253" s="283" t="s">
        <v>119</v>
      </c>
      <c r="C253" s="284"/>
      <c r="D253" s="44"/>
      <c r="E253" s="118"/>
      <c r="F253" s="44"/>
      <c r="G253" s="118"/>
      <c r="H253" s="44"/>
      <c r="I253" s="118"/>
      <c r="J253" s="44"/>
      <c r="K253" s="118"/>
      <c r="L253" s="44"/>
      <c r="M253" s="118"/>
      <c r="N253" s="44"/>
      <c r="O253" s="118"/>
      <c r="P253" s="44"/>
      <c r="Q253" s="118"/>
    </row>
    <row r="254" spans="2:17" x14ac:dyDescent="0.2">
      <c r="B254" s="283" t="s">
        <v>123</v>
      </c>
      <c r="C254" s="284"/>
      <c r="D254" s="44"/>
      <c r="E254" s="118"/>
      <c r="F254" s="115"/>
      <c r="G254" s="118"/>
      <c r="H254" s="44"/>
      <c r="I254" s="118"/>
      <c r="J254" s="44"/>
      <c r="K254" s="118"/>
      <c r="L254" s="44"/>
      <c r="M254" s="118"/>
      <c r="N254" s="44"/>
      <c r="O254" s="118"/>
      <c r="P254" s="44"/>
      <c r="Q254" s="118"/>
    </row>
    <row r="255" spans="2:17" x14ac:dyDescent="0.2">
      <c r="B255" s="283" t="s">
        <v>126</v>
      </c>
      <c r="C255" s="284"/>
      <c r="D255" s="44"/>
      <c r="E255" s="118"/>
      <c r="F255" s="44"/>
      <c r="G255" s="118"/>
      <c r="H255" s="44"/>
      <c r="I255" s="118"/>
      <c r="J255" s="44"/>
      <c r="K255" s="118"/>
      <c r="L255" s="44"/>
      <c r="M255" s="118"/>
      <c r="N255" s="44"/>
      <c r="O255" s="118"/>
      <c r="P255" s="44"/>
      <c r="Q255" s="118"/>
    </row>
    <row r="256" spans="2:17" ht="13.8" thickBot="1" x14ac:dyDescent="0.25">
      <c r="B256" s="281" t="s">
        <v>125</v>
      </c>
      <c r="C256" s="282"/>
      <c r="D256" s="49"/>
      <c r="E256" s="119"/>
      <c r="F256" s="49"/>
      <c r="G256" s="119"/>
      <c r="H256" s="49"/>
      <c r="I256" s="119"/>
      <c r="J256" s="49"/>
      <c r="K256" s="119"/>
      <c r="L256" s="49"/>
      <c r="M256" s="119"/>
      <c r="N256" s="49"/>
      <c r="O256" s="119"/>
      <c r="P256" s="49"/>
      <c r="Q256" s="119"/>
    </row>
    <row r="257" spans="2:18" ht="13.8" thickBot="1" x14ac:dyDescent="0.25"/>
    <row r="258" spans="2:18" ht="13.8" thickBot="1" x14ac:dyDescent="0.25">
      <c r="B258" s="285" t="s">
        <v>128</v>
      </c>
      <c r="C258" s="286"/>
      <c r="D258" s="299">
        <v>43</v>
      </c>
      <c r="E258" s="299"/>
      <c r="F258" s="299">
        <v>44</v>
      </c>
      <c r="G258" s="299"/>
      <c r="H258" s="299">
        <v>45</v>
      </c>
      <c r="I258" s="299"/>
      <c r="J258" s="297">
        <v>46</v>
      </c>
      <c r="K258" s="298"/>
      <c r="L258" s="299">
        <v>47</v>
      </c>
      <c r="M258" s="299"/>
      <c r="N258" s="299">
        <v>48</v>
      </c>
      <c r="O258" s="299"/>
      <c r="P258" s="299">
        <v>49</v>
      </c>
      <c r="Q258" s="299"/>
    </row>
    <row r="259" spans="2:18" ht="13.8" thickBot="1" x14ac:dyDescent="0.25">
      <c r="B259" s="291" t="s">
        <v>132</v>
      </c>
      <c r="C259" s="292"/>
      <c r="D259" s="297"/>
      <c r="E259" s="298"/>
      <c r="F259" s="297"/>
      <c r="G259" s="298"/>
      <c r="H259" s="297"/>
      <c r="I259" s="298"/>
      <c r="J259" s="297"/>
      <c r="K259" s="298"/>
      <c r="L259" s="297"/>
      <c r="M259" s="298"/>
      <c r="N259" s="297"/>
      <c r="O259" s="298"/>
      <c r="P259" s="297"/>
      <c r="Q259" s="298"/>
    </row>
    <row r="260" spans="2:18" ht="13.8" thickBot="1" x14ac:dyDescent="0.25">
      <c r="B260" s="293" t="s">
        <v>152</v>
      </c>
      <c r="C260" s="294"/>
      <c r="D260" s="295"/>
      <c r="E260" s="296"/>
      <c r="F260" s="295"/>
      <c r="G260" s="296"/>
      <c r="H260" s="295"/>
      <c r="I260" s="296"/>
      <c r="J260" s="295"/>
      <c r="K260" s="296"/>
      <c r="L260" s="295"/>
      <c r="M260" s="296"/>
      <c r="N260" s="295"/>
      <c r="O260" s="296"/>
      <c r="P260" s="295"/>
      <c r="Q260" s="296"/>
    </row>
    <row r="261" spans="2:18" ht="13.8" thickBot="1" x14ac:dyDescent="0.25">
      <c r="B261" s="291" t="s">
        <v>131</v>
      </c>
      <c r="C261" s="292"/>
      <c r="D261" s="295"/>
      <c r="E261" s="296"/>
      <c r="F261" s="295"/>
      <c r="G261" s="296"/>
      <c r="H261" s="295"/>
      <c r="I261" s="296"/>
      <c r="J261" s="295"/>
      <c r="K261" s="296"/>
      <c r="L261" s="295"/>
      <c r="M261" s="296"/>
      <c r="N261" s="295"/>
      <c r="O261" s="296"/>
      <c r="P261" s="295"/>
      <c r="Q261" s="296"/>
    </row>
    <row r="262" spans="2:18" ht="13.8" thickBot="1" x14ac:dyDescent="0.25">
      <c r="B262" s="293" t="s">
        <v>274</v>
      </c>
      <c r="C262" s="294"/>
      <c r="D262" s="289"/>
      <c r="E262" s="290"/>
      <c r="F262" s="289"/>
      <c r="G262" s="290"/>
      <c r="H262" s="289"/>
      <c r="I262" s="290"/>
      <c r="J262" s="289"/>
      <c r="K262" s="290"/>
      <c r="L262" s="289"/>
      <c r="M262" s="290"/>
      <c r="N262" s="289"/>
      <c r="O262" s="290"/>
      <c r="P262" s="289"/>
      <c r="Q262" s="290"/>
      <c r="R262" s="45"/>
    </row>
    <row r="263" spans="2:18" ht="13.8" thickBot="1" x14ac:dyDescent="0.25">
      <c r="B263" s="291" t="s">
        <v>133</v>
      </c>
      <c r="C263" s="292"/>
      <c r="D263" s="295"/>
      <c r="E263" s="296"/>
      <c r="F263" s="295"/>
      <c r="G263" s="296"/>
      <c r="H263" s="295"/>
      <c r="I263" s="296"/>
      <c r="J263" s="295"/>
      <c r="K263" s="296"/>
      <c r="L263" s="295"/>
      <c r="M263" s="296"/>
      <c r="N263" s="295"/>
      <c r="O263" s="296"/>
      <c r="P263" s="295"/>
      <c r="Q263" s="296"/>
    </row>
    <row r="264" spans="2:18" ht="13.8" thickBot="1" x14ac:dyDescent="0.25">
      <c r="B264" s="293" t="s">
        <v>275</v>
      </c>
      <c r="C264" s="294"/>
      <c r="D264" s="289"/>
      <c r="E264" s="290"/>
      <c r="F264" s="289"/>
      <c r="G264" s="290"/>
      <c r="H264" s="289"/>
      <c r="I264" s="290"/>
      <c r="J264" s="289"/>
      <c r="K264" s="290"/>
      <c r="L264" s="289"/>
      <c r="M264" s="290"/>
      <c r="N264" s="289"/>
      <c r="O264" s="290"/>
      <c r="P264" s="289"/>
      <c r="Q264" s="290"/>
      <c r="R264" s="45"/>
    </row>
    <row r="265" spans="2:18" ht="13.8" thickBot="1" x14ac:dyDescent="0.25">
      <c r="B265" s="293" t="s">
        <v>279</v>
      </c>
      <c r="C265" s="294"/>
      <c r="D265" s="289"/>
      <c r="E265" s="290"/>
      <c r="F265" s="289"/>
      <c r="G265" s="290"/>
      <c r="H265" s="289"/>
      <c r="I265" s="290"/>
      <c r="J265" s="289"/>
      <c r="K265" s="290"/>
      <c r="L265" s="289"/>
      <c r="M265" s="290"/>
      <c r="N265" s="289"/>
      <c r="O265" s="290"/>
      <c r="P265" s="289"/>
      <c r="Q265" s="290"/>
      <c r="R265" s="45"/>
    </row>
    <row r="266" spans="2:18" ht="13.8" thickBot="1" x14ac:dyDescent="0.25">
      <c r="B266" s="291" t="s">
        <v>231</v>
      </c>
      <c r="C266" s="292"/>
      <c r="D266" s="289"/>
      <c r="E266" s="290"/>
      <c r="F266" s="289"/>
      <c r="G266" s="290"/>
      <c r="H266" s="289"/>
      <c r="I266" s="290"/>
      <c r="J266" s="289"/>
      <c r="K266" s="290"/>
      <c r="L266" s="289"/>
      <c r="M266" s="290"/>
      <c r="N266" s="289"/>
      <c r="O266" s="290"/>
      <c r="P266" s="289"/>
      <c r="Q266" s="290"/>
      <c r="R266" s="45"/>
    </row>
    <row r="267" spans="2:18" ht="13.8" thickBot="1" x14ac:dyDescent="0.25">
      <c r="B267" s="285"/>
      <c r="C267" s="286"/>
      <c r="D267" s="46" t="s">
        <v>129</v>
      </c>
      <c r="E267" s="47" t="s">
        <v>127</v>
      </c>
      <c r="F267" s="46" t="s">
        <v>129</v>
      </c>
      <c r="G267" s="47" t="s">
        <v>127</v>
      </c>
      <c r="H267" s="46" t="s">
        <v>129</v>
      </c>
      <c r="I267" s="47" t="s">
        <v>127</v>
      </c>
      <c r="J267" s="46" t="s">
        <v>129</v>
      </c>
      <c r="K267" s="47" t="s">
        <v>127</v>
      </c>
      <c r="L267" s="46" t="s">
        <v>129</v>
      </c>
      <c r="M267" s="47" t="s">
        <v>127</v>
      </c>
      <c r="N267" s="46" t="s">
        <v>129</v>
      </c>
      <c r="O267" s="47" t="s">
        <v>127</v>
      </c>
      <c r="P267" s="46" t="s">
        <v>129</v>
      </c>
      <c r="Q267" s="48" t="s">
        <v>127</v>
      </c>
    </row>
    <row r="268" spans="2:18" x14ac:dyDescent="0.2">
      <c r="B268" s="287" t="s">
        <v>104</v>
      </c>
      <c r="C268" s="288"/>
      <c r="D268" s="114"/>
      <c r="E268" s="117"/>
      <c r="F268" s="114"/>
      <c r="G268" s="117"/>
      <c r="H268" s="114"/>
      <c r="I268" s="117"/>
      <c r="J268" s="114"/>
      <c r="K268" s="117"/>
      <c r="L268" s="114"/>
      <c r="M268" s="117"/>
      <c r="N268" s="114"/>
      <c r="O268" s="117"/>
      <c r="P268" s="114"/>
      <c r="Q268" s="117"/>
    </row>
    <row r="269" spans="2:18" x14ac:dyDescent="0.2">
      <c r="B269" s="283" t="s">
        <v>105</v>
      </c>
      <c r="C269" s="284"/>
      <c r="D269" s="44"/>
      <c r="E269" s="118"/>
      <c r="F269" s="44"/>
      <c r="G269" s="118"/>
      <c r="H269" s="44"/>
      <c r="I269" s="118"/>
      <c r="J269" s="44"/>
      <c r="K269" s="118"/>
      <c r="L269" s="44"/>
      <c r="M269" s="118"/>
      <c r="N269" s="44"/>
      <c r="O269" s="118"/>
      <c r="P269" s="44"/>
      <c r="Q269" s="118"/>
    </row>
    <row r="270" spans="2:18" x14ac:dyDescent="0.2">
      <c r="B270" s="283" t="s">
        <v>110</v>
      </c>
      <c r="C270" s="284"/>
      <c r="D270" s="44"/>
      <c r="E270" s="118"/>
      <c r="F270" s="44"/>
      <c r="G270" s="118"/>
      <c r="H270" s="44"/>
      <c r="I270" s="118"/>
      <c r="J270" s="44"/>
      <c r="K270" s="118"/>
      <c r="L270" s="44"/>
      <c r="M270" s="118"/>
      <c r="N270" s="44"/>
      <c r="O270" s="118"/>
      <c r="P270" s="44"/>
      <c r="Q270" s="118"/>
    </row>
    <row r="271" spans="2:18" x14ac:dyDescent="0.2">
      <c r="B271" s="283" t="s">
        <v>111</v>
      </c>
      <c r="C271" s="284"/>
      <c r="D271" s="44"/>
      <c r="E271" s="118"/>
      <c r="F271" s="44"/>
      <c r="G271" s="118"/>
      <c r="H271" s="44"/>
      <c r="I271" s="118"/>
      <c r="J271" s="44"/>
      <c r="K271" s="118"/>
      <c r="L271" s="44"/>
      <c r="M271" s="118"/>
      <c r="N271" s="44"/>
      <c r="O271" s="118"/>
      <c r="P271" s="44"/>
      <c r="Q271" s="118"/>
    </row>
    <row r="272" spans="2:18" x14ac:dyDescent="0.2">
      <c r="B272" s="283" t="s">
        <v>106</v>
      </c>
      <c r="C272" s="284"/>
      <c r="D272" s="44"/>
      <c r="E272" s="118"/>
      <c r="F272" s="44"/>
      <c r="G272" s="118"/>
      <c r="H272" s="44"/>
      <c r="I272" s="118"/>
      <c r="J272" s="44"/>
      <c r="K272" s="118"/>
      <c r="L272" s="44"/>
      <c r="M272" s="118"/>
      <c r="N272" s="44"/>
      <c r="O272" s="118"/>
      <c r="P272" s="44"/>
      <c r="Q272" s="118"/>
    </row>
    <row r="273" spans="2:17" x14ac:dyDescent="0.2">
      <c r="B273" s="283" t="s">
        <v>112</v>
      </c>
      <c r="C273" s="284"/>
      <c r="D273" s="44"/>
      <c r="E273" s="118"/>
      <c r="F273" s="44"/>
      <c r="G273" s="118"/>
      <c r="H273" s="44"/>
      <c r="I273" s="118"/>
      <c r="J273" s="44"/>
      <c r="K273" s="118"/>
      <c r="L273" s="44"/>
      <c r="M273" s="118"/>
      <c r="N273" s="44"/>
      <c r="O273" s="118"/>
      <c r="P273" s="44"/>
      <c r="Q273" s="118"/>
    </row>
    <row r="274" spans="2:17" x14ac:dyDescent="0.2">
      <c r="B274" s="283" t="s">
        <v>107</v>
      </c>
      <c r="C274" s="284"/>
      <c r="D274" s="44"/>
      <c r="E274" s="118"/>
      <c r="F274" s="44"/>
      <c r="G274" s="118"/>
      <c r="H274" s="44"/>
      <c r="I274" s="118"/>
      <c r="J274" s="44"/>
      <c r="K274" s="118"/>
      <c r="L274" s="44"/>
      <c r="M274" s="118"/>
      <c r="N274" s="44"/>
      <c r="O274" s="118"/>
      <c r="P274" s="44"/>
      <c r="Q274" s="118"/>
    </row>
    <row r="275" spans="2:17" x14ac:dyDescent="0.2">
      <c r="B275" s="283" t="s">
        <v>108</v>
      </c>
      <c r="C275" s="284"/>
      <c r="D275" s="44"/>
      <c r="E275" s="118"/>
      <c r="F275" s="44"/>
      <c r="G275" s="118"/>
      <c r="H275" s="44"/>
      <c r="I275" s="118"/>
      <c r="J275" s="44"/>
      <c r="K275" s="118"/>
      <c r="L275" s="44"/>
      <c r="M275" s="118"/>
      <c r="N275" s="44"/>
      <c r="O275" s="118"/>
      <c r="P275" s="44"/>
      <c r="Q275" s="118"/>
    </row>
    <row r="276" spans="2:17" x14ac:dyDescent="0.2">
      <c r="B276" s="283" t="s">
        <v>113</v>
      </c>
      <c r="C276" s="284"/>
      <c r="D276" s="44"/>
      <c r="E276" s="118"/>
      <c r="F276" s="44"/>
      <c r="G276" s="118"/>
      <c r="H276" s="44"/>
      <c r="I276" s="118"/>
      <c r="J276" s="44"/>
      <c r="K276" s="118"/>
      <c r="L276" s="44"/>
      <c r="M276" s="118"/>
      <c r="N276" s="44"/>
      <c r="O276" s="118"/>
      <c r="P276" s="44"/>
      <c r="Q276" s="118"/>
    </row>
    <row r="277" spans="2:17" x14ac:dyDescent="0.2">
      <c r="B277" s="283" t="s">
        <v>109</v>
      </c>
      <c r="C277" s="284"/>
      <c r="D277" s="44"/>
      <c r="E277" s="118"/>
      <c r="F277" s="44"/>
      <c r="G277" s="118"/>
      <c r="H277" s="44"/>
      <c r="I277" s="118"/>
      <c r="J277" s="44"/>
      <c r="K277" s="118"/>
      <c r="L277" s="44"/>
      <c r="M277" s="118"/>
      <c r="N277" s="44"/>
      <c r="O277" s="118"/>
      <c r="P277" s="44"/>
      <c r="Q277" s="118"/>
    </row>
    <row r="278" spans="2:17" x14ac:dyDescent="0.2">
      <c r="B278" s="283" t="s">
        <v>114</v>
      </c>
      <c r="C278" s="284"/>
      <c r="D278" s="44"/>
      <c r="E278" s="118"/>
      <c r="F278" s="44"/>
      <c r="G278" s="118"/>
      <c r="H278" s="44"/>
      <c r="I278" s="118"/>
      <c r="J278" s="44"/>
      <c r="K278" s="118"/>
      <c r="L278" s="44"/>
      <c r="M278" s="118"/>
      <c r="N278" s="44"/>
      <c r="O278" s="118"/>
      <c r="P278" s="44"/>
      <c r="Q278" s="118"/>
    </row>
    <row r="279" spans="2:17" x14ac:dyDescent="0.2">
      <c r="B279" s="283" t="s">
        <v>115</v>
      </c>
      <c r="C279" s="284"/>
      <c r="D279" s="44"/>
      <c r="E279" s="118"/>
      <c r="F279" s="44"/>
      <c r="G279" s="118"/>
      <c r="H279" s="44"/>
      <c r="I279" s="118"/>
      <c r="J279" s="44"/>
      <c r="K279" s="118"/>
      <c r="L279" s="44"/>
      <c r="M279" s="118"/>
      <c r="N279" s="44"/>
      <c r="O279" s="118"/>
      <c r="P279" s="44"/>
      <c r="Q279" s="118"/>
    </row>
    <row r="280" spans="2:17" x14ac:dyDescent="0.2">
      <c r="B280" s="283" t="s">
        <v>120</v>
      </c>
      <c r="C280" s="284"/>
      <c r="D280" s="44"/>
      <c r="E280" s="118"/>
      <c r="F280" s="44"/>
      <c r="G280" s="118"/>
      <c r="H280" s="44"/>
      <c r="I280" s="118"/>
      <c r="J280" s="44"/>
      <c r="K280" s="118"/>
      <c r="L280" s="44"/>
      <c r="M280" s="118"/>
      <c r="N280" s="44"/>
      <c r="O280" s="118"/>
      <c r="P280" s="44"/>
      <c r="Q280" s="118"/>
    </row>
    <row r="281" spans="2:17" x14ac:dyDescent="0.2">
      <c r="B281" s="283" t="s">
        <v>121</v>
      </c>
      <c r="C281" s="284"/>
      <c r="D281" s="44"/>
      <c r="E281" s="118"/>
      <c r="F281" s="44"/>
      <c r="G281" s="118"/>
      <c r="H281" s="44"/>
      <c r="I281" s="118"/>
      <c r="J281" s="44"/>
      <c r="K281" s="118"/>
      <c r="L281" s="44"/>
      <c r="M281" s="118"/>
      <c r="N281" s="44"/>
      <c r="O281" s="118"/>
      <c r="P281" s="44"/>
      <c r="Q281" s="118"/>
    </row>
    <row r="282" spans="2:17" x14ac:dyDescent="0.2">
      <c r="B282" s="283" t="s">
        <v>122</v>
      </c>
      <c r="C282" s="284"/>
      <c r="D282" s="44"/>
      <c r="E282" s="118"/>
      <c r="F282" s="44"/>
      <c r="G282" s="118"/>
      <c r="H282" s="44"/>
      <c r="I282" s="118"/>
      <c r="J282" s="44"/>
      <c r="K282" s="118"/>
      <c r="L282" s="44"/>
      <c r="M282" s="118"/>
      <c r="N282" s="44"/>
      <c r="O282" s="118"/>
      <c r="P282" s="44"/>
      <c r="Q282" s="118"/>
    </row>
    <row r="283" spans="2:17" x14ac:dyDescent="0.2">
      <c r="B283" s="283" t="s">
        <v>116</v>
      </c>
      <c r="C283" s="284"/>
      <c r="D283" s="44"/>
      <c r="E283" s="118"/>
      <c r="F283" s="44"/>
      <c r="G283" s="118"/>
      <c r="H283" s="44"/>
      <c r="I283" s="118"/>
      <c r="J283" s="44"/>
      <c r="K283" s="118"/>
      <c r="L283" s="44"/>
      <c r="M283" s="118"/>
      <c r="N283" s="44"/>
      <c r="O283" s="118"/>
      <c r="P283" s="44"/>
      <c r="Q283" s="118"/>
    </row>
    <row r="284" spans="2:17" x14ac:dyDescent="0.2">
      <c r="B284" s="283" t="s">
        <v>117</v>
      </c>
      <c r="C284" s="284"/>
      <c r="D284" s="44"/>
      <c r="E284" s="118"/>
      <c r="F284" s="44"/>
      <c r="G284" s="118"/>
      <c r="H284" s="44"/>
      <c r="I284" s="118"/>
      <c r="J284" s="44"/>
      <c r="K284" s="118"/>
      <c r="L284" s="44"/>
      <c r="M284" s="118"/>
      <c r="N284" s="44"/>
      <c r="O284" s="118"/>
      <c r="P284" s="44"/>
      <c r="Q284" s="118"/>
    </row>
    <row r="285" spans="2:17" x14ac:dyDescent="0.2">
      <c r="B285" s="283" t="s">
        <v>124</v>
      </c>
      <c r="C285" s="284"/>
      <c r="D285" s="44"/>
      <c r="E285" s="118"/>
      <c r="F285" s="44"/>
      <c r="G285" s="118"/>
      <c r="H285" s="44"/>
      <c r="I285" s="118"/>
      <c r="J285" s="44"/>
      <c r="K285" s="118"/>
      <c r="L285" s="44"/>
      <c r="M285" s="118"/>
      <c r="N285" s="44"/>
      <c r="O285" s="118"/>
      <c r="P285" s="44"/>
      <c r="Q285" s="118"/>
    </row>
    <row r="286" spans="2:17" x14ac:dyDescent="0.2">
      <c r="B286" s="283" t="s">
        <v>153</v>
      </c>
      <c r="C286" s="284"/>
      <c r="D286" s="44"/>
      <c r="E286" s="118"/>
      <c r="F286" s="44"/>
      <c r="G286" s="118"/>
      <c r="H286" s="44"/>
      <c r="I286" s="118"/>
      <c r="J286" s="44"/>
      <c r="K286" s="118"/>
      <c r="L286" s="44"/>
      <c r="M286" s="118"/>
      <c r="N286" s="44"/>
      <c r="O286" s="118"/>
      <c r="P286" s="44"/>
      <c r="Q286" s="118"/>
    </row>
    <row r="287" spans="2:17" x14ac:dyDescent="0.2">
      <c r="B287" s="283" t="s">
        <v>118</v>
      </c>
      <c r="C287" s="284"/>
      <c r="D287" s="44"/>
      <c r="E287" s="118"/>
      <c r="F287" s="44"/>
      <c r="G287" s="118"/>
      <c r="H287" s="44"/>
      <c r="I287" s="118"/>
      <c r="J287" s="44"/>
      <c r="K287" s="118"/>
      <c r="L287" s="44"/>
      <c r="M287" s="118"/>
      <c r="N287" s="44"/>
      <c r="O287" s="118"/>
      <c r="P287" s="44"/>
      <c r="Q287" s="118"/>
    </row>
    <row r="288" spans="2:17" x14ac:dyDescent="0.2">
      <c r="B288" s="283" t="s">
        <v>119</v>
      </c>
      <c r="C288" s="284"/>
      <c r="D288" s="44"/>
      <c r="E288" s="118"/>
      <c r="F288" s="44"/>
      <c r="G288" s="118"/>
      <c r="H288" s="44"/>
      <c r="I288" s="118"/>
      <c r="J288" s="44"/>
      <c r="K288" s="118"/>
      <c r="L288" s="44"/>
      <c r="M288" s="118"/>
      <c r="N288" s="44"/>
      <c r="O288" s="118"/>
      <c r="P288" s="44"/>
      <c r="Q288" s="118"/>
    </row>
    <row r="289" spans="2:18" x14ac:dyDescent="0.2">
      <c r="B289" s="283" t="s">
        <v>123</v>
      </c>
      <c r="C289" s="284"/>
      <c r="D289" s="44"/>
      <c r="E289" s="118"/>
      <c r="F289" s="115"/>
      <c r="G289" s="118"/>
      <c r="H289" s="44"/>
      <c r="I289" s="118"/>
      <c r="J289" s="44"/>
      <c r="K289" s="118"/>
      <c r="L289" s="44"/>
      <c r="M289" s="118"/>
      <c r="N289" s="44"/>
      <c r="O289" s="118"/>
      <c r="P289" s="44"/>
      <c r="Q289" s="118"/>
    </row>
    <row r="290" spans="2:18" x14ac:dyDescent="0.2">
      <c r="B290" s="283" t="s">
        <v>126</v>
      </c>
      <c r="C290" s="284"/>
      <c r="D290" s="44"/>
      <c r="E290" s="118"/>
      <c r="F290" s="44"/>
      <c r="G290" s="118"/>
      <c r="H290" s="44"/>
      <c r="I290" s="118"/>
      <c r="J290" s="44"/>
      <c r="K290" s="118"/>
      <c r="L290" s="44"/>
      <c r="M290" s="118"/>
      <c r="N290" s="44"/>
      <c r="O290" s="118"/>
      <c r="P290" s="44"/>
      <c r="Q290" s="118"/>
    </row>
    <row r="291" spans="2:18" ht="13.8" thickBot="1" x14ac:dyDescent="0.25">
      <c r="B291" s="281" t="s">
        <v>125</v>
      </c>
      <c r="C291" s="282"/>
      <c r="D291" s="49"/>
      <c r="E291" s="119"/>
      <c r="F291" s="49"/>
      <c r="G291" s="119"/>
      <c r="H291" s="49"/>
      <c r="I291" s="119"/>
      <c r="J291" s="49"/>
      <c r="K291" s="119"/>
      <c r="L291" s="49"/>
      <c r="M291" s="119"/>
      <c r="N291" s="49"/>
      <c r="O291" s="119"/>
      <c r="P291" s="49"/>
      <c r="Q291" s="119"/>
    </row>
    <row r="292" spans="2:18" ht="13.8" thickBot="1" x14ac:dyDescent="0.25"/>
    <row r="293" spans="2:18" ht="13.8" thickBot="1" x14ac:dyDescent="0.25">
      <c r="B293" s="285" t="s">
        <v>128</v>
      </c>
      <c r="C293" s="286"/>
      <c r="D293" s="299">
        <v>50</v>
      </c>
      <c r="E293" s="299"/>
      <c r="F293" s="299">
        <v>51</v>
      </c>
      <c r="G293" s="299"/>
      <c r="H293" s="299">
        <v>52</v>
      </c>
      <c r="I293" s="299"/>
      <c r="J293" s="297">
        <v>53</v>
      </c>
      <c r="K293" s="298"/>
      <c r="L293" s="299">
        <v>54</v>
      </c>
      <c r="M293" s="299"/>
      <c r="N293" s="299">
        <v>55</v>
      </c>
      <c r="O293" s="299"/>
      <c r="P293" s="299">
        <v>56</v>
      </c>
      <c r="Q293" s="299"/>
    </row>
    <row r="294" spans="2:18" ht="13.8" thickBot="1" x14ac:dyDescent="0.25">
      <c r="B294" s="291" t="s">
        <v>132</v>
      </c>
      <c r="C294" s="292"/>
      <c r="D294" s="297"/>
      <c r="E294" s="298"/>
      <c r="F294" s="297"/>
      <c r="G294" s="298"/>
      <c r="H294" s="297"/>
      <c r="I294" s="298"/>
      <c r="J294" s="297"/>
      <c r="K294" s="298"/>
      <c r="L294" s="297"/>
      <c r="M294" s="298"/>
      <c r="N294" s="297"/>
      <c r="O294" s="298"/>
      <c r="P294" s="297"/>
      <c r="Q294" s="298"/>
    </row>
    <row r="295" spans="2:18" ht="13.8" thickBot="1" x14ac:dyDescent="0.25">
      <c r="B295" s="293" t="s">
        <v>152</v>
      </c>
      <c r="C295" s="294"/>
      <c r="D295" s="295"/>
      <c r="E295" s="296"/>
      <c r="F295" s="295"/>
      <c r="G295" s="296"/>
      <c r="H295" s="295"/>
      <c r="I295" s="296"/>
      <c r="J295" s="295"/>
      <c r="K295" s="296"/>
      <c r="L295" s="295"/>
      <c r="M295" s="296"/>
      <c r="N295" s="295"/>
      <c r="O295" s="296"/>
      <c r="P295" s="295"/>
      <c r="Q295" s="296"/>
    </row>
    <row r="296" spans="2:18" ht="13.8" thickBot="1" x14ac:dyDescent="0.25">
      <c r="B296" s="291" t="s">
        <v>131</v>
      </c>
      <c r="C296" s="292"/>
      <c r="D296" s="295"/>
      <c r="E296" s="296"/>
      <c r="F296" s="295"/>
      <c r="G296" s="296"/>
      <c r="H296" s="295"/>
      <c r="I296" s="296"/>
      <c r="J296" s="295"/>
      <c r="K296" s="296"/>
      <c r="L296" s="295"/>
      <c r="M296" s="296"/>
      <c r="N296" s="295"/>
      <c r="O296" s="296"/>
      <c r="P296" s="295"/>
      <c r="Q296" s="296"/>
    </row>
    <row r="297" spans="2:18" ht="13.8" thickBot="1" x14ac:dyDescent="0.25">
      <c r="B297" s="293" t="s">
        <v>274</v>
      </c>
      <c r="C297" s="294"/>
      <c r="D297" s="289"/>
      <c r="E297" s="290"/>
      <c r="F297" s="289"/>
      <c r="G297" s="290"/>
      <c r="H297" s="289"/>
      <c r="I297" s="290"/>
      <c r="J297" s="289"/>
      <c r="K297" s="290"/>
      <c r="L297" s="289"/>
      <c r="M297" s="290"/>
      <c r="N297" s="289"/>
      <c r="O297" s="290"/>
      <c r="P297" s="289"/>
      <c r="Q297" s="290"/>
      <c r="R297" s="45"/>
    </row>
    <row r="298" spans="2:18" ht="13.8" thickBot="1" x14ac:dyDescent="0.25">
      <c r="B298" s="291" t="s">
        <v>133</v>
      </c>
      <c r="C298" s="292"/>
      <c r="D298" s="295"/>
      <c r="E298" s="296"/>
      <c r="F298" s="295"/>
      <c r="G298" s="296"/>
      <c r="H298" s="295"/>
      <c r="I298" s="296"/>
      <c r="J298" s="295"/>
      <c r="K298" s="296"/>
      <c r="L298" s="295"/>
      <c r="M298" s="296"/>
      <c r="N298" s="295"/>
      <c r="O298" s="296"/>
      <c r="P298" s="295"/>
      <c r="Q298" s="296"/>
    </row>
    <row r="299" spans="2:18" ht="13.8" thickBot="1" x14ac:dyDescent="0.25">
      <c r="B299" s="293" t="s">
        <v>275</v>
      </c>
      <c r="C299" s="294"/>
      <c r="D299" s="289"/>
      <c r="E299" s="290"/>
      <c r="F299" s="289"/>
      <c r="G299" s="290"/>
      <c r="H299" s="289"/>
      <c r="I299" s="290"/>
      <c r="J299" s="289"/>
      <c r="K299" s="290"/>
      <c r="L299" s="289"/>
      <c r="M299" s="290"/>
      <c r="N299" s="289"/>
      <c r="O299" s="290"/>
      <c r="P299" s="289"/>
      <c r="Q299" s="290"/>
      <c r="R299" s="45"/>
    </row>
    <row r="300" spans="2:18" ht="13.8" thickBot="1" x14ac:dyDescent="0.25">
      <c r="B300" s="293" t="s">
        <v>279</v>
      </c>
      <c r="C300" s="294"/>
      <c r="D300" s="289"/>
      <c r="E300" s="290"/>
      <c r="F300" s="289"/>
      <c r="G300" s="290"/>
      <c r="H300" s="289"/>
      <c r="I300" s="290"/>
      <c r="J300" s="289"/>
      <c r="K300" s="290"/>
      <c r="L300" s="289"/>
      <c r="M300" s="290"/>
      <c r="N300" s="289"/>
      <c r="O300" s="290"/>
      <c r="P300" s="289"/>
      <c r="Q300" s="290"/>
      <c r="R300" s="45"/>
    </row>
    <row r="301" spans="2:18" ht="13.8" thickBot="1" x14ac:dyDescent="0.25">
      <c r="B301" s="291" t="s">
        <v>231</v>
      </c>
      <c r="C301" s="292"/>
      <c r="D301" s="289"/>
      <c r="E301" s="290"/>
      <c r="F301" s="289"/>
      <c r="G301" s="290"/>
      <c r="H301" s="289"/>
      <c r="I301" s="290"/>
      <c r="J301" s="289"/>
      <c r="K301" s="290"/>
      <c r="L301" s="289"/>
      <c r="M301" s="290"/>
      <c r="N301" s="289"/>
      <c r="O301" s="290"/>
      <c r="P301" s="289"/>
      <c r="Q301" s="290"/>
      <c r="R301" s="45"/>
    </row>
    <row r="302" spans="2:18" ht="13.8" thickBot="1" x14ac:dyDescent="0.25">
      <c r="B302" s="285"/>
      <c r="C302" s="286"/>
      <c r="D302" s="46" t="s">
        <v>129</v>
      </c>
      <c r="E302" s="47" t="s">
        <v>127</v>
      </c>
      <c r="F302" s="46" t="s">
        <v>129</v>
      </c>
      <c r="G302" s="47" t="s">
        <v>127</v>
      </c>
      <c r="H302" s="46" t="s">
        <v>129</v>
      </c>
      <c r="I302" s="47" t="s">
        <v>127</v>
      </c>
      <c r="J302" s="46" t="s">
        <v>129</v>
      </c>
      <c r="K302" s="47" t="s">
        <v>127</v>
      </c>
      <c r="L302" s="46" t="s">
        <v>129</v>
      </c>
      <c r="M302" s="47" t="s">
        <v>127</v>
      </c>
      <c r="N302" s="46" t="s">
        <v>129</v>
      </c>
      <c r="O302" s="47" t="s">
        <v>127</v>
      </c>
      <c r="P302" s="46" t="s">
        <v>129</v>
      </c>
      <c r="Q302" s="48" t="s">
        <v>127</v>
      </c>
    </row>
    <row r="303" spans="2:18" x14ac:dyDescent="0.2">
      <c r="B303" s="287" t="s">
        <v>104</v>
      </c>
      <c r="C303" s="288"/>
      <c r="D303" s="114"/>
      <c r="E303" s="117"/>
      <c r="F303" s="114"/>
      <c r="G303" s="117"/>
      <c r="H303" s="114"/>
      <c r="I303" s="117"/>
      <c r="J303" s="114"/>
      <c r="K303" s="117"/>
      <c r="L303" s="114"/>
      <c r="M303" s="117"/>
      <c r="N303" s="114"/>
      <c r="O303" s="117"/>
      <c r="P303" s="114"/>
      <c r="Q303" s="117"/>
    </row>
    <row r="304" spans="2:18" x14ac:dyDescent="0.2">
      <c r="B304" s="283" t="s">
        <v>105</v>
      </c>
      <c r="C304" s="284"/>
      <c r="D304" s="44"/>
      <c r="E304" s="118"/>
      <c r="F304" s="44"/>
      <c r="G304" s="118"/>
      <c r="H304" s="44"/>
      <c r="I304" s="118"/>
      <c r="J304" s="44"/>
      <c r="K304" s="118"/>
      <c r="L304" s="44"/>
      <c r="M304" s="118"/>
      <c r="N304" s="44"/>
      <c r="O304" s="118"/>
      <c r="P304" s="44"/>
      <c r="Q304" s="118"/>
    </row>
    <row r="305" spans="2:17" x14ac:dyDescent="0.2">
      <c r="B305" s="283" t="s">
        <v>110</v>
      </c>
      <c r="C305" s="284"/>
      <c r="D305" s="44"/>
      <c r="E305" s="118"/>
      <c r="F305" s="44"/>
      <c r="G305" s="118"/>
      <c r="H305" s="44"/>
      <c r="I305" s="118"/>
      <c r="J305" s="44"/>
      <c r="K305" s="118"/>
      <c r="L305" s="44"/>
      <c r="M305" s="118"/>
      <c r="N305" s="44"/>
      <c r="O305" s="118"/>
      <c r="P305" s="44"/>
      <c r="Q305" s="118"/>
    </row>
    <row r="306" spans="2:17" x14ac:dyDescent="0.2">
      <c r="B306" s="283" t="s">
        <v>111</v>
      </c>
      <c r="C306" s="284"/>
      <c r="D306" s="44"/>
      <c r="E306" s="118"/>
      <c r="F306" s="44"/>
      <c r="G306" s="118"/>
      <c r="H306" s="44"/>
      <c r="I306" s="118"/>
      <c r="J306" s="44"/>
      <c r="K306" s="118"/>
      <c r="L306" s="44"/>
      <c r="M306" s="118"/>
      <c r="N306" s="44"/>
      <c r="O306" s="118"/>
      <c r="P306" s="44"/>
      <c r="Q306" s="118"/>
    </row>
    <row r="307" spans="2:17" x14ac:dyDescent="0.2">
      <c r="B307" s="283" t="s">
        <v>106</v>
      </c>
      <c r="C307" s="284"/>
      <c r="D307" s="44"/>
      <c r="E307" s="118"/>
      <c r="F307" s="44"/>
      <c r="G307" s="118"/>
      <c r="H307" s="44"/>
      <c r="I307" s="118"/>
      <c r="J307" s="44"/>
      <c r="K307" s="118"/>
      <c r="L307" s="44"/>
      <c r="M307" s="118"/>
      <c r="N307" s="44"/>
      <c r="O307" s="118"/>
      <c r="P307" s="44"/>
      <c r="Q307" s="118"/>
    </row>
    <row r="308" spans="2:17" x14ac:dyDescent="0.2">
      <c r="B308" s="283" t="s">
        <v>112</v>
      </c>
      <c r="C308" s="284"/>
      <c r="D308" s="44"/>
      <c r="E308" s="118"/>
      <c r="F308" s="44"/>
      <c r="G308" s="118"/>
      <c r="H308" s="44"/>
      <c r="I308" s="118"/>
      <c r="J308" s="44"/>
      <c r="K308" s="118"/>
      <c r="L308" s="44"/>
      <c r="M308" s="118"/>
      <c r="N308" s="44"/>
      <c r="O308" s="118"/>
      <c r="P308" s="44"/>
      <c r="Q308" s="118"/>
    </row>
    <row r="309" spans="2:17" x14ac:dyDescent="0.2">
      <c r="B309" s="283" t="s">
        <v>107</v>
      </c>
      <c r="C309" s="284"/>
      <c r="D309" s="44"/>
      <c r="E309" s="118"/>
      <c r="F309" s="44"/>
      <c r="G309" s="118"/>
      <c r="H309" s="44"/>
      <c r="I309" s="118"/>
      <c r="J309" s="44"/>
      <c r="K309" s="118"/>
      <c r="L309" s="44"/>
      <c r="M309" s="118"/>
      <c r="N309" s="44"/>
      <c r="O309" s="118"/>
      <c r="P309" s="44"/>
      <c r="Q309" s="118"/>
    </row>
    <row r="310" spans="2:17" x14ac:dyDescent="0.2">
      <c r="B310" s="283" t="s">
        <v>108</v>
      </c>
      <c r="C310" s="284"/>
      <c r="D310" s="44"/>
      <c r="E310" s="118"/>
      <c r="F310" s="44"/>
      <c r="G310" s="118"/>
      <c r="H310" s="44"/>
      <c r="I310" s="118"/>
      <c r="J310" s="44"/>
      <c r="K310" s="118"/>
      <c r="L310" s="44"/>
      <c r="M310" s="118"/>
      <c r="N310" s="44"/>
      <c r="O310" s="118"/>
      <c r="P310" s="44"/>
      <c r="Q310" s="118"/>
    </row>
    <row r="311" spans="2:17" x14ac:dyDescent="0.2">
      <c r="B311" s="283" t="s">
        <v>113</v>
      </c>
      <c r="C311" s="284"/>
      <c r="D311" s="44"/>
      <c r="E311" s="118"/>
      <c r="F311" s="44"/>
      <c r="G311" s="118"/>
      <c r="H311" s="44"/>
      <c r="I311" s="118"/>
      <c r="J311" s="44"/>
      <c r="K311" s="118"/>
      <c r="L311" s="44"/>
      <c r="M311" s="118"/>
      <c r="N311" s="44"/>
      <c r="O311" s="118"/>
      <c r="P311" s="44"/>
      <c r="Q311" s="118"/>
    </row>
    <row r="312" spans="2:17" x14ac:dyDescent="0.2">
      <c r="B312" s="283" t="s">
        <v>109</v>
      </c>
      <c r="C312" s="284"/>
      <c r="D312" s="44"/>
      <c r="E312" s="118"/>
      <c r="F312" s="44"/>
      <c r="G312" s="118"/>
      <c r="H312" s="44"/>
      <c r="I312" s="118"/>
      <c r="J312" s="44"/>
      <c r="K312" s="118"/>
      <c r="L312" s="44"/>
      <c r="M312" s="118"/>
      <c r="N312" s="44"/>
      <c r="O312" s="118"/>
      <c r="P312" s="44"/>
      <c r="Q312" s="118"/>
    </row>
    <row r="313" spans="2:17" x14ac:dyDescent="0.2">
      <c r="B313" s="283" t="s">
        <v>114</v>
      </c>
      <c r="C313" s="284"/>
      <c r="D313" s="44"/>
      <c r="E313" s="118"/>
      <c r="F313" s="44"/>
      <c r="G313" s="118"/>
      <c r="H313" s="44"/>
      <c r="I313" s="118"/>
      <c r="J313" s="44"/>
      <c r="K313" s="118"/>
      <c r="L313" s="44"/>
      <c r="M313" s="118"/>
      <c r="N313" s="44"/>
      <c r="O313" s="118"/>
      <c r="P313" s="44"/>
      <c r="Q313" s="118"/>
    </row>
    <row r="314" spans="2:17" x14ac:dyDescent="0.2">
      <c r="B314" s="283" t="s">
        <v>115</v>
      </c>
      <c r="C314" s="284"/>
      <c r="D314" s="44"/>
      <c r="E314" s="118"/>
      <c r="F314" s="44"/>
      <c r="G314" s="118"/>
      <c r="H314" s="44"/>
      <c r="I314" s="118"/>
      <c r="J314" s="44"/>
      <c r="K314" s="118"/>
      <c r="L314" s="44"/>
      <c r="M314" s="118"/>
      <c r="N314" s="44"/>
      <c r="O314" s="118"/>
      <c r="P314" s="44"/>
      <c r="Q314" s="118"/>
    </row>
    <row r="315" spans="2:17" x14ac:dyDescent="0.2">
      <c r="B315" s="283" t="s">
        <v>120</v>
      </c>
      <c r="C315" s="284"/>
      <c r="D315" s="44"/>
      <c r="E315" s="118"/>
      <c r="F315" s="44"/>
      <c r="G315" s="118"/>
      <c r="H315" s="44"/>
      <c r="I315" s="118"/>
      <c r="J315" s="44"/>
      <c r="K315" s="118"/>
      <c r="L315" s="44"/>
      <c r="M315" s="118"/>
      <c r="N315" s="44"/>
      <c r="O315" s="118"/>
      <c r="P315" s="44"/>
      <c r="Q315" s="118"/>
    </row>
    <row r="316" spans="2:17" x14ac:dyDescent="0.2">
      <c r="B316" s="283" t="s">
        <v>121</v>
      </c>
      <c r="C316" s="284"/>
      <c r="D316" s="44"/>
      <c r="E316" s="118"/>
      <c r="F316" s="44"/>
      <c r="G316" s="118"/>
      <c r="H316" s="44"/>
      <c r="I316" s="118"/>
      <c r="J316" s="44"/>
      <c r="K316" s="118"/>
      <c r="L316" s="44"/>
      <c r="M316" s="118"/>
      <c r="N316" s="44"/>
      <c r="O316" s="118"/>
      <c r="P316" s="44"/>
      <c r="Q316" s="118"/>
    </row>
    <row r="317" spans="2:17" x14ac:dyDescent="0.2">
      <c r="B317" s="283" t="s">
        <v>122</v>
      </c>
      <c r="C317" s="284"/>
      <c r="D317" s="44"/>
      <c r="E317" s="118"/>
      <c r="F317" s="44"/>
      <c r="G317" s="118"/>
      <c r="H317" s="44"/>
      <c r="I317" s="118"/>
      <c r="J317" s="44"/>
      <c r="K317" s="118"/>
      <c r="L317" s="44"/>
      <c r="M317" s="118"/>
      <c r="N317" s="44"/>
      <c r="O317" s="118"/>
      <c r="P317" s="44"/>
      <c r="Q317" s="118"/>
    </row>
    <row r="318" spans="2:17" x14ac:dyDescent="0.2">
      <c r="B318" s="283" t="s">
        <v>116</v>
      </c>
      <c r="C318" s="284"/>
      <c r="D318" s="44"/>
      <c r="E318" s="118"/>
      <c r="F318" s="44"/>
      <c r="G318" s="118"/>
      <c r="H318" s="44"/>
      <c r="I318" s="118"/>
      <c r="J318" s="44"/>
      <c r="K318" s="118"/>
      <c r="L318" s="44"/>
      <c r="M318" s="118"/>
      <c r="N318" s="44"/>
      <c r="O318" s="118"/>
      <c r="P318" s="44"/>
      <c r="Q318" s="118"/>
    </row>
    <row r="319" spans="2:17" x14ac:dyDescent="0.2">
      <c r="B319" s="283" t="s">
        <v>117</v>
      </c>
      <c r="C319" s="284"/>
      <c r="D319" s="44"/>
      <c r="E319" s="118"/>
      <c r="F319" s="44"/>
      <c r="G319" s="118"/>
      <c r="H319" s="44"/>
      <c r="I319" s="118"/>
      <c r="J319" s="44"/>
      <c r="K319" s="118"/>
      <c r="L319" s="44"/>
      <c r="M319" s="118"/>
      <c r="N319" s="44"/>
      <c r="O319" s="118"/>
      <c r="P319" s="44"/>
      <c r="Q319" s="118"/>
    </row>
    <row r="320" spans="2:17" x14ac:dyDescent="0.2">
      <c r="B320" s="283" t="s">
        <v>124</v>
      </c>
      <c r="C320" s="284"/>
      <c r="D320" s="44"/>
      <c r="E320" s="118"/>
      <c r="F320" s="44"/>
      <c r="G320" s="118"/>
      <c r="H320" s="44"/>
      <c r="I320" s="118"/>
      <c r="J320" s="44"/>
      <c r="K320" s="118"/>
      <c r="L320" s="44"/>
      <c r="M320" s="118"/>
      <c r="N320" s="44"/>
      <c r="O320" s="118"/>
      <c r="P320" s="44"/>
      <c r="Q320" s="118"/>
    </row>
    <row r="321" spans="2:18" x14ac:dyDescent="0.2">
      <c r="B321" s="283" t="s">
        <v>153</v>
      </c>
      <c r="C321" s="284"/>
      <c r="D321" s="44"/>
      <c r="E321" s="118"/>
      <c r="F321" s="44"/>
      <c r="G321" s="118"/>
      <c r="H321" s="44"/>
      <c r="I321" s="118"/>
      <c r="J321" s="44"/>
      <c r="K321" s="118"/>
      <c r="L321" s="44"/>
      <c r="M321" s="118"/>
      <c r="N321" s="44"/>
      <c r="O321" s="118"/>
      <c r="P321" s="44"/>
      <c r="Q321" s="118"/>
    </row>
    <row r="322" spans="2:18" x14ac:dyDescent="0.2">
      <c r="B322" s="283" t="s">
        <v>118</v>
      </c>
      <c r="C322" s="284"/>
      <c r="D322" s="44"/>
      <c r="E322" s="118"/>
      <c r="F322" s="44"/>
      <c r="G322" s="118"/>
      <c r="H322" s="44"/>
      <c r="I322" s="118"/>
      <c r="J322" s="44"/>
      <c r="K322" s="118"/>
      <c r="L322" s="44"/>
      <c r="M322" s="118"/>
      <c r="N322" s="44"/>
      <c r="O322" s="118"/>
      <c r="P322" s="44"/>
      <c r="Q322" s="118"/>
    </row>
    <row r="323" spans="2:18" x14ac:dyDescent="0.2">
      <c r="B323" s="283" t="s">
        <v>119</v>
      </c>
      <c r="C323" s="284"/>
      <c r="D323" s="44"/>
      <c r="E323" s="118"/>
      <c r="F323" s="44"/>
      <c r="G323" s="118"/>
      <c r="H323" s="44"/>
      <c r="I323" s="118"/>
      <c r="J323" s="44"/>
      <c r="K323" s="118"/>
      <c r="L323" s="44"/>
      <c r="M323" s="118"/>
      <c r="N323" s="44"/>
      <c r="O323" s="118"/>
      <c r="P323" s="44"/>
      <c r="Q323" s="118"/>
    </row>
    <row r="324" spans="2:18" x14ac:dyDescent="0.2">
      <c r="B324" s="283" t="s">
        <v>123</v>
      </c>
      <c r="C324" s="284"/>
      <c r="D324" s="44"/>
      <c r="E324" s="118"/>
      <c r="F324" s="115"/>
      <c r="G324" s="118"/>
      <c r="H324" s="44"/>
      <c r="I324" s="118"/>
      <c r="J324" s="44"/>
      <c r="K324" s="118"/>
      <c r="L324" s="44"/>
      <c r="M324" s="118"/>
      <c r="N324" s="44"/>
      <c r="O324" s="118"/>
      <c r="P324" s="44"/>
      <c r="Q324" s="118"/>
    </row>
    <row r="325" spans="2:18" x14ac:dyDescent="0.2">
      <c r="B325" s="283" t="s">
        <v>126</v>
      </c>
      <c r="C325" s="284"/>
      <c r="D325" s="44"/>
      <c r="E325" s="118"/>
      <c r="F325" s="44"/>
      <c r="G325" s="118"/>
      <c r="H325" s="44"/>
      <c r="I325" s="118"/>
      <c r="J325" s="44"/>
      <c r="K325" s="118"/>
      <c r="L325" s="44"/>
      <c r="M325" s="118"/>
      <c r="N325" s="44"/>
      <c r="O325" s="118"/>
      <c r="P325" s="44"/>
      <c r="Q325" s="118"/>
    </row>
    <row r="326" spans="2:18" ht="13.8" thickBot="1" x14ac:dyDescent="0.25">
      <c r="B326" s="281" t="s">
        <v>125</v>
      </c>
      <c r="C326" s="282"/>
      <c r="D326" s="49"/>
      <c r="E326" s="119"/>
      <c r="F326" s="49"/>
      <c r="G326" s="119"/>
      <c r="H326" s="49"/>
      <c r="I326" s="119"/>
      <c r="J326" s="49"/>
      <c r="K326" s="119"/>
      <c r="L326" s="49"/>
      <c r="M326" s="119"/>
      <c r="N326" s="49"/>
      <c r="O326" s="119"/>
      <c r="P326" s="49"/>
      <c r="Q326" s="119"/>
    </row>
    <row r="327" spans="2:18" ht="13.8" thickBot="1" x14ac:dyDescent="0.25"/>
    <row r="328" spans="2:18" ht="13.8" thickBot="1" x14ac:dyDescent="0.25">
      <c r="B328" s="285" t="s">
        <v>128</v>
      </c>
      <c r="C328" s="286"/>
      <c r="D328" s="299">
        <v>57</v>
      </c>
      <c r="E328" s="299"/>
      <c r="F328" s="299">
        <v>58</v>
      </c>
      <c r="G328" s="299"/>
      <c r="H328" s="299">
        <v>59</v>
      </c>
      <c r="I328" s="299"/>
      <c r="J328" s="297">
        <v>60</v>
      </c>
      <c r="K328" s="298"/>
      <c r="L328" s="299">
        <v>61</v>
      </c>
      <c r="M328" s="299"/>
      <c r="N328" s="299">
        <v>62</v>
      </c>
      <c r="O328" s="299"/>
      <c r="P328" s="299">
        <v>63</v>
      </c>
      <c r="Q328" s="299"/>
    </row>
    <row r="329" spans="2:18" ht="13.8" thickBot="1" x14ac:dyDescent="0.25">
      <c r="B329" s="291" t="s">
        <v>132</v>
      </c>
      <c r="C329" s="292"/>
      <c r="D329" s="297"/>
      <c r="E329" s="298"/>
      <c r="F329" s="297"/>
      <c r="G329" s="298"/>
      <c r="H329" s="297"/>
      <c r="I329" s="298"/>
      <c r="J329" s="297"/>
      <c r="K329" s="298"/>
      <c r="L329" s="297"/>
      <c r="M329" s="298"/>
      <c r="N329" s="297"/>
      <c r="O329" s="298"/>
      <c r="P329" s="297"/>
      <c r="Q329" s="298"/>
    </row>
    <row r="330" spans="2:18" ht="13.8" thickBot="1" x14ac:dyDescent="0.25">
      <c r="B330" s="293" t="s">
        <v>152</v>
      </c>
      <c r="C330" s="294"/>
      <c r="D330" s="295"/>
      <c r="E330" s="296"/>
      <c r="F330" s="295"/>
      <c r="G330" s="296"/>
      <c r="H330" s="295"/>
      <c r="I330" s="296"/>
      <c r="J330" s="295"/>
      <c r="K330" s="296"/>
      <c r="L330" s="295"/>
      <c r="M330" s="296"/>
      <c r="N330" s="295"/>
      <c r="O330" s="296"/>
      <c r="P330" s="295"/>
      <c r="Q330" s="296"/>
    </row>
    <row r="331" spans="2:18" ht="13.8" thickBot="1" x14ac:dyDescent="0.25">
      <c r="B331" s="291" t="s">
        <v>131</v>
      </c>
      <c r="C331" s="292"/>
      <c r="D331" s="295"/>
      <c r="E331" s="296"/>
      <c r="F331" s="295"/>
      <c r="G331" s="296"/>
      <c r="H331" s="295"/>
      <c r="I331" s="296"/>
      <c r="J331" s="295"/>
      <c r="K331" s="296"/>
      <c r="L331" s="295"/>
      <c r="M331" s="296"/>
      <c r="N331" s="295"/>
      <c r="O331" s="296"/>
      <c r="P331" s="295"/>
      <c r="Q331" s="296"/>
    </row>
    <row r="332" spans="2:18" ht="13.8" thickBot="1" x14ac:dyDescent="0.25">
      <c r="B332" s="293" t="s">
        <v>274</v>
      </c>
      <c r="C332" s="294"/>
      <c r="D332" s="289"/>
      <c r="E332" s="290"/>
      <c r="F332" s="289"/>
      <c r="G332" s="290"/>
      <c r="H332" s="289"/>
      <c r="I332" s="290"/>
      <c r="J332" s="289"/>
      <c r="K332" s="290"/>
      <c r="L332" s="289"/>
      <c r="M332" s="290"/>
      <c r="N332" s="289"/>
      <c r="O332" s="290"/>
      <c r="P332" s="289"/>
      <c r="Q332" s="290"/>
      <c r="R332" s="45"/>
    </row>
    <row r="333" spans="2:18" ht="13.8" thickBot="1" x14ac:dyDescent="0.25">
      <c r="B333" s="291" t="s">
        <v>133</v>
      </c>
      <c r="C333" s="292"/>
      <c r="D333" s="295"/>
      <c r="E333" s="296"/>
      <c r="F333" s="295"/>
      <c r="G333" s="296"/>
      <c r="H333" s="295"/>
      <c r="I333" s="296"/>
      <c r="J333" s="295"/>
      <c r="K333" s="296"/>
      <c r="L333" s="295"/>
      <c r="M333" s="296"/>
      <c r="N333" s="295"/>
      <c r="O333" s="296"/>
      <c r="P333" s="295"/>
      <c r="Q333" s="296"/>
    </row>
    <row r="334" spans="2:18" ht="13.8" thickBot="1" x14ac:dyDescent="0.25">
      <c r="B334" s="293" t="s">
        <v>275</v>
      </c>
      <c r="C334" s="294"/>
      <c r="D334" s="289"/>
      <c r="E334" s="290"/>
      <c r="F334" s="289"/>
      <c r="G334" s="290"/>
      <c r="H334" s="289"/>
      <c r="I334" s="290"/>
      <c r="J334" s="289"/>
      <c r="K334" s="290"/>
      <c r="L334" s="289"/>
      <c r="M334" s="290"/>
      <c r="N334" s="289"/>
      <c r="O334" s="290"/>
      <c r="P334" s="289"/>
      <c r="Q334" s="290"/>
      <c r="R334" s="45"/>
    </row>
    <row r="335" spans="2:18" ht="13.8" thickBot="1" x14ac:dyDescent="0.25">
      <c r="B335" s="293" t="s">
        <v>279</v>
      </c>
      <c r="C335" s="294"/>
      <c r="D335" s="289"/>
      <c r="E335" s="290"/>
      <c r="F335" s="289"/>
      <c r="G335" s="290"/>
      <c r="H335" s="289"/>
      <c r="I335" s="290"/>
      <c r="J335" s="289"/>
      <c r="K335" s="290"/>
      <c r="L335" s="289"/>
      <c r="M335" s="290"/>
      <c r="N335" s="289"/>
      <c r="O335" s="290"/>
      <c r="P335" s="289"/>
      <c r="Q335" s="290"/>
      <c r="R335" s="45"/>
    </row>
    <row r="336" spans="2:18" ht="13.8" thickBot="1" x14ac:dyDescent="0.25">
      <c r="B336" s="291" t="s">
        <v>231</v>
      </c>
      <c r="C336" s="292"/>
      <c r="D336" s="289"/>
      <c r="E336" s="290"/>
      <c r="F336" s="289"/>
      <c r="G336" s="290"/>
      <c r="H336" s="289"/>
      <c r="I336" s="290"/>
      <c r="J336" s="289"/>
      <c r="K336" s="290"/>
      <c r="L336" s="289"/>
      <c r="M336" s="290"/>
      <c r="N336" s="289"/>
      <c r="O336" s="290"/>
      <c r="P336" s="289"/>
      <c r="Q336" s="290"/>
      <c r="R336" s="45"/>
    </row>
    <row r="337" spans="2:17" ht="13.8" thickBot="1" x14ac:dyDescent="0.25">
      <c r="B337" s="285"/>
      <c r="C337" s="286"/>
      <c r="D337" s="46" t="s">
        <v>129</v>
      </c>
      <c r="E337" s="47" t="s">
        <v>127</v>
      </c>
      <c r="F337" s="46" t="s">
        <v>129</v>
      </c>
      <c r="G337" s="47" t="s">
        <v>127</v>
      </c>
      <c r="H337" s="46" t="s">
        <v>129</v>
      </c>
      <c r="I337" s="47" t="s">
        <v>127</v>
      </c>
      <c r="J337" s="46" t="s">
        <v>129</v>
      </c>
      <c r="K337" s="47" t="s">
        <v>127</v>
      </c>
      <c r="L337" s="46" t="s">
        <v>129</v>
      </c>
      <c r="M337" s="47" t="s">
        <v>127</v>
      </c>
      <c r="N337" s="46" t="s">
        <v>129</v>
      </c>
      <c r="O337" s="47" t="s">
        <v>127</v>
      </c>
      <c r="P337" s="46" t="s">
        <v>129</v>
      </c>
      <c r="Q337" s="48" t="s">
        <v>127</v>
      </c>
    </row>
    <row r="338" spans="2:17" x14ac:dyDescent="0.2">
      <c r="B338" s="287" t="s">
        <v>104</v>
      </c>
      <c r="C338" s="288"/>
      <c r="D338" s="114"/>
      <c r="E338" s="117"/>
      <c r="F338" s="114"/>
      <c r="G338" s="117"/>
      <c r="H338" s="114"/>
      <c r="I338" s="117"/>
      <c r="J338" s="114"/>
      <c r="K338" s="117"/>
      <c r="L338" s="114"/>
      <c r="M338" s="117"/>
      <c r="N338" s="114"/>
      <c r="O338" s="117"/>
      <c r="P338" s="114"/>
      <c r="Q338" s="117"/>
    </row>
    <row r="339" spans="2:17" x14ac:dyDescent="0.2">
      <c r="B339" s="283" t="s">
        <v>105</v>
      </c>
      <c r="C339" s="284"/>
      <c r="D339" s="44"/>
      <c r="E339" s="118"/>
      <c r="F339" s="44"/>
      <c r="G339" s="118"/>
      <c r="H339" s="44"/>
      <c r="I339" s="118"/>
      <c r="J339" s="44"/>
      <c r="K339" s="118"/>
      <c r="L339" s="44"/>
      <c r="M339" s="118"/>
      <c r="N339" s="44"/>
      <c r="O339" s="118"/>
      <c r="P339" s="44"/>
      <c r="Q339" s="118"/>
    </row>
    <row r="340" spans="2:17" x14ac:dyDescent="0.2">
      <c r="B340" s="283" t="s">
        <v>110</v>
      </c>
      <c r="C340" s="284"/>
      <c r="D340" s="44"/>
      <c r="E340" s="118"/>
      <c r="F340" s="44"/>
      <c r="G340" s="118"/>
      <c r="H340" s="44"/>
      <c r="I340" s="118"/>
      <c r="J340" s="44"/>
      <c r="K340" s="118"/>
      <c r="L340" s="44"/>
      <c r="M340" s="118"/>
      <c r="N340" s="44"/>
      <c r="O340" s="118"/>
      <c r="P340" s="44"/>
      <c r="Q340" s="118"/>
    </row>
    <row r="341" spans="2:17" x14ac:dyDescent="0.2">
      <c r="B341" s="283" t="s">
        <v>111</v>
      </c>
      <c r="C341" s="284"/>
      <c r="D341" s="44"/>
      <c r="E341" s="118"/>
      <c r="F341" s="44"/>
      <c r="G341" s="118"/>
      <c r="H341" s="44"/>
      <c r="I341" s="118"/>
      <c r="J341" s="44"/>
      <c r="K341" s="118"/>
      <c r="L341" s="44"/>
      <c r="M341" s="118"/>
      <c r="N341" s="44"/>
      <c r="O341" s="118"/>
      <c r="P341" s="44"/>
      <c r="Q341" s="118"/>
    </row>
    <row r="342" spans="2:17" x14ac:dyDescent="0.2">
      <c r="B342" s="283" t="s">
        <v>106</v>
      </c>
      <c r="C342" s="284"/>
      <c r="D342" s="44"/>
      <c r="E342" s="118"/>
      <c r="F342" s="44"/>
      <c r="G342" s="118"/>
      <c r="H342" s="44"/>
      <c r="I342" s="118"/>
      <c r="J342" s="44"/>
      <c r="K342" s="118"/>
      <c r="L342" s="44"/>
      <c r="M342" s="118"/>
      <c r="N342" s="44"/>
      <c r="O342" s="118"/>
      <c r="P342" s="44"/>
      <c r="Q342" s="118"/>
    </row>
    <row r="343" spans="2:17" x14ac:dyDescent="0.2">
      <c r="B343" s="283" t="s">
        <v>112</v>
      </c>
      <c r="C343" s="284"/>
      <c r="D343" s="44"/>
      <c r="E343" s="118"/>
      <c r="F343" s="44"/>
      <c r="G343" s="118"/>
      <c r="H343" s="44"/>
      <c r="I343" s="118"/>
      <c r="J343" s="44"/>
      <c r="K343" s="118"/>
      <c r="L343" s="44"/>
      <c r="M343" s="118"/>
      <c r="N343" s="44"/>
      <c r="O343" s="118"/>
      <c r="P343" s="44"/>
      <c r="Q343" s="118"/>
    </row>
    <row r="344" spans="2:17" x14ac:dyDescent="0.2">
      <c r="B344" s="283" t="s">
        <v>107</v>
      </c>
      <c r="C344" s="284"/>
      <c r="D344" s="44"/>
      <c r="E344" s="118"/>
      <c r="F344" s="44"/>
      <c r="G344" s="118"/>
      <c r="H344" s="44"/>
      <c r="I344" s="118"/>
      <c r="J344" s="44"/>
      <c r="K344" s="118"/>
      <c r="L344" s="44"/>
      <c r="M344" s="118"/>
      <c r="N344" s="44"/>
      <c r="O344" s="118"/>
      <c r="P344" s="44"/>
      <c r="Q344" s="118"/>
    </row>
    <row r="345" spans="2:17" x14ac:dyDescent="0.2">
      <c r="B345" s="283" t="s">
        <v>108</v>
      </c>
      <c r="C345" s="284"/>
      <c r="D345" s="44"/>
      <c r="E345" s="118"/>
      <c r="F345" s="44"/>
      <c r="G345" s="118"/>
      <c r="H345" s="44"/>
      <c r="I345" s="118"/>
      <c r="J345" s="44"/>
      <c r="K345" s="118"/>
      <c r="L345" s="44"/>
      <c r="M345" s="118"/>
      <c r="N345" s="44"/>
      <c r="O345" s="118"/>
      <c r="P345" s="44"/>
      <c r="Q345" s="118"/>
    </row>
    <row r="346" spans="2:17" x14ac:dyDescent="0.2">
      <c r="B346" s="283" t="s">
        <v>113</v>
      </c>
      <c r="C346" s="284"/>
      <c r="D346" s="44"/>
      <c r="E346" s="118"/>
      <c r="F346" s="44"/>
      <c r="G346" s="118"/>
      <c r="H346" s="44"/>
      <c r="I346" s="118"/>
      <c r="J346" s="44"/>
      <c r="K346" s="118"/>
      <c r="L346" s="44"/>
      <c r="M346" s="118"/>
      <c r="N346" s="44"/>
      <c r="O346" s="118"/>
      <c r="P346" s="44"/>
      <c r="Q346" s="118"/>
    </row>
    <row r="347" spans="2:17" x14ac:dyDescent="0.2">
      <c r="B347" s="283" t="s">
        <v>109</v>
      </c>
      <c r="C347" s="284"/>
      <c r="D347" s="44"/>
      <c r="E347" s="118"/>
      <c r="F347" s="44"/>
      <c r="G347" s="118"/>
      <c r="H347" s="44"/>
      <c r="I347" s="118"/>
      <c r="J347" s="44"/>
      <c r="K347" s="118"/>
      <c r="L347" s="44"/>
      <c r="M347" s="118"/>
      <c r="N347" s="44"/>
      <c r="O347" s="118"/>
      <c r="P347" s="44"/>
      <c r="Q347" s="118"/>
    </row>
    <row r="348" spans="2:17" x14ac:dyDescent="0.2">
      <c r="B348" s="283" t="s">
        <v>114</v>
      </c>
      <c r="C348" s="284"/>
      <c r="D348" s="44"/>
      <c r="E348" s="118"/>
      <c r="F348" s="44"/>
      <c r="G348" s="118"/>
      <c r="H348" s="44"/>
      <c r="I348" s="118"/>
      <c r="J348" s="44"/>
      <c r="K348" s="118"/>
      <c r="L348" s="44"/>
      <c r="M348" s="118"/>
      <c r="N348" s="44"/>
      <c r="O348" s="118"/>
      <c r="P348" s="44"/>
      <c r="Q348" s="118"/>
    </row>
    <row r="349" spans="2:17" x14ac:dyDescent="0.2">
      <c r="B349" s="283" t="s">
        <v>115</v>
      </c>
      <c r="C349" s="284"/>
      <c r="D349" s="44"/>
      <c r="E349" s="118"/>
      <c r="F349" s="44"/>
      <c r="G349" s="118"/>
      <c r="H349" s="44"/>
      <c r="I349" s="118"/>
      <c r="J349" s="44"/>
      <c r="K349" s="118"/>
      <c r="L349" s="44"/>
      <c r="M349" s="118"/>
      <c r="N349" s="44"/>
      <c r="O349" s="118"/>
      <c r="P349" s="44"/>
      <c r="Q349" s="118"/>
    </row>
    <row r="350" spans="2:17" x14ac:dyDescent="0.2">
      <c r="B350" s="283" t="s">
        <v>120</v>
      </c>
      <c r="C350" s="284"/>
      <c r="D350" s="44"/>
      <c r="E350" s="118"/>
      <c r="F350" s="44"/>
      <c r="G350" s="118"/>
      <c r="H350" s="44"/>
      <c r="I350" s="118"/>
      <c r="J350" s="44"/>
      <c r="K350" s="118"/>
      <c r="L350" s="44"/>
      <c r="M350" s="118"/>
      <c r="N350" s="44"/>
      <c r="O350" s="118"/>
      <c r="P350" s="44"/>
      <c r="Q350" s="118"/>
    </row>
    <row r="351" spans="2:17" x14ac:dyDescent="0.2">
      <c r="B351" s="283" t="s">
        <v>121</v>
      </c>
      <c r="C351" s="284"/>
      <c r="D351" s="44"/>
      <c r="E351" s="118"/>
      <c r="F351" s="44"/>
      <c r="G351" s="118"/>
      <c r="H351" s="44"/>
      <c r="I351" s="118"/>
      <c r="J351" s="44"/>
      <c r="K351" s="118"/>
      <c r="L351" s="44"/>
      <c r="M351" s="118"/>
      <c r="N351" s="44"/>
      <c r="O351" s="118"/>
      <c r="P351" s="44"/>
      <c r="Q351" s="118"/>
    </row>
    <row r="352" spans="2:17" x14ac:dyDescent="0.2">
      <c r="B352" s="283" t="s">
        <v>122</v>
      </c>
      <c r="C352" s="284"/>
      <c r="D352" s="44"/>
      <c r="E352" s="118"/>
      <c r="F352" s="44"/>
      <c r="G352" s="118"/>
      <c r="H352" s="44"/>
      <c r="I352" s="118"/>
      <c r="J352" s="44"/>
      <c r="K352" s="118"/>
      <c r="L352" s="44"/>
      <c r="M352" s="118"/>
      <c r="N352" s="44"/>
      <c r="O352" s="118"/>
      <c r="P352" s="44"/>
      <c r="Q352" s="118"/>
    </row>
    <row r="353" spans="2:18" x14ac:dyDescent="0.2">
      <c r="B353" s="283" t="s">
        <v>116</v>
      </c>
      <c r="C353" s="284"/>
      <c r="D353" s="44"/>
      <c r="E353" s="118"/>
      <c r="F353" s="44"/>
      <c r="G353" s="118"/>
      <c r="H353" s="44"/>
      <c r="I353" s="118"/>
      <c r="J353" s="44"/>
      <c r="K353" s="118"/>
      <c r="L353" s="44"/>
      <c r="M353" s="118"/>
      <c r="N353" s="44"/>
      <c r="O353" s="118"/>
      <c r="P353" s="44"/>
      <c r="Q353" s="118"/>
    </row>
    <row r="354" spans="2:18" x14ac:dyDescent="0.2">
      <c r="B354" s="283" t="s">
        <v>117</v>
      </c>
      <c r="C354" s="284"/>
      <c r="D354" s="44"/>
      <c r="E354" s="118"/>
      <c r="F354" s="44"/>
      <c r="G354" s="118"/>
      <c r="H354" s="44"/>
      <c r="I354" s="118"/>
      <c r="J354" s="44"/>
      <c r="K354" s="118"/>
      <c r="L354" s="44"/>
      <c r="M354" s="118"/>
      <c r="N354" s="44"/>
      <c r="O354" s="118"/>
      <c r="P354" s="44"/>
      <c r="Q354" s="118"/>
    </row>
    <row r="355" spans="2:18" x14ac:dyDescent="0.2">
      <c r="B355" s="283" t="s">
        <v>124</v>
      </c>
      <c r="C355" s="284"/>
      <c r="D355" s="44"/>
      <c r="E355" s="118"/>
      <c r="F355" s="44"/>
      <c r="G355" s="118"/>
      <c r="H355" s="44"/>
      <c r="I355" s="118"/>
      <c r="J355" s="44"/>
      <c r="K355" s="118"/>
      <c r="L355" s="44"/>
      <c r="M355" s="118"/>
      <c r="N355" s="44"/>
      <c r="O355" s="118"/>
      <c r="P355" s="44"/>
      <c r="Q355" s="118"/>
    </row>
    <row r="356" spans="2:18" x14ac:dyDescent="0.2">
      <c r="B356" s="283" t="s">
        <v>153</v>
      </c>
      <c r="C356" s="284"/>
      <c r="D356" s="44"/>
      <c r="E356" s="118"/>
      <c r="F356" s="44"/>
      <c r="G356" s="118"/>
      <c r="H356" s="44"/>
      <c r="I356" s="118"/>
      <c r="J356" s="44"/>
      <c r="K356" s="118"/>
      <c r="L356" s="44"/>
      <c r="M356" s="118"/>
      <c r="N356" s="44"/>
      <c r="O356" s="118"/>
      <c r="P356" s="44"/>
      <c r="Q356" s="118"/>
    </row>
    <row r="357" spans="2:18" x14ac:dyDescent="0.2">
      <c r="B357" s="283" t="s">
        <v>118</v>
      </c>
      <c r="C357" s="284"/>
      <c r="D357" s="44"/>
      <c r="E357" s="118"/>
      <c r="F357" s="44"/>
      <c r="G357" s="118"/>
      <c r="H357" s="44"/>
      <c r="I357" s="118"/>
      <c r="J357" s="44"/>
      <c r="K357" s="118"/>
      <c r="L357" s="44"/>
      <c r="M357" s="118"/>
      <c r="N357" s="44"/>
      <c r="O357" s="118"/>
      <c r="P357" s="44"/>
      <c r="Q357" s="118"/>
    </row>
    <row r="358" spans="2:18" x14ac:dyDescent="0.2">
      <c r="B358" s="283" t="s">
        <v>119</v>
      </c>
      <c r="C358" s="284"/>
      <c r="D358" s="44"/>
      <c r="E358" s="118"/>
      <c r="F358" s="44"/>
      <c r="G358" s="118"/>
      <c r="H358" s="44"/>
      <c r="I358" s="118"/>
      <c r="J358" s="44"/>
      <c r="K358" s="118"/>
      <c r="L358" s="44"/>
      <c r="M358" s="118"/>
      <c r="N358" s="44"/>
      <c r="O358" s="118"/>
      <c r="P358" s="44"/>
      <c r="Q358" s="118"/>
    </row>
    <row r="359" spans="2:18" x14ac:dyDescent="0.2">
      <c r="B359" s="283" t="s">
        <v>123</v>
      </c>
      <c r="C359" s="284"/>
      <c r="D359" s="44"/>
      <c r="E359" s="118"/>
      <c r="F359" s="115"/>
      <c r="G359" s="118"/>
      <c r="H359" s="44"/>
      <c r="I359" s="118"/>
      <c r="J359" s="44"/>
      <c r="K359" s="118"/>
      <c r="L359" s="44"/>
      <c r="M359" s="118"/>
      <c r="N359" s="44"/>
      <c r="O359" s="118"/>
      <c r="P359" s="44"/>
      <c r="Q359" s="118"/>
    </row>
    <row r="360" spans="2:18" x14ac:dyDescent="0.2">
      <c r="B360" s="283" t="s">
        <v>126</v>
      </c>
      <c r="C360" s="284"/>
      <c r="D360" s="44"/>
      <c r="E360" s="118"/>
      <c r="F360" s="44"/>
      <c r="G360" s="118"/>
      <c r="H360" s="44"/>
      <c r="I360" s="118"/>
      <c r="J360" s="44"/>
      <c r="K360" s="118"/>
      <c r="L360" s="44"/>
      <c r="M360" s="118"/>
      <c r="N360" s="44"/>
      <c r="O360" s="118"/>
      <c r="P360" s="44"/>
      <c r="Q360" s="118"/>
    </row>
    <row r="361" spans="2:18" ht="13.8" thickBot="1" x14ac:dyDescent="0.25">
      <c r="B361" s="281" t="s">
        <v>125</v>
      </c>
      <c r="C361" s="282"/>
      <c r="D361" s="49"/>
      <c r="E361" s="119"/>
      <c r="F361" s="49"/>
      <c r="G361" s="119"/>
      <c r="H361" s="49"/>
      <c r="I361" s="119"/>
      <c r="J361" s="49"/>
      <c r="K361" s="119"/>
      <c r="L361" s="49"/>
      <c r="M361" s="119"/>
      <c r="N361" s="49"/>
      <c r="O361" s="119"/>
      <c r="P361" s="49"/>
      <c r="Q361" s="119"/>
    </row>
    <row r="362" spans="2:18" ht="13.8" thickBot="1" x14ac:dyDescent="0.25"/>
    <row r="363" spans="2:18" ht="13.8" thickBot="1" x14ac:dyDescent="0.25">
      <c r="B363" s="285" t="s">
        <v>128</v>
      </c>
      <c r="C363" s="286"/>
      <c r="D363" s="299">
        <v>64</v>
      </c>
      <c r="E363" s="299"/>
      <c r="F363" s="299">
        <v>65</v>
      </c>
      <c r="G363" s="299"/>
      <c r="H363" s="299">
        <v>66</v>
      </c>
      <c r="I363" s="299"/>
      <c r="J363" s="297">
        <v>67</v>
      </c>
      <c r="K363" s="298"/>
      <c r="L363" s="299">
        <v>68</v>
      </c>
      <c r="M363" s="299"/>
      <c r="N363" s="299">
        <v>69</v>
      </c>
      <c r="O363" s="299"/>
      <c r="P363" s="299">
        <v>70</v>
      </c>
      <c r="Q363" s="299"/>
    </row>
    <row r="364" spans="2:18" ht="13.8" thickBot="1" x14ac:dyDescent="0.25">
      <c r="B364" s="291" t="s">
        <v>132</v>
      </c>
      <c r="C364" s="292"/>
      <c r="D364" s="297"/>
      <c r="E364" s="298"/>
      <c r="F364" s="297"/>
      <c r="G364" s="298"/>
      <c r="H364" s="297"/>
      <c r="I364" s="298"/>
      <c r="J364" s="297"/>
      <c r="K364" s="298"/>
      <c r="L364" s="297"/>
      <c r="M364" s="298"/>
      <c r="N364" s="297"/>
      <c r="O364" s="298"/>
      <c r="P364" s="297"/>
      <c r="Q364" s="298"/>
    </row>
    <row r="365" spans="2:18" ht="13.8" thickBot="1" x14ac:dyDescent="0.25">
      <c r="B365" s="293" t="s">
        <v>152</v>
      </c>
      <c r="C365" s="294"/>
      <c r="D365" s="295"/>
      <c r="E365" s="296"/>
      <c r="F365" s="295"/>
      <c r="G365" s="296"/>
      <c r="H365" s="295"/>
      <c r="I365" s="296"/>
      <c r="J365" s="295"/>
      <c r="K365" s="296"/>
      <c r="L365" s="295"/>
      <c r="M365" s="296"/>
      <c r="N365" s="295"/>
      <c r="O365" s="296"/>
      <c r="P365" s="295"/>
      <c r="Q365" s="296"/>
    </row>
    <row r="366" spans="2:18" ht="13.8" thickBot="1" x14ac:dyDescent="0.25">
      <c r="B366" s="291" t="s">
        <v>131</v>
      </c>
      <c r="C366" s="292"/>
      <c r="D366" s="295"/>
      <c r="E366" s="296"/>
      <c r="F366" s="295"/>
      <c r="G366" s="296"/>
      <c r="H366" s="295"/>
      <c r="I366" s="296"/>
      <c r="J366" s="295"/>
      <c r="K366" s="296"/>
      <c r="L366" s="295"/>
      <c r="M366" s="296"/>
      <c r="N366" s="295"/>
      <c r="O366" s="296"/>
      <c r="P366" s="295"/>
      <c r="Q366" s="296"/>
    </row>
    <row r="367" spans="2:18" ht="13.8" thickBot="1" x14ac:dyDescent="0.25">
      <c r="B367" s="293" t="s">
        <v>274</v>
      </c>
      <c r="C367" s="294"/>
      <c r="D367" s="289"/>
      <c r="E367" s="290"/>
      <c r="F367" s="289"/>
      <c r="G367" s="290"/>
      <c r="H367" s="289"/>
      <c r="I367" s="290"/>
      <c r="J367" s="289"/>
      <c r="K367" s="290"/>
      <c r="L367" s="289"/>
      <c r="M367" s="290"/>
      <c r="N367" s="289"/>
      <c r="O367" s="290"/>
      <c r="P367" s="289"/>
      <c r="Q367" s="290"/>
      <c r="R367" s="45"/>
    </row>
    <row r="368" spans="2:18" ht="13.8" thickBot="1" x14ac:dyDescent="0.25">
      <c r="B368" s="291" t="s">
        <v>133</v>
      </c>
      <c r="C368" s="292"/>
      <c r="D368" s="295"/>
      <c r="E368" s="296"/>
      <c r="F368" s="295"/>
      <c r="G368" s="296"/>
      <c r="H368" s="295"/>
      <c r="I368" s="296"/>
      <c r="J368" s="295"/>
      <c r="K368" s="296"/>
      <c r="L368" s="295"/>
      <c r="M368" s="296"/>
      <c r="N368" s="295"/>
      <c r="O368" s="296"/>
      <c r="P368" s="295"/>
      <c r="Q368" s="296"/>
    </row>
    <row r="369" spans="2:18" ht="13.8" thickBot="1" x14ac:dyDescent="0.25">
      <c r="B369" s="293" t="s">
        <v>275</v>
      </c>
      <c r="C369" s="294"/>
      <c r="D369" s="289"/>
      <c r="E369" s="290"/>
      <c r="F369" s="289"/>
      <c r="G369" s="290"/>
      <c r="H369" s="289"/>
      <c r="I369" s="290"/>
      <c r="J369" s="289"/>
      <c r="K369" s="290"/>
      <c r="L369" s="289"/>
      <c r="M369" s="290"/>
      <c r="N369" s="289"/>
      <c r="O369" s="290"/>
      <c r="P369" s="289"/>
      <c r="Q369" s="290"/>
      <c r="R369" s="45"/>
    </row>
    <row r="370" spans="2:18" ht="13.8" thickBot="1" x14ac:dyDescent="0.25">
      <c r="B370" s="293" t="s">
        <v>279</v>
      </c>
      <c r="C370" s="294"/>
      <c r="D370" s="289"/>
      <c r="E370" s="290"/>
      <c r="F370" s="289"/>
      <c r="G370" s="290"/>
      <c r="H370" s="289"/>
      <c r="I370" s="290"/>
      <c r="J370" s="289"/>
      <c r="K370" s="290"/>
      <c r="L370" s="289"/>
      <c r="M370" s="290"/>
      <c r="N370" s="289"/>
      <c r="O370" s="290"/>
      <c r="P370" s="289"/>
      <c r="Q370" s="290"/>
      <c r="R370" s="45"/>
    </row>
    <row r="371" spans="2:18" ht="13.8" thickBot="1" x14ac:dyDescent="0.25">
      <c r="B371" s="291" t="s">
        <v>231</v>
      </c>
      <c r="C371" s="292"/>
      <c r="D371" s="289"/>
      <c r="E371" s="290"/>
      <c r="F371" s="289"/>
      <c r="G371" s="290"/>
      <c r="H371" s="289"/>
      <c r="I371" s="290"/>
      <c r="J371" s="289"/>
      <c r="K371" s="290"/>
      <c r="L371" s="289"/>
      <c r="M371" s="290"/>
      <c r="N371" s="289"/>
      <c r="O371" s="290"/>
      <c r="P371" s="289"/>
      <c r="Q371" s="290"/>
      <c r="R371" s="45"/>
    </row>
    <row r="372" spans="2:18" ht="13.8" thickBot="1" x14ac:dyDescent="0.25">
      <c r="B372" s="285"/>
      <c r="C372" s="286"/>
      <c r="D372" s="46" t="s">
        <v>129</v>
      </c>
      <c r="E372" s="47" t="s">
        <v>127</v>
      </c>
      <c r="F372" s="46" t="s">
        <v>129</v>
      </c>
      <c r="G372" s="47" t="s">
        <v>127</v>
      </c>
      <c r="H372" s="46" t="s">
        <v>129</v>
      </c>
      <c r="I372" s="47" t="s">
        <v>127</v>
      </c>
      <c r="J372" s="46" t="s">
        <v>129</v>
      </c>
      <c r="K372" s="47" t="s">
        <v>127</v>
      </c>
      <c r="L372" s="46" t="s">
        <v>129</v>
      </c>
      <c r="M372" s="47" t="s">
        <v>127</v>
      </c>
      <c r="N372" s="46" t="s">
        <v>129</v>
      </c>
      <c r="O372" s="47" t="s">
        <v>127</v>
      </c>
      <c r="P372" s="46" t="s">
        <v>129</v>
      </c>
      <c r="Q372" s="48" t="s">
        <v>127</v>
      </c>
    </row>
    <row r="373" spans="2:18" x14ac:dyDescent="0.2">
      <c r="B373" s="287" t="s">
        <v>104</v>
      </c>
      <c r="C373" s="288"/>
      <c r="D373" s="114"/>
      <c r="E373" s="117"/>
      <c r="F373" s="114"/>
      <c r="G373" s="117"/>
      <c r="H373" s="114"/>
      <c r="I373" s="117"/>
      <c r="J373" s="114"/>
      <c r="K373" s="117"/>
      <c r="L373" s="114"/>
      <c r="M373" s="117"/>
      <c r="N373" s="114"/>
      <c r="O373" s="117"/>
      <c r="P373" s="114"/>
      <c r="Q373" s="117"/>
    </row>
    <row r="374" spans="2:18" x14ac:dyDescent="0.2">
      <c r="B374" s="283" t="s">
        <v>105</v>
      </c>
      <c r="C374" s="284"/>
      <c r="D374" s="44"/>
      <c r="E374" s="118"/>
      <c r="F374" s="44"/>
      <c r="G374" s="118"/>
      <c r="H374" s="44"/>
      <c r="I374" s="118"/>
      <c r="J374" s="44"/>
      <c r="K374" s="118"/>
      <c r="L374" s="44"/>
      <c r="M374" s="118"/>
      <c r="N374" s="44"/>
      <c r="O374" s="118"/>
      <c r="P374" s="44"/>
      <c r="Q374" s="118"/>
    </row>
    <row r="375" spans="2:18" x14ac:dyDescent="0.2">
      <c r="B375" s="283" t="s">
        <v>110</v>
      </c>
      <c r="C375" s="284"/>
      <c r="D375" s="44"/>
      <c r="E375" s="118"/>
      <c r="F375" s="44"/>
      <c r="G375" s="118"/>
      <c r="H375" s="44"/>
      <c r="I375" s="118"/>
      <c r="J375" s="44"/>
      <c r="K375" s="118"/>
      <c r="L375" s="44"/>
      <c r="M375" s="118"/>
      <c r="N375" s="44"/>
      <c r="O375" s="118"/>
      <c r="P375" s="44"/>
      <c r="Q375" s="118"/>
    </row>
    <row r="376" spans="2:18" x14ac:dyDescent="0.2">
      <c r="B376" s="283" t="s">
        <v>111</v>
      </c>
      <c r="C376" s="284"/>
      <c r="D376" s="44"/>
      <c r="E376" s="118"/>
      <c r="F376" s="44"/>
      <c r="G376" s="118"/>
      <c r="H376" s="44"/>
      <c r="I376" s="118"/>
      <c r="J376" s="44"/>
      <c r="K376" s="118"/>
      <c r="L376" s="44"/>
      <c r="M376" s="118"/>
      <c r="N376" s="44"/>
      <c r="O376" s="118"/>
      <c r="P376" s="44"/>
      <c r="Q376" s="118"/>
    </row>
    <row r="377" spans="2:18" x14ac:dyDescent="0.2">
      <c r="B377" s="283" t="s">
        <v>106</v>
      </c>
      <c r="C377" s="284"/>
      <c r="D377" s="44"/>
      <c r="E377" s="118"/>
      <c r="F377" s="44"/>
      <c r="G377" s="118"/>
      <c r="H377" s="44"/>
      <c r="I377" s="118"/>
      <c r="J377" s="44"/>
      <c r="K377" s="118"/>
      <c r="L377" s="44"/>
      <c r="M377" s="118"/>
      <c r="N377" s="44"/>
      <c r="O377" s="118"/>
      <c r="P377" s="44"/>
      <c r="Q377" s="118"/>
    </row>
    <row r="378" spans="2:18" x14ac:dyDescent="0.2">
      <c r="B378" s="283" t="s">
        <v>112</v>
      </c>
      <c r="C378" s="284"/>
      <c r="D378" s="44"/>
      <c r="E378" s="118"/>
      <c r="F378" s="44"/>
      <c r="G378" s="118"/>
      <c r="H378" s="44"/>
      <c r="I378" s="118"/>
      <c r="J378" s="44"/>
      <c r="K378" s="118"/>
      <c r="L378" s="44"/>
      <c r="M378" s="118"/>
      <c r="N378" s="44"/>
      <c r="O378" s="118"/>
      <c r="P378" s="44"/>
      <c r="Q378" s="118"/>
    </row>
    <row r="379" spans="2:18" x14ac:dyDescent="0.2">
      <c r="B379" s="283" t="s">
        <v>107</v>
      </c>
      <c r="C379" s="284"/>
      <c r="D379" s="44"/>
      <c r="E379" s="118"/>
      <c r="F379" s="44"/>
      <c r="G379" s="118"/>
      <c r="H379" s="44"/>
      <c r="I379" s="118"/>
      <c r="J379" s="44"/>
      <c r="K379" s="118"/>
      <c r="L379" s="44"/>
      <c r="M379" s="118"/>
      <c r="N379" s="44"/>
      <c r="O379" s="118"/>
      <c r="P379" s="44"/>
      <c r="Q379" s="118"/>
    </row>
    <row r="380" spans="2:18" x14ac:dyDescent="0.2">
      <c r="B380" s="283" t="s">
        <v>108</v>
      </c>
      <c r="C380" s="284"/>
      <c r="D380" s="44"/>
      <c r="E380" s="118"/>
      <c r="F380" s="44"/>
      <c r="G380" s="118"/>
      <c r="H380" s="44"/>
      <c r="I380" s="118"/>
      <c r="J380" s="44"/>
      <c r="K380" s="118"/>
      <c r="L380" s="44"/>
      <c r="M380" s="118"/>
      <c r="N380" s="44"/>
      <c r="O380" s="118"/>
      <c r="P380" s="44"/>
      <c r="Q380" s="118"/>
    </row>
    <row r="381" spans="2:18" x14ac:dyDescent="0.2">
      <c r="B381" s="283" t="s">
        <v>113</v>
      </c>
      <c r="C381" s="284"/>
      <c r="D381" s="44"/>
      <c r="E381" s="118"/>
      <c r="F381" s="44"/>
      <c r="G381" s="118"/>
      <c r="H381" s="44"/>
      <c r="I381" s="118"/>
      <c r="J381" s="44"/>
      <c r="K381" s="118"/>
      <c r="L381" s="44"/>
      <c r="M381" s="118"/>
      <c r="N381" s="44"/>
      <c r="O381" s="118"/>
      <c r="P381" s="44"/>
      <c r="Q381" s="118"/>
    </row>
    <row r="382" spans="2:18" x14ac:dyDescent="0.2">
      <c r="B382" s="283" t="s">
        <v>109</v>
      </c>
      <c r="C382" s="284"/>
      <c r="D382" s="44"/>
      <c r="E382" s="118"/>
      <c r="F382" s="44"/>
      <c r="G382" s="118"/>
      <c r="H382" s="44"/>
      <c r="I382" s="118"/>
      <c r="J382" s="44"/>
      <c r="K382" s="118"/>
      <c r="L382" s="44"/>
      <c r="M382" s="118"/>
      <c r="N382" s="44"/>
      <c r="O382" s="118"/>
      <c r="P382" s="44"/>
      <c r="Q382" s="118"/>
    </row>
    <row r="383" spans="2:18" x14ac:dyDescent="0.2">
      <c r="B383" s="283" t="s">
        <v>114</v>
      </c>
      <c r="C383" s="284"/>
      <c r="D383" s="44"/>
      <c r="E383" s="118"/>
      <c r="F383" s="44"/>
      <c r="G383" s="118"/>
      <c r="H383" s="44"/>
      <c r="I383" s="118"/>
      <c r="J383" s="44"/>
      <c r="K383" s="118"/>
      <c r="L383" s="44"/>
      <c r="M383" s="118"/>
      <c r="N383" s="44"/>
      <c r="O383" s="118"/>
      <c r="P383" s="44"/>
      <c r="Q383" s="118"/>
    </row>
    <row r="384" spans="2:18" x14ac:dyDescent="0.2">
      <c r="B384" s="283" t="s">
        <v>115</v>
      </c>
      <c r="C384" s="284"/>
      <c r="D384" s="44"/>
      <c r="E384" s="118"/>
      <c r="F384" s="44"/>
      <c r="G384" s="118"/>
      <c r="H384" s="44"/>
      <c r="I384" s="118"/>
      <c r="J384" s="44"/>
      <c r="K384" s="118"/>
      <c r="L384" s="44"/>
      <c r="M384" s="118"/>
      <c r="N384" s="44"/>
      <c r="O384" s="118"/>
      <c r="P384" s="44"/>
      <c r="Q384" s="118"/>
    </row>
    <row r="385" spans="2:17" x14ac:dyDescent="0.2">
      <c r="B385" s="283" t="s">
        <v>120</v>
      </c>
      <c r="C385" s="284"/>
      <c r="D385" s="44"/>
      <c r="E385" s="118"/>
      <c r="F385" s="44"/>
      <c r="G385" s="118"/>
      <c r="H385" s="44"/>
      <c r="I385" s="118"/>
      <c r="J385" s="44"/>
      <c r="K385" s="118"/>
      <c r="L385" s="44"/>
      <c r="M385" s="118"/>
      <c r="N385" s="44"/>
      <c r="O385" s="118"/>
      <c r="P385" s="44"/>
      <c r="Q385" s="118"/>
    </row>
    <row r="386" spans="2:17" x14ac:dyDescent="0.2">
      <c r="B386" s="283" t="s">
        <v>121</v>
      </c>
      <c r="C386" s="284"/>
      <c r="D386" s="44"/>
      <c r="E386" s="118"/>
      <c r="F386" s="44"/>
      <c r="G386" s="118"/>
      <c r="H386" s="44"/>
      <c r="I386" s="118"/>
      <c r="J386" s="44"/>
      <c r="K386" s="118"/>
      <c r="L386" s="44"/>
      <c r="M386" s="118"/>
      <c r="N386" s="44"/>
      <c r="O386" s="118"/>
      <c r="P386" s="44"/>
      <c r="Q386" s="118"/>
    </row>
    <row r="387" spans="2:17" x14ac:dyDescent="0.2">
      <c r="B387" s="283" t="s">
        <v>122</v>
      </c>
      <c r="C387" s="284"/>
      <c r="D387" s="44"/>
      <c r="E387" s="118"/>
      <c r="F387" s="44"/>
      <c r="G387" s="118"/>
      <c r="H387" s="44"/>
      <c r="I387" s="118"/>
      <c r="J387" s="44"/>
      <c r="K387" s="118"/>
      <c r="L387" s="44"/>
      <c r="M387" s="118"/>
      <c r="N387" s="44"/>
      <c r="O387" s="118"/>
      <c r="P387" s="44"/>
      <c r="Q387" s="118"/>
    </row>
    <row r="388" spans="2:17" x14ac:dyDescent="0.2">
      <c r="B388" s="283" t="s">
        <v>116</v>
      </c>
      <c r="C388" s="284"/>
      <c r="D388" s="44"/>
      <c r="E388" s="118"/>
      <c r="F388" s="44"/>
      <c r="G388" s="118"/>
      <c r="H388" s="44"/>
      <c r="I388" s="118"/>
      <c r="J388" s="44"/>
      <c r="K388" s="118"/>
      <c r="L388" s="44"/>
      <c r="M388" s="118"/>
      <c r="N388" s="44"/>
      <c r="O388" s="118"/>
      <c r="P388" s="44"/>
      <c r="Q388" s="118"/>
    </row>
    <row r="389" spans="2:17" x14ac:dyDescent="0.2">
      <c r="B389" s="283" t="s">
        <v>117</v>
      </c>
      <c r="C389" s="284"/>
      <c r="D389" s="44"/>
      <c r="E389" s="118"/>
      <c r="F389" s="44"/>
      <c r="G389" s="118"/>
      <c r="H389" s="44"/>
      <c r="I389" s="118"/>
      <c r="J389" s="44"/>
      <c r="K389" s="118"/>
      <c r="L389" s="44"/>
      <c r="M389" s="118"/>
      <c r="N389" s="44"/>
      <c r="O389" s="118"/>
      <c r="P389" s="44"/>
      <c r="Q389" s="118"/>
    </row>
    <row r="390" spans="2:17" x14ac:dyDescent="0.2">
      <c r="B390" s="283" t="s">
        <v>124</v>
      </c>
      <c r="C390" s="284"/>
      <c r="D390" s="44"/>
      <c r="E390" s="118"/>
      <c r="F390" s="44"/>
      <c r="G390" s="118"/>
      <c r="H390" s="44"/>
      <c r="I390" s="118"/>
      <c r="J390" s="44"/>
      <c r="K390" s="118"/>
      <c r="L390" s="44"/>
      <c r="M390" s="118"/>
      <c r="N390" s="44"/>
      <c r="O390" s="118"/>
      <c r="P390" s="44"/>
      <c r="Q390" s="118"/>
    </row>
    <row r="391" spans="2:17" x14ac:dyDescent="0.2">
      <c r="B391" s="283" t="s">
        <v>153</v>
      </c>
      <c r="C391" s="284"/>
      <c r="D391" s="44"/>
      <c r="E391" s="118"/>
      <c r="F391" s="44"/>
      <c r="G391" s="118"/>
      <c r="H391" s="44"/>
      <c r="I391" s="118"/>
      <c r="J391" s="44"/>
      <c r="K391" s="118"/>
      <c r="L391" s="44"/>
      <c r="M391" s="118"/>
      <c r="N391" s="44"/>
      <c r="O391" s="118"/>
      <c r="P391" s="44"/>
      <c r="Q391" s="118"/>
    </row>
    <row r="392" spans="2:17" x14ac:dyDescent="0.2">
      <c r="B392" s="283" t="s">
        <v>118</v>
      </c>
      <c r="C392" s="284"/>
      <c r="D392" s="44"/>
      <c r="E392" s="118"/>
      <c r="F392" s="44"/>
      <c r="G392" s="118"/>
      <c r="H392" s="44"/>
      <c r="I392" s="118"/>
      <c r="J392" s="44"/>
      <c r="K392" s="118"/>
      <c r="L392" s="44"/>
      <c r="M392" s="118"/>
      <c r="N392" s="44"/>
      <c r="O392" s="118"/>
      <c r="P392" s="44"/>
      <c r="Q392" s="118"/>
    </row>
    <row r="393" spans="2:17" x14ac:dyDescent="0.2">
      <c r="B393" s="283" t="s">
        <v>119</v>
      </c>
      <c r="C393" s="284"/>
      <c r="D393" s="44"/>
      <c r="E393" s="118"/>
      <c r="F393" s="44"/>
      <c r="G393" s="118"/>
      <c r="H393" s="44"/>
      <c r="I393" s="118"/>
      <c r="J393" s="44"/>
      <c r="K393" s="118"/>
      <c r="L393" s="44"/>
      <c r="M393" s="118"/>
      <c r="N393" s="44"/>
      <c r="O393" s="118"/>
      <c r="P393" s="44"/>
      <c r="Q393" s="118"/>
    </row>
    <row r="394" spans="2:17" x14ac:dyDescent="0.2">
      <c r="B394" s="283" t="s">
        <v>123</v>
      </c>
      <c r="C394" s="284"/>
      <c r="D394" s="44"/>
      <c r="E394" s="118"/>
      <c r="F394" s="115"/>
      <c r="G394" s="118"/>
      <c r="H394" s="44"/>
      <c r="I394" s="118"/>
      <c r="J394" s="44"/>
      <c r="K394" s="118"/>
      <c r="L394" s="44"/>
      <c r="M394" s="118"/>
      <c r="N394" s="44"/>
      <c r="O394" s="118"/>
      <c r="P394" s="44"/>
      <c r="Q394" s="118"/>
    </row>
    <row r="395" spans="2:17" x14ac:dyDescent="0.2">
      <c r="B395" s="283" t="s">
        <v>126</v>
      </c>
      <c r="C395" s="284"/>
      <c r="D395" s="44"/>
      <c r="E395" s="118"/>
      <c r="F395" s="44"/>
      <c r="G395" s="118"/>
      <c r="H395" s="44"/>
      <c r="I395" s="118"/>
      <c r="J395" s="44"/>
      <c r="K395" s="118"/>
      <c r="L395" s="44"/>
      <c r="M395" s="118"/>
      <c r="N395" s="44"/>
      <c r="O395" s="118"/>
      <c r="P395" s="44"/>
      <c r="Q395" s="118"/>
    </row>
    <row r="396" spans="2:17" ht="13.8" thickBot="1" x14ac:dyDescent="0.25">
      <c r="B396" s="281" t="s">
        <v>125</v>
      </c>
      <c r="C396" s="282"/>
      <c r="D396" s="49"/>
      <c r="E396" s="119"/>
      <c r="F396" s="49"/>
      <c r="G396" s="119"/>
      <c r="H396" s="49"/>
      <c r="I396" s="119"/>
      <c r="J396" s="49"/>
      <c r="K396" s="119"/>
      <c r="L396" s="49"/>
      <c r="M396" s="119"/>
      <c r="N396" s="49"/>
      <c r="O396" s="119"/>
      <c r="P396" s="49"/>
      <c r="Q396" s="119"/>
    </row>
    <row r="397" spans="2:17" ht="13.8" thickBot="1" x14ac:dyDescent="0.25"/>
    <row r="398" spans="2:17" ht="13.8" thickBot="1" x14ac:dyDescent="0.25">
      <c r="B398" s="285" t="s">
        <v>128</v>
      </c>
      <c r="C398" s="286"/>
      <c r="D398" s="299">
        <v>71</v>
      </c>
      <c r="E398" s="299"/>
      <c r="F398" s="299">
        <v>72</v>
      </c>
      <c r="G398" s="299"/>
      <c r="H398" s="299">
        <v>73</v>
      </c>
      <c r="I398" s="299"/>
      <c r="J398" s="297">
        <v>74</v>
      </c>
      <c r="K398" s="298"/>
      <c r="L398" s="299">
        <v>75</v>
      </c>
      <c r="M398" s="299"/>
      <c r="N398" s="299">
        <v>76</v>
      </c>
      <c r="O398" s="299"/>
      <c r="P398" s="299">
        <v>77</v>
      </c>
      <c r="Q398" s="299"/>
    </row>
    <row r="399" spans="2:17" ht="13.8" thickBot="1" x14ac:dyDescent="0.25">
      <c r="B399" s="291" t="s">
        <v>132</v>
      </c>
      <c r="C399" s="292"/>
      <c r="D399" s="297"/>
      <c r="E399" s="298"/>
      <c r="F399" s="297"/>
      <c r="G399" s="298"/>
      <c r="H399" s="297"/>
      <c r="I399" s="298"/>
      <c r="J399" s="297"/>
      <c r="K399" s="298"/>
      <c r="L399" s="297"/>
      <c r="M399" s="298"/>
      <c r="N399" s="297"/>
      <c r="O399" s="298"/>
      <c r="P399" s="297"/>
      <c r="Q399" s="298"/>
    </row>
    <row r="400" spans="2:17" ht="13.8" thickBot="1" x14ac:dyDescent="0.25">
      <c r="B400" s="293" t="s">
        <v>152</v>
      </c>
      <c r="C400" s="294"/>
      <c r="D400" s="295"/>
      <c r="E400" s="296"/>
      <c r="F400" s="295"/>
      <c r="G400" s="296"/>
      <c r="H400" s="295"/>
      <c r="I400" s="296"/>
      <c r="J400" s="295"/>
      <c r="K400" s="296"/>
      <c r="L400" s="295"/>
      <c r="M400" s="296"/>
      <c r="N400" s="295"/>
      <c r="O400" s="296"/>
      <c r="P400" s="295"/>
      <c r="Q400" s="296"/>
    </row>
    <row r="401" spans="2:18" ht="13.8" thickBot="1" x14ac:dyDescent="0.25">
      <c r="B401" s="291" t="s">
        <v>131</v>
      </c>
      <c r="C401" s="292"/>
      <c r="D401" s="295"/>
      <c r="E401" s="296"/>
      <c r="F401" s="295"/>
      <c r="G401" s="296"/>
      <c r="H401" s="295"/>
      <c r="I401" s="296"/>
      <c r="J401" s="295"/>
      <c r="K401" s="296"/>
      <c r="L401" s="295"/>
      <c r="M401" s="296"/>
      <c r="N401" s="295"/>
      <c r="O401" s="296"/>
      <c r="P401" s="295"/>
      <c r="Q401" s="296"/>
    </row>
    <row r="402" spans="2:18" ht="13.8" thickBot="1" x14ac:dyDescent="0.25">
      <c r="B402" s="293" t="s">
        <v>274</v>
      </c>
      <c r="C402" s="294"/>
      <c r="D402" s="289"/>
      <c r="E402" s="290"/>
      <c r="F402" s="289"/>
      <c r="G402" s="290"/>
      <c r="H402" s="289"/>
      <c r="I402" s="290"/>
      <c r="J402" s="289"/>
      <c r="K402" s="290"/>
      <c r="L402" s="289"/>
      <c r="M402" s="290"/>
      <c r="N402" s="289"/>
      <c r="O402" s="290"/>
      <c r="P402" s="289"/>
      <c r="Q402" s="290"/>
      <c r="R402" s="45"/>
    </row>
    <row r="403" spans="2:18" ht="13.8" thickBot="1" x14ac:dyDescent="0.25">
      <c r="B403" s="291" t="s">
        <v>133</v>
      </c>
      <c r="C403" s="292"/>
      <c r="D403" s="295"/>
      <c r="E403" s="296"/>
      <c r="F403" s="295"/>
      <c r="G403" s="296"/>
      <c r="H403" s="295"/>
      <c r="I403" s="296"/>
      <c r="J403" s="295"/>
      <c r="K403" s="296"/>
      <c r="L403" s="295"/>
      <c r="M403" s="296"/>
      <c r="N403" s="295"/>
      <c r="O403" s="296"/>
      <c r="P403" s="295"/>
      <c r="Q403" s="296"/>
    </row>
    <row r="404" spans="2:18" ht="13.8" thickBot="1" x14ac:dyDescent="0.25">
      <c r="B404" s="293" t="s">
        <v>275</v>
      </c>
      <c r="C404" s="294"/>
      <c r="D404" s="289"/>
      <c r="E404" s="290"/>
      <c r="F404" s="289"/>
      <c r="G404" s="290"/>
      <c r="H404" s="289"/>
      <c r="I404" s="290"/>
      <c r="J404" s="289"/>
      <c r="K404" s="290"/>
      <c r="L404" s="289"/>
      <c r="M404" s="290"/>
      <c r="N404" s="289"/>
      <c r="O404" s="290"/>
      <c r="P404" s="289"/>
      <c r="Q404" s="290"/>
      <c r="R404" s="45"/>
    </row>
    <row r="405" spans="2:18" ht="13.8" thickBot="1" x14ac:dyDescent="0.25">
      <c r="B405" s="293" t="s">
        <v>279</v>
      </c>
      <c r="C405" s="294"/>
      <c r="D405" s="289"/>
      <c r="E405" s="290"/>
      <c r="F405" s="289"/>
      <c r="G405" s="290"/>
      <c r="H405" s="289"/>
      <c r="I405" s="290"/>
      <c r="J405" s="289"/>
      <c r="K405" s="290"/>
      <c r="L405" s="289"/>
      <c r="M405" s="290"/>
      <c r="N405" s="289"/>
      <c r="O405" s="290"/>
      <c r="P405" s="289"/>
      <c r="Q405" s="290"/>
      <c r="R405" s="45"/>
    </row>
    <row r="406" spans="2:18" ht="13.8" thickBot="1" x14ac:dyDescent="0.25">
      <c r="B406" s="291" t="s">
        <v>231</v>
      </c>
      <c r="C406" s="292"/>
      <c r="D406" s="289"/>
      <c r="E406" s="290"/>
      <c r="F406" s="289"/>
      <c r="G406" s="290"/>
      <c r="H406" s="289"/>
      <c r="I406" s="290"/>
      <c r="J406" s="289"/>
      <c r="K406" s="290"/>
      <c r="L406" s="289"/>
      <c r="M406" s="290"/>
      <c r="N406" s="289"/>
      <c r="O406" s="290"/>
      <c r="P406" s="289"/>
      <c r="Q406" s="290"/>
      <c r="R406" s="45"/>
    </row>
    <row r="407" spans="2:18" ht="13.8" thickBot="1" x14ac:dyDescent="0.25">
      <c r="B407" s="285"/>
      <c r="C407" s="286"/>
      <c r="D407" s="46" t="s">
        <v>129</v>
      </c>
      <c r="E407" s="47" t="s">
        <v>127</v>
      </c>
      <c r="F407" s="46" t="s">
        <v>129</v>
      </c>
      <c r="G407" s="47" t="s">
        <v>127</v>
      </c>
      <c r="H407" s="46" t="s">
        <v>129</v>
      </c>
      <c r="I407" s="47" t="s">
        <v>127</v>
      </c>
      <c r="J407" s="46" t="s">
        <v>129</v>
      </c>
      <c r="K407" s="47" t="s">
        <v>127</v>
      </c>
      <c r="L407" s="46" t="s">
        <v>129</v>
      </c>
      <c r="M407" s="47" t="s">
        <v>127</v>
      </c>
      <c r="N407" s="46" t="s">
        <v>129</v>
      </c>
      <c r="O407" s="47" t="s">
        <v>127</v>
      </c>
      <c r="P407" s="46" t="s">
        <v>129</v>
      </c>
      <c r="Q407" s="48" t="s">
        <v>127</v>
      </c>
    </row>
    <row r="408" spans="2:18" x14ac:dyDescent="0.2">
      <c r="B408" s="287" t="s">
        <v>104</v>
      </c>
      <c r="C408" s="288"/>
      <c r="D408" s="114"/>
      <c r="E408" s="117"/>
      <c r="F408" s="114"/>
      <c r="G408" s="117"/>
      <c r="H408" s="114"/>
      <c r="I408" s="117"/>
      <c r="J408" s="114"/>
      <c r="K408" s="117"/>
      <c r="L408" s="114"/>
      <c r="M408" s="117"/>
      <c r="N408" s="114"/>
      <c r="O408" s="117"/>
      <c r="P408" s="114"/>
      <c r="Q408" s="117"/>
    </row>
    <row r="409" spans="2:18" x14ac:dyDescent="0.2">
      <c r="B409" s="283" t="s">
        <v>105</v>
      </c>
      <c r="C409" s="284"/>
      <c r="D409" s="44"/>
      <c r="E409" s="118"/>
      <c r="F409" s="44"/>
      <c r="G409" s="118"/>
      <c r="H409" s="44"/>
      <c r="I409" s="118"/>
      <c r="J409" s="44"/>
      <c r="K409" s="118"/>
      <c r="L409" s="44"/>
      <c r="M409" s="118"/>
      <c r="N409" s="44"/>
      <c r="O409" s="118"/>
      <c r="P409" s="44"/>
      <c r="Q409" s="118"/>
    </row>
    <row r="410" spans="2:18" x14ac:dyDescent="0.2">
      <c r="B410" s="283" t="s">
        <v>110</v>
      </c>
      <c r="C410" s="284"/>
      <c r="D410" s="44"/>
      <c r="E410" s="118"/>
      <c r="F410" s="44"/>
      <c r="G410" s="118"/>
      <c r="H410" s="44"/>
      <c r="I410" s="118"/>
      <c r="J410" s="44"/>
      <c r="K410" s="118"/>
      <c r="L410" s="44"/>
      <c r="M410" s="118"/>
      <c r="N410" s="44"/>
      <c r="O410" s="118"/>
      <c r="P410" s="44"/>
      <c r="Q410" s="118"/>
    </row>
    <row r="411" spans="2:18" x14ac:dyDescent="0.2">
      <c r="B411" s="283" t="s">
        <v>111</v>
      </c>
      <c r="C411" s="284"/>
      <c r="D411" s="44"/>
      <c r="E411" s="118"/>
      <c r="F411" s="44"/>
      <c r="G411" s="118"/>
      <c r="H411" s="44"/>
      <c r="I411" s="118"/>
      <c r="J411" s="44"/>
      <c r="K411" s="118"/>
      <c r="L411" s="44"/>
      <c r="M411" s="118"/>
      <c r="N411" s="44"/>
      <c r="O411" s="118"/>
      <c r="P411" s="44"/>
      <c r="Q411" s="118"/>
    </row>
    <row r="412" spans="2:18" x14ac:dyDescent="0.2">
      <c r="B412" s="283" t="s">
        <v>106</v>
      </c>
      <c r="C412" s="284"/>
      <c r="D412" s="44"/>
      <c r="E412" s="118"/>
      <c r="F412" s="44"/>
      <c r="G412" s="118"/>
      <c r="H412" s="44"/>
      <c r="I412" s="118"/>
      <c r="J412" s="44"/>
      <c r="K412" s="118"/>
      <c r="L412" s="44"/>
      <c r="M412" s="118"/>
      <c r="N412" s="44"/>
      <c r="O412" s="118"/>
      <c r="P412" s="44"/>
      <c r="Q412" s="118"/>
    </row>
    <row r="413" spans="2:18" x14ac:dyDescent="0.2">
      <c r="B413" s="283" t="s">
        <v>112</v>
      </c>
      <c r="C413" s="284"/>
      <c r="D413" s="44"/>
      <c r="E413" s="118"/>
      <c r="F413" s="44"/>
      <c r="G413" s="118"/>
      <c r="H413" s="44"/>
      <c r="I413" s="118"/>
      <c r="J413" s="44"/>
      <c r="K413" s="118"/>
      <c r="L413" s="44"/>
      <c r="M413" s="118"/>
      <c r="N413" s="44"/>
      <c r="O413" s="118"/>
      <c r="P413" s="44"/>
      <c r="Q413" s="118"/>
    </row>
    <row r="414" spans="2:18" x14ac:dyDescent="0.2">
      <c r="B414" s="283" t="s">
        <v>107</v>
      </c>
      <c r="C414" s="284"/>
      <c r="D414" s="44"/>
      <c r="E414" s="118"/>
      <c r="F414" s="44"/>
      <c r="G414" s="118"/>
      <c r="H414" s="44"/>
      <c r="I414" s="118"/>
      <c r="J414" s="44"/>
      <c r="K414" s="118"/>
      <c r="L414" s="44"/>
      <c r="M414" s="118"/>
      <c r="N414" s="44"/>
      <c r="O414" s="118"/>
      <c r="P414" s="44"/>
      <c r="Q414" s="118"/>
    </row>
    <row r="415" spans="2:18" x14ac:dyDescent="0.2">
      <c r="B415" s="283" t="s">
        <v>108</v>
      </c>
      <c r="C415" s="284"/>
      <c r="D415" s="44"/>
      <c r="E415" s="118"/>
      <c r="F415" s="44"/>
      <c r="G415" s="118"/>
      <c r="H415" s="44"/>
      <c r="I415" s="118"/>
      <c r="J415" s="44"/>
      <c r="K415" s="118"/>
      <c r="L415" s="44"/>
      <c r="M415" s="118"/>
      <c r="N415" s="44"/>
      <c r="O415" s="118"/>
      <c r="P415" s="44"/>
      <c r="Q415" s="118"/>
    </row>
    <row r="416" spans="2:18" x14ac:dyDescent="0.2">
      <c r="B416" s="283" t="s">
        <v>113</v>
      </c>
      <c r="C416" s="284"/>
      <c r="D416" s="44"/>
      <c r="E416" s="118"/>
      <c r="F416" s="44"/>
      <c r="G416" s="118"/>
      <c r="H416" s="44"/>
      <c r="I416" s="118"/>
      <c r="J416" s="44"/>
      <c r="K416" s="118"/>
      <c r="L416" s="44"/>
      <c r="M416" s="118"/>
      <c r="N416" s="44"/>
      <c r="O416" s="118"/>
      <c r="P416" s="44"/>
      <c r="Q416" s="118"/>
    </row>
    <row r="417" spans="2:17" x14ac:dyDescent="0.2">
      <c r="B417" s="283" t="s">
        <v>109</v>
      </c>
      <c r="C417" s="284"/>
      <c r="D417" s="44"/>
      <c r="E417" s="118"/>
      <c r="F417" s="44"/>
      <c r="G417" s="118"/>
      <c r="H417" s="44"/>
      <c r="I417" s="118"/>
      <c r="J417" s="44"/>
      <c r="K417" s="118"/>
      <c r="L417" s="44"/>
      <c r="M417" s="118"/>
      <c r="N417" s="44"/>
      <c r="O417" s="118"/>
      <c r="P417" s="44"/>
      <c r="Q417" s="118"/>
    </row>
    <row r="418" spans="2:17" x14ac:dyDescent="0.2">
      <c r="B418" s="283" t="s">
        <v>114</v>
      </c>
      <c r="C418" s="284"/>
      <c r="D418" s="44"/>
      <c r="E418" s="118"/>
      <c r="F418" s="44"/>
      <c r="G418" s="118"/>
      <c r="H418" s="44"/>
      <c r="I418" s="118"/>
      <c r="J418" s="44"/>
      <c r="K418" s="118"/>
      <c r="L418" s="44"/>
      <c r="M418" s="118"/>
      <c r="N418" s="44"/>
      <c r="O418" s="118"/>
      <c r="P418" s="44"/>
      <c r="Q418" s="118"/>
    </row>
    <row r="419" spans="2:17" x14ac:dyDescent="0.2">
      <c r="B419" s="283" t="s">
        <v>115</v>
      </c>
      <c r="C419" s="284"/>
      <c r="D419" s="44"/>
      <c r="E419" s="118"/>
      <c r="F419" s="44"/>
      <c r="G419" s="118"/>
      <c r="H419" s="44"/>
      <c r="I419" s="118"/>
      <c r="J419" s="44"/>
      <c r="K419" s="118"/>
      <c r="L419" s="44"/>
      <c r="M419" s="118"/>
      <c r="N419" s="44"/>
      <c r="O419" s="118"/>
      <c r="P419" s="44"/>
      <c r="Q419" s="118"/>
    </row>
    <row r="420" spans="2:17" x14ac:dyDescent="0.2">
      <c r="B420" s="283" t="s">
        <v>120</v>
      </c>
      <c r="C420" s="284"/>
      <c r="D420" s="44"/>
      <c r="E420" s="118"/>
      <c r="F420" s="44"/>
      <c r="G420" s="118"/>
      <c r="H420" s="44"/>
      <c r="I420" s="118"/>
      <c r="J420" s="44"/>
      <c r="K420" s="118"/>
      <c r="L420" s="44"/>
      <c r="M420" s="118"/>
      <c r="N420" s="44"/>
      <c r="O420" s="118"/>
      <c r="P420" s="44"/>
      <c r="Q420" s="118"/>
    </row>
    <row r="421" spans="2:17" x14ac:dyDescent="0.2">
      <c r="B421" s="283" t="s">
        <v>121</v>
      </c>
      <c r="C421" s="284"/>
      <c r="D421" s="44"/>
      <c r="E421" s="118"/>
      <c r="F421" s="44"/>
      <c r="G421" s="118"/>
      <c r="H421" s="44"/>
      <c r="I421" s="118"/>
      <c r="J421" s="44"/>
      <c r="K421" s="118"/>
      <c r="L421" s="44"/>
      <c r="M421" s="118"/>
      <c r="N421" s="44"/>
      <c r="O421" s="118"/>
      <c r="P421" s="44"/>
      <c r="Q421" s="118"/>
    </row>
    <row r="422" spans="2:17" x14ac:dyDescent="0.2">
      <c r="B422" s="283" t="s">
        <v>122</v>
      </c>
      <c r="C422" s="284"/>
      <c r="D422" s="44"/>
      <c r="E422" s="118"/>
      <c r="F422" s="44"/>
      <c r="G422" s="118"/>
      <c r="H422" s="44"/>
      <c r="I422" s="118"/>
      <c r="J422" s="44"/>
      <c r="K422" s="118"/>
      <c r="L422" s="44"/>
      <c r="M422" s="118"/>
      <c r="N422" s="44"/>
      <c r="O422" s="118"/>
      <c r="P422" s="44"/>
      <c r="Q422" s="118"/>
    </row>
    <row r="423" spans="2:17" x14ac:dyDescent="0.2">
      <c r="B423" s="283" t="s">
        <v>116</v>
      </c>
      <c r="C423" s="284"/>
      <c r="D423" s="44"/>
      <c r="E423" s="118"/>
      <c r="F423" s="44"/>
      <c r="G423" s="118"/>
      <c r="H423" s="44"/>
      <c r="I423" s="118"/>
      <c r="J423" s="44"/>
      <c r="K423" s="118"/>
      <c r="L423" s="44"/>
      <c r="M423" s="118"/>
      <c r="N423" s="44"/>
      <c r="O423" s="118"/>
      <c r="P423" s="44"/>
      <c r="Q423" s="118"/>
    </row>
    <row r="424" spans="2:17" x14ac:dyDescent="0.2">
      <c r="B424" s="283" t="s">
        <v>117</v>
      </c>
      <c r="C424" s="284"/>
      <c r="D424" s="44"/>
      <c r="E424" s="118"/>
      <c r="F424" s="44"/>
      <c r="G424" s="118"/>
      <c r="H424" s="44"/>
      <c r="I424" s="118"/>
      <c r="J424" s="44"/>
      <c r="K424" s="118"/>
      <c r="L424" s="44"/>
      <c r="M424" s="118"/>
      <c r="N424" s="44"/>
      <c r="O424" s="118"/>
      <c r="P424" s="44"/>
      <c r="Q424" s="118"/>
    </row>
    <row r="425" spans="2:17" x14ac:dyDescent="0.2">
      <c r="B425" s="283" t="s">
        <v>124</v>
      </c>
      <c r="C425" s="284"/>
      <c r="D425" s="44"/>
      <c r="E425" s="118"/>
      <c r="F425" s="44"/>
      <c r="G425" s="118"/>
      <c r="H425" s="44"/>
      <c r="I425" s="118"/>
      <c r="J425" s="44"/>
      <c r="K425" s="118"/>
      <c r="L425" s="44"/>
      <c r="M425" s="118"/>
      <c r="N425" s="44"/>
      <c r="O425" s="118"/>
      <c r="P425" s="44"/>
      <c r="Q425" s="118"/>
    </row>
    <row r="426" spans="2:17" x14ac:dyDescent="0.2">
      <c r="B426" s="283" t="s">
        <v>153</v>
      </c>
      <c r="C426" s="284"/>
      <c r="D426" s="44"/>
      <c r="E426" s="118"/>
      <c r="F426" s="44"/>
      <c r="G426" s="118"/>
      <c r="H426" s="44"/>
      <c r="I426" s="118"/>
      <c r="J426" s="44"/>
      <c r="K426" s="118"/>
      <c r="L426" s="44"/>
      <c r="M426" s="118"/>
      <c r="N426" s="44"/>
      <c r="O426" s="118"/>
      <c r="P426" s="44"/>
      <c r="Q426" s="118"/>
    </row>
    <row r="427" spans="2:17" x14ac:dyDescent="0.2">
      <c r="B427" s="283" t="s">
        <v>118</v>
      </c>
      <c r="C427" s="284"/>
      <c r="D427" s="44"/>
      <c r="E427" s="118"/>
      <c r="F427" s="44"/>
      <c r="G427" s="118"/>
      <c r="H427" s="44"/>
      <c r="I427" s="118"/>
      <c r="J427" s="44"/>
      <c r="K427" s="118"/>
      <c r="L427" s="44"/>
      <c r="M427" s="118"/>
      <c r="N427" s="44"/>
      <c r="O427" s="118"/>
      <c r="P427" s="44"/>
      <c r="Q427" s="118"/>
    </row>
    <row r="428" spans="2:17" x14ac:dyDescent="0.2">
      <c r="B428" s="283" t="s">
        <v>119</v>
      </c>
      <c r="C428" s="284"/>
      <c r="D428" s="44"/>
      <c r="E428" s="118"/>
      <c r="F428" s="44"/>
      <c r="G428" s="118"/>
      <c r="H428" s="44"/>
      <c r="I428" s="118"/>
      <c r="J428" s="44"/>
      <c r="K428" s="118"/>
      <c r="L428" s="44"/>
      <c r="M428" s="118"/>
      <c r="N428" s="44"/>
      <c r="O428" s="118"/>
      <c r="P428" s="44"/>
      <c r="Q428" s="118"/>
    </row>
    <row r="429" spans="2:17" x14ac:dyDescent="0.2">
      <c r="B429" s="283" t="s">
        <v>123</v>
      </c>
      <c r="C429" s="284"/>
      <c r="D429" s="44"/>
      <c r="E429" s="118"/>
      <c r="F429" s="115"/>
      <c r="G429" s="118"/>
      <c r="H429" s="44"/>
      <c r="I429" s="118"/>
      <c r="J429" s="44"/>
      <c r="K429" s="118"/>
      <c r="L429" s="44"/>
      <c r="M429" s="118"/>
      <c r="N429" s="44"/>
      <c r="O429" s="118"/>
      <c r="P429" s="44"/>
      <c r="Q429" s="118"/>
    </row>
    <row r="430" spans="2:17" x14ac:dyDescent="0.2">
      <c r="B430" s="283" t="s">
        <v>126</v>
      </c>
      <c r="C430" s="284"/>
      <c r="D430" s="44"/>
      <c r="E430" s="118"/>
      <c r="F430" s="44"/>
      <c r="G430" s="118"/>
      <c r="H430" s="44"/>
      <c r="I430" s="118"/>
      <c r="J430" s="44"/>
      <c r="K430" s="118"/>
      <c r="L430" s="44"/>
      <c r="M430" s="118"/>
      <c r="N430" s="44"/>
      <c r="O430" s="118"/>
      <c r="P430" s="44"/>
      <c r="Q430" s="118"/>
    </row>
    <row r="431" spans="2:17" ht="13.8" thickBot="1" x14ac:dyDescent="0.25">
      <c r="B431" s="281" t="s">
        <v>125</v>
      </c>
      <c r="C431" s="282"/>
      <c r="D431" s="49"/>
      <c r="E431" s="119"/>
      <c r="F431" s="49"/>
      <c r="G431" s="119"/>
      <c r="H431" s="49"/>
      <c r="I431" s="119"/>
      <c r="J431" s="49"/>
      <c r="K431" s="119"/>
      <c r="L431" s="49"/>
      <c r="M431" s="119"/>
      <c r="N431" s="49"/>
      <c r="O431" s="119"/>
      <c r="P431" s="49"/>
      <c r="Q431" s="119"/>
    </row>
    <row r="432" spans="2:17" ht="13.8" thickBot="1" x14ac:dyDescent="0.25"/>
    <row r="433" spans="2:18" ht="13.8" thickBot="1" x14ac:dyDescent="0.25">
      <c r="B433" s="285" t="s">
        <v>128</v>
      </c>
      <c r="C433" s="286"/>
      <c r="D433" s="299">
        <v>78</v>
      </c>
      <c r="E433" s="299"/>
      <c r="F433" s="299">
        <v>79</v>
      </c>
      <c r="G433" s="299"/>
      <c r="H433" s="299">
        <v>80</v>
      </c>
      <c r="I433" s="299"/>
      <c r="J433" s="297">
        <v>81</v>
      </c>
      <c r="K433" s="298"/>
      <c r="L433" s="299">
        <v>82</v>
      </c>
      <c r="M433" s="299"/>
      <c r="N433" s="299">
        <v>83</v>
      </c>
      <c r="O433" s="299"/>
      <c r="P433" s="299">
        <v>84</v>
      </c>
      <c r="Q433" s="299"/>
    </row>
    <row r="434" spans="2:18" ht="13.8" thickBot="1" x14ac:dyDescent="0.25">
      <c r="B434" s="291" t="s">
        <v>132</v>
      </c>
      <c r="C434" s="292"/>
      <c r="D434" s="297"/>
      <c r="E434" s="298"/>
      <c r="F434" s="297"/>
      <c r="G434" s="298"/>
      <c r="H434" s="297"/>
      <c r="I434" s="298"/>
      <c r="J434" s="297"/>
      <c r="K434" s="298"/>
      <c r="L434" s="297"/>
      <c r="M434" s="298"/>
      <c r="N434" s="297"/>
      <c r="O434" s="298"/>
      <c r="P434" s="297"/>
      <c r="Q434" s="298"/>
    </row>
    <row r="435" spans="2:18" ht="13.8" thickBot="1" x14ac:dyDescent="0.25">
      <c r="B435" s="293" t="s">
        <v>152</v>
      </c>
      <c r="C435" s="294"/>
      <c r="D435" s="295"/>
      <c r="E435" s="296"/>
      <c r="F435" s="295"/>
      <c r="G435" s="296"/>
      <c r="H435" s="295"/>
      <c r="I435" s="296"/>
      <c r="J435" s="295"/>
      <c r="K435" s="296"/>
      <c r="L435" s="295"/>
      <c r="M435" s="296"/>
      <c r="N435" s="295"/>
      <c r="O435" s="296"/>
      <c r="P435" s="295"/>
      <c r="Q435" s="296"/>
    </row>
    <row r="436" spans="2:18" ht="13.8" thickBot="1" x14ac:dyDescent="0.25">
      <c r="B436" s="291" t="s">
        <v>131</v>
      </c>
      <c r="C436" s="292"/>
      <c r="D436" s="295"/>
      <c r="E436" s="296"/>
      <c r="F436" s="295"/>
      <c r="G436" s="296"/>
      <c r="H436" s="295"/>
      <c r="I436" s="296"/>
      <c r="J436" s="295"/>
      <c r="K436" s="296"/>
      <c r="L436" s="295"/>
      <c r="M436" s="296"/>
      <c r="N436" s="295"/>
      <c r="O436" s="296"/>
      <c r="P436" s="295"/>
      <c r="Q436" s="296"/>
    </row>
    <row r="437" spans="2:18" ht="13.8" thickBot="1" x14ac:dyDescent="0.25">
      <c r="B437" s="293" t="s">
        <v>274</v>
      </c>
      <c r="C437" s="294"/>
      <c r="D437" s="289"/>
      <c r="E437" s="290"/>
      <c r="F437" s="289"/>
      <c r="G437" s="290"/>
      <c r="H437" s="289"/>
      <c r="I437" s="290"/>
      <c r="J437" s="289"/>
      <c r="K437" s="290"/>
      <c r="L437" s="289"/>
      <c r="M437" s="290"/>
      <c r="N437" s="289"/>
      <c r="O437" s="290"/>
      <c r="P437" s="289"/>
      <c r="Q437" s="290"/>
      <c r="R437" s="45"/>
    </row>
    <row r="438" spans="2:18" ht="13.8" thickBot="1" x14ac:dyDescent="0.25">
      <c r="B438" s="291" t="s">
        <v>133</v>
      </c>
      <c r="C438" s="292"/>
      <c r="D438" s="295"/>
      <c r="E438" s="296"/>
      <c r="F438" s="295"/>
      <c r="G438" s="296"/>
      <c r="H438" s="295"/>
      <c r="I438" s="296"/>
      <c r="J438" s="295"/>
      <c r="K438" s="296"/>
      <c r="L438" s="295"/>
      <c r="M438" s="296"/>
      <c r="N438" s="295"/>
      <c r="O438" s="296"/>
      <c r="P438" s="295"/>
      <c r="Q438" s="296"/>
    </row>
    <row r="439" spans="2:18" ht="13.8" thickBot="1" x14ac:dyDescent="0.25">
      <c r="B439" s="293" t="s">
        <v>275</v>
      </c>
      <c r="C439" s="294"/>
      <c r="D439" s="289"/>
      <c r="E439" s="290"/>
      <c r="F439" s="289"/>
      <c r="G439" s="290"/>
      <c r="H439" s="289"/>
      <c r="I439" s="290"/>
      <c r="J439" s="289"/>
      <c r="K439" s="290"/>
      <c r="L439" s="289"/>
      <c r="M439" s="290"/>
      <c r="N439" s="289"/>
      <c r="O439" s="290"/>
      <c r="P439" s="289"/>
      <c r="Q439" s="290"/>
      <c r="R439" s="45"/>
    </row>
    <row r="440" spans="2:18" ht="13.8" thickBot="1" x14ac:dyDescent="0.25">
      <c r="B440" s="293" t="s">
        <v>279</v>
      </c>
      <c r="C440" s="294"/>
      <c r="D440" s="289"/>
      <c r="E440" s="290"/>
      <c r="F440" s="289"/>
      <c r="G440" s="290"/>
      <c r="H440" s="289"/>
      <c r="I440" s="290"/>
      <c r="J440" s="289"/>
      <c r="K440" s="290"/>
      <c r="L440" s="289"/>
      <c r="M440" s="290"/>
      <c r="N440" s="289"/>
      <c r="O440" s="290"/>
      <c r="P440" s="289"/>
      <c r="Q440" s="290"/>
      <c r="R440" s="45"/>
    </row>
    <row r="441" spans="2:18" ht="13.8" thickBot="1" x14ac:dyDescent="0.25">
      <c r="B441" s="291" t="s">
        <v>231</v>
      </c>
      <c r="C441" s="292"/>
      <c r="D441" s="289"/>
      <c r="E441" s="290"/>
      <c r="F441" s="289"/>
      <c r="G441" s="290"/>
      <c r="H441" s="289"/>
      <c r="I441" s="290"/>
      <c r="J441" s="289"/>
      <c r="K441" s="290"/>
      <c r="L441" s="289"/>
      <c r="M441" s="290"/>
      <c r="N441" s="289"/>
      <c r="O441" s="290"/>
      <c r="P441" s="289"/>
      <c r="Q441" s="290"/>
      <c r="R441" s="45"/>
    </row>
    <row r="442" spans="2:18" ht="13.8" thickBot="1" x14ac:dyDescent="0.25">
      <c r="B442" s="285"/>
      <c r="C442" s="286"/>
      <c r="D442" s="46" t="s">
        <v>129</v>
      </c>
      <c r="E442" s="47" t="s">
        <v>127</v>
      </c>
      <c r="F442" s="46" t="s">
        <v>129</v>
      </c>
      <c r="G442" s="47" t="s">
        <v>127</v>
      </c>
      <c r="H442" s="46" t="s">
        <v>129</v>
      </c>
      <c r="I442" s="47" t="s">
        <v>127</v>
      </c>
      <c r="J442" s="46" t="s">
        <v>129</v>
      </c>
      <c r="K442" s="47" t="s">
        <v>127</v>
      </c>
      <c r="L442" s="46" t="s">
        <v>129</v>
      </c>
      <c r="M442" s="47" t="s">
        <v>127</v>
      </c>
      <c r="N442" s="46" t="s">
        <v>129</v>
      </c>
      <c r="O442" s="47" t="s">
        <v>127</v>
      </c>
      <c r="P442" s="46" t="s">
        <v>129</v>
      </c>
      <c r="Q442" s="48" t="s">
        <v>127</v>
      </c>
    </row>
    <row r="443" spans="2:18" x14ac:dyDescent="0.2">
      <c r="B443" s="287" t="s">
        <v>104</v>
      </c>
      <c r="C443" s="288"/>
      <c r="D443" s="114"/>
      <c r="E443" s="117"/>
      <c r="F443" s="114"/>
      <c r="G443" s="117"/>
      <c r="H443" s="114"/>
      <c r="I443" s="117"/>
      <c r="J443" s="114"/>
      <c r="K443" s="117"/>
      <c r="L443" s="114"/>
      <c r="M443" s="117"/>
      <c r="N443" s="114"/>
      <c r="O443" s="117"/>
      <c r="P443" s="114"/>
      <c r="Q443" s="117"/>
    </row>
    <row r="444" spans="2:18" x14ac:dyDescent="0.2">
      <c r="B444" s="283" t="s">
        <v>105</v>
      </c>
      <c r="C444" s="284"/>
      <c r="D444" s="44"/>
      <c r="E444" s="118"/>
      <c r="F444" s="44"/>
      <c r="G444" s="118"/>
      <c r="H444" s="44"/>
      <c r="I444" s="118"/>
      <c r="J444" s="44"/>
      <c r="K444" s="118"/>
      <c r="L444" s="44"/>
      <c r="M444" s="118"/>
      <c r="N444" s="44"/>
      <c r="O444" s="118"/>
      <c r="P444" s="44"/>
      <c r="Q444" s="118"/>
    </row>
    <row r="445" spans="2:18" x14ac:dyDescent="0.2">
      <c r="B445" s="283" t="s">
        <v>110</v>
      </c>
      <c r="C445" s="284"/>
      <c r="D445" s="44"/>
      <c r="E445" s="118"/>
      <c r="F445" s="44"/>
      <c r="G445" s="118"/>
      <c r="H445" s="44"/>
      <c r="I445" s="118"/>
      <c r="J445" s="44"/>
      <c r="K445" s="118"/>
      <c r="L445" s="44"/>
      <c r="M445" s="118"/>
      <c r="N445" s="44"/>
      <c r="O445" s="118"/>
      <c r="P445" s="44"/>
      <c r="Q445" s="118"/>
    </row>
    <row r="446" spans="2:18" x14ac:dyDescent="0.2">
      <c r="B446" s="283" t="s">
        <v>111</v>
      </c>
      <c r="C446" s="284"/>
      <c r="D446" s="44"/>
      <c r="E446" s="118"/>
      <c r="F446" s="44"/>
      <c r="G446" s="118"/>
      <c r="H446" s="44"/>
      <c r="I446" s="118"/>
      <c r="J446" s="44"/>
      <c r="K446" s="118"/>
      <c r="L446" s="44"/>
      <c r="M446" s="118"/>
      <c r="N446" s="44"/>
      <c r="O446" s="118"/>
      <c r="P446" s="44"/>
      <c r="Q446" s="118"/>
    </row>
    <row r="447" spans="2:18" x14ac:dyDescent="0.2">
      <c r="B447" s="283" t="s">
        <v>106</v>
      </c>
      <c r="C447" s="284"/>
      <c r="D447" s="44"/>
      <c r="E447" s="118"/>
      <c r="F447" s="44"/>
      <c r="G447" s="118"/>
      <c r="H447" s="44"/>
      <c r="I447" s="118"/>
      <c r="J447" s="44"/>
      <c r="K447" s="118"/>
      <c r="L447" s="44"/>
      <c r="M447" s="118"/>
      <c r="N447" s="44"/>
      <c r="O447" s="118"/>
      <c r="P447" s="44"/>
      <c r="Q447" s="118"/>
    </row>
    <row r="448" spans="2:18" x14ac:dyDescent="0.2">
      <c r="B448" s="283" t="s">
        <v>112</v>
      </c>
      <c r="C448" s="284"/>
      <c r="D448" s="44"/>
      <c r="E448" s="118"/>
      <c r="F448" s="44"/>
      <c r="G448" s="118"/>
      <c r="H448" s="44"/>
      <c r="I448" s="118"/>
      <c r="J448" s="44"/>
      <c r="K448" s="118"/>
      <c r="L448" s="44"/>
      <c r="M448" s="118"/>
      <c r="N448" s="44"/>
      <c r="O448" s="118"/>
      <c r="P448" s="44"/>
      <c r="Q448" s="118"/>
    </row>
    <row r="449" spans="2:17" x14ac:dyDescent="0.2">
      <c r="B449" s="283" t="s">
        <v>107</v>
      </c>
      <c r="C449" s="284"/>
      <c r="D449" s="44"/>
      <c r="E449" s="118"/>
      <c r="F449" s="44"/>
      <c r="G449" s="118"/>
      <c r="H449" s="44"/>
      <c r="I449" s="118"/>
      <c r="J449" s="44"/>
      <c r="K449" s="118"/>
      <c r="L449" s="44"/>
      <c r="M449" s="118"/>
      <c r="N449" s="44"/>
      <c r="O449" s="118"/>
      <c r="P449" s="44"/>
      <c r="Q449" s="118"/>
    </row>
    <row r="450" spans="2:17" x14ac:dyDescent="0.2">
      <c r="B450" s="283" t="s">
        <v>108</v>
      </c>
      <c r="C450" s="284"/>
      <c r="D450" s="44"/>
      <c r="E450" s="118"/>
      <c r="F450" s="44"/>
      <c r="G450" s="118"/>
      <c r="H450" s="44"/>
      <c r="I450" s="118"/>
      <c r="J450" s="44"/>
      <c r="K450" s="118"/>
      <c r="L450" s="44"/>
      <c r="M450" s="118"/>
      <c r="N450" s="44"/>
      <c r="O450" s="118"/>
      <c r="P450" s="44"/>
      <c r="Q450" s="118"/>
    </row>
    <row r="451" spans="2:17" x14ac:dyDescent="0.2">
      <c r="B451" s="283" t="s">
        <v>113</v>
      </c>
      <c r="C451" s="284"/>
      <c r="D451" s="44"/>
      <c r="E451" s="118"/>
      <c r="F451" s="44"/>
      <c r="G451" s="118"/>
      <c r="H451" s="44"/>
      <c r="I451" s="118"/>
      <c r="J451" s="44"/>
      <c r="K451" s="118"/>
      <c r="L451" s="44"/>
      <c r="M451" s="118"/>
      <c r="N451" s="44"/>
      <c r="O451" s="118"/>
      <c r="P451" s="44"/>
      <c r="Q451" s="118"/>
    </row>
    <row r="452" spans="2:17" x14ac:dyDescent="0.2">
      <c r="B452" s="283" t="s">
        <v>109</v>
      </c>
      <c r="C452" s="284"/>
      <c r="D452" s="44"/>
      <c r="E452" s="118"/>
      <c r="F452" s="44"/>
      <c r="G452" s="118"/>
      <c r="H452" s="44"/>
      <c r="I452" s="118"/>
      <c r="J452" s="44"/>
      <c r="K452" s="118"/>
      <c r="L452" s="44"/>
      <c r="M452" s="118"/>
      <c r="N452" s="44"/>
      <c r="O452" s="118"/>
      <c r="P452" s="44"/>
      <c r="Q452" s="118"/>
    </row>
    <row r="453" spans="2:17" x14ac:dyDescent="0.2">
      <c r="B453" s="283" t="s">
        <v>114</v>
      </c>
      <c r="C453" s="284"/>
      <c r="D453" s="44"/>
      <c r="E453" s="118"/>
      <c r="F453" s="44"/>
      <c r="G453" s="118"/>
      <c r="H453" s="44"/>
      <c r="I453" s="118"/>
      <c r="J453" s="44"/>
      <c r="K453" s="118"/>
      <c r="L453" s="44"/>
      <c r="M453" s="118"/>
      <c r="N453" s="44"/>
      <c r="O453" s="118"/>
      <c r="P453" s="44"/>
      <c r="Q453" s="118"/>
    </row>
    <row r="454" spans="2:17" x14ac:dyDescent="0.2">
      <c r="B454" s="283" t="s">
        <v>115</v>
      </c>
      <c r="C454" s="284"/>
      <c r="D454" s="44"/>
      <c r="E454" s="118"/>
      <c r="F454" s="44"/>
      <c r="G454" s="118"/>
      <c r="H454" s="44"/>
      <c r="I454" s="118"/>
      <c r="J454" s="44"/>
      <c r="K454" s="118"/>
      <c r="L454" s="44"/>
      <c r="M454" s="118"/>
      <c r="N454" s="44"/>
      <c r="O454" s="118"/>
      <c r="P454" s="44"/>
      <c r="Q454" s="118"/>
    </row>
    <row r="455" spans="2:17" x14ac:dyDescent="0.2">
      <c r="B455" s="283" t="s">
        <v>120</v>
      </c>
      <c r="C455" s="284"/>
      <c r="D455" s="44"/>
      <c r="E455" s="118"/>
      <c r="F455" s="44"/>
      <c r="G455" s="118"/>
      <c r="H455" s="44"/>
      <c r="I455" s="118"/>
      <c r="J455" s="44"/>
      <c r="K455" s="118"/>
      <c r="L455" s="44"/>
      <c r="M455" s="118"/>
      <c r="N455" s="44"/>
      <c r="O455" s="118"/>
      <c r="P455" s="44"/>
      <c r="Q455" s="118"/>
    </row>
    <row r="456" spans="2:17" x14ac:dyDescent="0.2">
      <c r="B456" s="283" t="s">
        <v>121</v>
      </c>
      <c r="C456" s="284"/>
      <c r="D456" s="44"/>
      <c r="E456" s="118"/>
      <c r="F456" s="44"/>
      <c r="G456" s="118"/>
      <c r="H456" s="44"/>
      <c r="I456" s="118"/>
      <c r="J456" s="44"/>
      <c r="K456" s="118"/>
      <c r="L456" s="44"/>
      <c r="M456" s="118"/>
      <c r="N456" s="44"/>
      <c r="O456" s="118"/>
      <c r="P456" s="44"/>
      <c r="Q456" s="118"/>
    </row>
    <row r="457" spans="2:17" x14ac:dyDescent="0.2">
      <c r="B457" s="283" t="s">
        <v>122</v>
      </c>
      <c r="C457" s="284"/>
      <c r="D457" s="44"/>
      <c r="E457" s="118"/>
      <c r="F457" s="44"/>
      <c r="G457" s="118"/>
      <c r="H457" s="44"/>
      <c r="I457" s="118"/>
      <c r="J457" s="44"/>
      <c r="K457" s="118"/>
      <c r="L457" s="44"/>
      <c r="M457" s="118"/>
      <c r="N457" s="44"/>
      <c r="O457" s="118"/>
      <c r="P457" s="44"/>
      <c r="Q457" s="118"/>
    </row>
    <row r="458" spans="2:17" x14ac:dyDescent="0.2">
      <c r="B458" s="283" t="s">
        <v>116</v>
      </c>
      <c r="C458" s="284"/>
      <c r="D458" s="44"/>
      <c r="E458" s="118"/>
      <c r="F458" s="44"/>
      <c r="G458" s="118"/>
      <c r="H458" s="44"/>
      <c r="I458" s="118"/>
      <c r="J458" s="44"/>
      <c r="K458" s="118"/>
      <c r="L458" s="44"/>
      <c r="M458" s="118"/>
      <c r="N458" s="44"/>
      <c r="O458" s="118"/>
      <c r="P458" s="44"/>
      <c r="Q458" s="118"/>
    </row>
    <row r="459" spans="2:17" x14ac:dyDescent="0.2">
      <c r="B459" s="283" t="s">
        <v>117</v>
      </c>
      <c r="C459" s="284"/>
      <c r="D459" s="44"/>
      <c r="E459" s="118"/>
      <c r="F459" s="44"/>
      <c r="G459" s="118"/>
      <c r="H459" s="44"/>
      <c r="I459" s="118"/>
      <c r="J459" s="44"/>
      <c r="K459" s="118"/>
      <c r="L459" s="44"/>
      <c r="M459" s="118"/>
      <c r="N459" s="44"/>
      <c r="O459" s="118"/>
      <c r="P459" s="44"/>
      <c r="Q459" s="118"/>
    </row>
    <row r="460" spans="2:17" x14ac:dyDescent="0.2">
      <c r="B460" s="283" t="s">
        <v>124</v>
      </c>
      <c r="C460" s="284"/>
      <c r="D460" s="44"/>
      <c r="E460" s="118"/>
      <c r="F460" s="44"/>
      <c r="G460" s="118"/>
      <c r="H460" s="44"/>
      <c r="I460" s="118"/>
      <c r="J460" s="44"/>
      <c r="K460" s="118"/>
      <c r="L460" s="44"/>
      <c r="M460" s="118"/>
      <c r="N460" s="44"/>
      <c r="O460" s="118"/>
      <c r="P460" s="44"/>
      <c r="Q460" s="118"/>
    </row>
    <row r="461" spans="2:17" x14ac:dyDescent="0.2">
      <c r="B461" s="283" t="s">
        <v>153</v>
      </c>
      <c r="C461" s="284"/>
      <c r="D461" s="44"/>
      <c r="E461" s="118"/>
      <c r="F461" s="44"/>
      <c r="G461" s="118"/>
      <c r="H461" s="44"/>
      <c r="I461" s="118"/>
      <c r="J461" s="44"/>
      <c r="K461" s="118"/>
      <c r="L461" s="44"/>
      <c r="M461" s="118"/>
      <c r="N461" s="44"/>
      <c r="O461" s="118"/>
      <c r="P461" s="44"/>
      <c r="Q461" s="118"/>
    </row>
    <row r="462" spans="2:17" x14ac:dyDescent="0.2">
      <c r="B462" s="283" t="s">
        <v>118</v>
      </c>
      <c r="C462" s="284"/>
      <c r="D462" s="44"/>
      <c r="E462" s="118"/>
      <c r="F462" s="44"/>
      <c r="G462" s="118"/>
      <c r="H462" s="44"/>
      <c r="I462" s="118"/>
      <c r="J462" s="44"/>
      <c r="K462" s="118"/>
      <c r="L462" s="44"/>
      <c r="M462" s="118"/>
      <c r="N462" s="44"/>
      <c r="O462" s="118"/>
      <c r="P462" s="44"/>
      <c r="Q462" s="118"/>
    </row>
    <row r="463" spans="2:17" x14ac:dyDescent="0.2">
      <c r="B463" s="283" t="s">
        <v>119</v>
      </c>
      <c r="C463" s="284"/>
      <c r="D463" s="44"/>
      <c r="E463" s="118"/>
      <c r="F463" s="44"/>
      <c r="G463" s="118"/>
      <c r="H463" s="44"/>
      <c r="I463" s="118"/>
      <c r="J463" s="44"/>
      <c r="K463" s="118"/>
      <c r="L463" s="44"/>
      <c r="M463" s="118"/>
      <c r="N463" s="44"/>
      <c r="O463" s="118"/>
      <c r="P463" s="44"/>
      <c r="Q463" s="118"/>
    </row>
    <row r="464" spans="2:17" x14ac:dyDescent="0.2">
      <c r="B464" s="283" t="s">
        <v>123</v>
      </c>
      <c r="C464" s="284"/>
      <c r="D464" s="44"/>
      <c r="E464" s="118"/>
      <c r="F464" s="115"/>
      <c r="G464" s="118"/>
      <c r="H464" s="44"/>
      <c r="I464" s="118"/>
      <c r="J464" s="44"/>
      <c r="K464" s="118"/>
      <c r="L464" s="44"/>
      <c r="M464" s="118"/>
      <c r="N464" s="44"/>
      <c r="O464" s="118"/>
      <c r="P464" s="44"/>
      <c r="Q464" s="118"/>
    </row>
    <row r="465" spans="2:18" x14ac:dyDescent="0.2">
      <c r="B465" s="283" t="s">
        <v>126</v>
      </c>
      <c r="C465" s="284"/>
      <c r="D465" s="44"/>
      <c r="E465" s="118"/>
      <c r="F465" s="44"/>
      <c r="G465" s="118"/>
      <c r="H465" s="44"/>
      <c r="I465" s="118"/>
      <c r="J465" s="44"/>
      <c r="K465" s="118"/>
      <c r="L465" s="44"/>
      <c r="M465" s="118"/>
      <c r="N465" s="44"/>
      <c r="O465" s="118"/>
      <c r="P465" s="44"/>
      <c r="Q465" s="118"/>
    </row>
    <row r="466" spans="2:18" ht="13.8" thickBot="1" x14ac:dyDescent="0.25">
      <c r="B466" s="281" t="s">
        <v>125</v>
      </c>
      <c r="C466" s="282"/>
      <c r="D466" s="49"/>
      <c r="E466" s="119"/>
      <c r="F466" s="49"/>
      <c r="G466" s="119"/>
      <c r="H466" s="49"/>
      <c r="I466" s="119"/>
      <c r="J466" s="49"/>
      <c r="K466" s="119"/>
      <c r="L466" s="49"/>
      <c r="M466" s="119"/>
      <c r="N466" s="49"/>
      <c r="O466" s="119"/>
      <c r="P466" s="49"/>
      <c r="Q466" s="119"/>
    </row>
    <row r="467" spans="2:18" ht="13.8" thickBot="1" x14ac:dyDescent="0.25"/>
    <row r="468" spans="2:18" ht="13.8" thickBot="1" x14ac:dyDescent="0.25">
      <c r="B468" s="285" t="s">
        <v>128</v>
      </c>
      <c r="C468" s="286"/>
      <c r="D468" s="299">
        <v>85</v>
      </c>
      <c r="E468" s="299"/>
      <c r="F468" s="299">
        <v>86</v>
      </c>
      <c r="G468" s="299"/>
      <c r="H468" s="299">
        <v>87</v>
      </c>
      <c r="I468" s="299"/>
      <c r="J468" s="297">
        <v>88</v>
      </c>
      <c r="K468" s="298"/>
      <c r="L468" s="299">
        <v>89</v>
      </c>
      <c r="M468" s="299"/>
      <c r="N468" s="299">
        <v>90</v>
      </c>
      <c r="O468" s="299"/>
      <c r="P468" s="299">
        <v>91</v>
      </c>
      <c r="Q468" s="299"/>
    </row>
    <row r="469" spans="2:18" ht="13.8" thickBot="1" x14ac:dyDescent="0.25">
      <c r="B469" s="291" t="s">
        <v>132</v>
      </c>
      <c r="C469" s="292"/>
      <c r="D469" s="297"/>
      <c r="E469" s="298"/>
      <c r="F469" s="297"/>
      <c r="G469" s="298"/>
      <c r="H469" s="297"/>
      <c r="I469" s="298"/>
      <c r="J469" s="297"/>
      <c r="K469" s="298"/>
      <c r="L469" s="297"/>
      <c r="M469" s="298"/>
      <c r="N469" s="297"/>
      <c r="O469" s="298"/>
      <c r="P469" s="297"/>
      <c r="Q469" s="298"/>
    </row>
    <row r="470" spans="2:18" ht="13.8" thickBot="1" x14ac:dyDescent="0.25">
      <c r="B470" s="293" t="s">
        <v>152</v>
      </c>
      <c r="C470" s="294"/>
      <c r="D470" s="295"/>
      <c r="E470" s="296"/>
      <c r="F470" s="295"/>
      <c r="G470" s="296"/>
      <c r="H470" s="295"/>
      <c r="I470" s="296"/>
      <c r="J470" s="295"/>
      <c r="K470" s="296"/>
      <c r="L470" s="295"/>
      <c r="M470" s="296"/>
      <c r="N470" s="295"/>
      <c r="O470" s="296"/>
      <c r="P470" s="295"/>
      <c r="Q470" s="296"/>
    </row>
    <row r="471" spans="2:18" ht="13.8" thickBot="1" x14ac:dyDescent="0.25">
      <c r="B471" s="291" t="s">
        <v>131</v>
      </c>
      <c r="C471" s="292"/>
      <c r="D471" s="295"/>
      <c r="E471" s="296"/>
      <c r="F471" s="295"/>
      <c r="G471" s="296"/>
      <c r="H471" s="295"/>
      <c r="I471" s="296"/>
      <c r="J471" s="295"/>
      <c r="K471" s="296"/>
      <c r="L471" s="295"/>
      <c r="M471" s="296"/>
      <c r="N471" s="295"/>
      <c r="O471" s="296"/>
      <c r="P471" s="295"/>
      <c r="Q471" s="296"/>
    </row>
    <row r="472" spans="2:18" ht="13.8" thickBot="1" x14ac:dyDescent="0.25">
      <c r="B472" s="293" t="s">
        <v>274</v>
      </c>
      <c r="C472" s="294"/>
      <c r="D472" s="289"/>
      <c r="E472" s="290"/>
      <c r="F472" s="289"/>
      <c r="G472" s="290"/>
      <c r="H472" s="289"/>
      <c r="I472" s="290"/>
      <c r="J472" s="289"/>
      <c r="K472" s="290"/>
      <c r="L472" s="289"/>
      <c r="M472" s="290"/>
      <c r="N472" s="289"/>
      <c r="O472" s="290"/>
      <c r="P472" s="289"/>
      <c r="Q472" s="290"/>
      <c r="R472" s="45"/>
    </row>
    <row r="473" spans="2:18" ht="13.8" thickBot="1" x14ac:dyDescent="0.25">
      <c r="B473" s="291" t="s">
        <v>133</v>
      </c>
      <c r="C473" s="292"/>
      <c r="D473" s="295"/>
      <c r="E473" s="296"/>
      <c r="F473" s="295"/>
      <c r="G473" s="296"/>
      <c r="H473" s="295"/>
      <c r="I473" s="296"/>
      <c r="J473" s="295"/>
      <c r="K473" s="296"/>
      <c r="L473" s="295"/>
      <c r="M473" s="296"/>
      <c r="N473" s="295"/>
      <c r="O473" s="296"/>
      <c r="P473" s="295"/>
      <c r="Q473" s="296"/>
    </row>
    <row r="474" spans="2:18" ht="13.8" thickBot="1" x14ac:dyDescent="0.25">
      <c r="B474" s="293" t="s">
        <v>275</v>
      </c>
      <c r="C474" s="294"/>
      <c r="D474" s="289"/>
      <c r="E474" s="290"/>
      <c r="F474" s="289"/>
      <c r="G474" s="290"/>
      <c r="H474" s="289"/>
      <c r="I474" s="290"/>
      <c r="J474" s="289"/>
      <c r="K474" s="290"/>
      <c r="L474" s="289"/>
      <c r="M474" s="290"/>
      <c r="N474" s="289"/>
      <c r="O474" s="290"/>
      <c r="P474" s="289"/>
      <c r="Q474" s="290"/>
      <c r="R474" s="45"/>
    </row>
    <row r="475" spans="2:18" ht="13.8" thickBot="1" x14ac:dyDescent="0.25">
      <c r="B475" s="293" t="s">
        <v>279</v>
      </c>
      <c r="C475" s="294"/>
      <c r="D475" s="289"/>
      <c r="E475" s="290"/>
      <c r="F475" s="289"/>
      <c r="G475" s="290"/>
      <c r="H475" s="289"/>
      <c r="I475" s="290"/>
      <c r="J475" s="289"/>
      <c r="K475" s="290"/>
      <c r="L475" s="289"/>
      <c r="M475" s="290"/>
      <c r="N475" s="289"/>
      <c r="O475" s="290"/>
      <c r="P475" s="289"/>
      <c r="Q475" s="290"/>
      <c r="R475" s="45"/>
    </row>
    <row r="476" spans="2:18" ht="13.8" thickBot="1" x14ac:dyDescent="0.25">
      <c r="B476" s="291" t="s">
        <v>231</v>
      </c>
      <c r="C476" s="292"/>
      <c r="D476" s="289"/>
      <c r="E476" s="290"/>
      <c r="F476" s="289"/>
      <c r="G476" s="290"/>
      <c r="H476" s="289"/>
      <c r="I476" s="290"/>
      <c r="J476" s="289"/>
      <c r="K476" s="290"/>
      <c r="L476" s="289"/>
      <c r="M476" s="290"/>
      <c r="N476" s="289"/>
      <c r="O476" s="290"/>
      <c r="P476" s="289"/>
      <c r="Q476" s="290"/>
      <c r="R476" s="45"/>
    </row>
    <row r="477" spans="2:18" ht="13.8" thickBot="1" x14ac:dyDescent="0.25">
      <c r="B477" s="285"/>
      <c r="C477" s="286"/>
      <c r="D477" s="46" t="s">
        <v>129</v>
      </c>
      <c r="E477" s="47" t="s">
        <v>127</v>
      </c>
      <c r="F477" s="46" t="s">
        <v>129</v>
      </c>
      <c r="G477" s="47" t="s">
        <v>127</v>
      </c>
      <c r="H477" s="46" t="s">
        <v>129</v>
      </c>
      <c r="I477" s="47" t="s">
        <v>127</v>
      </c>
      <c r="J477" s="46" t="s">
        <v>129</v>
      </c>
      <c r="K477" s="47" t="s">
        <v>127</v>
      </c>
      <c r="L477" s="46" t="s">
        <v>129</v>
      </c>
      <c r="M477" s="47" t="s">
        <v>127</v>
      </c>
      <c r="N477" s="46" t="s">
        <v>129</v>
      </c>
      <c r="O477" s="47" t="s">
        <v>127</v>
      </c>
      <c r="P477" s="46" t="s">
        <v>129</v>
      </c>
      <c r="Q477" s="48" t="s">
        <v>127</v>
      </c>
    </row>
    <row r="478" spans="2:18" x14ac:dyDescent="0.2">
      <c r="B478" s="287" t="s">
        <v>104</v>
      </c>
      <c r="C478" s="288"/>
      <c r="D478" s="114"/>
      <c r="E478" s="117"/>
      <c r="F478" s="114"/>
      <c r="G478" s="117"/>
      <c r="H478" s="114"/>
      <c r="I478" s="117"/>
      <c r="J478" s="114"/>
      <c r="K478" s="117"/>
      <c r="L478" s="114"/>
      <c r="M478" s="117"/>
      <c r="N478" s="114"/>
      <c r="O478" s="117"/>
      <c r="P478" s="114"/>
      <c r="Q478" s="117"/>
    </row>
    <row r="479" spans="2:18" x14ac:dyDescent="0.2">
      <c r="B479" s="283" t="s">
        <v>105</v>
      </c>
      <c r="C479" s="284"/>
      <c r="D479" s="44"/>
      <c r="E479" s="118"/>
      <c r="F479" s="44"/>
      <c r="G479" s="118"/>
      <c r="H479" s="44"/>
      <c r="I479" s="118"/>
      <c r="J479" s="44"/>
      <c r="K479" s="118"/>
      <c r="L479" s="44"/>
      <c r="M479" s="118"/>
      <c r="N479" s="44"/>
      <c r="O479" s="118"/>
      <c r="P479" s="44"/>
      <c r="Q479" s="118"/>
    </row>
    <row r="480" spans="2:18" x14ac:dyDescent="0.2">
      <c r="B480" s="283" t="s">
        <v>110</v>
      </c>
      <c r="C480" s="284"/>
      <c r="D480" s="44"/>
      <c r="E480" s="118"/>
      <c r="F480" s="44"/>
      <c r="G480" s="118"/>
      <c r="H480" s="44"/>
      <c r="I480" s="118"/>
      <c r="J480" s="44"/>
      <c r="K480" s="118"/>
      <c r="L480" s="44"/>
      <c r="M480" s="118"/>
      <c r="N480" s="44"/>
      <c r="O480" s="118"/>
      <c r="P480" s="44"/>
      <c r="Q480" s="118"/>
    </row>
    <row r="481" spans="2:17" x14ac:dyDescent="0.2">
      <c r="B481" s="283" t="s">
        <v>111</v>
      </c>
      <c r="C481" s="284"/>
      <c r="D481" s="44"/>
      <c r="E481" s="118"/>
      <c r="F481" s="44"/>
      <c r="G481" s="118"/>
      <c r="H481" s="44"/>
      <c r="I481" s="118"/>
      <c r="J481" s="44"/>
      <c r="K481" s="118"/>
      <c r="L481" s="44"/>
      <c r="M481" s="118"/>
      <c r="N481" s="44"/>
      <c r="O481" s="118"/>
      <c r="P481" s="44"/>
      <c r="Q481" s="118"/>
    </row>
    <row r="482" spans="2:17" x14ac:dyDescent="0.2">
      <c r="B482" s="283" t="s">
        <v>106</v>
      </c>
      <c r="C482" s="284"/>
      <c r="D482" s="44"/>
      <c r="E482" s="118"/>
      <c r="F482" s="44"/>
      <c r="G482" s="118"/>
      <c r="H482" s="44"/>
      <c r="I482" s="118"/>
      <c r="J482" s="44"/>
      <c r="K482" s="118"/>
      <c r="L482" s="44"/>
      <c r="M482" s="118"/>
      <c r="N482" s="44"/>
      <c r="O482" s="118"/>
      <c r="P482" s="44"/>
      <c r="Q482" s="118"/>
    </row>
    <row r="483" spans="2:17" x14ac:dyDescent="0.2">
      <c r="B483" s="283" t="s">
        <v>112</v>
      </c>
      <c r="C483" s="284"/>
      <c r="D483" s="44"/>
      <c r="E483" s="118"/>
      <c r="F483" s="44"/>
      <c r="G483" s="118"/>
      <c r="H483" s="44"/>
      <c r="I483" s="118"/>
      <c r="J483" s="44"/>
      <c r="K483" s="118"/>
      <c r="L483" s="44"/>
      <c r="M483" s="118"/>
      <c r="N483" s="44"/>
      <c r="O483" s="118"/>
      <c r="P483" s="44"/>
      <c r="Q483" s="118"/>
    </row>
    <row r="484" spans="2:17" x14ac:dyDescent="0.2">
      <c r="B484" s="283" t="s">
        <v>107</v>
      </c>
      <c r="C484" s="284"/>
      <c r="D484" s="44"/>
      <c r="E484" s="118"/>
      <c r="F484" s="44"/>
      <c r="G484" s="118"/>
      <c r="H484" s="44"/>
      <c r="I484" s="118"/>
      <c r="J484" s="44"/>
      <c r="K484" s="118"/>
      <c r="L484" s="44"/>
      <c r="M484" s="118"/>
      <c r="N484" s="44"/>
      <c r="O484" s="118"/>
      <c r="P484" s="44"/>
      <c r="Q484" s="118"/>
    </row>
    <row r="485" spans="2:17" x14ac:dyDescent="0.2">
      <c r="B485" s="283" t="s">
        <v>108</v>
      </c>
      <c r="C485" s="284"/>
      <c r="D485" s="44"/>
      <c r="E485" s="118"/>
      <c r="F485" s="44"/>
      <c r="G485" s="118"/>
      <c r="H485" s="44"/>
      <c r="I485" s="118"/>
      <c r="J485" s="44"/>
      <c r="K485" s="118"/>
      <c r="L485" s="44"/>
      <c r="M485" s="118"/>
      <c r="N485" s="44"/>
      <c r="O485" s="118"/>
      <c r="P485" s="44"/>
      <c r="Q485" s="118"/>
    </row>
    <row r="486" spans="2:17" x14ac:dyDescent="0.2">
      <c r="B486" s="283" t="s">
        <v>113</v>
      </c>
      <c r="C486" s="284"/>
      <c r="D486" s="44"/>
      <c r="E486" s="118"/>
      <c r="F486" s="44"/>
      <c r="G486" s="118"/>
      <c r="H486" s="44"/>
      <c r="I486" s="118"/>
      <c r="J486" s="44"/>
      <c r="K486" s="118"/>
      <c r="L486" s="44"/>
      <c r="M486" s="118"/>
      <c r="N486" s="44"/>
      <c r="O486" s="118"/>
      <c r="P486" s="44"/>
      <c r="Q486" s="118"/>
    </row>
    <row r="487" spans="2:17" x14ac:dyDescent="0.2">
      <c r="B487" s="283" t="s">
        <v>109</v>
      </c>
      <c r="C487" s="284"/>
      <c r="D487" s="44"/>
      <c r="E487" s="118"/>
      <c r="F487" s="44"/>
      <c r="G487" s="118"/>
      <c r="H487" s="44"/>
      <c r="I487" s="118"/>
      <c r="J487" s="44"/>
      <c r="K487" s="118"/>
      <c r="L487" s="44"/>
      <c r="M487" s="118"/>
      <c r="N487" s="44"/>
      <c r="O487" s="118"/>
      <c r="P487" s="44"/>
      <c r="Q487" s="118"/>
    </row>
    <row r="488" spans="2:17" x14ac:dyDescent="0.2">
      <c r="B488" s="283" t="s">
        <v>114</v>
      </c>
      <c r="C488" s="284"/>
      <c r="D488" s="44"/>
      <c r="E488" s="118"/>
      <c r="F488" s="44"/>
      <c r="G488" s="118"/>
      <c r="H488" s="44"/>
      <c r="I488" s="118"/>
      <c r="J488" s="44"/>
      <c r="K488" s="118"/>
      <c r="L488" s="44"/>
      <c r="M488" s="118"/>
      <c r="N488" s="44"/>
      <c r="O488" s="118"/>
      <c r="P488" s="44"/>
      <c r="Q488" s="118"/>
    </row>
    <row r="489" spans="2:17" x14ac:dyDescent="0.2">
      <c r="B489" s="283" t="s">
        <v>115</v>
      </c>
      <c r="C489" s="284"/>
      <c r="D489" s="44"/>
      <c r="E489" s="118"/>
      <c r="F489" s="44"/>
      <c r="G489" s="118"/>
      <c r="H489" s="44"/>
      <c r="I489" s="118"/>
      <c r="J489" s="44"/>
      <c r="K489" s="118"/>
      <c r="L489" s="44"/>
      <c r="M489" s="118"/>
      <c r="N489" s="44"/>
      <c r="O489" s="118"/>
      <c r="P489" s="44"/>
      <c r="Q489" s="118"/>
    </row>
    <row r="490" spans="2:17" x14ac:dyDescent="0.2">
      <c r="B490" s="283" t="s">
        <v>120</v>
      </c>
      <c r="C490" s="284"/>
      <c r="D490" s="44"/>
      <c r="E490" s="118"/>
      <c r="F490" s="44"/>
      <c r="G490" s="118"/>
      <c r="H490" s="44"/>
      <c r="I490" s="118"/>
      <c r="J490" s="44"/>
      <c r="K490" s="118"/>
      <c r="L490" s="44"/>
      <c r="M490" s="118"/>
      <c r="N490" s="44"/>
      <c r="O490" s="118"/>
      <c r="P490" s="44"/>
      <c r="Q490" s="118"/>
    </row>
    <row r="491" spans="2:17" x14ac:dyDescent="0.2">
      <c r="B491" s="283" t="s">
        <v>121</v>
      </c>
      <c r="C491" s="284"/>
      <c r="D491" s="44"/>
      <c r="E491" s="118"/>
      <c r="F491" s="44"/>
      <c r="G491" s="118"/>
      <c r="H491" s="44"/>
      <c r="I491" s="118"/>
      <c r="J491" s="44"/>
      <c r="K491" s="118"/>
      <c r="L491" s="44"/>
      <c r="M491" s="118"/>
      <c r="N491" s="44"/>
      <c r="O491" s="118"/>
      <c r="P491" s="44"/>
      <c r="Q491" s="118"/>
    </row>
    <row r="492" spans="2:17" x14ac:dyDescent="0.2">
      <c r="B492" s="283" t="s">
        <v>122</v>
      </c>
      <c r="C492" s="284"/>
      <c r="D492" s="44"/>
      <c r="E492" s="118"/>
      <c r="F492" s="44"/>
      <c r="G492" s="118"/>
      <c r="H492" s="44"/>
      <c r="I492" s="118"/>
      <c r="J492" s="44"/>
      <c r="K492" s="118"/>
      <c r="L492" s="44"/>
      <c r="M492" s="118"/>
      <c r="N492" s="44"/>
      <c r="O492" s="118"/>
      <c r="P492" s="44"/>
      <c r="Q492" s="118"/>
    </row>
    <row r="493" spans="2:17" x14ac:dyDescent="0.2">
      <c r="B493" s="283" t="s">
        <v>116</v>
      </c>
      <c r="C493" s="284"/>
      <c r="D493" s="44"/>
      <c r="E493" s="118"/>
      <c r="F493" s="44"/>
      <c r="G493" s="118"/>
      <c r="H493" s="44"/>
      <c r="I493" s="118"/>
      <c r="J493" s="44"/>
      <c r="K493" s="118"/>
      <c r="L493" s="44"/>
      <c r="M493" s="118"/>
      <c r="N493" s="44"/>
      <c r="O493" s="118"/>
      <c r="P493" s="44"/>
      <c r="Q493" s="118"/>
    </row>
    <row r="494" spans="2:17" x14ac:dyDescent="0.2">
      <c r="B494" s="283" t="s">
        <v>117</v>
      </c>
      <c r="C494" s="284"/>
      <c r="D494" s="44"/>
      <c r="E494" s="118"/>
      <c r="F494" s="44"/>
      <c r="G494" s="118"/>
      <c r="H494" s="44"/>
      <c r="I494" s="118"/>
      <c r="J494" s="44"/>
      <c r="K494" s="118"/>
      <c r="L494" s="44"/>
      <c r="M494" s="118"/>
      <c r="N494" s="44"/>
      <c r="O494" s="118"/>
      <c r="P494" s="44"/>
      <c r="Q494" s="118"/>
    </row>
    <row r="495" spans="2:17" x14ac:dyDescent="0.2">
      <c r="B495" s="283" t="s">
        <v>124</v>
      </c>
      <c r="C495" s="284"/>
      <c r="D495" s="44"/>
      <c r="E495" s="118"/>
      <c r="F495" s="44"/>
      <c r="G495" s="118"/>
      <c r="H495" s="44"/>
      <c r="I495" s="118"/>
      <c r="J495" s="44"/>
      <c r="K495" s="118"/>
      <c r="L495" s="44"/>
      <c r="M495" s="118"/>
      <c r="N495" s="44"/>
      <c r="O495" s="118"/>
      <c r="P495" s="44"/>
      <c r="Q495" s="118"/>
    </row>
    <row r="496" spans="2:17" x14ac:dyDescent="0.2">
      <c r="B496" s="283" t="s">
        <v>153</v>
      </c>
      <c r="C496" s="284"/>
      <c r="D496" s="44"/>
      <c r="E496" s="118"/>
      <c r="F496" s="44"/>
      <c r="G496" s="118"/>
      <c r="H496" s="44"/>
      <c r="I496" s="118"/>
      <c r="J496" s="44"/>
      <c r="K496" s="118"/>
      <c r="L496" s="44"/>
      <c r="M496" s="118"/>
      <c r="N496" s="44"/>
      <c r="O496" s="118"/>
      <c r="P496" s="44"/>
      <c r="Q496" s="118"/>
    </row>
    <row r="497" spans="2:18" x14ac:dyDescent="0.2">
      <c r="B497" s="283" t="s">
        <v>118</v>
      </c>
      <c r="C497" s="284"/>
      <c r="D497" s="44"/>
      <c r="E497" s="118"/>
      <c r="F497" s="44"/>
      <c r="G497" s="118"/>
      <c r="H497" s="44"/>
      <c r="I497" s="118"/>
      <c r="J497" s="44"/>
      <c r="K497" s="118"/>
      <c r="L497" s="44"/>
      <c r="M497" s="118"/>
      <c r="N497" s="44"/>
      <c r="O497" s="118"/>
      <c r="P497" s="44"/>
      <c r="Q497" s="118"/>
    </row>
    <row r="498" spans="2:18" x14ac:dyDescent="0.2">
      <c r="B498" s="283" t="s">
        <v>119</v>
      </c>
      <c r="C498" s="284"/>
      <c r="D498" s="44"/>
      <c r="E498" s="118"/>
      <c r="F498" s="44"/>
      <c r="G498" s="118"/>
      <c r="H498" s="44"/>
      <c r="I498" s="118"/>
      <c r="J498" s="44"/>
      <c r="K498" s="118"/>
      <c r="L498" s="44"/>
      <c r="M498" s="118"/>
      <c r="N498" s="44"/>
      <c r="O498" s="118"/>
      <c r="P498" s="44"/>
      <c r="Q498" s="118"/>
    </row>
    <row r="499" spans="2:18" x14ac:dyDescent="0.2">
      <c r="B499" s="283" t="s">
        <v>123</v>
      </c>
      <c r="C499" s="284"/>
      <c r="D499" s="44"/>
      <c r="E499" s="118"/>
      <c r="F499" s="115"/>
      <c r="G499" s="118"/>
      <c r="H499" s="44"/>
      <c r="I499" s="118"/>
      <c r="J499" s="44"/>
      <c r="K499" s="118"/>
      <c r="L499" s="44"/>
      <c r="M499" s="118"/>
      <c r="N499" s="44"/>
      <c r="O499" s="118"/>
      <c r="P499" s="44"/>
      <c r="Q499" s="118"/>
    </row>
    <row r="500" spans="2:18" x14ac:dyDescent="0.2">
      <c r="B500" s="283" t="s">
        <v>126</v>
      </c>
      <c r="C500" s="284"/>
      <c r="D500" s="44"/>
      <c r="E500" s="118"/>
      <c r="F500" s="44"/>
      <c r="G500" s="118"/>
      <c r="H500" s="44"/>
      <c r="I500" s="118"/>
      <c r="J500" s="44"/>
      <c r="K500" s="118"/>
      <c r="L500" s="44"/>
      <c r="M500" s="118"/>
      <c r="N500" s="44"/>
      <c r="O500" s="118"/>
      <c r="P500" s="44"/>
      <c r="Q500" s="118"/>
    </row>
    <row r="501" spans="2:18" ht="13.8" thickBot="1" x14ac:dyDescent="0.25">
      <c r="B501" s="281" t="s">
        <v>125</v>
      </c>
      <c r="C501" s="282"/>
      <c r="D501" s="49"/>
      <c r="E501" s="119"/>
      <c r="F501" s="49"/>
      <c r="G501" s="119"/>
      <c r="H501" s="49"/>
      <c r="I501" s="119"/>
      <c r="J501" s="49"/>
      <c r="K501" s="119"/>
      <c r="L501" s="49"/>
      <c r="M501" s="119"/>
      <c r="N501" s="49"/>
      <c r="O501" s="119"/>
      <c r="P501" s="49"/>
      <c r="Q501" s="119"/>
    </row>
    <row r="502" spans="2:18" ht="13.8" thickBot="1" x14ac:dyDescent="0.25"/>
    <row r="503" spans="2:18" ht="13.8" thickBot="1" x14ac:dyDescent="0.25">
      <c r="B503" s="285" t="s">
        <v>128</v>
      </c>
      <c r="C503" s="286"/>
      <c r="D503" s="299">
        <v>92</v>
      </c>
      <c r="E503" s="299"/>
      <c r="F503" s="299">
        <v>93</v>
      </c>
      <c r="G503" s="299"/>
      <c r="H503" s="299">
        <v>94</v>
      </c>
      <c r="I503" s="299"/>
      <c r="J503" s="297">
        <v>95</v>
      </c>
      <c r="K503" s="298"/>
      <c r="L503" s="299">
        <v>96</v>
      </c>
      <c r="M503" s="299"/>
      <c r="N503" s="299">
        <v>97</v>
      </c>
      <c r="O503" s="299"/>
      <c r="P503" s="299">
        <v>98</v>
      </c>
      <c r="Q503" s="299"/>
    </row>
    <row r="504" spans="2:18" ht="13.8" thickBot="1" x14ac:dyDescent="0.25">
      <c r="B504" s="291" t="s">
        <v>132</v>
      </c>
      <c r="C504" s="292"/>
      <c r="D504" s="297"/>
      <c r="E504" s="298"/>
      <c r="F504" s="297"/>
      <c r="G504" s="298"/>
      <c r="H504" s="297"/>
      <c r="I504" s="298"/>
      <c r="J504" s="297"/>
      <c r="K504" s="298"/>
      <c r="L504" s="297"/>
      <c r="M504" s="298"/>
      <c r="N504" s="297"/>
      <c r="O504" s="298"/>
      <c r="P504" s="297"/>
      <c r="Q504" s="298"/>
    </row>
    <row r="505" spans="2:18" ht="13.8" thickBot="1" x14ac:dyDescent="0.25">
      <c r="B505" s="293" t="s">
        <v>152</v>
      </c>
      <c r="C505" s="294"/>
      <c r="D505" s="295"/>
      <c r="E505" s="296"/>
      <c r="F505" s="295"/>
      <c r="G505" s="296"/>
      <c r="H505" s="295"/>
      <c r="I505" s="296"/>
      <c r="J505" s="295"/>
      <c r="K505" s="296"/>
      <c r="L505" s="295"/>
      <c r="M505" s="296"/>
      <c r="N505" s="295"/>
      <c r="O505" s="296"/>
      <c r="P505" s="295"/>
      <c r="Q505" s="296"/>
    </row>
    <row r="506" spans="2:18" ht="13.8" thickBot="1" x14ac:dyDescent="0.25">
      <c r="B506" s="291" t="s">
        <v>131</v>
      </c>
      <c r="C506" s="292"/>
      <c r="D506" s="295"/>
      <c r="E506" s="296"/>
      <c r="F506" s="295"/>
      <c r="G506" s="296"/>
      <c r="H506" s="295"/>
      <c r="I506" s="296"/>
      <c r="J506" s="295"/>
      <c r="K506" s="296"/>
      <c r="L506" s="295"/>
      <c r="M506" s="296"/>
      <c r="N506" s="295"/>
      <c r="O506" s="296"/>
      <c r="P506" s="295"/>
      <c r="Q506" s="296"/>
    </row>
    <row r="507" spans="2:18" ht="13.8" thickBot="1" x14ac:dyDescent="0.25">
      <c r="B507" s="293" t="s">
        <v>274</v>
      </c>
      <c r="C507" s="294"/>
      <c r="D507" s="289"/>
      <c r="E507" s="290"/>
      <c r="F507" s="289"/>
      <c r="G507" s="290"/>
      <c r="H507" s="289"/>
      <c r="I507" s="290"/>
      <c r="J507" s="289"/>
      <c r="K507" s="290"/>
      <c r="L507" s="289"/>
      <c r="M507" s="290"/>
      <c r="N507" s="289"/>
      <c r="O507" s="290"/>
      <c r="P507" s="289"/>
      <c r="Q507" s="290"/>
      <c r="R507" s="45"/>
    </row>
    <row r="508" spans="2:18" ht="13.8" thickBot="1" x14ac:dyDescent="0.25">
      <c r="B508" s="291" t="s">
        <v>133</v>
      </c>
      <c r="C508" s="292"/>
      <c r="D508" s="295"/>
      <c r="E508" s="296"/>
      <c r="F508" s="295"/>
      <c r="G508" s="296"/>
      <c r="H508" s="295"/>
      <c r="I508" s="296"/>
      <c r="J508" s="295"/>
      <c r="K508" s="296"/>
      <c r="L508" s="295"/>
      <c r="M508" s="296"/>
      <c r="N508" s="295"/>
      <c r="O508" s="296"/>
      <c r="P508" s="295"/>
      <c r="Q508" s="296"/>
    </row>
    <row r="509" spans="2:18" ht="13.8" thickBot="1" x14ac:dyDescent="0.25">
      <c r="B509" s="293" t="s">
        <v>275</v>
      </c>
      <c r="C509" s="294"/>
      <c r="D509" s="289"/>
      <c r="E509" s="290"/>
      <c r="F509" s="289"/>
      <c r="G509" s="290"/>
      <c r="H509" s="289"/>
      <c r="I509" s="290"/>
      <c r="J509" s="289"/>
      <c r="K509" s="290"/>
      <c r="L509" s="289"/>
      <c r="M509" s="290"/>
      <c r="N509" s="289"/>
      <c r="O509" s="290"/>
      <c r="P509" s="289"/>
      <c r="Q509" s="290"/>
      <c r="R509" s="45"/>
    </row>
    <row r="510" spans="2:18" ht="13.8" thickBot="1" x14ac:dyDescent="0.25">
      <c r="B510" s="293" t="s">
        <v>279</v>
      </c>
      <c r="C510" s="294"/>
      <c r="D510" s="289"/>
      <c r="E510" s="290"/>
      <c r="F510" s="289"/>
      <c r="G510" s="290"/>
      <c r="H510" s="289"/>
      <c r="I510" s="290"/>
      <c r="J510" s="289"/>
      <c r="K510" s="290"/>
      <c r="L510" s="289"/>
      <c r="M510" s="290"/>
      <c r="N510" s="289"/>
      <c r="O510" s="290"/>
      <c r="P510" s="289"/>
      <c r="Q510" s="290"/>
      <c r="R510" s="45"/>
    </row>
    <row r="511" spans="2:18" ht="13.8" thickBot="1" x14ac:dyDescent="0.25">
      <c r="B511" s="291" t="s">
        <v>231</v>
      </c>
      <c r="C511" s="292"/>
      <c r="D511" s="289"/>
      <c r="E511" s="290"/>
      <c r="F511" s="289"/>
      <c r="G511" s="290"/>
      <c r="H511" s="289"/>
      <c r="I511" s="290"/>
      <c r="J511" s="289"/>
      <c r="K511" s="290"/>
      <c r="L511" s="289"/>
      <c r="M511" s="290"/>
      <c r="N511" s="289"/>
      <c r="O511" s="290"/>
      <c r="P511" s="289"/>
      <c r="Q511" s="290"/>
      <c r="R511" s="45"/>
    </row>
    <row r="512" spans="2:18" ht="13.8" thickBot="1" x14ac:dyDescent="0.25">
      <c r="B512" s="285"/>
      <c r="C512" s="286"/>
      <c r="D512" s="46" t="s">
        <v>129</v>
      </c>
      <c r="E512" s="47" t="s">
        <v>127</v>
      </c>
      <c r="F512" s="46" t="s">
        <v>129</v>
      </c>
      <c r="G512" s="47" t="s">
        <v>127</v>
      </c>
      <c r="H512" s="46" t="s">
        <v>129</v>
      </c>
      <c r="I512" s="47" t="s">
        <v>127</v>
      </c>
      <c r="J512" s="46" t="s">
        <v>129</v>
      </c>
      <c r="K512" s="47" t="s">
        <v>127</v>
      </c>
      <c r="L512" s="46" t="s">
        <v>129</v>
      </c>
      <c r="M512" s="47" t="s">
        <v>127</v>
      </c>
      <c r="N512" s="46" t="s">
        <v>129</v>
      </c>
      <c r="O512" s="47" t="s">
        <v>127</v>
      </c>
      <c r="P512" s="46" t="s">
        <v>129</v>
      </c>
      <c r="Q512" s="48" t="s">
        <v>127</v>
      </c>
    </row>
    <row r="513" spans="2:17" x14ac:dyDescent="0.2">
      <c r="B513" s="287" t="s">
        <v>104</v>
      </c>
      <c r="C513" s="288"/>
      <c r="D513" s="114"/>
      <c r="E513" s="117"/>
      <c r="F513" s="114"/>
      <c r="G513" s="117"/>
      <c r="H513" s="114"/>
      <c r="I513" s="117"/>
      <c r="J513" s="114"/>
      <c r="K513" s="117"/>
      <c r="L513" s="114"/>
      <c r="M513" s="117"/>
      <c r="N513" s="114"/>
      <c r="O513" s="117"/>
      <c r="P513" s="114"/>
      <c r="Q513" s="117"/>
    </row>
    <row r="514" spans="2:17" x14ac:dyDescent="0.2">
      <c r="B514" s="283" t="s">
        <v>105</v>
      </c>
      <c r="C514" s="284"/>
      <c r="D514" s="44"/>
      <c r="E514" s="118"/>
      <c r="F514" s="44"/>
      <c r="G514" s="118"/>
      <c r="H514" s="44"/>
      <c r="I514" s="118"/>
      <c r="J514" s="44"/>
      <c r="K514" s="118"/>
      <c r="L514" s="44"/>
      <c r="M514" s="118"/>
      <c r="N514" s="44"/>
      <c r="O514" s="118"/>
      <c r="P514" s="44"/>
      <c r="Q514" s="118"/>
    </row>
    <row r="515" spans="2:17" x14ac:dyDescent="0.2">
      <c r="B515" s="283" t="s">
        <v>110</v>
      </c>
      <c r="C515" s="284"/>
      <c r="D515" s="44"/>
      <c r="E515" s="118"/>
      <c r="F515" s="44"/>
      <c r="G515" s="118"/>
      <c r="H515" s="44"/>
      <c r="I515" s="118"/>
      <c r="J515" s="44"/>
      <c r="K515" s="118"/>
      <c r="L515" s="44"/>
      <c r="M515" s="118"/>
      <c r="N515" s="44"/>
      <c r="O515" s="118"/>
      <c r="P515" s="44"/>
      <c r="Q515" s="118"/>
    </row>
    <row r="516" spans="2:17" x14ac:dyDescent="0.2">
      <c r="B516" s="283" t="s">
        <v>111</v>
      </c>
      <c r="C516" s="284"/>
      <c r="D516" s="44"/>
      <c r="E516" s="118"/>
      <c r="F516" s="44"/>
      <c r="G516" s="118"/>
      <c r="H516" s="44"/>
      <c r="I516" s="118"/>
      <c r="J516" s="44"/>
      <c r="K516" s="118"/>
      <c r="L516" s="44"/>
      <c r="M516" s="118"/>
      <c r="N516" s="44"/>
      <c r="O516" s="118"/>
      <c r="P516" s="44"/>
      <c r="Q516" s="118"/>
    </row>
    <row r="517" spans="2:17" x14ac:dyDescent="0.2">
      <c r="B517" s="283" t="s">
        <v>106</v>
      </c>
      <c r="C517" s="284"/>
      <c r="D517" s="44"/>
      <c r="E517" s="118"/>
      <c r="F517" s="44"/>
      <c r="G517" s="118"/>
      <c r="H517" s="44"/>
      <c r="I517" s="118"/>
      <c r="J517" s="44"/>
      <c r="K517" s="118"/>
      <c r="L517" s="44"/>
      <c r="M517" s="118"/>
      <c r="N517" s="44"/>
      <c r="O517" s="118"/>
      <c r="P517" s="44"/>
      <c r="Q517" s="118"/>
    </row>
    <row r="518" spans="2:17" x14ac:dyDescent="0.2">
      <c r="B518" s="283" t="s">
        <v>112</v>
      </c>
      <c r="C518" s="284"/>
      <c r="D518" s="44"/>
      <c r="E518" s="118"/>
      <c r="F518" s="44"/>
      <c r="G518" s="118"/>
      <c r="H518" s="44"/>
      <c r="I518" s="118"/>
      <c r="J518" s="44"/>
      <c r="K518" s="118"/>
      <c r="L518" s="44"/>
      <c r="M518" s="118"/>
      <c r="N518" s="44"/>
      <c r="O518" s="118"/>
      <c r="P518" s="44"/>
      <c r="Q518" s="118"/>
    </row>
    <row r="519" spans="2:17" x14ac:dyDescent="0.2">
      <c r="B519" s="283" t="s">
        <v>107</v>
      </c>
      <c r="C519" s="284"/>
      <c r="D519" s="44"/>
      <c r="E519" s="118"/>
      <c r="F519" s="44"/>
      <c r="G519" s="118"/>
      <c r="H519" s="44"/>
      <c r="I519" s="118"/>
      <c r="J519" s="44"/>
      <c r="K519" s="118"/>
      <c r="L519" s="44"/>
      <c r="M519" s="118"/>
      <c r="N519" s="44"/>
      <c r="O519" s="118"/>
      <c r="P519" s="44"/>
      <c r="Q519" s="118"/>
    </row>
    <row r="520" spans="2:17" x14ac:dyDescent="0.2">
      <c r="B520" s="283" t="s">
        <v>108</v>
      </c>
      <c r="C520" s="284"/>
      <c r="D520" s="44"/>
      <c r="E520" s="118"/>
      <c r="F520" s="44"/>
      <c r="G520" s="118"/>
      <c r="H520" s="44"/>
      <c r="I520" s="118"/>
      <c r="J520" s="44"/>
      <c r="K520" s="118"/>
      <c r="L520" s="44"/>
      <c r="M520" s="118"/>
      <c r="N520" s="44"/>
      <c r="O520" s="118"/>
      <c r="P520" s="44"/>
      <c r="Q520" s="118"/>
    </row>
    <row r="521" spans="2:17" x14ac:dyDescent="0.2">
      <c r="B521" s="283" t="s">
        <v>113</v>
      </c>
      <c r="C521" s="284"/>
      <c r="D521" s="44"/>
      <c r="E521" s="118"/>
      <c r="F521" s="44"/>
      <c r="G521" s="118"/>
      <c r="H521" s="44"/>
      <c r="I521" s="118"/>
      <c r="J521" s="44"/>
      <c r="K521" s="118"/>
      <c r="L521" s="44"/>
      <c r="M521" s="118"/>
      <c r="N521" s="44"/>
      <c r="O521" s="118"/>
      <c r="P521" s="44"/>
      <c r="Q521" s="118"/>
    </row>
    <row r="522" spans="2:17" x14ac:dyDescent="0.2">
      <c r="B522" s="283" t="s">
        <v>109</v>
      </c>
      <c r="C522" s="284"/>
      <c r="D522" s="44"/>
      <c r="E522" s="118"/>
      <c r="F522" s="44"/>
      <c r="G522" s="118"/>
      <c r="H522" s="44"/>
      <c r="I522" s="118"/>
      <c r="J522" s="44"/>
      <c r="K522" s="118"/>
      <c r="L522" s="44"/>
      <c r="M522" s="118"/>
      <c r="N522" s="44"/>
      <c r="O522" s="118"/>
      <c r="P522" s="44"/>
      <c r="Q522" s="118"/>
    </row>
    <row r="523" spans="2:17" x14ac:dyDescent="0.2">
      <c r="B523" s="283" t="s">
        <v>114</v>
      </c>
      <c r="C523" s="284"/>
      <c r="D523" s="44"/>
      <c r="E523" s="118"/>
      <c r="F523" s="44"/>
      <c r="G523" s="118"/>
      <c r="H523" s="44"/>
      <c r="I523" s="118"/>
      <c r="J523" s="44"/>
      <c r="K523" s="118"/>
      <c r="L523" s="44"/>
      <c r="M523" s="118"/>
      <c r="N523" s="44"/>
      <c r="O523" s="118"/>
      <c r="P523" s="44"/>
      <c r="Q523" s="118"/>
    </row>
    <row r="524" spans="2:17" x14ac:dyDescent="0.2">
      <c r="B524" s="283" t="s">
        <v>115</v>
      </c>
      <c r="C524" s="284"/>
      <c r="D524" s="44"/>
      <c r="E524" s="118"/>
      <c r="F524" s="44"/>
      <c r="G524" s="118"/>
      <c r="H524" s="44"/>
      <c r="I524" s="118"/>
      <c r="J524" s="44"/>
      <c r="K524" s="118"/>
      <c r="L524" s="44"/>
      <c r="M524" s="118"/>
      <c r="N524" s="44"/>
      <c r="O524" s="118"/>
      <c r="P524" s="44"/>
      <c r="Q524" s="118"/>
    </row>
    <row r="525" spans="2:17" x14ac:dyDescent="0.2">
      <c r="B525" s="283" t="s">
        <v>120</v>
      </c>
      <c r="C525" s="284"/>
      <c r="D525" s="44"/>
      <c r="E525" s="118"/>
      <c r="F525" s="44"/>
      <c r="G525" s="118"/>
      <c r="H525" s="44"/>
      <c r="I525" s="118"/>
      <c r="J525" s="44"/>
      <c r="K525" s="118"/>
      <c r="L525" s="44"/>
      <c r="M525" s="118"/>
      <c r="N525" s="44"/>
      <c r="O525" s="118"/>
      <c r="P525" s="44"/>
      <c r="Q525" s="118"/>
    </row>
    <row r="526" spans="2:17" x14ac:dyDescent="0.2">
      <c r="B526" s="283" t="s">
        <v>121</v>
      </c>
      <c r="C526" s="284"/>
      <c r="D526" s="44"/>
      <c r="E526" s="118"/>
      <c r="F526" s="44"/>
      <c r="G526" s="118"/>
      <c r="H526" s="44"/>
      <c r="I526" s="118"/>
      <c r="J526" s="44"/>
      <c r="K526" s="118"/>
      <c r="L526" s="44"/>
      <c r="M526" s="118"/>
      <c r="N526" s="44"/>
      <c r="O526" s="118"/>
      <c r="P526" s="44"/>
      <c r="Q526" s="118"/>
    </row>
    <row r="527" spans="2:17" x14ac:dyDescent="0.2">
      <c r="B527" s="283" t="s">
        <v>122</v>
      </c>
      <c r="C527" s="284"/>
      <c r="D527" s="44"/>
      <c r="E527" s="118"/>
      <c r="F527" s="44"/>
      <c r="G527" s="118"/>
      <c r="H527" s="44"/>
      <c r="I527" s="118"/>
      <c r="J527" s="44"/>
      <c r="K527" s="118"/>
      <c r="L527" s="44"/>
      <c r="M527" s="118"/>
      <c r="N527" s="44"/>
      <c r="O527" s="118"/>
      <c r="P527" s="44"/>
      <c r="Q527" s="118"/>
    </row>
    <row r="528" spans="2:17" x14ac:dyDescent="0.2">
      <c r="B528" s="283" t="s">
        <v>116</v>
      </c>
      <c r="C528" s="284"/>
      <c r="D528" s="44"/>
      <c r="E528" s="118"/>
      <c r="F528" s="44"/>
      <c r="G528" s="118"/>
      <c r="H528" s="44"/>
      <c r="I528" s="118"/>
      <c r="J528" s="44"/>
      <c r="K528" s="118"/>
      <c r="L528" s="44"/>
      <c r="M528" s="118"/>
      <c r="N528" s="44"/>
      <c r="O528" s="118"/>
      <c r="P528" s="44"/>
      <c r="Q528" s="118"/>
    </row>
    <row r="529" spans="2:18" x14ac:dyDescent="0.2">
      <c r="B529" s="283" t="s">
        <v>117</v>
      </c>
      <c r="C529" s="284"/>
      <c r="D529" s="44"/>
      <c r="E529" s="118"/>
      <c r="F529" s="44"/>
      <c r="G529" s="118"/>
      <c r="H529" s="44"/>
      <c r="I529" s="118"/>
      <c r="J529" s="44"/>
      <c r="K529" s="118"/>
      <c r="L529" s="44"/>
      <c r="M529" s="118"/>
      <c r="N529" s="44"/>
      <c r="O529" s="118"/>
      <c r="P529" s="44"/>
      <c r="Q529" s="118"/>
    </row>
    <row r="530" spans="2:18" x14ac:dyDescent="0.2">
      <c r="B530" s="283" t="s">
        <v>124</v>
      </c>
      <c r="C530" s="284"/>
      <c r="D530" s="44"/>
      <c r="E530" s="118"/>
      <c r="F530" s="44"/>
      <c r="G530" s="118"/>
      <c r="H530" s="44"/>
      <c r="I530" s="118"/>
      <c r="J530" s="44"/>
      <c r="K530" s="118"/>
      <c r="L530" s="44"/>
      <c r="M530" s="118"/>
      <c r="N530" s="44"/>
      <c r="O530" s="118"/>
      <c r="P530" s="44"/>
      <c r="Q530" s="118"/>
    </row>
    <row r="531" spans="2:18" x14ac:dyDescent="0.2">
      <c r="B531" s="283" t="s">
        <v>153</v>
      </c>
      <c r="C531" s="284"/>
      <c r="D531" s="44"/>
      <c r="E531" s="118"/>
      <c r="F531" s="44"/>
      <c r="G531" s="118"/>
      <c r="H531" s="44"/>
      <c r="I531" s="118"/>
      <c r="J531" s="44"/>
      <c r="K531" s="118"/>
      <c r="L531" s="44"/>
      <c r="M531" s="118"/>
      <c r="N531" s="44"/>
      <c r="O531" s="118"/>
      <c r="P531" s="44"/>
      <c r="Q531" s="118"/>
    </row>
    <row r="532" spans="2:18" x14ac:dyDescent="0.2">
      <c r="B532" s="283" t="s">
        <v>118</v>
      </c>
      <c r="C532" s="284"/>
      <c r="D532" s="44"/>
      <c r="E532" s="118"/>
      <c r="F532" s="44"/>
      <c r="G532" s="118"/>
      <c r="H532" s="44"/>
      <c r="I532" s="118"/>
      <c r="J532" s="44"/>
      <c r="K532" s="118"/>
      <c r="L532" s="44"/>
      <c r="M532" s="118"/>
      <c r="N532" s="44"/>
      <c r="O532" s="118"/>
      <c r="P532" s="44"/>
      <c r="Q532" s="118"/>
    </row>
    <row r="533" spans="2:18" x14ac:dyDescent="0.2">
      <c r="B533" s="283" t="s">
        <v>119</v>
      </c>
      <c r="C533" s="284"/>
      <c r="D533" s="44"/>
      <c r="E533" s="118"/>
      <c r="F533" s="44"/>
      <c r="G533" s="118"/>
      <c r="H533" s="44"/>
      <c r="I533" s="118"/>
      <c r="J533" s="44"/>
      <c r="K533" s="118"/>
      <c r="L533" s="44"/>
      <c r="M533" s="118"/>
      <c r="N533" s="44"/>
      <c r="O533" s="118"/>
      <c r="P533" s="44"/>
      <c r="Q533" s="118"/>
    </row>
    <row r="534" spans="2:18" x14ac:dyDescent="0.2">
      <c r="B534" s="283" t="s">
        <v>123</v>
      </c>
      <c r="C534" s="284"/>
      <c r="D534" s="44"/>
      <c r="E534" s="118"/>
      <c r="F534" s="115"/>
      <c r="G534" s="118"/>
      <c r="H534" s="44"/>
      <c r="I534" s="118"/>
      <c r="J534" s="44"/>
      <c r="K534" s="118"/>
      <c r="L534" s="44"/>
      <c r="M534" s="118"/>
      <c r="N534" s="44"/>
      <c r="O534" s="118"/>
      <c r="P534" s="44"/>
      <c r="Q534" s="118"/>
    </row>
    <row r="535" spans="2:18" x14ac:dyDescent="0.2">
      <c r="B535" s="283" t="s">
        <v>126</v>
      </c>
      <c r="C535" s="284"/>
      <c r="D535" s="44"/>
      <c r="E535" s="118"/>
      <c r="F535" s="44"/>
      <c r="G535" s="118"/>
      <c r="H535" s="44"/>
      <c r="I535" s="118"/>
      <c r="J535" s="44"/>
      <c r="K535" s="118"/>
      <c r="L535" s="44"/>
      <c r="M535" s="118"/>
      <c r="N535" s="44"/>
      <c r="O535" s="118"/>
      <c r="P535" s="44"/>
      <c r="Q535" s="118"/>
    </row>
    <row r="536" spans="2:18" ht="13.8" thickBot="1" x14ac:dyDescent="0.25">
      <c r="B536" s="281" t="s">
        <v>125</v>
      </c>
      <c r="C536" s="282"/>
      <c r="D536" s="49"/>
      <c r="E536" s="119"/>
      <c r="F536" s="49"/>
      <c r="G536" s="119"/>
      <c r="H536" s="49"/>
      <c r="I536" s="119"/>
      <c r="J536" s="49"/>
      <c r="K536" s="119"/>
      <c r="L536" s="49"/>
      <c r="M536" s="119"/>
      <c r="N536" s="49"/>
      <c r="O536" s="119"/>
      <c r="P536" s="49"/>
      <c r="Q536" s="119"/>
    </row>
    <row r="537" spans="2:18" ht="13.8" thickBot="1" x14ac:dyDescent="0.25"/>
    <row r="538" spans="2:18" ht="13.8" thickBot="1" x14ac:dyDescent="0.25">
      <c r="B538" s="285" t="s">
        <v>128</v>
      </c>
      <c r="C538" s="286"/>
      <c r="D538" s="299">
        <v>99</v>
      </c>
      <c r="E538" s="299"/>
      <c r="F538" s="299">
        <v>100</v>
      </c>
      <c r="G538" s="299"/>
      <c r="H538" s="299">
        <v>101</v>
      </c>
      <c r="I538" s="299"/>
      <c r="J538" s="297">
        <v>102</v>
      </c>
      <c r="K538" s="298"/>
      <c r="L538" s="299">
        <v>103</v>
      </c>
      <c r="M538" s="299"/>
      <c r="N538" s="299">
        <v>104</v>
      </c>
      <c r="O538" s="299"/>
      <c r="P538" s="299">
        <v>105</v>
      </c>
      <c r="Q538" s="299"/>
    </row>
    <row r="539" spans="2:18" ht="13.8" thickBot="1" x14ac:dyDescent="0.25">
      <c r="B539" s="291" t="s">
        <v>132</v>
      </c>
      <c r="C539" s="292"/>
      <c r="D539" s="297"/>
      <c r="E539" s="298"/>
      <c r="F539" s="297"/>
      <c r="G539" s="298"/>
      <c r="H539" s="297"/>
      <c r="I539" s="298"/>
      <c r="J539" s="297"/>
      <c r="K539" s="298"/>
      <c r="L539" s="297"/>
      <c r="M539" s="298"/>
      <c r="N539" s="297"/>
      <c r="O539" s="298"/>
      <c r="P539" s="297"/>
      <c r="Q539" s="298"/>
    </row>
    <row r="540" spans="2:18" ht="13.8" thickBot="1" x14ac:dyDescent="0.25">
      <c r="B540" s="293" t="s">
        <v>152</v>
      </c>
      <c r="C540" s="294"/>
      <c r="D540" s="295"/>
      <c r="E540" s="296"/>
      <c r="F540" s="295"/>
      <c r="G540" s="296"/>
      <c r="H540" s="295"/>
      <c r="I540" s="296"/>
      <c r="J540" s="295"/>
      <c r="K540" s="296"/>
      <c r="L540" s="295"/>
      <c r="M540" s="296"/>
      <c r="N540" s="295"/>
      <c r="O540" s="296"/>
      <c r="P540" s="295"/>
      <c r="Q540" s="296"/>
    </row>
    <row r="541" spans="2:18" ht="13.8" thickBot="1" x14ac:dyDescent="0.25">
      <c r="B541" s="291" t="s">
        <v>131</v>
      </c>
      <c r="C541" s="292"/>
      <c r="D541" s="295"/>
      <c r="E541" s="296"/>
      <c r="F541" s="295"/>
      <c r="G541" s="296"/>
      <c r="H541" s="295"/>
      <c r="I541" s="296"/>
      <c r="J541" s="295"/>
      <c r="K541" s="296"/>
      <c r="L541" s="295"/>
      <c r="M541" s="296"/>
      <c r="N541" s="295"/>
      <c r="O541" s="296"/>
      <c r="P541" s="295"/>
      <c r="Q541" s="296"/>
    </row>
    <row r="542" spans="2:18" ht="13.8" thickBot="1" x14ac:dyDescent="0.25">
      <c r="B542" s="293" t="s">
        <v>274</v>
      </c>
      <c r="C542" s="294"/>
      <c r="D542" s="289"/>
      <c r="E542" s="290"/>
      <c r="F542" s="289"/>
      <c r="G542" s="290"/>
      <c r="H542" s="289"/>
      <c r="I542" s="290"/>
      <c r="J542" s="289"/>
      <c r="K542" s="290"/>
      <c r="L542" s="289"/>
      <c r="M542" s="290"/>
      <c r="N542" s="289"/>
      <c r="O542" s="290"/>
      <c r="P542" s="289"/>
      <c r="Q542" s="290"/>
      <c r="R542" s="45"/>
    </row>
    <row r="543" spans="2:18" ht="13.8" thickBot="1" x14ac:dyDescent="0.25">
      <c r="B543" s="291" t="s">
        <v>133</v>
      </c>
      <c r="C543" s="292"/>
      <c r="D543" s="295"/>
      <c r="E543" s="296"/>
      <c r="F543" s="295"/>
      <c r="G543" s="296"/>
      <c r="H543" s="295"/>
      <c r="I543" s="296"/>
      <c r="J543" s="295"/>
      <c r="K543" s="296"/>
      <c r="L543" s="295"/>
      <c r="M543" s="296"/>
      <c r="N543" s="295"/>
      <c r="O543" s="296"/>
      <c r="P543" s="295"/>
      <c r="Q543" s="296"/>
    </row>
    <row r="544" spans="2:18" ht="13.8" thickBot="1" x14ac:dyDescent="0.25">
      <c r="B544" s="293" t="s">
        <v>275</v>
      </c>
      <c r="C544" s="294"/>
      <c r="D544" s="289"/>
      <c r="E544" s="290"/>
      <c r="F544" s="289"/>
      <c r="G544" s="290"/>
      <c r="H544" s="289"/>
      <c r="I544" s="290"/>
      <c r="J544" s="289"/>
      <c r="K544" s="290"/>
      <c r="L544" s="289"/>
      <c r="M544" s="290"/>
      <c r="N544" s="289"/>
      <c r="O544" s="290"/>
      <c r="P544" s="289"/>
      <c r="Q544" s="290"/>
      <c r="R544" s="45"/>
    </row>
    <row r="545" spans="2:18" ht="13.8" thickBot="1" x14ac:dyDescent="0.25">
      <c r="B545" s="293" t="s">
        <v>279</v>
      </c>
      <c r="C545" s="294"/>
      <c r="D545" s="289"/>
      <c r="E545" s="290"/>
      <c r="F545" s="289"/>
      <c r="G545" s="290"/>
      <c r="H545" s="289"/>
      <c r="I545" s="290"/>
      <c r="J545" s="289"/>
      <c r="K545" s="290"/>
      <c r="L545" s="289"/>
      <c r="M545" s="290"/>
      <c r="N545" s="289"/>
      <c r="O545" s="290"/>
      <c r="P545" s="289"/>
      <c r="Q545" s="290"/>
      <c r="R545" s="45"/>
    </row>
    <row r="546" spans="2:18" ht="13.8" thickBot="1" x14ac:dyDescent="0.25">
      <c r="B546" s="291" t="s">
        <v>231</v>
      </c>
      <c r="C546" s="292"/>
      <c r="D546" s="289"/>
      <c r="E546" s="290"/>
      <c r="F546" s="289"/>
      <c r="G546" s="290"/>
      <c r="H546" s="289"/>
      <c r="I546" s="290"/>
      <c r="J546" s="289"/>
      <c r="K546" s="290"/>
      <c r="L546" s="289"/>
      <c r="M546" s="290"/>
      <c r="N546" s="289"/>
      <c r="O546" s="290"/>
      <c r="P546" s="289"/>
      <c r="Q546" s="290"/>
      <c r="R546" s="45"/>
    </row>
    <row r="547" spans="2:18" ht="13.8" thickBot="1" x14ac:dyDescent="0.25">
      <c r="B547" s="285"/>
      <c r="C547" s="286"/>
      <c r="D547" s="46" t="s">
        <v>129</v>
      </c>
      <c r="E547" s="47" t="s">
        <v>127</v>
      </c>
      <c r="F547" s="46" t="s">
        <v>129</v>
      </c>
      <c r="G547" s="47" t="s">
        <v>127</v>
      </c>
      <c r="H547" s="46" t="s">
        <v>129</v>
      </c>
      <c r="I547" s="47" t="s">
        <v>127</v>
      </c>
      <c r="J547" s="46" t="s">
        <v>129</v>
      </c>
      <c r="K547" s="47" t="s">
        <v>127</v>
      </c>
      <c r="L547" s="46" t="s">
        <v>129</v>
      </c>
      <c r="M547" s="47" t="s">
        <v>127</v>
      </c>
      <c r="N547" s="46" t="s">
        <v>129</v>
      </c>
      <c r="O547" s="47" t="s">
        <v>127</v>
      </c>
      <c r="P547" s="46" t="s">
        <v>129</v>
      </c>
      <c r="Q547" s="48" t="s">
        <v>127</v>
      </c>
    </row>
    <row r="548" spans="2:18" x14ac:dyDescent="0.2">
      <c r="B548" s="287" t="s">
        <v>104</v>
      </c>
      <c r="C548" s="288"/>
      <c r="D548" s="114"/>
      <c r="E548" s="117"/>
      <c r="F548" s="114"/>
      <c r="G548" s="117"/>
      <c r="H548" s="114"/>
      <c r="I548" s="117"/>
      <c r="J548" s="114"/>
      <c r="K548" s="117"/>
      <c r="L548" s="114"/>
      <c r="M548" s="117"/>
      <c r="N548" s="114"/>
      <c r="O548" s="117"/>
      <c r="P548" s="114"/>
      <c r="Q548" s="117"/>
    </row>
    <row r="549" spans="2:18" x14ac:dyDescent="0.2">
      <c r="B549" s="283" t="s">
        <v>105</v>
      </c>
      <c r="C549" s="284"/>
      <c r="D549" s="44"/>
      <c r="E549" s="118"/>
      <c r="F549" s="44"/>
      <c r="G549" s="118"/>
      <c r="H549" s="44"/>
      <c r="I549" s="118"/>
      <c r="J549" s="44"/>
      <c r="K549" s="118"/>
      <c r="L549" s="44"/>
      <c r="M549" s="118"/>
      <c r="N549" s="44"/>
      <c r="O549" s="118"/>
      <c r="P549" s="44"/>
      <c r="Q549" s="118"/>
    </row>
    <row r="550" spans="2:18" x14ac:dyDescent="0.2">
      <c r="B550" s="283" t="s">
        <v>110</v>
      </c>
      <c r="C550" s="284"/>
      <c r="D550" s="44"/>
      <c r="E550" s="118"/>
      <c r="F550" s="44"/>
      <c r="G550" s="118"/>
      <c r="H550" s="44"/>
      <c r="I550" s="118"/>
      <c r="J550" s="44"/>
      <c r="K550" s="118"/>
      <c r="L550" s="44"/>
      <c r="M550" s="118"/>
      <c r="N550" s="44"/>
      <c r="O550" s="118"/>
      <c r="P550" s="44"/>
      <c r="Q550" s="118"/>
    </row>
    <row r="551" spans="2:18" x14ac:dyDescent="0.2">
      <c r="B551" s="283" t="s">
        <v>111</v>
      </c>
      <c r="C551" s="284"/>
      <c r="D551" s="44"/>
      <c r="E551" s="118"/>
      <c r="F551" s="44"/>
      <c r="G551" s="118"/>
      <c r="H551" s="44"/>
      <c r="I551" s="118"/>
      <c r="J551" s="44"/>
      <c r="K551" s="118"/>
      <c r="L551" s="44"/>
      <c r="M551" s="118"/>
      <c r="N551" s="44"/>
      <c r="O551" s="118"/>
      <c r="P551" s="44"/>
      <c r="Q551" s="118"/>
    </row>
    <row r="552" spans="2:18" x14ac:dyDescent="0.2">
      <c r="B552" s="283" t="s">
        <v>106</v>
      </c>
      <c r="C552" s="284"/>
      <c r="D552" s="44"/>
      <c r="E552" s="118"/>
      <c r="F552" s="44"/>
      <c r="G552" s="118"/>
      <c r="H552" s="44"/>
      <c r="I552" s="118"/>
      <c r="J552" s="44"/>
      <c r="K552" s="118"/>
      <c r="L552" s="44"/>
      <c r="M552" s="118"/>
      <c r="N552" s="44"/>
      <c r="O552" s="118"/>
      <c r="P552" s="44"/>
      <c r="Q552" s="118"/>
    </row>
    <row r="553" spans="2:18" x14ac:dyDescent="0.2">
      <c r="B553" s="283" t="s">
        <v>112</v>
      </c>
      <c r="C553" s="284"/>
      <c r="D553" s="44"/>
      <c r="E553" s="118"/>
      <c r="F553" s="44"/>
      <c r="G553" s="118"/>
      <c r="H553" s="44"/>
      <c r="I553" s="118"/>
      <c r="J553" s="44"/>
      <c r="K553" s="118"/>
      <c r="L553" s="44"/>
      <c r="M553" s="118"/>
      <c r="N553" s="44"/>
      <c r="O553" s="118"/>
      <c r="P553" s="44"/>
      <c r="Q553" s="118"/>
    </row>
    <row r="554" spans="2:18" x14ac:dyDescent="0.2">
      <c r="B554" s="283" t="s">
        <v>107</v>
      </c>
      <c r="C554" s="284"/>
      <c r="D554" s="44"/>
      <c r="E554" s="118"/>
      <c r="F554" s="44"/>
      <c r="G554" s="118"/>
      <c r="H554" s="44"/>
      <c r="I554" s="118"/>
      <c r="J554" s="44"/>
      <c r="K554" s="118"/>
      <c r="L554" s="44"/>
      <c r="M554" s="118"/>
      <c r="N554" s="44"/>
      <c r="O554" s="118"/>
      <c r="P554" s="44"/>
      <c r="Q554" s="118"/>
    </row>
    <row r="555" spans="2:18" x14ac:dyDescent="0.2">
      <c r="B555" s="283" t="s">
        <v>108</v>
      </c>
      <c r="C555" s="284"/>
      <c r="D555" s="44"/>
      <c r="E555" s="118"/>
      <c r="F555" s="44"/>
      <c r="G555" s="118"/>
      <c r="H555" s="44"/>
      <c r="I555" s="118"/>
      <c r="J555" s="44"/>
      <c r="K555" s="118"/>
      <c r="L555" s="44"/>
      <c r="M555" s="118"/>
      <c r="N555" s="44"/>
      <c r="O555" s="118"/>
      <c r="P555" s="44"/>
      <c r="Q555" s="118"/>
    </row>
    <row r="556" spans="2:18" x14ac:dyDescent="0.2">
      <c r="B556" s="283" t="s">
        <v>113</v>
      </c>
      <c r="C556" s="284"/>
      <c r="D556" s="44"/>
      <c r="E556" s="118"/>
      <c r="F556" s="44"/>
      <c r="G556" s="118"/>
      <c r="H556" s="44"/>
      <c r="I556" s="118"/>
      <c r="J556" s="44"/>
      <c r="K556" s="118"/>
      <c r="L556" s="44"/>
      <c r="M556" s="118"/>
      <c r="N556" s="44"/>
      <c r="O556" s="118"/>
      <c r="P556" s="44"/>
      <c r="Q556" s="118"/>
    </row>
    <row r="557" spans="2:18" x14ac:dyDescent="0.2">
      <c r="B557" s="283" t="s">
        <v>109</v>
      </c>
      <c r="C557" s="284"/>
      <c r="D557" s="44"/>
      <c r="E557" s="118"/>
      <c r="F557" s="44"/>
      <c r="G557" s="118"/>
      <c r="H557" s="44"/>
      <c r="I557" s="118"/>
      <c r="J557" s="44"/>
      <c r="K557" s="118"/>
      <c r="L557" s="44"/>
      <c r="M557" s="118"/>
      <c r="N557" s="44"/>
      <c r="O557" s="118"/>
      <c r="P557" s="44"/>
      <c r="Q557" s="118"/>
    </row>
    <row r="558" spans="2:18" x14ac:dyDescent="0.2">
      <c r="B558" s="283" t="s">
        <v>114</v>
      </c>
      <c r="C558" s="284"/>
      <c r="D558" s="44"/>
      <c r="E558" s="118"/>
      <c r="F558" s="44"/>
      <c r="G558" s="118"/>
      <c r="H558" s="44"/>
      <c r="I558" s="118"/>
      <c r="J558" s="44"/>
      <c r="K558" s="118"/>
      <c r="L558" s="44"/>
      <c r="M558" s="118"/>
      <c r="N558" s="44"/>
      <c r="O558" s="118"/>
      <c r="P558" s="44"/>
      <c r="Q558" s="118"/>
    </row>
    <row r="559" spans="2:18" x14ac:dyDescent="0.2">
      <c r="B559" s="283" t="s">
        <v>115</v>
      </c>
      <c r="C559" s="284"/>
      <c r="D559" s="44"/>
      <c r="E559" s="118"/>
      <c r="F559" s="44"/>
      <c r="G559" s="118"/>
      <c r="H559" s="44"/>
      <c r="I559" s="118"/>
      <c r="J559" s="44"/>
      <c r="K559" s="118"/>
      <c r="L559" s="44"/>
      <c r="M559" s="118"/>
      <c r="N559" s="44"/>
      <c r="O559" s="118"/>
      <c r="P559" s="44"/>
      <c r="Q559" s="118"/>
    </row>
    <row r="560" spans="2:18" x14ac:dyDescent="0.2">
      <c r="B560" s="283" t="s">
        <v>120</v>
      </c>
      <c r="C560" s="284"/>
      <c r="D560" s="44"/>
      <c r="E560" s="118"/>
      <c r="F560" s="44"/>
      <c r="G560" s="118"/>
      <c r="H560" s="44"/>
      <c r="I560" s="118"/>
      <c r="J560" s="44"/>
      <c r="K560" s="118"/>
      <c r="L560" s="44"/>
      <c r="M560" s="118"/>
      <c r="N560" s="44"/>
      <c r="O560" s="118"/>
      <c r="P560" s="44"/>
      <c r="Q560" s="118"/>
    </row>
    <row r="561" spans="2:17" x14ac:dyDescent="0.2">
      <c r="B561" s="283" t="s">
        <v>121</v>
      </c>
      <c r="C561" s="284"/>
      <c r="D561" s="44"/>
      <c r="E561" s="118"/>
      <c r="F561" s="44"/>
      <c r="G561" s="118"/>
      <c r="H561" s="44"/>
      <c r="I561" s="118"/>
      <c r="J561" s="44"/>
      <c r="K561" s="118"/>
      <c r="L561" s="44"/>
      <c r="M561" s="118"/>
      <c r="N561" s="44"/>
      <c r="O561" s="118"/>
      <c r="P561" s="44"/>
      <c r="Q561" s="118"/>
    </row>
    <row r="562" spans="2:17" x14ac:dyDescent="0.2">
      <c r="B562" s="283" t="s">
        <v>122</v>
      </c>
      <c r="C562" s="284"/>
      <c r="D562" s="44"/>
      <c r="E562" s="118"/>
      <c r="F562" s="44"/>
      <c r="G562" s="118"/>
      <c r="H562" s="44"/>
      <c r="I562" s="118"/>
      <c r="J562" s="44"/>
      <c r="K562" s="118"/>
      <c r="L562" s="44"/>
      <c r="M562" s="118"/>
      <c r="N562" s="44"/>
      <c r="O562" s="118"/>
      <c r="P562" s="44"/>
      <c r="Q562" s="118"/>
    </row>
    <row r="563" spans="2:17" x14ac:dyDescent="0.2">
      <c r="B563" s="283" t="s">
        <v>116</v>
      </c>
      <c r="C563" s="284"/>
      <c r="D563" s="44"/>
      <c r="E563" s="118"/>
      <c r="F563" s="44"/>
      <c r="G563" s="118"/>
      <c r="H563" s="44"/>
      <c r="I563" s="118"/>
      <c r="J563" s="44"/>
      <c r="K563" s="118"/>
      <c r="L563" s="44"/>
      <c r="M563" s="118"/>
      <c r="N563" s="44"/>
      <c r="O563" s="118"/>
      <c r="P563" s="44"/>
      <c r="Q563" s="118"/>
    </row>
    <row r="564" spans="2:17" x14ac:dyDescent="0.2">
      <c r="B564" s="283" t="s">
        <v>117</v>
      </c>
      <c r="C564" s="284"/>
      <c r="D564" s="44"/>
      <c r="E564" s="118"/>
      <c r="F564" s="44"/>
      <c r="G564" s="118"/>
      <c r="H564" s="44"/>
      <c r="I564" s="118"/>
      <c r="J564" s="44"/>
      <c r="K564" s="118"/>
      <c r="L564" s="44"/>
      <c r="M564" s="118"/>
      <c r="N564" s="44"/>
      <c r="O564" s="118"/>
      <c r="P564" s="44"/>
      <c r="Q564" s="118"/>
    </row>
    <row r="565" spans="2:17" x14ac:dyDescent="0.2">
      <c r="B565" s="283" t="s">
        <v>124</v>
      </c>
      <c r="C565" s="284"/>
      <c r="D565" s="44"/>
      <c r="E565" s="118"/>
      <c r="F565" s="44"/>
      <c r="G565" s="118"/>
      <c r="H565" s="44"/>
      <c r="I565" s="118"/>
      <c r="J565" s="44"/>
      <c r="K565" s="118"/>
      <c r="L565" s="44"/>
      <c r="M565" s="118"/>
      <c r="N565" s="44"/>
      <c r="O565" s="118"/>
      <c r="P565" s="44"/>
      <c r="Q565" s="118"/>
    </row>
    <row r="566" spans="2:17" x14ac:dyDescent="0.2">
      <c r="B566" s="283" t="s">
        <v>153</v>
      </c>
      <c r="C566" s="284"/>
      <c r="D566" s="44"/>
      <c r="E566" s="118"/>
      <c r="F566" s="44"/>
      <c r="G566" s="118"/>
      <c r="H566" s="44"/>
      <c r="I566" s="118"/>
      <c r="J566" s="44"/>
      <c r="K566" s="118"/>
      <c r="L566" s="44"/>
      <c r="M566" s="118"/>
      <c r="N566" s="44"/>
      <c r="O566" s="118"/>
      <c r="P566" s="44"/>
      <c r="Q566" s="118"/>
    </row>
    <row r="567" spans="2:17" x14ac:dyDescent="0.2">
      <c r="B567" s="283" t="s">
        <v>118</v>
      </c>
      <c r="C567" s="284"/>
      <c r="D567" s="44"/>
      <c r="E567" s="118"/>
      <c r="F567" s="44"/>
      <c r="G567" s="118"/>
      <c r="H567" s="44"/>
      <c r="I567" s="118"/>
      <c r="J567" s="44"/>
      <c r="K567" s="118"/>
      <c r="L567" s="44"/>
      <c r="M567" s="118"/>
      <c r="N567" s="44"/>
      <c r="O567" s="118"/>
      <c r="P567" s="44"/>
      <c r="Q567" s="118"/>
    </row>
    <row r="568" spans="2:17" x14ac:dyDescent="0.2">
      <c r="B568" s="283" t="s">
        <v>119</v>
      </c>
      <c r="C568" s="284"/>
      <c r="D568" s="44"/>
      <c r="E568" s="118"/>
      <c r="F568" s="44"/>
      <c r="G568" s="118"/>
      <c r="H568" s="44"/>
      <c r="I568" s="118"/>
      <c r="J568" s="44"/>
      <c r="K568" s="118"/>
      <c r="L568" s="44"/>
      <c r="M568" s="118"/>
      <c r="N568" s="44"/>
      <c r="O568" s="118"/>
      <c r="P568" s="44"/>
      <c r="Q568" s="118"/>
    </row>
    <row r="569" spans="2:17" x14ac:dyDescent="0.2">
      <c r="B569" s="283" t="s">
        <v>123</v>
      </c>
      <c r="C569" s="284"/>
      <c r="D569" s="44"/>
      <c r="E569" s="118"/>
      <c r="F569" s="115"/>
      <c r="G569" s="118"/>
      <c r="H569" s="44"/>
      <c r="I569" s="118"/>
      <c r="J569" s="44"/>
      <c r="K569" s="118"/>
      <c r="L569" s="44"/>
      <c r="M569" s="118"/>
      <c r="N569" s="44"/>
      <c r="O569" s="118"/>
      <c r="P569" s="44"/>
      <c r="Q569" s="118"/>
    </row>
    <row r="570" spans="2:17" x14ac:dyDescent="0.2">
      <c r="B570" s="283" t="s">
        <v>126</v>
      </c>
      <c r="C570" s="284"/>
      <c r="D570" s="44"/>
      <c r="E570" s="118"/>
      <c r="F570" s="44"/>
      <c r="G570" s="118"/>
      <c r="H570" s="44"/>
      <c r="I570" s="118"/>
      <c r="J570" s="44"/>
      <c r="K570" s="118"/>
      <c r="L570" s="44"/>
      <c r="M570" s="118"/>
      <c r="N570" s="44"/>
      <c r="O570" s="123"/>
      <c r="P570" s="44"/>
      <c r="Q570" s="118"/>
    </row>
    <row r="571" spans="2:17" ht="13.8" thickBot="1" x14ac:dyDescent="0.25">
      <c r="B571" s="281" t="s">
        <v>125</v>
      </c>
      <c r="C571" s="282"/>
      <c r="D571" s="49"/>
      <c r="E571" s="119"/>
      <c r="F571" s="49"/>
      <c r="G571" s="119"/>
      <c r="H571" s="49"/>
      <c r="I571" s="119"/>
      <c r="J571" s="49"/>
      <c r="K571" s="119"/>
      <c r="L571" s="49"/>
      <c r="M571" s="119"/>
      <c r="N571" s="122"/>
      <c r="O571" s="119"/>
      <c r="P571" s="49"/>
      <c r="Q571" s="119"/>
    </row>
    <row r="572" spans="2:17" ht="13.8" thickBot="1" x14ac:dyDescent="0.25"/>
    <row r="573" spans="2:17" ht="13.8" thickBot="1" x14ac:dyDescent="0.25">
      <c r="B573" s="285" t="s">
        <v>128</v>
      </c>
      <c r="C573" s="286"/>
      <c r="D573" s="299">
        <v>106</v>
      </c>
      <c r="E573" s="299"/>
      <c r="F573" s="299">
        <v>107</v>
      </c>
      <c r="G573" s="299"/>
      <c r="H573" s="299">
        <v>108</v>
      </c>
      <c r="I573" s="299"/>
      <c r="J573" s="297">
        <v>109</v>
      </c>
      <c r="K573" s="298"/>
      <c r="L573" s="299">
        <v>110</v>
      </c>
      <c r="M573" s="299"/>
      <c r="N573" s="299">
        <v>111</v>
      </c>
      <c r="O573" s="299"/>
      <c r="P573" s="299">
        <v>112</v>
      </c>
      <c r="Q573" s="299"/>
    </row>
    <row r="574" spans="2:17" ht="13.8" thickBot="1" x14ac:dyDescent="0.25">
      <c r="B574" s="291" t="s">
        <v>132</v>
      </c>
      <c r="C574" s="292"/>
      <c r="D574" s="297"/>
      <c r="E574" s="298"/>
      <c r="F574" s="297"/>
      <c r="G574" s="298"/>
      <c r="H574" s="297"/>
      <c r="I574" s="298"/>
      <c r="J574" s="297"/>
      <c r="K574" s="298"/>
      <c r="L574" s="297"/>
      <c r="M574" s="298"/>
      <c r="N574" s="297"/>
      <c r="O574" s="298"/>
      <c r="P574" s="297"/>
      <c r="Q574" s="298"/>
    </row>
    <row r="575" spans="2:17" ht="13.8" thickBot="1" x14ac:dyDescent="0.25">
      <c r="B575" s="293" t="s">
        <v>152</v>
      </c>
      <c r="C575" s="294"/>
      <c r="D575" s="295"/>
      <c r="E575" s="296"/>
      <c r="F575" s="295"/>
      <c r="G575" s="296"/>
      <c r="H575" s="295"/>
      <c r="I575" s="296"/>
      <c r="J575" s="295"/>
      <c r="K575" s="296"/>
      <c r="L575" s="295"/>
      <c r="M575" s="296"/>
      <c r="N575" s="295"/>
      <c r="O575" s="296"/>
      <c r="P575" s="295"/>
      <c r="Q575" s="296"/>
    </row>
    <row r="576" spans="2:17" ht="13.8" thickBot="1" x14ac:dyDescent="0.25">
      <c r="B576" s="291" t="s">
        <v>131</v>
      </c>
      <c r="C576" s="292"/>
      <c r="D576" s="295"/>
      <c r="E576" s="296"/>
      <c r="F576" s="295"/>
      <c r="G576" s="296"/>
      <c r="H576" s="295"/>
      <c r="I576" s="296"/>
      <c r="J576" s="295"/>
      <c r="K576" s="296"/>
      <c r="L576" s="295"/>
      <c r="M576" s="296"/>
      <c r="N576" s="295"/>
      <c r="O576" s="296"/>
      <c r="P576" s="295"/>
      <c r="Q576" s="296"/>
    </row>
    <row r="577" spans="2:18" ht="13.8" thickBot="1" x14ac:dyDescent="0.25">
      <c r="B577" s="293" t="s">
        <v>274</v>
      </c>
      <c r="C577" s="294"/>
      <c r="D577" s="289"/>
      <c r="E577" s="290"/>
      <c r="F577" s="289"/>
      <c r="G577" s="290"/>
      <c r="H577" s="289"/>
      <c r="I577" s="290"/>
      <c r="J577" s="289"/>
      <c r="K577" s="290"/>
      <c r="L577" s="289"/>
      <c r="M577" s="290"/>
      <c r="N577" s="289"/>
      <c r="O577" s="290"/>
      <c r="P577" s="289"/>
      <c r="Q577" s="290"/>
      <c r="R577" s="45"/>
    </row>
    <row r="578" spans="2:18" ht="13.8" thickBot="1" x14ac:dyDescent="0.25">
      <c r="B578" s="291" t="s">
        <v>133</v>
      </c>
      <c r="C578" s="292"/>
      <c r="D578" s="295"/>
      <c r="E578" s="296"/>
      <c r="F578" s="295"/>
      <c r="G578" s="296"/>
      <c r="H578" s="295"/>
      <c r="I578" s="296"/>
      <c r="J578" s="295"/>
      <c r="K578" s="296"/>
      <c r="L578" s="295"/>
      <c r="M578" s="296"/>
      <c r="N578" s="295"/>
      <c r="O578" s="296"/>
      <c r="P578" s="295"/>
      <c r="Q578" s="296"/>
    </row>
    <row r="579" spans="2:18" ht="13.8" thickBot="1" x14ac:dyDescent="0.25">
      <c r="B579" s="293" t="s">
        <v>275</v>
      </c>
      <c r="C579" s="294"/>
      <c r="D579" s="289"/>
      <c r="E579" s="290"/>
      <c r="F579" s="289"/>
      <c r="G579" s="290"/>
      <c r="H579" s="289"/>
      <c r="I579" s="290"/>
      <c r="J579" s="289"/>
      <c r="K579" s="290"/>
      <c r="L579" s="289"/>
      <c r="M579" s="290"/>
      <c r="N579" s="289"/>
      <c r="O579" s="290"/>
      <c r="P579" s="289"/>
      <c r="Q579" s="290"/>
      <c r="R579" s="45"/>
    </row>
    <row r="580" spans="2:18" ht="13.8" thickBot="1" x14ac:dyDescent="0.25">
      <c r="B580" s="293" t="s">
        <v>279</v>
      </c>
      <c r="C580" s="294"/>
      <c r="D580" s="289"/>
      <c r="E580" s="290"/>
      <c r="F580" s="289"/>
      <c r="G580" s="290"/>
      <c r="H580" s="289"/>
      <c r="I580" s="290"/>
      <c r="J580" s="289"/>
      <c r="K580" s="290"/>
      <c r="L580" s="289"/>
      <c r="M580" s="290"/>
      <c r="N580" s="289"/>
      <c r="O580" s="290"/>
      <c r="P580" s="289"/>
      <c r="Q580" s="290"/>
      <c r="R580" s="45"/>
    </row>
    <row r="581" spans="2:18" ht="13.8" thickBot="1" x14ac:dyDescent="0.25">
      <c r="B581" s="291" t="s">
        <v>231</v>
      </c>
      <c r="C581" s="292"/>
      <c r="D581" s="289"/>
      <c r="E581" s="290"/>
      <c r="F581" s="289"/>
      <c r="G581" s="290"/>
      <c r="H581" s="289"/>
      <c r="I581" s="290"/>
      <c r="J581" s="289"/>
      <c r="K581" s="290"/>
      <c r="L581" s="289"/>
      <c r="M581" s="290"/>
      <c r="N581" s="289"/>
      <c r="O581" s="290"/>
      <c r="P581" s="289"/>
      <c r="Q581" s="290"/>
      <c r="R581" s="45"/>
    </row>
    <row r="582" spans="2:18" ht="13.8" thickBot="1" x14ac:dyDescent="0.25">
      <c r="B582" s="285"/>
      <c r="C582" s="286"/>
      <c r="D582" s="46" t="s">
        <v>129</v>
      </c>
      <c r="E582" s="47" t="s">
        <v>127</v>
      </c>
      <c r="F582" s="46" t="s">
        <v>129</v>
      </c>
      <c r="G582" s="47" t="s">
        <v>127</v>
      </c>
      <c r="H582" s="46" t="s">
        <v>129</v>
      </c>
      <c r="I582" s="47" t="s">
        <v>127</v>
      </c>
      <c r="J582" s="46" t="s">
        <v>129</v>
      </c>
      <c r="K582" s="47" t="s">
        <v>127</v>
      </c>
      <c r="L582" s="46" t="s">
        <v>129</v>
      </c>
      <c r="M582" s="47" t="s">
        <v>127</v>
      </c>
      <c r="N582" s="46" t="s">
        <v>129</v>
      </c>
      <c r="O582" s="47" t="s">
        <v>127</v>
      </c>
      <c r="P582" s="46" t="s">
        <v>129</v>
      </c>
      <c r="Q582" s="48" t="s">
        <v>127</v>
      </c>
    </row>
    <row r="583" spans="2:18" x14ac:dyDescent="0.2">
      <c r="B583" s="287" t="s">
        <v>104</v>
      </c>
      <c r="C583" s="288"/>
      <c r="D583" s="114"/>
      <c r="E583" s="117"/>
      <c r="F583" s="114"/>
      <c r="G583" s="117"/>
      <c r="H583" s="114"/>
      <c r="I583" s="117"/>
      <c r="J583" s="114"/>
      <c r="K583" s="117"/>
      <c r="L583" s="114"/>
      <c r="M583" s="117"/>
      <c r="N583" s="114"/>
      <c r="O583" s="117"/>
      <c r="P583" s="114"/>
      <c r="Q583" s="117"/>
    </row>
    <row r="584" spans="2:18" x14ac:dyDescent="0.2">
      <c r="B584" s="283" t="s">
        <v>105</v>
      </c>
      <c r="C584" s="284"/>
      <c r="D584" s="44"/>
      <c r="E584" s="118"/>
      <c r="F584" s="44"/>
      <c r="G584" s="118"/>
      <c r="H584" s="44"/>
      <c r="I584" s="118"/>
      <c r="J584" s="44"/>
      <c r="K584" s="118"/>
      <c r="L584" s="44"/>
      <c r="M584" s="118"/>
      <c r="N584" s="44"/>
      <c r="O584" s="118"/>
      <c r="P584" s="44"/>
      <c r="Q584" s="118"/>
    </row>
    <row r="585" spans="2:18" x14ac:dyDescent="0.2">
      <c r="B585" s="283" t="s">
        <v>110</v>
      </c>
      <c r="C585" s="284"/>
      <c r="D585" s="44"/>
      <c r="E585" s="118"/>
      <c r="F585" s="44"/>
      <c r="G585" s="118"/>
      <c r="H585" s="44"/>
      <c r="I585" s="118"/>
      <c r="J585" s="44"/>
      <c r="K585" s="118"/>
      <c r="L585" s="44"/>
      <c r="M585" s="118"/>
      <c r="N585" s="44"/>
      <c r="O585" s="118"/>
      <c r="P585" s="44"/>
      <c r="Q585" s="118"/>
    </row>
    <row r="586" spans="2:18" x14ac:dyDescent="0.2">
      <c r="B586" s="283" t="s">
        <v>111</v>
      </c>
      <c r="C586" s="284"/>
      <c r="D586" s="44"/>
      <c r="E586" s="118"/>
      <c r="F586" s="44"/>
      <c r="G586" s="118"/>
      <c r="H586" s="44"/>
      <c r="I586" s="118"/>
      <c r="J586" s="44"/>
      <c r="K586" s="118"/>
      <c r="L586" s="44"/>
      <c r="M586" s="118"/>
      <c r="N586" s="44"/>
      <c r="O586" s="118"/>
      <c r="P586" s="44"/>
      <c r="Q586" s="118"/>
    </row>
    <row r="587" spans="2:18" x14ac:dyDescent="0.2">
      <c r="B587" s="283" t="s">
        <v>106</v>
      </c>
      <c r="C587" s="284"/>
      <c r="D587" s="44"/>
      <c r="E587" s="118"/>
      <c r="F587" s="44"/>
      <c r="G587" s="118"/>
      <c r="H587" s="44"/>
      <c r="I587" s="118"/>
      <c r="J587" s="44"/>
      <c r="K587" s="118"/>
      <c r="L587" s="44"/>
      <c r="M587" s="118"/>
      <c r="N587" s="44"/>
      <c r="O587" s="118"/>
      <c r="P587" s="44"/>
      <c r="Q587" s="118"/>
    </row>
    <row r="588" spans="2:18" x14ac:dyDescent="0.2">
      <c r="B588" s="283" t="s">
        <v>112</v>
      </c>
      <c r="C588" s="284"/>
      <c r="D588" s="44"/>
      <c r="E588" s="118"/>
      <c r="F588" s="44"/>
      <c r="G588" s="118"/>
      <c r="H588" s="44"/>
      <c r="I588" s="118"/>
      <c r="J588" s="44"/>
      <c r="K588" s="118"/>
      <c r="L588" s="44"/>
      <c r="M588" s="118"/>
      <c r="N588" s="44"/>
      <c r="O588" s="118"/>
      <c r="P588" s="44"/>
      <c r="Q588" s="118"/>
    </row>
    <row r="589" spans="2:18" x14ac:dyDescent="0.2">
      <c r="B589" s="283" t="s">
        <v>107</v>
      </c>
      <c r="C589" s="284"/>
      <c r="D589" s="44"/>
      <c r="E589" s="118"/>
      <c r="F589" s="44"/>
      <c r="G589" s="118"/>
      <c r="H589" s="44"/>
      <c r="I589" s="118"/>
      <c r="J589" s="44"/>
      <c r="K589" s="118"/>
      <c r="L589" s="44"/>
      <c r="M589" s="118"/>
      <c r="N589" s="44"/>
      <c r="O589" s="118"/>
      <c r="P589" s="44"/>
      <c r="Q589" s="118"/>
    </row>
    <row r="590" spans="2:18" x14ac:dyDescent="0.2">
      <c r="B590" s="283" t="s">
        <v>108</v>
      </c>
      <c r="C590" s="284"/>
      <c r="D590" s="44"/>
      <c r="E590" s="118"/>
      <c r="F590" s="44"/>
      <c r="G590" s="118"/>
      <c r="H590" s="44"/>
      <c r="I590" s="118"/>
      <c r="J590" s="44"/>
      <c r="K590" s="118"/>
      <c r="L590" s="44"/>
      <c r="M590" s="118"/>
      <c r="N590" s="44"/>
      <c r="O590" s="118"/>
      <c r="P590" s="44"/>
      <c r="Q590" s="118"/>
    </row>
    <row r="591" spans="2:18" x14ac:dyDescent="0.2">
      <c r="B591" s="283" t="s">
        <v>113</v>
      </c>
      <c r="C591" s="284"/>
      <c r="D591" s="44"/>
      <c r="E591" s="118"/>
      <c r="F591" s="44"/>
      <c r="G591" s="118"/>
      <c r="H591" s="44"/>
      <c r="I591" s="118"/>
      <c r="J591" s="44"/>
      <c r="K591" s="118"/>
      <c r="L591" s="44"/>
      <c r="M591" s="118"/>
      <c r="N591" s="44"/>
      <c r="O591" s="118"/>
      <c r="P591" s="44"/>
      <c r="Q591" s="118"/>
    </row>
    <row r="592" spans="2:18" x14ac:dyDescent="0.2">
      <c r="B592" s="283" t="s">
        <v>109</v>
      </c>
      <c r="C592" s="284"/>
      <c r="D592" s="44"/>
      <c r="E592" s="118"/>
      <c r="F592" s="44"/>
      <c r="G592" s="118"/>
      <c r="H592" s="44"/>
      <c r="I592" s="118"/>
      <c r="J592" s="44"/>
      <c r="K592" s="118"/>
      <c r="L592" s="44"/>
      <c r="M592" s="118"/>
      <c r="N592" s="44"/>
      <c r="O592" s="118"/>
      <c r="P592" s="44"/>
      <c r="Q592" s="118"/>
    </row>
    <row r="593" spans="2:17" x14ac:dyDescent="0.2">
      <c r="B593" s="283" t="s">
        <v>114</v>
      </c>
      <c r="C593" s="284"/>
      <c r="D593" s="44"/>
      <c r="E593" s="118"/>
      <c r="F593" s="44"/>
      <c r="G593" s="118"/>
      <c r="H593" s="44"/>
      <c r="I593" s="118"/>
      <c r="J593" s="44"/>
      <c r="K593" s="118"/>
      <c r="L593" s="44"/>
      <c r="M593" s="118"/>
      <c r="N593" s="44"/>
      <c r="O593" s="118"/>
      <c r="P593" s="44"/>
      <c r="Q593" s="118"/>
    </row>
    <row r="594" spans="2:17" x14ac:dyDescent="0.2">
      <c r="B594" s="283" t="s">
        <v>115</v>
      </c>
      <c r="C594" s="284"/>
      <c r="D594" s="44"/>
      <c r="E594" s="118"/>
      <c r="F594" s="44"/>
      <c r="G594" s="118"/>
      <c r="H594" s="44"/>
      <c r="I594" s="118"/>
      <c r="J594" s="44"/>
      <c r="K594" s="118"/>
      <c r="L594" s="44"/>
      <c r="M594" s="118"/>
      <c r="N594" s="44"/>
      <c r="O594" s="118"/>
      <c r="P594" s="44"/>
      <c r="Q594" s="118"/>
    </row>
    <row r="595" spans="2:17" x14ac:dyDescent="0.2">
      <c r="B595" s="283" t="s">
        <v>120</v>
      </c>
      <c r="C595" s="284"/>
      <c r="D595" s="44"/>
      <c r="E595" s="118"/>
      <c r="F595" s="44"/>
      <c r="G595" s="118"/>
      <c r="H595" s="44"/>
      <c r="I595" s="118"/>
      <c r="J595" s="44"/>
      <c r="K595" s="118"/>
      <c r="L595" s="44"/>
      <c r="M595" s="118"/>
      <c r="N595" s="44"/>
      <c r="O595" s="118"/>
      <c r="P595" s="44"/>
      <c r="Q595" s="118"/>
    </row>
    <row r="596" spans="2:17" x14ac:dyDescent="0.2">
      <c r="B596" s="283" t="s">
        <v>121</v>
      </c>
      <c r="C596" s="284"/>
      <c r="D596" s="44"/>
      <c r="E596" s="118"/>
      <c r="F596" s="44"/>
      <c r="G596" s="118"/>
      <c r="H596" s="44"/>
      <c r="I596" s="118"/>
      <c r="J596" s="44"/>
      <c r="K596" s="118"/>
      <c r="L596" s="44"/>
      <c r="M596" s="118"/>
      <c r="N596" s="44"/>
      <c r="O596" s="118"/>
      <c r="P596" s="44"/>
      <c r="Q596" s="118"/>
    </row>
    <row r="597" spans="2:17" x14ac:dyDescent="0.2">
      <c r="B597" s="283" t="s">
        <v>122</v>
      </c>
      <c r="C597" s="284"/>
      <c r="D597" s="44"/>
      <c r="E597" s="118"/>
      <c r="F597" s="44"/>
      <c r="G597" s="118"/>
      <c r="H597" s="44"/>
      <c r="I597" s="118"/>
      <c r="J597" s="44"/>
      <c r="K597" s="118"/>
      <c r="L597" s="44"/>
      <c r="M597" s="118"/>
      <c r="N597" s="44"/>
      <c r="O597" s="118"/>
      <c r="P597" s="44"/>
      <c r="Q597" s="118"/>
    </row>
    <row r="598" spans="2:17" x14ac:dyDescent="0.2">
      <c r="B598" s="283" t="s">
        <v>116</v>
      </c>
      <c r="C598" s="284"/>
      <c r="D598" s="44"/>
      <c r="E598" s="118"/>
      <c r="F598" s="44"/>
      <c r="G598" s="118"/>
      <c r="H598" s="44"/>
      <c r="I598" s="118"/>
      <c r="J598" s="44"/>
      <c r="K598" s="118"/>
      <c r="L598" s="44"/>
      <c r="M598" s="118"/>
      <c r="N598" s="44"/>
      <c r="O598" s="118"/>
      <c r="P598" s="44"/>
      <c r="Q598" s="118"/>
    </row>
    <row r="599" spans="2:17" x14ac:dyDescent="0.2">
      <c r="B599" s="283" t="s">
        <v>117</v>
      </c>
      <c r="C599" s="284"/>
      <c r="D599" s="44"/>
      <c r="E599" s="118"/>
      <c r="F599" s="44"/>
      <c r="G599" s="118"/>
      <c r="H599" s="44"/>
      <c r="I599" s="118"/>
      <c r="J599" s="44"/>
      <c r="K599" s="118"/>
      <c r="L599" s="44"/>
      <c r="M599" s="118"/>
      <c r="N599" s="44"/>
      <c r="O599" s="118"/>
      <c r="P599" s="44"/>
      <c r="Q599" s="118"/>
    </row>
    <row r="600" spans="2:17" x14ac:dyDescent="0.2">
      <c r="B600" s="283" t="s">
        <v>124</v>
      </c>
      <c r="C600" s="284"/>
      <c r="D600" s="44"/>
      <c r="E600" s="118"/>
      <c r="F600" s="44"/>
      <c r="G600" s="118"/>
      <c r="H600" s="44"/>
      <c r="I600" s="118"/>
      <c r="J600" s="44"/>
      <c r="K600" s="118"/>
      <c r="L600" s="44"/>
      <c r="M600" s="118"/>
      <c r="N600" s="44"/>
      <c r="O600" s="118"/>
      <c r="P600" s="44"/>
      <c r="Q600" s="118"/>
    </row>
    <row r="601" spans="2:17" x14ac:dyDescent="0.2">
      <c r="B601" s="283" t="s">
        <v>153</v>
      </c>
      <c r="C601" s="284"/>
      <c r="D601" s="44"/>
      <c r="E601" s="118"/>
      <c r="F601" s="44"/>
      <c r="G601" s="118"/>
      <c r="H601" s="44"/>
      <c r="I601" s="118"/>
      <c r="J601" s="44"/>
      <c r="K601" s="118"/>
      <c r="L601" s="44"/>
      <c r="M601" s="118"/>
      <c r="N601" s="44"/>
      <c r="O601" s="118"/>
      <c r="P601" s="44"/>
      <c r="Q601" s="118"/>
    </row>
    <row r="602" spans="2:17" x14ac:dyDescent="0.2">
      <c r="B602" s="283" t="s">
        <v>118</v>
      </c>
      <c r="C602" s="284"/>
      <c r="D602" s="44"/>
      <c r="E602" s="118"/>
      <c r="F602" s="44"/>
      <c r="G602" s="118"/>
      <c r="H602" s="44"/>
      <c r="I602" s="118"/>
      <c r="J602" s="44"/>
      <c r="K602" s="118"/>
      <c r="L602" s="44"/>
      <c r="M602" s="118"/>
      <c r="N602" s="44"/>
      <c r="O602" s="118"/>
      <c r="P602" s="44"/>
      <c r="Q602" s="118"/>
    </row>
    <row r="603" spans="2:17" x14ac:dyDescent="0.2">
      <c r="B603" s="283" t="s">
        <v>119</v>
      </c>
      <c r="C603" s="284"/>
      <c r="D603" s="44"/>
      <c r="E603" s="118"/>
      <c r="F603" s="44"/>
      <c r="G603" s="118"/>
      <c r="H603" s="44"/>
      <c r="I603" s="118"/>
      <c r="J603" s="44"/>
      <c r="K603" s="118"/>
      <c r="L603" s="44"/>
      <c r="M603" s="118"/>
      <c r="N603" s="44"/>
      <c r="O603" s="118"/>
      <c r="P603" s="44"/>
      <c r="Q603" s="118"/>
    </row>
    <row r="604" spans="2:17" x14ac:dyDescent="0.2">
      <c r="B604" s="283" t="s">
        <v>123</v>
      </c>
      <c r="C604" s="284"/>
      <c r="D604" s="44"/>
      <c r="E604" s="118"/>
      <c r="F604" s="115"/>
      <c r="G604" s="118"/>
      <c r="H604" s="44"/>
      <c r="I604" s="118"/>
      <c r="J604" s="44"/>
      <c r="K604" s="118"/>
      <c r="L604" s="44"/>
      <c r="M604" s="118"/>
      <c r="N604" s="44"/>
      <c r="O604" s="118"/>
      <c r="P604" s="44"/>
      <c r="Q604" s="118"/>
    </row>
    <row r="605" spans="2:17" x14ac:dyDescent="0.2">
      <c r="B605" s="283" t="s">
        <v>126</v>
      </c>
      <c r="C605" s="284"/>
      <c r="D605" s="44"/>
      <c r="E605" s="118"/>
      <c r="F605" s="44"/>
      <c r="G605" s="118"/>
      <c r="H605" s="44"/>
      <c r="I605" s="118"/>
      <c r="J605" s="44"/>
      <c r="K605" s="118"/>
      <c r="L605" s="44"/>
      <c r="M605" s="118"/>
      <c r="N605" s="44"/>
      <c r="O605" s="118"/>
      <c r="P605" s="44"/>
      <c r="Q605" s="118"/>
    </row>
    <row r="606" spans="2:17" ht="13.8" thickBot="1" x14ac:dyDescent="0.25">
      <c r="B606" s="281" t="s">
        <v>125</v>
      </c>
      <c r="C606" s="282"/>
      <c r="D606" s="49"/>
      <c r="E606" s="119"/>
      <c r="F606" s="49"/>
      <c r="G606" s="119"/>
      <c r="H606" s="49"/>
      <c r="I606" s="119"/>
      <c r="J606" s="49"/>
      <c r="K606" s="119"/>
      <c r="L606" s="49"/>
      <c r="M606" s="119"/>
      <c r="N606" s="49"/>
      <c r="O606" s="119"/>
      <c r="P606" s="49"/>
      <c r="Q606" s="119"/>
    </row>
    <row r="607" spans="2:17" ht="13.8" thickBot="1" x14ac:dyDescent="0.25"/>
    <row r="608" spans="2:17" ht="13.8" thickBot="1" x14ac:dyDescent="0.25">
      <c r="B608" s="285" t="s">
        <v>128</v>
      </c>
      <c r="C608" s="286"/>
      <c r="D608" s="299">
        <v>113</v>
      </c>
      <c r="E608" s="299"/>
      <c r="F608" s="299">
        <v>114</v>
      </c>
      <c r="G608" s="299"/>
      <c r="H608" s="299">
        <v>115</v>
      </c>
      <c r="I608" s="299"/>
      <c r="J608" s="297">
        <v>116</v>
      </c>
      <c r="K608" s="298"/>
      <c r="L608" s="299">
        <v>117</v>
      </c>
      <c r="M608" s="299"/>
      <c r="N608" s="299">
        <v>118</v>
      </c>
      <c r="O608" s="299"/>
      <c r="P608" s="299">
        <v>119</v>
      </c>
      <c r="Q608" s="299"/>
    </row>
    <row r="609" spans="2:18" ht="13.8" thickBot="1" x14ac:dyDescent="0.25">
      <c r="B609" s="291" t="s">
        <v>132</v>
      </c>
      <c r="C609" s="292"/>
      <c r="D609" s="297"/>
      <c r="E609" s="298"/>
      <c r="F609" s="297"/>
      <c r="G609" s="298"/>
      <c r="H609" s="297"/>
      <c r="I609" s="298"/>
      <c r="J609" s="297"/>
      <c r="K609" s="298"/>
      <c r="L609" s="297"/>
      <c r="M609" s="298"/>
      <c r="N609" s="297"/>
      <c r="O609" s="298"/>
      <c r="P609" s="297"/>
      <c r="Q609" s="298"/>
    </row>
    <row r="610" spans="2:18" ht="13.8" thickBot="1" x14ac:dyDescent="0.25">
      <c r="B610" s="293" t="s">
        <v>152</v>
      </c>
      <c r="C610" s="294"/>
      <c r="D610" s="295"/>
      <c r="E610" s="296"/>
      <c r="F610" s="295"/>
      <c r="G610" s="296"/>
      <c r="H610" s="295"/>
      <c r="I610" s="296"/>
      <c r="J610" s="295"/>
      <c r="K610" s="296"/>
      <c r="L610" s="295"/>
      <c r="M610" s="296"/>
      <c r="N610" s="295"/>
      <c r="O610" s="296"/>
      <c r="P610" s="295"/>
      <c r="Q610" s="296"/>
    </row>
    <row r="611" spans="2:18" ht="13.8" thickBot="1" x14ac:dyDescent="0.25">
      <c r="B611" s="291" t="s">
        <v>131</v>
      </c>
      <c r="C611" s="292"/>
      <c r="D611" s="295"/>
      <c r="E611" s="296"/>
      <c r="F611" s="295"/>
      <c r="G611" s="296"/>
      <c r="H611" s="295"/>
      <c r="I611" s="296"/>
      <c r="J611" s="295"/>
      <c r="K611" s="296"/>
      <c r="L611" s="295"/>
      <c r="M611" s="296"/>
      <c r="N611" s="295"/>
      <c r="O611" s="296"/>
      <c r="P611" s="295"/>
      <c r="Q611" s="296"/>
    </row>
    <row r="612" spans="2:18" ht="13.8" thickBot="1" x14ac:dyDescent="0.25">
      <c r="B612" s="293" t="s">
        <v>274</v>
      </c>
      <c r="C612" s="294"/>
      <c r="D612" s="289"/>
      <c r="E612" s="290"/>
      <c r="F612" s="289"/>
      <c r="G612" s="290"/>
      <c r="H612" s="289"/>
      <c r="I612" s="290"/>
      <c r="J612" s="289"/>
      <c r="K612" s="290"/>
      <c r="L612" s="289"/>
      <c r="M612" s="290"/>
      <c r="N612" s="289"/>
      <c r="O612" s="290"/>
      <c r="P612" s="289"/>
      <c r="Q612" s="290"/>
      <c r="R612" s="45"/>
    </row>
    <row r="613" spans="2:18" ht="13.8" thickBot="1" x14ac:dyDescent="0.25">
      <c r="B613" s="291" t="s">
        <v>133</v>
      </c>
      <c r="C613" s="292"/>
      <c r="D613" s="295"/>
      <c r="E613" s="296"/>
      <c r="F613" s="295"/>
      <c r="G613" s="296"/>
      <c r="H613" s="295"/>
      <c r="I613" s="296"/>
      <c r="J613" s="295"/>
      <c r="K613" s="296"/>
      <c r="L613" s="295"/>
      <c r="M613" s="296"/>
      <c r="N613" s="295"/>
      <c r="O613" s="296"/>
      <c r="P613" s="295"/>
      <c r="Q613" s="296"/>
    </row>
    <row r="614" spans="2:18" ht="13.8" thickBot="1" x14ac:dyDescent="0.25">
      <c r="B614" s="293" t="s">
        <v>275</v>
      </c>
      <c r="C614" s="294"/>
      <c r="D614" s="289"/>
      <c r="E614" s="290"/>
      <c r="F614" s="289"/>
      <c r="G614" s="290"/>
      <c r="H614" s="289"/>
      <c r="I614" s="290"/>
      <c r="J614" s="289"/>
      <c r="K614" s="290"/>
      <c r="L614" s="289"/>
      <c r="M614" s="290"/>
      <c r="N614" s="289"/>
      <c r="O614" s="290"/>
      <c r="P614" s="289"/>
      <c r="Q614" s="290"/>
      <c r="R614" s="45"/>
    </row>
    <row r="615" spans="2:18" ht="13.8" thickBot="1" x14ac:dyDescent="0.25">
      <c r="B615" s="293" t="s">
        <v>279</v>
      </c>
      <c r="C615" s="294"/>
      <c r="D615" s="289"/>
      <c r="E615" s="290"/>
      <c r="F615" s="289"/>
      <c r="G615" s="290"/>
      <c r="H615" s="289"/>
      <c r="I615" s="290"/>
      <c r="J615" s="289"/>
      <c r="K615" s="290"/>
      <c r="L615" s="289"/>
      <c r="M615" s="290"/>
      <c r="N615" s="289"/>
      <c r="O615" s="290"/>
      <c r="P615" s="289"/>
      <c r="Q615" s="290"/>
      <c r="R615" s="45"/>
    </row>
    <row r="616" spans="2:18" ht="13.8" thickBot="1" x14ac:dyDescent="0.25">
      <c r="B616" s="291" t="s">
        <v>231</v>
      </c>
      <c r="C616" s="292"/>
      <c r="D616" s="289"/>
      <c r="E616" s="290"/>
      <c r="F616" s="289"/>
      <c r="G616" s="290"/>
      <c r="H616" s="289"/>
      <c r="I616" s="290"/>
      <c r="J616" s="289"/>
      <c r="K616" s="290"/>
      <c r="L616" s="289"/>
      <c r="M616" s="290"/>
      <c r="N616" s="289"/>
      <c r="O616" s="290"/>
      <c r="P616" s="289"/>
      <c r="Q616" s="290"/>
      <c r="R616" s="45"/>
    </row>
    <row r="617" spans="2:18" ht="13.8" thickBot="1" x14ac:dyDescent="0.25">
      <c r="B617" s="285"/>
      <c r="C617" s="286"/>
      <c r="D617" s="46" t="s">
        <v>129</v>
      </c>
      <c r="E617" s="47" t="s">
        <v>127</v>
      </c>
      <c r="F617" s="46" t="s">
        <v>129</v>
      </c>
      <c r="G617" s="47" t="s">
        <v>127</v>
      </c>
      <c r="H617" s="46" t="s">
        <v>129</v>
      </c>
      <c r="I617" s="47" t="s">
        <v>127</v>
      </c>
      <c r="J617" s="46" t="s">
        <v>129</v>
      </c>
      <c r="K617" s="47" t="s">
        <v>127</v>
      </c>
      <c r="L617" s="46" t="s">
        <v>129</v>
      </c>
      <c r="M617" s="47" t="s">
        <v>127</v>
      </c>
      <c r="N617" s="46" t="s">
        <v>129</v>
      </c>
      <c r="O617" s="47" t="s">
        <v>127</v>
      </c>
      <c r="P617" s="46" t="s">
        <v>129</v>
      </c>
      <c r="Q617" s="48" t="s">
        <v>127</v>
      </c>
    </row>
    <row r="618" spans="2:18" x14ac:dyDescent="0.2">
      <c r="B618" s="287" t="s">
        <v>104</v>
      </c>
      <c r="C618" s="288"/>
      <c r="D618" s="114"/>
      <c r="E618" s="117"/>
      <c r="F618" s="114"/>
      <c r="G618" s="117"/>
      <c r="H618" s="114"/>
      <c r="I618" s="117"/>
      <c r="J618" s="114"/>
      <c r="K618" s="117"/>
      <c r="L618" s="114"/>
      <c r="M618" s="117"/>
      <c r="N618" s="114"/>
      <c r="O618" s="117"/>
      <c r="P618" s="114"/>
      <c r="Q618" s="117"/>
    </row>
    <row r="619" spans="2:18" x14ac:dyDescent="0.2">
      <c r="B619" s="283" t="s">
        <v>105</v>
      </c>
      <c r="C619" s="284"/>
      <c r="D619" s="44"/>
      <c r="E619" s="118"/>
      <c r="F619" s="44"/>
      <c r="G619" s="118"/>
      <c r="H619" s="44"/>
      <c r="I619" s="118"/>
      <c r="J619" s="44"/>
      <c r="K619" s="118"/>
      <c r="L619" s="44"/>
      <c r="M619" s="118"/>
      <c r="N619" s="44"/>
      <c r="O619" s="118"/>
      <c r="P619" s="44"/>
      <c r="Q619" s="118"/>
    </row>
    <row r="620" spans="2:18" x14ac:dyDescent="0.2">
      <c r="B620" s="283" t="s">
        <v>110</v>
      </c>
      <c r="C620" s="284"/>
      <c r="D620" s="44"/>
      <c r="E620" s="118"/>
      <c r="F620" s="44"/>
      <c r="G620" s="118"/>
      <c r="H620" s="44"/>
      <c r="I620" s="118"/>
      <c r="J620" s="44"/>
      <c r="K620" s="118"/>
      <c r="L620" s="44"/>
      <c r="M620" s="118"/>
      <c r="N620" s="44"/>
      <c r="O620" s="118"/>
      <c r="P620" s="44"/>
      <c r="Q620" s="118"/>
    </row>
    <row r="621" spans="2:18" x14ac:dyDescent="0.2">
      <c r="B621" s="283" t="s">
        <v>111</v>
      </c>
      <c r="C621" s="284"/>
      <c r="D621" s="44"/>
      <c r="E621" s="118"/>
      <c r="F621" s="44"/>
      <c r="G621" s="118"/>
      <c r="H621" s="44"/>
      <c r="I621" s="118"/>
      <c r="J621" s="44"/>
      <c r="K621" s="118"/>
      <c r="L621" s="44"/>
      <c r="M621" s="118"/>
      <c r="N621" s="44"/>
      <c r="O621" s="118"/>
      <c r="P621" s="44"/>
      <c r="Q621" s="118"/>
    </row>
    <row r="622" spans="2:18" x14ac:dyDescent="0.2">
      <c r="B622" s="283" t="s">
        <v>106</v>
      </c>
      <c r="C622" s="284"/>
      <c r="D622" s="44"/>
      <c r="E622" s="118"/>
      <c r="F622" s="44"/>
      <c r="G622" s="118"/>
      <c r="H622" s="44"/>
      <c r="I622" s="118"/>
      <c r="J622" s="44"/>
      <c r="K622" s="118"/>
      <c r="L622" s="44"/>
      <c r="M622" s="118"/>
      <c r="N622" s="44"/>
      <c r="O622" s="118"/>
      <c r="P622" s="44"/>
      <c r="Q622" s="118"/>
    </row>
    <row r="623" spans="2:18" x14ac:dyDescent="0.2">
      <c r="B623" s="283" t="s">
        <v>112</v>
      </c>
      <c r="C623" s="284"/>
      <c r="D623" s="44"/>
      <c r="E623" s="118"/>
      <c r="F623" s="44"/>
      <c r="G623" s="118"/>
      <c r="H623" s="44"/>
      <c r="I623" s="118"/>
      <c r="J623" s="44"/>
      <c r="K623" s="118"/>
      <c r="L623" s="44"/>
      <c r="M623" s="118"/>
      <c r="N623" s="44"/>
      <c r="O623" s="118"/>
      <c r="P623" s="44"/>
      <c r="Q623" s="118"/>
    </row>
    <row r="624" spans="2:18" x14ac:dyDescent="0.2">
      <c r="B624" s="283" t="s">
        <v>107</v>
      </c>
      <c r="C624" s="284"/>
      <c r="D624" s="44"/>
      <c r="E624" s="118"/>
      <c r="F624" s="44"/>
      <c r="G624" s="118"/>
      <c r="H624" s="44"/>
      <c r="I624" s="118"/>
      <c r="J624" s="44"/>
      <c r="K624" s="118"/>
      <c r="L624" s="44"/>
      <c r="M624" s="118"/>
      <c r="N624" s="44"/>
      <c r="O624" s="118"/>
      <c r="P624" s="44"/>
      <c r="Q624" s="118"/>
    </row>
    <row r="625" spans="2:17" x14ac:dyDescent="0.2">
      <c r="B625" s="283" t="s">
        <v>108</v>
      </c>
      <c r="C625" s="284"/>
      <c r="D625" s="44"/>
      <c r="E625" s="118"/>
      <c r="F625" s="44"/>
      <c r="G625" s="118"/>
      <c r="H625" s="44"/>
      <c r="I625" s="118"/>
      <c r="J625" s="44"/>
      <c r="K625" s="118"/>
      <c r="L625" s="44"/>
      <c r="M625" s="118"/>
      <c r="N625" s="44"/>
      <c r="O625" s="118"/>
      <c r="P625" s="44"/>
      <c r="Q625" s="118"/>
    </row>
    <row r="626" spans="2:17" x14ac:dyDescent="0.2">
      <c r="B626" s="283" t="s">
        <v>113</v>
      </c>
      <c r="C626" s="284"/>
      <c r="D626" s="44"/>
      <c r="E626" s="118"/>
      <c r="F626" s="44"/>
      <c r="G626" s="118"/>
      <c r="H626" s="44"/>
      <c r="I626" s="118"/>
      <c r="J626" s="44"/>
      <c r="K626" s="118"/>
      <c r="L626" s="44"/>
      <c r="M626" s="118"/>
      <c r="N626" s="44"/>
      <c r="O626" s="118"/>
      <c r="P626" s="44"/>
      <c r="Q626" s="118"/>
    </row>
    <row r="627" spans="2:17" x14ac:dyDescent="0.2">
      <c r="B627" s="283" t="s">
        <v>109</v>
      </c>
      <c r="C627" s="284"/>
      <c r="D627" s="44"/>
      <c r="E627" s="118"/>
      <c r="F627" s="44"/>
      <c r="G627" s="118"/>
      <c r="H627" s="44"/>
      <c r="I627" s="118"/>
      <c r="J627" s="44"/>
      <c r="K627" s="118"/>
      <c r="L627" s="44"/>
      <c r="M627" s="118"/>
      <c r="N627" s="44"/>
      <c r="O627" s="118"/>
      <c r="P627" s="44"/>
      <c r="Q627" s="118"/>
    </row>
    <row r="628" spans="2:17" x14ac:dyDescent="0.2">
      <c r="B628" s="283" t="s">
        <v>114</v>
      </c>
      <c r="C628" s="284"/>
      <c r="D628" s="44"/>
      <c r="E628" s="118"/>
      <c r="F628" s="44"/>
      <c r="G628" s="118"/>
      <c r="H628" s="44"/>
      <c r="I628" s="118"/>
      <c r="J628" s="44"/>
      <c r="K628" s="118"/>
      <c r="L628" s="44"/>
      <c r="M628" s="118"/>
      <c r="N628" s="44"/>
      <c r="O628" s="118"/>
      <c r="P628" s="44"/>
      <c r="Q628" s="118"/>
    </row>
    <row r="629" spans="2:17" x14ac:dyDescent="0.2">
      <c r="B629" s="283" t="s">
        <v>115</v>
      </c>
      <c r="C629" s="284"/>
      <c r="D629" s="44"/>
      <c r="E629" s="118"/>
      <c r="F629" s="44"/>
      <c r="G629" s="118"/>
      <c r="H629" s="44"/>
      <c r="I629" s="118"/>
      <c r="J629" s="44"/>
      <c r="K629" s="118"/>
      <c r="L629" s="44"/>
      <c r="M629" s="118"/>
      <c r="N629" s="44"/>
      <c r="O629" s="118"/>
      <c r="P629" s="44"/>
      <c r="Q629" s="118"/>
    </row>
    <row r="630" spans="2:17" x14ac:dyDescent="0.2">
      <c r="B630" s="283" t="s">
        <v>120</v>
      </c>
      <c r="C630" s="284"/>
      <c r="D630" s="44"/>
      <c r="E630" s="118"/>
      <c r="F630" s="44"/>
      <c r="G630" s="118"/>
      <c r="H630" s="44"/>
      <c r="I630" s="118"/>
      <c r="J630" s="44"/>
      <c r="K630" s="118"/>
      <c r="L630" s="44"/>
      <c r="M630" s="118"/>
      <c r="N630" s="44"/>
      <c r="O630" s="118"/>
      <c r="P630" s="44"/>
      <c r="Q630" s="118"/>
    </row>
    <row r="631" spans="2:17" x14ac:dyDescent="0.2">
      <c r="B631" s="283" t="s">
        <v>121</v>
      </c>
      <c r="C631" s="284"/>
      <c r="D631" s="44"/>
      <c r="E631" s="118"/>
      <c r="F631" s="44"/>
      <c r="G631" s="118"/>
      <c r="H631" s="44"/>
      <c r="I631" s="118"/>
      <c r="J631" s="44"/>
      <c r="K631" s="118"/>
      <c r="L631" s="44"/>
      <c r="M631" s="118"/>
      <c r="N631" s="44"/>
      <c r="O631" s="118"/>
      <c r="P631" s="44"/>
      <c r="Q631" s="118"/>
    </row>
    <row r="632" spans="2:17" x14ac:dyDescent="0.2">
      <c r="B632" s="283" t="s">
        <v>122</v>
      </c>
      <c r="C632" s="284"/>
      <c r="D632" s="44"/>
      <c r="E632" s="118"/>
      <c r="F632" s="44"/>
      <c r="G632" s="118"/>
      <c r="H632" s="44"/>
      <c r="I632" s="118"/>
      <c r="J632" s="44"/>
      <c r="K632" s="118"/>
      <c r="L632" s="44"/>
      <c r="M632" s="118"/>
      <c r="N632" s="44"/>
      <c r="O632" s="118"/>
      <c r="P632" s="44"/>
      <c r="Q632" s="118"/>
    </row>
    <row r="633" spans="2:17" x14ac:dyDescent="0.2">
      <c r="B633" s="283" t="s">
        <v>116</v>
      </c>
      <c r="C633" s="284"/>
      <c r="D633" s="44"/>
      <c r="E633" s="118"/>
      <c r="F633" s="44"/>
      <c r="G633" s="118"/>
      <c r="H633" s="44"/>
      <c r="I633" s="118"/>
      <c r="J633" s="44"/>
      <c r="K633" s="118"/>
      <c r="L633" s="44"/>
      <c r="M633" s="118"/>
      <c r="N633" s="44"/>
      <c r="O633" s="118"/>
      <c r="P633" s="44"/>
      <c r="Q633" s="118"/>
    </row>
    <row r="634" spans="2:17" x14ac:dyDescent="0.2">
      <c r="B634" s="283" t="s">
        <v>117</v>
      </c>
      <c r="C634" s="284"/>
      <c r="D634" s="44"/>
      <c r="E634" s="118"/>
      <c r="F634" s="44"/>
      <c r="G634" s="118"/>
      <c r="H634" s="44"/>
      <c r="I634" s="118"/>
      <c r="J634" s="44"/>
      <c r="K634" s="118"/>
      <c r="L634" s="44"/>
      <c r="M634" s="118"/>
      <c r="N634" s="44"/>
      <c r="O634" s="118"/>
      <c r="P634" s="44"/>
      <c r="Q634" s="118"/>
    </row>
    <row r="635" spans="2:17" x14ac:dyDescent="0.2">
      <c r="B635" s="283" t="s">
        <v>124</v>
      </c>
      <c r="C635" s="284"/>
      <c r="D635" s="44"/>
      <c r="E635" s="118"/>
      <c r="F635" s="44"/>
      <c r="G635" s="118"/>
      <c r="H635" s="44"/>
      <c r="I635" s="118"/>
      <c r="J635" s="44"/>
      <c r="K635" s="118"/>
      <c r="L635" s="44"/>
      <c r="M635" s="118"/>
      <c r="N635" s="44"/>
      <c r="O635" s="118"/>
      <c r="P635" s="44"/>
      <c r="Q635" s="118"/>
    </row>
    <row r="636" spans="2:17" x14ac:dyDescent="0.2">
      <c r="B636" s="283" t="s">
        <v>153</v>
      </c>
      <c r="C636" s="284"/>
      <c r="D636" s="44"/>
      <c r="E636" s="118"/>
      <c r="F636" s="44"/>
      <c r="G636" s="118"/>
      <c r="H636" s="44"/>
      <c r="I636" s="118"/>
      <c r="J636" s="44"/>
      <c r="K636" s="118"/>
      <c r="L636" s="44"/>
      <c r="M636" s="118"/>
      <c r="N636" s="44"/>
      <c r="O636" s="118"/>
      <c r="P636" s="44"/>
      <c r="Q636" s="118"/>
    </row>
    <row r="637" spans="2:17" x14ac:dyDescent="0.2">
      <c r="B637" s="283" t="s">
        <v>118</v>
      </c>
      <c r="C637" s="284"/>
      <c r="D637" s="44"/>
      <c r="E637" s="118"/>
      <c r="F637" s="44"/>
      <c r="G637" s="118"/>
      <c r="H637" s="44"/>
      <c r="I637" s="118"/>
      <c r="J637" s="44"/>
      <c r="K637" s="118"/>
      <c r="L637" s="44"/>
      <c r="M637" s="118"/>
      <c r="N637" s="44"/>
      <c r="O637" s="118"/>
      <c r="P637" s="44"/>
      <c r="Q637" s="118"/>
    </row>
    <row r="638" spans="2:17" x14ac:dyDescent="0.2">
      <c r="B638" s="283" t="s">
        <v>119</v>
      </c>
      <c r="C638" s="284"/>
      <c r="D638" s="44"/>
      <c r="E638" s="118"/>
      <c r="F638" s="44"/>
      <c r="G638" s="118"/>
      <c r="H638" s="44"/>
      <c r="I638" s="118"/>
      <c r="J638" s="44"/>
      <c r="K638" s="118"/>
      <c r="L638" s="44"/>
      <c r="M638" s="118"/>
      <c r="N638" s="44"/>
      <c r="O638" s="118"/>
      <c r="P638" s="44"/>
      <c r="Q638" s="118"/>
    </row>
    <row r="639" spans="2:17" x14ac:dyDescent="0.2">
      <c r="B639" s="283" t="s">
        <v>123</v>
      </c>
      <c r="C639" s="284"/>
      <c r="D639" s="44"/>
      <c r="E639" s="118"/>
      <c r="F639" s="115"/>
      <c r="G639" s="118"/>
      <c r="H639" s="44"/>
      <c r="I639" s="118"/>
      <c r="J639" s="44"/>
      <c r="K639" s="118"/>
      <c r="L639" s="44"/>
      <c r="M639" s="118"/>
      <c r="N639" s="44"/>
      <c r="O639" s="118"/>
      <c r="P639" s="44"/>
      <c r="Q639" s="118"/>
    </row>
    <row r="640" spans="2:17" x14ac:dyDescent="0.2">
      <c r="B640" s="283" t="s">
        <v>126</v>
      </c>
      <c r="C640" s="284"/>
      <c r="D640" s="44"/>
      <c r="E640" s="118"/>
      <c r="F640" s="44"/>
      <c r="G640" s="118"/>
      <c r="H640" s="44"/>
      <c r="I640" s="118"/>
      <c r="J640" s="44"/>
      <c r="K640" s="118"/>
      <c r="L640" s="44"/>
      <c r="M640" s="118"/>
      <c r="N640" s="44"/>
      <c r="O640" s="118"/>
      <c r="P640" s="44"/>
      <c r="Q640" s="118"/>
    </row>
    <row r="641" spans="2:18" ht="13.8" thickBot="1" x14ac:dyDescent="0.25">
      <c r="B641" s="281" t="s">
        <v>125</v>
      </c>
      <c r="C641" s="282"/>
      <c r="D641" s="49"/>
      <c r="E641" s="119"/>
      <c r="F641" s="49"/>
      <c r="G641" s="119"/>
      <c r="H641" s="49"/>
      <c r="I641" s="119"/>
      <c r="J641" s="49"/>
      <c r="K641" s="119"/>
      <c r="L641" s="49"/>
      <c r="M641" s="119"/>
      <c r="N641" s="49"/>
      <c r="O641" s="119"/>
      <c r="P641" s="49"/>
      <c r="Q641" s="119"/>
    </row>
    <row r="642" spans="2:18" ht="13.8" thickBot="1" x14ac:dyDescent="0.25"/>
    <row r="643" spans="2:18" ht="13.8" thickBot="1" x14ac:dyDescent="0.25">
      <c r="B643" s="285" t="s">
        <v>128</v>
      </c>
      <c r="C643" s="286"/>
      <c r="D643" s="299">
        <v>120</v>
      </c>
      <c r="E643" s="299"/>
      <c r="F643" s="299">
        <v>121</v>
      </c>
      <c r="G643" s="299"/>
      <c r="H643" s="299">
        <v>122</v>
      </c>
      <c r="I643" s="299"/>
      <c r="J643" s="297">
        <v>123</v>
      </c>
      <c r="K643" s="298"/>
      <c r="L643" s="299">
        <v>124</v>
      </c>
      <c r="M643" s="299"/>
      <c r="N643" s="299">
        <v>125</v>
      </c>
      <c r="O643" s="299"/>
      <c r="P643" s="299">
        <v>126</v>
      </c>
      <c r="Q643" s="299"/>
    </row>
    <row r="644" spans="2:18" ht="13.8" thickBot="1" x14ac:dyDescent="0.25">
      <c r="B644" s="291" t="s">
        <v>132</v>
      </c>
      <c r="C644" s="292"/>
      <c r="D644" s="297"/>
      <c r="E644" s="298"/>
      <c r="F644" s="297"/>
      <c r="G644" s="298"/>
      <c r="H644" s="297"/>
      <c r="I644" s="298"/>
      <c r="J644" s="297"/>
      <c r="K644" s="298"/>
      <c r="L644" s="297"/>
      <c r="M644" s="298"/>
      <c r="N644" s="297"/>
      <c r="O644" s="298"/>
      <c r="P644" s="297"/>
      <c r="Q644" s="298"/>
    </row>
    <row r="645" spans="2:18" ht="13.8" thickBot="1" x14ac:dyDescent="0.25">
      <c r="B645" s="293" t="s">
        <v>152</v>
      </c>
      <c r="C645" s="294"/>
      <c r="D645" s="295"/>
      <c r="E645" s="296"/>
      <c r="F645" s="295"/>
      <c r="G645" s="296"/>
      <c r="H645" s="295"/>
      <c r="I645" s="296"/>
      <c r="J645" s="295"/>
      <c r="K645" s="296"/>
      <c r="L645" s="295"/>
      <c r="M645" s="296"/>
      <c r="N645" s="295"/>
      <c r="O645" s="296"/>
      <c r="P645" s="295"/>
      <c r="Q645" s="296"/>
    </row>
    <row r="646" spans="2:18" ht="13.8" thickBot="1" x14ac:dyDescent="0.25">
      <c r="B646" s="291" t="s">
        <v>131</v>
      </c>
      <c r="C646" s="292"/>
      <c r="D646" s="295"/>
      <c r="E646" s="296"/>
      <c r="F646" s="295"/>
      <c r="G646" s="296"/>
      <c r="H646" s="295"/>
      <c r="I646" s="296"/>
      <c r="J646" s="295"/>
      <c r="K646" s="296"/>
      <c r="L646" s="295"/>
      <c r="M646" s="296"/>
      <c r="N646" s="295"/>
      <c r="O646" s="296"/>
      <c r="P646" s="295"/>
      <c r="Q646" s="296"/>
    </row>
    <row r="647" spans="2:18" ht="13.8" thickBot="1" x14ac:dyDescent="0.25">
      <c r="B647" s="293" t="s">
        <v>274</v>
      </c>
      <c r="C647" s="294"/>
      <c r="D647" s="289"/>
      <c r="E647" s="290"/>
      <c r="F647" s="289"/>
      <c r="G647" s="290"/>
      <c r="H647" s="289"/>
      <c r="I647" s="290"/>
      <c r="J647" s="289"/>
      <c r="K647" s="290"/>
      <c r="L647" s="289"/>
      <c r="M647" s="290"/>
      <c r="N647" s="289"/>
      <c r="O647" s="290"/>
      <c r="P647" s="289"/>
      <c r="Q647" s="290"/>
      <c r="R647" s="45"/>
    </row>
    <row r="648" spans="2:18" ht="13.8" thickBot="1" x14ac:dyDescent="0.25">
      <c r="B648" s="291" t="s">
        <v>133</v>
      </c>
      <c r="C648" s="292"/>
      <c r="D648" s="295"/>
      <c r="E648" s="296"/>
      <c r="F648" s="295"/>
      <c r="G648" s="296"/>
      <c r="H648" s="295"/>
      <c r="I648" s="296"/>
      <c r="J648" s="295"/>
      <c r="K648" s="296"/>
      <c r="L648" s="295"/>
      <c r="M648" s="296"/>
      <c r="N648" s="295"/>
      <c r="O648" s="296"/>
      <c r="P648" s="295"/>
      <c r="Q648" s="296"/>
    </row>
    <row r="649" spans="2:18" ht="13.8" thickBot="1" x14ac:dyDescent="0.25">
      <c r="B649" s="293" t="s">
        <v>275</v>
      </c>
      <c r="C649" s="294"/>
      <c r="D649" s="289"/>
      <c r="E649" s="290"/>
      <c r="F649" s="289"/>
      <c r="G649" s="290"/>
      <c r="H649" s="289"/>
      <c r="I649" s="290"/>
      <c r="J649" s="289"/>
      <c r="K649" s="290"/>
      <c r="L649" s="289"/>
      <c r="M649" s="290"/>
      <c r="N649" s="289"/>
      <c r="O649" s="290"/>
      <c r="P649" s="289"/>
      <c r="Q649" s="290"/>
      <c r="R649" s="45"/>
    </row>
    <row r="650" spans="2:18" ht="13.8" thickBot="1" x14ac:dyDescent="0.25">
      <c r="B650" s="293" t="s">
        <v>279</v>
      </c>
      <c r="C650" s="294"/>
      <c r="D650" s="289"/>
      <c r="E650" s="290"/>
      <c r="F650" s="289"/>
      <c r="G650" s="290"/>
      <c r="H650" s="289"/>
      <c r="I650" s="290"/>
      <c r="J650" s="289"/>
      <c r="K650" s="290"/>
      <c r="L650" s="289"/>
      <c r="M650" s="290"/>
      <c r="N650" s="289"/>
      <c r="O650" s="290"/>
      <c r="P650" s="289"/>
      <c r="Q650" s="290"/>
      <c r="R650" s="45"/>
    </row>
    <row r="651" spans="2:18" ht="13.8" thickBot="1" x14ac:dyDescent="0.25">
      <c r="B651" s="291" t="s">
        <v>231</v>
      </c>
      <c r="C651" s="292"/>
      <c r="D651" s="289"/>
      <c r="E651" s="290"/>
      <c r="F651" s="289"/>
      <c r="G651" s="290"/>
      <c r="H651" s="289"/>
      <c r="I651" s="290"/>
      <c r="J651" s="289"/>
      <c r="K651" s="290"/>
      <c r="L651" s="289"/>
      <c r="M651" s="290"/>
      <c r="N651" s="289"/>
      <c r="O651" s="290"/>
      <c r="P651" s="289"/>
      <c r="Q651" s="290"/>
      <c r="R651" s="45"/>
    </row>
    <row r="652" spans="2:18" ht="13.8" thickBot="1" x14ac:dyDescent="0.25">
      <c r="B652" s="285"/>
      <c r="C652" s="286"/>
      <c r="D652" s="46" t="s">
        <v>129</v>
      </c>
      <c r="E652" s="47" t="s">
        <v>127</v>
      </c>
      <c r="F652" s="46" t="s">
        <v>129</v>
      </c>
      <c r="G652" s="47" t="s">
        <v>127</v>
      </c>
      <c r="H652" s="46" t="s">
        <v>129</v>
      </c>
      <c r="I652" s="47" t="s">
        <v>127</v>
      </c>
      <c r="J652" s="46" t="s">
        <v>129</v>
      </c>
      <c r="K652" s="47" t="s">
        <v>127</v>
      </c>
      <c r="L652" s="46" t="s">
        <v>129</v>
      </c>
      <c r="M652" s="47" t="s">
        <v>127</v>
      </c>
      <c r="N652" s="46" t="s">
        <v>129</v>
      </c>
      <c r="O652" s="47" t="s">
        <v>127</v>
      </c>
      <c r="P652" s="46" t="s">
        <v>129</v>
      </c>
      <c r="Q652" s="48" t="s">
        <v>127</v>
      </c>
    </row>
    <row r="653" spans="2:18" x14ac:dyDescent="0.2">
      <c r="B653" s="287" t="s">
        <v>104</v>
      </c>
      <c r="C653" s="288"/>
      <c r="D653" s="114"/>
      <c r="E653" s="117"/>
      <c r="F653" s="114"/>
      <c r="G653" s="117"/>
      <c r="H653" s="114"/>
      <c r="I653" s="117"/>
      <c r="J653" s="114"/>
      <c r="K653" s="117"/>
      <c r="L653" s="114"/>
      <c r="M653" s="117"/>
      <c r="N653" s="114"/>
      <c r="O653" s="117"/>
      <c r="P653" s="114"/>
      <c r="Q653" s="117"/>
    </row>
    <row r="654" spans="2:18" x14ac:dyDescent="0.2">
      <c r="B654" s="283" t="s">
        <v>105</v>
      </c>
      <c r="C654" s="284"/>
      <c r="D654" s="44"/>
      <c r="E654" s="118"/>
      <c r="F654" s="44"/>
      <c r="G654" s="118"/>
      <c r="H654" s="44"/>
      <c r="I654" s="118"/>
      <c r="J654" s="44"/>
      <c r="K654" s="118"/>
      <c r="L654" s="44"/>
      <c r="M654" s="118"/>
      <c r="N654" s="44"/>
      <c r="O654" s="118"/>
      <c r="P654" s="44"/>
      <c r="Q654" s="118"/>
    </row>
    <row r="655" spans="2:18" x14ac:dyDescent="0.2">
      <c r="B655" s="283" t="s">
        <v>110</v>
      </c>
      <c r="C655" s="284"/>
      <c r="D655" s="44"/>
      <c r="E655" s="118"/>
      <c r="F655" s="44"/>
      <c r="G655" s="118"/>
      <c r="H655" s="44"/>
      <c r="I655" s="118"/>
      <c r="J655" s="44"/>
      <c r="K655" s="118"/>
      <c r="L655" s="44"/>
      <c r="M655" s="118"/>
      <c r="N655" s="44"/>
      <c r="O655" s="118"/>
      <c r="P655" s="44"/>
      <c r="Q655" s="118"/>
    </row>
    <row r="656" spans="2:18" x14ac:dyDescent="0.2">
      <c r="B656" s="283" t="s">
        <v>111</v>
      </c>
      <c r="C656" s="284"/>
      <c r="D656" s="44"/>
      <c r="E656" s="118"/>
      <c r="F656" s="44"/>
      <c r="G656" s="118"/>
      <c r="H656" s="44"/>
      <c r="I656" s="118"/>
      <c r="J656" s="44"/>
      <c r="K656" s="118"/>
      <c r="L656" s="44"/>
      <c r="M656" s="118"/>
      <c r="N656" s="44"/>
      <c r="O656" s="118"/>
      <c r="P656" s="44"/>
      <c r="Q656" s="118"/>
    </row>
    <row r="657" spans="2:17" x14ac:dyDescent="0.2">
      <c r="B657" s="283" t="s">
        <v>106</v>
      </c>
      <c r="C657" s="284"/>
      <c r="D657" s="44"/>
      <c r="E657" s="118"/>
      <c r="F657" s="44"/>
      <c r="G657" s="118"/>
      <c r="H657" s="44"/>
      <c r="I657" s="118"/>
      <c r="J657" s="44"/>
      <c r="K657" s="118"/>
      <c r="L657" s="44"/>
      <c r="M657" s="118"/>
      <c r="N657" s="44"/>
      <c r="O657" s="118"/>
      <c r="P657" s="44"/>
      <c r="Q657" s="118"/>
    </row>
    <row r="658" spans="2:17" x14ac:dyDescent="0.2">
      <c r="B658" s="283" t="s">
        <v>112</v>
      </c>
      <c r="C658" s="284"/>
      <c r="D658" s="44"/>
      <c r="E658" s="118"/>
      <c r="F658" s="44"/>
      <c r="G658" s="118"/>
      <c r="H658" s="44"/>
      <c r="I658" s="118"/>
      <c r="J658" s="44"/>
      <c r="K658" s="118"/>
      <c r="L658" s="44"/>
      <c r="M658" s="118"/>
      <c r="N658" s="44"/>
      <c r="O658" s="118"/>
      <c r="P658" s="44"/>
      <c r="Q658" s="118"/>
    </row>
    <row r="659" spans="2:17" x14ac:dyDescent="0.2">
      <c r="B659" s="283" t="s">
        <v>107</v>
      </c>
      <c r="C659" s="284"/>
      <c r="D659" s="44"/>
      <c r="E659" s="118"/>
      <c r="F659" s="44"/>
      <c r="G659" s="118"/>
      <c r="H659" s="44"/>
      <c r="I659" s="118"/>
      <c r="J659" s="44"/>
      <c r="K659" s="118"/>
      <c r="L659" s="44"/>
      <c r="M659" s="118"/>
      <c r="N659" s="44"/>
      <c r="O659" s="118"/>
      <c r="P659" s="44"/>
      <c r="Q659" s="118"/>
    </row>
    <row r="660" spans="2:17" x14ac:dyDescent="0.2">
      <c r="B660" s="283" t="s">
        <v>108</v>
      </c>
      <c r="C660" s="284"/>
      <c r="D660" s="44"/>
      <c r="E660" s="118"/>
      <c r="F660" s="44"/>
      <c r="G660" s="118"/>
      <c r="H660" s="44"/>
      <c r="I660" s="118"/>
      <c r="J660" s="44"/>
      <c r="K660" s="118"/>
      <c r="L660" s="44"/>
      <c r="M660" s="118"/>
      <c r="N660" s="44"/>
      <c r="O660" s="118"/>
      <c r="P660" s="44"/>
      <c r="Q660" s="118"/>
    </row>
    <row r="661" spans="2:17" x14ac:dyDescent="0.2">
      <c r="B661" s="283" t="s">
        <v>113</v>
      </c>
      <c r="C661" s="284"/>
      <c r="D661" s="44"/>
      <c r="E661" s="118"/>
      <c r="F661" s="44"/>
      <c r="G661" s="118"/>
      <c r="H661" s="44"/>
      <c r="I661" s="118"/>
      <c r="J661" s="44"/>
      <c r="K661" s="118"/>
      <c r="L661" s="44"/>
      <c r="M661" s="118"/>
      <c r="N661" s="44"/>
      <c r="O661" s="118"/>
      <c r="P661" s="44"/>
      <c r="Q661" s="118"/>
    </row>
    <row r="662" spans="2:17" x14ac:dyDescent="0.2">
      <c r="B662" s="283" t="s">
        <v>109</v>
      </c>
      <c r="C662" s="284"/>
      <c r="D662" s="44"/>
      <c r="E662" s="118"/>
      <c r="F662" s="44"/>
      <c r="G662" s="118"/>
      <c r="H662" s="44"/>
      <c r="I662" s="118"/>
      <c r="J662" s="44"/>
      <c r="K662" s="118"/>
      <c r="L662" s="44"/>
      <c r="M662" s="118"/>
      <c r="N662" s="44"/>
      <c r="O662" s="118"/>
      <c r="P662" s="44"/>
      <c r="Q662" s="118"/>
    </row>
    <row r="663" spans="2:17" x14ac:dyDescent="0.2">
      <c r="B663" s="283" t="s">
        <v>114</v>
      </c>
      <c r="C663" s="284"/>
      <c r="D663" s="44"/>
      <c r="E663" s="118"/>
      <c r="F663" s="44"/>
      <c r="G663" s="118"/>
      <c r="H663" s="44"/>
      <c r="I663" s="118"/>
      <c r="J663" s="44"/>
      <c r="K663" s="118"/>
      <c r="L663" s="44"/>
      <c r="M663" s="118"/>
      <c r="N663" s="44"/>
      <c r="O663" s="118"/>
      <c r="P663" s="44"/>
      <c r="Q663" s="118"/>
    </row>
    <row r="664" spans="2:17" x14ac:dyDescent="0.2">
      <c r="B664" s="283" t="s">
        <v>115</v>
      </c>
      <c r="C664" s="284"/>
      <c r="D664" s="44"/>
      <c r="E664" s="118"/>
      <c r="F664" s="44"/>
      <c r="G664" s="118"/>
      <c r="H664" s="44"/>
      <c r="I664" s="118"/>
      <c r="J664" s="44"/>
      <c r="K664" s="118"/>
      <c r="L664" s="44"/>
      <c r="M664" s="118"/>
      <c r="N664" s="44"/>
      <c r="O664" s="118"/>
      <c r="P664" s="44"/>
      <c r="Q664" s="118"/>
    </row>
    <row r="665" spans="2:17" x14ac:dyDescent="0.2">
      <c r="B665" s="283" t="s">
        <v>120</v>
      </c>
      <c r="C665" s="284"/>
      <c r="D665" s="44"/>
      <c r="E665" s="118"/>
      <c r="F665" s="44"/>
      <c r="G665" s="118"/>
      <c r="H665" s="44"/>
      <c r="I665" s="118"/>
      <c r="J665" s="44"/>
      <c r="K665" s="118"/>
      <c r="L665" s="44"/>
      <c r="M665" s="118"/>
      <c r="N665" s="44"/>
      <c r="O665" s="118"/>
      <c r="P665" s="44"/>
      <c r="Q665" s="118"/>
    </row>
    <row r="666" spans="2:17" x14ac:dyDescent="0.2">
      <c r="B666" s="283" t="s">
        <v>121</v>
      </c>
      <c r="C666" s="284"/>
      <c r="D666" s="44"/>
      <c r="E666" s="118"/>
      <c r="F666" s="44"/>
      <c r="G666" s="118"/>
      <c r="H666" s="44"/>
      <c r="I666" s="118"/>
      <c r="J666" s="44"/>
      <c r="K666" s="118"/>
      <c r="L666" s="44"/>
      <c r="M666" s="118"/>
      <c r="N666" s="44"/>
      <c r="O666" s="118"/>
      <c r="P666" s="44"/>
      <c r="Q666" s="118"/>
    </row>
    <row r="667" spans="2:17" x14ac:dyDescent="0.2">
      <c r="B667" s="283" t="s">
        <v>122</v>
      </c>
      <c r="C667" s="284"/>
      <c r="D667" s="44"/>
      <c r="E667" s="118"/>
      <c r="F667" s="44"/>
      <c r="G667" s="118"/>
      <c r="H667" s="44"/>
      <c r="I667" s="118"/>
      <c r="J667" s="44"/>
      <c r="K667" s="118"/>
      <c r="L667" s="44"/>
      <c r="M667" s="118"/>
      <c r="N667" s="44"/>
      <c r="O667" s="118"/>
      <c r="P667" s="44"/>
      <c r="Q667" s="118"/>
    </row>
    <row r="668" spans="2:17" x14ac:dyDescent="0.2">
      <c r="B668" s="283" t="s">
        <v>116</v>
      </c>
      <c r="C668" s="284"/>
      <c r="D668" s="44"/>
      <c r="E668" s="118"/>
      <c r="F668" s="44"/>
      <c r="G668" s="118"/>
      <c r="H668" s="44"/>
      <c r="I668" s="118"/>
      <c r="J668" s="44"/>
      <c r="K668" s="118"/>
      <c r="L668" s="44"/>
      <c r="M668" s="118"/>
      <c r="N668" s="44"/>
      <c r="O668" s="118"/>
      <c r="P668" s="44"/>
      <c r="Q668" s="118"/>
    </row>
    <row r="669" spans="2:17" x14ac:dyDescent="0.2">
      <c r="B669" s="283" t="s">
        <v>117</v>
      </c>
      <c r="C669" s="284"/>
      <c r="D669" s="44"/>
      <c r="E669" s="118"/>
      <c r="F669" s="44"/>
      <c r="G669" s="118"/>
      <c r="H669" s="44"/>
      <c r="I669" s="118"/>
      <c r="J669" s="44"/>
      <c r="K669" s="118"/>
      <c r="L669" s="44"/>
      <c r="M669" s="118"/>
      <c r="N669" s="44"/>
      <c r="O669" s="118"/>
      <c r="P669" s="44"/>
      <c r="Q669" s="118"/>
    </row>
    <row r="670" spans="2:17" x14ac:dyDescent="0.2">
      <c r="B670" s="283" t="s">
        <v>124</v>
      </c>
      <c r="C670" s="284"/>
      <c r="D670" s="44"/>
      <c r="E670" s="118"/>
      <c r="F670" s="44"/>
      <c r="G670" s="118"/>
      <c r="H670" s="44"/>
      <c r="I670" s="118"/>
      <c r="J670" s="44"/>
      <c r="K670" s="118"/>
      <c r="L670" s="44"/>
      <c r="M670" s="118"/>
      <c r="N670" s="44"/>
      <c r="O670" s="118"/>
      <c r="P670" s="44"/>
      <c r="Q670" s="118"/>
    </row>
    <row r="671" spans="2:17" x14ac:dyDescent="0.2">
      <c r="B671" s="283" t="s">
        <v>153</v>
      </c>
      <c r="C671" s="284"/>
      <c r="D671" s="44"/>
      <c r="E671" s="118"/>
      <c r="F671" s="44"/>
      <c r="G671" s="118"/>
      <c r="H671" s="44"/>
      <c r="I671" s="118"/>
      <c r="J671" s="44"/>
      <c r="K671" s="118"/>
      <c r="L671" s="44"/>
      <c r="M671" s="118"/>
      <c r="N671" s="44"/>
      <c r="O671" s="118"/>
      <c r="P671" s="44"/>
      <c r="Q671" s="118"/>
    </row>
    <row r="672" spans="2:17" x14ac:dyDescent="0.2">
      <c r="B672" s="283" t="s">
        <v>118</v>
      </c>
      <c r="C672" s="284"/>
      <c r="D672" s="44"/>
      <c r="E672" s="118"/>
      <c r="F672" s="44"/>
      <c r="G672" s="118"/>
      <c r="H672" s="44"/>
      <c r="I672" s="118"/>
      <c r="J672" s="44"/>
      <c r="K672" s="118"/>
      <c r="L672" s="44"/>
      <c r="M672" s="118"/>
      <c r="N672" s="44"/>
      <c r="O672" s="118"/>
      <c r="P672" s="44"/>
      <c r="Q672" s="118"/>
    </row>
    <row r="673" spans="2:18" x14ac:dyDescent="0.2">
      <c r="B673" s="283" t="s">
        <v>119</v>
      </c>
      <c r="C673" s="284"/>
      <c r="D673" s="44"/>
      <c r="E673" s="118"/>
      <c r="F673" s="44"/>
      <c r="G673" s="118"/>
      <c r="H673" s="44"/>
      <c r="I673" s="118"/>
      <c r="J673" s="44"/>
      <c r="K673" s="118"/>
      <c r="L673" s="44"/>
      <c r="M673" s="118"/>
      <c r="N673" s="44"/>
      <c r="O673" s="118"/>
      <c r="P673" s="44"/>
      <c r="Q673" s="118"/>
    </row>
    <row r="674" spans="2:18" x14ac:dyDescent="0.2">
      <c r="B674" s="283" t="s">
        <v>123</v>
      </c>
      <c r="C674" s="284"/>
      <c r="D674" s="44"/>
      <c r="E674" s="118"/>
      <c r="F674" s="115"/>
      <c r="G674" s="118"/>
      <c r="H674" s="44"/>
      <c r="I674" s="118"/>
      <c r="J674" s="44"/>
      <c r="K674" s="118"/>
      <c r="L674" s="44"/>
      <c r="M674" s="118"/>
      <c r="N674" s="44"/>
      <c r="O674" s="118"/>
      <c r="P674" s="44"/>
      <c r="Q674" s="118"/>
    </row>
    <row r="675" spans="2:18" x14ac:dyDescent="0.2">
      <c r="B675" s="283" t="s">
        <v>126</v>
      </c>
      <c r="C675" s="284"/>
      <c r="D675" s="44"/>
      <c r="E675" s="118"/>
      <c r="F675" s="44"/>
      <c r="G675" s="118"/>
      <c r="H675" s="44"/>
      <c r="I675" s="118"/>
      <c r="J675" s="44"/>
      <c r="K675" s="118"/>
      <c r="L675" s="44"/>
      <c r="M675" s="118"/>
      <c r="N675" s="44"/>
      <c r="O675" s="118"/>
      <c r="P675" s="44"/>
      <c r="Q675" s="118"/>
    </row>
    <row r="676" spans="2:18" ht="13.8" thickBot="1" x14ac:dyDescent="0.25">
      <c r="B676" s="281" t="s">
        <v>125</v>
      </c>
      <c r="C676" s="282"/>
      <c r="D676" s="49"/>
      <c r="E676" s="119"/>
      <c r="F676" s="49"/>
      <c r="G676" s="119"/>
      <c r="H676" s="49"/>
      <c r="I676" s="119"/>
      <c r="J676" s="49"/>
      <c r="K676" s="119"/>
      <c r="L676" s="49"/>
      <c r="M676" s="119"/>
      <c r="N676" s="49"/>
      <c r="O676" s="119"/>
      <c r="P676" s="49"/>
      <c r="Q676" s="119"/>
    </row>
    <row r="677" spans="2:18" ht="13.8" thickBot="1" x14ac:dyDescent="0.25"/>
    <row r="678" spans="2:18" ht="13.8" thickBot="1" x14ac:dyDescent="0.25">
      <c r="B678" s="285" t="s">
        <v>128</v>
      </c>
      <c r="C678" s="286"/>
      <c r="D678" s="299">
        <v>127</v>
      </c>
      <c r="E678" s="299"/>
      <c r="F678" s="299">
        <v>128</v>
      </c>
      <c r="G678" s="299"/>
      <c r="H678" s="299">
        <v>129</v>
      </c>
      <c r="I678" s="299"/>
      <c r="J678" s="297">
        <v>130</v>
      </c>
      <c r="K678" s="298"/>
      <c r="L678" s="299">
        <v>131</v>
      </c>
      <c r="M678" s="299"/>
      <c r="N678" s="299">
        <v>132</v>
      </c>
      <c r="O678" s="299"/>
      <c r="P678" s="299">
        <v>133</v>
      </c>
      <c r="Q678" s="299"/>
    </row>
    <row r="679" spans="2:18" ht="13.8" thickBot="1" x14ac:dyDescent="0.25">
      <c r="B679" s="291" t="s">
        <v>132</v>
      </c>
      <c r="C679" s="292"/>
      <c r="D679" s="297"/>
      <c r="E679" s="298"/>
      <c r="F679" s="297"/>
      <c r="G679" s="298"/>
      <c r="H679" s="297"/>
      <c r="I679" s="298"/>
      <c r="J679" s="297"/>
      <c r="K679" s="298"/>
      <c r="L679" s="297"/>
      <c r="M679" s="298"/>
      <c r="N679" s="297"/>
      <c r="O679" s="298"/>
      <c r="P679" s="297"/>
      <c r="Q679" s="298"/>
    </row>
    <row r="680" spans="2:18" ht="13.8" thickBot="1" x14ac:dyDescent="0.25">
      <c r="B680" s="293" t="s">
        <v>152</v>
      </c>
      <c r="C680" s="294"/>
      <c r="D680" s="295"/>
      <c r="E680" s="296"/>
      <c r="F680" s="295"/>
      <c r="G680" s="296"/>
      <c r="H680" s="295"/>
      <c r="I680" s="296"/>
      <c r="J680" s="295"/>
      <c r="K680" s="296"/>
      <c r="L680" s="295"/>
      <c r="M680" s="296"/>
      <c r="N680" s="295"/>
      <c r="O680" s="296"/>
      <c r="P680" s="295"/>
      <c r="Q680" s="296"/>
    </row>
    <row r="681" spans="2:18" ht="13.8" thickBot="1" x14ac:dyDescent="0.25">
      <c r="B681" s="291" t="s">
        <v>131</v>
      </c>
      <c r="C681" s="292"/>
      <c r="D681" s="295"/>
      <c r="E681" s="296"/>
      <c r="F681" s="295"/>
      <c r="G681" s="296"/>
      <c r="H681" s="295"/>
      <c r="I681" s="296"/>
      <c r="J681" s="295"/>
      <c r="K681" s="296"/>
      <c r="L681" s="295"/>
      <c r="M681" s="296"/>
      <c r="N681" s="295"/>
      <c r="O681" s="296"/>
      <c r="P681" s="295"/>
      <c r="Q681" s="296"/>
    </row>
    <row r="682" spans="2:18" ht="13.8" thickBot="1" x14ac:dyDescent="0.25">
      <c r="B682" s="293" t="s">
        <v>274</v>
      </c>
      <c r="C682" s="294"/>
      <c r="D682" s="289"/>
      <c r="E682" s="290"/>
      <c r="F682" s="289"/>
      <c r="G682" s="290"/>
      <c r="H682" s="289"/>
      <c r="I682" s="290"/>
      <c r="J682" s="289"/>
      <c r="K682" s="290"/>
      <c r="L682" s="289"/>
      <c r="M682" s="290"/>
      <c r="N682" s="289"/>
      <c r="O682" s="290"/>
      <c r="P682" s="289"/>
      <c r="Q682" s="290"/>
      <c r="R682" s="45"/>
    </row>
    <row r="683" spans="2:18" ht="13.8" thickBot="1" x14ac:dyDescent="0.25">
      <c r="B683" s="291" t="s">
        <v>133</v>
      </c>
      <c r="C683" s="292"/>
      <c r="D683" s="295"/>
      <c r="E683" s="296"/>
      <c r="F683" s="295"/>
      <c r="G683" s="296"/>
      <c r="H683" s="295"/>
      <c r="I683" s="296"/>
      <c r="J683" s="295"/>
      <c r="K683" s="296"/>
      <c r="L683" s="295"/>
      <c r="M683" s="296"/>
      <c r="N683" s="295"/>
      <c r="O683" s="296"/>
      <c r="P683" s="295"/>
      <c r="Q683" s="296"/>
    </row>
    <row r="684" spans="2:18" ht="13.8" thickBot="1" x14ac:dyDescent="0.25">
      <c r="B684" s="293" t="s">
        <v>275</v>
      </c>
      <c r="C684" s="294"/>
      <c r="D684" s="289"/>
      <c r="E684" s="290"/>
      <c r="F684" s="289"/>
      <c r="G684" s="290"/>
      <c r="H684" s="289"/>
      <c r="I684" s="290"/>
      <c r="J684" s="289"/>
      <c r="K684" s="290"/>
      <c r="L684" s="289"/>
      <c r="M684" s="290"/>
      <c r="N684" s="289"/>
      <c r="O684" s="290"/>
      <c r="P684" s="289"/>
      <c r="Q684" s="290"/>
      <c r="R684" s="45"/>
    </row>
    <row r="685" spans="2:18" ht="13.8" thickBot="1" x14ac:dyDescent="0.25">
      <c r="B685" s="293" t="s">
        <v>279</v>
      </c>
      <c r="C685" s="294"/>
      <c r="D685" s="289"/>
      <c r="E685" s="290"/>
      <c r="F685" s="289"/>
      <c r="G685" s="290"/>
      <c r="H685" s="289"/>
      <c r="I685" s="290"/>
      <c r="J685" s="289"/>
      <c r="K685" s="290"/>
      <c r="L685" s="289"/>
      <c r="M685" s="290"/>
      <c r="N685" s="289"/>
      <c r="O685" s="290"/>
      <c r="P685" s="289"/>
      <c r="Q685" s="290"/>
      <c r="R685" s="45"/>
    </row>
    <row r="686" spans="2:18" ht="13.8" thickBot="1" x14ac:dyDescent="0.25">
      <c r="B686" s="291" t="s">
        <v>231</v>
      </c>
      <c r="C686" s="292"/>
      <c r="D686" s="289"/>
      <c r="E686" s="290"/>
      <c r="F686" s="289"/>
      <c r="G686" s="290"/>
      <c r="H686" s="289"/>
      <c r="I686" s="290"/>
      <c r="J686" s="289"/>
      <c r="K686" s="290"/>
      <c r="L686" s="289"/>
      <c r="M686" s="290"/>
      <c r="N686" s="289"/>
      <c r="O686" s="290"/>
      <c r="P686" s="289"/>
      <c r="Q686" s="290"/>
      <c r="R686" s="45"/>
    </row>
    <row r="687" spans="2:18" ht="13.8" thickBot="1" x14ac:dyDescent="0.25">
      <c r="B687" s="285"/>
      <c r="C687" s="286"/>
      <c r="D687" s="46" t="s">
        <v>129</v>
      </c>
      <c r="E687" s="47" t="s">
        <v>127</v>
      </c>
      <c r="F687" s="46" t="s">
        <v>129</v>
      </c>
      <c r="G687" s="47" t="s">
        <v>127</v>
      </c>
      <c r="H687" s="46" t="s">
        <v>129</v>
      </c>
      <c r="I687" s="47" t="s">
        <v>127</v>
      </c>
      <c r="J687" s="46" t="s">
        <v>129</v>
      </c>
      <c r="K687" s="47" t="s">
        <v>127</v>
      </c>
      <c r="L687" s="46" t="s">
        <v>129</v>
      </c>
      <c r="M687" s="47" t="s">
        <v>127</v>
      </c>
      <c r="N687" s="46" t="s">
        <v>129</v>
      </c>
      <c r="O687" s="47" t="s">
        <v>127</v>
      </c>
      <c r="P687" s="46" t="s">
        <v>129</v>
      </c>
      <c r="Q687" s="48" t="s">
        <v>127</v>
      </c>
    </row>
    <row r="688" spans="2:18" x14ac:dyDescent="0.2">
      <c r="B688" s="287" t="s">
        <v>104</v>
      </c>
      <c r="C688" s="288"/>
      <c r="D688" s="114"/>
      <c r="E688" s="117"/>
      <c r="F688" s="114"/>
      <c r="G688" s="117"/>
      <c r="H688" s="114"/>
      <c r="I688" s="117"/>
      <c r="J688" s="114"/>
      <c r="K688" s="117"/>
      <c r="L688" s="114"/>
      <c r="M688" s="117"/>
      <c r="N688" s="114"/>
      <c r="O688" s="117"/>
      <c r="P688" s="114"/>
      <c r="Q688" s="117"/>
    </row>
    <row r="689" spans="2:17" x14ac:dyDescent="0.2">
      <c r="B689" s="283" t="s">
        <v>105</v>
      </c>
      <c r="C689" s="284"/>
      <c r="D689" s="44"/>
      <c r="E689" s="118"/>
      <c r="F689" s="44"/>
      <c r="G689" s="118"/>
      <c r="H689" s="44"/>
      <c r="I689" s="118"/>
      <c r="J689" s="44"/>
      <c r="K689" s="118"/>
      <c r="L689" s="44"/>
      <c r="M689" s="118"/>
      <c r="N689" s="44"/>
      <c r="O689" s="118"/>
      <c r="P689" s="44"/>
      <c r="Q689" s="118"/>
    </row>
    <row r="690" spans="2:17" x14ac:dyDescent="0.2">
      <c r="B690" s="283" t="s">
        <v>110</v>
      </c>
      <c r="C690" s="284"/>
      <c r="D690" s="44"/>
      <c r="E690" s="118"/>
      <c r="F690" s="44"/>
      <c r="G690" s="118"/>
      <c r="H690" s="44"/>
      <c r="I690" s="118"/>
      <c r="J690" s="44"/>
      <c r="K690" s="118"/>
      <c r="L690" s="44"/>
      <c r="M690" s="118"/>
      <c r="N690" s="44"/>
      <c r="O690" s="118"/>
      <c r="P690" s="44"/>
      <c r="Q690" s="118"/>
    </row>
    <row r="691" spans="2:17" x14ac:dyDescent="0.2">
      <c r="B691" s="283" t="s">
        <v>111</v>
      </c>
      <c r="C691" s="284"/>
      <c r="D691" s="44"/>
      <c r="E691" s="118"/>
      <c r="F691" s="44"/>
      <c r="G691" s="118"/>
      <c r="H691" s="44"/>
      <c r="I691" s="118"/>
      <c r="J691" s="44"/>
      <c r="K691" s="118"/>
      <c r="L691" s="44"/>
      <c r="M691" s="118"/>
      <c r="N691" s="44"/>
      <c r="O691" s="118"/>
      <c r="P691" s="44"/>
      <c r="Q691" s="118"/>
    </row>
    <row r="692" spans="2:17" x14ac:dyDescent="0.2">
      <c r="B692" s="283" t="s">
        <v>106</v>
      </c>
      <c r="C692" s="284"/>
      <c r="D692" s="44"/>
      <c r="E692" s="118"/>
      <c r="F692" s="44"/>
      <c r="G692" s="118"/>
      <c r="H692" s="44"/>
      <c r="I692" s="118"/>
      <c r="J692" s="44"/>
      <c r="K692" s="118"/>
      <c r="L692" s="44"/>
      <c r="M692" s="118"/>
      <c r="N692" s="44"/>
      <c r="O692" s="118"/>
      <c r="P692" s="44"/>
      <c r="Q692" s="118"/>
    </row>
    <row r="693" spans="2:17" x14ac:dyDescent="0.2">
      <c r="B693" s="283" t="s">
        <v>112</v>
      </c>
      <c r="C693" s="284"/>
      <c r="D693" s="44"/>
      <c r="E693" s="118"/>
      <c r="F693" s="44"/>
      <c r="G693" s="118"/>
      <c r="H693" s="44"/>
      <c r="I693" s="118"/>
      <c r="J693" s="44"/>
      <c r="K693" s="118"/>
      <c r="L693" s="44"/>
      <c r="M693" s="118"/>
      <c r="N693" s="44"/>
      <c r="O693" s="118"/>
      <c r="P693" s="44"/>
      <c r="Q693" s="118"/>
    </row>
    <row r="694" spans="2:17" x14ac:dyDescent="0.2">
      <c r="B694" s="283" t="s">
        <v>107</v>
      </c>
      <c r="C694" s="284"/>
      <c r="D694" s="44"/>
      <c r="E694" s="118"/>
      <c r="F694" s="44"/>
      <c r="G694" s="118"/>
      <c r="H694" s="44"/>
      <c r="I694" s="118"/>
      <c r="J694" s="44"/>
      <c r="K694" s="118"/>
      <c r="L694" s="44"/>
      <c r="M694" s="118"/>
      <c r="N694" s="44"/>
      <c r="O694" s="118"/>
      <c r="P694" s="44"/>
      <c r="Q694" s="118"/>
    </row>
    <row r="695" spans="2:17" x14ac:dyDescent="0.2">
      <c r="B695" s="283" t="s">
        <v>108</v>
      </c>
      <c r="C695" s="284"/>
      <c r="D695" s="44"/>
      <c r="E695" s="118"/>
      <c r="F695" s="44"/>
      <c r="G695" s="118"/>
      <c r="H695" s="44"/>
      <c r="I695" s="118"/>
      <c r="J695" s="44"/>
      <c r="K695" s="118"/>
      <c r="L695" s="44"/>
      <c r="M695" s="118"/>
      <c r="N695" s="44"/>
      <c r="O695" s="118"/>
      <c r="P695" s="44"/>
      <c r="Q695" s="118"/>
    </row>
    <row r="696" spans="2:17" x14ac:dyDescent="0.2">
      <c r="B696" s="283" t="s">
        <v>113</v>
      </c>
      <c r="C696" s="284"/>
      <c r="D696" s="44"/>
      <c r="E696" s="118"/>
      <c r="F696" s="44"/>
      <c r="G696" s="118"/>
      <c r="H696" s="44"/>
      <c r="I696" s="118"/>
      <c r="J696" s="44"/>
      <c r="K696" s="118"/>
      <c r="L696" s="44"/>
      <c r="M696" s="118"/>
      <c r="N696" s="44"/>
      <c r="O696" s="118"/>
      <c r="P696" s="44"/>
      <c r="Q696" s="118"/>
    </row>
    <row r="697" spans="2:17" x14ac:dyDescent="0.2">
      <c r="B697" s="283" t="s">
        <v>109</v>
      </c>
      <c r="C697" s="284"/>
      <c r="D697" s="44"/>
      <c r="E697" s="118"/>
      <c r="F697" s="44"/>
      <c r="G697" s="118"/>
      <c r="H697" s="44"/>
      <c r="I697" s="118"/>
      <c r="J697" s="44"/>
      <c r="K697" s="118"/>
      <c r="L697" s="44"/>
      <c r="M697" s="118"/>
      <c r="N697" s="44"/>
      <c r="O697" s="118"/>
      <c r="P697" s="44"/>
      <c r="Q697" s="118"/>
    </row>
    <row r="698" spans="2:17" x14ac:dyDescent="0.2">
      <c r="B698" s="283" t="s">
        <v>114</v>
      </c>
      <c r="C698" s="284"/>
      <c r="D698" s="44"/>
      <c r="E698" s="118"/>
      <c r="F698" s="44"/>
      <c r="G698" s="118"/>
      <c r="H698" s="44"/>
      <c r="I698" s="118"/>
      <c r="J698" s="44"/>
      <c r="K698" s="118"/>
      <c r="L698" s="44"/>
      <c r="M698" s="118"/>
      <c r="N698" s="44"/>
      <c r="O698" s="118"/>
      <c r="P698" s="44"/>
      <c r="Q698" s="118"/>
    </row>
    <row r="699" spans="2:17" x14ac:dyDescent="0.2">
      <c r="B699" s="283" t="s">
        <v>115</v>
      </c>
      <c r="C699" s="284"/>
      <c r="D699" s="44"/>
      <c r="E699" s="118"/>
      <c r="F699" s="44"/>
      <c r="G699" s="118"/>
      <c r="H699" s="44"/>
      <c r="I699" s="118"/>
      <c r="J699" s="44"/>
      <c r="K699" s="118"/>
      <c r="L699" s="44"/>
      <c r="M699" s="118"/>
      <c r="N699" s="44"/>
      <c r="O699" s="118"/>
      <c r="P699" s="44"/>
      <c r="Q699" s="118"/>
    </row>
    <row r="700" spans="2:17" x14ac:dyDescent="0.2">
      <c r="B700" s="283" t="s">
        <v>120</v>
      </c>
      <c r="C700" s="284"/>
      <c r="D700" s="44"/>
      <c r="E700" s="118"/>
      <c r="F700" s="44"/>
      <c r="G700" s="118"/>
      <c r="H700" s="44"/>
      <c r="I700" s="118"/>
      <c r="J700" s="44"/>
      <c r="K700" s="118"/>
      <c r="L700" s="44"/>
      <c r="M700" s="118"/>
      <c r="N700" s="44"/>
      <c r="O700" s="118"/>
      <c r="P700" s="44"/>
      <c r="Q700" s="118"/>
    </row>
    <row r="701" spans="2:17" x14ac:dyDescent="0.2">
      <c r="B701" s="283" t="s">
        <v>121</v>
      </c>
      <c r="C701" s="284"/>
      <c r="D701" s="44"/>
      <c r="E701" s="118"/>
      <c r="F701" s="44"/>
      <c r="G701" s="118"/>
      <c r="H701" s="44"/>
      <c r="I701" s="118"/>
      <c r="J701" s="44"/>
      <c r="K701" s="118"/>
      <c r="L701" s="44"/>
      <c r="M701" s="118"/>
      <c r="N701" s="44"/>
      <c r="O701" s="118"/>
      <c r="P701" s="44"/>
      <c r="Q701" s="118"/>
    </row>
    <row r="702" spans="2:17" x14ac:dyDescent="0.2">
      <c r="B702" s="283" t="s">
        <v>122</v>
      </c>
      <c r="C702" s="284"/>
      <c r="D702" s="44"/>
      <c r="E702" s="118"/>
      <c r="F702" s="44"/>
      <c r="G702" s="118"/>
      <c r="H702" s="44"/>
      <c r="I702" s="118"/>
      <c r="J702" s="44"/>
      <c r="K702" s="118"/>
      <c r="L702" s="44"/>
      <c r="M702" s="118"/>
      <c r="N702" s="44"/>
      <c r="O702" s="118"/>
      <c r="P702" s="44"/>
      <c r="Q702" s="118"/>
    </row>
    <row r="703" spans="2:17" x14ac:dyDescent="0.2">
      <c r="B703" s="283" t="s">
        <v>116</v>
      </c>
      <c r="C703" s="284"/>
      <c r="D703" s="44"/>
      <c r="E703" s="118"/>
      <c r="F703" s="44"/>
      <c r="G703" s="118"/>
      <c r="H703" s="44"/>
      <c r="I703" s="118"/>
      <c r="J703" s="44"/>
      <c r="K703" s="118"/>
      <c r="L703" s="44"/>
      <c r="M703" s="118"/>
      <c r="N703" s="44"/>
      <c r="O703" s="118"/>
      <c r="P703" s="44"/>
      <c r="Q703" s="118"/>
    </row>
    <row r="704" spans="2:17" x14ac:dyDescent="0.2">
      <c r="B704" s="283" t="s">
        <v>117</v>
      </c>
      <c r="C704" s="284"/>
      <c r="D704" s="44"/>
      <c r="E704" s="118"/>
      <c r="F704" s="44"/>
      <c r="G704" s="118"/>
      <c r="H704" s="44"/>
      <c r="I704" s="118"/>
      <c r="J704" s="44"/>
      <c r="K704" s="118"/>
      <c r="L704" s="44"/>
      <c r="M704" s="118"/>
      <c r="N704" s="44"/>
      <c r="O704" s="118"/>
      <c r="P704" s="44"/>
      <c r="Q704" s="118"/>
    </row>
    <row r="705" spans="2:18" x14ac:dyDescent="0.2">
      <c r="B705" s="283" t="s">
        <v>124</v>
      </c>
      <c r="C705" s="284"/>
      <c r="D705" s="44"/>
      <c r="E705" s="118"/>
      <c r="F705" s="44"/>
      <c r="G705" s="118"/>
      <c r="H705" s="44"/>
      <c r="I705" s="118"/>
      <c r="J705" s="44"/>
      <c r="K705" s="118"/>
      <c r="L705" s="44"/>
      <c r="M705" s="118"/>
      <c r="N705" s="44"/>
      <c r="O705" s="118"/>
      <c r="P705" s="44"/>
      <c r="Q705" s="118"/>
    </row>
    <row r="706" spans="2:18" x14ac:dyDescent="0.2">
      <c r="B706" s="283" t="s">
        <v>153</v>
      </c>
      <c r="C706" s="284"/>
      <c r="D706" s="44"/>
      <c r="E706" s="118"/>
      <c r="F706" s="44"/>
      <c r="G706" s="118"/>
      <c r="H706" s="44"/>
      <c r="I706" s="118"/>
      <c r="J706" s="44"/>
      <c r="K706" s="118"/>
      <c r="L706" s="44"/>
      <c r="M706" s="118"/>
      <c r="N706" s="44"/>
      <c r="O706" s="118"/>
      <c r="P706" s="44"/>
      <c r="Q706" s="118"/>
    </row>
    <row r="707" spans="2:18" x14ac:dyDescent="0.2">
      <c r="B707" s="283" t="s">
        <v>118</v>
      </c>
      <c r="C707" s="284"/>
      <c r="D707" s="44"/>
      <c r="E707" s="118"/>
      <c r="F707" s="44"/>
      <c r="G707" s="118"/>
      <c r="H707" s="44"/>
      <c r="I707" s="118"/>
      <c r="J707" s="44"/>
      <c r="K707" s="118"/>
      <c r="L707" s="44"/>
      <c r="M707" s="118"/>
      <c r="N707" s="44"/>
      <c r="O707" s="118"/>
      <c r="P707" s="44"/>
      <c r="Q707" s="118"/>
    </row>
    <row r="708" spans="2:18" x14ac:dyDescent="0.2">
      <c r="B708" s="283" t="s">
        <v>119</v>
      </c>
      <c r="C708" s="284"/>
      <c r="D708" s="44"/>
      <c r="E708" s="118"/>
      <c r="F708" s="44"/>
      <c r="G708" s="118"/>
      <c r="H708" s="44"/>
      <c r="I708" s="118"/>
      <c r="J708" s="44"/>
      <c r="K708" s="118"/>
      <c r="L708" s="44"/>
      <c r="M708" s="118"/>
      <c r="N708" s="44"/>
      <c r="O708" s="118"/>
      <c r="P708" s="44"/>
      <c r="Q708" s="118"/>
    </row>
    <row r="709" spans="2:18" x14ac:dyDescent="0.2">
      <c r="B709" s="283" t="s">
        <v>123</v>
      </c>
      <c r="C709" s="284"/>
      <c r="D709" s="44"/>
      <c r="E709" s="118"/>
      <c r="F709" s="115"/>
      <c r="G709" s="118"/>
      <c r="H709" s="44"/>
      <c r="I709" s="118"/>
      <c r="J709" s="44"/>
      <c r="K709" s="118"/>
      <c r="L709" s="44"/>
      <c r="M709" s="118"/>
      <c r="N709" s="44"/>
      <c r="O709" s="118"/>
      <c r="P709" s="44"/>
      <c r="Q709" s="118"/>
    </row>
    <row r="710" spans="2:18" x14ac:dyDescent="0.2">
      <c r="B710" s="283" t="s">
        <v>126</v>
      </c>
      <c r="C710" s="284"/>
      <c r="D710" s="44"/>
      <c r="E710" s="118"/>
      <c r="F710" s="44"/>
      <c r="G710" s="118"/>
      <c r="H710" s="44"/>
      <c r="I710" s="118"/>
      <c r="J710" s="44"/>
      <c r="K710" s="118"/>
      <c r="L710" s="44"/>
      <c r="M710" s="118"/>
      <c r="N710" s="44"/>
      <c r="O710" s="118"/>
      <c r="P710" s="44"/>
      <c r="Q710" s="118"/>
    </row>
    <row r="711" spans="2:18" ht="13.8" thickBot="1" x14ac:dyDescent="0.25">
      <c r="B711" s="281" t="s">
        <v>125</v>
      </c>
      <c r="C711" s="282"/>
      <c r="D711" s="49"/>
      <c r="E711" s="119"/>
      <c r="F711" s="49"/>
      <c r="G711" s="119"/>
      <c r="H711" s="49"/>
      <c r="I711" s="119"/>
      <c r="J711" s="49"/>
      <c r="K711" s="119"/>
      <c r="L711" s="49"/>
      <c r="M711" s="119"/>
      <c r="N711" s="49"/>
      <c r="O711" s="119"/>
      <c r="P711" s="49"/>
      <c r="Q711" s="119"/>
    </row>
    <row r="712" spans="2:18" ht="13.8" thickBot="1" x14ac:dyDescent="0.25"/>
    <row r="713" spans="2:18" ht="13.8" thickBot="1" x14ac:dyDescent="0.25">
      <c r="B713" s="285" t="s">
        <v>128</v>
      </c>
      <c r="C713" s="286"/>
      <c r="D713" s="299">
        <v>134</v>
      </c>
      <c r="E713" s="299"/>
      <c r="F713" s="299">
        <v>135</v>
      </c>
      <c r="G713" s="299"/>
      <c r="H713" s="299">
        <v>136</v>
      </c>
      <c r="I713" s="299"/>
      <c r="J713" s="297">
        <v>137</v>
      </c>
      <c r="K713" s="298"/>
      <c r="L713" s="299">
        <v>138</v>
      </c>
      <c r="M713" s="299"/>
      <c r="N713" s="299">
        <v>139</v>
      </c>
      <c r="O713" s="299"/>
      <c r="P713" s="299">
        <v>140</v>
      </c>
      <c r="Q713" s="299"/>
    </row>
    <row r="714" spans="2:18" ht="13.8" thickBot="1" x14ac:dyDescent="0.25">
      <c r="B714" s="291" t="s">
        <v>132</v>
      </c>
      <c r="C714" s="292"/>
      <c r="D714" s="297"/>
      <c r="E714" s="298"/>
      <c r="F714" s="297"/>
      <c r="G714" s="298"/>
      <c r="H714" s="297"/>
      <c r="I714" s="298"/>
      <c r="J714" s="297"/>
      <c r="K714" s="298"/>
      <c r="L714" s="297"/>
      <c r="M714" s="298"/>
      <c r="N714" s="297"/>
      <c r="O714" s="298"/>
      <c r="P714" s="297"/>
      <c r="Q714" s="298"/>
    </row>
    <row r="715" spans="2:18" ht="13.8" thickBot="1" x14ac:dyDescent="0.25">
      <c r="B715" s="293" t="s">
        <v>152</v>
      </c>
      <c r="C715" s="294"/>
      <c r="D715" s="295"/>
      <c r="E715" s="296"/>
      <c r="F715" s="295"/>
      <c r="G715" s="296"/>
      <c r="H715" s="295"/>
      <c r="I715" s="296"/>
      <c r="J715" s="295"/>
      <c r="K715" s="296"/>
      <c r="L715" s="295"/>
      <c r="M715" s="296"/>
      <c r="N715" s="295"/>
      <c r="O715" s="296"/>
      <c r="P715" s="295"/>
      <c r="Q715" s="296"/>
    </row>
    <row r="716" spans="2:18" ht="13.8" thickBot="1" x14ac:dyDescent="0.25">
      <c r="B716" s="291" t="s">
        <v>131</v>
      </c>
      <c r="C716" s="292"/>
      <c r="D716" s="295"/>
      <c r="E716" s="296"/>
      <c r="F716" s="295"/>
      <c r="G716" s="296"/>
      <c r="H716" s="295"/>
      <c r="I716" s="296"/>
      <c r="J716" s="295"/>
      <c r="K716" s="296"/>
      <c r="L716" s="295"/>
      <c r="M716" s="296"/>
      <c r="N716" s="295"/>
      <c r="O716" s="296"/>
      <c r="P716" s="295"/>
      <c r="Q716" s="296"/>
    </row>
    <row r="717" spans="2:18" ht="13.8" thickBot="1" x14ac:dyDescent="0.25">
      <c r="B717" s="293" t="s">
        <v>274</v>
      </c>
      <c r="C717" s="294"/>
      <c r="D717" s="289"/>
      <c r="E717" s="290"/>
      <c r="F717" s="289"/>
      <c r="G717" s="290"/>
      <c r="H717" s="289"/>
      <c r="I717" s="290"/>
      <c r="J717" s="289"/>
      <c r="K717" s="290"/>
      <c r="L717" s="289"/>
      <c r="M717" s="290"/>
      <c r="N717" s="289"/>
      <c r="O717" s="290"/>
      <c r="P717" s="289"/>
      <c r="Q717" s="290"/>
      <c r="R717" s="45"/>
    </row>
    <row r="718" spans="2:18" ht="13.8" thickBot="1" x14ac:dyDescent="0.25">
      <c r="B718" s="291" t="s">
        <v>133</v>
      </c>
      <c r="C718" s="292"/>
      <c r="D718" s="295"/>
      <c r="E718" s="296"/>
      <c r="F718" s="295"/>
      <c r="G718" s="296"/>
      <c r="H718" s="295"/>
      <c r="I718" s="296"/>
      <c r="J718" s="295"/>
      <c r="K718" s="296"/>
      <c r="L718" s="295"/>
      <c r="M718" s="296"/>
      <c r="N718" s="295"/>
      <c r="O718" s="296"/>
      <c r="P718" s="295"/>
      <c r="Q718" s="296"/>
    </row>
    <row r="719" spans="2:18" ht="13.8" thickBot="1" x14ac:dyDescent="0.25">
      <c r="B719" s="293" t="s">
        <v>275</v>
      </c>
      <c r="C719" s="294"/>
      <c r="D719" s="289"/>
      <c r="E719" s="290"/>
      <c r="F719" s="289"/>
      <c r="G719" s="290"/>
      <c r="H719" s="289"/>
      <c r="I719" s="290"/>
      <c r="J719" s="289"/>
      <c r="K719" s="290"/>
      <c r="L719" s="289"/>
      <c r="M719" s="290"/>
      <c r="N719" s="289"/>
      <c r="O719" s="290"/>
      <c r="P719" s="289"/>
      <c r="Q719" s="290"/>
      <c r="R719" s="45"/>
    </row>
    <row r="720" spans="2:18" ht="13.8" thickBot="1" x14ac:dyDescent="0.25">
      <c r="B720" s="293" t="s">
        <v>279</v>
      </c>
      <c r="C720" s="294"/>
      <c r="D720" s="289"/>
      <c r="E720" s="290"/>
      <c r="F720" s="289"/>
      <c r="G720" s="290"/>
      <c r="H720" s="289"/>
      <c r="I720" s="290"/>
      <c r="J720" s="289"/>
      <c r="K720" s="290"/>
      <c r="L720" s="289"/>
      <c r="M720" s="290"/>
      <c r="N720" s="289"/>
      <c r="O720" s="290"/>
      <c r="P720" s="289"/>
      <c r="Q720" s="290"/>
      <c r="R720" s="45"/>
    </row>
    <row r="721" spans="2:18" ht="13.8" thickBot="1" x14ac:dyDescent="0.25">
      <c r="B721" s="291" t="s">
        <v>231</v>
      </c>
      <c r="C721" s="292"/>
      <c r="D721" s="289"/>
      <c r="E721" s="290"/>
      <c r="F721" s="289"/>
      <c r="G721" s="290"/>
      <c r="H721" s="289"/>
      <c r="I721" s="290"/>
      <c r="J721" s="289"/>
      <c r="K721" s="290"/>
      <c r="L721" s="289"/>
      <c r="M721" s="290"/>
      <c r="N721" s="289"/>
      <c r="O721" s="290"/>
      <c r="P721" s="289"/>
      <c r="Q721" s="290"/>
      <c r="R721" s="45"/>
    </row>
    <row r="722" spans="2:18" ht="13.8" thickBot="1" x14ac:dyDescent="0.25">
      <c r="B722" s="285"/>
      <c r="C722" s="286"/>
      <c r="D722" s="46" t="s">
        <v>129</v>
      </c>
      <c r="E722" s="47" t="s">
        <v>127</v>
      </c>
      <c r="F722" s="46" t="s">
        <v>129</v>
      </c>
      <c r="G722" s="47" t="s">
        <v>127</v>
      </c>
      <c r="H722" s="46" t="s">
        <v>129</v>
      </c>
      <c r="I722" s="47" t="s">
        <v>127</v>
      </c>
      <c r="J722" s="46" t="s">
        <v>129</v>
      </c>
      <c r="K722" s="47" t="s">
        <v>127</v>
      </c>
      <c r="L722" s="46" t="s">
        <v>129</v>
      </c>
      <c r="M722" s="47" t="s">
        <v>127</v>
      </c>
      <c r="N722" s="46" t="s">
        <v>129</v>
      </c>
      <c r="O722" s="47" t="s">
        <v>127</v>
      </c>
      <c r="P722" s="46" t="s">
        <v>129</v>
      </c>
      <c r="Q722" s="48" t="s">
        <v>127</v>
      </c>
    </row>
    <row r="723" spans="2:18" x14ac:dyDescent="0.2">
      <c r="B723" s="287" t="s">
        <v>104</v>
      </c>
      <c r="C723" s="288"/>
      <c r="D723" s="114"/>
      <c r="E723" s="117"/>
      <c r="F723" s="114"/>
      <c r="G723" s="117"/>
      <c r="H723" s="114"/>
      <c r="I723" s="117"/>
      <c r="J723" s="114"/>
      <c r="K723" s="117"/>
      <c r="L723" s="114"/>
      <c r="M723" s="117"/>
      <c r="N723" s="114"/>
      <c r="O723" s="117"/>
      <c r="P723" s="114"/>
      <c r="Q723" s="117"/>
    </row>
    <row r="724" spans="2:18" x14ac:dyDescent="0.2">
      <c r="B724" s="283" t="s">
        <v>105</v>
      </c>
      <c r="C724" s="284"/>
      <c r="D724" s="44"/>
      <c r="E724" s="118"/>
      <c r="F724" s="44"/>
      <c r="G724" s="118"/>
      <c r="H724" s="44"/>
      <c r="I724" s="118"/>
      <c r="J724" s="44"/>
      <c r="K724" s="118"/>
      <c r="L724" s="44"/>
      <c r="M724" s="118"/>
      <c r="N724" s="44"/>
      <c r="O724" s="118"/>
      <c r="P724" s="44"/>
      <c r="Q724" s="118"/>
    </row>
    <row r="725" spans="2:18" x14ac:dyDescent="0.2">
      <c r="B725" s="283" t="s">
        <v>110</v>
      </c>
      <c r="C725" s="284"/>
      <c r="D725" s="44"/>
      <c r="E725" s="118"/>
      <c r="F725" s="44"/>
      <c r="G725" s="118"/>
      <c r="H725" s="44"/>
      <c r="I725" s="118"/>
      <c r="J725" s="44"/>
      <c r="K725" s="118"/>
      <c r="L725" s="44"/>
      <c r="M725" s="118"/>
      <c r="N725" s="44"/>
      <c r="O725" s="118"/>
      <c r="P725" s="44"/>
      <c r="Q725" s="118"/>
    </row>
    <row r="726" spans="2:18" x14ac:dyDescent="0.2">
      <c r="B726" s="283" t="s">
        <v>111</v>
      </c>
      <c r="C726" s="284"/>
      <c r="D726" s="44"/>
      <c r="E726" s="118"/>
      <c r="F726" s="44"/>
      <c r="G726" s="118"/>
      <c r="H726" s="44"/>
      <c r="I726" s="118"/>
      <c r="J726" s="44"/>
      <c r="K726" s="118"/>
      <c r="L726" s="44"/>
      <c r="M726" s="118"/>
      <c r="N726" s="44"/>
      <c r="O726" s="118"/>
      <c r="P726" s="44"/>
      <c r="Q726" s="118"/>
    </row>
    <row r="727" spans="2:18" x14ac:dyDescent="0.2">
      <c r="B727" s="283" t="s">
        <v>106</v>
      </c>
      <c r="C727" s="284"/>
      <c r="D727" s="44"/>
      <c r="E727" s="118"/>
      <c r="F727" s="44"/>
      <c r="G727" s="118"/>
      <c r="H727" s="44"/>
      <c r="I727" s="118"/>
      <c r="J727" s="44"/>
      <c r="K727" s="118"/>
      <c r="L727" s="44"/>
      <c r="M727" s="118"/>
      <c r="N727" s="44"/>
      <c r="O727" s="118"/>
      <c r="P727" s="44"/>
      <c r="Q727" s="118"/>
    </row>
    <row r="728" spans="2:18" x14ac:dyDescent="0.2">
      <c r="B728" s="283" t="s">
        <v>112</v>
      </c>
      <c r="C728" s="284"/>
      <c r="D728" s="44"/>
      <c r="E728" s="118"/>
      <c r="F728" s="44"/>
      <c r="G728" s="118"/>
      <c r="H728" s="44"/>
      <c r="I728" s="118"/>
      <c r="J728" s="44"/>
      <c r="K728" s="118"/>
      <c r="L728" s="44"/>
      <c r="M728" s="118"/>
      <c r="N728" s="44"/>
      <c r="O728" s="118"/>
      <c r="P728" s="44"/>
      <c r="Q728" s="118"/>
    </row>
    <row r="729" spans="2:18" x14ac:dyDescent="0.2">
      <c r="B729" s="283" t="s">
        <v>107</v>
      </c>
      <c r="C729" s="284"/>
      <c r="D729" s="44"/>
      <c r="E729" s="118"/>
      <c r="F729" s="44"/>
      <c r="G729" s="118"/>
      <c r="H729" s="44"/>
      <c r="I729" s="118"/>
      <c r="J729" s="44"/>
      <c r="K729" s="118"/>
      <c r="L729" s="44"/>
      <c r="M729" s="118"/>
      <c r="N729" s="44"/>
      <c r="O729" s="118"/>
      <c r="P729" s="44"/>
      <c r="Q729" s="118"/>
    </row>
    <row r="730" spans="2:18" x14ac:dyDescent="0.2">
      <c r="B730" s="283" t="s">
        <v>108</v>
      </c>
      <c r="C730" s="284"/>
      <c r="D730" s="44"/>
      <c r="E730" s="118"/>
      <c r="F730" s="44"/>
      <c r="G730" s="118"/>
      <c r="H730" s="44"/>
      <c r="I730" s="118"/>
      <c r="J730" s="44"/>
      <c r="K730" s="118"/>
      <c r="L730" s="44"/>
      <c r="M730" s="118"/>
      <c r="N730" s="44"/>
      <c r="O730" s="118"/>
      <c r="P730" s="44"/>
      <c r="Q730" s="118"/>
    </row>
    <row r="731" spans="2:18" x14ac:dyDescent="0.2">
      <c r="B731" s="283" t="s">
        <v>113</v>
      </c>
      <c r="C731" s="284"/>
      <c r="D731" s="44"/>
      <c r="E731" s="118"/>
      <c r="F731" s="44"/>
      <c r="G731" s="118"/>
      <c r="H731" s="44"/>
      <c r="I731" s="118"/>
      <c r="J731" s="44"/>
      <c r="K731" s="118"/>
      <c r="L731" s="44"/>
      <c r="M731" s="118"/>
      <c r="N731" s="44"/>
      <c r="O731" s="118"/>
      <c r="P731" s="44"/>
      <c r="Q731" s="118"/>
    </row>
    <row r="732" spans="2:18" x14ac:dyDescent="0.2">
      <c r="B732" s="283" t="s">
        <v>109</v>
      </c>
      <c r="C732" s="284"/>
      <c r="D732" s="44"/>
      <c r="E732" s="118"/>
      <c r="F732" s="44"/>
      <c r="G732" s="118"/>
      <c r="H732" s="44"/>
      <c r="I732" s="118"/>
      <c r="J732" s="44"/>
      <c r="K732" s="118"/>
      <c r="L732" s="44"/>
      <c r="M732" s="118"/>
      <c r="N732" s="44"/>
      <c r="O732" s="118"/>
      <c r="P732" s="44"/>
      <c r="Q732" s="118"/>
    </row>
    <row r="733" spans="2:18" x14ac:dyDescent="0.2">
      <c r="B733" s="283" t="s">
        <v>114</v>
      </c>
      <c r="C733" s="284"/>
      <c r="D733" s="44"/>
      <c r="E733" s="118"/>
      <c r="F733" s="44"/>
      <c r="G733" s="118"/>
      <c r="H733" s="44"/>
      <c r="I733" s="118"/>
      <c r="J733" s="44"/>
      <c r="K733" s="118"/>
      <c r="L733" s="44"/>
      <c r="M733" s="118"/>
      <c r="N733" s="44"/>
      <c r="O733" s="118"/>
      <c r="P733" s="44"/>
      <c r="Q733" s="118"/>
    </row>
    <row r="734" spans="2:18" x14ac:dyDescent="0.2">
      <c r="B734" s="283" t="s">
        <v>115</v>
      </c>
      <c r="C734" s="284"/>
      <c r="D734" s="44"/>
      <c r="E734" s="118"/>
      <c r="F734" s="44"/>
      <c r="G734" s="118"/>
      <c r="H734" s="44"/>
      <c r="I734" s="118"/>
      <c r="J734" s="44"/>
      <c r="K734" s="118"/>
      <c r="L734" s="44"/>
      <c r="M734" s="118"/>
      <c r="N734" s="44"/>
      <c r="O734" s="118"/>
      <c r="P734" s="44"/>
      <c r="Q734" s="118"/>
    </row>
    <row r="735" spans="2:18" x14ac:dyDescent="0.2">
      <c r="B735" s="283" t="s">
        <v>120</v>
      </c>
      <c r="C735" s="284"/>
      <c r="D735" s="44"/>
      <c r="E735" s="118"/>
      <c r="F735" s="44"/>
      <c r="G735" s="118"/>
      <c r="H735" s="44"/>
      <c r="I735" s="118"/>
      <c r="J735" s="44"/>
      <c r="K735" s="118"/>
      <c r="L735" s="44"/>
      <c r="M735" s="118"/>
      <c r="N735" s="44"/>
      <c r="O735" s="118"/>
      <c r="P735" s="44"/>
      <c r="Q735" s="118"/>
    </row>
    <row r="736" spans="2:18" x14ac:dyDescent="0.2">
      <c r="B736" s="283" t="s">
        <v>121</v>
      </c>
      <c r="C736" s="284"/>
      <c r="D736" s="44"/>
      <c r="E736" s="118"/>
      <c r="F736" s="44"/>
      <c r="G736" s="118"/>
      <c r="H736" s="44"/>
      <c r="I736" s="118"/>
      <c r="J736" s="44"/>
      <c r="K736" s="118"/>
      <c r="L736" s="44"/>
      <c r="M736" s="118"/>
      <c r="N736" s="44"/>
      <c r="O736" s="118"/>
      <c r="P736" s="44"/>
      <c r="Q736" s="118"/>
    </row>
    <row r="737" spans="2:18" x14ac:dyDescent="0.2">
      <c r="B737" s="283" t="s">
        <v>122</v>
      </c>
      <c r="C737" s="284"/>
      <c r="D737" s="44"/>
      <c r="E737" s="118"/>
      <c r="F737" s="44"/>
      <c r="G737" s="118"/>
      <c r="H737" s="44"/>
      <c r="I737" s="118"/>
      <c r="J737" s="44"/>
      <c r="K737" s="118"/>
      <c r="L737" s="44"/>
      <c r="M737" s="118"/>
      <c r="N737" s="44"/>
      <c r="O737" s="118"/>
      <c r="P737" s="44"/>
      <c r="Q737" s="118"/>
    </row>
    <row r="738" spans="2:18" x14ac:dyDescent="0.2">
      <c r="B738" s="283" t="s">
        <v>116</v>
      </c>
      <c r="C738" s="284"/>
      <c r="D738" s="44"/>
      <c r="E738" s="118"/>
      <c r="F738" s="44"/>
      <c r="G738" s="118"/>
      <c r="H738" s="44"/>
      <c r="I738" s="118"/>
      <c r="J738" s="44"/>
      <c r="K738" s="118"/>
      <c r="L738" s="44"/>
      <c r="M738" s="118"/>
      <c r="N738" s="44"/>
      <c r="O738" s="118"/>
      <c r="P738" s="44"/>
      <c r="Q738" s="118"/>
    </row>
    <row r="739" spans="2:18" x14ac:dyDescent="0.2">
      <c r="B739" s="283" t="s">
        <v>117</v>
      </c>
      <c r="C739" s="284"/>
      <c r="D739" s="44"/>
      <c r="E739" s="118"/>
      <c r="F739" s="44"/>
      <c r="G739" s="118"/>
      <c r="H739" s="44"/>
      <c r="I739" s="118"/>
      <c r="J739" s="44"/>
      <c r="K739" s="118"/>
      <c r="L739" s="44"/>
      <c r="M739" s="118"/>
      <c r="N739" s="44"/>
      <c r="O739" s="118"/>
      <c r="P739" s="44"/>
      <c r="Q739" s="118"/>
    </row>
    <row r="740" spans="2:18" x14ac:dyDescent="0.2">
      <c r="B740" s="283" t="s">
        <v>124</v>
      </c>
      <c r="C740" s="284"/>
      <c r="D740" s="44"/>
      <c r="E740" s="118"/>
      <c r="F740" s="44"/>
      <c r="G740" s="118"/>
      <c r="H740" s="44"/>
      <c r="I740" s="118"/>
      <c r="J740" s="44"/>
      <c r="K740" s="118"/>
      <c r="L740" s="44"/>
      <c r="M740" s="118"/>
      <c r="N740" s="44"/>
      <c r="O740" s="118"/>
      <c r="P740" s="44"/>
      <c r="Q740" s="118"/>
    </row>
    <row r="741" spans="2:18" x14ac:dyDescent="0.2">
      <c r="B741" s="283" t="s">
        <v>153</v>
      </c>
      <c r="C741" s="284"/>
      <c r="D741" s="44"/>
      <c r="E741" s="118"/>
      <c r="F741" s="44"/>
      <c r="G741" s="118"/>
      <c r="H741" s="44"/>
      <c r="I741" s="118"/>
      <c r="J741" s="44"/>
      <c r="K741" s="118"/>
      <c r="L741" s="44"/>
      <c r="M741" s="118"/>
      <c r="N741" s="44"/>
      <c r="O741" s="118"/>
      <c r="P741" s="44"/>
      <c r="Q741" s="118"/>
    </row>
    <row r="742" spans="2:18" x14ac:dyDescent="0.2">
      <c r="B742" s="283" t="s">
        <v>118</v>
      </c>
      <c r="C742" s="284"/>
      <c r="D742" s="44"/>
      <c r="E742" s="118"/>
      <c r="F742" s="44"/>
      <c r="G742" s="118"/>
      <c r="H742" s="44"/>
      <c r="I742" s="118"/>
      <c r="J742" s="44"/>
      <c r="K742" s="118"/>
      <c r="L742" s="44"/>
      <c r="M742" s="118"/>
      <c r="N742" s="44"/>
      <c r="O742" s="118"/>
      <c r="P742" s="44"/>
      <c r="Q742" s="118"/>
    </row>
    <row r="743" spans="2:18" x14ac:dyDescent="0.2">
      <c r="B743" s="283" t="s">
        <v>119</v>
      </c>
      <c r="C743" s="284"/>
      <c r="D743" s="44"/>
      <c r="E743" s="118"/>
      <c r="F743" s="44"/>
      <c r="G743" s="118"/>
      <c r="H743" s="44"/>
      <c r="I743" s="118"/>
      <c r="J743" s="44"/>
      <c r="K743" s="118"/>
      <c r="L743" s="44"/>
      <c r="M743" s="118"/>
      <c r="N743" s="44"/>
      <c r="O743" s="118"/>
      <c r="P743" s="44"/>
      <c r="Q743" s="118"/>
    </row>
    <row r="744" spans="2:18" x14ac:dyDescent="0.2">
      <c r="B744" s="283" t="s">
        <v>123</v>
      </c>
      <c r="C744" s="284"/>
      <c r="D744" s="44"/>
      <c r="E744" s="118"/>
      <c r="F744" s="115"/>
      <c r="G744" s="118"/>
      <c r="H744" s="44"/>
      <c r="I744" s="118"/>
      <c r="J744" s="44"/>
      <c r="K744" s="118"/>
      <c r="L744" s="44"/>
      <c r="M744" s="118"/>
      <c r="N744" s="44"/>
      <c r="O744" s="118"/>
      <c r="P744" s="44"/>
      <c r="Q744" s="118"/>
    </row>
    <row r="745" spans="2:18" x14ac:dyDescent="0.2">
      <c r="B745" s="283" t="s">
        <v>126</v>
      </c>
      <c r="C745" s="284"/>
      <c r="D745" s="44"/>
      <c r="E745" s="118"/>
      <c r="F745" s="44"/>
      <c r="G745" s="118"/>
      <c r="H745" s="44"/>
      <c r="I745" s="118"/>
      <c r="J745" s="44"/>
      <c r="K745" s="118"/>
      <c r="L745" s="44"/>
      <c r="M745" s="123"/>
      <c r="N745" s="44"/>
      <c r="O745" s="118"/>
      <c r="P745" s="44"/>
      <c r="Q745" s="118"/>
    </row>
    <row r="746" spans="2:18" ht="13.8" thickBot="1" x14ac:dyDescent="0.25">
      <c r="B746" s="281" t="s">
        <v>125</v>
      </c>
      <c r="C746" s="282"/>
      <c r="D746" s="49"/>
      <c r="E746" s="119"/>
      <c r="F746" s="49"/>
      <c r="G746" s="119"/>
      <c r="H746" s="49"/>
      <c r="I746" s="119"/>
      <c r="J746" s="49"/>
      <c r="K746" s="119"/>
      <c r="L746" s="122"/>
      <c r="M746" s="119"/>
      <c r="N746" s="49"/>
      <c r="O746" s="119"/>
      <c r="P746" s="49"/>
      <c r="Q746" s="119"/>
    </row>
    <row r="747" spans="2:18" ht="13.8" thickBot="1" x14ac:dyDescent="0.25"/>
    <row r="748" spans="2:18" ht="13.8" thickBot="1" x14ac:dyDescent="0.25">
      <c r="B748" s="285" t="s">
        <v>128</v>
      </c>
      <c r="C748" s="286"/>
      <c r="D748" s="299">
        <v>141</v>
      </c>
      <c r="E748" s="299"/>
      <c r="F748" s="299">
        <v>142</v>
      </c>
      <c r="G748" s="299"/>
      <c r="H748" s="299">
        <v>143</v>
      </c>
      <c r="I748" s="299"/>
      <c r="J748" s="297">
        <v>144</v>
      </c>
      <c r="K748" s="298"/>
      <c r="L748" s="299">
        <v>145</v>
      </c>
      <c r="M748" s="299"/>
      <c r="N748" s="299">
        <v>146</v>
      </c>
      <c r="O748" s="299"/>
      <c r="P748" s="299">
        <v>147</v>
      </c>
      <c r="Q748" s="299"/>
    </row>
    <row r="749" spans="2:18" ht="13.8" thickBot="1" x14ac:dyDescent="0.25">
      <c r="B749" s="291" t="s">
        <v>132</v>
      </c>
      <c r="C749" s="292"/>
      <c r="D749" s="297"/>
      <c r="E749" s="298"/>
      <c r="F749" s="297"/>
      <c r="G749" s="298"/>
      <c r="H749" s="297"/>
      <c r="I749" s="298"/>
      <c r="J749" s="297"/>
      <c r="K749" s="298"/>
      <c r="L749" s="297"/>
      <c r="M749" s="298"/>
      <c r="N749" s="297"/>
      <c r="O749" s="298"/>
      <c r="P749" s="297"/>
      <c r="Q749" s="298"/>
    </row>
    <row r="750" spans="2:18" ht="13.8" thickBot="1" x14ac:dyDescent="0.25">
      <c r="B750" s="293" t="s">
        <v>152</v>
      </c>
      <c r="C750" s="294"/>
      <c r="D750" s="295"/>
      <c r="E750" s="296"/>
      <c r="F750" s="295"/>
      <c r="G750" s="296"/>
      <c r="H750" s="295"/>
      <c r="I750" s="296"/>
      <c r="J750" s="295"/>
      <c r="K750" s="296"/>
      <c r="L750" s="295"/>
      <c r="M750" s="296"/>
      <c r="N750" s="295"/>
      <c r="O750" s="296"/>
      <c r="P750" s="295"/>
      <c r="Q750" s="296"/>
    </row>
    <row r="751" spans="2:18" ht="13.8" thickBot="1" x14ac:dyDescent="0.25">
      <c r="B751" s="291" t="s">
        <v>131</v>
      </c>
      <c r="C751" s="292"/>
      <c r="D751" s="295"/>
      <c r="E751" s="296"/>
      <c r="F751" s="295"/>
      <c r="G751" s="296"/>
      <c r="H751" s="295"/>
      <c r="I751" s="296"/>
      <c r="J751" s="295"/>
      <c r="K751" s="296"/>
      <c r="L751" s="295"/>
      <c r="M751" s="296"/>
      <c r="N751" s="295"/>
      <c r="O751" s="296"/>
      <c r="P751" s="295"/>
      <c r="Q751" s="296"/>
    </row>
    <row r="752" spans="2:18" ht="13.8" thickBot="1" x14ac:dyDescent="0.25">
      <c r="B752" s="293" t="s">
        <v>274</v>
      </c>
      <c r="C752" s="294"/>
      <c r="D752" s="289"/>
      <c r="E752" s="290"/>
      <c r="F752" s="289"/>
      <c r="G752" s="290"/>
      <c r="H752" s="289"/>
      <c r="I752" s="290"/>
      <c r="J752" s="289"/>
      <c r="K752" s="290"/>
      <c r="L752" s="289"/>
      <c r="M752" s="290"/>
      <c r="N752" s="289"/>
      <c r="O752" s="290"/>
      <c r="P752" s="289"/>
      <c r="Q752" s="290"/>
      <c r="R752" s="45"/>
    </row>
    <row r="753" spans="2:18" ht="13.8" thickBot="1" x14ac:dyDescent="0.25">
      <c r="B753" s="291" t="s">
        <v>133</v>
      </c>
      <c r="C753" s="292"/>
      <c r="D753" s="295"/>
      <c r="E753" s="296"/>
      <c r="F753" s="295"/>
      <c r="G753" s="296"/>
      <c r="H753" s="295"/>
      <c r="I753" s="296"/>
      <c r="J753" s="295"/>
      <c r="K753" s="296"/>
      <c r="L753" s="295"/>
      <c r="M753" s="296"/>
      <c r="N753" s="295"/>
      <c r="O753" s="296"/>
      <c r="P753" s="295"/>
      <c r="Q753" s="296"/>
    </row>
    <row r="754" spans="2:18" ht="13.8" thickBot="1" x14ac:dyDescent="0.25">
      <c r="B754" s="293" t="s">
        <v>275</v>
      </c>
      <c r="C754" s="294"/>
      <c r="D754" s="289"/>
      <c r="E754" s="290"/>
      <c r="F754" s="289"/>
      <c r="G754" s="290"/>
      <c r="H754" s="289"/>
      <c r="I754" s="290"/>
      <c r="J754" s="289"/>
      <c r="K754" s="290"/>
      <c r="L754" s="289"/>
      <c r="M754" s="290"/>
      <c r="N754" s="289"/>
      <c r="O754" s="290"/>
      <c r="P754" s="289"/>
      <c r="Q754" s="290"/>
      <c r="R754" s="45"/>
    </row>
    <row r="755" spans="2:18" ht="13.8" thickBot="1" x14ac:dyDescent="0.25">
      <c r="B755" s="293" t="s">
        <v>279</v>
      </c>
      <c r="C755" s="294"/>
      <c r="D755" s="289"/>
      <c r="E755" s="290"/>
      <c r="F755" s="289"/>
      <c r="G755" s="290"/>
      <c r="H755" s="289"/>
      <c r="I755" s="290"/>
      <c r="J755" s="289"/>
      <c r="K755" s="290"/>
      <c r="L755" s="289"/>
      <c r="M755" s="290"/>
      <c r="N755" s="289"/>
      <c r="O755" s="290"/>
      <c r="P755" s="289"/>
      <c r="Q755" s="290"/>
      <c r="R755" s="45"/>
    </row>
    <row r="756" spans="2:18" ht="13.8" thickBot="1" x14ac:dyDescent="0.25">
      <c r="B756" s="291" t="s">
        <v>231</v>
      </c>
      <c r="C756" s="292"/>
      <c r="D756" s="289"/>
      <c r="E756" s="290"/>
      <c r="F756" s="289"/>
      <c r="G756" s="290"/>
      <c r="H756" s="289"/>
      <c r="I756" s="290"/>
      <c r="J756" s="289"/>
      <c r="K756" s="290"/>
      <c r="L756" s="289"/>
      <c r="M756" s="290"/>
      <c r="N756" s="289"/>
      <c r="O756" s="290"/>
      <c r="P756" s="289"/>
      <c r="Q756" s="290"/>
      <c r="R756" s="45"/>
    </row>
    <row r="757" spans="2:18" ht="13.8" thickBot="1" x14ac:dyDescent="0.25">
      <c r="B757" s="285"/>
      <c r="C757" s="286"/>
      <c r="D757" s="46" t="s">
        <v>129</v>
      </c>
      <c r="E757" s="47" t="s">
        <v>127</v>
      </c>
      <c r="F757" s="46" t="s">
        <v>129</v>
      </c>
      <c r="G757" s="47" t="s">
        <v>127</v>
      </c>
      <c r="H757" s="46" t="s">
        <v>129</v>
      </c>
      <c r="I757" s="47" t="s">
        <v>127</v>
      </c>
      <c r="J757" s="46" t="s">
        <v>129</v>
      </c>
      <c r="K757" s="47" t="s">
        <v>127</v>
      </c>
      <c r="L757" s="46" t="s">
        <v>129</v>
      </c>
      <c r="M757" s="47" t="s">
        <v>127</v>
      </c>
      <c r="N757" s="46" t="s">
        <v>129</v>
      </c>
      <c r="O757" s="47" t="s">
        <v>127</v>
      </c>
      <c r="P757" s="46" t="s">
        <v>129</v>
      </c>
      <c r="Q757" s="48" t="s">
        <v>127</v>
      </c>
    </row>
    <row r="758" spans="2:18" x14ac:dyDescent="0.2">
      <c r="B758" s="287" t="s">
        <v>104</v>
      </c>
      <c r="C758" s="288"/>
      <c r="D758" s="114"/>
      <c r="E758" s="117"/>
      <c r="F758" s="114"/>
      <c r="G758" s="117"/>
      <c r="H758" s="114"/>
      <c r="I758" s="117"/>
      <c r="J758" s="114"/>
      <c r="K758" s="117"/>
      <c r="L758" s="114"/>
      <c r="M758" s="117"/>
      <c r="N758" s="114"/>
      <c r="O758" s="117"/>
      <c r="P758" s="114"/>
      <c r="Q758" s="117"/>
    </row>
    <row r="759" spans="2:18" x14ac:dyDescent="0.2">
      <c r="B759" s="283" t="s">
        <v>105</v>
      </c>
      <c r="C759" s="284"/>
      <c r="D759" s="44"/>
      <c r="E759" s="118"/>
      <c r="F759" s="44"/>
      <c r="G759" s="118"/>
      <c r="H759" s="44"/>
      <c r="I759" s="118"/>
      <c r="J759" s="44"/>
      <c r="K759" s="118"/>
      <c r="L759" s="44"/>
      <c r="M759" s="118"/>
      <c r="N759" s="44"/>
      <c r="O759" s="118"/>
      <c r="P759" s="44"/>
      <c r="Q759" s="118"/>
    </row>
    <row r="760" spans="2:18" x14ac:dyDescent="0.2">
      <c r="B760" s="283" t="s">
        <v>110</v>
      </c>
      <c r="C760" s="284"/>
      <c r="D760" s="44"/>
      <c r="E760" s="118"/>
      <c r="F760" s="44"/>
      <c r="G760" s="118"/>
      <c r="H760" s="44"/>
      <c r="I760" s="118"/>
      <c r="J760" s="44"/>
      <c r="K760" s="118"/>
      <c r="L760" s="44"/>
      <c r="M760" s="118"/>
      <c r="N760" s="44"/>
      <c r="O760" s="118"/>
      <c r="P760" s="44"/>
      <c r="Q760" s="118"/>
    </row>
    <row r="761" spans="2:18" x14ac:dyDescent="0.2">
      <c r="B761" s="283" t="s">
        <v>111</v>
      </c>
      <c r="C761" s="284"/>
      <c r="D761" s="44"/>
      <c r="E761" s="118"/>
      <c r="F761" s="44"/>
      <c r="G761" s="118"/>
      <c r="H761" s="44"/>
      <c r="I761" s="118"/>
      <c r="J761" s="44"/>
      <c r="K761" s="118"/>
      <c r="L761" s="44"/>
      <c r="M761" s="118"/>
      <c r="N761" s="44"/>
      <c r="O761" s="118"/>
      <c r="P761" s="44"/>
      <c r="Q761" s="118"/>
    </row>
    <row r="762" spans="2:18" x14ac:dyDescent="0.2">
      <c r="B762" s="283" t="s">
        <v>106</v>
      </c>
      <c r="C762" s="284"/>
      <c r="D762" s="44"/>
      <c r="E762" s="118"/>
      <c r="F762" s="44"/>
      <c r="G762" s="118"/>
      <c r="H762" s="44"/>
      <c r="I762" s="118"/>
      <c r="J762" s="44"/>
      <c r="K762" s="118"/>
      <c r="L762" s="44"/>
      <c r="M762" s="118"/>
      <c r="N762" s="44"/>
      <c r="O762" s="118"/>
      <c r="P762" s="44"/>
      <c r="Q762" s="118"/>
    </row>
    <row r="763" spans="2:18" x14ac:dyDescent="0.2">
      <c r="B763" s="283" t="s">
        <v>112</v>
      </c>
      <c r="C763" s="284"/>
      <c r="D763" s="44"/>
      <c r="E763" s="118"/>
      <c r="F763" s="44"/>
      <c r="G763" s="118"/>
      <c r="H763" s="44"/>
      <c r="I763" s="118"/>
      <c r="J763" s="44"/>
      <c r="K763" s="118"/>
      <c r="L763" s="44"/>
      <c r="M763" s="118"/>
      <c r="N763" s="44"/>
      <c r="O763" s="118"/>
      <c r="P763" s="44"/>
      <c r="Q763" s="118"/>
    </row>
    <row r="764" spans="2:18" x14ac:dyDescent="0.2">
      <c r="B764" s="283" t="s">
        <v>107</v>
      </c>
      <c r="C764" s="284"/>
      <c r="D764" s="44"/>
      <c r="E764" s="118"/>
      <c r="F764" s="44"/>
      <c r="G764" s="118"/>
      <c r="H764" s="44"/>
      <c r="I764" s="118"/>
      <c r="J764" s="44"/>
      <c r="K764" s="118"/>
      <c r="L764" s="44"/>
      <c r="M764" s="118"/>
      <c r="N764" s="44"/>
      <c r="O764" s="118"/>
      <c r="P764" s="44"/>
      <c r="Q764" s="118"/>
    </row>
    <row r="765" spans="2:18" x14ac:dyDescent="0.2">
      <c r="B765" s="283" t="s">
        <v>108</v>
      </c>
      <c r="C765" s="284"/>
      <c r="D765" s="44"/>
      <c r="E765" s="118"/>
      <c r="F765" s="44"/>
      <c r="G765" s="118"/>
      <c r="H765" s="44"/>
      <c r="I765" s="118"/>
      <c r="J765" s="44"/>
      <c r="K765" s="118"/>
      <c r="L765" s="44"/>
      <c r="M765" s="118"/>
      <c r="N765" s="44"/>
      <c r="O765" s="118"/>
      <c r="P765" s="44"/>
      <c r="Q765" s="118"/>
    </row>
    <row r="766" spans="2:18" x14ac:dyDescent="0.2">
      <c r="B766" s="283" t="s">
        <v>113</v>
      </c>
      <c r="C766" s="284"/>
      <c r="D766" s="44"/>
      <c r="E766" s="118"/>
      <c r="F766" s="44"/>
      <c r="G766" s="118"/>
      <c r="H766" s="44"/>
      <c r="I766" s="118"/>
      <c r="J766" s="44"/>
      <c r="K766" s="118"/>
      <c r="L766" s="44"/>
      <c r="M766" s="118"/>
      <c r="N766" s="44"/>
      <c r="O766" s="118"/>
      <c r="P766" s="44"/>
      <c r="Q766" s="118"/>
    </row>
    <row r="767" spans="2:18" x14ac:dyDescent="0.2">
      <c r="B767" s="283" t="s">
        <v>109</v>
      </c>
      <c r="C767" s="284"/>
      <c r="D767" s="44"/>
      <c r="E767" s="118"/>
      <c r="F767" s="44"/>
      <c r="G767" s="118"/>
      <c r="H767" s="44"/>
      <c r="I767" s="118"/>
      <c r="J767" s="44"/>
      <c r="K767" s="118"/>
      <c r="L767" s="44"/>
      <c r="M767" s="118"/>
      <c r="N767" s="44"/>
      <c r="O767" s="118"/>
      <c r="P767" s="44"/>
      <c r="Q767" s="118"/>
    </row>
    <row r="768" spans="2:18" x14ac:dyDescent="0.2">
      <c r="B768" s="283" t="s">
        <v>114</v>
      </c>
      <c r="C768" s="284"/>
      <c r="D768" s="44"/>
      <c r="E768" s="118"/>
      <c r="F768" s="44"/>
      <c r="G768" s="118"/>
      <c r="H768" s="44"/>
      <c r="I768" s="118"/>
      <c r="J768" s="44"/>
      <c r="K768" s="118"/>
      <c r="L768" s="44"/>
      <c r="M768" s="118"/>
      <c r="N768" s="44"/>
      <c r="O768" s="118"/>
      <c r="P768" s="44"/>
      <c r="Q768" s="118"/>
    </row>
    <row r="769" spans="2:17" x14ac:dyDescent="0.2">
      <c r="B769" s="283" t="s">
        <v>115</v>
      </c>
      <c r="C769" s="284"/>
      <c r="D769" s="44"/>
      <c r="E769" s="118"/>
      <c r="F769" s="44"/>
      <c r="G769" s="118"/>
      <c r="H769" s="44"/>
      <c r="I769" s="118"/>
      <c r="J769" s="44"/>
      <c r="K769" s="118"/>
      <c r="L769" s="44"/>
      <c r="M769" s="118"/>
      <c r="N769" s="44"/>
      <c r="O769" s="118"/>
      <c r="P769" s="44"/>
      <c r="Q769" s="118"/>
    </row>
    <row r="770" spans="2:17" x14ac:dyDescent="0.2">
      <c r="B770" s="283" t="s">
        <v>120</v>
      </c>
      <c r="C770" s="284"/>
      <c r="D770" s="44"/>
      <c r="E770" s="118"/>
      <c r="F770" s="44"/>
      <c r="G770" s="118"/>
      <c r="H770" s="44"/>
      <c r="I770" s="118"/>
      <c r="J770" s="44"/>
      <c r="K770" s="118"/>
      <c r="L770" s="44"/>
      <c r="M770" s="118"/>
      <c r="N770" s="44"/>
      <c r="O770" s="118"/>
      <c r="P770" s="44"/>
      <c r="Q770" s="118"/>
    </row>
    <row r="771" spans="2:17" x14ac:dyDescent="0.2">
      <c r="B771" s="283" t="s">
        <v>121</v>
      </c>
      <c r="C771" s="284"/>
      <c r="D771" s="44"/>
      <c r="E771" s="118"/>
      <c r="F771" s="44"/>
      <c r="G771" s="118"/>
      <c r="H771" s="44"/>
      <c r="I771" s="118"/>
      <c r="J771" s="44"/>
      <c r="K771" s="118"/>
      <c r="L771" s="44"/>
      <c r="M771" s="118"/>
      <c r="N771" s="44"/>
      <c r="O771" s="118"/>
      <c r="P771" s="44"/>
      <c r="Q771" s="118"/>
    </row>
    <row r="772" spans="2:17" x14ac:dyDescent="0.2">
      <c r="B772" s="283" t="s">
        <v>122</v>
      </c>
      <c r="C772" s="284"/>
      <c r="D772" s="44"/>
      <c r="E772" s="118"/>
      <c r="F772" s="44"/>
      <c r="G772" s="118"/>
      <c r="H772" s="44"/>
      <c r="I772" s="118"/>
      <c r="J772" s="44"/>
      <c r="K772" s="118"/>
      <c r="L772" s="44"/>
      <c r="M772" s="118"/>
      <c r="N772" s="44"/>
      <c r="O772" s="118"/>
      <c r="P772" s="44"/>
      <c r="Q772" s="118"/>
    </row>
    <row r="773" spans="2:17" x14ac:dyDescent="0.2">
      <c r="B773" s="283" t="s">
        <v>116</v>
      </c>
      <c r="C773" s="284"/>
      <c r="D773" s="44"/>
      <c r="E773" s="118"/>
      <c r="F773" s="44"/>
      <c r="G773" s="118"/>
      <c r="H773" s="44"/>
      <c r="I773" s="118"/>
      <c r="J773" s="44"/>
      <c r="K773" s="118"/>
      <c r="L773" s="44"/>
      <c r="M773" s="118"/>
      <c r="N773" s="44"/>
      <c r="O773" s="118"/>
      <c r="P773" s="44"/>
      <c r="Q773" s="118"/>
    </row>
    <row r="774" spans="2:17" x14ac:dyDescent="0.2">
      <c r="B774" s="283" t="s">
        <v>117</v>
      </c>
      <c r="C774" s="284"/>
      <c r="D774" s="44"/>
      <c r="E774" s="118"/>
      <c r="F774" s="44"/>
      <c r="G774" s="118"/>
      <c r="H774" s="44"/>
      <c r="I774" s="118"/>
      <c r="J774" s="44"/>
      <c r="K774" s="118"/>
      <c r="L774" s="44"/>
      <c r="M774" s="118"/>
      <c r="N774" s="44"/>
      <c r="O774" s="118"/>
      <c r="P774" s="44"/>
      <c r="Q774" s="118"/>
    </row>
    <row r="775" spans="2:17" x14ac:dyDescent="0.2">
      <c r="B775" s="283" t="s">
        <v>124</v>
      </c>
      <c r="C775" s="284"/>
      <c r="D775" s="44"/>
      <c r="E775" s="118"/>
      <c r="F775" s="44"/>
      <c r="G775" s="118"/>
      <c r="H775" s="44"/>
      <c r="I775" s="118"/>
      <c r="J775" s="44"/>
      <c r="K775" s="118"/>
      <c r="L775" s="44"/>
      <c r="M775" s="118"/>
      <c r="N775" s="44"/>
      <c r="O775" s="118"/>
      <c r="P775" s="44"/>
      <c r="Q775" s="118"/>
    </row>
    <row r="776" spans="2:17" x14ac:dyDescent="0.2">
      <c r="B776" s="283" t="s">
        <v>153</v>
      </c>
      <c r="C776" s="284"/>
      <c r="D776" s="44"/>
      <c r="E776" s="118"/>
      <c r="F776" s="44"/>
      <c r="G776" s="118"/>
      <c r="H776" s="44"/>
      <c r="I776" s="118"/>
      <c r="J776" s="44"/>
      <c r="K776" s="118"/>
      <c r="L776" s="44"/>
      <c r="M776" s="118"/>
      <c r="N776" s="44"/>
      <c r="O776" s="118"/>
      <c r="P776" s="44"/>
      <c r="Q776" s="118"/>
    </row>
    <row r="777" spans="2:17" x14ac:dyDescent="0.2">
      <c r="B777" s="283" t="s">
        <v>118</v>
      </c>
      <c r="C777" s="284"/>
      <c r="D777" s="44"/>
      <c r="E777" s="118"/>
      <c r="F777" s="44"/>
      <c r="G777" s="118"/>
      <c r="H777" s="44"/>
      <c r="I777" s="118"/>
      <c r="J777" s="44"/>
      <c r="K777" s="118"/>
      <c r="L777" s="44"/>
      <c r="M777" s="118"/>
      <c r="N777" s="44"/>
      <c r="O777" s="118"/>
      <c r="P777" s="44"/>
      <c r="Q777" s="118"/>
    </row>
    <row r="778" spans="2:17" x14ac:dyDescent="0.2">
      <c r="B778" s="283" t="s">
        <v>119</v>
      </c>
      <c r="C778" s="284"/>
      <c r="D778" s="44"/>
      <c r="E778" s="118"/>
      <c r="F778" s="44"/>
      <c r="G778" s="118"/>
      <c r="H778" s="44"/>
      <c r="I778" s="118"/>
      <c r="J778" s="44"/>
      <c r="K778" s="118"/>
      <c r="L778" s="44"/>
      <c r="M778" s="118"/>
      <c r="N778" s="44"/>
      <c r="O778" s="118"/>
      <c r="P778" s="44"/>
      <c r="Q778" s="118"/>
    </row>
    <row r="779" spans="2:17" x14ac:dyDescent="0.2">
      <c r="B779" s="283" t="s">
        <v>123</v>
      </c>
      <c r="C779" s="284"/>
      <c r="D779" s="44"/>
      <c r="E779" s="118"/>
      <c r="F779" s="115"/>
      <c r="G779" s="118"/>
      <c r="H779" s="44"/>
      <c r="I779" s="118"/>
      <c r="J779" s="44"/>
      <c r="K779" s="118"/>
      <c r="L779" s="44"/>
      <c r="M779" s="118"/>
      <c r="N779" s="44"/>
      <c r="O779" s="118"/>
      <c r="P779" s="44"/>
      <c r="Q779" s="118"/>
    </row>
    <row r="780" spans="2:17" x14ac:dyDescent="0.2">
      <c r="B780" s="283" t="s">
        <v>126</v>
      </c>
      <c r="C780" s="284"/>
      <c r="D780" s="44"/>
      <c r="E780" s="118"/>
      <c r="F780" s="44"/>
      <c r="G780" s="118"/>
      <c r="H780" s="44"/>
      <c r="I780" s="118"/>
      <c r="J780" s="44"/>
      <c r="K780" s="118"/>
      <c r="L780" s="44"/>
      <c r="M780" s="118"/>
      <c r="N780" s="44"/>
      <c r="O780" s="118"/>
      <c r="P780" s="44"/>
      <c r="Q780" s="118"/>
    </row>
    <row r="781" spans="2:17" ht="13.8" thickBot="1" x14ac:dyDescent="0.25">
      <c r="B781" s="281" t="s">
        <v>125</v>
      </c>
      <c r="C781" s="282"/>
      <c r="D781" s="49"/>
      <c r="E781" s="119"/>
      <c r="F781" s="49"/>
      <c r="G781" s="119"/>
      <c r="H781" s="49"/>
      <c r="I781" s="119"/>
      <c r="J781" s="49"/>
      <c r="K781" s="119"/>
      <c r="L781" s="49"/>
      <c r="M781" s="119"/>
      <c r="N781" s="49"/>
      <c r="O781" s="119"/>
      <c r="P781" s="49"/>
      <c r="Q781" s="119"/>
    </row>
    <row r="782" spans="2:17" ht="13.8" thickBot="1" x14ac:dyDescent="0.25"/>
    <row r="783" spans="2:17" ht="13.8" thickBot="1" x14ac:dyDescent="0.25">
      <c r="B783" s="285" t="s">
        <v>128</v>
      </c>
      <c r="C783" s="286"/>
      <c r="D783" s="299">
        <v>148</v>
      </c>
      <c r="E783" s="299"/>
      <c r="F783" s="299">
        <v>149</v>
      </c>
      <c r="G783" s="299"/>
      <c r="H783" s="299">
        <v>150</v>
      </c>
      <c r="I783" s="299"/>
      <c r="J783" s="297">
        <v>151</v>
      </c>
      <c r="K783" s="298"/>
      <c r="L783" s="299">
        <v>152</v>
      </c>
      <c r="M783" s="299"/>
      <c r="N783" s="299">
        <v>153</v>
      </c>
      <c r="O783" s="299"/>
      <c r="P783" s="299">
        <v>154</v>
      </c>
      <c r="Q783" s="299"/>
    </row>
    <row r="784" spans="2:17" ht="13.8" thickBot="1" x14ac:dyDescent="0.25">
      <c r="B784" s="291" t="s">
        <v>132</v>
      </c>
      <c r="C784" s="292"/>
      <c r="D784" s="297"/>
      <c r="E784" s="298"/>
      <c r="F784" s="297"/>
      <c r="G784" s="298"/>
      <c r="H784" s="297"/>
      <c r="I784" s="298"/>
      <c r="J784" s="297"/>
      <c r="K784" s="298"/>
      <c r="L784" s="297"/>
      <c r="M784" s="298"/>
      <c r="N784" s="297"/>
      <c r="O784" s="298"/>
      <c r="P784" s="297"/>
      <c r="Q784" s="298"/>
    </row>
    <row r="785" spans="2:18" ht="13.8" thickBot="1" x14ac:dyDescent="0.25">
      <c r="B785" s="293" t="s">
        <v>152</v>
      </c>
      <c r="C785" s="294"/>
      <c r="D785" s="295"/>
      <c r="E785" s="296"/>
      <c r="F785" s="295"/>
      <c r="G785" s="296"/>
      <c r="H785" s="295"/>
      <c r="I785" s="296"/>
      <c r="J785" s="295"/>
      <c r="K785" s="296"/>
      <c r="L785" s="295"/>
      <c r="M785" s="296"/>
      <c r="N785" s="295"/>
      <c r="O785" s="296"/>
      <c r="P785" s="295"/>
      <c r="Q785" s="296"/>
    </row>
    <row r="786" spans="2:18" ht="13.8" thickBot="1" x14ac:dyDescent="0.25">
      <c r="B786" s="291" t="s">
        <v>131</v>
      </c>
      <c r="C786" s="292"/>
      <c r="D786" s="295"/>
      <c r="E786" s="296"/>
      <c r="F786" s="295"/>
      <c r="G786" s="296"/>
      <c r="H786" s="295"/>
      <c r="I786" s="296"/>
      <c r="J786" s="295"/>
      <c r="K786" s="296"/>
      <c r="L786" s="295"/>
      <c r="M786" s="296"/>
      <c r="N786" s="295"/>
      <c r="O786" s="296"/>
      <c r="P786" s="295"/>
      <c r="Q786" s="296"/>
    </row>
    <row r="787" spans="2:18" ht="13.8" thickBot="1" x14ac:dyDescent="0.25">
      <c r="B787" s="293" t="s">
        <v>274</v>
      </c>
      <c r="C787" s="294"/>
      <c r="D787" s="289"/>
      <c r="E787" s="290"/>
      <c r="F787" s="289"/>
      <c r="G787" s="290"/>
      <c r="H787" s="289"/>
      <c r="I787" s="290"/>
      <c r="J787" s="289"/>
      <c r="K787" s="290"/>
      <c r="L787" s="289"/>
      <c r="M787" s="290"/>
      <c r="N787" s="289"/>
      <c r="O787" s="290"/>
      <c r="P787" s="289"/>
      <c r="Q787" s="290"/>
      <c r="R787" s="45"/>
    </row>
    <row r="788" spans="2:18" ht="13.8" thickBot="1" x14ac:dyDescent="0.25">
      <c r="B788" s="291" t="s">
        <v>133</v>
      </c>
      <c r="C788" s="292"/>
      <c r="D788" s="295"/>
      <c r="E788" s="296"/>
      <c r="F788" s="295"/>
      <c r="G788" s="296"/>
      <c r="H788" s="295"/>
      <c r="I788" s="296"/>
      <c r="J788" s="295"/>
      <c r="K788" s="296"/>
      <c r="L788" s="295"/>
      <c r="M788" s="296"/>
      <c r="N788" s="295"/>
      <c r="O788" s="296"/>
      <c r="P788" s="295"/>
      <c r="Q788" s="296"/>
    </row>
    <row r="789" spans="2:18" ht="13.8" thickBot="1" x14ac:dyDescent="0.25">
      <c r="B789" s="293" t="s">
        <v>275</v>
      </c>
      <c r="C789" s="294"/>
      <c r="D789" s="289"/>
      <c r="E789" s="290"/>
      <c r="F789" s="289"/>
      <c r="G789" s="290"/>
      <c r="H789" s="289"/>
      <c r="I789" s="290"/>
      <c r="J789" s="289"/>
      <c r="K789" s="290"/>
      <c r="L789" s="289"/>
      <c r="M789" s="290"/>
      <c r="N789" s="289"/>
      <c r="O789" s="290"/>
      <c r="P789" s="289"/>
      <c r="Q789" s="290"/>
      <c r="R789" s="45"/>
    </row>
    <row r="790" spans="2:18" ht="13.8" thickBot="1" x14ac:dyDescent="0.25">
      <c r="B790" s="293" t="s">
        <v>279</v>
      </c>
      <c r="C790" s="294"/>
      <c r="D790" s="289"/>
      <c r="E790" s="290"/>
      <c r="F790" s="289"/>
      <c r="G790" s="290"/>
      <c r="H790" s="289"/>
      <c r="I790" s="290"/>
      <c r="J790" s="289"/>
      <c r="K790" s="290"/>
      <c r="L790" s="289"/>
      <c r="M790" s="290"/>
      <c r="N790" s="289"/>
      <c r="O790" s="290"/>
      <c r="P790" s="289"/>
      <c r="Q790" s="290"/>
      <c r="R790" s="45"/>
    </row>
    <row r="791" spans="2:18" ht="13.8" thickBot="1" x14ac:dyDescent="0.25">
      <c r="B791" s="291" t="s">
        <v>231</v>
      </c>
      <c r="C791" s="292"/>
      <c r="D791" s="289"/>
      <c r="E791" s="290"/>
      <c r="F791" s="289"/>
      <c r="G791" s="290"/>
      <c r="H791" s="289"/>
      <c r="I791" s="290"/>
      <c r="J791" s="289"/>
      <c r="K791" s="290"/>
      <c r="L791" s="289"/>
      <c r="M791" s="290"/>
      <c r="N791" s="289"/>
      <c r="O791" s="290"/>
      <c r="P791" s="289"/>
      <c r="Q791" s="290"/>
      <c r="R791" s="45"/>
    </row>
    <row r="792" spans="2:18" ht="13.8" thickBot="1" x14ac:dyDescent="0.25">
      <c r="B792" s="285"/>
      <c r="C792" s="286"/>
      <c r="D792" s="46" t="s">
        <v>129</v>
      </c>
      <c r="E792" s="47" t="s">
        <v>127</v>
      </c>
      <c r="F792" s="46" t="s">
        <v>129</v>
      </c>
      <c r="G792" s="47" t="s">
        <v>127</v>
      </c>
      <c r="H792" s="46" t="s">
        <v>129</v>
      </c>
      <c r="I792" s="47" t="s">
        <v>127</v>
      </c>
      <c r="J792" s="46" t="s">
        <v>129</v>
      </c>
      <c r="K792" s="47" t="s">
        <v>127</v>
      </c>
      <c r="L792" s="46" t="s">
        <v>129</v>
      </c>
      <c r="M792" s="47" t="s">
        <v>127</v>
      </c>
      <c r="N792" s="46" t="s">
        <v>129</v>
      </c>
      <c r="O792" s="47" t="s">
        <v>127</v>
      </c>
      <c r="P792" s="46" t="s">
        <v>129</v>
      </c>
      <c r="Q792" s="48" t="s">
        <v>127</v>
      </c>
    </row>
    <row r="793" spans="2:18" x14ac:dyDescent="0.2">
      <c r="B793" s="287" t="s">
        <v>104</v>
      </c>
      <c r="C793" s="288"/>
      <c r="D793" s="114"/>
      <c r="E793" s="117"/>
      <c r="F793" s="114"/>
      <c r="G793" s="117"/>
      <c r="H793" s="114"/>
      <c r="I793" s="117"/>
      <c r="J793" s="114"/>
      <c r="K793" s="117"/>
      <c r="L793" s="114"/>
      <c r="M793" s="117"/>
      <c r="N793" s="114"/>
      <c r="O793" s="117"/>
      <c r="P793" s="114"/>
      <c r="Q793" s="117"/>
    </row>
    <row r="794" spans="2:18" x14ac:dyDescent="0.2">
      <c r="B794" s="283" t="s">
        <v>105</v>
      </c>
      <c r="C794" s="284"/>
      <c r="D794" s="44"/>
      <c r="E794" s="118"/>
      <c r="F794" s="44"/>
      <c r="G794" s="118"/>
      <c r="H794" s="44"/>
      <c r="I794" s="118"/>
      <c r="J794" s="44"/>
      <c r="K794" s="118"/>
      <c r="L794" s="44"/>
      <c r="M794" s="118"/>
      <c r="N794" s="44"/>
      <c r="O794" s="118"/>
      <c r="P794" s="44"/>
      <c r="Q794" s="118"/>
    </row>
    <row r="795" spans="2:18" x14ac:dyDescent="0.2">
      <c r="B795" s="283" t="s">
        <v>110</v>
      </c>
      <c r="C795" s="284"/>
      <c r="D795" s="44"/>
      <c r="E795" s="118"/>
      <c r="F795" s="44"/>
      <c r="G795" s="118"/>
      <c r="H795" s="44"/>
      <c r="I795" s="118"/>
      <c r="J795" s="44"/>
      <c r="K795" s="118"/>
      <c r="L795" s="44"/>
      <c r="M795" s="118"/>
      <c r="N795" s="44"/>
      <c r="O795" s="118"/>
      <c r="P795" s="44"/>
      <c r="Q795" s="118"/>
    </row>
    <row r="796" spans="2:18" x14ac:dyDescent="0.2">
      <c r="B796" s="283" t="s">
        <v>111</v>
      </c>
      <c r="C796" s="284"/>
      <c r="D796" s="44"/>
      <c r="E796" s="118"/>
      <c r="F796" s="44"/>
      <c r="G796" s="118"/>
      <c r="H796" s="44"/>
      <c r="I796" s="118"/>
      <c r="J796" s="44"/>
      <c r="K796" s="118"/>
      <c r="L796" s="44"/>
      <c r="M796" s="118"/>
      <c r="N796" s="44"/>
      <c r="O796" s="118"/>
      <c r="P796" s="44"/>
      <c r="Q796" s="118"/>
    </row>
    <row r="797" spans="2:18" x14ac:dyDescent="0.2">
      <c r="B797" s="283" t="s">
        <v>106</v>
      </c>
      <c r="C797" s="284"/>
      <c r="D797" s="44"/>
      <c r="E797" s="118"/>
      <c r="F797" s="44"/>
      <c r="G797" s="118"/>
      <c r="H797" s="44"/>
      <c r="I797" s="118"/>
      <c r="J797" s="44"/>
      <c r="K797" s="118"/>
      <c r="L797" s="44"/>
      <c r="M797" s="118"/>
      <c r="N797" s="44"/>
      <c r="O797" s="118"/>
      <c r="P797" s="44"/>
      <c r="Q797" s="118"/>
    </row>
    <row r="798" spans="2:18" x14ac:dyDescent="0.2">
      <c r="B798" s="283" t="s">
        <v>112</v>
      </c>
      <c r="C798" s="284"/>
      <c r="D798" s="44"/>
      <c r="E798" s="118"/>
      <c r="F798" s="44"/>
      <c r="G798" s="118"/>
      <c r="H798" s="44"/>
      <c r="I798" s="118"/>
      <c r="J798" s="44"/>
      <c r="K798" s="118"/>
      <c r="L798" s="44"/>
      <c r="M798" s="118"/>
      <c r="N798" s="44"/>
      <c r="O798" s="118"/>
      <c r="P798" s="44"/>
      <c r="Q798" s="118"/>
    </row>
    <row r="799" spans="2:18" x14ac:dyDescent="0.2">
      <c r="B799" s="283" t="s">
        <v>107</v>
      </c>
      <c r="C799" s="284"/>
      <c r="D799" s="44"/>
      <c r="E799" s="118"/>
      <c r="F799" s="44"/>
      <c r="G799" s="118"/>
      <c r="H799" s="44"/>
      <c r="I799" s="118"/>
      <c r="J799" s="44"/>
      <c r="K799" s="118"/>
      <c r="L799" s="44"/>
      <c r="M799" s="118"/>
      <c r="N799" s="44"/>
      <c r="O799" s="118"/>
      <c r="P799" s="44"/>
      <c r="Q799" s="118"/>
    </row>
    <row r="800" spans="2:18" x14ac:dyDescent="0.2">
      <c r="B800" s="283" t="s">
        <v>108</v>
      </c>
      <c r="C800" s="284"/>
      <c r="D800" s="44"/>
      <c r="E800" s="118"/>
      <c r="F800" s="44"/>
      <c r="G800" s="118"/>
      <c r="H800" s="44"/>
      <c r="I800" s="118"/>
      <c r="J800" s="44"/>
      <c r="K800" s="118"/>
      <c r="L800" s="44"/>
      <c r="M800" s="118"/>
      <c r="N800" s="44"/>
      <c r="O800" s="118"/>
      <c r="P800" s="44"/>
      <c r="Q800" s="118"/>
    </row>
    <row r="801" spans="2:17" x14ac:dyDescent="0.2">
      <c r="B801" s="283" t="s">
        <v>113</v>
      </c>
      <c r="C801" s="284"/>
      <c r="D801" s="44"/>
      <c r="E801" s="118"/>
      <c r="F801" s="44"/>
      <c r="G801" s="118"/>
      <c r="H801" s="44"/>
      <c r="I801" s="118"/>
      <c r="J801" s="44"/>
      <c r="K801" s="118"/>
      <c r="L801" s="44"/>
      <c r="M801" s="118"/>
      <c r="N801" s="44"/>
      <c r="O801" s="118"/>
      <c r="P801" s="44"/>
      <c r="Q801" s="118"/>
    </row>
    <row r="802" spans="2:17" x14ac:dyDescent="0.2">
      <c r="B802" s="283" t="s">
        <v>109</v>
      </c>
      <c r="C802" s="284"/>
      <c r="D802" s="44"/>
      <c r="E802" s="118"/>
      <c r="F802" s="44"/>
      <c r="G802" s="118"/>
      <c r="H802" s="44"/>
      <c r="I802" s="118"/>
      <c r="J802" s="44"/>
      <c r="K802" s="118"/>
      <c r="L802" s="44"/>
      <c r="M802" s="118"/>
      <c r="N802" s="44"/>
      <c r="O802" s="118"/>
      <c r="P802" s="44"/>
      <c r="Q802" s="118"/>
    </row>
    <row r="803" spans="2:17" x14ac:dyDescent="0.2">
      <c r="B803" s="283" t="s">
        <v>114</v>
      </c>
      <c r="C803" s="284"/>
      <c r="D803" s="44"/>
      <c r="E803" s="118"/>
      <c r="F803" s="44"/>
      <c r="G803" s="118"/>
      <c r="H803" s="44"/>
      <c r="I803" s="118"/>
      <c r="J803" s="44"/>
      <c r="K803" s="118"/>
      <c r="L803" s="44"/>
      <c r="M803" s="118"/>
      <c r="N803" s="44"/>
      <c r="O803" s="118"/>
      <c r="P803" s="44"/>
      <c r="Q803" s="118"/>
    </row>
    <row r="804" spans="2:17" x14ac:dyDescent="0.2">
      <c r="B804" s="283" t="s">
        <v>115</v>
      </c>
      <c r="C804" s="284"/>
      <c r="D804" s="44"/>
      <c r="E804" s="118"/>
      <c r="F804" s="44"/>
      <c r="G804" s="118"/>
      <c r="H804" s="44"/>
      <c r="I804" s="118"/>
      <c r="J804" s="44"/>
      <c r="K804" s="118"/>
      <c r="L804" s="44"/>
      <c r="M804" s="118"/>
      <c r="N804" s="44"/>
      <c r="O804" s="118"/>
      <c r="P804" s="44"/>
      <c r="Q804" s="118"/>
    </row>
    <row r="805" spans="2:17" x14ac:dyDescent="0.2">
      <c r="B805" s="283" t="s">
        <v>120</v>
      </c>
      <c r="C805" s="284"/>
      <c r="D805" s="44"/>
      <c r="E805" s="118"/>
      <c r="F805" s="44"/>
      <c r="G805" s="118"/>
      <c r="H805" s="44"/>
      <c r="I805" s="118"/>
      <c r="J805" s="44"/>
      <c r="K805" s="118"/>
      <c r="L805" s="44"/>
      <c r="M805" s="118"/>
      <c r="N805" s="44"/>
      <c r="O805" s="118"/>
      <c r="P805" s="44"/>
      <c r="Q805" s="118"/>
    </row>
    <row r="806" spans="2:17" x14ac:dyDescent="0.2">
      <c r="B806" s="283" t="s">
        <v>121</v>
      </c>
      <c r="C806" s="284"/>
      <c r="D806" s="44"/>
      <c r="E806" s="118"/>
      <c r="F806" s="44"/>
      <c r="G806" s="118"/>
      <c r="H806" s="44"/>
      <c r="I806" s="118"/>
      <c r="J806" s="44"/>
      <c r="K806" s="118"/>
      <c r="L806" s="44"/>
      <c r="M806" s="118"/>
      <c r="N806" s="44"/>
      <c r="O806" s="118"/>
      <c r="P806" s="44"/>
      <c r="Q806" s="118"/>
    </row>
    <row r="807" spans="2:17" x14ac:dyDescent="0.2">
      <c r="B807" s="283" t="s">
        <v>122</v>
      </c>
      <c r="C807" s="284"/>
      <c r="D807" s="44"/>
      <c r="E807" s="118"/>
      <c r="F807" s="44"/>
      <c r="G807" s="118"/>
      <c r="H807" s="44"/>
      <c r="I807" s="118"/>
      <c r="J807" s="44"/>
      <c r="K807" s="118"/>
      <c r="L807" s="44"/>
      <c r="M807" s="118"/>
      <c r="N807" s="44"/>
      <c r="O807" s="118"/>
      <c r="P807" s="44"/>
      <c r="Q807" s="118"/>
    </row>
    <row r="808" spans="2:17" x14ac:dyDescent="0.2">
      <c r="B808" s="283" t="s">
        <v>116</v>
      </c>
      <c r="C808" s="284"/>
      <c r="D808" s="44"/>
      <c r="E808" s="118"/>
      <c r="F808" s="44"/>
      <c r="G808" s="118"/>
      <c r="H808" s="44"/>
      <c r="I808" s="118"/>
      <c r="J808" s="44"/>
      <c r="K808" s="118"/>
      <c r="L808" s="44"/>
      <c r="M808" s="118"/>
      <c r="N808" s="44"/>
      <c r="O808" s="118"/>
      <c r="P808" s="44"/>
      <c r="Q808" s="118"/>
    </row>
    <row r="809" spans="2:17" x14ac:dyDescent="0.2">
      <c r="B809" s="283" t="s">
        <v>117</v>
      </c>
      <c r="C809" s="284"/>
      <c r="D809" s="44"/>
      <c r="E809" s="118"/>
      <c r="F809" s="44"/>
      <c r="G809" s="118"/>
      <c r="H809" s="44"/>
      <c r="I809" s="118"/>
      <c r="J809" s="44"/>
      <c r="K809" s="118"/>
      <c r="L809" s="44"/>
      <c r="M809" s="118"/>
      <c r="N809" s="44"/>
      <c r="O809" s="118"/>
      <c r="P809" s="44"/>
      <c r="Q809" s="118"/>
    </row>
    <row r="810" spans="2:17" x14ac:dyDescent="0.2">
      <c r="B810" s="283" t="s">
        <v>124</v>
      </c>
      <c r="C810" s="284"/>
      <c r="D810" s="44"/>
      <c r="E810" s="118"/>
      <c r="F810" s="44"/>
      <c r="G810" s="118"/>
      <c r="H810" s="44"/>
      <c r="I810" s="118"/>
      <c r="J810" s="44"/>
      <c r="K810" s="118"/>
      <c r="L810" s="44"/>
      <c r="M810" s="118"/>
      <c r="N810" s="44"/>
      <c r="O810" s="118"/>
      <c r="P810" s="44"/>
      <c r="Q810" s="118"/>
    </row>
    <row r="811" spans="2:17" x14ac:dyDescent="0.2">
      <c r="B811" s="283" t="s">
        <v>153</v>
      </c>
      <c r="C811" s="284"/>
      <c r="D811" s="44"/>
      <c r="E811" s="118"/>
      <c r="F811" s="44"/>
      <c r="G811" s="118"/>
      <c r="H811" s="44"/>
      <c r="I811" s="118"/>
      <c r="J811" s="44"/>
      <c r="K811" s="118"/>
      <c r="L811" s="44"/>
      <c r="M811" s="118"/>
      <c r="N811" s="44"/>
      <c r="O811" s="118"/>
      <c r="P811" s="44"/>
      <c r="Q811" s="118"/>
    </row>
    <row r="812" spans="2:17" x14ac:dyDescent="0.2">
      <c r="B812" s="283" t="s">
        <v>118</v>
      </c>
      <c r="C812" s="284"/>
      <c r="D812" s="44"/>
      <c r="E812" s="118"/>
      <c r="F812" s="44"/>
      <c r="G812" s="118"/>
      <c r="H812" s="44"/>
      <c r="I812" s="118"/>
      <c r="J812" s="44"/>
      <c r="K812" s="118"/>
      <c r="L812" s="44"/>
      <c r="M812" s="118"/>
      <c r="N812" s="44"/>
      <c r="O812" s="118"/>
      <c r="P812" s="44"/>
      <c r="Q812" s="118"/>
    </row>
    <row r="813" spans="2:17" x14ac:dyDescent="0.2">
      <c r="B813" s="283" t="s">
        <v>119</v>
      </c>
      <c r="C813" s="284"/>
      <c r="D813" s="44"/>
      <c r="E813" s="118"/>
      <c r="F813" s="44"/>
      <c r="G813" s="118"/>
      <c r="H813" s="44"/>
      <c r="I813" s="118"/>
      <c r="J813" s="44"/>
      <c r="K813" s="118"/>
      <c r="L813" s="44"/>
      <c r="M813" s="118"/>
      <c r="N813" s="44"/>
      <c r="O813" s="118"/>
      <c r="P813" s="44"/>
      <c r="Q813" s="118"/>
    </row>
    <row r="814" spans="2:17" x14ac:dyDescent="0.2">
      <c r="B814" s="283" t="s">
        <v>123</v>
      </c>
      <c r="C814" s="284"/>
      <c r="D814" s="44"/>
      <c r="E814" s="118"/>
      <c r="F814" s="115"/>
      <c r="G814" s="118"/>
      <c r="H814" s="44"/>
      <c r="I814" s="118"/>
      <c r="J814" s="44"/>
      <c r="K814" s="118"/>
      <c r="L814" s="44"/>
      <c r="M814" s="118"/>
      <c r="N814" s="44"/>
      <c r="O814" s="118"/>
      <c r="P814" s="44"/>
      <c r="Q814" s="118"/>
    </row>
    <row r="815" spans="2:17" x14ac:dyDescent="0.2">
      <c r="B815" s="283" t="s">
        <v>126</v>
      </c>
      <c r="C815" s="284"/>
      <c r="D815" s="44"/>
      <c r="E815" s="118"/>
      <c r="F815" s="44"/>
      <c r="G815" s="118"/>
      <c r="H815" s="44"/>
      <c r="I815" s="118"/>
      <c r="J815" s="44"/>
      <c r="K815" s="118"/>
      <c r="L815" s="44"/>
      <c r="M815" s="118"/>
      <c r="N815" s="44"/>
      <c r="O815" s="118"/>
      <c r="P815" s="44"/>
      <c r="Q815" s="118"/>
    </row>
    <row r="816" spans="2:17" ht="13.8" thickBot="1" x14ac:dyDescent="0.25">
      <c r="B816" s="281" t="s">
        <v>125</v>
      </c>
      <c r="C816" s="282"/>
      <c r="D816" s="49"/>
      <c r="E816" s="119"/>
      <c r="F816" s="49"/>
      <c r="G816" s="119"/>
      <c r="H816" s="49"/>
      <c r="I816" s="119"/>
      <c r="J816" s="49"/>
      <c r="K816" s="119"/>
      <c r="L816" s="49"/>
      <c r="M816" s="119"/>
      <c r="N816" s="49"/>
      <c r="O816" s="119"/>
      <c r="P816" s="49"/>
      <c r="Q816" s="119"/>
    </row>
    <row r="817" spans="2:18" ht="13.8" thickBot="1" x14ac:dyDescent="0.25"/>
    <row r="818" spans="2:18" ht="13.8" thickBot="1" x14ac:dyDescent="0.25">
      <c r="B818" s="285" t="s">
        <v>128</v>
      </c>
      <c r="C818" s="286"/>
      <c r="D818" s="299">
        <v>155</v>
      </c>
      <c r="E818" s="299"/>
      <c r="F818" s="299">
        <v>156</v>
      </c>
      <c r="G818" s="299"/>
      <c r="H818" s="299">
        <v>157</v>
      </c>
      <c r="I818" s="299"/>
      <c r="J818" s="297">
        <v>158</v>
      </c>
      <c r="K818" s="298"/>
      <c r="L818" s="299">
        <v>159</v>
      </c>
      <c r="M818" s="299"/>
      <c r="N818" s="299">
        <v>160</v>
      </c>
      <c r="O818" s="299"/>
      <c r="P818" s="299">
        <v>161</v>
      </c>
      <c r="Q818" s="299"/>
    </row>
    <row r="819" spans="2:18" ht="13.8" thickBot="1" x14ac:dyDescent="0.25">
      <c r="B819" s="291" t="s">
        <v>132</v>
      </c>
      <c r="C819" s="292"/>
      <c r="D819" s="297"/>
      <c r="E819" s="298"/>
      <c r="F819" s="297"/>
      <c r="G819" s="298"/>
      <c r="H819" s="297"/>
      <c r="I819" s="298"/>
      <c r="J819" s="297"/>
      <c r="K819" s="298"/>
      <c r="L819" s="297"/>
      <c r="M819" s="298"/>
      <c r="N819" s="297"/>
      <c r="O819" s="298"/>
      <c r="P819" s="297"/>
      <c r="Q819" s="298"/>
    </row>
    <row r="820" spans="2:18" ht="13.8" thickBot="1" x14ac:dyDescent="0.25">
      <c r="B820" s="293" t="s">
        <v>152</v>
      </c>
      <c r="C820" s="294"/>
      <c r="D820" s="295"/>
      <c r="E820" s="296"/>
      <c r="F820" s="295"/>
      <c r="G820" s="296"/>
      <c r="H820" s="295"/>
      <c r="I820" s="296"/>
      <c r="J820" s="295"/>
      <c r="K820" s="296"/>
      <c r="L820" s="295"/>
      <c r="M820" s="296"/>
      <c r="N820" s="295"/>
      <c r="O820" s="296"/>
      <c r="P820" s="295"/>
      <c r="Q820" s="296"/>
    </row>
    <row r="821" spans="2:18" ht="13.8" thickBot="1" x14ac:dyDescent="0.25">
      <c r="B821" s="291" t="s">
        <v>131</v>
      </c>
      <c r="C821" s="292"/>
      <c r="D821" s="295"/>
      <c r="E821" s="296"/>
      <c r="F821" s="295"/>
      <c r="G821" s="296"/>
      <c r="H821" s="295"/>
      <c r="I821" s="296"/>
      <c r="J821" s="295"/>
      <c r="K821" s="296"/>
      <c r="L821" s="295"/>
      <c r="M821" s="296"/>
      <c r="N821" s="295"/>
      <c r="O821" s="296"/>
      <c r="P821" s="295"/>
      <c r="Q821" s="296"/>
    </row>
    <row r="822" spans="2:18" ht="13.8" thickBot="1" x14ac:dyDescent="0.25">
      <c r="B822" s="293" t="s">
        <v>274</v>
      </c>
      <c r="C822" s="294"/>
      <c r="D822" s="289"/>
      <c r="E822" s="290"/>
      <c r="F822" s="289"/>
      <c r="G822" s="290"/>
      <c r="H822" s="289"/>
      <c r="I822" s="290"/>
      <c r="J822" s="289"/>
      <c r="K822" s="290"/>
      <c r="L822" s="289"/>
      <c r="M822" s="290"/>
      <c r="N822" s="289"/>
      <c r="O822" s="290"/>
      <c r="P822" s="289"/>
      <c r="Q822" s="290"/>
      <c r="R822" s="45"/>
    </row>
    <row r="823" spans="2:18" ht="13.8" thickBot="1" x14ac:dyDescent="0.25">
      <c r="B823" s="291" t="s">
        <v>133</v>
      </c>
      <c r="C823" s="292"/>
      <c r="D823" s="295"/>
      <c r="E823" s="296"/>
      <c r="F823" s="295"/>
      <c r="G823" s="296"/>
      <c r="H823" s="295"/>
      <c r="I823" s="296"/>
      <c r="J823" s="295"/>
      <c r="K823" s="296"/>
      <c r="L823" s="295"/>
      <c r="M823" s="296"/>
      <c r="N823" s="295"/>
      <c r="O823" s="296"/>
      <c r="P823" s="295"/>
      <c r="Q823" s="296"/>
    </row>
    <row r="824" spans="2:18" ht="13.8" thickBot="1" x14ac:dyDescent="0.25">
      <c r="B824" s="293" t="s">
        <v>275</v>
      </c>
      <c r="C824" s="294"/>
      <c r="D824" s="289"/>
      <c r="E824" s="290"/>
      <c r="F824" s="289"/>
      <c r="G824" s="290"/>
      <c r="H824" s="289"/>
      <c r="I824" s="290"/>
      <c r="J824" s="289"/>
      <c r="K824" s="290"/>
      <c r="L824" s="289"/>
      <c r="M824" s="290"/>
      <c r="N824" s="289"/>
      <c r="O824" s="290"/>
      <c r="P824" s="289"/>
      <c r="Q824" s="290"/>
      <c r="R824" s="45"/>
    </row>
    <row r="825" spans="2:18" ht="13.8" thickBot="1" x14ac:dyDescent="0.25">
      <c r="B825" s="293" t="s">
        <v>279</v>
      </c>
      <c r="C825" s="294"/>
      <c r="D825" s="289"/>
      <c r="E825" s="290"/>
      <c r="F825" s="289"/>
      <c r="G825" s="290"/>
      <c r="H825" s="289"/>
      <c r="I825" s="290"/>
      <c r="J825" s="289"/>
      <c r="K825" s="290"/>
      <c r="L825" s="289"/>
      <c r="M825" s="290"/>
      <c r="N825" s="289"/>
      <c r="O825" s="290"/>
      <c r="P825" s="289"/>
      <c r="Q825" s="290"/>
      <c r="R825" s="45"/>
    </row>
    <row r="826" spans="2:18" ht="13.8" thickBot="1" x14ac:dyDescent="0.25">
      <c r="B826" s="291" t="s">
        <v>231</v>
      </c>
      <c r="C826" s="292"/>
      <c r="D826" s="289"/>
      <c r="E826" s="290"/>
      <c r="F826" s="289"/>
      <c r="G826" s="290"/>
      <c r="H826" s="289"/>
      <c r="I826" s="290"/>
      <c r="J826" s="289"/>
      <c r="K826" s="290"/>
      <c r="L826" s="289"/>
      <c r="M826" s="290"/>
      <c r="N826" s="289"/>
      <c r="O826" s="290"/>
      <c r="P826" s="289"/>
      <c r="Q826" s="290"/>
      <c r="R826" s="45"/>
    </row>
    <row r="827" spans="2:18" ht="13.8" thickBot="1" x14ac:dyDescent="0.25">
      <c r="B827" s="285"/>
      <c r="C827" s="286"/>
      <c r="D827" s="46" t="s">
        <v>129</v>
      </c>
      <c r="E827" s="47" t="s">
        <v>127</v>
      </c>
      <c r="F827" s="46" t="s">
        <v>129</v>
      </c>
      <c r="G827" s="47" t="s">
        <v>127</v>
      </c>
      <c r="H827" s="46" t="s">
        <v>129</v>
      </c>
      <c r="I827" s="47" t="s">
        <v>127</v>
      </c>
      <c r="J827" s="46" t="s">
        <v>129</v>
      </c>
      <c r="K827" s="47" t="s">
        <v>127</v>
      </c>
      <c r="L827" s="46" t="s">
        <v>129</v>
      </c>
      <c r="M827" s="47" t="s">
        <v>127</v>
      </c>
      <c r="N827" s="46" t="s">
        <v>129</v>
      </c>
      <c r="O827" s="47" t="s">
        <v>127</v>
      </c>
      <c r="P827" s="46" t="s">
        <v>129</v>
      </c>
      <c r="Q827" s="48" t="s">
        <v>127</v>
      </c>
    </row>
    <row r="828" spans="2:18" x14ac:dyDescent="0.2">
      <c r="B828" s="287" t="s">
        <v>104</v>
      </c>
      <c r="C828" s="288"/>
      <c r="D828" s="114"/>
      <c r="E828" s="117"/>
      <c r="F828" s="114"/>
      <c r="G828" s="117"/>
      <c r="H828" s="114"/>
      <c r="I828" s="117"/>
      <c r="J828" s="114"/>
      <c r="K828" s="117"/>
      <c r="L828" s="114"/>
      <c r="M828" s="117"/>
      <c r="N828" s="114"/>
      <c r="O828" s="117"/>
      <c r="P828" s="114"/>
      <c r="Q828" s="117"/>
    </row>
    <row r="829" spans="2:18" x14ac:dyDescent="0.2">
      <c r="B829" s="283" t="s">
        <v>105</v>
      </c>
      <c r="C829" s="284"/>
      <c r="D829" s="44"/>
      <c r="E829" s="118"/>
      <c r="F829" s="44"/>
      <c r="G829" s="118"/>
      <c r="H829" s="44"/>
      <c r="I829" s="118"/>
      <c r="J829" s="44"/>
      <c r="K829" s="118"/>
      <c r="L829" s="44"/>
      <c r="M829" s="118"/>
      <c r="N829" s="44"/>
      <c r="O829" s="118"/>
      <c r="P829" s="44"/>
      <c r="Q829" s="118"/>
    </row>
    <row r="830" spans="2:18" x14ac:dyDescent="0.2">
      <c r="B830" s="283" t="s">
        <v>110</v>
      </c>
      <c r="C830" s="284"/>
      <c r="D830" s="44"/>
      <c r="E830" s="118"/>
      <c r="F830" s="44"/>
      <c r="G830" s="118"/>
      <c r="H830" s="44"/>
      <c r="I830" s="118"/>
      <c r="J830" s="44"/>
      <c r="K830" s="118"/>
      <c r="L830" s="44"/>
      <c r="M830" s="118"/>
      <c r="N830" s="44"/>
      <c r="O830" s="118"/>
      <c r="P830" s="44"/>
      <c r="Q830" s="118"/>
    </row>
    <row r="831" spans="2:18" x14ac:dyDescent="0.2">
      <c r="B831" s="283" t="s">
        <v>111</v>
      </c>
      <c r="C831" s="284"/>
      <c r="D831" s="44"/>
      <c r="E831" s="118"/>
      <c r="F831" s="44"/>
      <c r="G831" s="118"/>
      <c r="H831" s="44"/>
      <c r="I831" s="118"/>
      <c r="J831" s="44"/>
      <c r="K831" s="118"/>
      <c r="L831" s="44"/>
      <c r="M831" s="118"/>
      <c r="N831" s="44"/>
      <c r="O831" s="118"/>
      <c r="P831" s="44"/>
      <c r="Q831" s="118"/>
    </row>
    <row r="832" spans="2:18" x14ac:dyDescent="0.2">
      <c r="B832" s="283" t="s">
        <v>106</v>
      </c>
      <c r="C832" s="284"/>
      <c r="D832" s="44"/>
      <c r="E832" s="118"/>
      <c r="F832" s="44"/>
      <c r="G832" s="118"/>
      <c r="H832" s="44"/>
      <c r="I832" s="118"/>
      <c r="J832" s="44"/>
      <c r="K832" s="118"/>
      <c r="L832" s="44"/>
      <c r="M832" s="118"/>
      <c r="N832" s="44"/>
      <c r="O832" s="118"/>
      <c r="P832" s="44"/>
      <c r="Q832" s="118"/>
    </row>
    <row r="833" spans="2:17" x14ac:dyDescent="0.2">
      <c r="B833" s="283" t="s">
        <v>112</v>
      </c>
      <c r="C833" s="284"/>
      <c r="D833" s="44"/>
      <c r="E833" s="118"/>
      <c r="F833" s="44"/>
      <c r="G833" s="118"/>
      <c r="H833" s="44"/>
      <c r="I833" s="118"/>
      <c r="J833" s="44"/>
      <c r="K833" s="118"/>
      <c r="L833" s="44"/>
      <c r="M833" s="118"/>
      <c r="N833" s="44"/>
      <c r="O833" s="118"/>
      <c r="P833" s="44"/>
      <c r="Q833" s="118"/>
    </row>
    <row r="834" spans="2:17" x14ac:dyDescent="0.2">
      <c r="B834" s="283" t="s">
        <v>107</v>
      </c>
      <c r="C834" s="284"/>
      <c r="D834" s="44"/>
      <c r="E834" s="118"/>
      <c r="F834" s="44"/>
      <c r="G834" s="118"/>
      <c r="H834" s="44"/>
      <c r="I834" s="118"/>
      <c r="J834" s="44"/>
      <c r="K834" s="118"/>
      <c r="L834" s="44"/>
      <c r="M834" s="118"/>
      <c r="N834" s="44"/>
      <c r="O834" s="118"/>
      <c r="P834" s="44"/>
      <c r="Q834" s="118"/>
    </row>
    <row r="835" spans="2:17" x14ac:dyDescent="0.2">
      <c r="B835" s="283" t="s">
        <v>108</v>
      </c>
      <c r="C835" s="284"/>
      <c r="D835" s="44"/>
      <c r="E835" s="118"/>
      <c r="F835" s="44"/>
      <c r="G835" s="118"/>
      <c r="H835" s="44"/>
      <c r="I835" s="118"/>
      <c r="J835" s="44"/>
      <c r="K835" s="118"/>
      <c r="L835" s="44"/>
      <c r="M835" s="118"/>
      <c r="N835" s="44"/>
      <c r="O835" s="118"/>
      <c r="P835" s="44"/>
      <c r="Q835" s="118"/>
    </row>
    <row r="836" spans="2:17" x14ac:dyDescent="0.2">
      <c r="B836" s="283" t="s">
        <v>113</v>
      </c>
      <c r="C836" s="284"/>
      <c r="D836" s="44"/>
      <c r="E836" s="118"/>
      <c r="F836" s="44"/>
      <c r="G836" s="118"/>
      <c r="H836" s="44"/>
      <c r="I836" s="118"/>
      <c r="J836" s="44"/>
      <c r="K836" s="118"/>
      <c r="L836" s="44"/>
      <c r="M836" s="118"/>
      <c r="N836" s="44"/>
      <c r="O836" s="118"/>
      <c r="P836" s="44"/>
      <c r="Q836" s="118"/>
    </row>
    <row r="837" spans="2:17" x14ac:dyDescent="0.2">
      <c r="B837" s="283" t="s">
        <v>109</v>
      </c>
      <c r="C837" s="284"/>
      <c r="D837" s="44"/>
      <c r="E837" s="118"/>
      <c r="F837" s="44"/>
      <c r="G837" s="118"/>
      <c r="H837" s="44"/>
      <c r="I837" s="118"/>
      <c r="J837" s="44"/>
      <c r="K837" s="118"/>
      <c r="L837" s="44"/>
      <c r="M837" s="118"/>
      <c r="N837" s="44"/>
      <c r="O837" s="118"/>
      <c r="P837" s="44"/>
      <c r="Q837" s="118"/>
    </row>
    <row r="838" spans="2:17" x14ac:dyDescent="0.2">
      <c r="B838" s="283" t="s">
        <v>114</v>
      </c>
      <c r="C838" s="284"/>
      <c r="D838" s="44"/>
      <c r="E838" s="118"/>
      <c r="F838" s="44"/>
      <c r="G838" s="118"/>
      <c r="H838" s="44"/>
      <c r="I838" s="118"/>
      <c r="J838" s="44"/>
      <c r="K838" s="118"/>
      <c r="L838" s="44"/>
      <c r="M838" s="118"/>
      <c r="N838" s="44"/>
      <c r="O838" s="118"/>
      <c r="P838" s="44"/>
      <c r="Q838" s="118"/>
    </row>
    <row r="839" spans="2:17" x14ac:dyDescent="0.2">
      <c r="B839" s="283" t="s">
        <v>115</v>
      </c>
      <c r="C839" s="284"/>
      <c r="D839" s="44"/>
      <c r="E839" s="118"/>
      <c r="F839" s="44"/>
      <c r="G839" s="118"/>
      <c r="H839" s="44"/>
      <c r="I839" s="118"/>
      <c r="J839" s="44"/>
      <c r="K839" s="118"/>
      <c r="L839" s="44"/>
      <c r="M839" s="118"/>
      <c r="N839" s="44"/>
      <c r="O839" s="118"/>
      <c r="P839" s="44"/>
      <c r="Q839" s="118"/>
    </row>
    <row r="840" spans="2:17" x14ac:dyDescent="0.2">
      <c r="B840" s="283" t="s">
        <v>120</v>
      </c>
      <c r="C840" s="284"/>
      <c r="D840" s="44"/>
      <c r="E840" s="118"/>
      <c r="F840" s="44"/>
      <c r="G840" s="118"/>
      <c r="H840" s="44"/>
      <c r="I840" s="118"/>
      <c r="J840" s="44"/>
      <c r="K840" s="118"/>
      <c r="L840" s="44"/>
      <c r="M840" s="118"/>
      <c r="N840" s="44"/>
      <c r="O840" s="118"/>
      <c r="P840" s="44"/>
      <c r="Q840" s="118"/>
    </row>
    <row r="841" spans="2:17" x14ac:dyDescent="0.2">
      <c r="B841" s="283" t="s">
        <v>121</v>
      </c>
      <c r="C841" s="284"/>
      <c r="D841" s="44"/>
      <c r="E841" s="118"/>
      <c r="F841" s="44"/>
      <c r="G841" s="118"/>
      <c r="H841" s="44"/>
      <c r="I841" s="118"/>
      <c r="J841" s="44"/>
      <c r="K841" s="118"/>
      <c r="L841" s="44"/>
      <c r="M841" s="118"/>
      <c r="N841" s="44"/>
      <c r="O841" s="118"/>
      <c r="P841" s="44"/>
      <c r="Q841" s="118"/>
    </row>
    <row r="842" spans="2:17" x14ac:dyDescent="0.2">
      <c r="B842" s="283" t="s">
        <v>122</v>
      </c>
      <c r="C842" s="284"/>
      <c r="D842" s="44"/>
      <c r="E842" s="118"/>
      <c r="F842" s="44"/>
      <c r="G842" s="118"/>
      <c r="H842" s="44"/>
      <c r="I842" s="118"/>
      <c r="J842" s="44"/>
      <c r="K842" s="118"/>
      <c r="L842" s="44"/>
      <c r="M842" s="118"/>
      <c r="N842" s="44"/>
      <c r="O842" s="118"/>
      <c r="P842" s="44"/>
      <c r="Q842" s="118"/>
    </row>
    <row r="843" spans="2:17" x14ac:dyDescent="0.2">
      <c r="B843" s="283" t="s">
        <v>116</v>
      </c>
      <c r="C843" s="284"/>
      <c r="D843" s="44"/>
      <c r="E843" s="118"/>
      <c r="F843" s="44"/>
      <c r="G843" s="118"/>
      <c r="H843" s="44"/>
      <c r="I843" s="118"/>
      <c r="J843" s="44"/>
      <c r="K843" s="118"/>
      <c r="L843" s="44"/>
      <c r="M843" s="118"/>
      <c r="N843" s="44"/>
      <c r="O843" s="118"/>
      <c r="P843" s="44"/>
      <c r="Q843" s="118"/>
    </row>
    <row r="844" spans="2:17" x14ac:dyDescent="0.2">
      <c r="B844" s="283" t="s">
        <v>117</v>
      </c>
      <c r="C844" s="284"/>
      <c r="D844" s="44"/>
      <c r="E844" s="118"/>
      <c r="F844" s="44"/>
      <c r="G844" s="118"/>
      <c r="H844" s="44"/>
      <c r="I844" s="118"/>
      <c r="J844" s="44"/>
      <c r="K844" s="118"/>
      <c r="L844" s="44"/>
      <c r="M844" s="118"/>
      <c r="N844" s="44"/>
      <c r="O844" s="118"/>
      <c r="P844" s="44"/>
      <c r="Q844" s="118"/>
    </row>
    <row r="845" spans="2:17" x14ac:dyDescent="0.2">
      <c r="B845" s="283" t="s">
        <v>124</v>
      </c>
      <c r="C845" s="284"/>
      <c r="D845" s="44"/>
      <c r="E845" s="118"/>
      <c r="F845" s="44"/>
      <c r="G845" s="118"/>
      <c r="H845" s="44"/>
      <c r="I845" s="118"/>
      <c r="J845" s="44"/>
      <c r="K845" s="118"/>
      <c r="L845" s="44"/>
      <c r="M845" s="118"/>
      <c r="N845" s="44"/>
      <c r="O845" s="118"/>
      <c r="P845" s="44"/>
      <c r="Q845" s="118"/>
    </row>
    <row r="846" spans="2:17" x14ac:dyDescent="0.2">
      <c r="B846" s="283" t="s">
        <v>153</v>
      </c>
      <c r="C846" s="284"/>
      <c r="D846" s="44"/>
      <c r="E846" s="118"/>
      <c r="F846" s="44"/>
      <c r="G846" s="118"/>
      <c r="H846" s="44"/>
      <c r="I846" s="118"/>
      <c r="J846" s="44"/>
      <c r="K846" s="118"/>
      <c r="L846" s="44"/>
      <c r="M846" s="118"/>
      <c r="N846" s="44"/>
      <c r="O846" s="118"/>
      <c r="P846" s="44"/>
      <c r="Q846" s="118"/>
    </row>
    <row r="847" spans="2:17" x14ac:dyDescent="0.2">
      <c r="B847" s="283" t="s">
        <v>118</v>
      </c>
      <c r="C847" s="284"/>
      <c r="D847" s="44"/>
      <c r="E847" s="118"/>
      <c r="F847" s="44"/>
      <c r="G847" s="118"/>
      <c r="H847" s="44"/>
      <c r="I847" s="118"/>
      <c r="J847" s="44"/>
      <c r="K847" s="118"/>
      <c r="L847" s="44"/>
      <c r="M847" s="118"/>
      <c r="N847" s="44"/>
      <c r="O847" s="118"/>
      <c r="P847" s="44"/>
      <c r="Q847" s="118"/>
    </row>
    <row r="848" spans="2:17" x14ac:dyDescent="0.2">
      <c r="B848" s="283" t="s">
        <v>119</v>
      </c>
      <c r="C848" s="284"/>
      <c r="D848" s="44"/>
      <c r="E848" s="118"/>
      <c r="F848" s="44"/>
      <c r="G848" s="118"/>
      <c r="H848" s="44"/>
      <c r="I848" s="118"/>
      <c r="J848" s="44"/>
      <c r="K848" s="118"/>
      <c r="L848" s="44"/>
      <c r="M848" s="118"/>
      <c r="N848" s="44"/>
      <c r="O848" s="118"/>
      <c r="P848" s="44"/>
      <c r="Q848" s="118"/>
    </row>
    <row r="849" spans="2:18" x14ac:dyDescent="0.2">
      <c r="B849" s="283" t="s">
        <v>123</v>
      </c>
      <c r="C849" s="284"/>
      <c r="D849" s="44"/>
      <c r="E849" s="118"/>
      <c r="F849" s="115"/>
      <c r="G849" s="118"/>
      <c r="H849" s="44"/>
      <c r="I849" s="118"/>
      <c r="J849" s="44"/>
      <c r="K849" s="118"/>
      <c r="L849" s="44"/>
      <c r="M849" s="118"/>
      <c r="N849" s="44"/>
      <c r="O849" s="118"/>
      <c r="P849" s="44"/>
      <c r="Q849" s="118"/>
    </row>
    <row r="850" spans="2:18" x14ac:dyDescent="0.2">
      <c r="B850" s="283" t="s">
        <v>126</v>
      </c>
      <c r="C850" s="284"/>
      <c r="D850" s="44"/>
      <c r="E850" s="118"/>
      <c r="F850" s="44"/>
      <c r="G850" s="118"/>
      <c r="H850" s="44"/>
      <c r="I850" s="118"/>
      <c r="J850" s="44"/>
      <c r="K850" s="118"/>
      <c r="L850" s="44"/>
      <c r="M850" s="118"/>
      <c r="N850" s="44"/>
      <c r="O850" s="118"/>
      <c r="P850" s="44"/>
      <c r="Q850" s="118"/>
    </row>
    <row r="851" spans="2:18" ht="13.8" thickBot="1" x14ac:dyDescent="0.25">
      <c r="B851" s="281" t="s">
        <v>125</v>
      </c>
      <c r="C851" s="282"/>
      <c r="D851" s="49"/>
      <c r="E851" s="119"/>
      <c r="F851" s="49"/>
      <c r="G851" s="119"/>
      <c r="H851" s="49"/>
      <c r="I851" s="119"/>
      <c r="J851" s="49"/>
      <c r="K851" s="119"/>
      <c r="L851" s="49"/>
      <c r="M851" s="119"/>
      <c r="N851" s="49"/>
      <c r="O851" s="119"/>
      <c r="P851" s="49"/>
      <c r="Q851" s="119"/>
    </row>
    <row r="852" spans="2:18" ht="13.8" thickBot="1" x14ac:dyDescent="0.25"/>
    <row r="853" spans="2:18" ht="13.8" thickBot="1" x14ac:dyDescent="0.25">
      <c r="B853" s="285" t="s">
        <v>128</v>
      </c>
      <c r="C853" s="286"/>
      <c r="D853" s="299">
        <v>162</v>
      </c>
      <c r="E853" s="299"/>
      <c r="F853" s="299">
        <v>163</v>
      </c>
      <c r="G853" s="299"/>
      <c r="H853" s="299">
        <v>164</v>
      </c>
      <c r="I853" s="299"/>
      <c r="J853" s="297">
        <v>165</v>
      </c>
      <c r="K853" s="298"/>
      <c r="L853" s="299">
        <v>166</v>
      </c>
      <c r="M853" s="299"/>
      <c r="N853" s="299">
        <v>167</v>
      </c>
      <c r="O853" s="299"/>
      <c r="P853" s="299">
        <v>168</v>
      </c>
      <c r="Q853" s="299"/>
    </row>
    <row r="854" spans="2:18" ht="13.8" thickBot="1" x14ac:dyDescent="0.25">
      <c r="B854" s="291" t="s">
        <v>132</v>
      </c>
      <c r="C854" s="292"/>
      <c r="D854" s="297"/>
      <c r="E854" s="298"/>
      <c r="F854" s="297"/>
      <c r="G854" s="298"/>
      <c r="H854" s="297"/>
      <c r="I854" s="298"/>
      <c r="J854" s="297"/>
      <c r="K854" s="298"/>
      <c r="L854" s="297"/>
      <c r="M854" s="298"/>
      <c r="N854" s="297"/>
      <c r="O854" s="298"/>
      <c r="P854" s="297"/>
      <c r="Q854" s="298"/>
    </row>
    <row r="855" spans="2:18" ht="13.8" thickBot="1" x14ac:dyDescent="0.25">
      <c r="B855" s="293" t="s">
        <v>152</v>
      </c>
      <c r="C855" s="294"/>
      <c r="D855" s="295"/>
      <c r="E855" s="296"/>
      <c r="F855" s="295"/>
      <c r="G855" s="296"/>
      <c r="H855" s="295"/>
      <c r="I855" s="296"/>
      <c r="J855" s="295"/>
      <c r="K855" s="296"/>
      <c r="L855" s="295"/>
      <c r="M855" s="296"/>
      <c r="N855" s="295"/>
      <c r="O855" s="296"/>
      <c r="P855" s="295"/>
      <c r="Q855" s="296"/>
    </row>
    <row r="856" spans="2:18" ht="13.8" thickBot="1" x14ac:dyDescent="0.25">
      <c r="B856" s="291" t="s">
        <v>131</v>
      </c>
      <c r="C856" s="292"/>
      <c r="D856" s="295"/>
      <c r="E856" s="296"/>
      <c r="F856" s="295"/>
      <c r="G856" s="296"/>
      <c r="H856" s="295"/>
      <c r="I856" s="296"/>
      <c r="J856" s="295"/>
      <c r="K856" s="296"/>
      <c r="L856" s="295"/>
      <c r="M856" s="296"/>
      <c r="N856" s="295"/>
      <c r="O856" s="296"/>
      <c r="P856" s="295"/>
      <c r="Q856" s="296"/>
    </row>
    <row r="857" spans="2:18" ht="13.8" thickBot="1" x14ac:dyDescent="0.25">
      <c r="B857" s="293" t="s">
        <v>274</v>
      </c>
      <c r="C857" s="294"/>
      <c r="D857" s="289"/>
      <c r="E857" s="290"/>
      <c r="F857" s="289"/>
      <c r="G857" s="290"/>
      <c r="H857" s="289"/>
      <c r="I857" s="290"/>
      <c r="J857" s="289"/>
      <c r="K857" s="290"/>
      <c r="L857" s="289"/>
      <c r="M857" s="290"/>
      <c r="N857" s="289"/>
      <c r="O857" s="290"/>
      <c r="P857" s="289"/>
      <c r="Q857" s="290"/>
      <c r="R857" s="45"/>
    </row>
    <row r="858" spans="2:18" ht="13.8" thickBot="1" x14ac:dyDescent="0.25">
      <c r="B858" s="291" t="s">
        <v>133</v>
      </c>
      <c r="C858" s="292"/>
      <c r="D858" s="295"/>
      <c r="E858" s="296"/>
      <c r="F858" s="295"/>
      <c r="G858" s="296"/>
      <c r="H858" s="295"/>
      <c r="I858" s="296"/>
      <c r="J858" s="295"/>
      <c r="K858" s="296"/>
      <c r="L858" s="295"/>
      <c r="M858" s="296"/>
      <c r="N858" s="295"/>
      <c r="O858" s="296"/>
      <c r="P858" s="295"/>
      <c r="Q858" s="296"/>
    </row>
    <row r="859" spans="2:18" ht="13.8" thickBot="1" x14ac:dyDescent="0.25">
      <c r="B859" s="293" t="s">
        <v>275</v>
      </c>
      <c r="C859" s="294"/>
      <c r="D859" s="289"/>
      <c r="E859" s="290"/>
      <c r="F859" s="289"/>
      <c r="G859" s="290"/>
      <c r="H859" s="289"/>
      <c r="I859" s="290"/>
      <c r="J859" s="289"/>
      <c r="K859" s="290"/>
      <c r="L859" s="289"/>
      <c r="M859" s="290"/>
      <c r="N859" s="289"/>
      <c r="O859" s="290"/>
      <c r="P859" s="289"/>
      <c r="Q859" s="290"/>
      <c r="R859" s="45"/>
    </row>
    <row r="860" spans="2:18" ht="13.8" thickBot="1" x14ac:dyDescent="0.25">
      <c r="B860" s="293" t="s">
        <v>279</v>
      </c>
      <c r="C860" s="294"/>
      <c r="D860" s="289"/>
      <c r="E860" s="290"/>
      <c r="F860" s="289"/>
      <c r="G860" s="290"/>
      <c r="H860" s="289"/>
      <c r="I860" s="290"/>
      <c r="J860" s="289"/>
      <c r="K860" s="290"/>
      <c r="L860" s="289"/>
      <c r="M860" s="290"/>
      <c r="N860" s="289"/>
      <c r="O860" s="290"/>
      <c r="P860" s="289"/>
      <c r="Q860" s="290"/>
      <c r="R860" s="45"/>
    </row>
    <row r="861" spans="2:18" ht="13.8" thickBot="1" x14ac:dyDescent="0.25">
      <c r="B861" s="291" t="s">
        <v>231</v>
      </c>
      <c r="C861" s="292"/>
      <c r="D861" s="289"/>
      <c r="E861" s="290"/>
      <c r="F861" s="289"/>
      <c r="G861" s="290"/>
      <c r="H861" s="289"/>
      <c r="I861" s="290"/>
      <c r="J861" s="289"/>
      <c r="K861" s="290"/>
      <c r="L861" s="289"/>
      <c r="M861" s="290"/>
      <c r="N861" s="289"/>
      <c r="O861" s="290"/>
      <c r="P861" s="289"/>
      <c r="Q861" s="290"/>
      <c r="R861" s="45"/>
    </row>
    <row r="862" spans="2:18" ht="13.8" thickBot="1" x14ac:dyDescent="0.25">
      <c r="B862" s="285"/>
      <c r="C862" s="286"/>
      <c r="D862" s="46" t="s">
        <v>129</v>
      </c>
      <c r="E862" s="47" t="s">
        <v>127</v>
      </c>
      <c r="F862" s="46" t="s">
        <v>129</v>
      </c>
      <c r="G862" s="47" t="s">
        <v>127</v>
      </c>
      <c r="H862" s="46" t="s">
        <v>129</v>
      </c>
      <c r="I862" s="47" t="s">
        <v>127</v>
      </c>
      <c r="J862" s="46" t="s">
        <v>129</v>
      </c>
      <c r="K862" s="47" t="s">
        <v>127</v>
      </c>
      <c r="L862" s="46" t="s">
        <v>129</v>
      </c>
      <c r="M862" s="47" t="s">
        <v>127</v>
      </c>
      <c r="N862" s="46" t="s">
        <v>129</v>
      </c>
      <c r="O862" s="47" t="s">
        <v>127</v>
      </c>
      <c r="P862" s="46" t="s">
        <v>129</v>
      </c>
      <c r="Q862" s="48" t="s">
        <v>127</v>
      </c>
    </row>
    <row r="863" spans="2:18" x14ac:dyDescent="0.2">
      <c r="B863" s="287" t="s">
        <v>104</v>
      </c>
      <c r="C863" s="288"/>
      <c r="D863" s="114"/>
      <c r="E863" s="117"/>
      <c r="F863" s="114"/>
      <c r="G863" s="117"/>
      <c r="H863" s="114"/>
      <c r="I863" s="117"/>
      <c r="J863" s="114"/>
      <c r="K863" s="117"/>
      <c r="L863" s="114"/>
      <c r="M863" s="117"/>
      <c r="N863" s="114"/>
      <c r="O863" s="117"/>
      <c r="P863" s="114"/>
      <c r="Q863" s="117"/>
    </row>
    <row r="864" spans="2:18" x14ac:dyDescent="0.2">
      <c r="B864" s="283" t="s">
        <v>105</v>
      </c>
      <c r="C864" s="284"/>
      <c r="D864" s="44"/>
      <c r="E864" s="118"/>
      <c r="F864" s="44"/>
      <c r="G864" s="118"/>
      <c r="H864" s="44"/>
      <c r="I864" s="118"/>
      <c r="J864" s="44"/>
      <c r="K864" s="118"/>
      <c r="L864" s="44"/>
      <c r="M864" s="118"/>
      <c r="N864" s="44"/>
      <c r="O864" s="118"/>
      <c r="P864" s="44"/>
      <c r="Q864" s="118"/>
    </row>
    <row r="865" spans="2:17" x14ac:dyDescent="0.2">
      <c r="B865" s="283" t="s">
        <v>110</v>
      </c>
      <c r="C865" s="284"/>
      <c r="D865" s="44"/>
      <c r="E865" s="118"/>
      <c r="F865" s="44"/>
      <c r="G865" s="118"/>
      <c r="H865" s="44"/>
      <c r="I865" s="118"/>
      <c r="J865" s="44"/>
      <c r="K865" s="118"/>
      <c r="L865" s="44"/>
      <c r="M865" s="118"/>
      <c r="N865" s="44"/>
      <c r="O865" s="118"/>
      <c r="P865" s="44"/>
      <c r="Q865" s="118"/>
    </row>
    <row r="866" spans="2:17" x14ac:dyDescent="0.2">
      <c r="B866" s="283" t="s">
        <v>111</v>
      </c>
      <c r="C866" s="284"/>
      <c r="D866" s="44"/>
      <c r="E866" s="118"/>
      <c r="F866" s="44"/>
      <c r="G866" s="118"/>
      <c r="H866" s="44"/>
      <c r="I866" s="118"/>
      <c r="J866" s="44"/>
      <c r="K866" s="118"/>
      <c r="L866" s="44"/>
      <c r="M866" s="118"/>
      <c r="N866" s="44"/>
      <c r="O866" s="118"/>
      <c r="P866" s="44"/>
      <c r="Q866" s="118"/>
    </row>
    <row r="867" spans="2:17" x14ac:dyDescent="0.2">
      <c r="B867" s="283" t="s">
        <v>106</v>
      </c>
      <c r="C867" s="284"/>
      <c r="D867" s="44"/>
      <c r="E867" s="118"/>
      <c r="F867" s="44"/>
      <c r="G867" s="118"/>
      <c r="H867" s="44"/>
      <c r="I867" s="118"/>
      <c r="J867" s="44"/>
      <c r="K867" s="118"/>
      <c r="L867" s="44"/>
      <c r="M867" s="118"/>
      <c r="N867" s="44"/>
      <c r="O867" s="118"/>
      <c r="P867" s="44"/>
      <c r="Q867" s="118"/>
    </row>
    <row r="868" spans="2:17" x14ac:dyDescent="0.2">
      <c r="B868" s="283" t="s">
        <v>112</v>
      </c>
      <c r="C868" s="284"/>
      <c r="D868" s="44"/>
      <c r="E868" s="118"/>
      <c r="F868" s="44"/>
      <c r="G868" s="118"/>
      <c r="H868" s="44"/>
      <c r="I868" s="118"/>
      <c r="J868" s="44"/>
      <c r="K868" s="118"/>
      <c r="L868" s="44"/>
      <c r="M868" s="118"/>
      <c r="N868" s="44"/>
      <c r="O868" s="118"/>
      <c r="P868" s="44"/>
      <c r="Q868" s="118"/>
    </row>
    <row r="869" spans="2:17" x14ac:dyDescent="0.2">
      <c r="B869" s="283" t="s">
        <v>107</v>
      </c>
      <c r="C869" s="284"/>
      <c r="D869" s="44"/>
      <c r="E869" s="118"/>
      <c r="F869" s="44"/>
      <c r="G869" s="118"/>
      <c r="H869" s="44"/>
      <c r="I869" s="118"/>
      <c r="J869" s="44"/>
      <c r="K869" s="118"/>
      <c r="L869" s="44"/>
      <c r="M869" s="118"/>
      <c r="N869" s="44"/>
      <c r="O869" s="118"/>
      <c r="P869" s="44"/>
      <c r="Q869" s="118"/>
    </row>
    <row r="870" spans="2:17" x14ac:dyDescent="0.2">
      <c r="B870" s="283" t="s">
        <v>108</v>
      </c>
      <c r="C870" s="284"/>
      <c r="D870" s="44"/>
      <c r="E870" s="118"/>
      <c r="F870" s="44"/>
      <c r="G870" s="118"/>
      <c r="H870" s="44"/>
      <c r="I870" s="118"/>
      <c r="J870" s="44"/>
      <c r="K870" s="118"/>
      <c r="L870" s="44"/>
      <c r="M870" s="118"/>
      <c r="N870" s="44"/>
      <c r="O870" s="118"/>
      <c r="P870" s="44"/>
      <c r="Q870" s="118"/>
    </row>
    <row r="871" spans="2:17" x14ac:dyDescent="0.2">
      <c r="B871" s="283" t="s">
        <v>113</v>
      </c>
      <c r="C871" s="284"/>
      <c r="D871" s="44"/>
      <c r="E871" s="118"/>
      <c r="F871" s="44"/>
      <c r="G871" s="118"/>
      <c r="H871" s="44"/>
      <c r="I871" s="118"/>
      <c r="J871" s="44"/>
      <c r="K871" s="118"/>
      <c r="L871" s="44"/>
      <c r="M871" s="118"/>
      <c r="N871" s="44"/>
      <c r="O871" s="118"/>
      <c r="P871" s="44"/>
      <c r="Q871" s="118"/>
    </row>
    <row r="872" spans="2:17" x14ac:dyDescent="0.2">
      <c r="B872" s="283" t="s">
        <v>109</v>
      </c>
      <c r="C872" s="284"/>
      <c r="D872" s="44"/>
      <c r="E872" s="118"/>
      <c r="F872" s="44"/>
      <c r="G872" s="118"/>
      <c r="H872" s="44"/>
      <c r="I872" s="118"/>
      <c r="J872" s="44"/>
      <c r="K872" s="118"/>
      <c r="L872" s="44"/>
      <c r="M872" s="118"/>
      <c r="N872" s="44"/>
      <c r="O872" s="118"/>
      <c r="P872" s="44"/>
      <c r="Q872" s="118"/>
    </row>
    <row r="873" spans="2:17" x14ac:dyDescent="0.2">
      <c r="B873" s="283" t="s">
        <v>114</v>
      </c>
      <c r="C873" s="284"/>
      <c r="D873" s="44"/>
      <c r="E873" s="118"/>
      <c r="F873" s="44"/>
      <c r="G873" s="118"/>
      <c r="H873" s="44"/>
      <c r="I873" s="118"/>
      <c r="J873" s="44"/>
      <c r="K873" s="118"/>
      <c r="L873" s="44"/>
      <c r="M873" s="118"/>
      <c r="N873" s="44"/>
      <c r="O873" s="118"/>
      <c r="P873" s="44"/>
      <c r="Q873" s="118"/>
    </row>
    <row r="874" spans="2:17" x14ac:dyDescent="0.2">
      <c r="B874" s="283" t="s">
        <v>115</v>
      </c>
      <c r="C874" s="284"/>
      <c r="D874" s="44"/>
      <c r="E874" s="118"/>
      <c r="F874" s="44"/>
      <c r="G874" s="118"/>
      <c r="H874" s="44"/>
      <c r="I874" s="118"/>
      <c r="J874" s="44"/>
      <c r="K874" s="118"/>
      <c r="L874" s="44"/>
      <c r="M874" s="118"/>
      <c r="N874" s="44"/>
      <c r="O874" s="118"/>
      <c r="P874" s="44"/>
      <c r="Q874" s="118"/>
    </row>
    <row r="875" spans="2:17" x14ac:dyDescent="0.2">
      <c r="B875" s="283" t="s">
        <v>120</v>
      </c>
      <c r="C875" s="284"/>
      <c r="D875" s="44"/>
      <c r="E875" s="118"/>
      <c r="F875" s="44"/>
      <c r="G875" s="118"/>
      <c r="H875" s="44"/>
      <c r="I875" s="118"/>
      <c r="J875" s="44"/>
      <c r="K875" s="118"/>
      <c r="L875" s="44"/>
      <c r="M875" s="118"/>
      <c r="N875" s="44"/>
      <c r="O875" s="118"/>
      <c r="P875" s="44"/>
      <c r="Q875" s="118"/>
    </row>
    <row r="876" spans="2:17" x14ac:dyDescent="0.2">
      <c r="B876" s="283" t="s">
        <v>121</v>
      </c>
      <c r="C876" s="284"/>
      <c r="D876" s="44"/>
      <c r="E876" s="118"/>
      <c r="F876" s="44"/>
      <c r="G876" s="118"/>
      <c r="H876" s="44"/>
      <c r="I876" s="118"/>
      <c r="J876" s="44"/>
      <c r="K876" s="118"/>
      <c r="L876" s="44"/>
      <c r="M876" s="118"/>
      <c r="N876" s="44"/>
      <c r="O876" s="118"/>
      <c r="P876" s="44"/>
      <c r="Q876" s="118"/>
    </row>
    <row r="877" spans="2:17" x14ac:dyDescent="0.2">
      <c r="B877" s="283" t="s">
        <v>122</v>
      </c>
      <c r="C877" s="284"/>
      <c r="D877" s="44"/>
      <c r="E877" s="118"/>
      <c r="F877" s="44"/>
      <c r="G877" s="118"/>
      <c r="H877" s="44"/>
      <c r="I877" s="118"/>
      <c r="J877" s="44"/>
      <c r="K877" s="118"/>
      <c r="L877" s="44"/>
      <c r="M877" s="118"/>
      <c r="N877" s="44"/>
      <c r="O877" s="118"/>
      <c r="P877" s="44"/>
      <c r="Q877" s="118"/>
    </row>
    <row r="878" spans="2:17" x14ac:dyDescent="0.2">
      <c r="B878" s="283" t="s">
        <v>116</v>
      </c>
      <c r="C878" s="284"/>
      <c r="D878" s="44"/>
      <c r="E878" s="118"/>
      <c r="F878" s="44"/>
      <c r="G878" s="118"/>
      <c r="H878" s="44"/>
      <c r="I878" s="118"/>
      <c r="J878" s="44"/>
      <c r="K878" s="118"/>
      <c r="L878" s="44"/>
      <c r="M878" s="118"/>
      <c r="N878" s="44"/>
      <c r="O878" s="118"/>
      <c r="P878" s="44"/>
      <c r="Q878" s="118"/>
    </row>
    <row r="879" spans="2:17" x14ac:dyDescent="0.2">
      <c r="B879" s="283" t="s">
        <v>117</v>
      </c>
      <c r="C879" s="284"/>
      <c r="D879" s="44"/>
      <c r="E879" s="118"/>
      <c r="F879" s="44"/>
      <c r="G879" s="118"/>
      <c r="H879" s="44"/>
      <c r="I879" s="118"/>
      <c r="J879" s="44"/>
      <c r="K879" s="118"/>
      <c r="L879" s="44"/>
      <c r="M879" s="118"/>
      <c r="N879" s="44"/>
      <c r="O879" s="118"/>
      <c r="P879" s="44"/>
      <c r="Q879" s="118"/>
    </row>
    <row r="880" spans="2:17" x14ac:dyDescent="0.2">
      <c r="B880" s="283" t="s">
        <v>124</v>
      </c>
      <c r="C880" s="284"/>
      <c r="D880" s="44"/>
      <c r="E880" s="118"/>
      <c r="F880" s="44"/>
      <c r="G880" s="118"/>
      <c r="H880" s="44"/>
      <c r="I880" s="118"/>
      <c r="J880" s="44"/>
      <c r="K880" s="118"/>
      <c r="L880" s="44"/>
      <c r="M880" s="118"/>
      <c r="N880" s="44"/>
      <c r="O880" s="118"/>
      <c r="P880" s="44"/>
      <c r="Q880" s="118"/>
    </row>
    <row r="881" spans="2:18" x14ac:dyDescent="0.2">
      <c r="B881" s="283" t="s">
        <v>153</v>
      </c>
      <c r="C881" s="284"/>
      <c r="D881" s="44"/>
      <c r="E881" s="118"/>
      <c r="F881" s="44"/>
      <c r="G881" s="118"/>
      <c r="H881" s="44"/>
      <c r="I881" s="118"/>
      <c r="J881" s="44"/>
      <c r="K881" s="118"/>
      <c r="L881" s="44"/>
      <c r="M881" s="118"/>
      <c r="N881" s="44"/>
      <c r="O881" s="118"/>
      <c r="P881" s="44"/>
      <c r="Q881" s="118"/>
    </row>
    <row r="882" spans="2:18" x14ac:dyDescent="0.2">
      <c r="B882" s="283" t="s">
        <v>118</v>
      </c>
      <c r="C882" s="284"/>
      <c r="D882" s="44"/>
      <c r="E882" s="118"/>
      <c r="F882" s="44"/>
      <c r="G882" s="118"/>
      <c r="H882" s="44"/>
      <c r="I882" s="118"/>
      <c r="J882" s="44"/>
      <c r="K882" s="118"/>
      <c r="L882" s="44"/>
      <c r="M882" s="118"/>
      <c r="N882" s="44"/>
      <c r="O882" s="118"/>
      <c r="P882" s="44"/>
      <c r="Q882" s="118"/>
    </row>
    <row r="883" spans="2:18" x14ac:dyDescent="0.2">
      <c r="B883" s="283" t="s">
        <v>119</v>
      </c>
      <c r="C883" s="284"/>
      <c r="D883" s="44"/>
      <c r="E883" s="118"/>
      <c r="F883" s="44"/>
      <c r="G883" s="118"/>
      <c r="H883" s="44"/>
      <c r="I883" s="118"/>
      <c r="J883" s="44"/>
      <c r="K883" s="118"/>
      <c r="L883" s="44"/>
      <c r="M883" s="118"/>
      <c r="N883" s="44"/>
      <c r="O883" s="118"/>
      <c r="P883" s="44"/>
      <c r="Q883" s="118"/>
    </row>
    <row r="884" spans="2:18" x14ac:dyDescent="0.2">
      <c r="B884" s="283" t="s">
        <v>123</v>
      </c>
      <c r="C884" s="284"/>
      <c r="D884" s="44"/>
      <c r="E884" s="118"/>
      <c r="F884" s="115"/>
      <c r="G884" s="118"/>
      <c r="H884" s="44"/>
      <c r="I884" s="118"/>
      <c r="J884" s="44"/>
      <c r="K884" s="118"/>
      <c r="L884" s="44"/>
      <c r="M884" s="118"/>
      <c r="N884" s="44"/>
      <c r="O884" s="118"/>
      <c r="P884" s="44"/>
      <c r="Q884" s="118"/>
    </row>
    <row r="885" spans="2:18" x14ac:dyDescent="0.2">
      <c r="B885" s="283" t="s">
        <v>126</v>
      </c>
      <c r="C885" s="284"/>
      <c r="D885" s="44"/>
      <c r="E885" s="118"/>
      <c r="F885" s="44"/>
      <c r="G885" s="118"/>
      <c r="H885" s="44"/>
      <c r="I885" s="118"/>
      <c r="J885" s="44"/>
      <c r="K885" s="118"/>
      <c r="L885" s="44"/>
      <c r="M885" s="118"/>
      <c r="N885" s="44"/>
      <c r="O885" s="118"/>
      <c r="P885" s="44"/>
      <c r="Q885" s="118"/>
    </row>
    <row r="886" spans="2:18" ht="13.8" thickBot="1" x14ac:dyDescent="0.25">
      <c r="B886" s="281" t="s">
        <v>125</v>
      </c>
      <c r="C886" s="282"/>
      <c r="D886" s="49"/>
      <c r="E886" s="119"/>
      <c r="F886" s="49"/>
      <c r="G886" s="119"/>
      <c r="H886" s="49"/>
      <c r="I886" s="119"/>
      <c r="J886" s="49"/>
      <c r="K886" s="119"/>
      <c r="L886" s="49"/>
      <c r="M886" s="119"/>
      <c r="N886" s="49"/>
      <c r="O886" s="119"/>
      <c r="P886" s="49"/>
      <c r="Q886" s="119"/>
    </row>
    <row r="887" spans="2:18" ht="13.8" thickBot="1" x14ac:dyDescent="0.25"/>
    <row r="888" spans="2:18" ht="13.8" thickBot="1" x14ac:dyDescent="0.25">
      <c r="B888" s="285" t="s">
        <v>128</v>
      </c>
      <c r="C888" s="286"/>
      <c r="D888" s="299">
        <v>169</v>
      </c>
      <c r="E888" s="299"/>
      <c r="F888" s="299">
        <v>170</v>
      </c>
      <c r="G888" s="299"/>
      <c r="H888" s="299">
        <v>171</v>
      </c>
      <c r="I888" s="299"/>
      <c r="J888" s="297">
        <v>172</v>
      </c>
      <c r="K888" s="298"/>
      <c r="L888" s="299">
        <v>173</v>
      </c>
      <c r="M888" s="299"/>
      <c r="N888" s="299">
        <v>174</v>
      </c>
      <c r="O888" s="299"/>
      <c r="P888" s="299">
        <v>175</v>
      </c>
      <c r="Q888" s="299"/>
    </row>
    <row r="889" spans="2:18" ht="13.8" thickBot="1" x14ac:dyDescent="0.25">
      <c r="B889" s="291" t="s">
        <v>132</v>
      </c>
      <c r="C889" s="292"/>
      <c r="D889" s="297"/>
      <c r="E889" s="298"/>
      <c r="F889" s="297"/>
      <c r="G889" s="298"/>
      <c r="H889" s="297"/>
      <c r="I889" s="298"/>
      <c r="J889" s="297"/>
      <c r="K889" s="298"/>
      <c r="L889" s="297"/>
      <c r="M889" s="298"/>
      <c r="N889" s="297"/>
      <c r="O889" s="298"/>
      <c r="P889" s="297"/>
      <c r="Q889" s="298"/>
    </row>
    <row r="890" spans="2:18" ht="13.8" thickBot="1" x14ac:dyDescent="0.25">
      <c r="B890" s="293" t="s">
        <v>152</v>
      </c>
      <c r="C890" s="294"/>
      <c r="D890" s="295"/>
      <c r="E890" s="296"/>
      <c r="F890" s="295"/>
      <c r="G890" s="296"/>
      <c r="H890" s="295"/>
      <c r="I890" s="296"/>
      <c r="J890" s="295"/>
      <c r="K890" s="296"/>
      <c r="L890" s="295"/>
      <c r="M890" s="296"/>
      <c r="N890" s="295"/>
      <c r="O890" s="296"/>
      <c r="P890" s="295"/>
      <c r="Q890" s="296"/>
    </row>
    <row r="891" spans="2:18" ht="13.8" thickBot="1" x14ac:dyDescent="0.25">
      <c r="B891" s="291" t="s">
        <v>131</v>
      </c>
      <c r="C891" s="292"/>
      <c r="D891" s="295"/>
      <c r="E891" s="296"/>
      <c r="F891" s="295"/>
      <c r="G891" s="296"/>
      <c r="H891" s="295"/>
      <c r="I891" s="296"/>
      <c r="J891" s="295"/>
      <c r="K891" s="296"/>
      <c r="L891" s="295"/>
      <c r="M891" s="296"/>
      <c r="N891" s="295"/>
      <c r="O891" s="296"/>
      <c r="P891" s="295"/>
      <c r="Q891" s="296"/>
    </row>
    <row r="892" spans="2:18" ht="13.8" thickBot="1" x14ac:dyDescent="0.25">
      <c r="B892" s="293" t="s">
        <v>274</v>
      </c>
      <c r="C892" s="294"/>
      <c r="D892" s="289"/>
      <c r="E892" s="290"/>
      <c r="F892" s="289"/>
      <c r="G892" s="290"/>
      <c r="H892" s="289"/>
      <c r="I892" s="290"/>
      <c r="J892" s="289"/>
      <c r="K892" s="290"/>
      <c r="L892" s="289"/>
      <c r="M892" s="290"/>
      <c r="N892" s="289"/>
      <c r="O892" s="290"/>
      <c r="P892" s="289"/>
      <c r="Q892" s="290"/>
      <c r="R892" s="45"/>
    </row>
    <row r="893" spans="2:18" ht="13.8" thickBot="1" x14ac:dyDescent="0.25">
      <c r="B893" s="291" t="s">
        <v>133</v>
      </c>
      <c r="C893" s="292"/>
      <c r="D893" s="295"/>
      <c r="E893" s="296"/>
      <c r="F893" s="295"/>
      <c r="G893" s="296"/>
      <c r="H893" s="295"/>
      <c r="I893" s="296"/>
      <c r="J893" s="295"/>
      <c r="K893" s="296"/>
      <c r="L893" s="295"/>
      <c r="M893" s="296"/>
      <c r="N893" s="295"/>
      <c r="O893" s="296"/>
      <c r="P893" s="295"/>
      <c r="Q893" s="296"/>
    </row>
    <row r="894" spans="2:18" ht="13.8" thickBot="1" x14ac:dyDescent="0.25">
      <c r="B894" s="293" t="s">
        <v>275</v>
      </c>
      <c r="C894" s="294"/>
      <c r="D894" s="289"/>
      <c r="E894" s="290"/>
      <c r="F894" s="289"/>
      <c r="G894" s="290"/>
      <c r="H894" s="289"/>
      <c r="I894" s="290"/>
      <c r="J894" s="289"/>
      <c r="K894" s="290"/>
      <c r="L894" s="289"/>
      <c r="M894" s="290"/>
      <c r="N894" s="289"/>
      <c r="O894" s="290"/>
      <c r="P894" s="289"/>
      <c r="Q894" s="290"/>
      <c r="R894" s="45"/>
    </row>
    <row r="895" spans="2:18" ht="13.8" thickBot="1" x14ac:dyDescent="0.25">
      <c r="B895" s="293" t="s">
        <v>279</v>
      </c>
      <c r="C895" s="294"/>
      <c r="D895" s="289"/>
      <c r="E895" s="290"/>
      <c r="F895" s="289"/>
      <c r="G895" s="290"/>
      <c r="H895" s="289"/>
      <c r="I895" s="290"/>
      <c r="J895" s="289"/>
      <c r="K895" s="290"/>
      <c r="L895" s="289"/>
      <c r="M895" s="290"/>
      <c r="N895" s="289"/>
      <c r="O895" s="290"/>
      <c r="P895" s="289"/>
      <c r="Q895" s="290"/>
      <c r="R895" s="45"/>
    </row>
    <row r="896" spans="2:18" ht="13.8" thickBot="1" x14ac:dyDescent="0.25">
      <c r="B896" s="291" t="s">
        <v>231</v>
      </c>
      <c r="C896" s="292"/>
      <c r="D896" s="289"/>
      <c r="E896" s="290"/>
      <c r="F896" s="289"/>
      <c r="G896" s="290"/>
      <c r="H896" s="289"/>
      <c r="I896" s="290"/>
      <c r="J896" s="289"/>
      <c r="K896" s="290"/>
      <c r="L896" s="289"/>
      <c r="M896" s="290"/>
      <c r="N896" s="289"/>
      <c r="O896" s="290"/>
      <c r="P896" s="289"/>
      <c r="Q896" s="290"/>
      <c r="R896" s="45"/>
    </row>
    <row r="897" spans="2:17" ht="13.8" thickBot="1" x14ac:dyDescent="0.25">
      <c r="B897" s="285"/>
      <c r="C897" s="286"/>
      <c r="D897" s="46" t="s">
        <v>129</v>
      </c>
      <c r="E897" s="47" t="s">
        <v>127</v>
      </c>
      <c r="F897" s="46" t="s">
        <v>129</v>
      </c>
      <c r="G897" s="47" t="s">
        <v>127</v>
      </c>
      <c r="H897" s="46" t="s">
        <v>129</v>
      </c>
      <c r="I897" s="47" t="s">
        <v>127</v>
      </c>
      <c r="J897" s="46" t="s">
        <v>129</v>
      </c>
      <c r="K897" s="47" t="s">
        <v>127</v>
      </c>
      <c r="L897" s="46" t="s">
        <v>129</v>
      </c>
      <c r="M897" s="47" t="s">
        <v>127</v>
      </c>
      <c r="N897" s="46" t="s">
        <v>129</v>
      </c>
      <c r="O897" s="47" t="s">
        <v>127</v>
      </c>
      <c r="P897" s="46" t="s">
        <v>129</v>
      </c>
      <c r="Q897" s="48" t="s">
        <v>127</v>
      </c>
    </row>
    <row r="898" spans="2:17" x14ac:dyDescent="0.2">
      <c r="B898" s="287" t="s">
        <v>104</v>
      </c>
      <c r="C898" s="288"/>
      <c r="D898" s="114"/>
      <c r="E898" s="117"/>
      <c r="F898" s="114"/>
      <c r="G898" s="117"/>
      <c r="H898" s="114"/>
      <c r="I898" s="117"/>
      <c r="J898" s="114"/>
      <c r="K898" s="117"/>
      <c r="L898" s="114"/>
      <c r="M898" s="117"/>
      <c r="N898" s="114"/>
      <c r="O898" s="117"/>
      <c r="P898" s="114"/>
      <c r="Q898" s="117"/>
    </row>
    <row r="899" spans="2:17" x14ac:dyDescent="0.2">
      <c r="B899" s="283" t="s">
        <v>105</v>
      </c>
      <c r="C899" s="284"/>
      <c r="D899" s="44"/>
      <c r="E899" s="118"/>
      <c r="F899" s="44"/>
      <c r="G899" s="118"/>
      <c r="H899" s="44"/>
      <c r="I899" s="118"/>
      <c r="J899" s="44"/>
      <c r="K899" s="118"/>
      <c r="L899" s="44"/>
      <c r="M899" s="118"/>
      <c r="N899" s="44"/>
      <c r="O899" s="118"/>
      <c r="P899" s="44"/>
      <c r="Q899" s="118"/>
    </row>
    <row r="900" spans="2:17" x14ac:dyDescent="0.2">
      <c r="B900" s="283" t="s">
        <v>110</v>
      </c>
      <c r="C900" s="284"/>
      <c r="D900" s="44"/>
      <c r="E900" s="118"/>
      <c r="F900" s="44"/>
      <c r="G900" s="118"/>
      <c r="H900" s="44"/>
      <c r="I900" s="118"/>
      <c r="J900" s="44"/>
      <c r="K900" s="118"/>
      <c r="L900" s="44"/>
      <c r="M900" s="118"/>
      <c r="N900" s="44"/>
      <c r="O900" s="118"/>
      <c r="P900" s="44"/>
      <c r="Q900" s="118"/>
    </row>
    <row r="901" spans="2:17" x14ac:dyDescent="0.2">
      <c r="B901" s="283" t="s">
        <v>111</v>
      </c>
      <c r="C901" s="284"/>
      <c r="D901" s="44"/>
      <c r="E901" s="118"/>
      <c r="F901" s="44"/>
      <c r="G901" s="118"/>
      <c r="H901" s="44"/>
      <c r="I901" s="118"/>
      <c r="J901" s="44"/>
      <c r="K901" s="118"/>
      <c r="L901" s="44"/>
      <c r="M901" s="118"/>
      <c r="N901" s="44"/>
      <c r="O901" s="118"/>
      <c r="P901" s="44"/>
      <c r="Q901" s="118"/>
    </row>
    <row r="902" spans="2:17" x14ac:dyDescent="0.2">
      <c r="B902" s="283" t="s">
        <v>106</v>
      </c>
      <c r="C902" s="284"/>
      <c r="D902" s="44"/>
      <c r="E902" s="118"/>
      <c r="F902" s="44"/>
      <c r="G902" s="118"/>
      <c r="H902" s="44"/>
      <c r="I902" s="118"/>
      <c r="J902" s="44"/>
      <c r="K902" s="118"/>
      <c r="L902" s="44"/>
      <c r="M902" s="118"/>
      <c r="N902" s="44"/>
      <c r="O902" s="118"/>
      <c r="P902" s="44"/>
      <c r="Q902" s="118"/>
    </row>
    <row r="903" spans="2:17" x14ac:dyDescent="0.2">
      <c r="B903" s="283" t="s">
        <v>112</v>
      </c>
      <c r="C903" s="284"/>
      <c r="D903" s="44"/>
      <c r="E903" s="118"/>
      <c r="F903" s="44"/>
      <c r="G903" s="118"/>
      <c r="H903" s="44"/>
      <c r="I903" s="118"/>
      <c r="J903" s="44"/>
      <c r="K903" s="118"/>
      <c r="L903" s="44"/>
      <c r="M903" s="118"/>
      <c r="N903" s="44"/>
      <c r="O903" s="118"/>
      <c r="P903" s="44"/>
      <c r="Q903" s="118"/>
    </row>
    <row r="904" spans="2:17" x14ac:dyDescent="0.2">
      <c r="B904" s="283" t="s">
        <v>107</v>
      </c>
      <c r="C904" s="284"/>
      <c r="D904" s="44"/>
      <c r="E904" s="118"/>
      <c r="F904" s="44"/>
      <c r="G904" s="118"/>
      <c r="H904" s="44"/>
      <c r="I904" s="118"/>
      <c r="J904" s="44"/>
      <c r="K904" s="118"/>
      <c r="L904" s="44"/>
      <c r="M904" s="118"/>
      <c r="N904" s="44"/>
      <c r="O904" s="118"/>
      <c r="P904" s="44"/>
      <c r="Q904" s="118"/>
    </row>
    <row r="905" spans="2:17" x14ac:dyDescent="0.2">
      <c r="B905" s="283" t="s">
        <v>108</v>
      </c>
      <c r="C905" s="284"/>
      <c r="D905" s="44"/>
      <c r="E905" s="118"/>
      <c r="F905" s="44"/>
      <c r="G905" s="118"/>
      <c r="H905" s="44"/>
      <c r="I905" s="118"/>
      <c r="J905" s="44"/>
      <c r="K905" s="118"/>
      <c r="L905" s="44"/>
      <c r="M905" s="118"/>
      <c r="N905" s="44"/>
      <c r="O905" s="118"/>
      <c r="P905" s="44"/>
      <c r="Q905" s="118"/>
    </row>
    <row r="906" spans="2:17" x14ac:dyDescent="0.2">
      <c r="B906" s="283" t="s">
        <v>113</v>
      </c>
      <c r="C906" s="284"/>
      <c r="D906" s="44"/>
      <c r="E906" s="118"/>
      <c r="F906" s="44"/>
      <c r="G906" s="118"/>
      <c r="H906" s="44"/>
      <c r="I906" s="118"/>
      <c r="J906" s="44"/>
      <c r="K906" s="118"/>
      <c r="L906" s="44"/>
      <c r="M906" s="118"/>
      <c r="N906" s="44"/>
      <c r="O906" s="118"/>
      <c r="P906" s="44"/>
      <c r="Q906" s="118"/>
    </row>
    <row r="907" spans="2:17" x14ac:dyDescent="0.2">
      <c r="B907" s="283" t="s">
        <v>109</v>
      </c>
      <c r="C907" s="284"/>
      <c r="D907" s="44"/>
      <c r="E907" s="118"/>
      <c r="F907" s="44"/>
      <c r="G907" s="118"/>
      <c r="H907" s="44"/>
      <c r="I907" s="118"/>
      <c r="J907" s="44"/>
      <c r="K907" s="118"/>
      <c r="L907" s="44"/>
      <c r="M907" s="118"/>
      <c r="N907" s="44"/>
      <c r="O907" s="118"/>
      <c r="P907" s="44"/>
      <c r="Q907" s="118"/>
    </row>
    <row r="908" spans="2:17" x14ac:dyDescent="0.2">
      <c r="B908" s="283" t="s">
        <v>114</v>
      </c>
      <c r="C908" s="284"/>
      <c r="D908" s="44"/>
      <c r="E908" s="118"/>
      <c r="F908" s="44"/>
      <c r="G908" s="118"/>
      <c r="H908" s="44"/>
      <c r="I908" s="118"/>
      <c r="J908" s="44"/>
      <c r="K908" s="118"/>
      <c r="L908" s="44"/>
      <c r="M908" s="118"/>
      <c r="N908" s="44"/>
      <c r="O908" s="118"/>
      <c r="P908" s="44"/>
      <c r="Q908" s="118"/>
    </row>
    <row r="909" spans="2:17" x14ac:dyDescent="0.2">
      <c r="B909" s="283" t="s">
        <v>115</v>
      </c>
      <c r="C909" s="284"/>
      <c r="D909" s="44"/>
      <c r="E909" s="118"/>
      <c r="F909" s="44"/>
      <c r="G909" s="118"/>
      <c r="H909" s="44"/>
      <c r="I909" s="118"/>
      <c r="J909" s="44"/>
      <c r="K909" s="118"/>
      <c r="L909" s="44"/>
      <c r="M909" s="118"/>
      <c r="N909" s="44"/>
      <c r="O909" s="118"/>
      <c r="P909" s="44"/>
      <c r="Q909" s="118"/>
    </row>
    <row r="910" spans="2:17" x14ac:dyDescent="0.2">
      <c r="B910" s="283" t="s">
        <v>120</v>
      </c>
      <c r="C910" s="284"/>
      <c r="D910" s="44"/>
      <c r="E910" s="118"/>
      <c r="F910" s="44"/>
      <c r="G910" s="118"/>
      <c r="H910" s="44"/>
      <c r="I910" s="118"/>
      <c r="J910" s="44"/>
      <c r="K910" s="118"/>
      <c r="L910" s="44"/>
      <c r="M910" s="118"/>
      <c r="N910" s="44"/>
      <c r="O910" s="118"/>
      <c r="P910" s="44"/>
      <c r="Q910" s="118"/>
    </row>
    <row r="911" spans="2:17" x14ac:dyDescent="0.2">
      <c r="B911" s="283" t="s">
        <v>121</v>
      </c>
      <c r="C911" s="284"/>
      <c r="D911" s="44"/>
      <c r="E911" s="118"/>
      <c r="F911" s="44"/>
      <c r="G911" s="118"/>
      <c r="H911" s="44"/>
      <c r="I911" s="118"/>
      <c r="J911" s="44"/>
      <c r="K911" s="118"/>
      <c r="L911" s="44"/>
      <c r="M911" s="118"/>
      <c r="N911" s="44"/>
      <c r="O911" s="118"/>
      <c r="P911" s="44"/>
      <c r="Q911" s="118"/>
    </row>
    <row r="912" spans="2:17" x14ac:dyDescent="0.2">
      <c r="B912" s="283" t="s">
        <v>122</v>
      </c>
      <c r="C912" s="284"/>
      <c r="D912" s="44"/>
      <c r="E912" s="118"/>
      <c r="F912" s="44"/>
      <c r="G912" s="118"/>
      <c r="H912" s="44"/>
      <c r="I912" s="118"/>
      <c r="J912" s="44"/>
      <c r="K912" s="118"/>
      <c r="L912" s="44"/>
      <c r="M912" s="118"/>
      <c r="N912" s="44"/>
      <c r="O912" s="118"/>
      <c r="P912" s="44"/>
      <c r="Q912" s="118"/>
    </row>
    <row r="913" spans="2:18" x14ac:dyDescent="0.2">
      <c r="B913" s="283" t="s">
        <v>116</v>
      </c>
      <c r="C913" s="284"/>
      <c r="D913" s="44"/>
      <c r="E913" s="118"/>
      <c r="F913" s="44"/>
      <c r="G913" s="118"/>
      <c r="H913" s="44"/>
      <c r="I913" s="118"/>
      <c r="J913" s="44"/>
      <c r="K913" s="118"/>
      <c r="L913" s="44"/>
      <c r="M913" s="118"/>
      <c r="N913" s="44"/>
      <c r="O913" s="118"/>
      <c r="P913" s="44"/>
      <c r="Q913" s="118"/>
    </row>
    <row r="914" spans="2:18" x14ac:dyDescent="0.2">
      <c r="B914" s="283" t="s">
        <v>117</v>
      </c>
      <c r="C914" s="284"/>
      <c r="D914" s="44"/>
      <c r="E914" s="118"/>
      <c r="F914" s="44"/>
      <c r="G914" s="118"/>
      <c r="H914" s="44"/>
      <c r="I914" s="118"/>
      <c r="J914" s="44"/>
      <c r="K914" s="118"/>
      <c r="L914" s="44"/>
      <c r="M914" s="118"/>
      <c r="N914" s="44"/>
      <c r="O914" s="118"/>
      <c r="P914" s="44"/>
      <c r="Q914" s="118"/>
    </row>
    <row r="915" spans="2:18" x14ac:dyDescent="0.2">
      <c r="B915" s="283" t="s">
        <v>124</v>
      </c>
      <c r="C915" s="284"/>
      <c r="D915" s="44"/>
      <c r="E915" s="118"/>
      <c r="F915" s="44"/>
      <c r="G915" s="118"/>
      <c r="H915" s="44"/>
      <c r="I915" s="118"/>
      <c r="J915" s="44"/>
      <c r="K915" s="118"/>
      <c r="L915" s="44"/>
      <c r="M915" s="118"/>
      <c r="N915" s="44"/>
      <c r="O915" s="118"/>
      <c r="P915" s="44"/>
      <c r="Q915" s="118"/>
    </row>
    <row r="916" spans="2:18" x14ac:dyDescent="0.2">
      <c r="B916" s="283" t="s">
        <v>153</v>
      </c>
      <c r="C916" s="284"/>
      <c r="D916" s="44"/>
      <c r="E916" s="118"/>
      <c r="F916" s="44"/>
      <c r="G916" s="118"/>
      <c r="H916" s="44"/>
      <c r="I916" s="118"/>
      <c r="J916" s="44"/>
      <c r="K916" s="118"/>
      <c r="L916" s="44"/>
      <c r="M916" s="118"/>
      <c r="N916" s="44"/>
      <c r="O916" s="118"/>
      <c r="P916" s="44"/>
      <c r="Q916" s="118"/>
    </row>
    <row r="917" spans="2:18" x14ac:dyDescent="0.2">
      <c r="B917" s="283" t="s">
        <v>118</v>
      </c>
      <c r="C917" s="284"/>
      <c r="D917" s="44"/>
      <c r="E917" s="118"/>
      <c r="F917" s="44"/>
      <c r="G917" s="118"/>
      <c r="H917" s="44"/>
      <c r="I917" s="118"/>
      <c r="J917" s="44"/>
      <c r="K917" s="118"/>
      <c r="L917" s="44"/>
      <c r="M917" s="118"/>
      <c r="N917" s="44"/>
      <c r="O917" s="118"/>
      <c r="P917" s="44"/>
      <c r="Q917" s="118"/>
    </row>
    <row r="918" spans="2:18" x14ac:dyDescent="0.2">
      <c r="B918" s="283" t="s">
        <v>119</v>
      </c>
      <c r="C918" s="284"/>
      <c r="D918" s="44"/>
      <c r="E918" s="118"/>
      <c r="F918" s="44"/>
      <c r="G918" s="118"/>
      <c r="H918" s="44"/>
      <c r="I918" s="118"/>
      <c r="J918" s="44"/>
      <c r="K918" s="118"/>
      <c r="L918" s="44"/>
      <c r="M918" s="118"/>
      <c r="N918" s="44"/>
      <c r="O918" s="118"/>
      <c r="P918" s="44"/>
      <c r="Q918" s="118"/>
    </row>
    <row r="919" spans="2:18" x14ac:dyDescent="0.2">
      <c r="B919" s="283" t="s">
        <v>123</v>
      </c>
      <c r="C919" s="284"/>
      <c r="D919" s="44"/>
      <c r="E919" s="118"/>
      <c r="F919" s="115"/>
      <c r="G919" s="118"/>
      <c r="H919" s="44"/>
      <c r="I919" s="118"/>
      <c r="J919" s="44"/>
      <c r="K919" s="118"/>
      <c r="L919" s="44"/>
      <c r="M919" s="118"/>
      <c r="N919" s="44"/>
      <c r="O919" s="118"/>
      <c r="P919" s="44"/>
      <c r="Q919" s="118"/>
    </row>
    <row r="920" spans="2:18" x14ac:dyDescent="0.2">
      <c r="B920" s="283" t="s">
        <v>126</v>
      </c>
      <c r="C920" s="284"/>
      <c r="D920" s="44"/>
      <c r="E920" s="118"/>
      <c r="F920" s="44"/>
      <c r="G920" s="118"/>
      <c r="H920" s="44"/>
      <c r="I920" s="118"/>
      <c r="J920" s="44"/>
      <c r="K920" s="118"/>
      <c r="L920" s="44"/>
      <c r="M920" s="118"/>
      <c r="N920" s="44"/>
      <c r="O920" s="118"/>
      <c r="P920" s="44"/>
      <c r="Q920" s="118"/>
    </row>
    <row r="921" spans="2:18" ht="13.8" thickBot="1" x14ac:dyDescent="0.25">
      <c r="B921" s="281" t="s">
        <v>125</v>
      </c>
      <c r="C921" s="282"/>
      <c r="D921" s="49"/>
      <c r="E921" s="119"/>
      <c r="F921" s="49"/>
      <c r="G921" s="119"/>
      <c r="H921" s="49"/>
      <c r="I921" s="119"/>
      <c r="J921" s="49"/>
      <c r="K921" s="119"/>
      <c r="L921" s="49"/>
      <c r="M921" s="119"/>
      <c r="N921" s="49"/>
      <c r="O921" s="119"/>
      <c r="P921" s="49"/>
      <c r="Q921" s="119"/>
    </row>
    <row r="922" spans="2:18" ht="13.8" thickBot="1" x14ac:dyDescent="0.25"/>
    <row r="923" spans="2:18" ht="13.8" thickBot="1" x14ac:dyDescent="0.25">
      <c r="B923" s="285" t="s">
        <v>128</v>
      </c>
      <c r="C923" s="286"/>
      <c r="D923" s="299">
        <v>176</v>
      </c>
      <c r="E923" s="299"/>
      <c r="F923" s="299">
        <v>177</v>
      </c>
      <c r="G923" s="299"/>
      <c r="H923" s="299">
        <v>178</v>
      </c>
      <c r="I923" s="299"/>
      <c r="J923" s="297">
        <v>179</v>
      </c>
      <c r="K923" s="298"/>
      <c r="L923" s="299">
        <v>180</v>
      </c>
      <c r="M923" s="299"/>
      <c r="N923" s="299">
        <v>181</v>
      </c>
      <c r="O923" s="299"/>
      <c r="P923" s="299">
        <v>182</v>
      </c>
      <c r="Q923" s="299"/>
    </row>
    <row r="924" spans="2:18" ht="13.8" thickBot="1" x14ac:dyDescent="0.25">
      <c r="B924" s="291" t="s">
        <v>132</v>
      </c>
      <c r="C924" s="292"/>
      <c r="D924" s="297"/>
      <c r="E924" s="298"/>
      <c r="F924" s="297"/>
      <c r="G924" s="298"/>
      <c r="H924" s="297"/>
      <c r="I924" s="298"/>
      <c r="J924" s="297"/>
      <c r="K924" s="298"/>
      <c r="L924" s="297"/>
      <c r="M924" s="298"/>
      <c r="N924" s="297"/>
      <c r="O924" s="298"/>
      <c r="P924" s="297"/>
      <c r="Q924" s="298"/>
    </row>
    <row r="925" spans="2:18" ht="13.8" thickBot="1" x14ac:dyDescent="0.25">
      <c r="B925" s="293" t="s">
        <v>152</v>
      </c>
      <c r="C925" s="294"/>
      <c r="D925" s="295"/>
      <c r="E925" s="296"/>
      <c r="F925" s="295"/>
      <c r="G925" s="296"/>
      <c r="H925" s="295"/>
      <c r="I925" s="296"/>
      <c r="J925" s="295"/>
      <c r="K925" s="296"/>
      <c r="L925" s="295"/>
      <c r="M925" s="296"/>
      <c r="N925" s="295"/>
      <c r="O925" s="296"/>
      <c r="P925" s="295"/>
      <c r="Q925" s="296"/>
    </row>
    <row r="926" spans="2:18" ht="13.8" thickBot="1" x14ac:dyDescent="0.25">
      <c r="B926" s="291" t="s">
        <v>131</v>
      </c>
      <c r="C926" s="292"/>
      <c r="D926" s="295"/>
      <c r="E926" s="296"/>
      <c r="F926" s="295"/>
      <c r="G926" s="296"/>
      <c r="H926" s="295"/>
      <c r="I926" s="296"/>
      <c r="J926" s="295"/>
      <c r="K926" s="296"/>
      <c r="L926" s="295"/>
      <c r="M926" s="296"/>
      <c r="N926" s="295"/>
      <c r="O926" s="296"/>
      <c r="P926" s="295"/>
      <c r="Q926" s="296"/>
    </row>
    <row r="927" spans="2:18" ht="13.8" thickBot="1" x14ac:dyDescent="0.25">
      <c r="B927" s="293" t="s">
        <v>274</v>
      </c>
      <c r="C927" s="294"/>
      <c r="D927" s="289"/>
      <c r="E927" s="290"/>
      <c r="F927" s="289"/>
      <c r="G927" s="290"/>
      <c r="H927" s="289"/>
      <c r="I927" s="290"/>
      <c r="J927" s="289"/>
      <c r="K927" s="290"/>
      <c r="L927" s="289"/>
      <c r="M927" s="290"/>
      <c r="N927" s="289"/>
      <c r="O927" s="290"/>
      <c r="P927" s="289"/>
      <c r="Q927" s="290"/>
      <c r="R927" s="45"/>
    </row>
    <row r="928" spans="2:18" ht="13.8" thickBot="1" x14ac:dyDescent="0.25">
      <c r="B928" s="291" t="s">
        <v>133</v>
      </c>
      <c r="C928" s="292"/>
      <c r="D928" s="295"/>
      <c r="E928" s="296"/>
      <c r="F928" s="295"/>
      <c r="G928" s="296"/>
      <c r="H928" s="295"/>
      <c r="I928" s="296"/>
      <c r="J928" s="295"/>
      <c r="K928" s="296"/>
      <c r="L928" s="295"/>
      <c r="M928" s="296"/>
      <c r="N928" s="295"/>
      <c r="O928" s="296"/>
      <c r="P928" s="295"/>
      <c r="Q928" s="296"/>
    </row>
    <row r="929" spans="2:18" ht="13.8" thickBot="1" x14ac:dyDescent="0.25">
      <c r="B929" s="293" t="s">
        <v>275</v>
      </c>
      <c r="C929" s="294"/>
      <c r="D929" s="289"/>
      <c r="E929" s="290"/>
      <c r="F929" s="289"/>
      <c r="G929" s="290"/>
      <c r="H929" s="289"/>
      <c r="I929" s="290"/>
      <c r="J929" s="289"/>
      <c r="K929" s="290"/>
      <c r="L929" s="289"/>
      <c r="M929" s="290"/>
      <c r="N929" s="289"/>
      <c r="O929" s="290"/>
      <c r="P929" s="289"/>
      <c r="Q929" s="290"/>
      <c r="R929" s="45"/>
    </row>
    <row r="930" spans="2:18" ht="13.8" thickBot="1" x14ac:dyDescent="0.25">
      <c r="B930" s="293" t="s">
        <v>279</v>
      </c>
      <c r="C930" s="294"/>
      <c r="D930" s="289"/>
      <c r="E930" s="290"/>
      <c r="F930" s="289"/>
      <c r="G930" s="290"/>
      <c r="H930" s="289"/>
      <c r="I930" s="290"/>
      <c r="J930" s="289"/>
      <c r="K930" s="290"/>
      <c r="L930" s="289"/>
      <c r="M930" s="290"/>
      <c r="N930" s="289"/>
      <c r="O930" s="290"/>
      <c r="P930" s="289"/>
      <c r="Q930" s="290"/>
      <c r="R930" s="45"/>
    </row>
    <row r="931" spans="2:18" ht="13.8" thickBot="1" x14ac:dyDescent="0.25">
      <c r="B931" s="291" t="s">
        <v>231</v>
      </c>
      <c r="C931" s="292"/>
      <c r="D931" s="289"/>
      <c r="E931" s="290"/>
      <c r="F931" s="289"/>
      <c r="G931" s="290"/>
      <c r="H931" s="289"/>
      <c r="I931" s="290"/>
      <c r="J931" s="289"/>
      <c r="K931" s="290"/>
      <c r="L931" s="289"/>
      <c r="M931" s="290"/>
      <c r="N931" s="289"/>
      <c r="O931" s="290"/>
      <c r="P931" s="289"/>
      <c r="Q931" s="290"/>
      <c r="R931" s="45"/>
    </row>
    <row r="932" spans="2:18" ht="13.8" thickBot="1" x14ac:dyDescent="0.25">
      <c r="B932" s="285"/>
      <c r="C932" s="286"/>
      <c r="D932" s="46" t="s">
        <v>129</v>
      </c>
      <c r="E932" s="47" t="s">
        <v>127</v>
      </c>
      <c r="F932" s="46" t="s">
        <v>129</v>
      </c>
      <c r="G932" s="47" t="s">
        <v>127</v>
      </c>
      <c r="H932" s="46" t="s">
        <v>129</v>
      </c>
      <c r="I932" s="47" t="s">
        <v>127</v>
      </c>
      <c r="J932" s="46" t="s">
        <v>129</v>
      </c>
      <c r="K932" s="47" t="s">
        <v>127</v>
      </c>
      <c r="L932" s="46" t="s">
        <v>129</v>
      </c>
      <c r="M932" s="47" t="s">
        <v>127</v>
      </c>
      <c r="N932" s="46" t="s">
        <v>129</v>
      </c>
      <c r="O932" s="47" t="s">
        <v>127</v>
      </c>
      <c r="P932" s="46" t="s">
        <v>129</v>
      </c>
      <c r="Q932" s="48" t="s">
        <v>127</v>
      </c>
    </row>
    <row r="933" spans="2:18" x14ac:dyDescent="0.2">
      <c r="B933" s="287" t="s">
        <v>104</v>
      </c>
      <c r="C933" s="288"/>
      <c r="D933" s="114"/>
      <c r="E933" s="117"/>
      <c r="F933" s="114"/>
      <c r="G933" s="117"/>
      <c r="H933" s="114"/>
      <c r="I933" s="117"/>
      <c r="J933" s="114"/>
      <c r="K933" s="117"/>
      <c r="L933" s="114"/>
      <c r="M933" s="117"/>
      <c r="N933" s="114"/>
      <c r="O933" s="117"/>
      <c r="P933" s="114"/>
      <c r="Q933" s="117"/>
    </row>
    <row r="934" spans="2:18" x14ac:dyDescent="0.2">
      <c r="B934" s="283" t="s">
        <v>105</v>
      </c>
      <c r="C934" s="284"/>
      <c r="D934" s="44"/>
      <c r="E934" s="118"/>
      <c r="F934" s="44"/>
      <c r="G934" s="118"/>
      <c r="H934" s="44"/>
      <c r="I934" s="118"/>
      <c r="J934" s="44"/>
      <c r="K934" s="118"/>
      <c r="L934" s="44"/>
      <c r="M934" s="118"/>
      <c r="N934" s="44"/>
      <c r="O934" s="118"/>
      <c r="P934" s="44"/>
      <c r="Q934" s="118"/>
    </row>
    <row r="935" spans="2:18" x14ac:dyDescent="0.2">
      <c r="B935" s="283" t="s">
        <v>110</v>
      </c>
      <c r="C935" s="284"/>
      <c r="D935" s="44"/>
      <c r="E935" s="118"/>
      <c r="F935" s="44"/>
      <c r="G935" s="118"/>
      <c r="H935" s="44"/>
      <c r="I935" s="118"/>
      <c r="J935" s="44"/>
      <c r="K935" s="118"/>
      <c r="L935" s="44"/>
      <c r="M935" s="118"/>
      <c r="N935" s="44"/>
      <c r="O935" s="118"/>
      <c r="P935" s="44"/>
      <c r="Q935" s="118"/>
    </row>
    <row r="936" spans="2:18" x14ac:dyDescent="0.2">
      <c r="B936" s="283" t="s">
        <v>111</v>
      </c>
      <c r="C936" s="284"/>
      <c r="D936" s="44"/>
      <c r="E936" s="118"/>
      <c r="F936" s="44"/>
      <c r="G936" s="118"/>
      <c r="H936" s="44"/>
      <c r="I936" s="118"/>
      <c r="J936" s="44"/>
      <c r="K936" s="118"/>
      <c r="L936" s="44"/>
      <c r="M936" s="118"/>
      <c r="N936" s="44"/>
      <c r="O936" s="118"/>
      <c r="P936" s="44"/>
      <c r="Q936" s="118"/>
    </row>
    <row r="937" spans="2:18" x14ac:dyDescent="0.2">
      <c r="B937" s="283" t="s">
        <v>106</v>
      </c>
      <c r="C937" s="284"/>
      <c r="D937" s="44"/>
      <c r="E937" s="118"/>
      <c r="F937" s="44"/>
      <c r="G937" s="118"/>
      <c r="H937" s="44"/>
      <c r="I937" s="118"/>
      <c r="J937" s="44"/>
      <c r="K937" s="118"/>
      <c r="L937" s="44"/>
      <c r="M937" s="118"/>
      <c r="N937" s="44"/>
      <c r="O937" s="118"/>
      <c r="P937" s="44"/>
      <c r="Q937" s="118"/>
    </row>
    <row r="938" spans="2:18" x14ac:dyDescent="0.2">
      <c r="B938" s="283" t="s">
        <v>112</v>
      </c>
      <c r="C938" s="284"/>
      <c r="D938" s="44"/>
      <c r="E938" s="118"/>
      <c r="F938" s="44"/>
      <c r="G938" s="118"/>
      <c r="H938" s="44"/>
      <c r="I938" s="118"/>
      <c r="J938" s="44"/>
      <c r="K938" s="118"/>
      <c r="L938" s="44"/>
      <c r="M938" s="118"/>
      <c r="N938" s="44"/>
      <c r="O938" s="118"/>
      <c r="P938" s="44"/>
      <c r="Q938" s="118"/>
    </row>
    <row r="939" spans="2:18" x14ac:dyDescent="0.2">
      <c r="B939" s="283" t="s">
        <v>107</v>
      </c>
      <c r="C939" s="284"/>
      <c r="D939" s="44"/>
      <c r="E939" s="118"/>
      <c r="F939" s="44"/>
      <c r="G939" s="118"/>
      <c r="H939" s="44"/>
      <c r="I939" s="118"/>
      <c r="J939" s="44"/>
      <c r="K939" s="118"/>
      <c r="L939" s="44"/>
      <c r="M939" s="118"/>
      <c r="N939" s="44"/>
      <c r="O939" s="118"/>
      <c r="P939" s="44"/>
      <c r="Q939" s="118"/>
    </row>
    <row r="940" spans="2:18" x14ac:dyDescent="0.2">
      <c r="B940" s="283" t="s">
        <v>108</v>
      </c>
      <c r="C940" s="284"/>
      <c r="D940" s="44"/>
      <c r="E940" s="118"/>
      <c r="F940" s="44"/>
      <c r="G940" s="118"/>
      <c r="H940" s="44"/>
      <c r="I940" s="118"/>
      <c r="J940" s="44"/>
      <c r="K940" s="118"/>
      <c r="L940" s="44"/>
      <c r="M940" s="118"/>
      <c r="N940" s="44"/>
      <c r="O940" s="118"/>
      <c r="P940" s="44"/>
      <c r="Q940" s="118"/>
    </row>
    <row r="941" spans="2:18" x14ac:dyDescent="0.2">
      <c r="B941" s="283" t="s">
        <v>113</v>
      </c>
      <c r="C941" s="284"/>
      <c r="D941" s="44"/>
      <c r="E941" s="118"/>
      <c r="F941" s="44"/>
      <c r="G941" s="118"/>
      <c r="H941" s="44"/>
      <c r="I941" s="118"/>
      <c r="J941" s="44"/>
      <c r="K941" s="118"/>
      <c r="L941" s="44"/>
      <c r="M941" s="118"/>
      <c r="N941" s="44"/>
      <c r="O941" s="118"/>
      <c r="P941" s="44"/>
      <c r="Q941" s="118"/>
    </row>
    <row r="942" spans="2:18" x14ac:dyDescent="0.2">
      <c r="B942" s="283" t="s">
        <v>109</v>
      </c>
      <c r="C942" s="284"/>
      <c r="D942" s="44"/>
      <c r="E942" s="118"/>
      <c r="F942" s="44"/>
      <c r="G942" s="118"/>
      <c r="H942" s="44"/>
      <c r="I942" s="118"/>
      <c r="J942" s="44"/>
      <c r="K942" s="118"/>
      <c r="L942" s="44"/>
      <c r="M942" s="118"/>
      <c r="N942" s="44"/>
      <c r="O942" s="118"/>
      <c r="P942" s="44"/>
      <c r="Q942" s="118"/>
    </row>
    <row r="943" spans="2:18" x14ac:dyDescent="0.2">
      <c r="B943" s="283" t="s">
        <v>114</v>
      </c>
      <c r="C943" s="284"/>
      <c r="D943" s="44"/>
      <c r="E943" s="118"/>
      <c r="F943" s="44"/>
      <c r="G943" s="118"/>
      <c r="H943" s="44"/>
      <c r="I943" s="118"/>
      <c r="J943" s="44"/>
      <c r="K943" s="118"/>
      <c r="L943" s="44"/>
      <c r="M943" s="118"/>
      <c r="N943" s="44"/>
      <c r="O943" s="118"/>
      <c r="P943" s="44"/>
      <c r="Q943" s="118"/>
    </row>
    <row r="944" spans="2:18" x14ac:dyDescent="0.2">
      <c r="B944" s="283" t="s">
        <v>115</v>
      </c>
      <c r="C944" s="284"/>
      <c r="D944" s="44"/>
      <c r="E944" s="118"/>
      <c r="F944" s="44"/>
      <c r="G944" s="118"/>
      <c r="H944" s="44"/>
      <c r="I944" s="118"/>
      <c r="J944" s="44"/>
      <c r="K944" s="118"/>
      <c r="L944" s="44"/>
      <c r="M944" s="118"/>
      <c r="N944" s="44"/>
      <c r="O944" s="118"/>
      <c r="P944" s="44"/>
      <c r="Q944" s="118"/>
    </row>
    <row r="945" spans="2:17" x14ac:dyDescent="0.2">
      <c r="B945" s="283" t="s">
        <v>120</v>
      </c>
      <c r="C945" s="284"/>
      <c r="D945" s="44"/>
      <c r="E945" s="118"/>
      <c r="F945" s="44"/>
      <c r="G945" s="118"/>
      <c r="H945" s="44"/>
      <c r="I945" s="118"/>
      <c r="J945" s="44"/>
      <c r="K945" s="118"/>
      <c r="L945" s="44"/>
      <c r="M945" s="118"/>
      <c r="N945" s="44"/>
      <c r="O945" s="118"/>
      <c r="P945" s="44"/>
      <c r="Q945" s="118"/>
    </row>
    <row r="946" spans="2:17" x14ac:dyDescent="0.2">
      <c r="B946" s="283" t="s">
        <v>121</v>
      </c>
      <c r="C946" s="284"/>
      <c r="D946" s="44"/>
      <c r="E946" s="118"/>
      <c r="F946" s="44"/>
      <c r="G946" s="118"/>
      <c r="H946" s="44"/>
      <c r="I946" s="118"/>
      <c r="J946" s="44"/>
      <c r="K946" s="118"/>
      <c r="L946" s="44"/>
      <c r="M946" s="118"/>
      <c r="N946" s="44"/>
      <c r="O946" s="118"/>
      <c r="P946" s="44"/>
      <c r="Q946" s="118"/>
    </row>
    <row r="947" spans="2:17" x14ac:dyDescent="0.2">
      <c r="B947" s="283" t="s">
        <v>122</v>
      </c>
      <c r="C947" s="284"/>
      <c r="D947" s="44"/>
      <c r="E947" s="118"/>
      <c r="F947" s="44"/>
      <c r="G947" s="118"/>
      <c r="H947" s="44"/>
      <c r="I947" s="118"/>
      <c r="J947" s="44"/>
      <c r="K947" s="118"/>
      <c r="L947" s="44"/>
      <c r="M947" s="118"/>
      <c r="N947" s="44"/>
      <c r="O947" s="118"/>
      <c r="P947" s="44"/>
      <c r="Q947" s="118"/>
    </row>
    <row r="948" spans="2:17" x14ac:dyDescent="0.2">
      <c r="B948" s="283" t="s">
        <v>116</v>
      </c>
      <c r="C948" s="284"/>
      <c r="D948" s="44"/>
      <c r="E948" s="118"/>
      <c r="F948" s="44"/>
      <c r="G948" s="118"/>
      <c r="H948" s="44"/>
      <c r="I948" s="118"/>
      <c r="J948" s="44"/>
      <c r="K948" s="118"/>
      <c r="L948" s="44"/>
      <c r="M948" s="118"/>
      <c r="N948" s="44"/>
      <c r="O948" s="118"/>
      <c r="P948" s="44"/>
      <c r="Q948" s="118"/>
    </row>
    <row r="949" spans="2:17" x14ac:dyDescent="0.2">
      <c r="B949" s="283" t="s">
        <v>117</v>
      </c>
      <c r="C949" s="284"/>
      <c r="D949" s="44"/>
      <c r="E949" s="118"/>
      <c r="F949" s="44"/>
      <c r="G949" s="118"/>
      <c r="H949" s="44"/>
      <c r="I949" s="118"/>
      <c r="J949" s="44"/>
      <c r="K949" s="118"/>
      <c r="L949" s="44"/>
      <c r="M949" s="118"/>
      <c r="N949" s="44"/>
      <c r="O949" s="118"/>
      <c r="P949" s="44"/>
      <c r="Q949" s="118"/>
    </row>
    <row r="950" spans="2:17" x14ac:dyDescent="0.2">
      <c r="B950" s="283" t="s">
        <v>124</v>
      </c>
      <c r="C950" s="284"/>
      <c r="D950" s="44"/>
      <c r="E950" s="118"/>
      <c r="F950" s="44"/>
      <c r="G950" s="118"/>
      <c r="H950" s="44"/>
      <c r="I950" s="118"/>
      <c r="J950" s="44"/>
      <c r="K950" s="118"/>
      <c r="L950" s="44"/>
      <c r="M950" s="118"/>
      <c r="N950" s="44"/>
      <c r="O950" s="118"/>
      <c r="P950" s="44"/>
      <c r="Q950" s="118"/>
    </row>
    <row r="951" spans="2:17" x14ac:dyDescent="0.2">
      <c r="B951" s="283" t="s">
        <v>153</v>
      </c>
      <c r="C951" s="284"/>
      <c r="D951" s="44"/>
      <c r="E951" s="118"/>
      <c r="F951" s="44"/>
      <c r="G951" s="118"/>
      <c r="H951" s="44"/>
      <c r="I951" s="118"/>
      <c r="J951" s="44"/>
      <c r="K951" s="118"/>
      <c r="L951" s="44"/>
      <c r="M951" s="118"/>
      <c r="N951" s="44"/>
      <c r="O951" s="118"/>
      <c r="P951" s="44"/>
      <c r="Q951" s="118"/>
    </row>
    <row r="952" spans="2:17" x14ac:dyDescent="0.2">
      <c r="B952" s="283" t="s">
        <v>118</v>
      </c>
      <c r="C952" s="284"/>
      <c r="D952" s="44"/>
      <c r="E952" s="118"/>
      <c r="F952" s="44"/>
      <c r="G952" s="118"/>
      <c r="H952" s="44"/>
      <c r="I952" s="118"/>
      <c r="J952" s="44"/>
      <c r="K952" s="118"/>
      <c r="L952" s="44"/>
      <c r="M952" s="118"/>
      <c r="N952" s="44"/>
      <c r="O952" s="118"/>
      <c r="P952" s="44"/>
      <c r="Q952" s="118"/>
    </row>
    <row r="953" spans="2:17" x14ac:dyDescent="0.2">
      <c r="B953" s="283" t="s">
        <v>119</v>
      </c>
      <c r="C953" s="284"/>
      <c r="D953" s="44"/>
      <c r="E953" s="118"/>
      <c r="F953" s="44"/>
      <c r="G953" s="118"/>
      <c r="H953" s="44"/>
      <c r="I953" s="118"/>
      <c r="J953" s="44"/>
      <c r="K953" s="118"/>
      <c r="L953" s="44"/>
      <c r="M953" s="118"/>
      <c r="N953" s="44"/>
      <c r="O953" s="118"/>
      <c r="P953" s="44"/>
      <c r="Q953" s="118"/>
    </row>
    <row r="954" spans="2:17" x14ac:dyDescent="0.2">
      <c r="B954" s="283" t="s">
        <v>123</v>
      </c>
      <c r="C954" s="284"/>
      <c r="D954" s="44"/>
      <c r="E954" s="118"/>
      <c r="F954" s="115"/>
      <c r="G954" s="118"/>
      <c r="H954" s="44"/>
      <c r="I954" s="118"/>
      <c r="J954" s="44"/>
      <c r="K954" s="118"/>
      <c r="L954" s="44"/>
      <c r="M954" s="118"/>
      <c r="N954" s="44"/>
      <c r="O954" s="118"/>
      <c r="P954" s="44"/>
      <c r="Q954" s="118"/>
    </row>
    <row r="955" spans="2:17" x14ac:dyDescent="0.2">
      <c r="B955" s="283" t="s">
        <v>126</v>
      </c>
      <c r="C955" s="284"/>
      <c r="D955" s="44"/>
      <c r="E955" s="118"/>
      <c r="F955" s="44"/>
      <c r="G955" s="118"/>
      <c r="H955" s="44"/>
      <c r="I955" s="118"/>
      <c r="J955" s="44"/>
      <c r="K955" s="118"/>
      <c r="L955" s="44"/>
      <c r="M955" s="118"/>
      <c r="N955" s="44"/>
      <c r="O955" s="118"/>
      <c r="P955" s="44"/>
      <c r="Q955" s="118"/>
    </row>
    <row r="956" spans="2:17" ht="13.8" thickBot="1" x14ac:dyDescent="0.25">
      <c r="B956" s="281" t="s">
        <v>125</v>
      </c>
      <c r="C956" s="282"/>
      <c r="D956" s="49"/>
      <c r="E956" s="119"/>
      <c r="F956" s="49"/>
      <c r="G956" s="119"/>
      <c r="H956" s="49"/>
      <c r="I956" s="119"/>
      <c r="J956" s="49"/>
      <c r="K956" s="119"/>
      <c r="L956" s="49"/>
      <c r="M956" s="119"/>
      <c r="N956" s="49"/>
      <c r="O956" s="119"/>
      <c r="P956" s="49"/>
      <c r="Q956" s="119"/>
    </row>
    <row r="957" spans="2:17" ht="13.8" thickBot="1" x14ac:dyDescent="0.25"/>
    <row r="958" spans="2:17" ht="13.8" thickBot="1" x14ac:dyDescent="0.25">
      <c r="B958" s="285" t="s">
        <v>128</v>
      </c>
      <c r="C958" s="286"/>
      <c r="D958" s="299">
        <v>183</v>
      </c>
      <c r="E958" s="299"/>
      <c r="F958" s="299">
        <v>184</v>
      </c>
      <c r="G958" s="299"/>
      <c r="H958" s="299">
        <v>185</v>
      </c>
      <c r="I958" s="299"/>
      <c r="J958" s="299">
        <v>186</v>
      </c>
      <c r="K958" s="299"/>
      <c r="L958" s="299">
        <v>187</v>
      </c>
      <c r="M958" s="299"/>
      <c r="N958" s="299">
        <v>188</v>
      </c>
      <c r="O958" s="299"/>
      <c r="P958" s="299">
        <v>189</v>
      </c>
      <c r="Q958" s="299"/>
    </row>
    <row r="959" spans="2:17" ht="13.8" thickBot="1" x14ac:dyDescent="0.25">
      <c r="B959" s="291" t="s">
        <v>132</v>
      </c>
      <c r="C959" s="292"/>
      <c r="D959" s="297"/>
      <c r="E959" s="298"/>
      <c r="F959" s="297"/>
      <c r="G959" s="298"/>
      <c r="H959" s="297"/>
      <c r="I959" s="298"/>
      <c r="J959" s="297"/>
      <c r="K959" s="298"/>
      <c r="L959" s="297"/>
      <c r="M959" s="298"/>
      <c r="N959" s="297"/>
      <c r="O959" s="298"/>
      <c r="P959" s="297"/>
      <c r="Q959" s="298"/>
    </row>
    <row r="960" spans="2:17" ht="13.8" thickBot="1" x14ac:dyDescent="0.25">
      <c r="B960" s="293" t="s">
        <v>152</v>
      </c>
      <c r="C960" s="294"/>
      <c r="D960" s="295"/>
      <c r="E960" s="296"/>
      <c r="F960" s="295"/>
      <c r="G960" s="296"/>
      <c r="H960" s="295"/>
      <c r="I960" s="296"/>
      <c r="J960" s="295"/>
      <c r="K960" s="296"/>
      <c r="L960" s="295"/>
      <c r="M960" s="296"/>
      <c r="N960" s="295"/>
      <c r="O960" s="296"/>
      <c r="P960" s="295"/>
      <c r="Q960" s="296"/>
    </row>
    <row r="961" spans="2:18" ht="13.8" thickBot="1" x14ac:dyDescent="0.25">
      <c r="B961" s="291" t="s">
        <v>131</v>
      </c>
      <c r="C961" s="292"/>
      <c r="D961" s="295"/>
      <c r="E961" s="296"/>
      <c r="F961" s="295"/>
      <c r="G961" s="296"/>
      <c r="H961" s="295"/>
      <c r="I961" s="296"/>
      <c r="J961" s="295"/>
      <c r="K961" s="296"/>
      <c r="L961" s="295"/>
      <c r="M961" s="296"/>
      <c r="N961" s="295"/>
      <c r="O961" s="296"/>
      <c r="P961" s="295"/>
      <c r="Q961" s="296"/>
    </row>
    <row r="962" spans="2:18" ht="13.8" thickBot="1" x14ac:dyDescent="0.25">
      <c r="B962" s="293" t="s">
        <v>274</v>
      </c>
      <c r="C962" s="294"/>
      <c r="D962" s="289"/>
      <c r="E962" s="290"/>
      <c r="F962" s="289"/>
      <c r="G962" s="290"/>
      <c r="H962" s="289"/>
      <c r="I962" s="290"/>
      <c r="J962" s="289"/>
      <c r="K962" s="290"/>
      <c r="L962" s="289"/>
      <c r="M962" s="290"/>
      <c r="N962" s="289"/>
      <c r="O962" s="290"/>
      <c r="P962" s="289"/>
      <c r="Q962" s="290"/>
      <c r="R962" s="45"/>
    </row>
    <row r="963" spans="2:18" ht="13.8" thickBot="1" x14ac:dyDescent="0.25">
      <c r="B963" s="291" t="s">
        <v>133</v>
      </c>
      <c r="C963" s="292"/>
      <c r="D963" s="295"/>
      <c r="E963" s="296"/>
      <c r="F963" s="295"/>
      <c r="G963" s="296"/>
      <c r="H963" s="295"/>
      <c r="I963" s="296"/>
      <c r="J963" s="295"/>
      <c r="K963" s="296"/>
      <c r="L963" s="295"/>
      <c r="M963" s="296"/>
      <c r="N963" s="295"/>
      <c r="O963" s="296"/>
      <c r="P963" s="295"/>
      <c r="Q963" s="296"/>
    </row>
    <row r="964" spans="2:18" ht="13.8" thickBot="1" x14ac:dyDescent="0.25">
      <c r="B964" s="293" t="s">
        <v>275</v>
      </c>
      <c r="C964" s="294"/>
      <c r="D964" s="289"/>
      <c r="E964" s="290"/>
      <c r="F964" s="289"/>
      <c r="G964" s="290"/>
      <c r="H964" s="289"/>
      <c r="I964" s="290"/>
      <c r="J964" s="289"/>
      <c r="K964" s="290"/>
      <c r="L964" s="289"/>
      <c r="M964" s="290"/>
      <c r="N964" s="289"/>
      <c r="O964" s="290"/>
      <c r="P964" s="289"/>
      <c r="Q964" s="290"/>
      <c r="R964" s="45"/>
    </row>
    <row r="965" spans="2:18" ht="13.8" thickBot="1" x14ac:dyDescent="0.25">
      <c r="B965" s="293" t="s">
        <v>279</v>
      </c>
      <c r="C965" s="294"/>
      <c r="D965" s="289"/>
      <c r="E965" s="290"/>
      <c r="F965" s="289"/>
      <c r="G965" s="290"/>
      <c r="H965" s="289"/>
      <c r="I965" s="290"/>
      <c r="J965" s="289"/>
      <c r="K965" s="290"/>
      <c r="L965" s="289"/>
      <c r="M965" s="290"/>
      <c r="N965" s="289"/>
      <c r="O965" s="290"/>
      <c r="P965" s="289"/>
      <c r="Q965" s="290"/>
      <c r="R965" s="45"/>
    </row>
    <row r="966" spans="2:18" ht="13.8" thickBot="1" x14ac:dyDescent="0.25">
      <c r="B966" s="291" t="s">
        <v>231</v>
      </c>
      <c r="C966" s="292"/>
      <c r="D966" s="289"/>
      <c r="E966" s="290"/>
      <c r="F966" s="289"/>
      <c r="G966" s="290"/>
      <c r="H966" s="289"/>
      <c r="I966" s="290"/>
      <c r="J966" s="289"/>
      <c r="K966" s="290"/>
      <c r="L966" s="289"/>
      <c r="M966" s="290"/>
      <c r="N966" s="289"/>
      <c r="O966" s="290"/>
      <c r="P966" s="289"/>
      <c r="Q966" s="290"/>
      <c r="R966" s="45"/>
    </row>
    <row r="967" spans="2:18" ht="13.8" thickBot="1" x14ac:dyDescent="0.25">
      <c r="B967" s="285"/>
      <c r="C967" s="286"/>
      <c r="D967" s="46" t="s">
        <v>129</v>
      </c>
      <c r="E967" s="47" t="s">
        <v>127</v>
      </c>
      <c r="F967" s="46" t="s">
        <v>129</v>
      </c>
      <c r="G967" s="47" t="s">
        <v>127</v>
      </c>
      <c r="H967" s="46" t="s">
        <v>129</v>
      </c>
      <c r="I967" s="47" t="s">
        <v>127</v>
      </c>
      <c r="J967" s="46" t="s">
        <v>129</v>
      </c>
      <c r="K967" s="47" t="s">
        <v>127</v>
      </c>
      <c r="L967" s="46" t="s">
        <v>129</v>
      </c>
      <c r="M967" s="47" t="s">
        <v>127</v>
      </c>
      <c r="N967" s="46" t="s">
        <v>129</v>
      </c>
      <c r="O967" s="47" t="s">
        <v>127</v>
      </c>
      <c r="P967" s="46" t="s">
        <v>129</v>
      </c>
      <c r="Q967" s="48" t="s">
        <v>127</v>
      </c>
    </row>
    <row r="968" spans="2:18" x14ac:dyDescent="0.2">
      <c r="B968" s="287" t="s">
        <v>104</v>
      </c>
      <c r="C968" s="288"/>
      <c r="D968" s="114"/>
      <c r="E968" s="117"/>
      <c r="F968" s="114"/>
      <c r="G968" s="117"/>
      <c r="H968" s="114"/>
      <c r="I968" s="117"/>
      <c r="J968" s="114"/>
      <c r="K968" s="117"/>
      <c r="L968" s="114"/>
      <c r="M968" s="117"/>
      <c r="N968" s="114"/>
      <c r="O968" s="117"/>
      <c r="P968" s="114"/>
      <c r="Q968" s="117"/>
    </row>
    <row r="969" spans="2:18" x14ac:dyDescent="0.2">
      <c r="B969" s="283" t="s">
        <v>105</v>
      </c>
      <c r="C969" s="284"/>
      <c r="D969" s="44"/>
      <c r="E969" s="118"/>
      <c r="F969" s="44"/>
      <c r="G969" s="118"/>
      <c r="H969" s="44"/>
      <c r="I969" s="118"/>
      <c r="J969" s="44"/>
      <c r="K969" s="118"/>
      <c r="L969" s="44"/>
      <c r="M969" s="118"/>
      <c r="N969" s="44"/>
      <c r="O969" s="118"/>
      <c r="P969" s="44"/>
      <c r="Q969" s="118"/>
    </row>
    <row r="970" spans="2:18" x14ac:dyDescent="0.2">
      <c r="B970" s="283" t="s">
        <v>110</v>
      </c>
      <c r="C970" s="284"/>
      <c r="D970" s="44"/>
      <c r="E970" s="118"/>
      <c r="F970" s="44"/>
      <c r="G970" s="118"/>
      <c r="H970" s="44"/>
      <c r="I970" s="118"/>
      <c r="J970" s="44"/>
      <c r="K970" s="118"/>
      <c r="L970" s="44"/>
      <c r="M970" s="118"/>
      <c r="N970" s="44"/>
      <c r="O970" s="118"/>
      <c r="P970" s="44"/>
      <c r="Q970" s="118"/>
    </row>
    <row r="971" spans="2:18" x14ac:dyDescent="0.2">
      <c r="B971" s="283" t="s">
        <v>111</v>
      </c>
      <c r="C971" s="284"/>
      <c r="D971" s="44"/>
      <c r="E971" s="118"/>
      <c r="F971" s="44"/>
      <c r="G971" s="118"/>
      <c r="H971" s="44"/>
      <c r="I971" s="118"/>
      <c r="J971" s="44"/>
      <c r="K971" s="118"/>
      <c r="L971" s="44"/>
      <c r="M971" s="118"/>
      <c r="N971" s="44"/>
      <c r="O971" s="118"/>
      <c r="P971" s="44"/>
      <c r="Q971" s="118"/>
    </row>
    <row r="972" spans="2:18" x14ac:dyDescent="0.2">
      <c r="B972" s="283" t="s">
        <v>106</v>
      </c>
      <c r="C972" s="284"/>
      <c r="D972" s="44"/>
      <c r="E972" s="118"/>
      <c r="F972" s="44"/>
      <c r="G972" s="118"/>
      <c r="H972" s="44"/>
      <c r="I972" s="118"/>
      <c r="J972" s="44"/>
      <c r="K972" s="118"/>
      <c r="L972" s="44"/>
      <c r="M972" s="118"/>
      <c r="N972" s="44"/>
      <c r="O972" s="118"/>
      <c r="P972" s="44"/>
      <c r="Q972" s="118"/>
    </row>
    <row r="973" spans="2:18" x14ac:dyDescent="0.2">
      <c r="B973" s="283" t="s">
        <v>112</v>
      </c>
      <c r="C973" s="284"/>
      <c r="D973" s="44"/>
      <c r="E973" s="118"/>
      <c r="F973" s="44"/>
      <c r="G973" s="118"/>
      <c r="H973" s="44"/>
      <c r="I973" s="118"/>
      <c r="J973" s="44"/>
      <c r="K973" s="118"/>
      <c r="L973" s="44"/>
      <c r="M973" s="118"/>
      <c r="N973" s="44"/>
      <c r="O973" s="118"/>
      <c r="P973" s="44"/>
      <c r="Q973" s="118"/>
    </row>
    <row r="974" spans="2:18" x14ac:dyDescent="0.2">
      <c r="B974" s="283" t="s">
        <v>107</v>
      </c>
      <c r="C974" s="284"/>
      <c r="D974" s="44"/>
      <c r="E974" s="118"/>
      <c r="F974" s="44"/>
      <c r="G974" s="118"/>
      <c r="H974" s="44"/>
      <c r="I974" s="118"/>
      <c r="J974" s="44"/>
      <c r="K974" s="118"/>
      <c r="L974" s="44"/>
      <c r="M974" s="118"/>
      <c r="N974" s="44"/>
      <c r="O974" s="118"/>
      <c r="P974" s="44"/>
      <c r="Q974" s="118"/>
    </row>
    <row r="975" spans="2:18" x14ac:dyDescent="0.2">
      <c r="B975" s="283" t="s">
        <v>108</v>
      </c>
      <c r="C975" s="284"/>
      <c r="D975" s="44"/>
      <c r="E975" s="118"/>
      <c r="F975" s="44"/>
      <c r="G975" s="118"/>
      <c r="H975" s="44"/>
      <c r="I975" s="118"/>
      <c r="J975" s="44"/>
      <c r="K975" s="118"/>
      <c r="L975" s="44"/>
      <c r="M975" s="118"/>
      <c r="N975" s="44"/>
      <c r="O975" s="118"/>
      <c r="P975" s="44"/>
      <c r="Q975" s="118"/>
    </row>
    <row r="976" spans="2:18" x14ac:dyDescent="0.2">
      <c r="B976" s="283" t="s">
        <v>113</v>
      </c>
      <c r="C976" s="284"/>
      <c r="D976" s="44"/>
      <c r="E976" s="118"/>
      <c r="F976" s="44"/>
      <c r="G976" s="118"/>
      <c r="H976" s="44"/>
      <c r="I976" s="118"/>
      <c r="J976" s="44"/>
      <c r="K976" s="118"/>
      <c r="L976" s="44"/>
      <c r="M976" s="118"/>
      <c r="N976" s="44"/>
      <c r="O976" s="118"/>
      <c r="P976" s="44"/>
      <c r="Q976" s="118"/>
    </row>
    <row r="977" spans="2:17" x14ac:dyDescent="0.2">
      <c r="B977" s="283" t="s">
        <v>109</v>
      </c>
      <c r="C977" s="284"/>
      <c r="D977" s="44"/>
      <c r="E977" s="118"/>
      <c r="F977" s="44"/>
      <c r="G977" s="118"/>
      <c r="H977" s="44"/>
      <c r="I977" s="118"/>
      <c r="J977" s="44"/>
      <c r="K977" s="118"/>
      <c r="L977" s="44"/>
      <c r="M977" s="118"/>
      <c r="N977" s="44"/>
      <c r="O977" s="118"/>
      <c r="P977" s="44"/>
      <c r="Q977" s="118"/>
    </row>
    <row r="978" spans="2:17" x14ac:dyDescent="0.2">
      <c r="B978" s="283" t="s">
        <v>114</v>
      </c>
      <c r="C978" s="284"/>
      <c r="D978" s="44"/>
      <c r="E978" s="118"/>
      <c r="F978" s="44"/>
      <c r="G978" s="118"/>
      <c r="H978" s="44"/>
      <c r="I978" s="118"/>
      <c r="J978" s="44"/>
      <c r="K978" s="118"/>
      <c r="L978" s="44"/>
      <c r="M978" s="118"/>
      <c r="N978" s="44"/>
      <c r="O978" s="118"/>
      <c r="P978" s="44"/>
      <c r="Q978" s="118"/>
    </row>
    <row r="979" spans="2:17" x14ac:dyDescent="0.2">
      <c r="B979" s="283" t="s">
        <v>115</v>
      </c>
      <c r="C979" s="284"/>
      <c r="D979" s="44"/>
      <c r="E979" s="118"/>
      <c r="F979" s="44"/>
      <c r="G979" s="118"/>
      <c r="H979" s="44"/>
      <c r="I979" s="118"/>
      <c r="J979" s="44"/>
      <c r="K979" s="118"/>
      <c r="L979" s="44"/>
      <c r="M979" s="118"/>
      <c r="N979" s="44"/>
      <c r="O979" s="118"/>
      <c r="P979" s="44"/>
      <c r="Q979" s="118"/>
    </row>
    <row r="980" spans="2:17" x14ac:dyDescent="0.2">
      <c r="B980" s="283" t="s">
        <v>120</v>
      </c>
      <c r="C980" s="284"/>
      <c r="D980" s="44"/>
      <c r="E980" s="118"/>
      <c r="F980" s="44"/>
      <c r="G980" s="118"/>
      <c r="H980" s="44"/>
      <c r="I980" s="118"/>
      <c r="J980" s="44"/>
      <c r="K980" s="118"/>
      <c r="L980" s="44"/>
      <c r="M980" s="118"/>
      <c r="N980" s="44"/>
      <c r="O980" s="118"/>
      <c r="P980" s="44"/>
      <c r="Q980" s="118"/>
    </row>
    <row r="981" spans="2:17" x14ac:dyDescent="0.2">
      <c r="B981" s="283" t="s">
        <v>121</v>
      </c>
      <c r="C981" s="284"/>
      <c r="D981" s="44"/>
      <c r="E981" s="118"/>
      <c r="F981" s="44"/>
      <c r="G981" s="118"/>
      <c r="H981" s="44"/>
      <c r="I981" s="118"/>
      <c r="J981" s="44"/>
      <c r="K981" s="118"/>
      <c r="L981" s="44"/>
      <c r="M981" s="118"/>
      <c r="N981" s="44"/>
      <c r="O981" s="118"/>
      <c r="P981" s="44"/>
      <c r="Q981" s="118"/>
    </row>
    <row r="982" spans="2:17" x14ac:dyDescent="0.2">
      <c r="B982" s="283" t="s">
        <v>122</v>
      </c>
      <c r="C982" s="284"/>
      <c r="D982" s="44"/>
      <c r="E982" s="118"/>
      <c r="F982" s="44"/>
      <c r="G982" s="118"/>
      <c r="H982" s="44"/>
      <c r="I982" s="118"/>
      <c r="J982" s="44"/>
      <c r="K982" s="118"/>
      <c r="L982" s="44"/>
      <c r="M982" s="118"/>
      <c r="N982" s="44"/>
      <c r="O982" s="118"/>
      <c r="P982" s="44"/>
      <c r="Q982" s="118"/>
    </row>
    <row r="983" spans="2:17" x14ac:dyDescent="0.2">
      <c r="B983" s="283" t="s">
        <v>116</v>
      </c>
      <c r="C983" s="284"/>
      <c r="D983" s="44"/>
      <c r="E983" s="118"/>
      <c r="F983" s="44"/>
      <c r="G983" s="118"/>
      <c r="H983" s="44"/>
      <c r="I983" s="118"/>
      <c r="J983" s="44"/>
      <c r="K983" s="118"/>
      <c r="L983" s="44"/>
      <c r="M983" s="118"/>
      <c r="N983" s="44"/>
      <c r="O983" s="118"/>
      <c r="P983" s="44"/>
      <c r="Q983" s="118"/>
    </row>
    <row r="984" spans="2:17" x14ac:dyDescent="0.2">
      <c r="B984" s="283" t="s">
        <v>117</v>
      </c>
      <c r="C984" s="284"/>
      <c r="D984" s="44"/>
      <c r="E984" s="118"/>
      <c r="F984" s="44"/>
      <c r="G984" s="118"/>
      <c r="H984" s="44"/>
      <c r="I984" s="118"/>
      <c r="J984" s="44"/>
      <c r="K984" s="118"/>
      <c r="L984" s="44"/>
      <c r="M984" s="118"/>
      <c r="N984" s="44"/>
      <c r="O984" s="118"/>
      <c r="P984" s="44"/>
      <c r="Q984" s="118"/>
    </row>
    <row r="985" spans="2:17" x14ac:dyDescent="0.2">
      <c r="B985" s="283" t="s">
        <v>124</v>
      </c>
      <c r="C985" s="284"/>
      <c r="D985" s="44"/>
      <c r="E985" s="118"/>
      <c r="F985" s="44"/>
      <c r="G985" s="118"/>
      <c r="H985" s="44"/>
      <c r="I985" s="118"/>
      <c r="J985" s="44"/>
      <c r="K985" s="118"/>
      <c r="L985" s="44"/>
      <c r="M985" s="118"/>
      <c r="N985" s="44"/>
      <c r="O985" s="118"/>
      <c r="P985" s="44"/>
      <c r="Q985" s="118"/>
    </row>
    <row r="986" spans="2:17" x14ac:dyDescent="0.2">
      <c r="B986" s="283" t="s">
        <v>153</v>
      </c>
      <c r="C986" s="284"/>
      <c r="D986" s="44"/>
      <c r="E986" s="118"/>
      <c r="F986" s="44"/>
      <c r="G986" s="118"/>
      <c r="H986" s="44"/>
      <c r="I986" s="118"/>
      <c r="J986" s="44"/>
      <c r="K986" s="118"/>
      <c r="L986" s="44"/>
      <c r="M986" s="118"/>
      <c r="N986" s="44"/>
      <c r="O986" s="118"/>
      <c r="P986" s="44"/>
      <c r="Q986" s="118"/>
    </row>
    <row r="987" spans="2:17" x14ac:dyDescent="0.2">
      <c r="B987" s="283" t="s">
        <v>118</v>
      </c>
      <c r="C987" s="284"/>
      <c r="D987" s="44"/>
      <c r="E987" s="118"/>
      <c r="F987" s="44"/>
      <c r="G987" s="118"/>
      <c r="H987" s="44"/>
      <c r="I987" s="118"/>
      <c r="J987" s="44"/>
      <c r="K987" s="118"/>
      <c r="L987" s="44"/>
      <c r="M987" s="118"/>
      <c r="N987" s="44"/>
      <c r="O987" s="118"/>
      <c r="P987" s="44"/>
      <c r="Q987" s="118"/>
    </row>
    <row r="988" spans="2:17" x14ac:dyDescent="0.2">
      <c r="B988" s="283" t="s">
        <v>119</v>
      </c>
      <c r="C988" s="284"/>
      <c r="D988" s="44"/>
      <c r="E988" s="118"/>
      <c r="F988" s="44"/>
      <c r="G988" s="118"/>
      <c r="H988" s="44"/>
      <c r="I988" s="118"/>
      <c r="J988" s="44"/>
      <c r="K988" s="118"/>
      <c r="L988" s="44"/>
      <c r="M988" s="118"/>
      <c r="N988" s="44"/>
      <c r="O988" s="118"/>
      <c r="P988" s="44"/>
      <c r="Q988" s="118"/>
    </row>
    <row r="989" spans="2:17" x14ac:dyDescent="0.2">
      <c r="B989" s="283" t="s">
        <v>123</v>
      </c>
      <c r="C989" s="284"/>
      <c r="D989" s="44"/>
      <c r="E989" s="118"/>
      <c r="F989" s="115"/>
      <c r="G989" s="118"/>
      <c r="H989" s="44"/>
      <c r="I989" s="118"/>
      <c r="J989" s="44"/>
      <c r="K989" s="118"/>
      <c r="L989" s="44"/>
      <c r="M989" s="118"/>
      <c r="N989" s="44"/>
      <c r="O989" s="118"/>
      <c r="P989" s="44"/>
      <c r="Q989" s="118"/>
    </row>
    <row r="990" spans="2:17" x14ac:dyDescent="0.2">
      <c r="B990" s="283" t="s">
        <v>126</v>
      </c>
      <c r="C990" s="284"/>
      <c r="D990" s="44"/>
      <c r="E990" s="118"/>
      <c r="F990" s="44"/>
      <c r="G990" s="118"/>
      <c r="H990" s="44"/>
      <c r="I990" s="118"/>
      <c r="J990" s="44"/>
      <c r="K990" s="118"/>
      <c r="L990" s="44"/>
      <c r="M990" s="118"/>
      <c r="N990" s="44"/>
      <c r="O990" s="118"/>
      <c r="P990" s="44"/>
      <c r="Q990" s="118"/>
    </row>
    <row r="991" spans="2:17" ht="13.8" thickBot="1" x14ac:dyDescent="0.25">
      <c r="B991" s="281" t="s">
        <v>125</v>
      </c>
      <c r="C991" s="282"/>
      <c r="D991" s="49"/>
      <c r="E991" s="119"/>
      <c r="F991" s="49"/>
      <c r="G991" s="119"/>
      <c r="H991" s="49"/>
      <c r="I991" s="119"/>
      <c r="J991" s="49"/>
      <c r="K991" s="119"/>
      <c r="L991" s="49"/>
      <c r="M991" s="119"/>
      <c r="N991" s="49"/>
      <c r="O991" s="119"/>
      <c r="P991" s="49"/>
      <c r="Q991" s="119"/>
    </row>
    <row r="992" spans="2:17" ht="13.8" thickBot="1" x14ac:dyDescent="0.25"/>
    <row r="993" spans="2:18" ht="13.8" thickBot="1" x14ac:dyDescent="0.25">
      <c r="B993" s="285" t="s">
        <v>128</v>
      </c>
      <c r="C993" s="286"/>
      <c r="D993" s="299">
        <v>190</v>
      </c>
      <c r="E993" s="299"/>
      <c r="F993" s="299">
        <v>191</v>
      </c>
      <c r="G993" s="299"/>
      <c r="H993" s="299">
        <v>192</v>
      </c>
      <c r="I993" s="299"/>
      <c r="J993" s="299">
        <v>193</v>
      </c>
      <c r="K993" s="299"/>
      <c r="L993" s="299">
        <v>194</v>
      </c>
      <c r="M993" s="299"/>
      <c r="N993" s="299">
        <v>195</v>
      </c>
      <c r="O993" s="299"/>
      <c r="P993" s="299">
        <v>196</v>
      </c>
      <c r="Q993" s="299"/>
    </row>
    <row r="994" spans="2:18" ht="13.8" thickBot="1" x14ac:dyDescent="0.25">
      <c r="B994" s="291" t="s">
        <v>132</v>
      </c>
      <c r="C994" s="292"/>
      <c r="D994" s="297"/>
      <c r="E994" s="298"/>
      <c r="F994" s="297"/>
      <c r="G994" s="298"/>
      <c r="H994" s="297"/>
      <c r="I994" s="298"/>
      <c r="J994" s="297"/>
      <c r="K994" s="298"/>
      <c r="L994" s="297"/>
      <c r="M994" s="298"/>
      <c r="N994" s="297"/>
      <c r="O994" s="298"/>
      <c r="P994" s="297"/>
      <c r="Q994" s="298"/>
    </row>
    <row r="995" spans="2:18" ht="13.8" thickBot="1" x14ac:dyDescent="0.25">
      <c r="B995" s="293" t="s">
        <v>152</v>
      </c>
      <c r="C995" s="294"/>
      <c r="D995" s="295"/>
      <c r="E995" s="296"/>
      <c r="F995" s="295"/>
      <c r="G995" s="296"/>
      <c r="H995" s="295"/>
      <c r="I995" s="296"/>
      <c r="J995" s="295"/>
      <c r="K995" s="296"/>
      <c r="L995" s="295"/>
      <c r="M995" s="296"/>
      <c r="N995" s="295"/>
      <c r="O995" s="296"/>
      <c r="P995" s="295"/>
      <c r="Q995" s="296"/>
    </row>
    <row r="996" spans="2:18" ht="13.8" thickBot="1" x14ac:dyDescent="0.25">
      <c r="B996" s="291" t="s">
        <v>131</v>
      </c>
      <c r="C996" s="292"/>
      <c r="D996" s="295"/>
      <c r="E996" s="296"/>
      <c r="F996" s="295"/>
      <c r="G996" s="296"/>
      <c r="H996" s="295"/>
      <c r="I996" s="296"/>
      <c r="J996" s="295"/>
      <c r="K996" s="296"/>
      <c r="L996" s="295"/>
      <c r="M996" s="296"/>
      <c r="N996" s="295"/>
      <c r="O996" s="296"/>
      <c r="P996" s="295"/>
      <c r="Q996" s="296"/>
    </row>
    <row r="997" spans="2:18" ht="13.8" thickBot="1" x14ac:dyDescent="0.25">
      <c r="B997" s="293" t="s">
        <v>274</v>
      </c>
      <c r="C997" s="294"/>
      <c r="D997" s="289"/>
      <c r="E997" s="290"/>
      <c r="F997" s="289"/>
      <c r="G997" s="290"/>
      <c r="H997" s="289"/>
      <c r="I997" s="290"/>
      <c r="J997" s="289"/>
      <c r="K997" s="290"/>
      <c r="L997" s="289"/>
      <c r="M997" s="290"/>
      <c r="N997" s="289"/>
      <c r="O997" s="290"/>
      <c r="P997" s="289"/>
      <c r="Q997" s="290"/>
      <c r="R997" s="45"/>
    </row>
    <row r="998" spans="2:18" ht="13.8" thickBot="1" x14ac:dyDescent="0.25">
      <c r="B998" s="291" t="s">
        <v>133</v>
      </c>
      <c r="C998" s="292"/>
      <c r="D998" s="295"/>
      <c r="E998" s="296"/>
      <c r="F998" s="295"/>
      <c r="G998" s="296"/>
      <c r="H998" s="295"/>
      <c r="I998" s="296"/>
      <c r="J998" s="295"/>
      <c r="K998" s="296"/>
      <c r="L998" s="295"/>
      <c r="M998" s="296"/>
      <c r="N998" s="295"/>
      <c r="O998" s="296"/>
      <c r="P998" s="295"/>
      <c r="Q998" s="296"/>
    </row>
    <row r="999" spans="2:18" ht="13.8" thickBot="1" x14ac:dyDescent="0.25">
      <c r="B999" s="293" t="s">
        <v>275</v>
      </c>
      <c r="C999" s="294"/>
      <c r="D999" s="289"/>
      <c r="E999" s="290"/>
      <c r="F999" s="289"/>
      <c r="G999" s="290"/>
      <c r="H999" s="289"/>
      <c r="I999" s="290"/>
      <c r="J999" s="289"/>
      <c r="K999" s="290"/>
      <c r="L999" s="289"/>
      <c r="M999" s="290"/>
      <c r="N999" s="289"/>
      <c r="O999" s="290"/>
      <c r="P999" s="289"/>
      <c r="Q999" s="290"/>
      <c r="R999" s="45"/>
    </row>
    <row r="1000" spans="2:18" ht="13.8" thickBot="1" x14ac:dyDescent="0.25">
      <c r="B1000" s="293" t="s">
        <v>279</v>
      </c>
      <c r="C1000" s="294"/>
      <c r="D1000" s="289"/>
      <c r="E1000" s="290"/>
      <c r="F1000" s="289"/>
      <c r="G1000" s="290"/>
      <c r="H1000" s="289"/>
      <c r="I1000" s="290"/>
      <c r="J1000" s="289"/>
      <c r="K1000" s="290"/>
      <c r="L1000" s="289"/>
      <c r="M1000" s="290"/>
      <c r="N1000" s="289"/>
      <c r="O1000" s="290"/>
      <c r="P1000" s="289"/>
      <c r="Q1000" s="290"/>
      <c r="R1000" s="45"/>
    </row>
    <row r="1001" spans="2:18" ht="13.8" thickBot="1" x14ac:dyDescent="0.25">
      <c r="B1001" s="291" t="s">
        <v>231</v>
      </c>
      <c r="C1001" s="292"/>
      <c r="D1001" s="289"/>
      <c r="E1001" s="290"/>
      <c r="F1001" s="289"/>
      <c r="G1001" s="290"/>
      <c r="H1001" s="289"/>
      <c r="I1001" s="290"/>
      <c r="J1001" s="289"/>
      <c r="K1001" s="290"/>
      <c r="L1001" s="289"/>
      <c r="M1001" s="290"/>
      <c r="N1001" s="289"/>
      <c r="O1001" s="290"/>
      <c r="P1001" s="289"/>
      <c r="Q1001" s="290"/>
      <c r="R1001" s="45"/>
    </row>
    <row r="1002" spans="2:18" ht="13.8" thickBot="1" x14ac:dyDescent="0.25">
      <c r="B1002" s="285"/>
      <c r="C1002" s="286"/>
      <c r="D1002" s="46" t="s">
        <v>129</v>
      </c>
      <c r="E1002" s="47" t="s">
        <v>127</v>
      </c>
      <c r="F1002" s="46" t="s">
        <v>129</v>
      </c>
      <c r="G1002" s="47" t="s">
        <v>127</v>
      </c>
      <c r="H1002" s="46" t="s">
        <v>129</v>
      </c>
      <c r="I1002" s="47" t="s">
        <v>127</v>
      </c>
      <c r="J1002" s="46" t="s">
        <v>129</v>
      </c>
      <c r="K1002" s="47" t="s">
        <v>127</v>
      </c>
      <c r="L1002" s="46" t="s">
        <v>129</v>
      </c>
      <c r="M1002" s="47" t="s">
        <v>127</v>
      </c>
      <c r="N1002" s="46" t="s">
        <v>129</v>
      </c>
      <c r="O1002" s="47" t="s">
        <v>127</v>
      </c>
      <c r="P1002" s="46" t="s">
        <v>129</v>
      </c>
      <c r="Q1002" s="48" t="s">
        <v>127</v>
      </c>
    </row>
    <row r="1003" spans="2:18" x14ac:dyDescent="0.2">
      <c r="B1003" s="287" t="s">
        <v>104</v>
      </c>
      <c r="C1003" s="288"/>
      <c r="D1003" s="114"/>
      <c r="E1003" s="117"/>
      <c r="F1003" s="114"/>
      <c r="G1003" s="117"/>
      <c r="H1003" s="114"/>
      <c r="I1003" s="117"/>
      <c r="J1003" s="114"/>
      <c r="K1003" s="117"/>
      <c r="L1003" s="114"/>
      <c r="M1003" s="117"/>
      <c r="N1003" s="114"/>
      <c r="O1003" s="117"/>
      <c r="P1003" s="114"/>
      <c r="Q1003" s="117"/>
    </row>
    <row r="1004" spans="2:18" x14ac:dyDescent="0.2">
      <c r="B1004" s="283" t="s">
        <v>105</v>
      </c>
      <c r="C1004" s="284"/>
      <c r="D1004" s="44"/>
      <c r="E1004" s="118"/>
      <c r="F1004" s="44"/>
      <c r="G1004" s="118"/>
      <c r="H1004" s="44"/>
      <c r="I1004" s="118"/>
      <c r="J1004" s="44"/>
      <c r="K1004" s="118"/>
      <c r="L1004" s="44"/>
      <c r="M1004" s="118"/>
      <c r="N1004" s="44"/>
      <c r="O1004" s="118"/>
      <c r="P1004" s="44"/>
      <c r="Q1004" s="118"/>
    </row>
    <row r="1005" spans="2:18" x14ac:dyDescent="0.2">
      <c r="B1005" s="283" t="s">
        <v>110</v>
      </c>
      <c r="C1005" s="284"/>
      <c r="D1005" s="44"/>
      <c r="E1005" s="118"/>
      <c r="F1005" s="44"/>
      <c r="G1005" s="118"/>
      <c r="H1005" s="44"/>
      <c r="I1005" s="118"/>
      <c r="J1005" s="44"/>
      <c r="K1005" s="118"/>
      <c r="L1005" s="44"/>
      <c r="M1005" s="118"/>
      <c r="N1005" s="44"/>
      <c r="O1005" s="118"/>
      <c r="P1005" s="44"/>
      <c r="Q1005" s="118"/>
    </row>
    <row r="1006" spans="2:18" x14ac:dyDescent="0.2">
      <c r="B1006" s="283" t="s">
        <v>111</v>
      </c>
      <c r="C1006" s="284"/>
      <c r="D1006" s="44"/>
      <c r="E1006" s="118"/>
      <c r="F1006" s="44"/>
      <c r="G1006" s="118"/>
      <c r="H1006" s="44"/>
      <c r="I1006" s="118"/>
      <c r="J1006" s="44"/>
      <c r="K1006" s="118"/>
      <c r="L1006" s="44"/>
      <c r="M1006" s="118"/>
      <c r="N1006" s="44"/>
      <c r="O1006" s="118"/>
      <c r="P1006" s="44"/>
      <c r="Q1006" s="118"/>
    </row>
    <row r="1007" spans="2:18" x14ac:dyDescent="0.2">
      <c r="B1007" s="283" t="s">
        <v>106</v>
      </c>
      <c r="C1007" s="284"/>
      <c r="D1007" s="44"/>
      <c r="E1007" s="118"/>
      <c r="F1007" s="44"/>
      <c r="G1007" s="118"/>
      <c r="H1007" s="44"/>
      <c r="I1007" s="118"/>
      <c r="J1007" s="44"/>
      <c r="K1007" s="118"/>
      <c r="L1007" s="44"/>
      <c r="M1007" s="118"/>
      <c r="N1007" s="44"/>
      <c r="O1007" s="118"/>
      <c r="P1007" s="44"/>
      <c r="Q1007" s="118"/>
    </row>
    <row r="1008" spans="2:18" x14ac:dyDescent="0.2">
      <c r="B1008" s="283" t="s">
        <v>112</v>
      </c>
      <c r="C1008" s="284"/>
      <c r="D1008" s="44"/>
      <c r="E1008" s="118"/>
      <c r="F1008" s="44"/>
      <c r="G1008" s="118"/>
      <c r="H1008" s="44"/>
      <c r="I1008" s="118"/>
      <c r="J1008" s="44"/>
      <c r="K1008" s="118"/>
      <c r="L1008" s="44"/>
      <c r="M1008" s="118"/>
      <c r="N1008" s="44"/>
      <c r="O1008" s="118"/>
      <c r="P1008" s="44"/>
      <c r="Q1008" s="118"/>
    </row>
    <row r="1009" spans="2:17" x14ac:dyDescent="0.2">
      <c r="B1009" s="283" t="s">
        <v>107</v>
      </c>
      <c r="C1009" s="284"/>
      <c r="D1009" s="44"/>
      <c r="E1009" s="118"/>
      <c r="F1009" s="44"/>
      <c r="G1009" s="118"/>
      <c r="H1009" s="44"/>
      <c r="I1009" s="118"/>
      <c r="J1009" s="44"/>
      <c r="K1009" s="118"/>
      <c r="L1009" s="44"/>
      <c r="M1009" s="118"/>
      <c r="N1009" s="44"/>
      <c r="O1009" s="118"/>
      <c r="P1009" s="44"/>
      <c r="Q1009" s="118"/>
    </row>
    <row r="1010" spans="2:17" x14ac:dyDescent="0.2">
      <c r="B1010" s="283" t="s">
        <v>108</v>
      </c>
      <c r="C1010" s="284"/>
      <c r="D1010" s="44"/>
      <c r="E1010" s="118"/>
      <c r="F1010" s="44"/>
      <c r="G1010" s="118"/>
      <c r="H1010" s="44"/>
      <c r="I1010" s="118"/>
      <c r="J1010" s="44"/>
      <c r="K1010" s="118"/>
      <c r="L1010" s="44"/>
      <c r="M1010" s="118"/>
      <c r="N1010" s="44"/>
      <c r="O1010" s="118"/>
      <c r="P1010" s="44"/>
      <c r="Q1010" s="118"/>
    </row>
    <row r="1011" spans="2:17" x14ac:dyDescent="0.2">
      <c r="B1011" s="283" t="s">
        <v>113</v>
      </c>
      <c r="C1011" s="284"/>
      <c r="D1011" s="44"/>
      <c r="E1011" s="118"/>
      <c r="F1011" s="44"/>
      <c r="G1011" s="118"/>
      <c r="H1011" s="44"/>
      <c r="I1011" s="118"/>
      <c r="J1011" s="44"/>
      <c r="K1011" s="118"/>
      <c r="L1011" s="44"/>
      <c r="M1011" s="118"/>
      <c r="N1011" s="44"/>
      <c r="O1011" s="118"/>
      <c r="P1011" s="44"/>
      <c r="Q1011" s="118"/>
    </row>
    <row r="1012" spans="2:17" x14ac:dyDescent="0.2">
      <c r="B1012" s="283" t="s">
        <v>109</v>
      </c>
      <c r="C1012" s="284"/>
      <c r="D1012" s="44"/>
      <c r="E1012" s="118"/>
      <c r="F1012" s="44"/>
      <c r="G1012" s="118"/>
      <c r="H1012" s="44"/>
      <c r="I1012" s="118"/>
      <c r="J1012" s="44"/>
      <c r="K1012" s="118"/>
      <c r="L1012" s="44"/>
      <c r="M1012" s="118"/>
      <c r="N1012" s="44"/>
      <c r="O1012" s="118"/>
      <c r="P1012" s="44"/>
      <c r="Q1012" s="118"/>
    </row>
    <row r="1013" spans="2:17" x14ac:dyDescent="0.2">
      <c r="B1013" s="283" t="s">
        <v>114</v>
      </c>
      <c r="C1013" s="284"/>
      <c r="D1013" s="44"/>
      <c r="E1013" s="118"/>
      <c r="F1013" s="44"/>
      <c r="G1013" s="118"/>
      <c r="H1013" s="44"/>
      <c r="I1013" s="118"/>
      <c r="J1013" s="44"/>
      <c r="K1013" s="118"/>
      <c r="L1013" s="44"/>
      <c r="M1013" s="118"/>
      <c r="N1013" s="44"/>
      <c r="O1013" s="118"/>
      <c r="P1013" s="44"/>
      <c r="Q1013" s="118"/>
    </row>
    <row r="1014" spans="2:17" x14ac:dyDescent="0.2">
      <c r="B1014" s="283" t="s">
        <v>115</v>
      </c>
      <c r="C1014" s="284"/>
      <c r="D1014" s="44"/>
      <c r="E1014" s="118"/>
      <c r="F1014" s="44"/>
      <c r="G1014" s="118"/>
      <c r="H1014" s="44"/>
      <c r="I1014" s="118"/>
      <c r="J1014" s="44"/>
      <c r="K1014" s="118"/>
      <c r="L1014" s="44"/>
      <c r="M1014" s="118"/>
      <c r="N1014" s="44"/>
      <c r="O1014" s="118"/>
      <c r="P1014" s="44"/>
      <c r="Q1014" s="118"/>
    </row>
    <row r="1015" spans="2:17" x14ac:dyDescent="0.2">
      <c r="B1015" s="283" t="s">
        <v>120</v>
      </c>
      <c r="C1015" s="284"/>
      <c r="D1015" s="44"/>
      <c r="E1015" s="118"/>
      <c r="F1015" s="44"/>
      <c r="G1015" s="118"/>
      <c r="H1015" s="44"/>
      <c r="I1015" s="118"/>
      <c r="J1015" s="44"/>
      <c r="K1015" s="118"/>
      <c r="L1015" s="44"/>
      <c r="M1015" s="118"/>
      <c r="N1015" s="44"/>
      <c r="O1015" s="118"/>
      <c r="P1015" s="44"/>
      <c r="Q1015" s="118"/>
    </row>
    <row r="1016" spans="2:17" x14ac:dyDescent="0.2">
      <c r="B1016" s="283" t="s">
        <v>121</v>
      </c>
      <c r="C1016" s="284"/>
      <c r="D1016" s="44"/>
      <c r="E1016" s="118"/>
      <c r="F1016" s="44"/>
      <c r="G1016" s="118"/>
      <c r="H1016" s="44"/>
      <c r="I1016" s="118"/>
      <c r="J1016" s="44"/>
      <c r="K1016" s="118"/>
      <c r="L1016" s="44"/>
      <c r="M1016" s="118"/>
      <c r="N1016" s="44"/>
      <c r="O1016" s="118"/>
      <c r="P1016" s="44"/>
      <c r="Q1016" s="118"/>
    </row>
    <row r="1017" spans="2:17" x14ac:dyDescent="0.2">
      <c r="B1017" s="283" t="s">
        <v>122</v>
      </c>
      <c r="C1017" s="284"/>
      <c r="D1017" s="44"/>
      <c r="E1017" s="118"/>
      <c r="F1017" s="44"/>
      <c r="G1017" s="118"/>
      <c r="H1017" s="44"/>
      <c r="I1017" s="118"/>
      <c r="J1017" s="44"/>
      <c r="K1017" s="118"/>
      <c r="L1017" s="44"/>
      <c r="M1017" s="118"/>
      <c r="N1017" s="44"/>
      <c r="O1017" s="118"/>
      <c r="P1017" s="44"/>
      <c r="Q1017" s="118"/>
    </row>
    <row r="1018" spans="2:17" x14ac:dyDescent="0.2">
      <c r="B1018" s="283" t="s">
        <v>116</v>
      </c>
      <c r="C1018" s="284"/>
      <c r="D1018" s="44"/>
      <c r="E1018" s="118"/>
      <c r="F1018" s="44"/>
      <c r="G1018" s="118"/>
      <c r="H1018" s="44"/>
      <c r="I1018" s="118"/>
      <c r="J1018" s="44"/>
      <c r="K1018" s="118"/>
      <c r="L1018" s="44"/>
      <c r="M1018" s="118"/>
      <c r="N1018" s="44"/>
      <c r="O1018" s="118"/>
      <c r="P1018" s="44"/>
      <c r="Q1018" s="118"/>
    </row>
    <row r="1019" spans="2:17" x14ac:dyDescent="0.2">
      <c r="B1019" s="283" t="s">
        <v>117</v>
      </c>
      <c r="C1019" s="284"/>
      <c r="D1019" s="44"/>
      <c r="E1019" s="118"/>
      <c r="F1019" s="44"/>
      <c r="G1019" s="118"/>
      <c r="H1019" s="44"/>
      <c r="I1019" s="118"/>
      <c r="J1019" s="44"/>
      <c r="K1019" s="118"/>
      <c r="L1019" s="44"/>
      <c r="M1019" s="118"/>
      <c r="N1019" s="44"/>
      <c r="O1019" s="118"/>
      <c r="P1019" s="44"/>
      <c r="Q1019" s="118"/>
    </row>
    <row r="1020" spans="2:17" x14ac:dyDescent="0.2">
      <c r="B1020" s="283" t="s">
        <v>124</v>
      </c>
      <c r="C1020" s="284"/>
      <c r="D1020" s="44"/>
      <c r="E1020" s="118"/>
      <c r="F1020" s="44"/>
      <c r="G1020" s="118"/>
      <c r="H1020" s="44"/>
      <c r="I1020" s="118"/>
      <c r="J1020" s="44"/>
      <c r="K1020" s="118"/>
      <c r="L1020" s="44"/>
      <c r="M1020" s="118"/>
      <c r="N1020" s="44"/>
      <c r="O1020" s="118"/>
      <c r="P1020" s="44"/>
      <c r="Q1020" s="118"/>
    </row>
    <row r="1021" spans="2:17" x14ac:dyDescent="0.2">
      <c r="B1021" s="283" t="s">
        <v>153</v>
      </c>
      <c r="C1021" s="284"/>
      <c r="D1021" s="44"/>
      <c r="E1021" s="118"/>
      <c r="F1021" s="44"/>
      <c r="G1021" s="118"/>
      <c r="H1021" s="44"/>
      <c r="I1021" s="118"/>
      <c r="J1021" s="44"/>
      <c r="K1021" s="118"/>
      <c r="L1021" s="44"/>
      <c r="M1021" s="118"/>
      <c r="N1021" s="44"/>
      <c r="O1021" s="118"/>
      <c r="P1021" s="44"/>
      <c r="Q1021" s="118"/>
    </row>
    <row r="1022" spans="2:17" x14ac:dyDescent="0.2">
      <c r="B1022" s="283" t="s">
        <v>118</v>
      </c>
      <c r="C1022" s="284"/>
      <c r="D1022" s="44"/>
      <c r="E1022" s="118"/>
      <c r="F1022" s="44"/>
      <c r="G1022" s="118"/>
      <c r="H1022" s="44"/>
      <c r="I1022" s="118"/>
      <c r="J1022" s="44"/>
      <c r="K1022" s="118"/>
      <c r="L1022" s="44"/>
      <c r="M1022" s="118"/>
      <c r="N1022" s="44"/>
      <c r="O1022" s="118"/>
      <c r="P1022" s="44"/>
      <c r="Q1022" s="118"/>
    </row>
    <row r="1023" spans="2:17" x14ac:dyDescent="0.2">
      <c r="B1023" s="283" t="s">
        <v>119</v>
      </c>
      <c r="C1023" s="284"/>
      <c r="D1023" s="44"/>
      <c r="E1023" s="118"/>
      <c r="F1023" s="44"/>
      <c r="G1023" s="118"/>
      <c r="H1023" s="44"/>
      <c r="I1023" s="118"/>
      <c r="J1023" s="44"/>
      <c r="K1023" s="118"/>
      <c r="L1023" s="44"/>
      <c r="M1023" s="118"/>
      <c r="N1023" s="44"/>
      <c r="O1023" s="118"/>
      <c r="P1023" s="44"/>
      <c r="Q1023" s="118"/>
    </row>
    <row r="1024" spans="2:17" x14ac:dyDescent="0.2">
      <c r="B1024" s="283" t="s">
        <v>123</v>
      </c>
      <c r="C1024" s="284"/>
      <c r="D1024" s="44"/>
      <c r="E1024" s="118"/>
      <c r="F1024" s="115"/>
      <c r="G1024" s="118"/>
      <c r="H1024" s="44"/>
      <c r="I1024" s="118"/>
      <c r="J1024" s="44"/>
      <c r="K1024" s="118"/>
      <c r="L1024" s="44"/>
      <c r="M1024" s="118"/>
      <c r="N1024" s="44"/>
      <c r="O1024" s="118"/>
      <c r="P1024" s="44"/>
      <c r="Q1024" s="118"/>
    </row>
    <row r="1025" spans="2:18" x14ac:dyDescent="0.2">
      <c r="B1025" s="283" t="s">
        <v>126</v>
      </c>
      <c r="C1025" s="284"/>
      <c r="D1025" s="44"/>
      <c r="E1025" s="118"/>
      <c r="F1025" s="44"/>
      <c r="G1025" s="118"/>
      <c r="H1025" s="44"/>
      <c r="I1025" s="118"/>
      <c r="J1025" s="44"/>
      <c r="K1025" s="118"/>
      <c r="L1025" s="44"/>
      <c r="M1025" s="118"/>
      <c r="N1025" s="44"/>
      <c r="O1025" s="118"/>
      <c r="P1025" s="44"/>
      <c r="Q1025" s="118"/>
    </row>
    <row r="1026" spans="2:18" ht="13.8" thickBot="1" x14ac:dyDescent="0.25">
      <c r="B1026" s="281" t="s">
        <v>125</v>
      </c>
      <c r="C1026" s="282"/>
      <c r="D1026" s="49"/>
      <c r="E1026" s="119"/>
      <c r="F1026" s="49"/>
      <c r="G1026" s="119"/>
      <c r="H1026" s="49"/>
      <c r="I1026" s="119"/>
      <c r="J1026" s="49"/>
      <c r="K1026" s="119"/>
      <c r="L1026" s="49"/>
      <c r="M1026" s="119"/>
      <c r="N1026" s="49"/>
      <c r="O1026" s="119"/>
      <c r="P1026" s="49"/>
      <c r="Q1026" s="119"/>
    </row>
    <row r="1027" spans="2:18" ht="13.8" thickBot="1" x14ac:dyDescent="0.25"/>
    <row r="1028" spans="2:18" ht="13.8" thickBot="1" x14ac:dyDescent="0.25">
      <c r="B1028" s="285" t="s">
        <v>128</v>
      </c>
      <c r="C1028" s="286"/>
      <c r="D1028" s="299">
        <v>197</v>
      </c>
      <c r="E1028" s="299"/>
      <c r="F1028" s="299">
        <v>198</v>
      </c>
      <c r="G1028" s="299"/>
      <c r="H1028" s="299">
        <v>199</v>
      </c>
      <c r="I1028" s="299"/>
      <c r="J1028" s="299">
        <v>200</v>
      </c>
      <c r="K1028" s="299"/>
      <c r="L1028" s="299">
        <v>201</v>
      </c>
      <c r="M1028" s="299"/>
      <c r="N1028" s="299">
        <v>202</v>
      </c>
      <c r="O1028" s="299"/>
      <c r="P1028" s="299">
        <v>203</v>
      </c>
      <c r="Q1028" s="299"/>
    </row>
    <row r="1029" spans="2:18" ht="13.8" thickBot="1" x14ac:dyDescent="0.25">
      <c r="B1029" s="291" t="s">
        <v>132</v>
      </c>
      <c r="C1029" s="292"/>
      <c r="D1029" s="297"/>
      <c r="E1029" s="298"/>
      <c r="F1029" s="297"/>
      <c r="G1029" s="298"/>
      <c r="H1029" s="297"/>
      <c r="I1029" s="298"/>
      <c r="J1029" s="297"/>
      <c r="K1029" s="298"/>
      <c r="L1029" s="297"/>
      <c r="M1029" s="298"/>
      <c r="N1029" s="297"/>
      <c r="O1029" s="298"/>
      <c r="P1029" s="297"/>
      <c r="Q1029" s="298"/>
    </row>
    <row r="1030" spans="2:18" ht="13.8" thickBot="1" x14ac:dyDescent="0.25">
      <c r="B1030" s="293" t="s">
        <v>152</v>
      </c>
      <c r="C1030" s="294"/>
      <c r="D1030" s="295"/>
      <c r="E1030" s="296"/>
      <c r="F1030" s="295"/>
      <c r="G1030" s="296"/>
      <c r="H1030" s="295"/>
      <c r="I1030" s="296"/>
      <c r="J1030" s="295"/>
      <c r="K1030" s="296"/>
      <c r="L1030" s="295"/>
      <c r="M1030" s="296"/>
      <c r="N1030" s="295"/>
      <c r="O1030" s="296"/>
      <c r="P1030" s="295"/>
      <c r="Q1030" s="296"/>
    </row>
    <row r="1031" spans="2:18" ht="13.8" thickBot="1" x14ac:dyDescent="0.25">
      <c r="B1031" s="291" t="s">
        <v>131</v>
      </c>
      <c r="C1031" s="292"/>
      <c r="D1031" s="295"/>
      <c r="E1031" s="296"/>
      <c r="F1031" s="295"/>
      <c r="G1031" s="296"/>
      <c r="H1031" s="295"/>
      <c r="I1031" s="296"/>
      <c r="J1031" s="295"/>
      <c r="K1031" s="296"/>
      <c r="L1031" s="295"/>
      <c r="M1031" s="296"/>
      <c r="N1031" s="295"/>
      <c r="O1031" s="296"/>
      <c r="P1031" s="295"/>
      <c r="Q1031" s="296"/>
    </row>
    <row r="1032" spans="2:18" ht="13.8" thickBot="1" x14ac:dyDescent="0.25">
      <c r="B1032" s="293" t="s">
        <v>274</v>
      </c>
      <c r="C1032" s="294"/>
      <c r="D1032" s="289"/>
      <c r="E1032" s="290"/>
      <c r="F1032" s="289"/>
      <c r="G1032" s="290"/>
      <c r="H1032" s="289"/>
      <c r="I1032" s="290"/>
      <c r="J1032" s="289"/>
      <c r="K1032" s="290"/>
      <c r="L1032" s="289"/>
      <c r="M1032" s="290"/>
      <c r="N1032" s="289"/>
      <c r="O1032" s="290"/>
      <c r="P1032" s="289"/>
      <c r="Q1032" s="290"/>
      <c r="R1032" s="45"/>
    </row>
    <row r="1033" spans="2:18" ht="13.8" thickBot="1" x14ac:dyDescent="0.25">
      <c r="B1033" s="291" t="s">
        <v>133</v>
      </c>
      <c r="C1033" s="292"/>
      <c r="D1033" s="295"/>
      <c r="E1033" s="296"/>
      <c r="F1033" s="295"/>
      <c r="G1033" s="296"/>
      <c r="H1033" s="295"/>
      <c r="I1033" s="296"/>
      <c r="J1033" s="295"/>
      <c r="K1033" s="296"/>
      <c r="L1033" s="295"/>
      <c r="M1033" s="296"/>
      <c r="N1033" s="295"/>
      <c r="O1033" s="296"/>
      <c r="P1033" s="295"/>
      <c r="Q1033" s="296"/>
    </row>
    <row r="1034" spans="2:18" ht="13.8" thickBot="1" x14ac:dyDescent="0.25">
      <c r="B1034" s="293" t="s">
        <v>275</v>
      </c>
      <c r="C1034" s="294"/>
      <c r="D1034" s="289"/>
      <c r="E1034" s="290"/>
      <c r="F1034" s="289"/>
      <c r="G1034" s="290"/>
      <c r="H1034" s="289"/>
      <c r="I1034" s="290"/>
      <c r="J1034" s="289"/>
      <c r="K1034" s="290"/>
      <c r="L1034" s="289"/>
      <c r="M1034" s="290"/>
      <c r="N1034" s="289"/>
      <c r="O1034" s="290"/>
      <c r="P1034" s="289"/>
      <c r="Q1034" s="290"/>
      <c r="R1034" s="45"/>
    </row>
    <row r="1035" spans="2:18" ht="13.8" thickBot="1" x14ac:dyDescent="0.25">
      <c r="B1035" s="293" t="s">
        <v>279</v>
      </c>
      <c r="C1035" s="294"/>
      <c r="D1035" s="289"/>
      <c r="E1035" s="290"/>
      <c r="F1035" s="289"/>
      <c r="G1035" s="290"/>
      <c r="H1035" s="289"/>
      <c r="I1035" s="290"/>
      <c r="J1035" s="289"/>
      <c r="K1035" s="290"/>
      <c r="L1035" s="289"/>
      <c r="M1035" s="290"/>
      <c r="N1035" s="289"/>
      <c r="O1035" s="290"/>
      <c r="P1035" s="289"/>
      <c r="Q1035" s="290"/>
      <c r="R1035" s="45"/>
    </row>
    <row r="1036" spans="2:18" ht="13.8" thickBot="1" x14ac:dyDescent="0.25">
      <c r="B1036" s="291" t="s">
        <v>231</v>
      </c>
      <c r="C1036" s="292"/>
      <c r="D1036" s="289"/>
      <c r="E1036" s="290"/>
      <c r="F1036" s="289"/>
      <c r="G1036" s="290"/>
      <c r="H1036" s="289"/>
      <c r="I1036" s="290"/>
      <c r="J1036" s="289"/>
      <c r="K1036" s="290"/>
      <c r="L1036" s="289"/>
      <c r="M1036" s="290"/>
      <c r="N1036" s="289"/>
      <c r="O1036" s="290"/>
      <c r="P1036" s="289"/>
      <c r="Q1036" s="290"/>
      <c r="R1036" s="45"/>
    </row>
    <row r="1037" spans="2:18" ht="13.8" thickBot="1" x14ac:dyDescent="0.25">
      <c r="B1037" s="285"/>
      <c r="C1037" s="286"/>
      <c r="D1037" s="46" t="s">
        <v>129</v>
      </c>
      <c r="E1037" s="47" t="s">
        <v>127</v>
      </c>
      <c r="F1037" s="46" t="s">
        <v>129</v>
      </c>
      <c r="G1037" s="47" t="s">
        <v>127</v>
      </c>
      <c r="H1037" s="46" t="s">
        <v>129</v>
      </c>
      <c r="I1037" s="47" t="s">
        <v>127</v>
      </c>
      <c r="J1037" s="46" t="s">
        <v>129</v>
      </c>
      <c r="K1037" s="47" t="s">
        <v>127</v>
      </c>
      <c r="L1037" s="46" t="s">
        <v>129</v>
      </c>
      <c r="M1037" s="47" t="s">
        <v>127</v>
      </c>
      <c r="N1037" s="46" t="s">
        <v>129</v>
      </c>
      <c r="O1037" s="47" t="s">
        <v>127</v>
      </c>
      <c r="P1037" s="46" t="s">
        <v>129</v>
      </c>
      <c r="Q1037" s="48" t="s">
        <v>127</v>
      </c>
    </row>
    <row r="1038" spans="2:18" x14ac:dyDescent="0.2">
      <c r="B1038" s="287" t="s">
        <v>104</v>
      </c>
      <c r="C1038" s="288"/>
      <c r="D1038" s="114"/>
      <c r="E1038" s="117"/>
      <c r="F1038" s="114"/>
      <c r="G1038" s="117"/>
      <c r="H1038" s="114"/>
      <c r="I1038" s="117"/>
      <c r="J1038" s="114"/>
      <c r="K1038" s="117"/>
      <c r="L1038" s="114"/>
      <c r="M1038" s="117"/>
      <c r="N1038" s="114"/>
      <c r="O1038" s="117"/>
      <c r="P1038" s="114"/>
      <c r="Q1038" s="117"/>
    </row>
    <row r="1039" spans="2:18" x14ac:dyDescent="0.2">
      <c r="B1039" s="283" t="s">
        <v>105</v>
      </c>
      <c r="C1039" s="284"/>
      <c r="D1039" s="44"/>
      <c r="E1039" s="118"/>
      <c r="F1039" s="44"/>
      <c r="G1039" s="118"/>
      <c r="H1039" s="44"/>
      <c r="I1039" s="118"/>
      <c r="J1039" s="44"/>
      <c r="K1039" s="118"/>
      <c r="L1039" s="44"/>
      <c r="M1039" s="118"/>
      <c r="N1039" s="44"/>
      <c r="O1039" s="118"/>
      <c r="P1039" s="44"/>
      <c r="Q1039" s="118"/>
    </row>
    <row r="1040" spans="2:18" x14ac:dyDescent="0.2">
      <c r="B1040" s="283" t="s">
        <v>110</v>
      </c>
      <c r="C1040" s="284"/>
      <c r="D1040" s="44"/>
      <c r="E1040" s="118"/>
      <c r="F1040" s="44"/>
      <c r="G1040" s="118"/>
      <c r="H1040" s="44"/>
      <c r="I1040" s="118"/>
      <c r="J1040" s="44"/>
      <c r="K1040" s="118"/>
      <c r="L1040" s="44"/>
      <c r="M1040" s="118"/>
      <c r="N1040" s="44"/>
      <c r="O1040" s="118"/>
      <c r="P1040" s="44"/>
      <c r="Q1040" s="118"/>
    </row>
    <row r="1041" spans="2:17" x14ac:dyDescent="0.2">
      <c r="B1041" s="283" t="s">
        <v>111</v>
      </c>
      <c r="C1041" s="284"/>
      <c r="D1041" s="44"/>
      <c r="E1041" s="118"/>
      <c r="F1041" s="44"/>
      <c r="G1041" s="118"/>
      <c r="H1041" s="44"/>
      <c r="I1041" s="118"/>
      <c r="J1041" s="44"/>
      <c r="K1041" s="118"/>
      <c r="L1041" s="44"/>
      <c r="M1041" s="118"/>
      <c r="N1041" s="44"/>
      <c r="O1041" s="118"/>
      <c r="P1041" s="44"/>
      <c r="Q1041" s="118"/>
    </row>
    <row r="1042" spans="2:17" x14ac:dyDescent="0.2">
      <c r="B1042" s="283" t="s">
        <v>106</v>
      </c>
      <c r="C1042" s="284"/>
      <c r="D1042" s="44"/>
      <c r="E1042" s="118"/>
      <c r="F1042" s="44"/>
      <c r="G1042" s="118"/>
      <c r="H1042" s="44"/>
      <c r="I1042" s="118"/>
      <c r="J1042" s="44"/>
      <c r="K1042" s="118"/>
      <c r="L1042" s="44"/>
      <c r="M1042" s="118"/>
      <c r="N1042" s="44"/>
      <c r="O1042" s="118"/>
      <c r="P1042" s="44"/>
      <c r="Q1042" s="118"/>
    </row>
    <row r="1043" spans="2:17" x14ac:dyDescent="0.2">
      <c r="B1043" s="283" t="s">
        <v>112</v>
      </c>
      <c r="C1043" s="284"/>
      <c r="D1043" s="44"/>
      <c r="E1043" s="118"/>
      <c r="F1043" s="44"/>
      <c r="G1043" s="118"/>
      <c r="H1043" s="44"/>
      <c r="I1043" s="118"/>
      <c r="J1043" s="44"/>
      <c r="K1043" s="118"/>
      <c r="L1043" s="44"/>
      <c r="M1043" s="118"/>
      <c r="N1043" s="44"/>
      <c r="O1043" s="118"/>
      <c r="P1043" s="44"/>
      <c r="Q1043" s="118"/>
    </row>
    <row r="1044" spans="2:17" x14ac:dyDescent="0.2">
      <c r="B1044" s="283" t="s">
        <v>107</v>
      </c>
      <c r="C1044" s="284"/>
      <c r="D1044" s="44"/>
      <c r="E1044" s="118"/>
      <c r="F1044" s="44"/>
      <c r="G1044" s="118"/>
      <c r="H1044" s="44"/>
      <c r="I1044" s="118"/>
      <c r="J1044" s="44"/>
      <c r="K1044" s="118"/>
      <c r="L1044" s="44"/>
      <c r="M1044" s="118"/>
      <c r="N1044" s="44"/>
      <c r="O1044" s="118"/>
      <c r="P1044" s="44"/>
      <c r="Q1044" s="118"/>
    </row>
    <row r="1045" spans="2:17" x14ac:dyDescent="0.2">
      <c r="B1045" s="283" t="s">
        <v>108</v>
      </c>
      <c r="C1045" s="284"/>
      <c r="D1045" s="44"/>
      <c r="E1045" s="118"/>
      <c r="F1045" s="44"/>
      <c r="G1045" s="118"/>
      <c r="H1045" s="44"/>
      <c r="I1045" s="118"/>
      <c r="J1045" s="44"/>
      <c r="K1045" s="118"/>
      <c r="L1045" s="44"/>
      <c r="M1045" s="118"/>
      <c r="N1045" s="44"/>
      <c r="O1045" s="118"/>
      <c r="P1045" s="44"/>
      <c r="Q1045" s="118"/>
    </row>
    <row r="1046" spans="2:17" x14ac:dyDescent="0.2">
      <c r="B1046" s="283" t="s">
        <v>113</v>
      </c>
      <c r="C1046" s="284"/>
      <c r="D1046" s="44"/>
      <c r="E1046" s="118"/>
      <c r="F1046" s="44"/>
      <c r="G1046" s="118"/>
      <c r="H1046" s="44"/>
      <c r="I1046" s="118"/>
      <c r="J1046" s="44"/>
      <c r="K1046" s="118"/>
      <c r="L1046" s="44"/>
      <c r="M1046" s="118"/>
      <c r="N1046" s="44"/>
      <c r="O1046" s="118"/>
      <c r="P1046" s="44"/>
      <c r="Q1046" s="118"/>
    </row>
    <row r="1047" spans="2:17" x14ac:dyDescent="0.2">
      <c r="B1047" s="283" t="s">
        <v>109</v>
      </c>
      <c r="C1047" s="284"/>
      <c r="D1047" s="44"/>
      <c r="E1047" s="118"/>
      <c r="F1047" s="44"/>
      <c r="G1047" s="118"/>
      <c r="H1047" s="44"/>
      <c r="I1047" s="118"/>
      <c r="J1047" s="44"/>
      <c r="K1047" s="118"/>
      <c r="L1047" s="44"/>
      <c r="M1047" s="118"/>
      <c r="N1047" s="44"/>
      <c r="O1047" s="118"/>
      <c r="P1047" s="44"/>
      <c r="Q1047" s="118"/>
    </row>
    <row r="1048" spans="2:17" x14ac:dyDescent="0.2">
      <c r="B1048" s="283" t="s">
        <v>114</v>
      </c>
      <c r="C1048" s="284"/>
      <c r="D1048" s="44"/>
      <c r="E1048" s="118"/>
      <c r="F1048" s="44"/>
      <c r="G1048" s="118"/>
      <c r="H1048" s="44"/>
      <c r="I1048" s="118"/>
      <c r="J1048" s="44"/>
      <c r="K1048" s="118"/>
      <c r="L1048" s="44"/>
      <c r="M1048" s="118"/>
      <c r="N1048" s="44"/>
      <c r="O1048" s="118"/>
      <c r="P1048" s="44"/>
      <c r="Q1048" s="118"/>
    </row>
    <row r="1049" spans="2:17" x14ac:dyDescent="0.2">
      <c r="B1049" s="283" t="s">
        <v>115</v>
      </c>
      <c r="C1049" s="284"/>
      <c r="D1049" s="44"/>
      <c r="E1049" s="118"/>
      <c r="F1049" s="44"/>
      <c r="G1049" s="118"/>
      <c r="H1049" s="44"/>
      <c r="I1049" s="118"/>
      <c r="J1049" s="44"/>
      <c r="K1049" s="118"/>
      <c r="L1049" s="44"/>
      <c r="M1049" s="118"/>
      <c r="N1049" s="44"/>
      <c r="O1049" s="118"/>
      <c r="P1049" s="44"/>
      <c r="Q1049" s="118"/>
    </row>
    <row r="1050" spans="2:17" x14ac:dyDescent="0.2">
      <c r="B1050" s="283" t="s">
        <v>120</v>
      </c>
      <c r="C1050" s="284"/>
      <c r="D1050" s="44"/>
      <c r="E1050" s="118"/>
      <c r="F1050" s="44"/>
      <c r="G1050" s="118"/>
      <c r="H1050" s="44"/>
      <c r="I1050" s="118"/>
      <c r="J1050" s="44"/>
      <c r="K1050" s="118"/>
      <c r="L1050" s="44"/>
      <c r="M1050" s="118"/>
      <c r="N1050" s="44"/>
      <c r="O1050" s="118"/>
      <c r="P1050" s="44"/>
      <c r="Q1050" s="118"/>
    </row>
    <row r="1051" spans="2:17" x14ac:dyDescent="0.2">
      <c r="B1051" s="283" t="s">
        <v>121</v>
      </c>
      <c r="C1051" s="284"/>
      <c r="D1051" s="44"/>
      <c r="E1051" s="118"/>
      <c r="F1051" s="44"/>
      <c r="G1051" s="118"/>
      <c r="H1051" s="44"/>
      <c r="I1051" s="118"/>
      <c r="J1051" s="44"/>
      <c r="K1051" s="118"/>
      <c r="L1051" s="44"/>
      <c r="M1051" s="118"/>
      <c r="N1051" s="44"/>
      <c r="O1051" s="118"/>
      <c r="P1051" s="44"/>
      <c r="Q1051" s="118"/>
    </row>
    <row r="1052" spans="2:17" x14ac:dyDescent="0.2">
      <c r="B1052" s="283" t="s">
        <v>122</v>
      </c>
      <c r="C1052" s="284"/>
      <c r="D1052" s="44"/>
      <c r="E1052" s="118"/>
      <c r="F1052" s="44"/>
      <c r="G1052" s="118"/>
      <c r="H1052" s="44"/>
      <c r="I1052" s="118"/>
      <c r="J1052" s="44"/>
      <c r="K1052" s="118"/>
      <c r="L1052" s="44"/>
      <c r="M1052" s="118"/>
      <c r="N1052" s="44"/>
      <c r="O1052" s="118"/>
      <c r="P1052" s="44"/>
      <c r="Q1052" s="118"/>
    </row>
    <row r="1053" spans="2:17" x14ac:dyDescent="0.2">
      <c r="B1053" s="283" t="s">
        <v>116</v>
      </c>
      <c r="C1053" s="284"/>
      <c r="D1053" s="44"/>
      <c r="E1053" s="118"/>
      <c r="F1053" s="44"/>
      <c r="G1053" s="118"/>
      <c r="H1053" s="44"/>
      <c r="I1053" s="118"/>
      <c r="J1053" s="44"/>
      <c r="K1053" s="118"/>
      <c r="L1053" s="44"/>
      <c r="M1053" s="118"/>
      <c r="N1053" s="44"/>
      <c r="O1053" s="118"/>
      <c r="P1053" s="44"/>
      <c r="Q1053" s="118"/>
    </row>
    <row r="1054" spans="2:17" x14ac:dyDescent="0.2">
      <c r="B1054" s="283" t="s">
        <v>117</v>
      </c>
      <c r="C1054" s="284"/>
      <c r="D1054" s="44"/>
      <c r="E1054" s="118"/>
      <c r="F1054" s="44"/>
      <c r="G1054" s="118"/>
      <c r="H1054" s="44"/>
      <c r="I1054" s="118"/>
      <c r="J1054" s="44"/>
      <c r="K1054" s="118"/>
      <c r="L1054" s="44"/>
      <c r="M1054" s="118"/>
      <c r="N1054" s="44"/>
      <c r="O1054" s="118"/>
      <c r="P1054" s="44"/>
      <c r="Q1054" s="118"/>
    </row>
    <row r="1055" spans="2:17" x14ac:dyDescent="0.2">
      <c r="B1055" s="283" t="s">
        <v>124</v>
      </c>
      <c r="C1055" s="284"/>
      <c r="D1055" s="44"/>
      <c r="E1055" s="118"/>
      <c r="F1055" s="44"/>
      <c r="G1055" s="118"/>
      <c r="H1055" s="44"/>
      <c r="I1055" s="118"/>
      <c r="J1055" s="44"/>
      <c r="K1055" s="118"/>
      <c r="L1055" s="44"/>
      <c r="M1055" s="118"/>
      <c r="N1055" s="44"/>
      <c r="O1055" s="118"/>
      <c r="P1055" s="44"/>
      <c r="Q1055" s="118"/>
    </row>
    <row r="1056" spans="2:17" x14ac:dyDescent="0.2">
      <c r="B1056" s="283" t="s">
        <v>153</v>
      </c>
      <c r="C1056" s="284"/>
      <c r="D1056" s="44"/>
      <c r="E1056" s="118"/>
      <c r="F1056" s="44"/>
      <c r="G1056" s="118"/>
      <c r="H1056" s="44"/>
      <c r="I1056" s="118"/>
      <c r="J1056" s="44"/>
      <c r="K1056" s="118"/>
      <c r="L1056" s="44"/>
      <c r="M1056" s="118"/>
      <c r="N1056" s="44"/>
      <c r="O1056" s="118"/>
      <c r="P1056" s="44"/>
      <c r="Q1056" s="118"/>
    </row>
    <row r="1057" spans="2:17" x14ac:dyDescent="0.2">
      <c r="B1057" s="283" t="s">
        <v>118</v>
      </c>
      <c r="C1057" s="284"/>
      <c r="D1057" s="44"/>
      <c r="E1057" s="118"/>
      <c r="F1057" s="44"/>
      <c r="G1057" s="118"/>
      <c r="H1057" s="44"/>
      <c r="I1057" s="118"/>
      <c r="J1057" s="44"/>
      <c r="K1057" s="118"/>
      <c r="L1057" s="44"/>
      <c r="M1057" s="118"/>
      <c r="N1057" s="44"/>
      <c r="O1057" s="118"/>
      <c r="P1057" s="44"/>
      <c r="Q1057" s="118"/>
    </row>
    <row r="1058" spans="2:17" x14ac:dyDescent="0.2">
      <c r="B1058" s="283" t="s">
        <v>119</v>
      </c>
      <c r="C1058" s="284"/>
      <c r="D1058" s="44"/>
      <c r="E1058" s="118"/>
      <c r="F1058" s="44"/>
      <c r="G1058" s="118"/>
      <c r="H1058" s="44"/>
      <c r="I1058" s="118"/>
      <c r="J1058" s="44"/>
      <c r="K1058" s="118"/>
      <c r="L1058" s="44"/>
      <c r="M1058" s="118"/>
      <c r="N1058" s="44"/>
      <c r="O1058" s="118"/>
      <c r="P1058" s="44"/>
      <c r="Q1058" s="118"/>
    </row>
    <row r="1059" spans="2:17" x14ac:dyDescent="0.2">
      <c r="B1059" s="283" t="s">
        <v>123</v>
      </c>
      <c r="C1059" s="284"/>
      <c r="D1059" s="44"/>
      <c r="E1059" s="118"/>
      <c r="F1059" s="115"/>
      <c r="G1059" s="118"/>
      <c r="H1059" s="44"/>
      <c r="I1059" s="118"/>
      <c r="J1059" s="44"/>
      <c r="K1059" s="118"/>
      <c r="L1059" s="44"/>
      <c r="M1059" s="118"/>
      <c r="N1059" s="44"/>
      <c r="O1059" s="118"/>
      <c r="P1059" s="44"/>
      <c r="Q1059" s="118"/>
    </row>
    <row r="1060" spans="2:17" x14ac:dyDescent="0.2">
      <c r="B1060" s="283" t="s">
        <v>126</v>
      </c>
      <c r="C1060" s="284"/>
      <c r="D1060" s="44"/>
      <c r="E1060" s="118"/>
      <c r="F1060" s="44"/>
      <c r="G1060" s="118"/>
      <c r="H1060" s="44"/>
      <c r="I1060" s="118"/>
      <c r="J1060" s="44"/>
      <c r="K1060" s="118"/>
      <c r="L1060" s="44"/>
      <c r="M1060" s="118"/>
      <c r="N1060" s="44"/>
      <c r="O1060" s="118"/>
      <c r="P1060" s="44"/>
      <c r="Q1060" s="118"/>
    </row>
    <row r="1061" spans="2:17" ht="13.8" thickBot="1" x14ac:dyDescent="0.25">
      <c r="B1061" s="281" t="s">
        <v>125</v>
      </c>
      <c r="C1061" s="282"/>
      <c r="D1061" s="49"/>
      <c r="E1061" s="119"/>
      <c r="F1061" s="49"/>
      <c r="G1061" s="119"/>
      <c r="H1061" s="49"/>
      <c r="I1061" s="119"/>
      <c r="J1061" s="49"/>
      <c r="K1061" s="119"/>
      <c r="L1061" s="49"/>
      <c r="M1061" s="119"/>
      <c r="N1061" s="49"/>
      <c r="O1061" s="119"/>
      <c r="P1061" s="49"/>
      <c r="Q1061" s="119"/>
    </row>
    <row r="1064" spans="2:17" hidden="1" x14ac:dyDescent="0.2">
      <c r="B1064" s="40" t="s">
        <v>196</v>
      </c>
      <c r="D1064" s="40" t="s">
        <v>94</v>
      </c>
      <c r="G1064" s="40" t="s">
        <v>205</v>
      </c>
    </row>
    <row r="1065" spans="2:17" hidden="1" x14ac:dyDescent="0.2">
      <c r="B1065" s="40" t="s">
        <v>195</v>
      </c>
      <c r="D1065" s="40" t="s">
        <v>86</v>
      </c>
      <c r="G1065" s="40" t="s">
        <v>206</v>
      </c>
    </row>
    <row r="1066" spans="2:17" hidden="1" x14ac:dyDescent="0.2">
      <c r="B1066" s="40" t="s">
        <v>101</v>
      </c>
      <c r="D1066" s="40" t="s">
        <v>87</v>
      </c>
    </row>
    <row r="1067" spans="2:17" hidden="1" x14ac:dyDescent="0.2">
      <c r="D1067" s="40" t="s">
        <v>92</v>
      </c>
    </row>
    <row r="1068" spans="2:17" hidden="1" x14ac:dyDescent="0.2">
      <c r="D1068" s="40" t="s">
        <v>93</v>
      </c>
    </row>
  </sheetData>
  <mergeCells count="2867">
    <mergeCell ref="B14:C14"/>
    <mergeCell ref="B15:C15"/>
    <mergeCell ref="B16:C16"/>
    <mergeCell ref="B17:C17"/>
    <mergeCell ref="B18:C18"/>
    <mergeCell ref="B21:C21"/>
    <mergeCell ref="H7:J7"/>
    <mergeCell ref="C8:F8"/>
    <mergeCell ref="H8:J8"/>
    <mergeCell ref="B10:F10"/>
    <mergeCell ref="B13:C13"/>
    <mergeCell ref="D13:E13"/>
    <mergeCell ref="F13:G13"/>
    <mergeCell ref="H3:J3"/>
    <mergeCell ref="C4:F4"/>
    <mergeCell ref="H4:J4"/>
    <mergeCell ref="C5:F5"/>
    <mergeCell ref="H5:J5"/>
    <mergeCell ref="C6:F6"/>
    <mergeCell ref="G6:J6"/>
    <mergeCell ref="B12:C12"/>
    <mergeCell ref="D12:G12"/>
    <mergeCell ref="B27:G27"/>
    <mergeCell ref="B28:G28"/>
    <mergeCell ref="I28:J28"/>
    <mergeCell ref="K28:K31"/>
    <mergeCell ref="B29:G29"/>
    <mergeCell ref="I29:J29"/>
    <mergeCell ref="B30:G30"/>
    <mergeCell ref="H30:H31"/>
    <mergeCell ref="I30:J31"/>
    <mergeCell ref="B31:G31"/>
    <mergeCell ref="D21:E21"/>
    <mergeCell ref="F21:G21"/>
    <mergeCell ref="H21:I21"/>
    <mergeCell ref="B22:C24"/>
    <mergeCell ref="D23:E23"/>
    <mergeCell ref="F23:G23"/>
    <mergeCell ref="H23:I23"/>
    <mergeCell ref="B44:F44"/>
    <mergeCell ref="B48:C48"/>
    <mergeCell ref="D48:E48"/>
    <mergeCell ref="F48:G48"/>
    <mergeCell ref="H48:I48"/>
    <mergeCell ref="J48:K48"/>
    <mergeCell ref="B37:G37"/>
    <mergeCell ref="I37:J37"/>
    <mergeCell ref="K37:K41"/>
    <mergeCell ref="B38:G38"/>
    <mergeCell ref="I38:J38"/>
    <mergeCell ref="B39:G41"/>
    <mergeCell ref="H39:H41"/>
    <mergeCell ref="I39:J41"/>
    <mergeCell ref="B32:G32"/>
    <mergeCell ref="H32:H33"/>
    <mergeCell ref="I32:J33"/>
    <mergeCell ref="K32:K33"/>
    <mergeCell ref="B33:G33"/>
    <mergeCell ref="B36:G36"/>
    <mergeCell ref="P49:Q49"/>
    <mergeCell ref="B50:C50"/>
    <mergeCell ref="D50:E50"/>
    <mergeCell ref="F50:G50"/>
    <mergeCell ref="H50:I50"/>
    <mergeCell ref="J50:K50"/>
    <mergeCell ref="L50:M50"/>
    <mergeCell ref="N50:O50"/>
    <mergeCell ref="P50:Q50"/>
    <mergeCell ref="L48:M48"/>
    <mergeCell ref="N48:O48"/>
    <mergeCell ref="P48:Q48"/>
    <mergeCell ref="B49:C49"/>
    <mergeCell ref="D49:E49"/>
    <mergeCell ref="F49:G49"/>
    <mergeCell ref="H49:I49"/>
    <mergeCell ref="J49:K49"/>
    <mergeCell ref="L49:M49"/>
    <mergeCell ref="N49:O49"/>
    <mergeCell ref="N53:O53"/>
    <mergeCell ref="P53:Q53"/>
    <mergeCell ref="B54:C54"/>
    <mergeCell ref="D54:E54"/>
    <mergeCell ref="F54:G54"/>
    <mergeCell ref="H54:I54"/>
    <mergeCell ref="J54:K54"/>
    <mergeCell ref="L54:M54"/>
    <mergeCell ref="N54:O54"/>
    <mergeCell ref="P54:Q54"/>
    <mergeCell ref="B53:C53"/>
    <mergeCell ref="D53:E53"/>
    <mergeCell ref="F53:G53"/>
    <mergeCell ref="H53:I53"/>
    <mergeCell ref="J53:K53"/>
    <mergeCell ref="L53:M53"/>
    <mergeCell ref="N51:O51"/>
    <mergeCell ref="P51:Q51"/>
    <mergeCell ref="B52:C52"/>
    <mergeCell ref="D52:E52"/>
    <mergeCell ref="F52:G52"/>
    <mergeCell ref="H52:I52"/>
    <mergeCell ref="J52:K52"/>
    <mergeCell ref="L52:M52"/>
    <mergeCell ref="N52:O52"/>
    <mergeCell ref="P52:Q52"/>
    <mergeCell ref="B51:C51"/>
    <mergeCell ref="D51:E51"/>
    <mergeCell ref="F51:G51"/>
    <mergeCell ref="H51:I51"/>
    <mergeCell ref="J51:K51"/>
    <mergeCell ref="L51:M51"/>
    <mergeCell ref="B63:C63"/>
    <mergeCell ref="B64:C64"/>
    <mergeCell ref="B65:C65"/>
    <mergeCell ref="B66:C66"/>
    <mergeCell ref="B67:C67"/>
    <mergeCell ref="B68:C68"/>
    <mergeCell ref="B57:C57"/>
    <mergeCell ref="B58:C58"/>
    <mergeCell ref="B59:C59"/>
    <mergeCell ref="B60:C60"/>
    <mergeCell ref="B61:C61"/>
    <mergeCell ref="B62:C62"/>
    <mergeCell ref="N55:O55"/>
    <mergeCell ref="P55:Q55"/>
    <mergeCell ref="B56:C56"/>
    <mergeCell ref="D56:E56"/>
    <mergeCell ref="F56:G56"/>
    <mergeCell ref="H56:I56"/>
    <mergeCell ref="J56:K56"/>
    <mergeCell ref="L56:M56"/>
    <mergeCell ref="N56:O56"/>
    <mergeCell ref="P56:Q56"/>
    <mergeCell ref="B55:C55"/>
    <mergeCell ref="D55:E55"/>
    <mergeCell ref="F55:G55"/>
    <mergeCell ref="H55:I55"/>
    <mergeCell ref="J55:K55"/>
    <mergeCell ref="L55:M55"/>
    <mergeCell ref="B81:C81"/>
    <mergeCell ref="B83:C83"/>
    <mergeCell ref="D83:E83"/>
    <mergeCell ref="F83:G83"/>
    <mergeCell ref="H83:I83"/>
    <mergeCell ref="J83:K83"/>
    <mergeCell ref="B75:C75"/>
    <mergeCell ref="B76:C76"/>
    <mergeCell ref="B77:C77"/>
    <mergeCell ref="B78:C78"/>
    <mergeCell ref="B79:C79"/>
    <mergeCell ref="B80:C80"/>
    <mergeCell ref="B69:C69"/>
    <mergeCell ref="B70:C70"/>
    <mergeCell ref="B71:C71"/>
    <mergeCell ref="B72:C72"/>
    <mergeCell ref="B73:C73"/>
    <mergeCell ref="B74:C74"/>
    <mergeCell ref="P84:Q84"/>
    <mergeCell ref="B85:C85"/>
    <mergeCell ref="D85:E85"/>
    <mergeCell ref="F85:G85"/>
    <mergeCell ref="H85:I85"/>
    <mergeCell ref="J85:K85"/>
    <mergeCell ref="L85:M85"/>
    <mergeCell ref="N85:O85"/>
    <mergeCell ref="P85:Q85"/>
    <mergeCell ref="L83:M83"/>
    <mergeCell ref="N83:O83"/>
    <mergeCell ref="P83:Q83"/>
    <mergeCell ref="B84:C84"/>
    <mergeCell ref="D84:E84"/>
    <mergeCell ref="F84:G84"/>
    <mergeCell ref="H84:I84"/>
    <mergeCell ref="J84:K84"/>
    <mergeCell ref="L84:M84"/>
    <mergeCell ref="N84:O84"/>
    <mergeCell ref="N88:O88"/>
    <mergeCell ref="P88:Q88"/>
    <mergeCell ref="B89:C89"/>
    <mergeCell ref="D89:E89"/>
    <mergeCell ref="F89:G89"/>
    <mergeCell ref="H89:I89"/>
    <mergeCell ref="J89:K89"/>
    <mergeCell ref="L89:M89"/>
    <mergeCell ref="N89:O89"/>
    <mergeCell ref="P89:Q89"/>
    <mergeCell ref="B88:C88"/>
    <mergeCell ref="D88:E88"/>
    <mergeCell ref="F88:G88"/>
    <mergeCell ref="H88:I88"/>
    <mergeCell ref="J88:K88"/>
    <mergeCell ref="L88:M88"/>
    <mergeCell ref="N86:O86"/>
    <mergeCell ref="P86:Q86"/>
    <mergeCell ref="B87:C87"/>
    <mergeCell ref="D87:E87"/>
    <mergeCell ref="F87:G87"/>
    <mergeCell ref="H87:I87"/>
    <mergeCell ref="J87:K87"/>
    <mergeCell ref="L87:M87"/>
    <mergeCell ref="N87:O87"/>
    <mergeCell ref="P87:Q87"/>
    <mergeCell ref="B86:C86"/>
    <mergeCell ref="D86:E86"/>
    <mergeCell ref="F86:G86"/>
    <mergeCell ref="H86:I86"/>
    <mergeCell ref="J86:K86"/>
    <mergeCell ref="L86:M86"/>
    <mergeCell ref="B98:C98"/>
    <mergeCell ref="B99:C99"/>
    <mergeCell ref="B100:C100"/>
    <mergeCell ref="B101:C101"/>
    <mergeCell ref="B102:C102"/>
    <mergeCell ref="B103:C103"/>
    <mergeCell ref="B92:C92"/>
    <mergeCell ref="B93:C93"/>
    <mergeCell ref="B94:C94"/>
    <mergeCell ref="B95:C95"/>
    <mergeCell ref="B96:C96"/>
    <mergeCell ref="B97:C97"/>
    <mergeCell ref="N90:O90"/>
    <mergeCell ref="P90:Q90"/>
    <mergeCell ref="B91:C91"/>
    <mergeCell ref="D91:E91"/>
    <mergeCell ref="F91:G91"/>
    <mergeCell ref="H91:I91"/>
    <mergeCell ref="J91:K91"/>
    <mergeCell ref="L91:M91"/>
    <mergeCell ref="N91:O91"/>
    <mergeCell ref="P91:Q91"/>
    <mergeCell ref="B90:C90"/>
    <mergeCell ref="D90:E90"/>
    <mergeCell ref="F90:G90"/>
    <mergeCell ref="H90:I90"/>
    <mergeCell ref="J90:K90"/>
    <mergeCell ref="L90:M90"/>
    <mergeCell ref="B116:C116"/>
    <mergeCell ref="B118:C118"/>
    <mergeCell ref="D118:E118"/>
    <mergeCell ref="F118:G118"/>
    <mergeCell ref="H118:I118"/>
    <mergeCell ref="J118:K118"/>
    <mergeCell ref="B110:C110"/>
    <mergeCell ref="B111:C111"/>
    <mergeCell ref="B112:C112"/>
    <mergeCell ref="B113:C113"/>
    <mergeCell ref="B114:C114"/>
    <mergeCell ref="B115:C115"/>
    <mergeCell ref="B104:C104"/>
    <mergeCell ref="B105:C105"/>
    <mergeCell ref="B106:C106"/>
    <mergeCell ref="B107:C107"/>
    <mergeCell ref="B108:C108"/>
    <mergeCell ref="B109:C109"/>
    <mergeCell ref="P119:Q119"/>
    <mergeCell ref="B120:C120"/>
    <mergeCell ref="D120:E120"/>
    <mergeCell ref="F120:G120"/>
    <mergeCell ref="H120:I120"/>
    <mergeCell ref="J120:K120"/>
    <mergeCell ref="L120:M120"/>
    <mergeCell ref="N120:O120"/>
    <mergeCell ref="P120:Q120"/>
    <mergeCell ref="L118:M118"/>
    <mergeCell ref="N118:O118"/>
    <mergeCell ref="P118:Q118"/>
    <mergeCell ref="B119:C119"/>
    <mergeCell ref="D119:E119"/>
    <mergeCell ref="F119:G119"/>
    <mergeCell ref="H119:I119"/>
    <mergeCell ref="J119:K119"/>
    <mergeCell ref="L119:M119"/>
    <mergeCell ref="N119:O119"/>
    <mergeCell ref="N123:O123"/>
    <mergeCell ref="P123:Q123"/>
    <mergeCell ref="B124:C124"/>
    <mergeCell ref="D124:E124"/>
    <mergeCell ref="F124:G124"/>
    <mergeCell ref="H124:I124"/>
    <mergeCell ref="J124:K124"/>
    <mergeCell ref="L124:M124"/>
    <mergeCell ref="N124:O124"/>
    <mergeCell ref="P124:Q124"/>
    <mergeCell ref="B123:C123"/>
    <mergeCell ref="D123:E123"/>
    <mergeCell ref="F123:G123"/>
    <mergeCell ref="H123:I123"/>
    <mergeCell ref="J123:K123"/>
    <mergeCell ref="L123:M123"/>
    <mergeCell ref="N121:O121"/>
    <mergeCell ref="P121:Q121"/>
    <mergeCell ref="B122:C122"/>
    <mergeCell ref="D122:E122"/>
    <mergeCell ref="F122:G122"/>
    <mergeCell ref="H122:I122"/>
    <mergeCell ref="J122:K122"/>
    <mergeCell ref="L122:M122"/>
    <mergeCell ref="N122:O122"/>
    <mergeCell ref="P122:Q122"/>
    <mergeCell ref="B121:C121"/>
    <mergeCell ref="D121:E121"/>
    <mergeCell ref="F121:G121"/>
    <mergeCell ref="H121:I121"/>
    <mergeCell ref="J121:K121"/>
    <mergeCell ref="L121:M121"/>
    <mergeCell ref="B133:C133"/>
    <mergeCell ref="B134:C134"/>
    <mergeCell ref="B135:C135"/>
    <mergeCell ref="B136:C136"/>
    <mergeCell ref="B137:C137"/>
    <mergeCell ref="B138:C138"/>
    <mergeCell ref="B127:C127"/>
    <mergeCell ref="B128:C128"/>
    <mergeCell ref="B129:C129"/>
    <mergeCell ref="B130:C130"/>
    <mergeCell ref="B131:C131"/>
    <mergeCell ref="B132:C132"/>
    <mergeCell ref="N125:O125"/>
    <mergeCell ref="P125:Q125"/>
    <mergeCell ref="B126:C126"/>
    <mergeCell ref="D126:E126"/>
    <mergeCell ref="F126:G126"/>
    <mergeCell ref="H126:I126"/>
    <mergeCell ref="J126:K126"/>
    <mergeCell ref="L126:M126"/>
    <mergeCell ref="N126:O126"/>
    <mergeCell ref="P126:Q126"/>
    <mergeCell ref="B125:C125"/>
    <mergeCell ref="D125:E125"/>
    <mergeCell ref="F125:G125"/>
    <mergeCell ref="H125:I125"/>
    <mergeCell ref="J125:K125"/>
    <mergeCell ref="L125:M125"/>
    <mergeCell ref="B151:C151"/>
    <mergeCell ref="B153:C153"/>
    <mergeCell ref="D153:E153"/>
    <mergeCell ref="F153:G153"/>
    <mergeCell ref="H153:I153"/>
    <mergeCell ref="J153:K153"/>
    <mergeCell ref="B145:C145"/>
    <mergeCell ref="B146:C146"/>
    <mergeCell ref="B147:C147"/>
    <mergeCell ref="B148:C148"/>
    <mergeCell ref="B149:C149"/>
    <mergeCell ref="B150:C150"/>
    <mergeCell ref="B139:C139"/>
    <mergeCell ref="B140:C140"/>
    <mergeCell ref="B141:C141"/>
    <mergeCell ref="B142:C142"/>
    <mergeCell ref="B143:C143"/>
    <mergeCell ref="B144:C144"/>
    <mergeCell ref="P154:Q154"/>
    <mergeCell ref="B155:C155"/>
    <mergeCell ref="D155:E155"/>
    <mergeCell ref="F155:G155"/>
    <mergeCell ref="H155:I155"/>
    <mergeCell ref="J155:K155"/>
    <mergeCell ref="L155:M155"/>
    <mergeCell ref="N155:O155"/>
    <mergeCell ref="P155:Q155"/>
    <mergeCell ref="L153:M153"/>
    <mergeCell ref="N153:O153"/>
    <mergeCell ref="P153:Q153"/>
    <mergeCell ref="B154:C154"/>
    <mergeCell ref="D154:E154"/>
    <mergeCell ref="F154:G154"/>
    <mergeCell ref="H154:I154"/>
    <mergeCell ref="J154:K154"/>
    <mergeCell ref="L154:M154"/>
    <mergeCell ref="N154:O154"/>
    <mergeCell ref="N158:O158"/>
    <mergeCell ref="P158:Q158"/>
    <mergeCell ref="B159:C159"/>
    <mergeCell ref="D159:E159"/>
    <mergeCell ref="F159:G159"/>
    <mergeCell ref="H159:I159"/>
    <mergeCell ref="J159:K159"/>
    <mergeCell ref="L159:M159"/>
    <mergeCell ref="N159:O159"/>
    <mergeCell ref="P159:Q159"/>
    <mergeCell ref="B158:C158"/>
    <mergeCell ref="D158:E158"/>
    <mergeCell ref="F158:G158"/>
    <mergeCell ref="H158:I158"/>
    <mergeCell ref="J158:K158"/>
    <mergeCell ref="L158:M158"/>
    <mergeCell ref="N156:O156"/>
    <mergeCell ref="P156:Q156"/>
    <mergeCell ref="B157:C157"/>
    <mergeCell ref="D157:E157"/>
    <mergeCell ref="F157:G157"/>
    <mergeCell ref="H157:I157"/>
    <mergeCell ref="J157:K157"/>
    <mergeCell ref="L157:M157"/>
    <mergeCell ref="N157:O157"/>
    <mergeCell ref="P157:Q157"/>
    <mergeCell ref="B156:C156"/>
    <mergeCell ref="D156:E156"/>
    <mergeCell ref="F156:G156"/>
    <mergeCell ref="H156:I156"/>
    <mergeCell ref="J156:K156"/>
    <mergeCell ref="L156:M156"/>
    <mergeCell ref="B168:C168"/>
    <mergeCell ref="B169:C169"/>
    <mergeCell ref="B170:C170"/>
    <mergeCell ref="B171:C171"/>
    <mergeCell ref="B172:C172"/>
    <mergeCell ref="B173:C173"/>
    <mergeCell ref="B162:C162"/>
    <mergeCell ref="B163:C163"/>
    <mergeCell ref="B164:C164"/>
    <mergeCell ref="B165:C165"/>
    <mergeCell ref="B166:C166"/>
    <mergeCell ref="B167:C167"/>
    <mergeCell ref="N160:O160"/>
    <mergeCell ref="P160:Q160"/>
    <mergeCell ref="B161:C161"/>
    <mergeCell ref="D161:E161"/>
    <mergeCell ref="F161:G161"/>
    <mergeCell ref="H161:I161"/>
    <mergeCell ref="J161:K161"/>
    <mergeCell ref="L161:M161"/>
    <mergeCell ref="N161:O161"/>
    <mergeCell ref="P161:Q161"/>
    <mergeCell ref="B160:C160"/>
    <mergeCell ref="D160:E160"/>
    <mergeCell ref="F160:G160"/>
    <mergeCell ref="H160:I160"/>
    <mergeCell ref="J160:K160"/>
    <mergeCell ref="L160:M160"/>
    <mergeCell ref="B186:C186"/>
    <mergeCell ref="B188:C188"/>
    <mergeCell ref="D188:E188"/>
    <mergeCell ref="F188:G188"/>
    <mergeCell ref="H188:I188"/>
    <mergeCell ref="J188:K188"/>
    <mergeCell ref="B180:C180"/>
    <mergeCell ref="B181:C181"/>
    <mergeCell ref="B182:C182"/>
    <mergeCell ref="B183:C183"/>
    <mergeCell ref="B184:C184"/>
    <mergeCell ref="B185:C185"/>
    <mergeCell ref="B174:C174"/>
    <mergeCell ref="B175:C175"/>
    <mergeCell ref="B176:C176"/>
    <mergeCell ref="B177:C177"/>
    <mergeCell ref="B178:C178"/>
    <mergeCell ref="B179:C179"/>
    <mergeCell ref="P189:Q189"/>
    <mergeCell ref="B190:C190"/>
    <mergeCell ref="D190:E190"/>
    <mergeCell ref="F190:G190"/>
    <mergeCell ref="H190:I190"/>
    <mergeCell ref="J190:K190"/>
    <mergeCell ref="L190:M190"/>
    <mergeCell ref="N190:O190"/>
    <mergeCell ref="P190:Q190"/>
    <mergeCell ref="L188:M188"/>
    <mergeCell ref="N188:O188"/>
    <mergeCell ref="P188:Q188"/>
    <mergeCell ref="B189:C189"/>
    <mergeCell ref="D189:E189"/>
    <mergeCell ref="F189:G189"/>
    <mergeCell ref="H189:I189"/>
    <mergeCell ref="J189:K189"/>
    <mergeCell ref="L189:M189"/>
    <mergeCell ref="N189:O189"/>
    <mergeCell ref="N193:O193"/>
    <mergeCell ref="P193:Q193"/>
    <mergeCell ref="B194:C194"/>
    <mergeCell ref="D194:E194"/>
    <mergeCell ref="F194:G194"/>
    <mergeCell ref="H194:I194"/>
    <mergeCell ref="J194:K194"/>
    <mergeCell ref="L194:M194"/>
    <mergeCell ref="N194:O194"/>
    <mergeCell ref="P194:Q194"/>
    <mergeCell ref="B193:C193"/>
    <mergeCell ref="D193:E193"/>
    <mergeCell ref="F193:G193"/>
    <mergeCell ref="H193:I193"/>
    <mergeCell ref="J193:K193"/>
    <mergeCell ref="L193:M193"/>
    <mergeCell ref="N191:O191"/>
    <mergeCell ref="P191:Q191"/>
    <mergeCell ref="B192:C192"/>
    <mergeCell ref="D192:E192"/>
    <mergeCell ref="F192:G192"/>
    <mergeCell ref="H192:I192"/>
    <mergeCell ref="J192:K192"/>
    <mergeCell ref="L192:M192"/>
    <mergeCell ref="N192:O192"/>
    <mergeCell ref="P192:Q192"/>
    <mergeCell ref="B191:C191"/>
    <mergeCell ref="D191:E191"/>
    <mergeCell ref="F191:G191"/>
    <mergeCell ref="H191:I191"/>
    <mergeCell ref="J191:K191"/>
    <mergeCell ref="L191:M191"/>
    <mergeCell ref="B203:C203"/>
    <mergeCell ref="B204:C204"/>
    <mergeCell ref="B205:C205"/>
    <mergeCell ref="B206:C206"/>
    <mergeCell ref="B207:C207"/>
    <mergeCell ref="B208:C208"/>
    <mergeCell ref="B197:C197"/>
    <mergeCell ref="B198:C198"/>
    <mergeCell ref="B199:C199"/>
    <mergeCell ref="B200:C200"/>
    <mergeCell ref="B201:C201"/>
    <mergeCell ref="B202:C202"/>
    <mergeCell ref="N195:O195"/>
    <mergeCell ref="P195:Q195"/>
    <mergeCell ref="B196:C196"/>
    <mergeCell ref="D196:E196"/>
    <mergeCell ref="F196:G196"/>
    <mergeCell ref="H196:I196"/>
    <mergeCell ref="J196:K196"/>
    <mergeCell ref="L196:M196"/>
    <mergeCell ref="N196:O196"/>
    <mergeCell ref="P196:Q196"/>
    <mergeCell ref="B195:C195"/>
    <mergeCell ref="D195:E195"/>
    <mergeCell ref="F195:G195"/>
    <mergeCell ref="H195:I195"/>
    <mergeCell ref="J195:K195"/>
    <mergeCell ref="L195:M195"/>
    <mergeCell ref="B221:C221"/>
    <mergeCell ref="B223:C223"/>
    <mergeCell ref="D223:E223"/>
    <mergeCell ref="F223:G223"/>
    <mergeCell ref="H223:I223"/>
    <mergeCell ref="J223:K223"/>
    <mergeCell ref="B215:C215"/>
    <mergeCell ref="B216:C216"/>
    <mergeCell ref="B217:C217"/>
    <mergeCell ref="B218:C218"/>
    <mergeCell ref="B219:C219"/>
    <mergeCell ref="B220:C220"/>
    <mergeCell ref="B209:C209"/>
    <mergeCell ref="B210:C210"/>
    <mergeCell ref="B211:C211"/>
    <mergeCell ref="B212:C212"/>
    <mergeCell ref="B213:C213"/>
    <mergeCell ref="B214:C214"/>
    <mergeCell ref="P224:Q224"/>
    <mergeCell ref="B225:C225"/>
    <mergeCell ref="D225:E225"/>
    <mergeCell ref="F225:G225"/>
    <mergeCell ref="H225:I225"/>
    <mergeCell ref="J225:K225"/>
    <mergeCell ref="L225:M225"/>
    <mergeCell ref="N225:O225"/>
    <mergeCell ref="P225:Q225"/>
    <mergeCell ref="L223:M223"/>
    <mergeCell ref="N223:O223"/>
    <mergeCell ref="P223:Q223"/>
    <mergeCell ref="B224:C224"/>
    <mergeCell ref="D224:E224"/>
    <mergeCell ref="F224:G224"/>
    <mergeCell ref="H224:I224"/>
    <mergeCell ref="J224:K224"/>
    <mergeCell ref="L224:M224"/>
    <mergeCell ref="N224:O224"/>
    <mergeCell ref="N228:O228"/>
    <mergeCell ref="P228:Q228"/>
    <mergeCell ref="B229:C229"/>
    <mergeCell ref="D229:E229"/>
    <mergeCell ref="F229:G229"/>
    <mergeCell ref="H229:I229"/>
    <mergeCell ref="J229:K229"/>
    <mergeCell ref="L229:M229"/>
    <mergeCell ref="N229:O229"/>
    <mergeCell ref="P229:Q229"/>
    <mergeCell ref="B228:C228"/>
    <mergeCell ref="D228:E228"/>
    <mergeCell ref="F228:G228"/>
    <mergeCell ref="H228:I228"/>
    <mergeCell ref="J228:K228"/>
    <mergeCell ref="L228:M228"/>
    <mergeCell ref="N226:O226"/>
    <mergeCell ref="P226:Q226"/>
    <mergeCell ref="B227:C227"/>
    <mergeCell ref="D227:E227"/>
    <mergeCell ref="F227:G227"/>
    <mergeCell ref="H227:I227"/>
    <mergeCell ref="J227:K227"/>
    <mergeCell ref="L227:M227"/>
    <mergeCell ref="N227:O227"/>
    <mergeCell ref="P227:Q227"/>
    <mergeCell ref="B226:C226"/>
    <mergeCell ref="D226:E226"/>
    <mergeCell ref="F226:G226"/>
    <mergeCell ref="H226:I226"/>
    <mergeCell ref="J226:K226"/>
    <mergeCell ref="L226:M226"/>
    <mergeCell ref="B238:C238"/>
    <mergeCell ref="B239:C239"/>
    <mergeCell ref="B240:C240"/>
    <mergeCell ref="B241:C241"/>
    <mergeCell ref="B242:C242"/>
    <mergeCell ref="B243:C243"/>
    <mergeCell ref="B232:C232"/>
    <mergeCell ref="B233:C233"/>
    <mergeCell ref="B234:C234"/>
    <mergeCell ref="B235:C235"/>
    <mergeCell ref="B236:C236"/>
    <mergeCell ref="B237:C237"/>
    <mergeCell ref="N230:O230"/>
    <mergeCell ref="P230:Q230"/>
    <mergeCell ref="B231:C231"/>
    <mergeCell ref="D231:E231"/>
    <mergeCell ref="F231:G231"/>
    <mergeCell ref="H231:I231"/>
    <mergeCell ref="J231:K231"/>
    <mergeCell ref="L231:M231"/>
    <mergeCell ref="N231:O231"/>
    <mergeCell ref="P231:Q231"/>
    <mergeCell ref="B230:C230"/>
    <mergeCell ref="D230:E230"/>
    <mergeCell ref="F230:G230"/>
    <mergeCell ref="H230:I230"/>
    <mergeCell ref="J230:K230"/>
    <mergeCell ref="L230:M230"/>
    <mergeCell ref="B256:C256"/>
    <mergeCell ref="B258:C258"/>
    <mergeCell ref="D258:E258"/>
    <mergeCell ref="F258:G258"/>
    <mergeCell ref="H258:I258"/>
    <mergeCell ref="J258:K258"/>
    <mergeCell ref="B250:C250"/>
    <mergeCell ref="B251:C251"/>
    <mergeCell ref="B252:C252"/>
    <mergeCell ref="B253:C253"/>
    <mergeCell ref="B254:C254"/>
    <mergeCell ref="B255:C255"/>
    <mergeCell ref="B244:C244"/>
    <mergeCell ref="B245:C245"/>
    <mergeCell ref="B246:C246"/>
    <mergeCell ref="B247:C247"/>
    <mergeCell ref="B248:C248"/>
    <mergeCell ref="B249:C249"/>
    <mergeCell ref="P259:Q259"/>
    <mergeCell ref="B260:C260"/>
    <mergeCell ref="D260:E260"/>
    <mergeCell ref="F260:G260"/>
    <mergeCell ref="H260:I260"/>
    <mergeCell ref="J260:K260"/>
    <mergeCell ref="L260:M260"/>
    <mergeCell ref="N260:O260"/>
    <mergeCell ref="P260:Q260"/>
    <mergeCell ref="L258:M258"/>
    <mergeCell ref="N258:O258"/>
    <mergeCell ref="P258:Q258"/>
    <mergeCell ref="B259:C259"/>
    <mergeCell ref="D259:E259"/>
    <mergeCell ref="F259:G259"/>
    <mergeCell ref="H259:I259"/>
    <mergeCell ref="J259:K259"/>
    <mergeCell ref="L259:M259"/>
    <mergeCell ref="N259:O259"/>
    <mergeCell ref="N263:O263"/>
    <mergeCell ref="P263:Q263"/>
    <mergeCell ref="B264:C264"/>
    <mergeCell ref="D264:E264"/>
    <mergeCell ref="F264:G264"/>
    <mergeCell ref="H264:I264"/>
    <mergeCell ref="J264:K264"/>
    <mergeCell ref="L264:M264"/>
    <mergeCell ref="N264:O264"/>
    <mergeCell ref="P264:Q264"/>
    <mergeCell ref="B263:C263"/>
    <mergeCell ref="D263:E263"/>
    <mergeCell ref="F263:G263"/>
    <mergeCell ref="H263:I263"/>
    <mergeCell ref="J263:K263"/>
    <mergeCell ref="L263:M263"/>
    <mergeCell ref="N261:O261"/>
    <mergeCell ref="P261:Q261"/>
    <mergeCell ref="B262:C262"/>
    <mergeCell ref="D262:E262"/>
    <mergeCell ref="F262:G262"/>
    <mergeCell ref="H262:I262"/>
    <mergeCell ref="J262:K262"/>
    <mergeCell ref="L262:M262"/>
    <mergeCell ref="N262:O262"/>
    <mergeCell ref="P262:Q262"/>
    <mergeCell ref="B261:C261"/>
    <mergeCell ref="D261:E261"/>
    <mergeCell ref="F261:G261"/>
    <mergeCell ref="H261:I261"/>
    <mergeCell ref="J261:K261"/>
    <mergeCell ref="L261:M261"/>
    <mergeCell ref="B273:C273"/>
    <mergeCell ref="B274:C274"/>
    <mergeCell ref="B275:C275"/>
    <mergeCell ref="B276:C276"/>
    <mergeCell ref="B277:C277"/>
    <mergeCell ref="B278:C278"/>
    <mergeCell ref="B267:C267"/>
    <mergeCell ref="B268:C268"/>
    <mergeCell ref="B269:C269"/>
    <mergeCell ref="B270:C270"/>
    <mergeCell ref="B271:C271"/>
    <mergeCell ref="B272:C272"/>
    <mergeCell ref="N265:O265"/>
    <mergeCell ref="P265:Q265"/>
    <mergeCell ref="B266:C266"/>
    <mergeCell ref="D266:E266"/>
    <mergeCell ref="F266:G266"/>
    <mergeCell ref="H266:I266"/>
    <mergeCell ref="J266:K266"/>
    <mergeCell ref="L266:M266"/>
    <mergeCell ref="N266:O266"/>
    <mergeCell ref="P266:Q266"/>
    <mergeCell ref="B265:C265"/>
    <mergeCell ref="D265:E265"/>
    <mergeCell ref="F265:G265"/>
    <mergeCell ref="H265:I265"/>
    <mergeCell ref="J265:K265"/>
    <mergeCell ref="L265:M265"/>
    <mergeCell ref="B291:C291"/>
    <mergeCell ref="B293:C293"/>
    <mergeCell ref="D293:E293"/>
    <mergeCell ref="F293:G293"/>
    <mergeCell ref="H293:I293"/>
    <mergeCell ref="J293:K293"/>
    <mergeCell ref="B285:C285"/>
    <mergeCell ref="B286:C286"/>
    <mergeCell ref="B287:C287"/>
    <mergeCell ref="B288:C288"/>
    <mergeCell ref="B289:C289"/>
    <mergeCell ref="B290:C290"/>
    <mergeCell ref="B279:C279"/>
    <mergeCell ref="B280:C280"/>
    <mergeCell ref="B281:C281"/>
    <mergeCell ref="B282:C282"/>
    <mergeCell ref="B283:C283"/>
    <mergeCell ref="B284:C284"/>
    <mergeCell ref="P294:Q294"/>
    <mergeCell ref="B295:C295"/>
    <mergeCell ref="D295:E295"/>
    <mergeCell ref="F295:G295"/>
    <mergeCell ref="H295:I295"/>
    <mergeCell ref="J295:K295"/>
    <mergeCell ref="L295:M295"/>
    <mergeCell ref="N295:O295"/>
    <mergeCell ref="P295:Q295"/>
    <mergeCell ref="L293:M293"/>
    <mergeCell ref="N293:O293"/>
    <mergeCell ref="P293:Q293"/>
    <mergeCell ref="B294:C294"/>
    <mergeCell ref="D294:E294"/>
    <mergeCell ref="F294:G294"/>
    <mergeCell ref="H294:I294"/>
    <mergeCell ref="J294:K294"/>
    <mergeCell ref="L294:M294"/>
    <mergeCell ref="N294:O294"/>
    <mergeCell ref="N298:O298"/>
    <mergeCell ref="P298:Q298"/>
    <mergeCell ref="B299:C299"/>
    <mergeCell ref="D299:E299"/>
    <mergeCell ref="F299:G299"/>
    <mergeCell ref="H299:I299"/>
    <mergeCell ref="J299:K299"/>
    <mergeCell ref="L299:M299"/>
    <mergeCell ref="N299:O299"/>
    <mergeCell ref="P299:Q299"/>
    <mergeCell ref="B298:C298"/>
    <mergeCell ref="D298:E298"/>
    <mergeCell ref="F298:G298"/>
    <mergeCell ref="H298:I298"/>
    <mergeCell ref="J298:K298"/>
    <mergeCell ref="L298:M298"/>
    <mergeCell ref="N296:O296"/>
    <mergeCell ref="P296:Q296"/>
    <mergeCell ref="B297:C297"/>
    <mergeCell ref="D297:E297"/>
    <mergeCell ref="F297:G297"/>
    <mergeCell ref="H297:I297"/>
    <mergeCell ref="J297:K297"/>
    <mergeCell ref="L297:M297"/>
    <mergeCell ref="N297:O297"/>
    <mergeCell ref="P297:Q297"/>
    <mergeCell ref="B296:C296"/>
    <mergeCell ref="D296:E296"/>
    <mergeCell ref="F296:G296"/>
    <mergeCell ref="H296:I296"/>
    <mergeCell ref="J296:K296"/>
    <mergeCell ref="L296:M296"/>
    <mergeCell ref="B308:C308"/>
    <mergeCell ref="B309:C309"/>
    <mergeCell ref="B310:C310"/>
    <mergeCell ref="B311:C311"/>
    <mergeCell ref="B312:C312"/>
    <mergeCell ref="B313:C313"/>
    <mergeCell ref="B302:C302"/>
    <mergeCell ref="B303:C303"/>
    <mergeCell ref="B304:C304"/>
    <mergeCell ref="B305:C305"/>
    <mergeCell ref="B306:C306"/>
    <mergeCell ref="B307:C307"/>
    <mergeCell ref="N300:O300"/>
    <mergeCell ref="P300:Q300"/>
    <mergeCell ref="B301:C301"/>
    <mergeCell ref="D301:E301"/>
    <mergeCell ref="F301:G301"/>
    <mergeCell ref="H301:I301"/>
    <mergeCell ref="J301:K301"/>
    <mergeCell ref="L301:M301"/>
    <mergeCell ref="N301:O301"/>
    <mergeCell ref="P301:Q301"/>
    <mergeCell ref="B300:C300"/>
    <mergeCell ref="D300:E300"/>
    <mergeCell ref="F300:G300"/>
    <mergeCell ref="H300:I300"/>
    <mergeCell ref="J300:K300"/>
    <mergeCell ref="L300:M300"/>
    <mergeCell ref="B326:C326"/>
    <mergeCell ref="B328:C328"/>
    <mergeCell ref="D328:E328"/>
    <mergeCell ref="F328:G328"/>
    <mergeCell ref="H328:I328"/>
    <mergeCell ref="J328:K328"/>
    <mergeCell ref="B320:C320"/>
    <mergeCell ref="B321:C321"/>
    <mergeCell ref="B322:C322"/>
    <mergeCell ref="B323:C323"/>
    <mergeCell ref="B324:C324"/>
    <mergeCell ref="B325:C325"/>
    <mergeCell ref="B314:C314"/>
    <mergeCell ref="B315:C315"/>
    <mergeCell ref="B316:C316"/>
    <mergeCell ref="B317:C317"/>
    <mergeCell ref="B318:C318"/>
    <mergeCell ref="B319:C319"/>
    <mergeCell ref="P329:Q329"/>
    <mergeCell ref="B330:C330"/>
    <mergeCell ref="D330:E330"/>
    <mergeCell ref="F330:G330"/>
    <mergeCell ref="H330:I330"/>
    <mergeCell ref="J330:K330"/>
    <mergeCell ref="L330:M330"/>
    <mergeCell ref="N330:O330"/>
    <mergeCell ref="P330:Q330"/>
    <mergeCell ref="L328:M328"/>
    <mergeCell ref="N328:O328"/>
    <mergeCell ref="P328:Q328"/>
    <mergeCell ref="B329:C329"/>
    <mergeCell ref="D329:E329"/>
    <mergeCell ref="F329:G329"/>
    <mergeCell ref="H329:I329"/>
    <mergeCell ref="J329:K329"/>
    <mergeCell ref="L329:M329"/>
    <mergeCell ref="N329:O329"/>
    <mergeCell ref="N333:O333"/>
    <mergeCell ref="P333:Q333"/>
    <mergeCell ref="B334:C334"/>
    <mergeCell ref="D334:E334"/>
    <mergeCell ref="F334:G334"/>
    <mergeCell ref="H334:I334"/>
    <mergeCell ref="J334:K334"/>
    <mergeCell ref="L334:M334"/>
    <mergeCell ref="N334:O334"/>
    <mergeCell ref="P334:Q334"/>
    <mergeCell ref="B333:C333"/>
    <mergeCell ref="D333:E333"/>
    <mergeCell ref="F333:G333"/>
    <mergeCell ref="H333:I333"/>
    <mergeCell ref="J333:K333"/>
    <mergeCell ref="L333:M333"/>
    <mergeCell ref="N331:O331"/>
    <mergeCell ref="P331:Q331"/>
    <mergeCell ref="B332:C332"/>
    <mergeCell ref="D332:E332"/>
    <mergeCell ref="F332:G332"/>
    <mergeCell ref="H332:I332"/>
    <mergeCell ref="J332:K332"/>
    <mergeCell ref="L332:M332"/>
    <mergeCell ref="N332:O332"/>
    <mergeCell ref="P332:Q332"/>
    <mergeCell ref="B331:C331"/>
    <mergeCell ref="D331:E331"/>
    <mergeCell ref="F331:G331"/>
    <mergeCell ref="H331:I331"/>
    <mergeCell ref="J331:K331"/>
    <mergeCell ref="L331:M331"/>
    <mergeCell ref="B343:C343"/>
    <mergeCell ref="B344:C344"/>
    <mergeCell ref="B345:C345"/>
    <mergeCell ref="B346:C346"/>
    <mergeCell ref="B347:C347"/>
    <mergeCell ref="B348:C348"/>
    <mergeCell ref="B337:C337"/>
    <mergeCell ref="B338:C338"/>
    <mergeCell ref="B339:C339"/>
    <mergeCell ref="B340:C340"/>
    <mergeCell ref="B341:C341"/>
    <mergeCell ref="B342:C342"/>
    <mergeCell ref="N335:O335"/>
    <mergeCell ref="P335:Q335"/>
    <mergeCell ref="B336:C336"/>
    <mergeCell ref="D336:E336"/>
    <mergeCell ref="F336:G336"/>
    <mergeCell ref="H336:I336"/>
    <mergeCell ref="J336:K336"/>
    <mergeCell ref="L336:M336"/>
    <mergeCell ref="N336:O336"/>
    <mergeCell ref="P336:Q336"/>
    <mergeCell ref="B335:C335"/>
    <mergeCell ref="D335:E335"/>
    <mergeCell ref="F335:G335"/>
    <mergeCell ref="H335:I335"/>
    <mergeCell ref="J335:K335"/>
    <mergeCell ref="L335:M335"/>
    <mergeCell ref="B361:C361"/>
    <mergeCell ref="B363:C363"/>
    <mergeCell ref="D363:E363"/>
    <mergeCell ref="F363:G363"/>
    <mergeCell ref="H363:I363"/>
    <mergeCell ref="J363:K363"/>
    <mergeCell ref="B355:C355"/>
    <mergeCell ref="B356:C356"/>
    <mergeCell ref="B357:C357"/>
    <mergeCell ref="B358:C358"/>
    <mergeCell ref="B359:C359"/>
    <mergeCell ref="B360:C360"/>
    <mergeCell ref="B349:C349"/>
    <mergeCell ref="B350:C350"/>
    <mergeCell ref="B351:C351"/>
    <mergeCell ref="B352:C352"/>
    <mergeCell ref="B353:C353"/>
    <mergeCell ref="B354:C354"/>
    <mergeCell ref="P364:Q364"/>
    <mergeCell ref="B365:C365"/>
    <mergeCell ref="D365:E365"/>
    <mergeCell ref="F365:G365"/>
    <mergeCell ref="H365:I365"/>
    <mergeCell ref="J365:K365"/>
    <mergeCell ref="L365:M365"/>
    <mergeCell ref="N365:O365"/>
    <mergeCell ref="P365:Q365"/>
    <mergeCell ref="L363:M363"/>
    <mergeCell ref="N363:O363"/>
    <mergeCell ref="P363:Q363"/>
    <mergeCell ref="B364:C364"/>
    <mergeCell ref="D364:E364"/>
    <mergeCell ref="F364:G364"/>
    <mergeCell ref="H364:I364"/>
    <mergeCell ref="J364:K364"/>
    <mergeCell ref="L364:M364"/>
    <mergeCell ref="N364:O364"/>
    <mergeCell ref="N368:O368"/>
    <mergeCell ref="P368:Q368"/>
    <mergeCell ref="B369:C369"/>
    <mergeCell ref="D369:E369"/>
    <mergeCell ref="F369:G369"/>
    <mergeCell ref="H369:I369"/>
    <mergeCell ref="J369:K369"/>
    <mergeCell ref="L369:M369"/>
    <mergeCell ref="N369:O369"/>
    <mergeCell ref="P369:Q369"/>
    <mergeCell ref="B368:C368"/>
    <mergeCell ref="D368:E368"/>
    <mergeCell ref="F368:G368"/>
    <mergeCell ref="H368:I368"/>
    <mergeCell ref="J368:K368"/>
    <mergeCell ref="L368:M368"/>
    <mergeCell ref="N366:O366"/>
    <mergeCell ref="P366:Q366"/>
    <mergeCell ref="B367:C367"/>
    <mergeCell ref="D367:E367"/>
    <mergeCell ref="F367:G367"/>
    <mergeCell ref="H367:I367"/>
    <mergeCell ref="J367:K367"/>
    <mergeCell ref="L367:M367"/>
    <mergeCell ref="N367:O367"/>
    <mergeCell ref="P367:Q367"/>
    <mergeCell ref="B366:C366"/>
    <mergeCell ref="D366:E366"/>
    <mergeCell ref="F366:G366"/>
    <mergeCell ref="H366:I366"/>
    <mergeCell ref="J366:K366"/>
    <mergeCell ref="L366:M366"/>
    <mergeCell ref="B378:C378"/>
    <mergeCell ref="B379:C379"/>
    <mergeCell ref="B380:C380"/>
    <mergeCell ref="B381:C381"/>
    <mergeCell ref="B382:C382"/>
    <mergeCell ref="B383:C383"/>
    <mergeCell ref="B372:C372"/>
    <mergeCell ref="B373:C373"/>
    <mergeCell ref="B374:C374"/>
    <mergeCell ref="B375:C375"/>
    <mergeCell ref="B376:C376"/>
    <mergeCell ref="B377:C377"/>
    <mergeCell ref="N370:O370"/>
    <mergeCell ref="P370:Q370"/>
    <mergeCell ref="B371:C371"/>
    <mergeCell ref="D371:E371"/>
    <mergeCell ref="F371:G371"/>
    <mergeCell ref="H371:I371"/>
    <mergeCell ref="J371:K371"/>
    <mergeCell ref="L371:M371"/>
    <mergeCell ref="N371:O371"/>
    <mergeCell ref="P371:Q371"/>
    <mergeCell ref="B370:C370"/>
    <mergeCell ref="D370:E370"/>
    <mergeCell ref="F370:G370"/>
    <mergeCell ref="H370:I370"/>
    <mergeCell ref="J370:K370"/>
    <mergeCell ref="L370:M370"/>
    <mergeCell ref="B396:C396"/>
    <mergeCell ref="B398:C398"/>
    <mergeCell ref="D398:E398"/>
    <mergeCell ref="F398:G398"/>
    <mergeCell ref="H398:I398"/>
    <mergeCell ref="J398:K398"/>
    <mergeCell ref="B390:C390"/>
    <mergeCell ref="B391:C391"/>
    <mergeCell ref="B392:C392"/>
    <mergeCell ref="B393:C393"/>
    <mergeCell ref="B394:C394"/>
    <mergeCell ref="B395:C395"/>
    <mergeCell ref="B384:C384"/>
    <mergeCell ref="B385:C385"/>
    <mergeCell ref="B386:C386"/>
    <mergeCell ref="B387:C387"/>
    <mergeCell ref="B388:C388"/>
    <mergeCell ref="B389:C389"/>
    <mergeCell ref="P399:Q399"/>
    <mergeCell ref="B400:C400"/>
    <mergeCell ref="D400:E400"/>
    <mergeCell ref="F400:G400"/>
    <mergeCell ref="H400:I400"/>
    <mergeCell ref="J400:K400"/>
    <mergeCell ref="L400:M400"/>
    <mergeCell ref="N400:O400"/>
    <mergeCell ref="P400:Q400"/>
    <mergeCell ref="L398:M398"/>
    <mergeCell ref="N398:O398"/>
    <mergeCell ref="P398:Q398"/>
    <mergeCell ref="B399:C399"/>
    <mergeCell ref="D399:E399"/>
    <mergeCell ref="F399:G399"/>
    <mergeCell ref="H399:I399"/>
    <mergeCell ref="J399:K399"/>
    <mergeCell ref="L399:M399"/>
    <mergeCell ref="N399:O399"/>
    <mergeCell ref="N403:O403"/>
    <mergeCell ref="P403:Q403"/>
    <mergeCell ref="B404:C404"/>
    <mergeCell ref="D404:E404"/>
    <mergeCell ref="F404:G404"/>
    <mergeCell ref="H404:I404"/>
    <mergeCell ref="J404:K404"/>
    <mergeCell ref="L404:M404"/>
    <mergeCell ref="N404:O404"/>
    <mergeCell ref="P404:Q404"/>
    <mergeCell ref="B403:C403"/>
    <mergeCell ref="D403:E403"/>
    <mergeCell ref="F403:G403"/>
    <mergeCell ref="H403:I403"/>
    <mergeCell ref="J403:K403"/>
    <mergeCell ref="L403:M403"/>
    <mergeCell ref="N401:O401"/>
    <mergeCell ref="P401:Q401"/>
    <mergeCell ref="B402:C402"/>
    <mergeCell ref="D402:E402"/>
    <mergeCell ref="F402:G402"/>
    <mergeCell ref="H402:I402"/>
    <mergeCell ref="J402:K402"/>
    <mergeCell ref="L402:M402"/>
    <mergeCell ref="N402:O402"/>
    <mergeCell ref="P402:Q402"/>
    <mergeCell ref="B401:C401"/>
    <mergeCell ref="D401:E401"/>
    <mergeCell ref="F401:G401"/>
    <mergeCell ref="H401:I401"/>
    <mergeCell ref="J401:K401"/>
    <mergeCell ref="L401:M401"/>
    <mergeCell ref="B413:C413"/>
    <mergeCell ref="B414:C414"/>
    <mergeCell ref="B415:C415"/>
    <mergeCell ref="B416:C416"/>
    <mergeCell ref="B417:C417"/>
    <mergeCell ref="B418:C418"/>
    <mergeCell ref="B407:C407"/>
    <mergeCell ref="B408:C408"/>
    <mergeCell ref="B409:C409"/>
    <mergeCell ref="B410:C410"/>
    <mergeCell ref="B411:C411"/>
    <mergeCell ref="B412:C412"/>
    <mergeCell ref="N405:O405"/>
    <mergeCell ref="P405:Q405"/>
    <mergeCell ref="B406:C406"/>
    <mergeCell ref="D406:E406"/>
    <mergeCell ref="F406:G406"/>
    <mergeCell ref="H406:I406"/>
    <mergeCell ref="J406:K406"/>
    <mergeCell ref="L406:M406"/>
    <mergeCell ref="N406:O406"/>
    <mergeCell ref="P406:Q406"/>
    <mergeCell ref="B405:C405"/>
    <mergeCell ref="D405:E405"/>
    <mergeCell ref="F405:G405"/>
    <mergeCell ref="H405:I405"/>
    <mergeCell ref="J405:K405"/>
    <mergeCell ref="L405:M405"/>
    <mergeCell ref="B431:C431"/>
    <mergeCell ref="B433:C433"/>
    <mergeCell ref="D433:E433"/>
    <mergeCell ref="F433:G433"/>
    <mergeCell ref="H433:I433"/>
    <mergeCell ref="J433:K433"/>
    <mergeCell ref="B425:C425"/>
    <mergeCell ref="B426:C426"/>
    <mergeCell ref="B427:C427"/>
    <mergeCell ref="B428:C428"/>
    <mergeCell ref="B429:C429"/>
    <mergeCell ref="B430:C430"/>
    <mergeCell ref="B419:C419"/>
    <mergeCell ref="B420:C420"/>
    <mergeCell ref="B421:C421"/>
    <mergeCell ref="B422:C422"/>
    <mergeCell ref="B423:C423"/>
    <mergeCell ref="B424:C424"/>
    <mergeCell ref="P434:Q434"/>
    <mergeCell ref="B435:C435"/>
    <mergeCell ref="D435:E435"/>
    <mergeCell ref="F435:G435"/>
    <mergeCell ref="H435:I435"/>
    <mergeCell ref="J435:K435"/>
    <mergeCell ref="L435:M435"/>
    <mergeCell ref="N435:O435"/>
    <mergeCell ref="P435:Q435"/>
    <mergeCell ref="L433:M433"/>
    <mergeCell ref="N433:O433"/>
    <mergeCell ref="P433:Q433"/>
    <mergeCell ref="B434:C434"/>
    <mergeCell ref="D434:E434"/>
    <mergeCell ref="F434:G434"/>
    <mergeCell ref="H434:I434"/>
    <mergeCell ref="J434:K434"/>
    <mergeCell ref="L434:M434"/>
    <mergeCell ref="N434:O434"/>
    <mergeCell ref="N438:O438"/>
    <mergeCell ref="P438:Q438"/>
    <mergeCell ref="B439:C439"/>
    <mergeCell ref="D439:E439"/>
    <mergeCell ref="F439:G439"/>
    <mergeCell ref="H439:I439"/>
    <mergeCell ref="J439:K439"/>
    <mergeCell ref="L439:M439"/>
    <mergeCell ref="N439:O439"/>
    <mergeCell ref="P439:Q439"/>
    <mergeCell ref="B438:C438"/>
    <mergeCell ref="D438:E438"/>
    <mergeCell ref="F438:G438"/>
    <mergeCell ref="H438:I438"/>
    <mergeCell ref="J438:K438"/>
    <mergeCell ref="L438:M438"/>
    <mergeCell ref="N436:O436"/>
    <mergeCell ref="P436:Q436"/>
    <mergeCell ref="B437:C437"/>
    <mergeCell ref="D437:E437"/>
    <mergeCell ref="F437:G437"/>
    <mergeCell ref="H437:I437"/>
    <mergeCell ref="J437:K437"/>
    <mergeCell ref="L437:M437"/>
    <mergeCell ref="N437:O437"/>
    <mergeCell ref="P437:Q437"/>
    <mergeCell ref="B436:C436"/>
    <mergeCell ref="D436:E436"/>
    <mergeCell ref="F436:G436"/>
    <mergeCell ref="H436:I436"/>
    <mergeCell ref="J436:K436"/>
    <mergeCell ref="L436:M436"/>
    <mergeCell ref="B448:C448"/>
    <mergeCell ref="B449:C449"/>
    <mergeCell ref="B450:C450"/>
    <mergeCell ref="B451:C451"/>
    <mergeCell ref="B452:C452"/>
    <mergeCell ref="B453:C453"/>
    <mergeCell ref="B442:C442"/>
    <mergeCell ref="B443:C443"/>
    <mergeCell ref="B444:C444"/>
    <mergeCell ref="B445:C445"/>
    <mergeCell ref="B446:C446"/>
    <mergeCell ref="B447:C447"/>
    <mergeCell ref="N440:O440"/>
    <mergeCell ref="P440:Q440"/>
    <mergeCell ref="B441:C441"/>
    <mergeCell ref="D441:E441"/>
    <mergeCell ref="F441:G441"/>
    <mergeCell ref="H441:I441"/>
    <mergeCell ref="J441:K441"/>
    <mergeCell ref="L441:M441"/>
    <mergeCell ref="N441:O441"/>
    <mergeCell ref="P441:Q441"/>
    <mergeCell ref="B440:C440"/>
    <mergeCell ref="D440:E440"/>
    <mergeCell ref="F440:G440"/>
    <mergeCell ref="H440:I440"/>
    <mergeCell ref="J440:K440"/>
    <mergeCell ref="L440:M440"/>
    <mergeCell ref="B466:C466"/>
    <mergeCell ref="B468:C468"/>
    <mergeCell ref="D468:E468"/>
    <mergeCell ref="F468:G468"/>
    <mergeCell ref="H468:I468"/>
    <mergeCell ref="J468:K468"/>
    <mergeCell ref="B460:C460"/>
    <mergeCell ref="B461:C461"/>
    <mergeCell ref="B462:C462"/>
    <mergeCell ref="B463:C463"/>
    <mergeCell ref="B464:C464"/>
    <mergeCell ref="B465:C465"/>
    <mergeCell ref="B454:C454"/>
    <mergeCell ref="B455:C455"/>
    <mergeCell ref="B456:C456"/>
    <mergeCell ref="B457:C457"/>
    <mergeCell ref="B458:C458"/>
    <mergeCell ref="B459:C459"/>
    <mergeCell ref="P469:Q469"/>
    <mergeCell ref="B470:C470"/>
    <mergeCell ref="D470:E470"/>
    <mergeCell ref="F470:G470"/>
    <mergeCell ref="H470:I470"/>
    <mergeCell ref="J470:K470"/>
    <mergeCell ref="L470:M470"/>
    <mergeCell ref="N470:O470"/>
    <mergeCell ref="P470:Q470"/>
    <mergeCell ref="L468:M468"/>
    <mergeCell ref="N468:O468"/>
    <mergeCell ref="P468:Q468"/>
    <mergeCell ref="B469:C469"/>
    <mergeCell ref="D469:E469"/>
    <mergeCell ref="F469:G469"/>
    <mergeCell ref="H469:I469"/>
    <mergeCell ref="J469:K469"/>
    <mergeCell ref="L469:M469"/>
    <mergeCell ref="N469:O469"/>
    <mergeCell ref="N473:O473"/>
    <mergeCell ref="P473:Q473"/>
    <mergeCell ref="B474:C474"/>
    <mergeCell ref="D474:E474"/>
    <mergeCell ref="F474:G474"/>
    <mergeCell ref="H474:I474"/>
    <mergeCell ref="J474:K474"/>
    <mergeCell ref="L474:M474"/>
    <mergeCell ref="N474:O474"/>
    <mergeCell ref="P474:Q474"/>
    <mergeCell ref="B473:C473"/>
    <mergeCell ref="D473:E473"/>
    <mergeCell ref="F473:G473"/>
    <mergeCell ref="H473:I473"/>
    <mergeCell ref="J473:K473"/>
    <mergeCell ref="L473:M473"/>
    <mergeCell ref="N471:O471"/>
    <mergeCell ref="P471:Q471"/>
    <mergeCell ref="B472:C472"/>
    <mergeCell ref="D472:E472"/>
    <mergeCell ref="F472:G472"/>
    <mergeCell ref="H472:I472"/>
    <mergeCell ref="J472:K472"/>
    <mergeCell ref="L472:M472"/>
    <mergeCell ref="N472:O472"/>
    <mergeCell ref="P472:Q472"/>
    <mergeCell ref="B471:C471"/>
    <mergeCell ref="D471:E471"/>
    <mergeCell ref="F471:G471"/>
    <mergeCell ref="H471:I471"/>
    <mergeCell ref="J471:K471"/>
    <mergeCell ref="L471:M471"/>
    <mergeCell ref="B483:C483"/>
    <mergeCell ref="B484:C484"/>
    <mergeCell ref="B485:C485"/>
    <mergeCell ref="B486:C486"/>
    <mergeCell ref="B487:C487"/>
    <mergeCell ref="B488:C488"/>
    <mergeCell ref="B477:C477"/>
    <mergeCell ref="B478:C478"/>
    <mergeCell ref="B479:C479"/>
    <mergeCell ref="B480:C480"/>
    <mergeCell ref="B481:C481"/>
    <mergeCell ref="B482:C482"/>
    <mergeCell ref="N475:O475"/>
    <mergeCell ref="P475:Q475"/>
    <mergeCell ref="B476:C476"/>
    <mergeCell ref="D476:E476"/>
    <mergeCell ref="F476:G476"/>
    <mergeCell ref="H476:I476"/>
    <mergeCell ref="J476:K476"/>
    <mergeCell ref="L476:M476"/>
    <mergeCell ref="N476:O476"/>
    <mergeCell ref="P476:Q476"/>
    <mergeCell ref="B475:C475"/>
    <mergeCell ref="D475:E475"/>
    <mergeCell ref="F475:G475"/>
    <mergeCell ref="H475:I475"/>
    <mergeCell ref="J475:K475"/>
    <mergeCell ref="L475:M475"/>
    <mergeCell ref="B501:C501"/>
    <mergeCell ref="B503:C503"/>
    <mergeCell ref="D503:E503"/>
    <mergeCell ref="F503:G503"/>
    <mergeCell ref="H503:I503"/>
    <mergeCell ref="J503:K503"/>
    <mergeCell ref="B495:C495"/>
    <mergeCell ref="B496:C496"/>
    <mergeCell ref="B497:C497"/>
    <mergeCell ref="B498:C498"/>
    <mergeCell ref="B499:C499"/>
    <mergeCell ref="B500:C500"/>
    <mergeCell ref="B489:C489"/>
    <mergeCell ref="B490:C490"/>
    <mergeCell ref="B491:C491"/>
    <mergeCell ref="B492:C492"/>
    <mergeCell ref="B493:C493"/>
    <mergeCell ref="B494:C494"/>
    <mergeCell ref="P504:Q504"/>
    <mergeCell ref="B505:C505"/>
    <mergeCell ref="D505:E505"/>
    <mergeCell ref="F505:G505"/>
    <mergeCell ref="H505:I505"/>
    <mergeCell ref="J505:K505"/>
    <mergeCell ref="L505:M505"/>
    <mergeCell ref="N505:O505"/>
    <mergeCell ref="P505:Q505"/>
    <mergeCell ref="L503:M503"/>
    <mergeCell ref="N503:O503"/>
    <mergeCell ref="P503:Q503"/>
    <mergeCell ref="B504:C504"/>
    <mergeCell ref="D504:E504"/>
    <mergeCell ref="F504:G504"/>
    <mergeCell ref="H504:I504"/>
    <mergeCell ref="J504:K504"/>
    <mergeCell ref="L504:M504"/>
    <mergeCell ref="N504:O504"/>
    <mergeCell ref="N508:O508"/>
    <mergeCell ref="P508:Q508"/>
    <mergeCell ref="B509:C509"/>
    <mergeCell ref="D509:E509"/>
    <mergeCell ref="F509:G509"/>
    <mergeCell ref="H509:I509"/>
    <mergeCell ref="J509:K509"/>
    <mergeCell ref="L509:M509"/>
    <mergeCell ref="N509:O509"/>
    <mergeCell ref="P509:Q509"/>
    <mergeCell ref="B508:C508"/>
    <mergeCell ref="D508:E508"/>
    <mergeCell ref="F508:G508"/>
    <mergeCell ref="H508:I508"/>
    <mergeCell ref="J508:K508"/>
    <mergeCell ref="L508:M508"/>
    <mergeCell ref="N506:O506"/>
    <mergeCell ref="P506:Q506"/>
    <mergeCell ref="B507:C507"/>
    <mergeCell ref="D507:E507"/>
    <mergeCell ref="F507:G507"/>
    <mergeCell ref="H507:I507"/>
    <mergeCell ref="J507:K507"/>
    <mergeCell ref="L507:M507"/>
    <mergeCell ref="N507:O507"/>
    <mergeCell ref="P507:Q507"/>
    <mergeCell ref="B506:C506"/>
    <mergeCell ref="D506:E506"/>
    <mergeCell ref="F506:G506"/>
    <mergeCell ref="H506:I506"/>
    <mergeCell ref="J506:K506"/>
    <mergeCell ref="L506:M506"/>
    <mergeCell ref="B518:C518"/>
    <mergeCell ref="B519:C519"/>
    <mergeCell ref="B520:C520"/>
    <mergeCell ref="B521:C521"/>
    <mergeCell ref="B522:C522"/>
    <mergeCell ref="B523:C523"/>
    <mergeCell ref="B512:C512"/>
    <mergeCell ref="B513:C513"/>
    <mergeCell ref="B514:C514"/>
    <mergeCell ref="B515:C515"/>
    <mergeCell ref="B516:C516"/>
    <mergeCell ref="B517:C517"/>
    <mergeCell ref="N510:O510"/>
    <mergeCell ref="P510:Q510"/>
    <mergeCell ref="B511:C511"/>
    <mergeCell ref="D511:E511"/>
    <mergeCell ref="F511:G511"/>
    <mergeCell ref="H511:I511"/>
    <mergeCell ref="J511:K511"/>
    <mergeCell ref="L511:M511"/>
    <mergeCell ref="N511:O511"/>
    <mergeCell ref="P511:Q511"/>
    <mergeCell ref="B510:C510"/>
    <mergeCell ref="D510:E510"/>
    <mergeCell ref="F510:G510"/>
    <mergeCell ref="H510:I510"/>
    <mergeCell ref="J510:K510"/>
    <mergeCell ref="L510:M510"/>
    <mergeCell ref="B536:C536"/>
    <mergeCell ref="B538:C538"/>
    <mergeCell ref="D538:E538"/>
    <mergeCell ref="F538:G538"/>
    <mergeCell ref="H538:I538"/>
    <mergeCell ref="J538:K538"/>
    <mergeCell ref="B530:C530"/>
    <mergeCell ref="B531:C531"/>
    <mergeCell ref="B532:C532"/>
    <mergeCell ref="B533:C533"/>
    <mergeCell ref="B534:C534"/>
    <mergeCell ref="B535:C535"/>
    <mergeCell ref="B524:C524"/>
    <mergeCell ref="B525:C525"/>
    <mergeCell ref="B526:C526"/>
    <mergeCell ref="B527:C527"/>
    <mergeCell ref="B528:C528"/>
    <mergeCell ref="B529:C529"/>
    <mergeCell ref="P539:Q539"/>
    <mergeCell ref="B540:C540"/>
    <mergeCell ref="D540:E540"/>
    <mergeCell ref="F540:G540"/>
    <mergeCell ref="H540:I540"/>
    <mergeCell ref="J540:K540"/>
    <mergeCell ref="L540:M540"/>
    <mergeCell ref="N540:O540"/>
    <mergeCell ref="P540:Q540"/>
    <mergeCell ref="L538:M538"/>
    <mergeCell ref="N538:O538"/>
    <mergeCell ref="P538:Q538"/>
    <mergeCell ref="B539:C539"/>
    <mergeCell ref="D539:E539"/>
    <mergeCell ref="F539:G539"/>
    <mergeCell ref="H539:I539"/>
    <mergeCell ref="J539:K539"/>
    <mergeCell ref="L539:M539"/>
    <mergeCell ref="N539:O539"/>
    <mergeCell ref="N543:O543"/>
    <mergeCell ref="P543:Q543"/>
    <mergeCell ref="B544:C544"/>
    <mergeCell ref="D544:E544"/>
    <mergeCell ref="F544:G544"/>
    <mergeCell ref="H544:I544"/>
    <mergeCell ref="J544:K544"/>
    <mergeCell ref="L544:M544"/>
    <mergeCell ref="N544:O544"/>
    <mergeCell ref="P544:Q544"/>
    <mergeCell ref="B543:C543"/>
    <mergeCell ref="D543:E543"/>
    <mergeCell ref="F543:G543"/>
    <mergeCell ref="H543:I543"/>
    <mergeCell ref="J543:K543"/>
    <mergeCell ref="L543:M543"/>
    <mergeCell ref="N541:O541"/>
    <mergeCell ref="P541:Q541"/>
    <mergeCell ref="B542:C542"/>
    <mergeCell ref="D542:E542"/>
    <mergeCell ref="F542:G542"/>
    <mergeCell ref="H542:I542"/>
    <mergeCell ref="J542:K542"/>
    <mergeCell ref="L542:M542"/>
    <mergeCell ref="N542:O542"/>
    <mergeCell ref="P542:Q542"/>
    <mergeCell ref="B541:C541"/>
    <mergeCell ref="D541:E541"/>
    <mergeCell ref="F541:G541"/>
    <mergeCell ref="H541:I541"/>
    <mergeCell ref="J541:K541"/>
    <mergeCell ref="L541:M541"/>
    <mergeCell ref="B553:C553"/>
    <mergeCell ref="B554:C554"/>
    <mergeCell ref="B555:C555"/>
    <mergeCell ref="B556:C556"/>
    <mergeCell ref="B557:C557"/>
    <mergeCell ref="B558:C558"/>
    <mergeCell ref="B547:C547"/>
    <mergeCell ref="B548:C548"/>
    <mergeCell ref="B549:C549"/>
    <mergeCell ref="B550:C550"/>
    <mergeCell ref="B551:C551"/>
    <mergeCell ref="B552:C552"/>
    <mergeCell ref="N545:O545"/>
    <mergeCell ref="P545:Q545"/>
    <mergeCell ref="B546:C546"/>
    <mergeCell ref="D546:E546"/>
    <mergeCell ref="F546:G546"/>
    <mergeCell ref="H546:I546"/>
    <mergeCell ref="J546:K546"/>
    <mergeCell ref="L546:M546"/>
    <mergeCell ref="N546:O546"/>
    <mergeCell ref="P546:Q546"/>
    <mergeCell ref="B545:C545"/>
    <mergeCell ref="D545:E545"/>
    <mergeCell ref="F545:G545"/>
    <mergeCell ref="H545:I545"/>
    <mergeCell ref="J545:K545"/>
    <mergeCell ref="L545:M545"/>
    <mergeCell ref="B571:C571"/>
    <mergeCell ref="B573:C573"/>
    <mergeCell ref="D573:E573"/>
    <mergeCell ref="F573:G573"/>
    <mergeCell ref="H573:I573"/>
    <mergeCell ref="J573:K573"/>
    <mergeCell ref="B565:C565"/>
    <mergeCell ref="B566:C566"/>
    <mergeCell ref="B567:C567"/>
    <mergeCell ref="B568:C568"/>
    <mergeCell ref="B569:C569"/>
    <mergeCell ref="B570:C570"/>
    <mergeCell ref="B559:C559"/>
    <mergeCell ref="B560:C560"/>
    <mergeCell ref="B561:C561"/>
    <mergeCell ref="B562:C562"/>
    <mergeCell ref="B563:C563"/>
    <mergeCell ref="B564:C564"/>
    <mergeCell ref="P574:Q574"/>
    <mergeCell ref="B575:C575"/>
    <mergeCell ref="D575:E575"/>
    <mergeCell ref="F575:G575"/>
    <mergeCell ref="H575:I575"/>
    <mergeCell ref="J575:K575"/>
    <mergeCell ref="L575:M575"/>
    <mergeCell ref="N575:O575"/>
    <mergeCell ref="P575:Q575"/>
    <mergeCell ref="L573:M573"/>
    <mergeCell ref="N573:O573"/>
    <mergeCell ref="P573:Q573"/>
    <mergeCell ref="B574:C574"/>
    <mergeCell ref="D574:E574"/>
    <mergeCell ref="F574:G574"/>
    <mergeCell ref="H574:I574"/>
    <mergeCell ref="J574:K574"/>
    <mergeCell ref="L574:M574"/>
    <mergeCell ref="N574:O574"/>
    <mergeCell ref="N578:O578"/>
    <mergeCell ref="P578:Q578"/>
    <mergeCell ref="B579:C579"/>
    <mergeCell ref="D579:E579"/>
    <mergeCell ref="F579:G579"/>
    <mergeCell ref="H579:I579"/>
    <mergeCell ref="J579:K579"/>
    <mergeCell ref="L579:M579"/>
    <mergeCell ref="N579:O579"/>
    <mergeCell ref="P579:Q579"/>
    <mergeCell ref="B578:C578"/>
    <mergeCell ref="D578:E578"/>
    <mergeCell ref="F578:G578"/>
    <mergeCell ref="H578:I578"/>
    <mergeCell ref="J578:K578"/>
    <mergeCell ref="L578:M578"/>
    <mergeCell ref="N576:O576"/>
    <mergeCell ref="P576:Q576"/>
    <mergeCell ref="B577:C577"/>
    <mergeCell ref="D577:E577"/>
    <mergeCell ref="F577:G577"/>
    <mergeCell ref="H577:I577"/>
    <mergeCell ref="J577:K577"/>
    <mergeCell ref="L577:M577"/>
    <mergeCell ref="N577:O577"/>
    <mergeCell ref="P577:Q577"/>
    <mergeCell ref="B576:C576"/>
    <mergeCell ref="D576:E576"/>
    <mergeCell ref="F576:G576"/>
    <mergeCell ref="H576:I576"/>
    <mergeCell ref="J576:K576"/>
    <mergeCell ref="L576:M576"/>
    <mergeCell ref="B588:C588"/>
    <mergeCell ref="B589:C589"/>
    <mergeCell ref="B590:C590"/>
    <mergeCell ref="B591:C591"/>
    <mergeCell ref="B592:C592"/>
    <mergeCell ref="B593:C593"/>
    <mergeCell ref="B582:C582"/>
    <mergeCell ref="B583:C583"/>
    <mergeCell ref="B584:C584"/>
    <mergeCell ref="B585:C585"/>
    <mergeCell ref="B586:C586"/>
    <mergeCell ref="B587:C587"/>
    <mergeCell ref="N580:O580"/>
    <mergeCell ref="P580:Q580"/>
    <mergeCell ref="B581:C581"/>
    <mergeCell ref="D581:E581"/>
    <mergeCell ref="F581:G581"/>
    <mergeCell ref="H581:I581"/>
    <mergeCell ref="J581:K581"/>
    <mergeCell ref="L581:M581"/>
    <mergeCell ref="N581:O581"/>
    <mergeCell ref="P581:Q581"/>
    <mergeCell ref="B580:C580"/>
    <mergeCell ref="D580:E580"/>
    <mergeCell ref="F580:G580"/>
    <mergeCell ref="H580:I580"/>
    <mergeCell ref="J580:K580"/>
    <mergeCell ref="L580:M580"/>
    <mergeCell ref="B606:C606"/>
    <mergeCell ref="B608:C608"/>
    <mergeCell ref="D608:E608"/>
    <mergeCell ref="F608:G608"/>
    <mergeCell ref="H608:I608"/>
    <mergeCell ref="J608:K608"/>
    <mergeCell ref="B600:C600"/>
    <mergeCell ref="B601:C601"/>
    <mergeCell ref="B602:C602"/>
    <mergeCell ref="B603:C603"/>
    <mergeCell ref="B604:C604"/>
    <mergeCell ref="B605:C605"/>
    <mergeCell ref="B594:C594"/>
    <mergeCell ref="B595:C595"/>
    <mergeCell ref="B596:C596"/>
    <mergeCell ref="B597:C597"/>
    <mergeCell ref="B598:C598"/>
    <mergeCell ref="B599:C599"/>
    <mergeCell ref="P609:Q609"/>
    <mergeCell ref="B610:C610"/>
    <mergeCell ref="D610:E610"/>
    <mergeCell ref="F610:G610"/>
    <mergeCell ref="H610:I610"/>
    <mergeCell ref="J610:K610"/>
    <mergeCell ref="L610:M610"/>
    <mergeCell ref="N610:O610"/>
    <mergeCell ref="P610:Q610"/>
    <mergeCell ref="L608:M608"/>
    <mergeCell ref="N608:O608"/>
    <mergeCell ref="P608:Q608"/>
    <mergeCell ref="B609:C609"/>
    <mergeCell ref="D609:E609"/>
    <mergeCell ref="F609:G609"/>
    <mergeCell ref="H609:I609"/>
    <mergeCell ref="J609:K609"/>
    <mergeCell ref="L609:M609"/>
    <mergeCell ref="N609:O609"/>
    <mergeCell ref="N613:O613"/>
    <mergeCell ref="P613:Q613"/>
    <mergeCell ref="B614:C614"/>
    <mergeCell ref="D614:E614"/>
    <mergeCell ref="F614:G614"/>
    <mergeCell ref="H614:I614"/>
    <mergeCell ref="J614:K614"/>
    <mergeCell ref="L614:M614"/>
    <mergeCell ref="N614:O614"/>
    <mergeCell ref="P614:Q614"/>
    <mergeCell ref="B613:C613"/>
    <mergeCell ref="D613:E613"/>
    <mergeCell ref="F613:G613"/>
    <mergeCell ref="H613:I613"/>
    <mergeCell ref="J613:K613"/>
    <mergeCell ref="L613:M613"/>
    <mergeCell ref="N611:O611"/>
    <mergeCell ref="P611:Q611"/>
    <mergeCell ref="B612:C612"/>
    <mergeCell ref="D612:E612"/>
    <mergeCell ref="F612:G612"/>
    <mergeCell ref="H612:I612"/>
    <mergeCell ref="J612:K612"/>
    <mergeCell ref="L612:M612"/>
    <mergeCell ref="N612:O612"/>
    <mergeCell ref="P612:Q612"/>
    <mergeCell ref="B611:C611"/>
    <mergeCell ref="D611:E611"/>
    <mergeCell ref="F611:G611"/>
    <mergeCell ref="H611:I611"/>
    <mergeCell ref="J611:K611"/>
    <mergeCell ref="L611:M611"/>
    <mergeCell ref="B623:C623"/>
    <mergeCell ref="B624:C624"/>
    <mergeCell ref="B625:C625"/>
    <mergeCell ref="B626:C626"/>
    <mergeCell ref="B627:C627"/>
    <mergeCell ref="B628:C628"/>
    <mergeCell ref="B617:C617"/>
    <mergeCell ref="B618:C618"/>
    <mergeCell ref="B619:C619"/>
    <mergeCell ref="B620:C620"/>
    <mergeCell ref="B621:C621"/>
    <mergeCell ref="B622:C622"/>
    <mergeCell ref="N615:O615"/>
    <mergeCell ref="P615:Q615"/>
    <mergeCell ref="B616:C616"/>
    <mergeCell ref="D616:E616"/>
    <mergeCell ref="F616:G616"/>
    <mergeCell ref="H616:I616"/>
    <mergeCell ref="J616:K616"/>
    <mergeCell ref="L616:M616"/>
    <mergeCell ref="N616:O616"/>
    <mergeCell ref="P616:Q616"/>
    <mergeCell ref="B615:C615"/>
    <mergeCell ref="D615:E615"/>
    <mergeCell ref="F615:G615"/>
    <mergeCell ref="H615:I615"/>
    <mergeCell ref="J615:K615"/>
    <mergeCell ref="L615:M615"/>
    <mergeCell ref="B641:C641"/>
    <mergeCell ref="B643:C643"/>
    <mergeCell ref="D643:E643"/>
    <mergeCell ref="F643:G643"/>
    <mergeCell ref="H643:I643"/>
    <mergeCell ref="J643:K643"/>
    <mergeCell ref="B635:C635"/>
    <mergeCell ref="B636:C636"/>
    <mergeCell ref="B637:C637"/>
    <mergeCell ref="B638:C638"/>
    <mergeCell ref="B639:C639"/>
    <mergeCell ref="B640:C640"/>
    <mergeCell ref="B629:C629"/>
    <mergeCell ref="B630:C630"/>
    <mergeCell ref="B631:C631"/>
    <mergeCell ref="B632:C632"/>
    <mergeCell ref="B633:C633"/>
    <mergeCell ref="B634:C634"/>
    <mergeCell ref="P644:Q644"/>
    <mergeCell ref="B645:C645"/>
    <mergeCell ref="D645:E645"/>
    <mergeCell ref="F645:G645"/>
    <mergeCell ref="H645:I645"/>
    <mergeCell ref="J645:K645"/>
    <mergeCell ref="L645:M645"/>
    <mergeCell ref="N645:O645"/>
    <mergeCell ref="P645:Q645"/>
    <mergeCell ref="L643:M643"/>
    <mergeCell ref="N643:O643"/>
    <mergeCell ref="P643:Q643"/>
    <mergeCell ref="B644:C644"/>
    <mergeCell ref="D644:E644"/>
    <mergeCell ref="F644:G644"/>
    <mergeCell ref="H644:I644"/>
    <mergeCell ref="J644:K644"/>
    <mergeCell ref="L644:M644"/>
    <mergeCell ref="N644:O644"/>
    <mergeCell ref="N648:O648"/>
    <mergeCell ref="P648:Q648"/>
    <mergeCell ref="B649:C649"/>
    <mergeCell ref="D649:E649"/>
    <mergeCell ref="F649:G649"/>
    <mergeCell ref="H649:I649"/>
    <mergeCell ref="J649:K649"/>
    <mergeCell ref="L649:M649"/>
    <mergeCell ref="N649:O649"/>
    <mergeCell ref="P649:Q649"/>
    <mergeCell ref="B648:C648"/>
    <mergeCell ref="D648:E648"/>
    <mergeCell ref="F648:G648"/>
    <mergeCell ref="H648:I648"/>
    <mergeCell ref="J648:K648"/>
    <mergeCell ref="L648:M648"/>
    <mergeCell ref="N646:O646"/>
    <mergeCell ref="P646:Q646"/>
    <mergeCell ref="B647:C647"/>
    <mergeCell ref="D647:E647"/>
    <mergeCell ref="F647:G647"/>
    <mergeCell ref="H647:I647"/>
    <mergeCell ref="J647:K647"/>
    <mergeCell ref="L647:M647"/>
    <mergeCell ref="N647:O647"/>
    <mergeCell ref="P647:Q647"/>
    <mergeCell ref="B646:C646"/>
    <mergeCell ref="D646:E646"/>
    <mergeCell ref="F646:G646"/>
    <mergeCell ref="H646:I646"/>
    <mergeCell ref="J646:K646"/>
    <mergeCell ref="L646:M646"/>
    <mergeCell ref="B658:C658"/>
    <mergeCell ref="B659:C659"/>
    <mergeCell ref="B660:C660"/>
    <mergeCell ref="B661:C661"/>
    <mergeCell ref="B662:C662"/>
    <mergeCell ref="B663:C663"/>
    <mergeCell ref="B652:C652"/>
    <mergeCell ref="B653:C653"/>
    <mergeCell ref="B654:C654"/>
    <mergeCell ref="B655:C655"/>
    <mergeCell ref="B656:C656"/>
    <mergeCell ref="B657:C657"/>
    <mergeCell ref="N650:O650"/>
    <mergeCell ref="P650:Q650"/>
    <mergeCell ref="B651:C651"/>
    <mergeCell ref="D651:E651"/>
    <mergeCell ref="F651:G651"/>
    <mergeCell ref="H651:I651"/>
    <mergeCell ref="J651:K651"/>
    <mergeCell ref="L651:M651"/>
    <mergeCell ref="N651:O651"/>
    <mergeCell ref="P651:Q651"/>
    <mergeCell ref="B650:C650"/>
    <mergeCell ref="D650:E650"/>
    <mergeCell ref="F650:G650"/>
    <mergeCell ref="H650:I650"/>
    <mergeCell ref="J650:K650"/>
    <mergeCell ref="L650:M650"/>
    <mergeCell ref="B676:C676"/>
    <mergeCell ref="B678:C678"/>
    <mergeCell ref="D678:E678"/>
    <mergeCell ref="F678:G678"/>
    <mergeCell ref="H678:I678"/>
    <mergeCell ref="J678:K678"/>
    <mergeCell ref="B670:C670"/>
    <mergeCell ref="B671:C671"/>
    <mergeCell ref="B672:C672"/>
    <mergeCell ref="B673:C673"/>
    <mergeCell ref="B674:C674"/>
    <mergeCell ref="B675:C675"/>
    <mergeCell ref="B664:C664"/>
    <mergeCell ref="B665:C665"/>
    <mergeCell ref="B666:C666"/>
    <mergeCell ref="B667:C667"/>
    <mergeCell ref="B668:C668"/>
    <mergeCell ref="B669:C669"/>
    <mergeCell ref="P679:Q679"/>
    <mergeCell ref="B680:C680"/>
    <mergeCell ref="D680:E680"/>
    <mergeCell ref="F680:G680"/>
    <mergeCell ref="H680:I680"/>
    <mergeCell ref="J680:K680"/>
    <mergeCell ref="L680:M680"/>
    <mergeCell ref="N680:O680"/>
    <mergeCell ref="P680:Q680"/>
    <mergeCell ref="L678:M678"/>
    <mergeCell ref="N678:O678"/>
    <mergeCell ref="P678:Q678"/>
    <mergeCell ref="B679:C679"/>
    <mergeCell ref="D679:E679"/>
    <mergeCell ref="F679:G679"/>
    <mergeCell ref="H679:I679"/>
    <mergeCell ref="J679:K679"/>
    <mergeCell ref="L679:M679"/>
    <mergeCell ref="N679:O679"/>
    <mergeCell ref="N683:O683"/>
    <mergeCell ref="P683:Q683"/>
    <mergeCell ref="B684:C684"/>
    <mergeCell ref="D684:E684"/>
    <mergeCell ref="F684:G684"/>
    <mergeCell ref="H684:I684"/>
    <mergeCell ref="J684:K684"/>
    <mergeCell ref="L684:M684"/>
    <mergeCell ref="N684:O684"/>
    <mergeCell ref="P684:Q684"/>
    <mergeCell ref="B683:C683"/>
    <mergeCell ref="D683:E683"/>
    <mergeCell ref="F683:G683"/>
    <mergeCell ref="H683:I683"/>
    <mergeCell ref="J683:K683"/>
    <mergeCell ref="L683:M683"/>
    <mergeCell ref="N681:O681"/>
    <mergeCell ref="P681:Q681"/>
    <mergeCell ref="B682:C682"/>
    <mergeCell ref="D682:E682"/>
    <mergeCell ref="F682:G682"/>
    <mergeCell ref="H682:I682"/>
    <mergeCell ref="J682:K682"/>
    <mergeCell ref="L682:M682"/>
    <mergeCell ref="N682:O682"/>
    <mergeCell ref="P682:Q682"/>
    <mergeCell ref="B681:C681"/>
    <mergeCell ref="D681:E681"/>
    <mergeCell ref="F681:G681"/>
    <mergeCell ref="H681:I681"/>
    <mergeCell ref="J681:K681"/>
    <mergeCell ref="L681:M681"/>
    <mergeCell ref="B693:C693"/>
    <mergeCell ref="B694:C694"/>
    <mergeCell ref="B695:C695"/>
    <mergeCell ref="B696:C696"/>
    <mergeCell ref="B697:C697"/>
    <mergeCell ref="B698:C698"/>
    <mergeCell ref="B687:C687"/>
    <mergeCell ref="B688:C688"/>
    <mergeCell ref="B689:C689"/>
    <mergeCell ref="B690:C690"/>
    <mergeCell ref="B691:C691"/>
    <mergeCell ref="B692:C692"/>
    <mergeCell ref="N685:O685"/>
    <mergeCell ref="P685:Q685"/>
    <mergeCell ref="B686:C686"/>
    <mergeCell ref="D686:E686"/>
    <mergeCell ref="F686:G686"/>
    <mergeCell ref="H686:I686"/>
    <mergeCell ref="J686:K686"/>
    <mergeCell ref="L686:M686"/>
    <mergeCell ref="N686:O686"/>
    <mergeCell ref="P686:Q686"/>
    <mergeCell ref="B685:C685"/>
    <mergeCell ref="D685:E685"/>
    <mergeCell ref="F685:G685"/>
    <mergeCell ref="H685:I685"/>
    <mergeCell ref="J685:K685"/>
    <mergeCell ref="L685:M685"/>
    <mergeCell ref="B711:C711"/>
    <mergeCell ref="B713:C713"/>
    <mergeCell ref="D713:E713"/>
    <mergeCell ref="F713:G713"/>
    <mergeCell ref="H713:I713"/>
    <mergeCell ref="J713:K713"/>
    <mergeCell ref="B705:C705"/>
    <mergeCell ref="B706:C706"/>
    <mergeCell ref="B707:C707"/>
    <mergeCell ref="B708:C708"/>
    <mergeCell ref="B709:C709"/>
    <mergeCell ref="B710:C710"/>
    <mergeCell ref="B699:C699"/>
    <mergeCell ref="B700:C700"/>
    <mergeCell ref="B701:C701"/>
    <mergeCell ref="B702:C702"/>
    <mergeCell ref="B703:C703"/>
    <mergeCell ref="B704:C704"/>
    <mergeCell ref="P714:Q714"/>
    <mergeCell ref="B715:C715"/>
    <mergeCell ref="D715:E715"/>
    <mergeCell ref="F715:G715"/>
    <mergeCell ref="H715:I715"/>
    <mergeCell ref="J715:K715"/>
    <mergeCell ref="L715:M715"/>
    <mergeCell ref="N715:O715"/>
    <mergeCell ref="P715:Q715"/>
    <mergeCell ref="L713:M713"/>
    <mergeCell ref="N713:O713"/>
    <mergeCell ref="P713:Q713"/>
    <mergeCell ref="B714:C714"/>
    <mergeCell ref="D714:E714"/>
    <mergeCell ref="F714:G714"/>
    <mergeCell ref="H714:I714"/>
    <mergeCell ref="J714:K714"/>
    <mergeCell ref="L714:M714"/>
    <mergeCell ref="N714:O714"/>
    <mergeCell ref="N718:O718"/>
    <mergeCell ref="P718:Q718"/>
    <mergeCell ref="B719:C719"/>
    <mergeCell ref="D719:E719"/>
    <mergeCell ref="F719:G719"/>
    <mergeCell ref="H719:I719"/>
    <mergeCell ref="J719:K719"/>
    <mergeCell ref="L719:M719"/>
    <mergeCell ref="N719:O719"/>
    <mergeCell ref="P719:Q719"/>
    <mergeCell ref="B718:C718"/>
    <mergeCell ref="D718:E718"/>
    <mergeCell ref="F718:G718"/>
    <mergeCell ref="H718:I718"/>
    <mergeCell ref="J718:K718"/>
    <mergeCell ref="L718:M718"/>
    <mergeCell ref="N716:O716"/>
    <mergeCell ref="P716:Q716"/>
    <mergeCell ref="B717:C717"/>
    <mergeCell ref="D717:E717"/>
    <mergeCell ref="F717:G717"/>
    <mergeCell ref="H717:I717"/>
    <mergeCell ref="J717:K717"/>
    <mergeCell ref="L717:M717"/>
    <mergeCell ref="N717:O717"/>
    <mergeCell ref="P717:Q717"/>
    <mergeCell ref="B716:C716"/>
    <mergeCell ref="D716:E716"/>
    <mergeCell ref="F716:G716"/>
    <mergeCell ref="H716:I716"/>
    <mergeCell ref="J716:K716"/>
    <mergeCell ref="L716:M716"/>
    <mergeCell ref="B728:C728"/>
    <mergeCell ref="B729:C729"/>
    <mergeCell ref="B730:C730"/>
    <mergeCell ref="B731:C731"/>
    <mergeCell ref="B732:C732"/>
    <mergeCell ref="B733:C733"/>
    <mergeCell ref="B722:C722"/>
    <mergeCell ref="B723:C723"/>
    <mergeCell ref="B724:C724"/>
    <mergeCell ref="B725:C725"/>
    <mergeCell ref="B726:C726"/>
    <mergeCell ref="B727:C727"/>
    <mergeCell ref="N720:O720"/>
    <mergeCell ref="P720:Q720"/>
    <mergeCell ref="B721:C721"/>
    <mergeCell ref="D721:E721"/>
    <mergeCell ref="F721:G721"/>
    <mergeCell ref="H721:I721"/>
    <mergeCell ref="J721:K721"/>
    <mergeCell ref="L721:M721"/>
    <mergeCell ref="N721:O721"/>
    <mergeCell ref="P721:Q721"/>
    <mergeCell ref="B720:C720"/>
    <mergeCell ref="D720:E720"/>
    <mergeCell ref="F720:G720"/>
    <mergeCell ref="H720:I720"/>
    <mergeCell ref="J720:K720"/>
    <mergeCell ref="L720:M720"/>
    <mergeCell ref="B746:C746"/>
    <mergeCell ref="B748:C748"/>
    <mergeCell ref="D748:E748"/>
    <mergeCell ref="F748:G748"/>
    <mergeCell ref="H748:I748"/>
    <mergeCell ref="J748:K748"/>
    <mergeCell ref="B740:C740"/>
    <mergeCell ref="B741:C741"/>
    <mergeCell ref="B742:C742"/>
    <mergeCell ref="B743:C743"/>
    <mergeCell ref="B744:C744"/>
    <mergeCell ref="B745:C745"/>
    <mergeCell ref="B734:C734"/>
    <mergeCell ref="B735:C735"/>
    <mergeCell ref="B736:C736"/>
    <mergeCell ref="B737:C737"/>
    <mergeCell ref="B738:C738"/>
    <mergeCell ref="B739:C739"/>
    <mergeCell ref="P749:Q749"/>
    <mergeCell ref="B750:C750"/>
    <mergeCell ref="D750:E750"/>
    <mergeCell ref="F750:G750"/>
    <mergeCell ref="H750:I750"/>
    <mergeCell ref="J750:K750"/>
    <mergeCell ref="L750:M750"/>
    <mergeCell ref="N750:O750"/>
    <mergeCell ref="P750:Q750"/>
    <mergeCell ref="L748:M748"/>
    <mergeCell ref="N748:O748"/>
    <mergeCell ref="P748:Q748"/>
    <mergeCell ref="B749:C749"/>
    <mergeCell ref="D749:E749"/>
    <mergeCell ref="F749:G749"/>
    <mergeCell ref="H749:I749"/>
    <mergeCell ref="J749:K749"/>
    <mergeCell ref="L749:M749"/>
    <mergeCell ref="N749:O749"/>
    <mergeCell ref="N753:O753"/>
    <mergeCell ref="P753:Q753"/>
    <mergeCell ref="B754:C754"/>
    <mergeCell ref="D754:E754"/>
    <mergeCell ref="F754:G754"/>
    <mergeCell ref="H754:I754"/>
    <mergeCell ref="J754:K754"/>
    <mergeCell ref="L754:M754"/>
    <mergeCell ref="N754:O754"/>
    <mergeCell ref="P754:Q754"/>
    <mergeCell ref="B753:C753"/>
    <mergeCell ref="D753:E753"/>
    <mergeCell ref="F753:G753"/>
    <mergeCell ref="H753:I753"/>
    <mergeCell ref="J753:K753"/>
    <mergeCell ref="L753:M753"/>
    <mergeCell ref="N751:O751"/>
    <mergeCell ref="P751:Q751"/>
    <mergeCell ref="B752:C752"/>
    <mergeCell ref="D752:E752"/>
    <mergeCell ref="F752:G752"/>
    <mergeCell ref="H752:I752"/>
    <mergeCell ref="J752:K752"/>
    <mergeCell ref="L752:M752"/>
    <mergeCell ref="N752:O752"/>
    <mergeCell ref="P752:Q752"/>
    <mergeCell ref="B751:C751"/>
    <mergeCell ref="D751:E751"/>
    <mergeCell ref="F751:G751"/>
    <mergeCell ref="H751:I751"/>
    <mergeCell ref="J751:K751"/>
    <mergeCell ref="L751:M751"/>
    <mergeCell ref="B763:C763"/>
    <mergeCell ref="B764:C764"/>
    <mergeCell ref="B765:C765"/>
    <mergeCell ref="B766:C766"/>
    <mergeCell ref="B767:C767"/>
    <mergeCell ref="B768:C768"/>
    <mergeCell ref="B757:C757"/>
    <mergeCell ref="B758:C758"/>
    <mergeCell ref="B759:C759"/>
    <mergeCell ref="B760:C760"/>
    <mergeCell ref="B761:C761"/>
    <mergeCell ref="B762:C762"/>
    <mergeCell ref="N755:O755"/>
    <mergeCell ref="P755:Q755"/>
    <mergeCell ref="B756:C756"/>
    <mergeCell ref="D756:E756"/>
    <mergeCell ref="F756:G756"/>
    <mergeCell ref="H756:I756"/>
    <mergeCell ref="J756:K756"/>
    <mergeCell ref="L756:M756"/>
    <mergeCell ref="N756:O756"/>
    <mergeCell ref="P756:Q756"/>
    <mergeCell ref="B755:C755"/>
    <mergeCell ref="D755:E755"/>
    <mergeCell ref="F755:G755"/>
    <mergeCell ref="H755:I755"/>
    <mergeCell ref="J755:K755"/>
    <mergeCell ref="L755:M755"/>
    <mergeCell ref="B781:C781"/>
    <mergeCell ref="B783:C783"/>
    <mergeCell ref="D783:E783"/>
    <mergeCell ref="F783:G783"/>
    <mergeCell ref="H783:I783"/>
    <mergeCell ref="J783:K783"/>
    <mergeCell ref="B775:C775"/>
    <mergeCell ref="B776:C776"/>
    <mergeCell ref="B777:C777"/>
    <mergeCell ref="B778:C778"/>
    <mergeCell ref="B779:C779"/>
    <mergeCell ref="B780:C780"/>
    <mergeCell ref="B769:C769"/>
    <mergeCell ref="B770:C770"/>
    <mergeCell ref="B771:C771"/>
    <mergeCell ref="B772:C772"/>
    <mergeCell ref="B773:C773"/>
    <mergeCell ref="B774:C774"/>
    <mergeCell ref="P784:Q784"/>
    <mergeCell ref="B785:C785"/>
    <mergeCell ref="D785:E785"/>
    <mergeCell ref="F785:G785"/>
    <mergeCell ref="H785:I785"/>
    <mergeCell ref="J785:K785"/>
    <mergeCell ref="L785:M785"/>
    <mergeCell ref="N785:O785"/>
    <mergeCell ref="P785:Q785"/>
    <mergeCell ref="L783:M783"/>
    <mergeCell ref="N783:O783"/>
    <mergeCell ref="P783:Q783"/>
    <mergeCell ref="B784:C784"/>
    <mergeCell ref="D784:E784"/>
    <mergeCell ref="F784:G784"/>
    <mergeCell ref="H784:I784"/>
    <mergeCell ref="J784:K784"/>
    <mergeCell ref="L784:M784"/>
    <mergeCell ref="N784:O784"/>
    <mergeCell ref="N788:O788"/>
    <mergeCell ref="P788:Q788"/>
    <mergeCell ref="B789:C789"/>
    <mergeCell ref="D789:E789"/>
    <mergeCell ref="F789:G789"/>
    <mergeCell ref="H789:I789"/>
    <mergeCell ref="J789:K789"/>
    <mergeCell ref="L789:M789"/>
    <mergeCell ref="N789:O789"/>
    <mergeCell ref="P789:Q789"/>
    <mergeCell ref="B788:C788"/>
    <mergeCell ref="D788:E788"/>
    <mergeCell ref="F788:G788"/>
    <mergeCell ref="H788:I788"/>
    <mergeCell ref="J788:K788"/>
    <mergeCell ref="L788:M788"/>
    <mergeCell ref="N786:O786"/>
    <mergeCell ref="P786:Q786"/>
    <mergeCell ref="B787:C787"/>
    <mergeCell ref="D787:E787"/>
    <mergeCell ref="F787:G787"/>
    <mergeCell ref="H787:I787"/>
    <mergeCell ref="J787:K787"/>
    <mergeCell ref="L787:M787"/>
    <mergeCell ref="N787:O787"/>
    <mergeCell ref="P787:Q787"/>
    <mergeCell ref="B786:C786"/>
    <mergeCell ref="D786:E786"/>
    <mergeCell ref="F786:G786"/>
    <mergeCell ref="H786:I786"/>
    <mergeCell ref="J786:K786"/>
    <mergeCell ref="L786:M786"/>
    <mergeCell ref="B798:C798"/>
    <mergeCell ref="B799:C799"/>
    <mergeCell ref="B800:C800"/>
    <mergeCell ref="B801:C801"/>
    <mergeCell ref="B802:C802"/>
    <mergeCell ref="B803:C803"/>
    <mergeCell ref="B792:C792"/>
    <mergeCell ref="B793:C793"/>
    <mergeCell ref="B794:C794"/>
    <mergeCell ref="B795:C795"/>
    <mergeCell ref="B796:C796"/>
    <mergeCell ref="B797:C797"/>
    <mergeCell ref="N790:O790"/>
    <mergeCell ref="P790:Q790"/>
    <mergeCell ref="B791:C791"/>
    <mergeCell ref="D791:E791"/>
    <mergeCell ref="F791:G791"/>
    <mergeCell ref="H791:I791"/>
    <mergeCell ref="J791:K791"/>
    <mergeCell ref="L791:M791"/>
    <mergeCell ref="N791:O791"/>
    <mergeCell ref="P791:Q791"/>
    <mergeCell ref="B790:C790"/>
    <mergeCell ref="D790:E790"/>
    <mergeCell ref="F790:G790"/>
    <mergeCell ref="H790:I790"/>
    <mergeCell ref="J790:K790"/>
    <mergeCell ref="L790:M790"/>
    <mergeCell ref="B816:C816"/>
    <mergeCell ref="B818:C818"/>
    <mergeCell ref="D818:E818"/>
    <mergeCell ref="F818:G818"/>
    <mergeCell ref="H818:I818"/>
    <mergeCell ref="J818:K818"/>
    <mergeCell ref="B810:C810"/>
    <mergeCell ref="B811:C811"/>
    <mergeCell ref="B812:C812"/>
    <mergeCell ref="B813:C813"/>
    <mergeCell ref="B814:C814"/>
    <mergeCell ref="B815:C815"/>
    <mergeCell ref="B804:C804"/>
    <mergeCell ref="B805:C805"/>
    <mergeCell ref="B806:C806"/>
    <mergeCell ref="B807:C807"/>
    <mergeCell ref="B808:C808"/>
    <mergeCell ref="B809:C809"/>
    <mergeCell ref="P819:Q819"/>
    <mergeCell ref="B820:C820"/>
    <mergeCell ref="D820:E820"/>
    <mergeCell ref="F820:G820"/>
    <mergeCell ref="H820:I820"/>
    <mergeCell ref="J820:K820"/>
    <mergeCell ref="L820:M820"/>
    <mergeCell ref="N820:O820"/>
    <mergeCell ref="P820:Q820"/>
    <mergeCell ref="L818:M818"/>
    <mergeCell ref="N818:O818"/>
    <mergeCell ref="P818:Q818"/>
    <mergeCell ref="B819:C819"/>
    <mergeCell ref="D819:E819"/>
    <mergeCell ref="F819:G819"/>
    <mergeCell ref="H819:I819"/>
    <mergeCell ref="J819:K819"/>
    <mergeCell ref="L819:M819"/>
    <mergeCell ref="N819:O819"/>
    <mergeCell ref="N823:O823"/>
    <mergeCell ref="P823:Q823"/>
    <mergeCell ref="B824:C824"/>
    <mergeCell ref="D824:E824"/>
    <mergeCell ref="F824:G824"/>
    <mergeCell ref="H824:I824"/>
    <mergeCell ref="J824:K824"/>
    <mergeCell ref="L824:M824"/>
    <mergeCell ref="N824:O824"/>
    <mergeCell ref="P824:Q824"/>
    <mergeCell ref="B823:C823"/>
    <mergeCell ref="D823:E823"/>
    <mergeCell ref="F823:G823"/>
    <mergeCell ref="H823:I823"/>
    <mergeCell ref="J823:K823"/>
    <mergeCell ref="L823:M823"/>
    <mergeCell ref="N821:O821"/>
    <mergeCell ref="P821:Q821"/>
    <mergeCell ref="B822:C822"/>
    <mergeCell ref="D822:E822"/>
    <mergeCell ref="F822:G822"/>
    <mergeCell ref="H822:I822"/>
    <mergeCell ref="J822:K822"/>
    <mergeCell ref="L822:M822"/>
    <mergeCell ref="N822:O822"/>
    <mergeCell ref="P822:Q822"/>
    <mergeCell ref="B821:C821"/>
    <mergeCell ref="D821:E821"/>
    <mergeCell ref="F821:G821"/>
    <mergeCell ref="H821:I821"/>
    <mergeCell ref="J821:K821"/>
    <mergeCell ref="L821:M821"/>
    <mergeCell ref="B833:C833"/>
    <mergeCell ref="B834:C834"/>
    <mergeCell ref="B835:C835"/>
    <mergeCell ref="B836:C836"/>
    <mergeCell ref="B837:C837"/>
    <mergeCell ref="B838:C838"/>
    <mergeCell ref="B827:C827"/>
    <mergeCell ref="B828:C828"/>
    <mergeCell ref="B829:C829"/>
    <mergeCell ref="B830:C830"/>
    <mergeCell ref="B831:C831"/>
    <mergeCell ref="B832:C832"/>
    <mergeCell ref="N825:O825"/>
    <mergeCell ref="P825:Q825"/>
    <mergeCell ref="B826:C826"/>
    <mergeCell ref="D826:E826"/>
    <mergeCell ref="F826:G826"/>
    <mergeCell ref="H826:I826"/>
    <mergeCell ref="J826:K826"/>
    <mergeCell ref="L826:M826"/>
    <mergeCell ref="N826:O826"/>
    <mergeCell ref="P826:Q826"/>
    <mergeCell ref="B825:C825"/>
    <mergeCell ref="D825:E825"/>
    <mergeCell ref="F825:G825"/>
    <mergeCell ref="H825:I825"/>
    <mergeCell ref="J825:K825"/>
    <mergeCell ref="L825:M825"/>
    <mergeCell ref="B851:C851"/>
    <mergeCell ref="B853:C853"/>
    <mergeCell ref="D853:E853"/>
    <mergeCell ref="F853:G853"/>
    <mergeCell ref="H853:I853"/>
    <mergeCell ref="J853:K853"/>
    <mergeCell ref="B845:C845"/>
    <mergeCell ref="B846:C846"/>
    <mergeCell ref="B847:C847"/>
    <mergeCell ref="B848:C848"/>
    <mergeCell ref="B849:C849"/>
    <mergeCell ref="B850:C850"/>
    <mergeCell ref="B839:C839"/>
    <mergeCell ref="B840:C840"/>
    <mergeCell ref="B841:C841"/>
    <mergeCell ref="B842:C842"/>
    <mergeCell ref="B843:C843"/>
    <mergeCell ref="B844:C844"/>
    <mergeCell ref="P854:Q854"/>
    <mergeCell ref="B855:C855"/>
    <mergeCell ref="D855:E855"/>
    <mergeCell ref="F855:G855"/>
    <mergeCell ref="H855:I855"/>
    <mergeCell ref="J855:K855"/>
    <mergeCell ref="L855:M855"/>
    <mergeCell ref="N855:O855"/>
    <mergeCell ref="P855:Q855"/>
    <mergeCell ref="L853:M853"/>
    <mergeCell ref="N853:O853"/>
    <mergeCell ref="P853:Q853"/>
    <mergeCell ref="B854:C854"/>
    <mergeCell ref="D854:E854"/>
    <mergeCell ref="F854:G854"/>
    <mergeCell ref="H854:I854"/>
    <mergeCell ref="J854:K854"/>
    <mergeCell ref="L854:M854"/>
    <mergeCell ref="N854:O854"/>
    <mergeCell ref="N858:O858"/>
    <mergeCell ref="P858:Q858"/>
    <mergeCell ref="B859:C859"/>
    <mergeCell ref="D859:E859"/>
    <mergeCell ref="F859:G859"/>
    <mergeCell ref="H859:I859"/>
    <mergeCell ref="J859:K859"/>
    <mergeCell ref="L859:M859"/>
    <mergeCell ref="N859:O859"/>
    <mergeCell ref="P859:Q859"/>
    <mergeCell ref="B858:C858"/>
    <mergeCell ref="D858:E858"/>
    <mergeCell ref="F858:G858"/>
    <mergeCell ref="H858:I858"/>
    <mergeCell ref="J858:K858"/>
    <mergeCell ref="L858:M858"/>
    <mergeCell ref="N856:O856"/>
    <mergeCell ref="P856:Q856"/>
    <mergeCell ref="B857:C857"/>
    <mergeCell ref="D857:E857"/>
    <mergeCell ref="F857:G857"/>
    <mergeCell ref="H857:I857"/>
    <mergeCell ref="J857:K857"/>
    <mergeCell ref="L857:M857"/>
    <mergeCell ref="N857:O857"/>
    <mergeCell ref="P857:Q857"/>
    <mergeCell ref="B856:C856"/>
    <mergeCell ref="D856:E856"/>
    <mergeCell ref="F856:G856"/>
    <mergeCell ref="H856:I856"/>
    <mergeCell ref="J856:K856"/>
    <mergeCell ref="L856:M856"/>
    <mergeCell ref="B868:C868"/>
    <mergeCell ref="B869:C869"/>
    <mergeCell ref="B870:C870"/>
    <mergeCell ref="B871:C871"/>
    <mergeCell ref="B872:C872"/>
    <mergeCell ref="B873:C873"/>
    <mergeCell ref="B862:C862"/>
    <mergeCell ref="B863:C863"/>
    <mergeCell ref="B864:C864"/>
    <mergeCell ref="B865:C865"/>
    <mergeCell ref="B866:C866"/>
    <mergeCell ref="B867:C867"/>
    <mergeCell ref="N860:O860"/>
    <mergeCell ref="P860:Q860"/>
    <mergeCell ref="B861:C861"/>
    <mergeCell ref="D861:E861"/>
    <mergeCell ref="F861:G861"/>
    <mergeCell ref="H861:I861"/>
    <mergeCell ref="J861:K861"/>
    <mergeCell ref="L861:M861"/>
    <mergeCell ref="N861:O861"/>
    <mergeCell ref="P861:Q861"/>
    <mergeCell ref="B860:C860"/>
    <mergeCell ref="D860:E860"/>
    <mergeCell ref="F860:G860"/>
    <mergeCell ref="H860:I860"/>
    <mergeCell ref="J860:K860"/>
    <mergeCell ref="L860:M860"/>
    <mergeCell ref="B886:C886"/>
    <mergeCell ref="B888:C888"/>
    <mergeCell ref="D888:E888"/>
    <mergeCell ref="F888:G888"/>
    <mergeCell ref="H888:I888"/>
    <mergeCell ref="J888:K888"/>
    <mergeCell ref="B880:C880"/>
    <mergeCell ref="B881:C881"/>
    <mergeCell ref="B882:C882"/>
    <mergeCell ref="B883:C883"/>
    <mergeCell ref="B884:C884"/>
    <mergeCell ref="B885:C885"/>
    <mergeCell ref="B874:C874"/>
    <mergeCell ref="B875:C875"/>
    <mergeCell ref="B876:C876"/>
    <mergeCell ref="B877:C877"/>
    <mergeCell ref="B878:C878"/>
    <mergeCell ref="B879:C879"/>
    <mergeCell ref="P889:Q889"/>
    <mergeCell ref="B890:C890"/>
    <mergeCell ref="D890:E890"/>
    <mergeCell ref="F890:G890"/>
    <mergeCell ref="H890:I890"/>
    <mergeCell ref="J890:K890"/>
    <mergeCell ref="L890:M890"/>
    <mergeCell ref="N890:O890"/>
    <mergeCell ref="P890:Q890"/>
    <mergeCell ref="L888:M888"/>
    <mergeCell ref="N888:O888"/>
    <mergeCell ref="P888:Q888"/>
    <mergeCell ref="B889:C889"/>
    <mergeCell ref="D889:E889"/>
    <mergeCell ref="F889:G889"/>
    <mergeCell ref="H889:I889"/>
    <mergeCell ref="J889:K889"/>
    <mergeCell ref="L889:M889"/>
    <mergeCell ref="N889:O889"/>
    <mergeCell ref="N893:O893"/>
    <mergeCell ref="P893:Q893"/>
    <mergeCell ref="B894:C894"/>
    <mergeCell ref="D894:E894"/>
    <mergeCell ref="F894:G894"/>
    <mergeCell ref="H894:I894"/>
    <mergeCell ref="J894:K894"/>
    <mergeCell ref="L894:M894"/>
    <mergeCell ref="N894:O894"/>
    <mergeCell ref="P894:Q894"/>
    <mergeCell ref="B893:C893"/>
    <mergeCell ref="D893:E893"/>
    <mergeCell ref="F893:G893"/>
    <mergeCell ref="H893:I893"/>
    <mergeCell ref="J893:K893"/>
    <mergeCell ref="L893:M893"/>
    <mergeCell ref="N891:O891"/>
    <mergeCell ref="P891:Q891"/>
    <mergeCell ref="B892:C892"/>
    <mergeCell ref="D892:E892"/>
    <mergeCell ref="F892:G892"/>
    <mergeCell ref="H892:I892"/>
    <mergeCell ref="J892:K892"/>
    <mergeCell ref="L892:M892"/>
    <mergeCell ref="N892:O892"/>
    <mergeCell ref="P892:Q892"/>
    <mergeCell ref="B891:C891"/>
    <mergeCell ref="D891:E891"/>
    <mergeCell ref="F891:G891"/>
    <mergeCell ref="H891:I891"/>
    <mergeCell ref="J891:K891"/>
    <mergeCell ref="L891:M891"/>
    <mergeCell ref="B903:C903"/>
    <mergeCell ref="B904:C904"/>
    <mergeCell ref="B905:C905"/>
    <mergeCell ref="B906:C906"/>
    <mergeCell ref="B907:C907"/>
    <mergeCell ref="B908:C908"/>
    <mergeCell ref="B897:C897"/>
    <mergeCell ref="B898:C898"/>
    <mergeCell ref="B899:C899"/>
    <mergeCell ref="B900:C900"/>
    <mergeCell ref="B901:C901"/>
    <mergeCell ref="B902:C902"/>
    <mergeCell ref="N895:O895"/>
    <mergeCell ref="P895:Q895"/>
    <mergeCell ref="B896:C896"/>
    <mergeCell ref="D896:E896"/>
    <mergeCell ref="F896:G896"/>
    <mergeCell ref="H896:I896"/>
    <mergeCell ref="J896:K896"/>
    <mergeCell ref="L896:M896"/>
    <mergeCell ref="N896:O896"/>
    <mergeCell ref="P896:Q896"/>
    <mergeCell ref="B895:C895"/>
    <mergeCell ref="D895:E895"/>
    <mergeCell ref="F895:G895"/>
    <mergeCell ref="H895:I895"/>
    <mergeCell ref="J895:K895"/>
    <mergeCell ref="L895:M895"/>
    <mergeCell ref="B921:C921"/>
    <mergeCell ref="B923:C923"/>
    <mergeCell ref="D923:E923"/>
    <mergeCell ref="F923:G923"/>
    <mergeCell ref="H923:I923"/>
    <mergeCell ref="J923:K923"/>
    <mergeCell ref="B915:C915"/>
    <mergeCell ref="B916:C916"/>
    <mergeCell ref="B917:C917"/>
    <mergeCell ref="B918:C918"/>
    <mergeCell ref="B919:C919"/>
    <mergeCell ref="B920:C920"/>
    <mergeCell ref="B909:C909"/>
    <mergeCell ref="B910:C910"/>
    <mergeCell ref="B911:C911"/>
    <mergeCell ref="B912:C912"/>
    <mergeCell ref="B913:C913"/>
    <mergeCell ref="B914:C914"/>
    <mergeCell ref="P924:Q924"/>
    <mergeCell ref="B925:C925"/>
    <mergeCell ref="D925:E925"/>
    <mergeCell ref="F925:G925"/>
    <mergeCell ref="H925:I925"/>
    <mergeCell ref="J925:K925"/>
    <mergeCell ref="L925:M925"/>
    <mergeCell ref="N925:O925"/>
    <mergeCell ref="P925:Q925"/>
    <mergeCell ref="L923:M923"/>
    <mergeCell ref="N923:O923"/>
    <mergeCell ref="P923:Q923"/>
    <mergeCell ref="B924:C924"/>
    <mergeCell ref="D924:E924"/>
    <mergeCell ref="F924:G924"/>
    <mergeCell ref="H924:I924"/>
    <mergeCell ref="J924:K924"/>
    <mergeCell ref="L924:M924"/>
    <mergeCell ref="N924:O924"/>
    <mergeCell ref="N928:O928"/>
    <mergeCell ref="P928:Q928"/>
    <mergeCell ref="B929:C929"/>
    <mergeCell ref="D929:E929"/>
    <mergeCell ref="F929:G929"/>
    <mergeCell ref="H929:I929"/>
    <mergeCell ref="J929:K929"/>
    <mergeCell ref="L929:M929"/>
    <mergeCell ref="N929:O929"/>
    <mergeCell ref="P929:Q929"/>
    <mergeCell ref="B928:C928"/>
    <mergeCell ref="D928:E928"/>
    <mergeCell ref="F928:G928"/>
    <mergeCell ref="H928:I928"/>
    <mergeCell ref="J928:K928"/>
    <mergeCell ref="L928:M928"/>
    <mergeCell ref="N926:O926"/>
    <mergeCell ref="P926:Q926"/>
    <mergeCell ref="B927:C927"/>
    <mergeCell ref="D927:E927"/>
    <mergeCell ref="F927:G927"/>
    <mergeCell ref="H927:I927"/>
    <mergeCell ref="J927:K927"/>
    <mergeCell ref="L927:M927"/>
    <mergeCell ref="N927:O927"/>
    <mergeCell ref="P927:Q927"/>
    <mergeCell ref="B926:C926"/>
    <mergeCell ref="D926:E926"/>
    <mergeCell ref="F926:G926"/>
    <mergeCell ref="H926:I926"/>
    <mergeCell ref="J926:K926"/>
    <mergeCell ref="L926:M926"/>
    <mergeCell ref="B938:C938"/>
    <mergeCell ref="B939:C939"/>
    <mergeCell ref="B940:C940"/>
    <mergeCell ref="B941:C941"/>
    <mergeCell ref="B942:C942"/>
    <mergeCell ref="B943:C943"/>
    <mergeCell ref="B932:C932"/>
    <mergeCell ref="B933:C933"/>
    <mergeCell ref="B934:C934"/>
    <mergeCell ref="B935:C935"/>
    <mergeCell ref="B936:C936"/>
    <mergeCell ref="B937:C937"/>
    <mergeCell ref="N930:O930"/>
    <mergeCell ref="P930:Q930"/>
    <mergeCell ref="B931:C931"/>
    <mergeCell ref="D931:E931"/>
    <mergeCell ref="F931:G931"/>
    <mergeCell ref="H931:I931"/>
    <mergeCell ref="J931:K931"/>
    <mergeCell ref="L931:M931"/>
    <mergeCell ref="N931:O931"/>
    <mergeCell ref="P931:Q931"/>
    <mergeCell ref="B930:C930"/>
    <mergeCell ref="D930:E930"/>
    <mergeCell ref="F930:G930"/>
    <mergeCell ref="H930:I930"/>
    <mergeCell ref="J930:K930"/>
    <mergeCell ref="L930:M930"/>
    <mergeCell ref="B956:C956"/>
    <mergeCell ref="B958:C958"/>
    <mergeCell ref="D958:E958"/>
    <mergeCell ref="F958:G958"/>
    <mergeCell ref="H958:I958"/>
    <mergeCell ref="J958:K958"/>
    <mergeCell ref="B950:C950"/>
    <mergeCell ref="B951:C951"/>
    <mergeCell ref="B952:C952"/>
    <mergeCell ref="B953:C953"/>
    <mergeCell ref="B954:C954"/>
    <mergeCell ref="B955:C955"/>
    <mergeCell ref="B944:C944"/>
    <mergeCell ref="B945:C945"/>
    <mergeCell ref="B946:C946"/>
    <mergeCell ref="B947:C947"/>
    <mergeCell ref="B948:C948"/>
    <mergeCell ref="B949:C949"/>
    <mergeCell ref="P959:Q959"/>
    <mergeCell ref="B960:C960"/>
    <mergeCell ref="D960:E960"/>
    <mergeCell ref="F960:G960"/>
    <mergeCell ref="H960:I960"/>
    <mergeCell ref="J960:K960"/>
    <mergeCell ref="L960:M960"/>
    <mergeCell ref="N960:O960"/>
    <mergeCell ref="P960:Q960"/>
    <mergeCell ref="L958:M958"/>
    <mergeCell ref="N958:O958"/>
    <mergeCell ref="P958:Q958"/>
    <mergeCell ref="B959:C959"/>
    <mergeCell ref="D959:E959"/>
    <mergeCell ref="F959:G959"/>
    <mergeCell ref="H959:I959"/>
    <mergeCell ref="J959:K959"/>
    <mergeCell ref="L959:M959"/>
    <mergeCell ref="N959:O959"/>
    <mergeCell ref="N963:O963"/>
    <mergeCell ref="P963:Q963"/>
    <mergeCell ref="B964:C964"/>
    <mergeCell ref="D964:E964"/>
    <mergeCell ref="F964:G964"/>
    <mergeCell ref="H964:I964"/>
    <mergeCell ref="J964:K964"/>
    <mergeCell ref="L964:M964"/>
    <mergeCell ref="N964:O964"/>
    <mergeCell ref="P964:Q964"/>
    <mergeCell ref="B963:C963"/>
    <mergeCell ref="D963:E963"/>
    <mergeCell ref="F963:G963"/>
    <mergeCell ref="H963:I963"/>
    <mergeCell ref="J963:K963"/>
    <mergeCell ref="L963:M963"/>
    <mergeCell ref="N961:O961"/>
    <mergeCell ref="P961:Q961"/>
    <mergeCell ref="B962:C962"/>
    <mergeCell ref="D962:E962"/>
    <mergeCell ref="F962:G962"/>
    <mergeCell ref="H962:I962"/>
    <mergeCell ref="J962:K962"/>
    <mergeCell ref="L962:M962"/>
    <mergeCell ref="N962:O962"/>
    <mergeCell ref="P962:Q962"/>
    <mergeCell ref="B961:C961"/>
    <mergeCell ref="D961:E961"/>
    <mergeCell ref="F961:G961"/>
    <mergeCell ref="H961:I961"/>
    <mergeCell ref="J961:K961"/>
    <mergeCell ref="L961:M961"/>
    <mergeCell ref="B973:C973"/>
    <mergeCell ref="B974:C974"/>
    <mergeCell ref="B975:C975"/>
    <mergeCell ref="B976:C976"/>
    <mergeCell ref="B977:C977"/>
    <mergeCell ref="B978:C978"/>
    <mergeCell ref="B967:C967"/>
    <mergeCell ref="B968:C968"/>
    <mergeCell ref="B969:C969"/>
    <mergeCell ref="B970:C970"/>
    <mergeCell ref="B971:C971"/>
    <mergeCell ref="B972:C972"/>
    <mergeCell ref="N965:O965"/>
    <mergeCell ref="P965:Q965"/>
    <mergeCell ref="B966:C966"/>
    <mergeCell ref="D966:E966"/>
    <mergeCell ref="F966:G966"/>
    <mergeCell ref="H966:I966"/>
    <mergeCell ref="J966:K966"/>
    <mergeCell ref="L966:M966"/>
    <mergeCell ref="N966:O966"/>
    <mergeCell ref="P966:Q966"/>
    <mergeCell ref="B965:C965"/>
    <mergeCell ref="D965:E965"/>
    <mergeCell ref="F965:G965"/>
    <mergeCell ref="H965:I965"/>
    <mergeCell ref="J965:K965"/>
    <mergeCell ref="L965:M965"/>
    <mergeCell ref="B991:C991"/>
    <mergeCell ref="B993:C993"/>
    <mergeCell ref="D993:E993"/>
    <mergeCell ref="F993:G993"/>
    <mergeCell ref="H993:I993"/>
    <mergeCell ref="J993:K993"/>
    <mergeCell ref="B985:C985"/>
    <mergeCell ref="B986:C986"/>
    <mergeCell ref="B987:C987"/>
    <mergeCell ref="B988:C988"/>
    <mergeCell ref="B989:C989"/>
    <mergeCell ref="B990:C990"/>
    <mergeCell ref="B979:C979"/>
    <mergeCell ref="B980:C980"/>
    <mergeCell ref="B981:C981"/>
    <mergeCell ref="B982:C982"/>
    <mergeCell ref="B983:C983"/>
    <mergeCell ref="B984:C984"/>
    <mergeCell ref="P994:Q994"/>
    <mergeCell ref="B995:C995"/>
    <mergeCell ref="D995:E995"/>
    <mergeCell ref="F995:G995"/>
    <mergeCell ref="H995:I995"/>
    <mergeCell ref="J995:K995"/>
    <mergeCell ref="L995:M995"/>
    <mergeCell ref="N995:O995"/>
    <mergeCell ref="P995:Q995"/>
    <mergeCell ref="L993:M993"/>
    <mergeCell ref="N993:O993"/>
    <mergeCell ref="P993:Q993"/>
    <mergeCell ref="B994:C994"/>
    <mergeCell ref="D994:E994"/>
    <mergeCell ref="F994:G994"/>
    <mergeCell ref="H994:I994"/>
    <mergeCell ref="J994:K994"/>
    <mergeCell ref="L994:M994"/>
    <mergeCell ref="N994:O994"/>
    <mergeCell ref="N998:O998"/>
    <mergeCell ref="P998:Q998"/>
    <mergeCell ref="B999:C999"/>
    <mergeCell ref="D999:E999"/>
    <mergeCell ref="F999:G999"/>
    <mergeCell ref="H999:I999"/>
    <mergeCell ref="J999:K999"/>
    <mergeCell ref="L999:M999"/>
    <mergeCell ref="N999:O999"/>
    <mergeCell ref="P999:Q999"/>
    <mergeCell ref="B998:C998"/>
    <mergeCell ref="D998:E998"/>
    <mergeCell ref="F998:G998"/>
    <mergeCell ref="H998:I998"/>
    <mergeCell ref="J998:K998"/>
    <mergeCell ref="L998:M998"/>
    <mergeCell ref="N996:O996"/>
    <mergeCell ref="P996:Q996"/>
    <mergeCell ref="B997:C997"/>
    <mergeCell ref="D997:E997"/>
    <mergeCell ref="F997:G997"/>
    <mergeCell ref="H997:I997"/>
    <mergeCell ref="J997:K997"/>
    <mergeCell ref="L997:M997"/>
    <mergeCell ref="N997:O997"/>
    <mergeCell ref="P997:Q997"/>
    <mergeCell ref="B996:C996"/>
    <mergeCell ref="D996:E996"/>
    <mergeCell ref="F996:G996"/>
    <mergeCell ref="H996:I996"/>
    <mergeCell ref="J996:K996"/>
    <mergeCell ref="L996:M996"/>
    <mergeCell ref="B1008:C1008"/>
    <mergeCell ref="B1009:C1009"/>
    <mergeCell ref="B1010:C1010"/>
    <mergeCell ref="B1011:C1011"/>
    <mergeCell ref="B1012:C1012"/>
    <mergeCell ref="B1013:C1013"/>
    <mergeCell ref="B1002:C1002"/>
    <mergeCell ref="B1003:C1003"/>
    <mergeCell ref="B1004:C1004"/>
    <mergeCell ref="B1005:C1005"/>
    <mergeCell ref="B1006:C1006"/>
    <mergeCell ref="B1007:C1007"/>
    <mergeCell ref="N1000:O1000"/>
    <mergeCell ref="P1000:Q1000"/>
    <mergeCell ref="B1001:C1001"/>
    <mergeCell ref="D1001:E1001"/>
    <mergeCell ref="F1001:G1001"/>
    <mergeCell ref="H1001:I1001"/>
    <mergeCell ref="J1001:K1001"/>
    <mergeCell ref="L1001:M1001"/>
    <mergeCell ref="N1001:O1001"/>
    <mergeCell ref="P1001:Q1001"/>
    <mergeCell ref="B1000:C1000"/>
    <mergeCell ref="D1000:E1000"/>
    <mergeCell ref="F1000:G1000"/>
    <mergeCell ref="H1000:I1000"/>
    <mergeCell ref="J1000:K1000"/>
    <mergeCell ref="L1000:M1000"/>
    <mergeCell ref="B1026:C1026"/>
    <mergeCell ref="B1028:C1028"/>
    <mergeCell ref="D1028:E1028"/>
    <mergeCell ref="F1028:G1028"/>
    <mergeCell ref="H1028:I1028"/>
    <mergeCell ref="J1028:K1028"/>
    <mergeCell ref="B1020:C1020"/>
    <mergeCell ref="B1021:C1021"/>
    <mergeCell ref="B1022:C1022"/>
    <mergeCell ref="B1023:C1023"/>
    <mergeCell ref="B1024:C1024"/>
    <mergeCell ref="B1025:C1025"/>
    <mergeCell ref="B1014:C1014"/>
    <mergeCell ref="B1015:C1015"/>
    <mergeCell ref="B1016:C1016"/>
    <mergeCell ref="B1017:C1017"/>
    <mergeCell ref="B1018:C1018"/>
    <mergeCell ref="B1019:C1019"/>
    <mergeCell ref="P1029:Q1029"/>
    <mergeCell ref="B1030:C1030"/>
    <mergeCell ref="D1030:E1030"/>
    <mergeCell ref="F1030:G1030"/>
    <mergeCell ref="H1030:I1030"/>
    <mergeCell ref="J1030:K1030"/>
    <mergeCell ref="L1030:M1030"/>
    <mergeCell ref="N1030:O1030"/>
    <mergeCell ref="P1030:Q1030"/>
    <mergeCell ref="L1028:M1028"/>
    <mergeCell ref="N1028:O1028"/>
    <mergeCell ref="P1028:Q1028"/>
    <mergeCell ref="B1029:C1029"/>
    <mergeCell ref="D1029:E1029"/>
    <mergeCell ref="F1029:G1029"/>
    <mergeCell ref="H1029:I1029"/>
    <mergeCell ref="J1029:K1029"/>
    <mergeCell ref="L1029:M1029"/>
    <mergeCell ref="N1029:O1029"/>
    <mergeCell ref="N1033:O1033"/>
    <mergeCell ref="P1033:Q1033"/>
    <mergeCell ref="B1034:C1034"/>
    <mergeCell ref="D1034:E1034"/>
    <mergeCell ref="F1034:G1034"/>
    <mergeCell ref="H1034:I1034"/>
    <mergeCell ref="J1034:K1034"/>
    <mergeCell ref="L1034:M1034"/>
    <mergeCell ref="N1034:O1034"/>
    <mergeCell ref="P1034:Q1034"/>
    <mergeCell ref="B1033:C1033"/>
    <mergeCell ref="D1033:E1033"/>
    <mergeCell ref="F1033:G1033"/>
    <mergeCell ref="H1033:I1033"/>
    <mergeCell ref="J1033:K1033"/>
    <mergeCell ref="L1033:M1033"/>
    <mergeCell ref="N1031:O1031"/>
    <mergeCell ref="P1031:Q1031"/>
    <mergeCell ref="B1032:C1032"/>
    <mergeCell ref="D1032:E1032"/>
    <mergeCell ref="F1032:G1032"/>
    <mergeCell ref="H1032:I1032"/>
    <mergeCell ref="J1032:K1032"/>
    <mergeCell ref="L1032:M1032"/>
    <mergeCell ref="N1032:O1032"/>
    <mergeCell ref="P1032:Q1032"/>
    <mergeCell ref="B1031:C1031"/>
    <mergeCell ref="D1031:E1031"/>
    <mergeCell ref="F1031:G1031"/>
    <mergeCell ref="H1031:I1031"/>
    <mergeCell ref="J1031:K1031"/>
    <mergeCell ref="L1031:M1031"/>
    <mergeCell ref="B1037:C1037"/>
    <mergeCell ref="B1038:C1038"/>
    <mergeCell ref="B1039:C1039"/>
    <mergeCell ref="B1040:C1040"/>
    <mergeCell ref="B1041:C1041"/>
    <mergeCell ref="B1042:C1042"/>
    <mergeCell ref="N1035:O1035"/>
    <mergeCell ref="P1035:Q1035"/>
    <mergeCell ref="B1036:C1036"/>
    <mergeCell ref="D1036:E1036"/>
    <mergeCell ref="F1036:G1036"/>
    <mergeCell ref="H1036:I1036"/>
    <mergeCell ref="J1036:K1036"/>
    <mergeCell ref="L1036:M1036"/>
    <mergeCell ref="N1036:O1036"/>
    <mergeCell ref="P1036:Q1036"/>
    <mergeCell ref="B1035:C1035"/>
    <mergeCell ref="D1035:E1035"/>
    <mergeCell ref="F1035:G1035"/>
    <mergeCell ref="H1035:I1035"/>
    <mergeCell ref="J1035:K1035"/>
    <mergeCell ref="L1035:M1035"/>
    <mergeCell ref="B1061:C1061"/>
    <mergeCell ref="B1055:C1055"/>
    <mergeCell ref="B1056:C1056"/>
    <mergeCell ref="B1057:C1057"/>
    <mergeCell ref="B1058:C1058"/>
    <mergeCell ref="B1059:C1059"/>
    <mergeCell ref="B1060:C1060"/>
    <mergeCell ref="B1049:C1049"/>
    <mergeCell ref="B1050:C1050"/>
    <mergeCell ref="B1051:C1051"/>
    <mergeCell ref="B1052:C1052"/>
    <mergeCell ref="B1053:C1053"/>
    <mergeCell ref="B1054:C1054"/>
    <mergeCell ref="B1043:C1043"/>
    <mergeCell ref="B1044:C1044"/>
    <mergeCell ref="B1045:C1045"/>
    <mergeCell ref="B1046:C1046"/>
    <mergeCell ref="B1047:C1047"/>
    <mergeCell ref="B1048:C1048"/>
  </mergeCells>
  <phoneticPr fontId="3"/>
  <dataValidations count="20">
    <dataValidation type="list" allowBlank="1" showInputMessage="1" showErrorMessage="1" sqref="D55:Q55 D1035:Q1035 D965:Q965 D895:Q895 D825:Q825 D755:Q755 D685:Q685 D615:Q615 D545:Q545 D475:Q475 D405:Q405 D335:Q335 D265:Q265 D195:Q195 D125:Q125 D90:Q90 D160:Q160 D230:Q230 D300:Q300 D370:Q370 D440:Q440 D510:Q510 D580:Q580 D650:Q650 D720:Q720 D790:Q790 D860:Q860 D930:Q930 D1000:Q1000" xr:uid="{00000000-0002-0000-0000-000000000000}">
      <formula1>$G$1064:$G$1065</formula1>
    </dataValidation>
    <dataValidation type="whole" operator="greaterThanOrEqual" allowBlank="1" showInputMessage="1" showErrorMessage="1" error="移動時間は６０分（往復）以下_x000a_であれば６０を入力して下さい" sqref="D50:Q50 D85:Q85 D120:Q120 D155:Q155 D190:Q190 D225:Q225 D260:Q260 D295:Q295 D330:Q330 D365:Q365 D400:Q400 D435:Q435 D470:Q470 D505:Q505 D540:Q540 D575:Q575 D610:Q610 D645:Q645 D680:Q680 D715:Q715 D750:Q750 D785:Q785 D820:Q820 D855:Q855 D890:Q890 D925:Q925 D960:Q960 D995:Q995 D1030:Q1030" xr:uid="{00000000-0002-0000-0000-000001000000}">
      <formula1>60</formula1>
    </dataValidation>
    <dataValidation type="list" allowBlank="1" showInputMessage="1" showErrorMessage="1" sqref="E58:E81 Q1038:Q1061 E1038:E1061 G1038:G1061 I1038:I1061 K1038:K1061 M1038:M1061 O1038:O1061 Q1003:Q1026 G968:G991 I968:I991 K968:K991 M968:M991 O968:O991 O933:O956 Q933:Q956 I58:I81 K58:K81 M58:M81 O58:O81 Q58:Q81 E93:E116 G93:G116 I93:I116 K93:K116 M93:M116 O93:O116 Q93:Q116 E128:E151 G128:G151 I128:I151 K128:K151 M128:M151 O128:O151 Q128:Q151 E163:E186 G163:G186 I163:I186 K163:K186 M163:M186 O163:O186 Q163:Q186 E198:E221 G198:G221 I198:I221 K198:K221 M198:M221 O198:O221 Q198:Q221 E233:E256 G233:G256 I233:I256 K233:K256 M233:M256 O233:O256 Q233:Q256 E268:E291 G268:G291 I268:I291 K268:K291 M268:M291 O268:O291 Q268:Q291 E303:E326 G303:G326 I303:I326 K303:K326 M303:M326 O303:O326 Q303:Q326 E338:E361 G338:G361 I338:I361 K338:K361 M338:M361 O338:O361 Q338:Q361 E373:E396 G373:G396 I373:I396 K373:K396 M373:M396 O373:O396 Q373:Q396 E408:E431 G408:G431 I408:I431 K408:K431 M408:M431 O408:O431 Q408:Q431 E443:E466 G443:G466 I443:I466 K443:K466 M443:M466 O443:O466 Q443:Q466 E478:E501 G478:G501 I478:I501 K478:K501 M478:M501 O478:O501 Q478:Q501 E513:E536 G513:G536 I513:I536 K513:K536 M513:M536 O513:O536 Q513:Q536 E548:E571 G548:G571 I548:I571 K548:K571 M548:M571 O548:O571 Q548:Q571 E583:E606 G583:G606 I583:I606 K583:K606 M583:M606 O583:O606 Q583:Q606 E618:E641 G618:G641 I618:I641 K618:K641 M618:M641 O618:O641 Q618:Q641 E653:E676 G653:G676 I653:I676 K653:K676 M653:M676 O653:O676 Q653:Q676 E688:E711 G688:G711 I688:I711 K688:K711 M688:M711 O688:O711 Q688:Q711 E723:E746 G723:G746 I723:I746 K723:K746 M723:M746 O723:O746 Q723:Q746 E758:E781 G758:G781 I758:I781 K758:K781 M758:M781 O758:O781 Q758:Q781 E793:E816 G793:G816 I793:I816 K793:K816 M793:M816 O793:O816 Q793:Q816 E828:E851 G828:G851 I828:I851 K828:K851 M828:M851 O828:O851 Q828:Q851 E863:E886 G863:G886 I863:I886 K863:K886 M863:M886 O863:O886 Q863:Q886 E898:E921 G898:G921 I898:I921 K898:K921 M898:M921 O898:O921 Q898:Q921 G58:G81 E933:E956 G933:G956 I933:I956 K933:K956 M933:M956 Q968:Q991 E968:E991 E1003:E1026 G1003:G1026 I1003:I1026 K1003:K1026 M1003:M1026 O1003:O1026" xr:uid="{00000000-0002-0000-0000-000002000000}">
      <formula1>$D$1064:$D$1068</formula1>
    </dataValidation>
    <dataValidation type="list" allowBlank="1" showInputMessage="1" showErrorMessage="1" error="リストから選択してください" sqref="D49 D1029 F1029 H1029 J1029 L1029 N1029 P1029 D959 F959 H959 J959 L959 N959 P959 F49 H49 J49 L49 N49 P49 D84 F84 H84 J84 L84 N84 P84 D119 F119 H119 J119 L119 N119 P119 D154 F154 H154 J154 L154 N154 P154 D189 F189 H189 J189 L189 N189 P189 D224 F224 H224 J224 L224 N224 P224 D259 F259 H259 J259 L259 N259 P259 D294 F294 H294 J294 L294 N294 P294 D329 F329 H329 J329 L329 N329 P329 D364 F364 H364 J364 L364 N364 P364 D399 F399 H399 J399 L399 N399 P399 D434 F434 H434 J434 L434 N434 P434 D469 F469 H469 J469 L469 N469 P469 D504 F504 H504 J504 L504 N504 P504 D539 F539 H539 J539 L539 N539 P539 D574 F574 H574 J574 L574 N574 P574 D609 F609 H609 J609 L609 N609 P609 D644 F644 H644 J644 L644 N644 P644 D679 F679 H679 J679 L679 N679 P679 D714 F714 H714 J714 L714 N714 P714 D749 F749 H749 J749 L749 N749 P749 D784 F784 H784 J784 L784 N784 P784 D819 F819 H819 J819 L819 N819 P819 D854 F854 H854 J854 L854 N854 P854 D889 F889 H889 J889 L889 N889 P889 D924 F924 H924 J924 L924 N924 P924 D994 F994 H994 J994 L994 N994 P994" xr:uid="{00000000-0002-0000-0000-000003000000}">
      <formula1>$B$1064:$B$1066</formula1>
    </dataValidation>
    <dataValidation type="whole" errorStyle="information" allowBlank="1" showInputMessage="1" showErrorMessage="1" error="歩掛の数値上限を超えています_x000a_保全管理算定データの黄色の箇所に手入力にて数値を入れて下さい" sqref="D81 F81 H81 J81 L81 N81 P81 D116 F116 H116 J116 L116 N116 P116 D151 F151 H151 J151 L151 N151 P151 D186 F186 H186 J186 L186 N186 P186 D221 F221 H221 J221 L221 N221 P221 D256 F256 H256 J256 L256 N256 P256 D291 F291 H291 J291 L291 N291 P291 D326 F326 H326 J326 L326 N326 P326 D361 F361 H361 J361 L361 N361 P361 D396 F396 H396 J396 L396 N396 P396 D431 F431 H431 J431 L431 N431 P431 D466 F466 H466 J466 L466 N466 P466 D501 F501 H501 J501 L501 N501 P501 D536 F536 H536 J536 L536 N536 P536 D571 F571 H571 J571 L571 N571 P571 D606 F606 H606 J606 L606 N606 P606 D641 F641 H641 J641 L641 N641 P641 D676 F676 H676 J676 L676 N676 P676 D711 F711 H711 J711 L711 N711 P711 D746 F746 H746 J746 L746 N746 P746 D781 F781 H781 J781 L781 N781 P781 D816 F816 H816 J816 L816 N816 P816 D851 F851 H851 J851 L851 N851 P851 D886 F886 H886 J886 L886 N886 P886 D921 F921 H921 J921 L921 N921 P921 F956 H956 J956 L956 N956 P956 D956 H991 J991 L991 N991 P991 D991 F991 J1026 L1026 N1026 P1026 D1026 F1026 H1026 J1061 L1061 N1061 P1061 D1061 F1061 H1061" xr:uid="{00000000-0002-0000-0000-000004000000}">
      <formula1>0</formula1>
      <formula2>20</formula2>
    </dataValidation>
    <dataValidation type="whole" errorStyle="information" allowBlank="1" showInputMessage="1" showErrorMessage="1" error="歩掛の数値上限を超えています_x000a_保全管理算定データの黄色の箇所に手入力にて数値を入れて下さい" sqref="D78 F78 H78 J78 L78 N78 P78 D113 F113 H113 J113 L113 N113 P113 D148 F148 H148 J148 L148 N148 P148 D183 F183 H183 J183 L183 N183 P183 D218 F218 H218 J218 L218 N218 P218 D253 F253 H253 J253 L253 N253 P253 D288 F288 H288 J288 L288 N288 P288 D323 F323 H323 J323 L323 N323 P323 D358 F358 H358 J358 L358 N358 P358 D393 F393 H393 J393 L393 N393 P393 D428 F428 H428 J428 L428 N428 P428 D463 F463 H463 J463 L463 N463 P463 D498 F498 H498 J498 L498 N498 P498 D533 F533 H533 J533 L533 N533 P533 D568 F568 H568 J568 L568 N568 P568 D603 F603 H603 J603 L603 N603 P603 D638 F638 H638 J638 L638 N638 P638 D673 F673 H673 J673 L673 N673 P673 D708 F708 H708 J708 L708 N708 P708 D743 F743 H743 J743 L743 N743 P743 D778 F778 H778 J778 L778 N778 P778 D813 F813 H813 J813 L813 N813 P813 D848 F848 H848 J848 L848 N848 P848 D883 F883 H883 J883 L883 N883 P883 D918 F918 H918 J918 L918 N918 P918 D953 F953 H953 J953 L953 N953 P953 D988 F988 H988 J988 L988 N988 P988 D1023 F1023 H1023 J1023 L1023 N1023 P1023 D1058 F1058 H1058 J1058 L1058 N1058 P1058" xr:uid="{00000000-0002-0000-0000-000005000000}">
      <formula1>0</formula1>
      <formula2>2</formula2>
    </dataValidation>
    <dataValidation type="whole" errorStyle="information" allowBlank="1" showInputMessage="1" showErrorMessage="1" error="歩掛の数値上限を超えています_x000a_保全管理算定データの黄色の箇所に手入力にて数値を入れて下さい" sqref="D67:D68 F67:F68 H67:H68 J67:J68 L67:L68 N67:N68 P67:P68 D102:D103 F102:F103 H102:H103 J102:J103 L102:L103 N102:N103 P102:P103 D137:D138 F137:F138 H137:H138 J137:J138 L137:L138 N137:N138 P137:P138 D172:D173 F172:F173 H172:H173 J172:J173 L172:L173 N172:N173 P172:P173 D207:D208 F207:F208 H207:H208 J207:J208 L207:L208 N207:N208 P207:P208 D242:D243 F242:F243 H242:H243 J242:J243 L242:L243 N242:N243 P242:P243 D277:D278 F277:F278 H277:H278 J277:J278 L277:L278 N277:N278 P277:P278 D312:D313 F312:F313 H312:H313 J312:J313 L312:L313 N312:N313 P312:P313 D347:D348 F347:F348 H347:H348 J347:J348 L347:L348 N347:N348 P347:P348 D382:D383 F382:F383 H382:H383 J382:J383 L382:L383 N382:N383 P382:P383 D417:D418 F417:F418 H417:H418 J417:J418 L417:L418 N417:N418 P417:P418 D452:D453 F452:F453 H452:H453 J452:J453 L452:L453 N452:N453 P452:P453 D487:D488 F487:F488 H487:H488 J487:J488 L487:L488 N487:N488 P487:P488 D522:D523 F522:F523 H522:H523 J522:J523 L522:L523 N522:N523 P522:P523 D557:D558 F557:F558 H557:H558 J557:J558 L557:L558 N557:N558 P557:P558 D592:D593 F592:F593 H592:H593 J592:J593 L592:L593 N592:N593 P592:P593 D627:D628 F627:F628 H627:H628 J627:J628 L627:L628 N627:N628 P627:P628 D662:D663 F662:F663 H662:H663 J662:J663 L662:L663 N662:N663 P662:P663 D697:D698 F697:F698 H697:H698 J697:J698 L697:L698 N697:N698 P697:P698 D732:D733 F732:F733 H732:H733 J732:J733 L732:L733 N732:N733 P732:P733 D767:D768 F767:F768 H767:H768 J767:J768 L767:L768 N767:N768 P767:P768 D802:D803 F802:F803 H802:H803 J802:J803 L802:L803 N802:N803 P802:P803 D837:D838 F837:F838 H837:H838 J837:J838 L837:L838 N837:N838 P837:P838 D872:D873 F872:F873 H872:H873 J872:J873 L872:L873 N872:N873 P872:P873 D907:D908 F907:F908 H907:H908 J907:J908 L907:L908 N907:N908 P907:P908 D942:D943 F942:F943 H942:H943 J942:J943 L942:L943 N942:N943 P942:P943 D977:D978 F977:F978 H977:H978 J977:J978 L977:L978 N977:N978 P977:P978 D1012:D1013 F1012:F1013 H1012:H1013 J1012:J1013 L1012:L1013 N1012:N1013 P1012:P1013 D1047:D1048 F1047:F1048 H1047:H1048 J1047:J1048 L1047:L1048 N1047:N1048 P1047:P1048" xr:uid="{00000000-0002-0000-0000-000006000000}">
      <formula1>0</formula1>
      <formula2>3</formula2>
    </dataValidation>
    <dataValidation type="whole" errorStyle="information" allowBlank="1" showInputMessage="1" showErrorMessage="1" error="歩掛の数値上限を超えています_x000a_保全管理算定データの黄色の箇所に手入力にて数値を入れて下さい" sqref="D66 D79:D80 F66 F79:F80 H66 H79:H80 J66 J79:J80 L66 L79:L80 N66 N79:N80 P66 P79:P80 D101 D114:D115 F101 F114:F115 H101 H114:H115 J101 J114:J115 L101 L114:L115 N101 N114:N115 P101 P114:P115 D136 D149:D150 F136 F149:F150 H136 H149:H150 J136 J149:J150 L136 L149:L150 N136 N149:N150 P136 P149:P150 D171 D184:D185 F171 F184:F185 H171 H184:H185 J171 J184:J185 L171 L184:L185 N171 N184:N185 P171 P184:P185 D206 D219:D220 F206 F219:F220 H206 H219:H220 J206 J219:J220 L206 L219:L220 N206 N219:N220 P206 P219:P220 D241 D254:D255 F241 F254:F255 H241 H254:H255 J241 J254:J255 L241 L254:L255 N241 N254:N255 P241 P254:P255 D276 D289:D290 F276 F289:F290 H276 H289:H290 J276 J289:J290 L276 L289:L290 N276 N289:N290 P276 P289:P290 D311 D324:D325 F311 F324:F325 H311 H324:H325 J311 J324:J325 L311 L324:L325 N311 N324:N325 P311 P324:P325 D346 D359:D360 F346 F359:F360 H346 H359:H360 J346 J359:J360 L346 L359:L360 N346 N359:N360 P346 P359:P360 D381 D394:D395 F381 F394:F395 H381 H394:H395 J381 J394:J395 L381 L394:L395 N381 N394:N395 P381 P394:P395 D416 D429:D430 F416 F429:F430 H416 H429:H430 J416 J429:J430 L416 L429:L430 N416 N429:N430 P416 P429:P430 D451 D464:D465 F451 F464:F465 H451 H464:H465 J451 J464:J465 L451 L464:L465 N451 N464:N465 P451 P464:P465 D486 D499:D500 F486 F499:F500 H486 H499:H500 J486 J499:J500 L486 L499:L500 N486 N499:N500 P486 P499:P500 D521 D534:D535 F521 F534:F535 H521 H534:H535 J521 J534:J535 L521 L534:L535 N521 N534:N535 P521 P534:P535 D556 D569:D570 F556 F569:F570 H556 H569:H570 J556 J569:J570 L556 L569:L570 N556 N569:N570 P556 P569:P570 D591 D604:D605 F591 F604:F605 H591 H604:H605 J591 J604:J605 L591 L604:L605 N591 N604:N605 P591 P604:P605 D626 D639:D640 F626 F639:F640 H626 H639:H640 J626 J639:J640 L626 L639:L640 N626 N639:N640 P626 P639:P640 D661 D674:D675 F661 F674:F675 H661 H674:H675 J661 J674:J675 L661 L674:L675 N661 N674:N675 P661 P674:P675 D696 D709:D710 F696 F709:F710 H696 H709:H710 J696 J709:J710 L696 L709:L710 N696 N709:N710 P696 P709:P710 D731 D744:D745 F731 F744:F745 H731 H744:H745 J731 J744:J745 L731 L744:L745 N731 N744:N745 P731 P744:P745 D766 D779:D780 F766 F779:F780 H766 H779:H780 J766 J779:J780 L766 L779:L780 N766 N779:N780 P766 P779:P780 D801 D814:D815 F801 F814:F815 H801 H814:H815 J801 J814:J815 L801 L814:L815 N801 N814:N815 P801 P814:P815 D836 D849:D850 F836 F849:F850 H836 H849:H850 J836 J849:J850 L836 L849:L850 N836 N849:N850 P836 P849:P850 D871 D884:D885 F871 F884:F885 H871 H884:H885 J871 J884:J885 L871 L884:L885 N871 N884:N885 P871 P884:P885 D906 D919:D920 F906 F919:F920 H906 H919:H920 J906 J919:J920 L906 L919:L920 N906 N919:N920 P906 P919:P920 D941 D954:D955 F941 F954:F955 H941 H954:H955 J941 J954:J955 L941 L954:L955 N941 N954:N955 P941 P954:P955 D976 D989:D990 F976 F989:F990 H976 H989:H990 J976 J989:J990 L976 L989:L990 N976 N989:N990 P976 P989:P990 D1011 D1024:D1025 F1011 F1024:F1025 H1011 H1024:H1025 J1011 J1024:J1025 L1011 L1024:L1025 N1011 N1024:N1025 P1011 P1024:P1025 D1046 D1059:D1060 F1046 F1059:F1060 H1046 H1059:H1060 J1046 J1059:J1060 L1046 L1059:L1060 N1046 N1059:N1060 P1046 P1059:P1060" xr:uid="{00000000-0002-0000-0000-000007000000}">
      <formula1>0</formula1>
      <formula2>50</formula2>
    </dataValidation>
    <dataValidation type="whole" errorStyle="information" allowBlank="1" showInputMessage="1" showErrorMessage="1" error="歩掛の数値上限を超えています_x000a_保全管理算定データの黄色の箇所に手入力にて数値を入れて下さい" sqref="D63 D70 D72:D77 F63 F70 F72:F77 H63 H70 H72:H77 J63 J70 J72:J77 L63 L70 L72:L77 N63 N70 N72:N77 P63 P70 P72:P77 D98 D105 D107:D112 F98 F105 F107:F112 H98 H105 H107:H112 J98 J105 J107:J112 L98 L105 L107:L112 N98 N105 N107:N112 P98 P105 P107:P112 D133 D140 D142:D147 F133 F140 F142:F147 H133 H140 H142:H147 J133 J140 J142:J147 L133 L140 L142:L147 N133 N140 N142:N147 P133 P140 P142:P147 D168 D175 D177:D182 F168 F175 F177:F182 H168 H175 H177:H182 J168 J175 J177:J182 L168 L175 L177:L182 N168 N175 N177:N182 P168 P175 P177:P182 D203 D210 D212:D217 F203 F210 F212:F217 H203 H210 H212:H217 J203 J210 J212:J217 L203 L210 L212:L217 N203 N210 N212:N217 P203 P210 P212:P217 D238 D245 D247:D252 F238 F245 F247:F252 H238 H245 H247:H252 J238 J245 J247:J252 L238 L245 L247:L252 N238 N245 N247:N252 P238 P245 P247:P252 D273 D280 D282:D287 F273 F280 F282:F287 H273 H280 H282:H287 J273 J280 J282:J287 L273 L280 L282:L287 N273 N280 N282:N287 P273 P280 P282:P287 D308 D315 D317:D322 F308 F315 F317:F322 H308 H315 H317:H322 J308 J315 J317:J322 L308 L315 L317:L322 N308 N315 N317:N322 P308 P315 P317:P322 D343 D350 D352:D357 F343 F350 F352:F357 H343 H350 H352:H357 J343 J350 J352:J357 L343 L350 L352:L357 N343 N350 N352:N357 P343 P350 P352:P357 D378 D385 D387:D392 F378 F385 F387:F392 H378 H385 H387:H392 J378 J385 J387:J392 L378 L385 L387:L392 N378 N385 N387:N392 P378 P385 P387:P392 D413 D420 D422:D427 F413 F420 F422:F427 H413 H420 H422:H427 J413 J420 J422:J427 L413 L420 L422:L427 N413 N420 N422:N427 P413 P420 P422:P427 D448 D455 D457:D462 F448 F455 F457:F462 H448 H455 H457:H462 J448 J455 J457:J462 L448 L455 L457:L462 N448 N455 N457:N462 P448 P455 P457:P462 D483 D490 D492:D497 F483 F490 F492:F497 H483 H490 H492:H497 J483 J490 J492:J497 L483 L490 L492:L497 N483 N490 N492:N497 P483 P490 P492:P497 D518 D525 D527:D532 F518 F525 F527:F532 H518 H525 H527:H532 J518 J525 J527:J532 L518 L525 L527:L532 N518 N525 N527:N532 P518 P525 P527:P532 D553 D560 D562:D567 F553 F560 F562:F567 H553 H560 H562:H567 J553 J560 J562:J567 L553 L560 L562:L567 N553 N560 N562:N567 P553 P560 P562:P567 D588 D595 D597:D602 F588 F595 F597:F602 H588 H595 H597:H602 J588 J595 J597:J602 L588 L595 L597:L602 N588 N595 N597:N602 P588 P595 P597:P602 D623 D630 D632:D637 F623 F630 F632:F637 H623 H630 H632:H637 J623 J630 J632:J637 L623 L630 L632:L637 N623 N630 N632:N637 P623 P630 P632:P637 D658 D665 D667:D672 F658 F665 F667:F672 H658 H665 H667:H672 J658 J665 J667:J672 L658 L665 L667:L672 N658 N665 N667:N672 P658 P665 P667:P672 D693 D700 D702:D707 F693 F700 F702:F707 H693 H700 H702:H707 J693 J700 J702:J707 L693 L700 L702:L707 N693 N700 N702:N707 P693 P700 P702:P707 D728 D735 D737:D742 F728 F735 F737:F742 H728 H735 H737:H742 J728 J735 J737:J742 L728 L735 L737:L742 N728 N735 N737:N742 P728 P735 P737:P742 D763 D770 D772:D777 F763 F770 F772:F777 H763 H770 H772:H777 J763 J770 J772:J777 L763 L770 L772:L777 N763 N770 N772:N777 P763 P770 P772:P777 D798 D805 D807:D812 F798 F805 F807:F812 H798 H805 H807:H812 J798 J805 J807:J812 L798 L805 L807:L812 N798 N805 N807:N812 P798 P805 P807:P812 D833 D840 D842:D847 F833 F840 F842:F847 H833 H840 H842:H847 J833 J840 J842:J847 L833 L840 L842:L847 N833 N840 N842:N847 P833 P840 P842:P847 D868 D875 D877:D882 F868 F875 F877:F882 H868 H875 H877:H882 J868 J875 J877:J882 L868 L875 L877:L882 N868 N875 N877:N882 P868 P875 P877:P882 D903 D910 D912:D917 F903 F910 F912:F917 H903 H910 H912:H917 J903 J910 J912:J917 L903 L910 L912:L917 N903 N910 N912:N917 P903 P910 P912:P917 D938 D945 D947:D952 F938 F945 F947:F952 H938 H945 H947:H952 J938 J945 J947:J952 L938 L945 L947:L952 N938 N945 N947:N952 P938 P945 P947:P952 D973 D980 D982:D987 F973 F980 F982:F987 H973 H980 H982:H987 J973 J980 J982:J987 L973 L980 L982:L987 N973 N980 N982:N987 P973 P980 P982:P987 D1008 D1015 D1017:D1022 F1008 F1015 F1017:F1022 H1008 H1015 H1017:H1022 J1008 J1015 J1017:J1022 L1008 L1015 L1017:L1022 N1008 N1015 N1017:N1022 P1008 P1015 P1017:P1022 D1043 D1050 D1052:D1057 F1043 F1050 F1052:F1057 H1043 H1050 H1052:H1057 J1043 J1050 J1052:J1057 L1043 L1050 L1052:L1057 N1043 N1050 N1052:N1057 P1043 P1050 P1052:P1057" xr:uid="{00000000-0002-0000-0000-000008000000}">
      <formula1>0</formula1>
      <formula2>5</formula2>
    </dataValidation>
    <dataValidation type="whole" errorStyle="information" allowBlank="1" showInputMessage="1" showErrorMessage="1" error="歩掛の数値上限を超えています_x000a_保全管理算定データの黄色の箇所に手入力にて数値を入れて下さい" sqref="D62 D65 D69 F62 F65 F69 H62 H65 H69 J62 J65 J69 L62 L65 L69 N62 N65 N69 P62 P65 P69 D97 D100 D104 F97 F100 F104 H97 H100 H104 J97 J100 J104 L97 L100 L104 N97 N100 N104 P97 P100 P104 D132 D135 D139 F132 F135 F139 H132 H135 H139 J132 J135 J139 L132 L135 L139 N132 N135 N139 P132 P135 P139 D167 D170 D174 F167 F170 F174 H167 H170 H174 J167 J170 J174 L167 L170 L174 N167 N170 N174 P167 P170 P174 D202 D205 D209 F202 F205 F209 H202 H205 H209 J202 J205 J209 L202 L205 L209 N202 N205 N209 P202 P205 P209 D237 D240 D244 F237 F240 F244 H237 H240 H244 J237 J240 J244 L237 L240 L244 N237 N240 N244 P237 P240 P244 D272 D275 D279 F272 F275 F279 H272 H275 H279 J272 J275 J279 L272 L275 L279 N272 N275 N279 P272 P275 P279 D307 D310 D314 F307 F310 F314 H307 H310 H314 J307 J310 J314 L307 L310 L314 N307 N310 N314 P307 P310 P314 D342 D345 D349 F342 F345 F349 H342 H345 H349 J342 J345 J349 L342 L345 L349 N342 N345 N349 P342 P345 P349 D377 D380 D384 F377 F380 F384 H377 H380 H384 J377 J380 J384 L377 L380 L384 N377 N380 N384 P377 P380 P384 D412 D415 D419 F412 F415 F419 H412 H415 H419 J412 J415 J419 L412 L415 L419 N412 N415 N419 P412 P415 P419 D447 D450 D454 F447 F450 F454 H447 H450 H454 J447 J450 J454 L447 L450 L454 N447 N450 N454 P447 P450 P454 D482 D485 D489 F482 F485 F489 H482 H485 H489 J482 J485 J489 L482 L485 L489 N482 N485 N489 P482 P485 P489 D517 D520 D524 F517 F520 F524 H517 H520 H524 J517 J520 J524 L517 L520 L524 N517 N520 N524 P517 P520 P524 D552 D555 D559 F552 F555 F559 H552 H555 H559 J552 J555 J559 L552 L555 L559 N552 N555 N559 P552 P555 P559 D587 D590 D594 F587 F590 F594 H587 H590 H594 J587 J590 J594 L587 L590 L594 N587 N590 N594 P587 P590 P594 D622 D625 D629 F622 F625 F629 H622 H625 H629 J622 J625 J629 L622 L625 L629 N622 N625 N629 P622 P625 P629 D657 D660 D664 F657 F660 F664 H657 H660 H664 J657 J660 J664 L657 L660 L664 N657 N660 N664 P657 P660 P664 D692 D695 D699 F692 F695 F699 H692 H695 H699 J692 J695 J699 L692 L695 L699 N692 N695 N699 P692 P695 P699 D727 D730 D734 F727 F730 F734 H727 H730 H734 J727 J730 J734 L727 L730 L734 N727 N730 N734 P727 P730 P734 D762 D765 D769 F762 F765 F769 H762 H765 H769 J762 J765 J769 L762 L765 L769 N762 N765 N769 P762 P765 P769 D797 D800 D804 F797 F800 F804 H797 H800 H804 J797 J800 J804 L797 L800 L804 N797 N800 N804 P797 P800 P804 D832 D835 D839 F832 F835 F839 H832 H835 H839 J832 J835 J839 L832 L835 L839 N832 N835 N839 P832 P835 P839 D867 D870 D874 F867 F870 F874 H867 H870 H874 J867 J870 J874 L867 L870 L874 N867 N870 N874 P867 P870 P874 D902 D905 D909 F902 F905 F909 H902 H905 H909 J902 J905 J909 L902 L905 L909 N902 N905 N909 P902 P905 P909 D937 D940 D944 F937 F940 F944 H937 H940 H944 J937 J940 J944 L937 L940 L944 N937 N940 N944 P937 P940 P944 D972 D975 D979 F972 F975 F979 H972 H975 H979 J972 J975 J979 L972 L975 L979 N972 N975 N979 P972 P975 P979 D1007 D1010 D1014 F1007 F1010 F1014 H1007 H1010 H1014 J1007 J1010 J1014 L1007 L1010 L1014 N1007 N1010 N1014 P1007 P1010 P1014 D1042 D1045 D1049 F1042 F1045 F1049 H1042 H1045 H1049 J1042 J1045 J1049 L1042 L1045 L1049 N1042 N1045 N1049 P1042 P1045 P1049" xr:uid="{00000000-0002-0000-0000-000009000000}">
      <formula1>0</formula1>
      <formula2>10</formula2>
    </dataValidation>
    <dataValidation type="whole" errorStyle="information" allowBlank="1" showInputMessage="1" showErrorMessage="1" error="歩掛の数値上限を超えています_x000a_保全管理算定データの黄色の箇所に手入力にて数値を入れて下さい" sqref="D60:D61 F60:F61 H60:H61 J60:J61 L60:L61 N60:N61 P60:P61 D95:D96 F95:F96 H95:H96 J95:J96 L95:L96 N95:N96 P95:P96 D130:D131 F130:F131 H130:H131 J130:J131 L130:L131 N130:N131 P130:P131 D165:D166 F165:F166 H165:H166 J165:J166 L165:L166 N165:N166 P165:P166 D200:D201 F200:F201 H200:H201 J200:J201 L200:L201 N200:N201 P200:P201 D235:D236 F235:F236 H235:H236 J235:J236 L235:L236 N235:N236 P235:P236 D270:D271 F270:F271 H270:H271 J270:J271 L270:L271 N270:N271 P270:P271 D305:D306 F305:F306 H305:H306 J305:J306 L305:L306 N305:N306 P305:P306 D340:D341 F340:F341 H340:H341 J340:J341 L340:L341 N340:N341 P340:P341 D375:D376 F375:F376 H375:H376 J375:J376 L375:L376 N375:N376 P375:P376 D410:D411 F410:F411 H410:H411 J410:J411 L410:L411 N410:N411 P410:P411 D445:D446 F445:F446 H445:H446 J445:J446 L445:L446 N445:N446 P445:P446 D480:D481 F480:F481 H480:H481 J480:J481 L480:L481 N480:N481 P480:P481 D515:D516 F515:F516 H515:H516 J515:J516 L515:L516 N515:N516 P515:P516 D550:D551 F550:F551 H550:H551 J550:J551 L550:L551 N550:N551 P550:P551 D585:D586 F585:F586 H585:H586 J585:J586 L585:L586 N585:N586 P585:P586 D620:D621 F620:F621 H620:H621 J620:J621 L620:L621 N620:N621 P620:P621 D655:D656 F655:F656 H655:H656 J655:J656 L655:L656 N655:N656 P655:P656 D690:D691 F690:F691 H690:H691 J690:J691 L690:L691 N690:N691 P690:P691 D725:D726 F725:F726 H725:H726 J725:J726 L725:L726 N725:N726 P725:P726 D760:D761 F760:F761 H760:H761 J760:J761 L760:L761 N760:N761 P760:P761 D795:D796 F795:F796 H795:H796 J795:J796 L795:L796 N795:N796 P795:P796 D830:D831 F830:F831 H830:H831 J830:J831 L830:L831 N830:N831 P830:P831 D865:D866 F865:F866 H865:H866 J865:J866 L865:L866 N865:N866 P865:P866 D900:D901 F900:F901 H900:H901 J900:J901 L900:L901 N900:N901 P900:P901 D935:D936 F935:F936 H935:H936 J935:J936 L935:L936 N935:N936 P935:P936 D970:D971 F970:F971 H970:H971 J970:J971 L970:L971 N970:N971 P970:P971 D1005:D1006 F1005:F1006 H1005:H1006 J1005:J1006 L1005:L1006 N1005:N1006 P1005:P1006 D1040:D1041 F1040:F1041 H1040:H1041 J1040:J1041 L1040:L1041 N1040:N1041 P1040:P1041" xr:uid="{00000000-0002-0000-0000-00000A000000}">
      <formula1>0</formula1>
      <formula2>1</formula2>
    </dataValidation>
    <dataValidation type="whole" errorStyle="information" allowBlank="1" showInputMessage="1" showErrorMessage="1" error="歩掛の数値上限を超えています_x000a_保全管理算定データの黄色の箇所に手入力にて数値を入れて下さい" sqref="D59 F59 H59 J59 L59 N59 P59 D94 F94 H94 J94 L94 N94 P94 D129 F129 H129 J129 L129 N129 P129 D164 F164 H164 J164 L164 N164 P164 D199 F199 H199 J199 L199 N199 P199 D234 F234 H234 J234 L234 N234 P234 D269 F269 H269 J269 L269 N269 P269 D304 F304 H304 J304 L304 N304 P304 D339 F339 H339 J339 L339 N339 P339 D374 F374 H374 J374 L374 N374 P374 D409 F409 H409 J409 L409 N409 P409 D444 F444 H444 J444 L444 N444 P444 D479 F479 H479 J479 L479 N479 P479 D514 F514 H514 J514 L514 N514 P514 D549 F549 H549 J549 L549 N549 P549 D584 F584 H584 J584 L584 N584 P584 D619 F619 H619 J619 L619 N619 P619 D654 F654 H654 J654 L654 N654 P654 D689 F689 H689 J689 L689 N689 P689 D724 F724 H724 J724 L724 N724 P724 D759 F759 H759 J759 L759 N759 P759 D794 F794 H794 J794 L794 N794 P794 D829 F829 H829 J829 L829 N829 P829 D864 F864 H864 J864 L864 N864 P864 D899 F899 H899 J899 L899 N899 P899 D934 F934 H934 J934 L934 N934 P934 D969 F969 H969 J969 L969 N969 P969 D1004 F1004 H1004 J1004 L1004 N1004 P1004 D1039 F1039 H1039 J1039 L1039 N1039 P1039" xr:uid="{00000000-0002-0000-0000-00000B000000}">
      <formula1>0</formula1>
      <formula2>21</formula2>
    </dataValidation>
    <dataValidation type="whole" errorStyle="information" allowBlank="1" showInputMessage="1" showErrorMessage="1" error="歩掛の数値上限を超えています_x000a_保全管理算定データの黄色の箇所に手入力にて数値を入れて下さい" sqref="D58 D64 D71 F58 F64 F71 H58 H64 H71 J58 J64 J71 L58 L64 L71 N58 N64 N71 P58 P64 P71 D93 D99 D106 F93 F99 F106 H93 H99 H106 J93 J99 J106 L93 L99 L106 N93 N99 N106 P93 P99 P106 D128 D134 D141 F128 F134 F141 H128 H134 H141 J128 J134 J141 L128 L134 L141 N128 N134 N141 P128 P134 P141 D163 D169 D176 F163 F169 F176 H163 H169 H176 J163 J169 J176 L163 L169 L176 N163 N169 N176 P163 P169 P176 D198 D204 D211 F198 F204 F211 H198 H204 H211 J198 J204 J211 L198 L204 L211 N198 N204 N211 P198 P204 P211 D233 D239 D246 F233 F239 F246 H233 H239 H246 J233 J239 J246 L233 L239 L246 N233 N239 N246 P233 P239 P246 D268 D274 D281 F268 F274 F281 H268 H274 H281 J268 J274 J281 L268 L274 L281 N268 N274 N281 P268 P274 P281 D303 D309 D316 F303 F309 F316 H303 H309 H316 J303 J309 J316 L303 L309 L316 N303 N309 N316 P303 P309 P316 D338 D344 D351 F338 F344 F351 H338 H344 H351 J338 J344 J351 L338 L344 L351 N338 N344 N351 P338 P344 P351 D373 D379 D386 F373 F379 F386 H373 H379 H386 J373 J379 J386 L373 L379 L386 N373 N379 N386 P373 P379 P386 D408 D414 D421 F408 F414 F421 H408 H414 H421 J408 J414 J421 L408 L414 L421 N408 N414 N421 P408 P414 P421 D443 D449 D456 F443 F449 F456 H443 H449 H456 J443 J449 J456 L443 L449 L456 N443 N449 N456 P443 P449 P456 D478 D484 D491 F478 F484 F491 H478 H484 H491 J478 J484 J491 L478 L484 L491 N478 N484 N491 P478 P484 P491 D513 D519 D526 F513 F519 F526 H513 H519 H526 J513 J519 J526 L513 L519 L526 N513 N519 N526 P513 P519 P526 D548 D554 D561 F548 F554 F561 H548 H554 H561 J548 J554 J561 L548 L554 L561 N548 N554 N561 P548 P554 P561 D583 D589 D596 F583 F589 F596 H583 H589 H596 J583 J589 J596 L583 L589 L596 N583 N589 N596 P583 P589 P596 D618 D624 D631 F618 F624 F631 H618 H624 H631 J618 J624 J631 L618 L624 L631 N618 N624 N631 P618 P624 P631 D653 D659 D666 F653 F659 F666 H653 H659 H666 J653 J659 J666 L653 L659 L666 N653 N659 N666 P653 P659 P666 D688 D694 D701 F688 F694 F701 H688 H694 H701 J688 J694 J701 L688 L694 L701 N688 N694 N701 P688 P694 P701 D723 D729 D736 F723 F729 F736 H723 H729 H736 J723 J729 J736 L723 L729 L736 N723 N729 N736 P723 P729 P736 D758 D764 D771 F758 F764 F771 H758 H764 H771 J758 J764 J771 L758 L764 L771 N758 N764 N771 P758 P764 P771 D793 D799 D806 F793 F799 F806 H793 H799 H806 J793 J799 J806 L793 L799 L806 N793 N799 N806 P793 P799 P806 D828 D834 D841 F828 F834 F841 H828 H834 H841 J828 J834 J841 L828 L834 L841 N828 N834 N841 P828 P834 P841 D863 D869 D876 F863 F869 F876 H863 H869 H876 J863 J869 J876 L863 L869 L876 N863 N869 N876 P863 P869 P876 D898 D904 D911 F898 F904 F911 H898 H904 H911 J898 J904 J911 L898 L904 L911 N898 N904 N911 P898 P904 P911 D933 D939 D946 F933 F939 F946 H933 H939 H946 J933 J939 J946 L933 L939 L946 N933 N939 N946 P933 P939 P946 D968 D974 D981 F968 F974 F981 H968 H974 H981 J968 J974 J981 L968 L974 L981 N968 N974 N981 P968 P974 P981 D1003 D1009 D1016 F1003 F1009 F1016 H1003 H1009 H1016 J1003 J1009 J1016 L1003 L1009 L1016 N1003 N1009 N1016 P1003 P1009 P1016 D1038 D1044 D1051 F1038 F1044 F1051 H1038 H1044 H1051 J1038 J1044 J1051 L1038 L1044 L1051 N1038 N1044 N1051 P1038 P1044 P1051" xr:uid="{00000000-0002-0000-0000-00000C000000}">
      <formula1>0</formula1>
      <formula2>30</formula2>
    </dataValidation>
    <dataValidation type="whole" allowBlank="1" showInputMessage="1" showErrorMessage="1" errorTitle="夜間勤務時間超過" error="夜間勤務時間（17時～9時）を超えた値が入力されています。" sqref="F24" xr:uid="{00000000-0002-0000-0000-00000D000000}">
      <formula1>0</formula1>
      <formula2>16</formula2>
    </dataValidation>
    <dataValidation type="whole" allowBlank="1" showInputMessage="1" showErrorMessage="1" errorTitle="深夜時間超過" error="深夜時間を超えた値が入力されています。" sqref="D24" xr:uid="{00000000-0002-0000-0000-00000E000000}">
      <formula1>0</formula1>
      <formula2>7</formula2>
    </dataValidation>
    <dataValidation type="whole" imeMode="off" operator="lessThanOrEqual" allowBlank="1" showInputMessage="1" showErrorMessage="1" error="勤務時間最大24時間" sqref="F22" xr:uid="{00000000-0002-0000-0000-00000F000000}">
      <formula1>24</formula1>
    </dataValidation>
    <dataValidation type="whole" imeMode="off" operator="lessThan" allowBlank="1" showInputMessage="1" showErrorMessage="1" error="勤務日数最大366日" sqref="D22" xr:uid="{00000000-0002-0000-0000-000010000000}">
      <formula1>367</formula1>
    </dataValidation>
    <dataValidation imeMode="on" allowBlank="1" showInputMessage="1" showErrorMessage="1" sqref="H7:J8 C6:J6 C4:F5 C7:F8" xr:uid="{00000000-0002-0000-0000-000011000000}"/>
    <dataValidation imeMode="off" allowBlank="1" showInputMessage="1" showErrorMessage="1" sqref="H4:J4 H22" xr:uid="{00000000-0002-0000-0000-000012000000}"/>
    <dataValidation type="list" allowBlank="1" showInputMessage="1" showErrorMessage="1" sqref="D12:G12" xr:uid="{00000000-0002-0000-0000-000013000000}">
      <formula1>$S$13:$S$63</formula1>
    </dataValidation>
  </dataValidations>
  <pageMargins left="0.7" right="0.7" top="0.75" bottom="0.75" header="0.3" footer="0.3"/>
  <pageSetup paperSize="9" scale="98" orientation="portrait"/>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14000000}">
          <x14:formula1>
            <xm:f>保全管理データ!$P$3:$U$3</xm:f>
          </x14:formula1>
          <xm:sqref>H39:H41</xm:sqref>
        </x14:dataValidation>
        <x14:dataValidation type="list" allowBlank="1" showInputMessage="1" showErrorMessage="1" xr:uid="{00000000-0002-0000-0000-000015000000}">
          <x14:formula1>
            <xm:f>保全管理データ!$P$2:$R$2</xm:f>
          </x14:formula1>
          <xm:sqref>H29:H31 H37:H38</xm:sqref>
        </x14:dataValidation>
        <x14:dataValidation type="list" allowBlank="1" showInputMessage="1" showErrorMessage="1" xr:uid="{00000000-0002-0000-0000-000016000000}">
          <x14:formula1>
            <xm:f>保全管理データ!$P$1:$Q$1</xm:f>
          </x14:formula1>
          <xm:sqref>H32:H33 H28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tint="-0.249977111117893"/>
  </sheetPr>
  <dimension ref="B2:K57"/>
  <sheetViews>
    <sheetView topLeftCell="A37" workbookViewId="0">
      <selection activeCell="Q34" sqref="Q34"/>
    </sheetView>
  </sheetViews>
  <sheetFormatPr defaultColWidth="9" defaultRowHeight="13.2" x14ac:dyDescent="0.2"/>
  <cols>
    <col min="1" max="16384" width="9" style="40"/>
  </cols>
  <sheetData>
    <row r="2" spans="2:11" x14ac:dyDescent="0.2">
      <c r="B2" s="40" t="s">
        <v>276</v>
      </c>
      <c r="H2" s="126" t="s">
        <v>278</v>
      </c>
    </row>
    <row r="3" spans="2:11" x14ac:dyDescent="0.2">
      <c r="B3" s="40" t="s">
        <v>277</v>
      </c>
    </row>
    <row r="4" spans="2:11" ht="13.8" thickBot="1" x14ac:dyDescent="0.25"/>
    <row r="5" spans="2:11" ht="13.8" thickBot="1" x14ac:dyDescent="0.25">
      <c r="B5" s="415" t="s">
        <v>212</v>
      </c>
      <c r="C5" s="416"/>
      <c r="D5" s="416"/>
      <c r="E5" s="125" t="s">
        <v>214</v>
      </c>
      <c r="F5" s="125" t="s">
        <v>213</v>
      </c>
      <c r="G5" s="416" t="s">
        <v>215</v>
      </c>
      <c r="H5" s="416"/>
      <c r="I5" s="416" t="s">
        <v>216</v>
      </c>
      <c r="J5" s="416"/>
      <c r="K5" s="417"/>
    </row>
    <row r="6" spans="2:11" ht="13.8" thickTop="1" x14ac:dyDescent="0.2">
      <c r="B6" s="418"/>
      <c r="C6" s="419"/>
      <c r="D6" s="419"/>
      <c r="E6" s="127"/>
      <c r="F6" s="130"/>
      <c r="G6" s="420"/>
      <c r="H6" s="420"/>
      <c r="I6" s="421"/>
      <c r="J6" s="421"/>
      <c r="K6" s="422"/>
    </row>
    <row r="7" spans="2:11" x14ac:dyDescent="0.2">
      <c r="B7" s="410"/>
      <c r="C7" s="411"/>
      <c r="D7" s="411"/>
      <c r="E7" s="128"/>
      <c r="F7" s="131"/>
      <c r="G7" s="434"/>
      <c r="H7" s="434"/>
      <c r="I7" s="413"/>
      <c r="J7" s="413"/>
      <c r="K7" s="414"/>
    </row>
    <row r="8" spans="2:11" x14ac:dyDescent="0.2">
      <c r="B8" s="410"/>
      <c r="C8" s="411"/>
      <c r="D8" s="411"/>
      <c r="E8" s="128"/>
      <c r="F8" s="131"/>
      <c r="G8" s="434"/>
      <c r="H8" s="434"/>
      <c r="I8" s="413"/>
      <c r="J8" s="413"/>
      <c r="K8" s="414"/>
    </row>
    <row r="9" spans="2:11" ht="13.8" thickBot="1" x14ac:dyDescent="0.25">
      <c r="B9" s="405"/>
      <c r="C9" s="406"/>
      <c r="D9" s="406"/>
      <c r="E9" s="129"/>
      <c r="F9" s="132"/>
      <c r="G9" s="435"/>
      <c r="H9" s="435"/>
      <c r="I9" s="408"/>
      <c r="J9" s="408"/>
      <c r="K9" s="409"/>
    </row>
    <row r="11" spans="2:11" x14ac:dyDescent="0.2">
      <c r="B11" s="302" t="s">
        <v>224</v>
      </c>
      <c r="C11" s="302"/>
      <c r="D11" s="302"/>
      <c r="E11" s="302"/>
      <c r="F11" s="302"/>
    </row>
    <row r="12" spans="2:11" x14ac:dyDescent="0.2">
      <c r="B12" s="40" t="s">
        <v>211</v>
      </c>
      <c r="G12" s="126" t="s">
        <v>217</v>
      </c>
    </row>
    <row r="13" spans="2:11" ht="13.8" thickBot="1" x14ac:dyDescent="0.25"/>
    <row r="14" spans="2:11" ht="13.8" thickBot="1" x14ac:dyDescent="0.25">
      <c r="B14" s="415" t="s">
        <v>212</v>
      </c>
      <c r="C14" s="416"/>
      <c r="D14" s="416"/>
      <c r="E14" s="125" t="s">
        <v>214</v>
      </c>
      <c r="F14" s="125" t="s">
        <v>213</v>
      </c>
      <c r="G14" s="416" t="s">
        <v>215</v>
      </c>
      <c r="H14" s="416"/>
      <c r="I14" s="416" t="s">
        <v>216</v>
      </c>
      <c r="J14" s="416"/>
      <c r="K14" s="417"/>
    </row>
    <row r="15" spans="2:11" ht="13.8" thickTop="1" x14ac:dyDescent="0.2">
      <c r="B15" s="418"/>
      <c r="C15" s="419"/>
      <c r="D15" s="419"/>
      <c r="E15" s="127"/>
      <c r="F15" s="130"/>
      <c r="G15" s="420"/>
      <c r="H15" s="420"/>
      <c r="I15" s="421"/>
      <c r="J15" s="421"/>
      <c r="K15" s="422"/>
    </row>
    <row r="16" spans="2:11" x14ac:dyDescent="0.2">
      <c r="B16" s="410"/>
      <c r="C16" s="411"/>
      <c r="D16" s="411"/>
      <c r="E16" s="128"/>
      <c r="F16" s="131"/>
      <c r="G16" s="434"/>
      <c r="H16" s="434"/>
      <c r="I16" s="413"/>
      <c r="J16" s="413"/>
      <c r="K16" s="414"/>
    </row>
    <row r="17" spans="2:11" x14ac:dyDescent="0.2">
      <c r="B17" s="410"/>
      <c r="C17" s="411"/>
      <c r="D17" s="411"/>
      <c r="E17" s="128"/>
      <c r="F17" s="131"/>
      <c r="G17" s="434"/>
      <c r="H17" s="434"/>
      <c r="I17" s="413"/>
      <c r="J17" s="413"/>
      <c r="K17" s="414"/>
    </row>
    <row r="18" spans="2:11" ht="13.8" thickBot="1" x14ac:dyDescent="0.25">
      <c r="B18" s="405"/>
      <c r="C18" s="406"/>
      <c r="D18" s="406"/>
      <c r="E18" s="129"/>
      <c r="F18" s="132"/>
      <c r="G18" s="435"/>
      <c r="H18" s="435"/>
      <c r="I18" s="408"/>
      <c r="J18" s="408"/>
      <c r="K18" s="409"/>
    </row>
    <row r="20" spans="2:11" x14ac:dyDescent="0.2">
      <c r="B20" s="40" t="s">
        <v>225</v>
      </c>
    </row>
    <row r="21" spans="2:11" x14ac:dyDescent="0.2">
      <c r="B21" s="40" t="s">
        <v>218</v>
      </c>
      <c r="G21" s="126" t="s">
        <v>217</v>
      </c>
    </row>
    <row r="22" spans="2:11" ht="13.8" thickBot="1" x14ac:dyDescent="0.25"/>
    <row r="23" spans="2:11" ht="13.8" thickBot="1" x14ac:dyDescent="0.25">
      <c r="B23" s="415" t="s">
        <v>212</v>
      </c>
      <c r="C23" s="416"/>
      <c r="D23" s="416"/>
      <c r="E23" s="125" t="s">
        <v>214</v>
      </c>
      <c r="F23" s="125" t="s">
        <v>213</v>
      </c>
      <c r="G23" s="416" t="s">
        <v>215</v>
      </c>
      <c r="H23" s="416"/>
      <c r="I23" s="416" t="s">
        <v>216</v>
      </c>
      <c r="J23" s="416"/>
      <c r="K23" s="417"/>
    </row>
    <row r="24" spans="2:11" ht="13.8" thickTop="1" x14ac:dyDescent="0.2">
      <c r="B24" s="418"/>
      <c r="C24" s="419"/>
      <c r="D24" s="419"/>
      <c r="E24" s="127"/>
      <c r="F24" s="130"/>
      <c r="G24" s="420"/>
      <c r="H24" s="420"/>
      <c r="I24" s="421"/>
      <c r="J24" s="421"/>
      <c r="K24" s="422"/>
    </row>
    <row r="25" spans="2:11" x14ac:dyDescent="0.2">
      <c r="B25" s="410"/>
      <c r="C25" s="411"/>
      <c r="D25" s="411"/>
      <c r="E25" s="128"/>
      <c r="F25" s="133"/>
      <c r="G25" s="412"/>
      <c r="H25" s="412"/>
      <c r="I25" s="413"/>
      <c r="J25" s="413"/>
      <c r="K25" s="414"/>
    </row>
    <row r="26" spans="2:11" x14ac:dyDescent="0.2">
      <c r="B26" s="410"/>
      <c r="C26" s="411"/>
      <c r="D26" s="411"/>
      <c r="E26" s="128"/>
      <c r="F26" s="133"/>
      <c r="G26" s="412"/>
      <c r="H26" s="412"/>
      <c r="I26" s="413"/>
      <c r="J26" s="413"/>
      <c r="K26" s="414"/>
    </row>
    <row r="27" spans="2:11" ht="13.8" thickBot="1" x14ac:dyDescent="0.25">
      <c r="B27" s="405"/>
      <c r="C27" s="406"/>
      <c r="D27" s="406"/>
      <c r="E27" s="129"/>
      <c r="F27" s="134"/>
      <c r="G27" s="407"/>
      <c r="H27" s="407"/>
      <c r="I27" s="408"/>
      <c r="J27" s="408"/>
      <c r="K27" s="409"/>
    </row>
    <row r="29" spans="2:11" x14ac:dyDescent="0.2">
      <c r="B29" s="40" t="s">
        <v>226</v>
      </c>
    </row>
    <row r="30" spans="2:11" x14ac:dyDescent="0.2">
      <c r="B30" s="40" t="s">
        <v>229</v>
      </c>
    </row>
    <row r="31" spans="2:11" ht="13.8" thickBot="1" x14ac:dyDescent="0.25"/>
    <row r="32" spans="2:11" ht="13.8" thickBot="1" x14ac:dyDescent="0.25">
      <c r="B32" s="415" t="s">
        <v>212</v>
      </c>
      <c r="C32" s="416"/>
      <c r="D32" s="416"/>
      <c r="E32" s="125" t="s">
        <v>214</v>
      </c>
      <c r="F32" s="125" t="s">
        <v>213</v>
      </c>
      <c r="G32" s="416" t="s">
        <v>215</v>
      </c>
      <c r="H32" s="416"/>
      <c r="I32" s="416" t="s">
        <v>216</v>
      </c>
      <c r="J32" s="416"/>
      <c r="K32" s="417"/>
    </row>
    <row r="33" spans="2:11" ht="13.8" thickTop="1" x14ac:dyDescent="0.2">
      <c r="B33" s="418"/>
      <c r="C33" s="419"/>
      <c r="D33" s="419"/>
      <c r="E33" s="127"/>
      <c r="F33" s="130"/>
      <c r="G33" s="420"/>
      <c r="H33" s="420"/>
      <c r="I33" s="421"/>
      <c r="J33" s="421"/>
      <c r="K33" s="422"/>
    </row>
    <row r="34" spans="2:11" x14ac:dyDescent="0.2">
      <c r="B34" s="410"/>
      <c r="C34" s="411"/>
      <c r="D34" s="411"/>
      <c r="E34" s="128"/>
      <c r="F34" s="133"/>
      <c r="G34" s="412"/>
      <c r="H34" s="412"/>
      <c r="I34" s="413"/>
      <c r="J34" s="413"/>
      <c r="K34" s="414"/>
    </row>
    <row r="35" spans="2:11" ht="13.8" thickBot="1" x14ac:dyDescent="0.25">
      <c r="B35" s="405"/>
      <c r="C35" s="406"/>
      <c r="D35" s="406"/>
      <c r="E35" s="129"/>
      <c r="F35" s="134"/>
      <c r="G35" s="407"/>
      <c r="H35" s="407"/>
      <c r="I35" s="408"/>
      <c r="J35" s="408"/>
      <c r="K35" s="409"/>
    </row>
    <row r="37" spans="2:11" x14ac:dyDescent="0.2">
      <c r="B37" s="40" t="s">
        <v>227</v>
      </c>
    </row>
    <row r="38" spans="2:11" x14ac:dyDescent="0.2">
      <c r="B38" s="40" t="s">
        <v>219</v>
      </c>
      <c r="G38" s="126"/>
    </row>
    <row r="39" spans="2:11" ht="13.8" thickBot="1" x14ac:dyDescent="0.25"/>
    <row r="40" spans="2:11" ht="13.8" thickBot="1" x14ac:dyDescent="0.25">
      <c r="B40" s="415" t="s">
        <v>212</v>
      </c>
      <c r="C40" s="416"/>
      <c r="D40" s="416"/>
      <c r="E40" s="125" t="s">
        <v>214</v>
      </c>
      <c r="F40" s="125" t="s">
        <v>213</v>
      </c>
      <c r="G40" s="416" t="s">
        <v>220</v>
      </c>
      <c r="H40" s="416"/>
      <c r="I40" s="432" t="s">
        <v>221</v>
      </c>
      <c r="J40" s="433"/>
    </row>
    <row r="41" spans="2:11" ht="13.8" thickTop="1" x14ac:dyDescent="0.2">
      <c r="B41" s="418"/>
      <c r="C41" s="419"/>
      <c r="D41" s="419"/>
      <c r="E41" s="127"/>
      <c r="F41" s="130"/>
      <c r="G41" s="429"/>
      <c r="H41" s="429"/>
      <c r="I41" s="430">
        <f t="shared" ref="I41:I48" si="0">F41*G41</f>
        <v>0</v>
      </c>
      <c r="J41" s="431"/>
    </row>
    <row r="42" spans="2:11" x14ac:dyDescent="0.2">
      <c r="B42" s="410"/>
      <c r="C42" s="411"/>
      <c r="D42" s="411"/>
      <c r="E42" s="128"/>
      <c r="F42" s="133"/>
      <c r="G42" s="423"/>
      <c r="H42" s="423"/>
      <c r="I42" s="424">
        <f t="shared" si="0"/>
        <v>0</v>
      </c>
      <c r="J42" s="425"/>
    </row>
    <row r="43" spans="2:11" x14ac:dyDescent="0.2">
      <c r="B43" s="410"/>
      <c r="C43" s="411"/>
      <c r="D43" s="411"/>
      <c r="E43" s="128"/>
      <c r="F43" s="133"/>
      <c r="G43" s="423"/>
      <c r="H43" s="423"/>
      <c r="I43" s="424">
        <f t="shared" si="0"/>
        <v>0</v>
      </c>
      <c r="J43" s="425"/>
    </row>
    <row r="44" spans="2:11" x14ac:dyDescent="0.2">
      <c r="B44" s="410"/>
      <c r="C44" s="411"/>
      <c r="D44" s="411"/>
      <c r="E44" s="128"/>
      <c r="F44" s="133"/>
      <c r="G44" s="423"/>
      <c r="H44" s="423"/>
      <c r="I44" s="424">
        <f t="shared" si="0"/>
        <v>0</v>
      </c>
      <c r="J44" s="425"/>
    </row>
    <row r="45" spans="2:11" x14ac:dyDescent="0.2">
      <c r="B45" s="410"/>
      <c r="C45" s="411"/>
      <c r="D45" s="411"/>
      <c r="E45" s="128"/>
      <c r="F45" s="133"/>
      <c r="G45" s="423"/>
      <c r="H45" s="423"/>
      <c r="I45" s="424">
        <f t="shared" si="0"/>
        <v>0</v>
      </c>
      <c r="J45" s="425"/>
    </row>
    <row r="46" spans="2:11" x14ac:dyDescent="0.2">
      <c r="B46" s="410"/>
      <c r="C46" s="411"/>
      <c r="D46" s="411"/>
      <c r="E46" s="128"/>
      <c r="F46" s="133"/>
      <c r="G46" s="423"/>
      <c r="H46" s="423"/>
      <c r="I46" s="424">
        <f t="shared" si="0"/>
        <v>0</v>
      </c>
      <c r="J46" s="425"/>
    </row>
    <row r="47" spans="2:11" x14ac:dyDescent="0.2">
      <c r="B47" s="410"/>
      <c r="C47" s="411"/>
      <c r="D47" s="411"/>
      <c r="E47" s="128"/>
      <c r="F47" s="133"/>
      <c r="G47" s="423"/>
      <c r="H47" s="423"/>
      <c r="I47" s="424">
        <f t="shared" si="0"/>
        <v>0</v>
      </c>
      <c r="J47" s="425"/>
    </row>
    <row r="48" spans="2:11" ht="13.8" thickBot="1" x14ac:dyDescent="0.25">
      <c r="B48" s="405"/>
      <c r="C48" s="406"/>
      <c r="D48" s="406"/>
      <c r="E48" s="129"/>
      <c r="F48" s="134"/>
      <c r="G48" s="426"/>
      <c r="H48" s="426"/>
      <c r="I48" s="427">
        <f t="shared" si="0"/>
        <v>0</v>
      </c>
      <c r="J48" s="428"/>
    </row>
    <row r="50" spans="2:11" x14ac:dyDescent="0.2">
      <c r="B50" s="40" t="s">
        <v>228</v>
      </c>
    </row>
    <row r="51" spans="2:11" x14ac:dyDescent="0.2">
      <c r="B51" s="40" t="s">
        <v>222</v>
      </c>
      <c r="G51" s="126" t="s">
        <v>223</v>
      </c>
    </row>
    <row r="52" spans="2:11" ht="13.8" thickBot="1" x14ac:dyDescent="0.25"/>
    <row r="53" spans="2:11" ht="13.8" thickBot="1" x14ac:dyDescent="0.25">
      <c r="B53" s="415" t="s">
        <v>212</v>
      </c>
      <c r="C53" s="416"/>
      <c r="D53" s="416"/>
      <c r="E53" s="125" t="s">
        <v>214</v>
      </c>
      <c r="F53" s="125" t="s">
        <v>213</v>
      </c>
      <c r="G53" s="416" t="s">
        <v>215</v>
      </c>
      <c r="H53" s="416"/>
      <c r="I53" s="416" t="s">
        <v>216</v>
      </c>
      <c r="J53" s="416"/>
      <c r="K53" s="417"/>
    </row>
    <row r="54" spans="2:11" ht="13.8" thickTop="1" x14ac:dyDescent="0.2">
      <c r="B54" s="418"/>
      <c r="C54" s="419"/>
      <c r="D54" s="419"/>
      <c r="E54" s="127"/>
      <c r="F54" s="130"/>
      <c r="G54" s="420"/>
      <c r="H54" s="420"/>
      <c r="I54" s="421"/>
      <c r="J54" s="421"/>
      <c r="K54" s="422"/>
    </row>
    <row r="55" spans="2:11" x14ac:dyDescent="0.2">
      <c r="B55" s="410"/>
      <c r="C55" s="411"/>
      <c r="D55" s="411"/>
      <c r="E55" s="128"/>
      <c r="F55" s="133"/>
      <c r="G55" s="412"/>
      <c r="H55" s="412"/>
      <c r="I55" s="413"/>
      <c r="J55" s="413"/>
      <c r="K55" s="414"/>
    </row>
    <row r="56" spans="2:11" x14ac:dyDescent="0.2">
      <c r="B56" s="410"/>
      <c r="C56" s="411"/>
      <c r="D56" s="411"/>
      <c r="E56" s="128"/>
      <c r="F56" s="133"/>
      <c r="G56" s="412"/>
      <c r="H56" s="412"/>
      <c r="I56" s="413"/>
      <c r="J56" s="413"/>
      <c r="K56" s="414"/>
    </row>
    <row r="57" spans="2:11" ht="13.8" thickBot="1" x14ac:dyDescent="0.25">
      <c r="B57" s="405"/>
      <c r="C57" s="406"/>
      <c r="D57" s="406"/>
      <c r="E57" s="129"/>
      <c r="F57" s="134"/>
      <c r="G57" s="407"/>
      <c r="H57" s="407"/>
      <c r="I57" s="408"/>
      <c r="J57" s="408"/>
      <c r="K57" s="409"/>
    </row>
  </sheetData>
  <mergeCells count="100">
    <mergeCell ref="B5:D5"/>
    <mergeCell ref="G5:H5"/>
    <mergeCell ref="I5:K5"/>
    <mergeCell ref="B6:D6"/>
    <mergeCell ref="G6:H6"/>
    <mergeCell ref="I6:K6"/>
    <mergeCell ref="B7:D7"/>
    <mergeCell ref="G7:H7"/>
    <mergeCell ref="I7:K7"/>
    <mergeCell ref="B8:D8"/>
    <mergeCell ref="G8:H8"/>
    <mergeCell ref="I8:K8"/>
    <mergeCell ref="B9:D9"/>
    <mergeCell ref="G9:H9"/>
    <mergeCell ref="I9:K9"/>
    <mergeCell ref="B11:F11"/>
    <mergeCell ref="B14:D14"/>
    <mergeCell ref="G14:H14"/>
    <mergeCell ref="I14:K14"/>
    <mergeCell ref="B15:D15"/>
    <mergeCell ref="G15:H15"/>
    <mergeCell ref="I15:K15"/>
    <mergeCell ref="B16:D16"/>
    <mergeCell ref="G16:H16"/>
    <mergeCell ref="I16:K16"/>
    <mergeCell ref="B17:D17"/>
    <mergeCell ref="G17:H17"/>
    <mergeCell ref="I17:K17"/>
    <mergeCell ref="B18:D18"/>
    <mergeCell ref="G18:H18"/>
    <mergeCell ref="I18:K18"/>
    <mergeCell ref="B23:D23"/>
    <mergeCell ref="G23:H23"/>
    <mergeCell ref="I23:K23"/>
    <mergeCell ref="B24:D24"/>
    <mergeCell ref="G24:H24"/>
    <mergeCell ref="I24:K24"/>
    <mergeCell ref="B25:D25"/>
    <mergeCell ref="G25:H25"/>
    <mergeCell ref="I25:K25"/>
    <mergeCell ref="B26:D26"/>
    <mergeCell ref="G26:H26"/>
    <mergeCell ref="I26:K26"/>
    <mergeCell ref="B27:D27"/>
    <mergeCell ref="G27:H27"/>
    <mergeCell ref="I27:K27"/>
    <mergeCell ref="B32:D32"/>
    <mergeCell ref="G32:H32"/>
    <mergeCell ref="I32:K32"/>
    <mergeCell ref="B33:D33"/>
    <mergeCell ref="G33:H33"/>
    <mergeCell ref="I33:K33"/>
    <mergeCell ref="B34:D34"/>
    <mergeCell ref="G34:H34"/>
    <mergeCell ref="I34:K34"/>
    <mergeCell ref="B35:D35"/>
    <mergeCell ref="G35:H35"/>
    <mergeCell ref="I35:K35"/>
    <mergeCell ref="B40:D40"/>
    <mergeCell ref="G40:H40"/>
    <mergeCell ref="I40:J40"/>
    <mergeCell ref="B41:D41"/>
    <mergeCell ref="G41:H41"/>
    <mergeCell ref="I41:J41"/>
    <mergeCell ref="B42:D42"/>
    <mergeCell ref="G42:H42"/>
    <mergeCell ref="I42:J42"/>
    <mergeCell ref="B43:D43"/>
    <mergeCell ref="G43:H43"/>
    <mergeCell ref="I43:J43"/>
    <mergeCell ref="B44:D44"/>
    <mergeCell ref="G44:H44"/>
    <mergeCell ref="I44:J44"/>
    <mergeCell ref="B45:D45"/>
    <mergeCell ref="G45:H45"/>
    <mergeCell ref="I45:J45"/>
    <mergeCell ref="B46:D46"/>
    <mergeCell ref="G46:H46"/>
    <mergeCell ref="I46:J46"/>
    <mergeCell ref="B47:D47"/>
    <mergeCell ref="G47:H47"/>
    <mergeCell ref="I47:J47"/>
    <mergeCell ref="B48:D48"/>
    <mergeCell ref="G48:H48"/>
    <mergeCell ref="I48:J48"/>
    <mergeCell ref="B53:D53"/>
    <mergeCell ref="G53:H53"/>
    <mergeCell ref="I53:K53"/>
    <mergeCell ref="B54:D54"/>
    <mergeCell ref="G54:H54"/>
    <mergeCell ref="I54:K54"/>
    <mergeCell ref="B57:D57"/>
    <mergeCell ref="G57:H57"/>
    <mergeCell ref="I57:K57"/>
    <mergeCell ref="B55:D55"/>
    <mergeCell ref="G55:H55"/>
    <mergeCell ref="I55:K55"/>
    <mergeCell ref="B56:D56"/>
    <mergeCell ref="G56:H56"/>
    <mergeCell ref="I56:K56"/>
  </mergeCells>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theme="8" tint="0.39997558519241921"/>
  </sheetPr>
  <dimension ref="B1:N29"/>
  <sheetViews>
    <sheetView showGridLines="0" showZeros="0" tabSelected="1" view="pageBreakPreview" zoomScaleNormal="100" zoomScaleSheetLayoutView="100" workbookViewId="0">
      <selection activeCell="H31" sqref="H31"/>
    </sheetView>
  </sheetViews>
  <sheetFormatPr defaultRowHeight="27" customHeight="1" x14ac:dyDescent="0.15"/>
  <cols>
    <col min="1" max="1" width="3.21875" style="71" customWidth="1"/>
    <col min="2" max="2" width="11" style="71" customWidth="1"/>
    <col min="3" max="3" width="12.21875" style="71" customWidth="1"/>
    <col min="4" max="4" width="11.33203125" style="71" customWidth="1"/>
    <col min="5" max="5" width="24.88671875" style="71" bestFit="1" customWidth="1"/>
    <col min="6" max="6" width="5" style="71" bestFit="1" customWidth="1"/>
    <col min="7" max="7" width="5" style="99" bestFit="1" customWidth="1"/>
    <col min="8" max="8" width="13.77734375" style="100" customWidth="1"/>
    <col min="9" max="9" width="15.109375" style="101" customWidth="1"/>
    <col min="10" max="11" width="9" style="71"/>
    <col min="12" max="12" width="10.44140625" style="71" customWidth="1"/>
    <col min="13" max="13" width="14.21875" style="71" customWidth="1"/>
    <col min="14" max="14" width="11.6640625" style="71" bestFit="1" customWidth="1"/>
    <col min="15" max="256" width="9" style="71"/>
    <col min="257" max="257" width="3.21875" style="71" customWidth="1"/>
    <col min="258" max="258" width="11" style="71" customWidth="1"/>
    <col min="259" max="259" width="13.21875" style="71" customWidth="1"/>
    <col min="260" max="260" width="11.33203125" style="71" customWidth="1"/>
    <col min="261" max="261" width="16.33203125" style="71" customWidth="1"/>
    <col min="262" max="263" width="5" style="71" bestFit="1" customWidth="1"/>
    <col min="264" max="264" width="5.109375" style="71" customWidth="1"/>
    <col min="265" max="265" width="11.6640625" style="71" customWidth="1"/>
    <col min="266" max="266" width="11.44140625" style="71" customWidth="1"/>
    <col min="267" max="512" width="9" style="71"/>
    <col min="513" max="513" width="3.21875" style="71" customWidth="1"/>
    <col min="514" max="514" width="11" style="71" customWidth="1"/>
    <col min="515" max="515" width="13.21875" style="71" customWidth="1"/>
    <col min="516" max="516" width="11.33203125" style="71" customWidth="1"/>
    <col min="517" max="517" width="16.33203125" style="71" customWidth="1"/>
    <col min="518" max="519" width="5" style="71" bestFit="1" customWidth="1"/>
    <col min="520" max="520" width="5.109375" style="71" customWidth="1"/>
    <col min="521" max="521" width="11.6640625" style="71" customWidth="1"/>
    <col min="522" max="522" width="11.44140625" style="71" customWidth="1"/>
    <col min="523" max="768" width="9" style="71"/>
    <col min="769" max="769" width="3.21875" style="71" customWidth="1"/>
    <col min="770" max="770" width="11" style="71" customWidth="1"/>
    <col min="771" max="771" width="13.21875" style="71" customWidth="1"/>
    <col min="772" max="772" width="11.33203125" style="71" customWidth="1"/>
    <col min="773" max="773" width="16.33203125" style="71" customWidth="1"/>
    <col min="774" max="775" width="5" style="71" bestFit="1" customWidth="1"/>
    <col min="776" max="776" width="5.109375" style="71" customWidth="1"/>
    <col min="777" max="777" width="11.6640625" style="71" customWidth="1"/>
    <col min="778" max="778" width="11.44140625" style="71" customWidth="1"/>
    <col min="779" max="1024" width="9" style="71"/>
    <col min="1025" max="1025" width="3.21875" style="71" customWidth="1"/>
    <col min="1026" max="1026" width="11" style="71" customWidth="1"/>
    <col min="1027" max="1027" width="13.21875" style="71" customWidth="1"/>
    <col min="1028" max="1028" width="11.33203125" style="71" customWidth="1"/>
    <col min="1029" max="1029" width="16.33203125" style="71" customWidth="1"/>
    <col min="1030" max="1031" width="5" style="71" bestFit="1" customWidth="1"/>
    <col min="1032" max="1032" width="5.109375" style="71" customWidth="1"/>
    <col min="1033" max="1033" width="11.6640625" style="71" customWidth="1"/>
    <col min="1034" max="1034" width="11.44140625" style="71" customWidth="1"/>
    <col min="1035" max="1280" width="9" style="71"/>
    <col min="1281" max="1281" width="3.21875" style="71" customWidth="1"/>
    <col min="1282" max="1282" width="11" style="71" customWidth="1"/>
    <col min="1283" max="1283" width="13.21875" style="71" customWidth="1"/>
    <col min="1284" max="1284" width="11.33203125" style="71" customWidth="1"/>
    <col min="1285" max="1285" width="16.33203125" style="71" customWidth="1"/>
    <col min="1286" max="1287" width="5" style="71" bestFit="1" customWidth="1"/>
    <col min="1288" max="1288" width="5.109375" style="71" customWidth="1"/>
    <col min="1289" max="1289" width="11.6640625" style="71" customWidth="1"/>
    <col min="1290" max="1290" width="11.44140625" style="71" customWidth="1"/>
    <col min="1291" max="1536" width="9" style="71"/>
    <col min="1537" max="1537" width="3.21875" style="71" customWidth="1"/>
    <col min="1538" max="1538" width="11" style="71" customWidth="1"/>
    <col min="1539" max="1539" width="13.21875" style="71" customWidth="1"/>
    <col min="1540" max="1540" width="11.33203125" style="71" customWidth="1"/>
    <col min="1541" max="1541" width="16.33203125" style="71" customWidth="1"/>
    <col min="1542" max="1543" width="5" style="71" bestFit="1" customWidth="1"/>
    <col min="1544" max="1544" width="5.109375" style="71" customWidth="1"/>
    <col min="1545" max="1545" width="11.6640625" style="71" customWidth="1"/>
    <col min="1546" max="1546" width="11.44140625" style="71" customWidth="1"/>
    <col min="1547" max="1792" width="9" style="71"/>
    <col min="1793" max="1793" width="3.21875" style="71" customWidth="1"/>
    <col min="1794" max="1794" width="11" style="71" customWidth="1"/>
    <col min="1795" max="1795" width="13.21875" style="71" customWidth="1"/>
    <col min="1796" max="1796" width="11.33203125" style="71" customWidth="1"/>
    <col min="1797" max="1797" width="16.33203125" style="71" customWidth="1"/>
    <col min="1798" max="1799" width="5" style="71" bestFit="1" customWidth="1"/>
    <col min="1800" max="1800" width="5.109375" style="71" customWidth="1"/>
    <col min="1801" max="1801" width="11.6640625" style="71" customWidth="1"/>
    <col min="1802" max="1802" width="11.44140625" style="71" customWidth="1"/>
    <col min="1803" max="2048" width="9" style="71"/>
    <col min="2049" max="2049" width="3.21875" style="71" customWidth="1"/>
    <col min="2050" max="2050" width="11" style="71" customWidth="1"/>
    <col min="2051" max="2051" width="13.21875" style="71" customWidth="1"/>
    <col min="2052" max="2052" width="11.33203125" style="71" customWidth="1"/>
    <col min="2053" max="2053" width="16.33203125" style="71" customWidth="1"/>
    <col min="2054" max="2055" width="5" style="71" bestFit="1" customWidth="1"/>
    <col min="2056" max="2056" width="5.109375" style="71" customWidth="1"/>
    <col min="2057" max="2057" width="11.6640625" style="71" customWidth="1"/>
    <col min="2058" max="2058" width="11.44140625" style="71" customWidth="1"/>
    <col min="2059" max="2304" width="9" style="71"/>
    <col min="2305" max="2305" width="3.21875" style="71" customWidth="1"/>
    <col min="2306" max="2306" width="11" style="71" customWidth="1"/>
    <col min="2307" max="2307" width="13.21875" style="71" customWidth="1"/>
    <col min="2308" max="2308" width="11.33203125" style="71" customWidth="1"/>
    <col min="2309" max="2309" width="16.33203125" style="71" customWidth="1"/>
    <col min="2310" max="2311" width="5" style="71" bestFit="1" customWidth="1"/>
    <col min="2312" max="2312" width="5.109375" style="71" customWidth="1"/>
    <col min="2313" max="2313" width="11.6640625" style="71" customWidth="1"/>
    <col min="2314" max="2314" width="11.44140625" style="71" customWidth="1"/>
    <col min="2315" max="2560" width="9" style="71"/>
    <col min="2561" max="2561" width="3.21875" style="71" customWidth="1"/>
    <col min="2562" max="2562" width="11" style="71" customWidth="1"/>
    <col min="2563" max="2563" width="13.21875" style="71" customWidth="1"/>
    <col min="2564" max="2564" width="11.33203125" style="71" customWidth="1"/>
    <col min="2565" max="2565" width="16.33203125" style="71" customWidth="1"/>
    <col min="2566" max="2567" width="5" style="71" bestFit="1" customWidth="1"/>
    <col min="2568" max="2568" width="5.109375" style="71" customWidth="1"/>
    <col min="2569" max="2569" width="11.6640625" style="71" customWidth="1"/>
    <col min="2570" max="2570" width="11.44140625" style="71" customWidth="1"/>
    <col min="2571" max="2816" width="9" style="71"/>
    <col min="2817" max="2817" width="3.21875" style="71" customWidth="1"/>
    <col min="2818" max="2818" width="11" style="71" customWidth="1"/>
    <col min="2819" max="2819" width="13.21875" style="71" customWidth="1"/>
    <col min="2820" max="2820" width="11.33203125" style="71" customWidth="1"/>
    <col min="2821" max="2821" width="16.33203125" style="71" customWidth="1"/>
    <col min="2822" max="2823" width="5" style="71" bestFit="1" customWidth="1"/>
    <col min="2824" max="2824" width="5.109375" style="71" customWidth="1"/>
    <col min="2825" max="2825" width="11.6640625" style="71" customWidth="1"/>
    <col min="2826" max="2826" width="11.44140625" style="71" customWidth="1"/>
    <col min="2827" max="3072" width="9" style="71"/>
    <col min="3073" max="3073" width="3.21875" style="71" customWidth="1"/>
    <col min="3074" max="3074" width="11" style="71" customWidth="1"/>
    <col min="3075" max="3075" width="13.21875" style="71" customWidth="1"/>
    <col min="3076" max="3076" width="11.33203125" style="71" customWidth="1"/>
    <col min="3077" max="3077" width="16.33203125" style="71" customWidth="1"/>
    <col min="3078" max="3079" width="5" style="71" bestFit="1" customWidth="1"/>
    <col min="3080" max="3080" width="5.109375" style="71" customWidth="1"/>
    <col min="3081" max="3081" width="11.6640625" style="71" customWidth="1"/>
    <col min="3082" max="3082" width="11.44140625" style="71" customWidth="1"/>
    <col min="3083" max="3328" width="9" style="71"/>
    <col min="3329" max="3329" width="3.21875" style="71" customWidth="1"/>
    <col min="3330" max="3330" width="11" style="71" customWidth="1"/>
    <col min="3331" max="3331" width="13.21875" style="71" customWidth="1"/>
    <col min="3332" max="3332" width="11.33203125" style="71" customWidth="1"/>
    <col min="3333" max="3333" width="16.33203125" style="71" customWidth="1"/>
    <col min="3334" max="3335" width="5" style="71" bestFit="1" customWidth="1"/>
    <col min="3336" max="3336" width="5.109375" style="71" customWidth="1"/>
    <col min="3337" max="3337" width="11.6640625" style="71" customWidth="1"/>
    <col min="3338" max="3338" width="11.44140625" style="71" customWidth="1"/>
    <col min="3339" max="3584" width="9" style="71"/>
    <col min="3585" max="3585" width="3.21875" style="71" customWidth="1"/>
    <col min="3586" max="3586" width="11" style="71" customWidth="1"/>
    <col min="3587" max="3587" width="13.21875" style="71" customWidth="1"/>
    <col min="3588" max="3588" width="11.33203125" style="71" customWidth="1"/>
    <col min="3589" max="3589" width="16.33203125" style="71" customWidth="1"/>
    <col min="3590" max="3591" width="5" style="71" bestFit="1" customWidth="1"/>
    <col min="3592" max="3592" width="5.109375" style="71" customWidth="1"/>
    <col min="3593" max="3593" width="11.6640625" style="71" customWidth="1"/>
    <col min="3594" max="3594" width="11.44140625" style="71" customWidth="1"/>
    <col min="3595" max="3840" width="9" style="71"/>
    <col min="3841" max="3841" width="3.21875" style="71" customWidth="1"/>
    <col min="3842" max="3842" width="11" style="71" customWidth="1"/>
    <col min="3843" max="3843" width="13.21875" style="71" customWidth="1"/>
    <col min="3844" max="3844" width="11.33203125" style="71" customWidth="1"/>
    <col min="3845" max="3845" width="16.33203125" style="71" customWidth="1"/>
    <col min="3846" max="3847" width="5" style="71" bestFit="1" customWidth="1"/>
    <col min="3848" max="3848" width="5.109375" style="71" customWidth="1"/>
    <col min="3849" max="3849" width="11.6640625" style="71" customWidth="1"/>
    <col min="3850" max="3850" width="11.44140625" style="71" customWidth="1"/>
    <col min="3851" max="4096" width="9" style="71"/>
    <col min="4097" max="4097" width="3.21875" style="71" customWidth="1"/>
    <col min="4098" max="4098" width="11" style="71" customWidth="1"/>
    <col min="4099" max="4099" width="13.21875" style="71" customWidth="1"/>
    <col min="4100" max="4100" width="11.33203125" style="71" customWidth="1"/>
    <col min="4101" max="4101" width="16.33203125" style="71" customWidth="1"/>
    <col min="4102" max="4103" width="5" style="71" bestFit="1" customWidth="1"/>
    <col min="4104" max="4104" width="5.109375" style="71" customWidth="1"/>
    <col min="4105" max="4105" width="11.6640625" style="71" customWidth="1"/>
    <col min="4106" max="4106" width="11.44140625" style="71" customWidth="1"/>
    <col min="4107" max="4352" width="9" style="71"/>
    <col min="4353" max="4353" width="3.21875" style="71" customWidth="1"/>
    <col min="4354" max="4354" width="11" style="71" customWidth="1"/>
    <col min="4355" max="4355" width="13.21875" style="71" customWidth="1"/>
    <col min="4356" max="4356" width="11.33203125" style="71" customWidth="1"/>
    <col min="4357" max="4357" width="16.33203125" style="71" customWidth="1"/>
    <col min="4358" max="4359" width="5" style="71" bestFit="1" customWidth="1"/>
    <col min="4360" max="4360" width="5.109375" style="71" customWidth="1"/>
    <col min="4361" max="4361" width="11.6640625" style="71" customWidth="1"/>
    <col min="4362" max="4362" width="11.44140625" style="71" customWidth="1"/>
    <col min="4363" max="4608" width="9" style="71"/>
    <col min="4609" max="4609" width="3.21875" style="71" customWidth="1"/>
    <col min="4610" max="4610" width="11" style="71" customWidth="1"/>
    <col min="4611" max="4611" width="13.21875" style="71" customWidth="1"/>
    <col min="4612" max="4612" width="11.33203125" style="71" customWidth="1"/>
    <col min="4613" max="4613" width="16.33203125" style="71" customWidth="1"/>
    <col min="4614" max="4615" width="5" style="71" bestFit="1" customWidth="1"/>
    <col min="4616" max="4616" width="5.109375" style="71" customWidth="1"/>
    <col min="4617" max="4617" width="11.6640625" style="71" customWidth="1"/>
    <col min="4618" max="4618" width="11.44140625" style="71" customWidth="1"/>
    <col min="4619" max="4864" width="9" style="71"/>
    <col min="4865" max="4865" width="3.21875" style="71" customWidth="1"/>
    <col min="4866" max="4866" width="11" style="71" customWidth="1"/>
    <col min="4867" max="4867" width="13.21875" style="71" customWidth="1"/>
    <col min="4868" max="4868" width="11.33203125" style="71" customWidth="1"/>
    <col min="4869" max="4869" width="16.33203125" style="71" customWidth="1"/>
    <col min="4870" max="4871" width="5" style="71" bestFit="1" customWidth="1"/>
    <col min="4872" max="4872" width="5.109375" style="71" customWidth="1"/>
    <col min="4873" max="4873" width="11.6640625" style="71" customWidth="1"/>
    <col min="4874" max="4874" width="11.44140625" style="71" customWidth="1"/>
    <col min="4875" max="5120" width="9" style="71"/>
    <col min="5121" max="5121" width="3.21875" style="71" customWidth="1"/>
    <col min="5122" max="5122" width="11" style="71" customWidth="1"/>
    <col min="5123" max="5123" width="13.21875" style="71" customWidth="1"/>
    <col min="5124" max="5124" width="11.33203125" style="71" customWidth="1"/>
    <col min="5125" max="5125" width="16.33203125" style="71" customWidth="1"/>
    <col min="5126" max="5127" width="5" style="71" bestFit="1" customWidth="1"/>
    <col min="5128" max="5128" width="5.109375" style="71" customWidth="1"/>
    <col min="5129" max="5129" width="11.6640625" style="71" customWidth="1"/>
    <col min="5130" max="5130" width="11.44140625" style="71" customWidth="1"/>
    <col min="5131" max="5376" width="9" style="71"/>
    <col min="5377" max="5377" width="3.21875" style="71" customWidth="1"/>
    <col min="5378" max="5378" width="11" style="71" customWidth="1"/>
    <col min="5379" max="5379" width="13.21875" style="71" customWidth="1"/>
    <col min="5380" max="5380" width="11.33203125" style="71" customWidth="1"/>
    <col min="5381" max="5381" width="16.33203125" style="71" customWidth="1"/>
    <col min="5382" max="5383" width="5" style="71" bestFit="1" customWidth="1"/>
    <col min="5384" max="5384" width="5.109375" style="71" customWidth="1"/>
    <col min="5385" max="5385" width="11.6640625" style="71" customWidth="1"/>
    <col min="5386" max="5386" width="11.44140625" style="71" customWidth="1"/>
    <col min="5387" max="5632" width="9" style="71"/>
    <col min="5633" max="5633" width="3.21875" style="71" customWidth="1"/>
    <col min="5634" max="5634" width="11" style="71" customWidth="1"/>
    <col min="5635" max="5635" width="13.21875" style="71" customWidth="1"/>
    <col min="5636" max="5636" width="11.33203125" style="71" customWidth="1"/>
    <col min="5637" max="5637" width="16.33203125" style="71" customWidth="1"/>
    <col min="5638" max="5639" width="5" style="71" bestFit="1" customWidth="1"/>
    <col min="5640" max="5640" width="5.109375" style="71" customWidth="1"/>
    <col min="5641" max="5641" width="11.6640625" style="71" customWidth="1"/>
    <col min="5642" max="5642" width="11.44140625" style="71" customWidth="1"/>
    <col min="5643" max="5888" width="9" style="71"/>
    <col min="5889" max="5889" width="3.21875" style="71" customWidth="1"/>
    <col min="5890" max="5890" width="11" style="71" customWidth="1"/>
    <col min="5891" max="5891" width="13.21875" style="71" customWidth="1"/>
    <col min="5892" max="5892" width="11.33203125" style="71" customWidth="1"/>
    <col min="5893" max="5893" width="16.33203125" style="71" customWidth="1"/>
    <col min="5894" max="5895" width="5" style="71" bestFit="1" customWidth="1"/>
    <col min="5896" max="5896" width="5.109375" style="71" customWidth="1"/>
    <col min="5897" max="5897" width="11.6640625" style="71" customWidth="1"/>
    <col min="5898" max="5898" width="11.44140625" style="71" customWidth="1"/>
    <col min="5899" max="6144" width="9" style="71"/>
    <col min="6145" max="6145" width="3.21875" style="71" customWidth="1"/>
    <col min="6146" max="6146" width="11" style="71" customWidth="1"/>
    <col min="6147" max="6147" width="13.21875" style="71" customWidth="1"/>
    <col min="6148" max="6148" width="11.33203125" style="71" customWidth="1"/>
    <col min="6149" max="6149" width="16.33203125" style="71" customWidth="1"/>
    <col min="6150" max="6151" width="5" style="71" bestFit="1" customWidth="1"/>
    <col min="6152" max="6152" width="5.109375" style="71" customWidth="1"/>
    <col min="6153" max="6153" width="11.6640625" style="71" customWidth="1"/>
    <col min="6154" max="6154" width="11.44140625" style="71" customWidth="1"/>
    <col min="6155" max="6400" width="9" style="71"/>
    <col min="6401" max="6401" width="3.21875" style="71" customWidth="1"/>
    <col min="6402" max="6402" width="11" style="71" customWidth="1"/>
    <col min="6403" max="6403" width="13.21875" style="71" customWidth="1"/>
    <col min="6404" max="6404" width="11.33203125" style="71" customWidth="1"/>
    <col min="6405" max="6405" width="16.33203125" style="71" customWidth="1"/>
    <col min="6406" max="6407" width="5" style="71" bestFit="1" customWidth="1"/>
    <col min="6408" max="6408" width="5.109375" style="71" customWidth="1"/>
    <col min="6409" max="6409" width="11.6640625" style="71" customWidth="1"/>
    <col min="6410" max="6410" width="11.44140625" style="71" customWidth="1"/>
    <col min="6411" max="6656" width="9" style="71"/>
    <col min="6657" max="6657" width="3.21875" style="71" customWidth="1"/>
    <col min="6658" max="6658" width="11" style="71" customWidth="1"/>
    <col min="6659" max="6659" width="13.21875" style="71" customWidth="1"/>
    <col min="6660" max="6660" width="11.33203125" style="71" customWidth="1"/>
    <col min="6661" max="6661" width="16.33203125" style="71" customWidth="1"/>
    <col min="6662" max="6663" width="5" style="71" bestFit="1" customWidth="1"/>
    <col min="6664" max="6664" width="5.109375" style="71" customWidth="1"/>
    <col min="6665" max="6665" width="11.6640625" style="71" customWidth="1"/>
    <col min="6666" max="6666" width="11.44140625" style="71" customWidth="1"/>
    <col min="6667" max="6912" width="9" style="71"/>
    <col min="6913" max="6913" width="3.21875" style="71" customWidth="1"/>
    <col min="6914" max="6914" width="11" style="71" customWidth="1"/>
    <col min="6915" max="6915" width="13.21875" style="71" customWidth="1"/>
    <col min="6916" max="6916" width="11.33203125" style="71" customWidth="1"/>
    <col min="6917" max="6917" width="16.33203125" style="71" customWidth="1"/>
    <col min="6918" max="6919" width="5" style="71" bestFit="1" customWidth="1"/>
    <col min="6920" max="6920" width="5.109375" style="71" customWidth="1"/>
    <col min="6921" max="6921" width="11.6640625" style="71" customWidth="1"/>
    <col min="6922" max="6922" width="11.44140625" style="71" customWidth="1"/>
    <col min="6923" max="7168" width="9" style="71"/>
    <col min="7169" max="7169" width="3.21875" style="71" customWidth="1"/>
    <col min="7170" max="7170" width="11" style="71" customWidth="1"/>
    <col min="7171" max="7171" width="13.21875" style="71" customWidth="1"/>
    <col min="7172" max="7172" width="11.33203125" style="71" customWidth="1"/>
    <col min="7173" max="7173" width="16.33203125" style="71" customWidth="1"/>
    <col min="7174" max="7175" width="5" style="71" bestFit="1" customWidth="1"/>
    <col min="7176" max="7176" width="5.109375" style="71" customWidth="1"/>
    <col min="7177" max="7177" width="11.6640625" style="71" customWidth="1"/>
    <col min="7178" max="7178" width="11.44140625" style="71" customWidth="1"/>
    <col min="7179" max="7424" width="9" style="71"/>
    <col min="7425" max="7425" width="3.21875" style="71" customWidth="1"/>
    <col min="7426" max="7426" width="11" style="71" customWidth="1"/>
    <col min="7427" max="7427" width="13.21875" style="71" customWidth="1"/>
    <col min="7428" max="7428" width="11.33203125" style="71" customWidth="1"/>
    <col min="7429" max="7429" width="16.33203125" style="71" customWidth="1"/>
    <col min="7430" max="7431" width="5" style="71" bestFit="1" customWidth="1"/>
    <col min="7432" max="7432" width="5.109375" style="71" customWidth="1"/>
    <col min="7433" max="7433" width="11.6640625" style="71" customWidth="1"/>
    <col min="7434" max="7434" width="11.44140625" style="71" customWidth="1"/>
    <col min="7435" max="7680" width="9" style="71"/>
    <col min="7681" max="7681" width="3.21875" style="71" customWidth="1"/>
    <col min="7682" max="7682" width="11" style="71" customWidth="1"/>
    <col min="7683" max="7683" width="13.21875" style="71" customWidth="1"/>
    <col min="7684" max="7684" width="11.33203125" style="71" customWidth="1"/>
    <col min="7685" max="7685" width="16.33203125" style="71" customWidth="1"/>
    <col min="7686" max="7687" width="5" style="71" bestFit="1" customWidth="1"/>
    <col min="7688" max="7688" width="5.109375" style="71" customWidth="1"/>
    <col min="7689" max="7689" width="11.6640625" style="71" customWidth="1"/>
    <col min="7690" max="7690" width="11.44140625" style="71" customWidth="1"/>
    <col min="7691" max="7936" width="9" style="71"/>
    <col min="7937" max="7937" width="3.21875" style="71" customWidth="1"/>
    <col min="7938" max="7938" width="11" style="71" customWidth="1"/>
    <col min="7939" max="7939" width="13.21875" style="71" customWidth="1"/>
    <col min="7940" max="7940" width="11.33203125" style="71" customWidth="1"/>
    <col min="7941" max="7941" width="16.33203125" style="71" customWidth="1"/>
    <col min="7942" max="7943" width="5" style="71" bestFit="1" customWidth="1"/>
    <col min="7944" max="7944" width="5.109375" style="71" customWidth="1"/>
    <col min="7945" max="7945" width="11.6640625" style="71" customWidth="1"/>
    <col min="7946" max="7946" width="11.44140625" style="71" customWidth="1"/>
    <col min="7947" max="8192" width="9" style="71"/>
    <col min="8193" max="8193" width="3.21875" style="71" customWidth="1"/>
    <col min="8194" max="8194" width="11" style="71" customWidth="1"/>
    <col min="8195" max="8195" width="13.21875" style="71" customWidth="1"/>
    <col min="8196" max="8196" width="11.33203125" style="71" customWidth="1"/>
    <col min="8197" max="8197" width="16.33203125" style="71" customWidth="1"/>
    <col min="8198" max="8199" width="5" style="71" bestFit="1" customWidth="1"/>
    <col min="8200" max="8200" width="5.109375" style="71" customWidth="1"/>
    <col min="8201" max="8201" width="11.6640625" style="71" customWidth="1"/>
    <col min="8202" max="8202" width="11.44140625" style="71" customWidth="1"/>
    <col min="8203" max="8448" width="9" style="71"/>
    <col min="8449" max="8449" width="3.21875" style="71" customWidth="1"/>
    <col min="8450" max="8450" width="11" style="71" customWidth="1"/>
    <col min="8451" max="8451" width="13.21875" style="71" customWidth="1"/>
    <col min="8452" max="8452" width="11.33203125" style="71" customWidth="1"/>
    <col min="8453" max="8453" width="16.33203125" style="71" customWidth="1"/>
    <col min="8454" max="8455" width="5" style="71" bestFit="1" customWidth="1"/>
    <col min="8456" max="8456" width="5.109375" style="71" customWidth="1"/>
    <col min="8457" max="8457" width="11.6640625" style="71" customWidth="1"/>
    <col min="8458" max="8458" width="11.44140625" style="71" customWidth="1"/>
    <col min="8459" max="8704" width="9" style="71"/>
    <col min="8705" max="8705" width="3.21875" style="71" customWidth="1"/>
    <col min="8706" max="8706" width="11" style="71" customWidth="1"/>
    <col min="8707" max="8707" width="13.21875" style="71" customWidth="1"/>
    <col min="8708" max="8708" width="11.33203125" style="71" customWidth="1"/>
    <col min="8709" max="8709" width="16.33203125" style="71" customWidth="1"/>
    <col min="8710" max="8711" width="5" style="71" bestFit="1" customWidth="1"/>
    <col min="8712" max="8712" width="5.109375" style="71" customWidth="1"/>
    <col min="8713" max="8713" width="11.6640625" style="71" customWidth="1"/>
    <col min="8714" max="8714" width="11.44140625" style="71" customWidth="1"/>
    <col min="8715" max="8960" width="9" style="71"/>
    <col min="8961" max="8961" width="3.21875" style="71" customWidth="1"/>
    <col min="8962" max="8962" width="11" style="71" customWidth="1"/>
    <col min="8963" max="8963" width="13.21875" style="71" customWidth="1"/>
    <col min="8964" max="8964" width="11.33203125" style="71" customWidth="1"/>
    <col min="8965" max="8965" width="16.33203125" style="71" customWidth="1"/>
    <col min="8966" max="8967" width="5" style="71" bestFit="1" customWidth="1"/>
    <col min="8968" max="8968" width="5.109375" style="71" customWidth="1"/>
    <col min="8969" max="8969" width="11.6640625" style="71" customWidth="1"/>
    <col min="8970" max="8970" width="11.44140625" style="71" customWidth="1"/>
    <col min="8971" max="9216" width="9" style="71"/>
    <col min="9217" max="9217" width="3.21875" style="71" customWidth="1"/>
    <col min="9218" max="9218" width="11" style="71" customWidth="1"/>
    <col min="9219" max="9219" width="13.21875" style="71" customWidth="1"/>
    <col min="9220" max="9220" width="11.33203125" style="71" customWidth="1"/>
    <col min="9221" max="9221" width="16.33203125" style="71" customWidth="1"/>
    <col min="9222" max="9223" width="5" style="71" bestFit="1" customWidth="1"/>
    <col min="9224" max="9224" width="5.109375" style="71" customWidth="1"/>
    <col min="9225" max="9225" width="11.6640625" style="71" customWidth="1"/>
    <col min="9226" max="9226" width="11.44140625" style="71" customWidth="1"/>
    <col min="9227" max="9472" width="9" style="71"/>
    <col min="9473" max="9473" width="3.21875" style="71" customWidth="1"/>
    <col min="9474" max="9474" width="11" style="71" customWidth="1"/>
    <col min="9475" max="9475" width="13.21875" style="71" customWidth="1"/>
    <col min="9476" max="9476" width="11.33203125" style="71" customWidth="1"/>
    <col min="9477" max="9477" width="16.33203125" style="71" customWidth="1"/>
    <col min="9478" max="9479" width="5" style="71" bestFit="1" customWidth="1"/>
    <col min="9480" max="9480" width="5.109375" style="71" customWidth="1"/>
    <col min="9481" max="9481" width="11.6640625" style="71" customWidth="1"/>
    <col min="9482" max="9482" width="11.44140625" style="71" customWidth="1"/>
    <col min="9483" max="9728" width="9" style="71"/>
    <col min="9729" max="9729" width="3.21875" style="71" customWidth="1"/>
    <col min="9730" max="9730" width="11" style="71" customWidth="1"/>
    <col min="9731" max="9731" width="13.21875" style="71" customWidth="1"/>
    <col min="9732" max="9732" width="11.33203125" style="71" customWidth="1"/>
    <col min="9733" max="9733" width="16.33203125" style="71" customWidth="1"/>
    <col min="9734" max="9735" width="5" style="71" bestFit="1" customWidth="1"/>
    <col min="9736" max="9736" width="5.109375" style="71" customWidth="1"/>
    <col min="9737" max="9737" width="11.6640625" style="71" customWidth="1"/>
    <col min="9738" max="9738" width="11.44140625" style="71" customWidth="1"/>
    <col min="9739" max="9984" width="9" style="71"/>
    <col min="9985" max="9985" width="3.21875" style="71" customWidth="1"/>
    <col min="9986" max="9986" width="11" style="71" customWidth="1"/>
    <col min="9987" max="9987" width="13.21875" style="71" customWidth="1"/>
    <col min="9988" max="9988" width="11.33203125" style="71" customWidth="1"/>
    <col min="9989" max="9989" width="16.33203125" style="71" customWidth="1"/>
    <col min="9990" max="9991" width="5" style="71" bestFit="1" customWidth="1"/>
    <col min="9992" max="9992" width="5.109375" style="71" customWidth="1"/>
    <col min="9993" max="9993" width="11.6640625" style="71" customWidth="1"/>
    <col min="9994" max="9994" width="11.44140625" style="71" customWidth="1"/>
    <col min="9995" max="10240" width="9" style="71"/>
    <col min="10241" max="10241" width="3.21875" style="71" customWidth="1"/>
    <col min="10242" max="10242" width="11" style="71" customWidth="1"/>
    <col min="10243" max="10243" width="13.21875" style="71" customWidth="1"/>
    <col min="10244" max="10244" width="11.33203125" style="71" customWidth="1"/>
    <col min="10245" max="10245" width="16.33203125" style="71" customWidth="1"/>
    <col min="10246" max="10247" width="5" style="71" bestFit="1" customWidth="1"/>
    <col min="10248" max="10248" width="5.109375" style="71" customWidth="1"/>
    <col min="10249" max="10249" width="11.6640625" style="71" customWidth="1"/>
    <col min="10250" max="10250" width="11.44140625" style="71" customWidth="1"/>
    <col min="10251" max="10496" width="9" style="71"/>
    <col min="10497" max="10497" width="3.21875" style="71" customWidth="1"/>
    <col min="10498" max="10498" width="11" style="71" customWidth="1"/>
    <col min="10499" max="10499" width="13.21875" style="71" customWidth="1"/>
    <col min="10500" max="10500" width="11.33203125" style="71" customWidth="1"/>
    <col min="10501" max="10501" width="16.33203125" style="71" customWidth="1"/>
    <col min="10502" max="10503" width="5" style="71" bestFit="1" customWidth="1"/>
    <col min="10504" max="10504" width="5.109375" style="71" customWidth="1"/>
    <col min="10505" max="10505" width="11.6640625" style="71" customWidth="1"/>
    <col min="10506" max="10506" width="11.44140625" style="71" customWidth="1"/>
    <col min="10507" max="10752" width="9" style="71"/>
    <col min="10753" max="10753" width="3.21875" style="71" customWidth="1"/>
    <col min="10754" max="10754" width="11" style="71" customWidth="1"/>
    <col min="10755" max="10755" width="13.21875" style="71" customWidth="1"/>
    <col min="10756" max="10756" width="11.33203125" style="71" customWidth="1"/>
    <col min="10757" max="10757" width="16.33203125" style="71" customWidth="1"/>
    <col min="10758" max="10759" width="5" style="71" bestFit="1" customWidth="1"/>
    <col min="10760" max="10760" width="5.109375" style="71" customWidth="1"/>
    <col min="10761" max="10761" width="11.6640625" style="71" customWidth="1"/>
    <col min="10762" max="10762" width="11.44140625" style="71" customWidth="1"/>
    <col min="10763" max="11008" width="9" style="71"/>
    <col min="11009" max="11009" width="3.21875" style="71" customWidth="1"/>
    <col min="11010" max="11010" width="11" style="71" customWidth="1"/>
    <col min="11011" max="11011" width="13.21875" style="71" customWidth="1"/>
    <col min="11012" max="11012" width="11.33203125" style="71" customWidth="1"/>
    <col min="11013" max="11013" width="16.33203125" style="71" customWidth="1"/>
    <col min="11014" max="11015" width="5" style="71" bestFit="1" customWidth="1"/>
    <col min="11016" max="11016" width="5.109375" style="71" customWidth="1"/>
    <col min="11017" max="11017" width="11.6640625" style="71" customWidth="1"/>
    <col min="11018" max="11018" width="11.44140625" style="71" customWidth="1"/>
    <col min="11019" max="11264" width="9" style="71"/>
    <col min="11265" max="11265" width="3.21875" style="71" customWidth="1"/>
    <col min="11266" max="11266" width="11" style="71" customWidth="1"/>
    <col min="11267" max="11267" width="13.21875" style="71" customWidth="1"/>
    <col min="11268" max="11268" width="11.33203125" style="71" customWidth="1"/>
    <col min="11269" max="11269" width="16.33203125" style="71" customWidth="1"/>
    <col min="11270" max="11271" width="5" style="71" bestFit="1" customWidth="1"/>
    <col min="11272" max="11272" width="5.109375" style="71" customWidth="1"/>
    <col min="11273" max="11273" width="11.6640625" style="71" customWidth="1"/>
    <col min="11274" max="11274" width="11.44140625" style="71" customWidth="1"/>
    <col min="11275" max="11520" width="9" style="71"/>
    <col min="11521" max="11521" width="3.21875" style="71" customWidth="1"/>
    <col min="11522" max="11522" width="11" style="71" customWidth="1"/>
    <col min="11523" max="11523" width="13.21875" style="71" customWidth="1"/>
    <col min="11524" max="11524" width="11.33203125" style="71" customWidth="1"/>
    <col min="11525" max="11525" width="16.33203125" style="71" customWidth="1"/>
    <col min="11526" max="11527" width="5" style="71" bestFit="1" customWidth="1"/>
    <col min="11528" max="11528" width="5.109375" style="71" customWidth="1"/>
    <col min="11529" max="11529" width="11.6640625" style="71" customWidth="1"/>
    <col min="11530" max="11530" width="11.44140625" style="71" customWidth="1"/>
    <col min="11531" max="11776" width="9" style="71"/>
    <col min="11777" max="11777" width="3.21875" style="71" customWidth="1"/>
    <col min="11778" max="11778" width="11" style="71" customWidth="1"/>
    <col min="11779" max="11779" width="13.21875" style="71" customWidth="1"/>
    <col min="11780" max="11780" width="11.33203125" style="71" customWidth="1"/>
    <col min="11781" max="11781" width="16.33203125" style="71" customWidth="1"/>
    <col min="11782" max="11783" width="5" style="71" bestFit="1" customWidth="1"/>
    <col min="11784" max="11784" width="5.109375" style="71" customWidth="1"/>
    <col min="11785" max="11785" width="11.6640625" style="71" customWidth="1"/>
    <col min="11786" max="11786" width="11.44140625" style="71" customWidth="1"/>
    <col min="11787" max="12032" width="9" style="71"/>
    <col min="12033" max="12033" width="3.21875" style="71" customWidth="1"/>
    <col min="12034" max="12034" width="11" style="71" customWidth="1"/>
    <col min="12035" max="12035" width="13.21875" style="71" customWidth="1"/>
    <col min="12036" max="12036" width="11.33203125" style="71" customWidth="1"/>
    <col min="12037" max="12037" width="16.33203125" style="71" customWidth="1"/>
    <col min="12038" max="12039" width="5" style="71" bestFit="1" customWidth="1"/>
    <col min="12040" max="12040" width="5.109375" style="71" customWidth="1"/>
    <col min="12041" max="12041" width="11.6640625" style="71" customWidth="1"/>
    <col min="12042" max="12042" width="11.44140625" style="71" customWidth="1"/>
    <col min="12043" max="12288" width="9" style="71"/>
    <col min="12289" max="12289" width="3.21875" style="71" customWidth="1"/>
    <col min="12290" max="12290" width="11" style="71" customWidth="1"/>
    <col min="12291" max="12291" width="13.21875" style="71" customWidth="1"/>
    <col min="12292" max="12292" width="11.33203125" style="71" customWidth="1"/>
    <col min="12293" max="12293" width="16.33203125" style="71" customWidth="1"/>
    <col min="12294" max="12295" width="5" style="71" bestFit="1" customWidth="1"/>
    <col min="12296" max="12296" width="5.109375" style="71" customWidth="1"/>
    <col min="12297" max="12297" width="11.6640625" style="71" customWidth="1"/>
    <col min="12298" max="12298" width="11.44140625" style="71" customWidth="1"/>
    <col min="12299" max="12544" width="9" style="71"/>
    <col min="12545" max="12545" width="3.21875" style="71" customWidth="1"/>
    <col min="12546" max="12546" width="11" style="71" customWidth="1"/>
    <col min="12547" max="12547" width="13.21875" style="71" customWidth="1"/>
    <col min="12548" max="12548" width="11.33203125" style="71" customWidth="1"/>
    <col min="12549" max="12549" width="16.33203125" style="71" customWidth="1"/>
    <col min="12550" max="12551" width="5" style="71" bestFit="1" customWidth="1"/>
    <col min="12552" max="12552" width="5.109375" style="71" customWidth="1"/>
    <col min="12553" max="12553" width="11.6640625" style="71" customWidth="1"/>
    <col min="12554" max="12554" width="11.44140625" style="71" customWidth="1"/>
    <col min="12555" max="12800" width="9" style="71"/>
    <col min="12801" max="12801" width="3.21875" style="71" customWidth="1"/>
    <col min="12802" max="12802" width="11" style="71" customWidth="1"/>
    <col min="12803" max="12803" width="13.21875" style="71" customWidth="1"/>
    <col min="12804" max="12804" width="11.33203125" style="71" customWidth="1"/>
    <col min="12805" max="12805" width="16.33203125" style="71" customWidth="1"/>
    <col min="12806" max="12807" width="5" style="71" bestFit="1" customWidth="1"/>
    <col min="12808" max="12808" width="5.109375" style="71" customWidth="1"/>
    <col min="12809" max="12809" width="11.6640625" style="71" customWidth="1"/>
    <col min="12810" max="12810" width="11.44140625" style="71" customWidth="1"/>
    <col min="12811" max="13056" width="9" style="71"/>
    <col min="13057" max="13057" width="3.21875" style="71" customWidth="1"/>
    <col min="13058" max="13058" width="11" style="71" customWidth="1"/>
    <col min="13059" max="13059" width="13.21875" style="71" customWidth="1"/>
    <col min="13060" max="13060" width="11.33203125" style="71" customWidth="1"/>
    <col min="13061" max="13061" width="16.33203125" style="71" customWidth="1"/>
    <col min="13062" max="13063" width="5" style="71" bestFit="1" customWidth="1"/>
    <col min="13064" max="13064" width="5.109375" style="71" customWidth="1"/>
    <col min="13065" max="13065" width="11.6640625" style="71" customWidth="1"/>
    <col min="13066" max="13066" width="11.44140625" style="71" customWidth="1"/>
    <col min="13067" max="13312" width="9" style="71"/>
    <col min="13313" max="13313" width="3.21875" style="71" customWidth="1"/>
    <col min="13314" max="13314" width="11" style="71" customWidth="1"/>
    <col min="13315" max="13315" width="13.21875" style="71" customWidth="1"/>
    <col min="13316" max="13316" width="11.33203125" style="71" customWidth="1"/>
    <col min="13317" max="13317" width="16.33203125" style="71" customWidth="1"/>
    <col min="13318" max="13319" width="5" style="71" bestFit="1" customWidth="1"/>
    <col min="13320" max="13320" width="5.109375" style="71" customWidth="1"/>
    <col min="13321" max="13321" width="11.6640625" style="71" customWidth="1"/>
    <col min="13322" max="13322" width="11.44140625" style="71" customWidth="1"/>
    <col min="13323" max="13568" width="9" style="71"/>
    <col min="13569" max="13569" width="3.21875" style="71" customWidth="1"/>
    <col min="13570" max="13570" width="11" style="71" customWidth="1"/>
    <col min="13571" max="13571" width="13.21875" style="71" customWidth="1"/>
    <col min="13572" max="13572" width="11.33203125" style="71" customWidth="1"/>
    <col min="13573" max="13573" width="16.33203125" style="71" customWidth="1"/>
    <col min="13574" max="13575" width="5" style="71" bestFit="1" customWidth="1"/>
    <col min="13576" max="13576" width="5.109375" style="71" customWidth="1"/>
    <col min="13577" max="13577" width="11.6640625" style="71" customWidth="1"/>
    <col min="13578" max="13578" width="11.44140625" style="71" customWidth="1"/>
    <col min="13579" max="13824" width="9" style="71"/>
    <col min="13825" max="13825" width="3.21875" style="71" customWidth="1"/>
    <col min="13826" max="13826" width="11" style="71" customWidth="1"/>
    <col min="13827" max="13827" width="13.21875" style="71" customWidth="1"/>
    <col min="13828" max="13828" width="11.33203125" style="71" customWidth="1"/>
    <col min="13829" max="13829" width="16.33203125" style="71" customWidth="1"/>
    <col min="13830" max="13831" width="5" style="71" bestFit="1" customWidth="1"/>
    <col min="13832" max="13832" width="5.109375" style="71" customWidth="1"/>
    <col min="13833" max="13833" width="11.6640625" style="71" customWidth="1"/>
    <col min="13834" max="13834" width="11.44140625" style="71" customWidth="1"/>
    <col min="13835" max="14080" width="9" style="71"/>
    <col min="14081" max="14081" width="3.21875" style="71" customWidth="1"/>
    <col min="14082" max="14082" width="11" style="71" customWidth="1"/>
    <col min="14083" max="14083" width="13.21875" style="71" customWidth="1"/>
    <col min="14084" max="14084" width="11.33203125" style="71" customWidth="1"/>
    <col min="14085" max="14085" width="16.33203125" style="71" customWidth="1"/>
    <col min="14086" max="14087" width="5" style="71" bestFit="1" customWidth="1"/>
    <col min="14088" max="14088" width="5.109375" style="71" customWidth="1"/>
    <col min="14089" max="14089" width="11.6640625" style="71" customWidth="1"/>
    <col min="14090" max="14090" width="11.44140625" style="71" customWidth="1"/>
    <col min="14091" max="14336" width="9" style="71"/>
    <col min="14337" max="14337" width="3.21875" style="71" customWidth="1"/>
    <col min="14338" max="14338" width="11" style="71" customWidth="1"/>
    <col min="14339" max="14339" width="13.21875" style="71" customWidth="1"/>
    <col min="14340" max="14340" width="11.33203125" style="71" customWidth="1"/>
    <col min="14341" max="14341" width="16.33203125" style="71" customWidth="1"/>
    <col min="14342" max="14343" width="5" style="71" bestFit="1" customWidth="1"/>
    <col min="14344" max="14344" width="5.109375" style="71" customWidth="1"/>
    <col min="14345" max="14345" width="11.6640625" style="71" customWidth="1"/>
    <col min="14346" max="14346" width="11.44140625" style="71" customWidth="1"/>
    <col min="14347" max="14592" width="9" style="71"/>
    <col min="14593" max="14593" width="3.21875" style="71" customWidth="1"/>
    <col min="14594" max="14594" width="11" style="71" customWidth="1"/>
    <col min="14595" max="14595" width="13.21875" style="71" customWidth="1"/>
    <col min="14596" max="14596" width="11.33203125" style="71" customWidth="1"/>
    <col min="14597" max="14597" width="16.33203125" style="71" customWidth="1"/>
    <col min="14598" max="14599" width="5" style="71" bestFit="1" customWidth="1"/>
    <col min="14600" max="14600" width="5.109375" style="71" customWidth="1"/>
    <col min="14601" max="14601" width="11.6640625" style="71" customWidth="1"/>
    <col min="14602" max="14602" width="11.44140625" style="71" customWidth="1"/>
    <col min="14603" max="14848" width="9" style="71"/>
    <col min="14849" max="14849" width="3.21875" style="71" customWidth="1"/>
    <col min="14850" max="14850" width="11" style="71" customWidth="1"/>
    <col min="14851" max="14851" width="13.21875" style="71" customWidth="1"/>
    <col min="14852" max="14852" width="11.33203125" style="71" customWidth="1"/>
    <col min="14853" max="14853" width="16.33203125" style="71" customWidth="1"/>
    <col min="14854" max="14855" width="5" style="71" bestFit="1" customWidth="1"/>
    <col min="14856" max="14856" width="5.109375" style="71" customWidth="1"/>
    <col min="14857" max="14857" width="11.6640625" style="71" customWidth="1"/>
    <col min="14858" max="14858" width="11.44140625" style="71" customWidth="1"/>
    <col min="14859" max="15104" width="9" style="71"/>
    <col min="15105" max="15105" width="3.21875" style="71" customWidth="1"/>
    <col min="15106" max="15106" width="11" style="71" customWidth="1"/>
    <col min="15107" max="15107" width="13.21875" style="71" customWidth="1"/>
    <col min="15108" max="15108" width="11.33203125" style="71" customWidth="1"/>
    <col min="15109" max="15109" width="16.33203125" style="71" customWidth="1"/>
    <col min="15110" max="15111" width="5" style="71" bestFit="1" customWidth="1"/>
    <col min="15112" max="15112" width="5.109375" style="71" customWidth="1"/>
    <col min="15113" max="15113" width="11.6640625" style="71" customWidth="1"/>
    <col min="15114" max="15114" width="11.44140625" style="71" customWidth="1"/>
    <col min="15115" max="15360" width="9" style="71"/>
    <col min="15361" max="15361" width="3.21875" style="71" customWidth="1"/>
    <col min="15362" max="15362" width="11" style="71" customWidth="1"/>
    <col min="15363" max="15363" width="13.21875" style="71" customWidth="1"/>
    <col min="15364" max="15364" width="11.33203125" style="71" customWidth="1"/>
    <col min="15365" max="15365" width="16.33203125" style="71" customWidth="1"/>
    <col min="15366" max="15367" width="5" style="71" bestFit="1" customWidth="1"/>
    <col min="15368" max="15368" width="5.109375" style="71" customWidth="1"/>
    <col min="15369" max="15369" width="11.6640625" style="71" customWidth="1"/>
    <col min="15370" max="15370" width="11.44140625" style="71" customWidth="1"/>
    <col min="15371" max="15616" width="9" style="71"/>
    <col min="15617" max="15617" width="3.21875" style="71" customWidth="1"/>
    <col min="15618" max="15618" width="11" style="71" customWidth="1"/>
    <col min="15619" max="15619" width="13.21875" style="71" customWidth="1"/>
    <col min="15620" max="15620" width="11.33203125" style="71" customWidth="1"/>
    <col min="15621" max="15621" width="16.33203125" style="71" customWidth="1"/>
    <col min="15622" max="15623" width="5" style="71" bestFit="1" customWidth="1"/>
    <col min="15624" max="15624" width="5.109375" style="71" customWidth="1"/>
    <col min="15625" max="15625" width="11.6640625" style="71" customWidth="1"/>
    <col min="15626" max="15626" width="11.44140625" style="71" customWidth="1"/>
    <col min="15627" max="15872" width="9" style="71"/>
    <col min="15873" max="15873" width="3.21875" style="71" customWidth="1"/>
    <col min="15874" max="15874" width="11" style="71" customWidth="1"/>
    <col min="15875" max="15875" width="13.21875" style="71" customWidth="1"/>
    <col min="15876" max="15876" width="11.33203125" style="71" customWidth="1"/>
    <col min="15877" max="15877" width="16.33203125" style="71" customWidth="1"/>
    <col min="15878" max="15879" width="5" style="71" bestFit="1" customWidth="1"/>
    <col min="15880" max="15880" width="5.109375" style="71" customWidth="1"/>
    <col min="15881" max="15881" width="11.6640625" style="71" customWidth="1"/>
    <col min="15882" max="15882" width="11.44140625" style="71" customWidth="1"/>
    <col min="15883" max="16128" width="9" style="71"/>
    <col min="16129" max="16129" width="3.21875" style="71" customWidth="1"/>
    <col min="16130" max="16130" width="11" style="71" customWidth="1"/>
    <col min="16131" max="16131" width="13.21875" style="71" customWidth="1"/>
    <col min="16132" max="16132" width="11.33203125" style="71" customWidth="1"/>
    <col min="16133" max="16133" width="16.33203125" style="71" customWidth="1"/>
    <col min="16134" max="16135" width="5" style="71" bestFit="1" customWidth="1"/>
    <col min="16136" max="16136" width="5.109375" style="71" customWidth="1"/>
    <col min="16137" max="16137" width="11.6640625" style="71" customWidth="1"/>
    <col min="16138" max="16138" width="11.44140625" style="71" customWidth="1"/>
    <col min="16139" max="16383" width="9" style="71"/>
    <col min="16384" max="16384" width="9" style="71" customWidth="1"/>
  </cols>
  <sheetData>
    <row r="1" spans="2:14" ht="27" customHeight="1" thickBot="1" x14ac:dyDescent="0.2"/>
    <row r="2" spans="2:14" ht="27" customHeight="1" x14ac:dyDescent="0.15">
      <c r="B2" s="436" t="s">
        <v>437</v>
      </c>
      <c r="C2" s="437"/>
      <c r="D2" s="437"/>
      <c r="E2" s="437"/>
      <c r="F2" s="437"/>
      <c r="G2" s="437"/>
      <c r="H2" s="437"/>
      <c r="I2" s="438"/>
    </row>
    <row r="3" spans="2:14" ht="27" customHeight="1" x14ac:dyDescent="0.15">
      <c r="B3" s="73" t="s">
        <v>167</v>
      </c>
      <c r="C3" s="75" t="s">
        <v>168</v>
      </c>
      <c r="D3" s="75" t="s">
        <v>169</v>
      </c>
      <c r="E3" s="75" t="s">
        <v>170</v>
      </c>
      <c r="F3" s="75" t="s">
        <v>157</v>
      </c>
      <c r="G3" s="75" t="s">
        <v>158</v>
      </c>
      <c r="H3" s="142" t="s">
        <v>171</v>
      </c>
      <c r="I3" s="86" t="s">
        <v>161</v>
      </c>
    </row>
    <row r="4" spans="2:14" ht="27" customHeight="1" x14ac:dyDescent="0.15">
      <c r="B4" s="93" t="s">
        <v>172</v>
      </c>
      <c r="C4" s="273"/>
      <c r="D4" s="87"/>
      <c r="E4" s="87"/>
      <c r="F4" s="87"/>
      <c r="G4" s="75"/>
      <c r="H4" s="91"/>
      <c r="I4" s="143"/>
    </row>
    <row r="5" spans="2:14" ht="27" customHeight="1" x14ac:dyDescent="0.15">
      <c r="B5" s="93"/>
      <c r="C5" s="273"/>
      <c r="D5" s="87" t="s">
        <v>355</v>
      </c>
      <c r="E5" s="87"/>
      <c r="F5" s="87"/>
      <c r="G5" s="75"/>
      <c r="H5" s="91"/>
      <c r="I5" s="143"/>
    </row>
    <row r="6" spans="2:14" ht="27" customHeight="1" x14ac:dyDescent="0.15">
      <c r="B6" s="93"/>
      <c r="C6" s="273"/>
      <c r="D6" s="87"/>
      <c r="E6" s="87" t="s">
        <v>356</v>
      </c>
      <c r="F6" s="75" t="s">
        <v>174</v>
      </c>
      <c r="G6" s="75">
        <v>1</v>
      </c>
      <c r="H6" s="91"/>
      <c r="I6" s="143"/>
      <c r="K6" s="166"/>
      <c r="L6" s="166"/>
    </row>
    <row r="7" spans="2:14" ht="27" customHeight="1" x14ac:dyDescent="0.15">
      <c r="B7" s="93"/>
      <c r="C7" s="87"/>
      <c r="D7" s="87"/>
      <c r="E7" s="87" t="s">
        <v>357</v>
      </c>
      <c r="F7" s="75" t="s">
        <v>174</v>
      </c>
      <c r="G7" s="75">
        <v>1</v>
      </c>
      <c r="H7" s="91"/>
      <c r="I7" s="143"/>
      <c r="K7" s="166"/>
      <c r="L7" s="166"/>
    </row>
    <row r="8" spans="2:14" ht="27" customHeight="1" x14ac:dyDescent="0.15">
      <c r="B8" s="93"/>
      <c r="C8" s="87"/>
      <c r="D8" s="87"/>
      <c r="E8" s="75" t="s">
        <v>177</v>
      </c>
      <c r="F8" s="75"/>
      <c r="G8" s="75"/>
      <c r="H8" s="124"/>
      <c r="I8" s="143"/>
      <c r="K8" s="166"/>
      <c r="L8" s="166"/>
    </row>
    <row r="9" spans="2:14" ht="27" customHeight="1" x14ac:dyDescent="0.15">
      <c r="B9" s="93"/>
      <c r="C9" s="87"/>
      <c r="D9" s="87" t="s">
        <v>173</v>
      </c>
      <c r="E9" s="87"/>
      <c r="F9" s="87"/>
      <c r="G9" s="75"/>
      <c r="H9" s="91"/>
      <c r="I9" s="143"/>
      <c r="K9" s="166"/>
      <c r="L9" s="166"/>
    </row>
    <row r="10" spans="2:14" ht="27" customHeight="1" x14ac:dyDescent="0.15">
      <c r="B10" s="93"/>
      <c r="C10" s="87"/>
      <c r="D10" s="87"/>
      <c r="E10" s="87" t="s">
        <v>438</v>
      </c>
      <c r="F10" s="75" t="s">
        <v>174</v>
      </c>
      <c r="G10" s="75">
        <v>1</v>
      </c>
      <c r="H10" s="124"/>
      <c r="I10" s="143"/>
      <c r="K10" s="166"/>
      <c r="L10" s="166"/>
      <c r="M10" s="99"/>
      <c r="N10" s="99"/>
    </row>
    <row r="11" spans="2:14" ht="27" customHeight="1" x14ac:dyDescent="0.15">
      <c r="B11" s="93"/>
      <c r="C11" s="87"/>
      <c r="D11" s="87"/>
      <c r="E11" s="87" t="s">
        <v>439</v>
      </c>
      <c r="F11" s="75" t="s">
        <v>174</v>
      </c>
      <c r="G11" s="75">
        <v>1</v>
      </c>
      <c r="H11" s="124"/>
      <c r="I11" s="143"/>
      <c r="K11" s="166"/>
      <c r="L11" s="166"/>
      <c r="M11" s="99"/>
      <c r="N11" s="99"/>
    </row>
    <row r="12" spans="2:14" ht="27" customHeight="1" x14ac:dyDescent="0.15">
      <c r="B12" s="93"/>
      <c r="C12" s="87"/>
      <c r="D12" s="87"/>
      <c r="E12" s="87" t="s">
        <v>175</v>
      </c>
      <c r="F12" s="75" t="s">
        <v>174</v>
      </c>
      <c r="G12" s="75">
        <v>1</v>
      </c>
      <c r="H12" s="124"/>
      <c r="I12" s="143"/>
      <c r="K12" s="166"/>
      <c r="L12" s="166"/>
      <c r="M12" s="168"/>
      <c r="N12" s="167"/>
    </row>
    <row r="13" spans="2:14" ht="27" customHeight="1" x14ac:dyDescent="0.15">
      <c r="B13" s="93"/>
      <c r="C13" s="87"/>
      <c r="D13" s="87"/>
      <c r="E13" s="87" t="s">
        <v>176</v>
      </c>
      <c r="F13" s="75" t="s">
        <v>174</v>
      </c>
      <c r="G13" s="75">
        <v>1</v>
      </c>
      <c r="H13" s="124"/>
      <c r="I13" s="143"/>
      <c r="K13" s="166"/>
      <c r="L13" s="166"/>
    </row>
    <row r="14" spans="2:14" ht="27" customHeight="1" x14ac:dyDescent="0.15">
      <c r="B14" s="93"/>
      <c r="C14" s="87"/>
      <c r="D14" s="87"/>
      <c r="E14" s="75" t="s">
        <v>177</v>
      </c>
      <c r="F14" s="75"/>
      <c r="G14" s="75"/>
      <c r="H14" s="124"/>
      <c r="I14" s="143"/>
      <c r="K14" s="166"/>
      <c r="L14" s="166"/>
    </row>
    <row r="15" spans="2:14" ht="27" customHeight="1" x14ac:dyDescent="0.15">
      <c r="B15" s="93"/>
      <c r="C15" s="87"/>
      <c r="D15" s="87"/>
      <c r="E15" s="155" t="s">
        <v>403</v>
      </c>
      <c r="F15" s="75"/>
      <c r="G15" s="75"/>
      <c r="H15" s="145"/>
      <c r="I15" s="143"/>
    </row>
    <row r="16" spans="2:14" ht="27" customHeight="1" x14ac:dyDescent="0.15">
      <c r="B16" s="93"/>
      <c r="C16" s="87"/>
      <c r="D16" s="87" t="s">
        <v>178</v>
      </c>
      <c r="E16" s="87" t="s">
        <v>179</v>
      </c>
      <c r="F16" s="75" t="s">
        <v>174</v>
      </c>
      <c r="G16" s="75">
        <v>1</v>
      </c>
      <c r="H16" s="124"/>
      <c r="I16" s="81"/>
    </row>
    <row r="17" spans="2:9" ht="27" customHeight="1" x14ac:dyDescent="0.15">
      <c r="B17" s="93"/>
      <c r="C17" s="87"/>
      <c r="D17" s="87"/>
      <c r="E17" s="87" t="s">
        <v>180</v>
      </c>
      <c r="F17" s="75" t="s">
        <v>174</v>
      </c>
      <c r="G17" s="75">
        <v>1</v>
      </c>
      <c r="H17" s="124"/>
      <c r="I17" s="143"/>
    </row>
    <row r="18" spans="2:9" ht="27" customHeight="1" x14ac:dyDescent="0.15">
      <c r="B18" s="93"/>
      <c r="C18" s="87"/>
      <c r="D18" s="87"/>
      <c r="E18" s="75" t="s">
        <v>177</v>
      </c>
      <c r="F18" s="75"/>
      <c r="G18" s="75"/>
      <c r="H18" s="124"/>
      <c r="I18" s="143"/>
    </row>
    <row r="19" spans="2:9" ht="27" customHeight="1" x14ac:dyDescent="0.15">
      <c r="B19" s="93"/>
      <c r="C19" s="87"/>
      <c r="D19" s="87" t="s">
        <v>181</v>
      </c>
      <c r="E19" s="87" t="s">
        <v>404</v>
      </c>
      <c r="F19" s="75" t="s">
        <v>174</v>
      </c>
      <c r="G19" s="75">
        <v>1</v>
      </c>
      <c r="H19" s="124"/>
      <c r="I19" s="81"/>
    </row>
    <row r="20" spans="2:9" ht="27" customHeight="1" x14ac:dyDescent="0.15">
      <c r="B20" s="93"/>
      <c r="C20" s="87"/>
      <c r="D20" s="87"/>
      <c r="E20" s="87" t="s">
        <v>405</v>
      </c>
      <c r="F20" s="75" t="s">
        <v>174</v>
      </c>
      <c r="G20" s="75">
        <v>1</v>
      </c>
      <c r="H20" s="124"/>
      <c r="I20" s="81"/>
    </row>
    <row r="21" spans="2:9" ht="27" customHeight="1" x14ac:dyDescent="0.15">
      <c r="B21" s="93"/>
      <c r="C21" s="87"/>
      <c r="D21" s="87"/>
      <c r="E21" s="164" t="s">
        <v>406</v>
      </c>
      <c r="F21" s="75" t="s">
        <v>174</v>
      </c>
      <c r="G21" s="75">
        <v>1</v>
      </c>
      <c r="H21" s="124"/>
      <c r="I21" s="81"/>
    </row>
    <row r="22" spans="2:9" ht="27" customHeight="1" x14ac:dyDescent="0.15">
      <c r="B22" s="93"/>
      <c r="C22" s="87"/>
      <c r="D22" s="87"/>
      <c r="E22" s="165" t="s">
        <v>177</v>
      </c>
      <c r="F22" s="75" t="s">
        <v>174</v>
      </c>
      <c r="G22" s="75">
        <v>1</v>
      </c>
      <c r="H22" s="124"/>
      <c r="I22" s="81"/>
    </row>
    <row r="23" spans="2:9" ht="27" customHeight="1" x14ac:dyDescent="0.15">
      <c r="B23" s="93"/>
      <c r="C23" s="87"/>
      <c r="D23" s="87" t="s">
        <v>182</v>
      </c>
      <c r="E23" s="87"/>
      <c r="F23" s="75" t="s">
        <v>174</v>
      </c>
      <c r="G23" s="75">
        <v>1</v>
      </c>
      <c r="H23" s="124"/>
      <c r="I23" s="81"/>
    </row>
    <row r="24" spans="2:9" ht="27" customHeight="1" x14ac:dyDescent="0.15">
      <c r="B24" s="93"/>
      <c r="C24" s="87"/>
      <c r="D24" s="87"/>
      <c r="E24" s="87"/>
      <c r="F24" s="75"/>
      <c r="G24" s="75"/>
      <c r="H24" s="124"/>
      <c r="I24" s="81"/>
    </row>
    <row r="25" spans="2:9" ht="27" customHeight="1" x14ac:dyDescent="0.15">
      <c r="B25" s="93"/>
      <c r="C25" s="87" t="s">
        <v>183</v>
      </c>
      <c r="D25" s="87"/>
      <c r="E25" s="87"/>
      <c r="F25" s="75" t="s">
        <v>174</v>
      </c>
      <c r="G25" s="75">
        <v>1</v>
      </c>
      <c r="H25" s="124">
        <f>H15+H18+H22+H23</f>
        <v>0</v>
      </c>
      <c r="I25" s="81"/>
    </row>
    <row r="26" spans="2:9" ht="27" customHeight="1" x14ac:dyDescent="0.15">
      <c r="B26" s="93"/>
      <c r="C26" s="87"/>
      <c r="D26" s="87" t="s">
        <v>184</v>
      </c>
      <c r="E26" s="87"/>
      <c r="F26" s="75" t="s">
        <v>174</v>
      </c>
      <c r="G26" s="75">
        <v>1</v>
      </c>
      <c r="H26" s="124"/>
      <c r="I26" s="146"/>
    </row>
    <row r="27" spans="2:9" ht="27" customHeight="1" x14ac:dyDescent="0.15">
      <c r="B27" s="93"/>
      <c r="C27" s="87"/>
      <c r="D27" s="87"/>
      <c r="E27" s="87"/>
      <c r="F27" s="75"/>
      <c r="G27" s="75"/>
      <c r="H27" s="124"/>
      <c r="I27" s="280"/>
    </row>
    <row r="28" spans="2:9" ht="27" customHeight="1" x14ac:dyDescent="0.15">
      <c r="B28" s="93"/>
      <c r="C28" s="87" t="s">
        <v>185</v>
      </c>
      <c r="D28" s="87"/>
      <c r="E28" s="87"/>
      <c r="F28" s="75" t="s">
        <v>174</v>
      </c>
      <c r="G28" s="75">
        <v>1</v>
      </c>
      <c r="H28" s="124">
        <f>+H26+H25</f>
        <v>0</v>
      </c>
      <c r="I28" s="81" t="s">
        <v>436</v>
      </c>
    </row>
    <row r="29" spans="2:9" ht="27" customHeight="1" x14ac:dyDescent="0.15">
      <c r="B29" s="277"/>
      <c r="C29" s="275" t="s">
        <v>186</v>
      </c>
      <c r="D29" s="276"/>
      <c r="E29" s="276"/>
      <c r="F29" s="274" t="s">
        <v>174</v>
      </c>
      <c r="G29" s="274">
        <v>1</v>
      </c>
      <c r="H29" s="278">
        <f>H28*0.1</f>
        <v>0</v>
      </c>
      <c r="I29" s="279" t="str">
        <f>"消費税等の税率＝" &amp; 10 &amp; "％"</f>
        <v>消費税等の税率＝10％</v>
      </c>
    </row>
  </sheetData>
  <mergeCells count="1">
    <mergeCell ref="B2:I2"/>
  </mergeCells>
  <phoneticPr fontId="3"/>
  <printOptions horizontalCentered="1"/>
  <pageMargins left="0.19685039370078741" right="0.19685039370078741" top="0.70866141732283472" bottom="0.35433070866141736" header="0.19685039370078741" footer="0.19685039370078741"/>
  <pageSetup paperSize="9" orientation="portrait" r:id="rId1"/>
  <headerFooter alignWithMargins="0">
    <oddHeader xml:space="preserve">&amp;R&amp;"ＭＳ 明朝,太字"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theme="5" tint="0.39997558519241921"/>
  </sheetPr>
  <dimension ref="B2:W101"/>
  <sheetViews>
    <sheetView view="pageBreakPreview" zoomScale="107" zoomScaleNormal="100" zoomScaleSheetLayoutView="107" workbookViewId="0">
      <selection activeCell="G72" sqref="G72"/>
    </sheetView>
  </sheetViews>
  <sheetFormatPr defaultColWidth="9" defaultRowHeight="16.95" customHeight="1" x14ac:dyDescent="0.2"/>
  <cols>
    <col min="1" max="8" width="9" style="40"/>
    <col min="9" max="9" width="11.6640625" style="40" bestFit="1" customWidth="1"/>
    <col min="10" max="18" width="9" style="40"/>
    <col min="19" max="19" width="22" style="40" customWidth="1"/>
    <col min="20" max="16384" width="9" style="40"/>
  </cols>
  <sheetData>
    <row r="2" spans="2:11" ht="16.95" customHeight="1" thickBot="1" x14ac:dyDescent="0.25">
      <c r="B2" s="302" t="s">
        <v>408</v>
      </c>
      <c r="C2" s="302"/>
      <c r="D2" s="302"/>
      <c r="E2" s="302"/>
      <c r="F2" s="302"/>
    </row>
    <row r="3" spans="2:11" ht="16.95" customHeight="1" x14ac:dyDescent="0.2">
      <c r="B3" s="524" t="s">
        <v>351</v>
      </c>
      <c r="C3" s="525"/>
      <c r="D3" s="525"/>
      <c r="E3" s="503" t="s">
        <v>352</v>
      </c>
      <c r="F3" s="504"/>
    </row>
    <row r="4" spans="2:11" ht="16.95" customHeight="1" x14ac:dyDescent="0.2">
      <c r="B4" s="517" t="s">
        <v>421</v>
      </c>
      <c r="C4" s="518"/>
      <c r="D4" s="519"/>
    </row>
    <row r="5" spans="2:11" ht="16.95" customHeight="1" x14ac:dyDescent="0.2">
      <c r="B5" s="520" t="e">
        <f>#REF!</f>
        <v>#REF!</v>
      </c>
      <c r="C5" s="521"/>
      <c r="D5" s="521"/>
    </row>
    <row r="6" spans="2:11" ht="16.95" customHeight="1" x14ac:dyDescent="0.2">
      <c r="B6" s="520" t="e">
        <f>#REF!</f>
        <v>#REF!</v>
      </c>
      <c r="C6" s="521"/>
      <c r="D6" s="521"/>
      <c r="H6" s="172"/>
      <c r="I6" s="172"/>
    </row>
    <row r="7" spans="2:11" ht="16.95" customHeight="1" x14ac:dyDescent="0.2">
      <c r="B7" s="520" t="s">
        <v>422</v>
      </c>
      <c r="C7" s="521"/>
      <c r="D7" s="521"/>
      <c r="H7" s="172"/>
      <c r="I7" s="172"/>
    </row>
    <row r="8" spans="2:11" ht="16.95" customHeight="1" thickBot="1" x14ac:dyDescent="0.25">
      <c r="B8" s="505" t="s">
        <v>353</v>
      </c>
      <c r="C8" s="506"/>
      <c r="D8" s="506"/>
      <c r="E8" s="507" t="e">
        <f>ROUNDDOWN(SUM(#REF!),0)</f>
        <v>#REF!</v>
      </c>
      <c r="F8" s="508"/>
    </row>
    <row r="9" spans="2:11" ht="16.95" customHeight="1" thickBot="1" x14ac:dyDescent="0.25">
      <c r="B9" s="162"/>
      <c r="C9" s="162"/>
      <c r="D9" s="162"/>
      <c r="E9" s="162"/>
      <c r="F9" s="162"/>
    </row>
    <row r="10" spans="2:11" s="163" customFormat="1" ht="16.95" customHeight="1" thickBot="1" x14ac:dyDescent="0.25">
      <c r="B10" s="509" t="s">
        <v>103</v>
      </c>
      <c r="C10" s="510"/>
      <c r="D10" s="502" t="s">
        <v>349</v>
      </c>
      <c r="E10" s="502"/>
      <c r="F10" s="522" t="s">
        <v>346</v>
      </c>
      <c r="G10" s="522"/>
      <c r="H10" s="511" t="s">
        <v>347</v>
      </c>
      <c r="I10" s="511"/>
      <c r="J10" s="511" t="s">
        <v>348</v>
      </c>
      <c r="K10" s="512"/>
    </row>
    <row r="11" spans="2:11" ht="16.95" customHeight="1" x14ac:dyDescent="0.2">
      <c r="B11" s="492" t="s">
        <v>350</v>
      </c>
      <c r="C11" s="493"/>
      <c r="D11" s="489" t="e">
        <f>E8</f>
        <v>#REF!</v>
      </c>
      <c r="E11" s="489"/>
      <c r="F11" s="493" t="s">
        <v>341</v>
      </c>
      <c r="G11" s="493"/>
      <c r="H11" s="513">
        <v>10</v>
      </c>
      <c r="I11" s="513"/>
      <c r="J11" s="498" t="e">
        <f>$D$11*H11%</f>
        <v>#REF!</v>
      </c>
      <c r="K11" s="499"/>
    </row>
    <row r="12" spans="2:11" ht="16.95" customHeight="1" x14ac:dyDescent="0.2">
      <c r="B12" s="494"/>
      <c r="C12" s="495"/>
      <c r="D12" s="490"/>
      <c r="E12" s="490"/>
      <c r="F12" s="495" t="s">
        <v>342</v>
      </c>
      <c r="G12" s="495"/>
      <c r="H12" s="514">
        <v>10</v>
      </c>
      <c r="I12" s="514"/>
      <c r="J12" s="500" t="e">
        <f t="shared" ref="J12:J15" si="0">$D$11*H12%</f>
        <v>#REF!</v>
      </c>
      <c r="K12" s="501"/>
    </row>
    <row r="13" spans="2:11" ht="16.95" customHeight="1" x14ac:dyDescent="0.2">
      <c r="B13" s="494"/>
      <c r="C13" s="495"/>
      <c r="D13" s="490"/>
      <c r="E13" s="490"/>
      <c r="F13" s="495" t="s">
        <v>343</v>
      </c>
      <c r="G13" s="495"/>
      <c r="H13" s="514">
        <v>20</v>
      </c>
      <c r="I13" s="514"/>
      <c r="J13" s="500" t="e">
        <f t="shared" si="0"/>
        <v>#REF!</v>
      </c>
      <c r="K13" s="501"/>
    </row>
    <row r="14" spans="2:11" ht="16.95" customHeight="1" x14ac:dyDescent="0.2">
      <c r="B14" s="494"/>
      <c r="C14" s="495"/>
      <c r="D14" s="490"/>
      <c r="E14" s="490"/>
      <c r="F14" s="495" t="s">
        <v>344</v>
      </c>
      <c r="G14" s="495"/>
      <c r="H14" s="514">
        <v>35</v>
      </c>
      <c r="I14" s="514"/>
      <c r="J14" s="500" t="e">
        <f t="shared" si="0"/>
        <v>#REF!</v>
      </c>
      <c r="K14" s="501"/>
    </row>
    <row r="15" spans="2:11" ht="16.95" customHeight="1" x14ac:dyDescent="0.2">
      <c r="B15" s="494"/>
      <c r="C15" s="495"/>
      <c r="D15" s="490"/>
      <c r="E15" s="490"/>
      <c r="F15" s="495" t="s">
        <v>345</v>
      </c>
      <c r="G15" s="495"/>
      <c r="H15" s="514">
        <v>25</v>
      </c>
      <c r="I15" s="514"/>
      <c r="J15" s="500" t="e">
        <f t="shared" si="0"/>
        <v>#REF!</v>
      </c>
      <c r="K15" s="501"/>
    </row>
    <row r="16" spans="2:11" ht="16.95" customHeight="1" thickBot="1" x14ac:dyDescent="0.25">
      <c r="B16" s="496"/>
      <c r="C16" s="497"/>
      <c r="D16" s="491"/>
      <c r="E16" s="491"/>
      <c r="F16" s="528" t="s">
        <v>340</v>
      </c>
      <c r="G16" s="528"/>
      <c r="H16" s="529">
        <f>SUM(H11:I15)</f>
        <v>100</v>
      </c>
      <c r="I16" s="529"/>
      <c r="J16" s="526" t="e">
        <f>SUM(J11:K15)</f>
        <v>#REF!</v>
      </c>
      <c r="K16" s="527"/>
    </row>
    <row r="17" spans="2:11" ht="16.95" customHeight="1" x14ac:dyDescent="0.2">
      <c r="B17" s="162"/>
      <c r="C17" s="162"/>
      <c r="D17" s="162"/>
      <c r="E17" s="162"/>
      <c r="F17" s="162"/>
    </row>
    <row r="18" spans="2:11" ht="16.95" customHeight="1" x14ac:dyDescent="0.2">
      <c r="B18" s="162"/>
      <c r="C18" s="162"/>
      <c r="D18" s="162"/>
      <c r="E18" s="162"/>
      <c r="F18" s="162"/>
    </row>
    <row r="19" spans="2:11" ht="16.95" customHeight="1" x14ac:dyDescent="0.2">
      <c r="B19" s="40" t="s">
        <v>407</v>
      </c>
      <c r="H19" s="126" t="s">
        <v>412</v>
      </c>
    </row>
    <row r="20" spans="2:11" ht="16.95" customHeight="1" x14ac:dyDescent="0.2">
      <c r="B20" s="40" t="s">
        <v>277</v>
      </c>
    </row>
    <row r="21" spans="2:11" ht="16.95" customHeight="1" thickBot="1" x14ac:dyDescent="0.25"/>
    <row r="22" spans="2:11" ht="16.95" customHeight="1" thickBot="1" x14ac:dyDescent="0.25">
      <c r="B22" s="415" t="s">
        <v>212</v>
      </c>
      <c r="C22" s="416"/>
      <c r="D22" s="416"/>
      <c r="E22" s="125" t="s">
        <v>214</v>
      </c>
      <c r="F22" s="125" t="s">
        <v>213</v>
      </c>
      <c r="G22" s="416" t="s">
        <v>215</v>
      </c>
      <c r="H22" s="416"/>
      <c r="I22" s="416" t="s">
        <v>216</v>
      </c>
      <c r="J22" s="416"/>
      <c r="K22" s="417"/>
    </row>
    <row r="23" spans="2:11" ht="16.95" customHeight="1" thickTop="1" x14ac:dyDescent="0.2">
      <c r="B23" s="477"/>
      <c r="C23" s="421"/>
      <c r="D23" s="421"/>
      <c r="E23" s="171"/>
      <c r="F23" s="173"/>
      <c r="G23" s="482"/>
      <c r="H23" s="482"/>
      <c r="I23" s="421" t="s">
        <v>413</v>
      </c>
      <c r="J23" s="421"/>
      <c r="K23" s="422"/>
    </row>
    <row r="24" spans="2:11" ht="16.95" customHeight="1" x14ac:dyDescent="0.2">
      <c r="B24" s="468"/>
      <c r="C24" s="413"/>
      <c r="D24" s="413"/>
      <c r="E24" s="138"/>
      <c r="F24" s="174"/>
      <c r="G24" s="523"/>
      <c r="H24" s="523"/>
      <c r="I24" s="413"/>
      <c r="J24" s="413"/>
      <c r="K24" s="414"/>
    </row>
    <row r="25" spans="2:11" ht="16.95" customHeight="1" x14ac:dyDescent="0.2">
      <c r="B25" s="468"/>
      <c r="C25" s="413"/>
      <c r="D25" s="413"/>
      <c r="E25" s="138"/>
      <c r="F25" s="174"/>
      <c r="G25" s="523"/>
      <c r="H25" s="523"/>
      <c r="I25" s="413"/>
      <c r="J25" s="413"/>
      <c r="K25" s="414"/>
    </row>
    <row r="26" spans="2:11" ht="16.95" customHeight="1" thickBot="1" x14ac:dyDescent="0.25">
      <c r="B26" s="471"/>
      <c r="C26" s="408"/>
      <c r="D26" s="408"/>
      <c r="E26" s="139"/>
      <c r="F26" s="175"/>
      <c r="G26" s="470"/>
      <c r="H26" s="470"/>
      <c r="I26" s="408"/>
      <c r="J26" s="408"/>
      <c r="K26" s="409"/>
    </row>
    <row r="28" spans="2:11" ht="16.95" customHeight="1" x14ac:dyDescent="0.2">
      <c r="B28" s="162"/>
      <c r="C28" s="162"/>
      <c r="D28" s="162"/>
      <c r="E28" s="162"/>
      <c r="F28" s="162"/>
    </row>
    <row r="29" spans="2:11" ht="16.95" customHeight="1" x14ac:dyDescent="0.2">
      <c r="B29" s="40" t="s">
        <v>211</v>
      </c>
      <c r="G29" s="126" t="s">
        <v>217</v>
      </c>
    </row>
    <row r="30" spans="2:11" ht="16.95" customHeight="1" thickBot="1" x14ac:dyDescent="0.25"/>
    <row r="31" spans="2:11" ht="16.95" customHeight="1" thickBot="1" x14ac:dyDescent="0.25">
      <c r="B31" s="415" t="s">
        <v>212</v>
      </c>
      <c r="C31" s="416"/>
      <c r="D31" s="416"/>
      <c r="E31" s="125" t="s">
        <v>214</v>
      </c>
      <c r="F31" s="125" t="s">
        <v>213</v>
      </c>
      <c r="G31" s="416" t="s">
        <v>215</v>
      </c>
      <c r="H31" s="416"/>
      <c r="I31" s="416" t="s">
        <v>216</v>
      </c>
      <c r="J31" s="416"/>
      <c r="K31" s="417"/>
    </row>
    <row r="32" spans="2:11" ht="16.95" customHeight="1" thickTop="1" x14ac:dyDescent="0.2">
      <c r="B32" s="477"/>
      <c r="C32" s="421"/>
      <c r="D32" s="421"/>
      <c r="E32" s="171"/>
      <c r="F32" s="173"/>
      <c r="G32" s="482"/>
      <c r="H32" s="482"/>
      <c r="I32" s="421"/>
      <c r="J32" s="421"/>
      <c r="K32" s="422"/>
    </row>
    <row r="33" spans="2:23" ht="16.95" customHeight="1" x14ac:dyDescent="0.2">
      <c r="B33" s="468"/>
      <c r="C33" s="413"/>
      <c r="D33" s="413"/>
      <c r="E33" s="138"/>
      <c r="F33" s="174"/>
      <c r="G33" s="523"/>
      <c r="H33" s="523"/>
      <c r="I33" s="413"/>
      <c r="J33" s="413"/>
      <c r="K33" s="414"/>
    </row>
    <row r="34" spans="2:23" ht="16.95" customHeight="1" x14ac:dyDescent="0.2">
      <c r="B34" s="468"/>
      <c r="C34" s="413"/>
      <c r="D34" s="413"/>
      <c r="E34" s="138"/>
      <c r="F34" s="174"/>
      <c r="G34" s="523"/>
      <c r="H34" s="523"/>
      <c r="I34" s="413"/>
      <c r="J34" s="413"/>
      <c r="K34" s="414"/>
    </row>
    <row r="35" spans="2:23" ht="16.95" customHeight="1" thickBot="1" x14ac:dyDescent="0.25">
      <c r="B35" s="471"/>
      <c r="C35" s="408"/>
      <c r="D35" s="408"/>
      <c r="E35" s="139"/>
      <c r="F35" s="175"/>
      <c r="G35" s="470"/>
      <c r="H35" s="470"/>
      <c r="I35" s="408"/>
      <c r="J35" s="408"/>
      <c r="K35" s="409"/>
    </row>
    <row r="37" spans="2:23" ht="16.95" customHeight="1" x14ac:dyDescent="0.2">
      <c r="B37" s="40" t="s">
        <v>225</v>
      </c>
    </row>
    <row r="38" spans="2:23" ht="16.95" customHeight="1" x14ac:dyDescent="0.2">
      <c r="B38" s="40" t="s">
        <v>218</v>
      </c>
      <c r="G38" s="126" t="s">
        <v>217</v>
      </c>
    </row>
    <row r="39" spans="2:23" ht="16.95" customHeight="1" thickBot="1" x14ac:dyDescent="0.25"/>
    <row r="40" spans="2:23" ht="16.95" customHeight="1" thickBot="1" x14ac:dyDescent="0.25">
      <c r="B40" s="415" t="s">
        <v>212</v>
      </c>
      <c r="C40" s="416"/>
      <c r="D40" s="416"/>
      <c r="E40" s="125" t="s">
        <v>214</v>
      </c>
      <c r="F40" s="125" t="s">
        <v>213</v>
      </c>
      <c r="G40" s="416" t="s">
        <v>215</v>
      </c>
      <c r="H40" s="416"/>
      <c r="I40" s="416" t="s">
        <v>216</v>
      </c>
      <c r="J40" s="416"/>
      <c r="K40" s="417"/>
    </row>
    <row r="41" spans="2:23" ht="16.95" customHeight="1" thickTop="1" x14ac:dyDescent="0.2">
      <c r="B41" s="477"/>
      <c r="C41" s="421"/>
      <c r="D41" s="421"/>
      <c r="E41" s="171"/>
      <c r="F41" s="173"/>
      <c r="G41" s="482"/>
      <c r="H41" s="482"/>
      <c r="I41" s="421"/>
      <c r="J41" s="421"/>
      <c r="K41" s="422"/>
    </row>
    <row r="42" spans="2:23" ht="16.95" customHeight="1" x14ac:dyDescent="0.2">
      <c r="B42" s="468"/>
      <c r="C42" s="413"/>
      <c r="D42" s="413"/>
      <c r="E42" s="138"/>
      <c r="F42" s="176"/>
      <c r="G42" s="469"/>
      <c r="H42" s="469"/>
      <c r="I42" s="413"/>
      <c r="J42" s="413"/>
      <c r="K42" s="414"/>
    </row>
    <row r="43" spans="2:23" ht="16.95" customHeight="1" x14ac:dyDescent="0.2">
      <c r="B43" s="468"/>
      <c r="C43" s="413"/>
      <c r="D43" s="413"/>
      <c r="E43" s="138"/>
      <c r="F43" s="176"/>
      <c r="G43" s="469"/>
      <c r="H43" s="469"/>
      <c r="I43" s="413"/>
      <c r="J43" s="413"/>
      <c r="K43" s="414"/>
    </row>
    <row r="44" spans="2:23" ht="16.95" customHeight="1" thickBot="1" x14ac:dyDescent="0.25">
      <c r="B44" s="471"/>
      <c r="C44" s="408"/>
      <c r="D44" s="408"/>
      <c r="E44" s="139"/>
      <c r="F44" s="177"/>
      <c r="G44" s="443"/>
      <c r="H44" s="443"/>
      <c r="I44" s="408"/>
      <c r="J44" s="408"/>
      <c r="K44" s="409"/>
    </row>
    <row r="45" spans="2:23" ht="16.95" customHeight="1" x14ac:dyDescent="0.2">
      <c r="M45" s="178"/>
      <c r="N45" s="178"/>
      <c r="O45" s="178"/>
      <c r="P45" s="178"/>
      <c r="Q45" s="178"/>
      <c r="R45" s="178"/>
      <c r="S45" s="178"/>
      <c r="T45" s="178"/>
      <c r="U45" s="178"/>
      <c r="V45" s="178"/>
      <c r="W45" s="178"/>
    </row>
    <row r="46" spans="2:23" ht="16.95" customHeight="1" x14ac:dyDescent="0.2">
      <c r="B46" s="40" t="s">
        <v>226</v>
      </c>
      <c r="M46" s="179"/>
      <c r="N46" s="178"/>
      <c r="O46" s="178"/>
      <c r="P46" s="178"/>
      <c r="Q46" s="179"/>
      <c r="R46" s="178"/>
      <c r="S46" s="178"/>
      <c r="T46" s="179"/>
      <c r="U46" s="179"/>
      <c r="V46" s="179"/>
      <c r="W46" s="179"/>
    </row>
    <row r="47" spans="2:23" ht="16.95" customHeight="1" x14ac:dyDescent="0.2">
      <c r="B47" s="40" t="s">
        <v>229</v>
      </c>
      <c r="M47" s="179"/>
      <c r="N47" s="178"/>
      <c r="O47" s="178"/>
      <c r="P47" s="178"/>
      <c r="Q47" s="178"/>
      <c r="R47" s="178"/>
      <c r="S47" s="178"/>
      <c r="T47" s="179"/>
      <c r="U47" s="179"/>
      <c r="V47" s="179"/>
      <c r="W47" s="179"/>
    </row>
    <row r="48" spans="2:23" ht="16.95" customHeight="1" thickBot="1" x14ac:dyDescent="0.25">
      <c r="M48" s="180"/>
      <c r="N48" s="178"/>
      <c r="O48" s="178"/>
      <c r="P48" s="178"/>
      <c r="Q48" s="181"/>
      <c r="R48" s="181"/>
      <c r="S48" s="181"/>
      <c r="T48" s="180"/>
      <c r="U48" s="180"/>
      <c r="V48" s="180"/>
      <c r="W48" s="180"/>
    </row>
    <row r="49" spans="2:23" ht="16.95" customHeight="1" thickBot="1" x14ac:dyDescent="0.25">
      <c r="B49" s="415" t="s">
        <v>212</v>
      </c>
      <c r="C49" s="416"/>
      <c r="D49" s="416"/>
      <c r="E49" s="125" t="s">
        <v>214</v>
      </c>
      <c r="F49" s="125" t="s">
        <v>213</v>
      </c>
      <c r="G49" s="416" t="s">
        <v>215</v>
      </c>
      <c r="H49" s="416"/>
      <c r="I49" s="416" t="s">
        <v>216</v>
      </c>
      <c r="J49" s="416"/>
      <c r="K49" s="417"/>
      <c r="M49" s="180"/>
      <c r="N49" s="178"/>
      <c r="O49" s="178"/>
      <c r="P49" s="178"/>
      <c r="Q49" s="181"/>
      <c r="R49" s="181"/>
      <c r="S49" s="181"/>
      <c r="T49" s="180"/>
      <c r="U49" s="180"/>
      <c r="V49" s="180"/>
      <c r="W49" s="180"/>
    </row>
    <row r="50" spans="2:23" ht="18.600000000000001" customHeight="1" thickTop="1" x14ac:dyDescent="0.2">
      <c r="B50" s="515" t="s">
        <v>377</v>
      </c>
      <c r="C50" s="516"/>
      <c r="D50" s="516"/>
      <c r="E50" s="171" t="s">
        <v>379</v>
      </c>
      <c r="F50" s="173">
        <v>1</v>
      </c>
      <c r="G50" s="530">
        <f>I75</f>
        <v>2980700</v>
      </c>
      <c r="H50" s="530"/>
      <c r="I50" s="516" t="s">
        <v>378</v>
      </c>
      <c r="J50" s="516"/>
      <c r="K50" s="531"/>
      <c r="M50" s="180"/>
      <c r="N50" s="178"/>
      <c r="O50" s="178"/>
      <c r="P50" s="178"/>
      <c r="Q50" s="181"/>
      <c r="R50" s="181"/>
      <c r="S50" s="181"/>
      <c r="T50" s="180"/>
      <c r="U50" s="180"/>
      <c r="V50" s="180"/>
      <c r="W50" s="180"/>
    </row>
    <row r="51" spans="2:23" ht="18.600000000000001" customHeight="1" x14ac:dyDescent="0.2">
      <c r="B51" s="472" t="s">
        <v>383</v>
      </c>
      <c r="C51" s="473" t="s">
        <v>383</v>
      </c>
      <c r="D51" s="473" t="s">
        <v>383</v>
      </c>
      <c r="E51" s="138" t="s">
        <v>390</v>
      </c>
      <c r="F51" s="176">
        <v>1</v>
      </c>
      <c r="G51" s="474">
        <f>M51/5</f>
        <v>14800</v>
      </c>
      <c r="H51" s="474"/>
      <c r="I51" s="413"/>
      <c r="J51" s="413"/>
      <c r="K51" s="414"/>
      <c r="M51" s="180">
        <v>74000</v>
      </c>
      <c r="N51" s="447" t="s">
        <v>393</v>
      </c>
      <c r="O51" s="448"/>
      <c r="P51" s="448"/>
      <c r="Q51" s="448"/>
      <c r="R51" s="448"/>
      <c r="S51" s="449"/>
      <c r="T51" s="182">
        <v>5</v>
      </c>
      <c r="U51" s="182" t="s">
        <v>394</v>
      </c>
      <c r="V51" s="180"/>
      <c r="W51" s="180"/>
    </row>
    <row r="52" spans="2:23" ht="18.600000000000001" customHeight="1" x14ac:dyDescent="0.2">
      <c r="B52" s="472" t="s">
        <v>384</v>
      </c>
      <c r="C52" s="473" t="s">
        <v>384</v>
      </c>
      <c r="D52" s="473" t="s">
        <v>384</v>
      </c>
      <c r="E52" s="138" t="s">
        <v>391</v>
      </c>
      <c r="F52" s="176">
        <v>10</v>
      </c>
      <c r="G52" s="474">
        <v>3800</v>
      </c>
      <c r="H52" s="474"/>
      <c r="I52" s="413"/>
      <c r="J52" s="413"/>
      <c r="K52" s="414"/>
      <c r="M52" s="180">
        <v>3800</v>
      </c>
      <c r="N52" s="450" t="s">
        <v>414</v>
      </c>
      <c r="O52" s="451"/>
      <c r="P52" s="451"/>
      <c r="Q52" s="451"/>
      <c r="R52" s="451"/>
      <c r="S52" s="452"/>
      <c r="T52" s="182"/>
      <c r="U52" s="182"/>
      <c r="V52" s="180"/>
      <c r="W52" s="180"/>
    </row>
    <row r="53" spans="2:23" ht="18.600000000000001" customHeight="1" x14ac:dyDescent="0.2">
      <c r="B53" s="472" t="s">
        <v>385</v>
      </c>
      <c r="C53" s="473" t="s">
        <v>385</v>
      </c>
      <c r="D53" s="473" t="s">
        <v>385</v>
      </c>
      <c r="E53" s="138" t="s">
        <v>390</v>
      </c>
      <c r="F53" s="176">
        <v>1</v>
      </c>
      <c r="G53" s="474">
        <f>M53/5</f>
        <v>29600</v>
      </c>
      <c r="H53" s="474"/>
      <c r="I53" s="413"/>
      <c r="J53" s="413"/>
      <c r="K53" s="414"/>
      <c r="M53" s="183">
        <v>148000</v>
      </c>
      <c r="N53" s="453" t="s">
        <v>395</v>
      </c>
      <c r="O53" s="454"/>
      <c r="P53" s="454"/>
      <c r="Q53" s="454"/>
      <c r="R53" s="454"/>
      <c r="S53" s="455"/>
      <c r="T53" s="182">
        <v>5</v>
      </c>
      <c r="U53" s="182" t="s">
        <v>396</v>
      </c>
      <c r="V53" s="180"/>
      <c r="W53" s="180"/>
    </row>
    <row r="54" spans="2:23" ht="18.600000000000001" customHeight="1" x14ac:dyDescent="0.2">
      <c r="B54" s="472" t="s">
        <v>386</v>
      </c>
      <c r="C54" s="473" t="s">
        <v>386</v>
      </c>
      <c r="D54" s="473" t="s">
        <v>386</v>
      </c>
      <c r="E54" s="138" t="s">
        <v>390</v>
      </c>
      <c r="F54" s="176">
        <v>1</v>
      </c>
      <c r="G54" s="474">
        <f>M54/3</f>
        <v>23333.333333333332</v>
      </c>
      <c r="H54" s="474"/>
      <c r="I54" s="413"/>
      <c r="J54" s="413"/>
      <c r="K54" s="414"/>
      <c r="M54" s="183">
        <v>70000</v>
      </c>
      <c r="N54" s="453" t="s">
        <v>397</v>
      </c>
      <c r="O54" s="454"/>
      <c r="P54" s="454"/>
      <c r="Q54" s="454"/>
      <c r="R54" s="454"/>
      <c r="S54" s="455"/>
      <c r="T54" s="182">
        <v>5</v>
      </c>
      <c r="U54" s="182"/>
      <c r="V54" s="180"/>
      <c r="W54" s="180"/>
    </row>
    <row r="55" spans="2:23" ht="18.600000000000001" customHeight="1" x14ac:dyDescent="0.2">
      <c r="B55" s="472" t="s">
        <v>387</v>
      </c>
      <c r="C55" s="473" t="s">
        <v>387</v>
      </c>
      <c r="D55" s="473" t="s">
        <v>387</v>
      </c>
      <c r="E55" s="138" t="s">
        <v>390</v>
      </c>
      <c r="F55" s="176">
        <v>1</v>
      </c>
      <c r="G55" s="474">
        <f>M55/15</f>
        <v>15000</v>
      </c>
      <c r="H55" s="474"/>
      <c r="I55" s="413"/>
      <c r="J55" s="413"/>
      <c r="K55" s="414"/>
      <c r="M55" s="180">
        <v>225000</v>
      </c>
      <c r="N55" s="447" t="s">
        <v>398</v>
      </c>
      <c r="O55" s="448"/>
      <c r="P55" s="448"/>
      <c r="Q55" s="448"/>
      <c r="R55" s="448"/>
      <c r="S55" s="449"/>
      <c r="T55" s="182">
        <v>15</v>
      </c>
      <c r="U55" s="184" t="s">
        <v>399</v>
      </c>
      <c r="V55" s="180"/>
      <c r="W55" s="180"/>
    </row>
    <row r="56" spans="2:23" ht="18.600000000000001" customHeight="1" x14ac:dyDescent="0.2">
      <c r="B56" s="472" t="s">
        <v>380</v>
      </c>
      <c r="C56" s="473" t="s">
        <v>380</v>
      </c>
      <c r="D56" s="473" t="s">
        <v>380</v>
      </c>
      <c r="E56" s="138" t="s">
        <v>389</v>
      </c>
      <c r="F56" s="176">
        <v>100</v>
      </c>
      <c r="G56" s="474">
        <v>165</v>
      </c>
      <c r="H56" s="474"/>
      <c r="I56" s="413"/>
      <c r="J56" s="413"/>
      <c r="K56" s="414"/>
      <c r="M56" s="180"/>
      <c r="N56" s="447"/>
      <c r="O56" s="448"/>
      <c r="P56" s="448"/>
      <c r="Q56" s="448"/>
      <c r="R56" s="448"/>
      <c r="S56" s="449"/>
      <c r="T56" s="182"/>
      <c r="U56" s="182"/>
      <c r="V56" s="180"/>
      <c r="W56" s="180"/>
    </row>
    <row r="57" spans="2:23" ht="18.600000000000001" customHeight="1" x14ac:dyDescent="0.2">
      <c r="B57" s="472" t="s">
        <v>381</v>
      </c>
      <c r="C57" s="473" t="s">
        <v>381</v>
      </c>
      <c r="D57" s="473" t="s">
        <v>381</v>
      </c>
      <c r="E57" s="138" t="s">
        <v>390</v>
      </c>
      <c r="F57" s="176">
        <v>1</v>
      </c>
      <c r="G57" s="474">
        <v>5000</v>
      </c>
      <c r="H57" s="474"/>
      <c r="I57" s="413"/>
      <c r="J57" s="413"/>
      <c r="K57" s="414"/>
      <c r="M57" s="183"/>
      <c r="N57" s="453" t="s">
        <v>400</v>
      </c>
      <c r="O57" s="454"/>
      <c r="P57" s="454"/>
      <c r="Q57" s="454"/>
      <c r="R57" s="454"/>
      <c r="S57" s="455"/>
      <c r="T57" s="182">
        <v>3</v>
      </c>
      <c r="U57" s="182"/>
      <c r="V57" s="180"/>
      <c r="W57" s="180"/>
    </row>
    <row r="58" spans="2:23" ht="18.600000000000001" customHeight="1" x14ac:dyDescent="0.2">
      <c r="B58" s="472" t="s">
        <v>382</v>
      </c>
      <c r="C58" s="473" t="s">
        <v>382</v>
      </c>
      <c r="D58" s="473" t="s">
        <v>382</v>
      </c>
      <c r="E58" s="138" t="s">
        <v>390</v>
      </c>
      <c r="F58" s="176">
        <v>1</v>
      </c>
      <c r="G58" s="474">
        <v>5460</v>
      </c>
      <c r="H58" s="474"/>
      <c r="I58" s="413"/>
      <c r="J58" s="413"/>
      <c r="K58" s="414"/>
      <c r="M58" s="183">
        <v>148000</v>
      </c>
      <c r="N58" s="453" t="s">
        <v>401</v>
      </c>
      <c r="O58" s="454"/>
      <c r="P58" s="454"/>
      <c r="Q58" s="454"/>
      <c r="R58" s="454"/>
      <c r="S58" s="455"/>
      <c r="T58" s="182">
        <v>3</v>
      </c>
      <c r="U58" s="182" t="s">
        <v>396</v>
      </c>
      <c r="V58" s="180"/>
      <c r="W58" s="180"/>
    </row>
    <row r="59" spans="2:23" ht="18.600000000000001" customHeight="1" x14ac:dyDescent="0.2">
      <c r="B59" s="472" t="s">
        <v>388</v>
      </c>
      <c r="C59" s="473" t="s">
        <v>388</v>
      </c>
      <c r="D59" s="473" t="s">
        <v>388</v>
      </c>
      <c r="E59" s="138" t="s">
        <v>392</v>
      </c>
      <c r="F59" s="176">
        <v>1</v>
      </c>
      <c r="G59" s="474">
        <v>9600</v>
      </c>
      <c r="H59" s="474"/>
      <c r="I59" s="413"/>
      <c r="J59" s="413"/>
      <c r="K59" s="414"/>
      <c r="M59" s="183"/>
      <c r="N59" s="453" t="s">
        <v>402</v>
      </c>
      <c r="O59" s="454"/>
      <c r="P59" s="454"/>
      <c r="Q59" s="454"/>
      <c r="R59" s="454"/>
      <c r="S59" s="455"/>
      <c r="T59" s="182">
        <v>3</v>
      </c>
      <c r="U59" s="182"/>
      <c r="V59" s="180"/>
      <c r="W59" s="180"/>
    </row>
    <row r="60" spans="2:23" ht="18.600000000000001" customHeight="1" x14ac:dyDescent="0.2">
      <c r="B60" s="472" t="s">
        <v>415</v>
      </c>
      <c r="C60" s="473"/>
      <c r="D60" s="473"/>
      <c r="E60" s="138" t="s">
        <v>416</v>
      </c>
      <c r="F60" s="176">
        <f>24*2</f>
        <v>48</v>
      </c>
      <c r="G60" s="474">
        <f>48*2200</f>
        <v>105600</v>
      </c>
      <c r="H60" s="474"/>
      <c r="I60" s="475" t="s">
        <v>418</v>
      </c>
      <c r="J60" s="473"/>
      <c r="K60" s="476"/>
      <c r="M60" s="180"/>
      <c r="N60" s="178"/>
      <c r="O60" s="178"/>
      <c r="P60" s="178"/>
      <c r="Q60" s="181"/>
      <c r="R60" s="181"/>
      <c r="S60" s="181"/>
      <c r="T60" s="180"/>
      <c r="U60" s="180"/>
      <c r="V60" s="180"/>
      <c r="W60" s="180"/>
    </row>
    <row r="61" spans="2:23" ht="18.600000000000001" customHeight="1" x14ac:dyDescent="0.2">
      <c r="B61" s="472" t="s">
        <v>417</v>
      </c>
      <c r="C61" s="473"/>
      <c r="D61" s="473"/>
      <c r="E61" s="138"/>
      <c r="F61" s="176"/>
      <c r="G61" s="469"/>
      <c r="H61" s="469"/>
      <c r="I61" s="413"/>
      <c r="J61" s="413"/>
      <c r="K61" s="414"/>
      <c r="M61" s="180"/>
      <c r="N61" s="178"/>
      <c r="O61" s="178"/>
      <c r="P61" s="178"/>
      <c r="Q61" s="181"/>
      <c r="R61" s="181"/>
      <c r="S61" s="181"/>
      <c r="T61" s="180"/>
      <c r="U61" s="180"/>
      <c r="V61" s="180"/>
      <c r="W61" s="180"/>
    </row>
    <row r="62" spans="2:23" ht="18.600000000000001" customHeight="1" x14ac:dyDescent="0.2">
      <c r="B62" s="468"/>
      <c r="C62" s="413"/>
      <c r="D62" s="413"/>
      <c r="E62" s="138"/>
      <c r="F62" s="176"/>
      <c r="G62" s="469"/>
      <c r="H62" s="469"/>
      <c r="I62" s="413"/>
      <c r="J62" s="413"/>
      <c r="K62" s="414"/>
      <c r="M62" s="180"/>
      <c r="N62" s="178"/>
      <c r="O62" s="178"/>
      <c r="P62" s="178"/>
      <c r="Q62" s="181"/>
      <c r="R62" s="181"/>
      <c r="S62" s="181"/>
      <c r="T62" s="180"/>
      <c r="U62" s="180"/>
      <c r="V62" s="180"/>
      <c r="W62" s="180"/>
    </row>
    <row r="63" spans="2:23" ht="18.600000000000001" customHeight="1" x14ac:dyDescent="0.2">
      <c r="B63" s="468"/>
      <c r="C63" s="413"/>
      <c r="D63" s="413"/>
      <c r="E63" s="138"/>
      <c r="F63" s="176"/>
      <c r="G63" s="469"/>
      <c r="H63" s="469"/>
      <c r="I63" s="413"/>
      <c r="J63" s="413"/>
      <c r="K63" s="414"/>
      <c r="M63" s="180"/>
      <c r="N63" s="178"/>
      <c r="O63" s="178"/>
      <c r="P63" s="178"/>
      <c r="Q63" s="181"/>
      <c r="R63" s="181"/>
      <c r="S63" s="181"/>
      <c r="T63" s="180"/>
      <c r="U63" s="180"/>
      <c r="V63" s="180"/>
      <c r="W63" s="180"/>
    </row>
    <row r="64" spans="2:23" ht="18.600000000000001" customHeight="1" x14ac:dyDescent="0.2">
      <c r="B64" s="468"/>
      <c r="C64" s="413"/>
      <c r="D64" s="413"/>
      <c r="E64" s="138"/>
      <c r="F64" s="176"/>
      <c r="G64" s="469"/>
      <c r="H64" s="469"/>
      <c r="I64" s="413"/>
      <c r="J64" s="413"/>
      <c r="K64" s="414"/>
      <c r="M64" s="180"/>
      <c r="N64" s="178"/>
      <c r="O64" s="178"/>
      <c r="P64" s="178"/>
      <c r="Q64" s="181"/>
      <c r="R64" s="181"/>
      <c r="S64" s="181"/>
      <c r="T64" s="180"/>
      <c r="U64" s="180"/>
      <c r="V64" s="180"/>
      <c r="W64" s="180"/>
    </row>
    <row r="65" spans="2:23" ht="18.600000000000001" customHeight="1" x14ac:dyDescent="0.2">
      <c r="B65" s="468"/>
      <c r="C65" s="413"/>
      <c r="D65" s="413"/>
      <c r="E65" s="138"/>
      <c r="F65" s="176"/>
      <c r="G65" s="469"/>
      <c r="H65" s="469"/>
      <c r="I65" s="413"/>
      <c r="J65" s="413"/>
      <c r="K65" s="414"/>
      <c r="M65" s="180"/>
      <c r="N65" s="178"/>
      <c r="O65" s="178"/>
      <c r="P65" s="178"/>
      <c r="Q65" s="181"/>
      <c r="R65" s="181"/>
      <c r="S65" s="181"/>
      <c r="T65" s="180"/>
      <c r="U65" s="180"/>
      <c r="V65" s="180"/>
      <c r="W65" s="180"/>
    </row>
    <row r="66" spans="2:23" ht="18.600000000000001" customHeight="1" x14ac:dyDescent="0.2">
      <c r="B66" s="468"/>
      <c r="C66" s="413"/>
      <c r="D66" s="413"/>
      <c r="E66" s="138"/>
      <c r="F66" s="176"/>
      <c r="G66" s="469"/>
      <c r="H66" s="469"/>
      <c r="I66" s="413"/>
      <c r="J66" s="413"/>
      <c r="K66" s="414"/>
      <c r="M66" s="180"/>
      <c r="N66" s="178"/>
      <c r="O66" s="178"/>
      <c r="P66" s="178"/>
      <c r="Q66" s="181"/>
      <c r="R66" s="181"/>
      <c r="S66" s="181"/>
      <c r="T66" s="180"/>
      <c r="U66" s="180"/>
      <c r="V66" s="180"/>
      <c r="W66" s="180"/>
    </row>
    <row r="67" spans="2:23" ht="18.600000000000001" customHeight="1" thickBot="1" x14ac:dyDescent="0.25">
      <c r="B67" s="471"/>
      <c r="C67" s="408"/>
      <c r="D67" s="408"/>
      <c r="E67" s="139"/>
      <c r="F67" s="177"/>
      <c r="G67" s="443"/>
      <c r="H67" s="443"/>
      <c r="I67" s="408"/>
      <c r="J67" s="408"/>
      <c r="K67" s="409"/>
      <c r="M67" s="180"/>
      <c r="N67" s="178"/>
      <c r="O67" s="178"/>
      <c r="P67" s="178"/>
      <c r="Q67" s="181"/>
      <c r="R67" s="181"/>
      <c r="S67" s="181"/>
      <c r="T67" s="180"/>
      <c r="U67" s="180"/>
      <c r="V67" s="180"/>
      <c r="W67" s="180"/>
    </row>
    <row r="68" spans="2:23" ht="16.95" customHeight="1" x14ac:dyDescent="0.2">
      <c r="M68" s="180"/>
      <c r="N68" s="178"/>
      <c r="O68" s="178"/>
      <c r="P68" s="178"/>
      <c r="Q68" s="181"/>
      <c r="R68" s="181"/>
      <c r="S68" s="181"/>
      <c r="T68" s="180"/>
      <c r="U68" s="180"/>
      <c r="V68" s="180"/>
      <c r="W68" s="180"/>
    </row>
    <row r="69" spans="2:23" s="163" customFormat="1" ht="16.95" customHeight="1" thickBot="1" x14ac:dyDescent="0.25">
      <c r="B69" s="163" t="s">
        <v>358</v>
      </c>
      <c r="M69" s="180"/>
      <c r="N69" s="178"/>
      <c r="O69" s="178"/>
      <c r="P69" s="178"/>
      <c r="Q69" s="181"/>
      <c r="R69" s="181"/>
      <c r="S69" s="181"/>
      <c r="T69" s="180"/>
      <c r="U69" s="180"/>
      <c r="V69" s="180"/>
      <c r="W69" s="180"/>
    </row>
    <row r="70" spans="2:23" s="163" customFormat="1" ht="29.25" customHeight="1" thickBot="1" x14ac:dyDescent="0.25">
      <c r="B70" s="467" t="s">
        <v>359</v>
      </c>
      <c r="C70" s="458"/>
      <c r="D70" s="458" t="s">
        <v>363</v>
      </c>
      <c r="E70" s="458"/>
      <c r="F70" s="169" t="s">
        <v>366</v>
      </c>
      <c r="G70" s="169" t="s">
        <v>370</v>
      </c>
      <c r="H70" s="169" t="s">
        <v>371</v>
      </c>
      <c r="I70" s="169" t="s">
        <v>372</v>
      </c>
      <c r="J70" s="458" t="s">
        <v>373</v>
      </c>
      <c r="K70" s="461"/>
      <c r="M70" s="180"/>
      <c r="N70" s="178"/>
      <c r="O70" s="178"/>
      <c r="P70" s="178"/>
      <c r="Q70" s="181"/>
      <c r="R70" s="181"/>
      <c r="S70" s="181"/>
      <c r="T70" s="180"/>
      <c r="U70" s="180"/>
      <c r="V70" s="180"/>
      <c r="W70" s="180"/>
    </row>
    <row r="71" spans="2:23" s="163" customFormat="1" ht="29.25" customHeight="1" x14ac:dyDescent="0.2">
      <c r="B71" s="439" t="s">
        <v>360</v>
      </c>
      <c r="C71" s="440"/>
      <c r="D71" s="459" t="s">
        <v>364</v>
      </c>
      <c r="E71" s="459"/>
      <c r="F71" s="171" t="s">
        <v>367</v>
      </c>
      <c r="G71" s="185" t="e">
        <f>#REF!</f>
        <v>#REF!</v>
      </c>
      <c r="H71" s="170">
        <v>1650</v>
      </c>
      <c r="I71" s="186" t="e">
        <f>ROUNDDOWN(G71*H71,0)</f>
        <v>#REF!</v>
      </c>
      <c r="J71" s="440" t="s">
        <v>374</v>
      </c>
      <c r="K71" s="462"/>
      <c r="M71" s="180"/>
      <c r="N71" s="178"/>
      <c r="O71" s="178"/>
      <c r="P71" s="178"/>
      <c r="Q71" s="181"/>
      <c r="R71" s="181"/>
      <c r="S71" s="181"/>
      <c r="T71" s="180"/>
      <c r="U71" s="180"/>
      <c r="V71" s="180"/>
      <c r="W71" s="180"/>
    </row>
    <row r="72" spans="2:23" s="163" customFormat="1" ht="29.25" customHeight="1" x14ac:dyDescent="0.2">
      <c r="B72" s="441" t="s">
        <v>360</v>
      </c>
      <c r="C72" s="442"/>
      <c r="D72" s="460" t="s">
        <v>365</v>
      </c>
      <c r="E72" s="460"/>
      <c r="F72" s="138" t="s">
        <v>368</v>
      </c>
      <c r="G72" s="187" t="e">
        <f>#REF!</f>
        <v>#REF!</v>
      </c>
      <c r="H72" s="188">
        <v>543</v>
      </c>
      <c r="I72" s="189" t="e">
        <f>ROUNDDOWN(G72*H72,0)</f>
        <v>#REF!</v>
      </c>
      <c r="J72" s="463" t="s">
        <v>410</v>
      </c>
      <c r="K72" s="464"/>
      <c r="M72" s="180"/>
      <c r="N72" s="178"/>
      <c r="O72" s="178"/>
      <c r="P72" s="178"/>
      <c r="Q72" s="181"/>
      <c r="R72" s="181"/>
      <c r="S72" s="181"/>
      <c r="T72" s="180"/>
      <c r="U72" s="180"/>
      <c r="V72" s="180"/>
      <c r="W72" s="180"/>
    </row>
    <row r="73" spans="2:23" s="163" customFormat="1" ht="29.25" customHeight="1" x14ac:dyDescent="0.2">
      <c r="B73" s="441" t="s">
        <v>361</v>
      </c>
      <c r="C73" s="442"/>
      <c r="D73" s="442" t="s">
        <v>409</v>
      </c>
      <c r="E73" s="442"/>
      <c r="F73" s="138" t="s">
        <v>369</v>
      </c>
      <c r="G73" s="190" t="e">
        <f>G72*2.7</f>
        <v>#REF!</v>
      </c>
      <c r="H73" s="188">
        <v>165</v>
      </c>
      <c r="I73" s="189" t="e">
        <f t="shared" ref="I73" si="1">ROUNDDOWN(G73*H73,0)</f>
        <v>#REF!</v>
      </c>
      <c r="J73" s="465" t="s">
        <v>375</v>
      </c>
      <c r="K73" s="466"/>
      <c r="M73" s="180"/>
      <c r="N73" s="178"/>
      <c r="O73" s="178"/>
      <c r="P73" s="178"/>
      <c r="Q73" s="181"/>
      <c r="R73" s="181"/>
      <c r="S73" s="181"/>
      <c r="T73" s="180"/>
      <c r="U73" s="180"/>
      <c r="V73" s="180"/>
      <c r="W73" s="180"/>
    </row>
    <row r="74" spans="2:23" s="163" customFormat="1" ht="29.25" customHeight="1" x14ac:dyDescent="0.2">
      <c r="B74" s="456" t="s">
        <v>362</v>
      </c>
      <c r="C74" s="457"/>
      <c r="D74" s="457"/>
      <c r="E74" s="457"/>
      <c r="F74" s="188"/>
      <c r="G74" s="188"/>
      <c r="H74" s="188"/>
      <c r="I74" s="190" t="e">
        <f>SUM(I71:I73)</f>
        <v>#REF!</v>
      </c>
      <c r="J74" s="442"/>
      <c r="K74" s="481"/>
      <c r="M74" s="180"/>
      <c r="N74" s="178"/>
      <c r="O74" s="178"/>
      <c r="P74" s="178"/>
      <c r="Q74" s="181"/>
      <c r="R74" s="181"/>
      <c r="S74" s="181"/>
      <c r="T74" s="180"/>
      <c r="U74" s="180"/>
      <c r="V74" s="180"/>
      <c r="W74" s="180"/>
    </row>
    <row r="75" spans="2:23" s="163" customFormat="1" ht="29.25" customHeight="1" thickBot="1" x14ac:dyDescent="0.25">
      <c r="B75" s="446" t="s">
        <v>376</v>
      </c>
      <c r="C75" s="444"/>
      <c r="D75" s="444"/>
      <c r="E75" s="444"/>
      <c r="F75" s="191"/>
      <c r="G75" s="191"/>
      <c r="H75" s="191"/>
      <c r="I75" s="192">
        <v>2980700</v>
      </c>
      <c r="J75" s="444"/>
      <c r="K75" s="445"/>
      <c r="M75" s="180"/>
      <c r="N75" s="178"/>
      <c r="O75" s="178"/>
      <c r="P75" s="178"/>
      <c r="Q75" s="181"/>
      <c r="R75" s="181"/>
      <c r="S75" s="181"/>
      <c r="T75" s="180"/>
      <c r="U75" s="180"/>
      <c r="V75" s="180"/>
      <c r="W75" s="180"/>
    </row>
    <row r="76" spans="2:23" ht="16.95" customHeight="1" x14ac:dyDescent="0.2">
      <c r="M76" s="180"/>
      <c r="N76" s="178"/>
      <c r="O76" s="178"/>
      <c r="P76" s="178"/>
      <c r="Q76" s="181"/>
      <c r="R76" s="181"/>
      <c r="S76" s="181"/>
      <c r="T76" s="180"/>
      <c r="U76" s="180"/>
      <c r="V76" s="180"/>
      <c r="W76" s="180"/>
    </row>
    <row r="77" spans="2:23" ht="16.95" customHeight="1" x14ac:dyDescent="0.2">
      <c r="M77" s="180"/>
      <c r="N77" s="178"/>
      <c r="O77" s="178"/>
      <c r="P77" s="178"/>
      <c r="Q77" s="181"/>
      <c r="R77" s="181"/>
      <c r="S77" s="181"/>
      <c r="T77" s="180"/>
      <c r="U77" s="180"/>
      <c r="V77" s="180"/>
      <c r="W77" s="180"/>
    </row>
    <row r="78" spans="2:23" ht="16.95" customHeight="1" x14ac:dyDescent="0.2">
      <c r="M78" s="180"/>
      <c r="N78" s="178"/>
      <c r="O78" s="178"/>
      <c r="P78" s="178"/>
      <c r="Q78" s="181"/>
      <c r="R78" s="181"/>
      <c r="S78" s="181"/>
      <c r="T78" s="180"/>
      <c r="U78" s="180"/>
      <c r="V78" s="180"/>
      <c r="W78" s="180"/>
    </row>
    <row r="79" spans="2:23" ht="16.95" customHeight="1" x14ac:dyDescent="0.2">
      <c r="M79" s="180"/>
      <c r="N79" s="178"/>
      <c r="O79" s="178"/>
      <c r="P79" s="178"/>
      <c r="Q79" s="181"/>
      <c r="R79" s="181"/>
      <c r="S79" s="181"/>
      <c r="T79" s="180"/>
      <c r="U79" s="180"/>
      <c r="V79" s="180"/>
      <c r="W79" s="180"/>
    </row>
    <row r="80" spans="2:23" ht="16.95" customHeight="1" x14ac:dyDescent="0.2">
      <c r="M80" s="180"/>
      <c r="N80" s="178"/>
      <c r="O80" s="178"/>
      <c r="P80" s="178"/>
      <c r="Q80" s="181"/>
      <c r="R80" s="181"/>
      <c r="S80" s="181"/>
      <c r="T80" s="180"/>
      <c r="U80" s="180"/>
      <c r="V80" s="180"/>
      <c r="W80" s="180"/>
    </row>
    <row r="81" spans="2:23" ht="16.95" customHeight="1" x14ac:dyDescent="0.2">
      <c r="B81" s="40" t="s">
        <v>227</v>
      </c>
      <c r="M81" s="193"/>
      <c r="N81" s="193"/>
      <c r="O81" s="193"/>
      <c r="P81" s="193"/>
      <c r="Q81" s="193"/>
      <c r="R81" s="193"/>
      <c r="S81" s="193"/>
      <c r="T81" s="193"/>
      <c r="U81" s="193"/>
      <c r="V81" s="193"/>
      <c r="W81" s="193"/>
    </row>
    <row r="82" spans="2:23" ht="16.95" customHeight="1" x14ac:dyDescent="0.2">
      <c r="B82" s="40" t="s">
        <v>219</v>
      </c>
      <c r="G82" s="126"/>
      <c r="M82" s="193"/>
      <c r="N82" s="193"/>
      <c r="O82" s="193"/>
      <c r="P82" s="193"/>
      <c r="Q82" s="193"/>
      <c r="R82" s="193"/>
      <c r="S82" s="193"/>
      <c r="T82" s="193"/>
      <c r="U82" s="193"/>
      <c r="V82" s="193"/>
      <c r="W82" s="193"/>
    </row>
    <row r="83" spans="2:23" ht="16.95" customHeight="1" thickBot="1" x14ac:dyDescent="0.25">
      <c r="M83" s="193"/>
      <c r="N83" s="193"/>
      <c r="O83" s="193"/>
      <c r="P83" s="193"/>
      <c r="Q83" s="193"/>
      <c r="R83" s="193"/>
      <c r="S83" s="193"/>
      <c r="T83" s="193"/>
      <c r="U83" s="193"/>
      <c r="V83" s="193"/>
      <c r="W83" s="193"/>
    </row>
    <row r="84" spans="2:23" ht="16.95" customHeight="1" thickBot="1" x14ac:dyDescent="0.25">
      <c r="B84" s="415" t="s">
        <v>212</v>
      </c>
      <c r="C84" s="416"/>
      <c r="D84" s="416"/>
      <c r="E84" s="125" t="s">
        <v>214</v>
      </c>
      <c r="F84" s="125" t="s">
        <v>213</v>
      </c>
      <c r="G84" s="416" t="s">
        <v>220</v>
      </c>
      <c r="H84" s="416"/>
      <c r="I84" s="432" t="s">
        <v>221</v>
      </c>
      <c r="J84" s="433"/>
      <c r="M84" s="182"/>
      <c r="N84" s="182"/>
      <c r="O84" s="182"/>
      <c r="P84" s="182"/>
      <c r="Q84" s="182"/>
      <c r="R84" s="182"/>
      <c r="S84" s="182"/>
      <c r="T84" s="182"/>
      <c r="U84" s="182"/>
      <c r="V84" s="182"/>
      <c r="W84" s="182"/>
    </row>
    <row r="85" spans="2:23" ht="16.95" customHeight="1" thickTop="1" x14ac:dyDescent="0.2">
      <c r="B85" s="477"/>
      <c r="C85" s="421"/>
      <c r="D85" s="421"/>
      <c r="E85" s="171"/>
      <c r="F85" s="173"/>
      <c r="G85" s="478"/>
      <c r="H85" s="478"/>
      <c r="I85" s="479">
        <f t="shared" ref="I85:I92" si="2">F85*G85</f>
        <v>0</v>
      </c>
      <c r="J85" s="480"/>
      <c r="M85" s="178"/>
      <c r="N85" s="178"/>
      <c r="O85" s="178"/>
      <c r="P85" s="179"/>
      <c r="Q85" s="178"/>
      <c r="R85" s="179"/>
      <c r="S85" s="178"/>
      <c r="T85" s="179"/>
      <c r="U85" s="179"/>
      <c r="V85" s="179"/>
      <c r="W85" s="179"/>
    </row>
    <row r="86" spans="2:23" ht="16.95" customHeight="1" x14ac:dyDescent="0.2">
      <c r="B86" s="468"/>
      <c r="C86" s="413"/>
      <c r="D86" s="413"/>
      <c r="E86" s="138"/>
      <c r="F86" s="176"/>
      <c r="G86" s="483"/>
      <c r="H86" s="483"/>
      <c r="I86" s="484">
        <f t="shared" si="2"/>
        <v>0</v>
      </c>
      <c r="J86" s="485"/>
      <c r="M86" s="178"/>
      <c r="N86" s="178"/>
      <c r="O86" s="178"/>
      <c r="P86" s="178"/>
      <c r="Q86" s="178"/>
      <c r="R86" s="178"/>
      <c r="S86" s="178"/>
      <c r="T86" s="179"/>
      <c r="U86" s="179"/>
      <c r="V86" s="179"/>
      <c r="W86" s="179"/>
    </row>
    <row r="87" spans="2:23" ht="16.95" customHeight="1" x14ac:dyDescent="0.2">
      <c r="B87" s="468"/>
      <c r="C87" s="413"/>
      <c r="D87" s="413"/>
      <c r="E87" s="138"/>
      <c r="F87" s="176"/>
      <c r="G87" s="483"/>
      <c r="H87" s="483"/>
      <c r="I87" s="484">
        <f t="shared" si="2"/>
        <v>0</v>
      </c>
      <c r="J87" s="485"/>
      <c r="M87" s="194"/>
      <c r="N87" s="178"/>
      <c r="O87" s="178"/>
      <c r="P87" s="195"/>
      <c r="Q87" s="195"/>
      <c r="R87" s="194"/>
      <c r="S87" s="194"/>
      <c r="T87" s="180"/>
      <c r="U87" s="180"/>
      <c r="V87" s="180"/>
      <c r="W87" s="180"/>
    </row>
    <row r="88" spans="2:23" ht="16.95" customHeight="1" x14ac:dyDescent="0.2">
      <c r="B88" s="468"/>
      <c r="C88" s="413"/>
      <c r="D88" s="413"/>
      <c r="E88" s="138"/>
      <c r="F88" s="176"/>
      <c r="G88" s="483"/>
      <c r="H88" s="483"/>
      <c r="I88" s="484">
        <f t="shared" si="2"/>
        <v>0</v>
      </c>
      <c r="J88" s="485"/>
      <c r="M88" s="194"/>
      <c r="N88" s="178"/>
      <c r="O88" s="178"/>
      <c r="P88" s="195"/>
      <c r="Q88" s="195"/>
      <c r="R88" s="194"/>
      <c r="S88" s="194"/>
      <c r="T88" s="180"/>
      <c r="U88" s="180"/>
      <c r="V88" s="180"/>
      <c r="W88" s="180"/>
    </row>
    <row r="89" spans="2:23" ht="16.95" customHeight="1" x14ac:dyDescent="0.2">
      <c r="B89" s="468"/>
      <c r="C89" s="413"/>
      <c r="D89" s="413"/>
      <c r="E89" s="138"/>
      <c r="F89" s="176"/>
      <c r="G89" s="483"/>
      <c r="H89" s="483"/>
      <c r="I89" s="484">
        <f t="shared" si="2"/>
        <v>0</v>
      </c>
      <c r="J89" s="485"/>
      <c r="M89" s="194"/>
      <c r="N89" s="178"/>
      <c r="O89" s="178"/>
      <c r="P89" s="195"/>
      <c r="Q89" s="195"/>
      <c r="R89" s="194"/>
      <c r="S89" s="194"/>
      <c r="T89" s="180"/>
      <c r="U89" s="180"/>
      <c r="V89" s="180"/>
      <c r="W89" s="180"/>
    </row>
    <row r="90" spans="2:23" ht="16.95" customHeight="1" x14ac:dyDescent="0.2">
      <c r="B90" s="468"/>
      <c r="C90" s="413"/>
      <c r="D90" s="413"/>
      <c r="E90" s="138"/>
      <c r="F90" s="176"/>
      <c r="G90" s="483"/>
      <c r="H90" s="483"/>
      <c r="I90" s="484">
        <f t="shared" si="2"/>
        <v>0</v>
      </c>
      <c r="J90" s="485"/>
      <c r="M90" s="194"/>
      <c r="N90" s="178"/>
      <c r="O90" s="178"/>
      <c r="P90" s="195"/>
      <c r="Q90" s="195"/>
      <c r="R90" s="194"/>
      <c r="S90" s="194"/>
      <c r="T90" s="180"/>
      <c r="U90" s="180"/>
      <c r="V90" s="180"/>
      <c r="W90" s="180"/>
    </row>
    <row r="91" spans="2:23" ht="16.95" customHeight="1" x14ac:dyDescent="0.2">
      <c r="B91" s="468"/>
      <c r="C91" s="413"/>
      <c r="D91" s="413"/>
      <c r="E91" s="138"/>
      <c r="F91" s="176"/>
      <c r="G91" s="483"/>
      <c r="H91" s="483"/>
      <c r="I91" s="484">
        <f t="shared" si="2"/>
        <v>0</v>
      </c>
      <c r="J91" s="485"/>
      <c r="M91" s="194"/>
      <c r="N91" s="178"/>
      <c r="O91" s="178"/>
      <c r="P91" s="195"/>
      <c r="Q91" s="195"/>
      <c r="R91" s="194"/>
      <c r="S91" s="194"/>
      <c r="T91" s="180"/>
      <c r="U91" s="180"/>
      <c r="V91" s="180"/>
      <c r="W91" s="180"/>
    </row>
    <row r="92" spans="2:23" ht="16.95" customHeight="1" thickBot="1" x14ac:dyDescent="0.25">
      <c r="B92" s="471"/>
      <c r="C92" s="408"/>
      <c r="D92" s="408"/>
      <c r="E92" s="139"/>
      <c r="F92" s="177"/>
      <c r="G92" s="486"/>
      <c r="H92" s="486"/>
      <c r="I92" s="487">
        <f t="shared" si="2"/>
        <v>0</v>
      </c>
      <c r="J92" s="488"/>
      <c r="M92" s="196"/>
      <c r="N92" s="178"/>
      <c r="O92" s="178"/>
      <c r="P92" s="194"/>
      <c r="Q92" s="194"/>
      <c r="R92" s="196"/>
      <c r="S92" s="196"/>
      <c r="T92" s="180"/>
      <c r="U92" s="180"/>
      <c r="V92" s="180"/>
      <c r="W92" s="180"/>
    </row>
    <row r="94" spans="2:23" ht="16.95" customHeight="1" x14ac:dyDescent="0.2">
      <c r="B94" s="40" t="s">
        <v>228</v>
      </c>
    </row>
    <row r="95" spans="2:23" ht="16.95" customHeight="1" x14ac:dyDescent="0.2">
      <c r="B95" s="40" t="s">
        <v>222</v>
      </c>
      <c r="G95" s="126" t="s">
        <v>223</v>
      </c>
    </row>
    <row r="96" spans="2:23" ht="16.95" customHeight="1" thickBot="1" x14ac:dyDescent="0.25"/>
    <row r="97" spans="2:11" ht="16.95" customHeight="1" thickBot="1" x14ac:dyDescent="0.25">
      <c r="B97" s="415" t="s">
        <v>212</v>
      </c>
      <c r="C97" s="416"/>
      <c r="D97" s="416"/>
      <c r="E97" s="125" t="s">
        <v>214</v>
      </c>
      <c r="F97" s="125" t="s">
        <v>213</v>
      </c>
      <c r="G97" s="416" t="s">
        <v>215</v>
      </c>
      <c r="H97" s="416"/>
      <c r="I97" s="416" t="s">
        <v>216</v>
      </c>
      <c r="J97" s="416"/>
      <c r="K97" s="417"/>
    </row>
    <row r="98" spans="2:11" ht="16.95" customHeight="1" thickTop="1" x14ac:dyDescent="0.2">
      <c r="B98" s="477"/>
      <c r="C98" s="421"/>
      <c r="D98" s="421"/>
      <c r="E98" s="171"/>
      <c r="F98" s="173"/>
      <c r="G98" s="482"/>
      <c r="H98" s="482"/>
      <c r="I98" s="421"/>
      <c r="J98" s="421"/>
      <c r="K98" s="422"/>
    </row>
    <row r="99" spans="2:11" ht="16.95" customHeight="1" x14ac:dyDescent="0.2">
      <c r="B99" s="468"/>
      <c r="C99" s="413"/>
      <c r="D99" s="413"/>
      <c r="E99" s="138"/>
      <c r="F99" s="176"/>
      <c r="G99" s="469"/>
      <c r="H99" s="469"/>
      <c r="I99" s="413"/>
      <c r="J99" s="413"/>
      <c r="K99" s="414"/>
    </row>
    <row r="100" spans="2:11" ht="16.95" customHeight="1" x14ac:dyDescent="0.2">
      <c r="B100" s="468"/>
      <c r="C100" s="413"/>
      <c r="D100" s="413"/>
      <c r="E100" s="138"/>
      <c r="F100" s="176"/>
      <c r="G100" s="469"/>
      <c r="H100" s="469"/>
      <c r="I100" s="413"/>
      <c r="J100" s="413"/>
      <c r="K100" s="414"/>
    </row>
    <row r="101" spans="2:11" ht="16.95" customHeight="1" thickBot="1" x14ac:dyDescent="0.25">
      <c r="B101" s="471"/>
      <c r="C101" s="408"/>
      <c r="D101" s="408"/>
      <c r="E101" s="139"/>
      <c r="F101" s="177"/>
      <c r="G101" s="443"/>
      <c r="H101" s="443"/>
      <c r="I101" s="408"/>
      <c r="J101" s="408"/>
      <c r="K101" s="409"/>
    </row>
  </sheetData>
  <mergeCells count="205">
    <mergeCell ref="I86:J86"/>
    <mergeCell ref="G24:H24"/>
    <mergeCell ref="I24:K24"/>
    <mergeCell ref="B25:D25"/>
    <mergeCell ref="G25:H25"/>
    <mergeCell ref="N58:S58"/>
    <mergeCell ref="N59:S59"/>
    <mergeCell ref="J14:K14"/>
    <mergeCell ref="J15:K15"/>
    <mergeCell ref="J16:K16"/>
    <mergeCell ref="F14:G14"/>
    <mergeCell ref="F15:G15"/>
    <mergeCell ref="F16:G16"/>
    <mergeCell ref="H14:I14"/>
    <mergeCell ref="H15:I15"/>
    <mergeCell ref="H16:I16"/>
    <mergeCell ref="G34:H34"/>
    <mergeCell ref="I34:K34"/>
    <mergeCell ref="G50:H50"/>
    <mergeCell ref="I50:K50"/>
    <mergeCell ref="G51:H51"/>
    <mergeCell ref="I51:K51"/>
    <mergeCell ref="I55:K55"/>
    <mergeCell ref="G56:H56"/>
    <mergeCell ref="B3:D3"/>
    <mergeCell ref="B5:D5"/>
    <mergeCell ref="B6:D6"/>
    <mergeCell ref="B26:D26"/>
    <mergeCell ref="G26:H26"/>
    <mergeCell ref="I25:K25"/>
    <mergeCell ref="I26:K26"/>
    <mergeCell ref="B22:D22"/>
    <mergeCell ref="B43:D43"/>
    <mergeCell ref="G43:H43"/>
    <mergeCell ref="I43:K43"/>
    <mergeCell ref="B24:D24"/>
    <mergeCell ref="G22:H22"/>
    <mergeCell ref="I22:K22"/>
    <mergeCell ref="B23:D23"/>
    <mergeCell ref="G23:H23"/>
    <mergeCell ref="I23:K23"/>
    <mergeCell ref="B41:D41"/>
    <mergeCell ref="G41:H41"/>
    <mergeCell ref="I41:K41"/>
    <mergeCell ref="B42:D42"/>
    <mergeCell ref="G42:H42"/>
    <mergeCell ref="I42:K42"/>
    <mergeCell ref="B35:D35"/>
    <mergeCell ref="B87:D87"/>
    <mergeCell ref="G87:H87"/>
    <mergeCell ref="B34:D34"/>
    <mergeCell ref="B50:D50"/>
    <mergeCell ref="B67:D67"/>
    <mergeCell ref="B51:D51"/>
    <mergeCell ref="B4:D4"/>
    <mergeCell ref="B7:D7"/>
    <mergeCell ref="B86:D86"/>
    <mergeCell ref="G86:H86"/>
    <mergeCell ref="F10:G10"/>
    <mergeCell ref="H10:I10"/>
    <mergeCell ref="B56:D56"/>
    <mergeCell ref="B57:D57"/>
    <mergeCell ref="B58:D58"/>
    <mergeCell ref="B59:D59"/>
    <mergeCell ref="I35:K35"/>
    <mergeCell ref="B40:D40"/>
    <mergeCell ref="G40:H40"/>
    <mergeCell ref="I40:K40"/>
    <mergeCell ref="B33:D33"/>
    <mergeCell ref="G33:H33"/>
    <mergeCell ref="I33:K33"/>
    <mergeCell ref="I87:J87"/>
    <mergeCell ref="B2:F2"/>
    <mergeCell ref="B31:D31"/>
    <mergeCell ref="G31:H31"/>
    <mergeCell ref="I31:K31"/>
    <mergeCell ref="B32:D32"/>
    <mergeCell ref="G32:H32"/>
    <mergeCell ref="I32:K32"/>
    <mergeCell ref="D11:E16"/>
    <mergeCell ref="B11:C16"/>
    <mergeCell ref="J11:K11"/>
    <mergeCell ref="J12:K12"/>
    <mergeCell ref="J13:K13"/>
    <mergeCell ref="D10:E10"/>
    <mergeCell ref="E3:F3"/>
    <mergeCell ref="B8:D8"/>
    <mergeCell ref="E8:F8"/>
    <mergeCell ref="B10:C10"/>
    <mergeCell ref="J10:K10"/>
    <mergeCell ref="F11:G11"/>
    <mergeCell ref="F12:G12"/>
    <mergeCell ref="F13:G13"/>
    <mergeCell ref="H11:I11"/>
    <mergeCell ref="H12:I12"/>
    <mergeCell ref="H13:I13"/>
    <mergeCell ref="B101:D101"/>
    <mergeCell ref="G101:H101"/>
    <mergeCell ref="I101:K101"/>
    <mergeCell ref="B99:D99"/>
    <mergeCell ref="G99:H99"/>
    <mergeCell ref="I99:K99"/>
    <mergeCell ref="B100:D100"/>
    <mergeCell ref="G100:H100"/>
    <mergeCell ref="I100:K100"/>
    <mergeCell ref="B97:D97"/>
    <mergeCell ref="G97:H97"/>
    <mergeCell ref="I97:K97"/>
    <mergeCell ref="B98:D98"/>
    <mergeCell ref="G98:H98"/>
    <mergeCell ref="I98:K98"/>
    <mergeCell ref="B88:D88"/>
    <mergeCell ref="G88:H88"/>
    <mergeCell ref="I88:J88"/>
    <mergeCell ref="B92:D92"/>
    <mergeCell ref="G92:H92"/>
    <mergeCell ref="I92:J92"/>
    <mergeCell ref="B89:D89"/>
    <mergeCell ref="G89:H89"/>
    <mergeCell ref="I89:J89"/>
    <mergeCell ref="B90:D90"/>
    <mergeCell ref="G90:H90"/>
    <mergeCell ref="I90:J90"/>
    <mergeCell ref="B91:D91"/>
    <mergeCell ref="G91:H91"/>
    <mergeCell ref="I91:J91"/>
    <mergeCell ref="B84:D84"/>
    <mergeCell ref="G84:H84"/>
    <mergeCell ref="I84:J84"/>
    <mergeCell ref="B85:D85"/>
    <mergeCell ref="G85:H85"/>
    <mergeCell ref="I85:J85"/>
    <mergeCell ref="B53:D53"/>
    <mergeCell ref="G53:H53"/>
    <mergeCell ref="I53:K53"/>
    <mergeCell ref="B54:D54"/>
    <mergeCell ref="G54:H54"/>
    <mergeCell ref="I54:K54"/>
    <mergeCell ref="B55:D55"/>
    <mergeCell ref="G55:H55"/>
    <mergeCell ref="B61:D61"/>
    <mergeCell ref="G61:H61"/>
    <mergeCell ref="I61:K61"/>
    <mergeCell ref="B73:C73"/>
    <mergeCell ref="B65:D65"/>
    <mergeCell ref="G65:H65"/>
    <mergeCell ref="I65:K65"/>
    <mergeCell ref="B66:D66"/>
    <mergeCell ref="G66:H66"/>
    <mergeCell ref="J74:K74"/>
    <mergeCell ref="G35:H35"/>
    <mergeCell ref="B44:D44"/>
    <mergeCell ref="G44:H44"/>
    <mergeCell ref="I44:K44"/>
    <mergeCell ref="B52:D52"/>
    <mergeCell ref="G52:H52"/>
    <mergeCell ref="I52:K52"/>
    <mergeCell ref="B60:D60"/>
    <mergeCell ref="G60:H60"/>
    <mergeCell ref="I60:K60"/>
    <mergeCell ref="B49:D49"/>
    <mergeCell ref="G49:H49"/>
    <mergeCell ref="I49:K49"/>
    <mergeCell ref="G59:H59"/>
    <mergeCell ref="I59:K59"/>
    <mergeCell ref="I56:K56"/>
    <mergeCell ref="G57:H57"/>
    <mergeCell ref="I57:K57"/>
    <mergeCell ref="G58:H58"/>
    <mergeCell ref="I58:K58"/>
    <mergeCell ref="B70:C70"/>
    <mergeCell ref="I66:K66"/>
    <mergeCell ref="B62:D62"/>
    <mergeCell ref="G62:H62"/>
    <mergeCell ref="I62:K62"/>
    <mergeCell ref="B63:D63"/>
    <mergeCell ref="G63:H63"/>
    <mergeCell ref="I63:K63"/>
    <mergeCell ref="B64:D64"/>
    <mergeCell ref="G64:H64"/>
    <mergeCell ref="I64:K64"/>
    <mergeCell ref="B71:C71"/>
    <mergeCell ref="B72:C72"/>
    <mergeCell ref="I67:K67"/>
    <mergeCell ref="G67:H67"/>
    <mergeCell ref="J75:K75"/>
    <mergeCell ref="B75:C75"/>
    <mergeCell ref="D75:E75"/>
    <mergeCell ref="N51:S51"/>
    <mergeCell ref="N52:S52"/>
    <mergeCell ref="N53:S53"/>
    <mergeCell ref="N54:S54"/>
    <mergeCell ref="N55:S55"/>
    <mergeCell ref="N56:S56"/>
    <mergeCell ref="N57:S57"/>
    <mergeCell ref="B74:C74"/>
    <mergeCell ref="D70:E70"/>
    <mergeCell ref="D71:E71"/>
    <mergeCell ref="D72:E72"/>
    <mergeCell ref="D73:E73"/>
    <mergeCell ref="D74:E74"/>
    <mergeCell ref="J70:K70"/>
    <mergeCell ref="J71:K71"/>
    <mergeCell ref="J72:K72"/>
    <mergeCell ref="J73:K73"/>
  </mergeCells>
  <phoneticPr fontId="3"/>
  <pageMargins left="0.7" right="0.7" top="0.75" bottom="0.75" header="0.3" footer="0.3"/>
  <pageSetup paperSize="9" scale="87" orientation="portrait" r:id="rId1"/>
  <rowBreaks count="1" manualBreakCount="1">
    <brk id="45" max="10" man="1"/>
  </rowBreaks>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8D683-160D-427B-A301-FCFAE527801A}">
  <sheetPr>
    <tabColor theme="9" tint="0.39997558519241921"/>
  </sheetPr>
  <dimension ref="B1:O6551"/>
  <sheetViews>
    <sheetView showZeros="0" view="pageBreakPreview" topLeftCell="A55" zoomScale="82" zoomScaleNormal="100" zoomScaleSheetLayoutView="82" workbookViewId="0">
      <selection activeCell="G59" sqref="G59"/>
    </sheetView>
  </sheetViews>
  <sheetFormatPr defaultColWidth="9" defaultRowHeight="13.2" x14ac:dyDescent="0.2"/>
  <cols>
    <col min="1" max="1" width="9" style="200"/>
    <col min="2" max="2" width="12.44140625" style="172" customWidth="1"/>
    <col min="3" max="3" width="6.21875" style="172" customWidth="1"/>
    <col min="4" max="5" width="5" style="172" customWidth="1"/>
    <col min="6" max="13" width="9.109375" style="172" customWidth="1"/>
    <col min="14" max="16384" width="9" style="200"/>
  </cols>
  <sheetData>
    <row r="1" spans="2:15" ht="9.6" hidden="1" customHeight="1" x14ac:dyDescent="0.2">
      <c r="B1" s="197" t="s">
        <v>424</v>
      </c>
      <c r="C1" s="197"/>
      <c r="D1" s="197"/>
      <c r="E1" s="198"/>
      <c r="F1" s="198"/>
      <c r="G1" s="198"/>
      <c r="H1" s="198"/>
      <c r="I1" s="198"/>
      <c r="J1" s="198"/>
      <c r="K1" s="198"/>
      <c r="L1" s="198"/>
      <c r="M1" s="198"/>
      <c r="N1" s="199"/>
      <c r="O1" s="199"/>
    </row>
    <row r="2" spans="2:15" ht="9.6" hidden="1" customHeight="1" x14ac:dyDescent="0.2">
      <c r="B2" s="198" t="s">
        <v>0</v>
      </c>
      <c r="C2" s="198"/>
      <c r="D2" s="198"/>
      <c r="E2" s="198"/>
      <c r="F2" s="198"/>
      <c r="G2" s="269" t="e">
        <f>ROUNDDOWN(G4/480,2)</f>
        <v>#REF!</v>
      </c>
      <c r="H2" s="270" t="s">
        <v>1</v>
      </c>
      <c r="I2" s="270" t="s">
        <v>420</v>
      </c>
      <c r="J2" s="272" t="e">
        <f>#REF!</f>
        <v>#REF!</v>
      </c>
      <c r="K2" s="270" t="s">
        <v>1</v>
      </c>
      <c r="L2" s="270" t="s">
        <v>354</v>
      </c>
      <c r="M2" s="271" t="e">
        <f>G2+J2</f>
        <v>#REF!</v>
      </c>
      <c r="N2" s="199"/>
      <c r="O2" s="199"/>
    </row>
    <row r="3" spans="2:15" ht="9.6" hidden="1" customHeight="1" x14ac:dyDescent="0.2">
      <c r="B3" s="198" t="s">
        <v>270</v>
      </c>
      <c r="C3" s="198"/>
      <c r="D3" s="198"/>
      <c r="E3" s="198"/>
      <c r="F3" s="198"/>
      <c r="G3" s="202"/>
      <c r="H3" s="198"/>
      <c r="I3" s="198"/>
      <c r="J3" s="198"/>
      <c r="K3" s="198"/>
      <c r="L3" s="198"/>
      <c r="M3" s="198"/>
      <c r="N3" s="199"/>
      <c r="O3" s="199"/>
    </row>
    <row r="4" spans="2:15" ht="9.6" hidden="1" customHeight="1" x14ac:dyDescent="0.2">
      <c r="B4" s="198" t="s">
        <v>197</v>
      </c>
      <c r="C4" s="198"/>
      <c r="D4" s="198"/>
      <c r="E4" s="198"/>
      <c r="F4" s="198"/>
      <c r="G4" s="201" t="e">
        <f>ROUNDDOWN(SUM(F7,I7,L7),0)</f>
        <v>#REF!</v>
      </c>
      <c r="H4" s="198" t="s">
        <v>198</v>
      </c>
      <c r="I4" s="198"/>
      <c r="J4" s="198"/>
      <c r="K4" s="198"/>
      <c r="L4" s="198"/>
      <c r="M4" s="198"/>
      <c r="N4" s="199"/>
      <c r="O4" s="199"/>
    </row>
    <row r="5" spans="2:15" ht="9.6" hidden="1" customHeight="1" x14ac:dyDescent="0.2">
      <c r="B5" s="198"/>
      <c r="C5" s="198"/>
      <c r="D5" s="198"/>
      <c r="E5" s="198"/>
      <c r="F5" s="198"/>
      <c r="G5" s="202"/>
      <c r="H5" s="198"/>
      <c r="I5" s="198"/>
      <c r="J5" s="198"/>
      <c r="K5" s="198"/>
      <c r="L5" s="198"/>
      <c r="M5" s="198"/>
      <c r="N5" s="199"/>
      <c r="O5" s="199"/>
    </row>
    <row r="6" spans="2:15" ht="9.6" hidden="1" customHeight="1" x14ac:dyDescent="0.2">
      <c r="B6" s="198" t="s">
        <v>411</v>
      </c>
      <c r="C6" s="198"/>
      <c r="D6" s="198"/>
      <c r="E6" s="198"/>
      <c r="F6" s="666" t="s">
        <v>435</v>
      </c>
      <c r="G6" s="666"/>
      <c r="H6" s="203"/>
      <c r="I6" s="667" t="s">
        <v>419</v>
      </c>
      <c r="J6" s="667"/>
      <c r="K6" s="203"/>
      <c r="L6" s="203" t="s">
        <v>423</v>
      </c>
      <c r="M6" s="203"/>
      <c r="N6" s="199"/>
      <c r="O6" s="199" t="e">
        <f ca="1">E6定期点検時間合計(分)*経過年数補正+移動時間(分)</f>
        <v>#NAME?</v>
      </c>
    </row>
    <row r="7" spans="2:15" ht="9.6" hidden="1" customHeight="1" x14ac:dyDescent="0.2">
      <c r="B7" s="198" t="s">
        <v>271</v>
      </c>
      <c r="C7" s="198"/>
      <c r="D7" s="198"/>
      <c r="E7" s="198"/>
      <c r="F7" s="668" t="e">
        <f>SUM(F469,F437,F1109,F1333,F533,F501,F565,F1141,F1301,F1365,F1429,F1493,F213,F245,F85,F117,F149,F181,F885,F917,F949,F309,F597,F629,F661,F693,F725,F1237,F1269,F1557,F1525,F1589,F1621,F1653,F1685,F1909,F1941,F1781,F1813,F2101,F2133,F2165,F1973,F2005,F1845,F1877,F1717,F1749,F2037,F2069,F341,F373,F405,F757,F789,F821,F853,F2261,F2645,F2325,F2549,F2613,F2197,F2229,F2293,F2389,F2485,F2581,F2357,F2453,F2421,F2517,F1397,F1461,F1173,F981,F1045,F2677,F2709,F2741,F1013,F1077,F1205,F277,F2774,F2806,F2838,F2870,F2902,F2934,F2966,F2998,F3030,F3062,F3094,F3126,F3158,F3190,F3222,F3254,F3286,F3318,F3350,F3382,F3414,F3446,F3478,F3510,F3542,F3574,F3606,F3638,F3670,F3702,F3734,F3766,F3798,F3830,F3862,F3894,F3926,F3958,F3990,F4022,F4054,F4086,F4118,F4150,F4182,F4214,F4246,F4278,F4310,F4342,F4374,F4406,F4438,F4470,F4502,F4534,F4566,F4598,F4630,F4662,F4694,F4726,F4758,F4790,F4822,F4854,F4886,F4918,F4950,F4982,F5014,F5046,F5078,F5110,F5142,F5174,F5206,F5238,F5270,F5302,F5334,F5366,F5398,F5430,F5462,F5494,F5526,F5558,F5590,F5622,F5654,F5686,F5718,F5750,F5782,F5814,F5846,F5878,F5910,F5942,F5974,F6006,F6038,F6070,F6102,F6134,F6166,F6198,F6230,F6262,F6294,F6326,F6358,F6390,F6422,F6454,F6486,F6518,F6550)</f>
        <v>#REF!</v>
      </c>
      <c r="G7" s="668"/>
      <c r="H7" s="198" t="s">
        <v>272</v>
      </c>
      <c r="I7" s="669" t="e">
        <f>SUM(J469,J437,J1109,J1333,J533,J501,J565,J1141,J1301,J1365,J1429,J1493,J213,J245,J85,J117,J149,J181,J885,J917,J949,J309,J597,J629,J661,J693,J725,J1237,J1269,J1557,J1525,J1589,J1621,J1653,J1685,J1909,J1941,J1781,J1813,J2101,J2133,J2165,J1973,J2005,J1845,J1877,J1717,J1749,J2037,J2069,J341,J373,J405,J757,J789,J821,J853,J2261,J2645,J2325,J2549,J2613,J2197,J2229,J2293,J2389,J2485,J2581,J2357,J2453,J2421,J2517,J1397,J1461,J1173,J981,J1045,J2677,J2709,J2741,J1013,J1077,J1205,J277,J2774,J2806,J2838,J2870,J2902,J2934,J2966,J2998,J3030,J3062,J3094,J3126,J3158,J3190,J3222,J3254,J3286,J3318,J3350,J3382,J3414,J3446,J3478,J3510,J3542,J3574,J3606,J3638,J3670,J3702,J3734,J3766,J3798,J3830,J3862,J3894,J3926,J3958,J3990,J4022,J4054,J4086,J4118,J4150,J4182,J4214,J4246,J4278,J4310,J4342,J4374,J4406,J4438,J4470,J4502,J4534,J4566,J4598,J4630,J4662,J4694,J4726,J4758,J4790,J4822,J4854,J4886,J4918,J4950,J4982,J5014,J5046,J5078,J5110,J5142,J5174,J5206,J5238,J5270,J5302,J5334,J5366,J5398,J5430,J5462,J5494,J5526,J5558,J5590,J5622,J5654,J5686,J5718,J5750,J5782,J5814,J5846,J5878,J5910,J5942,J5974,J6006,J6038,J6070,J6102,J6134,J6166,J6198,J6230,J6262,J6294,J6326,J6358,J6390,J6422,J6454,J6486,J6518,J6550)</f>
        <v>#REF!</v>
      </c>
      <c r="J7" s="669"/>
      <c r="K7" s="198" t="s">
        <v>272</v>
      </c>
      <c r="L7" s="204" t="e">
        <f>#REF!</f>
        <v>#REF!</v>
      </c>
      <c r="M7" s="198" t="s">
        <v>198</v>
      </c>
      <c r="N7" s="199"/>
      <c r="O7" s="199"/>
    </row>
    <row r="8" spans="2:15" ht="9.6" hidden="1" customHeight="1" x14ac:dyDescent="0.2">
      <c r="B8" s="198"/>
      <c r="C8" s="198"/>
      <c r="D8" s="198"/>
      <c r="E8" s="198"/>
      <c r="F8" s="198"/>
      <c r="G8" s="198"/>
      <c r="H8" s="198"/>
      <c r="I8" s="198"/>
      <c r="J8" s="198"/>
      <c r="K8" s="198"/>
      <c r="L8" s="198"/>
      <c r="M8" s="198"/>
    </row>
    <row r="9" spans="2:15" ht="9.6" hidden="1" customHeight="1" x14ac:dyDescent="0.2">
      <c r="B9" s="198"/>
      <c r="C9" s="198"/>
      <c r="D9" s="198"/>
      <c r="E9" s="198"/>
      <c r="F9" s="198"/>
      <c r="G9" s="198"/>
      <c r="H9" s="198"/>
      <c r="I9" s="198"/>
      <c r="J9" s="198"/>
      <c r="K9" s="198"/>
      <c r="L9" s="198"/>
      <c r="M9" s="198"/>
    </row>
    <row r="10" spans="2:15" ht="9.6" hidden="1" customHeight="1" x14ac:dyDescent="0.2">
      <c r="B10" s="198"/>
      <c r="C10" s="198"/>
      <c r="D10" s="198"/>
      <c r="E10" s="198"/>
      <c r="F10" s="198"/>
      <c r="G10" s="198"/>
      <c r="H10" s="198"/>
      <c r="I10" s="198"/>
      <c r="J10" s="198"/>
      <c r="K10" s="198"/>
      <c r="L10" s="198"/>
      <c r="M10" s="198"/>
    </row>
    <row r="11" spans="2:15" ht="9.6" hidden="1" customHeight="1" x14ac:dyDescent="0.2">
      <c r="B11" s="198"/>
      <c r="C11" s="198"/>
      <c r="D11" s="198"/>
      <c r="E11" s="198"/>
      <c r="F11" s="198"/>
      <c r="G11" s="198"/>
      <c r="H11" s="198"/>
      <c r="I11" s="198"/>
      <c r="J11" s="198"/>
      <c r="K11" s="198"/>
      <c r="L11" s="198"/>
      <c r="M11" s="198"/>
    </row>
    <row r="12" spans="2:15" ht="9.6" hidden="1" customHeight="1" thickBot="1" x14ac:dyDescent="0.25">
      <c r="B12" s="198" t="s">
        <v>2</v>
      </c>
      <c r="C12" s="198"/>
      <c r="D12" s="198"/>
      <c r="E12" s="198"/>
      <c r="F12" s="198"/>
      <c r="G12" s="198"/>
      <c r="H12" s="198"/>
      <c r="I12" s="205" t="s">
        <v>199</v>
      </c>
      <c r="J12" s="198"/>
      <c r="K12" s="198"/>
      <c r="L12" s="198"/>
      <c r="M12" s="198"/>
      <c r="N12" s="199"/>
      <c r="O12" s="199"/>
    </row>
    <row r="13" spans="2:15" ht="9.6" hidden="1" customHeight="1" x14ac:dyDescent="0.2">
      <c r="B13" s="670" t="s">
        <v>3</v>
      </c>
      <c r="C13" s="671"/>
      <c r="D13" s="672"/>
      <c r="E13" s="679" t="s">
        <v>8</v>
      </c>
      <c r="F13" s="543"/>
      <c r="G13" s="543"/>
      <c r="H13" s="543"/>
      <c r="I13" s="680"/>
      <c r="J13" s="198"/>
      <c r="K13" s="198"/>
      <c r="L13" s="198"/>
      <c r="M13" s="198"/>
    </row>
    <row r="14" spans="2:15" ht="9.6" hidden="1" customHeight="1" x14ac:dyDescent="0.2">
      <c r="B14" s="673"/>
      <c r="C14" s="674"/>
      <c r="D14" s="675"/>
      <c r="E14" s="681" t="s">
        <v>16</v>
      </c>
      <c r="F14" s="682"/>
      <c r="G14" s="206" t="s">
        <v>4</v>
      </c>
      <c r="H14" s="206" t="s">
        <v>54</v>
      </c>
      <c r="I14" s="207"/>
      <c r="J14" s="198"/>
      <c r="K14" s="198"/>
      <c r="L14" s="198"/>
      <c r="M14" s="198"/>
    </row>
    <row r="15" spans="2:15" ht="9.6" hidden="1" customHeight="1" x14ac:dyDescent="0.2">
      <c r="B15" s="673"/>
      <c r="C15" s="674"/>
      <c r="D15" s="675"/>
      <c r="E15" s="683"/>
      <c r="F15" s="660"/>
      <c r="G15" s="208" t="s">
        <v>9</v>
      </c>
      <c r="H15" s="208" t="s">
        <v>10</v>
      </c>
      <c r="I15" s="207" t="s">
        <v>11</v>
      </c>
      <c r="J15" s="198"/>
      <c r="K15" s="198"/>
      <c r="L15" s="198"/>
      <c r="M15" s="198"/>
    </row>
    <row r="16" spans="2:15" ht="9.6" hidden="1" customHeight="1" x14ac:dyDescent="0.2">
      <c r="B16" s="676"/>
      <c r="C16" s="677"/>
      <c r="D16" s="678"/>
      <c r="E16" s="684"/>
      <c r="F16" s="685"/>
      <c r="G16" s="210" t="s">
        <v>12</v>
      </c>
      <c r="H16" s="210" t="s">
        <v>13</v>
      </c>
      <c r="I16" s="211" t="s">
        <v>13</v>
      </c>
      <c r="J16" s="198"/>
      <c r="K16" s="198"/>
      <c r="L16" s="198"/>
      <c r="M16" s="198"/>
    </row>
    <row r="17" spans="2:13" ht="9.6" hidden="1" customHeight="1" x14ac:dyDescent="0.2">
      <c r="B17" s="655" t="e">
        <f>M2</f>
        <v>#REF!</v>
      </c>
      <c r="C17" s="656"/>
      <c r="D17" s="657"/>
      <c r="E17" s="664" t="s">
        <v>5</v>
      </c>
      <c r="F17" s="665"/>
      <c r="G17" s="209">
        <v>10</v>
      </c>
      <c r="H17" s="212" t="e">
        <f>$B$17*G17%</f>
        <v>#REF!</v>
      </c>
      <c r="I17" s="213" t="e">
        <f>IF(H17&lt;&gt;"",ROUNDDOWN(H17,0),"")</f>
        <v>#REF!</v>
      </c>
      <c r="J17" s="198"/>
      <c r="K17" s="198"/>
      <c r="L17" s="198"/>
      <c r="M17" s="198"/>
    </row>
    <row r="18" spans="2:13" ht="9.6" hidden="1" customHeight="1" x14ac:dyDescent="0.2">
      <c r="B18" s="658"/>
      <c r="C18" s="659"/>
      <c r="D18" s="660"/>
      <c r="E18" s="664" t="s">
        <v>17</v>
      </c>
      <c r="F18" s="665"/>
      <c r="G18" s="209">
        <v>10</v>
      </c>
      <c r="H18" s="212" t="e">
        <f t="shared" ref="H18:H21" si="0">$B$17*G18%</f>
        <v>#REF!</v>
      </c>
      <c r="I18" s="213" t="e">
        <f>IF(H18&lt;&gt;"",ROUNDDOWN(H18,0),"")</f>
        <v>#REF!</v>
      </c>
      <c r="J18" s="198"/>
      <c r="K18" s="198"/>
      <c r="L18" s="198"/>
      <c r="M18" s="198"/>
    </row>
    <row r="19" spans="2:13" ht="9.6" hidden="1" customHeight="1" x14ac:dyDescent="0.2">
      <c r="B19" s="658"/>
      <c r="C19" s="659"/>
      <c r="D19" s="660"/>
      <c r="E19" s="664" t="s">
        <v>6</v>
      </c>
      <c r="F19" s="665"/>
      <c r="G19" s="209">
        <v>20</v>
      </c>
      <c r="H19" s="212" t="e">
        <f t="shared" si="0"/>
        <v>#REF!</v>
      </c>
      <c r="I19" s="213" t="e">
        <f>IF(H19&lt;&gt;"",ROUNDDOWN(H19,0),"")</f>
        <v>#REF!</v>
      </c>
      <c r="J19" s="198"/>
      <c r="K19" s="198"/>
      <c r="L19" s="198"/>
      <c r="M19" s="198"/>
    </row>
    <row r="20" spans="2:13" ht="9.6" hidden="1" customHeight="1" x14ac:dyDescent="0.2">
      <c r="B20" s="658"/>
      <c r="C20" s="659"/>
      <c r="D20" s="660"/>
      <c r="E20" s="664" t="s">
        <v>18</v>
      </c>
      <c r="F20" s="665"/>
      <c r="G20" s="209">
        <f>35</f>
        <v>35</v>
      </c>
      <c r="H20" s="212" t="e">
        <f t="shared" si="0"/>
        <v>#REF!</v>
      </c>
      <c r="I20" s="213" t="e">
        <f>IF(H20&lt;&gt;"",ROUNDDOWN(H20,0),"")</f>
        <v>#REF!</v>
      </c>
      <c r="J20" s="198"/>
      <c r="K20" s="198"/>
      <c r="L20" s="198"/>
      <c r="M20" s="198"/>
    </row>
    <row r="21" spans="2:13" ht="9.6" hidden="1" customHeight="1" x14ac:dyDescent="0.2">
      <c r="B21" s="658"/>
      <c r="C21" s="659"/>
      <c r="D21" s="660"/>
      <c r="E21" s="664" t="s">
        <v>7</v>
      </c>
      <c r="F21" s="665"/>
      <c r="G21" s="209">
        <v>25</v>
      </c>
      <c r="H21" s="212" t="e">
        <f t="shared" si="0"/>
        <v>#REF!</v>
      </c>
      <c r="I21" s="213" t="e">
        <f>IF(H21&lt;&gt;"",ROUNDDOWN(H21,0),"")</f>
        <v>#REF!</v>
      </c>
      <c r="J21" s="198"/>
      <c r="K21" s="198"/>
      <c r="L21" s="198"/>
      <c r="M21" s="198"/>
    </row>
    <row r="22" spans="2:13" ht="9.6" hidden="1" customHeight="1" x14ac:dyDescent="0.2">
      <c r="B22" s="658"/>
      <c r="C22" s="659"/>
      <c r="D22" s="660"/>
      <c r="E22" s="214" t="s">
        <v>14</v>
      </c>
      <c r="F22" s="215"/>
      <c r="G22" s="209" t="str">
        <f>"--"</f>
        <v>--</v>
      </c>
      <c r="H22" s="209" t="str">
        <f>"--"</f>
        <v>--</v>
      </c>
      <c r="I22" s="216" t="str">
        <f>"--"</f>
        <v>--</v>
      </c>
      <c r="J22" s="198"/>
      <c r="K22" s="198"/>
      <c r="L22" s="198"/>
      <c r="M22" s="198"/>
    </row>
    <row r="23" spans="2:13" ht="9.6" hidden="1" customHeight="1" thickBot="1" x14ac:dyDescent="0.25">
      <c r="B23" s="661"/>
      <c r="C23" s="662"/>
      <c r="D23" s="663"/>
      <c r="E23" s="218" t="s">
        <v>15</v>
      </c>
      <c r="F23" s="219"/>
      <c r="G23" s="217" t="str">
        <f>"--"</f>
        <v>--</v>
      </c>
      <c r="H23" s="217" t="str">
        <f>"--"</f>
        <v>--</v>
      </c>
      <c r="I23" s="220" t="e">
        <f>SUM(I17:I21)</f>
        <v>#REF!</v>
      </c>
      <c r="J23" s="198"/>
      <c r="K23" s="198"/>
      <c r="L23" s="198"/>
      <c r="M23" s="198"/>
    </row>
    <row r="24" spans="2:13" ht="9.6" hidden="1" customHeight="1" x14ac:dyDescent="0.2">
      <c r="B24" s="198"/>
      <c r="C24" s="198"/>
      <c r="D24" s="198"/>
      <c r="E24" s="198"/>
      <c r="F24" s="198"/>
      <c r="G24" s="198"/>
      <c r="H24" s="198"/>
      <c r="I24" s="198"/>
      <c r="J24" s="198"/>
      <c r="K24" s="198"/>
      <c r="L24" s="198"/>
      <c r="M24" s="198"/>
    </row>
    <row r="25" spans="2:13" ht="9.6" hidden="1" customHeight="1" x14ac:dyDescent="0.2"/>
    <row r="26" spans="2:13" ht="9.6" hidden="1" customHeight="1" thickBot="1" x14ac:dyDescent="0.25">
      <c r="B26" s="642" t="s">
        <v>88</v>
      </c>
      <c r="C26" s="642"/>
      <c r="D26" s="642"/>
      <c r="E26" s="642"/>
      <c r="F26" s="221"/>
      <c r="G26" s="221"/>
      <c r="H26" s="221"/>
      <c r="I26" s="222" t="s">
        <v>200</v>
      </c>
    </row>
    <row r="27" spans="2:13" ht="9.6" hidden="1" customHeight="1" x14ac:dyDescent="0.2">
      <c r="B27" s="648" t="s">
        <v>89</v>
      </c>
      <c r="C27" s="649"/>
      <c r="D27" s="650"/>
      <c r="E27" s="651" t="s">
        <v>91</v>
      </c>
      <c r="F27" s="649"/>
      <c r="G27" s="649"/>
      <c r="H27" s="650"/>
      <c r="I27" s="223" t="s">
        <v>96</v>
      </c>
    </row>
    <row r="28" spans="2:13" ht="9.6" hidden="1" customHeight="1" x14ac:dyDescent="0.2">
      <c r="B28" s="623" t="s">
        <v>90</v>
      </c>
      <c r="C28" s="624"/>
      <c r="D28" s="625"/>
      <c r="E28" s="632" t="s">
        <v>94</v>
      </c>
      <c r="F28" s="633"/>
      <c r="G28" s="633"/>
      <c r="H28" s="634"/>
      <c r="I28" s="267">
        <v>0.2</v>
      </c>
    </row>
    <row r="29" spans="2:13" ht="9.6" hidden="1" customHeight="1" x14ac:dyDescent="0.2">
      <c r="B29" s="626"/>
      <c r="C29" s="627"/>
      <c r="D29" s="628"/>
      <c r="E29" s="632" t="s">
        <v>86</v>
      </c>
      <c r="F29" s="633"/>
      <c r="G29" s="633"/>
      <c r="H29" s="634"/>
      <c r="I29" s="267">
        <v>0.1</v>
      </c>
    </row>
    <row r="30" spans="2:13" ht="9.6" hidden="1" customHeight="1" x14ac:dyDescent="0.2">
      <c r="B30" s="652"/>
      <c r="C30" s="653"/>
      <c r="D30" s="654"/>
      <c r="E30" s="632" t="s">
        <v>87</v>
      </c>
      <c r="F30" s="633"/>
      <c r="G30" s="633"/>
      <c r="H30" s="634"/>
      <c r="I30" s="267">
        <v>0.3</v>
      </c>
    </row>
    <row r="31" spans="2:13" ht="9.6" hidden="1" customHeight="1" x14ac:dyDescent="0.2">
      <c r="B31" s="623" t="s">
        <v>95</v>
      </c>
      <c r="C31" s="624"/>
      <c r="D31" s="625"/>
      <c r="E31" s="632" t="s">
        <v>92</v>
      </c>
      <c r="F31" s="633"/>
      <c r="G31" s="633"/>
      <c r="H31" s="634"/>
      <c r="I31" s="267">
        <v>0.4</v>
      </c>
    </row>
    <row r="32" spans="2:13" ht="9.6" hidden="1" customHeight="1" thickBot="1" x14ac:dyDescent="0.25">
      <c r="B32" s="629"/>
      <c r="C32" s="630"/>
      <c r="D32" s="631"/>
      <c r="E32" s="637" t="s">
        <v>93</v>
      </c>
      <c r="F32" s="638"/>
      <c r="G32" s="638"/>
      <c r="H32" s="639"/>
      <c r="I32" s="268">
        <v>0.2</v>
      </c>
    </row>
    <row r="33" spans="2:12" ht="9.6" hidden="1" customHeight="1" x14ac:dyDescent="0.2">
      <c r="B33" s="221"/>
      <c r="C33" s="221"/>
      <c r="D33" s="221"/>
      <c r="E33" s="221"/>
      <c r="F33" s="221"/>
      <c r="G33" s="221"/>
      <c r="H33" s="221"/>
      <c r="I33" s="221"/>
    </row>
    <row r="34" spans="2:12" ht="9.6" hidden="1" customHeight="1" thickBot="1" x14ac:dyDescent="0.25">
      <c r="B34" s="642" t="s">
        <v>102</v>
      </c>
      <c r="C34" s="642"/>
      <c r="D34" s="642"/>
      <c r="E34" s="642"/>
      <c r="F34" s="221"/>
      <c r="G34" s="221"/>
      <c r="H34" s="221"/>
      <c r="I34" s="222" t="s">
        <v>201</v>
      </c>
    </row>
    <row r="35" spans="2:12" ht="9.6" hidden="1" customHeight="1" x14ac:dyDescent="0.2">
      <c r="B35" s="643" t="s">
        <v>103</v>
      </c>
      <c r="C35" s="569"/>
      <c r="D35" s="644"/>
      <c r="E35" s="645" t="s">
        <v>98</v>
      </c>
      <c r="F35" s="569"/>
      <c r="G35" s="644"/>
      <c r="H35" s="646" t="s">
        <v>96</v>
      </c>
      <c r="I35" s="647"/>
    </row>
    <row r="36" spans="2:12" ht="9.6" hidden="1" customHeight="1" x14ac:dyDescent="0.2">
      <c r="B36" s="623" t="s">
        <v>97</v>
      </c>
      <c r="C36" s="624"/>
      <c r="D36" s="625"/>
      <c r="E36" s="632" t="s">
        <v>99</v>
      </c>
      <c r="F36" s="633"/>
      <c r="G36" s="634"/>
      <c r="H36" s="635">
        <v>0</v>
      </c>
      <c r="I36" s="636"/>
    </row>
    <row r="37" spans="2:12" ht="9.6" hidden="1" customHeight="1" x14ac:dyDescent="0.2">
      <c r="B37" s="626"/>
      <c r="C37" s="627"/>
      <c r="D37" s="628"/>
      <c r="E37" s="632" t="s">
        <v>100</v>
      </c>
      <c r="F37" s="633"/>
      <c r="G37" s="634"/>
      <c r="H37" s="635">
        <v>0.1</v>
      </c>
      <c r="I37" s="636"/>
    </row>
    <row r="38" spans="2:12" ht="9.6" hidden="1" customHeight="1" thickBot="1" x14ac:dyDescent="0.25">
      <c r="B38" s="629"/>
      <c r="C38" s="630"/>
      <c r="D38" s="631"/>
      <c r="E38" s="637" t="s">
        <v>101</v>
      </c>
      <c r="F38" s="638"/>
      <c r="G38" s="639"/>
      <c r="H38" s="640">
        <v>0.15</v>
      </c>
      <c r="I38" s="641"/>
    </row>
    <row r="39" spans="2:12" ht="9.6" hidden="1" customHeight="1" x14ac:dyDescent="0.2"/>
    <row r="40" spans="2:12" ht="9.6" hidden="1" customHeight="1" x14ac:dyDescent="0.2"/>
    <row r="41" spans="2:12" ht="9.6" hidden="1" customHeight="1" thickBot="1" x14ac:dyDescent="0.25">
      <c r="B41" s="616" t="s">
        <v>425</v>
      </c>
      <c r="C41" s="616"/>
      <c r="D41" s="616"/>
      <c r="E41" s="616"/>
      <c r="F41" s="616"/>
      <c r="G41" s="616"/>
    </row>
    <row r="42" spans="2:12" ht="9.6" hidden="1" customHeight="1" x14ac:dyDescent="0.2">
      <c r="B42" s="617" t="s">
        <v>351</v>
      </c>
      <c r="C42" s="618"/>
      <c r="D42" s="618"/>
      <c r="E42" s="618"/>
      <c r="F42" s="619" t="s">
        <v>352</v>
      </c>
      <c r="G42" s="620"/>
    </row>
    <row r="43" spans="2:12" ht="9.6" hidden="1" customHeight="1" x14ac:dyDescent="0.2">
      <c r="B43" s="601" t="s">
        <v>426</v>
      </c>
      <c r="C43" s="602"/>
      <c r="D43" s="603"/>
      <c r="E43" s="602"/>
      <c r="F43" s="621" t="e">
        <f>ROUNDDOWN(#REF!,2)</f>
        <v>#REF!</v>
      </c>
      <c r="G43" s="622"/>
    </row>
    <row r="44" spans="2:12" ht="9.6" hidden="1" customHeight="1" x14ac:dyDescent="0.2">
      <c r="B44" s="601" t="s">
        <v>427</v>
      </c>
      <c r="C44" s="602"/>
      <c r="D44" s="603"/>
      <c r="E44" s="602"/>
      <c r="F44" s="604" t="e">
        <f>ROUNDDOWN(#REF!,2)</f>
        <v>#REF!</v>
      </c>
      <c r="G44" s="605"/>
    </row>
    <row r="45" spans="2:12" ht="9.6" hidden="1" customHeight="1" x14ac:dyDescent="0.2">
      <c r="B45" s="601" t="s">
        <v>422</v>
      </c>
      <c r="C45" s="602"/>
      <c r="D45" s="603"/>
      <c r="E45" s="602"/>
      <c r="F45" s="604" t="e">
        <f>ROUNDDOWN(#REF!,2)</f>
        <v>#REF!</v>
      </c>
      <c r="G45" s="605"/>
    </row>
    <row r="46" spans="2:12" ht="9.6" hidden="1" customHeight="1" thickBot="1" x14ac:dyDescent="0.25">
      <c r="B46" s="606" t="s">
        <v>353</v>
      </c>
      <c r="C46" s="607"/>
      <c r="D46" s="608"/>
      <c r="E46" s="607"/>
      <c r="F46" s="609" t="e">
        <f>ROUNDDOWN(SUM(F43:G45),2)</f>
        <v>#REF!</v>
      </c>
      <c r="G46" s="610"/>
    </row>
    <row r="47" spans="2:12" ht="9.6" hidden="1" customHeight="1" thickBot="1" x14ac:dyDescent="0.25">
      <c r="B47" s="226"/>
      <c r="C47" s="226"/>
      <c r="D47" s="226"/>
      <c r="E47" s="226"/>
      <c r="F47" s="226"/>
      <c r="G47" s="226"/>
    </row>
    <row r="48" spans="2:12" ht="9.6" hidden="1" customHeight="1" thickBot="1" x14ac:dyDescent="0.25">
      <c r="B48" s="611" t="s">
        <v>103</v>
      </c>
      <c r="C48" s="612"/>
      <c r="D48" s="613"/>
      <c r="E48" s="614" t="s">
        <v>349</v>
      </c>
      <c r="F48" s="614"/>
      <c r="G48" s="615" t="s">
        <v>346</v>
      </c>
      <c r="H48" s="615"/>
      <c r="I48" s="588" t="s">
        <v>347</v>
      </c>
      <c r="J48" s="588"/>
      <c r="K48" s="588" t="s">
        <v>348</v>
      </c>
      <c r="L48" s="589"/>
    </row>
    <row r="49" spans="2:13" ht="9.6" hidden="1" customHeight="1" x14ac:dyDescent="0.2">
      <c r="B49" s="590" t="s">
        <v>350</v>
      </c>
      <c r="C49" s="591"/>
      <c r="D49" s="592"/>
      <c r="E49" s="489" t="e">
        <f>F46</f>
        <v>#REF!</v>
      </c>
      <c r="F49" s="489"/>
      <c r="G49" s="599" t="s">
        <v>341</v>
      </c>
      <c r="H49" s="599"/>
      <c r="I49" s="600">
        <v>10</v>
      </c>
      <c r="J49" s="600"/>
      <c r="K49" s="498" t="e">
        <f>$E$49*I49%</f>
        <v>#REF!</v>
      </c>
      <c r="L49" s="499"/>
    </row>
    <row r="50" spans="2:13" ht="9.6" hidden="1" customHeight="1" x14ac:dyDescent="0.2">
      <c r="B50" s="593"/>
      <c r="C50" s="594"/>
      <c r="D50" s="595"/>
      <c r="E50" s="490"/>
      <c r="F50" s="490"/>
      <c r="G50" s="585" t="s">
        <v>342</v>
      </c>
      <c r="H50" s="585"/>
      <c r="I50" s="586">
        <v>10</v>
      </c>
      <c r="J50" s="586"/>
      <c r="K50" s="500" t="e">
        <f>$E$49*I50%</f>
        <v>#REF!</v>
      </c>
      <c r="L50" s="501"/>
    </row>
    <row r="51" spans="2:13" ht="9.6" hidden="1" customHeight="1" x14ac:dyDescent="0.2">
      <c r="B51" s="593"/>
      <c r="C51" s="594"/>
      <c r="D51" s="595"/>
      <c r="E51" s="490"/>
      <c r="F51" s="490"/>
      <c r="G51" s="585" t="s">
        <v>343</v>
      </c>
      <c r="H51" s="585"/>
      <c r="I51" s="586">
        <v>20</v>
      </c>
      <c r="J51" s="586"/>
      <c r="K51" s="500" t="e">
        <f>$E$49*I51%</f>
        <v>#REF!</v>
      </c>
      <c r="L51" s="501"/>
    </row>
    <row r="52" spans="2:13" ht="9.6" hidden="1" customHeight="1" x14ac:dyDescent="0.2">
      <c r="B52" s="593"/>
      <c r="C52" s="594"/>
      <c r="D52" s="595"/>
      <c r="E52" s="490"/>
      <c r="F52" s="490"/>
      <c r="G52" s="585" t="s">
        <v>344</v>
      </c>
      <c r="H52" s="585"/>
      <c r="I52" s="586">
        <v>35</v>
      </c>
      <c r="J52" s="586"/>
      <c r="K52" s="500" t="e">
        <f>$E$49*I52%</f>
        <v>#REF!</v>
      </c>
      <c r="L52" s="501"/>
    </row>
    <row r="53" spans="2:13" ht="9.6" hidden="1" customHeight="1" x14ac:dyDescent="0.2">
      <c r="B53" s="593"/>
      <c r="C53" s="594"/>
      <c r="D53" s="595"/>
      <c r="E53" s="490"/>
      <c r="F53" s="490"/>
      <c r="G53" s="585" t="s">
        <v>345</v>
      </c>
      <c r="H53" s="585"/>
      <c r="I53" s="586">
        <v>25</v>
      </c>
      <c r="J53" s="586"/>
      <c r="K53" s="500" t="e">
        <f>$E$49*I53%</f>
        <v>#REF!</v>
      </c>
      <c r="L53" s="501"/>
    </row>
    <row r="54" spans="2:13" ht="9.6" hidden="1" customHeight="1" thickBot="1" x14ac:dyDescent="0.25">
      <c r="B54" s="596"/>
      <c r="C54" s="597"/>
      <c r="D54" s="598"/>
      <c r="E54" s="491"/>
      <c r="F54" s="491"/>
      <c r="G54" s="491" t="s">
        <v>340</v>
      </c>
      <c r="H54" s="491"/>
      <c r="I54" s="587">
        <f>SUM(I49:J53)</f>
        <v>100</v>
      </c>
      <c r="J54" s="587"/>
      <c r="K54" s="526" t="e">
        <f>SUM(K49:L53)</f>
        <v>#REF!</v>
      </c>
      <c r="L54" s="527"/>
    </row>
    <row r="55" spans="2:13" s="227" customFormat="1" ht="45" customHeight="1" thickBot="1" x14ac:dyDescent="0.25">
      <c r="B55" s="584"/>
      <c r="C55" s="584"/>
      <c r="D55" s="584"/>
      <c r="E55" s="584"/>
      <c r="F55" s="584"/>
      <c r="G55" s="584"/>
      <c r="H55" s="584"/>
      <c r="I55" s="584"/>
      <c r="J55" s="584"/>
      <c r="K55" s="584"/>
      <c r="L55" s="584"/>
      <c r="M55" s="584"/>
    </row>
    <row r="56" spans="2:13" s="229" customFormat="1" ht="27.75" customHeight="1" thickBot="1" x14ac:dyDescent="0.25">
      <c r="B56" s="568" t="s">
        <v>128</v>
      </c>
      <c r="C56" s="569"/>
      <c r="D56" s="569"/>
      <c r="E56" s="570"/>
      <c r="F56" s="228"/>
      <c r="G56" s="228"/>
      <c r="H56" s="228"/>
      <c r="I56" s="228"/>
      <c r="J56" s="228"/>
      <c r="K56" s="228"/>
      <c r="L56" s="228"/>
      <c r="M56" s="228"/>
    </row>
    <row r="57" spans="2:13" s="229" customFormat="1" ht="27.75" customHeight="1" x14ac:dyDescent="0.2">
      <c r="B57" s="571" t="e">
        <f>#REF!</f>
        <v>#REF!</v>
      </c>
      <c r="C57" s="572"/>
      <c r="D57" s="573"/>
      <c r="E57" s="574"/>
      <c r="F57" s="578" t="s">
        <v>240</v>
      </c>
      <c r="G57" s="579"/>
      <c r="H57" s="579"/>
      <c r="I57" s="580"/>
      <c r="J57" s="578" t="s">
        <v>239</v>
      </c>
      <c r="K57" s="579"/>
      <c r="L57" s="579"/>
      <c r="M57" s="580"/>
    </row>
    <row r="58" spans="2:13" s="229" customFormat="1" ht="27.75" customHeight="1" thickBot="1" x14ac:dyDescent="0.25">
      <c r="B58" s="575"/>
      <c r="C58" s="576"/>
      <c r="D58" s="576"/>
      <c r="E58" s="577"/>
      <c r="F58" s="233" t="s">
        <v>149</v>
      </c>
      <c r="G58" s="231" t="s">
        <v>151</v>
      </c>
      <c r="H58" s="231" t="s">
        <v>96</v>
      </c>
      <c r="I58" s="232" t="s">
        <v>150</v>
      </c>
      <c r="J58" s="233" t="s">
        <v>149</v>
      </c>
      <c r="K58" s="231" t="s">
        <v>151</v>
      </c>
      <c r="L58" s="231" t="s">
        <v>96</v>
      </c>
      <c r="M58" s="232" t="s">
        <v>150</v>
      </c>
    </row>
    <row r="59" spans="2:13" s="229" customFormat="1" ht="27.75" customHeight="1" thickTop="1" x14ac:dyDescent="0.2">
      <c r="B59" s="566" t="s">
        <v>241</v>
      </c>
      <c r="C59" s="567"/>
      <c r="D59" s="234" t="e">
        <f>#REF!</f>
        <v>#REF!</v>
      </c>
      <c r="E59" s="235" t="s">
        <v>242</v>
      </c>
      <c r="F59" s="242" t="e">
        <f>IF(#REF!&gt;=1,IF(#REF!&gt;=1,#REF!),IF(#REF!&gt;=0,"",))</f>
        <v>#REF!</v>
      </c>
      <c r="G59" s="241" t="e">
        <f>保全管理データ!N787</f>
        <v>#REF!</v>
      </c>
      <c r="H59" s="241" t="e">
        <f>IF(#REF!="無","",IF(#REF!="","",IF(#REF!="悪環境における作業",0.2,IF(#REF!="高所又は地下作業",0.1,IF(#REF!="錯綜場所作業",0.3,IF(#REF!="複雑な制約のある作業",0.4,IF(#REF!="単純な制約のある作業",0.2,0)))))))</f>
        <v>#REF!</v>
      </c>
      <c r="I59" s="224" t="e">
        <f>IF(F59="","",F59*G59*(1+IF(H59="",0,H59)))</f>
        <v>#REF!</v>
      </c>
      <c r="J59" s="242" t="e">
        <f>IF(#REF!&gt;=1,IF(#REF!&gt;=1,#REF!),IF(#REF!&gt;=0,"",))</f>
        <v>#REF!</v>
      </c>
      <c r="K59" s="241" t="e">
        <f>保全管理データ!N814</f>
        <v>#REF!</v>
      </c>
      <c r="L59" s="241" t="e">
        <f>IF(#REF!="","",IF(#REF!="悪環境における作業",0.2,IF(#REF!="高所又は地下作業",0.1,IF(#REF!="錯綜場所作業",0.3,IF(#REF!="複雑な制約のある作業",0.4,IF(#REF!="単純な制約のある作業",0.2,0))))))</f>
        <v>#REF!</v>
      </c>
      <c r="M59" s="224" t="e">
        <f>IF(J59="","",J59*K59*(1+IF(L59="",0,L59)))</f>
        <v>#REF!</v>
      </c>
    </row>
    <row r="60" spans="2:13" s="229" customFormat="1" ht="27.75" customHeight="1" x14ac:dyDescent="0.2">
      <c r="B60" s="562" t="s">
        <v>243</v>
      </c>
      <c r="C60" s="563"/>
      <c r="D60" s="239" t="e">
        <f>#REF!</f>
        <v>#REF!</v>
      </c>
      <c r="E60" s="240" t="s">
        <v>242</v>
      </c>
      <c r="F60" s="242" t="e">
        <f>IF(#REF!&gt;=1,IF(#REF!&gt;=1,#REF!),IF(#REF!&gt;=0,"",))</f>
        <v>#REF!</v>
      </c>
      <c r="G60" s="241" t="e">
        <f>保全管理データ!N788</f>
        <v>#REF!</v>
      </c>
      <c r="H60" s="241" t="e">
        <f>IF(#REF!="無","",IF(#REF!="","",IF(#REF!="悪環境における作業",0.2,IF(#REF!="高所又は地下作業",0.1,IF(#REF!="錯綜場所作業",0.3,IF(#REF!="複雑な制約のある作業",0.4,IF(#REF!="単純な制約のある作業",0.2,0)))))))</f>
        <v>#REF!</v>
      </c>
      <c r="I60" s="224" t="e">
        <f t="shared" ref="I60:I82" si="1">IF(F60="","",F60*G60*(1+IF(H60="",0,H60)))</f>
        <v>#REF!</v>
      </c>
      <c r="J60" s="242" t="e">
        <f>IF(#REF!&gt;=1,IF(#REF!&gt;=1,#REF!),IF(#REF!&gt;=0,"",))</f>
        <v>#REF!</v>
      </c>
      <c r="K60" s="241" t="e">
        <f>保全管理データ!N815</f>
        <v>#REF!</v>
      </c>
      <c r="L60" s="241" t="e">
        <f>IF(#REF!="","",IF(#REF!="悪環境における作業",0.2,IF(#REF!="高所又は地下作業",0.1,IF(#REF!="錯綜場所作業",0.3,IF(#REF!="複雑な制約のある作業",0.4,IF(#REF!="単純な制約のある作業",0.2,0))))))</f>
        <v>#REF!</v>
      </c>
      <c r="M60" s="224" t="e">
        <f t="shared" ref="M60:M82" si="2">IF(J60="","",J60*K60*(1+IF(L60="",0,L60)))</f>
        <v>#REF!</v>
      </c>
    </row>
    <row r="61" spans="2:13" s="229" customFormat="1" ht="27.75" customHeight="1" x14ac:dyDescent="0.2">
      <c r="B61" s="562" t="s">
        <v>249</v>
      </c>
      <c r="C61" s="563"/>
      <c r="D61" s="239" t="e">
        <f>#REF!</f>
        <v>#REF!</v>
      </c>
      <c r="E61" s="240" t="s">
        <v>244</v>
      </c>
      <c r="F61" s="242" t="e">
        <f>IF(#REF!&gt;=1,IF(#REF!&gt;=1,#REF!),IF(#REF!&gt;=0,"",))</f>
        <v>#REF!</v>
      </c>
      <c r="G61" s="241" t="e">
        <f>保全管理データ!N789</f>
        <v>#REF!</v>
      </c>
      <c r="H61" s="241" t="e">
        <f>IF(#REF!="無","",IF(#REF!="","",IF(#REF!="悪環境における作業",0.2,IF(#REF!="高所又は地下作業",0.1,IF(#REF!="錯綜場所作業",0.3,IF(#REF!="複雑な制約のある作業",0.4,IF(#REF!="単純な制約のある作業",0.2,0)))))))</f>
        <v>#REF!</v>
      </c>
      <c r="I61" s="224" t="e">
        <f t="shared" si="1"/>
        <v>#REF!</v>
      </c>
      <c r="J61" s="242" t="e">
        <f>IF(#REF!&gt;=1,IF(#REF!&gt;=1,#REF!),IF(#REF!&gt;=0,"",))</f>
        <v>#REF!</v>
      </c>
      <c r="K61" s="241" t="e">
        <f>保全管理データ!N816</f>
        <v>#REF!</v>
      </c>
      <c r="L61" s="241" t="e">
        <f>IF(#REF!="","",IF(#REF!="悪環境における作業",0.2,IF(#REF!="高所又は地下作業",0.1,IF(#REF!="錯綜場所作業",0.3,IF(#REF!="複雑な制約のある作業",0.4,IF(#REF!="単純な制約のある作業",0.2,0))))))</f>
        <v>#REF!</v>
      </c>
      <c r="M61" s="224" t="e">
        <f t="shared" si="2"/>
        <v>#REF!</v>
      </c>
    </row>
    <row r="62" spans="2:13" s="229" customFormat="1" ht="27.75" customHeight="1" x14ac:dyDescent="0.2">
      <c r="B62" s="562" t="s">
        <v>250</v>
      </c>
      <c r="C62" s="563"/>
      <c r="D62" s="239" t="e">
        <f>#REF!</f>
        <v>#REF!</v>
      </c>
      <c r="E62" s="240" t="s">
        <v>244</v>
      </c>
      <c r="F62" s="242" t="e">
        <f>IF(#REF!&gt;=1,IF(#REF!&gt;=1,#REF!),IF(#REF!&gt;=0,"",))</f>
        <v>#REF!</v>
      </c>
      <c r="G62" s="241" t="e">
        <f>保全管理データ!N790</f>
        <v>#REF!</v>
      </c>
      <c r="H62" s="241" t="e">
        <f>IF(#REF!="無","",IF(#REF!="","",IF(#REF!="悪環境における作業",0.2,IF(#REF!="高所又は地下作業",0.1,IF(#REF!="錯綜場所作業",0.3,IF(#REF!="複雑な制約のある作業",0.4,IF(#REF!="単純な制約のある作業",0.2,0)))))))</f>
        <v>#REF!</v>
      </c>
      <c r="I62" s="224" t="e">
        <f t="shared" si="1"/>
        <v>#REF!</v>
      </c>
      <c r="J62" s="242" t="e">
        <f>IF(#REF!&gt;=1,IF(#REF!&gt;=1,#REF!),IF(#REF!&gt;=0,"",))</f>
        <v>#REF!</v>
      </c>
      <c r="K62" s="241" t="e">
        <f>保全管理データ!N817</f>
        <v>#REF!</v>
      </c>
      <c r="L62" s="241" t="e">
        <f>IF(#REF!="","",IF(#REF!="悪環境における作業",0.2,IF(#REF!="高所又は地下作業",0.1,IF(#REF!="錯綜場所作業",0.3,IF(#REF!="複雑な制約のある作業",0.4,IF(#REF!="単純な制約のある作業",0.2,0))))))</f>
        <v>#REF!</v>
      </c>
      <c r="M62" s="224" t="e">
        <f t="shared" si="2"/>
        <v>#REF!</v>
      </c>
    </row>
    <row r="63" spans="2:13" s="229" customFormat="1" ht="27.75" customHeight="1" x14ac:dyDescent="0.2">
      <c r="B63" s="562" t="s">
        <v>251</v>
      </c>
      <c r="C63" s="563"/>
      <c r="D63" s="239" t="e">
        <f>#REF!</f>
        <v>#REF!</v>
      </c>
      <c r="E63" s="240" t="s">
        <v>242</v>
      </c>
      <c r="F63" s="242" t="e">
        <f>IF(#REF!&gt;=1,IF(#REF!&gt;=1,#REF!),IF(#REF!&gt;=0,"",))</f>
        <v>#REF!</v>
      </c>
      <c r="G63" s="241" t="e">
        <f>保全管理データ!N791</f>
        <v>#REF!</v>
      </c>
      <c r="H63" s="241" t="e">
        <f>IF(#REF!="無","",IF(#REF!="","",IF(#REF!="悪環境における作業",0.2,IF(#REF!="高所又は地下作業",0.1,IF(#REF!="錯綜場所作業",0.3,IF(#REF!="複雑な制約のある作業",0.4,IF(#REF!="単純な制約のある作業",0.2,0)))))))</f>
        <v>#REF!</v>
      </c>
      <c r="I63" s="224" t="e">
        <f t="shared" si="1"/>
        <v>#REF!</v>
      </c>
      <c r="J63" s="242" t="e">
        <f>IF(#REF!&gt;=1,IF(#REF!&gt;=1,#REF!),IF(#REF!&gt;=0,"",))</f>
        <v>#REF!</v>
      </c>
      <c r="K63" s="241" t="e">
        <f>保全管理データ!N818</f>
        <v>#REF!</v>
      </c>
      <c r="L63" s="241" t="e">
        <f>IF(#REF!="","",IF(#REF!="悪環境における作業",0.2,IF(#REF!="高所又は地下作業",0.1,IF(#REF!="錯綜場所作業",0.3,IF(#REF!="複雑な制約のある作業",0.4,IF(#REF!="単純な制約のある作業",0.2,0))))))</f>
        <v>#REF!</v>
      </c>
      <c r="M63" s="224" t="e">
        <f t="shared" si="2"/>
        <v>#REF!</v>
      </c>
    </row>
    <row r="64" spans="2:13" s="229" customFormat="1" ht="27.75" customHeight="1" x14ac:dyDescent="0.2">
      <c r="B64" s="562" t="s">
        <v>252</v>
      </c>
      <c r="C64" s="563"/>
      <c r="D64" s="239" t="e">
        <f>#REF!</f>
        <v>#REF!</v>
      </c>
      <c r="E64" s="240" t="s">
        <v>244</v>
      </c>
      <c r="F64" s="242" t="e">
        <f>IF(#REF!&gt;=1,IF(#REF!&gt;=1,#REF!),IF(#REF!&gt;=0,"",))</f>
        <v>#REF!</v>
      </c>
      <c r="G64" s="241" t="e">
        <f>保全管理データ!N792</f>
        <v>#REF!</v>
      </c>
      <c r="H64" s="241" t="e">
        <f>IF(#REF!="無","",IF(#REF!="","",IF(#REF!="悪環境における作業",0.2,IF(#REF!="高所又は地下作業",0.1,IF(#REF!="錯綜場所作業",0.3,IF(#REF!="複雑な制約のある作業",0.4,IF(#REF!="単純な制約のある作業",0.2,0)))))))</f>
        <v>#REF!</v>
      </c>
      <c r="I64" s="224" t="e">
        <f t="shared" si="1"/>
        <v>#REF!</v>
      </c>
      <c r="J64" s="242" t="e">
        <f>IF(#REF!&gt;=1,IF(#REF!&gt;=1,#REF!),IF(#REF!&gt;=0,"",))</f>
        <v>#REF!</v>
      </c>
      <c r="K64" s="241" t="e">
        <f>保全管理データ!N819</f>
        <v>#REF!</v>
      </c>
      <c r="L64" s="241" t="e">
        <f>IF(#REF!="","",IF(#REF!="悪環境における作業",0.2,IF(#REF!="高所又は地下作業",0.1,IF(#REF!="錯綜場所作業",0.3,IF(#REF!="複雑な制約のある作業",0.4,IF(#REF!="単純な制約のある作業",0.2,0))))))</f>
        <v>#REF!</v>
      </c>
      <c r="M64" s="224" t="e">
        <f t="shared" si="2"/>
        <v>#REF!</v>
      </c>
    </row>
    <row r="65" spans="2:13" s="229" customFormat="1" ht="27.75" customHeight="1" x14ac:dyDescent="0.2">
      <c r="B65" s="562" t="s">
        <v>253</v>
      </c>
      <c r="C65" s="563"/>
      <c r="D65" s="239" t="e">
        <f>#REF!</f>
        <v>#REF!</v>
      </c>
      <c r="E65" s="240" t="s">
        <v>242</v>
      </c>
      <c r="F65" s="242" t="e">
        <f>IF(#REF!&gt;=1,IF(#REF!&gt;=1,#REF!),IF(#REF!&gt;=0,"",))</f>
        <v>#REF!</v>
      </c>
      <c r="G65" s="241" t="e">
        <f>保全管理データ!N793</f>
        <v>#REF!</v>
      </c>
      <c r="H65" s="241" t="e">
        <f>IF(#REF!="無","",IF(#REF!="","",IF(#REF!="悪環境における作業",0.2,IF(#REF!="高所又は地下作業",0.1,IF(#REF!="錯綜場所作業",0.3,IF(#REF!="複雑な制約のある作業",0.4,IF(#REF!="単純な制約のある作業",0.2,0)))))))</f>
        <v>#REF!</v>
      </c>
      <c r="I65" s="224" t="e">
        <f t="shared" si="1"/>
        <v>#REF!</v>
      </c>
      <c r="J65" s="242" t="e">
        <f>IF(#REF!&gt;=1,IF(#REF!&gt;=1,#REF!),IF(#REF!&gt;=0,"",))</f>
        <v>#REF!</v>
      </c>
      <c r="K65" s="241" t="e">
        <f>保全管理データ!N820</f>
        <v>#REF!</v>
      </c>
      <c r="L65" s="241" t="e">
        <f>IF(#REF!="","",IF(#REF!="悪環境における作業",0.2,IF(#REF!="高所又は地下作業",0.1,IF(#REF!="錯綜場所作業",0.3,IF(#REF!="複雑な制約のある作業",0.4,IF(#REF!="単純な制約のある作業",0.2,0))))))</f>
        <v>#REF!</v>
      </c>
      <c r="M65" s="224" t="e">
        <f t="shared" si="2"/>
        <v>#REF!</v>
      </c>
    </row>
    <row r="66" spans="2:13" s="229" customFormat="1" ht="27.75" customHeight="1" x14ac:dyDescent="0.2">
      <c r="B66" s="562" t="s">
        <v>254</v>
      </c>
      <c r="C66" s="563"/>
      <c r="D66" s="239" t="e">
        <f>#REF!</f>
        <v>#REF!</v>
      </c>
      <c r="E66" s="240" t="s">
        <v>242</v>
      </c>
      <c r="F66" s="242" t="e">
        <f>IF(#REF!&gt;=1,IF(#REF!&gt;=1,#REF!),IF(#REF!&gt;=0,"",))</f>
        <v>#REF!</v>
      </c>
      <c r="G66" s="241" t="e">
        <f>保全管理データ!N794</f>
        <v>#REF!</v>
      </c>
      <c r="H66" s="241" t="e">
        <f>IF(#REF!="無","",IF(#REF!="","",IF(#REF!="悪環境における作業",0.2,IF(#REF!="高所又は地下作業",0.1,IF(#REF!="錯綜場所作業",0.3,IF(#REF!="複雑な制約のある作業",0.4,IF(#REF!="単純な制約のある作業",0.2,0)))))))</f>
        <v>#REF!</v>
      </c>
      <c r="I66" s="224" t="e">
        <f t="shared" si="1"/>
        <v>#REF!</v>
      </c>
      <c r="J66" s="242" t="e">
        <f>IF(#REF!&gt;=1,IF(#REF!&gt;=1,#REF!),IF(#REF!&gt;=0,"",))</f>
        <v>#REF!</v>
      </c>
      <c r="K66" s="241" t="e">
        <f>保全管理データ!N821</f>
        <v>#REF!</v>
      </c>
      <c r="L66" s="241" t="e">
        <f>IF(#REF!="","",IF(#REF!="悪環境における作業",0.2,IF(#REF!="高所又は地下作業",0.1,IF(#REF!="錯綜場所作業",0.3,IF(#REF!="複雑な制約のある作業",0.4,IF(#REF!="単純な制約のある作業",0.2,0))))))</f>
        <v>#REF!</v>
      </c>
      <c r="M66" s="224" t="e">
        <f t="shared" si="2"/>
        <v>#REF!</v>
      </c>
    </row>
    <row r="67" spans="2:13" s="229" customFormat="1" ht="27.75" customHeight="1" x14ac:dyDescent="0.2">
      <c r="B67" s="562" t="s">
        <v>255</v>
      </c>
      <c r="C67" s="563"/>
      <c r="D67" s="239" t="e">
        <f>#REF!</f>
        <v>#REF!</v>
      </c>
      <c r="E67" s="240" t="s">
        <v>245</v>
      </c>
      <c r="F67" s="242" t="e">
        <f>IF(#REF!&gt;=1,IF(#REF!&gt;=1,#REF!),IF(#REF!&gt;=0,"",))</f>
        <v>#REF!</v>
      </c>
      <c r="G67" s="241" t="e">
        <f>保全管理データ!N795</f>
        <v>#REF!</v>
      </c>
      <c r="H67" s="241" t="e">
        <f>IF(#REF!="無","",IF(#REF!="","",IF(#REF!="悪環境における作業",0.2,IF(#REF!="高所又は地下作業",0.1,IF(#REF!="錯綜場所作業",0.3,IF(#REF!="複雑な制約のある作業",0.4,IF(#REF!="単純な制約のある作業",0.2,0)))))))</f>
        <v>#REF!</v>
      </c>
      <c r="I67" s="224" t="e">
        <f t="shared" si="1"/>
        <v>#REF!</v>
      </c>
      <c r="J67" s="242" t="e">
        <f>IF(#REF!&gt;=1,IF(#REF!&gt;=1,#REF!),IF(#REF!&gt;=0,"",))</f>
        <v>#REF!</v>
      </c>
      <c r="K67" s="241" t="e">
        <f>保全管理データ!N822</f>
        <v>#REF!</v>
      </c>
      <c r="L67" s="241" t="e">
        <f>IF(#REF!="","",IF(#REF!="悪環境における作業",0.2,IF(#REF!="高所又は地下作業",0.1,IF(#REF!="錯綜場所作業",0.3,IF(#REF!="複雑な制約のある作業",0.4,IF(#REF!="単純な制約のある作業",0.2,0))))))</f>
        <v>#REF!</v>
      </c>
      <c r="M67" s="224" t="e">
        <f t="shared" si="2"/>
        <v>#REF!</v>
      </c>
    </row>
    <row r="68" spans="2:13" s="229" customFormat="1" ht="27.75" customHeight="1" x14ac:dyDescent="0.2">
      <c r="B68" s="562" t="s">
        <v>256</v>
      </c>
      <c r="C68" s="563"/>
      <c r="D68" s="239" t="e">
        <f>#REF!</f>
        <v>#REF!</v>
      </c>
      <c r="E68" s="240" t="s">
        <v>242</v>
      </c>
      <c r="F68" s="242" t="e">
        <f>IF(#REF!&gt;=1,IF(#REF!&gt;=1,#REF!),IF(#REF!&gt;=0,"",))</f>
        <v>#REF!</v>
      </c>
      <c r="G68" s="241" t="e">
        <f>保全管理データ!N796</f>
        <v>#REF!</v>
      </c>
      <c r="H68" s="241" t="e">
        <f>IF(#REF!="無","",IF(#REF!="","",IF(#REF!="悪環境における作業",0.2,IF(#REF!="高所又は地下作業",0.1,IF(#REF!="錯綜場所作業",0.3,IF(#REF!="複雑な制約のある作業",0.4,IF(#REF!="単純な制約のある作業",0.2,0)))))))</f>
        <v>#REF!</v>
      </c>
      <c r="I68" s="224" t="e">
        <f t="shared" si="1"/>
        <v>#REF!</v>
      </c>
      <c r="J68" s="242" t="e">
        <f>IF(#REF!&gt;=1,IF(#REF!&gt;=1,#REF!),IF(#REF!&gt;=0,"",))</f>
        <v>#REF!</v>
      </c>
      <c r="K68" s="241" t="e">
        <f>保全管理データ!N823</f>
        <v>#REF!</v>
      </c>
      <c r="L68" s="241" t="e">
        <f>IF(#REF!="","",IF(#REF!="悪環境における作業",0.2,IF(#REF!="高所又は地下作業",0.1,IF(#REF!="錯綜場所作業",0.3,IF(#REF!="複雑な制約のある作業",0.4,IF(#REF!="単純な制約のある作業",0.2,0))))))</f>
        <v>#REF!</v>
      </c>
      <c r="M68" s="224" t="e">
        <f t="shared" si="2"/>
        <v>#REF!</v>
      </c>
    </row>
    <row r="69" spans="2:13" s="229" customFormat="1" ht="27.75" customHeight="1" x14ac:dyDescent="0.2">
      <c r="B69" s="562" t="s">
        <v>257</v>
      </c>
      <c r="C69" s="563"/>
      <c r="D69" s="239" t="e">
        <f>#REF!</f>
        <v>#REF!</v>
      </c>
      <c r="E69" s="240" t="s">
        <v>245</v>
      </c>
      <c r="F69" s="242" t="e">
        <f>IF(#REF!&gt;=1,IF(#REF!&gt;=1,#REF!),IF(#REF!&gt;=0,"",))</f>
        <v>#REF!</v>
      </c>
      <c r="G69" s="241" t="e">
        <f>保全管理データ!N797</f>
        <v>#REF!</v>
      </c>
      <c r="H69" s="241" t="e">
        <f>IF(#REF!="無","",IF(#REF!="","",IF(#REF!="悪環境における作業",0.2,IF(#REF!="高所又は地下作業",0.1,IF(#REF!="錯綜場所作業",0.3,IF(#REF!="複雑な制約のある作業",0.4,IF(#REF!="単純な制約のある作業",0.2,0)))))))</f>
        <v>#REF!</v>
      </c>
      <c r="I69" s="224" t="e">
        <f t="shared" si="1"/>
        <v>#REF!</v>
      </c>
      <c r="J69" s="242" t="e">
        <f>IF(#REF!&gt;=1,IF(#REF!&gt;=1,#REF!),IF(#REF!&gt;=0,"",))</f>
        <v>#REF!</v>
      </c>
      <c r="K69" s="241" t="e">
        <f>保全管理データ!N824</f>
        <v>#REF!</v>
      </c>
      <c r="L69" s="241" t="e">
        <f>IF(#REF!="","",IF(#REF!="悪環境における作業",0.2,IF(#REF!="高所又は地下作業",0.1,IF(#REF!="錯綜場所作業",0.3,IF(#REF!="複雑な制約のある作業",0.4,IF(#REF!="単純な制約のある作業",0.2,0))))))</f>
        <v>#REF!</v>
      </c>
      <c r="M69" s="224" t="e">
        <f t="shared" si="2"/>
        <v>#REF!</v>
      </c>
    </row>
    <row r="70" spans="2:13" s="229" customFormat="1" ht="27.75" customHeight="1" x14ac:dyDescent="0.2">
      <c r="B70" s="562" t="s">
        <v>258</v>
      </c>
      <c r="C70" s="563"/>
      <c r="D70" s="239" t="e">
        <f>#REF!</f>
        <v>#REF!</v>
      </c>
      <c r="E70" s="240" t="s">
        <v>245</v>
      </c>
      <c r="F70" s="242" t="e">
        <f>IF(#REF!&gt;=1,IF(#REF!&gt;=1,#REF!),IF(#REF!&gt;=0,"",))</f>
        <v>#REF!</v>
      </c>
      <c r="G70" s="241" t="e">
        <f>保全管理データ!N798</f>
        <v>#REF!</v>
      </c>
      <c r="H70" s="241" t="e">
        <f>IF(#REF!="無","",IF(#REF!="","",IF(#REF!="悪環境における作業",0.2,IF(#REF!="高所又は地下作業",0.1,IF(#REF!="錯綜場所作業",0.3,IF(#REF!="複雑な制約のある作業",0.4,IF(#REF!="単純な制約のある作業",0.2,0)))))))</f>
        <v>#REF!</v>
      </c>
      <c r="I70" s="224" t="e">
        <f t="shared" si="1"/>
        <v>#REF!</v>
      </c>
      <c r="J70" s="242" t="e">
        <f>IF(#REF!&gt;=1,IF(#REF!&gt;=1,#REF!),IF(#REF!&gt;=0,"",))</f>
        <v>#REF!</v>
      </c>
      <c r="K70" s="241" t="e">
        <f>保全管理データ!N825</f>
        <v>#REF!</v>
      </c>
      <c r="L70" s="241" t="e">
        <f>IF(#REF!="","",IF(#REF!="悪環境における作業",0.2,IF(#REF!="高所又は地下作業",0.1,IF(#REF!="錯綜場所作業",0.3,IF(#REF!="複雑な制約のある作業",0.4,IF(#REF!="単純な制約のある作業",0.2,0))))))</f>
        <v>#REF!</v>
      </c>
      <c r="M70" s="224" t="e">
        <f t="shared" si="2"/>
        <v>#REF!</v>
      </c>
    </row>
    <row r="71" spans="2:13" s="229" customFormat="1" ht="27.75" customHeight="1" x14ac:dyDescent="0.2">
      <c r="B71" s="562" t="s">
        <v>259</v>
      </c>
      <c r="C71" s="563"/>
      <c r="D71" s="239" t="e">
        <f>#REF!</f>
        <v>#REF!</v>
      </c>
      <c r="E71" s="240" t="s">
        <v>245</v>
      </c>
      <c r="F71" s="242" t="e">
        <f>IF(#REF!&gt;=1,IF(#REF!&gt;=1,#REF!),IF(#REF!&gt;=0,"",))</f>
        <v>#REF!</v>
      </c>
      <c r="G71" s="241" t="e">
        <f>保全管理データ!N799</f>
        <v>#REF!</v>
      </c>
      <c r="H71" s="241" t="e">
        <f>IF(#REF!="無","",IF(#REF!="","",IF(#REF!="悪環境における作業",0.2,IF(#REF!="高所又は地下作業",0.1,IF(#REF!="錯綜場所作業",0.3,IF(#REF!="複雑な制約のある作業",0.4,IF(#REF!="単純な制約のある作業",0.2,0)))))))</f>
        <v>#REF!</v>
      </c>
      <c r="I71" s="224" t="e">
        <f t="shared" si="1"/>
        <v>#REF!</v>
      </c>
      <c r="J71" s="242" t="e">
        <f>IF(#REF!&gt;=1,IF(#REF!&gt;=1,#REF!),IF(#REF!&gt;=0,"",))</f>
        <v>#REF!</v>
      </c>
      <c r="K71" s="241" t="e">
        <f>保全管理データ!N826</f>
        <v>#REF!</v>
      </c>
      <c r="L71" s="241" t="e">
        <f>IF(#REF!="","",IF(#REF!="悪環境における作業",0.2,IF(#REF!="高所又は地下作業",0.1,IF(#REF!="錯綜場所作業",0.3,IF(#REF!="複雑な制約のある作業",0.4,IF(#REF!="単純な制約のある作業",0.2,0))))))</f>
        <v>#REF!</v>
      </c>
      <c r="M71" s="224" t="e">
        <f t="shared" si="2"/>
        <v>#REF!</v>
      </c>
    </row>
    <row r="72" spans="2:13" s="229" customFormat="1" ht="27.75" customHeight="1" x14ac:dyDescent="0.2">
      <c r="B72" s="562" t="s">
        <v>260</v>
      </c>
      <c r="C72" s="563"/>
      <c r="D72" s="239" t="e">
        <f>#REF!</f>
        <v>#REF!</v>
      </c>
      <c r="E72" s="240" t="s">
        <v>248</v>
      </c>
      <c r="F72" s="242" t="e">
        <f>IF(#REF!&gt;=1,IF(#REF!&gt;=1,#REF!),IF(#REF!&gt;=0,"",))</f>
        <v>#REF!</v>
      </c>
      <c r="G72" s="241" t="e">
        <f>保全管理データ!N800</f>
        <v>#REF!</v>
      </c>
      <c r="H72" s="241" t="e">
        <f>IF(#REF!="無","",IF(#REF!="","",IF(#REF!="悪環境における作業",0.2,IF(#REF!="高所又は地下作業",0.1,IF(#REF!="錯綜場所作業",0.3,IF(#REF!="複雑な制約のある作業",0.4,IF(#REF!="単純な制約のある作業",0.2,0)))))))</f>
        <v>#REF!</v>
      </c>
      <c r="I72" s="224" t="e">
        <f t="shared" si="1"/>
        <v>#REF!</v>
      </c>
      <c r="J72" s="242" t="e">
        <f>IF(#REF!&gt;=1,IF(#REF!&gt;=1,#REF!),IF(#REF!&gt;=0,"",))</f>
        <v>#REF!</v>
      </c>
      <c r="K72" s="241" t="e">
        <f>保全管理データ!N827</f>
        <v>#REF!</v>
      </c>
      <c r="L72" s="241" t="e">
        <f>IF(#REF!="","",IF(#REF!="悪環境における作業",0.2,IF(#REF!="高所又は地下作業",0.1,IF(#REF!="錯綜場所作業",0.3,IF(#REF!="複雑な制約のある作業",0.4,IF(#REF!="単純な制約のある作業",0.2,0))))))</f>
        <v>#REF!</v>
      </c>
      <c r="M72" s="224" t="e">
        <f t="shared" si="2"/>
        <v>#REF!</v>
      </c>
    </row>
    <row r="73" spans="2:13" s="229" customFormat="1" ht="27.75" customHeight="1" x14ac:dyDescent="0.2">
      <c r="B73" s="562" t="s">
        <v>261</v>
      </c>
      <c r="C73" s="563"/>
      <c r="D73" s="239" t="e">
        <f>#REF!</f>
        <v>#REF!</v>
      </c>
      <c r="E73" s="240" t="s">
        <v>247</v>
      </c>
      <c r="F73" s="242" t="e">
        <f>IF(#REF!&gt;=1,IF(#REF!&gt;=1,#REF!),IF(#REF!&gt;=0,"",))</f>
        <v>#REF!</v>
      </c>
      <c r="G73" s="241" t="e">
        <f>保全管理データ!N801</f>
        <v>#REF!</v>
      </c>
      <c r="H73" s="241" t="e">
        <f>IF(#REF!="無","",IF(#REF!="","",IF(#REF!="悪環境における作業",0.2,IF(#REF!="高所又は地下作業",0.1,IF(#REF!="錯綜場所作業",0.3,IF(#REF!="複雑な制約のある作業",0.4,IF(#REF!="単純な制約のある作業",0.2,0)))))))</f>
        <v>#REF!</v>
      </c>
      <c r="I73" s="224" t="e">
        <f t="shared" si="1"/>
        <v>#REF!</v>
      </c>
      <c r="J73" s="242" t="e">
        <f>IF(#REF!&gt;=1,IF(#REF!&gt;=1,#REF!),IF(#REF!&gt;=0,"",))</f>
        <v>#REF!</v>
      </c>
      <c r="K73" s="241" t="e">
        <f>保全管理データ!N828</f>
        <v>#REF!</v>
      </c>
      <c r="L73" s="241" t="e">
        <f>IF(#REF!="","",IF(#REF!="悪環境における作業",0.2,IF(#REF!="高所又は地下作業",0.1,IF(#REF!="錯綜場所作業",0.3,IF(#REF!="複雑な制約のある作業",0.4,IF(#REF!="単純な制約のある作業",0.2,0))))))</f>
        <v>#REF!</v>
      </c>
      <c r="M73" s="224" t="e">
        <f t="shared" si="2"/>
        <v>#REF!</v>
      </c>
    </row>
    <row r="74" spans="2:13" s="229" customFormat="1" ht="27.75" customHeight="1" x14ac:dyDescent="0.2">
      <c r="B74" s="562" t="s">
        <v>262</v>
      </c>
      <c r="C74" s="563"/>
      <c r="D74" s="239" t="e">
        <f>#REF!</f>
        <v>#REF!</v>
      </c>
      <c r="E74" s="240" t="s">
        <v>245</v>
      </c>
      <c r="F74" s="242" t="e">
        <f>IF(#REF!&gt;=1,IF(#REF!&gt;=1,#REF!),IF(#REF!&gt;=0,"",))</f>
        <v>#REF!</v>
      </c>
      <c r="G74" s="241" t="e">
        <f>保全管理データ!N802</f>
        <v>#REF!</v>
      </c>
      <c r="H74" s="241" t="e">
        <f>IF(#REF!="無","",IF(#REF!="","",IF(#REF!="悪環境における作業",0.2,IF(#REF!="高所又は地下作業",0.1,IF(#REF!="錯綜場所作業",0.3,IF(#REF!="複雑な制約のある作業",0.4,IF(#REF!="単純な制約のある作業",0.2,0)))))))</f>
        <v>#REF!</v>
      </c>
      <c r="I74" s="224" t="e">
        <f t="shared" si="1"/>
        <v>#REF!</v>
      </c>
      <c r="J74" s="242" t="e">
        <f>IF(#REF!&gt;=1,IF(#REF!&gt;=1,#REF!),IF(#REF!&gt;=0,"",))</f>
        <v>#REF!</v>
      </c>
      <c r="K74" s="241" t="e">
        <f>保全管理データ!N829</f>
        <v>#REF!</v>
      </c>
      <c r="L74" s="241" t="e">
        <f>IF(#REF!="","",IF(#REF!="悪環境における作業",0.2,IF(#REF!="高所又は地下作業",0.1,IF(#REF!="錯綜場所作業",0.3,IF(#REF!="複雑な制約のある作業",0.4,IF(#REF!="単純な制約のある作業",0.2,0))))))</f>
        <v>#REF!</v>
      </c>
      <c r="M74" s="224" t="e">
        <f t="shared" si="2"/>
        <v>#REF!</v>
      </c>
    </row>
    <row r="75" spans="2:13" s="229" customFormat="1" ht="27.75" customHeight="1" x14ac:dyDescent="0.2">
      <c r="B75" s="562" t="s">
        <v>263</v>
      </c>
      <c r="C75" s="563"/>
      <c r="D75" s="239" t="e">
        <f>#REF!</f>
        <v>#REF!</v>
      </c>
      <c r="E75" s="240" t="s">
        <v>245</v>
      </c>
      <c r="F75" s="242" t="e">
        <f>IF(#REF!&gt;=1,IF(#REF!&gt;=1,#REF!),IF(#REF!&gt;=0,"",))</f>
        <v>#REF!</v>
      </c>
      <c r="G75" s="241" t="e">
        <f>保全管理データ!N803</f>
        <v>#REF!</v>
      </c>
      <c r="H75" s="241" t="e">
        <f>IF(#REF!="無","",IF(#REF!="","",IF(#REF!="悪環境における作業",0.2,IF(#REF!="高所又は地下作業",0.1,IF(#REF!="錯綜場所作業",0.3,IF(#REF!="複雑な制約のある作業",0.4,IF(#REF!="単純な制約のある作業",0.2,0)))))))</f>
        <v>#REF!</v>
      </c>
      <c r="I75" s="224" t="e">
        <f t="shared" si="1"/>
        <v>#REF!</v>
      </c>
      <c r="J75" s="242" t="e">
        <f>IF(#REF!&gt;=1,IF(#REF!&gt;=1,#REF!),IF(#REF!&gt;=0,"",))</f>
        <v>#REF!</v>
      </c>
      <c r="K75" s="241" t="e">
        <f>保全管理データ!N830</f>
        <v>#REF!</v>
      </c>
      <c r="L75" s="241" t="e">
        <f>IF(#REF!="","",IF(#REF!="悪環境における作業",0.2,IF(#REF!="高所又は地下作業",0.1,IF(#REF!="錯綜場所作業",0.3,IF(#REF!="複雑な制約のある作業",0.4,IF(#REF!="単純な制約のある作業",0.2,0))))))</f>
        <v>#REF!</v>
      </c>
      <c r="M75" s="224" t="e">
        <f t="shared" si="2"/>
        <v>#REF!</v>
      </c>
    </row>
    <row r="76" spans="2:13" s="229" customFormat="1" ht="27.75" customHeight="1" x14ac:dyDescent="0.2">
      <c r="B76" s="562" t="s">
        <v>264</v>
      </c>
      <c r="C76" s="563"/>
      <c r="D76" s="239" t="e">
        <f>#REF!</f>
        <v>#REF!</v>
      </c>
      <c r="E76" s="240" t="s">
        <v>245</v>
      </c>
      <c r="F76" s="242" t="e">
        <f>IF(#REF!&gt;=1,IF(#REF!&gt;=1,#REF!),IF(#REF!&gt;=0,"",))</f>
        <v>#REF!</v>
      </c>
      <c r="G76" s="241" t="e">
        <f>保全管理データ!N804</f>
        <v>#REF!</v>
      </c>
      <c r="H76" s="241" t="e">
        <f>IF(#REF!="無","",IF(#REF!="","",IF(#REF!="悪環境における作業",0.2,IF(#REF!="高所又は地下作業",0.1,IF(#REF!="錯綜場所作業",0.3,IF(#REF!="複雑な制約のある作業",0.4,IF(#REF!="単純な制約のある作業",0.2,0)))))))</f>
        <v>#REF!</v>
      </c>
      <c r="I76" s="224" t="e">
        <f t="shared" si="1"/>
        <v>#REF!</v>
      </c>
      <c r="J76" s="242" t="e">
        <f>IF(#REF!&gt;=1,IF(#REF!&gt;=1,#REF!),IF(#REF!&gt;=0,"",))</f>
        <v>#REF!</v>
      </c>
      <c r="K76" s="241" t="e">
        <f>保全管理データ!N831</f>
        <v>#REF!</v>
      </c>
      <c r="L76" s="241" t="e">
        <f>IF(#REF!="","",IF(#REF!="悪環境における作業",0.2,IF(#REF!="高所又は地下作業",0.1,IF(#REF!="錯綜場所作業",0.3,IF(#REF!="複雑な制約のある作業",0.4,IF(#REF!="単純な制約のある作業",0.2,0))))))</f>
        <v>#REF!</v>
      </c>
      <c r="M76" s="224" t="e">
        <f t="shared" si="2"/>
        <v>#REF!</v>
      </c>
    </row>
    <row r="77" spans="2:13" s="229" customFormat="1" ht="27.75" customHeight="1" x14ac:dyDescent="0.2">
      <c r="B77" s="562" t="s">
        <v>265</v>
      </c>
      <c r="C77" s="563"/>
      <c r="D77" s="239" t="e">
        <f>#REF!</f>
        <v>#REF!</v>
      </c>
      <c r="E77" s="240" t="s">
        <v>245</v>
      </c>
      <c r="F77" s="242" t="e">
        <f>IF(#REF!&gt;=1,IF(#REF!&gt;=1,#REF!),IF(#REF!&gt;=0,"",))</f>
        <v>#REF!</v>
      </c>
      <c r="G77" s="241" t="e">
        <f>保全管理データ!N805</f>
        <v>#REF!</v>
      </c>
      <c r="H77" s="241" t="e">
        <f>IF(#REF!="無","",IF(#REF!="","",IF(#REF!="悪環境における作業",0.2,IF(#REF!="高所又は地下作業",0.1,IF(#REF!="錯綜場所作業",0.3,IF(#REF!="複雑な制約のある作業",0.4,IF(#REF!="単純な制約のある作業",0.2,0)))))))</f>
        <v>#REF!</v>
      </c>
      <c r="I77" s="224" t="e">
        <f t="shared" si="1"/>
        <v>#REF!</v>
      </c>
      <c r="J77" s="242" t="e">
        <f>IF(#REF!&gt;=1,IF(#REF!&gt;=1,#REF!),IF(#REF!&gt;=0,"",))</f>
        <v>#REF!</v>
      </c>
      <c r="K77" s="241" t="e">
        <f>保全管理データ!N832</f>
        <v>#REF!</v>
      </c>
      <c r="L77" s="241" t="e">
        <f>IF(#REF!="","",IF(#REF!="悪環境における作業",0.2,IF(#REF!="高所又は地下作業",0.1,IF(#REF!="錯綜場所作業",0.3,IF(#REF!="複雑な制約のある作業",0.4,IF(#REF!="単純な制約のある作業",0.2,0))))))</f>
        <v>#REF!</v>
      </c>
      <c r="M77" s="224" t="e">
        <f t="shared" si="2"/>
        <v>#REF!</v>
      </c>
    </row>
    <row r="78" spans="2:13" s="229" customFormat="1" ht="27.75" customHeight="1" x14ac:dyDescent="0.2">
      <c r="B78" s="562" t="s">
        <v>266</v>
      </c>
      <c r="C78" s="563"/>
      <c r="D78" s="239" t="e">
        <f>#REF!</f>
        <v>#REF!</v>
      </c>
      <c r="E78" s="240" t="s">
        <v>245</v>
      </c>
      <c r="F78" s="242" t="e">
        <f>IF(#REF!&gt;=1,IF(#REF!&gt;=1,#REF!),IF(#REF!&gt;=0,"",))</f>
        <v>#REF!</v>
      </c>
      <c r="G78" s="241" t="e">
        <f>保全管理データ!N806</f>
        <v>#REF!</v>
      </c>
      <c r="H78" s="241" t="e">
        <f>IF(#REF!="無","",IF(#REF!="","",IF(#REF!="悪環境における作業",0.2,IF(#REF!="高所又は地下作業",0.1,IF(#REF!="錯綜場所作業",0.3,IF(#REF!="複雑な制約のある作業",0.4,IF(#REF!="単純な制約のある作業",0.2,0)))))))</f>
        <v>#REF!</v>
      </c>
      <c r="I78" s="224" t="e">
        <f t="shared" si="1"/>
        <v>#REF!</v>
      </c>
      <c r="J78" s="242" t="e">
        <f>IF(#REF!&gt;=1,IF(#REF!&gt;=1,#REF!),IF(#REF!&gt;=0,"",))</f>
        <v>#REF!</v>
      </c>
      <c r="K78" s="241" t="e">
        <f>保全管理データ!N833</f>
        <v>#REF!</v>
      </c>
      <c r="L78" s="241" t="e">
        <f>IF(#REF!="","",IF(#REF!="悪環境における作業",0.2,IF(#REF!="高所又は地下作業",0.1,IF(#REF!="錯綜場所作業",0.3,IF(#REF!="複雑な制約のある作業",0.4,IF(#REF!="単純な制約のある作業",0.2,0))))))</f>
        <v>#REF!</v>
      </c>
      <c r="M78" s="224" t="e">
        <f t="shared" si="2"/>
        <v>#REF!</v>
      </c>
    </row>
    <row r="79" spans="2:13" s="229" customFormat="1" ht="27.75" customHeight="1" x14ac:dyDescent="0.2">
      <c r="B79" s="562" t="s">
        <v>81</v>
      </c>
      <c r="C79" s="563"/>
      <c r="D79" s="239" t="e">
        <f>#REF!</f>
        <v>#REF!</v>
      </c>
      <c r="E79" s="240" t="s">
        <v>245</v>
      </c>
      <c r="F79" s="242" t="e">
        <f>IF(#REF!&gt;=1,IF(#REF!&gt;=1,#REF!),IF(#REF!&gt;=0,"",))</f>
        <v>#REF!</v>
      </c>
      <c r="G79" s="241" t="e">
        <f>保全管理データ!N807</f>
        <v>#REF!</v>
      </c>
      <c r="H79" s="241" t="e">
        <f>IF(#REF!="無","",IF(#REF!="","",IF(#REF!="悪環境における作業",0.2,IF(#REF!="高所又は地下作業",0.1,IF(#REF!="錯綜場所作業",0.3,IF(#REF!="複雑な制約のある作業",0.4,IF(#REF!="単純な制約のある作業",0.2,0)))))))</f>
        <v>#REF!</v>
      </c>
      <c r="I79" s="224" t="e">
        <f t="shared" si="1"/>
        <v>#REF!</v>
      </c>
      <c r="J79" s="242" t="e">
        <f>IF(#REF!&gt;=1,IF(#REF!&gt;=1,#REF!),IF(#REF!&gt;=0,"",))</f>
        <v>#REF!</v>
      </c>
      <c r="K79" s="241" t="e">
        <f>保全管理データ!N834</f>
        <v>#REF!</v>
      </c>
      <c r="L79" s="241" t="e">
        <f>IF(#REF!="","",IF(#REF!="悪環境における作業",0.2,IF(#REF!="高所又は地下作業",0.1,IF(#REF!="錯綜場所作業",0.3,IF(#REF!="複雑な制約のある作業",0.4,IF(#REF!="単純な制約のある作業",0.2,0))))))</f>
        <v>#REF!</v>
      </c>
      <c r="M79" s="224" t="e">
        <f t="shared" si="2"/>
        <v>#REF!</v>
      </c>
    </row>
    <row r="80" spans="2:13" s="229" customFormat="1" ht="27.75" customHeight="1" x14ac:dyDescent="0.2">
      <c r="B80" s="562" t="s">
        <v>267</v>
      </c>
      <c r="C80" s="563"/>
      <c r="D80" s="239" t="e">
        <f>#REF!</f>
        <v>#REF!</v>
      </c>
      <c r="E80" s="240" t="s">
        <v>247</v>
      </c>
      <c r="F80" s="242" t="e">
        <f>IF(#REF!&gt;=1,IF(#REF!&gt;=1,#REF!),IF(#REF!&gt;=0,"",))</f>
        <v>#REF!</v>
      </c>
      <c r="G80" s="241" t="e">
        <f>保全管理データ!N808</f>
        <v>#REF!</v>
      </c>
      <c r="H80" s="241" t="e">
        <f>IF(#REF!="無","",IF(#REF!="","",IF(#REF!="悪環境における作業",0.2,IF(#REF!="高所又は地下作業",0.1,IF(#REF!="錯綜場所作業",0.3,IF(#REF!="複雑な制約のある作業",0.4,IF(#REF!="単純な制約のある作業",0.2,0)))))))</f>
        <v>#REF!</v>
      </c>
      <c r="I80" s="224" t="e">
        <f t="shared" si="1"/>
        <v>#REF!</v>
      </c>
      <c r="J80" s="242" t="e">
        <f>IF(#REF!&gt;=1,IF(#REF!&gt;=1,#REF!),IF(#REF!&gt;=0,"",))</f>
        <v>#REF!</v>
      </c>
      <c r="K80" s="241" t="e">
        <f>保全管理データ!N835</f>
        <v>#REF!</v>
      </c>
      <c r="L80" s="241" t="e">
        <f>IF(#REF!="","",IF(#REF!="悪環境における作業",0.2,IF(#REF!="高所又は地下作業",0.1,IF(#REF!="錯綜場所作業",0.3,IF(#REF!="複雑な制約のある作業",0.4,IF(#REF!="単純な制約のある作業",0.2,0))))))</f>
        <v>#REF!</v>
      </c>
      <c r="M80" s="224" t="e">
        <f t="shared" si="2"/>
        <v>#REF!</v>
      </c>
    </row>
    <row r="81" spans="2:13" s="229" customFormat="1" ht="27.75" customHeight="1" x14ac:dyDescent="0.2">
      <c r="B81" s="562" t="s">
        <v>268</v>
      </c>
      <c r="C81" s="563"/>
      <c r="D81" s="239" t="e">
        <f>#REF!</f>
        <v>#REF!</v>
      </c>
      <c r="E81" s="240" t="s">
        <v>246</v>
      </c>
      <c r="F81" s="242" t="e">
        <f>IF(#REF!&gt;=1,IF(#REF!&gt;=1,#REF!),IF(#REF!&gt;=0,"",))</f>
        <v>#REF!</v>
      </c>
      <c r="G81" s="241" t="e">
        <f>保全管理データ!N809</f>
        <v>#REF!</v>
      </c>
      <c r="H81" s="241" t="e">
        <f>IF(#REF!="無","",IF(#REF!="","",IF(#REF!="悪環境における作業",0.2,IF(#REF!="高所又は地下作業",0.1,IF(#REF!="錯綜場所作業",0.3,IF(#REF!="複雑な制約のある作業",0.4,IF(#REF!="単純な制約のある作業",0.2,0)))))))</f>
        <v>#REF!</v>
      </c>
      <c r="I81" s="224" t="e">
        <f t="shared" si="1"/>
        <v>#REF!</v>
      </c>
      <c r="J81" s="242" t="e">
        <f>IF(#REF!&gt;=1,IF(#REF!&gt;=1,#REF!),IF(#REF!&gt;=0,"",))</f>
        <v>#REF!</v>
      </c>
      <c r="K81" s="241" t="e">
        <f>保全管理データ!N836</f>
        <v>#REF!</v>
      </c>
      <c r="L81" s="241" t="e">
        <f>IF(#REF!="","",IF(#REF!="悪環境における作業",0.2,IF(#REF!="高所又は地下作業",0.1,IF(#REF!="錯綜場所作業",0.3,IF(#REF!="複雑な制約のある作業",0.4,IF(#REF!="単純な制約のある作業",0.2,0))))))</f>
        <v>#REF!</v>
      </c>
      <c r="M81" s="224" t="e">
        <f t="shared" si="2"/>
        <v>#REF!</v>
      </c>
    </row>
    <row r="82" spans="2:13" s="229" customFormat="1" ht="27.75" customHeight="1" thickBot="1" x14ac:dyDescent="0.25">
      <c r="B82" s="564" t="s">
        <v>269</v>
      </c>
      <c r="C82" s="565"/>
      <c r="D82" s="243" t="e">
        <f>#REF!</f>
        <v>#REF!</v>
      </c>
      <c r="E82" s="244" t="s">
        <v>245</v>
      </c>
      <c r="F82" s="246" t="e">
        <f>IF(#REF!&gt;=1,IF(#REF!&gt;=1,#REF!),IF(#REF!&gt;=0,"",))</f>
        <v>#REF!</v>
      </c>
      <c r="G82" s="245" t="e">
        <f>保全管理データ!N810</f>
        <v>#REF!</v>
      </c>
      <c r="H82" s="241" t="e">
        <f>IF(#REF!="無","",IF(#REF!="","",IF(#REF!="悪環境における作業",0.2,IF(#REF!="高所又は地下作業",0.1,IF(#REF!="錯綜場所作業",0.3,IF(#REF!="複雑な制約のある作業",0.4,IF(#REF!="単純な制約のある作業",0.2,0)))))))</f>
        <v>#REF!</v>
      </c>
      <c r="I82" s="224" t="e">
        <f t="shared" si="1"/>
        <v>#REF!</v>
      </c>
      <c r="J82" s="246" t="e">
        <f>IF(#REF!&gt;=1,IF(#REF!&gt;=1,#REF!),IF(#REF!&gt;=0,"",))</f>
        <v>#REF!</v>
      </c>
      <c r="K82" s="245" t="e">
        <f>保全管理データ!N837</f>
        <v>#REF!</v>
      </c>
      <c r="L82" s="245" t="e">
        <f>IF(#REF!="","",IF(#REF!="悪環境における作業",0.2,IF(#REF!="高所又は地下作業",0.1,IF(#REF!="錯綜場所作業",0.3,IF(#REF!="複雑な制約のある作業",0.4,IF(#REF!="単純な制約のある作業",0.2,0))))))</f>
        <v>#REF!</v>
      </c>
      <c r="M82" s="224" t="e">
        <f t="shared" si="2"/>
        <v>#REF!</v>
      </c>
    </row>
    <row r="83" spans="2:13" s="229" customFormat="1" ht="27.75" customHeight="1" thickBot="1" x14ac:dyDescent="0.25">
      <c r="B83" s="555" t="s">
        <v>190</v>
      </c>
      <c r="C83" s="555"/>
      <c r="D83" s="555"/>
      <c r="E83" s="555"/>
      <c r="F83" s="556" t="e">
        <f>SUM(I59:I82)</f>
        <v>#REF!</v>
      </c>
      <c r="G83" s="557"/>
      <c r="H83" s="557"/>
      <c r="I83" s="558"/>
      <c r="J83" s="556" t="e">
        <f>IF(SUM(J59:J82)=0,"0.00",SUM(M59:M82))</f>
        <v>#REF!</v>
      </c>
      <c r="K83" s="557"/>
      <c r="L83" s="557"/>
      <c r="M83" s="558"/>
    </row>
    <row r="84" spans="2:13" s="229" customFormat="1" ht="27.75" customHeight="1" thickBot="1" x14ac:dyDescent="0.25">
      <c r="B84" s="555" t="s">
        <v>97</v>
      </c>
      <c r="C84" s="555"/>
      <c r="D84" s="555"/>
      <c r="E84" s="555"/>
      <c r="F84" s="559" t="e">
        <f>IF(#REF!="５年以下","0",IF(#REF!="５年～１０年",0.1,IF(#REF!="１０年以上",0.15)))</f>
        <v>#REF!</v>
      </c>
      <c r="G84" s="560"/>
      <c r="H84" s="560"/>
      <c r="I84" s="560"/>
      <c r="J84" s="560"/>
      <c r="K84" s="560"/>
      <c r="L84" s="560"/>
      <c r="M84" s="561"/>
    </row>
    <row r="85" spans="2:13" s="229" customFormat="1" ht="27.75" customHeight="1" thickBot="1" x14ac:dyDescent="0.25">
      <c r="B85" s="556" t="s">
        <v>273</v>
      </c>
      <c r="C85" s="557"/>
      <c r="D85" s="557"/>
      <c r="E85" s="558"/>
      <c r="F85" s="556" t="e">
        <f>F83*(1+F84)</f>
        <v>#REF!</v>
      </c>
      <c r="G85" s="557"/>
      <c r="H85" s="557"/>
      <c r="I85" s="557"/>
      <c r="J85" s="556" t="e">
        <f>J83*(1+F84)</f>
        <v>#REF!</v>
      </c>
      <c r="K85" s="557"/>
      <c r="L85" s="557"/>
      <c r="M85" s="558"/>
    </row>
    <row r="86" spans="2:13" s="229" customFormat="1" ht="24" hidden="1" customHeight="1" thickBot="1" x14ac:dyDescent="0.25">
      <c r="B86" s="555" t="s">
        <v>191</v>
      </c>
      <c r="C86" s="555"/>
      <c r="D86" s="555"/>
      <c r="E86" s="555"/>
      <c r="F86" s="556" t="e">
        <f>#REF!*(#REF!*#REF!+#REF!*#REF!)</f>
        <v>#REF!</v>
      </c>
      <c r="G86" s="557"/>
      <c r="H86" s="558"/>
      <c r="I86" s="555" t="e">
        <f>#REF!</f>
        <v>#REF!</v>
      </c>
      <c r="J86" s="556"/>
      <c r="K86" s="247" t="s">
        <v>230</v>
      </c>
      <c r="L86" s="558" t="e">
        <f>B57</f>
        <v>#REF!</v>
      </c>
      <c r="M86" s="555"/>
    </row>
    <row r="87" spans="2:13" s="229" customFormat="1" ht="45" customHeight="1" thickBot="1" x14ac:dyDescent="0.25">
      <c r="B87" s="228"/>
      <c r="C87" s="228"/>
      <c r="D87" s="228"/>
      <c r="E87" s="228"/>
      <c r="F87" s="228"/>
      <c r="G87" s="228"/>
      <c r="H87" s="228"/>
      <c r="I87" s="228"/>
      <c r="J87" s="228"/>
      <c r="K87" s="228"/>
      <c r="L87" s="228"/>
      <c r="M87" s="228"/>
    </row>
    <row r="88" spans="2:13" s="229" customFormat="1" ht="27.75" customHeight="1" thickBot="1" x14ac:dyDescent="0.25">
      <c r="B88" s="568" t="s">
        <v>128</v>
      </c>
      <c r="C88" s="569"/>
      <c r="D88" s="569"/>
      <c r="E88" s="570"/>
      <c r="F88" s="228"/>
      <c r="G88" s="228"/>
      <c r="H88" s="228"/>
      <c r="I88" s="228"/>
      <c r="J88" s="228"/>
      <c r="K88" s="228"/>
      <c r="L88" s="228"/>
      <c r="M88" s="228"/>
    </row>
    <row r="89" spans="2:13" s="229" customFormat="1" ht="27.75" customHeight="1" x14ac:dyDescent="0.2">
      <c r="B89" s="571" t="e">
        <f>#REF!</f>
        <v>#REF!</v>
      </c>
      <c r="C89" s="572"/>
      <c r="D89" s="573"/>
      <c r="E89" s="574"/>
      <c r="F89" s="578" t="s">
        <v>240</v>
      </c>
      <c r="G89" s="579"/>
      <c r="H89" s="579"/>
      <c r="I89" s="580"/>
      <c r="J89" s="578" t="s">
        <v>239</v>
      </c>
      <c r="K89" s="579"/>
      <c r="L89" s="579"/>
      <c r="M89" s="580"/>
    </row>
    <row r="90" spans="2:13" s="229" customFormat="1" ht="27.75" customHeight="1" thickBot="1" x14ac:dyDescent="0.25">
      <c r="B90" s="575"/>
      <c r="C90" s="576"/>
      <c r="D90" s="576"/>
      <c r="E90" s="577"/>
      <c r="F90" s="233" t="s">
        <v>149</v>
      </c>
      <c r="G90" s="231" t="s">
        <v>151</v>
      </c>
      <c r="H90" s="231" t="s">
        <v>96</v>
      </c>
      <c r="I90" s="232" t="s">
        <v>150</v>
      </c>
      <c r="J90" s="233" t="s">
        <v>149</v>
      </c>
      <c r="K90" s="231" t="s">
        <v>151</v>
      </c>
      <c r="L90" s="231" t="s">
        <v>96</v>
      </c>
      <c r="M90" s="232" t="s">
        <v>150</v>
      </c>
    </row>
    <row r="91" spans="2:13" s="229" customFormat="1" ht="27.75" customHeight="1" thickTop="1" x14ac:dyDescent="0.2">
      <c r="B91" s="566" t="s">
        <v>241</v>
      </c>
      <c r="C91" s="567"/>
      <c r="D91" s="234" t="e">
        <f>#REF!</f>
        <v>#REF!</v>
      </c>
      <c r="E91" s="235" t="s">
        <v>242</v>
      </c>
      <c r="F91" s="242" t="e">
        <f>IF(#REF!&gt;=1,IF(#REF!&gt;=1,#REF!),IF(#REF!&gt;=0,"",))</f>
        <v>#REF!</v>
      </c>
      <c r="G91" s="241" t="e">
        <f>保全管理データ!N843</f>
        <v>#REF!</v>
      </c>
      <c r="H91" s="241" t="e">
        <f>IF(#REF!="無","",IF(#REF!="","",IF(#REF!="悪環境における作業",0.2,IF(#REF!="高所又は地下作業",0.1,IF(#REF!="錯綜場所作業",0.3,IF(#REF!="複雑な制約のある作業",0.4,IF(#REF!="単純な制約のある作業",0.2,0)))))))</f>
        <v>#REF!</v>
      </c>
      <c r="I91" s="224" t="e">
        <f>IF(F91="","",F91*G91*(1+IF(H91="",0,H91)))</f>
        <v>#REF!</v>
      </c>
      <c r="J91" s="242" t="e">
        <f>IF(#REF!&gt;=1,IF(#REF!&gt;=1,#REF!),IF(#REF!&gt;=0,"",))</f>
        <v>#REF!</v>
      </c>
      <c r="K91" s="241" t="e">
        <f>保全管理データ!N870</f>
        <v>#REF!</v>
      </c>
      <c r="L91" s="241" t="e">
        <f>IF(#REF!="","",IF(#REF!="悪環境における作業",0.2,IF(#REF!="高所又は地下作業",0.1,IF(#REF!="錯綜場所作業",0.3,IF(#REF!="複雑な制約のある作業",0.4,IF(#REF!="単純な制約のある作業",0.2,0))))))</f>
        <v>#REF!</v>
      </c>
      <c r="M91" s="224" t="e">
        <f>IF(J91="","",J91*K91*(1+IF(L91="",0,L91)))</f>
        <v>#REF!</v>
      </c>
    </row>
    <row r="92" spans="2:13" s="229" customFormat="1" ht="27.75" customHeight="1" x14ac:dyDescent="0.2">
      <c r="B92" s="562" t="s">
        <v>243</v>
      </c>
      <c r="C92" s="563"/>
      <c r="D92" s="239" t="e">
        <f>#REF!</f>
        <v>#REF!</v>
      </c>
      <c r="E92" s="240" t="s">
        <v>242</v>
      </c>
      <c r="F92" s="242" t="e">
        <f>IF(#REF!&gt;=1,IF(#REF!&gt;=1,#REF!),IF(#REF!&gt;=0,"",))</f>
        <v>#REF!</v>
      </c>
      <c r="G92" s="241" t="e">
        <f>保全管理データ!N844</f>
        <v>#REF!</v>
      </c>
      <c r="H92" s="241" t="e">
        <f>IF(#REF!="無","",IF(#REF!="","",IF(#REF!="悪環境における作業",0.2,IF(#REF!="高所又は地下作業",0.1,IF(#REF!="錯綜場所作業",0.3,IF(#REF!="複雑な制約のある作業",0.4,IF(#REF!="単純な制約のある作業",0.2,0)))))))</f>
        <v>#REF!</v>
      </c>
      <c r="I92" s="224" t="e">
        <f t="shared" ref="I92:I114" si="3">IF(F92="","",F92*G92*(1+IF(H92="",0,H92)))</f>
        <v>#REF!</v>
      </c>
      <c r="J92" s="242" t="e">
        <f>IF(#REF!&gt;=1,IF(#REF!&gt;=1,#REF!),IF(#REF!&gt;=0,"",))</f>
        <v>#REF!</v>
      </c>
      <c r="K92" s="241" t="e">
        <f>保全管理データ!N871</f>
        <v>#REF!</v>
      </c>
      <c r="L92" s="241" t="e">
        <f>IF(#REF!="","",IF(#REF!="悪環境における作業",0.2,IF(#REF!="高所又は地下作業",0.1,IF(#REF!="錯綜場所作業",0.3,IF(#REF!="複雑な制約のある作業",0.4,IF(#REF!="単純な制約のある作業",0.2,0))))))</f>
        <v>#REF!</v>
      </c>
      <c r="M92" s="224" t="e">
        <f t="shared" ref="M92:M114" si="4">IF(J92="","",J92*K92*(1+IF(L92="",0,L92)))</f>
        <v>#REF!</v>
      </c>
    </row>
    <row r="93" spans="2:13" s="229" customFormat="1" ht="27.75" customHeight="1" x14ac:dyDescent="0.2">
      <c r="B93" s="562" t="s">
        <v>249</v>
      </c>
      <c r="C93" s="563"/>
      <c r="D93" s="239" t="e">
        <f>#REF!</f>
        <v>#REF!</v>
      </c>
      <c r="E93" s="240" t="s">
        <v>244</v>
      </c>
      <c r="F93" s="242" t="e">
        <f>IF(#REF!&gt;=1,IF(#REF!&gt;=1,#REF!),IF(#REF!&gt;=0,"",))</f>
        <v>#REF!</v>
      </c>
      <c r="G93" s="241" t="e">
        <f>保全管理データ!N845</f>
        <v>#REF!</v>
      </c>
      <c r="H93" s="241" t="e">
        <f>IF(#REF!="無","",IF(#REF!="","",IF(#REF!="悪環境における作業",0.2,IF(#REF!="高所又は地下作業",0.1,IF(#REF!="錯綜場所作業",0.3,IF(#REF!="複雑な制約のある作業",0.4,IF(#REF!="単純な制約のある作業",0.2,0)))))))</f>
        <v>#REF!</v>
      </c>
      <c r="I93" s="224" t="e">
        <f t="shared" si="3"/>
        <v>#REF!</v>
      </c>
      <c r="J93" s="242" t="e">
        <f>IF(#REF!&gt;=1,IF(#REF!&gt;=1,#REF!),IF(#REF!&gt;=0,"",))</f>
        <v>#REF!</v>
      </c>
      <c r="K93" s="241" t="e">
        <f>保全管理データ!N872</f>
        <v>#REF!</v>
      </c>
      <c r="L93" s="241" t="e">
        <f>IF(#REF!="","",IF(#REF!="悪環境における作業",0.2,IF(#REF!="高所又は地下作業",0.1,IF(#REF!="錯綜場所作業",0.3,IF(#REF!="複雑な制約のある作業",0.4,IF(#REF!="単純な制約のある作業",0.2,0))))))</f>
        <v>#REF!</v>
      </c>
      <c r="M93" s="224" t="e">
        <f t="shared" si="4"/>
        <v>#REF!</v>
      </c>
    </row>
    <row r="94" spans="2:13" s="229" customFormat="1" ht="27.75" customHeight="1" x14ac:dyDescent="0.2">
      <c r="B94" s="562" t="s">
        <v>250</v>
      </c>
      <c r="C94" s="563"/>
      <c r="D94" s="239" t="e">
        <f>#REF!</f>
        <v>#REF!</v>
      </c>
      <c r="E94" s="240" t="s">
        <v>244</v>
      </c>
      <c r="F94" s="242" t="e">
        <f>IF(#REF!&gt;=1,IF(#REF!&gt;=1,#REF!),IF(#REF!&gt;=0,"",))</f>
        <v>#REF!</v>
      </c>
      <c r="G94" s="241" t="e">
        <f>保全管理データ!N846</f>
        <v>#REF!</v>
      </c>
      <c r="H94" s="241" t="e">
        <f>IF(#REF!="無","",IF(#REF!="","",IF(#REF!="悪環境における作業",0.2,IF(#REF!="高所又は地下作業",0.1,IF(#REF!="錯綜場所作業",0.3,IF(#REF!="複雑な制約のある作業",0.4,IF(#REF!="単純な制約のある作業",0.2,0)))))))</f>
        <v>#REF!</v>
      </c>
      <c r="I94" s="224" t="e">
        <f t="shared" si="3"/>
        <v>#REF!</v>
      </c>
      <c r="J94" s="242" t="e">
        <f>IF(#REF!&gt;=1,IF(#REF!&gt;=1,#REF!),IF(#REF!&gt;=0,"",))</f>
        <v>#REF!</v>
      </c>
      <c r="K94" s="241" t="e">
        <f>保全管理データ!N873</f>
        <v>#REF!</v>
      </c>
      <c r="L94" s="241" t="e">
        <f>IF(#REF!="","",IF(#REF!="悪環境における作業",0.2,IF(#REF!="高所又は地下作業",0.1,IF(#REF!="錯綜場所作業",0.3,IF(#REF!="複雑な制約のある作業",0.4,IF(#REF!="単純な制約のある作業",0.2,0))))))</f>
        <v>#REF!</v>
      </c>
      <c r="M94" s="224" t="e">
        <f t="shared" si="4"/>
        <v>#REF!</v>
      </c>
    </row>
    <row r="95" spans="2:13" s="229" customFormat="1" ht="27.75" customHeight="1" x14ac:dyDescent="0.2">
      <c r="B95" s="562" t="s">
        <v>251</v>
      </c>
      <c r="C95" s="563"/>
      <c r="D95" s="239" t="e">
        <f>#REF!</f>
        <v>#REF!</v>
      </c>
      <c r="E95" s="240" t="s">
        <v>242</v>
      </c>
      <c r="F95" s="242" t="e">
        <f>IF(#REF!&gt;=1,IF(#REF!&gt;=1,#REF!),IF(#REF!&gt;=0,"",))</f>
        <v>#REF!</v>
      </c>
      <c r="G95" s="241" t="e">
        <f>保全管理データ!N847</f>
        <v>#REF!</v>
      </c>
      <c r="H95" s="241" t="e">
        <f>IF(#REF!="無","",IF(#REF!="","",IF(#REF!="悪環境における作業",0.2,IF(#REF!="高所又は地下作業",0.1,IF(#REF!="錯綜場所作業",0.3,IF(#REF!="複雑な制約のある作業",0.4,IF(#REF!="単純な制約のある作業",0.2,0)))))))</f>
        <v>#REF!</v>
      </c>
      <c r="I95" s="224" t="e">
        <f t="shared" si="3"/>
        <v>#REF!</v>
      </c>
      <c r="J95" s="242" t="e">
        <f>IF(#REF!&gt;=1,IF(#REF!&gt;=1,#REF!),IF(#REF!&gt;=0,"",))</f>
        <v>#REF!</v>
      </c>
      <c r="K95" s="241" t="e">
        <f>保全管理データ!N874</f>
        <v>#REF!</v>
      </c>
      <c r="L95" s="241" t="e">
        <f>IF(#REF!="","",IF(#REF!="悪環境における作業",0.2,IF(#REF!="高所又は地下作業",0.1,IF(#REF!="錯綜場所作業",0.3,IF(#REF!="複雑な制約のある作業",0.4,IF(#REF!="単純な制約のある作業",0.2,0))))))</f>
        <v>#REF!</v>
      </c>
      <c r="M95" s="224" t="e">
        <f t="shared" si="4"/>
        <v>#REF!</v>
      </c>
    </row>
    <row r="96" spans="2:13" s="229" customFormat="1" ht="27.75" customHeight="1" x14ac:dyDescent="0.2">
      <c r="B96" s="562" t="s">
        <v>252</v>
      </c>
      <c r="C96" s="563"/>
      <c r="D96" s="239" t="e">
        <f>#REF!</f>
        <v>#REF!</v>
      </c>
      <c r="E96" s="240" t="s">
        <v>244</v>
      </c>
      <c r="F96" s="242" t="e">
        <f>IF(#REF!&gt;=1,IF(#REF!&gt;=1,#REF!),IF(#REF!&gt;=0,"",))</f>
        <v>#REF!</v>
      </c>
      <c r="G96" s="241" t="e">
        <f>保全管理データ!N848</f>
        <v>#REF!</v>
      </c>
      <c r="H96" s="241" t="e">
        <f>IF(#REF!="無","",IF(#REF!="","",IF(#REF!="悪環境における作業",0.2,IF(#REF!="高所又は地下作業",0.1,IF(#REF!="錯綜場所作業",0.3,IF(#REF!="複雑な制約のある作業",0.4,IF(#REF!="単純な制約のある作業",0.2,0)))))))</f>
        <v>#REF!</v>
      </c>
      <c r="I96" s="224" t="e">
        <f t="shared" si="3"/>
        <v>#REF!</v>
      </c>
      <c r="J96" s="242" t="e">
        <f>IF(#REF!&gt;=1,IF(#REF!&gt;=1,#REF!),IF(#REF!&gt;=0,"",))</f>
        <v>#REF!</v>
      </c>
      <c r="K96" s="241" t="e">
        <f>保全管理データ!N875</f>
        <v>#REF!</v>
      </c>
      <c r="L96" s="241" t="e">
        <f>IF(#REF!="","",IF(#REF!="悪環境における作業",0.2,IF(#REF!="高所又は地下作業",0.1,IF(#REF!="錯綜場所作業",0.3,IF(#REF!="複雑な制約のある作業",0.4,IF(#REF!="単純な制約のある作業",0.2,0))))))</f>
        <v>#REF!</v>
      </c>
      <c r="M96" s="224" t="e">
        <f t="shared" si="4"/>
        <v>#REF!</v>
      </c>
    </row>
    <row r="97" spans="2:13" s="229" customFormat="1" ht="27.75" customHeight="1" x14ac:dyDescent="0.2">
      <c r="B97" s="562" t="s">
        <v>253</v>
      </c>
      <c r="C97" s="563"/>
      <c r="D97" s="239" t="e">
        <f>#REF!</f>
        <v>#REF!</v>
      </c>
      <c r="E97" s="240" t="s">
        <v>242</v>
      </c>
      <c r="F97" s="242" t="e">
        <f>IF(#REF!&gt;=1,IF(#REF!&gt;=1,#REF!),IF(#REF!&gt;=0,"",))</f>
        <v>#REF!</v>
      </c>
      <c r="G97" s="241" t="e">
        <f>保全管理データ!N849</f>
        <v>#REF!</v>
      </c>
      <c r="H97" s="241" t="e">
        <f>IF(#REF!="無","",IF(#REF!="","",IF(#REF!="悪環境における作業",0.2,IF(#REF!="高所又は地下作業",0.1,IF(#REF!="錯綜場所作業",0.3,IF(#REF!="複雑な制約のある作業",0.4,IF(#REF!="単純な制約のある作業",0.2,0)))))))</f>
        <v>#REF!</v>
      </c>
      <c r="I97" s="224" t="e">
        <f t="shared" si="3"/>
        <v>#REF!</v>
      </c>
      <c r="J97" s="242" t="e">
        <f>IF(#REF!&gt;=1,IF(#REF!&gt;=1,#REF!),IF(#REF!&gt;=0,"",))</f>
        <v>#REF!</v>
      </c>
      <c r="K97" s="241" t="e">
        <f>保全管理データ!N876</f>
        <v>#REF!</v>
      </c>
      <c r="L97" s="241" t="e">
        <f>IF(#REF!="","",IF(#REF!="悪環境における作業",0.2,IF(#REF!="高所又は地下作業",0.1,IF(#REF!="錯綜場所作業",0.3,IF(#REF!="複雑な制約のある作業",0.4,IF(#REF!="単純な制約のある作業",0.2,0))))))</f>
        <v>#REF!</v>
      </c>
      <c r="M97" s="224" t="e">
        <f t="shared" si="4"/>
        <v>#REF!</v>
      </c>
    </row>
    <row r="98" spans="2:13" s="229" customFormat="1" ht="27.75" customHeight="1" x14ac:dyDescent="0.2">
      <c r="B98" s="562" t="s">
        <v>254</v>
      </c>
      <c r="C98" s="563"/>
      <c r="D98" s="239" t="e">
        <f>#REF!</f>
        <v>#REF!</v>
      </c>
      <c r="E98" s="240" t="s">
        <v>242</v>
      </c>
      <c r="F98" s="242" t="e">
        <f>IF(#REF!&gt;=1,IF(#REF!&gt;=1,#REF!),IF(#REF!&gt;=0,"",))</f>
        <v>#REF!</v>
      </c>
      <c r="G98" s="241" t="e">
        <f>保全管理データ!N850</f>
        <v>#REF!</v>
      </c>
      <c r="H98" s="241" t="e">
        <f>IF(#REF!="無","",IF(#REF!="","",IF(#REF!="悪環境における作業",0.2,IF(#REF!="高所又は地下作業",0.1,IF(#REF!="錯綜場所作業",0.3,IF(#REF!="複雑な制約のある作業",0.4,IF(#REF!="単純な制約のある作業",0.2,0)))))))</f>
        <v>#REF!</v>
      </c>
      <c r="I98" s="224" t="e">
        <f t="shared" si="3"/>
        <v>#REF!</v>
      </c>
      <c r="J98" s="242" t="e">
        <f>IF(#REF!&gt;=1,IF(#REF!&gt;=1,#REF!),IF(#REF!&gt;=0,"",))</f>
        <v>#REF!</v>
      </c>
      <c r="K98" s="241" t="e">
        <f>保全管理データ!N877</f>
        <v>#REF!</v>
      </c>
      <c r="L98" s="241" t="e">
        <f>IF(#REF!="","",IF(#REF!="悪環境における作業",0.2,IF(#REF!="高所又は地下作業",0.1,IF(#REF!="錯綜場所作業",0.3,IF(#REF!="複雑な制約のある作業",0.4,IF(#REF!="単純な制約のある作業",0.2,0))))))</f>
        <v>#REF!</v>
      </c>
      <c r="M98" s="224" t="e">
        <f t="shared" si="4"/>
        <v>#REF!</v>
      </c>
    </row>
    <row r="99" spans="2:13" s="229" customFormat="1" ht="27.75" customHeight="1" x14ac:dyDescent="0.2">
      <c r="B99" s="562" t="s">
        <v>255</v>
      </c>
      <c r="C99" s="563"/>
      <c r="D99" s="239" t="e">
        <f>#REF!</f>
        <v>#REF!</v>
      </c>
      <c r="E99" s="240" t="s">
        <v>245</v>
      </c>
      <c r="F99" s="242" t="e">
        <f>IF(#REF!&gt;=1,IF(#REF!&gt;=1,#REF!),IF(#REF!&gt;=0,"",))</f>
        <v>#REF!</v>
      </c>
      <c r="G99" s="241" t="e">
        <f>保全管理データ!N851</f>
        <v>#REF!</v>
      </c>
      <c r="H99" s="241" t="e">
        <f>IF(#REF!="無","",IF(#REF!="","",IF(#REF!="悪環境における作業",0.2,IF(#REF!="高所又は地下作業",0.1,IF(#REF!="錯綜場所作業",0.3,IF(#REF!="複雑な制約のある作業",0.4,IF(#REF!="単純な制約のある作業",0.2,0)))))))</f>
        <v>#REF!</v>
      </c>
      <c r="I99" s="224" t="e">
        <f t="shared" si="3"/>
        <v>#REF!</v>
      </c>
      <c r="J99" s="242" t="e">
        <f>IF(#REF!&gt;=1,IF(#REF!&gt;=1,#REF!),IF(#REF!&gt;=0,"",))</f>
        <v>#REF!</v>
      </c>
      <c r="K99" s="241" t="e">
        <f>保全管理データ!N878</f>
        <v>#REF!</v>
      </c>
      <c r="L99" s="241" t="e">
        <f>IF(#REF!="","",IF(#REF!="悪環境における作業",0.2,IF(#REF!="高所又は地下作業",0.1,IF(#REF!="錯綜場所作業",0.3,IF(#REF!="複雑な制約のある作業",0.4,IF(#REF!="単純な制約のある作業",0.2,0))))))</f>
        <v>#REF!</v>
      </c>
      <c r="M99" s="224" t="e">
        <f t="shared" si="4"/>
        <v>#REF!</v>
      </c>
    </row>
    <row r="100" spans="2:13" s="229" customFormat="1" ht="27.75" customHeight="1" x14ac:dyDescent="0.2">
      <c r="B100" s="562" t="s">
        <v>256</v>
      </c>
      <c r="C100" s="563"/>
      <c r="D100" s="239" t="e">
        <f>#REF!</f>
        <v>#REF!</v>
      </c>
      <c r="E100" s="240" t="s">
        <v>242</v>
      </c>
      <c r="F100" s="242" t="e">
        <f>IF(#REF!&gt;=1,IF(#REF!&gt;=1,#REF!),IF(#REF!&gt;=0,"",))</f>
        <v>#REF!</v>
      </c>
      <c r="G100" s="241" t="e">
        <f>保全管理データ!N852</f>
        <v>#REF!</v>
      </c>
      <c r="H100" s="241" t="e">
        <f>IF(#REF!="無","",IF(#REF!="","",IF(#REF!="悪環境における作業",0.2,IF(#REF!="高所又は地下作業",0.1,IF(#REF!="錯綜場所作業",0.3,IF(#REF!="複雑な制約のある作業",0.4,IF(#REF!="単純な制約のある作業",0.2,0)))))))</f>
        <v>#REF!</v>
      </c>
      <c r="I100" s="224" t="e">
        <f t="shared" si="3"/>
        <v>#REF!</v>
      </c>
      <c r="J100" s="242" t="e">
        <f>IF(#REF!&gt;=1,IF(#REF!&gt;=1,#REF!),IF(#REF!&gt;=0,"",))</f>
        <v>#REF!</v>
      </c>
      <c r="K100" s="241" t="e">
        <f>保全管理データ!N879</f>
        <v>#REF!</v>
      </c>
      <c r="L100" s="241" t="e">
        <f>IF(#REF!="","",IF(#REF!="悪環境における作業",0.2,IF(#REF!="高所又は地下作業",0.1,IF(#REF!="錯綜場所作業",0.3,IF(#REF!="複雑な制約のある作業",0.4,IF(#REF!="単純な制約のある作業",0.2,0))))))</f>
        <v>#REF!</v>
      </c>
      <c r="M100" s="224" t="e">
        <f t="shared" si="4"/>
        <v>#REF!</v>
      </c>
    </row>
    <row r="101" spans="2:13" s="229" customFormat="1" ht="27.75" customHeight="1" x14ac:dyDescent="0.2">
      <c r="B101" s="562" t="s">
        <v>257</v>
      </c>
      <c r="C101" s="563"/>
      <c r="D101" s="239" t="e">
        <f>#REF!</f>
        <v>#REF!</v>
      </c>
      <c r="E101" s="240" t="s">
        <v>245</v>
      </c>
      <c r="F101" s="242" t="e">
        <f>IF(#REF!&gt;=1,IF(#REF!&gt;=1,#REF!),IF(#REF!&gt;=0,"",))</f>
        <v>#REF!</v>
      </c>
      <c r="G101" s="241" t="e">
        <f>保全管理データ!N853</f>
        <v>#REF!</v>
      </c>
      <c r="H101" s="241" t="e">
        <f>IF(#REF!="無","",IF(#REF!="","",IF(#REF!="悪環境における作業",0.2,IF(#REF!="高所又は地下作業",0.1,IF(#REF!="錯綜場所作業",0.3,IF(#REF!="複雑な制約のある作業",0.4,IF(#REF!="単純な制約のある作業",0.2,0)))))))</f>
        <v>#REF!</v>
      </c>
      <c r="I101" s="224" t="e">
        <f t="shared" si="3"/>
        <v>#REF!</v>
      </c>
      <c r="J101" s="242" t="e">
        <f>IF(#REF!&gt;=1,IF(#REF!&gt;=1,#REF!),IF(#REF!&gt;=0,"",))</f>
        <v>#REF!</v>
      </c>
      <c r="K101" s="241" t="e">
        <f>保全管理データ!N880</f>
        <v>#REF!</v>
      </c>
      <c r="L101" s="241" t="e">
        <f>IF(#REF!="","",IF(#REF!="悪環境における作業",0.2,IF(#REF!="高所又は地下作業",0.1,IF(#REF!="錯綜場所作業",0.3,IF(#REF!="複雑な制約のある作業",0.4,IF(#REF!="単純な制約のある作業",0.2,0))))))</f>
        <v>#REF!</v>
      </c>
      <c r="M101" s="224" t="e">
        <f t="shared" si="4"/>
        <v>#REF!</v>
      </c>
    </row>
    <row r="102" spans="2:13" s="229" customFormat="1" ht="27.75" customHeight="1" x14ac:dyDescent="0.2">
      <c r="B102" s="562" t="s">
        <v>258</v>
      </c>
      <c r="C102" s="563"/>
      <c r="D102" s="239" t="e">
        <f>#REF!</f>
        <v>#REF!</v>
      </c>
      <c r="E102" s="240" t="s">
        <v>245</v>
      </c>
      <c r="F102" s="242" t="e">
        <f>IF(#REF!&gt;=1,IF(#REF!&gt;=1,#REF!),IF(#REF!&gt;=0,"",))</f>
        <v>#REF!</v>
      </c>
      <c r="G102" s="241" t="e">
        <f>保全管理データ!N854</f>
        <v>#REF!</v>
      </c>
      <c r="H102" s="241" t="e">
        <f>IF(#REF!="無","",IF(#REF!="","",IF(#REF!="悪環境における作業",0.2,IF(#REF!="高所又は地下作業",0.1,IF(#REF!="錯綜場所作業",0.3,IF(#REF!="複雑な制約のある作業",0.4,IF(#REF!="単純な制約のある作業",0.2,0)))))))</f>
        <v>#REF!</v>
      </c>
      <c r="I102" s="224" t="e">
        <f t="shared" si="3"/>
        <v>#REF!</v>
      </c>
      <c r="J102" s="242" t="e">
        <f>IF(#REF!&gt;=1,IF(#REF!&gt;=1,#REF!),IF(#REF!&gt;=0,"",))</f>
        <v>#REF!</v>
      </c>
      <c r="K102" s="241" t="e">
        <f>保全管理データ!N881</f>
        <v>#REF!</v>
      </c>
      <c r="L102" s="241" t="e">
        <f>IF(#REF!="","",IF(#REF!="悪環境における作業",0.2,IF(#REF!="高所又は地下作業",0.1,IF(#REF!="錯綜場所作業",0.3,IF(#REF!="複雑な制約のある作業",0.4,IF(#REF!="単純な制約のある作業",0.2,0))))))</f>
        <v>#REF!</v>
      </c>
      <c r="M102" s="224" t="e">
        <f t="shared" si="4"/>
        <v>#REF!</v>
      </c>
    </row>
    <row r="103" spans="2:13" s="229" customFormat="1" ht="27.75" customHeight="1" x14ac:dyDescent="0.2">
      <c r="B103" s="562" t="s">
        <v>259</v>
      </c>
      <c r="C103" s="563"/>
      <c r="D103" s="239" t="e">
        <f>#REF!</f>
        <v>#REF!</v>
      </c>
      <c r="E103" s="240" t="s">
        <v>245</v>
      </c>
      <c r="F103" s="242" t="e">
        <f>IF(#REF!&gt;=1,IF(#REF!&gt;=1,#REF!),IF(#REF!&gt;=0,"",))</f>
        <v>#REF!</v>
      </c>
      <c r="G103" s="241" t="e">
        <f>保全管理データ!N855</f>
        <v>#REF!</v>
      </c>
      <c r="H103" s="241" t="e">
        <f>IF(#REF!="無","",IF(#REF!="","",IF(#REF!="悪環境における作業",0.2,IF(#REF!="高所又は地下作業",0.1,IF(#REF!="錯綜場所作業",0.3,IF(#REF!="複雑な制約のある作業",0.4,IF(#REF!="単純な制約のある作業",0.2,0)))))))</f>
        <v>#REF!</v>
      </c>
      <c r="I103" s="224" t="e">
        <f t="shared" si="3"/>
        <v>#REF!</v>
      </c>
      <c r="J103" s="242" t="e">
        <f>IF(#REF!&gt;=1,IF(#REF!&gt;=1,#REF!),IF(#REF!&gt;=0,"",))</f>
        <v>#REF!</v>
      </c>
      <c r="K103" s="241" t="e">
        <f>保全管理データ!N882</f>
        <v>#REF!</v>
      </c>
      <c r="L103" s="241" t="e">
        <f>IF(#REF!="","",IF(#REF!="悪環境における作業",0.2,IF(#REF!="高所又は地下作業",0.1,IF(#REF!="錯綜場所作業",0.3,IF(#REF!="複雑な制約のある作業",0.4,IF(#REF!="単純な制約のある作業",0.2,0))))))</f>
        <v>#REF!</v>
      </c>
      <c r="M103" s="224" t="e">
        <f t="shared" si="4"/>
        <v>#REF!</v>
      </c>
    </row>
    <row r="104" spans="2:13" s="229" customFormat="1" ht="27.75" customHeight="1" x14ac:dyDescent="0.2">
      <c r="B104" s="562" t="s">
        <v>260</v>
      </c>
      <c r="C104" s="563"/>
      <c r="D104" s="239" t="e">
        <f>#REF!</f>
        <v>#REF!</v>
      </c>
      <c r="E104" s="240" t="s">
        <v>248</v>
      </c>
      <c r="F104" s="242" t="e">
        <f>IF(#REF!&gt;=1,IF(#REF!&gt;=1,#REF!),IF(#REF!&gt;=0,"",))</f>
        <v>#REF!</v>
      </c>
      <c r="G104" s="241" t="e">
        <f>保全管理データ!N856</f>
        <v>#REF!</v>
      </c>
      <c r="H104" s="241" t="e">
        <f>IF(#REF!="無","",IF(#REF!="","",IF(#REF!="悪環境における作業",0.2,IF(#REF!="高所又は地下作業",0.1,IF(#REF!="錯綜場所作業",0.3,IF(#REF!="複雑な制約のある作業",0.4,IF(#REF!="単純な制約のある作業",0.2,0)))))))</f>
        <v>#REF!</v>
      </c>
      <c r="I104" s="224" t="e">
        <f t="shared" si="3"/>
        <v>#REF!</v>
      </c>
      <c r="J104" s="242" t="e">
        <f>IF(#REF!&gt;=1,IF(#REF!&gt;=1,#REF!),IF(#REF!&gt;=0,"",))</f>
        <v>#REF!</v>
      </c>
      <c r="K104" s="241" t="e">
        <f>保全管理データ!N883</f>
        <v>#REF!</v>
      </c>
      <c r="L104" s="241" t="e">
        <f>IF(#REF!="","",IF(#REF!="悪環境における作業",0.2,IF(#REF!="高所又は地下作業",0.1,IF(#REF!="錯綜場所作業",0.3,IF(#REF!="複雑な制約のある作業",0.4,IF(#REF!="単純な制約のある作業",0.2,0))))))</f>
        <v>#REF!</v>
      </c>
      <c r="M104" s="224" t="e">
        <f t="shared" si="4"/>
        <v>#REF!</v>
      </c>
    </row>
    <row r="105" spans="2:13" s="229" customFormat="1" ht="27.75" customHeight="1" x14ac:dyDescent="0.2">
      <c r="B105" s="562" t="s">
        <v>261</v>
      </c>
      <c r="C105" s="563"/>
      <c r="D105" s="239" t="e">
        <f>#REF!</f>
        <v>#REF!</v>
      </c>
      <c r="E105" s="240" t="s">
        <v>247</v>
      </c>
      <c r="F105" s="242" t="e">
        <f>IF(#REF!&gt;=1,IF(#REF!&gt;=1,#REF!),IF(#REF!&gt;=0,"",))</f>
        <v>#REF!</v>
      </c>
      <c r="G105" s="241" t="e">
        <f>保全管理データ!N857</f>
        <v>#REF!</v>
      </c>
      <c r="H105" s="241" t="e">
        <f>IF(#REF!="無","",IF(#REF!="","",IF(#REF!="悪環境における作業",0.2,IF(#REF!="高所又は地下作業",0.1,IF(#REF!="錯綜場所作業",0.3,IF(#REF!="複雑な制約のある作業",0.4,IF(#REF!="単純な制約のある作業",0.2,0)))))))</f>
        <v>#REF!</v>
      </c>
      <c r="I105" s="224" t="e">
        <f t="shared" si="3"/>
        <v>#REF!</v>
      </c>
      <c r="J105" s="242" t="e">
        <f>IF(#REF!&gt;=1,IF(#REF!&gt;=1,#REF!),IF(#REF!&gt;=0,"",))</f>
        <v>#REF!</v>
      </c>
      <c r="K105" s="241" t="e">
        <f>保全管理データ!N884</f>
        <v>#REF!</v>
      </c>
      <c r="L105" s="241" t="e">
        <f>IF(#REF!="","",IF(#REF!="悪環境における作業",0.2,IF(#REF!="高所又は地下作業",0.1,IF(#REF!="錯綜場所作業",0.3,IF(#REF!="複雑な制約のある作業",0.4,IF(#REF!="単純な制約のある作業",0.2,0))))))</f>
        <v>#REF!</v>
      </c>
      <c r="M105" s="224" t="e">
        <f t="shared" si="4"/>
        <v>#REF!</v>
      </c>
    </row>
    <row r="106" spans="2:13" s="229" customFormat="1" ht="27.75" customHeight="1" x14ac:dyDescent="0.2">
      <c r="B106" s="562" t="s">
        <v>262</v>
      </c>
      <c r="C106" s="563"/>
      <c r="D106" s="239" t="e">
        <f>#REF!</f>
        <v>#REF!</v>
      </c>
      <c r="E106" s="240" t="s">
        <v>245</v>
      </c>
      <c r="F106" s="242" t="e">
        <f>IF(#REF!&gt;=1,IF(#REF!&gt;=1,#REF!),IF(#REF!&gt;=0,"",))</f>
        <v>#REF!</v>
      </c>
      <c r="G106" s="241" t="e">
        <f>保全管理データ!N858</f>
        <v>#REF!</v>
      </c>
      <c r="H106" s="241" t="e">
        <f>IF(#REF!="無","",IF(#REF!="","",IF(#REF!="悪環境における作業",0.2,IF(#REF!="高所又は地下作業",0.1,IF(#REF!="錯綜場所作業",0.3,IF(#REF!="複雑な制約のある作業",0.4,IF(#REF!="単純な制約のある作業",0.2,0)))))))</f>
        <v>#REF!</v>
      </c>
      <c r="I106" s="224" t="e">
        <f t="shared" si="3"/>
        <v>#REF!</v>
      </c>
      <c r="J106" s="242" t="e">
        <f>IF(#REF!&gt;=1,IF(#REF!&gt;=1,#REF!),IF(#REF!&gt;=0,"",))</f>
        <v>#REF!</v>
      </c>
      <c r="K106" s="241" t="e">
        <f>保全管理データ!N885</f>
        <v>#REF!</v>
      </c>
      <c r="L106" s="241" t="e">
        <f>IF(#REF!="","",IF(#REF!="悪環境における作業",0.2,IF(#REF!="高所又は地下作業",0.1,IF(#REF!="錯綜場所作業",0.3,IF(#REF!="複雑な制約のある作業",0.4,IF(#REF!="単純な制約のある作業",0.2,0))))))</f>
        <v>#REF!</v>
      </c>
      <c r="M106" s="224" t="e">
        <f t="shared" si="4"/>
        <v>#REF!</v>
      </c>
    </row>
    <row r="107" spans="2:13" s="229" customFormat="1" ht="27.75" customHeight="1" x14ac:dyDescent="0.2">
      <c r="B107" s="562" t="s">
        <v>263</v>
      </c>
      <c r="C107" s="563"/>
      <c r="D107" s="239" t="e">
        <f>#REF!</f>
        <v>#REF!</v>
      </c>
      <c r="E107" s="240" t="s">
        <v>245</v>
      </c>
      <c r="F107" s="242" t="e">
        <f>IF(#REF!&gt;=1,IF(#REF!&gt;=1,#REF!),IF(#REF!&gt;=0,"",))</f>
        <v>#REF!</v>
      </c>
      <c r="G107" s="241" t="e">
        <f>保全管理データ!N859</f>
        <v>#REF!</v>
      </c>
      <c r="H107" s="241" t="e">
        <f>IF(#REF!="無","",IF(#REF!="","",IF(#REF!="悪環境における作業",0.2,IF(#REF!="高所又は地下作業",0.1,IF(#REF!="錯綜場所作業",0.3,IF(#REF!="複雑な制約のある作業",0.4,IF(#REF!="単純な制約のある作業",0.2,0)))))))</f>
        <v>#REF!</v>
      </c>
      <c r="I107" s="224" t="e">
        <f t="shared" si="3"/>
        <v>#REF!</v>
      </c>
      <c r="J107" s="242" t="e">
        <f>IF(#REF!&gt;=1,IF(#REF!&gt;=1,#REF!),IF(#REF!&gt;=0,"",))</f>
        <v>#REF!</v>
      </c>
      <c r="K107" s="241" t="e">
        <f>保全管理データ!N886</f>
        <v>#REF!</v>
      </c>
      <c r="L107" s="241" t="e">
        <f>IF(#REF!="","",IF(#REF!="悪環境における作業",0.2,IF(#REF!="高所又は地下作業",0.1,IF(#REF!="錯綜場所作業",0.3,IF(#REF!="複雑な制約のある作業",0.4,IF(#REF!="単純な制約のある作業",0.2,0))))))</f>
        <v>#REF!</v>
      </c>
      <c r="M107" s="224" t="e">
        <f t="shared" si="4"/>
        <v>#REF!</v>
      </c>
    </row>
    <row r="108" spans="2:13" s="229" customFormat="1" ht="27.75" customHeight="1" x14ac:dyDescent="0.2">
      <c r="B108" s="562" t="s">
        <v>264</v>
      </c>
      <c r="C108" s="563"/>
      <c r="D108" s="239" t="e">
        <f>#REF!</f>
        <v>#REF!</v>
      </c>
      <c r="E108" s="240" t="s">
        <v>245</v>
      </c>
      <c r="F108" s="242" t="e">
        <f>IF(#REF!&gt;=1,IF(#REF!&gt;=1,#REF!),IF(#REF!&gt;=0,"",))</f>
        <v>#REF!</v>
      </c>
      <c r="G108" s="241" t="e">
        <f>保全管理データ!N860</f>
        <v>#REF!</v>
      </c>
      <c r="H108" s="241" t="e">
        <f>IF(#REF!="無","",IF(#REF!="","",IF(#REF!="悪環境における作業",0.2,IF(#REF!="高所又は地下作業",0.1,IF(#REF!="錯綜場所作業",0.3,IF(#REF!="複雑な制約のある作業",0.4,IF(#REF!="単純な制約のある作業",0.2,0)))))))</f>
        <v>#REF!</v>
      </c>
      <c r="I108" s="224" t="e">
        <f t="shared" si="3"/>
        <v>#REF!</v>
      </c>
      <c r="J108" s="242" t="e">
        <f>IF(#REF!&gt;=1,IF(#REF!&gt;=1,#REF!),IF(#REF!&gt;=0,"",))</f>
        <v>#REF!</v>
      </c>
      <c r="K108" s="241" t="e">
        <f>保全管理データ!N887</f>
        <v>#REF!</v>
      </c>
      <c r="L108" s="241" t="e">
        <f>IF(#REF!="","",IF(#REF!="悪環境における作業",0.2,IF(#REF!="高所又は地下作業",0.1,IF(#REF!="錯綜場所作業",0.3,IF(#REF!="複雑な制約のある作業",0.4,IF(#REF!="単純な制約のある作業",0.2,0))))))</f>
        <v>#REF!</v>
      </c>
      <c r="M108" s="224" t="e">
        <f t="shared" si="4"/>
        <v>#REF!</v>
      </c>
    </row>
    <row r="109" spans="2:13" s="229" customFormat="1" ht="27.75" customHeight="1" x14ac:dyDescent="0.2">
      <c r="B109" s="562" t="s">
        <v>265</v>
      </c>
      <c r="C109" s="563"/>
      <c r="D109" s="239" t="e">
        <f>#REF!</f>
        <v>#REF!</v>
      </c>
      <c r="E109" s="240" t="s">
        <v>245</v>
      </c>
      <c r="F109" s="242" t="e">
        <f>IF(#REF!&gt;=1,IF(#REF!&gt;=1,#REF!),IF(#REF!&gt;=0,"",))</f>
        <v>#REF!</v>
      </c>
      <c r="G109" s="241" t="e">
        <f>保全管理データ!N861</f>
        <v>#REF!</v>
      </c>
      <c r="H109" s="241" t="e">
        <f>IF(#REF!="無","",IF(#REF!="","",IF(#REF!="悪環境における作業",0.2,IF(#REF!="高所又は地下作業",0.1,IF(#REF!="錯綜場所作業",0.3,IF(#REF!="複雑な制約のある作業",0.4,IF(#REF!="単純な制約のある作業",0.2,0)))))))</f>
        <v>#REF!</v>
      </c>
      <c r="I109" s="224" t="e">
        <f t="shared" si="3"/>
        <v>#REF!</v>
      </c>
      <c r="J109" s="242" t="e">
        <f>IF(#REF!&gt;=1,IF(#REF!&gt;=1,#REF!),IF(#REF!&gt;=0,"",))</f>
        <v>#REF!</v>
      </c>
      <c r="K109" s="241" t="e">
        <f>保全管理データ!N888</f>
        <v>#REF!</v>
      </c>
      <c r="L109" s="241" t="e">
        <f>IF(#REF!="","",IF(#REF!="悪環境における作業",0.2,IF(#REF!="高所又は地下作業",0.1,IF(#REF!="錯綜場所作業",0.3,IF(#REF!="複雑な制約のある作業",0.4,IF(#REF!="単純な制約のある作業",0.2,0))))))</f>
        <v>#REF!</v>
      </c>
      <c r="M109" s="224" t="e">
        <f t="shared" si="4"/>
        <v>#REF!</v>
      </c>
    </row>
    <row r="110" spans="2:13" s="229" customFormat="1" ht="27.75" customHeight="1" x14ac:dyDescent="0.2">
      <c r="B110" s="562" t="s">
        <v>266</v>
      </c>
      <c r="C110" s="563"/>
      <c r="D110" s="239" t="e">
        <f>#REF!</f>
        <v>#REF!</v>
      </c>
      <c r="E110" s="240" t="s">
        <v>245</v>
      </c>
      <c r="F110" s="242" t="e">
        <f>IF(#REF!&gt;=1,IF(#REF!&gt;=1,#REF!),IF(#REF!&gt;=0,"",))</f>
        <v>#REF!</v>
      </c>
      <c r="G110" s="241" t="e">
        <f>保全管理データ!N862</f>
        <v>#REF!</v>
      </c>
      <c r="H110" s="241" t="e">
        <f>IF(#REF!="無","",IF(#REF!="","",IF(#REF!="悪環境における作業",0.2,IF(#REF!="高所又は地下作業",0.1,IF(#REF!="錯綜場所作業",0.3,IF(#REF!="複雑な制約のある作業",0.4,IF(#REF!="単純な制約のある作業",0.2,0)))))))</f>
        <v>#REF!</v>
      </c>
      <c r="I110" s="224" t="e">
        <f t="shared" si="3"/>
        <v>#REF!</v>
      </c>
      <c r="J110" s="242" t="e">
        <f>IF(#REF!&gt;=1,IF(#REF!&gt;=1,#REF!),IF(#REF!&gt;=0,"",))</f>
        <v>#REF!</v>
      </c>
      <c r="K110" s="241" t="e">
        <f>保全管理データ!N889</f>
        <v>#REF!</v>
      </c>
      <c r="L110" s="241" t="e">
        <f>IF(#REF!="","",IF(#REF!="悪環境における作業",0.2,IF(#REF!="高所又は地下作業",0.1,IF(#REF!="錯綜場所作業",0.3,IF(#REF!="複雑な制約のある作業",0.4,IF(#REF!="単純な制約のある作業",0.2,0))))))</f>
        <v>#REF!</v>
      </c>
      <c r="M110" s="224" t="e">
        <f t="shared" si="4"/>
        <v>#REF!</v>
      </c>
    </row>
    <row r="111" spans="2:13" s="229" customFormat="1" ht="27.75" customHeight="1" x14ac:dyDescent="0.2">
      <c r="B111" s="562" t="s">
        <v>81</v>
      </c>
      <c r="C111" s="563"/>
      <c r="D111" s="239" t="e">
        <f>#REF!</f>
        <v>#REF!</v>
      </c>
      <c r="E111" s="240" t="s">
        <v>245</v>
      </c>
      <c r="F111" s="242" t="e">
        <f>IF(#REF!&gt;=1,IF(#REF!&gt;=1,#REF!),IF(#REF!&gt;=0,"",))</f>
        <v>#REF!</v>
      </c>
      <c r="G111" s="241" t="e">
        <f>保全管理データ!N863</f>
        <v>#REF!</v>
      </c>
      <c r="H111" s="241" t="e">
        <f>IF(#REF!="無","",IF(#REF!="","",IF(#REF!="悪環境における作業",0.2,IF(#REF!="高所又は地下作業",0.1,IF(#REF!="錯綜場所作業",0.3,IF(#REF!="複雑な制約のある作業",0.4,IF(#REF!="単純な制約のある作業",0.2,0)))))))</f>
        <v>#REF!</v>
      </c>
      <c r="I111" s="224" t="e">
        <f t="shared" si="3"/>
        <v>#REF!</v>
      </c>
      <c r="J111" s="242" t="e">
        <f>IF(#REF!&gt;=1,IF(#REF!&gt;=1,#REF!),IF(#REF!&gt;=0,"",))</f>
        <v>#REF!</v>
      </c>
      <c r="K111" s="241" t="e">
        <f>保全管理データ!N890</f>
        <v>#REF!</v>
      </c>
      <c r="L111" s="241" t="e">
        <f>IF(#REF!="","",IF(#REF!="悪環境における作業",0.2,IF(#REF!="高所又は地下作業",0.1,IF(#REF!="錯綜場所作業",0.3,IF(#REF!="複雑な制約のある作業",0.4,IF(#REF!="単純な制約のある作業",0.2,0))))))</f>
        <v>#REF!</v>
      </c>
      <c r="M111" s="224" t="e">
        <f t="shared" si="4"/>
        <v>#REF!</v>
      </c>
    </row>
    <row r="112" spans="2:13" s="229" customFormat="1" ht="27.75" customHeight="1" x14ac:dyDescent="0.2">
      <c r="B112" s="562" t="s">
        <v>267</v>
      </c>
      <c r="C112" s="563"/>
      <c r="D112" s="239" t="e">
        <f>#REF!</f>
        <v>#REF!</v>
      </c>
      <c r="E112" s="240" t="s">
        <v>247</v>
      </c>
      <c r="F112" s="242" t="e">
        <f>IF(#REF!&gt;=1,IF(#REF!&gt;=1,#REF!),IF(#REF!&gt;=0,"",))</f>
        <v>#REF!</v>
      </c>
      <c r="G112" s="241" t="e">
        <f>保全管理データ!N864</f>
        <v>#REF!</v>
      </c>
      <c r="H112" s="241" t="e">
        <f>IF(#REF!="無","",IF(#REF!="","",IF(#REF!="悪環境における作業",0.2,IF(#REF!="高所又は地下作業",0.1,IF(#REF!="錯綜場所作業",0.3,IF(#REF!="複雑な制約のある作業",0.4,IF(#REF!="単純な制約のある作業",0.2,0)))))))</f>
        <v>#REF!</v>
      </c>
      <c r="I112" s="224" t="e">
        <f t="shared" si="3"/>
        <v>#REF!</v>
      </c>
      <c r="J112" s="242" t="e">
        <f>IF(#REF!&gt;=1,IF(#REF!&gt;=1,#REF!),IF(#REF!&gt;=0,"",))</f>
        <v>#REF!</v>
      </c>
      <c r="K112" s="241" t="e">
        <f>保全管理データ!N891</f>
        <v>#REF!</v>
      </c>
      <c r="L112" s="241" t="e">
        <f>IF(#REF!="","",IF(#REF!="悪環境における作業",0.2,IF(#REF!="高所又は地下作業",0.1,IF(#REF!="錯綜場所作業",0.3,IF(#REF!="複雑な制約のある作業",0.4,IF(#REF!="単純な制約のある作業",0.2,0))))))</f>
        <v>#REF!</v>
      </c>
      <c r="M112" s="224" t="e">
        <f t="shared" si="4"/>
        <v>#REF!</v>
      </c>
    </row>
    <row r="113" spans="2:13" s="229" customFormat="1" ht="27.75" customHeight="1" x14ac:dyDescent="0.2">
      <c r="B113" s="562" t="s">
        <v>268</v>
      </c>
      <c r="C113" s="563"/>
      <c r="D113" s="239" t="e">
        <f>#REF!</f>
        <v>#REF!</v>
      </c>
      <c r="E113" s="240" t="s">
        <v>246</v>
      </c>
      <c r="F113" s="242" t="e">
        <f>IF(#REF!&gt;=1,IF(#REF!&gt;=1,#REF!),IF(#REF!&gt;=0,"",))</f>
        <v>#REF!</v>
      </c>
      <c r="G113" s="241" t="e">
        <f>保全管理データ!N865</f>
        <v>#REF!</v>
      </c>
      <c r="H113" s="241" t="e">
        <f>IF(#REF!="無","",IF(#REF!="","",IF(#REF!="悪環境における作業",0.2,IF(#REF!="高所又は地下作業",0.1,IF(#REF!="錯綜場所作業",0.3,IF(#REF!="複雑な制約のある作業",0.4,IF(#REF!="単純な制約のある作業",0.2,0)))))))</f>
        <v>#REF!</v>
      </c>
      <c r="I113" s="224" t="e">
        <f t="shared" si="3"/>
        <v>#REF!</v>
      </c>
      <c r="J113" s="242" t="e">
        <f>IF(#REF!&gt;=1,IF(#REF!&gt;=1,#REF!),IF(#REF!&gt;=0,"",))</f>
        <v>#REF!</v>
      </c>
      <c r="K113" s="241" t="e">
        <f>保全管理データ!N892</f>
        <v>#REF!</v>
      </c>
      <c r="L113" s="241" t="e">
        <f>IF(#REF!="","",IF(#REF!="悪環境における作業",0.2,IF(#REF!="高所又は地下作業",0.1,IF(#REF!="錯綜場所作業",0.3,IF(#REF!="複雑な制約のある作業",0.4,IF(#REF!="単純な制約のある作業",0.2,0))))))</f>
        <v>#REF!</v>
      </c>
      <c r="M113" s="224" t="e">
        <f t="shared" si="4"/>
        <v>#REF!</v>
      </c>
    </row>
    <row r="114" spans="2:13" s="229" customFormat="1" ht="27.75" customHeight="1" thickBot="1" x14ac:dyDescent="0.25">
      <c r="B114" s="564" t="s">
        <v>269</v>
      </c>
      <c r="C114" s="565"/>
      <c r="D114" s="243" t="e">
        <f>#REF!</f>
        <v>#REF!</v>
      </c>
      <c r="E114" s="244" t="s">
        <v>245</v>
      </c>
      <c r="F114" s="246" t="e">
        <f>IF(#REF!&gt;=1,IF(#REF!&gt;=1,#REF!),IF(#REF!&gt;=0,"",))</f>
        <v>#REF!</v>
      </c>
      <c r="G114" s="245" t="e">
        <f>保全管理データ!N866</f>
        <v>#REF!</v>
      </c>
      <c r="H114" s="241" t="e">
        <f>IF(#REF!="無","",IF(#REF!="","",IF(#REF!="悪環境における作業",0.2,IF(#REF!="高所又は地下作業",0.1,IF(#REF!="錯綜場所作業",0.3,IF(#REF!="複雑な制約のある作業",0.4,IF(#REF!="単純な制約のある作業",0.2,0)))))))</f>
        <v>#REF!</v>
      </c>
      <c r="I114" s="224" t="e">
        <f t="shared" si="3"/>
        <v>#REF!</v>
      </c>
      <c r="J114" s="246" t="e">
        <f>IF(#REF!&gt;=1,IF(#REF!&gt;=1,#REF!),IF(#REF!&gt;=0,"",))</f>
        <v>#REF!</v>
      </c>
      <c r="K114" s="245" t="e">
        <f>保全管理データ!N893</f>
        <v>#REF!</v>
      </c>
      <c r="L114" s="245" t="e">
        <f>IF(#REF!="","",IF(#REF!="悪環境における作業",0.2,IF(#REF!="高所又は地下作業",0.1,IF(#REF!="錯綜場所作業",0.3,IF(#REF!="複雑な制約のある作業",0.4,IF(#REF!="単純な制約のある作業",0.2,0))))))</f>
        <v>#REF!</v>
      </c>
      <c r="M114" s="224" t="e">
        <f t="shared" si="4"/>
        <v>#REF!</v>
      </c>
    </row>
    <row r="115" spans="2:13" s="229" customFormat="1" ht="27.75" customHeight="1" thickBot="1" x14ac:dyDescent="0.25">
      <c r="B115" s="555" t="s">
        <v>190</v>
      </c>
      <c r="C115" s="555"/>
      <c r="D115" s="555"/>
      <c r="E115" s="555"/>
      <c r="F115" s="556" t="e">
        <f>SUM(I91:I114)</f>
        <v>#REF!</v>
      </c>
      <c r="G115" s="557"/>
      <c r="H115" s="557"/>
      <c r="I115" s="558"/>
      <c r="J115" s="556" t="e">
        <f>IF(SUM(J91:J114)=0,"0.00",SUM(M91:M114))</f>
        <v>#REF!</v>
      </c>
      <c r="K115" s="557"/>
      <c r="L115" s="557"/>
      <c r="M115" s="558"/>
    </row>
    <row r="116" spans="2:13" s="229" customFormat="1" ht="27.75" customHeight="1" thickBot="1" x14ac:dyDescent="0.25">
      <c r="B116" s="555" t="s">
        <v>97</v>
      </c>
      <c r="C116" s="555"/>
      <c r="D116" s="555"/>
      <c r="E116" s="555"/>
      <c r="F116" s="559" t="e">
        <f>IF(#REF!="５年以下","0",IF(#REF!="５年～１０年",0.1,IF(#REF!="１０年以上",0.15)))</f>
        <v>#REF!</v>
      </c>
      <c r="G116" s="560"/>
      <c r="H116" s="560"/>
      <c r="I116" s="560"/>
      <c r="J116" s="560"/>
      <c r="K116" s="560"/>
      <c r="L116" s="560"/>
      <c r="M116" s="561"/>
    </row>
    <row r="117" spans="2:13" s="229" customFormat="1" ht="27.75" customHeight="1" thickBot="1" x14ac:dyDescent="0.25">
      <c r="B117" s="556" t="s">
        <v>273</v>
      </c>
      <c r="C117" s="557"/>
      <c r="D117" s="557"/>
      <c r="E117" s="558"/>
      <c r="F117" s="556" t="e">
        <f>F115*(1+F116)</f>
        <v>#REF!</v>
      </c>
      <c r="G117" s="557"/>
      <c r="H117" s="557"/>
      <c r="I117" s="557"/>
      <c r="J117" s="556" t="e">
        <f>J115*(1+F116)</f>
        <v>#REF!</v>
      </c>
      <c r="K117" s="557"/>
      <c r="L117" s="557"/>
      <c r="M117" s="558"/>
    </row>
    <row r="118" spans="2:13" s="229" customFormat="1" ht="24" hidden="1" customHeight="1" thickBot="1" x14ac:dyDescent="0.25">
      <c r="B118" s="555" t="s">
        <v>191</v>
      </c>
      <c r="C118" s="555"/>
      <c r="D118" s="555"/>
      <c r="E118" s="555"/>
      <c r="F118" s="556" t="e">
        <f>#REF!*(#REF!*#REF!+#REF!*#REF!)</f>
        <v>#REF!</v>
      </c>
      <c r="G118" s="557"/>
      <c r="H118" s="558"/>
      <c r="I118" s="555" t="e">
        <f>#REF!</f>
        <v>#REF!</v>
      </c>
      <c r="J118" s="556"/>
      <c r="K118" s="247" t="s">
        <v>230</v>
      </c>
      <c r="L118" s="558" t="e">
        <f>B89</f>
        <v>#REF!</v>
      </c>
      <c r="M118" s="555"/>
    </row>
    <row r="119" spans="2:13" s="229" customFormat="1" ht="45" customHeight="1" thickBot="1" x14ac:dyDescent="0.25">
      <c r="B119" s="228"/>
      <c r="C119" s="228"/>
      <c r="D119" s="228"/>
      <c r="E119" s="228"/>
      <c r="F119" s="228"/>
      <c r="G119" s="228"/>
      <c r="H119" s="228"/>
      <c r="I119" s="228"/>
      <c r="J119" s="228"/>
      <c r="K119" s="228"/>
      <c r="L119" s="228"/>
      <c r="M119" s="228"/>
    </row>
    <row r="120" spans="2:13" s="229" customFormat="1" ht="27.75" customHeight="1" thickBot="1" x14ac:dyDescent="0.25">
      <c r="B120" s="568" t="s">
        <v>128</v>
      </c>
      <c r="C120" s="569"/>
      <c r="D120" s="569"/>
      <c r="E120" s="570"/>
      <c r="F120" s="228"/>
      <c r="G120" s="228"/>
      <c r="H120" s="228"/>
      <c r="I120" s="228"/>
      <c r="J120" s="228"/>
      <c r="K120" s="228"/>
      <c r="L120" s="228"/>
      <c r="M120" s="228"/>
    </row>
    <row r="121" spans="2:13" s="229" customFormat="1" ht="27.75" customHeight="1" x14ac:dyDescent="0.2">
      <c r="B121" s="571" t="e">
        <f>#REF!</f>
        <v>#REF!</v>
      </c>
      <c r="C121" s="572"/>
      <c r="D121" s="573"/>
      <c r="E121" s="574"/>
      <c r="F121" s="578" t="s">
        <v>240</v>
      </c>
      <c r="G121" s="579"/>
      <c r="H121" s="579"/>
      <c r="I121" s="580"/>
      <c r="J121" s="578" t="s">
        <v>239</v>
      </c>
      <c r="K121" s="579"/>
      <c r="L121" s="579"/>
      <c r="M121" s="580"/>
    </row>
    <row r="122" spans="2:13" s="229" customFormat="1" ht="27.75" customHeight="1" thickBot="1" x14ac:dyDescent="0.25">
      <c r="B122" s="575"/>
      <c r="C122" s="576"/>
      <c r="D122" s="576"/>
      <c r="E122" s="577"/>
      <c r="F122" s="233" t="s">
        <v>149</v>
      </c>
      <c r="G122" s="231" t="s">
        <v>151</v>
      </c>
      <c r="H122" s="231" t="s">
        <v>96</v>
      </c>
      <c r="I122" s="232" t="s">
        <v>150</v>
      </c>
      <c r="J122" s="233" t="s">
        <v>149</v>
      </c>
      <c r="K122" s="231" t="s">
        <v>151</v>
      </c>
      <c r="L122" s="231" t="s">
        <v>96</v>
      </c>
      <c r="M122" s="232" t="s">
        <v>150</v>
      </c>
    </row>
    <row r="123" spans="2:13" s="229" customFormat="1" ht="27.75" customHeight="1" thickTop="1" x14ac:dyDescent="0.2">
      <c r="B123" s="566" t="s">
        <v>241</v>
      </c>
      <c r="C123" s="567"/>
      <c r="D123" s="234" t="e">
        <f>#REF!</f>
        <v>#REF!</v>
      </c>
      <c r="E123" s="235" t="s">
        <v>242</v>
      </c>
      <c r="F123" s="242" t="e">
        <f>IF(#REF!&gt;=1,IF(#REF!&gt;=1,#REF!),IF(#REF!&gt;=0,"",))</f>
        <v>#REF!</v>
      </c>
      <c r="G123" s="241" t="e">
        <f>保全管理データ!N899</f>
        <v>#REF!</v>
      </c>
      <c r="H123" s="241" t="e">
        <f>IF(#REF!="無","",IF(#REF!="","",IF(#REF!="悪環境における作業",0.2,IF(#REF!="高所又は地下作業",0.1,IF(#REF!="錯綜場所作業",0.3,IF(#REF!="複雑な制約のある作業",0.4,IF(#REF!="単純な制約のある作業",0.2,0)))))))</f>
        <v>#REF!</v>
      </c>
      <c r="I123" s="224" t="e">
        <f>IF(F123="","",F123*G123*(1+IF(H123="",0,H123)))</f>
        <v>#REF!</v>
      </c>
      <c r="J123" s="242" t="e">
        <f>IF(#REF!&gt;=1,IF(#REF!&gt;=1,#REF!),IF(#REF!&gt;=0,"",))</f>
        <v>#REF!</v>
      </c>
      <c r="K123" s="241" t="e">
        <f>保全管理データ!N926</f>
        <v>#REF!</v>
      </c>
      <c r="L123" s="241" t="e">
        <f>IF(#REF!="","",IF(#REF!="悪環境における作業",0.2,IF(#REF!="高所又は地下作業",0.1,IF(#REF!="錯綜場所作業",0.3,IF(#REF!="複雑な制約のある作業",0.4,IF(#REF!="単純な制約のある作業",0.2,0))))))</f>
        <v>#REF!</v>
      </c>
      <c r="M123" s="224" t="e">
        <f>IF(J123="","",J123*K123*(1+IF(L123="",0,L123)))</f>
        <v>#REF!</v>
      </c>
    </row>
    <row r="124" spans="2:13" s="229" customFormat="1" ht="27.75" customHeight="1" x14ac:dyDescent="0.2">
      <c r="B124" s="562" t="s">
        <v>243</v>
      </c>
      <c r="C124" s="563"/>
      <c r="D124" s="239" t="e">
        <f>#REF!</f>
        <v>#REF!</v>
      </c>
      <c r="E124" s="240" t="s">
        <v>242</v>
      </c>
      <c r="F124" s="242" t="e">
        <f>IF(#REF!&gt;=1,IF(#REF!&gt;=1,#REF!),IF(#REF!&gt;=0,"",))</f>
        <v>#REF!</v>
      </c>
      <c r="G124" s="241" t="e">
        <f>保全管理データ!N900</f>
        <v>#REF!</v>
      </c>
      <c r="H124" s="241" t="e">
        <f>IF(#REF!="無","",IF(#REF!="","",IF(#REF!="悪環境における作業",0.2,IF(#REF!="高所又は地下作業",0.1,IF(#REF!="錯綜場所作業",0.3,IF(#REF!="複雑な制約のある作業",0.4,IF(#REF!="単純な制約のある作業",0.2,0)))))))</f>
        <v>#REF!</v>
      </c>
      <c r="I124" s="224" t="e">
        <f t="shared" ref="I124:I146" si="5">IF(F124="","",F124*G124*(1+IF(H124="",0,H124)))</f>
        <v>#REF!</v>
      </c>
      <c r="J124" s="242" t="e">
        <f>IF(#REF!&gt;=1,IF(#REF!&gt;=1,#REF!),IF(#REF!&gt;=0,"",))</f>
        <v>#REF!</v>
      </c>
      <c r="K124" s="241" t="e">
        <f>保全管理データ!N927</f>
        <v>#REF!</v>
      </c>
      <c r="L124" s="241" t="e">
        <f>IF(#REF!="","",IF(#REF!="悪環境における作業",0.2,IF(#REF!="高所又は地下作業",0.1,IF(#REF!="錯綜場所作業",0.3,IF(#REF!="複雑な制約のある作業",0.4,IF(#REF!="単純な制約のある作業",0.2,0))))))</f>
        <v>#REF!</v>
      </c>
      <c r="M124" s="224" t="e">
        <f t="shared" ref="M124:M146" si="6">IF(J124="","",J124*K124*(1+IF(L124="",0,L124)))</f>
        <v>#REF!</v>
      </c>
    </row>
    <row r="125" spans="2:13" s="229" customFormat="1" ht="27.75" customHeight="1" x14ac:dyDescent="0.2">
      <c r="B125" s="562" t="s">
        <v>249</v>
      </c>
      <c r="C125" s="563"/>
      <c r="D125" s="239" t="e">
        <f>#REF!</f>
        <v>#REF!</v>
      </c>
      <c r="E125" s="240" t="s">
        <v>244</v>
      </c>
      <c r="F125" s="242" t="e">
        <f>IF(#REF!&gt;=1,IF(#REF!&gt;=1,#REF!),IF(#REF!&gt;=0,"",))</f>
        <v>#REF!</v>
      </c>
      <c r="G125" s="241" t="e">
        <f>保全管理データ!N901</f>
        <v>#REF!</v>
      </c>
      <c r="H125" s="241" t="e">
        <f>IF(#REF!="無","",IF(#REF!="","",IF(#REF!="悪環境における作業",0.2,IF(#REF!="高所又は地下作業",0.1,IF(#REF!="錯綜場所作業",0.3,IF(#REF!="複雑な制約のある作業",0.4,IF(#REF!="単純な制約のある作業",0.2,0)))))))</f>
        <v>#REF!</v>
      </c>
      <c r="I125" s="224" t="e">
        <f t="shared" si="5"/>
        <v>#REF!</v>
      </c>
      <c r="J125" s="242" t="e">
        <f>IF(#REF!&gt;=1,IF(#REF!&gt;=1,#REF!),IF(#REF!&gt;=0,"",))</f>
        <v>#REF!</v>
      </c>
      <c r="K125" s="241" t="e">
        <f>保全管理データ!N928</f>
        <v>#REF!</v>
      </c>
      <c r="L125" s="241" t="e">
        <f>IF(#REF!="","",IF(#REF!="悪環境における作業",0.2,IF(#REF!="高所又は地下作業",0.1,IF(#REF!="錯綜場所作業",0.3,IF(#REF!="複雑な制約のある作業",0.4,IF(#REF!="単純な制約のある作業",0.2,0))))))</f>
        <v>#REF!</v>
      </c>
      <c r="M125" s="224" t="e">
        <f t="shared" si="6"/>
        <v>#REF!</v>
      </c>
    </row>
    <row r="126" spans="2:13" s="229" customFormat="1" ht="27.75" customHeight="1" x14ac:dyDescent="0.2">
      <c r="B126" s="562" t="s">
        <v>250</v>
      </c>
      <c r="C126" s="563"/>
      <c r="D126" s="239" t="e">
        <f>#REF!</f>
        <v>#REF!</v>
      </c>
      <c r="E126" s="240" t="s">
        <v>244</v>
      </c>
      <c r="F126" s="242" t="e">
        <f>IF(#REF!&gt;=1,IF(#REF!&gt;=1,#REF!),IF(#REF!&gt;=0,"",))</f>
        <v>#REF!</v>
      </c>
      <c r="G126" s="241" t="e">
        <f>保全管理データ!N902</f>
        <v>#REF!</v>
      </c>
      <c r="H126" s="241" t="e">
        <f>IF(#REF!="無","",IF(#REF!="","",IF(#REF!="悪環境における作業",0.2,IF(#REF!="高所又は地下作業",0.1,IF(#REF!="錯綜場所作業",0.3,IF(#REF!="複雑な制約のある作業",0.4,IF(#REF!="単純な制約のある作業",0.2,0)))))))</f>
        <v>#REF!</v>
      </c>
      <c r="I126" s="224" t="e">
        <f t="shared" si="5"/>
        <v>#REF!</v>
      </c>
      <c r="J126" s="242" t="e">
        <f>IF(#REF!&gt;=1,IF(#REF!&gt;=1,#REF!),IF(#REF!&gt;=0,"",))</f>
        <v>#REF!</v>
      </c>
      <c r="K126" s="241" t="e">
        <f>保全管理データ!N929</f>
        <v>#REF!</v>
      </c>
      <c r="L126" s="241" t="e">
        <f>IF(#REF!="","",IF(#REF!="悪環境における作業",0.2,IF(#REF!="高所又は地下作業",0.1,IF(#REF!="錯綜場所作業",0.3,IF(#REF!="複雑な制約のある作業",0.4,IF(#REF!="単純な制約のある作業",0.2,0))))))</f>
        <v>#REF!</v>
      </c>
      <c r="M126" s="224" t="e">
        <f t="shared" si="6"/>
        <v>#REF!</v>
      </c>
    </row>
    <row r="127" spans="2:13" s="229" customFormat="1" ht="27.75" customHeight="1" x14ac:dyDescent="0.2">
      <c r="B127" s="562" t="s">
        <v>251</v>
      </c>
      <c r="C127" s="563"/>
      <c r="D127" s="239" t="e">
        <f>#REF!</f>
        <v>#REF!</v>
      </c>
      <c r="E127" s="240" t="s">
        <v>242</v>
      </c>
      <c r="F127" s="242" t="e">
        <f>IF(#REF!&gt;=1,IF(#REF!&gt;=1,#REF!),IF(#REF!&gt;=0,"",))</f>
        <v>#REF!</v>
      </c>
      <c r="G127" s="241" t="e">
        <f>保全管理データ!N903</f>
        <v>#REF!</v>
      </c>
      <c r="H127" s="241" t="e">
        <f>IF(#REF!="無","",IF(#REF!="","",IF(#REF!="悪環境における作業",0.2,IF(#REF!="高所又は地下作業",0.1,IF(#REF!="錯綜場所作業",0.3,IF(#REF!="複雑な制約のある作業",0.4,IF(#REF!="単純な制約のある作業",0.2,0)))))))</f>
        <v>#REF!</v>
      </c>
      <c r="I127" s="224" t="e">
        <f t="shared" si="5"/>
        <v>#REF!</v>
      </c>
      <c r="J127" s="242" t="e">
        <f>IF(#REF!&gt;=1,IF(#REF!&gt;=1,#REF!),IF(#REF!&gt;=0,"",))</f>
        <v>#REF!</v>
      </c>
      <c r="K127" s="241" t="e">
        <f>保全管理データ!N930</f>
        <v>#REF!</v>
      </c>
      <c r="L127" s="241" t="e">
        <f>IF(#REF!="","",IF(#REF!="悪環境における作業",0.2,IF(#REF!="高所又は地下作業",0.1,IF(#REF!="錯綜場所作業",0.3,IF(#REF!="複雑な制約のある作業",0.4,IF(#REF!="単純な制約のある作業",0.2,0))))))</f>
        <v>#REF!</v>
      </c>
      <c r="M127" s="224" t="e">
        <f t="shared" si="6"/>
        <v>#REF!</v>
      </c>
    </row>
    <row r="128" spans="2:13" s="229" customFormat="1" ht="27.75" customHeight="1" x14ac:dyDescent="0.2">
      <c r="B128" s="562" t="s">
        <v>252</v>
      </c>
      <c r="C128" s="563"/>
      <c r="D128" s="239" t="e">
        <f>#REF!</f>
        <v>#REF!</v>
      </c>
      <c r="E128" s="240" t="s">
        <v>244</v>
      </c>
      <c r="F128" s="242" t="e">
        <f>IF(#REF!&gt;=1,IF(#REF!&gt;=1,#REF!),IF(#REF!&gt;=0,"",))</f>
        <v>#REF!</v>
      </c>
      <c r="G128" s="241" t="e">
        <f>保全管理データ!N904</f>
        <v>#REF!</v>
      </c>
      <c r="H128" s="241" t="e">
        <f>IF(#REF!="無","",IF(#REF!="","",IF(#REF!="悪環境における作業",0.2,IF(#REF!="高所又は地下作業",0.1,IF(#REF!="錯綜場所作業",0.3,IF(#REF!="複雑な制約のある作業",0.4,IF(#REF!="単純な制約のある作業",0.2,0)))))))</f>
        <v>#REF!</v>
      </c>
      <c r="I128" s="224" t="e">
        <f t="shared" si="5"/>
        <v>#REF!</v>
      </c>
      <c r="J128" s="242" t="e">
        <f>IF(#REF!&gt;=1,IF(#REF!&gt;=1,#REF!),IF(#REF!&gt;=0,"",))</f>
        <v>#REF!</v>
      </c>
      <c r="K128" s="241" t="e">
        <f>保全管理データ!N931</f>
        <v>#REF!</v>
      </c>
      <c r="L128" s="241" t="e">
        <f>IF(#REF!="","",IF(#REF!="悪環境における作業",0.2,IF(#REF!="高所又は地下作業",0.1,IF(#REF!="錯綜場所作業",0.3,IF(#REF!="複雑な制約のある作業",0.4,IF(#REF!="単純な制約のある作業",0.2,0))))))</f>
        <v>#REF!</v>
      </c>
      <c r="M128" s="224" t="e">
        <f t="shared" si="6"/>
        <v>#REF!</v>
      </c>
    </row>
    <row r="129" spans="2:13" s="229" customFormat="1" ht="27.75" customHeight="1" x14ac:dyDescent="0.2">
      <c r="B129" s="562" t="s">
        <v>253</v>
      </c>
      <c r="C129" s="563"/>
      <c r="D129" s="239" t="e">
        <f>#REF!</f>
        <v>#REF!</v>
      </c>
      <c r="E129" s="240" t="s">
        <v>242</v>
      </c>
      <c r="F129" s="242" t="e">
        <f>IF(#REF!&gt;=1,IF(#REF!&gt;=1,#REF!),IF(#REF!&gt;=0,"",))</f>
        <v>#REF!</v>
      </c>
      <c r="G129" s="241" t="e">
        <f>保全管理データ!N905</f>
        <v>#REF!</v>
      </c>
      <c r="H129" s="241" t="e">
        <f>IF(#REF!="無","",IF(#REF!="","",IF(#REF!="悪環境における作業",0.2,IF(#REF!="高所又は地下作業",0.1,IF(#REF!="錯綜場所作業",0.3,IF(#REF!="複雑な制約のある作業",0.4,IF(#REF!="単純な制約のある作業",0.2,0)))))))</f>
        <v>#REF!</v>
      </c>
      <c r="I129" s="224" t="e">
        <f t="shared" si="5"/>
        <v>#REF!</v>
      </c>
      <c r="J129" s="242" t="e">
        <f>IF(#REF!&gt;=1,IF(#REF!&gt;=1,#REF!),IF(#REF!&gt;=0,"",))</f>
        <v>#REF!</v>
      </c>
      <c r="K129" s="241" t="e">
        <f>保全管理データ!N932</f>
        <v>#REF!</v>
      </c>
      <c r="L129" s="241" t="e">
        <f>IF(#REF!="","",IF(#REF!="悪環境における作業",0.2,IF(#REF!="高所又は地下作業",0.1,IF(#REF!="錯綜場所作業",0.3,IF(#REF!="複雑な制約のある作業",0.4,IF(#REF!="単純な制約のある作業",0.2,0))))))</f>
        <v>#REF!</v>
      </c>
      <c r="M129" s="224" t="e">
        <f t="shared" si="6"/>
        <v>#REF!</v>
      </c>
    </row>
    <row r="130" spans="2:13" s="229" customFormat="1" ht="27.75" customHeight="1" x14ac:dyDescent="0.2">
      <c r="B130" s="562" t="s">
        <v>254</v>
      </c>
      <c r="C130" s="563"/>
      <c r="D130" s="239" t="e">
        <f>#REF!</f>
        <v>#REF!</v>
      </c>
      <c r="E130" s="240" t="s">
        <v>242</v>
      </c>
      <c r="F130" s="242" t="e">
        <f>IF(#REF!&gt;=1,IF(#REF!&gt;=1,#REF!),IF(#REF!&gt;=0,"",))</f>
        <v>#REF!</v>
      </c>
      <c r="G130" s="241" t="e">
        <f>保全管理データ!N906</f>
        <v>#REF!</v>
      </c>
      <c r="H130" s="241" t="e">
        <f>IF(#REF!="無","",IF(#REF!="","",IF(#REF!="悪環境における作業",0.2,IF(#REF!="高所又は地下作業",0.1,IF(#REF!="錯綜場所作業",0.3,IF(#REF!="複雑な制約のある作業",0.4,IF(#REF!="単純な制約のある作業",0.2,0)))))))</f>
        <v>#REF!</v>
      </c>
      <c r="I130" s="224" t="e">
        <f t="shared" si="5"/>
        <v>#REF!</v>
      </c>
      <c r="J130" s="242" t="e">
        <f>IF(#REF!&gt;=1,IF(#REF!&gt;=1,#REF!),IF(#REF!&gt;=0,"",))</f>
        <v>#REF!</v>
      </c>
      <c r="K130" s="241" t="e">
        <f>保全管理データ!N933</f>
        <v>#REF!</v>
      </c>
      <c r="L130" s="241" t="e">
        <f>IF(#REF!="","",IF(#REF!="悪環境における作業",0.2,IF(#REF!="高所又は地下作業",0.1,IF(#REF!="錯綜場所作業",0.3,IF(#REF!="複雑な制約のある作業",0.4,IF(#REF!="単純な制約のある作業",0.2,0))))))</f>
        <v>#REF!</v>
      </c>
      <c r="M130" s="224" t="e">
        <f t="shared" si="6"/>
        <v>#REF!</v>
      </c>
    </row>
    <row r="131" spans="2:13" s="229" customFormat="1" ht="27.75" customHeight="1" x14ac:dyDescent="0.2">
      <c r="B131" s="562" t="s">
        <v>255</v>
      </c>
      <c r="C131" s="563"/>
      <c r="D131" s="239" t="e">
        <f>#REF!</f>
        <v>#REF!</v>
      </c>
      <c r="E131" s="240" t="s">
        <v>245</v>
      </c>
      <c r="F131" s="242" t="e">
        <f>IF(#REF!&gt;=1,IF(#REF!&gt;=1,#REF!),IF(#REF!&gt;=0,"",))</f>
        <v>#REF!</v>
      </c>
      <c r="G131" s="241" t="e">
        <f>保全管理データ!N907</f>
        <v>#REF!</v>
      </c>
      <c r="H131" s="241" t="e">
        <f>IF(#REF!="無","",IF(#REF!="","",IF(#REF!="悪環境における作業",0.2,IF(#REF!="高所又は地下作業",0.1,IF(#REF!="錯綜場所作業",0.3,IF(#REF!="複雑な制約のある作業",0.4,IF(#REF!="単純な制約のある作業",0.2,0)))))))</f>
        <v>#REF!</v>
      </c>
      <c r="I131" s="224" t="e">
        <f t="shared" si="5"/>
        <v>#REF!</v>
      </c>
      <c r="J131" s="242" t="e">
        <f>IF(#REF!&gt;=1,IF(#REF!&gt;=1,#REF!),IF(#REF!&gt;=0,"",))</f>
        <v>#REF!</v>
      </c>
      <c r="K131" s="241" t="e">
        <f>保全管理データ!N934</f>
        <v>#REF!</v>
      </c>
      <c r="L131" s="241" t="e">
        <f>IF(#REF!="","",IF(#REF!="悪環境における作業",0.2,IF(#REF!="高所又は地下作業",0.1,IF(#REF!="錯綜場所作業",0.3,IF(#REF!="複雑な制約のある作業",0.4,IF(#REF!="単純な制約のある作業",0.2,0))))))</f>
        <v>#REF!</v>
      </c>
      <c r="M131" s="224" t="e">
        <f t="shared" si="6"/>
        <v>#REF!</v>
      </c>
    </row>
    <row r="132" spans="2:13" s="229" customFormat="1" ht="27.75" customHeight="1" x14ac:dyDescent="0.2">
      <c r="B132" s="562" t="s">
        <v>256</v>
      </c>
      <c r="C132" s="563"/>
      <c r="D132" s="239" t="e">
        <f>#REF!</f>
        <v>#REF!</v>
      </c>
      <c r="E132" s="240" t="s">
        <v>242</v>
      </c>
      <c r="F132" s="242" t="e">
        <f>IF(#REF!&gt;=1,IF(#REF!&gt;=1,#REF!),IF(#REF!&gt;=0,"",))</f>
        <v>#REF!</v>
      </c>
      <c r="G132" s="241" t="e">
        <f>保全管理データ!N908</f>
        <v>#REF!</v>
      </c>
      <c r="H132" s="241" t="e">
        <f>IF(#REF!="無","",IF(#REF!="","",IF(#REF!="悪環境における作業",0.2,IF(#REF!="高所又は地下作業",0.1,IF(#REF!="錯綜場所作業",0.3,IF(#REF!="複雑な制約のある作業",0.4,IF(#REF!="単純な制約のある作業",0.2,0)))))))</f>
        <v>#REF!</v>
      </c>
      <c r="I132" s="224" t="e">
        <f t="shared" si="5"/>
        <v>#REF!</v>
      </c>
      <c r="J132" s="242" t="e">
        <f>IF(#REF!&gt;=1,IF(#REF!&gt;=1,#REF!),IF(#REF!&gt;=0,"",))</f>
        <v>#REF!</v>
      </c>
      <c r="K132" s="241" t="e">
        <f>保全管理データ!N935</f>
        <v>#REF!</v>
      </c>
      <c r="L132" s="241" t="e">
        <f>IF(#REF!="","",IF(#REF!="悪環境における作業",0.2,IF(#REF!="高所又は地下作業",0.1,IF(#REF!="錯綜場所作業",0.3,IF(#REF!="複雑な制約のある作業",0.4,IF(#REF!="単純な制約のある作業",0.2,0))))))</f>
        <v>#REF!</v>
      </c>
      <c r="M132" s="224" t="e">
        <f t="shared" si="6"/>
        <v>#REF!</v>
      </c>
    </row>
    <row r="133" spans="2:13" s="229" customFormat="1" ht="27.75" customHeight="1" x14ac:dyDescent="0.2">
      <c r="B133" s="562" t="s">
        <v>257</v>
      </c>
      <c r="C133" s="563"/>
      <c r="D133" s="239" t="e">
        <f>#REF!</f>
        <v>#REF!</v>
      </c>
      <c r="E133" s="240" t="s">
        <v>245</v>
      </c>
      <c r="F133" s="242" t="e">
        <f>IF(#REF!&gt;=1,IF(#REF!&gt;=1,#REF!),IF(#REF!&gt;=0,"",))</f>
        <v>#REF!</v>
      </c>
      <c r="G133" s="241" t="e">
        <f>保全管理データ!N909</f>
        <v>#REF!</v>
      </c>
      <c r="H133" s="241" t="e">
        <f>IF(#REF!="無","",IF(#REF!="","",IF(#REF!="悪環境における作業",0.2,IF(#REF!="高所又は地下作業",0.1,IF(#REF!="錯綜場所作業",0.3,IF(#REF!="複雑な制約のある作業",0.4,IF(#REF!="単純な制約のある作業",0.2,0)))))))</f>
        <v>#REF!</v>
      </c>
      <c r="I133" s="224" t="e">
        <f t="shared" si="5"/>
        <v>#REF!</v>
      </c>
      <c r="J133" s="242" t="e">
        <f>IF(#REF!&gt;=1,IF(#REF!&gt;=1,#REF!),IF(#REF!&gt;=0,"",))</f>
        <v>#REF!</v>
      </c>
      <c r="K133" s="241" t="e">
        <f>保全管理データ!N936</f>
        <v>#REF!</v>
      </c>
      <c r="L133" s="241" t="e">
        <f>IF(#REF!="","",IF(#REF!="悪環境における作業",0.2,IF(#REF!="高所又は地下作業",0.1,IF(#REF!="錯綜場所作業",0.3,IF(#REF!="複雑な制約のある作業",0.4,IF(#REF!="単純な制約のある作業",0.2,0))))))</f>
        <v>#REF!</v>
      </c>
      <c r="M133" s="224" t="e">
        <f t="shared" si="6"/>
        <v>#REF!</v>
      </c>
    </row>
    <row r="134" spans="2:13" s="229" customFormat="1" ht="27.75" customHeight="1" x14ac:dyDescent="0.2">
      <c r="B134" s="562" t="s">
        <v>258</v>
      </c>
      <c r="C134" s="563"/>
      <c r="D134" s="239" t="e">
        <f>#REF!</f>
        <v>#REF!</v>
      </c>
      <c r="E134" s="240" t="s">
        <v>245</v>
      </c>
      <c r="F134" s="242" t="e">
        <f>IF(#REF!&gt;=1,IF(#REF!&gt;=1,#REF!),IF(#REF!&gt;=0,"",))</f>
        <v>#REF!</v>
      </c>
      <c r="G134" s="241" t="e">
        <f>保全管理データ!N910</f>
        <v>#REF!</v>
      </c>
      <c r="H134" s="241" t="e">
        <f>IF(#REF!="無","",IF(#REF!="","",IF(#REF!="悪環境における作業",0.2,IF(#REF!="高所又は地下作業",0.1,IF(#REF!="錯綜場所作業",0.3,IF(#REF!="複雑な制約のある作業",0.4,IF(#REF!="単純な制約のある作業",0.2,0)))))))</f>
        <v>#REF!</v>
      </c>
      <c r="I134" s="224" t="e">
        <f t="shared" si="5"/>
        <v>#REF!</v>
      </c>
      <c r="J134" s="242" t="e">
        <f>IF(#REF!&gt;=1,IF(#REF!&gt;=1,#REF!),IF(#REF!&gt;=0,"",))</f>
        <v>#REF!</v>
      </c>
      <c r="K134" s="241" t="e">
        <f>保全管理データ!N937</f>
        <v>#REF!</v>
      </c>
      <c r="L134" s="241" t="e">
        <f>IF(#REF!="","",IF(#REF!="悪環境における作業",0.2,IF(#REF!="高所又は地下作業",0.1,IF(#REF!="錯綜場所作業",0.3,IF(#REF!="複雑な制約のある作業",0.4,IF(#REF!="単純な制約のある作業",0.2,0))))))</f>
        <v>#REF!</v>
      </c>
      <c r="M134" s="224" t="e">
        <f t="shared" si="6"/>
        <v>#REF!</v>
      </c>
    </row>
    <row r="135" spans="2:13" s="229" customFormat="1" ht="27.75" customHeight="1" x14ac:dyDescent="0.2">
      <c r="B135" s="562" t="s">
        <v>259</v>
      </c>
      <c r="C135" s="563"/>
      <c r="D135" s="239" t="e">
        <f>#REF!</f>
        <v>#REF!</v>
      </c>
      <c r="E135" s="240" t="s">
        <v>245</v>
      </c>
      <c r="F135" s="242" t="e">
        <f>IF(#REF!&gt;=1,IF(#REF!&gt;=1,#REF!),IF(#REF!&gt;=0,"",))</f>
        <v>#REF!</v>
      </c>
      <c r="G135" s="241" t="e">
        <f>保全管理データ!N911</f>
        <v>#REF!</v>
      </c>
      <c r="H135" s="241" t="e">
        <f>IF(#REF!="無","",IF(#REF!="","",IF(#REF!="悪環境における作業",0.2,IF(#REF!="高所又は地下作業",0.1,IF(#REF!="錯綜場所作業",0.3,IF(#REF!="複雑な制約のある作業",0.4,IF(#REF!="単純な制約のある作業",0.2,0)))))))</f>
        <v>#REF!</v>
      </c>
      <c r="I135" s="224" t="e">
        <f t="shared" si="5"/>
        <v>#REF!</v>
      </c>
      <c r="J135" s="242" t="e">
        <f>IF(#REF!&gt;=1,IF(#REF!&gt;=1,#REF!),IF(#REF!&gt;=0,"",))</f>
        <v>#REF!</v>
      </c>
      <c r="K135" s="241" t="e">
        <f>保全管理データ!N938</f>
        <v>#REF!</v>
      </c>
      <c r="L135" s="241" t="e">
        <f>IF(#REF!="","",IF(#REF!="悪環境における作業",0.2,IF(#REF!="高所又は地下作業",0.1,IF(#REF!="錯綜場所作業",0.3,IF(#REF!="複雑な制約のある作業",0.4,IF(#REF!="単純な制約のある作業",0.2,0))))))</f>
        <v>#REF!</v>
      </c>
      <c r="M135" s="224" t="e">
        <f t="shared" si="6"/>
        <v>#REF!</v>
      </c>
    </row>
    <row r="136" spans="2:13" s="229" customFormat="1" ht="27.75" customHeight="1" x14ac:dyDescent="0.2">
      <c r="B136" s="562" t="s">
        <v>260</v>
      </c>
      <c r="C136" s="563"/>
      <c r="D136" s="239" t="e">
        <f>#REF!</f>
        <v>#REF!</v>
      </c>
      <c r="E136" s="240" t="s">
        <v>248</v>
      </c>
      <c r="F136" s="242" t="e">
        <f>IF(#REF!&gt;=1,IF(#REF!&gt;=1,#REF!),IF(#REF!&gt;=0,"",))</f>
        <v>#REF!</v>
      </c>
      <c r="G136" s="241" t="e">
        <f>保全管理データ!N912</f>
        <v>#REF!</v>
      </c>
      <c r="H136" s="241" t="e">
        <f>IF(#REF!="無","",IF(#REF!="","",IF(#REF!="悪環境における作業",0.2,IF(#REF!="高所又は地下作業",0.1,IF(#REF!="錯綜場所作業",0.3,IF(#REF!="複雑な制約のある作業",0.4,IF(#REF!="単純な制約のある作業",0.2,0)))))))</f>
        <v>#REF!</v>
      </c>
      <c r="I136" s="224" t="e">
        <f t="shared" si="5"/>
        <v>#REF!</v>
      </c>
      <c r="J136" s="242" t="e">
        <f>IF(#REF!&gt;=1,IF(#REF!&gt;=1,#REF!),IF(#REF!&gt;=0,"",))</f>
        <v>#REF!</v>
      </c>
      <c r="K136" s="241" t="e">
        <f>保全管理データ!N939</f>
        <v>#REF!</v>
      </c>
      <c r="L136" s="241" t="e">
        <f>IF(#REF!="","",IF(#REF!="悪環境における作業",0.2,IF(#REF!="高所又は地下作業",0.1,IF(#REF!="錯綜場所作業",0.3,IF(#REF!="複雑な制約のある作業",0.4,IF(#REF!="単純な制約のある作業",0.2,0))))))</f>
        <v>#REF!</v>
      </c>
      <c r="M136" s="224" t="e">
        <f t="shared" si="6"/>
        <v>#REF!</v>
      </c>
    </row>
    <row r="137" spans="2:13" s="229" customFormat="1" ht="27.75" customHeight="1" x14ac:dyDescent="0.2">
      <c r="B137" s="562" t="s">
        <v>261</v>
      </c>
      <c r="C137" s="563"/>
      <c r="D137" s="239" t="e">
        <f>#REF!</f>
        <v>#REF!</v>
      </c>
      <c r="E137" s="240" t="s">
        <v>247</v>
      </c>
      <c r="F137" s="242" t="e">
        <f>IF(#REF!&gt;=1,IF(#REF!&gt;=1,#REF!),IF(#REF!&gt;=0,"",))</f>
        <v>#REF!</v>
      </c>
      <c r="G137" s="241" t="e">
        <f>保全管理データ!N913</f>
        <v>#REF!</v>
      </c>
      <c r="H137" s="241" t="e">
        <f>IF(#REF!="無","",IF(#REF!="","",IF(#REF!="悪環境における作業",0.2,IF(#REF!="高所又は地下作業",0.1,IF(#REF!="錯綜場所作業",0.3,IF(#REF!="複雑な制約のある作業",0.4,IF(#REF!="単純な制約のある作業",0.2,0)))))))</f>
        <v>#REF!</v>
      </c>
      <c r="I137" s="224" t="e">
        <f t="shared" si="5"/>
        <v>#REF!</v>
      </c>
      <c r="J137" s="242" t="e">
        <f>IF(#REF!&gt;=1,IF(#REF!&gt;=1,#REF!),IF(#REF!&gt;=0,"",))</f>
        <v>#REF!</v>
      </c>
      <c r="K137" s="241" t="e">
        <f>保全管理データ!N940</f>
        <v>#REF!</v>
      </c>
      <c r="L137" s="241" t="e">
        <f>IF(#REF!="","",IF(#REF!="悪環境における作業",0.2,IF(#REF!="高所又は地下作業",0.1,IF(#REF!="錯綜場所作業",0.3,IF(#REF!="複雑な制約のある作業",0.4,IF(#REF!="単純な制約のある作業",0.2,0))))))</f>
        <v>#REF!</v>
      </c>
      <c r="M137" s="224" t="e">
        <f t="shared" si="6"/>
        <v>#REF!</v>
      </c>
    </row>
    <row r="138" spans="2:13" s="229" customFormat="1" ht="27.75" customHeight="1" x14ac:dyDescent="0.2">
      <c r="B138" s="562" t="s">
        <v>262</v>
      </c>
      <c r="C138" s="563"/>
      <c r="D138" s="239" t="e">
        <f>#REF!</f>
        <v>#REF!</v>
      </c>
      <c r="E138" s="240" t="s">
        <v>245</v>
      </c>
      <c r="F138" s="242" t="e">
        <f>IF(#REF!&gt;=1,IF(#REF!&gt;=1,#REF!),IF(#REF!&gt;=0,"",))</f>
        <v>#REF!</v>
      </c>
      <c r="G138" s="241" t="e">
        <f>保全管理データ!N914</f>
        <v>#REF!</v>
      </c>
      <c r="H138" s="241" t="e">
        <f>IF(#REF!="無","",IF(#REF!="","",IF(#REF!="悪環境における作業",0.2,IF(#REF!="高所又は地下作業",0.1,IF(#REF!="錯綜場所作業",0.3,IF(#REF!="複雑な制約のある作業",0.4,IF(#REF!="単純な制約のある作業",0.2,0)))))))</f>
        <v>#REF!</v>
      </c>
      <c r="I138" s="224" t="e">
        <f t="shared" si="5"/>
        <v>#REF!</v>
      </c>
      <c r="J138" s="242" t="e">
        <f>IF(#REF!&gt;=1,IF(#REF!&gt;=1,#REF!),IF(#REF!&gt;=0,"",))</f>
        <v>#REF!</v>
      </c>
      <c r="K138" s="241" t="e">
        <f>保全管理データ!N941</f>
        <v>#REF!</v>
      </c>
      <c r="L138" s="241" t="e">
        <f>IF(#REF!="","",IF(#REF!="悪環境における作業",0.2,IF(#REF!="高所又は地下作業",0.1,IF(#REF!="錯綜場所作業",0.3,IF(#REF!="複雑な制約のある作業",0.4,IF(#REF!="単純な制約のある作業",0.2,0))))))</f>
        <v>#REF!</v>
      </c>
      <c r="M138" s="224" t="e">
        <f t="shared" si="6"/>
        <v>#REF!</v>
      </c>
    </row>
    <row r="139" spans="2:13" s="229" customFormat="1" ht="27.75" customHeight="1" x14ac:dyDescent="0.2">
      <c r="B139" s="562" t="s">
        <v>263</v>
      </c>
      <c r="C139" s="563"/>
      <c r="D139" s="239" t="e">
        <f>#REF!</f>
        <v>#REF!</v>
      </c>
      <c r="E139" s="240" t="s">
        <v>245</v>
      </c>
      <c r="F139" s="242" t="e">
        <f>IF(#REF!&gt;=1,IF(#REF!&gt;=1,#REF!),IF(#REF!&gt;=0,"",))</f>
        <v>#REF!</v>
      </c>
      <c r="G139" s="241" t="e">
        <f>保全管理データ!N915</f>
        <v>#REF!</v>
      </c>
      <c r="H139" s="241" t="e">
        <f>IF(#REF!="無","",IF(#REF!="","",IF(#REF!="悪環境における作業",0.2,IF(#REF!="高所又は地下作業",0.1,IF(#REF!="錯綜場所作業",0.3,IF(#REF!="複雑な制約のある作業",0.4,IF(#REF!="単純な制約のある作業",0.2,0)))))))</f>
        <v>#REF!</v>
      </c>
      <c r="I139" s="224" t="e">
        <f t="shared" si="5"/>
        <v>#REF!</v>
      </c>
      <c r="J139" s="242" t="e">
        <f>IF(#REF!&gt;=1,IF(#REF!&gt;=1,#REF!),IF(#REF!&gt;=0,"",))</f>
        <v>#REF!</v>
      </c>
      <c r="K139" s="241" t="e">
        <f>保全管理データ!N942</f>
        <v>#REF!</v>
      </c>
      <c r="L139" s="241" t="e">
        <f>IF(#REF!="","",IF(#REF!="悪環境における作業",0.2,IF(#REF!="高所又は地下作業",0.1,IF(#REF!="錯綜場所作業",0.3,IF(#REF!="複雑な制約のある作業",0.4,IF(#REF!="単純な制約のある作業",0.2,0))))))</f>
        <v>#REF!</v>
      </c>
      <c r="M139" s="224" t="e">
        <f t="shared" si="6"/>
        <v>#REF!</v>
      </c>
    </row>
    <row r="140" spans="2:13" s="229" customFormat="1" ht="27.75" customHeight="1" x14ac:dyDescent="0.2">
      <c r="B140" s="562" t="s">
        <v>264</v>
      </c>
      <c r="C140" s="563"/>
      <c r="D140" s="239" t="e">
        <f>#REF!</f>
        <v>#REF!</v>
      </c>
      <c r="E140" s="240" t="s">
        <v>245</v>
      </c>
      <c r="F140" s="242" t="e">
        <f>IF(#REF!&gt;=1,IF(#REF!&gt;=1,#REF!),IF(#REF!&gt;=0,"",))</f>
        <v>#REF!</v>
      </c>
      <c r="G140" s="241" t="e">
        <f>保全管理データ!N916</f>
        <v>#REF!</v>
      </c>
      <c r="H140" s="241" t="e">
        <f>IF(#REF!="無","",IF(#REF!="","",IF(#REF!="悪環境における作業",0.2,IF(#REF!="高所又は地下作業",0.1,IF(#REF!="錯綜場所作業",0.3,IF(#REF!="複雑な制約のある作業",0.4,IF(#REF!="単純な制約のある作業",0.2,0)))))))</f>
        <v>#REF!</v>
      </c>
      <c r="I140" s="224" t="e">
        <f t="shared" si="5"/>
        <v>#REF!</v>
      </c>
      <c r="J140" s="242" t="e">
        <f>IF(#REF!&gt;=1,IF(#REF!&gt;=1,#REF!),IF(#REF!&gt;=0,"",))</f>
        <v>#REF!</v>
      </c>
      <c r="K140" s="241" t="e">
        <f>保全管理データ!N943</f>
        <v>#REF!</v>
      </c>
      <c r="L140" s="241" t="e">
        <f>IF(#REF!="","",IF(#REF!="悪環境における作業",0.2,IF(#REF!="高所又は地下作業",0.1,IF(#REF!="錯綜場所作業",0.3,IF(#REF!="複雑な制約のある作業",0.4,IF(#REF!="単純な制約のある作業",0.2,0))))))</f>
        <v>#REF!</v>
      </c>
      <c r="M140" s="224" t="e">
        <f t="shared" si="6"/>
        <v>#REF!</v>
      </c>
    </row>
    <row r="141" spans="2:13" s="229" customFormat="1" ht="27.75" customHeight="1" x14ac:dyDescent="0.2">
      <c r="B141" s="562" t="s">
        <v>265</v>
      </c>
      <c r="C141" s="563"/>
      <c r="D141" s="239" t="e">
        <f>#REF!</f>
        <v>#REF!</v>
      </c>
      <c r="E141" s="240" t="s">
        <v>245</v>
      </c>
      <c r="F141" s="242" t="e">
        <f>IF(#REF!&gt;=1,IF(#REF!&gt;=1,#REF!),IF(#REF!&gt;=0,"",))</f>
        <v>#REF!</v>
      </c>
      <c r="G141" s="241" t="e">
        <f>保全管理データ!N917</f>
        <v>#REF!</v>
      </c>
      <c r="H141" s="241" t="e">
        <f>IF(#REF!="無","",IF(#REF!="","",IF(#REF!="悪環境における作業",0.2,IF(#REF!="高所又は地下作業",0.1,IF(#REF!="錯綜場所作業",0.3,IF(#REF!="複雑な制約のある作業",0.4,IF(#REF!="単純な制約のある作業",0.2,0)))))))</f>
        <v>#REF!</v>
      </c>
      <c r="I141" s="224" t="e">
        <f t="shared" si="5"/>
        <v>#REF!</v>
      </c>
      <c r="J141" s="242" t="e">
        <f>IF(#REF!&gt;=1,IF(#REF!&gt;=1,#REF!),IF(#REF!&gt;=0,"",))</f>
        <v>#REF!</v>
      </c>
      <c r="K141" s="241" t="e">
        <f>保全管理データ!N944</f>
        <v>#REF!</v>
      </c>
      <c r="L141" s="241" t="e">
        <f>IF(#REF!="","",IF(#REF!="悪環境における作業",0.2,IF(#REF!="高所又は地下作業",0.1,IF(#REF!="錯綜場所作業",0.3,IF(#REF!="複雑な制約のある作業",0.4,IF(#REF!="単純な制約のある作業",0.2,0))))))</f>
        <v>#REF!</v>
      </c>
      <c r="M141" s="224" t="e">
        <f t="shared" si="6"/>
        <v>#REF!</v>
      </c>
    </row>
    <row r="142" spans="2:13" s="229" customFormat="1" ht="27.75" customHeight="1" x14ac:dyDescent="0.2">
      <c r="B142" s="562" t="s">
        <v>266</v>
      </c>
      <c r="C142" s="563"/>
      <c r="D142" s="239" t="e">
        <f>#REF!</f>
        <v>#REF!</v>
      </c>
      <c r="E142" s="240" t="s">
        <v>245</v>
      </c>
      <c r="F142" s="242" t="e">
        <f>IF(#REF!&gt;=1,IF(#REF!&gt;=1,#REF!),IF(#REF!&gt;=0,"",))</f>
        <v>#REF!</v>
      </c>
      <c r="G142" s="241" t="e">
        <f>保全管理データ!N918</f>
        <v>#REF!</v>
      </c>
      <c r="H142" s="241" t="e">
        <f>IF(#REF!="無","",IF(#REF!="","",IF(#REF!="悪環境における作業",0.2,IF(#REF!="高所又は地下作業",0.1,IF(#REF!="錯綜場所作業",0.3,IF(#REF!="複雑な制約のある作業",0.4,IF(#REF!="単純な制約のある作業",0.2,0)))))))</f>
        <v>#REF!</v>
      </c>
      <c r="I142" s="224" t="e">
        <f t="shared" si="5"/>
        <v>#REF!</v>
      </c>
      <c r="J142" s="242" t="e">
        <f>IF(#REF!&gt;=1,IF(#REF!&gt;=1,#REF!),IF(#REF!&gt;=0,"",))</f>
        <v>#REF!</v>
      </c>
      <c r="K142" s="241" t="e">
        <f>保全管理データ!N945</f>
        <v>#REF!</v>
      </c>
      <c r="L142" s="241" t="e">
        <f>IF(#REF!="","",IF(#REF!="悪環境における作業",0.2,IF(#REF!="高所又は地下作業",0.1,IF(#REF!="錯綜場所作業",0.3,IF(#REF!="複雑な制約のある作業",0.4,IF(#REF!="単純な制約のある作業",0.2,0))))))</f>
        <v>#REF!</v>
      </c>
      <c r="M142" s="224" t="e">
        <f t="shared" si="6"/>
        <v>#REF!</v>
      </c>
    </row>
    <row r="143" spans="2:13" s="229" customFormat="1" ht="27.75" customHeight="1" x14ac:dyDescent="0.2">
      <c r="B143" s="562" t="s">
        <v>81</v>
      </c>
      <c r="C143" s="563"/>
      <c r="D143" s="239" t="e">
        <f>#REF!</f>
        <v>#REF!</v>
      </c>
      <c r="E143" s="240" t="s">
        <v>245</v>
      </c>
      <c r="F143" s="242" t="e">
        <f>IF(#REF!&gt;=1,IF(#REF!&gt;=1,#REF!),IF(#REF!&gt;=0,"",))</f>
        <v>#REF!</v>
      </c>
      <c r="G143" s="241" t="e">
        <f>保全管理データ!N919</f>
        <v>#REF!</v>
      </c>
      <c r="H143" s="241" t="e">
        <f>IF(#REF!="無","",IF(#REF!="","",IF(#REF!="悪環境における作業",0.2,IF(#REF!="高所又は地下作業",0.1,IF(#REF!="錯綜場所作業",0.3,IF(#REF!="複雑な制約のある作業",0.4,IF(#REF!="単純な制約のある作業",0.2,0)))))))</f>
        <v>#REF!</v>
      </c>
      <c r="I143" s="224" t="e">
        <f t="shared" si="5"/>
        <v>#REF!</v>
      </c>
      <c r="J143" s="242" t="e">
        <f>IF(#REF!&gt;=1,IF(#REF!&gt;=1,#REF!),IF(#REF!&gt;=0,"",))</f>
        <v>#REF!</v>
      </c>
      <c r="K143" s="241" t="e">
        <f>保全管理データ!N946</f>
        <v>#REF!</v>
      </c>
      <c r="L143" s="241" t="e">
        <f>IF(#REF!="","",IF(#REF!="悪環境における作業",0.2,IF(#REF!="高所又は地下作業",0.1,IF(#REF!="錯綜場所作業",0.3,IF(#REF!="複雑な制約のある作業",0.4,IF(#REF!="単純な制約のある作業",0.2,0))))))</f>
        <v>#REF!</v>
      </c>
      <c r="M143" s="224" t="e">
        <f t="shared" si="6"/>
        <v>#REF!</v>
      </c>
    </row>
    <row r="144" spans="2:13" s="229" customFormat="1" ht="27.75" customHeight="1" x14ac:dyDescent="0.2">
      <c r="B144" s="562" t="s">
        <v>267</v>
      </c>
      <c r="C144" s="563"/>
      <c r="D144" s="239" t="e">
        <f>#REF!</f>
        <v>#REF!</v>
      </c>
      <c r="E144" s="240" t="s">
        <v>247</v>
      </c>
      <c r="F144" s="242" t="e">
        <f>IF(#REF!&gt;=1,IF(#REF!&gt;=1,#REF!),IF(#REF!&gt;=0,"",))</f>
        <v>#REF!</v>
      </c>
      <c r="G144" s="241" t="e">
        <f>保全管理データ!N920</f>
        <v>#REF!</v>
      </c>
      <c r="H144" s="241" t="e">
        <f>IF(#REF!="無","",IF(#REF!="","",IF(#REF!="悪環境における作業",0.2,IF(#REF!="高所又は地下作業",0.1,IF(#REF!="錯綜場所作業",0.3,IF(#REF!="複雑な制約のある作業",0.4,IF(#REF!="単純な制約のある作業",0.2,0)))))))</f>
        <v>#REF!</v>
      </c>
      <c r="I144" s="224" t="e">
        <f t="shared" si="5"/>
        <v>#REF!</v>
      </c>
      <c r="J144" s="242" t="e">
        <f>IF(#REF!&gt;=1,IF(#REF!&gt;=1,#REF!),IF(#REF!&gt;=0,"",))</f>
        <v>#REF!</v>
      </c>
      <c r="K144" s="241" t="e">
        <f>保全管理データ!N947</f>
        <v>#REF!</v>
      </c>
      <c r="L144" s="241" t="e">
        <f>IF(#REF!="","",IF(#REF!="悪環境における作業",0.2,IF(#REF!="高所又は地下作業",0.1,IF(#REF!="錯綜場所作業",0.3,IF(#REF!="複雑な制約のある作業",0.4,IF(#REF!="単純な制約のある作業",0.2,0))))))</f>
        <v>#REF!</v>
      </c>
      <c r="M144" s="224" t="e">
        <f t="shared" si="6"/>
        <v>#REF!</v>
      </c>
    </row>
    <row r="145" spans="2:13" s="229" customFormat="1" ht="27.75" customHeight="1" x14ac:dyDescent="0.2">
      <c r="B145" s="562" t="s">
        <v>268</v>
      </c>
      <c r="C145" s="563"/>
      <c r="D145" s="239" t="e">
        <f>#REF!</f>
        <v>#REF!</v>
      </c>
      <c r="E145" s="240" t="s">
        <v>246</v>
      </c>
      <c r="F145" s="242" t="e">
        <f>IF(#REF!&gt;=1,IF(#REF!&gt;=1,#REF!),IF(#REF!&gt;=0,"",))</f>
        <v>#REF!</v>
      </c>
      <c r="G145" s="241" t="e">
        <f>保全管理データ!N921</f>
        <v>#REF!</v>
      </c>
      <c r="H145" s="241" t="e">
        <f>IF(#REF!="無","",IF(#REF!="","",IF(#REF!="悪環境における作業",0.2,IF(#REF!="高所又は地下作業",0.1,IF(#REF!="錯綜場所作業",0.3,IF(#REF!="複雑な制約のある作業",0.4,IF(#REF!="単純な制約のある作業",0.2,0)))))))</f>
        <v>#REF!</v>
      </c>
      <c r="I145" s="224" t="e">
        <f t="shared" si="5"/>
        <v>#REF!</v>
      </c>
      <c r="J145" s="242" t="e">
        <f>IF(#REF!&gt;=1,IF(#REF!&gt;=1,#REF!),IF(#REF!&gt;=0,"",))</f>
        <v>#REF!</v>
      </c>
      <c r="K145" s="241" t="e">
        <f>保全管理データ!N948</f>
        <v>#REF!</v>
      </c>
      <c r="L145" s="241" t="e">
        <f>IF(#REF!="","",IF(#REF!="悪環境における作業",0.2,IF(#REF!="高所又は地下作業",0.1,IF(#REF!="錯綜場所作業",0.3,IF(#REF!="複雑な制約のある作業",0.4,IF(#REF!="単純な制約のある作業",0.2,0))))))</f>
        <v>#REF!</v>
      </c>
      <c r="M145" s="224" t="e">
        <f t="shared" si="6"/>
        <v>#REF!</v>
      </c>
    </row>
    <row r="146" spans="2:13" s="229" customFormat="1" ht="27.75" customHeight="1" thickBot="1" x14ac:dyDescent="0.25">
      <c r="B146" s="564" t="s">
        <v>269</v>
      </c>
      <c r="C146" s="565"/>
      <c r="D146" s="243" t="e">
        <f>#REF!</f>
        <v>#REF!</v>
      </c>
      <c r="E146" s="244" t="s">
        <v>245</v>
      </c>
      <c r="F146" s="246" t="e">
        <f>IF(#REF!&gt;=1,IF(#REF!&gt;=1,#REF!),IF(#REF!&gt;=0,"",))</f>
        <v>#REF!</v>
      </c>
      <c r="G146" s="245" t="e">
        <f>保全管理データ!N922</f>
        <v>#REF!</v>
      </c>
      <c r="H146" s="241" t="e">
        <f>IF(#REF!="無","",IF(#REF!="","",IF(#REF!="悪環境における作業",0.2,IF(#REF!="高所又は地下作業",0.1,IF(#REF!="錯綜場所作業",0.3,IF(#REF!="複雑な制約のある作業",0.4,IF(#REF!="単純な制約のある作業",0.2,0)))))))</f>
        <v>#REF!</v>
      </c>
      <c r="I146" s="224" t="e">
        <f t="shared" si="5"/>
        <v>#REF!</v>
      </c>
      <c r="J146" s="242" t="e">
        <f>IF(#REF!&gt;=1,IF(#REF!&gt;=1,#REF!),IF(#REF!&gt;=0,"",))</f>
        <v>#REF!</v>
      </c>
      <c r="K146" s="241" t="e">
        <f>保全管理データ!N781</f>
        <v>#REF!</v>
      </c>
      <c r="L146" s="241" t="e">
        <f>IF(#REF!="","",IF(#REF!="悪環境における作業",0.2,IF(#REF!="高所又は地下作業",0.1,IF(#REF!="錯綜場所作業",0.3,IF(#REF!="複雑な制約のある作業",0.4,IF(#REF!="単純な制約のある作業",0.2,0))))))</f>
        <v>#REF!</v>
      </c>
      <c r="M146" s="224" t="e">
        <f t="shared" si="6"/>
        <v>#REF!</v>
      </c>
    </row>
    <row r="147" spans="2:13" s="229" customFormat="1" ht="27.75" customHeight="1" thickBot="1" x14ac:dyDescent="0.25">
      <c r="B147" s="555" t="s">
        <v>190</v>
      </c>
      <c r="C147" s="555"/>
      <c r="D147" s="555"/>
      <c r="E147" s="555"/>
      <c r="F147" s="556" t="e">
        <f>SUM(I123:I146)</f>
        <v>#REF!</v>
      </c>
      <c r="G147" s="557"/>
      <c r="H147" s="557"/>
      <c r="I147" s="558"/>
      <c r="J147" s="556" t="e">
        <f>IF(SUM(J123:J146)=0,"0.00",SUM(M123:M146))</f>
        <v>#REF!</v>
      </c>
      <c r="K147" s="557"/>
      <c r="L147" s="557"/>
      <c r="M147" s="558"/>
    </row>
    <row r="148" spans="2:13" s="229" customFormat="1" ht="27.75" customHeight="1" thickBot="1" x14ac:dyDescent="0.25">
      <c r="B148" s="555" t="s">
        <v>97</v>
      </c>
      <c r="C148" s="555"/>
      <c r="D148" s="555"/>
      <c r="E148" s="555"/>
      <c r="F148" s="559" t="e">
        <f>IF(#REF!="５年以下","0",IF(#REF!="５年～１０年",0.1,IF(#REF!="１０年以上",0.15)))</f>
        <v>#REF!</v>
      </c>
      <c r="G148" s="560"/>
      <c r="H148" s="560"/>
      <c r="I148" s="560"/>
      <c r="J148" s="560"/>
      <c r="K148" s="560"/>
      <c r="L148" s="560"/>
      <c r="M148" s="561"/>
    </row>
    <row r="149" spans="2:13" s="229" customFormat="1" ht="27.75" customHeight="1" thickBot="1" x14ac:dyDescent="0.25">
      <c r="B149" s="556" t="s">
        <v>273</v>
      </c>
      <c r="C149" s="557"/>
      <c r="D149" s="557"/>
      <c r="E149" s="558"/>
      <c r="F149" s="556" t="e">
        <f>F147*(1+F148)</f>
        <v>#REF!</v>
      </c>
      <c r="G149" s="557"/>
      <c r="H149" s="557"/>
      <c r="I149" s="557"/>
      <c r="J149" s="556" t="e">
        <f>J147*(1+F148)</f>
        <v>#REF!</v>
      </c>
      <c r="K149" s="557"/>
      <c r="L149" s="557"/>
      <c r="M149" s="558"/>
    </row>
    <row r="150" spans="2:13" s="229" customFormat="1" ht="24" hidden="1" customHeight="1" thickBot="1" x14ac:dyDescent="0.25">
      <c r="B150" s="555" t="s">
        <v>191</v>
      </c>
      <c r="C150" s="555"/>
      <c r="D150" s="555"/>
      <c r="E150" s="555"/>
      <c r="F150" s="556" t="e">
        <f>#REF!*(#REF!*#REF!+#REF!*#REF!)</f>
        <v>#REF!</v>
      </c>
      <c r="G150" s="557"/>
      <c r="H150" s="558"/>
      <c r="I150" s="555" t="e">
        <f>#REF!</f>
        <v>#REF!</v>
      </c>
      <c r="J150" s="556"/>
      <c r="K150" s="247" t="s">
        <v>230</v>
      </c>
      <c r="L150" s="558" t="e">
        <f>B121</f>
        <v>#REF!</v>
      </c>
      <c r="M150" s="555"/>
    </row>
    <row r="151" spans="2:13" s="229" customFormat="1" ht="45" customHeight="1" thickBot="1" x14ac:dyDescent="0.25">
      <c r="B151" s="228"/>
      <c r="C151" s="228"/>
      <c r="D151" s="228"/>
      <c r="E151" s="228"/>
      <c r="F151" s="228"/>
      <c r="G151" s="228"/>
      <c r="H151" s="228"/>
      <c r="I151" s="228"/>
      <c r="J151" s="228"/>
      <c r="K151" s="228"/>
      <c r="L151" s="228"/>
      <c r="M151" s="228"/>
    </row>
    <row r="152" spans="2:13" s="229" customFormat="1" ht="27.75" customHeight="1" thickBot="1" x14ac:dyDescent="0.25">
      <c r="B152" s="568" t="s">
        <v>128</v>
      </c>
      <c r="C152" s="569"/>
      <c r="D152" s="569"/>
      <c r="E152" s="570"/>
      <c r="F152" s="228"/>
      <c r="G152" s="228"/>
      <c r="H152" s="228"/>
      <c r="I152" s="228"/>
      <c r="J152" s="228"/>
      <c r="K152" s="228"/>
      <c r="L152" s="228"/>
      <c r="M152" s="228"/>
    </row>
    <row r="153" spans="2:13" s="229" customFormat="1" ht="27.75" customHeight="1" x14ac:dyDescent="0.2">
      <c r="B153" s="571" t="e">
        <f>#REF!</f>
        <v>#REF!</v>
      </c>
      <c r="C153" s="572"/>
      <c r="D153" s="573"/>
      <c r="E153" s="574"/>
      <c r="F153" s="578" t="s">
        <v>240</v>
      </c>
      <c r="G153" s="579"/>
      <c r="H153" s="579"/>
      <c r="I153" s="580"/>
      <c r="J153" s="578" t="s">
        <v>239</v>
      </c>
      <c r="K153" s="579"/>
      <c r="L153" s="579"/>
      <c r="M153" s="580"/>
    </row>
    <row r="154" spans="2:13" s="229" customFormat="1" ht="27.75" customHeight="1" thickBot="1" x14ac:dyDescent="0.25">
      <c r="B154" s="575"/>
      <c r="C154" s="576"/>
      <c r="D154" s="576"/>
      <c r="E154" s="577"/>
      <c r="F154" s="233" t="s">
        <v>149</v>
      </c>
      <c r="G154" s="231" t="s">
        <v>151</v>
      </c>
      <c r="H154" s="231" t="s">
        <v>96</v>
      </c>
      <c r="I154" s="232" t="s">
        <v>150</v>
      </c>
      <c r="J154" s="233" t="s">
        <v>149</v>
      </c>
      <c r="K154" s="231" t="s">
        <v>151</v>
      </c>
      <c r="L154" s="231" t="s">
        <v>96</v>
      </c>
      <c r="M154" s="232" t="s">
        <v>150</v>
      </c>
    </row>
    <row r="155" spans="2:13" s="229" customFormat="1" ht="27.75" customHeight="1" thickTop="1" x14ac:dyDescent="0.2">
      <c r="B155" s="566" t="s">
        <v>241</v>
      </c>
      <c r="C155" s="567"/>
      <c r="D155" s="234" t="e">
        <f>#REF!</f>
        <v>#REF!</v>
      </c>
      <c r="E155" s="235" t="s">
        <v>242</v>
      </c>
      <c r="F155" s="242" t="e">
        <f>IF(#REF!&gt;=1,IF(#REF!&gt;=1,#REF!),IF(#REF!&gt;=0,"",))</f>
        <v>#REF!</v>
      </c>
      <c r="G155" s="241" t="e">
        <f>保全管理データ!N955</f>
        <v>#REF!</v>
      </c>
      <c r="H155" s="241" t="e">
        <f>IF(#REF!="無","",IF(#REF!="","",IF(#REF!="悪環境における作業",0.2,IF(#REF!="高所又は地下作業",0.1,IF(#REF!="錯綜場所作業",0.3,IF(#REF!="複雑な制約のある作業",0.4,IF(#REF!="単純な制約のある作業",0.2,0)))))))</f>
        <v>#REF!</v>
      </c>
      <c r="I155" s="224" t="e">
        <f>IF(F155="","",F155*G155*(1+IF(H155="",0,H155)))</f>
        <v>#REF!</v>
      </c>
      <c r="J155" s="242" t="e">
        <f>IF(#REF!&gt;=1,IF(#REF!&gt;=1,#REF!),IF(#REF!&gt;=0,"",))</f>
        <v>#REF!</v>
      </c>
      <c r="K155" s="241" t="e">
        <f>保全管理データ!N982</f>
        <v>#REF!</v>
      </c>
      <c r="L155" s="241" t="e">
        <f>IF(#REF!="","",IF(#REF!="悪環境における作業",0.2,IF(#REF!="高所又は地下作業",0.1,IF(#REF!="錯綜場所作業",0.3,IF(#REF!="複雑な制約のある作業",0.4,IF(#REF!="単純な制約のある作業",0.2,0))))))</f>
        <v>#REF!</v>
      </c>
      <c r="M155" s="224" t="e">
        <f>IF(J155="","",J155*K155*(1+IF(L155="",0,L155)))</f>
        <v>#REF!</v>
      </c>
    </row>
    <row r="156" spans="2:13" s="229" customFormat="1" ht="27.75" customHeight="1" x14ac:dyDescent="0.2">
      <c r="B156" s="562" t="s">
        <v>243</v>
      </c>
      <c r="C156" s="563"/>
      <c r="D156" s="239" t="e">
        <f>#REF!</f>
        <v>#REF!</v>
      </c>
      <c r="E156" s="240" t="s">
        <v>242</v>
      </c>
      <c r="F156" s="242" t="e">
        <f>IF(#REF!&gt;=1,IF(#REF!&gt;=1,#REF!),IF(#REF!&gt;=0,"",))</f>
        <v>#REF!</v>
      </c>
      <c r="G156" s="241" t="e">
        <f>保全管理データ!N956</f>
        <v>#REF!</v>
      </c>
      <c r="H156" s="241" t="e">
        <f>IF(#REF!="無","",IF(#REF!="","",IF(#REF!="悪環境における作業",0.2,IF(#REF!="高所又は地下作業",0.1,IF(#REF!="錯綜場所作業",0.3,IF(#REF!="複雑な制約のある作業",0.4,IF(#REF!="単純な制約のある作業",0.2,0)))))))</f>
        <v>#REF!</v>
      </c>
      <c r="I156" s="224" t="e">
        <f t="shared" ref="I156:I178" si="7">IF(F156="","",F156*G156*(1+IF(H156="",0,H156)))</f>
        <v>#REF!</v>
      </c>
      <c r="J156" s="242" t="e">
        <f>IF(#REF!&gt;=1,IF(#REF!&gt;=1,#REF!),IF(#REF!&gt;=0,"",))</f>
        <v>#REF!</v>
      </c>
      <c r="K156" s="241" t="e">
        <f>保全管理データ!N983</f>
        <v>#REF!</v>
      </c>
      <c r="L156" s="241" t="e">
        <f>IF(#REF!="","",IF(#REF!="悪環境における作業",0.2,IF(#REF!="高所又は地下作業",0.1,IF(#REF!="錯綜場所作業",0.3,IF(#REF!="複雑な制約のある作業",0.4,IF(#REF!="単純な制約のある作業",0.2,0))))))</f>
        <v>#REF!</v>
      </c>
      <c r="M156" s="224" t="e">
        <f t="shared" ref="M156:M178" si="8">IF(J156="","",J156*K156*(1+IF(L156="",0,L156)))</f>
        <v>#REF!</v>
      </c>
    </row>
    <row r="157" spans="2:13" s="229" customFormat="1" ht="27.75" customHeight="1" x14ac:dyDescent="0.2">
      <c r="B157" s="562" t="s">
        <v>249</v>
      </c>
      <c r="C157" s="563"/>
      <c r="D157" s="239" t="e">
        <f>#REF!</f>
        <v>#REF!</v>
      </c>
      <c r="E157" s="240" t="s">
        <v>244</v>
      </c>
      <c r="F157" s="242" t="e">
        <f>IF(#REF!&gt;=1,IF(#REF!&gt;=1,#REF!),IF(#REF!&gt;=0,"",))</f>
        <v>#REF!</v>
      </c>
      <c r="G157" s="241" t="e">
        <f>保全管理データ!N957</f>
        <v>#REF!</v>
      </c>
      <c r="H157" s="241" t="e">
        <f>IF(#REF!="無","",IF(#REF!="","",IF(#REF!="悪環境における作業",0.2,IF(#REF!="高所又は地下作業",0.1,IF(#REF!="錯綜場所作業",0.3,IF(#REF!="複雑な制約のある作業",0.4,IF(#REF!="単純な制約のある作業",0.2,0)))))))</f>
        <v>#REF!</v>
      </c>
      <c r="I157" s="224" t="e">
        <f t="shared" si="7"/>
        <v>#REF!</v>
      </c>
      <c r="J157" s="242" t="e">
        <f>IF(#REF!&gt;=1,IF(#REF!&gt;=1,#REF!),IF(#REF!&gt;=0,"",))</f>
        <v>#REF!</v>
      </c>
      <c r="K157" s="241" t="e">
        <f>保全管理データ!N984</f>
        <v>#REF!</v>
      </c>
      <c r="L157" s="241" t="e">
        <f>IF(#REF!="","",IF(#REF!="悪環境における作業",0.2,IF(#REF!="高所又は地下作業",0.1,IF(#REF!="錯綜場所作業",0.3,IF(#REF!="複雑な制約のある作業",0.4,IF(#REF!="単純な制約のある作業",0.2,0))))))</f>
        <v>#REF!</v>
      </c>
      <c r="M157" s="224" t="e">
        <f t="shared" si="8"/>
        <v>#REF!</v>
      </c>
    </row>
    <row r="158" spans="2:13" s="229" customFormat="1" ht="27.75" customHeight="1" x14ac:dyDescent="0.2">
      <c r="B158" s="562" t="s">
        <v>250</v>
      </c>
      <c r="C158" s="563"/>
      <c r="D158" s="239" t="e">
        <f>#REF!</f>
        <v>#REF!</v>
      </c>
      <c r="E158" s="240" t="s">
        <v>244</v>
      </c>
      <c r="F158" s="242" t="e">
        <f>IF(#REF!&gt;=1,IF(#REF!&gt;=1,#REF!),IF(#REF!&gt;=0,"",))</f>
        <v>#REF!</v>
      </c>
      <c r="G158" s="241" t="e">
        <f>保全管理データ!N958</f>
        <v>#REF!</v>
      </c>
      <c r="H158" s="241" t="e">
        <f>IF(#REF!="無","",IF(#REF!="","",IF(#REF!="悪環境における作業",0.2,IF(#REF!="高所又は地下作業",0.1,IF(#REF!="錯綜場所作業",0.3,IF(#REF!="複雑な制約のある作業",0.4,IF(#REF!="単純な制約のある作業",0.2,0)))))))</f>
        <v>#REF!</v>
      </c>
      <c r="I158" s="224" t="e">
        <f t="shared" si="7"/>
        <v>#REF!</v>
      </c>
      <c r="J158" s="242" t="e">
        <f>IF(#REF!&gt;=1,IF(#REF!&gt;=1,#REF!),IF(#REF!&gt;=0,"",))</f>
        <v>#REF!</v>
      </c>
      <c r="K158" s="241" t="e">
        <f>保全管理データ!N985</f>
        <v>#REF!</v>
      </c>
      <c r="L158" s="241" t="e">
        <f>IF(#REF!="","",IF(#REF!="悪環境における作業",0.2,IF(#REF!="高所又は地下作業",0.1,IF(#REF!="錯綜場所作業",0.3,IF(#REF!="複雑な制約のある作業",0.4,IF(#REF!="単純な制約のある作業",0.2,0))))))</f>
        <v>#REF!</v>
      </c>
      <c r="M158" s="224" t="e">
        <f t="shared" si="8"/>
        <v>#REF!</v>
      </c>
    </row>
    <row r="159" spans="2:13" s="229" customFormat="1" ht="27.75" customHeight="1" x14ac:dyDescent="0.2">
      <c r="B159" s="562" t="s">
        <v>251</v>
      </c>
      <c r="C159" s="563"/>
      <c r="D159" s="239" t="e">
        <f>#REF!</f>
        <v>#REF!</v>
      </c>
      <c r="E159" s="240" t="s">
        <v>242</v>
      </c>
      <c r="F159" s="242" t="e">
        <f>IF(#REF!&gt;=1,IF(#REF!&gt;=1,#REF!),IF(#REF!&gt;=0,"",))</f>
        <v>#REF!</v>
      </c>
      <c r="G159" s="241" t="e">
        <f>保全管理データ!N959</f>
        <v>#REF!</v>
      </c>
      <c r="H159" s="241" t="e">
        <f>IF(#REF!="無","",IF(#REF!="","",IF(#REF!="悪環境における作業",0.2,IF(#REF!="高所又は地下作業",0.1,IF(#REF!="錯綜場所作業",0.3,IF(#REF!="複雑な制約のある作業",0.4,IF(#REF!="単純な制約のある作業",0.2,0)))))))</f>
        <v>#REF!</v>
      </c>
      <c r="I159" s="224" t="e">
        <f t="shared" si="7"/>
        <v>#REF!</v>
      </c>
      <c r="J159" s="242" t="e">
        <f>IF(#REF!&gt;=1,IF(#REF!&gt;=1,#REF!),IF(#REF!&gt;=0,"",))</f>
        <v>#REF!</v>
      </c>
      <c r="K159" s="241" t="e">
        <f>保全管理データ!N986</f>
        <v>#REF!</v>
      </c>
      <c r="L159" s="241" t="e">
        <f>IF(#REF!="","",IF(#REF!="悪環境における作業",0.2,IF(#REF!="高所又は地下作業",0.1,IF(#REF!="錯綜場所作業",0.3,IF(#REF!="複雑な制約のある作業",0.4,IF(#REF!="単純な制約のある作業",0.2,0))))))</f>
        <v>#REF!</v>
      </c>
      <c r="M159" s="224" t="e">
        <f t="shared" si="8"/>
        <v>#REF!</v>
      </c>
    </row>
    <row r="160" spans="2:13" s="229" customFormat="1" ht="27.75" customHeight="1" x14ac:dyDescent="0.2">
      <c r="B160" s="562" t="s">
        <v>252</v>
      </c>
      <c r="C160" s="563"/>
      <c r="D160" s="239" t="e">
        <f>#REF!</f>
        <v>#REF!</v>
      </c>
      <c r="E160" s="240" t="s">
        <v>244</v>
      </c>
      <c r="F160" s="242" t="e">
        <f>IF(#REF!&gt;=1,IF(#REF!&gt;=1,#REF!),IF(#REF!&gt;=0,"",))</f>
        <v>#REF!</v>
      </c>
      <c r="G160" s="241" t="e">
        <f>保全管理データ!N960</f>
        <v>#REF!</v>
      </c>
      <c r="H160" s="241" t="e">
        <f>IF(#REF!="無","",IF(#REF!="","",IF(#REF!="悪環境における作業",0.2,IF(#REF!="高所又は地下作業",0.1,IF(#REF!="錯綜場所作業",0.3,IF(#REF!="複雑な制約のある作業",0.4,IF(#REF!="単純な制約のある作業",0.2,0)))))))</f>
        <v>#REF!</v>
      </c>
      <c r="I160" s="224" t="e">
        <f t="shared" si="7"/>
        <v>#REF!</v>
      </c>
      <c r="J160" s="242" t="e">
        <f>IF(#REF!&gt;=1,IF(#REF!&gt;=1,#REF!),IF(#REF!&gt;=0,"",))</f>
        <v>#REF!</v>
      </c>
      <c r="K160" s="241" t="e">
        <f>保全管理データ!N987</f>
        <v>#REF!</v>
      </c>
      <c r="L160" s="241" t="e">
        <f>IF(#REF!="","",IF(#REF!="悪環境における作業",0.2,IF(#REF!="高所又は地下作業",0.1,IF(#REF!="錯綜場所作業",0.3,IF(#REF!="複雑な制約のある作業",0.4,IF(#REF!="単純な制約のある作業",0.2,0))))))</f>
        <v>#REF!</v>
      </c>
      <c r="M160" s="224" t="e">
        <f t="shared" si="8"/>
        <v>#REF!</v>
      </c>
    </row>
    <row r="161" spans="2:13" s="229" customFormat="1" ht="27.75" customHeight="1" x14ac:dyDescent="0.2">
      <c r="B161" s="562" t="s">
        <v>253</v>
      </c>
      <c r="C161" s="563"/>
      <c r="D161" s="239" t="e">
        <f>#REF!</f>
        <v>#REF!</v>
      </c>
      <c r="E161" s="240" t="s">
        <v>242</v>
      </c>
      <c r="F161" s="242" t="e">
        <f>IF(#REF!&gt;=1,IF(#REF!&gt;=1,#REF!),IF(#REF!&gt;=0,"",))</f>
        <v>#REF!</v>
      </c>
      <c r="G161" s="241" t="e">
        <f>保全管理データ!N961</f>
        <v>#REF!</v>
      </c>
      <c r="H161" s="241" t="e">
        <f>IF(#REF!="無","",IF(#REF!="","",IF(#REF!="悪環境における作業",0.2,IF(#REF!="高所又は地下作業",0.1,IF(#REF!="錯綜場所作業",0.3,IF(#REF!="複雑な制約のある作業",0.4,IF(#REF!="単純な制約のある作業",0.2,0)))))))</f>
        <v>#REF!</v>
      </c>
      <c r="I161" s="224" t="e">
        <f t="shared" si="7"/>
        <v>#REF!</v>
      </c>
      <c r="J161" s="242" t="e">
        <f>IF(#REF!&gt;=1,IF(#REF!&gt;=1,#REF!),IF(#REF!&gt;=0,"",))</f>
        <v>#REF!</v>
      </c>
      <c r="K161" s="241" t="e">
        <f>保全管理データ!N988</f>
        <v>#REF!</v>
      </c>
      <c r="L161" s="241" t="e">
        <f>IF(#REF!="","",IF(#REF!="悪環境における作業",0.2,IF(#REF!="高所又は地下作業",0.1,IF(#REF!="錯綜場所作業",0.3,IF(#REF!="複雑な制約のある作業",0.4,IF(#REF!="単純な制約のある作業",0.2,0))))))</f>
        <v>#REF!</v>
      </c>
      <c r="M161" s="224" t="e">
        <f t="shared" si="8"/>
        <v>#REF!</v>
      </c>
    </row>
    <row r="162" spans="2:13" s="229" customFormat="1" ht="27.75" customHeight="1" x14ac:dyDescent="0.2">
      <c r="B162" s="562" t="s">
        <v>254</v>
      </c>
      <c r="C162" s="563"/>
      <c r="D162" s="239" t="e">
        <f>#REF!</f>
        <v>#REF!</v>
      </c>
      <c r="E162" s="240" t="s">
        <v>242</v>
      </c>
      <c r="F162" s="242" t="e">
        <f>IF(#REF!&gt;=1,IF(#REF!&gt;=1,#REF!),IF(#REF!&gt;=0,"",))</f>
        <v>#REF!</v>
      </c>
      <c r="G162" s="241" t="e">
        <f>保全管理データ!N962</f>
        <v>#REF!</v>
      </c>
      <c r="H162" s="241" t="e">
        <f>IF(#REF!="無","",IF(#REF!="","",IF(#REF!="悪環境における作業",0.2,IF(#REF!="高所又は地下作業",0.1,IF(#REF!="錯綜場所作業",0.3,IF(#REF!="複雑な制約のある作業",0.4,IF(#REF!="単純な制約のある作業",0.2,0)))))))</f>
        <v>#REF!</v>
      </c>
      <c r="I162" s="224" t="e">
        <f t="shared" si="7"/>
        <v>#REF!</v>
      </c>
      <c r="J162" s="242" t="e">
        <f>IF(#REF!&gt;=1,IF(#REF!&gt;=1,#REF!),IF(#REF!&gt;=0,"",))</f>
        <v>#REF!</v>
      </c>
      <c r="K162" s="241" t="e">
        <f>保全管理データ!N989</f>
        <v>#REF!</v>
      </c>
      <c r="L162" s="241" t="e">
        <f>IF(#REF!="","",IF(#REF!="悪環境における作業",0.2,IF(#REF!="高所又は地下作業",0.1,IF(#REF!="錯綜場所作業",0.3,IF(#REF!="複雑な制約のある作業",0.4,IF(#REF!="単純な制約のある作業",0.2,0))))))</f>
        <v>#REF!</v>
      </c>
      <c r="M162" s="224" t="e">
        <f t="shared" si="8"/>
        <v>#REF!</v>
      </c>
    </row>
    <row r="163" spans="2:13" s="229" customFormat="1" ht="27.75" customHeight="1" x14ac:dyDescent="0.2">
      <c r="B163" s="562" t="s">
        <v>255</v>
      </c>
      <c r="C163" s="563"/>
      <c r="D163" s="239" t="e">
        <f>#REF!</f>
        <v>#REF!</v>
      </c>
      <c r="E163" s="240" t="s">
        <v>245</v>
      </c>
      <c r="F163" s="242" t="e">
        <f>IF(#REF!&gt;=1,IF(#REF!&gt;=1,#REF!),IF(#REF!&gt;=0,"",))</f>
        <v>#REF!</v>
      </c>
      <c r="G163" s="241" t="e">
        <f>保全管理データ!N963</f>
        <v>#REF!</v>
      </c>
      <c r="H163" s="241" t="e">
        <f>IF(#REF!="無","",IF(#REF!="","",IF(#REF!="悪環境における作業",0.2,IF(#REF!="高所又は地下作業",0.1,IF(#REF!="錯綜場所作業",0.3,IF(#REF!="複雑な制約のある作業",0.4,IF(#REF!="単純な制約のある作業",0.2,0)))))))</f>
        <v>#REF!</v>
      </c>
      <c r="I163" s="224" t="e">
        <f>IF(F163="","",F163*G163*(1+IF(H163="",0,H163)))</f>
        <v>#REF!</v>
      </c>
      <c r="J163" s="242" t="e">
        <f>IF(#REF!&gt;=1,IF(#REF!&gt;=1,#REF!),IF(#REF!&gt;=0,"",))</f>
        <v>#REF!</v>
      </c>
      <c r="K163" s="241" t="e">
        <f>保全管理データ!N990</f>
        <v>#REF!</v>
      </c>
      <c r="L163" s="241" t="e">
        <f>IF(#REF!="","",IF(#REF!="悪環境における作業",0.2,IF(#REF!="高所又は地下作業",0.1,IF(#REF!="錯綜場所作業",0.3,IF(#REF!="複雑な制約のある作業",0.4,IF(#REF!="単純な制約のある作業",0.2,0))))))</f>
        <v>#REF!</v>
      </c>
      <c r="M163" s="224" t="e">
        <f t="shared" si="8"/>
        <v>#REF!</v>
      </c>
    </row>
    <row r="164" spans="2:13" s="229" customFormat="1" ht="27.75" customHeight="1" x14ac:dyDescent="0.2">
      <c r="B164" s="562" t="s">
        <v>256</v>
      </c>
      <c r="C164" s="563"/>
      <c r="D164" s="239" t="e">
        <f>#REF!</f>
        <v>#REF!</v>
      </c>
      <c r="E164" s="240" t="s">
        <v>242</v>
      </c>
      <c r="F164" s="242" t="e">
        <f>IF(#REF!&gt;=1,IF(#REF!&gt;=1,#REF!),IF(#REF!&gt;=0,"",))</f>
        <v>#REF!</v>
      </c>
      <c r="G164" s="241" t="e">
        <f>保全管理データ!N964</f>
        <v>#REF!</v>
      </c>
      <c r="H164" s="241" t="e">
        <f>IF(#REF!="無","",IF(#REF!="","",IF(#REF!="悪環境における作業",0.2,IF(#REF!="高所又は地下作業",0.1,IF(#REF!="錯綜場所作業",0.3,IF(#REF!="複雑な制約のある作業",0.4,IF(#REF!="単純な制約のある作業",0.2,0)))))))</f>
        <v>#REF!</v>
      </c>
      <c r="I164" s="224" t="e">
        <f t="shared" si="7"/>
        <v>#REF!</v>
      </c>
      <c r="J164" s="242" t="e">
        <f>IF(#REF!&gt;=1,IF(#REF!&gt;=1,#REF!),IF(#REF!&gt;=0,"",))</f>
        <v>#REF!</v>
      </c>
      <c r="K164" s="241" t="e">
        <f>保全管理データ!N991</f>
        <v>#REF!</v>
      </c>
      <c r="L164" s="241" t="e">
        <f>IF(#REF!="","",IF(#REF!="悪環境における作業",0.2,IF(#REF!="高所又は地下作業",0.1,IF(#REF!="錯綜場所作業",0.3,IF(#REF!="複雑な制約のある作業",0.4,IF(#REF!="単純な制約のある作業",0.2,0))))))</f>
        <v>#REF!</v>
      </c>
      <c r="M164" s="224" t="e">
        <f t="shared" si="8"/>
        <v>#REF!</v>
      </c>
    </row>
    <row r="165" spans="2:13" s="229" customFormat="1" ht="27.75" customHeight="1" x14ac:dyDescent="0.2">
      <c r="B165" s="562" t="s">
        <v>257</v>
      </c>
      <c r="C165" s="563"/>
      <c r="D165" s="239" t="e">
        <f>#REF!</f>
        <v>#REF!</v>
      </c>
      <c r="E165" s="240" t="s">
        <v>245</v>
      </c>
      <c r="F165" s="242" t="e">
        <f>IF(#REF!&gt;=1,IF(#REF!&gt;=1,#REF!),IF(#REF!&gt;=0,"",))</f>
        <v>#REF!</v>
      </c>
      <c r="G165" s="241" t="e">
        <f>保全管理データ!N965</f>
        <v>#REF!</v>
      </c>
      <c r="H165" s="241" t="e">
        <f>IF(#REF!="無","",IF(#REF!="","",IF(#REF!="悪環境における作業",0.2,IF(#REF!="高所又は地下作業",0.1,IF(#REF!="錯綜場所作業",0.3,IF(#REF!="複雑な制約のある作業",0.4,IF(#REF!="単純な制約のある作業",0.2,0)))))))</f>
        <v>#REF!</v>
      </c>
      <c r="I165" s="224" t="e">
        <f t="shared" si="7"/>
        <v>#REF!</v>
      </c>
      <c r="J165" s="242" t="e">
        <f>IF(#REF!&gt;=1,IF(#REF!&gt;=1,#REF!),IF(#REF!&gt;=0,"",))</f>
        <v>#REF!</v>
      </c>
      <c r="K165" s="241" t="e">
        <f>保全管理データ!N992</f>
        <v>#REF!</v>
      </c>
      <c r="L165" s="241" t="e">
        <f>IF(#REF!="","",IF(#REF!="悪環境における作業",0.2,IF(#REF!="高所又は地下作業",0.1,IF(#REF!="錯綜場所作業",0.3,IF(#REF!="複雑な制約のある作業",0.4,IF(#REF!="単純な制約のある作業",0.2,0))))))</f>
        <v>#REF!</v>
      </c>
      <c r="M165" s="224" t="e">
        <f t="shared" si="8"/>
        <v>#REF!</v>
      </c>
    </row>
    <row r="166" spans="2:13" s="229" customFormat="1" ht="27.75" customHeight="1" x14ac:dyDescent="0.2">
      <c r="B166" s="562" t="s">
        <v>258</v>
      </c>
      <c r="C166" s="563"/>
      <c r="D166" s="239" t="e">
        <f>#REF!</f>
        <v>#REF!</v>
      </c>
      <c r="E166" s="240" t="s">
        <v>245</v>
      </c>
      <c r="F166" s="242" t="e">
        <f>IF(#REF!&gt;=1,IF(#REF!&gt;=1,#REF!),IF(#REF!&gt;=0,"",))</f>
        <v>#REF!</v>
      </c>
      <c r="G166" s="241" t="e">
        <f>保全管理データ!N966</f>
        <v>#REF!</v>
      </c>
      <c r="H166" s="241" t="e">
        <f>IF(#REF!="無","",IF(#REF!="","",IF(#REF!="悪環境における作業",0.2,IF(#REF!="高所又は地下作業",0.1,IF(#REF!="錯綜場所作業",0.3,IF(#REF!="複雑な制約のある作業",0.4,IF(#REF!="単純な制約のある作業",0.2,0)))))))</f>
        <v>#REF!</v>
      </c>
      <c r="I166" s="224" t="e">
        <f t="shared" si="7"/>
        <v>#REF!</v>
      </c>
      <c r="J166" s="242" t="e">
        <f>IF(#REF!&gt;=1,IF(#REF!&gt;=1,#REF!),IF(#REF!&gt;=0,"",))</f>
        <v>#REF!</v>
      </c>
      <c r="K166" s="241" t="e">
        <f>保全管理データ!N993</f>
        <v>#REF!</v>
      </c>
      <c r="L166" s="241" t="e">
        <f>IF(#REF!="","",IF(#REF!="悪環境における作業",0.2,IF(#REF!="高所又は地下作業",0.1,IF(#REF!="錯綜場所作業",0.3,IF(#REF!="複雑な制約のある作業",0.4,IF(#REF!="単純な制約のある作業",0.2,0))))))</f>
        <v>#REF!</v>
      </c>
      <c r="M166" s="224" t="e">
        <f t="shared" si="8"/>
        <v>#REF!</v>
      </c>
    </row>
    <row r="167" spans="2:13" s="229" customFormat="1" ht="27.75" customHeight="1" x14ac:dyDescent="0.2">
      <c r="B167" s="562" t="s">
        <v>259</v>
      </c>
      <c r="C167" s="563"/>
      <c r="D167" s="239" t="e">
        <f>#REF!</f>
        <v>#REF!</v>
      </c>
      <c r="E167" s="240" t="s">
        <v>245</v>
      </c>
      <c r="F167" s="242" t="e">
        <f>IF(#REF!&gt;=1,IF(#REF!&gt;=1,#REF!),IF(#REF!&gt;=0,"",))</f>
        <v>#REF!</v>
      </c>
      <c r="G167" s="241" t="e">
        <f>保全管理データ!N967</f>
        <v>#REF!</v>
      </c>
      <c r="H167" s="241" t="e">
        <f>IF(#REF!="無","",IF(#REF!="","",IF(#REF!="悪環境における作業",0.2,IF(#REF!="高所又は地下作業",0.1,IF(#REF!="錯綜場所作業",0.3,IF(#REF!="複雑な制約のある作業",0.4,IF(#REF!="単純な制約のある作業",0.2,0)))))))</f>
        <v>#REF!</v>
      </c>
      <c r="I167" s="224" t="e">
        <f t="shared" si="7"/>
        <v>#REF!</v>
      </c>
      <c r="J167" s="242" t="e">
        <f>IF(#REF!&gt;=1,IF(#REF!&gt;=1,#REF!),IF(#REF!&gt;=0,"",))</f>
        <v>#REF!</v>
      </c>
      <c r="K167" s="241" t="e">
        <f>保全管理データ!N994</f>
        <v>#REF!</v>
      </c>
      <c r="L167" s="241" t="e">
        <f>IF(#REF!="","",IF(#REF!="悪環境における作業",0.2,IF(#REF!="高所又は地下作業",0.1,IF(#REF!="錯綜場所作業",0.3,IF(#REF!="複雑な制約のある作業",0.4,IF(#REF!="単純な制約のある作業",0.2,0))))))</f>
        <v>#REF!</v>
      </c>
      <c r="M167" s="224" t="e">
        <f t="shared" si="8"/>
        <v>#REF!</v>
      </c>
    </row>
    <row r="168" spans="2:13" s="229" customFormat="1" ht="27.75" customHeight="1" x14ac:dyDescent="0.2">
      <c r="B168" s="562" t="s">
        <v>260</v>
      </c>
      <c r="C168" s="563"/>
      <c r="D168" s="239" t="e">
        <f>#REF!</f>
        <v>#REF!</v>
      </c>
      <c r="E168" s="240" t="s">
        <v>248</v>
      </c>
      <c r="F168" s="242" t="e">
        <f>IF(#REF!&gt;=1,IF(#REF!&gt;=1,#REF!),IF(#REF!&gt;=0,"",))</f>
        <v>#REF!</v>
      </c>
      <c r="G168" s="241" t="e">
        <f>保全管理データ!N968</f>
        <v>#REF!</v>
      </c>
      <c r="H168" s="241" t="e">
        <f>IF(#REF!="無","",IF(#REF!="","",IF(#REF!="悪環境における作業",0.2,IF(#REF!="高所又は地下作業",0.1,IF(#REF!="錯綜場所作業",0.3,IF(#REF!="複雑な制約のある作業",0.4,IF(#REF!="単純な制約のある作業",0.2,0)))))))</f>
        <v>#REF!</v>
      </c>
      <c r="I168" s="224" t="e">
        <f t="shared" si="7"/>
        <v>#REF!</v>
      </c>
      <c r="J168" s="242" t="e">
        <f>IF(#REF!&gt;=1,IF(#REF!&gt;=1,#REF!),IF(#REF!&gt;=0,"",))</f>
        <v>#REF!</v>
      </c>
      <c r="K168" s="241" t="e">
        <f>保全管理データ!N995</f>
        <v>#REF!</v>
      </c>
      <c r="L168" s="241" t="e">
        <f>IF(#REF!="","",IF(#REF!="悪環境における作業",0.2,IF(#REF!="高所又は地下作業",0.1,IF(#REF!="錯綜場所作業",0.3,IF(#REF!="複雑な制約のある作業",0.4,IF(#REF!="単純な制約のある作業",0.2,0))))))</f>
        <v>#REF!</v>
      </c>
      <c r="M168" s="224" t="e">
        <f t="shared" si="8"/>
        <v>#REF!</v>
      </c>
    </row>
    <row r="169" spans="2:13" s="229" customFormat="1" ht="27.75" customHeight="1" x14ac:dyDescent="0.2">
      <c r="B169" s="562" t="s">
        <v>261</v>
      </c>
      <c r="C169" s="563"/>
      <c r="D169" s="239" t="e">
        <f>#REF!</f>
        <v>#REF!</v>
      </c>
      <c r="E169" s="240" t="s">
        <v>247</v>
      </c>
      <c r="F169" s="242" t="e">
        <f>IF(#REF!&gt;=1,IF(#REF!&gt;=1,#REF!),IF(#REF!&gt;=0,"",))</f>
        <v>#REF!</v>
      </c>
      <c r="G169" s="241" t="e">
        <f>保全管理データ!N969</f>
        <v>#REF!</v>
      </c>
      <c r="H169" s="241" t="e">
        <f>IF(#REF!="無","",IF(#REF!="","",IF(#REF!="悪環境における作業",0.2,IF(#REF!="高所又は地下作業",0.1,IF(#REF!="錯綜場所作業",0.3,IF(#REF!="複雑な制約のある作業",0.4,IF(#REF!="単純な制約のある作業",0.2,0)))))))</f>
        <v>#REF!</v>
      </c>
      <c r="I169" s="224" t="e">
        <f t="shared" si="7"/>
        <v>#REF!</v>
      </c>
      <c r="J169" s="242" t="e">
        <f>IF(#REF!&gt;=1,IF(#REF!&gt;=1,#REF!),IF(#REF!&gt;=0,"",))</f>
        <v>#REF!</v>
      </c>
      <c r="K169" s="241" t="e">
        <f>保全管理データ!N996</f>
        <v>#REF!</v>
      </c>
      <c r="L169" s="241" t="e">
        <f>IF(#REF!="","",IF(#REF!="悪環境における作業",0.2,IF(#REF!="高所又は地下作業",0.1,IF(#REF!="錯綜場所作業",0.3,IF(#REF!="複雑な制約のある作業",0.4,IF(#REF!="単純な制約のある作業",0.2,0))))))</f>
        <v>#REF!</v>
      </c>
      <c r="M169" s="224" t="e">
        <f t="shared" si="8"/>
        <v>#REF!</v>
      </c>
    </row>
    <row r="170" spans="2:13" s="229" customFormat="1" ht="27.75" customHeight="1" x14ac:dyDescent="0.2">
      <c r="B170" s="562" t="s">
        <v>262</v>
      </c>
      <c r="C170" s="563"/>
      <c r="D170" s="239" t="e">
        <f>#REF!</f>
        <v>#REF!</v>
      </c>
      <c r="E170" s="240" t="s">
        <v>245</v>
      </c>
      <c r="F170" s="242" t="e">
        <f>IF(#REF!&gt;=1,IF(#REF!&gt;=1,#REF!),IF(#REF!&gt;=0,"",))</f>
        <v>#REF!</v>
      </c>
      <c r="G170" s="241" t="e">
        <f>保全管理データ!N970</f>
        <v>#REF!</v>
      </c>
      <c r="H170" s="241" t="e">
        <f>IF(#REF!="無","",IF(#REF!="","",IF(#REF!="悪環境における作業",0.2,IF(#REF!="高所又は地下作業",0.1,IF(#REF!="錯綜場所作業",0.3,IF(#REF!="複雑な制約のある作業",0.4,IF(#REF!="単純な制約のある作業",0.2,0)))))))</f>
        <v>#REF!</v>
      </c>
      <c r="I170" s="224" t="e">
        <f t="shared" si="7"/>
        <v>#REF!</v>
      </c>
      <c r="J170" s="242" t="e">
        <f>IF(#REF!&gt;=1,IF(#REF!&gt;=1,#REF!),IF(#REF!&gt;=0,"",))</f>
        <v>#REF!</v>
      </c>
      <c r="K170" s="241" t="e">
        <f>保全管理データ!N997</f>
        <v>#REF!</v>
      </c>
      <c r="L170" s="241" t="e">
        <f>IF(#REF!="","",IF(#REF!="悪環境における作業",0.2,IF(#REF!="高所又は地下作業",0.1,IF(#REF!="錯綜場所作業",0.3,IF(#REF!="複雑な制約のある作業",0.4,IF(#REF!="単純な制約のある作業",0.2,0))))))</f>
        <v>#REF!</v>
      </c>
      <c r="M170" s="224" t="e">
        <f t="shared" si="8"/>
        <v>#REF!</v>
      </c>
    </row>
    <row r="171" spans="2:13" s="229" customFormat="1" ht="27.75" customHeight="1" x14ac:dyDescent="0.2">
      <c r="B171" s="562" t="s">
        <v>263</v>
      </c>
      <c r="C171" s="563"/>
      <c r="D171" s="239" t="e">
        <f>#REF!</f>
        <v>#REF!</v>
      </c>
      <c r="E171" s="240" t="s">
        <v>245</v>
      </c>
      <c r="F171" s="242" t="e">
        <f>IF(#REF!&gt;=1,IF(#REF!&gt;=1,#REF!),IF(#REF!&gt;=0,"",))</f>
        <v>#REF!</v>
      </c>
      <c r="G171" s="241" t="e">
        <f>保全管理データ!N971</f>
        <v>#REF!</v>
      </c>
      <c r="H171" s="241" t="e">
        <f>IF(#REF!="無","",IF(#REF!="","",IF(#REF!="悪環境における作業",0.2,IF(#REF!="高所又は地下作業",0.1,IF(#REF!="錯綜場所作業",0.3,IF(#REF!="複雑な制約のある作業",0.4,IF(#REF!="単純な制約のある作業",0.2,0)))))))</f>
        <v>#REF!</v>
      </c>
      <c r="I171" s="224" t="e">
        <f t="shared" si="7"/>
        <v>#REF!</v>
      </c>
      <c r="J171" s="242" t="e">
        <f>IF(#REF!&gt;=1,IF(#REF!&gt;=1,#REF!),IF(#REF!&gt;=0,"",))</f>
        <v>#REF!</v>
      </c>
      <c r="K171" s="241" t="e">
        <f>保全管理データ!N998</f>
        <v>#REF!</v>
      </c>
      <c r="L171" s="241" t="e">
        <f>IF(#REF!="","",IF(#REF!="悪環境における作業",0.2,IF(#REF!="高所又は地下作業",0.1,IF(#REF!="錯綜場所作業",0.3,IF(#REF!="複雑な制約のある作業",0.4,IF(#REF!="単純な制約のある作業",0.2,0))))))</f>
        <v>#REF!</v>
      </c>
      <c r="M171" s="224" t="e">
        <f t="shared" si="8"/>
        <v>#REF!</v>
      </c>
    </row>
    <row r="172" spans="2:13" s="229" customFormat="1" ht="27.75" customHeight="1" x14ac:dyDescent="0.2">
      <c r="B172" s="562" t="s">
        <v>264</v>
      </c>
      <c r="C172" s="563"/>
      <c r="D172" s="239" t="e">
        <f>#REF!</f>
        <v>#REF!</v>
      </c>
      <c r="E172" s="240" t="s">
        <v>245</v>
      </c>
      <c r="F172" s="242" t="e">
        <f>IF(#REF!&gt;=1,IF(#REF!&gt;=1,#REF!),IF(#REF!&gt;=0,"",))</f>
        <v>#REF!</v>
      </c>
      <c r="G172" s="241" t="e">
        <f>保全管理データ!N972</f>
        <v>#REF!</v>
      </c>
      <c r="H172" s="241" t="e">
        <f>IF(#REF!="無","",IF(#REF!="","",IF(#REF!="悪環境における作業",0.2,IF(#REF!="高所又は地下作業",0.1,IF(#REF!="錯綜場所作業",0.3,IF(#REF!="複雑な制約のある作業",0.4,IF(#REF!="単純な制約のある作業",0.2,0)))))))</f>
        <v>#REF!</v>
      </c>
      <c r="I172" s="224" t="e">
        <f t="shared" si="7"/>
        <v>#REF!</v>
      </c>
      <c r="J172" s="242" t="e">
        <f>IF(#REF!&gt;=1,IF(#REF!&gt;=1,#REF!),IF(#REF!&gt;=0,"",))</f>
        <v>#REF!</v>
      </c>
      <c r="K172" s="241" t="e">
        <f>保全管理データ!N999</f>
        <v>#REF!</v>
      </c>
      <c r="L172" s="241" t="e">
        <f>IF(#REF!="","",IF(#REF!="悪環境における作業",0.2,IF(#REF!="高所又は地下作業",0.1,IF(#REF!="錯綜場所作業",0.3,IF(#REF!="複雑な制約のある作業",0.4,IF(#REF!="単純な制約のある作業",0.2,0))))))</f>
        <v>#REF!</v>
      </c>
      <c r="M172" s="224" t="e">
        <f t="shared" si="8"/>
        <v>#REF!</v>
      </c>
    </row>
    <row r="173" spans="2:13" s="229" customFormat="1" ht="27.75" customHeight="1" x14ac:dyDescent="0.2">
      <c r="B173" s="562" t="s">
        <v>265</v>
      </c>
      <c r="C173" s="563"/>
      <c r="D173" s="239" t="e">
        <f>#REF!</f>
        <v>#REF!</v>
      </c>
      <c r="E173" s="240" t="s">
        <v>245</v>
      </c>
      <c r="F173" s="242" t="e">
        <f>IF(#REF!&gt;=1,IF(#REF!&gt;=1,#REF!),IF(#REF!&gt;=0,"",))</f>
        <v>#REF!</v>
      </c>
      <c r="G173" s="241" t="e">
        <f>保全管理データ!N973</f>
        <v>#REF!</v>
      </c>
      <c r="H173" s="241" t="e">
        <f>IF(#REF!="無","",IF(#REF!="","",IF(#REF!="悪環境における作業",0.2,IF(#REF!="高所又は地下作業",0.1,IF(#REF!="錯綜場所作業",0.3,IF(#REF!="複雑な制約のある作業",0.4,IF(#REF!="単純な制約のある作業",0.2,0)))))))</f>
        <v>#REF!</v>
      </c>
      <c r="I173" s="224" t="e">
        <f t="shared" si="7"/>
        <v>#REF!</v>
      </c>
      <c r="J173" s="242" t="e">
        <f>IF(#REF!&gt;=1,IF(#REF!&gt;=1,#REF!),IF(#REF!&gt;=0,"",))</f>
        <v>#REF!</v>
      </c>
      <c r="K173" s="241" t="e">
        <f>保全管理データ!N1000</f>
        <v>#REF!</v>
      </c>
      <c r="L173" s="241" t="e">
        <f>IF(#REF!="","",IF(#REF!="悪環境における作業",0.2,IF(#REF!="高所又は地下作業",0.1,IF(#REF!="錯綜場所作業",0.3,IF(#REF!="複雑な制約のある作業",0.4,IF(#REF!="単純な制約のある作業",0.2,0))))))</f>
        <v>#REF!</v>
      </c>
      <c r="M173" s="224" t="e">
        <f t="shared" si="8"/>
        <v>#REF!</v>
      </c>
    </row>
    <row r="174" spans="2:13" s="229" customFormat="1" ht="27.75" customHeight="1" x14ac:dyDescent="0.2">
      <c r="B174" s="562" t="s">
        <v>266</v>
      </c>
      <c r="C174" s="563"/>
      <c r="D174" s="239" t="e">
        <f>#REF!</f>
        <v>#REF!</v>
      </c>
      <c r="E174" s="240" t="s">
        <v>245</v>
      </c>
      <c r="F174" s="242" t="e">
        <f>IF(#REF!&gt;=1,IF(#REF!&gt;=1,#REF!),IF(#REF!&gt;=0,"",))</f>
        <v>#REF!</v>
      </c>
      <c r="G174" s="241" t="e">
        <f>保全管理データ!N974</f>
        <v>#REF!</v>
      </c>
      <c r="H174" s="241" t="e">
        <f>IF(#REF!="無","",IF(#REF!="","",IF(#REF!="悪環境における作業",0.2,IF(#REF!="高所又は地下作業",0.1,IF(#REF!="錯綜場所作業",0.3,IF(#REF!="複雑な制約のある作業",0.4,IF(#REF!="単純な制約のある作業",0.2,0)))))))</f>
        <v>#REF!</v>
      </c>
      <c r="I174" s="224" t="e">
        <f t="shared" si="7"/>
        <v>#REF!</v>
      </c>
      <c r="J174" s="242" t="e">
        <f>IF(#REF!&gt;=1,IF(#REF!&gt;=1,#REF!),IF(#REF!&gt;=0,"",))</f>
        <v>#REF!</v>
      </c>
      <c r="K174" s="241" t="e">
        <f>保全管理データ!N1001</f>
        <v>#REF!</v>
      </c>
      <c r="L174" s="241" t="e">
        <f>IF(#REF!="","",IF(#REF!="悪環境における作業",0.2,IF(#REF!="高所又は地下作業",0.1,IF(#REF!="錯綜場所作業",0.3,IF(#REF!="複雑な制約のある作業",0.4,IF(#REF!="単純な制約のある作業",0.2,0))))))</f>
        <v>#REF!</v>
      </c>
      <c r="M174" s="224" t="e">
        <f t="shared" si="8"/>
        <v>#REF!</v>
      </c>
    </row>
    <row r="175" spans="2:13" s="229" customFormat="1" ht="27.75" customHeight="1" x14ac:dyDescent="0.2">
      <c r="B175" s="562" t="s">
        <v>81</v>
      </c>
      <c r="C175" s="563"/>
      <c r="D175" s="239" t="e">
        <f>#REF!</f>
        <v>#REF!</v>
      </c>
      <c r="E175" s="240" t="s">
        <v>245</v>
      </c>
      <c r="F175" s="242" t="e">
        <f>IF(#REF!&gt;=1,IF(#REF!&gt;=1,#REF!),IF(#REF!&gt;=0,"",))</f>
        <v>#REF!</v>
      </c>
      <c r="G175" s="241" t="e">
        <f>保全管理データ!N975</f>
        <v>#REF!</v>
      </c>
      <c r="H175" s="241" t="e">
        <f>IF(#REF!="無","",IF(#REF!="","",IF(#REF!="悪環境における作業",0.2,IF(#REF!="高所又は地下作業",0.1,IF(#REF!="錯綜場所作業",0.3,IF(#REF!="複雑な制約のある作業",0.4,IF(#REF!="単純な制約のある作業",0.2,0)))))))</f>
        <v>#REF!</v>
      </c>
      <c r="I175" s="224" t="e">
        <f t="shared" si="7"/>
        <v>#REF!</v>
      </c>
      <c r="J175" s="242" t="e">
        <f>IF(#REF!&gt;=1,IF(#REF!&gt;=1,#REF!),IF(#REF!&gt;=0,"",))</f>
        <v>#REF!</v>
      </c>
      <c r="K175" s="241" t="e">
        <f>保全管理データ!N1002</f>
        <v>#REF!</v>
      </c>
      <c r="L175" s="241" t="e">
        <f>IF(#REF!="","",IF(#REF!="悪環境における作業",0.2,IF(#REF!="高所又は地下作業",0.1,IF(#REF!="錯綜場所作業",0.3,IF(#REF!="複雑な制約のある作業",0.4,IF(#REF!="単純な制約のある作業",0.2,0))))))</f>
        <v>#REF!</v>
      </c>
      <c r="M175" s="224" t="e">
        <f t="shared" si="8"/>
        <v>#REF!</v>
      </c>
    </row>
    <row r="176" spans="2:13" s="229" customFormat="1" ht="27.75" customHeight="1" x14ac:dyDescent="0.2">
      <c r="B176" s="562" t="s">
        <v>267</v>
      </c>
      <c r="C176" s="563"/>
      <c r="D176" s="239" t="e">
        <f>#REF!</f>
        <v>#REF!</v>
      </c>
      <c r="E176" s="240" t="s">
        <v>247</v>
      </c>
      <c r="F176" s="242" t="e">
        <f>IF(#REF!&gt;=1,IF(#REF!&gt;=1,#REF!),IF(#REF!&gt;=0,"",))</f>
        <v>#REF!</v>
      </c>
      <c r="G176" s="241" t="e">
        <f>保全管理データ!N976</f>
        <v>#REF!</v>
      </c>
      <c r="H176" s="241" t="e">
        <f>IF(#REF!="無","",IF(#REF!="","",IF(#REF!="悪環境における作業",0.2,IF(#REF!="高所又は地下作業",0.1,IF(#REF!="錯綜場所作業",0.3,IF(#REF!="複雑な制約のある作業",0.4,IF(#REF!="単純な制約のある作業",0.2,0)))))))</f>
        <v>#REF!</v>
      </c>
      <c r="I176" s="224" t="e">
        <f t="shared" si="7"/>
        <v>#REF!</v>
      </c>
      <c r="J176" s="242" t="e">
        <f>IF(#REF!&gt;=1,IF(#REF!&gt;=1,#REF!),IF(#REF!&gt;=0,"",))</f>
        <v>#REF!</v>
      </c>
      <c r="K176" s="241" t="e">
        <f>保全管理データ!N1003</f>
        <v>#REF!</v>
      </c>
      <c r="L176" s="241" t="e">
        <f>IF(#REF!="","",IF(#REF!="悪環境における作業",0.2,IF(#REF!="高所又は地下作業",0.1,IF(#REF!="錯綜場所作業",0.3,IF(#REF!="複雑な制約のある作業",0.4,IF(#REF!="単純な制約のある作業",0.2,0))))))</f>
        <v>#REF!</v>
      </c>
      <c r="M176" s="224" t="e">
        <f t="shared" si="8"/>
        <v>#REF!</v>
      </c>
    </row>
    <row r="177" spans="2:13" s="229" customFormat="1" ht="27.75" customHeight="1" x14ac:dyDescent="0.2">
      <c r="B177" s="562" t="s">
        <v>268</v>
      </c>
      <c r="C177" s="563"/>
      <c r="D177" s="239" t="e">
        <f>#REF!</f>
        <v>#REF!</v>
      </c>
      <c r="E177" s="240" t="s">
        <v>246</v>
      </c>
      <c r="F177" s="242" t="e">
        <f>IF(#REF!&gt;=1,IF(#REF!&gt;=1,#REF!),IF(#REF!&gt;=0,"",))</f>
        <v>#REF!</v>
      </c>
      <c r="G177" s="241" t="e">
        <f>保全管理データ!N977</f>
        <v>#REF!</v>
      </c>
      <c r="H177" s="241" t="e">
        <f>IF(#REF!="無","",IF(#REF!="","",IF(#REF!="悪環境における作業",0.2,IF(#REF!="高所又は地下作業",0.1,IF(#REF!="錯綜場所作業",0.3,IF(#REF!="複雑な制約のある作業",0.4,IF(#REF!="単純な制約のある作業",0.2,0)))))))</f>
        <v>#REF!</v>
      </c>
      <c r="I177" s="224" t="e">
        <f t="shared" si="7"/>
        <v>#REF!</v>
      </c>
      <c r="J177" s="242" t="e">
        <f>IF(#REF!&gt;=1,IF(#REF!&gt;=1,#REF!),IF(#REF!&gt;=0,"",))</f>
        <v>#REF!</v>
      </c>
      <c r="K177" s="241" t="e">
        <f>保全管理データ!N1004</f>
        <v>#REF!</v>
      </c>
      <c r="L177" s="241" t="e">
        <f>IF(#REF!="","",IF(#REF!="悪環境における作業",0.2,IF(#REF!="高所又は地下作業",0.1,IF(#REF!="錯綜場所作業",0.3,IF(#REF!="複雑な制約のある作業",0.4,IF(#REF!="単純な制約のある作業",0.2,0))))))</f>
        <v>#REF!</v>
      </c>
      <c r="M177" s="224" t="e">
        <f t="shared" si="8"/>
        <v>#REF!</v>
      </c>
    </row>
    <row r="178" spans="2:13" s="229" customFormat="1" ht="27.75" customHeight="1" thickBot="1" x14ac:dyDescent="0.25">
      <c r="B178" s="564" t="s">
        <v>269</v>
      </c>
      <c r="C178" s="565"/>
      <c r="D178" s="243" t="e">
        <f>#REF!</f>
        <v>#REF!</v>
      </c>
      <c r="E178" s="244" t="s">
        <v>245</v>
      </c>
      <c r="F178" s="246" t="e">
        <f>IF(#REF!&gt;=1,IF(#REF!&gt;=1,#REF!),IF(#REF!&gt;=0,"",))</f>
        <v>#REF!</v>
      </c>
      <c r="G178" s="245" t="e">
        <f>保全管理データ!N978</f>
        <v>#REF!</v>
      </c>
      <c r="H178" s="241" t="e">
        <f>IF(#REF!="無","",IF(#REF!="","",IF(#REF!="悪環境における作業",0.2,IF(#REF!="高所又は地下作業",0.1,IF(#REF!="錯綜場所作業",0.3,IF(#REF!="複雑な制約のある作業",0.4,IF(#REF!="単純な制約のある作業",0.2,0)))))))</f>
        <v>#REF!</v>
      </c>
      <c r="I178" s="224" t="e">
        <f t="shared" si="7"/>
        <v>#REF!</v>
      </c>
      <c r="J178" s="242" t="e">
        <f>IF(#REF!&gt;=1,IF(#REF!&gt;=1,#REF!),IF(#REF!&gt;=0,"",))</f>
        <v>#REF!</v>
      </c>
      <c r="K178" s="241" t="e">
        <f>保全管理データ!N1005</f>
        <v>#REF!</v>
      </c>
      <c r="L178" s="241" t="e">
        <f>IF(#REF!="","",IF(#REF!="悪環境における作業",0.2,IF(#REF!="高所又は地下作業",0.1,IF(#REF!="錯綜場所作業",0.3,IF(#REF!="複雑な制約のある作業",0.4,IF(#REF!="単純な制約のある作業",0.2,0))))))</f>
        <v>#REF!</v>
      </c>
      <c r="M178" s="224" t="e">
        <f t="shared" si="8"/>
        <v>#REF!</v>
      </c>
    </row>
    <row r="179" spans="2:13" s="229" customFormat="1" ht="27.75" customHeight="1" thickBot="1" x14ac:dyDescent="0.25">
      <c r="B179" s="555" t="s">
        <v>190</v>
      </c>
      <c r="C179" s="555"/>
      <c r="D179" s="555"/>
      <c r="E179" s="555"/>
      <c r="F179" s="556" t="e">
        <f>SUM(I155:I178)</f>
        <v>#REF!</v>
      </c>
      <c r="G179" s="557"/>
      <c r="H179" s="557"/>
      <c r="I179" s="558"/>
      <c r="J179" s="556" t="e">
        <f>IF(SUM(J155:J178)=0,"0.00",SUM(M155:M178))</f>
        <v>#REF!</v>
      </c>
      <c r="K179" s="557"/>
      <c r="L179" s="557"/>
      <c r="M179" s="558"/>
    </row>
    <row r="180" spans="2:13" s="229" customFormat="1" ht="27.75" customHeight="1" thickBot="1" x14ac:dyDescent="0.25">
      <c r="B180" s="555" t="s">
        <v>97</v>
      </c>
      <c r="C180" s="555"/>
      <c r="D180" s="555"/>
      <c r="E180" s="555"/>
      <c r="F180" s="559" t="e">
        <f>IF(#REF!="５年以下","0",IF(#REF!="５年～１０年",0.1,IF(#REF!="１０年以上",0.15)))</f>
        <v>#REF!</v>
      </c>
      <c r="G180" s="560"/>
      <c r="H180" s="560"/>
      <c r="I180" s="560"/>
      <c r="J180" s="560"/>
      <c r="K180" s="560"/>
      <c r="L180" s="560"/>
      <c r="M180" s="561"/>
    </row>
    <row r="181" spans="2:13" s="229" customFormat="1" ht="27.75" customHeight="1" thickBot="1" x14ac:dyDescent="0.25">
      <c r="B181" s="556" t="s">
        <v>273</v>
      </c>
      <c r="C181" s="557"/>
      <c r="D181" s="557"/>
      <c r="E181" s="558"/>
      <c r="F181" s="556" t="e">
        <f>F179*(1+F180)</f>
        <v>#REF!</v>
      </c>
      <c r="G181" s="557"/>
      <c r="H181" s="557"/>
      <c r="I181" s="557"/>
      <c r="J181" s="556" t="e">
        <f>J179*(1+F180)</f>
        <v>#REF!</v>
      </c>
      <c r="K181" s="557"/>
      <c r="L181" s="557"/>
      <c r="M181" s="558"/>
    </row>
    <row r="182" spans="2:13" s="229" customFormat="1" ht="24" hidden="1" customHeight="1" thickBot="1" x14ac:dyDescent="0.25">
      <c r="B182" s="555" t="s">
        <v>191</v>
      </c>
      <c r="C182" s="555"/>
      <c r="D182" s="555"/>
      <c r="E182" s="555"/>
      <c r="F182" s="556" t="e">
        <f>#REF!*(#REF!*#REF!+#REF!*#REF!)</f>
        <v>#REF!</v>
      </c>
      <c r="G182" s="557"/>
      <c r="H182" s="558"/>
      <c r="I182" s="555" t="e">
        <f>#REF!</f>
        <v>#REF!</v>
      </c>
      <c r="J182" s="556"/>
      <c r="K182" s="247" t="s">
        <v>230</v>
      </c>
      <c r="L182" s="558" t="e">
        <f>B153</f>
        <v>#REF!</v>
      </c>
      <c r="M182" s="555"/>
    </row>
    <row r="183" spans="2:13" s="229" customFormat="1" ht="45" customHeight="1" thickBot="1" x14ac:dyDescent="0.25">
      <c r="B183" s="228"/>
      <c r="C183" s="228"/>
      <c r="D183" s="228"/>
      <c r="E183" s="228"/>
      <c r="F183" s="228"/>
      <c r="G183" s="228"/>
      <c r="H183" s="228"/>
      <c r="I183" s="228"/>
      <c r="J183" s="228"/>
      <c r="K183" s="228"/>
      <c r="L183" s="228"/>
      <c r="M183" s="228"/>
    </row>
    <row r="184" spans="2:13" s="229" customFormat="1" ht="27.75" customHeight="1" thickBot="1" x14ac:dyDescent="0.25">
      <c r="B184" s="568" t="s">
        <v>128</v>
      </c>
      <c r="C184" s="569"/>
      <c r="D184" s="569"/>
      <c r="E184" s="570"/>
      <c r="F184" s="228"/>
      <c r="G184" s="228"/>
      <c r="H184" s="228"/>
      <c r="I184" s="228"/>
      <c r="J184" s="228"/>
      <c r="K184" s="228"/>
      <c r="L184" s="228"/>
      <c r="M184" s="228"/>
    </row>
    <row r="185" spans="2:13" s="229" customFormat="1" ht="27.75" customHeight="1" x14ac:dyDescent="0.2">
      <c r="B185" s="571" t="e">
        <f>#REF!</f>
        <v>#REF!</v>
      </c>
      <c r="C185" s="572"/>
      <c r="D185" s="573"/>
      <c r="E185" s="574"/>
      <c r="F185" s="578" t="s">
        <v>240</v>
      </c>
      <c r="G185" s="579"/>
      <c r="H185" s="579"/>
      <c r="I185" s="580"/>
      <c r="J185" s="578" t="s">
        <v>239</v>
      </c>
      <c r="K185" s="579"/>
      <c r="L185" s="579"/>
      <c r="M185" s="580"/>
    </row>
    <row r="186" spans="2:13" s="229" customFormat="1" ht="27.75" customHeight="1" thickBot="1" x14ac:dyDescent="0.25">
      <c r="B186" s="575"/>
      <c r="C186" s="576"/>
      <c r="D186" s="576"/>
      <c r="E186" s="577"/>
      <c r="F186" s="233" t="s">
        <v>149</v>
      </c>
      <c r="G186" s="231" t="s">
        <v>151</v>
      </c>
      <c r="H186" s="231" t="s">
        <v>96</v>
      </c>
      <c r="I186" s="232" t="s">
        <v>150</v>
      </c>
      <c r="J186" s="233" t="s">
        <v>149</v>
      </c>
      <c r="K186" s="231" t="s">
        <v>151</v>
      </c>
      <c r="L186" s="231" t="s">
        <v>96</v>
      </c>
      <c r="M186" s="232" t="s">
        <v>150</v>
      </c>
    </row>
    <row r="187" spans="2:13" s="229" customFormat="1" ht="27.75" customHeight="1" thickTop="1" x14ac:dyDescent="0.2">
      <c r="B187" s="566" t="s">
        <v>241</v>
      </c>
      <c r="C187" s="567"/>
      <c r="D187" s="234" t="e">
        <f>#REF!</f>
        <v>#REF!</v>
      </c>
      <c r="E187" s="235" t="s">
        <v>242</v>
      </c>
      <c r="F187" s="242" t="e">
        <f>IF(#REF!&gt;=1,IF(#REF!&gt;=1,#REF!),IF(#REF!&gt;=0,"",))</f>
        <v>#REF!</v>
      </c>
      <c r="G187" s="241" t="e">
        <f>保全管理データ!N675</f>
        <v>#REF!</v>
      </c>
      <c r="H187" s="241" t="e">
        <f>IF(#REF!="無","",IF(#REF!="","",IF(#REF!="悪環境における作業",0.2,IF(#REF!="高所又は地下作業",0.1,IF(#REF!="錯綜場所作業",0.3,IF(#REF!="複雑な制約のある作業",0.4,IF(#REF!="単純な制約のある作業",0.2,0)))))))</f>
        <v>#REF!</v>
      </c>
      <c r="I187" s="224" t="e">
        <f>IF(F187="","",F187*G187*(1+IF(H187="",0,H187)))</f>
        <v>#REF!</v>
      </c>
      <c r="J187" s="242" t="e">
        <f>IF(#REF!&gt;=1,IF(#REF!&gt;=1,#REF!),IF(#REF!&gt;=0,"",))</f>
        <v>#REF!</v>
      </c>
      <c r="K187" s="241" t="e">
        <f>保全管理データ!N702</f>
        <v>#REF!</v>
      </c>
      <c r="L187" s="241" t="e">
        <f>IF(#REF!="","",IF(#REF!="悪環境における作業",0.2,IF(#REF!="高所又は地下作業",0.1,IF(#REF!="錯綜場所作業",0.3,IF(#REF!="複雑な制約のある作業",0.4,IF(#REF!="単純な制約のある作業",0.2,0))))))</f>
        <v>#REF!</v>
      </c>
      <c r="M187" s="224" t="e">
        <f>IF(J187="","",J187*K187*(1+IF(L187="",0,L187)))</f>
        <v>#REF!</v>
      </c>
    </row>
    <row r="188" spans="2:13" s="229" customFormat="1" ht="27.75" customHeight="1" x14ac:dyDescent="0.2">
      <c r="B188" s="562" t="s">
        <v>243</v>
      </c>
      <c r="C188" s="563"/>
      <c r="D188" s="239" t="e">
        <f>#REF!</f>
        <v>#REF!</v>
      </c>
      <c r="E188" s="240" t="s">
        <v>242</v>
      </c>
      <c r="F188" s="242" t="e">
        <f>IF(#REF!&gt;=1,IF(#REF!&gt;=1,#REF!),IF(#REF!&gt;=0,"",))</f>
        <v>#REF!</v>
      </c>
      <c r="G188" s="241" t="e">
        <f>保全管理データ!N676</f>
        <v>#REF!</v>
      </c>
      <c r="H188" s="241" t="e">
        <f>IF(#REF!="無","",IF(#REF!="","",IF(#REF!="悪環境における作業",0.2,IF(#REF!="高所又は地下作業",0.1,IF(#REF!="錯綜場所作業",0.3,IF(#REF!="複雑な制約のある作業",0.4,IF(#REF!="単純な制約のある作業",0.2,0)))))))</f>
        <v>#REF!</v>
      </c>
      <c r="I188" s="224" t="e">
        <f t="shared" ref="I188:I210" si="9">IF(F188="","",F188*G188*(1+IF(H188="",0,H188)))</f>
        <v>#REF!</v>
      </c>
      <c r="J188" s="242" t="e">
        <f>IF(#REF!&gt;=1,IF(#REF!&gt;=1,#REF!),IF(#REF!&gt;=0,"",))</f>
        <v>#REF!</v>
      </c>
      <c r="K188" s="241" t="e">
        <f>保全管理データ!N703</f>
        <v>#REF!</v>
      </c>
      <c r="L188" s="241" t="e">
        <f>IF(#REF!="","",IF(#REF!="悪環境における作業",0.2,IF(#REF!="高所又は地下作業",0.1,IF(#REF!="錯綜場所作業",0.3,IF(#REF!="複雑な制約のある作業",0.4,IF(#REF!="単純な制約のある作業",0.2,0))))))</f>
        <v>#REF!</v>
      </c>
      <c r="M188" s="224" t="e">
        <f t="shared" ref="M188:M210" si="10">IF(J188="","",J188*K188*(1+IF(L188="",0,L188)))</f>
        <v>#REF!</v>
      </c>
    </row>
    <row r="189" spans="2:13" s="229" customFormat="1" ht="27.75" customHeight="1" x14ac:dyDescent="0.2">
      <c r="B189" s="562" t="s">
        <v>249</v>
      </c>
      <c r="C189" s="563"/>
      <c r="D189" s="239" t="e">
        <f>#REF!</f>
        <v>#REF!</v>
      </c>
      <c r="E189" s="240" t="s">
        <v>244</v>
      </c>
      <c r="F189" s="242" t="e">
        <f>IF(#REF!&gt;=1,IF(#REF!&gt;=1,#REF!),IF(#REF!&gt;=0,"",))</f>
        <v>#REF!</v>
      </c>
      <c r="G189" s="241" t="e">
        <f>保全管理データ!N677</f>
        <v>#REF!</v>
      </c>
      <c r="H189" s="241" t="e">
        <f>IF(#REF!="無","",IF(#REF!="","",IF(#REF!="悪環境における作業",0.2,IF(#REF!="高所又は地下作業",0.1,IF(#REF!="錯綜場所作業",0.3,IF(#REF!="複雑な制約のある作業",0.4,IF(#REF!="単純な制約のある作業",0.2,0)))))))</f>
        <v>#REF!</v>
      </c>
      <c r="I189" s="224" t="e">
        <f t="shared" si="9"/>
        <v>#REF!</v>
      </c>
      <c r="J189" s="242" t="e">
        <f>IF(#REF!&gt;=1,IF(#REF!&gt;=1,#REF!),IF(#REF!&gt;=0,"",))</f>
        <v>#REF!</v>
      </c>
      <c r="K189" s="241" t="e">
        <f>保全管理データ!N704</f>
        <v>#REF!</v>
      </c>
      <c r="L189" s="241" t="e">
        <f>IF(#REF!="","",IF(#REF!="悪環境における作業",0.2,IF(#REF!="高所又は地下作業",0.1,IF(#REF!="錯綜場所作業",0.3,IF(#REF!="複雑な制約のある作業",0.4,IF(#REF!="単純な制約のある作業",0.2,0))))))</f>
        <v>#REF!</v>
      </c>
      <c r="M189" s="224" t="e">
        <f t="shared" si="10"/>
        <v>#REF!</v>
      </c>
    </row>
    <row r="190" spans="2:13" s="229" customFormat="1" ht="27.75" customHeight="1" x14ac:dyDescent="0.2">
      <c r="B190" s="562" t="s">
        <v>250</v>
      </c>
      <c r="C190" s="563"/>
      <c r="D190" s="239" t="e">
        <f>#REF!</f>
        <v>#REF!</v>
      </c>
      <c r="E190" s="240" t="s">
        <v>244</v>
      </c>
      <c r="F190" s="242" t="e">
        <f>IF(#REF!&gt;=1,IF(#REF!&gt;=1,#REF!),IF(#REF!&gt;=0,"",))</f>
        <v>#REF!</v>
      </c>
      <c r="G190" s="241" t="e">
        <f>保全管理データ!N678</f>
        <v>#REF!</v>
      </c>
      <c r="H190" s="241" t="e">
        <f>IF(#REF!="無","",IF(#REF!="","",IF(#REF!="悪環境における作業",0.2,IF(#REF!="高所又は地下作業",0.1,IF(#REF!="錯綜場所作業",0.3,IF(#REF!="複雑な制約のある作業",0.4,IF(#REF!="単純な制約のある作業",0.2,0)))))))</f>
        <v>#REF!</v>
      </c>
      <c r="I190" s="224" t="e">
        <f t="shared" si="9"/>
        <v>#REF!</v>
      </c>
      <c r="J190" s="242" t="e">
        <f>IF(#REF!&gt;=1,IF(#REF!&gt;=1,#REF!),IF(#REF!&gt;=0,"",))</f>
        <v>#REF!</v>
      </c>
      <c r="K190" s="241" t="e">
        <f>保全管理データ!N705</f>
        <v>#REF!</v>
      </c>
      <c r="L190" s="241" t="e">
        <f>IF(#REF!="","",IF(#REF!="悪環境における作業",0.2,IF(#REF!="高所又は地下作業",0.1,IF(#REF!="錯綜場所作業",0.3,IF(#REF!="複雑な制約のある作業",0.4,IF(#REF!="単純な制約のある作業",0.2,0))))))</f>
        <v>#REF!</v>
      </c>
      <c r="M190" s="224" t="e">
        <f t="shared" si="10"/>
        <v>#REF!</v>
      </c>
    </row>
    <row r="191" spans="2:13" s="229" customFormat="1" ht="27.75" customHeight="1" x14ac:dyDescent="0.2">
      <c r="B191" s="562" t="s">
        <v>251</v>
      </c>
      <c r="C191" s="563"/>
      <c r="D191" s="239" t="e">
        <f>#REF!</f>
        <v>#REF!</v>
      </c>
      <c r="E191" s="240" t="s">
        <v>242</v>
      </c>
      <c r="F191" s="242" t="e">
        <f>IF(#REF!&gt;=1,IF(#REF!&gt;=1,#REF!),IF(#REF!&gt;=0,"",))</f>
        <v>#REF!</v>
      </c>
      <c r="G191" s="241" t="e">
        <f>保全管理データ!N679</f>
        <v>#REF!</v>
      </c>
      <c r="H191" s="241" t="e">
        <f>IF(#REF!="無","",IF(#REF!="","",IF(#REF!="悪環境における作業",0.2,IF(#REF!="高所又は地下作業",0.1,IF(#REF!="錯綜場所作業",0.3,IF(#REF!="複雑な制約のある作業",0.4,IF(#REF!="単純な制約のある作業",0.2,0)))))))</f>
        <v>#REF!</v>
      </c>
      <c r="I191" s="224" t="e">
        <f t="shared" si="9"/>
        <v>#REF!</v>
      </c>
      <c r="J191" s="242" t="e">
        <f>IF(#REF!&gt;=1,IF(#REF!&gt;=1,#REF!),IF(#REF!&gt;=0,"",))</f>
        <v>#REF!</v>
      </c>
      <c r="K191" s="241" t="e">
        <f>保全管理データ!N706</f>
        <v>#REF!</v>
      </c>
      <c r="L191" s="241" t="e">
        <f>IF(#REF!="","",IF(#REF!="悪環境における作業",0.2,IF(#REF!="高所又は地下作業",0.1,IF(#REF!="錯綜場所作業",0.3,IF(#REF!="複雑な制約のある作業",0.4,IF(#REF!="単純な制約のある作業",0.2,0))))))</f>
        <v>#REF!</v>
      </c>
      <c r="M191" s="224" t="e">
        <f t="shared" si="10"/>
        <v>#REF!</v>
      </c>
    </row>
    <row r="192" spans="2:13" s="229" customFormat="1" ht="27.75" customHeight="1" x14ac:dyDescent="0.2">
      <c r="B192" s="562" t="s">
        <v>252</v>
      </c>
      <c r="C192" s="563"/>
      <c r="D192" s="239" t="e">
        <f>#REF!</f>
        <v>#REF!</v>
      </c>
      <c r="E192" s="240" t="s">
        <v>244</v>
      </c>
      <c r="F192" s="242" t="e">
        <f>IF(#REF!&gt;=1,IF(#REF!&gt;=1,#REF!),IF(#REF!&gt;=0,"",))</f>
        <v>#REF!</v>
      </c>
      <c r="G192" s="241" t="e">
        <f>保全管理データ!N680</f>
        <v>#REF!</v>
      </c>
      <c r="H192" s="241" t="e">
        <f>IF(#REF!="無","",IF(#REF!="","",IF(#REF!="悪環境における作業",0.2,IF(#REF!="高所又は地下作業",0.1,IF(#REF!="錯綜場所作業",0.3,IF(#REF!="複雑な制約のある作業",0.4,IF(#REF!="単純な制約のある作業",0.2,0)))))))</f>
        <v>#REF!</v>
      </c>
      <c r="I192" s="224" t="e">
        <f t="shared" si="9"/>
        <v>#REF!</v>
      </c>
      <c r="J192" s="242" t="e">
        <f>IF(#REF!&gt;=1,IF(#REF!&gt;=1,#REF!),IF(#REF!&gt;=0,"",))</f>
        <v>#REF!</v>
      </c>
      <c r="K192" s="241" t="e">
        <f>保全管理データ!N707</f>
        <v>#REF!</v>
      </c>
      <c r="L192" s="241" t="e">
        <f>IF(#REF!="","",IF(#REF!="悪環境における作業",0.2,IF(#REF!="高所又は地下作業",0.1,IF(#REF!="錯綜場所作業",0.3,IF(#REF!="複雑な制約のある作業",0.4,IF(#REF!="単純な制約のある作業",0.2,0))))))</f>
        <v>#REF!</v>
      </c>
      <c r="M192" s="224" t="e">
        <f t="shared" si="10"/>
        <v>#REF!</v>
      </c>
    </row>
    <row r="193" spans="2:13" s="229" customFormat="1" ht="27.75" customHeight="1" x14ac:dyDescent="0.2">
      <c r="B193" s="562" t="s">
        <v>253</v>
      </c>
      <c r="C193" s="563"/>
      <c r="D193" s="239" t="e">
        <f>#REF!</f>
        <v>#REF!</v>
      </c>
      <c r="E193" s="240" t="s">
        <v>242</v>
      </c>
      <c r="F193" s="242" t="e">
        <f>IF(#REF!&gt;=1,IF(#REF!&gt;=1,#REF!),IF(#REF!&gt;=0,"",))</f>
        <v>#REF!</v>
      </c>
      <c r="G193" s="241" t="e">
        <f>保全管理データ!N681</f>
        <v>#REF!</v>
      </c>
      <c r="H193" s="241" t="e">
        <f>IF(#REF!="無","",IF(#REF!="","",IF(#REF!="悪環境における作業",0.2,IF(#REF!="高所又は地下作業",0.1,IF(#REF!="錯綜場所作業",0.3,IF(#REF!="複雑な制約のある作業",0.4,IF(#REF!="単純な制約のある作業",0.2,0)))))))</f>
        <v>#REF!</v>
      </c>
      <c r="I193" s="224" t="e">
        <f t="shared" si="9"/>
        <v>#REF!</v>
      </c>
      <c r="J193" s="242" t="e">
        <f>IF(#REF!&gt;=1,IF(#REF!&gt;=1,#REF!),IF(#REF!&gt;=0,"",))</f>
        <v>#REF!</v>
      </c>
      <c r="K193" s="241" t="e">
        <f>保全管理データ!N708</f>
        <v>#REF!</v>
      </c>
      <c r="L193" s="241" t="e">
        <f>IF(#REF!="","",IF(#REF!="悪環境における作業",0.2,IF(#REF!="高所又は地下作業",0.1,IF(#REF!="錯綜場所作業",0.3,IF(#REF!="複雑な制約のある作業",0.4,IF(#REF!="単純な制約のある作業",0.2,0))))))</f>
        <v>#REF!</v>
      </c>
      <c r="M193" s="224" t="e">
        <f t="shared" si="10"/>
        <v>#REF!</v>
      </c>
    </row>
    <row r="194" spans="2:13" s="229" customFormat="1" ht="27.75" customHeight="1" x14ac:dyDescent="0.2">
      <c r="B194" s="562" t="s">
        <v>254</v>
      </c>
      <c r="C194" s="563"/>
      <c r="D194" s="239" t="e">
        <f>#REF!</f>
        <v>#REF!</v>
      </c>
      <c r="E194" s="240" t="s">
        <v>242</v>
      </c>
      <c r="F194" s="242" t="e">
        <f>IF(#REF!&gt;=1,IF(#REF!&gt;=1,#REF!),IF(#REF!&gt;=0,"",))</f>
        <v>#REF!</v>
      </c>
      <c r="G194" s="241" t="e">
        <f>保全管理データ!N682</f>
        <v>#REF!</v>
      </c>
      <c r="H194" s="241" t="e">
        <f>IF(#REF!="無","",IF(#REF!="","",IF(#REF!="悪環境における作業",0.2,IF(#REF!="高所又は地下作業",0.1,IF(#REF!="錯綜場所作業",0.3,IF(#REF!="複雑な制約のある作業",0.4,IF(#REF!="単純な制約のある作業",0.2,0)))))))</f>
        <v>#REF!</v>
      </c>
      <c r="I194" s="224" t="e">
        <f t="shared" si="9"/>
        <v>#REF!</v>
      </c>
      <c r="J194" s="242" t="e">
        <f>IF(#REF!&gt;=1,IF(#REF!&gt;=1,#REF!),IF(#REF!&gt;=0,"",))</f>
        <v>#REF!</v>
      </c>
      <c r="K194" s="241" t="e">
        <f>保全管理データ!N709</f>
        <v>#REF!</v>
      </c>
      <c r="L194" s="241" t="e">
        <f>IF(#REF!="","",IF(#REF!="悪環境における作業",0.2,IF(#REF!="高所又は地下作業",0.1,IF(#REF!="錯綜場所作業",0.3,IF(#REF!="複雑な制約のある作業",0.4,IF(#REF!="単純な制約のある作業",0.2,0))))))</f>
        <v>#REF!</v>
      </c>
      <c r="M194" s="224" t="e">
        <f t="shared" si="10"/>
        <v>#REF!</v>
      </c>
    </row>
    <row r="195" spans="2:13" s="229" customFormat="1" ht="27.75" customHeight="1" x14ac:dyDescent="0.2">
      <c r="B195" s="562" t="s">
        <v>255</v>
      </c>
      <c r="C195" s="563"/>
      <c r="D195" s="239" t="e">
        <f>#REF!</f>
        <v>#REF!</v>
      </c>
      <c r="E195" s="240" t="s">
        <v>245</v>
      </c>
      <c r="F195" s="242" t="e">
        <f>IF(#REF!&gt;=1,IF(#REF!&gt;=1,#REF!),IF(#REF!&gt;=0,"",))</f>
        <v>#REF!</v>
      </c>
      <c r="G195" s="241" t="e">
        <f>保全管理データ!N683</f>
        <v>#REF!</v>
      </c>
      <c r="H195" s="241" t="e">
        <f>IF(#REF!="無","",IF(#REF!="","",IF(#REF!="悪環境における作業",0.2,IF(#REF!="高所又は地下作業",0.1,IF(#REF!="錯綜場所作業",0.3,IF(#REF!="複雑な制約のある作業",0.4,IF(#REF!="単純な制約のある作業",0.2,0)))))))</f>
        <v>#REF!</v>
      </c>
      <c r="I195" s="224" t="e">
        <f t="shared" si="9"/>
        <v>#REF!</v>
      </c>
      <c r="J195" s="242" t="e">
        <f>IF(#REF!&gt;=1,IF(#REF!&gt;=1,#REF!),IF(#REF!&gt;=0,"",))</f>
        <v>#REF!</v>
      </c>
      <c r="K195" s="241" t="e">
        <f>保全管理データ!N710</f>
        <v>#REF!</v>
      </c>
      <c r="L195" s="241" t="e">
        <f>IF(#REF!="","",IF(#REF!="悪環境における作業",0.2,IF(#REF!="高所又は地下作業",0.1,IF(#REF!="錯綜場所作業",0.3,IF(#REF!="複雑な制約のある作業",0.4,IF(#REF!="単純な制約のある作業",0.2,0))))))</f>
        <v>#REF!</v>
      </c>
      <c r="M195" s="224" t="e">
        <f t="shared" si="10"/>
        <v>#REF!</v>
      </c>
    </row>
    <row r="196" spans="2:13" s="229" customFormat="1" ht="27.75" customHeight="1" x14ac:dyDescent="0.2">
      <c r="B196" s="562" t="s">
        <v>256</v>
      </c>
      <c r="C196" s="563"/>
      <c r="D196" s="239" t="e">
        <f>#REF!</f>
        <v>#REF!</v>
      </c>
      <c r="E196" s="240" t="s">
        <v>242</v>
      </c>
      <c r="F196" s="242" t="e">
        <f>IF(#REF!&gt;=1,IF(#REF!&gt;=1,#REF!),IF(#REF!&gt;=0,"",))</f>
        <v>#REF!</v>
      </c>
      <c r="G196" s="241" t="e">
        <f>保全管理データ!N684</f>
        <v>#REF!</v>
      </c>
      <c r="H196" s="241" t="e">
        <f>IF(#REF!="無","",IF(#REF!="","",IF(#REF!="悪環境における作業",0.2,IF(#REF!="高所又は地下作業",0.1,IF(#REF!="錯綜場所作業",0.3,IF(#REF!="複雑な制約のある作業",0.4,IF(#REF!="単純な制約のある作業",0.2,0)))))))</f>
        <v>#REF!</v>
      </c>
      <c r="I196" s="224" t="e">
        <f t="shared" si="9"/>
        <v>#REF!</v>
      </c>
      <c r="J196" s="242" t="e">
        <f>IF(#REF!&gt;=1,IF(#REF!&gt;=1,#REF!),IF(#REF!&gt;=0,"",))</f>
        <v>#REF!</v>
      </c>
      <c r="K196" s="241" t="e">
        <f>保全管理データ!N711</f>
        <v>#REF!</v>
      </c>
      <c r="L196" s="241" t="e">
        <f>IF(#REF!="","",IF(#REF!="悪環境における作業",0.2,IF(#REF!="高所又は地下作業",0.1,IF(#REF!="錯綜場所作業",0.3,IF(#REF!="複雑な制約のある作業",0.4,IF(#REF!="単純な制約のある作業",0.2,0))))))</f>
        <v>#REF!</v>
      </c>
      <c r="M196" s="224" t="e">
        <f t="shared" si="10"/>
        <v>#REF!</v>
      </c>
    </row>
    <row r="197" spans="2:13" s="229" customFormat="1" ht="27.75" customHeight="1" x14ac:dyDescent="0.2">
      <c r="B197" s="562" t="s">
        <v>257</v>
      </c>
      <c r="C197" s="563"/>
      <c r="D197" s="239" t="e">
        <f>#REF!</f>
        <v>#REF!</v>
      </c>
      <c r="E197" s="240" t="s">
        <v>245</v>
      </c>
      <c r="F197" s="242" t="e">
        <f>IF(#REF!&gt;=1,IF(#REF!&gt;=1,#REF!),IF(#REF!&gt;=0,"",))</f>
        <v>#REF!</v>
      </c>
      <c r="G197" s="241" t="e">
        <f>保全管理データ!N685</f>
        <v>#REF!</v>
      </c>
      <c r="H197" s="241" t="e">
        <f>IF(#REF!="無","",IF(#REF!="","",IF(#REF!="悪環境における作業",0.2,IF(#REF!="高所又は地下作業",0.1,IF(#REF!="錯綜場所作業",0.3,IF(#REF!="複雑な制約のある作業",0.4,IF(#REF!="単純な制約のある作業",0.2,0)))))))</f>
        <v>#REF!</v>
      </c>
      <c r="I197" s="224" t="e">
        <f t="shared" si="9"/>
        <v>#REF!</v>
      </c>
      <c r="J197" s="242" t="e">
        <f>IF(#REF!&gt;=1,IF(#REF!&gt;=1,#REF!),IF(#REF!&gt;=0,"",))</f>
        <v>#REF!</v>
      </c>
      <c r="K197" s="241" t="e">
        <f>保全管理データ!N712</f>
        <v>#REF!</v>
      </c>
      <c r="L197" s="241" t="e">
        <f>IF(#REF!="","",IF(#REF!="悪環境における作業",0.2,IF(#REF!="高所又は地下作業",0.1,IF(#REF!="錯綜場所作業",0.3,IF(#REF!="複雑な制約のある作業",0.4,IF(#REF!="単純な制約のある作業",0.2,0))))))</f>
        <v>#REF!</v>
      </c>
      <c r="M197" s="224" t="e">
        <f t="shared" si="10"/>
        <v>#REF!</v>
      </c>
    </row>
    <row r="198" spans="2:13" s="229" customFormat="1" ht="27.75" customHeight="1" x14ac:dyDescent="0.2">
      <c r="B198" s="562" t="s">
        <v>258</v>
      </c>
      <c r="C198" s="563"/>
      <c r="D198" s="239" t="e">
        <f>#REF!</f>
        <v>#REF!</v>
      </c>
      <c r="E198" s="240" t="s">
        <v>245</v>
      </c>
      <c r="F198" s="242" t="e">
        <f>IF(#REF!&gt;=1,IF(#REF!&gt;=1,#REF!),IF(#REF!&gt;=0,"",))</f>
        <v>#REF!</v>
      </c>
      <c r="G198" s="241" t="e">
        <f>保全管理データ!N686</f>
        <v>#REF!</v>
      </c>
      <c r="H198" s="241" t="e">
        <f>IF(#REF!="無","",IF(#REF!="","",IF(#REF!="悪環境における作業",0.2,IF(#REF!="高所又は地下作業",0.1,IF(#REF!="錯綜場所作業",0.3,IF(#REF!="複雑な制約のある作業",0.4,IF(#REF!="単純な制約のある作業",0.2,0)))))))</f>
        <v>#REF!</v>
      </c>
      <c r="I198" s="224" t="e">
        <f t="shared" si="9"/>
        <v>#REF!</v>
      </c>
      <c r="J198" s="242" t="e">
        <f>IF(#REF!&gt;=1,IF(#REF!&gt;=1,#REF!),IF(#REF!&gt;=0,"",))</f>
        <v>#REF!</v>
      </c>
      <c r="K198" s="241" t="e">
        <f>保全管理データ!N713</f>
        <v>#REF!</v>
      </c>
      <c r="L198" s="241" t="e">
        <f>IF(#REF!="","",IF(#REF!="悪環境における作業",0.2,IF(#REF!="高所又は地下作業",0.1,IF(#REF!="錯綜場所作業",0.3,IF(#REF!="複雑な制約のある作業",0.4,IF(#REF!="単純な制約のある作業",0.2,0))))))</f>
        <v>#REF!</v>
      </c>
      <c r="M198" s="224" t="e">
        <f t="shared" si="10"/>
        <v>#REF!</v>
      </c>
    </row>
    <row r="199" spans="2:13" s="229" customFormat="1" ht="27.75" customHeight="1" x14ac:dyDescent="0.2">
      <c r="B199" s="562" t="s">
        <v>259</v>
      </c>
      <c r="C199" s="563"/>
      <c r="D199" s="239" t="e">
        <f>#REF!</f>
        <v>#REF!</v>
      </c>
      <c r="E199" s="240" t="s">
        <v>245</v>
      </c>
      <c r="F199" s="242" t="e">
        <f>IF(#REF!&gt;=1,IF(#REF!&gt;=1,#REF!),IF(#REF!&gt;=0,"",))</f>
        <v>#REF!</v>
      </c>
      <c r="G199" s="241" t="e">
        <f>保全管理データ!N687</f>
        <v>#REF!</v>
      </c>
      <c r="H199" s="241" t="e">
        <f>IF(#REF!="無","",IF(#REF!="","",IF(#REF!="悪環境における作業",0.2,IF(#REF!="高所又は地下作業",0.1,IF(#REF!="錯綜場所作業",0.3,IF(#REF!="複雑な制約のある作業",0.4,IF(#REF!="単純な制約のある作業",0.2,0)))))))</f>
        <v>#REF!</v>
      </c>
      <c r="I199" s="224" t="e">
        <f t="shared" si="9"/>
        <v>#REF!</v>
      </c>
      <c r="J199" s="242" t="e">
        <f>IF(#REF!&gt;=1,IF(#REF!&gt;=1,#REF!),IF(#REF!&gt;=0,"",))</f>
        <v>#REF!</v>
      </c>
      <c r="K199" s="241" t="e">
        <f>保全管理データ!N714</f>
        <v>#REF!</v>
      </c>
      <c r="L199" s="241" t="e">
        <f>IF(#REF!="","",IF(#REF!="悪環境における作業",0.2,IF(#REF!="高所又は地下作業",0.1,IF(#REF!="錯綜場所作業",0.3,IF(#REF!="複雑な制約のある作業",0.4,IF(#REF!="単純な制約のある作業",0.2,0))))))</f>
        <v>#REF!</v>
      </c>
      <c r="M199" s="224" t="e">
        <f t="shared" si="10"/>
        <v>#REF!</v>
      </c>
    </row>
    <row r="200" spans="2:13" s="229" customFormat="1" ht="27.75" customHeight="1" x14ac:dyDescent="0.2">
      <c r="B200" s="562" t="s">
        <v>260</v>
      </c>
      <c r="C200" s="563"/>
      <c r="D200" s="239" t="e">
        <f>#REF!</f>
        <v>#REF!</v>
      </c>
      <c r="E200" s="240" t="s">
        <v>248</v>
      </c>
      <c r="F200" s="242" t="e">
        <f>IF(#REF!&gt;=1,IF(#REF!&gt;=1,#REF!),IF(#REF!&gt;=0,"",))</f>
        <v>#REF!</v>
      </c>
      <c r="G200" s="241" t="e">
        <f>保全管理データ!N688</f>
        <v>#REF!</v>
      </c>
      <c r="H200" s="241" t="e">
        <f>IF(#REF!="無","",IF(#REF!="","",IF(#REF!="悪環境における作業",0.2,IF(#REF!="高所又は地下作業",0.1,IF(#REF!="錯綜場所作業",0.3,IF(#REF!="複雑な制約のある作業",0.4,IF(#REF!="単純な制約のある作業",0.2,0)))))))</f>
        <v>#REF!</v>
      </c>
      <c r="I200" s="224" t="e">
        <f t="shared" si="9"/>
        <v>#REF!</v>
      </c>
      <c r="J200" s="242" t="e">
        <f>IF(#REF!&gt;=1,IF(#REF!&gt;=1,#REF!),IF(#REF!&gt;=0,"",))</f>
        <v>#REF!</v>
      </c>
      <c r="K200" s="241" t="e">
        <f>保全管理データ!N715</f>
        <v>#REF!</v>
      </c>
      <c r="L200" s="241" t="e">
        <f>IF(#REF!="","",IF(#REF!="悪環境における作業",0.2,IF(#REF!="高所又は地下作業",0.1,IF(#REF!="錯綜場所作業",0.3,IF(#REF!="複雑な制約のある作業",0.4,IF(#REF!="単純な制約のある作業",0.2,0))))))</f>
        <v>#REF!</v>
      </c>
      <c r="M200" s="224" t="e">
        <f t="shared" si="10"/>
        <v>#REF!</v>
      </c>
    </row>
    <row r="201" spans="2:13" s="229" customFormat="1" ht="27.75" customHeight="1" x14ac:dyDescent="0.2">
      <c r="B201" s="562" t="s">
        <v>261</v>
      </c>
      <c r="C201" s="563"/>
      <c r="D201" s="239" t="e">
        <f>#REF!</f>
        <v>#REF!</v>
      </c>
      <c r="E201" s="240" t="s">
        <v>247</v>
      </c>
      <c r="F201" s="242" t="e">
        <f>IF(#REF!&gt;=1,IF(#REF!&gt;=1,#REF!),IF(#REF!&gt;=0,"",))</f>
        <v>#REF!</v>
      </c>
      <c r="G201" s="241" t="e">
        <f>保全管理データ!N689</f>
        <v>#REF!</v>
      </c>
      <c r="H201" s="241" t="e">
        <f>IF(#REF!="無","",IF(#REF!="","",IF(#REF!="悪環境における作業",0.2,IF(#REF!="高所又は地下作業",0.1,IF(#REF!="錯綜場所作業",0.3,IF(#REF!="複雑な制約のある作業",0.4,IF(#REF!="単純な制約のある作業",0.2,0)))))))</f>
        <v>#REF!</v>
      </c>
      <c r="I201" s="224" t="e">
        <f t="shared" si="9"/>
        <v>#REF!</v>
      </c>
      <c r="J201" s="242" t="e">
        <f>IF(#REF!&gt;=1,IF(#REF!&gt;=1,#REF!),IF(#REF!&gt;=0,"",))</f>
        <v>#REF!</v>
      </c>
      <c r="K201" s="241" t="e">
        <f>保全管理データ!N716</f>
        <v>#REF!</v>
      </c>
      <c r="L201" s="241" t="e">
        <f>IF(#REF!="","",IF(#REF!="悪環境における作業",0.2,IF(#REF!="高所又は地下作業",0.1,IF(#REF!="錯綜場所作業",0.3,IF(#REF!="複雑な制約のある作業",0.4,IF(#REF!="単純な制約のある作業",0.2,0))))))</f>
        <v>#REF!</v>
      </c>
      <c r="M201" s="224" t="e">
        <f t="shared" si="10"/>
        <v>#REF!</v>
      </c>
    </row>
    <row r="202" spans="2:13" s="229" customFormat="1" ht="27.75" customHeight="1" x14ac:dyDescent="0.2">
      <c r="B202" s="562" t="s">
        <v>262</v>
      </c>
      <c r="C202" s="563"/>
      <c r="D202" s="239" t="e">
        <f>#REF!</f>
        <v>#REF!</v>
      </c>
      <c r="E202" s="240" t="s">
        <v>245</v>
      </c>
      <c r="F202" s="242" t="e">
        <f>IF(#REF!&gt;=1,IF(#REF!&gt;=1,#REF!),IF(#REF!&gt;=0,"",))</f>
        <v>#REF!</v>
      </c>
      <c r="G202" s="241" t="e">
        <f>保全管理データ!N690</f>
        <v>#REF!</v>
      </c>
      <c r="H202" s="241" t="e">
        <f>IF(#REF!="無","",IF(#REF!="","",IF(#REF!="悪環境における作業",0.2,IF(#REF!="高所又は地下作業",0.1,IF(#REF!="錯綜場所作業",0.3,IF(#REF!="複雑な制約のある作業",0.4,IF(#REF!="単純な制約のある作業",0.2,0)))))))</f>
        <v>#REF!</v>
      </c>
      <c r="I202" s="224" t="e">
        <f t="shared" si="9"/>
        <v>#REF!</v>
      </c>
      <c r="J202" s="242" t="e">
        <f>IF(#REF!&gt;=1,IF(#REF!&gt;=1,#REF!),IF(#REF!&gt;=0,"",))</f>
        <v>#REF!</v>
      </c>
      <c r="K202" s="241" t="e">
        <f>保全管理データ!N717</f>
        <v>#REF!</v>
      </c>
      <c r="L202" s="241" t="e">
        <f>IF(#REF!="","",IF(#REF!="悪環境における作業",0.2,IF(#REF!="高所又は地下作業",0.1,IF(#REF!="錯綜場所作業",0.3,IF(#REF!="複雑な制約のある作業",0.4,IF(#REF!="単純な制約のある作業",0.2,0))))))</f>
        <v>#REF!</v>
      </c>
      <c r="M202" s="224" t="e">
        <f t="shared" si="10"/>
        <v>#REF!</v>
      </c>
    </row>
    <row r="203" spans="2:13" s="229" customFormat="1" ht="27.75" customHeight="1" x14ac:dyDescent="0.2">
      <c r="B203" s="562" t="s">
        <v>263</v>
      </c>
      <c r="C203" s="563"/>
      <c r="D203" s="239" t="e">
        <f>#REF!</f>
        <v>#REF!</v>
      </c>
      <c r="E203" s="240" t="s">
        <v>245</v>
      </c>
      <c r="F203" s="242" t="e">
        <f>IF(#REF!&gt;=1,IF(#REF!&gt;=1,#REF!),IF(#REF!&gt;=0,"",))</f>
        <v>#REF!</v>
      </c>
      <c r="G203" s="241" t="e">
        <f>保全管理データ!N691</f>
        <v>#REF!</v>
      </c>
      <c r="H203" s="241" t="e">
        <f>IF(#REF!="無","",IF(#REF!="","",IF(#REF!="悪環境における作業",0.2,IF(#REF!="高所又は地下作業",0.1,IF(#REF!="錯綜場所作業",0.3,IF(#REF!="複雑な制約のある作業",0.4,IF(#REF!="単純な制約のある作業",0.2,0)))))))</f>
        <v>#REF!</v>
      </c>
      <c r="I203" s="224" t="e">
        <f t="shared" si="9"/>
        <v>#REF!</v>
      </c>
      <c r="J203" s="242" t="e">
        <f>IF(#REF!&gt;=1,IF(#REF!&gt;=1,#REF!),IF(#REF!&gt;=0,"",))</f>
        <v>#REF!</v>
      </c>
      <c r="K203" s="241" t="e">
        <f>保全管理データ!N718</f>
        <v>#REF!</v>
      </c>
      <c r="L203" s="241" t="e">
        <f>IF(#REF!="","",IF(#REF!="悪環境における作業",0.2,IF(#REF!="高所又は地下作業",0.1,IF(#REF!="錯綜場所作業",0.3,IF(#REF!="複雑な制約のある作業",0.4,IF(#REF!="単純な制約のある作業",0.2,0))))))</f>
        <v>#REF!</v>
      </c>
      <c r="M203" s="224" t="e">
        <f t="shared" si="10"/>
        <v>#REF!</v>
      </c>
    </row>
    <row r="204" spans="2:13" s="229" customFormat="1" ht="27.75" customHeight="1" x14ac:dyDescent="0.2">
      <c r="B204" s="562" t="s">
        <v>264</v>
      </c>
      <c r="C204" s="563"/>
      <c r="D204" s="239" t="e">
        <f>#REF!</f>
        <v>#REF!</v>
      </c>
      <c r="E204" s="240" t="s">
        <v>245</v>
      </c>
      <c r="F204" s="242" t="e">
        <f>IF(#REF!&gt;=1,IF(#REF!&gt;=1,#REF!),IF(#REF!&gt;=0,"",))</f>
        <v>#REF!</v>
      </c>
      <c r="G204" s="241" t="e">
        <f>保全管理データ!N692</f>
        <v>#REF!</v>
      </c>
      <c r="H204" s="241" t="e">
        <f>IF(#REF!="無","",IF(#REF!="","",IF(#REF!="悪環境における作業",0.2,IF(#REF!="高所又は地下作業",0.1,IF(#REF!="錯綜場所作業",0.3,IF(#REF!="複雑な制約のある作業",0.4,IF(#REF!="単純な制約のある作業",0.2,0)))))))</f>
        <v>#REF!</v>
      </c>
      <c r="I204" s="224" t="e">
        <f t="shared" si="9"/>
        <v>#REF!</v>
      </c>
      <c r="J204" s="242" t="e">
        <f>IF(#REF!&gt;=1,IF(#REF!&gt;=1,#REF!),IF(#REF!&gt;=0,"",))</f>
        <v>#REF!</v>
      </c>
      <c r="K204" s="241" t="e">
        <f>保全管理データ!N719</f>
        <v>#REF!</v>
      </c>
      <c r="L204" s="241" t="e">
        <f>IF(#REF!="","",IF(#REF!="悪環境における作業",0.2,IF(#REF!="高所又は地下作業",0.1,IF(#REF!="錯綜場所作業",0.3,IF(#REF!="複雑な制約のある作業",0.4,IF(#REF!="単純な制約のある作業",0.2,0))))))</f>
        <v>#REF!</v>
      </c>
      <c r="M204" s="224" t="e">
        <f t="shared" si="10"/>
        <v>#REF!</v>
      </c>
    </row>
    <row r="205" spans="2:13" s="229" customFormat="1" ht="27.75" customHeight="1" x14ac:dyDescent="0.2">
      <c r="B205" s="562" t="s">
        <v>265</v>
      </c>
      <c r="C205" s="563"/>
      <c r="D205" s="239" t="e">
        <f>#REF!</f>
        <v>#REF!</v>
      </c>
      <c r="E205" s="240" t="s">
        <v>245</v>
      </c>
      <c r="F205" s="242" t="e">
        <f>IF(#REF!&gt;=1,IF(#REF!&gt;=1,#REF!),IF(#REF!&gt;=0,"",))</f>
        <v>#REF!</v>
      </c>
      <c r="G205" s="241" t="e">
        <f>保全管理データ!N693</f>
        <v>#REF!</v>
      </c>
      <c r="H205" s="241" t="e">
        <f>IF(#REF!="無","",IF(#REF!="","",IF(#REF!="悪環境における作業",0.2,IF(#REF!="高所又は地下作業",0.1,IF(#REF!="錯綜場所作業",0.3,IF(#REF!="複雑な制約のある作業",0.4,IF(#REF!="単純な制約のある作業",0.2,0)))))))</f>
        <v>#REF!</v>
      </c>
      <c r="I205" s="224" t="e">
        <f t="shared" si="9"/>
        <v>#REF!</v>
      </c>
      <c r="J205" s="242" t="e">
        <f>IF(#REF!&gt;=1,IF(#REF!&gt;=1,#REF!),IF(#REF!&gt;=0,"",))</f>
        <v>#REF!</v>
      </c>
      <c r="K205" s="241" t="e">
        <f>保全管理データ!N720</f>
        <v>#REF!</v>
      </c>
      <c r="L205" s="241" t="e">
        <f>IF(#REF!="","",IF(#REF!="悪環境における作業",0.2,IF(#REF!="高所又は地下作業",0.1,IF(#REF!="錯綜場所作業",0.3,IF(#REF!="複雑な制約のある作業",0.4,IF(#REF!="単純な制約のある作業",0.2,0))))))</f>
        <v>#REF!</v>
      </c>
      <c r="M205" s="224" t="e">
        <f t="shared" si="10"/>
        <v>#REF!</v>
      </c>
    </row>
    <row r="206" spans="2:13" s="229" customFormat="1" ht="27.75" customHeight="1" x14ac:dyDescent="0.2">
      <c r="B206" s="562" t="s">
        <v>266</v>
      </c>
      <c r="C206" s="563"/>
      <c r="D206" s="239" t="e">
        <f>#REF!</f>
        <v>#REF!</v>
      </c>
      <c r="E206" s="240" t="s">
        <v>245</v>
      </c>
      <c r="F206" s="242" t="e">
        <f>IF(#REF!&gt;=1,IF(#REF!&gt;=1,#REF!),IF(#REF!&gt;=0,"",))</f>
        <v>#REF!</v>
      </c>
      <c r="G206" s="241" t="e">
        <f>保全管理データ!N694</f>
        <v>#REF!</v>
      </c>
      <c r="H206" s="241" t="e">
        <f>IF(#REF!="無","",IF(#REF!="","",IF(#REF!="悪環境における作業",0.2,IF(#REF!="高所又は地下作業",0.1,IF(#REF!="錯綜場所作業",0.3,IF(#REF!="複雑な制約のある作業",0.4,IF(#REF!="単純な制約のある作業",0.2,0)))))))</f>
        <v>#REF!</v>
      </c>
      <c r="I206" s="224" t="e">
        <f t="shared" si="9"/>
        <v>#REF!</v>
      </c>
      <c r="J206" s="242" t="e">
        <f>IF(#REF!&gt;=1,IF(#REF!&gt;=1,#REF!),IF(#REF!&gt;=0,"",))</f>
        <v>#REF!</v>
      </c>
      <c r="K206" s="241" t="e">
        <f>保全管理データ!N721</f>
        <v>#REF!</v>
      </c>
      <c r="L206" s="241" t="e">
        <f>IF(#REF!="","",IF(#REF!="悪環境における作業",0.2,IF(#REF!="高所又は地下作業",0.1,IF(#REF!="錯綜場所作業",0.3,IF(#REF!="複雑な制約のある作業",0.4,IF(#REF!="単純な制約のある作業",0.2,0))))))</f>
        <v>#REF!</v>
      </c>
      <c r="M206" s="224" t="e">
        <f t="shared" si="10"/>
        <v>#REF!</v>
      </c>
    </row>
    <row r="207" spans="2:13" s="229" customFormat="1" ht="27.75" customHeight="1" x14ac:dyDescent="0.2">
      <c r="B207" s="562" t="s">
        <v>81</v>
      </c>
      <c r="C207" s="563"/>
      <c r="D207" s="239" t="e">
        <f>#REF!</f>
        <v>#REF!</v>
      </c>
      <c r="E207" s="240" t="s">
        <v>245</v>
      </c>
      <c r="F207" s="242" t="e">
        <f>IF(#REF!&gt;=1,IF(#REF!&gt;=1,#REF!),IF(#REF!&gt;=0,"",))</f>
        <v>#REF!</v>
      </c>
      <c r="G207" s="241" t="e">
        <f>保全管理データ!N695</f>
        <v>#REF!</v>
      </c>
      <c r="H207" s="241" t="e">
        <f>IF(#REF!="無","",IF(#REF!="","",IF(#REF!="悪環境における作業",0.2,IF(#REF!="高所又は地下作業",0.1,IF(#REF!="錯綜場所作業",0.3,IF(#REF!="複雑な制約のある作業",0.4,IF(#REF!="単純な制約のある作業",0.2,0)))))))</f>
        <v>#REF!</v>
      </c>
      <c r="I207" s="224" t="e">
        <f t="shared" si="9"/>
        <v>#REF!</v>
      </c>
      <c r="J207" s="242" t="e">
        <f>IF(#REF!&gt;=1,IF(#REF!&gt;=1,#REF!),IF(#REF!&gt;=0,"",))</f>
        <v>#REF!</v>
      </c>
      <c r="K207" s="241" t="e">
        <f>保全管理データ!N722</f>
        <v>#REF!</v>
      </c>
      <c r="L207" s="241" t="e">
        <f>IF(#REF!="","",IF(#REF!="悪環境における作業",0.2,IF(#REF!="高所又は地下作業",0.1,IF(#REF!="錯綜場所作業",0.3,IF(#REF!="複雑な制約のある作業",0.4,IF(#REF!="単純な制約のある作業",0.2,0))))))</f>
        <v>#REF!</v>
      </c>
      <c r="M207" s="224" t="e">
        <f t="shared" si="10"/>
        <v>#REF!</v>
      </c>
    </row>
    <row r="208" spans="2:13" s="229" customFormat="1" ht="27.75" customHeight="1" x14ac:dyDescent="0.2">
      <c r="B208" s="562" t="s">
        <v>267</v>
      </c>
      <c r="C208" s="563"/>
      <c r="D208" s="239" t="e">
        <f>#REF!</f>
        <v>#REF!</v>
      </c>
      <c r="E208" s="240" t="s">
        <v>247</v>
      </c>
      <c r="F208" s="242" t="e">
        <f>IF(#REF!&gt;=1,IF(#REF!&gt;=1,#REF!),IF(#REF!&gt;=0,"",))</f>
        <v>#REF!</v>
      </c>
      <c r="G208" s="241" t="e">
        <f>保全管理データ!N696</f>
        <v>#REF!</v>
      </c>
      <c r="H208" s="241" t="e">
        <f>IF(#REF!="無","",IF(#REF!="","",IF(#REF!="悪環境における作業",0.2,IF(#REF!="高所又は地下作業",0.1,IF(#REF!="錯綜場所作業",0.3,IF(#REF!="複雑な制約のある作業",0.4,IF(#REF!="単純な制約のある作業",0.2,0)))))))</f>
        <v>#REF!</v>
      </c>
      <c r="I208" s="224" t="e">
        <f t="shared" si="9"/>
        <v>#REF!</v>
      </c>
      <c r="J208" s="242" t="e">
        <f>IF(#REF!&gt;=1,IF(#REF!&gt;=1,#REF!),IF(#REF!&gt;=0,"",))</f>
        <v>#REF!</v>
      </c>
      <c r="K208" s="241" t="e">
        <f>保全管理データ!N723</f>
        <v>#REF!</v>
      </c>
      <c r="L208" s="241" t="e">
        <f>IF(#REF!="","",IF(#REF!="悪環境における作業",0.2,IF(#REF!="高所又は地下作業",0.1,IF(#REF!="錯綜場所作業",0.3,IF(#REF!="複雑な制約のある作業",0.4,IF(#REF!="単純な制約のある作業",0.2,0))))))</f>
        <v>#REF!</v>
      </c>
      <c r="M208" s="224" t="e">
        <f t="shared" si="10"/>
        <v>#REF!</v>
      </c>
    </row>
    <row r="209" spans="2:13" s="229" customFormat="1" ht="27.75" customHeight="1" x14ac:dyDescent="0.2">
      <c r="B209" s="562" t="s">
        <v>268</v>
      </c>
      <c r="C209" s="563"/>
      <c r="D209" s="239" t="e">
        <f>#REF!</f>
        <v>#REF!</v>
      </c>
      <c r="E209" s="240" t="s">
        <v>246</v>
      </c>
      <c r="F209" s="242" t="e">
        <f>IF(#REF!&gt;=1,IF(#REF!&gt;=1,#REF!),IF(#REF!&gt;=0,"",))</f>
        <v>#REF!</v>
      </c>
      <c r="G209" s="241" t="e">
        <f>保全管理データ!N697</f>
        <v>#REF!</v>
      </c>
      <c r="H209" s="241" t="e">
        <f>IF(#REF!="無","",IF(#REF!="","",IF(#REF!="悪環境における作業",0.2,IF(#REF!="高所又は地下作業",0.1,IF(#REF!="錯綜場所作業",0.3,IF(#REF!="複雑な制約のある作業",0.4,IF(#REF!="単純な制約のある作業",0.2,0)))))))</f>
        <v>#REF!</v>
      </c>
      <c r="I209" s="224" t="e">
        <f t="shared" si="9"/>
        <v>#REF!</v>
      </c>
      <c r="J209" s="242" t="e">
        <f>IF(#REF!&gt;=1,IF(#REF!&gt;=1,#REF!),IF(#REF!&gt;=0,"",))</f>
        <v>#REF!</v>
      </c>
      <c r="K209" s="241" t="e">
        <f>保全管理データ!N724</f>
        <v>#REF!</v>
      </c>
      <c r="L209" s="241" t="e">
        <f>IF(#REF!="","",IF(#REF!="悪環境における作業",0.2,IF(#REF!="高所又は地下作業",0.1,IF(#REF!="錯綜場所作業",0.3,IF(#REF!="複雑な制約のある作業",0.4,IF(#REF!="単純な制約のある作業",0.2,0))))))</f>
        <v>#REF!</v>
      </c>
      <c r="M209" s="224" t="e">
        <f t="shared" si="10"/>
        <v>#REF!</v>
      </c>
    </row>
    <row r="210" spans="2:13" s="229" customFormat="1" ht="27.75" customHeight="1" thickBot="1" x14ac:dyDescent="0.25">
      <c r="B210" s="564" t="s">
        <v>269</v>
      </c>
      <c r="C210" s="565"/>
      <c r="D210" s="243" t="e">
        <f>#REF!</f>
        <v>#REF!</v>
      </c>
      <c r="E210" s="244" t="s">
        <v>245</v>
      </c>
      <c r="F210" s="246" t="e">
        <f>IF(#REF!&gt;=1,IF(#REF!&gt;=1,#REF!),IF(#REF!&gt;=0,"",))</f>
        <v>#REF!</v>
      </c>
      <c r="G210" s="245" t="e">
        <f>保全管理データ!N698</f>
        <v>#REF!</v>
      </c>
      <c r="H210" s="241" t="e">
        <f>IF(#REF!="無","",IF(#REF!="","",IF(#REF!="悪環境における作業",0.2,IF(#REF!="高所又は地下作業",0.1,IF(#REF!="錯綜場所作業",0.3,IF(#REF!="複雑な制約のある作業",0.4,IF(#REF!="単純な制約のある作業",0.2,0)))))))</f>
        <v>#REF!</v>
      </c>
      <c r="I210" s="224" t="e">
        <f t="shared" si="9"/>
        <v>#REF!</v>
      </c>
      <c r="J210" s="246" t="e">
        <f>IF(#REF!&gt;=1,IF(#REF!&gt;=1,#REF!),IF(#REF!&gt;=0,"",))</f>
        <v>#REF!</v>
      </c>
      <c r="K210" s="245" t="e">
        <f>保全管理データ!N725</f>
        <v>#REF!</v>
      </c>
      <c r="L210" s="245" t="e">
        <f>IF(#REF!="","",IF(#REF!="悪環境における作業",0.2,IF(#REF!="高所又は地下作業",0.1,IF(#REF!="錯綜場所作業",0.3,IF(#REF!="複雑な制約のある作業",0.4,IF(#REF!="単純な制約のある作業",0.2,0))))))</f>
        <v>#REF!</v>
      </c>
      <c r="M210" s="224" t="e">
        <f t="shared" si="10"/>
        <v>#REF!</v>
      </c>
    </row>
    <row r="211" spans="2:13" s="229" customFormat="1" ht="27.75" customHeight="1" thickBot="1" x14ac:dyDescent="0.25">
      <c r="B211" s="555" t="s">
        <v>190</v>
      </c>
      <c r="C211" s="555"/>
      <c r="D211" s="555"/>
      <c r="E211" s="555"/>
      <c r="F211" s="556" t="e">
        <f>SUM(I187:I210)</f>
        <v>#REF!</v>
      </c>
      <c r="G211" s="557"/>
      <c r="H211" s="557"/>
      <c r="I211" s="558"/>
      <c r="J211" s="556" t="e">
        <f>IF(SUM(J187:J210)=0,"0.00",SUM(M187:M210))</f>
        <v>#REF!</v>
      </c>
      <c r="K211" s="557"/>
      <c r="L211" s="557"/>
      <c r="M211" s="558"/>
    </row>
    <row r="212" spans="2:13" s="229" customFormat="1" ht="27.75" customHeight="1" thickBot="1" x14ac:dyDescent="0.25">
      <c r="B212" s="555" t="s">
        <v>97</v>
      </c>
      <c r="C212" s="555"/>
      <c r="D212" s="555"/>
      <c r="E212" s="555"/>
      <c r="F212" s="559" t="e">
        <f>IF(#REF!="５年以下","0",IF(#REF!="５年～１０年",0.1,IF(#REF!="１０年以上",0.15)))</f>
        <v>#REF!</v>
      </c>
      <c r="G212" s="560"/>
      <c r="H212" s="560"/>
      <c r="I212" s="560"/>
      <c r="J212" s="560"/>
      <c r="K212" s="560"/>
      <c r="L212" s="560"/>
      <c r="M212" s="561"/>
    </row>
    <row r="213" spans="2:13" s="229" customFormat="1" ht="27.75" customHeight="1" thickBot="1" x14ac:dyDescent="0.25">
      <c r="B213" s="556" t="s">
        <v>273</v>
      </c>
      <c r="C213" s="557"/>
      <c r="D213" s="557"/>
      <c r="E213" s="558"/>
      <c r="F213" s="556" t="e">
        <f>F211*(1+F212)</f>
        <v>#REF!</v>
      </c>
      <c r="G213" s="557"/>
      <c r="H213" s="557"/>
      <c r="I213" s="557"/>
      <c r="J213" s="556" t="e">
        <f>J211*(1+F212)</f>
        <v>#REF!</v>
      </c>
      <c r="K213" s="557"/>
      <c r="L213" s="557"/>
      <c r="M213" s="558"/>
    </row>
    <row r="214" spans="2:13" s="229" customFormat="1" ht="24" hidden="1" customHeight="1" thickBot="1" x14ac:dyDescent="0.25">
      <c r="B214" s="555" t="s">
        <v>191</v>
      </c>
      <c r="C214" s="555"/>
      <c r="D214" s="555"/>
      <c r="E214" s="555"/>
      <c r="F214" s="556" t="e">
        <f>#REF!*(#REF!*#REF!+#REF!*#REF!)</f>
        <v>#REF!</v>
      </c>
      <c r="G214" s="557"/>
      <c r="H214" s="558"/>
      <c r="I214" s="555" t="e">
        <f>#REF!</f>
        <v>#REF!</v>
      </c>
      <c r="J214" s="556"/>
      <c r="K214" s="247" t="s">
        <v>230</v>
      </c>
      <c r="L214" s="558" t="e">
        <f>B185</f>
        <v>#REF!</v>
      </c>
      <c r="M214" s="555"/>
    </row>
    <row r="215" spans="2:13" s="229" customFormat="1" ht="45" customHeight="1" thickBot="1" x14ac:dyDescent="0.25">
      <c r="B215" s="228"/>
      <c r="C215" s="228"/>
      <c r="D215" s="228"/>
      <c r="E215" s="228"/>
      <c r="F215" s="228"/>
      <c r="G215" s="228"/>
      <c r="H215" s="228"/>
      <c r="I215" s="228"/>
      <c r="J215" s="228"/>
      <c r="K215" s="228"/>
      <c r="L215" s="228"/>
      <c r="M215" s="228"/>
    </row>
    <row r="216" spans="2:13" s="229" customFormat="1" ht="27.75" customHeight="1" thickBot="1" x14ac:dyDescent="0.25">
      <c r="B216" s="568" t="s">
        <v>128</v>
      </c>
      <c r="C216" s="569"/>
      <c r="D216" s="569"/>
      <c r="E216" s="570"/>
      <c r="F216" s="228"/>
      <c r="G216" s="228"/>
      <c r="H216" s="228"/>
      <c r="I216" s="228"/>
      <c r="J216" s="228"/>
      <c r="K216" s="228"/>
      <c r="L216" s="228"/>
      <c r="M216" s="228"/>
    </row>
    <row r="217" spans="2:13" s="229" customFormat="1" ht="27.75" customHeight="1" x14ac:dyDescent="0.2">
      <c r="B217" s="571" t="e">
        <f>#REF!</f>
        <v>#REF!</v>
      </c>
      <c r="C217" s="572"/>
      <c r="D217" s="573"/>
      <c r="E217" s="574"/>
      <c r="F217" s="578" t="s">
        <v>240</v>
      </c>
      <c r="G217" s="579"/>
      <c r="H217" s="579"/>
      <c r="I217" s="580"/>
      <c r="J217" s="578" t="s">
        <v>239</v>
      </c>
      <c r="K217" s="579"/>
      <c r="L217" s="579"/>
      <c r="M217" s="580"/>
    </row>
    <row r="218" spans="2:13" s="229" customFormat="1" ht="27.75" customHeight="1" thickBot="1" x14ac:dyDescent="0.25">
      <c r="B218" s="575"/>
      <c r="C218" s="576"/>
      <c r="D218" s="576"/>
      <c r="E218" s="577"/>
      <c r="F218" s="233" t="s">
        <v>149</v>
      </c>
      <c r="G218" s="231" t="s">
        <v>151</v>
      </c>
      <c r="H218" s="231" t="s">
        <v>96</v>
      </c>
      <c r="I218" s="232" t="s">
        <v>150</v>
      </c>
      <c r="J218" s="233" t="s">
        <v>149</v>
      </c>
      <c r="K218" s="231" t="s">
        <v>151</v>
      </c>
      <c r="L218" s="231" t="s">
        <v>96</v>
      </c>
      <c r="M218" s="232" t="s">
        <v>150</v>
      </c>
    </row>
    <row r="219" spans="2:13" s="229" customFormat="1" ht="27.75" customHeight="1" thickTop="1" x14ac:dyDescent="0.2">
      <c r="B219" s="566" t="s">
        <v>241</v>
      </c>
      <c r="C219" s="567"/>
      <c r="D219" s="234" t="e">
        <f>#REF!</f>
        <v>#REF!</v>
      </c>
      <c r="E219" s="235" t="s">
        <v>242</v>
      </c>
      <c r="F219" s="242" t="e">
        <f>IF(#REF!&gt;=1,IF(#REF!&gt;=1,#REF!),IF(#REF!&gt;=0,"",))</f>
        <v>#REF!</v>
      </c>
      <c r="G219" s="241" t="e">
        <f>保全管理データ!N731</f>
        <v>#REF!</v>
      </c>
      <c r="H219" s="241" t="e">
        <f>IF(#REF!="無","",IF(#REF!="","",IF(#REF!="悪環境における作業",0.2,IF(#REF!="高所又は地下作業",0.1,IF(#REF!="錯綜場所作業",0.3,IF(#REF!="複雑な制約のある作業",0.4,IF(#REF!="単純な制約のある作業",0.2,0)))))))</f>
        <v>#REF!</v>
      </c>
      <c r="I219" s="224" t="e">
        <f>IF(F219="","",F219*G219*(1+IF(H219="",0,H219)))</f>
        <v>#REF!</v>
      </c>
      <c r="J219" s="242" t="e">
        <f>IF(#REF!&gt;=1,IF(#REF!&gt;=1,#REF!),IF(#REF!&gt;=0,"",))</f>
        <v>#REF!</v>
      </c>
      <c r="K219" s="241" t="e">
        <f>保全管理データ!N758</f>
        <v>#REF!</v>
      </c>
      <c r="L219" s="241" t="e">
        <f>IF(#REF!="","",IF(#REF!="悪環境における作業",0.2,IF(#REF!="高所又は地下作業",0.1,IF(#REF!="錯綜場所作業",0.3,IF(#REF!="複雑な制約のある作業",0.4,IF(#REF!="単純な制約のある作業",0.2,0))))))</f>
        <v>#REF!</v>
      </c>
      <c r="M219" s="224" t="e">
        <f>IF(J219="","",J219*K219*(1+IF(L219="",0,L219)))</f>
        <v>#REF!</v>
      </c>
    </row>
    <row r="220" spans="2:13" s="229" customFormat="1" ht="27.75" customHeight="1" x14ac:dyDescent="0.2">
      <c r="B220" s="562" t="s">
        <v>243</v>
      </c>
      <c r="C220" s="563"/>
      <c r="D220" s="239" t="e">
        <f>#REF!</f>
        <v>#REF!</v>
      </c>
      <c r="E220" s="240" t="s">
        <v>242</v>
      </c>
      <c r="F220" s="242" t="e">
        <f>IF(#REF!&gt;=1,IF(#REF!&gt;=1,#REF!),IF(#REF!&gt;=0,"",))</f>
        <v>#REF!</v>
      </c>
      <c r="G220" s="241" t="e">
        <f>保全管理データ!N732</f>
        <v>#REF!</v>
      </c>
      <c r="H220" s="241" t="e">
        <f>IF(#REF!="無","",IF(#REF!="","",IF(#REF!="悪環境における作業",0.2,IF(#REF!="高所又は地下作業",0.1,IF(#REF!="錯綜場所作業",0.3,IF(#REF!="複雑な制約のある作業",0.4,IF(#REF!="単純な制約のある作業",0.2,0)))))))</f>
        <v>#REF!</v>
      </c>
      <c r="I220" s="224" t="e">
        <f t="shared" ref="I220:I242" si="11">IF(F220="","",F220*G220*(1+IF(H220="",0,H220)))</f>
        <v>#REF!</v>
      </c>
      <c r="J220" s="242" t="e">
        <f>IF(#REF!&gt;=1,IF(#REF!&gt;=1,#REF!),IF(#REF!&gt;=0,"",))</f>
        <v>#REF!</v>
      </c>
      <c r="K220" s="241" t="e">
        <f>保全管理データ!N759</f>
        <v>#REF!</v>
      </c>
      <c r="L220" s="241" t="e">
        <f>IF(#REF!="","",IF(#REF!="悪環境における作業",0.2,IF(#REF!="高所又は地下作業",0.1,IF(#REF!="錯綜場所作業",0.3,IF(#REF!="複雑な制約のある作業",0.4,IF(#REF!="単純な制約のある作業",0.2,0))))))</f>
        <v>#REF!</v>
      </c>
      <c r="M220" s="224" t="e">
        <f t="shared" ref="M220:M242" si="12">IF(J220="","",J220*K220*(1+IF(L220="",0,L220)))</f>
        <v>#REF!</v>
      </c>
    </row>
    <row r="221" spans="2:13" s="229" customFormat="1" ht="27.75" customHeight="1" x14ac:dyDescent="0.2">
      <c r="B221" s="562" t="s">
        <v>249</v>
      </c>
      <c r="C221" s="563"/>
      <c r="D221" s="239" t="e">
        <f>#REF!</f>
        <v>#REF!</v>
      </c>
      <c r="E221" s="240" t="s">
        <v>244</v>
      </c>
      <c r="F221" s="242" t="e">
        <f>IF(#REF!&gt;=1,IF(#REF!&gt;=1,#REF!),IF(#REF!&gt;=0,"",))</f>
        <v>#REF!</v>
      </c>
      <c r="G221" s="241" t="e">
        <f>保全管理データ!N733</f>
        <v>#REF!</v>
      </c>
      <c r="H221" s="241" t="e">
        <f>IF(#REF!="無","",IF(#REF!="","",IF(#REF!="悪環境における作業",0.2,IF(#REF!="高所又は地下作業",0.1,IF(#REF!="錯綜場所作業",0.3,IF(#REF!="複雑な制約のある作業",0.4,IF(#REF!="単純な制約のある作業",0.2,0)))))))</f>
        <v>#REF!</v>
      </c>
      <c r="I221" s="224" t="e">
        <f t="shared" si="11"/>
        <v>#REF!</v>
      </c>
      <c r="J221" s="242" t="e">
        <f>IF(#REF!&gt;=1,IF(#REF!&gt;=1,#REF!),IF(#REF!&gt;=0,"",))</f>
        <v>#REF!</v>
      </c>
      <c r="K221" s="241" t="e">
        <f>保全管理データ!N760</f>
        <v>#REF!</v>
      </c>
      <c r="L221" s="241" t="e">
        <f>IF(#REF!="","",IF(#REF!="悪環境における作業",0.2,IF(#REF!="高所又は地下作業",0.1,IF(#REF!="錯綜場所作業",0.3,IF(#REF!="複雑な制約のある作業",0.4,IF(#REF!="単純な制約のある作業",0.2,0))))))</f>
        <v>#REF!</v>
      </c>
      <c r="M221" s="224" t="e">
        <f t="shared" si="12"/>
        <v>#REF!</v>
      </c>
    </row>
    <row r="222" spans="2:13" s="229" customFormat="1" ht="27.75" customHeight="1" x14ac:dyDescent="0.2">
      <c r="B222" s="562" t="s">
        <v>250</v>
      </c>
      <c r="C222" s="563"/>
      <c r="D222" s="239" t="e">
        <f>#REF!</f>
        <v>#REF!</v>
      </c>
      <c r="E222" s="240" t="s">
        <v>244</v>
      </c>
      <c r="F222" s="242" t="e">
        <f>IF(#REF!&gt;=1,IF(#REF!&gt;=1,#REF!),IF(#REF!&gt;=0,"",))</f>
        <v>#REF!</v>
      </c>
      <c r="G222" s="241" t="e">
        <f>保全管理データ!N734</f>
        <v>#REF!</v>
      </c>
      <c r="H222" s="241" t="e">
        <f>IF(#REF!="無","",IF(#REF!="","",IF(#REF!="悪環境における作業",0.2,IF(#REF!="高所又は地下作業",0.1,IF(#REF!="錯綜場所作業",0.3,IF(#REF!="複雑な制約のある作業",0.4,IF(#REF!="単純な制約のある作業",0.2,0)))))))</f>
        <v>#REF!</v>
      </c>
      <c r="I222" s="224" t="e">
        <f t="shared" si="11"/>
        <v>#REF!</v>
      </c>
      <c r="J222" s="242" t="e">
        <f>IF(#REF!&gt;=1,IF(#REF!&gt;=1,#REF!),IF(#REF!&gt;=0,"",))</f>
        <v>#REF!</v>
      </c>
      <c r="K222" s="241" t="e">
        <f>保全管理データ!N761</f>
        <v>#REF!</v>
      </c>
      <c r="L222" s="241" t="e">
        <f>IF(#REF!="","",IF(#REF!="悪環境における作業",0.2,IF(#REF!="高所又は地下作業",0.1,IF(#REF!="錯綜場所作業",0.3,IF(#REF!="複雑な制約のある作業",0.4,IF(#REF!="単純な制約のある作業",0.2,0))))))</f>
        <v>#REF!</v>
      </c>
      <c r="M222" s="224" t="e">
        <f t="shared" si="12"/>
        <v>#REF!</v>
      </c>
    </row>
    <row r="223" spans="2:13" s="229" customFormat="1" ht="27.75" customHeight="1" x14ac:dyDescent="0.2">
      <c r="B223" s="562" t="s">
        <v>251</v>
      </c>
      <c r="C223" s="563"/>
      <c r="D223" s="239" t="e">
        <f>#REF!</f>
        <v>#REF!</v>
      </c>
      <c r="E223" s="240" t="s">
        <v>242</v>
      </c>
      <c r="F223" s="242" t="e">
        <f>IF(#REF!&gt;=1,IF(#REF!&gt;=1,#REF!),IF(#REF!&gt;=0,"",))</f>
        <v>#REF!</v>
      </c>
      <c r="G223" s="241" t="e">
        <f>保全管理データ!N735</f>
        <v>#REF!</v>
      </c>
      <c r="H223" s="241" t="e">
        <f>IF(#REF!="無","",IF(#REF!="","",IF(#REF!="悪環境における作業",0.2,IF(#REF!="高所又は地下作業",0.1,IF(#REF!="錯綜場所作業",0.3,IF(#REF!="複雑な制約のある作業",0.4,IF(#REF!="単純な制約のある作業",0.2,0)))))))</f>
        <v>#REF!</v>
      </c>
      <c r="I223" s="224" t="e">
        <f t="shared" si="11"/>
        <v>#REF!</v>
      </c>
      <c r="J223" s="242" t="e">
        <f>IF(#REF!&gt;=1,IF(#REF!&gt;=1,#REF!),IF(#REF!&gt;=0,"",))</f>
        <v>#REF!</v>
      </c>
      <c r="K223" s="241" t="e">
        <f>保全管理データ!N762</f>
        <v>#REF!</v>
      </c>
      <c r="L223" s="241" t="e">
        <f>IF(#REF!="","",IF(#REF!="悪環境における作業",0.2,IF(#REF!="高所又は地下作業",0.1,IF(#REF!="錯綜場所作業",0.3,IF(#REF!="複雑な制約のある作業",0.4,IF(#REF!="単純な制約のある作業",0.2,0))))))</f>
        <v>#REF!</v>
      </c>
      <c r="M223" s="224" t="e">
        <f t="shared" si="12"/>
        <v>#REF!</v>
      </c>
    </row>
    <row r="224" spans="2:13" s="229" customFormat="1" ht="27.75" customHeight="1" x14ac:dyDescent="0.2">
      <c r="B224" s="562" t="s">
        <v>252</v>
      </c>
      <c r="C224" s="563"/>
      <c r="D224" s="239" t="e">
        <f>#REF!</f>
        <v>#REF!</v>
      </c>
      <c r="E224" s="240" t="s">
        <v>244</v>
      </c>
      <c r="F224" s="242" t="e">
        <f>IF(#REF!&gt;=1,IF(#REF!&gt;=1,#REF!),IF(#REF!&gt;=0,"",))</f>
        <v>#REF!</v>
      </c>
      <c r="G224" s="241" t="e">
        <f>保全管理データ!N736</f>
        <v>#REF!</v>
      </c>
      <c r="H224" s="241" t="e">
        <f>IF(#REF!="無","",IF(#REF!="","",IF(#REF!="悪環境における作業",0.2,IF(#REF!="高所又は地下作業",0.1,IF(#REF!="錯綜場所作業",0.3,IF(#REF!="複雑な制約のある作業",0.4,IF(#REF!="単純な制約のある作業",0.2,0)))))))</f>
        <v>#REF!</v>
      </c>
      <c r="I224" s="224" t="e">
        <f t="shared" si="11"/>
        <v>#REF!</v>
      </c>
      <c r="J224" s="242" t="e">
        <f>IF(#REF!&gt;=1,IF(#REF!&gt;=1,#REF!),IF(#REF!&gt;=0,"",))</f>
        <v>#REF!</v>
      </c>
      <c r="K224" s="241" t="e">
        <f>保全管理データ!N763</f>
        <v>#REF!</v>
      </c>
      <c r="L224" s="241" t="e">
        <f>IF(#REF!="","",IF(#REF!="悪環境における作業",0.2,IF(#REF!="高所又は地下作業",0.1,IF(#REF!="錯綜場所作業",0.3,IF(#REF!="複雑な制約のある作業",0.4,IF(#REF!="単純な制約のある作業",0.2,0))))))</f>
        <v>#REF!</v>
      </c>
      <c r="M224" s="224" t="e">
        <f t="shared" si="12"/>
        <v>#REF!</v>
      </c>
    </row>
    <row r="225" spans="2:13" s="229" customFormat="1" ht="27.75" customHeight="1" x14ac:dyDescent="0.2">
      <c r="B225" s="562" t="s">
        <v>253</v>
      </c>
      <c r="C225" s="563"/>
      <c r="D225" s="239" t="e">
        <f>#REF!</f>
        <v>#REF!</v>
      </c>
      <c r="E225" s="240" t="s">
        <v>242</v>
      </c>
      <c r="F225" s="242" t="e">
        <f>IF(#REF!&gt;=1,IF(#REF!&gt;=1,#REF!),IF(#REF!&gt;=0,"",))</f>
        <v>#REF!</v>
      </c>
      <c r="G225" s="241" t="e">
        <f>保全管理データ!N737</f>
        <v>#REF!</v>
      </c>
      <c r="H225" s="241" t="e">
        <f>IF(#REF!="無","",IF(#REF!="","",IF(#REF!="悪環境における作業",0.2,IF(#REF!="高所又は地下作業",0.1,IF(#REF!="錯綜場所作業",0.3,IF(#REF!="複雑な制約のある作業",0.4,IF(#REF!="単純な制約のある作業",0.2,0)))))))</f>
        <v>#REF!</v>
      </c>
      <c r="I225" s="224" t="e">
        <f t="shared" si="11"/>
        <v>#REF!</v>
      </c>
      <c r="J225" s="242" t="e">
        <f>IF(#REF!&gt;=1,IF(#REF!&gt;=1,#REF!),IF(#REF!&gt;=0,"",))</f>
        <v>#REF!</v>
      </c>
      <c r="K225" s="241" t="e">
        <f>保全管理データ!N764</f>
        <v>#REF!</v>
      </c>
      <c r="L225" s="241" t="e">
        <f>IF(#REF!="","",IF(#REF!="悪環境における作業",0.2,IF(#REF!="高所又は地下作業",0.1,IF(#REF!="錯綜場所作業",0.3,IF(#REF!="複雑な制約のある作業",0.4,IF(#REF!="単純な制約のある作業",0.2,0))))))</f>
        <v>#REF!</v>
      </c>
      <c r="M225" s="224" t="e">
        <f t="shared" si="12"/>
        <v>#REF!</v>
      </c>
    </row>
    <row r="226" spans="2:13" s="229" customFormat="1" ht="27.75" customHeight="1" x14ac:dyDescent="0.2">
      <c r="B226" s="562" t="s">
        <v>254</v>
      </c>
      <c r="C226" s="563"/>
      <c r="D226" s="239" t="e">
        <f>#REF!</f>
        <v>#REF!</v>
      </c>
      <c r="E226" s="240" t="s">
        <v>242</v>
      </c>
      <c r="F226" s="242" t="e">
        <f>IF(#REF!&gt;=1,IF(#REF!&gt;=1,#REF!),IF(#REF!&gt;=0,"",))</f>
        <v>#REF!</v>
      </c>
      <c r="G226" s="241" t="e">
        <f>保全管理データ!N738</f>
        <v>#REF!</v>
      </c>
      <c r="H226" s="241" t="e">
        <f>IF(#REF!="無","",IF(#REF!="","",IF(#REF!="悪環境における作業",0.2,IF(#REF!="高所又は地下作業",0.1,IF(#REF!="錯綜場所作業",0.3,IF(#REF!="複雑な制約のある作業",0.4,IF(#REF!="単純な制約のある作業",0.2,0)))))))</f>
        <v>#REF!</v>
      </c>
      <c r="I226" s="224" t="e">
        <f t="shared" si="11"/>
        <v>#REF!</v>
      </c>
      <c r="J226" s="242" t="e">
        <f>IF(#REF!&gt;=1,IF(#REF!&gt;=1,#REF!),IF(#REF!&gt;=0,"",))</f>
        <v>#REF!</v>
      </c>
      <c r="K226" s="241" t="e">
        <f>保全管理データ!N765</f>
        <v>#REF!</v>
      </c>
      <c r="L226" s="241" t="e">
        <f>IF(#REF!="","",IF(#REF!="悪環境における作業",0.2,IF(#REF!="高所又は地下作業",0.1,IF(#REF!="錯綜場所作業",0.3,IF(#REF!="複雑な制約のある作業",0.4,IF(#REF!="単純な制約のある作業",0.2,0))))))</f>
        <v>#REF!</v>
      </c>
      <c r="M226" s="224" t="e">
        <f t="shared" si="12"/>
        <v>#REF!</v>
      </c>
    </row>
    <row r="227" spans="2:13" s="229" customFormat="1" ht="27.75" customHeight="1" x14ac:dyDescent="0.2">
      <c r="B227" s="562" t="s">
        <v>255</v>
      </c>
      <c r="C227" s="563"/>
      <c r="D227" s="239" t="e">
        <f>#REF!</f>
        <v>#REF!</v>
      </c>
      <c r="E227" s="240" t="s">
        <v>245</v>
      </c>
      <c r="F227" s="242" t="e">
        <f>IF(#REF!&gt;=1,IF(#REF!&gt;=1,#REF!),IF(#REF!&gt;=0,"",))</f>
        <v>#REF!</v>
      </c>
      <c r="G227" s="241" t="e">
        <f>保全管理データ!N739</f>
        <v>#REF!</v>
      </c>
      <c r="H227" s="241" t="e">
        <f>IF(#REF!="無","",IF(#REF!="","",IF(#REF!="悪環境における作業",0.2,IF(#REF!="高所又は地下作業",0.1,IF(#REF!="錯綜場所作業",0.3,IF(#REF!="複雑な制約のある作業",0.4,IF(#REF!="単純な制約のある作業",0.2,0)))))))</f>
        <v>#REF!</v>
      </c>
      <c r="I227" s="224" t="e">
        <f t="shared" si="11"/>
        <v>#REF!</v>
      </c>
      <c r="J227" s="242" t="e">
        <f>IF(#REF!&gt;=1,IF(#REF!&gt;=1,#REF!),IF(#REF!&gt;=0,"",))</f>
        <v>#REF!</v>
      </c>
      <c r="K227" s="241" t="e">
        <f>保全管理データ!N766</f>
        <v>#REF!</v>
      </c>
      <c r="L227" s="241" t="e">
        <f>IF(#REF!="","",IF(#REF!="悪環境における作業",0.2,IF(#REF!="高所又は地下作業",0.1,IF(#REF!="錯綜場所作業",0.3,IF(#REF!="複雑な制約のある作業",0.4,IF(#REF!="単純な制約のある作業",0.2,0))))))</f>
        <v>#REF!</v>
      </c>
      <c r="M227" s="224" t="e">
        <f t="shared" si="12"/>
        <v>#REF!</v>
      </c>
    </row>
    <row r="228" spans="2:13" s="229" customFormat="1" ht="27.75" customHeight="1" x14ac:dyDescent="0.2">
      <c r="B228" s="562" t="s">
        <v>256</v>
      </c>
      <c r="C228" s="563"/>
      <c r="D228" s="239" t="e">
        <f>#REF!</f>
        <v>#REF!</v>
      </c>
      <c r="E228" s="240" t="s">
        <v>242</v>
      </c>
      <c r="F228" s="242" t="e">
        <f>IF(#REF!&gt;=1,IF(#REF!&gt;=1,#REF!),IF(#REF!&gt;=0,"",))</f>
        <v>#REF!</v>
      </c>
      <c r="G228" s="241" t="e">
        <f>保全管理データ!N740</f>
        <v>#REF!</v>
      </c>
      <c r="H228" s="241" t="e">
        <f>IF(#REF!="無","",IF(#REF!="","",IF(#REF!="悪環境における作業",0.2,IF(#REF!="高所又は地下作業",0.1,IF(#REF!="錯綜場所作業",0.3,IF(#REF!="複雑な制約のある作業",0.4,IF(#REF!="単純な制約のある作業",0.2,0)))))))</f>
        <v>#REF!</v>
      </c>
      <c r="I228" s="224" t="e">
        <f t="shared" si="11"/>
        <v>#REF!</v>
      </c>
      <c r="J228" s="242" t="e">
        <f>IF(#REF!&gt;=1,IF(#REF!&gt;=1,#REF!),IF(#REF!&gt;=0,"",))</f>
        <v>#REF!</v>
      </c>
      <c r="K228" s="241" t="e">
        <f>保全管理データ!N767</f>
        <v>#REF!</v>
      </c>
      <c r="L228" s="241" t="e">
        <f>IF(#REF!="","",IF(#REF!="悪環境における作業",0.2,IF(#REF!="高所又は地下作業",0.1,IF(#REF!="錯綜場所作業",0.3,IF(#REF!="複雑な制約のある作業",0.4,IF(#REF!="単純な制約のある作業",0.2,0))))))</f>
        <v>#REF!</v>
      </c>
      <c r="M228" s="224" t="e">
        <f t="shared" si="12"/>
        <v>#REF!</v>
      </c>
    </row>
    <row r="229" spans="2:13" s="229" customFormat="1" ht="27.75" customHeight="1" x14ac:dyDescent="0.2">
      <c r="B229" s="562" t="s">
        <v>257</v>
      </c>
      <c r="C229" s="563"/>
      <c r="D229" s="239" t="e">
        <f>#REF!</f>
        <v>#REF!</v>
      </c>
      <c r="E229" s="240" t="s">
        <v>245</v>
      </c>
      <c r="F229" s="242" t="e">
        <f>IF(#REF!&gt;=1,IF(#REF!&gt;=1,#REF!),IF(#REF!&gt;=0,"",))</f>
        <v>#REF!</v>
      </c>
      <c r="G229" s="241" t="e">
        <f>保全管理データ!N741</f>
        <v>#REF!</v>
      </c>
      <c r="H229" s="241" t="e">
        <f>IF(#REF!="無","",IF(#REF!="","",IF(#REF!="悪環境における作業",0.2,IF(#REF!="高所又は地下作業",0.1,IF(#REF!="錯綜場所作業",0.3,IF(#REF!="複雑な制約のある作業",0.4,IF(#REF!="単純な制約のある作業",0.2,0)))))))</f>
        <v>#REF!</v>
      </c>
      <c r="I229" s="224" t="e">
        <f t="shared" si="11"/>
        <v>#REF!</v>
      </c>
      <c r="J229" s="242" t="e">
        <f>IF(#REF!&gt;=1,IF(#REF!&gt;=1,#REF!),IF(#REF!&gt;=0,"",))</f>
        <v>#REF!</v>
      </c>
      <c r="K229" s="241" t="e">
        <f>保全管理データ!N768</f>
        <v>#REF!</v>
      </c>
      <c r="L229" s="241" t="e">
        <f>IF(#REF!="","",IF(#REF!="悪環境における作業",0.2,IF(#REF!="高所又は地下作業",0.1,IF(#REF!="錯綜場所作業",0.3,IF(#REF!="複雑な制約のある作業",0.4,IF(#REF!="単純な制約のある作業",0.2,0))))))</f>
        <v>#REF!</v>
      </c>
      <c r="M229" s="224" t="e">
        <f t="shared" si="12"/>
        <v>#REF!</v>
      </c>
    </row>
    <row r="230" spans="2:13" s="229" customFormat="1" ht="27.75" customHeight="1" x14ac:dyDescent="0.2">
      <c r="B230" s="562" t="s">
        <v>258</v>
      </c>
      <c r="C230" s="563"/>
      <c r="D230" s="239" t="e">
        <f>#REF!</f>
        <v>#REF!</v>
      </c>
      <c r="E230" s="240" t="s">
        <v>245</v>
      </c>
      <c r="F230" s="242" t="e">
        <f>IF(#REF!&gt;=1,IF(#REF!&gt;=1,#REF!),IF(#REF!&gt;=0,"",))</f>
        <v>#REF!</v>
      </c>
      <c r="G230" s="241" t="e">
        <f>保全管理データ!N742</f>
        <v>#REF!</v>
      </c>
      <c r="H230" s="241" t="e">
        <f>IF(#REF!="無","",IF(#REF!="","",IF(#REF!="悪環境における作業",0.2,IF(#REF!="高所又は地下作業",0.1,IF(#REF!="錯綜場所作業",0.3,IF(#REF!="複雑な制約のある作業",0.4,IF(#REF!="単純な制約のある作業",0.2,0)))))))</f>
        <v>#REF!</v>
      </c>
      <c r="I230" s="224" t="e">
        <f t="shared" si="11"/>
        <v>#REF!</v>
      </c>
      <c r="J230" s="242" t="e">
        <f>IF(#REF!&gt;=1,IF(#REF!&gt;=1,#REF!),IF(#REF!&gt;=0,"",))</f>
        <v>#REF!</v>
      </c>
      <c r="K230" s="241" t="e">
        <f>保全管理データ!N769</f>
        <v>#REF!</v>
      </c>
      <c r="L230" s="241" t="e">
        <f>IF(#REF!="","",IF(#REF!="悪環境における作業",0.2,IF(#REF!="高所又は地下作業",0.1,IF(#REF!="錯綜場所作業",0.3,IF(#REF!="複雑な制約のある作業",0.4,IF(#REF!="単純な制約のある作業",0.2,0))))))</f>
        <v>#REF!</v>
      </c>
      <c r="M230" s="224" t="e">
        <f t="shared" si="12"/>
        <v>#REF!</v>
      </c>
    </row>
    <row r="231" spans="2:13" s="229" customFormat="1" ht="27.75" customHeight="1" x14ac:dyDescent="0.2">
      <c r="B231" s="562" t="s">
        <v>259</v>
      </c>
      <c r="C231" s="563"/>
      <c r="D231" s="239" t="e">
        <f>#REF!</f>
        <v>#REF!</v>
      </c>
      <c r="E231" s="240" t="s">
        <v>245</v>
      </c>
      <c r="F231" s="242" t="e">
        <f>IF(#REF!&gt;=1,IF(#REF!&gt;=1,#REF!),IF(#REF!&gt;=0,"",))</f>
        <v>#REF!</v>
      </c>
      <c r="G231" s="241" t="e">
        <f>保全管理データ!N743</f>
        <v>#REF!</v>
      </c>
      <c r="H231" s="241" t="e">
        <f>IF(#REF!="無","",IF(#REF!="","",IF(#REF!="悪環境における作業",0.2,IF(#REF!="高所又は地下作業",0.1,IF(#REF!="錯綜場所作業",0.3,IF(#REF!="複雑な制約のある作業",0.4,IF(#REF!="単純な制約のある作業",0.2,0)))))))</f>
        <v>#REF!</v>
      </c>
      <c r="I231" s="224" t="e">
        <f t="shared" si="11"/>
        <v>#REF!</v>
      </c>
      <c r="J231" s="242" t="e">
        <f>IF(#REF!&gt;=1,IF(#REF!&gt;=1,#REF!),IF(#REF!&gt;=0,"",))</f>
        <v>#REF!</v>
      </c>
      <c r="K231" s="241" t="e">
        <f>保全管理データ!N770</f>
        <v>#REF!</v>
      </c>
      <c r="L231" s="241" t="e">
        <f>IF(#REF!="","",IF(#REF!="悪環境における作業",0.2,IF(#REF!="高所又は地下作業",0.1,IF(#REF!="錯綜場所作業",0.3,IF(#REF!="複雑な制約のある作業",0.4,IF(#REF!="単純な制約のある作業",0.2,0))))))</f>
        <v>#REF!</v>
      </c>
      <c r="M231" s="224" t="e">
        <f t="shared" si="12"/>
        <v>#REF!</v>
      </c>
    </row>
    <row r="232" spans="2:13" s="229" customFormat="1" ht="27.75" customHeight="1" x14ac:dyDescent="0.2">
      <c r="B232" s="562" t="s">
        <v>260</v>
      </c>
      <c r="C232" s="563"/>
      <c r="D232" s="239" t="e">
        <f>#REF!</f>
        <v>#REF!</v>
      </c>
      <c r="E232" s="240" t="s">
        <v>248</v>
      </c>
      <c r="F232" s="242" t="e">
        <f>IF(#REF!&gt;=1,IF(#REF!&gt;=1,#REF!),IF(#REF!&gt;=0,"",))</f>
        <v>#REF!</v>
      </c>
      <c r="G232" s="241" t="e">
        <f>保全管理データ!N744</f>
        <v>#REF!</v>
      </c>
      <c r="H232" s="241" t="e">
        <f>IF(#REF!="無","",IF(#REF!="","",IF(#REF!="悪環境における作業",0.2,IF(#REF!="高所又は地下作業",0.1,IF(#REF!="錯綜場所作業",0.3,IF(#REF!="複雑な制約のある作業",0.4,IF(#REF!="単純な制約のある作業",0.2,0)))))))</f>
        <v>#REF!</v>
      </c>
      <c r="I232" s="224" t="e">
        <f t="shared" si="11"/>
        <v>#REF!</v>
      </c>
      <c r="J232" s="242" t="e">
        <f>IF(#REF!&gt;=1,IF(#REF!&gt;=1,#REF!),IF(#REF!&gt;=0,"",))</f>
        <v>#REF!</v>
      </c>
      <c r="K232" s="241" t="e">
        <f>保全管理データ!N771</f>
        <v>#REF!</v>
      </c>
      <c r="L232" s="241" t="e">
        <f>IF(#REF!="","",IF(#REF!="悪環境における作業",0.2,IF(#REF!="高所又は地下作業",0.1,IF(#REF!="錯綜場所作業",0.3,IF(#REF!="複雑な制約のある作業",0.4,IF(#REF!="単純な制約のある作業",0.2,0))))))</f>
        <v>#REF!</v>
      </c>
      <c r="M232" s="224" t="e">
        <f t="shared" si="12"/>
        <v>#REF!</v>
      </c>
    </row>
    <row r="233" spans="2:13" s="229" customFormat="1" ht="27.75" customHeight="1" x14ac:dyDescent="0.2">
      <c r="B233" s="562" t="s">
        <v>261</v>
      </c>
      <c r="C233" s="563"/>
      <c r="D233" s="239" t="e">
        <f>#REF!</f>
        <v>#REF!</v>
      </c>
      <c r="E233" s="240" t="s">
        <v>247</v>
      </c>
      <c r="F233" s="242" t="e">
        <f>IF(#REF!&gt;=1,IF(#REF!&gt;=1,#REF!),IF(#REF!&gt;=0,"",))</f>
        <v>#REF!</v>
      </c>
      <c r="G233" s="241" t="e">
        <f>保全管理データ!N745</f>
        <v>#REF!</v>
      </c>
      <c r="H233" s="241" t="e">
        <f>IF(#REF!="無","",IF(#REF!="","",IF(#REF!="悪環境における作業",0.2,IF(#REF!="高所又は地下作業",0.1,IF(#REF!="錯綜場所作業",0.3,IF(#REF!="複雑な制約のある作業",0.4,IF(#REF!="単純な制約のある作業",0.2,0)))))))</f>
        <v>#REF!</v>
      </c>
      <c r="I233" s="224" t="e">
        <f t="shared" si="11"/>
        <v>#REF!</v>
      </c>
      <c r="J233" s="242" t="e">
        <f>IF(#REF!&gt;=1,IF(#REF!&gt;=1,#REF!),IF(#REF!&gt;=0,"",))</f>
        <v>#REF!</v>
      </c>
      <c r="K233" s="241" t="e">
        <f>保全管理データ!N772</f>
        <v>#REF!</v>
      </c>
      <c r="L233" s="241" t="e">
        <f>IF(#REF!="","",IF(#REF!="悪環境における作業",0.2,IF(#REF!="高所又は地下作業",0.1,IF(#REF!="錯綜場所作業",0.3,IF(#REF!="複雑な制約のある作業",0.4,IF(#REF!="単純な制約のある作業",0.2,0))))))</f>
        <v>#REF!</v>
      </c>
      <c r="M233" s="224" t="e">
        <f t="shared" si="12"/>
        <v>#REF!</v>
      </c>
    </row>
    <row r="234" spans="2:13" s="229" customFormat="1" ht="27.75" customHeight="1" x14ac:dyDescent="0.2">
      <c r="B234" s="562" t="s">
        <v>262</v>
      </c>
      <c r="C234" s="563"/>
      <c r="D234" s="239" t="e">
        <f>#REF!</f>
        <v>#REF!</v>
      </c>
      <c r="E234" s="240" t="s">
        <v>245</v>
      </c>
      <c r="F234" s="242" t="e">
        <f>IF(#REF!&gt;=1,IF(#REF!&gt;=1,#REF!),IF(#REF!&gt;=0,"",))</f>
        <v>#REF!</v>
      </c>
      <c r="G234" s="241" t="e">
        <f>保全管理データ!N746</f>
        <v>#REF!</v>
      </c>
      <c r="H234" s="241" t="e">
        <f>IF(#REF!="無","",IF(#REF!="","",IF(#REF!="悪環境における作業",0.2,IF(#REF!="高所又は地下作業",0.1,IF(#REF!="錯綜場所作業",0.3,IF(#REF!="複雑な制約のある作業",0.4,IF(#REF!="単純な制約のある作業",0.2,0)))))))</f>
        <v>#REF!</v>
      </c>
      <c r="I234" s="224" t="e">
        <f t="shared" si="11"/>
        <v>#REF!</v>
      </c>
      <c r="J234" s="242" t="e">
        <f>IF(#REF!&gt;=1,IF(#REF!&gt;=1,#REF!),IF(#REF!&gt;=0,"",))</f>
        <v>#REF!</v>
      </c>
      <c r="K234" s="241" t="e">
        <f>保全管理データ!N773</f>
        <v>#REF!</v>
      </c>
      <c r="L234" s="241" t="e">
        <f>IF(#REF!="","",IF(#REF!="悪環境における作業",0.2,IF(#REF!="高所又は地下作業",0.1,IF(#REF!="錯綜場所作業",0.3,IF(#REF!="複雑な制約のある作業",0.4,IF(#REF!="単純な制約のある作業",0.2,0))))))</f>
        <v>#REF!</v>
      </c>
      <c r="M234" s="224" t="e">
        <f t="shared" si="12"/>
        <v>#REF!</v>
      </c>
    </row>
    <row r="235" spans="2:13" s="229" customFormat="1" ht="27.75" customHeight="1" x14ac:dyDescent="0.2">
      <c r="B235" s="562" t="s">
        <v>263</v>
      </c>
      <c r="C235" s="563"/>
      <c r="D235" s="239" t="e">
        <f>#REF!</f>
        <v>#REF!</v>
      </c>
      <c r="E235" s="240" t="s">
        <v>245</v>
      </c>
      <c r="F235" s="242" t="e">
        <f>IF(#REF!&gt;=1,IF(#REF!&gt;=1,#REF!),IF(#REF!&gt;=0,"",))</f>
        <v>#REF!</v>
      </c>
      <c r="G235" s="241" t="e">
        <f>保全管理データ!N747</f>
        <v>#REF!</v>
      </c>
      <c r="H235" s="241" t="e">
        <f>IF(#REF!="無","",IF(#REF!="","",IF(#REF!="悪環境における作業",0.2,IF(#REF!="高所又は地下作業",0.1,IF(#REF!="錯綜場所作業",0.3,IF(#REF!="複雑な制約のある作業",0.4,IF(#REF!="単純な制約のある作業",0.2,0)))))))</f>
        <v>#REF!</v>
      </c>
      <c r="I235" s="224" t="e">
        <f t="shared" si="11"/>
        <v>#REF!</v>
      </c>
      <c r="J235" s="242" t="e">
        <f>IF(#REF!&gt;=1,IF(#REF!&gt;=1,#REF!),IF(#REF!&gt;=0,"",))</f>
        <v>#REF!</v>
      </c>
      <c r="K235" s="241" t="e">
        <f>保全管理データ!N774</f>
        <v>#REF!</v>
      </c>
      <c r="L235" s="241" t="e">
        <f>IF(#REF!="","",IF(#REF!="悪環境における作業",0.2,IF(#REF!="高所又は地下作業",0.1,IF(#REF!="錯綜場所作業",0.3,IF(#REF!="複雑な制約のある作業",0.4,IF(#REF!="単純な制約のある作業",0.2,0))))))</f>
        <v>#REF!</v>
      </c>
      <c r="M235" s="224" t="e">
        <f t="shared" si="12"/>
        <v>#REF!</v>
      </c>
    </row>
    <row r="236" spans="2:13" s="229" customFormat="1" ht="27.75" customHeight="1" x14ac:dyDescent="0.2">
      <c r="B236" s="562" t="s">
        <v>264</v>
      </c>
      <c r="C236" s="563"/>
      <c r="D236" s="239" t="e">
        <f>#REF!</f>
        <v>#REF!</v>
      </c>
      <c r="E236" s="240" t="s">
        <v>245</v>
      </c>
      <c r="F236" s="242" t="e">
        <f>IF(#REF!&gt;=1,IF(#REF!&gt;=1,#REF!),IF(#REF!&gt;=0,"",))</f>
        <v>#REF!</v>
      </c>
      <c r="G236" s="241" t="e">
        <f>保全管理データ!N748</f>
        <v>#REF!</v>
      </c>
      <c r="H236" s="241" t="e">
        <f>IF(#REF!="無","",IF(#REF!="","",IF(#REF!="悪環境における作業",0.2,IF(#REF!="高所又は地下作業",0.1,IF(#REF!="錯綜場所作業",0.3,IF(#REF!="複雑な制約のある作業",0.4,IF(#REF!="単純な制約のある作業",0.2,0)))))))</f>
        <v>#REF!</v>
      </c>
      <c r="I236" s="224" t="e">
        <f t="shared" si="11"/>
        <v>#REF!</v>
      </c>
      <c r="J236" s="242" t="e">
        <f>IF(#REF!&gt;=1,IF(#REF!&gt;=1,#REF!),IF(#REF!&gt;=0,"",))</f>
        <v>#REF!</v>
      </c>
      <c r="K236" s="241" t="e">
        <f>保全管理データ!N775</f>
        <v>#REF!</v>
      </c>
      <c r="L236" s="241" t="e">
        <f>IF(#REF!="","",IF(#REF!="悪環境における作業",0.2,IF(#REF!="高所又は地下作業",0.1,IF(#REF!="錯綜場所作業",0.3,IF(#REF!="複雑な制約のある作業",0.4,IF(#REF!="単純な制約のある作業",0.2,0))))))</f>
        <v>#REF!</v>
      </c>
      <c r="M236" s="224" t="e">
        <f t="shared" si="12"/>
        <v>#REF!</v>
      </c>
    </row>
    <row r="237" spans="2:13" s="229" customFormat="1" ht="27.75" customHeight="1" x14ac:dyDescent="0.2">
      <c r="B237" s="562" t="s">
        <v>265</v>
      </c>
      <c r="C237" s="563"/>
      <c r="D237" s="239" t="e">
        <f>#REF!</f>
        <v>#REF!</v>
      </c>
      <c r="E237" s="240" t="s">
        <v>245</v>
      </c>
      <c r="F237" s="242" t="e">
        <f>IF(#REF!&gt;=1,IF(#REF!&gt;=1,#REF!),IF(#REF!&gt;=0,"",))</f>
        <v>#REF!</v>
      </c>
      <c r="G237" s="241" t="e">
        <f>保全管理データ!N749</f>
        <v>#REF!</v>
      </c>
      <c r="H237" s="241" t="e">
        <f>IF(#REF!="無","",IF(#REF!="","",IF(#REF!="悪環境における作業",0.2,IF(#REF!="高所又は地下作業",0.1,IF(#REF!="錯綜場所作業",0.3,IF(#REF!="複雑な制約のある作業",0.4,IF(#REF!="単純な制約のある作業",0.2,0)))))))</f>
        <v>#REF!</v>
      </c>
      <c r="I237" s="224" t="e">
        <f t="shared" si="11"/>
        <v>#REF!</v>
      </c>
      <c r="J237" s="242" t="e">
        <f>IF(#REF!&gt;=1,IF(#REF!&gt;=1,#REF!),IF(#REF!&gt;=0,"",))</f>
        <v>#REF!</v>
      </c>
      <c r="K237" s="241" t="e">
        <f>保全管理データ!N776</f>
        <v>#REF!</v>
      </c>
      <c r="L237" s="241" t="e">
        <f>IF(#REF!="","",IF(#REF!="悪環境における作業",0.2,IF(#REF!="高所又は地下作業",0.1,IF(#REF!="錯綜場所作業",0.3,IF(#REF!="複雑な制約のある作業",0.4,IF(#REF!="単純な制約のある作業",0.2,0))))))</f>
        <v>#REF!</v>
      </c>
      <c r="M237" s="224" t="e">
        <f t="shared" si="12"/>
        <v>#REF!</v>
      </c>
    </row>
    <row r="238" spans="2:13" s="229" customFormat="1" ht="27.75" customHeight="1" x14ac:dyDescent="0.2">
      <c r="B238" s="562" t="s">
        <v>266</v>
      </c>
      <c r="C238" s="563"/>
      <c r="D238" s="239" t="e">
        <f>#REF!</f>
        <v>#REF!</v>
      </c>
      <c r="E238" s="240" t="s">
        <v>245</v>
      </c>
      <c r="F238" s="242" t="e">
        <f>IF(#REF!&gt;=1,IF(#REF!&gt;=1,#REF!),IF(#REF!&gt;=0,"",))</f>
        <v>#REF!</v>
      </c>
      <c r="G238" s="241" t="e">
        <f>保全管理データ!N750</f>
        <v>#REF!</v>
      </c>
      <c r="H238" s="241" t="e">
        <f>IF(#REF!="無","",IF(#REF!="","",IF(#REF!="悪環境における作業",0.2,IF(#REF!="高所又は地下作業",0.1,IF(#REF!="錯綜場所作業",0.3,IF(#REF!="複雑な制約のある作業",0.4,IF(#REF!="単純な制約のある作業",0.2,0)))))))</f>
        <v>#REF!</v>
      </c>
      <c r="I238" s="224" t="e">
        <f t="shared" si="11"/>
        <v>#REF!</v>
      </c>
      <c r="J238" s="242" t="e">
        <f>IF(#REF!&gt;=1,IF(#REF!&gt;=1,#REF!),IF(#REF!&gt;=0,"",))</f>
        <v>#REF!</v>
      </c>
      <c r="K238" s="241" t="e">
        <f>保全管理データ!N777</f>
        <v>#REF!</v>
      </c>
      <c r="L238" s="241" t="e">
        <f>IF(#REF!="","",IF(#REF!="悪環境における作業",0.2,IF(#REF!="高所又は地下作業",0.1,IF(#REF!="錯綜場所作業",0.3,IF(#REF!="複雑な制約のある作業",0.4,IF(#REF!="単純な制約のある作業",0.2,0))))))</f>
        <v>#REF!</v>
      </c>
      <c r="M238" s="224" t="e">
        <f t="shared" si="12"/>
        <v>#REF!</v>
      </c>
    </row>
    <row r="239" spans="2:13" s="229" customFormat="1" ht="27.75" customHeight="1" x14ac:dyDescent="0.2">
      <c r="B239" s="562" t="s">
        <v>81</v>
      </c>
      <c r="C239" s="563"/>
      <c r="D239" s="239" t="e">
        <f>#REF!</f>
        <v>#REF!</v>
      </c>
      <c r="E239" s="240" t="s">
        <v>245</v>
      </c>
      <c r="F239" s="242" t="e">
        <f>IF(#REF!&gt;=1,IF(#REF!&gt;=1,#REF!),IF(#REF!&gt;=0,"",))</f>
        <v>#REF!</v>
      </c>
      <c r="G239" s="241" t="e">
        <f>保全管理データ!N751</f>
        <v>#REF!</v>
      </c>
      <c r="H239" s="241" t="e">
        <f>IF(#REF!="無","",IF(#REF!="","",IF(#REF!="悪環境における作業",0.2,IF(#REF!="高所又は地下作業",0.1,IF(#REF!="錯綜場所作業",0.3,IF(#REF!="複雑な制約のある作業",0.4,IF(#REF!="単純な制約のある作業",0.2,0)))))))</f>
        <v>#REF!</v>
      </c>
      <c r="I239" s="224" t="e">
        <f t="shared" si="11"/>
        <v>#REF!</v>
      </c>
      <c r="J239" s="242" t="e">
        <f>IF(#REF!&gt;=1,IF(#REF!&gt;=1,#REF!),IF(#REF!&gt;=0,"",))</f>
        <v>#REF!</v>
      </c>
      <c r="K239" s="241" t="e">
        <f>保全管理データ!N778</f>
        <v>#REF!</v>
      </c>
      <c r="L239" s="241" t="e">
        <f>IF(#REF!="","",IF(#REF!="悪環境における作業",0.2,IF(#REF!="高所又は地下作業",0.1,IF(#REF!="錯綜場所作業",0.3,IF(#REF!="複雑な制約のある作業",0.4,IF(#REF!="単純な制約のある作業",0.2,0))))))</f>
        <v>#REF!</v>
      </c>
      <c r="M239" s="224" t="e">
        <f t="shared" si="12"/>
        <v>#REF!</v>
      </c>
    </row>
    <row r="240" spans="2:13" s="229" customFormat="1" ht="27.75" customHeight="1" x14ac:dyDescent="0.2">
      <c r="B240" s="562" t="s">
        <v>267</v>
      </c>
      <c r="C240" s="563"/>
      <c r="D240" s="239" t="e">
        <f>#REF!</f>
        <v>#REF!</v>
      </c>
      <c r="E240" s="240" t="s">
        <v>247</v>
      </c>
      <c r="F240" s="242" t="e">
        <f>IF(#REF!&gt;=1,IF(#REF!&gt;=1,#REF!),IF(#REF!&gt;=0,"",))</f>
        <v>#REF!</v>
      </c>
      <c r="G240" s="241" t="e">
        <f>保全管理データ!N752</f>
        <v>#REF!</v>
      </c>
      <c r="H240" s="241" t="e">
        <f>IF(#REF!="無","",IF(#REF!="","",IF(#REF!="悪環境における作業",0.2,IF(#REF!="高所又は地下作業",0.1,IF(#REF!="錯綜場所作業",0.3,IF(#REF!="複雑な制約のある作業",0.4,IF(#REF!="単純な制約のある作業",0.2,0)))))))</f>
        <v>#REF!</v>
      </c>
      <c r="I240" s="224" t="e">
        <f t="shared" si="11"/>
        <v>#REF!</v>
      </c>
      <c r="J240" s="242" t="e">
        <f>IF(#REF!&gt;=1,IF(#REF!&gt;=1,#REF!),IF(#REF!&gt;=0,"",))</f>
        <v>#REF!</v>
      </c>
      <c r="K240" s="241" t="e">
        <f>保全管理データ!N779</f>
        <v>#REF!</v>
      </c>
      <c r="L240" s="241" t="e">
        <f>IF(#REF!="","",IF(#REF!="悪環境における作業",0.2,IF(#REF!="高所又は地下作業",0.1,IF(#REF!="錯綜場所作業",0.3,IF(#REF!="複雑な制約のある作業",0.4,IF(#REF!="単純な制約のある作業",0.2,0))))))</f>
        <v>#REF!</v>
      </c>
      <c r="M240" s="224" t="e">
        <f t="shared" si="12"/>
        <v>#REF!</v>
      </c>
    </row>
    <row r="241" spans="2:13" s="229" customFormat="1" ht="27.75" customHeight="1" x14ac:dyDescent="0.2">
      <c r="B241" s="562" t="s">
        <v>268</v>
      </c>
      <c r="C241" s="563"/>
      <c r="D241" s="239" t="e">
        <f>#REF!</f>
        <v>#REF!</v>
      </c>
      <c r="E241" s="240" t="s">
        <v>246</v>
      </c>
      <c r="F241" s="242" t="e">
        <f>IF(#REF!&gt;=1,IF(#REF!&gt;=1,#REF!),IF(#REF!&gt;=0,"",))</f>
        <v>#REF!</v>
      </c>
      <c r="G241" s="241" t="e">
        <f>保全管理データ!N753</f>
        <v>#REF!</v>
      </c>
      <c r="H241" s="241" t="e">
        <f>IF(#REF!="無","",IF(#REF!="","",IF(#REF!="悪環境における作業",0.2,IF(#REF!="高所又は地下作業",0.1,IF(#REF!="錯綜場所作業",0.3,IF(#REF!="複雑な制約のある作業",0.4,IF(#REF!="単純な制約のある作業",0.2,0)))))))</f>
        <v>#REF!</v>
      </c>
      <c r="I241" s="224" t="e">
        <f t="shared" si="11"/>
        <v>#REF!</v>
      </c>
      <c r="J241" s="242" t="e">
        <f>IF(#REF!&gt;=1,IF(#REF!&gt;=1,#REF!),IF(#REF!&gt;=0,"",))</f>
        <v>#REF!</v>
      </c>
      <c r="K241" s="241" t="e">
        <f>保全管理データ!N780</f>
        <v>#REF!</v>
      </c>
      <c r="L241" s="241" t="e">
        <f>IF(#REF!="","",IF(#REF!="悪環境における作業",0.2,IF(#REF!="高所又は地下作業",0.1,IF(#REF!="錯綜場所作業",0.3,IF(#REF!="複雑な制約のある作業",0.4,IF(#REF!="単純な制約のある作業",0.2,0))))))</f>
        <v>#REF!</v>
      </c>
      <c r="M241" s="224" t="e">
        <f t="shared" si="12"/>
        <v>#REF!</v>
      </c>
    </row>
    <row r="242" spans="2:13" s="229" customFormat="1" ht="27.75" customHeight="1" thickBot="1" x14ac:dyDescent="0.25">
      <c r="B242" s="564" t="s">
        <v>269</v>
      </c>
      <c r="C242" s="565"/>
      <c r="D242" s="243" t="e">
        <f>#REF!</f>
        <v>#REF!</v>
      </c>
      <c r="E242" s="244" t="s">
        <v>245</v>
      </c>
      <c r="F242" s="246" t="e">
        <f>IF(#REF!&gt;=1,IF(#REF!&gt;=1,#REF!),IF(#REF!&gt;=0,"",))</f>
        <v>#REF!</v>
      </c>
      <c r="G242" s="245" t="e">
        <f>保全管理データ!N754</f>
        <v>#REF!</v>
      </c>
      <c r="H242" s="241" t="e">
        <f>IF(#REF!="無","",IF(#REF!="","",IF(#REF!="悪環境における作業",0.2,IF(#REF!="高所又は地下作業",0.1,IF(#REF!="錯綜場所作業",0.3,IF(#REF!="複雑な制約のある作業",0.4,IF(#REF!="単純な制約のある作業",0.2,0)))))))</f>
        <v>#REF!</v>
      </c>
      <c r="I242" s="224" t="e">
        <f t="shared" si="11"/>
        <v>#REF!</v>
      </c>
      <c r="J242" s="246" t="e">
        <f>IF(#REF!&gt;=1,IF(#REF!&gt;=1,#REF!),IF(#REF!&gt;=0,"",))</f>
        <v>#REF!</v>
      </c>
      <c r="K242" s="245" t="e">
        <f>保全管理データ!N781</f>
        <v>#REF!</v>
      </c>
      <c r="L242" s="245" t="e">
        <f>IF(#REF!="","",IF(#REF!="悪環境における作業",0.2,IF(#REF!="高所又は地下作業",0.1,IF(#REF!="錯綜場所作業",0.3,IF(#REF!="複雑な制約のある作業",0.4,IF(#REF!="単純な制約のある作業",0.2,0))))))</f>
        <v>#REF!</v>
      </c>
      <c r="M242" s="224" t="e">
        <f t="shared" si="12"/>
        <v>#REF!</v>
      </c>
    </row>
    <row r="243" spans="2:13" s="229" customFormat="1" ht="27.75" customHeight="1" thickBot="1" x14ac:dyDescent="0.25">
      <c r="B243" s="555" t="s">
        <v>190</v>
      </c>
      <c r="C243" s="555"/>
      <c r="D243" s="555"/>
      <c r="E243" s="555"/>
      <c r="F243" s="556" t="e">
        <f>SUM(I219:I242)</f>
        <v>#REF!</v>
      </c>
      <c r="G243" s="557"/>
      <c r="H243" s="557"/>
      <c r="I243" s="558"/>
      <c r="J243" s="556" t="e">
        <f>IF(SUM(J219:J242)=0,"0.00",SUM(M219:M242))</f>
        <v>#REF!</v>
      </c>
      <c r="K243" s="557"/>
      <c r="L243" s="557"/>
      <c r="M243" s="558"/>
    </row>
    <row r="244" spans="2:13" s="229" customFormat="1" ht="27.75" customHeight="1" thickBot="1" x14ac:dyDescent="0.25">
      <c r="B244" s="555" t="s">
        <v>97</v>
      </c>
      <c r="C244" s="555"/>
      <c r="D244" s="555"/>
      <c r="E244" s="555"/>
      <c r="F244" s="559" t="e">
        <f>IF(#REF!="５年以下","0",IF(#REF!="５年～１０年",0.1,IF(#REF!="１０年以上",0.15)))</f>
        <v>#REF!</v>
      </c>
      <c r="G244" s="560"/>
      <c r="H244" s="560"/>
      <c r="I244" s="560"/>
      <c r="J244" s="560"/>
      <c r="K244" s="560"/>
      <c r="L244" s="560"/>
      <c r="M244" s="561"/>
    </row>
    <row r="245" spans="2:13" s="229" customFormat="1" ht="27.75" customHeight="1" thickBot="1" x14ac:dyDescent="0.25">
      <c r="B245" s="556" t="s">
        <v>273</v>
      </c>
      <c r="C245" s="557"/>
      <c r="D245" s="557"/>
      <c r="E245" s="558"/>
      <c r="F245" s="556" t="e">
        <f>F243*(1+F244)</f>
        <v>#REF!</v>
      </c>
      <c r="G245" s="557"/>
      <c r="H245" s="557"/>
      <c r="I245" s="557"/>
      <c r="J245" s="556" t="e">
        <f>J243*(1+F244)</f>
        <v>#REF!</v>
      </c>
      <c r="K245" s="557"/>
      <c r="L245" s="557"/>
      <c r="M245" s="558"/>
    </row>
    <row r="246" spans="2:13" s="229" customFormat="1" ht="24" hidden="1" customHeight="1" thickBot="1" x14ac:dyDescent="0.25">
      <c r="B246" s="555" t="s">
        <v>191</v>
      </c>
      <c r="C246" s="555"/>
      <c r="D246" s="555"/>
      <c r="E246" s="555"/>
      <c r="F246" s="556" t="e">
        <f>#REF!*(#REF!*#REF!+#REF!*#REF!)</f>
        <v>#REF!</v>
      </c>
      <c r="G246" s="557"/>
      <c r="H246" s="558"/>
      <c r="I246" s="555" t="e">
        <f>#REF!</f>
        <v>#REF!</v>
      </c>
      <c r="J246" s="556"/>
      <c r="K246" s="247" t="s">
        <v>230</v>
      </c>
      <c r="L246" s="558" t="e">
        <f>B217</f>
        <v>#REF!</v>
      </c>
      <c r="M246" s="555"/>
    </row>
    <row r="247" spans="2:13" s="229" customFormat="1" ht="45" customHeight="1" thickBot="1" x14ac:dyDescent="0.25">
      <c r="B247" s="228"/>
      <c r="C247" s="228"/>
      <c r="D247" s="228"/>
      <c r="E247" s="228"/>
      <c r="F247" s="228"/>
      <c r="G247" s="228"/>
      <c r="H247" s="228"/>
      <c r="I247" s="228"/>
      <c r="J247" s="228"/>
      <c r="K247" s="228"/>
      <c r="L247" s="228"/>
      <c r="M247" s="228"/>
    </row>
    <row r="248" spans="2:13" s="254" customFormat="1" ht="27.75" customHeight="1" thickBot="1" x14ac:dyDescent="0.25">
      <c r="B248" s="542" t="s">
        <v>128</v>
      </c>
      <c r="C248" s="543"/>
      <c r="D248" s="543"/>
      <c r="E248" s="544"/>
      <c r="F248" s="253"/>
      <c r="G248" s="253"/>
      <c r="H248" s="253"/>
      <c r="I248" s="253"/>
      <c r="J248" s="253"/>
      <c r="K248" s="253"/>
      <c r="L248" s="253"/>
      <c r="M248" s="253"/>
    </row>
    <row r="249" spans="2:13" s="254" customFormat="1" ht="27.75" customHeight="1" x14ac:dyDescent="0.2">
      <c r="B249" s="545" t="e">
        <f>#REF!</f>
        <v>#REF!</v>
      </c>
      <c r="C249" s="546"/>
      <c r="D249" s="547"/>
      <c r="E249" s="548"/>
      <c r="F249" s="552" t="s">
        <v>240</v>
      </c>
      <c r="G249" s="553"/>
      <c r="H249" s="553"/>
      <c r="I249" s="554"/>
      <c r="J249" s="552" t="s">
        <v>239</v>
      </c>
      <c r="K249" s="553"/>
      <c r="L249" s="553"/>
      <c r="M249" s="554"/>
    </row>
    <row r="250" spans="2:13" s="254" customFormat="1" ht="27.75" customHeight="1" thickBot="1" x14ac:dyDescent="0.25">
      <c r="B250" s="549"/>
      <c r="C250" s="550"/>
      <c r="D250" s="550"/>
      <c r="E250" s="551"/>
      <c r="F250" s="255" t="s">
        <v>149</v>
      </c>
      <c r="G250" s="256" t="s">
        <v>151</v>
      </c>
      <c r="H250" s="256" t="s">
        <v>96</v>
      </c>
      <c r="I250" s="257" t="s">
        <v>150</v>
      </c>
      <c r="J250" s="255" t="s">
        <v>149</v>
      </c>
      <c r="K250" s="256" t="s">
        <v>151</v>
      </c>
      <c r="L250" s="256" t="s">
        <v>96</v>
      </c>
      <c r="M250" s="257" t="s">
        <v>150</v>
      </c>
    </row>
    <row r="251" spans="2:13" s="254" customFormat="1" ht="27.75" customHeight="1" thickTop="1" x14ac:dyDescent="0.2">
      <c r="B251" s="540" t="s">
        <v>241</v>
      </c>
      <c r="C251" s="541"/>
      <c r="D251" s="234" t="e">
        <f>#REF!</f>
        <v>#REF!</v>
      </c>
      <c r="E251" s="235" t="s">
        <v>242</v>
      </c>
      <c r="F251" s="258" t="e">
        <f>IF(#REF!&gt;=1,IF(#REF!&gt;=1,#REF!),IF(#REF!&gt;=0,"",))</f>
        <v>#REF!</v>
      </c>
      <c r="G251" s="241" t="e">
        <f>保全管理データ!N4651</f>
        <v>#REF!</v>
      </c>
      <c r="H251" s="259" t="e">
        <f>IF(#REF!="無","",IF(#REF!="","",IF(#REF!="悪環境における作業",0.2,IF(#REF!="高所又は地下作業",0.1,IF(#REF!="錯綜場所作業",0.3,IF(#REF!="複雑な制約のある作業",0.4,IF(#REF!="単純な制約のある作業",0.2,0)))))))</f>
        <v>#REF!</v>
      </c>
      <c r="I251" s="260" t="e">
        <f>IF(F251="","",F251*G251*(1+IF(H251="",0,H251)))</f>
        <v>#REF!</v>
      </c>
      <c r="J251" s="258" t="e">
        <f>IF(#REF!&gt;=1,IF(#REF!&gt;=1,#REF!),IF(#REF!&gt;=0,"",))</f>
        <v>#REF!</v>
      </c>
      <c r="K251" s="241" t="e">
        <f>保全管理データ!N4678</f>
        <v>#REF!</v>
      </c>
      <c r="L251" s="259" t="e">
        <f>IF(#REF!="","",IF(#REF!="悪環境における作業",0.2,IF(#REF!="高所又は地下作業",0.1,IF(#REF!="錯綜場所作業",0.3,IF(#REF!="複雑な制約のある作業",0.4,IF(#REF!="単純な制約のある作業",0.2,0))))))</f>
        <v>#REF!</v>
      </c>
      <c r="M251" s="260" t="e">
        <f>IF(J251="","",J251*K251*(1+IF(L251="",0,L251)))</f>
        <v>#REF!</v>
      </c>
    </row>
    <row r="252" spans="2:13" s="254" customFormat="1" ht="27.75" customHeight="1" x14ac:dyDescent="0.2">
      <c r="B252" s="536" t="s">
        <v>243</v>
      </c>
      <c r="C252" s="537"/>
      <c r="D252" s="239" t="e">
        <f>#REF!</f>
        <v>#REF!</v>
      </c>
      <c r="E252" s="240" t="s">
        <v>242</v>
      </c>
      <c r="F252" s="258" t="e">
        <f>IF(#REF!&gt;=1,IF(#REF!&gt;=1,#REF!),IF(#REF!&gt;=0,"",))</f>
        <v>#REF!</v>
      </c>
      <c r="G252" s="241" t="e">
        <f>保全管理データ!N4652</f>
        <v>#REF!</v>
      </c>
      <c r="H252" s="259" t="e">
        <f>IF(#REF!="無","",IF(#REF!="","",IF(#REF!="悪環境における作業",0.2,IF(#REF!="高所又は地下作業",0.1,IF(#REF!="錯綜場所作業",0.3,IF(#REF!="複雑な制約のある作業",0.4,IF(#REF!="単純な制約のある作業",0.2,0)))))))</f>
        <v>#REF!</v>
      </c>
      <c r="I252" s="260" t="e">
        <f t="shared" ref="I252:I274" si="13">IF(F252="","",F252*G252*(1+IF(H252="",0,H252)))</f>
        <v>#REF!</v>
      </c>
      <c r="J252" s="258" t="e">
        <f>IF(#REF!&gt;=1,IF(#REF!&gt;=1,#REF!),IF(#REF!&gt;=0,"",))</f>
        <v>#REF!</v>
      </c>
      <c r="K252" s="241" t="e">
        <f>保全管理データ!N4679</f>
        <v>#REF!</v>
      </c>
      <c r="L252" s="259" t="e">
        <f>IF(#REF!="","",IF(#REF!="悪環境における作業",0.2,IF(#REF!="高所又は地下作業",0.1,IF(#REF!="錯綜場所作業",0.3,IF(#REF!="複雑な制約のある作業",0.4,IF(#REF!="単純な制約のある作業",0.2,0))))))</f>
        <v>#REF!</v>
      </c>
      <c r="M252" s="260" t="e">
        <f t="shared" ref="M252:M274" si="14">IF(J252="","",J252*K252*(1+IF(L252="",0,L252)))</f>
        <v>#REF!</v>
      </c>
    </row>
    <row r="253" spans="2:13" s="254" customFormat="1" ht="27.75" customHeight="1" x14ac:dyDescent="0.2">
      <c r="B253" s="536" t="s">
        <v>249</v>
      </c>
      <c r="C253" s="537"/>
      <c r="D253" s="239" t="e">
        <f>#REF!</f>
        <v>#REF!</v>
      </c>
      <c r="E253" s="240" t="s">
        <v>244</v>
      </c>
      <c r="F253" s="258" t="e">
        <f>IF(#REF!&gt;=1,IF(#REF!&gt;=1,#REF!),IF(#REF!&gt;=0,"",))</f>
        <v>#REF!</v>
      </c>
      <c r="G253" s="241" t="e">
        <f>保全管理データ!N4653</f>
        <v>#REF!</v>
      </c>
      <c r="H253" s="259" t="e">
        <f>IF(#REF!="無","",IF(#REF!="","",IF(#REF!="悪環境における作業",0.2,IF(#REF!="高所又は地下作業",0.1,IF(#REF!="錯綜場所作業",0.3,IF(#REF!="複雑な制約のある作業",0.4,IF(#REF!="単純な制約のある作業",0.2,0)))))))</f>
        <v>#REF!</v>
      </c>
      <c r="I253" s="260" t="e">
        <f t="shared" si="13"/>
        <v>#REF!</v>
      </c>
      <c r="J253" s="258" t="e">
        <f>IF(#REF!&gt;=1,IF(#REF!&gt;=1,#REF!),IF(#REF!&gt;=0,"",))</f>
        <v>#REF!</v>
      </c>
      <c r="K253" s="241" t="e">
        <f>保全管理データ!N4680</f>
        <v>#REF!</v>
      </c>
      <c r="L253" s="259" t="e">
        <f>IF(#REF!="","",IF(#REF!="悪環境における作業",0.2,IF(#REF!="高所又は地下作業",0.1,IF(#REF!="錯綜場所作業",0.3,IF(#REF!="複雑な制約のある作業",0.4,IF(#REF!="単純な制約のある作業",0.2,0))))))</f>
        <v>#REF!</v>
      </c>
      <c r="M253" s="260" t="e">
        <f t="shared" si="14"/>
        <v>#REF!</v>
      </c>
    </row>
    <row r="254" spans="2:13" s="254" customFormat="1" ht="27.75" customHeight="1" x14ac:dyDescent="0.2">
      <c r="B254" s="536" t="s">
        <v>250</v>
      </c>
      <c r="C254" s="537"/>
      <c r="D254" s="239" t="e">
        <f>#REF!</f>
        <v>#REF!</v>
      </c>
      <c r="E254" s="240" t="s">
        <v>244</v>
      </c>
      <c r="F254" s="258" t="e">
        <f>IF(#REF!&gt;=1,IF(#REF!&gt;=1,#REF!),IF(#REF!&gt;=0,"",))</f>
        <v>#REF!</v>
      </c>
      <c r="G254" s="241" t="e">
        <f>保全管理データ!N4654</f>
        <v>#REF!</v>
      </c>
      <c r="H254" s="259" t="e">
        <f>IF(#REF!="無","",IF(#REF!="","",IF(#REF!="悪環境における作業",0.2,IF(#REF!="高所又は地下作業",0.1,IF(#REF!="錯綜場所作業",0.3,IF(#REF!="複雑な制約のある作業",0.4,IF(#REF!="単純な制約のある作業",0.2,0)))))))</f>
        <v>#REF!</v>
      </c>
      <c r="I254" s="260" t="e">
        <f t="shared" si="13"/>
        <v>#REF!</v>
      </c>
      <c r="J254" s="258" t="e">
        <f>IF(#REF!&gt;=1,IF(#REF!&gt;=1,#REF!),IF(#REF!&gt;=0,"",))</f>
        <v>#REF!</v>
      </c>
      <c r="K254" s="241" t="e">
        <f>保全管理データ!N4681</f>
        <v>#REF!</v>
      </c>
      <c r="L254" s="259" t="e">
        <f>IF(#REF!="","",IF(#REF!="悪環境における作業",0.2,IF(#REF!="高所又は地下作業",0.1,IF(#REF!="錯綜場所作業",0.3,IF(#REF!="複雑な制約のある作業",0.4,IF(#REF!="単純な制約のある作業",0.2,0))))))</f>
        <v>#REF!</v>
      </c>
      <c r="M254" s="260" t="e">
        <f t="shared" si="14"/>
        <v>#REF!</v>
      </c>
    </row>
    <row r="255" spans="2:13" s="254" customFormat="1" ht="27.75" customHeight="1" x14ac:dyDescent="0.2">
      <c r="B255" s="536" t="s">
        <v>251</v>
      </c>
      <c r="C255" s="537"/>
      <c r="D255" s="239" t="e">
        <f>#REF!</f>
        <v>#REF!</v>
      </c>
      <c r="E255" s="240" t="s">
        <v>242</v>
      </c>
      <c r="F255" s="258" t="e">
        <f>IF(#REF!&gt;=1,IF(#REF!&gt;=1,#REF!),IF(#REF!&gt;=0,"",))</f>
        <v>#REF!</v>
      </c>
      <c r="G255" s="241" t="e">
        <f>保全管理データ!N4655</f>
        <v>#REF!</v>
      </c>
      <c r="H255" s="259" t="e">
        <f>IF(#REF!="無","",IF(#REF!="","",IF(#REF!="悪環境における作業",0.2,IF(#REF!="高所又は地下作業",0.1,IF(#REF!="錯綜場所作業",0.3,IF(#REF!="複雑な制約のある作業",0.4,IF(#REF!="単純な制約のある作業",0.2,0)))))))</f>
        <v>#REF!</v>
      </c>
      <c r="I255" s="260" t="e">
        <f t="shared" si="13"/>
        <v>#REF!</v>
      </c>
      <c r="J255" s="258" t="e">
        <f>IF(#REF!&gt;=1,IF(#REF!&gt;=1,#REF!),IF(#REF!&gt;=0,"",))</f>
        <v>#REF!</v>
      </c>
      <c r="K255" s="241" t="e">
        <f>保全管理データ!N4682</f>
        <v>#REF!</v>
      </c>
      <c r="L255" s="259" t="e">
        <f>IF(#REF!="","",IF(#REF!="悪環境における作業",0.2,IF(#REF!="高所又は地下作業",0.1,IF(#REF!="錯綜場所作業",0.3,IF(#REF!="複雑な制約のある作業",0.4,IF(#REF!="単純な制約のある作業",0.2,0))))))</f>
        <v>#REF!</v>
      </c>
      <c r="M255" s="260" t="e">
        <f t="shared" si="14"/>
        <v>#REF!</v>
      </c>
    </row>
    <row r="256" spans="2:13" s="254" customFormat="1" ht="27.75" customHeight="1" x14ac:dyDescent="0.2">
      <c r="B256" s="536" t="s">
        <v>252</v>
      </c>
      <c r="C256" s="537"/>
      <c r="D256" s="239" t="e">
        <f>#REF!</f>
        <v>#REF!</v>
      </c>
      <c r="E256" s="240" t="s">
        <v>244</v>
      </c>
      <c r="F256" s="258" t="e">
        <f>IF(#REF!&gt;=1,IF(#REF!&gt;=1,#REF!),IF(#REF!&gt;=0,"",))</f>
        <v>#REF!</v>
      </c>
      <c r="G256" s="241" t="e">
        <f>保全管理データ!N4656</f>
        <v>#REF!</v>
      </c>
      <c r="H256" s="259" t="e">
        <f>IF(#REF!="無","",IF(#REF!="","",IF(#REF!="悪環境における作業",0.2,IF(#REF!="高所又は地下作業",0.1,IF(#REF!="錯綜場所作業",0.3,IF(#REF!="複雑な制約のある作業",0.4,IF(#REF!="単純な制約のある作業",0.2,0)))))))</f>
        <v>#REF!</v>
      </c>
      <c r="I256" s="260" t="e">
        <f t="shared" si="13"/>
        <v>#REF!</v>
      </c>
      <c r="J256" s="258" t="e">
        <f>IF(#REF!&gt;=1,IF(#REF!&gt;=1,#REF!),IF(#REF!&gt;=0,"",))</f>
        <v>#REF!</v>
      </c>
      <c r="K256" s="241" t="e">
        <f>保全管理データ!N4683</f>
        <v>#REF!</v>
      </c>
      <c r="L256" s="259" t="e">
        <f>IF(#REF!="","",IF(#REF!="悪環境における作業",0.2,IF(#REF!="高所又は地下作業",0.1,IF(#REF!="錯綜場所作業",0.3,IF(#REF!="複雑な制約のある作業",0.4,IF(#REF!="単純な制約のある作業",0.2,0))))))</f>
        <v>#REF!</v>
      </c>
      <c r="M256" s="260" t="e">
        <f t="shared" si="14"/>
        <v>#REF!</v>
      </c>
    </row>
    <row r="257" spans="2:13" s="254" customFormat="1" ht="27.75" customHeight="1" x14ac:dyDescent="0.2">
      <c r="B257" s="536" t="s">
        <v>253</v>
      </c>
      <c r="C257" s="537"/>
      <c r="D257" s="239" t="e">
        <f>#REF!</f>
        <v>#REF!</v>
      </c>
      <c r="E257" s="240" t="s">
        <v>242</v>
      </c>
      <c r="F257" s="258" t="e">
        <f>IF(#REF!&gt;=1,IF(#REF!&gt;=1,#REF!),IF(#REF!&gt;=0,"",))</f>
        <v>#REF!</v>
      </c>
      <c r="G257" s="241" t="e">
        <f>保全管理データ!N4657</f>
        <v>#REF!</v>
      </c>
      <c r="H257" s="259" t="e">
        <f>IF(#REF!="無","",IF(#REF!="","",IF(#REF!="悪環境における作業",0.2,IF(#REF!="高所又は地下作業",0.1,IF(#REF!="錯綜場所作業",0.3,IF(#REF!="複雑な制約のある作業",0.4,IF(#REF!="単純な制約のある作業",0.2,0)))))))</f>
        <v>#REF!</v>
      </c>
      <c r="I257" s="260" t="e">
        <f t="shared" si="13"/>
        <v>#REF!</v>
      </c>
      <c r="J257" s="258" t="e">
        <f>IF(#REF!&gt;=1,IF(#REF!&gt;=1,#REF!),IF(#REF!&gt;=0,"",))</f>
        <v>#REF!</v>
      </c>
      <c r="K257" s="241" t="e">
        <f>保全管理データ!N4684</f>
        <v>#REF!</v>
      </c>
      <c r="L257" s="259" t="e">
        <f>IF(#REF!="","",IF(#REF!="悪環境における作業",0.2,IF(#REF!="高所又は地下作業",0.1,IF(#REF!="錯綜場所作業",0.3,IF(#REF!="複雑な制約のある作業",0.4,IF(#REF!="単純な制約のある作業",0.2,0))))))</f>
        <v>#REF!</v>
      </c>
      <c r="M257" s="260" t="e">
        <f t="shared" si="14"/>
        <v>#REF!</v>
      </c>
    </row>
    <row r="258" spans="2:13" s="254" customFormat="1" ht="27.75" customHeight="1" x14ac:dyDescent="0.2">
      <c r="B258" s="536" t="s">
        <v>254</v>
      </c>
      <c r="C258" s="537"/>
      <c r="D258" s="239" t="e">
        <f>#REF!</f>
        <v>#REF!</v>
      </c>
      <c r="E258" s="240" t="s">
        <v>242</v>
      </c>
      <c r="F258" s="258" t="e">
        <f>IF(#REF!&gt;=1,IF(#REF!&gt;=1,#REF!),IF(#REF!&gt;=0,"",))</f>
        <v>#REF!</v>
      </c>
      <c r="G258" s="241" t="e">
        <f>保全管理データ!N4658</f>
        <v>#REF!</v>
      </c>
      <c r="H258" s="259" t="e">
        <f>IF(#REF!="無","",IF(#REF!="","",IF(#REF!="悪環境における作業",0.2,IF(#REF!="高所又は地下作業",0.1,IF(#REF!="錯綜場所作業",0.3,IF(#REF!="複雑な制約のある作業",0.4,IF(#REF!="単純な制約のある作業",0.2,0)))))))</f>
        <v>#REF!</v>
      </c>
      <c r="I258" s="260" t="e">
        <f t="shared" si="13"/>
        <v>#REF!</v>
      </c>
      <c r="J258" s="258" t="e">
        <f>IF(#REF!&gt;=1,IF(#REF!&gt;=1,#REF!),IF(#REF!&gt;=0,"",))</f>
        <v>#REF!</v>
      </c>
      <c r="K258" s="241" t="e">
        <f>保全管理データ!N4685</f>
        <v>#REF!</v>
      </c>
      <c r="L258" s="259" t="e">
        <f>IF(#REF!="","",IF(#REF!="悪環境における作業",0.2,IF(#REF!="高所又は地下作業",0.1,IF(#REF!="錯綜場所作業",0.3,IF(#REF!="複雑な制約のある作業",0.4,IF(#REF!="単純な制約のある作業",0.2,0))))))</f>
        <v>#REF!</v>
      </c>
      <c r="M258" s="260" t="e">
        <f t="shared" si="14"/>
        <v>#REF!</v>
      </c>
    </row>
    <row r="259" spans="2:13" s="254" customFormat="1" ht="27.75" customHeight="1" x14ac:dyDescent="0.2">
      <c r="B259" s="536" t="s">
        <v>255</v>
      </c>
      <c r="C259" s="537"/>
      <c r="D259" s="239" t="e">
        <f>#REF!</f>
        <v>#REF!</v>
      </c>
      <c r="E259" s="240" t="s">
        <v>245</v>
      </c>
      <c r="F259" s="258" t="e">
        <f>IF(#REF!&gt;=1,IF(#REF!&gt;=1,#REF!),IF(#REF!&gt;=0,"",))</f>
        <v>#REF!</v>
      </c>
      <c r="G259" s="241" t="e">
        <f>保全管理データ!N4659</f>
        <v>#REF!</v>
      </c>
      <c r="H259" s="259" t="e">
        <f>IF(#REF!="無","",IF(#REF!="","",IF(#REF!="悪環境における作業",0.2,IF(#REF!="高所又は地下作業",0.1,IF(#REF!="錯綜場所作業",0.3,IF(#REF!="複雑な制約のある作業",0.4,IF(#REF!="単純な制約のある作業",0.2,0)))))))</f>
        <v>#REF!</v>
      </c>
      <c r="I259" s="260" t="e">
        <f t="shared" si="13"/>
        <v>#REF!</v>
      </c>
      <c r="J259" s="258" t="e">
        <f>IF(#REF!&gt;=1,IF(#REF!&gt;=1,#REF!),IF(#REF!&gt;=0,"",))</f>
        <v>#REF!</v>
      </c>
      <c r="K259" s="241" t="e">
        <f>保全管理データ!N4686</f>
        <v>#REF!</v>
      </c>
      <c r="L259" s="259" t="e">
        <f>IF(#REF!="","",IF(#REF!="悪環境における作業",0.2,IF(#REF!="高所又は地下作業",0.1,IF(#REF!="錯綜場所作業",0.3,IF(#REF!="複雑な制約のある作業",0.4,IF(#REF!="単純な制約のある作業",0.2,0))))))</f>
        <v>#REF!</v>
      </c>
      <c r="M259" s="260" t="e">
        <f t="shared" si="14"/>
        <v>#REF!</v>
      </c>
    </row>
    <row r="260" spans="2:13" s="254" customFormat="1" ht="27.75" customHeight="1" x14ac:dyDescent="0.2">
      <c r="B260" s="536" t="s">
        <v>256</v>
      </c>
      <c r="C260" s="537"/>
      <c r="D260" s="239" t="e">
        <f>#REF!</f>
        <v>#REF!</v>
      </c>
      <c r="E260" s="240" t="s">
        <v>242</v>
      </c>
      <c r="F260" s="258" t="e">
        <f>IF(#REF!&gt;=1,IF(#REF!&gt;=1,#REF!),IF(#REF!&gt;=0,"",))</f>
        <v>#REF!</v>
      </c>
      <c r="G260" s="241" t="e">
        <f>保全管理データ!N4660</f>
        <v>#REF!</v>
      </c>
      <c r="H260" s="259" t="e">
        <f>IF(#REF!="無","",IF(#REF!="","",IF(#REF!="悪環境における作業",0.2,IF(#REF!="高所又は地下作業",0.1,IF(#REF!="錯綜場所作業",0.3,IF(#REF!="複雑な制約のある作業",0.4,IF(#REF!="単純な制約のある作業",0.2,0)))))))</f>
        <v>#REF!</v>
      </c>
      <c r="I260" s="260" t="e">
        <f t="shared" si="13"/>
        <v>#REF!</v>
      </c>
      <c r="J260" s="258" t="e">
        <f>IF(#REF!&gt;=1,IF(#REF!&gt;=1,#REF!),IF(#REF!&gt;=0,"",))</f>
        <v>#REF!</v>
      </c>
      <c r="K260" s="241" t="e">
        <f>保全管理データ!N4687</f>
        <v>#REF!</v>
      </c>
      <c r="L260" s="259" t="e">
        <f>IF(#REF!="","",IF(#REF!="悪環境における作業",0.2,IF(#REF!="高所又は地下作業",0.1,IF(#REF!="錯綜場所作業",0.3,IF(#REF!="複雑な制約のある作業",0.4,IF(#REF!="単純な制約のある作業",0.2,0))))))</f>
        <v>#REF!</v>
      </c>
      <c r="M260" s="260" t="e">
        <f t="shared" si="14"/>
        <v>#REF!</v>
      </c>
    </row>
    <row r="261" spans="2:13" s="254" customFormat="1" ht="27.75" customHeight="1" x14ac:dyDescent="0.2">
      <c r="B261" s="536" t="s">
        <v>257</v>
      </c>
      <c r="C261" s="537"/>
      <c r="D261" s="239" t="e">
        <f>#REF!</f>
        <v>#REF!</v>
      </c>
      <c r="E261" s="240" t="s">
        <v>245</v>
      </c>
      <c r="F261" s="258" t="e">
        <f>IF(#REF!&gt;=1,IF(#REF!&gt;=1,#REF!),IF(#REF!&gt;=0,"",))</f>
        <v>#REF!</v>
      </c>
      <c r="G261" s="241" t="e">
        <f>保全管理データ!N4661</f>
        <v>#REF!</v>
      </c>
      <c r="H261" s="259" t="e">
        <f>IF(#REF!="無","",IF(#REF!="","",IF(#REF!="悪環境における作業",0.2,IF(#REF!="高所又は地下作業",0.1,IF(#REF!="錯綜場所作業",0.3,IF(#REF!="複雑な制約のある作業",0.4,IF(#REF!="単純な制約のある作業",0.2,0)))))))</f>
        <v>#REF!</v>
      </c>
      <c r="I261" s="260" t="e">
        <f t="shared" si="13"/>
        <v>#REF!</v>
      </c>
      <c r="J261" s="258" t="e">
        <f>IF(#REF!&gt;=1,IF(#REF!&gt;=1,#REF!),IF(#REF!&gt;=0,"",))</f>
        <v>#REF!</v>
      </c>
      <c r="K261" s="241" t="e">
        <f>保全管理データ!N4688</f>
        <v>#REF!</v>
      </c>
      <c r="L261" s="259" t="e">
        <f>IF(#REF!="","",IF(#REF!="悪環境における作業",0.2,IF(#REF!="高所又は地下作業",0.1,IF(#REF!="錯綜場所作業",0.3,IF(#REF!="複雑な制約のある作業",0.4,IF(#REF!="単純な制約のある作業",0.2,0))))))</f>
        <v>#REF!</v>
      </c>
      <c r="M261" s="260" t="e">
        <f t="shared" si="14"/>
        <v>#REF!</v>
      </c>
    </row>
    <row r="262" spans="2:13" s="254" customFormat="1" ht="27.75" customHeight="1" x14ac:dyDescent="0.2">
      <c r="B262" s="536" t="s">
        <v>258</v>
      </c>
      <c r="C262" s="537"/>
      <c r="D262" s="239" t="e">
        <f>#REF!</f>
        <v>#REF!</v>
      </c>
      <c r="E262" s="240" t="s">
        <v>245</v>
      </c>
      <c r="F262" s="258" t="e">
        <f>IF(#REF!&gt;=1,IF(#REF!&gt;=1,#REF!),IF(#REF!&gt;=0,"",))</f>
        <v>#REF!</v>
      </c>
      <c r="G262" s="241" t="e">
        <f>保全管理データ!N4662</f>
        <v>#REF!</v>
      </c>
      <c r="H262" s="259" t="e">
        <f>IF(#REF!="無","",IF(#REF!="","",IF(#REF!="悪環境における作業",0.2,IF(#REF!="高所又は地下作業",0.1,IF(#REF!="錯綜場所作業",0.3,IF(#REF!="複雑な制約のある作業",0.4,IF(#REF!="単純な制約のある作業",0.2,0)))))))</f>
        <v>#REF!</v>
      </c>
      <c r="I262" s="260" t="e">
        <f t="shared" si="13"/>
        <v>#REF!</v>
      </c>
      <c r="J262" s="258" t="e">
        <f>IF(#REF!&gt;=1,IF(#REF!&gt;=1,#REF!),IF(#REF!&gt;=0,"",))</f>
        <v>#REF!</v>
      </c>
      <c r="K262" s="241" t="e">
        <f>保全管理データ!N4689</f>
        <v>#REF!</v>
      </c>
      <c r="L262" s="259" t="e">
        <f>IF(#REF!="","",IF(#REF!="悪環境における作業",0.2,IF(#REF!="高所又は地下作業",0.1,IF(#REF!="錯綜場所作業",0.3,IF(#REF!="複雑な制約のある作業",0.4,IF(#REF!="単純な制約のある作業",0.2,0))))))</f>
        <v>#REF!</v>
      </c>
      <c r="M262" s="260" t="e">
        <f t="shared" si="14"/>
        <v>#REF!</v>
      </c>
    </row>
    <row r="263" spans="2:13" s="254" customFormat="1" ht="27.75" customHeight="1" x14ac:dyDescent="0.2">
      <c r="B263" s="536" t="s">
        <v>259</v>
      </c>
      <c r="C263" s="537"/>
      <c r="D263" s="239" t="e">
        <f>#REF!</f>
        <v>#REF!</v>
      </c>
      <c r="E263" s="240" t="s">
        <v>245</v>
      </c>
      <c r="F263" s="258" t="e">
        <f>IF(#REF!&gt;=1,IF(#REF!&gt;=1,#REF!),IF(#REF!&gt;=0,"",))</f>
        <v>#REF!</v>
      </c>
      <c r="G263" s="241" t="e">
        <f>保全管理データ!N4663</f>
        <v>#REF!</v>
      </c>
      <c r="H263" s="259" t="e">
        <f>IF(#REF!="無","",IF(#REF!="","",IF(#REF!="悪環境における作業",0.2,IF(#REF!="高所又は地下作業",0.1,IF(#REF!="錯綜場所作業",0.3,IF(#REF!="複雑な制約のある作業",0.4,IF(#REF!="単純な制約のある作業",0.2,0)))))))</f>
        <v>#REF!</v>
      </c>
      <c r="I263" s="260" t="e">
        <f t="shared" si="13"/>
        <v>#REF!</v>
      </c>
      <c r="J263" s="258" t="e">
        <f>IF(#REF!&gt;=1,IF(#REF!&gt;=1,#REF!),IF(#REF!&gt;=0,"",))</f>
        <v>#REF!</v>
      </c>
      <c r="K263" s="241" t="e">
        <f>保全管理データ!N4690</f>
        <v>#REF!</v>
      </c>
      <c r="L263" s="259" t="e">
        <f>IF(#REF!="","",IF(#REF!="悪環境における作業",0.2,IF(#REF!="高所又は地下作業",0.1,IF(#REF!="錯綜場所作業",0.3,IF(#REF!="複雑な制約のある作業",0.4,IF(#REF!="単純な制約のある作業",0.2,0))))))</f>
        <v>#REF!</v>
      </c>
      <c r="M263" s="260" t="e">
        <f t="shared" si="14"/>
        <v>#REF!</v>
      </c>
    </row>
    <row r="264" spans="2:13" s="254" customFormat="1" ht="27.75" customHeight="1" x14ac:dyDescent="0.2">
      <c r="B264" s="536" t="s">
        <v>260</v>
      </c>
      <c r="C264" s="537"/>
      <c r="D264" s="239" t="e">
        <f>#REF!</f>
        <v>#REF!</v>
      </c>
      <c r="E264" s="240" t="s">
        <v>248</v>
      </c>
      <c r="F264" s="258" t="e">
        <f>IF(#REF!&gt;=1,IF(#REF!&gt;=1,#REF!),IF(#REF!&gt;=0,"",))</f>
        <v>#REF!</v>
      </c>
      <c r="G264" s="241" t="e">
        <f>保全管理データ!N4664</f>
        <v>#REF!</v>
      </c>
      <c r="H264" s="259" t="e">
        <f>IF(#REF!="無","",IF(#REF!="","",IF(#REF!="悪環境における作業",0.2,IF(#REF!="高所又は地下作業",0.1,IF(#REF!="錯綜場所作業",0.3,IF(#REF!="複雑な制約のある作業",0.4,IF(#REF!="単純な制約のある作業",0.2,0)))))))</f>
        <v>#REF!</v>
      </c>
      <c r="I264" s="260" t="e">
        <f t="shared" si="13"/>
        <v>#REF!</v>
      </c>
      <c r="J264" s="258" t="e">
        <f>IF(#REF!&gt;=1,IF(#REF!&gt;=1,#REF!),IF(#REF!&gt;=0,"",))</f>
        <v>#REF!</v>
      </c>
      <c r="K264" s="241" t="e">
        <f>保全管理データ!N4691</f>
        <v>#REF!</v>
      </c>
      <c r="L264" s="259" t="e">
        <f>IF(#REF!="","",IF(#REF!="悪環境における作業",0.2,IF(#REF!="高所又は地下作業",0.1,IF(#REF!="錯綜場所作業",0.3,IF(#REF!="複雑な制約のある作業",0.4,IF(#REF!="単純な制約のある作業",0.2,0))))))</f>
        <v>#REF!</v>
      </c>
      <c r="M264" s="260" t="e">
        <f t="shared" si="14"/>
        <v>#REF!</v>
      </c>
    </row>
    <row r="265" spans="2:13" s="254" customFormat="1" ht="27.75" customHeight="1" x14ac:dyDescent="0.2">
      <c r="B265" s="536" t="s">
        <v>261</v>
      </c>
      <c r="C265" s="537"/>
      <c r="D265" s="239" t="e">
        <f>#REF!</f>
        <v>#REF!</v>
      </c>
      <c r="E265" s="240" t="s">
        <v>247</v>
      </c>
      <c r="F265" s="258" t="e">
        <f>IF(#REF!&gt;=1,IF(#REF!&gt;=1,#REF!),IF(#REF!&gt;=0,"",))</f>
        <v>#REF!</v>
      </c>
      <c r="G265" s="241" t="e">
        <f>保全管理データ!N4665</f>
        <v>#REF!</v>
      </c>
      <c r="H265" s="259" t="e">
        <f>IF(#REF!="無","",IF(#REF!="","",IF(#REF!="悪環境における作業",0.2,IF(#REF!="高所又は地下作業",0.1,IF(#REF!="錯綜場所作業",0.3,IF(#REF!="複雑な制約のある作業",0.4,IF(#REF!="単純な制約のある作業",0.2,0)))))))</f>
        <v>#REF!</v>
      </c>
      <c r="I265" s="260" t="e">
        <f t="shared" si="13"/>
        <v>#REF!</v>
      </c>
      <c r="J265" s="258" t="e">
        <f>IF(#REF!&gt;=1,IF(#REF!&gt;=1,#REF!),IF(#REF!&gt;=0,"",))</f>
        <v>#REF!</v>
      </c>
      <c r="K265" s="241" t="e">
        <f>保全管理データ!N4692</f>
        <v>#REF!</v>
      </c>
      <c r="L265" s="259" t="e">
        <f>IF(#REF!="","",IF(#REF!="悪環境における作業",0.2,IF(#REF!="高所又は地下作業",0.1,IF(#REF!="錯綜場所作業",0.3,IF(#REF!="複雑な制約のある作業",0.4,IF(#REF!="単純な制約のある作業",0.2,0))))))</f>
        <v>#REF!</v>
      </c>
      <c r="M265" s="260" t="e">
        <f t="shared" si="14"/>
        <v>#REF!</v>
      </c>
    </row>
    <row r="266" spans="2:13" s="254" customFormat="1" ht="27.75" customHeight="1" x14ac:dyDescent="0.2">
      <c r="B266" s="536" t="s">
        <v>262</v>
      </c>
      <c r="C266" s="537"/>
      <c r="D266" s="239" t="e">
        <f>#REF!</f>
        <v>#REF!</v>
      </c>
      <c r="E266" s="240" t="s">
        <v>245</v>
      </c>
      <c r="F266" s="258" t="e">
        <f>IF(#REF!&gt;=1,IF(#REF!&gt;=1,#REF!),IF(#REF!&gt;=0,"",))</f>
        <v>#REF!</v>
      </c>
      <c r="G266" s="241" t="e">
        <f>保全管理データ!N4666</f>
        <v>#REF!</v>
      </c>
      <c r="H266" s="259" t="e">
        <f>IF(#REF!="無","",IF(#REF!="","",IF(#REF!="悪環境における作業",0.2,IF(#REF!="高所又は地下作業",0.1,IF(#REF!="錯綜場所作業",0.3,IF(#REF!="複雑な制約のある作業",0.4,IF(#REF!="単純な制約のある作業",0.2,0)))))))</f>
        <v>#REF!</v>
      </c>
      <c r="I266" s="260" t="e">
        <f t="shared" si="13"/>
        <v>#REF!</v>
      </c>
      <c r="J266" s="258" t="e">
        <f>IF(#REF!&gt;=1,IF(#REF!&gt;=1,#REF!),IF(#REF!&gt;=0,"",))</f>
        <v>#REF!</v>
      </c>
      <c r="K266" s="241" t="e">
        <f>保全管理データ!N4693</f>
        <v>#REF!</v>
      </c>
      <c r="L266" s="259" t="e">
        <f>IF(#REF!="","",IF(#REF!="悪環境における作業",0.2,IF(#REF!="高所又は地下作業",0.1,IF(#REF!="錯綜場所作業",0.3,IF(#REF!="複雑な制約のある作業",0.4,IF(#REF!="単純な制約のある作業",0.2,0))))))</f>
        <v>#REF!</v>
      </c>
      <c r="M266" s="260" t="e">
        <f t="shared" si="14"/>
        <v>#REF!</v>
      </c>
    </row>
    <row r="267" spans="2:13" s="254" customFormat="1" ht="27.75" customHeight="1" x14ac:dyDescent="0.2">
      <c r="B267" s="536" t="s">
        <v>263</v>
      </c>
      <c r="C267" s="537"/>
      <c r="D267" s="239" t="e">
        <f>#REF!</f>
        <v>#REF!</v>
      </c>
      <c r="E267" s="240" t="s">
        <v>245</v>
      </c>
      <c r="F267" s="258" t="e">
        <f>IF(#REF!&gt;=1,IF(#REF!&gt;=1,#REF!),IF(#REF!&gt;=0,"",))</f>
        <v>#REF!</v>
      </c>
      <c r="G267" s="241" t="e">
        <f>保全管理データ!N4667</f>
        <v>#REF!</v>
      </c>
      <c r="H267" s="259" t="e">
        <f>IF(#REF!="無","",IF(#REF!="","",IF(#REF!="悪環境における作業",0.2,IF(#REF!="高所又は地下作業",0.1,IF(#REF!="錯綜場所作業",0.3,IF(#REF!="複雑な制約のある作業",0.4,IF(#REF!="単純な制約のある作業",0.2,0)))))))</f>
        <v>#REF!</v>
      </c>
      <c r="I267" s="260" t="e">
        <f t="shared" si="13"/>
        <v>#REF!</v>
      </c>
      <c r="J267" s="258" t="e">
        <f>IF(#REF!&gt;=1,IF(#REF!&gt;=1,#REF!),IF(#REF!&gt;=0,"",))</f>
        <v>#REF!</v>
      </c>
      <c r="K267" s="241" t="e">
        <f>保全管理データ!N4694</f>
        <v>#REF!</v>
      </c>
      <c r="L267" s="259" t="e">
        <f>IF(#REF!="","",IF(#REF!="悪環境における作業",0.2,IF(#REF!="高所又は地下作業",0.1,IF(#REF!="錯綜場所作業",0.3,IF(#REF!="複雑な制約のある作業",0.4,IF(#REF!="単純な制約のある作業",0.2,0))))))</f>
        <v>#REF!</v>
      </c>
      <c r="M267" s="260" t="e">
        <f t="shared" si="14"/>
        <v>#REF!</v>
      </c>
    </row>
    <row r="268" spans="2:13" s="254" customFormat="1" ht="27.75" customHeight="1" x14ac:dyDescent="0.2">
      <c r="B268" s="536" t="s">
        <v>264</v>
      </c>
      <c r="C268" s="537"/>
      <c r="D268" s="239" t="e">
        <f>#REF!</f>
        <v>#REF!</v>
      </c>
      <c r="E268" s="240" t="s">
        <v>245</v>
      </c>
      <c r="F268" s="258" t="e">
        <f>IF(#REF!&gt;=1,IF(#REF!&gt;=1,#REF!),IF(#REF!&gt;=0,"",))</f>
        <v>#REF!</v>
      </c>
      <c r="G268" s="241" t="e">
        <f>保全管理データ!N4668</f>
        <v>#REF!</v>
      </c>
      <c r="H268" s="259" t="e">
        <f>IF(#REF!="無","",IF(#REF!="","",IF(#REF!="悪環境における作業",0.2,IF(#REF!="高所又は地下作業",0.1,IF(#REF!="錯綜場所作業",0.3,IF(#REF!="複雑な制約のある作業",0.4,IF(#REF!="単純な制約のある作業",0.2,0)))))))</f>
        <v>#REF!</v>
      </c>
      <c r="I268" s="260" t="e">
        <f t="shared" si="13"/>
        <v>#REF!</v>
      </c>
      <c r="J268" s="258" t="e">
        <f>IF(#REF!&gt;=1,IF(#REF!&gt;=1,#REF!),IF(#REF!&gt;=0,"",))</f>
        <v>#REF!</v>
      </c>
      <c r="K268" s="241" t="e">
        <f>保全管理データ!N4695</f>
        <v>#REF!</v>
      </c>
      <c r="L268" s="259" t="e">
        <f>IF(#REF!="","",IF(#REF!="悪環境における作業",0.2,IF(#REF!="高所又は地下作業",0.1,IF(#REF!="錯綜場所作業",0.3,IF(#REF!="複雑な制約のある作業",0.4,IF(#REF!="単純な制約のある作業",0.2,0))))))</f>
        <v>#REF!</v>
      </c>
      <c r="M268" s="260" t="e">
        <f t="shared" si="14"/>
        <v>#REF!</v>
      </c>
    </row>
    <row r="269" spans="2:13" s="254" customFormat="1" ht="27.75" customHeight="1" x14ac:dyDescent="0.2">
      <c r="B269" s="536" t="s">
        <v>265</v>
      </c>
      <c r="C269" s="537"/>
      <c r="D269" s="239" t="e">
        <f>#REF!</f>
        <v>#REF!</v>
      </c>
      <c r="E269" s="240" t="s">
        <v>245</v>
      </c>
      <c r="F269" s="258" t="e">
        <f>IF(#REF!&gt;=1,IF(#REF!&gt;=1,#REF!),IF(#REF!&gt;=0,"",))</f>
        <v>#REF!</v>
      </c>
      <c r="G269" s="241" t="e">
        <f>保全管理データ!N4669</f>
        <v>#REF!</v>
      </c>
      <c r="H269" s="259" t="e">
        <f>IF(#REF!="無","",IF(#REF!="","",IF(#REF!="悪環境における作業",0.2,IF(#REF!="高所又は地下作業",0.1,IF(#REF!="錯綜場所作業",0.3,IF(#REF!="複雑な制約のある作業",0.4,IF(#REF!="単純な制約のある作業",0.2,0)))))))</f>
        <v>#REF!</v>
      </c>
      <c r="I269" s="260" t="e">
        <f t="shared" si="13"/>
        <v>#REF!</v>
      </c>
      <c r="J269" s="258" t="e">
        <f>IF(#REF!&gt;=1,IF(#REF!&gt;=1,#REF!),IF(#REF!&gt;=0,"",))</f>
        <v>#REF!</v>
      </c>
      <c r="K269" s="241" t="e">
        <f>保全管理データ!N4696</f>
        <v>#REF!</v>
      </c>
      <c r="L269" s="259" t="e">
        <f>IF(#REF!="","",IF(#REF!="悪環境における作業",0.2,IF(#REF!="高所又は地下作業",0.1,IF(#REF!="錯綜場所作業",0.3,IF(#REF!="複雑な制約のある作業",0.4,IF(#REF!="単純な制約のある作業",0.2,0))))))</f>
        <v>#REF!</v>
      </c>
      <c r="M269" s="260" t="e">
        <f t="shared" si="14"/>
        <v>#REF!</v>
      </c>
    </row>
    <row r="270" spans="2:13" s="254" customFormat="1" ht="27.75" customHeight="1" x14ac:dyDescent="0.2">
      <c r="B270" s="536" t="s">
        <v>266</v>
      </c>
      <c r="C270" s="537"/>
      <c r="D270" s="239" t="e">
        <f>#REF!</f>
        <v>#REF!</v>
      </c>
      <c r="E270" s="240" t="s">
        <v>245</v>
      </c>
      <c r="F270" s="258" t="e">
        <f>IF(#REF!&gt;=1,IF(#REF!&gt;=1,#REF!),IF(#REF!&gt;=0,"",))</f>
        <v>#REF!</v>
      </c>
      <c r="G270" s="241" t="e">
        <f>保全管理データ!N4670</f>
        <v>#REF!</v>
      </c>
      <c r="H270" s="259" t="e">
        <f>IF(#REF!="無","",IF(#REF!="","",IF(#REF!="悪環境における作業",0.2,IF(#REF!="高所又は地下作業",0.1,IF(#REF!="錯綜場所作業",0.3,IF(#REF!="複雑な制約のある作業",0.4,IF(#REF!="単純な制約のある作業",0.2,0)))))))</f>
        <v>#REF!</v>
      </c>
      <c r="I270" s="260" t="e">
        <f t="shared" si="13"/>
        <v>#REF!</v>
      </c>
      <c r="J270" s="258" t="e">
        <f>IF(#REF!&gt;=1,IF(#REF!&gt;=1,#REF!),IF(#REF!&gt;=0,"",))</f>
        <v>#REF!</v>
      </c>
      <c r="K270" s="241" t="e">
        <f>保全管理データ!N4697</f>
        <v>#REF!</v>
      </c>
      <c r="L270" s="259" t="e">
        <f>IF(#REF!="","",IF(#REF!="悪環境における作業",0.2,IF(#REF!="高所又は地下作業",0.1,IF(#REF!="錯綜場所作業",0.3,IF(#REF!="複雑な制約のある作業",0.4,IF(#REF!="単純な制約のある作業",0.2,0))))))</f>
        <v>#REF!</v>
      </c>
      <c r="M270" s="260" t="e">
        <f t="shared" si="14"/>
        <v>#REF!</v>
      </c>
    </row>
    <row r="271" spans="2:13" s="254" customFormat="1" ht="27.75" customHeight="1" x14ac:dyDescent="0.2">
      <c r="B271" s="536" t="s">
        <v>81</v>
      </c>
      <c r="C271" s="537"/>
      <c r="D271" s="239" t="e">
        <f>#REF!</f>
        <v>#REF!</v>
      </c>
      <c r="E271" s="240" t="s">
        <v>245</v>
      </c>
      <c r="F271" s="258" t="e">
        <f>IF(#REF!&gt;=1,IF(#REF!&gt;=1,#REF!),IF(#REF!&gt;=0,"",))</f>
        <v>#REF!</v>
      </c>
      <c r="G271" s="241" t="e">
        <f>保全管理データ!N4671</f>
        <v>#REF!</v>
      </c>
      <c r="H271" s="259" t="e">
        <f>IF(#REF!="無","",IF(#REF!="","",IF(#REF!="悪環境における作業",0.2,IF(#REF!="高所又は地下作業",0.1,IF(#REF!="錯綜場所作業",0.3,IF(#REF!="複雑な制約のある作業",0.4,IF(#REF!="単純な制約のある作業",0.2,0)))))))</f>
        <v>#REF!</v>
      </c>
      <c r="I271" s="260" t="e">
        <f t="shared" si="13"/>
        <v>#REF!</v>
      </c>
      <c r="J271" s="258" t="e">
        <f>IF(#REF!&gt;=1,IF(#REF!&gt;=1,#REF!),IF(#REF!&gt;=0,"",))</f>
        <v>#REF!</v>
      </c>
      <c r="K271" s="241" t="e">
        <f>保全管理データ!N4698</f>
        <v>#REF!</v>
      </c>
      <c r="L271" s="259" t="e">
        <f>IF(#REF!="","",IF(#REF!="悪環境における作業",0.2,IF(#REF!="高所又は地下作業",0.1,IF(#REF!="錯綜場所作業",0.3,IF(#REF!="複雑な制約のある作業",0.4,IF(#REF!="単純な制約のある作業",0.2,0))))))</f>
        <v>#REF!</v>
      </c>
      <c r="M271" s="260" t="e">
        <f t="shared" si="14"/>
        <v>#REF!</v>
      </c>
    </row>
    <row r="272" spans="2:13" s="254" customFormat="1" ht="27.75" customHeight="1" x14ac:dyDescent="0.2">
      <c r="B272" s="536" t="s">
        <v>267</v>
      </c>
      <c r="C272" s="537"/>
      <c r="D272" s="239" t="e">
        <f>#REF!</f>
        <v>#REF!</v>
      </c>
      <c r="E272" s="240" t="s">
        <v>247</v>
      </c>
      <c r="F272" s="258" t="e">
        <f>IF(#REF!&gt;=1,IF(#REF!&gt;=1,#REF!),IF(#REF!&gt;=0,"",))</f>
        <v>#REF!</v>
      </c>
      <c r="G272" s="241" t="e">
        <f>保全管理データ!N4672</f>
        <v>#REF!</v>
      </c>
      <c r="H272" s="259" t="e">
        <f>IF(#REF!="無","",IF(#REF!="","",IF(#REF!="悪環境における作業",0.2,IF(#REF!="高所又は地下作業",0.1,IF(#REF!="錯綜場所作業",0.3,IF(#REF!="複雑な制約のある作業",0.4,IF(#REF!="単純な制約のある作業",0.2,0)))))))</f>
        <v>#REF!</v>
      </c>
      <c r="I272" s="260" t="e">
        <f t="shared" si="13"/>
        <v>#REF!</v>
      </c>
      <c r="J272" s="258" t="e">
        <f>IF(#REF!&gt;=1,IF(#REF!&gt;=1,#REF!),IF(#REF!&gt;=0,"",))</f>
        <v>#REF!</v>
      </c>
      <c r="K272" s="241" t="e">
        <f>保全管理データ!N4699</f>
        <v>#REF!</v>
      </c>
      <c r="L272" s="259" t="e">
        <f>IF(#REF!="","",IF(#REF!="悪環境における作業",0.2,IF(#REF!="高所又は地下作業",0.1,IF(#REF!="錯綜場所作業",0.3,IF(#REF!="複雑な制約のある作業",0.4,IF(#REF!="単純な制約のある作業",0.2,0))))))</f>
        <v>#REF!</v>
      </c>
      <c r="M272" s="260" t="e">
        <f t="shared" si="14"/>
        <v>#REF!</v>
      </c>
    </row>
    <row r="273" spans="2:13" s="254" customFormat="1" ht="27.75" customHeight="1" x14ac:dyDescent="0.2">
      <c r="B273" s="536" t="s">
        <v>268</v>
      </c>
      <c r="C273" s="537"/>
      <c r="D273" s="239" t="e">
        <f>#REF!</f>
        <v>#REF!</v>
      </c>
      <c r="E273" s="240" t="s">
        <v>246</v>
      </c>
      <c r="F273" s="258" t="e">
        <f>IF(#REF!&gt;=1,IF(#REF!&gt;=1,#REF!),IF(#REF!&gt;=0,"",))</f>
        <v>#REF!</v>
      </c>
      <c r="G273" s="241" t="e">
        <f>保全管理データ!N4673</f>
        <v>#REF!</v>
      </c>
      <c r="H273" s="259" t="e">
        <f>IF(#REF!="無","",IF(#REF!="","",IF(#REF!="悪環境における作業",0.2,IF(#REF!="高所又は地下作業",0.1,IF(#REF!="錯綜場所作業",0.3,IF(#REF!="複雑な制約のある作業",0.4,IF(#REF!="単純な制約のある作業",0.2,0)))))))</f>
        <v>#REF!</v>
      </c>
      <c r="I273" s="260" t="e">
        <f t="shared" si="13"/>
        <v>#REF!</v>
      </c>
      <c r="J273" s="258" t="e">
        <f>IF(#REF!&gt;=1,IF(#REF!&gt;=1,#REF!),IF(#REF!&gt;=0,"",))</f>
        <v>#REF!</v>
      </c>
      <c r="K273" s="241" t="e">
        <f>保全管理データ!N4700</f>
        <v>#REF!</v>
      </c>
      <c r="L273" s="259" t="e">
        <f>IF(#REF!="","",IF(#REF!="悪環境における作業",0.2,IF(#REF!="高所又は地下作業",0.1,IF(#REF!="錯綜場所作業",0.3,IF(#REF!="複雑な制約のある作業",0.4,IF(#REF!="単純な制約のある作業",0.2,0))))))</f>
        <v>#REF!</v>
      </c>
      <c r="M273" s="260" t="e">
        <f t="shared" si="14"/>
        <v>#REF!</v>
      </c>
    </row>
    <row r="274" spans="2:13" s="254" customFormat="1" ht="27.75" customHeight="1" thickBot="1" x14ac:dyDescent="0.25">
      <c r="B274" s="538" t="s">
        <v>269</v>
      </c>
      <c r="C274" s="539"/>
      <c r="D274" s="243" t="e">
        <f>#REF!</f>
        <v>#REF!</v>
      </c>
      <c r="E274" s="244" t="s">
        <v>245</v>
      </c>
      <c r="F274" s="261" t="e">
        <f>IF(#REF!&gt;=1,IF(#REF!&gt;=1,#REF!),IF(#REF!&gt;=0,"",))</f>
        <v>#REF!</v>
      </c>
      <c r="G274" s="245" t="e">
        <f>保全管理データ!N4674</f>
        <v>#REF!</v>
      </c>
      <c r="H274" s="259" t="e">
        <f>IF(#REF!="無","",IF(#REF!="","",IF(#REF!="悪環境における作業",0.2,IF(#REF!="高所又は地下作業",0.1,IF(#REF!="錯綜場所作業",0.3,IF(#REF!="複雑な制約のある作業",0.4,IF(#REF!="単純な制約のある作業",0.2,0)))))))</f>
        <v>#REF!</v>
      </c>
      <c r="I274" s="260" t="e">
        <f t="shared" si="13"/>
        <v>#REF!</v>
      </c>
      <c r="J274" s="261" t="e">
        <f>IF(#REF!&gt;=1,IF(#REF!&gt;=1,#REF!),IF(#REF!&gt;=0,"",))</f>
        <v>#REF!</v>
      </c>
      <c r="K274" s="245" t="e">
        <f>保全管理データ!N4701</f>
        <v>#REF!</v>
      </c>
      <c r="L274" s="262" t="e">
        <f>IF(#REF!="","",IF(#REF!="悪環境における作業",0.2,IF(#REF!="高所又は地下作業",0.1,IF(#REF!="錯綜場所作業",0.3,IF(#REF!="複雑な制約のある作業",0.4,IF(#REF!="単純な制約のある作業",0.2,0))))))</f>
        <v>#REF!</v>
      </c>
      <c r="M274" s="260" t="e">
        <f t="shared" si="14"/>
        <v>#REF!</v>
      </c>
    </row>
    <row r="275" spans="2:13" s="254" customFormat="1" ht="27.75" customHeight="1" thickBot="1" x14ac:dyDescent="0.25">
      <c r="B275" s="532" t="s">
        <v>190</v>
      </c>
      <c r="C275" s="532"/>
      <c r="D275" s="532"/>
      <c r="E275" s="532"/>
      <c r="F275" s="533" t="e">
        <f>SUM(I251:I274)</f>
        <v>#REF!</v>
      </c>
      <c r="G275" s="534"/>
      <c r="H275" s="534"/>
      <c r="I275" s="535"/>
      <c r="J275" s="533" t="e">
        <f>IF(SUM(J251:J274)=0,"0.00",SUM(M251:M274))</f>
        <v>#REF!</v>
      </c>
      <c r="K275" s="534"/>
      <c r="L275" s="534"/>
      <c r="M275" s="535"/>
    </row>
    <row r="276" spans="2:13" s="254" customFormat="1" ht="27.75" customHeight="1" thickBot="1" x14ac:dyDescent="0.25">
      <c r="B276" s="532" t="s">
        <v>97</v>
      </c>
      <c r="C276" s="532"/>
      <c r="D276" s="532"/>
      <c r="E276" s="532"/>
      <c r="F276" s="581" t="e">
        <f>IF(#REF!="５年以下","0",IF(#REF!="５年～１０年",0.1,IF(#REF!="１０年以上",0.15)))</f>
        <v>#REF!</v>
      </c>
      <c r="G276" s="582"/>
      <c r="H276" s="582"/>
      <c r="I276" s="582"/>
      <c r="J276" s="582"/>
      <c r="K276" s="582"/>
      <c r="L276" s="582"/>
      <c r="M276" s="583"/>
    </row>
    <row r="277" spans="2:13" s="254" customFormat="1" ht="27.75" customHeight="1" thickBot="1" x14ac:dyDescent="0.25">
      <c r="B277" s="533" t="s">
        <v>273</v>
      </c>
      <c r="C277" s="534"/>
      <c r="D277" s="534"/>
      <c r="E277" s="535"/>
      <c r="F277" s="533" t="e">
        <f>F275*(1+F276)</f>
        <v>#REF!</v>
      </c>
      <c r="G277" s="534"/>
      <c r="H277" s="534"/>
      <c r="I277" s="534"/>
      <c r="J277" s="533" t="e">
        <f>J275*(1+F276)</f>
        <v>#REF!</v>
      </c>
      <c r="K277" s="534"/>
      <c r="L277" s="534"/>
      <c r="M277" s="535"/>
    </row>
    <row r="278" spans="2:13" s="254" customFormat="1" ht="24" hidden="1" customHeight="1" thickBot="1" x14ac:dyDescent="0.25">
      <c r="B278" s="532" t="s">
        <v>191</v>
      </c>
      <c r="C278" s="532"/>
      <c r="D278" s="532"/>
      <c r="E278" s="532"/>
      <c r="F278" s="533" t="e">
        <f>#REF!*(#REF!*#REF!+#REF!*#REF!)</f>
        <v>#REF!</v>
      </c>
      <c r="G278" s="534"/>
      <c r="H278" s="535"/>
      <c r="I278" s="532" t="e">
        <f>#REF!</f>
        <v>#REF!</v>
      </c>
      <c r="J278" s="533"/>
      <c r="K278" s="263" t="s">
        <v>230</v>
      </c>
      <c r="L278" s="535" t="e">
        <f>B249</f>
        <v>#REF!</v>
      </c>
      <c r="M278" s="532"/>
    </row>
    <row r="279" spans="2:13" s="254" customFormat="1" ht="45" customHeight="1" thickBot="1" x14ac:dyDescent="0.25">
      <c r="B279" s="253"/>
      <c r="C279" s="253"/>
      <c r="D279" s="253"/>
      <c r="E279" s="253"/>
      <c r="F279" s="253"/>
      <c r="G279" s="253"/>
      <c r="H279" s="253"/>
      <c r="I279" s="253"/>
      <c r="J279" s="253"/>
      <c r="K279" s="253"/>
      <c r="L279" s="253"/>
      <c r="M279" s="253"/>
    </row>
    <row r="280" spans="2:13" s="229" customFormat="1" ht="27.75" customHeight="1" thickBot="1" x14ac:dyDescent="0.25">
      <c r="B280" s="568" t="s">
        <v>128</v>
      </c>
      <c r="C280" s="569"/>
      <c r="D280" s="569"/>
      <c r="E280" s="570"/>
      <c r="F280" s="228"/>
      <c r="G280" s="228"/>
      <c r="H280" s="228"/>
      <c r="I280" s="228"/>
      <c r="J280" s="228"/>
      <c r="K280" s="228"/>
      <c r="L280" s="228"/>
      <c r="M280" s="228"/>
    </row>
    <row r="281" spans="2:13" s="229" customFormat="1" ht="27.75" customHeight="1" x14ac:dyDescent="0.2">
      <c r="B281" s="571" t="e">
        <f>#REF!</f>
        <v>#REF!</v>
      </c>
      <c r="C281" s="572"/>
      <c r="D281" s="573"/>
      <c r="E281" s="574"/>
      <c r="F281" s="578" t="s">
        <v>240</v>
      </c>
      <c r="G281" s="579"/>
      <c r="H281" s="579"/>
      <c r="I281" s="580"/>
      <c r="J281" s="578" t="s">
        <v>239</v>
      </c>
      <c r="K281" s="579"/>
      <c r="L281" s="579"/>
      <c r="M281" s="580"/>
    </row>
    <row r="282" spans="2:13" s="229" customFormat="1" ht="27.75" customHeight="1" thickBot="1" x14ac:dyDescent="0.25">
      <c r="B282" s="575"/>
      <c r="C282" s="576"/>
      <c r="D282" s="576"/>
      <c r="E282" s="577"/>
      <c r="F282" s="233" t="s">
        <v>149</v>
      </c>
      <c r="G282" s="231" t="s">
        <v>151</v>
      </c>
      <c r="H282" s="231" t="s">
        <v>96</v>
      </c>
      <c r="I282" s="232" t="s">
        <v>150</v>
      </c>
      <c r="J282" s="233" t="s">
        <v>149</v>
      </c>
      <c r="K282" s="231" t="s">
        <v>151</v>
      </c>
      <c r="L282" s="231" t="s">
        <v>96</v>
      </c>
      <c r="M282" s="232" t="s">
        <v>150</v>
      </c>
    </row>
    <row r="283" spans="2:13" s="229" customFormat="1" ht="27.75" customHeight="1" thickTop="1" x14ac:dyDescent="0.2">
      <c r="B283" s="566" t="s">
        <v>241</v>
      </c>
      <c r="C283" s="567"/>
      <c r="D283" s="234" t="e">
        <f>#REF!</f>
        <v>#REF!</v>
      </c>
      <c r="E283" s="235" t="s">
        <v>242</v>
      </c>
      <c r="F283" s="242" t="e">
        <f>IF(#REF!&gt;=1,IF(#REF!&gt;=1,#REF!),IF(#REF!&gt;=0,"",))</f>
        <v>#REF!</v>
      </c>
      <c r="G283" s="241" t="e">
        <f>保全管理データ!N1179</f>
        <v>#REF!</v>
      </c>
      <c r="H283" s="241" t="e">
        <f>IF(#REF!="無","",IF(#REF!="","",IF(#REF!="悪環境における作業",0.2,IF(#REF!="高所又は地下作業",0.1,IF(#REF!="錯綜場所作業",0.3,IF(#REF!="複雑な制約のある作業",0.4,IF(#REF!="単純な制約のある作業",0.2,0)))))))</f>
        <v>#REF!</v>
      </c>
      <c r="I283" s="224" t="e">
        <f>IF(F283="","",F283*G283*(1+IF(H283="",0,H283)))</f>
        <v>#REF!</v>
      </c>
      <c r="J283" s="242" t="e">
        <f>IF(#REF!&gt;=1,IF(#REF!&gt;=1,#REF!),IF(#REF!&gt;=0,"",))</f>
        <v>#REF!</v>
      </c>
      <c r="K283" s="241" t="e">
        <f>保全管理データ!N1206</f>
        <v>#REF!</v>
      </c>
      <c r="L283" s="241" t="e">
        <f>IF(#REF!="","",IF(#REF!="悪環境における作業",0.2,IF(#REF!="高所又は地下作業",0.1,IF(#REF!="錯綜場所作業",0.3,IF(#REF!="複雑な制約のある作業",0.4,IF(#REF!="単純な制約のある作業",0.2,0))))))</f>
        <v>#REF!</v>
      </c>
      <c r="M283" s="224" t="e">
        <f>IF(J283="","",J283*K283*(1+IF(L283="",0,L283)))</f>
        <v>#REF!</v>
      </c>
    </row>
    <row r="284" spans="2:13" s="229" customFormat="1" ht="27.75" customHeight="1" x14ac:dyDescent="0.2">
      <c r="B284" s="562" t="s">
        <v>243</v>
      </c>
      <c r="C284" s="563"/>
      <c r="D284" s="239" t="e">
        <f>#REF!</f>
        <v>#REF!</v>
      </c>
      <c r="E284" s="240" t="s">
        <v>242</v>
      </c>
      <c r="F284" s="242" t="e">
        <f>IF(#REF!&gt;=1,IF(#REF!&gt;=1,#REF!),IF(#REF!&gt;=0,"",))</f>
        <v>#REF!</v>
      </c>
      <c r="G284" s="241" t="e">
        <f>保全管理データ!N1180</f>
        <v>#REF!</v>
      </c>
      <c r="H284" s="241" t="e">
        <f>IF(#REF!="無","",IF(#REF!="","",IF(#REF!="悪環境における作業",0.2,IF(#REF!="高所又は地下作業",0.1,IF(#REF!="錯綜場所作業",0.3,IF(#REF!="複雑な制約のある作業",0.4,IF(#REF!="単純な制約のある作業",0.2,0)))))))</f>
        <v>#REF!</v>
      </c>
      <c r="I284" s="224" t="e">
        <f t="shared" ref="I284:I306" si="15">IF(F284="","",F284*G284*(1+IF(H284="",0,H284)))</f>
        <v>#REF!</v>
      </c>
      <c r="J284" s="242" t="e">
        <f>IF(#REF!&gt;=1,IF(#REF!&gt;=1,#REF!),IF(#REF!&gt;=0,"",))</f>
        <v>#REF!</v>
      </c>
      <c r="K284" s="241" t="e">
        <f>保全管理データ!N1207</f>
        <v>#REF!</v>
      </c>
      <c r="L284" s="241" t="e">
        <f>IF(#REF!="","",IF(#REF!="悪環境における作業",0.2,IF(#REF!="高所又は地下作業",0.1,IF(#REF!="錯綜場所作業",0.3,IF(#REF!="複雑な制約のある作業",0.4,IF(#REF!="単純な制約のある作業",0.2,0))))))</f>
        <v>#REF!</v>
      </c>
      <c r="M284" s="224" t="e">
        <f t="shared" ref="M284:M306" si="16">IF(J284="","",J284*K284*(1+IF(L284="",0,L284)))</f>
        <v>#REF!</v>
      </c>
    </row>
    <row r="285" spans="2:13" s="229" customFormat="1" ht="27.75" customHeight="1" x14ac:dyDescent="0.2">
      <c r="B285" s="562" t="s">
        <v>249</v>
      </c>
      <c r="C285" s="563"/>
      <c r="D285" s="239" t="e">
        <f>#REF!</f>
        <v>#REF!</v>
      </c>
      <c r="E285" s="240" t="s">
        <v>244</v>
      </c>
      <c r="F285" s="242" t="e">
        <f>IF(#REF!&gt;=1,IF(#REF!&gt;=1,#REF!),IF(#REF!&gt;=0,"",))</f>
        <v>#REF!</v>
      </c>
      <c r="G285" s="241" t="e">
        <f>保全管理データ!N1181</f>
        <v>#REF!</v>
      </c>
      <c r="H285" s="241" t="e">
        <f>IF(#REF!="無","",IF(#REF!="","",IF(#REF!="悪環境における作業",0.2,IF(#REF!="高所又は地下作業",0.1,IF(#REF!="錯綜場所作業",0.3,IF(#REF!="複雑な制約のある作業",0.4,IF(#REF!="単純な制約のある作業",0.2,0)))))))</f>
        <v>#REF!</v>
      </c>
      <c r="I285" s="224" t="e">
        <f t="shared" si="15"/>
        <v>#REF!</v>
      </c>
      <c r="J285" s="242" t="e">
        <f>IF(#REF!&gt;=1,IF(#REF!&gt;=1,#REF!),IF(#REF!&gt;=0,"",))</f>
        <v>#REF!</v>
      </c>
      <c r="K285" s="241" t="e">
        <f>保全管理データ!N1208</f>
        <v>#REF!</v>
      </c>
      <c r="L285" s="241" t="e">
        <f>IF(#REF!="","",IF(#REF!="悪環境における作業",0.2,IF(#REF!="高所又は地下作業",0.1,IF(#REF!="錯綜場所作業",0.3,IF(#REF!="複雑な制約のある作業",0.4,IF(#REF!="単純な制約のある作業",0.2,0))))))</f>
        <v>#REF!</v>
      </c>
      <c r="M285" s="224" t="e">
        <f t="shared" si="16"/>
        <v>#REF!</v>
      </c>
    </row>
    <row r="286" spans="2:13" s="229" customFormat="1" ht="27.75" customHeight="1" x14ac:dyDescent="0.2">
      <c r="B286" s="562" t="s">
        <v>250</v>
      </c>
      <c r="C286" s="563"/>
      <c r="D286" s="239" t="e">
        <f>#REF!</f>
        <v>#REF!</v>
      </c>
      <c r="E286" s="240" t="s">
        <v>244</v>
      </c>
      <c r="F286" s="242" t="e">
        <f>IF(#REF!&gt;=1,IF(#REF!&gt;=1,#REF!),IF(#REF!&gt;=0,"",))</f>
        <v>#REF!</v>
      </c>
      <c r="G286" s="241" t="e">
        <f>保全管理データ!N1182</f>
        <v>#REF!</v>
      </c>
      <c r="H286" s="241" t="e">
        <f>IF(#REF!="無","",IF(#REF!="","",IF(#REF!="悪環境における作業",0.2,IF(#REF!="高所又は地下作業",0.1,IF(#REF!="錯綜場所作業",0.3,IF(#REF!="複雑な制約のある作業",0.4,IF(#REF!="単純な制約のある作業",0.2,0)))))))</f>
        <v>#REF!</v>
      </c>
      <c r="I286" s="224" t="e">
        <f t="shared" si="15"/>
        <v>#REF!</v>
      </c>
      <c r="J286" s="242" t="e">
        <f>IF(#REF!&gt;=1,IF(#REF!&gt;=1,#REF!),IF(#REF!&gt;=0,"",))</f>
        <v>#REF!</v>
      </c>
      <c r="K286" s="241" t="e">
        <f>保全管理データ!N1209</f>
        <v>#REF!</v>
      </c>
      <c r="L286" s="241" t="e">
        <f>IF(#REF!="","",IF(#REF!="悪環境における作業",0.2,IF(#REF!="高所又は地下作業",0.1,IF(#REF!="錯綜場所作業",0.3,IF(#REF!="複雑な制約のある作業",0.4,IF(#REF!="単純な制約のある作業",0.2,0))))))</f>
        <v>#REF!</v>
      </c>
      <c r="M286" s="224" t="e">
        <f t="shared" si="16"/>
        <v>#REF!</v>
      </c>
    </row>
    <row r="287" spans="2:13" s="229" customFormat="1" ht="27.75" customHeight="1" x14ac:dyDescent="0.2">
      <c r="B287" s="562" t="s">
        <v>251</v>
      </c>
      <c r="C287" s="563"/>
      <c r="D287" s="239" t="e">
        <f>#REF!</f>
        <v>#REF!</v>
      </c>
      <c r="E287" s="240" t="s">
        <v>242</v>
      </c>
      <c r="F287" s="242" t="e">
        <f>IF(#REF!&gt;=1,IF(#REF!&gt;=1,#REF!),IF(#REF!&gt;=0,"",))</f>
        <v>#REF!</v>
      </c>
      <c r="G287" s="241" t="e">
        <f>保全管理データ!N1183</f>
        <v>#REF!</v>
      </c>
      <c r="H287" s="241" t="e">
        <f>IF(#REF!="無","",IF(#REF!="","",IF(#REF!="悪環境における作業",0.2,IF(#REF!="高所又は地下作業",0.1,IF(#REF!="錯綜場所作業",0.3,IF(#REF!="複雑な制約のある作業",0.4,IF(#REF!="単純な制約のある作業",0.2,0)))))))</f>
        <v>#REF!</v>
      </c>
      <c r="I287" s="224" t="e">
        <f t="shared" si="15"/>
        <v>#REF!</v>
      </c>
      <c r="J287" s="242" t="e">
        <f>IF(#REF!&gt;=1,IF(#REF!&gt;=1,#REF!),IF(#REF!&gt;=0,"",))</f>
        <v>#REF!</v>
      </c>
      <c r="K287" s="241" t="e">
        <f>保全管理データ!N1210</f>
        <v>#REF!</v>
      </c>
      <c r="L287" s="241" t="e">
        <f>IF(#REF!="","",IF(#REF!="悪環境における作業",0.2,IF(#REF!="高所又は地下作業",0.1,IF(#REF!="錯綜場所作業",0.3,IF(#REF!="複雑な制約のある作業",0.4,IF(#REF!="単純な制約のある作業",0.2,0))))))</f>
        <v>#REF!</v>
      </c>
      <c r="M287" s="224" t="e">
        <f t="shared" si="16"/>
        <v>#REF!</v>
      </c>
    </row>
    <row r="288" spans="2:13" s="229" customFormat="1" ht="27.75" customHeight="1" x14ac:dyDescent="0.2">
      <c r="B288" s="562" t="s">
        <v>252</v>
      </c>
      <c r="C288" s="563"/>
      <c r="D288" s="239" t="e">
        <f>#REF!</f>
        <v>#REF!</v>
      </c>
      <c r="E288" s="240" t="s">
        <v>244</v>
      </c>
      <c r="F288" s="242" t="e">
        <f>IF(#REF!&gt;=1,IF(#REF!&gt;=1,#REF!),IF(#REF!&gt;=0,"",))</f>
        <v>#REF!</v>
      </c>
      <c r="G288" s="241" t="e">
        <f>保全管理データ!N1184</f>
        <v>#REF!</v>
      </c>
      <c r="H288" s="241" t="e">
        <f>IF(#REF!="無","",IF(#REF!="","",IF(#REF!="悪環境における作業",0.2,IF(#REF!="高所又は地下作業",0.1,IF(#REF!="錯綜場所作業",0.3,IF(#REF!="複雑な制約のある作業",0.4,IF(#REF!="単純な制約のある作業",0.2,0)))))))</f>
        <v>#REF!</v>
      </c>
      <c r="I288" s="224" t="e">
        <f t="shared" si="15"/>
        <v>#REF!</v>
      </c>
      <c r="J288" s="242" t="e">
        <f>IF(#REF!&gt;=1,IF(#REF!&gt;=1,#REF!),IF(#REF!&gt;=0,"",))</f>
        <v>#REF!</v>
      </c>
      <c r="K288" s="241" t="e">
        <f>保全管理データ!N1211</f>
        <v>#REF!</v>
      </c>
      <c r="L288" s="241" t="e">
        <f>IF(#REF!="","",IF(#REF!="悪環境における作業",0.2,IF(#REF!="高所又は地下作業",0.1,IF(#REF!="錯綜場所作業",0.3,IF(#REF!="複雑な制約のある作業",0.4,IF(#REF!="単純な制約のある作業",0.2,0))))))</f>
        <v>#REF!</v>
      </c>
      <c r="M288" s="224" t="e">
        <f t="shared" si="16"/>
        <v>#REF!</v>
      </c>
    </row>
    <row r="289" spans="2:13" s="229" customFormat="1" ht="27.75" customHeight="1" x14ac:dyDescent="0.2">
      <c r="B289" s="562" t="s">
        <v>253</v>
      </c>
      <c r="C289" s="563"/>
      <c r="D289" s="239" t="e">
        <f>#REF!</f>
        <v>#REF!</v>
      </c>
      <c r="E289" s="240" t="s">
        <v>242</v>
      </c>
      <c r="F289" s="242" t="e">
        <f>IF(#REF!&gt;=1,IF(#REF!&gt;=1,#REF!),IF(#REF!&gt;=0,"",))</f>
        <v>#REF!</v>
      </c>
      <c r="G289" s="241" t="e">
        <f>保全管理データ!N1185</f>
        <v>#REF!</v>
      </c>
      <c r="H289" s="241" t="e">
        <f>IF(#REF!="無","",IF(#REF!="","",IF(#REF!="悪環境における作業",0.2,IF(#REF!="高所又は地下作業",0.1,IF(#REF!="錯綜場所作業",0.3,IF(#REF!="複雑な制約のある作業",0.4,IF(#REF!="単純な制約のある作業",0.2,0)))))))</f>
        <v>#REF!</v>
      </c>
      <c r="I289" s="224" t="e">
        <f t="shared" si="15"/>
        <v>#REF!</v>
      </c>
      <c r="J289" s="242" t="e">
        <f>IF(#REF!&gt;=1,IF(#REF!&gt;=1,#REF!),IF(#REF!&gt;=0,"",))</f>
        <v>#REF!</v>
      </c>
      <c r="K289" s="241" t="e">
        <f>保全管理データ!N1212</f>
        <v>#REF!</v>
      </c>
      <c r="L289" s="241" t="e">
        <f>IF(#REF!="","",IF(#REF!="悪環境における作業",0.2,IF(#REF!="高所又は地下作業",0.1,IF(#REF!="錯綜場所作業",0.3,IF(#REF!="複雑な制約のある作業",0.4,IF(#REF!="単純な制約のある作業",0.2,0))))))</f>
        <v>#REF!</v>
      </c>
      <c r="M289" s="224" t="e">
        <f t="shared" si="16"/>
        <v>#REF!</v>
      </c>
    </row>
    <row r="290" spans="2:13" s="229" customFormat="1" ht="27.75" customHeight="1" x14ac:dyDescent="0.2">
      <c r="B290" s="562" t="s">
        <v>254</v>
      </c>
      <c r="C290" s="563"/>
      <c r="D290" s="239" t="e">
        <f>#REF!</f>
        <v>#REF!</v>
      </c>
      <c r="E290" s="240" t="s">
        <v>242</v>
      </c>
      <c r="F290" s="242" t="e">
        <f>IF(#REF!&gt;=1,IF(#REF!&gt;=1,#REF!),IF(#REF!&gt;=0,"",))</f>
        <v>#REF!</v>
      </c>
      <c r="G290" s="241" t="e">
        <f>保全管理データ!N1186</f>
        <v>#REF!</v>
      </c>
      <c r="H290" s="241" t="e">
        <f>IF(#REF!="無","",IF(#REF!="","",IF(#REF!="悪環境における作業",0.2,IF(#REF!="高所又は地下作業",0.1,IF(#REF!="錯綜場所作業",0.3,IF(#REF!="複雑な制約のある作業",0.4,IF(#REF!="単純な制約のある作業",0.2,0)))))))</f>
        <v>#REF!</v>
      </c>
      <c r="I290" s="224" t="e">
        <f t="shared" si="15"/>
        <v>#REF!</v>
      </c>
      <c r="J290" s="242" t="e">
        <f>IF(#REF!&gt;=1,IF(#REF!&gt;=1,#REF!),IF(#REF!&gt;=0,"",))</f>
        <v>#REF!</v>
      </c>
      <c r="K290" s="241" t="e">
        <f>保全管理データ!N1213</f>
        <v>#REF!</v>
      </c>
      <c r="L290" s="241" t="e">
        <f>IF(#REF!="","",IF(#REF!="悪環境における作業",0.2,IF(#REF!="高所又は地下作業",0.1,IF(#REF!="錯綜場所作業",0.3,IF(#REF!="複雑な制約のある作業",0.4,IF(#REF!="単純な制約のある作業",0.2,0))))))</f>
        <v>#REF!</v>
      </c>
      <c r="M290" s="224" t="e">
        <f t="shared" si="16"/>
        <v>#REF!</v>
      </c>
    </row>
    <row r="291" spans="2:13" s="229" customFormat="1" ht="27.75" customHeight="1" x14ac:dyDescent="0.2">
      <c r="B291" s="562" t="s">
        <v>255</v>
      </c>
      <c r="C291" s="563"/>
      <c r="D291" s="239" t="e">
        <f>#REF!</f>
        <v>#REF!</v>
      </c>
      <c r="E291" s="240" t="s">
        <v>245</v>
      </c>
      <c r="F291" s="242" t="e">
        <f>IF(#REF!&gt;=1,IF(#REF!&gt;=1,#REF!),IF(#REF!&gt;=0,"",))</f>
        <v>#REF!</v>
      </c>
      <c r="G291" s="241" t="e">
        <f>保全管理データ!N1187</f>
        <v>#REF!</v>
      </c>
      <c r="H291" s="241" t="e">
        <f>IF(#REF!="無","",IF(#REF!="","",IF(#REF!="悪環境における作業",0.2,IF(#REF!="高所又は地下作業",0.1,IF(#REF!="錯綜場所作業",0.3,IF(#REF!="複雑な制約のある作業",0.4,IF(#REF!="単純な制約のある作業",0.2,0)))))))</f>
        <v>#REF!</v>
      </c>
      <c r="I291" s="224" t="e">
        <f t="shared" si="15"/>
        <v>#REF!</v>
      </c>
      <c r="J291" s="242" t="e">
        <f>IF(#REF!&gt;=1,IF(#REF!&gt;=1,#REF!),IF(#REF!&gt;=0,"",))</f>
        <v>#REF!</v>
      </c>
      <c r="K291" s="241" t="e">
        <f>保全管理データ!N1214</f>
        <v>#REF!</v>
      </c>
      <c r="L291" s="241" t="e">
        <f>IF(#REF!="","",IF(#REF!="悪環境における作業",0.2,IF(#REF!="高所又は地下作業",0.1,IF(#REF!="錯綜場所作業",0.3,IF(#REF!="複雑な制約のある作業",0.4,IF(#REF!="単純な制約のある作業",0.2,0))))))</f>
        <v>#REF!</v>
      </c>
      <c r="M291" s="224" t="e">
        <f t="shared" si="16"/>
        <v>#REF!</v>
      </c>
    </row>
    <row r="292" spans="2:13" s="229" customFormat="1" ht="27.75" customHeight="1" x14ac:dyDescent="0.2">
      <c r="B292" s="562" t="s">
        <v>256</v>
      </c>
      <c r="C292" s="563"/>
      <c r="D292" s="239" t="e">
        <f>#REF!</f>
        <v>#REF!</v>
      </c>
      <c r="E292" s="240" t="s">
        <v>242</v>
      </c>
      <c r="F292" s="242" t="e">
        <f>IF(#REF!&gt;=1,IF(#REF!&gt;=1,#REF!),IF(#REF!&gt;=0,"",))</f>
        <v>#REF!</v>
      </c>
      <c r="G292" s="241" t="e">
        <f>保全管理データ!N1188</f>
        <v>#REF!</v>
      </c>
      <c r="H292" s="241" t="e">
        <f>IF(#REF!="無","",IF(#REF!="","",IF(#REF!="悪環境における作業",0.2,IF(#REF!="高所又は地下作業",0.1,IF(#REF!="錯綜場所作業",0.3,IF(#REF!="複雑な制約のある作業",0.4,IF(#REF!="単純な制約のある作業",0.2,0)))))))</f>
        <v>#REF!</v>
      </c>
      <c r="I292" s="224" t="e">
        <f t="shared" si="15"/>
        <v>#REF!</v>
      </c>
      <c r="J292" s="242" t="e">
        <f>IF(#REF!&gt;=1,IF(#REF!&gt;=1,#REF!),IF(#REF!&gt;=0,"",))</f>
        <v>#REF!</v>
      </c>
      <c r="K292" s="241" t="e">
        <f>保全管理データ!N1215</f>
        <v>#REF!</v>
      </c>
      <c r="L292" s="241" t="e">
        <f>IF(#REF!="","",IF(#REF!="悪環境における作業",0.2,IF(#REF!="高所又は地下作業",0.1,IF(#REF!="錯綜場所作業",0.3,IF(#REF!="複雑な制約のある作業",0.4,IF(#REF!="単純な制約のある作業",0.2,0))))))</f>
        <v>#REF!</v>
      </c>
      <c r="M292" s="224" t="e">
        <f t="shared" si="16"/>
        <v>#REF!</v>
      </c>
    </row>
    <row r="293" spans="2:13" s="229" customFormat="1" ht="27.75" customHeight="1" x14ac:dyDescent="0.2">
      <c r="B293" s="562" t="s">
        <v>257</v>
      </c>
      <c r="C293" s="563"/>
      <c r="D293" s="239" t="e">
        <f>#REF!</f>
        <v>#REF!</v>
      </c>
      <c r="E293" s="240" t="s">
        <v>245</v>
      </c>
      <c r="F293" s="242" t="e">
        <f>IF(#REF!&gt;=1,IF(#REF!&gt;=1,#REF!),IF(#REF!&gt;=0,"",))</f>
        <v>#REF!</v>
      </c>
      <c r="G293" s="241" t="e">
        <f>保全管理データ!N1189</f>
        <v>#REF!</v>
      </c>
      <c r="H293" s="241" t="e">
        <f>IF(#REF!="無","",IF(#REF!="","",IF(#REF!="悪環境における作業",0.2,IF(#REF!="高所又は地下作業",0.1,IF(#REF!="錯綜場所作業",0.3,IF(#REF!="複雑な制約のある作業",0.4,IF(#REF!="単純な制約のある作業",0.2,0)))))))</f>
        <v>#REF!</v>
      </c>
      <c r="I293" s="224" t="e">
        <f t="shared" si="15"/>
        <v>#REF!</v>
      </c>
      <c r="J293" s="242" t="e">
        <f>IF(#REF!&gt;=1,IF(#REF!&gt;=1,#REF!),IF(#REF!&gt;=0,"",))</f>
        <v>#REF!</v>
      </c>
      <c r="K293" s="241" t="e">
        <f>保全管理データ!N1216</f>
        <v>#REF!</v>
      </c>
      <c r="L293" s="241" t="e">
        <f>IF(#REF!="","",IF(#REF!="悪環境における作業",0.2,IF(#REF!="高所又は地下作業",0.1,IF(#REF!="錯綜場所作業",0.3,IF(#REF!="複雑な制約のある作業",0.4,IF(#REF!="単純な制約のある作業",0.2,0))))))</f>
        <v>#REF!</v>
      </c>
      <c r="M293" s="224" t="e">
        <f t="shared" si="16"/>
        <v>#REF!</v>
      </c>
    </row>
    <row r="294" spans="2:13" s="229" customFormat="1" ht="27.75" customHeight="1" x14ac:dyDescent="0.2">
      <c r="B294" s="562" t="s">
        <v>258</v>
      </c>
      <c r="C294" s="563"/>
      <c r="D294" s="239" t="e">
        <f>#REF!</f>
        <v>#REF!</v>
      </c>
      <c r="E294" s="240" t="s">
        <v>245</v>
      </c>
      <c r="F294" s="242" t="e">
        <f>IF(#REF!&gt;=1,IF(#REF!&gt;=1,#REF!),IF(#REF!&gt;=0,"",))</f>
        <v>#REF!</v>
      </c>
      <c r="G294" s="241" t="e">
        <f>保全管理データ!N1190</f>
        <v>#REF!</v>
      </c>
      <c r="H294" s="241" t="e">
        <f>IF(#REF!="無","",IF(#REF!="","",IF(#REF!="悪環境における作業",0.2,IF(#REF!="高所又は地下作業",0.1,IF(#REF!="錯綜場所作業",0.3,IF(#REF!="複雑な制約のある作業",0.4,IF(#REF!="単純な制約のある作業",0.2,0)))))))</f>
        <v>#REF!</v>
      </c>
      <c r="I294" s="224" t="e">
        <f t="shared" si="15"/>
        <v>#REF!</v>
      </c>
      <c r="J294" s="242" t="e">
        <f>IF(#REF!&gt;=1,IF(#REF!&gt;=1,#REF!),IF(#REF!&gt;=0,"",))</f>
        <v>#REF!</v>
      </c>
      <c r="K294" s="241" t="e">
        <f>保全管理データ!N1217</f>
        <v>#REF!</v>
      </c>
      <c r="L294" s="241" t="e">
        <f>IF(#REF!="","",IF(#REF!="悪環境における作業",0.2,IF(#REF!="高所又は地下作業",0.1,IF(#REF!="錯綜場所作業",0.3,IF(#REF!="複雑な制約のある作業",0.4,IF(#REF!="単純な制約のある作業",0.2,0))))))</f>
        <v>#REF!</v>
      </c>
      <c r="M294" s="224" t="e">
        <f t="shared" si="16"/>
        <v>#REF!</v>
      </c>
    </row>
    <row r="295" spans="2:13" s="229" customFormat="1" ht="27.75" customHeight="1" x14ac:dyDescent="0.2">
      <c r="B295" s="562" t="s">
        <v>259</v>
      </c>
      <c r="C295" s="563"/>
      <c r="D295" s="239" t="e">
        <f>#REF!</f>
        <v>#REF!</v>
      </c>
      <c r="E295" s="240" t="s">
        <v>245</v>
      </c>
      <c r="F295" s="242" t="e">
        <f>IF(#REF!&gt;=1,IF(#REF!&gt;=1,#REF!),IF(#REF!&gt;=0,"",))</f>
        <v>#REF!</v>
      </c>
      <c r="G295" s="241" t="e">
        <f>保全管理データ!N1191</f>
        <v>#REF!</v>
      </c>
      <c r="H295" s="241" t="e">
        <f>IF(#REF!="無","",IF(#REF!="","",IF(#REF!="悪環境における作業",0.2,IF(#REF!="高所又は地下作業",0.1,IF(#REF!="錯綜場所作業",0.3,IF(#REF!="複雑な制約のある作業",0.4,IF(#REF!="単純な制約のある作業",0.2,0)))))))</f>
        <v>#REF!</v>
      </c>
      <c r="I295" s="224" t="e">
        <f t="shared" si="15"/>
        <v>#REF!</v>
      </c>
      <c r="J295" s="242" t="e">
        <f>IF(#REF!&gt;=1,IF(#REF!&gt;=1,#REF!),IF(#REF!&gt;=0,"",))</f>
        <v>#REF!</v>
      </c>
      <c r="K295" s="241" t="e">
        <f>保全管理データ!N1218</f>
        <v>#REF!</v>
      </c>
      <c r="L295" s="241" t="e">
        <f>IF(#REF!="","",IF(#REF!="悪環境における作業",0.2,IF(#REF!="高所又は地下作業",0.1,IF(#REF!="錯綜場所作業",0.3,IF(#REF!="複雑な制約のある作業",0.4,IF(#REF!="単純な制約のある作業",0.2,0))))))</f>
        <v>#REF!</v>
      </c>
      <c r="M295" s="224" t="e">
        <f t="shared" si="16"/>
        <v>#REF!</v>
      </c>
    </row>
    <row r="296" spans="2:13" s="229" customFormat="1" ht="27.75" customHeight="1" x14ac:dyDescent="0.2">
      <c r="B296" s="562" t="s">
        <v>260</v>
      </c>
      <c r="C296" s="563"/>
      <c r="D296" s="239" t="e">
        <f>#REF!</f>
        <v>#REF!</v>
      </c>
      <c r="E296" s="240" t="s">
        <v>248</v>
      </c>
      <c r="F296" s="242" t="e">
        <f>IF(#REF!&gt;=1,IF(#REF!&gt;=1,#REF!),IF(#REF!&gt;=0,"",))</f>
        <v>#REF!</v>
      </c>
      <c r="G296" s="241" t="e">
        <f>保全管理データ!N1192</f>
        <v>#REF!</v>
      </c>
      <c r="H296" s="241" t="e">
        <f>IF(#REF!="無","",IF(#REF!="","",IF(#REF!="悪環境における作業",0.2,IF(#REF!="高所又は地下作業",0.1,IF(#REF!="錯綜場所作業",0.3,IF(#REF!="複雑な制約のある作業",0.4,IF(#REF!="単純な制約のある作業",0.2,0)))))))</f>
        <v>#REF!</v>
      </c>
      <c r="I296" s="224" t="e">
        <f t="shared" si="15"/>
        <v>#REF!</v>
      </c>
      <c r="J296" s="242" t="e">
        <f>IF(#REF!&gt;=1,IF(#REF!&gt;=1,#REF!),IF(#REF!&gt;=0,"",))</f>
        <v>#REF!</v>
      </c>
      <c r="K296" s="241" t="e">
        <f>保全管理データ!N1219</f>
        <v>#REF!</v>
      </c>
      <c r="L296" s="241" t="e">
        <f>IF(#REF!="","",IF(#REF!="悪環境における作業",0.2,IF(#REF!="高所又は地下作業",0.1,IF(#REF!="錯綜場所作業",0.3,IF(#REF!="複雑な制約のある作業",0.4,IF(#REF!="単純な制約のある作業",0.2,0))))))</f>
        <v>#REF!</v>
      </c>
      <c r="M296" s="224" t="e">
        <f t="shared" si="16"/>
        <v>#REF!</v>
      </c>
    </row>
    <row r="297" spans="2:13" s="229" customFormat="1" ht="27.75" customHeight="1" x14ac:dyDescent="0.2">
      <c r="B297" s="562" t="s">
        <v>261</v>
      </c>
      <c r="C297" s="563"/>
      <c r="D297" s="239" t="e">
        <f>#REF!</f>
        <v>#REF!</v>
      </c>
      <c r="E297" s="240" t="s">
        <v>247</v>
      </c>
      <c r="F297" s="242" t="e">
        <f>IF(#REF!&gt;=1,IF(#REF!&gt;=1,#REF!),IF(#REF!&gt;=0,"",))</f>
        <v>#REF!</v>
      </c>
      <c r="G297" s="241" t="e">
        <f>保全管理データ!N1193</f>
        <v>#REF!</v>
      </c>
      <c r="H297" s="241" t="e">
        <f>IF(#REF!="無","",IF(#REF!="","",IF(#REF!="悪環境における作業",0.2,IF(#REF!="高所又は地下作業",0.1,IF(#REF!="錯綜場所作業",0.3,IF(#REF!="複雑な制約のある作業",0.4,IF(#REF!="単純な制約のある作業",0.2,0)))))))</f>
        <v>#REF!</v>
      </c>
      <c r="I297" s="224" t="e">
        <f t="shared" si="15"/>
        <v>#REF!</v>
      </c>
      <c r="J297" s="242" t="e">
        <f>IF(#REF!&gt;=1,IF(#REF!&gt;=1,#REF!),IF(#REF!&gt;=0,"",))</f>
        <v>#REF!</v>
      </c>
      <c r="K297" s="241" t="e">
        <f>保全管理データ!N1220</f>
        <v>#REF!</v>
      </c>
      <c r="L297" s="241" t="e">
        <f>IF(#REF!="","",IF(#REF!="悪環境における作業",0.2,IF(#REF!="高所又は地下作業",0.1,IF(#REF!="錯綜場所作業",0.3,IF(#REF!="複雑な制約のある作業",0.4,IF(#REF!="単純な制約のある作業",0.2,0))))))</f>
        <v>#REF!</v>
      </c>
      <c r="M297" s="224" t="e">
        <f t="shared" si="16"/>
        <v>#REF!</v>
      </c>
    </row>
    <row r="298" spans="2:13" s="229" customFormat="1" ht="27.75" customHeight="1" x14ac:dyDescent="0.2">
      <c r="B298" s="562" t="s">
        <v>262</v>
      </c>
      <c r="C298" s="563"/>
      <c r="D298" s="239" t="e">
        <f>#REF!</f>
        <v>#REF!</v>
      </c>
      <c r="E298" s="240" t="s">
        <v>245</v>
      </c>
      <c r="F298" s="242" t="e">
        <f>IF(#REF!&gt;=1,IF(#REF!&gt;=1,#REF!),IF(#REF!&gt;=0,"",))</f>
        <v>#REF!</v>
      </c>
      <c r="G298" s="241" t="e">
        <f>保全管理データ!N1194</f>
        <v>#REF!</v>
      </c>
      <c r="H298" s="241" t="e">
        <f>IF(#REF!="無","",IF(#REF!="","",IF(#REF!="悪環境における作業",0.2,IF(#REF!="高所又は地下作業",0.1,IF(#REF!="錯綜場所作業",0.3,IF(#REF!="複雑な制約のある作業",0.4,IF(#REF!="単純な制約のある作業",0.2,0)))))))</f>
        <v>#REF!</v>
      </c>
      <c r="I298" s="224" t="e">
        <f t="shared" si="15"/>
        <v>#REF!</v>
      </c>
      <c r="J298" s="242" t="e">
        <f>IF(#REF!&gt;=1,IF(#REF!&gt;=1,#REF!),IF(#REF!&gt;=0,"",))</f>
        <v>#REF!</v>
      </c>
      <c r="K298" s="241" t="e">
        <f>保全管理データ!N1221</f>
        <v>#REF!</v>
      </c>
      <c r="L298" s="241" t="e">
        <f>IF(#REF!="","",IF(#REF!="悪環境における作業",0.2,IF(#REF!="高所又は地下作業",0.1,IF(#REF!="錯綜場所作業",0.3,IF(#REF!="複雑な制約のある作業",0.4,IF(#REF!="単純な制約のある作業",0.2,0))))))</f>
        <v>#REF!</v>
      </c>
      <c r="M298" s="224" t="e">
        <f t="shared" si="16"/>
        <v>#REF!</v>
      </c>
    </row>
    <row r="299" spans="2:13" s="229" customFormat="1" ht="27.75" customHeight="1" x14ac:dyDescent="0.2">
      <c r="B299" s="562" t="s">
        <v>263</v>
      </c>
      <c r="C299" s="563"/>
      <c r="D299" s="239" t="e">
        <f>#REF!</f>
        <v>#REF!</v>
      </c>
      <c r="E299" s="240" t="s">
        <v>245</v>
      </c>
      <c r="F299" s="242" t="e">
        <f>IF(#REF!&gt;=1,IF(#REF!&gt;=1,#REF!),IF(#REF!&gt;=0,"",))</f>
        <v>#REF!</v>
      </c>
      <c r="G299" s="241" t="e">
        <f>保全管理データ!N1195</f>
        <v>#REF!</v>
      </c>
      <c r="H299" s="241" t="e">
        <f>IF(#REF!="無","",IF(#REF!="","",IF(#REF!="悪環境における作業",0.2,IF(#REF!="高所又は地下作業",0.1,IF(#REF!="錯綜場所作業",0.3,IF(#REF!="複雑な制約のある作業",0.4,IF(#REF!="単純な制約のある作業",0.2,0)))))))</f>
        <v>#REF!</v>
      </c>
      <c r="I299" s="224" t="e">
        <f t="shared" si="15"/>
        <v>#REF!</v>
      </c>
      <c r="J299" s="242" t="e">
        <f>IF(#REF!&gt;=1,IF(#REF!&gt;=1,#REF!),IF(#REF!&gt;=0,"",))</f>
        <v>#REF!</v>
      </c>
      <c r="K299" s="241" t="e">
        <f>保全管理データ!N1222</f>
        <v>#REF!</v>
      </c>
      <c r="L299" s="241" t="e">
        <f>IF(#REF!="","",IF(#REF!="悪環境における作業",0.2,IF(#REF!="高所又は地下作業",0.1,IF(#REF!="錯綜場所作業",0.3,IF(#REF!="複雑な制約のある作業",0.4,IF(#REF!="単純な制約のある作業",0.2,0))))))</f>
        <v>#REF!</v>
      </c>
      <c r="M299" s="224" t="e">
        <f t="shared" si="16"/>
        <v>#REF!</v>
      </c>
    </row>
    <row r="300" spans="2:13" s="229" customFormat="1" ht="27.75" customHeight="1" x14ac:dyDescent="0.2">
      <c r="B300" s="562" t="s">
        <v>264</v>
      </c>
      <c r="C300" s="563"/>
      <c r="D300" s="239" t="e">
        <f>#REF!</f>
        <v>#REF!</v>
      </c>
      <c r="E300" s="240" t="s">
        <v>245</v>
      </c>
      <c r="F300" s="242" t="e">
        <f>IF(#REF!&gt;=1,IF(#REF!&gt;=1,#REF!),IF(#REF!&gt;=0,"",))</f>
        <v>#REF!</v>
      </c>
      <c r="G300" s="241" t="e">
        <f>保全管理データ!N1196</f>
        <v>#REF!</v>
      </c>
      <c r="H300" s="241" t="e">
        <f>IF(#REF!="無","",IF(#REF!="","",IF(#REF!="悪環境における作業",0.2,IF(#REF!="高所又は地下作業",0.1,IF(#REF!="錯綜場所作業",0.3,IF(#REF!="複雑な制約のある作業",0.4,IF(#REF!="単純な制約のある作業",0.2,0)))))))</f>
        <v>#REF!</v>
      </c>
      <c r="I300" s="224" t="e">
        <f t="shared" si="15"/>
        <v>#REF!</v>
      </c>
      <c r="J300" s="242" t="e">
        <f>IF(#REF!&gt;=1,IF(#REF!&gt;=1,#REF!),IF(#REF!&gt;=0,"",))</f>
        <v>#REF!</v>
      </c>
      <c r="K300" s="241" t="e">
        <f>保全管理データ!N1223</f>
        <v>#REF!</v>
      </c>
      <c r="L300" s="241" t="e">
        <f>IF(#REF!="","",IF(#REF!="悪環境における作業",0.2,IF(#REF!="高所又は地下作業",0.1,IF(#REF!="錯綜場所作業",0.3,IF(#REF!="複雑な制約のある作業",0.4,IF(#REF!="単純な制約のある作業",0.2,0))))))</f>
        <v>#REF!</v>
      </c>
      <c r="M300" s="224" t="e">
        <f t="shared" si="16"/>
        <v>#REF!</v>
      </c>
    </row>
    <row r="301" spans="2:13" s="229" customFormat="1" ht="27.75" customHeight="1" x14ac:dyDescent="0.2">
      <c r="B301" s="562" t="s">
        <v>265</v>
      </c>
      <c r="C301" s="563"/>
      <c r="D301" s="239" t="e">
        <f>#REF!</f>
        <v>#REF!</v>
      </c>
      <c r="E301" s="240" t="s">
        <v>245</v>
      </c>
      <c r="F301" s="242" t="e">
        <f>IF(#REF!&gt;=1,IF(#REF!&gt;=1,#REF!),IF(#REF!&gt;=0,"",))</f>
        <v>#REF!</v>
      </c>
      <c r="G301" s="241" t="e">
        <f>保全管理データ!N1197</f>
        <v>#REF!</v>
      </c>
      <c r="H301" s="241" t="e">
        <f>IF(#REF!="無","",IF(#REF!="","",IF(#REF!="悪環境における作業",0.2,IF(#REF!="高所又は地下作業",0.1,IF(#REF!="錯綜場所作業",0.3,IF(#REF!="複雑な制約のある作業",0.4,IF(#REF!="単純な制約のある作業",0.2,0)))))))</f>
        <v>#REF!</v>
      </c>
      <c r="I301" s="224" t="e">
        <f t="shared" si="15"/>
        <v>#REF!</v>
      </c>
      <c r="J301" s="242" t="e">
        <f>IF(#REF!&gt;=1,IF(#REF!&gt;=1,#REF!),IF(#REF!&gt;=0,"",))</f>
        <v>#REF!</v>
      </c>
      <c r="K301" s="241" t="e">
        <f>保全管理データ!N1224</f>
        <v>#REF!</v>
      </c>
      <c r="L301" s="241" t="e">
        <f>IF(#REF!="","",IF(#REF!="悪環境における作業",0.2,IF(#REF!="高所又は地下作業",0.1,IF(#REF!="錯綜場所作業",0.3,IF(#REF!="複雑な制約のある作業",0.4,IF(#REF!="単純な制約のある作業",0.2,0))))))</f>
        <v>#REF!</v>
      </c>
      <c r="M301" s="224" t="e">
        <f t="shared" si="16"/>
        <v>#REF!</v>
      </c>
    </row>
    <row r="302" spans="2:13" s="229" customFormat="1" ht="27.75" customHeight="1" x14ac:dyDescent="0.2">
      <c r="B302" s="562" t="s">
        <v>266</v>
      </c>
      <c r="C302" s="563"/>
      <c r="D302" s="239" t="e">
        <f>#REF!</f>
        <v>#REF!</v>
      </c>
      <c r="E302" s="240" t="s">
        <v>245</v>
      </c>
      <c r="F302" s="242" t="e">
        <f>IF(#REF!&gt;=1,IF(#REF!&gt;=1,#REF!),IF(#REF!&gt;=0,"",))</f>
        <v>#REF!</v>
      </c>
      <c r="G302" s="241" t="e">
        <f>保全管理データ!N1198</f>
        <v>#REF!</v>
      </c>
      <c r="H302" s="241" t="e">
        <f>IF(#REF!="無","",IF(#REF!="","",IF(#REF!="悪環境における作業",0.2,IF(#REF!="高所又は地下作業",0.1,IF(#REF!="錯綜場所作業",0.3,IF(#REF!="複雑な制約のある作業",0.4,IF(#REF!="単純な制約のある作業",0.2,0)))))))</f>
        <v>#REF!</v>
      </c>
      <c r="I302" s="224" t="e">
        <f t="shared" si="15"/>
        <v>#REF!</v>
      </c>
      <c r="J302" s="242" t="e">
        <f>IF(#REF!&gt;=1,IF(#REF!&gt;=1,#REF!),IF(#REF!&gt;=0,"",))</f>
        <v>#REF!</v>
      </c>
      <c r="K302" s="241" t="e">
        <f>保全管理データ!N1225</f>
        <v>#REF!</v>
      </c>
      <c r="L302" s="241" t="e">
        <f>IF(#REF!="","",IF(#REF!="悪環境における作業",0.2,IF(#REF!="高所又は地下作業",0.1,IF(#REF!="錯綜場所作業",0.3,IF(#REF!="複雑な制約のある作業",0.4,IF(#REF!="単純な制約のある作業",0.2,0))))))</f>
        <v>#REF!</v>
      </c>
      <c r="M302" s="224" t="e">
        <f t="shared" si="16"/>
        <v>#REF!</v>
      </c>
    </row>
    <row r="303" spans="2:13" s="229" customFormat="1" ht="27.75" customHeight="1" x14ac:dyDescent="0.2">
      <c r="B303" s="562" t="s">
        <v>81</v>
      </c>
      <c r="C303" s="563"/>
      <c r="D303" s="239" t="e">
        <f>#REF!</f>
        <v>#REF!</v>
      </c>
      <c r="E303" s="240" t="s">
        <v>245</v>
      </c>
      <c r="F303" s="242" t="e">
        <f>IF(#REF!&gt;=1,IF(#REF!&gt;=1,#REF!),IF(#REF!&gt;=0,"",))</f>
        <v>#REF!</v>
      </c>
      <c r="G303" s="241" t="e">
        <f>保全管理データ!N1199</f>
        <v>#REF!</v>
      </c>
      <c r="H303" s="241" t="e">
        <f>IF(#REF!="無","",IF(#REF!="","",IF(#REF!="悪環境における作業",0.2,IF(#REF!="高所又は地下作業",0.1,IF(#REF!="錯綜場所作業",0.3,IF(#REF!="複雑な制約のある作業",0.4,IF(#REF!="単純な制約のある作業",0.2,0)))))))</f>
        <v>#REF!</v>
      </c>
      <c r="I303" s="224" t="e">
        <f t="shared" si="15"/>
        <v>#REF!</v>
      </c>
      <c r="J303" s="242" t="e">
        <f>IF(#REF!&gt;=1,IF(#REF!&gt;=1,#REF!),IF(#REF!&gt;=0,"",))</f>
        <v>#REF!</v>
      </c>
      <c r="K303" s="241" t="e">
        <f>保全管理データ!N1226</f>
        <v>#REF!</v>
      </c>
      <c r="L303" s="241" t="e">
        <f>IF(#REF!="","",IF(#REF!="悪環境における作業",0.2,IF(#REF!="高所又は地下作業",0.1,IF(#REF!="錯綜場所作業",0.3,IF(#REF!="複雑な制約のある作業",0.4,IF(#REF!="単純な制約のある作業",0.2,0))))))</f>
        <v>#REF!</v>
      </c>
      <c r="M303" s="224" t="e">
        <f t="shared" si="16"/>
        <v>#REF!</v>
      </c>
    </row>
    <row r="304" spans="2:13" s="229" customFormat="1" ht="27.75" customHeight="1" x14ac:dyDescent="0.2">
      <c r="B304" s="562" t="s">
        <v>267</v>
      </c>
      <c r="C304" s="563"/>
      <c r="D304" s="239" t="e">
        <f>#REF!</f>
        <v>#REF!</v>
      </c>
      <c r="E304" s="240" t="s">
        <v>247</v>
      </c>
      <c r="F304" s="242" t="e">
        <f>IF(#REF!&gt;=1,IF(#REF!&gt;=1,#REF!),IF(#REF!&gt;=0,"",))</f>
        <v>#REF!</v>
      </c>
      <c r="G304" s="241" t="e">
        <f>保全管理データ!N1200</f>
        <v>#REF!</v>
      </c>
      <c r="H304" s="241" t="e">
        <f>IF(#REF!="無","",IF(#REF!="","",IF(#REF!="悪環境における作業",0.2,IF(#REF!="高所又は地下作業",0.1,IF(#REF!="錯綜場所作業",0.3,IF(#REF!="複雑な制約のある作業",0.4,IF(#REF!="単純な制約のある作業",0.2,0)))))))</f>
        <v>#REF!</v>
      </c>
      <c r="I304" s="224" t="e">
        <f t="shared" si="15"/>
        <v>#REF!</v>
      </c>
      <c r="J304" s="242" t="e">
        <f>IF(#REF!&gt;=1,IF(#REF!&gt;=1,#REF!),IF(#REF!&gt;=0,"",))</f>
        <v>#REF!</v>
      </c>
      <c r="K304" s="241" t="e">
        <f>保全管理データ!N1227</f>
        <v>#REF!</v>
      </c>
      <c r="L304" s="241" t="e">
        <f>IF(#REF!="","",IF(#REF!="悪環境における作業",0.2,IF(#REF!="高所又は地下作業",0.1,IF(#REF!="錯綜場所作業",0.3,IF(#REF!="複雑な制約のある作業",0.4,IF(#REF!="単純な制約のある作業",0.2,0))))))</f>
        <v>#REF!</v>
      </c>
      <c r="M304" s="224" t="e">
        <f t="shared" si="16"/>
        <v>#REF!</v>
      </c>
    </row>
    <row r="305" spans="2:13" s="229" customFormat="1" ht="27.75" customHeight="1" x14ac:dyDescent="0.2">
      <c r="B305" s="562" t="s">
        <v>268</v>
      </c>
      <c r="C305" s="563"/>
      <c r="D305" s="239" t="e">
        <f>#REF!</f>
        <v>#REF!</v>
      </c>
      <c r="E305" s="240" t="s">
        <v>246</v>
      </c>
      <c r="F305" s="242" t="e">
        <f>IF(#REF!&gt;=1,IF(#REF!&gt;=1,#REF!),IF(#REF!&gt;=0,"",))</f>
        <v>#REF!</v>
      </c>
      <c r="G305" s="241" t="e">
        <f>保全管理データ!N1201</f>
        <v>#REF!</v>
      </c>
      <c r="H305" s="241" t="e">
        <f>IF(#REF!="無","",IF(#REF!="","",IF(#REF!="悪環境における作業",0.2,IF(#REF!="高所又は地下作業",0.1,IF(#REF!="錯綜場所作業",0.3,IF(#REF!="複雑な制約のある作業",0.4,IF(#REF!="単純な制約のある作業",0.2,0)))))))</f>
        <v>#REF!</v>
      </c>
      <c r="I305" s="224" t="e">
        <f t="shared" si="15"/>
        <v>#REF!</v>
      </c>
      <c r="J305" s="242" t="e">
        <f>IF(#REF!&gt;=1,IF(#REF!&gt;=1,#REF!),IF(#REF!&gt;=0,"",))</f>
        <v>#REF!</v>
      </c>
      <c r="K305" s="241" t="e">
        <f>保全管理データ!N1228</f>
        <v>#REF!</v>
      </c>
      <c r="L305" s="241" t="e">
        <f>IF(#REF!="","",IF(#REF!="悪環境における作業",0.2,IF(#REF!="高所又は地下作業",0.1,IF(#REF!="錯綜場所作業",0.3,IF(#REF!="複雑な制約のある作業",0.4,IF(#REF!="単純な制約のある作業",0.2,0))))))</f>
        <v>#REF!</v>
      </c>
      <c r="M305" s="224" t="e">
        <f t="shared" si="16"/>
        <v>#REF!</v>
      </c>
    </row>
    <row r="306" spans="2:13" s="229" customFormat="1" ht="27.75" customHeight="1" thickBot="1" x14ac:dyDescent="0.25">
      <c r="B306" s="564" t="s">
        <v>269</v>
      </c>
      <c r="C306" s="565"/>
      <c r="D306" s="243" t="e">
        <f>#REF!</f>
        <v>#REF!</v>
      </c>
      <c r="E306" s="244" t="s">
        <v>245</v>
      </c>
      <c r="F306" s="246" t="e">
        <f>IF(#REF!&gt;=1,IF(#REF!&gt;=1,#REF!),IF(#REF!&gt;=0,"",))</f>
        <v>#REF!</v>
      </c>
      <c r="G306" s="245" t="e">
        <f>保全管理データ!N1202</f>
        <v>#REF!</v>
      </c>
      <c r="H306" s="241" t="e">
        <f>IF(#REF!="無","",IF(#REF!="","",IF(#REF!="悪環境における作業",0.2,IF(#REF!="高所又は地下作業",0.1,IF(#REF!="錯綜場所作業",0.3,IF(#REF!="複雑な制約のある作業",0.4,IF(#REF!="単純な制約のある作業",0.2,0)))))))</f>
        <v>#REF!</v>
      </c>
      <c r="I306" s="224" t="e">
        <f t="shared" si="15"/>
        <v>#REF!</v>
      </c>
      <c r="J306" s="242" t="e">
        <f>IF(#REF!&gt;=1,IF(#REF!&gt;=1,#REF!),IF(#REF!&gt;=0,"",))</f>
        <v>#REF!</v>
      </c>
      <c r="K306" s="241" t="e">
        <f>保全管理データ!N1229</f>
        <v>#REF!</v>
      </c>
      <c r="L306" s="241" t="e">
        <f>IF(#REF!="","",IF(#REF!="悪環境における作業",0.2,IF(#REF!="高所又は地下作業",0.1,IF(#REF!="錯綜場所作業",0.3,IF(#REF!="複雑な制約のある作業",0.4,IF(#REF!="単純な制約のある作業",0.2,0))))))</f>
        <v>#REF!</v>
      </c>
      <c r="M306" s="224" t="e">
        <f t="shared" si="16"/>
        <v>#REF!</v>
      </c>
    </row>
    <row r="307" spans="2:13" s="229" customFormat="1" ht="27.75" customHeight="1" thickBot="1" x14ac:dyDescent="0.25">
      <c r="B307" s="555" t="s">
        <v>190</v>
      </c>
      <c r="C307" s="555"/>
      <c r="D307" s="555"/>
      <c r="E307" s="555"/>
      <c r="F307" s="556" t="e">
        <f>SUM(I283:I306)</f>
        <v>#REF!</v>
      </c>
      <c r="G307" s="557"/>
      <c r="H307" s="557"/>
      <c r="I307" s="558"/>
      <c r="J307" s="556" t="e">
        <f>IF(SUM(J283:J306)=0,"0.00",SUM(M283:M306))</f>
        <v>#REF!</v>
      </c>
      <c r="K307" s="557"/>
      <c r="L307" s="557"/>
      <c r="M307" s="558"/>
    </row>
    <row r="308" spans="2:13" s="229" customFormat="1" ht="27.75" customHeight="1" thickBot="1" x14ac:dyDescent="0.25">
      <c r="B308" s="555" t="s">
        <v>97</v>
      </c>
      <c r="C308" s="555"/>
      <c r="D308" s="555"/>
      <c r="E308" s="555"/>
      <c r="F308" s="559" t="e">
        <f>IF(#REF!="５年以下","0",IF(#REF!="５年～１０年",0.1,IF(#REF!="１０年以上",0.15)))</f>
        <v>#REF!</v>
      </c>
      <c r="G308" s="560"/>
      <c r="H308" s="560"/>
      <c r="I308" s="560"/>
      <c r="J308" s="560"/>
      <c r="K308" s="560"/>
      <c r="L308" s="560"/>
      <c r="M308" s="561"/>
    </row>
    <row r="309" spans="2:13" s="229" customFormat="1" ht="27.75" customHeight="1" thickBot="1" x14ac:dyDescent="0.25">
      <c r="B309" s="556" t="s">
        <v>273</v>
      </c>
      <c r="C309" s="557"/>
      <c r="D309" s="557"/>
      <c r="E309" s="558"/>
      <c r="F309" s="556" t="e">
        <f>F307*(1+F308)</f>
        <v>#REF!</v>
      </c>
      <c r="G309" s="557"/>
      <c r="H309" s="557"/>
      <c r="I309" s="557"/>
      <c r="J309" s="556" t="e">
        <f>J307*(1+F308)</f>
        <v>#REF!</v>
      </c>
      <c r="K309" s="557"/>
      <c r="L309" s="557"/>
      <c r="M309" s="558"/>
    </row>
    <row r="310" spans="2:13" s="229" customFormat="1" ht="24" hidden="1" customHeight="1" thickBot="1" x14ac:dyDescent="0.25">
      <c r="B310" s="555" t="s">
        <v>191</v>
      </c>
      <c r="C310" s="555"/>
      <c r="D310" s="555"/>
      <c r="E310" s="555"/>
      <c r="F310" s="556" t="e">
        <f>#REF!*(#REF!*#REF!+#REF!*#REF!)</f>
        <v>#REF!</v>
      </c>
      <c r="G310" s="557"/>
      <c r="H310" s="558"/>
      <c r="I310" s="555" t="e">
        <f>#REF!</f>
        <v>#REF!</v>
      </c>
      <c r="J310" s="556"/>
      <c r="K310" s="247" t="s">
        <v>230</v>
      </c>
      <c r="L310" s="558" t="e">
        <f>B281</f>
        <v>#REF!</v>
      </c>
      <c r="M310" s="555"/>
    </row>
    <row r="311" spans="2:13" s="229" customFormat="1" ht="45" customHeight="1" thickBot="1" x14ac:dyDescent="0.25">
      <c r="B311" s="228"/>
      <c r="C311" s="228"/>
      <c r="D311" s="228"/>
      <c r="E311" s="228"/>
      <c r="F311" s="228"/>
      <c r="G311" s="228"/>
      <c r="H311" s="228"/>
      <c r="I311" s="228"/>
      <c r="J311" s="228"/>
      <c r="K311" s="228"/>
      <c r="L311" s="228"/>
      <c r="M311" s="228"/>
    </row>
    <row r="312" spans="2:13" s="229" customFormat="1" ht="27.75" customHeight="1" thickBot="1" x14ac:dyDescent="0.25">
      <c r="B312" s="568" t="s">
        <v>128</v>
      </c>
      <c r="C312" s="569"/>
      <c r="D312" s="569"/>
      <c r="E312" s="570"/>
      <c r="F312" s="228"/>
      <c r="G312" s="228"/>
      <c r="H312" s="228"/>
      <c r="I312" s="228"/>
      <c r="J312" s="228"/>
      <c r="K312" s="228"/>
      <c r="L312" s="228"/>
      <c r="M312" s="228"/>
    </row>
    <row r="313" spans="2:13" s="229" customFormat="1" ht="27.75" customHeight="1" x14ac:dyDescent="0.2">
      <c r="B313" s="571" t="e">
        <f>#REF!</f>
        <v>#REF!</v>
      </c>
      <c r="C313" s="572"/>
      <c r="D313" s="573"/>
      <c r="E313" s="574"/>
      <c r="F313" s="578" t="s">
        <v>240</v>
      </c>
      <c r="G313" s="579"/>
      <c r="H313" s="579"/>
      <c r="I313" s="580"/>
      <c r="J313" s="578" t="s">
        <v>239</v>
      </c>
      <c r="K313" s="579"/>
      <c r="L313" s="579"/>
      <c r="M313" s="580"/>
    </row>
    <row r="314" spans="2:13" s="229" customFormat="1" ht="27.75" customHeight="1" thickBot="1" x14ac:dyDescent="0.25">
      <c r="B314" s="575"/>
      <c r="C314" s="576"/>
      <c r="D314" s="576"/>
      <c r="E314" s="577"/>
      <c r="F314" s="233" t="s">
        <v>149</v>
      </c>
      <c r="G314" s="231" t="s">
        <v>151</v>
      </c>
      <c r="H314" s="231" t="s">
        <v>96</v>
      </c>
      <c r="I314" s="232" t="s">
        <v>150</v>
      </c>
      <c r="J314" s="233" t="s">
        <v>149</v>
      </c>
      <c r="K314" s="231" t="s">
        <v>151</v>
      </c>
      <c r="L314" s="231" t="s">
        <v>96</v>
      </c>
      <c r="M314" s="232" t="s">
        <v>150</v>
      </c>
    </row>
    <row r="315" spans="2:13" s="229" customFormat="1" ht="27.75" customHeight="1" thickTop="1" x14ac:dyDescent="0.2">
      <c r="B315" s="566" t="s">
        <v>241</v>
      </c>
      <c r="C315" s="567"/>
      <c r="D315" s="234" t="e">
        <f>#REF!</f>
        <v>#REF!</v>
      </c>
      <c r="E315" s="235" t="s">
        <v>242</v>
      </c>
      <c r="F315" s="242" t="e">
        <f>IF(#REF!&gt;=1,IF(#REF!&gt;=1,#REF!),IF(#REF!&gt;=0,"",))</f>
        <v>#REF!</v>
      </c>
      <c r="G315" s="241" t="e">
        <f>保全管理データ!N2803</f>
        <v>#REF!</v>
      </c>
      <c r="H315" s="241" t="e">
        <f>IF(#REF!="無","",IF(#REF!="","",IF(#REF!="悪環境における作業",0.2,IF(#REF!="高所又は地下作業",0.1,IF(#REF!="錯綜場所作業",0.3,IF(#REF!="複雑な制約のある作業",0.4,IF(#REF!="単純な制約のある作業",0.2,0)))))))</f>
        <v>#REF!</v>
      </c>
      <c r="I315" s="224" t="e">
        <f>IF(F315="","",F315*G315*(1+IF(H315="",0,H315)))</f>
        <v>#REF!</v>
      </c>
      <c r="J315" s="242" t="e">
        <f>IF(#REF!&gt;=1,IF(#REF!&gt;=1,#REF!),IF(#REF!&gt;=0,"",))</f>
        <v>#REF!</v>
      </c>
      <c r="K315" s="241" t="e">
        <f>保全管理データ!N2830</f>
        <v>#REF!</v>
      </c>
      <c r="L315" s="241" t="e">
        <f>IF(#REF!="","",IF(#REF!="悪環境における作業",0.2,IF(#REF!="高所又は地下作業",0.1,IF(#REF!="錯綜場所作業",0.3,IF(#REF!="複雑な制約のある作業",0.4,IF(#REF!="単純な制約のある作業",0.2,0))))))</f>
        <v>#REF!</v>
      </c>
      <c r="M315" s="224" t="e">
        <f>IF(J315="","",J315*K315*(1+IF(L315="",0,L315)))</f>
        <v>#REF!</v>
      </c>
    </row>
    <row r="316" spans="2:13" s="229" customFormat="1" ht="27.75" customHeight="1" x14ac:dyDescent="0.2">
      <c r="B316" s="562" t="s">
        <v>243</v>
      </c>
      <c r="C316" s="563"/>
      <c r="D316" s="239" t="e">
        <f>#REF!</f>
        <v>#REF!</v>
      </c>
      <c r="E316" s="240" t="s">
        <v>242</v>
      </c>
      <c r="F316" s="242" t="e">
        <f>IF(#REF!&gt;=1,IF(#REF!&gt;=1,#REF!),IF(#REF!&gt;=0,"",))</f>
        <v>#REF!</v>
      </c>
      <c r="G316" s="241" t="e">
        <f>保全管理データ!N2804</f>
        <v>#REF!</v>
      </c>
      <c r="H316" s="241" t="e">
        <f>IF(#REF!="無","",IF(#REF!="","",IF(#REF!="悪環境における作業",0.2,IF(#REF!="高所又は地下作業",0.1,IF(#REF!="錯綜場所作業",0.3,IF(#REF!="複雑な制約のある作業",0.4,IF(#REF!="単純な制約のある作業",0.2,0)))))))</f>
        <v>#REF!</v>
      </c>
      <c r="I316" s="224" t="e">
        <f t="shared" ref="I316:I338" si="17">IF(F316="","",F316*G316*(1+IF(H316="",0,H316)))</f>
        <v>#REF!</v>
      </c>
      <c r="J316" s="242" t="e">
        <f>IF(#REF!&gt;=1,IF(#REF!&gt;=1,#REF!),IF(#REF!&gt;=0,"",))</f>
        <v>#REF!</v>
      </c>
      <c r="K316" s="241" t="e">
        <f>保全管理データ!N2831</f>
        <v>#REF!</v>
      </c>
      <c r="L316" s="241" t="e">
        <f>IF(#REF!="","",IF(#REF!="悪環境における作業",0.2,IF(#REF!="高所又は地下作業",0.1,IF(#REF!="錯綜場所作業",0.3,IF(#REF!="複雑な制約のある作業",0.4,IF(#REF!="単純な制約のある作業",0.2,0))))))</f>
        <v>#REF!</v>
      </c>
      <c r="M316" s="224" t="e">
        <f t="shared" ref="M316:M338" si="18">IF(J316="","",J316*K316*(1+IF(L316="",0,L316)))</f>
        <v>#REF!</v>
      </c>
    </row>
    <row r="317" spans="2:13" s="229" customFormat="1" ht="27.75" customHeight="1" x14ac:dyDescent="0.2">
      <c r="B317" s="562" t="s">
        <v>249</v>
      </c>
      <c r="C317" s="563"/>
      <c r="D317" s="239" t="e">
        <f>#REF!</f>
        <v>#REF!</v>
      </c>
      <c r="E317" s="240" t="s">
        <v>244</v>
      </c>
      <c r="F317" s="242" t="e">
        <f>IF(#REF!&gt;=1,IF(#REF!&gt;=1,#REF!),IF(#REF!&gt;=0,"",))</f>
        <v>#REF!</v>
      </c>
      <c r="G317" s="241" t="e">
        <f>保全管理データ!N2805</f>
        <v>#REF!</v>
      </c>
      <c r="H317" s="241" t="e">
        <f>IF(#REF!="無","",IF(#REF!="","",IF(#REF!="悪環境における作業",0.2,IF(#REF!="高所又は地下作業",0.1,IF(#REF!="錯綜場所作業",0.3,IF(#REF!="複雑な制約のある作業",0.4,IF(#REF!="単純な制約のある作業",0.2,0)))))))</f>
        <v>#REF!</v>
      </c>
      <c r="I317" s="224" t="e">
        <f t="shared" si="17"/>
        <v>#REF!</v>
      </c>
      <c r="J317" s="242" t="e">
        <f>IF(#REF!&gt;=1,IF(#REF!&gt;=1,#REF!),IF(#REF!&gt;=0,"",))</f>
        <v>#REF!</v>
      </c>
      <c r="K317" s="241" t="e">
        <f>保全管理データ!N2832</f>
        <v>#REF!</v>
      </c>
      <c r="L317" s="241" t="e">
        <f>IF(#REF!="","",IF(#REF!="悪環境における作業",0.2,IF(#REF!="高所又は地下作業",0.1,IF(#REF!="錯綜場所作業",0.3,IF(#REF!="複雑な制約のある作業",0.4,IF(#REF!="単純な制約のある作業",0.2,0))))))</f>
        <v>#REF!</v>
      </c>
      <c r="M317" s="224" t="e">
        <f t="shared" si="18"/>
        <v>#REF!</v>
      </c>
    </row>
    <row r="318" spans="2:13" s="229" customFormat="1" ht="27.75" customHeight="1" x14ac:dyDescent="0.2">
      <c r="B318" s="562" t="s">
        <v>250</v>
      </c>
      <c r="C318" s="563"/>
      <c r="D318" s="239" t="e">
        <f>#REF!</f>
        <v>#REF!</v>
      </c>
      <c r="E318" s="240" t="s">
        <v>244</v>
      </c>
      <c r="F318" s="242" t="e">
        <f>IF(#REF!&gt;=1,IF(#REF!&gt;=1,#REF!),IF(#REF!&gt;=0,"",))</f>
        <v>#REF!</v>
      </c>
      <c r="G318" s="241" t="e">
        <f>保全管理データ!N2806</f>
        <v>#REF!</v>
      </c>
      <c r="H318" s="241" t="e">
        <f>IF(#REF!="無","",IF(#REF!="","",IF(#REF!="悪環境における作業",0.2,IF(#REF!="高所又は地下作業",0.1,IF(#REF!="錯綜場所作業",0.3,IF(#REF!="複雑な制約のある作業",0.4,IF(#REF!="単純な制約のある作業",0.2,0)))))))</f>
        <v>#REF!</v>
      </c>
      <c r="I318" s="224" t="e">
        <f t="shared" si="17"/>
        <v>#REF!</v>
      </c>
      <c r="J318" s="242" t="e">
        <f>IF(#REF!&gt;=1,IF(#REF!&gt;=1,#REF!),IF(#REF!&gt;=0,"",))</f>
        <v>#REF!</v>
      </c>
      <c r="K318" s="241" t="e">
        <f>保全管理データ!N2833</f>
        <v>#REF!</v>
      </c>
      <c r="L318" s="241" t="e">
        <f>IF(#REF!="","",IF(#REF!="悪環境における作業",0.2,IF(#REF!="高所又は地下作業",0.1,IF(#REF!="錯綜場所作業",0.3,IF(#REF!="複雑な制約のある作業",0.4,IF(#REF!="単純な制約のある作業",0.2,0))))))</f>
        <v>#REF!</v>
      </c>
      <c r="M318" s="224" t="e">
        <f t="shared" si="18"/>
        <v>#REF!</v>
      </c>
    </row>
    <row r="319" spans="2:13" s="229" customFormat="1" ht="27.75" customHeight="1" x14ac:dyDescent="0.2">
      <c r="B319" s="562" t="s">
        <v>251</v>
      </c>
      <c r="C319" s="563"/>
      <c r="D319" s="239" t="e">
        <f>#REF!</f>
        <v>#REF!</v>
      </c>
      <c r="E319" s="240" t="s">
        <v>242</v>
      </c>
      <c r="F319" s="242" t="e">
        <f>IF(#REF!&gt;=1,IF(#REF!&gt;=1,#REF!),IF(#REF!&gt;=0,"",))</f>
        <v>#REF!</v>
      </c>
      <c r="G319" s="241" t="e">
        <f>保全管理データ!N2807</f>
        <v>#REF!</v>
      </c>
      <c r="H319" s="241" t="e">
        <f>IF(#REF!="無","",IF(#REF!="","",IF(#REF!="悪環境における作業",0.2,IF(#REF!="高所又は地下作業",0.1,IF(#REF!="錯綜場所作業",0.3,IF(#REF!="複雑な制約のある作業",0.4,IF(#REF!="単純な制約のある作業",0.2,0)))))))</f>
        <v>#REF!</v>
      </c>
      <c r="I319" s="224" t="e">
        <f t="shared" si="17"/>
        <v>#REF!</v>
      </c>
      <c r="J319" s="242" t="e">
        <f>IF(#REF!&gt;=1,IF(#REF!&gt;=1,#REF!),IF(#REF!&gt;=0,"",))</f>
        <v>#REF!</v>
      </c>
      <c r="K319" s="241" t="e">
        <f>保全管理データ!N2834</f>
        <v>#REF!</v>
      </c>
      <c r="L319" s="241" t="e">
        <f>IF(#REF!="","",IF(#REF!="悪環境における作業",0.2,IF(#REF!="高所又は地下作業",0.1,IF(#REF!="錯綜場所作業",0.3,IF(#REF!="複雑な制約のある作業",0.4,IF(#REF!="単純な制約のある作業",0.2,0))))))</f>
        <v>#REF!</v>
      </c>
      <c r="M319" s="224" t="e">
        <f t="shared" si="18"/>
        <v>#REF!</v>
      </c>
    </row>
    <row r="320" spans="2:13" s="229" customFormat="1" ht="27.75" customHeight="1" x14ac:dyDescent="0.2">
      <c r="B320" s="562" t="s">
        <v>252</v>
      </c>
      <c r="C320" s="563"/>
      <c r="D320" s="239" t="e">
        <f>#REF!</f>
        <v>#REF!</v>
      </c>
      <c r="E320" s="240" t="s">
        <v>244</v>
      </c>
      <c r="F320" s="242" t="e">
        <f>IF(#REF!&gt;=1,IF(#REF!&gt;=1,#REF!),IF(#REF!&gt;=0,"",))</f>
        <v>#REF!</v>
      </c>
      <c r="G320" s="241" t="e">
        <f>保全管理データ!N2808</f>
        <v>#REF!</v>
      </c>
      <c r="H320" s="241" t="e">
        <f>IF(#REF!="無","",IF(#REF!="","",IF(#REF!="悪環境における作業",0.2,IF(#REF!="高所又は地下作業",0.1,IF(#REF!="錯綜場所作業",0.3,IF(#REF!="複雑な制約のある作業",0.4,IF(#REF!="単純な制約のある作業",0.2,0)))))))</f>
        <v>#REF!</v>
      </c>
      <c r="I320" s="224" t="e">
        <f t="shared" si="17"/>
        <v>#REF!</v>
      </c>
      <c r="J320" s="242" t="e">
        <f>IF(#REF!&gt;=1,IF(#REF!&gt;=1,#REF!),IF(#REF!&gt;=0,"",))</f>
        <v>#REF!</v>
      </c>
      <c r="K320" s="241" t="e">
        <f>保全管理データ!N2835</f>
        <v>#REF!</v>
      </c>
      <c r="L320" s="241" t="e">
        <f>IF(#REF!="","",IF(#REF!="悪環境における作業",0.2,IF(#REF!="高所又は地下作業",0.1,IF(#REF!="錯綜場所作業",0.3,IF(#REF!="複雑な制約のある作業",0.4,IF(#REF!="単純な制約のある作業",0.2,0))))))</f>
        <v>#REF!</v>
      </c>
      <c r="M320" s="224" t="e">
        <f t="shared" si="18"/>
        <v>#REF!</v>
      </c>
    </row>
    <row r="321" spans="2:13" s="229" customFormat="1" ht="27.75" customHeight="1" x14ac:dyDescent="0.2">
      <c r="B321" s="562" t="s">
        <v>253</v>
      </c>
      <c r="C321" s="563"/>
      <c r="D321" s="239" t="e">
        <f>#REF!</f>
        <v>#REF!</v>
      </c>
      <c r="E321" s="240" t="s">
        <v>242</v>
      </c>
      <c r="F321" s="242" t="e">
        <f>IF(#REF!&gt;=1,IF(#REF!&gt;=1,#REF!),IF(#REF!&gt;=0,"",))</f>
        <v>#REF!</v>
      </c>
      <c r="G321" s="241" t="e">
        <f>保全管理データ!N2809</f>
        <v>#REF!</v>
      </c>
      <c r="H321" s="241" t="e">
        <f>IF(#REF!="無","",IF(#REF!="","",IF(#REF!="悪環境における作業",0.2,IF(#REF!="高所又は地下作業",0.1,IF(#REF!="錯綜場所作業",0.3,IF(#REF!="複雑な制約のある作業",0.4,IF(#REF!="単純な制約のある作業",0.2,0)))))))</f>
        <v>#REF!</v>
      </c>
      <c r="I321" s="224" t="e">
        <f t="shared" si="17"/>
        <v>#REF!</v>
      </c>
      <c r="J321" s="242" t="e">
        <f>IF(#REF!&gt;=1,IF(#REF!&gt;=1,#REF!),IF(#REF!&gt;=0,"",))</f>
        <v>#REF!</v>
      </c>
      <c r="K321" s="241" t="e">
        <f>保全管理データ!N2836</f>
        <v>#REF!</v>
      </c>
      <c r="L321" s="241" t="e">
        <f>IF(#REF!="","",IF(#REF!="悪環境における作業",0.2,IF(#REF!="高所又は地下作業",0.1,IF(#REF!="錯綜場所作業",0.3,IF(#REF!="複雑な制約のある作業",0.4,IF(#REF!="単純な制約のある作業",0.2,0))))))</f>
        <v>#REF!</v>
      </c>
      <c r="M321" s="224" t="e">
        <f t="shared" si="18"/>
        <v>#REF!</v>
      </c>
    </row>
    <row r="322" spans="2:13" s="229" customFormat="1" ht="27.75" customHeight="1" x14ac:dyDescent="0.2">
      <c r="B322" s="562" t="s">
        <v>254</v>
      </c>
      <c r="C322" s="563"/>
      <c r="D322" s="239" t="e">
        <f>#REF!</f>
        <v>#REF!</v>
      </c>
      <c r="E322" s="240" t="s">
        <v>242</v>
      </c>
      <c r="F322" s="242" t="e">
        <f>IF(#REF!&gt;=1,IF(#REF!&gt;=1,#REF!),IF(#REF!&gt;=0,"",))</f>
        <v>#REF!</v>
      </c>
      <c r="G322" s="241" t="e">
        <f>保全管理データ!N2810</f>
        <v>#REF!</v>
      </c>
      <c r="H322" s="241" t="e">
        <f>IF(#REF!="無","",IF(#REF!="","",IF(#REF!="悪環境における作業",0.2,IF(#REF!="高所又は地下作業",0.1,IF(#REF!="錯綜場所作業",0.3,IF(#REF!="複雑な制約のある作業",0.4,IF(#REF!="単純な制約のある作業",0.2,0)))))))</f>
        <v>#REF!</v>
      </c>
      <c r="I322" s="224" t="e">
        <f t="shared" si="17"/>
        <v>#REF!</v>
      </c>
      <c r="J322" s="242" t="e">
        <f>IF(#REF!&gt;=1,IF(#REF!&gt;=1,#REF!),IF(#REF!&gt;=0,"",))</f>
        <v>#REF!</v>
      </c>
      <c r="K322" s="241" t="e">
        <f>保全管理データ!N2837</f>
        <v>#REF!</v>
      </c>
      <c r="L322" s="241" t="e">
        <f>IF(#REF!="","",IF(#REF!="悪環境における作業",0.2,IF(#REF!="高所又は地下作業",0.1,IF(#REF!="錯綜場所作業",0.3,IF(#REF!="複雑な制約のある作業",0.4,IF(#REF!="単純な制約のある作業",0.2,0))))))</f>
        <v>#REF!</v>
      </c>
      <c r="M322" s="224" t="e">
        <f t="shared" si="18"/>
        <v>#REF!</v>
      </c>
    </row>
    <row r="323" spans="2:13" s="229" customFormat="1" ht="27.75" customHeight="1" x14ac:dyDescent="0.2">
      <c r="B323" s="562" t="s">
        <v>255</v>
      </c>
      <c r="C323" s="563"/>
      <c r="D323" s="239" t="e">
        <f>#REF!</f>
        <v>#REF!</v>
      </c>
      <c r="E323" s="240" t="s">
        <v>245</v>
      </c>
      <c r="F323" s="242" t="e">
        <f>IF(#REF!&gt;=1,IF(#REF!&gt;=1,#REF!),IF(#REF!&gt;=0,"",))</f>
        <v>#REF!</v>
      </c>
      <c r="G323" s="241" t="e">
        <f>保全管理データ!N2811</f>
        <v>#REF!</v>
      </c>
      <c r="H323" s="241" t="e">
        <f>IF(#REF!="無","",IF(#REF!="","",IF(#REF!="悪環境における作業",0.2,IF(#REF!="高所又は地下作業",0.1,IF(#REF!="錯綜場所作業",0.3,IF(#REF!="複雑な制約のある作業",0.4,IF(#REF!="単純な制約のある作業",0.2,0)))))))</f>
        <v>#REF!</v>
      </c>
      <c r="I323" s="224" t="e">
        <f t="shared" si="17"/>
        <v>#REF!</v>
      </c>
      <c r="J323" s="242" t="e">
        <f>IF(#REF!&gt;=1,IF(#REF!&gt;=1,#REF!),IF(#REF!&gt;=0,"",))</f>
        <v>#REF!</v>
      </c>
      <c r="K323" s="241" t="e">
        <f>保全管理データ!N2838</f>
        <v>#REF!</v>
      </c>
      <c r="L323" s="241" t="e">
        <f>IF(#REF!="","",IF(#REF!="悪環境における作業",0.2,IF(#REF!="高所又は地下作業",0.1,IF(#REF!="錯綜場所作業",0.3,IF(#REF!="複雑な制約のある作業",0.4,IF(#REF!="単純な制約のある作業",0.2,0))))))</f>
        <v>#REF!</v>
      </c>
      <c r="M323" s="224" t="e">
        <f t="shared" si="18"/>
        <v>#REF!</v>
      </c>
    </row>
    <row r="324" spans="2:13" s="229" customFormat="1" ht="27.75" customHeight="1" x14ac:dyDescent="0.2">
      <c r="B324" s="562" t="s">
        <v>256</v>
      </c>
      <c r="C324" s="563"/>
      <c r="D324" s="239" t="e">
        <f>#REF!</f>
        <v>#REF!</v>
      </c>
      <c r="E324" s="240" t="s">
        <v>242</v>
      </c>
      <c r="F324" s="242" t="e">
        <f>IF(#REF!&gt;=1,IF(#REF!&gt;=1,#REF!),IF(#REF!&gt;=0,"",))</f>
        <v>#REF!</v>
      </c>
      <c r="G324" s="241" t="e">
        <f>保全管理データ!N2812</f>
        <v>#REF!</v>
      </c>
      <c r="H324" s="241" t="e">
        <f>IF(#REF!="無","",IF(#REF!="","",IF(#REF!="悪環境における作業",0.2,IF(#REF!="高所又は地下作業",0.1,IF(#REF!="錯綜場所作業",0.3,IF(#REF!="複雑な制約のある作業",0.4,IF(#REF!="単純な制約のある作業",0.2,0)))))))</f>
        <v>#REF!</v>
      </c>
      <c r="I324" s="224" t="e">
        <f t="shared" si="17"/>
        <v>#REF!</v>
      </c>
      <c r="J324" s="242" t="e">
        <f>IF(#REF!&gt;=1,IF(#REF!&gt;=1,#REF!),IF(#REF!&gt;=0,"",))</f>
        <v>#REF!</v>
      </c>
      <c r="K324" s="241" t="e">
        <f>保全管理データ!N2839</f>
        <v>#REF!</v>
      </c>
      <c r="L324" s="241" t="e">
        <f>IF(#REF!="","",IF(#REF!="悪環境における作業",0.2,IF(#REF!="高所又は地下作業",0.1,IF(#REF!="錯綜場所作業",0.3,IF(#REF!="複雑な制約のある作業",0.4,IF(#REF!="単純な制約のある作業",0.2,0))))))</f>
        <v>#REF!</v>
      </c>
      <c r="M324" s="224" t="e">
        <f t="shared" si="18"/>
        <v>#REF!</v>
      </c>
    </row>
    <row r="325" spans="2:13" s="229" customFormat="1" ht="27.75" customHeight="1" x14ac:dyDescent="0.2">
      <c r="B325" s="562" t="s">
        <v>257</v>
      </c>
      <c r="C325" s="563"/>
      <c r="D325" s="239" t="e">
        <f>#REF!</f>
        <v>#REF!</v>
      </c>
      <c r="E325" s="240" t="s">
        <v>245</v>
      </c>
      <c r="F325" s="242" t="e">
        <f>IF(#REF!&gt;=1,IF(#REF!&gt;=1,#REF!),IF(#REF!&gt;=0,"",))</f>
        <v>#REF!</v>
      </c>
      <c r="G325" s="241" t="e">
        <f>保全管理データ!N2813</f>
        <v>#REF!</v>
      </c>
      <c r="H325" s="241" t="e">
        <f>IF(#REF!="無","",IF(#REF!="","",IF(#REF!="悪環境における作業",0.2,IF(#REF!="高所又は地下作業",0.1,IF(#REF!="錯綜場所作業",0.3,IF(#REF!="複雑な制約のある作業",0.4,IF(#REF!="単純な制約のある作業",0.2,0)))))))</f>
        <v>#REF!</v>
      </c>
      <c r="I325" s="224" t="e">
        <f t="shared" si="17"/>
        <v>#REF!</v>
      </c>
      <c r="J325" s="242" t="e">
        <f>IF(#REF!&gt;=1,IF(#REF!&gt;=1,#REF!),IF(#REF!&gt;=0,"",))</f>
        <v>#REF!</v>
      </c>
      <c r="K325" s="241" t="e">
        <f>保全管理データ!N2840</f>
        <v>#REF!</v>
      </c>
      <c r="L325" s="241" t="e">
        <f>IF(#REF!="","",IF(#REF!="悪環境における作業",0.2,IF(#REF!="高所又は地下作業",0.1,IF(#REF!="錯綜場所作業",0.3,IF(#REF!="複雑な制約のある作業",0.4,IF(#REF!="単純な制約のある作業",0.2,0))))))</f>
        <v>#REF!</v>
      </c>
      <c r="M325" s="224" t="e">
        <f t="shared" si="18"/>
        <v>#REF!</v>
      </c>
    </row>
    <row r="326" spans="2:13" s="229" customFormat="1" ht="27.75" customHeight="1" x14ac:dyDescent="0.2">
      <c r="B326" s="562" t="s">
        <v>258</v>
      </c>
      <c r="C326" s="563"/>
      <c r="D326" s="239" t="e">
        <f>#REF!</f>
        <v>#REF!</v>
      </c>
      <c r="E326" s="240" t="s">
        <v>245</v>
      </c>
      <c r="F326" s="242" t="e">
        <f>IF(#REF!&gt;=1,IF(#REF!&gt;=1,#REF!),IF(#REF!&gt;=0,"",))</f>
        <v>#REF!</v>
      </c>
      <c r="G326" s="241" t="e">
        <f>保全管理データ!N2814</f>
        <v>#REF!</v>
      </c>
      <c r="H326" s="241" t="e">
        <f>IF(#REF!="無","",IF(#REF!="","",IF(#REF!="悪環境における作業",0.2,IF(#REF!="高所又は地下作業",0.1,IF(#REF!="錯綜場所作業",0.3,IF(#REF!="複雑な制約のある作業",0.4,IF(#REF!="単純な制約のある作業",0.2,0)))))))</f>
        <v>#REF!</v>
      </c>
      <c r="I326" s="224" t="e">
        <f t="shared" si="17"/>
        <v>#REF!</v>
      </c>
      <c r="J326" s="242" t="e">
        <f>IF(#REF!&gt;=1,IF(#REF!&gt;=1,#REF!),IF(#REF!&gt;=0,"",))</f>
        <v>#REF!</v>
      </c>
      <c r="K326" s="241" t="e">
        <f>保全管理データ!N2841</f>
        <v>#REF!</v>
      </c>
      <c r="L326" s="241" t="e">
        <f>IF(#REF!="","",IF(#REF!="悪環境における作業",0.2,IF(#REF!="高所又は地下作業",0.1,IF(#REF!="錯綜場所作業",0.3,IF(#REF!="複雑な制約のある作業",0.4,IF(#REF!="単純な制約のある作業",0.2,0))))))</f>
        <v>#REF!</v>
      </c>
      <c r="M326" s="224" t="e">
        <f t="shared" si="18"/>
        <v>#REF!</v>
      </c>
    </row>
    <row r="327" spans="2:13" s="229" customFormat="1" ht="27.75" customHeight="1" x14ac:dyDescent="0.2">
      <c r="B327" s="562" t="s">
        <v>259</v>
      </c>
      <c r="C327" s="563"/>
      <c r="D327" s="239" t="e">
        <f>#REF!</f>
        <v>#REF!</v>
      </c>
      <c r="E327" s="240" t="s">
        <v>245</v>
      </c>
      <c r="F327" s="242" t="e">
        <f>IF(#REF!&gt;=1,IF(#REF!&gt;=1,#REF!),IF(#REF!&gt;=0,"",))</f>
        <v>#REF!</v>
      </c>
      <c r="G327" s="241" t="e">
        <f>保全管理データ!N2815</f>
        <v>#REF!</v>
      </c>
      <c r="H327" s="241" t="e">
        <f>IF(#REF!="無","",IF(#REF!="","",IF(#REF!="悪環境における作業",0.2,IF(#REF!="高所又は地下作業",0.1,IF(#REF!="錯綜場所作業",0.3,IF(#REF!="複雑な制約のある作業",0.4,IF(#REF!="単純な制約のある作業",0.2,0)))))))</f>
        <v>#REF!</v>
      </c>
      <c r="I327" s="224" t="e">
        <f t="shared" si="17"/>
        <v>#REF!</v>
      </c>
      <c r="J327" s="242" t="e">
        <f>IF(#REF!&gt;=1,IF(#REF!&gt;=1,#REF!),IF(#REF!&gt;=0,"",))</f>
        <v>#REF!</v>
      </c>
      <c r="K327" s="241" t="e">
        <f>保全管理データ!N2842</f>
        <v>#REF!</v>
      </c>
      <c r="L327" s="241" t="e">
        <f>IF(#REF!="","",IF(#REF!="悪環境における作業",0.2,IF(#REF!="高所又は地下作業",0.1,IF(#REF!="錯綜場所作業",0.3,IF(#REF!="複雑な制約のある作業",0.4,IF(#REF!="単純な制約のある作業",0.2,0))))))</f>
        <v>#REF!</v>
      </c>
      <c r="M327" s="224" t="e">
        <f t="shared" si="18"/>
        <v>#REF!</v>
      </c>
    </row>
    <row r="328" spans="2:13" s="229" customFormat="1" ht="27.75" customHeight="1" x14ac:dyDescent="0.2">
      <c r="B328" s="562" t="s">
        <v>260</v>
      </c>
      <c r="C328" s="563"/>
      <c r="D328" s="239" t="e">
        <f>#REF!</f>
        <v>#REF!</v>
      </c>
      <c r="E328" s="240" t="s">
        <v>248</v>
      </c>
      <c r="F328" s="242" t="e">
        <f>IF(#REF!&gt;=1,IF(#REF!&gt;=1,#REF!),IF(#REF!&gt;=0,"",))</f>
        <v>#REF!</v>
      </c>
      <c r="G328" s="241" t="e">
        <f>保全管理データ!N2816</f>
        <v>#REF!</v>
      </c>
      <c r="H328" s="241" t="e">
        <f>IF(#REF!="無","",IF(#REF!="","",IF(#REF!="悪環境における作業",0.2,IF(#REF!="高所又は地下作業",0.1,IF(#REF!="錯綜場所作業",0.3,IF(#REF!="複雑な制約のある作業",0.4,IF(#REF!="単純な制約のある作業",0.2,0)))))))</f>
        <v>#REF!</v>
      </c>
      <c r="I328" s="224" t="e">
        <f t="shared" si="17"/>
        <v>#REF!</v>
      </c>
      <c r="J328" s="242" t="e">
        <f>IF(#REF!&gt;=1,IF(#REF!&gt;=1,#REF!),IF(#REF!&gt;=0,"",))</f>
        <v>#REF!</v>
      </c>
      <c r="K328" s="241" t="e">
        <f>保全管理データ!N2843</f>
        <v>#REF!</v>
      </c>
      <c r="L328" s="241" t="e">
        <f>IF(#REF!="","",IF(#REF!="悪環境における作業",0.2,IF(#REF!="高所又は地下作業",0.1,IF(#REF!="錯綜場所作業",0.3,IF(#REF!="複雑な制約のある作業",0.4,IF(#REF!="単純な制約のある作業",0.2,0))))))</f>
        <v>#REF!</v>
      </c>
      <c r="M328" s="224" t="e">
        <f t="shared" si="18"/>
        <v>#REF!</v>
      </c>
    </row>
    <row r="329" spans="2:13" s="229" customFormat="1" ht="27.75" customHeight="1" x14ac:dyDescent="0.2">
      <c r="B329" s="562" t="s">
        <v>261</v>
      </c>
      <c r="C329" s="563"/>
      <c r="D329" s="239" t="e">
        <f>#REF!</f>
        <v>#REF!</v>
      </c>
      <c r="E329" s="240" t="s">
        <v>247</v>
      </c>
      <c r="F329" s="242" t="e">
        <f>IF(#REF!&gt;=1,IF(#REF!&gt;=1,#REF!),IF(#REF!&gt;=0,"",))</f>
        <v>#REF!</v>
      </c>
      <c r="G329" s="241" t="e">
        <f>保全管理データ!N2817</f>
        <v>#REF!</v>
      </c>
      <c r="H329" s="241" t="e">
        <f>IF(#REF!="無","",IF(#REF!="","",IF(#REF!="悪環境における作業",0.2,IF(#REF!="高所又は地下作業",0.1,IF(#REF!="錯綜場所作業",0.3,IF(#REF!="複雑な制約のある作業",0.4,IF(#REF!="単純な制約のある作業",0.2,0)))))))</f>
        <v>#REF!</v>
      </c>
      <c r="I329" s="224" t="e">
        <f t="shared" si="17"/>
        <v>#REF!</v>
      </c>
      <c r="J329" s="242" t="e">
        <f>IF(#REF!&gt;=1,IF(#REF!&gt;=1,#REF!),IF(#REF!&gt;=0,"",))</f>
        <v>#REF!</v>
      </c>
      <c r="K329" s="241" t="e">
        <f>保全管理データ!N2844</f>
        <v>#REF!</v>
      </c>
      <c r="L329" s="241" t="e">
        <f>IF(#REF!="","",IF(#REF!="悪環境における作業",0.2,IF(#REF!="高所又は地下作業",0.1,IF(#REF!="錯綜場所作業",0.3,IF(#REF!="複雑な制約のある作業",0.4,IF(#REF!="単純な制約のある作業",0.2,0))))))</f>
        <v>#REF!</v>
      </c>
      <c r="M329" s="224" t="e">
        <f t="shared" si="18"/>
        <v>#REF!</v>
      </c>
    </row>
    <row r="330" spans="2:13" s="229" customFormat="1" ht="27.75" customHeight="1" x14ac:dyDescent="0.2">
      <c r="B330" s="562" t="s">
        <v>262</v>
      </c>
      <c r="C330" s="563"/>
      <c r="D330" s="239" t="e">
        <f>#REF!</f>
        <v>#REF!</v>
      </c>
      <c r="E330" s="240" t="s">
        <v>245</v>
      </c>
      <c r="F330" s="242" t="e">
        <f>IF(#REF!&gt;=1,IF(#REF!&gt;=1,#REF!),IF(#REF!&gt;=0,"",))</f>
        <v>#REF!</v>
      </c>
      <c r="G330" s="241" t="e">
        <f>保全管理データ!N2818</f>
        <v>#REF!</v>
      </c>
      <c r="H330" s="241" t="e">
        <f>IF(#REF!="無","",IF(#REF!="","",IF(#REF!="悪環境における作業",0.2,IF(#REF!="高所又は地下作業",0.1,IF(#REF!="錯綜場所作業",0.3,IF(#REF!="複雑な制約のある作業",0.4,IF(#REF!="単純な制約のある作業",0.2,0)))))))</f>
        <v>#REF!</v>
      </c>
      <c r="I330" s="224" t="e">
        <f t="shared" si="17"/>
        <v>#REF!</v>
      </c>
      <c r="J330" s="242" t="e">
        <f>IF(#REF!&gt;=1,IF(#REF!&gt;=1,#REF!),IF(#REF!&gt;=0,"",))</f>
        <v>#REF!</v>
      </c>
      <c r="K330" s="241" t="e">
        <f>保全管理データ!N2845</f>
        <v>#REF!</v>
      </c>
      <c r="L330" s="241" t="e">
        <f>IF(#REF!="","",IF(#REF!="悪環境における作業",0.2,IF(#REF!="高所又は地下作業",0.1,IF(#REF!="錯綜場所作業",0.3,IF(#REF!="複雑な制約のある作業",0.4,IF(#REF!="単純な制約のある作業",0.2,0))))))</f>
        <v>#REF!</v>
      </c>
      <c r="M330" s="224" t="e">
        <f t="shared" si="18"/>
        <v>#REF!</v>
      </c>
    </row>
    <row r="331" spans="2:13" s="229" customFormat="1" ht="27.75" customHeight="1" x14ac:dyDescent="0.2">
      <c r="B331" s="562" t="s">
        <v>263</v>
      </c>
      <c r="C331" s="563"/>
      <c r="D331" s="239" t="e">
        <f>#REF!</f>
        <v>#REF!</v>
      </c>
      <c r="E331" s="240" t="s">
        <v>245</v>
      </c>
      <c r="F331" s="242" t="e">
        <f>IF(#REF!&gt;=1,IF(#REF!&gt;=1,#REF!),IF(#REF!&gt;=0,"",))</f>
        <v>#REF!</v>
      </c>
      <c r="G331" s="241" t="e">
        <f>保全管理データ!N2819</f>
        <v>#REF!</v>
      </c>
      <c r="H331" s="241" t="e">
        <f>IF(#REF!="無","",IF(#REF!="","",IF(#REF!="悪環境における作業",0.2,IF(#REF!="高所又は地下作業",0.1,IF(#REF!="錯綜場所作業",0.3,IF(#REF!="複雑な制約のある作業",0.4,IF(#REF!="単純な制約のある作業",0.2,0)))))))</f>
        <v>#REF!</v>
      </c>
      <c r="I331" s="224" t="e">
        <f t="shared" si="17"/>
        <v>#REF!</v>
      </c>
      <c r="J331" s="242" t="e">
        <f>IF(#REF!&gt;=1,IF(#REF!&gt;=1,#REF!),IF(#REF!&gt;=0,"",))</f>
        <v>#REF!</v>
      </c>
      <c r="K331" s="241" t="e">
        <f>保全管理データ!N2846</f>
        <v>#REF!</v>
      </c>
      <c r="L331" s="241" t="e">
        <f>IF(#REF!="","",IF(#REF!="悪環境における作業",0.2,IF(#REF!="高所又は地下作業",0.1,IF(#REF!="錯綜場所作業",0.3,IF(#REF!="複雑な制約のある作業",0.4,IF(#REF!="単純な制約のある作業",0.2,0))))))</f>
        <v>#REF!</v>
      </c>
      <c r="M331" s="224" t="e">
        <f t="shared" si="18"/>
        <v>#REF!</v>
      </c>
    </row>
    <row r="332" spans="2:13" s="229" customFormat="1" ht="27.75" customHeight="1" x14ac:dyDescent="0.2">
      <c r="B332" s="562" t="s">
        <v>264</v>
      </c>
      <c r="C332" s="563"/>
      <c r="D332" s="239" t="e">
        <f>#REF!</f>
        <v>#REF!</v>
      </c>
      <c r="E332" s="240" t="s">
        <v>245</v>
      </c>
      <c r="F332" s="242" t="e">
        <f>IF(#REF!&gt;=1,IF(#REF!&gt;=1,#REF!),IF(#REF!&gt;=0,"",))</f>
        <v>#REF!</v>
      </c>
      <c r="G332" s="241" t="e">
        <f>保全管理データ!N2820</f>
        <v>#REF!</v>
      </c>
      <c r="H332" s="241" t="e">
        <f>IF(#REF!="無","",IF(#REF!="","",IF(#REF!="悪環境における作業",0.2,IF(#REF!="高所又は地下作業",0.1,IF(#REF!="錯綜場所作業",0.3,IF(#REF!="複雑な制約のある作業",0.4,IF(#REF!="単純な制約のある作業",0.2,0)))))))</f>
        <v>#REF!</v>
      </c>
      <c r="I332" s="224" t="e">
        <f t="shared" si="17"/>
        <v>#REF!</v>
      </c>
      <c r="J332" s="242" t="e">
        <f>IF(#REF!&gt;=1,IF(#REF!&gt;=1,#REF!),IF(#REF!&gt;=0,"",))</f>
        <v>#REF!</v>
      </c>
      <c r="K332" s="241" t="e">
        <f>保全管理データ!N2847</f>
        <v>#REF!</v>
      </c>
      <c r="L332" s="241" t="e">
        <f>IF(#REF!="","",IF(#REF!="悪環境における作業",0.2,IF(#REF!="高所又は地下作業",0.1,IF(#REF!="錯綜場所作業",0.3,IF(#REF!="複雑な制約のある作業",0.4,IF(#REF!="単純な制約のある作業",0.2,0))))))</f>
        <v>#REF!</v>
      </c>
      <c r="M332" s="224" t="e">
        <f t="shared" si="18"/>
        <v>#REF!</v>
      </c>
    </row>
    <row r="333" spans="2:13" s="229" customFormat="1" ht="27.75" customHeight="1" x14ac:dyDescent="0.2">
      <c r="B333" s="562" t="s">
        <v>265</v>
      </c>
      <c r="C333" s="563"/>
      <c r="D333" s="239" t="e">
        <f>#REF!</f>
        <v>#REF!</v>
      </c>
      <c r="E333" s="240" t="s">
        <v>245</v>
      </c>
      <c r="F333" s="242" t="e">
        <f>IF(#REF!&gt;=1,IF(#REF!&gt;=1,#REF!),IF(#REF!&gt;=0,"",))</f>
        <v>#REF!</v>
      </c>
      <c r="G333" s="241" t="e">
        <f>保全管理データ!N2821</f>
        <v>#REF!</v>
      </c>
      <c r="H333" s="241" t="e">
        <f>IF(#REF!="無","",IF(#REF!="","",IF(#REF!="悪環境における作業",0.2,IF(#REF!="高所又は地下作業",0.1,IF(#REF!="錯綜場所作業",0.3,IF(#REF!="複雑な制約のある作業",0.4,IF(#REF!="単純な制約のある作業",0.2,0)))))))</f>
        <v>#REF!</v>
      </c>
      <c r="I333" s="224" t="e">
        <f t="shared" si="17"/>
        <v>#REF!</v>
      </c>
      <c r="J333" s="242" t="e">
        <f>IF(#REF!&gt;=1,IF(#REF!&gt;=1,#REF!),IF(#REF!&gt;=0,"",))</f>
        <v>#REF!</v>
      </c>
      <c r="K333" s="241" t="e">
        <f>保全管理データ!N2848</f>
        <v>#REF!</v>
      </c>
      <c r="L333" s="241" t="e">
        <f>IF(#REF!="","",IF(#REF!="悪環境における作業",0.2,IF(#REF!="高所又は地下作業",0.1,IF(#REF!="錯綜場所作業",0.3,IF(#REF!="複雑な制約のある作業",0.4,IF(#REF!="単純な制約のある作業",0.2,0))))))</f>
        <v>#REF!</v>
      </c>
      <c r="M333" s="224" t="e">
        <f t="shared" si="18"/>
        <v>#REF!</v>
      </c>
    </row>
    <row r="334" spans="2:13" s="229" customFormat="1" ht="27.75" customHeight="1" x14ac:dyDescent="0.2">
      <c r="B334" s="562" t="s">
        <v>266</v>
      </c>
      <c r="C334" s="563"/>
      <c r="D334" s="239" t="e">
        <f>#REF!</f>
        <v>#REF!</v>
      </c>
      <c r="E334" s="240" t="s">
        <v>245</v>
      </c>
      <c r="F334" s="242" t="e">
        <f>IF(#REF!&gt;=1,IF(#REF!&gt;=1,#REF!),IF(#REF!&gt;=0,"",))</f>
        <v>#REF!</v>
      </c>
      <c r="G334" s="241" t="e">
        <f>保全管理データ!N2822</f>
        <v>#REF!</v>
      </c>
      <c r="H334" s="241" t="e">
        <f>IF(#REF!="無","",IF(#REF!="","",IF(#REF!="悪環境における作業",0.2,IF(#REF!="高所又は地下作業",0.1,IF(#REF!="錯綜場所作業",0.3,IF(#REF!="複雑な制約のある作業",0.4,IF(#REF!="単純な制約のある作業",0.2,0)))))))</f>
        <v>#REF!</v>
      </c>
      <c r="I334" s="224" t="e">
        <f t="shared" si="17"/>
        <v>#REF!</v>
      </c>
      <c r="J334" s="242" t="e">
        <f>IF(#REF!&gt;=1,IF(#REF!&gt;=1,#REF!),IF(#REF!&gt;=0,"",))</f>
        <v>#REF!</v>
      </c>
      <c r="K334" s="241" t="e">
        <f>保全管理データ!N2849</f>
        <v>#REF!</v>
      </c>
      <c r="L334" s="241" t="e">
        <f>IF(#REF!="","",IF(#REF!="悪環境における作業",0.2,IF(#REF!="高所又は地下作業",0.1,IF(#REF!="錯綜場所作業",0.3,IF(#REF!="複雑な制約のある作業",0.4,IF(#REF!="単純な制約のある作業",0.2,0))))))</f>
        <v>#REF!</v>
      </c>
      <c r="M334" s="224" t="e">
        <f t="shared" si="18"/>
        <v>#REF!</v>
      </c>
    </row>
    <row r="335" spans="2:13" s="229" customFormat="1" ht="27.75" customHeight="1" x14ac:dyDescent="0.2">
      <c r="B335" s="562" t="s">
        <v>81</v>
      </c>
      <c r="C335" s="563"/>
      <c r="D335" s="239" t="e">
        <f>#REF!</f>
        <v>#REF!</v>
      </c>
      <c r="E335" s="240" t="s">
        <v>245</v>
      </c>
      <c r="F335" s="242" t="e">
        <f>IF(#REF!&gt;=1,IF(#REF!&gt;=1,#REF!),IF(#REF!&gt;=0,"",))</f>
        <v>#REF!</v>
      </c>
      <c r="G335" s="241" t="e">
        <f>保全管理データ!N2823</f>
        <v>#REF!</v>
      </c>
      <c r="H335" s="241" t="e">
        <f>IF(#REF!="無","",IF(#REF!="","",IF(#REF!="悪環境における作業",0.2,IF(#REF!="高所又は地下作業",0.1,IF(#REF!="錯綜場所作業",0.3,IF(#REF!="複雑な制約のある作業",0.4,IF(#REF!="単純な制約のある作業",0.2,0)))))))</f>
        <v>#REF!</v>
      </c>
      <c r="I335" s="224" t="e">
        <f t="shared" si="17"/>
        <v>#REF!</v>
      </c>
      <c r="J335" s="242" t="e">
        <f>IF(#REF!&gt;=1,IF(#REF!&gt;=1,#REF!),IF(#REF!&gt;=0,"",))</f>
        <v>#REF!</v>
      </c>
      <c r="K335" s="241" t="e">
        <f>保全管理データ!N2850</f>
        <v>#REF!</v>
      </c>
      <c r="L335" s="241" t="e">
        <f>IF(#REF!="","",IF(#REF!="悪環境における作業",0.2,IF(#REF!="高所又は地下作業",0.1,IF(#REF!="錯綜場所作業",0.3,IF(#REF!="複雑な制約のある作業",0.4,IF(#REF!="単純な制約のある作業",0.2,0))))))</f>
        <v>#REF!</v>
      </c>
      <c r="M335" s="224" t="e">
        <f t="shared" si="18"/>
        <v>#REF!</v>
      </c>
    </row>
    <row r="336" spans="2:13" s="229" customFormat="1" ht="27.75" customHeight="1" x14ac:dyDescent="0.2">
      <c r="B336" s="562" t="s">
        <v>267</v>
      </c>
      <c r="C336" s="563"/>
      <c r="D336" s="239" t="e">
        <f>#REF!</f>
        <v>#REF!</v>
      </c>
      <c r="E336" s="240" t="s">
        <v>247</v>
      </c>
      <c r="F336" s="242" t="e">
        <f>IF(#REF!&gt;=1,IF(#REF!&gt;=1,#REF!),IF(#REF!&gt;=0,"",))</f>
        <v>#REF!</v>
      </c>
      <c r="G336" s="241" t="e">
        <f>保全管理データ!N2824</f>
        <v>#REF!</v>
      </c>
      <c r="H336" s="241" t="e">
        <f>IF(#REF!="無","",IF(#REF!="","",IF(#REF!="悪環境における作業",0.2,IF(#REF!="高所又は地下作業",0.1,IF(#REF!="錯綜場所作業",0.3,IF(#REF!="複雑な制約のある作業",0.4,IF(#REF!="単純な制約のある作業",0.2,0)))))))</f>
        <v>#REF!</v>
      </c>
      <c r="I336" s="224" t="e">
        <f t="shared" si="17"/>
        <v>#REF!</v>
      </c>
      <c r="J336" s="242" t="e">
        <f>IF(#REF!&gt;=1,IF(#REF!&gt;=1,#REF!),IF(#REF!&gt;=0,"",))</f>
        <v>#REF!</v>
      </c>
      <c r="K336" s="241" t="e">
        <f>保全管理データ!N2851</f>
        <v>#REF!</v>
      </c>
      <c r="L336" s="241" t="e">
        <f>IF(#REF!="","",IF(#REF!="悪環境における作業",0.2,IF(#REF!="高所又は地下作業",0.1,IF(#REF!="錯綜場所作業",0.3,IF(#REF!="複雑な制約のある作業",0.4,IF(#REF!="単純な制約のある作業",0.2,0))))))</f>
        <v>#REF!</v>
      </c>
      <c r="M336" s="224" t="e">
        <f t="shared" si="18"/>
        <v>#REF!</v>
      </c>
    </row>
    <row r="337" spans="2:13" s="229" customFormat="1" ht="27.75" customHeight="1" x14ac:dyDescent="0.2">
      <c r="B337" s="562" t="s">
        <v>268</v>
      </c>
      <c r="C337" s="563"/>
      <c r="D337" s="239" t="e">
        <f>#REF!</f>
        <v>#REF!</v>
      </c>
      <c r="E337" s="240" t="s">
        <v>246</v>
      </c>
      <c r="F337" s="242" t="e">
        <f>IF(#REF!&gt;=1,IF(#REF!&gt;=1,#REF!),IF(#REF!&gt;=0,"",))</f>
        <v>#REF!</v>
      </c>
      <c r="G337" s="241" t="e">
        <f>保全管理データ!N2825</f>
        <v>#REF!</v>
      </c>
      <c r="H337" s="241" t="e">
        <f>IF(#REF!="無","",IF(#REF!="","",IF(#REF!="悪環境における作業",0.2,IF(#REF!="高所又は地下作業",0.1,IF(#REF!="錯綜場所作業",0.3,IF(#REF!="複雑な制約のある作業",0.4,IF(#REF!="単純な制約のある作業",0.2,0)))))))</f>
        <v>#REF!</v>
      </c>
      <c r="I337" s="224" t="e">
        <f t="shared" si="17"/>
        <v>#REF!</v>
      </c>
      <c r="J337" s="242" t="e">
        <f>IF(#REF!&gt;=1,IF(#REF!&gt;=1,#REF!),IF(#REF!&gt;=0,"",))</f>
        <v>#REF!</v>
      </c>
      <c r="K337" s="241" t="e">
        <f>保全管理データ!N2852</f>
        <v>#REF!</v>
      </c>
      <c r="L337" s="241" t="e">
        <f>IF(#REF!="","",IF(#REF!="悪環境における作業",0.2,IF(#REF!="高所又は地下作業",0.1,IF(#REF!="錯綜場所作業",0.3,IF(#REF!="複雑な制約のある作業",0.4,IF(#REF!="単純な制約のある作業",0.2,0))))))</f>
        <v>#REF!</v>
      </c>
      <c r="M337" s="224" t="e">
        <f t="shared" si="18"/>
        <v>#REF!</v>
      </c>
    </row>
    <row r="338" spans="2:13" s="229" customFormat="1" ht="27.75" customHeight="1" thickBot="1" x14ac:dyDescent="0.25">
      <c r="B338" s="564" t="s">
        <v>269</v>
      </c>
      <c r="C338" s="565"/>
      <c r="D338" s="243" t="e">
        <f>#REF!</f>
        <v>#REF!</v>
      </c>
      <c r="E338" s="244" t="s">
        <v>245</v>
      </c>
      <c r="F338" s="246" t="e">
        <f>IF(#REF!&gt;=1,IF(#REF!&gt;=1,#REF!),IF(#REF!&gt;=0,"",))</f>
        <v>#REF!</v>
      </c>
      <c r="G338" s="245" t="e">
        <f>保全管理データ!N2826</f>
        <v>#REF!</v>
      </c>
      <c r="H338" s="241" t="e">
        <f>IF(#REF!="無","",IF(#REF!="","",IF(#REF!="悪環境における作業",0.2,IF(#REF!="高所又は地下作業",0.1,IF(#REF!="錯綜場所作業",0.3,IF(#REF!="複雑な制約のある作業",0.4,IF(#REF!="単純な制約のある作業",0.2,0)))))))</f>
        <v>#REF!</v>
      </c>
      <c r="I338" s="224" t="e">
        <f t="shared" si="17"/>
        <v>#REF!</v>
      </c>
      <c r="J338" s="246" t="e">
        <f>IF(#REF!&gt;=1,IF(#REF!&gt;=1,#REF!),IF(#REF!&gt;=0,"",))</f>
        <v>#REF!</v>
      </c>
      <c r="K338" s="245" t="e">
        <f>保全管理データ!N2853</f>
        <v>#REF!</v>
      </c>
      <c r="L338" s="245" t="e">
        <f>IF(#REF!="","",IF(#REF!="悪環境における作業",0.2,IF(#REF!="高所又は地下作業",0.1,IF(#REF!="錯綜場所作業",0.3,IF(#REF!="複雑な制約のある作業",0.4,IF(#REF!="単純な制約のある作業",0.2,0))))))</f>
        <v>#REF!</v>
      </c>
      <c r="M338" s="224" t="e">
        <f t="shared" si="18"/>
        <v>#REF!</v>
      </c>
    </row>
    <row r="339" spans="2:13" s="229" customFormat="1" ht="27.75" customHeight="1" thickBot="1" x14ac:dyDescent="0.25">
      <c r="B339" s="555" t="s">
        <v>190</v>
      </c>
      <c r="C339" s="555"/>
      <c r="D339" s="555"/>
      <c r="E339" s="555"/>
      <c r="F339" s="556" t="e">
        <f>SUM(I315:I338)</f>
        <v>#REF!</v>
      </c>
      <c r="G339" s="557"/>
      <c r="H339" s="557"/>
      <c r="I339" s="558"/>
      <c r="J339" s="556" t="e">
        <f>IF(SUM(J315:J338)=0,"0.00",SUM(M315:M338))</f>
        <v>#REF!</v>
      </c>
      <c r="K339" s="557"/>
      <c r="L339" s="557"/>
      <c r="M339" s="558"/>
    </row>
    <row r="340" spans="2:13" s="229" customFormat="1" ht="27.75" customHeight="1" thickBot="1" x14ac:dyDescent="0.25">
      <c r="B340" s="555" t="s">
        <v>97</v>
      </c>
      <c r="C340" s="555"/>
      <c r="D340" s="555"/>
      <c r="E340" s="555"/>
      <c r="F340" s="559" t="e">
        <f>IF(#REF!="５年以下","0",IF(#REF!="５年～１０年",0.1,IF(#REF!="１０年以上",0.15)))</f>
        <v>#REF!</v>
      </c>
      <c r="G340" s="560"/>
      <c r="H340" s="560"/>
      <c r="I340" s="560"/>
      <c r="J340" s="560"/>
      <c r="K340" s="560"/>
      <c r="L340" s="560"/>
      <c r="M340" s="561"/>
    </row>
    <row r="341" spans="2:13" s="229" customFormat="1" ht="27.75" customHeight="1" thickBot="1" x14ac:dyDescent="0.25">
      <c r="B341" s="556" t="s">
        <v>273</v>
      </c>
      <c r="C341" s="557"/>
      <c r="D341" s="557"/>
      <c r="E341" s="558"/>
      <c r="F341" s="556" t="e">
        <f>F339*(1+F340)</f>
        <v>#REF!</v>
      </c>
      <c r="G341" s="557"/>
      <c r="H341" s="557"/>
      <c r="I341" s="557"/>
      <c r="J341" s="556" t="e">
        <f>J339*(1+F340)</f>
        <v>#REF!</v>
      </c>
      <c r="K341" s="557"/>
      <c r="L341" s="557"/>
      <c r="M341" s="558"/>
    </row>
    <row r="342" spans="2:13" s="229" customFormat="1" ht="24" hidden="1" customHeight="1" thickBot="1" x14ac:dyDescent="0.25">
      <c r="B342" s="555" t="s">
        <v>191</v>
      </c>
      <c r="C342" s="555"/>
      <c r="D342" s="555"/>
      <c r="E342" s="555"/>
      <c r="F342" s="556" t="e">
        <f>#REF!*(#REF!*#REF!+#REF!*#REF!)</f>
        <v>#REF!</v>
      </c>
      <c r="G342" s="557"/>
      <c r="H342" s="558"/>
      <c r="I342" s="555" t="e">
        <f>#REF!</f>
        <v>#REF!</v>
      </c>
      <c r="J342" s="556"/>
      <c r="K342" s="247" t="s">
        <v>230</v>
      </c>
      <c r="L342" s="558" t="e">
        <f>B313</f>
        <v>#REF!</v>
      </c>
      <c r="M342" s="555"/>
    </row>
    <row r="343" spans="2:13" s="229" customFormat="1" ht="45" customHeight="1" thickBot="1" x14ac:dyDescent="0.25">
      <c r="B343" s="228"/>
      <c r="C343" s="228"/>
      <c r="D343" s="228"/>
      <c r="E343" s="228"/>
      <c r="F343" s="228"/>
      <c r="G343" s="228"/>
      <c r="H343" s="228"/>
      <c r="I343" s="228"/>
      <c r="J343" s="228"/>
      <c r="K343" s="228"/>
      <c r="L343" s="228"/>
      <c r="M343" s="228"/>
    </row>
    <row r="344" spans="2:13" s="229" customFormat="1" ht="27.75" customHeight="1" thickBot="1" x14ac:dyDescent="0.25">
      <c r="B344" s="568" t="s">
        <v>128</v>
      </c>
      <c r="C344" s="569"/>
      <c r="D344" s="569"/>
      <c r="E344" s="570"/>
      <c r="F344" s="228"/>
      <c r="G344" s="228"/>
      <c r="H344" s="228"/>
      <c r="I344" s="228"/>
      <c r="J344" s="228"/>
      <c r="K344" s="228"/>
      <c r="L344" s="228"/>
      <c r="M344" s="228"/>
    </row>
    <row r="345" spans="2:13" s="229" customFormat="1" ht="27.75" customHeight="1" x14ac:dyDescent="0.2">
      <c r="B345" s="571" t="e">
        <f>#REF!</f>
        <v>#REF!</v>
      </c>
      <c r="C345" s="572"/>
      <c r="D345" s="573"/>
      <c r="E345" s="574"/>
      <c r="F345" s="578" t="s">
        <v>240</v>
      </c>
      <c r="G345" s="579"/>
      <c r="H345" s="579"/>
      <c r="I345" s="580"/>
      <c r="J345" s="578" t="s">
        <v>239</v>
      </c>
      <c r="K345" s="579"/>
      <c r="L345" s="579"/>
      <c r="M345" s="580"/>
    </row>
    <row r="346" spans="2:13" s="229" customFormat="1" ht="27.75" customHeight="1" thickBot="1" x14ac:dyDescent="0.25">
      <c r="B346" s="575"/>
      <c r="C346" s="576"/>
      <c r="D346" s="576"/>
      <c r="E346" s="577"/>
      <c r="F346" s="233" t="s">
        <v>149</v>
      </c>
      <c r="G346" s="231" t="s">
        <v>151</v>
      </c>
      <c r="H346" s="231" t="s">
        <v>96</v>
      </c>
      <c r="I346" s="232" t="s">
        <v>150</v>
      </c>
      <c r="J346" s="233" t="s">
        <v>149</v>
      </c>
      <c r="K346" s="231" t="s">
        <v>151</v>
      </c>
      <c r="L346" s="231" t="s">
        <v>96</v>
      </c>
      <c r="M346" s="232" t="s">
        <v>150</v>
      </c>
    </row>
    <row r="347" spans="2:13" s="229" customFormat="1" ht="27.75" customHeight="1" thickTop="1" x14ac:dyDescent="0.2">
      <c r="B347" s="566" t="s">
        <v>241</v>
      </c>
      <c r="C347" s="567"/>
      <c r="D347" s="234" t="e">
        <f>#REF!</f>
        <v>#REF!</v>
      </c>
      <c r="E347" s="235" t="s">
        <v>242</v>
      </c>
      <c r="F347" s="242" t="e">
        <f>IF(#REF!&gt;=1,IF(#REF!&gt;=1,#REF!),IF(#REF!&gt;=0,"",))</f>
        <v>#REF!</v>
      </c>
      <c r="G347" s="241" t="e">
        <f>保全管理データ!N2859</f>
        <v>#REF!</v>
      </c>
      <c r="H347" s="241" t="e">
        <f>IF(#REF!="無","",IF(#REF!="","",IF(#REF!="悪環境における作業",0.2,IF(#REF!="高所又は地下作業",0.1,IF(#REF!="錯綜場所作業",0.3,IF(#REF!="複雑な制約のある作業",0.4,IF(#REF!="単純な制約のある作業",0.2,0)))))))</f>
        <v>#REF!</v>
      </c>
      <c r="I347" s="224" t="e">
        <f>IF(F347="","",F347*G347*(1+IF(H347="",0,H347)))</f>
        <v>#REF!</v>
      </c>
      <c r="J347" s="242" t="e">
        <f>IF(#REF!&gt;=1,IF(#REF!&gt;=1,#REF!),IF(#REF!&gt;=0,"",))</f>
        <v>#REF!</v>
      </c>
      <c r="K347" s="241" t="e">
        <f>保全管理データ!N2886</f>
        <v>#REF!</v>
      </c>
      <c r="L347" s="241" t="e">
        <f>IF(#REF!="","",IF(#REF!="悪環境における作業",0.2,IF(#REF!="高所又は地下作業",0.1,IF(#REF!="錯綜場所作業",0.3,IF(#REF!="複雑な制約のある作業",0.4,IF(#REF!="単純な制約のある作業",0.2,0))))))</f>
        <v>#REF!</v>
      </c>
      <c r="M347" s="224" t="e">
        <f>IF(J347="","",J347*K347*(1+IF(L347="",0,L347)))</f>
        <v>#REF!</v>
      </c>
    </row>
    <row r="348" spans="2:13" s="229" customFormat="1" ht="27.75" customHeight="1" x14ac:dyDescent="0.2">
      <c r="B348" s="562" t="s">
        <v>243</v>
      </c>
      <c r="C348" s="563"/>
      <c r="D348" s="239" t="e">
        <f>#REF!</f>
        <v>#REF!</v>
      </c>
      <c r="E348" s="240" t="s">
        <v>242</v>
      </c>
      <c r="F348" s="242" t="e">
        <f>IF(#REF!&gt;=1,IF(#REF!&gt;=1,#REF!),IF(#REF!&gt;=0,"",))</f>
        <v>#REF!</v>
      </c>
      <c r="G348" s="241" t="e">
        <f>保全管理データ!N2860</f>
        <v>#REF!</v>
      </c>
      <c r="H348" s="241" t="e">
        <f>IF(#REF!="無","",IF(#REF!="","",IF(#REF!="悪環境における作業",0.2,IF(#REF!="高所又は地下作業",0.1,IF(#REF!="錯綜場所作業",0.3,IF(#REF!="複雑な制約のある作業",0.4,IF(#REF!="単純な制約のある作業",0.2,0)))))))</f>
        <v>#REF!</v>
      </c>
      <c r="I348" s="224" t="e">
        <f t="shared" ref="I348:I370" si="19">IF(F348="","",F348*G348*(1+IF(H348="",0,H348)))</f>
        <v>#REF!</v>
      </c>
      <c r="J348" s="242" t="e">
        <f>IF(#REF!&gt;=1,IF(#REF!&gt;=1,#REF!),IF(#REF!&gt;=0,"",))</f>
        <v>#REF!</v>
      </c>
      <c r="K348" s="241" t="e">
        <f>保全管理データ!N2887</f>
        <v>#REF!</v>
      </c>
      <c r="L348" s="241" t="e">
        <f>IF(#REF!="","",IF(#REF!="悪環境における作業",0.2,IF(#REF!="高所又は地下作業",0.1,IF(#REF!="錯綜場所作業",0.3,IF(#REF!="複雑な制約のある作業",0.4,IF(#REF!="単純な制約のある作業",0.2,0))))))</f>
        <v>#REF!</v>
      </c>
      <c r="M348" s="224" t="e">
        <f t="shared" ref="M348:M370" si="20">IF(J348="","",J348*K348*(1+IF(L348="",0,L348)))</f>
        <v>#REF!</v>
      </c>
    </row>
    <row r="349" spans="2:13" s="229" customFormat="1" ht="27.75" customHeight="1" x14ac:dyDescent="0.2">
      <c r="B349" s="562" t="s">
        <v>249</v>
      </c>
      <c r="C349" s="563"/>
      <c r="D349" s="239" t="e">
        <f>#REF!</f>
        <v>#REF!</v>
      </c>
      <c r="E349" s="240" t="s">
        <v>244</v>
      </c>
      <c r="F349" s="242" t="e">
        <f>IF(#REF!&gt;=1,IF(#REF!&gt;=1,#REF!),IF(#REF!&gt;=0,"",))</f>
        <v>#REF!</v>
      </c>
      <c r="G349" s="241" t="e">
        <f>保全管理データ!N2861</f>
        <v>#REF!</v>
      </c>
      <c r="H349" s="241" t="e">
        <f>IF(#REF!="無","",IF(#REF!="","",IF(#REF!="悪環境における作業",0.2,IF(#REF!="高所又は地下作業",0.1,IF(#REF!="錯綜場所作業",0.3,IF(#REF!="複雑な制約のある作業",0.4,IF(#REF!="単純な制約のある作業",0.2,0)))))))</f>
        <v>#REF!</v>
      </c>
      <c r="I349" s="224" t="e">
        <f t="shared" si="19"/>
        <v>#REF!</v>
      </c>
      <c r="J349" s="242" t="e">
        <f>IF(#REF!&gt;=1,IF(#REF!&gt;=1,#REF!),IF(#REF!&gt;=0,"",))</f>
        <v>#REF!</v>
      </c>
      <c r="K349" s="241" t="e">
        <f>保全管理データ!N2888</f>
        <v>#REF!</v>
      </c>
      <c r="L349" s="241" t="e">
        <f>IF(#REF!="","",IF(#REF!="悪環境における作業",0.2,IF(#REF!="高所又は地下作業",0.1,IF(#REF!="錯綜場所作業",0.3,IF(#REF!="複雑な制約のある作業",0.4,IF(#REF!="単純な制約のある作業",0.2,0))))))</f>
        <v>#REF!</v>
      </c>
      <c r="M349" s="224" t="e">
        <f t="shared" si="20"/>
        <v>#REF!</v>
      </c>
    </row>
    <row r="350" spans="2:13" s="229" customFormat="1" ht="27.75" customHeight="1" x14ac:dyDescent="0.2">
      <c r="B350" s="562" t="s">
        <v>250</v>
      </c>
      <c r="C350" s="563"/>
      <c r="D350" s="239" t="e">
        <f>#REF!</f>
        <v>#REF!</v>
      </c>
      <c r="E350" s="240" t="s">
        <v>244</v>
      </c>
      <c r="F350" s="242" t="e">
        <f>IF(#REF!&gt;=1,IF(#REF!&gt;=1,#REF!),IF(#REF!&gt;=0,"",))</f>
        <v>#REF!</v>
      </c>
      <c r="G350" s="241" t="e">
        <f>保全管理データ!N2862</f>
        <v>#REF!</v>
      </c>
      <c r="H350" s="241" t="e">
        <f>IF(#REF!="無","",IF(#REF!="","",IF(#REF!="悪環境における作業",0.2,IF(#REF!="高所又は地下作業",0.1,IF(#REF!="錯綜場所作業",0.3,IF(#REF!="複雑な制約のある作業",0.4,IF(#REF!="単純な制約のある作業",0.2,0)))))))</f>
        <v>#REF!</v>
      </c>
      <c r="I350" s="224" t="e">
        <f t="shared" si="19"/>
        <v>#REF!</v>
      </c>
      <c r="J350" s="242" t="e">
        <f>IF(#REF!&gt;=1,IF(#REF!&gt;=1,#REF!),IF(#REF!&gt;=0,"",))</f>
        <v>#REF!</v>
      </c>
      <c r="K350" s="241" t="e">
        <f>保全管理データ!N2889</f>
        <v>#REF!</v>
      </c>
      <c r="L350" s="241" t="e">
        <f>IF(#REF!="","",IF(#REF!="悪環境における作業",0.2,IF(#REF!="高所又は地下作業",0.1,IF(#REF!="錯綜場所作業",0.3,IF(#REF!="複雑な制約のある作業",0.4,IF(#REF!="単純な制約のある作業",0.2,0))))))</f>
        <v>#REF!</v>
      </c>
      <c r="M350" s="224" t="e">
        <f t="shared" si="20"/>
        <v>#REF!</v>
      </c>
    </row>
    <row r="351" spans="2:13" s="229" customFormat="1" ht="27.75" customHeight="1" x14ac:dyDescent="0.2">
      <c r="B351" s="562" t="s">
        <v>251</v>
      </c>
      <c r="C351" s="563"/>
      <c r="D351" s="239" t="e">
        <f>#REF!</f>
        <v>#REF!</v>
      </c>
      <c r="E351" s="240" t="s">
        <v>242</v>
      </c>
      <c r="F351" s="242" t="e">
        <f>IF(#REF!&gt;=1,IF(#REF!&gt;=1,#REF!),IF(#REF!&gt;=0,"",))</f>
        <v>#REF!</v>
      </c>
      <c r="G351" s="241" t="e">
        <f>保全管理データ!N2863</f>
        <v>#REF!</v>
      </c>
      <c r="H351" s="241" t="e">
        <f>IF(#REF!="無","",IF(#REF!="","",IF(#REF!="悪環境における作業",0.2,IF(#REF!="高所又は地下作業",0.1,IF(#REF!="錯綜場所作業",0.3,IF(#REF!="複雑な制約のある作業",0.4,IF(#REF!="単純な制約のある作業",0.2,0)))))))</f>
        <v>#REF!</v>
      </c>
      <c r="I351" s="224" t="e">
        <f t="shared" si="19"/>
        <v>#REF!</v>
      </c>
      <c r="J351" s="242" t="e">
        <f>IF(#REF!&gt;=1,IF(#REF!&gt;=1,#REF!),IF(#REF!&gt;=0,"",))</f>
        <v>#REF!</v>
      </c>
      <c r="K351" s="241" t="e">
        <f>保全管理データ!N2890</f>
        <v>#REF!</v>
      </c>
      <c r="L351" s="241" t="e">
        <f>IF(#REF!="","",IF(#REF!="悪環境における作業",0.2,IF(#REF!="高所又は地下作業",0.1,IF(#REF!="錯綜場所作業",0.3,IF(#REF!="複雑な制約のある作業",0.4,IF(#REF!="単純な制約のある作業",0.2,0))))))</f>
        <v>#REF!</v>
      </c>
      <c r="M351" s="224" t="e">
        <f t="shared" si="20"/>
        <v>#REF!</v>
      </c>
    </row>
    <row r="352" spans="2:13" s="229" customFormat="1" ht="27.75" customHeight="1" x14ac:dyDescent="0.2">
      <c r="B352" s="562" t="s">
        <v>252</v>
      </c>
      <c r="C352" s="563"/>
      <c r="D352" s="239" t="e">
        <f>#REF!</f>
        <v>#REF!</v>
      </c>
      <c r="E352" s="240" t="s">
        <v>244</v>
      </c>
      <c r="F352" s="242" t="e">
        <f>IF(#REF!&gt;=1,IF(#REF!&gt;=1,#REF!),IF(#REF!&gt;=0,"",))</f>
        <v>#REF!</v>
      </c>
      <c r="G352" s="241" t="e">
        <f>保全管理データ!N2864</f>
        <v>#REF!</v>
      </c>
      <c r="H352" s="241" t="e">
        <f>IF(#REF!="無","",IF(#REF!="","",IF(#REF!="悪環境における作業",0.2,IF(#REF!="高所又は地下作業",0.1,IF(#REF!="錯綜場所作業",0.3,IF(#REF!="複雑な制約のある作業",0.4,IF(#REF!="単純な制約のある作業",0.2,0)))))))</f>
        <v>#REF!</v>
      </c>
      <c r="I352" s="224" t="e">
        <f t="shared" si="19"/>
        <v>#REF!</v>
      </c>
      <c r="J352" s="242" t="e">
        <f>IF(#REF!&gt;=1,IF(#REF!&gt;=1,#REF!),IF(#REF!&gt;=0,"",))</f>
        <v>#REF!</v>
      </c>
      <c r="K352" s="241" t="e">
        <f>保全管理データ!N2891</f>
        <v>#REF!</v>
      </c>
      <c r="L352" s="241" t="e">
        <f>IF(#REF!="","",IF(#REF!="悪環境における作業",0.2,IF(#REF!="高所又は地下作業",0.1,IF(#REF!="錯綜場所作業",0.3,IF(#REF!="複雑な制約のある作業",0.4,IF(#REF!="単純な制約のある作業",0.2,0))))))</f>
        <v>#REF!</v>
      </c>
      <c r="M352" s="224" t="e">
        <f t="shared" si="20"/>
        <v>#REF!</v>
      </c>
    </row>
    <row r="353" spans="2:13" s="229" customFormat="1" ht="27.75" customHeight="1" x14ac:dyDescent="0.2">
      <c r="B353" s="562" t="s">
        <v>253</v>
      </c>
      <c r="C353" s="563"/>
      <c r="D353" s="239" t="e">
        <f>#REF!</f>
        <v>#REF!</v>
      </c>
      <c r="E353" s="240" t="s">
        <v>242</v>
      </c>
      <c r="F353" s="242" t="e">
        <f>IF(#REF!&gt;=1,IF(#REF!&gt;=1,#REF!),IF(#REF!&gt;=0,"",))</f>
        <v>#REF!</v>
      </c>
      <c r="G353" s="241" t="e">
        <f>保全管理データ!N2865</f>
        <v>#REF!</v>
      </c>
      <c r="H353" s="241" t="e">
        <f>IF(#REF!="無","",IF(#REF!="","",IF(#REF!="悪環境における作業",0.2,IF(#REF!="高所又は地下作業",0.1,IF(#REF!="錯綜場所作業",0.3,IF(#REF!="複雑な制約のある作業",0.4,IF(#REF!="単純な制約のある作業",0.2,0)))))))</f>
        <v>#REF!</v>
      </c>
      <c r="I353" s="224" t="e">
        <f t="shared" si="19"/>
        <v>#REF!</v>
      </c>
      <c r="J353" s="242" t="e">
        <f>IF(#REF!&gt;=1,IF(#REF!&gt;=1,#REF!),IF(#REF!&gt;=0,"",))</f>
        <v>#REF!</v>
      </c>
      <c r="K353" s="241" t="e">
        <f>保全管理データ!N2892</f>
        <v>#REF!</v>
      </c>
      <c r="L353" s="241" t="e">
        <f>IF(#REF!="","",IF(#REF!="悪環境における作業",0.2,IF(#REF!="高所又は地下作業",0.1,IF(#REF!="錯綜場所作業",0.3,IF(#REF!="複雑な制約のある作業",0.4,IF(#REF!="単純な制約のある作業",0.2,0))))))</f>
        <v>#REF!</v>
      </c>
      <c r="M353" s="224" t="e">
        <f t="shared" si="20"/>
        <v>#REF!</v>
      </c>
    </row>
    <row r="354" spans="2:13" s="229" customFormat="1" ht="27.75" customHeight="1" x14ac:dyDescent="0.2">
      <c r="B354" s="562" t="s">
        <v>254</v>
      </c>
      <c r="C354" s="563"/>
      <c r="D354" s="239" t="e">
        <f>#REF!</f>
        <v>#REF!</v>
      </c>
      <c r="E354" s="240" t="s">
        <v>242</v>
      </c>
      <c r="F354" s="242" t="e">
        <f>IF(#REF!&gt;=1,IF(#REF!&gt;=1,#REF!),IF(#REF!&gt;=0,"",))</f>
        <v>#REF!</v>
      </c>
      <c r="G354" s="241" t="e">
        <f>保全管理データ!N2866</f>
        <v>#REF!</v>
      </c>
      <c r="H354" s="241" t="e">
        <f>IF(#REF!="無","",IF(#REF!="","",IF(#REF!="悪環境における作業",0.2,IF(#REF!="高所又は地下作業",0.1,IF(#REF!="錯綜場所作業",0.3,IF(#REF!="複雑な制約のある作業",0.4,IF(#REF!="単純な制約のある作業",0.2,0)))))))</f>
        <v>#REF!</v>
      </c>
      <c r="I354" s="224" t="e">
        <f t="shared" si="19"/>
        <v>#REF!</v>
      </c>
      <c r="J354" s="242" t="e">
        <f>IF(#REF!&gt;=1,IF(#REF!&gt;=1,#REF!),IF(#REF!&gt;=0,"",))</f>
        <v>#REF!</v>
      </c>
      <c r="K354" s="241" t="e">
        <f>保全管理データ!N2893</f>
        <v>#REF!</v>
      </c>
      <c r="L354" s="241" t="e">
        <f>IF(#REF!="","",IF(#REF!="悪環境における作業",0.2,IF(#REF!="高所又は地下作業",0.1,IF(#REF!="錯綜場所作業",0.3,IF(#REF!="複雑な制約のある作業",0.4,IF(#REF!="単純な制約のある作業",0.2,0))))))</f>
        <v>#REF!</v>
      </c>
      <c r="M354" s="224" t="e">
        <f t="shared" si="20"/>
        <v>#REF!</v>
      </c>
    </row>
    <row r="355" spans="2:13" s="229" customFormat="1" ht="27.75" customHeight="1" x14ac:dyDescent="0.2">
      <c r="B355" s="562" t="s">
        <v>255</v>
      </c>
      <c r="C355" s="563"/>
      <c r="D355" s="239" t="e">
        <f>#REF!</f>
        <v>#REF!</v>
      </c>
      <c r="E355" s="240" t="s">
        <v>245</v>
      </c>
      <c r="F355" s="242" t="e">
        <f>IF(#REF!&gt;=1,IF(#REF!&gt;=1,#REF!),IF(#REF!&gt;=0,"",))</f>
        <v>#REF!</v>
      </c>
      <c r="G355" s="241" t="e">
        <f>保全管理データ!N2867</f>
        <v>#REF!</v>
      </c>
      <c r="H355" s="241" t="e">
        <f>IF(#REF!="無","",IF(#REF!="","",IF(#REF!="悪環境における作業",0.2,IF(#REF!="高所又は地下作業",0.1,IF(#REF!="錯綜場所作業",0.3,IF(#REF!="複雑な制約のある作業",0.4,IF(#REF!="単純な制約のある作業",0.2,0)))))))</f>
        <v>#REF!</v>
      </c>
      <c r="I355" s="224" t="e">
        <f t="shared" si="19"/>
        <v>#REF!</v>
      </c>
      <c r="J355" s="242" t="e">
        <f>IF(#REF!&gt;=1,IF(#REF!&gt;=1,#REF!),IF(#REF!&gt;=0,"",))</f>
        <v>#REF!</v>
      </c>
      <c r="K355" s="241" t="e">
        <f>保全管理データ!N2894</f>
        <v>#REF!</v>
      </c>
      <c r="L355" s="241" t="e">
        <f>IF(#REF!="","",IF(#REF!="悪環境における作業",0.2,IF(#REF!="高所又は地下作業",0.1,IF(#REF!="錯綜場所作業",0.3,IF(#REF!="複雑な制約のある作業",0.4,IF(#REF!="単純な制約のある作業",0.2,0))))))</f>
        <v>#REF!</v>
      </c>
      <c r="M355" s="224" t="e">
        <f t="shared" si="20"/>
        <v>#REF!</v>
      </c>
    </row>
    <row r="356" spans="2:13" s="229" customFormat="1" ht="27.75" customHeight="1" x14ac:dyDescent="0.2">
      <c r="B356" s="562" t="s">
        <v>256</v>
      </c>
      <c r="C356" s="563"/>
      <c r="D356" s="239" t="e">
        <f>#REF!</f>
        <v>#REF!</v>
      </c>
      <c r="E356" s="240" t="s">
        <v>242</v>
      </c>
      <c r="F356" s="242" t="e">
        <f>IF(#REF!&gt;=1,IF(#REF!&gt;=1,#REF!),IF(#REF!&gt;=0,"",))</f>
        <v>#REF!</v>
      </c>
      <c r="G356" s="241" t="e">
        <f>保全管理データ!N2868</f>
        <v>#REF!</v>
      </c>
      <c r="H356" s="241" t="e">
        <f>IF(#REF!="無","",IF(#REF!="","",IF(#REF!="悪環境における作業",0.2,IF(#REF!="高所又は地下作業",0.1,IF(#REF!="錯綜場所作業",0.3,IF(#REF!="複雑な制約のある作業",0.4,IF(#REF!="単純な制約のある作業",0.2,0)))))))</f>
        <v>#REF!</v>
      </c>
      <c r="I356" s="224" t="e">
        <f t="shared" si="19"/>
        <v>#REF!</v>
      </c>
      <c r="J356" s="242" t="e">
        <f>IF(#REF!&gt;=1,IF(#REF!&gt;=1,#REF!),IF(#REF!&gt;=0,"",))</f>
        <v>#REF!</v>
      </c>
      <c r="K356" s="241" t="e">
        <f>保全管理データ!N2895</f>
        <v>#REF!</v>
      </c>
      <c r="L356" s="241" t="e">
        <f>IF(#REF!="","",IF(#REF!="悪環境における作業",0.2,IF(#REF!="高所又は地下作業",0.1,IF(#REF!="錯綜場所作業",0.3,IF(#REF!="複雑な制約のある作業",0.4,IF(#REF!="単純な制約のある作業",0.2,0))))))</f>
        <v>#REF!</v>
      </c>
      <c r="M356" s="224" t="e">
        <f t="shared" si="20"/>
        <v>#REF!</v>
      </c>
    </row>
    <row r="357" spans="2:13" s="229" customFormat="1" ht="27.75" customHeight="1" x14ac:dyDescent="0.2">
      <c r="B357" s="562" t="s">
        <v>257</v>
      </c>
      <c r="C357" s="563"/>
      <c r="D357" s="239" t="e">
        <f>#REF!</f>
        <v>#REF!</v>
      </c>
      <c r="E357" s="240" t="s">
        <v>245</v>
      </c>
      <c r="F357" s="242" t="e">
        <f>IF(#REF!&gt;=1,IF(#REF!&gt;=1,#REF!),IF(#REF!&gt;=0,"",))</f>
        <v>#REF!</v>
      </c>
      <c r="G357" s="241" t="e">
        <f>保全管理データ!N2869</f>
        <v>#REF!</v>
      </c>
      <c r="H357" s="241" t="e">
        <f>IF(#REF!="無","",IF(#REF!="","",IF(#REF!="悪環境における作業",0.2,IF(#REF!="高所又は地下作業",0.1,IF(#REF!="錯綜場所作業",0.3,IF(#REF!="複雑な制約のある作業",0.4,IF(#REF!="単純な制約のある作業",0.2,0)))))))</f>
        <v>#REF!</v>
      </c>
      <c r="I357" s="224" t="e">
        <f t="shared" si="19"/>
        <v>#REF!</v>
      </c>
      <c r="J357" s="242" t="e">
        <f>IF(#REF!&gt;=1,IF(#REF!&gt;=1,#REF!),IF(#REF!&gt;=0,"",))</f>
        <v>#REF!</v>
      </c>
      <c r="K357" s="241" t="e">
        <f>保全管理データ!N2896</f>
        <v>#REF!</v>
      </c>
      <c r="L357" s="241" t="e">
        <f>IF(#REF!="","",IF(#REF!="悪環境における作業",0.2,IF(#REF!="高所又は地下作業",0.1,IF(#REF!="錯綜場所作業",0.3,IF(#REF!="複雑な制約のある作業",0.4,IF(#REF!="単純な制約のある作業",0.2,0))))))</f>
        <v>#REF!</v>
      </c>
      <c r="M357" s="224" t="e">
        <f t="shared" si="20"/>
        <v>#REF!</v>
      </c>
    </row>
    <row r="358" spans="2:13" s="229" customFormat="1" ht="27.75" customHeight="1" x14ac:dyDescent="0.2">
      <c r="B358" s="562" t="s">
        <v>258</v>
      </c>
      <c r="C358" s="563"/>
      <c r="D358" s="239" t="e">
        <f>#REF!</f>
        <v>#REF!</v>
      </c>
      <c r="E358" s="240" t="s">
        <v>245</v>
      </c>
      <c r="F358" s="242" t="e">
        <f>IF(#REF!&gt;=1,IF(#REF!&gt;=1,#REF!),IF(#REF!&gt;=0,"",))</f>
        <v>#REF!</v>
      </c>
      <c r="G358" s="241" t="e">
        <f>保全管理データ!N2870</f>
        <v>#REF!</v>
      </c>
      <c r="H358" s="241" t="e">
        <f>IF(#REF!="無","",IF(#REF!="","",IF(#REF!="悪環境における作業",0.2,IF(#REF!="高所又は地下作業",0.1,IF(#REF!="錯綜場所作業",0.3,IF(#REF!="複雑な制約のある作業",0.4,IF(#REF!="単純な制約のある作業",0.2,0)))))))</f>
        <v>#REF!</v>
      </c>
      <c r="I358" s="224" t="e">
        <f t="shared" si="19"/>
        <v>#REF!</v>
      </c>
      <c r="J358" s="242" t="e">
        <f>IF(#REF!&gt;=1,IF(#REF!&gt;=1,#REF!),IF(#REF!&gt;=0,"",))</f>
        <v>#REF!</v>
      </c>
      <c r="K358" s="241" t="e">
        <f>保全管理データ!N2897</f>
        <v>#REF!</v>
      </c>
      <c r="L358" s="241" t="e">
        <f>IF(#REF!="","",IF(#REF!="悪環境における作業",0.2,IF(#REF!="高所又は地下作業",0.1,IF(#REF!="錯綜場所作業",0.3,IF(#REF!="複雑な制約のある作業",0.4,IF(#REF!="単純な制約のある作業",0.2,0))))))</f>
        <v>#REF!</v>
      </c>
      <c r="M358" s="224" t="e">
        <f t="shared" si="20"/>
        <v>#REF!</v>
      </c>
    </row>
    <row r="359" spans="2:13" s="229" customFormat="1" ht="27.75" customHeight="1" x14ac:dyDescent="0.2">
      <c r="B359" s="562" t="s">
        <v>259</v>
      </c>
      <c r="C359" s="563"/>
      <c r="D359" s="239" t="e">
        <f>#REF!</f>
        <v>#REF!</v>
      </c>
      <c r="E359" s="240" t="s">
        <v>245</v>
      </c>
      <c r="F359" s="242" t="e">
        <f>IF(#REF!&gt;=1,IF(#REF!&gt;=1,#REF!),IF(#REF!&gt;=0,"",))</f>
        <v>#REF!</v>
      </c>
      <c r="G359" s="241" t="e">
        <f>保全管理データ!N2871</f>
        <v>#REF!</v>
      </c>
      <c r="H359" s="241" t="e">
        <f>IF(#REF!="無","",IF(#REF!="","",IF(#REF!="悪環境における作業",0.2,IF(#REF!="高所又は地下作業",0.1,IF(#REF!="錯綜場所作業",0.3,IF(#REF!="複雑な制約のある作業",0.4,IF(#REF!="単純な制約のある作業",0.2,0)))))))</f>
        <v>#REF!</v>
      </c>
      <c r="I359" s="224" t="e">
        <f t="shared" si="19"/>
        <v>#REF!</v>
      </c>
      <c r="J359" s="242" t="e">
        <f>IF(#REF!&gt;=1,IF(#REF!&gt;=1,#REF!),IF(#REF!&gt;=0,"",))</f>
        <v>#REF!</v>
      </c>
      <c r="K359" s="241" t="e">
        <f>保全管理データ!N2898</f>
        <v>#REF!</v>
      </c>
      <c r="L359" s="241" t="e">
        <f>IF(#REF!="","",IF(#REF!="悪環境における作業",0.2,IF(#REF!="高所又は地下作業",0.1,IF(#REF!="錯綜場所作業",0.3,IF(#REF!="複雑な制約のある作業",0.4,IF(#REF!="単純な制約のある作業",0.2,0))))))</f>
        <v>#REF!</v>
      </c>
      <c r="M359" s="224" t="e">
        <f t="shared" si="20"/>
        <v>#REF!</v>
      </c>
    </row>
    <row r="360" spans="2:13" s="229" customFormat="1" ht="27.75" customHeight="1" x14ac:dyDescent="0.2">
      <c r="B360" s="562" t="s">
        <v>260</v>
      </c>
      <c r="C360" s="563"/>
      <c r="D360" s="239" t="e">
        <f>#REF!</f>
        <v>#REF!</v>
      </c>
      <c r="E360" s="240" t="s">
        <v>248</v>
      </c>
      <c r="F360" s="242" t="e">
        <f>IF(#REF!&gt;=1,IF(#REF!&gt;=1,#REF!),IF(#REF!&gt;=0,"",))</f>
        <v>#REF!</v>
      </c>
      <c r="G360" s="241" t="e">
        <f>保全管理データ!N2872</f>
        <v>#REF!</v>
      </c>
      <c r="H360" s="241" t="e">
        <f>IF(#REF!="無","",IF(#REF!="","",IF(#REF!="悪環境における作業",0.2,IF(#REF!="高所又は地下作業",0.1,IF(#REF!="錯綜場所作業",0.3,IF(#REF!="複雑な制約のある作業",0.4,IF(#REF!="単純な制約のある作業",0.2,0)))))))</f>
        <v>#REF!</v>
      </c>
      <c r="I360" s="224" t="e">
        <f t="shared" si="19"/>
        <v>#REF!</v>
      </c>
      <c r="J360" s="242" t="e">
        <f>IF(#REF!&gt;=1,IF(#REF!&gt;=1,#REF!),IF(#REF!&gt;=0,"",))</f>
        <v>#REF!</v>
      </c>
      <c r="K360" s="241" t="e">
        <f>保全管理データ!N2899</f>
        <v>#REF!</v>
      </c>
      <c r="L360" s="241" t="e">
        <f>IF(#REF!="","",IF(#REF!="悪環境における作業",0.2,IF(#REF!="高所又は地下作業",0.1,IF(#REF!="錯綜場所作業",0.3,IF(#REF!="複雑な制約のある作業",0.4,IF(#REF!="単純な制約のある作業",0.2,0))))))</f>
        <v>#REF!</v>
      </c>
      <c r="M360" s="224" t="e">
        <f t="shared" si="20"/>
        <v>#REF!</v>
      </c>
    </row>
    <row r="361" spans="2:13" s="229" customFormat="1" ht="27.75" customHeight="1" x14ac:dyDescent="0.2">
      <c r="B361" s="562" t="s">
        <v>261</v>
      </c>
      <c r="C361" s="563"/>
      <c r="D361" s="239" t="e">
        <f>#REF!</f>
        <v>#REF!</v>
      </c>
      <c r="E361" s="240" t="s">
        <v>247</v>
      </c>
      <c r="F361" s="242" t="e">
        <f>IF(#REF!&gt;=1,IF(#REF!&gt;=1,#REF!),IF(#REF!&gt;=0,"",))</f>
        <v>#REF!</v>
      </c>
      <c r="G361" s="241" t="e">
        <f>保全管理データ!N2873</f>
        <v>#REF!</v>
      </c>
      <c r="H361" s="241" t="e">
        <f>IF(#REF!="無","",IF(#REF!="","",IF(#REF!="悪環境における作業",0.2,IF(#REF!="高所又は地下作業",0.1,IF(#REF!="錯綜場所作業",0.3,IF(#REF!="複雑な制約のある作業",0.4,IF(#REF!="単純な制約のある作業",0.2,0)))))))</f>
        <v>#REF!</v>
      </c>
      <c r="I361" s="224" t="e">
        <f t="shared" si="19"/>
        <v>#REF!</v>
      </c>
      <c r="J361" s="242" t="e">
        <f>IF(#REF!&gt;=1,IF(#REF!&gt;=1,#REF!),IF(#REF!&gt;=0,"",))</f>
        <v>#REF!</v>
      </c>
      <c r="K361" s="241" t="e">
        <f>保全管理データ!N2900</f>
        <v>#REF!</v>
      </c>
      <c r="L361" s="241" t="e">
        <f>IF(#REF!="","",IF(#REF!="悪環境における作業",0.2,IF(#REF!="高所又は地下作業",0.1,IF(#REF!="錯綜場所作業",0.3,IF(#REF!="複雑な制約のある作業",0.4,IF(#REF!="単純な制約のある作業",0.2,0))))))</f>
        <v>#REF!</v>
      </c>
      <c r="M361" s="224" t="e">
        <f t="shared" si="20"/>
        <v>#REF!</v>
      </c>
    </row>
    <row r="362" spans="2:13" s="229" customFormat="1" ht="27.75" customHeight="1" x14ac:dyDescent="0.2">
      <c r="B362" s="562" t="s">
        <v>262</v>
      </c>
      <c r="C362" s="563"/>
      <c r="D362" s="239" t="e">
        <f>#REF!</f>
        <v>#REF!</v>
      </c>
      <c r="E362" s="240" t="s">
        <v>245</v>
      </c>
      <c r="F362" s="242" t="e">
        <f>IF(#REF!&gt;=1,IF(#REF!&gt;=1,#REF!),IF(#REF!&gt;=0,"",))</f>
        <v>#REF!</v>
      </c>
      <c r="G362" s="241" t="e">
        <f>保全管理データ!N2874</f>
        <v>#REF!</v>
      </c>
      <c r="H362" s="241" t="e">
        <f>IF(#REF!="無","",IF(#REF!="","",IF(#REF!="悪環境における作業",0.2,IF(#REF!="高所又は地下作業",0.1,IF(#REF!="錯綜場所作業",0.3,IF(#REF!="複雑な制約のある作業",0.4,IF(#REF!="単純な制約のある作業",0.2,0)))))))</f>
        <v>#REF!</v>
      </c>
      <c r="I362" s="224" t="e">
        <f t="shared" si="19"/>
        <v>#REF!</v>
      </c>
      <c r="J362" s="242" t="e">
        <f>IF(#REF!&gt;=1,IF(#REF!&gt;=1,#REF!),IF(#REF!&gt;=0,"",))</f>
        <v>#REF!</v>
      </c>
      <c r="K362" s="241" t="e">
        <f>保全管理データ!N2901</f>
        <v>#REF!</v>
      </c>
      <c r="L362" s="241" t="e">
        <f>IF(#REF!="","",IF(#REF!="悪環境における作業",0.2,IF(#REF!="高所又は地下作業",0.1,IF(#REF!="錯綜場所作業",0.3,IF(#REF!="複雑な制約のある作業",0.4,IF(#REF!="単純な制約のある作業",0.2,0))))))</f>
        <v>#REF!</v>
      </c>
      <c r="M362" s="224" t="e">
        <f t="shared" si="20"/>
        <v>#REF!</v>
      </c>
    </row>
    <row r="363" spans="2:13" s="229" customFormat="1" ht="27.75" customHeight="1" x14ac:dyDescent="0.2">
      <c r="B363" s="562" t="s">
        <v>263</v>
      </c>
      <c r="C363" s="563"/>
      <c r="D363" s="239" t="e">
        <f>#REF!</f>
        <v>#REF!</v>
      </c>
      <c r="E363" s="240" t="s">
        <v>245</v>
      </c>
      <c r="F363" s="242" t="e">
        <f>IF(#REF!&gt;=1,IF(#REF!&gt;=1,#REF!),IF(#REF!&gt;=0,"",))</f>
        <v>#REF!</v>
      </c>
      <c r="G363" s="241" t="e">
        <f>保全管理データ!N2875</f>
        <v>#REF!</v>
      </c>
      <c r="H363" s="241" t="e">
        <f>IF(#REF!="無","",IF(#REF!="","",IF(#REF!="悪環境における作業",0.2,IF(#REF!="高所又は地下作業",0.1,IF(#REF!="錯綜場所作業",0.3,IF(#REF!="複雑な制約のある作業",0.4,IF(#REF!="単純な制約のある作業",0.2,0)))))))</f>
        <v>#REF!</v>
      </c>
      <c r="I363" s="224" t="e">
        <f t="shared" si="19"/>
        <v>#REF!</v>
      </c>
      <c r="J363" s="242" t="e">
        <f>IF(#REF!&gt;=1,IF(#REF!&gt;=1,#REF!),IF(#REF!&gt;=0,"",))</f>
        <v>#REF!</v>
      </c>
      <c r="K363" s="241" t="e">
        <f>保全管理データ!N2902</f>
        <v>#REF!</v>
      </c>
      <c r="L363" s="241" t="e">
        <f>IF(#REF!="","",IF(#REF!="悪環境における作業",0.2,IF(#REF!="高所又は地下作業",0.1,IF(#REF!="錯綜場所作業",0.3,IF(#REF!="複雑な制約のある作業",0.4,IF(#REF!="単純な制約のある作業",0.2,0))))))</f>
        <v>#REF!</v>
      </c>
      <c r="M363" s="224" t="e">
        <f t="shared" si="20"/>
        <v>#REF!</v>
      </c>
    </row>
    <row r="364" spans="2:13" s="229" customFormat="1" ht="27.75" customHeight="1" x14ac:dyDescent="0.2">
      <c r="B364" s="562" t="s">
        <v>264</v>
      </c>
      <c r="C364" s="563"/>
      <c r="D364" s="239" t="e">
        <f>#REF!</f>
        <v>#REF!</v>
      </c>
      <c r="E364" s="240" t="s">
        <v>245</v>
      </c>
      <c r="F364" s="242" t="e">
        <f>IF(#REF!&gt;=1,IF(#REF!&gt;=1,#REF!),IF(#REF!&gt;=0,"",))</f>
        <v>#REF!</v>
      </c>
      <c r="G364" s="241" t="e">
        <f>保全管理データ!N2876</f>
        <v>#REF!</v>
      </c>
      <c r="H364" s="241" t="e">
        <f>IF(#REF!="無","",IF(#REF!="","",IF(#REF!="悪環境における作業",0.2,IF(#REF!="高所又は地下作業",0.1,IF(#REF!="錯綜場所作業",0.3,IF(#REF!="複雑な制約のある作業",0.4,IF(#REF!="単純な制約のある作業",0.2,0)))))))</f>
        <v>#REF!</v>
      </c>
      <c r="I364" s="224" t="e">
        <f t="shared" si="19"/>
        <v>#REF!</v>
      </c>
      <c r="J364" s="242" t="e">
        <f>IF(#REF!&gt;=1,IF(#REF!&gt;=1,#REF!),IF(#REF!&gt;=0,"",))</f>
        <v>#REF!</v>
      </c>
      <c r="K364" s="241" t="e">
        <f>保全管理データ!N2903</f>
        <v>#REF!</v>
      </c>
      <c r="L364" s="241" t="e">
        <f>IF(#REF!="","",IF(#REF!="悪環境における作業",0.2,IF(#REF!="高所又は地下作業",0.1,IF(#REF!="錯綜場所作業",0.3,IF(#REF!="複雑な制約のある作業",0.4,IF(#REF!="単純な制約のある作業",0.2,0))))))</f>
        <v>#REF!</v>
      </c>
      <c r="M364" s="224" t="e">
        <f t="shared" si="20"/>
        <v>#REF!</v>
      </c>
    </row>
    <row r="365" spans="2:13" s="229" customFormat="1" ht="27.75" customHeight="1" x14ac:dyDescent="0.2">
      <c r="B365" s="562" t="s">
        <v>265</v>
      </c>
      <c r="C365" s="563"/>
      <c r="D365" s="239" t="e">
        <f>#REF!</f>
        <v>#REF!</v>
      </c>
      <c r="E365" s="240" t="s">
        <v>245</v>
      </c>
      <c r="F365" s="242" t="e">
        <f>IF(#REF!&gt;=1,IF(#REF!&gt;=1,#REF!),IF(#REF!&gt;=0,"",))</f>
        <v>#REF!</v>
      </c>
      <c r="G365" s="241" t="e">
        <f>保全管理データ!N2877</f>
        <v>#REF!</v>
      </c>
      <c r="H365" s="241" t="e">
        <f>IF(#REF!="無","",IF(#REF!="","",IF(#REF!="悪環境における作業",0.2,IF(#REF!="高所又は地下作業",0.1,IF(#REF!="錯綜場所作業",0.3,IF(#REF!="複雑な制約のある作業",0.4,IF(#REF!="単純な制約のある作業",0.2,0)))))))</f>
        <v>#REF!</v>
      </c>
      <c r="I365" s="224" t="e">
        <f t="shared" si="19"/>
        <v>#REF!</v>
      </c>
      <c r="J365" s="242" t="e">
        <f>IF(#REF!&gt;=1,IF(#REF!&gt;=1,#REF!),IF(#REF!&gt;=0,"",))</f>
        <v>#REF!</v>
      </c>
      <c r="K365" s="241" t="e">
        <f>保全管理データ!N2904</f>
        <v>#REF!</v>
      </c>
      <c r="L365" s="241" t="e">
        <f>IF(#REF!="","",IF(#REF!="悪環境における作業",0.2,IF(#REF!="高所又は地下作業",0.1,IF(#REF!="錯綜場所作業",0.3,IF(#REF!="複雑な制約のある作業",0.4,IF(#REF!="単純な制約のある作業",0.2,0))))))</f>
        <v>#REF!</v>
      </c>
      <c r="M365" s="224" t="e">
        <f t="shared" si="20"/>
        <v>#REF!</v>
      </c>
    </row>
    <row r="366" spans="2:13" s="229" customFormat="1" ht="27.75" customHeight="1" x14ac:dyDescent="0.2">
      <c r="B366" s="562" t="s">
        <v>266</v>
      </c>
      <c r="C366" s="563"/>
      <c r="D366" s="239" t="e">
        <f>#REF!</f>
        <v>#REF!</v>
      </c>
      <c r="E366" s="240" t="s">
        <v>245</v>
      </c>
      <c r="F366" s="242" t="e">
        <f>IF(#REF!&gt;=1,IF(#REF!&gt;=1,#REF!),IF(#REF!&gt;=0,"",))</f>
        <v>#REF!</v>
      </c>
      <c r="G366" s="241" t="e">
        <f>保全管理データ!N2878</f>
        <v>#REF!</v>
      </c>
      <c r="H366" s="241" t="e">
        <f>IF(#REF!="無","",IF(#REF!="","",IF(#REF!="悪環境における作業",0.2,IF(#REF!="高所又は地下作業",0.1,IF(#REF!="錯綜場所作業",0.3,IF(#REF!="複雑な制約のある作業",0.4,IF(#REF!="単純な制約のある作業",0.2,0)))))))</f>
        <v>#REF!</v>
      </c>
      <c r="I366" s="224" t="e">
        <f t="shared" si="19"/>
        <v>#REF!</v>
      </c>
      <c r="J366" s="242" t="e">
        <f>IF(#REF!&gt;=1,IF(#REF!&gt;=1,#REF!),IF(#REF!&gt;=0,"",))</f>
        <v>#REF!</v>
      </c>
      <c r="K366" s="241" t="e">
        <f>保全管理データ!N2905</f>
        <v>#REF!</v>
      </c>
      <c r="L366" s="241" t="e">
        <f>IF(#REF!="","",IF(#REF!="悪環境における作業",0.2,IF(#REF!="高所又は地下作業",0.1,IF(#REF!="錯綜場所作業",0.3,IF(#REF!="複雑な制約のある作業",0.4,IF(#REF!="単純な制約のある作業",0.2,0))))))</f>
        <v>#REF!</v>
      </c>
      <c r="M366" s="224" t="e">
        <f t="shared" si="20"/>
        <v>#REF!</v>
      </c>
    </row>
    <row r="367" spans="2:13" s="229" customFormat="1" ht="27.75" customHeight="1" x14ac:dyDescent="0.2">
      <c r="B367" s="562" t="s">
        <v>81</v>
      </c>
      <c r="C367" s="563"/>
      <c r="D367" s="239" t="e">
        <f>#REF!</f>
        <v>#REF!</v>
      </c>
      <c r="E367" s="240" t="s">
        <v>245</v>
      </c>
      <c r="F367" s="242" t="e">
        <f>IF(#REF!&gt;=1,IF(#REF!&gt;=1,#REF!),IF(#REF!&gt;=0,"",))</f>
        <v>#REF!</v>
      </c>
      <c r="G367" s="241" t="e">
        <f>保全管理データ!N2879</f>
        <v>#REF!</v>
      </c>
      <c r="H367" s="241" t="e">
        <f>IF(#REF!="無","",IF(#REF!="","",IF(#REF!="悪環境における作業",0.2,IF(#REF!="高所又は地下作業",0.1,IF(#REF!="錯綜場所作業",0.3,IF(#REF!="複雑な制約のある作業",0.4,IF(#REF!="単純な制約のある作業",0.2,0)))))))</f>
        <v>#REF!</v>
      </c>
      <c r="I367" s="224" t="e">
        <f t="shared" si="19"/>
        <v>#REF!</v>
      </c>
      <c r="J367" s="242" t="e">
        <f>IF(#REF!&gt;=1,IF(#REF!&gt;=1,#REF!),IF(#REF!&gt;=0,"",))</f>
        <v>#REF!</v>
      </c>
      <c r="K367" s="241" t="e">
        <f>保全管理データ!N2906</f>
        <v>#REF!</v>
      </c>
      <c r="L367" s="241" t="e">
        <f>IF(#REF!="","",IF(#REF!="悪環境における作業",0.2,IF(#REF!="高所又は地下作業",0.1,IF(#REF!="錯綜場所作業",0.3,IF(#REF!="複雑な制約のある作業",0.4,IF(#REF!="単純な制約のある作業",0.2,0))))))</f>
        <v>#REF!</v>
      </c>
      <c r="M367" s="224" t="e">
        <f t="shared" si="20"/>
        <v>#REF!</v>
      </c>
    </row>
    <row r="368" spans="2:13" s="229" customFormat="1" ht="27.75" customHeight="1" x14ac:dyDescent="0.2">
      <c r="B368" s="562" t="s">
        <v>267</v>
      </c>
      <c r="C368" s="563"/>
      <c r="D368" s="239" t="e">
        <f>#REF!</f>
        <v>#REF!</v>
      </c>
      <c r="E368" s="240" t="s">
        <v>247</v>
      </c>
      <c r="F368" s="242" t="e">
        <f>IF(#REF!&gt;=1,IF(#REF!&gt;=1,#REF!),IF(#REF!&gt;=0,"",))</f>
        <v>#REF!</v>
      </c>
      <c r="G368" s="241" t="e">
        <f>保全管理データ!N2880</f>
        <v>#REF!</v>
      </c>
      <c r="H368" s="241" t="e">
        <f>IF(#REF!="無","",IF(#REF!="","",IF(#REF!="悪環境における作業",0.2,IF(#REF!="高所又は地下作業",0.1,IF(#REF!="錯綜場所作業",0.3,IF(#REF!="複雑な制約のある作業",0.4,IF(#REF!="単純な制約のある作業",0.2,0)))))))</f>
        <v>#REF!</v>
      </c>
      <c r="I368" s="224" t="e">
        <f t="shared" si="19"/>
        <v>#REF!</v>
      </c>
      <c r="J368" s="242" t="e">
        <f>IF(#REF!&gt;=1,IF(#REF!&gt;=1,#REF!),IF(#REF!&gt;=0,"",))</f>
        <v>#REF!</v>
      </c>
      <c r="K368" s="241" t="e">
        <f>保全管理データ!N2907</f>
        <v>#REF!</v>
      </c>
      <c r="L368" s="241" t="e">
        <f>IF(#REF!="","",IF(#REF!="悪環境における作業",0.2,IF(#REF!="高所又は地下作業",0.1,IF(#REF!="錯綜場所作業",0.3,IF(#REF!="複雑な制約のある作業",0.4,IF(#REF!="単純な制約のある作業",0.2,0))))))</f>
        <v>#REF!</v>
      </c>
      <c r="M368" s="224" t="e">
        <f t="shared" si="20"/>
        <v>#REF!</v>
      </c>
    </row>
    <row r="369" spans="2:13" s="229" customFormat="1" ht="27.75" customHeight="1" x14ac:dyDescent="0.2">
      <c r="B369" s="562" t="s">
        <v>268</v>
      </c>
      <c r="C369" s="563"/>
      <c r="D369" s="239" t="e">
        <f>#REF!</f>
        <v>#REF!</v>
      </c>
      <c r="E369" s="240" t="s">
        <v>246</v>
      </c>
      <c r="F369" s="242" t="e">
        <f>IF(#REF!&gt;=1,IF(#REF!&gt;=1,#REF!),IF(#REF!&gt;=0,"",))</f>
        <v>#REF!</v>
      </c>
      <c r="G369" s="241" t="e">
        <f>保全管理データ!N2881</f>
        <v>#REF!</v>
      </c>
      <c r="H369" s="241" t="e">
        <f>IF(#REF!="無","",IF(#REF!="","",IF(#REF!="悪環境における作業",0.2,IF(#REF!="高所又は地下作業",0.1,IF(#REF!="錯綜場所作業",0.3,IF(#REF!="複雑な制約のある作業",0.4,IF(#REF!="単純な制約のある作業",0.2,0)))))))</f>
        <v>#REF!</v>
      </c>
      <c r="I369" s="224" t="e">
        <f t="shared" si="19"/>
        <v>#REF!</v>
      </c>
      <c r="J369" s="242" t="e">
        <f>IF(#REF!&gt;=1,IF(#REF!&gt;=1,#REF!),IF(#REF!&gt;=0,"",))</f>
        <v>#REF!</v>
      </c>
      <c r="K369" s="241" t="e">
        <f>保全管理データ!N2908</f>
        <v>#REF!</v>
      </c>
      <c r="L369" s="241" t="e">
        <f>IF(#REF!="","",IF(#REF!="悪環境における作業",0.2,IF(#REF!="高所又は地下作業",0.1,IF(#REF!="錯綜場所作業",0.3,IF(#REF!="複雑な制約のある作業",0.4,IF(#REF!="単純な制約のある作業",0.2,0))))))</f>
        <v>#REF!</v>
      </c>
      <c r="M369" s="224" t="e">
        <f t="shared" si="20"/>
        <v>#REF!</v>
      </c>
    </row>
    <row r="370" spans="2:13" s="229" customFormat="1" ht="27.75" customHeight="1" thickBot="1" x14ac:dyDescent="0.25">
      <c r="B370" s="564" t="s">
        <v>269</v>
      </c>
      <c r="C370" s="565"/>
      <c r="D370" s="243" t="e">
        <f>#REF!</f>
        <v>#REF!</v>
      </c>
      <c r="E370" s="244" t="s">
        <v>245</v>
      </c>
      <c r="F370" s="246" t="e">
        <f>IF(#REF!&gt;=1,IF(#REF!&gt;=1,#REF!),IF(#REF!&gt;=0,"",))</f>
        <v>#REF!</v>
      </c>
      <c r="G370" s="245" t="e">
        <f>保全管理データ!N2882</f>
        <v>#REF!</v>
      </c>
      <c r="H370" s="241" t="e">
        <f>IF(#REF!="無","",IF(#REF!="","",IF(#REF!="悪環境における作業",0.2,IF(#REF!="高所又は地下作業",0.1,IF(#REF!="錯綜場所作業",0.3,IF(#REF!="複雑な制約のある作業",0.4,IF(#REF!="単純な制約のある作業",0.2,0)))))))</f>
        <v>#REF!</v>
      </c>
      <c r="I370" s="224" t="e">
        <f t="shared" si="19"/>
        <v>#REF!</v>
      </c>
      <c r="J370" s="246" t="e">
        <f>IF(#REF!&gt;=1,IF(#REF!&gt;=1,#REF!),IF(#REF!&gt;=0,"",))</f>
        <v>#REF!</v>
      </c>
      <c r="K370" s="245" t="e">
        <f>保全管理データ!N2909</f>
        <v>#REF!</v>
      </c>
      <c r="L370" s="245" t="e">
        <f>IF(#REF!="","",IF(#REF!="悪環境における作業",0.2,IF(#REF!="高所又は地下作業",0.1,IF(#REF!="錯綜場所作業",0.3,IF(#REF!="複雑な制約のある作業",0.4,IF(#REF!="単純な制約のある作業",0.2,0))))))</f>
        <v>#REF!</v>
      </c>
      <c r="M370" s="224" t="e">
        <f t="shared" si="20"/>
        <v>#REF!</v>
      </c>
    </row>
    <row r="371" spans="2:13" s="229" customFormat="1" ht="27.75" customHeight="1" thickBot="1" x14ac:dyDescent="0.25">
      <c r="B371" s="555" t="s">
        <v>190</v>
      </c>
      <c r="C371" s="555"/>
      <c r="D371" s="555"/>
      <c r="E371" s="555"/>
      <c r="F371" s="556" t="e">
        <f>SUM(I347:I370)</f>
        <v>#REF!</v>
      </c>
      <c r="G371" s="557"/>
      <c r="H371" s="557"/>
      <c r="I371" s="558"/>
      <c r="J371" s="556" t="e">
        <f>IF(SUM(J347:J370)=0,"0.00",SUM(M347:M370))</f>
        <v>#REF!</v>
      </c>
      <c r="K371" s="557"/>
      <c r="L371" s="557"/>
      <c r="M371" s="558"/>
    </row>
    <row r="372" spans="2:13" s="229" customFormat="1" ht="27.75" customHeight="1" thickBot="1" x14ac:dyDescent="0.25">
      <c r="B372" s="555" t="s">
        <v>97</v>
      </c>
      <c r="C372" s="555"/>
      <c r="D372" s="555"/>
      <c r="E372" s="555"/>
      <c r="F372" s="559" t="e">
        <f>IF(#REF!="５年以下","0",IF(#REF!="５年～１０年",0.1,IF(#REF!="１０年以上",0.15)))</f>
        <v>#REF!</v>
      </c>
      <c r="G372" s="560"/>
      <c r="H372" s="560"/>
      <c r="I372" s="560"/>
      <c r="J372" s="560"/>
      <c r="K372" s="560"/>
      <c r="L372" s="560"/>
      <c r="M372" s="561"/>
    </row>
    <row r="373" spans="2:13" s="229" customFormat="1" ht="27.75" customHeight="1" thickBot="1" x14ac:dyDescent="0.25">
      <c r="B373" s="556" t="s">
        <v>273</v>
      </c>
      <c r="C373" s="557"/>
      <c r="D373" s="557"/>
      <c r="E373" s="558"/>
      <c r="F373" s="556" t="e">
        <f>F371*(1+F372)</f>
        <v>#REF!</v>
      </c>
      <c r="G373" s="557"/>
      <c r="H373" s="557"/>
      <c r="I373" s="557"/>
      <c r="J373" s="556" t="e">
        <f>J371*(1+F372)</f>
        <v>#REF!</v>
      </c>
      <c r="K373" s="557"/>
      <c r="L373" s="557"/>
      <c r="M373" s="558"/>
    </row>
    <row r="374" spans="2:13" s="229" customFormat="1" ht="24" hidden="1" customHeight="1" thickBot="1" x14ac:dyDescent="0.25">
      <c r="B374" s="555" t="s">
        <v>191</v>
      </c>
      <c r="C374" s="555"/>
      <c r="D374" s="555"/>
      <c r="E374" s="555"/>
      <c r="F374" s="556" t="e">
        <f>#REF!*(#REF!*#REF!+#REF!*#REF!)</f>
        <v>#REF!</v>
      </c>
      <c r="G374" s="557"/>
      <c r="H374" s="558"/>
      <c r="I374" s="555" t="e">
        <f>#REF!</f>
        <v>#REF!</v>
      </c>
      <c r="J374" s="556"/>
      <c r="K374" s="247" t="s">
        <v>230</v>
      </c>
      <c r="L374" s="558" t="e">
        <f>B345</f>
        <v>#REF!</v>
      </c>
      <c r="M374" s="555"/>
    </row>
    <row r="375" spans="2:13" s="229" customFormat="1" ht="45" customHeight="1" thickBot="1" x14ac:dyDescent="0.25">
      <c r="B375" s="228"/>
      <c r="C375" s="228"/>
      <c r="D375" s="228"/>
      <c r="E375" s="228"/>
      <c r="F375" s="228"/>
      <c r="G375" s="228"/>
      <c r="H375" s="228"/>
      <c r="I375" s="228"/>
      <c r="J375" s="228"/>
      <c r="K375" s="228"/>
      <c r="L375" s="228"/>
      <c r="M375" s="228"/>
    </row>
    <row r="376" spans="2:13" s="229" customFormat="1" ht="27.75" customHeight="1" thickBot="1" x14ac:dyDescent="0.25">
      <c r="B376" s="568" t="s">
        <v>128</v>
      </c>
      <c r="C376" s="569"/>
      <c r="D376" s="569"/>
      <c r="E376" s="570"/>
      <c r="F376" s="228"/>
      <c r="G376" s="228"/>
      <c r="H376" s="228"/>
      <c r="I376" s="228"/>
      <c r="J376" s="228"/>
      <c r="K376" s="228"/>
      <c r="L376" s="228"/>
      <c r="M376" s="228"/>
    </row>
    <row r="377" spans="2:13" s="229" customFormat="1" ht="27.75" customHeight="1" x14ac:dyDescent="0.2">
      <c r="B377" s="571" t="e">
        <f>#REF!</f>
        <v>#REF!</v>
      </c>
      <c r="C377" s="572"/>
      <c r="D377" s="573"/>
      <c r="E377" s="574"/>
      <c r="F377" s="578" t="s">
        <v>240</v>
      </c>
      <c r="G377" s="579"/>
      <c r="H377" s="579"/>
      <c r="I377" s="580"/>
      <c r="J377" s="578" t="s">
        <v>239</v>
      </c>
      <c r="K377" s="579"/>
      <c r="L377" s="579"/>
      <c r="M377" s="580"/>
    </row>
    <row r="378" spans="2:13" s="229" customFormat="1" ht="27.75" customHeight="1" thickBot="1" x14ac:dyDescent="0.25">
      <c r="B378" s="575"/>
      <c r="C378" s="576"/>
      <c r="D378" s="576"/>
      <c r="E378" s="577"/>
      <c r="F378" s="233" t="s">
        <v>149</v>
      </c>
      <c r="G378" s="231" t="s">
        <v>151</v>
      </c>
      <c r="H378" s="231" t="s">
        <v>96</v>
      </c>
      <c r="I378" s="232" t="s">
        <v>150</v>
      </c>
      <c r="J378" s="233" t="s">
        <v>149</v>
      </c>
      <c r="K378" s="231" t="s">
        <v>151</v>
      </c>
      <c r="L378" s="231" t="s">
        <v>96</v>
      </c>
      <c r="M378" s="232" t="s">
        <v>150</v>
      </c>
    </row>
    <row r="379" spans="2:13" s="229" customFormat="1" ht="27.75" customHeight="1" thickTop="1" x14ac:dyDescent="0.2">
      <c r="B379" s="566" t="s">
        <v>241</v>
      </c>
      <c r="C379" s="567"/>
      <c r="D379" s="234" t="e">
        <f>#REF!</f>
        <v>#REF!</v>
      </c>
      <c r="E379" s="235" t="s">
        <v>242</v>
      </c>
      <c r="F379" s="242" t="e">
        <f>IF(#REF!&gt;=1,IF(#REF!&gt;=1,#REF!),IF(#REF!&gt;=0,"",))</f>
        <v>#REF!</v>
      </c>
      <c r="G379" s="241" t="e">
        <f>保全管理データ!N2915</f>
        <v>#REF!</v>
      </c>
      <c r="H379" s="241" t="e">
        <f>IF(#REF!="無","",IF(#REF!="","",IF(#REF!="悪環境における作業",0.2,IF(#REF!="高所又は地下作業",0.1,IF(#REF!="錯綜場所作業",0.3,IF(#REF!="複雑な制約のある作業",0.4,IF(#REF!="単純な制約のある作業",0.2,0)))))))</f>
        <v>#REF!</v>
      </c>
      <c r="I379" s="224" t="e">
        <f>IF(F379="","",F379*G379*(1+IF(H379="",0,H379)))</f>
        <v>#REF!</v>
      </c>
      <c r="J379" s="242" t="e">
        <f>IF(#REF!&gt;=1,IF(#REF!&gt;=1,#REF!),IF(#REF!&gt;=0,"",))</f>
        <v>#REF!</v>
      </c>
      <c r="K379" s="241" t="e">
        <f>保全管理データ!N2942</f>
        <v>#REF!</v>
      </c>
      <c r="L379" s="241" t="e">
        <f>IF(#REF!="","",IF(#REF!="悪環境における作業",0.2,IF(#REF!="高所又は地下作業",0.1,IF(#REF!="錯綜場所作業",0.3,IF(#REF!="複雑な制約のある作業",0.4,IF(#REF!="単純な制約のある作業",0.2,0))))))</f>
        <v>#REF!</v>
      </c>
      <c r="M379" s="224" t="e">
        <f>IF(J379="","",J379*K379*(1+IF(L379="",0,L379)))</f>
        <v>#REF!</v>
      </c>
    </row>
    <row r="380" spans="2:13" s="229" customFormat="1" ht="27.75" customHeight="1" x14ac:dyDescent="0.2">
      <c r="B380" s="562" t="s">
        <v>243</v>
      </c>
      <c r="C380" s="563"/>
      <c r="D380" s="239" t="e">
        <f>#REF!</f>
        <v>#REF!</v>
      </c>
      <c r="E380" s="240" t="s">
        <v>242</v>
      </c>
      <c r="F380" s="242" t="e">
        <f>IF(#REF!&gt;=1,IF(#REF!&gt;=1,#REF!),IF(#REF!&gt;=0,"",))</f>
        <v>#REF!</v>
      </c>
      <c r="G380" s="241" t="e">
        <f>保全管理データ!N2916</f>
        <v>#REF!</v>
      </c>
      <c r="H380" s="241" t="e">
        <f>IF(#REF!="無","",IF(#REF!="","",IF(#REF!="悪環境における作業",0.2,IF(#REF!="高所又は地下作業",0.1,IF(#REF!="錯綜場所作業",0.3,IF(#REF!="複雑な制約のある作業",0.4,IF(#REF!="単純な制約のある作業",0.2,0)))))))</f>
        <v>#REF!</v>
      </c>
      <c r="I380" s="224" t="e">
        <f t="shared" ref="I380:I402" si="21">IF(F380="","",F380*G380*(1+IF(H380="",0,H380)))</f>
        <v>#REF!</v>
      </c>
      <c r="J380" s="242" t="e">
        <f>IF(#REF!&gt;=1,IF(#REF!&gt;=1,#REF!),IF(#REF!&gt;=0,"",))</f>
        <v>#REF!</v>
      </c>
      <c r="K380" s="241" t="e">
        <f>保全管理データ!N2943</f>
        <v>#REF!</v>
      </c>
      <c r="L380" s="241" t="e">
        <f>IF(#REF!="","",IF(#REF!="悪環境における作業",0.2,IF(#REF!="高所又は地下作業",0.1,IF(#REF!="錯綜場所作業",0.3,IF(#REF!="複雑な制約のある作業",0.4,IF(#REF!="単純な制約のある作業",0.2,0))))))</f>
        <v>#REF!</v>
      </c>
      <c r="M380" s="224" t="e">
        <f t="shared" ref="M380:M402" si="22">IF(J380="","",J380*K380*(1+IF(L380="",0,L380)))</f>
        <v>#REF!</v>
      </c>
    </row>
    <row r="381" spans="2:13" s="229" customFormat="1" ht="27.75" customHeight="1" x14ac:dyDescent="0.2">
      <c r="B381" s="562" t="s">
        <v>249</v>
      </c>
      <c r="C381" s="563"/>
      <c r="D381" s="239" t="e">
        <f>#REF!</f>
        <v>#REF!</v>
      </c>
      <c r="E381" s="240" t="s">
        <v>244</v>
      </c>
      <c r="F381" s="242" t="e">
        <f>IF(#REF!&gt;=1,IF(#REF!&gt;=1,#REF!),IF(#REF!&gt;=0,"",))</f>
        <v>#REF!</v>
      </c>
      <c r="G381" s="241" t="e">
        <f>保全管理データ!N2917</f>
        <v>#REF!</v>
      </c>
      <c r="H381" s="241" t="e">
        <f>IF(#REF!="無","",IF(#REF!="","",IF(#REF!="悪環境における作業",0.2,IF(#REF!="高所又は地下作業",0.1,IF(#REF!="錯綜場所作業",0.3,IF(#REF!="複雑な制約のある作業",0.4,IF(#REF!="単純な制約のある作業",0.2,0)))))))</f>
        <v>#REF!</v>
      </c>
      <c r="I381" s="224" t="e">
        <f t="shared" si="21"/>
        <v>#REF!</v>
      </c>
      <c r="J381" s="242" t="e">
        <f>IF(#REF!&gt;=1,IF(#REF!&gt;=1,#REF!),IF(#REF!&gt;=0,"",))</f>
        <v>#REF!</v>
      </c>
      <c r="K381" s="241" t="e">
        <f>保全管理データ!N2944</f>
        <v>#REF!</v>
      </c>
      <c r="L381" s="241" t="e">
        <f>IF(#REF!="","",IF(#REF!="悪環境における作業",0.2,IF(#REF!="高所又は地下作業",0.1,IF(#REF!="錯綜場所作業",0.3,IF(#REF!="複雑な制約のある作業",0.4,IF(#REF!="単純な制約のある作業",0.2,0))))))</f>
        <v>#REF!</v>
      </c>
      <c r="M381" s="224" t="e">
        <f t="shared" si="22"/>
        <v>#REF!</v>
      </c>
    </row>
    <row r="382" spans="2:13" s="229" customFormat="1" ht="27.75" customHeight="1" x14ac:dyDescent="0.2">
      <c r="B382" s="562" t="s">
        <v>250</v>
      </c>
      <c r="C382" s="563"/>
      <c r="D382" s="239" t="e">
        <f>#REF!</f>
        <v>#REF!</v>
      </c>
      <c r="E382" s="240" t="s">
        <v>244</v>
      </c>
      <c r="F382" s="242" t="e">
        <f>IF(#REF!&gt;=1,IF(#REF!&gt;=1,#REF!),IF(#REF!&gt;=0,"",))</f>
        <v>#REF!</v>
      </c>
      <c r="G382" s="241" t="e">
        <f>保全管理データ!N2918</f>
        <v>#REF!</v>
      </c>
      <c r="H382" s="241" t="e">
        <f>IF(#REF!="無","",IF(#REF!="","",IF(#REF!="悪環境における作業",0.2,IF(#REF!="高所又は地下作業",0.1,IF(#REF!="錯綜場所作業",0.3,IF(#REF!="複雑な制約のある作業",0.4,IF(#REF!="単純な制約のある作業",0.2,0)))))))</f>
        <v>#REF!</v>
      </c>
      <c r="I382" s="224" t="e">
        <f t="shared" si="21"/>
        <v>#REF!</v>
      </c>
      <c r="J382" s="242" t="e">
        <f>IF(#REF!&gt;=1,IF(#REF!&gt;=1,#REF!),IF(#REF!&gt;=0,"",))</f>
        <v>#REF!</v>
      </c>
      <c r="K382" s="241" t="e">
        <f>保全管理データ!N2945</f>
        <v>#REF!</v>
      </c>
      <c r="L382" s="241" t="e">
        <f>IF(#REF!="","",IF(#REF!="悪環境における作業",0.2,IF(#REF!="高所又は地下作業",0.1,IF(#REF!="錯綜場所作業",0.3,IF(#REF!="複雑な制約のある作業",0.4,IF(#REF!="単純な制約のある作業",0.2,0))))))</f>
        <v>#REF!</v>
      </c>
      <c r="M382" s="224" t="e">
        <f t="shared" si="22"/>
        <v>#REF!</v>
      </c>
    </row>
    <row r="383" spans="2:13" s="229" customFormat="1" ht="27.75" customHeight="1" x14ac:dyDescent="0.2">
      <c r="B383" s="562" t="s">
        <v>251</v>
      </c>
      <c r="C383" s="563"/>
      <c r="D383" s="239" t="e">
        <f>#REF!</f>
        <v>#REF!</v>
      </c>
      <c r="E383" s="240" t="s">
        <v>242</v>
      </c>
      <c r="F383" s="242" t="e">
        <f>IF(#REF!&gt;=1,IF(#REF!&gt;=1,#REF!),IF(#REF!&gt;=0,"",))</f>
        <v>#REF!</v>
      </c>
      <c r="G383" s="241" t="e">
        <f>保全管理データ!N2919</f>
        <v>#REF!</v>
      </c>
      <c r="H383" s="241" t="e">
        <f>IF(#REF!="無","",IF(#REF!="","",IF(#REF!="悪環境における作業",0.2,IF(#REF!="高所又は地下作業",0.1,IF(#REF!="錯綜場所作業",0.3,IF(#REF!="複雑な制約のある作業",0.4,IF(#REF!="単純な制約のある作業",0.2,0)))))))</f>
        <v>#REF!</v>
      </c>
      <c r="I383" s="224" t="e">
        <f t="shared" si="21"/>
        <v>#REF!</v>
      </c>
      <c r="J383" s="242" t="e">
        <f>IF(#REF!&gt;=1,IF(#REF!&gt;=1,#REF!),IF(#REF!&gt;=0,"",))</f>
        <v>#REF!</v>
      </c>
      <c r="K383" s="241" t="e">
        <f>保全管理データ!N2946</f>
        <v>#REF!</v>
      </c>
      <c r="L383" s="241" t="e">
        <f>IF(#REF!="","",IF(#REF!="悪環境における作業",0.2,IF(#REF!="高所又は地下作業",0.1,IF(#REF!="錯綜場所作業",0.3,IF(#REF!="複雑な制約のある作業",0.4,IF(#REF!="単純な制約のある作業",0.2,0))))))</f>
        <v>#REF!</v>
      </c>
      <c r="M383" s="224" t="e">
        <f t="shared" si="22"/>
        <v>#REF!</v>
      </c>
    </row>
    <row r="384" spans="2:13" s="229" customFormat="1" ht="27.75" customHeight="1" x14ac:dyDescent="0.2">
      <c r="B384" s="562" t="s">
        <v>252</v>
      </c>
      <c r="C384" s="563"/>
      <c r="D384" s="239" t="e">
        <f>#REF!</f>
        <v>#REF!</v>
      </c>
      <c r="E384" s="240" t="s">
        <v>244</v>
      </c>
      <c r="F384" s="242" t="e">
        <f>IF(#REF!&gt;=1,IF(#REF!&gt;=1,#REF!),IF(#REF!&gt;=0,"",))</f>
        <v>#REF!</v>
      </c>
      <c r="G384" s="241" t="e">
        <f>保全管理データ!N2920</f>
        <v>#REF!</v>
      </c>
      <c r="H384" s="241" t="e">
        <f>IF(#REF!="無","",IF(#REF!="","",IF(#REF!="悪環境における作業",0.2,IF(#REF!="高所又は地下作業",0.1,IF(#REF!="錯綜場所作業",0.3,IF(#REF!="複雑な制約のある作業",0.4,IF(#REF!="単純な制約のある作業",0.2,0)))))))</f>
        <v>#REF!</v>
      </c>
      <c r="I384" s="224" t="e">
        <f t="shared" si="21"/>
        <v>#REF!</v>
      </c>
      <c r="J384" s="242" t="e">
        <f>IF(#REF!&gt;=1,IF(#REF!&gt;=1,#REF!),IF(#REF!&gt;=0,"",))</f>
        <v>#REF!</v>
      </c>
      <c r="K384" s="241" t="e">
        <f>保全管理データ!N2947</f>
        <v>#REF!</v>
      </c>
      <c r="L384" s="241" t="e">
        <f>IF(#REF!="","",IF(#REF!="悪環境における作業",0.2,IF(#REF!="高所又は地下作業",0.1,IF(#REF!="錯綜場所作業",0.3,IF(#REF!="複雑な制約のある作業",0.4,IF(#REF!="単純な制約のある作業",0.2,0))))))</f>
        <v>#REF!</v>
      </c>
      <c r="M384" s="224" t="e">
        <f t="shared" si="22"/>
        <v>#REF!</v>
      </c>
    </row>
    <row r="385" spans="2:13" s="229" customFormat="1" ht="27.75" customHeight="1" x14ac:dyDescent="0.2">
      <c r="B385" s="562" t="s">
        <v>253</v>
      </c>
      <c r="C385" s="563"/>
      <c r="D385" s="239" t="e">
        <f>#REF!</f>
        <v>#REF!</v>
      </c>
      <c r="E385" s="240" t="s">
        <v>242</v>
      </c>
      <c r="F385" s="242" t="e">
        <f>IF(#REF!&gt;=1,IF(#REF!&gt;=1,#REF!),IF(#REF!&gt;=0,"",))</f>
        <v>#REF!</v>
      </c>
      <c r="G385" s="241" t="e">
        <f>保全管理データ!N2921</f>
        <v>#REF!</v>
      </c>
      <c r="H385" s="241" t="e">
        <f>IF(#REF!="無","",IF(#REF!="","",IF(#REF!="悪環境における作業",0.2,IF(#REF!="高所又は地下作業",0.1,IF(#REF!="錯綜場所作業",0.3,IF(#REF!="複雑な制約のある作業",0.4,IF(#REF!="単純な制約のある作業",0.2,0)))))))</f>
        <v>#REF!</v>
      </c>
      <c r="I385" s="224" t="e">
        <f t="shared" si="21"/>
        <v>#REF!</v>
      </c>
      <c r="J385" s="242" t="e">
        <f>IF(#REF!&gt;=1,IF(#REF!&gt;=1,#REF!),IF(#REF!&gt;=0,"",))</f>
        <v>#REF!</v>
      </c>
      <c r="K385" s="241" t="e">
        <f>保全管理データ!N2948</f>
        <v>#REF!</v>
      </c>
      <c r="L385" s="241" t="e">
        <f>IF(#REF!="","",IF(#REF!="悪環境における作業",0.2,IF(#REF!="高所又は地下作業",0.1,IF(#REF!="錯綜場所作業",0.3,IF(#REF!="複雑な制約のある作業",0.4,IF(#REF!="単純な制約のある作業",0.2,0))))))</f>
        <v>#REF!</v>
      </c>
      <c r="M385" s="224" t="e">
        <f t="shared" si="22"/>
        <v>#REF!</v>
      </c>
    </row>
    <row r="386" spans="2:13" s="229" customFormat="1" ht="27.75" customHeight="1" x14ac:dyDescent="0.2">
      <c r="B386" s="562" t="s">
        <v>254</v>
      </c>
      <c r="C386" s="563"/>
      <c r="D386" s="239" t="e">
        <f>#REF!</f>
        <v>#REF!</v>
      </c>
      <c r="E386" s="240" t="s">
        <v>242</v>
      </c>
      <c r="F386" s="242" t="e">
        <f>IF(#REF!&gt;=1,IF(#REF!&gt;=1,#REF!),IF(#REF!&gt;=0,"",))</f>
        <v>#REF!</v>
      </c>
      <c r="G386" s="241" t="e">
        <f>保全管理データ!N2922</f>
        <v>#REF!</v>
      </c>
      <c r="H386" s="241" t="e">
        <f>IF(#REF!="無","",IF(#REF!="","",IF(#REF!="悪環境における作業",0.2,IF(#REF!="高所又は地下作業",0.1,IF(#REF!="錯綜場所作業",0.3,IF(#REF!="複雑な制約のある作業",0.4,IF(#REF!="単純な制約のある作業",0.2,0)))))))</f>
        <v>#REF!</v>
      </c>
      <c r="I386" s="224" t="e">
        <f t="shared" si="21"/>
        <v>#REF!</v>
      </c>
      <c r="J386" s="242" t="e">
        <f>IF(#REF!&gt;=1,IF(#REF!&gt;=1,#REF!),IF(#REF!&gt;=0,"",))</f>
        <v>#REF!</v>
      </c>
      <c r="K386" s="241" t="e">
        <f>保全管理データ!N2949</f>
        <v>#REF!</v>
      </c>
      <c r="L386" s="241" t="e">
        <f>IF(#REF!="","",IF(#REF!="悪環境における作業",0.2,IF(#REF!="高所又は地下作業",0.1,IF(#REF!="錯綜場所作業",0.3,IF(#REF!="複雑な制約のある作業",0.4,IF(#REF!="単純な制約のある作業",0.2,0))))))</f>
        <v>#REF!</v>
      </c>
      <c r="M386" s="224" t="e">
        <f t="shared" si="22"/>
        <v>#REF!</v>
      </c>
    </row>
    <row r="387" spans="2:13" s="229" customFormat="1" ht="27.75" customHeight="1" x14ac:dyDescent="0.2">
      <c r="B387" s="562" t="s">
        <v>255</v>
      </c>
      <c r="C387" s="563"/>
      <c r="D387" s="239" t="e">
        <f>#REF!</f>
        <v>#REF!</v>
      </c>
      <c r="E387" s="240" t="s">
        <v>245</v>
      </c>
      <c r="F387" s="242" t="e">
        <f>IF(#REF!&gt;=1,IF(#REF!&gt;=1,#REF!),IF(#REF!&gt;=0,"",))</f>
        <v>#REF!</v>
      </c>
      <c r="G387" s="241" t="e">
        <f>保全管理データ!N2923</f>
        <v>#REF!</v>
      </c>
      <c r="H387" s="241" t="e">
        <f>IF(#REF!="無","",IF(#REF!="","",IF(#REF!="悪環境における作業",0.2,IF(#REF!="高所又は地下作業",0.1,IF(#REF!="錯綜場所作業",0.3,IF(#REF!="複雑な制約のある作業",0.4,IF(#REF!="単純な制約のある作業",0.2,0)))))))</f>
        <v>#REF!</v>
      </c>
      <c r="I387" s="224" t="e">
        <f t="shared" si="21"/>
        <v>#REF!</v>
      </c>
      <c r="J387" s="242" t="e">
        <f>IF(#REF!&gt;=1,IF(#REF!&gt;=1,#REF!),IF(#REF!&gt;=0,"",))</f>
        <v>#REF!</v>
      </c>
      <c r="K387" s="241" t="e">
        <f>保全管理データ!N2950</f>
        <v>#REF!</v>
      </c>
      <c r="L387" s="241" t="e">
        <f>IF(#REF!="","",IF(#REF!="悪環境における作業",0.2,IF(#REF!="高所又は地下作業",0.1,IF(#REF!="錯綜場所作業",0.3,IF(#REF!="複雑な制約のある作業",0.4,IF(#REF!="単純な制約のある作業",0.2,0))))))</f>
        <v>#REF!</v>
      </c>
      <c r="M387" s="224" t="e">
        <f t="shared" si="22"/>
        <v>#REF!</v>
      </c>
    </row>
    <row r="388" spans="2:13" s="229" customFormat="1" ht="27.75" customHeight="1" x14ac:dyDescent="0.2">
      <c r="B388" s="562" t="s">
        <v>256</v>
      </c>
      <c r="C388" s="563"/>
      <c r="D388" s="239" t="e">
        <f>#REF!</f>
        <v>#REF!</v>
      </c>
      <c r="E388" s="240" t="s">
        <v>242</v>
      </c>
      <c r="F388" s="242" t="e">
        <f>IF(#REF!&gt;=1,IF(#REF!&gt;=1,#REF!),IF(#REF!&gt;=0,"",))</f>
        <v>#REF!</v>
      </c>
      <c r="G388" s="241" t="e">
        <f>保全管理データ!N2924</f>
        <v>#REF!</v>
      </c>
      <c r="H388" s="241" t="e">
        <f>IF(#REF!="無","",IF(#REF!="","",IF(#REF!="悪環境における作業",0.2,IF(#REF!="高所又は地下作業",0.1,IF(#REF!="錯綜場所作業",0.3,IF(#REF!="複雑な制約のある作業",0.4,IF(#REF!="単純な制約のある作業",0.2,0)))))))</f>
        <v>#REF!</v>
      </c>
      <c r="I388" s="224" t="e">
        <f t="shared" si="21"/>
        <v>#REF!</v>
      </c>
      <c r="J388" s="242" t="e">
        <f>IF(#REF!&gt;=1,IF(#REF!&gt;=1,#REF!),IF(#REF!&gt;=0,"",))</f>
        <v>#REF!</v>
      </c>
      <c r="K388" s="241" t="e">
        <f>保全管理データ!N2951</f>
        <v>#REF!</v>
      </c>
      <c r="L388" s="241" t="e">
        <f>IF(#REF!="","",IF(#REF!="悪環境における作業",0.2,IF(#REF!="高所又は地下作業",0.1,IF(#REF!="錯綜場所作業",0.3,IF(#REF!="複雑な制約のある作業",0.4,IF(#REF!="単純な制約のある作業",0.2,0))))))</f>
        <v>#REF!</v>
      </c>
      <c r="M388" s="224" t="e">
        <f t="shared" si="22"/>
        <v>#REF!</v>
      </c>
    </row>
    <row r="389" spans="2:13" s="229" customFormat="1" ht="27.75" customHeight="1" x14ac:dyDescent="0.2">
      <c r="B389" s="562" t="s">
        <v>257</v>
      </c>
      <c r="C389" s="563"/>
      <c r="D389" s="239" t="e">
        <f>#REF!</f>
        <v>#REF!</v>
      </c>
      <c r="E389" s="240" t="s">
        <v>245</v>
      </c>
      <c r="F389" s="242" t="e">
        <f>IF(#REF!&gt;=1,IF(#REF!&gt;=1,#REF!),IF(#REF!&gt;=0,"",))</f>
        <v>#REF!</v>
      </c>
      <c r="G389" s="241" t="e">
        <f>保全管理データ!N2925</f>
        <v>#REF!</v>
      </c>
      <c r="H389" s="241" t="e">
        <f>IF(#REF!="無","",IF(#REF!="","",IF(#REF!="悪環境における作業",0.2,IF(#REF!="高所又は地下作業",0.1,IF(#REF!="錯綜場所作業",0.3,IF(#REF!="複雑な制約のある作業",0.4,IF(#REF!="単純な制約のある作業",0.2,0)))))))</f>
        <v>#REF!</v>
      </c>
      <c r="I389" s="224" t="e">
        <f t="shared" si="21"/>
        <v>#REF!</v>
      </c>
      <c r="J389" s="242" t="e">
        <f>IF(#REF!&gt;=1,IF(#REF!&gt;=1,#REF!),IF(#REF!&gt;=0,"",))</f>
        <v>#REF!</v>
      </c>
      <c r="K389" s="241" t="e">
        <f>保全管理データ!N2952</f>
        <v>#REF!</v>
      </c>
      <c r="L389" s="241" t="e">
        <f>IF(#REF!="","",IF(#REF!="悪環境における作業",0.2,IF(#REF!="高所又は地下作業",0.1,IF(#REF!="錯綜場所作業",0.3,IF(#REF!="複雑な制約のある作業",0.4,IF(#REF!="単純な制約のある作業",0.2,0))))))</f>
        <v>#REF!</v>
      </c>
      <c r="M389" s="224" t="e">
        <f t="shared" si="22"/>
        <v>#REF!</v>
      </c>
    </row>
    <row r="390" spans="2:13" s="229" customFormat="1" ht="27.75" customHeight="1" x14ac:dyDescent="0.2">
      <c r="B390" s="562" t="s">
        <v>258</v>
      </c>
      <c r="C390" s="563"/>
      <c r="D390" s="239" t="e">
        <f>#REF!</f>
        <v>#REF!</v>
      </c>
      <c r="E390" s="240" t="s">
        <v>245</v>
      </c>
      <c r="F390" s="242" t="e">
        <f>IF(#REF!&gt;=1,IF(#REF!&gt;=1,#REF!),IF(#REF!&gt;=0,"",))</f>
        <v>#REF!</v>
      </c>
      <c r="G390" s="241" t="e">
        <f>保全管理データ!N2926</f>
        <v>#REF!</v>
      </c>
      <c r="H390" s="241" t="e">
        <f>IF(#REF!="無","",IF(#REF!="","",IF(#REF!="悪環境における作業",0.2,IF(#REF!="高所又は地下作業",0.1,IF(#REF!="錯綜場所作業",0.3,IF(#REF!="複雑な制約のある作業",0.4,IF(#REF!="単純な制約のある作業",0.2,0)))))))</f>
        <v>#REF!</v>
      </c>
      <c r="I390" s="224" t="e">
        <f t="shared" si="21"/>
        <v>#REF!</v>
      </c>
      <c r="J390" s="242" t="e">
        <f>IF(#REF!&gt;=1,IF(#REF!&gt;=1,#REF!),IF(#REF!&gt;=0,"",))</f>
        <v>#REF!</v>
      </c>
      <c r="K390" s="241" t="e">
        <f>保全管理データ!N2953</f>
        <v>#REF!</v>
      </c>
      <c r="L390" s="241" t="e">
        <f>IF(#REF!="","",IF(#REF!="悪環境における作業",0.2,IF(#REF!="高所又は地下作業",0.1,IF(#REF!="錯綜場所作業",0.3,IF(#REF!="複雑な制約のある作業",0.4,IF(#REF!="単純な制約のある作業",0.2,0))))))</f>
        <v>#REF!</v>
      </c>
      <c r="M390" s="224" t="e">
        <f t="shared" si="22"/>
        <v>#REF!</v>
      </c>
    </row>
    <row r="391" spans="2:13" s="229" customFormat="1" ht="27.75" customHeight="1" x14ac:dyDescent="0.2">
      <c r="B391" s="562" t="s">
        <v>259</v>
      </c>
      <c r="C391" s="563"/>
      <c r="D391" s="239" t="e">
        <f>#REF!</f>
        <v>#REF!</v>
      </c>
      <c r="E391" s="240" t="s">
        <v>245</v>
      </c>
      <c r="F391" s="242" t="e">
        <f>IF(#REF!&gt;=1,IF(#REF!&gt;=1,#REF!),IF(#REF!&gt;=0,"",))</f>
        <v>#REF!</v>
      </c>
      <c r="G391" s="241" t="e">
        <f>保全管理データ!N2927</f>
        <v>#REF!</v>
      </c>
      <c r="H391" s="241" t="e">
        <f>IF(#REF!="無","",IF(#REF!="","",IF(#REF!="悪環境における作業",0.2,IF(#REF!="高所又は地下作業",0.1,IF(#REF!="錯綜場所作業",0.3,IF(#REF!="複雑な制約のある作業",0.4,IF(#REF!="単純な制約のある作業",0.2,0)))))))</f>
        <v>#REF!</v>
      </c>
      <c r="I391" s="224" t="e">
        <f t="shared" si="21"/>
        <v>#REF!</v>
      </c>
      <c r="J391" s="242" t="e">
        <f>IF(#REF!&gt;=1,IF(#REF!&gt;=1,#REF!),IF(#REF!&gt;=0,"",))</f>
        <v>#REF!</v>
      </c>
      <c r="K391" s="241" t="e">
        <f>保全管理データ!N2954</f>
        <v>#REF!</v>
      </c>
      <c r="L391" s="241" t="e">
        <f>IF(#REF!="","",IF(#REF!="悪環境における作業",0.2,IF(#REF!="高所又は地下作業",0.1,IF(#REF!="錯綜場所作業",0.3,IF(#REF!="複雑な制約のある作業",0.4,IF(#REF!="単純な制約のある作業",0.2,0))))))</f>
        <v>#REF!</v>
      </c>
      <c r="M391" s="224" t="e">
        <f t="shared" si="22"/>
        <v>#REF!</v>
      </c>
    </row>
    <row r="392" spans="2:13" s="229" customFormat="1" ht="27.75" customHeight="1" x14ac:dyDescent="0.2">
      <c r="B392" s="562" t="s">
        <v>431</v>
      </c>
      <c r="C392" s="563"/>
      <c r="D392" s="239" t="e">
        <f>#REF!</f>
        <v>#REF!</v>
      </c>
      <c r="E392" s="240" t="s">
        <v>248</v>
      </c>
      <c r="F392" s="242" t="e">
        <f>IF(#REF!&gt;=1,IF(#REF!&gt;=1,#REF!),IF(#REF!&gt;=0,"",))</f>
        <v>#REF!</v>
      </c>
      <c r="G392" s="241" t="e">
        <f>保全管理データ!N2928</f>
        <v>#REF!</v>
      </c>
      <c r="H392" s="241" t="e">
        <f>IF(#REF!="無","",IF(#REF!="","",IF(#REF!="悪環境における作業",0.2,IF(#REF!="高所又は地下作業",0.1,IF(#REF!="錯綜場所作業",0.3,IF(#REF!="複雑な制約のある作業",0.4,IF(#REF!="単純な制約のある作業",0.2,0)))))))</f>
        <v>#REF!</v>
      </c>
      <c r="I392" s="224" t="e">
        <f t="shared" si="21"/>
        <v>#REF!</v>
      </c>
      <c r="J392" s="242" t="e">
        <f>IF(#REF!&gt;=1,IF(#REF!&gt;=1,#REF!),IF(#REF!&gt;=0,"",))</f>
        <v>#REF!</v>
      </c>
      <c r="K392" s="241" t="e">
        <f>保全管理データ!N2955</f>
        <v>#REF!</v>
      </c>
      <c r="L392" s="241" t="e">
        <f>IF(#REF!="","",IF(#REF!="悪環境における作業",0.2,IF(#REF!="高所又は地下作業",0.1,IF(#REF!="錯綜場所作業",0.3,IF(#REF!="複雑な制約のある作業",0.4,IF(#REF!="単純な制約のある作業",0.2,0))))))</f>
        <v>#REF!</v>
      </c>
      <c r="M392" s="224" t="e">
        <f t="shared" si="22"/>
        <v>#REF!</v>
      </c>
    </row>
    <row r="393" spans="2:13" s="229" customFormat="1" ht="27.75" customHeight="1" x14ac:dyDescent="0.2">
      <c r="B393" s="562" t="s">
        <v>261</v>
      </c>
      <c r="C393" s="563"/>
      <c r="D393" s="239" t="e">
        <f>#REF!</f>
        <v>#REF!</v>
      </c>
      <c r="E393" s="240" t="s">
        <v>247</v>
      </c>
      <c r="F393" s="242" t="e">
        <f>IF(#REF!&gt;=1,IF(#REF!&gt;=1,#REF!),IF(#REF!&gt;=0,"",))</f>
        <v>#REF!</v>
      </c>
      <c r="G393" s="241" t="e">
        <f>保全管理データ!N2929</f>
        <v>#REF!</v>
      </c>
      <c r="H393" s="241" t="e">
        <f>IF(#REF!="無","",IF(#REF!="","",IF(#REF!="悪環境における作業",0.2,IF(#REF!="高所又は地下作業",0.1,IF(#REF!="錯綜場所作業",0.3,IF(#REF!="複雑な制約のある作業",0.4,IF(#REF!="単純な制約のある作業",0.2,0)))))))</f>
        <v>#REF!</v>
      </c>
      <c r="I393" s="224" t="e">
        <f t="shared" si="21"/>
        <v>#REF!</v>
      </c>
      <c r="J393" s="242" t="e">
        <f>IF(#REF!&gt;=1,IF(#REF!&gt;=1,#REF!),IF(#REF!&gt;=0,"",))</f>
        <v>#REF!</v>
      </c>
      <c r="K393" s="241" t="e">
        <f>保全管理データ!N2956</f>
        <v>#REF!</v>
      </c>
      <c r="L393" s="241" t="e">
        <f>IF(#REF!="","",IF(#REF!="悪環境における作業",0.2,IF(#REF!="高所又は地下作業",0.1,IF(#REF!="錯綜場所作業",0.3,IF(#REF!="複雑な制約のある作業",0.4,IF(#REF!="単純な制約のある作業",0.2,0))))))</f>
        <v>#REF!</v>
      </c>
      <c r="M393" s="224" t="e">
        <f t="shared" si="22"/>
        <v>#REF!</v>
      </c>
    </row>
    <row r="394" spans="2:13" s="229" customFormat="1" ht="27.75" customHeight="1" x14ac:dyDescent="0.2">
      <c r="B394" s="562" t="s">
        <v>262</v>
      </c>
      <c r="C394" s="563"/>
      <c r="D394" s="239" t="e">
        <f>#REF!</f>
        <v>#REF!</v>
      </c>
      <c r="E394" s="240" t="s">
        <v>245</v>
      </c>
      <c r="F394" s="242" t="e">
        <f>IF(#REF!&gt;=1,IF(#REF!&gt;=1,#REF!),IF(#REF!&gt;=0,"",))</f>
        <v>#REF!</v>
      </c>
      <c r="G394" s="241" t="e">
        <f>保全管理データ!N2930</f>
        <v>#REF!</v>
      </c>
      <c r="H394" s="241" t="e">
        <f>IF(#REF!="無","",IF(#REF!="","",IF(#REF!="悪環境における作業",0.2,IF(#REF!="高所又は地下作業",0.1,IF(#REF!="錯綜場所作業",0.3,IF(#REF!="複雑な制約のある作業",0.4,IF(#REF!="単純な制約のある作業",0.2,0)))))))</f>
        <v>#REF!</v>
      </c>
      <c r="I394" s="224" t="e">
        <f t="shared" si="21"/>
        <v>#REF!</v>
      </c>
      <c r="J394" s="242" t="e">
        <f>IF(#REF!&gt;=1,IF(#REF!&gt;=1,#REF!),IF(#REF!&gt;=0,"",))</f>
        <v>#REF!</v>
      </c>
      <c r="K394" s="241" t="e">
        <f>保全管理データ!N2957</f>
        <v>#REF!</v>
      </c>
      <c r="L394" s="241" t="e">
        <f>IF(#REF!="","",IF(#REF!="悪環境における作業",0.2,IF(#REF!="高所又は地下作業",0.1,IF(#REF!="錯綜場所作業",0.3,IF(#REF!="複雑な制約のある作業",0.4,IF(#REF!="単純な制約のある作業",0.2,0))))))</f>
        <v>#REF!</v>
      </c>
      <c r="M394" s="224" t="e">
        <f t="shared" si="22"/>
        <v>#REF!</v>
      </c>
    </row>
    <row r="395" spans="2:13" s="229" customFormat="1" ht="27.75" customHeight="1" x14ac:dyDescent="0.2">
      <c r="B395" s="562" t="s">
        <v>263</v>
      </c>
      <c r="C395" s="563"/>
      <c r="D395" s="239" t="e">
        <f>#REF!</f>
        <v>#REF!</v>
      </c>
      <c r="E395" s="240" t="s">
        <v>245</v>
      </c>
      <c r="F395" s="242" t="e">
        <f>IF(#REF!&gt;=1,IF(#REF!&gt;=1,#REF!),IF(#REF!&gt;=0,"",))</f>
        <v>#REF!</v>
      </c>
      <c r="G395" s="241" t="e">
        <f>保全管理データ!N2931</f>
        <v>#REF!</v>
      </c>
      <c r="H395" s="241" t="e">
        <f>IF(#REF!="無","",IF(#REF!="","",IF(#REF!="悪環境における作業",0.2,IF(#REF!="高所又は地下作業",0.1,IF(#REF!="錯綜場所作業",0.3,IF(#REF!="複雑な制約のある作業",0.4,IF(#REF!="単純な制約のある作業",0.2,0)))))))</f>
        <v>#REF!</v>
      </c>
      <c r="I395" s="224" t="e">
        <f t="shared" si="21"/>
        <v>#REF!</v>
      </c>
      <c r="J395" s="242" t="e">
        <f>IF(#REF!&gt;=1,IF(#REF!&gt;=1,#REF!),IF(#REF!&gt;=0,"",))</f>
        <v>#REF!</v>
      </c>
      <c r="K395" s="241" t="e">
        <f>保全管理データ!N2958</f>
        <v>#REF!</v>
      </c>
      <c r="L395" s="241" t="e">
        <f>IF(#REF!="","",IF(#REF!="悪環境における作業",0.2,IF(#REF!="高所又は地下作業",0.1,IF(#REF!="錯綜場所作業",0.3,IF(#REF!="複雑な制約のある作業",0.4,IF(#REF!="単純な制約のある作業",0.2,0))))))</f>
        <v>#REF!</v>
      </c>
      <c r="M395" s="224" t="e">
        <f t="shared" si="22"/>
        <v>#REF!</v>
      </c>
    </row>
    <row r="396" spans="2:13" s="229" customFormat="1" ht="27.75" customHeight="1" x14ac:dyDescent="0.2">
      <c r="B396" s="562" t="s">
        <v>264</v>
      </c>
      <c r="C396" s="563"/>
      <c r="D396" s="239" t="e">
        <f>#REF!</f>
        <v>#REF!</v>
      </c>
      <c r="E396" s="240" t="s">
        <v>245</v>
      </c>
      <c r="F396" s="242" t="e">
        <f>IF(#REF!&gt;=1,IF(#REF!&gt;=1,#REF!),IF(#REF!&gt;=0,"",))</f>
        <v>#REF!</v>
      </c>
      <c r="G396" s="241" t="e">
        <f>保全管理データ!N2932</f>
        <v>#REF!</v>
      </c>
      <c r="H396" s="241" t="e">
        <f>IF(#REF!="無","",IF(#REF!="","",IF(#REF!="悪環境における作業",0.2,IF(#REF!="高所又は地下作業",0.1,IF(#REF!="錯綜場所作業",0.3,IF(#REF!="複雑な制約のある作業",0.4,IF(#REF!="単純な制約のある作業",0.2,0)))))))</f>
        <v>#REF!</v>
      </c>
      <c r="I396" s="224" t="e">
        <f t="shared" si="21"/>
        <v>#REF!</v>
      </c>
      <c r="J396" s="242" t="e">
        <f>IF(#REF!&gt;=1,IF(#REF!&gt;=1,#REF!),IF(#REF!&gt;=0,"",))</f>
        <v>#REF!</v>
      </c>
      <c r="K396" s="241" t="e">
        <f>保全管理データ!N2959</f>
        <v>#REF!</v>
      </c>
      <c r="L396" s="241" t="e">
        <f>IF(#REF!="","",IF(#REF!="悪環境における作業",0.2,IF(#REF!="高所又は地下作業",0.1,IF(#REF!="錯綜場所作業",0.3,IF(#REF!="複雑な制約のある作業",0.4,IF(#REF!="単純な制約のある作業",0.2,0))))))</f>
        <v>#REF!</v>
      </c>
      <c r="M396" s="224" t="e">
        <f t="shared" si="22"/>
        <v>#REF!</v>
      </c>
    </row>
    <row r="397" spans="2:13" s="229" customFormat="1" ht="27.75" customHeight="1" x14ac:dyDescent="0.2">
      <c r="B397" s="562" t="s">
        <v>265</v>
      </c>
      <c r="C397" s="563"/>
      <c r="D397" s="239" t="e">
        <f>#REF!</f>
        <v>#REF!</v>
      </c>
      <c r="E397" s="240" t="s">
        <v>245</v>
      </c>
      <c r="F397" s="242" t="e">
        <f>IF(#REF!&gt;=1,IF(#REF!&gt;=1,#REF!),IF(#REF!&gt;=0,"",))</f>
        <v>#REF!</v>
      </c>
      <c r="G397" s="241" t="e">
        <f>保全管理データ!N2933</f>
        <v>#REF!</v>
      </c>
      <c r="H397" s="241" t="e">
        <f>IF(#REF!="無","",IF(#REF!="","",IF(#REF!="悪環境における作業",0.2,IF(#REF!="高所又は地下作業",0.1,IF(#REF!="錯綜場所作業",0.3,IF(#REF!="複雑な制約のある作業",0.4,IF(#REF!="単純な制約のある作業",0.2,0)))))))</f>
        <v>#REF!</v>
      </c>
      <c r="I397" s="224" t="e">
        <f t="shared" si="21"/>
        <v>#REF!</v>
      </c>
      <c r="J397" s="242" t="e">
        <f>IF(#REF!&gt;=1,IF(#REF!&gt;=1,#REF!),IF(#REF!&gt;=0,"",))</f>
        <v>#REF!</v>
      </c>
      <c r="K397" s="241" t="e">
        <f>保全管理データ!N2960</f>
        <v>#REF!</v>
      </c>
      <c r="L397" s="241" t="e">
        <f>IF(#REF!="","",IF(#REF!="悪環境における作業",0.2,IF(#REF!="高所又は地下作業",0.1,IF(#REF!="錯綜場所作業",0.3,IF(#REF!="複雑な制約のある作業",0.4,IF(#REF!="単純な制約のある作業",0.2,0))))))</f>
        <v>#REF!</v>
      </c>
      <c r="M397" s="224" t="e">
        <f t="shared" si="22"/>
        <v>#REF!</v>
      </c>
    </row>
    <row r="398" spans="2:13" s="229" customFormat="1" ht="27.75" customHeight="1" x14ac:dyDescent="0.2">
      <c r="B398" s="562" t="s">
        <v>266</v>
      </c>
      <c r="C398" s="563"/>
      <c r="D398" s="239" t="e">
        <f>#REF!</f>
        <v>#REF!</v>
      </c>
      <c r="E398" s="240" t="s">
        <v>245</v>
      </c>
      <c r="F398" s="242" t="e">
        <f>IF(#REF!&gt;=1,IF(#REF!&gt;=1,#REF!),IF(#REF!&gt;=0,"",))</f>
        <v>#REF!</v>
      </c>
      <c r="G398" s="241" t="e">
        <f>保全管理データ!N2934</f>
        <v>#REF!</v>
      </c>
      <c r="H398" s="241" t="e">
        <f>IF(#REF!="無","",IF(#REF!="","",IF(#REF!="悪環境における作業",0.2,IF(#REF!="高所又は地下作業",0.1,IF(#REF!="錯綜場所作業",0.3,IF(#REF!="複雑な制約のある作業",0.4,IF(#REF!="単純な制約のある作業",0.2,0)))))))</f>
        <v>#REF!</v>
      </c>
      <c r="I398" s="224" t="e">
        <f t="shared" si="21"/>
        <v>#REF!</v>
      </c>
      <c r="J398" s="242" t="e">
        <f>IF(#REF!&gt;=1,IF(#REF!&gt;=1,#REF!),IF(#REF!&gt;=0,"",))</f>
        <v>#REF!</v>
      </c>
      <c r="K398" s="241" t="e">
        <f>保全管理データ!N2961</f>
        <v>#REF!</v>
      </c>
      <c r="L398" s="241" t="e">
        <f>IF(#REF!="","",IF(#REF!="悪環境における作業",0.2,IF(#REF!="高所又は地下作業",0.1,IF(#REF!="錯綜場所作業",0.3,IF(#REF!="複雑な制約のある作業",0.4,IF(#REF!="単純な制約のある作業",0.2,0))))))</f>
        <v>#REF!</v>
      </c>
      <c r="M398" s="224" t="e">
        <f t="shared" si="22"/>
        <v>#REF!</v>
      </c>
    </row>
    <row r="399" spans="2:13" s="229" customFormat="1" ht="27.75" customHeight="1" x14ac:dyDescent="0.2">
      <c r="B399" s="562" t="s">
        <v>81</v>
      </c>
      <c r="C399" s="563"/>
      <c r="D399" s="239" t="e">
        <f>#REF!</f>
        <v>#REF!</v>
      </c>
      <c r="E399" s="240" t="s">
        <v>245</v>
      </c>
      <c r="F399" s="242" t="e">
        <f>IF(#REF!&gt;=1,IF(#REF!&gt;=1,#REF!),IF(#REF!&gt;=0,"",))</f>
        <v>#REF!</v>
      </c>
      <c r="G399" s="241" t="e">
        <f>保全管理データ!N2935</f>
        <v>#REF!</v>
      </c>
      <c r="H399" s="241" t="e">
        <f>IF(#REF!="無","",IF(#REF!="","",IF(#REF!="悪環境における作業",0.2,IF(#REF!="高所又は地下作業",0.1,IF(#REF!="錯綜場所作業",0.3,IF(#REF!="複雑な制約のある作業",0.4,IF(#REF!="単純な制約のある作業",0.2,0)))))))</f>
        <v>#REF!</v>
      </c>
      <c r="I399" s="224" t="e">
        <f t="shared" si="21"/>
        <v>#REF!</v>
      </c>
      <c r="J399" s="242" t="e">
        <f>IF(#REF!&gt;=1,IF(#REF!&gt;=1,#REF!),IF(#REF!&gt;=0,"",))</f>
        <v>#REF!</v>
      </c>
      <c r="K399" s="241" t="e">
        <f>保全管理データ!N2962</f>
        <v>#REF!</v>
      </c>
      <c r="L399" s="241" t="e">
        <f>IF(#REF!="","",IF(#REF!="悪環境における作業",0.2,IF(#REF!="高所又は地下作業",0.1,IF(#REF!="錯綜場所作業",0.3,IF(#REF!="複雑な制約のある作業",0.4,IF(#REF!="単純な制約のある作業",0.2,0))))))</f>
        <v>#REF!</v>
      </c>
      <c r="M399" s="224" t="e">
        <f t="shared" si="22"/>
        <v>#REF!</v>
      </c>
    </row>
    <row r="400" spans="2:13" s="229" customFormat="1" ht="27.75" customHeight="1" x14ac:dyDescent="0.2">
      <c r="B400" s="562" t="s">
        <v>267</v>
      </c>
      <c r="C400" s="563"/>
      <c r="D400" s="239" t="e">
        <f>#REF!</f>
        <v>#REF!</v>
      </c>
      <c r="E400" s="240" t="s">
        <v>247</v>
      </c>
      <c r="F400" s="242" t="e">
        <f>IF(#REF!&gt;=1,IF(#REF!&gt;=1,#REF!),IF(#REF!&gt;=0,"",))</f>
        <v>#REF!</v>
      </c>
      <c r="G400" s="241" t="e">
        <f>保全管理データ!N2936</f>
        <v>#REF!</v>
      </c>
      <c r="H400" s="241" t="e">
        <f>IF(#REF!="無","",IF(#REF!="","",IF(#REF!="悪環境における作業",0.2,IF(#REF!="高所又は地下作業",0.1,IF(#REF!="錯綜場所作業",0.3,IF(#REF!="複雑な制約のある作業",0.4,IF(#REF!="単純な制約のある作業",0.2,0)))))))</f>
        <v>#REF!</v>
      </c>
      <c r="I400" s="224" t="e">
        <f t="shared" si="21"/>
        <v>#REF!</v>
      </c>
      <c r="J400" s="242" t="e">
        <f>IF(#REF!&gt;=1,IF(#REF!&gt;=1,#REF!),IF(#REF!&gt;=0,"",))</f>
        <v>#REF!</v>
      </c>
      <c r="K400" s="241" t="e">
        <f>保全管理データ!N2963</f>
        <v>#REF!</v>
      </c>
      <c r="L400" s="241" t="e">
        <f>IF(#REF!="","",IF(#REF!="悪環境における作業",0.2,IF(#REF!="高所又は地下作業",0.1,IF(#REF!="錯綜場所作業",0.3,IF(#REF!="複雑な制約のある作業",0.4,IF(#REF!="単純な制約のある作業",0.2,0))))))</f>
        <v>#REF!</v>
      </c>
      <c r="M400" s="224" t="e">
        <f t="shared" si="22"/>
        <v>#REF!</v>
      </c>
    </row>
    <row r="401" spans="2:13" s="229" customFormat="1" ht="27.75" customHeight="1" x14ac:dyDescent="0.2">
      <c r="B401" s="562" t="s">
        <v>268</v>
      </c>
      <c r="C401" s="563"/>
      <c r="D401" s="239" t="e">
        <f>#REF!</f>
        <v>#REF!</v>
      </c>
      <c r="E401" s="240" t="s">
        <v>246</v>
      </c>
      <c r="F401" s="242" t="e">
        <f>IF(#REF!&gt;=1,IF(#REF!&gt;=1,#REF!),IF(#REF!&gt;=0,"",))</f>
        <v>#REF!</v>
      </c>
      <c r="G401" s="241" t="e">
        <f>保全管理データ!N2937</f>
        <v>#REF!</v>
      </c>
      <c r="H401" s="241" t="e">
        <f>IF(#REF!="無","",IF(#REF!="","",IF(#REF!="悪環境における作業",0.2,IF(#REF!="高所又は地下作業",0.1,IF(#REF!="錯綜場所作業",0.3,IF(#REF!="複雑な制約のある作業",0.4,IF(#REF!="単純な制約のある作業",0.2,0)))))))</f>
        <v>#REF!</v>
      </c>
      <c r="I401" s="224" t="e">
        <f t="shared" si="21"/>
        <v>#REF!</v>
      </c>
      <c r="J401" s="242" t="e">
        <f>IF(#REF!&gt;=1,IF(#REF!&gt;=1,#REF!),IF(#REF!&gt;=0,"",))</f>
        <v>#REF!</v>
      </c>
      <c r="K401" s="241" t="e">
        <f>保全管理データ!N2964</f>
        <v>#REF!</v>
      </c>
      <c r="L401" s="241" t="e">
        <f>IF(#REF!="","",IF(#REF!="悪環境における作業",0.2,IF(#REF!="高所又は地下作業",0.1,IF(#REF!="錯綜場所作業",0.3,IF(#REF!="複雑な制約のある作業",0.4,IF(#REF!="単純な制約のある作業",0.2,0))))))</f>
        <v>#REF!</v>
      </c>
      <c r="M401" s="224" t="e">
        <f t="shared" si="22"/>
        <v>#REF!</v>
      </c>
    </row>
    <row r="402" spans="2:13" s="229" customFormat="1" ht="27.75" customHeight="1" thickBot="1" x14ac:dyDescent="0.25">
      <c r="B402" s="564" t="s">
        <v>269</v>
      </c>
      <c r="C402" s="565"/>
      <c r="D402" s="243" t="e">
        <f>#REF!</f>
        <v>#REF!</v>
      </c>
      <c r="E402" s="244" t="s">
        <v>245</v>
      </c>
      <c r="F402" s="246" t="e">
        <f>IF(#REF!&gt;=1,IF(#REF!&gt;=1,#REF!),IF(#REF!&gt;=0,"",))</f>
        <v>#REF!</v>
      </c>
      <c r="G402" s="245" t="e">
        <f>保全管理データ!N2938</f>
        <v>#REF!</v>
      </c>
      <c r="H402" s="241" t="e">
        <f>IF(#REF!="無","",IF(#REF!="","",IF(#REF!="悪環境における作業",0.2,IF(#REF!="高所又は地下作業",0.1,IF(#REF!="錯綜場所作業",0.3,IF(#REF!="複雑な制約のある作業",0.4,IF(#REF!="単純な制約のある作業",0.2,0)))))))</f>
        <v>#REF!</v>
      </c>
      <c r="I402" s="224" t="e">
        <f t="shared" si="21"/>
        <v>#REF!</v>
      </c>
      <c r="J402" s="246" t="e">
        <f>IF(#REF!&gt;=1,IF(#REF!&gt;=1,#REF!),IF(#REF!&gt;=0,"",))</f>
        <v>#REF!</v>
      </c>
      <c r="K402" s="245" t="e">
        <f>保全管理データ!N2965</f>
        <v>#REF!</v>
      </c>
      <c r="L402" s="245" t="e">
        <f>IF(#REF!="","",IF(#REF!="悪環境における作業",0.2,IF(#REF!="高所又は地下作業",0.1,IF(#REF!="錯綜場所作業",0.3,IF(#REF!="複雑な制約のある作業",0.4,IF(#REF!="単純な制約のある作業",0.2,0))))))</f>
        <v>#REF!</v>
      </c>
      <c r="M402" s="224" t="e">
        <f t="shared" si="22"/>
        <v>#REF!</v>
      </c>
    </row>
    <row r="403" spans="2:13" s="229" customFormat="1" ht="27.75" customHeight="1" thickBot="1" x14ac:dyDescent="0.25">
      <c r="B403" s="555" t="s">
        <v>190</v>
      </c>
      <c r="C403" s="555"/>
      <c r="D403" s="555"/>
      <c r="E403" s="555"/>
      <c r="F403" s="556" t="e">
        <f>SUM(I379:I402)</f>
        <v>#REF!</v>
      </c>
      <c r="G403" s="557"/>
      <c r="H403" s="557"/>
      <c r="I403" s="558"/>
      <c r="J403" s="556" t="e">
        <f>IF(SUM(J379:J402)=0,"0.00",SUM(M379:M402))</f>
        <v>#REF!</v>
      </c>
      <c r="K403" s="557"/>
      <c r="L403" s="557"/>
      <c r="M403" s="558"/>
    </row>
    <row r="404" spans="2:13" s="229" customFormat="1" ht="27.75" customHeight="1" thickBot="1" x14ac:dyDescent="0.25">
      <c r="B404" s="555" t="s">
        <v>97</v>
      </c>
      <c r="C404" s="555"/>
      <c r="D404" s="555"/>
      <c r="E404" s="555"/>
      <c r="F404" s="559" t="e">
        <f>IF(#REF!="５年以下","0",IF(#REF!="５年～１０年",0.1,IF(#REF!="１０年以上",0.15)))</f>
        <v>#REF!</v>
      </c>
      <c r="G404" s="560"/>
      <c r="H404" s="560"/>
      <c r="I404" s="560"/>
      <c r="J404" s="560"/>
      <c r="K404" s="560"/>
      <c r="L404" s="560"/>
      <c r="M404" s="561"/>
    </row>
    <row r="405" spans="2:13" s="229" customFormat="1" ht="27.75" customHeight="1" thickBot="1" x14ac:dyDescent="0.25">
      <c r="B405" s="556" t="s">
        <v>273</v>
      </c>
      <c r="C405" s="557"/>
      <c r="D405" s="557"/>
      <c r="E405" s="558"/>
      <c r="F405" s="556" t="e">
        <f>F403*(1+F404)</f>
        <v>#REF!</v>
      </c>
      <c r="G405" s="557"/>
      <c r="H405" s="557"/>
      <c r="I405" s="557"/>
      <c r="J405" s="556" t="e">
        <f>J403*(1+F404)</f>
        <v>#REF!</v>
      </c>
      <c r="K405" s="557"/>
      <c r="L405" s="557"/>
      <c r="M405" s="558"/>
    </row>
    <row r="406" spans="2:13" s="229" customFormat="1" ht="24" hidden="1" customHeight="1" thickBot="1" x14ac:dyDescent="0.25">
      <c r="B406" s="555" t="s">
        <v>191</v>
      </c>
      <c r="C406" s="555"/>
      <c r="D406" s="555"/>
      <c r="E406" s="555"/>
      <c r="F406" s="556" t="e">
        <f>#REF!*(#REF!*#REF!+#REF!*#REF!)</f>
        <v>#REF!</v>
      </c>
      <c r="G406" s="557"/>
      <c r="H406" s="558"/>
      <c r="I406" s="555" t="e">
        <f>#REF!</f>
        <v>#REF!</v>
      </c>
      <c r="J406" s="556"/>
      <c r="K406" s="247" t="s">
        <v>230</v>
      </c>
      <c r="L406" s="558" t="e">
        <f>B377</f>
        <v>#REF!</v>
      </c>
      <c r="M406" s="555"/>
    </row>
    <row r="407" spans="2:13" s="229" customFormat="1" ht="45" customHeight="1" thickBot="1" x14ac:dyDescent="0.25">
      <c r="B407" s="228"/>
      <c r="C407" s="228"/>
      <c r="D407" s="228"/>
      <c r="E407" s="228"/>
      <c r="F407" s="228"/>
      <c r="G407" s="228"/>
      <c r="H407" s="228"/>
      <c r="I407" s="228"/>
      <c r="J407" s="228"/>
      <c r="K407" s="228"/>
      <c r="L407" s="228"/>
      <c r="M407" s="228"/>
    </row>
    <row r="408" spans="2:13" s="229" customFormat="1" ht="27.75" customHeight="1" thickBot="1" x14ac:dyDescent="0.25">
      <c r="B408" s="568" t="s">
        <v>128</v>
      </c>
      <c r="C408" s="569"/>
      <c r="D408" s="569"/>
      <c r="E408" s="570"/>
      <c r="F408" s="228"/>
      <c r="G408" s="228"/>
      <c r="H408" s="228"/>
      <c r="I408" s="228"/>
      <c r="J408" s="228"/>
      <c r="K408" s="228"/>
      <c r="L408" s="228"/>
      <c r="M408" s="228"/>
    </row>
    <row r="409" spans="2:13" s="229" customFormat="1" ht="27.75" customHeight="1" x14ac:dyDescent="0.2">
      <c r="B409" s="571" t="e">
        <f>#REF!</f>
        <v>#REF!</v>
      </c>
      <c r="C409" s="572"/>
      <c r="D409" s="573"/>
      <c r="E409" s="574"/>
      <c r="F409" s="578" t="s">
        <v>240</v>
      </c>
      <c r="G409" s="579"/>
      <c r="H409" s="579"/>
      <c r="I409" s="580"/>
      <c r="J409" s="578" t="s">
        <v>239</v>
      </c>
      <c r="K409" s="579"/>
      <c r="L409" s="579"/>
      <c r="M409" s="580"/>
    </row>
    <row r="410" spans="2:13" s="229" customFormat="1" ht="27.75" customHeight="1" thickBot="1" x14ac:dyDescent="0.25">
      <c r="B410" s="575"/>
      <c r="C410" s="576"/>
      <c r="D410" s="576"/>
      <c r="E410" s="577"/>
      <c r="F410" s="233" t="s">
        <v>149</v>
      </c>
      <c r="G410" s="231" t="s">
        <v>151</v>
      </c>
      <c r="H410" s="231" t="s">
        <v>96</v>
      </c>
      <c r="I410" s="232" t="s">
        <v>150</v>
      </c>
      <c r="J410" s="233" t="s">
        <v>149</v>
      </c>
      <c r="K410" s="231" t="s">
        <v>151</v>
      </c>
      <c r="L410" s="231" t="s">
        <v>96</v>
      </c>
      <c r="M410" s="232" t="s">
        <v>150</v>
      </c>
    </row>
    <row r="411" spans="2:13" s="229" customFormat="1" ht="27.75" customHeight="1" thickTop="1" x14ac:dyDescent="0.2">
      <c r="B411" s="566" t="s">
        <v>241</v>
      </c>
      <c r="C411" s="567"/>
      <c r="D411" s="234" t="e">
        <f>#REF!</f>
        <v>#REF!</v>
      </c>
      <c r="E411" s="235" t="s">
        <v>242</v>
      </c>
      <c r="F411" s="242" t="e">
        <f>IF(#REF!&gt;=1,IF(#REF!&gt;=1,#REF!),IF(#REF!&gt;=0,"",))</f>
        <v>#REF!</v>
      </c>
      <c r="G411" s="241" t="e">
        <f>保全管理データ!N59</f>
        <v>#REF!</v>
      </c>
      <c r="H411" s="241" t="e">
        <f>IF(#REF!="無","",IF(#REF!="","",IF(#REF!="悪環境における作業",0.2,IF(#REF!="高所又は地下作業",0.1,IF(#REF!="錯綜場所作業",0.3,IF(#REF!="複雑な制約のある作業",0.4,IF(#REF!="単純な制約のある作業",0.2,0)))))))</f>
        <v>#REF!</v>
      </c>
      <c r="I411" s="224" t="e">
        <f>IF(F411="","",F411*G411*(1+IF(H411="",0,H411)))</f>
        <v>#REF!</v>
      </c>
      <c r="J411" s="242" t="e">
        <f>IF(#REF!&gt;=1,IF(#REF!&gt;=1,#REF!),IF(#REF!&gt;=0,"",))</f>
        <v>#REF!</v>
      </c>
      <c r="K411" s="241" t="e">
        <f>保全管理データ!N86</f>
        <v>#REF!</v>
      </c>
      <c r="L411" s="241" t="e">
        <f>IF(#REF!="","",IF(#REF!="悪環境における作業",0.2,IF(#REF!="高所又は地下作業",0.1,IF(#REF!="錯綜場所作業",0.3,IF(#REF!="複雑な制約のある作業",0.4,IF(#REF!="単純な制約のある作業",0.2,0))))))</f>
        <v>#REF!</v>
      </c>
      <c r="M411" s="224" t="e">
        <f>IF(J411="","",J411*K411*(1+IF(L411="",0,L411)))</f>
        <v>#REF!</v>
      </c>
    </row>
    <row r="412" spans="2:13" s="229" customFormat="1" ht="27.75" customHeight="1" x14ac:dyDescent="0.2">
      <c r="B412" s="562" t="s">
        <v>243</v>
      </c>
      <c r="C412" s="563"/>
      <c r="D412" s="239" t="e">
        <f>#REF!</f>
        <v>#REF!</v>
      </c>
      <c r="E412" s="240" t="s">
        <v>242</v>
      </c>
      <c r="F412" s="242" t="e">
        <f>IF(#REF!&gt;=1,IF(#REF!&gt;=1,#REF!),IF(#REF!&gt;=0,"",))</f>
        <v>#REF!</v>
      </c>
      <c r="G412" s="241" t="e">
        <f>保全管理データ!N60</f>
        <v>#REF!</v>
      </c>
      <c r="H412" s="241" t="e">
        <f>IF(#REF!="無","",IF(#REF!="","",IF(#REF!="悪環境における作業",0.2,IF(#REF!="高所又は地下作業",0.1,IF(#REF!="錯綜場所作業",0.3,IF(#REF!="複雑な制約のある作業",0.4,IF(#REF!="単純な制約のある作業",0.2,0)))))))</f>
        <v>#REF!</v>
      </c>
      <c r="I412" s="224" t="e">
        <f t="shared" ref="I412:I434" si="23">IF(F412="","",F412*G412*(1+IF(H412="",0,H412)))</f>
        <v>#REF!</v>
      </c>
      <c r="J412" s="242" t="e">
        <f>IF(#REF!&gt;=1,IF(#REF!&gt;=1,#REF!),IF(#REF!&gt;=0,"",))</f>
        <v>#REF!</v>
      </c>
      <c r="K412" s="241" t="e">
        <f>保全管理データ!N87</f>
        <v>#REF!</v>
      </c>
      <c r="L412" s="241" t="e">
        <f>IF(#REF!="","",IF(#REF!="悪環境における作業",0.2,IF(#REF!="高所又は地下作業",0.1,IF(#REF!="錯綜場所作業",0.3,IF(#REF!="複雑な制約のある作業",0.4,IF(#REF!="単純な制約のある作業",0.2,0))))))</f>
        <v>#REF!</v>
      </c>
      <c r="M412" s="224" t="e">
        <f t="shared" ref="M412:M434" si="24">IF(J412="","",J412*K412*(1+IF(L412="",0,L412)))</f>
        <v>#REF!</v>
      </c>
    </row>
    <row r="413" spans="2:13" s="229" customFormat="1" ht="27.75" customHeight="1" x14ac:dyDescent="0.2">
      <c r="B413" s="562" t="s">
        <v>249</v>
      </c>
      <c r="C413" s="563"/>
      <c r="D413" s="239" t="e">
        <f>#REF!</f>
        <v>#REF!</v>
      </c>
      <c r="E413" s="240" t="s">
        <v>244</v>
      </c>
      <c r="F413" s="242" t="e">
        <f>IF(#REF!&gt;=1,IF(#REF!&gt;=1,#REF!),IF(#REF!&gt;=0,"",))</f>
        <v>#REF!</v>
      </c>
      <c r="G413" s="241" t="e">
        <f>保全管理データ!N61</f>
        <v>#REF!</v>
      </c>
      <c r="H413" s="241" t="e">
        <f>IF(#REF!="無","",IF(#REF!="","",IF(#REF!="悪環境における作業",0.2,IF(#REF!="高所又は地下作業",0.1,IF(#REF!="錯綜場所作業",0.3,IF(#REF!="複雑な制約のある作業",0.4,IF(#REF!="単純な制約のある作業",0.2,0)))))))</f>
        <v>#REF!</v>
      </c>
      <c r="I413" s="224" t="e">
        <f t="shared" si="23"/>
        <v>#REF!</v>
      </c>
      <c r="J413" s="242" t="e">
        <f>IF(#REF!&gt;=1,IF(#REF!&gt;=1,#REF!),IF(#REF!&gt;=0,"",))</f>
        <v>#REF!</v>
      </c>
      <c r="K413" s="241" t="e">
        <f>保全管理データ!N88</f>
        <v>#REF!</v>
      </c>
      <c r="L413" s="241" t="e">
        <f>IF(#REF!="","",IF(#REF!="悪環境における作業",0.2,IF(#REF!="高所又は地下作業",0.1,IF(#REF!="錯綜場所作業",0.3,IF(#REF!="複雑な制約のある作業",0.4,IF(#REF!="単純な制約のある作業",0.2,0))))))</f>
        <v>#REF!</v>
      </c>
      <c r="M413" s="224" t="e">
        <f t="shared" si="24"/>
        <v>#REF!</v>
      </c>
    </row>
    <row r="414" spans="2:13" s="229" customFormat="1" ht="27.75" customHeight="1" x14ac:dyDescent="0.2">
      <c r="B414" s="562" t="s">
        <v>250</v>
      </c>
      <c r="C414" s="563"/>
      <c r="D414" s="239" t="e">
        <f>#REF!</f>
        <v>#REF!</v>
      </c>
      <c r="E414" s="240" t="s">
        <v>244</v>
      </c>
      <c r="F414" s="242" t="e">
        <f>IF(#REF!&gt;=1,IF(#REF!&gt;=1,#REF!),IF(#REF!&gt;=0,"",))</f>
        <v>#REF!</v>
      </c>
      <c r="G414" s="241" t="e">
        <f>保全管理データ!N62</f>
        <v>#REF!</v>
      </c>
      <c r="H414" s="241" t="e">
        <f>IF(#REF!="無","",IF(#REF!="","",IF(#REF!="悪環境における作業",0.2,IF(#REF!="高所又は地下作業",0.1,IF(#REF!="錯綜場所作業",0.3,IF(#REF!="複雑な制約のある作業",0.4,IF(#REF!="単純な制約のある作業",0.2,0)))))))</f>
        <v>#REF!</v>
      </c>
      <c r="I414" s="224" t="e">
        <f t="shared" si="23"/>
        <v>#REF!</v>
      </c>
      <c r="J414" s="242" t="e">
        <f>IF(#REF!&gt;=1,IF(#REF!&gt;=1,#REF!),IF(#REF!&gt;=0,"",))</f>
        <v>#REF!</v>
      </c>
      <c r="K414" s="241" t="e">
        <f>保全管理データ!N89</f>
        <v>#REF!</v>
      </c>
      <c r="L414" s="241" t="e">
        <f>IF(#REF!="","",IF(#REF!="悪環境における作業",0.2,IF(#REF!="高所又は地下作業",0.1,IF(#REF!="錯綜場所作業",0.3,IF(#REF!="複雑な制約のある作業",0.4,IF(#REF!="単純な制約のある作業",0.2,0))))))</f>
        <v>#REF!</v>
      </c>
      <c r="M414" s="224" t="e">
        <f t="shared" si="24"/>
        <v>#REF!</v>
      </c>
    </row>
    <row r="415" spans="2:13" s="229" customFormat="1" ht="27.75" customHeight="1" x14ac:dyDescent="0.2">
      <c r="B415" s="562" t="s">
        <v>251</v>
      </c>
      <c r="C415" s="563"/>
      <c r="D415" s="239" t="e">
        <f>#REF!</f>
        <v>#REF!</v>
      </c>
      <c r="E415" s="240" t="s">
        <v>242</v>
      </c>
      <c r="F415" s="242" t="e">
        <f>IF(#REF!&gt;=1,IF(#REF!&gt;=1,#REF!),IF(#REF!&gt;=0,"",))</f>
        <v>#REF!</v>
      </c>
      <c r="G415" s="241" t="e">
        <f>保全管理データ!N63</f>
        <v>#REF!</v>
      </c>
      <c r="H415" s="241" t="e">
        <f>IF(#REF!="無","",IF(#REF!="","",IF(#REF!="悪環境における作業",0.2,IF(#REF!="高所又は地下作業",0.1,IF(#REF!="錯綜場所作業",0.3,IF(#REF!="複雑な制約のある作業",0.4,IF(#REF!="単純な制約のある作業",0.2,0)))))))</f>
        <v>#REF!</v>
      </c>
      <c r="I415" s="224" t="e">
        <f t="shared" si="23"/>
        <v>#REF!</v>
      </c>
      <c r="J415" s="242" t="e">
        <f>IF(#REF!&gt;=1,IF(#REF!&gt;=1,#REF!),IF(#REF!&gt;=0,"",))</f>
        <v>#REF!</v>
      </c>
      <c r="K415" s="241" t="e">
        <f>保全管理データ!N90</f>
        <v>#REF!</v>
      </c>
      <c r="L415" s="241" t="e">
        <f>IF(#REF!="","",IF(#REF!="悪環境における作業",0.2,IF(#REF!="高所又は地下作業",0.1,IF(#REF!="錯綜場所作業",0.3,IF(#REF!="複雑な制約のある作業",0.4,IF(#REF!="単純な制約のある作業",0.2,0))))))</f>
        <v>#REF!</v>
      </c>
      <c r="M415" s="224" t="e">
        <f t="shared" si="24"/>
        <v>#REF!</v>
      </c>
    </row>
    <row r="416" spans="2:13" s="229" customFormat="1" ht="27.75" customHeight="1" x14ac:dyDescent="0.2">
      <c r="B416" s="562" t="s">
        <v>252</v>
      </c>
      <c r="C416" s="563"/>
      <c r="D416" s="239" t="e">
        <f>#REF!</f>
        <v>#REF!</v>
      </c>
      <c r="E416" s="240" t="s">
        <v>244</v>
      </c>
      <c r="F416" s="242" t="e">
        <f>IF(#REF!&gt;=1,IF(#REF!&gt;=1,#REF!),IF(#REF!&gt;=0,"",))</f>
        <v>#REF!</v>
      </c>
      <c r="G416" s="241" t="e">
        <f>保全管理データ!N64</f>
        <v>#REF!</v>
      </c>
      <c r="H416" s="241" t="e">
        <f>IF(#REF!="無","",IF(#REF!="","",IF(#REF!="悪環境における作業",0.2,IF(#REF!="高所又は地下作業",0.1,IF(#REF!="錯綜場所作業",0.3,IF(#REF!="複雑な制約のある作業",0.4,IF(#REF!="単純な制約のある作業",0.2,0)))))))</f>
        <v>#REF!</v>
      </c>
      <c r="I416" s="224" t="e">
        <f t="shared" si="23"/>
        <v>#REF!</v>
      </c>
      <c r="J416" s="242" t="e">
        <f>IF(#REF!&gt;=1,IF(#REF!&gt;=1,#REF!),IF(#REF!&gt;=0,"",))</f>
        <v>#REF!</v>
      </c>
      <c r="K416" s="241" t="e">
        <f>保全管理データ!N91</f>
        <v>#REF!</v>
      </c>
      <c r="L416" s="241" t="e">
        <f>IF(#REF!="","",IF(#REF!="悪環境における作業",0.2,IF(#REF!="高所又は地下作業",0.1,IF(#REF!="錯綜場所作業",0.3,IF(#REF!="複雑な制約のある作業",0.4,IF(#REF!="単純な制約のある作業",0.2,0))))))</f>
        <v>#REF!</v>
      </c>
      <c r="M416" s="224" t="e">
        <f t="shared" si="24"/>
        <v>#REF!</v>
      </c>
    </row>
    <row r="417" spans="2:13" s="229" customFormat="1" ht="27.75" customHeight="1" x14ac:dyDescent="0.2">
      <c r="B417" s="562" t="s">
        <v>253</v>
      </c>
      <c r="C417" s="563"/>
      <c r="D417" s="239" t="e">
        <f>#REF!</f>
        <v>#REF!</v>
      </c>
      <c r="E417" s="240" t="s">
        <v>242</v>
      </c>
      <c r="F417" s="242" t="e">
        <f>IF(#REF!&gt;=1,IF(#REF!&gt;=1,#REF!),IF(#REF!&gt;=0,"",))</f>
        <v>#REF!</v>
      </c>
      <c r="G417" s="241" t="e">
        <f>保全管理データ!N65</f>
        <v>#REF!</v>
      </c>
      <c r="H417" s="241" t="e">
        <f>IF(#REF!="無","",IF(#REF!="","",IF(#REF!="悪環境における作業",0.2,IF(#REF!="高所又は地下作業",0.1,IF(#REF!="錯綜場所作業",0.3,IF(#REF!="複雑な制約のある作業",0.4,IF(#REF!="単純な制約のある作業",0.2,0)))))))</f>
        <v>#REF!</v>
      </c>
      <c r="I417" s="224" t="e">
        <f t="shared" si="23"/>
        <v>#REF!</v>
      </c>
      <c r="J417" s="242" t="e">
        <f>IF(#REF!&gt;=1,IF(#REF!&gt;=1,#REF!),IF(#REF!&gt;=0,"",))</f>
        <v>#REF!</v>
      </c>
      <c r="K417" s="241" t="e">
        <f>保全管理データ!N92</f>
        <v>#REF!</v>
      </c>
      <c r="L417" s="241" t="e">
        <f>IF(#REF!="","",IF(#REF!="悪環境における作業",0.2,IF(#REF!="高所又は地下作業",0.1,IF(#REF!="錯綜場所作業",0.3,IF(#REF!="複雑な制約のある作業",0.4,IF(#REF!="単純な制約のある作業",0.2,0))))))</f>
        <v>#REF!</v>
      </c>
      <c r="M417" s="224" t="e">
        <f t="shared" si="24"/>
        <v>#REF!</v>
      </c>
    </row>
    <row r="418" spans="2:13" s="229" customFormat="1" ht="27.75" customHeight="1" x14ac:dyDescent="0.2">
      <c r="B418" s="562" t="s">
        <v>254</v>
      </c>
      <c r="C418" s="563"/>
      <c r="D418" s="239" t="e">
        <f>#REF!</f>
        <v>#REF!</v>
      </c>
      <c r="E418" s="240" t="s">
        <v>242</v>
      </c>
      <c r="F418" s="242" t="e">
        <f>IF(#REF!&gt;=1,IF(#REF!&gt;=1,#REF!),IF(#REF!&gt;=0,"",))</f>
        <v>#REF!</v>
      </c>
      <c r="G418" s="241" t="e">
        <f>保全管理データ!N66</f>
        <v>#REF!</v>
      </c>
      <c r="H418" s="241" t="e">
        <f>IF(#REF!="無","",IF(#REF!="","",IF(#REF!="悪環境における作業",0.2,IF(#REF!="高所又は地下作業",0.1,IF(#REF!="錯綜場所作業",0.3,IF(#REF!="複雑な制約のある作業",0.4,IF(#REF!="単純な制約のある作業",0.2,0)))))))</f>
        <v>#REF!</v>
      </c>
      <c r="I418" s="224" t="e">
        <f t="shared" si="23"/>
        <v>#REF!</v>
      </c>
      <c r="J418" s="242" t="e">
        <f>IF(#REF!&gt;=1,IF(#REF!&gt;=1,#REF!),IF(#REF!&gt;=0,"",))</f>
        <v>#REF!</v>
      </c>
      <c r="K418" s="241" t="e">
        <f>保全管理データ!N93</f>
        <v>#REF!</v>
      </c>
      <c r="L418" s="241" t="e">
        <f>IF(#REF!="","",IF(#REF!="悪環境における作業",0.2,IF(#REF!="高所又は地下作業",0.1,IF(#REF!="錯綜場所作業",0.3,IF(#REF!="複雑な制約のある作業",0.4,IF(#REF!="単純な制約のある作業",0.2,0))))))</f>
        <v>#REF!</v>
      </c>
      <c r="M418" s="224" t="e">
        <f t="shared" si="24"/>
        <v>#REF!</v>
      </c>
    </row>
    <row r="419" spans="2:13" s="229" customFormat="1" ht="27.75" customHeight="1" x14ac:dyDescent="0.2">
      <c r="B419" s="562" t="s">
        <v>255</v>
      </c>
      <c r="C419" s="563"/>
      <c r="D419" s="239" t="e">
        <f>#REF!</f>
        <v>#REF!</v>
      </c>
      <c r="E419" s="240" t="s">
        <v>245</v>
      </c>
      <c r="F419" s="242" t="e">
        <f>IF(#REF!&gt;=1,IF(#REF!&gt;=1,#REF!),IF(#REF!&gt;=0,"",))</f>
        <v>#REF!</v>
      </c>
      <c r="G419" s="241" t="e">
        <f>保全管理データ!N67</f>
        <v>#REF!</v>
      </c>
      <c r="H419" s="241" t="e">
        <f>IF(#REF!="無","",IF(#REF!="","",IF(#REF!="悪環境における作業",0.2,IF(#REF!="高所又は地下作業",0.1,IF(#REF!="錯綜場所作業",0.3,IF(#REF!="複雑な制約のある作業",0.4,IF(#REF!="単純な制約のある作業",0.2,0)))))))</f>
        <v>#REF!</v>
      </c>
      <c r="I419" s="224" t="e">
        <f t="shared" si="23"/>
        <v>#REF!</v>
      </c>
      <c r="J419" s="242" t="e">
        <f>IF(#REF!&gt;=1,IF(#REF!&gt;=1,#REF!),IF(#REF!&gt;=0,"",))</f>
        <v>#REF!</v>
      </c>
      <c r="K419" s="241" t="e">
        <f>保全管理データ!N94</f>
        <v>#REF!</v>
      </c>
      <c r="L419" s="241" t="e">
        <f>IF(#REF!="","",IF(#REF!="悪環境における作業",0.2,IF(#REF!="高所又は地下作業",0.1,IF(#REF!="錯綜場所作業",0.3,IF(#REF!="複雑な制約のある作業",0.4,IF(#REF!="単純な制約のある作業",0.2,0))))))</f>
        <v>#REF!</v>
      </c>
      <c r="M419" s="224" t="e">
        <f t="shared" si="24"/>
        <v>#REF!</v>
      </c>
    </row>
    <row r="420" spans="2:13" s="229" customFormat="1" ht="27.75" customHeight="1" x14ac:dyDescent="0.2">
      <c r="B420" s="562" t="s">
        <v>256</v>
      </c>
      <c r="C420" s="563"/>
      <c r="D420" s="239" t="e">
        <f>#REF!</f>
        <v>#REF!</v>
      </c>
      <c r="E420" s="240" t="s">
        <v>242</v>
      </c>
      <c r="F420" s="242" t="e">
        <f>IF(#REF!&gt;=1,IF(#REF!&gt;=1,#REF!),IF(#REF!&gt;=0,"",))</f>
        <v>#REF!</v>
      </c>
      <c r="G420" s="241" t="e">
        <f>保全管理データ!N68</f>
        <v>#REF!</v>
      </c>
      <c r="H420" s="241" t="e">
        <f>IF(#REF!="無","",IF(#REF!="","",IF(#REF!="悪環境における作業",0.2,IF(#REF!="高所又は地下作業",0.1,IF(#REF!="錯綜場所作業",0.3,IF(#REF!="複雑な制約のある作業",0.4,IF(#REF!="単純な制約のある作業",0.2,0)))))))</f>
        <v>#REF!</v>
      </c>
      <c r="I420" s="224" t="e">
        <f t="shared" si="23"/>
        <v>#REF!</v>
      </c>
      <c r="J420" s="242" t="e">
        <f>IF(#REF!&gt;=1,IF(#REF!&gt;=1,#REF!),IF(#REF!&gt;=0,"",))</f>
        <v>#REF!</v>
      </c>
      <c r="K420" s="241" t="e">
        <f>保全管理データ!N95</f>
        <v>#REF!</v>
      </c>
      <c r="L420" s="241" t="e">
        <f>IF(#REF!="","",IF(#REF!="悪環境における作業",0.2,IF(#REF!="高所又は地下作業",0.1,IF(#REF!="錯綜場所作業",0.3,IF(#REF!="複雑な制約のある作業",0.4,IF(#REF!="単純な制約のある作業",0.2,0))))))</f>
        <v>#REF!</v>
      </c>
      <c r="M420" s="224" t="e">
        <f t="shared" si="24"/>
        <v>#REF!</v>
      </c>
    </row>
    <row r="421" spans="2:13" s="229" customFormat="1" ht="27.75" customHeight="1" x14ac:dyDescent="0.2">
      <c r="B421" s="562" t="s">
        <v>257</v>
      </c>
      <c r="C421" s="563"/>
      <c r="D421" s="239" t="e">
        <f>#REF!</f>
        <v>#REF!</v>
      </c>
      <c r="E421" s="240" t="s">
        <v>245</v>
      </c>
      <c r="F421" s="242" t="e">
        <f>IF(#REF!&gt;=1,IF(#REF!&gt;=1,#REF!),IF(#REF!&gt;=0,"",))</f>
        <v>#REF!</v>
      </c>
      <c r="G421" s="241" t="e">
        <f>保全管理データ!N69</f>
        <v>#REF!</v>
      </c>
      <c r="H421" s="241" t="e">
        <f>IF(#REF!="無","",IF(#REF!="","",IF(#REF!="悪環境における作業",0.2,IF(#REF!="高所又は地下作業",0.1,IF(#REF!="錯綜場所作業",0.3,IF(#REF!="複雑な制約のある作業",0.4,IF(#REF!="単純な制約のある作業",0.2,0)))))))</f>
        <v>#REF!</v>
      </c>
      <c r="I421" s="224" t="e">
        <f t="shared" si="23"/>
        <v>#REF!</v>
      </c>
      <c r="J421" s="242" t="e">
        <f>IF(#REF!&gt;=1,IF(#REF!&gt;=1,#REF!),IF(#REF!&gt;=0,"",))</f>
        <v>#REF!</v>
      </c>
      <c r="K421" s="241" t="e">
        <f>保全管理データ!N96</f>
        <v>#REF!</v>
      </c>
      <c r="L421" s="241" t="e">
        <f>IF(#REF!="","",IF(#REF!="悪環境における作業",0.2,IF(#REF!="高所又は地下作業",0.1,IF(#REF!="錯綜場所作業",0.3,IF(#REF!="複雑な制約のある作業",0.4,IF(#REF!="単純な制約のある作業",0.2,0))))))</f>
        <v>#REF!</v>
      </c>
      <c r="M421" s="224" t="e">
        <f t="shared" si="24"/>
        <v>#REF!</v>
      </c>
    </row>
    <row r="422" spans="2:13" s="229" customFormat="1" ht="27.75" customHeight="1" x14ac:dyDescent="0.2">
      <c r="B422" s="562" t="s">
        <v>258</v>
      </c>
      <c r="C422" s="563"/>
      <c r="D422" s="239" t="e">
        <f>#REF!</f>
        <v>#REF!</v>
      </c>
      <c r="E422" s="240" t="s">
        <v>245</v>
      </c>
      <c r="F422" s="242" t="e">
        <f>IF(#REF!&gt;=1,IF(#REF!&gt;=1,#REF!),IF(#REF!&gt;=0,"",))</f>
        <v>#REF!</v>
      </c>
      <c r="G422" s="241" t="e">
        <f>保全管理データ!N70</f>
        <v>#REF!</v>
      </c>
      <c r="H422" s="241" t="e">
        <f>IF(#REF!="無","",IF(#REF!="","",IF(#REF!="悪環境における作業",0.2,IF(#REF!="高所又は地下作業",0.1,IF(#REF!="錯綜場所作業",0.3,IF(#REF!="複雑な制約のある作業",0.4,IF(#REF!="単純な制約のある作業",0.2,0)))))))</f>
        <v>#REF!</v>
      </c>
      <c r="I422" s="224" t="e">
        <f t="shared" si="23"/>
        <v>#REF!</v>
      </c>
      <c r="J422" s="242" t="e">
        <f>IF(#REF!&gt;=1,IF(#REF!&gt;=1,#REF!),IF(#REF!&gt;=0,"",))</f>
        <v>#REF!</v>
      </c>
      <c r="K422" s="241" t="e">
        <f>保全管理データ!N97</f>
        <v>#REF!</v>
      </c>
      <c r="L422" s="241" t="e">
        <f>IF(#REF!="","",IF(#REF!="悪環境における作業",0.2,IF(#REF!="高所又は地下作業",0.1,IF(#REF!="錯綜場所作業",0.3,IF(#REF!="複雑な制約のある作業",0.4,IF(#REF!="単純な制約のある作業",0.2,0))))))</f>
        <v>#REF!</v>
      </c>
      <c r="M422" s="224" t="e">
        <f t="shared" si="24"/>
        <v>#REF!</v>
      </c>
    </row>
    <row r="423" spans="2:13" s="229" customFormat="1" ht="27.75" customHeight="1" x14ac:dyDescent="0.2">
      <c r="B423" s="562" t="s">
        <v>259</v>
      </c>
      <c r="C423" s="563"/>
      <c r="D423" s="239" t="e">
        <f>#REF!</f>
        <v>#REF!</v>
      </c>
      <c r="E423" s="240" t="s">
        <v>245</v>
      </c>
      <c r="F423" s="242" t="e">
        <f>IF(#REF!&gt;=1,IF(#REF!&gt;=1,#REF!),IF(#REF!&gt;=0,"",))</f>
        <v>#REF!</v>
      </c>
      <c r="G423" s="241" t="e">
        <f>保全管理データ!N71</f>
        <v>#REF!</v>
      </c>
      <c r="H423" s="241" t="e">
        <f>IF(#REF!="無","",IF(#REF!="","",IF(#REF!="悪環境における作業",0.2,IF(#REF!="高所又は地下作業",0.1,IF(#REF!="錯綜場所作業",0.3,IF(#REF!="複雑な制約のある作業",0.4,IF(#REF!="単純な制約のある作業",0.2,0)))))))</f>
        <v>#REF!</v>
      </c>
      <c r="I423" s="224" t="e">
        <f t="shared" si="23"/>
        <v>#REF!</v>
      </c>
      <c r="J423" s="242" t="e">
        <f>IF(#REF!&gt;=1,IF(#REF!&gt;=1,#REF!),IF(#REF!&gt;=0,"",))</f>
        <v>#REF!</v>
      </c>
      <c r="K423" s="241" t="e">
        <f>保全管理データ!N98</f>
        <v>#REF!</v>
      </c>
      <c r="L423" s="241" t="e">
        <f>IF(#REF!="","",IF(#REF!="悪環境における作業",0.2,IF(#REF!="高所又は地下作業",0.1,IF(#REF!="錯綜場所作業",0.3,IF(#REF!="複雑な制約のある作業",0.4,IF(#REF!="単純な制約のある作業",0.2,0))))))</f>
        <v>#REF!</v>
      </c>
      <c r="M423" s="224" t="e">
        <f t="shared" si="24"/>
        <v>#REF!</v>
      </c>
    </row>
    <row r="424" spans="2:13" s="229" customFormat="1" ht="27.75" customHeight="1" x14ac:dyDescent="0.2">
      <c r="B424" s="562" t="s">
        <v>260</v>
      </c>
      <c r="C424" s="563"/>
      <c r="D424" s="239" t="e">
        <f>#REF!</f>
        <v>#REF!</v>
      </c>
      <c r="E424" s="240" t="s">
        <v>248</v>
      </c>
      <c r="F424" s="242" t="e">
        <f>IF(#REF!&gt;=1,IF(#REF!&gt;=1,#REF!),IF(#REF!&gt;=0,"",))</f>
        <v>#REF!</v>
      </c>
      <c r="G424" s="241" t="e">
        <f>保全管理データ!N72</f>
        <v>#REF!</v>
      </c>
      <c r="H424" s="241" t="e">
        <f>IF(#REF!="無","",IF(#REF!="","",IF(#REF!="悪環境における作業",0.2,IF(#REF!="高所又は地下作業",0.1,IF(#REF!="錯綜場所作業",0.3,IF(#REF!="複雑な制約のある作業",0.4,IF(#REF!="単純な制約のある作業",0.2,0)))))))</f>
        <v>#REF!</v>
      </c>
      <c r="I424" s="224" t="e">
        <f t="shared" si="23"/>
        <v>#REF!</v>
      </c>
      <c r="J424" s="242" t="e">
        <f>IF(#REF!&gt;=1,IF(#REF!&gt;=1,#REF!),IF(#REF!&gt;=0,"",))</f>
        <v>#REF!</v>
      </c>
      <c r="K424" s="241" t="e">
        <f>保全管理データ!N99</f>
        <v>#REF!</v>
      </c>
      <c r="L424" s="241" t="e">
        <f>IF(#REF!="","",IF(#REF!="悪環境における作業",0.2,IF(#REF!="高所又は地下作業",0.1,IF(#REF!="錯綜場所作業",0.3,IF(#REF!="複雑な制約のある作業",0.4,IF(#REF!="単純な制約のある作業",0.2,0))))))</f>
        <v>#REF!</v>
      </c>
      <c r="M424" s="224" t="e">
        <f t="shared" si="24"/>
        <v>#REF!</v>
      </c>
    </row>
    <row r="425" spans="2:13" s="229" customFormat="1" ht="27.75" customHeight="1" x14ac:dyDescent="0.2">
      <c r="B425" s="562" t="s">
        <v>261</v>
      </c>
      <c r="C425" s="563"/>
      <c r="D425" s="239" t="e">
        <f>#REF!</f>
        <v>#REF!</v>
      </c>
      <c r="E425" s="240" t="s">
        <v>247</v>
      </c>
      <c r="F425" s="242" t="e">
        <f>IF(#REF!&gt;=1,IF(#REF!&gt;=1,#REF!),IF(#REF!&gt;=0,"",))</f>
        <v>#REF!</v>
      </c>
      <c r="G425" s="241" t="e">
        <f>保全管理データ!N73</f>
        <v>#REF!</v>
      </c>
      <c r="H425" s="241" t="e">
        <f>IF(#REF!="無","",IF(#REF!="","",IF(#REF!="悪環境における作業",0.2,IF(#REF!="高所又は地下作業",0.1,IF(#REF!="錯綜場所作業",0.3,IF(#REF!="複雑な制約のある作業",0.4,IF(#REF!="単純な制約のある作業",0.2,0)))))))</f>
        <v>#REF!</v>
      </c>
      <c r="I425" s="224" t="e">
        <f t="shared" si="23"/>
        <v>#REF!</v>
      </c>
      <c r="J425" s="242" t="e">
        <f>IF(#REF!&gt;=1,IF(#REF!&gt;=1,#REF!),IF(#REF!&gt;=0,"",))</f>
        <v>#REF!</v>
      </c>
      <c r="K425" s="241" t="e">
        <f>保全管理データ!N100</f>
        <v>#REF!</v>
      </c>
      <c r="L425" s="241" t="e">
        <f>IF(#REF!="","",IF(#REF!="悪環境における作業",0.2,IF(#REF!="高所又は地下作業",0.1,IF(#REF!="錯綜場所作業",0.3,IF(#REF!="複雑な制約のある作業",0.4,IF(#REF!="単純な制約のある作業",0.2,0))))))</f>
        <v>#REF!</v>
      </c>
      <c r="M425" s="224" t="e">
        <f t="shared" si="24"/>
        <v>#REF!</v>
      </c>
    </row>
    <row r="426" spans="2:13" s="229" customFormat="1" ht="27.75" customHeight="1" x14ac:dyDescent="0.2">
      <c r="B426" s="562" t="s">
        <v>262</v>
      </c>
      <c r="C426" s="563"/>
      <c r="D426" s="239" t="e">
        <f>#REF!</f>
        <v>#REF!</v>
      </c>
      <c r="E426" s="240" t="s">
        <v>245</v>
      </c>
      <c r="F426" s="242" t="e">
        <f>IF(#REF!&gt;=1,IF(#REF!&gt;=1,#REF!),IF(#REF!&gt;=0,"",))</f>
        <v>#REF!</v>
      </c>
      <c r="G426" s="241" t="e">
        <f>保全管理データ!N74</f>
        <v>#REF!</v>
      </c>
      <c r="H426" s="241" t="e">
        <f>IF(#REF!="無","",IF(#REF!="","",IF(#REF!="悪環境における作業",0.2,IF(#REF!="高所又は地下作業",0.1,IF(#REF!="錯綜場所作業",0.3,IF(#REF!="複雑な制約のある作業",0.4,IF(#REF!="単純な制約のある作業",0.2,0)))))))</f>
        <v>#REF!</v>
      </c>
      <c r="I426" s="224" t="e">
        <f t="shared" si="23"/>
        <v>#REF!</v>
      </c>
      <c r="J426" s="242" t="e">
        <f>IF(#REF!&gt;=1,IF(#REF!&gt;=1,#REF!),IF(#REF!&gt;=0,"",))</f>
        <v>#REF!</v>
      </c>
      <c r="K426" s="241" t="e">
        <f>保全管理データ!N101</f>
        <v>#REF!</v>
      </c>
      <c r="L426" s="241" t="e">
        <f>IF(#REF!="","",IF(#REF!="悪環境における作業",0.2,IF(#REF!="高所又は地下作業",0.1,IF(#REF!="錯綜場所作業",0.3,IF(#REF!="複雑な制約のある作業",0.4,IF(#REF!="単純な制約のある作業",0.2,0))))))</f>
        <v>#REF!</v>
      </c>
      <c r="M426" s="224" t="e">
        <f t="shared" si="24"/>
        <v>#REF!</v>
      </c>
    </row>
    <row r="427" spans="2:13" s="229" customFormat="1" ht="27.75" customHeight="1" x14ac:dyDescent="0.2">
      <c r="B427" s="562" t="s">
        <v>263</v>
      </c>
      <c r="C427" s="563"/>
      <c r="D427" s="239" t="e">
        <f>#REF!</f>
        <v>#REF!</v>
      </c>
      <c r="E427" s="240" t="s">
        <v>245</v>
      </c>
      <c r="F427" s="242" t="e">
        <f>IF(#REF!&gt;=1,IF(#REF!&gt;=1,#REF!),IF(#REF!&gt;=0,"",))</f>
        <v>#REF!</v>
      </c>
      <c r="G427" s="241" t="e">
        <f>保全管理データ!N75</f>
        <v>#REF!</v>
      </c>
      <c r="H427" s="241" t="e">
        <f>IF(#REF!="無","",IF(#REF!="","",IF(#REF!="悪環境における作業",0.2,IF(#REF!="高所又は地下作業",0.1,IF(#REF!="錯綜場所作業",0.3,IF(#REF!="複雑な制約のある作業",0.4,IF(#REF!="単純な制約のある作業",0.2,0)))))))</f>
        <v>#REF!</v>
      </c>
      <c r="I427" s="224" t="e">
        <f t="shared" si="23"/>
        <v>#REF!</v>
      </c>
      <c r="J427" s="242" t="e">
        <f>IF(#REF!&gt;=1,IF(#REF!&gt;=1,#REF!),IF(#REF!&gt;=0,"",))</f>
        <v>#REF!</v>
      </c>
      <c r="K427" s="241" t="e">
        <f>保全管理データ!N102</f>
        <v>#REF!</v>
      </c>
      <c r="L427" s="241" t="e">
        <f>IF(#REF!="","",IF(#REF!="悪環境における作業",0.2,IF(#REF!="高所又は地下作業",0.1,IF(#REF!="錯綜場所作業",0.3,IF(#REF!="複雑な制約のある作業",0.4,IF(#REF!="単純な制約のある作業",0.2,0))))))</f>
        <v>#REF!</v>
      </c>
      <c r="M427" s="224" t="e">
        <f t="shared" si="24"/>
        <v>#REF!</v>
      </c>
    </row>
    <row r="428" spans="2:13" s="229" customFormat="1" ht="27.75" customHeight="1" x14ac:dyDescent="0.2">
      <c r="B428" s="562" t="s">
        <v>264</v>
      </c>
      <c r="C428" s="563"/>
      <c r="D428" s="239" t="e">
        <f>#REF!</f>
        <v>#REF!</v>
      </c>
      <c r="E428" s="240" t="s">
        <v>245</v>
      </c>
      <c r="F428" s="242" t="e">
        <f>IF(#REF!&gt;=1,IF(#REF!&gt;=1,#REF!),IF(#REF!&gt;=0,"",))</f>
        <v>#REF!</v>
      </c>
      <c r="G428" s="241" t="e">
        <f>保全管理データ!N76</f>
        <v>#REF!</v>
      </c>
      <c r="H428" s="241" t="e">
        <f>IF(#REF!="無","",IF(#REF!="","",IF(#REF!="悪環境における作業",0.2,IF(#REF!="高所又は地下作業",0.1,IF(#REF!="錯綜場所作業",0.3,IF(#REF!="複雑な制約のある作業",0.4,IF(#REF!="単純な制約のある作業",0.2,0)))))))</f>
        <v>#REF!</v>
      </c>
      <c r="I428" s="224" t="e">
        <f t="shared" si="23"/>
        <v>#REF!</v>
      </c>
      <c r="J428" s="242" t="e">
        <f>IF(#REF!&gt;=1,IF(#REF!&gt;=1,#REF!),IF(#REF!&gt;=0,"",))</f>
        <v>#REF!</v>
      </c>
      <c r="K428" s="241" t="e">
        <f>保全管理データ!N103</f>
        <v>#REF!</v>
      </c>
      <c r="L428" s="241" t="e">
        <f>IF(#REF!="","",IF(#REF!="悪環境における作業",0.2,IF(#REF!="高所又は地下作業",0.1,IF(#REF!="錯綜場所作業",0.3,IF(#REF!="複雑な制約のある作業",0.4,IF(#REF!="単純な制約のある作業",0.2,0))))))</f>
        <v>#REF!</v>
      </c>
      <c r="M428" s="224" t="e">
        <f t="shared" si="24"/>
        <v>#REF!</v>
      </c>
    </row>
    <row r="429" spans="2:13" s="229" customFormat="1" ht="27.75" customHeight="1" x14ac:dyDescent="0.2">
      <c r="B429" s="562" t="s">
        <v>265</v>
      </c>
      <c r="C429" s="563"/>
      <c r="D429" s="239" t="e">
        <f>#REF!</f>
        <v>#REF!</v>
      </c>
      <c r="E429" s="240" t="s">
        <v>245</v>
      </c>
      <c r="F429" s="242" t="e">
        <f>IF(#REF!&gt;=1,IF(#REF!&gt;=1,#REF!),IF(#REF!&gt;=0,"",))</f>
        <v>#REF!</v>
      </c>
      <c r="G429" s="241" t="e">
        <f>保全管理データ!N77</f>
        <v>#REF!</v>
      </c>
      <c r="H429" s="241" t="e">
        <f>IF(#REF!="無","",IF(#REF!="","",IF(#REF!="悪環境における作業",0.2,IF(#REF!="高所又は地下作業",0.1,IF(#REF!="錯綜場所作業",0.3,IF(#REF!="複雑な制約のある作業",0.4,IF(#REF!="単純な制約のある作業",0.2,0)))))))</f>
        <v>#REF!</v>
      </c>
      <c r="I429" s="224" t="e">
        <f t="shared" si="23"/>
        <v>#REF!</v>
      </c>
      <c r="J429" s="242" t="e">
        <f>IF(#REF!&gt;=1,IF(#REF!&gt;=1,#REF!),IF(#REF!&gt;=0,"",))</f>
        <v>#REF!</v>
      </c>
      <c r="K429" s="241" t="e">
        <f>保全管理データ!N104</f>
        <v>#REF!</v>
      </c>
      <c r="L429" s="241" t="e">
        <f>IF(#REF!="","",IF(#REF!="悪環境における作業",0.2,IF(#REF!="高所又は地下作業",0.1,IF(#REF!="錯綜場所作業",0.3,IF(#REF!="複雑な制約のある作業",0.4,IF(#REF!="単純な制約のある作業",0.2,0))))))</f>
        <v>#REF!</v>
      </c>
      <c r="M429" s="224" t="e">
        <f t="shared" si="24"/>
        <v>#REF!</v>
      </c>
    </row>
    <row r="430" spans="2:13" s="229" customFormat="1" ht="27.75" customHeight="1" x14ac:dyDescent="0.2">
      <c r="B430" s="562" t="s">
        <v>266</v>
      </c>
      <c r="C430" s="563"/>
      <c r="D430" s="239" t="e">
        <f>#REF!</f>
        <v>#REF!</v>
      </c>
      <c r="E430" s="240" t="s">
        <v>245</v>
      </c>
      <c r="F430" s="242" t="e">
        <f>IF(#REF!&gt;=1,IF(#REF!&gt;=1,#REF!),IF(#REF!&gt;=0,"",))</f>
        <v>#REF!</v>
      </c>
      <c r="G430" s="241" t="e">
        <f>保全管理データ!N78</f>
        <v>#REF!</v>
      </c>
      <c r="H430" s="241" t="e">
        <f>IF(#REF!="無","",IF(#REF!="","",IF(#REF!="悪環境における作業",0.2,IF(#REF!="高所又は地下作業",0.1,IF(#REF!="錯綜場所作業",0.3,IF(#REF!="複雑な制約のある作業",0.4,IF(#REF!="単純な制約のある作業",0.2,0)))))))</f>
        <v>#REF!</v>
      </c>
      <c r="I430" s="224" t="e">
        <f t="shared" si="23"/>
        <v>#REF!</v>
      </c>
      <c r="J430" s="242" t="e">
        <f>IF(#REF!&gt;=1,IF(#REF!&gt;=1,#REF!),IF(#REF!&gt;=0,"",))</f>
        <v>#REF!</v>
      </c>
      <c r="K430" s="241" t="e">
        <f>保全管理データ!N105</f>
        <v>#REF!</v>
      </c>
      <c r="L430" s="241" t="e">
        <f>IF(#REF!="","",IF(#REF!="悪環境における作業",0.2,IF(#REF!="高所又は地下作業",0.1,IF(#REF!="錯綜場所作業",0.3,IF(#REF!="複雑な制約のある作業",0.4,IF(#REF!="単純な制約のある作業",0.2,0))))))</f>
        <v>#REF!</v>
      </c>
      <c r="M430" s="224" t="e">
        <f t="shared" si="24"/>
        <v>#REF!</v>
      </c>
    </row>
    <row r="431" spans="2:13" s="229" customFormat="1" ht="27.75" customHeight="1" x14ac:dyDescent="0.2">
      <c r="B431" s="562" t="s">
        <v>81</v>
      </c>
      <c r="C431" s="563"/>
      <c r="D431" s="239" t="e">
        <f>#REF!</f>
        <v>#REF!</v>
      </c>
      <c r="E431" s="240" t="s">
        <v>245</v>
      </c>
      <c r="F431" s="242" t="e">
        <f>IF(#REF!&gt;=1,IF(#REF!&gt;=1,#REF!),IF(#REF!&gt;=0,"",))</f>
        <v>#REF!</v>
      </c>
      <c r="G431" s="241" t="e">
        <f>保全管理データ!N79</f>
        <v>#REF!</v>
      </c>
      <c r="H431" s="241" t="e">
        <f>IF(#REF!="無","",IF(#REF!="","",IF(#REF!="悪環境における作業",0.2,IF(#REF!="高所又は地下作業",0.1,IF(#REF!="錯綜場所作業",0.3,IF(#REF!="複雑な制約のある作業",0.4,IF(#REF!="単純な制約のある作業",0.2,0)))))))</f>
        <v>#REF!</v>
      </c>
      <c r="I431" s="224" t="e">
        <f t="shared" si="23"/>
        <v>#REF!</v>
      </c>
      <c r="J431" s="242" t="e">
        <f>IF(#REF!&gt;=1,IF(#REF!&gt;=1,#REF!),IF(#REF!&gt;=0,"",))</f>
        <v>#REF!</v>
      </c>
      <c r="K431" s="241" t="e">
        <f>保全管理データ!N106</f>
        <v>#REF!</v>
      </c>
      <c r="L431" s="241" t="e">
        <f>IF(#REF!="","",IF(#REF!="悪環境における作業",0.2,IF(#REF!="高所又は地下作業",0.1,IF(#REF!="錯綜場所作業",0.3,IF(#REF!="複雑な制約のある作業",0.4,IF(#REF!="単純な制約のある作業",0.2,0))))))</f>
        <v>#REF!</v>
      </c>
      <c r="M431" s="224" t="e">
        <f t="shared" si="24"/>
        <v>#REF!</v>
      </c>
    </row>
    <row r="432" spans="2:13" s="229" customFormat="1" ht="27.75" customHeight="1" x14ac:dyDescent="0.2">
      <c r="B432" s="562" t="s">
        <v>267</v>
      </c>
      <c r="C432" s="563"/>
      <c r="D432" s="239" t="e">
        <f>#REF!</f>
        <v>#REF!</v>
      </c>
      <c r="E432" s="240" t="s">
        <v>247</v>
      </c>
      <c r="F432" s="242" t="e">
        <f>IF(#REF!&gt;=1,IF(#REF!&gt;=1,#REF!),IF(#REF!&gt;=0,"",))</f>
        <v>#REF!</v>
      </c>
      <c r="G432" s="241" t="e">
        <f>保全管理データ!N80</f>
        <v>#REF!</v>
      </c>
      <c r="H432" s="241" t="e">
        <f>IF(#REF!="無","",IF(#REF!="","",IF(#REF!="悪環境における作業",0.2,IF(#REF!="高所又は地下作業",0.1,IF(#REF!="錯綜場所作業",0.3,IF(#REF!="複雑な制約のある作業",0.4,IF(#REF!="単純な制約のある作業",0.2,0)))))))</f>
        <v>#REF!</v>
      </c>
      <c r="I432" s="224" t="e">
        <f t="shared" si="23"/>
        <v>#REF!</v>
      </c>
      <c r="J432" s="242" t="e">
        <f>IF(#REF!&gt;=1,IF(#REF!&gt;=1,#REF!),IF(#REF!&gt;=0,"",))</f>
        <v>#REF!</v>
      </c>
      <c r="K432" s="241" t="e">
        <f>保全管理データ!N107</f>
        <v>#REF!</v>
      </c>
      <c r="L432" s="241" t="e">
        <f>IF(#REF!="","",IF(#REF!="悪環境における作業",0.2,IF(#REF!="高所又は地下作業",0.1,IF(#REF!="錯綜場所作業",0.3,IF(#REF!="複雑な制約のある作業",0.4,IF(#REF!="単純な制約のある作業",0.2,0))))))</f>
        <v>#REF!</v>
      </c>
      <c r="M432" s="224" t="e">
        <f t="shared" si="24"/>
        <v>#REF!</v>
      </c>
    </row>
    <row r="433" spans="2:13" s="229" customFormat="1" ht="27.75" customHeight="1" x14ac:dyDescent="0.2">
      <c r="B433" s="562" t="s">
        <v>268</v>
      </c>
      <c r="C433" s="563"/>
      <c r="D433" s="239" t="e">
        <f>#REF!</f>
        <v>#REF!</v>
      </c>
      <c r="E433" s="240" t="s">
        <v>246</v>
      </c>
      <c r="F433" s="242" t="e">
        <f>IF(#REF!&gt;=1,IF(#REF!&gt;=1,#REF!),IF(#REF!&gt;=0,"",))</f>
        <v>#REF!</v>
      </c>
      <c r="G433" s="241" t="e">
        <f>保全管理データ!N81</f>
        <v>#REF!</v>
      </c>
      <c r="H433" s="241" t="e">
        <f>IF(#REF!="無","",IF(#REF!="","",IF(#REF!="悪環境における作業",0.2,IF(#REF!="高所又は地下作業",0.1,IF(#REF!="錯綜場所作業",0.3,IF(#REF!="複雑な制約のある作業",0.4,IF(#REF!="単純な制約のある作業",0.2,0)))))))</f>
        <v>#REF!</v>
      </c>
      <c r="I433" s="224" t="e">
        <f t="shared" si="23"/>
        <v>#REF!</v>
      </c>
      <c r="J433" s="242" t="e">
        <f>IF(#REF!&gt;=1,IF(#REF!&gt;=1,#REF!),IF(#REF!&gt;=0,"",))</f>
        <v>#REF!</v>
      </c>
      <c r="K433" s="241" t="e">
        <f>保全管理データ!N108</f>
        <v>#REF!</v>
      </c>
      <c r="L433" s="241" t="e">
        <f>IF(#REF!="","",IF(#REF!="悪環境における作業",0.2,IF(#REF!="高所又は地下作業",0.1,IF(#REF!="錯綜場所作業",0.3,IF(#REF!="複雑な制約のある作業",0.4,IF(#REF!="単純な制約のある作業",0.2,0))))))</f>
        <v>#REF!</v>
      </c>
      <c r="M433" s="224" t="e">
        <f t="shared" si="24"/>
        <v>#REF!</v>
      </c>
    </row>
    <row r="434" spans="2:13" s="229" customFormat="1" ht="27.75" customHeight="1" thickBot="1" x14ac:dyDescent="0.25">
      <c r="B434" s="564" t="s">
        <v>269</v>
      </c>
      <c r="C434" s="565"/>
      <c r="D434" s="243" t="e">
        <f>#REF!</f>
        <v>#REF!</v>
      </c>
      <c r="E434" s="244" t="s">
        <v>245</v>
      </c>
      <c r="F434" s="246" t="e">
        <f>IF(#REF!&gt;=1,IF(#REF!&gt;=1,#REF!),IF(#REF!&gt;=0,"",))</f>
        <v>#REF!</v>
      </c>
      <c r="G434" s="245" t="e">
        <f>保全管理データ!N82</f>
        <v>#REF!</v>
      </c>
      <c r="H434" s="241" t="e">
        <f>IF(#REF!="無","",IF(#REF!="","",IF(#REF!="悪環境における作業",0.2,IF(#REF!="高所又は地下作業",0.1,IF(#REF!="錯綜場所作業",0.3,IF(#REF!="複雑な制約のある作業",0.4,IF(#REF!="単純な制約のある作業",0.2,0)))))))</f>
        <v>#REF!</v>
      </c>
      <c r="I434" s="224" t="e">
        <f t="shared" si="23"/>
        <v>#REF!</v>
      </c>
      <c r="J434" s="246" t="e">
        <f>IF(#REF!&gt;=1,IF(#REF!&gt;=1,#REF!),IF(#REF!&gt;=0,"",))</f>
        <v>#REF!</v>
      </c>
      <c r="K434" s="245" t="e">
        <f>保全管理データ!N109</f>
        <v>#REF!</v>
      </c>
      <c r="L434" s="245" t="e">
        <f>IF(#REF!="","",IF(#REF!="悪環境における作業",0.2,IF(#REF!="高所又は地下作業",0.1,IF(#REF!="錯綜場所作業",0.3,IF(#REF!="複雑な制約のある作業",0.4,IF(#REF!="単純な制約のある作業",0.2,0))))))</f>
        <v>#REF!</v>
      </c>
      <c r="M434" s="224" t="e">
        <f t="shared" si="24"/>
        <v>#REF!</v>
      </c>
    </row>
    <row r="435" spans="2:13" s="229" customFormat="1" ht="27.75" customHeight="1" thickBot="1" x14ac:dyDescent="0.25">
      <c r="B435" s="555" t="s">
        <v>190</v>
      </c>
      <c r="C435" s="555"/>
      <c r="D435" s="555"/>
      <c r="E435" s="555"/>
      <c r="F435" s="557" t="e">
        <f>SUM(I411:I434)</f>
        <v>#REF!</v>
      </c>
      <c r="G435" s="557"/>
      <c r="H435" s="557"/>
      <c r="I435" s="558"/>
      <c r="J435" s="556" t="e">
        <f>IF(SUM(J411:J434)=0,"0.00",SUM(M411:M434))</f>
        <v>#REF!</v>
      </c>
      <c r="K435" s="557"/>
      <c r="L435" s="557"/>
      <c r="M435" s="558"/>
    </row>
    <row r="436" spans="2:13" s="229" customFormat="1" ht="27.75" customHeight="1" thickBot="1" x14ac:dyDescent="0.25">
      <c r="B436" s="555" t="s">
        <v>97</v>
      </c>
      <c r="C436" s="555"/>
      <c r="D436" s="555"/>
      <c r="E436" s="555"/>
      <c r="F436" s="560" t="e">
        <f>IF(#REF!="５年以下","0",IF(#REF!="５年～１０年",0.1,IF(#REF!="１０年以上",0.15)))</f>
        <v>#REF!</v>
      </c>
      <c r="G436" s="560"/>
      <c r="H436" s="560"/>
      <c r="I436" s="560"/>
      <c r="J436" s="560"/>
      <c r="K436" s="560"/>
      <c r="L436" s="560"/>
      <c r="M436" s="561"/>
    </row>
    <row r="437" spans="2:13" s="229" customFormat="1" ht="27.75" customHeight="1" thickBot="1" x14ac:dyDescent="0.25">
      <c r="B437" s="556" t="s">
        <v>273</v>
      </c>
      <c r="C437" s="557"/>
      <c r="D437" s="557"/>
      <c r="E437" s="558"/>
      <c r="F437" s="556" t="e">
        <f>F435*(1+F436)</f>
        <v>#REF!</v>
      </c>
      <c r="G437" s="557"/>
      <c r="H437" s="557"/>
      <c r="I437" s="557"/>
      <c r="J437" s="556" t="e">
        <f>J435*(1+F436)</f>
        <v>#REF!</v>
      </c>
      <c r="K437" s="557"/>
      <c r="L437" s="557"/>
      <c r="M437" s="558"/>
    </row>
    <row r="438" spans="2:13" s="229" customFormat="1" ht="24" hidden="1" customHeight="1" thickBot="1" x14ac:dyDescent="0.25">
      <c r="B438" s="555" t="s">
        <v>191</v>
      </c>
      <c r="C438" s="555"/>
      <c r="D438" s="555"/>
      <c r="E438" s="555"/>
      <c r="F438" s="557" t="e">
        <f>#REF!*(#REF!*#REF!+#REF!*#REF!)</f>
        <v>#REF!</v>
      </c>
      <c r="G438" s="557"/>
      <c r="H438" s="558"/>
      <c r="I438" s="555" t="e">
        <f>#REF!</f>
        <v>#REF!</v>
      </c>
      <c r="J438" s="556"/>
      <c r="K438" s="247" t="s">
        <v>230</v>
      </c>
      <c r="L438" s="558" t="e">
        <f>B409</f>
        <v>#REF!</v>
      </c>
      <c r="M438" s="555"/>
    </row>
    <row r="439" spans="2:13" s="229" customFormat="1" ht="45" customHeight="1" thickBot="1" x14ac:dyDescent="0.25">
      <c r="B439" s="228"/>
      <c r="C439" s="228"/>
      <c r="D439" s="228"/>
      <c r="E439" s="228"/>
      <c r="F439" s="228"/>
      <c r="G439" s="228"/>
      <c r="H439" s="228"/>
      <c r="I439" s="228"/>
      <c r="J439" s="228"/>
      <c r="K439" s="228"/>
      <c r="L439" s="228"/>
      <c r="M439" s="228"/>
    </row>
    <row r="440" spans="2:13" s="229" customFormat="1" ht="27.75" customHeight="1" thickBot="1" x14ac:dyDescent="0.25">
      <c r="B440" s="568" t="s">
        <v>128</v>
      </c>
      <c r="C440" s="569"/>
      <c r="D440" s="569"/>
      <c r="E440" s="570"/>
      <c r="F440" s="228"/>
      <c r="G440" s="228"/>
      <c r="H440" s="228"/>
      <c r="I440" s="228"/>
      <c r="J440" s="228"/>
      <c r="K440" s="228"/>
      <c r="L440" s="228"/>
      <c r="M440" s="228"/>
    </row>
    <row r="441" spans="2:13" s="229" customFormat="1" ht="27.75" customHeight="1" x14ac:dyDescent="0.2">
      <c r="B441" s="571" t="e">
        <f>#REF!</f>
        <v>#REF!</v>
      </c>
      <c r="C441" s="572"/>
      <c r="D441" s="573"/>
      <c r="E441" s="574"/>
      <c r="F441" s="579" t="s">
        <v>240</v>
      </c>
      <c r="G441" s="579"/>
      <c r="H441" s="579"/>
      <c r="I441" s="580"/>
      <c r="J441" s="578" t="s">
        <v>239</v>
      </c>
      <c r="K441" s="579"/>
      <c r="L441" s="579"/>
      <c r="M441" s="580"/>
    </row>
    <row r="442" spans="2:13" s="229" customFormat="1" ht="27.75" customHeight="1" thickBot="1" x14ac:dyDescent="0.25">
      <c r="B442" s="575"/>
      <c r="C442" s="576"/>
      <c r="D442" s="576"/>
      <c r="E442" s="577"/>
      <c r="F442" s="230" t="s">
        <v>149</v>
      </c>
      <c r="G442" s="231" t="s">
        <v>151</v>
      </c>
      <c r="H442" s="231" t="s">
        <v>96</v>
      </c>
      <c r="I442" s="232" t="s">
        <v>150</v>
      </c>
      <c r="J442" s="233" t="s">
        <v>149</v>
      </c>
      <c r="K442" s="231" t="s">
        <v>151</v>
      </c>
      <c r="L442" s="231" t="s">
        <v>96</v>
      </c>
      <c r="M442" s="232" t="s">
        <v>150</v>
      </c>
    </row>
    <row r="443" spans="2:13" s="229" customFormat="1" ht="27.75" customHeight="1" thickTop="1" x14ac:dyDescent="0.2">
      <c r="B443" s="566" t="s">
        <v>241</v>
      </c>
      <c r="C443" s="567"/>
      <c r="D443" s="234" t="e">
        <f>#REF!</f>
        <v>#REF!</v>
      </c>
      <c r="E443" s="235" t="s">
        <v>242</v>
      </c>
      <c r="F443" s="225" t="e">
        <f>IF(#REF!&gt;=1,IF(#REF!&gt;=1,#REF!),IF(#REF!&gt;=0,"",))</f>
        <v>#REF!</v>
      </c>
      <c r="G443" s="236" t="e">
        <f>保全管理データ!N3</f>
        <v>#REF!</v>
      </c>
      <c r="H443" s="236" t="e">
        <f>IF(#REF!="無","",IF(#REF!="","",IF(#REF!="悪環境における作業",0.2,IF(#REF!="高所又は地下作業",0.1,IF(#REF!="錯綜場所作業",0.3,IF(#REF!="複雑な制約のある作業",0.4,IF(#REF!="単純な制約のある作業",0.2,0)))))))</f>
        <v>#REF!</v>
      </c>
      <c r="I443" s="237" t="e">
        <f>IF(F443="","",F443*G443*(1+IF(H443="",0,H443)))</f>
        <v>#REF!</v>
      </c>
      <c r="J443" s="238" t="e">
        <f>IF(#REF!&gt;=1,IF(#REF!&gt;=1,#REF!),IF(#REF!&gt;=0,"",))</f>
        <v>#REF!</v>
      </c>
      <c r="K443" s="236" t="e">
        <f>保全管理データ!N30</f>
        <v>#REF!</v>
      </c>
      <c r="L443" s="236" t="e">
        <f>IF(#REF!="","",IF(#REF!="悪環境における作業",0.2,IF(#REF!="高所又は地下作業",0.1,IF(#REF!="錯綜場所作業",0.3,IF(#REF!="複雑な制約のある作業",0.4,IF(#REF!="単純な制約のある作業",0.2,0))))))</f>
        <v>#REF!</v>
      </c>
      <c r="M443" s="237" t="e">
        <f>IF(J443="","",J443*K443*(1+IF(L443="",0,L443)))</f>
        <v>#REF!</v>
      </c>
    </row>
    <row r="444" spans="2:13" s="229" customFormat="1" ht="27.75" customHeight="1" x14ac:dyDescent="0.2">
      <c r="B444" s="562" t="s">
        <v>243</v>
      </c>
      <c r="C444" s="563"/>
      <c r="D444" s="239" t="e">
        <f>#REF!</f>
        <v>#REF!</v>
      </c>
      <c r="E444" s="240" t="s">
        <v>242</v>
      </c>
      <c r="F444" s="225" t="e">
        <f>IF(#REF!&gt;=1,IF(#REF!&gt;=1,#REF!),IF(#REF!&gt;=0,"",))</f>
        <v>#REF!</v>
      </c>
      <c r="G444" s="241" t="e">
        <f>保全管理データ!N4</f>
        <v>#REF!</v>
      </c>
      <c r="H444" s="236" t="e">
        <f>IF(#REF!="無","",IF(#REF!="","",IF(#REF!="悪環境における作業",0.2,IF(#REF!="高所又は地下作業",0.1,IF(#REF!="錯綜場所作業",0.3,IF(#REF!="複雑な制約のある作業",0.4,IF(#REF!="単純な制約のある作業",0.2,0)))))))</f>
        <v>#REF!</v>
      </c>
      <c r="I444" s="237" t="e">
        <f t="shared" ref="I444:I466" si="25">IF(F444="","",F444*G444*(1+IF(H444="",0,H444)))</f>
        <v>#REF!</v>
      </c>
      <c r="J444" s="242" t="e">
        <f>IF(#REF!&gt;=1,IF(#REF!&gt;=1,#REF!),IF(#REF!&gt;=0,"",))</f>
        <v>#REF!</v>
      </c>
      <c r="K444" s="241" t="e">
        <f>保全管理データ!N31</f>
        <v>#REF!</v>
      </c>
      <c r="L444" s="241" t="e">
        <f>IF(#REF!="","",IF(#REF!="悪環境における作業",0.2,IF(#REF!="高所又は地下作業",0.1,IF(#REF!="錯綜場所作業",0.3,IF(#REF!="複雑な制約のある作業",0.4,IF(#REF!="単純な制約のある作業",0.2,0))))))</f>
        <v>#REF!</v>
      </c>
      <c r="M444" s="237" t="e">
        <f t="shared" ref="M444:M466" si="26">IF(J444="","",J444*K444*(1+IF(L444="",0,L444)))</f>
        <v>#REF!</v>
      </c>
    </row>
    <row r="445" spans="2:13" s="229" customFormat="1" ht="27.75" customHeight="1" x14ac:dyDescent="0.2">
      <c r="B445" s="562" t="s">
        <v>249</v>
      </c>
      <c r="C445" s="563"/>
      <c r="D445" s="239" t="e">
        <f>#REF!</f>
        <v>#REF!</v>
      </c>
      <c r="E445" s="240" t="s">
        <v>244</v>
      </c>
      <c r="F445" s="225" t="e">
        <f>IF(#REF!&gt;=1,IF(#REF!&gt;=1,#REF!),IF(#REF!&gt;=0,"",))</f>
        <v>#REF!</v>
      </c>
      <c r="G445" s="241" t="e">
        <f>保全管理データ!N5</f>
        <v>#REF!</v>
      </c>
      <c r="H445" s="236" t="e">
        <f>IF(#REF!="無","",IF(#REF!="","",IF(#REF!="悪環境における作業",0.2,IF(#REF!="高所又は地下作業",0.1,IF(#REF!="錯綜場所作業",0.3,IF(#REF!="複雑な制約のある作業",0.4,IF(#REF!="単純な制約のある作業",0.2,0)))))))</f>
        <v>#REF!</v>
      </c>
      <c r="I445" s="237" t="e">
        <f t="shared" si="25"/>
        <v>#REF!</v>
      </c>
      <c r="J445" s="242" t="e">
        <f>IF(#REF!&gt;=1,IF(#REF!&gt;=1,#REF!),IF(#REF!&gt;=0,"",))</f>
        <v>#REF!</v>
      </c>
      <c r="K445" s="241" t="e">
        <f>保全管理データ!N32</f>
        <v>#REF!</v>
      </c>
      <c r="L445" s="241" t="e">
        <f>IF(#REF!="","",IF(#REF!="悪環境における作業",0.2,IF(#REF!="高所又は地下作業",0.1,IF(#REF!="錯綜場所作業",0.3,IF(#REF!="複雑な制約のある作業",0.4,IF(#REF!="単純な制約のある作業",0.2,0))))))</f>
        <v>#REF!</v>
      </c>
      <c r="M445" s="237" t="e">
        <f t="shared" si="26"/>
        <v>#REF!</v>
      </c>
    </row>
    <row r="446" spans="2:13" s="229" customFormat="1" ht="27.75" customHeight="1" x14ac:dyDescent="0.2">
      <c r="B446" s="562" t="s">
        <v>250</v>
      </c>
      <c r="C446" s="563"/>
      <c r="D446" s="239" t="e">
        <f>#REF!</f>
        <v>#REF!</v>
      </c>
      <c r="E446" s="240" t="s">
        <v>244</v>
      </c>
      <c r="F446" s="225" t="e">
        <f>IF(#REF!&gt;=1,IF(#REF!&gt;=1,#REF!),IF(#REF!&gt;=0,"",))</f>
        <v>#REF!</v>
      </c>
      <c r="G446" s="241" t="e">
        <f>保全管理データ!N6</f>
        <v>#REF!</v>
      </c>
      <c r="H446" s="236" t="e">
        <f>IF(#REF!="無","",IF(#REF!="","",IF(#REF!="悪環境における作業",0.2,IF(#REF!="高所又は地下作業",0.1,IF(#REF!="錯綜場所作業",0.3,IF(#REF!="複雑な制約のある作業",0.4,IF(#REF!="単純な制約のある作業",0.2,0)))))))</f>
        <v>#REF!</v>
      </c>
      <c r="I446" s="237" t="e">
        <f t="shared" si="25"/>
        <v>#REF!</v>
      </c>
      <c r="J446" s="242" t="e">
        <f>IF(#REF!&gt;=1,IF(#REF!&gt;=1,#REF!),IF(#REF!&gt;=0,"",))</f>
        <v>#REF!</v>
      </c>
      <c r="K446" s="241" t="e">
        <f>保全管理データ!N33</f>
        <v>#REF!</v>
      </c>
      <c r="L446" s="241" t="e">
        <f>IF(#REF!="","",IF(#REF!="悪環境における作業",0.2,IF(#REF!="高所又は地下作業",0.1,IF(#REF!="錯綜場所作業",0.3,IF(#REF!="複雑な制約のある作業",0.4,IF(#REF!="単純な制約のある作業",0.2,0))))))</f>
        <v>#REF!</v>
      </c>
      <c r="M446" s="237" t="e">
        <f t="shared" si="26"/>
        <v>#REF!</v>
      </c>
    </row>
    <row r="447" spans="2:13" s="229" customFormat="1" ht="27.75" customHeight="1" x14ac:dyDescent="0.2">
      <c r="B447" s="562" t="s">
        <v>251</v>
      </c>
      <c r="C447" s="563"/>
      <c r="D447" s="239" t="e">
        <f>#REF!</f>
        <v>#REF!</v>
      </c>
      <c r="E447" s="240" t="s">
        <v>242</v>
      </c>
      <c r="F447" s="225" t="e">
        <f>IF(#REF!&gt;=1,IF(#REF!&gt;=1,#REF!),IF(#REF!&gt;=0,"",))</f>
        <v>#REF!</v>
      </c>
      <c r="G447" s="241" t="e">
        <f>保全管理データ!N7</f>
        <v>#REF!</v>
      </c>
      <c r="H447" s="236" t="e">
        <f>IF(#REF!="無","",IF(#REF!="","",IF(#REF!="悪環境における作業",0.2,IF(#REF!="高所又は地下作業",0.1,IF(#REF!="錯綜場所作業",0.3,IF(#REF!="複雑な制約のある作業",0.4,IF(#REF!="単純な制約のある作業",0.2,0)))))))</f>
        <v>#REF!</v>
      </c>
      <c r="I447" s="237" t="e">
        <f t="shared" si="25"/>
        <v>#REF!</v>
      </c>
      <c r="J447" s="242" t="e">
        <f>IF(#REF!&gt;=1,IF(#REF!&gt;=1,#REF!),IF(#REF!&gt;=0,"",))</f>
        <v>#REF!</v>
      </c>
      <c r="K447" s="241" t="e">
        <f>保全管理データ!N34</f>
        <v>#REF!</v>
      </c>
      <c r="L447" s="241" t="e">
        <f>IF(#REF!="","",IF(#REF!="悪環境における作業",0.2,IF(#REF!="高所又は地下作業",0.1,IF(#REF!="錯綜場所作業",0.3,IF(#REF!="複雑な制約のある作業",0.4,IF(#REF!="単純な制約のある作業",0.2,0))))))</f>
        <v>#REF!</v>
      </c>
      <c r="M447" s="237" t="e">
        <f t="shared" si="26"/>
        <v>#REF!</v>
      </c>
    </row>
    <row r="448" spans="2:13" s="229" customFormat="1" ht="27.75" customHeight="1" x14ac:dyDescent="0.2">
      <c r="B448" s="562" t="s">
        <v>252</v>
      </c>
      <c r="C448" s="563"/>
      <c r="D448" s="239" t="e">
        <f>#REF!</f>
        <v>#REF!</v>
      </c>
      <c r="E448" s="240" t="s">
        <v>244</v>
      </c>
      <c r="F448" s="225" t="e">
        <f>IF(#REF!&gt;=1,IF(#REF!&gt;=1,#REF!),IF(#REF!&gt;=0,"",))</f>
        <v>#REF!</v>
      </c>
      <c r="G448" s="241" t="e">
        <f>保全管理データ!N8</f>
        <v>#REF!</v>
      </c>
      <c r="H448" s="236" t="e">
        <f>IF(#REF!="無","",IF(#REF!="","",IF(#REF!="悪環境における作業",0.2,IF(#REF!="高所又は地下作業",0.1,IF(#REF!="錯綜場所作業",0.3,IF(#REF!="複雑な制約のある作業",0.4,IF(#REF!="単純な制約のある作業",0.2,0)))))))</f>
        <v>#REF!</v>
      </c>
      <c r="I448" s="237" t="e">
        <f t="shared" si="25"/>
        <v>#REF!</v>
      </c>
      <c r="J448" s="242" t="e">
        <f>IF(#REF!&gt;=1,IF(#REF!&gt;=1,#REF!),IF(#REF!&gt;=0,"",))</f>
        <v>#REF!</v>
      </c>
      <c r="K448" s="241" t="e">
        <f>保全管理データ!N35</f>
        <v>#REF!</v>
      </c>
      <c r="L448" s="241" t="e">
        <f>IF(#REF!="","",IF(#REF!="悪環境における作業",0.2,IF(#REF!="高所又は地下作業",0.1,IF(#REF!="錯綜場所作業",0.3,IF(#REF!="複雑な制約のある作業",0.4,IF(#REF!="単純な制約のある作業",0.2,0))))))</f>
        <v>#REF!</v>
      </c>
      <c r="M448" s="237" t="e">
        <f t="shared" si="26"/>
        <v>#REF!</v>
      </c>
    </row>
    <row r="449" spans="2:13" s="229" customFormat="1" ht="27.75" customHeight="1" x14ac:dyDescent="0.2">
      <c r="B449" s="562" t="s">
        <v>253</v>
      </c>
      <c r="C449" s="563"/>
      <c r="D449" s="239" t="e">
        <f>#REF!</f>
        <v>#REF!</v>
      </c>
      <c r="E449" s="240" t="s">
        <v>242</v>
      </c>
      <c r="F449" s="225" t="e">
        <f>IF(#REF!&gt;=1,IF(#REF!&gt;=1,#REF!),IF(#REF!&gt;=0,"",))</f>
        <v>#REF!</v>
      </c>
      <c r="G449" s="241" t="e">
        <f>保全管理データ!N9</f>
        <v>#REF!</v>
      </c>
      <c r="H449" s="236" t="e">
        <f>IF(#REF!="無","",IF(#REF!="","",IF(#REF!="悪環境における作業",0.2,IF(#REF!="高所又は地下作業",0.1,IF(#REF!="錯綜場所作業",0.3,IF(#REF!="複雑な制約のある作業",0.4,IF(#REF!="単純な制約のある作業",0.2,0)))))))</f>
        <v>#REF!</v>
      </c>
      <c r="I449" s="237" t="e">
        <f t="shared" si="25"/>
        <v>#REF!</v>
      </c>
      <c r="J449" s="242" t="e">
        <f>IF(#REF!&gt;=1,IF(#REF!&gt;=1,#REF!),IF(#REF!&gt;=0,"",))</f>
        <v>#REF!</v>
      </c>
      <c r="K449" s="241" t="e">
        <f>保全管理データ!N36</f>
        <v>#REF!</v>
      </c>
      <c r="L449" s="241" t="e">
        <f>IF(#REF!="","",IF(#REF!="悪環境における作業",0.2,IF(#REF!="高所又は地下作業",0.1,IF(#REF!="錯綜場所作業",0.3,IF(#REF!="複雑な制約のある作業",0.4,IF(#REF!="単純な制約のある作業",0.2,0))))))</f>
        <v>#REF!</v>
      </c>
      <c r="M449" s="237" t="e">
        <f t="shared" si="26"/>
        <v>#REF!</v>
      </c>
    </row>
    <row r="450" spans="2:13" s="229" customFormat="1" ht="27.75" customHeight="1" x14ac:dyDescent="0.2">
      <c r="B450" s="562" t="s">
        <v>254</v>
      </c>
      <c r="C450" s="563"/>
      <c r="D450" s="239" t="e">
        <f>#REF!</f>
        <v>#REF!</v>
      </c>
      <c r="E450" s="240" t="s">
        <v>242</v>
      </c>
      <c r="F450" s="225" t="e">
        <f>IF(#REF!&gt;=1,IF(#REF!&gt;=1,#REF!),IF(#REF!&gt;=0,"",))</f>
        <v>#REF!</v>
      </c>
      <c r="G450" s="241" t="e">
        <f>保全管理データ!N10</f>
        <v>#REF!</v>
      </c>
      <c r="H450" s="236" t="e">
        <f>IF(#REF!="無","",IF(#REF!="","",IF(#REF!="悪環境における作業",0.2,IF(#REF!="高所又は地下作業",0.1,IF(#REF!="錯綜場所作業",0.3,IF(#REF!="複雑な制約のある作業",0.4,IF(#REF!="単純な制約のある作業",0.2,0)))))))</f>
        <v>#REF!</v>
      </c>
      <c r="I450" s="237" t="e">
        <f t="shared" si="25"/>
        <v>#REF!</v>
      </c>
      <c r="J450" s="242" t="e">
        <f>IF(#REF!&gt;=1,IF(#REF!&gt;=1,#REF!),IF(#REF!&gt;=0,"",))</f>
        <v>#REF!</v>
      </c>
      <c r="K450" s="241" t="e">
        <f>保全管理データ!N37</f>
        <v>#REF!</v>
      </c>
      <c r="L450" s="241" t="e">
        <f>IF(#REF!="","",IF(#REF!="悪環境における作業",0.2,IF(#REF!="高所又は地下作業",0.1,IF(#REF!="錯綜場所作業",0.3,IF(#REF!="複雑な制約のある作業",0.4,IF(#REF!="単純な制約のある作業",0.2,0))))))</f>
        <v>#REF!</v>
      </c>
      <c r="M450" s="237" t="e">
        <f t="shared" si="26"/>
        <v>#REF!</v>
      </c>
    </row>
    <row r="451" spans="2:13" s="229" customFormat="1" ht="27.75" customHeight="1" x14ac:dyDescent="0.2">
      <c r="B451" s="562" t="s">
        <v>255</v>
      </c>
      <c r="C451" s="563"/>
      <c r="D451" s="239" t="e">
        <f>#REF!</f>
        <v>#REF!</v>
      </c>
      <c r="E451" s="240" t="s">
        <v>245</v>
      </c>
      <c r="F451" s="225" t="e">
        <f>IF(#REF!&gt;=1,IF(#REF!&gt;=1,#REF!),IF(#REF!&gt;=0,"",))</f>
        <v>#REF!</v>
      </c>
      <c r="G451" s="241" t="e">
        <f>保全管理データ!N11</f>
        <v>#REF!</v>
      </c>
      <c r="H451" s="236" t="e">
        <f>IF(#REF!="無","",IF(#REF!="","",IF(#REF!="悪環境における作業",0.2,IF(#REF!="高所又は地下作業",0.1,IF(#REF!="錯綜場所作業",0.3,IF(#REF!="複雑な制約のある作業",0.4,IF(#REF!="単純な制約のある作業",0.2,0)))))))</f>
        <v>#REF!</v>
      </c>
      <c r="I451" s="237" t="e">
        <f t="shared" si="25"/>
        <v>#REF!</v>
      </c>
      <c r="J451" s="242" t="e">
        <f>IF(#REF!&gt;=1,IF(#REF!&gt;=1,#REF!),IF(#REF!&gt;=0,"",))</f>
        <v>#REF!</v>
      </c>
      <c r="K451" s="241" t="e">
        <f>保全管理データ!N38</f>
        <v>#REF!</v>
      </c>
      <c r="L451" s="241" t="e">
        <f>IF(#REF!="","",IF(#REF!="悪環境における作業",0.2,IF(#REF!="高所又は地下作業",0.1,IF(#REF!="錯綜場所作業",0.3,IF(#REF!="複雑な制約のある作業",0.4,IF(#REF!="単純な制約のある作業",0.2,0))))))</f>
        <v>#REF!</v>
      </c>
      <c r="M451" s="237" t="e">
        <f t="shared" si="26"/>
        <v>#REF!</v>
      </c>
    </row>
    <row r="452" spans="2:13" s="229" customFormat="1" ht="27.75" customHeight="1" x14ac:dyDescent="0.2">
      <c r="B452" s="562" t="s">
        <v>256</v>
      </c>
      <c r="C452" s="563"/>
      <c r="D452" s="239" t="e">
        <f>#REF!</f>
        <v>#REF!</v>
      </c>
      <c r="E452" s="240" t="s">
        <v>242</v>
      </c>
      <c r="F452" s="225" t="e">
        <f>IF(#REF!&gt;=1,IF(#REF!&gt;=1,#REF!),IF(#REF!&gt;=0,"",))</f>
        <v>#REF!</v>
      </c>
      <c r="G452" s="241" t="e">
        <f>保全管理データ!N12</f>
        <v>#REF!</v>
      </c>
      <c r="H452" s="236" t="e">
        <f>IF(#REF!="無","",IF(#REF!="","",IF(#REF!="悪環境における作業",0.2,IF(#REF!="高所又は地下作業",0.1,IF(#REF!="錯綜場所作業",0.3,IF(#REF!="複雑な制約のある作業",0.4,IF(#REF!="単純な制約のある作業",0.2,0)))))))</f>
        <v>#REF!</v>
      </c>
      <c r="I452" s="237" t="e">
        <f t="shared" si="25"/>
        <v>#REF!</v>
      </c>
      <c r="J452" s="242" t="e">
        <f>IF(#REF!&gt;=1,IF(#REF!&gt;=1,#REF!),IF(#REF!&gt;=0,"",))</f>
        <v>#REF!</v>
      </c>
      <c r="K452" s="241" t="e">
        <f>保全管理データ!N39</f>
        <v>#REF!</v>
      </c>
      <c r="L452" s="241" t="e">
        <f>IF(#REF!="","",IF(#REF!="悪環境における作業",0.2,IF(#REF!="高所又は地下作業",0.1,IF(#REF!="錯綜場所作業",0.3,IF(#REF!="複雑な制約のある作業",0.4,IF(#REF!="単純な制約のある作業",0.2,0))))))</f>
        <v>#REF!</v>
      </c>
      <c r="M452" s="237" t="e">
        <f t="shared" si="26"/>
        <v>#REF!</v>
      </c>
    </row>
    <row r="453" spans="2:13" s="229" customFormat="1" ht="27.75" customHeight="1" x14ac:dyDescent="0.2">
      <c r="B453" s="562" t="s">
        <v>257</v>
      </c>
      <c r="C453" s="563"/>
      <c r="D453" s="239" t="e">
        <f>#REF!</f>
        <v>#REF!</v>
      </c>
      <c r="E453" s="240" t="s">
        <v>245</v>
      </c>
      <c r="F453" s="225" t="e">
        <f>IF(#REF!&gt;=1,IF(#REF!&gt;=1,#REF!),IF(#REF!&gt;=0,"",))</f>
        <v>#REF!</v>
      </c>
      <c r="G453" s="241" t="e">
        <f>保全管理データ!N13</f>
        <v>#REF!</v>
      </c>
      <c r="H453" s="236" t="e">
        <f>IF(#REF!="無","",IF(#REF!="","",IF(#REF!="悪環境における作業",0.2,IF(#REF!="高所又は地下作業",0.1,IF(#REF!="錯綜場所作業",0.3,IF(#REF!="複雑な制約のある作業",0.4,IF(#REF!="単純な制約のある作業",0.2,0)))))))</f>
        <v>#REF!</v>
      </c>
      <c r="I453" s="237" t="e">
        <f t="shared" si="25"/>
        <v>#REF!</v>
      </c>
      <c r="J453" s="242" t="e">
        <f>IF(#REF!&gt;=1,IF(#REF!&gt;=1,#REF!),IF(#REF!&gt;=0,"",))</f>
        <v>#REF!</v>
      </c>
      <c r="K453" s="241" t="e">
        <f>保全管理データ!N40</f>
        <v>#REF!</v>
      </c>
      <c r="L453" s="241" t="e">
        <f>IF(#REF!="","",IF(#REF!="悪環境における作業",0.2,IF(#REF!="高所又は地下作業",0.1,IF(#REF!="錯綜場所作業",0.3,IF(#REF!="複雑な制約のある作業",0.4,IF(#REF!="単純な制約のある作業",0.2,0))))))</f>
        <v>#REF!</v>
      </c>
      <c r="M453" s="237" t="e">
        <f t="shared" si="26"/>
        <v>#REF!</v>
      </c>
    </row>
    <row r="454" spans="2:13" s="229" customFormat="1" ht="27.75" customHeight="1" x14ac:dyDescent="0.2">
      <c r="B454" s="562" t="s">
        <v>258</v>
      </c>
      <c r="C454" s="563"/>
      <c r="D454" s="239" t="e">
        <f>#REF!</f>
        <v>#REF!</v>
      </c>
      <c r="E454" s="240" t="s">
        <v>245</v>
      </c>
      <c r="F454" s="225" t="e">
        <f>IF(#REF!&gt;=1,IF(#REF!&gt;=1,#REF!),IF(#REF!&gt;=0,"",))</f>
        <v>#REF!</v>
      </c>
      <c r="G454" s="241">
        <v>26</v>
      </c>
      <c r="H454" s="236" t="e">
        <f>IF(#REF!="無","",IF(#REF!="","",IF(#REF!="悪環境における作業",0.2,IF(#REF!="高所又は地下作業",0.1,IF(#REF!="錯綜場所作業",0.3,IF(#REF!="複雑な制約のある作業",0.4,IF(#REF!="単純な制約のある作業",0.2,0)))))))</f>
        <v>#REF!</v>
      </c>
      <c r="I454" s="237" t="e">
        <f t="shared" si="25"/>
        <v>#REF!</v>
      </c>
      <c r="J454" s="242" t="e">
        <f>IF(#REF!&gt;=1,IF(#REF!&gt;=1,#REF!),IF(#REF!&gt;=0,"",))</f>
        <v>#REF!</v>
      </c>
      <c r="K454" s="241">
        <v>137</v>
      </c>
      <c r="L454" s="241" t="e">
        <f>IF(#REF!="","",IF(#REF!="悪環境における作業",0.2,IF(#REF!="高所又は地下作業",0.1,IF(#REF!="錯綜場所作業",0.3,IF(#REF!="複雑な制約のある作業",0.4,IF(#REF!="単純な制約のある作業",0.2,0))))))</f>
        <v>#REF!</v>
      </c>
      <c r="M454" s="237" t="e">
        <f t="shared" si="26"/>
        <v>#REF!</v>
      </c>
    </row>
    <row r="455" spans="2:13" s="229" customFormat="1" ht="27.75" customHeight="1" x14ac:dyDescent="0.2">
      <c r="B455" s="562" t="s">
        <v>259</v>
      </c>
      <c r="C455" s="563"/>
      <c r="D455" s="239" t="e">
        <f>#REF!</f>
        <v>#REF!</v>
      </c>
      <c r="E455" s="240" t="s">
        <v>245</v>
      </c>
      <c r="F455" s="225" t="e">
        <f>IF(#REF!&gt;=1,IF(#REF!&gt;=1,#REF!),IF(#REF!&gt;=0,"",))</f>
        <v>#REF!</v>
      </c>
      <c r="G455" s="241" t="e">
        <f>保全管理データ!N15</f>
        <v>#REF!</v>
      </c>
      <c r="H455" s="236" t="e">
        <f>IF(#REF!="無","",IF(#REF!="","",IF(#REF!="悪環境における作業",0.2,IF(#REF!="高所又は地下作業",0.1,IF(#REF!="錯綜場所作業",0.3,IF(#REF!="複雑な制約のある作業",0.4,IF(#REF!="単純な制約のある作業",0.2,0)))))))</f>
        <v>#REF!</v>
      </c>
      <c r="I455" s="237" t="e">
        <f t="shared" si="25"/>
        <v>#REF!</v>
      </c>
      <c r="J455" s="242" t="e">
        <f>IF(#REF!&gt;=1,IF(#REF!&gt;=1,#REF!),IF(#REF!&gt;=0,"",))</f>
        <v>#REF!</v>
      </c>
      <c r="K455" s="241" t="e">
        <f>保全管理データ!N42</f>
        <v>#REF!</v>
      </c>
      <c r="L455" s="241" t="e">
        <f>IF(#REF!="","",IF(#REF!="悪環境における作業",0.2,IF(#REF!="高所又は地下作業",0.1,IF(#REF!="錯綜場所作業",0.3,IF(#REF!="複雑な制約のある作業",0.4,IF(#REF!="単純な制約のある作業",0.2,0))))))</f>
        <v>#REF!</v>
      </c>
      <c r="M455" s="237" t="e">
        <f t="shared" si="26"/>
        <v>#REF!</v>
      </c>
    </row>
    <row r="456" spans="2:13" s="229" customFormat="1" ht="27.75" customHeight="1" x14ac:dyDescent="0.2">
      <c r="B456" s="562" t="s">
        <v>260</v>
      </c>
      <c r="C456" s="563"/>
      <c r="D456" s="239" t="e">
        <f>#REF!</f>
        <v>#REF!</v>
      </c>
      <c r="E456" s="240" t="s">
        <v>248</v>
      </c>
      <c r="F456" s="225" t="e">
        <f>IF(#REF!&gt;=1,IF(#REF!&gt;=1,#REF!),IF(#REF!&gt;=0,"",))</f>
        <v>#REF!</v>
      </c>
      <c r="G456" s="241" t="e">
        <f>保全管理データ!N16</f>
        <v>#REF!</v>
      </c>
      <c r="H456" s="236" t="e">
        <f>IF(#REF!="無","",IF(#REF!="","",IF(#REF!="悪環境における作業",0.2,IF(#REF!="高所又は地下作業",0.1,IF(#REF!="錯綜場所作業",0.3,IF(#REF!="複雑な制約のある作業",0.4,IF(#REF!="単純な制約のある作業",0.2,0)))))))</f>
        <v>#REF!</v>
      </c>
      <c r="I456" s="237" t="e">
        <f t="shared" si="25"/>
        <v>#REF!</v>
      </c>
      <c r="J456" s="242" t="e">
        <f>IF(#REF!&gt;=1,IF(#REF!&gt;=1,#REF!),IF(#REF!&gt;=0,"",))</f>
        <v>#REF!</v>
      </c>
      <c r="K456" s="241" t="e">
        <f>保全管理データ!N43</f>
        <v>#REF!</v>
      </c>
      <c r="L456" s="241" t="e">
        <f>IF(#REF!="","",IF(#REF!="悪環境における作業",0.2,IF(#REF!="高所又は地下作業",0.1,IF(#REF!="錯綜場所作業",0.3,IF(#REF!="複雑な制約のある作業",0.4,IF(#REF!="単純な制約のある作業",0.2,0))))))</f>
        <v>#REF!</v>
      </c>
      <c r="M456" s="237" t="e">
        <f t="shared" si="26"/>
        <v>#REF!</v>
      </c>
    </row>
    <row r="457" spans="2:13" s="229" customFormat="1" ht="27.75" customHeight="1" x14ac:dyDescent="0.2">
      <c r="B457" s="562" t="s">
        <v>261</v>
      </c>
      <c r="C457" s="563"/>
      <c r="D457" s="239" t="e">
        <f>#REF!</f>
        <v>#REF!</v>
      </c>
      <c r="E457" s="240" t="s">
        <v>247</v>
      </c>
      <c r="F457" s="225" t="e">
        <f>IF(#REF!&gt;=1,IF(#REF!&gt;=1,#REF!),IF(#REF!&gt;=0,"",))</f>
        <v>#REF!</v>
      </c>
      <c r="G457" s="241" t="e">
        <f>保全管理データ!N17</f>
        <v>#REF!</v>
      </c>
      <c r="H457" s="236" t="e">
        <f>IF(#REF!="無","",IF(#REF!="","",IF(#REF!="悪環境における作業",0.2,IF(#REF!="高所又は地下作業",0.1,IF(#REF!="錯綜場所作業",0.3,IF(#REF!="複雑な制約のある作業",0.4,IF(#REF!="単純な制約のある作業",0.2,0)))))))</f>
        <v>#REF!</v>
      </c>
      <c r="I457" s="237" t="e">
        <f t="shared" si="25"/>
        <v>#REF!</v>
      </c>
      <c r="J457" s="242" t="e">
        <f>IF(#REF!&gt;=1,IF(#REF!&gt;=1,#REF!),IF(#REF!&gt;=0,"",))</f>
        <v>#REF!</v>
      </c>
      <c r="K457" s="241" t="e">
        <f>保全管理データ!N44</f>
        <v>#REF!</v>
      </c>
      <c r="L457" s="241" t="e">
        <f>IF(#REF!="","",IF(#REF!="悪環境における作業",0.2,IF(#REF!="高所又は地下作業",0.1,IF(#REF!="錯綜場所作業",0.3,IF(#REF!="複雑な制約のある作業",0.4,IF(#REF!="単純な制約のある作業",0.2,0))))))</f>
        <v>#REF!</v>
      </c>
      <c r="M457" s="237" t="e">
        <f t="shared" si="26"/>
        <v>#REF!</v>
      </c>
    </row>
    <row r="458" spans="2:13" s="229" customFormat="1" ht="27.75" customHeight="1" x14ac:dyDescent="0.2">
      <c r="B458" s="562" t="s">
        <v>262</v>
      </c>
      <c r="C458" s="563"/>
      <c r="D458" s="239" t="e">
        <f>#REF!</f>
        <v>#REF!</v>
      </c>
      <c r="E458" s="240" t="s">
        <v>245</v>
      </c>
      <c r="F458" s="225" t="e">
        <f>IF(#REF!&gt;=1,IF(#REF!&gt;=1,#REF!),IF(#REF!&gt;=0,"",))</f>
        <v>#REF!</v>
      </c>
      <c r="G458" s="241" t="e">
        <f>保全管理データ!N18</f>
        <v>#REF!</v>
      </c>
      <c r="H458" s="236" t="e">
        <f>IF(#REF!="無","",IF(#REF!="","",IF(#REF!="悪環境における作業",0.2,IF(#REF!="高所又は地下作業",0.1,IF(#REF!="錯綜場所作業",0.3,IF(#REF!="複雑な制約のある作業",0.4,IF(#REF!="単純な制約のある作業",0.2,0)))))))</f>
        <v>#REF!</v>
      </c>
      <c r="I458" s="237" t="e">
        <f t="shared" si="25"/>
        <v>#REF!</v>
      </c>
      <c r="J458" s="242" t="e">
        <f>IF(#REF!&gt;=1,IF(#REF!&gt;=1,#REF!),IF(#REF!&gt;=0,"",))</f>
        <v>#REF!</v>
      </c>
      <c r="K458" s="241" t="e">
        <f>保全管理データ!N45</f>
        <v>#REF!</v>
      </c>
      <c r="L458" s="241" t="e">
        <f>IF(#REF!="","",IF(#REF!="悪環境における作業",0.2,IF(#REF!="高所又は地下作業",0.1,IF(#REF!="錯綜場所作業",0.3,IF(#REF!="複雑な制約のある作業",0.4,IF(#REF!="単純な制約のある作業",0.2,0))))))</f>
        <v>#REF!</v>
      </c>
      <c r="M458" s="237" t="e">
        <f t="shared" si="26"/>
        <v>#REF!</v>
      </c>
    </row>
    <row r="459" spans="2:13" s="229" customFormat="1" ht="27.75" customHeight="1" x14ac:dyDescent="0.2">
      <c r="B459" s="562" t="s">
        <v>263</v>
      </c>
      <c r="C459" s="563"/>
      <c r="D459" s="239" t="e">
        <f>#REF!</f>
        <v>#REF!</v>
      </c>
      <c r="E459" s="240" t="s">
        <v>245</v>
      </c>
      <c r="F459" s="225" t="e">
        <f>IF(#REF!&gt;=1,IF(#REF!&gt;=1,#REF!),IF(#REF!&gt;=0,"",))</f>
        <v>#REF!</v>
      </c>
      <c r="G459" s="241" t="e">
        <f>保全管理データ!N19</f>
        <v>#REF!</v>
      </c>
      <c r="H459" s="236" t="e">
        <f>IF(#REF!="無","",IF(#REF!="","",IF(#REF!="悪環境における作業",0.2,IF(#REF!="高所又は地下作業",0.1,IF(#REF!="錯綜場所作業",0.3,IF(#REF!="複雑な制約のある作業",0.4,IF(#REF!="単純な制約のある作業",0.2,0)))))))</f>
        <v>#REF!</v>
      </c>
      <c r="I459" s="237" t="e">
        <f t="shared" si="25"/>
        <v>#REF!</v>
      </c>
      <c r="J459" s="242" t="e">
        <f>IF(#REF!&gt;=1,IF(#REF!&gt;=1,#REF!),IF(#REF!&gt;=0,"",))</f>
        <v>#REF!</v>
      </c>
      <c r="K459" s="241" t="e">
        <f>保全管理データ!N46</f>
        <v>#REF!</v>
      </c>
      <c r="L459" s="241" t="e">
        <f>IF(#REF!="","",IF(#REF!="悪環境における作業",0.2,IF(#REF!="高所又は地下作業",0.1,IF(#REF!="錯綜場所作業",0.3,IF(#REF!="複雑な制約のある作業",0.4,IF(#REF!="単純な制約のある作業",0.2,0))))))</f>
        <v>#REF!</v>
      </c>
      <c r="M459" s="237" t="e">
        <f t="shared" si="26"/>
        <v>#REF!</v>
      </c>
    </row>
    <row r="460" spans="2:13" s="229" customFormat="1" ht="27.75" customHeight="1" x14ac:dyDescent="0.2">
      <c r="B460" s="562" t="s">
        <v>264</v>
      </c>
      <c r="C460" s="563"/>
      <c r="D460" s="239" t="e">
        <f>#REF!</f>
        <v>#REF!</v>
      </c>
      <c r="E460" s="240" t="s">
        <v>245</v>
      </c>
      <c r="F460" s="225" t="e">
        <f>IF(#REF!&gt;=1,IF(#REF!&gt;=1,#REF!),IF(#REF!&gt;=0,"",))</f>
        <v>#REF!</v>
      </c>
      <c r="G460" s="241" t="e">
        <f>保全管理データ!N20</f>
        <v>#REF!</v>
      </c>
      <c r="H460" s="236" t="e">
        <f>IF(#REF!="無","",IF(#REF!="","",IF(#REF!="悪環境における作業",0.2,IF(#REF!="高所又は地下作業",0.1,IF(#REF!="錯綜場所作業",0.3,IF(#REF!="複雑な制約のある作業",0.4,IF(#REF!="単純な制約のある作業",0.2,0)))))))</f>
        <v>#REF!</v>
      </c>
      <c r="I460" s="237" t="e">
        <f>IF(F460="","",F460*G460*(1+IF(H460="",0,H460)))</f>
        <v>#REF!</v>
      </c>
      <c r="J460" s="242" t="e">
        <f>IF(#REF!&gt;=1,IF(#REF!&gt;=1,#REF!),IF(#REF!&gt;=0,"",))</f>
        <v>#REF!</v>
      </c>
      <c r="K460" s="241" t="e">
        <f>保全管理データ!N47</f>
        <v>#REF!</v>
      </c>
      <c r="L460" s="241" t="e">
        <f>IF(#REF!="","",IF(#REF!="悪環境における作業",0.2,IF(#REF!="高所又は地下作業",0.1,IF(#REF!="錯綜場所作業",0.3,IF(#REF!="複雑な制約のある作業",0.4,IF(#REF!="単純な制約のある作業",0.2,0))))))</f>
        <v>#REF!</v>
      </c>
      <c r="M460" s="237" t="e">
        <f t="shared" si="26"/>
        <v>#REF!</v>
      </c>
    </row>
    <row r="461" spans="2:13" s="229" customFormat="1" ht="27.75" customHeight="1" x14ac:dyDescent="0.2">
      <c r="B461" s="562" t="s">
        <v>265</v>
      </c>
      <c r="C461" s="563"/>
      <c r="D461" s="239" t="e">
        <f>#REF!</f>
        <v>#REF!</v>
      </c>
      <c r="E461" s="240" t="s">
        <v>245</v>
      </c>
      <c r="F461" s="225" t="e">
        <f>IF(#REF!&gt;=1,IF(#REF!&gt;=1,#REF!),IF(#REF!&gt;=0,"",))</f>
        <v>#REF!</v>
      </c>
      <c r="G461" s="241" t="e">
        <f>保全管理データ!N21</f>
        <v>#REF!</v>
      </c>
      <c r="H461" s="236" t="e">
        <f>IF(#REF!="無","",IF(#REF!="","",IF(#REF!="悪環境における作業",0.2,IF(#REF!="高所又は地下作業",0.1,IF(#REF!="錯綜場所作業",0.3,IF(#REF!="複雑な制約のある作業",0.4,IF(#REF!="単純な制約のある作業",0.2,0)))))))</f>
        <v>#REF!</v>
      </c>
      <c r="I461" s="237" t="e">
        <f t="shared" si="25"/>
        <v>#REF!</v>
      </c>
      <c r="J461" s="242" t="e">
        <f>IF(#REF!&gt;=1,IF(#REF!&gt;=1,#REF!),IF(#REF!&gt;=0,"",))</f>
        <v>#REF!</v>
      </c>
      <c r="K461" s="241" t="e">
        <f>保全管理データ!N48</f>
        <v>#REF!</v>
      </c>
      <c r="L461" s="241" t="e">
        <f>IF(#REF!="","",IF(#REF!="悪環境における作業",0.2,IF(#REF!="高所又は地下作業",0.1,IF(#REF!="錯綜場所作業",0.3,IF(#REF!="複雑な制約のある作業",0.4,IF(#REF!="単純な制約のある作業",0.2,0))))))</f>
        <v>#REF!</v>
      </c>
      <c r="M461" s="237" t="e">
        <f t="shared" si="26"/>
        <v>#REF!</v>
      </c>
    </row>
    <row r="462" spans="2:13" s="229" customFormat="1" ht="27.75" customHeight="1" x14ac:dyDescent="0.2">
      <c r="B462" s="562" t="s">
        <v>266</v>
      </c>
      <c r="C462" s="563"/>
      <c r="D462" s="239" t="e">
        <f>#REF!</f>
        <v>#REF!</v>
      </c>
      <c r="E462" s="240" t="s">
        <v>245</v>
      </c>
      <c r="F462" s="225" t="e">
        <f>IF(#REF!&gt;=1,IF(#REF!&gt;=1,#REF!),IF(#REF!&gt;=0,"",))</f>
        <v>#REF!</v>
      </c>
      <c r="G462" s="241"/>
      <c r="H462" s="236" t="e">
        <f>IF(#REF!="無","",IF(#REF!="","",IF(#REF!="悪環境における作業",0.2,IF(#REF!="高所又は地下作業",0.1,IF(#REF!="錯綜場所作業",0.3,IF(#REF!="複雑な制約のある作業",0.4,IF(#REF!="単純な制約のある作業",0.2,0)))))))</f>
        <v>#REF!</v>
      </c>
      <c r="I462" s="237" t="e">
        <f t="shared" si="25"/>
        <v>#REF!</v>
      </c>
      <c r="J462" s="242" t="e">
        <f>IF(#REF!&gt;=1,IF(#REF!&gt;=1,#REF!),IF(#REF!&gt;=0,"",))</f>
        <v>#REF!</v>
      </c>
      <c r="K462" s="241" t="e">
        <f>保全管理データ!N48</f>
        <v>#REF!</v>
      </c>
      <c r="L462" s="241" t="e">
        <f>IF(#REF!="","",IF(#REF!="悪環境における作業",0.2,IF(#REF!="高所又は地下作業",0.1,IF(#REF!="錯綜場所作業",0.3,IF(#REF!="複雑な制約のある作業",0.4,IF(#REF!="単純な制約のある作業",0.2,0))))))</f>
        <v>#REF!</v>
      </c>
      <c r="M462" s="237" t="e">
        <f t="shared" si="26"/>
        <v>#REF!</v>
      </c>
    </row>
    <row r="463" spans="2:13" s="229" customFormat="1" ht="27.75" customHeight="1" x14ac:dyDescent="0.2">
      <c r="B463" s="562" t="s">
        <v>81</v>
      </c>
      <c r="C463" s="563"/>
      <c r="D463" s="239" t="e">
        <f>#REF!</f>
        <v>#REF!</v>
      </c>
      <c r="E463" s="240" t="s">
        <v>245</v>
      </c>
      <c r="F463" s="225" t="e">
        <f>IF(#REF!&gt;=1,IF(#REF!&gt;=1,#REF!),IF(#REF!&gt;=0,"",))</f>
        <v>#REF!</v>
      </c>
      <c r="G463" s="241" t="e">
        <f>保全管理データ!N23</f>
        <v>#REF!</v>
      </c>
      <c r="H463" s="236" t="e">
        <f>IF(#REF!="無","",IF(#REF!="","",IF(#REF!="悪環境における作業",0.2,IF(#REF!="高所又は地下作業",0.1,IF(#REF!="錯綜場所作業",0.3,IF(#REF!="複雑な制約のある作業",0.4,IF(#REF!="単純な制約のある作業",0.2,0)))))))</f>
        <v>#REF!</v>
      </c>
      <c r="I463" s="237" t="e">
        <f t="shared" si="25"/>
        <v>#REF!</v>
      </c>
      <c r="J463" s="242" t="e">
        <f>IF(#REF!&gt;=1,IF(#REF!&gt;=1,#REF!),IF(#REF!&gt;=0,"",))</f>
        <v>#REF!</v>
      </c>
      <c r="K463" s="241" t="e">
        <f>保全管理データ!N49</f>
        <v>#REF!</v>
      </c>
      <c r="L463" s="241" t="e">
        <f>IF(#REF!="","",IF(#REF!="悪環境における作業",0.2,IF(#REF!="高所又は地下作業",0.1,IF(#REF!="錯綜場所作業",0.3,IF(#REF!="複雑な制約のある作業",0.4,IF(#REF!="単純な制約のある作業",0.2,0))))))</f>
        <v>#REF!</v>
      </c>
      <c r="M463" s="237" t="e">
        <f t="shared" si="26"/>
        <v>#REF!</v>
      </c>
    </row>
    <row r="464" spans="2:13" s="229" customFormat="1" ht="27.75" customHeight="1" x14ac:dyDescent="0.2">
      <c r="B464" s="562" t="s">
        <v>267</v>
      </c>
      <c r="C464" s="563"/>
      <c r="D464" s="239" t="e">
        <f>#REF!</f>
        <v>#REF!</v>
      </c>
      <c r="E464" s="240" t="s">
        <v>247</v>
      </c>
      <c r="F464" s="225" t="e">
        <f>IF(#REF!&gt;=1,IF(#REF!&gt;=1,#REF!),IF(#REF!&gt;=0,"",))</f>
        <v>#REF!</v>
      </c>
      <c r="G464" s="241" t="e">
        <f>保全管理データ!N24</f>
        <v>#REF!</v>
      </c>
      <c r="H464" s="236" t="e">
        <f>IF(#REF!="無","",IF(#REF!="","",IF(#REF!="悪環境における作業",0.2,IF(#REF!="高所又は地下作業",0.1,IF(#REF!="錯綜場所作業",0.3,IF(#REF!="複雑な制約のある作業",0.4,IF(#REF!="単純な制約のある作業",0.2,0)))))))</f>
        <v>#REF!</v>
      </c>
      <c r="I464" s="237" t="e">
        <f t="shared" si="25"/>
        <v>#REF!</v>
      </c>
      <c r="J464" s="242" t="e">
        <f>IF(#REF!&gt;=1,IF(#REF!&gt;=1,#REF!),IF(#REF!&gt;=0,"",))</f>
        <v>#REF!</v>
      </c>
      <c r="K464" s="241" t="e">
        <f>保全管理データ!N51</f>
        <v>#REF!</v>
      </c>
      <c r="L464" s="241" t="e">
        <f>IF(#REF!="","",IF(#REF!="悪環境における作業",0.2,IF(#REF!="高所又は地下作業",0.1,IF(#REF!="錯綜場所作業",0.3,IF(#REF!="複雑な制約のある作業",0.4,IF(#REF!="単純な制約のある作業",0.2,0))))))</f>
        <v>#REF!</v>
      </c>
      <c r="M464" s="237" t="e">
        <f t="shared" si="26"/>
        <v>#REF!</v>
      </c>
    </row>
    <row r="465" spans="2:14" s="229" customFormat="1" ht="27.75" customHeight="1" x14ac:dyDescent="0.2">
      <c r="B465" s="562" t="s">
        <v>268</v>
      </c>
      <c r="C465" s="563"/>
      <c r="D465" s="239" t="e">
        <f>#REF!</f>
        <v>#REF!</v>
      </c>
      <c r="E465" s="240" t="s">
        <v>246</v>
      </c>
      <c r="F465" s="225" t="e">
        <f>IF(#REF!&gt;=1,IF(#REF!&gt;=1,#REF!),IF(#REF!&gt;=0,"",))</f>
        <v>#REF!</v>
      </c>
      <c r="G465" s="241" t="e">
        <f>保全管理データ!N25</f>
        <v>#REF!</v>
      </c>
      <c r="H465" s="236" t="e">
        <f>IF(#REF!="無","",IF(#REF!="","",IF(#REF!="悪環境における作業",0.2,IF(#REF!="高所又は地下作業",0.1,IF(#REF!="錯綜場所作業",0.3,IF(#REF!="複雑な制約のある作業",0.4,IF(#REF!="単純な制約のある作業",0.2,0)))))))</f>
        <v>#REF!</v>
      </c>
      <c r="I465" s="237" t="e">
        <f t="shared" si="25"/>
        <v>#REF!</v>
      </c>
      <c r="J465" s="242" t="e">
        <f>IF(#REF!&gt;=1,IF(#REF!&gt;=1,#REF!),IF(#REF!&gt;=0,"",))</f>
        <v>#REF!</v>
      </c>
      <c r="K465" s="241" t="e">
        <f>保全管理データ!N52</f>
        <v>#REF!</v>
      </c>
      <c r="L465" s="241" t="e">
        <f>IF(#REF!="","",IF(#REF!="悪環境における作業",0.2,IF(#REF!="高所又は地下作業",0.1,IF(#REF!="錯綜場所作業",0.3,IF(#REF!="複雑な制約のある作業",0.4,IF(#REF!="単純な制約のある作業",0.2,0))))))</f>
        <v>#REF!</v>
      </c>
      <c r="M465" s="237" t="e">
        <f t="shared" si="26"/>
        <v>#REF!</v>
      </c>
    </row>
    <row r="466" spans="2:14" s="229" customFormat="1" ht="27.75" customHeight="1" thickBot="1" x14ac:dyDescent="0.25">
      <c r="B466" s="564" t="s">
        <v>269</v>
      </c>
      <c r="C466" s="565"/>
      <c r="D466" s="243" t="e">
        <f>#REF!</f>
        <v>#REF!</v>
      </c>
      <c r="E466" s="244" t="s">
        <v>245</v>
      </c>
      <c r="F466" s="225" t="e">
        <f>IF(#REF!&gt;=1,IF(#REF!&gt;=1,#REF!),IF(#REF!&gt;=0,"",))</f>
        <v>#REF!</v>
      </c>
      <c r="G466" s="245" t="e">
        <f>保全管理データ!N26</f>
        <v>#REF!</v>
      </c>
      <c r="H466" s="236" t="e">
        <f>IF(#REF!="無","",IF(#REF!="","",IF(#REF!="悪環境における作業",0.2,IF(#REF!="高所又は地下作業",0.1,IF(#REF!="錯綜場所作業",0.3,IF(#REF!="複雑な制約のある作業",0.4,IF(#REF!="単純な制約のある作業",0.2,0)))))))</f>
        <v>#REF!</v>
      </c>
      <c r="I466" s="237" t="e">
        <f t="shared" si="25"/>
        <v>#REF!</v>
      </c>
      <c r="J466" s="246" t="e">
        <f>IF(#REF!&gt;=1,IF(#REF!&gt;=1,#REF!),IF(#REF!&gt;=0,"",))</f>
        <v>#REF!</v>
      </c>
      <c r="K466" s="245" t="e">
        <f>保全管理データ!N53</f>
        <v>#REF!</v>
      </c>
      <c r="L466" s="245" t="e">
        <f>IF(#REF!="","",IF(#REF!="悪環境における作業",0.2,IF(#REF!="高所又は地下作業",0.1,IF(#REF!="錯綜場所作業",0.3,IF(#REF!="複雑な制約のある作業",0.4,IF(#REF!="単純な制約のある作業",0.2,0))))))</f>
        <v>#REF!</v>
      </c>
      <c r="M466" s="237" t="e">
        <f t="shared" si="26"/>
        <v>#REF!</v>
      </c>
    </row>
    <row r="467" spans="2:14" s="229" customFormat="1" ht="27.75" customHeight="1" thickBot="1" x14ac:dyDescent="0.25">
      <c r="B467" s="555" t="s">
        <v>190</v>
      </c>
      <c r="C467" s="555"/>
      <c r="D467" s="555"/>
      <c r="E467" s="555"/>
      <c r="F467" s="556" t="e">
        <f>SUM(I443:I466)</f>
        <v>#REF!</v>
      </c>
      <c r="G467" s="557"/>
      <c r="H467" s="557"/>
      <c r="I467" s="558"/>
      <c r="J467" s="556" t="e">
        <f>IF(SUM(J443:J466)=0,"0.00",SUM(M443:M466))</f>
        <v>#REF!</v>
      </c>
      <c r="K467" s="557"/>
      <c r="L467" s="557"/>
      <c r="M467" s="558"/>
    </row>
    <row r="468" spans="2:14" s="229" customFormat="1" ht="27.75" customHeight="1" thickBot="1" x14ac:dyDescent="0.25">
      <c r="B468" s="555" t="s">
        <v>97</v>
      </c>
      <c r="C468" s="555"/>
      <c r="D468" s="555"/>
      <c r="E468" s="555"/>
      <c r="F468" s="559" t="e">
        <f>IF(#REF!="５年以下","0",IF(#REF!="５年～１０年",0.1,IF(#REF!="１０年以上",0.15)))</f>
        <v>#REF!</v>
      </c>
      <c r="G468" s="560"/>
      <c r="H468" s="560"/>
      <c r="I468" s="560"/>
      <c r="J468" s="560"/>
      <c r="K468" s="560"/>
      <c r="L468" s="560"/>
      <c r="M468" s="561"/>
    </row>
    <row r="469" spans="2:14" s="229" customFormat="1" ht="27.75" customHeight="1" thickBot="1" x14ac:dyDescent="0.25">
      <c r="B469" s="556" t="s">
        <v>273</v>
      </c>
      <c r="C469" s="557"/>
      <c r="D469" s="557"/>
      <c r="E469" s="558"/>
      <c r="F469" s="556" t="e">
        <f>F467*(1+F468)</f>
        <v>#REF!</v>
      </c>
      <c r="G469" s="557"/>
      <c r="H469" s="557"/>
      <c r="I469" s="557"/>
      <c r="J469" s="556" t="e">
        <f>J467*(1+F468)</f>
        <v>#REF!</v>
      </c>
      <c r="K469" s="557"/>
      <c r="L469" s="557"/>
      <c r="M469" s="558"/>
      <c r="N469" s="248"/>
    </row>
    <row r="470" spans="2:14" s="229" customFormat="1" ht="24" hidden="1" customHeight="1" thickBot="1" x14ac:dyDescent="0.25">
      <c r="B470" s="555" t="s">
        <v>191</v>
      </c>
      <c r="C470" s="555"/>
      <c r="D470" s="555"/>
      <c r="E470" s="555"/>
      <c r="F470" s="556" t="s">
        <v>428</v>
      </c>
      <c r="G470" s="557"/>
      <c r="H470" s="558"/>
      <c r="I470" s="555" t="e">
        <f>#REF!</f>
        <v>#REF!</v>
      </c>
      <c r="J470" s="556"/>
      <c r="K470" s="247" t="s">
        <v>230</v>
      </c>
      <c r="L470" s="558" t="e">
        <f>B441</f>
        <v>#REF!</v>
      </c>
      <c r="M470" s="555"/>
    </row>
    <row r="471" spans="2:14" s="229" customFormat="1" ht="45" customHeight="1" thickBot="1" x14ac:dyDescent="0.25">
      <c r="B471" s="228"/>
      <c r="C471" s="228"/>
      <c r="D471" s="228"/>
      <c r="E471" s="228"/>
      <c r="F471" s="228"/>
      <c r="G471" s="228"/>
      <c r="H471" s="228"/>
      <c r="I471" s="228"/>
      <c r="J471" s="228"/>
      <c r="K471" s="228"/>
      <c r="L471" s="228"/>
      <c r="M471" s="228"/>
    </row>
    <row r="472" spans="2:14" s="229" customFormat="1" ht="27.75" customHeight="1" thickBot="1" x14ac:dyDescent="0.25">
      <c r="B472" s="568" t="s">
        <v>128</v>
      </c>
      <c r="C472" s="569"/>
      <c r="D472" s="569"/>
      <c r="E472" s="570"/>
      <c r="F472" s="228"/>
      <c r="G472" s="228"/>
      <c r="H472" s="228"/>
      <c r="I472" s="228"/>
      <c r="J472" s="228"/>
      <c r="K472" s="228"/>
      <c r="L472" s="228"/>
      <c r="M472" s="228"/>
    </row>
    <row r="473" spans="2:14" s="229" customFormat="1" ht="27.75" customHeight="1" x14ac:dyDescent="0.2">
      <c r="B473" s="571" t="e">
        <f>#REF!</f>
        <v>#REF!</v>
      </c>
      <c r="C473" s="572"/>
      <c r="D473" s="573"/>
      <c r="E473" s="574"/>
      <c r="F473" s="578" t="s">
        <v>240</v>
      </c>
      <c r="G473" s="579"/>
      <c r="H473" s="579"/>
      <c r="I473" s="580"/>
      <c r="J473" s="578" t="s">
        <v>239</v>
      </c>
      <c r="K473" s="579"/>
      <c r="L473" s="579"/>
      <c r="M473" s="580"/>
    </row>
    <row r="474" spans="2:14" s="229" customFormat="1" ht="27.75" customHeight="1" thickBot="1" x14ac:dyDescent="0.25">
      <c r="B474" s="575"/>
      <c r="C474" s="576"/>
      <c r="D474" s="576"/>
      <c r="E474" s="577"/>
      <c r="F474" s="233" t="s">
        <v>149</v>
      </c>
      <c r="G474" s="231" t="s">
        <v>151</v>
      </c>
      <c r="H474" s="231" t="s">
        <v>96</v>
      </c>
      <c r="I474" s="232" t="s">
        <v>150</v>
      </c>
      <c r="J474" s="233" t="s">
        <v>149</v>
      </c>
      <c r="K474" s="231" t="s">
        <v>151</v>
      </c>
      <c r="L474" s="231" t="s">
        <v>96</v>
      </c>
      <c r="M474" s="232" t="s">
        <v>150</v>
      </c>
    </row>
    <row r="475" spans="2:14" s="229" customFormat="1" ht="27.75" customHeight="1" thickTop="1" x14ac:dyDescent="0.2">
      <c r="B475" s="566" t="s">
        <v>241</v>
      </c>
      <c r="C475" s="567"/>
      <c r="D475" s="234" t="e">
        <f>#REF!</f>
        <v>#REF!</v>
      </c>
      <c r="E475" s="235" t="s">
        <v>242</v>
      </c>
      <c r="F475" s="242" t="e">
        <f>IF(#REF!&gt;=1,IF(#REF!&gt;=1,#REF!),IF(#REF!&gt;=0,"",))</f>
        <v>#REF!</v>
      </c>
      <c r="G475" s="241" t="e">
        <f>保全管理データ!N283</f>
        <v>#REF!</v>
      </c>
      <c r="H475" s="241" t="e">
        <f>IF(#REF!="無","",IF(#REF!="","",IF(#REF!="悪環境における作業",0.2,IF(#REF!="高所又は地下作業",0.1,IF(#REF!="錯綜場所作業",0.3,IF(#REF!="複雑な制約のある作業",0.4,IF(#REF!="単純な制約のある作業",0.2,0)))))))</f>
        <v>#REF!</v>
      </c>
      <c r="I475" s="224" t="e">
        <f>IF(F475="","",F475*G475*(1+IF(H475="",0,H475)))</f>
        <v>#REF!</v>
      </c>
      <c r="J475" s="242" t="e">
        <f>IF(#REF!&gt;=1,IF(#REF!&gt;=1,#REF!),IF(#REF!&gt;=0,"",))</f>
        <v>#REF!</v>
      </c>
      <c r="K475" s="241" t="e">
        <f>保全管理データ!N310</f>
        <v>#REF!</v>
      </c>
      <c r="L475" s="241" t="e">
        <f>IF(#REF!="","",IF(#REF!="悪環境における作業",0.2,IF(#REF!="高所又は地下作業",0.1,IF(#REF!="錯綜場所作業",0.3,IF(#REF!="複雑な制約のある作業",0.4,IF(#REF!="単純な制約のある作業",0.2,0))))))</f>
        <v>#REF!</v>
      </c>
      <c r="M475" s="224" t="e">
        <f>IF(J475="","",J475*K475*(1+IF(L475="",0,L475)))</f>
        <v>#REF!</v>
      </c>
    </row>
    <row r="476" spans="2:14" s="229" customFormat="1" ht="27.75" customHeight="1" x14ac:dyDescent="0.2">
      <c r="B476" s="562" t="s">
        <v>243</v>
      </c>
      <c r="C476" s="563"/>
      <c r="D476" s="239" t="e">
        <f>#REF!</f>
        <v>#REF!</v>
      </c>
      <c r="E476" s="240" t="s">
        <v>242</v>
      </c>
      <c r="F476" s="242" t="e">
        <f>IF(#REF!&gt;=1,IF(#REF!&gt;=1,#REF!),IF(#REF!&gt;=0,"",))</f>
        <v>#REF!</v>
      </c>
      <c r="G476" s="241" t="e">
        <f>保全管理データ!N284</f>
        <v>#REF!</v>
      </c>
      <c r="H476" s="241" t="e">
        <f>IF(#REF!="無","",IF(#REF!="","",IF(#REF!="悪環境における作業",0.2,IF(#REF!="高所又は地下作業",0.1,IF(#REF!="錯綜場所作業",0.3,IF(#REF!="複雑な制約のある作業",0.4,IF(#REF!="単純な制約のある作業",0.2,0)))))))</f>
        <v>#REF!</v>
      </c>
      <c r="I476" s="224" t="e">
        <f t="shared" ref="I476:I498" si="27">IF(F476="","",F476*G476*(1+IF(H476="",0,H476)))</f>
        <v>#REF!</v>
      </c>
      <c r="J476" s="242" t="e">
        <f>IF(#REF!&gt;=1,IF(#REF!&gt;=1,#REF!),IF(#REF!&gt;=0,"",))</f>
        <v>#REF!</v>
      </c>
      <c r="K476" s="241" t="e">
        <f>保全管理データ!N311</f>
        <v>#REF!</v>
      </c>
      <c r="L476" s="241" t="e">
        <f>IF(#REF!="","",IF(#REF!="悪環境における作業",0.2,IF(#REF!="高所又は地下作業",0.1,IF(#REF!="錯綜場所作業",0.3,IF(#REF!="複雑な制約のある作業",0.4,IF(#REF!="単純な制約のある作業",0.2,0))))))</f>
        <v>#REF!</v>
      </c>
      <c r="M476" s="224" t="e">
        <f t="shared" ref="M476:M498" si="28">IF(J476="","",J476*K476*(1+IF(L476="",0,L476)))</f>
        <v>#REF!</v>
      </c>
    </row>
    <row r="477" spans="2:14" s="229" customFormat="1" ht="27.75" customHeight="1" x14ac:dyDescent="0.2">
      <c r="B477" s="562" t="s">
        <v>249</v>
      </c>
      <c r="C477" s="563"/>
      <c r="D477" s="239" t="e">
        <f>#REF!</f>
        <v>#REF!</v>
      </c>
      <c r="E477" s="240" t="s">
        <v>244</v>
      </c>
      <c r="F477" s="242" t="e">
        <f>IF(#REF!&gt;=1,IF(#REF!&gt;=1,#REF!),IF(#REF!&gt;=0,"",))</f>
        <v>#REF!</v>
      </c>
      <c r="G477" s="241" t="e">
        <f>保全管理データ!N285</f>
        <v>#REF!</v>
      </c>
      <c r="H477" s="241" t="e">
        <f>IF(#REF!="無","",IF(#REF!="","",IF(#REF!="悪環境における作業",0.2,IF(#REF!="高所又は地下作業",0.1,IF(#REF!="錯綜場所作業",0.3,IF(#REF!="複雑な制約のある作業",0.4,IF(#REF!="単純な制約のある作業",0.2,0)))))))</f>
        <v>#REF!</v>
      </c>
      <c r="I477" s="224" t="e">
        <f t="shared" si="27"/>
        <v>#REF!</v>
      </c>
      <c r="J477" s="242" t="e">
        <f>IF(#REF!&gt;=1,IF(#REF!&gt;=1,#REF!),IF(#REF!&gt;=0,"",))</f>
        <v>#REF!</v>
      </c>
      <c r="K477" s="241" t="e">
        <f>保全管理データ!N312</f>
        <v>#REF!</v>
      </c>
      <c r="L477" s="241" t="e">
        <f>IF(#REF!="","",IF(#REF!="悪環境における作業",0.2,IF(#REF!="高所又は地下作業",0.1,IF(#REF!="錯綜場所作業",0.3,IF(#REF!="複雑な制約のある作業",0.4,IF(#REF!="単純な制約のある作業",0.2,0))))))</f>
        <v>#REF!</v>
      </c>
      <c r="M477" s="224" t="e">
        <f t="shared" si="28"/>
        <v>#REF!</v>
      </c>
    </row>
    <row r="478" spans="2:14" s="229" customFormat="1" ht="27.75" customHeight="1" x14ac:dyDescent="0.2">
      <c r="B478" s="562" t="s">
        <v>250</v>
      </c>
      <c r="C478" s="563"/>
      <c r="D478" s="239" t="e">
        <f>#REF!</f>
        <v>#REF!</v>
      </c>
      <c r="E478" s="240" t="s">
        <v>244</v>
      </c>
      <c r="F478" s="242" t="e">
        <f>IF(#REF!&gt;=1,IF(#REF!&gt;=1,#REF!),IF(#REF!&gt;=0,"",))</f>
        <v>#REF!</v>
      </c>
      <c r="G478" s="241" t="e">
        <f>保全管理データ!N286</f>
        <v>#REF!</v>
      </c>
      <c r="H478" s="241" t="e">
        <f>IF(#REF!="無","",IF(#REF!="","",IF(#REF!="悪環境における作業",0.2,IF(#REF!="高所又は地下作業",0.1,IF(#REF!="錯綜場所作業",0.3,IF(#REF!="複雑な制約のある作業",0.4,IF(#REF!="単純な制約のある作業",0.2,0)))))))</f>
        <v>#REF!</v>
      </c>
      <c r="I478" s="224" t="e">
        <f t="shared" si="27"/>
        <v>#REF!</v>
      </c>
      <c r="J478" s="242" t="e">
        <f>IF(#REF!&gt;=1,IF(#REF!&gt;=1,#REF!),IF(#REF!&gt;=0,"",))</f>
        <v>#REF!</v>
      </c>
      <c r="K478" s="241" t="e">
        <f>保全管理データ!N313</f>
        <v>#REF!</v>
      </c>
      <c r="L478" s="241" t="e">
        <f>IF(#REF!="","",IF(#REF!="悪環境における作業",0.2,IF(#REF!="高所又は地下作業",0.1,IF(#REF!="錯綜場所作業",0.3,IF(#REF!="複雑な制約のある作業",0.4,IF(#REF!="単純な制約のある作業",0.2,0))))))</f>
        <v>#REF!</v>
      </c>
      <c r="M478" s="224" t="e">
        <f t="shared" si="28"/>
        <v>#REF!</v>
      </c>
    </row>
    <row r="479" spans="2:14" s="229" customFormat="1" ht="27.75" customHeight="1" x14ac:dyDescent="0.2">
      <c r="B479" s="562" t="s">
        <v>251</v>
      </c>
      <c r="C479" s="563"/>
      <c r="D479" s="239" t="e">
        <f>#REF!</f>
        <v>#REF!</v>
      </c>
      <c r="E479" s="240" t="s">
        <v>242</v>
      </c>
      <c r="F479" s="242" t="e">
        <f>IF(#REF!&gt;=1,IF(#REF!&gt;=1,#REF!),IF(#REF!&gt;=0,"",))</f>
        <v>#REF!</v>
      </c>
      <c r="G479" s="241" t="e">
        <f>保全管理データ!N287</f>
        <v>#REF!</v>
      </c>
      <c r="H479" s="241" t="e">
        <f>IF(#REF!="無","",IF(#REF!="","",IF(#REF!="悪環境における作業",0.2,IF(#REF!="高所又は地下作業",0.1,IF(#REF!="錯綜場所作業",0.3,IF(#REF!="複雑な制約のある作業",0.4,IF(#REF!="単純な制約のある作業",0.2,0)))))))</f>
        <v>#REF!</v>
      </c>
      <c r="I479" s="224" t="e">
        <f t="shared" si="27"/>
        <v>#REF!</v>
      </c>
      <c r="J479" s="242" t="e">
        <f>IF(#REF!&gt;=1,IF(#REF!&gt;=1,#REF!),IF(#REF!&gt;=0,"",))</f>
        <v>#REF!</v>
      </c>
      <c r="K479" s="241" t="e">
        <f>保全管理データ!N314</f>
        <v>#REF!</v>
      </c>
      <c r="L479" s="241" t="e">
        <f>IF(#REF!="","",IF(#REF!="悪環境における作業",0.2,IF(#REF!="高所又は地下作業",0.1,IF(#REF!="錯綜場所作業",0.3,IF(#REF!="複雑な制約のある作業",0.4,IF(#REF!="単純な制約のある作業",0.2,0))))))</f>
        <v>#REF!</v>
      </c>
      <c r="M479" s="224" t="e">
        <f t="shared" si="28"/>
        <v>#REF!</v>
      </c>
    </row>
    <row r="480" spans="2:14" s="229" customFormat="1" ht="27.75" customHeight="1" x14ac:dyDescent="0.2">
      <c r="B480" s="562" t="s">
        <v>252</v>
      </c>
      <c r="C480" s="563"/>
      <c r="D480" s="239" t="e">
        <f>#REF!</f>
        <v>#REF!</v>
      </c>
      <c r="E480" s="240" t="s">
        <v>244</v>
      </c>
      <c r="F480" s="242" t="e">
        <f>IF(#REF!&gt;=1,IF(#REF!&gt;=1,#REF!),IF(#REF!&gt;=0,"",))</f>
        <v>#REF!</v>
      </c>
      <c r="G480" s="241" t="e">
        <f>保全管理データ!N288</f>
        <v>#REF!</v>
      </c>
      <c r="H480" s="241" t="e">
        <f>IF(#REF!="無","",IF(#REF!="","",IF(#REF!="悪環境における作業",0.2,IF(#REF!="高所又は地下作業",0.1,IF(#REF!="錯綜場所作業",0.3,IF(#REF!="複雑な制約のある作業",0.4,IF(#REF!="単純な制約のある作業",0.2,0)))))))</f>
        <v>#REF!</v>
      </c>
      <c r="I480" s="224" t="e">
        <f t="shared" si="27"/>
        <v>#REF!</v>
      </c>
      <c r="J480" s="242" t="e">
        <f>IF(#REF!&gt;=1,IF(#REF!&gt;=1,#REF!),IF(#REF!&gt;=0,"",))</f>
        <v>#REF!</v>
      </c>
      <c r="K480" s="241" t="e">
        <f>保全管理データ!N315</f>
        <v>#REF!</v>
      </c>
      <c r="L480" s="241" t="e">
        <f>IF(#REF!="","",IF(#REF!="悪環境における作業",0.2,IF(#REF!="高所又は地下作業",0.1,IF(#REF!="錯綜場所作業",0.3,IF(#REF!="複雑な制約のある作業",0.4,IF(#REF!="単純な制約のある作業",0.2,0))))))</f>
        <v>#REF!</v>
      </c>
      <c r="M480" s="224" t="e">
        <f t="shared" si="28"/>
        <v>#REF!</v>
      </c>
    </row>
    <row r="481" spans="2:13" s="229" customFormat="1" ht="27.75" customHeight="1" x14ac:dyDescent="0.2">
      <c r="B481" s="562" t="s">
        <v>253</v>
      </c>
      <c r="C481" s="563"/>
      <c r="D481" s="239" t="e">
        <f>#REF!</f>
        <v>#REF!</v>
      </c>
      <c r="E481" s="240" t="s">
        <v>242</v>
      </c>
      <c r="F481" s="242" t="e">
        <f>IF(#REF!&gt;=1,IF(#REF!&gt;=1,#REF!),IF(#REF!&gt;=0,"",))</f>
        <v>#REF!</v>
      </c>
      <c r="G481" s="241" t="e">
        <f>保全管理データ!N289</f>
        <v>#REF!</v>
      </c>
      <c r="H481" s="241" t="e">
        <f>IF(#REF!="無","",IF(#REF!="","",IF(#REF!="悪環境における作業",0.2,IF(#REF!="高所又は地下作業",0.1,IF(#REF!="錯綜場所作業",0.3,IF(#REF!="複雑な制約のある作業",0.4,IF(#REF!="単純な制約のある作業",0.2,0)))))))</f>
        <v>#REF!</v>
      </c>
      <c r="I481" s="224" t="e">
        <f t="shared" si="27"/>
        <v>#REF!</v>
      </c>
      <c r="J481" s="242" t="e">
        <f>IF(#REF!&gt;=1,IF(#REF!&gt;=1,#REF!),IF(#REF!&gt;=0,"",))</f>
        <v>#REF!</v>
      </c>
      <c r="K481" s="241" t="e">
        <f>保全管理データ!N316</f>
        <v>#REF!</v>
      </c>
      <c r="L481" s="241" t="e">
        <f>IF(#REF!="","",IF(#REF!="悪環境における作業",0.2,IF(#REF!="高所又は地下作業",0.1,IF(#REF!="錯綜場所作業",0.3,IF(#REF!="複雑な制約のある作業",0.4,IF(#REF!="単純な制約のある作業",0.2,0))))))</f>
        <v>#REF!</v>
      </c>
      <c r="M481" s="224" t="e">
        <f t="shared" si="28"/>
        <v>#REF!</v>
      </c>
    </row>
    <row r="482" spans="2:13" s="229" customFormat="1" ht="27.75" customHeight="1" x14ac:dyDescent="0.2">
      <c r="B482" s="562" t="s">
        <v>254</v>
      </c>
      <c r="C482" s="563"/>
      <c r="D482" s="239" t="e">
        <f>#REF!</f>
        <v>#REF!</v>
      </c>
      <c r="E482" s="240" t="s">
        <v>242</v>
      </c>
      <c r="F482" s="242" t="e">
        <f>IF(#REF!&gt;=1,IF(#REF!&gt;=1,#REF!),IF(#REF!&gt;=0,"",))</f>
        <v>#REF!</v>
      </c>
      <c r="G482" s="241" t="e">
        <f>保全管理データ!N290</f>
        <v>#REF!</v>
      </c>
      <c r="H482" s="241" t="e">
        <f>IF(#REF!="無","",IF(#REF!="","",IF(#REF!="悪環境における作業",0.2,IF(#REF!="高所又は地下作業",0.1,IF(#REF!="錯綜場所作業",0.3,IF(#REF!="複雑な制約のある作業",0.4,IF(#REF!="単純な制約のある作業",0.2,0)))))))</f>
        <v>#REF!</v>
      </c>
      <c r="I482" s="224" t="e">
        <f t="shared" si="27"/>
        <v>#REF!</v>
      </c>
      <c r="J482" s="242" t="e">
        <f>IF(#REF!&gt;=1,IF(#REF!&gt;=1,#REF!),IF(#REF!&gt;=0,"",))</f>
        <v>#REF!</v>
      </c>
      <c r="K482" s="241" t="e">
        <f>保全管理データ!N317</f>
        <v>#REF!</v>
      </c>
      <c r="L482" s="241" t="e">
        <f>IF(#REF!="","",IF(#REF!="悪環境における作業",0.2,IF(#REF!="高所又は地下作業",0.1,IF(#REF!="錯綜場所作業",0.3,IF(#REF!="複雑な制約のある作業",0.4,IF(#REF!="単純な制約のある作業",0.2,0))))))</f>
        <v>#REF!</v>
      </c>
      <c r="M482" s="224" t="e">
        <f t="shared" si="28"/>
        <v>#REF!</v>
      </c>
    </row>
    <row r="483" spans="2:13" s="229" customFormat="1" ht="27.75" customHeight="1" x14ac:dyDescent="0.2">
      <c r="B483" s="562" t="s">
        <v>255</v>
      </c>
      <c r="C483" s="563"/>
      <c r="D483" s="239" t="e">
        <f>#REF!</f>
        <v>#REF!</v>
      </c>
      <c r="E483" s="240" t="s">
        <v>245</v>
      </c>
      <c r="F483" s="242" t="e">
        <f>IF(#REF!&gt;=1,IF(#REF!&gt;=1,#REF!),IF(#REF!&gt;=0,"",))</f>
        <v>#REF!</v>
      </c>
      <c r="G483" s="241" t="e">
        <f>保全管理データ!N291</f>
        <v>#REF!</v>
      </c>
      <c r="H483" s="241" t="e">
        <f>IF(#REF!="無","",IF(#REF!="","",IF(#REF!="悪環境における作業",0.2,IF(#REF!="高所又は地下作業",0.1,IF(#REF!="錯綜場所作業",0.3,IF(#REF!="複雑な制約のある作業",0.4,IF(#REF!="単純な制約のある作業",0.2,0)))))))</f>
        <v>#REF!</v>
      </c>
      <c r="I483" s="224" t="e">
        <f t="shared" si="27"/>
        <v>#REF!</v>
      </c>
      <c r="J483" s="242" t="e">
        <f>IF(#REF!&gt;=1,IF(#REF!&gt;=1,#REF!),IF(#REF!&gt;=0,"",))</f>
        <v>#REF!</v>
      </c>
      <c r="K483" s="241" t="e">
        <f>保全管理データ!N318</f>
        <v>#REF!</v>
      </c>
      <c r="L483" s="241" t="e">
        <f>IF(#REF!="","",IF(#REF!="悪環境における作業",0.2,IF(#REF!="高所又は地下作業",0.1,IF(#REF!="錯綜場所作業",0.3,IF(#REF!="複雑な制約のある作業",0.4,IF(#REF!="単純な制約のある作業",0.2,0))))))</f>
        <v>#REF!</v>
      </c>
      <c r="M483" s="224" t="e">
        <f t="shared" si="28"/>
        <v>#REF!</v>
      </c>
    </row>
    <row r="484" spans="2:13" s="229" customFormat="1" ht="27.75" customHeight="1" x14ac:dyDescent="0.2">
      <c r="B484" s="562" t="s">
        <v>256</v>
      </c>
      <c r="C484" s="563"/>
      <c r="D484" s="239" t="e">
        <f>#REF!</f>
        <v>#REF!</v>
      </c>
      <c r="E484" s="240" t="s">
        <v>242</v>
      </c>
      <c r="F484" s="242" t="e">
        <f>IF(#REF!&gt;=1,IF(#REF!&gt;=1,#REF!),IF(#REF!&gt;=0,"",))</f>
        <v>#REF!</v>
      </c>
      <c r="G484" s="241" t="e">
        <f>保全管理データ!N292</f>
        <v>#REF!</v>
      </c>
      <c r="H484" s="241" t="e">
        <f>IF(#REF!="無","",IF(#REF!="","",IF(#REF!="悪環境における作業",0.2,IF(#REF!="高所又は地下作業",0.1,IF(#REF!="錯綜場所作業",0.3,IF(#REF!="複雑な制約のある作業",0.4,IF(#REF!="単純な制約のある作業",0.2,0)))))))</f>
        <v>#REF!</v>
      </c>
      <c r="I484" s="224" t="e">
        <f t="shared" si="27"/>
        <v>#REF!</v>
      </c>
      <c r="J484" s="242" t="e">
        <f>IF(#REF!&gt;=1,IF(#REF!&gt;=1,#REF!),IF(#REF!&gt;=0,"",))</f>
        <v>#REF!</v>
      </c>
      <c r="K484" s="241" t="e">
        <f>保全管理データ!N319</f>
        <v>#REF!</v>
      </c>
      <c r="L484" s="241" t="e">
        <f>IF(#REF!="","",IF(#REF!="悪環境における作業",0.2,IF(#REF!="高所又は地下作業",0.1,IF(#REF!="錯綜場所作業",0.3,IF(#REF!="複雑な制約のある作業",0.4,IF(#REF!="単純な制約のある作業",0.2,0))))))</f>
        <v>#REF!</v>
      </c>
      <c r="M484" s="224" t="e">
        <f t="shared" si="28"/>
        <v>#REF!</v>
      </c>
    </row>
    <row r="485" spans="2:13" s="229" customFormat="1" ht="27.75" customHeight="1" x14ac:dyDescent="0.2">
      <c r="B485" s="562" t="s">
        <v>257</v>
      </c>
      <c r="C485" s="563"/>
      <c r="D485" s="239" t="e">
        <f>#REF!</f>
        <v>#REF!</v>
      </c>
      <c r="E485" s="240" t="s">
        <v>245</v>
      </c>
      <c r="F485" s="242" t="e">
        <f>IF(#REF!&gt;=1,IF(#REF!&gt;=1,#REF!),IF(#REF!&gt;=0,"",))</f>
        <v>#REF!</v>
      </c>
      <c r="G485" s="241" t="e">
        <f>保全管理データ!N293</f>
        <v>#REF!</v>
      </c>
      <c r="H485" s="241" t="e">
        <f>IF(#REF!="無","",IF(#REF!="","",IF(#REF!="悪環境における作業",0.2,IF(#REF!="高所又は地下作業",0.1,IF(#REF!="錯綜場所作業",0.3,IF(#REF!="複雑な制約のある作業",0.4,IF(#REF!="単純な制約のある作業",0.2,0)))))))</f>
        <v>#REF!</v>
      </c>
      <c r="I485" s="224" t="e">
        <f t="shared" si="27"/>
        <v>#REF!</v>
      </c>
      <c r="J485" s="242" t="e">
        <f>IF(#REF!&gt;=1,IF(#REF!&gt;=1,#REF!),IF(#REF!&gt;=0,"",))</f>
        <v>#REF!</v>
      </c>
      <c r="K485" s="241" t="e">
        <f>保全管理データ!N320</f>
        <v>#REF!</v>
      </c>
      <c r="L485" s="241" t="e">
        <f>IF(#REF!="","",IF(#REF!="悪環境における作業",0.2,IF(#REF!="高所又は地下作業",0.1,IF(#REF!="錯綜場所作業",0.3,IF(#REF!="複雑な制約のある作業",0.4,IF(#REF!="単純な制約のある作業",0.2,0))))))</f>
        <v>#REF!</v>
      </c>
      <c r="M485" s="224" t="e">
        <f t="shared" si="28"/>
        <v>#REF!</v>
      </c>
    </row>
    <row r="486" spans="2:13" s="229" customFormat="1" ht="27.75" customHeight="1" x14ac:dyDescent="0.2">
      <c r="B486" s="562" t="s">
        <v>258</v>
      </c>
      <c r="C486" s="563"/>
      <c r="D486" s="239" t="e">
        <f>#REF!</f>
        <v>#REF!</v>
      </c>
      <c r="E486" s="240" t="s">
        <v>245</v>
      </c>
      <c r="F486" s="242" t="e">
        <f>IF(#REF!&gt;=1,IF(#REF!&gt;=1,#REF!),IF(#REF!&gt;=0,"",))</f>
        <v>#REF!</v>
      </c>
      <c r="G486" s="241" t="e">
        <f>保全管理データ!N294</f>
        <v>#REF!</v>
      </c>
      <c r="H486" s="241" t="e">
        <f>IF(#REF!="無","",IF(#REF!="","",IF(#REF!="悪環境における作業",0.2,IF(#REF!="高所又は地下作業",0.1,IF(#REF!="錯綜場所作業",0.3,IF(#REF!="複雑な制約のある作業",0.4,IF(#REF!="単純な制約のある作業",0.2,0)))))))</f>
        <v>#REF!</v>
      </c>
      <c r="I486" s="224" t="e">
        <f t="shared" si="27"/>
        <v>#REF!</v>
      </c>
      <c r="J486" s="242" t="e">
        <f>IF(#REF!&gt;=1,IF(#REF!&gt;=1,#REF!),IF(#REF!&gt;=0,"",))</f>
        <v>#REF!</v>
      </c>
      <c r="K486" s="241" t="e">
        <f>保全管理データ!N321</f>
        <v>#REF!</v>
      </c>
      <c r="L486" s="241" t="e">
        <f>IF(#REF!="","",IF(#REF!="悪環境における作業",0.2,IF(#REF!="高所又は地下作業",0.1,IF(#REF!="錯綜場所作業",0.3,IF(#REF!="複雑な制約のある作業",0.4,IF(#REF!="単純な制約のある作業",0.2,0))))))</f>
        <v>#REF!</v>
      </c>
      <c r="M486" s="224" t="e">
        <f t="shared" si="28"/>
        <v>#REF!</v>
      </c>
    </row>
    <row r="487" spans="2:13" s="229" customFormat="1" ht="27.75" customHeight="1" x14ac:dyDescent="0.2">
      <c r="B487" s="562" t="s">
        <v>259</v>
      </c>
      <c r="C487" s="563"/>
      <c r="D487" s="239" t="e">
        <f>#REF!</f>
        <v>#REF!</v>
      </c>
      <c r="E487" s="240" t="s">
        <v>245</v>
      </c>
      <c r="F487" s="242" t="e">
        <f>IF(#REF!&gt;=1,IF(#REF!&gt;=1,#REF!),IF(#REF!&gt;=0,"",))</f>
        <v>#REF!</v>
      </c>
      <c r="G487" s="241" t="e">
        <f>保全管理データ!N295</f>
        <v>#REF!</v>
      </c>
      <c r="H487" s="241" t="e">
        <f>IF(#REF!="無","",IF(#REF!="","",IF(#REF!="悪環境における作業",0.2,IF(#REF!="高所又は地下作業",0.1,IF(#REF!="錯綜場所作業",0.3,IF(#REF!="複雑な制約のある作業",0.4,IF(#REF!="単純な制約のある作業",0.2,0)))))))</f>
        <v>#REF!</v>
      </c>
      <c r="I487" s="224" t="e">
        <f t="shared" si="27"/>
        <v>#REF!</v>
      </c>
      <c r="J487" s="242" t="e">
        <f>IF(#REF!&gt;=1,IF(#REF!&gt;=1,#REF!),IF(#REF!&gt;=0,"",))</f>
        <v>#REF!</v>
      </c>
      <c r="K487" s="241" t="e">
        <f>保全管理データ!N322</f>
        <v>#REF!</v>
      </c>
      <c r="L487" s="241" t="e">
        <f>IF(#REF!="","",IF(#REF!="悪環境における作業",0.2,IF(#REF!="高所又は地下作業",0.1,IF(#REF!="錯綜場所作業",0.3,IF(#REF!="複雑な制約のある作業",0.4,IF(#REF!="単純な制約のある作業",0.2,0))))))</f>
        <v>#REF!</v>
      </c>
      <c r="M487" s="224" t="e">
        <f t="shared" si="28"/>
        <v>#REF!</v>
      </c>
    </row>
    <row r="488" spans="2:13" s="229" customFormat="1" ht="27.75" customHeight="1" x14ac:dyDescent="0.2">
      <c r="B488" s="562" t="s">
        <v>260</v>
      </c>
      <c r="C488" s="563"/>
      <c r="D488" s="239" t="e">
        <f>#REF!</f>
        <v>#REF!</v>
      </c>
      <c r="E488" s="240" t="s">
        <v>248</v>
      </c>
      <c r="F488" s="242" t="e">
        <f>IF(#REF!&gt;=1,IF(#REF!&gt;=1,#REF!),IF(#REF!&gt;=0,"",))</f>
        <v>#REF!</v>
      </c>
      <c r="G488" s="241" t="e">
        <f>保全管理データ!N296</f>
        <v>#REF!</v>
      </c>
      <c r="H488" s="241" t="e">
        <f>IF(#REF!="無","",IF(#REF!="","",IF(#REF!="悪環境における作業",0.2,IF(#REF!="高所又は地下作業",0.1,IF(#REF!="錯綜場所作業",0.3,IF(#REF!="複雑な制約のある作業",0.4,IF(#REF!="単純な制約のある作業",0.2,0)))))))</f>
        <v>#REF!</v>
      </c>
      <c r="I488" s="224" t="e">
        <f t="shared" si="27"/>
        <v>#REF!</v>
      </c>
      <c r="J488" s="242" t="e">
        <f>IF(#REF!&gt;=1,IF(#REF!&gt;=1,#REF!),IF(#REF!&gt;=0,"",))</f>
        <v>#REF!</v>
      </c>
      <c r="K488" s="241" t="e">
        <f>保全管理データ!N323</f>
        <v>#REF!</v>
      </c>
      <c r="L488" s="241" t="e">
        <f>IF(#REF!="","",IF(#REF!="悪環境における作業",0.2,IF(#REF!="高所又は地下作業",0.1,IF(#REF!="錯綜場所作業",0.3,IF(#REF!="複雑な制約のある作業",0.4,IF(#REF!="単純な制約のある作業",0.2,0))))))</f>
        <v>#REF!</v>
      </c>
      <c r="M488" s="224" t="e">
        <f t="shared" si="28"/>
        <v>#REF!</v>
      </c>
    </row>
    <row r="489" spans="2:13" s="229" customFormat="1" ht="27.75" customHeight="1" x14ac:dyDescent="0.2">
      <c r="B489" s="562" t="s">
        <v>261</v>
      </c>
      <c r="C489" s="563"/>
      <c r="D489" s="239" t="e">
        <f>#REF!</f>
        <v>#REF!</v>
      </c>
      <c r="E489" s="240" t="s">
        <v>247</v>
      </c>
      <c r="F489" s="242" t="e">
        <f>IF(#REF!&gt;=1,IF(#REF!&gt;=1,#REF!),IF(#REF!&gt;=0,"",))</f>
        <v>#REF!</v>
      </c>
      <c r="G489" s="241" t="e">
        <f>保全管理データ!N297</f>
        <v>#REF!</v>
      </c>
      <c r="H489" s="241" t="e">
        <f>IF(#REF!="無","",IF(#REF!="","",IF(#REF!="悪環境における作業",0.2,IF(#REF!="高所又は地下作業",0.1,IF(#REF!="錯綜場所作業",0.3,IF(#REF!="複雑な制約のある作業",0.4,IF(#REF!="単純な制約のある作業",0.2,0)))))))</f>
        <v>#REF!</v>
      </c>
      <c r="I489" s="224" t="e">
        <f t="shared" si="27"/>
        <v>#REF!</v>
      </c>
      <c r="J489" s="242" t="e">
        <f>IF(#REF!&gt;=1,IF(#REF!&gt;=1,#REF!),IF(#REF!&gt;=0,"",))</f>
        <v>#REF!</v>
      </c>
      <c r="K489" s="241" t="e">
        <f>保全管理データ!N324</f>
        <v>#REF!</v>
      </c>
      <c r="L489" s="241" t="e">
        <f>IF(#REF!="","",IF(#REF!="悪環境における作業",0.2,IF(#REF!="高所又は地下作業",0.1,IF(#REF!="錯綜場所作業",0.3,IF(#REF!="複雑な制約のある作業",0.4,IF(#REF!="単純な制約のある作業",0.2,0))))))</f>
        <v>#REF!</v>
      </c>
      <c r="M489" s="224" t="e">
        <f t="shared" si="28"/>
        <v>#REF!</v>
      </c>
    </row>
    <row r="490" spans="2:13" s="229" customFormat="1" ht="27.75" customHeight="1" x14ac:dyDescent="0.2">
      <c r="B490" s="562" t="s">
        <v>262</v>
      </c>
      <c r="C490" s="563"/>
      <c r="D490" s="239" t="e">
        <f>#REF!</f>
        <v>#REF!</v>
      </c>
      <c r="E490" s="240" t="s">
        <v>245</v>
      </c>
      <c r="F490" s="242" t="e">
        <f>IF(#REF!&gt;=1,IF(#REF!&gt;=1,#REF!),IF(#REF!&gt;=0,"",))</f>
        <v>#REF!</v>
      </c>
      <c r="G490" s="241" t="e">
        <f>保全管理データ!N298</f>
        <v>#REF!</v>
      </c>
      <c r="H490" s="241" t="e">
        <f>IF(#REF!="無","",IF(#REF!="","",IF(#REF!="悪環境における作業",0.2,IF(#REF!="高所又は地下作業",0.1,IF(#REF!="錯綜場所作業",0.3,IF(#REF!="複雑な制約のある作業",0.4,IF(#REF!="単純な制約のある作業",0.2,0)))))))</f>
        <v>#REF!</v>
      </c>
      <c r="I490" s="224" t="e">
        <f t="shared" si="27"/>
        <v>#REF!</v>
      </c>
      <c r="J490" s="242" t="e">
        <f>IF(#REF!&gt;=1,IF(#REF!&gt;=1,#REF!),IF(#REF!&gt;=0,"",))</f>
        <v>#REF!</v>
      </c>
      <c r="K490" s="241" t="e">
        <f>保全管理データ!N325</f>
        <v>#REF!</v>
      </c>
      <c r="L490" s="241" t="e">
        <f>IF(#REF!="","",IF(#REF!="悪環境における作業",0.2,IF(#REF!="高所又は地下作業",0.1,IF(#REF!="錯綜場所作業",0.3,IF(#REF!="複雑な制約のある作業",0.4,IF(#REF!="単純な制約のある作業",0.2,0))))))</f>
        <v>#REF!</v>
      </c>
      <c r="M490" s="224" t="e">
        <f t="shared" si="28"/>
        <v>#REF!</v>
      </c>
    </row>
    <row r="491" spans="2:13" s="229" customFormat="1" ht="27.75" customHeight="1" x14ac:dyDescent="0.2">
      <c r="B491" s="562" t="s">
        <v>263</v>
      </c>
      <c r="C491" s="563"/>
      <c r="D491" s="239" t="e">
        <f>#REF!</f>
        <v>#REF!</v>
      </c>
      <c r="E491" s="240" t="s">
        <v>245</v>
      </c>
      <c r="F491" s="242" t="e">
        <f>IF(#REF!&gt;=1,IF(#REF!&gt;=1,#REF!),IF(#REF!&gt;=0,"",))</f>
        <v>#REF!</v>
      </c>
      <c r="G491" s="241" t="e">
        <f>保全管理データ!N299</f>
        <v>#REF!</v>
      </c>
      <c r="H491" s="241" t="e">
        <f>IF(#REF!="無","",IF(#REF!="","",IF(#REF!="悪環境における作業",0.2,IF(#REF!="高所又は地下作業",0.1,IF(#REF!="錯綜場所作業",0.3,IF(#REF!="複雑な制約のある作業",0.4,IF(#REF!="単純な制約のある作業",0.2,0)))))))</f>
        <v>#REF!</v>
      </c>
      <c r="I491" s="224" t="e">
        <f t="shared" si="27"/>
        <v>#REF!</v>
      </c>
      <c r="J491" s="242" t="e">
        <f>IF(#REF!&gt;=1,IF(#REF!&gt;=1,#REF!),IF(#REF!&gt;=0,"",))</f>
        <v>#REF!</v>
      </c>
      <c r="K491" s="241" t="e">
        <f>保全管理データ!N326</f>
        <v>#REF!</v>
      </c>
      <c r="L491" s="241" t="e">
        <f>IF(#REF!="","",IF(#REF!="悪環境における作業",0.2,IF(#REF!="高所又は地下作業",0.1,IF(#REF!="錯綜場所作業",0.3,IF(#REF!="複雑な制約のある作業",0.4,IF(#REF!="単純な制約のある作業",0.2,0))))))</f>
        <v>#REF!</v>
      </c>
      <c r="M491" s="224" t="e">
        <f t="shared" si="28"/>
        <v>#REF!</v>
      </c>
    </row>
    <row r="492" spans="2:13" s="229" customFormat="1" ht="27.75" customHeight="1" x14ac:dyDescent="0.2">
      <c r="B492" s="562" t="s">
        <v>264</v>
      </c>
      <c r="C492" s="563"/>
      <c r="D492" s="239" t="e">
        <f>#REF!</f>
        <v>#REF!</v>
      </c>
      <c r="E492" s="240" t="s">
        <v>245</v>
      </c>
      <c r="F492" s="242" t="e">
        <f>IF(#REF!&gt;=1,IF(#REF!&gt;=1,#REF!),IF(#REF!&gt;=0,"",))</f>
        <v>#REF!</v>
      </c>
      <c r="G492" s="241" t="e">
        <f>保全管理データ!N300</f>
        <v>#REF!</v>
      </c>
      <c r="H492" s="241" t="e">
        <f>IF(#REF!="無","",IF(#REF!="","",IF(#REF!="悪環境における作業",0.2,IF(#REF!="高所又は地下作業",0.1,IF(#REF!="錯綜場所作業",0.3,IF(#REF!="複雑な制約のある作業",0.4,IF(#REF!="単純な制約のある作業",0.2,0)))))))</f>
        <v>#REF!</v>
      </c>
      <c r="I492" s="224" t="e">
        <f t="shared" si="27"/>
        <v>#REF!</v>
      </c>
      <c r="J492" s="242" t="e">
        <f>IF(#REF!&gt;=1,IF(#REF!&gt;=1,#REF!),IF(#REF!&gt;=0,"",))</f>
        <v>#REF!</v>
      </c>
      <c r="K492" s="241" t="e">
        <f>保全管理データ!N327</f>
        <v>#REF!</v>
      </c>
      <c r="L492" s="241" t="e">
        <f>IF(#REF!="","",IF(#REF!="悪環境における作業",0.2,IF(#REF!="高所又は地下作業",0.1,IF(#REF!="錯綜場所作業",0.3,IF(#REF!="複雑な制約のある作業",0.4,IF(#REF!="単純な制約のある作業",0.2,0))))))</f>
        <v>#REF!</v>
      </c>
      <c r="M492" s="224" t="e">
        <f t="shared" si="28"/>
        <v>#REF!</v>
      </c>
    </row>
    <row r="493" spans="2:13" s="229" customFormat="1" ht="27.75" customHeight="1" x14ac:dyDescent="0.2">
      <c r="B493" s="562" t="s">
        <v>265</v>
      </c>
      <c r="C493" s="563"/>
      <c r="D493" s="239" t="e">
        <f>#REF!</f>
        <v>#REF!</v>
      </c>
      <c r="E493" s="240" t="s">
        <v>245</v>
      </c>
      <c r="F493" s="242" t="e">
        <f>IF(#REF!&gt;=1,IF(#REF!&gt;=1,#REF!),IF(#REF!&gt;=0,"",))</f>
        <v>#REF!</v>
      </c>
      <c r="G493" s="241" t="e">
        <f>保全管理データ!N301</f>
        <v>#REF!</v>
      </c>
      <c r="H493" s="241" t="e">
        <f>IF(#REF!="無","",IF(#REF!="","",IF(#REF!="悪環境における作業",0.2,IF(#REF!="高所又は地下作業",0.1,IF(#REF!="錯綜場所作業",0.3,IF(#REF!="複雑な制約のある作業",0.4,IF(#REF!="単純な制約のある作業",0.2,0)))))))</f>
        <v>#REF!</v>
      </c>
      <c r="I493" s="224" t="e">
        <f t="shared" si="27"/>
        <v>#REF!</v>
      </c>
      <c r="J493" s="242" t="e">
        <f>IF(#REF!&gt;=1,IF(#REF!&gt;=1,#REF!),IF(#REF!&gt;=0,"",))</f>
        <v>#REF!</v>
      </c>
      <c r="K493" s="241" t="e">
        <f>保全管理データ!N328</f>
        <v>#REF!</v>
      </c>
      <c r="L493" s="241" t="e">
        <f>IF(#REF!="","",IF(#REF!="悪環境における作業",0.2,IF(#REF!="高所又は地下作業",0.1,IF(#REF!="錯綜場所作業",0.3,IF(#REF!="複雑な制約のある作業",0.4,IF(#REF!="単純な制約のある作業",0.2,0))))))</f>
        <v>#REF!</v>
      </c>
      <c r="M493" s="224" t="e">
        <f t="shared" si="28"/>
        <v>#REF!</v>
      </c>
    </row>
    <row r="494" spans="2:13" s="229" customFormat="1" ht="27.75" customHeight="1" x14ac:dyDescent="0.2">
      <c r="B494" s="562" t="s">
        <v>266</v>
      </c>
      <c r="C494" s="563"/>
      <c r="D494" s="239" t="e">
        <f>#REF!</f>
        <v>#REF!</v>
      </c>
      <c r="E494" s="240" t="s">
        <v>245</v>
      </c>
      <c r="F494" s="242" t="e">
        <f>IF(#REF!&gt;=1,IF(#REF!&gt;=1,#REF!),IF(#REF!&gt;=0,"",))</f>
        <v>#REF!</v>
      </c>
      <c r="G494" s="241" t="e">
        <f>保全管理データ!N302</f>
        <v>#REF!</v>
      </c>
      <c r="H494" s="241" t="e">
        <f>IF(#REF!="無","",IF(#REF!="","",IF(#REF!="悪環境における作業",0.2,IF(#REF!="高所又は地下作業",0.1,IF(#REF!="錯綜場所作業",0.3,IF(#REF!="複雑な制約のある作業",0.4,IF(#REF!="単純な制約のある作業",0.2,0)))))))</f>
        <v>#REF!</v>
      </c>
      <c r="I494" s="224" t="e">
        <f t="shared" si="27"/>
        <v>#REF!</v>
      </c>
      <c r="J494" s="242" t="e">
        <f>IF(#REF!&gt;=1,IF(#REF!&gt;=1,#REF!),IF(#REF!&gt;=0,"",))</f>
        <v>#REF!</v>
      </c>
      <c r="K494" s="241" t="e">
        <f>保全管理データ!N329</f>
        <v>#REF!</v>
      </c>
      <c r="L494" s="241" t="e">
        <f>IF(#REF!="","",IF(#REF!="悪環境における作業",0.2,IF(#REF!="高所又は地下作業",0.1,IF(#REF!="錯綜場所作業",0.3,IF(#REF!="複雑な制約のある作業",0.4,IF(#REF!="単純な制約のある作業",0.2,0))))))</f>
        <v>#REF!</v>
      </c>
      <c r="M494" s="224" t="e">
        <f t="shared" si="28"/>
        <v>#REF!</v>
      </c>
    </row>
    <row r="495" spans="2:13" s="229" customFormat="1" ht="27.75" customHeight="1" x14ac:dyDescent="0.2">
      <c r="B495" s="562" t="s">
        <v>81</v>
      </c>
      <c r="C495" s="563"/>
      <c r="D495" s="239" t="e">
        <f>#REF!</f>
        <v>#REF!</v>
      </c>
      <c r="E495" s="240" t="s">
        <v>245</v>
      </c>
      <c r="F495" s="242" t="e">
        <f>IF(#REF!&gt;=1,IF(#REF!&gt;=1,#REF!),IF(#REF!&gt;=0,"",))</f>
        <v>#REF!</v>
      </c>
      <c r="G495" s="241" t="e">
        <f>保全管理データ!N303</f>
        <v>#REF!</v>
      </c>
      <c r="H495" s="241" t="e">
        <f>IF(#REF!="無","",IF(#REF!="","",IF(#REF!="悪環境における作業",0.2,IF(#REF!="高所又は地下作業",0.1,IF(#REF!="錯綜場所作業",0.3,IF(#REF!="複雑な制約のある作業",0.4,IF(#REF!="単純な制約のある作業",0.2,0)))))))</f>
        <v>#REF!</v>
      </c>
      <c r="I495" s="224" t="e">
        <f t="shared" si="27"/>
        <v>#REF!</v>
      </c>
      <c r="J495" s="242" t="e">
        <f>IF(#REF!&gt;=1,IF(#REF!&gt;=1,#REF!),IF(#REF!&gt;=0,"",))</f>
        <v>#REF!</v>
      </c>
      <c r="K495" s="241" t="e">
        <f>保全管理データ!N330</f>
        <v>#REF!</v>
      </c>
      <c r="L495" s="241" t="e">
        <f>IF(#REF!="","",IF(#REF!="悪環境における作業",0.2,IF(#REF!="高所又は地下作業",0.1,IF(#REF!="錯綜場所作業",0.3,IF(#REF!="複雑な制約のある作業",0.4,IF(#REF!="単純な制約のある作業",0.2,0))))))</f>
        <v>#REF!</v>
      </c>
      <c r="M495" s="224" t="e">
        <f t="shared" si="28"/>
        <v>#REF!</v>
      </c>
    </row>
    <row r="496" spans="2:13" s="229" customFormat="1" ht="27.75" customHeight="1" x14ac:dyDescent="0.2">
      <c r="B496" s="562" t="s">
        <v>267</v>
      </c>
      <c r="C496" s="563"/>
      <c r="D496" s="239" t="e">
        <f>#REF!</f>
        <v>#REF!</v>
      </c>
      <c r="E496" s="240" t="s">
        <v>247</v>
      </c>
      <c r="F496" s="242" t="e">
        <f>IF(#REF!&gt;=1,IF(#REF!&gt;=1,#REF!),IF(#REF!&gt;=0,"",))</f>
        <v>#REF!</v>
      </c>
      <c r="G496" s="241" t="e">
        <f>保全管理データ!N304</f>
        <v>#REF!</v>
      </c>
      <c r="H496" s="241" t="e">
        <f>IF(#REF!="無","",IF(#REF!="","",IF(#REF!="悪環境における作業",0.2,IF(#REF!="高所又は地下作業",0.1,IF(#REF!="錯綜場所作業",0.3,IF(#REF!="複雑な制約のある作業",0.4,IF(#REF!="単純な制約のある作業",0.2,0)))))))</f>
        <v>#REF!</v>
      </c>
      <c r="I496" s="224" t="e">
        <f t="shared" si="27"/>
        <v>#REF!</v>
      </c>
      <c r="J496" s="242" t="e">
        <f>IF(#REF!&gt;=1,IF(#REF!&gt;=1,#REF!),IF(#REF!&gt;=0,"",))</f>
        <v>#REF!</v>
      </c>
      <c r="K496" s="241" t="e">
        <f>保全管理データ!N331</f>
        <v>#REF!</v>
      </c>
      <c r="L496" s="241" t="e">
        <f>IF(#REF!="","",IF(#REF!="悪環境における作業",0.2,IF(#REF!="高所又は地下作業",0.1,IF(#REF!="錯綜場所作業",0.3,IF(#REF!="複雑な制約のある作業",0.4,IF(#REF!="単純な制約のある作業",0.2,0))))))</f>
        <v>#REF!</v>
      </c>
      <c r="M496" s="224" t="e">
        <f t="shared" si="28"/>
        <v>#REF!</v>
      </c>
    </row>
    <row r="497" spans="2:13" s="229" customFormat="1" ht="27.75" customHeight="1" x14ac:dyDescent="0.2">
      <c r="B497" s="562" t="s">
        <v>268</v>
      </c>
      <c r="C497" s="563"/>
      <c r="D497" s="239" t="e">
        <f>#REF!</f>
        <v>#REF!</v>
      </c>
      <c r="E497" s="240" t="s">
        <v>246</v>
      </c>
      <c r="F497" s="242" t="e">
        <f>IF(#REF!&gt;=1,IF(#REF!&gt;=1,#REF!),IF(#REF!&gt;=0,"",))</f>
        <v>#REF!</v>
      </c>
      <c r="G497" s="241" t="e">
        <f>保全管理データ!N305</f>
        <v>#REF!</v>
      </c>
      <c r="H497" s="241" t="e">
        <f>IF(#REF!="無","",IF(#REF!="","",IF(#REF!="悪環境における作業",0.2,IF(#REF!="高所又は地下作業",0.1,IF(#REF!="錯綜場所作業",0.3,IF(#REF!="複雑な制約のある作業",0.4,IF(#REF!="単純な制約のある作業",0.2,0)))))))</f>
        <v>#REF!</v>
      </c>
      <c r="I497" s="224" t="e">
        <f t="shared" si="27"/>
        <v>#REF!</v>
      </c>
      <c r="J497" s="242" t="e">
        <f>IF(#REF!&gt;=1,IF(#REF!&gt;=1,#REF!),IF(#REF!&gt;=0,"",))</f>
        <v>#REF!</v>
      </c>
      <c r="K497" s="241" t="e">
        <f>保全管理データ!N332</f>
        <v>#REF!</v>
      </c>
      <c r="L497" s="241" t="e">
        <f>IF(#REF!="","",IF(#REF!="悪環境における作業",0.2,IF(#REF!="高所又は地下作業",0.1,IF(#REF!="錯綜場所作業",0.3,IF(#REF!="複雑な制約のある作業",0.4,IF(#REF!="単純な制約のある作業",0.2,0))))))</f>
        <v>#REF!</v>
      </c>
      <c r="M497" s="224" t="e">
        <f t="shared" si="28"/>
        <v>#REF!</v>
      </c>
    </row>
    <row r="498" spans="2:13" s="229" customFormat="1" ht="27.75" customHeight="1" thickBot="1" x14ac:dyDescent="0.25">
      <c r="B498" s="564" t="s">
        <v>269</v>
      </c>
      <c r="C498" s="565"/>
      <c r="D498" s="243" t="e">
        <f>#REF!</f>
        <v>#REF!</v>
      </c>
      <c r="E498" s="244" t="s">
        <v>245</v>
      </c>
      <c r="F498" s="246" t="e">
        <f>IF(#REF!&gt;=1,IF(#REF!&gt;=1,#REF!),IF(#REF!&gt;=0,"",))</f>
        <v>#REF!</v>
      </c>
      <c r="G498" s="245" t="e">
        <f>保全管理データ!N306</f>
        <v>#REF!</v>
      </c>
      <c r="H498" s="241" t="e">
        <f>IF(#REF!="無","",IF(#REF!="","",IF(#REF!="悪環境における作業",0.2,IF(#REF!="高所又は地下作業",0.1,IF(#REF!="錯綜場所作業",0.3,IF(#REF!="複雑な制約のある作業",0.4,IF(#REF!="単純な制約のある作業",0.2,0)))))))</f>
        <v>#REF!</v>
      </c>
      <c r="I498" s="224" t="e">
        <f t="shared" si="27"/>
        <v>#REF!</v>
      </c>
      <c r="J498" s="246" t="e">
        <f>IF(#REF!&gt;=1,IF(#REF!&gt;=1,#REF!),IF(#REF!&gt;=0,"",))</f>
        <v>#REF!</v>
      </c>
      <c r="K498" s="245" t="e">
        <f>保全管理データ!N333</f>
        <v>#REF!</v>
      </c>
      <c r="L498" s="245" t="e">
        <f>IF(#REF!="","",IF(#REF!="悪環境における作業",0.2,IF(#REF!="高所又は地下作業",0.1,IF(#REF!="錯綜場所作業",0.3,IF(#REF!="複雑な制約のある作業",0.4,IF(#REF!="単純な制約のある作業",0.2,0))))))</f>
        <v>#REF!</v>
      </c>
      <c r="M498" s="224" t="e">
        <f t="shared" si="28"/>
        <v>#REF!</v>
      </c>
    </row>
    <row r="499" spans="2:13" s="229" customFormat="1" ht="27.75" customHeight="1" thickBot="1" x14ac:dyDescent="0.25">
      <c r="B499" s="555" t="s">
        <v>190</v>
      </c>
      <c r="C499" s="555"/>
      <c r="D499" s="555"/>
      <c r="E499" s="555"/>
      <c r="F499" s="556" t="e">
        <f>SUM(I475:I498)</f>
        <v>#REF!</v>
      </c>
      <c r="G499" s="557"/>
      <c r="H499" s="557"/>
      <c r="I499" s="558"/>
      <c r="J499" s="556" t="e">
        <f>IF(SUM(J475:J498)=0,"0.00",SUM(M475:M498))</f>
        <v>#REF!</v>
      </c>
      <c r="K499" s="557"/>
      <c r="L499" s="557"/>
      <c r="M499" s="558"/>
    </row>
    <row r="500" spans="2:13" s="229" customFormat="1" ht="27.75" customHeight="1" thickBot="1" x14ac:dyDescent="0.25">
      <c r="B500" s="555" t="s">
        <v>97</v>
      </c>
      <c r="C500" s="555"/>
      <c r="D500" s="555"/>
      <c r="E500" s="555"/>
      <c r="F500" s="559" t="e">
        <f>IF(#REF!="５年以下","0",IF(#REF!="５年～１０年",0.1,IF(#REF!="１０年以上",0.15)))</f>
        <v>#REF!</v>
      </c>
      <c r="G500" s="560"/>
      <c r="H500" s="560"/>
      <c r="I500" s="560"/>
      <c r="J500" s="560"/>
      <c r="K500" s="560"/>
      <c r="L500" s="560"/>
      <c r="M500" s="561"/>
    </row>
    <row r="501" spans="2:13" s="229" customFormat="1" ht="27.75" customHeight="1" thickBot="1" x14ac:dyDescent="0.25">
      <c r="B501" s="556" t="s">
        <v>273</v>
      </c>
      <c r="C501" s="557"/>
      <c r="D501" s="557"/>
      <c r="E501" s="558"/>
      <c r="F501" s="556" t="e">
        <f>F499*(1+F500)</f>
        <v>#REF!</v>
      </c>
      <c r="G501" s="557"/>
      <c r="H501" s="557"/>
      <c r="I501" s="557"/>
      <c r="J501" s="556" t="e">
        <f>J499*(1+F500)</f>
        <v>#REF!</v>
      </c>
      <c r="K501" s="557"/>
      <c r="L501" s="557"/>
      <c r="M501" s="558"/>
    </row>
    <row r="502" spans="2:13" s="229" customFormat="1" ht="24" hidden="1" customHeight="1" thickBot="1" x14ac:dyDescent="0.25">
      <c r="B502" s="555" t="s">
        <v>191</v>
      </c>
      <c r="C502" s="555"/>
      <c r="D502" s="555"/>
      <c r="E502" s="555"/>
      <c r="F502" s="556" t="e">
        <f>#REF!*(#REF!*#REF!+#REF!*#REF!)</f>
        <v>#REF!</v>
      </c>
      <c r="G502" s="557"/>
      <c r="H502" s="558"/>
      <c r="I502" s="555" t="e">
        <f>#REF!</f>
        <v>#REF!</v>
      </c>
      <c r="J502" s="556"/>
      <c r="K502" s="247" t="s">
        <v>230</v>
      </c>
      <c r="L502" s="558" t="e">
        <f>B473</f>
        <v>#REF!</v>
      </c>
      <c r="M502" s="555"/>
    </row>
    <row r="503" spans="2:13" s="229" customFormat="1" ht="45" customHeight="1" thickBot="1" x14ac:dyDescent="0.25">
      <c r="B503" s="228"/>
      <c r="C503" s="228"/>
      <c r="D503" s="228"/>
      <c r="E503" s="228"/>
      <c r="F503" s="228"/>
      <c r="G503" s="228"/>
      <c r="H503" s="228"/>
      <c r="I503" s="228"/>
      <c r="J503" s="228"/>
      <c r="K503" s="228"/>
      <c r="L503" s="228"/>
      <c r="M503" s="228"/>
    </row>
    <row r="504" spans="2:13" s="229" customFormat="1" ht="27.75" customHeight="1" thickBot="1" x14ac:dyDescent="0.25">
      <c r="B504" s="568" t="s">
        <v>128</v>
      </c>
      <c r="C504" s="569"/>
      <c r="D504" s="569"/>
      <c r="E504" s="570"/>
      <c r="F504" s="228"/>
      <c r="G504" s="228"/>
      <c r="H504" s="228"/>
      <c r="I504" s="228"/>
      <c r="J504" s="228"/>
      <c r="K504" s="228"/>
      <c r="L504" s="228"/>
      <c r="M504" s="228"/>
    </row>
    <row r="505" spans="2:13" s="229" customFormat="1" ht="27.75" customHeight="1" x14ac:dyDescent="0.2">
      <c r="B505" s="571" t="e">
        <f>#REF!</f>
        <v>#REF!</v>
      </c>
      <c r="C505" s="572"/>
      <c r="D505" s="573"/>
      <c r="E505" s="574"/>
      <c r="F505" s="578" t="s">
        <v>240</v>
      </c>
      <c r="G505" s="579"/>
      <c r="H505" s="579"/>
      <c r="I505" s="580"/>
      <c r="J505" s="578" t="s">
        <v>239</v>
      </c>
      <c r="K505" s="579"/>
      <c r="L505" s="579"/>
      <c r="M505" s="580"/>
    </row>
    <row r="506" spans="2:13" s="229" customFormat="1" ht="27.75" customHeight="1" thickBot="1" x14ac:dyDescent="0.25">
      <c r="B506" s="575"/>
      <c r="C506" s="576"/>
      <c r="D506" s="576"/>
      <c r="E506" s="577"/>
      <c r="F506" s="233" t="s">
        <v>149</v>
      </c>
      <c r="G506" s="231" t="s">
        <v>151</v>
      </c>
      <c r="H506" s="231" t="s">
        <v>96</v>
      </c>
      <c r="I506" s="232" t="s">
        <v>150</v>
      </c>
      <c r="J506" s="233" t="s">
        <v>149</v>
      </c>
      <c r="K506" s="231" t="s">
        <v>151</v>
      </c>
      <c r="L506" s="231" t="s">
        <v>96</v>
      </c>
      <c r="M506" s="232" t="s">
        <v>150</v>
      </c>
    </row>
    <row r="507" spans="2:13" s="229" customFormat="1" ht="27.75" customHeight="1" thickTop="1" x14ac:dyDescent="0.2">
      <c r="B507" s="566" t="s">
        <v>241</v>
      </c>
      <c r="C507" s="567"/>
      <c r="D507" s="234" t="e">
        <f>#REF!</f>
        <v>#REF!</v>
      </c>
      <c r="E507" s="235" t="s">
        <v>242</v>
      </c>
      <c r="F507" s="242" t="e">
        <f>IF(#REF!&gt;=1,IF(#REF!&gt;=1,#REF!),IF(#REF!&gt;=0,"",))</f>
        <v>#REF!</v>
      </c>
      <c r="G507" s="241" t="e">
        <f>保全管理データ!N227</f>
        <v>#REF!</v>
      </c>
      <c r="H507" s="241" t="e">
        <f>IF(#REF!="無","",IF(#REF!="","",IF(#REF!="悪環境における作業",0.2,IF(#REF!="高所又は地下作業",0.1,IF(#REF!="錯綜場所作業",0.3,IF(#REF!="複雑な制約のある作業",0.4,IF(#REF!="単純な制約のある作業",0.2,0)))))))</f>
        <v>#REF!</v>
      </c>
      <c r="I507" s="224" t="e">
        <f>IF(F507="","",F507*G507*(1+IF(H507="",0,H507)))</f>
        <v>#REF!</v>
      </c>
      <c r="J507" s="242" t="e">
        <f>IF(#REF!&gt;=1,IF(#REF!&gt;=1,#REF!),IF(#REF!&gt;=0,"",))</f>
        <v>#REF!</v>
      </c>
      <c r="K507" s="241" t="e">
        <f>保全管理データ!N254</f>
        <v>#REF!</v>
      </c>
      <c r="L507" s="241" t="e">
        <f>IF(#REF!="","",IF(#REF!="悪環境における作業",0.2,IF(#REF!="高所又は地下作業",0.1,IF(#REF!="錯綜場所作業",0.3,IF(#REF!="複雑な制約のある作業",0.4,IF(#REF!="単純な制約のある作業",0.2,0))))))</f>
        <v>#REF!</v>
      </c>
      <c r="M507" s="224" t="e">
        <f>IF(J507="","",J507*K507*(1+IF(L507="",0,L507)))</f>
        <v>#REF!</v>
      </c>
    </row>
    <row r="508" spans="2:13" s="229" customFormat="1" ht="27.75" customHeight="1" x14ac:dyDescent="0.2">
      <c r="B508" s="562" t="s">
        <v>243</v>
      </c>
      <c r="C508" s="563"/>
      <c r="D508" s="239" t="e">
        <f>#REF!</f>
        <v>#REF!</v>
      </c>
      <c r="E508" s="240" t="s">
        <v>242</v>
      </c>
      <c r="F508" s="242" t="e">
        <f>IF(#REF!&gt;=1,IF(#REF!&gt;=1,#REF!),IF(#REF!&gt;=0,"",))</f>
        <v>#REF!</v>
      </c>
      <c r="G508" s="241" t="e">
        <f>保全管理データ!N228</f>
        <v>#REF!</v>
      </c>
      <c r="H508" s="241" t="e">
        <f>IF(#REF!="無","",IF(#REF!="","",IF(#REF!="悪環境における作業",0.2,IF(#REF!="高所又は地下作業",0.1,IF(#REF!="錯綜場所作業",0.3,IF(#REF!="複雑な制約のある作業",0.4,IF(#REF!="単純な制約のある作業",0.2,0)))))))</f>
        <v>#REF!</v>
      </c>
      <c r="I508" s="224" t="e">
        <f t="shared" ref="I508:I530" si="29">IF(F508="","",F508*G508*(1+IF(H508="",0,H508)))</f>
        <v>#REF!</v>
      </c>
      <c r="J508" s="242" t="e">
        <f>IF(#REF!&gt;=1,IF(#REF!&gt;=1,#REF!),IF(#REF!&gt;=0,"",))</f>
        <v>#REF!</v>
      </c>
      <c r="K508" s="241" t="e">
        <f>保全管理データ!N255</f>
        <v>#REF!</v>
      </c>
      <c r="L508" s="241" t="e">
        <f>IF(#REF!="","",IF(#REF!="悪環境における作業",0.2,IF(#REF!="高所又は地下作業",0.1,IF(#REF!="錯綜場所作業",0.3,IF(#REF!="複雑な制約のある作業",0.4,IF(#REF!="単純な制約のある作業",0.2,0))))))</f>
        <v>#REF!</v>
      </c>
      <c r="M508" s="224" t="e">
        <f t="shared" ref="M508:M530" si="30">IF(J508="","",J508*K508*(1+IF(L508="",0,L508)))</f>
        <v>#REF!</v>
      </c>
    </row>
    <row r="509" spans="2:13" s="229" customFormat="1" ht="27.75" customHeight="1" x14ac:dyDescent="0.2">
      <c r="B509" s="562" t="s">
        <v>249</v>
      </c>
      <c r="C509" s="563"/>
      <c r="D509" s="239" t="e">
        <f>#REF!</f>
        <v>#REF!</v>
      </c>
      <c r="E509" s="240" t="s">
        <v>244</v>
      </c>
      <c r="F509" s="242" t="e">
        <f>IF(#REF!&gt;=1,IF(#REF!&gt;=1,#REF!),IF(#REF!&gt;=0,"",))</f>
        <v>#REF!</v>
      </c>
      <c r="G509" s="241" t="e">
        <f>保全管理データ!N229</f>
        <v>#REF!</v>
      </c>
      <c r="H509" s="241" t="e">
        <f>IF(#REF!="無","",IF(#REF!="","",IF(#REF!="悪環境における作業",0.2,IF(#REF!="高所又は地下作業",0.1,IF(#REF!="錯綜場所作業",0.3,IF(#REF!="複雑な制約のある作業",0.4,IF(#REF!="単純な制約のある作業",0.2,0)))))))</f>
        <v>#REF!</v>
      </c>
      <c r="I509" s="224" t="e">
        <f t="shared" si="29"/>
        <v>#REF!</v>
      </c>
      <c r="J509" s="242" t="e">
        <f>IF(#REF!&gt;=1,IF(#REF!&gt;=1,#REF!),IF(#REF!&gt;=0,"",))</f>
        <v>#REF!</v>
      </c>
      <c r="K509" s="241" t="e">
        <f>保全管理データ!N256</f>
        <v>#REF!</v>
      </c>
      <c r="L509" s="241" t="e">
        <f>IF(#REF!="","",IF(#REF!="悪環境における作業",0.2,IF(#REF!="高所又は地下作業",0.1,IF(#REF!="錯綜場所作業",0.3,IF(#REF!="複雑な制約のある作業",0.4,IF(#REF!="単純な制約のある作業",0.2,0))))))</f>
        <v>#REF!</v>
      </c>
      <c r="M509" s="224" t="e">
        <f t="shared" si="30"/>
        <v>#REF!</v>
      </c>
    </row>
    <row r="510" spans="2:13" s="229" customFormat="1" ht="27.75" customHeight="1" x14ac:dyDescent="0.2">
      <c r="B510" s="562" t="s">
        <v>250</v>
      </c>
      <c r="C510" s="563"/>
      <c r="D510" s="239" t="e">
        <f>#REF!</f>
        <v>#REF!</v>
      </c>
      <c r="E510" s="240" t="s">
        <v>244</v>
      </c>
      <c r="F510" s="242" t="e">
        <f>IF(#REF!&gt;=1,IF(#REF!&gt;=1,#REF!),IF(#REF!&gt;=0,"",))</f>
        <v>#REF!</v>
      </c>
      <c r="G510" s="241" t="e">
        <f>保全管理データ!N230</f>
        <v>#REF!</v>
      </c>
      <c r="H510" s="241" t="e">
        <f>IF(#REF!="無","",IF(#REF!="","",IF(#REF!="悪環境における作業",0.2,IF(#REF!="高所又は地下作業",0.1,IF(#REF!="錯綜場所作業",0.3,IF(#REF!="複雑な制約のある作業",0.4,IF(#REF!="単純な制約のある作業",0.2,0)))))))</f>
        <v>#REF!</v>
      </c>
      <c r="I510" s="224" t="e">
        <f t="shared" si="29"/>
        <v>#REF!</v>
      </c>
      <c r="J510" s="242" t="e">
        <f>IF(#REF!&gt;=1,IF(#REF!&gt;=1,#REF!),IF(#REF!&gt;=0,"",))</f>
        <v>#REF!</v>
      </c>
      <c r="K510" s="241" t="e">
        <f>保全管理データ!N257</f>
        <v>#REF!</v>
      </c>
      <c r="L510" s="241" t="e">
        <f>IF(#REF!="","",IF(#REF!="悪環境における作業",0.2,IF(#REF!="高所又は地下作業",0.1,IF(#REF!="錯綜場所作業",0.3,IF(#REF!="複雑な制約のある作業",0.4,IF(#REF!="単純な制約のある作業",0.2,0))))))</f>
        <v>#REF!</v>
      </c>
      <c r="M510" s="224" t="e">
        <f t="shared" si="30"/>
        <v>#REF!</v>
      </c>
    </row>
    <row r="511" spans="2:13" s="229" customFormat="1" ht="27.75" customHeight="1" x14ac:dyDescent="0.2">
      <c r="B511" s="562" t="s">
        <v>251</v>
      </c>
      <c r="C511" s="563"/>
      <c r="D511" s="239" t="e">
        <f>#REF!</f>
        <v>#REF!</v>
      </c>
      <c r="E511" s="240" t="s">
        <v>242</v>
      </c>
      <c r="F511" s="242" t="e">
        <f>IF(#REF!&gt;=1,IF(#REF!&gt;=1,#REF!),IF(#REF!&gt;=0,"",))</f>
        <v>#REF!</v>
      </c>
      <c r="G511" s="241" t="e">
        <f>保全管理データ!N231</f>
        <v>#REF!</v>
      </c>
      <c r="H511" s="241" t="e">
        <f>IF(#REF!="無","",IF(#REF!="","",IF(#REF!="悪環境における作業",0.2,IF(#REF!="高所又は地下作業",0.1,IF(#REF!="錯綜場所作業",0.3,IF(#REF!="複雑な制約のある作業",0.4,IF(#REF!="単純な制約のある作業",0.2,0)))))))</f>
        <v>#REF!</v>
      </c>
      <c r="I511" s="224" t="e">
        <f t="shared" si="29"/>
        <v>#REF!</v>
      </c>
      <c r="J511" s="242" t="e">
        <f>IF(#REF!&gt;=1,IF(#REF!&gt;=1,#REF!),IF(#REF!&gt;=0,"",))</f>
        <v>#REF!</v>
      </c>
      <c r="K511" s="241" t="e">
        <f>保全管理データ!N258</f>
        <v>#REF!</v>
      </c>
      <c r="L511" s="241" t="e">
        <f>IF(#REF!="","",IF(#REF!="悪環境における作業",0.2,IF(#REF!="高所又は地下作業",0.1,IF(#REF!="錯綜場所作業",0.3,IF(#REF!="複雑な制約のある作業",0.4,IF(#REF!="単純な制約のある作業",0.2,0))))))</f>
        <v>#REF!</v>
      </c>
      <c r="M511" s="224" t="e">
        <f t="shared" si="30"/>
        <v>#REF!</v>
      </c>
    </row>
    <row r="512" spans="2:13" s="229" customFormat="1" ht="27.75" customHeight="1" x14ac:dyDescent="0.2">
      <c r="B512" s="562" t="s">
        <v>252</v>
      </c>
      <c r="C512" s="563"/>
      <c r="D512" s="239" t="e">
        <f>#REF!</f>
        <v>#REF!</v>
      </c>
      <c r="E512" s="240" t="s">
        <v>244</v>
      </c>
      <c r="F512" s="242" t="e">
        <f>IF(#REF!&gt;=1,IF(#REF!&gt;=1,#REF!),IF(#REF!&gt;=0,"",))</f>
        <v>#REF!</v>
      </c>
      <c r="G512" s="241" t="e">
        <f>保全管理データ!N232</f>
        <v>#REF!</v>
      </c>
      <c r="H512" s="241" t="e">
        <f>IF(#REF!="無","",IF(#REF!="","",IF(#REF!="悪環境における作業",0.2,IF(#REF!="高所又は地下作業",0.1,IF(#REF!="錯綜場所作業",0.3,IF(#REF!="複雑な制約のある作業",0.4,IF(#REF!="単純な制約のある作業",0.2,0)))))))</f>
        <v>#REF!</v>
      </c>
      <c r="I512" s="224" t="e">
        <f t="shared" si="29"/>
        <v>#REF!</v>
      </c>
      <c r="J512" s="242" t="e">
        <f>IF(#REF!&gt;=1,IF(#REF!&gt;=1,#REF!),IF(#REF!&gt;=0,"",))</f>
        <v>#REF!</v>
      </c>
      <c r="K512" s="241" t="e">
        <f>保全管理データ!N259</f>
        <v>#REF!</v>
      </c>
      <c r="L512" s="241" t="e">
        <f>IF(#REF!="","",IF(#REF!="悪環境における作業",0.2,IF(#REF!="高所又は地下作業",0.1,IF(#REF!="錯綜場所作業",0.3,IF(#REF!="複雑な制約のある作業",0.4,IF(#REF!="単純な制約のある作業",0.2,0))))))</f>
        <v>#REF!</v>
      </c>
      <c r="M512" s="224" t="e">
        <f t="shared" si="30"/>
        <v>#REF!</v>
      </c>
    </row>
    <row r="513" spans="2:13" s="229" customFormat="1" ht="27.75" customHeight="1" x14ac:dyDescent="0.2">
      <c r="B513" s="562" t="s">
        <v>253</v>
      </c>
      <c r="C513" s="563"/>
      <c r="D513" s="239" t="e">
        <f>#REF!</f>
        <v>#REF!</v>
      </c>
      <c r="E513" s="240" t="s">
        <v>242</v>
      </c>
      <c r="F513" s="242" t="e">
        <f>IF(#REF!&gt;=1,IF(#REF!&gt;=1,#REF!),IF(#REF!&gt;=0,"",))</f>
        <v>#REF!</v>
      </c>
      <c r="G513" s="241" t="e">
        <f>保全管理データ!N233</f>
        <v>#REF!</v>
      </c>
      <c r="H513" s="241" t="e">
        <f>IF(#REF!="無","",IF(#REF!="","",IF(#REF!="悪環境における作業",0.2,IF(#REF!="高所又は地下作業",0.1,IF(#REF!="錯綜場所作業",0.3,IF(#REF!="複雑な制約のある作業",0.4,IF(#REF!="単純な制約のある作業",0.2,0)))))))</f>
        <v>#REF!</v>
      </c>
      <c r="I513" s="224" t="e">
        <f t="shared" si="29"/>
        <v>#REF!</v>
      </c>
      <c r="J513" s="242" t="e">
        <f>IF(#REF!&gt;=1,IF(#REF!&gt;=1,#REF!),IF(#REF!&gt;=0,"",))</f>
        <v>#REF!</v>
      </c>
      <c r="K513" s="241" t="e">
        <f>保全管理データ!N260</f>
        <v>#REF!</v>
      </c>
      <c r="L513" s="241" t="e">
        <f>IF(#REF!="","",IF(#REF!="悪環境における作業",0.2,IF(#REF!="高所又は地下作業",0.1,IF(#REF!="錯綜場所作業",0.3,IF(#REF!="複雑な制約のある作業",0.4,IF(#REF!="単純な制約のある作業",0.2,0))))))</f>
        <v>#REF!</v>
      </c>
      <c r="M513" s="224" t="e">
        <f t="shared" si="30"/>
        <v>#REF!</v>
      </c>
    </row>
    <row r="514" spans="2:13" s="229" customFormat="1" ht="27.75" customHeight="1" x14ac:dyDescent="0.2">
      <c r="B514" s="562" t="s">
        <v>254</v>
      </c>
      <c r="C514" s="563"/>
      <c r="D514" s="239" t="e">
        <f>#REF!</f>
        <v>#REF!</v>
      </c>
      <c r="E514" s="240" t="s">
        <v>242</v>
      </c>
      <c r="F514" s="242" t="e">
        <f>IF(#REF!&gt;=1,IF(#REF!&gt;=1,#REF!),IF(#REF!&gt;=0,"",))</f>
        <v>#REF!</v>
      </c>
      <c r="G514" s="241" t="e">
        <f>保全管理データ!N234</f>
        <v>#REF!</v>
      </c>
      <c r="H514" s="241" t="e">
        <f>IF(#REF!="無","",IF(#REF!="","",IF(#REF!="悪環境における作業",0.2,IF(#REF!="高所又は地下作業",0.1,IF(#REF!="錯綜場所作業",0.3,IF(#REF!="複雑な制約のある作業",0.4,IF(#REF!="単純な制約のある作業",0.2,0)))))))</f>
        <v>#REF!</v>
      </c>
      <c r="I514" s="224" t="e">
        <f t="shared" si="29"/>
        <v>#REF!</v>
      </c>
      <c r="J514" s="242" t="e">
        <f>IF(#REF!&gt;=1,IF(#REF!&gt;=1,#REF!),IF(#REF!&gt;=0,"",))</f>
        <v>#REF!</v>
      </c>
      <c r="K514" s="241" t="e">
        <f>保全管理データ!N261</f>
        <v>#REF!</v>
      </c>
      <c r="L514" s="241" t="e">
        <f>IF(#REF!="","",IF(#REF!="悪環境における作業",0.2,IF(#REF!="高所又は地下作業",0.1,IF(#REF!="錯綜場所作業",0.3,IF(#REF!="複雑な制約のある作業",0.4,IF(#REF!="単純な制約のある作業",0.2,0))))))</f>
        <v>#REF!</v>
      </c>
      <c r="M514" s="224" t="e">
        <f t="shared" si="30"/>
        <v>#REF!</v>
      </c>
    </row>
    <row r="515" spans="2:13" s="229" customFormat="1" ht="27.75" customHeight="1" x14ac:dyDescent="0.2">
      <c r="B515" s="562" t="s">
        <v>255</v>
      </c>
      <c r="C515" s="563"/>
      <c r="D515" s="239" t="e">
        <f>#REF!</f>
        <v>#REF!</v>
      </c>
      <c r="E515" s="240" t="s">
        <v>245</v>
      </c>
      <c r="F515" s="242" t="e">
        <f>IF(#REF!&gt;=1,IF(#REF!&gt;=1,#REF!),IF(#REF!&gt;=0,"",))</f>
        <v>#REF!</v>
      </c>
      <c r="G515" s="241" t="e">
        <f>保全管理データ!N235</f>
        <v>#REF!</v>
      </c>
      <c r="H515" s="241" t="e">
        <f>IF(#REF!="無","",IF(#REF!="","",IF(#REF!="悪環境における作業",0.2,IF(#REF!="高所又は地下作業",0.1,IF(#REF!="錯綜場所作業",0.3,IF(#REF!="複雑な制約のある作業",0.4,IF(#REF!="単純な制約のある作業",0.2,0)))))))</f>
        <v>#REF!</v>
      </c>
      <c r="I515" s="224" t="e">
        <f t="shared" si="29"/>
        <v>#REF!</v>
      </c>
      <c r="J515" s="242" t="e">
        <f>IF(#REF!&gt;=1,IF(#REF!&gt;=1,#REF!),IF(#REF!&gt;=0,"",))</f>
        <v>#REF!</v>
      </c>
      <c r="K515" s="241" t="e">
        <f>保全管理データ!N262</f>
        <v>#REF!</v>
      </c>
      <c r="L515" s="241" t="e">
        <f>IF(#REF!="","",IF(#REF!="悪環境における作業",0.2,IF(#REF!="高所又は地下作業",0.1,IF(#REF!="錯綜場所作業",0.3,IF(#REF!="複雑な制約のある作業",0.4,IF(#REF!="単純な制約のある作業",0.2,0))))))</f>
        <v>#REF!</v>
      </c>
      <c r="M515" s="224" t="e">
        <f t="shared" si="30"/>
        <v>#REF!</v>
      </c>
    </row>
    <row r="516" spans="2:13" s="229" customFormat="1" ht="27.75" customHeight="1" x14ac:dyDescent="0.2">
      <c r="B516" s="562" t="s">
        <v>256</v>
      </c>
      <c r="C516" s="563"/>
      <c r="D516" s="239" t="e">
        <f>#REF!</f>
        <v>#REF!</v>
      </c>
      <c r="E516" s="240" t="s">
        <v>242</v>
      </c>
      <c r="F516" s="242" t="e">
        <f>IF(#REF!&gt;=1,IF(#REF!&gt;=1,#REF!),IF(#REF!&gt;=0,"",))</f>
        <v>#REF!</v>
      </c>
      <c r="G516" s="241" t="e">
        <f>保全管理データ!N236</f>
        <v>#REF!</v>
      </c>
      <c r="H516" s="241" t="e">
        <f>IF(#REF!="無","",IF(#REF!="","",IF(#REF!="悪環境における作業",0.2,IF(#REF!="高所又は地下作業",0.1,IF(#REF!="錯綜場所作業",0.3,IF(#REF!="複雑な制約のある作業",0.4,IF(#REF!="単純な制約のある作業",0.2,0)))))))</f>
        <v>#REF!</v>
      </c>
      <c r="I516" s="224" t="e">
        <f t="shared" si="29"/>
        <v>#REF!</v>
      </c>
      <c r="J516" s="242" t="e">
        <f>IF(#REF!&gt;=1,IF(#REF!&gt;=1,#REF!),IF(#REF!&gt;=0,"",))</f>
        <v>#REF!</v>
      </c>
      <c r="K516" s="241" t="e">
        <f>保全管理データ!N263</f>
        <v>#REF!</v>
      </c>
      <c r="L516" s="241" t="e">
        <f>IF(#REF!="","",IF(#REF!="悪環境における作業",0.2,IF(#REF!="高所又は地下作業",0.1,IF(#REF!="錯綜場所作業",0.3,IF(#REF!="複雑な制約のある作業",0.4,IF(#REF!="単純な制約のある作業",0.2,0))))))</f>
        <v>#REF!</v>
      </c>
      <c r="M516" s="224" t="e">
        <f t="shared" si="30"/>
        <v>#REF!</v>
      </c>
    </row>
    <row r="517" spans="2:13" s="229" customFormat="1" ht="27.75" customHeight="1" x14ac:dyDescent="0.2">
      <c r="B517" s="562" t="s">
        <v>257</v>
      </c>
      <c r="C517" s="563"/>
      <c r="D517" s="239" t="e">
        <f>#REF!</f>
        <v>#REF!</v>
      </c>
      <c r="E517" s="240" t="s">
        <v>245</v>
      </c>
      <c r="F517" s="242" t="e">
        <f>IF(#REF!&gt;=1,IF(#REF!&gt;=1,#REF!),IF(#REF!&gt;=0,"",))</f>
        <v>#REF!</v>
      </c>
      <c r="G517" s="241" t="e">
        <f>保全管理データ!N237</f>
        <v>#REF!</v>
      </c>
      <c r="H517" s="241" t="e">
        <f>IF(#REF!="無","",IF(#REF!="","",IF(#REF!="悪環境における作業",0.2,IF(#REF!="高所又は地下作業",0.1,IF(#REF!="錯綜場所作業",0.3,IF(#REF!="複雑な制約のある作業",0.4,IF(#REF!="単純な制約のある作業",0.2,0)))))))</f>
        <v>#REF!</v>
      </c>
      <c r="I517" s="224" t="e">
        <f t="shared" si="29"/>
        <v>#REF!</v>
      </c>
      <c r="J517" s="242" t="e">
        <f>IF(#REF!&gt;=1,IF(#REF!&gt;=1,#REF!),IF(#REF!&gt;=0,"",))</f>
        <v>#REF!</v>
      </c>
      <c r="K517" s="241" t="e">
        <f>保全管理データ!N264</f>
        <v>#REF!</v>
      </c>
      <c r="L517" s="241" t="e">
        <f>IF(#REF!="","",IF(#REF!="悪環境における作業",0.2,IF(#REF!="高所又は地下作業",0.1,IF(#REF!="錯綜場所作業",0.3,IF(#REF!="複雑な制約のある作業",0.4,IF(#REF!="単純な制約のある作業",0.2,0))))))</f>
        <v>#REF!</v>
      </c>
      <c r="M517" s="224" t="e">
        <f t="shared" si="30"/>
        <v>#REF!</v>
      </c>
    </row>
    <row r="518" spans="2:13" s="229" customFormat="1" ht="27.75" customHeight="1" x14ac:dyDescent="0.2">
      <c r="B518" s="562" t="s">
        <v>258</v>
      </c>
      <c r="C518" s="563"/>
      <c r="D518" s="239" t="e">
        <f>#REF!</f>
        <v>#REF!</v>
      </c>
      <c r="E518" s="240" t="s">
        <v>245</v>
      </c>
      <c r="F518" s="242" t="e">
        <f>IF(#REF!&gt;=1,IF(#REF!&gt;=1,#REF!),IF(#REF!&gt;=0,"",))</f>
        <v>#REF!</v>
      </c>
      <c r="G518" s="241" t="e">
        <f>保全管理データ!N238</f>
        <v>#REF!</v>
      </c>
      <c r="H518" s="241" t="e">
        <f>IF(#REF!="無","",IF(#REF!="","",IF(#REF!="悪環境における作業",0.2,IF(#REF!="高所又は地下作業",0.1,IF(#REF!="錯綜場所作業",0.3,IF(#REF!="複雑な制約のある作業",0.4,IF(#REF!="単純な制約のある作業",0.2,0)))))))</f>
        <v>#REF!</v>
      </c>
      <c r="I518" s="224" t="e">
        <f t="shared" si="29"/>
        <v>#REF!</v>
      </c>
      <c r="J518" s="242" t="e">
        <f>IF(#REF!&gt;=1,IF(#REF!&gt;=1,#REF!),IF(#REF!&gt;=0,"",))</f>
        <v>#REF!</v>
      </c>
      <c r="K518" s="241" t="e">
        <f>保全管理データ!N265</f>
        <v>#REF!</v>
      </c>
      <c r="L518" s="241" t="e">
        <f>IF(#REF!="","",IF(#REF!="悪環境における作業",0.2,IF(#REF!="高所又は地下作業",0.1,IF(#REF!="錯綜場所作業",0.3,IF(#REF!="複雑な制約のある作業",0.4,IF(#REF!="単純な制約のある作業",0.2,0))))))</f>
        <v>#REF!</v>
      </c>
      <c r="M518" s="224" t="e">
        <f t="shared" si="30"/>
        <v>#REF!</v>
      </c>
    </row>
    <row r="519" spans="2:13" s="229" customFormat="1" ht="27.75" customHeight="1" x14ac:dyDescent="0.2">
      <c r="B519" s="562" t="s">
        <v>259</v>
      </c>
      <c r="C519" s="563"/>
      <c r="D519" s="239" t="e">
        <f>#REF!</f>
        <v>#REF!</v>
      </c>
      <c r="E519" s="240" t="s">
        <v>245</v>
      </c>
      <c r="F519" s="242" t="e">
        <f>IF(#REF!&gt;=1,IF(#REF!&gt;=1,#REF!),IF(#REF!&gt;=0,"",))</f>
        <v>#REF!</v>
      </c>
      <c r="G519" s="241" t="e">
        <f>保全管理データ!N239</f>
        <v>#REF!</v>
      </c>
      <c r="H519" s="241" t="e">
        <f>IF(#REF!="無","",IF(#REF!="","",IF(#REF!="悪環境における作業",0.2,IF(#REF!="高所又は地下作業",0.1,IF(#REF!="錯綜場所作業",0.3,IF(#REF!="複雑な制約のある作業",0.4,IF(#REF!="単純な制約のある作業",0.2,0)))))))</f>
        <v>#REF!</v>
      </c>
      <c r="I519" s="224" t="e">
        <f t="shared" si="29"/>
        <v>#REF!</v>
      </c>
      <c r="J519" s="242" t="e">
        <f>IF(#REF!&gt;=1,IF(#REF!&gt;=1,#REF!),IF(#REF!&gt;=0,"",))</f>
        <v>#REF!</v>
      </c>
      <c r="K519" s="241" t="e">
        <f>保全管理データ!N266</f>
        <v>#REF!</v>
      </c>
      <c r="L519" s="241" t="e">
        <f>IF(#REF!="","",IF(#REF!="悪環境における作業",0.2,IF(#REF!="高所又は地下作業",0.1,IF(#REF!="錯綜場所作業",0.3,IF(#REF!="複雑な制約のある作業",0.4,IF(#REF!="単純な制約のある作業",0.2,0))))))</f>
        <v>#REF!</v>
      </c>
      <c r="M519" s="224" t="e">
        <f t="shared" si="30"/>
        <v>#REF!</v>
      </c>
    </row>
    <row r="520" spans="2:13" s="229" customFormat="1" ht="27.75" customHeight="1" x14ac:dyDescent="0.2">
      <c r="B520" s="562" t="s">
        <v>260</v>
      </c>
      <c r="C520" s="563"/>
      <c r="D520" s="239" t="e">
        <f>#REF!</f>
        <v>#REF!</v>
      </c>
      <c r="E520" s="240" t="s">
        <v>248</v>
      </c>
      <c r="F520" s="242" t="e">
        <f>IF(#REF!&gt;=1,IF(#REF!&gt;=1,#REF!),IF(#REF!&gt;=0,"",))</f>
        <v>#REF!</v>
      </c>
      <c r="G520" s="241" t="e">
        <f>保全管理データ!N240</f>
        <v>#REF!</v>
      </c>
      <c r="H520" s="241" t="e">
        <f>IF(#REF!="無","",IF(#REF!="","",IF(#REF!="悪環境における作業",0.2,IF(#REF!="高所又は地下作業",0.1,IF(#REF!="錯綜場所作業",0.3,IF(#REF!="複雑な制約のある作業",0.4,IF(#REF!="単純な制約のある作業",0.2,0)))))))</f>
        <v>#REF!</v>
      </c>
      <c r="I520" s="224" t="e">
        <f t="shared" si="29"/>
        <v>#REF!</v>
      </c>
      <c r="J520" s="242" t="e">
        <f>IF(#REF!&gt;=1,IF(#REF!&gt;=1,#REF!),IF(#REF!&gt;=0,"",))</f>
        <v>#REF!</v>
      </c>
      <c r="K520" s="241" t="e">
        <f>保全管理データ!N267</f>
        <v>#REF!</v>
      </c>
      <c r="L520" s="241" t="e">
        <f>IF(#REF!="","",IF(#REF!="悪環境における作業",0.2,IF(#REF!="高所又は地下作業",0.1,IF(#REF!="錯綜場所作業",0.3,IF(#REF!="複雑な制約のある作業",0.4,IF(#REF!="単純な制約のある作業",0.2,0))))))</f>
        <v>#REF!</v>
      </c>
      <c r="M520" s="224" t="e">
        <f t="shared" si="30"/>
        <v>#REF!</v>
      </c>
    </row>
    <row r="521" spans="2:13" s="229" customFormat="1" ht="27.75" customHeight="1" x14ac:dyDescent="0.2">
      <c r="B521" s="562" t="s">
        <v>261</v>
      </c>
      <c r="C521" s="563"/>
      <c r="D521" s="239" t="e">
        <f>#REF!</f>
        <v>#REF!</v>
      </c>
      <c r="E521" s="240" t="s">
        <v>247</v>
      </c>
      <c r="F521" s="242" t="e">
        <f>IF(#REF!&gt;=1,IF(#REF!&gt;=1,#REF!),IF(#REF!&gt;=0,"",))</f>
        <v>#REF!</v>
      </c>
      <c r="G521" s="241" t="e">
        <f>保全管理データ!N241</f>
        <v>#REF!</v>
      </c>
      <c r="H521" s="241" t="e">
        <f>IF(#REF!="無","",IF(#REF!="","",IF(#REF!="悪環境における作業",0.2,IF(#REF!="高所又は地下作業",0.1,IF(#REF!="錯綜場所作業",0.3,IF(#REF!="複雑な制約のある作業",0.4,IF(#REF!="単純な制約のある作業",0.2,0)))))))</f>
        <v>#REF!</v>
      </c>
      <c r="I521" s="224" t="e">
        <f t="shared" si="29"/>
        <v>#REF!</v>
      </c>
      <c r="J521" s="242" t="e">
        <f>IF(#REF!&gt;=1,IF(#REF!&gt;=1,#REF!),IF(#REF!&gt;=0,"",))</f>
        <v>#REF!</v>
      </c>
      <c r="K521" s="241" t="e">
        <f>保全管理データ!N268</f>
        <v>#REF!</v>
      </c>
      <c r="L521" s="241" t="e">
        <f>IF(#REF!="","",IF(#REF!="悪環境における作業",0.2,IF(#REF!="高所又は地下作業",0.1,IF(#REF!="錯綜場所作業",0.3,IF(#REF!="複雑な制約のある作業",0.4,IF(#REF!="単純な制約のある作業",0.2,0))))))</f>
        <v>#REF!</v>
      </c>
      <c r="M521" s="224" t="e">
        <f t="shared" si="30"/>
        <v>#REF!</v>
      </c>
    </row>
    <row r="522" spans="2:13" s="229" customFormat="1" ht="27.75" customHeight="1" x14ac:dyDescent="0.2">
      <c r="B522" s="562" t="s">
        <v>262</v>
      </c>
      <c r="C522" s="563"/>
      <c r="D522" s="239" t="e">
        <f>#REF!</f>
        <v>#REF!</v>
      </c>
      <c r="E522" s="240" t="s">
        <v>245</v>
      </c>
      <c r="F522" s="242" t="e">
        <f>IF(#REF!&gt;=1,IF(#REF!&gt;=1,#REF!),IF(#REF!&gt;=0,"",))</f>
        <v>#REF!</v>
      </c>
      <c r="G522" s="241" t="e">
        <f>保全管理データ!N242</f>
        <v>#REF!</v>
      </c>
      <c r="H522" s="241" t="e">
        <f>IF(#REF!="無","",IF(#REF!="","",IF(#REF!="悪環境における作業",0.2,IF(#REF!="高所又は地下作業",0.1,IF(#REF!="錯綜場所作業",0.3,IF(#REF!="複雑な制約のある作業",0.4,IF(#REF!="単純な制約のある作業",0.2,0)))))))</f>
        <v>#REF!</v>
      </c>
      <c r="I522" s="224" t="e">
        <f t="shared" si="29"/>
        <v>#REF!</v>
      </c>
      <c r="J522" s="242" t="e">
        <f>IF(#REF!&gt;=1,IF(#REF!&gt;=1,#REF!),IF(#REF!&gt;=0,"",))</f>
        <v>#REF!</v>
      </c>
      <c r="K522" s="241" t="e">
        <f>保全管理データ!N269</f>
        <v>#REF!</v>
      </c>
      <c r="L522" s="241" t="e">
        <f>IF(#REF!="","",IF(#REF!="悪環境における作業",0.2,IF(#REF!="高所又は地下作業",0.1,IF(#REF!="錯綜場所作業",0.3,IF(#REF!="複雑な制約のある作業",0.4,IF(#REF!="単純な制約のある作業",0.2,0))))))</f>
        <v>#REF!</v>
      </c>
      <c r="M522" s="224" t="e">
        <f t="shared" si="30"/>
        <v>#REF!</v>
      </c>
    </row>
    <row r="523" spans="2:13" s="229" customFormat="1" ht="27.75" customHeight="1" x14ac:dyDescent="0.2">
      <c r="B523" s="562" t="s">
        <v>263</v>
      </c>
      <c r="C523" s="563"/>
      <c r="D523" s="239" t="e">
        <f>#REF!</f>
        <v>#REF!</v>
      </c>
      <c r="E523" s="240" t="s">
        <v>245</v>
      </c>
      <c r="F523" s="242" t="e">
        <f>IF(#REF!&gt;=1,IF(#REF!&gt;=1,#REF!),IF(#REF!&gt;=0,"",))</f>
        <v>#REF!</v>
      </c>
      <c r="G523" s="241" t="e">
        <f>保全管理データ!N243</f>
        <v>#REF!</v>
      </c>
      <c r="H523" s="241" t="e">
        <f>IF(#REF!="無","",IF(#REF!="","",IF(#REF!="悪環境における作業",0.2,IF(#REF!="高所又は地下作業",0.1,IF(#REF!="錯綜場所作業",0.3,IF(#REF!="複雑な制約のある作業",0.4,IF(#REF!="単純な制約のある作業",0.2,0)))))))</f>
        <v>#REF!</v>
      </c>
      <c r="I523" s="224" t="e">
        <f t="shared" si="29"/>
        <v>#REF!</v>
      </c>
      <c r="J523" s="242" t="e">
        <f>IF(#REF!&gt;=1,IF(#REF!&gt;=1,#REF!),IF(#REF!&gt;=0,"",))</f>
        <v>#REF!</v>
      </c>
      <c r="K523" s="241" t="e">
        <f>保全管理データ!N270</f>
        <v>#REF!</v>
      </c>
      <c r="L523" s="241" t="e">
        <f>IF(#REF!="","",IF(#REF!="悪環境における作業",0.2,IF(#REF!="高所又は地下作業",0.1,IF(#REF!="錯綜場所作業",0.3,IF(#REF!="複雑な制約のある作業",0.4,IF(#REF!="単純な制約のある作業",0.2,0))))))</f>
        <v>#REF!</v>
      </c>
      <c r="M523" s="224" t="e">
        <f t="shared" si="30"/>
        <v>#REF!</v>
      </c>
    </row>
    <row r="524" spans="2:13" s="229" customFormat="1" ht="27.75" customHeight="1" x14ac:dyDescent="0.2">
      <c r="B524" s="562" t="s">
        <v>264</v>
      </c>
      <c r="C524" s="563"/>
      <c r="D524" s="239" t="e">
        <f>#REF!</f>
        <v>#REF!</v>
      </c>
      <c r="E524" s="240" t="s">
        <v>245</v>
      </c>
      <c r="F524" s="242" t="e">
        <f>IF(#REF!&gt;=1,IF(#REF!&gt;=1,#REF!),IF(#REF!&gt;=0,"",))</f>
        <v>#REF!</v>
      </c>
      <c r="G524" s="241" t="e">
        <f>保全管理データ!N244</f>
        <v>#REF!</v>
      </c>
      <c r="H524" s="241" t="e">
        <f>IF(#REF!="無","",IF(#REF!="","",IF(#REF!="悪環境における作業",0.2,IF(#REF!="高所又は地下作業",0.1,IF(#REF!="錯綜場所作業",0.3,IF(#REF!="複雑な制約のある作業",0.4,IF(#REF!="単純な制約のある作業",0.2,0)))))))</f>
        <v>#REF!</v>
      </c>
      <c r="I524" s="224" t="e">
        <f t="shared" si="29"/>
        <v>#REF!</v>
      </c>
      <c r="J524" s="242" t="e">
        <f>IF(#REF!&gt;=1,IF(#REF!&gt;=1,#REF!),IF(#REF!&gt;=0,"",))</f>
        <v>#REF!</v>
      </c>
      <c r="K524" s="241" t="e">
        <f>保全管理データ!N271</f>
        <v>#REF!</v>
      </c>
      <c r="L524" s="241" t="e">
        <f>IF(#REF!="","",IF(#REF!="悪環境における作業",0.2,IF(#REF!="高所又は地下作業",0.1,IF(#REF!="錯綜場所作業",0.3,IF(#REF!="複雑な制約のある作業",0.4,IF(#REF!="単純な制約のある作業",0.2,0))))))</f>
        <v>#REF!</v>
      </c>
      <c r="M524" s="224" t="e">
        <f t="shared" si="30"/>
        <v>#REF!</v>
      </c>
    </row>
    <row r="525" spans="2:13" s="229" customFormat="1" ht="27.75" customHeight="1" x14ac:dyDescent="0.2">
      <c r="B525" s="562" t="s">
        <v>265</v>
      </c>
      <c r="C525" s="563"/>
      <c r="D525" s="239" t="e">
        <f>#REF!</f>
        <v>#REF!</v>
      </c>
      <c r="E525" s="240" t="s">
        <v>245</v>
      </c>
      <c r="F525" s="242" t="e">
        <f>IF(#REF!&gt;=1,IF(#REF!&gt;=1,#REF!),IF(#REF!&gt;=0,"",))</f>
        <v>#REF!</v>
      </c>
      <c r="G525" s="241" t="e">
        <f>保全管理データ!N245</f>
        <v>#REF!</v>
      </c>
      <c r="H525" s="241" t="e">
        <f>IF(#REF!="無","",IF(#REF!="","",IF(#REF!="悪環境における作業",0.2,IF(#REF!="高所又は地下作業",0.1,IF(#REF!="錯綜場所作業",0.3,IF(#REF!="複雑な制約のある作業",0.4,IF(#REF!="単純な制約のある作業",0.2,0)))))))</f>
        <v>#REF!</v>
      </c>
      <c r="I525" s="224" t="e">
        <f t="shared" si="29"/>
        <v>#REF!</v>
      </c>
      <c r="J525" s="242" t="e">
        <f>IF(#REF!&gt;=1,IF(#REF!&gt;=1,#REF!),IF(#REF!&gt;=0,"",))</f>
        <v>#REF!</v>
      </c>
      <c r="K525" s="241" t="e">
        <f>保全管理データ!N272</f>
        <v>#REF!</v>
      </c>
      <c r="L525" s="241" t="e">
        <f>IF(#REF!="","",IF(#REF!="悪環境における作業",0.2,IF(#REF!="高所又は地下作業",0.1,IF(#REF!="錯綜場所作業",0.3,IF(#REF!="複雑な制約のある作業",0.4,IF(#REF!="単純な制約のある作業",0.2,0))))))</f>
        <v>#REF!</v>
      </c>
      <c r="M525" s="224" t="e">
        <f t="shared" si="30"/>
        <v>#REF!</v>
      </c>
    </row>
    <row r="526" spans="2:13" s="229" customFormat="1" ht="27.75" customHeight="1" x14ac:dyDescent="0.2">
      <c r="B526" s="562" t="s">
        <v>266</v>
      </c>
      <c r="C526" s="563"/>
      <c r="D526" s="239" t="e">
        <f>#REF!</f>
        <v>#REF!</v>
      </c>
      <c r="E526" s="240" t="s">
        <v>245</v>
      </c>
      <c r="F526" s="242" t="e">
        <f>IF(#REF!&gt;=1,IF(#REF!&gt;=1,#REF!),IF(#REF!&gt;=0,"",))</f>
        <v>#REF!</v>
      </c>
      <c r="G526" s="241" t="e">
        <f>保全管理データ!N246</f>
        <v>#REF!</v>
      </c>
      <c r="H526" s="241" t="e">
        <f>IF(#REF!="無","",IF(#REF!="","",IF(#REF!="悪環境における作業",0.2,IF(#REF!="高所又は地下作業",0.1,IF(#REF!="錯綜場所作業",0.3,IF(#REF!="複雑な制約のある作業",0.4,IF(#REF!="単純な制約のある作業",0.2,0)))))))</f>
        <v>#REF!</v>
      </c>
      <c r="I526" s="224" t="e">
        <f t="shared" si="29"/>
        <v>#REF!</v>
      </c>
      <c r="J526" s="242" t="e">
        <f>IF(#REF!&gt;=1,IF(#REF!&gt;=1,#REF!),IF(#REF!&gt;=0,"",))</f>
        <v>#REF!</v>
      </c>
      <c r="K526" s="241" t="e">
        <f>保全管理データ!N273</f>
        <v>#REF!</v>
      </c>
      <c r="L526" s="241" t="e">
        <f>IF(#REF!="","",IF(#REF!="悪環境における作業",0.2,IF(#REF!="高所又は地下作業",0.1,IF(#REF!="錯綜場所作業",0.3,IF(#REF!="複雑な制約のある作業",0.4,IF(#REF!="単純な制約のある作業",0.2,0))))))</f>
        <v>#REF!</v>
      </c>
      <c r="M526" s="224" t="e">
        <f t="shared" si="30"/>
        <v>#REF!</v>
      </c>
    </row>
    <row r="527" spans="2:13" s="229" customFormat="1" ht="27.75" customHeight="1" x14ac:dyDescent="0.2">
      <c r="B527" s="562" t="s">
        <v>81</v>
      </c>
      <c r="C527" s="563"/>
      <c r="D527" s="239" t="e">
        <f>#REF!</f>
        <v>#REF!</v>
      </c>
      <c r="E527" s="240" t="s">
        <v>245</v>
      </c>
      <c r="F527" s="242" t="e">
        <f>IF(#REF!&gt;=1,IF(#REF!&gt;=1,#REF!),IF(#REF!&gt;=0,"",))</f>
        <v>#REF!</v>
      </c>
      <c r="G527" s="241" t="e">
        <f>保全管理データ!N247</f>
        <v>#REF!</v>
      </c>
      <c r="H527" s="241" t="e">
        <f>IF(#REF!="無","",IF(#REF!="","",IF(#REF!="悪環境における作業",0.2,IF(#REF!="高所又は地下作業",0.1,IF(#REF!="錯綜場所作業",0.3,IF(#REF!="複雑な制約のある作業",0.4,IF(#REF!="単純な制約のある作業",0.2,0)))))))</f>
        <v>#REF!</v>
      </c>
      <c r="I527" s="224" t="e">
        <f t="shared" si="29"/>
        <v>#REF!</v>
      </c>
      <c r="J527" s="242" t="e">
        <f>IF(#REF!&gt;=1,IF(#REF!&gt;=1,#REF!),IF(#REF!&gt;=0,"",))</f>
        <v>#REF!</v>
      </c>
      <c r="K527" s="241" t="e">
        <f>保全管理データ!N274</f>
        <v>#REF!</v>
      </c>
      <c r="L527" s="241" t="e">
        <f>IF(#REF!="","",IF(#REF!="悪環境における作業",0.2,IF(#REF!="高所又は地下作業",0.1,IF(#REF!="錯綜場所作業",0.3,IF(#REF!="複雑な制約のある作業",0.4,IF(#REF!="単純な制約のある作業",0.2,0))))))</f>
        <v>#REF!</v>
      </c>
      <c r="M527" s="224" t="e">
        <f t="shared" si="30"/>
        <v>#REF!</v>
      </c>
    </row>
    <row r="528" spans="2:13" s="229" customFormat="1" ht="27.75" customHeight="1" x14ac:dyDescent="0.2">
      <c r="B528" s="562" t="s">
        <v>267</v>
      </c>
      <c r="C528" s="563"/>
      <c r="D528" s="239" t="e">
        <f>#REF!</f>
        <v>#REF!</v>
      </c>
      <c r="E528" s="240" t="s">
        <v>247</v>
      </c>
      <c r="F528" s="242" t="e">
        <f>IF(#REF!&gt;=1,IF(#REF!&gt;=1,#REF!),IF(#REF!&gt;=0,"",))</f>
        <v>#REF!</v>
      </c>
      <c r="G528" s="241" t="e">
        <f>保全管理データ!N248</f>
        <v>#REF!</v>
      </c>
      <c r="H528" s="241" t="e">
        <f>IF(#REF!="無","",IF(#REF!="","",IF(#REF!="悪環境における作業",0.2,IF(#REF!="高所又は地下作業",0.1,IF(#REF!="錯綜場所作業",0.3,IF(#REF!="複雑な制約のある作業",0.4,IF(#REF!="単純な制約のある作業",0.2,0)))))))</f>
        <v>#REF!</v>
      </c>
      <c r="I528" s="224" t="e">
        <f t="shared" si="29"/>
        <v>#REF!</v>
      </c>
      <c r="J528" s="242" t="e">
        <f>IF(#REF!&gt;=1,IF(#REF!&gt;=1,#REF!),IF(#REF!&gt;=0,"",))</f>
        <v>#REF!</v>
      </c>
      <c r="K528" s="241" t="e">
        <f>保全管理データ!N275</f>
        <v>#REF!</v>
      </c>
      <c r="L528" s="241" t="e">
        <f>IF(#REF!="","",IF(#REF!="悪環境における作業",0.2,IF(#REF!="高所又は地下作業",0.1,IF(#REF!="錯綜場所作業",0.3,IF(#REF!="複雑な制約のある作業",0.4,IF(#REF!="単純な制約のある作業",0.2,0))))))</f>
        <v>#REF!</v>
      </c>
      <c r="M528" s="224" t="e">
        <f t="shared" si="30"/>
        <v>#REF!</v>
      </c>
    </row>
    <row r="529" spans="2:13" s="229" customFormat="1" ht="27.75" customHeight="1" x14ac:dyDescent="0.2">
      <c r="B529" s="562" t="s">
        <v>268</v>
      </c>
      <c r="C529" s="563"/>
      <c r="D529" s="239" t="e">
        <f>#REF!</f>
        <v>#REF!</v>
      </c>
      <c r="E529" s="240" t="s">
        <v>246</v>
      </c>
      <c r="F529" s="242" t="e">
        <f>IF(#REF!&gt;=1,IF(#REF!&gt;=1,#REF!),IF(#REF!&gt;=0,"",))</f>
        <v>#REF!</v>
      </c>
      <c r="G529" s="241" t="e">
        <f>保全管理データ!N249</f>
        <v>#REF!</v>
      </c>
      <c r="H529" s="241" t="e">
        <f>IF(#REF!="無","",IF(#REF!="","",IF(#REF!="悪環境における作業",0.2,IF(#REF!="高所又は地下作業",0.1,IF(#REF!="錯綜場所作業",0.3,IF(#REF!="複雑な制約のある作業",0.4,IF(#REF!="単純な制約のある作業",0.2,0)))))))</f>
        <v>#REF!</v>
      </c>
      <c r="I529" s="224" t="e">
        <f t="shared" si="29"/>
        <v>#REF!</v>
      </c>
      <c r="J529" s="242" t="e">
        <f>IF(#REF!&gt;=1,IF(#REF!&gt;=1,#REF!),IF(#REF!&gt;=0,"",))</f>
        <v>#REF!</v>
      </c>
      <c r="K529" s="241" t="e">
        <f>保全管理データ!N276</f>
        <v>#REF!</v>
      </c>
      <c r="L529" s="241" t="e">
        <f>IF(#REF!="","",IF(#REF!="悪環境における作業",0.2,IF(#REF!="高所又は地下作業",0.1,IF(#REF!="錯綜場所作業",0.3,IF(#REF!="複雑な制約のある作業",0.4,IF(#REF!="単純な制約のある作業",0.2,0))))))</f>
        <v>#REF!</v>
      </c>
      <c r="M529" s="224" t="e">
        <f t="shared" si="30"/>
        <v>#REF!</v>
      </c>
    </row>
    <row r="530" spans="2:13" s="229" customFormat="1" ht="27.75" customHeight="1" thickBot="1" x14ac:dyDescent="0.25">
      <c r="B530" s="564" t="s">
        <v>269</v>
      </c>
      <c r="C530" s="565"/>
      <c r="D530" s="243" t="e">
        <f>#REF!</f>
        <v>#REF!</v>
      </c>
      <c r="E530" s="244" t="s">
        <v>245</v>
      </c>
      <c r="F530" s="246" t="e">
        <f>IF(#REF!&gt;=1,IF(#REF!&gt;=1,#REF!),IF(#REF!&gt;=0,"",))</f>
        <v>#REF!</v>
      </c>
      <c r="G530" s="245" t="e">
        <f>保全管理データ!N250</f>
        <v>#REF!</v>
      </c>
      <c r="H530" s="241" t="e">
        <f>IF(#REF!="無","",IF(#REF!="","",IF(#REF!="悪環境における作業",0.2,IF(#REF!="高所又は地下作業",0.1,IF(#REF!="錯綜場所作業",0.3,IF(#REF!="複雑な制約のある作業",0.4,IF(#REF!="単純な制約のある作業",0.2,0)))))))</f>
        <v>#REF!</v>
      </c>
      <c r="I530" s="224" t="e">
        <f t="shared" si="29"/>
        <v>#REF!</v>
      </c>
      <c r="J530" s="246" t="e">
        <f>IF(#REF!&gt;=1,IF(#REF!&gt;=1,#REF!),IF(#REF!&gt;=0,"",))</f>
        <v>#REF!</v>
      </c>
      <c r="K530" s="245" t="e">
        <f>保全管理データ!N277</f>
        <v>#REF!</v>
      </c>
      <c r="L530" s="245" t="e">
        <f>IF(#REF!="","",IF(#REF!="悪環境における作業",0.2,IF(#REF!="高所又は地下作業",0.1,IF(#REF!="錯綜場所作業",0.3,IF(#REF!="複雑な制約のある作業",0.4,IF(#REF!="単純な制約のある作業",0.2,0))))))</f>
        <v>#REF!</v>
      </c>
      <c r="M530" s="224" t="e">
        <f t="shared" si="30"/>
        <v>#REF!</v>
      </c>
    </row>
    <row r="531" spans="2:13" s="229" customFormat="1" ht="27.75" customHeight="1" thickBot="1" x14ac:dyDescent="0.25">
      <c r="B531" s="555" t="s">
        <v>190</v>
      </c>
      <c r="C531" s="555"/>
      <c r="D531" s="555"/>
      <c r="E531" s="555"/>
      <c r="F531" s="556" t="e">
        <f>SUM(I507:I530)</f>
        <v>#REF!</v>
      </c>
      <c r="G531" s="557"/>
      <c r="H531" s="557"/>
      <c r="I531" s="558"/>
      <c r="J531" s="556" t="e">
        <f>IF(SUM(J507:J530)=0,"0.00",SUM(M507:M530))</f>
        <v>#REF!</v>
      </c>
      <c r="K531" s="557"/>
      <c r="L531" s="557"/>
      <c r="M531" s="558"/>
    </row>
    <row r="532" spans="2:13" s="229" customFormat="1" ht="27.75" customHeight="1" thickBot="1" x14ac:dyDescent="0.25">
      <c r="B532" s="555" t="s">
        <v>97</v>
      </c>
      <c r="C532" s="555"/>
      <c r="D532" s="555"/>
      <c r="E532" s="555"/>
      <c r="F532" s="559" t="e">
        <f>IF(#REF!="５年以下","0",IF(#REF!="５年～１０年",0.1,IF(#REF!="１０年以上",0.15)))</f>
        <v>#REF!</v>
      </c>
      <c r="G532" s="560"/>
      <c r="H532" s="560"/>
      <c r="I532" s="560"/>
      <c r="J532" s="560"/>
      <c r="K532" s="560"/>
      <c r="L532" s="560"/>
      <c r="M532" s="561"/>
    </row>
    <row r="533" spans="2:13" s="229" customFormat="1" ht="27.75" customHeight="1" thickBot="1" x14ac:dyDescent="0.25">
      <c r="B533" s="556" t="s">
        <v>273</v>
      </c>
      <c r="C533" s="557"/>
      <c r="D533" s="557"/>
      <c r="E533" s="558"/>
      <c r="F533" s="556" t="e">
        <f>F531*(1+F532)</f>
        <v>#REF!</v>
      </c>
      <c r="G533" s="557"/>
      <c r="H533" s="557"/>
      <c r="I533" s="557"/>
      <c r="J533" s="556" t="e">
        <f>J531*(1+F532)</f>
        <v>#REF!</v>
      </c>
      <c r="K533" s="557"/>
      <c r="L533" s="557"/>
      <c r="M533" s="558"/>
    </row>
    <row r="534" spans="2:13" s="229" customFormat="1" ht="24" hidden="1" customHeight="1" thickBot="1" x14ac:dyDescent="0.25">
      <c r="B534" s="555" t="s">
        <v>191</v>
      </c>
      <c r="C534" s="555"/>
      <c r="D534" s="555"/>
      <c r="E534" s="555"/>
      <c r="F534" s="556" t="e">
        <f>#REF!*(#REF!*#REF!+#REF!*#REF!)</f>
        <v>#REF!</v>
      </c>
      <c r="G534" s="557"/>
      <c r="H534" s="558"/>
      <c r="I534" s="555" t="e">
        <f>#REF!</f>
        <v>#REF!</v>
      </c>
      <c r="J534" s="556"/>
      <c r="K534" s="247" t="s">
        <v>230</v>
      </c>
      <c r="L534" s="558" t="e">
        <f>B505</f>
        <v>#REF!</v>
      </c>
      <c r="M534" s="555"/>
    </row>
    <row r="535" spans="2:13" s="229" customFormat="1" ht="45" customHeight="1" thickBot="1" x14ac:dyDescent="0.25">
      <c r="B535" s="228"/>
      <c r="C535" s="228"/>
      <c r="D535" s="228"/>
      <c r="E535" s="228"/>
      <c r="F535" s="228"/>
      <c r="G535" s="228"/>
      <c r="H535" s="228"/>
      <c r="I535" s="228"/>
      <c r="J535" s="228"/>
      <c r="K535" s="228"/>
      <c r="L535" s="228"/>
      <c r="M535" s="228"/>
    </row>
    <row r="536" spans="2:13" s="229" customFormat="1" ht="27.75" customHeight="1" thickBot="1" x14ac:dyDescent="0.25">
      <c r="B536" s="568" t="s">
        <v>128</v>
      </c>
      <c r="C536" s="569"/>
      <c r="D536" s="569"/>
      <c r="E536" s="570"/>
      <c r="F536" s="228"/>
      <c r="G536" s="228"/>
      <c r="H536" s="228"/>
      <c r="I536" s="228"/>
      <c r="J536" s="228"/>
      <c r="K536" s="228"/>
      <c r="L536" s="228"/>
      <c r="M536" s="228"/>
    </row>
    <row r="537" spans="2:13" s="229" customFormat="1" ht="27.75" customHeight="1" x14ac:dyDescent="0.2">
      <c r="B537" s="571" t="e">
        <f>#REF!</f>
        <v>#REF!</v>
      </c>
      <c r="C537" s="572"/>
      <c r="D537" s="573"/>
      <c r="E537" s="574"/>
      <c r="F537" s="578" t="s">
        <v>240</v>
      </c>
      <c r="G537" s="579"/>
      <c r="H537" s="579"/>
      <c r="I537" s="580"/>
      <c r="J537" s="578" t="s">
        <v>239</v>
      </c>
      <c r="K537" s="579"/>
      <c r="L537" s="579"/>
      <c r="M537" s="580"/>
    </row>
    <row r="538" spans="2:13" s="229" customFormat="1" ht="27.75" customHeight="1" thickBot="1" x14ac:dyDescent="0.25">
      <c r="B538" s="575"/>
      <c r="C538" s="576"/>
      <c r="D538" s="576"/>
      <c r="E538" s="577"/>
      <c r="F538" s="233" t="s">
        <v>149</v>
      </c>
      <c r="G538" s="231" t="s">
        <v>151</v>
      </c>
      <c r="H538" s="231" t="s">
        <v>96</v>
      </c>
      <c r="I538" s="232" t="s">
        <v>150</v>
      </c>
      <c r="J538" s="233" t="s">
        <v>149</v>
      </c>
      <c r="K538" s="231" t="s">
        <v>151</v>
      </c>
      <c r="L538" s="231" t="s">
        <v>96</v>
      </c>
      <c r="M538" s="232" t="s">
        <v>150</v>
      </c>
    </row>
    <row r="539" spans="2:13" s="229" customFormat="1" ht="27.75" customHeight="1" thickTop="1" x14ac:dyDescent="0.2">
      <c r="B539" s="566" t="s">
        <v>241</v>
      </c>
      <c r="C539" s="567"/>
      <c r="D539" s="234" t="e">
        <f>#REF!</f>
        <v>#REF!</v>
      </c>
      <c r="E539" s="235" t="s">
        <v>242</v>
      </c>
      <c r="F539" s="242" t="e">
        <f>IF(#REF!&gt;=1,IF(#REF!&gt;=1,#REF!),IF(#REF!&gt;=0,"",))</f>
        <v>#REF!</v>
      </c>
      <c r="G539" s="241" t="e">
        <f>保全管理データ!N339</f>
        <v>#REF!</v>
      </c>
      <c r="H539" s="241" t="e">
        <f>IF(#REF!="無","",IF(#REF!="","",IF(#REF!="悪環境における作業",0.2,IF(#REF!="高所又は地下作業",0.1,IF(#REF!="錯綜場所作業",0.3,IF(#REF!="複雑な制約のある作業",0.4,IF(#REF!="単純な制約のある作業",0.2,0)))))))</f>
        <v>#REF!</v>
      </c>
      <c r="I539" s="224" t="e">
        <f>IF(F539="","",F539*G539*(1+IF(H539="",0,H539)))</f>
        <v>#REF!</v>
      </c>
      <c r="J539" s="242" t="e">
        <f>IF(#REF!&gt;=1,IF(#REF!&gt;=1,#REF!),IF(#REF!&gt;=0,"",))</f>
        <v>#REF!</v>
      </c>
      <c r="K539" s="241" t="e">
        <f>保全管理データ!N366</f>
        <v>#REF!</v>
      </c>
      <c r="L539" s="241" t="e">
        <f>IF(#REF!="","",IF(#REF!="悪環境における作業",0.2,IF(#REF!="高所又は地下作業",0.1,IF(#REF!="錯綜場所作業",0.3,IF(#REF!="複雑な制約のある作業",0.4,IF(#REF!="単純な制約のある作業",0.2,0))))))</f>
        <v>#REF!</v>
      </c>
      <c r="M539" s="224" t="e">
        <f>IF(J539="","",J539*K539*(1+IF(L539="",0,L539)))</f>
        <v>#REF!</v>
      </c>
    </row>
    <row r="540" spans="2:13" s="229" customFormat="1" ht="27.75" customHeight="1" x14ac:dyDescent="0.2">
      <c r="B540" s="562" t="s">
        <v>243</v>
      </c>
      <c r="C540" s="563"/>
      <c r="D540" s="239" t="e">
        <f>#REF!</f>
        <v>#REF!</v>
      </c>
      <c r="E540" s="240" t="s">
        <v>242</v>
      </c>
      <c r="F540" s="242" t="e">
        <f>IF(#REF!&gt;=1,IF(#REF!&gt;=1,#REF!),IF(#REF!&gt;=0,"",))</f>
        <v>#REF!</v>
      </c>
      <c r="G540" s="241" t="e">
        <f>保全管理データ!N340</f>
        <v>#REF!</v>
      </c>
      <c r="H540" s="241" t="e">
        <f>IF(#REF!="無","",IF(#REF!="","",IF(#REF!="悪環境における作業",0.2,IF(#REF!="高所又は地下作業",0.1,IF(#REF!="錯綜場所作業",0.3,IF(#REF!="複雑な制約のある作業",0.4,IF(#REF!="単純な制約のある作業",0.2,0)))))))</f>
        <v>#REF!</v>
      </c>
      <c r="I540" s="224" t="e">
        <f t="shared" ref="I540:I562" si="31">IF(F540="","",F540*G540*(1+IF(H540="",0,H540)))</f>
        <v>#REF!</v>
      </c>
      <c r="J540" s="242" t="e">
        <f>IF(#REF!&gt;=1,IF(#REF!&gt;=1,#REF!),IF(#REF!&gt;=0,"",))</f>
        <v>#REF!</v>
      </c>
      <c r="K540" s="241" t="e">
        <f>保全管理データ!N367</f>
        <v>#REF!</v>
      </c>
      <c r="L540" s="241" t="e">
        <f>IF(#REF!="","",IF(#REF!="悪環境における作業",0.2,IF(#REF!="高所又は地下作業",0.1,IF(#REF!="錯綜場所作業",0.3,IF(#REF!="複雑な制約のある作業",0.4,IF(#REF!="単純な制約のある作業",0.2,0))))))</f>
        <v>#REF!</v>
      </c>
      <c r="M540" s="224" t="e">
        <f t="shared" ref="M540:M562" si="32">IF(J540="","",J540*K540*(1+IF(L540="",0,L540)))</f>
        <v>#REF!</v>
      </c>
    </row>
    <row r="541" spans="2:13" s="229" customFormat="1" ht="27.75" customHeight="1" x14ac:dyDescent="0.2">
      <c r="B541" s="562" t="s">
        <v>249</v>
      </c>
      <c r="C541" s="563"/>
      <c r="D541" s="239" t="e">
        <f>#REF!</f>
        <v>#REF!</v>
      </c>
      <c r="E541" s="240" t="s">
        <v>244</v>
      </c>
      <c r="F541" s="242" t="e">
        <f>IF(#REF!&gt;=1,IF(#REF!&gt;=1,#REF!),IF(#REF!&gt;=0,"",))</f>
        <v>#REF!</v>
      </c>
      <c r="G541" s="241" t="e">
        <f>保全管理データ!N341</f>
        <v>#REF!</v>
      </c>
      <c r="H541" s="241" t="e">
        <f>IF(#REF!="無","",IF(#REF!="","",IF(#REF!="悪環境における作業",0.2,IF(#REF!="高所又は地下作業",0.1,IF(#REF!="錯綜場所作業",0.3,IF(#REF!="複雑な制約のある作業",0.4,IF(#REF!="単純な制約のある作業",0.2,0)))))))</f>
        <v>#REF!</v>
      </c>
      <c r="I541" s="224" t="e">
        <f t="shared" si="31"/>
        <v>#REF!</v>
      </c>
      <c r="J541" s="242" t="e">
        <f>IF(#REF!&gt;=1,IF(#REF!&gt;=1,#REF!),IF(#REF!&gt;=0,"",))</f>
        <v>#REF!</v>
      </c>
      <c r="K541" s="241" t="e">
        <f>保全管理データ!N368</f>
        <v>#REF!</v>
      </c>
      <c r="L541" s="241" t="e">
        <f>IF(#REF!="","",IF(#REF!="悪環境における作業",0.2,IF(#REF!="高所又は地下作業",0.1,IF(#REF!="錯綜場所作業",0.3,IF(#REF!="複雑な制約のある作業",0.4,IF(#REF!="単純な制約のある作業",0.2,0))))))</f>
        <v>#REF!</v>
      </c>
      <c r="M541" s="224" t="e">
        <f t="shared" si="32"/>
        <v>#REF!</v>
      </c>
    </row>
    <row r="542" spans="2:13" s="229" customFormat="1" ht="27.75" customHeight="1" x14ac:dyDescent="0.2">
      <c r="B542" s="562" t="s">
        <v>250</v>
      </c>
      <c r="C542" s="563"/>
      <c r="D542" s="239" t="e">
        <f>#REF!</f>
        <v>#REF!</v>
      </c>
      <c r="E542" s="240" t="s">
        <v>244</v>
      </c>
      <c r="F542" s="242" t="e">
        <f>IF(#REF!&gt;=1,IF(#REF!&gt;=1,#REF!),IF(#REF!&gt;=0,"",))</f>
        <v>#REF!</v>
      </c>
      <c r="G542" s="241" t="e">
        <f>保全管理データ!N342</f>
        <v>#REF!</v>
      </c>
      <c r="H542" s="241" t="e">
        <f>IF(#REF!="無","",IF(#REF!="","",IF(#REF!="悪環境における作業",0.2,IF(#REF!="高所又は地下作業",0.1,IF(#REF!="錯綜場所作業",0.3,IF(#REF!="複雑な制約のある作業",0.4,IF(#REF!="単純な制約のある作業",0.2,0)))))))</f>
        <v>#REF!</v>
      </c>
      <c r="I542" s="224" t="e">
        <f t="shared" si="31"/>
        <v>#REF!</v>
      </c>
      <c r="J542" s="242" t="e">
        <f>IF(#REF!&gt;=1,IF(#REF!&gt;=1,#REF!),IF(#REF!&gt;=0,"",))</f>
        <v>#REF!</v>
      </c>
      <c r="K542" s="241" t="e">
        <f>保全管理データ!N369</f>
        <v>#REF!</v>
      </c>
      <c r="L542" s="241" t="e">
        <f>IF(#REF!="","",IF(#REF!="悪環境における作業",0.2,IF(#REF!="高所又は地下作業",0.1,IF(#REF!="錯綜場所作業",0.3,IF(#REF!="複雑な制約のある作業",0.4,IF(#REF!="単純な制約のある作業",0.2,0))))))</f>
        <v>#REF!</v>
      </c>
      <c r="M542" s="224" t="e">
        <f t="shared" si="32"/>
        <v>#REF!</v>
      </c>
    </row>
    <row r="543" spans="2:13" s="229" customFormat="1" ht="27.75" customHeight="1" x14ac:dyDescent="0.2">
      <c r="B543" s="562" t="s">
        <v>251</v>
      </c>
      <c r="C543" s="563"/>
      <c r="D543" s="239" t="e">
        <f>#REF!</f>
        <v>#REF!</v>
      </c>
      <c r="E543" s="240" t="s">
        <v>242</v>
      </c>
      <c r="F543" s="242" t="e">
        <f>IF(#REF!&gt;=1,IF(#REF!&gt;=1,#REF!),IF(#REF!&gt;=0,"",))</f>
        <v>#REF!</v>
      </c>
      <c r="G543" s="241" t="e">
        <f>保全管理データ!N343</f>
        <v>#REF!</v>
      </c>
      <c r="H543" s="241" t="e">
        <f>IF(#REF!="無","",IF(#REF!="","",IF(#REF!="悪環境における作業",0.2,IF(#REF!="高所又は地下作業",0.1,IF(#REF!="錯綜場所作業",0.3,IF(#REF!="複雑な制約のある作業",0.4,IF(#REF!="単純な制約のある作業",0.2,0)))))))</f>
        <v>#REF!</v>
      </c>
      <c r="I543" s="224" t="e">
        <f t="shared" si="31"/>
        <v>#REF!</v>
      </c>
      <c r="J543" s="242" t="e">
        <f>IF(#REF!&gt;=1,IF(#REF!&gt;=1,#REF!),IF(#REF!&gt;=0,"",))</f>
        <v>#REF!</v>
      </c>
      <c r="K543" s="241" t="e">
        <f>保全管理データ!N370</f>
        <v>#REF!</v>
      </c>
      <c r="L543" s="241" t="e">
        <f>IF(#REF!="","",IF(#REF!="悪環境における作業",0.2,IF(#REF!="高所又は地下作業",0.1,IF(#REF!="錯綜場所作業",0.3,IF(#REF!="複雑な制約のある作業",0.4,IF(#REF!="単純な制約のある作業",0.2,0))))))</f>
        <v>#REF!</v>
      </c>
      <c r="M543" s="224" t="e">
        <f t="shared" si="32"/>
        <v>#REF!</v>
      </c>
    </row>
    <row r="544" spans="2:13" s="229" customFormat="1" ht="27.75" customHeight="1" x14ac:dyDescent="0.2">
      <c r="B544" s="562" t="s">
        <v>252</v>
      </c>
      <c r="C544" s="563"/>
      <c r="D544" s="239" t="e">
        <f>#REF!</f>
        <v>#REF!</v>
      </c>
      <c r="E544" s="240" t="s">
        <v>244</v>
      </c>
      <c r="F544" s="242" t="e">
        <f>IF(#REF!&gt;=1,IF(#REF!&gt;=1,#REF!),IF(#REF!&gt;=0,"",))</f>
        <v>#REF!</v>
      </c>
      <c r="G544" s="241" t="e">
        <f>保全管理データ!N344</f>
        <v>#REF!</v>
      </c>
      <c r="H544" s="241" t="e">
        <f>IF(#REF!="無","",IF(#REF!="","",IF(#REF!="悪環境における作業",0.2,IF(#REF!="高所又は地下作業",0.1,IF(#REF!="錯綜場所作業",0.3,IF(#REF!="複雑な制約のある作業",0.4,IF(#REF!="単純な制約のある作業",0.2,0)))))))</f>
        <v>#REF!</v>
      </c>
      <c r="I544" s="224" t="e">
        <f t="shared" si="31"/>
        <v>#REF!</v>
      </c>
      <c r="J544" s="242" t="e">
        <f>IF(#REF!&gt;=1,IF(#REF!&gt;=1,#REF!),IF(#REF!&gt;=0,"",))</f>
        <v>#REF!</v>
      </c>
      <c r="K544" s="241" t="e">
        <f>保全管理データ!N371</f>
        <v>#REF!</v>
      </c>
      <c r="L544" s="241" t="e">
        <f>IF(#REF!="","",IF(#REF!="悪環境における作業",0.2,IF(#REF!="高所又は地下作業",0.1,IF(#REF!="錯綜場所作業",0.3,IF(#REF!="複雑な制約のある作業",0.4,IF(#REF!="単純な制約のある作業",0.2,0))))))</f>
        <v>#REF!</v>
      </c>
      <c r="M544" s="224" t="e">
        <f t="shared" si="32"/>
        <v>#REF!</v>
      </c>
    </row>
    <row r="545" spans="2:13" s="229" customFormat="1" ht="27.75" customHeight="1" x14ac:dyDescent="0.2">
      <c r="B545" s="562" t="s">
        <v>253</v>
      </c>
      <c r="C545" s="563"/>
      <c r="D545" s="239" t="e">
        <f>#REF!</f>
        <v>#REF!</v>
      </c>
      <c r="E545" s="240" t="s">
        <v>242</v>
      </c>
      <c r="F545" s="242" t="e">
        <f>IF(#REF!&gt;=1,IF(#REF!&gt;=1,#REF!),IF(#REF!&gt;=0,"",))</f>
        <v>#REF!</v>
      </c>
      <c r="G545" s="241" t="e">
        <f>保全管理データ!N345</f>
        <v>#REF!</v>
      </c>
      <c r="H545" s="241" t="e">
        <f>IF(#REF!="無","",IF(#REF!="","",IF(#REF!="悪環境における作業",0.2,IF(#REF!="高所又は地下作業",0.1,IF(#REF!="錯綜場所作業",0.3,IF(#REF!="複雑な制約のある作業",0.4,IF(#REF!="単純な制約のある作業",0.2,0)))))))</f>
        <v>#REF!</v>
      </c>
      <c r="I545" s="224" t="e">
        <f t="shared" si="31"/>
        <v>#REF!</v>
      </c>
      <c r="J545" s="242" t="e">
        <f>IF(#REF!&gt;=1,IF(#REF!&gt;=1,#REF!),IF(#REF!&gt;=0,"",))</f>
        <v>#REF!</v>
      </c>
      <c r="K545" s="241" t="e">
        <f>保全管理データ!N372</f>
        <v>#REF!</v>
      </c>
      <c r="L545" s="241" t="e">
        <f>IF(#REF!="","",IF(#REF!="悪環境における作業",0.2,IF(#REF!="高所又は地下作業",0.1,IF(#REF!="錯綜場所作業",0.3,IF(#REF!="複雑な制約のある作業",0.4,IF(#REF!="単純な制約のある作業",0.2,0))))))</f>
        <v>#REF!</v>
      </c>
      <c r="M545" s="224" t="e">
        <f t="shared" si="32"/>
        <v>#REF!</v>
      </c>
    </row>
    <row r="546" spans="2:13" s="229" customFormat="1" ht="27.75" customHeight="1" x14ac:dyDescent="0.2">
      <c r="B546" s="562" t="s">
        <v>254</v>
      </c>
      <c r="C546" s="563"/>
      <c r="D546" s="239" t="e">
        <f>#REF!</f>
        <v>#REF!</v>
      </c>
      <c r="E546" s="240" t="s">
        <v>242</v>
      </c>
      <c r="F546" s="242" t="e">
        <f>IF(#REF!&gt;=1,IF(#REF!&gt;=1,#REF!),IF(#REF!&gt;=0,"",))</f>
        <v>#REF!</v>
      </c>
      <c r="G546" s="241" t="e">
        <f>保全管理データ!N346</f>
        <v>#REF!</v>
      </c>
      <c r="H546" s="241" t="e">
        <f>IF(#REF!="無","",IF(#REF!="","",IF(#REF!="悪環境における作業",0.2,IF(#REF!="高所又は地下作業",0.1,IF(#REF!="錯綜場所作業",0.3,IF(#REF!="複雑な制約のある作業",0.4,IF(#REF!="単純な制約のある作業",0.2,0)))))))</f>
        <v>#REF!</v>
      </c>
      <c r="I546" s="224" t="e">
        <f t="shared" si="31"/>
        <v>#REF!</v>
      </c>
      <c r="J546" s="242" t="e">
        <f>IF(#REF!&gt;=1,IF(#REF!&gt;=1,#REF!),IF(#REF!&gt;=0,"",))</f>
        <v>#REF!</v>
      </c>
      <c r="K546" s="241" t="e">
        <f>保全管理データ!N373</f>
        <v>#REF!</v>
      </c>
      <c r="L546" s="241" t="e">
        <f>IF(#REF!="","",IF(#REF!="悪環境における作業",0.2,IF(#REF!="高所又は地下作業",0.1,IF(#REF!="錯綜場所作業",0.3,IF(#REF!="複雑な制約のある作業",0.4,IF(#REF!="単純な制約のある作業",0.2,0))))))</f>
        <v>#REF!</v>
      </c>
      <c r="M546" s="224" t="e">
        <f t="shared" si="32"/>
        <v>#REF!</v>
      </c>
    </row>
    <row r="547" spans="2:13" s="229" customFormat="1" ht="27.75" customHeight="1" x14ac:dyDescent="0.2">
      <c r="B547" s="562" t="s">
        <v>255</v>
      </c>
      <c r="C547" s="563"/>
      <c r="D547" s="239" t="e">
        <f>#REF!</f>
        <v>#REF!</v>
      </c>
      <c r="E547" s="240" t="s">
        <v>245</v>
      </c>
      <c r="F547" s="242" t="e">
        <f>IF(#REF!&gt;=1,IF(#REF!&gt;=1,#REF!),IF(#REF!&gt;=0,"",))</f>
        <v>#REF!</v>
      </c>
      <c r="G547" s="241" t="e">
        <f>保全管理データ!N347</f>
        <v>#REF!</v>
      </c>
      <c r="H547" s="241" t="e">
        <f>IF(#REF!="無","",IF(#REF!="","",IF(#REF!="悪環境における作業",0.2,IF(#REF!="高所又は地下作業",0.1,IF(#REF!="錯綜場所作業",0.3,IF(#REF!="複雑な制約のある作業",0.4,IF(#REF!="単純な制約のある作業",0.2,0)))))))</f>
        <v>#REF!</v>
      </c>
      <c r="I547" s="224" t="e">
        <f t="shared" si="31"/>
        <v>#REF!</v>
      </c>
      <c r="J547" s="242" t="e">
        <f>IF(#REF!&gt;=1,IF(#REF!&gt;=1,#REF!),IF(#REF!&gt;=0,"",))</f>
        <v>#REF!</v>
      </c>
      <c r="K547" s="241" t="e">
        <f>保全管理データ!N374</f>
        <v>#REF!</v>
      </c>
      <c r="L547" s="241" t="e">
        <f>IF(#REF!="","",IF(#REF!="悪環境における作業",0.2,IF(#REF!="高所又は地下作業",0.1,IF(#REF!="錯綜場所作業",0.3,IF(#REF!="複雑な制約のある作業",0.4,IF(#REF!="単純な制約のある作業",0.2,0))))))</f>
        <v>#REF!</v>
      </c>
      <c r="M547" s="224" t="e">
        <f t="shared" si="32"/>
        <v>#REF!</v>
      </c>
    </row>
    <row r="548" spans="2:13" s="229" customFormat="1" ht="27.75" customHeight="1" x14ac:dyDescent="0.2">
      <c r="B548" s="562" t="s">
        <v>256</v>
      </c>
      <c r="C548" s="563"/>
      <c r="D548" s="239" t="e">
        <f>#REF!</f>
        <v>#REF!</v>
      </c>
      <c r="E548" s="240" t="s">
        <v>242</v>
      </c>
      <c r="F548" s="242" t="e">
        <f>IF(#REF!&gt;=1,IF(#REF!&gt;=1,#REF!),IF(#REF!&gt;=0,"",))</f>
        <v>#REF!</v>
      </c>
      <c r="G548" s="241" t="e">
        <f>保全管理データ!N348</f>
        <v>#REF!</v>
      </c>
      <c r="H548" s="241" t="e">
        <f>IF(#REF!="無","",IF(#REF!="","",IF(#REF!="悪環境における作業",0.2,IF(#REF!="高所又は地下作業",0.1,IF(#REF!="錯綜場所作業",0.3,IF(#REF!="複雑な制約のある作業",0.4,IF(#REF!="単純な制約のある作業",0.2,0)))))))</f>
        <v>#REF!</v>
      </c>
      <c r="I548" s="224" t="e">
        <f t="shared" si="31"/>
        <v>#REF!</v>
      </c>
      <c r="J548" s="242" t="e">
        <f>IF(#REF!&gt;=1,IF(#REF!&gt;=1,#REF!),IF(#REF!&gt;=0,"",))</f>
        <v>#REF!</v>
      </c>
      <c r="K548" s="241" t="e">
        <f>保全管理データ!N375</f>
        <v>#REF!</v>
      </c>
      <c r="L548" s="241" t="e">
        <f>IF(#REF!="","",IF(#REF!="悪環境における作業",0.2,IF(#REF!="高所又は地下作業",0.1,IF(#REF!="錯綜場所作業",0.3,IF(#REF!="複雑な制約のある作業",0.4,IF(#REF!="単純な制約のある作業",0.2,0))))))</f>
        <v>#REF!</v>
      </c>
      <c r="M548" s="224" t="e">
        <f t="shared" si="32"/>
        <v>#REF!</v>
      </c>
    </row>
    <row r="549" spans="2:13" s="229" customFormat="1" ht="27.75" customHeight="1" x14ac:dyDescent="0.2">
      <c r="B549" s="562" t="s">
        <v>257</v>
      </c>
      <c r="C549" s="563"/>
      <c r="D549" s="239" t="e">
        <f>#REF!</f>
        <v>#REF!</v>
      </c>
      <c r="E549" s="240" t="s">
        <v>245</v>
      </c>
      <c r="F549" s="242" t="e">
        <f>IF(#REF!&gt;=1,IF(#REF!&gt;=1,#REF!),IF(#REF!&gt;=0,"",))</f>
        <v>#REF!</v>
      </c>
      <c r="G549" s="241" t="e">
        <f>保全管理データ!N349</f>
        <v>#REF!</v>
      </c>
      <c r="H549" s="241" t="e">
        <f>IF(#REF!="無","",IF(#REF!="","",IF(#REF!="悪環境における作業",0.2,IF(#REF!="高所又は地下作業",0.1,IF(#REF!="錯綜場所作業",0.3,IF(#REF!="複雑な制約のある作業",0.4,IF(#REF!="単純な制約のある作業",0.2,0)))))))</f>
        <v>#REF!</v>
      </c>
      <c r="I549" s="224" t="e">
        <f t="shared" si="31"/>
        <v>#REF!</v>
      </c>
      <c r="J549" s="242" t="e">
        <f>IF(#REF!&gt;=1,IF(#REF!&gt;=1,#REF!),IF(#REF!&gt;=0,"",))</f>
        <v>#REF!</v>
      </c>
      <c r="K549" s="241" t="e">
        <f>保全管理データ!N376</f>
        <v>#REF!</v>
      </c>
      <c r="L549" s="241" t="e">
        <f>IF(#REF!="","",IF(#REF!="悪環境における作業",0.2,IF(#REF!="高所又は地下作業",0.1,IF(#REF!="錯綜場所作業",0.3,IF(#REF!="複雑な制約のある作業",0.4,IF(#REF!="単純な制約のある作業",0.2,0))))))</f>
        <v>#REF!</v>
      </c>
      <c r="M549" s="224" t="e">
        <f t="shared" si="32"/>
        <v>#REF!</v>
      </c>
    </row>
    <row r="550" spans="2:13" s="229" customFormat="1" ht="27.75" customHeight="1" x14ac:dyDescent="0.2">
      <c r="B550" s="562" t="s">
        <v>258</v>
      </c>
      <c r="C550" s="563"/>
      <c r="D550" s="239" t="e">
        <f>#REF!</f>
        <v>#REF!</v>
      </c>
      <c r="E550" s="240" t="s">
        <v>245</v>
      </c>
      <c r="F550" s="242" t="e">
        <f>IF(#REF!&gt;=1,IF(#REF!&gt;=1,#REF!),IF(#REF!&gt;=0,"",))</f>
        <v>#REF!</v>
      </c>
      <c r="G550" s="241" t="e">
        <f>保全管理データ!N350</f>
        <v>#REF!</v>
      </c>
      <c r="H550" s="241" t="e">
        <f>IF(#REF!="無","",IF(#REF!="","",IF(#REF!="悪環境における作業",0.2,IF(#REF!="高所又は地下作業",0.1,IF(#REF!="錯綜場所作業",0.3,IF(#REF!="複雑な制約のある作業",0.4,IF(#REF!="単純な制約のある作業",0.2,0)))))))</f>
        <v>#REF!</v>
      </c>
      <c r="I550" s="224" t="e">
        <f t="shared" si="31"/>
        <v>#REF!</v>
      </c>
      <c r="J550" s="242" t="e">
        <f>IF(#REF!&gt;=1,IF(#REF!&gt;=1,#REF!),IF(#REF!&gt;=0,"",))</f>
        <v>#REF!</v>
      </c>
      <c r="K550" s="241" t="e">
        <f>保全管理データ!N377</f>
        <v>#REF!</v>
      </c>
      <c r="L550" s="241" t="e">
        <f>IF(#REF!="","",IF(#REF!="悪環境における作業",0.2,IF(#REF!="高所又は地下作業",0.1,IF(#REF!="錯綜場所作業",0.3,IF(#REF!="複雑な制約のある作業",0.4,IF(#REF!="単純な制約のある作業",0.2,0))))))</f>
        <v>#REF!</v>
      </c>
      <c r="M550" s="224" t="e">
        <f t="shared" si="32"/>
        <v>#REF!</v>
      </c>
    </row>
    <row r="551" spans="2:13" s="229" customFormat="1" ht="27.75" customHeight="1" x14ac:dyDescent="0.2">
      <c r="B551" s="562" t="s">
        <v>259</v>
      </c>
      <c r="C551" s="563"/>
      <c r="D551" s="239" t="e">
        <f>#REF!</f>
        <v>#REF!</v>
      </c>
      <c r="E551" s="240" t="s">
        <v>245</v>
      </c>
      <c r="F551" s="242" t="e">
        <f>IF(#REF!&gt;=1,IF(#REF!&gt;=1,#REF!),IF(#REF!&gt;=0,"",))</f>
        <v>#REF!</v>
      </c>
      <c r="G551" s="241" t="e">
        <f>保全管理データ!N351</f>
        <v>#REF!</v>
      </c>
      <c r="H551" s="241" t="e">
        <f>IF(#REF!="無","",IF(#REF!="","",IF(#REF!="悪環境における作業",0.2,IF(#REF!="高所又は地下作業",0.1,IF(#REF!="錯綜場所作業",0.3,IF(#REF!="複雑な制約のある作業",0.4,IF(#REF!="単純な制約のある作業",0.2,0)))))))</f>
        <v>#REF!</v>
      </c>
      <c r="I551" s="224" t="e">
        <f t="shared" si="31"/>
        <v>#REF!</v>
      </c>
      <c r="J551" s="242" t="e">
        <f>IF(#REF!&gt;=1,IF(#REF!&gt;=1,#REF!),IF(#REF!&gt;=0,"",))</f>
        <v>#REF!</v>
      </c>
      <c r="K551" s="241" t="e">
        <f>保全管理データ!N378</f>
        <v>#REF!</v>
      </c>
      <c r="L551" s="241" t="e">
        <f>IF(#REF!="","",IF(#REF!="悪環境における作業",0.2,IF(#REF!="高所又は地下作業",0.1,IF(#REF!="錯綜場所作業",0.3,IF(#REF!="複雑な制約のある作業",0.4,IF(#REF!="単純な制約のある作業",0.2,0))))))</f>
        <v>#REF!</v>
      </c>
      <c r="M551" s="224" t="e">
        <f t="shared" si="32"/>
        <v>#REF!</v>
      </c>
    </row>
    <row r="552" spans="2:13" s="229" customFormat="1" ht="27.75" customHeight="1" x14ac:dyDescent="0.2">
      <c r="B552" s="562" t="s">
        <v>260</v>
      </c>
      <c r="C552" s="563"/>
      <c r="D552" s="239" t="e">
        <f>#REF!</f>
        <v>#REF!</v>
      </c>
      <c r="E552" s="240" t="s">
        <v>248</v>
      </c>
      <c r="F552" s="242" t="e">
        <f>IF(#REF!&gt;=1,IF(#REF!&gt;=1,#REF!),IF(#REF!&gt;=0,"",))</f>
        <v>#REF!</v>
      </c>
      <c r="G552" s="241" t="e">
        <f>保全管理データ!N352</f>
        <v>#REF!</v>
      </c>
      <c r="H552" s="241" t="e">
        <f>IF(#REF!="無","",IF(#REF!="","",IF(#REF!="悪環境における作業",0.2,IF(#REF!="高所又は地下作業",0.1,IF(#REF!="錯綜場所作業",0.3,IF(#REF!="複雑な制約のある作業",0.4,IF(#REF!="単純な制約のある作業",0.2,0)))))))</f>
        <v>#REF!</v>
      </c>
      <c r="I552" s="224" t="e">
        <f t="shared" si="31"/>
        <v>#REF!</v>
      </c>
      <c r="J552" s="242" t="e">
        <f>IF(#REF!&gt;=1,IF(#REF!&gt;=1,#REF!),IF(#REF!&gt;=0,"",))</f>
        <v>#REF!</v>
      </c>
      <c r="K552" s="241" t="e">
        <f>保全管理データ!N379</f>
        <v>#REF!</v>
      </c>
      <c r="L552" s="241" t="e">
        <f>IF(#REF!="","",IF(#REF!="悪環境における作業",0.2,IF(#REF!="高所又は地下作業",0.1,IF(#REF!="錯綜場所作業",0.3,IF(#REF!="複雑な制約のある作業",0.4,IF(#REF!="単純な制約のある作業",0.2,0))))))</f>
        <v>#REF!</v>
      </c>
      <c r="M552" s="224" t="e">
        <f t="shared" si="32"/>
        <v>#REF!</v>
      </c>
    </row>
    <row r="553" spans="2:13" s="229" customFormat="1" ht="27.75" customHeight="1" x14ac:dyDescent="0.2">
      <c r="B553" s="562" t="s">
        <v>261</v>
      </c>
      <c r="C553" s="563"/>
      <c r="D553" s="239" t="e">
        <f>#REF!</f>
        <v>#REF!</v>
      </c>
      <c r="E553" s="240" t="s">
        <v>247</v>
      </c>
      <c r="F553" s="242" t="e">
        <f>IF(#REF!&gt;=1,IF(#REF!&gt;=1,#REF!),IF(#REF!&gt;=0,"",))</f>
        <v>#REF!</v>
      </c>
      <c r="G553" s="241" t="e">
        <f>保全管理データ!N353</f>
        <v>#REF!</v>
      </c>
      <c r="H553" s="241" t="e">
        <f>IF(#REF!="無","",IF(#REF!="","",IF(#REF!="悪環境における作業",0.2,IF(#REF!="高所又は地下作業",0.1,IF(#REF!="錯綜場所作業",0.3,IF(#REF!="複雑な制約のある作業",0.4,IF(#REF!="単純な制約のある作業",0.2,0)))))))</f>
        <v>#REF!</v>
      </c>
      <c r="I553" s="224" t="e">
        <f t="shared" si="31"/>
        <v>#REF!</v>
      </c>
      <c r="J553" s="242" t="e">
        <f>IF(#REF!&gt;=1,IF(#REF!&gt;=1,#REF!),IF(#REF!&gt;=0,"",))</f>
        <v>#REF!</v>
      </c>
      <c r="K553" s="241" t="e">
        <f>保全管理データ!N380</f>
        <v>#REF!</v>
      </c>
      <c r="L553" s="241" t="e">
        <f>IF(#REF!="","",IF(#REF!="悪環境における作業",0.2,IF(#REF!="高所又は地下作業",0.1,IF(#REF!="錯綜場所作業",0.3,IF(#REF!="複雑な制約のある作業",0.4,IF(#REF!="単純な制約のある作業",0.2,0))))))</f>
        <v>#REF!</v>
      </c>
      <c r="M553" s="224" t="e">
        <f t="shared" si="32"/>
        <v>#REF!</v>
      </c>
    </row>
    <row r="554" spans="2:13" s="229" customFormat="1" ht="27.75" customHeight="1" x14ac:dyDescent="0.2">
      <c r="B554" s="562" t="s">
        <v>262</v>
      </c>
      <c r="C554" s="563"/>
      <c r="D554" s="239" t="e">
        <f>#REF!</f>
        <v>#REF!</v>
      </c>
      <c r="E554" s="240" t="s">
        <v>245</v>
      </c>
      <c r="F554" s="242" t="e">
        <f>IF(#REF!&gt;=1,IF(#REF!&gt;=1,#REF!),IF(#REF!&gt;=0,"",))</f>
        <v>#REF!</v>
      </c>
      <c r="G554" s="241" t="e">
        <f>保全管理データ!N354</f>
        <v>#REF!</v>
      </c>
      <c r="H554" s="241" t="e">
        <f>IF(#REF!="無","",IF(#REF!="","",IF(#REF!="悪環境における作業",0.2,IF(#REF!="高所又は地下作業",0.1,IF(#REF!="錯綜場所作業",0.3,IF(#REF!="複雑な制約のある作業",0.4,IF(#REF!="単純な制約のある作業",0.2,0)))))))</f>
        <v>#REF!</v>
      </c>
      <c r="I554" s="224" t="e">
        <f t="shared" si="31"/>
        <v>#REF!</v>
      </c>
      <c r="J554" s="242" t="e">
        <f>IF(#REF!&gt;=1,IF(#REF!&gt;=1,#REF!),IF(#REF!&gt;=0,"",))</f>
        <v>#REF!</v>
      </c>
      <c r="K554" s="241" t="e">
        <f>保全管理データ!N381</f>
        <v>#REF!</v>
      </c>
      <c r="L554" s="241" t="e">
        <f>IF(#REF!="","",IF(#REF!="悪環境における作業",0.2,IF(#REF!="高所又は地下作業",0.1,IF(#REF!="錯綜場所作業",0.3,IF(#REF!="複雑な制約のある作業",0.4,IF(#REF!="単純な制約のある作業",0.2,0))))))</f>
        <v>#REF!</v>
      </c>
      <c r="M554" s="224" t="e">
        <f t="shared" si="32"/>
        <v>#REF!</v>
      </c>
    </row>
    <row r="555" spans="2:13" s="229" customFormat="1" ht="27.75" customHeight="1" x14ac:dyDescent="0.2">
      <c r="B555" s="562" t="s">
        <v>263</v>
      </c>
      <c r="C555" s="563"/>
      <c r="D555" s="239" t="e">
        <f>#REF!</f>
        <v>#REF!</v>
      </c>
      <c r="E555" s="240" t="s">
        <v>245</v>
      </c>
      <c r="F555" s="242" t="e">
        <f>IF(#REF!&gt;=1,IF(#REF!&gt;=1,#REF!),IF(#REF!&gt;=0,"",))</f>
        <v>#REF!</v>
      </c>
      <c r="G555" s="241" t="e">
        <f>保全管理データ!N355</f>
        <v>#REF!</v>
      </c>
      <c r="H555" s="241" t="e">
        <f>IF(#REF!="無","",IF(#REF!="","",IF(#REF!="悪環境における作業",0.2,IF(#REF!="高所又は地下作業",0.1,IF(#REF!="錯綜場所作業",0.3,IF(#REF!="複雑な制約のある作業",0.4,IF(#REF!="単純な制約のある作業",0.2,0)))))))</f>
        <v>#REF!</v>
      </c>
      <c r="I555" s="224" t="e">
        <f t="shared" si="31"/>
        <v>#REF!</v>
      </c>
      <c r="J555" s="242" t="e">
        <f>IF(#REF!&gt;=1,IF(#REF!&gt;=1,#REF!),IF(#REF!&gt;=0,"",))</f>
        <v>#REF!</v>
      </c>
      <c r="K555" s="241" t="e">
        <f>保全管理データ!N382</f>
        <v>#REF!</v>
      </c>
      <c r="L555" s="241" t="e">
        <f>IF(#REF!="","",IF(#REF!="悪環境における作業",0.2,IF(#REF!="高所又は地下作業",0.1,IF(#REF!="錯綜場所作業",0.3,IF(#REF!="複雑な制約のある作業",0.4,IF(#REF!="単純な制約のある作業",0.2,0))))))</f>
        <v>#REF!</v>
      </c>
      <c r="M555" s="224" t="e">
        <f t="shared" si="32"/>
        <v>#REF!</v>
      </c>
    </row>
    <row r="556" spans="2:13" s="229" customFormat="1" ht="27.75" customHeight="1" x14ac:dyDescent="0.2">
      <c r="B556" s="562" t="s">
        <v>264</v>
      </c>
      <c r="C556" s="563"/>
      <c r="D556" s="239" t="e">
        <f>#REF!</f>
        <v>#REF!</v>
      </c>
      <c r="E556" s="240" t="s">
        <v>245</v>
      </c>
      <c r="F556" s="242" t="e">
        <f>IF(#REF!&gt;=1,IF(#REF!&gt;=1,#REF!),IF(#REF!&gt;=0,"",))</f>
        <v>#REF!</v>
      </c>
      <c r="G556" s="241" t="e">
        <f>保全管理データ!N356</f>
        <v>#REF!</v>
      </c>
      <c r="H556" s="241" t="e">
        <f>IF(#REF!="無","",IF(#REF!="","",IF(#REF!="悪環境における作業",0.2,IF(#REF!="高所又は地下作業",0.1,IF(#REF!="錯綜場所作業",0.3,IF(#REF!="複雑な制約のある作業",0.4,IF(#REF!="単純な制約のある作業",0.2,0)))))))</f>
        <v>#REF!</v>
      </c>
      <c r="I556" s="224" t="e">
        <f t="shared" si="31"/>
        <v>#REF!</v>
      </c>
      <c r="J556" s="242" t="e">
        <f>IF(#REF!&gt;=1,IF(#REF!&gt;=1,#REF!),IF(#REF!&gt;=0,"",))</f>
        <v>#REF!</v>
      </c>
      <c r="K556" s="241" t="e">
        <f>保全管理データ!N383</f>
        <v>#REF!</v>
      </c>
      <c r="L556" s="241" t="e">
        <f>IF(#REF!="","",IF(#REF!="悪環境における作業",0.2,IF(#REF!="高所又は地下作業",0.1,IF(#REF!="錯綜場所作業",0.3,IF(#REF!="複雑な制約のある作業",0.4,IF(#REF!="単純な制約のある作業",0.2,0))))))</f>
        <v>#REF!</v>
      </c>
      <c r="M556" s="224" t="e">
        <f t="shared" si="32"/>
        <v>#REF!</v>
      </c>
    </row>
    <row r="557" spans="2:13" s="229" customFormat="1" ht="27.75" customHeight="1" x14ac:dyDescent="0.2">
      <c r="B557" s="562" t="s">
        <v>265</v>
      </c>
      <c r="C557" s="563"/>
      <c r="D557" s="239" t="e">
        <f>#REF!</f>
        <v>#REF!</v>
      </c>
      <c r="E557" s="240" t="s">
        <v>245</v>
      </c>
      <c r="F557" s="242" t="e">
        <f>IF(#REF!&gt;=1,IF(#REF!&gt;=1,#REF!),IF(#REF!&gt;=0,"",))</f>
        <v>#REF!</v>
      </c>
      <c r="G557" s="241" t="e">
        <f>保全管理データ!N357</f>
        <v>#REF!</v>
      </c>
      <c r="H557" s="241" t="e">
        <f>IF(#REF!="無","",IF(#REF!="","",IF(#REF!="悪環境における作業",0.2,IF(#REF!="高所又は地下作業",0.1,IF(#REF!="錯綜場所作業",0.3,IF(#REF!="複雑な制約のある作業",0.4,IF(#REF!="単純な制約のある作業",0.2,0)))))))</f>
        <v>#REF!</v>
      </c>
      <c r="I557" s="224" t="e">
        <f t="shared" si="31"/>
        <v>#REF!</v>
      </c>
      <c r="J557" s="242" t="e">
        <f>IF(#REF!&gt;=1,IF(#REF!&gt;=1,#REF!),IF(#REF!&gt;=0,"",))</f>
        <v>#REF!</v>
      </c>
      <c r="K557" s="241" t="e">
        <f>保全管理データ!N384</f>
        <v>#REF!</v>
      </c>
      <c r="L557" s="241" t="e">
        <f>IF(#REF!="","",IF(#REF!="悪環境における作業",0.2,IF(#REF!="高所又は地下作業",0.1,IF(#REF!="錯綜場所作業",0.3,IF(#REF!="複雑な制約のある作業",0.4,IF(#REF!="単純な制約のある作業",0.2,0))))))</f>
        <v>#REF!</v>
      </c>
      <c r="M557" s="224" t="e">
        <f t="shared" si="32"/>
        <v>#REF!</v>
      </c>
    </row>
    <row r="558" spans="2:13" s="229" customFormat="1" ht="27.75" customHeight="1" x14ac:dyDescent="0.2">
      <c r="B558" s="562" t="s">
        <v>266</v>
      </c>
      <c r="C558" s="563"/>
      <c r="D558" s="239" t="e">
        <f>#REF!</f>
        <v>#REF!</v>
      </c>
      <c r="E558" s="240" t="s">
        <v>245</v>
      </c>
      <c r="F558" s="242" t="e">
        <f>IF(#REF!&gt;=1,IF(#REF!&gt;=1,#REF!),IF(#REF!&gt;=0,"",))</f>
        <v>#REF!</v>
      </c>
      <c r="G558" s="241" t="e">
        <f>保全管理データ!N358</f>
        <v>#REF!</v>
      </c>
      <c r="H558" s="241" t="e">
        <f>IF(#REF!="無","",IF(#REF!="","",IF(#REF!="悪環境における作業",0.2,IF(#REF!="高所又は地下作業",0.1,IF(#REF!="錯綜場所作業",0.3,IF(#REF!="複雑な制約のある作業",0.4,IF(#REF!="単純な制約のある作業",0.2,0)))))))</f>
        <v>#REF!</v>
      </c>
      <c r="I558" s="224" t="e">
        <f t="shared" si="31"/>
        <v>#REF!</v>
      </c>
      <c r="J558" s="242" t="e">
        <f>IF(#REF!&gt;=1,IF(#REF!&gt;=1,#REF!),IF(#REF!&gt;=0,"",))</f>
        <v>#REF!</v>
      </c>
      <c r="K558" s="241" t="e">
        <f>保全管理データ!N385</f>
        <v>#REF!</v>
      </c>
      <c r="L558" s="241" t="e">
        <f>IF(#REF!="","",IF(#REF!="悪環境における作業",0.2,IF(#REF!="高所又は地下作業",0.1,IF(#REF!="錯綜場所作業",0.3,IF(#REF!="複雑な制約のある作業",0.4,IF(#REF!="単純な制約のある作業",0.2,0))))))</f>
        <v>#REF!</v>
      </c>
      <c r="M558" s="224" t="e">
        <f t="shared" si="32"/>
        <v>#REF!</v>
      </c>
    </row>
    <row r="559" spans="2:13" s="229" customFormat="1" ht="27.75" customHeight="1" x14ac:dyDescent="0.2">
      <c r="B559" s="562" t="s">
        <v>81</v>
      </c>
      <c r="C559" s="563"/>
      <c r="D559" s="239" t="e">
        <f>#REF!</f>
        <v>#REF!</v>
      </c>
      <c r="E559" s="240" t="s">
        <v>245</v>
      </c>
      <c r="F559" s="242" t="e">
        <f>IF(#REF!&gt;=1,IF(#REF!&gt;=1,#REF!),IF(#REF!&gt;=0,"",))</f>
        <v>#REF!</v>
      </c>
      <c r="G559" s="241" t="e">
        <f>保全管理データ!N359</f>
        <v>#REF!</v>
      </c>
      <c r="H559" s="241" t="e">
        <f>IF(#REF!="無","",IF(#REF!="","",IF(#REF!="悪環境における作業",0.2,IF(#REF!="高所又は地下作業",0.1,IF(#REF!="錯綜場所作業",0.3,IF(#REF!="複雑な制約のある作業",0.4,IF(#REF!="単純な制約のある作業",0.2,0)))))))</f>
        <v>#REF!</v>
      </c>
      <c r="I559" s="224" t="e">
        <f t="shared" si="31"/>
        <v>#REF!</v>
      </c>
      <c r="J559" s="242" t="e">
        <f>IF(#REF!&gt;=1,IF(#REF!&gt;=1,#REF!),IF(#REF!&gt;=0,"",))</f>
        <v>#REF!</v>
      </c>
      <c r="K559" s="241" t="e">
        <f>保全管理データ!N386</f>
        <v>#REF!</v>
      </c>
      <c r="L559" s="241" t="e">
        <f>IF(#REF!="","",IF(#REF!="悪環境における作業",0.2,IF(#REF!="高所又は地下作業",0.1,IF(#REF!="錯綜場所作業",0.3,IF(#REF!="複雑な制約のある作業",0.4,IF(#REF!="単純な制約のある作業",0.2,0))))))</f>
        <v>#REF!</v>
      </c>
      <c r="M559" s="224" t="e">
        <f t="shared" si="32"/>
        <v>#REF!</v>
      </c>
    </row>
    <row r="560" spans="2:13" s="229" customFormat="1" ht="27.75" customHeight="1" x14ac:dyDescent="0.2">
      <c r="B560" s="562" t="s">
        <v>267</v>
      </c>
      <c r="C560" s="563"/>
      <c r="D560" s="239" t="e">
        <f>#REF!</f>
        <v>#REF!</v>
      </c>
      <c r="E560" s="240" t="s">
        <v>247</v>
      </c>
      <c r="F560" s="242" t="e">
        <f>IF(#REF!&gt;=1,IF(#REF!&gt;=1,#REF!),IF(#REF!&gt;=0,"",))</f>
        <v>#REF!</v>
      </c>
      <c r="G560" s="241" t="e">
        <f>保全管理データ!N360</f>
        <v>#REF!</v>
      </c>
      <c r="H560" s="241" t="e">
        <f>IF(#REF!="無","",IF(#REF!="","",IF(#REF!="悪環境における作業",0.2,IF(#REF!="高所又は地下作業",0.1,IF(#REF!="錯綜場所作業",0.3,IF(#REF!="複雑な制約のある作業",0.4,IF(#REF!="単純な制約のある作業",0.2,0)))))))</f>
        <v>#REF!</v>
      </c>
      <c r="I560" s="224" t="e">
        <f t="shared" si="31"/>
        <v>#REF!</v>
      </c>
      <c r="J560" s="242" t="e">
        <f>IF(#REF!&gt;=1,IF(#REF!&gt;=1,#REF!),IF(#REF!&gt;=0,"",))</f>
        <v>#REF!</v>
      </c>
      <c r="K560" s="241" t="e">
        <f>保全管理データ!N387</f>
        <v>#REF!</v>
      </c>
      <c r="L560" s="241" t="e">
        <f>IF(#REF!="","",IF(#REF!="悪環境における作業",0.2,IF(#REF!="高所又は地下作業",0.1,IF(#REF!="錯綜場所作業",0.3,IF(#REF!="複雑な制約のある作業",0.4,IF(#REF!="単純な制約のある作業",0.2,0))))))</f>
        <v>#REF!</v>
      </c>
      <c r="M560" s="224" t="e">
        <f t="shared" si="32"/>
        <v>#REF!</v>
      </c>
    </row>
    <row r="561" spans="2:13" s="229" customFormat="1" ht="27.75" customHeight="1" x14ac:dyDescent="0.2">
      <c r="B561" s="562" t="s">
        <v>268</v>
      </c>
      <c r="C561" s="563"/>
      <c r="D561" s="239" t="e">
        <f>#REF!</f>
        <v>#REF!</v>
      </c>
      <c r="E561" s="240" t="s">
        <v>246</v>
      </c>
      <c r="F561" s="242" t="e">
        <f>IF(#REF!&gt;=1,IF(#REF!&gt;=1,#REF!),IF(#REF!&gt;=0,"",))</f>
        <v>#REF!</v>
      </c>
      <c r="G561" s="241" t="e">
        <f>保全管理データ!N361</f>
        <v>#REF!</v>
      </c>
      <c r="H561" s="241" t="e">
        <f>IF(#REF!="無","",IF(#REF!="","",IF(#REF!="悪環境における作業",0.2,IF(#REF!="高所又は地下作業",0.1,IF(#REF!="錯綜場所作業",0.3,IF(#REF!="複雑な制約のある作業",0.4,IF(#REF!="単純な制約のある作業",0.2,0)))))))</f>
        <v>#REF!</v>
      </c>
      <c r="I561" s="224" t="e">
        <f t="shared" si="31"/>
        <v>#REF!</v>
      </c>
      <c r="J561" s="242" t="e">
        <f>IF(#REF!&gt;=1,IF(#REF!&gt;=1,#REF!),IF(#REF!&gt;=0,"",))</f>
        <v>#REF!</v>
      </c>
      <c r="K561" s="241" t="e">
        <f>保全管理データ!N388</f>
        <v>#REF!</v>
      </c>
      <c r="L561" s="241" t="e">
        <f>IF(#REF!="","",IF(#REF!="悪環境における作業",0.2,IF(#REF!="高所又は地下作業",0.1,IF(#REF!="錯綜場所作業",0.3,IF(#REF!="複雑な制約のある作業",0.4,IF(#REF!="単純な制約のある作業",0.2,0))))))</f>
        <v>#REF!</v>
      </c>
      <c r="M561" s="224" t="e">
        <f t="shared" si="32"/>
        <v>#REF!</v>
      </c>
    </row>
    <row r="562" spans="2:13" s="229" customFormat="1" ht="27.75" customHeight="1" thickBot="1" x14ac:dyDescent="0.25">
      <c r="B562" s="564" t="s">
        <v>269</v>
      </c>
      <c r="C562" s="565"/>
      <c r="D562" s="243" t="e">
        <f>#REF!</f>
        <v>#REF!</v>
      </c>
      <c r="E562" s="244" t="s">
        <v>245</v>
      </c>
      <c r="F562" s="246" t="e">
        <f>IF(#REF!&gt;=1,IF(#REF!&gt;=1,#REF!),IF(#REF!&gt;=0,"",))</f>
        <v>#REF!</v>
      </c>
      <c r="G562" s="245" t="e">
        <f>保全管理データ!N362</f>
        <v>#REF!</v>
      </c>
      <c r="H562" s="241" t="e">
        <f>IF(#REF!="無","",IF(#REF!="","",IF(#REF!="悪環境における作業",0.2,IF(#REF!="高所又は地下作業",0.1,IF(#REF!="錯綜場所作業",0.3,IF(#REF!="複雑な制約のある作業",0.4,IF(#REF!="単純な制約のある作業",0.2,0)))))))</f>
        <v>#REF!</v>
      </c>
      <c r="I562" s="224" t="e">
        <f t="shared" si="31"/>
        <v>#REF!</v>
      </c>
      <c r="J562" s="246" t="e">
        <f>IF(#REF!&gt;=1,IF(#REF!&gt;=1,#REF!),IF(#REF!&gt;=0,"",))</f>
        <v>#REF!</v>
      </c>
      <c r="K562" s="245" t="e">
        <f>保全管理データ!N389</f>
        <v>#REF!</v>
      </c>
      <c r="L562" s="245" t="e">
        <f>IF(#REF!="","",IF(#REF!="悪環境における作業",0.2,IF(#REF!="高所又は地下作業",0.1,IF(#REF!="錯綜場所作業",0.3,IF(#REF!="複雑な制約のある作業",0.4,IF(#REF!="単純な制約のある作業",0.2,0))))))</f>
        <v>#REF!</v>
      </c>
      <c r="M562" s="224" t="e">
        <f t="shared" si="32"/>
        <v>#REF!</v>
      </c>
    </row>
    <row r="563" spans="2:13" s="229" customFormat="1" ht="27.75" customHeight="1" thickBot="1" x14ac:dyDescent="0.25">
      <c r="B563" s="555" t="s">
        <v>190</v>
      </c>
      <c r="C563" s="555"/>
      <c r="D563" s="555"/>
      <c r="E563" s="555"/>
      <c r="F563" s="556" t="e">
        <f>SUM(I539:I562)</f>
        <v>#REF!</v>
      </c>
      <c r="G563" s="557"/>
      <c r="H563" s="557"/>
      <c r="I563" s="558"/>
      <c r="J563" s="556" t="e">
        <f>IF(SUM(J539:J562)=0,"0.00",SUM(M539:M562))</f>
        <v>#REF!</v>
      </c>
      <c r="K563" s="557"/>
      <c r="L563" s="557"/>
      <c r="M563" s="558"/>
    </row>
    <row r="564" spans="2:13" s="229" customFormat="1" ht="27.75" customHeight="1" thickBot="1" x14ac:dyDescent="0.25">
      <c r="B564" s="555" t="s">
        <v>97</v>
      </c>
      <c r="C564" s="555"/>
      <c r="D564" s="555"/>
      <c r="E564" s="555"/>
      <c r="F564" s="559" t="e">
        <f>IF(#REF!="５年以下","0",IF(#REF!="５年～１０年",0.1,IF(#REF!="１０年以上",0.15)))</f>
        <v>#REF!</v>
      </c>
      <c r="G564" s="560"/>
      <c r="H564" s="560"/>
      <c r="I564" s="560"/>
      <c r="J564" s="560"/>
      <c r="K564" s="560"/>
      <c r="L564" s="560"/>
      <c r="M564" s="561"/>
    </row>
    <row r="565" spans="2:13" s="229" customFormat="1" ht="27.75" customHeight="1" thickBot="1" x14ac:dyDescent="0.25">
      <c r="B565" s="556" t="s">
        <v>273</v>
      </c>
      <c r="C565" s="557"/>
      <c r="D565" s="557"/>
      <c r="E565" s="558"/>
      <c r="F565" s="556" t="e">
        <f>F563*(1+F564)</f>
        <v>#REF!</v>
      </c>
      <c r="G565" s="557"/>
      <c r="H565" s="557"/>
      <c r="I565" s="557"/>
      <c r="J565" s="556" t="e">
        <f>J563*(1+F564)</f>
        <v>#REF!</v>
      </c>
      <c r="K565" s="557"/>
      <c r="L565" s="557"/>
      <c r="M565" s="558"/>
    </row>
    <row r="566" spans="2:13" s="229" customFormat="1" ht="24" hidden="1" customHeight="1" thickBot="1" x14ac:dyDescent="0.25">
      <c r="B566" s="555" t="s">
        <v>191</v>
      </c>
      <c r="C566" s="555"/>
      <c r="D566" s="555"/>
      <c r="E566" s="555"/>
      <c r="F566" s="556" t="e">
        <f>#REF!*(#REF!*#REF!+#REF!*#REF!)</f>
        <v>#REF!</v>
      </c>
      <c r="G566" s="557"/>
      <c r="H566" s="558"/>
      <c r="I566" s="555" t="e">
        <f>#REF!</f>
        <v>#REF!</v>
      </c>
      <c r="J566" s="556"/>
      <c r="K566" s="247" t="s">
        <v>230</v>
      </c>
      <c r="L566" s="558" t="e">
        <f>B537</f>
        <v>#REF!</v>
      </c>
      <c r="M566" s="555"/>
    </row>
    <row r="567" spans="2:13" s="229" customFormat="1" ht="45" customHeight="1" thickBot="1" x14ac:dyDescent="0.25">
      <c r="B567" s="228"/>
      <c r="C567" s="228"/>
      <c r="D567" s="228"/>
      <c r="E567" s="228"/>
      <c r="F567" s="228"/>
      <c r="G567" s="228"/>
      <c r="H567" s="228"/>
      <c r="I567" s="228"/>
      <c r="J567" s="228"/>
      <c r="K567" s="228"/>
      <c r="L567" s="228"/>
      <c r="M567" s="228"/>
    </row>
    <row r="568" spans="2:13" s="229" customFormat="1" ht="27.75" customHeight="1" thickBot="1" x14ac:dyDescent="0.25">
      <c r="B568" s="568" t="s">
        <v>128</v>
      </c>
      <c r="C568" s="569"/>
      <c r="D568" s="569"/>
      <c r="E568" s="570"/>
      <c r="F568" s="228"/>
      <c r="G568" s="228"/>
      <c r="H568" s="228"/>
      <c r="I568" s="228"/>
      <c r="J568" s="228"/>
      <c r="K568" s="228"/>
      <c r="L568" s="228"/>
      <c r="M568" s="228"/>
    </row>
    <row r="569" spans="2:13" s="229" customFormat="1" ht="27.75" customHeight="1" x14ac:dyDescent="0.2">
      <c r="B569" s="571" t="e">
        <f>#REF!</f>
        <v>#REF!</v>
      </c>
      <c r="C569" s="572"/>
      <c r="D569" s="573"/>
      <c r="E569" s="574"/>
      <c r="F569" s="578" t="s">
        <v>240</v>
      </c>
      <c r="G569" s="579"/>
      <c r="H569" s="579"/>
      <c r="I569" s="580"/>
      <c r="J569" s="578" t="s">
        <v>239</v>
      </c>
      <c r="K569" s="579"/>
      <c r="L569" s="579"/>
      <c r="M569" s="580"/>
    </row>
    <row r="570" spans="2:13" s="229" customFormat="1" ht="27.75" customHeight="1" thickBot="1" x14ac:dyDescent="0.25">
      <c r="B570" s="575"/>
      <c r="C570" s="576"/>
      <c r="D570" s="576"/>
      <c r="E570" s="577"/>
      <c r="F570" s="233" t="s">
        <v>149</v>
      </c>
      <c r="G570" s="231" t="s">
        <v>151</v>
      </c>
      <c r="H570" s="231" t="s">
        <v>96</v>
      </c>
      <c r="I570" s="232" t="s">
        <v>150</v>
      </c>
      <c r="J570" s="233" t="s">
        <v>149</v>
      </c>
      <c r="K570" s="231" t="s">
        <v>151</v>
      </c>
      <c r="L570" s="231" t="s">
        <v>96</v>
      </c>
      <c r="M570" s="232" t="s">
        <v>150</v>
      </c>
    </row>
    <row r="571" spans="2:13" s="229" customFormat="1" ht="27.75" customHeight="1" thickTop="1" x14ac:dyDescent="0.2">
      <c r="B571" s="566" t="s">
        <v>241</v>
      </c>
      <c r="C571" s="567"/>
      <c r="D571" s="234" t="e">
        <f>#REF!</f>
        <v>#REF!</v>
      </c>
      <c r="E571" s="235" t="s">
        <v>242</v>
      </c>
      <c r="F571" s="242" t="e">
        <f>IF(#REF!&gt;=1,IF(#REF!&gt;=1,#REF!),IF(#REF!&gt;=0,"",))</f>
        <v>#REF!</v>
      </c>
      <c r="G571" s="241" t="e">
        <f>保全管理データ!N1235</f>
        <v>#REF!</v>
      </c>
      <c r="H571" s="241" t="e">
        <f>IF(#REF!="無","",IF(#REF!="","",IF(#REF!="悪環境における作業",0.2,IF(#REF!="高所又は地下作業",0.1,IF(#REF!="錯綜場所作業",0.3,IF(#REF!="複雑な制約のある作業",0.4,IF(#REF!="単純な制約のある作業",0.2,0)))))))</f>
        <v>#REF!</v>
      </c>
      <c r="I571" s="224" t="e">
        <f>IF(F571="","",F571*G571*(1+IF(H571="",0,H571)))</f>
        <v>#REF!</v>
      </c>
      <c r="J571" s="242" t="e">
        <f>IF(#REF!&gt;=1,IF(#REF!&gt;=1,#REF!),IF(#REF!&gt;=0,"",))</f>
        <v>#REF!</v>
      </c>
      <c r="K571" s="241" t="e">
        <f>保全管理データ!N1262</f>
        <v>#REF!</v>
      </c>
      <c r="L571" s="241" t="e">
        <f>IF(#REF!="","",IF(#REF!="悪環境における作業",0.2,IF(#REF!="高所又は地下作業",0.1,IF(#REF!="錯綜場所作業",0.3,IF(#REF!="複雑な制約のある作業",0.4,IF(#REF!="単純な制約のある作業",0.2,0))))))</f>
        <v>#REF!</v>
      </c>
      <c r="M571" s="224" t="e">
        <f>IF(J571="","",J571*K571*(1+IF(L571="",0,L571)))</f>
        <v>#REF!</v>
      </c>
    </row>
    <row r="572" spans="2:13" s="229" customFormat="1" ht="27.75" customHeight="1" x14ac:dyDescent="0.2">
      <c r="B572" s="562" t="s">
        <v>243</v>
      </c>
      <c r="C572" s="563"/>
      <c r="D572" s="239" t="e">
        <f>#REF!</f>
        <v>#REF!</v>
      </c>
      <c r="E572" s="240" t="s">
        <v>242</v>
      </c>
      <c r="F572" s="242" t="e">
        <f>IF(#REF!&gt;=1,IF(#REF!&gt;=1,#REF!),IF(#REF!&gt;=0,"",))</f>
        <v>#REF!</v>
      </c>
      <c r="G572" s="241" t="e">
        <f>保全管理データ!N1236</f>
        <v>#REF!</v>
      </c>
      <c r="H572" s="241" t="e">
        <f>IF(#REF!="無","",IF(#REF!="","",IF(#REF!="悪環境における作業",0.2,IF(#REF!="高所又は地下作業",0.1,IF(#REF!="錯綜場所作業",0.3,IF(#REF!="複雑な制約のある作業",0.4,IF(#REF!="単純な制約のある作業",0.2,0)))))))</f>
        <v>#REF!</v>
      </c>
      <c r="I572" s="224" t="e">
        <f t="shared" ref="I572:I594" si="33">IF(F572="","",F572*G572*(1+IF(H572="",0,H572)))</f>
        <v>#REF!</v>
      </c>
      <c r="J572" s="242" t="e">
        <f>IF(#REF!&gt;=1,IF(#REF!&gt;=1,#REF!),IF(#REF!&gt;=0,"",))</f>
        <v>#REF!</v>
      </c>
      <c r="K572" s="241" t="e">
        <f>保全管理データ!N1263</f>
        <v>#REF!</v>
      </c>
      <c r="L572" s="241" t="e">
        <f>IF(#REF!="","",IF(#REF!="悪環境における作業",0.2,IF(#REF!="高所又は地下作業",0.1,IF(#REF!="錯綜場所作業",0.3,IF(#REF!="複雑な制約のある作業",0.4,IF(#REF!="単純な制約のある作業",0.2,0))))))</f>
        <v>#REF!</v>
      </c>
      <c r="M572" s="224" t="e">
        <f t="shared" ref="M572:M594" si="34">IF(J572="","",J572*K572*(1+IF(L572="",0,L572)))</f>
        <v>#REF!</v>
      </c>
    </row>
    <row r="573" spans="2:13" s="229" customFormat="1" ht="27.75" customHeight="1" x14ac:dyDescent="0.2">
      <c r="B573" s="562" t="s">
        <v>249</v>
      </c>
      <c r="C573" s="563"/>
      <c r="D573" s="239" t="e">
        <f>#REF!</f>
        <v>#REF!</v>
      </c>
      <c r="E573" s="240" t="s">
        <v>244</v>
      </c>
      <c r="F573" s="242" t="e">
        <f>IF(#REF!&gt;=1,IF(#REF!&gt;=1,#REF!),IF(#REF!&gt;=0,"",))</f>
        <v>#REF!</v>
      </c>
      <c r="G573" s="241" t="e">
        <f>保全管理データ!N1237</f>
        <v>#REF!</v>
      </c>
      <c r="H573" s="241" t="e">
        <f>IF(#REF!="無","",IF(#REF!="","",IF(#REF!="悪環境における作業",0.2,IF(#REF!="高所又は地下作業",0.1,IF(#REF!="錯綜場所作業",0.3,IF(#REF!="複雑な制約のある作業",0.4,IF(#REF!="単純な制約のある作業",0.2,0)))))))</f>
        <v>#REF!</v>
      </c>
      <c r="I573" s="224" t="e">
        <f t="shared" si="33"/>
        <v>#REF!</v>
      </c>
      <c r="J573" s="242" t="e">
        <f>IF(#REF!&gt;=1,IF(#REF!&gt;=1,#REF!),IF(#REF!&gt;=0,"",))</f>
        <v>#REF!</v>
      </c>
      <c r="K573" s="241" t="e">
        <f>保全管理データ!N1264</f>
        <v>#REF!</v>
      </c>
      <c r="L573" s="241" t="e">
        <f>IF(#REF!="","",IF(#REF!="悪環境における作業",0.2,IF(#REF!="高所又は地下作業",0.1,IF(#REF!="錯綜場所作業",0.3,IF(#REF!="複雑な制約のある作業",0.4,IF(#REF!="単純な制約のある作業",0.2,0))))))</f>
        <v>#REF!</v>
      </c>
      <c r="M573" s="224" t="e">
        <f t="shared" si="34"/>
        <v>#REF!</v>
      </c>
    </row>
    <row r="574" spans="2:13" s="229" customFormat="1" ht="27.75" customHeight="1" x14ac:dyDescent="0.2">
      <c r="B574" s="562" t="s">
        <v>250</v>
      </c>
      <c r="C574" s="563"/>
      <c r="D574" s="239" t="e">
        <f>#REF!</f>
        <v>#REF!</v>
      </c>
      <c r="E574" s="240" t="s">
        <v>244</v>
      </c>
      <c r="F574" s="242" t="e">
        <f>IF(#REF!&gt;=1,IF(#REF!&gt;=1,#REF!),IF(#REF!&gt;=0,"",))</f>
        <v>#REF!</v>
      </c>
      <c r="G574" s="241" t="e">
        <f>保全管理データ!N1238</f>
        <v>#REF!</v>
      </c>
      <c r="H574" s="241" t="e">
        <f>IF(#REF!="無","",IF(#REF!="","",IF(#REF!="悪環境における作業",0.2,IF(#REF!="高所又は地下作業",0.1,IF(#REF!="錯綜場所作業",0.3,IF(#REF!="複雑な制約のある作業",0.4,IF(#REF!="単純な制約のある作業",0.2,0)))))))</f>
        <v>#REF!</v>
      </c>
      <c r="I574" s="224" t="e">
        <f t="shared" si="33"/>
        <v>#REF!</v>
      </c>
      <c r="J574" s="242" t="e">
        <f>IF(#REF!&gt;=1,IF(#REF!&gt;=1,#REF!),IF(#REF!&gt;=0,"",))</f>
        <v>#REF!</v>
      </c>
      <c r="K574" s="241" t="e">
        <f>保全管理データ!N1265</f>
        <v>#REF!</v>
      </c>
      <c r="L574" s="241" t="e">
        <f>IF(#REF!="","",IF(#REF!="悪環境における作業",0.2,IF(#REF!="高所又は地下作業",0.1,IF(#REF!="錯綜場所作業",0.3,IF(#REF!="複雑な制約のある作業",0.4,IF(#REF!="単純な制約のある作業",0.2,0))))))</f>
        <v>#REF!</v>
      </c>
      <c r="M574" s="224" t="e">
        <f t="shared" si="34"/>
        <v>#REF!</v>
      </c>
    </row>
    <row r="575" spans="2:13" s="229" customFormat="1" ht="27.75" customHeight="1" x14ac:dyDescent="0.2">
      <c r="B575" s="562" t="s">
        <v>251</v>
      </c>
      <c r="C575" s="563"/>
      <c r="D575" s="239" t="e">
        <f>#REF!</f>
        <v>#REF!</v>
      </c>
      <c r="E575" s="240" t="s">
        <v>242</v>
      </c>
      <c r="F575" s="242" t="e">
        <f>IF(#REF!&gt;=1,IF(#REF!&gt;=1,#REF!),IF(#REF!&gt;=0,"",))</f>
        <v>#REF!</v>
      </c>
      <c r="G575" s="241" t="e">
        <f>保全管理データ!N1239</f>
        <v>#REF!</v>
      </c>
      <c r="H575" s="241" t="e">
        <f>IF(#REF!="無","",IF(#REF!="","",IF(#REF!="悪環境における作業",0.2,IF(#REF!="高所又は地下作業",0.1,IF(#REF!="錯綜場所作業",0.3,IF(#REF!="複雑な制約のある作業",0.4,IF(#REF!="単純な制約のある作業",0.2,0)))))))</f>
        <v>#REF!</v>
      </c>
      <c r="I575" s="224" t="e">
        <f t="shared" si="33"/>
        <v>#REF!</v>
      </c>
      <c r="J575" s="242" t="e">
        <f>IF(#REF!&gt;=1,IF(#REF!&gt;=1,#REF!),IF(#REF!&gt;=0,"",))</f>
        <v>#REF!</v>
      </c>
      <c r="K575" s="241" t="e">
        <f>保全管理データ!N1266</f>
        <v>#REF!</v>
      </c>
      <c r="L575" s="241" t="e">
        <f>IF(#REF!="","",IF(#REF!="悪環境における作業",0.2,IF(#REF!="高所又は地下作業",0.1,IF(#REF!="錯綜場所作業",0.3,IF(#REF!="複雑な制約のある作業",0.4,IF(#REF!="単純な制約のある作業",0.2,0))))))</f>
        <v>#REF!</v>
      </c>
      <c r="M575" s="224" t="e">
        <f t="shared" si="34"/>
        <v>#REF!</v>
      </c>
    </row>
    <row r="576" spans="2:13" s="229" customFormat="1" ht="27.75" customHeight="1" x14ac:dyDescent="0.2">
      <c r="B576" s="562" t="s">
        <v>252</v>
      </c>
      <c r="C576" s="563"/>
      <c r="D576" s="239" t="e">
        <f>#REF!</f>
        <v>#REF!</v>
      </c>
      <c r="E576" s="240" t="s">
        <v>244</v>
      </c>
      <c r="F576" s="242" t="e">
        <f>IF(#REF!&gt;=1,IF(#REF!&gt;=1,#REF!),IF(#REF!&gt;=0,"",))</f>
        <v>#REF!</v>
      </c>
      <c r="G576" s="241" t="e">
        <f>保全管理データ!N1240</f>
        <v>#REF!</v>
      </c>
      <c r="H576" s="241" t="e">
        <f>IF(#REF!="無","",IF(#REF!="","",IF(#REF!="悪環境における作業",0.2,IF(#REF!="高所又は地下作業",0.1,IF(#REF!="錯綜場所作業",0.3,IF(#REF!="複雑な制約のある作業",0.4,IF(#REF!="単純な制約のある作業",0.2,0)))))))</f>
        <v>#REF!</v>
      </c>
      <c r="I576" s="224" t="e">
        <f t="shared" si="33"/>
        <v>#REF!</v>
      </c>
      <c r="J576" s="242" t="e">
        <f>IF(#REF!&gt;=1,IF(#REF!&gt;=1,#REF!),IF(#REF!&gt;=0,"",))</f>
        <v>#REF!</v>
      </c>
      <c r="K576" s="241" t="e">
        <f>保全管理データ!N1267</f>
        <v>#REF!</v>
      </c>
      <c r="L576" s="241" t="e">
        <f>IF(#REF!="","",IF(#REF!="悪環境における作業",0.2,IF(#REF!="高所又は地下作業",0.1,IF(#REF!="錯綜場所作業",0.3,IF(#REF!="複雑な制約のある作業",0.4,IF(#REF!="単純な制約のある作業",0.2,0))))))</f>
        <v>#REF!</v>
      </c>
      <c r="M576" s="224" t="e">
        <f t="shared" si="34"/>
        <v>#REF!</v>
      </c>
    </row>
    <row r="577" spans="2:13" s="229" customFormat="1" ht="27.75" customHeight="1" x14ac:dyDescent="0.2">
      <c r="B577" s="562" t="s">
        <v>253</v>
      </c>
      <c r="C577" s="563"/>
      <c r="D577" s="239" t="e">
        <f>#REF!</f>
        <v>#REF!</v>
      </c>
      <c r="E577" s="240" t="s">
        <v>242</v>
      </c>
      <c r="F577" s="242" t="e">
        <f>IF(#REF!&gt;=1,IF(#REF!&gt;=1,#REF!),IF(#REF!&gt;=0,"",))</f>
        <v>#REF!</v>
      </c>
      <c r="G577" s="241" t="e">
        <f>保全管理データ!N1241</f>
        <v>#REF!</v>
      </c>
      <c r="H577" s="241" t="e">
        <f>IF(#REF!="無","",IF(#REF!="","",IF(#REF!="悪環境における作業",0.2,IF(#REF!="高所又は地下作業",0.1,IF(#REF!="錯綜場所作業",0.3,IF(#REF!="複雑な制約のある作業",0.4,IF(#REF!="単純な制約のある作業",0.2,0)))))))</f>
        <v>#REF!</v>
      </c>
      <c r="I577" s="224" t="e">
        <f t="shared" si="33"/>
        <v>#REF!</v>
      </c>
      <c r="J577" s="242" t="e">
        <f>IF(#REF!&gt;=1,IF(#REF!&gt;=1,#REF!),IF(#REF!&gt;=0,"",))</f>
        <v>#REF!</v>
      </c>
      <c r="K577" s="241" t="e">
        <f>保全管理データ!N1268</f>
        <v>#REF!</v>
      </c>
      <c r="L577" s="241" t="e">
        <f>IF(#REF!="","",IF(#REF!="悪環境における作業",0.2,IF(#REF!="高所又は地下作業",0.1,IF(#REF!="錯綜場所作業",0.3,IF(#REF!="複雑な制約のある作業",0.4,IF(#REF!="単純な制約のある作業",0.2,0))))))</f>
        <v>#REF!</v>
      </c>
      <c r="M577" s="224" t="e">
        <f t="shared" si="34"/>
        <v>#REF!</v>
      </c>
    </row>
    <row r="578" spans="2:13" s="229" customFormat="1" ht="27.75" customHeight="1" x14ac:dyDescent="0.2">
      <c r="B578" s="562" t="s">
        <v>254</v>
      </c>
      <c r="C578" s="563"/>
      <c r="D578" s="239" t="e">
        <f>#REF!</f>
        <v>#REF!</v>
      </c>
      <c r="E578" s="240" t="s">
        <v>242</v>
      </c>
      <c r="F578" s="242" t="e">
        <f>IF(#REF!&gt;=1,IF(#REF!&gt;=1,#REF!),IF(#REF!&gt;=0,"",))</f>
        <v>#REF!</v>
      </c>
      <c r="G578" s="241" t="e">
        <f>保全管理データ!N1242</f>
        <v>#REF!</v>
      </c>
      <c r="H578" s="241" t="e">
        <f>IF(#REF!="無","",IF(#REF!="","",IF(#REF!="悪環境における作業",0.2,IF(#REF!="高所又は地下作業",0.1,IF(#REF!="錯綜場所作業",0.3,IF(#REF!="複雑な制約のある作業",0.4,IF(#REF!="単純な制約のある作業",0.2,0)))))))</f>
        <v>#REF!</v>
      </c>
      <c r="I578" s="224" t="e">
        <f t="shared" si="33"/>
        <v>#REF!</v>
      </c>
      <c r="J578" s="242" t="e">
        <f>IF(#REF!&gt;=1,IF(#REF!&gt;=1,#REF!),IF(#REF!&gt;=0,"",))</f>
        <v>#REF!</v>
      </c>
      <c r="K578" s="241" t="e">
        <f>保全管理データ!N1269</f>
        <v>#REF!</v>
      </c>
      <c r="L578" s="241" t="e">
        <f>IF(#REF!="","",IF(#REF!="悪環境における作業",0.2,IF(#REF!="高所又は地下作業",0.1,IF(#REF!="錯綜場所作業",0.3,IF(#REF!="複雑な制約のある作業",0.4,IF(#REF!="単純な制約のある作業",0.2,0))))))</f>
        <v>#REF!</v>
      </c>
      <c r="M578" s="224" t="e">
        <f t="shared" si="34"/>
        <v>#REF!</v>
      </c>
    </row>
    <row r="579" spans="2:13" s="229" customFormat="1" ht="27.75" customHeight="1" x14ac:dyDescent="0.2">
      <c r="B579" s="562" t="s">
        <v>255</v>
      </c>
      <c r="C579" s="563"/>
      <c r="D579" s="239" t="e">
        <f>#REF!</f>
        <v>#REF!</v>
      </c>
      <c r="E579" s="240" t="s">
        <v>245</v>
      </c>
      <c r="F579" s="242" t="e">
        <f>IF(#REF!&gt;=1,IF(#REF!&gt;=1,#REF!),IF(#REF!&gt;=0,"",))</f>
        <v>#REF!</v>
      </c>
      <c r="G579" s="241" t="e">
        <f>保全管理データ!N1243</f>
        <v>#REF!</v>
      </c>
      <c r="H579" s="241" t="e">
        <f>IF(#REF!="無","",IF(#REF!="","",IF(#REF!="悪環境における作業",0.2,IF(#REF!="高所又は地下作業",0.1,IF(#REF!="錯綜場所作業",0.3,IF(#REF!="複雑な制約のある作業",0.4,IF(#REF!="単純な制約のある作業",0.2,0)))))))</f>
        <v>#REF!</v>
      </c>
      <c r="I579" s="224" t="e">
        <f t="shared" si="33"/>
        <v>#REF!</v>
      </c>
      <c r="J579" s="242" t="e">
        <f>IF(#REF!&gt;=1,IF(#REF!&gt;=1,#REF!),IF(#REF!&gt;=0,"",))</f>
        <v>#REF!</v>
      </c>
      <c r="K579" s="241" t="e">
        <f>保全管理データ!N1270</f>
        <v>#REF!</v>
      </c>
      <c r="L579" s="241" t="e">
        <f>IF(#REF!="","",IF(#REF!="悪環境における作業",0.2,IF(#REF!="高所又は地下作業",0.1,IF(#REF!="錯綜場所作業",0.3,IF(#REF!="複雑な制約のある作業",0.4,IF(#REF!="単純な制約のある作業",0.2,0))))))</f>
        <v>#REF!</v>
      </c>
      <c r="M579" s="224" t="e">
        <f t="shared" si="34"/>
        <v>#REF!</v>
      </c>
    </row>
    <row r="580" spans="2:13" s="229" customFormat="1" ht="27.75" customHeight="1" x14ac:dyDescent="0.2">
      <c r="B580" s="562" t="s">
        <v>256</v>
      </c>
      <c r="C580" s="563"/>
      <c r="D580" s="239" t="e">
        <f>#REF!</f>
        <v>#REF!</v>
      </c>
      <c r="E580" s="240" t="s">
        <v>242</v>
      </c>
      <c r="F580" s="242" t="e">
        <f>IF(#REF!&gt;=1,IF(#REF!&gt;=1,#REF!),IF(#REF!&gt;=0,"",))</f>
        <v>#REF!</v>
      </c>
      <c r="G580" s="241" t="e">
        <f>保全管理データ!N1244</f>
        <v>#REF!</v>
      </c>
      <c r="H580" s="241" t="e">
        <f>IF(#REF!="無","",IF(#REF!="","",IF(#REF!="悪環境における作業",0.2,IF(#REF!="高所又は地下作業",0.1,IF(#REF!="錯綜場所作業",0.3,IF(#REF!="複雑な制約のある作業",0.4,IF(#REF!="単純な制約のある作業",0.2,0)))))))</f>
        <v>#REF!</v>
      </c>
      <c r="I580" s="224" t="e">
        <f t="shared" si="33"/>
        <v>#REF!</v>
      </c>
      <c r="J580" s="242" t="e">
        <f>IF(#REF!&gt;=1,IF(#REF!&gt;=1,#REF!),IF(#REF!&gt;=0,"",))</f>
        <v>#REF!</v>
      </c>
      <c r="K580" s="241" t="e">
        <f>保全管理データ!N1271</f>
        <v>#REF!</v>
      </c>
      <c r="L580" s="241" t="e">
        <f>IF(#REF!="","",IF(#REF!="悪環境における作業",0.2,IF(#REF!="高所又は地下作業",0.1,IF(#REF!="錯綜場所作業",0.3,IF(#REF!="複雑な制約のある作業",0.4,IF(#REF!="単純な制約のある作業",0.2,0))))))</f>
        <v>#REF!</v>
      </c>
      <c r="M580" s="224" t="e">
        <f t="shared" si="34"/>
        <v>#REF!</v>
      </c>
    </row>
    <row r="581" spans="2:13" s="229" customFormat="1" ht="27.75" customHeight="1" x14ac:dyDescent="0.2">
      <c r="B581" s="562" t="s">
        <v>257</v>
      </c>
      <c r="C581" s="563"/>
      <c r="D581" s="239" t="e">
        <f>#REF!</f>
        <v>#REF!</v>
      </c>
      <c r="E581" s="240" t="s">
        <v>245</v>
      </c>
      <c r="F581" s="242" t="e">
        <f>IF(#REF!&gt;=1,IF(#REF!&gt;=1,#REF!),IF(#REF!&gt;=0,"",))</f>
        <v>#REF!</v>
      </c>
      <c r="G581" s="241" t="e">
        <f>保全管理データ!N1245</f>
        <v>#REF!</v>
      </c>
      <c r="H581" s="241" t="e">
        <f>IF(#REF!="無","",IF(#REF!="","",IF(#REF!="悪環境における作業",0.2,IF(#REF!="高所又は地下作業",0.1,IF(#REF!="錯綜場所作業",0.3,IF(#REF!="複雑な制約のある作業",0.4,IF(#REF!="単純な制約のある作業",0.2,0)))))))</f>
        <v>#REF!</v>
      </c>
      <c r="I581" s="224" t="e">
        <f t="shared" si="33"/>
        <v>#REF!</v>
      </c>
      <c r="J581" s="242" t="e">
        <f>IF(#REF!&gt;=1,IF(#REF!&gt;=1,#REF!),IF(#REF!&gt;=0,"",))</f>
        <v>#REF!</v>
      </c>
      <c r="K581" s="241" t="e">
        <f>保全管理データ!N1272</f>
        <v>#REF!</v>
      </c>
      <c r="L581" s="241" t="e">
        <f>IF(#REF!="","",IF(#REF!="悪環境における作業",0.2,IF(#REF!="高所又は地下作業",0.1,IF(#REF!="錯綜場所作業",0.3,IF(#REF!="複雑な制約のある作業",0.4,IF(#REF!="単純な制約のある作業",0.2,0))))))</f>
        <v>#REF!</v>
      </c>
      <c r="M581" s="224" t="e">
        <f t="shared" si="34"/>
        <v>#REF!</v>
      </c>
    </row>
    <row r="582" spans="2:13" s="229" customFormat="1" ht="27.75" customHeight="1" x14ac:dyDescent="0.2">
      <c r="B582" s="562" t="s">
        <v>258</v>
      </c>
      <c r="C582" s="563"/>
      <c r="D582" s="239" t="e">
        <f>#REF!</f>
        <v>#REF!</v>
      </c>
      <c r="E582" s="240" t="s">
        <v>245</v>
      </c>
      <c r="F582" s="242" t="e">
        <f>IF(#REF!&gt;=1,IF(#REF!&gt;=1,#REF!),IF(#REF!&gt;=0,"",))</f>
        <v>#REF!</v>
      </c>
      <c r="G582" s="241" t="e">
        <f>保全管理データ!N1246</f>
        <v>#REF!</v>
      </c>
      <c r="H582" s="241" t="e">
        <f>IF(#REF!="無","",IF(#REF!="","",IF(#REF!="悪環境における作業",0.2,IF(#REF!="高所又は地下作業",0.1,IF(#REF!="錯綜場所作業",0.3,IF(#REF!="複雑な制約のある作業",0.4,IF(#REF!="単純な制約のある作業",0.2,0)))))))</f>
        <v>#REF!</v>
      </c>
      <c r="I582" s="224" t="e">
        <f t="shared" si="33"/>
        <v>#REF!</v>
      </c>
      <c r="J582" s="242" t="e">
        <f>IF(#REF!&gt;=1,IF(#REF!&gt;=1,#REF!),IF(#REF!&gt;=0,"",))</f>
        <v>#REF!</v>
      </c>
      <c r="K582" s="241" t="e">
        <f>保全管理データ!N1273</f>
        <v>#REF!</v>
      </c>
      <c r="L582" s="241" t="e">
        <f>IF(#REF!="","",IF(#REF!="悪環境における作業",0.2,IF(#REF!="高所又は地下作業",0.1,IF(#REF!="錯綜場所作業",0.3,IF(#REF!="複雑な制約のある作業",0.4,IF(#REF!="単純な制約のある作業",0.2,0))))))</f>
        <v>#REF!</v>
      </c>
      <c r="M582" s="224" t="e">
        <f t="shared" si="34"/>
        <v>#REF!</v>
      </c>
    </row>
    <row r="583" spans="2:13" s="229" customFormat="1" ht="27.75" customHeight="1" x14ac:dyDescent="0.2">
      <c r="B583" s="562" t="s">
        <v>259</v>
      </c>
      <c r="C583" s="563"/>
      <c r="D583" s="239" t="e">
        <f>#REF!</f>
        <v>#REF!</v>
      </c>
      <c r="E583" s="240" t="s">
        <v>245</v>
      </c>
      <c r="F583" s="242" t="e">
        <f>IF(#REF!&gt;=1,IF(#REF!&gt;=1,#REF!),IF(#REF!&gt;=0,"",))</f>
        <v>#REF!</v>
      </c>
      <c r="G583" s="241" t="e">
        <f>保全管理データ!N1247</f>
        <v>#REF!</v>
      </c>
      <c r="H583" s="241" t="e">
        <f>IF(#REF!="無","",IF(#REF!="","",IF(#REF!="悪環境における作業",0.2,IF(#REF!="高所又は地下作業",0.1,IF(#REF!="錯綜場所作業",0.3,IF(#REF!="複雑な制約のある作業",0.4,IF(#REF!="単純な制約のある作業",0.2,0)))))))</f>
        <v>#REF!</v>
      </c>
      <c r="I583" s="224" t="e">
        <f t="shared" si="33"/>
        <v>#REF!</v>
      </c>
      <c r="J583" s="242" t="e">
        <f>IF(#REF!&gt;=1,IF(#REF!&gt;=1,#REF!),IF(#REF!&gt;=0,"",))</f>
        <v>#REF!</v>
      </c>
      <c r="K583" s="241" t="e">
        <f>保全管理データ!N1274</f>
        <v>#REF!</v>
      </c>
      <c r="L583" s="241" t="e">
        <f>IF(#REF!="","",IF(#REF!="悪環境における作業",0.2,IF(#REF!="高所又は地下作業",0.1,IF(#REF!="錯綜場所作業",0.3,IF(#REF!="複雑な制約のある作業",0.4,IF(#REF!="単純な制約のある作業",0.2,0))))))</f>
        <v>#REF!</v>
      </c>
      <c r="M583" s="224" t="e">
        <f t="shared" si="34"/>
        <v>#REF!</v>
      </c>
    </row>
    <row r="584" spans="2:13" s="229" customFormat="1" ht="27.75" customHeight="1" x14ac:dyDescent="0.2">
      <c r="B584" s="562" t="s">
        <v>260</v>
      </c>
      <c r="C584" s="563"/>
      <c r="D584" s="239" t="e">
        <f>#REF!</f>
        <v>#REF!</v>
      </c>
      <c r="E584" s="240" t="s">
        <v>248</v>
      </c>
      <c r="F584" s="242" t="e">
        <f>IF(#REF!&gt;=1,IF(#REF!&gt;=1,#REF!),IF(#REF!&gt;=0,"",))</f>
        <v>#REF!</v>
      </c>
      <c r="G584" s="241" t="e">
        <f>保全管理データ!N1248</f>
        <v>#REF!</v>
      </c>
      <c r="H584" s="241" t="e">
        <f>IF(#REF!="無","",IF(#REF!="","",IF(#REF!="悪環境における作業",0.2,IF(#REF!="高所又は地下作業",0.1,IF(#REF!="錯綜場所作業",0.3,IF(#REF!="複雑な制約のある作業",0.4,IF(#REF!="単純な制約のある作業",0.2,0)))))))</f>
        <v>#REF!</v>
      </c>
      <c r="I584" s="224" t="e">
        <f t="shared" si="33"/>
        <v>#REF!</v>
      </c>
      <c r="J584" s="242" t="e">
        <f>IF(#REF!&gt;=1,IF(#REF!&gt;=1,#REF!),IF(#REF!&gt;=0,"",))</f>
        <v>#REF!</v>
      </c>
      <c r="K584" s="241" t="e">
        <f>保全管理データ!N1275</f>
        <v>#REF!</v>
      </c>
      <c r="L584" s="241" t="e">
        <f>IF(#REF!="","",IF(#REF!="悪環境における作業",0.2,IF(#REF!="高所又は地下作業",0.1,IF(#REF!="錯綜場所作業",0.3,IF(#REF!="複雑な制約のある作業",0.4,IF(#REF!="単純な制約のある作業",0.2,0))))))</f>
        <v>#REF!</v>
      </c>
      <c r="M584" s="224" t="e">
        <f t="shared" si="34"/>
        <v>#REF!</v>
      </c>
    </row>
    <row r="585" spans="2:13" s="229" customFormat="1" ht="27.75" customHeight="1" x14ac:dyDescent="0.2">
      <c r="B585" s="562" t="s">
        <v>261</v>
      </c>
      <c r="C585" s="563"/>
      <c r="D585" s="239" t="e">
        <f>#REF!</f>
        <v>#REF!</v>
      </c>
      <c r="E585" s="240" t="s">
        <v>247</v>
      </c>
      <c r="F585" s="242" t="e">
        <f>IF(#REF!&gt;=1,IF(#REF!&gt;=1,#REF!),IF(#REF!&gt;=0,"",))</f>
        <v>#REF!</v>
      </c>
      <c r="G585" s="241" t="e">
        <f>保全管理データ!N1249</f>
        <v>#REF!</v>
      </c>
      <c r="H585" s="241" t="e">
        <f>IF(#REF!="無","",IF(#REF!="","",IF(#REF!="悪環境における作業",0.2,IF(#REF!="高所又は地下作業",0.1,IF(#REF!="錯綜場所作業",0.3,IF(#REF!="複雑な制約のある作業",0.4,IF(#REF!="単純な制約のある作業",0.2,0)))))))</f>
        <v>#REF!</v>
      </c>
      <c r="I585" s="224" t="e">
        <f t="shared" si="33"/>
        <v>#REF!</v>
      </c>
      <c r="J585" s="242" t="e">
        <f>IF(#REF!&gt;=1,IF(#REF!&gt;=1,#REF!),IF(#REF!&gt;=0,"",))</f>
        <v>#REF!</v>
      </c>
      <c r="K585" s="241" t="e">
        <f>保全管理データ!N1276</f>
        <v>#REF!</v>
      </c>
      <c r="L585" s="241" t="e">
        <f>IF(#REF!="","",IF(#REF!="悪環境における作業",0.2,IF(#REF!="高所又は地下作業",0.1,IF(#REF!="錯綜場所作業",0.3,IF(#REF!="複雑な制約のある作業",0.4,IF(#REF!="単純な制約のある作業",0.2,0))))))</f>
        <v>#REF!</v>
      </c>
      <c r="M585" s="224" t="e">
        <f t="shared" si="34"/>
        <v>#REF!</v>
      </c>
    </row>
    <row r="586" spans="2:13" s="229" customFormat="1" ht="27.75" customHeight="1" x14ac:dyDescent="0.2">
      <c r="B586" s="562" t="s">
        <v>262</v>
      </c>
      <c r="C586" s="563"/>
      <c r="D586" s="239" t="e">
        <f>#REF!</f>
        <v>#REF!</v>
      </c>
      <c r="E586" s="240" t="s">
        <v>245</v>
      </c>
      <c r="F586" s="242" t="e">
        <f>IF(#REF!&gt;=1,IF(#REF!&gt;=1,#REF!),IF(#REF!&gt;=0,"",))</f>
        <v>#REF!</v>
      </c>
      <c r="G586" s="241" t="e">
        <f>保全管理データ!N1250</f>
        <v>#REF!</v>
      </c>
      <c r="H586" s="241" t="e">
        <f>IF(#REF!="無","",IF(#REF!="","",IF(#REF!="悪環境における作業",0.2,IF(#REF!="高所又は地下作業",0.1,IF(#REF!="錯綜場所作業",0.3,IF(#REF!="複雑な制約のある作業",0.4,IF(#REF!="単純な制約のある作業",0.2,0)))))))</f>
        <v>#REF!</v>
      </c>
      <c r="I586" s="224" t="e">
        <f t="shared" si="33"/>
        <v>#REF!</v>
      </c>
      <c r="J586" s="242" t="e">
        <f>IF(#REF!&gt;=1,IF(#REF!&gt;=1,#REF!),IF(#REF!&gt;=0,"",))</f>
        <v>#REF!</v>
      </c>
      <c r="K586" s="241" t="e">
        <f>保全管理データ!N1277</f>
        <v>#REF!</v>
      </c>
      <c r="L586" s="241" t="e">
        <f>IF(#REF!="","",IF(#REF!="悪環境における作業",0.2,IF(#REF!="高所又は地下作業",0.1,IF(#REF!="錯綜場所作業",0.3,IF(#REF!="複雑な制約のある作業",0.4,IF(#REF!="単純な制約のある作業",0.2,0))))))</f>
        <v>#REF!</v>
      </c>
      <c r="M586" s="224" t="e">
        <f t="shared" si="34"/>
        <v>#REF!</v>
      </c>
    </row>
    <row r="587" spans="2:13" s="229" customFormat="1" ht="27.75" customHeight="1" x14ac:dyDescent="0.2">
      <c r="B587" s="562" t="s">
        <v>263</v>
      </c>
      <c r="C587" s="563"/>
      <c r="D587" s="239" t="e">
        <f>#REF!</f>
        <v>#REF!</v>
      </c>
      <c r="E587" s="240" t="s">
        <v>245</v>
      </c>
      <c r="F587" s="242" t="e">
        <f>IF(#REF!&gt;=1,IF(#REF!&gt;=1,#REF!),IF(#REF!&gt;=0,"",))</f>
        <v>#REF!</v>
      </c>
      <c r="G587" s="241" t="e">
        <f>保全管理データ!N1251</f>
        <v>#REF!</v>
      </c>
      <c r="H587" s="241" t="e">
        <f>IF(#REF!="無","",IF(#REF!="","",IF(#REF!="悪環境における作業",0.2,IF(#REF!="高所又は地下作業",0.1,IF(#REF!="錯綜場所作業",0.3,IF(#REF!="複雑な制約のある作業",0.4,IF(#REF!="単純な制約のある作業",0.2,0)))))))</f>
        <v>#REF!</v>
      </c>
      <c r="I587" s="224" t="e">
        <f t="shared" si="33"/>
        <v>#REF!</v>
      </c>
      <c r="J587" s="242" t="e">
        <f>IF(#REF!&gt;=1,IF(#REF!&gt;=1,#REF!),IF(#REF!&gt;=0,"",))</f>
        <v>#REF!</v>
      </c>
      <c r="K587" s="241" t="e">
        <f>保全管理データ!N1278</f>
        <v>#REF!</v>
      </c>
      <c r="L587" s="241" t="e">
        <f>IF(#REF!="","",IF(#REF!="悪環境における作業",0.2,IF(#REF!="高所又は地下作業",0.1,IF(#REF!="錯綜場所作業",0.3,IF(#REF!="複雑な制約のある作業",0.4,IF(#REF!="単純な制約のある作業",0.2,0))))))</f>
        <v>#REF!</v>
      </c>
      <c r="M587" s="224" t="e">
        <f t="shared" si="34"/>
        <v>#REF!</v>
      </c>
    </row>
    <row r="588" spans="2:13" s="229" customFormat="1" ht="27.75" customHeight="1" x14ac:dyDescent="0.2">
      <c r="B588" s="562" t="s">
        <v>264</v>
      </c>
      <c r="C588" s="563"/>
      <c r="D588" s="239" t="e">
        <f>#REF!</f>
        <v>#REF!</v>
      </c>
      <c r="E588" s="240" t="s">
        <v>245</v>
      </c>
      <c r="F588" s="242" t="e">
        <f>IF(#REF!&gt;=1,IF(#REF!&gt;=1,#REF!),IF(#REF!&gt;=0,"",))</f>
        <v>#REF!</v>
      </c>
      <c r="G588" s="241" t="e">
        <f>保全管理データ!N1252</f>
        <v>#REF!</v>
      </c>
      <c r="H588" s="241" t="e">
        <f>IF(#REF!="無","",IF(#REF!="","",IF(#REF!="悪環境における作業",0.2,IF(#REF!="高所又は地下作業",0.1,IF(#REF!="錯綜場所作業",0.3,IF(#REF!="複雑な制約のある作業",0.4,IF(#REF!="単純な制約のある作業",0.2,0)))))))</f>
        <v>#REF!</v>
      </c>
      <c r="I588" s="224" t="e">
        <f t="shared" si="33"/>
        <v>#REF!</v>
      </c>
      <c r="J588" s="242" t="e">
        <f>IF(#REF!&gt;=1,IF(#REF!&gt;=1,#REF!),IF(#REF!&gt;=0,"",))</f>
        <v>#REF!</v>
      </c>
      <c r="K588" s="241" t="e">
        <f>保全管理データ!N1279</f>
        <v>#REF!</v>
      </c>
      <c r="L588" s="241" t="e">
        <f>IF(#REF!="","",IF(#REF!="悪環境における作業",0.2,IF(#REF!="高所又は地下作業",0.1,IF(#REF!="錯綜場所作業",0.3,IF(#REF!="複雑な制約のある作業",0.4,IF(#REF!="単純な制約のある作業",0.2,0))))))</f>
        <v>#REF!</v>
      </c>
      <c r="M588" s="224" t="e">
        <f t="shared" si="34"/>
        <v>#REF!</v>
      </c>
    </row>
    <row r="589" spans="2:13" s="229" customFormat="1" ht="27.75" customHeight="1" x14ac:dyDescent="0.2">
      <c r="B589" s="562" t="s">
        <v>265</v>
      </c>
      <c r="C589" s="563"/>
      <c r="D589" s="239" t="e">
        <f>#REF!</f>
        <v>#REF!</v>
      </c>
      <c r="E589" s="240" t="s">
        <v>245</v>
      </c>
      <c r="F589" s="242" t="e">
        <f>IF(#REF!&gt;=1,IF(#REF!&gt;=1,#REF!),IF(#REF!&gt;=0,"",))</f>
        <v>#REF!</v>
      </c>
      <c r="G589" s="241" t="e">
        <f>保全管理データ!N1253</f>
        <v>#REF!</v>
      </c>
      <c r="H589" s="241" t="e">
        <f>IF(#REF!="無","",IF(#REF!="","",IF(#REF!="悪環境における作業",0.2,IF(#REF!="高所又は地下作業",0.1,IF(#REF!="錯綜場所作業",0.3,IF(#REF!="複雑な制約のある作業",0.4,IF(#REF!="単純な制約のある作業",0.2,0)))))))</f>
        <v>#REF!</v>
      </c>
      <c r="I589" s="224" t="e">
        <f t="shared" si="33"/>
        <v>#REF!</v>
      </c>
      <c r="J589" s="242" t="e">
        <f>IF(#REF!&gt;=1,IF(#REF!&gt;=1,#REF!),IF(#REF!&gt;=0,"",))</f>
        <v>#REF!</v>
      </c>
      <c r="K589" s="241" t="e">
        <f>保全管理データ!N1280</f>
        <v>#REF!</v>
      </c>
      <c r="L589" s="241" t="e">
        <f>IF(#REF!="","",IF(#REF!="悪環境における作業",0.2,IF(#REF!="高所又は地下作業",0.1,IF(#REF!="錯綜場所作業",0.3,IF(#REF!="複雑な制約のある作業",0.4,IF(#REF!="単純な制約のある作業",0.2,0))))))</f>
        <v>#REF!</v>
      </c>
      <c r="M589" s="224" t="e">
        <f t="shared" si="34"/>
        <v>#REF!</v>
      </c>
    </row>
    <row r="590" spans="2:13" s="229" customFormat="1" ht="27.75" customHeight="1" x14ac:dyDescent="0.2">
      <c r="B590" s="562" t="s">
        <v>266</v>
      </c>
      <c r="C590" s="563"/>
      <c r="D590" s="239" t="e">
        <f>#REF!</f>
        <v>#REF!</v>
      </c>
      <c r="E590" s="240" t="s">
        <v>245</v>
      </c>
      <c r="F590" s="242" t="e">
        <f>IF(#REF!&gt;=1,IF(#REF!&gt;=1,#REF!),IF(#REF!&gt;=0,"",))</f>
        <v>#REF!</v>
      </c>
      <c r="G590" s="241" t="e">
        <f>保全管理データ!N1254</f>
        <v>#REF!</v>
      </c>
      <c r="H590" s="241" t="e">
        <f>IF(#REF!="無","",IF(#REF!="","",IF(#REF!="悪環境における作業",0.2,IF(#REF!="高所又は地下作業",0.1,IF(#REF!="錯綜場所作業",0.3,IF(#REF!="複雑な制約のある作業",0.4,IF(#REF!="単純な制約のある作業",0.2,0)))))))</f>
        <v>#REF!</v>
      </c>
      <c r="I590" s="224" t="e">
        <f t="shared" si="33"/>
        <v>#REF!</v>
      </c>
      <c r="J590" s="242" t="e">
        <f>IF(#REF!&gt;=1,IF(#REF!&gt;=1,#REF!),IF(#REF!&gt;=0,"",))</f>
        <v>#REF!</v>
      </c>
      <c r="K590" s="241" t="e">
        <f>保全管理データ!N1281</f>
        <v>#REF!</v>
      </c>
      <c r="L590" s="241" t="e">
        <f>IF(#REF!="","",IF(#REF!="悪環境における作業",0.2,IF(#REF!="高所又は地下作業",0.1,IF(#REF!="錯綜場所作業",0.3,IF(#REF!="複雑な制約のある作業",0.4,IF(#REF!="単純な制約のある作業",0.2,0))))))</f>
        <v>#REF!</v>
      </c>
      <c r="M590" s="224" t="e">
        <f t="shared" si="34"/>
        <v>#REF!</v>
      </c>
    </row>
    <row r="591" spans="2:13" s="229" customFormat="1" ht="27.75" customHeight="1" x14ac:dyDescent="0.2">
      <c r="B591" s="562" t="s">
        <v>81</v>
      </c>
      <c r="C591" s="563"/>
      <c r="D591" s="239" t="e">
        <f>#REF!</f>
        <v>#REF!</v>
      </c>
      <c r="E591" s="240" t="s">
        <v>245</v>
      </c>
      <c r="F591" s="242" t="e">
        <f>IF(#REF!&gt;=1,IF(#REF!&gt;=1,#REF!),IF(#REF!&gt;=0,"",))</f>
        <v>#REF!</v>
      </c>
      <c r="G591" s="241" t="e">
        <f>保全管理データ!N1255</f>
        <v>#REF!</v>
      </c>
      <c r="H591" s="241" t="e">
        <f>IF(#REF!="無","",IF(#REF!="","",IF(#REF!="悪環境における作業",0.2,IF(#REF!="高所又は地下作業",0.1,IF(#REF!="錯綜場所作業",0.3,IF(#REF!="複雑な制約のある作業",0.4,IF(#REF!="単純な制約のある作業",0.2,0)))))))</f>
        <v>#REF!</v>
      </c>
      <c r="I591" s="224" t="e">
        <f t="shared" si="33"/>
        <v>#REF!</v>
      </c>
      <c r="J591" s="242" t="e">
        <f>IF(#REF!&gt;=1,IF(#REF!&gt;=1,#REF!),IF(#REF!&gt;=0,"",))</f>
        <v>#REF!</v>
      </c>
      <c r="K591" s="241" t="e">
        <f>保全管理データ!N1282</f>
        <v>#REF!</v>
      </c>
      <c r="L591" s="241" t="e">
        <f>IF(#REF!="","",IF(#REF!="悪環境における作業",0.2,IF(#REF!="高所又は地下作業",0.1,IF(#REF!="錯綜場所作業",0.3,IF(#REF!="複雑な制約のある作業",0.4,IF(#REF!="単純な制約のある作業",0.2,0))))))</f>
        <v>#REF!</v>
      </c>
      <c r="M591" s="224" t="e">
        <f t="shared" si="34"/>
        <v>#REF!</v>
      </c>
    </row>
    <row r="592" spans="2:13" s="229" customFormat="1" ht="27.75" customHeight="1" x14ac:dyDescent="0.2">
      <c r="B592" s="562" t="s">
        <v>267</v>
      </c>
      <c r="C592" s="563"/>
      <c r="D592" s="239" t="e">
        <f>#REF!</f>
        <v>#REF!</v>
      </c>
      <c r="E592" s="240" t="s">
        <v>247</v>
      </c>
      <c r="F592" s="242" t="e">
        <f>IF(#REF!&gt;=1,IF(#REF!&gt;=1,#REF!),IF(#REF!&gt;=0,"",))</f>
        <v>#REF!</v>
      </c>
      <c r="G592" s="241" t="e">
        <f>保全管理データ!N1256</f>
        <v>#REF!</v>
      </c>
      <c r="H592" s="241" t="e">
        <f>IF(#REF!="無","",IF(#REF!="","",IF(#REF!="悪環境における作業",0.2,IF(#REF!="高所又は地下作業",0.1,IF(#REF!="錯綜場所作業",0.3,IF(#REF!="複雑な制約のある作業",0.4,IF(#REF!="単純な制約のある作業",0.2,0)))))))</f>
        <v>#REF!</v>
      </c>
      <c r="I592" s="224" t="e">
        <f t="shared" si="33"/>
        <v>#REF!</v>
      </c>
      <c r="J592" s="242" t="e">
        <f>IF(#REF!&gt;=1,IF(#REF!&gt;=1,#REF!),IF(#REF!&gt;=0,"",))</f>
        <v>#REF!</v>
      </c>
      <c r="K592" s="241" t="e">
        <f>保全管理データ!N1283</f>
        <v>#REF!</v>
      </c>
      <c r="L592" s="241" t="e">
        <f>IF(#REF!="","",IF(#REF!="悪環境における作業",0.2,IF(#REF!="高所又は地下作業",0.1,IF(#REF!="錯綜場所作業",0.3,IF(#REF!="複雑な制約のある作業",0.4,IF(#REF!="単純な制約のある作業",0.2,0))))))</f>
        <v>#REF!</v>
      </c>
      <c r="M592" s="224" t="e">
        <f t="shared" si="34"/>
        <v>#REF!</v>
      </c>
    </row>
    <row r="593" spans="2:13" s="229" customFormat="1" ht="27.75" customHeight="1" x14ac:dyDescent="0.2">
      <c r="B593" s="562" t="s">
        <v>268</v>
      </c>
      <c r="C593" s="563"/>
      <c r="D593" s="239" t="e">
        <f>#REF!</f>
        <v>#REF!</v>
      </c>
      <c r="E593" s="240" t="s">
        <v>246</v>
      </c>
      <c r="F593" s="242" t="e">
        <f>IF(#REF!&gt;=1,IF(#REF!&gt;=1,#REF!),IF(#REF!&gt;=0,"",))</f>
        <v>#REF!</v>
      </c>
      <c r="G593" s="241" t="e">
        <f>保全管理データ!N1257</f>
        <v>#REF!</v>
      </c>
      <c r="H593" s="241" t="e">
        <f>IF(#REF!="無","",IF(#REF!="","",IF(#REF!="悪環境における作業",0.2,IF(#REF!="高所又は地下作業",0.1,IF(#REF!="錯綜場所作業",0.3,IF(#REF!="複雑な制約のある作業",0.4,IF(#REF!="単純な制約のある作業",0.2,0)))))))</f>
        <v>#REF!</v>
      </c>
      <c r="I593" s="224" t="e">
        <f t="shared" si="33"/>
        <v>#REF!</v>
      </c>
      <c r="J593" s="242" t="e">
        <f>IF(#REF!&gt;=1,IF(#REF!&gt;=1,#REF!),IF(#REF!&gt;=0,"",))</f>
        <v>#REF!</v>
      </c>
      <c r="K593" s="241" t="e">
        <f>保全管理データ!N1284</f>
        <v>#REF!</v>
      </c>
      <c r="L593" s="241" t="e">
        <f>IF(#REF!="","",IF(#REF!="悪環境における作業",0.2,IF(#REF!="高所又は地下作業",0.1,IF(#REF!="錯綜場所作業",0.3,IF(#REF!="複雑な制約のある作業",0.4,IF(#REF!="単純な制約のある作業",0.2,0))))))</f>
        <v>#REF!</v>
      </c>
      <c r="M593" s="224" t="e">
        <f t="shared" si="34"/>
        <v>#REF!</v>
      </c>
    </row>
    <row r="594" spans="2:13" s="229" customFormat="1" ht="27.75" customHeight="1" thickBot="1" x14ac:dyDescent="0.25">
      <c r="B594" s="564" t="s">
        <v>269</v>
      </c>
      <c r="C594" s="565"/>
      <c r="D594" s="243" t="e">
        <f>#REF!</f>
        <v>#REF!</v>
      </c>
      <c r="E594" s="244" t="s">
        <v>245</v>
      </c>
      <c r="F594" s="246" t="e">
        <f>IF(#REF!&gt;=1,IF(#REF!&gt;=1,#REF!),IF(#REF!&gt;=0,"",))</f>
        <v>#REF!</v>
      </c>
      <c r="G594" s="245" t="e">
        <f>保全管理データ!N1258</f>
        <v>#REF!</v>
      </c>
      <c r="H594" s="241" t="e">
        <f>IF(#REF!="無","",IF(#REF!="","",IF(#REF!="悪環境における作業",0.2,IF(#REF!="高所又は地下作業",0.1,IF(#REF!="錯綜場所作業",0.3,IF(#REF!="複雑な制約のある作業",0.4,IF(#REF!="単純な制約のある作業",0.2,0)))))))</f>
        <v>#REF!</v>
      </c>
      <c r="I594" s="224" t="e">
        <f t="shared" si="33"/>
        <v>#REF!</v>
      </c>
      <c r="J594" s="242" t="e">
        <f>IF(#REF!&gt;=1,IF(#REF!&gt;=1,#REF!),IF(#REF!&gt;=0,"",))</f>
        <v>#REF!</v>
      </c>
      <c r="K594" s="241" t="e">
        <f>保全管理データ!N1285</f>
        <v>#REF!</v>
      </c>
      <c r="L594" s="241" t="e">
        <f>IF(#REF!="","",IF(#REF!="悪環境における作業",0.2,IF(#REF!="高所又は地下作業",0.1,IF(#REF!="錯綜場所作業",0.3,IF(#REF!="複雑な制約のある作業",0.4,IF(#REF!="単純な制約のある作業",0.2,0))))))</f>
        <v>#REF!</v>
      </c>
      <c r="M594" s="224" t="e">
        <f t="shared" si="34"/>
        <v>#REF!</v>
      </c>
    </row>
    <row r="595" spans="2:13" s="229" customFormat="1" ht="27.75" customHeight="1" thickBot="1" x14ac:dyDescent="0.25">
      <c r="B595" s="555" t="s">
        <v>190</v>
      </c>
      <c r="C595" s="555"/>
      <c r="D595" s="555"/>
      <c r="E595" s="555"/>
      <c r="F595" s="557" t="e">
        <f>SUM(I571:I594)</f>
        <v>#REF!</v>
      </c>
      <c r="G595" s="557"/>
      <c r="H595" s="557"/>
      <c r="I595" s="558"/>
      <c r="J595" s="556" t="e">
        <f>IF(SUM(J571:J594)=0,"0.00",SUM(M571:M594))</f>
        <v>#REF!</v>
      </c>
      <c r="K595" s="557"/>
      <c r="L595" s="557"/>
      <c r="M595" s="558"/>
    </row>
    <row r="596" spans="2:13" s="229" customFormat="1" ht="27.75" customHeight="1" thickBot="1" x14ac:dyDescent="0.25">
      <c r="B596" s="555" t="s">
        <v>97</v>
      </c>
      <c r="C596" s="555"/>
      <c r="D596" s="555"/>
      <c r="E596" s="555"/>
      <c r="F596" s="559" t="e">
        <f>IF(#REF!="５年以下","0",IF(#REF!="５年～１０年",0.1,IF(#REF!="１０年以上",0.15)))</f>
        <v>#REF!</v>
      </c>
      <c r="G596" s="560"/>
      <c r="H596" s="560"/>
      <c r="I596" s="560"/>
      <c r="J596" s="560"/>
      <c r="K596" s="560"/>
      <c r="L596" s="560"/>
      <c r="M596" s="561"/>
    </row>
    <row r="597" spans="2:13" s="229" customFormat="1" ht="27.75" customHeight="1" thickBot="1" x14ac:dyDescent="0.25">
      <c r="B597" s="556" t="s">
        <v>273</v>
      </c>
      <c r="C597" s="557"/>
      <c r="D597" s="557"/>
      <c r="E597" s="558"/>
      <c r="F597" s="556" t="e">
        <f>F595*(1+F596)</f>
        <v>#REF!</v>
      </c>
      <c r="G597" s="557"/>
      <c r="H597" s="557"/>
      <c r="I597" s="557"/>
      <c r="J597" s="556" t="e">
        <f>J595*(1+F596)</f>
        <v>#REF!</v>
      </c>
      <c r="K597" s="557"/>
      <c r="L597" s="557"/>
      <c r="M597" s="558"/>
    </row>
    <row r="598" spans="2:13" s="229" customFormat="1" ht="24" hidden="1" customHeight="1" thickBot="1" x14ac:dyDescent="0.25">
      <c r="B598" s="555" t="s">
        <v>191</v>
      </c>
      <c r="C598" s="555"/>
      <c r="D598" s="555"/>
      <c r="E598" s="555"/>
      <c r="F598" s="556" t="e">
        <f>#REF!*(#REF!*#REF!+#REF!*#REF!)</f>
        <v>#REF!</v>
      </c>
      <c r="G598" s="557"/>
      <c r="H598" s="558"/>
      <c r="I598" s="555" t="e">
        <f>#REF!</f>
        <v>#REF!</v>
      </c>
      <c r="J598" s="556"/>
      <c r="K598" s="247" t="s">
        <v>230</v>
      </c>
      <c r="L598" s="558" t="e">
        <f>B569</f>
        <v>#REF!</v>
      </c>
      <c r="M598" s="555"/>
    </row>
    <row r="599" spans="2:13" s="229" customFormat="1" ht="45" customHeight="1" thickBot="1" x14ac:dyDescent="0.25">
      <c r="B599" s="228"/>
      <c r="C599" s="228"/>
      <c r="D599" s="228"/>
      <c r="E599" s="228"/>
      <c r="F599" s="228"/>
      <c r="G599" s="228"/>
      <c r="H599" s="228"/>
      <c r="I599" s="228"/>
      <c r="J599" s="228"/>
      <c r="K599" s="228"/>
      <c r="L599" s="228"/>
      <c r="M599" s="228"/>
    </row>
    <row r="600" spans="2:13" s="229" customFormat="1" ht="27.75" customHeight="1" thickBot="1" x14ac:dyDescent="0.25">
      <c r="B600" s="568" t="s">
        <v>128</v>
      </c>
      <c r="C600" s="569"/>
      <c r="D600" s="569"/>
      <c r="E600" s="570"/>
      <c r="F600" s="228"/>
      <c r="G600" s="228"/>
      <c r="H600" s="228"/>
      <c r="I600" s="228"/>
      <c r="J600" s="228"/>
      <c r="K600" s="228"/>
      <c r="L600" s="228"/>
      <c r="M600" s="228"/>
    </row>
    <row r="601" spans="2:13" s="229" customFormat="1" ht="27.75" customHeight="1" x14ac:dyDescent="0.2">
      <c r="B601" s="571" t="e">
        <f>#REF!</f>
        <v>#REF!</v>
      </c>
      <c r="C601" s="572"/>
      <c r="D601" s="573"/>
      <c r="E601" s="574"/>
      <c r="F601" s="578" t="s">
        <v>240</v>
      </c>
      <c r="G601" s="579"/>
      <c r="H601" s="579"/>
      <c r="I601" s="580"/>
      <c r="J601" s="578" t="s">
        <v>239</v>
      </c>
      <c r="K601" s="579"/>
      <c r="L601" s="579"/>
      <c r="M601" s="580"/>
    </row>
    <row r="602" spans="2:13" s="229" customFormat="1" ht="27.75" customHeight="1" thickBot="1" x14ac:dyDescent="0.25">
      <c r="B602" s="575"/>
      <c r="C602" s="576"/>
      <c r="D602" s="576"/>
      <c r="E602" s="577"/>
      <c r="F602" s="233" t="s">
        <v>149</v>
      </c>
      <c r="G602" s="231" t="s">
        <v>151</v>
      </c>
      <c r="H602" s="231" t="s">
        <v>96</v>
      </c>
      <c r="I602" s="232" t="s">
        <v>150</v>
      </c>
      <c r="J602" s="233" t="s">
        <v>149</v>
      </c>
      <c r="K602" s="231" t="s">
        <v>151</v>
      </c>
      <c r="L602" s="231" t="s">
        <v>96</v>
      </c>
      <c r="M602" s="232" t="s">
        <v>150</v>
      </c>
    </row>
    <row r="603" spans="2:13" s="229" customFormat="1" ht="27.75" customHeight="1" thickTop="1" x14ac:dyDescent="0.2">
      <c r="B603" s="566" t="s">
        <v>241</v>
      </c>
      <c r="C603" s="567"/>
      <c r="D603" s="234" t="e">
        <f>#REF!</f>
        <v>#REF!</v>
      </c>
      <c r="E603" s="235" t="s">
        <v>242</v>
      </c>
      <c r="F603" s="242" t="e">
        <f>IF(#REF!&gt;=1,IF(#REF!&gt;=1,#REF!),IF(#REF!&gt;=0,"",))</f>
        <v>#REF!</v>
      </c>
      <c r="G603" s="241" t="e">
        <f>保全管理データ!N1291</f>
        <v>#REF!</v>
      </c>
      <c r="H603" s="241" t="e">
        <f>IF(#REF!="無","",IF(#REF!="","",IF(#REF!="悪環境における作業",0.2,IF(#REF!="高所又は地下作業",0.1,IF(#REF!="錯綜場所作業",0.3,IF(#REF!="複雑な制約のある作業",0.4,IF(#REF!="単純な制約のある作業",0.2,0)))))))</f>
        <v>#REF!</v>
      </c>
      <c r="I603" s="224" t="e">
        <f>IF(F603="","",F603*G603*(1+IF(H603="",0,H603)))</f>
        <v>#REF!</v>
      </c>
      <c r="J603" s="242" t="e">
        <f>IF(#REF!&gt;=1,IF(#REF!&gt;=1,#REF!),IF(#REF!&gt;=0,"",))</f>
        <v>#REF!</v>
      </c>
      <c r="K603" s="241" t="e">
        <f>保全管理データ!N1318</f>
        <v>#REF!</v>
      </c>
      <c r="L603" s="241" t="e">
        <f>IF(#REF!="","",IF(#REF!="悪環境における作業",0.2,IF(#REF!="高所又は地下作業",0.1,IF(#REF!="錯綜場所作業",0.3,IF(#REF!="複雑な制約のある作業",0.4,IF(#REF!="単純な制約のある作業",0.2,0))))))</f>
        <v>#REF!</v>
      </c>
      <c r="M603" s="224" t="e">
        <f>IF(J603="","",J603*K603*(1+IF(L603="",0,L603)))</f>
        <v>#REF!</v>
      </c>
    </row>
    <row r="604" spans="2:13" s="229" customFormat="1" ht="27.75" customHeight="1" x14ac:dyDescent="0.2">
      <c r="B604" s="562" t="s">
        <v>243</v>
      </c>
      <c r="C604" s="563"/>
      <c r="D604" s="239" t="e">
        <f>#REF!</f>
        <v>#REF!</v>
      </c>
      <c r="E604" s="240" t="s">
        <v>242</v>
      </c>
      <c r="F604" s="242" t="e">
        <f>IF(#REF!&gt;=1,IF(#REF!&gt;=1,#REF!),IF(#REF!&gt;=0,"",))</f>
        <v>#REF!</v>
      </c>
      <c r="G604" s="241" t="e">
        <f>保全管理データ!N1292</f>
        <v>#REF!</v>
      </c>
      <c r="H604" s="241" t="e">
        <f>IF(#REF!="無","",IF(#REF!="","",IF(#REF!="悪環境における作業",0.2,IF(#REF!="高所又は地下作業",0.1,IF(#REF!="錯綜場所作業",0.3,IF(#REF!="複雑な制約のある作業",0.4,IF(#REF!="単純な制約のある作業",0.2,0)))))))</f>
        <v>#REF!</v>
      </c>
      <c r="I604" s="224" t="e">
        <f t="shared" ref="I604:I626" si="35">IF(F604="","",F604*G604*(1+IF(H604="",0,H604)))</f>
        <v>#REF!</v>
      </c>
      <c r="J604" s="242" t="e">
        <f>IF(#REF!&gt;=1,IF(#REF!&gt;=1,#REF!),IF(#REF!&gt;=0,"",))</f>
        <v>#REF!</v>
      </c>
      <c r="K604" s="241" t="e">
        <f>保全管理データ!N1319</f>
        <v>#REF!</v>
      </c>
      <c r="L604" s="241" t="e">
        <f>IF(#REF!="","",IF(#REF!="悪環境における作業",0.2,IF(#REF!="高所又は地下作業",0.1,IF(#REF!="錯綜場所作業",0.3,IF(#REF!="複雑な制約のある作業",0.4,IF(#REF!="単純な制約のある作業",0.2,0))))))</f>
        <v>#REF!</v>
      </c>
      <c r="M604" s="224" t="e">
        <f t="shared" ref="M604:M626" si="36">IF(J604="","",J604*K604*(1+IF(L604="",0,L604)))</f>
        <v>#REF!</v>
      </c>
    </row>
    <row r="605" spans="2:13" s="229" customFormat="1" ht="27.75" customHeight="1" x14ac:dyDescent="0.2">
      <c r="B605" s="562" t="s">
        <v>249</v>
      </c>
      <c r="C605" s="563"/>
      <c r="D605" s="239" t="e">
        <f>#REF!</f>
        <v>#REF!</v>
      </c>
      <c r="E605" s="240" t="s">
        <v>244</v>
      </c>
      <c r="F605" s="242" t="e">
        <f>IF(#REF!&gt;=1,IF(#REF!&gt;=1,#REF!),IF(#REF!&gt;=0,"",))</f>
        <v>#REF!</v>
      </c>
      <c r="G605" s="241" t="e">
        <f>保全管理データ!N1293</f>
        <v>#REF!</v>
      </c>
      <c r="H605" s="241" t="e">
        <f>IF(#REF!="無","",IF(#REF!="","",IF(#REF!="悪環境における作業",0.2,IF(#REF!="高所又は地下作業",0.1,IF(#REF!="錯綜場所作業",0.3,IF(#REF!="複雑な制約のある作業",0.4,IF(#REF!="単純な制約のある作業",0.2,0)))))))</f>
        <v>#REF!</v>
      </c>
      <c r="I605" s="224" t="e">
        <f t="shared" si="35"/>
        <v>#REF!</v>
      </c>
      <c r="J605" s="242" t="e">
        <f>IF(#REF!&gt;=1,IF(#REF!&gt;=1,#REF!),IF(#REF!&gt;=0,"",))</f>
        <v>#REF!</v>
      </c>
      <c r="K605" s="241" t="e">
        <f>保全管理データ!N1320</f>
        <v>#REF!</v>
      </c>
      <c r="L605" s="241" t="e">
        <f>IF(#REF!="","",IF(#REF!="悪環境における作業",0.2,IF(#REF!="高所又は地下作業",0.1,IF(#REF!="錯綜場所作業",0.3,IF(#REF!="複雑な制約のある作業",0.4,IF(#REF!="単純な制約のある作業",0.2,0))))))</f>
        <v>#REF!</v>
      </c>
      <c r="M605" s="224" t="e">
        <f t="shared" si="36"/>
        <v>#REF!</v>
      </c>
    </row>
    <row r="606" spans="2:13" s="229" customFormat="1" ht="27.75" customHeight="1" x14ac:dyDescent="0.2">
      <c r="B606" s="562" t="s">
        <v>250</v>
      </c>
      <c r="C606" s="563"/>
      <c r="D606" s="239" t="e">
        <f>#REF!</f>
        <v>#REF!</v>
      </c>
      <c r="E606" s="240" t="s">
        <v>244</v>
      </c>
      <c r="F606" s="242" t="e">
        <f>IF(#REF!&gt;=1,IF(#REF!&gt;=1,#REF!),IF(#REF!&gt;=0,"",))</f>
        <v>#REF!</v>
      </c>
      <c r="G606" s="241" t="e">
        <f>保全管理データ!N1294</f>
        <v>#REF!</v>
      </c>
      <c r="H606" s="241" t="e">
        <f>IF(#REF!="無","",IF(#REF!="","",IF(#REF!="悪環境における作業",0.2,IF(#REF!="高所又は地下作業",0.1,IF(#REF!="錯綜場所作業",0.3,IF(#REF!="複雑な制約のある作業",0.4,IF(#REF!="単純な制約のある作業",0.2,0)))))))</f>
        <v>#REF!</v>
      </c>
      <c r="I606" s="224" t="e">
        <f t="shared" si="35"/>
        <v>#REF!</v>
      </c>
      <c r="J606" s="242" t="e">
        <f>IF(#REF!&gt;=1,IF(#REF!&gt;=1,#REF!),IF(#REF!&gt;=0,"",))</f>
        <v>#REF!</v>
      </c>
      <c r="K606" s="241" t="e">
        <f>保全管理データ!N1321</f>
        <v>#REF!</v>
      </c>
      <c r="L606" s="241" t="e">
        <f>IF(#REF!="","",IF(#REF!="悪環境における作業",0.2,IF(#REF!="高所又は地下作業",0.1,IF(#REF!="錯綜場所作業",0.3,IF(#REF!="複雑な制約のある作業",0.4,IF(#REF!="単純な制約のある作業",0.2,0))))))</f>
        <v>#REF!</v>
      </c>
      <c r="M606" s="224" t="e">
        <f t="shared" si="36"/>
        <v>#REF!</v>
      </c>
    </row>
    <row r="607" spans="2:13" s="229" customFormat="1" ht="27.75" customHeight="1" x14ac:dyDescent="0.2">
      <c r="B607" s="562" t="s">
        <v>251</v>
      </c>
      <c r="C607" s="563"/>
      <c r="D607" s="239" t="e">
        <f>#REF!</f>
        <v>#REF!</v>
      </c>
      <c r="E607" s="240" t="s">
        <v>242</v>
      </c>
      <c r="F607" s="242" t="e">
        <f>IF(#REF!&gt;=1,IF(#REF!&gt;=1,#REF!),IF(#REF!&gt;=0,"",))</f>
        <v>#REF!</v>
      </c>
      <c r="G607" s="241" t="e">
        <f>保全管理データ!N1295</f>
        <v>#REF!</v>
      </c>
      <c r="H607" s="241" t="e">
        <f>IF(#REF!="無","",IF(#REF!="","",IF(#REF!="悪環境における作業",0.2,IF(#REF!="高所又は地下作業",0.1,IF(#REF!="錯綜場所作業",0.3,IF(#REF!="複雑な制約のある作業",0.4,IF(#REF!="単純な制約のある作業",0.2,0)))))))</f>
        <v>#REF!</v>
      </c>
      <c r="I607" s="224" t="e">
        <f t="shared" si="35"/>
        <v>#REF!</v>
      </c>
      <c r="J607" s="242" t="e">
        <f>IF(#REF!&gt;=1,IF(#REF!&gt;=1,#REF!),IF(#REF!&gt;=0,"",))</f>
        <v>#REF!</v>
      </c>
      <c r="K607" s="241" t="e">
        <f>保全管理データ!N1322</f>
        <v>#REF!</v>
      </c>
      <c r="L607" s="241" t="e">
        <f>IF(#REF!="","",IF(#REF!="悪環境における作業",0.2,IF(#REF!="高所又は地下作業",0.1,IF(#REF!="錯綜場所作業",0.3,IF(#REF!="複雑な制約のある作業",0.4,IF(#REF!="単純な制約のある作業",0.2,0))))))</f>
        <v>#REF!</v>
      </c>
      <c r="M607" s="224" t="e">
        <f t="shared" si="36"/>
        <v>#REF!</v>
      </c>
    </row>
    <row r="608" spans="2:13" s="229" customFormat="1" ht="27.75" customHeight="1" x14ac:dyDescent="0.2">
      <c r="B608" s="562" t="s">
        <v>252</v>
      </c>
      <c r="C608" s="563"/>
      <c r="D608" s="239" t="e">
        <f>#REF!</f>
        <v>#REF!</v>
      </c>
      <c r="E608" s="240" t="s">
        <v>244</v>
      </c>
      <c r="F608" s="242" t="e">
        <f>IF(#REF!&gt;=1,IF(#REF!&gt;=1,#REF!),IF(#REF!&gt;=0,"",))</f>
        <v>#REF!</v>
      </c>
      <c r="G608" s="241" t="e">
        <f>保全管理データ!N1296</f>
        <v>#REF!</v>
      </c>
      <c r="H608" s="241" t="e">
        <f>IF(#REF!="無","",IF(#REF!="","",IF(#REF!="悪環境における作業",0.2,IF(#REF!="高所又は地下作業",0.1,IF(#REF!="錯綜場所作業",0.3,IF(#REF!="複雑な制約のある作業",0.4,IF(#REF!="単純な制約のある作業",0.2,0)))))))</f>
        <v>#REF!</v>
      </c>
      <c r="I608" s="224" t="e">
        <f t="shared" si="35"/>
        <v>#REF!</v>
      </c>
      <c r="J608" s="242" t="e">
        <f>IF(#REF!&gt;=1,IF(#REF!&gt;=1,#REF!),IF(#REF!&gt;=0,"",))</f>
        <v>#REF!</v>
      </c>
      <c r="K608" s="241" t="e">
        <f>保全管理データ!N1323</f>
        <v>#REF!</v>
      </c>
      <c r="L608" s="241" t="e">
        <f>IF(#REF!="","",IF(#REF!="悪環境における作業",0.2,IF(#REF!="高所又は地下作業",0.1,IF(#REF!="錯綜場所作業",0.3,IF(#REF!="複雑な制約のある作業",0.4,IF(#REF!="単純な制約のある作業",0.2,0))))))</f>
        <v>#REF!</v>
      </c>
      <c r="M608" s="224" t="e">
        <f t="shared" si="36"/>
        <v>#REF!</v>
      </c>
    </row>
    <row r="609" spans="2:13" s="229" customFormat="1" ht="27.75" customHeight="1" x14ac:dyDescent="0.2">
      <c r="B609" s="562" t="s">
        <v>253</v>
      </c>
      <c r="C609" s="563"/>
      <c r="D609" s="239" t="e">
        <f>#REF!</f>
        <v>#REF!</v>
      </c>
      <c r="E609" s="240" t="s">
        <v>242</v>
      </c>
      <c r="F609" s="242" t="e">
        <f>IF(#REF!&gt;=1,IF(#REF!&gt;=1,#REF!),IF(#REF!&gt;=0,"",))</f>
        <v>#REF!</v>
      </c>
      <c r="G609" s="241" t="e">
        <f>保全管理データ!N1297</f>
        <v>#REF!</v>
      </c>
      <c r="H609" s="241" t="e">
        <f>IF(#REF!="無","",IF(#REF!="","",IF(#REF!="悪環境における作業",0.2,IF(#REF!="高所又は地下作業",0.1,IF(#REF!="錯綜場所作業",0.3,IF(#REF!="複雑な制約のある作業",0.4,IF(#REF!="単純な制約のある作業",0.2,0)))))))</f>
        <v>#REF!</v>
      </c>
      <c r="I609" s="224" t="e">
        <f t="shared" si="35"/>
        <v>#REF!</v>
      </c>
      <c r="J609" s="242" t="e">
        <f>IF(#REF!&gt;=1,IF(#REF!&gt;=1,#REF!),IF(#REF!&gt;=0,"",))</f>
        <v>#REF!</v>
      </c>
      <c r="K609" s="241" t="e">
        <f>保全管理データ!N1324</f>
        <v>#REF!</v>
      </c>
      <c r="L609" s="241" t="e">
        <f>IF(#REF!="","",IF(#REF!="悪環境における作業",0.2,IF(#REF!="高所又は地下作業",0.1,IF(#REF!="錯綜場所作業",0.3,IF(#REF!="複雑な制約のある作業",0.4,IF(#REF!="単純な制約のある作業",0.2,0))))))</f>
        <v>#REF!</v>
      </c>
      <c r="M609" s="224" t="e">
        <f t="shared" si="36"/>
        <v>#REF!</v>
      </c>
    </row>
    <row r="610" spans="2:13" s="229" customFormat="1" ht="27.75" customHeight="1" x14ac:dyDescent="0.2">
      <c r="B610" s="562" t="s">
        <v>254</v>
      </c>
      <c r="C610" s="563"/>
      <c r="D610" s="239" t="e">
        <f>#REF!</f>
        <v>#REF!</v>
      </c>
      <c r="E610" s="240" t="s">
        <v>242</v>
      </c>
      <c r="F610" s="242" t="e">
        <f>IF(#REF!&gt;=1,IF(#REF!&gt;=1,#REF!),IF(#REF!&gt;=0,"",))</f>
        <v>#REF!</v>
      </c>
      <c r="G610" s="241" t="e">
        <f>保全管理データ!N1298</f>
        <v>#REF!</v>
      </c>
      <c r="H610" s="241" t="e">
        <f>IF(#REF!="無","",IF(#REF!="","",IF(#REF!="悪環境における作業",0.2,IF(#REF!="高所又は地下作業",0.1,IF(#REF!="錯綜場所作業",0.3,IF(#REF!="複雑な制約のある作業",0.4,IF(#REF!="単純な制約のある作業",0.2,0)))))))</f>
        <v>#REF!</v>
      </c>
      <c r="I610" s="224" t="e">
        <f t="shared" si="35"/>
        <v>#REF!</v>
      </c>
      <c r="J610" s="242" t="e">
        <f>IF(#REF!&gt;=1,IF(#REF!&gt;=1,#REF!),IF(#REF!&gt;=0,"",))</f>
        <v>#REF!</v>
      </c>
      <c r="K610" s="241" t="e">
        <f>保全管理データ!N1325</f>
        <v>#REF!</v>
      </c>
      <c r="L610" s="241" t="e">
        <f>IF(#REF!="","",IF(#REF!="悪環境における作業",0.2,IF(#REF!="高所又は地下作業",0.1,IF(#REF!="錯綜場所作業",0.3,IF(#REF!="複雑な制約のある作業",0.4,IF(#REF!="単純な制約のある作業",0.2,0))))))</f>
        <v>#REF!</v>
      </c>
      <c r="M610" s="224" t="e">
        <f t="shared" si="36"/>
        <v>#REF!</v>
      </c>
    </row>
    <row r="611" spans="2:13" s="229" customFormat="1" ht="27.75" customHeight="1" x14ac:dyDescent="0.2">
      <c r="B611" s="562" t="s">
        <v>255</v>
      </c>
      <c r="C611" s="563"/>
      <c r="D611" s="239" t="e">
        <f>#REF!</f>
        <v>#REF!</v>
      </c>
      <c r="E611" s="240" t="s">
        <v>245</v>
      </c>
      <c r="F611" s="242" t="e">
        <f>IF(#REF!&gt;=1,IF(#REF!&gt;=1,#REF!),IF(#REF!&gt;=0,"",))</f>
        <v>#REF!</v>
      </c>
      <c r="G611" s="241" t="e">
        <f>保全管理データ!N1299</f>
        <v>#REF!</v>
      </c>
      <c r="H611" s="241" t="e">
        <f>IF(#REF!="無","",IF(#REF!="","",IF(#REF!="悪環境における作業",0.2,IF(#REF!="高所又は地下作業",0.1,IF(#REF!="錯綜場所作業",0.3,IF(#REF!="複雑な制約のある作業",0.4,IF(#REF!="単純な制約のある作業",0.2,0)))))))</f>
        <v>#REF!</v>
      </c>
      <c r="I611" s="224" t="e">
        <f t="shared" si="35"/>
        <v>#REF!</v>
      </c>
      <c r="J611" s="242" t="e">
        <f>IF(#REF!&gt;=1,IF(#REF!&gt;=1,#REF!),IF(#REF!&gt;=0,"",))</f>
        <v>#REF!</v>
      </c>
      <c r="K611" s="241" t="e">
        <f>保全管理データ!N1326</f>
        <v>#REF!</v>
      </c>
      <c r="L611" s="241" t="e">
        <f>IF(#REF!="","",IF(#REF!="悪環境における作業",0.2,IF(#REF!="高所又は地下作業",0.1,IF(#REF!="錯綜場所作業",0.3,IF(#REF!="複雑な制約のある作業",0.4,IF(#REF!="単純な制約のある作業",0.2,0))))))</f>
        <v>#REF!</v>
      </c>
      <c r="M611" s="224" t="e">
        <f t="shared" si="36"/>
        <v>#REF!</v>
      </c>
    </row>
    <row r="612" spans="2:13" s="229" customFormat="1" ht="27.75" customHeight="1" x14ac:dyDescent="0.2">
      <c r="B612" s="562" t="s">
        <v>256</v>
      </c>
      <c r="C612" s="563"/>
      <c r="D612" s="239" t="e">
        <f>#REF!</f>
        <v>#REF!</v>
      </c>
      <c r="E612" s="240" t="s">
        <v>242</v>
      </c>
      <c r="F612" s="242" t="e">
        <f>IF(#REF!&gt;=1,IF(#REF!&gt;=1,#REF!),IF(#REF!&gt;=0,"",))</f>
        <v>#REF!</v>
      </c>
      <c r="G612" s="241" t="e">
        <f>保全管理データ!N1300</f>
        <v>#REF!</v>
      </c>
      <c r="H612" s="241" t="e">
        <f>IF(#REF!="無","",IF(#REF!="","",IF(#REF!="悪環境における作業",0.2,IF(#REF!="高所又は地下作業",0.1,IF(#REF!="錯綜場所作業",0.3,IF(#REF!="複雑な制約のある作業",0.4,IF(#REF!="単純な制約のある作業",0.2,0)))))))</f>
        <v>#REF!</v>
      </c>
      <c r="I612" s="224" t="e">
        <f t="shared" si="35"/>
        <v>#REF!</v>
      </c>
      <c r="J612" s="242" t="e">
        <f>IF(#REF!&gt;=1,IF(#REF!&gt;=1,#REF!),IF(#REF!&gt;=0,"",))</f>
        <v>#REF!</v>
      </c>
      <c r="K612" s="241" t="e">
        <f>保全管理データ!N1327</f>
        <v>#REF!</v>
      </c>
      <c r="L612" s="241" t="e">
        <f>IF(#REF!="","",IF(#REF!="悪環境における作業",0.2,IF(#REF!="高所又は地下作業",0.1,IF(#REF!="錯綜場所作業",0.3,IF(#REF!="複雑な制約のある作業",0.4,IF(#REF!="単純な制約のある作業",0.2,0))))))</f>
        <v>#REF!</v>
      </c>
      <c r="M612" s="224" t="e">
        <f t="shared" si="36"/>
        <v>#REF!</v>
      </c>
    </row>
    <row r="613" spans="2:13" s="229" customFormat="1" ht="27.75" customHeight="1" x14ac:dyDescent="0.2">
      <c r="B613" s="562" t="s">
        <v>257</v>
      </c>
      <c r="C613" s="563"/>
      <c r="D613" s="239" t="e">
        <f>#REF!</f>
        <v>#REF!</v>
      </c>
      <c r="E613" s="240" t="s">
        <v>245</v>
      </c>
      <c r="F613" s="242" t="e">
        <f>IF(#REF!&gt;=1,IF(#REF!&gt;=1,#REF!),IF(#REF!&gt;=0,"",))</f>
        <v>#REF!</v>
      </c>
      <c r="G613" s="241" t="e">
        <f>保全管理データ!N1301</f>
        <v>#REF!</v>
      </c>
      <c r="H613" s="241" t="e">
        <f>IF(#REF!="無","",IF(#REF!="","",IF(#REF!="悪環境における作業",0.2,IF(#REF!="高所又は地下作業",0.1,IF(#REF!="錯綜場所作業",0.3,IF(#REF!="複雑な制約のある作業",0.4,IF(#REF!="単純な制約のある作業",0.2,0)))))))</f>
        <v>#REF!</v>
      </c>
      <c r="I613" s="224" t="e">
        <f t="shared" si="35"/>
        <v>#REF!</v>
      </c>
      <c r="J613" s="242" t="e">
        <f>IF(#REF!&gt;=1,IF(#REF!&gt;=1,#REF!),IF(#REF!&gt;=0,"",))</f>
        <v>#REF!</v>
      </c>
      <c r="K613" s="241" t="e">
        <f>保全管理データ!N1328</f>
        <v>#REF!</v>
      </c>
      <c r="L613" s="241" t="e">
        <f>IF(#REF!="","",IF(#REF!="悪環境における作業",0.2,IF(#REF!="高所又は地下作業",0.1,IF(#REF!="錯綜場所作業",0.3,IF(#REF!="複雑な制約のある作業",0.4,IF(#REF!="単純な制約のある作業",0.2,0))))))</f>
        <v>#REF!</v>
      </c>
      <c r="M613" s="224" t="e">
        <f t="shared" si="36"/>
        <v>#REF!</v>
      </c>
    </row>
    <row r="614" spans="2:13" s="229" customFormat="1" ht="27.75" customHeight="1" x14ac:dyDescent="0.2">
      <c r="B614" s="562" t="s">
        <v>258</v>
      </c>
      <c r="C614" s="563"/>
      <c r="D614" s="239" t="e">
        <f>#REF!</f>
        <v>#REF!</v>
      </c>
      <c r="E614" s="240" t="s">
        <v>245</v>
      </c>
      <c r="F614" s="242" t="e">
        <f>IF(#REF!&gt;=1,IF(#REF!&gt;=1,#REF!),IF(#REF!&gt;=0,"",))</f>
        <v>#REF!</v>
      </c>
      <c r="G614" s="241" t="e">
        <f>保全管理データ!N1302</f>
        <v>#REF!</v>
      </c>
      <c r="H614" s="241" t="e">
        <f>IF(#REF!="無","",IF(#REF!="","",IF(#REF!="悪環境における作業",0.2,IF(#REF!="高所又は地下作業",0.1,IF(#REF!="錯綜場所作業",0.3,IF(#REF!="複雑な制約のある作業",0.4,IF(#REF!="単純な制約のある作業",0.2,0)))))))</f>
        <v>#REF!</v>
      </c>
      <c r="I614" s="224" t="e">
        <f t="shared" si="35"/>
        <v>#REF!</v>
      </c>
      <c r="J614" s="242" t="e">
        <f>IF(#REF!&gt;=1,IF(#REF!&gt;=1,#REF!),IF(#REF!&gt;=0,"",))</f>
        <v>#REF!</v>
      </c>
      <c r="K614" s="241" t="e">
        <f>保全管理データ!N1329</f>
        <v>#REF!</v>
      </c>
      <c r="L614" s="241" t="e">
        <f>IF(#REF!="","",IF(#REF!="悪環境における作業",0.2,IF(#REF!="高所又は地下作業",0.1,IF(#REF!="錯綜場所作業",0.3,IF(#REF!="複雑な制約のある作業",0.4,IF(#REF!="単純な制約のある作業",0.2,0))))))</f>
        <v>#REF!</v>
      </c>
      <c r="M614" s="224" t="e">
        <f t="shared" si="36"/>
        <v>#REF!</v>
      </c>
    </row>
    <row r="615" spans="2:13" s="229" customFormat="1" ht="27.75" customHeight="1" x14ac:dyDescent="0.2">
      <c r="B615" s="562" t="s">
        <v>259</v>
      </c>
      <c r="C615" s="563"/>
      <c r="D615" s="239" t="e">
        <f>#REF!</f>
        <v>#REF!</v>
      </c>
      <c r="E615" s="240" t="s">
        <v>245</v>
      </c>
      <c r="F615" s="242" t="e">
        <f>IF(#REF!&gt;=1,IF(#REF!&gt;=1,#REF!),IF(#REF!&gt;=0,"",))</f>
        <v>#REF!</v>
      </c>
      <c r="G615" s="241" t="e">
        <f>保全管理データ!N1303</f>
        <v>#REF!</v>
      </c>
      <c r="H615" s="241" t="e">
        <f>IF(#REF!="無","",IF(#REF!="","",IF(#REF!="悪環境における作業",0.2,IF(#REF!="高所又は地下作業",0.1,IF(#REF!="錯綜場所作業",0.3,IF(#REF!="複雑な制約のある作業",0.4,IF(#REF!="単純な制約のある作業",0.2,0)))))))</f>
        <v>#REF!</v>
      </c>
      <c r="I615" s="224" t="e">
        <f t="shared" si="35"/>
        <v>#REF!</v>
      </c>
      <c r="J615" s="242" t="e">
        <f>IF(#REF!&gt;=1,IF(#REF!&gt;=1,#REF!),IF(#REF!&gt;=0,"",))</f>
        <v>#REF!</v>
      </c>
      <c r="K615" s="241" t="e">
        <f>保全管理データ!N1330</f>
        <v>#REF!</v>
      </c>
      <c r="L615" s="241" t="e">
        <f>IF(#REF!="","",IF(#REF!="悪環境における作業",0.2,IF(#REF!="高所又は地下作業",0.1,IF(#REF!="錯綜場所作業",0.3,IF(#REF!="複雑な制約のある作業",0.4,IF(#REF!="単純な制約のある作業",0.2,0))))))</f>
        <v>#REF!</v>
      </c>
      <c r="M615" s="224" t="e">
        <f t="shared" si="36"/>
        <v>#REF!</v>
      </c>
    </row>
    <row r="616" spans="2:13" s="229" customFormat="1" ht="27.75" customHeight="1" x14ac:dyDescent="0.2">
      <c r="B616" s="562" t="s">
        <v>260</v>
      </c>
      <c r="C616" s="563"/>
      <c r="D616" s="239" t="e">
        <f>#REF!</f>
        <v>#REF!</v>
      </c>
      <c r="E616" s="240" t="s">
        <v>248</v>
      </c>
      <c r="F616" s="242" t="e">
        <f>IF(#REF!&gt;=1,IF(#REF!&gt;=1,#REF!),IF(#REF!&gt;=0,"",))</f>
        <v>#REF!</v>
      </c>
      <c r="G616" s="241" t="e">
        <f>保全管理データ!N1304</f>
        <v>#REF!</v>
      </c>
      <c r="H616" s="241" t="e">
        <f>IF(#REF!="無","",IF(#REF!="","",IF(#REF!="悪環境における作業",0.2,IF(#REF!="高所又は地下作業",0.1,IF(#REF!="錯綜場所作業",0.3,IF(#REF!="複雑な制約のある作業",0.4,IF(#REF!="単純な制約のある作業",0.2,0)))))))</f>
        <v>#REF!</v>
      </c>
      <c r="I616" s="224" t="e">
        <f t="shared" si="35"/>
        <v>#REF!</v>
      </c>
      <c r="J616" s="242" t="e">
        <f>IF(#REF!&gt;=1,IF(#REF!&gt;=1,#REF!),IF(#REF!&gt;=0,"",))</f>
        <v>#REF!</v>
      </c>
      <c r="K616" s="241" t="e">
        <f>保全管理データ!N1331</f>
        <v>#REF!</v>
      </c>
      <c r="L616" s="241" t="e">
        <f>IF(#REF!="","",IF(#REF!="悪環境における作業",0.2,IF(#REF!="高所又は地下作業",0.1,IF(#REF!="錯綜場所作業",0.3,IF(#REF!="複雑な制約のある作業",0.4,IF(#REF!="単純な制約のある作業",0.2,0))))))</f>
        <v>#REF!</v>
      </c>
      <c r="M616" s="224" t="e">
        <f t="shared" si="36"/>
        <v>#REF!</v>
      </c>
    </row>
    <row r="617" spans="2:13" s="229" customFormat="1" ht="27.75" customHeight="1" x14ac:dyDescent="0.2">
      <c r="B617" s="562" t="s">
        <v>261</v>
      </c>
      <c r="C617" s="563"/>
      <c r="D617" s="239" t="e">
        <f>#REF!</f>
        <v>#REF!</v>
      </c>
      <c r="E617" s="240" t="s">
        <v>247</v>
      </c>
      <c r="F617" s="242" t="e">
        <f>IF(#REF!&gt;=1,IF(#REF!&gt;=1,#REF!),IF(#REF!&gt;=0,"",))</f>
        <v>#REF!</v>
      </c>
      <c r="G617" s="241" t="e">
        <f>保全管理データ!N1305</f>
        <v>#REF!</v>
      </c>
      <c r="H617" s="241" t="e">
        <f>IF(#REF!="無","",IF(#REF!="","",IF(#REF!="悪環境における作業",0.2,IF(#REF!="高所又は地下作業",0.1,IF(#REF!="錯綜場所作業",0.3,IF(#REF!="複雑な制約のある作業",0.4,IF(#REF!="単純な制約のある作業",0.2,0)))))))</f>
        <v>#REF!</v>
      </c>
      <c r="I617" s="224" t="e">
        <f t="shared" si="35"/>
        <v>#REF!</v>
      </c>
      <c r="J617" s="242" t="e">
        <f>IF(#REF!&gt;=1,IF(#REF!&gt;=1,#REF!),IF(#REF!&gt;=0,"",))</f>
        <v>#REF!</v>
      </c>
      <c r="K617" s="241" t="e">
        <f>保全管理データ!N1332</f>
        <v>#REF!</v>
      </c>
      <c r="L617" s="241" t="e">
        <f>IF(#REF!="","",IF(#REF!="悪環境における作業",0.2,IF(#REF!="高所又は地下作業",0.1,IF(#REF!="錯綜場所作業",0.3,IF(#REF!="複雑な制約のある作業",0.4,IF(#REF!="単純な制約のある作業",0.2,0))))))</f>
        <v>#REF!</v>
      </c>
      <c r="M617" s="224" t="e">
        <f t="shared" si="36"/>
        <v>#REF!</v>
      </c>
    </row>
    <row r="618" spans="2:13" s="229" customFormat="1" ht="27.75" customHeight="1" x14ac:dyDescent="0.2">
      <c r="B618" s="562" t="s">
        <v>262</v>
      </c>
      <c r="C618" s="563"/>
      <c r="D618" s="239" t="e">
        <f>#REF!</f>
        <v>#REF!</v>
      </c>
      <c r="E618" s="240" t="s">
        <v>245</v>
      </c>
      <c r="F618" s="242" t="e">
        <f>IF(#REF!&gt;=1,IF(#REF!&gt;=1,#REF!),IF(#REF!&gt;=0,"",))</f>
        <v>#REF!</v>
      </c>
      <c r="G618" s="241" t="e">
        <f>保全管理データ!N1306</f>
        <v>#REF!</v>
      </c>
      <c r="H618" s="241" t="e">
        <f>IF(#REF!="無","",IF(#REF!="","",IF(#REF!="悪環境における作業",0.2,IF(#REF!="高所又は地下作業",0.1,IF(#REF!="錯綜場所作業",0.3,IF(#REF!="複雑な制約のある作業",0.4,IF(#REF!="単純な制約のある作業",0.2,0)))))))</f>
        <v>#REF!</v>
      </c>
      <c r="I618" s="224" t="e">
        <f t="shared" si="35"/>
        <v>#REF!</v>
      </c>
      <c r="J618" s="242" t="e">
        <f>IF(#REF!&gt;=1,IF(#REF!&gt;=1,#REF!),IF(#REF!&gt;=0,"",))</f>
        <v>#REF!</v>
      </c>
      <c r="K618" s="241" t="e">
        <f>保全管理データ!N1333</f>
        <v>#REF!</v>
      </c>
      <c r="L618" s="241" t="e">
        <f>IF(#REF!="","",IF(#REF!="悪環境における作業",0.2,IF(#REF!="高所又は地下作業",0.1,IF(#REF!="錯綜場所作業",0.3,IF(#REF!="複雑な制約のある作業",0.4,IF(#REF!="単純な制約のある作業",0.2,0))))))</f>
        <v>#REF!</v>
      </c>
      <c r="M618" s="224" t="e">
        <f t="shared" si="36"/>
        <v>#REF!</v>
      </c>
    </row>
    <row r="619" spans="2:13" s="229" customFormat="1" ht="27.75" customHeight="1" x14ac:dyDescent="0.2">
      <c r="B619" s="562" t="s">
        <v>263</v>
      </c>
      <c r="C619" s="563"/>
      <c r="D619" s="239" t="e">
        <f>#REF!</f>
        <v>#REF!</v>
      </c>
      <c r="E619" s="240" t="s">
        <v>245</v>
      </c>
      <c r="F619" s="242" t="e">
        <f>IF(#REF!&gt;=1,IF(#REF!&gt;=1,#REF!),IF(#REF!&gt;=0,"",))</f>
        <v>#REF!</v>
      </c>
      <c r="G619" s="241" t="e">
        <f>保全管理データ!N1307</f>
        <v>#REF!</v>
      </c>
      <c r="H619" s="241" t="e">
        <f>IF(#REF!="無","",IF(#REF!="","",IF(#REF!="悪環境における作業",0.2,IF(#REF!="高所又は地下作業",0.1,IF(#REF!="錯綜場所作業",0.3,IF(#REF!="複雑な制約のある作業",0.4,IF(#REF!="単純な制約のある作業",0.2,0)))))))</f>
        <v>#REF!</v>
      </c>
      <c r="I619" s="224" t="e">
        <f t="shared" si="35"/>
        <v>#REF!</v>
      </c>
      <c r="J619" s="242" t="e">
        <f>IF(#REF!&gt;=1,IF(#REF!&gt;=1,#REF!),IF(#REF!&gt;=0,"",))</f>
        <v>#REF!</v>
      </c>
      <c r="K619" s="241" t="e">
        <f>保全管理データ!N1334</f>
        <v>#REF!</v>
      </c>
      <c r="L619" s="241" t="e">
        <f>IF(#REF!="","",IF(#REF!="悪環境における作業",0.2,IF(#REF!="高所又は地下作業",0.1,IF(#REF!="錯綜場所作業",0.3,IF(#REF!="複雑な制約のある作業",0.4,IF(#REF!="単純な制約のある作業",0.2,0))))))</f>
        <v>#REF!</v>
      </c>
      <c r="M619" s="224" t="e">
        <f t="shared" si="36"/>
        <v>#REF!</v>
      </c>
    </row>
    <row r="620" spans="2:13" s="229" customFormat="1" ht="27.75" customHeight="1" x14ac:dyDescent="0.2">
      <c r="B620" s="562" t="s">
        <v>264</v>
      </c>
      <c r="C620" s="563"/>
      <c r="D620" s="239" t="e">
        <f>#REF!</f>
        <v>#REF!</v>
      </c>
      <c r="E620" s="240" t="s">
        <v>245</v>
      </c>
      <c r="F620" s="242" t="e">
        <f>IF(#REF!&gt;=1,IF(#REF!&gt;=1,#REF!),IF(#REF!&gt;=0,"",))</f>
        <v>#REF!</v>
      </c>
      <c r="G620" s="241" t="e">
        <f>保全管理データ!N1308</f>
        <v>#REF!</v>
      </c>
      <c r="H620" s="241" t="e">
        <f>IF(#REF!="無","",IF(#REF!="","",IF(#REF!="悪環境における作業",0.2,IF(#REF!="高所又は地下作業",0.1,IF(#REF!="錯綜場所作業",0.3,IF(#REF!="複雑な制約のある作業",0.4,IF(#REF!="単純な制約のある作業",0.2,0)))))))</f>
        <v>#REF!</v>
      </c>
      <c r="I620" s="224" t="e">
        <f t="shared" si="35"/>
        <v>#REF!</v>
      </c>
      <c r="J620" s="242" t="e">
        <f>IF(#REF!&gt;=1,IF(#REF!&gt;=1,#REF!),IF(#REF!&gt;=0,"",))</f>
        <v>#REF!</v>
      </c>
      <c r="K620" s="241" t="e">
        <f>保全管理データ!N1335</f>
        <v>#REF!</v>
      </c>
      <c r="L620" s="241" t="e">
        <f>IF(#REF!="","",IF(#REF!="悪環境における作業",0.2,IF(#REF!="高所又は地下作業",0.1,IF(#REF!="錯綜場所作業",0.3,IF(#REF!="複雑な制約のある作業",0.4,IF(#REF!="単純な制約のある作業",0.2,0))))))</f>
        <v>#REF!</v>
      </c>
      <c r="M620" s="224" t="e">
        <f t="shared" si="36"/>
        <v>#REF!</v>
      </c>
    </row>
    <row r="621" spans="2:13" s="229" customFormat="1" ht="27.75" customHeight="1" x14ac:dyDescent="0.2">
      <c r="B621" s="562" t="s">
        <v>265</v>
      </c>
      <c r="C621" s="563"/>
      <c r="D621" s="239" t="e">
        <f>#REF!</f>
        <v>#REF!</v>
      </c>
      <c r="E621" s="240" t="s">
        <v>245</v>
      </c>
      <c r="F621" s="242" t="e">
        <f>IF(#REF!&gt;=1,IF(#REF!&gt;=1,#REF!),IF(#REF!&gt;=0,"",))</f>
        <v>#REF!</v>
      </c>
      <c r="G621" s="241" t="e">
        <f>保全管理データ!N1309</f>
        <v>#REF!</v>
      </c>
      <c r="H621" s="241" t="e">
        <f>IF(#REF!="無","",IF(#REF!="","",IF(#REF!="悪環境における作業",0.2,IF(#REF!="高所又は地下作業",0.1,IF(#REF!="錯綜場所作業",0.3,IF(#REF!="複雑な制約のある作業",0.4,IF(#REF!="単純な制約のある作業",0.2,0)))))))</f>
        <v>#REF!</v>
      </c>
      <c r="I621" s="224" t="e">
        <f t="shared" si="35"/>
        <v>#REF!</v>
      </c>
      <c r="J621" s="242" t="e">
        <f>IF(#REF!&gt;=1,IF(#REF!&gt;=1,#REF!),IF(#REF!&gt;=0,"",))</f>
        <v>#REF!</v>
      </c>
      <c r="K621" s="241" t="e">
        <f>保全管理データ!N1336</f>
        <v>#REF!</v>
      </c>
      <c r="L621" s="241" t="e">
        <f>IF(#REF!="","",IF(#REF!="悪環境における作業",0.2,IF(#REF!="高所又は地下作業",0.1,IF(#REF!="錯綜場所作業",0.3,IF(#REF!="複雑な制約のある作業",0.4,IF(#REF!="単純な制約のある作業",0.2,0))))))</f>
        <v>#REF!</v>
      </c>
      <c r="M621" s="224" t="e">
        <f t="shared" si="36"/>
        <v>#REF!</v>
      </c>
    </row>
    <row r="622" spans="2:13" s="229" customFormat="1" ht="27.75" customHeight="1" x14ac:dyDescent="0.2">
      <c r="B622" s="562" t="s">
        <v>266</v>
      </c>
      <c r="C622" s="563"/>
      <c r="D622" s="239" t="e">
        <f>#REF!</f>
        <v>#REF!</v>
      </c>
      <c r="E622" s="240" t="s">
        <v>245</v>
      </c>
      <c r="F622" s="242" t="e">
        <f>IF(#REF!&gt;=1,IF(#REF!&gt;=1,#REF!),IF(#REF!&gt;=0,"",))</f>
        <v>#REF!</v>
      </c>
      <c r="G622" s="241" t="e">
        <f>保全管理データ!N1310</f>
        <v>#REF!</v>
      </c>
      <c r="H622" s="241" t="e">
        <f>IF(#REF!="無","",IF(#REF!="","",IF(#REF!="悪環境における作業",0.2,IF(#REF!="高所又は地下作業",0.1,IF(#REF!="錯綜場所作業",0.3,IF(#REF!="複雑な制約のある作業",0.4,IF(#REF!="単純な制約のある作業",0.2,0)))))))</f>
        <v>#REF!</v>
      </c>
      <c r="I622" s="224" t="e">
        <f t="shared" si="35"/>
        <v>#REF!</v>
      </c>
      <c r="J622" s="242" t="e">
        <f>IF(#REF!&gt;=1,IF(#REF!&gt;=1,#REF!),IF(#REF!&gt;=0,"",))</f>
        <v>#REF!</v>
      </c>
      <c r="K622" s="241" t="e">
        <f>保全管理データ!N1337</f>
        <v>#REF!</v>
      </c>
      <c r="L622" s="241" t="e">
        <f>IF(#REF!="","",IF(#REF!="悪環境における作業",0.2,IF(#REF!="高所又は地下作業",0.1,IF(#REF!="錯綜場所作業",0.3,IF(#REF!="複雑な制約のある作業",0.4,IF(#REF!="単純な制約のある作業",0.2,0))))))</f>
        <v>#REF!</v>
      </c>
      <c r="M622" s="224" t="e">
        <f t="shared" si="36"/>
        <v>#REF!</v>
      </c>
    </row>
    <row r="623" spans="2:13" s="229" customFormat="1" ht="27.75" customHeight="1" x14ac:dyDescent="0.2">
      <c r="B623" s="562" t="s">
        <v>81</v>
      </c>
      <c r="C623" s="563"/>
      <c r="D623" s="239" t="e">
        <f>#REF!</f>
        <v>#REF!</v>
      </c>
      <c r="E623" s="240" t="s">
        <v>245</v>
      </c>
      <c r="F623" s="242" t="e">
        <f>IF(#REF!&gt;=1,IF(#REF!&gt;=1,#REF!),IF(#REF!&gt;=0,"",))</f>
        <v>#REF!</v>
      </c>
      <c r="G623" s="241" t="e">
        <f>保全管理データ!N1311</f>
        <v>#REF!</v>
      </c>
      <c r="H623" s="241" t="e">
        <f>IF(#REF!="無","",IF(#REF!="","",IF(#REF!="悪環境における作業",0.2,IF(#REF!="高所又は地下作業",0.1,IF(#REF!="錯綜場所作業",0.3,IF(#REF!="複雑な制約のある作業",0.4,IF(#REF!="単純な制約のある作業",0.2,0)))))))</f>
        <v>#REF!</v>
      </c>
      <c r="I623" s="224" t="e">
        <f t="shared" si="35"/>
        <v>#REF!</v>
      </c>
      <c r="J623" s="242" t="e">
        <f>IF(#REF!&gt;=1,IF(#REF!&gt;=1,#REF!),IF(#REF!&gt;=0,"",))</f>
        <v>#REF!</v>
      </c>
      <c r="K623" s="241" t="e">
        <f>保全管理データ!N1338</f>
        <v>#REF!</v>
      </c>
      <c r="L623" s="241" t="e">
        <f>IF(#REF!="","",IF(#REF!="悪環境における作業",0.2,IF(#REF!="高所又は地下作業",0.1,IF(#REF!="錯綜場所作業",0.3,IF(#REF!="複雑な制約のある作業",0.4,IF(#REF!="単純な制約のある作業",0.2,0))))))</f>
        <v>#REF!</v>
      </c>
      <c r="M623" s="224" t="e">
        <f t="shared" si="36"/>
        <v>#REF!</v>
      </c>
    </row>
    <row r="624" spans="2:13" s="229" customFormat="1" ht="27.75" customHeight="1" x14ac:dyDescent="0.2">
      <c r="B624" s="562" t="s">
        <v>267</v>
      </c>
      <c r="C624" s="563"/>
      <c r="D624" s="239" t="e">
        <f>#REF!</f>
        <v>#REF!</v>
      </c>
      <c r="E624" s="240" t="s">
        <v>247</v>
      </c>
      <c r="F624" s="242" t="e">
        <f>IF(#REF!&gt;=1,IF(#REF!&gt;=1,#REF!),IF(#REF!&gt;=0,"",))</f>
        <v>#REF!</v>
      </c>
      <c r="G624" s="241" t="e">
        <f>保全管理データ!N1312</f>
        <v>#REF!</v>
      </c>
      <c r="H624" s="241" t="e">
        <f>IF(#REF!="無","",IF(#REF!="","",IF(#REF!="悪環境における作業",0.2,IF(#REF!="高所又は地下作業",0.1,IF(#REF!="錯綜場所作業",0.3,IF(#REF!="複雑な制約のある作業",0.4,IF(#REF!="単純な制約のある作業",0.2,0)))))))</f>
        <v>#REF!</v>
      </c>
      <c r="I624" s="224" t="e">
        <f t="shared" si="35"/>
        <v>#REF!</v>
      </c>
      <c r="J624" s="242" t="e">
        <f>IF(#REF!&gt;=1,IF(#REF!&gt;=1,#REF!),IF(#REF!&gt;=0,"",))</f>
        <v>#REF!</v>
      </c>
      <c r="K624" s="241" t="e">
        <f>保全管理データ!N1339</f>
        <v>#REF!</v>
      </c>
      <c r="L624" s="241" t="e">
        <f>IF(#REF!="","",IF(#REF!="悪環境における作業",0.2,IF(#REF!="高所又は地下作業",0.1,IF(#REF!="錯綜場所作業",0.3,IF(#REF!="複雑な制約のある作業",0.4,IF(#REF!="単純な制約のある作業",0.2,0))))))</f>
        <v>#REF!</v>
      </c>
      <c r="M624" s="224" t="e">
        <f t="shared" si="36"/>
        <v>#REF!</v>
      </c>
    </row>
    <row r="625" spans="2:13" s="229" customFormat="1" ht="27.75" customHeight="1" x14ac:dyDescent="0.2">
      <c r="B625" s="562" t="s">
        <v>268</v>
      </c>
      <c r="C625" s="563"/>
      <c r="D625" s="239" t="e">
        <f>#REF!</f>
        <v>#REF!</v>
      </c>
      <c r="E625" s="240" t="s">
        <v>246</v>
      </c>
      <c r="F625" s="242" t="e">
        <f>IF(#REF!&gt;=1,IF(#REF!&gt;=1,#REF!),IF(#REF!&gt;=0,"",))</f>
        <v>#REF!</v>
      </c>
      <c r="G625" s="241" t="e">
        <f>保全管理データ!N1313</f>
        <v>#REF!</v>
      </c>
      <c r="H625" s="241" t="e">
        <f>IF(#REF!="無","",IF(#REF!="","",IF(#REF!="悪環境における作業",0.2,IF(#REF!="高所又は地下作業",0.1,IF(#REF!="錯綜場所作業",0.3,IF(#REF!="複雑な制約のある作業",0.4,IF(#REF!="単純な制約のある作業",0.2,0)))))))</f>
        <v>#REF!</v>
      </c>
      <c r="I625" s="224" t="e">
        <f t="shared" si="35"/>
        <v>#REF!</v>
      </c>
      <c r="J625" s="242" t="e">
        <f>IF(#REF!&gt;=1,IF(#REF!&gt;=1,#REF!),IF(#REF!&gt;=0,"",))</f>
        <v>#REF!</v>
      </c>
      <c r="K625" s="241" t="e">
        <f>保全管理データ!N1340</f>
        <v>#REF!</v>
      </c>
      <c r="L625" s="241" t="e">
        <f>IF(#REF!="","",IF(#REF!="悪環境における作業",0.2,IF(#REF!="高所又は地下作業",0.1,IF(#REF!="錯綜場所作業",0.3,IF(#REF!="複雑な制約のある作業",0.4,IF(#REF!="単純な制約のある作業",0.2,0))))))</f>
        <v>#REF!</v>
      </c>
      <c r="M625" s="224" t="e">
        <f t="shared" si="36"/>
        <v>#REF!</v>
      </c>
    </row>
    <row r="626" spans="2:13" s="229" customFormat="1" ht="27.75" customHeight="1" thickBot="1" x14ac:dyDescent="0.25">
      <c r="B626" s="564" t="s">
        <v>269</v>
      </c>
      <c r="C626" s="565"/>
      <c r="D626" s="243" t="e">
        <f>#REF!</f>
        <v>#REF!</v>
      </c>
      <c r="E626" s="244" t="s">
        <v>245</v>
      </c>
      <c r="F626" s="246" t="e">
        <f>IF(#REF!&gt;=1,IF(#REF!&gt;=1,#REF!),IF(#REF!&gt;=0,"",))</f>
        <v>#REF!</v>
      </c>
      <c r="G626" s="245" t="e">
        <f>保全管理データ!N1314</f>
        <v>#REF!</v>
      </c>
      <c r="H626" s="241" t="e">
        <f>IF(#REF!="無","",IF(#REF!="","",IF(#REF!="悪環境における作業",0.2,IF(#REF!="高所又は地下作業",0.1,IF(#REF!="錯綜場所作業",0.3,IF(#REF!="複雑な制約のある作業",0.4,IF(#REF!="単純な制約のある作業",0.2,0)))))))</f>
        <v>#REF!</v>
      </c>
      <c r="I626" s="224" t="e">
        <f t="shared" si="35"/>
        <v>#REF!</v>
      </c>
      <c r="J626" s="246" t="e">
        <f>IF(#REF!&gt;=1,IF(#REF!&gt;=1,#REF!),IF(#REF!&gt;=0,"",))</f>
        <v>#REF!</v>
      </c>
      <c r="K626" s="245" t="e">
        <f>保全管理データ!N1341</f>
        <v>#REF!</v>
      </c>
      <c r="L626" s="245" t="e">
        <f>IF(#REF!="","",IF(#REF!="悪環境における作業",0.2,IF(#REF!="高所又は地下作業",0.1,IF(#REF!="錯綜場所作業",0.3,IF(#REF!="複雑な制約のある作業",0.4,IF(#REF!="単純な制約のある作業",0.2,0))))))</f>
        <v>#REF!</v>
      </c>
      <c r="M626" s="224" t="e">
        <f t="shared" si="36"/>
        <v>#REF!</v>
      </c>
    </row>
    <row r="627" spans="2:13" s="229" customFormat="1" ht="27.75" customHeight="1" thickBot="1" x14ac:dyDescent="0.25">
      <c r="B627" s="555" t="s">
        <v>190</v>
      </c>
      <c r="C627" s="555"/>
      <c r="D627" s="555"/>
      <c r="E627" s="555"/>
      <c r="F627" s="556" t="e">
        <f>SUM(I603:I626)</f>
        <v>#REF!</v>
      </c>
      <c r="G627" s="557"/>
      <c r="H627" s="557"/>
      <c r="I627" s="558"/>
      <c r="J627" s="556" t="e">
        <f>IF(SUM(J603:J626)=0,"0.00",SUM(M603:M626))</f>
        <v>#REF!</v>
      </c>
      <c r="K627" s="557"/>
      <c r="L627" s="557"/>
      <c r="M627" s="558"/>
    </row>
    <row r="628" spans="2:13" s="229" customFormat="1" ht="27.75" customHeight="1" thickBot="1" x14ac:dyDescent="0.25">
      <c r="B628" s="555" t="s">
        <v>97</v>
      </c>
      <c r="C628" s="555"/>
      <c r="D628" s="555"/>
      <c r="E628" s="555"/>
      <c r="F628" s="559" t="e">
        <f>IF(#REF!="５年以下","0",IF(#REF!="５年～１０年",0.1,IF(#REF!="１０年以上",0.15)))</f>
        <v>#REF!</v>
      </c>
      <c r="G628" s="560"/>
      <c r="H628" s="560"/>
      <c r="I628" s="560"/>
      <c r="J628" s="560"/>
      <c r="K628" s="560"/>
      <c r="L628" s="560"/>
      <c r="M628" s="561"/>
    </row>
    <row r="629" spans="2:13" s="229" customFormat="1" ht="27.75" customHeight="1" thickBot="1" x14ac:dyDescent="0.25">
      <c r="B629" s="556" t="s">
        <v>273</v>
      </c>
      <c r="C629" s="557"/>
      <c r="D629" s="557"/>
      <c r="E629" s="558"/>
      <c r="F629" s="556" t="e">
        <f>F627*(1+F628)</f>
        <v>#REF!</v>
      </c>
      <c r="G629" s="557"/>
      <c r="H629" s="557"/>
      <c r="I629" s="557"/>
      <c r="J629" s="556" t="e">
        <f>J627*(1+F628)</f>
        <v>#REF!</v>
      </c>
      <c r="K629" s="557"/>
      <c r="L629" s="557"/>
      <c r="M629" s="558"/>
    </row>
    <row r="630" spans="2:13" s="229" customFormat="1" ht="24" hidden="1" customHeight="1" thickBot="1" x14ac:dyDescent="0.25">
      <c r="B630" s="555" t="s">
        <v>191</v>
      </c>
      <c r="C630" s="555"/>
      <c r="D630" s="555"/>
      <c r="E630" s="555"/>
      <c r="F630" s="556" t="e">
        <f>#REF!*(#REF!*#REF!+#REF!*#REF!)</f>
        <v>#REF!</v>
      </c>
      <c r="G630" s="557"/>
      <c r="H630" s="558"/>
      <c r="I630" s="555" t="e">
        <f>#REF!</f>
        <v>#REF!</v>
      </c>
      <c r="J630" s="556"/>
      <c r="K630" s="247" t="s">
        <v>230</v>
      </c>
      <c r="L630" s="558" t="e">
        <f>B601</f>
        <v>#REF!</v>
      </c>
      <c r="M630" s="555"/>
    </row>
    <row r="631" spans="2:13" s="229" customFormat="1" ht="45" customHeight="1" thickBot="1" x14ac:dyDescent="0.25">
      <c r="B631" s="228"/>
      <c r="C631" s="228"/>
      <c r="D631" s="228"/>
      <c r="E631" s="228"/>
      <c r="F631" s="228"/>
      <c r="G631" s="228"/>
      <c r="H631" s="228"/>
      <c r="I631" s="228"/>
      <c r="J631" s="228"/>
      <c r="K631" s="228"/>
      <c r="L631" s="228"/>
      <c r="M631" s="228"/>
    </row>
    <row r="632" spans="2:13" s="229" customFormat="1" ht="27.75" customHeight="1" thickBot="1" x14ac:dyDescent="0.25">
      <c r="B632" s="568" t="s">
        <v>128</v>
      </c>
      <c r="C632" s="569"/>
      <c r="D632" s="569"/>
      <c r="E632" s="570"/>
      <c r="F632" s="228"/>
      <c r="G632" s="228"/>
      <c r="H632" s="228"/>
      <c r="I632" s="228"/>
      <c r="J632" s="228"/>
      <c r="K632" s="228"/>
      <c r="L632" s="228"/>
      <c r="M632" s="228"/>
    </row>
    <row r="633" spans="2:13" s="229" customFormat="1" ht="27.75" customHeight="1" x14ac:dyDescent="0.2">
      <c r="B633" s="571" t="e">
        <f>#REF!</f>
        <v>#REF!</v>
      </c>
      <c r="C633" s="572"/>
      <c r="D633" s="573"/>
      <c r="E633" s="574"/>
      <c r="F633" s="578" t="s">
        <v>240</v>
      </c>
      <c r="G633" s="579"/>
      <c r="H633" s="579"/>
      <c r="I633" s="580"/>
      <c r="J633" s="578" t="s">
        <v>239</v>
      </c>
      <c r="K633" s="579"/>
      <c r="L633" s="579"/>
      <c r="M633" s="580"/>
    </row>
    <row r="634" spans="2:13" s="229" customFormat="1" ht="27.75" customHeight="1" thickBot="1" x14ac:dyDescent="0.25">
      <c r="B634" s="575"/>
      <c r="C634" s="576"/>
      <c r="D634" s="576"/>
      <c r="E634" s="577"/>
      <c r="F634" s="233" t="s">
        <v>149</v>
      </c>
      <c r="G634" s="231" t="s">
        <v>151</v>
      </c>
      <c r="H634" s="231" t="s">
        <v>96</v>
      </c>
      <c r="I634" s="232" t="s">
        <v>150</v>
      </c>
      <c r="J634" s="233" t="s">
        <v>149</v>
      </c>
      <c r="K634" s="231" t="s">
        <v>151</v>
      </c>
      <c r="L634" s="231" t="s">
        <v>96</v>
      </c>
      <c r="M634" s="232" t="s">
        <v>150</v>
      </c>
    </row>
    <row r="635" spans="2:13" s="229" customFormat="1" ht="27.75" customHeight="1" thickTop="1" x14ac:dyDescent="0.2">
      <c r="B635" s="566" t="s">
        <v>241</v>
      </c>
      <c r="C635" s="567"/>
      <c r="D635" s="234" t="e">
        <f>#REF!</f>
        <v>#REF!</v>
      </c>
      <c r="E635" s="235" t="s">
        <v>242</v>
      </c>
      <c r="F635" s="242" t="e">
        <f>IF(#REF!&gt;=1,IF(#REF!&gt;=1,#REF!),IF(#REF!&gt;=0,"",))</f>
        <v>#REF!</v>
      </c>
      <c r="G635" s="241" t="e">
        <f>保全管理データ!N1347</f>
        <v>#REF!</v>
      </c>
      <c r="H635" s="241" t="e">
        <f>IF(#REF!="無","",IF(#REF!="","",IF(#REF!="悪環境における作業",0.2,IF(#REF!="高所又は地下作業",0.1,IF(#REF!="錯綜場所作業",0.3,IF(#REF!="複雑な制約のある作業",0.4,IF(#REF!="単純な制約のある作業",0.2,0)))))))</f>
        <v>#REF!</v>
      </c>
      <c r="I635" s="224" t="e">
        <f>IF(F635="","",F635*G635*(1+IF(H635="",0,H635)))</f>
        <v>#REF!</v>
      </c>
      <c r="J635" s="242" t="e">
        <f>IF(#REF!&gt;=1,IF(#REF!&gt;=1,#REF!),IF(#REF!&gt;=0,"",))</f>
        <v>#REF!</v>
      </c>
      <c r="K635" s="241" t="e">
        <f>保全管理データ!N1374</f>
        <v>#REF!</v>
      </c>
      <c r="L635" s="241" t="e">
        <f>IF(#REF!="","",IF(#REF!="悪環境における作業",0.2,IF(#REF!="高所又は地下作業",0.1,IF(#REF!="錯綜場所作業",0.3,IF(#REF!="複雑な制約のある作業",0.4,IF(#REF!="単純な制約のある作業",0.2,0))))))</f>
        <v>#REF!</v>
      </c>
      <c r="M635" s="224" t="e">
        <f>IF(J635="","",J635*K635*(1+IF(L635="",0,L635)))</f>
        <v>#REF!</v>
      </c>
    </row>
    <row r="636" spans="2:13" s="229" customFormat="1" ht="27.75" customHeight="1" x14ac:dyDescent="0.2">
      <c r="B636" s="562" t="s">
        <v>243</v>
      </c>
      <c r="C636" s="563"/>
      <c r="D636" s="239" t="e">
        <f>#REF!</f>
        <v>#REF!</v>
      </c>
      <c r="E636" s="240" t="s">
        <v>242</v>
      </c>
      <c r="F636" s="242" t="e">
        <f>IF(#REF!&gt;=1,IF(#REF!&gt;=1,#REF!),IF(#REF!&gt;=0,"",))</f>
        <v>#REF!</v>
      </c>
      <c r="G636" s="241" t="e">
        <f>保全管理データ!N1348</f>
        <v>#REF!</v>
      </c>
      <c r="H636" s="241" t="e">
        <f>IF(#REF!="無","",IF(#REF!="","",IF(#REF!="悪環境における作業",0.2,IF(#REF!="高所又は地下作業",0.1,IF(#REF!="錯綜場所作業",0.3,IF(#REF!="複雑な制約のある作業",0.4,IF(#REF!="単純な制約のある作業",0.2,0)))))))</f>
        <v>#REF!</v>
      </c>
      <c r="I636" s="224" t="e">
        <f t="shared" ref="I636:I658" si="37">IF(F636="","",F636*G636*(1+IF(H636="",0,H636)))</f>
        <v>#REF!</v>
      </c>
      <c r="J636" s="242" t="e">
        <f>IF(#REF!&gt;=1,IF(#REF!&gt;=1,#REF!),IF(#REF!&gt;=0,"",))</f>
        <v>#REF!</v>
      </c>
      <c r="K636" s="241" t="e">
        <f>保全管理データ!N1375</f>
        <v>#REF!</v>
      </c>
      <c r="L636" s="241" t="e">
        <f>IF(#REF!="","",IF(#REF!="悪環境における作業",0.2,IF(#REF!="高所又は地下作業",0.1,IF(#REF!="錯綜場所作業",0.3,IF(#REF!="複雑な制約のある作業",0.4,IF(#REF!="単純な制約のある作業",0.2,0))))))</f>
        <v>#REF!</v>
      </c>
      <c r="M636" s="224" t="e">
        <f t="shared" ref="M636:M658" si="38">IF(J636="","",J636*K636*(1+IF(L636="",0,L636)))</f>
        <v>#REF!</v>
      </c>
    </row>
    <row r="637" spans="2:13" s="229" customFormat="1" ht="27.75" customHeight="1" x14ac:dyDescent="0.2">
      <c r="B637" s="562" t="s">
        <v>249</v>
      </c>
      <c r="C637" s="563"/>
      <c r="D637" s="239" t="e">
        <f>#REF!</f>
        <v>#REF!</v>
      </c>
      <c r="E637" s="240" t="s">
        <v>244</v>
      </c>
      <c r="F637" s="242" t="e">
        <f>IF(#REF!&gt;=1,IF(#REF!&gt;=1,#REF!),IF(#REF!&gt;=0,"",))</f>
        <v>#REF!</v>
      </c>
      <c r="G637" s="241" t="e">
        <f>保全管理データ!N1349</f>
        <v>#REF!</v>
      </c>
      <c r="H637" s="241" t="e">
        <f>IF(#REF!="無","",IF(#REF!="","",IF(#REF!="悪環境における作業",0.2,IF(#REF!="高所又は地下作業",0.1,IF(#REF!="錯綜場所作業",0.3,IF(#REF!="複雑な制約のある作業",0.4,IF(#REF!="単純な制約のある作業",0.2,0)))))))</f>
        <v>#REF!</v>
      </c>
      <c r="I637" s="224" t="e">
        <f t="shared" si="37"/>
        <v>#REF!</v>
      </c>
      <c r="J637" s="242" t="e">
        <f>IF(#REF!&gt;=1,IF(#REF!&gt;=1,#REF!),IF(#REF!&gt;=0,"",))</f>
        <v>#REF!</v>
      </c>
      <c r="K637" s="241" t="e">
        <f>保全管理データ!N1376</f>
        <v>#REF!</v>
      </c>
      <c r="L637" s="241" t="e">
        <f>IF(#REF!="","",IF(#REF!="悪環境における作業",0.2,IF(#REF!="高所又は地下作業",0.1,IF(#REF!="錯綜場所作業",0.3,IF(#REF!="複雑な制約のある作業",0.4,IF(#REF!="単純な制約のある作業",0.2,0))))))</f>
        <v>#REF!</v>
      </c>
      <c r="M637" s="224" t="e">
        <f t="shared" si="38"/>
        <v>#REF!</v>
      </c>
    </row>
    <row r="638" spans="2:13" s="229" customFormat="1" ht="27.75" customHeight="1" x14ac:dyDescent="0.2">
      <c r="B638" s="562" t="s">
        <v>250</v>
      </c>
      <c r="C638" s="563"/>
      <c r="D638" s="239" t="e">
        <f>#REF!</f>
        <v>#REF!</v>
      </c>
      <c r="E638" s="240" t="s">
        <v>244</v>
      </c>
      <c r="F638" s="242" t="e">
        <f>IF(#REF!&gt;=1,IF(#REF!&gt;=1,#REF!),IF(#REF!&gt;=0,"",))</f>
        <v>#REF!</v>
      </c>
      <c r="G638" s="241" t="e">
        <f>保全管理データ!N1350</f>
        <v>#REF!</v>
      </c>
      <c r="H638" s="241" t="e">
        <f>IF(#REF!="無","",IF(#REF!="","",IF(#REF!="悪環境における作業",0.2,IF(#REF!="高所又は地下作業",0.1,IF(#REF!="錯綜場所作業",0.3,IF(#REF!="複雑な制約のある作業",0.4,IF(#REF!="単純な制約のある作業",0.2,0)))))))</f>
        <v>#REF!</v>
      </c>
      <c r="I638" s="224" t="e">
        <f t="shared" si="37"/>
        <v>#REF!</v>
      </c>
      <c r="J638" s="242" t="e">
        <f>IF(#REF!&gt;=1,IF(#REF!&gt;=1,#REF!),IF(#REF!&gt;=0,"",))</f>
        <v>#REF!</v>
      </c>
      <c r="K638" s="241" t="e">
        <f>保全管理データ!N1377</f>
        <v>#REF!</v>
      </c>
      <c r="L638" s="241" t="e">
        <f>IF(#REF!="","",IF(#REF!="悪環境における作業",0.2,IF(#REF!="高所又は地下作業",0.1,IF(#REF!="錯綜場所作業",0.3,IF(#REF!="複雑な制約のある作業",0.4,IF(#REF!="単純な制約のある作業",0.2,0))))))</f>
        <v>#REF!</v>
      </c>
      <c r="M638" s="224" t="e">
        <f t="shared" si="38"/>
        <v>#REF!</v>
      </c>
    </row>
    <row r="639" spans="2:13" s="229" customFormat="1" ht="27.75" customHeight="1" x14ac:dyDescent="0.2">
      <c r="B639" s="562" t="s">
        <v>251</v>
      </c>
      <c r="C639" s="563"/>
      <c r="D639" s="239" t="e">
        <f>#REF!</f>
        <v>#REF!</v>
      </c>
      <c r="E639" s="240" t="s">
        <v>242</v>
      </c>
      <c r="F639" s="242" t="e">
        <f>IF(#REF!&gt;=1,IF(#REF!&gt;=1,#REF!),IF(#REF!&gt;=0,"",))</f>
        <v>#REF!</v>
      </c>
      <c r="G639" s="241" t="e">
        <f>保全管理データ!N1351</f>
        <v>#REF!</v>
      </c>
      <c r="H639" s="241" t="e">
        <f>IF(#REF!="無","",IF(#REF!="","",IF(#REF!="悪環境における作業",0.2,IF(#REF!="高所又は地下作業",0.1,IF(#REF!="錯綜場所作業",0.3,IF(#REF!="複雑な制約のある作業",0.4,IF(#REF!="単純な制約のある作業",0.2,0)))))))</f>
        <v>#REF!</v>
      </c>
      <c r="I639" s="224" t="e">
        <f t="shared" si="37"/>
        <v>#REF!</v>
      </c>
      <c r="J639" s="242" t="e">
        <f>IF(#REF!&gt;=1,IF(#REF!&gt;=1,#REF!),IF(#REF!&gt;=0,"",))</f>
        <v>#REF!</v>
      </c>
      <c r="K639" s="241" t="e">
        <f>保全管理データ!N1378</f>
        <v>#REF!</v>
      </c>
      <c r="L639" s="241" t="e">
        <f>IF(#REF!="","",IF(#REF!="悪環境における作業",0.2,IF(#REF!="高所又は地下作業",0.1,IF(#REF!="錯綜場所作業",0.3,IF(#REF!="複雑な制約のある作業",0.4,IF(#REF!="単純な制約のある作業",0.2,0))))))</f>
        <v>#REF!</v>
      </c>
      <c r="M639" s="224" t="e">
        <f t="shared" si="38"/>
        <v>#REF!</v>
      </c>
    </row>
    <row r="640" spans="2:13" s="229" customFormat="1" ht="27.75" customHeight="1" x14ac:dyDescent="0.2">
      <c r="B640" s="562" t="s">
        <v>252</v>
      </c>
      <c r="C640" s="563"/>
      <c r="D640" s="239" t="e">
        <f>#REF!</f>
        <v>#REF!</v>
      </c>
      <c r="E640" s="240" t="s">
        <v>244</v>
      </c>
      <c r="F640" s="242" t="e">
        <f>IF(#REF!&gt;=1,IF(#REF!&gt;=1,#REF!),IF(#REF!&gt;=0,"",))</f>
        <v>#REF!</v>
      </c>
      <c r="G640" s="241" t="e">
        <f>保全管理データ!N1352</f>
        <v>#REF!</v>
      </c>
      <c r="H640" s="241" t="e">
        <f>IF(#REF!="無","",IF(#REF!="","",IF(#REF!="悪環境における作業",0.2,IF(#REF!="高所又は地下作業",0.1,IF(#REF!="錯綜場所作業",0.3,IF(#REF!="複雑な制約のある作業",0.4,IF(#REF!="単純な制約のある作業",0.2,0)))))))</f>
        <v>#REF!</v>
      </c>
      <c r="I640" s="224" t="e">
        <f t="shared" si="37"/>
        <v>#REF!</v>
      </c>
      <c r="J640" s="242" t="e">
        <f>IF(#REF!&gt;=1,IF(#REF!&gt;=1,#REF!),IF(#REF!&gt;=0,"",))</f>
        <v>#REF!</v>
      </c>
      <c r="K640" s="241" t="e">
        <f>保全管理データ!N1379</f>
        <v>#REF!</v>
      </c>
      <c r="L640" s="241" t="e">
        <f>IF(#REF!="","",IF(#REF!="悪環境における作業",0.2,IF(#REF!="高所又は地下作業",0.1,IF(#REF!="錯綜場所作業",0.3,IF(#REF!="複雑な制約のある作業",0.4,IF(#REF!="単純な制約のある作業",0.2,0))))))</f>
        <v>#REF!</v>
      </c>
      <c r="M640" s="224" t="e">
        <f t="shared" si="38"/>
        <v>#REF!</v>
      </c>
    </row>
    <row r="641" spans="2:13" s="229" customFormat="1" ht="27.75" customHeight="1" x14ac:dyDescent="0.2">
      <c r="B641" s="562" t="s">
        <v>253</v>
      </c>
      <c r="C641" s="563"/>
      <c r="D641" s="239" t="e">
        <f>#REF!</f>
        <v>#REF!</v>
      </c>
      <c r="E641" s="240" t="s">
        <v>242</v>
      </c>
      <c r="F641" s="242" t="e">
        <f>IF(#REF!&gt;=1,IF(#REF!&gt;=1,#REF!),IF(#REF!&gt;=0,"",))</f>
        <v>#REF!</v>
      </c>
      <c r="G641" s="241" t="e">
        <f>保全管理データ!N1353</f>
        <v>#REF!</v>
      </c>
      <c r="H641" s="241" t="e">
        <f>IF(#REF!="無","",IF(#REF!="","",IF(#REF!="悪環境における作業",0.2,IF(#REF!="高所又は地下作業",0.1,IF(#REF!="錯綜場所作業",0.3,IF(#REF!="複雑な制約のある作業",0.4,IF(#REF!="単純な制約のある作業",0.2,0)))))))</f>
        <v>#REF!</v>
      </c>
      <c r="I641" s="224" t="e">
        <f t="shared" si="37"/>
        <v>#REF!</v>
      </c>
      <c r="J641" s="242" t="e">
        <f>IF(#REF!&gt;=1,IF(#REF!&gt;=1,#REF!),IF(#REF!&gt;=0,"",))</f>
        <v>#REF!</v>
      </c>
      <c r="K641" s="241" t="e">
        <f>保全管理データ!N1380</f>
        <v>#REF!</v>
      </c>
      <c r="L641" s="241" t="e">
        <f>IF(#REF!="","",IF(#REF!="悪環境における作業",0.2,IF(#REF!="高所又は地下作業",0.1,IF(#REF!="錯綜場所作業",0.3,IF(#REF!="複雑な制約のある作業",0.4,IF(#REF!="単純な制約のある作業",0.2,0))))))</f>
        <v>#REF!</v>
      </c>
      <c r="M641" s="224" t="e">
        <f t="shared" si="38"/>
        <v>#REF!</v>
      </c>
    </row>
    <row r="642" spans="2:13" s="229" customFormat="1" ht="27.75" customHeight="1" x14ac:dyDescent="0.2">
      <c r="B642" s="562" t="s">
        <v>254</v>
      </c>
      <c r="C642" s="563"/>
      <c r="D642" s="239" t="e">
        <f>#REF!</f>
        <v>#REF!</v>
      </c>
      <c r="E642" s="240" t="s">
        <v>242</v>
      </c>
      <c r="F642" s="242" t="e">
        <f>IF(#REF!&gt;=1,IF(#REF!&gt;=1,#REF!),IF(#REF!&gt;=0,"",))</f>
        <v>#REF!</v>
      </c>
      <c r="G642" s="241" t="e">
        <f>保全管理データ!N1354</f>
        <v>#REF!</v>
      </c>
      <c r="H642" s="241" t="e">
        <f>IF(#REF!="無","",IF(#REF!="","",IF(#REF!="悪環境における作業",0.2,IF(#REF!="高所又は地下作業",0.1,IF(#REF!="錯綜場所作業",0.3,IF(#REF!="複雑な制約のある作業",0.4,IF(#REF!="単純な制約のある作業",0.2,0)))))))</f>
        <v>#REF!</v>
      </c>
      <c r="I642" s="224" t="e">
        <f t="shared" si="37"/>
        <v>#REF!</v>
      </c>
      <c r="J642" s="242" t="e">
        <f>IF(#REF!&gt;=1,IF(#REF!&gt;=1,#REF!),IF(#REF!&gt;=0,"",))</f>
        <v>#REF!</v>
      </c>
      <c r="K642" s="241" t="e">
        <f>保全管理データ!N1381</f>
        <v>#REF!</v>
      </c>
      <c r="L642" s="241" t="e">
        <f>IF(#REF!="","",IF(#REF!="悪環境における作業",0.2,IF(#REF!="高所又は地下作業",0.1,IF(#REF!="錯綜場所作業",0.3,IF(#REF!="複雑な制約のある作業",0.4,IF(#REF!="単純な制約のある作業",0.2,0))))))</f>
        <v>#REF!</v>
      </c>
      <c r="M642" s="224" t="e">
        <f t="shared" si="38"/>
        <v>#REF!</v>
      </c>
    </row>
    <row r="643" spans="2:13" s="229" customFormat="1" ht="27.75" customHeight="1" x14ac:dyDescent="0.2">
      <c r="B643" s="562" t="s">
        <v>255</v>
      </c>
      <c r="C643" s="563"/>
      <c r="D643" s="239" t="e">
        <f>#REF!</f>
        <v>#REF!</v>
      </c>
      <c r="E643" s="240" t="s">
        <v>245</v>
      </c>
      <c r="F643" s="242" t="e">
        <f>IF(#REF!&gt;=1,IF(#REF!&gt;=1,#REF!),IF(#REF!&gt;=0,"",))</f>
        <v>#REF!</v>
      </c>
      <c r="G643" s="241" t="e">
        <f>保全管理データ!N1355</f>
        <v>#REF!</v>
      </c>
      <c r="H643" s="241" t="e">
        <f>IF(#REF!="無","",IF(#REF!="","",IF(#REF!="悪環境における作業",0.2,IF(#REF!="高所又は地下作業",0.1,IF(#REF!="錯綜場所作業",0.3,IF(#REF!="複雑な制約のある作業",0.4,IF(#REF!="単純な制約のある作業",0.2,0)))))))</f>
        <v>#REF!</v>
      </c>
      <c r="I643" s="224" t="e">
        <f t="shared" si="37"/>
        <v>#REF!</v>
      </c>
      <c r="J643" s="242" t="e">
        <f>IF(#REF!&gt;=1,IF(#REF!&gt;=1,#REF!),IF(#REF!&gt;=0,"",))</f>
        <v>#REF!</v>
      </c>
      <c r="K643" s="241" t="e">
        <f>保全管理データ!N1382</f>
        <v>#REF!</v>
      </c>
      <c r="L643" s="241" t="e">
        <f>IF(#REF!="","",IF(#REF!="悪環境における作業",0.2,IF(#REF!="高所又は地下作業",0.1,IF(#REF!="錯綜場所作業",0.3,IF(#REF!="複雑な制約のある作業",0.4,IF(#REF!="単純な制約のある作業",0.2,0))))))</f>
        <v>#REF!</v>
      </c>
      <c r="M643" s="224" t="e">
        <f t="shared" si="38"/>
        <v>#REF!</v>
      </c>
    </row>
    <row r="644" spans="2:13" s="229" customFormat="1" ht="27.75" customHeight="1" x14ac:dyDescent="0.2">
      <c r="B644" s="562" t="s">
        <v>256</v>
      </c>
      <c r="C644" s="563"/>
      <c r="D644" s="239" t="e">
        <f>#REF!</f>
        <v>#REF!</v>
      </c>
      <c r="E644" s="240" t="s">
        <v>242</v>
      </c>
      <c r="F644" s="242" t="e">
        <f>IF(#REF!&gt;=1,IF(#REF!&gt;=1,#REF!),IF(#REF!&gt;=0,"",))</f>
        <v>#REF!</v>
      </c>
      <c r="G644" s="241" t="e">
        <f>保全管理データ!N1356</f>
        <v>#REF!</v>
      </c>
      <c r="H644" s="241" t="e">
        <f>IF(#REF!="無","",IF(#REF!="","",IF(#REF!="悪環境における作業",0.2,IF(#REF!="高所又は地下作業",0.1,IF(#REF!="錯綜場所作業",0.3,IF(#REF!="複雑な制約のある作業",0.4,IF(#REF!="単純な制約のある作業",0.2,0)))))))</f>
        <v>#REF!</v>
      </c>
      <c r="I644" s="224" t="e">
        <f t="shared" si="37"/>
        <v>#REF!</v>
      </c>
      <c r="J644" s="242" t="e">
        <f>IF(#REF!&gt;=1,IF(#REF!&gt;=1,#REF!),IF(#REF!&gt;=0,"",))</f>
        <v>#REF!</v>
      </c>
      <c r="K644" s="241" t="e">
        <f>保全管理データ!N1383</f>
        <v>#REF!</v>
      </c>
      <c r="L644" s="241" t="e">
        <f>IF(#REF!="","",IF(#REF!="悪環境における作業",0.2,IF(#REF!="高所又は地下作業",0.1,IF(#REF!="錯綜場所作業",0.3,IF(#REF!="複雑な制約のある作業",0.4,IF(#REF!="単純な制約のある作業",0.2,0))))))</f>
        <v>#REF!</v>
      </c>
      <c r="M644" s="224" t="e">
        <f t="shared" si="38"/>
        <v>#REF!</v>
      </c>
    </row>
    <row r="645" spans="2:13" s="229" customFormat="1" ht="27.75" customHeight="1" x14ac:dyDescent="0.2">
      <c r="B645" s="562" t="s">
        <v>257</v>
      </c>
      <c r="C645" s="563"/>
      <c r="D645" s="239" t="e">
        <f>#REF!</f>
        <v>#REF!</v>
      </c>
      <c r="E645" s="240" t="s">
        <v>245</v>
      </c>
      <c r="F645" s="242" t="e">
        <f>IF(#REF!&gt;=1,IF(#REF!&gt;=1,#REF!),IF(#REF!&gt;=0,"",))</f>
        <v>#REF!</v>
      </c>
      <c r="G645" s="241" t="e">
        <f>保全管理データ!N1357</f>
        <v>#REF!</v>
      </c>
      <c r="H645" s="241" t="e">
        <f>IF(#REF!="無","",IF(#REF!="","",IF(#REF!="悪環境における作業",0.2,IF(#REF!="高所又は地下作業",0.1,IF(#REF!="錯綜場所作業",0.3,IF(#REF!="複雑な制約のある作業",0.4,IF(#REF!="単純な制約のある作業",0.2,0)))))))</f>
        <v>#REF!</v>
      </c>
      <c r="I645" s="224" t="e">
        <f t="shared" si="37"/>
        <v>#REF!</v>
      </c>
      <c r="J645" s="242" t="e">
        <f>IF(#REF!&gt;=1,IF(#REF!&gt;=1,#REF!),IF(#REF!&gt;=0,"",))</f>
        <v>#REF!</v>
      </c>
      <c r="K645" s="241" t="e">
        <f>保全管理データ!N1384</f>
        <v>#REF!</v>
      </c>
      <c r="L645" s="241" t="e">
        <f>IF(#REF!="","",IF(#REF!="悪環境における作業",0.2,IF(#REF!="高所又は地下作業",0.1,IF(#REF!="錯綜場所作業",0.3,IF(#REF!="複雑な制約のある作業",0.4,IF(#REF!="単純な制約のある作業",0.2,0))))))</f>
        <v>#REF!</v>
      </c>
      <c r="M645" s="224" t="e">
        <f t="shared" si="38"/>
        <v>#REF!</v>
      </c>
    </row>
    <row r="646" spans="2:13" s="229" customFormat="1" ht="27.75" customHeight="1" x14ac:dyDescent="0.2">
      <c r="B646" s="562" t="s">
        <v>258</v>
      </c>
      <c r="C646" s="563"/>
      <c r="D646" s="239" t="e">
        <f>#REF!</f>
        <v>#REF!</v>
      </c>
      <c r="E646" s="240" t="s">
        <v>245</v>
      </c>
      <c r="F646" s="242" t="e">
        <f>IF(#REF!&gt;=1,IF(#REF!&gt;=1,#REF!),IF(#REF!&gt;=0,"",))</f>
        <v>#REF!</v>
      </c>
      <c r="G646" s="241" t="e">
        <f>保全管理データ!N1358</f>
        <v>#REF!</v>
      </c>
      <c r="H646" s="241" t="e">
        <f>IF(#REF!="無","",IF(#REF!="","",IF(#REF!="悪環境における作業",0.2,IF(#REF!="高所又は地下作業",0.1,IF(#REF!="錯綜場所作業",0.3,IF(#REF!="複雑な制約のある作業",0.4,IF(#REF!="単純な制約のある作業",0.2,0)))))))</f>
        <v>#REF!</v>
      </c>
      <c r="I646" s="224" t="e">
        <f t="shared" si="37"/>
        <v>#REF!</v>
      </c>
      <c r="J646" s="242" t="e">
        <f>IF(#REF!&gt;=1,IF(#REF!&gt;=1,#REF!),IF(#REF!&gt;=0,"",))</f>
        <v>#REF!</v>
      </c>
      <c r="K646" s="241" t="e">
        <f>保全管理データ!N1385</f>
        <v>#REF!</v>
      </c>
      <c r="L646" s="241" t="e">
        <f>IF(#REF!="","",IF(#REF!="悪環境における作業",0.2,IF(#REF!="高所又は地下作業",0.1,IF(#REF!="錯綜場所作業",0.3,IF(#REF!="複雑な制約のある作業",0.4,IF(#REF!="単純な制約のある作業",0.2,0))))))</f>
        <v>#REF!</v>
      </c>
      <c r="M646" s="224" t="e">
        <f t="shared" si="38"/>
        <v>#REF!</v>
      </c>
    </row>
    <row r="647" spans="2:13" s="229" customFormat="1" ht="27.75" customHeight="1" x14ac:dyDescent="0.2">
      <c r="B647" s="562" t="s">
        <v>259</v>
      </c>
      <c r="C647" s="563"/>
      <c r="D647" s="239" t="e">
        <f>#REF!</f>
        <v>#REF!</v>
      </c>
      <c r="E647" s="240" t="s">
        <v>245</v>
      </c>
      <c r="F647" s="242" t="e">
        <f>IF(#REF!&gt;=1,IF(#REF!&gt;=1,#REF!),IF(#REF!&gt;=0,"",))</f>
        <v>#REF!</v>
      </c>
      <c r="G647" s="241" t="e">
        <f>保全管理データ!N1359</f>
        <v>#REF!</v>
      </c>
      <c r="H647" s="241" t="e">
        <f>IF(#REF!="無","",IF(#REF!="","",IF(#REF!="悪環境における作業",0.2,IF(#REF!="高所又は地下作業",0.1,IF(#REF!="錯綜場所作業",0.3,IF(#REF!="複雑な制約のある作業",0.4,IF(#REF!="単純な制約のある作業",0.2,0)))))))</f>
        <v>#REF!</v>
      </c>
      <c r="I647" s="224" t="e">
        <f t="shared" si="37"/>
        <v>#REF!</v>
      </c>
      <c r="J647" s="242" t="e">
        <f>IF(#REF!&gt;=1,IF(#REF!&gt;=1,#REF!),IF(#REF!&gt;=0,"",))</f>
        <v>#REF!</v>
      </c>
      <c r="K647" s="241" t="e">
        <f>保全管理データ!N1386</f>
        <v>#REF!</v>
      </c>
      <c r="L647" s="241" t="e">
        <f>IF(#REF!="","",IF(#REF!="悪環境における作業",0.2,IF(#REF!="高所又は地下作業",0.1,IF(#REF!="錯綜場所作業",0.3,IF(#REF!="複雑な制約のある作業",0.4,IF(#REF!="単純な制約のある作業",0.2,0))))))</f>
        <v>#REF!</v>
      </c>
      <c r="M647" s="224" t="e">
        <f t="shared" si="38"/>
        <v>#REF!</v>
      </c>
    </row>
    <row r="648" spans="2:13" s="229" customFormat="1" ht="27.75" customHeight="1" x14ac:dyDescent="0.2">
      <c r="B648" s="562" t="s">
        <v>260</v>
      </c>
      <c r="C648" s="563"/>
      <c r="D648" s="239" t="e">
        <f>#REF!</f>
        <v>#REF!</v>
      </c>
      <c r="E648" s="240" t="s">
        <v>248</v>
      </c>
      <c r="F648" s="242" t="e">
        <f>IF(#REF!&gt;=1,IF(#REF!&gt;=1,#REF!),IF(#REF!&gt;=0,"",))</f>
        <v>#REF!</v>
      </c>
      <c r="G648" s="241" t="e">
        <f>保全管理データ!N1360</f>
        <v>#REF!</v>
      </c>
      <c r="H648" s="241" t="e">
        <f>IF(#REF!="無","",IF(#REF!="","",IF(#REF!="悪環境における作業",0.2,IF(#REF!="高所又は地下作業",0.1,IF(#REF!="錯綜場所作業",0.3,IF(#REF!="複雑な制約のある作業",0.4,IF(#REF!="単純な制約のある作業",0.2,0)))))))</f>
        <v>#REF!</v>
      </c>
      <c r="I648" s="224" t="e">
        <f t="shared" si="37"/>
        <v>#REF!</v>
      </c>
      <c r="J648" s="242" t="e">
        <f>IF(#REF!&gt;=1,IF(#REF!&gt;=1,#REF!),IF(#REF!&gt;=0,"",))</f>
        <v>#REF!</v>
      </c>
      <c r="K648" s="241" t="e">
        <f>保全管理データ!N1387</f>
        <v>#REF!</v>
      </c>
      <c r="L648" s="241" t="e">
        <f>IF(#REF!="","",IF(#REF!="悪環境における作業",0.2,IF(#REF!="高所又は地下作業",0.1,IF(#REF!="錯綜場所作業",0.3,IF(#REF!="複雑な制約のある作業",0.4,IF(#REF!="単純な制約のある作業",0.2,0))))))</f>
        <v>#REF!</v>
      </c>
      <c r="M648" s="224" t="e">
        <f t="shared" si="38"/>
        <v>#REF!</v>
      </c>
    </row>
    <row r="649" spans="2:13" s="229" customFormat="1" ht="27.75" customHeight="1" x14ac:dyDescent="0.2">
      <c r="B649" s="562" t="s">
        <v>261</v>
      </c>
      <c r="C649" s="563"/>
      <c r="D649" s="239" t="e">
        <f>#REF!</f>
        <v>#REF!</v>
      </c>
      <c r="E649" s="240" t="s">
        <v>247</v>
      </c>
      <c r="F649" s="242" t="e">
        <f>IF(#REF!&gt;=1,IF(#REF!&gt;=1,#REF!),IF(#REF!&gt;=0,"",))</f>
        <v>#REF!</v>
      </c>
      <c r="G649" s="241" t="e">
        <f>保全管理データ!N1361</f>
        <v>#REF!</v>
      </c>
      <c r="H649" s="241" t="e">
        <f>IF(#REF!="無","",IF(#REF!="","",IF(#REF!="悪環境における作業",0.2,IF(#REF!="高所又は地下作業",0.1,IF(#REF!="錯綜場所作業",0.3,IF(#REF!="複雑な制約のある作業",0.4,IF(#REF!="単純な制約のある作業",0.2,0)))))))</f>
        <v>#REF!</v>
      </c>
      <c r="I649" s="224" t="e">
        <f t="shared" si="37"/>
        <v>#REF!</v>
      </c>
      <c r="J649" s="242" t="e">
        <f>IF(#REF!&gt;=1,IF(#REF!&gt;=1,#REF!),IF(#REF!&gt;=0,"",))</f>
        <v>#REF!</v>
      </c>
      <c r="K649" s="241" t="e">
        <f>保全管理データ!N1388</f>
        <v>#REF!</v>
      </c>
      <c r="L649" s="241" t="e">
        <f>IF(#REF!="","",IF(#REF!="悪環境における作業",0.2,IF(#REF!="高所又は地下作業",0.1,IF(#REF!="錯綜場所作業",0.3,IF(#REF!="複雑な制約のある作業",0.4,IF(#REF!="単純な制約のある作業",0.2,0))))))</f>
        <v>#REF!</v>
      </c>
      <c r="M649" s="224" t="e">
        <f t="shared" si="38"/>
        <v>#REF!</v>
      </c>
    </row>
    <row r="650" spans="2:13" s="229" customFormat="1" ht="27.75" customHeight="1" x14ac:dyDescent="0.2">
      <c r="B650" s="562" t="s">
        <v>262</v>
      </c>
      <c r="C650" s="563"/>
      <c r="D650" s="239" t="e">
        <f>#REF!</f>
        <v>#REF!</v>
      </c>
      <c r="E650" s="240" t="s">
        <v>245</v>
      </c>
      <c r="F650" s="242" t="e">
        <f>IF(#REF!&gt;=1,IF(#REF!&gt;=1,#REF!),IF(#REF!&gt;=0,"",))</f>
        <v>#REF!</v>
      </c>
      <c r="G650" s="241" t="e">
        <f>保全管理データ!N1362</f>
        <v>#REF!</v>
      </c>
      <c r="H650" s="241" t="e">
        <f>IF(#REF!="無","",IF(#REF!="","",IF(#REF!="悪環境における作業",0.2,IF(#REF!="高所又は地下作業",0.1,IF(#REF!="錯綜場所作業",0.3,IF(#REF!="複雑な制約のある作業",0.4,IF(#REF!="単純な制約のある作業",0.2,0)))))))</f>
        <v>#REF!</v>
      </c>
      <c r="I650" s="224" t="e">
        <f t="shared" si="37"/>
        <v>#REF!</v>
      </c>
      <c r="J650" s="242" t="e">
        <f>IF(#REF!&gt;=1,IF(#REF!&gt;=1,#REF!),IF(#REF!&gt;=0,"",))</f>
        <v>#REF!</v>
      </c>
      <c r="K650" s="241" t="e">
        <f>保全管理データ!N1389</f>
        <v>#REF!</v>
      </c>
      <c r="L650" s="241" t="e">
        <f>IF(#REF!="","",IF(#REF!="悪環境における作業",0.2,IF(#REF!="高所又は地下作業",0.1,IF(#REF!="錯綜場所作業",0.3,IF(#REF!="複雑な制約のある作業",0.4,IF(#REF!="単純な制約のある作業",0.2,0))))))</f>
        <v>#REF!</v>
      </c>
      <c r="M650" s="224" t="e">
        <f t="shared" si="38"/>
        <v>#REF!</v>
      </c>
    </row>
    <row r="651" spans="2:13" s="229" customFormat="1" ht="27.75" customHeight="1" x14ac:dyDescent="0.2">
      <c r="B651" s="562" t="s">
        <v>263</v>
      </c>
      <c r="C651" s="563"/>
      <c r="D651" s="239" t="e">
        <f>#REF!</f>
        <v>#REF!</v>
      </c>
      <c r="E651" s="240" t="s">
        <v>245</v>
      </c>
      <c r="F651" s="242" t="e">
        <f>IF(#REF!&gt;=1,IF(#REF!&gt;=1,#REF!),IF(#REF!&gt;=0,"",))</f>
        <v>#REF!</v>
      </c>
      <c r="G651" s="241" t="e">
        <f>保全管理データ!N1363</f>
        <v>#REF!</v>
      </c>
      <c r="H651" s="241" t="e">
        <f>IF(#REF!="無","",IF(#REF!="","",IF(#REF!="悪環境における作業",0.2,IF(#REF!="高所又は地下作業",0.1,IF(#REF!="錯綜場所作業",0.3,IF(#REF!="複雑な制約のある作業",0.4,IF(#REF!="単純な制約のある作業",0.2,0)))))))</f>
        <v>#REF!</v>
      </c>
      <c r="I651" s="224" t="e">
        <f t="shared" si="37"/>
        <v>#REF!</v>
      </c>
      <c r="J651" s="242" t="e">
        <f>IF(#REF!&gt;=1,IF(#REF!&gt;=1,#REF!),IF(#REF!&gt;=0,"",))</f>
        <v>#REF!</v>
      </c>
      <c r="K651" s="241" t="e">
        <f>保全管理データ!N1390</f>
        <v>#REF!</v>
      </c>
      <c r="L651" s="241" t="e">
        <f>IF(#REF!="","",IF(#REF!="悪環境における作業",0.2,IF(#REF!="高所又は地下作業",0.1,IF(#REF!="錯綜場所作業",0.3,IF(#REF!="複雑な制約のある作業",0.4,IF(#REF!="単純な制約のある作業",0.2,0))))))</f>
        <v>#REF!</v>
      </c>
      <c r="M651" s="224" t="e">
        <f t="shared" si="38"/>
        <v>#REF!</v>
      </c>
    </row>
    <row r="652" spans="2:13" s="229" customFormat="1" ht="27.75" customHeight="1" x14ac:dyDescent="0.2">
      <c r="B652" s="562" t="s">
        <v>264</v>
      </c>
      <c r="C652" s="563"/>
      <c r="D652" s="239" t="e">
        <f>#REF!</f>
        <v>#REF!</v>
      </c>
      <c r="E652" s="240" t="s">
        <v>245</v>
      </c>
      <c r="F652" s="242" t="e">
        <f>IF(#REF!&gt;=1,IF(#REF!&gt;=1,#REF!),IF(#REF!&gt;=0,"",))</f>
        <v>#REF!</v>
      </c>
      <c r="G652" s="241" t="e">
        <f>保全管理データ!N1364</f>
        <v>#REF!</v>
      </c>
      <c r="H652" s="241" t="e">
        <f>IF(#REF!="無","",IF(#REF!="","",IF(#REF!="悪環境における作業",0.2,IF(#REF!="高所又は地下作業",0.1,IF(#REF!="錯綜場所作業",0.3,IF(#REF!="複雑な制約のある作業",0.4,IF(#REF!="単純な制約のある作業",0.2,0)))))))</f>
        <v>#REF!</v>
      </c>
      <c r="I652" s="224" t="e">
        <f t="shared" si="37"/>
        <v>#REF!</v>
      </c>
      <c r="J652" s="242" t="e">
        <f>IF(#REF!&gt;=1,IF(#REF!&gt;=1,#REF!),IF(#REF!&gt;=0,"",))</f>
        <v>#REF!</v>
      </c>
      <c r="K652" s="241" t="e">
        <f>保全管理データ!N1391</f>
        <v>#REF!</v>
      </c>
      <c r="L652" s="241" t="e">
        <f>IF(#REF!="","",IF(#REF!="悪環境における作業",0.2,IF(#REF!="高所又は地下作業",0.1,IF(#REF!="錯綜場所作業",0.3,IF(#REF!="複雑な制約のある作業",0.4,IF(#REF!="単純な制約のある作業",0.2,0))))))</f>
        <v>#REF!</v>
      </c>
      <c r="M652" s="224" t="e">
        <f t="shared" si="38"/>
        <v>#REF!</v>
      </c>
    </row>
    <row r="653" spans="2:13" s="229" customFormat="1" ht="27.75" customHeight="1" x14ac:dyDescent="0.2">
      <c r="B653" s="562" t="s">
        <v>265</v>
      </c>
      <c r="C653" s="563"/>
      <c r="D653" s="239" t="e">
        <f>#REF!</f>
        <v>#REF!</v>
      </c>
      <c r="E653" s="240" t="s">
        <v>245</v>
      </c>
      <c r="F653" s="242" t="e">
        <f>IF(#REF!&gt;=1,IF(#REF!&gt;=1,#REF!),IF(#REF!&gt;=0,"",))</f>
        <v>#REF!</v>
      </c>
      <c r="G653" s="241" t="e">
        <f>保全管理データ!N1365</f>
        <v>#REF!</v>
      </c>
      <c r="H653" s="241" t="e">
        <f>IF(#REF!="無","",IF(#REF!="","",IF(#REF!="悪環境における作業",0.2,IF(#REF!="高所又は地下作業",0.1,IF(#REF!="錯綜場所作業",0.3,IF(#REF!="複雑な制約のある作業",0.4,IF(#REF!="単純な制約のある作業",0.2,0)))))))</f>
        <v>#REF!</v>
      </c>
      <c r="I653" s="224" t="e">
        <f t="shared" si="37"/>
        <v>#REF!</v>
      </c>
      <c r="J653" s="242" t="e">
        <f>IF(#REF!&gt;=1,IF(#REF!&gt;=1,#REF!),IF(#REF!&gt;=0,"",))</f>
        <v>#REF!</v>
      </c>
      <c r="K653" s="241" t="e">
        <f>保全管理データ!N1392</f>
        <v>#REF!</v>
      </c>
      <c r="L653" s="241" t="e">
        <f>IF(#REF!="","",IF(#REF!="悪環境における作業",0.2,IF(#REF!="高所又は地下作業",0.1,IF(#REF!="錯綜場所作業",0.3,IF(#REF!="複雑な制約のある作業",0.4,IF(#REF!="単純な制約のある作業",0.2,0))))))</f>
        <v>#REF!</v>
      </c>
      <c r="M653" s="224" t="e">
        <f t="shared" si="38"/>
        <v>#REF!</v>
      </c>
    </row>
    <row r="654" spans="2:13" s="229" customFormat="1" ht="27.75" customHeight="1" x14ac:dyDescent="0.2">
      <c r="B654" s="562" t="s">
        <v>266</v>
      </c>
      <c r="C654" s="563"/>
      <c r="D654" s="239" t="e">
        <f>#REF!</f>
        <v>#REF!</v>
      </c>
      <c r="E654" s="240" t="s">
        <v>245</v>
      </c>
      <c r="F654" s="242" t="e">
        <f>IF(#REF!&gt;=1,IF(#REF!&gt;=1,#REF!),IF(#REF!&gt;=0,"",))</f>
        <v>#REF!</v>
      </c>
      <c r="G654" s="241" t="e">
        <f>保全管理データ!N1366</f>
        <v>#REF!</v>
      </c>
      <c r="H654" s="241" t="e">
        <f>IF(#REF!="無","",IF(#REF!="","",IF(#REF!="悪環境における作業",0.2,IF(#REF!="高所又は地下作業",0.1,IF(#REF!="錯綜場所作業",0.3,IF(#REF!="複雑な制約のある作業",0.4,IF(#REF!="単純な制約のある作業",0.2,0)))))))</f>
        <v>#REF!</v>
      </c>
      <c r="I654" s="224" t="e">
        <f t="shared" si="37"/>
        <v>#REF!</v>
      </c>
      <c r="J654" s="242" t="e">
        <f>IF(#REF!&gt;=1,IF(#REF!&gt;=1,#REF!),IF(#REF!&gt;=0,"",))</f>
        <v>#REF!</v>
      </c>
      <c r="K654" s="241" t="e">
        <f>保全管理データ!N1393</f>
        <v>#REF!</v>
      </c>
      <c r="L654" s="241" t="e">
        <f>IF(#REF!="","",IF(#REF!="悪環境における作業",0.2,IF(#REF!="高所又は地下作業",0.1,IF(#REF!="錯綜場所作業",0.3,IF(#REF!="複雑な制約のある作業",0.4,IF(#REF!="単純な制約のある作業",0.2,0))))))</f>
        <v>#REF!</v>
      </c>
      <c r="M654" s="224" t="e">
        <f t="shared" si="38"/>
        <v>#REF!</v>
      </c>
    </row>
    <row r="655" spans="2:13" s="229" customFormat="1" ht="27.75" customHeight="1" x14ac:dyDescent="0.2">
      <c r="B655" s="562" t="s">
        <v>81</v>
      </c>
      <c r="C655" s="563"/>
      <c r="D655" s="239" t="e">
        <f>#REF!</f>
        <v>#REF!</v>
      </c>
      <c r="E655" s="240" t="s">
        <v>245</v>
      </c>
      <c r="F655" s="242" t="e">
        <f>IF(#REF!&gt;=1,IF(#REF!&gt;=1,#REF!),IF(#REF!&gt;=0,"",))</f>
        <v>#REF!</v>
      </c>
      <c r="G655" s="241" t="e">
        <f>保全管理データ!N1367</f>
        <v>#REF!</v>
      </c>
      <c r="H655" s="241" t="e">
        <f>IF(#REF!="無","",IF(#REF!="","",IF(#REF!="悪環境における作業",0.2,IF(#REF!="高所又は地下作業",0.1,IF(#REF!="錯綜場所作業",0.3,IF(#REF!="複雑な制約のある作業",0.4,IF(#REF!="単純な制約のある作業",0.2,0)))))))</f>
        <v>#REF!</v>
      </c>
      <c r="I655" s="224" t="e">
        <f t="shared" si="37"/>
        <v>#REF!</v>
      </c>
      <c r="J655" s="242" t="e">
        <f>IF(#REF!&gt;=1,IF(#REF!&gt;=1,#REF!),IF(#REF!&gt;=0,"",))</f>
        <v>#REF!</v>
      </c>
      <c r="K655" s="241" t="e">
        <f>保全管理データ!N1394</f>
        <v>#REF!</v>
      </c>
      <c r="L655" s="241" t="e">
        <f>IF(#REF!="","",IF(#REF!="悪環境における作業",0.2,IF(#REF!="高所又は地下作業",0.1,IF(#REF!="錯綜場所作業",0.3,IF(#REF!="複雑な制約のある作業",0.4,IF(#REF!="単純な制約のある作業",0.2,0))))))</f>
        <v>#REF!</v>
      </c>
      <c r="M655" s="224" t="e">
        <f t="shared" si="38"/>
        <v>#REF!</v>
      </c>
    </row>
    <row r="656" spans="2:13" s="229" customFormat="1" ht="27.75" customHeight="1" x14ac:dyDescent="0.2">
      <c r="B656" s="562" t="s">
        <v>267</v>
      </c>
      <c r="C656" s="563"/>
      <c r="D656" s="239" t="e">
        <f>#REF!</f>
        <v>#REF!</v>
      </c>
      <c r="E656" s="240" t="s">
        <v>247</v>
      </c>
      <c r="F656" s="242" t="e">
        <f>IF(#REF!&gt;=1,IF(#REF!&gt;=1,#REF!),IF(#REF!&gt;=0,"",))</f>
        <v>#REF!</v>
      </c>
      <c r="G656" s="241" t="e">
        <f>保全管理データ!N1368</f>
        <v>#REF!</v>
      </c>
      <c r="H656" s="241" t="e">
        <f>IF(#REF!="無","",IF(#REF!="","",IF(#REF!="悪環境における作業",0.2,IF(#REF!="高所又は地下作業",0.1,IF(#REF!="錯綜場所作業",0.3,IF(#REF!="複雑な制約のある作業",0.4,IF(#REF!="単純な制約のある作業",0.2,0)))))))</f>
        <v>#REF!</v>
      </c>
      <c r="I656" s="224" t="e">
        <f t="shared" si="37"/>
        <v>#REF!</v>
      </c>
      <c r="J656" s="242" t="e">
        <f>IF(#REF!&gt;=1,IF(#REF!&gt;=1,#REF!),IF(#REF!&gt;=0,"",))</f>
        <v>#REF!</v>
      </c>
      <c r="K656" s="241" t="e">
        <f>保全管理データ!N1395</f>
        <v>#REF!</v>
      </c>
      <c r="L656" s="241" t="e">
        <f>IF(#REF!="","",IF(#REF!="悪環境における作業",0.2,IF(#REF!="高所又は地下作業",0.1,IF(#REF!="錯綜場所作業",0.3,IF(#REF!="複雑な制約のある作業",0.4,IF(#REF!="単純な制約のある作業",0.2,0))))))</f>
        <v>#REF!</v>
      </c>
      <c r="M656" s="224" t="e">
        <f t="shared" si="38"/>
        <v>#REF!</v>
      </c>
    </row>
    <row r="657" spans="2:13" s="229" customFormat="1" ht="27.75" customHeight="1" x14ac:dyDescent="0.2">
      <c r="B657" s="562" t="s">
        <v>268</v>
      </c>
      <c r="C657" s="563"/>
      <c r="D657" s="239" t="e">
        <f>#REF!</f>
        <v>#REF!</v>
      </c>
      <c r="E657" s="240" t="s">
        <v>246</v>
      </c>
      <c r="F657" s="242" t="e">
        <f>IF(#REF!&gt;=1,IF(#REF!&gt;=1,#REF!),IF(#REF!&gt;=0,"",))</f>
        <v>#REF!</v>
      </c>
      <c r="G657" s="241" t="e">
        <f>保全管理データ!N1369</f>
        <v>#REF!</v>
      </c>
      <c r="H657" s="241" t="e">
        <f>IF(#REF!="無","",IF(#REF!="","",IF(#REF!="悪環境における作業",0.2,IF(#REF!="高所又は地下作業",0.1,IF(#REF!="錯綜場所作業",0.3,IF(#REF!="複雑な制約のある作業",0.4,IF(#REF!="単純な制約のある作業",0.2,0)))))))</f>
        <v>#REF!</v>
      </c>
      <c r="I657" s="224" t="e">
        <f t="shared" si="37"/>
        <v>#REF!</v>
      </c>
      <c r="J657" s="242" t="e">
        <f>IF(#REF!&gt;=1,IF(#REF!&gt;=1,#REF!),IF(#REF!&gt;=0,"",))</f>
        <v>#REF!</v>
      </c>
      <c r="K657" s="241" t="e">
        <f>保全管理データ!N1396</f>
        <v>#REF!</v>
      </c>
      <c r="L657" s="241" t="e">
        <f>IF(#REF!="","",IF(#REF!="悪環境における作業",0.2,IF(#REF!="高所又は地下作業",0.1,IF(#REF!="錯綜場所作業",0.3,IF(#REF!="複雑な制約のある作業",0.4,IF(#REF!="単純な制約のある作業",0.2,0))))))</f>
        <v>#REF!</v>
      </c>
      <c r="M657" s="224" t="e">
        <f t="shared" si="38"/>
        <v>#REF!</v>
      </c>
    </row>
    <row r="658" spans="2:13" s="229" customFormat="1" ht="27.75" customHeight="1" thickBot="1" x14ac:dyDescent="0.25">
      <c r="B658" s="564" t="s">
        <v>269</v>
      </c>
      <c r="C658" s="565"/>
      <c r="D658" s="243" t="e">
        <f>#REF!</f>
        <v>#REF!</v>
      </c>
      <c r="E658" s="244" t="s">
        <v>245</v>
      </c>
      <c r="F658" s="246" t="e">
        <f>IF(#REF!&gt;=1,IF(#REF!&gt;=1,#REF!),IF(#REF!&gt;=0,"",))</f>
        <v>#REF!</v>
      </c>
      <c r="G658" s="245" t="e">
        <f>保全管理データ!N1370</f>
        <v>#REF!</v>
      </c>
      <c r="H658" s="241" t="e">
        <f>IF(#REF!="無","",IF(#REF!="","",IF(#REF!="悪環境における作業",0.2,IF(#REF!="高所又は地下作業",0.1,IF(#REF!="錯綜場所作業",0.3,IF(#REF!="複雑な制約のある作業",0.4,IF(#REF!="単純な制約のある作業",0.2,0)))))))</f>
        <v>#REF!</v>
      </c>
      <c r="I658" s="224" t="e">
        <f t="shared" si="37"/>
        <v>#REF!</v>
      </c>
      <c r="J658" s="246" t="e">
        <f>IF(#REF!&gt;=1,IF(#REF!&gt;=1,#REF!),IF(#REF!&gt;=0,"",))</f>
        <v>#REF!</v>
      </c>
      <c r="K658" s="245" t="e">
        <f>保全管理データ!N1397</f>
        <v>#REF!</v>
      </c>
      <c r="L658" s="245" t="e">
        <f>IF(#REF!="","",IF(#REF!="悪環境における作業",0.2,IF(#REF!="高所又は地下作業",0.1,IF(#REF!="錯綜場所作業",0.3,IF(#REF!="複雑な制約のある作業",0.4,IF(#REF!="単純な制約のある作業",0.2,0))))))</f>
        <v>#REF!</v>
      </c>
      <c r="M658" s="224" t="e">
        <f t="shared" si="38"/>
        <v>#REF!</v>
      </c>
    </row>
    <row r="659" spans="2:13" s="229" customFormat="1" ht="27.75" customHeight="1" thickBot="1" x14ac:dyDescent="0.25">
      <c r="B659" s="555" t="s">
        <v>190</v>
      </c>
      <c r="C659" s="555"/>
      <c r="D659" s="555"/>
      <c r="E659" s="555"/>
      <c r="F659" s="556" t="e">
        <f>SUM(I635:I658)</f>
        <v>#REF!</v>
      </c>
      <c r="G659" s="557"/>
      <c r="H659" s="557"/>
      <c r="I659" s="558"/>
      <c r="J659" s="556" t="e">
        <f>IF(SUM(J635:J658)=0,"0.00",SUM(M635:M658))</f>
        <v>#REF!</v>
      </c>
      <c r="K659" s="557"/>
      <c r="L659" s="557"/>
      <c r="M659" s="558"/>
    </row>
    <row r="660" spans="2:13" s="229" customFormat="1" ht="27.75" customHeight="1" thickBot="1" x14ac:dyDescent="0.25">
      <c r="B660" s="555" t="s">
        <v>97</v>
      </c>
      <c r="C660" s="555"/>
      <c r="D660" s="555"/>
      <c r="E660" s="555"/>
      <c r="F660" s="559" t="e">
        <f>IF(#REF!="５年以下","0",IF(#REF!="５年～１０年",0.1,IF(#REF!="１０年以上",0.15)))</f>
        <v>#REF!</v>
      </c>
      <c r="G660" s="560"/>
      <c r="H660" s="560"/>
      <c r="I660" s="560"/>
      <c r="J660" s="560"/>
      <c r="K660" s="560"/>
      <c r="L660" s="560"/>
      <c r="M660" s="561"/>
    </row>
    <row r="661" spans="2:13" s="229" customFormat="1" ht="27.75" customHeight="1" thickBot="1" x14ac:dyDescent="0.25">
      <c r="B661" s="556" t="s">
        <v>273</v>
      </c>
      <c r="C661" s="557"/>
      <c r="D661" s="557"/>
      <c r="E661" s="558"/>
      <c r="F661" s="556" t="e">
        <f>F659*(1+F660)</f>
        <v>#REF!</v>
      </c>
      <c r="G661" s="557"/>
      <c r="H661" s="557"/>
      <c r="I661" s="557"/>
      <c r="J661" s="556" t="e">
        <f>J659*(1+F660)</f>
        <v>#REF!</v>
      </c>
      <c r="K661" s="557"/>
      <c r="L661" s="557"/>
      <c r="M661" s="558"/>
    </row>
    <row r="662" spans="2:13" s="229" customFormat="1" ht="24" hidden="1" customHeight="1" thickBot="1" x14ac:dyDescent="0.25">
      <c r="B662" s="555" t="s">
        <v>191</v>
      </c>
      <c r="C662" s="555"/>
      <c r="D662" s="555"/>
      <c r="E662" s="555"/>
      <c r="F662" s="556" t="e">
        <f>#REF!*(#REF!*#REF!+#REF!*#REF!)</f>
        <v>#REF!</v>
      </c>
      <c r="G662" s="557"/>
      <c r="H662" s="558"/>
      <c r="I662" s="555" t="e">
        <f>#REF!</f>
        <v>#REF!</v>
      </c>
      <c r="J662" s="556"/>
      <c r="K662" s="247" t="s">
        <v>230</v>
      </c>
      <c r="L662" s="558" t="e">
        <f>B633</f>
        <v>#REF!</v>
      </c>
      <c r="M662" s="555"/>
    </row>
    <row r="663" spans="2:13" s="229" customFormat="1" ht="45" customHeight="1" thickBot="1" x14ac:dyDescent="0.25">
      <c r="B663" s="228"/>
      <c r="C663" s="228"/>
      <c r="D663" s="228"/>
      <c r="E663" s="228"/>
      <c r="F663" s="228"/>
      <c r="G663" s="228"/>
      <c r="H663" s="228"/>
      <c r="I663" s="228"/>
      <c r="J663" s="228"/>
      <c r="K663" s="228"/>
      <c r="L663" s="228"/>
      <c r="M663" s="228"/>
    </row>
    <row r="664" spans="2:13" s="229" customFormat="1" ht="27.75" customHeight="1" thickBot="1" x14ac:dyDescent="0.25">
      <c r="B664" s="568" t="s">
        <v>128</v>
      </c>
      <c r="C664" s="569"/>
      <c r="D664" s="569"/>
      <c r="E664" s="570"/>
      <c r="F664" s="228"/>
      <c r="G664" s="228"/>
      <c r="H664" s="228"/>
      <c r="I664" s="228"/>
      <c r="J664" s="228"/>
      <c r="K664" s="228"/>
      <c r="L664" s="228"/>
      <c r="M664" s="228"/>
    </row>
    <row r="665" spans="2:13" s="229" customFormat="1" ht="27.75" customHeight="1" x14ac:dyDescent="0.2">
      <c r="B665" s="571" t="e">
        <f>#REF!</f>
        <v>#REF!</v>
      </c>
      <c r="C665" s="572"/>
      <c r="D665" s="573"/>
      <c r="E665" s="574"/>
      <c r="F665" s="578" t="s">
        <v>240</v>
      </c>
      <c r="G665" s="579"/>
      <c r="H665" s="579"/>
      <c r="I665" s="580"/>
      <c r="J665" s="578" t="s">
        <v>239</v>
      </c>
      <c r="K665" s="579"/>
      <c r="L665" s="579"/>
      <c r="M665" s="580"/>
    </row>
    <row r="666" spans="2:13" s="229" customFormat="1" ht="27.75" customHeight="1" thickBot="1" x14ac:dyDescent="0.25">
      <c r="B666" s="575"/>
      <c r="C666" s="576"/>
      <c r="D666" s="576"/>
      <c r="E666" s="577"/>
      <c r="F666" s="233" t="s">
        <v>149</v>
      </c>
      <c r="G666" s="231" t="s">
        <v>151</v>
      </c>
      <c r="H666" s="231" t="s">
        <v>96</v>
      </c>
      <c r="I666" s="232" t="s">
        <v>150</v>
      </c>
      <c r="J666" s="233" t="s">
        <v>149</v>
      </c>
      <c r="K666" s="231" t="s">
        <v>151</v>
      </c>
      <c r="L666" s="231" t="s">
        <v>96</v>
      </c>
      <c r="M666" s="232" t="s">
        <v>150</v>
      </c>
    </row>
    <row r="667" spans="2:13" s="229" customFormat="1" ht="27.75" customHeight="1" thickTop="1" x14ac:dyDescent="0.2">
      <c r="B667" s="566" t="s">
        <v>241</v>
      </c>
      <c r="C667" s="567"/>
      <c r="D667" s="234" t="e">
        <f>#REF!</f>
        <v>#REF!</v>
      </c>
      <c r="E667" s="235" t="s">
        <v>242</v>
      </c>
      <c r="F667" s="242" t="e">
        <f>IF(#REF!&gt;=1,IF(#REF!&gt;=1,#REF!),IF(#REF!&gt;=0,"",))</f>
        <v>#REF!</v>
      </c>
      <c r="G667" s="241" t="e">
        <f>保全管理データ!N1403</f>
        <v>#REF!</v>
      </c>
      <c r="H667" s="241" t="e">
        <f>IF(#REF!="無","",IF(#REF!="","",IF(#REF!="悪環境における作業",0.2,IF(#REF!="高所又は地下作業",0.1,IF(#REF!="錯綜場所作業",0.3,IF(#REF!="複雑な制約のある作業",0.4,IF(#REF!="単純な制約のある作業",0.2,0)))))))</f>
        <v>#REF!</v>
      </c>
      <c r="I667" s="224" t="e">
        <f>IF(F667="","",F667*G667*(1+IF(H667="",0,H667)))</f>
        <v>#REF!</v>
      </c>
      <c r="J667" s="242" t="e">
        <f>IF(#REF!&gt;=1,IF(#REF!&gt;=1,#REF!),IF(#REF!&gt;=0,"",))</f>
        <v>#REF!</v>
      </c>
      <c r="K667" s="241" t="e">
        <f>保全管理データ!N1430</f>
        <v>#REF!</v>
      </c>
      <c r="L667" s="241" t="e">
        <f>IF(#REF!="","",IF(#REF!="悪環境における作業",0.2,IF(#REF!="高所又は地下作業",0.1,IF(#REF!="錯綜場所作業",0.3,IF(#REF!="複雑な制約のある作業",0.4,IF(#REF!="単純な制約のある作業",0.2,0))))))</f>
        <v>#REF!</v>
      </c>
      <c r="M667" s="224" t="e">
        <f>IF(J667="","",J667*K667*(1+IF(L667="",0,L667)))</f>
        <v>#REF!</v>
      </c>
    </row>
    <row r="668" spans="2:13" s="229" customFormat="1" ht="27.75" customHeight="1" x14ac:dyDescent="0.2">
      <c r="B668" s="562" t="s">
        <v>243</v>
      </c>
      <c r="C668" s="563"/>
      <c r="D668" s="239" t="e">
        <f>#REF!</f>
        <v>#REF!</v>
      </c>
      <c r="E668" s="240" t="s">
        <v>242</v>
      </c>
      <c r="F668" s="242" t="e">
        <f>IF(#REF!&gt;=1,IF(#REF!&gt;=1,#REF!),IF(#REF!&gt;=0,"",))</f>
        <v>#REF!</v>
      </c>
      <c r="G668" s="241" t="e">
        <f>保全管理データ!N1404</f>
        <v>#REF!</v>
      </c>
      <c r="H668" s="241" t="e">
        <f>IF(#REF!="無","",IF(#REF!="","",IF(#REF!="悪環境における作業",0.2,IF(#REF!="高所又は地下作業",0.1,IF(#REF!="錯綜場所作業",0.3,IF(#REF!="複雑な制約のある作業",0.4,IF(#REF!="単純な制約のある作業",0.2,0)))))))</f>
        <v>#REF!</v>
      </c>
      <c r="I668" s="224" t="e">
        <f t="shared" ref="I668:I690" si="39">IF(F668="","",F668*G668*(1+IF(H668="",0,H668)))</f>
        <v>#REF!</v>
      </c>
      <c r="J668" s="242" t="e">
        <f>IF(#REF!&gt;=1,IF(#REF!&gt;=1,#REF!),IF(#REF!&gt;=0,"",))</f>
        <v>#REF!</v>
      </c>
      <c r="K668" s="241" t="e">
        <f>保全管理データ!N1431</f>
        <v>#REF!</v>
      </c>
      <c r="L668" s="241" t="e">
        <f>IF(#REF!="","",IF(#REF!="悪環境における作業",0.2,IF(#REF!="高所又は地下作業",0.1,IF(#REF!="錯綜場所作業",0.3,IF(#REF!="複雑な制約のある作業",0.4,IF(#REF!="単純な制約のある作業",0.2,0))))))</f>
        <v>#REF!</v>
      </c>
      <c r="M668" s="224" t="e">
        <f t="shared" ref="M668:M690" si="40">IF(J668="","",J668*K668*(1+IF(L668="",0,L668)))</f>
        <v>#REF!</v>
      </c>
    </row>
    <row r="669" spans="2:13" s="229" customFormat="1" ht="27.75" customHeight="1" x14ac:dyDescent="0.2">
      <c r="B669" s="562" t="s">
        <v>249</v>
      </c>
      <c r="C669" s="563"/>
      <c r="D669" s="239" t="e">
        <f>#REF!</f>
        <v>#REF!</v>
      </c>
      <c r="E669" s="240" t="s">
        <v>244</v>
      </c>
      <c r="F669" s="242" t="e">
        <f>IF(#REF!&gt;=1,IF(#REF!&gt;=1,#REF!),IF(#REF!&gt;=0,"",))</f>
        <v>#REF!</v>
      </c>
      <c r="G669" s="241" t="e">
        <f>保全管理データ!N1405</f>
        <v>#REF!</v>
      </c>
      <c r="H669" s="241" t="e">
        <f>IF(#REF!="無","",IF(#REF!="","",IF(#REF!="悪環境における作業",0.2,IF(#REF!="高所又は地下作業",0.1,IF(#REF!="錯綜場所作業",0.3,IF(#REF!="複雑な制約のある作業",0.4,IF(#REF!="単純な制約のある作業",0.2,0)))))))</f>
        <v>#REF!</v>
      </c>
      <c r="I669" s="224" t="e">
        <f t="shared" si="39"/>
        <v>#REF!</v>
      </c>
      <c r="J669" s="242" t="e">
        <f>IF(#REF!&gt;=1,IF(#REF!&gt;=1,#REF!),IF(#REF!&gt;=0,"",))</f>
        <v>#REF!</v>
      </c>
      <c r="K669" s="241" t="e">
        <f>保全管理データ!N1432</f>
        <v>#REF!</v>
      </c>
      <c r="L669" s="241" t="e">
        <f>IF(#REF!="","",IF(#REF!="悪環境における作業",0.2,IF(#REF!="高所又は地下作業",0.1,IF(#REF!="錯綜場所作業",0.3,IF(#REF!="複雑な制約のある作業",0.4,IF(#REF!="単純な制約のある作業",0.2,0))))))</f>
        <v>#REF!</v>
      </c>
      <c r="M669" s="224" t="e">
        <f t="shared" si="40"/>
        <v>#REF!</v>
      </c>
    </row>
    <row r="670" spans="2:13" s="229" customFormat="1" ht="27.75" customHeight="1" x14ac:dyDescent="0.2">
      <c r="B670" s="562" t="s">
        <v>250</v>
      </c>
      <c r="C670" s="563"/>
      <c r="D670" s="239" t="e">
        <f>#REF!</f>
        <v>#REF!</v>
      </c>
      <c r="E670" s="240" t="s">
        <v>244</v>
      </c>
      <c r="F670" s="242" t="e">
        <f>IF(#REF!&gt;=1,IF(#REF!&gt;=1,#REF!),IF(#REF!&gt;=0,"",))</f>
        <v>#REF!</v>
      </c>
      <c r="G670" s="241" t="e">
        <f>保全管理データ!N1406</f>
        <v>#REF!</v>
      </c>
      <c r="H670" s="241" t="e">
        <f>IF(#REF!="無","",IF(#REF!="","",IF(#REF!="悪環境における作業",0.2,IF(#REF!="高所又は地下作業",0.1,IF(#REF!="錯綜場所作業",0.3,IF(#REF!="複雑な制約のある作業",0.4,IF(#REF!="単純な制約のある作業",0.2,0)))))))</f>
        <v>#REF!</v>
      </c>
      <c r="I670" s="224" t="e">
        <f t="shared" si="39"/>
        <v>#REF!</v>
      </c>
      <c r="J670" s="242" t="e">
        <f>IF(#REF!&gt;=1,IF(#REF!&gt;=1,#REF!),IF(#REF!&gt;=0,"",))</f>
        <v>#REF!</v>
      </c>
      <c r="K670" s="241" t="e">
        <f>保全管理データ!N1433</f>
        <v>#REF!</v>
      </c>
      <c r="L670" s="241" t="e">
        <f>IF(#REF!="","",IF(#REF!="悪環境における作業",0.2,IF(#REF!="高所又は地下作業",0.1,IF(#REF!="錯綜場所作業",0.3,IF(#REF!="複雑な制約のある作業",0.4,IF(#REF!="単純な制約のある作業",0.2,0))))))</f>
        <v>#REF!</v>
      </c>
      <c r="M670" s="224" t="e">
        <f t="shared" si="40"/>
        <v>#REF!</v>
      </c>
    </row>
    <row r="671" spans="2:13" s="229" customFormat="1" ht="27.75" customHeight="1" x14ac:dyDescent="0.2">
      <c r="B671" s="562" t="s">
        <v>251</v>
      </c>
      <c r="C671" s="563"/>
      <c r="D671" s="239" t="e">
        <f>#REF!</f>
        <v>#REF!</v>
      </c>
      <c r="E671" s="240" t="s">
        <v>242</v>
      </c>
      <c r="F671" s="242" t="e">
        <f>IF(#REF!&gt;=1,IF(#REF!&gt;=1,#REF!),IF(#REF!&gt;=0,"",))</f>
        <v>#REF!</v>
      </c>
      <c r="G671" s="241" t="e">
        <f>保全管理データ!N1407</f>
        <v>#REF!</v>
      </c>
      <c r="H671" s="241" t="e">
        <f>IF(#REF!="無","",IF(#REF!="","",IF(#REF!="悪環境における作業",0.2,IF(#REF!="高所又は地下作業",0.1,IF(#REF!="錯綜場所作業",0.3,IF(#REF!="複雑な制約のある作業",0.4,IF(#REF!="単純な制約のある作業",0.2,0)))))))</f>
        <v>#REF!</v>
      </c>
      <c r="I671" s="224" t="e">
        <f t="shared" si="39"/>
        <v>#REF!</v>
      </c>
      <c r="J671" s="242" t="e">
        <f>IF(#REF!&gt;=1,IF(#REF!&gt;=1,#REF!),IF(#REF!&gt;=0,"",))</f>
        <v>#REF!</v>
      </c>
      <c r="K671" s="241" t="e">
        <f>保全管理データ!N1434</f>
        <v>#REF!</v>
      </c>
      <c r="L671" s="241" t="e">
        <f>IF(#REF!="","",IF(#REF!="悪環境における作業",0.2,IF(#REF!="高所又は地下作業",0.1,IF(#REF!="錯綜場所作業",0.3,IF(#REF!="複雑な制約のある作業",0.4,IF(#REF!="単純な制約のある作業",0.2,0))))))</f>
        <v>#REF!</v>
      </c>
      <c r="M671" s="224" t="e">
        <f t="shared" si="40"/>
        <v>#REF!</v>
      </c>
    </row>
    <row r="672" spans="2:13" s="229" customFormat="1" ht="27.75" customHeight="1" x14ac:dyDescent="0.2">
      <c r="B672" s="562" t="s">
        <v>252</v>
      </c>
      <c r="C672" s="563"/>
      <c r="D672" s="239" t="e">
        <f>#REF!</f>
        <v>#REF!</v>
      </c>
      <c r="E672" s="240" t="s">
        <v>244</v>
      </c>
      <c r="F672" s="242" t="e">
        <f>IF(#REF!&gt;=1,IF(#REF!&gt;=1,#REF!),IF(#REF!&gt;=0,"",))</f>
        <v>#REF!</v>
      </c>
      <c r="G672" s="241" t="e">
        <f>保全管理データ!N1408</f>
        <v>#REF!</v>
      </c>
      <c r="H672" s="241" t="e">
        <f>IF(#REF!="無","",IF(#REF!="","",IF(#REF!="悪環境における作業",0.2,IF(#REF!="高所又は地下作業",0.1,IF(#REF!="錯綜場所作業",0.3,IF(#REF!="複雑な制約のある作業",0.4,IF(#REF!="単純な制約のある作業",0.2,0)))))))</f>
        <v>#REF!</v>
      </c>
      <c r="I672" s="224" t="e">
        <f t="shared" si="39"/>
        <v>#REF!</v>
      </c>
      <c r="J672" s="242" t="e">
        <f>IF(#REF!&gt;=1,IF(#REF!&gt;=1,#REF!),IF(#REF!&gt;=0,"",))</f>
        <v>#REF!</v>
      </c>
      <c r="K672" s="241" t="e">
        <f>保全管理データ!N1435</f>
        <v>#REF!</v>
      </c>
      <c r="L672" s="241" t="e">
        <f>IF(#REF!="","",IF(#REF!="悪環境における作業",0.2,IF(#REF!="高所又は地下作業",0.1,IF(#REF!="錯綜場所作業",0.3,IF(#REF!="複雑な制約のある作業",0.4,IF(#REF!="単純な制約のある作業",0.2,0))))))</f>
        <v>#REF!</v>
      </c>
      <c r="M672" s="224" t="e">
        <f t="shared" si="40"/>
        <v>#REF!</v>
      </c>
    </row>
    <row r="673" spans="2:13" s="229" customFormat="1" ht="27.75" customHeight="1" x14ac:dyDescent="0.2">
      <c r="B673" s="562" t="s">
        <v>253</v>
      </c>
      <c r="C673" s="563"/>
      <c r="D673" s="239" t="e">
        <f>#REF!</f>
        <v>#REF!</v>
      </c>
      <c r="E673" s="240" t="s">
        <v>242</v>
      </c>
      <c r="F673" s="242" t="e">
        <f>IF(#REF!&gt;=1,IF(#REF!&gt;=1,#REF!),IF(#REF!&gt;=0,"",))</f>
        <v>#REF!</v>
      </c>
      <c r="G673" s="241" t="e">
        <f>保全管理データ!N1409</f>
        <v>#REF!</v>
      </c>
      <c r="H673" s="241" t="e">
        <f>IF(#REF!="無","",IF(#REF!="","",IF(#REF!="悪環境における作業",0.2,IF(#REF!="高所又は地下作業",0.1,IF(#REF!="錯綜場所作業",0.3,IF(#REF!="複雑な制約のある作業",0.4,IF(#REF!="単純な制約のある作業",0.2,0)))))))</f>
        <v>#REF!</v>
      </c>
      <c r="I673" s="224" t="e">
        <f t="shared" si="39"/>
        <v>#REF!</v>
      </c>
      <c r="J673" s="242" t="e">
        <f>IF(#REF!&gt;=1,IF(#REF!&gt;=1,#REF!),IF(#REF!&gt;=0,"",))</f>
        <v>#REF!</v>
      </c>
      <c r="K673" s="241" t="e">
        <f>保全管理データ!N1436</f>
        <v>#REF!</v>
      </c>
      <c r="L673" s="241" t="e">
        <f>IF(#REF!="","",IF(#REF!="悪環境における作業",0.2,IF(#REF!="高所又は地下作業",0.1,IF(#REF!="錯綜場所作業",0.3,IF(#REF!="複雑な制約のある作業",0.4,IF(#REF!="単純な制約のある作業",0.2,0))))))</f>
        <v>#REF!</v>
      </c>
      <c r="M673" s="224" t="e">
        <f t="shared" si="40"/>
        <v>#REF!</v>
      </c>
    </row>
    <row r="674" spans="2:13" s="229" customFormat="1" ht="27.75" customHeight="1" x14ac:dyDescent="0.2">
      <c r="B674" s="562" t="s">
        <v>254</v>
      </c>
      <c r="C674" s="563"/>
      <c r="D674" s="239" t="e">
        <f>#REF!</f>
        <v>#REF!</v>
      </c>
      <c r="E674" s="240" t="s">
        <v>242</v>
      </c>
      <c r="F674" s="242" t="e">
        <f>IF(#REF!&gt;=1,IF(#REF!&gt;=1,#REF!),IF(#REF!&gt;=0,"",))</f>
        <v>#REF!</v>
      </c>
      <c r="G674" s="241" t="e">
        <f>保全管理データ!N1410</f>
        <v>#REF!</v>
      </c>
      <c r="H674" s="241" t="e">
        <f>IF(#REF!="無","",IF(#REF!="","",IF(#REF!="悪環境における作業",0.2,IF(#REF!="高所又は地下作業",0.1,IF(#REF!="錯綜場所作業",0.3,IF(#REF!="複雑な制約のある作業",0.4,IF(#REF!="単純な制約のある作業",0.2,0)))))))</f>
        <v>#REF!</v>
      </c>
      <c r="I674" s="224" t="e">
        <f t="shared" si="39"/>
        <v>#REF!</v>
      </c>
      <c r="J674" s="242" t="e">
        <f>IF(#REF!&gt;=1,IF(#REF!&gt;=1,#REF!),IF(#REF!&gt;=0,"",))</f>
        <v>#REF!</v>
      </c>
      <c r="K674" s="241" t="e">
        <f>保全管理データ!N1437</f>
        <v>#REF!</v>
      </c>
      <c r="L674" s="241" t="e">
        <f>IF(#REF!="","",IF(#REF!="悪環境における作業",0.2,IF(#REF!="高所又は地下作業",0.1,IF(#REF!="錯綜場所作業",0.3,IF(#REF!="複雑な制約のある作業",0.4,IF(#REF!="単純な制約のある作業",0.2,0))))))</f>
        <v>#REF!</v>
      </c>
      <c r="M674" s="224" t="e">
        <f t="shared" si="40"/>
        <v>#REF!</v>
      </c>
    </row>
    <row r="675" spans="2:13" s="229" customFormat="1" ht="27.75" customHeight="1" x14ac:dyDescent="0.2">
      <c r="B675" s="562" t="s">
        <v>255</v>
      </c>
      <c r="C675" s="563"/>
      <c r="D675" s="239" t="e">
        <f>#REF!</f>
        <v>#REF!</v>
      </c>
      <c r="E675" s="240" t="s">
        <v>245</v>
      </c>
      <c r="F675" s="242" t="e">
        <f>IF(#REF!&gt;=1,IF(#REF!&gt;=1,#REF!),IF(#REF!&gt;=0,"",))</f>
        <v>#REF!</v>
      </c>
      <c r="G675" s="241" t="e">
        <f>保全管理データ!N1411</f>
        <v>#REF!</v>
      </c>
      <c r="H675" s="241" t="e">
        <f>IF(#REF!="無","",IF(#REF!="","",IF(#REF!="悪環境における作業",0.2,IF(#REF!="高所又は地下作業",0.1,IF(#REF!="錯綜場所作業",0.3,IF(#REF!="複雑な制約のある作業",0.4,IF(#REF!="単純な制約のある作業",0.2,0)))))))</f>
        <v>#REF!</v>
      </c>
      <c r="I675" s="224" t="e">
        <f t="shared" si="39"/>
        <v>#REF!</v>
      </c>
      <c r="J675" s="242" t="e">
        <f>IF(#REF!&gt;=1,IF(#REF!&gt;=1,#REF!),IF(#REF!&gt;=0,"",))</f>
        <v>#REF!</v>
      </c>
      <c r="K675" s="241" t="e">
        <f>保全管理データ!N1438</f>
        <v>#REF!</v>
      </c>
      <c r="L675" s="241" t="e">
        <f>IF(#REF!="","",IF(#REF!="悪環境における作業",0.2,IF(#REF!="高所又は地下作業",0.1,IF(#REF!="錯綜場所作業",0.3,IF(#REF!="複雑な制約のある作業",0.4,IF(#REF!="単純な制約のある作業",0.2,0))))))</f>
        <v>#REF!</v>
      </c>
      <c r="M675" s="224" t="e">
        <f t="shared" si="40"/>
        <v>#REF!</v>
      </c>
    </row>
    <row r="676" spans="2:13" s="229" customFormat="1" ht="27.75" customHeight="1" x14ac:dyDescent="0.2">
      <c r="B676" s="562" t="s">
        <v>256</v>
      </c>
      <c r="C676" s="563"/>
      <c r="D676" s="239" t="e">
        <f>#REF!</f>
        <v>#REF!</v>
      </c>
      <c r="E676" s="240" t="s">
        <v>242</v>
      </c>
      <c r="F676" s="242" t="e">
        <f>IF(#REF!&gt;=1,IF(#REF!&gt;=1,#REF!),IF(#REF!&gt;=0,"",))</f>
        <v>#REF!</v>
      </c>
      <c r="G676" s="241" t="e">
        <f>保全管理データ!N1412</f>
        <v>#REF!</v>
      </c>
      <c r="H676" s="241" t="e">
        <f>IF(#REF!="無","",IF(#REF!="","",IF(#REF!="悪環境における作業",0.2,IF(#REF!="高所又は地下作業",0.1,IF(#REF!="錯綜場所作業",0.3,IF(#REF!="複雑な制約のある作業",0.4,IF(#REF!="単純な制約のある作業",0.2,0)))))))</f>
        <v>#REF!</v>
      </c>
      <c r="I676" s="224" t="e">
        <f t="shared" si="39"/>
        <v>#REF!</v>
      </c>
      <c r="J676" s="242" t="e">
        <f>IF(#REF!&gt;=1,IF(#REF!&gt;=1,#REF!),IF(#REF!&gt;=0,"",))</f>
        <v>#REF!</v>
      </c>
      <c r="K676" s="241" t="e">
        <f>保全管理データ!N1439</f>
        <v>#REF!</v>
      </c>
      <c r="L676" s="241" t="e">
        <f>IF(#REF!="","",IF(#REF!="悪環境における作業",0.2,IF(#REF!="高所又は地下作業",0.1,IF(#REF!="錯綜場所作業",0.3,IF(#REF!="複雑な制約のある作業",0.4,IF(#REF!="単純な制約のある作業",0.2,0))))))</f>
        <v>#REF!</v>
      </c>
      <c r="M676" s="224" t="e">
        <f t="shared" si="40"/>
        <v>#REF!</v>
      </c>
    </row>
    <row r="677" spans="2:13" s="229" customFormat="1" ht="27.75" customHeight="1" x14ac:dyDescent="0.2">
      <c r="B677" s="562" t="s">
        <v>257</v>
      </c>
      <c r="C677" s="563"/>
      <c r="D677" s="239" t="e">
        <f>#REF!</f>
        <v>#REF!</v>
      </c>
      <c r="E677" s="240" t="s">
        <v>245</v>
      </c>
      <c r="F677" s="242" t="e">
        <f>IF(#REF!&gt;=1,IF(#REF!&gt;=1,#REF!),IF(#REF!&gt;=0,"",))</f>
        <v>#REF!</v>
      </c>
      <c r="G677" s="241" t="e">
        <f>保全管理データ!N1413</f>
        <v>#REF!</v>
      </c>
      <c r="H677" s="241" t="e">
        <f>IF(#REF!="無","",IF(#REF!="","",IF(#REF!="悪環境における作業",0.2,IF(#REF!="高所又は地下作業",0.1,IF(#REF!="錯綜場所作業",0.3,IF(#REF!="複雑な制約のある作業",0.4,IF(#REF!="単純な制約のある作業",0.2,0)))))))</f>
        <v>#REF!</v>
      </c>
      <c r="I677" s="224" t="e">
        <f t="shared" si="39"/>
        <v>#REF!</v>
      </c>
      <c r="J677" s="242" t="e">
        <f>IF(#REF!&gt;=1,IF(#REF!&gt;=1,#REF!),IF(#REF!&gt;=0,"",))</f>
        <v>#REF!</v>
      </c>
      <c r="K677" s="241" t="e">
        <f>保全管理データ!N1440</f>
        <v>#REF!</v>
      </c>
      <c r="L677" s="241" t="e">
        <f>IF(#REF!="","",IF(#REF!="悪環境における作業",0.2,IF(#REF!="高所又は地下作業",0.1,IF(#REF!="錯綜場所作業",0.3,IF(#REF!="複雑な制約のある作業",0.4,IF(#REF!="単純な制約のある作業",0.2,0))))))</f>
        <v>#REF!</v>
      </c>
      <c r="M677" s="224" t="e">
        <f t="shared" si="40"/>
        <v>#REF!</v>
      </c>
    </row>
    <row r="678" spans="2:13" s="229" customFormat="1" ht="27.75" customHeight="1" x14ac:dyDescent="0.2">
      <c r="B678" s="562" t="s">
        <v>258</v>
      </c>
      <c r="C678" s="563"/>
      <c r="D678" s="239" t="e">
        <f>#REF!</f>
        <v>#REF!</v>
      </c>
      <c r="E678" s="240" t="s">
        <v>245</v>
      </c>
      <c r="F678" s="242" t="e">
        <f>IF(#REF!&gt;=1,IF(#REF!&gt;=1,#REF!),IF(#REF!&gt;=0,"",))</f>
        <v>#REF!</v>
      </c>
      <c r="G678" s="241" t="e">
        <f>保全管理データ!N1414</f>
        <v>#REF!</v>
      </c>
      <c r="H678" s="241" t="e">
        <f>IF(#REF!="無","",IF(#REF!="","",IF(#REF!="悪環境における作業",0.2,IF(#REF!="高所又は地下作業",0.1,IF(#REF!="錯綜場所作業",0.3,IF(#REF!="複雑な制約のある作業",0.4,IF(#REF!="単純な制約のある作業",0.2,0)))))))</f>
        <v>#REF!</v>
      </c>
      <c r="I678" s="224" t="e">
        <f t="shared" si="39"/>
        <v>#REF!</v>
      </c>
      <c r="J678" s="242" t="e">
        <f>IF(#REF!&gt;=1,IF(#REF!&gt;=1,#REF!),IF(#REF!&gt;=0,"",))</f>
        <v>#REF!</v>
      </c>
      <c r="K678" s="241" t="e">
        <f>保全管理データ!N1441</f>
        <v>#REF!</v>
      </c>
      <c r="L678" s="241" t="e">
        <f>IF(#REF!="","",IF(#REF!="悪環境における作業",0.2,IF(#REF!="高所又は地下作業",0.1,IF(#REF!="錯綜場所作業",0.3,IF(#REF!="複雑な制約のある作業",0.4,IF(#REF!="単純な制約のある作業",0.2,0))))))</f>
        <v>#REF!</v>
      </c>
      <c r="M678" s="224" t="e">
        <f t="shared" si="40"/>
        <v>#REF!</v>
      </c>
    </row>
    <row r="679" spans="2:13" s="229" customFormat="1" ht="27.75" customHeight="1" x14ac:dyDescent="0.2">
      <c r="B679" s="562" t="s">
        <v>259</v>
      </c>
      <c r="C679" s="563"/>
      <c r="D679" s="239" t="e">
        <f>#REF!</f>
        <v>#REF!</v>
      </c>
      <c r="E679" s="240" t="s">
        <v>245</v>
      </c>
      <c r="F679" s="242" t="e">
        <f>IF(#REF!&gt;=1,IF(#REF!&gt;=1,#REF!),IF(#REF!&gt;=0,"",))</f>
        <v>#REF!</v>
      </c>
      <c r="G679" s="241" t="e">
        <f>保全管理データ!N1415</f>
        <v>#REF!</v>
      </c>
      <c r="H679" s="241" t="e">
        <f>IF(#REF!="無","",IF(#REF!="","",IF(#REF!="悪環境における作業",0.2,IF(#REF!="高所又は地下作業",0.1,IF(#REF!="錯綜場所作業",0.3,IF(#REF!="複雑な制約のある作業",0.4,IF(#REF!="単純な制約のある作業",0.2,0)))))))</f>
        <v>#REF!</v>
      </c>
      <c r="I679" s="224" t="e">
        <f t="shared" si="39"/>
        <v>#REF!</v>
      </c>
      <c r="J679" s="242" t="e">
        <f>IF(#REF!&gt;=1,IF(#REF!&gt;=1,#REF!),IF(#REF!&gt;=0,"",))</f>
        <v>#REF!</v>
      </c>
      <c r="K679" s="241" t="e">
        <f>保全管理データ!N1442</f>
        <v>#REF!</v>
      </c>
      <c r="L679" s="241" t="e">
        <f>IF(#REF!="","",IF(#REF!="悪環境における作業",0.2,IF(#REF!="高所又は地下作業",0.1,IF(#REF!="錯綜場所作業",0.3,IF(#REF!="複雑な制約のある作業",0.4,IF(#REF!="単純な制約のある作業",0.2,0))))))</f>
        <v>#REF!</v>
      </c>
      <c r="M679" s="224" t="e">
        <f t="shared" si="40"/>
        <v>#REF!</v>
      </c>
    </row>
    <row r="680" spans="2:13" s="229" customFormat="1" ht="27.75" customHeight="1" x14ac:dyDescent="0.2">
      <c r="B680" s="562" t="s">
        <v>260</v>
      </c>
      <c r="C680" s="563"/>
      <c r="D680" s="239" t="e">
        <f>#REF!</f>
        <v>#REF!</v>
      </c>
      <c r="E680" s="240" t="s">
        <v>248</v>
      </c>
      <c r="F680" s="242" t="e">
        <f>IF(#REF!&gt;=1,IF(#REF!&gt;=1,#REF!),IF(#REF!&gt;=0,"",))</f>
        <v>#REF!</v>
      </c>
      <c r="G680" s="241" t="e">
        <f>保全管理データ!N1416</f>
        <v>#REF!</v>
      </c>
      <c r="H680" s="241" t="e">
        <f>IF(#REF!="無","",IF(#REF!="","",IF(#REF!="悪環境における作業",0.2,IF(#REF!="高所又は地下作業",0.1,IF(#REF!="錯綜場所作業",0.3,IF(#REF!="複雑な制約のある作業",0.4,IF(#REF!="単純な制約のある作業",0.2,0)))))))</f>
        <v>#REF!</v>
      </c>
      <c r="I680" s="224" t="e">
        <f t="shared" si="39"/>
        <v>#REF!</v>
      </c>
      <c r="J680" s="242" t="e">
        <f>IF(#REF!&gt;=1,IF(#REF!&gt;=1,#REF!),IF(#REF!&gt;=0,"",))</f>
        <v>#REF!</v>
      </c>
      <c r="K680" s="241" t="e">
        <f>保全管理データ!N1443</f>
        <v>#REF!</v>
      </c>
      <c r="L680" s="241" t="e">
        <f>IF(#REF!="","",IF(#REF!="悪環境における作業",0.2,IF(#REF!="高所又は地下作業",0.1,IF(#REF!="錯綜場所作業",0.3,IF(#REF!="複雑な制約のある作業",0.4,IF(#REF!="単純な制約のある作業",0.2,0))))))</f>
        <v>#REF!</v>
      </c>
      <c r="M680" s="224" t="e">
        <f t="shared" si="40"/>
        <v>#REF!</v>
      </c>
    </row>
    <row r="681" spans="2:13" s="229" customFormat="1" ht="27.75" customHeight="1" x14ac:dyDescent="0.2">
      <c r="B681" s="562" t="s">
        <v>261</v>
      </c>
      <c r="C681" s="563"/>
      <c r="D681" s="239" t="e">
        <f>#REF!</f>
        <v>#REF!</v>
      </c>
      <c r="E681" s="240" t="s">
        <v>247</v>
      </c>
      <c r="F681" s="242" t="e">
        <f>IF(#REF!&gt;=1,IF(#REF!&gt;=1,#REF!),IF(#REF!&gt;=0,"",))</f>
        <v>#REF!</v>
      </c>
      <c r="G681" s="241" t="e">
        <f>保全管理データ!N1417</f>
        <v>#REF!</v>
      </c>
      <c r="H681" s="241" t="e">
        <f>IF(#REF!="無","",IF(#REF!="","",IF(#REF!="悪環境における作業",0.2,IF(#REF!="高所又は地下作業",0.1,IF(#REF!="錯綜場所作業",0.3,IF(#REF!="複雑な制約のある作業",0.4,IF(#REF!="単純な制約のある作業",0.2,0)))))))</f>
        <v>#REF!</v>
      </c>
      <c r="I681" s="224" t="e">
        <f t="shared" si="39"/>
        <v>#REF!</v>
      </c>
      <c r="J681" s="242" t="e">
        <f>IF(#REF!&gt;=1,IF(#REF!&gt;=1,#REF!),IF(#REF!&gt;=0,"",))</f>
        <v>#REF!</v>
      </c>
      <c r="K681" s="241" t="e">
        <f>保全管理データ!N1444</f>
        <v>#REF!</v>
      </c>
      <c r="L681" s="241" t="e">
        <f>IF(#REF!="","",IF(#REF!="悪環境における作業",0.2,IF(#REF!="高所又は地下作業",0.1,IF(#REF!="錯綜場所作業",0.3,IF(#REF!="複雑な制約のある作業",0.4,IF(#REF!="単純な制約のある作業",0.2,0))))))</f>
        <v>#REF!</v>
      </c>
      <c r="M681" s="224" t="e">
        <f t="shared" si="40"/>
        <v>#REF!</v>
      </c>
    </row>
    <row r="682" spans="2:13" s="229" customFormat="1" ht="27.75" customHeight="1" x14ac:dyDescent="0.2">
      <c r="B682" s="562" t="s">
        <v>262</v>
      </c>
      <c r="C682" s="563"/>
      <c r="D682" s="239" t="e">
        <f>#REF!</f>
        <v>#REF!</v>
      </c>
      <c r="E682" s="240" t="s">
        <v>245</v>
      </c>
      <c r="F682" s="242" t="e">
        <f>IF(#REF!&gt;=1,IF(#REF!&gt;=1,#REF!),IF(#REF!&gt;=0,"",))</f>
        <v>#REF!</v>
      </c>
      <c r="G682" s="241" t="e">
        <f>保全管理データ!N1418</f>
        <v>#REF!</v>
      </c>
      <c r="H682" s="241" t="e">
        <f>IF(#REF!="無","",IF(#REF!="","",IF(#REF!="悪環境における作業",0.2,IF(#REF!="高所又は地下作業",0.1,IF(#REF!="錯綜場所作業",0.3,IF(#REF!="複雑な制約のある作業",0.4,IF(#REF!="単純な制約のある作業",0.2,0)))))))</f>
        <v>#REF!</v>
      </c>
      <c r="I682" s="224" t="e">
        <f t="shared" si="39"/>
        <v>#REF!</v>
      </c>
      <c r="J682" s="242" t="e">
        <f>IF(#REF!&gt;=1,IF(#REF!&gt;=1,#REF!),IF(#REF!&gt;=0,"",))</f>
        <v>#REF!</v>
      </c>
      <c r="K682" s="241" t="e">
        <f>保全管理データ!N1445</f>
        <v>#REF!</v>
      </c>
      <c r="L682" s="241" t="e">
        <f>IF(#REF!="","",IF(#REF!="悪環境における作業",0.2,IF(#REF!="高所又は地下作業",0.1,IF(#REF!="錯綜場所作業",0.3,IF(#REF!="複雑な制約のある作業",0.4,IF(#REF!="単純な制約のある作業",0.2,0))))))</f>
        <v>#REF!</v>
      </c>
      <c r="M682" s="224" t="e">
        <f t="shared" si="40"/>
        <v>#REF!</v>
      </c>
    </row>
    <row r="683" spans="2:13" s="229" customFormat="1" ht="27.75" customHeight="1" x14ac:dyDescent="0.2">
      <c r="B683" s="562" t="s">
        <v>263</v>
      </c>
      <c r="C683" s="563"/>
      <c r="D683" s="239" t="e">
        <f>#REF!</f>
        <v>#REF!</v>
      </c>
      <c r="E683" s="240" t="s">
        <v>245</v>
      </c>
      <c r="F683" s="242" t="e">
        <f>IF(#REF!&gt;=1,IF(#REF!&gt;=1,#REF!),IF(#REF!&gt;=0,"",))</f>
        <v>#REF!</v>
      </c>
      <c r="G683" s="241" t="e">
        <f>保全管理データ!N1419</f>
        <v>#REF!</v>
      </c>
      <c r="H683" s="241" t="e">
        <f>IF(#REF!="無","",IF(#REF!="","",IF(#REF!="悪環境における作業",0.2,IF(#REF!="高所又は地下作業",0.1,IF(#REF!="錯綜場所作業",0.3,IF(#REF!="複雑な制約のある作業",0.4,IF(#REF!="単純な制約のある作業",0.2,0)))))))</f>
        <v>#REF!</v>
      </c>
      <c r="I683" s="224" t="e">
        <f t="shared" si="39"/>
        <v>#REF!</v>
      </c>
      <c r="J683" s="242" t="e">
        <f>IF(#REF!&gt;=1,IF(#REF!&gt;=1,#REF!),IF(#REF!&gt;=0,"",))</f>
        <v>#REF!</v>
      </c>
      <c r="K683" s="241" t="e">
        <f>保全管理データ!N1446</f>
        <v>#REF!</v>
      </c>
      <c r="L683" s="241" t="e">
        <f>IF(#REF!="","",IF(#REF!="悪環境における作業",0.2,IF(#REF!="高所又は地下作業",0.1,IF(#REF!="錯綜場所作業",0.3,IF(#REF!="複雑な制約のある作業",0.4,IF(#REF!="単純な制約のある作業",0.2,0))))))</f>
        <v>#REF!</v>
      </c>
      <c r="M683" s="224" t="e">
        <f t="shared" si="40"/>
        <v>#REF!</v>
      </c>
    </row>
    <row r="684" spans="2:13" s="229" customFormat="1" ht="27.75" customHeight="1" x14ac:dyDescent="0.2">
      <c r="B684" s="562" t="s">
        <v>264</v>
      </c>
      <c r="C684" s="563"/>
      <c r="D684" s="239" t="e">
        <f>#REF!</f>
        <v>#REF!</v>
      </c>
      <c r="E684" s="240" t="s">
        <v>245</v>
      </c>
      <c r="F684" s="242" t="e">
        <f>IF(#REF!&gt;=1,IF(#REF!&gt;=1,#REF!),IF(#REF!&gt;=0,"",))</f>
        <v>#REF!</v>
      </c>
      <c r="G684" s="241" t="e">
        <f>保全管理データ!N1420</f>
        <v>#REF!</v>
      </c>
      <c r="H684" s="241" t="e">
        <f>IF(#REF!="無","",IF(#REF!="","",IF(#REF!="悪環境における作業",0.2,IF(#REF!="高所又は地下作業",0.1,IF(#REF!="錯綜場所作業",0.3,IF(#REF!="複雑な制約のある作業",0.4,IF(#REF!="単純な制約のある作業",0.2,0)))))))</f>
        <v>#REF!</v>
      </c>
      <c r="I684" s="224" t="e">
        <f t="shared" si="39"/>
        <v>#REF!</v>
      </c>
      <c r="J684" s="242" t="e">
        <f>IF(#REF!&gt;=1,IF(#REF!&gt;=1,#REF!),IF(#REF!&gt;=0,"",))</f>
        <v>#REF!</v>
      </c>
      <c r="K684" s="241" t="e">
        <f>保全管理データ!N1447</f>
        <v>#REF!</v>
      </c>
      <c r="L684" s="241" t="e">
        <f>IF(#REF!="","",IF(#REF!="悪環境における作業",0.2,IF(#REF!="高所又は地下作業",0.1,IF(#REF!="錯綜場所作業",0.3,IF(#REF!="複雑な制約のある作業",0.4,IF(#REF!="単純な制約のある作業",0.2,0))))))</f>
        <v>#REF!</v>
      </c>
      <c r="M684" s="224" t="e">
        <f t="shared" si="40"/>
        <v>#REF!</v>
      </c>
    </row>
    <row r="685" spans="2:13" s="229" customFormat="1" ht="27.75" customHeight="1" x14ac:dyDescent="0.2">
      <c r="B685" s="562" t="s">
        <v>265</v>
      </c>
      <c r="C685" s="563"/>
      <c r="D685" s="239" t="e">
        <f>#REF!</f>
        <v>#REF!</v>
      </c>
      <c r="E685" s="240" t="s">
        <v>245</v>
      </c>
      <c r="F685" s="242" t="e">
        <f>IF(#REF!&gt;=1,IF(#REF!&gt;=1,#REF!),IF(#REF!&gt;=0,"",))</f>
        <v>#REF!</v>
      </c>
      <c r="G685" s="241" t="e">
        <f>保全管理データ!N1421</f>
        <v>#REF!</v>
      </c>
      <c r="H685" s="241" t="e">
        <f>IF(#REF!="無","",IF(#REF!="","",IF(#REF!="悪環境における作業",0.2,IF(#REF!="高所又は地下作業",0.1,IF(#REF!="錯綜場所作業",0.3,IF(#REF!="複雑な制約のある作業",0.4,IF(#REF!="単純な制約のある作業",0.2,0)))))))</f>
        <v>#REF!</v>
      </c>
      <c r="I685" s="224" t="e">
        <f t="shared" si="39"/>
        <v>#REF!</v>
      </c>
      <c r="J685" s="242" t="e">
        <f>IF(#REF!&gt;=1,IF(#REF!&gt;=1,#REF!),IF(#REF!&gt;=0,"",))</f>
        <v>#REF!</v>
      </c>
      <c r="K685" s="241" t="e">
        <f>保全管理データ!N1448</f>
        <v>#REF!</v>
      </c>
      <c r="L685" s="241" t="e">
        <f>IF(#REF!="","",IF(#REF!="悪環境における作業",0.2,IF(#REF!="高所又は地下作業",0.1,IF(#REF!="錯綜場所作業",0.3,IF(#REF!="複雑な制約のある作業",0.4,IF(#REF!="単純な制約のある作業",0.2,0))))))</f>
        <v>#REF!</v>
      </c>
      <c r="M685" s="224" t="e">
        <f t="shared" si="40"/>
        <v>#REF!</v>
      </c>
    </row>
    <row r="686" spans="2:13" s="229" customFormat="1" ht="27.75" customHeight="1" x14ac:dyDescent="0.2">
      <c r="B686" s="562" t="s">
        <v>266</v>
      </c>
      <c r="C686" s="563"/>
      <c r="D686" s="239" t="e">
        <f>#REF!</f>
        <v>#REF!</v>
      </c>
      <c r="E686" s="240" t="s">
        <v>245</v>
      </c>
      <c r="F686" s="242" t="e">
        <f>IF(#REF!&gt;=1,IF(#REF!&gt;=1,#REF!),IF(#REF!&gt;=0,"",))</f>
        <v>#REF!</v>
      </c>
      <c r="G686" s="241" t="e">
        <f>保全管理データ!N1422</f>
        <v>#REF!</v>
      </c>
      <c r="H686" s="241" t="e">
        <f>IF(#REF!="無","",IF(#REF!="","",IF(#REF!="悪環境における作業",0.2,IF(#REF!="高所又は地下作業",0.1,IF(#REF!="錯綜場所作業",0.3,IF(#REF!="複雑な制約のある作業",0.4,IF(#REF!="単純な制約のある作業",0.2,0)))))))</f>
        <v>#REF!</v>
      </c>
      <c r="I686" s="224" t="e">
        <f t="shared" si="39"/>
        <v>#REF!</v>
      </c>
      <c r="J686" s="242" t="e">
        <f>IF(#REF!&gt;=1,IF(#REF!&gt;=1,#REF!),IF(#REF!&gt;=0,"",))</f>
        <v>#REF!</v>
      </c>
      <c r="K686" s="241" t="e">
        <f>保全管理データ!N1449</f>
        <v>#REF!</v>
      </c>
      <c r="L686" s="241" t="e">
        <f>IF(#REF!="","",IF(#REF!="悪環境における作業",0.2,IF(#REF!="高所又は地下作業",0.1,IF(#REF!="錯綜場所作業",0.3,IF(#REF!="複雑な制約のある作業",0.4,IF(#REF!="単純な制約のある作業",0.2,0))))))</f>
        <v>#REF!</v>
      </c>
      <c r="M686" s="224" t="e">
        <f t="shared" si="40"/>
        <v>#REF!</v>
      </c>
    </row>
    <row r="687" spans="2:13" s="229" customFormat="1" ht="27.75" customHeight="1" x14ac:dyDescent="0.2">
      <c r="B687" s="562" t="s">
        <v>81</v>
      </c>
      <c r="C687" s="563"/>
      <c r="D687" s="239" t="e">
        <f>#REF!</f>
        <v>#REF!</v>
      </c>
      <c r="E687" s="240" t="s">
        <v>245</v>
      </c>
      <c r="F687" s="242" t="e">
        <f>IF(#REF!&gt;=1,IF(#REF!&gt;=1,#REF!),IF(#REF!&gt;=0,"",))</f>
        <v>#REF!</v>
      </c>
      <c r="G687" s="241" t="e">
        <f>保全管理データ!N1423</f>
        <v>#REF!</v>
      </c>
      <c r="H687" s="241" t="e">
        <f>IF(#REF!="無","",IF(#REF!="","",IF(#REF!="悪環境における作業",0.2,IF(#REF!="高所又は地下作業",0.1,IF(#REF!="錯綜場所作業",0.3,IF(#REF!="複雑な制約のある作業",0.4,IF(#REF!="単純な制約のある作業",0.2,0)))))))</f>
        <v>#REF!</v>
      </c>
      <c r="I687" s="224" t="e">
        <f t="shared" si="39"/>
        <v>#REF!</v>
      </c>
      <c r="J687" s="242" t="e">
        <f>IF(#REF!&gt;=1,IF(#REF!&gt;=1,#REF!),IF(#REF!&gt;=0,"",))</f>
        <v>#REF!</v>
      </c>
      <c r="K687" s="241" t="e">
        <f>保全管理データ!N1450</f>
        <v>#REF!</v>
      </c>
      <c r="L687" s="241" t="e">
        <f>IF(#REF!="","",IF(#REF!="悪環境における作業",0.2,IF(#REF!="高所又は地下作業",0.1,IF(#REF!="錯綜場所作業",0.3,IF(#REF!="複雑な制約のある作業",0.4,IF(#REF!="単純な制約のある作業",0.2,0))))))</f>
        <v>#REF!</v>
      </c>
      <c r="M687" s="224" t="e">
        <f t="shared" si="40"/>
        <v>#REF!</v>
      </c>
    </row>
    <row r="688" spans="2:13" s="229" customFormat="1" ht="27.75" customHeight="1" x14ac:dyDescent="0.2">
      <c r="B688" s="562" t="s">
        <v>267</v>
      </c>
      <c r="C688" s="563"/>
      <c r="D688" s="239" t="e">
        <f>#REF!</f>
        <v>#REF!</v>
      </c>
      <c r="E688" s="240" t="s">
        <v>247</v>
      </c>
      <c r="F688" s="242" t="e">
        <f>IF(#REF!&gt;=1,IF(#REF!&gt;=1,#REF!),IF(#REF!&gt;=0,"",))</f>
        <v>#REF!</v>
      </c>
      <c r="G688" s="241" t="e">
        <f>保全管理データ!N1424</f>
        <v>#REF!</v>
      </c>
      <c r="H688" s="241" t="e">
        <f>IF(#REF!="無","",IF(#REF!="","",IF(#REF!="悪環境における作業",0.2,IF(#REF!="高所又は地下作業",0.1,IF(#REF!="錯綜場所作業",0.3,IF(#REF!="複雑な制約のある作業",0.4,IF(#REF!="単純な制約のある作業",0.2,0)))))))</f>
        <v>#REF!</v>
      </c>
      <c r="I688" s="224" t="e">
        <f t="shared" si="39"/>
        <v>#REF!</v>
      </c>
      <c r="J688" s="242" t="e">
        <f>IF(#REF!&gt;=1,IF(#REF!&gt;=1,#REF!),IF(#REF!&gt;=0,"",))</f>
        <v>#REF!</v>
      </c>
      <c r="K688" s="241" t="e">
        <f>保全管理データ!N1451</f>
        <v>#REF!</v>
      </c>
      <c r="L688" s="241" t="e">
        <f>IF(#REF!="","",IF(#REF!="悪環境における作業",0.2,IF(#REF!="高所又は地下作業",0.1,IF(#REF!="錯綜場所作業",0.3,IF(#REF!="複雑な制約のある作業",0.4,IF(#REF!="単純な制約のある作業",0.2,0))))))</f>
        <v>#REF!</v>
      </c>
      <c r="M688" s="224" t="e">
        <f t="shared" si="40"/>
        <v>#REF!</v>
      </c>
    </row>
    <row r="689" spans="2:13" s="229" customFormat="1" ht="27.75" customHeight="1" x14ac:dyDescent="0.2">
      <c r="B689" s="562" t="s">
        <v>268</v>
      </c>
      <c r="C689" s="563"/>
      <c r="D689" s="239" t="e">
        <f>#REF!</f>
        <v>#REF!</v>
      </c>
      <c r="E689" s="240" t="s">
        <v>246</v>
      </c>
      <c r="F689" s="242" t="e">
        <f>IF(#REF!&gt;=1,IF(#REF!&gt;=1,#REF!),IF(#REF!&gt;=0,"",))</f>
        <v>#REF!</v>
      </c>
      <c r="G689" s="241" t="e">
        <f>保全管理データ!N1425</f>
        <v>#REF!</v>
      </c>
      <c r="H689" s="241" t="e">
        <f>IF(#REF!="無","",IF(#REF!="","",IF(#REF!="悪環境における作業",0.2,IF(#REF!="高所又は地下作業",0.1,IF(#REF!="錯綜場所作業",0.3,IF(#REF!="複雑な制約のある作業",0.4,IF(#REF!="単純な制約のある作業",0.2,0)))))))</f>
        <v>#REF!</v>
      </c>
      <c r="I689" s="224" t="e">
        <f t="shared" si="39"/>
        <v>#REF!</v>
      </c>
      <c r="J689" s="242" t="e">
        <f>IF(#REF!&gt;=1,IF(#REF!&gt;=1,#REF!),IF(#REF!&gt;=0,"",))</f>
        <v>#REF!</v>
      </c>
      <c r="K689" s="241" t="e">
        <f>保全管理データ!N1452</f>
        <v>#REF!</v>
      </c>
      <c r="L689" s="241" t="e">
        <f>IF(#REF!="","",IF(#REF!="悪環境における作業",0.2,IF(#REF!="高所又は地下作業",0.1,IF(#REF!="錯綜場所作業",0.3,IF(#REF!="複雑な制約のある作業",0.4,IF(#REF!="単純な制約のある作業",0.2,0))))))</f>
        <v>#REF!</v>
      </c>
      <c r="M689" s="224" t="e">
        <f t="shared" si="40"/>
        <v>#REF!</v>
      </c>
    </row>
    <row r="690" spans="2:13" s="229" customFormat="1" ht="27.75" customHeight="1" thickBot="1" x14ac:dyDescent="0.25">
      <c r="B690" s="564" t="s">
        <v>269</v>
      </c>
      <c r="C690" s="565"/>
      <c r="D690" s="243" t="e">
        <f>#REF!</f>
        <v>#REF!</v>
      </c>
      <c r="E690" s="244" t="s">
        <v>245</v>
      </c>
      <c r="F690" s="246" t="e">
        <f>IF(#REF!&gt;=1,IF(#REF!&gt;=1,#REF!),IF(#REF!&gt;=0,"",))</f>
        <v>#REF!</v>
      </c>
      <c r="G690" s="245" t="e">
        <f>保全管理データ!N1426</f>
        <v>#REF!</v>
      </c>
      <c r="H690" s="241" t="e">
        <f>IF(#REF!="無","",IF(#REF!="","",IF(#REF!="悪環境における作業",0.2,IF(#REF!="高所又は地下作業",0.1,IF(#REF!="錯綜場所作業",0.3,IF(#REF!="複雑な制約のある作業",0.4,IF(#REF!="単純な制約のある作業",0.2,0)))))))</f>
        <v>#REF!</v>
      </c>
      <c r="I690" s="224" t="e">
        <f t="shared" si="39"/>
        <v>#REF!</v>
      </c>
      <c r="J690" s="246" t="e">
        <f>IF(#REF!&gt;=1,IF(#REF!&gt;=1,#REF!),IF(#REF!&gt;=0,"",))</f>
        <v>#REF!</v>
      </c>
      <c r="K690" s="245" t="e">
        <f>保全管理データ!N1453</f>
        <v>#REF!</v>
      </c>
      <c r="L690" s="245" t="e">
        <f>IF(#REF!="","",IF(#REF!="悪環境における作業",0.2,IF(#REF!="高所又は地下作業",0.1,IF(#REF!="錯綜場所作業",0.3,IF(#REF!="複雑な制約のある作業",0.4,IF(#REF!="単純な制約のある作業",0.2,0))))))</f>
        <v>#REF!</v>
      </c>
      <c r="M690" s="224" t="e">
        <f t="shared" si="40"/>
        <v>#REF!</v>
      </c>
    </row>
    <row r="691" spans="2:13" s="229" customFormat="1" ht="27.75" customHeight="1" thickBot="1" x14ac:dyDescent="0.25">
      <c r="B691" s="555" t="s">
        <v>190</v>
      </c>
      <c r="C691" s="555"/>
      <c r="D691" s="555"/>
      <c r="E691" s="555"/>
      <c r="F691" s="556" t="e">
        <f>SUM(I667:I690)</f>
        <v>#REF!</v>
      </c>
      <c r="G691" s="557"/>
      <c r="H691" s="557"/>
      <c r="I691" s="558"/>
      <c r="J691" s="556" t="e">
        <f>IF(SUM(J667:J690)=0,"0.00",SUM(M667:M690))</f>
        <v>#REF!</v>
      </c>
      <c r="K691" s="557"/>
      <c r="L691" s="557"/>
      <c r="M691" s="558"/>
    </row>
    <row r="692" spans="2:13" s="229" customFormat="1" ht="27.75" customHeight="1" thickBot="1" x14ac:dyDescent="0.25">
      <c r="B692" s="555" t="s">
        <v>97</v>
      </c>
      <c r="C692" s="555"/>
      <c r="D692" s="555"/>
      <c r="E692" s="555"/>
      <c r="F692" s="559" t="e">
        <f>IF(#REF!="５年以下","0",IF(#REF!="５年～１０年",0.1,IF(#REF!="１０年以上",0.15)))</f>
        <v>#REF!</v>
      </c>
      <c r="G692" s="560"/>
      <c r="H692" s="560"/>
      <c r="I692" s="560"/>
      <c r="J692" s="560"/>
      <c r="K692" s="560"/>
      <c r="L692" s="560"/>
      <c r="M692" s="561"/>
    </row>
    <row r="693" spans="2:13" s="229" customFormat="1" ht="27.75" customHeight="1" thickBot="1" x14ac:dyDescent="0.25">
      <c r="B693" s="556" t="s">
        <v>273</v>
      </c>
      <c r="C693" s="557"/>
      <c r="D693" s="557"/>
      <c r="E693" s="558"/>
      <c r="F693" s="556" t="e">
        <f>F691*(1+F692)</f>
        <v>#REF!</v>
      </c>
      <c r="G693" s="557"/>
      <c r="H693" s="557"/>
      <c r="I693" s="557"/>
      <c r="J693" s="556" t="e">
        <f>J691*(1+F692)</f>
        <v>#REF!</v>
      </c>
      <c r="K693" s="557"/>
      <c r="L693" s="557"/>
      <c r="M693" s="558"/>
    </row>
    <row r="694" spans="2:13" s="229" customFormat="1" ht="24" hidden="1" customHeight="1" thickBot="1" x14ac:dyDescent="0.25">
      <c r="B694" s="555" t="s">
        <v>191</v>
      </c>
      <c r="C694" s="555"/>
      <c r="D694" s="555"/>
      <c r="E694" s="555"/>
      <c r="F694" s="556" t="e">
        <f>#REF!*(#REF!*#REF!+#REF!*#REF!)</f>
        <v>#REF!</v>
      </c>
      <c r="G694" s="557"/>
      <c r="H694" s="558"/>
      <c r="I694" s="555" t="e">
        <f>#REF!</f>
        <v>#REF!</v>
      </c>
      <c r="J694" s="556"/>
      <c r="K694" s="247" t="s">
        <v>230</v>
      </c>
      <c r="L694" s="558" t="e">
        <f>B665</f>
        <v>#REF!</v>
      </c>
      <c r="M694" s="555"/>
    </row>
    <row r="695" spans="2:13" s="229" customFormat="1" ht="45" customHeight="1" thickBot="1" x14ac:dyDescent="0.25">
      <c r="B695" s="228"/>
      <c r="C695" s="228"/>
      <c r="D695" s="228"/>
      <c r="E695" s="228"/>
      <c r="F695" s="228"/>
      <c r="G695" s="228"/>
      <c r="H695" s="228"/>
      <c r="I695" s="228"/>
      <c r="J695" s="228"/>
      <c r="K695" s="228"/>
      <c r="L695" s="228"/>
      <c r="M695" s="228"/>
    </row>
    <row r="696" spans="2:13" s="229" customFormat="1" ht="27.75" customHeight="1" thickBot="1" x14ac:dyDescent="0.25">
      <c r="B696" s="568" t="s">
        <v>128</v>
      </c>
      <c r="C696" s="569"/>
      <c r="D696" s="569"/>
      <c r="E696" s="570"/>
      <c r="F696" s="228"/>
      <c r="G696" s="228"/>
      <c r="H696" s="228"/>
      <c r="I696" s="228"/>
      <c r="J696" s="228"/>
      <c r="K696" s="228"/>
      <c r="L696" s="228"/>
      <c r="M696" s="228"/>
    </row>
    <row r="697" spans="2:13" s="229" customFormat="1" ht="27.75" customHeight="1" x14ac:dyDescent="0.2">
      <c r="B697" s="571" t="e">
        <f>#REF!</f>
        <v>#REF!</v>
      </c>
      <c r="C697" s="572"/>
      <c r="D697" s="573"/>
      <c r="E697" s="574"/>
      <c r="F697" s="578" t="s">
        <v>240</v>
      </c>
      <c r="G697" s="579"/>
      <c r="H697" s="579"/>
      <c r="I697" s="580"/>
      <c r="J697" s="578" t="s">
        <v>239</v>
      </c>
      <c r="K697" s="579"/>
      <c r="L697" s="579"/>
      <c r="M697" s="580"/>
    </row>
    <row r="698" spans="2:13" s="229" customFormat="1" ht="27.75" customHeight="1" thickBot="1" x14ac:dyDescent="0.25">
      <c r="B698" s="575"/>
      <c r="C698" s="576"/>
      <c r="D698" s="576"/>
      <c r="E698" s="577"/>
      <c r="F698" s="233" t="s">
        <v>149</v>
      </c>
      <c r="G698" s="231" t="s">
        <v>151</v>
      </c>
      <c r="H698" s="231" t="s">
        <v>96</v>
      </c>
      <c r="I698" s="232" t="s">
        <v>150</v>
      </c>
      <c r="J698" s="233" t="s">
        <v>149</v>
      </c>
      <c r="K698" s="231" t="s">
        <v>151</v>
      </c>
      <c r="L698" s="231" t="s">
        <v>96</v>
      </c>
      <c r="M698" s="232" t="s">
        <v>150</v>
      </c>
    </row>
    <row r="699" spans="2:13" s="229" customFormat="1" ht="27.75" customHeight="1" thickTop="1" x14ac:dyDescent="0.2">
      <c r="B699" s="566" t="s">
        <v>241</v>
      </c>
      <c r="C699" s="567"/>
      <c r="D699" s="234" t="e">
        <f>#REF!</f>
        <v>#REF!</v>
      </c>
      <c r="E699" s="235" t="s">
        <v>242</v>
      </c>
      <c r="F699" s="242" t="e">
        <f>IF(#REF!&gt;=1,IF(#REF!&gt;=1,#REF!),IF(#REF!&gt;=0,"",))</f>
        <v>#REF!</v>
      </c>
      <c r="G699" s="241" t="e">
        <f>保全管理データ!N1459</f>
        <v>#REF!</v>
      </c>
      <c r="H699" s="241" t="e">
        <f>IF(#REF!="無","",IF(#REF!="","",IF(#REF!="悪環境における作業",0.2,IF(#REF!="高所又は地下作業",0.1,IF(#REF!="錯綜場所作業",0.3,IF(#REF!="複雑な制約のある作業",0.4,IF(#REF!="単純な制約のある作業",0.2,0)))))))</f>
        <v>#REF!</v>
      </c>
      <c r="I699" s="224" t="e">
        <f>IF(F699="","",F699*G699*(1+IF(H699="",0,H699)))</f>
        <v>#REF!</v>
      </c>
      <c r="J699" s="242" t="e">
        <f>IF(#REF!&gt;=1,IF(#REF!&gt;=1,#REF!),IF(#REF!&gt;=0,"",))</f>
        <v>#REF!</v>
      </c>
      <c r="K699" s="241" t="e">
        <f>保全管理データ!N1486</f>
        <v>#REF!</v>
      </c>
      <c r="L699" s="241" t="e">
        <f>IF(#REF!="","",IF(#REF!="悪環境における作業",0.2,IF(#REF!="高所又は地下作業",0.1,IF(#REF!="錯綜場所作業",0.3,IF(#REF!="複雑な制約のある作業",0.4,IF(#REF!="単純な制約のある作業",0.2,0))))))</f>
        <v>#REF!</v>
      </c>
      <c r="M699" s="224" t="e">
        <f>IF(J699="","",J699*K699*(1+IF(L699="",0,L699)))</f>
        <v>#REF!</v>
      </c>
    </row>
    <row r="700" spans="2:13" s="229" customFormat="1" ht="27.75" customHeight="1" x14ac:dyDescent="0.2">
      <c r="B700" s="562" t="s">
        <v>243</v>
      </c>
      <c r="C700" s="563"/>
      <c r="D700" s="239" t="e">
        <f>#REF!</f>
        <v>#REF!</v>
      </c>
      <c r="E700" s="240" t="s">
        <v>242</v>
      </c>
      <c r="F700" s="242" t="e">
        <f>IF(#REF!&gt;=1,IF(#REF!&gt;=1,#REF!),IF(#REF!&gt;=0,"",))</f>
        <v>#REF!</v>
      </c>
      <c r="G700" s="241" t="e">
        <f>保全管理データ!N1460</f>
        <v>#REF!</v>
      </c>
      <c r="H700" s="241" t="e">
        <f>IF(#REF!="無","",IF(#REF!="","",IF(#REF!="悪環境における作業",0.2,IF(#REF!="高所又は地下作業",0.1,IF(#REF!="錯綜場所作業",0.3,IF(#REF!="複雑な制約のある作業",0.4,IF(#REF!="単純な制約のある作業",0.2,0)))))))</f>
        <v>#REF!</v>
      </c>
      <c r="I700" s="224" t="e">
        <f t="shared" ref="I700:I722" si="41">IF(F700="","",F700*G700*(1+IF(H700="",0,H700)))</f>
        <v>#REF!</v>
      </c>
      <c r="J700" s="242" t="e">
        <f>IF(#REF!&gt;=1,IF(#REF!&gt;=1,#REF!),IF(#REF!&gt;=0,"",))</f>
        <v>#REF!</v>
      </c>
      <c r="K700" s="241" t="e">
        <f>保全管理データ!N1487</f>
        <v>#REF!</v>
      </c>
      <c r="L700" s="241" t="e">
        <f>IF(#REF!="","",IF(#REF!="悪環境における作業",0.2,IF(#REF!="高所又は地下作業",0.1,IF(#REF!="錯綜場所作業",0.3,IF(#REF!="複雑な制約のある作業",0.4,IF(#REF!="単純な制約のある作業",0.2,0))))))</f>
        <v>#REF!</v>
      </c>
      <c r="M700" s="224" t="e">
        <f t="shared" ref="M700:M722" si="42">IF(J700="","",J700*K700*(1+IF(L700="",0,L700)))</f>
        <v>#REF!</v>
      </c>
    </row>
    <row r="701" spans="2:13" s="229" customFormat="1" ht="27.75" customHeight="1" x14ac:dyDescent="0.2">
      <c r="B701" s="562" t="s">
        <v>249</v>
      </c>
      <c r="C701" s="563"/>
      <c r="D701" s="239" t="e">
        <f>#REF!</f>
        <v>#REF!</v>
      </c>
      <c r="E701" s="240" t="s">
        <v>244</v>
      </c>
      <c r="F701" s="242" t="e">
        <f>IF(#REF!&gt;=1,IF(#REF!&gt;=1,#REF!),IF(#REF!&gt;=0,"",))</f>
        <v>#REF!</v>
      </c>
      <c r="G701" s="241" t="e">
        <f>保全管理データ!N1461</f>
        <v>#REF!</v>
      </c>
      <c r="H701" s="241" t="e">
        <f>IF(#REF!="無","",IF(#REF!="","",IF(#REF!="悪環境における作業",0.2,IF(#REF!="高所又は地下作業",0.1,IF(#REF!="錯綜場所作業",0.3,IF(#REF!="複雑な制約のある作業",0.4,IF(#REF!="単純な制約のある作業",0.2,0)))))))</f>
        <v>#REF!</v>
      </c>
      <c r="I701" s="224" t="e">
        <f t="shared" si="41"/>
        <v>#REF!</v>
      </c>
      <c r="J701" s="242" t="e">
        <f>IF(#REF!&gt;=1,IF(#REF!&gt;=1,#REF!),IF(#REF!&gt;=0,"",))</f>
        <v>#REF!</v>
      </c>
      <c r="K701" s="241" t="e">
        <f>保全管理データ!N1488</f>
        <v>#REF!</v>
      </c>
      <c r="L701" s="241" t="e">
        <f>IF(#REF!="","",IF(#REF!="悪環境における作業",0.2,IF(#REF!="高所又は地下作業",0.1,IF(#REF!="錯綜場所作業",0.3,IF(#REF!="複雑な制約のある作業",0.4,IF(#REF!="単純な制約のある作業",0.2,0))))))</f>
        <v>#REF!</v>
      </c>
      <c r="M701" s="224" t="e">
        <f t="shared" si="42"/>
        <v>#REF!</v>
      </c>
    </row>
    <row r="702" spans="2:13" s="229" customFormat="1" ht="27.75" customHeight="1" x14ac:dyDescent="0.2">
      <c r="B702" s="562" t="s">
        <v>250</v>
      </c>
      <c r="C702" s="563"/>
      <c r="D702" s="239" t="e">
        <f>#REF!</f>
        <v>#REF!</v>
      </c>
      <c r="E702" s="240" t="s">
        <v>244</v>
      </c>
      <c r="F702" s="242" t="e">
        <f>IF(#REF!&gt;=1,IF(#REF!&gt;=1,#REF!),IF(#REF!&gt;=0,"",))</f>
        <v>#REF!</v>
      </c>
      <c r="G702" s="241" t="e">
        <f>保全管理データ!N1462</f>
        <v>#REF!</v>
      </c>
      <c r="H702" s="241" t="e">
        <f>IF(#REF!="無","",IF(#REF!="","",IF(#REF!="悪環境における作業",0.2,IF(#REF!="高所又は地下作業",0.1,IF(#REF!="錯綜場所作業",0.3,IF(#REF!="複雑な制約のある作業",0.4,IF(#REF!="単純な制約のある作業",0.2,0)))))))</f>
        <v>#REF!</v>
      </c>
      <c r="I702" s="224" t="e">
        <f t="shared" si="41"/>
        <v>#REF!</v>
      </c>
      <c r="J702" s="242" t="e">
        <f>IF(#REF!&gt;=1,IF(#REF!&gt;=1,#REF!),IF(#REF!&gt;=0,"",))</f>
        <v>#REF!</v>
      </c>
      <c r="K702" s="241" t="e">
        <f>保全管理データ!N1489</f>
        <v>#REF!</v>
      </c>
      <c r="L702" s="241" t="e">
        <f>IF(#REF!="","",IF(#REF!="悪環境における作業",0.2,IF(#REF!="高所又は地下作業",0.1,IF(#REF!="錯綜場所作業",0.3,IF(#REF!="複雑な制約のある作業",0.4,IF(#REF!="単純な制約のある作業",0.2,0))))))</f>
        <v>#REF!</v>
      </c>
      <c r="M702" s="224" t="e">
        <f t="shared" si="42"/>
        <v>#REF!</v>
      </c>
    </row>
    <row r="703" spans="2:13" s="229" customFormat="1" ht="27.75" customHeight="1" x14ac:dyDescent="0.2">
      <c r="B703" s="562" t="s">
        <v>251</v>
      </c>
      <c r="C703" s="563"/>
      <c r="D703" s="239" t="e">
        <f>#REF!</f>
        <v>#REF!</v>
      </c>
      <c r="E703" s="240" t="s">
        <v>242</v>
      </c>
      <c r="F703" s="242" t="e">
        <f>IF(#REF!&gt;=1,IF(#REF!&gt;=1,#REF!),IF(#REF!&gt;=0,"",))</f>
        <v>#REF!</v>
      </c>
      <c r="G703" s="241" t="e">
        <f>保全管理データ!N1463</f>
        <v>#REF!</v>
      </c>
      <c r="H703" s="241" t="e">
        <f>IF(#REF!="無","",IF(#REF!="","",IF(#REF!="悪環境における作業",0.2,IF(#REF!="高所又は地下作業",0.1,IF(#REF!="錯綜場所作業",0.3,IF(#REF!="複雑な制約のある作業",0.4,IF(#REF!="単純な制約のある作業",0.2,0)))))))</f>
        <v>#REF!</v>
      </c>
      <c r="I703" s="224" t="e">
        <f t="shared" si="41"/>
        <v>#REF!</v>
      </c>
      <c r="J703" s="242" t="e">
        <f>IF(#REF!&gt;=1,IF(#REF!&gt;=1,#REF!),IF(#REF!&gt;=0,"",))</f>
        <v>#REF!</v>
      </c>
      <c r="K703" s="241" t="e">
        <f>保全管理データ!N1490</f>
        <v>#REF!</v>
      </c>
      <c r="L703" s="241" t="e">
        <f>IF(#REF!="","",IF(#REF!="悪環境における作業",0.2,IF(#REF!="高所又は地下作業",0.1,IF(#REF!="錯綜場所作業",0.3,IF(#REF!="複雑な制約のある作業",0.4,IF(#REF!="単純な制約のある作業",0.2,0))))))</f>
        <v>#REF!</v>
      </c>
      <c r="M703" s="224" t="e">
        <f t="shared" si="42"/>
        <v>#REF!</v>
      </c>
    </row>
    <row r="704" spans="2:13" s="229" customFormat="1" ht="27.75" customHeight="1" x14ac:dyDescent="0.2">
      <c r="B704" s="562" t="s">
        <v>252</v>
      </c>
      <c r="C704" s="563"/>
      <c r="D704" s="239" t="e">
        <f>#REF!</f>
        <v>#REF!</v>
      </c>
      <c r="E704" s="240" t="s">
        <v>244</v>
      </c>
      <c r="F704" s="242" t="e">
        <f>IF(#REF!&gt;=1,IF(#REF!&gt;=1,#REF!),IF(#REF!&gt;=0,"",))</f>
        <v>#REF!</v>
      </c>
      <c r="G704" s="241" t="e">
        <f>保全管理データ!N1464</f>
        <v>#REF!</v>
      </c>
      <c r="H704" s="241" t="e">
        <f>IF(#REF!="無","",IF(#REF!="","",IF(#REF!="悪環境における作業",0.2,IF(#REF!="高所又は地下作業",0.1,IF(#REF!="錯綜場所作業",0.3,IF(#REF!="複雑な制約のある作業",0.4,IF(#REF!="単純な制約のある作業",0.2,0)))))))</f>
        <v>#REF!</v>
      </c>
      <c r="I704" s="224" t="e">
        <f t="shared" si="41"/>
        <v>#REF!</v>
      </c>
      <c r="J704" s="242" t="e">
        <f>IF(#REF!&gt;=1,IF(#REF!&gt;=1,#REF!),IF(#REF!&gt;=0,"",))</f>
        <v>#REF!</v>
      </c>
      <c r="K704" s="241" t="e">
        <f>保全管理データ!N1491</f>
        <v>#REF!</v>
      </c>
      <c r="L704" s="241" t="e">
        <f>IF(#REF!="","",IF(#REF!="悪環境における作業",0.2,IF(#REF!="高所又は地下作業",0.1,IF(#REF!="錯綜場所作業",0.3,IF(#REF!="複雑な制約のある作業",0.4,IF(#REF!="単純な制約のある作業",0.2,0))))))</f>
        <v>#REF!</v>
      </c>
      <c r="M704" s="224" t="e">
        <f t="shared" si="42"/>
        <v>#REF!</v>
      </c>
    </row>
    <row r="705" spans="2:13" s="229" customFormat="1" ht="27.75" customHeight="1" x14ac:dyDescent="0.2">
      <c r="B705" s="562" t="s">
        <v>253</v>
      </c>
      <c r="C705" s="563"/>
      <c r="D705" s="239" t="e">
        <f>#REF!</f>
        <v>#REF!</v>
      </c>
      <c r="E705" s="240" t="s">
        <v>242</v>
      </c>
      <c r="F705" s="242" t="e">
        <f>IF(#REF!&gt;=1,IF(#REF!&gt;=1,#REF!),IF(#REF!&gt;=0,"",))</f>
        <v>#REF!</v>
      </c>
      <c r="G705" s="241" t="e">
        <f>保全管理データ!N1465</f>
        <v>#REF!</v>
      </c>
      <c r="H705" s="241" t="e">
        <f>IF(#REF!="無","",IF(#REF!="","",IF(#REF!="悪環境における作業",0.2,IF(#REF!="高所又は地下作業",0.1,IF(#REF!="錯綜場所作業",0.3,IF(#REF!="複雑な制約のある作業",0.4,IF(#REF!="単純な制約のある作業",0.2,0)))))))</f>
        <v>#REF!</v>
      </c>
      <c r="I705" s="224" t="e">
        <f t="shared" si="41"/>
        <v>#REF!</v>
      </c>
      <c r="J705" s="242" t="e">
        <f>IF(#REF!&gt;=1,IF(#REF!&gt;=1,#REF!),IF(#REF!&gt;=0,"",))</f>
        <v>#REF!</v>
      </c>
      <c r="K705" s="241" t="e">
        <f>保全管理データ!N1492</f>
        <v>#REF!</v>
      </c>
      <c r="L705" s="241" t="e">
        <f>IF(#REF!="","",IF(#REF!="悪環境における作業",0.2,IF(#REF!="高所又は地下作業",0.1,IF(#REF!="錯綜場所作業",0.3,IF(#REF!="複雑な制約のある作業",0.4,IF(#REF!="単純な制約のある作業",0.2,0))))))</f>
        <v>#REF!</v>
      </c>
      <c r="M705" s="224" t="e">
        <f t="shared" si="42"/>
        <v>#REF!</v>
      </c>
    </row>
    <row r="706" spans="2:13" s="229" customFormat="1" ht="27.75" customHeight="1" x14ac:dyDescent="0.2">
      <c r="B706" s="562" t="s">
        <v>254</v>
      </c>
      <c r="C706" s="563"/>
      <c r="D706" s="239" t="e">
        <f>#REF!</f>
        <v>#REF!</v>
      </c>
      <c r="E706" s="240" t="s">
        <v>242</v>
      </c>
      <c r="F706" s="242" t="e">
        <f>IF(#REF!&gt;=1,IF(#REF!&gt;=1,#REF!),IF(#REF!&gt;=0,"",))</f>
        <v>#REF!</v>
      </c>
      <c r="G706" s="241" t="e">
        <f>保全管理データ!N1466</f>
        <v>#REF!</v>
      </c>
      <c r="H706" s="241" t="e">
        <f>IF(#REF!="無","",IF(#REF!="","",IF(#REF!="悪環境における作業",0.2,IF(#REF!="高所又は地下作業",0.1,IF(#REF!="錯綜場所作業",0.3,IF(#REF!="複雑な制約のある作業",0.4,IF(#REF!="単純な制約のある作業",0.2,0)))))))</f>
        <v>#REF!</v>
      </c>
      <c r="I706" s="224" t="e">
        <f t="shared" si="41"/>
        <v>#REF!</v>
      </c>
      <c r="J706" s="242" t="e">
        <f>IF(#REF!&gt;=1,IF(#REF!&gt;=1,#REF!),IF(#REF!&gt;=0,"",))</f>
        <v>#REF!</v>
      </c>
      <c r="K706" s="241" t="e">
        <f>保全管理データ!N1493</f>
        <v>#REF!</v>
      </c>
      <c r="L706" s="241" t="e">
        <f>IF(#REF!="","",IF(#REF!="悪環境における作業",0.2,IF(#REF!="高所又は地下作業",0.1,IF(#REF!="錯綜場所作業",0.3,IF(#REF!="複雑な制約のある作業",0.4,IF(#REF!="単純な制約のある作業",0.2,0))))))</f>
        <v>#REF!</v>
      </c>
      <c r="M706" s="224" t="e">
        <f t="shared" si="42"/>
        <v>#REF!</v>
      </c>
    </row>
    <row r="707" spans="2:13" s="229" customFormat="1" ht="27.75" customHeight="1" x14ac:dyDescent="0.2">
      <c r="B707" s="562" t="s">
        <v>255</v>
      </c>
      <c r="C707" s="563"/>
      <c r="D707" s="239" t="e">
        <f>#REF!</f>
        <v>#REF!</v>
      </c>
      <c r="E707" s="240" t="s">
        <v>245</v>
      </c>
      <c r="F707" s="242" t="e">
        <f>IF(#REF!&gt;=1,IF(#REF!&gt;=1,#REF!),IF(#REF!&gt;=0,"",))</f>
        <v>#REF!</v>
      </c>
      <c r="G707" s="241" t="e">
        <f>保全管理データ!N1467</f>
        <v>#REF!</v>
      </c>
      <c r="H707" s="241" t="e">
        <f>IF(#REF!="無","",IF(#REF!="","",IF(#REF!="悪環境における作業",0.2,IF(#REF!="高所又は地下作業",0.1,IF(#REF!="錯綜場所作業",0.3,IF(#REF!="複雑な制約のある作業",0.4,IF(#REF!="単純な制約のある作業",0.2,0)))))))</f>
        <v>#REF!</v>
      </c>
      <c r="I707" s="224" t="e">
        <f t="shared" si="41"/>
        <v>#REF!</v>
      </c>
      <c r="J707" s="242" t="e">
        <f>IF(#REF!&gt;=1,IF(#REF!&gt;=1,#REF!),IF(#REF!&gt;=0,"",))</f>
        <v>#REF!</v>
      </c>
      <c r="K707" s="241" t="e">
        <f>保全管理データ!N1494</f>
        <v>#REF!</v>
      </c>
      <c r="L707" s="241" t="e">
        <f>IF(#REF!="","",IF(#REF!="悪環境における作業",0.2,IF(#REF!="高所又は地下作業",0.1,IF(#REF!="錯綜場所作業",0.3,IF(#REF!="複雑な制約のある作業",0.4,IF(#REF!="単純な制約のある作業",0.2,0))))))</f>
        <v>#REF!</v>
      </c>
      <c r="M707" s="224" t="e">
        <f t="shared" si="42"/>
        <v>#REF!</v>
      </c>
    </row>
    <row r="708" spans="2:13" s="229" customFormat="1" ht="27.75" customHeight="1" x14ac:dyDescent="0.2">
      <c r="B708" s="562" t="s">
        <v>256</v>
      </c>
      <c r="C708" s="563"/>
      <c r="D708" s="239" t="e">
        <f>#REF!</f>
        <v>#REF!</v>
      </c>
      <c r="E708" s="240" t="s">
        <v>242</v>
      </c>
      <c r="F708" s="242" t="e">
        <f>IF(#REF!&gt;=1,IF(#REF!&gt;=1,#REF!),IF(#REF!&gt;=0,"",))</f>
        <v>#REF!</v>
      </c>
      <c r="G708" s="241" t="e">
        <f>保全管理データ!N1468</f>
        <v>#REF!</v>
      </c>
      <c r="H708" s="241" t="e">
        <f>IF(#REF!="無","",IF(#REF!="","",IF(#REF!="悪環境における作業",0.2,IF(#REF!="高所又は地下作業",0.1,IF(#REF!="錯綜場所作業",0.3,IF(#REF!="複雑な制約のある作業",0.4,IF(#REF!="単純な制約のある作業",0.2,0)))))))</f>
        <v>#REF!</v>
      </c>
      <c r="I708" s="224" t="e">
        <f t="shared" si="41"/>
        <v>#REF!</v>
      </c>
      <c r="J708" s="242" t="e">
        <f>IF(#REF!&gt;=1,IF(#REF!&gt;=1,#REF!),IF(#REF!&gt;=0,"",))</f>
        <v>#REF!</v>
      </c>
      <c r="K708" s="241" t="e">
        <f>保全管理データ!N1495</f>
        <v>#REF!</v>
      </c>
      <c r="L708" s="241" t="e">
        <f>IF(#REF!="","",IF(#REF!="悪環境における作業",0.2,IF(#REF!="高所又は地下作業",0.1,IF(#REF!="錯綜場所作業",0.3,IF(#REF!="複雑な制約のある作業",0.4,IF(#REF!="単純な制約のある作業",0.2,0))))))</f>
        <v>#REF!</v>
      </c>
      <c r="M708" s="224" t="e">
        <f t="shared" si="42"/>
        <v>#REF!</v>
      </c>
    </row>
    <row r="709" spans="2:13" s="229" customFormat="1" ht="27.75" customHeight="1" x14ac:dyDescent="0.2">
      <c r="B709" s="562" t="s">
        <v>257</v>
      </c>
      <c r="C709" s="563"/>
      <c r="D709" s="239" t="e">
        <f>#REF!</f>
        <v>#REF!</v>
      </c>
      <c r="E709" s="240" t="s">
        <v>245</v>
      </c>
      <c r="F709" s="242" t="e">
        <f>IF(#REF!&gt;=1,IF(#REF!&gt;=1,#REF!),IF(#REF!&gt;=0,"",))</f>
        <v>#REF!</v>
      </c>
      <c r="G709" s="241" t="e">
        <f>保全管理データ!N1469</f>
        <v>#REF!</v>
      </c>
      <c r="H709" s="241" t="e">
        <f>IF(#REF!="無","",IF(#REF!="","",IF(#REF!="悪環境における作業",0.2,IF(#REF!="高所又は地下作業",0.1,IF(#REF!="錯綜場所作業",0.3,IF(#REF!="複雑な制約のある作業",0.4,IF(#REF!="単純な制約のある作業",0.2,0)))))))</f>
        <v>#REF!</v>
      </c>
      <c r="I709" s="224" t="e">
        <f t="shared" si="41"/>
        <v>#REF!</v>
      </c>
      <c r="J709" s="242" t="e">
        <f>IF(#REF!&gt;=1,IF(#REF!&gt;=1,#REF!),IF(#REF!&gt;=0,"",))</f>
        <v>#REF!</v>
      </c>
      <c r="K709" s="241" t="e">
        <f>保全管理データ!N1496</f>
        <v>#REF!</v>
      </c>
      <c r="L709" s="241" t="e">
        <f>IF(#REF!="","",IF(#REF!="悪環境における作業",0.2,IF(#REF!="高所又は地下作業",0.1,IF(#REF!="錯綜場所作業",0.3,IF(#REF!="複雑な制約のある作業",0.4,IF(#REF!="単純な制約のある作業",0.2,0))))))</f>
        <v>#REF!</v>
      </c>
      <c r="M709" s="224" t="e">
        <f t="shared" si="42"/>
        <v>#REF!</v>
      </c>
    </row>
    <row r="710" spans="2:13" s="229" customFormat="1" ht="27.75" customHeight="1" x14ac:dyDescent="0.2">
      <c r="B710" s="562" t="s">
        <v>258</v>
      </c>
      <c r="C710" s="563"/>
      <c r="D710" s="239" t="e">
        <f>#REF!</f>
        <v>#REF!</v>
      </c>
      <c r="E710" s="240" t="s">
        <v>245</v>
      </c>
      <c r="F710" s="242" t="e">
        <f>IF(#REF!&gt;=1,IF(#REF!&gt;=1,#REF!),IF(#REF!&gt;=0,"",))</f>
        <v>#REF!</v>
      </c>
      <c r="G710" s="241" t="e">
        <f>保全管理データ!N1470</f>
        <v>#REF!</v>
      </c>
      <c r="H710" s="241" t="e">
        <f>IF(#REF!="無","",IF(#REF!="","",IF(#REF!="悪環境における作業",0.2,IF(#REF!="高所又は地下作業",0.1,IF(#REF!="錯綜場所作業",0.3,IF(#REF!="複雑な制約のある作業",0.4,IF(#REF!="単純な制約のある作業",0.2,0)))))))</f>
        <v>#REF!</v>
      </c>
      <c r="I710" s="224" t="e">
        <f t="shared" si="41"/>
        <v>#REF!</v>
      </c>
      <c r="J710" s="242" t="e">
        <f>IF(#REF!&gt;=1,IF(#REF!&gt;=1,#REF!),IF(#REF!&gt;=0,"",))</f>
        <v>#REF!</v>
      </c>
      <c r="K710" s="241" t="e">
        <f>保全管理データ!N1497</f>
        <v>#REF!</v>
      </c>
      <c r="L710" s="241" t="e">
        <f>IF(#REF!="","",IF(#REF!="悪環境における作業",0.2,IF(#REF!="高所又は地下作業",0.1,IF(#REF!="錯綜場所作業",0.3,IF(#REF!="複雑な制約のある作業",0.4,IF(#REF!="単純な制約のある作業",0.2,0))))))</f>
        <v>#REF!</v>
      </c>
      <c r="M710" s="224" t="e">
        <f t="shared" si="42"/>
        <v>#REF!</v>
      </c>
    </row>
    <row r="711" spans="2:13" s="229" customFormat="1" ht="27.75" customHeight="1" x14ac:dyDescent="0.2">
      <c r="B711" s="562" t="s">
        <v>259</v>
      </c>
      <c r="C711" s="563"/>
      <c r="D711" s="239" t="e">
        <f>#REF!</f>
        <v>#REF!</v>
      </c>
      <c r="E711" s="240" t="s">
        <v>245</v>
      </c>
      <c r="F711" s="242" t="e">
        <f>IF(#REF!&gt;=1,IF(#REF!&gt;=1,#REF!),IF(#REF!&gt;=0,"",))</f>
        <v>#REF!</v>
      </c>
      <c r="G711" s="241" t="e">
        <f>保全管理データ!N1471</f>
        <v>#REF!</v>
      </c>
      <c r="H711" s="241" t="e">
        <f>IF(#REF!="無","",IF(#REF!="","",IF(#REF!="悪環境における作業",0.2,IF(#REF!="高所又は地下作業",0.1,IF(#REF!="錯綜場所作業",0.3,IF(#REF!="複雑な制約のある作業",0.4,IF(#REF!="単純な制約のある作業",0.2,0)))))))</f>
        <v>#REF!</v>
      </c>
      <c r="I711" s="224" t="e">
        <f t="shared" si="41"/>
        <v>#REF!</v>
      </c>
      <c r="J711" s="242" t="e">
        <f>IF(#REF!&gt;=1,IF(#REF!&gt;=1,#REF!),IF(#REF!&gt;=0,"",))</f>
        <v>#REF!</v>
      </c>
      <c r="K711" s="241" t="e">
        <f>保全管理データ!N1498</f>
        <v>#REF!</v>
      </c>
      <c r="L711" s="241" t="e">
        <f>IF(#REF!="","",IF(#REF!="悪環境における作業",0.2,IF(#REF!="高所又は地下作業",0.1,IF(#REF!="錯綜場所作業",0.3,IF(#REF!="複雑な制約のある作業",0.4,IF(#REF!="単純な制約のある作業",0.2,0))))))</f>
        <v>#REF!</v>
      </c>
      <c r="M711" s="224" t="e">
        <f t="shared" si="42"/>
        <v>#REF!</v>
      </c>
    </row>
    <row r="712" spans="2:13" s="229" customFormat="1" ht="27.75" customHeight="1" x14ac:dyDescent="0.2">
      <c r="B712" s="562" t="s">
        <v>260</v>
      </c>
      <c r="C712" s="563"/>
      <c r="D712" s="239" t="e">
        <f>#REF!</f>
        <v>#REF!</v>
      </c>
      <c r="E712" s="240" t="s">
        <v>248</v>
      </c>
      <c r="F712" s="242" t="e">
        <f>IF(#REF!&gt;=1,IF(#REF!&gt;=1,#REF!),IF(#REF!&gt;=0,"",))</f>
        <v>#REF!</v>
      </c>
      <c r="G712" s="241" t="e">
        <f>保全管理データ!N1472</f>
        <v>#REF!</v>
      </c>
      <c r="H712" s="241" t="e">
        <f>IF(#REF!="無","",IF(#REF!="","",IF(#REF!="悪環境における作業",0.2,IF(#REF!="高所又は地下作業",0.1,IF(#REF!="錯綜場所作業",0.3,IF(#REF!="複雑な制約のある作業",0.4,IF(#REF!="単純な制約のある作業",0.2,0)))))))</f>
        <v>#REF!</v>
      </c>
      <c r="I712" s="224" t="e">
        <f t="shared" si="41"/>
        <v>#REF!</v>
      </c>
      <c r="J712" s="242" t="e">
        <f>IF(#REF!&gt;=1,IF(#REF!&gt;=1,#REF!),IF(#REF!&gt;=0,"",))</f>
        <v>#REF!</v>
      </c>
      <c r="K712" s="241" t="e">
        <f>保全管理データ!N1499</f>
        <v>#REF!</v>
      </c>
      <c r="L712" s="241" t="e">
        <f>IF(#REF!="","",IF(#REF!="悪環境における作業",0.2,IF(#REF!="高所又は地下作業",0.1,IF(#REF!="錯綜場所作業",0.3,IF(#REF!="複雑な制約のある作業",0.4,IF(#REF!="単純な制約のある作業",0.2,0))))))</f>
        <v>#REF!</v>
      </c>
      <c r="M712" s="224" t="e">
        <f t="shared" si="42"/>
        <v>#REF!</v>
      </c>
    </row>
    <row r="713" spans="2:13" s="229" customFormat="1" ht="27.75" customHeight="1" x14ac:dyDescent="0.2">
      <c r="B713" s="562" t="s">
        <v>261</v>
      </c>
      <c r="C713" s="563"/>
      <c r="D713" s="239" t="e">
        <f>#REF!</f>
        <v>#REF!</v>
      </c>
      <c r="E713" s="240" t="s">
        <v>247</v>
      </c>
      <c r="F713" s="242" t="e">
        <f>IF(#REF!&gt;=1,IF(#REF!&gt;=1,#REF!),IF(#REF!&gt;=0,"",))</f>
        <v>#REF!</v>
      </c>
      <c r="G713" s="241" t="e">
        <f>保全管理データ!N1473</f>
        <v>#REF!</v>
      </c>
      <c r="H713" s="241" t="e">
        <f>IF(#REF!="無","",IF(#REF!="","",IF(#REF!="悪環境における作業",0.2,IF(#REF!="高所又は地下作業",0.1,IF(#REF!="錯綜場所作業",0.3,IF(#REF!="複雑な制約のある作業",0.4,IF(#REF!="単純な制約のある作業",0.2,0)))))))</f>
        <v>#REF!</v>
      </c>
      <c r="I713" s="224" t="e">
        <f t="shared" si="41"/>
        <v>#REF!</v>
      </c>
      <c r="J713" s="242" t="e">
        <f>IF(#REF!&gt;=1,IF(#REF!&gt;=1,#REF!),IF(#REF!&gt;=0,"",))</f>
        <v>#REF!</v>
      </c>
      <c r="K713" s="241" t="e">
        <f>保全管理データ!N1500</f>
        <v>#REF!</v>
      </c>
      <c r="L713" s="241" t="e">
        <f>IF(#REF!="","",IF(#REF!="悪環境における作業",0.2,IF(#REF!="高所又は地下作業",0.1,IF(#REF!="錯綜場所作業",0.3,IF(#REF!="複雑な制約のある作業",0.4,IF(#REF!="単純な制約のある作業",0.2,0))))))</f>
        <v>#REF!</v>
      </c>
      <c r="M713" s="224" t="e">
        <f t="shared" si="42"/>
        <v>#REF!</v>
      </c>
    </row>
    <row r="714" spans="2:13" s="229" customFormat="1" ht="27.75" customHeight="1" x14ac:dyDescent="0.2">
      <c r="B714" s="562" t="s">
        <v>262</v>
      </c>
      <c r="C714" s="563"/>
      <c r="D714" s="239" t="e">
        <f>#REF!</f>
        <v>#REF!</v>
      </c>
      <c r="E714" s="240" t="s">
        <v>245</v>
      </c>
      <c r="F714" s="242" t="e">
        <f>IF(#REF!&gt;=1,IF(#REF!&gt;=1,#REF!),IF(#REF!&gt;=0,"",))</f>
        <v>#REF!</v>
      </c>
      <c r="G714" s="241" t="e">
        <f>保全管理データ!N1474</f>
        <v>#REF!</v>
      </c>
      <c r="H714" s="241" t="e">
        <f>IF(#REF!="無","",IF(#REF!="","",IF(#REF!="悪環境における作業",0.2,IF(#REF!="高所又は地下作業",0.1,IF(#REF!="錯綜場所作業",0.3,IF(#REF!="複雑な制約のある作業",0.4,IF(#REF!="単純な制約のある作業",0.2,0)))))))</f>
        <v>#REF!</v>
      </c>
      <c r="I714" s="224" t="e">
        <f t="shared" si="41"/>
        <v>#REF!</v>
      </c>
      <c r="J714" s="242" t="e">
        <f>IF(#REF!&gt;=1,IF(#REF!&gt;=1,#REF!),IF(#REF!&gt;=0,"",))</f>
        <v>#REF!</v>
      </c>
      <c r="K714" s="241" t="e">
        <f>保全管理データ!N1501</f>
        <v>#REF!</v>
      </c>
      <c r="L714" s="241" t="e">
        <f>IF(#REF!="","",IF(#REF!="悪環境における作業",0.2,IF(#REF!="高所又は地下作業",0.1,IF(#REF!="錯綜場所作業",0.3,IF(#REF!="複雑な制約のある作業",0.4,IF(#REF!="単純な制約のある作業",0.2,0))))))</f>
        <v>#REF!</v>
      </c>
      <c r="M714" s="224" t="e">
        <f t="shared" si="42"/>
        <v>#REF!</v>
      </c>
    </row>
    <row r="715" spans="2:13" s="229" customFormat="1" ht="27.75" customHeight="1" x14ac:dyDescent="0.2">
      <c r="B715" s="562" t="s">
        <v>263</v>
      </c>
      <c r="C715" s="563"/>
      <c r="D715" s="239" t="e">
        <f>#REF!</f>
        <v>#REF!</v>
      </c>
      <c r="E715" s="240" t="s">
        <v>245</v>
      </c>
      <c r="F715" s="242" t="e">
        <f>IF(#REF!&gt;=1,IF(#REF!&gt;=1,#REF!),IF(#REF!&gt;=0,"",))</f>
        <v>#REF!</v>
      </c>
      <c r="G715" s="241" t="e">
        <f>保全管理データ!N1475</f>
        <v>#REF!</v>
      </c>
      <c r="H715" s="241" t="e">
        <f>IF(#REF!="無","",IF(#REF!="","",IF(#REF!="悪環境における作業",0.2,IF(#REF!="高所又は地下作業",0.1,IF(#REF!="錯綜場所作業",0.3,IF(#REF!="複雑な制約のある作業",0.4,IF(#REF!="単純な制約のある作業",0.2,0)))))))</f>
        <v>#REF!</v>
      </c>
      <c r="I715" s="224" t="e">
        <f t="shared" si="41"/>
        <v>#REF!</v>
      </c>
      <c r="J715" s="242" t="e">
        <f>IF(#REF!&gt;=1,IF(#REF!&gt;=1,#REF!),IF(#REF!&gt;=0,"",))</f>
        <v>#REF!</v>
      </c>
      <c r="K715" s="241" t="e">
        <f>保全管理データ!N1502</f>
        <v>#REF!</v>
      </c>
      <c r="L715" s="241" t="e">
        <f>IF(#REF!="","",IF(#REF!="悪環境における作業",0.2,IF(#REF!="高所又は地下作業",0.1,IF(#REF!="錯綜場所作業",0.3,IF(#REF!="複雑な制約のある作業",0.4,IF(#REF!="単純な制約のある作業",0.2,0))))))</f>
        <v>#REF!</v>
      </c>
      <c r="M715" s="224" t="e">
        <f t="shared" si="42"/>
        <v>#REF!</v>
      </c>
    </row>
    <row r="716" spans="2:13" s="229" customFormat="1" ht="27.75" customHeight="1" x14ac:dyDescent="0.2">
      <c r="B716" s="562" t="s">
        <v>264</v>
      </c>
      <c r="C716" s="563"/>
      <c r="D716" s="239" t="e">
        <f>#REF!</f>
        <v>#REF!</v>
      </c>
      <c r="E716" s="240" t="s">
        <v>245</v>
      </c>
      <c r="F716" s="242" t="e">
        <f>IF(#REF!&gt;=1,IF(#REF!&gt;=1,#REF!),IF(#REF!&gt;=0,"",))</f>
        <v>#REF!</v>
      </c>
      <c r="G716" s="241" t="e">
        <f>保全管理データ!N1476</f>
        <v>#REF!</v>
      </c>
      <c r="H716" s="241" t="e">
        <f>IF(#REF!="無","",IF(#REF!="","",IF(#REF!="悪環境における作業",0.2,IF(#REF!="高所又は地下作業",0.1,IF(#REF!="錯綜場所作業",0.3,IF(#REF!="複雑な制約のある作業",0.4,IF(#REF!="単純な制約のある作業",0.2,0)))))))</f>
        <v>#REF!</v>
      </c>
      <c r="I716" s="224" t="e">
        <f t="shared" si="41"/>
        <v>#REF!</v>
      </c>
      <c r="J716" s="242" t="e">
        <f>IF(#REF!&gt;=1,IF(#REF!&gt;=1,#REF!),IF(#REF!&gt;=0,"",))</f>
        <v>#REF!</v>
      </c>
      <c r="K716" s="241" t="e">
        <f>保全管理データ!N1503</f>
        <v>#REF!</v>
      </c>
      <c r="L716" s="241" t="e">
        <f>IF(#REF!="","",IF(#REF!="悪環境における作業",0.2,IF(#REF!="高所又は地下作業",0.1,IF(#REF!="錯綜場所作業",0.3,IF(#REF!="複雑な制約のある作業",0.4,IF(#REF!="単純な制約のある作業",0.2,0))))))</f>
        <v>#REF!</v>
      </c>
      <c r="M716" s="224" t="e">
        <f t="shared" si="42"/>
        <v>#REF!</v>
      </c>
    </row>
    <row r="717" spans="2:13" s="229" customFormat="1" ht="27.75" customHeight="1" x14ac:dyDescent="0.2">
      <c r="B717" s="562" t="s">
        <v>265</v>
      </c>
      <c r="C717" s="563"/>
      <c r="D717" s="239" t="e">
        <f>#REF!</f>
        <v>#REF!</v>
      </c>
      <c r="E717" s="240" t="s">
        <v>245</v>
      </c>
      <c r="F717" s="242" t="e">
        <f>IF(#REF!&gt;=1,IF(#REF!&gt;=1,#REF!),IF(#REF!&gt;=0,"",))</f>
        <v>#REF!</v>
      </c>
      <c r="G717" s="241" t="e">
        <f>保全管理データ!N1477</f>
        <v>#REF!</v>
      </c>
      <c r="H717" s="241" t="e">
        <f>IF(#REF!="無","",IF(#REF!="","",IF(#REF!="悪環境における作業",0.2,IF(#REF!="高所又は地下作業",0.1,IF(#REF!="錯綜場所作業",0.3,IF(#REF!="複雑な制約のある作業",0.4,IF(#REF!="単純な制約のある作業",0.2,0)))))))</f>
        <v>#REF!</v>
      </c>
      <c r="I717" s="224" t="e">
        <f t="shared" si="41"/>
        <v>#REF!</v>
      </c>
      <c r="J717" s="242" t="e">
        <f>IF(#REF!&gt;=1,IF(#REF!&gt;=1,#REF!),IF(#REF!&gt;=0,"",))</f>
        <v>#REF!</v>
      </c>
      <c r="K717" s="241" t="e">
        <f>保全管理データ!N1504</f>
        <v>#REF!</v>
      </c>
      <c r="L717" s="241" t="e">
        <f>IF(#REF!="","",IF(#REF!="悪環境における作業",0.2,IF(#REF!="高所又は地下作業",0.1,IF(#REF!="錯綜場所作業",0.3,IF(#REF!="複雑な制約のある作業",0.4,IF(#REF!="単純な制約のある作業",0.2,0))))))</f>
        <v>#REF!</v>
      </c>
      <c r="M717" s="224" t="e">
        <f t="shared" si="42"/>
        <v>#REF!</v>
      </c>
    </row>
    <row r="718" spans="2:13" s="229" customFormat="1" ht="27.75" customHeight="1" x14ac:dyDescent="0.2">
      <c r="B718" s="562" t="s">
        <v>266</v>
      </c>
      <c r="C718" s="563"/>
      <c r="D718" s="239" t="e">
        <f>#REF!</f>
        <v>#REF!</v>
      </c>
      <c r="E718" s="240" t="s">
        <v>245</v>
      </c>
      <c r="F718" s="242" t="e">
        <f>IF(#REF!&gt;=1,IF(#REF!&gt;=1,#REF!),IF(#REF!&gt;=0,"",))</f>
        <v>#REF!</v>
      </c>
      <c r="G718" s="241" t="e">
        <f>保全管理データ!N1478</f>
        <v>#REF!</v>
      </c>
      <c r="H718" s="241" t="e">
        <f>IF(#REF!="無","",IF(#REF!="","",IF(#REF!="悪環境における作業",0.2,IF(#REF!="高所又は地下作業",0.1,IF(#REF!="錯綜場所作業",0.3,IF(#REF!="複雑な制約のある作業",0.4,IF(#REF!="単純な制約のある作業",0.2,0)))))))</f>
        <v>#REF!</v>
      </c>
      <c r="I718" s="224" t="e">
        <f t="shared" si="41"/>
        <v>#REF!</v>
      </c>
      <c r="J718" s="242" t="e">
        <f>IF(#REF!&gt;=1,IF(#REF!&gt;=1,#REF!),IF(#REF!&gt;=0,"",))</f>
        <v>#REF!</v>
      </c>
      <c r="K718" s="241" t="e">
        <f>保全管理データ!N1505</f>
        <v>#REF!</v>
      </c>
      <c r="L718" s="241" t="e">
        <f>IF(#REF!="","",IF(#REF!="悪環境における作業",0.2,IF(#REF!="高所又は地下作業",0.1,IF(#REF!="錯綜場所作業",0.3,IF(#REF!="複雑な制約のある作業",0.4,IF(#REF!="単純な制約のある作業",0.2,0))))))</f>
        <v>#REF!</v>
      </c>
      <c r="M718" s="224" t="e">
        <f t="shared" si="42"/>
        <v>#REF!</v>
      </c>
    </row>
    <row r="719" spans="2:13" s="229" customFormat="1" ht="27.75" customHeight="1" x14ac:dyDescent="0.2">
      <c r="B719" s="562" t="s">
        <v>81</v>
      </c>
      <c r="C719" s="563"/>
      <c r="D719" s="239" t="e">
        <f>#REF!</f>
        <v>#REF!</v>
      </c>
      <c r="E719" s="240" t="s">
        <v>245</v>
      </c>
      <c r="F719" s="242" t="e">
        <f>IF(#REF!&gt;=1,IF(#REF!&gt;=1,#REF!),IF(#REF!&gt;=0,"",))</f>
        <v>#REF!</v>
      </c>
      <c r="G719" s="241" t="e">
        <f>保全管理データ!N1479</f>
        <v>#REF!</v>
      </c>
      <c r="H719" s="241" t="e">
        <f>IF(#REF!="無","",IF(#REF!="","",IF(#REF!="悪環境における作業",0.2,IF(#REF!="高所又は地下作業",0.1,IF(#REF!="錯綜場所作業",0.3,IF(#REF!="複雑な制約のある作業",0.4,IF(#REF!="単純な制約のある作業",0.2,0)))))))</f>
        <v>#REF!</v>
      </c>
      <c r="I719" s="224" t="e">
        <f t="shared" si="41"/>
        <v>#REF!</v>
      </c>
      <c r="J719" s="242" t="e">
        <f>IF(#REF!&gt;=1,IF(#REF!&gt;=1,#REF!),IF(#REF!&gt;=0,"",))</f>
        <v>#REF!</v>
      </c>
      <c r="K719" s="241" t="e">
        <f>保全管理データ!N1506</f>
        <v>#REF!</v>
      </c>
      <c r="L719" s="241" t="e">
        <f>IF(#REF!="","",IF(#REF!="悪環境における作業",0.2,IF(#REF!="高所又は地下作業",0.1,IF(#REF!="錯綜場所作業",0.3,IF(#REF!="複雑な制約のある作業",0.4,IF(#REF!="単純な制約のある作業",0.2,0))))))</f>
        <v>#REF!</v>
      </c>
      <c r="M719" s="224" t="e">
        <f t="shared" si="42"/>
        <v>#REF!</v>
      </c>
    </row>
    <row r="720" spans="2:13" s="229" customFormat="1" ht="27.75" customHeight="1" x14ac:dyDescent="0.2">
      <c r="B720" s="562" t="s">
        <v>267</v>
      </c>
      <c r="C720" s="563"/>
      <c r="D720" s="239" t="e">
        <f>#REF!</f>
        <v>#REF!</v>
      </c>
      <c r="E720" s="240" t="s">
        <v>247</v>
      </c>
      <c r="F720" s="242" t="e">
        <f>IF(#REF!&gt;=1,IF(#REF!&gt;=1,#REF!),IF(#REF!&gt;=0,"",))</f>
        <v>#REF!</v>
      </c>
      <c r="G720" s="241" t="e">
        <f>保全管理データ!N1480</f>
        <v>#REF!</v>
      </c>
      <c r="H720" s="241" t="e">
        <f>IF(#REF!="無","",IF(#REF!="","",IF(#REF!="悪環境における作業",0.2,IF(#REF!="高所又は地下作業",0.1,IF(#REF!="錯綜場所作業",0.3,IF(#REF!="複雑な制約のある作業",0.4,IF(#REF!="単純な制約のある作業",0.2,0)))))))</f>
        <v>#REF!</v>
      </c>
      <c r="I720" s="224" t="e">
        <f t="shared" si="41"/>
        <v>#REF!</v>
      </c>
      <c r="J720" s="242" t="e">
        <f>IF(#REF!&gt;=1,IF(#REF!&gt;=1,#REF!),IF(#REF!&gt;=0,"",))</f>
        <v>#REF!</v>
      </c>
      <c r="K720" s="241" t="e">
        <f>保全管理データ!N1507</f>
        <v>#REF!</v>
      </c>
      <c r="L720" s="241" t="e">
        <f>IF(#REF!="","",IF(#REF!="悪環境における作業",0.2,IF(#REF!="高所又は地下作業",0.1,IF(#REF!="錯綜場所作業",0.3,IF(#REF!="複雑な制約のある作業",0.4,IF(#REF!="単純な制約のある作業",0.2,0))))))</f>
        <v>#REF!</v>
      </c>
      <c r="M720" s="224" t="e">
        <f t="shared" si="42"/>
        <v>#REF!</v>
      </c>
    </row>
    <row r="721" spans="2:13" s="229" customFormat="1" ht="27.75" customHeight="1" x14ac:dyDescent="0.2">
      <c r="B721" s="562" t="s">
        <v>268</v>
      </c>
      <c r="C721" s="563"/>
      <c r="D721" s="239" t="e">
        <f>#REF!</f>
        <v>#REF!</v>
      </c>
      <c r="E721" s="240" t="s">
        <v>246</v>
      </c>
      <c r="F721" s="242" t="e">
        <f>IF(#REF!&gt;=1,IF(#REF!&gt;=1,#REF!),IF(#REF!&gt;=0,"",))</f>
        <v>#REF!</v>
      </c>
      <c r="G721" s="241" t="e">
        <f>保全管理データ!N1481</f>
        <v>#REF!</v>
      </c>
      <c r="H721" s="241" t="e">
        <f>IF(#REF!="無","",IF(#REF!="","",IF(#REF!="悪環境における作業",0.2,IF(#REF!="高所又は地下作業",0.1,IF(#REF!="錯綜場所作業",0.3,IF(#REF!="複雑な制約のある作業",0.4,IF(#REF!="単純な制約のある作業",0.2,0)))))))</f>
        <v>#REF!</v>
      </c>
      <c r="I721" s="224" t="e">
        <f t="shared" si="41"/>
        <v>#REF!</v>
      </c>
      <c r="J721" s="242" t="e">
        <f>IF(#REF!&gt;=1,IF(#REF!&gt;=1,#REF!),IF(#REF!&gt;=0,"",))</f>
        <v>#REF!</v>
      </c>
      <c r="K721" s="241" t="e">
        <f>保全管理データ!N1508</f>
        <v>#REF!</v>
      </c>
      <c r="L721" s="241" t="e">
        <f>IF(#REF!="","",IF(#REF!="悪環境における作業",0.2,IF(#REF!="高所又は地下作業",0.1,IF(#REF!="錯綜場所作業",0.3,IF(#REF!="複雑な制約のある作業",0.4,IF(#REF!="単純な制約のある作業",0.2,0))))))</f>
        <v>#REF!</v>
      </c>
      <c r="M721" s="224" t="e">
        <f t="shared" si="42"/>
        <v>#REF!</v>
      </c>
    </row>
    <row r="722" spans="2:13" s="229" customFormat="1" ht="27.75" customHeight="1" thickBot="1" x14ac:dyDescent="0.25">
      <c r="B722" s="564" t="s">
        <v>269</v>
      </c>
      <c r="C722" s="565"/>
      <c r="D722" s="243" t="e">
        <f>#REF!</f>
        <v>#REF!</v>
      </c>
      <c r="E722" s="244" t="s">
        <v>245</v>
      </c>
      <c r="F722" s="246" t="e">
        <f>IF(#REF!&gt;=1,IF(#REF!&gt;=1,#REF!),IF(#REF!&gt;=0,"",))</f>
        <v>#REF!</v>
      </c>
      <c r="G722" s="245" t="e">
        <f>保全管理データ!N1482</f>
        <v>#REF!</v>
      </c>
      <c r="H722" s="241" t="e">
        <f>IF(#REF!="無","",IF(#REF!="","",IF(#REF!="悪環境における作業",0.2,IF(#REF!="高所又は地下作業",0.1,IF(#REF!="錯綜場所作業",0.3,IF(#REF!="複雑な制約のある作業",0.4,IF(#REF!="単純な制約のある作業",0.2,0)))))))</f>
        <v>#REF!</v>
      </c>
      <c r="I722" s="224" t="e">
        <f t="shared" si="41"/>
        <v>#REF!</v>
      </c>
      <c r="J722" s="246" t="e">
        <f>IF(#REF!&gt;=1,IF(#REF!&gt;=1,#REF!),IF(#REF!&gt;=0,"",))</f>
        <v>#REF!</v>
      </c>
      <c r="K722" s="245" t="e">
        <f>保全管理データ!N1509</f>
        <v>#REF!</v>
      </c>
      <c r="L722" s="245" t="e">
        <f>IF(#REF!="","",IF(#REF!="悪環境における作業",0.2,IF(#REF!="高所又は地下作業",0.1,IF(#REF!="錯綜場所作業",0.3,IF(#REF!="複雑な制約のある作業",0.4,IF(#REF!="単純な制約のある作業",0.2,0))))))</f>
        <v>#REF!</v>
      </c>
      <c r="M722" s="224" t="e">
        <f t="shared" si="42"/>
        <v>#REF!</v>
      </c>
    </row>
    <row r="723" spans="2:13" s="229" customFormat="1" ht="27.75" customHeight="1" thickBot="1" x14ac:dyDescent="0.25">
      <c r="B723" s="555" t="s">
        <v>190</v>
      </c>
      <c r="C723" s="555"/>
      <c r="D723" s="555"/>
      <c r="E723" s="555"/>
      <c r="F723" s="556" t="e">
        <f>SUM(I699:I722)</f>
        <v>#REF!</v>
      </c>
      <c r="G723" s="557"/>
      <c r="H723" s="557"/>
      <c r="I723" s="558"/>
      <c r="J723" s="556" t="e">
        <f>IF(SUM(J699:J722)=0,"0.00",SUM(M699:M722))</f>
        <v>#REF!</v>
      </c>
      <c r="K723" s="557"/>
      <c r="L723" s="557"/>
      <c r="M723" s="558"/>
    </row>
    <row r="724" spans="2:13" s="229" customFormat="1" ht="27.75" customHeight="1" thickBot="1" x14ac:dyDescent="0.25">
      <c r="B724" s="555" t="s">
        <v>97</v>
      </c>
      <c r="C724" s="555"/>
      <c r="D724" s="555"/>
      <c r="E724" s="555"/>
      <c r="F724" s="559" t="e">
        <f>IF(#REF!="５年以下","0",IF(#REF!="５年～１０年",0.1,IF(#REF!="１０年以上",0.15)))</f>
        <v>#REF!</v>
      </c>
      <c r="G724" s="560"/>
      <c r="H724" s="560"/>
      <c r="I724" s="560"/>
      <c r="J724" s="560"/>
      <c r="K724" s="560"/>
      <c r="L724" s="560"/>
      <c r="M724" s="561"/>
    </row>
    <row r="725" spans="2:13" s="229" customFormat="1" ht="27.75" customHeight="1" thickBot="1" x14ac:dyDescent="0.25">
      <c r="B725" s="556" t="s">
        <v>273</v>
      </c>
      <c r="C725" s="557"/>
      <c r="D725" s="557"/>
      <c r="E725" s="558"/>
      <c r="F725" s="556" t="e">
        <f>F723*(1+F724)</f>
        <v>#REF!</v>
      </c>
      <c r="G725" s="557"/>
      <c r="H725" s="557"/>
      <c r="I725" s="557"/>
      <c r="J725" s="556" t="e">
        <f>J723*(1+F724)</f>
        <v>#REF!</v>
      </c>
      <c r="K725" s="557"/>
      <c r="L725" s="557"/>
      <c r="M725" s="558"/>
    </row>
    <row r="726" spans="2:13" s="229" customFormat="1" ht="24" hidden="1" customHeight="1" thickBot="1" x14ac:dyDescent="0.25">
      <c r="B726" s="555" t="s">
        <v>191</v>
      </c>
      <c r="C726" s="555"/>
      <c r="D726" s="555"/>
      <c r="E726" s="555"/>
      <c r="F726" s="556" t="e">
        <f>#REF!*(#REF!*#REF!+#REF!*#REF!)</f>
        <v>#REF!</v>
      </c>
      <c r="G726" s="557"/>
      <c r="H726" s="558"/>
      <c r="I726" s="555" t="e">
        <f>#REF!</f>
        <v>#REF!</v>
      </c>
      <c r="J726" s="556"/>
      <c r="K726" s="247" t="s">
        <v>230</v>
      </c>
      <c r="L726" s="558" t="e">
        <f>B697</f>
        <v>#REF!</v>
      </c>
      <c r="M726" s="555"/>
    </row>
    <row r="727" spans="2:13" s="229" customFormat="1" ht="45" customHeight="1" thickBot="1" x14ac:dyDescent="0.25">
      <c r="B727" s="228"/>
      <c r="C727" s="228"/>
      <c r="D727" s="228"/>
      <c r="E727" s="228"/>
      <c r="F727" s="228"/>
      <c r="G727" s="228"/>
      <c r="H727" s="228"/>
      <c r="I727" s="228"/>
      <c r="J727" s="228"/>
      <c r="K727" s="228"/>
      <c r="L727" s="228"/>
      <c r="M727" s="228"/>
    </row>
    <row r="728" spans="2:13" s="229" customFormat="1" ht="27.75" customHeight="1" thickBot="1" x14ac:dyDescent="0.25">
      <c r="B728" s="568" t="s">
        <v>128</v>
      </c>
      <c r="C728" s="569"/>
      <c r="D728" s="569"/>
      <c r="E728" s="570"/>
      <c r="F728" s="228"/>
      <c r="G728" s="228"/>
      <c r="H728" s="228"/>
      <c r="I728" s="228"/>
      <c r="J728" s="228"/>
      <c r="K728" s="228"/>
      <c r="L728" s="228"/>
      <c r="M728" s="228"/>
    </row>
    <row r="729" spans="2:13" s="229" customFormat="1" ht="27.75" customHeight="1" x14ac:dyDescent="0.2">
      <c r="B729" s="571" t="e">
        <f>#REF!</f>
        <v>#REF!</v>
      </c>
      <c r="C729" s="572"/>
      <c r="D729" s="573"/>
      <c r="E729" s="574"/>
      <c r="F729" s="578" t="s">
        <v>240</v>
      </c>
      <c r="G729" s="579"/>
      <c r="H729" s="579"/>
      <c r="I729" s="580"/>
      <c r="J729" s="578" t="s">
        <v>239</v>
      </c>
      <c r="K729" s="579"/>
      <c r="L729" s="579"/>
      <c r="M729" s="580"/>
    </row>
    <row r="730" spans="2:13" s="229" customFormat="1" ht="27.75" customHeight="1" thickBot="1" x14ac:dyDescent="0.25">
      <c r="B730" s="575"/>
      <c r="C730" s="576"/>
      <c r="D730" s="576"/>
      <c r="E730" s="577"/>
      <c r="F730" s="233" t="s">
        <v>149</v>
      </c>
      <c r="G730" s="231" t="s">
        <v>151</v>
      </c>
      <c r="H730" s="231" t="s">
        <v>96</v>
      </c>
      <c r="I730" s="232" t="s">
        <v>150</v>
      </c>
      <c r="J730" s="233" t="s">
        <v>149</v>
      </c>
      <c r="K730" s="231" t="s">
        <v>151</v>
      </c>
      <c r="L730" s="231" t="s">
        <v>96</v>
      </c>
      <c r="M730" s="232" t="s">
        <v>150</v>
      </c>
    </row>
    <row r="731" spans="2:13" s="229" customFormat="1" ht="27.75" customHeight="1" thickTop="1" x14ac:dyDescent="0.2">
      <c r="B731" s="566" t="s">
        <v>241</v>
      </c>
      <c r="C731" s="567"/>
      <c r="D731" s="234" t="e">
        <f>#REF!</f>
        <v>#REF!</v>
      </c>
      <c r="E731" s="235" t="s">
        <v>242</v>
      </c>
      <c r="F731" s="242" t="e">
        <f>IF(#REF!&gt;=1,IF(#REF!&gt;=1,#REF!),IF(#REF!&gt;=0,"",))</f>
        <v>#REF!</v>
      </c>
      <c r="G731" s="241" t="e">
        <f>保全管理データ!N2971</f>
        <v>#REF!</v>
      </c>
      <c r="H731" s="241" t="e">
        <f>IF(#REF!="無","",IF(#REF!="","",IF(#REF!="悪環境における作業",0.2,IF(#REF!="高所又は地下作業",0.1,IF(#REF!="錯綜場所作業",0.3,IF(#REF!="複雑な制約のある作業",0.4,IF(#REF!="単純な制約のある作業",0.2,0)))))))</f>
        <v>#REF!</v>
      </c>
      <c r="I731" s="224" t="e">
        <f>IF(F731="","",F731*G731*(1+IF(H731="",0,H731)))</f>
        <v>#REF!</v>
      </c>
      <c r="J731" s="242" t="e">
        <f>IF(#REF!&gt;=1,IF(#REF!&gt;=1,#REF!),IF(#REF!&gt;=0,"",))</f>
        <v>#REF!</v>
      </c>
      <c r="K731" s="241" t="e">
        <f>保全管理データ!N2998</f>
        <v>#REF!</v>
      </c>
      <c r="L731" s="241" t="e">
        <f>IF(#REF!="","",IF(#REF!="悪環境における作業",0.2,IF(#REF!="高所又は地下作業",0.1,IF(#REF!="錯綜場所作業",0.3,IF(#REF!="複雑な制約のある作業",0.4,IF(#REF!="単純な制約のある作業",0.2,0))))))</f>
        <v>#REF!</v>
      </c>
      <c r="M731" s="224" t="e">
        <f>IF(J731="","",J731*K731*(1+IF(L731="",0,L731)))</f>
        <v>#REF!</v>
      </c>
    </row>
    <row r="732" spans="2:13" s="229" customFormat="1" ht="27.75" customHeight="1" x14ac:dyDescent="0.2">
      <c r="B732" s="562" t="s">
        <v>243</v>
      </c>
      <c r="C732" s="563"/>
      <c r="D732" s="239" t="e">
        <f>#REF!</f>
        <v>#REF!</v>
      </c>
      <c r="E732" s="240" t="s">
        <v>242</v>
      </c>
      <c r="F732" s="242" t="e">
        <f>IF(#REF!&gt;=1,IF(#REF!&gt;=1,#REF!),IF(#REF!&gt;=0,"",))</f>
        <v>#REF!</v>
      </c>
      <c r="G732" s="241" t="e">
        <f>保全管理データ!N2972</f>
        <v>#REF!</v>
      </c>
      <c r="H732" s="241" t="e">
        <f>IF(#REF!="無","",IF(#REF!="","",IF(#REF!="悪環境における作業",0.2,IF(#REF!="高所又は地下作業",0.1,IF(#REF!="錯綜場所作業",0.3,IF(#REF!="複雑な制約のある作業",0.4,IF(#REF!="単純な制約のある作業",0.2,0)))))))</f>
        <v>#REF!</v>
      </c>
      <c r="I732" s="224" t="e">
        <f t="shared" ref="I732:I754" si="43">IF(F732="","",F732*G732*(1+IF(H732="",0,H732)))</f>
        <v>#REF!</v>
      </c>
      <c r="J732" s="242" t="e">
        <f>IF(#REF!&gt;=1,IF(#REF!&gt;=1,#REF!),IF(#REF!&gt;=0,"",))</f>
        <v>#REF!</v>
      </c>
      <c r="K732" s="241" t="e">
        <f>保全管理データ!N2999</f>
        <v>#REF!</v>
      </c>
      <c r="L732" s="241" t="e">
        <f>IF(#REF!="","",IF(#REF!="悪環境における作業",0.2,IF(#REF!="高所又は地下作業",0.1,IF(#REF!="錯綜場所作業",0.3,IF(#REF!="複雑な制約のある作業",0.4,IF(#REF!="単純な制約のある作業",0.2,0))))))</f>
        <v>#REF!</v>
      </c>
      <c r="M732" s="224" t="e">
        <f t="shared" ref="M732:M754" si="44">IF(J732="","",J732*K732*(1+IF(L732="",0,L732)))</f>
        <v>#REF!</v>
      </c>
    </row>
    <row r="733" spans="2:13" s="229" customFormat="1" ht="27.75" customHeight="1" x14ac:dyDescent="0.2">
      <c r="B733" s="562" t="s">
        <v>249</v>
      </c>
      <c r="C733" s="563"/>
      <c r="D733" s="239" t="e">
        <f>#REF!</f>
        <v>#REF!</v>
      </c>
      <c r="E733" s="240" t="s">
        <v>244</v>
      </c>
      <c r="F733" s="242" t="e">
        <f>IF(#REF!&gt;=1,IF(#REF!&gt;=1,#REF!),IF(#REF!&gt;=0,"",))</f>
        <v>#REF!</v>
      </c>
      <c r="G733" s="241" t="e">
        <f>保全管理データ!N2973</f>
        <v>#REF!</v>
      </c>
      <c r="H733" s="241" t="e">
        <f>IF(#REF!="無","",IF(#REF!="","",IF(#REF!="悪環境における作業",0.2,IF(#REF!="高所又は地下作業",0.1,IF(#REF!="錯綜場所作業",0.3,IF(#REF!="複雑な制約のある作業",0.4,IF(#REF!="単純な制約のある作業",0.2,0)))))))</f>
        <v>#REF!</v>
      </c>
      <c r="I733" s="224" t="e">
        <f t="shared" si="43"/>
        <v>#REF!</v>
      </c>
      <c r="J733" s="242" t="e">
        <f>IF(#REF!&gt;=1,IF(#REF!&gt;=1,#REF!),IF(#REF!&gt;=0,"",))</f>
        <v>#REF!</v>
      </c>
      <c r="K733" s="241" t="e">
        <f>保全管理データ!N3000</f>
        <v>#REF!</v>
      </c>
      <c r="L733" s="241" t="e">
        <f>IF(#REF!="","",IF(#REF!="悪環境における作業",0.2,IF(#REF!="高所又は地下作業",0.1,IF(#REF!="錯綜場所作業",0.3,IF(#REF!="複雑な制約のある作業",0.4,IF(#REF!="単純な制約のある作業",0.2,0))))))</f>
        <v>#REF!</v>
      </c>
      <c r="M733" s="224" t="e">
        <f t="shared" si="44"/>
        <v>#REF!</v>
      </c>
    </row>
    <row r="734" spans="2:13" s="229" customFormat="1" ht="27.75" customHeight="1" x14ac:dyDescent="0.2">
      <c r="B734" s="562" t="s">
        <v>250</v>
      </c>
      <c r="C734" s="563"/>
      <c r="D734" s="239" t="e">
        <f>#REF!</f>
        <v>#REF!</v>
      </c>
      <c r="E734" s="240" t="s">
        <v>244</v>
      </c>
      <c r="F734" s="242" t="e">
        <f>IF(#REF!&gt;=1,IF(#REF!&gt;=1,#REF!),IF(#REF!&gt;=0,"",))</f>
        <v>#REF!</v>
      </c>
      <c r="G734" s="241" t="e">
        <f>保全管理データ!N2974</f>
        <v>#REF!</v>
      </c>
      <c r="H734" s="241" t="e">
        <f>IF(#REF!="無","",IF(#REF!="","",IF(#REF!="悪環境における作業",0.2,IF(#REF!="高所又は地下作業",0.1,IF(#REF!="錯綜場所作業",0.3,IF(#REF!="複雑な制約のある作業",0.4,IF(#REF!="単純な制約のある作業",0.2,0)))))))</f>
        <v>#REF!</v>
      </c>
      <c r="I734" s="224" t="e">
        <f t="shared" si="43"/>
        <v>#REF!</v>
      </c>
      <c r="J734" s="242" t="e">
        <f>IF(#REF!&gt;=1,IF(#REF!&gt;=1,#REF!),IF(#REF!&gt;=0,"",))</f>
        <v>#REF!</v>
      </c>
      <c r="K734" s="241" t="e">
        <f>保全管理データ!N3001</f>
        <v>#REF!</v>
      </c>
      <c r="L734" s="241" t="e">
        <f>IF(#REF!="","",IF(#REF!="悪環境における作業",0.2,IF(#REF!="高所又は地下作業",0.1,IF(#REF!="錯綜場所作業",0.3,IF(#REF!="複雑な制約のある作業",0.4,IF(#REF!="単純な制約のある作業",0.2,0))))))</f>
        <v>#REF!</v>
      </c>
      <c r="M734" s="224" t="e">
        <f t="shared" si="44"/>
        <v>#REF!</v>
      </c>
    </row>
    <row r="735" spans="2:13" s="229" customFormat="1" ht="27.75" customHeight="1" x14ac:dyDescent="0.2">
      <c r="B735" s="562" t="s">
        <v>251</v>
      </c>
      <c r="C735" s="563"/>
      <c r="D735" s="239" t="e">
        <f>#REF!</f>
        <v>#REF!</v>
      </c>
      <c r="E735" s="240" t="s">
        <v>242</v>
      </c>
      <c r="F735" s="242" t="e">
        <f>IF(#REF!&gt;=1,IF(#REF!&gt;=1,#REF!),IF(#REF!&gt;=0,"",))</f>
        <v>#REF!</v>
      </c>
      <c r="G735" s="241" t="e">
        <f>保全管理データ!N2975</f>
        <v>#REF!</v>
      </c>
      <c r="H735" s="241" t="e">
        <f>IF(#REF!="無","",IF(#REF!="","",IF(#REF!="悪環境における作業",0.2,IF(#REF!="高所又は地下作業",0.1,IF(#REF!="錯綜場所作業",0.3,IF(#REF!="複雑な制約のある作業",0.4,IF(#REF!="単純な制約のある作業",0.2,0)))))))</f>
        <v>#REF!</v>
      </c>
      <c r="I735" s="224" t="e">
        <f t="shared" si="43"/>
        <v>#REF!</v>
      </c>
      <c r="J735" s="242" t="e">
        <f>IF(#REF!&gt;=1,IF(#REF!&gt;=1,#REF!),IF(#REF!&gt;=0,"",))</f>
        <v>#REF!</v>
      </c>
      <c r="K735" s="241" t="e">
        <f>保全管理データ!N3002</f>
        <v>#REF!</v>
      </c>
      <c r="L735" s="241" t="e">
        <f>IF(#REF!="","",IF(#REF!="悪環境における作業",0.2,IF(#REF!="高所又は地下作業",0.1,IF(#REF!="錯綜場所作業",0.3,IF(#REF!="複雑な制約のある作業",0.4,IF(#REF!="単純な制約のある作業",0.2,0))))))</f>
        <v>#REF!</v>
      </c>
      <c r="M735" s="224" t="e">
        <f t="shared" si="44"/>
        <v>#REF!</v>
      </c>
    </row>
    <row r="736" spans="2:13" s="229" customFormat="1" ht="27.75" customHeight="1" x14ac:dyDescent="0.2">
      <c r="B736" s="562" t="s">
        <v>252</v>
      </c>
      <c r="C736" s="563"/>
      <c r="D736" s="239" t="e">
        <f>#REF!</f>
        <v>#REF!</v>
      </c>
      <c r="E736" s="240" t="s">
        <v>244</v>
      </c>
      <c r="F736" s="242" t="e">
        <f>IF(#REF!&gt;=1,IF(#REF!&gt;=1,#REF!),IF(#REF!&gt;=0,"",))</f>
        <v>#REF!</v>
      </c>
      <c r="G736" s="241" t="e">
        <f>保全管理データ!N2976</f>
        <v>#REF!</v>
      </c>
      <c r="H736" s="241" t="e">
        <f>IF(#REF!="無","",IF(#REF!="","",IF(#REF!="悪環境における作業",0.2,IF(#REF!="高所又は地下作業",0.1,IF(#REF!="錯綜場所作業",0.3,IF(#REF!="複雑な制約のある作業",0.4,IF(#REF!="単純な制約のある作業",0.2,0)))))))</f>
        <v>#REF!</v>
      </c>
      <c r="I736" s="224" t="e">
        <f t="shared" si="43"/>
        <v>#REF!</v>
      </c>
      <c r="J736" s="242" t="e">
        <f>IF(#REF!&gt;=1,IF(#REF!&gt;=1,#REF!),IF(#REF!&gt;=0,"",))</f>
        <v>#REF!</v>
      </c>
      <c r="K736" s="241" t="e">
        <f>保全管理データ!N3003</f>
        <v>#REF!</v>
      </c>
      <c r="L736" s="241" t="e">
        <f>IF(#REF!="","",IF(#REF!="悪環境における作業",0.2,IF(#REF!="高所又は地下作業",0.1,IF(#REF!="錯綜場所作業",0.3,IF(#REF!="複雑な制約のある作業",0.4,IF(#REF!="単純な制約のある作業",0.2,0))))))</f>
        <v>#REF!</v>
      </c>
      <c r="M736" s="224" t="e">
        <f t="shared" si="44"/>
        <v>#REF!</v>
      </c>
    </row>
    <row r="737" spans="2:13" s="229" customFormat="1" ht="27.75" customHeight="1" x14ac:dyDescent="0.2">
      <c r="B737" s="562" t="s">
        <v>253</v>
      </c>
      <c r="C737" s="563"/>
      <c r="D737" s="239" t="e">
        <f>#REF!</f>
        <v>#REF!</v>
      </c>
      <c r="E737" s="240" t="s">
        <v>242</v>
      </c>
      <c r="F737" s="242" t="e">
        <f>IF(#REF!&gt;=1,IF(#REF!&gt;=1,#REF!),IF(#REF!&gt;=0,"",))</f>
        <v>#REF!</v>
      </c>
      <c r="G737" s="241" t="e">
        <f>保全管理データ!N2977</f>
        <v>#REF!</v>
      </c>
      <c r="H737" s="241" t="e">
        <f>IF(#REF!="無","",IF(#REF!="","",IF(#REF!="悪環境における作業",0.2,IF(#REF!="高所又は地下作業",0.1,IF(#REF!="錯綜場所作業",0.3,IF(#REF!="複雑な制約のある作業",0.4,IF(#REF!="単純な制約のある作業",0.2,0)))))))</f>
        <v>#REF!</v>
      </c>
      <c r="I737" s="224" t="e">
        <f t="shared" si="43"/>
        <v>#REF!</v>
      </c>
      <c r="J737" s="242" t="e">
        <f>IF(#REF!&gt;=1,IF(#REF!&gt;=1,#REF!),IF(#REF!&gt;=0,"",))</f>
        <v>#REF!</v>
      </c>
      <c r="K737" s="241" t="e">
        <f>保全管理データ!N3004</f>
        <v>#REF!</v>
      </c>
      <c r="L737" s="241" t="e">
        <f>IF(#REF!="","",IF(#REF!="悪環境における作業",0.2,IF(#REF!="高所又は地下作業",0.1,IF(#REF!="錯綜場所作業",0.3,IF(#REF!="複雑な制約のある作業",0.4,IF(#REF!="単純な制約のある作業",0.2,0))))))</f>
        <v>#REF!</v>
      </c>
      <c r="M737" s="224" t="e">
        <f t="shared" si="44"/>
        <v>#REF!</v>
      </c>
    </row>
    <row r="738" spans="2:13" s="229" customFormat="1" ht="27.75" customHeight="1" x14ac:dyDescent="0.2">
      <c r="B738" s="562" t="s">
        <v>254</v>
      </c>
      <c r="C738" s="563"/>
      <c r="D738" s="239" t="e">
        <f>#REF!</f>
        <v>#REF!</v>
      </c>
      <c r="E738" s="240" t="s">
        <v>242</v>
      </c>
      <c r="F738" s="242" t="e">
        <f>IF(#REF!&gt;=1,IF(#REF!&gt;=1,#REF!),IF(#REF!&gt;=0,"",))</f>
        <v>#REF!</v>
      </c>
      <c r="G738" s="241" t="e">
        <f>保全管理データ!N2978</f>
        <v>#REF!</v>
      </c>
      <c r="H738" s="241" t="e">
        <f>IF(#REF!="無","",IF(#REF!="","",IF(#REF!="悪環境における作業",0.2,IF(#REF!="高所又は地下作業",0.1,IF(#REF!="錯綜場所作業",0.3,IF(#REF!="複雑な制約のある作業",0.4,IF(#REF!="単純な制約のある作業",0.2,0)))))))</f>
        <v>#REF!</v>
      </c>
      <c r="I738" s="224" t="e">
        <f t="shared" si="43"/>
        <v>#REF!</v>
      </c>
      <c r="J738" s="242" t="e">
        <f>IF(#REF!&gt;=1,IF(#REF!&gt;=1,#REF!),IF(#REF!&gt;=0,"",))</f>
        <v>#REF!</v>
      </c>
      <c r="K738" s="241" t="e">
        <f>保全管理データ!N3005</f>
        <v>#REF!</v>
      </c>
      <c r="L738" s="241" t="e">
        <f>IF(#REF!="","",IF(#REF!="悪環境における作業",0.2,IF(#REF!="高所又は地下作業",0.1,IF(#REF!="錯綜場所作業",0.3,IF(#REF!="複雑な制約のある作業",0.4,IF(#REF!="単純な制約のある作業",0.2,0))))))</f>
        <v>#REF!</v>
      </c>
      <c r="M738" s="224" t="e">
        <f t="shared" si="44"/>
        <v>#REF!</v>
      </c>
    </row>
    <row r="739" spans="2:13" s="229" customFormat="1" ht="27.75" customHeight="1" x14ac:dyDescent="0.2">
      <c r="B739" s="562" t="s">
        <v>255</v>
      </c>
      <c r="C739" s="563"/>
      <c r="D739" s="239" t="e">
        <f>#REF!</f>
        <v>#REF!</v>
      </c>
      <c r="E739" s="240" t="s">
        <v>245</v>
      </c>
      <c r="F739" s="242" t="e">
        <f>IF(#REF!&gt;=1,IF(#REF!&gt;=1,#REF!),IF(#REF!&gt;=0,"",))</f>
        <v>#REF!</v>
      </c>
      <c r="G739" s="241" t="e">
        <f>保全管理データ!N2979</f>
        <v>#REF!</v>
      </c>
      <c r="H739" s="241" t="e">
        <f>IF(#REF!="無","",IF(#REF!="","",IF(#REF!="悪環境における作業",0.2,IF(#REF!="高所又は地下作業",0.1,IF(#REF!="錯綜場所作業",0.3,IF(#REF!="複雑な制約のある作業",0.4,IF(#REF!="単純な制約のある作業",0.2,0)))))))</f>
        <v>#REF!</v>
      </c>
      <c r="I739" s="224" t="e">
        <f t="shared" si="43"/>
        <v>#REF!</v>
      </c>
      <c r="J739" s="242" t="e">
        <f>IF(#REF!&gt;=1,IF(#REF!&gt;=1,#REF!),IF(#REF!&gt;=0,"",))</f>
        <v>#REF!</v>
      </c>
      <c r="K739" s="241" t="e">
        <f>保全管理データ!N3006</f>
        <v>#REF!</v>
      </c>
      <c r="L739" s="241" t="e">
        <f>IF(#REF!="","",IF(#REF!="悪環境における作業",0.2,IF(#REF!="高所又は地下作業",0.1,IF(#REF!="錯綜場所作業",0.3,IF(#REF!="複雑な制約のある作業",0.4,IF(#REF!="単純な制約のある作業",0.2,0))))))</f>
        <v>#REF!</v>
      </c>
      <c r="M739" s="224" t="e">
        <f t="shared" si="44"/>
        <v>#REF!</v>
      </c>
    </row>
    <row r="740" spans="2:13" s="229" customFormat="1" ht="27.75" customHeight="1" x14ac:dyDescent="0.2">
      <c r="B740" s="562" t="s">
        <v>256</v>
      </c>
      <c r="C740" s="563"/>
      <c r="D740" s="239" t="e">
        <f>#REF!</f>
        <v>#REF!</v>
      </c>
      <c r="E740" s="240" t="s">
        <v>242</v>
      </c>
      <c r="F740" s="242" t="e">
        <f>IF(#REF!&gt;=1,IF(#REF!&gt;=1,#REF!),IF(#REF!&gt;=0,"",))</f>
        <v>#REF!</v>
      </c>
      <c r="G740" s="241" t="e">
        <f>保全管理データ!N2980</f>
        <v>#REF!</v>
      </c>
      <c r="H740" s="241" t="e">
        <f>IF(#REF!="無","",IF(#REF!="","",IF(#REF!="悪環境における作業",0.2,IF(#REF!="高所又は地下作業",0.1,IF(#REF!="錯綜場所作業",0.3,IF(#REF!="複雑な制約のある作業",0.4,IF(#REF!="単純な制約のある作業",0.2,0)))))))</f>
        <v>#REF!</v>
      </c>
      <c r="I740" s="224" t="e">
        <f t="shared" si="43"/>
        <v>#REF!</v>
      </c>
      <c r="J740" s="242" t="e">
        <f>IF(#REF!&gt;=1,IF(#REF!&gt;=1,#REF!),IF(#REF!&gt;=0,"",))</f>
        <v>#REF!</v>
      </c>
      <c r="K740" s="241" t="e">
        <f>保全管理データ!N3007</f>
        <v>#REF!</v>
      </c>
      <c r="L740" s="241" t="e">
        <f>IF(#REF!="","",IF(#REF!="悪環境における作業",0.2,IF(#REF!="高所又は地下作業",0.1,IF(#REF!="錯綜場所作業",0.3,IF(#REF!="複雑な制約のある作業",0.4,IF(#REF!="単純な制約のある作業",0.2,0))))))</f>
        <v>#REF!</v>
      </c>
      <c r="M740" s="224" t="e">
        <f t="shared" si="44"/>
        <v>#REF!</v>
      </c>
    </row>
    <row r="741" spans="2:13" s="229" customFormat="1" ht="27.75" customHeight="1" x14ac:dyDescent="0.2">
      <c r="B741" s="562" t="s">
        <v>257</v>
      </c>
      <c r="C741" s="563"/>
      <c r="D741" s="239" t="e">
        <f>#REF!</f>
        <v>#REF!</v>
      </c>
      <c r="E741" s="240" t="s">
        <v>245</v>
      </c>
      <c r="F741" s="242" t="e">
        <f>IF(#REF!&gt;=1,IF(#REF!&gt;=1,#REF!),IF(#REF!&gt;=0,"",))</f>
        <v>#REF!</v>
      </c>
      <c r="G741" s="241" t="e">
        <f>保全管理データ!N2981</f>
        <v>#REF!</v>
      </c>
      <c r="H741" s="241" t="e">
        <f>IF(#REF!="無","",IF(#REF!="","",IF(#REF!="悪環境における作業",0.2,IF(#REF!="高所又は地下作業",0.1,IF(#REF!="錯綜場所作業",0.3,IF(#REF!="複雑な制約のある作業",0.4,IF(#REF!="単純な制約のある作業",0.2,0)))))))</f>
        <v>#REF!</v>
      </c>
      <c r="I741" s="224" t="e">
        <f t="shared" si="43"/>
        <v>#REF!</v>
      </c>
      <c r="J741" s="242" t="e">
        <f>IF(#REF!&gt;=1,IF(#REF!&gt;=1,#REF!),IF(#REF!&gt;=0,"",))</f>
        <v>#REF!</v>
      </c>
      <c r="K741" s="241" t="e">
        <f>保全管理データ!N3008</f>
        <v>#REF!</v>
      </c>
      <c r="L741" s="241" t="e">
        <f>IF(#REF!="","",IF(#REF!="悪環境における作業",0.2,IF(#REF!="高所又は地下作業",0.1,IF(#REF!="錯綜場所作業",0.3,IF(#REF!="複雑な制約のある作業",0.4,IF(#REF!="単純な制約のある作業",0.2,0))))))</f>
        <v>#REF!</v>
      </c>
      <c r="M741" s="224" t="e">
        <f t="shared" si="44"/>
        <v>#REF!</v>
      </c>
    </row>
    <row r="742" spans="2:13" s="229" customFormat="1" ht="27.75" customHeight="1" x14ac:dyDescent="0.2">
      <c r="B742" s="562" t="s">
        <v>258</v>
      </c>
      <c r="C742" s="563"/>
      <c r="D742" s="239" t="e">
        <f>#REF!</f>
        <v>#REF!</v>
      </c>
      <c r="E742" s="240" t="s">
        <v>245</v>
      </c>
      <c r="F742" s="242" t="e">
        <f>IF(#REF!&gt;=1,IF(#REF!&gt;=1,#REF!),IF(#REF!&gt;=0,"",))</f>
        <v>#REF!</v>
      </c>
      <c r="G742" s="241" t="e">
        <f>保全管理データ!N2982</f>
        <v>#REF!</v>
      </c>
      <c r="H742" s="241" t="e">
        <f>IF(#REF!="無","",IF(#REF!="","",IF(#REF!="悪環境における作業",0.2,IF(#REF!="高所又は地下作業",0.1,IF(#REF!="錯綜場所作業",0.3,IF(#REF!="複雑な制約のある作業",0.4,IF(#REF!="単純な制約のある作業",0.2,0)))))))</f>
        <v>#REF!</v>
      </c>
      <c r="I742" s="224" t="e">
        <f t="shared" si="43"/>
        <v>#REF!</v>
      </c>
      <c r="J742" s="242" t="e">
        <f>IF(#REF!&gt;=1,IF(#REF!&gt;=1,#REF!),IF(#REF!&gt;=0,"",))</f>
        <v>#REF!</v>
      </c>
      <c r="K742" s="241" t="e">
        <f>保全管理データ!N3009</f>
        <v>#REF!</v>
      </c>
      <c r="L742" s="241" t="e">
        <f>IF(#REF!="","",IF(#REF!="悪環境における作業",0.2,IF(#REF!="高所又は地下作業",0.1,IF(#REF!="錯綜場所作業",0.3,IF(#REF!="複雑な制約のある作業",0.4,IF(#REF!="単純な制約のある作業",0.2,0))))))</f>
        <v>#REF!</v>
      </c>
      <c r="M742" s="224" t="e">
        <f t="shared" si="44"/>
        <v>#REF!</v>
      </c>
    </row>
    <row r="743" spans="2:13" s="229" customFormat="1" ht="27.75" customHeight="1" x14ac:dyDescent="0.2">
      <c r="B743" s="562" t="s">
        <v>259</v>
      </c>
      <c r="C743" s="563"/>
      <c r="D743" s="239" t="e">
        <f>#REF!</f>
        <v>#REF!</v>
      </c>
      <c r="E743" s="240" t="s">
        <v>245</v>
      </c>
      <c r="F743" s="242" t="e">
        <f>IF(#REF!&gt;=1,IF(#REF!&gt;=1,#REF!),IF(#REF!&gt;=0,"",))</f>
        <v>#REF!</v>
      </c>
      <c r="G743" s="241" t="e">
        <f>保全管理データ!N2983</f>
        <v>#REF!</v>
      </c>
      <c r="H743" s="241" t="e">
        <f>IF(#REF!="無","",IF(#REF!="","",IF(#REF!="悪環境における作業",0.2,IF(#REF!="高所又は地下作業",0.1,IF(#REF!="錯綜場所作業",0.3,IF(#REF!="複雑な制約のある作業",0.4,IF(#REF!="単純な制約のある作業",0.2,0)))))))</f>
        <v>#REF!</v>
      </c>
      <c r="I743" s="224" t="e">
        <f t="shared" si="43"/>
        <v>#REF!</v>
      </c>
      <c r="J743" s="242" t="e">
        <f>IF(#REF!&gt;=1,IF(#REF!&gt;=1,#REF!),IF(#REF!&gt;=0,"",))</f>
        <v>#REF!</v>
      </c>
      <c r="K743" s="241" t="e">
        <f>保全管理データ!N3010</f>
        <v>#REF!</v>
      </c>
      <c r="L743" s="241" t="e">
        <f>IF(#REF!="","",IF(#REF!="悪環境における作業",0.2,IF(#REF!="高所又は地下作業",0.1,IF(#REF!="錯綜場所作業",0.3,IF(#REF!="複雑な制約のある作業",0.4,IF(#REF!="単純な制約のある作業",0.2,0))))))</f>
        <v>#REF!</v>
      </c>
      <c r="M743" s="224" t="e">
        <f t="shared" si="44"/>
        <v>#REF!</v>
      </c>
    </row>
    <row r="744" spans="2:13" s="229" customFormat="1" ht="27.75" customHeight="1" x14ac:dyDescent="0.2">
      <c r="B744" s="562" t="s">
        <v>431</v>
      </c>
      <c r="C744" s="563"/>
      <c r="D744" s="239" t="e">
        <f>#REF!</f>
        <v>#REF!</v>
      </c>
      <c r="E744" s="240" t="s">
        <v>248</v>
      </c>
      <c r="F744" s="242" t="e">
        <f>IF(#REF!&gt;=1,IF(#REF!&gt;=1,#REF!),IF(#REF!&gt;=0,"",))</f>
        <v>#REF!</v>
      </c>
      <c r="G744" s="241" t="e">
        <f>保全管理データ!N2984</f>
        <v>#REF!</v>
      </c>
      <c r="H744" s="241" t="e">
        <f>IF(#REF!="無","",IF(#REF!="","",IF(#REF!="悪環境における作業",0.2,IF(#REF!="高所又は地下作業",0.1,IF(#REF!="錯綜場所作業",0.3,IF(#REF!="複雑な制約のある作業",0.4,IF(#REF!="単純な制約のある作業",0.2,0)))))))</f>
        <v>#REF!</v>
      </c>
      <c r="I744" s="224" t="e">
        <f t="shared" si="43"/>
        <v>#REF!</v>
      </c>
      <c r="J744" s="242" t="e">
        <f>IF(#REF!&gt;=1,IF(#REF!&gt;=1,#REF!),IF(#REF!&gt;=0,"",))</f>
        <v>#REF!</v>
      </c>
      <c r="K744" s="241" t="e">
        <f>保全管理データ!N3011</f>
        <v>#REF!</v>
      </c>
      <c r="L744" s="241" t="e">
        <f>IF(#REF!="","",IF(#REF!="悪環境における作業",0.2,IF(#REF!="高所又は地下作業",0.1,IF(#REF!="錯綜場所作業",0.3,IF(#REF!="複雑な制約のある作業",0.4,IF(#REF!="単純な制約のある作業",0.2,0))))))</f>
        <v>#REF!</v>
      </c>
      <c r="M744" s="224" t="e">
        <f t="shared" si="44"/>
        <v>#REF!</v>
      </c>
    </row>
    <row r="745" spans="2:13" s="229" customFormat="1" ht="27.75" customHeight="1" x14ac:dyDescent="0.2">
      <c r="B745" s="562" t="s">
        <v>261</v>
      </c>
      <c r="C745" s="563"/>
      <c r="D745" s="239" t="e">
        <f>#REF!</f>
        <v>#REF!</v>
      </c>
      <c r="E745" s="240" t="s">
        <v>247</v>
      </c>
      <c r="F745" s="242" t="e">
        <f>IF(#REF!&gt;=1,IF(#REF!&gt;=1,#REF!),IF(#REF!&gt;=0,"",))</f>
        <v>#REF!</v>
      </c>
      <c r="G745" s="241" t="e">
        <f>保全管理データ!N2985</f>
        <v>#REF!</v>
      </c>
      <c r="H745" s="241" t="e">
        <f>IF(#REF!="無","",IF(#REF!="","",IF(#REF!="悪環境における作業",0.2,IF(#REF!="高所又は地下作業",0.1,IF(#REF!="錯綜場所作業",0.3,IF(#REF!="複雑な制約のある作業",0.4,IF(#REF!="単純な制約のある作業",0.2,0)))))))</f>
        <v>#REF!</v>
      </c>
      <c r="I745" s="224" t="e">
        <f t="shared" si="43"/>
        <v>#REF!</v>
      </c>
      <c r="J745" s="242" t="e">
        <f>IF(#REF!&gt;=1,IF(#REF!&gt;=1,#REF!),IF(#REF!&gt;=0,"",))</f>
        <v>#REF!</v>
      </c>
      <c r="K745" s="241" t="e">
        <f>保全管理データ!N3012</f>
        <v>#REF!</v>
      </c>
      <c r="L745" s="241" t="e">
        <f>IF(#REF!="","",IF(#REF!="悪環境における作業",0.2,IF(#REF!="高所又は地下作業",0.1,IF(#REF!="錯綜場所作業",0.3,IF(#REF!="複雑な制約のある作業",0.4,IF(#REF!="単純な制約のある作業",0.2,0))))))</f>
        <v>#REF!</v>
      </c>
      <c r="M745" s="224" t="e">
        <f t="shared" si="44"/>
        <v>#REF!</v>
      </c>
    </row>
    <row r="746" spans="2:13" s="229" customFormat="1" ht="27.75" customHeight="1" x14ac:dyDescent="0.2">
      <c r="B746" s="562" t="s">
        <v>262</v>
      </c>
      <c r="C746" s="563"/>
      <c r="D746" s="239" t="e">
        <f>#REF!</f>
        <v>#REF!</v>
      </c>
      <c r="E746" s="240" t="s">
        <v>245</v>
      </c>
      <c r="F746" s="242" t="e">
        <f>IF(#REF!&gt;=1,IF(#REF!&gt;=1,#REF!),IF(#REF!&gt;=0,"",))</f>
        <v>#REF!</v>
      </c>
      <c r="G746" s="241" t="e">
        <f>保全管理データ!N2986</f>
        <v>#REF!</v>
      </c>
      <c r="H746" s="241" t="e">
        <f>IF(#REF!="無","",IF(#REF!="","",IF(#REF!="悪環境における作業",0.2,IF(#REF!="高所又は地下作業",0.1,IF(#REF!="錯綜場所作業",0.3,IF(#REF!="複雑な制約のある作業",0.4,IF(#REF!="単純な制約のある作業",0.2,0)))))))</f>
        <v>#REF!</v>
      </c>
      <c r="I746" s="224" t="e">
        <f t="shared" si="43"/>
        <v>#REF!</v>
      </c>
      <c r="J746" s="242" t="e">
        <f>IF(#REF!&gt;=1,IF(#REF!&gt;=1,#REF!),IF(#REF!&gt;=0,"",))</f>
        <v>#REF!</v>
      </c>
      <c r="K746" s="241" t="e">
        <f>保全管理データ!N3013</f>
        <v>#REF!</v>
      </c>
      <c r="L746" s="241" t="e">
        <f>IF(#REF!="","",IF(#REF!="悪環境における作業",0.2,IF(#REF!="高所又は地下作業",0.1,IF(#REF!="錯綜場所作業",0.3,IF(#REF!="複雑な制約のある作業",0.4,IF(#REF!="単純な制約のある作業",0.2,0))))))</f>
        <v>#REF!</v>
      </c>
      <c r="M746" s="224" t="e">
        <f t="shared" si="44"/>
        <v>#REF!</v>
      </c>
    </row>
    <row r="747" spans="2:13" s="229" customFormat="1" ht="27.75" customHeight="1" x14ac:dyDescent="0.2">
      <c r="B747" s="562" t="s">
        <v>263</v>
      </c>
      <c r="C747" s="563"/>
      <c r="D747" s="239" t="e">
        <f>#REF!</f>
        <v>#REF!</v>
      </c>
      <c r="E747" s="240" t="s">
        <v>245</v>
      </c>
      <c r="F747" s="242" t="e">
        <f>IF(#REF!&gt;=1,IF(#REF!&gt;=1,#REF!),IF(#REF!&gt;=0,"",))</f>
        <v>#REF!</v>
      </c>
      <c r="G747" s="241" t="e">
        <f>保全管理データ!N2987</f>
        <v>#REF!</v>
      </c>
      <c r="H747" s="241" t="e">
        <f>IF(#REF!="無","",IF(#REF!="","",IF(#REF!="悪環境における作業",0.2,IF(#REF!="高所又は地下作業",0.1,IF(#REF!="錯綜場所作業",0.3,IF(#REF!="複雑な制約のある作業",0.4,IF(#REF!="単純な制約のある作業",0.2,0)))))))</f>
        <v>#REF!</v>
      </c>
      <c r="I747" s="224" t="e">
        <f t="shared" si="43"/>
        <v>#REF!</v>
      </c>
      <c r="J747" s="242" t="e">
        <f>IF(#REF!&gt;=1,IF(#REF!&gt;=1,#REF!),IF(#REF!&gt;=0,"",))</f>
        <v>#REF!</v>
      </c>
      <c r="K747" s="241" t="e">
        <f>保全管理データ!N3014</f>
        <v>#REF!</v>
      </c>
      <c r="L747" s="241" t="e">
        <f>IF(#REF!="","",IF(#REF!="悪環境における作業",0.2,IF(#REF!="高所又は地下作業",0.1,IF(#REF!="錯綜場所作業",0.3,IF(#REF!="複雑な制約のある作業",0.4,IF(#REF!="単純な制約のある作業",0.2,0))))))</f>
        <v>#REF!</v>
      </c>
      <c r="M747" s="224" t="e">
        <f t="shared" si="44"/>
        <v>#REF!</v>
      </c>
    </row>
    <row r="748" spans="2:13" s="229" customFormat="1" ht="27.75" customHeight="1" x14ac:dyDescent="0.2">
      <c r="B748" s="562" t="s">
        <v>264</v>
      </c>
      <c r="C748" s="563"/>
      <c r="D748" s="239" t="e">
        <f>#REF!</f>
        <v>#REF!</v>
      </c>
      <c r="E748" s="240" t="s">
        <v>245</v>
      </c>
      <c r="F748" s="242" t="e">
        <f>IF(#REF!&gt;=1,IF(#REF!&gt;=1,#REF!),IF(#REF!&gt;=0,"",))</f>
        <v>#REF!</v>
      </c>
      <c r="G748" s="241" t="e">
        <f>保全管理データ!N2988</f>
        <v>#REF!</v>
      </c>
      <c r="H748" s="241" t="e">
        <f>IF(#REF!="無","",IF(#REF!="","",IF(#REF!="悪環境における作業",0.2,IF(#REF!="高所又は地下作業",0.1,IF(#REF!="錯綜場所作業",0.3,IF(#REF!="複雑な制約のある作業",0.4,IF(#REF!="単純な制約のある作業",0.2,0)))))))</f>
        <v>#REF!</v>
      </c>
      <c r="I748" s="224" t="e">
        <f t="shared" si="43"/>
        <v>#REF!</v>
      </c>
      <c r="J748" s="242" t="e">
        <f>IF(#REF!&gt;=1,IF(#REF!&gt;=1,#REF!),IF(#REF!&gt;=0,"",))</f>
        <v>#REF!</v>
      </c>
      <c r="K748" s="241" t="e">
        <f>保全管理データ!N3015</f>
        <v>#REF!</v>
      </c>
      <c r="L748" s="241" t="e">
        <f>IF(#REF!="","",IF(#REF!="悪環境における作業",0.2,IF(#REF!="高所又は地下作業",0.1,IF(#REF!="錯綜場所作業",0.3,IF(#REF!="複雑な制約のある作業",0.4,IF(#REF!="単純な制約のある作業",0.2,0))))))</f>
        <v>#REF!</v>
      </c>
      <c r="M748" s="224" t="e">
        <f t="shared" si="44"/>
        <v>#REF!</v>
      </c>
    </row>
    <row r="749" spans="2:13" s="229" customFormat="1" ht="27.75" customHeight="1" x14ac:dyDescent="0.2">
      <c r="B749" s="562" t="s">
        <v>265</v>
      </c>
      <c r="C749" s="563"/>
      <c r="D749" s="239" t="e">
        <f>#REF!</f>
        <v>#REF!</v>
      </c>
      <c r="E749" s="240" t="s">
        <v>245</v>
      </c>
      <c r="F749" s="242" t="e">
        <f>IF(#REF!&gt;=1,IF(#REF!&gt;=1,#REF!),IF(#REF!&gt;=0,"",))</f>
        <v>#REF!</v>
      </c>
      <c r="G749" s="241" t="e">
        <f>保全管理データ!N2989</f>
        <v>#REF!</v>
      </c>
      <c r="H749" s="241" t="e">
        <f>IF(#REF!="無","",IF(#REF!="","",IF(#REF!="悪環境における作業",0.2,IF(#REF!="高所又は地下作業",0.1,IF(#REF!="錯綜場所作業",0.3,IF(#REF!="複雑な制約のある作業",0.4,IF(#REF!="単純な制約のある作業",0.2,0)))))))</f>
        <v>#REF!</v>
      </c>
      <c r="I749" s="224" t="e">
        <f t="shared" si="43"/>
        <v>#REF!</v>
      </c>
      <c r="J749" s="242" t="e">
        <f>IF(#REF!&gt;=1,IF(#REF!&gt;=1,#REF!),IF(#REF!&gt;=0,"",))</f>
        <v>#REF!</v>
      </c>
      <c r="K749" s="241" t="e">
        <f>保全管理データ!N3016</f>
        <v>#REF!</v>
      </c>
      <c r="L749" s="241" t="e">
        <f>IF(#REF!="","",IF(#REF!="悪環境における作業",0.2,IF(#REF!="高所又は地下作業",0.1,IF(#REF!="錯綜場所作業",0.3,IF(#REF!="複雑な制約のある作業",0.4,IF(#REF!="単純な制約のある作業",0.2,0))))))</f>
        <v>#REF!</v>
      </c>
      <c r="M749" s="224" t="e">
        <f t="shared" si="44"/>
        <v>#REF!</v>
      </c>
    </row>
    <row r="750" spans="2:13" s="229" customFormat="1" ht="27.75" customHeight="1" x14ac:dyDescent="0.2">
      <c r="B750" s="562" t="s">
        <v>266</v>
      </c>
      <c r="C750" s="563"/>
      <c r="D750" s="239" t="e">
        <f>#REF!</f>
        <v>#REF!</v>
      </c>
      <c r="E750" s="240" t="s">
        <v>245</v>
      </c>
      <c r="F750" s="242" t="e">
        <f>IF(#REF!&gt;=1,IF(#REF!&gt;=1,#REF!),IF(#REF!&gt;=0,"",))</f>
        <v>#REF!</v>
      </c>
      <c r="G750" s="241" t="e">
        <f>保全管理データ!N2990</f>
        <v>#REF!</v>
      </c>
      <c r="H750" s="241" t="e">
        <f>IF(#REF!="無","",IF(#REF!="","",IF(#REF!="悪環境における作業",0.2,IF(#REF!="高所又は地下作業",0.1,IF(#REF!="錯綜場所作業",0.3,IF(#REF!="複雑な制約のある作業",0.4,IF(#REF!="単純な制約のある作業",0.2,0)))))))</f>
        <v>#REF!</v>
      </c>
      <c r="I750" s="224" t="e">
        <f t="shared" si="43"/>
        <v>#REF!</v>
      </c>
      <c r="J750" s="242" t="e">
        <f>IF(#REF!&gt;=1,IF(#REF!&gt;=1,#REF!),IF(#REF!&gt;=0,"",))</f>
        <v>#REF!</v>
      </c>
      <c r="K750" s="241" t="e">
        <f>保全管理データ!N3017</f>
        <v>#REF!</v>
      </c>
      <c r="L750" s="241" t="e">
        <f>IF(#REF!="","",IF(#REF!="悪環境における作業",0.2,IF(#REF!="高所又は地下作業",0.1,IF(#REF!="錯綜場所作業",0.3,IF(#REF!="複雑な制約のある作業",0.4,IF(#REF!="単純な制約のある作業",0.2,0))))))</f>
        <v>#REF!</v>
      </c>
      <c r="M750" s="224" t="e">
        <f t="shared" si="44"/>
        <v>#REF!</v>
      </c>
    </row>
    <row r="751" spans="2:13" s="229" customFormat="1" ht="27.75" customHeight="1" x14ac:dyDescent="0.2">
      <c r="B751" s="562" t="s">
        <v>81</v>
      </c>
      <c r="C751" s="563"/>
      <c r="D751" s="239" t="e">
        <f>#REF!</f>
        <v>#REF!</v>
      </c>
      <c r="E751" s="240" t="s">
        <v>245</v>
      </c>
      <c r="F751" s="242" t="e">
        <f>IF(#REF!&gt;=1,IF(#REF!&gt;=1,#REF!),IF(#REF!&gt;=0,"",))</f>
        <v>#REF!</v>
      </c>
      <c r="G751" s="241" t="e">
        <f>保全管理データ!N2991</f>
        <v>#REF!</v>
      </c>
      <c r="H751" s="241" t="e">
        <f>IF(#REF!="無","",IF(#REF!="","",IF(#REF!="悪環境における作業",0.2,IF(#REF!="高所又は地下作業",0.1,IF(#REF!="錯綜場所作業",0.3,IF(#REF!="複雑な制約のある作業",0.4,IF(#REF!="単純な制約のある作業",0.2,0)))))))</f>
        <v>#REF!</v>
      </c>
      <c r="I751" s="224" t="e">
        <f t="shared" si="43"/>
        <v>#REF!</v>
      </c>
      <c r="J751" s="242" t="e">
        <f>IF(#REF!&gt;=1,IF(#REF!&gt;=1,#REF!),IF(#REF!&gt;=0,"",))</f>
        <v>#REF!</v>
      </c>
      <c r="K751" s="241" t="e">
        <f>保全管理データ!N3018</f>
        <v>#REF!</v>
      </c>
      <c r="L751" s="241" t="e">
        <f>IF(#REF!="","",IF(#REF!="悪環境における作業",0.2,IF(#REF!="高所又は地下作業",0.1,IF(#REF!="錯綜場所作業",0.3,IF(#REF!="複雑な制約のある作業",0.4,IF(#REF!="単純な制約のある作業",0.2,0))))))</f>
        <v>#REF!</v>
      </c>
      <c r="M751" s="224" t="e">
        <f t="shared" si="44"/>
        <v>#REF!</v>
      </c>
    </row>
    <row r="752" spans="2:13" s="229" customFormat="1" ht="27.75" customHeight="1" x14ac:dyDescent="0.2">
      <c r="B752" s="562" t="s">
        <v>267</v>
      </c>
      <c r="C752" s="563"/>
      <c r="D752" s="239" t="e">
        <f>#REF!</f>
        <v>#REF!</v>
      </c>
      <c r="E752" s="240" t="s">
        <v>247</v>
      </c>
      <c r="F752" s="242" t="e">
        <f>IF(#REF!&gt;=1,IF(#REF!&gt;=1,#REF!),IF(#REF!&gt;=0,"",))</f>
        <v>#REF!</v>
      </c>
      <c r="G752" s="241" t="e">
        <f>保全管理データ!N2992</f>
        <v>#REF!</v>
      </c>
      <c r="H752" s="241" t="e">
        <f>IF(#REF!="無","",IF(#REF!="","",IF(#REF!="悪環境における作業",0.2,IF(#REF!="高所又は地下作業",0.1,IF(#REF!="錯綜場所作業",0.3,IF(#REF!="複雑な制約のある作業",0.4,IF(#REF!="単純な制約のある作業",0.2,0)))))))</f>
        <v>#REF!</v>
      </c>
      <c r="I752" s="224" t="e">
        <f t="shared" si="43"/>
        <v>#REF!</v>
      </c>
      <c r="J752" s="242" t="e">
        <f>IF(#REF!&gt;=1,IF(#REF!&gt;=1,#REF!),IF(#REF!&gt;=0,"",))</f>
        <v>#REF!</v>
      </c>
      <c r="K752" s="241" t="e">
        <f>保全管理データ!N3019</f>
        <v>#REF!</v>
      </c>
      <c r="L752" s="241" t="e">
        <f>IF(#REF!="","",IF(#REF!="悪環境における作業",0.2,IF(#REF!="高所又は地下作業",0.1,IF(#REF!="錯綜場所作業",0.3,IF(#REF!="複雑な制約のある作業",0.4,IF(#REF!="単純な制約のある作業",0.2,0))))))</f>
        <v>#REF!</v>
      </c>
      <c r="M752" s="224" t="e">
        <f t="shared" si="44"/>
        <v>#REF!</v>
      </c>
    </row>
    <row r="753" spans="2:13" s="229" customFormat="1" ht="27.75" customHeight="1" x14ac:dyDescent="0.2">
      <c r="B753" s="562" t="s">
        <v>268</v>
      </c>
      <c r="C753" s="563"/>
      <c r="D753" s="239" t="e">
        <f>#REF!</f>
        <v>#REF!</v>
      </c>
      <c r="E753" s="240" t="s">
        <v>246</v>
      </c>
      <c r="F753" s="242" t="e">
        <f>IF(#REF!&gt;=1,IF(#REF!&gt;=1,#REF!),IF(#REF!&gt;=0,"",))</f>
        <v>#REF!</v>
      </c>
      <c r="G753" s="241" t="e">
        <f>保全管理データ!N2993</f>
        <v>#REF!</v>
      </c>
      <c r="H753" s="241" t="e">
        <f>IF(#REF!="無","",IF(#REF!="","",IF(#REF!="悪環境における作業",0.2,IF(#REF!="高所又は地下作業",0.1,IF(#REF!="錯綜場所作業",0.3,IF(#REF!="複雑な制約のある作業",0.4,IF(#REF!="単純な制約のある作業",0.2,0)))))))</f>
        <v>#REF!</v>
      </c>
      <c r="I753" s="224" t="e">
        <f t="shared" si="43"/>
        <v>#REF!</v>
      </c>
      <c r="J753" s="242" t="e">
        <f>IF(#REF!&gt;=1,IF(#REF!&gt;=1,#REF!),IF(#REF!&gt;=0,"",))</f>
        <v>#REF!</v>
      </c>
      <c r="K753" s="241" t="e">
        <f>保全管理データ!N3020</f>
        <v>#REF!</v>
      </c>
      <c r="L753" s="241" t="e">
        <f>IF(#REF!="","",IF(#REF!="悪環境における作業",0.2,IF(#REF!="高所又は地下作業",0.1,IF(#REF!="錯綜場所作業",0.3,IF(#REF!="複雑な制約のある作業",0.4,IF(#REF!="単純な制約のある作業",0.2,0))))))</f>
        <v>#REF!</v>
      </c>
      <c r="M753" s="224" t="e">
        <f t="shared" si="44"/>
        <v>#REF!</v>
      </c>
    </row>
    <row r="754" spans="2:13" s="229" customFormat="1" ht="27.75" customHeight="1" thickBot="1" x14ac:dyDescent="0.25">
      <c r="B754" s="564" t="s">
        <v>269</v>
      </c>
      <c r="C754" s="565"/>
      <c r="D754" s="243" t="e">
        <f>#REF!</f>
        <v>#REF!</v>
      </c>
      <c r="E754" s="244" t="s">
        <v>245</v>
      </c>
      <c r="F754" s="246" t="e">
        <f>IF(#REF!&gt;=1,IF(#REF!&gt;=1,#REF!),IF(#REF!&gt;=0,"",))</f>
        <v>#REF!</v>
      </c>
      <c r="G754" s="245" t="e">
        <f>保全管理データ!N2994</f>
        <v>#REF!</v>
      </c>
      <c r="H754" s="241" t="e">
        <f>IF(#REF!="無","",IF(#REF!="","",IF(#REF!="悪環境における作業",0.2,IF(#REF!="高所又は地下作業",0.1,IF(#REF!="錯綜場所作業",0.3,IF(#REF!="複雑な制約のある作業",0.4,IF(#REF!="単純な制約のある作業",0.2,0)))))))</f>
        <v>#REF!</v>
      </c>
      <c r="I754" s="224" t="e">
        <f t="shared" si="43"/>
        <v>#REF!</v>
      </c>
      <c r="J754" s="246" t="e">
        <f>IF(#REF!&gt;=1,IF(#REF!&gt;=1,#REF!),IF(#REF!&gt;=0,"",))</f>
        <v>#REF!</v>
      </c>
      <c r="K754" s="245" t="e">
        <f>保全管理データ!N3021</f>
        <v>#REF!</v>
      </c>
      <c r="L754" s="245" t="e">
        <f>IF(#REF!="","",IF(#REF!="悪環境における作業",0.2,IF(#REF!="高所又は地下作業",0.1,IF(#REF!="錯綜場所作業",0.3,IF(#REF!="複雑な制約のある作業",0.4,IF(#REF!="単純な制約のある作業",0.2,0))))))</f>
        <v>#REF!</v>
      </c>
      <c r="M754" s="224" t="e">
        <f t="shared" si="44"/>
        <v>#REF!</v>
      </c>
    </row>
    <row r="755" spans="2:13" s="229" customFormat="1" ht="27.75" customHeight="1" thickBot="1" x14ac:dyDescent="0.25">
      <c r="B755" s="555" t="s">
        <v>190</v>
      </c>
      <c r="C755" s="555"/>
      <c r="D755" s="555"/>
      <c r="E755" s="555"/>
      <c r="F755" s="556" t="e">
        <f>SUM(I731:I754)</f>
        <v>#REF!</v>
      </c>
      <c r="G755" s="557"/>
      <c r="H755" s="557"/>
      <c r="I755" s="558"/>
      <c r="J755" s="556" t="e">
        <f>IF(SUM(J731:J754)=0,"0.00",SUM(M731:M754))</f>
        <v>#REF!</v>
      </c>
      <c r="K755" s="557"/>
      <c r="L755" s="557"/>
      <c r="M755" s="558"/>
    </row>
    <row r="756" spans="2:13" s="229" customFormat="1" ht="27.75" customHeight="1" thickBot="1" x14ac:dyDescent="0.25">
      <c r="B756" s="555" t="s">
        <v>97</v>
      </c>
      <c r="C756" s="555"/>
      <c r="D756" s="555"/>
      <c r="E756" s="555"/>
      <c r="F756" s="559" t="e">
        <f>IF(#REF!="５年以下","0",IF(#REF!="５年～１０年",0.1,IF(#REF!="１０年以上",0.15)))</f>
        <v>#REF!</v>
      </c>
      <c r="G756" s="560"/>
      <c r="H756" s="560"/>
      <c r="I756" s="560"/>
      <c r="J756" s="560"/>
      <c r="K756" s="560"/>
      <c r="L756" s="560"/>
      <c r="M756" s="561"/>
    </row>
    <row r="757" spans="2:13" s="229" customFormat="1" ht="27.75" customHeight="1" thickBot="1" x14ac:dyDescent="0.25">
      <c r="B757" s="556" t="s">
        <v>273</v>
      </c>
      <c r="C757" s="557"/>
      <c r="D757" s="557"/>
      <c r="E757" s="558"/>
      <c r="F757" s="556" t="e">
        <f>F755*(1+F756)</f>
        <v>#REF!</v>
      </c>
      <c r="G757" s="557"/>
      <c r="H757" s="557"/>
      <c r="I757" s="557"/>
      <c r="J757" s="556" t="e">
        <f>J755*(1+F756)</f>
        <v>#REF!</v>
      </c>
      <c r="K757" s="557"/>
      <c r="L757" s="557"/>
      <c r="M757" s="558"/>
    </row>
    <row r="758" spans="2:13" s="229" customFormat="1" ht="24" hidden="1" customHeight="1" thickBot="1" x14ac:dyDescent="0.25">
      <c r="B758" s="555" t="s">
        <v>191</v>
      </c>
      <c r="C758" s="555"/>
      <c r="D758" s="555"/>
      <c r="E758" s="555"/>
      <c r="F758" s="556" t="e">
        <f>#REF!*(#REF!*#REF!+#REF!*#REF!)</f>
        <v>#REF!</v>
      </c>
      <c r="G758" s="557"/>
      <c r="H758" s="558"/>
      <c r="I758" s="555" t="e">
        <f>#REF!</f>
        <v>#REF!</v>
      </c>
      <c r="J758" s="556"/>
      <c r="K758" s="247" t="s">
        <v>230</v>
      </c>
      <c r="L758" s="558" t="e">
        <f>B729</f>
        <v>#REF!</v>
      </c>
      <c r="M758" s="555"/>
    </row>
    <row r="759" spans="2:13" s="229" customFormat="1" ht="45" customHeight="1" thickBot="1" x14ac:dyDescent="0.25">
      <c r="B759" s="228"/>
      <c r="C759" s="228"/>
      <c r="D759" s="228"/>
      <c r="E759" s="228"/>
      <c r="F759" s="228"/>
      <c r="G759" s="228"/>
      <c r="H759" s="228"/>
      <c r="I759" s="228"/>
      <c r="J759" s="228"/>
      <c r="K759" s="228"/>
      <c r="L759" s="228"/>
      <c r="M759" s="228"/>
    </row>
    <row r="760" spans="2:13" s="229" customFormat="1" ht="27.75" customHeight="1" thickBot="1" x14ac:dyDescent="0.25">
      <c r="B760" s="568" t="s">
        <v>128</v>
      </c>
      <c r="C760" s="569"/>
      <c r="D760" s="569"/>
      <c r="E760" s="570"/>
      <c r="F760" s="228"/>
      <c r="G760" s="228"/>
      <c r="H760" s="228"/>
      <c r="I760" s="228"/>
      <c r="J760" s="228"/>
      <c r="K760" s="228"/>
      <c r="L760" s="228"/>
      <c r="M760" s="228"/>
    </row>
    <row r="761" spans="2:13" s="229" customFormat="1" ht="27.75" customHeight="1" x14ac:dyDescent="0.2">
      <c r="B761" s="571" t="e">
        <f>#REF!</f>
        <v>#REF!</v>
      </c>
      <c r="C761" s="572"/>
      <c r="D761" s="573"/>
      <c r="E761" s="574"/>
      <c r="F761" s="578" t="s">
        <v>240</v>
      </c>
      <c r="G761" s="579"/>
      <c r="H761" s="579"/>
      <c r="I761" s="580"/>
      <c r="J761" s="578" t="s">
        <v>239</v>
      </c>
      <c r="K761" s="579"/>
      <c r="L761" s="579"/>
      <c r="M761" s="580"/>
    </row>
    <row r="762" spans="2:13" s="229" customFormat="1" ht="27.75" customHeight="1" thickBot="1" x14ac:dyDescent="0.25">
      <c r="B762" s="575"/>
      <c r="C762" s="576"/>
      <c r="D762" s="576"/>
      <c r="E762" s="577"/>
      <c r="F762" s="233" t="s">
        <v>149</v>
      </c>
      <c r="G762" s="231" t="s">
        <v>151</v>
      </c>
      <c r="H762" s="231" t="s">
        <v>96</v>
      </c>
      <c r="I762" s="232" t="s">
        <v>150</v>
      </c>
      <c r="J762" s="233" t="s">
        <v>149</v>
      </c>
      <c r="K762" s="231" t="s">
        <v>151</v>
      </c>
      <c r="L762" s="231" t="s">
        <v>96</v>
      </c>
      <c r="M762" s="232" t="s">
        <v>150</v>
      </c>
    </row>
    <row r="763" spans="2:13" s="229" customFormat="1" ht="27.75" customHeight="1" thickTop="1" x14ac:dyDescent="0.2">
      <c r="B763" s="566" t="s">
        <v>241</v>
      </c>
      <c r="C763" s="567"/>
      <c r="D763" s="234" t="e">
        <f>#REF!</f>
        <v>#REF!</v>
      </c>
      <c r="E763" s="235" t="s">
        <v>242</v>
      </c>
      <c r="F763" s="242" t="e">
        <f>IF(#REF!&gt;=1,IF(#REF!&gt;=1,#REF!),IF(#REF!&gt;=0,"",))</f>
        <v>#REF!</v>
      </c>
      <c r="G763" s="241" t="e">
        <f>保全管理データ!N3027</f>
        <v>#REF!</v>
      </c>
      <c r="H763" s="241" t="e">
        <f>IF(#REF!="無","",IF(#REF!="","",IF(#REF!="悪環境における作業",0.2,IF(#REF!="高所又は地下作業",0.1,IF(#REF!="錯綜場所作業",0.3,IF(#REF!="複雑な制約のある作業",0.4,IF(#REF!="単純な制約のある作業",0.2,0)))))))</f>
        <v>#REF!</v>
      </c>
      <c r="I763" s="224" t="e">
        <f>IF(F763="","",F763*G763*(1+IF(H763="",0,H763)))</f>
        <v>#REF!</v>
      </c>
      <c r="J763" s="242" t="e">
        <f>IF(#REF!&gt;=1,IF(#REF!&gt;=1,#REF!),IF(#REF!&gt;=0,"",))</f>
        <v>#REF!</v>
      </c>
      <c r="K763" s="241" t="e">
        <f>保全管理データ!N3054</f>
        <v>#REF!</v>
      </c>
      <c r="L763" s="241" t="e">
        <f>IF(#REF!="","",IF(#REF!="悪環境における作業",0.2,IF(#REF!="高所又は地下作業",0.1,IF(#REF!="錯綜場所作業",0.3,IF(#REF!="複雑な制約のある作業",0.4,IF(#REF!="単純な制約のある作業",0.2,0))))))</f>
        <v>#REF!</v>
      </c>
      <c r="M763" s="224" t="e">
        <f>IF(J763="","",J763*K763*(1+IF(L763="",0,L763)))</f>
        <v>#REF!</v>
      </c>
    </row>
    <row r="764" spans="2:13" s="229" customFormat="1" ht="27.75" customHeight="1" x14ac:dyDescent="0.2">
      <c r="B764" s="562" t="s">
        <v>243</v>
      </c>
      <c r="C764" s="563"/>
      <c r="D764" s="239" t="e">
        <f>#REF!</f>
        <v>#REF!</v>
      </c>
      <c r="E764" s="240" t="s">
        <v>242</v>
      </c>
      <c r="F764" s="242" t="e">
        <f>IF(#REF!&gt;=1,IF(#REF!&gt;=1,#REF!),IF(#REF!&gt;=0,"",))</f>
        <v>#REF!</v>
      </c>
      <c r="G764" s="241" t="e">
        <f>保全管理データ!N3028</f>
        <v>#REF!</v>
      </c>
      <c r="H764" s="241" t="e">
        <f>IF(#REF!="無","",IF(#REF!="","",IF(#REF!="悪環境における作業",0.2,IF(#REF!="高所又は地下作業",0.1,IF(#REF!="錯綜場所作業",0.3,IF(#REF!="複雑な制約のある作業",0.4,IF(#REF!="単純な制約のある作業",0.2,0)))))))</f>
        <v>#REF!</v>
      </c>
      <c r="I764" s="224" t="e">
        <f t="shared" ref="I764:I786" si="45">IF(F764="","",F764*G764*(1+IF(H764="",0,H764)))</f>
        <v>#REF!</v>
      </c>
      <c r="J764" s="242" t="e">
        <f>IF(#REF!&gt;=1,IF(#REF!&gt;=1,#REF!),IF(#REF!&gt;=0,"",))</f>
        <v>#REF!</v>
      </c>
      <c r="K764" s="241" t="e">
        <f>保全管理データ!N3055</f>
        <v>#REF!</v>
      </c>
      <c r="L764" s="241" t="e">
        <f>IF(#REF!="","",IF(#REF!="悪環境における作業",0.2,IF(#REF!="高所又は地下作業",0.1,IF(#REF!="錯綜場所作業",0.3,IF(#REF!="複雑な制約のある作業",0.4,IF(#REF!="単純な制約のある作業",0.2,0))))))</f>
        <v>#REF!</v>
      </c>
      <c r="M764" s="224" t="e">
        <f t="shared" ref="M764:M786" si="46">IF(J764="","",J764*K764*(1+IF(L764="",0,L764)))</f>
        <v>#REF!</v>
      </c>
    </row>
    <row r="765" spans="2:13" s="229" customFormat="1" ht="27.75" customHeight="1" x14ac:dyDescent="0.2">
      <c r="B765" s="562" t="s">
        <v>249</v>
      </c>
      <c r="C765" s="563"/>
      <c r="D765" s="239" t="e">
        <f>#REF!</f>
        <v>#REF!</v>
      </c>
      <c r="E765" s="240" t="s">
        <v>244</v>
      </c>
      <c r="F765" s="242" t="e">
        <f>IF(#REF!&gt;=1,IF(#REF!&gt;=1,#REF!),IF(#REF!&gt;=0,"",))</f>
        <v>#REF!</v>
      </c>
      <c r="G765" s="241" t="e">
        <f>保全管理データ!N3029</f>
        <v>#REF!</v>
      </c>
      <c r="H765" s="241" t="e">
        <f>IF(#REF!="無","",IF(#REF!="","",IF(#REF!="悪環境における作業",0.2,IF(#REF!="高所又は地下作業",0.1,IF(#REF!="錯綜場所作業",0.3,IF(#REF!="複雑な制約のある作業",0.4,IF(#REF!="単純な制約のある作業",0.2,0)))))))</f>
        <v>#REF!</v>
      </c>
      <c r="I765" s="224" t="e">
        <f t="shared" si="45"/>
        <v>#REF!</v>
      </c>
      <c r="J765" s="242" t="e">
        <f>IF(#REF!&gt;=1,IF(#REF!&gt;=1,#REF!),IF(#REF!&gt;=0,"",))</f>
        <v>#REF!</v>
      </c>
      <c r="K765" s="241" t="e">
        <f>保全管理データ!N3056</f>
        <v>#REF!</v>
      </c>
      <c r="L765" s="241" t="e">
        <f>IF(#REF!="","",IF(#REF!="悪環境における作業",0.2,IF(#REF!="高所又は地下作業",0.1,IF(#REF!="錯綜場所作業",0.3,IF(#REF!="複雑な制約のある作業",0.4,IF(#REF!="単純な制約のある作業",0.2,0))))))</f>
        <v>#REF!</v>
      </c>
      <c r="M765" s="224" t="e">
        <f t="shared" si="46"/>
        <v>#REF!</v>
      </c>
    </row>
    <row r="766" spans="2:13" s="229" customFormat="1" ht="27.75" customHeight="1" x14ac:dyDescent="0.2">
      <c r="B766" s="562" t="s">
        <v>250</v>
      </c>
      <c r="C766" s="563"/>
      <c r="D766" s="239" t="e">
        <f>#REF!</f>
        <v>#REF!</v>
      </c>
      <c r="E766" s="240" t="s">
        <v>244</v>
      </c>
      <c r="F766" s="242" t="e">
        <f>IF(#REF!&gt;=1,IF(#REF!&gt;=1,#REF!),IF(#REF!&gt;=0,"",))</f>
        <v>#REF!</v>
      </c>
      <c r="G766" s="241" t="e">
        <f>保全管理データ!N3030</f>
        <v>#REF!</v>
      </c>
      <c r="H766" s="241" t="e">
        <f>IF(#REF!="無","",IF(#REF!="","",IF(#REF!="悪環境における作業",0.2,IF(#REF!="高所又は地下作業",0.1,IF(#REF!="錯綜場所作業",0.3,IF(#REF!="複雑な制約のある作業",0.4,IF(#REF!="単純な制約のある作業",0.2,0)))))))</f>
        <v>#REF!</v>
      </c>
      <c r="I766" s="224" t="e">
        <f t="shared" si="45"/>
        <v>#REF!</v>
      </c>
      <c r="J766" s="242" t="e">
        <f>IF(#REF!&gt;=1,IF(#REF!&gt;=1,#REF!),IF(#REF!&gt;=0,"",))</f>
        <v>#REF!</v>
      </c>
      <c r="K766" s="241" t="e">
        <f>保全管理データ!N3057</f>
        <v>#REF!</v>
      </c>
      <c r="L766" s="241" t="e">
        <f>IF(#REF!="","",IF(#REF!="悪環境における作業",0.2,IF(#REF!="高所又は地下作業",0.1,IF(#REF!="錯綜場所作業",0.3,IF(#REF!="複雑な制約のある作業",0.4,IF(#REF!="単純な制約のある作業",0.2,0))))))</f>
        <v>#REF!</v>
      </c>
      <c r="M766" s="224" t="e">
        <f t="shared" si="46"/>
        <v>#REF!</v>
      </c>
    </row>
    <row r="767" spans="2:13" s="229" customFormat="1" ht="27.75" customHeight="1" x14ac:dyDescent="0.2">
      <c r="B767" s="562" t="s">
        <v>251</v>
      </c>
      <c r="C767" s="563"/>
      <c r="D767" s="239" t="e">
        <f>#REF!</f>
        <v>#REF!</v>
      </c>
      <c r="E767" s="240" t="s">
        <v>242</v>
      </c>
      <c r="F767" s="242" t="e">
        <f>IF(#REF!&gt;=1,IF(#REF!&gt;=1,#REF!),IF(#REF!&gt;=0,"",))</f>
        <v>#REF!</v>
      </c>
      <c r="G767" s="241" t="e">
        <f>保全管理データ!N3031</f>
        <v>#REF!</v>
      </c>
      <c r="H767" s="241" t="e">
        <f>IF(#REF!="無","",IF(#REF!="","",IF(#REF!="悪環境における作業",0.2,IF(#REF!="高所又は地下作業",0.1,IF(#REF!="錯綜場所作業",0.3,IF(#REF!="複雑な制約のある作業",0.4,IF(#REF!="単純な制約のある作業",0.2,0)))))))</f>
        <v>#REF!</v>
      </c>
      <c r="I767" s="224" t="e">
        <f t="shared" si="45"/>
        <v>#REF!</v>
      </c>
      <c r="J767" s="242" t="e">
        <f>IF(#REF!&gt;=1,IF(#REF!&gt;=1,#REF!),IF(#REF!&gt;=0,"",))</f>
        <v>#REF!</v>
      </c>
      <c r="K767" s="241" t="e">
        <f>保全管理データ!N3058</f>
        <v>#REF!</v>
      </c>
      <c r="L767" s="241" t="e">
        <f>IF(#REF!="","",IF(#REF!="悪環境における作業",0.2,IF(#REF!="高所又は地下作業",0.1,IF(#REF!="錯綜場所作業",0.3,IF(#REF!="複雑な制約のある作業",0.4,IF(#REF!="単純な制約のある作業",0.2,0))))))</f>
        <v>#REF!</v>
      </c>
      <c r="M767" s="224" t="e">
        <f t="shared" si="46"/>
        <v>#REF!</v>
      </c>
    </row>
    <row r="768" spans="2:13" s="229" customFormat="1" ht="27.75" customHeight="1" x14ac:dyDescent="0.2">
      <c r="B768" s="562" t="s">
        <v>252</v>
      </c>
      <c r="C768" s="563"/>
      <c r="D768" s="239" t="e">
        <f>#REF!</f>
        <v>#REF!</v>
      </c>
      <c r="E768" s="240" t="s">
        <v>244</v>
      </c>
      <c r="F768" s="242" t="e">
        <f>IF(#REF!&gt;=1,IF(#REF!&gt;=1,#REF!),IF(#REF!&gt;=0,"",))</f>
        <v>#REF!</v>
      </c>
      <c r="G768" s="241" t="e">
        <f>保全管理データ!N3032</f>
        <v>#REF!</v>
      </c>
      <c r="H768" s="241" t="e">
        <f>IF(#REF!="無","",IF(#REF!="","",IF(#REF!="悪環境における作業",0.2,IF(#REF!="高所又は地下作業",0.1,IF(#REF!="錯綜場所作業",0.3,IF(#REF!="複雑な制約のある作業",0.4,IF(#REF!="単純な制約のある作業",0.2,0)))))))</f>
        <v>#REF!</v>
      </c>
      <c r="I768" s="224" t="e">
        <f t="shared" si="45"/>
        <v>#REF!</v>
      </c>
      <c r="J768" s="242" t="e">
        <f>IF(#REF!&gt;=1,IF(#REF!&gt;=1,#REF!),IF(#REF!&gt;=0,"",))</f>
        <v>#REF!</v>
      </c>
      <c r="K768" s="241" t="e">
        <f>保全管理データ!N3059</f>
        <v>#REF!</v>
      </c>
      <c r="L768" s="241" t="e">
        <f>IF(#REF!="","",IF(#REF!="悪環境における作業",0.2,IF(#REF!="高所又は地下作業",0.1,IF(#REF!="錯綜場所作業",0.3,IF(#REF!="複雑な制約のある作業",0.4,IF(#REF!="単純な制約のある作業",0.2,0))))))</f>
        <v>#REF!</v>
      </c>
      <c r="M768" s="224" t="e">
        <f t="shared" si="46"/>
        <v>#REF!</v>
      </c>
    </row>
    <row r="769" spans="2:13" s="229" customFormat="1" ht="27.75" customHeight="1" x14ac:dyDescent="0.2">
      <c r="B769" s="562" t="s">
        <v>253</v>
      </c>
      <c r="C769" s="563"/>
      <c r="D769" s="239" t="e">
        <f>#REF!</f>
        <v>#REF!</v>
      </c>
      <c r="E769" s="240" t="s">
        <v>242</v>
      </c>
      <c r="F769" s="242" t="e">
        <f>IF(#REF!&gt;=1,IF(#REF!&gt;=1,#REF!),IF(#REF!&gt;=0,"",))</f>
        <v>#REF!</v>
      </c>
      <c r="G769" s="241" t="e">
        <f>保全管理データ!N3033</f>
        <v>#REF!</v>
      </c>
      <c r="H769" s="241" t="e">
        <f>IF(#REF!="無","",IF(#REF!="","",IF(#REF!="悪環境における作業",0.2,IF(#REF!="高所又は地下作業",0.1,IF(#REF!="錯綜場所作業",0.3,IF(#REF!="複雑な制約のある作業",0.4,IF(#REF!="単純な制約のある作業",0.2,0)))))))</f>
        <v>#REF!</v>
      </c>
      <c r="I769" s="224" t="e">
        <f t="shared" si="45"/>
        <v>#REF!</v>
      </c>
      <c r="J769" s="242" t="e">
        <f>IF(#REF!&gt;=1,IF(#REF!&gt;=1,#REF!),IF(#REF!&gt;=0,"",))</f>
        <v>#REF!</v>
      </c>
      <c r="K769" s="241" t="e">
        <f>保全管理データ!N3060</f>
        <v>#REF!</v>
      </c>
      <c r="L769" s="241" t="e">
        <f>IF(#REF!="","",IF(#REF!="悪環境における作業",0.2,IF(#REF!="高所又は地下作業",0.1,IF(#REF!="錯綜場所作業",0.3,IF(#REF!="複雑な制約のある作業",0.4,IF(#REF!="単純な制約のある作業",0.2,0))))))</f>
        <v>#REF!</v>
      </c>
      <c r="M769" s="224" t="e">
        <f t="shared" si="46"/>
        <v>#REF!</v>
      </c>
    </row>
    <row r="770" spans="2:13" s="229" customFormat="1" ht="27.75" customHeight="1" x14ac:dyDescent="0.2">
      <c r="B770" s="562" t="s">
        <v>254</v>
      </c>
      <c r="C770" s="563"/>
      <c r="D770" s="239" t="e">
        <f>#REF!</f>
        <v>#REF!</v>
      </c>
      <c r="E770" s="240" t="s">
        <v>242</v>
      </c>
      <c r="F770" s="242" t="e">
        <f>IF(#REF!&gt;=1,IF(#REF!&gt;=1,#REF!),IF(#REF!&gt;=0,"",))</f>
        <v>#REF!</v>
      </c>
      <c r="G770" s="241" t="e">
        <f>保全管理データ!N3034</f>
        <v>#REF!</v>
      </c>
      <c r="H770" s="241" t="e">
        <f>IF(#REF!="無","",IF(#REF!="","",IF(#REF!="悪環境における作業",0.2,IF(#REF!="高所又は地下作業",0.1,IF(#REF!="錯綜場所作業",0.3,IF(#REF!="複雑な制約のある作業",0.4,IF(#REF!="単純な制約のある作業",0.2,0)))))))</f>
        <v>#REF!</v>
      </c>
      <c r="I770" s="224" t="e">
        <f t="shared" si="45"/>
        <v>#REF!</v>
      </c>
      <c r="J770" s="242" t="e">
        <f>IF(#REF!&gt;=1,IF(#REF!&gt;=1,#REF!),IF(#REF!&gt;=0,"",))</f>
        <v>#REF!</v>
      </c>
      <c r="K770" s="241" t="e">
        <f>保全管理データ!N3061</f>
        <v>#REF!</v>
      </c>
      <c r="L770" s="241" t="e">
        <f>IF(#REF!="","",IF(#REF!="悪環境における作業",0.2,IF(#REF!="高所又は地下作業",0.1,IF(#REF!="錯綜場所作業",0.3,IF(#REF!="複雑な制約のある作業",0.4,IF(#REF!="単純な制約のある作業",0.2,0))))))</f>
        <v>#REF!</v>
      </c>
      <c r="M770" s="224" t="e">
        <f t="shared" si="46"/>
        <v>#REF!</v>
      </c>
    </row>
    <row r="771" spans="2:13" s="229" customFormat="1" ht="27.75" customHeight="1" x14ac:dyDescent="0.2">
      <c r="B771" s="562" t="s">
        <v>255</v>
      </c>
      <c r="C771" s="563"/>
      <c r="D771" s="239" t="e">
        <f>#REF!</f>
        <v>#REF!</v>
      </c>
      <c r="E771" s="240" t="s">
        <v>245</v>
      </c>
      <c r="F771" s="242" t="e">
        <f>IF(#REF!&gt;=1,IF(#REF!&gt;=1,#REF!),IF(#REF!&gt;=0,"",))</f>
        <v>#REF!</v>
      </c>
      <c r="G771" s="241" t="e">
        <f>保全管理データ!N3035</f>
        <v>#REF!</v>
      </c>
      <c r="H771" s="241" t="e">
        <f>IF(#REF!="無","",IF(#REF!="","",IF(#REF!="悪環境における作業",0.2,IF(#REF!="高所又は地下作業",0.1,IF(#REF!="錯綜場所作業",0.3,IF(#REF!="複雑な制約のある作業",0.4,IF(#REF!="単純な制約のある作業",0.2,0)))))))</f>
        <v>#REF!</v>
      </c>
      <c r="I771" s="224" t="e">
        <f t="shared" si="45"/>
        <v>#REF!</v>
      </c>
      <c r="J771" s="242" t="e">
        <f>IF(#REF!&gt;=1,IF(#REF!&gt;=1,#REF!),IF(#REF!&gt;=0,"",))</f>
        <v>#REF!</v>
      </c>
      <c r="K771" s="241" t="e">
        <f>保全管理データ!N3062</f>
        <v>#REF!</v>
      </c>
      <c r="L771" s="241" t="e">
        <f>IF(#REF!="","",IF(#REF!="悪環境における作業",0.2,IF(#REF!="高所又は地下作業",0.1,IF(#REF!="錯綜場所作業",0.3,IF(#REF!="複雑な制約のある作業",0.4,IF(#REF!="単純な制約のある作業",0.2,0))))))</f>
        <v>#REF!</v>
      </c>
      <c r="M771" s="224" t="e">
        <f t="shared" si="46"/>
        <v>#REF!</v>
      </c>
    </row>
    <row r="772" spans="2:13" s="229" customFormat="1" ht="27.75" customHeight="1" x14ac:dyDescent="0.2">
      <c r="B772" s="562" t="s">
        <v>256</v>
      </c>
      <c r="C772" s="563"/>
      <c r="D772" s="239" t="e">
        <f>#REF!</f>
        <v>#REF!</v>
      </c>
      <c r="E772" s="240" t="s">
        <v>242</v>
      </c>
      <c r="F772" s="242" t="e">
        <f>IF(#REF!&gt;=1,IF(#REF!&gt;=1,#REF!),IF(#REF!&gt;=0,"",))</f>
        <v>#REF!</v>
      </c>
      <c r="G772" s="241" t="e">
        <f>保全管理データ!N3036</f>
        <v>#REF!</v>
      </c>
      <c r="H772" s="241" t="e">
        <f>IF(#REF!="無","",IF(#REF!="","",IF(#REF!="悪環境における作業",0.2,IF(#REF!="高所又は地下作業",0.1,IF(#REF!="錯綜場所作業",0.3,IF(#REF!="複雑な制約のある作業",0.4,IF(#REF!="単純な制約のある作業",0.2,0)))))))</f>
        <v>#REF!</v>
      </c>
      <c r="I772" s="224" t="e">
        <f t="shared" si="45"/>
        <v>#REF!</v>
      </c>
      <c r="J772" s="242" t="e">
        <f>IF(#REF!&gt;=1,IF(#REF!&gt;=1,#REF!),IF(#REF!&gt;=0,"",))</f>
        <v>#REF!</v>
      </c>
      <c r="K772" s="241" t="e">
        <f>保全管理データ!N3063</f>
        <v>#REF!</v>
      </c>
      <c r="L772" s="241" t="e">
        <f>IF(#REF!="","",IF(#REF!="悪環境における作業",0.2,IF(#REF!="高所又は地下作業",0.1,IF(#REF!="錯綜場所作業",0.3,IF(#REF!="複雑な制約のある作業",0.4,IF(#REF!="単純な制約のある作業",0.2,0))))))</f>
        <v>#REF!</v>
      </c>
      <c r="M772" s="224" t="e">
        <f t="shared" si="46"/>
        <v>#REF!</v>
      </c>
    </row>
    <row r="773" spans="2:13" s="229" customFormat="1" ht="27.75" customHeight="1" x14ac:dyDescent="0.2">
      <c r="B773" s="562" t="s">
        <v>257</v>
      </c>
      <c r="C773" s="563"/>
      <c r="D773" s="239" t="e">
        <f>#REF!</f>
        <v>#REF!</v>
      </c>
      <c r="E773" s="240" t="s">
        <v>245</v>
      </c>
      <c r="F773" s="242" t="e">
        <f>IF(#REF!&gt;=1,IF(#REF!&gt;=1,#REF!),IF(#REF!&gt;=0,"",))</f>
        <v>#REF!</v>
      </c>
      <c r="G773" s="241" t="e">
        <f>保全管理データ!N3037</f>
        <v>#REF!</v>
      </c>
      <c r="H773" s="241" t="e">
        <f>IF(#REF!="無","",IF(#REF!="","",IF(#REF!="悪環境における作業",0.2,IF(#REF!="高所又は地下作業",0.1,IF(#REF!="錯綜場所作業",0.3,IF(#REF!="複雑な制約のある作業",0.4,IF(#REF!="単純な制約のある作業",0.2,0)))))))</f>
        <v>#REF!</v>
      </c>
      <c r="I773" s="224" t="e">
        <f t="shared" si="45"/>
        <v>#REF!</v>
      </c>
      <c r="J773" s="242" t="e">
        <f>IF(#REF!&gt;=1,IF(#REF!&gt;=1,#REF!),IF(#REF!&gt;=0,"",))</f>
        <v>#REF!</v>
      </c>
      <c r="K773" s="241" t="e">
        <f>保全管理データ!N3064</f>
        <v>#REF!</v>
      </c>
      <c r="L773" s="241" t="e">
        <f>IF(#REF!="","",IF(#REF!="悪環境における作業",0.2,IF(#REF!="高所又は地下作業",0.1,IF(#REF!="錯綜場所作業",0.3,IF(#REF!="複雑な制約のある作業",0.4,IF(#REF!="単純な制約のある作業",0.2,0))))))</f>
        <v>#REF!</v>
      </c>
      <c r="M773" s="224" t="e">
        <f t="shared" si="46"/>
        <v>#REF!</v>
      </c>
    </row>
    <row r="774" spans="2:13" s="229" customFormat="1" ht="27.75" customHeight="1" x14ac:dyDescent="0.2">
      <c r="B774" s="562" t="s">
        <v>258</v>
      </c>
      <c r="C774" s="563"/>
      <c r="D774" s="239" t="e">
        <f>#REF!</f>
        <v>#REF!</v>
      </c>
      <c r="E774" s="240" t="s">
        <v>245</v>
      </c>
      <c r="F774" s="242" t="e">
        <f>IF(#REF!&gt;=1,IF(#REF!&gt;=1,#REF!),IF(#REF!&gt;=0,"",))</f>
        <v>#REF!</v>
      </c>
      <c r="G774" s="241" t="e">
        <f>保全管理データ!N3038</f>
        <v>#REF!</v>
      </c>
      <c r="H774" s="241" t="e">
        <f>IF(#REF!="無","",IF(#REF!="","",IF(#REF!="悪環境における作業",0.2,IF(#REF!="高所又は地下作業",0.1,IF(#REF!="錯綜場所作業",0.3,IF(#REF!="複雑な制約のある作業",0.4,IF(#REF!="単純な制約のある作業",0.2,0)))))))</f>
        <v>#REF!</v>
      </c>
      <c r="I774" s="224" t="e">
        <f t="shared" si="45"/>
        <v>#REF!</v>
      </c>
      <c r="J774" s="242" t="e">
        <f>IF(#REF!&gt;=1,IF(#REF!&gt;=1,#REF!),IF(#REF!&gt;=0,"",))</f>
        <v>#REF!</v>
      </c>
      <c r="K774" s="241" t="e">
        <f>保全管理データ!N3065</f>
        <v>#REF!</v>
      </c>
      <c r="L774" s="241" t="e">
        <f>IF(#REF!="","",IF(#REF!="悪環境における作業",0.2,IF(#REF!="高所又は地下作業",0.1,IF(#REF!="錯綜場所作業",0.3,IF(#REF!="複雑な制約のある作業",0.4,IF(#REF!="単純な制約のある作業",0.2,0))))))</f>
        <v>#REF!</v>
      </c>
      <c r="M774" s="224" t="e">
        <f t="shared" si="46"/>
        <v>#REF!</v>
      </c>
    </row>
    <row r="775" spans="2:13" s="229" customFormat="1" ht="27.75" customHeight="1" x14ac:dyDescent="0.2">
      <c r="B775" s="562" t="s">
        <v>259</v>
      </c>
      <c r="C775" s="563"/>
      <c r="D775" s="239" t="e">
        <f>#REF!</f>
        <v>#REF!</v>
      </c>
      <c r="E775" s="240" t="s">
        <v>245</v>
      </c>
      <c r="F775" s="242" t="e">
        <f>IF(#REF!&gt;=1,IF(#REF!&gt;=1,#REF!),IF(#REF!&gt;=0,"",))</f>
        <v>#REF!</v>
      </c>
      <c r="G775" s="241" t="e">
        <f>保全管理データ!N3039</f>
        <v>#REF!</v>
      </c>
      <c r="H775" s="241" t="e">
        <f>IF(#REF!="無","",IF(#REF!="","",IF(#REF!="悪環境における作業",0.2,IF(#REF!="高所又は地下作業",0.1,IF(#REF!="錯綜場所作業",0.3,IF(#REF!="複雑な制約のある作業",0.4,IF(#REF!="単純な制約のある作業",0.2,0)))))))</f>
        <v>#REF!</v>
      </c>
      <c r="I775" s="224" t="e">
        <f t="shared" si="45"/>
        <v>#REF!</v>
      </c>
      <c r="J775" s="242" t="e">
        <f>IF(#REF!&gt;=1,IF(#REF!&gt;=1,#REF!),IF(#REF!&gt;=0,"",))</f>
        <v>#REF!</v>
      </c>
      <c r="K775" s="241" t="e">
        <f>保全管理データ!N3066</f>
        <v>#REF!</v>
      </c>
      <c r="L775" s="241" t="e">
        <f>IF(#REF!="","",IF(#REF!="悪環境における作業",0.2,IF(#REF!="高所又は地下作業",0.1,IF(#REF!="錯綜場所作業",0.3,IF(#REF!="複雑な制約のある作業",0.4,IF(#REF!="単純な制約のある作業",0.2,0))))))</f>
        <v>#REF!</v>
      </c>
      <c r="M775" s="224" t="e">
        <f t="shared" si="46"/>
        <v>#REF!</v>
      </c>
    </row>
    <row r="776" spans="2:13" s="229" customFormat="1" ht="27.75" customHeight="1" x14ac:dyDescent="0.2">
      <c r="B776" s="562" t="s">
        <v>260</v>
      </c>
      <c r="C776" s="563"/>
      <c r="D776" s="239" t="e">
        <f>#REF!</f>
        <v>#REF!</v>
      </c>
      <c r="E776" s="240" t="s">
        <v>248</v>
      </c>
      <c r="F776" s="242" t="e">
        <f>IF(#REF!&gt;=1,IF(#REF!&gt;=1,#REF!),IF(#REF!&gt;=0,"",))</f>
        <v>#REF!</v>
      </c>
      <c r="G776" s="241" t="e">
        <f>保全管理データ!N3040</f>
        <v>#REF!</v>
      </c>
      <c r="H776" s="241" t="e">
        <f>IF(#REF!="無","",IF(#REF!="","",IF(#REF!="悪環境における作業",0.2,IF(#REF!="高所又は地下作業",0.1,IF(#REF!="錯綜場所作業",0.3,IF(#REF!="複雑な制約のある作業",0.4,IF(#REF!="単純な制約のある作業",0.2,0)))))))</f>
        <v>#REF!</v>
      </c>
      <c r="I776" s="224" t="e">
        <f t="shared" si="45"/>
        <v>#REF!</v>
      </c>
      <c r="J776" s="242" t="e">
        <f>IF(#REF!&gt;=1,IF(#REF!&gt;=1,#REF!),IF(#REF!&gt;=0,"",))</f>
        <v>#REF!</v>
      </c>
      <c r="K776" s="241" t="e">
        <f>保全管理データ!N3067</f>
        <v>#REF!</v>
      </c>
      <c r="L776" s="241" t="e">
        <f>IF(#REF!="","",IF(#REF!="悪環境における作業",0.2,IF(#REF!="高所又は地下作業",0.1,IF(#REF!="錯綜場所作業",0.3,IF(#REF!="複雑な制約のある作業",0.4,IF(#REF!="単純な制約のある作業",0.2,0))))))</f>
        <v>#REF!</v>
      </c>
      <c r="M776" s="224" t="e">
        <f t="shared" si="46"/>
        <v>#REF!</v>
      </c>
    </row>
    <row r="777" spans="2:13" s="229" customFormat="1" ht="27.75" customHeight="1" x14ac:dyDescent="0.2">
      <c r="B777" s="562" t="s">
        <v>261</v>
      </c>
      <c r="C777" s="563"/>
      <c r="D777" s="239" t="e">
        <f>#REF!</f>
        <v>#REF!</v>
      </c>
      <c r="E777" s="240" t="s">
        <v>247</v>
      </c>
      <c r="F777" s="242" t="e">
        <f>IF(#REF!&gt;=1,IF(#REF!&gt;=1,#REF!),IF(#REF!&gt;=0,"",))</f>
        <v>#REF!</v>
      </c>
      <c r="G777" s="241" t="e">
        <f>保全管理データ!N3041</f>
        <v>#REF!</v>
      </c>
      <c r="H777" s="241" t="e">
        <f>IF(#REF!="無","",IF(#REF!="","",IF(#REF!="悪環境における作業",0.2,IF(#REF!="高所又は地下作業",0.1,IF(#REF!="錯綜場所作業",0.3,IF(#REF!="複雑な制約のある作業",0.4,IF(#REF!="単純な制約のある作業",0.2,0)))))))</f>
        <v>#REF!</v>
      </c>
      <c r="I777" s="224" t="e">
        <f t="shared" si="45"/>
        <v>#REF!</v>
      </c>
      <c r="J777" s="242" t="e">
        <f>IF(#REF!&gt;=1,IF(#REF!&gt;=1,#REF!),IF(#REF!&gt;=0,"",))</f>
        <v>#REF!</v>
      </c>
      <c r="K777" s="241" t="e">
        <f>保全管理データ!N3068</f>
        <v>#REF!</v>
      </c>
      <c r="L777" s="241" t="e">
        <f>IF(#REF!="","",IF(#REF!="悪環境における作業",0.2,IF(#REF!="高所又は地下作業",0.1,IF(#REF!="錯綜場所作業",0.3,IF(#REF!="複雑な制約のある作業",0.4,IF(#REF!="単純な制約のある作業",0.2,0))))))</f>
        <v>#REF!</v>
      </c>
      <c r="M777" s="224" t="e">
        <f t="shared" si="46"/>
        <v>#REF!</v>
      </c>
    </row>
    <row r="778" spans="2:13" s="229" customFormat="1" ht="27.75" customHeight="1" x14ac:dyDescent="0.2">
      <c r="B778" s="562" t="s">
        <v>262</v>
      </c>
      <c r="C778" s="563"/>
      <c r="D778" s="239" t="e">
        <f>#REF!</f>
        <v>#REF!</v>
      </c>
      <c r="E778" s="240" t="s">
        <v>245</v>
      </c>
      <c r="F778" s="242" t="e">
        <f>IF(#REF!&gt;=1,IF(#REF!&gt;=1,#REF!),IF(#REF!&gt;=0,"",))</f>
        <v>#REF!</v>
      </c>
      <c r="G778" s="241" t="e">
        <f>保全管理データ!N3042</f>
        <v>#REF!</v>
      </c>
      <c r="H778" s="241" t="e">
        <f>IF(#REF!="無","",IF(#REF!="","",IF(#REF!="悪環境における作業",0.2,IF(#REF!="高所又は地下作業",0.1,IF(#REF!="錯綜場所作業",0.3,IF(#REF!="複雑な制約のある作業",0.4,IF(#REF!="単純な制約のある作業",0.2,0)))))))</f>
        <v>#REF!</v>
      </c>
      <c r="I778" s="224" t="e">
        <f t="shared" si="45"/>
        <v>#REF!</v>
      </c>
      <c r="J778" s="242" t="e">
        <f>IF(#REF!&gt;=1,IF(#REF!&gt;=1,#REF!),IF(#REF!&gt;=0,"",))</f>
        <v>#REF!</v>
      </c>
      <c r="K778" s="241" t="e">
        <f>保全管理データ!N3069</f>
        <v>#REF!</v>
      </c>
      <c r="L778" s="241" t="e">
        <f>IF(#REF!="","",IF(#REF!="悪環境における作業",0.2,IF(#REF!="高所又は地下作業",0.1,IF(#REF!="錯綜場所作業",0.3,IF(#REF!="複雑な制約のある作業",0.4,IF(#REF!="単純な制約のある作業",0.2,0))))))</f>
        <v>#REF!</v>
      </c>
      <c r="M778" s="224" t="e">
        <f t="shared" si="46"/>
        <v>#REF!</v>
      </c>
    </row>
    <row r="779" spans="2:13" s="229" customFormat="1" ht="27.75" customHeight="1" x14ac:dyDescent="0.2">
      <c r="B779" s="562" t="s">
        <v>263</v>
      </c>
      <c r="C779" s="563"/>
      <c r="D779" s="239" t="e">
        <f>#REF!</f>
        <v>#REF!</v>
      </c>
      <c r="E779" s="240" t="s">
        <v>245</v>
      </c>
      <c r="F779" s="242" t="e">
        <f>IF(#REF!&gt;=1,IF(#REF!&gt;=1,#REF!),IF(#REF!&gt;=0,"",))</f>
        <v>#REF!</v>
      </c>
      <c r="G779" s="241" t="e">
        <f>保全管理データ!N3043</f>
        <v>#REF!</v>
      </c>
      <c r="H779" s="241" t="e">
        <f>IF(#REF!="無","",IF(#REF!="","",IF(#REF!="悪環境における作業",0.2,IF(#REF!="高所又は地下作業",0.1,IF(#REF!="錯綜場所作業",0.3,IF(#REF!="複雑な制約のある作業",0.4,IF(#REF!="単純な制約のある作業",0.2,0)))))))</f>
        <v>#REF!</v>
      </c>
      <c r="I779" s="224" t="e">
        <f t="shared" si="45"/>
        <v>#REF!</v>
      </c>
      <c r="J779" s="242" t="e">
        <f>IF(#REF!&gt;=1,IF(#REF!&gt;=1,#REF!),IF(#REF!&gt;=0,"",))</f>
        <v>#REF!</v>
      </c>
      <c r="K779" s="241" t="e">
        <f>保全管理データ!N3070</f>
        <v>#REF!</v>
      </c>
      <c r="L779" s="241" t="e">
        <f>IF(#REF!="","",IF(#REF!="悪環境における作業",0.2,IF(#REF!="高所又は地下作業",0.1,IF(#REF!="錯綜場所作業",0.3,IF(#REF!="複雑な制約のある作業",0.4,IF(#REF!="単純な制約のある作業",0.2,0))))))</f>
        <v>#REF!</v>
      </c>
      <c r="M779" s="224" t="e">
        <f t="shared" si="46"/>
        <v>#REF!</v>
      </c>
    </row>
    <row r="780" spans="2:13" s="229" customFormat="1" ht="27.75" customHeight="1" x14ac:dyDescent="0.2">
      <c r="B780" s="562" t="s">
        <v>264</v>
      </c>
      <c r="C780" s="563"/>
      <c r="D780" s="239" t="e">
        <f>#REF!</f>
        <v>#REF!</v>
      </c>
      <c r="E780" s="240" t="s">
        <v>245</v>
      </c>
      <c r="F780" s="242" t="e">
        <f>IF(#REF!&gt;=1,IF(#REF!&gt;=1,#REF!),IF(#REF!&gt;=0,"",))</f>
        <v>#REF!</v>
      </c>
      <c r="G780" s="241" t="e">
        <f>保全管理データ!N3044</f>
        <v>#REF!</v>
      </c>
      <c r="H780" s="241" t="e">
        <f>IF(#REF!="無","",IF(#REF!="","",IF(#REF!="悪環境における作業",0.2,IF(#REF!="高所又は地下作業",0.1,IF(#REF!="錯綜場所作業",0.3,IF(#REF!="複雑な制約のある作業",0.4,IF(#REF!="単純な制約のある作業",0.2,0)))))))</f>
        <v>#REF!</v>
      </c>
      <c r="I780" s="224" t="e">
        <f t="shared" si="45"/>
        <v>#REF!</v>
      </c>
      <c r="J780" s="242" t="e">
        <f>IF(#REF!&gt;=1,IF(#REF!&gt;=1,#REF!),IF(#REF!&gt;=0,"",))</f>
        <v>#REF!</v>
      </c>
      <c r="K780" s="241" t="e">
        <f>保全管理データ!N3071</f>
        <v>#REF!</v>
      </c>
      <c r="L780" s="241" t="e">
        <f>IF(#REF!="","",IF(#REF!="悪環境における作業",0.2,IF(#REF!="高所又は地下作業",0.1,IF(#REF!="錯綜場所作業",0.3,IF(#REF!="複雑な制約のある作業",0.4,IF(#REF!="単純な制約のある作業",0.2,0))))))</f>
        <v>#REF!</v>
      </c>
      <c r="M780" s="224" t="e">
        <f t="shared" si="46"/>
        <v>#REF!</v>
      </c>
    </row>
    <row r="781" spans="2:13" s="229" customFormat="1" ht="27.75" customHeight="1" x14ac:dyDescent="0.2">
      <c r="B781" s="562" t="s">
        <v>265</v>
      </c>
      <c r="C781" s="563"/>
      <c r="D781" s="239" t="e">
        <f>#REF!</f>
        <v>#REF!</v>
      </c>
      <c r="E781" s="240" t="s">
        <v>245</v>
      </c>
      <c r="F781" s="242" t="e">
        <f>IF(#REF!&gt;=1,IF(#REF!&gt;=1,#REF!),IF(#REF!&gt;=0,"",))</f>
        <v>#REF!</v>
      </c>
      <c r="G781" s="241" t="e">
        <f>保全管理データ!N3045</f>
        <v>#REF!</v>
      </c>
      <c r="H781" s="241" t="e">
        <f>IF(#REF!="無","",IF(#REF!="","",IF(#REF!="悪環境における作業",0.2,IF(#REF!="高所又は地下作業",0.1,IF(#REF!="錯綜場所作業",0.3,IF(#REF!="複雑な制約のある作業",0.4,IF(#REF!="単純な制約のある作業",0.2,0)))))))</f>
        <v>#REF!</v>
      </c>
      <c r="I781" s="224" t="e">
        <f t="shared" si="45"/>
        <v>#REF!</v>
      </c>
      <c r="J781" s="242" t="e">
        <f>IF(#REF!&gt;=1,IF(#REF!&gt;=1,#REF!),IF(#REF!&gt;=0,"",))</f>
        <v>#REF!</v>
      </c>
      <c r="K781" s="241" t="e">
        <f>保全管理データ!N3072</f>
        <v>#REF!</v>
      </c>
      <c r="L781" s="241" t="e">
        <f>IF(#REF!="","",IF(#REF!="悪環境における作業",0.2,IF(#REF!="高所又は地下作業",0.1,IF(#REF!="錯綜場所作業",0.3,IF(#REF!="複雑な制約のある作業",0.4,IF(#REF!="単純な制約のある作業",0.2,0))))))</f>
        <v>#REF!</v>
      </c>
      <c r="M781" s="224" t="e">
        <f t="shared" si="46"/>
        <v>#REF!</v>
      </c>
    </row>
    <row r="782" spans="2:13" s="229" customFormat="1" ht="27.75" customHeight="1" x14ac:dyDescent="0.2">
      <c r="B782" s="562" t="s">
        <v>266</v>
      </c>
      <c r="C782" s="563"/>
      <c r="D782" s="239" t="e">
        <f>#REF!</f>
        <v>#REF!</v>
      </c>
      <c r="E782" s="240" t="s">
        <v>245</v>
      </c>
      <c r="F782" s="242" t="e">
        <f>IF(#REF!&gt;=1,IF(#REF!&gt;=1,#REF!),IF(#REF!&gt;=0,"",))</f>
        <v>#REF!</v>
      </c>
      <c r="G782" s="241" t="e">
        <f>保全管理データ!N3046</f>
        <v>#REF!</v>
      </c>
      <c r="H782" s="241" t="e">
        <f>IF(#REF!="無","",IF(#REF!="","",IF(#REF!="悪環境における作業",0.2,IF(#REF!="高所又は地下作業",0.1,IF(#REF!="錯綜場所作業",0.3,IF(#REF!="複雑な制約のある作業",0.4,IF(#REF!="単純な制約のある作業",0.2,0)))))))</f>
        <v>#REF!</v>
      </c>
      <c r="I782" s="224" t="e">
        <f t="shared" si="45"/>
        <v>#REF!</v>
      </c>
      <c r="J782" s="242" t="e">
        <f>IF(#REF!&gt;=1,IF(#REF!&gt;=1,#REF!),IF(#REF!&gt;=0,"",))</f>
        <v>#REF!</v>
      </c>
      <c r="K782" s="241" t="e">
        <f>保全管理データ!N3073</f>
        <v>#REF!</v>
      </c>
      <c r="L782" s="241" t="e">
        <f>IF(#REF!="","",IF(#REF!="悪環境における作業",0.2,IF(#REF!="高所又は地下作業",0.1,IF(#REF!="錯綜場所作業",0.3,IF(#REF!="複雑な制約のある作業",0.4,IF(#REF!="単純な制約のある作業",0.2,0))))))</f>
        <v>#REF!</v>
      </c>
      <c r="M782" s="224" t="e">
        <f t="shared" si="46"/>
        <v>#REF!</v>
      </c>
    </row>
    <row r="783" spans="2:13" s="229" customFormat="1" ht="27.75" customHeight="1" x14ac:dyDescent="0.2">
      <c r="B783" s="562" t="s">
        <v>81</v>
      </c>
      <c r="C783" s="563"/>
      <c r="D783" s="239" t="e">
        <f>#REF!</f>
        <v>#REF!</v>
      </c>
      <c r="E783" s="240" t="s">
        <v>245</v>
      </c>
      <c r="F783" s="242" t="e">
        <f>IF(#REF!&gt;=1,IF(#REF!&gt;=1,#REF!),IF(#REF!&gt;=0,"",))</f>
        <v>#REF!</v>
      </c>
      <c r="G783" s="241" t="e">
        <f>保全管理データ!N3047</f>
        <v>#REF!</v>
      </c>
      <c r="H783" s="241" t="e">
        <f>IF(#REF!="無","",IF(#REF!="","",IF(#REF!="悪環境における作業",0.2,IF(#REF!="高所又は地下作業",0.1,IF(#REF!="錯綜場所作業",0.3,IF(#REF!="複雑な制約のある作業",0.4,IF(#REF!="単純な制約のある作業",0.2,0)))))))</f>
        <v>#REF!</v>
      </c>
      <c r="I783" s="224" t="e">
        <f t="shared" si="45"/>
        <v>#REF!</v>
      </c>
      <c r="J783" s="242" t="e">
        <f>IF(#REF!&gt;=1,IF(#REF!&gt;=1,#REF!),IF(#REF!&gt;=0,"",))</f>
        <v>#REF!</v>
      </c>
      <c r="K783" s="241" t="e">
        <f>保全管理データ!N3074</f>
        <v>#REF!</v>
      </c>
      <c r="L783" s="241" t="e">
        <f>IF(#REF!="","",IF(#REF!="悪環境における作業",0.2,IF(#REF!="高所又は地下作業",0.1,IF(#REF!="錯綜場所作業",0.3,IF(#REF!="複雑な制約のある作業",0.4,IF(#REF!="単純な制約のある作業",0.2,0))))))</f>
        <v>#REF!</v>
      </c>
      <c r="M783" s="224" t="e">
        <f t="shared" si="46"/>
        <v>#REF!</v>
      </c>
    </row>
    <row r="784" spans="2:13" s="229" customFormat="1" ht="27.75" customHeight="1" x14ac:dyDescent="0.2">
      <c r="B784" s="562" t="s">
        <v>267</v>
      </c>
      <c r="C784" s="563"/>
      <c r="D784" s="239" t="e">
        <f>#REF!</f>
        <v>#REF!</v>
      </c>
      <c r="E784" s="240" t="s">
        <v>247</v>
      </c>
      <c r="F784" s="242" t="e">
        <f>IF(#REF!&gt;=1,IF(#REF!&gt;=1,#REF!),IF(#REF!&gt;=0,"",))</f>
        <v>#REF!</v>
      </c>
      <c r="G784" s="241" t="e">
        <f>保全管理データ!N3048</f>
        <v>#REF!</v>
      </c>
      <c r="H784" s="241" t="e">
        <f>IF(#REF!="無","",IF(#REF!="","",IF(#REF!="悪環境における作業",0.2,IF(#REF!="高所又は地下作業",0.1,IF(#REF!="錯綜場所作業",0.3,IF(#REF!="複雑な制約のある作業",0.4,IF(#REF!="単純な制約のある作業",0.2,0)))))))</f>
        <v>#REF!</v>
      </c>
      <c r="I784" s="224" t="e">
        <f t="shared" si="45"/>
        <v>#REF!</v>
      </c>
      <c r="J784" s="242" t="e">
        <f>IF(#REF!&gt;=1,IF(#REF!&gt;=1,#REF!),IF(#REF!&gt;=0,"",))</f>
        <v>#REF!</v>
      </c>
      <c r="K784" s="241" t="e">
        <f>保全管理データ!N3075</f>
        <v>#REF!</v>
      </c>
      <c r="L784" s="241" t="e">
        <f>IF(#REF!="","",IF(#REF!="悪環境における作業",0.2,IF(#REF!="高所又は地下作業",0.1,IF(#REF!="錯綜場所作業",0.3,IF(#REF!="複雑な制約のある作業",0.4,IF(#REF!="単純な制約のある作業",0.2,0))))))</f>
        <v>#REF!</v>
      </c>
      <c r="M784" s="224" t="e">
        <f t="shared" si="46"/>
        <v>#REF!</v>
      </c>
    </row>
    <row r="785" spans="2:13" s="229" customFormat="1" ht="27.75" customHeight="1" x14ac:dyDescent="0.2">
      <c r="B785" s="562" t="s">
        <v>268</v>
      </c>
      <c r="C785" s="563"/>
      <c r="D785" s="239" t="e">
        <f>#REF!</f>
        <v>#REF!</v>
      </c>
      <c r="E785" s="240" t="s">
        <v>246</v>
      </c>
      <c r="F785" s="242" t="e">
        <f>IF(#REF!&gt;=1,IF(#REF!&gt;=1,#REF!),IF(#REF!&gt;=0,"",))</f>
        <v>#REF!</v>
      </c>
      <c r="G785" s="241" t="e">
        <f>保全管理データ!N3049</f>
        <v>#REF!</v>
      </c>
      <c r="H785" s="241" t="e">
        <f>IF(#REF!="無","",IF(#REF!="","",IF(#REF!="悪環境における作業",0.2,IF(#REF!="高所又は地下作業",0.1,IF(#REF!="錯綜場所作業",0.3,IF(#REF!="複雑な制約のある作業",0.4,IF(#REF!="単純な制約のある作業",0.2,0)))))))</f>
        <v>#REF!</v>
      </c>
      <c r="I785" s="224" t="e">
        <f t="shared" si="45"/>
        <v>#REF!</v>
      </c>
      <c r="J785" s="242" t="e">
        <f>IF(#REF!&gt;=1,IF(#REF!&gt;=1,#REF!),IF(#REF!&gt;=0,"",))</f>
        <v>#REF!</v>
      </c>
      <c r="K785" s="241" t="e">
        <f>保全管理データ!N3076</f>
        <v>#REF!</v>
      </c>
      <c r="L785" s="241" t="e">
        <f>IF(#REF!="","",IF(#REF!="悪環境における作業",0.2,IF(#REF!="高所又は地下作業",0.1,IF(#REF!="錯綜場所作業",0.3,IF(#REF!="複雑な制約のある作業",0.4,IF(#REF!="単純な制約のある作業",0.2,0))))))</f>
        <v>#REF!</v>
      </c>
      <c r="M785" s="224" t="e">
        <f t="shared" si="46"/>
        <v>#REF!</v>
      </c>
    </row>
    <row r="786" spans="2:13" s="229" customFormat="1" ht="27.75" customHeight="1" thickBot="1" x14ac:dyDescent="0.25">
      <c r="B786" s="564" t="s">
        <v>269</v>
      </c>
      <c r="C786" s="565"/>
      <c r="D786" s="243" t="e">
        <f>#REF!</f>
        <v>#REF!</v>
      </c>
      <c r="E786" s="244" t="s">
        <v>245</v>
      </c>
      <c r="F786" s="246" t="e">
        <f>IF(#REF!&gt;=1,IF(#REF!&gt;=1,#REF!),IF(#REF!&gt;=0,"",))</f>
        <v>#REF!</v>
      </c>
      <c r="G786" s="245" t="e">
        <f>保全管理データ!N3050</f>
        <v>#REF!</v>
      </c>
      <c r="H786" s="241" t="e">
        <f>IF(#REF!="無","",IF(#REF!="","",IF(#REF!="悪環境における作業",0.2,IF(#REF!="高所又は地下作業",0.1,IF(#REF!="錯綜場所作業",0.3,IF(#REF!="複雑な制約のある作業",0.4,IF(#REF!="単純な制約のある作業",0.2,0)))))))</f>
        <v>#REF!</v>
      </c>
      <c r="I786" s="224" t="e">
        <f t="shared" si="45"/>
        <v>#REF!</v>
      </c>
      <c r="J786" s="246" t="e">
        <f>IF(#REF!&gt;=1,IF(#REF!&gt;=1,#REF!),IF(#REF!&gt;=0,"",))</f>
        <v>#REF!</v>
      </c>
      <c r="K786" s="245" t="e">
        <f>保全管理データ!N3077</f>
        <v>#REF!</v>
      </c>
      <c r="L786" s="245" t="e">
        <f>IF(#REF!="","",IF(#REF!="悪環境における作業",0.2,IF(#REF!="高所又は地下作業",0.1,IF(#REF!="錯綜場所作業",0.3,IF(#REF!="複雑な制約のある作業",0.4,IF(#REF!="単純な制約のある作業",0.2,0))))))</f>
        <v>#REF!</v>
      </c>
      <c r="M786" s="224" t="e">
        <f t="shared" si="46"/>
        <v>#REF!</v>
      </c>
    </row>
    <row r="787" spans="2:13" s="229" customFormat="1" ht="27.75" customHeight="1" thickBot="1" x14ac:dyDescent="0.25">
      <c r="B787" s="555" t="s">
        <v>190</v>
      </c>
      <c r="C787" s="555"/>
      <c r="D787" s="555"/>
      <c r="E787" s="555"/>
      <c r="F787" s="556" t="e">
        <f>SUM(I763:I786)</f>
        <v>#REF!</v>
      </c>
      <c r="G787" s="557"/>
      <c r="H787" s="557"/>
      <c r="I787" s="558"/>
      <c r="J787" s="556" t="e">
        <f>IF(SUM(J763:J786)=0,"0.00",SUM(M763:M786))</f>
        <v>#REF!</v>
      </c>
      <c r="K787" s="557"/>
      <c r="L787" s="557"/>
      <c r="M787" s="558"/>
    </row>
    <row r="788" spans="2:13" s="229" customFormat="1" ht="27.75" customHeight="1" thickBot="1" x14ac:dyDescent="0.25">
      <c r="B788" s="555" t="s">
        <v>97</v>
      </c>
      <c r="C788" s="555"/>
      <c r="D788" s="555"/>
      <c r="E788" s="555"/>
      <c r="F788" s="559" t="e">
        <f>IF(#REF!="５年以下","0",IF(#REF!="５年～１０年",0.1,IF(#REF!="１０年以上",0.15)))</f>
        <v>#REF!</v>
      </c>
      <c r="G788" s="560"/>
      <c r="H788" s="560"/>
      <c r="I788" s="560"/>
      <c r="J788" s="560"/>
      <c r="K788" s="560"/>
      <c r="L788" s="560"/>
      <c r="M788" s="561"/>
    </row>
    <row r="789" spans="2:13" s="229" customFormat="1" ht="27.75" customHeight="1" thickBot="1" x14ac:dyDescent="0.25">
      <c r="B789" s="556" t="s">
        <v>273</v>
      </c>
      <c r="C789" s="557"/>
      <c r="D789" s="557"/>
      <c r="E789" s="558"/>
      <c r="F789" s="556" t="e">
        <f>F787*(1+F788)</f>
        <v>#REF!</v>
      </c>
      <c r="G789" s="557"/>
      <c r="H789" s="557"/>
      <c r="I789" s="557"/>
      <c r="J789" s="556" t="e">
        <f>J787*(1+F788)</f>
        <v>#REF!</v>
      </c>
      <c r="K789" s="557"/>
      <c r="L789" s="557"/>
      <c r="M789" s="558"/>
    </row>
    <row r="790" spans="2:13" s="229" customFormat="1" ht="24" hidden="1" customHeight="1" thickBot="1" x14ac:dyDescent="0.25">
      <c r="B790" s="555" t="s">
        <v>191</v>
      </c>
      <c r="C790" s="555"/>
      <c r="D790" s="555"/>
      <c r="E790" s="555"/>
      <c r="F790" s="556" t="e">
        <f>#REF!*(#REF!*#REF!+#REF!*#REF!)</f>
        <v>#REF!</v>
      </c>
      <c r="G790" s="557"/>
      <c r="H790" s="558"/>
      <c r="I790" s="555" t="e">
        <f>#REF!</f>
        <v>#REF!</v>
      </c>
      <c r="J790" s="556"/>
      <c r="K790" s="247" t="s">
        <v>230</v>
      </c>
      <c r="L790" s="558" t="e">
        <f>B761</f>
        <v>#REF!</v>
      </c>
      <c r="M790" s="555"/>
    </row>
    <row r="791" spans="2:13" s="229" customFormat="1" ht="45" customHeight="1" thickBot="1" x14ac:dyDescent="0.25">
      <c r="B791" s="228"/>
      <c r="C791" s="228"/>
      <c r="D791" s="228"/>
      <c r="E791" s="228"/>
      <c r="F791" s="228"/>
      <c r="G791" s="228"/>
      <c r="H791" s="228"/>
      <c r="I791" s="228"/>
      <c r="J791" s="228"/>
      <c r="K791" s="228"/>
      <c r="L791" s="228"/>
      <c r="M791" s="228"/>
    </row>
    <row r="792" spans="2:13" s="229" customFormat="1" ht="27.75" customHeight="1" thickBot="1" x14ac:dyDescent="0.25">
      <c r="B792" s="568" t="s">
        <v>128</v>
      </c>
      <c r="C792" s="569"/>
      <c r="D792" s="569"/>
      <c r="E792" s="570"/>
      <c r="F792" s="228"/>
      <c r="G792" s="228"/>
      <c r="H792" s="228"/>
      <c r="I792" s="228"/>
      <c r="J792" s="228"/>
      <c r="K792" s="228"/>
      <c r="L792" s="228"/>
      <c r="M792" s="228"/>
    </row>
    <row r="793" spans="2:13" s="229" customFormat="1" ht="27.75" customHeight="1" x14ac:dyDescent="0.2">
      <c r="B793" s="571" t="e">
        <f>#REF!</f>
        <v>#REF!</v>
      </c>
      <c r="C793" s="572"/>
      <c r="D793" s="573"/>
      <c r="E793" s="574"/>
      <c r="F793" s="578" t="s">
        <v>240</v>
      </c>
      <c r="G793" s="579"/>
      <c r="H793" s="579"/>
      <c r="I793" s="580"/>
      <c r="J793" s="578" t="s">
        <v>239</v>
      </c>
      <c r="K793" s="579"/>
      <c r="L793" s="579"/>
      <c r="M793" s="580"/>
    </row>
    <row r="794" spans="2:13" s="229" customFormat="1" ht="27.75" customHeight="1" thickBot="1" x14ac:dyDescent="0.25">
      <c r="B794" s="575"/>
      <c r="C794" s="576"/>
      <c r="D794" s="576"/>
      <c r="E794" s="577"/>
      <c r="F794" s="233" t="s">
        <v>149</v>
      </c>
      <c r="G794" s="231" t="s">
        <v>151</v>
      </c>
      <c r="H794" s="231" t="s">
        <v>96</v>
      </c>
      <c r="I794" s="232" t="s">
        <v>150</v>
      </c>
      <c r="J794" s="233" t="s">
        <v>149</v>
      </c>
      <c r="K794" s="231" t="s">
        <v>151</v>
      </c>
      <c r="L794" s="231" t="s">
        <v>96</v>
      </c>
      <c r="M794" s="232" t="s">
        <v>150</v>
      </c>
    </row>
    <row r="795" spans="2:13" s="229" customFormat="1" ht="27.75" customHeight="1" thickTop="1" x14ac:dyDescent="0.2">
      <c r="B795" s="566" t="s">
        <v>241</v>
      </c>
      <c r="C795" s="567"/>
      <c r="D795" s="234" t="e">
        <f>#REF!</f>
        <v>#REF!</v>
      </c>
      <c r="E795" s="235" t="s">
        <v>242</v>
      </c>
      <c r="F795" s="242" t="e">
        <f>IF(#REF!&gt;=1,IF(#REF!&gt;=1,#REF!),IF(#REF!&gt;=0,"",))</f>
        <v>#REF!</v>
      </c>
      <c r="G795" s="241" t="e">
        <f>保全管理データ!N3083</f>
        <v>#REF!</v>
      </c>
      <c r="H795" s="241" t="e">
        <f>IF(#REF!="無","",IF(#REF!="","",IF(#REF!="悪環境における作業",0.2,IF(#REF!="高所又は地下作業",0.1,IF(#REF!="錯綜場所作業",0.3,IF(#REF!="複雑な制約のある作業",0.4,IF(#REF!="単純な制約のある作業",0.2,0)))))))</f>
        <v>#REF!</v>
      </c>
      <c r="I795" s="224" t="e">
        <f>IF(F795="","",F795*G795*(1+IF(H795="",0,H795)))</f>
        <v>#REF!</v>
      </c>
      <c r="J795" s="242" t="e">
        <f>IF(#REF!&gt;=1,IF(#REF!&gt;=1,#REF!),IF(#REF!&gt;=0,"",))</f>
        <v>#REF!</v>
      </c>
      <c r="K795" s="241" t="e">
        <f>保全管理データ!N3110</f>
        <v>#REF!</v>
      </c>
      <c r="L795" s="241" t="e">
        <f>IF(#REF!="","",IF(#REF!="悪環境における作業",0.2,IF(#REF!="高所又は地下作業",0.1,IF(#REF!="錯綜場所作業",0.3,IF(#REF!="複雑な制約のある作業",0.4,IF(#REF!="単純な制約のある作業",0.2,0))))))</f>
        <v>#REF!</v>
      </c>
      <c r="M795" s="224" t="e">
        <f>IF(J795="","",J795*K795*(1+IF(L795="",0,L795)))</f>
        <v>#REF!</v>
      </c>
    </row>
    <row r="796" spans="2:13" s="229" customFormat="1" ht="27.75" customHeight="1" x14ac:dyDescent="0.2">
      <c r="B796" s="562" t="s">
        <v>243</v>
      </c>
      <c r="C796" s="563"/>
      <c r="D796" s="239" t="e">
        <f>#REF!</f>
        <v>#REF!</v>
      </c>
      <c r="E796" s="240" t="s">
        <v>242</v>
      </c>
      <c r="F796" s="242" t="e">
        <f>IF(#REF!&gt;=1,IF(#REF!&gt;=1,#REF!),IF(#REF!&gt;=0,"",))</f>
        <v>#REF!</v>
      </c>
      <c r="G796" s="241" t="e">
        <f>保全管理データ!N3084</f>
        <v>#REF!</v>
      </c>
      <c r="H796" s="241" t="e">
        <f>IF(#REF!="無","",IF(#REF!="","",IF(#REF!="悪環境における作業",0.2,IF(#REF!="高所又は地下作業",0.1,IF(#REF!="錯綜場所作業",0.3,IF(#REF!="複雑な制約のある作業",0.4,IF(#REF!="単純な制約のある作業",0.2,0)))))))</f>
        <v>#REF!</v>
      </c>
      <c r="I796" s="224" t="e">
        <f t="shared" ref="I796:I818" si="47">IF(F796="","",F796*G796*(1+IF(H796="",0,H796)))</f>
        <v>#REF!</v>
      </c>
      <c r="J796" s="242" t="e">
        <f>IF(#REF!&gt;=1,IF(#REF!&gt;=1,#REF!),IF(#REF!&gt;=0,"",))</f>
        <v>#REF!</v>
      </c>
      <c r="K796" s="241" t="e">
        <f>保全管理データ!N3111</f>
        <v>#REF!</v>
      </c>
      <c r="L796" s="241" t="e">
        <f>IF(#REF!="","",IF(#REF!="悪環境における作業",0.2,IF(#REF!="高所又は地下作業",0.1,IF(#REF!="錯綜場所作業",0.3,IF(#REF!="複雑な制約のある作業",0.4,IF(#REF!="単純な制約のある作業",0.2,0))))))</f>
        <v>#REF!</v>
      </c>
      <c r="M796" s="224" t="e">
        <f t="shared" ref="M796:M818" si="48">IF(J796="","",J796*K796*(1+IF(L796="",0,L796)))</f>
        <v>#REF!</v>
      </c>
    </row>
    <row r="797" spans="2:13" s="229" customFormat="1" ht="27.75" customHeight="1" x14ac:dyDescent="0.2">
      <c r="B797" s="562" t="s">
        <v>249</v>
      </c>
      <c r="C797" s="563"/>
      <c r="D797" s="239" t="e">
        <f>#REF!</f>
        <v>#REF!</v>
      </c>
      <c r="E797" s="240" t="s">
        <v>244</v>
      </c>
      <c r="F797" s="242" t="e">
        <f>IF(#REF!&gt;=1,IF(#REF!&gt;=1,#REF!),IF(#REF!&gt;=0,"",))</f>
        <v>#REF!</v>
      </c>
      <c r="G797" s="241" t="e">
        <f>保全管理データ!N3085</f>
        <v>#REF!</v>
      </c>
      <c r="H797" s="241" t="e">
        <f>IF(#REF!="無","",IF(#REF!="","",IF(#REF!="悪環境における作業",0.2,IF(#REF!="高所又は地下作業",0.1,IF(#REF!="錯綜場所作業",0.3,IF(#REF!="複雑な制約のある作業",0.4,IF(#REF!="単純な制約のある作業",0.2,0)))))))</f>
        <v>#REF!</v>
      </c>
      <c r="I797" s="224" t="e">
        <f t="shared" si="47"/>
        <v>#REF!</v>
      </c>
      <c r="J797" s="242" t="e">
        <f>IF(#REF!&gt;=1,IF(#REF!&gt;=1,#REF!),IF(#REF!&gt;=0,"",))</f>
        <v>#REF!</v>
      </c>
      <c r="K797" s="241" t="e">
        <f>保全管理データ!N3112</f>
        <v>#REF!</v>
      </c>
      <c r="L797" s="241" t="e">
        <f>IF(#REF!="","",IF(#REF!="悪環境における作業",0.2,IF(#REF!="高所又は地下作業",0.1,IF(#REF!="錯綜場所作業",0.3,IF(#REF!="複雑な制約のある作業",0.4,IF(#REF!="単純な制約のある作業",0.2,0))))))</f>
        <v>#REF!</v>
      </c>
      <c r="M797" s="224" t="e">
        <f t="shared" si="48"/>
        <v>#REF!</v>
      </c>
    </row>
    <row r="798" spans="2:13" s="229" customFormat="1" ht="27.75" customHeight="1" x14ac:dyDescent="0.2">
      <c r="B798" s="562" t="s">
        <v>250</v>
      </c>
      <c r="C798" s="563"/>
      <c r="D798" s="239" t="e">
        <f>#REF!</f>
        <v>#REF!</v>
      </c>
      <c r="E798" s="240" t="s">
        <v>244</v>
      </c>
      <c r="F798" s="242" t="e">
        <f>IF(#REF!&gt;=1,IF(#REF!&gt;=1,#REF!),IF(#REF!&gt;=0,"",))</f>
        <v>#REF!</v>
      </c>
      <c r="G798" s="241" t="e">
        <f>保全管理データ!N3086</f>
        <v>#REF!</v>
      </c>
      <c r="H798" s="241" t="e">
        <f>IF(#REF!="無","",IF(#REF!="","",IF(#REF!="悪環境における作業",0.2,IF(#REF!="高所又は地下作業",0.1,IF(#REF!="錯綜場所作業",0.3,IF(#REF!="複雑な制約のある作業",0.4,IF(#REF!="単純な制約のある作業",0.2,0)))))))</f>
        <v>#REF!</v>
      </c>
      <c r="I798" s="224" t="e">
        <f t="shared" si="47"/>
        <v>#REF!</v>
      </c>
      <c r="J798" s="242" t="e">
        <f>IF(#REF!&gt;=1,IF(#REF!&gt;=1,#REF!),IF(#REF!&gt;=0,"",))</f>
        <v>#REF!</v>
      </c>
      <c r="K798" s="241" t="e">
        <f>保全管理データ!N3113</f>
        <v>#REF!</v>
      </c>
      <c r="L798" s="241" t="e">
        <f>IF(#REF!="","",IF(#REF!="悪環境における作業",0.2,IF(#REF!="高所又は地下作業",0.1,IF(#REF!="錯綜場所作業",0.3,IF(#REF!="複雑な制約のある作業",0.4,IF(#REF!="単純な制約のある作業",0.2,0))))))</f>
        <v>#REF!</v>
      </c>
      <c r="M798" s="224" t="e">
        <f t="shared" si="48"/>
        <v>#REF!</v>
      </c>
    </row>
    <row r="799" spans="2:13" s="229" customFormat="1" ht="27.75" customHeight="1" x14ac:dyDescent="0.2">
      <c r="B799" s="562" t="s">
        <v>251</v>
      </c>
      <c r="C799" s="563"/>
      <c r="D799" s="239" t="e">
        <f>#REF!</f>
        <v>#REF!</v>
      </c>
      <c r="E799" s="240" t="s">
        <v>242</v>
      </c>
      <c r="F799" s="242" t="e">
        <f>IF(#REF!&gt;=1,IF(#REF!&gt;=1,#REF!),IF(#REF!&gt;=0,"",))</f>
        <v>#REF!</v>
      </c>
      <c r="G799" s="241" t="e">
        <f>保全管理データ!N3087</f>
        <v>#REF!</v>
      </c>
      <c r="H799" s="241" t="e">
        <f>IF(#REF!="無","",IF(#REF!="","",IF(#REF!="悪環境における作業",0.2,IF(#REF!="高所又は地下作業",0.1,IF(#REF!="錯綜場所作業",0.3,IF(#REF!="複雑な制約のある作業",0.4,IF(#REF!="単純な制約のある作業",0.2,0)))))))</f>
        <v>#REF!</v>
      </c>
      <c r="I799" s="224" t="e">
        <f t="shared" si="47"/>
        <v>#REF!</v>
      </c>
      <c r="J799" s="242" t="e">
        <f>IF(#REF!&gt;=1,IF(#REF!&gt;=1,#REF!),IF(#REF!&gt;=0,"",))</f>
        <v>#REF!</v>
      </c>
      <c r="K799" s="241" t="e">
        <f>保全管理データ!N3114</f>
        <v>#REF!</v>
      </c>
      <c r="L799" s="241" t="e">
        <f>IF(#REF!="","",IF(#REF!="悪環境における作業",0.2,IF(#REF!="高所又は地下作業",0.1,IF(#REF!="錯綜場所作業",0.3,IF(#REF!="複雑な制約のある作業",0.4,IF(#REF!="単純な制約のある作業",0.2,0))))))</f>
        <v>#REF!</v>
      </c>
      <c r="M799" s="224" t="e">
        <f t="shared" si="48"/>
        <v>#REF!</v>
      </c>
    </row>
    <row r="800" spans="2:13" s="229" customFormat="1" ht="27.75" customHeight="1" x14ac:dyDescent="0.2">
      <c r="B800" s="562" t="s">
        <v>252</v>
      </c>
      <c r="C800" s="563"/>
      <c r="D800" s="239" t="e">
        <f>#REF!</f>
        <v>#REF!</v>
      </c>
      <c r="E800" s="240" t="s">
        <v>244</v>
      </c>
      <c r="F800" s="242" t="e">
        <f>IF(#REF!&gt;=1,IF(#REF!&gt;=1,#REF!),IF(#REF!&gt;=0,"",))</f>
        <v>#REF!</v>
      </c>
      <c r="G800" s="241" t="e">
        <f>保全管理データ!N3088</f>
        <v>#REF!</v>
      </c>
      <c r="H800" s="241" t="e">
        <f>IF(#REF!="無","",IF(#REF!="","",IF(#REF!="悪環境における作業",0.2,IF(#REF!="高所又は地下作業",0.1,IF(#REF!="錯綜場所作業",0.3,IF(#REF!="複雑な制約のある作業",0.4,IF(#REF!="単純な制約のある作業",0.2,0)))))))</f>
        <v>#REF!</v>
      </c>
      <c r="I800" s="224" t="e">
        <f t="shared" si="47"/>
        <v>#REF!</v>
      </c>
      <c r="J800" s="242" t="e">
        <f>IF(#REF!&gt;=1,IF(#REF!&gt;=1,#REF!),IF(#REF!&gt;=0,"",))</f>
        <v>#REF!</v>
      </c>
      <c r="K800" s="241" t="e">
        <f>保全管理データ!N3115</f>
        <v>#REF!</v>
      </c>
      <c r="L800" s="241" t="e">
        <f>IF(#REF!="","",IF(#REF!="悪環境における作業",0.2,IF(#REF!="高所又は地下作業",0.1,IF(#REF!="錯綜場所作業",0.3,IF(#REF!="複雑な制約のある作業",0.4,IF(#REF!="単純な制約のある作業",0.2,0))))))</f>
        <v>#REF!</v>
      </c>
      <c r="M800" s="224" t="e">
        <f t="shared" si="48"/>
        <v>#REF!</v>
      </c>
    </row>
    <row r="801" spans="2:13" s="229" customFormat="1" ht="27.75" customHeight="1" x14ac:dyDescent="0.2">
      <c r="B801" s="562" t="s">
        <v>253</v>
      </c>
      <c r="C801" s="563"/>
      <c r="D801" s="239" t="e">
        <f>#REF!</f>
        <v>#REF!</v>
      </c>
      <c r="E801" s="240" t="s">
        <v>242</v>
      </c>
      <c r="F801" s="242" t="e">
        <f>IF(#REF!&gt;=1,IF(#REF!&gt;=1,#REF!),IF(#REF!&gt;=0,"",))</f>
        <v>#REF!</v>
      </c>
      <c r="G801" s="241" t="e">
        <f>保全管理データ!N3089</f>
        <v>#REF!</v>
      </c>
      <c r="H801" s="241" t="e">
        <f>IF(#REF!="無","",IF(#REF!="","",IF(#REF!="悪環境における作業",0.2,IF(#REF!="高所又は地下作業",0.1,IF(#REF!="錯綜場所作業",0.3,IF(#REF!="複雑な制約のある作業",0.4,IF(#REF!="単純な制約のある作業",0.2,0)))))))</f>
        <v>#REF!</v>
      </c>
      <c r="I801" s="224" t="e">
        <f t="shared" si="47"/>
        <v>#REF!</v>
      </c>
      <c r="J801" s="242" t="e">
        <f>IF(#REF!&gt;=1,IF(#REF!&gt;=1,#REF!),IF(#REF!&gt;=0,"",))</f>
        <v>#REF!</v>
      </c>
      <c r="K801" s="241" t="e">
        <f>保全管理データ!N3116</f>
        <v>#REF!</v>
      </c>
      <c r="L801" s="241" t="e">
        <f>IF(#REF!="","",IF(#REF!="悪環境における作業",0.2,IF(#REF!="高所又は地下作業",0.1,IF(#REF!="錯綜場所作業",0.3,IF(#REF!="複雑な制約のある作業",0.4,IF(#REF!="単純な制約のある作業",0.2,0))))))</f>
        <v>#REF!</v>
      </c>
      <c r="M801" s="224" t="e">
        <f t="shared" si="48"/>
        <v>#REF!</v>
      </c>
    </row>
    <row r="802" spans="2:13" s="229" customFormat="1" ht="27.75" customHeight="1" x14ac:dyDescent="0.2">
      <c r="B802" s="562" t="s">
        <v>254</v>
      </c>
      <c r="C802" s="563"/>
      <c r="D802" s="239" t="e">
        <f>#REF!</f>
        <v>#REF!</v>
      </c>
      <c r="E802" s="240" t="s">
        <v>242</v>
      </c>
      <c r="F802" s="242" t="e">
        <f>IF(#REF!&gt;=1,IF(#REF!&gt;=1,#REF!),IF(#REF!&gt;=0,"",))</f>
        <v>#REF!</v>
      </c>
      <c r="G802" s="241" t="e">
        <f>保全管理データ!N3090</f>
        <v>#REF!</v>
      </c>
      <c r="H802" s="241" t="e">
        <f>IF(#REF!="無","",IF(#REF!="","",IF(#REF!="悪環境における作業",0.2,IF(#REF!="高所又は地下作業",0.1,IF(#REF!="錯綜場所作業",0.3,IF(#REF!="複雑な制約のある作業",0.4,IF(#REF!="単純な制約のある作業",0.2,0)))))))</f>
        <v>#REF!</v>
      </c>
      <c r="I802" s="224" t="e">
        <f t="shared" si="47"/>
        <v>#REF!</v>
      </c>
      <c r="J802" s="242" t="e">
        <f>IF(#REF!&gt;=1,IF(#REF!&gt;=1,#REF!),IF(#REF!&gt;=0,"",))</f>
        <v>#REF!</v>
      </c>
      <c r="K802" s="241" t="e">
        <f>保全管理データ!N3117</f>
        <v>#REF!</v>
      </c>
      <c r="L802" s="241" t="e">
        <f>IF(#REF!="","",IF(#REF!="悪環境における作業",0.2,IF(#REF!="高所又は地下作業",0.1,IF(#REF!="錯綜場所作業",0.3,IF(#REF!="複雑な制約のある作業",0.4,IF(#REF!="単純な制約のある作業",0.2,0))))))</f>
        <v>#REF!</v>
      </c>
      <c r="M802" s="224" t="e">
        <f t="shared" si="48"/>
        <v>#REF!</v>
      </c>
    </row>
    <row r="803" spans="2:13" s="229" customFormat="1" ht="27.75" customHeight="1" x14ac:dyDescent="0.2">
      <c r="B803" s="562" t="s">
        <v>255</v>
      </c>
      <c r="C803" s="563"/>
      <c r="D803" s="239" t="e">
        <f>#REF!</f>
        <v>#REF!</v>
      </c>
      <c r="E803" s="240" t="s">
        <v>245</v>
      </c>
      <c r="F803" s="242" t="e">
        <f>IF(#REF!&gt;=1,IF(#REF!&gt;=1,#REF!),IF(#REF!&gt;=0,"",))</f>
        <v>#REF!</v>
      </c>
      <c r="G803" s="241" t="e">
        <f>保全管理データ!N3091</f>
        <v>#REF!</v>
      </c>
      <c r="H803" s="241" t="e">
        <f>IF(#REF!="無","",IF(#REF!="","",IF(#REF!="悪環境における作業",0.2,IF(#REF!="高所又は地下作業",0.1,IF(#REF!="錯綜場所作業",0.3,IF(#REF!="複雑な制約のある作業",0.4,IF(#REF!="単純な制約のある作業",0.2,0)))))))</f>
        <v>#REF!</v>
      </c>
      <c r="I803" s="224" t="e">
        <f t="shared" si="47"/>
        <v>#REF!</v>
      </c>
      <c r="J803" s="242" t="e">
        <f>IF(#REF!&gt;=1,IF(#REF!&gt;=1,#REF!),IF(#REF!&gt;=0,"",))</f>
        <v>#REF!</v>
      </c>
      <c r="K803" s="241" t="e">
        <f>保全管理データ!N3118</f>
        <v>#REF!</v>
      </c>
      <c r="L803" s="241" t="e">
        <f>IF(#REF!="","",IF(#REF!="悪環境における作業",0.2,IF(#REF!="高所又は地下作業",0.1,IF(#REF!="錯綜場所作業",0.3,IF(#REF!="複雑な制約のある作業",0.4,IF(#REF!="単純な制約のある作業",0.2,0))))))</f>
        <v>#REF!</v>
      </c>
      <c r="M803" s="224" t="e">
        <f t="shared" si="48"/>
        <v>#REF!</v>
      </c>
    </row>
    <row r="804" spans="2:13" s="229" customFormat="1" ht="27.75" customHeight="1" x14ac:dyDescent="0.2">
      <c r="B804" s="562" t="s">
        <v>256</v>
      </c>
      <c r="C804" s="563"/>
      <c r="D804" s="239" t="e">
        <f>#REF!</f>
        <v>#REF!</v>
      </c>
      <c r="E804" s="240" t="s">
        <v>242</v>
      </c>
      <c r="F804" s="242" t="e">
        <f>IF(#REF!&gt;=1,IF(#REF!&gt;=1,#REF!),IF(#REF!&gt;=0,"",))</f>
        <v>#REF!</v>
      </c>
      <c r="G804" s="241" t="e">
        <f>保全管理データ!N3092</f>
        <v>#REF!</v>
      </c>
      <c r="H804" s="241" t="e">
        <f>IF(#REF!="無","",IF(#REF!="","",IF(#REF!="悪環境における作業",0.2,IF(#REF!="高所又は地下作業",0.1,IF(#REF!="錯綜場所作業",0.3,IF(#REF!="複雑な制約のある作業",0.4,IF(#REF!="単純な制約のある作業",0.2,0)))))))</f>
        <v>#REF!</v>
      </c>
      <c r="I804" s="224" t="e">
        <f t="shared" si="47"/>
        <v>#REF!</v>
      </c>
      <c r="J804" s="242" t="e">
        <f>IF(#REF!&gt;=1,IF(#REF!&gt;=1,#REF!),IF(#REF!&gt;=0,"",))</f>
        <v>#REF!</v>
      </c>
      <c r="K804" s="241" t="e">
        <f>保全管理データ!N3119</f>
        <v>#REF!</v>
      </c>
      <c r="L804" s="241" t="e">
        <f>IF(#REF!="","",IF(#REF!="悪環境における作業",0.2,IF(#REF!="高所又は地下作業",0.1,IF(#REF!="錯綜場所作業",0.3,IF(#REF!="複雑な制約のある作業",0.4,IF(#REF!="単純な制約のある作業",0.2,0))))))</f>
        <v>#REF!</v>
      </c>
      <c r="M804" s="224" t="e">
        <f t="shared" si="48"/>
        <v>#REF!</v>
      </c>
    </row>
    <row r="805" spans="2:13" s="229" customFormat="1" ht="27.75" customHeight="1" x14ac:dyDescent="0.2">
      <c r="B805" s="562" t="s">
        <v>257</v>
      </c>
      <c r="C805" s="563"/>
      <c r="D805" s="239" t="e">
        <f>#REF!</f>
        <v>#REF!</v>
      </c>
      <c r="E805" s="240" t="s">
        <v>245</v>
      </c>
      <c r="F805" s="242" t="e">
        <f>IF(#REF!&gt;=1,IF(#REF!&gt;=1,#REF!),IF(#REF!&gt;=0,"",))</f>
        <v>#REF!</v>
      </c>
      <c r="G805" s="241" t="e">
        <f>保全管理データ!N3093</f>
        <v>#REF!</v>
      </c>
      <c r="H805" s="241" t="e">
        <f>IF(#REF!="無","",IF(#REF!="","",IF(#REF!="悪環境における作業",0.2,IF(#REF!="高所又は地下作業",0.1,IF(#REF!="錯綜場所作業",0.3,IF(#REF!="複雑な制約のある作業",0.4,IF(#REF!="単純な制約のある作業",0.2,0)))))))</f>
        <v>#REF!</v>
      </c>
      <c r="I805" s="224" t="e">
        <f t="shared" si="47"/>
        <v>#REF!</v>
      </c>
      <c r="J805" s="242" t="e">
        <f>IF(#REF!&gt;=1,IF(#REF!&gt;=1,#REF!),IF(#REF!&gt;=0,"",))</f>
        <v>#REF!</v>
      </c>
      <c r="K805" s="241" t="e">
        <f>保全管理データ!N3120</f>
        <v>#REF!</v>
      </c>
      <c r="L805" s="241" t="e">
        <f>IF(#REF!="","",IF(#REF!="悪環境における作業",0.2,IF(#REF!="高所又は地下作業",0.1,IF(#REF!="錯綜場所作業",0.3,IF(#REF!="複雑な制約のある作業",0.4,IF(#REF!="単純な制約のある作業",0.2,0))))))</f>
        <v>#REF!</v>
      </c>
      <c r="M805" s="224" t="e">
        <f t="shared" si="48"/>
        <v>#REF!</v>
      </c>
    </row>
    <row r="806" spans="2:13" s="229" customFormat="1" ht="27.75" customHeight="1" x14ac:dyDescent="0.2">
      <c r="B806" s="562" t="s">
        <v>258</v>
      </c>
      <c r="C806" s="563"/>
      <c r="D806" s="239" t="e">
        <f>#REF!</f>
        <v>#REF!</v>
      </c>
      <c r="E806" s="240" t="s">
        <v>245</v>
      </c>
      <c r="F806" s="242" t="e">
        <f>IF(#REF!&gt;=1,IF(#REF!&gt;=1,#REF!),IF(#REF!&gt;=0,"",))</f>
        <v>#REF!</v>
      </c>
      <c r="G806" s="241" t="e">
        <f>保全管理データ!N3094</f>
        <v>#REF!</v>
      </c>
      <c r="H806" s="241" t="e">
        <f>IF(#REF!="無","",IF(#REF!="","",IF(#REF!="悪環境における作業",0.2,IF(#REF!="高所又は地下作業",0.1,IF(#REF!="錯綜場所作業",0.3,IF(#REF!="複雑な制約のある作業",0.4,IF(#REF!="単純な制約のある作業",0.2,0)))))))</f>
        <v>#REF!</v>
      </c>
      <c r="I806" s="224" t="e">
        <f t="shared" si="47"/>
        <v>#REF!</v>
      </c>
      <c r="J806" s="242" t="e">
        <f>IF(#REF!&gt;=1,IF(#REF!&gt;=1,#REF!),IF(#REF!&gt;=0,"",))</f>
        <v>#REF!</v>
      </c>
      <c r="K806" s="241" t="e">
        <f>保全管理データ!N3121</f>
        <v>#REF!</v>
      </c>
      <c r="L806" s="241" t="e">
        <f>IF(#REF!="","",IF(#REF!="悪環境における作業",0.2,IF(#REF!="高所又は地下作業",0.1,IF(#REF!="錯綜場所作業",0.3,IF(#REF!="複雑な制約のある作業",0.4,IF(#REF!="単純な制約のある作業",0.2,0))))))</f>
        <v>#REF!</v>
      </c>
      <c r="M806" s="224" t="e">
        <f t="shared" si="48"/>
        <v>#REF!</v>
      </c>
    </row>
    <row r="807" spans="2:13" s="229" customFormat="1" ht="27.75" customHeight="1" x14ac:dyDescent="0.2">
      <c r="B807" s="562" t="s">
        <v>259</v>
      </c>
      <c r="C807" s="563"/>
      <c r="D807" s="239" t="e">
        <f>#REF!</f>
        <v>#REF!</v>
      </c>
      <c r="E807" s="240" t="s">
        <v>245</v>
      </c>
      <c r="F807" s="242" t="e">
        <f>IF(#REF!&gt;=1,IF(#REF!&gt;=1,#REF!),IF(#REF!&gt;=0,"",))</f>
        <v>#REF!</v>
      </c>
      <c r="G807" s="241" t="e">
        <f>保全管理データ!N3095</f>
        <v>#REF!</v>
      </c>
      <c r="H807" s="241" t="e">
        <f>IF(#REF!="無","",IF(#REF!="","",IF(#REF!="悪環境における作業",0.2,IF(#REF!="高所又は地下作業",0.1,IF(#REF!="錯綜場所作業",0.3,IF(#REF!="複雑な制約のある作業",0.4,IF(#REF!="単純な制約のある作業",0.2,0)))))))</f>
        <v>#REF!</v>
      </c>
      <c r="I807" s="224" t="e">
        <f t="shared" si="47"/>
        <v>#REF!</v>
      </c>
      <c r="J807" s="242" t="e">
        <f>IF(#REF!&gt;=1,IF(#REF!&gt;=1,#REF!),IF(#REF!&gt;=0,"",))</f>
        <v>#REF!</v>
      </c>
      <c r="K807" s="241" t="e">
        <f>保全管理データ!N3122</f>
        <v>#REF!</v>
      </c>
      <c r="L807" s="241" t="e">
        <f>IF(#REF!="","",IF(#REF!="悪環境における作業",0.2,IF(#REF!="高所又は地下作業",0.1,IF(#REF!="錯綜場所作業",0.3,IF(#REF!="複雑な制約のある作業",0.4,IF(#REF!="単純な制約のある作業",0.2,0))))))</f>
        <v>#REF!</v>
      </c>
      <c r="M807" s="224" t="e">
        <f t="shared" si="48"/>
        <v>#REF!</v>
      </c>
    </row>
    <row r="808" spans="2:13" s="229" customFormat="1" ht="27.75" customHeight="1" x14ac:dyDescent="0.2">
      <c r="B808" s="562" t="s">
        <v>431</v>
      </c>
      <c r="C808" s="563"/>
      <c r="D808" s="239" t="e">
        <f>#REF!</f>
        <v>#REF!</v>
      </c>
      <c r="E808" s="240" t="s">
        <v>248</v>
      </c>
      <c r="F808" s="242" t="e">
        <f>IF(#REF!&gt;=1,IF(#REF!&gt;=1,#REF!),IF(#REF!&gt;=0,"",))</f>
        <v>#REF!</v>
      </c>
      <c r="G808" s="241" t="e">
        <f>保全管理データ!N3096</f>
        <v>#REF!</v>
      </c>
      <c r="H808" s="241" t="e">
        <f>IF(#REF!="無","",IF(#REF!="","",IF(#REF!="悪環境における作業",0.2,IF(#REF!="高所又は地下作業",0.1,IF(#REF!="錯綜場所作業",0.3,IF(#REF!="複雑な制約のある作業",0.4,IF(#REF!="単純な制約のある作業",0.2,0)))))))</f>
        <v>#REF!</v>
      </c>
      <c r="I808" s="224" t="e">
        <f t="shared" si="47"/>
        <v>#REF!</v>
      </c>
      <c r="J808" s="242" t="e">
        <f>IF(#REF!&gt;=1,IF(#REF!&gt;=1,#REF!),IF(#REF!&gt;=0,"",))</f>
        <v>#REF!</v>
      </c>
      <c r="K808" s="241" t="e">
        <f>保全管理データ!N3123</f>
        <v>#REF!</v>
      </c>
      <c r="L808" s="241" t="e">
        <f>IF(#REF!="","",IF(#REF!="悪環境における作業",0.2,IF(#REF!="高所又は地下作業",0.1,IF(#REF!="錯綜場所作業",0.3,IF(#REF!="複雑な制約のある作業",0.4,IF(#REF!="単純な制約のある作業",0.2,0))))))</f>
        <v>#REF!</v>
      </c>
      <c r="M808" s="224" t="e">
        <f t="shared" si="48"/>
        <v>#REF!</v>
      </c>
    </row>
    <row r="809" spans="2:13" s="229" customFormat="1" ht="27.75" customHeight="1" x14ac:dyDescent="0.2">
      <c r="B809" s="562" t="s">
        <v>261</v>
      </c>
      <c r="C809" s="563"/>
      <c r="D809" s="239" t="e">
        <f>#REF!</f>
        <v>#REF!</v>
      </c>
      <c r="E809" s="240" t="s">
        <v>247</v>
      </c>
      <c r="F809" s="242" t="e">
        <f>IF(#REF!&gt;=1,IF(#REF!&gt;=1,#REF!),IF(#REF!&gt;=0,"",))</f>
        <v>#REF!</v>
      </c>
      <c r="G809" s="241" t="e">
        <f>保全管理データ!N3097</f>
        <v>#REF!</v>
      </c>
      <c r="H809" s="241" t="e">
        <f>IF(#REF!="無","",IF(#REF!="","",IF(#REF!="悪環境における作業",0.2,IF(#REF!="高所又は地下作業",0.1,IF(#REF!="錯綜場所作業",0.3,IF(#REF!="複雑な制約のある作業",0.4,IF(#REF!="単純な制約のある作業",0.2,0)))))))</f>
        <v>#REF!</v>
      </c>
      <c r="I809" s="224" t="e">
        <f t="shared" si="47"/>
        <v>#REF!</v>
      </c>
      <c r="J809" s="242" t="e">
        <f>IF(#REF!&gt;=1,IF(#REF!&gt;=1,#REF!),IF(#REF!&gt;=0,"",))</f>
        <v>#REF!</v>
      </c>
      <c r="K809" s="241" t="e">
        <f>保全管理データ!N3124</f>
        <v>#REF!</v>
      </c>
      <c r="L809" s="241" t="e">
        <f>IF(#REF!="","",IF(#REF!="悪環境における作業",0.2,IF(#REF!="高所又は地下作業",0.1,IF(#REF!="錯綜場所作業",0.3,IF(#REF!="複雑な制約のある作業",0.4,IF(#REF!="単純な制約のある作業",0.2,0))))))</f>
        <v>#REF!</v>
      </c>
      <c r="M809" s="224" t="e">
        <f t="shared" si="48"/>
        <v>#REF!</v>
      </c>
    </row>
    <row r="810" spans="2:13" s="229" customFormat="1" ht="27.75" customHeight="1" x14ac:dyDescent="0.2">
      <c r="B810" s="562" t="s">
        <v>262</v>
      </c>
      <c r="C810" s="563"/>
      <c r="D810" s="239" t="e">
        <f>#REF!</f>
        <v>#REF!</v>
      </c>
      <c r="E810" s="240" t="s">
        <v>245</v>
      </c>
      <c r="F810" s="242" t="e">
        <f>IF(#REF!&gt;=1,IF(#REF!&gt;=1,#REF!),IF(#REF!&gt;=0,"",))</f>
        <v>#REF!</v>
      </c>
      <c r="G810" s="241" t="e">
        <f>保全管理データ!N3098</f>
        <v>#REF!</v>
      </c>
      <c r="H810" s="241" t="e">
        <f>IF(#REF!="無","",IF(#REF!="","",IF(#REF!="悪環境における作業",0.2,IF(#REF!="高所又は地下作業",0.1,IF(#REF!="錯綜場所作業",0.3,IF(#REF!="複雑な制約のある作業",0.4,IF(#REF!="単純な制約のある作業",0.2,0)))))))</f>
        <v>#REF!</v>
      </c>
      <c r="I810" s="224" t="e">
        <f t="shared" si="47"/>
        <v>#REF!</v>
      </c>
      <c r="J810" s="242" t="e">
        <f>IF(#REF!&gt;=1,IF(#REF!&gt;=1,#REF!),IF(#REF!&gt;=0,"",))</f>
        <v>#REF!</v>
      </c>
      <c r="K810" s="241" t="e">
        <f>保全管理データ!N3125</f>
        <v>#REF!</v>
      </c>
      <c r="L810" s="241" t="e">
        <f>IF(#REF!="","",IF(#REF!="悪環境における作業",0.2,IF(#REF!="高所又は地下作業",0.1,IF(#REF!="錯綜場所作業",0.3,IF(#REF!="複雑な制約のある作業",0.4,IF(#REF!="単純な制約のある作業",0.2,0))))))</f>
        <v>#REF!</v>
      </c>
      <c r="M810" s="224" t="e">
        <f t="shared" si="48"/>
        <v>#REF!</v>
      </c>
    </row>
    <row r="811" spans="2:13" s="229" customFormat="1" ht="27.75" customHeight="1" x14ac:dyDescent="0.2">
      <c r="B811" s="562" t="s">
        <v>263</v>
      </c>
      <c r="C811" s="563"/>
      <c r="D811" s="239" t="e">
        <f>#REF!</f>
        <v>#REF!</v>
      </c>
      <c r="E811" s="240" t="s">
        <v>245</v>
      </c>
      <c r="F811" s="242" t="e">
        <f>IF(#REF!&gt;=1,IF(#REF!&gt;=1,#REF!),IF(#REF!&gt;=0,"",))</f>
        <v>#REF!</v>
      </c>
      <c r="G811" s="241" t="e">
        <f>保全管理データ!N3099</f>
        <v>#REF!</v>
      </c>
      <c r="H811" s="241" t="e">
        <f>IF(#REF!="無","",IF(#REF!="","",IF(#REF!="悪環境における作業",0.2,IF(#REF!="高所又は地下作業",0.1,IF(#REF!="錯綜場所作業",0.3,IF(#REF!="複雑な制約のある作業",0.4,IF(#REF!="単純な制約のある作業",0.2,0)))))))</f>
        <v>#REF!</v>
      </c>
      <c r="I811" s="224" t="e">
        <f t="shared" si="47"/>
        <v>#REF!</v>
      </c>
      <c r="J811" s="242" t="e">
        <f>IF(#REF!&gt;=1,IF(#REF!&gt;=1,#REF!),IF(#REF!&gt;=0,"",))</f>
        <v>#REF!</v>
      </c>
      <c r="K811" s="241" t="e">
        <f>保全管理データ!N3126</f>
        <v>#REF!</v>
      </c>
      <c r="L811" s="241" t="e">
        <f>IF(#REF!="","",IF(#REF!="悪環境における作業",0.2,IF(#REF!="高所又は地下作業",0.1,IF(#REF!="錯綜場所作業",0.3,IF(#REF!="複雑な制約のある作業",0.4,IF(#REF!="単純な制約のある作業",0.2,0))))))</f>
        <v>#REF!</v>
      </c>
      <c r="M811" s="224" t="e">
        <f t="shared" si="48"/>
        <v>#REF!</v>
      </c>
    </row>
    <row r="812" spans="2:13" s="229" customFormat="1" ht="27.75" customHeight="1" x14ac:dyDescent="0.2">
      <c r="B812" s="562" t="s">
        <v>264</v>
      </c>
      <c r="C812" s="563"/>
      <c r="D812" s="239" t="e">
        <f>#REF!</f>
        <v>#REF!</v>
      </c>
      <c r="E812" s="240" t="s">
        <v>245</v>
      </c>
      <c r="F812" s="242" t="e">
        <f>IF(#REF!&gt;=1,IF(#REF!&gt;=1,#REF!),IF(#REF!&gt;=0,"",))</f>
        <v>#REF!</v>
      </c>
      <c r="G812" s="241" t="e">
        <f>保全管理データ!N3100</f>
        <v>#REF!</v>
      </c>
      <c r="H812" s="241" t="e">
        <f>IF(#REF!="無","",IF(#REF!="","",IF(#REF!="悪環境における作業",0.2,IF(#REF!="高所又は地下作業",0.1,IF(#REF!="錯綜場所作業",0.3,IF(#REF!="複雑な制約のある作業",0.4,IF(#REF!="単純な制約のある作業",0.2,0)))))))</f>
        <v>#REF!</v>
      </c>
      <c r="I812" s="224" t="e">
        <f t="shared" si="47"/>
        <v>#REF!</v>
      </c>
      <c r="J812" s="242" t="e">
        <f>IF(#REF!&gt;=1,IF(#REF!&gt;=1,#REF!),IF(#REF!&gt;=0,"",))</f>
        <v>#REF!</v>
      </c>
      <c r="K812" s="241" t="e">
        <f>保全管理データ!N3127</f>
        <v>#REF!</v>
      </c>
      <c r="L812" s="241" t="e">
        <f>IF(#REF!="","",IF(#REF!="悪環境における作業",0.2,IF(#REF!="高所又は地下作業",0.1,IF(#REF!="錯綜場所作業",0.3,IF(#REF!="複雑な制約のある作業",0.4,IF(#REF!="単純な制約のある作業",0.2,0))))))</f>
        <v>#REF!</v>
      </c>
      <c r="M812" s="224" t="e">
        <f t="shared" si="48"/>
        <v>#REF!</v>
      </c>
    </row>
    <row r="813" spans="2:13" s="229" customFormat="1" ht="27.75" customHeight="1" x14ac:dyDescent="0.2">
      <c r="B813" s="562" t="s">
        <v>265</v>
      </c>
      <c r="C813" s="563"/>
      <c r="D813" s="239" t="e">
        <f>#REF!</f>
        <v>#REF!</v>
      </c>
      <c r="E813" s="240" t="s">
        <v>245</v>
      </c>
      <c r="F813" s="242" t="e">
        <f>IF(#REF!&gt;=1,IF(#REF!&gt;=1,#REF!),IF(#REF!&gt;=0,"",))</f>
        <v>#REF!</v>
      </c>
      <c r="G813" s="241" t="e">
        <f>保全管理データ!N3101</f>
        <v>#REF!</v>
      </c>
      <c r="H813" s="241" t="e">
        <f>IF(#REF!="無","",IF(#REF!="","",IF(#REF!="悪環境における作業",0.2,IF(#REF!="高所又は地下作業",0.1,IF(#REF!="錯綜場所作業",0.3,IF(#REF!="複雑な制約のある作業",0.4,IF(#REF!="単純な制約のある作業",0.2,0)))))))</f>
        <v>#REF!</v>
      </c>
      <c r="I813" s="224" t="e">
        <f t="shared" si="47"/>
        <v>#REF!</v>
      </c>
      <c r="J813" s="242" t="e">
        <f>IF(#REF!&gt;=1,IF(#REF!&gt;=1,#REF!),IF(#REF!&gt;=0,"",))</f>
        <v>#REF!</v>
      </c>
      <c r="K813" s="241" t="e">
        <f>保全管理データ!N3128</f>
        <v>#REF!</v>
      </c>
      <c r="L813" s="241" t="e">
        <f>IF(#REF!="","",IF(#REF!="悪環境における作業",0.2,IF(#REF!="高所又は地下作業",0.1,IF(#REF!="錯綜場所作業",0.3,IF(#REF!="複雑な制約のある作業",0.4,IF(#REF!="単純な制約のある作業",0.2,0))))))</f>
        <v>#REF!</v>
      </c>
      <c r="M813" s="224" t="e">
        <f t="shared" si="48"/>
        <v>#REF!</v>
      </c>
    </row>
    <row r="814" spans="2:13" s="229" customFormat="1" ht="27.75" customHeight="1" x14ac:dyDescent="0.2">
      <c r="B814" s="562" t="s">
        <v>266</v>
      </c>
      <c r="C814" s="563"/>
      <c r="D814" s="239" t="e">
        <f>#REF!</f>
        <v>#REF!</v>
      </c>
      <c r="E814" s="240" t="s">
        <v>245</v>
      </c>
      <c r="F814" s="242" t="e">
        <f>IF(#REF!&gt;=1,IF(#REF!&gt;=1,#REF!),IF(#REF!&gt;=0,"",))</f>
        <v>#REF!</v>
      </c>
      <c r="G814" s="241" t="e">
        <f>保全管理データ!N3102</f>
        <v>#REF!</v>
      </c>
      <c r="H814" s="241" t="e">
        <f>IF(#REF!="無","",IF(#REF!="","",IF(#REF!="悪環境における作業",0.2,IF(#REF!="高所又は地下作業",0.1,IF(#REF!="錯綜場所作業",0.3,IF(#REF!="複雑な制約のある作業",0.4,IF(#REF!="単純な制約のある作業",0.2,0)))))))</f>
        <v>#REF!</v>
      </c>
      <c r="I814" s="224" t="e">
        <f t="shared" si="47"/>
        <v>#REF!</v>
      </c>
      <c r="J814" s="242" t="e">
        <f>IF(#REF!&gt;=1,IF(#REF!&gt;=1,#REF!),IF(#REF!&gt;=0,"",))</f>
        <v>#REF!</v>
      </c>
      <c r="K814" s="241" t="e">
        <f>保全管理データ!N3129</f>
        <v>#REF!</v>
      </c>
      <c r="L814" s="241" t="e">
        <f>IF(#REF!="","",IF(#REF!="悪環境における作業",0.2,IF(#REF!="高所又は地下作業",0.1,IF(#REF!="錯綜場所作業",0.3,IF(#REF!="複雑な制約のある作業",0.4,IF(#REF!="単純な制約のある作業",0.2,0))))))</f>
        <v>#REF!</v>
      </c>
      <c r="M814" s="224" t="e">
        <f t="shared" si="48"/>
        <v>#REF!</v>
      </c>
    </row>
    <row r="815" spans="2:13" s="229" customFormat="1" ht="27.75" customHeight="1" x14ac:dyDescent="0.2">
      <c r="B815" s="562" t="s">
        <v>81</v>
      </c>
      <c r="C815" s="563"/>
      <c r="D815" s="239" t="e">
        <f>#REF!</f>
        <v>#REF!</v>
      </c>
      <c r="E815" s="240" t="s">
        <v>245</v>
      </c>
      <c r="F815" s="242" t="e">
        <f>IF(#REF!&gt;=1,IF(#REF!&gt;=1,#REF!),IF(#REF!&gt;=0,"",))</f>
        <v>#REF!</v>
      </c>
      <c r="G815" s="241" t="e">
        <f>保全管理データ!N3103</f>
        <v>#REF!</v>
      </c>
      <c r="H815" s="241" t="e">
        <f>IF(#REF!="無","",IF(#REF!="","",IF(#REF!="悪環境における作業",0.2,IF(#REF!="高所又は地下作業",0.1,IF(#REF!="錯綜場所作業",0.3,IF(#REF!="複雑な制約のある作業",0.4,IF(#REF!="単純な制約のある作業",0.2,0)))))))</f>
        <v>#REF!</v>
      </c>
      <c r="I815" s="224" t="e">
        <f t="shared" si="47"/>
        <v>#REF!</v>
      </c>
      <c r="J815" s="242" t="e">
        <f>IF(#REF!&gt;=1,IF(#REF!&gt;=1,#REF!),IF(#REF!&gt;=0,"",))</f>
        <v>#REF!</v>
      </c>
      <c r="K815" s="241" t="e">
        <f>保全管理データ!N3130</f>
        <v>#REF!</v>
      </c>
      <c r="L815" s="241" t="e">
        <f>IF(#REF!="","",IF(#REF!="悪環境における作業",0.2,IF(#REF!="高所又は地下作業",0.1,IF(#REF!="錯綜場所作業",0.3,IF(#REF!="複雑な制約のある作業",0.4,IF(#REF!="単純な制約のある作業",0.2,0))))))</f>
        <v>#REF!</v>
      </c>
      <c r="M815" s="224" t="e">
        <f t="shared" si="48"/>
        <v>#REF!</v>
      </c>
    </row>
    <row r="816" spans="2:13" s="229" customFormat="1" ht="27.75" customHeight="1" x14ac:dyDescent="0.2">
      <c r="B816" s="562" t="s">
        <v>267</v>
      </c>
      <c r="C816" s="563"/>
      <c r="D816" s="239" t="e">
        <f>#REF!</f>
        <v>#REF!</v>
      </c>
      <c r="E816" s="240" t="s">
        <v>247</v>
      </c>
      <c r="F816" s="242" t="e">
        <f>IF(#REF!&gt;=1,IF(#REF!&gt;=1,#REF!),IF(#REF!&gt;=0,"",))</f>
        <v>#REF!</v>
      </c>
      <c r="G816" s="241" t="e">
        <f>保全管理データ!N3104</f>
        <v>#REF!</v>
      </c>
      <c r="H816" s="241" t="e">
        <f>IF(#REF!="無","",IF(#REF!="","",IF(#REF!="悪環境における作業",0.2,IF(#REF!="高所又は地下作業",0.1,IF(#REF!="錯綜場所作業",0.3,IF(#REF!="複雑な制約のある作業",0.4,IF(#REF!="単純な制約のある作業",0.2,0)))))))</f>
        <v>#REF!</v>
      </c>
      <c r="I816" s="224" t="e">
        <f t="shared" si="47"/>
        <v>#REF!</v>
      </c>
      <c r="J816" s="242" t="e">
        <f>IF(#REF!&gt;=1,IF(#REF!&gt;=1,#REF!),IF(#REF!&gt;=0,"",))</f>
        <v>#REF!</v>
      </c>
      <c r="K816" s="241" t="e">
        <f>保全管理データ!N3131</f>
        <v>#REF!</v>
      </c>
      <c r="L816" s="241" t="e">
        <f>IF(#REF!="","",IF(#REF!="悪環境における作業",0.2,IF(#REF!="高所又は地下作業",0.1,IF(#REF!="錯綜場所作業",0.3,IF(#REF!="複雑な制約のある作業",0.4,IF(#REF!="単純な制約のある作業",0.2,0))))))</f>
        <v>#REF!</v>
      </c>
      <c r="M816" s="224" t="e">
        <f t="shared" si="48"/>
        <v>#REF!</v>
      </c>
    </row>
    <row r="817" spans="2:13" s="229" customFormat="1" ht="27.75" customHeight="1" x14ac:dyDescent="0.2">
      <c r="B817" s="562" t="s">
        <v>268</v>
      </c>
      <c r="C817" s="563"/>
      <c r="D817" s="239" t="e">
        <f>#REF!</f>
        <v>#REF!</v>
      </c>
      <c r="E817" s="240" t="s">
        <v>246</v>
      </c>
      <c r="F817" s="242" t="e">
        <f>IF(#REF!&gt;=1,IF(#REF!&gt;=1,#REF!),IF(#REF!&gt;=0,"",))</f>
        <v>#REF!</v>
      </c>
      <c r="G817" s="241" t="e">
        <f>保全管理データ!N3105</f>
        <v>#REF!</v>
      </c>
      <c r="H817" s="241" t="e">
        <f>IF(#REF!="無","",IF(#REF!="","",IF(#REF!="悪環境における作業",0.2,IF(#REF!="高所又は地下作業",0.1,IF(#REF!="錯綜場所作業",0.3,IF(#REF!="複雑な制約のある作業",0.4,IF(#REF!="単純な制約のある作業",0.2,0)))))))</f>
        <v>#REF!</v>
      </c>
      <c r="I817" s="224" t="e">
        <f t="shared" si="47"/>
        <v>#REF!</v>
      </c>
      <c r="J817" s="242" t="e">
        <f>IF(#REF!&gt;=1,IF(#REF!&gt;=1,#REF!),IF(#REF!&gt;=0,"",))</f>
        <v>#REF!</v>
      </c>
      <c r="K817" s="241" t="e">
        <f>保全管理データ!N3132</f>
        <v>#REF!</v>
      </c>
      <c r="L817" s="241" t="e">
        <f>IF(#REF!="","",IF(#REF!="悪環境における作業",0.2,IF(#REF!="高所又は地下作業",0.1,IF(#REF!="錯綜場所作業",0.3,IF(#REF!="複雑な制約のある作業",0.4,IF(#REF!="単純な制約のある作業",0.2,0))))))</f>
        <v>#REF!</v>
      </c>
      <c r="M817" s="224" t="e">
        <f t="shared" si="48"/>
        <v>#REF!</v>
      </c>
    </row>
    <row r="818" spans="2:13" s="229" customFormat="1" ht="27.75" customHeight="1" thickBot="1" x14ac:dyDescent="0.25">
      <c r="B818" s="564" t="s">
        <v>269</v>
      </c>
      <c r="C818" s="565"/>
      <c r="D818" s="243" t="e">
        <f>#REF!</f>
        <v>#REF!</v>
      </c>
      <c r="E818" s="244" t="s">
        <v>245</v>
      </c>
      <c r="F818" s="246" t="e">
        <f>IF(#REF!&gt;=1,IF(#REF!&gt;=1,#REF!),IF(#REF!&gt;=0,"",))</f>
        <v>#REF!</v>
      </c>
      <c r="G818" s="245" t="e">
        <f>保全管理データ!N3106</f>
        <v>#REF!</v>
      </c>
      <c r="H818" s="241" t="e">
        <f>IF(#REF!="無","",IF(#REF!="","",IF(#REF!="悪環境における作業",0.2,IF(#REF!="高所又は地下作業",0.1,IF(#REF!="錯綜場所作業",0.3,IF(#REF!="複雑な制約のある作業",0.4,IF(#REF!="単純な制約のある作業",0.2,0)))))))</f>
        <v>#REF!</v>
      </c>
      <c r="I818" s="224" t="e">
        <f t="shared" si="47"/>
        <v>#REF!</v>
      </c>
      <c r="J818" s="246" t="e">
        <f>IF(#REF!&gt;=1,IF(#REF!&gt;=1,#REF!),IF(#REF!&gt;=0,"",))</f>
        <v>#REF!</v>
      </c>
      <c r="K818" s="245" t="e">
        <f>保全管理データ!N3133</f>
        <v>#REF!</v>
      </c>
      <c r="L818" s="245" t="e">
        <f>IF(#REF!="","",IF(#REF!="悪環境における作業",0.2,IF(#REF!="高所又は地下作業",0.1,IF(#REF!="錯綜場所作業",0.3,IF(#REF!="複雑な制約のある作業",0.4,IF(#REF!="単純な制約のある作業",0.2,0))))))</f>
        <v>#REF!</v>
      </c>
      <c r="M818" s="224" t="e">
        <f t="shared" si="48"/>
        <v>#REF!</v>
      </c>
    </row>
    <row r="819" spans="2:13" s="229" customFormat="1" ht="27.75" customHeight="1" thickBot="1" x14ac:dyDescent="0.25">
      <c r="B819" s="555" t="s">
        <v>190</v>
      </c>
      <c r="C819" s="555"/>
      <c r="D819" s="555"/>
      <c r="E819" s="555"/>
      <c r="F819" s="556" t="e">
        <f>SUM(I795:I818)</f>
        <v>#REF!</v>
      </c>
      <c r="G819" s="557"/>
      <c r="H819" s="557"/>
      <c r="I819" s="558"/>
      <c r="J819" s="556" t="e">
        <f>IF(SUM(J795:J818)=0,"0.00",SUM(M795:M818))</f>
        <v>#REF!</v>
      </c>
      <c r="K819" s="557"/>
      <c r="L819" s="557"/>
      <c r="M819" s="558"/>
    </row>
    <row r="820" spans="2:13" s="229" customFormat="1" ht="27.75" customHeight="1" thickBot="1" x14ac:dyDescent="0.25">
      <c r="B820" s="555" t="s">
        <v>97</v>
      </c>
      <c r="C820" s="555"/>
      <c r="D820" s="555"/>
      <c r="E820" s="555"/>
      <c r="F820" s="559" t="e">
        <f>IF(#REF!="５年以下","0",IF(#REF!="５年～１０年",0.1,IF(#REF!="１０年以上",0.15)))</f>
        <v>#REF!</v>
      </c>
      <c r="G820" s="560"/>
      <c r="H820" s="560"/>
      <c r="I820" s="560"/>
      <c r="J820" s="560"/>
      <c r="K820" s="560"/>
      <c r="L820" s="560"/>
      <c r="M820" s="561"/>
    </row>
    <row r="821" spans="2:13" s="229" customFormat="1" ht="27.75" customHeight="1" thickBot="1" x14ac:dyDescent="0.25">
      <c r="B821" s="556" t="s">
        <v>273</v>
      </c>
      <c r="C821" s="557"/>
      <c r="D821" s="557"/>
      <c r="E821" s="558"/>
      <c r="F821" s="556" t="e">
        <f>F819*(1+F820)</f>
        <v>#REF!</v>
      </c>
      <c r="G821" s="557"/>
      <c r="H821" s="557"/>
      <c r="I821" s="557"/>
      <c r="J821" s="556" t="e">
        <f>J819*(1+F820)</f>
        <v>#REF!</v>
      </c>
      <c r="K821" s="557"/>
      <c r="L821" s="557"/>
      <c r="M821" s="558"/>
    </row>
    <row r="822" spans="2:13" s="229" customFormat="1" ht="24" hidden="1" customHeight="1" thickBot="1" x14ac:dyDescent="0.25">
      <c r="B822" s="555" t="s">
        <v>191</v>
      </c>
      <c r="C822" s="555"/>
      <c r="D822" s="555"/>
      <c r="E822" s="555"/>
      <c r="F822" s="556" t="e">
        <f>#REF!*(#REF!*#REF!+#REF!*#REF!)</f>
        <v>#REF!</v>
      </c>
      <c r="G822" s="557"/>
      <c r="H822" s="558"/>
      <c r="I822" s="555" t="e">
        <f>#REF!</f>
        <v>#REF!</v>
      </c>
      <c r="J822" s="556"/>
      <c r="K822" s="247" t="s">
        <v>230</v>
      </c>
      <c r="L822" s="558" t="e">
        <f>B793</f>
        <v>#REF!</v>
      </c>
      <c r="M822" s="555"/>
    </row>
    <row r="823" spans="2:13" s="229" customFormat="1" ht="45" customHeight="1" thickBot="1" x14ac:dyDescent="0.25">
      <c r="B823" s="228"/>
      <c r="C823" s="228"/>
      <c r="D823" s="228"/>
      <c r="E823" s="228"/>
      <c r="F823" s="228"/>
      <c r="G823" s="228"/>
      <c r="H823" s="228"/>
      <c r="I823" s="228"/>
      <c r="J823" s="228"/>
      <c r="K823" s="228"/>
      <c r="L823" s="228"/>
      <c r="M823" s="228"/>
    </row>
    <row r="824" spans="2:13" s="229" customFormat="1" ht="27.75" customHeight="1" thickBot="1" x14ac:dyDescent="0.25">
      <c r="B824" s="568" t="s">
        <v>128</v>
      </c>
      <c r="C824" s="569"/>
      <c r="D824" s="569"/>
      <c r="E824" s="570"/>
      <c r="F824" s="228"/>
      <c r="G824" s="228"/>
      <c r="H824" s="228"/>
      <c r="I824" s="228"/>
      <c r="J824" s="228"/>
      <c r="K824" s="228"/>
      <c r="L824" s="228"/>
      <c r="M824" s="228"/>
    </row>
    <row r="825" spans="2:13" s="229" customFormat="1" ht="27.75" customHeight="1" x14ac:dyDescent="0.2">
      <c r="B825" s="571" t="e">
        <f>#REF!</f>
        <v>#REF!</v>
      </c>
      <c r="C825" s="572"/>
      <c r="D825" s="573"/>
      <c r="E825" s="574"/>
      <c r="F825" s="578" t="s">
        <v>240</v>
      </c>
      <c r="G825" s="579"/>
      <c r="H825" s="579"/>
      <c r="I825" s="580"/>
      <c r="J825" s="578" t="s">
        <v>239</v>
      </c>
      <c r="K825" s="579"/>
      <c r="L825" s="579"/>
      <c r="M825" s="580"/>
    </row>
    <row r="826" spans="2:13" s="229" customFormat="1" ht="27.75" customHeight="1" thickBot="1" x14ac:dyDescent="0.25">
      <c r="B826" s="575"/>
      <c r="C826" s="576"/>
      <c r="D826" s="576"/>
      <c r="E826" s="577"/>
      <c r="F826" s="233" t="s">
        <v>149</v>
      </c>
      <c r="G826" s="231" t="s">
        <v>151</v>
      </c>
      <c r="H826" s="231" t="s">
        <v>96</v>
      </c>
      <c r="I826" s="232" t="s">
        <v>150</v>
      </c>
      <c r="J826" s="233" t="s">
        <v>149</v>
      </c>
      <c r="K826" s="231" t="s">
        <v>151</v>
      </c>
      <c r="L826" s="231" t="s">
        <v>96</v>
      </c>
      <c r="M826" s="232" t="s">
        <v>150</v>
      </c>
    </row>
    <row r="827" spans="2:13" s="229" customFormat="1" ht="27.75" customHeight="1" thickTop="1" x14ac:dyDescent="0.2">
      <c r="B827" s="566" t="s">
        <v>241</v>
      </c>
      <c r="C827" s="567"/>
      <c r="D827" s="234" t="e">
        <f>#REF!</f>
        <v>#REF!</v>
      </c>
      <c r="E827" s="235" t="s">
        <v>242</v>
      </c>
      <c r="F827" s="242" t="e">
        <f>IF(#REF!&gt;=1,IF(#REF!&gt;=1,#REF!),IF(#REF!&gt;=0,"",))</f>
        <v>#REF!</v>
      </c>
      <c r="G827" s="241" t="e">
        <f>保全管理データ!N3139</f>
        <v>#REF!</v>
      </c>
      <c r="H827" s="241" t="e">
        <f>IF(#REF!="無","",IF(#REF!="","",IF(#REF!="悪環境における作業",0.2,IF(#REF!="高所又は地下作業",0.1,IF(#REF!="錯綜場所作業",0.3,IF(#REF!="複雑な制約のある作業",0.4,IF(#REF!="単純な制約のある作業",0.2,0)))))))</f>
        <v>#REF!</v>
      </c>
      <c r="I827" s="224" t="e">
        <f>IF(F827="","",F827*G827*(1+IF(H827="",0,H827)))</f>
        <v>#REF!</v>
      </c>
      <c r="J827" s="242" t="e">
        <f>IF(#REF!&gt;=1,IF(#REF!&gt;=1,#REF!),IF(#REF!&gt;=0,"",))</f>
        <v>#REF!</v>
      </c>
      <c r="K827" s="241" t="e">
        <f>保全管理データ!N3166</f>
        <v>#REF!</v>
      </c>
      <c r="L827" s="241" t="e">
        <f>IF(#REF!="","",IF(#REF!="悪環境における作業",0.2,IF(#REF!="高所又は地下作業",0.1,IF(#REF!="錯綜場所作業",0.3,IF(#REF!="複雑な制約のある作業",0.4,IF(#REF!="単純な制約のある作業",0.2,0))))))</f>
        <v>#REF!</v>
      </c>
      <c r="M827" s="224" t="e">
        <f>IF(J827="","",J827*K827*(1+IF(L827="",0,L827)))</f>
        <v>#REF!</v>
      </c>
    </row>
    <row r="828" spans="2:13" s="229" customFormat="1" ht="27.75" customHeight="1" x14ac:dyDescent="0.2">
      <c r="B828" s="562" t="s">
        <v>243</v>
      </c>
      <c r="C828" s="563"/>
      <c r="D828" s="239" t="e">
        <f>#REF!</f>
        <v>#REF!</v>
      </c>
      <c r="E828" s="240" t="s">
        <v>242</v>
      </c>
      <c r="F828" s="242" t="e">
        <f>IF(#REF!&gt;=1,IF(#REF!&gt;=1,#REF!),IF(#REF!&gt;=0,"",))</f>
        <v>#REF!</v>
      </c>
      <c r="G828" s="241" t="e">
        <f>保全管理データ!N3140</f>
        <v>#REF!</v>
      </c>
      <c r="H828" s="241" t="e">
        <f>IF(#REF!="無","",IF(#REF!="","",IF(#REF!="悪環境における作業",0.2,IF(#REF!="高所又は地下作業",0.1,IF(#REF!="錯綜場所作業",0.3,IF(#REF!="複雑な制約のある作業",0.4,IF(#REF!="単純な制約のある作業",0.2,0)))))))</f>
        <v>#REF!</v>
      </c>
      <c r="I828" s="224" t="e">
        <f t="shared" ref="I828:I850" si="49">IF(F828="","",F828*G828*(1+IF(H828="",0,H828)))</f>
        <v>#REF!</v>
      </c>
      <c r="J828" s="242" t="e">
        <f>IF(#REF!&gt;=1,IF(#REF!&gt;=1,#REF!),IF(#REF!&gt;=0,"",))</f>
        <v>#REF!</v>
      </c>
      <c r="K828" s="241" t="e">
        <f>保全管理データ!N3167</f>
        <v>#REF!</v>
      </c>
      <c r="L828" s="241" t="e">
        <f>IF(#REF!="","",IF(#REF!="悪環境における作業",0.2,IF(#REF!="高所又は地下作業",0.1,IF(#REF!="錯綜場所作業",0.3,IF(#REF!="複雑な制約のある作業",0.4,IF(#REF!="単純な制約のある作業",0.2,0))))))</f>
        <v>#REF!</v>
      </c>
      <c r="M828" s="224" t="e">
        <f t="shared" ref="M828:M850" si="50">IF(J828="","",J828*K828*(1+IF(L828="",0,L828)))</f>
        <v>#REF!</v>
      </c>
    </row>
    <row r="829" spans="2:13" s="229" customFormat="1" ht="27.75" customHeight="1" x14ac:dyDescent="0.2">
      <c r="B829" s="562" t="s">
        <v>249</v>
      </c>
      <c r="C829" s="563"/>
      <c r="D829" s="239" t="e">
        <f>#REF!</f>
        <v>#REF!</v>
      </c>
      <c r="E829" s="240" t="s">
        <v>244</v>
      </c>
      <c r="F829" s="242" t="e">
        <f>IF(#REF!&gt;=1,IF(#REF!&gt;=1,#REF!),IF(#REF!&gt;=0,"",))</f>
        <v>#REF!</v>
      </c>
      <c r="G829" s="241" t="e">
        <f>保全管理データ!N3141</f>
        <v>#REF!</v>
      </c>
      <c r="H829" s="241" t="e">
        <f>IF(#REF!="無","",IF(#REF!="","",IF(#REF!="悪環境における作業",0.2,IF(#REF!="高所又は地下作業",0.1,IF(#REF!="錯綜場所作業",0.3,IF(#REF!="複雑な制約のある作業",0.4,IF(#REF!="単純な制約のある作業",0.2,0)))))))</f>
        <v>#REF!</v>
      </c>
      <c r="I829" s="224" t="e">
        <f t="shared" si="49"/>
        <v>#REF!</v>
      </c>
      <c r="J829" s="242" t="e">
        <f>IF(#REF!&gt;=1,IF(#REF!&gt;=1,#REF!),IF(#REF!&gt;=0,"",))</f>
        <v>#REF!</v>
      </c>
      <c r="K829" s="241" t="e">
        <f>保全管理データ!N3168</f>
        <v>#REF!</v>
      </c>
      <c r="L829" s="241" t="e">
        <f>IF(#REF!="","",IF(#REF!="悪環境における作業",0.2,IF(#REF!="高所又は地下作業",0.1,IF(#REF!="錯綜場所作業",0.3,IF(#REF!="複雑な制約のある作業",0.4,IF(#REF!="単純な制約のある作業",0.2,0))))))</f>
        <v>#REF!</v>
      </c>
      <c r="M829" s="224" t="e">
        <f t="shared" si="50"/>
        <v>#REF!</v>
      </c>
    </row>
    <row r="830" spans="2:13" s="229" customFormat="1" ht="27.75" customHeight="1" x14ac:dyDescent="0.2">
      <c r="B830" s="562" t="s">
        <v>250</v>
      </c>
      <c r="C830" s="563"/>
      <c r="D830" s="239" t="e">
        <f>#REF!</f>
        <v>#REF!</v>
      </c>
      <c r="E830" s="240" t="s">
        <v>244</v>
      </c>
      <c r="F830" s="242" t="e">
        <f>IF(#REF!&gt;=1,IF(#REF!&gt;=1,#REF!),IF(#REF!&gt;=0,"",))</f>
        <v>#REF!</v>
      </c>
      <c r="G830" s="241" t="e">
        <f>保全管理データ!N3142</f>
        <v>#REF!</v>
      </c>
      <c r="H830" s="241" t="e">
        <f>IF(#REF!="無","",IF(#REF!="","",IF(#REF!="悪環境における作業",0.2,IF(#REF!="高所又は地下作業",0.1,IF(#REF!="錯綜場所作業",0.3,IF(#REF!="複雑な制約のある作業",0.4,IF(#REF!="単純な制約のある作業",0.2,0)))))))</f>
        <v>#REF!</v>
      </c>
      <c r="I830" s="224" t="e">
        <f t="shared" si="49"/>
        <v>#REF!</v>
      </c>
      <c r="J830" s="242" t="e">
        <f>IF(#REF!&gt;=1,IF(#REF!&gt;=1,#REF!),IF(#REF!&gt;=0,"",))</f>
        <v>#REF!</v>
      </c>
      <c r="K830" s="241" t="e">
        <f>保全管理データ!N3169</f>
        <v>#REF!</v>
      </c>
      <c r="L830" s="241" t="e">
        <f>IF(#REF!="","",IF(#REF!="悪環境における作業",0.2,IF(#REF!="高所又は地下作業",0.1,IF(#REF!="錯綜場所作業",0.3,IF(#REF!="複雑な制約のある作業",0.4,IF(#REF!="単純な制約のある作業",0.2,0))))))</f>
        <v>#REF!</v>
      </c>
      <c r="M830" s="224" t="e">
        <f t="shared" si="50"/>
        <v>#REF!</v>
      </c>
    </row>
    <row r="831" spans="2:13" s="229" customFormat="1" ht="27.75" customHeight="1" x14ac:dyDescent="0.2">
      <c r="B831" s="562" t="s">
        <v>251</v>
      </c>
      <c r="C831" s="563"/>
      <c r="D831" s="239" t="e">
        <f>#REF!</f>
        <v>#REF!</v>
      </c>
      <c r="E831" s="240" t="s">
        <v>242</v>
      </c>
      <c r="F831" s="242" t="e">
        <f>IF(#REF!&gt;=1,IF(#REF!&gt;=1,#REF!),IF(#REF!&gt;=0,"",))</f>
        <v>#REF!</v>
      </c>
      <c r="G831" s="241" t="e">
        <f>保全管理データ!N3143</f>
        <v>#REF!</v>
      </c>
      <c r="H831" s="241" t="e">
        <f>IF(#REF!="無","",IF(#REF!="","",IF(#REF!="悪環境における作業",0.2,IF(#REF!="高所又は地下作業",0.1,IF(#REF!="錯綜場所作業",0.3,IF(#REF!="複雑な制約のある作業",0.4,IF(#REF!="単純な制約のある作業",0.2,0)))))))</f>
        <v>#REF!</v>
      </c>
      <c r="I831" s="224" t="e">
        <f t="shared" si="49"/>
        <v>#REF!</v>
      </c>
      <c r="J831" s="242" t="e">
        <f>IF(#REF!&gt;=1,IF(#REF!&gt;=1,#REF!),IF(#REF!&gt;=0,"",))</f>
        <v>#REF!</v>
      </c>
      <c r="K831" s="241" t="e">
        <f>保全管理データ!N3170</f>
        <v>#REF!</v>
      </c>
      <c r="L831" s="241" t="e">
        <f>IF(#REF!="","",IF(#REF!="悪環境における作業",0.2,IF(#REF!="高所又は地下作業",0.1,IF(#REF!="錯綜場所作業",0.3,IF(#REF!="複雑な制約のある作業",0.4,IF(#REF!="単純な制約のある作業",0.2,0))))))</f>
        <v>#REF!</v>
      </c>
      <c r="M831" s="224" t="e">
        <f t="shared" si="50"/>
        <v>#REF!</v>
      </c>
    </row>
    <row r="832" spans="2:13" s="229" customFormat="1" ht="27.75" customHeight="1" x14ac:dyDescent="0.2">
      <c r="B832" s="562" t="s">
        <v>252</v>
      </c>
      <c r="C832" s="563"/>
      <c r="D832" s="239" t="e">
        <f>#REF!</f>
        <v>#REF!</v>
      </c>
      <c r="E832" s="240" t="s">
        <v>244</v>
      </c>
      <c r="F832" s="242" t="e">
        <f>IF(#REF!&gt;=1,IF(#REF!&gt;=1,#REF!),IF(#REF!&gt;=0,"",))</f>
        <v>#REF!</v>
      </c>
      <c r="G832" s="241" t="e">
        <f>保全管理データ!N3144</f>
        <v>#REF!</v>
      </c>
      <c r="H832" s="241" t="e">
        <f>IF(#REF!="無","",IF(#REF!="","",IF(#REF!="悪環境における作業",0.2,IF(#REF!="高所又は地下作業",0.1,IF(#REF!="錯綜場所作業",0.3,IF(#REF!="複雑な制約のある作業",0.4,IF(#REF!="単純な制約のある作業",0.2,0)))))))</f>
        <v>#REF!</v>
      </c>
      <c r="I832" s="224" t="e">
        <f t="shared" si="49"/>
        <v>#REF!</v>
      </c>
      <c r="J832" s="242" t="e">
        <f>IF(#REF!&gt;=1,IF(#REF!&gt;=1,#REF!),IF(#REF!&gt;=0,"",))</f>
        <v>#REF!</v>
      </c>
      <c r="K832" s="241" t="e">
        <f>保全管理データ!N3171</f>
        <v>#REF!</v>
      </c>
      <c r="L832" s="241" t="e">
        <f>IF(#REF!="","",IF(#REF!="悪環境における作業",0.2,IF(#REF!="高所又は地下作業",0.1,IF(#REF!="錯綜場所作業",0.3,IF(#REF!="複雑な制約のある作業",0.4,IF(#REF!="単純な制約のある作業",0.2,0))))))</f>
        <v>#REF!</v>
      </c>
      <c r="M832" s="224" t="e">
        <f t="shared" si="50"/>
        <v>#REF!</v>
      </c>
    </row>
    <row r="833" spans="2:13" s="229" customFormat="1" ht="27.75" customHeight="1" x14ac:dyDescent="0.2">
      <c r="B833" s="562" t="s">
        <v>253</v>
      </c>
      <c r="C833" s="563"/>
      <c r="D833" s="239" t="e">
        <f>#REF!</f>
        <v>#REF!</v>
      </c>
      <c r="E833" s="240" t="s">
        <v>242</v>
      </c>
      <c r="F833" s="242" t="e">
        <f>IF(#REF!&gt;=1,IF(#REF!&gt;=1,#REF!),IF(#REF!&gt;=0,"",))</f>
        <v>#REF!</v>
      </c>
      <c r="G833" s="241" t="e">
        <f>保全管理データ!N3145</f>
        <v>#REF!</v>
      </c>
      <c r="H833" s="241" t="e">
        <f>IF(#REF!="無","",IF(#REF!="","",IF(#REF!="悪環境における作業",0.2,IF(#REF!="高所又は地下作業",0.1,IF(#REF!="錯綜場所作業",0.3,IF(#REF!="複雑な制約のある作業",0.4,IF(#REF!="単純な制約のある作業",0.2,0)))))))</f>
        <v>#REF!</v>
      </c>
      <c r="I833" s="224" t="e">
        <f t="shared" si="49"/>
        <v>#REF!</v>
      </c>
      <c r="J833" s="242" t="e">
        <f>IF(#REF!&gt;=1,IF(#REF!&gt;=1,#REF!),IF(#REF!&gt;=0,"",))</f>
        <v>#REF!</v>
      </c>
      <c r="K833" s="241" t="e">
        <f>保全管理データ!N3172</f>
        <v>#REF!</v>
      </c>
      <c r="L833" s="241" t="e">
        <f>IF(#REF!="","",IF(#REF!="悪環境における作業",0.2,IF(#REF!="高所又は地下作業",0.1,IF(#REF!="錯綜場所作業",0.3,IF(#REF!="複雑な制約のある作業",0.4,IF(#REF!="単純な制約のある作業",0.2,0))))))</f>
        <v>#REF!</v>
      </c>
      <c r="M833" s="224" t="e">
        <f t="shared" si="50"/>
        <v>#REF!</v>
      </c>
    </row>
    <row r="834" spans="2:13" s="229" customFormat="1" ht="27.75" customHeight="1" x14ac:dyDescent="0.2">
      <c r="B834" s="562" t="s">
        <v>254</v>
      </c>
      <c r="C834" s="563"/>
      <c r="D834" s="239" t="e">
        <f>#REF!</f>
        <v>#REF!</v>
      </c>
      <c r="E834" s="240" t="s">
        <v>242</v>
      </c>
      <c r="F834" s="242" t="e">
        <f>IF(#REF!&gt;=1,IF(#REF!&gt;=1,#REF!),IF(#REF!&gt;=0,"",))</f>
        <v>#REF!</v>
      </c>
      <c r="G834" s="241" t="e">
        <f>保全管理データ!N3146</f>
        <v>#REF!</v>
      </c>
      <c r="H834" s="241" t="e">
        <f>IF(#REF!="無","",IF(#REF!="","",IF(#REF!="悪環境における作業",0.2,IF(#REF!="高所又は地下作業",0.1,IF(#REF!="錯綜場所作業",0.3,IF(#REF!="複雑な制約のある作業",0.4,IF(#REF!="単純な制約のある作業",0.2,0)))))))</f>
        <v>#REF!</v>
      </c>
      <c r="I834" s="224" t="e">
        <f t="shared" si="49"/>
        <v>#REF!</v>
      </c>
      <c r="J834" s="242" t="e">
        <f>IF(#REF!&gt;=1,IF(#REF!&gt;=1,#REF!),IF(#REF!&gt;=0,"",))</f>
        <v>#REF!</v>
      </c>
      <c r="K834" s="241" t="e">
        <f>保全管理データ!N3173</f>
        <v>#REF!</v>
      </c>
      <c r="L834" s="241" t="e">
        <f>IF(#REF!="","",IF(#REF!="悪環境における作業",0.2,IF(#REF!="高所又は地下作業",0.1,IF(#REF!="錯綜場所作業",0.3,IF(#REF!="複雑な制約のある作業",0.4,IF(#REF!="単純な制約のある作業",0.2,0))))))</f>
        <v>#REF!</v>
      </c>
      <c r="M834" s="224" t="e">
        <f t="shared" si="50"/>
        <v>#REF!</v>
      </c>
    </row>
    <row r="835" spans="2:13" s="229" customFormat="1" ht="27.75" customHeight="1" x14ac:dyDescent="0.2">
      <c r="B835" s="562" t="s">
        <v>255</v>
      </c>
      <c r="C835" s="563"/>
      <c r="D835" s="239" t="e">
        <f>#REF!</f>
        <v>#REF!</v>
      </c>
      <c r="E835" s="240" t="s">
        <v>245</v>
      </c>
      <c r="F835" s="242" t="e">
        <f>IF(#REF!&gt;=1,IF(#REF!&gt;=1,#REF!),IF(#REF!&gt;=0,"",))</f>
        <v>#REF!</v>
      </c>
      <c r="G835" s="241" t="e">
        <f>保全管理データ!N3147</f>
        <v>#REF!</v>
      </c>
      <c r="H835" s="241" t="e">
        <f>IF(#REF!="無","",IF(#REF!="","",IF(#REF!="悪環境における作業",0.2,IF(#REF!="高所又は地下作業",0.1,IF(#REF!="錯綜場所作業",0.3,IF(#REF!="複雑な制約のある作業",0.4,IF(#REF!="単純な制約のある作業",0.2,0)))))))</f>
        <v>#REF!</v>
      </c>
      <c r="I835" s="224" t="e">
        <f t="shared" si="49"/>
        <v>#REF!</v>
      </c>
      <c r="J835" s="242" t="e">
        <f>IF(#REF!&gt;=1,IF(#REF!&gt;=1,#REF!),IF(#REF!&gt;=0,"",))</f>
        <v>#REF!</v>
      </c>
      <c r="K835" s="241" t="e">
        <f>保全管理データ!N3174</f>
        <v>#REF!</v>
      </c>
      <c r="L835" s="241" t="e">
        <f>IF(#REF!="","",IF(#REF!="悪環境における作業",0.2,IF(#REF!="高所又は地下作業",0.1,IF(#REF!="錯綜場所作業",0.3,IF(#REF!="複雑な制約のある作業",0.4,IF(#REF!="単純な制約のある作業",0.2,0))))))</f>
        <v>#REF!</v>
      </c>
      <c r="M835" s="224" t="e">
        <f t="shared" si="50"/>
        <v>#REF!</v>
      </c>
    </row>
    <row r="836" spans="2:13" s="229" customFormat="1" ht="27.75" customHeight="1" x14ac:dyDescent="0.2">
      <c r="B836" s="562" t="s">
        <v>256</v>
      </c>
      <c r="C836" s="563"/>
      <c r="D836" s="239" t="e">
        <f>#REF!</f>
        <v>#REF!</v>
      </c>
      <c r="E836" s="240" t="s">
        <v>242</v>
      </c>
      <c r="F836" s="242" t="e">
        <f>IF(#REF!&gt;=1,IF(#REF!&gt;=1,#REF!),IF(#REF!&gt;=0,"",))</f>
        <v>#REF!</v>
      </c>
      <c r="G836" s="241" t="e">
        <f>保全管理データ!N3148</f>
        <v>#REF!</v>
      </c>
      <c r="H836" s="241" t="e">
        <f>IF(#REF!="無","",IF(#REF!="","",IF(#REF!="悪環境における作業",0.2,IF(#REF!="高所又は地下作業",0.1,IF(#REF!="錯綜場所作業",0.3,IF(#REF!="複雑な制約のある作業",0.4,IF(#REF!="単純な制約のある作業",0.2,0)))))))</f>
        <v>#REF!</v>
      </c>
      <c r="I836" s="224" t="e">
        <f t="shared" si="49"/>
        <v>#REF!</v>
      </c>
      <c r="J836" s="242" t="e">
        <f>IF(#REF!&gt;=1,IF(#REF!&gt;=1,#REF!),IF(#REF!&gt;=0,"",))</f>
        <v>#REF!</v>
      </c>
      <c r="K836" s="241" t="e">
        <f>保全管理データ!N3175</f>
        <v>#REF!</v>
      </c>
      <c r="L836" s="241" t="e">
        <f>IF(#REF!="","",IF(#REF!="悪環境における作業",0.2,IF(#REF!="高所又は地下作業",0.1,IF(#REF!="錯綜場所作業",0.3,IF(#REF!="複雑な制約のある作業",0.4,IF(#REF!="単純な制約のある作業",0.2,0))))))</f>
        <v>#REF!</v>
      </c>
      <c r="M836" s="224" t="e">
        <f t="shared" si="50"/>
        <v>#REF!</v>
      </c>
    </row>
    <row r="837" spans="2:13" s="229" customFormat="1" ht="27.75" customHeight="1" x14ac:dyDescent="0.2">
      <c r="B837" s="562" t="s">
        <v>257</v>
      </c>
      <c r="C837" s="563"/>
      <c r="D837" s="239" t="e">
        <f>#REF!</f>
        <v>#REF!</v>
      </c>
      <c r="E837" s="240" t="s">
        <v>245</v>
      </c>
      <c r="F837" s="242" t="e">
        <f>IF(#REF!&gt;=1,IF(#REF!&gt;=1,#REF!),IF(#REF!&gt;=0,"",))</f>
        <v>#REF!</v>
      </c>
      <c r="G837" s="241" t="e">
        <f>保全管理データ!N3149</f>
        <v>#REF!</v>
      </c>
      <c r="H837" s="241" t="e">
        <f>IF(#REF!="無","",IF(#REF!="","",IF(#REF!="悪環境における作業",0.2,IF(#REF!="高所又は地下作業",0.1,IF(#REF!="錯綜場所作業",0.3,IF(#REF!="複雑な制約のある作業",0.4,IF(#REF!="単純な制約のある作業",0.2,0)))))))</f>
        <v>#REF!</v>
      </c>
      <c r="I837" s="224" t="e">
        <f t="shared" si="49"/>
        <v>#REF!</v>
      </c>
      <c r="J837" s="242" t="e">
        <f>IF(#REF!&gt;=1,IF(#REF!&gt;=1,#REF!),IF(#REF!&gt;=0,"",))</f>
        <v>#REF!</v>
      </c>
      <c r="K837" s="241" t="e">
        <f>保全管理データ!N3176</f>
        <v>#REF!</v>
      </c>
      <c r="L837" s="241" t="e">
        <f>IF(#REF!="","",IF(#REF!="悪環境における作業",0.2,IF(#REF!="高所又は地下作業",0.1,IF(#REF!="錯綜場所作業",0.3,IF(#REF!="複雑な制約のある作業",0.4,IF(#REF!="単純な制約のある作業",0.2,0))))))</f>
        <v>#REF!</v>
      </c>
      <c r="M837" s="224" t="e">
        <f t="shared" si="50"/>
        <v>#REF!</v>
      </c>
    </row>
    <row r="838" spans="2:13" s="229" customFormat="1" ht="27.75" customHeight="1" x14ac:dyDescent="0.2">
      <c r="B838" s="562" t="s">
        <v>258</v>
      </c>
      <c r="C838" s="563"/>
      <c r="D838" s="239" t="e">
        <f>#REF!</f>
        <v>#REF!</v>
      </c>
      <c r="E838" s="240" t="s">
        <v>245</v>
      </c>
      <c r="F838" s="242" t="e">
        <f>IF(#REF!&gt;=1,IF(#REF!&gt;=1,#REF!),IF(#REF!&gt;=0,"",))</f>
        <v>#REF!</v>
      </c>
      <c r="G838" s="241" t="e">
        <f>保全管理データ!N3150</f>
        <v>#REF!</v>
      </c>
      <c r="H838" s="241" t="e">
        <f>IF(#REF!="無","",IF(#REF!="","",IF(#REF!="悪環境における作業",0.2,IF(#REF!="高所又は地下作業",0.1,IF(#REF!="錯綜場所作業",0.3,IF(#REF!="複雑な制約のある作業",0.4,IF(#REF!="単純な制約のある作業",0.2,0)))))))</f>
        <v>#REF!</v>
      </c>
      <c r="I838" s="224" t="e">
        <f t="shared" si="49"/>
        <v>#REF!</v>
      </c>
      <c r="J838" s="242" t="e">
        <f>IF(#REF!&gt;=1,IF(#REF!&gt;=1,#REF!),IF(#REF!&gt;=0,"",))</f>
        <v>#REF!</v>
      </c>
      <c r="K838" s="241" t="e">
        <f>保全管理データ!N3177</f>
        <v>#REF!</v>
      </c>
      <c r="L838" s="241" t="e">
        <f>IF(#REF!="","",IF(#REF!="悪環境における作業",0.2,IF(#REF!="高所又は地下作業",0.1,IF(#REF!="錯綜場所作業",0.3,IF(#REF!="複雑な制約のある作業",0.4,IF(#REF!="単純な制約のある作業",0.2,0))))))</f>
        <v>#REF!</v>
      </c>
      <c r="M838" s="224" t="e">
        <f t="shared" si="50"/>
        <v>#REF!</v>
      </c>
    </row>
    <row r="839" spans="2:13" s="229" customFormat="1" ht="27.75" customHeight="1" x14ac:dyDescent="0.2">
      <c r="B839" s="562" t="s">
        <v>259</v>
      </c>
      <c r="C839" s="563"/>
      <c r="D839" s="239" t="e">
        <f>#REF!</f>
        <v>#REF!</v>
      </c>
      <c r="E839" s="240" t="s">
        <v>245</v>
      </c>
      <c r="F839" s="242" t="e">
        <f>IF(#REF!&gt;=1,IF(#REF!&gt;=1,#REF!),IF(#REF!&gt;=0,"",))</f>
        <v>#REF!</v>
      </c>
      <c r="G839" s="241" t="e">
        <f>保全管理データ!N3151</f>
        <v>#REF!</v>
      </c>
      <c r="H839" s="241" t="e">
        <f>IF(#REF!="無","",IF(#REF!="","",IF(#REF!="悪環境における作業",0.2,IF(#REF!="高所又は地下作業",0.1,IF(#REF!="錯綜場所作業",0.3,IF(#REF!="複雑な制約のある作業",0.4,IF(#REF!="単純な制約のある作業",0.2,0)))))))</f>
        <v>#REF!</v>
      </c>
      <c r="I839" s="224" t="e">
        <f t="shared" si="49"/>
        <v>#REF!</v>
      </c>
      <c r="J839" s="242" t="e">
        <f>IF(#REF!&gt;=1,IF(#REF!&gt;=1,#REF!),IF(#REF!&gt;=0,"",))</f>
        <v>#REF!</v>
      </c>
      <c r="K839" s="241" t="e">
        <f>保全管理データ!N3178</f>
        <v>#REF!</v>
      </c>
      <c r="L839" s="241" t="e">
        <f>IF(#REF!="","",IF(#REF!="悪環境における作業",0.2,IF(#REF!="高所又は地下作業",0.1,IF(#REF!="錯綜場所作業",0.3,IF(#REF!="複雑な制約のある作業",0.4,IF(#REF!="単純な制約のある作業",0.2,0))))))</f>
        <v>#REF!</v>
      </c>
      <c r="M839" s="224" t="e">
        <f t="shared" si="50"/>
        <v>#REF!</v>
      </c>
    </row>
    <row r="840" spans="2:13" s="229" customFormat="1" ht="27.75" customHeight="1" x14ac:dyDescent="0.2">
      <c r="B840" s="562" t="s">
        <v>260</v>
      </c>
      <c r="C840" s="563"/>
      <c r="D840" s="239" t="e">
        <f>#REF!</f>
        <v>#REF!</v>
      </c>
      <c r="E840" s="240" t="s">
        <v>248</v>
      </c>
      <c r="F840" s="242" t="e">
        <f>IF(#REF!&gt;=1,IF(#REF!&gt;=1,#REF!),IF(#REF!&gt;=0,"",))</f>
        <v>#REF!</v>
      </c>
      <c r="G840" s="241" t="e">
        <f>保全管理データ!N3152</f>
        <v>#REF!</v>
      </c>
      <c r="H840" s="241" t="e">
        <f>IF(#REF!="無","",IF(#REF!="","",IF(#REF!="悪環境における作業",0.2,IF(#REF!="高所又は地下作業",0.1,IF(#REF!="錯綜場所作業",0.3,IF(#REF!="複雑な制約のある作業",0.4,IF(#REF!="単純な制約のある作業",0.2,0)))))))</f>
        <v>#REF!</v>
      </c>
      <c r="I840" s="224" t="e">
        <f t="shared" si="49"/>
        <v>#REF!</v>
      </c>
      <c r="J840" s="242" t="e">
        <f>IF(#REF!&gt;=1,IF(#REF!&gt;=1,#REF!),IF(#REF!&gt;=0,"",))</f>
        <v>#REF!</v>
      </c>
      <c r="K840" s="241" t="e">
        <f>保全管理データ!N3179</f>
        <v>#REF!</v>
      </c>
      <c r="L840" s="241" t="e">
        <f>IF(#REF!="","",IF(#REF!="悪環境における作業",0.2,IF(#REF!="高所又は地下作業",0.1,IF(#REF!="錯綜場所作業",0.3,IF(#REF!="複雑な制約のある作業",0.4,IF(#REF!="単純な制約のある作業",0.2,0))))))</f>
        <v>#REF!</v>
      </c>
      <c r="M840" s="224" t="e">
        <f t="shared" si="50"/>
        <v>#REF!</v>
      </c>
    </row>
    <row r="841" spans="2:13" s="229" customFormat="1" ht="27.75" customHeight="1" x14ac:dyDescent="0.2">
      <c r="B841" s="562" t="s">
        <v>261</v>
      </c>
      <c r="C841" s="563"/>
      <c r="D841" s="239" t="e">
        <f>#REF!</f>
        <v>#REF!</v>
      </c>
      <c r="E841" s="240" t="s">
        <v>247</v>
      </c>
      <c r="F841" s="242" t="e">
        <f>IF(#REF!&gt;=1,IF(#REF!&gt;=1,#REF!),IF(#REF!&gt;=0,"",))</f>
        <v>#REF!</v>
      </c>
      <c r="G841" s="241" t="e">
        <f>保全管理データ!N3153</f>
        <v>#REF!</v>
      </c>
      <c r="H841" s="241" t="e">
        <f>IF(#REF!="無","",IF(#REF!="","",IF(#REF!="悪環境における作業",0.2,IF(#REF!="高所又は地下作業",0.1,IF(#REF!="錯綜場所作業",0.3,IF(#REF!="複雑な制約のある作業",0.4,IF(#REF!="単純な制約のある作業",0.2,0)))))))</f>
        <v>#REF!</v>
      </c>
      <c r="I841" s="224" t="e">
        <f t="shared" si="49"/>
        <v>#REF!</v>
      </c>
      <c r="J841" s="242" t="e">
        <f>IF(#REF!&gt;=1,IF(#REF!&gt;=1,#REF!),IF(#REF!&gt;=0,"",))</f>
        <v>#REF!</v>
      </c>
      <c r="K841" s="241" t="e">
        <f>保全管理データ!N3180</f>
        <v>#REF!</v>
      </c>
      <c r="L841" s="241" t="e">
        <f>IF(#REF!="","",IF(#REF!="悪環境における作業",0.2,IF(#REF!="高所又は地下作業",0.1,IF(#REF!="錯綜場所作業",0.3,IF(#REF!="複雑な制約のある作業",0.4,IF(#REF!="単純な制約のある作業",0.2,0))))))</f>
        <v>#REF!</v>
      </c>
      <c r="M841" s="224" t="e">
        <f t="shared" si="50"/>
        <v>#REF!</v>
      </c>
    </row>
    <row r="842" spans="2:13" s="229" customFormat="1" ht="27.75" customHeight="1" x14ac:dyDescent="0.2">
      <c r="B842" s="562" t="s">
        <v>262</v>
      </c>
      <c r="C842" s="563"/>
      <c r="D842" s="239" t="e">
        <f>#REF!</f>
        <v>#REF!</v>
      </c>
      <c r="E842" s="240" t="s">
        <v>245</v>
      </c>
      <c r="F842" s="242" t="e">
        <f>IF(#REF!&gt;=1,IF(#REF!&gt;=1,#REF!),IF(#REF!&gt;=0,"",))</f>
        <v>#REF!</v>
      </c>
      <c r="G842" s="241" t="e">
        <f>保全管理データ!N3154</f>
        <v>#REF!</v>
      </c>
      <c r="H842" s="241" t="e">
        <f>IF(#REF!="無","",IF(#REF!="","",IF(#REF!="悪環境における作業",0.2,IF(#REF!="高所又は地下作業",0.1,IF(#REF!="錯綜場所作業",0.3,IF(#REF!="複雑な制約のある作業",0.4,IF(#REF!="単純な制約のある作業",0.2,0)))))))</f>
        <v>#REF!</v>
      </c>
      <c r="I842" s="224" t="e">
        <f t="shared" si="49"/>
        <v>#REF!</v>
      </c>
      <c r="J842" s="242" t="e">
        <f>IF(#REF!&gt;=1,IF(#REF!&gt;=1,#REF!),IF(#REF!&gt;=0,"",))</f>
        <v>#REF!</v>
      </c>
      <c r="K842" s="241" t="e">
        <f>保全管理データ!N3181</f>
        <v>#REF!</v>
      </c>
      <c r="L842" s="241" t="e">
        <f>IF(#REF!="","",IF(#REF!="悪環境における作業",0.2,IF(#REF!="高所又は地下作業",0.1,IF(#REF!="錯綜場所作業",0.3,IF(#REF!="複雑な制約のある作業",0.4,IF(#REF!="単純な制約のある作業",0.2,0))))))</f>
        <v>#REF!</v>
      </c>
      <c r="M842" s="224" t="e">
        <f t="shared" si="50"/>
        <v>#REF!</v>
      </c>
    </row>
    <row r="843" spans="2:13" s="229" customFormat="1" ht="27.75" customHeight="1" x14ac:dyDescent="0.2">
      <c r="B843" s="562" t="s">
        <v>263</v>
      </c>
      <c r="C843" s="563"/>
      <c r="D843" s="239" t="e">
        <f>#REF!</f>
        <v>#REF!</v>
      </c>
      <c r="E843" s="240" t="s">
        <v>245</v>
      </c>
      <c r="F843" s="242" t="e">
        <f>IF(#REF!&gt;=1,IF(#REF!&gt;=1,#REF!),IF(#REF!&gt;=0,"",))</f>
        <v>#REF!</v>
      </c>
      <c r="G843" s="241" t="e">
        <f>保全管理データ!N3155</f>
        <v>#REF!</v>
      </c>
      <c r="H843" s="241" t="e">
        <f>IF(#REF!="無","",IF(#REF!="","",IF(#REF!="悪環境における作業",0.2,IF(#REF!="高所又は地下作業",0.1,IF(#REF!="錯綜場所作業",0.3,IF(#REF!="複雑な制約のある作業",0.4,IF(#REF!="単純な制約のある作業",0.2,0)))))))</f>
        <v>#REF!</v>
      </c>
      <c r="I843" s="224" t="e">
        <f t="shared" si="49"/>
        <v>#REF!</v>
      </c>
      <c r="J843" s="242" t="e">
        <f>IF(#REF!&gt;=1,IF(#REF!&gt;=1,#REF!),IF(#REF!&gt;=0,"",))</f>
        <v>#REF!</v>
      </c>
      <c r="K843" s="241" t="e">
        <f>保全管理データ!N3182</f>
        <v>#REF!</v>
      </c>
      <c r="L843" s="241" t="e">
        <f>IF(#REF!="","",IF(#REF!="悪環境における作業",0.2,IF(#REF!="高所又は地下作業",0.1,IF(#REF!="錯綜場所作業",0.3,IF(#REF!="複雑な制約のある作業",0.4,IF(#REF!="単純な制約のある作業",0.2,0))))))</f>
        <v>#REF!</v>
      </c>
      <c r="M843" s="224" t="e">
        <f t="shared" si="50"/>
        <v>#REF!</v>
      </c>
    </row>
    <row r="844" spans="2:13" s="229" customFormat="1" ht="27.75" customHeight="1" x14ac:dyDescent="0.2">
      <c r="B844" s="562" t="s">
        <v>264</v>
      </c>
      <c r="C844" s="563"/>
      <c r="D844" s="239" t="e">
        <f>#REF!</f>
        <v>#REF!</v>
      </c>
      <c r="E844" s="240" t="s">
        <v>245</v>
      </c>
      <c r="F844" s="242" t="e">
        <f>IF(#REF!&gt;=1,IF(#REF!&gt;=1,#REF!),IF(#REF!&gt;=0,"",))</f>
        <v>#REF!</v>
      </c>
      <c r="G844" s="241" t="e">
        <f>保全管理データ!N3156</f>
        <v>#REF!</v>
      </c>
      <c r="H844" s="241" t="e">
        <f>IF(#REF!="無","",IF(#REF!="","",IF(#REF!="悪環境における作業",0.2,IF(#REF!="高所又は地下作業",0.1,IF(#REF!="錯綜場所作業",0.3,IF(#REF!="複雑な制約のある作業",0.4,IF(#REF!="単純な制約のある作業",0.2,0)))))))</f>
        <v>#REF!</v>
      </c>
      <c r="I844" s="224" t="e">
        <f t="shared" si="49"/>
        <v>#REF!</v>
      </c>
      <c r="J844" s="242" t="e">
        <f>IF(#REF!&gt;=1,IF(#REF!&gt;=1,#REF!),IF(#REF!&gt;=0,"",))</f>
        <v>#REF!</v>
      </c>
      <c r="K844" s="241" t="e">
        <f>保全管理データ!N3183</f>
        <v>#REF!</v>
      </c>
      <c r="L844" s="241" t="e">
        <f>IF(#REF!="","",IF(#REF!="悪環境における作業",0.2,IF(#REF!="高所又は地下作業",0.1,IF(#REF!="錯綜場所作業",0.3,IF(#REF!="複雑な制約のある作業",0.4,IF(#REF!="単純な制約のある作業",0.2,0))))))</f>
        <v>#REF!</v>
      </c>
      <c r="M844" s="224" t="e">
        <f t="shared" si="50"/>
        <v>#REF!</v>
      </c>
    </row>
    <row r="845" spans="2:13" s="229" customFormat="1" ht="27.75" customHeight="1" x14ac:dyDescent="0.2">
      <c r="B845" s="562" t="s">
        <v>265</v>
      </c>
      <c r="C845" s="563"/>
      <c r="D845" s="239" t="e">
        <f>#REF!</f>
        <v>#REF!</v>
      </c>
      <c r="E845" s="240" t="s">
        <v>245</v>
      </c>
      <c r="F845" s="242" t="e">
        <f>IF(#REF!&gt;=1,IF(#REF!&gt;=1,#REF!),IF(#REF!&gt;=0,"",))</f>
        <v>#REF!</v>
      </c>
      <c r="G845" s="241" t="e">
        <f>保全管理データ!N3157</f>
        <v>#REF!</v>
      </c>
      <c r="H845" s="241" t="e">
        <f>IF(#REF!="無","",IF(#REF!="","",IF(#REF!="悪環境における作業",0.2,IF(#REF!="高所又は地下作業",0.1,IF(#REF!="錯綜場所作業",0.3,IF(#REF!="複雑な制約のある作業",0.4,IF(#REF!="単純な制約のある作業",0.2,0)))))))</f>
        <v>#REF!</v>
      </c>
      <c r="I845" s="224" t="e">
        <f t="shared" si="49"/>
        <v>#REF!</v>
      </c>
      <c r="J845" s="242" t="e">
        <f>IF(#REF!&gt;=1,IF(#REF!&gt;=1,#REF!),IF(#REF!&gt;=0,"",))</f>
        <v>#REF!</v>
      </c>
      <c r="K845" s="241" t="e">
        <f>保全管理データ!N3184</f>
        <v>#REF!</v>
      </c>
      <c r="L845" s="241" t="e">
        <f>IF(#REF!="","",IF(#REF!="悪環境における作業",0.2,IF(#REF!="高所又は地下作業",0.1,IF(#REF!="錯綜場所作業",0.3,IF(#REF!="複雑な制約のある作業",0.4,IF(#REF!="単純な制約のある作業",0.2,0))))))</f>
        <v>#REF!</v>
      </c>
      <c r="M845" s="224" t="e">
        <f t="shared" si="50"/>
        <v>#REF!</v>
      </c>
    </row>
    <row r="846" spans="2:13" s="229" customFormat="1" ht="27.75" customHeight="1" x14ac:dyDescent="0.2">
      <c r="B846" s="562" t="s">
        <v>266</v>
      </c>
      <c r="C846" s="563"/>
      <c r="D846" s="239" t="e">
        <f>#REF!</f>
        <v>#REF!</v>
      </c>
      <c r="E846" s="240" t="s">
        <v>245</v>
      </c>
      <c r="F846" s="242" t="e">
        <f>IF(#REF!&gt;=1,IF(#REF!&gt;=1,#REF!),IF(#REF!&gt;=0,"",))</f>
        <v>#REF!</v>
      </c>
      <c r="G846" s="241" t="e">
        <f>保全管理データ!N3158</f>
        <v>#REF!</v>
      </c>
      <c r="H846" s="241" t="e">
        <f>IF(#REF!="無","",IF(#REF!="","",IF(#REF!="悪環境における作業",0.2,IF(#REF!="高所又は地下作業",0.1,IF(#REF!="錯綜場所作業",0.3,IF(#REF!="複雑な制約のある作業",0.4,IF(#REF!="単純な制約のある作業",0.2,0)))))))</f>
        <v>#REF!</v>
      </c>
      <c r="I846" s="224" t="e">
        <f t="shared" si="49"/>
        <v>#REF!</v>
      </c>
      <c r="J846" s="242" t="e">
        <f>IF(#REF!&gt;=1,IF(#REF!&gt;=1,#REF!),IF(#REF!&gt;=0,"",))</f>
        <v>#REF!</v>
      </c>
      <c r="K846" s="241" t="e">
        <f>保全管理データ!N3185</f>
        <v>#REF!</v>
      </c>
      <c r="L846" s="241" t="e">
        <f>IF(#REF!="","",IF(#REF!="悪環境における作業",0.2,IF(#REF!="高所又は地下作業",0.1,IF(#REF!="錯綜場所作業",0.3,IF(#REF!="複雑な制約のある作業",0.4,IF(#REF!="単純な制約のある作業",0.2,0))))))</f>
        <v>#REF!</v>
      </c>
      <c r="M846" s="224" t="e">
        <f t="shared" si="50"/>
        <v>#REF!</v>
      </c>
    </row>
    <row r="847" spans="2:13" s="229" customFormat="1" ht="27.75" customHeight="1" x14ac:dyDescent="0.2">
      <c r="B847" s="562" t="s">
        <v>81</v>
      </c>
      <c r="C847" s="563"/>
      <c r="D847" s="239" t="e">
        <f>#REF!</f>
        <v>#REF!</v>
      </c>
      <c r="E847" s="240" t="s">
        <v>245</v>
      </c>
      <c r="F847" s="242" t="e">
        <f>IF(#REF!&gt;=1,IF(#REF!&gt;=1,#REF!),IF(#REF!&gt;=0,"",))</f>
        <v>#REF!</v>
      </c>
      <c r="G847" s="241" t="e">
        <f>保全管理データ!N3159</f>
        <v>#REF!</v>
      </c>
      <c r="H847" s="241" t="e">
        <f>IF(#REF!="無","",IF(#REF!="","",IF(#REF!="悪環境における作業",0.2,IF(#REF!="高所又は地下作業",0.1,IF(#REF!="錯綜場所作業",0.3,IF(#REF!="複雑な制約のある作業",0.4,IF(#REF!="単純な制約のある作業",0.2,0)))))))</f>
        <v>#REF!</v>
      </c>
      <c r="I847" s="224" t="e">
        <f t="shared" si="49"/>
        <v>#REF!</v>
      </c>
      <c r="J847" s="242" t="e">
        <f>IF(#REF!&gt;=1,IF(#REF!&gt;=1,#REF!),IF(#REF!&gt;=0,"",))</f>
        <v>#REF!</v>
      </c>
      <c r="K847" s="241" t="e">
        <f>保全管理データ!N3186</f>
        <v>#REF!</v>
      </c>
      <c r="L847" s="241" t="e">
        <f>IF(#REF!="","",IF(#REF!="悪環境における作業",0.2,IF(#REF!="高所又は地下作業",0.1,IF(#REF!="錯綜場所作業",0.3,IF(#REF!="複雑な制約のある作業",0.4,IF(#REF!="単純な制約のある作業",0.2,0))))))</f>
        <v>#REF!</v>
      </c>
      <c r="M847" s="224" t="e">
        <f t="shared" si="50"/>
        <v>#REF!</v>
      </c>
    </row>
    <row r="848" spans="2:13" s="229" customFormat="1" ht="27.75" customHeight="1" x14ac:dyDescent="0.2">
      <c r="B848" s="562" t="s">
        <v>267</v>
      </c>
      <c r="C848" s="563"/>
      <c r="D848" s="239" t="e">
        <f>#REF!</f>
        <v>#REF!</v>
      </c>
      <c r="E848" s="240" t="s">
        <v>247</v>
      </c>
      <c r="F848" s="242" t="e">
        <f>IF(#REF!&gt;=1,IF(#REF!&gt;=1,#REF!),IF(#REF!&gt;=0,"",))</f>
        <v>#REF!</v>
      </c>
      <c r="G848" s="241" t="e">
        <f>保全管理データ!N3160</f>
        <v>#REF!</v>
      </c>
      <c r="H848" s="241" t="e">
        <f>IF(#REF!="無","",IF(#REF!="","",IF(#REF!="悪環境における作業",0.2,IF(#REF!="高所又は地下作業",0.1,IF(#REF!="錯綜場所作業",0.3,IF(#REF!="複雑な制約のある作業",0.4,IF(#REF!="単純な制約のある作業",0.2,0)))))))</f>
        <v>#REF!</v>
      </c>
      <c r="I848" s="224" t="e">
        <f t="shared" si="49"/>
        <v>#REF!</v>
      </c>
      <c r="J848" s="242" t="e">
        <f>IF(#REF!&gt;=1,IF(#REF!&gt;=1,#REF!),IF(#REF!&gt;=0,"",))</f>
        <v>#REF!</v>
      </c>
      <c r="K848" s="241" t="e">
        <f>保全管理データ!N3187</f>
        <v>#REF!</v>
      </c>
      <c r="L848" s="241" t="e">
        <f>IF(#REF!="","",IF(#REF!="悪環境における作業",0.2,IF(#REF!="高所又は地下作業",0.1,IF(#REF!="錯綜場所作業",0.3,IF(#REF!="複雑な制約のある作業",0.4,IF(#REF!="単純な制約のある作業",0.2,0))))))</f>
        <v>#REF!</v>
      </c>
      <c r="M848" s="224" t="e">
        <f t="shared" si="50"/>
        <v>#REF!</v>
      </c>
    </row>
    <row r="849" spans="2:13" s="229" customFormat="1" ht="27.75" customHeight="1" x14ac:dyDescent="0.2">
      <c r="B849" s="562" t="s">
        <v>268</v>
      </c>
      <c r="C849" s="563"/>
      <c r="D849" s="239" t="e">
        <f>#REF!</f>
        <v>#REF!</v>
      </c>
      <c r="E849" s="240" t="s">
        <v>246</v>
      </c>
      <c r="F849" s="242" t="e">
        <f>IF(#REF!&gt;=1,IF(#REF!&gt;=1,#REF!),IF(#REF!&gt;=0,"",))</f>
        <v>#REF!</v>
      </c>
      <c r="G849" s="241" t="e">
        <f>保全管理データ!N3161</f>
        <v>#REF!</v>
      </c>
      <c r="H849" s="241" t="e">
        <f>IF(#REF!="無","",IF(#REF!="","",IF(#REF!="悪環境における作業",0.2,IF(#REF!="高所又は地下作業",0.1,IF(#REF!="錯綜場所作業",0.3,IF(#REF!="複雑な制約のある作業",0.4,IF(#REF!="単純な制約のある作業",0.2,0)))))))</f>
        <v>#REF!</v>
      </c>
      <c r="I849" s="224" t="e">
        <f t="shared" si="49"/>
        <v>#REF!</v>
      </c>
      <c r="J849" s="242" t="e">
        <f>IF(#REF!&gt;=1,IF(#REF!&gt;=1,#REF!),IF(#REF!&gt;=0,"",))</f>
        <v>#REF!</v>
      </c>
      <c r="K849" s="241" t="e">
        <f>保全管理データ!N3188</f>
        <v>#REF!</v>
      </c>
      <c r="L849" s="241" t="e">
        <f>IF(#REF!="","",IF(#REF!="悪環境における作業",0.2,IF(#REF!="高所又は地下作業",0.1,IF(#REF!="錯綜場所作業",0.3,IF(#REF!="複雑な制約のある作業",0.4,IF(#REF!="単純な制約のある作業",0.2,0))))))</f>
        <v>#REF!</v>
      </c>
      <c r="M849" s="224" t="e">
        <f t="shared" si="50"/>
        <v>#REF!</v>
      </c>
    </row>
    <row r="850" spans="2:13" s="229" customFormat="1" ht="27.75" customHeight="1" thickBot="1" x14ac:dyDescent="0.25">
      <c r="B850" s="564" t="s">
        <v>269</v>
      </c>
      <c r="C850" s="565"/>
      <c r="D850" s="243" t="e">
        <f>#REF!</f>
        <v>#REF!</v>
      </c>
      <c r="E850" s="244" t="s">
        <v>245</v>
      </c>
      <c r="F850" s="246" t="e">
        <f>IF(#REF!&gt;=1,IF(#REF!&gt;=1,#REF!),IF(#REF!&gt;=0,"",))</f>
        <v>#REF!</v>
      </c>
      <c r="G850" s="245" t="e">
        <f>保全管理データ!N3162</f>
        <v>#REF!</v>
      </c>
      <c r="H850" s="241" t="e">
        <f>IF(#REF!="無","",IF(#REF!="","",IF(#REF!="悪環境における作業",0.2,IF(#REF!="高所又は地下作業",0.1,IF(#REF!="錯綜場所作業",0.3,IF(#REF!="複雑な制約のある作業",0.4,IF(#REF!="単純な制約のある作業",0.2,0)))))))</f>
        <v>#REF!</v>
      </c>
      <c r="I850" s="224" t="e">
        <f t="shared" si="49"/>
        <v>#REF!</v>
      </c>
      <c r="J850" s="246" t="e">
        <f>IF(#REF!&gt;=1,IF(#REF!&gt;=1,#REF!),IF(#REF!&gt;=0,"",))</f>
        <v>#REF!</v>
      </c>
      <c r="K850" s="245" t="e">
        <f>保全管理データ!N3189</f>
        <v>#REF!</v>
      </c>
      <c r="L850" s="245" t="e">
        <f>IF(#REF!="","",IF(#REF!="悪環境における作業",0.2,IF(#REF!="高所又は地下作業",0.1,IF(#REF!="錯綜場所作業",0.3,IF(#REF!="複雑な制約のある作業",0.4,IF(#REF!="単純な制約のある作業",0.2,0))))))</f>
        <v>#REF!</v>
      </c>
      <c r="M850" s="224" t="e">
        <f t="shared" si="50"/>
        <v>#REF!</v>
      </c>
    </row>
    <row r="851" spans="2:13" s="229" customFormat="1" ht="27.75" customHeight="1" thickBot="1" x14ac:dyDescent="0.25">
      <c r="B851" s="555" t="s">
        <v>190</v>
      </c>
      <c r="C851" s="555"/>
      <c r="D851" s="555"/>
      <c r="E851" s="555"/>
      <c r="F851" s="556" t="e">
        <f>SUM(I827:I850)</f>
        <v>#REF!</v>
      </c>
      <c r="G851" s="557"/>
      <c r="H851" s="557"/>
      <c r="I851" s="558"/>
      <c r="J851" s="556" t="e">
        <f>IF(SUM(J827:J850)=0,"0.00",SUM(M827:M850))</f>
        <v>#REF!</v>
      </c>
      <c r="K851" s="557"/>
      <c r="L851" s="557"/>
      <c r="M851" s="558"/>
    </row>
    <row r="852" spans="2:13" s="229" customFormat="1" ht="27.75" customHeight="1" thickBot="1" x14ac:dyDescent="0.25">
      <c r="B852" s="555" t="s">
        <v>97</v>
      </c>
      <c r="C852" s="555"/>
      <c r="D852" s="555"/>
      <c r="E852" s="555"/>
      <c r="F852" s="559" t="e">
        <f>IF(#REF!="５年以下","0",IF(#REF!="５年～１０年",0.1,IF(#REF!="１０年以上",0.15)))</f>
        <v>#REF!</v>
      </c>
      <c r="G852" s="560"/>
      <c r="H852" s="560"/>
      <c r="I852" s="560"/>
      <c r="J852" s="560"/>
      <c r="K852" s="560"/>
      <c r="L852" s="560"/>
      <c r="M852" s="561"/>
    </row>
    <row r="853" spans="2:13" s="229" customFormat="1" ht="27.75" customHeight="1" thickBot="1" x14ac:dyDescent="0.25">
      <c r="B853" s="556" t="s">
        <v>273</v>
      </c>
      <c r="C853" s="557"/>
      <c r="D853" s="557"/>
      <c r="E853" s="558"/>
      <c r="F853" s="556" t="e">
        <f>F851*(1+F852)</f>
        <v>#REF!</v>
      </c>
      <c r="G853" s="557"/>
      <c r="H853" s="557"/>
      <c r="I853" s="557"/>
      <c r="J853" s="556" t="e">
        <f>J851*(1+F852)</f>
        <v>#REF!</v>
      </c>
      <c r="K853" s="557"/>
      <c r="L853" s="557"/>
      <c r="M853" s="558"/>
    </row>
    <row r="854" spans="2:13" s="229" customFormat="1" ht="24" hidden="1" customHeight="1" thickBot="1" x14ac:dyDescent="0.25">
      <c r="B854" s="555" t="s">
        <v>191</v>
      </c>
      <c r="C854" s="555"/>
      <c r="D854" s="555"/>
      <c r="E854" s="555"/>
      <c r="F854" s="556" t="e">
        <f>#REF!*(#REF!*#REF!+#REF!*#REF!)</f>
        <v>#REF!</v>
      </c>
      <c r="G854" s="557"/>
      <c r="H854" s="558"/>
      <c r="I854" s="555" t="e">
        <f>#REF!</f>
        <v>#REF!</v>
      </c>
      <c r="J854" s="556"/>
      <c r="K854" s="247" t="s">
        <v>230</v>
      </c>
      <c r="L854" s="558" t="e">
        <f>B825</f>
        <v>#REF!</v>
      </c>
      <c r="M854" s="555"/>
    </row>
    <row r="855" spans="2:13" s="229" customFormat="1" ht="45" customHeight="1" thickBot="1" x14ac:dyDescent="0.25">
      <c r="B855" s="228"/>
      <c r="C855" s="228"/>
      <c r="D855" s="228"/>
      <c r="E855" s="228"/>
      <c r="F855" s="228"/>
      <c r="G855" s="228"/>
      <c r="H855" s="228"/>
      <c r="I855" s="228"/>
      <c r="J855" s="228"/>
      <c r="K855" s="228"/>
      <c r="L855" s="228"/>
      <c r="M855" s="228"/>
    </row>
    <row r="856" spans="2:13" s="229" customFormat="1" ht="27.75" customHeight="1" thickBot="1" x14ac:dyDescent="0.25">
      <c r="B856" s="568" t="s">
        <v>128</v>
      </c>
      <c r="C856" s="569"/>
      <c r="D856" s="569"/>
      <c r="E856" s="570"/>
      <c r="F856" s="228"/>
      <c r="G856" s="228"/>
      <c r="H856" s="228"/>
      <c r="I856" s="228"/>
      <c r="J856" s="228"/>
      <c r="K856" s="228"/>
      <c r="L856" s="228"/>
      <c r="M856" s="228"/>
    </row>
    <row r="857" spans="2:13" s="229" customFormat="1" ht="27.75" customHeight="1" x14ac:dyDescent="0.2">
      <c r="B857" s="571" t="e">
        <f>#REF!</f>
        <v>#REF!</v>
      </c>
      <c r="C857" s="572"/>
      <c r="D857" s="573"/>
      <c r="E857" s="574"/>
      <c r="F857" s="578" t="s">
        <v>240</v>
      </c>
      <c r="G857" s="579"/>
      <c r="H857" s="579"/>
      <c r="I857" s="580"/>
      <c r="J857" s="578" t="s">
        <v>239</v>
      </c>
      <c r="K857" s="579"/>
      <c r="L857" s="579"/>
      <c r="M857" s="580"/>
    </row>
    <row r="858" spans="2:13" s="229" customFormat="1" ht="27.75" customHeight="1" thickBot="1" x14ac:dyDescent="0.25">
      <c r="B858" s="575"/>
      <c r="C858" s="576"/>
      <c r="D858" s="576"/>
      <c r="E858" s="577"/>
      <c r="F858" s="233" t="s">
        <v>149</v>
      </c>
      <c r="G858" s="231" t="s">
        <v>151</v>
      </c>
      <c r="H858" s="231" t="s">
        <v>96</v>
      </c>
      <c r="I858" s="232" t="s">
        <v>150</v>
      </c>
      <c r="J858" s="233" t="s">
        <v>149</v>
      </c>
      <c r="K858" s="231" t="s">
        <v>151</v>
      </c>
      <c r="L858" s="231" t="s">
        <v>96</v>
      </c>
      <c r="M858" s="232" t="s">
        <v>150</v>
      </c>
    </row>
    <row r="859" spans="2:13" s="229" customFormat="1" ht="27.75" customHeight="1" thickTop="1" x14ac:dyDescent="0.2">
      <c r="B859" s="566" t="s">
        <v>241</v>
      </c>
      <c r="C859" s="567"/>
      <c r="D859" s="234" t="e">
        <f>#REF!</f>
        <v>#REF!</v>
      </c>
      <c r="E859" s="235" t="s">
        <v>242</v>
      </c>
      <c r="F859" s="242" t="e">
        <f>IF(#REF!&gt;=1,IF(#REF!&gt;=1,#REF!),IF(#REF!&gt;=0,"",))</f>
        <v>#REF!</v>
      </c>
      <c r="G859" s="241" t="e">
        <f>保全管理データ!N1011</f>
        <v>#REF!</v>
      </c>
      <c r="H859" s="241" t="e">
        <f>IF(#REF!="無","",IF(#REF!="","",IF(#REF!="悪環境における作業",0.2,IF(#REF!="高所又は地下作業",0.1,IF(#REF!="錯綜場所作業",0.3,IF(#REF!="複雑な制約のある作業",0.4,IF(#REF!="単純な制約のある作業",0.2,0)))))))</f>
        <v>#REF!</v>
      </c>
      <c r="I859" s="224" t="e">
        <f>IF(F859="","",F859*G859*(1+IF(H859="",0,H859)))</f>
        <v>#REF!</v>
      </c>
      <c r="J859" s="242" t="e">
        <f>IF(#REF!&gt;=1,IF(#REF!&gt;=1,#REF!),IF(#REF!&gt;=0,"",))</f>
        <v>#REF!</v>
      </c>
      <c r="K859" s="241" t="e">
        <f>保全管理データ!N1038</f>
        <v>#REF!</v>
      </c>
      <c r="L859" s="241" t="e">
        <f>IF(#REF!="","",IF(#REF!="悪環境における作業",0.2,IF(#REF!="高所又は地下作業",0.1,IF(#REF!="錯綜場所作業",0.3,IF(#REF!="複雑な制約のある作業",0.4,IF(#REF!="単純な制約のある作業",0.2,0))))))</f>
        <v>#REF!</v>
      </c>
      <c r="M859" s="224" t="e">
        <f>IF(J859="","",J859*K859*(1+IF(L859="",0,L859)))</f>
        <v>#REF!</v>
      </c>
    </row>
    <row r="860" spans="2:13" s="229" customFormat="1" ht="27.75" customHeight="1" x14ac:dyDescent="0.2">
      <c r="B860" s="562" t="s">
        <v>243</v>
      </c>
      <c r="C860" s="563"/>
      <c r="D860" s="239" t="e">
        <f>#REF!</f>
        <v>#REF!</v>
      </c>
      <c r="E860" s="240" t="s">
        <v>242</v>
      </c>
      <c r="F860" s="242" t="e">
        <f>IF(#REF!&gt;=1,IF(#REF!&gt;=1,#REF!),IF(#REF!&gt;=0,"",))</f>
        <v>#REF!</v>
      </c>
      <c r="G860" s="241" t="e">
        <f>保全管理データ!N1012</f>
        <v>#REF!</v>
      </c>
      <c r="H860" s="241" t="e">
        <f>IF(#REF!="無","",IF(#REF!="","",IF(#REF!="悪環境における作業",0.2,IF(#REF!="高所又は地下作業",0.1,IF(#REF!="錯綜場所作業",0.3,IF(#REF!="複雑な制約のある作業",0.4,IF(#REF!="単純な制約のある作業",0.2,0)))))))</f>
        <v>#REF!</v>
      </c>
      <c r="I860" s="224" t="e">
        <f t="shared" ref="I860:I882" si="51">IF(F860="","",F860*G860*(1+IF(H860="",0,H860)))</f>
        <v>#REF!</v>
      </c>
      <c r="J860" s="242" t="e">
        <f>IF(#REF!&gt;=1,IF(#REF!&gt;=1,#REF!),IF(#REF!&gt;=0,"",))</f>
        <v>#REF!</v>
      </c>
      <c r="K860" s="241" t="e">
        <f>保全管理データ!N1039</f>
        <v>#REF!</v>
      </c>
      <c r="L860" s="241" t="e">
        <f>IF(#REF!="","",IF(#REF!="悪環境における作業",0.2,IF(#REF!="高所又は地下作業",0.1,IF(#REF!="錯綜場所作業",0.3,IF(#REF!="複雑な制約のある作業",0.4,IF(#REF!="単純な制約のある作業",0.2,0))))))</f>
        <v>#REF!</v>
      </c>
      <c r="M860" s="224" t="e">
        <f t="shared" ref="M860:M882" si="52">IF(J860="","",J860*K860*(1+IF(L860="",0,L860)))</f>
        <v>#REF!</v>
      </c>
    </row>
    <row r="861" spans="2:13" s="229" customFormat="1" ht="27.75" customHeight="1" x14ac:dyDescent="0.2">
      <c r="B861" s="562" t="s">
        <v>249</v>
      </c>
      <c r="C861" s="563"/>
      <c r="D861" s="239" t="e">
        <f>#REF!</f>
        <v>#REF!</v>
      </c>
      <c r="E861" s="240" t="s">
        <v>244</v>
      </c>
      <c r="F861" s="242" t="e">
        <f>IF(#REF!&gt;=1,IF(#REF!&gt;=1,#REF!),IF(#REF!&gt;=0,"",))</f>
        <v>#REF!</v>
      </c>
      <c r="G861" s="241" t="e">
        <f>保全管理データ!N1013</f>
        <v>#REF!</v>
      </c>
      <c r="H861" s="241" t="e">
        <f>IF(#REF!="無","",IF(#REF!="","",IF(#REF!="悪環境における作業",0.2,IF(#REF!="高所又は地下作業",0.1,IF(#REF!="錯綜場所作業",0.3,IF(#REF!="複雑な制約のある作業",0.4,IF(#REF!="単純な制約のある作業",0.2,0)))))))</f>
        <v>#REF!</v>
      </c>
      <c r="I861" s="224" t="e">
        <f t="shared" si="51"/>
        <v>#REF!</v>
      </c>
      <c r="J861" s="242" t="e">
        <f>IF(#REF!&gt;=1,IF(#REF!&gt;=1,#REF!),IF(#REF!&gt;=0,"",))</f>
        <v>#REF!</v>
      </c>
      <c r="K861" s="241" t="e">
        <f>保全管理データ!N1040</f>
        <v>#REF!</v>
      </c>
      <c r="L861" s="241" t="e">
        <f>IF(#REF!="","",IF(#REF!="悪環境における作業",0.2,IF(#REF!="高所又は地下作業",0.1,IF(#REF!="錯綜場所作業",0.3,IF(#REF!="複雑な制約のある作業",0.4,IF(#REF!="単純な制約のある作業",0.2,0))))))</f>
        <v>#REF!</v>
      </c>
      <c r="M861" s="224" t="e">
        <f t="shared" si="52"/>
        <v>#REF!</v>
      </c>
    </row>
    <row r="862" spans="2:13" s="229" customFormat="1" ht="27.75" customHeight="1" x14ac:dyDescent="0.2">
      <c r="B862" s="562" t="s">
        <v>250</v>
      </c>
      <c r="C862" s="563"/>
      <c r="D862" s="239" t="e">
        <f>#REF!</f>
        <v>#REF!</v>
      </c>
      <c r="E862" s="240" t="s">
        <v>244</v>
      </c>
      <c r="F862" s="242" t="e">
        <f>IF(#REF!&gt;=1,IF(#REF!&gt;=1,#REF!),IF(#REF!&gt;=0,"",))</f>
        <v>#REF!</v>
      </c>
      <c r="G862" s="241" t="e">
        <f>保全管理データ!N1014</f>
        <v>#REF!</v>
      </c>
      <c r="H862" s="241" t="e">
        <f>IF(#REF!="無","",IF(#REF!="","",IF(#REF!="悪環境における作業",0.2,IF(#REF!="高所又は地下作業",0.1,IF(#REF!="錯綜場所作業",0.3,IF(#REF!="複雑な制約のある作業",0.4,IF(#REF!="単純な制約のある作業",0.2,0)))))))</f>
        <v>#REF!</v>
      </c>
      <c r="I862" s="224" t="e">
        <f t="shared" si="51"/>
        <v>#REF!</v>
      </c>
      <c r="J862" s="242" t="e">
        <f>IF(#REF!&gt;=1,IF(#REF!&gt;=1,#REF!),IF(#REF!&gt;=0,"",))</f>
        <v>#REF!</v>
      </c>
      <c r="K862" s="241" t="e">
        <f>保全管理データ!N1041</f>
        <v>#REF!</v>
      </c>
      <c r="L862" s="241" t="e">
        <f>IF(#REF!="","",IF(#REF!="悪環境における作業",0.2,IF(#REF!="高所又は地下作業",0.1,IF(#REF!="錯綜場所作業",0.3,IF(#REF!="複雑な制約のある作業",0.4,IF(#REF!="単純な制約のある作業",0.2,0))))))</f>
        <v>#REF!</v>
      </c>
      <c r="M862" s="224" t="e">
        <f t="shared" si="52"/>
        <v>#REF!</v>
      </c>
    </row>
    <row r="863" spans="2:13" s="229" customFormat="1" ht="27.75" customHeight="1" x14ac:dyDescent="0.2">
      <c r="B863" s="562" t="s">
        <v>251</v>
      </c>
      <c r="C863" s="563"/>
      <c r="D863" s="239" t="e">
        <f>#REF!</f>
        <v>#REF!</v>
      </c>
      <c r="E863" s="240" t="s">
        <v>242</v>
      </c>
      <c r="F863" s="242" t="e">
        <f>IF(#REF!&gt;=1,IF(#REF!&gt;=1,#REF!),IF(#REF!&gt;=0,"",))</f>
        <v>#REF!</v>
      </c>
      <c r="G863" s="241" t="e">
        <f>保全管理データ!N1015</f>
        <v>#REF!</v>
      </c>
      <c r="H863" s="241" t="e">
        <f>IF(#REF!="無","",IF(#REF!="","",IF(#REF!="悪環境における作業",0.2,IF(#REF!="高所又は地下作業",0.1,IF(#REF!="錯綜場所作業",0.3,IF(#REF!="複雑な制約のある作業",0.4,IF(#REF!="単純な制約のある作業",0.2,0)))))))</f>
        <v>#REF!</v>
      </c>
      <c r="I863" s="224" t="e">
        <f t="shared" si="51"/>
        <v>#REF!</v>
      </c>
      <c r="J863" s="242" t="e">
        <f>IF(#REF!&gt;=1,IF(#REF!&gt;=1,#REF!),IF(#REF!&gt;=0,"",))</f>
        <v>#REF!</v>
      </c>
      <c r="K863" s="241" t="e">
        <f>保全管理データ!N1042</f>
        <v>#REF!</v>
      </c>
      <c r="L863" s="241" t="e">
        <f>IF(#REF!="","",IF(#REF!="悪環境における作業",0.2,IF(#REF!="高所又は地下作業",0.1,IF(#REF!="錯綜場所作業",0.3,IF(#REF!="複雑な制約のある作業",0.4,IF(#REF!="単純な制約のある作業",0.2,0))))))</f>
        <v>#REF!</v>
      </c>
      <c r="M863" s="224" t="e">
        <f t="shared" si="52"/>
        <v>#REF!</v>
      </c>
    </row>
    <row r="864" spans="2:13" s="229" customFormat="1" ht="27.75" customHeight="1" x14ac:dyDescent="0.2">
      <c r="B864" s="562" t="s">
        <v>252</v>
      </c>
      <c r="C864" s="563"/>
      <c r="D864" s="239" t="e">
        <f>#REF!</f>
        <v>#REF!</v>
      </c>
      <c r="E864" s="240" t="s">
        <v>244</v>
      </c>
      <c r="F864" s="242" t="e">
        <f>IF(#REF!&gt;=1,IF(#REF!&gt;=1,#REF!),IF(#REF!&gt;=0,"",))</f>
        <v>#REF!</v>
      </c>
      <c r="G864" s="241" t="e">
        <f>保全管理データ!N1016</f>
        <v>#REF!</v>
      </c>
      <c r="H864" s="241" t="e">
        <f>IF(#REF!="無","",IF(#REF!="","",IF(#REF!="悪環境における作業",0.2,IF(#REF!="高所又は地下作業",0.1,IF(#REF!="錯綜場所作業",0.3,IF(#REF!="複雑な制約のある作業",0.4,IF(#REF!="単純な制約のある作業",0.2,0)))))))</f>
        <v>#REF!</v>
      </c>
      <c r="I864" s="224" t="e">
        <f t="shared" si="51"/>
        <v>#REF!</v>
      </c>
      <c r="J864" s="242" t="e">
        <f>IF(#REF!&gt;=1,IF(#REF!&gt;=1,#REF!),IF(#REF!&gt;=0,"",))</f>
        <v>#REF!</v>
      </c>
      <c r="K864" s="241" t="e">
        <f>保全管理データ!N1043</f>
        <v>#REF!</v>
      </c>
      <c r="L864" s="241" t="e">
        <f>IF(#REF!="","",IF(#REF!="悪環境における作業",0.2,IF(#REF!="高所又は地下作業",0.1,IF(#REF!="錯綜場所作業",0.3,IF(#REF!="複雑な制約のある作業",0.4,IF(#REF!="単純な制約のある作業",0.2,0))))))</f>
        <v>#REF!</v>
      </c>
      <c r="M864" s="224" t="e">
        <f t="shared" si="52"/>
        <v>#REF!</v>
      </c>
    </row>
    <row r="865" spans="2:13" s="229" customFormat="1" ht="27.75" customHeight="1" x14ac:dyDescent="0.2">
      <c r="B865" s="562" t="s">
        <v>253</v>
      </c>
      <c r="C865" s="563"/>
      <c r="D865" s="239" t="e">
        <f>#REF!</f>
        <v>#REF!</v>
      </c>
      <c r="E865" s="240" t="s">
        <v>242</v>
      </c>
      <c r="F865" s="242" t="e">
        <f>IF(#REF!&gt;=1,IF(#REF!&gt;=1,#REF!),IF(#REF!&gt;=0,"",))</f>
        <v>#REF!</v>
      </c>
      <c r="G865" s="241" t="e">
        <f>保全管理データ!N1017</f>
        <v>#REF!</v>
      </c>
      <c r="H865" s="241" t="e">
        <f>IF(#REF!="無","",IF(#REF!="","",IF(#REF!="悪環境における作業",0.2,IF(#REF!="高所又は地下作業",0.1,IF(#REF!="錯綜場所作業",0.3,IF(#REF!="複雑な制約のある作業",0.4,IF(#REF!="単純な制約のある作業",0.2,0)))))))</f>
        <v>#REF!</v>
      </c>
      <c r="I865" s="224" t="e">
        <f t="shared" si="51"/>
        <v>#REF!</v>
      </c>
      <c r="J865" s="242" t="e">
        <f>IF(#REF!&gt;=1,IF(#REF!&gt;=1,#REF!),IF(#REF!&gt;=0,"",))</f>
        <v>#REF!</v>
      </c>
      <c r="K865" s="241" t="e">
        <f>保全管理データ!N1044</f>
        <v>#REF!</v>
      </c>
      <c r="L865" s="241" t="e">
        <f>IF(#REF!="","",IF(#REF!="悪環境における作業",0.2,IF(#REF!="高所又は地下作業",0.1,IF(#REF!="錯綜場所作業",0.3,IF(#REF!="複雑な制約のある作業",0.4,IF(#REF!="単純な制約のある作業",0.2,0))))))</f>
        <v>#REF!</v>
      </c>
      <c r="M865" s="224" t="e">
        <f t="shared" si="52"/>
        <v>#REF!</v>
      </c>
    </row>
    <row r="866" spans="2:13" s="229" customFormat="1" ht="27.75" customHeight="1" x14ac:dyDescent="0.2">
      <c r="B866" s="562" t="s">
        <v>254</v>
      </c>
      <c r="C866" s="563"/>
      <c r="D866" s="239" t="e">
        <f>#REF!</f>
        <v>#REF!</v>
      </c>
      <c r="E866" s="240" t="s">
        <v>242</v>
      </c>
      <c r="F866" s="242" t="e">
        <f>IF(#REF!&gt;=1,IF(#REF!&gt;=1,#REF!),IF(#REF!&gt;=0,"",))</f>
        <v>#REF!</v>
      </c>
      <c r="G866" s="241" t="e">
        <f>保全管理データ!N1018</f>
        <v>#REF!</v>
      </c>
      <c r="H866" s="241" t="e">
        <f>IF(#REF!="無","",IF(#REF!="","",IF(#REF!="悪環境における作業",0.2,IF(#REF!="高所又は地下作業",0.1,IF(#REF!="錯綜場所作業",0.3,IF(#REF!="複雑な制約のある作業",0.4,IF(#REF!="単純な制約のある作業",0.2,0)))))))</f>
        <v>#REF!</v>
      </c>
      <c r="I866" s="224" t="e">
        <f t="shared" si="51"/>
        <v>#REF!</v>
      </c>
      <c r="J866" s="242" t="e">
        <f>IF(#REF!&gt;=1,IF(#REF!&gt;=1,#REF!),IF(#REF!&gt;=0,"",))</f>
        <v>#REF!</v>
      </c>
      <c r="K866" s="241" t="e">
        <f>保全管理データ!N1045</f>
        <v>#REF!</v>
      </c>
      <c r="L866" s="241" t="e">
        <f>IF(#REF!="","",IF(#REF!="悪環境における作業",0.2,IF(#REF!="高所又は地下作業",0.1,IF(#REF!="錯綜場所作業",0.3,IF(#REF!="複雑な制約のある作業",0.4,IF(#REF!="単純な制約のある作業",0.2,0))))))</f>
        <v>#REF!</v>
      </c>
      <c r="M866" s="224" t="e">
        <f t="shared" si="52"/>
        <v>#REF!</v>
      </c>
    </row>
    <row r="867" spans="2:13" s="229" customFormat="1" ht="27.75" customHeight="1" x14ac:dyDescent="0.2">
      <c r="B867" s="562" t="s">
        <v>255</v>
      </c>
      <c r="C867" s="563"/>
      <c r="D867" s="239" t="e">
        <f>#REF!</f>
        <v>#REF!</v>
      </c>
      <c r="E867" s="240" t="s">
        <v>245</v>
      </c>
      <c r="F867" s="242" t="e">
        <f>IF(#REF!&gt;=1,IF(#REF!&gt;=1,#REF!),IF(#REF!&gt;=0,"",))</f>
        <v>#REF!</v>
      </c>
      <c r="G867" s="241" t="e">
        <f>保全管理データ!N1019</f>
        <v>#REF!</v>
      </c>
      <c r="H867" s="241" t="e">
        <f>IF(#REF!="無","",IF(#REF!="","",IF(#REF!="悪環境における作業",0.2,IF(#REF!="高所又は地下作業",0.1,IF(#REF!="錯綜場所作業",0.3,IF(#REF!="複雑な制約のある作業",0.4,IF(#REF!="単純な制約のある作業",0.2,0)))))))</f>
        <v>#REF!</v>
      </c>
      <c r="I867" s="224" t="e">
        <f t="shared" si="51"/>
        <v>#REF!</v>
      </c>
      <c r="J867" s="242" t="e">
        <f>IF(#REF!&gt;=1,IF(#REF!&gt;=1,#REF!),IF(#REF!&gt;=0,"",))</f>
        <v>#REF!</v>
      </c>
      <c r="K867" s="241" t="e">
        <f>保全管理データ!N1046</f>
        <v>#REF!</v>
      </c>
      <c r="L867" s="241" t="e">
        <f>IF(#REF!="","",IF(#REF!="悪環境における作業",0.2,IF(#REF!="高所又は地下作業",0.1,IF(#REF!="錯綜場所作業",0.3,IF(#REF!="複雑な制約のある作業",0.4,IF(#REF!="単純な制約のある作業",0.2,0))))))</f>
        <v>#REF!</v>
      </c>
      <c r="M867" s="224" t="e">
        <f t="shared" si="52"/>
        <v>#REF!</v>
      </c>
    </row>
    <row r="868" spans="2:13" s="229" customFormat="1" ht="27.75" customHeight="1" x14ac:dyDescent="0.2">
      <c r="B868" s="562" t="s">
        <v>256</v>
      </c>
      <c r="C868" s="563"/>
      <c r="D868" s="239" t="e">
        <f>#REF!</f>
        <v>#REF!</v>
      </c>
      <c r="E868" s="240" t="s">
        <v>242</v>
      </c>
      <c r="F868" s="242" t="e">
        <f>IF(#REF!&gt;=1,IF(#REF!&gt;=1,#REF!),IF(#REF!&gt;=0,"",))</f>
        <v>#REF!</v>
      </c>
      <c r="G868" s="241" t="e">
        <f>保全管理データ!N1020</f>
        <v>#REF!</v>
      </c>
      <c r="H868" s="241" t="e">
        <f>IF(#REF!="無","",IF(#REF!="","",IF(#REF!="悪環境における作業",0.2,IF(#REF!="高所又は地下作業",0.1,IF(#REF!="錯綜場所作業",0.3,IF(#REF!="複雑な制約のある作業",0.4,IF(#REF!="単純な制約のある作業",0.2,0)))))))</f>
        <v>#REF!</v>
      </c>
      <c r="I868" s="224" t="e">
        <f t="shared" si="51"/>
        <v>#REF!</v>
      </c>
      <c r="J868" s="242" t="e">
        <f>IF(#REF!&gt;=1,IF(#REF!&gt;=1,#REF!),IF(#REF!&gt;=0,"",))</f>
        <v>#REF!</v>
      </c>
      <c r="K868" s="241" t="e">
        <f>保全管理データ!N1047</f>
        <v>#REF!</v>
      </c>
      <c r="L868" s="241" t="e">
        <f>IF(#REF!="","",IF(#REF!="悪環境における作業",0.2,IF(#REF!="高所又は地下作業",0.1,IF(#REF!="錯綜場所作業",0.3,IF(#REF!="複雑な制約のある作業",0.4,IF(#REF!="単純な制約のある作業",0.2,0))))))</f>
        <v>#REF!</v>
      </c>
      <c r="M868" s="224" t="e">
        <f t="shared" si="52"/>
        <v>#REF!</v>
      </c>
    </row>
    <row r="869" spans="2:13" s="229" customFormat="1" ht="27.75" customHeight="1" x14ac:dyDescent="0.2">
      <c r="B869" s="562" t="s">
        <v>257</v>
      </c>
      <c r="C869" s="563"/>
      <c r="D869" s="239" t="e">
        <f>#REF!</f>
        <v>#REF!</v>
      </c>
      <c r="E869" s="240" t="s">
        <v>245</v>
      </c>
      <c r="F869" s="242" t="e">
        <f>IF(#REF!&gt;=1,IF(#REF!&gt;=1,#REF!),IF(#REF!&gt;=0,"",))</f>
        <v>#REF!</v>
      </c>
      <c r="G869" s="241" t="e">
        <f>保全管理データ!N1021</f>
        <v>#REF!</v>
      </c>
      <c r="H869" s="241" t="e">
        <f>IF(#REF!="無","",IF(#REF!="","",IF(#REF!="悪環境における作業",0.2,IF(#REF!="高所又は地下作業",0.1,IF(#REF!="錯綜場所作業",0.3,IF(#REF!="複雑な制約のある作業",0.4,IF(#REF!="単純な制約のある作業",0.2,0)))))))</f>
        <v>#REF!</v>
      </c>
      <c r="I869" s="224" t="e">
        <f t="shared" si="51"/>
        <v>#REF!</v>
      </c>
      <c r="J869" s="242" t="e">
        <f>IF(#REF!&gt;=1,IF(#REF!&gt;=1,#REF!),IF(#REF!&gt;=0,"",))</f>
        <v>#REF!</v>
      </c>
      <c r="K869" s="241" t="e">
        <f>保全管理データ!N1048</f>
        <v>#REF!</v>
      </c>
      <c r="L869" s="241" t="e">
        <f>IF(#REF!="","",IF(#REF!="悪環境における作業",0.2,IF(#REF!="高所又は地下作業",0.1,IF(#REF!="錯綜場所作業",0.3,IF(#REF!="複雑な制約のある作業",0.4,IF(#REF!="単純な制約のある作業",0.2,0))))))</f>
        <v>#REF!</v>
      </c>
      <c r="M869" s="224" t="e">
        <f t="shared" si="52"/>
        <v>#REF!</v>
      </c>
    </row>
    <row r="870" spans="2:13" s="229" customFormat="1" ht="27.75" customHeight="1" x14ac:dyDescent="0.2">
      <c r="B870" s="562" t="s">
        <v>258</v>
      </c>
      <c r="C870" s="563"/>
      <c r="D870" s="239" t="e">
        <f>#REF!</f>
        <v>#REF!</v>
      </c>
      <c r="E870" s="240" t="s">
        <v>245</v>
      </c>
      <c r="F870" s="242" t="e">
        <f>IF(#REF!&gt;=1,IF(#REF!&gt;=1,#REF!),IF(#REF!&gt;=0,"",))</f>
        <v>#REF!</v>
      </c>
      <c r="G870" s="241" t="e">
        <f>保全管理データ!N1022</f>
        <v>#REF!</v>
      </c>
      <c r="H870" s="241" t="e">
        <f>IF(#REF!="無","",IF(#REF!="","",IF(#REF!="悪環境における作業",0.2,IF(#REF!="高所又は地下作業",0.1,IF(#REF!="錯綜場所作業",0.3,IF(#REF!="複雑な制約のある作業",0.4,IF(#REF!="単純な制約のある作業",0.2,0)))))))</f>
        <v>#REF!</v>
      </c>
      <c r="I870" s="224" t="e">
        <f t="shared" si="51"/>
        <v>#REF!</v>
      </c>
      <c r="J870" s="242" t="e">
        <f>IF(#REF!&gt;=1,IF(#REF!&gt;=1,#REF!),IF(#REF!&gt;=0,"",))</f>
        <v>#REF!</v>
      </c>
      <c r="K870" s="241" t="e">
        <f>保全管理データ!N1049</f>
        <v>#REF!</v>
      </c>
      <c r="L870" s="241" t="e">
        <f>IF(#REF!="","",IF(#REF!="悪環境における作業",0.2,IF(#REF!="高所又は地下作業",0.1,IF(#REF!="錯綜場所作業",0.3,IF(#REF!="複雑な制約のある作業",0.4,IF(#REF!="単純な制約のある作業",0.2,0))))))</f>
        <v>#REF!</v>
      </c>
      <c r="M870" s="224" t="e">
        <f t="shared" si="52"/>
        <v>#REF!</v>
      </c>
    </row>
    <row r="871" spans="2:13" s="229" customFormat="1" ht="27.75" customHeight="1" x14ac:dyDescent="0.2">
      <c r="B871" s="562" t="s">
        <v>259</v>
      </c>
      <c r="C871" s="563"/>
      <c r="D871" s="239" t="e">
        <f>#REF!</f>
        <v>#REF!</v>
      </c>
      <c r="E871" s="240" t="s">
        <v>245</v>
      </c>
      <c r="F871" s="242" t="e">
        <f>IF(#REF!&gt;=1,IF(#REF!&gt;=1,#REF!),IF(#REF!&gt;=0,"",))</f>
        <v>#REF!</v>
      </c>
      <c r="G871" s="241" t="e">
        <f>保全管理データ!N1023</f>
        <v>#REF!</v>
      </c>
      <c r="H871" s="241" t="e">
        <f>IF(#REF!="無","",IF(#REF!="","",IF(#REF!="悪環境における作業",0.2,IF(#REF!="高所又は地下作業",0.1,IF(#REF!="錯綜場所作業",0.3,IF(#REF!="複雑な制約のある作業",0.4,IF(#REF!="単純な制約のある作業",0.2,0)))))))</f>
        <v>#REF!</v>
      </c>
      <c r="I871" s="224" t="e">
        <f t="shared" si="51"/>
        <v>#REF!</v>
      </c>
      <c r="J871" s="242" t="e">
        <f>IF(#REF!&gt;=1,IF(#REF!&gt;=1,#REF!),IF(#REF!&gt;=0,"",))</f>
        <v>#REF!</v>
      </c>
      <c r="K871" s="241" t="e">
        <f>保全管理データ!N1050</f>
        <v>#REF!</v>
      </c>
      <c r="L871" s="241" t="e">
        <f>IF(#REF!="","",IF(#REF!="悪環境における作業",0.2,IF(#REF!="高所又は地下作業",0.1,IF(#REF!="錯綜場所作業",0.3,IF(#REF!="複雑な制約のある作業",0.4,IF(#REF!="単純な制約のある作業",0.2,0))))))</f>
        <v>#REF!</v>
      </c>
      <c r="M871" s="224" t="e">
        <f t="shared" si="52"/>
        <v>#REF!</v>
      </c>
    </row>
    <row r="872" spans="2:13" s="229" customFormat="1" ht="27.75" customHeight="1" x14ac:dyDescent="0.2">
      <c r="B872" s="562" t="s">
        <v>260</v>
      </c>
      <c r="C872" s="563"/>
      <c r="D872" s="239" t="e">
        <f>#REF!</f>
        <v>#REF!</v>
      </c>
      <c r="E872" s="240" t="s">
        <v>248</v>
      </c>
      <c r="F872" s="242" t="e">
        <f>IF(#REF!&gt;=1,IF(#REF!&gt;=1,#REF!),IF(#REF!&gt;=0,"",))</f>
        <v>#REF!</v>
      </c>
      <c r="G872" s="241" t="e">
        <f>保全管理データ!N1024</f>
        <v>#REF!</v>
      </c>
      <c r="H872" s="241" t="e">
        <f>IF(#REF!="無","",IF(#REF!="","",IF(#REF!="悪環境における作業",0.2,IF(#REF!="高所又は地下作業",0.1,IF(#REF!="錯綜場所作業",0.3,IF(#REF!="複雑な制約のある作業",0.4,IF(#REF!="単純な制約のある作業",0.2,0)))))))</f>
        <v>#REF!</v>
      </c>
      <c r="I872" s="224" t="e">
        <f t="shared" si="51"/>
        <v>#REF!</v>
      </c>
      <c r="J872" s="242" t="e">
        <f>IF(#REF!&gt;=1,IF(#REF!&gt;=1,#REF!),IF(#REF!&gt;=0,"",))</f>
        <v>#REF!</v>
      </c>
      <c r="K872" s="241" t="e">
        <f>保全管理データ!N1051</f>
        <v>#REF!</v>
      </c>
      <c r="L872" s="241" t="e">
        <f>IF(#REF!="","",IF(#REF!="悪環境における作業",0.2,IF(#REF!="高所又は地下作業",0.1,IF(#REF!="錯綜場所作業",0.3,IF(#REF!="複雑な制約のある作業",0.4,IF(#REF!="単純な制約のある作業",0.2,0))))))</f>
        <v>#REF!</v>
      </c>
      <c r="M872" s="224" t="e">
        <f t="shared" si="52"/>
        <v>#REF!</v>
      </c>
    </row>
    <row r="873" spans="2:13" s="229" customFormat="1" ht="27.75" customHeight="1" x14ac:dyDescent="0.2">
      <c r="B873" s="562" t="s">
        <v>261</v>
      </c>
      <c r="C873" s="563"/>
      <c r="D873" s="239" t="e">
        <f>#REF!</f>
        <v>#REF!</v>
      </c>
      <c r="E873" s="240" t="s">
        <v>247</v>
      </c>
      <c r="F873" s="242" t="e">
        <f>IF(#REF!&gt;=1,IF(#REF!&gt;=1,#REF!),IF(#REF!&gt;=0,"",))</f>
        <v>#REF!</v>
      </c>
      <c r="G873" s="241" t="e">
        <f>保全管理データ!N1025</f>
        <v>#REF!</v>
      </c>
      <c r="H873" s="241" t="e">
        <f>IF(#REF!="無","",IF(#REF!="","",IF(#REF!="悪環境における作業",0.2,IF(#REF!="高所又は地下作業",0.1,IF(#REF!="錯綜場所作業",0.3,IF(#REF!="複雑な制約のある作業",0.4,IF(#REF!="単純な制約のある作業",0.2,0)))))))</f>
        <v>#REF!</v>
      </c>
      <c r="I873" s="224" t="e">
        <f t="shared" si="51"/>
        <v>#REF!</v>
      </c>
      <c r="J873" s="242" t="e">
        <f>IF(#REF!&gt;=1,IF(#REF!&gt;=1,#REF!),IF(#REF!&gt;=0,"",))</f>
        <v>#REF!</v>
      </c>
      <c r="K873" s="241" t="e">
        <f>保全管理データ!N1052</f>
        <v>#REF!</v>
      </c>
      <c r="L873" s="241" t="e">
        <f>IF(#REF!="","",IF(#REF!="悪環境における作業",0.2,IF(#REF!="高所又は地下作業",0.1,IF(#REF!="錯綜場所作業",0.3,IF(#REF!="複雑な制約のある作業",0.4,IF(#REF!="単純な制約のある作業",0.2,0))))))</f>
        <v>#REF!</v>
      </c>
      <c r="M873" s="224" t="e">
        <f t="shared" si="52"/>
        <v>#REF!</v>
      </c>
    </row>
    <row r="874" spans="2:13" s="229" customFormat="1" ht="27.75" customHeight="1" x14ac:dyDescent="0.2">
      <c r="B874" s="562" t="s">
        <v>262</v>
      </c>
      <c r="C874" s="563"/>
      <c r="D874" s="239" t="e">
        <f>#REF!</f>
        <v>#REF!</v>
      </c>
      <c r="E874" s="240" t="s">
        <v>245</v>
      </c>
      <c r="F874" s="242" t="e">
        <f>IF(#REF!&gt;=1,IF(#REF!&gt;=1,#REF!),IF(#REF!&gt;=0,"",))</f>
        <v>#REF!</v>
      </c>
      <c r="G874" s="241" t="e">
        <f>保全管理データ!N1026</f>
        <v>#REF!</v>
      </c>
      <c r="H874" s="241" t="e">
        <f>IF(#REF!="無","",IF(#REF!="","",IF(#REF!="悪環境における作業",0.2,IF(#REF!="高所又は地下作業",0.1,IF(#REF!="錯綜場所作業",0.3,IF(#REF!="複雑な制約のある作業",0.4,IF(#REF!="単純な制約のある作業",0.2,0)))))))</f>
        <v>#REF!</v>
      </c>
      <c r="I874" s="224" t="e">
        <f t="shared" si="51"/>
        <v>#REF!</v>
      </c>
      <c r="J874" s="242" t="e">
        <f>IF(#REF!&gt;=1,IF(#REF!&gt;=1,#REF!),IF(#REF!&gt;=0,"",))</f>
        <v>#REF!</v>
      </c>
      <c r="K874" s="241" t="e">
        <f>保全管理データ!N1053</f>
        <v>#REF!</v>
      </c>
      <c r="L874" s="241" t="e">
        <f>IF(#REF!="","",IF(#REF!="悪環境における作業",0.2,IF(#REF!="高所又は地下作業",0.1,IF(#REF!="錯綜場所作業",0.3,IF(#REF!="複雑な制約のある作業",0.4,IF(#REF!="単純な制約のある作業",0.2,0))))))</f>
        <v>#REF!</v>
      </c>
      <c r="M874" s="224" t="e">
        <f t="shared" si="52"/>
        <v>#REF!</v>
      </c>
    </row>
    <row r="875" spans="2:13" s="229" customFormat="1" ht="27.75" customHeight="1" x14ac:dyDescent="0.2">
      <c r="B875" s="562" t="s">
        <v>263</v>
      </c>
      <c r="C875" s="563"/>
      <c r="D875" s="239" t="e">
        <f>#REF!</f>
        <v>#REF!</v>
      </c>
      <c r="E875" s="240" t="s">
        <v>245</v>
      </c>
      <c r="F875" s="242" t="e">
        <f>IF(#REF!&gt;=1,IF(#REF!&gt;=1,#REF!),IF(#REF!&gt;=0,"",))</f>
        <v>#REF!</v>
      </c>
      <c r="G875" s="241" t="e">
        <f>保全管理データ!N1027</f>
        <v>#REF!</v>
      </c>
      <c r="H875" s="241" t="e">
        <f>IF(#REF!="無","",IF(#REF!="","",IF(#REF!="悪環境における作業",0.2,IF(#REF!="高所又は地下作業",0.1,IF(#REF!="錯綜場所作業",0.3,IF(#REF!="複雑な制約のある作業",0.4,IF(#REF!="単純な制約のある作業",0.2,0)))))))</f>
        <v>#REF!</v>
      </c>
      <c r="I875" s="224" t="e">
        <f t="shared" si="51"/>
        <v>#REF!</v>
      </c>
      <c r="J875" s="242" t="e">
        <f>IF(#REF!&gt;=1,IF(#REF!&gt;=1,#REF!),IF(#REF!&gt;=0,"",))</f>
        <v>#REF!</v>
      </c>
      <c r="K875" s="241" t="e">
        <f>保全管理データ!N1054</f>
        <v>#REF!</v>
      </c>
      <c r="L875" s="241" t="e">
        <f>IF(#REF!="","",IF(#REF!="悪環境における作業",0.2,IF(#REF!="高所又は地下作業",0.1,IF(#REF!="錯綜場所作業",0.3,IF(#REF!="複雑な制約のある作業",0.4,IF(#REF!="単純な制約のある作業",0.2,0))))))</f>
        <v>#REF!</v>
      </c>
      <c r="M875" s="224" t="e">
        <f t="shared" si="52"/>
        <v>#REF!</v>
      </c>
    </row>
    <row r="876" spans="2:13" s="229" customFormat="1" ht="27.75" customHeight="1" x14ac:dyDescent="0.2">
      <c r="B876" s="562" t="s">
        <v>264</v>
      </c>
      <c r="C876" s="563"/>
      <c r="D876" s="239" t="e">
        <f>#REF!</f>
        <v>#REF!</v>
      </c>
      <c r="E876" s="240" t="s">
        <v>245</v>
      </c>
      <c r="F876" s="242" t="e">
        <f>IF(#REF!&gt;=1,IF(#REF!&gt;=1,#REF!),IF(#REF!&gt;=0,"",))</f>
        <v>#REF!</v>
      </c>
      <c r="G876" s="241" t="e">
        <f>保全管理データ!N1028</f>
        <v>#REF!</v>
      </c>
      <c r="H876" s="241" t="e">
        <f>IF(#REF!="無","",IF(#REF!="","",IF(#REF!="悪環境における作業",0.2,IF(#REF!="高所又は地下作業",0.1,IF(#REF!="錯綜場所作業",0.3,IF(#REF!="複雑な制約のある作業",0.4,IF(#REF!="単純な制約のある作業",0.2,0)))))))</f>
        <v>#REF!</v>
      </c>
      <c r="I876" s="224" t="e">
        <f t="shared" si="51"/>
        <v>#REF!</v>
      </c>
      <c r="J876" s="242" t="e">
        <f>IF(#REF!&gt;=1,IF(#REF!&gt;=1,#REF!),IF(#REF!&gt;=0,"",))</f>
        <v>#REF!</v>
      </c>
      <c r="K876" s="241" t="e">
        <f>保全管理データ!N1055</f>
        <v>#REF!</v>
      </c>
      <c r="L876" s="241" t="e">
        <f>IF(#REF!="","",IF(#REF!="悪環境における作業",0.2,IF(#REF!="高所又は地下作業",0.1,IF(#REF!="錯綜場所作業",0.3,IF(#REF!="複雑な制約のある作業",0.4,IF(#REF!="単純な制約のある作業",0.2,0))))))</f>
        <v>#REF!</v>
      </c>
      <c r="M876" s="224" t="e">
        <f t="shared" si="52"/>
        <v>#REF!</v>
      </c>
    </row>
    <row r="877" spans="2:13" s="229" customFormat="1" ht="27.75" customHeight="1" x14ac:dyDescent="0.2">
      <c r="B877" s="562" t="s">
        <v>265</v>
      </c>
      <c r="C877" s="563"/>
      <c r="D877" s="239" t="e">
        <f>#REF!</f>
        <v>#REF!</v>
      </c>
      <c r="E877" s="240" t="s">
        <v>245</v>
      </c>
      <c r="F877" s="242" t="e">
        <f>IF(#REF!&gt;=1,IF(#REF!&gt;=1,#REF!),IF(#REF!&gt;=0,"",))</f>
        <v>#REF!</v>
      </c>
      <c r="G877" s="241" t="e">
        <f>保全管理データ!N1029</f>
        <v>#REF!</v>
      </c>
      <c r="H877" s="241" t="e">
        <f>IF(#REF!="無","",IF(#REF!="","",IF(#REF!="悪環境における作業",0.2,IF(#REF!="高所又は地下作業",0.1,IF(#REF!="錯綜場所作業",0.3,IF(#REF!="複雑な制約のある作業",0.4,IF(#REF!="単純な制約のある作業",0.2,0)))))))</f>
        <v>#REF!</v>
      </c>
      <c r="I877" s="224" t="e">
        <f t="shared" si="51"/>
        <v>#REF!</v>
      </c>
      <c r="J877" s="242" t="e">
        <f>IF(#REF!&gt;=1,IF(#REF!&gt;=1,#REF!),IF(#REF!&gt;=0,"",))</f>
        <v>#REF!</v>
      </c>
      <c r="K877" s="241" t="e">
        <f>保全管理データ!N1056</f>
        <v>#REF!</v>
      </c>
      <c r="L877" s="241" t="e">
        <f>IF(#REF!="","",IF(#REF!="悪環境における作業",0.2,IF(#REF!="高所又は地下作業",0.1,IF(#REF!="錯綜場所作業",0.3,IF(#REF!="複雑な制約のある作業",0.4,IF(#REF!="単純な制約のある作業",0.2,0))))))</f>
        <v>#REF!</v>
      </c>
      <c r="M877" s="224" t="e">
        <f t="shared" si="52"/>
        <v>#REF!</v>
      </c>
    </row>
    <row r="878" spans="2:13" s="229" customFormat="1" ht="27.75" customHeight="1" x14ac:dyDescent="0.2">
      <c r="B878" s="562" t="s">
        <v>266</v>
      </c>
      <c r="C878" s="563"/>
      <c r="D878" s="239" t="e">
        <f>#REF!</f>
        <v>#REF!</v>
      </c>
      <c r="E878" s="240" t="s">
        <v>245</v>
      </c>
      <c r="F878" s="242" t="e">
        <f>IF(#REF!&gt;=1,IF(#REF!&gt;=1,#REF!),IF(#REF!&gt;=0,"",))</f>
        <v>#REF!</v>
      </c>
      <c r="G878" s="241" t="e">
        <f>保全管理データ!N1030</f>
        <v>#REF!</v>
      </c>
      <c r="H878" s="241" t="e">
        <f>IF(#REF!="無","",IF(#REF!="","",IF(#REF!="悪環境における作業",0.2,IF(#REF!="高所又は地下作業",0.1,IF(#REF!="錯綜場所作業",0.3,IF(#REF!="複雑な制約のある作業",0.4,IF(#REF!="単純な制約のある作業",0.2,0)))))))</f>
        <v>#REF!</v>
      </c>
      <c r="I878" s="224" t="e">
        <f t="shared" si="51"/>
        <v>#REF!</v>
      </c>
      <c r="J878" s="242" t="e">
        <f>IF(#REF!&gt;=1,IF(#REF!&gt;=1,#REF!),IF(#REF!&gt;=0,"",))</f>
        <v>#REF!</v>
      </c>
      <c r="K878" s="241" t="e">
        <f>保全管理データ!N1057</f>
        <v>#REF!</v>
      </c>
      <c r="L878" s="241" t="e">
        <f>IF(#REF!="","",IF(#REF!="悪環境における作業",0.2,IF(#REF!="高所又は地下作業",0.1,IF(#REF!="錯綜場所作業",0.3,IF(#REF!="複雑な制約のある作業",0.4,IF(#REF!="単純な制約のある作業",0.2,0))))))</f>
        <v>#REF!</v>
      </c>
      <c r="M878" s="224" t="e">
        <f t="shared" si="52"/>
        <v>#REF!</v>
      </c>
    </row>
    <row r="879" spans="2:13" s="229" customFormat="1" ht="27.75" customHeight="1" x14ac:dyDescent="0.2">
      <c r="B879" s="562" t="s">
        <v>81</v>
      </c>
      <c r="C879" s="563"/>
      <c r="D879" s="239" t="e">
        <f>#REF!</f>
        <v>#REF!</v>
      </c>
      <c r="E879" s="240" t="s">
        <v>245</v>
      </c>
      <c r="F879" s="242" t="e">
        <f>IF(#REF!&gt;=1,IF(#REF!&gt;=1,#REF!),IF(#REF!&gt;=0,"",))</f>
        <v>#REF!</v>
      </c>
      <c r="G879" s="241" t="e">
        <f>保全管理データ!N1031</f>
        <v>#REF!</v>
      </c>
      <c r="H879" s="241" t="e">
        <f>IF(#REF!="無","",IF(#REF!="","",IF(#REF!="悪環境における作業",0.2,IF(#REF!="高所又は地下作業",0.1,IF(#REF!="錯綜場所作業",0.3,IF(#REF!="複雑な制約のある作業",0.4,IF(#REF!="単純な制約のある作業",0.2,0)))))))</f>
        <v>#REF!</v>
      </c>
      <c r="I879" s="224" t="e">
        <f t="shared" si="51"/>
        <v>#REF!</v>
      </c>
      <c r="J879" s="242" t="e">
        <f>IF(#REF!&gt;=1,IF(#REF!&gt;=1,#REF!),IF(#REF!&gt;=0,"",))</f>
        <v>#REF!</v>
      </c>
      <c r="K879" s="241" t="e">
        <f>保全管理データ!N1058</f>
        <v>#REF!</v>
      </c>
      <c r="L879" s="241" t="e">
        <f>IF(#REF!="","",IF(#REF!="悪環境における作業",0.2,IF(#REF!="高所又は地下作業",0.1,IF(#REF!="錯綜場所作業",0.3,IF(#REF!="複雑な制約のある作業",0.4,IF(#REF!="単純な制約のある作業",0.2,0))))))</f>
        <v>#REF!</v>
      </c>
      <c r="M879" s="224" t="e">
        <f t="shared" si="52"/>
        <v>#REF!</v>
      </c>
    </row>
    <row r="880" spans="2:13" s="229" customFormat="1" ht="27.75" customHeight="1" x14ac:dyDescent="0.2">
      <c r="B880" s="562" t="s">
        <v>267</v>
      </c>
      <c r="C880" s="563"/>
      <c r="D880" s="239" t="e">
        <f>#REF!</f>
        <v>#REF!</v>
      </c>
      <c r="E880" s="240" t="s">
        <v>247</v>
      </c>
      <c r="F880" s="242" t="e">
        <f>IF(#REF!&gt;=1,IF(#REF!&gt;=1,#REF!),IF(#REF!&gt;=0,"",))</f>
        <v>#REF!</v>
      </c>
      <c r="G880" s="241" t="e">
        <f>保全管理データ!N1032</f>
        <v>#REF!</v>
      </c>
      <c r="H880" s="241" t="e">
        <f>IF(#REF!="無","",IF(#REF!="","",IF(#REF!="悪環境における作業",0.2,IF(#REF!="高所又は地下作業",0.1,IF(#REF!="錯綜場所作業",0.3,IF(#REF!="複雑な制約のある作業",0.4,IF(#REF!="単純な制約のある作業",0.2,0)))))))</f>
        <v>#REF!</v>
      </c>
      <c r="I880" s="224" t="e">
        <f t="shared" si="51"/>
        <v>#REF!</v>
      </c>
      <c r="J880" s="242" t="e">
        <f>IF(#REF!&gt;=1,IF(#REF!&gt;=1,#REF!),IF(#REF!&gt;=0,"",))</f>
        <v>#REF!</v>
      </c>
      <c r="K880" s="241" t="e">
        <f>保全管理データ!N1059</f>
        <v>#REF!</v>
      </c>
      <c r="L880" s="241" t="e">
        <f>IF(#REF!="","",IF(#REF!="悪環境における作業",0.2,IF(#REF!="高所又は地下作業",0.1,IF(#REF!="錯綜場所作業",0.3,IF(#REF!="複雑な制約のある作業",0.4,IF(#REF!="単純な制約のある作業",0.2,0))))))</f>
        <v>#REF!</v>
      </c>
      <c r="M880" s="224" t="e">
        <f t="shared" si="52"/>
        <v>#REF!</v>
      </c>
    </row>
    <row r="881" spans="2:13" s="229" customFormat="1" ht="27.75" customHeight="1" x14ac:dyDescent="0.2">
      <c r="B881" s="562" t="s">
        <v>268</v>
      </c>
      <c r="C881" s="563"/>
      <c r="D881" s="239" t="e">
        <f>#REF!</f>
        <v>#REF!</v>
      </c>
      <c r="E881" s="240" t="s">
        <v>246</v>
      </c>
      <c r="F881" s="242" t="e">
        <f>IF(#REF!&gt;=1,IF(#REF!&gt;=1,#REF!),IF(#REF!&gt;=0,"",))</f>
        <v>#REF!</v>
      </c>
      <c r="G881" s="241" t="e">
        <f>保全管理データ!N1033</f>
        <v>#REF!</v>
      </c>
      <c r="H881" s="241" t="e">
        <f>IF(#REF!="無","",IF(#REF!="","",IF(#REF!="悪環境における作業",0.2,IF(#REF!="高所又は地下作業",0.1,IF(#REF!="錯綜場所作業",0.3,IF(#REF!="複雑な制約のある作業",0.4,IF(#REF!="単純な制約のある作業",0.2,0)))))))</f>
        <v>#REF!</v>
      </c>
      <c r="I881" s="224" t="e">
        <f t="shared" si="51"/>
        <v>#REF!</v>
      </c>
      <c r="J881" s="242" t="e">
        <f>IF(#REF!&gt;=1,IF(#REF!&gt;=1,#REF!),IF(#REF!&gt;=0,"",))</f>
        <v>#REF!</v>
      </c>
      <c r="K881" s="241" t="e">
        <f>保全管理データ!N1060</f>
        <v>#REF!</v>
      </c>
      <c r="L881" s="241" t="e">
        <f>IF(#REF!="","",IF(#REF!="悪環境における作業",0.2,IF(#REF!="高所又は地下作業",0.1,IF(#REF!="錯綜場所作業",0.3,IF(#REF!="複雑な制約のある作業",0.4,IF(#REF!="単純な制約のある作業",0.2,0))))))</f>
        <v>#REF!</v>
      </c>
      <c r="M881" s="224" t="e">
        <f t="shared" si="52"/>
        <v>#REF!</v>
      </c>
    </row>
    <row r="882" spans="2:13" s="229" customFormat="1" ht="27.75" customHeight="1" thickBot="1" x14ac:dyDescent="0.25">
      <c r="B882" s="564" t="s">
        <v>429</v>
      </c>
      <c r="C882" s="565"/>
      <c r="D882" s="243" t="e">
        <f>#REF!</f>
        <v>#REF!</v>
      </c>
      <c r="E882" s="244" t="s">
        <v>245</v>
      </c>
      <c r="F882" s="246" t="e">
        <f>IF(#REF!&gt;=1,IF(#REF!&gt;=1,#REF!),IF(#REF!&gt;=0,"",))</f>
        <v>#REF!</v>
      </c>
      <c r="G882" s="245" t="e">
        <f>保全管理データ!N1034</f>
        <v>#REF!</v>
      </c>
      <c r="H882" s="241" t="e">
        <f>IF(#REF!="無","",IF(#REF!="","",IF(#REF!="悪環境における作業",0.2,IF(#REF!="高所又は地下作業",0.1,IF(#REF!="錯綜場所作業",0.3,IF(#REF!="複雑な制約のある作業",0.4,IF(#REF!="単純な制約のある作業",0.2,0)))))))</f>
        <v>#REF!</v>
      </c>
      <c r="I882" s="224" t="e">
        <f t="shared" si="51"/>
        <v>#REF!</v>
      </c>
      <c r="J882" s="246" t="e">
        <f>IF(#REF!&gt;=1,IF(#REF!&gt;=1,#REF!),IF(#REF!&gt;=0,"",))</f>
        <v>#REF!</v>
      </c>
      <c r="K882" s="245" t="e">
        <f>保全管理データ!N1061</f>
        <v>#REF!</v>
      </c>
      <c r="L882" s="245" t="e">
        <f>IF(#REF!="","",IF(#REF!="悪環境における作業",0.2,IF(#REF!="高所又は地下作業",0.1,IF(#REF!="錯綜場所作業",0.3,IF(#REF!="複雑な制約のある作業",0.4,IF(#REF!="単純な制約のある作業",0.2,0))))))</f>
        <v>#REF!</v>
      </c>
      <c r="M882" s="224" t="e">
        <f t="shared" si="52"/>
        <v>#REF!</v>
      </c>
    </row>
    <row r="883" spans="2:13" s="229" customFormat="1" ht="27.75" customHeight="1" thickBot="1" x14ac:dyDescent="0.25">
      <c r="B883" s="555" t="s">
        <v>190</v>
      </c>
      <c r="C883" s="555"/>
      <c r="D883" s="555"/>
      <c r="E883" s="555"/>
      <c r="F883" s="556" t="e">
        <f>SUM(I859:I882)</f>
        <v>#REF!</v>
      </c>
      <c r="G883" s="557"/>
      <c r="H883" s="557"/>
      <c r="I883" s="558"/>
      <c r="J883" s="556" t="e">
        <f>IF(SUM(J859:J882)=0,"0.00",SUM(M859:M882))</f>
        <v>#REF!</v>
      </c>
      <c r="K883" s="557"/>
      <c r="L883" s="557"/>
      <c r="M883" s="558"/>
    </row>
    <row r="884" spans="2:13" s="229" customFormat="1" ht="27.75" customHeight="1" thickBot="1" x14ac:dyDescent="0.25">
      <c r="B884" s="555" t="s">
        <v>97</v>
      </c>
      <c r="C884" s="555"/>
      <c r="D884" s="555"/>
      <c r="E884" s="555"/>
      <c r="F884" s="559" t="e">
        <f>IF(#REF!="５年以下","0",IF(#REF!="５年～１０年",0.1,IF(#REF!="１０年以上",0.15)))</f>
        <v>#REF!</v>
      </c>
      <c r="G884" s="560"/>
      <c r="H884" s="560"/>
      <c r="I884" s="560"/>
      <c r="J884" s="560"/>
      <c r="K884" s="560"/>
      <c r="L884" s="560"/>
      <c r="M884" s="561"/>
    </row>
    <row r="885" spans="2:13" s="229" customFormat="1" ht="27.75" customHeight="1" thickBot="1" x14ac:dyDescent="0.25">
      <c r="B885" s="556" t="s">
        <v>273</v>
      </c>
      <c r="C885" s="557"/>
      <c r="D885" s="557"/>
      <c r="E885" s="558"/>
      <c r="F885" s="556" t="e">
        <f>F883*(1+F884)</f>
        <v>#REF!</v>
      </c>
      <c r="G885" s="557"/>
      <c r="H885" s="557"/>
      <c r="I885" s="557"/>
      <c r="J885" s="556" t="e">
        <f>J883*(1+F884)</f>
        <v>#REF!</v>
      </c>
      <c r="K885" s="557"/>
      <c r="L885" s="557"/>
      <c r="M885" s="558"/>
    </row>
    <row r="886" spans="2:13" s="229" customFormat="1" ht="24" hidden="1" customHeight="1" thickBot="1" x14ac:dyDescent="0.25">
      <c r="B886" s="555" t="s">
        <v>191</v>
      </c>
      <c r="C886" s="555"/>
      <c r="D886" s="555"/>
      <c r="E886" s="555"/>
      <c r="F886" s="556" t="e">
        <f>#REF!*(#REF!*#REF!+#REF!*#REF!)</f>
        <v>#REF!</v>
      </c>
      <c r="G886" s="557"/>
      <c r="H886" s="558"/>
      <c r="I886" s="555" t="e">
        <f>#REF!</f>
        <v>#REF!</v>
      </c>
      <c r="J886" s="556"/>
      <c r="K886" s="247" t="s">
        <v>230</v>
      </c>
      <c r="L886" s="558" t="e">
        <f>B857</f>
        <v>#REF!</v>
      </c>
      <c r="M886" s="555"/>
    </row>
    <row r="887" spans="2:13" s="229" customFormat="1" ht="24" hidden="1" customHeight="1" thickBot="1" x14ac:dyDescent="0.25">
      <c r="B887" s="228"/>
      <c r="C887" s="228"/>
      <c r="D887" s="228"/>
      <c r="E887" s="228"/>
      <c r="F887" s="228"/>
      <c r="G887" s="228"/>
      <c r="H887" s="228"/>
      <c r="I887" s="228"/>
      <c r="J887" s="228"/>
      <c r="K887" s="228"/>
      <c r="L887" s="228"/>
      <c r="M887" s="228"/>
    </row>
    <row r="888" spans="2:13" s="229" customFormat="1" ht="24" hidden="1" customHeight="1" thickBot="1" x14ac:dyDescent="0.25">
      <c r="B888" s="568" t="s">
        <v>128</v>
      </c>
      <c r="C888" s="569"/>
      <c r="D888" s="569"/>
      <c r="E888" s="570"/>
      <c r="F888" s="228"/>
      <c r="G888" s="228"/>
      <c r="H888" s="228"/>
      <c r="I888" s="228"/>
      <c r="J888" s="228"/>
      <c r="K888" s="228"/>
      <c r="L888" s="228"/>
      <c r="M888" s="228"/>
    </row>
    <row r="889" spans="2:13" s="229" customFormat="1" ht="24" hidden="1" customHeight="1" x14ac:dyDescent="0.2">
      <c r="B889" s="571" t="e">
        <f>#REF!</f>
        <v>#REF!</v>
      </c>
      <c r="C889" s="572"/>
      <c r="D889" s="573"/>
      <c r="E889" s="574"/>
      <c r="F889" s="578" t="s">
        <v>240</v>
      </c>
      <c r="G889" s="579"/>
      <c r="H889" s="579"/>
      <c r="I889" s="580"/>
      <c r="J889" s="578" t="s">
        <v>239</v>
      </c>
      <c r="K889" s="579"/>
      <c r="L889" s="579"/>
      <c r="M889" s="580"/>
    </row>
    <row r="890" spans="2:13" s="229" customFormat="1" ht="24" hidden="1" customHeight="1" thickBot="1" x14ac:dyDescent="0.25">
      <c r="B890" s="575"/>
      <c r="C890" s="576"/>
      <c r="D890" s="576"/>
      <c r="E890" s="577"/>
      <c r="F890" s="233" t="s">
        <v>149</v>
      </c>
      <c r="G890" s="231" t="s">
        <v>151</v>
      </c>
      <c r="H890" s="231" t="s">
        <v>96</v>
      </c>
      <c r="I890" s="232" t="s">
        <v>150</v>
      </c>
      <c r="J890" s="233" t="s">
        <v>149</v>
      </c>
      <c r="K890" s="231" t="s">
        <v>151</v>
      </c>
      <c r="L890" s="231" t="s">
        <v>96</v>
      </c>
      <c r="M890" s="232" t="s">
        <v>150</v>
      </c>
    </row>
    <row r="891" spans="2:13" s="229" customFormat="1" ht="24" hidden="1" customHeight="1" thickTop="1" x14ac:dyDescent="0.2">
      <c r="B891" s="566" t="s">
        <v>241</v>
      </c>
      <c r="C891" s="567"/>
      <c r="D891" s="249"/>
      <c r="E891" s="237" t="s">
        <v>242</v>
      </c>
      <c r="F891" s="242" t="e">
        <f>IF(#REF!&gt;=1,IF(#REF!&gt;=1,#REF!),IF(#REF!&gt;=0,"",))</f>
        <v>#REF!</v>
      </c>
      <c r="G891" s="241" t="e">
        <f>保全管理データ!N1067</f>
        <v>#REF!</v>
      </c>
      <c r="H891" s="241" t="e">
        <f>IF(#REF!="無","",IF(#REF!="","",IF(#REF!="悪環境における作業",0.2,IF(#REF!="高所又は地下作業",0.1,IF(#REF!="錯綜場所作業",0.3,IF(#REF!="複雑な制約のある作業",0.4,IF(#REF!="単純な制約のある作業",0.2,0)))))))</f>
        <v>#REF!</v>
      </c>
      <c r="I891" s="224" t="e">
        <f>IF(F891="","",F891*G891*(1+IF(H891="",0,H891)))</f>
        <v>#REF!</v>
      </c>
      <c r="J891" s="242" t="e">
        <f>IF(#REF!&gt;=1,IF(#REF!&gt;=1,#REF!),IF(#REF!&gt;=0,"",))</f>
        <v>#REF!</v>
      </c>
      <c r="K891" s="241" t="e">
        <f>保全管理データ!N1094</f>
        <v>#REF!</v>
      </c>
      <c r="L891" s="241" t="e">
        <f>IF(#REF!="","",IF(#REF!="悪環境における作業",0.2,IF(#REF!="高所又は地下作業",0.1,IF(#REF!="錯綜場所作業",0.3,IF(#REF!="複雑な制約のある作業",0.4,IF(#REF!="単純な制約のある作業",0.2,0))))))</f>
        <v>#REF!</v>
      </c>
      <c r="M891" s="224" t="e">
        <f>IF(J891="","",J891*K891*(1+IF(L891="",0,L891)))</f>
        <v>#REF!</v>
      </c>
    </row>
    <row r="892" spans="2:13" s="229" customFormat="1" ht="24" hidden="1" customHeight="1" x14ac:dyDescent="0.2">
      <c r="B892" s="562" t="s">
        <v>243</v>
      </c>
      <c r="C892" s="563"/>
      <c r="D892" s="250"/>
      <c r="E892" s="224" t="s">
        <v>242</v>
      </c>
      <c r="F892" s="242" t="e">
        <f>IF(#REF!&gt;=1,IF(#REF!&gt;=1,#REF!),IF(#REF!&gt;=0,"",))</f>
        <v>#REF!</v>
      </c>
      <c r="G892" s="241" t="e">
        <f>保全管理データ!N1068</f>
        <v>#REF!</v>
      </c>
      <c r="H892" s="241" t="e">
        <f>IF(#REF!="無","",IF(#REF!="","",IF(#REF!="悪環境における作業",0.2,IF(#REF!="高所又は地下作業",0.1,IF(#REF!="錯綜場所作業",0.3,IF(#REF!="複雑な制約のある作業",0.4,IF(#REF!="単純な制約のある作業",0.2,0)))))))</f>
        <v>#REF!</v>
      </c>
      <c r="I892" s="224" t="e">
        <f t="shared" ref="I892:I914" si="53">IF(F892="","",F892*G892*(1+IF(H892="",0,H892)))</f>
        <v>#REF!</v>
      </c>
      <c r="J892" s="242" t="e">
        <f>IF(#REF!&gt;=1,IF(#REF!&gt;=1,#REF!),IF(#REF!&gt;=0,"",))</f>
        <v>#REF!</v>
      </c>
      <c r="K892" s="241" t="e">
        <f>保全管理データ!N1095</f>
        <v>#REF!</v>
      </c>
      <c r="L892" s="241" t="e">
        <f>IF(#REF!="","",IF(#REF!="悪環境における作業",0.2,IF(#REF!="高所又は地下作業",0.1,IF(#REF!="錯綜場所作業",0.3,IF(#REF!="複雑な制約のある作業",0.4,IF(#REF!="単純な制約のある作業",0.2,0))))))</f>
        <v>#REF!</v>
      </c>
      <c r="M892" s="224" t="e">
        <f t="shared" ref="M892:M914" si="54">IF(J892="","",J892*K892*(1+IF(L892="",0,L892)))</f>
        <v>#REF!</v>
      </c>
    </row>
    <row r="893" spans="2:13" s="229" customFormat="1" ht="24" hidden="1" customHeight="1" x14ac:dyDescent="0.2">
      <c r="B893" s="562" t="s">
        <v>249</v>
      </c>
      <c r="C893" s="563"/>
      <c r="D893" s="250"/>
      <c r="E893" s="224" t="s">
        <v>244</v>
      </c>
      <c r="F893" s="242" t="e">
        <f>IF(#REF!&gt;=1,IF(#REF!&gt;=1,#REF!),IF(#REF!&gt;=0,"",))</f>
        <v>#REF!</v>
      </c>
      <c r="G893" s="241" t="e">
        <f>保全管理データ!N1069</f>
        <v>#REF!</v>
      </c>
      <c r="H893" s="241" t="e">
        <f>IF(#REF!="無","",IF(#REF!="","",IF(#REF!="悪環境における作業",0.2,IF(#REF!="高所又は地下作業",0.1,IF(#REF!="錯綜場所作業",0.3,IF(#REF!="複雑な制約のある作業",0.4,IF(#REF!="単純な制約のある作業",0.2,0)))))))</f>
        <v>#REF!</v>
      </c>
      <c r="I893" s="224" t="e">
        <f t="shared" si="53"/>
        <v>#REF!</v>
      </c>
      <c r="J893" s="242" t="e">
        <f>IF(#REF!&gt;=1,IF(#REF!&gt;=1,#REF!),IF(#REF!&gt;=0,"",))</f>
        <v>#REF!</v>
      </c>
      <c r="K893" s="241" t="e">
        <f>保全管理データ!N1096</f>
        <v>#REF!</v>
      </c>
      <c r="L893" s="241" t="e">
        <f>IF(#REF!="","",IF(#REF!="悪環境における作業",0.2,IF(#REF!="高所又は地下作業",0.1,IF(#REF!="錯綜場所作業",0.3,IF(#REF!="複雑な制約のある作業",0.4,IF(#REF!="単純な制約のある作業",0.2,0))))))</f>
        <v>#REF!</v>
      </c>
      <c r="M893" s="224" t="e">
        <f t="shared" si="54"/>
        <v>#REF!</v>
      </c>
    </row>
    <row r="894" spans="2:13" s="229" customFormat="1" ht="24" hidden="1" customHeight="1" x14ac:dyDescent="0.2">
      <c r="B894" s="562" t="s">
        <v>250</v>
      </c>
      <c r="C894" s="563"/>
      <c r="D894" s="250"/>
      <c r="E894" s="224" t="s">
        <v>244</v>
      </c>
      <c r="F894" s="242" t="e">
        <f>IF(#REF!&gt;=1,IF(#REF!&gt;=1,#REF!),IF(#REF!&gt;=0,"",))</f>
        <v>#REF!</v>
      </c>
      <c r="G894" s="241" t="e">
        <f>保全管理データ!N1070</f>
        <v>#REF!</v>
      </c>
      <c r="H894" s="241" t="e">
        <f>IF(#REF!="無","",IF(#REF!="","",IF(#REF!="悪環境における作業",0.2,IF(#REF!="高所又は地下作業",0.1,IF(#REF!="錯綜場所作業",0.3,IF(#REF!="複雑な制約のある作業",0.4,IF(#REF!="単純な制約のある作業",0.2,0)))))))</f>
        <v>#REF!</v>
      </c>
      <c r="I894" s="224" t="e">
        <f t="shared" si="53"/>
        <v>#REF!</v>
      </c>
      <c r="J894" s="242" t="e">
        <f>IF(#REF!&gt;=1,IF(#REF!&gt;=1,#REF!),IF(#REF!&gt;=0,"",))</f>
        <v>#REF!</v>
      </c>
      <c r="K894" s="241" t="e">
        <f>保全管理データ!N1097</f>
        <v>#REF!</v>
      </c>
      <c r="L894" s="241" t="e">
        <f>IF(#REF!="","",IF(#REF!="悪環境における作業",0.2,IF(#REF!="高所又は地下作業",0.1,IF(#REF!="錯綜場所作業",0.3,IF(#REF!="複雑な制約のある作業",0.4,IF(#REF!="単純な制約のある作業",0.2,0))))))</f>
        <v>#REF!</v>
      </c>
      <c r="M894" s="224" t="e">
        <f t="shared" si="54"/>
        <v>#REF!</v>
      </c>
    </row>
    <row r="895" spans="2:13" s="229" customFormat="1" ht="24" hidden="1" customHeight="1" x14ac:dyDescent="0.2">
      <c r="B895" s="562" t="s">
        <v>251</v>
      </c>
      <c r="C895" s="563"/>
      <c r="D895" s="250"/>
      <c r="E895" s="224" t="s">
        <v>242</v>
      </c>
      <c r="F895" s="242" t="e">
        <f>IF(#REF!&gt;=1,IF(#REF!&gt;=1,#REF!),IF(#REF!&gt;=0,"",))</f>
        <v>#REF!</v>
      </c>
      <c r="G895" s="241" t="e">
        <f>保全管理データ!N1071</f>
        <v>#REF!</v>
      </c>
      <c r="H895" s="241" t="e">
        <f>IF(#REF!="無","",IF(#REF!="","",IF(#REF!="悪環境における作業",0.2,IF(#REF!="高所又は地下作業",0.1,IF(#REF!="錯綜場所作業",0.3,IF(#REF!="複雑な制約のある作業",0.4,IF(#REF!="単純な制約のある作業",0.2,0)))))))</f>
        <v>#REF!</v>
      </c>
      <c r="I895" s="224" t="e">
        <f t="shared" si="53"/>
        <v>#REF!</v>
      </c>
      <c r="J895" s="242" t="e">
        <f>IF(#REF!&gt;=1,IF(#REF!&gt;=1,#REF!),IF(#REF!&gt;=0,"",))</f>
        <v>#REF!</v>
      </c>
      <c r="K895" s="241" t="e">
        <f>保全管理データ!N1098</f>
        <v>#REF!</v>
      </c>
      <c r="L895" s="241" t="e">
        <f>IF(#REF!="","",IF(#REF!="悪環境における作業",0.2,IF(#REF!="高所又は地下作業",0.1,IF(#REF!="錯綜場所作業",0.3,IF(#REF!="複雑な制約のある作業",0.4,IF(#REF!="単純な制約のある作業",0.2,0))))))</f>
        <v>#REF!</v>
      </c>
      <c r="M895" s="224" t="e">
        <f t="shared" si="54"/>
        <v>#REF!</v>
      </c>
    </row>
    <row r="896" spans="2:13" s="229" customFormat="1" ht="24" hidden="1" customHeight="1" x14ac:dyDescent="0.2">
      <c r="B896" s="562" t="s">
        <v>252</v>
      </c>
      <c r="C896" s="563"/>
      <c r="D896" s="250"/>
      <c r="E896" s="224" t="s">
        <v>244</v>
      </c>
      <c r="F896" s="242" t="e">
        <f>IF(#REF!&gt;=1,IF(#REF!&gt;=1,#REF!),IF(#REF!&gt;=0,"",))</f>
        <v>#REF!</v>
      </c>
      <c r="G896" s="241" t="e">
        <f>保全管理データ!N1072</f>
        <v>#REF!</v>
      </c>
      <c r="H896" s="241" t="e">
        <f>IF(#REF!="無","",IF(#REF!="","",IF(#REF!="悪環境における作業",0.2,IF(#REF!="高所又は地下作業",0.1,IF(#REF!="錯綜場所作業",0.3,IF(#REF!="複雑な制約のある作業",0.4,IF(#REF!="単純な制約のある作業",0.2,0)))))))</f>
        <v>#REF!</v>
      </c>
      <c r="I896" s="224" t="e">
        <f t="shared" si="53"/>
        <v>#REF!</v>
      </c>
      <c r="J896" s="242" t="e">
        <f>IF(#REF!&gt;=1,IF(#REF!&gt;=1,#REF!),IF(#REF!&gt;=0,"",))</f>
        <v>#REF!</v>
      </c>
      <c r="K896" s="241" t="e">
        <f>保全管理データ!N1099</f>
        <v>#REF!</v>
      </c>
      <c r="L896" s="241" t="e">
        <f>IF(#REF!="","",IF(#REF!="悪環境における作業",0.2,IF(#REF!="高所又は地下作業",0.1,IF(#REF!="錯綜場所作業",0.3,IF(#REF!="複雑な制約のある作業",0.4,IF(#REF!="単純な制約のある作業",0.2,0))))))</f>
        <v>#REF!</v>
      </c>
      <c r="M896" s="224" t="e">
        <f t="shared" si="54"/>
        <v>#REF!</v>
      </c>
    </row>
    <row r="897" spans="2:13" s="229" customFormat="1" ht="24" hidden="1" customHeight="1" x14ac:dyDescent="0.2">
      <c r="B897" s="562" t="s">
        <v>253</v>
      </c>
      <c r="C897" s="563"/>
      <c r="D897" s="250"/>
      <c r="E897" s="224" t="s">
        <v>242</v>
      </c>
      <c r="F897" s="242" t="e">
        <f>IF(#REF!&gt;=1,IF(#REF!&gt;=1,#REF!),IF(#REF!&gt;=0,"",))</f>
        <v>#REF!</v>
      </c>
      <c r="G897" s="241" t="e">
        <f>保全管理データ!N1073</f>
        <v>#REF!</v>
      </c>
      <c r="H897" s="241" t="e">
        <f>IF(#REF!="無","",IF(#REF!="","",IF(#REF!="悪環境における作業",0.2,IF(#REF!="高所又は地下作業",0.1,IF(#REF!="錯綜場所作業",0.3,IF(#REF!="複雑な制約のある作業",0.4,IF(#REF!="単純な制約のある作業",0.2,0)))))))</f>
        <v>#REF!</v>
      </c>
      <c r="I897" s="224" t="e">
        <f t="shared" si="53"/>
        <v>#REF!</v>
      </c>
      <c r="J897" s="242" t="e">
        <f>IF(#REF!&gt;=1,IF(#REF!&gt;=1,#REF!),IF(#REF!&gt;=0,"",))</f>
        <v>#REF!</v>
      </c>
      <c r="K897" s="241" t="e">
        <f>保全管理データ!N1100</f>
        <v>#REF!</v>
      </c>
      <c r="L897" s="241" t="e">
        <f>IF(#REF!="","",IF(#REF!="悪環境における作業",0.2,IF(#REF!="高所又は地下作業",0.1,IF(#REF!="錯綜場所作業",0.3,IF(#REF!="複雑な制約のある作業",0.4,IF(#REF!="単純な制約のある作業",0.2,0))))))</f>
        <v>#REF!</v>
      </c>
      <c r="M897" s="224" t="e">
        <f t="shared" si="54"/>
        <v>#REF!</v>
      </c>
    </row>
    <row r="898" spans="2:13" s="229" customFormat="1" ht="24" hidden="1" customHeight="1" x14ac:dyDescent="0.2">
      <c r="B898" s="562" t="s">
        <v>254</v>
      </c>
      <c r="C898" s="563"/>
      <c r="D898" s="250"/>
      <c r="E898" s="224" t="s">
        <v>242</v>
      </c>
      <c r="F898" s="242" t="e">
        <f>IF(#REF!&gt;=1,IF(#REF!&gt;=1,#REF!),IF(#REF!&gt;=0,"",))</f>
        <v>#REF!</v>
      </c>
      <c r="G898" s="241" t="e">
        <f>保全管理データ!N1074</f>
        <v>#REF!</v>
      </c>
      <c r="H898" s="241" t="e">
        <f>IF(#REF!="無","",IF(#REF!="","",IF(#REF!="悪環境における作業",0.2,IF(#REF!="高所又は地下作業",0.1,IF(#REF!="錯綜場所作業",0.3,IF(#REF!="複雑な制約のある作業",0.4,IF(#REF!="単純な制約のある作業",0.2,0)))))))</f>
        <v>#REF!</v>
      </c>
      <c r="I898" s="224" t="e">
        <f t="shared" si="53"/>
        <v>#REF!</v>
      </c>
      <c r="J898" s="242" t="e">
        <f>IF(#REF!&gt;=1,IF(#REF!&gt;=1,#REF!),IF(#REF!&gt;=0,"",))</f>
        <v>#REF!</v>
      </c>
      <c r="K898" s="241" t="e">
        <f>保全管理データ!N1101</f>
        <v>#REF!</v>
      </c>
      <c r="L898" s="241" t="e">
        <f>IF(#REF!="","",IF(#REF!="悪環境における作業",0.2,IF(#REF!="高所又は地下作業",0.1,IF(#REF!="錯綜場所作業",0.3,IF(#REF!="複雑な制約のある作業",0.4,IF(#REF!="単純な制約のある作業",0.2,0))))))</f>
        <v>#REF!</v>
      </c>
      <c r="M898" s="224" t="e">
        <f t="shared" si="54"/>
        <v>#REF!</v>
      </c>
    </row>
    <row r="899" spans="2:13" s="229" customFormat="1" ht="24" hidden="1" customHeight="1" x14ac:dyDescent="0.2">
      <c r="B899" s="562" t="s">
        <v>255</v>
      </c>
      <c r="C899" s="563"/>
      <c r="D899" s="250"/>
      <c r="E899" s="224" t="s">
        <v>245</v>
      </c>
      <c r="F899" s="242" t="e">
        <f>IF(#REF!&gt;=1,IF(#REF!&gt;=1,#REF!),IF(#REF!&gt;=0,"",))</f>
        <v>#REF!</v>
      </c>
      <c r="G899" s="241" t="e">
        <f>保全管理データ!N1075</f>
        <v>#REF!</v>
      </c>
      <c r="H899" s="241" t="e">
        <f>IF(#REF!="無","",IF(#REF!="","",IF(#REF!="悪環境における作業",0.2,IF(#REF!="高所又は地下作業",0.1,IF(#REF!="錯綜場所作業",0.3,IF(#REF!="複雑な制約のある作業",0.4,IF(#REF!="単純な制約のある作業",0.2,0)))))))</f>
        <v>#REF!</v>
      </c>
      <c r="I899" s="224" t="e">
        <f t="shared" si="53"/>
        <v>#REF!</v>
      </c>
      <c r="J899" s="242" t="e">
        <f>IF(#REF!&gt;=1,IF(#REF!&gt;=1,#REF!),IF(#REF!&gt;=0,"",))</f>
        <v>#REF!</v>
      </c>
      <c r="K899" s="241" t="e">
        <f>保全管理データ!N1102</f>
        <v>#REF!</v>
      </c>
      <c r="L899" s="241" t="e">
        <f>IF(#REF!="","",IF(#REF!="悪環境における作業",0.2,IF(#REF!="高所又は地下作業",0.1,IF(#REF!="錯綜場所作業",0.3,IF(#REF!="複雑な制約のある作業",0.4,IF(#REF!="単純な制約のある作業",0.2,0))))))</f>
        <v>#REF!</v>
      </c>
      <c r="M899" s="224" t="e">
        <f t="shared" si="54"/>
        <v>#REF!</v>
      </c>
    </row>
    <row r="900" spans="2:13" s="229" customFormat="1" ht="24" hidden="1" customHeight="1" x14ac:dyDescent="0.2">
      <c r="B900" s="562" t="s">
        <v>256</v>
      </c>
      <c r="C900" s="563"/>
      <c r="D900" s="250"/>
      <c r="E900" s="224" t="s">
        <v>242</v>
      </c>
      <c r="F900" s="242" t="e">
        <f>IF(#REF!&gt;=1,IF(#REF!&gt;=1,#REF!),IF(#REF!&gt;=0,"",))</f>
        <v>#REF!</v>
      </c>
      <c r="G900" s="241" t="e">
        <f>保全管理データ!N1076</f>
        <v>#REF!</v>
      </c>
      <c r="H900" s="241" t="e">
        <f>IF(#REF!="無","",IF(#REF!="","",IF(#REF!="悪環境における作業",0.2,IF(#REF!="高所又は地下作業",0.1,IF(#REF!="錯綜場所作業",0.3,IF(#REF!="複雑な制約のある作業",0.4,IF(#REF!="単純な制約のある作業",0.2,0)))))))</f>
        <v>#REF!</v>
      </c>
      <c r="I900" s="224" t="e">
        <f t="shared" si="53"/>
        <v>#REF!</v>
      </c>
      <c r="J900" s="242" t="e">
        <f>IF(#REF!&gt;=1,IF(#REF!&gt;=1,#REF!),IF(#REF!&gt;=0,"",))</f>
        <v>#REF!</v>
      </c>
      <c r="K900" s="241" t="e">
        <f>保全管理データ!N1103</f>
        <v>#REF!</v>
      </c>
      <c r="L900" s="241" t="e">
        <f>IF(#REF!="","",IF(#REF!="悪環境における作業",0.2,IF(#REF!="高所又は地下作業",0.1,IF(#REF!="錯綜場所作業",0.3,IF(#REF!="複雑な制約のある作業",0.4,IF(#REF!="単純な制約のある作業",0.2,0))))))</f>
        <v>#REF!</v>
      </c>
      <c r="M900" s="224" t="e">
        <f t="shared" si="54"/>
        <v>#REF!</v>
      </c>
    </row>
    <row r="901" spans="2:13" s="229" customFormat="1" ht="24" hidden="1" customHeight="1" x14ac:dyDescent="0.2">
      <c r="B901" s="562" t="s">
        <v>257</v>
      </c>
      <c r="C901" s="563"/>
      <c r="D901" s="250"/>
      <c r="E901" s="224" t="s">
        <v>245</v>
      </c>
      <c r="F901" s="242" t="e">
        <f>IF(#REF!&gt;=1,IF(#REF!&gt;=1,#REF!),IF(#REF!&gt;=0,"",))</f>
        <v>#REF!</v>
      </c>
      <c r="G901" s="241" t="e">
        <f>保全管理データ!N1077</f>
        <v>#REF!</v>
      </c>
      <c r="H901" s="241" t="e">
        <f>IF(#REF!="無","",IF(#REF!="","",IF(#REF!="悪環境における作業",0.2,IF(#REF!="高所又は地下作業",0.1,IF(#REF!="錯綜場所作業",0.3,IF(#REF!="複雑な制約のある作業",0.4,IF(#REF!="単純な制約のある作業",0.2,0)))))))</f>
        <v>#REF!</v>
      </c>
      <c r="I901" s="224" t="e">
        <f t="shared" si="53"/>
        <v>#REF!</v>
      </c>
      <c r="J901" s="242" t="e">
        <f>IF(#REF!&gt;=1,IF(#REF!&gt;=1,#REF!),IF(#REF!&gt;=0,"",))</f>
        <v>#REF!</v>
      </c>
      <c r="K901" s="241" t="e">
        <f>保全管理データ!N1104</f>
        <v>#REF!</v>
      </c>
      <c r="L901" s="241" t="e">
        <f>IF(#REF!="","",IF(#REF!="悪環境における作業",0.2,IF(#REF!="高所又は地下作業",0.1,IF(#REF!="錯綜場所作業",0.3,IF(#REF!="複雑な制約のある作業",0.4,IF(#REF!="単純な制約のある作業",0.2,0))))))</f>
        <v>#REF!</v>
      </c>
      <c r="M901" s="224" t="e">
        <f t="shared" si="54"/>
        <v>#REF!</v>
      </c>
    </row>
    <row r="902" spans="2:13" s="229" customFormat="1" ht="24" hidden="1" customHeight="1" x14ac:dyDescent="0.2">
      <c r="B902" s="562" t="s">
        <v>258</v>
      </c>
      <c r="C902" s="563"/>
      <c r="D902" s="250"/>
      <c r="E902" s="224" t="s">
        <v>245</v>
      </c>
      <c r="F902" s="242" t="e">
        <f>IF(#REF!&gt;=1,IF(#REF!&gt;=1,#REF!),IF(#REF!&gt;=0,"",))</f>
        <v>#REF!</v>
      </c>
      <c r="G902" s="241" t="e">
        <f>保全管理データ!N1078</f>
        <v>#REF!</v>
      </c>
      <c r="H902" s="241" t="e">
        <f>IF(#REF!="無","",IF(#REF!="","",IF(#REF!="悪環境における作業",0.2,IF(#REF!="高所又は地下作業",0.1,IF(#REF!="錯綜場所作業",0.3,IF(#REF!="複雑な制約のある作業",0.4,IF(#REF!="単純な制約のある作業",0.2,0)))))))</f>
        <v>#REF!</v>
      </c>
      <c r="I902" s="224" t="e">
        <f t="shared" si="53"/>
        <v>#REF!</v>
      </c>
      <c r="J902" s="242" t="e">
        <f>IF(#REF!&gt;=1,IF(#REF!&gt;=1,#REF!),IF(#REF!&gt;=0,"",))</f>
        <v>#REF!</v>
      </c>
      <c r="K902" s="241" t="e">
        <f>保全管理データ!N1105</f>
        <v>#REF!</v>
      </c>
      <c r="L902" s="241" t="e">
        <f>IF(#REF!="","",IF(#REF!="悪環境における作業",0.2,IF(#REF!="高所又は地下作業",0.1,IF(#REF!="錯綜場所作業",0.3,IF(#REF!="複雑な制約のある作業",0.4,IF(#REF!="単純な制約のある作業",0.2,0))))))</f>
        <v>#REF!</v>
      </c>
      <c r="M902" s="224" t="e">
        <f t="shared" si="54"/>
        <v>#REF!</v>
      </c>
    </row>
    <row r="903" spans="2:13" s="229" customFormat="1" ht="24" hidden="1" customHeight="1" x14ac:dyDescent="0.2">
      <c r="B903" s="562" t="s">
        <v>259</v>
      </c>
      <c r="C903" s="563"/>
      <c r="D903" s="250"/>
      <c r="E903" s="224" t="s">
        <v>245</v>
      </c>
      <c r="F903" s="242" t="e">
        <f>IF(#REF!&gt;=1,IF(#REF!&gt;=1,#REF!),IF(#REF!&gt;=0,"",))</f>
        <v>#REF!</v>
      </c>
      <c r="G903" s="241" t="e">
        <f>保全管理データ!N1079</f>
        <v>#REF!</v>
      </c>
      <c r="H903" s="241" t="e">
        <f>IF(#REF!="無","",IF(#REF!="","",IF(#REF!="悪環境における作業",0.2,IF(#REF!="高所又は地下作業",0.1,IF(#REF!="錯綜場所作業",0.3,IF(#REF!="複雑な制約のある作業",0.4,IF(#REF!="単純な制約のある作業",0.2,0)))))))</f>
        <v>#REF!</v>
      </c>
      <c r="I903" s="224" t="e">
        <f t="shared" si="53"/>
        <v>#REF!</v>
      </c>
      <c r="J903" s="242" t="e">
        <f>IF(#REF!&gt;=1,IF(#REF!&gt;=1,#REF!),IF(#REF!&gt;=0,"",))</f>
        <v>#REF!</v>
      </c>
      <c r="K903" s="241" t="e">
        <f>保全管理データ!N1106</f>
        <v>#REF!</v>
      </c>
      <c r="L903" s="241" t="e">
        <f>IF(#REF!="","",IF(#REF!="悪環境における作業",0.2,IF(#REF!="高所又は地下作業",0.1,IF(#REF!="錯綜場所作業",0.3,IF(#REF!="複雑な制約のある作業",0.4,IF(#REF!="単純な制約のある作業",0.2,0))))))</f>
        <v>#REF!</v>
      </c>
      <c r="M903" s="224" t="e">
        <f t="shared" si="54"/>
        <v>#REF!</v>
      </c>
    </row>
    <row r="904" spans="2:13" s="229" customFormat="1" ht="24" hidden="1" customHeight="1" x14ac:dyDescent="0.2">
      <c r="B904" s="562" t="s">
        <v>260</v>
      </c>
      <c r="C904" s="563"/>
      <c r="D904" s="250"/>
      <c r="E904" s="224" t="s">
        <v>248</v>
      </c>
      <c r="F904" s="242" t="e">
        <f>IF(#REF!&gt;=1,IF(#REF!&gt;=1,#REF!),IF(#REF!&gt;=0,"",))</f>
        <v>#REF!</v>
      </c>
      <c r="G904" s="241" t="e">
        <f>保全管理データ!N1080</f>
        <v>#REF!</v>
      </c>
      <c r="H904" s="241" t="e">
        <f>IF(#REF!="無","",IF(#REF!="","",IF(#REF!="悪環境における作業",0.2,IF(#REF!="高所又は地下作業",0.1,IF(#REF!="錯綜場所作業",0.3,IF(#REF!="複雑な制約のある作業",0.4,IF(#REF!="単純な制約のある作業",0.2,0)))))))</f>
        <v>#REF!</v>
      </c>
      <c r="I904" s="224" t="e">
        <f t="shared" si="53"/>
        <v>#REF!</v>
      </c>
      <c r="J904" s="242" t="e">
        <f>IF(#REF!&gt;=1,IF(#REF!&gt;=1,#REF!),IF(#REF!&gt;=0,"",))</f>
        <v>#REF!</v>
      </c>
      <c r="K904" s="241" t="e">
        <f>保全管理データ!N1107</f>
        <v>#REF!</v>
      </c>
      <c r="L904" s="241" t="e">
        <f>IF(#REF!="","",IF(#REF!="悪環境における作業",0.2,IF(#REF!="高所又は地下作業",0.1,IF(#REF!="錯綜場所作業",0.3,IF(#REF!="複雑な制約のある作業",0.4,IF(#REF!="単純な制約のある作業",0.2,0))))))</f>
        <v>#REF!</v>
      </c>
      <c r="M904" s="224" t="e">
        <f t="shared" si="54"/>
        <v>#REF!</v>
      </c>
    </row>
    <row r="905" spans="2:13" s="229" customFormat="1" ht="24" hidden="1" customHeight="1" x14ac:dyDescent="0.2">
      <c r="B905" s="562" t="s">
        <v>261</v>
      </c>
      <c r="C905" s="563"/>
      <c r="D905" s="250"/>
      <c r="E905" s="224" t="s">
        <v>247</v>
      </c>
      <c r="F905" s="242" t="e">
        <f>IF(#REF!&gt;=1,IF(#REF!&gt;=1,#REF!),IF(#REF!&gt;=0,"",))</f>
        <v>#REF!</v>
      </c>
      <c r="G905" s="241" t="e">
        <f>保全管理データ!N1081</f>
        <v>#REF!</v>
      </c>
      <c r="H905" s="241" t="e">
        <f>IF(#REF!="無","",IF(#REF!="","",IF(#REF!="悪環境における作業",0.2,IF(#REF!="高所又は地下作業",0.1,IF(#REF!="錯綜場所作業",0.3,IF(#REF!="複雑な制約のある作業",0.4,IF(#REF!="単純な制約のある作業",0.2,0)))))))</f>
        <v>#REF!</v>
      </c>
      <c r="I905" s="224" t="e">
        <f t="shared" si="53"/>
        <v>#REF!</v>
      </c>
      <c r="J905" s="242" t="e">
        <f>IF(#REF!&gt;=1,IF(#REF!&gt;=1,#REF!),IF(#REF!&gt;=0,"",))</f>
        <v>#REF!</v>
      </c>
      <c r="K905" s="241" t="e">
        <f>保全管理データ!N1108</f>
        <v>#REF!</v>
      </c>
      <c r="L905" s="241" t="e">
        <f>IF(#REF!="","",IF(#REF!="悪環境における作業",0.2,IF(#REF!="高所又は地下作業",0.1,IF(#REF!="錯綜場所作業",0.3,IF(#REF!="複雑な制約のある作業",0.4,IF(#REF!="単純な制約のある作業",0.2,0))))))</f>
        <v>#REF!</v>
      </c>
      <c r="M905" s="224" t="e">
        <f t="shared" si="54"/>
        <v>#REF!</v>
      </c>
    </row>
    <row r="906" spans="2:13" s="229" customFormat="1" ht="24" hidden="1" customHeight="1" x14ac:dyDescent="0.2">
      <c r="B906" s="562" t="s">
        <v>262</v>
      </c>
      <c r="C906" s="563"/>
      <c r="D906" s="250"/>
      <c r="E906" s="224" t="s">
        <v>245</v>
      </c>
      <c r="F906" s="242" t="e">
        <f>IF(#REF!&gt;=1,IF(#REF!&gt;=1,#REF!),IF(#REF!&gt;=0,"",))</f>
        <v>#REF!</v>
      </c>
      <c r="G906" s="241" t="e">
        <f>保全管理データ!N1082</f>
        <v>#REF!</v>
      </c>
      <c r="H906" s="241" t="e">
        <f>IF(#REF!="無","",IF(#REF!="","",IF(#REF!="悪環境における作業",0.2,IF(#REF!="高所又は地下作業",0.1,IF(#REF!="錯綜場所作業",0.3,IF(#REF!="複雑な制約のある作業",0.4,IF(#REF!="単純な制約のある作業",0.2,0)))))))</f>
        <v>#REF!</v>
      </c>
      <c r="I906" s="224" t="e">
        <f t="shared" si="53"/>
        <v>#REF!</v>
      </c>
      <c r="J906" s="242" t="e">
        <f>IF(#REF!&gt;=1,IF(#REF!&gt;=1,#REF!),IF(#REF!&gt;=0,"",))</f>
        <v>#REF!</v>
      </c>
      <c r="K906" s="241" t="e">
        <f>保全管理データ!N1109</f>
        <v>#REF!</v>
      </c>
      <c r="L906" s="241" t="e">
        <f>IF(#REF!="","",IF(#REF!="悪環境における作業",0.2,IF(#REF!="高所又は地下作業",0.1,IF(#REF!="錯綜場所作業",0.3,IF(#REF!="複雑な制約のある作業",0.4,IF(#REF!="単純な制約のある作業",0.2,0))))))</f>
        <v>#REF!</v>
      </c>
      <c r="M906" s="224" t="e">
        <f t="shared" si="54"/>
        <v>#REF!</v>
      </c>
    </row>
    <row r="907" spans="2:13" s="229" customFormat="1" ht="24" hidden="1" customHeight="1" x14ac:dyDescent="0.2">
      <c r="B907" s="562" t="s">
        <v>263</v>
      </c>
      <c r="C907" s="563"/>
      <c r="D907" s="250"/>
      <c r="E907" s="224" t="s">
        <v>245</v>
      </c>
      <c r="F907" s="242" t="e">
        <f>IF(#REF!&gt;=1,IF(#REF!&gt;=1,#REF!),IF(#REF!&gt;=0,"",))</f>
        <v>#REF!</v>
      </c>
      <c r="G907" s="241" t="e">
        <f>保全管理データ!N1083</f>
        <v>#REF!</v>
      </c>
      <c r="H907" s="241" t="e">
        <f>IF(#REF!="無","",IF(#REF!="","",IF(#REF!="悪環境における作業",0.2,IF(#REF!="高所又は地下作業",0.1,IF(#REF!="錯綜場所作業",0.3,IF(#REF!="複雑な制約のある作業",0.4,IF(#REF!="単純な制約のある作業",0.2,0)))))))</f>
        <v>#REF!</v>
      </c>
      <c r="I907" s="224" t="e">
        <f t="shared" si="53"/>
        <v>#REF!</v>
      </c>
      <c r="J907" s="242" t="e">
        <f>IF(#REF!&gt;=1,IF(#REF!&gt;=1,#REF!),IF(#REF!&gt;=0,"",))</f>
        <v>#REF!</v>
      </c>
      <c r="K907" s="241" t="e">
        <f>保全管理データ!N1110</f>
        <v>#REF!</v>
      </c>
      <c r="L907" s="241" t="e">
        <f>IF(#REF!="","",IF(#REF!="悪環境における作業",0.2,IF(#REF!="高所又は地下作業",0.1,IF(#REF!="錯綜場所作業",0.3,IF(#REF!="複雑な制約のある作業",0.4,IF(#REF!="単純な制約のある作業",0.2,0))))))</f>
        <v>#REF!</v>
      </c>
      <c r="M907" s="224" t="e">
        <f t="shared" si="54"/>
        <v>#REF!</v>
      </c>
    </row>
    <row r="908" spans="2:13" s="229" customFormat="1" ht="24" hidden="1" customHeight="1" x14ac:dyDescent="0.2">
      <c r="B908" s="562" t="s">
        <v>264</v>
      </c>
      <c r="C908" s="563"/>
      <c r="D908" s="250"/>
      <c r="E908" s="224" t="s">
        <v>245</v>
      </c>
      <c r="F908" s="242" t="e">
        <f>IF(#REF!&gt;=1,IF(#REF!&gt;=1,#REF!),IF(#REF!&gt;=0,"",))</f>
        <v>#REF!</v>
      </c>
      <c r="G908" s="241" t="e">
        <f>保全管理データ!N1084</f>
        <v>#REF!</v>
      </c>
      <c r="H908" s="241" t="e">
        <f>IF(#REF!="無","",IF(#REF!="","",IF(#REF!="悪環境における作業",0.2,IF(#REF!="高所又は地下作業",0.1,IF(#REF!="錯綜場所作業",0.3,IF(#REF!="複雑な制約のある作業",0.4,IF(#REF!="単純な制約のある作業",0.2,0)))))))</f>
        <v>#REF!</v>
      </c>
      <c r="I908" s="224" t="e">
        <f t="shared" si="53"/>
        <v>#REF!</v>
      </c>
      <c r="J908" s="242" t="e">
        <f>IF(#REF!&gt;=1,IF(#REF!&gt;=1,#REF!),IF(#REF!&gt;=0,"",))</f>
        <v>#REF!</v>
      </c>
      <c r="K908" s="241" t="e">
        <f>保全管理データ!N1111</f>
        <v>#REF!</v>
      </c>
      <c r="L908" s="241" t="e">
        <f>IF(#REF!="","",IF(#REF!="悪環境における作業",0.2,IF(#REF!="高所又は地下作業",0.1,IF(#REF!="錯綜場所作業",0.3,IF(#REF!="複雑な制約のある作業",0.4,IF(#REF!="単純な制約のある作業",0.2,0))))))</f>
        <v>#REF!</v>
      </c>
      <c r="M908" s="224" t="e">
        <f t="shared" si="54"/>
        <v>#REF!</v>
      </c>
    </row>
    <row r="909" spans="2:13" s="229" customFormat="1" ht="24" hidden="1" customHeight="1" x14ac:dyDescent="0.2">
      <c r="B909" s="562" t="s">
        <v>265</v>
      </c>
      <c r="C909" s="563"/>
      <c r="D909" s="250"/>
      <c r="E909" s="224" t="s">
        <v>245</v>
      </c>
      <c r="F909" s="242" t="e">
        <f>IF(#REF!&gt;=1,IF(#REF!&gt;=1,#REF!),IF(#REF!&gt;=0,"",))</f>
        <v>#REF!</v>
      </c>
      <c r="G909" s="241" t="e">
        <f>保全管理データ!N1085</f>
        <v>#REF!</v>
      </c>
      <c r="H909" s="241" t="e">
        <f>IF(#REF!="無","",IF(#REF!="","",IF(#REF!="悪環境における作業",0.2,IF(#REF!="高所又は地下作業",0.1,IF(#REF!="錯綜場所作業",0.3,IF(#REF!="複雑な制約のある作業",0.4,IF(#REF!="単純な制約のある作業",0.2,0)))))))</f>
        <v>#REF!</v>
      </c>
      <c r="I909" s="224" t="e">
        <f t="shared" si="53"/>
        <v>#REF!</v>
      </c>
      <c r="J909" s="242" t="e">
        <f>IF(#REF!&gt;=1,IF(#REF!&gt;=1,#REF!),IF(#REF!&gt;=0,"",))</f>
        <v>#REF!</v>
      </c>
      <c r="K909" s="241" t="e">
        <f>保全管理データ!N1112</f>
        <v>#REF!</v>
      </c>
      <c r="L909" s="241" t="e">
        <f>IF(#REF!="","",IF(#REF!="悪環境における作業",0.2,IF(#REF!="高所又は地下作業",0.1,IF(#REF!="錯綜場所作業",0.3,IF(#REF!="複雑な制約のある作業",0.4,IF(#REF!="単純な制約のある作業",0.2,0))))))</f>
        <v>#REF!</v>
      </c>
      <c r="M909" s="224" t="e">
        <f t="shared" si="54"/>
        <v>#REF!</v>
      </c>
    </row>
    <row r="910" spans="2:13" s="229" customFormat="1" ht="24" hidden="1" customHeight="1" x14ac:dyDescent="0.2">
      <c r="B910" s="562" t="s">
        <v>266</v>
      </c>
      <c r="C910" s="563"/>
      <c r="D910" s="250"/>
      <c r="E910" s="224" t="s">
        <v>245</v>
      </c>
      <c r="F910" s="242" t="e">
        <f>IF(#REF!&gt;=1,IF(#REF!&gt;=1,#REF!),IF(#REF!&gt;=0,"",))</f>
        <v>#REF!</v>
      </c>
      <c r="G910" s="241" t="e">
        <f>保全管理データ!N1086</f>
        <v>#REF!</v>
      </c>
      <c r="H910" s="241" t="e">
        <f>IF(#REF!="無","",IF(#REF!="","",IF(#REF!="悪環境における作業",0.2,IF(#REF!="高所又は地下作業",0.1,IF(#REF!="錯綜場所作業",0.3,IF(#REF!="複雑な制約のある作業",0.4,IF(#REF!="単純な制約のある作業",0.2,0)))))))</f>
        <v>#REF!</v>
      </c>
      <c r="I910" s="224" t="e">
        <f t="shared" si="53"/>
        <v>#REF!</v>
      </c>
      <c r="J910" s="242" t="e">
        <f>IF(#REF!&gt;=1,IF(#REF!&gt;=1,#REF!),IF(#REF!&gt;=0,"",))</f>
        <v>#REF!</v>
      </c>
      <c r="K910" s="241" t="e">
        <f>保全管理データ!N1113</f>
        <v>#REF!</v>
      </c>
      <c r="L910" s="241" t="e">
        <f>IF(#REF!="","",IF(#REF!="悪環境における作業",0.2,IF(#REF!="高所又は地下作業",0.1,IF(#REF!="錯綜場所作業",0.3,IF(#REF!="複雑な制約のある作業",0.4,IF(#REF!="単純な制約のある作業",0.2,0))))))</f>
        <v>#REF!</v>
      </c>
      <c r="M910" s="224" t="e">
        <f t="shared" si="54"/>
        <v>#REF!</v>
      </c>
    </row>
    <row r="911" spans="2:13" s="229" customFormat="1" ht="24" hidden="1" customHeight="1" x14ac:dyDescent="0.2">
      <c r="B911" s="562" t="s">
        <v>81</v>
      </c>
      <c r="C911" s="563"/>
      <c r="D911" s="250"/>
      <c r="E911" s="224" t="s">
        <v>245</v>
      </c>
      <c r="F911" s="242" t="e">
        <f>IF(#REF!&gt;=1,IF(#REF!&gt;=1,#REF!),IF(#REF!&gt;=0,"",))</f>
        <v>#REF!</v>
      </c>
      <c r="G911" s="241" t="e">
        <f>保全管理データ!N1087</f>
        <v>#REF!</v>
      </c>
      <c r="H911" s="241" t="e">
        <f>IF(#REF!="無","",IF(#REF!="","",IF(#REF!="悪環境における作業",0.2,IF(#REF!="高所又は地下作業",0.1,IF(#REF!="錯綜場所作業",0.3,IF(#REF!="複雑な制約のある作業",0.4,IF(#REF!="単純な制約のある作業",0.2,0)))))))</f>
        <v>#REF!</v>
      </c>
      <c r="I911" s="224" t="e">
        <f t="shared" si="53"/>
        <v>#REF!</v>
      </c>
      <c r="J911" s="242" t="e">
        <f>IF(#REF!&gt;=1,IF(#REF!&gt;=1,#REF!),IF(#REF!&gt;=0,"",))</f>
        <v>#REF!</v>
      </c>
      <c r="K911" s="241" t="e">
        <f>保全管理データ!N1114</f>
        <v>#REF!</v>
      </c>
      <c r="L911" s="241" t="e">
        <f>IF(#REF!="","",IF(#REF!="悪環境における作業",0.2,IF(#REF!="高所又は地下作業",0.1,IF(#REF!="錯綜場所作業",0.3,IF(#REF!="複雑な制約のある作業",0.4,IF(#REF!="単純な制約のある作業",0.2,0))))))</f>
        <v>#REF!</v>
      </c>
      <c r="M911" s="224" t="e">
        <f t="shared" si="54"/>
        <v>#REF!</v>
      </c>
    </row>
    <row r="912" spans="2:13" s="229" customFormat="1" ht="24" hidden="1" customHeight="1" x14ac:dyDescent="0.2">
      <c r="B912" s="562" t="s">
        <v>267</v>
      </c>
      <c r="C912" s="563"/>
      <c r="D912" s="250"/>
      <c r="E912" s="224" t="s">
        <v>247</v>
      </c>
      <c r="F912" s="242" t="e">
        <f>IF(#REF!&gt;=1,IF(#REF!&gt;=1,#REF!),IF(#REF!&gt;=0,"",))</f>
        <v>#REF!</v>
      </c>
      <c r="G912" s="241" t="e">
        <f>保全管理データ!N1088</f>
        <v>#REF!</v>
      </c>
      <c r="H912" s="241" t="e">
        <f>IF(#REF!="無","",IF(#REF!="","",IF(#REF!="悪環境における作業",0.2,IF(#REF!="高所又は地下作業",0.1,IF(#REF!="錯綜場所作業",0.3,IF(#REF!="複雑な制約のある作業",0.4,IF(#REF!="単純な制約のある作業",0.2,0)))))))</f>
        <v>#REF!</v>
      </c>
      <c r="I912" s="224" t="e">
        <f t="shared" si="53"/>
        <v>#REF!</v>
      </c>
      <c r="J912" s="242" t="e">
        <f>IF(#REF!&gt;=1,IF(#REF!&gt;=1,#REF!),IF(#REF!&gt;=0,"",))</f>
        <v>#REF!</v>
      </c>
      <c r="K912" s="241" t="e">
        <f>保全管理データ!N1115</f>
        <v>#REF!</v>
      </c>
      <c r="L912" s="241" t="e">
        <f>IF(#REF!="","",IF(#REF!="悪環境における作業",0.2,IF(#REF!="高所又は地下作業",0.1,IF(#REF!="錯綜場所作業",0.3,IF(#REF!="複雑な制約のある作業",0.4,IF(#REF!="単純な制約のある作業",0.2,0))))))</f>
        <v>#REF!</v>
      </c>
      <c r="M912" s="224" t="e">
        <f t="shared" si="54"/>
        <v>#REF!</v>
      </c>
    </row>
    <row r="913" spans="2:13" s="229" customFormat="1" ht="24" hidden="1" customHeight="1" x14ac:dyDescent="0.2">
      <c r="B913" s="562" t="s">
        <v>268</v>
      </c>
      <c r="C913" s="563"/>
      <c r="D913" s="250"/>
      <c r="E913" s="224" t="s">
        <v>246</v>
      </c>
      <c r="F913" s="242" t="e">
        <f>IF(#REF!&gt;=1,IF(#REF!&gt;=1,#REF!),IF(#REF!&gt;=0,"",))</f>
        <v>#REF!</v>
      </c>
      <c r="G913" s="241" t="e">
        <f>保全管理データ!N1089</f>
        <v>#REF!</v>
      </c>
      <c r="H913" s="241" t="e">
        <f>IF(#REF!="無","",IF(#REF!="","",IF(#REF!="悪環境における作業",0.2,IF(#REF!="高所又は地下作業",0.1,IF(#REF!="錯綜場所作業",0.3,IF(#REF!="複雑な制約のある作業",0.4,IF(#REF!="単純な制約のある作業",0.2,0)))))))</f>
        <v>#REF!</v>
      </c>
      <c r="I913" s="224" t="e">
        <f t="shared" si="53"/>
        <v>#REF!</v>
      </c>
      <c r="J913" s="242" t="e">
        <f>IF(#REF!&gt;=1,IF(#REF!&gt;=1,#REF!),IF(#REF!&gt;=0,"",))</f>
        <v>#REF!</v>
      </c>
      <c r="K913" s="241" t="e">
        <f>保全管理データ!N1116</f>
        <v>#REF!</v>
      </c>
      <c r="L913" s="241" t="e">
        <f>IF(#REF!="","",IF(#REF!="悪環境における作業",0.2,IF(#REF!="高所又は地下作業",0.1,IF(#REF!="錯綜場所作業",0.3,IF(#REF!="複雑な制約のある作業",0.4,IF(#REF!="単純な制約のある作業",0.2,0))))))</f>
        <v>#REF!</v>
      </c>
      <c r="M913" s="224" t="e">
        <f t="shared" si="54"/>
        <v>#REF!</v>
      </c>
    </row>
    <row r="914" spans="2:13" s="229" customFormat="1" ht="24" hidden="1" customHeight="1" thickBot="1" x14ac:dyDescent="0.25">
      <c r="B914" s="564" t="s">
        <v>269</v>
      </c>
      <c r="C914" s="565"/>
      <c r="D914" s="251"/>
      <c r="E914" s="252" t="s">
        <v>245</v>
      </c>
      <c r="F914" s="246" t="e">
        <f>IF(#REF!&gt;=1,IF(#REF!&gt;=1,#REF!),IF(#REF!&gt;=0,"",))</f>
        <v>#REF!</v>
      </c>
      <c r="G914" s="245" t="e">
        <f>保全管理データ!N1090</f>
        <v>#REF!</v>
      </c>
      <c r="H914" s="241" t="e">
        <f>IF(#REF!="無","",IF(#REF!="","",IF(#REF!="悪環境における作業",0.2,IF(#REF!="高所又は地下作業",0.1,IF(#REF!="錯綜場所作業",0.3,IF(#REF!="複雑な制約のある作業",0.4,IF(#REF!="単純な制約のある作業",0.2,0)))))))</f>
        <v>#REF!</v>
      </c>
      <c r="I914" s="224" t="e">
        <f t="shared" si="53"/>
        <v>#REF!</v>
      </c>
      <c r="J914" s="246" t="e">
        <f>IF(#REF!&gt;=1,IF(#REF!&gt;=1,#REF!),IF(#REF!&gt;=0,"",))</f>
        <v>#REF!</v>
      </c>
      <c r="K914" s="245" t="e">
        <f>保全管理データ!N1117</f>
        <v>#REF!</v>
      </c>
      <c r="L914" s="245" t="e">
        <f>IF(#REF!="","",IF(#REF!="悪環境における作業",0.2,IF(#REF!="高所又は地下作業",0.1,IF(#REF!="錯綜場所作業",0.3,IF(#REF!="複雑な制約のある作業",0.4,IF(#REF!="単純な制約のある作業",0.2,0))))))</f>
        <v>#REF!</v>
      </c>
      <c r="M914" s="224" t="e">
        <f t="shared" si="54"/>
        <v>#REF!</v>
      </c>
    </row>
    <row r="915" spans="2:13" s="229" customFormat="1" ht="24" hidden="1" customHeight="1" thickBot="1" x14ac:dyDescent="0.25">
      <c r="B915" s="555" t="s">
        <v>190</v>
      </c>
      <c r="C915" s="555"/>
      <c r="D915" s="555"/>
      <c r="E915" s="555"/>
      <c r="F915" s="556" t="e">
        <f>SUM(I891:I914)</f>
        <v>#REF!</v>
      </c>
      <c r="G915" s="557"/>
      <c r="H915" s="557"/>
      <c r="I915" s="558"/>
      <c r="J915" s="556" t="e">
        <f>IF(SUM(J891:J914)=0,"0.00",SUM(M891:M914))</f>
        <v>#REF!</v>
      </c>
      <c r="K915" s="557"/>
      <c r="L915" s="557"/>
      <c r="M915" s="558"/>
    </row>
    <row r="916" spans="2:13" s="229" customFormat="1" ht="24" hidden="1" customHeight="1" thickBot="1" x14ac:dyDescent="0.25">
      <c r="B916" s="555" t="s">
        <v>97</v>
      </c>
      <c r="C916" s="555"/>
      <c r="D916" s="555"/>
      <c r="E916" s="555"/>
      <c r="F916" s="556" t="e">
        <f>IF(#REF!="５年以下","0",IF(#REF!="５年～１０年",0.1,IF(#REF!="１０年以上",0.15)))</f>
        <v>#REF!</v>
      </c>
      <c r="G916" s="557"/>
      <c r="H916" s="557"/>
      <c r="I916" s="557"/>
      <c r="J916" s="557"/>
      <c r="K916" s="557"/>
      <c r="L916" s="557"/>
      <c r="M916" s="558"/>
    </row>
    <row r="917" spans="2:13" s="229" customFormat="1" ht="24" hidden="1" customHeight="1" thickBot="1" x14ac:dyDescent="0.25">
      <c r="B917" s="556" t="s">
        <v>273</v>
      </c>
      <c r="C917" s="557"/>
      <c r="D917" s="557"/>
      <c r="E917" s="558"/>
      <c r="F917" s="556" t="e">
        <f>F915*(1+F916)</f>
        <v>#REF!</v>
      </c>
      <c r="G917" s="557"/>
      <c r="H917" s="557"/>
      <c r="I917" s="557"/>
      <c r="J917" s="556" t="e">
        <f>J915*(1+F916)</f>
        <v>#REF!</v>
      </c>
      <c r="K917" s="557"/>
      <c r="L917" s="557"/>
      <c r="M917" s="558"/>
    </row>
    <row r="918" spans="2:13" s="229" customFormat="1" ht="24" hidden="1" customHeight="1" thickBot="1" x14ac:dyDescent="0.25">
      <c r="B918" s="555" t="s">
        <v>191</v>
      </c>
      <c r="C918" s="555"/>
      <c r="D918" s="555"/>
      <c r="E918" s="555"/>
      <c r="F918" s="556" t="e">
        <f>#REF!*(#REF!*#REF!+#REF!*#REF!)</f>
        <v>#REF!</v>
      </c>
      <c r="G918" s="557"/>
      <c r="H918" s="558"/>
      <c r="I918" s="555" t="e">
        <f>#REF!</f>
        <v>#REF!</v>
      </c>
      <c r="J918" s="556"/>
      <c r="K918" s="247" t="s">
        <v>230</v>
      </c>
      <c r="L918" s="558" t="e">
        <f>B889</f>
        <v>#REF!</v>
      </c>
      <c r="M918" s="555"/>
    </row>
    <row r="919" spans="2:13" s="229" customFormat="1" ht="45" customHeight="1" thickBot="1" x14ac:dyDescent="0.25">
      <c r="B919" s="228"/>
      <c r="C919" s="228"/>
      <c r="D919" s="228"/>
      <c r="E919" s="228"/>
      <c r="F919" s="228"/>
      <c r="G919" s="228"/>
      <c r="H919" s="228"/>
      <c r="I919" s="228"/>
      <c r="J919" s="228"/>
      <c r="K919" s="228"/>
      <c r="L919" s="228"/>
      <c r="M919" s="228"/>
    </row>
    <row r="920" spans="2:13" s="229" customFormat="1" ht="27.75" customHeight="1" thickBot="1" x14ac:dyDescent="0.25">
      <c r="B920" s="568" t="s">
        <v>128</v>
      </c>
      <c r="C920" s="569"/>
      <c r="D920" s="569"/>
      <c r="E920" s="570"/>
      <c r="F920" s="228"/>
      <c r="G920" s="228"/>
      <c r="H920" s="228"/>
      <c r="I920" s="228"/>
      <c r="J920" s="228"/>
      <c r="K920" s="228"/>
      <c r="L920" s="228"/>
      <c r="M920" s="228"/>
    </row>
    <row r="921" spans="2:13" s="229" customFormat="1" ht="27.75" customHeight="1" x14ac:dyDescent="0.2">
      <c r="B921" s="571" t="e">
        <f>#REF!</f>
        <v>#REF!</v>
      </c>
      <c r="C921" s="572"/>
      <c r="D921" s="573"/>
      <c r="E921" s="574"/>
      <c r="F921" s="578" t="s">
        <v>240</v>
      </c>
      <c r="G921" s="579"/>
      <c r="H921" s="579"/>
      <c r="I921" s="580"/>
      <c r="J921" s="578" t="s">
        <v>239</v>
      </c>
      <c r="K921" s="579"/>
      <c r="L921" s="579"/>
      <c r="M921" s="580"/>
    </row>
    <row r="922" spans="2:13" s="229" customFormat="1" ht="27.75" customHeight="1" thickBot="1" x14ac:dyDescent="0.25">
      <c r="B922" s="575"/>
      <c r="C922" s="576"/>
      <c r="D922" s="576"/>
      <c r="E922" s="577"/>
      <c r="F922" s="233" t="s">
        <v>149</v>
      </c>
      <c r="G922" s="231" t="s">
        <v>151</v>
      </c>
      <c r="H922" s="231" t="s">
        <v>96</v>
      </c>
      <c r="I922" s="232" t="s">
        <v>150</v>
      </c>
      <c r="J922" s="233" t="s">
        <v>149</v>
      </c>
      <c r="K922" s="231" t="s">
        <v>151</v>
      </c>
      <c r="L922" s="231" t="s">
        <v>96</v>
      </c>
      <c r="M922" s="232" t="s">
        <v>150</v>
      </c>
    </row>
    <row r="923" spans="2:13" s="229" customFormat="1" ht="27.75" customHeight="1" thickTop="1" x14ac:dyDescent="0.2">
      <c r="B923" s="566" t="s">
        <v>241</v>
      </c>
      <c r="C923" s="567"/>
      <c r="D923" s="234" t="e">
        <f>#REF!</f>
        <v>#REF!</v>
      </c>
      <c r="E923" s="235" t="s">
        <v>242</v>
      </c>
      <c r="F923" s="242" t="e">
        <f>IF(#REF!&gt;=1,IF(#REF!&gt;=1,#REF!),IF(#REF!&gt;=0,"",))</f>
        <v>#REF!</v>
      </c>
      <c r="G923" s="241" t="e">
        <f>保全管理データ!N1123</f>
        <v>#REF!</v>
      </c>
      <c r="H923" s="241" t="e">
        <f>IF(#REF!="無","",IF(#REF!="","",IF(#REF!="悪環境における作業",0.2,IF(#REF!="高所又は地下作業",0.1,IF(#REF!="錯綜場所作業",0.3,IF(#REF!="複雑な制約のある作業",0.4,IF(#REF!="単純な制約のある作業",0.2,0)))))))</f>
        <v>#REF!</v>
      </c>
      <c r="I923" s="224" t="e">
        <f>IF(F923="","",F923*G923*(1+IF(H923="",0,H923)))</f>
        <v>#REF!</v>
      </c>
      <c r="J923" s="242" t="e">
        <f>IF(#REF!&gt;=1,IF(#REF!&gt;=1,#REF!),IF(#REF!&gt;=0,"",))</f>
        <v>#REF!</v>
      </c>
      <c r="K923" s="241" t="e">
        <f>保全管理データ!N1150</f>
        <v>#REF!</v>
      </c>
      <c r="L923" s="241" t="e">
        <f>IF(#REF!="","",IF(#REF!="悪環境における作業",0.2,IF(#REF!="高所又は地下作業",0.1,IF(#REF!="錯綜場所作業",0.3,IF(#REF!="複雑な制約のある作業",0.4,IF(#REF!="単純な制約のある作業",0.2,0))))))</f>
        <v>#REF!</v>
      </c>
      <c r="M923" s="224" t="e">
        <f>IF(J923="","",J923*K923*(1+IF(L923="",0,L923)))</f>
        <v>#REF!</v>
      </c>
    </row>
    <row r="924" spans="2:13" s="229" customFormat="1" ht="27.75" customHeight="1" x14ac:dyDescent="0.2">
      <c r="B924" s="562" t="s">
        <v>243</v>
      </c>
      <c r="C924" s="563"/>
      <c r="D924" s="239" t="e">
        <f>#REF!</f>
        <v>#REF!</v>
      </c>
      <c r="E924" s="240" t="s">
        <v>242</v>
      </c>
      <c r="F924" s="242" t="e">
        <f>IF(#REF!&gt;=1,IF(#REF!&gt;=1,#REF!),IF(#REF!&gt;=0,"",))</f>
        <v>#REF!</v>
      </c>
      <c r="G924" s="241" t="e">
        <f>保全管理データ!N1124</f>
        <v>#REF!</v>
      </c>
      <c r="H924" s="241" t="e">
        <f>IF(#REF!="無","",IF(#REF!="","",IF(#REF!="悪環境における作業",0.2,IF(#REF!="高所又は地下作業",0.1,IF(#REF!="錯綜場所作業",0.3,IF(#REF!="複雑な制約のある作業",0.4,IF(#REF!="単純な制約のある作業",0.2,0)))))))</f>
        <v>#REF!</v>
      </c>
      <c r="I924" s="224" t="e">
        <f t="shared" ref="I924:I946" si="55">IF(F924="","",F924*G924*(1+IF(H924="",0,H924)))</f>
        <v>#REF!</v>
      </c>
      <c r="J924" s="242" t="e">
        <f>IF(#REF!&gt;=1,IF(#REF!&gt;=1,#REF!),IF(#REF!&gt;=0,"",))</f>
        <v>#REF!</v>
      </c>
      <c r="K924" s="241" t="e">
        <f>保全管理データ!N1151</f>
        <v>#REF!</v>
      </c>
      <c r="L924" s="241" t="e">
        <f>IF(#REF!="","",IF(#REF!="悪環境における作業",0.2,IF(#REF!="高所又は地下作業",0.1,IF(#REF!="錯綜場所作業",0.3,IF(#REF!="複雑な制約のある作業",0.4,IF(#REF!="単純な制約のある作業",0.2,0))))))</f>
        <v>#REF!</v>
      </c>
      <c r="M924" s="224" t="e">
        <f t="shared" ref="M924:M946" si="56">IF(J924="","",J924*K924*(1+IF(L924="",0,L924)))</f>
        <v>#REF!</v>
      </c>
    </row>
    <row r="925" spans="2:13" s="229" customFormat="1" ht="27.75" customHeight="1" x14ac:dyDescent="0.2">
      <c r="B925" s="562" t="s">
        <v>249</v>
      </c>
      <c r="C925" s="563"/>
      <c r="D925" s="239" t="e">
        <f>#REF!</f>
        <v>#REF!</v>
      </c>
      <c r="E925" s="240" t="s">
        <v>244</v>
      </c>
      <c r="F925" s="242" t="e">
        <f>IF(#REF!&gt;=1,IF(#REF!&gt;=1,#REF!),IF(#REF!&gt;=0,"",))</f>
        <v>#REF!</v>
      </c>
      <c r="G925" s="241" t="e">
        <f>保全管理データ!N1125</f>
        <v>#REF!</v>
      </c>
      <c r="H925" s="241" t="e">
        <f>IF(#REF!="無","",IF(#REF!="","",IF(#REF!="悪環境における作業",0.2,IF(#REF!="高所又は地下作業",0.1,IF(#REF!="錯綜場所作業",0.3,IF(#REF!="複雑な制約のある作業",0.4,IF(#REF!="単純な制約のある作業",0.2,0)))))))</f>
        <v>#REF!</v>
      </c>
      <c r="I925" s="224" t="e">
        <f t="shared" si="55"/>
        <v>#REF!</v>
      </c>
      <c r="J925" s="242" t="e">
        <f>IF(#REF!&gt;=1,IF(#REF!&gt;=1,#REF!),IF(#REF!&gt;=0,"",))</f>
        <v>#REF!</v>
      </c>
      <c r="K925" s="241" t="e">
        <f>保全管理データ!N1152</f>
        <v>#REF!</v>
      </c>
      <c r="L925" s="241" t="e">
        <f>IF(#REF!="","",IF(#REF!="悪環境における作業",0.2,IF(#REF!="高所又は地下作業",0.1,IF(#REF!="錯綜場所作業",0.3,IF(#REF!="複雑な制約のある作業",0.4,IF(#REF!="単純な制約のある作業",0.2,0))))))</f>
        <v>#REF!</v>
      </c>
      <c r="M925" s="224" t="e">
        <f t="shared" si="56"/>
        <v>#REF!</v>
      </c>
    </row>
    <row r="926" spans="2:13" s="229" customFormat="1" ht="27.75" customHeight="1" x14ac:dyDescent="0.2">
      <c r="B926" s="562" t="s">
        <v>250</v>
      </c>
      <c r="C926" s="563"/>
      <c r="D926" s="239" t="e">
        <f>#REF!</f>
        <v>#REF!</v>
      </c>
      <c r="E926" s="240" t="s">
        <v>244</v>
      </c>
      <c r="F926" s="242" t="e">
        <f>IF(#REF!&gt;=1,IF(#REF!&gt;=1,#REF!),IF(#REF!&gt;=0,"",))</f>
        <v>#REF!</v>
      </c>
      <c r="G926" s="241" t="e">
        <f>保全管理データ!N1126</f>
        <v>#REF!</v>
      </c>
      <c r="H926" s="241" t="e">
        <f>IF(#REF!="無","",IF(#REF!="","",IF(#REF!="悪環境における作業",0.2,IF(#REF!="高所又は地下作業",0.1,IF(#REF!="錯綜場所作業",0.3,IF(#REF!="複雑な制約のある作業",0.4,IF(#REF!="単純な制約のある作業",0.2,0)))))))</f>
        <v>#REF!</v>
      </c>
      <c r="I926" s="224" t="e">
        <f t="shared" si="55"/>
        <v>#REF!</v>
      </c>
      <c r="J926" s="242" t="e">
        <f>IF(#REF!&gt;=1,IF(#REF!&gt;=1,#REF!),IF(#REF!&gt;=0,"",))</f>
        <v>#REF!</v>
      </c>
      <c r="K926" s="241" t="e">
        <f>保全管理データ!N1153</f>
        <v>#REF!</v>
      </c>
      <c r="L926" s="241" t="e">
        <f>IF(#REF!="","",IF(#REF!="悪環境における作業",0.2,IF(#REF!="高所又は地下作業",0.1,IF(#REF!="錯綜場所作業",0.3,IF(#REF!="複雑な制約のある作業",0.4,IF(#REF!="単純な制約のある作業",0.2,0))))))</f>
        <v>#REF!</v>
      </c>
      <c r="M926" s="224" t="e">
        <f t="shared" si="56"/>
        <v>#REF!</v>
      </c>
    </row>
    <row r="927" spans="2:13" s="229" customFormat="1" ht="27.75" customHeight="1" x14ac:dyDescent="0.2">
      <c r="B927" s="562" t="s">
        <v>251</v>
      </c>
      <c r="C927" s="563"/>
      <c r="D927" s="239" t="e">
        <f>#REF!</f>
        <v>#REF!</v>
      </c>
      <c r="E927" s="240" t="s">
        <v>242</v>
      </c>
      <c r="F927" s="242" t="e">
        <f>IF(#REF!&gt;=1,IF(#REF!&gt;=1,#REF!),IF(#REF!&gt;=0,"",))</f>
        <v>#REF!</v>
      </c>
      <c r="G927" s="241" t="e">
        <f>保全管理データ!N1127</f>
        <v>#REF!</v>
      </c>
      <c r="H927" s="241" t="e">
        <f>IF(#REF!="無","",IF(#REF!="","",IF(#REF!="悪環境における作業",0.2,IF(#REF!="高所又は地下作業",0.1,IF(#REF!="錯綜場所作業",0.3,IF(#REF!="複雑な制約のある作業",0.4,IF(#REF!="単純な制約のある作業",0.2,0)))))))</f>
        <v>#REF!</v>
      </c>
      <c r="I927" s="224" t="e">
        <f t="shared" si="55"/>
        <v>#REF!</v>
      </c>
      <c r="J927" s="242" t="e">
        <f>IF(#REF!&gt;=1,IF(#REF!&gt;=1,#REF!),IF(#REF!&gt;=0,"",))</f>
        <v>#REF!</v>
      </c>
      <c r="K927" s="241" t="e">
        <f>保全管理データ!N1154</f>
        <v>#REF!</v>
      </c>
      <c r="L927" s="241" t="e">
        <f>IF(#REF!="","",IF(#REF!="悪環境における作業",0.2,IF(#REF!="高所又は地下作業",0.1,IF(#REF!="錯綜場所作業",0.3,IF(#REF!="複雑な制約のある作業",0.4,IF(#REF!="単純な制約のある作業",0.2,0))))))</f>
        <v>#REF!</v>
      </c>
      <c r="M927" s="224" t="e">
        <f t="shared" si="56"/>
        <v>#REF!</v>
      </c>
    </row>
    <row r="928" spans="2:13" s="229" customFormat="1" ht="27.75" customHeight="1" x14ac:dyDescent="0.2">
      <c r="B928" s="562" t="s">
        <v>252</v>
      </c>
      <c r="C928" s="563"/>
      <c r="D928" s="239" t="e">
        <f>#REF!</f>
        <v>#REF!</v>
      </c>
      <c r="E928" s="240" t="s">
        <v>244</v>
      </c>
      <c r="F928" s="242" t="e">
        <f>IF(#REF!&gt;=1,IF(#REF!&gt;=1,#REF!),IF(#REF!&gt;=0,"",))</f>
        <v>#REF!</v>
      </c>
      <c r="G928" s="241" t="e">
        <f>保全管理データ!N1128</f>
        <v>#REF!</v>
      </c>
      <c r="H928" s="241" t="e">
        <f>IF(#REF!="無","",IF(#REF!="","",IF(#REF!="悪環境における作業",0.2,IF(#REF!="高所又は地下作業",0.1,IF(#REF!="錯綜場所作業",0.3,IF(#REF!="複雑な制約のある作業",0.4,IF(#REF!="単純な制約のある作業",0.2,0)))))))</f>
        <v>#REF!</v>
      </c>
      <c r="I928" s="224" t="e">
        <f t="shared" si="55"/>
        <v>#REF!</v>
      </c>
      <c r="J928" s="242" t="e">
        <f>IF(#REF!&gt;=1,IF(#REF!&gt;=1,#REF!),IF(#REF!&gt;=0,"",))</f>
        <v>#REF!</v>
      </c>
      <c r="K928" s="241" t="e">
        <f>保全管理データ!N1155</f>
        <v>#REF!</v>
      </c>
      <c r="L928" s="241" t="e">
        <f>IF(#REF!="","",IF(#REF!="悪環境における作業",0.2,IF(#REF!="高所又は地下作業",0.1,IF(#REF!="錯綜場所作業",0.3,IF(#REF!="複雑な制約のある作業",0.4,IF(#REF!="単純な制約のある作業",0.2,0))))))</f>
        <v>#REF!</v>
      </c>
      <c r="M928" s="224" t="e">
        <f t="shared" si="56"/>
        <v>#REF!</v>
      </c>
    </row>
    <row r="929" spans="2:13" s="229" customFormat="1" ht="27.75" customHeight="1" x14ac:dyDescent="0.2">
      <c r="B929" s="562" t="s">
        <v>253</v>
      </c>
      <c r="C929" s="563"/>
      <c r="D929" s="239" t="e">
        <f>#REF!</f>
        <v>#REF!</v>
      </c>
      <c r="E929" s="240" t="s">
        <v>242</v>
      </c>
      <c r="F929" s="242" t="e">
        <f>IF(#REF!&gt;=1,IF(#REF!&gt;=1,#REF!),IF(#REF!&gt;=0,"",))</f>
        <v>#REF!</v>
      </c>
      <c r="G929" s="241" t="e">
        <f>保全管理データ!N1129</f>
        <v>#REF!</v>
      </c>
      <c r="H929" s="241" t="e">
        <f>IF(#REF!="無","",IF(#REF!="","",IF(#REF!="悪環境における作業",0.2,IF(#REF!="高所又は地下作業",0.1,IF(#REF!="錯綜場所作業",0.3,IF(#REF!="複雑な制約のある作業",0.4,IF(#REF!="単純な制約のある作業",0.2,0)))))))</f>
        <v>#REF!</v>
      </c>
      <c r="I929" s="224" t="e">
        <f t="shared" si="55"/>
        <v>#REF!</v>
      </c>
      <c r="J929" s="242" t="e">
        <f>IF(#REF!&gt;=1,IF(#REF!&gt;=1,#REF!),IF(#REF!&gt;=0,"",))</f>
        <v>#REF!</v>
      </c>
      <c r="K929" s="241" t="e">
        <f>保全管理データ!N1156</f>
        <v>#REF!</v>
      </c>
      <c r="L929" s="241" t="e">
        <f>IF(#REF!="","",IF(#REF!="悪環境における作業",0.2,IF(#REF!="高所又は地下作業",0.1,IF(#REF!="錯綜場所作業",0.3,IF(#REF!="複雑な制約のある作業",0.4,IF(#REF!="単純な制約のある作業",0.2,0))))))</f>
        <v>#REF!</v>
      </c>
      <c r="M929" s="224" t="e">
        <f t="shared" si="56"/>
        <v>#REF!</v>
      </c>
    </row>
    <row r="930" spans="2:13" s="229" customFormat="1" ht="27.75" customHeight="1" x14ac:dyDescent="0.2">
      <c r="B930" s="562" t="s">
        <v>254</v>
      </c>
      <c r="C930" s="563"/>
      <c r="D930" s="239" t="e">
        <f>#REF!</f>
        <v>#REF!</v>
      </c>
      <c r="E930" s="240" t="s">
        <v>242</v>
      </c>
      <c r="F930" s="242" t="e">
        <f>IF(#REF!&gt;=1,IF(#REF!&gt;=1,#REF!),IF(#REF!&gt;=0,"",))</f>
        <v>#REF!</v>
      </c>
      <c r="G930" s="241" t="e">
        <f>保全管理データ!N1130</f>
        <v>#REF!</v>
      </c>
      <c r="H930" s="241" t="e">
        <f>IF(#REF!="無","",IF(#REF!="","",IF(#REF!="悪環境における作業",0.2,IF(#REF!="高所又は地下作業",0.1,IF(#REF!="錯綜場所作業",0.3,IF(#REF!="複雑な制約のある作業",0.4,IF(#REF!="単純な制約のある作業",0.2,0)))))))</f>
        <v>#REF!</v>
      </c>
      <c r="I930" s="224" t="e">
        <f t="shared" si="55"/>
        <v>#REF!</v>
      </c>
      <c r="J930" s="242" t="e">
        <f>IF(#REF!&gt;=1,IF(#REF!&gt;=1,#REF!),IF(#REF!&gt;=0,"",))</f>
        <v>#REF!</v>
      </c>
      <c r="K930" s="241" t="e">
        <f>保全管理データ!N1157</f>
        <v>#REF!</v>
      </c>
      <c r="L930" s="241" t="e">
        <f>IF(#REF!="","",IF(#REF!="悪環境における作業",0.2,IF(#REF!="高所又は地下作業",0.1,IF(#REF!="錯綜場所作業",0.3,IF(#REF!="複雑な制約のある作業",0.4,IF(#REF!="単純な制約のある作業",0.2,0))))))</f>
        <v>#REF!</v>
      </c>
      <c r="M930" s="224" t="e">
        <f t="shared" si="56"/>
        <v>#REF!</v>
      </c>
    </row>
    <row r="931" spans="2:13" s="229" customFormat="1" ht="27.75" customHeight="1" x14ac:dyDescent="0.2">
      <c r="B931" s="562" t="s">
        <v>255</v>
      </c>
      <c r="C931" s="563"/>
      <c r="D931" s="239" t="e">
        <f>#REF!</f>
        <v>#REF!</v>
      </c>
      <c r="E931" s="240" t="s">
        <v>245</v>
      </c>
      <c r="F931" s="242" t="e">
        <f>IF(#REF!&gt;=1,IF(#REF!&gt;=1,#REF!),IF(#REF!&gt;=0,"",))</f>
        <v>#REF!</v>
      </c>
      <c r="G931" s="241" t="e">
        <f>保全管理データ!N1131</f>
        <v>#REF!</v>
      </c>
      <c r="H931" s="241" t="e">
        <f>IF(#REF!="無","",IF(#REF!="","",IF(#REF!="悪環境における作業",0.2,IF(#REF!="高所又は地下作業",0.1,IF(#REF!="錯綜場所作業",0.3,IF(#REF!="複雑な制約のある作業",0.4,IF(#REF!="単純な制約のある作業",0.2,0)))))))</f>
        <v>#REF!</v>
      </c>
      <c r="I931" s="224" t="e">
        <f t="shared" si="55"/>
        <v>#REF!</v>
      </c>
      <c r="J931" s="242" t="e">
        <f>IF(#REF!&gt;=1,IF(#REF!&gt;=1,#REF!),IF(#REF!&gt;=0,"",))</f>
        <v>#REF!</v>
      </c>
      <c r="K931" s="241" t="e">
        <f>保全管理データ!N1158</f>
        <v>#REF!</v>
      </c>
      <c r="L931" s="241" t="e">
        <f>IF(#REF!="","",IF(#REF!="悪環境における作業",0.2,IF(#REF!="高所又は地下作業",0.1,IF(#REF!="錯綜場所作業",0.3,IF(#REF!="複雑な制約のある作業",0.4,IF(#REF!="単純な制約のある作業",0.2,0))))))</f>
        <v>#REF!</v>
      </c>
      <c r="M931" s="224" t="e">
        <f t="shared" si="56"/>
        <v>#REF!</v>
      </c>
    </row>
    <row r="932" spans="2:13" s="229" customFormat="1" ht="27.75" customHeight="1" x14ac:dyDescent="0.2">
      <c r="B932" s="562" t="s">
        <v>256</v>
      </c>
      <c r="C932" s="563"/>
      <c r="D932" s="239" t="e">
        <f>#REF!</f>
        <v>#REF!</v>
      </c>
      <c r="E932" s="240" t="s">
        <v>242</v>
      </c>
      <c r="F932" s="242" t="e">
        <f>IF(#REF!&gt;=1,IF(#REF!&gt;=1,#REF!),IF(#REF!&gt;=0,"",))</f>
        <v>#REF!</v>
      </c>
      <c r="G932" s="241" t="e">
        <f>保全管理データ!N1132</f>
        <v>#REF!</v>
      </c>
      <c r="H932" s="241" t="e">
        <f>IF(#REF!="無","",IF(#REF!="","",IF(#REF!="悪環境における作業",0.2,IF(#REF!="高所又は地下作業",0.1,IF(#REF!="錯綜場所作業",0.3,IF(#REF!="複雑な制約のある作業",0.4,IF(#REF!="単純な制約のある作業",0.2,0)))))))</f>
        <v>#REF!</v>
      </c>
      <c r="I932" s="224" t="e">
        <f t="shared" si="55"/>
        <v>#REF!</v>
      </c>
      <c r="J932" s="242" t="e">
        <f>IF(#REF!&gt;=1,IF(#REF!&gt;=1,#REF!),IF(#REF!&gt;=0,"",))</f>
        <v>#REF!</v>
      </c>
      <c r="K932" s="241" t="e">
        <f>保全管理データ!N1159</f>
        <v>#REF!</v>
      </c>
      <c r="L932" s="241" t="e">
        <f>IF(#REF!="","",IF(#REF!="悪環境における作業",0.2,IF(#REF!="高所又は地下作業",0.1,IF(#REF!="錯綜場所作業",0.3,IF(#REF!="複雑な制約のある作業",0.4,IF(#REF!="単純な制約のある作業",0.2,0))))))</f>
        <v>#REF!</v>
      </c>
      <c r="M932" s="224" t="e">
        <f t="shared" si="56"/>
        <v>#REF!</v>
      </c>
    </row>
    <row r="933" spans="2:13" s="229" customFormat="1" ht="27.75" customHeight="1" x14ac:dyDescent="0.2">
      <c r="B933" s="562" t="s">
        <v>257</v>
      </c>
      <c r="C933" s="563"/>
      <c r="D933" s="239" t="e">
        <f>#REF!</f>
        <v>#REF!</v>
      </c>
      <c r="E933" s="240" t="s">
        <v>245</v>
      </c>
      <c r="F933" s="242" t="e">
        <f>IF(#REF!&gt;=1,IF(#REF!&gt;=1,#REF!),IF(#REF!&gt;=0,"",))</f>
        <v>#REF!</v>
      </c>
      <c r="G933" s="241" t="e">
        <f>保全管理データ!N1133</f>
        <v>#REF!</v>
      </c>
      <c r="H933" s="241" t="e">
        <f>IF(#REF!="無","",IF(#REF!="","",IF(#REF!="悪環境における作業",0.2,IF(#REF!="高所又は地下作業",0.1,IF(#REF!="錯綜場所作業",0.3,IF(#REF!="複雑な制約のある作業",0.4,IF(#REF!="単純な制約のある作業",0.2,0)))))))</f>
        <v>#REF!</v>
      </c>
      <c r="I933" s="224" t="e">
        <f t="shared" si="55"/>
        <v>#REF!</v>
      </c>
      <c r="J933" s="242" t="e">
        <f>IF(#REF!&gt;=1,IF(#REF!&gt;=1,#REF!),IF(#REF!&gt;=0,"",))</f>
        <v>#REF!</v>
      </c>
      <c r="K933" s="241" t="e">
        <f>保全管理データ!N1160</f>
        <v>#REF!</v>
      </c>
      <c r="L933" s="241" t="e">
        <f>IF(#REF!="","",IF(#REF!="悪環境における作業",0.2,IF(#REF!="高所又は地下作業",0.1,IF(#REF!="錯綜場所作業",0.3,IF(#REF!="複雑な制約のある作業",0.4,IF(#REF!="単純な制約のある作業",0.2,0))))))</f>
        <v>#REF!</v>
      </c>
      <c r="M933" s="224" t="e">
        <f t="shared" si="56"/>
        <v>#REF!</v>
      </c>
    </row>
    <row r="934" spans="2:13" s="229" customFormat="1" ht="27.75" customHeight="1" x14ac:dyDescent="0.2">
      <c r="B934" s="562" t="s">
        <v>258</v>
      </c>
      <c r="C934" s="563"/>
      <c r="D934" s="239" t="e">
        <f>#REF!</f>
        <v>#REF!</v>
      </c>
      <c r="E934" s="240" t="s">
        <v>245</v>
      </c>
      <c r="F934" s="242" t="e">
        <f>IF(#REF!&gt;=1,IF(#REF!&gt;=1,#REF!),IF(#REF!&gt;=0,"",))</f>
        <v>#REF!</v>
      </c>
      <c r="G934" s="241" t="e">
        <f>保全管理データ!N1134</f>
        <v>#REF!</v>
      </c>
      <c r="H934" s="241" t="e">
        <f>IF(#REF!="無","",IF(#REF!="","",IF(#REF!="悪環境における作業",0.2,IF(#REF!="高所又は地下作業",0.1,IF(#REF!="錯綜場所作業",0.3,IF(#REF!="複雑な制約のある作業",0.4,IF(#REF!="単純な制約のある作業",0.2,0)))))))</f>
        <v>#REF!</v>
      </c>
      <c r="I934" s="224" t="e">
        <f t="shared" si="55"/>
        <v>#REF!</v>
      </c>
      <c r="J934" s="242" t="e">
        <f>IF(#REF!&gt;=1,IF(#REF!&gt;=1,#REF!),IF(#REF!&gt;=0,"",))</f>
        <v>#REF!</v>
      </c>
      <c r="K934" s="241" t="e">
        <f>保全管理データ!N1161</f>
        <v>#REF!</v>
      </c>
      <c r="L934" s="241" t="e">
        <f>IF(#REF!="","",IF(#REF!="悪環境における作業",0.2,IF(#REF!="高所又は地下作業",0.1,IF(#REF!="錯綜場所作業",0.3,IF(#REF!="複雑な制約のある作業",0.4,IF(#REF!="単純な制約のある作業",0.2,0))))))</f>
        <v>#REF!</v>
      </c>
      <c r="M934" s="224" t="e">
        <f t="shared" si="56"/>
        <v>#REF!</v>
      </c>
    </row>
    <row r="935" spans="2:13" s="229" customFormat="1" ht="27.75" customHeight="1" x14ac:dyDescent="0.2">
      <c r="B935" s="562" t="s">
        <v>259</v>
      </c>
      <c r="C935" s="563"/>
      <c r="D935" s="239" t="e">
        <f>#REF!</f>
        <v>#REF!</v>
      </c>
      <c r="E935" s="240" t="s">
        <v>245</v>
      </c>
      <c r="F935" s="242" t="e">
        <f>IF(#REF!&gt;=1,IF(#REF!&gt;=1,#REF!),IF(#REF!&gt;=0,"",))</f>
        <v>#REF!</v>
      </c>
      <c r="G935" s="241" t="e">
        <f>保全管理データ!N1135</f>
        <v>#REF!</v>
      </c>
      <c r="H935" s="241" t="e">
        <f>IF(#REF!="無","",IF(#REF!="","",IF(#REF!="悪環境における作業",0.2,IF(#REF!="高所又は地下作業",0.1,IF(#REF!="錯綜場所作業",0.3,IF(#REF!="複雑な制約のある作業",0.4,IF(#REF!="単純な制約のある作業",0.2,0)))))))</f>
        <v>#REF!</v>
      </c>
      <c r="I935" s="224" t="e">
        <f t="shared" si="55"/>
        <v>#REF!</v>
      </c>
      <c r="J935" s="242" t="e">
        <f>IF(#REF!&gt;=1,IF(#REF!&gt;=1,#REF!),IF(#REF!&gt;=0,"",))</f>
        <v>#REF!</v>
      </c>
      <c r="K935" s="241" t="e">
        <f>保全管理データ!N1162</f>
        <v>#REF!</v>
      </c>
      <c r="L935" s="241" t="e">
        <f>IF(#REF!="","",IF(#REF!="悪環境における作業",0.2,IF(#REF!="高所又は地下作業",0.1,IF(#REF!="錯綜場所作業",0.3,IF(#REF!="複雑な制約のある作業",0.4,IF(#REF!="単純な制約のある作業",0.2,0))))))</f>
        <v>#REF!</v>
      </c>
      <c r="M935" s="224" t="e">
        <f t="shared" si="56"/>
        <v>#REF!</v>
      </c>
    </row>
    <row r="936" spans="2:13" s="229" customFormat="1" ht="27.75" customHeight="1" x14ac:dyDescent="0.2">
      <c r="B936" s="562" t="s">
        <v>260</v>
      </c>
      <c r="C936" s="563"/>
      <c r="D936" s="239" t="e">
        <f>#REF!</f>
        <v>#REF!</v>
      </c>
      <c r="E936" s="240" t="s">
        <v>248</v>
      </c>
      <c r="F936" s="242" t="e">
        <f>IF(#REF!&gt;=1,IF(#REF!&gt;=1,#REF!),IF(#REF!&gt;=0,"",))</f>
        <v>#REF!</v>
      </c>
      <c r="G936" s="241" t="e">
        <f>保全管理データ!N1136</f>
        <v>#REF!</v>
      </c>
      <c r="H936" s="241" t="e">
        <f>IF(#REF!="無","",IF(#REF!="","",IF(#REF!="悪環境における作業",0.2,IF(#REF!="高所又は地下作業",0.1,IF(#REF!="錯綜場所作業",0.3,IF(#REF!="複雑な制約のある作業",0.4,IF(#REF!="単純な制約のある作業",0.2,0)))))))</f>
        <v>#REF!</v>
      </c>
      <c r="I936" s="224" t="e">
        <f t="shared" si="55"/>
        <v>#REF!</v>
      </c>
      <c r="J936" s="242" t="e">
        <f>IF(#REF!&gt;=1,IF(#REF!&gt;=1,#REF!),IF(#REF!&gt;=0,"",))</f>
        <v>#REF!</v>
      </c>
      <c r="K936" s="241" t="e">
        <f>保全管理データ!N1163</f>
        <v>#REF!</v>
      </c>
      <c r="L936" s="241" t="e">
        <f>IF(#REF!="","",IF(#REF!="悪環境における作業",0.2,IF(#REF!="高所又は地下作業",0.1,IF(#REF!="錯綜場所作業",0.3,IF(#REF!="複雑な制約のある作業",0.4,IF(#REF!="単純な制約のある作業",0.2,0))))))</f>
        <v>#REF!</v>
      </c>
      <c r="M936" s="224" t="e">
        <f t="shared" si="56"/>
        <v>#REF!</v>
      </c>
    </row>
    <row r="937" spans="2:13" s="229" customFormat="1" ht="27.75" customHeight="1" x14ac:dyDescent="0.2">
      <c r="B937" s="562" t="s">
        <v>261</v>
      </c>
      <c r="C937" s="563"/>
      <c r="D937" s="239" t="e">
        <f>#REF!</f>
        <v>#REF!</v>
      </c>
      <c r="E937" s="240" t="s">
        <v>247</v>
      </c>
      <c r="F937" s="242" t="e">
        <f>IF(#REF!&gt;=1,IF(#REF!&gt;=1,#REF!),IF(#REF!&gt;=0,"",))</f>
        <v>#REF!</v>
      </c>
      <c r="G937" s="241" t="e">
        <f>保全管理データ!N1137</f>
        <v>#REF!</v>
      </c>
      <c r="H937" s="241" t="e">
        <f>IF(#REF!="無","",IF(#REF!="","",IF(#REF!="悪環境における作業",0.2,IF(#REF!="高所又は地下作業",0.1,IF(#REF!="錯綜場所作業",0.3,IF(#REF!="複雑な制約のある作業",0.4,IF(#REF!="単純な制約のある作業",0.2,0)))))))</f>
        <v>#REF!</v>
      </c>
      <c r="I937" s="224" t="e">
        <f t="shared" si="55"/>
        <v>#REF!</v>
      </c>
      <c r="J937" s="242" t="e">
        <f>IF(#REF!&gt;=1,IF(#REF!&gt;=1,#REF!),IF(#REF!&gt;=0,"",))</f>
        <v>#REF!</v>
      </c>
      <c r="K937" s="241" t="e">
        <f>保全管理データ!N1164</f>
        <v>#REF!</v>
      </c>
      <c r="L937" s="241" t="e">
        <f>IF(#REF!="","",IF(#REF!="悪環境における作業",0.2,IF(#REF!="高所又は地下作業",0.1,IF(#REF!="錯綜場所作業",0.3,IF(#REF!="複雑な制約のある作業",0.4,IF(#REF!="単純な制約のある作業",0.2,0))))))</f>
        <v>#REF!</v>
      </c>
      <c r="M937" s="224" t="e">
        <f t="shared" si="56"/>
        <v>#REF!</v>
      </c>
    </row>
    <row r="938" spans="2:13" s="229" customFormat="1" ht="27.75" customHeight="1" x14ac:dyDescent="0.2">
      <c r="B938" s="562" t="s">
        <v>262</v>
      </c>
      <c r="C938" s="563"/>
      <c r="D938" s="239" t="e">
        <f>#REF!</f>
        <v>#REF!</v>
      </c>
      <c r="E938" s="240" t="s">
        <v>245</v>
      </c>
      <c r="F938" s="242" t="e">
        <f>IF(#REF!&gt;=1,IF(#REF!&gt;=1,#REF!),IF(#REF!&gt;=0,"",))</f>
        <v>#REF!</v>
      </c>
      <c r="G938" s="241" t="e">
        <f>保全管理データ!N1138</f>
        <v>#REF!</v>
      </c>
      <c r="H938" s="241" t="e">
        <f>IF(#REF!="無","",IF(#REF!="","",IF(#REF!="悪環境における作業",0.2,IF(#REF!="高所又は地下作業",0.1,IF(#REF!="錯綜場所作業",0.3,IF(#REF!="複雑な制約のある作業",0.4,IF(#REF!="単純な制約のある作業",0.2,0)))))))</f>
        <v>#REF!</v>
      </c>
      <c r="I938" s="224" t="e">
        <f t="shared" si="55"/>
        <v>#REF!</v>
      </c>
      <c r="J938" s="242" t="e">
        <f>IF(#REF!&gt;=1,IF(#REF!&gt;=1,#REF!),IF(#REF!&gt;=0,"",))</f>
        <v>#REF!</v>
      </c>
      <c r="K938" s="241" t="e">
        <f>保全管理データ!N1165</f>
        <v>#REF!</v>
      </c>
      <c r="L938" s="241" t="e">
        <f>IF(#REF!="","",IF(#REF!="悪環境における作業",0.2,IF(#REF!="高所又は地下作業",0.1,IF(#REF!="錯綜場所作業",0.3,IF(#REF!="複雑な制約のある作業",0.4,IF(#REF!="単純な制約のある作業",0.2,0))))))</f>
        <v>#REF!</v>
      </c>
      <c r="M938" s="224" t="e">
        <f t="shared" si="56"/>
        <v>#REF!</v>
      </c>
    </row>
    <row r="939" spans="2:13" s="229" customFormat="1" ht="27.75" customHeight="1" x14ac:dyDescent="0.2">
      <c r="B939" s="562" t="s">
        <v>263</v>
      </c>
      <c r="C939" s="563"/>
      <c r="D939" s="239" t="e">
        <f>#REF!</f>
        <v>#REF!</v>
      </c>
      <c r="E939" s="240" t="s">
        <v>245</v>
      </c>
      <c r="F939" s="242" t="e">
        <f>IF(#REF!&gt;=1,IF(#REF!&gt;=1,#REF!),IF(#REF!&gt;=0,"",))</f>
        <v>#REF!</v>
      </c>
      <c r="G939" s="241" t="e">
        <f>保全管理データ!N1139</f>
        <v>#REF!</v>
      </c>
      <c r="H939" s="241" t="e">
        <f>IF(#REF!="無","",IF(#REF!="","",IF(#REF!="悪環境における作業",0.2,IF(#REF!="高所又は地下作業",0.1,IF(#REF!="錯綜場所作業",0.3,IF(#REF!="複雑な制約のある作業",0.4,IF(#REF!="単純な制約のある作業",0.2,0)))))))</f>
        <v>#REF!</v>
      </c>
      <c r="I939" s="224" t="e">
        <f t="shared" si="55"/>
        <v>#REF!</v>
      </c>
      <c r="J939" s="242" t="e">
        <f>IF(#REF!&gt;=1,IF(#REF!&gt;=1,#REF!),IF(#REF!&gt;=0,"",))</f>
        <v>#REF!</v>
      </c>
      <c r="K939" s="241" t="e">
        <f>保全管理データ!N1166</f>
        <v>#REF!</v>
      </c>
      <c r="L939" s="241" t="e">
        <f>IF(#REF!="","",IF(#REF!="悪環境における作業",0.2,IF(#REF!="高所又は地下作業",0.1,IF(#REF!="錯綜場所作業",0.3,IF(#REF!="複雑な制約のある作業",0.4,IF(#REF!="単純な制約のある作業",0.2,0))))))</f>
        <v>#REF!</v>
      </c>
      <c r="M939" s="224" t="e">
        <f t="shared" si="56"/>
        <v>#REF!</v>
      </c>
    </row>
    <row r="940" spans="2:13" s="229" customFormat="1" ht="27.75" customHeight="1" x14ac:dyDescent="0.2">
      <c r="B940" s="562" t="s">
        <v>264</v>
      </c>
      <c r="C940" s="563"/>
      <c r="D940" s="239" t="e">
        <f>#REF!</f>
        <v>#REF!</v>
      </c>
      <c r="E940" s="240" t="s">
        <v>245</v>
      </c>
      <c r="F940" s="242" t="e">
        <f>IF(#REF!&gt;=1,IF(#REF!&gt;=1,#REF!),IF(#REF!&gt;=0,"",))</f>
        <v>#REF!</v>
      </c>
      <c r="G940" s="241" t="e">
        <f>保全管理データ!N1140</f>
        <v>#REF!</v>
      </c>
      <c r="H940" s="241" t="e">
        <f>IF(#REF!="無","",IF(#REF!="","",IF(#REF!="悪環境における作業",0.2,IF(#REF!="高所又は地下作業",0.1,IF(#REF!="錯綜場所作業",0.3,IF(#REF!="複雑な制約のある作業",0.4,IF(#REF!="単純な制約のある作業",0.2,0)))))))</f>
        <v>#REF!</v>
      </c>
      <c r="I940" s="224" t="e">
        <f t="shared" si="55"/>
        <v>#REF!</v>
      </c>
      <c r="J940" s="242" t="e">
        <f>IF(#REF!&gt;=1,IF(#REF!&gt;=1,#REF!),IF(#REF!&gt;=0,"",))</f>
        <v>#REF!</v>
      </c>
      <c r="K940" s="241" t="e">
        <f>保全管理データ!N1167</f>
        <v>#REF!</v>
      </c>
      <c r="L940" s="241" t="e">
        <f>IF(#REF!="","",IF(#REF!="悪環境における作業",0.2,IF(#REF!="高所又は地下作業",0.1,IF(#REF!="錯綜場所作業",0.3,IF(#REF!="複雑な制約のある作業",0.4,IF(#REF!="単純な制約のある作業",0.2,0))))))</f>
        <v>#REF!</v>
      </c>
      <c r="M940" s="224" t="e">
        <f t="shared" si="56"/>
        <v>#REF!</v>
      </c>
    </row>
    <row r="941" spans="2:13" s="229" customFormat="1" ht="27.75" customHeight="1" x14ac:dyDescent="0.2">
      <c r="B941" s="562" t="s">
        <v>265</v>
      </c>
      <c r="C941" s="563"/>
      <c r="D941" s="239" t="e">
        <f>#REF!</f>
        <v>#REF!</v>
      </c>
      <c r="E941" s="240" t="s">
        <v>245</v>
      </c>
      <c r="F941" s="242" t="e">
        <f>IF(#REF!&gt;=1,IF(#REF!&gt;=1,#REF!),IF(#REF!&gt;=0,"",))</f>
        <v>#REF!</v>
      </c>
      <c r="G941" s="241" t="e">
        <f>保全管理データ!N1141</f>
        <v>#REF!</v>
      </c>
      <c r="H941" s="241" t="e">
        <f>IF(#REF!="無","",IF(#REF!="","",IF(#REF!="悪環境における作業",0.2,IF(#REF!="高所又は地下作業",0.1,IF(#REF!="錯綜場所作業",0.3,IF(#REF!="複雑な制約のある作業",0.4,IF(#REF!="単純な制約のある作業",0.2,0)))))))</f>
        <v>#REF!</v>
      </c>
      <c r="I941" s="224" t="e">
        <f t="shared" si="55"/>
        <v>#REF!</v>
      </c>
      <c r="J941" s="242" t="e">
        <f>IF(#REF!&gt;=1,IF(#REF!&gt;=1,#REF!),IF(#REF!&gt;=0,"",))</f>
        <v>#REF!</v>
      </c>
      <c r="K941" s="241" t="e">
        <f>保全管理データ!N1168</f>
        <v>#REF!</v>
      </c>
      <c r="L941" s="241" t="e">
        <f>IF(#REF!="","",IF(#REF!="悪環境における作業",0.2,IF(#REF!="高所又は地下作業",0.1,IF(#REF!="錯綜場所作業",0.3,IF(#REF!="複雑な制約のある作業",0.4,IF(#REF!="単純な制約のある作業",0.2,0))))))</f>
        <v>#REF!</v>
      </c>
      <c r="M941" s="224" t="e">
        <f t="shared" si="56"/>
        <v>#REF!</v>
      </c>
    </row>
    <row r="942" spans="2:13" s="229" customFormat="1" ht="27.75" customHeight="1" x14ac:dyDescent="0.2">
      <c r="B942" s="562" t="s">
        <v>266</v>
      </c>
      <c r="C942" s="563"/>
      <c r="D942" s="239" t="e">
        <f>#REF!</f>
        <v>#REF!</v>
      </c>
      <c r="E942" s="240" t="s">
        <v>245</v>
      </c>
      <c r="F942" s="242" t="e">
        <f>IF(#REF!&gt;=1,IF(#REF!&gt;=1,#REF!),IF(#REF!&gt;=0,"",))</f>
        <v>#REF!</v>
      </c>
      <c r="G942" s="241" t="e">
        <f>保全管理データ!N1142</f>
        <v>#REF!</v>
      </c>
      <c r="H942" s="241" t="e">
        <f>IF(#REF!="無","",IF(#REF!="","",IF(#REF!="悪環境における作業",0.2,IF(#REF!="高所又は地下作業",0.1,IF(#REF!="錯綜場所作業",0.3,IF(#REF!="複雑な制約のある作業",0.4,IF(#REF!="単純な制約のある作業",0.2,0)))))))</f>
        <v>#REF!</v>
      </c>
      <c r="I942" s="224" t="e">
        <f t="shared" si="55"/>
        <v>#REF!</v>
      </c>
      <c r="J942" s="242" t="e">
        <f>IF(#REF!&gt;=1,IF(#REF!&gt;=1,#REF!),IF(#REF!&gt;=0,"",))</f>
        <v>#REF!</v>
      </c>
      <c r="K942" s="241" t="e">
        <f>保全管理データ!N1169</f>
        <v>#REF!</v>
      </c>
      <c r="L942" s="241" t="e">
        <f>IF(#REF!="","",IF(#REF!="悪環境における作業",0.2,IF(#REF!="高所又は地下作業",0.1,IF(#REF!="錯綜場所作業",0.3,IF(#REF!="複雑な制約のある作業",0.4,IF(#REF!="単純な制約のある作業",0.2,0))))))</f>
        <v>#REF!</v>
      </c>
      <c r="M942" s="224" t="e">
        <f t="shared" si="56"/>
        <v>#REF!</v>
      </c>
    </row>
    <row r="943" spans="2:13" s="229" customFormat="1" ht="27.75" customHeight="1" x14ac:dyDescent="0.2">
      <c r="B943" s="562" t="s">
        <v>81</v>
      </c>
      <c r="C943" s="563"/>
      <c r="D943" s="239" t="e">
        <f>#REF!</f>
        <v>#REF!</v>
      </c>
      <c r="E943" s="240" t="s">
        <v>245</v>
      </c>
      <c r="F943" s="242" t="e">
        <f>IF(#REF!&gt;=1,IF(#REF!&gt;=1,#REF!),IF(#REF!&gt;=0,"",))</f>
        <v>#REF!</v>
      </c>
      <c r="G943" s="241" t="e">
        <f>保全管理データ!N1143</f>
        <v>#REF!</v>
      </c>
      <c r="H943" s="241" t="e">
        <f>IF(#REF!="無","",IF(#REF!="","",IF(#REF!="悪環境における作業",0.2,IF(#REF!="高所又は地下作業",0.1,IF(#REF!="錯綜場所作業",0.3,IF(#REF!="複雑な制約のある作業",0.4,IF(#REF!="単純な制約のある作業",0.2,0)))))))</f>
        <v>#REF!</v>
      </c>
      <c r="I943" s="224" t="e">
        <f t="shared" si="55"/>
        <v>#REF!</v>
      </c>
      <c r="J943" s="242" t="e">
        <f>IF(#REF!&gt;=1,IF(#REF!&gt;=1,#REF!),IF(#REF!&gt;=0,"",))</f>
        <v>#REF!</v>
      </c>
      <c r="K943" s="241" t="e">
        <f>保全管理データ!N1170</f>
        <v>#REF!</v>
      </c>
      <c r="L943" s="241" t="e">
        <f>IF(#REF!="","",IF(#REF!="悪環境における作業",0.2,IF(#REF!="高所又は地下作業",0.1,IF(#REF!="錯綜場所作業",0.3,IF(#REF!="複雑な制約のある作業",0.4,IF(#REF!="単純な制約のある作業",0.2,0))))))</f>
        <v>#REF!</v>
      </c>
      <c r="M943" s="224" t="e">
        <f t="shared" si="56"/>
        <v>#REF!</v>
      </c>
    </row>
    <row r="944" spans="2:13" s="229" customFormat="1" ht="27.75" customHeight="1" x14ac:dyDescent="0.2">
      <c r="B944" s="562" t="s">
        <v>267</v>
      </c>
      <c r="C944" s="563"/>
      <c r="D944" s="239" t="e">
        <f>#REF!</f>
        <v>#REF!</v>
      </c>
      <c r="E944" s="240" t="s">
        <v>247</v>
      </c>
      <c r="F944" s="242" t="e">
        <f>IF(#REF!&gt;=1,IF(#REF!&gt;=1,#REF!),IF(#REF!&gt;=0,"",))</f>
        <v>#REF!</v>
      </c>
      <c r="G944" s="241" t="e">
        <f>保全管理データ!N1144</f>
        <v>#REF!</v>
      </c>
      <c r="H944" s="241" t="e">
        <f>IF(#REF!="無","",IF(#REF!="","",IF(#REF!="悪環境における作業",0.2,IF(#REF!="高所又は地下作業",0.1,IF(#REF!="錯綜場所作業",0.3,IF(#REF!="複雑な制約のある作業",0.4,IF(#REF!="単純な制約のある作業",0.2,0)))))))</f>
        <v>#REF!</v>
      </c>
      <c r="I944" s="224" t="e">
        <f t="shared" si="55"/>
        <v>#REF!</v>
      </c>
      <c r="J944" s="242" t="e">
        <f>IF(#REF!&gt;=1,IF(#REF!&gt;=1,#REF!),IF(#REF!&gt;=0,"",))</f>
        <v>#REF!</v>
      </c>
      <c r="K944" s="241" t="e">
        <f>保全管理データ!N1171</f>
        <v>#REF!</v>
      </c>
      <c r="L944" s="241" t="e">
        <f>IF(#REF!="","",IF(#REF!="悪環境における作業",0.2,IF(#REF!="高所又は地下作業",0.1,IF(#REF!="錯綜場所作業",0.3,IF(#REF!="複雑な制約のある作業",0.4,IF(#REF!="単純な制約のある作業",0.2,0))))))</f>
        <v>#REF!</v>
      </c>
      <c r="M944" s="224" t="e">
        <f t="shared" si="56"/>
        <v>#REF!</v>
      </c>
    </row>
    <row r="945" spans="2:13" s="229" customFormat="1" ht="27.75" customHeight="1" x14ac:dyDescent="0.2">
      <c r="B945" s="562" t="s">
        <v>268</v>
      </c>
      <c r="C945" s="563"/>
      <c r="D945" s="239" t="e">
        <f>#REF!</f>
        <v>#REF!</v>
      </c>
      <c r="E945" s="240" t="s">
        <v>246</v>
      </c>
      <c r="F945" s="242" t="e">
        <f>IF(#REF!&gt;=1,IF(#REF!&gt;=1,#REF!),IF(#REF!&gt;=0,"",))</f>
        <v>#REF!</v>
      </c>
      <c r="G945" s="241" t="e">
        <f>保全管理データ!N1145</f>
        <v>#REF!</v>
      </c>
      <c r="H945" s="241" t="e">
        <f>IF(#REF!="無","",IF(#REF!="","",IF(#REF!="悪環境における作業",0.2,IF(#REF!="高所又は地下作業",0.1,IF(#REF!="錯綜場所作業",0.3,IF(#REF!="複雑な制約のある作業",0.4,IF(#REF!="単純な制約のある作業",0.2,0)))))))</f>
        <v>#REF!</v>
      </c>
      <c r="I945" s="224" t="e">
        <f t="shared" si="55"/>
        <v>#REF!</v>
      </c>
      <c r="J945" s="242" t="e">
        <f>IF(#REF!&gt;=1,IF(#REF!&gt;=1,#REF!),IF(#REF!&gt;=0,"",))</f>
        <v>#REF!</v>
      </c>
      <c r="K945" s="241" t="e">
        <f>保全管理データ!N1172</f>
        <v>#REF!</v>
      </c>
      <c r="L945" s="241" t="e">
        <f>IF(#REF!="","",IF(#REF!="悪環境における作業",0.2,IF(#REF!="高所又は地下作業",0.1,IF(#REF!="錯綜場所作業",0.3,IF(#REF!="複雑な制約のある作業",0.4,IF(#REF!="単純な制約のある作業",0.2,0))))))</f>
        <v>#REF!</v>
      </c>
      <c r="M945" s="224" t="e">
        <f t="shared" si="56"/>
        <v>#REF!</v>
      </c>
    </row>
    <row r="946" spans="2:13" s="229" customFormat="1" ht="27.75" customHeight="1" thickBot="1" x14ac:dyDescent="0.25">
      <c r="B946" s="564" t="s">
        <v>269</v>
      </c>
      <c r="C946" s="565"/>
      <c r="D946" s="243" t="e">
        <f>#REF!</f>
        <v>#REF!</v>
      </c>
      <c r="E946" s="244" t="s">
        <v>245</v>
      </c>
      <c r="F946" s="246" t="e">
        <f>IF(#REF!&gt;=1,IF(#REF!&gt;=1,#REF!),IF(#REF!&gt;=0,"",))</f>
        <v>#REF!</v>
      </c>
      <c r="G946" s="245" t="e">
        <f>保全管理データ!N1146</f>
        <v>#REF!</v>
      </c>
      <c r="H946" s="241" t="e">
        <f>IF(#REF!="無","",IF(#REF!="","",IF(#REF!="悪環境における作業",0.2,IF(#REF!="高所又は地下作業",0.1,IF(#REF!="錯綜場所作業",0.3,IF(#REF!="複雑な制約のある作業",0.4,IF(#REF!="単純な制約のある作業",0.2,0)))))))</f>
        <v>#REF!</v>
      </c>
      <c r="I946" s="224" t="e">
        <f t="shared" si="55"/>
        <v>#REF!</v>
      </c>
      <c r="J946" s="246" t="e">
        <f>IF(#REF!&gt;=1,IF(#REF!&gt;=1,#REF!),IF(#REF!&gt;=0,"",))</f>
        <v>#REF!</v>
      </c>
      <c r="K946" s="245" t="e">
        <f>保全管理データ!N1173</f>
        <v>#REF!</v>
      </c>
      <c r="L946" s="245" t="e">
        <f>IF(#REF!="","",IF(#REF!="悪環境における作業",0.2,IF(#REF!="高所又は地下作業",0.1,IF(#REF!="錯綜場所作業",0.3,IF(#REF!="複雑な制約のある作業",0.4,IF(#REF!="単純な制約のある作業",0.2,0))))))</f>
        <v>#REF!</v>
      </c>
      <c r="M946" s="224" t="e">
        <f t="shared" si="56"/>
        <v>#REF!</v>
      </c>
    </row>
    <row r="947" spans="2:13" s="229" customFormat="1" ht="27.75" customHeight="1" thickBot="1" x14ac:dyDescent="0.25">
      <c r="B947" s="555" t="s">
        <v>190</v>
      </c>
      <c r="C947" s="555"/>
      <c r="D947" s="555"/>
      <c r="E947" s="555"/>
      <c r="F947" s="556" t="e">
        <f>SUM(I923:I946)</f>
        <v>#REF!</v>
      </c>
      <c r="G947" s="557"/>
      <c r="H947" s="557"/>
      <c r="I947" s="558"/>
      <c r="J947" s="556" t="e">
        <f>IF(SUM(J923:J946)=0,"0.00",SUM(M923:M946))</f>
        <v>#REF!</v>
      </c>
      <c r="K947" s="557"/>
      <c r="L947" s="557"/>
      <c r="M947" s="558"/>
    </row>
    <row r="948" spans="2:13" s="229" customFormat="1" ht="27.75" customHeight="1" thickBot="1" x14ac:dyDescent="0.25">
      <c r="B948" s="555" t="s">
        <v>97</v>
      </c>
      <c r="C948" s="555"/>
      <c r="D948" s="555"/>
      <c r="E948" s="555"/>
      <c r="F948" s="559" t="e">
        <f>IF(#REF!="５年以下","0",IF(#REF!="５年～１０年",0.1,IF(#REF!="１０年以上",0.15)))</f>
        <v>#REF!</v>
      </c>
      <c r="G948" s="560"/>
      <c r="H948" s="560"/>
      <c r="I948" s="560"/>
      <c r="J948" s="560"/>
      <c r="K948" s="560"/>
      <c r="L948" s="560"/>
      <c r="M948" s="561"/>
    </row>
    <row r="949" spans="2:13" s="229" customFormat="1" ht="27.75" customHeight="1" thickBot="1" x14ac:dyDescent="0.25">
      <c r="B949" s="556" t="s">
        <v>273</v>
      </c>
      <c r="C949" s="557"/>
      <c r="D949" s="557"/>
      <c r="E949" s="558"/>
      <c r="F949" s="556" t="e">
        <f>F947*(1+F948)</f>
        <v>#REF!</v>
      </c>
      <c r="G949" s="557"/>
      <c r="H949" s="557"/>
      <c r="I949" s="557"/>
      <c r="J949" s="556" t="e">
        <f>J947*(1+F948)</f>
        <v>#REF!</v>
      </c>
      <c r="K949" s="557"/>
      <c r="L949" s="557"/>
      <c r="M949" s="558"/>
    </row>
    <row r="950" spans="2:13" s="229" customFormat="1" ht="24" hidden="1" customHeight="1" thickBot="1" x14ac:dyDescent="0.25">
      <c r="B950" s="555" t="s">
        <v>191</v>
      </c>
      <c r="C950" s="555"/>
      <c r="D950" s="555"/>
      <c r="E950" s="555"/>
      <c r="F950" s="556" t="e">
        <f>#REF!*(#REF!*#REF!+#REF!*#REF!)</f>
        <v>#REF!</v>
      </c>
      <c r="G950" s="557"/>
      <c r="H950" s="558"/>
      <c r="I950" s="555" t="e">
        <f>#REF!</f>
        <v>#REF!</v>
      </c>
      <c r="J950" s="556"/>
      <c r="K950" s="247" t="s">
        <v>230</v>
      </c>
      <c r="L950" s="558" t="e">
        <f>B921</f>
        <v>#REF!</v>
      </c>
      <c r="M950" s="555"/>
    </row>
    <row r="951" spans="2:13" s="229" customFormat="1" ht="45" customHeight="1" thickBot="1" x14ac:dyDescent="0.25">
      <c r="B951" s="228"/>
      <c r="C951" s="228"/>
      <c r="D951" s="228"/>
      <c r="E951" s="228"/>
      <c r="F951" s="228"/>
      <c r="G951" s="228"/>
      <c r="H951" s="228"/>
      <c r="I951" s="228"/>
      <c r="J951" s="228"/>
      <c r="K951" s="228"/>
      <c r="L951" s="228"/>
      <c r="M951" s="228"/>
    </row>
    <row r="952" spans="2:13" s="229" customFormat="1" ht="27.75" customHeight="1" thickBot="1" x14ac:dyDescent="0.25">
      <c r="B952" s="568" t="s">
        <v>128</v>
      </c>
      <c r="C952" s="569"/>
      <c r="D952" s="569"/>
      <c r="E952" s="570"/>
      <c r="F952" s="228"/>
      <c r="G952" s="228"/>
      <c r="H952" s="228"/>
      <c r="I952" s="228"/>
      <c r="J952" s="228"/>
      <c r="K952" s="228"/>
      <c r="L952" s="228"/>
      <c r="M952" s="228"/>
    </row>
    <row r="953" spans="2:13" s="229" customFormat="1" ht="27.75" customHeight="1" x14ac:dyDescent="0.2">
      <c r="B953" s="571" t="e">
        <f>#REF!</f>
        <v>#REF!</v>
      </c>
      <c r="C953" s="572"/>
      <c r="D953" s="573"/>
      <c r="E953" s="574"/>
      <c r="F953" s="578" t="s">
        <v>240</v>
      </c>
      <c r="G953" s="579"/>
      <c r="H953" s="579"/>
      <c r="I953" s="580"/>
      <c r="J953" s="578" t="s">
        <v>239</v>
      </c>
      <c r="K953" s="579"/>
      <c r="L953" s="579"/>
      <c r="M953" s="580"/>
    </row>
    <row r="954" spans="2:13" s="229" customFormat="1" ht="27.75" customHeight="1" thickBot="1" x14ac:dyDescent="0.25">
      <c r="B954" s="575"/>
      <c r="C954" s="576"/>
      <c r="D954" s="576"/>
      <c r="E954" s="577"/>
      <c r="F954" s="233" t="s">
        <v>149</v>
      </c>
      <c r="G954" s="231" t="s">
        <v>151</v>
      </c>
      <c r="H954" s="231" t="s">
        <v>96</v>
      </c>
      <c r="I954" s="232" t="s">
        <v>150</v>
      </c>
      <c r="J954" s="233" t="s">
        <v>149</v>
      </c>
      <c r="K954" s="231" t="s">
        <v>151</v>
      </c>
      <c r="L954" s="231" t="s">
        <v>96</v>
      </c>
      <c r="M954" s="232" t="s">
        <v>150</v>
      </c>
    </row>
    <row r="955" spans="2:13" s="229" customFormat="1" ht="27.75" customHeight="1" thickTop="1" x14ac:dyDescent="0.2">
      <c r="B955" s="566" t="s">
        <v>241</v>
      </c>
      <c r="C955" s="567"/>
      <c r="D955" s="234" t="e">
        <f>#REF!</f>
        <v>#REF!</v>
      </c>
      <c r="E955" s="235" t="s">
        <v>242</v>
      </c>
      <c r="F955" s="242" t="e">
        <f>IF(#REF!&gt;=1,IF(#REF!&gt;=1,#REF!),IF(#REF!&gt;=0,"",))</f>
        <v>#REF!</v>
      </c>
      <c r="G955" s="241" t="e">
        <f>保全管理データ!N4203</f>
        <v>#REF!</v>
      </c>
      <c r="H955" s="241" t="e">
        <f>IF(#REF!="無","",IF(#REF!="","",IF(#REF!="悪環境における作業",0.2,IF(#REF!="高所又は地下作業",0.1,IF(#REF!="錯綜場所作業",0.3,IF(#REF!="複雑な制約のある作業",0.4,IF(#REF!="単純な制約のある作業",0.2,0)))))))</f>
        <v>#REF!</v>
      </c>
      <c r="I955" s="224" t="e">
        <f>IF(F955="","",F955*G955*(1+IF(H955="",0,H955)))</f>
        <v>#REF!</v>
      </c>
      <c r="J955" s="242" t="e">
        <f>IF(#REF!&gt;=1,IF(#REF!&gt;=1,#REF!),IF(#REF!&gt;=0,"",))</f>
        <v>#REF!</v>
      </c>
      <c r="K955" s="241" t="e">
        <f>保全管理データ!N4230</f>
        <v>#REF!</v>
      </c>
      <c r="L955" s="241" t="e">
        <f>IF(#REF!="","",IF(#REF!="悪環境における作業",0.2,IF(#REF!="高所又は地下作業",0.1,IF(#REF!="錯綜場所作業",0.3,IF(#REF!="複雑な制約のある作業",0.4,IF(#REF!="単純な制約のある作業",0.2,0))))))</f>
        <v>#REF!</v>
      </c>
      <c r="M955" s="224" t="e">
        <f>IF(J955="","",J955*K955*(1+IF(L955="",0,L955)))</f>
        <v>#REF!</v>
      </c>
    </row>
    <row r="956" spans="2:13" s="229" customFormat="1" ht="27.75" customHeight="1" x14ac:dyDescent="0.2">
      <c r="B956" s="562" t="s">
        <v>243</v>
      </c>
      <c r="C956" s="563"/>
      <c r="D956" s="239" t="e">
        <f>#REF!</f>
        <v>#REF!</v>
      </c>
      <c r="E956" s="240" t="s">
        <v>242</v>
      </c>
      <c r="F956" s="242" t="e">
        <f>IF(#REF!&gt;=1,IF(#REF!&gt;=1,#REF!),IF(#REF!&gt;=0,"",))</f>
        <v>#REF!</v>
      </c>
      <c r="G956" s="241" t="e">
        <f>保全管理データ!N4204</f>
        <v>#REF!</v>
      </c>
      <c r="H956" s="241" t="e">
        <f>IF(#REF!="無","",IF(#REF!="","",IF(#REF!="悪環境における作業",0.2,IF(#REF!="高所又は地下作業",0.1,IF(#REF!="錯綜場所作業",0.3,IF(#REF!="複雑な制約のある作業",0.4,IF(#REF!="単純な制約のある作業",0.2,0)))))))</f>
        <v>#REF!</v>
      </c>
      <c r="I956" s="224" t="e">
        <f t="shared" ref="I956:I978" si="57">IF(F956="","",F956*G956*(1+IF(H956="",0,H956)))</f>
        <v>#REF!</v>
      </c>
      <c r="J956" s="242" t="e">
        <f>IF(#REF!&gt;=1,IF(#REF!&gt;=1,#REF!),IF(#REF!&gt;=0,"",))</f>
        <v>#REF!</v>
      </c>
      <c r="K956" s="241" t="e">
        <f>保全管理データ!N4231</f>
        <v>#REF!</v>
      </c>
      <c r="L956" s="241" t="e">
        <f>IF(#REF!="","",IF(#REF!="悪環境における作業",0.2,IF(#REF!="高所又は地下作業",0.1,IF(#REF!="錯綜場所作業",0.3,IF(#REF!="複雑な制約のある作業",0.4,IF(#REF!="単純な制約のある作業",0.2,0))))))</f>
        <v>#REF!</v>
      </c>
      <c r="M956" s="224" t="e">
        <f t="shared" ref="M956:M978" si="58">IF(J956="","",J956*K956*(1+IF(L956="",0,L956)))</f>
        <v>#REF!</v>
      </c>
    </row>
    <row r="957" spans="2:13" s="229" customFormat="1" ht="27.75" customHeight="1" x14ac:dyDescent="0.2">
      <c r="B957" s="562" t="s">
        <v>249</v>
      </c>
      <c r="C957" s="563"/>
      <c r="D957" s="239" t="e">
        <f>#REF!</f>
        <v>#REF!</v>
      </c>
      <c r="E957" s="240" t="s">
        <v>244</v>
      </c>
      <c r="F957" s="242" t="e">
        <f>IF(#REF!&gt;=1,IF(#REF!&gt;=1,#REF!),IF(#REF!&gt;=0,"",))</f>
        <v>#REF!</v>
      </c>
      <c r="G957" s="241" t="e">
        <f>保全管理データ!N4205</f>
        <v>#REF!</v>
      </c>
      <c r="H957" s="241" t="e">
        <f>IF(#REF!="無","",IF(#REF!="","",IF(#REF!="悪環境における作業",0.2,IF(#REF!="高所又は地下作業",0.1,IF(#REF!="錯綜場所作業",0.3,IF(#REF!="複雑な制約のある作業",0.4,IF(#REF!="単純な制約のある作業",0.2,0)))))))</f>
        <v>#REF!</v>
      </c>
      <c r="I957" s="224" t="e">
        <f t="shared" si="57"/>
        <v>#REF!</v>
      </c>
      <c r="J957" s="242" t="e">
        <f>IF(#REF!&gt;=1,IF(#REF!&gt;=1,#REF!),IF(#REF!&gt;=0,"",))</f>
        <v>#REF!</v>
      </c>
      <c r="K957" s="241" t="e">
        <f>保全管理データ!N4232</f>
        <v>#REF!</v>
      </c>
      <c r="L957" s="241" t="e">
        <f>IF(#REF!="","",IF(#REF!="悪環境における作業",0.2,IF(#REF!="高所又は地下作業",0.1,IF(#REF!="錯綜場所作業",0.3,IF(#REF!="複雑な制約のある作業",0.4,IF(#REF!="単純な制約のある作業",0.2,0))))))</f>
        <v>#REF!</v>
      </c>
      <c r="M957" s="224" t="e">
        <f t="shared" si="58"/>
        <v>#REF!</v>
      </c>
    </row>
    <row r="958" spans="2:13" s="229" customFormat="1" ht="27.75" customHeight="1" x14ac:dyDescent="0.2">
      <c r="B958" s="562" t="s">
        <v>250</v>
      </c>
      <c r="C958" s="563"/>
      <c r="D958" s="239" t="e">
        <f>#REF!</f>
        <v>#REF!</v>
      </c>
      <c r="E958" s="240" t="s">
        <v>244</v>
      </c>
      <c r="F958" s="242" t="e">
        <f>IF(#REF!&gt;=1,IF(#REF!&gt;=1,#REF!),IF(#REF!&gt;=0,"",))</f>
        <v>#REF!</v>
      </c>
      <c r="G958" s="241" t="e">
        <f>保全管理データ!N4206</f>
        <v>#REF!</v>
      </c>
      <c r="H958" s="241" t="e">
        <f>IF(#REF!="無","",IF(#REF!="","",IF(#REF!="悪環境における作業",0.2,IF(#REF!="高所又は地下作業",0.1,IF(#REF!="錯綜場所作業",0.3,IF(#REF!="複雑な制約のある作業",0.4,IF(#REF!="単純な制約のある作業",0.2,0)))))))</f>
        <v>#REF!</v>
      </c>
      <c r="I958" s="224" t="e">
        <f t="shared" si="57"/>
        <v>#REF!</v>
      </c>
      <c r="J958" s="242" t="e">
        <f>IF(#REF!&gt;=1,IF(#REF!&gt;=1,#REF!),IF(#REF!&gt;=0,"",))</f>
        <v>#REF!</v>
      </c>
      <c r="K958" s="241" t="e">
        <f>保全管理データ!N4233</f>
        <v>#REF!</v>
      </c>
      <c r="L958" s="241" t="e">
        <f>IF(#REF!="","",IF(#REF!="悪環境における作業",0.2,IF(#REF!="高所又は地下作業",0.1,IF(#REF!="錯綜場所作業",0.3,IF(#REF!="複雑な制約のある作業",0.4,IF(#REF!="単純な制約のある作業",0.2,0))))))</f>
        <v>#REF!</v>
      </c>
      <c r="M958" s="224" t="e">
        <f t="shared" si="58"/>
        <v>#REF!</v>
      </c>
    </row>
    <row r="959" spans="2:13" s="229" customFormat="1" ht="27.75" customHeight="1" x14ac:dyDescent="0.2">
      <c r="B959" s="562" t="s">
        <v>251</v>
      </c>
      <c r="C959" s="563"/>
      <c r="D959" s="239" t="e">
        <f>#REF!</f>
        <v>#REF!</v>
      </c>
      <c r="E959" s="240" t="s">
        <v>242</v>
      </c>
      <c r="F959" s="242" t="e">
        <f>IF(#REF!&gt;=1,IF(#REF!&gt;=1,#REF!),IF(#REF!&gt;=0,"",))</f>
        <v>#REF!</v>
      </c>
      <c r="G959" s="241" t="e">
        <f>保全管理データ!N4207</f>
        <v>#REF!</v>
      </c>
      <c r="H959" s="241" t="e">
        <f>IF(#REF!="無","",IF(#REF!="","",IF(#REF!="悪環境における作業",0.2,IF(#REF!="高所又は地下作業",0.1,IF(#REF!="錯綜場所作業",0.3,IF(#REF!="複雑な制約のある作業",0.4,IF(#REF!="単純な制約のある作業",0.2,0)))))))</f>
        <v>#REF!</v>
      </c>
      <c r="I959" s="224" t="e">
        <f t="shared" si="57"/>
        <v>#REF!</v>
      </c>
      <c r="J959" s="242" t="e">
        <f>IF(#REF!&gt;=1,IF(#REF!&gt;=1,#REF!),IF(#REF!&gt;=0,"",))</f>
        <v>#REF!</v>
      </c>
      <c r="K959" s="241" t="e">
        <f>保全管理データ!N4234</f>
        <v>#REF!</v>
      </c>
      <c r="L959" s="241" t="e">
        <f>IF(#REF!="","",IF(#REF!="悪環境における作業",0.2,IF(#REF!="高所又は地下作業",0.1,IF(#REF!="錯綜場所作業",0.3,IF(#REF!="複雑な制約のある作業",0.4,IF(#REF!="単純な制約のある作業",0.2,0))))))</f>
        <v>#REF!</v>
      </c>
      <c r="M959" s="224" t="e">
        <f t="shared" si="58"/>
        <v>#REF!</v>
      </c>
    </row>
    <row r="960" spans="2:13" s="229" customFormat="1" ht="27.75" customHeight="1" x14ac:dyDescent="0.2">
      <c r="B960" s="562" t="s">
        <v>252</v>
      </c>
      <c r="C960" s="563"/>
      <c r="D960" s="239" t="e">
        <f>#REF!</f>
        <v>#REF!</v>
      </c>
      <c r="E960" s="240" t="s">
        <v>244</v>
      </c>
      <c r="F960" s="242" t="e">
        <f>IF(#REF!&gt;=1,IF(#REF!&gt;=1,#REF!),IF(#REF!&gt;=0,"",))</f>
        <v>#REF!</v>
      </c>
      <c r="G960" s="241" t="e">
        <f>保全管理データ!N4208</f>
        <v>#REF!</v>
      </c>
      <c r="H960" s="241" t="e">
        <f>IF(#REF!="無","",IF(#REF!="","",IF(#REF!="悪環境における作業",0.2,IF(#REF!="高所又は地下作業",0.1,IF(#REF!="錯綜場所作業",0.3,IF(#REF!="複雑な制約のある作業",0.4,IF(#REF!="単純な制約のある作業",0.2,0)))))))</f>
        <v>#REF!</v>
      </c>
      <c r="I960" s="224" t="e">
        <f t="shared" si="57"/>
        <v>#REF!</v>
      </c>
      <c r="J960" s="242" t="e">
        <f>IF(#REF!&gt;=1,IF(#REF!&gt;=1,#REF!),IF(#REF!&gt;=0,"",))</f>
        <v>#REF!</v>
      </c>
      <c r="K960" s="241" t="e">
        <f>保全管理データ!N4235</f>
        <v>#REF!</v>
      </c>
      <c r="L960" s="241" t="e">
        <f>IF(#REF!="","",IF(#REF!="悪環境における作業",0.2,IF(#REF!="高所又は地下作業",0.1,IF(#REF!="錯綜場所作業",0.3,IF(#REF!="複雑な制約のある作業",0.4,IF(#REF!="単純な制約のある作業",0.2,0))))))</f>
        <v>#REF!</v>
      </c>
      <c r="M960" s="224" t="e">
        <f t="shared" si="58"/>
        <v>#REF!</v>
      </c>
    </row>
    <row r="961" spans="2:13" s="229" customFormat="1" ht="27.75" customHeight="1" x14ac:dyDescent="0.2">
      <c r="B961" s="562" t="s">
        <v>253</v>
      </c>
      <c r="C961" s="563"/>
      <c r="D961" s="239" t="e">
        <f>#REF!</f>
        <v>#REF!</v>
      </c>
      <c r="E961" s="240" t="s">
        <v>242</v>
      </c>
      <c r="F961" s="242" t="e">
        <f>IF(#REF!&gt;=1,IF(#REF!&gt;=1,#REF!),IF(#REF!&gt;=0,"",))</f>
        <v>#REF!</v>
      </c>
      <c r="G961" s="241" t="e">
        <f>保全管理データ!N4209</f>
        <v>#REF!</v>
      </c>
      <c r="H961" s="241" t="e">
        <f>IF(#REF!="無","",IF(#REF!="","",IF(#REF!="悪環境における作業",0.2,IF(#REF!="高所又は地下作業",0.1,IF(#REF!="錯綜場所作業",0.3,IF(#REF!="複雑な制約のある作業",0.4,IF(#REF!="単純な制約のある作業",0.2,0)))))))</f>
        <v>#REF!</v>
      </c>
      <c r="I961" s="224" t="e">
        <f t="shared" si="57"/>
        <v>#REF!</v>
      </c>
      <c r="J961" s="242" t="e">
        <f>IF(#REF!&gt;=1,IF(#REF!&gt;=1,#REF!),IF(#REF!&gt;=0,"",))</f>
        <v>#REF!</v>
      </c>
      <c r="K961" s="241" t="e">
        <f>保全管理データ!N4236</f>
        <v>#REF!</v>
      </c>
      <c r="L961" s="241" t="e">
        <f>IF(#REF!="","",IF(#REF!="悪環境における作業",0.2,IF(#REF!="高所又は地下作業",0.1,IF(#REF!="錯綜場所作業",0.3,IF(#REF!="複雑な制約のある作業",0.4,IF(#REF!="単純な制約のある作業",0.2,0))))))</f>
        <v>#REF!</v>
      </c>
      <c r="M961" s="224" t="e">
        <f t="shared" si="58"/>
        <v>#REF!</v>
      </c>
    </row>
    <row r="962" spans="2:13" s="229" customFormat="1" ht="27.75" customHeight="1" x14ac:dyDescent="0.2">
      <c r="B962" s="562" t="s">
        <v>254</v>
      </c>
      <c r="C962" s="563"/>
      <c r="D962" s="239" t="e">
        <f>#REF!</f>
        <v>#REF!</v>
      </c>
      <c r="E962" s="240" t="s">
        <v>242</v>
      </c>
      <c r="F962" s="242" t="e">
        <f>IF(#REF!&gt;=1,IF(#REF!&gt;=1,#REF!),IF(#REF!&gt;=0,"",))</f>
        <v>#REF!</v>
      </c>
      <c r="G962" s="241" t="e">
        <f>保全管理データ!N4210</f>
        <v>#REF!</v>
      </c>
      <c r="H962" s="241" t="e">
        <f>IF(#REF!="無","",IF(#REF!="","",IF(#REF!="悪環境における作業",0.2,IF(#REF!="高所又は地下作業",0.1,IF(#REF!="錯綜場所作業",0.3,IF(#REF!="複雑な制約のある作業",0.4,IF(#REF!="単純な制約のある作業",0.2,0)))))))</f>
        <v>#REF!</v>
      </c>
      <c r="I962" s="224" t="e">
        <f t="shared" si="57"/>
        <v>#REF!</v>
      </c>
      <c r="J962" s="242" t="e">
        <f>IF(#REF!&gt;=1,IF(#REF!&gt;=1,#REF!),IF(#REF!&gt;=0,"",))</f>
        <v>#REF!</v>
      </c>
      <c r="K962" s="241" t="e">
        <f>保全管理データ!N4237</f>
        <v>#REF!</v>
      </c>
      <c r="L962" s="241" t="e">
        <f>IF(#REF!="","",IF(#REF!="悪環境における作業",0.2,IF(#REF!="高所又は地下作業",0.1,IF(#REF!="錯綜場所作業",0.3,IF(#REF!="複雑な制約のある作業",0.4,IF(#REF!="単純な制約のある作業",0.2,0))))))</f>
        <v>#REF!</v>
      </c>
      <c r="M962" s="224" t="e">
        <f t="shared" si="58"/>
        <v>#REF!</v>
      </c>
    </row>
    <row r="963" spans="2:13" s="229" customFormat="1" ht="27.75" customHeight="1" x14ac:dyDescent="0.2">
      <c r="B963" s="562" t="s">
        <v>255</v>
      </c>
      <c r="C963" s="563"/>
      <c r="D963" s="239" t="e">
        <f>#REF!</f>
        <v>#REF!</v>
      </c>
      <c r="E963" s="240" t="s">
        <v>245</v>
      </c>
      <c r="F963" s="242" t="e">
        <f>IF(#REF!&gt;=1,IF(#REF!&gt;=1,#REF!),IF(#REF!&gt;=0,"",))</f>
        <v>#REF!</v>
      </c>
      <c r="G963" s="241" t="e">
        <f>保全管理データ!N4211</f>
        <v>#REF!</v>
      </c>
      <c r="H963" s="241" t="e">
        <f>IF(#REF!="無","",IF(#REF!="","",IF(#REF!="悪環境における作業",0.2,IF(#REF!="高所又は地下作業",0.1,IF(#REF!="錯綜場所作業",0.3,IF(#REF!="複雑な制約のある作業",0.4,IF(#REF!="単純な制約のある作業",0.2,0)))))))</f>
        <v>#REF!</v>
      </c>
      <c r="I963" s="224" t="e">
        <f t="shared" si="57"/>
        <v>#REF!</v>
      </c>
      <c r="J963" s="242" t="e">
        <f>IF(#REF!&gt;=1,IF(#REF!&gt;=1,#REF!),IF(#REF!&gt;=0,"",))</f>
        <v>#REF!</v>
      </c>
      <c r="K963" s="241" t="e">
        <f>保全管理データ!N4238</f>
        <v>#REF!</v>
      </c>
      <c r="L963" s="241" t="e">
        <f>IF(#REF!="","",IF(#REF!="悪環境における作業",0.2,IF(#REF!="高所又は地下作業",0.1,IF(#REF!="錯綜場所作業",0.3,IF(#REF!="複雑な制約のある作業",0.4,IF(#REF!="単純な制約のある作業",0.2,0))))))</f>
        <v>#REF!</v>
      </c>
      <c r="M963" s="224" t="e">
        <f t="shared" si="58"/>
        <v>#REF!</v>
      </c>
    </row>
    <row r="964" spans="2:13" s="229" customFormat="1" ht="27.75" customHeight="1" x14ac:dyDescent="0.2">
      <c r="B964" s="562" t="s">
        <v>256</v>
      </c>
      <c r="C964" s="563"/>
      <c r="D964" s="239" t="e">
        <f>#REF!</f>
        <v>#REF!</v>
      </c>
      <c r="E964" s="240" t="s">
        <v>242</v>
      </c>
      <c r="F964" s="242" t="e">
        <f>IF(#REF!&gt;=1,IF(#REF!&gt;=1,#REF!),IF(#REF!&gt;=0,"",))</f>
        <v>#REF!</v>
      </c>
      <c r="G964" s="241" t="e">
        <f>保全管理データ!N4212</f>
        <v>#REF!</v>
      </c>
      <c r="H964" s="241" t="e">
        <f>IF(#REF!="無","",IF(#REF!="","",IF(#REF!="悪環境における作業",0.2,IF(#REF!="高所又は地下作業",0.1,IF(#REF!="錯綜場所作業",0.3,IF(#REF!="複雑な制約のある作業",0.4,IF(#REF!="単純な制約のある作業",0.2,0)))))))</f>
        <v>#REF!</v>
      </c>
      <c r="I964" s="224" t="e">
        <f t="shared" si="57"/>
        <v>#REF!</v>
      </c>
      <c r="J964" s="242" t="e">
        <f>IF(#REF!&gt;=1,IF(#REF!&gt;=1,#REF!),IF(#REF!&gt;=0,"",))</f>
        <v>#REF!</v>
      </c>
      <c r="K964" s="241" t="e">
        <f>保全管理データ!N4239</f>
        <v>#REF!</v>
      </c>
      <c r="L964" s="241" t="e">
        <f>IF(#REF!="","",IF(#REF!="悪環境における作業",0.2,IF(#REF!="高所又は地下作業",0.1,IF(#REF!="錯綜場所作業",0.3,IF(#REF!="複雑な制約のある作業",0.4,IF(#REF!="単純な制約のある作業",0.2,0))))))</f>
        <v>#REF!</v>
      </c>
      <c r="M964" s="224" t="e">
        <f t="shared" si="58"/>
        <v>#REF!</v>
      </c>
    </row>
    <row r="965" spans="2:13" s="229" customFormat="1" ht="27.75" customHeight="1" x14ac:dyDescent="0.2">
      <c r="B965" s="562" t="s">
        <v>257</v>
      </c>
      <c r="C965" s="563"/>
      <c r="D965" s="239" t="e">
        <f>#REF!</f>
        <v>#REF!</v>
      </c>
      <c r="E965" s="240" t="s">
        <v>245</v>
      </c>
      <c r="F965" s="242" t="e">
        <f>IF(#REF!&gt;=1,IF(#REF!&gt;=1,#REF!),IF(#REF!&gt;=0,"",))</f>
        <v>#REF!</v>
      </c>
      <c r="G965" s="241" t="e">
        <f>保全管理データ!N4213</f>
        <v>#REF!</v>
      </c>
      <c r="H965" s="241" t="e">
        <f>IF(#REF!="無","",IF(#REF!="","",IF(#REF!="悪環境における作業",0.2,IF(#REF!="高所又は地下作業",0.1,IF(#REF!="錯綜場所作業",0.3,IF(#REF!="複雑な制約のある作業",0.4,IF(#REF!="単純な制約のある作業",0.2,0)))))))</f>
        <v>#REF!</v>
      </c>
      <c r="I965" s="224" t="e">
        <f t="shared" si="57"/>
        <v>#REF!</v>
      </c>
      <c r="J965" s="242" t="e">
        <f>IF(#REF!&gt;=1,IF(#REF!&gt;=1,#REF!),IF(#REF!&gt;=0,"",))</f>
        <v>#REF!</v>
      </c>
      <c r="K965" s="241" t="e">
        <f>保全管理データ!N4240</f>
        <v>#REF!</v>
      </c>
      <c r="L965" s="241" t="e">
        <f>IF(#REF!="","",IF(#REF!="悪環境における作業",0.2,IF(#REF!="高所又は地下作業",0.1,IF(#REF!="錯綜場所作業",0.3,IF(#REF!="複雑な制約のある作業",0.4,IF(#REF!="単純な制約のある作業",0.2,0))))))</f>
        <v>#REF!</v>
      </c>
      <c r="M965" s="224" t="e">
        <f t="shared" si="58"/>
        <v>#REF!</v>
      </c>
    </row>
    <row r="966" spans="2:13" s="229" customFormat="1" ht="27.75" customHeight="1" x14ac:dyDescent="0.2">
      <c r="B966" s="562" t="s">
        <v>258</v>
      </c>
      <c r="C966" s="563"/>
      <c r="D966" s="239" t="e">
        <f>#REF!</f>
        <v>#REF!</v>
      </c>
      <c r="E966" s="240" t="s">
        <v>245</v>
      </c>
      <c r="F966" s="242" t="e">
        <f>IF(#REF!&gt;=1,IF(#REF!&gt;=1,#REF!),IF(#REF!&gt;=0,"",))</f>
        <v>#REF!</v>
      </c>
      <c r="G966" s="241" t="e">
        <f>保全管理データ!N4214</f>
        <v>#REF!</v>
      </c>
      <c r="H966" s="241" t="e">
        <f>IF(#REF!="無","",IF(#REF!="","",IF(#REF!="悪環境における作業",0.2,IF(#REF!="高所又は地下作業",0.1,IF(#REF!="錯綜場所作業",0.3,IF(#REF!="複雑な制約のある作業",0.4,IF(#REF!="単純な制約のある作業",0.2,0)))))))</f>
        <v>#REF!</v>
      </c>
      <c r="I966" s="224" t="e">
        <f t="shared" si="57"/>
        <v>#REF!</v>
      </c>
      <c r="J966" s="242" t="e">
        <f>IF(#REF!&gt;=1,IF(#REF!&gt;=1,#REF!),IF(#REF!&gt;=0,"",))</f>
        <v>#REF!</v>
      </c>
      <c r="K966" s="241" t="e">
        <f>保全管理データ!N4241</f>
        <v>#REF!</v>
      </c>
      <c r="L966" s="241" t="e">
        <f>IF(#REF!="","",IF(#REF!="悪環境における作業",0.2,IF(#REF!="高所又は地下作業",0.1,IF(#REF!="錯綜場所作業",0.3,IF(#REF!="複雑な制約のある作業",0.4,IF(#REF!="単純な制約のある作業",0.2,0))))))</f>
        <v>#REF!</v>
      </c>
      <c r="M966" s="224" t="e">
        <f t="shared" si="58"/>
        <v>#REF!</v>
      </c>
    </row>
    <row r="967" spans="2:13" s="229" customFormat="1" ht="27.75" customHeight="1" x14ac:dyDescent="0.2">
      <c r="B967" s="562" t="s">
        <v>259</v>
      </c>
      <c r="C967" s="563"/>
      <c r="D967" s="239" t="e">
        <f>#REF!</f>
        <v>#REF!</v>
      </c>
      <c r="E967" s="240" t="s">
        <v>245</v>
      </c>
      <c r="F967" s="242" t="e">
        <f>IF(#REF!&gt;=1,IF(#REF!&gt;=1,#REF!),IF(#REF!&gt;=0,"",))</f>
        <v>#REF!</v>
      </c>
      <c r="G967" s="241" t="e">
        <f>保全管理データ!N4215</f>
        <v>#REF!</v>
      </c>
      <c r="H967" s="241" t="e">
        <f>IF(#REF!="無","",IF(#REF!="","",IF(#REF!="悪環境における作業",0.2,IF(#REF!="高所又は地下作業",0.1,IF(#REF!="錯綜場所作業",0.3,IF(#REF!="複雑な制約のある作業",0.4,IF(#REF!="単純な制約のある作業",0.2,0)))))))</f>
        <v>#REF!</v>
      </c>
      <c r="I967" s="224" t="e">
        <f t="shared" si="57"/>
        <v>#REF!</v>
      </c>
      <c r="J967" s="242" t="e">
        <f>IF(#REF!&gt;=1,IF(#REF!&gt;=1,#REF!),IF(#REF!&gt;=0,"",))</f>
        <v>#REF!</v>
      </c>
      <c r="K967" s="241" t="e">
        <f>保全管理データ!N4242</f>
        <v>#REF!</v>
      </c>
      <c r="L967" s="241" t="e">
        <f>IF(#REF!="","",IF(#REF!="悪環境における作業",0.2,IF(#REF!="高所又は地下作業",0.1,IF(#REF!="錯綜場所作業",0.3,IF(#REF!="複雑な制約のある作業",0.4,IF(#REF!="単純な制約のある作業",0.2,0))))))</f>
        <v>#REF!</v>
      </c>
      <c r="M967" s="224" t="e">
        <f t="shared" si="58"/>
        <v>#REF!</v>
      </c>
    </row>
    <row r="968" spans="2:13" s="229" customFormat="1" ht="27.75" customHeight="1" x14ac:dyDescent="0.2">
      <c r="B968" s="562" t="s">
        <v>260</v>
      </c>
      <c r="C968" s="563"/>
      <c r="D968" s="239" t="e">
        <f>#REF!</f>
        <v>#REF!</v>
      </c>
      <c r="E968" s="240" t="s">
        <v>248</v>
      </c>
      <c r="F968" s="242" t="e">
        <f>IF(#REF!&gt;=1,IF(#REF!&gt;=1,#REF!),IF(#REF!&gt;=0,"",))</f>
        <v>#REF!</v>
      </c>
      <c r="G968" s="241" t="e">
        <f>保全管理データ!N4216</f>
        <v>#REF!</v>
      </c>
      <c r="H968" s="241" t="e">
        <f>IF(#REF!="無","",IF(#REF!="","",IF(#REF!="悪環境における作業",0.2,IF(#REF!="高所又は地下作業",0.1,IF(#REF!="錯綜場所作業",0.3,IF(#REF!="複雑な制約のある作業",0.4,IF(#REF!="単純な制約のある作業",0.2,0)))))))</f>
        <v>#REF!</v>
      </c>
      <c r="I968" s="224" t="e">
        <f t="shared" si="57"/>
        <v>#REF!</v>
      </c>
      <c r="J968" s="242" t="e">
        <f>IF(#REF!&gt;=1,IF(#REF!&gt;=1,#REF!),IF(#REF!&gt;=0,"",))</f>
        <v>#REF!</v>
      </c>
      <c r="K968" s="241" t="e">
        <f>保全管理データ!N4243</f>
        <v>#REF!</v>
      </c>
      <c r="L968" s="241" t="e">
        <f>IF(#REF!="","",IF(#REF!="悪環境における作業",0.2,IF(#REF!="高所又は地下作業",0.1,IF(#REF!="錯綜場所作業",0.3,IF(#REF!="複雑な制約のある作業",0.4,IF(#REF!="単純な制約のある作業",0.2,0))))))</f>
        <v>#REF!</v>
      </c>
      <c r="M968" s="224" t="e">
        <f t="shared" si="58"/>
        <v>#REF!</v>
      </c>
    </row>
    <row r="969" spans="2:13" s="229" customFormat="1" ht="27.75" customHeight="1" x14ac:dyDescent="0.2">
      <c r="B969" s="562" t="s">
        <v>261</v>
      </c>
      <c r="C969" s="563"/>
      <c r="D969" s="239" t="e">
        <f>#REF!</f>
        <v>#REF!</v>
      </c>
      <c r="E969" s="240" t="s">
        <v>247</v>
      </c>
      <c r="F969" s="242" t="e">
        <f>IF(#REF!&gt;=1,IF(#REF!&gt;=1,#REF!),IF(#REF!&gt;=0,"",))</f>
        <v>#REF!</v>
      </c>
      <c r="G969" s="241" t="e">
        <f>保全管理データ!N4217</f>
        <v>#REF!</v>
      </c>
      <c r="H969" s="241" t="e">
        <f>IF(#REF!="無","",IF(#REF!="","",IF(#REF!="悪環境における作業",0.2,IF(#REF!="高所又は地下作業",0.1,IF(#REF!="錯綜場所作業",0.3,IF(#REF!="複雑な制約のある作業",0.4,IF(#REF!="単純な制約のある作業",0.2,0)))))))</f>
        <v>#REF!</v>
      </c>
      <c r="I969" s="224" t="e">
        <f t="shared" si="57"/>
        <v>#REF!</v>
      </c>
      <c r="J969" s="242" t="e">
        <f>IF(#REF!&gt;=1,IF(#REF!&gt;=1,#REF!),IF(#REF!&gt;=0,"",))</f>
        <v>#REF!</v>
      </c>
      <c r="K969" s="241" t="e">
        <f>保全管理データ!N4244</f>
        <v>#REF!</v>
      </c>
      <c r="L969" s="241" t="e">
        <f>IF(#REF!="","",IF(#REF!="悪環境における作業",0.2,IF(#REF!="高所又は地下作業",0.1,IF(#REF!="錯綜場所作業",0.3,IF(#REF!="複雑な制約のある作業",0.4,IF(#REF!="単純な制約のある作業",0.2,0))))))</f>
        <v>#REF!</v>
      </c>
      <c r="M969" s="224" t="e">
        <f t="shared" si="58"/>
        <v>#REF!</v>
      </c>
    </row>
    <row r="970" spans="2:13" s="229" customFormat="1" ht="27.75" customHeight="1" x14ac:dyDescent="0.2">
      <c r="B970" s="562" t="s">
        <v>262</v>
      </c>
      <c r="C970" s="563"/>
      <c r="D970" s="239" t="e">
        <f>#REF!</f>
        <v>#REF!</v>
      </c>
      <c r="E970" s="240" t="s">
        <v>245</v>
      </c>
      <c r="F970" s="242" t="e">
        <f>IF(#REF!&gt;=1,IF(#REF!&gt;=1,#REF!),IF(#REF!&gt;=0,"",))</f>
        <v>#REF!</v>
      </c>
      <c r="G970" s="241" t="e">
        <f>保全管理データ!N4218</f>
        <v>#REF!</v>
      </c>
      <c r="H970" s="241" t="e">
        <f>IF(#REF!="無","",IF(#REF!="","",IF(#REF!="悪環境における作業",0.2,IF(#REF!="高所又は地下作業",0.1,IF(#REF!="錯綜場所作業",0.3,IF(#REF!="複雑な制約のある作業",0.4,IF(#REF!="単純な制約のある作業",0.2,0)))))))</f>
        <v>#REF!</v>
      </c>
      <c r="I970" s="224" t="e">
        <f t="shared" si="57"/>
        <v>#REF!</v>
      </c>
      <c r="J970" s="242" t="e">
        <f>IF(#REF!&gt;=1,IF(#REF!&gt;=1,#REF!),IF(#REF!&gt;=0,"",))</f>
        <v>#REF!</v>
      </c>
      <c r="K970" s="241" t="e">
        <f>保全管理データ!N4245</f>
        <v>#REF!</v>
      </c>
      <c r="L970" s="241" t="e">
        <f>IF(#REF!="","",IF(#REF!="悪環境における作業",0.2,IF(#REF!="高所又は地下作業",0.1,IF(#REF!="錯綜場所作業",0.3,IF(#REF!="複雑な制約のある作業",0.4,IF(#REF!="単純な制約のある作業",0.2,0))))))</f>
        <v>#REF!</v>
      </c>
      <c r="M970" s="224" t="e">
        <f t="shared" si="58"/>
        <v>#REF!</v>
      </c>
    </row>
    <row r="971" spans="2:13" s="229" customFormat="1" ht="27.75" customHeight="1" x14ac:dyDescent="0.2">
      <c r="B971" s="562" t="s">
        <v>263</v>
      </c>
      <c r="C971" s="563"/>
      <c r="D971" s="239" t="e">
        <f>#REF!</f>
        <v>#REF!</v>
      </c>
      <c r="E971" s="240" t="s">
        <v>245</v>
      </c>
      <c r="F971" s="242" t="e">
        <f>IF(#REF!&gt;=1,IF(#REF!&gt;=1,#REF!),IF(#REF!&gt;=0,"",))</f>
        <v>#REF!</v>
      </c>
      <c r="G971" s="241" t="e">
        <f>保全管理データ!N4219</f>
        <v>#REF!</v>
      </c>
      <c r="H971" s="241" t="e">
        <f>IF(#REF!="無","",IF(#REF!="","",IF(#REF!="悪環境における作業",0.2,IF(#REF!="高所又は地下作業",0.1,IF(#REF!="錯綜場所作業",0.3,IF(#REF!="複雑な制約のある作業",0.4,IF(#REF!="単純な制約のある作業",0.2,0)))))))</f>
        <v>#REF!</v>
      </c>
      <c r="I971" s="224" t="e">
        <f t="shared" si="57"/>
        <v>#REF!</v>
      </c>
      <c r="J971" s="242" t="e">
        <f>IF(#REF!&gt;=1,IF(#REF!&gt;=1,#REF!),IF(#REF!&gt;=0,"",))</f>
        <v>#REF!</v>
      </c>
      <c r="K971" s="241" t="e">
        <f>保全管理データ!N4246</f>
        <v>#REF!</v>
      </c>
      <c r="L971" s="241" t="e">
        <f>IF(#REF!="","",IF(#REF!="悪環境における作業",0.2,IF(#REF!="高所又は地下作業",0.1,IF(#REF!="錯綜場所作業",0.3,IF(#REF!="複雑な制約のある作業",0.4,IF(#REF!="単純な制約のある作業",0.2,0))))))</f>
        <v>#REF!</v>
      </c>
      <c r="M971" s="224" t="e">
        <f t="shared" si="58"/>
        <v>#REF!</v>
      </c>
    </row>
    <row r="972" spans="2:13" s="229" customFormat="1" ht="27.75" customHeight="1" x14ac:dyDescent="0.2">
      <c r="B972" s="562" t="s">
        <v>264</v>
      </c>
      <c r="C972" s="563"/>
      <c r="D972" s="239" t="e">
        <f>#REF!</f>
        <v>#REF!</v>
      </c>
      <c r="E972" s="240" t="s">
        <v>245</v>
      </c>
      <c r="F972" s="242" t="e">
        <f>IF(#REF!&gt;=1,IF(#REF!&gt;=1,#REF!),IF(#REF!&gt;=0,"",))</f>
        <v>#REF!</v>
      </c>
      <c r="G972" s="241" t="e">
        <f>保全管理データ!N4220</f>
        <v>#REF!</v>
      </c>
      <c r="H972" s="241" t="e">
        <f>IF(#REF!="無","",IF(#REF!="","",IF(#REF!="悪環境における作業",0.2,IF(#REF!="高所又は地下作業",0.1,IF(#REF!="錯綜場所作業",0.3,IF(#REF!="複雑な制約のある作業",0.4,IF(#REF!="単純な制約のある作業",0.2,0)))))))</f>
        <v>#REF!</v>
      </c>
      <c r="I972" s="224" t="e">
        <f t="shared" si="57"/>
        <v>#REF!</v>
      </c>
      <c r="J972" s="242" t="e">
        <f>IF(#REF!&gt;=1,IF(#REF!&gt;=1,#REF!),IF(#REF!&gt;=0,"",))</f>
        <v>#REF!</v>
      </c>
      <c r="K972" s="241" t="e">
        <f>保全管理データ!N4247</f>
        <v>#REF!</v>
      </c>
      <c r="L972" s="241" t="e">
        <f>IF(#REF!="","",IF(#REF!="悪環境における作業",0.2,IF(#REF!="高所又は地下作業",0.1,IF(#REF!="錯綜場所作業",0.3,IF(#REF!="複雑な制約のある作業",0.4,IF(#REF!="単純な制約のある作業",0.2,0))))))</f>
        <v>#REF!</v>
      </c>
      <c r="M972" s="224" t="e">
        <f t="shared" si="58"/>
        <v>#REF!</v>
      </c>
    </row>
    <row r="973" spans="2:13" s="229" customFormat="1" ht="27.75" customHeight="1" x14ac:dyDescent="0.2">
      <c r="B973" s="562" t="s">
        <v>265</v>
      </c>
      <c r="C973" s="563"/>
      <c r="D973" s="239" t="e">
        <f>#REF!</f>
        <v>#REF!</v>
      </c>
      <c r="E973" s="240" t="s">
        <v>245</v>
      </c>
      <c r="F973" s="242" t="e">
        <f>IF(#REF!&gt;=1,IF(#REF!&gt;=1,#REF!),IF(#REF!&gt;=0,"",))</f>
        <v>#REF!</v>
      </c>
      <c r="G973" s="241" t="e">
        <f>保全管理データ!N4221</f>
        <v>#REF!</v>
      </c>
      <c r="H973" s="241" t="e">
        <f>IF(#REF!="無","",IF(#REF!="","",IF(#REF!="悪環境における作業",0.2,IF(#REF!="高所又は地下作業",0.1,IF(#REF!="錯綜場所作業",0.3,IF(#REF!="複雑な制約のある作業",0.4,IF(#REF!="単純な制約のある作業",0.2,0)))))))</f>
        <v>#REF!</v>
      </c>
      <c r="I973" s="224" t="e">
        <f t="shared" si="57"/>
        <v>#REF!</v>
      </c>
      <c r="J973" s="242" t="e">
        <f>IF(#REF!&gt;=1,IF(#REF!&gt;=1,#REF!),IF(#REF!&gt;=0,"",))</f>
        <v>#REF!</v>
      </c>
      <c r="K973" s="241" t="e">
        <f>保全管理データ!N4248</f>
        <v>#REF!</v>
      </c>
      <c r="L973" s="241" t="e">
        <f>IF(#REF!="","",IF(#REF!="悪環境における作業",0.2,IF(#REF!="高所又は地下作業",0.1,IF(#REF!="錯綜場所作業",0.3,IF(#REF!="複雑な制約のある作業",0.4,IF(#REF!="単純な制約のある作業",0.2,0))))))</f>
        <v>#REF!</v>
      </c>
      <c r="M973" s="224" t="e">
        <f t="shared" si="58"/>
        <v>#REF!</v>
      </c>
    </row>
    <row r="974" spans="2:13" s="229" customFormat="1" ht="27.75" customHeight="1" x14ac:dyDescent="0.2">
      <c r="B974" s="562" t="s">
        <v>266</v>
      </c>
      <c r="C974" s="563"/>
      <c r="D974" s="239" t="e">
        <f>#REF!</f>
        <v>#REF!</v>
      </c>
      <c r="E974" s="240" t="s">
        <v>245</v>
      </c>
      <c r="F974" s="242" t="e">
        <f>IF(#REF!&gt;=1,IF(#REF!&gt;=1,#REF!),IF(#REF!&gt;=0,"",))</f>
        <v>#REF!</v>
      </c>
      <c r="G974" s="241" t="e">
        <f>保全管理データ!N4222</f>
        <v>#REF!</v>
      </c>
      <c r="H974" s="241" t="e">
        <f>IF(#REF!="無","",IF(#REF!="","",IF(#REF!="悪環境における作業",0.2,IF(#REF!="高所又は地下作業",0.1,IF(#REF!="錯綜場所作業",0.3,IF(#REF!="複雑な制約のある作業",0.4,IF(#REF!="単純な制約のある作業",0.2,0)))))))</f>
        <v>#REF!</v>
      </c>
      <c r="I974" s="224" t="e">
        <f t="shared" si="57"/>
        <v>#REF!</v>
      </c>
      <c r="J974" s="242" t="e">
        <f>IF(#REF!&gt;=1,IF(#REF!&gt;=1,#REF!),IF(#REF!&gt;=0,"",))</f>
        <v>#REF!</v>
      </c>
      <c r="K974" s="241" t="e">
        <f>保全管理データ!N4249</f>
        <v>#REF!</v>
      </c>
      <c r="L974" s="241" t="e">
        <f>IF(#REF!="","",IF(#REF!="悪環境における作業",0.2,IF(#REF!="高所又は地下作業",0.1,IF(#REF!="錯綜場所作業",0.3,IF(#REF!="複雑な制約のある作業",0.4,IF(#REF!="単純な制約のある作業",0.2,0))))))</f>
        <v>#REF!</v>
      </c>
      <c r="M974" s="224" t="e">
        <f t="shared" si="58"/>
        <v>#REF!</v>
      </c>
    </row>
    <row r="975" spans="2:13" s="229" customFormat="1" ht="27.75" customHeight="1" x14ac:dyDescent="0.2">
      <c r="B975" s="562" t="s">
        <v>81</v>
      </c>
      <c r="C975" s="563"/>
      <c r="D975" s="239" t="e">
        <f>#REF!</f>
        <v>#REF!</v>
      </c>
      <c r="E975" s="240" t="s">
        <v>245</v>
      </c>
      <c r="F975" s="242" t="e">
        <f>IF(#REF!&gt;=1,IF(#REF!&gt;=1,#REF!),IF(#REF!&gt;=0,"",))</f>
        <v>#REF!</v>
      </c>
      <c r="G975" s="241" t="e">
        <f>保全管理データ!N4223</f>
        <v>#REF!</v>
      </c>
      <c r="H975" s="241" t="e">
        <f>IF(#REF!="無","",IF(#REF!="","",IF(#REF!="悪環境における作業",0.2,IF(#REF!="高所又は地下作業",0.1,IF(#REF!="錯綜場所作業",0.3,IF(#REF!="複雑な制約のある作業",0.4,IF(#REF!="単純な制約のある作業",0.2,0)))))))</f>
        <v>#REF!</v>
      </c>
      <c r="I975" s="224" t="e">
        <f t="shared" si="57"/>
        <v>#REF!</v>
      </c>
      <c r="J975" s="242" t="e">
        <f>IF(#REF!&gt;=1,IF(#REF!&gt;=1,#REF!),IF(#REF!&gt;=0,"",))</f>
        <v>#REF!</v>
      </c>
      <c r="K975" s="241" t="e">
        <f>保全管理データ!N4250</f>
        <v>#REF!</v>
      </c>
      <c r="L975" s="241" t="e">
        <f>IF(#REF!="","",IF(#REF!="悪環境における作業",0.2,IF(#REF!="高所又は地下作業",0.1,IF(#REF!="錯綜場所作業",0.3,IF(#REF!="複雑な制約のある作業",0.4,IF(#REF!="単純な制約のある作業",0.2,0))))))</f>
        <v>#REF!</v>
      </c>
      <c r="M975" s="224" t="e">
        <f t="shared" si="58"/>
        <v>#REF!</v>
      </c>
    </row>
    <row r="976" spans="2:13" s="229" customFormat="1" ht="27.75" customHeight="1" x14ac:dyDescent="0.2">
      <c r="B976" s="562" t="s">
        <v>267</v>
      </c>
      <c r="C976" s="563"/>
      <c r="D976" s="239" t="e">
        <f>#REF!</f>
        <v>#REF!</v>
      </c>
      <c r="E976" s="240" t="s">
        <v>247</v>
      </c>
      <c r="F976" s="242" t="e">
        <f>IF(#REF!&gt;=1,IF(#REF!&gt;=1,#REF!),IF(#REF!&gt;=0,"",))</f>
        <v>#REF!</v>
      </c>
      <c r="G976" s="241" t="e">
        <f>保全管理データ!N4224</f>
        <v>#REF!</v>
      </c>
      <c r="H976" s="241" t="e">
        <f>IF(#REF!="無","",IF(#REF!="","",IF(#REF!="悪環境における作業",0.2,IF(#REF!="高所又は地下作業",0.1,IF(#REF!="錯綜場所作業",0.3,IF(#REF!="複雑な制約のある作業",0.4,IF(#REF!="単純な制約のある作業",0.2,0)))))))</f>
        <v>#REF!</v>
      </c>
      <c r="I976" s="224" t="e">
        <f t="shared" si="57"/>
        <v>#REF!</v>
      </c>
      <c r="J976" s="242" t="e">
        <f>IF(#REF!&gt;=1,IF(#REF!&gt;=1,#REF!),IF(#REF!&gt;=0,"",))</f>
        <v>#REF!</v>
      </c>
      <c r="K976" s="241" t="e">
        <f>保全管理データ!N4251</f>
        <v>#REF!</v>
      </c>
      <c r="L976" s="241" t="e">
        <f>IF(#REF!="","",IF(#REF!="悪環境における作業",0.2,IF(#REF!="高所又は地下作業",0.1,IF(#REF!="錯綜場所作業",0.3,IF(#REF!="複雑な制約のある作業",0.4,IF(#REF!="単純な制約のある作業",0.2,0))))))</f>
        <v>#REF!</v>
      </c>
      <c r="M976" s="224" t="e">
        <f t="shared" si="58"/>
        <v>#REF!</v>
      </c>
    </row>
    <row r="977" spans="2:13" s="229" customFormat="1" ht="27.75" customHeight="1" x14ac:dyDescent="0.2">
      <c r="B977" s="562" t="s">
        <v>268</v>
      </c>
      <c r="C977" s="563"/>
      <c r="D977" s="239" t="e">
        <f>#REF!</f>
        <v>#REF!</v>
      </c>
      <c r="E977" s="240" t="s">
        <v>246</v>
      </c>
      <c r="F977" s="242" t="e">
        <f>IF(#REF!&gt;=1,IF(#REF!&gt;=1,#REF!),IF(#REF!&gt;=0,"",))</f>
        <v>#REF!</v>
      </c>
      <c r="G977" s="241" t="e">
        <f>保全管理データ!N4225</f>
        <v>#REF!</v>
      </c>
      <c r="H977" s="241" t="e">
        <f>IF(#REF!="無","",IF(#REF!="","",IF(#REF!="悪環境における作業",0.2,IF(#REF!="高所又は地下作業",0.1,IF(#REF!="錯綜場所作業",0.3,IF(#REF!="複雑な制約のある作業",0.4,IF(#REF!="単純な制約のある作業",0.2,0)))))))</f>
        <v>#REF!</v>
      </c>
      <c r="I977" s="224" t="e">
        <f t="shared" si="57"/>
        <v>#REF!</v>
      </c>
      <c r="J977" s="242" t="e">
        <f>IF(#REF!&gt;=1,IF(#REF!&gt;=1,#REF!),IF(#REF!&gt;=0,"",))</f>
        <v>#REF!</v>
      </c>
      <c r="K977" s="241" t="e">
        <f>保全管理データ!N4252</f>
        <v>#REF!</v>
      </c>
      <c r="L977" s="241" t="e">
        <f>IF(#REF!="","",IF(#REF!="悪環境における作業",0.2,IF(#REF!="高所又は地下作業",0.1,IF(#REF!="錯綜場所作業",0.3,IF(#REF!="複雑な制約のある作業",0.4,IF(#REF!="単純な制約のある作業",0.2,0))))))</f>
        <v>#REF!</v>
      </c>
      <c r="M977" s="224" t="e">
        <f t="shared" si="58"/>
        <v>#REF!</v>
      </c>
    </row>
    <row r="978" spans="2:13" s="229" customFormat="1" ht="27.75" customHeight="1" thickBot="1" x14ac:dyDescent="0.25">
      <c r="B978" s="564" t="s">
        <v>269</v>
      </c>
      <c r="C978" s="565"/>
      <c r="D978" s="243" t="e">
        <f>#REF!</f>
        <v>#REF!</v>
      </c>
      <c r="E978" s="244" t="s">
        <v>245</v>
      </c>
      <c r="F978" s="246" t="e">
        <f>IF(#REF!&gt;=1,IF(#REF!&gt;=1,#REF!),IF(#REF!&gt;=0,"",))</f>
        <v>#REF!</v>
      </c>
      <c r="G978" s="245" t="e">
        <f>保全管理データ!N4226</f>
        <v>#REF!</v>
      </c>
      <c r="H978" s="241" t="e">
        <f>IF(#REF!="無","",IF(#REF!="","",IF(#REF!="悪環境における作業",0.2,IF(#REF!="高所又は地下作業",0.1,IF(#REF!="錯綜場所作業",0.3,IF(#REF!="複雑な制約のある作業",0.4,IF(#REF!="単純な制約のある作業",0.2,0)))))))</f>
        <v>#REF!</v>
      </c>
      <c r="I978" s="224" t="e">
        <f t="shared" si="57"/>
        <v>#REF!</v>
      </c>
      <c r="J978" s="246" t="e">
        <f>IF(#REF!&gt;=1,IF(#REF!&gt;=1,#REF!),IF(#REF!&gt;=0,"",))</f>
        <v>#REF!</v>
      </c>
      <c r="K978" s="245" t="e">
        <f>保全管理データ!N4253</f>
        <v>#REF!</v>
      </c>
      <c r="L978" s="245" t="e">
        <f>IF(#REF!="","",IF(#REF!="悪環境における作業",0.2,IF(#REF!="高所又は地下作業",0.1,IF(#REF!="錯綜場所作業",0.3,IF(#REF!="複雑な制約のある作業",0.4,IF(#REF!="単純な制約のある作業",0.2,0))))))</f>
        <v>#REF!</v>
      </c>
      <c r="M978" s="224" t="e">
        <f t="shared" si="58"/>
        <v>#REF!</v>
      </c>
    </row>
    <row r="979" spans="2:13" s="229" customFormat="1" ht="27.75" customHeight="1" thickBot="1" x14ac:dyDescent="0.25">
      <c r="B979" s="555" t="s">
        <v>190</v>
      </c>
      <c r="C979" s="555"/>
      <c r="D979" s="555"/>
      <c r="E979" s="555"/>
      <c r="F979" s="556" t="e">
        <f>SUM(I955:I978)</f>
        <v>#REF!</v>
      </c>
      <c r="G979" s="557"/>
      <c r="H979" s="557"/>
      <c r="I979" s="558"/>
      <c r="J979" s="556" t="e">
        <f>IF(SUM(J955:J978)=0,"0.00",SUM(M955:M978))</f>
        <v>#REF!</v>
      </c>
      <c r="K979" s="557"/>
      <c r="L979" s="557"/>
      <c r="M979" s="558"/>
    </row>
    <row r="980" spans="2:13" s="229" customFormat="1" ht="27.75" customHeight="1" thickBot="1" x14ac:dyDescent="0.25">
      <c r="B980" s="555" t="s">
        <v>97</v>
      </c>
      <c r="C980" s="555"/>
      <c r="D980" s="555"/>
      <c r="E980" s="555"/>
      <c r="F980" s="559" t="e">
        <f>IF(#REF!="５年以下","0",IF(#REF!="５年～１０年",0.1,IF(#REF!="１０年以上",0.15)))</f>
        <v>#REF!</v>
      </c>
      <c r="G980" s="560"/>
      <c r="H980" s="560"/>
      <c r="I980" s="560"/>
      <c r="J980" s="560"/>
      <c r="K980" s="560"/>
      <c r="L980" s="560"/>
      <c r="M980" s="561"/>
    </row>
    <row r="981" spans="2:13" s="229" customFormat="1" ht="27.75" customHeight="1" thickBot="1" x14ac:dyDescent="0.25">
      <c r="B981" s="556" t="s">
        <v>273</v>
      </c>
      <c r="C981" s="557"/>
      <c r="D981" s="557"/>
      <c r="E981" s="558"/>
      <c r="F981" s="556" t="e">
        <f>F979*(1+F980)</f>
        <v>#REF!</v>
      </c>
      <c r="G981" s="557"/>
      <c r="H981" s="557"/>
      <c r="I981" s="557"/>
      <c r="J981" s="556" t="e">
        <f>J979*(1+F980)</f>
        <v>#REF!</v>
      </c>
      <c r="K981" s="557"/>
      <c r="L981" s="557"/>
      <c r="M981" s="558"/>
    </row>
    <row r="982" spans="2:13" s="229" customFormat="1" ht="24" hidden="1" customHeight="1" thickBot="1" x14ac:dyDescent="0.25">
      <c r="B982" s="555" t="s">
        <v>191</v>
      </c>
      <c r="C982" s="555"/>
      <c r="D982" s="555"/>
      <c r="E982" s="555"/>
      <c r="F982" s="556" t="e">
        <f>#REF!*(#REF!*#REF!+#REF!*#REF!)</f>
        <v>#REF!</v>
      </c>
      <c r="G982" s="557"/>
      <c r="H982" s="558"/>
      <c r="I982" s="555" t="e">
        <f>#REF!</f>
        <v>#REF!</v>
      </c>
      <c r="J982" s="556"/>
      <c r="K982" s="247" t="s">
        <v>230</v>
      </c>
      <c r="L982" s="558" t="e">
        <f>B953</f>
        <v>#REF!</v>
      </c>
      <c r="M982" s="555"/>
    </row>
    <row r="983" spans="2:13" s="229" customFormat="1" ht="45" customHeight="1" thickBot="1" x14ac:dyDescent="0.25">
      <c r="B983" s="228"/>
      <c r="C983" s="228"/>
      <c r="D983" s="228"/>
      <c r="E983" s="228"/>
      <c r="F983" s="228"/>
      <c r="G983" s="228"/>
      <c r="H983" s="228"/>
      <c r="I983" s="228"/>
      <c r="J983" s="228"/>
      <c r="K983" s="228"/>
      <c r="L983" s="228"/>
      <c r="M983" s="228"/>
    </row>
    <row r="984" spans="2:13" s="229" customFormat="1" ht="27.75" customHeight="1" thickBot="1" x14ac:dyDescent="0.25">
      <c r="B984" s="568" t="s">
        <v>128</v>
      </c>
      <c r="C984" s="569"/>
      <c r="D984" s="569"/>
      <c r="E984" s="570"/>
      <c r="F984" s="228"/>
      <c r="G984" s="228"/>
      <c r="H984" s="228"/>
      <c r="I984" s="228"/>
      <c r="J984" s="228"/>
      <c r="K984" s="228"/>
      <c r="L984" s="228"/>
      <c r="M984" s="228"/>
    </row>
    <row r="985" spans="2:13" s="229" customFormat="1" ht="27.75" customHeight="1" x14ac:dyDescent="0.2">
      <c r="B985" s="571" t="e">
        <f>#REF!</f>
        <v>#REF!</v>
      </c>
      <c r="C985" s="572"/>
      <c r="D985" s="573"/>
      <c r="E985" s="574"/>
      <c r="F985" s="578" t="s">
        <v>240</v>
      </c>
      <c r="G985" s="579"/>
      <c r="H985" s="579"/>
      <c r="I985" s="580"/>
      <c r="J985" s="578" t="s">
        <v>239</v>
      </c>
      <c r="K985" s="579"/>
      <c r="L985" s="579"/>
      <c r="M985" s="580"/>
    </row>
    <row r="986" spans="2:13" s="229" customFormat="1" ht="27.75" customHeight="1" thickBot="1" x14ac:dyDescent="0.25">
      <c r="B986" s="575"/>
      <c r="C986" s="576"/>
      <c r="D986" s="576"/>
      <c r="E986" s="577"/>
      <c r="F986" s="233" t="s">
        <v>149</v>
      </c>
      <c r="G986" s="231" t="s">
        <v>151</v>
      </c>
      <c r="H986" s="231" t="s">
        <v>96</v>
      </c>
      <c r="I986" s="232" t="s">
        <v>150</v>
      </c>
      <c r="J986" s="233" t="s">
        <v>149</v>
      </c>
      <c r="K986" s="231" t="s">
        <v>151</v>
      </c>
      <c r="L986" s="231" t="s">
        <v>96</v>
      </c>
      <c r="M986" s="232" t="s">
        <v>150</v>
      </c>
    </row>
    <row r="987" spans="2:13" s="229" customFormat="1" ht="27.75" customHeight="1" thickTop="1" x14ac:dyDescent="0.2">
      <c r="B987" s="566" t="s">
        <v>241</v>
      </c>
      <c r="C987" s="567"/>
      <c r="D987" s="234" t="e">
        <f>#REF!</f>
        <v>#REF!</v>
      </c>
      <c r="E987" s="235" t="s">
        <v>242</v>
      </c>
      <c r="F987" s="242" t="e">
        <f>IF(#REF!&gt;=1,IF(#REF!&gt;=1,#REF!),IF(#REF!&gt;=0,"",))</f>
        <v>#REF!</v>
      </c>
      <c r="G987" s="241" t="e">
        <f>保全管理データ!N4483</f>
        <v>#REF!</v>
      </c>
      <c r="H987" s="241" t="e">
        <f>IF(#REF!="無","",IF(#REF!="","",IF(#REF!="悪環境における作業",0.2,IF(#REF!="高所又は地下作業",0.1,IF(#REF!="錯綜場所作業",0.3,IF(#REF!="複雑な制約のある作業",0.4,IF(#REF!="単純な制約のある作業",0.2,0)))))))</f>
        <v>#REF!</v>
      </c>
      <c r="I987" s="224" t="e">
        <f>IF(F987="","",F987*G987*(1+IF(H987="",0,H987)))</f>
        <v>#REF!</v>
      </c>
      <c r="J987" s="242" t="e">
        <f>IF(#REF!&gt;=1,IF(#REF!&gt;=1,#REF!),IF(#REF!&gt;=0,"",))</f>
        <v>#REF!</v>
      </c>
      <c r="K987" s="241" t="e">
        <f>保全管理データ!N4510</f>
        <v>#REF!</v>
      </c>
      <c r="L987" s="241" t="e">
        <f>IF(#REF!="","",IF(#REF!="悪環境における作業",0.2,IF(#REF!="高所又は地下作業",0.1,IF(#REF!="錯綜場所作業",0.3,IF(#REF!="複雑な制約のある作業",0.4,IF(#REF!="単純な制約のある作業",0.2,0))))))</f>
        <v>#REF!</v>
      </c>
      <c r="M987" s="224" t="e">
        <f>IF(J987="","",J987*K987*(1+IF(L987="",0,L987)))</f>
        <v>#REF!</v>
      </c>
    </row>
    <row r="988" spans="2:13" s="229" customFormat="1" ht="27.75" customHeight="1" x14ac:dyDescent="0.2">
      <c r="B988" s="562" t="s">
        <v>243</v>
      </c>
      <c r="C988" s="563"/>
      <c r="D988" s="239" t="e">
        <f>#REF!</f>
        <v>#REF!</v>
      </c>
      <c r="E988" s="240" t="s">
        <v>242</v>
      </c>
      <c r="F988" s="242" t="e">
        <f>IF(#REF!&gt;=1,IF(#REF!&gt;=1,#REF!),IF(#REF!&gt;=0,"",))</f>
        <v>#REF!</v>
      </c>
      <c r="G988" s="241" t="e">
        <f>保全管理データ!N4484</f>
        <v>#REF!</v>
      </c>
      <c r="H988" s="241" t="e">
        <f>IF(#REF!="無","",IF(#REF!="","",IF(#REF!="悪環境における作業",0.2,IF(#REF!="高所又は地下作業",0.1,IF(#REF!="錯綜場所作業",0.3,IF(#REF!="複雑な制約のある作業",0.4,IF(#REF!="単純な制約のある作業",0.2,0)))))))</f>
        <v>#REF!</v>
      </c>
      <c r="I988" s="224" t="e">
        <f t="shared" ref="I988:I1010" si="59">IF(F988="","",F988*G988*(1+IF(H988="",0,H988)))</f>
        <v>#REF!</v>
      </c>
      <c r="J988" s="242" t="e">
        <f>IF(#REF!&gt;=1,IF(#REF!&gt;=1,#REF!),IF(#REF!&gt;=0,"",))</f>
        <v>#REF!</v>
      </c>
      <c r="K988" s="241" t="e">
        <f>保全管理データ!N4511</f>
        <v>#REF!</v>
      </c>
      <c r="L988" s="241" t="e">
        <f>IF(#REF!="","",IF(#REF!="悪環境における作業",0.2,IF(#REF!="高所又は地下作業",0.1,IF(#REF!="錯綜場所作業",0.3,IF(#REF!="複雑な制約のある作業",0.4,IF(#REF!="単純な制約のある作業",0.2,0))))))</f>
        <v>#REF!</v>
      </c>
      <c r="M988" s="224" t="e">
        <f t="shared" ref="M988:M1010" si="60">IF(J988="","",J988*K988*(1+IF(L988="",0,L988)))</f>
        <v>#REF!</v>
      </c>
    </row>
    <row r="989" spans="2:13" s="229" customFormat="1" ht="27.75" customHeight="1" x14ac:dyDescent="0.2">
      <c r="B989" s="562" t="s">
        <v>249</v>
      </c>
      <c r="C989" s="563"/>
      <c r="D989" s="239" t="e">
        <f>#REF!</f>
        <v>#REF!</v>
      </c>
      <c r="E989" s="240" t="s">
        <v>244</v>
      </c>
      <c r="F989" s="242" t="e">
        <f>IF(#REF!&gt;=1,IF(#REF!&gt;=1,#REF!),IF(#REF!&gt;=0,"",))</f>
        <v>#REF!</v>
      </c>
      <c r="G989" s="241" t="e">
        <f>保全管理データ!N4485</f>
        <v>#REF!</v>
      </c>
      <c r="H989" s="241" t="e">
        <f>IF(#REF!="無","",IF(#REF!="","",IF(#REF!="悪環境における作業",0.2,IF(#REF!="高所又は地下作業",0.1,IF(#REF!="錯綜場所作業",0.3,IF(#REF!="複雑な制約のある作業",0.4,IF(#REF!="単純な制約のある作業",0.2,0)))))))</f>
        <v>#REF!</v>
      </c>
      <c r="I989" s="224" t="e">
        <f t="shared" si="59"/>
        <v>#REF!</v>
      </c>
      <c r="J989" s="242" t="e">
        <f>IF(#REF!&gt;=1,IF(#REF!&gt;=1,#REF!),IF(#REF!&gt;=0,"",))</f>
        <v>#REF!</v>
      </c>
      <c r="K989" s="241" t="e">
        <f>保全管理データ!N4512</f>
        <v>#REF!</v>
      </c>
      <c r="L989" s="241" t="e">
        <f>IF(#REF!="","",IF(#REF!="悪環境における作業",0.2,IF(#REF!="高所又は地下作業",0.1,IF(#REF!="錯綜場所作業",0.3,IF(#REF!="複雑な制約のある作業",0.4,IF(#REF!="単純な制約のある作業",0.2,0))))))</f>
        <v>#REF!</v>
      </c>
      <c r="M989" s="224" t="e">
        <f t="shared" si="60"/>
        <v>#REF!</v>
      </c>
    </row>
    <row r="990" spans="2:13" s="229" customFormat="1" ht="27.75" customHeight="1" x14ac:dyDescent="0.2">
      <c r="B990" s="562" t="s">
        <v>250</v>
      </c>
      <c r="C990" s="563"/>
      <c r="D990" s="239" t="e">
        <f>#REF!</f>
        <v>#REF!</v>
      </c>
      <c r="E990" s="240" t="s">
        <v>244</v>
      </c>
      <c r="F990" s="242" t="e">
        <f>IF(#REF!&gt;=1,IF(#REF!&gt;=1,#REF!),IF(#REF!&gt;=0,"",))</f>
        <v>#REF!</v>
      </c>
      <c r="G990" s="241" t="e">
        <f>保全管理データ!N4486</f>
        <v>#REF!</v>
      </c>
      <c r="H990" s="241" t="e">
        <f>IF(#REF!="無","",IF(#REF!="","",IF(#REF!="悪環境における作業",0.2,IF(#REF!="高所又は地下作業",0.1,IF(#REF!="錯綜場所作業",0.3,IF(#REF!="複雑な制約のある作業",0.4,IF(#REF!="単純な制約のある作業",0.2,0)))))))</f>
        <v>#REF!</v>
      </c>
      <c r="I990" s="224" t="e">
        <f t="shared" si="59"/>
        <v>#REF!</v>
      </c>
      <c r="J990" s="242" t="e">
        <f>IF(#REF!&gt;=1,IF(#REF!&gt;=1,#REF!),IF(#REF!&gt;=0,"",))</f>
        <v>#REF!</v>
      </c>
      <c r="K990" s="241" t="e">
        <f>保全管理データ!N4513</f>
        <v>#REF!</v>
      </c>
      <c r="L990" s="241" t="e">
        <f>IF(#REF!="","",IF(#REF!="悪環境における作業",0.2,IF(#REF!="高所又は地下作業",0.1,IF(#REF!="錯綜場所作業",0.3,IF(#REF!="複雑な制約のある作業",0.4,IF(#REF!="単純な制約のある作業",0.2,0))))))</f>
        <v>#REF!</v>
      </c>
      <c r="M990" s="224" t="e">
        <f t="shared" si="60"/>
        <v>#REF!</v>
      </c>
    </row>
    <row r="991" spans="2:13" s="229" customFormat="1" ht="27.75" customHeight="1" x14ac:dyDescent="0.2">
      <c r="B991" s="562" t="s">
        <v>251</v>
      </c>
      <c r="C991" s="563"/>
      <c r="D991" s="239" t="e">
        <f>#REF!</f>
        <v>#REF!</v>
      </c>
      <c r="E991" s="240" t="s">
        <v>242</v>
      </c>
      <c r="F991" s="242" t="e">
        <f>IF(#REF!&gt;=1,IF(#REF!&gt;=1,#REF!),IF(#REF!&gt;=0,"",))</f>
        <v>#REF!</v>
      </c>
      <c r="G991" s="241" t="e">
        <f>保全管理データ!N4487</f>
        <v>#REF!</v>
      </c>
      <c r="H991" s="241" t="e">
        <f>IF(#REF!="無","",IF(#REF!="","",IF(#REF!="悪環境における作業",0.2,IF(#REF!="高所又は地下作業",0.1,IF(#REF!="錯綜場所作業",0.3,IF(#REF!="複雑な制約のある作業",0.4,IF(#REF!="単純な制約のある作業",0.2,0)))))))</f>
        <v>#REF!</v>
      </c>
      <c r="I991" s="224" t="e">
        <f t="shared" si="59"/>
        <v>#REF!</v>
      </c>
      <c r="J991" s="242" t="e">
        <f>IF(#REF!&gt;=1,IF(#REF!&gt;=1,#REF!),IF(#REF!&gt;=0,"",))</f>
        <v>#REF!</v>
      </c>
      <c r="K991" s="241" t="e">
        <f>保全管理データ!N4514</f>
        <v>#REF!</v>
      </c>
      <c r="L991" s="241" t="e">
        <f>IF(#REF!="","",IF(#REF!="悪環境における作業",0.2,IF(#REF!="高所又は地下作業",0.1,IF(#REF!="錯綜場所作業",0.3,IF(#REF!="複雑な制約のある作業",0.4,IF(#REF!="単純な制約のある作業",0.2,0))))))</f>
        <v>#REF!</v>
      </c>
      <c r="M991" s="224" t="e">
        <f t="shared" si="60"/>
        <v>#REF!</v>
      </c>
    </row>
    <row r="992" spans="2:13" s="229" customFormat="1" ht="27.75" customHeight="1" x14ac:dyDescent="0.2">
      <c r="B992" s="562" t="s">
        <v>252</v>
      </c>
      <c r="C992" s="563"/>
      <c r="D992" s="239" t="e">
        <f>#REF!</f>
        <v>#REF!</v>
      </c>
      <c r="E992" s="240" t="s">
        <v>244</v>
      </c>
      <c r="F992" s="242" t="e">
        <f>IF(#REF!&gt;=1,IF(#REF!&gt;=1,#REF!),IF(#REF!&gt;=0,"",))</f>
        <v>#REF!</v>
      </c>
      <c r="G992" s="241" t="e">
        <f>保全管理データ!N4488</f>
        <v>#REF!</v>
      </c>
      <c r="H992" s="241" t="e">
        <f>IF(#REF!="無","",IF(#REF!="","",IF(#REF!="悪環境における作業",0.2,IF(#REF!="高所又は地下作業",0.1,IF(#REF!="錯綜場所作業",0.3,IF(#REF!="複雑な制約のある作業",0.4,IF(#REF!="単純な制約のある作業",0.2,0)))))))</f>
        <v>#REF!</v>
      </c>
      <c r="I992" s="224" t="e">
        <f t="shared" si="59"/>
        <v>#REF!</v>
      </c>
      <c r="J992" s="242" t="e">
        <f>IF(#REF!&gt;=1,IF(#REF!&gt;=1,#REF!),IF(#REF!&gt;=0,"",))</f>
        <v>#REF!</v>
      </c>
      <c r="K992" s="241" t="e">
        <f>保全管理データ!N4515</f>
        <v>#REF!</v>
      </c>
      <c r="L992" s="241" t="e">
        <f>IF(#REF!="","",IF(#REF!="悪環境における作業",0.2,IF(#REF!="高所又は地下作業",0.1,IF(#REF!="錯綜場所作業",0.3,IF(#REF!="複雑な制約のある作業",0.4,IF(#REF!="単純な制約のある作業",0.2,0))))))</f>
        <v>#REF!</v>
      </c>
      <c r="M992" s="224" t="e">
        <f t="shared" si="60"/>
        <v>#REF!</v>
      </c>
    </row>
    <row r="993" spans="2:13" s="229" customFormat="1" ht="27.75" customHeight="1" x14ac:dyDescent="0.2">
      <c r="B993" s="562" t="s">
        <v>253</v>
      </c>
      <c r="C993" s="563"/>
      <c r="D993" s="239" t="e">
        <f>#REF!</f>
        <v>#REF!</v>
      </c>
      <c r="E993" s="240" t="s">
        <v>242</v>
      </c>
      <c r="F993" s="242" t="e">
        <f>IF(#REF!&gt;=1,IF(#REF!&gt;=1,#REF!),IF(#REF!&gt;=0,"",))</f>
        <v>#REF!</v>
      </c>
      <c r="G993" s="241" t="e">
        <f>保全管理データ!N4489</f>
        <v>#REF!</v>
      </c>
      <c r="H993" s="241" t="e">
        <f>IF(#REF!="無","",IF(#REF!="","",IF(#REF!="悪環境における作業",0.2,IF(#REF!="高所又は地下作業",0.1,IF(#REF!="錯綜場所作業",0.3,IF(#REF!="複雑な制約のある作業",0.4,IF(#REF!="単純な制約のある作業",0.2,0)))))))</f>
        <v>#REF!</v>
      </c>
      <c r="I993" s="224" t="e">
        <f t="shared" si="59"/>
        <v>#REF!</v>
      </c>
      <c r="J993" s="242" t="e">
        <f>IF(#REF!&gt;=1,IF(#REF!&gt;=1,#REF!),IF(#REF!&gt;=0,"",))</f>
        <v>#REF!</v>
      </c>
      <c r="K993" s="241" t="e">
        <f>保全管理データ!N4516</f>
        <v>#REF!</v>
      </c>
      <c r="L993" s="241" t="e">
        <f>IF(#REF!="","",IF(#REF!="悪環境における作業",0.2,IF(#REF!="高所又は地下作業",0.1,IF(#REF!="錯綜場所作業",0.3,IF(#REF!="複雑な制約のある作業",0.4,IF(#REF!="単純な制約のある作業",0.2,0))))))</f>
        <v>#REF!</v>
      </c>
      <c r="M993" s="224" t="e">
        <f t="shared" si="60"/>
        <v>#REF!</v>
      </c>
    </row>
    <row r="994" spans="2:13" s="229" customFormat="1" ht="27.75" customHeight="1" x14ac:dyDescent="0.2">
      <c r="B994" s="562" t="s">
        <v>254</v>
      </c>
      <c r="C994" s="563"/>
      <c r="D994" s="239" t="e">
        <f>#REF!</f>
        <v>#REF!</v>
      </c>
      <c r="E994" s="240" t="s">
        <v>242</v>
      </c>
      <c r="F994" s="242" t="e">
        <f>IF(#REF!&gt;=1,IF(#REF!&gt;=1,#REF!),IF(#REF!&gt;=0,"",))</f>
        <v>#REF!</v>
      </c>
      <c r="G994" s="241" t="e">
        <f>保全管理データ!N4490</f>
        <v>#REF!</v>
      </c>
      <c r="H994" s="241" t="e">
        <f>IF(#REF!="無","",IF(#REF!="","",IF(#REF!="悪環境における作業",0.2,IF(#REF!="高所又は地下作業",0.1,IF(#REF!="錯綜場所作業",0.3,IF(#REF!="複雑な制約のある作業",0.4,IF(#REF!="単純な制約のある作業",0.2,0)))))))</f>
        <v>#REF!</v>
      </c>
      <c r="I994" s="224" t="e">
        <f t="shared" si="59"/>
        <v>#REF!</v>
      </c>
      <c r="J994" s="242" t="e">
        <f>IF(#REF!&gt;=1,IF(#REF!&gt;=1,#REF!),IF(#REF!&gt;=0,"",))</f>
        <v>#REF!</v>
      </c>
      <c r="K994" s="241" t="e">
        <f>保全管理データ!N4517</f>
        <v>#REF!</v>
      </c>
      <c r="L994" s="241" t="e">
        <f>IF(#REF!="","",IF(#REF!="悪環境における作業",0.2,IF(#REF!="高所又は地下作業",0.1,IF(#REF!="錯綜場所作業",0.3,IF(#REF!="複雑な制約のある作業",0.4,IF(#REF!="単純な制約のある作業",0.2,0))))))</f>
        <v>#REF!</v>
      </c>
      <c r="M994" s="224" t="e">
        <f t="shared" si="60"/>
        <v>#REF!</v>
      </c>
    </row>
    <row r="995" spans="2:13" s="229" customFormat="1" ht="27.75" customHeight="1" x14ac:dyDescent="0.2">
      <c r="B995" s="562" t="s">
        <v>255</v>
      </c>
      <c r="C995" s="563"/>
      <c r="D995" s="239" t="e">
        <f>#REF!</f>
        <v>#REF!</v>
      </c>
      <c r="E995" s="240" t="s">
        <v>245</v>
      </c>
      <c r="F995" s="242" t="e">
        <f>IF(#REF!&gt;=1,IF(#REF!&gt;=1,#REF!),IF(#REF!&gt;=0,"",))</f>
        <v>#REF!</v>
      </c>
      <c r="G995" s="241" t="e">
        <f>保全管理データ!N4491</f>
        <v>#REF!</v>
      </c>
      <c r="H995" s="241" t="e">
        <f>IF(#REF!="無","",IF(#REF!="","",IF(#REF!="悪環境における作業",0.2,IF(#REF!="高所又は地下作業",0.1,IF(#REF!="錯綜場所作業",0.3,IF(#REF!="複雑な制約のある作業",0.4,IF(#REF!="単純な制約のある作業",0.2,0)))))))</f>
        <v>#REF!</v>
      </c>
      <c r="I995" s="224" t="e">
        <f t="shared" si="59"/>
        <v>#REF!</v>
      </c>
      <c r="J995" s="242" t="e">
        <f>IF(#REF!&gt;=1,IF(#REF!&gt;=1,#REF!),IF(#REF!&gt;=0,"",))</f>
        <v>#REF!</v>
      </c>
      <c r="K995" s="241" t="e">
        <f>保全管理データ!N4518</f>
        <v>#REF!</v>
      </c>
      <c r="L995" s="241" t="e">
        <f>IF(#REF!="","",IF(#REF!="悪環境における作業",0.2,IF(#REF!="高所又は地下作業",0.1,IF(#REF!="錯綜場所作業",0.3,IF(#REF!="複雑な制約のある作業",0.4,IF(#REF!="単純な制約のある作業",0.2,0))))))</f>
        <v>#REF!</v>
      </c>
      <c r="M995" s="224" t="e">
        <f t="shared" si="60"/>
        <v>#REF!</v>
      </c>
    </row>
    <row r="996" spans="2:13" s="229" customFormat="1" ht="27.75" customHeight="1" x14ac:dyDescent="0.2">
      <c r="B996" s="562" t="s">
        <v>256</v>
      </c>
      <c r="C996" s="563"/>
      <c r="D996" s="239" t="e">
        <f>#REF!</f>
        <v>#REF!</v>
      </c>
      <c r="E996" s="240" t="s">
        <v>242</v>
      </c>
      <c r="F996" s="242" t="e">
        <f>IF(#REF!&gt;=1,IF(#REF!&gt;=1,#REF!),IF(#REF!&gt;=0,"",))</f>
        <v>#REF!</v>
      </c>
      <c r="G996" s="241" t="e">
        <f>保全管理データ!N4492</f>
        <v>#REF!</v>
      </c>
      <c r="H996" s="241" t="e">
        <f>IF(#REF!="無","",IF(#REF!="","",IF(#REF!="悪環境における作業",0.2,IF(#REF!="高所又は地下作業",0.1,IF(#REF!="錯綜場所作業",0.3,IF(#REF!="複雑な制約のある作業",0.4,IF(#REF!="単純な制約のある作業",0.2,0)))))))</f>
        <v>#REF!</v>
      </c>
      <c r="I996" s="224" t="e">
        <f t="shared" si="59"/>
        <v>#REF!</v>
      </c>
      <c r="J996" s="242" t="e">
        <f>IF(#REF!&gt;=1,IF(#REF!&gt;=1,#REF!),IF(#REF!&gt;=0,"",))</f>
        <v>#REF!</v>
      </c>
      <c r="K996" s="241" t="e">
        <f>保全管理データ!N4519</f>
        <v>#REF!</v>
      </c>
      <c r="L996" s="241" t="e">
        <f>IF(#REF!="","",IF(#REF!="悪環境における作業",0.2,IF(#REF!="高所又は地下作業",0.1,IF(#REF!="錯綜場所作業",0.3,IF(#REF!="複雑な制約のある作業",0.4,IF(#REF!="単純な制約のある作業",0.2,0))))))</f>
        <v>#REF!</v>
      </c>
      <c r="M996" s="224" t="e">
        <f t="shared" si="60"/>
        <v>#REF!</v>
      </c>
    </row>
    <row r="997" spans="2:13" s="229" customFormat="1" ht="27.75" customHeight="1" x14ac:dyDescent="0.2">
      <c r="B997" s="562" t="s">
        <v>257</v>
      </c>
      <c r="C997" s="563"/>
      <c r="D997" s="239" t="e">
        <f>#REF!</f>
        <v>#REF!</v>
      </c>
      <c r="E997" s="240" t="s">
        <v>245</v>
      </c>
      <c r="F997" s="242" t="e">
        <f>IF(#REF!&gt;=1,IF(#REF!&gt;=1,#REF!),IF(#REF!&gt;=0,"",))</f>
        <v>#REF!</v>
      </c>
      <c r="G997" s="241" t="e">
        <f>保全管理データ!N4493</f>
        <v>#REF!</v>
      </c>
      <c r="H997" s="241" t="e">
        <f>IF(#REF!="無","",IF(#REF!="","",IF(#REF!="悪環境における作業",0.2,IF(#REF!="高所又は地下作業",0.1,IF(#REF!="錯綜場所作業",0.3,IF(#REF!="複雑な制約のある作業",0.4,IF(#REF!="単純な制約のある作業",0.2,0)))))))</f>
        <v>#REF!</v>
      </c>
      <c r="I997" s="224" t="e">
        <f t="shared" si="59"/>
        <v>#REF!</v>
      </c>
      <c r="J997" s="242" t="e">
        <f>IF(#REF!&gt;=1,IF(#REF!&gt;=1,#REF!),IF(#REF!&gt;=0,"",))</f>
        <v>#REF!</v>
      </c>
      <c r="K997" s="241" t="e">
        <f>保全管理データ!N4520</f>
        <v>#REF!</v>
      </c>
      <c r="L997" s="241" t="e">
        <f>IF(#REF!="","",IF(#REF!="悪環境における作業",0.2,IF(#REF!="高所又は地下作業",0.1,IF(#REF!="錯綜場所作業",0.3,IF(#REF!="複雑な制約のある作業",0.4,IF(#REF!="単純な制約のある作業",0.2,0))))))</f>
        <v>#REF!</v>
      </c>
      <c r="M997" s="224" t="e">
        <f t="shared" si="60"/>
        <v>#REF!</v>
      </c>
    </row>
    <row r="998" spans="2:13" s="229" customFormat="1" ht="27.75" customHeight="1" x14ac:dyDescent="0.2">
      <c r="B998" s="562" t="s">
        <v>258</v>
      </c>
      <c r="C998" s="563"/>
      <c r="D998" s="239" t="e">
        <f>#REF!</f>
        <v>#REF!</v>
      </c>
      <c r="E998" s="240" t="s">
        <v>245</v>
      </c>
      <c r="F998" s="242" t="e">
        <f>IF(#REF!&gt;=1,IF(#REF!&gt;=1,#REF!),IF(#REF!&gt;=0,"",))</f>
        <v>#REF!</v>
      </c>
      <c r="G998" s="241" t="e">
        <f>保全管理データ!N4494</f>
        <v>#REF!</v>
      </c>
      <c r="H998" s="241" t="e">
        <f>IF(#REF!="無","",IF(#REF!="","",IF(#REF!="悪環境における作業",0.2,IF(#REF!="高所又は地下作業",0.1,IF(#REF!="錯綜場所作業",0.3,IF(#REF!="複雑な制約のある作業",0.4,IF(#REF!="単純な制約のある作業",0.2,0)))))))</f>
        <v>#REF!</v>
      </c>
      <c r="I998" s="224" t="e">
        <f t="shared" si="59"/>
        <v>#REF!</v>
      </c>
      <c r="J998" s="242" t="e">
        <f>IF(#REF!&gt;=1,IF(#REF!&gt;=1,#REF!),IF(#REF!&gt;=0,"",))</f>
        <v>#REF!</v>
      </c>
      <c r="K998" s="241" t="e">
        <f>保全管理データ!N4521</f>
        <v>#REF!</v>
      </c>
      <c r="L998" s="241" t="e">
        <f>IF(#REF!="","",IF(#REF!="悪環境における作業",0.2,IF(#REF!="高所又は地下作業",0.1,IF(#REF!="錯綜場所作業",0.3,IF(#REF!="複雑な制約のある作業",0.4,IF(#REF!="単純な制約のある作業",0.2,0))))))</f>
        <v>#REF!</v>
      </c>
      <c r="M998" s="224" t="e">
        <f t="shared" si="60"/>
        <v>#REF!</v>
      </c>
    </row>
    <row r="999" spans="2:13" s="229" customFormat="1" ht="27.75" customHeight="1" x14ac:dyDescent="0.2">
      <c r="B999" s="562" t="s">
        <v>259</v>
      </c>
      <c r="C999" s="563"/>
      <c r="D999" s="239" t="e">
        <f>#REF!</f>
        <v>#REF!</v>
      </c>
      <c r="E999" s="240" t="s">
        <v>245</v>
      </c>
      <c r="F999" s="242" t="e">
        <f>IF(#REF!&gt;=1,IF(#REF!&gt;=1,#REF!),IF(#REF!&gt;=0,"",))</f>
        <v>#REF!</v>
      </c>
      <c r="G999" s="241" t="e">
        <f>保全管理データ!N4495</f>
        <v>#REF!</v>
      </c>
      <c r="H999" s="241" t="e">
        <f>IF(#REF!="無","",IF(#REF!="","",IF(#REF!="悪環境における作業",0.2,IF(#REF!="高所又は地下作業",0.1,IF(#REF!="錯綜場所作業",0.3,IF(#REF!="複雑な制約のある作業",0.4,IF(#REF!="単純な制約のある作業",0.2,0)))))))</f>
        <v>#REF!</v>
      </c>
      <c r="I999" s="224" t="e">
        <f t="shared" si="59"/>
        <v>#REF!</v>
      </c>
      <c r="J999" s="242" t="e">
        <f>IF(#REF!&gt;=1,IF(#REF!&gt;=1,#REF!),IF(#REF!&gt;=0,"",))</f>
        <v>#REF!</v>
      </c>
      <c r="K999" s="241" t="e">
        <f>保全管理データ!N4522</f>
        <v>#REF!</v>
      </c>
      <c r="L999" s="241" t="e">
        <f>IF(#REF!="","",IF(#REF!="悪環境における作業",0.2,IF(#REF!="高所又は地下作業",0.1,IF(#REF!="錯綜場所作業",0.3,IF(#REF!="複雑な制約のある作業",0.4,IF(#REF!="単純な制約のある作業",0.2,0))))))</f>
        <v>#REF!</v>
      </c>
      <c r="M999" s="224" t="e">
        <f t="shared" si="60"/>
        <v>#REF!</v>
      </c>
    </row>
    <row r="1000" spans="2:13" s="229" customFormat="1" ht="27.75" customHeight="1" x14ac:dyDescent="0.2">
      <c r="B1000" s="562" t="s">
        <v>260</v>
      </c>
      <c r="C1000" s="563"/>
      <c r="D1000" s="239" t="e">
        <f>#REF!</f>
        <v>#REF!</v>
      </c>
      <c r="E1000" s="240" t="s">
        <v>248</v>
      </c>
      <c r="F1000" s="242" t="e">
        <f>IF(#REF!&gt;=1,IF(#REF!&gt;=1,#REF!),IF(#REF!&gt;=0,"",))</f>
        <v>#REF!</v>
      </c>
      <c r="G1000" s="241" t="e">
        <f>保全管理データ!N4496</f>
        <v>#REF!</v>
      </c>
      <c r="H1000" s="241" t="e">
        <f>IF(#REF!="無","",IF(#REF!="","",IF(#REF!="悪環境における作業",0.2,IF(#REF!="高所又は地下作業",0.1,IF(#REF!="錯綜場所作業",0.3,IF(#REF!="複雑な制約のある作業",0.4,IF(#REF!="単純な制約のある作業",0.2,0)))))))</f>
        <v>#REF!</v>
      </c>
      <c r="I1000" s="224" t="e">
        <f t="shared" si="59"/>
        <v>#REF!</v>
      </c>
      <c r="J1000" s="242" t="e">
        <f>IF(#REF!&gt;=1,IF(#REF!&gt;=1,#REF!),IF(#REF!&gt;=0,"",))</f>
        <v>#REF!</v>
      </c>
      <c r="K1000" s="241" t="e">
        <f>保全管理データ!N4523</f>
        <v>#REF!</v>
      </c>
      <c r="L1000" s="241" t="e">
        <f>IF(#REF!="","",IF(#REF!="悪環境における作業",0.2,IF(#REF!="高所又は地下作業",0.1,IF(#REF!="錯綜場所作業",0.3,IF(#REF!="複雑な制約のある作業",0.4,IF(#REF!="単純な制約のある作業",0.2,0))))))</f>
        <v>#REF!</v>
      </c>
      <c r="M1000" s="224" t="e">
        <f t="shared" si="60"/>
        <v>#REF!</v>
      </c>
    </row>
    <row r="1001" spans="2:13" s="229" customFormat="1" ht="27.75" customHeight="1" x14ac:dyDescent="0.2">
      <c r="B1001" s="562" t="s">
        <v>261</v>
      </c>
      <c r="C1001" s="563"/>
      <c r="D1001" s="239" t="e">
        <f>#REF!</f>
        <v>#REF!</v>
      </c>
      <c r="E1001" s="240" t="s">
        <v>247</v>
      </c>
      <c r="F1001" s="242" t="e">
        <f>IF(#REF!&gt;=1,IF(#REF!&gt;=1,#REF!),IF(#REF!&gt;=0,"",))</f>
        <v>#REF!</v>
      </c>
      <c r="G1001" s="241" t="e">
        <f>保全管理データ!N4497</f>
        <v>#REF!</v>
      </c>
      <c r="H1001" s="241" t="e">
        <f>IF(#REF!="無","",IF(#REF!="","",IF(#REF!="悪環境における作業",0.2,IF(#REF!="高所又は地下作業",0.1,IF(#REF!="錯綜場所作業",0.3,IF(#REF!="複雑な制約のある作業",0.4,IF(#REF!="単純な制約のある作業",0.2,0)))))))</f>
        <v>#REF!</v>
      </c>
      <c r="I1001" s="224" t="e">
        <f t="shared" si="59"/>
        <v>#REF!</v>
      </c>
      <c r="J1001" s="242" t="e">
        <f>IF(#REF!&gt;=1,IF(#REF!&gt;=1,#REF!),IF(#REF!&gt;=0,"",))</f>
        <v>#REF!</v>
      </c>
      <c r="K1001" s="241" t="e">
        <f>保全管理データ!N4524</f>
        <v>#REF!</v>
      </c>
      <c r="L1001" s="241" t="e">
        <f>IF(#REF!="","",IF(#REF!="悪環境における作業",0.2,IF(#REF!="高所又は地下作業",0.1,IF(#REF!="錯綜場所作業",0.3,IF(#REF!="複雑な制約のある作業",0.4,IF(#REF!="単純な制約のある作業",0.2,0))))))</f>
        <v>#REF!</v>
      </c>
      <c r="M1001" s="224" t="e">
        <f t="shared" si="60"/>
        <v>#REF!</v>
      </c>
    </row>
    <row r="1002" spans="2:13" s="229" customFormat="1" ht="27.75" customHeight="1" x14ac:dyDescent="0.2">
      <c r="B1002" s="562" t="s">
        <v>262</v>
      </c>
      <c r="C1002" s="563"/>
      <c r="D1002" s="239" t="e">
        <f>#REF!</f>
        <v>#REF!</v>
      </c>
      <c r="E1002" s="240" t="s">
        <v>245</v>
      </c>
      <c r="F1002" s="242" t="e">
        <f>IF(#REF!&gt;=1,IF(#REF!&gt;=1,#REF!),IF(#REF!&gt;=0,"",))</f>
        <v>#REF!</v>
      </c>
      <c r="G1002" s="241" t="e">
        <f>保全管理データ!N4498</f>
        <v>#REF!</v>
      </c>
      <c r="H1002" s="241" t="e">
        <f>IF(#REF!="無","",IF(#REF!="","",IF(#REF!="悪環境における作業",0.2,IF(#REF!="高所又は地下作業",0.1,IF(#REF!="錯綜場所作業",0.3,IF(#REF!="複雑な制約のある作業",0.4,IF(#REF!="単純な制約のある作業",0.2,0)))))))</f>
        <v>#REF!</v>
      </c>
      <c r="I1002" s="224" t="e">
        <f t="shared" si="59"/>
        <v>#REF!</v>
      </c>
      <c r="J1002" s="242" t="e">
        <f>IF(#REF!&gt;=1,IF(#REF!&gt;=1,#REF!),IF(#REF!&gt;=0,"",))</f>
        <v>#REF!</v>
      </c>
      <c r="K1002" s="241" t="e">
        <f>保全管理データ!N4525</f>
        <v>#REF!</v>
      </c>
      <c r="L1002" s="241" t="e">
        <f>IF(#REF!="","",IF(#REF!="悪環境における作業",0.2,IF(#REF!="高所又は地下作業",0.1,IF(#REF!="錯綜場所作業",0.3,IF(#REF!="複雑な制約のある作業",0.4,IF(#REF!="単純な制約のある作業",0.2,0))))))</f>
        <v>#REF!</v>
      </c>
      <c r="M1002" s="224" t="e">
        <f t="shared" si="60"/>
        <v>#REF!</v>
      </c>
    </row>
    <row r="1003" spans="2:13" s="229" customFormat="1" ht="27.75" customHeight="1" x14ac:dyDescent="0.2">
      <c r="B1003" s="562" t="s">
        <v>263</v>
      </c>
      <c r="C1003" s="563"/>
      <c r="D1003" s="239" t="e">
        <f>#REF!</f>
        <v>#REF!</v>
      </c>
      <c r="E1003" s="240" t="s">
        <v>245</v>
      </c>
      <c r="F1003" s="242" t="e">
        <f>IF(#REF!&gt;=1,IF(#REF!&gt;=1,#REF!),IF(#REF!&gt;=0,"",))</f>
        <v>#REF!</v>
      </c>
      <c r="G1003" s="241" t="e">
        <f>保全管理データ!N4499</f>
        <v>#REF!</v>
      </c>
      <c r="H1003" s="241" t="e">
        <f>IF(#REF!="無","",IF(#REF!="","",IF(#REF!="悪環境における作業",0.2,IF(#REF!="高所又は地下作業",0.1,IF(#REF!="錯綜場所作業",0.3,IF(#REF!="複雑な制約のある作業",0.4,IF(#REF!="単純な制約のある作業",0.2,0)))))))</f>
        <v>#REF!</v>
      </c>
      <c r="I1003" s="224" t="e">
        <f t="shared" si="59"/>
        <v>#REF!</v>
      </c>
      <c r="J1003" s="242" t="e">
        <f>IF(#REF!&gt;=1,IF(#REF!&gt;=1,#REF!),IF(#REF!&gt;=0,"",))</f>
        <v>#REF!</v>
      </c>
      <c r="K1003" s="241" t="e">
        <f>保全管理データ!N4526</f>
        <v>#REF!</v>
      </c>
      <c r="L1003" s="241" t="e">
        <f>IF(#REF!="","",IF(#REF!="悪環境における作業",0.2,IF(#REF!="高所又は地下作業",0.1,IF(#REF!="錯綜場所作業",0.3,IF(#REF!="複雑な制約のある作業",0.4,IF(#REF!="単純な制約のある作業",0.2,0))))))</f>
        <v>#REF!</v>
      </c>
      <c r="M1003" s="224" t="e">
        <f t="shared" si="60"/>
        <v>#REF!</v>
      </c>
    </row>
    <row r="1004" spans="2:13" s="229" customFormat="1" ht="27.75" customHeight="1" x14ac:dyDescent="0.2">
      <c r="B1004" s="562" t="s">
        <v>264</v>
      </c>
      <c r="C1004" s="563"/>
      <c r="D1004" s="239" t="e">
        <f>#REF!</f>
        <v>#REF!</v>
      </c>
      <c r="E1004" s="240" t="s">
        <v>245</v>
      </c>
      <c r="F1004" s="242" t="e">
        <f>IF(#REF!&gt;=1,IF(#REF!&gt;=1,#REF!),IF(#REF!&gt;=0,"",))</f>
        <v>#REF!</v>
      </c>
      <c r="G1004" s="241" t="e">
        <f>保全管理データ!N4500</f>
        <v>#REF!</v>
      </c>
      <c r="H1004" s="241" t="e">
        <f>IF(#REF!="無","",IF(#REF!="","",IF(#REF!="悪環境における作業",0.2,IF(#REF!="高所又は地下作業",0.1,IF(#REF!="錯綜場所作業",0.3,IF(#REF!="複雑な制約のある作業",0.4,IF(#REF!="単純な制約のある作業",0.2,0)))))))</f>
        <v>#REF!</v>
      </c>
      <c r="I1004" s="224" t="e">
        <f t="shared" si="59"/>
        <v>#REF!</v>
      </c>
      <c r="J1004" s="242" t="e">
        <f>IF(#REF!&gt;=1,IF(#REF!&gt;=1,#REF!),IF(#REF!&gt;=0,"",))</f>
        <v>#REF!</v>
      </c>
      <c r="K1004" s="241" t="e">
        <f>保全管理データ!N4527</f>
        <v>#REF!</v>
      </c>
      <c r="L1004" s="241" t="e">
        <f>IF(#REF!="","",IF(#REF!="悪環境における作業",0.2,IF(#REF!="高所又は地下作業",0.1,IF(#REF!="錯綜場所作業",0.3,IF(#REF!="複雑な制約のある作業",0.4,IF(#REF!="単純な制約のある作業",0.2,0))))))</f>
        <v>#REF!</v>
      </c>
      <c r="M1004" s="224" t="e">
        <f t="shared" si="60"/>
        <v>#REF!</v>
      </c>
    </row>
    <row r="1005" spans="2:13" s="229" customFormat="1" ht="27.75" customHeight="1" x14ac:dyDescent="0.2">
      <c r="B1005" s="562" t="s">
        <v>265</v>
      </c>
      <c r="C1005" s="563"/>
      <c r="D1005" s="239" t="e">
        <f>#REF!</f>
        <v>#REF!</v>
      </c>
      <c r="E1005" s="240" t="s">
        <v>245</v>
      </c>
      <c r="F1005" s="242" t="e">
        <f>IF(#REF!&gt;=1,IF(#REF!&gt;=1,#REF!),IF(#REF!&gt;=0,"",))</f>
        <v>#REF!</v>
      </c>
      <c r="G1005" s="241" t="e">
        <f>保全管理データ!N4501</f>
        <v>#REF!</v>
      </c>
      <c r="H1005" s="241" t="e">
        <f>IF(#REF!="無","",IF(#REF!="","",IF(#REF!="悪環境における作業",0.2,IF(#REF!="高所又は地下作業",0.1,IF(#REF!="錯綜場所作業",0.3,IF(#REF!="複雑な制約のある作業",0.4,IF(#REF!="単純な制約のある作業",0.2,0)))))))</f>
        <v>#REF!</v>
      </c>
      <c r="I1005" s="224" t="e">
        <f t="shared" si="59"/>
        <v>#REF!</v>
      </c>
      <c r="J1005" s="242" t="e">
        <f>IF(#REF!&gt;=1,IF(#REF!&gt;=1,#REF!),IF(#REF!&gt;=0,"",))</f>
        <v>#REF!</v>
      </c>
      <c r="K1005" s="241" t="e">
        <f>保全管理データ!N4528</f>
        <v>#REF!</v>
      </c>
      <c r="L1005" s="241" t="e">
        <f>IF(#REF!="","",IF(#REF!="悪環境における作業",0.2,IF(#REF!="高所又は地下作業",0.1,IF(#REF!="錯綜場所作業",0.3,IF(#REF!="複雑な制約のある作業",0.4,IF(#REF!="単純な制約のある作業",0.2,0))))))</f>
        <v>#REF!</v>
      </c>
      <c r="M1005" s="224" t="e">
        <f t="shared" si="60"/>
        <v>#REF!</v>
      </c>
    </row>
    <row r="1006" spans="2:13" s="229" customFormat="1" ht="27.75" customHeight="1" x14ac:dyDescent="0.2">
      <c r="B1006" s="562" t="s">
        <v>266</v>
      </c>
      <c r="C1006" s="563"/>
      <c r="D1006" s="239" t="e">
        <f>#REF!</f>
        <v>#REF!</v>
      </c>
      <c r="E1006" s="240" t="s">
        <v>245</v>
      </c>
      <c r="F1006" s="242" t="e">
        <f>IF(#REF!&gt;=1,IF(#REF!&gt;=1,#REF!),IF(#REF!&gt;=0,"",))</f>
        <v>#REF!</v>
      </c>
      <c r="G1006" s="241" t="e">
        <f>保全管理データ!N4502</f>
        <v>#REF!</v>
      </c>
      <c r="H1006" s="241" t="e">
        <f>IF(#REF!="無","",IF(#REF!="","",IF(#REF!="悪環境における作業",0.2,IF(#REF!="高所又は地下作業",0.1,IF(#REF!="錯綜場所作業",0.3,IF(#REF!="複雑な制約のある作業",0.4,IF(#REF!="単純な制約のある作業",0.2,0)))))))</f>
        <v>#REF!</v>
      </c>
      <c r="I1006" s="224" t="e">
        <f t="shared" si="59"/>
        <v>#REF!</v>
      </c>
      <c r="J1006" s="242" t="e">
        <f>IF(#REF!&gt;=1,IF(#REF!&gt;=1,#REF!),IF(#REF!&gt;=0,"",))</f>
        <v>#REF!</v>
      </c>
      <c r="K1006" s="241" t="e">
        <f>保全管理データ!N4529</f>
        <v>#REF!</v>
      </c>
      <c r="L1006" s="241" t="e">
        <f>IF(#REF!="","",IF(#REF!="悪環境における作業",0.2,IF(#REF!="高所又は地下作業",0.1,IF(#REF!="錯綜場所作業",0.3,IF(#REF!="複雑な制約のある作業",0.4,IF(#REF!="単純な制約のある作業",0.2,0))))))</f>
        <v>#REF!</v>
      </c>
      <c r="M1006" s="224" t="e">
        <f t="shared" si="60"/>
        <v>#REF!</v>
      </c>
    </row>
    <row r="1007" spans="2:13" s="229" customFormat="1" ht="27.75" customHeight="1" x14ac:dyDescent="0.2">
      <c r="B1007" s="562" t="s">
        <v>81</v>
      </c>
      <c r="C1007" s="563"/>
      <c r="D1007" s="239" t="e">
        <f>#REF!</f>
        <v>#REF!</v>
      </c>
      <c r="E1007" s="240" t="s">
        <v>245</v>
      </c>
      <c r="F1007" s="242" t="e">
        <f>IF(#REF!&gt;=1,IF(#REF!&gt;=1,#REF!),IF(#REF!&gt;=0,"",))</f>
        <v>#REF!</v>
      </c>
      <c r="G1007" s="241" t="e">
        <f>保全管理データ!N4503</f>
        <v>#REF!</v>
      </c>
      <c r="H1007" s="241" t="e">
        <f>IF(#REF!="無","",IF(#REF!="","",IF(#REF!="悪環境における作業",0.2,IF(#REF!="高所又は地下作業",0.1,IF(#REF!="錯綜場所作業",0.3,IF(#REF!="複雑な制約のある作業",0.4,IF(#REF!="単純な制約のある作業",0.2,0)))))))</f>
        <v>#REF!</v>
      </c>
      <c r="I1007" s="224" t="e">
        <f t="shared" si="59"/>
        <v>#REF!</v>
      </c>
      <c r="J1007" s="242" t="e">
        <f>IF(#REF!&gt;=1,IF(#REF!&gt;=1,#REF!),IF(#REF!&gt;=0,"",))</f>
        <v>#REF!</v>
      </c>
      <c r="K1007" s="241" t="e">
        <f>保全管理データ!N4530</f>
        <v>#REF!</v>
      </c>
      <c r="L1007" s="241" t="e">
        <f>IF(#REF!="","",IF(#REF!="悪環境における作業",0.2,IF(#REF!="高所又は地下作業",0.1,IF(#REF!="錯綜場所作業",0.3,IF(#REF!="複雑な制約のある作業",0.4,IF(#REF!="単純な制約のある作業",0.2,0))))))</f>
        <v>#REF!</v>
      </c>
      <c r="M1007" s="224" t="e">
        <f t="shared" si="60"/>
        <v>#REF!</v>
      </c>
    </row>
    <row r="1008" spans="2:13" s="229" customFormat="1" ht="27.75" customHeight="1" x14ac:dyDescent="0.2">
      <c r="B1008" s="562" t="s">
        <v>267</v>
      </c>
      <c r="C1008" s="563"/>
      <c r="D1008" s="239" t="e">
        <f>#REF!</f>
        <v>#REF!</v>
      </c>
      <c r="E1008" s="240" t="s">
        <v>247</v>
      </c>
      <c r="F1008" s="242" t="e">
        <f>IF(#REF!&gt;=1,IF(#REF!&gt;=1,#REF!),IF(#REF!&gt;=0,"",))</f>
        <v>#REF!</v>
      </c>
      <c r="G1008" s="241" t="e">
        <f>保全管理データ!N4504</f>
        <v>#REF!</v>
      </c>
      <c r="H1008" s="241" t="e">
        <f>IF(#REF!="無","",IF(#REF!="","",IF(#REF!="悪環境における作業",0.2,IF(#REF!="高所又は地下作業",0.1,IF(#REF!="錯綜場所作業",0.3,IF(#REF!="複雑な制約のある作業",0.4,IF(#REF!="単純な制約のある作業",0.2,0)))))))</f>
        <v>#REF!</v>
      </c>
      <c r="I1008" s="224" t="e">
        <f t="shared" si="59"/>
        <v>#REF!</v>
      </c>
      <c r="J1008" s="242" t="e">
        <f>IF(#REF!&gt;=1,IF(#REF!&gt;=1,#REF!),IF(#REF!&gt;=0,"",))</f>
        <v>#REF!</v>
      </c>
      <c r="K1008" s="241" t="e">
        <f>保全管理データ!N4531</f>
        <v>#REF!</v>
      </c>
      <c r="L1008" s="241" t="e">
        <f>IF(#REF!="","",IF(#REF!="悪環境における作業",0.2,IF(#REF!="高所又は地下作業",0.1,IF(#REF!="錯綜場所作業",0.3,IF(#REF!="複雑な制約のある作業",0.4,IF(#REF!="単純な制約のある作業",0.2,0))))))</f>
        <v>#REF!</v>
      </c>
      <c r="M1008" s="224" t="e">
        <f t="shared" si="60"/>
        <v>#REF!</v>
      </c>
    </row>
    <row r="1009" spans="2:13" s="229" customFormat="1" ht="27.75" customHeight="1" x14ac:dyDescent="0.2">
      <c r="B1009" s="562" t="s">
        <v>268</v>
      </c>
      <c r="C1009" s="563"/>
      <c r="D1009" s="239" t="e">
        <f>#REF!</f>
        <v>#REF!</v>
      </c>
      <c r="E1009" s="240" t="s">
        <v>246</v>
      </c>
      <c r="F1009" s="242" t="e">
        <f>IF(#REF!&gt;=1,IF(#REF!&gt;=1,#REF!),IF(#REF!&gt;=0,"",))</f>
        <v>#REF!</v>
      </c>
      <c r="G1009" s="241" t="e">
        <f>保全管理データ!N4505</f>
        <v>#REF!</v>
      </c>
      <c r="H1009" s="241" t="e">
        <f>IF(#REF!="無","",IF(#REF!="","",IF(#REF!="悪環境における作業",0.2,IF(#REF!="高所又は地下作業",0.1,IF(#REF!="錯綜場所作業",0.3,IF(#REF!="複雑な制約のある作業",0.4,IF(#REF!="単純な制約のある作業",0.2,0)))))))</f>
        <v>#REF!</v>
      </c>
      <c r="I1009" s="224" t="e">
        <f t="shared" si="59"/>
        <v>#REF!</v>
      </c>
      <c r="J1009" s="242" t="e">
        <f>IF(#REF!&gt;=1,IF(#REF!&gt;=1,#REF!),IF(#REF!&gt;=0,"",))</f>
        <v>#REF!</v>
      </c>
      <c r="K1009" s="241" t="e">
        <f>保全管理データ!N4532</f>
        <v>#REF!</v>
      </c>
      <c r="L1009" s="241" t="e">
        <f>IF(#REF!="","",IF(#REF!="悪環境における作業",0.2,IF(#REF!="高所又は地下作業",0.1,IF(#REF!="錯綜場所作業",0.3,IF(#REF!="複雑な制約のある作業",0.4,IF(#REF!="単純な制約のある作業",0.2,0))))))</f>
        <v>#REF!</v>
      </c>
      <c r="M1009" s="224" t="e">
        <f t="shared" si="60"/>
        <v>#REF!</v>
      </c>
    </row>
    <row r="1010" spans="2:13" s="229" customFormat="1" ht="27.75" customHeight="1" thickBot="1" x14ac:dyDescent="0.25">
      <c r="B1010" s="564" t="s">
        <v>269</v>
      </c>
      <c r="C1010" s="565"/>
      <c r="D1010" s="243" t="e">
        <f>#REF!</f>
        <v>#REF!</v>
      </c>
      <c r="E1010" s="244" t="s">
        <v>245</v>
      </c>
      <c r="F1010" s="246" t="e">
        <f>IF(#REF!&gt;=1,IF(#REF!&gt;=1,#REF!),IF(#REF!&gt;=0,"",))</f>
        <v>#REF!</v>
      </c>
      <c r="G1010" s="245" t="e">
        <f>保全管理データ!N4506</f>
        <v>#REF!</v>
      </c>
      <c r="H1010" s="241" t="e">
        <f>IF(#REF!="無","",IF(#REF!="","",IF(#REF!="悪環境における作業",0.2,IF(#REF!="高所又は地下作業",0.1,IF(#REF!="錯綜場所作業",0.3,IF(#REF!="複雑な制約のある作業",0.4,IF(#REF!="単純な制約のある作業",0.2,0)))))))</f>
        <v>#REF!</v>
      </c>
      <c r="I1010" s="224" t="e">
        <f t="shared" si="59"/>
        <v>#REF!</v>
      </c>
      <c r="J1010" s="246" t="e">
        <f>IF(#REF!&gt;=1,IF(#REF!&gt;=1,#REF!),IF(#REF!&gt;=0,"",))</f>
        <v>#REF!</v>
      </c>
      <c r="K1010" s="245" t="e">
        <f>保全管理データ!N4533</f>
        <v>#REF!</v>
      </c>
      <c r="L1010" s="245" t="e">
        <f>IF(#REF!="","",IF(#REF!="悪環境における作業",0.2,IF(#REF!="高所又は地下作業",0.1,IF(#REF!="錯綜場所作業",0.3,IF(#REF!="複雑な制約のある作業",0.4,IF(#REF!="単純な制約のある作業",0.2,0))))))</f>
        <v>#REF!</v>
      </c>
      <c r="M1010" s="224" t="e">
        <f t="shared" si="60"/>
        <v>#REF!</v>
      </c>
    </row>
    <row r="1011" spans="2:13" s="229" customFormat="1" ht="27.75" customHeight="1" thickBot="1" x14ac:dyDescent="0.25">
      <c r="B1011" s="555" t="s">
        <v>190</v>
      </c>
      <c r="C1011" s="555"/>
      <c r="D1011" s="555"/>
      <c r="E1011" s="555"/>
      <c r="F1011" s="556" t="e">
        <f>SUM(I987:I1010)</f>
        <v>#REF!</v>
      </c>
      <c r="G1011" s="557"/>
      <c r="H1011" s="557"/>
      <c r="I1011" s="558"/>
      <c r="J1011" s="556" t="e">
        <f>IF(SUM(J987:J1010)=0,"0.00",SUM(M987:M1010))</f>
        <v>#REF!</v>
      </c>
      <c r="K1011" s="557"/>
      <c r="L1011" s="557"/>
      <c r="M1011" s="558"/>
    </row>
    <row r="1012" spans="2:13" s="229" customFormat="1" ht="27.75" customHeight="1" thickBot="1" x14ac:dyDescent="0.25">
      <c r="B1012" s="555" t="s">
        <v>97</v>
      </c>
      <c r="C1012" s="555"/>
      <c r="D1012" s="555"/>
      <c r="E1012" s="555"/>
      <c r="F1012" s="559" t="e">
        <f>IF(#REF!="５年以下","0",IF(#REF!="５年～１０年",0.1,IF(#REF!="１０年以上",0.15)))</f>
        <v>#REF!</v>
      </c>
      <c r="G1012" s="560"/>
      <c r="H1012" s="560"/>
      <c r="I1012" s="560"/>
      <c r="J1012" s="560"/>
      <c r="K1012" s="560"/>
      <c r="L1012" s="560"/>
      <c r="M1012" s="561"/>
    </row>
    <row r="1013" spans="2:13" s="229" customFormat="1" ht="27.75" customHeight="1" thickBot="1" x14ac:dyDescent="0.25">
      <c r="B1013" s="556" t="s">
        <v>273</v>
      </c>
      <c r="C1013" s="557"/>
      <c r="D1013" s="557"/>
      <c r="E1013" s="558"/>
      <c r="F1013" s="556" t="e">
        <f>F1011*(1+F1012)</f>
        <v>#REF!</v>
      </c>
      <c r="G1013" s="557"/>
      <c r="H1013" s="557"/>
      <c r="I1013" s="557"/>
      <c r="J1013" s="556" t="e">
        <f>J1011*(1+F1012)</f>
        <v>#REF!</v>
      </c>
      <c r="K1013" s="557"/>
      <c r="L1013" s="557"/>
      <c r="M1013" s="558"/>
    </row>
    <row r="1014" spans="2:13" s="229" customFormat="1" ht="24" hidden="1" customHeight="1" thickBot="1" x14ac:dyDescent="0.25">
      <c r="B1014" s="555" t="s">
        <v>191</v>
      </c>
      <c r="C1014" s="555"/>
      <c r="D1014" s="555"/>
      <c r="E1014" s="555"/>
      <c r="F1014" s="556" t="e">
        <f>#REF!*(#REF!*#REF!+#REF!*#REF!)</f>
        <v>#REF!</v>
      </c>
      <c r="G1014" s="557"/>
      <c r="H1014" s="558"/>
      <c r="I1014" s="555" t="e">
        <f>#REF!</f>
        <v>#REF!</v>
      </c>
      <c r="J1014" s="556"/>
      <c r="K1014" s="247" t="s">
        <v>230</v>
      </c>
      <c r="L1014" s="558" t="e">
        <f>B985</f>
        <v>#REF!</v>
      </c>
      <c r="M1014" s="555"/>
    </row>
    <row r="1015" spans="2:13" s="229" customFormat="1" ht="45" customHeight="1" thickBot="1" x14ac:dyDescent="0.25">
      <c r="B1015" s="228"/>
      <c r="C1015" s="228"/>
      <c r="D1015" s="228"/>
      <c r="E1015" s="228"/>
      <c r="F1015" s="228"/>
      <c r="G1015" s="228"/>
      <c r="H1015" s="228"/>
      <c r="I1015" s="228"/>
      <c r="J1015" s="228"/>
      <c r="K1015" s="228"/>
      <c r="L1015" s="228"/>
      <c r="M1015" s="228"/>
    </row>
    <row r="1016" spans="2:13" s="229" customFormat="1" ht="27.75" customHeight="1" thickBot="1" x14ac:dyDescent="0.25">
      <c r="B1016" s="568" t="s">
        <v>128</v>
      </c>
      <c r="C1016" s="569"/>
      <c r="D1016" s="569"/>
      <c r="E1016" s="570"/>
      <c r="F1016" s="228"/>
      <c r="G1016" s="228"/>
      <c r="H1016" s="228"/>
      <c r="I1016" s="228"/>
      <c r="J1016" s="228"/>
      <c r="K1016" s="228"/>
      <c r="L1016" s="228"/>
      <c r="M1016" s="228"/>
    </row>
    <row r="1017" spans="2:13" s="229" customFormat="1" ht="27.75" customHeight="1" x14ac:dyDescent="0.2">
      <c r="B1017" s="571" t="e">
        <f>#REF!</f>
        <v>#REF!</v>
      </c>
      <c r="C1017" s="572"/>
      <c r="D1017" s="573"/>
      <c r="E1017" s="574"/>
      <c r="F1017" s="578" t="s">
        <v>240</v>
      </c>
      <c r="G1017" s="579"/>
      <c r="H1017" s="579"/>
      <c r="I1017" s="580"/>
      <c r="J1017" s="578" t="s">
        <v>239</v>
      </c>
      <c r="K1017" s="579"/>
      <c r="L1017" s="579"/>
      <c r="M1017" s="580"/>
    </row>
    <row r="1018" spans="2:13" s="229" customFormat="1" ht="27.75" customHeight="1" thickBot="1" x14ac:dyDescent="0.25">
      <c r="B1018" s="575"/>
      <c r="C1018" s="576"/>
      <c r="D1018" s="576"/>
      <c r="E1018" s="577"/>
      <c r="F1018" s="233" t="s">
        <v>149</v>
      </c>
      <c r="G1018" s="231" t="s">
        <v>151</v>
      </c>
      <c r="H1018" s="231" t="s">
        <v>96</v>
      </c>
      <c r="I1018" s="232" t="s">
        <v>150</v>
      </c>
      <c r="J1018" s="233" t="s">
        <v>149</v>
      </c>
      <c r="K1018" s="231" t="s">
        <v>151</v>
      </c>
      <c r="L1018" s="231" t="s">
        <v>96</v>
      </c>
      <c r="M1018" s="232" t="s">
        <v>150</v>
      </c>
    </row>
    <row r="1019" spans="2:13" s="229" customFormat="1" ht="27.75" customHeight="1" thickTop="1" x14ac:dyDescent="0.2">
      <c r="B1019" s="566" t="s">
        <v>241</v>
      </c>
      <c r="C1019" s="567"/>
      <c r="D1019" s="234" t="e">
        <f>#REF!</f>
        <v>#REF!</v>
      </c>
      <c r="E1019" s="235" t="s">
        <v>242</v>
      </c>
      <c r="F1019" s="242" t="e">
        <f>IF(#REF!&gt;=1,IF(#REF!&gt;=1,#REF!),IF(#REF!&gt;=0,"",))</f>
        <v>#REF!</v>
      </c>
      <c r="G1019" s="241" t="e">
        <f>保全管理データ!N4259</f>
        <v>#REF!</v>
      </c>
      <c r="H1019" s="241" t="e">
        <f>IF(#REF!="無","",IF(#REF!="","",IF(#REF!="悪環境における作業",0.2,IF(#REF!="高所又は地下作業",0.1,IF(#REF!="錯綜場所作業",0.3,IF(#REF!="複雑な制約のある作業",0.4,IF(#REF!="単純な制約のある作業",0.2,0)))))))</f>
        <v>#REF!</v>
      </c>
      <c r="I1019" s="224" t="e">
        <f>IF(F1019="","",F1019*G1019*(1+IF(H1019="",0,H1019)))</f>
        <v>#REF!</v>
      </c>
      <c r="J1019" s="242" t="e">
        <f>IF(#REF!&gt;=1,IF(#REF!&gt;=1,#REF!),IF(#REF!&gt;=0,"",))</f>
        <v>#REF!</v>
      </c>
      <c r="K1019" s="241" t="e">
        <f>保全管理データ!N4286</f>
        <v>#REF!</v>
      </c>
      <c r="L1019" s="241" t="e">
        <f>IF(#REF!="","",IF(#REF!="悪環境における作業",0.2,IF(#REF!="高所又は地下作業",0.1,IF(#REF!="錯綜場所作業",0.3,IF(#REF!="複雑な制約のある作業",0.4,IF(#REF!="単純な制約のある作業",0.2,0))))))</f>
        <v>#REF!</v>
      </c>
      <c r="M1019" s="224" t="e">
        <f>IF(J1019="","",J1019*K1019*(1+IF(L1019="",0,L1019)))</f>
        <v>#REF!</v>
      </c>
    </row>
    <row r="1020" spans="2:13" s="229" customFormat="1" ht="27.75" customHeight="1" x14ac:dyDescent="0.2">
      <c r="B1020" s="562" t="s">
        <v>243</v>
      </c>
      <c r="C1020" s="563"/>
      <c r="D1020" s="239" t="e">
        <f>#REF!</f>
        <v>#REF!</v>
      </c>
      <c r="E1020" s="240" t="s">
        <v>242</v>
      </c>
      <c r="F1020" s="242" t="e">
        <f>IF(#REF!&gt;=1,IF(#REF!&gt;=1,#REF!),IF(#REF!&gt;=0,"",))</f>
        <v>#REF!</v>
      </c>
      <c r="G1020" s="241" t="e">
        <f>保全管理データ!N4260</f>
        <v>#REF!</v>
      </c>
      <c r="H1020" s="241" t="e">
        <f>IF(#REF!="無","",IF(#REF!="","",IF(#REF!="悪環境における作業",0.2,IF(#REF!="高所又は地下作業",0.1,IF(#REF!="錯綜場所作業",0.3,IF(#REF!="複雑な制約のある作業",0.4,IF(#REF!="単純な制約のある作業",0.2,0)))))))</f>
        <v>#REF!</v>
      </c>
      <c r="I1020" s="224" t="e">
        <f t="shared" ref="I1020:I1042" si="61">IF(F1020="","",F1020*G1020*(1+IF(H1020="",0,H1020)))</f>
        <v>#REF!</v>
      </c>
      <c r="J1020" s="242" t="e">
        <f>IF(#REF!&gt;=1,IF(#REF!&gt;=1,#REF!),IF(#REF!&gt;=0,"",))</f>
        <v>#REF!</v>
      </c>
      <c r="K1020" s="241" t="e">
        <f>保全管理データ!N4287</f>
        <v>#REF!</v>
      </c>
      <c r="L1020" s="241" t="e">
        <f>IF(#REF!="","",IF(#REF!="悪環境における作業",0.2,IF(#REF!="高所又は地下作業",0.1,IF(#REF!="錯綜場所作業",0.3,IF(#REF!="複雑な制約のある作業",0.4,IF(#REF!="単純な制約のある作業",0.2,0))))))</f>
        <v>#REF!</v>
      </c>
      <c r="M1020" s="224" t="e">
        <f t="shared" ref="M1020:M1042" si="62">IF(J1020="","",J1020*K1020*(1+IF(L1020="",0,L1020)))</f>
        <v>#REF!</v>
      </c>
    </row>
    <row r="1021" spans="2:13" s="229" customFormat="1" ht="27.75" customHeight="1" x14ac:dyDescent="0.2">
      <c r="B1021" s="562" t="s">
        <v>249</v>
      </c>
      <c r="C1021" s="563"/>
      <c r="D1021" s="239" t="e">
        <f>#REF!</f>
        <v>#REF!</v>
      </c>
      <c r="E1021" s="240" t="s">
        <v>244</v>
      </c>
      <c r="F1021" s="242" t="e">
        <f>IF(#REF!&gt;=1,IF(#REF!&gt;=1,#REF!),IF(#REF!&gt;=0,"",))</f>
        <v>#REF!</v>
      </c>
      <c r="G1021" s="241" t="e">
        <f>保全管理データ!N4261</f>
        <v>#REF!</v>
      </c>
      <c r="H1021" s="241" t="e">
        <f>IF(#REF!="無","",IF(#REF!="","",IF(#REF!="悪環境における作業",0.2,IF(#REF!="高所又は地下作業",0.1,IF(#REF!="錯綜場所作業",0.3,IF(#REF!="複雑な制約のある作業",0.4,IF(#REF!="単純な制約のある作業",0.2,0)))))))</f>
        <v>#REF!</v>
      </c>
      <c r="I1021" s="224" t="e">
        <f t="shared" si="61"/>
        <v>#REF!</v>
      </c>
      <c r="J1021" s="242" t="e">
        <f>IF(#REF!&gt;=1,IF(#REF!&gt;=1,#REF!),IF(#REF!&gt;=0,"",))</f>
        <v>#REF!</v>
      </c>
      <c r="K1021" s="241" t="e">
        <f>保全管理データ!N4288</f>
        <v>#REF!</v>
      </c>
      <c r="L1021" s="241" t="e">
        <f>IF(#REF!="","",IF(#REF!="悪環境における作業",0.2,IF(#REF!="高所又は地下作業",0.1,IF(#REF!="錯綜場所作業",0.3,IF(#REF!="複雑な制約のある作業",0.4,IF(#REF!="単純な制約のある作業",0.2,0))))))</f>
        <v>#REF!</v>
      </c>
      <c r="M1021" s="224" t="e">
        <f t="shared" si="62"/>
        <v>#REF!</v>
      </c>
    </row>
    <row r="1022" spans="2:13" s="229" customFormat="1" ht="27.75" customHeight="1" x14ac:dyDescent="0.2">
      <c r="B1022" s="562" t="s">
        <v>250</v>
      </c>
      <c r="C1022" s="563"/>
      <c r="D1022" s="239" t="e">
        <f>#REF!</f>
        <v>#REF!</v>
      </c>
      <c r="E1022" s="240" t="s">
        <v>244</v>
      </c>
      <c r="F1022" s="242" t="e">
        <f>IF(#REF!&gt;=1,IF(#REF!&gt;=1,#REF!),IF(#REF!&gt;=0,"",))</f>
        <v>#REF!</v>
      </c>
      <c r="G1022" s="241" t="e">
        <f>保全管理データ!N4262</f>
        <v>#REF!</v>
      </c>
      <c r="H1022" s="241" t="e">
        <f>IF(#REF!="無","",IF(#REF!="","",IF(#REF!="悪環境における作業",0.2,IF(#REF!="高所又は地下作業",0.1,IF(#REF!="錯綜場所作業",0.3,IF(#REF!="複雑な制約のある作業",0.4,IF(#REF!="単純な制約のある作業",0.2,0)))))))</f>
        <v>#REF!</v>
      </c>
      <c r="I1022" s="224" t="e">
        <f t="shared" si="61"/>
        <v>#REF!</v>
      </c>
      <c r="J1022" s="242" t="e">
        <f>IF(#REF!&gt;=1,IF(#REF!&gt;=1,#REF!),IF(#REF!&gt;=0,"",))</f>
        <v>#REF!</v>
      </c>
      <c r="K1022" s="241" t="e">
        <f>保全管理データ!N4289</f>
        <v>#REF!</v>
      </c>
      <c r="L1022" s="241" t="e">
        <f>IF(#REF!="","",IF(#REF!="悪環境における作業",0.2,IF(#REF!="高所又は地下作業",0.1,IF(#REF!="錯綜場所作業",0.3,IF(#REF!="複雑な制約のある作業",0.4,IF(#REF!="単純な制約のある作業",0.2,0))))))</f>
        <v>#REF!</v>
      </c>
      <c r="M1022" s="224" t="e">
        <f t="shared" si="62"/>
        <v>#REF!</v>
      </c>
    </row>
    <row r="1023" spans="2:13" s="229" customFormat="1" ht="27.75" customHeight="1" x14ac:dyDescent="0.2">
      <c r="B1023" s="562" t="s">
        <v>251</v>
      </c>
      <c r="C1023" s="563"/>
      <c r="D1023" s="239" t="e">
        <f>#REF!</f>
        <v>#REF!</v>
      </c>
      <c r="E1023" s="240" t="s">
        <v>242</v>
      </c>
      <c r="F1023" s="242" t="e">
        <f>IF(#REF!&gt;=1,IF(#REF!&gt;=1,#REF!),IF(#REF!&gt;=0,"",))</f>
        <v>#REF!</v>
      </c>
      <c r="G1023" s="241" t="e">
        <f>保全管理データ!N4263</f>
        <v>#REF!</v>
      </c>
      <c r="H1023" s="241" t="e">
        <f>IF(#REF!="無","",IF(#REF!="","",IF(#REF!="悪環境における作業",0.2,IF(#REF!="高所又は地下作業",0.1,IF(#REF!="錯綜場所作業",0.3,IF(#REF!="複雑な制約のある作業",0.4,IF(#REF!="単純な制約のある作業",0.2,0)))))))</f>
        <v>#REF!</v>
      </c>
      <c r="I1023" s="224" t="e">
        <f t="shared" si="61"/>
        <v>#REF!</v>
      </c>
      <c r="J1023" s="242" t="e">
        <f>IF(#REF!&gt;=1,IF(#REF!&gt;=1,#REF!),IF(#REF!&gt;=0,"",))</f>
        <v>#REF!</v>
      </c>
      <c r="K1023" s="241" t="e">
        <f>保全管理データ!N4290</f>
        <v>#REF!</v>
      </c>
      <c r="L1023" s="241" t="e">
        <f>IF(#REF!="","",IF(#REF!="悪環境における作業",0.2,IF(#REF!="高所又は地下作業",0.1,IF(#REF!="錯綜場所作業",0.3,IF(#REF!="複雑な制約のある作業",0.4,IF(#REF!="単純な制約のある作業",0.2,0))))))</f>
        <v>#REF!</v>
      </c>
      <c r="M1023" s="224" t="e">
        <f t="shared" si="62"/>
        <v>#REF!</v>
      </c>
    </row>
    <row r="1024" spans="2:13" s="229" customFormat="1" ht="27.75" customHeight="1" x14ac:dyDescent="0.2">
      <c r="B1024" s="562" t="s">
        <v>252</v>
      </c>
      <c r="C1024" s="563"/>
      <c r="D1024" s="239" t="e">
        <f>#REF!</f>
        <v>#REF!</v>
      </c>
      <c r="E1024" s="240" t="s">
        <v>244</v>
      </c>
      <c r="F1024" s="242" t="e">
        <f>IF(#REF!&gt;=1,IF(#REF!&gt;=1,#REF!),IF(#REF!&gt;=0,"",))</f>
        <v>#REF!</v>
      </c>
      <c r="G1024" s="241" t="e">
        <f>保全管理データ!N4264</f>
        <v>#REF!</v>
      </c>
      <c r="H1024" s="241" t="e">
        <f>IF(#REF!="無","",IF(#REF!="","",IF(#REF!="悪環境における作業",0.2,IF(#REF!="高所又は地下作業",0.1,IF(#REF!="錯綜場所作業",0.3,IF(#REF!="複雑な制約のある作業",0.4,IF(#REF!="単純な制約のある作業",0.2,0)))))))</f>
        <v>#REF!</v>
      </c>
      <c r="I1024" s="224" t="e">
        <f t="shared" si="61"/>
        <v>#REF!</v>
      </c>
      <c r="J1024" s="242" t="e">
        <f>IF(#REF!&gt;=1,IF(#REF!&gt;=1,#REF!),IF(#REF!&gt;=0,"",))</f>
        <v>#REF!</v>
      </c>
      <c r="K1024" s="241" t="e">
        <f>保全管理データ!N4291</f>
        <v>#REF!</v>
      </c>
      <c r="L1024" s="241" t="e">
        <f>IF(#REF!="","",IF(#REF!="悪環境における作業",0.2,IF(#REF!="高所又は地下作業",0.1,IF(#REF!="錯綜場所作業",0.3,IF(#REF!="複雑な制約のある作業",0.4,IF(#REF!="単純な制約のある作業",0.2,0))))))</f>
        <v>#REF!</v>
      </c>
      <c r="M1024" s="224" t="e">
        <f t="shared" si="62"/>
        <v>#REF!</v>
      </c>
    </row>
    <row r="1025" spans="2:13" s="229" customFormat="1" ht="27.75" customHeight="1" x14ac:dyDescent="0.2">
      <c r="B1025" s="562" t="s">
        <v>253</v>
      </c>
      <c r="C1025" s="563"/>
      <c r="D1025" s="239" t="e">
        <f>#REF!</f>
        <v>#REF!</v>
      </c>
      <c r="E1025" s="240" t="s">
        <v>242</v>
      </c>
      <c r="F1025" s="242" t="e">
        <f>IF(#REF!&gt;=1,IF(#REF!&gt;=1,#REF!),IF(#REF!&gt;=0,"",))</f>
        <v>#REF!</v>
      </c>
      <c r="G1025" s="241" t="e">
        <f>保全管理データ!N4265</f>
        <v>#REF!</v>
      </c>
      <c r="H1025" s="241" t="e">
        <f>IF(#REF!="無","",IF(#REF!="","",IF(#REF!="悪環境における作業",0.2,IF(#REF!="高所又は地下作業",0.1,IF(#REF!="錯綜場所作業",0.3,IF(#REF!="複雑な制約のある作業",0.4,IF(#REF!="単純な制約のある作業",0.2,0)))))))</f>
        <v>#REF!</v>
      </c>
      <c r="I1025" s="224" t="e">
        <f t="shared" si="61"/>
        <v>#REF!</v>
      </c>
      <c r="J1025" s="242" t="e">
        <f>IF(#REF!&gt;=1,IF(#REF!&gt;=1,#REF!),IF(#REF!&gt;=0,"",))</f>
        <v>#REF!</v>
      </c>
      <c r="K1025" s="241" t="e">
        <f>保全管理データ!N4292</f>
        <v>#REF!</v>
      </c>
      <c r="L1025" s="241" t="e">
        <f>IF(#REF!="","",IF(#REF!="悪環境における作業",0.2,IF(#REF!="高所又は地下作業",0.1,IF(#REF!="錯綜場所作業",0.3,IF(#REF!="複雑な制約のある作業",0.4,IF(#REF!="単純な制約のある作業",0.2,0))))))</f>
        <v>#REF!</v>
      </c>
      <c r="M1025" s="224" t="e">
        <f t="shared" si="62"/>
        <v>#REF!</v>
      </c>
    </row>
    <row r="1026" spans="2:13" s="229" customFormat="1" ht="27.75" customHeight="1" x14ac:dyDescent="0.2">
      <c r="B1026" s="562" t="s">
        <v>254</v>
      </c>
      <c r="C1026" s="563"/>
      <c r="D1026" s="239" t="e">
        <f>#REF!</f>
        <v>#REF!</v>
      </c>
      <c r="E1026" s="240" t="s">
        <v>242</v>
      </c>
      <c r="F1026" s="242" t="e">
        <f>IF(#REF!&gt;=1,IF(#REF!&gt;=1,#REF!),IF(#REF!&gt;=0,"",))</f>
        <v>#REF!</v>
      </c>
      <c r="G1026" s="241" t="e">
        <f>保全管理データ!N4266</f>
        <v>#REF!</v>
      </c>
      <c r="H1026" s="241" t="e">
        <f>IF(#REF!="無","",IF(#REF!="","",IF(#REF!="悪環境における作業",0.2,IF(#REF!="高所又は地下作業",0.1,IF(#REF!="錯綜場所作業",0.3,IF(#REF!="複雑な制約のある作業",0.4,IF(#REF!="単純な制約のある作業",0.2,0)))))))</f>
        <v>#REF!</v>
      </c>
      <c r="I1026" s="224" t="e">
        <f t="shared" si="61"/>
        <v>#REF!</v>
      </c>
      <c r="J1026" s="242" t="e">
        <f>IF(#REF!&gt;=1,IF(#REF!&gt;=1,#REF!),IF(#REF!&gt;=0,"",))</f>
        <v>#REF!</v>
      </c>
      <c r="K1026" s="241" t="e">
        <f>保全管理データ!N4293</f>
        <v>#REF!</v>
      </c>
      <c r="L1026" s="241" t="e">
        <f>IF(#REF!="","",IF(#REF!="悪環境における作業",0.2,IF(#REF!="高所又は地下作業",0.1,IF(#REF!="錯綜場所作業",0.3,IF(#REF!="複雑な制約のある作業",0.4,IF(#REF!="単純な制約のある作業",0.2,0))))))</f>
        <v>#REF!</v>
      </c>
      <c r="M1026" s="224" t="e">
        <f t="shared" si="62"/>
        <v>#REF!</v>
      </c>
    </row>
    <row r="1027" spans="2:13" s="229" customFormat="1" ht="27.75" customHeight="1" x14ac:dyDescent="0.2">
      <c r="B1027" s="562" t="s">
        <v>255</v>
      </c>
      <c r="C1027" s="563"/>
      <c r="D1027" s="239" t="e">
        <f>#REF!</f>
        <v>#REF!</v>
      </c>
      <c r="E1027" s="240" t="s">
        <v>245</v>
      </c>
      <c r="F1027" s="242" t="e">
        <f>IF(#REF!&gt;=1,IF(#REF!&gt;=1,#REF!),IF(#REF!&gt;=0,"",))</f>
        <v>#REF!</v>
      </c>
      <c r="G1027" s="241" t="e">
        <f>保全管理データ!N4267</f>
        <v>#REF!</v>
      </c>
      <c r="H1027" s="241" t="e">
        <f>IF(#REF!="無","",IF(#REF!="","",IF(#REF!="悪環境における作業",0.2,IF(#REF!="高所又は地下作業",0.1,IF(#REF!="錯綜場所作業",0.3,IF(#REF!="複雑な制約のある作業",0.4,IF(#REF!="単純な制約のある作業",0.2,0)))))))</f>
        <v>#REF!</v>
      </c>
      <c r="I1027" s="224" t="e">
        <f t="shared" si="61"/>
        <v>#REF!</v>
      </c>
      <c r="J1027" s="242" t="e">
        <f>IF(#REF!&gt;=1,IF(#REF!&gt;=1,#REF!),IF(#REF!&gt;=0,"",))</f>
        <v>#REF!</v>
      </c>
      <c r="K1027" s="241" t="e">
        <f>保全管理データ!N4294</f>
        <v>#REF!</v>
      </c>
      <c r="L1027" s="241" t="e">
        <f>IF(#REF!="","",IF(#REF!="悪環境における作業",0.2,IF(#REF!="高所又は地下作業",0.1,IF(#REF!="錯綜場所作業",0.3,IF(#REF!="複雑な制約のある作業",0.4,IF(#REF!="単純な制約のある作業",0.2,0))))))</f>
        <v>#REF!</v>
      </c>
      <c r="M1027" s="224" t="e">
        <f t="shared" si="62"/>
        <v>#REF!</v>
      </c>
    </row>
    <row r="1028" spans="2:13" s="229" customFormat="1" ht="27.75" customHeight="1" x14ac:dyDescent="0.2">
      <c r="B1028" s="562" t="s">
        <v>256</v>
      </c>
      <c r="C1028" s="563"/>
      <c r="D1028" s="239" t="e">
        <f>#REF!</f>
        <v>#REF!</v>
      </c>
      <c r="E1028" s="240" t="s">
        <v>242</v>
      </c>
      <c r="F1028" s="242" t="e">
        <f>IF(#REF!&gt;=1,IF(#REF!&gt;=1,#REF!),IF(#REF!&gt;=0,"",))</f>
        <v>#REF!</v>
      </c>
      <c r="G1028" s="241" t="e">
        <f>保全管理データ!N4268</f>
        <v>#REF!</v>
      </c>
      <c r="H1028" s="241" t="e">
        <f>IF(#REF!="無","",IF(#REF!="","",IF(#REF!="悪環境における作業",0.2,IF(#REF!="高所又は地下作業",0.1,IF(#REF!="錯綜場所作業",0.3,IF(#REF!="複雑な制約のある作業",0.4,IF(#REF!="単純な制約のある作業",0.2,0)))))))</f>
        <v>#REF!</v>
      </c>
      <c r="I1028" s="224" t="e">
        <f t="shared" si="61"/>
        <v>#REF!</v>
      </c>
      <c r="J1028" s="242" t="e">
        <f>IF(#REF!&gt;=1,IF(#REF!&gt;=1,#REF!),IF(#REF!&gt;=0,"",))</f>
        <v>#REF!</v>
      </c>
      <c r="K1028" s="241" t="e">
        <f>保全管理データ!N4295</f>
        <v>#REF!</v>
      </c>
      <c r="L1028" s="241" t="e">
        <f>IF(#REF!="","",IF(#REF!="悪環境における作業",0.2,IF(#REF!="高所又は地下作業",0.1,IF(#REF!="錯綜場所作業",0.3,IF(#REF!="複雑な制約のある作業",0.4,IF(#REF!="単純な制約のある作業",0.2,0))))))</f>
        <v>#REF!</v>
      </c>
      <c r="M1028" s="224" t="e">
        <f t="shared" si="62"/>
        <v>#REF!</v>
      </c>
    </row>
    <row r="1029" spans="2:13" s="229" customFormat="1" ht="27.75" customHeight="1" x14ac:dyDescent="0.2">
      <c r="B1029" s="562" t="s">
        <v>257</v>
      </c>
      <c r="C1029" s="563"/>
      <c r="D1029" s="239" t="e">
        <f>#REF!</f>
        <v>#REF!</v>
      </c>
      <c r="E1029" s="240" t="s">
        <v>245</v>
      </c>
      <c r="F1029" s="242" t="e">
        <f>IF(#REF!&gt;=1,IF(#REF!&gt;=1,#REF!),IF(#REF!&gt;=0,"",))</f>
        <v>#REF!</v>
      </c>
      <c r="G1029" s="241" t="e">
        <f>保全管理データ!N4269</f>
        <v>#REF!</v>
      </c>
      <c r="H1029" s="241" t="e">
        <f>IF(#REF!="無","",IF(#REF!="","",IF(#REF!="悪環境における作業",0.2,IF(#REF!="高所又は地下作業",0.1,IF(#REF!="錯綜場所作業",0.3,IF(#REF!="複雑な制約のある作業",0.4,IF(#REF!="単純な制約のある作業",0.2,0)))))))</f>
        <v>#REF!</v>
      </c>
      <c r="I1029" s="224" t="e">
        <f t="shared" si="61"/>
        <v>#REF!</v>
      </c>
      <c r="J1029" s="242" t="e">
        <f>IF(#REF!&gt;=1,IF(#REF!&gt;=1,#REF!),IF(#REF!&gt;=0,"",))</f>
        <v>#REF!</v>
      </c>
      <c r="K1029" s="241" t="e">
        <f>保全管理データ!N4296</f>
        <v>#REF!</v>
      </c>
      <c r="L1029" s="241" t="e">
        <f>IF(#REF!="","",IF(#REF!="悪環境における作業",0.2,IF(#REF!="高所又は地下作業",0.1,IF(#REF!="錯綜場所作業",0.3,IF(#REF!="複雑な制約のある作業",0.4,IF(#REF!="単純な制約のある作業",0.2,0))))))</f>
        <v>#REF!</v>
      </c>
      <c r="M1029" s="224" t="e">
        <f t="shared" si="62"/>
        <v>#REF!</v>
      </c>
    </row>
    <row r="1030" spans="2:13" s="229" customFormat="1" ht="27.75" customHeight="1" x14ac:dyDescent="0.2">
      <c r="B1030" s="562" t="s">
        <v>258</v>
      </c>
      <c r="C1030" s="563"/>
      <c r="D1030" s="239" t="e">
        <f>#REF!</f>
        <v>#REF!</v>
      </c>
      <c r="E1030" s="240" t="s">
        <v>245</v>
      </c>
      <c r="F1030" s="242" t="e">
        <f>IF(#REF!&gt;=1,IF(#REF!&gt;=1,#REF!),IF(#REF!&gt;=0,"",))</f>
        <v>#REF!</v>
      </c>
      <c r="G1030" s="241" t="e">
        <f>保全管理データ!N4270</f>
        <v>#REF!</v>
      </c>
      <c r="H1030" s="241" t="e">
        <f>IF(#REF!="無","",IF(#REF!="","",IF(#REF!="悪環境における作業",0.2,IF(#REF!="高所又は地下作業",0.1,IF(#REF!="錯綜場所作業",0.3,IF(#REF!="複雑な制約のある作業",0.4,IF(#REF!="単純な制約のある作業",0.2,0)))))))</f>
        <v>#REF!</v>
      </c>
      <c r="I1030" s="224" t="e">
        <f t="shared" si="61"/>
        <v>#REF!</v>
      </c>
      <c r="J1030" s="242" t="e">
        <f>IF(#REF!&gt;=1,IF(#REF!&gt;=1,#REF!),IF(#REF!&gt;=0,"",))</f>
        <v>#REF!</v>
      </c>
      <c r="K1030" s="241" t="e">
        <f>保全管理データ!N4297</f>
        <v>#REF!</v>
      </c>
      <c r="L1030" s="241" t="e">
        <f>IF(#REF!="","",IF(#REF!="悪環境における作業",0.2,IF(#REF!="高所又は地下作業",0.1,IF(#REF!="錯綜場所作業",0.3,IF(#REF!="複雑な制約のある作業",0.4,IF(#REF!="単純な制約のある作業",0.2,0))))))</f>
        <v>#REF!</v>
      </c>
      <c r="M1030" s="224" t="e">
        <f t="shared" si="62"/>
        <v>#REF!</v>
      </c>
    </row>
    <row r="1031" spans="2:13" s="229" customFormat="1" ht="27.75" customHeight="1" x14ac:dyDescent="0.2">
      <c r="B1031" s="562" t="s">
        <v>259</v>
      </c>
      <c r="C1031" s="563"/>
      <c r="D1031" s="239" t="e">
        <f>#REF!</f>
        <v>#REF!</v>
      </c>
      <c r="E1031" s="240" t="s">
        <v>245</v>
      </c>
      <c r="F1031" s="242" t="e">
        <f>IF(#REF!&gt;=1,IF(#REF!&gt;=1,#REF!),IF(#REF!&gt;=0,"",))</f>
        <v>#REF!</v>
      </c>
      <c r="G1031" s="241" t="e">
        <f>保全管理データ!N4271</f>
        <v>#REF!</v>
      </c>
      <c r="H1031" s="241" t="e">
        <f>IF(#REF!="無","",IF(#REF!="","",IF(#REF!="悪環境における作業",0.2,IF(#REF!="高所又は地下作業",0.1,IF(#REF!="錯綜場所作業",0.3,IF(#REF!="複雑な制約のある作業",0.4,IF(#REF!="単純な制約のある作業",0.2,0)))))))</f>
        <v>#REF!</v>
      </c>
      <c r="I1031" s="224" t="e">
        <f t="shared" si="61"/>
        <v>#REF!</v>
      </c>
      <c r="J1031" s="242" t="e">
        <f>IF(#REF!&gt;=1,IF(#REF!&gt;=1,#REF!),IF(#REF!&gt;=0,"",))</f>
        <v>#REF!</v>
      </c>
      <c r="K1031" s="241" t="e">
        <f>保全管理データ!N4298</f>
        <v>#REF!</v>
      </c>
      <c r="L1031" s="241" t="e">
        <f>IF(#REF!="","",IF(#REF!="悪環境における作業",0.2,IF(#REF!="高所又は地下作業",0.1,IF(#REF!="錯綜場所作業",0.3,IF(#REF!="複雑な制約のある作業",0.4,IF(#REF!="単純な制約のある作業",0.2,0))))))</f>
        <v>#REF!</v>
      </c>
      <c r="M1031" s="224" t="e">
        <f t="shared" si="62"/>
        <v>#REF!</v>
      </c>
    </row>
    <row r="1032" spans="2:13" s="229" customFormat="1" ht="27.75" customHeight="1" x14ac:dyDescent="0.2">
      <c r="B1032" s="562" t="s">
        <v>260</v>
      </c>
      <c r="C1032" s="563"/>
      <c r="D1032" s="239" t="e">
        <f>#REF!</f>
        <v>#REF!</v>
      </c>
      <c r="E1032" s="240" t="s">
        <v>248</v>
      </c>
      <c r="F1032" s="242" t="e">
        <f>IF(#REF!&gt;=1,IF(#REF!&gt;=1,#REF!),IF(#REF!&gt;=0,"",))</f>
        <v>#REF!</v>
      </c>
      <c r="G1032" s="241" t="e">
        <f>保全管理データ!N4272</f>
        <v>#REF!</v>
      </c>
      <c r="H1032" s="241" t="e">
        <f>IF(#REF!="無","",IF(#REF!="","",IF(#REF!="悪環境における作業",0.2,IF(#REF!="高所又は地下作業",0.1,IF(#REF!="錯綜場所作業",0.3,IF(#REF!="複雑な制約のある作業",0.4,IF(#REF!="単純な制約のある作業",0.2,0)))))))</f>
        <v>#REF!</v>
      </c>
      <c r="I1032" s="224" t="e">
        <f t="shared" si="61"/>
        <v>#REF!</v>
      </c>
      <c r="J1032" s="242" t="e">
        <f>IF(#REF!&gt;=1,IF(#REF!&gt;=1,#REF!),IF(#REF!&gt;=0,"",))</f>
        <v>#REF!</v>
      </c>
      <c r="K1032" s="241" t="e">
        <f>保全管理データ!N4299</f>
        <v>#REF!</v>
      </c>
      <c r="L1032" s="241" t="e">
        <f>IF(#REF!="","",IF(#REF!="悪環境における作業",0.2,IF(#REF!="高所又は地下作業",0.1,IF(#REF!="錯綜場所作業",0.3,IF(#REF!="複雑な制約のある作業",0.4,IF(#REF!="単純な制約のある作業",0.2,0))))))</f>
        <v>#REF!</v>
      </c>
      <c r="M1032" s="224" t="e">
        <f t="shared" si="62"/>
        <v>#REF!</v>
      </c>
    </row>
    <row r="1033" spans="2:13" s="229" customFormat="1" ht="27.75" customHeight="1" x14ac:dyDescent="0.2">
      <c r="B1033" s="562" t="s">
        <v>261</v>
      </c>
      <c r="C1033" s="563"/>
      <c r="D1033" s="239" t="e">
        <f>#REF!</f>
        <v>#REF!</v>
      </c>
      <c r="E1033" s="240" t="s">
        <v>247</v>
      </c>
      <c r="F1033" s="242" t="e">
        <f>IF(#REF!&gt;=1,IF(#REF!&gt;=1,#REF!),IF(#REF!&gt;=0,"",))</f>
        <v>#REF!</v>
      </c>
      <c r="G1033" s="241" t="e">
        <f>保全管理データ!N4273</f>
        <v>#REF!</v>
      </c>
      <c r="H1033" s="241" t="e">
        <f>IF(#REF!="無","",IF(#REF!="","",IF(#REF!="悪環境における作業",0.2,IF(#REF!="高所又は地下作業",0.1,IF(#REF!="錯綜場所作業",0.3,IF(#REF!="複雑な制約のある作業",0.4,IF(#REF!="単純な制約のある作業",0.2,0)))))))</f>
        <v>#REF!</v>
      </c>
      <c r="I1033" s="224" t="e">
        <f t="shared" si="61"/>
        <v>#REF!</v>
      </c>
      <c r="J1033" s="242" t="e">
        <f>IF(#REF!&gt;=1,IF(#REF!&gt;=1,#REF!),IF(#REF!&gt;=0,"",))</f>
        <v>#REF!</v>
      </c>
      <c r="K1033" s="241" t="e">
        <f>保全管理データ!N4300</f>
        <v>#REF!</v>
      </c>
      <c r="L1033" s="241" t="e">
        <f>IF(#REF!="","",IF(#REF!="悪環境における作業",0.2,IF(#REF!="高所又は地下作業",0.1,IF(#REF!="錯綜場所作業",0.3,IF(#REF!="複雑な制約のある作業",0.4,IF(#REF!="単純な制約のある作業",0.2,0))))))</f>
        <v>#REF!</v>
      </c>
      <c r="M1033" s="224" t="e">
        <f t="shared" si="62"/>
        <v>#REF!</v>
      </c>
    </row>
    <row r="1034" spans="2:13" s="229" customFormat="1" ht="27.75" customHeight="1" x14ac:dyDescent="0.2">
      <c r="B1034" s="562" t="s">
        <v>262</v>
      </c>
      <c r="C1034" s="563"/>
      <c r="D1034" s="239" t="e">
        <f>#REF!</f>
        <v>#REF!</v>
      </c>
      <c r="E1034" s="240" t="s">
        <v>245</v>
      </c>
      <c r="F1034" s="242" t="e">
        <f>IF(#REF!&gt;=1,IF(#REF!&gt;=1,#REF!),IF(#REF!&gt;=0,"",))</f>
        <v>#REF!</v>
      </c>
      <c r="G1034" s="241" t="e">
        <f>保全管理データ!N4274</f>
        <v>#REF!</v>
      </c>
      <c r="H1034" s="241" t="e">
        <f>IF(#REF!="無","",IF(#REF!="","",IF(#REF!="悪環境における作業",0.2,IF(#REF!="高所又は地下作業",0.1,IF(#REF!="錯綜場所作業",0.3,IF(#REF!="複雑な制約のある作業",0.4,IF(#REF!="単純な制約のある作業",0.2,0)))))))</f>
        <v>#REF!</v>
      </c>
      <c r="I1034" s="224" t="e">
        <f t="shared" si="61"/>
        <v>#REF!</v>
      </c>
      <c r="J1034" s="242" t="e">
        <f>IF(#REF!&gt;=1,IF(#REF!&gt;=1,#REF!),IF(#REF!&gt;=0,"",))</f>
        <v>#REF!</v>
      </c>
      <c r="K1034" s="241" t="e">
        <f>保全管理データ!N4301</f>
        <v>#REF!</v>
      </c>
      <c r="L1034" s="241" t="e">
        <f>IF(#REF!="","",IF(#REF!="悪環境における作業",0.2,IF(#REF!="高所又は地下作業",0.1,IF(#REF!="錯綜場所作業",0.3,IF(#REF!="複雑な制約のある作業",0.4,IF(#REF!="単純な制約のある作業",0.2,0))))))</f>
        <v>#REF!</v>
      </c>
      <c r="M1034" s="224" t="e">
        <f t="shared" si="62"/>
        <v>#REF!</v>
      </c>
    </row>
    <row r="1035" spans="2:13" s="229" customFormat="1" ht="27.75" customHeight="1" x14ac:dyDescent="0.2">
      <c r="B1035" s="562" t="s">
        <v>263</v>
      </c>
      <c r="C1035" s="563"/>
      <c r="D1035" s="239" t="e">
        <f>#REF!</f>
        <v>#REF!</v>
      </c>
      <c r="E1035" s="240" t="s">
        <v>245</v>
      </c>
      <c r="F1035" s="242" t="e">
        <f>IF(#REF!&gt;=1,IF(#REF!&gt;=1,#REF!),IF(#REF!&gt;=0,"",))</f>
        <v>#REF!</v>
      </c>
      <c r="G1035" s="241" t="e">
        <f>保全管理データ!N4275</f>
        <v>#REF!</v>
      </c>
      <c r="H1035" s="241" t="e">
        <f>IF(#REF!="無","",IF(#REF!="","",IF(#REF!="悪環境における作業",0.2,IF(#REF!="高所又は地下作業",0.1,IF(#REF!="錯綜場所作業",0.3,IF(#REF!="複雑な制約のある作業",0.4,IF(#REF!="単純な制約のある作業",0.2,0)))))))</f>
        <v>#REF!</v>
      </c>
      <c r="I1035" s="224" t="e">
        <f t="shared" si="61"/>
        <v>#REF!</v>
      </c>
      <c r="J1035" s="242" t="e">
        <f>IF(#REF!&gt;=1,IF(#REF!&gt;=1,#REF!),IF(#REF!&gt;=0,"",))</f>
        <v>#REF!</v>
      </c>
      <c r="K1035" s="241" t="e">
        <f>保全管理データ!N4302</f>
        <v>#REF!</v>
      </c>
      <c r="L1035" s="241" t="e">
        <f>IF(#REF!="","",IF(#REF!="悪環境における作業",0.2,IF(#REF!="高所又は地下作業",0.1,IF(#REF!="錯綜場所作業",0.3,IF(#REF!="複雑な制約のある作業",0.4,IF(#REF!="単純な制約のある作業",0.2,0))))))</f>
        <v>#REF!</v>
      </c>
      <c r="M1035" s="224" t="e">
        <f t="shared" si="62"/>
        <v>#REF!</v>
      </c>
    </row>
    <row r="1036" spans="2:13" s="229" customFormat="1" ht="27.75" customHeight="1" x14ac:dyDescent="0.2">
      <c r="B1036" s="562" t="s">
        <v>264</v>
      </c>
      <c r="C1036" s="563"/>
      <c r="D1036" s="239" t="e">
        <f>#REF!</f>
        <v>#REF!</v>
      </c>
      <c r="E1036" s="240" t="s">
        <v>245</v>
      </c>
      <c r="F1036" s="242" t="e">
        <f>IF(#REF!&gt;=1,IF(#REF!&gt;=1,#REF!),IF(#REF!&gt;=0,"",))</f>
        <v>#REF!</v>
      </c>
      <c r="G1036" s="241" t="e">
        <f>保全管理データ!N4276</f>
        <v>#REF!</v>
      </c>
      <c r="H1036" s="241" t="e">
        <f>IF(#REF!="無","",IF(#REF!="","",IF(#REF!="悪環境における作業",0.2,IF(#REF!="高所又は地下作業",0.1,IF(#REF!="錯綜場所作業",0.3,IF(#REF!="複雑な制約のある作業",0.4,IF(#REF!="単純な制約のある作業",0.2,0)))))))</f>
        <v>#REF!</v>
      </c>
      <c r="I1036" s="224" t="e">
        <f t="shared" si="61"/>
        <v>#REF!</v>
      </c>
      <c r="J1036" s="242" t="e">
        <f>IF(#REF!&gt;=1,IF(#REF!&gt;=1,#REF!),IF(#REF!&gt;=0,"",))</f>
        <v>#REF!</v>
      </c>
      <c r="K1036" s="241" t="e">
        <f>保全管理データ!N4303</f>
        <v>#REF!</v>
      </c>
      <c r="L1036" s="241" t="e">
        <f>IF(#REF!="","",IF(#REF!="悪環境における作業",0.2,IF(#REF!="高所又は地下作業",0.1,IF(#REF!="錯綜場所作業",0.3,IF(#REF!="複雑な制約のある作業",0.4,IF(#REF!="単純な制約のある作業",0.2,0))))))</f>
        <v>#REF!</v>
      </c>
      <c r="M1036" s="224" t="e">
        <f t="shared" si="62"/>
        <v>#REF!</v>
      </c>
    </row>
    <row r="1037" spans="2:13" s="229" customFormat="1" ht="27.75" customHeight="1" x14ac:dyDescent="0.2">
      <c r="B1037" s="562" t="s">
        <v>265</v>
      </c>
      <c r="C1037" s="563"/>
      <c r="D1037" s="239" t="e">
        <f>#REF!</f>
        <v>#REF!</v>
      </c>
      <c r="E1037" s="240" t="s">
        <v>245</v>
      </c>
      <c r="F1037" s="242" t="e">
        <f>IF(#REF!&gt;=1,IF(#REF!&gt;=1,#REF!),IF(#REF!&gt;=0,"",))</f>
        <v>#REF!</v>
      </c>
      <c r="G1037" s="241" t="e">
        <f>保全管理データ!N4277</f>
        <v>#REF!</v>
      </c>
      <c r="H1037" s="241" t="e">
        <f>IF(#REF!="無","",IF(#REF!="","",IF(#REF!="悪環境における作業",0.2,IF(#REF!="高所又は地下作業",0.1,IF(#REF!="錯綜場所作業",0.3,IF(#REF!="複雑な制約のある作業",0.4,IF(#REF!="単純な制約のある作業",0.2,0)))))))</f>
        <v>#REF!</v>
      </c>
      <c r="I1037" s="224" t="e">
        <f t="shared" si="61"/>
        <v>#REF!</v>
      </c>
      <c r="J1037" s="242" t="e">
        <f>IF(#REF!&gt;=1,IF(#REF!&gt;=1,#REF!),IF(#REF!&gt;=0,"",))</f>
        <v>#REF!</v>
      </c>
      <c r="K1037" s="241" t="e">
        <f>保全管理データ!N4304</f>
        <v>#REF!</v>
      </c>
      <c r="L1037" s="241" t="e">
        <f>IF(#REF!="","",IF(#REF!="悪環境における作業",0.2,IF(#REF!="高所又は地下作業",0.1,IF(#REF!="錯綜場所作業",0.3,IF(#REF!="複雑な制約のある作業",0.4,IF(#REF!="単純な制約のある作業",0.2,0))))))</f>
        <v>#REF!</v>
      </c>
      <c r="M1037" s="224" t="e">
        <f t="shared" si="62"/>
        <v>#REF!</v>
      </c>
    </row>
    <row r="1038" spans="2:13" s="229" customFormat="1" ht="27.75" customHeight="1" x14ac:dyDescent="0.2">
      <c r="B1038" s="562" t="s">
        <v>266</v>
      </c>
      <c r="C1038" s="563"/>
      <c r="D1038" s="239" t="e">
        <f>#REF!</f>
        <v>#REF!</v>
      </c>
      <c r="E1038" s="240" t="s">
        <v>245</v>
      </c>
      <c r="F1038" s="242" t="e">
        <f>IF(#REF!&gt;=1,IF(#REF!&gt;=1,#REF!),IF(#REF!&gt;=0,"",))</f>
        <v>#REF!</v>
      </c>
      <c r="G1038" s="241" t="e">
        <f>保全管理データ!N4278</f>
        <v>#REF!</v>
      </c>
      <c r="H1038" s="241" t="e">
        <f>IF(#REF!="無","",IF(#REF!="","",IF(#REF!="悪環境における作業",0.2,IF(#REF!="高所又は地下作業",0.1,IF(#REF!="錯綜場所作業",0.3,IF(#REF!="複雑な制約のある作業",0.4,IF(#REF!="単純な制約のある作業",0.2,0)))))))</f>
        <v>#REF!</v>
      </c>
      <c r="I1038" s="224" t="e">
        <f t="shared" si="61"/>
        <v>#REF!</v>
      </c>
      <c r="J1038" s="242" t="e">
        <f>IF(#REF!&gt;=1,IF(#REF!&gt;=1,#REF!),IF(#REF!&gt;=0,"",))</f>
        <v>#REF!</v>
      </c>
      <c r="K1038" s="241" t="e">
        <f>保全管理データ!N4305</f>
        <v>#REF!</v>
      </c>
      <c r="L1038" s="241" t="e">
        <f>IF(#REF!="","",IF(#REF!="悪環境における作業",0.2,IF(#REF!="高所又は地下作業",0.1,IF(#REF!="錯綜場所作業",0.3,IF(#REF!="複雑な制約のある作業",0.4,IF(#REF!="単純な制約のある作業",0.2,0))))))</f>
        <v>#REF!</v>
      </c>
      <c r="M1038" s="224" t="e">
        <f t="shared" si="62"/>
        <v>#REF!</v>
      </c>
    </row>
    <row r="1039" spans="2:13" s="229" customFormat="1" ht="27.75" customHeight="1" x14ac:dyDescent="0.2">
      <c r="B1039" s="562" t="s">
        <v>81</v>
      </c>
      <c r="C1039" s="563"/>
      <c r="D1039" s="239" t="e">
        <f>#REF!</f>
        <v>#REF!</v>
      </c>
      <c r="E1039" s="240" t="s">
        <v>245</v>
      </c>
      <c r="F1039" s="242" t="e">
        <f>IF(#REF!&gt;=1,IF(#REF!&gt;=1,#REF!),IF(#REF!&gt;=0,"",))</f>
        <v>#REF!</v>
      </c>
      <c r="G1039" s="241" t="e">
        <f>保全管理データ!N4279</f>
        <v>#REF!</v>
      </c>
      <c r="H1039" s="241" t="e">
        <f>IF(#REF!="無","",IF(#REF!="","",IF(#REF!="悪環境における作業",0.2,IF(#REF!="高所又は地下作業",0.1,IF(#REF!="錯綜場所作業",0.3,IF(#REF!="複雑な制約のある作業",0.4,IF(#REF!="単純な制約のある作業",0.2,0)))))))</f>
        <v>#REF!</v>
      </c>
      <c r="I1039" s="224" t="e">
        <f t="shared" si="61"/>
        <v>#REF!</v>
      </c>
      <c r="J1039" s="242" t="e">
        <f>IF(#REF!&gt;=1,IF(#REF!&gt;=1,#REF!),IF(#REF!&gt;=0,"",))</f>
        <v>#REF!</v>
      </c>
      <c r="K1039" s="241" t="e">
        <f>保全管理データ!N4306</f>
        <v>#REF!</v>
      </c>
      <c r="L1039" s="241" t="e">
        <f>IF(#REF!="","",IF(#REF!="悪環境における作業",0.2,IF(#REF!="高所又は地下作業",0.1,IF(#REF!="錯綜場所作業",0.3,IF(#REF!="複雑な制約のある作業",0.4,IF(#REF!="単純な制約のある作業",0.2,0))))))</f>
        <v>#REF!</v>
      </c>
      <c r="M1039" s="224" t="e">
        <f t="shared" si="62"/>
        <v>#REF!</v>
      </c>
    </row>
    <row r="1040" spans="2:13" s="229" customFormat="1" ht="27.75" customHeight="1" x14ac:dyDescent="0.2">
      <c r="B1040" s="562" t="s">
        <v>267</v>
      </c>
      <c r="C1040" s="563"/>
      <c r="D1040" s="239" t="e">
        <f>#REF!</f>
        <v>#REF!</v>
      </c>
      <c r="E1040" s="240" t="s">
        <v>247</v>
      </c>
      <c r="F1040" s="242" t="e">
        <f>IF(#REF!&gt;=1,IF(#REF!&gt;=1,#REF!),IF(#REF!&gt;=0,"",))</f>
        <v>#REF!</v>
      </c>
      <c r="G1040" s="241" t="e">
        <f>保全管理データ!N4280</f>
        <v>#REF!</v>
      </c>
      <c r="H1040" s="241" t="e">
        <f>IF(#REF!="無","",IF(#REF!="","",IF(#REF!="悪環境における作業",0.2,IF(#REF!="高所又は地下作業",0.1,IF(#REF!="錯綜場所作業",0.3,IF(#REF!="複雑な制約のある作業",0.4,IF(#REF!="単純な制約のある作業",0.2,0)))))))</f>
        <v>#REF!</v>
      </c>
      <c r="I1040" s="224" t="e">
        <f t="shared" si="61"/>
        <v>#REF!</v>
      </c>
      <c r="J1040" s="242" t="e">
        <f>IF(#REF!&gt;=1,IF(#REF!&gt;=1,#REF!),IF(#REF!&gt;=0,"",))</f>
        <v>#REF!</v>
      </c>
      <c r="K1040" s="241" t="e">
        <f>保全管理データ!N4307</f>
        <v>#REF!</v>
      </c>
      <c r="L1040" s="241" t="e">
        <f>IF(#REF!="","",IF(#REF!="悪環境における作業",0.2,IF(#REF!="高所又は地下作業",0.1,IF(#REF!="錯綜場所作業",0.3,IF(#REF!="複雑な制約のある作業",0.4,IF(#REF!="単純な制約のある作業",0.2,0))))))</f>
        <v>#REF!</v>
      </c>
      <c r="M1040" s="224" t="e">
        <f t="shared" si="62"/>
        <v>#REF!</v>
      </c>
    </row>
    <row r="1041" spans="2:13" s="229" customFormat="1" ht="27.75" customHeight="1" x14ac:dyDescent="0.2">
      <c r="B1041" s="562" t="s">
        <v>268</v>
      </c>
      <c r="C1041" s="563"/>
      <c r="D1041" s="239" t="e">
        <f>#REF!</f>
        <v>#REF!</v>
      </c>
      <c r="E1041" s="240" t="s">
        <v>246</v>
      </c>
      <c r="F1041" s="242" t="e">
        <f>IF(#REF!&gt;=1,IF(#REF!&gt;=1,#REF!),IF(#REF!&gt;=0,"",))</f>
        <v>#REF!</v>
      </c>
      <c r="G1041" s="241" t="e">
        <f>保全管理データ!N4281</f>
        <v>#REF!</v>
      </c>
      <c r="H1041" s="241" t="e">
        <f>IF(#REF!="無","",IF(#REF!="","",IF(#REF!="悪環境における作業",0.2,IF(#REF!="高所又は地下作業",0.1,IF(#REF!="錯綜場所作業",0.3,IF(#REF!="複雑な制約のある作業",0.4,IF(#REF!="単純な制約のある作業",0.2,0)))))))</f>
        <v>#REF!</v>
      </c>
      <c r="I1041" s="224" t="e">
        <f t="shared" si="61"/>
        <v>#REF!</v>
      </c>
      <c r="J1041" s="242" t="e">
        <f>IF(#REF!&gt;=1,IF(#REF!&gt;=1,#REF!),IF(#REF!&gt;=0,"",))</f>
        <v>#REF!</v>
      </c>
      <c r="K1041" s="241" t="e">
        <f>保全管理データ!N4308</f>
        <v>#REF!</v>
      </c>
      <c r="L1041" s="241" t="e">
        <f>IF(#REF!="","",IF(#REF!="悪環境における作業",0.2,IF(#REF!="高所又は地下作業",0.1,IF(#REF!="錯綜場所作業",0.3,IF(#REF!="複雑な制約のある作業",0.4,IF(#REF!="単純な制約のある作業",0.2,0))))))</f>
        <v>#REF!</v>
      </c>
      <c r="M1041" s="224" t="e">
        <f t="shared" si="62"/>
        <v>#REF!</v>
      </c>
    </row>
    <row r="1042" spans="2:13" s="229" customFormat="1" ht="27.75" customHeight="1" thickBot="1" x14ac:dyDescent="0.25">
      <c r="B1042" s="564" t="s">
        <v>269</v>
      </c>
      <c r="C1042" s="565"/>
      <c r="D1042" s="243" t="e">
        <f>#REF!</f>
        <v>#REF!</v>
      </c>
      <c r="E1042" s="244" t="s">
        <v>245</v>
      </c>
      <c r="F1042" s="246" t="e">
        <f>IF(#REF!&gt;=1,IF(#REF!&gt;=1,#REF!),IF(#REF!&gt;=0,"",))</f>
        <v>#REF!</v>
      </c>
      <c r="G1042" s="245" t="e">
        <f>保全管理データ!N4282</f>
        <v>#REF!</v>
      </c>
      <c r="H1042" s="241" t="e">
        <f>IF(#REF!="無","",IF(#REF!="","",IF(#REF!="悪環境における作業",0.2,IF(#REF!="高所又は地下作業",0.1,IF(#REF!="錯綜場所作業",0.3,IF(#REF!="複雑な制約のある作業",0.4,IF(#REF!="単純な制約のある作業",0.2,0)))))))</f>
        <v>#REF!</v>
      </c>
      <c r="I1042" s="224" t="e">
        <f t="shared" si="61"/>
        <v>#REF!</v>
      </c>
      <c r="J1042" s="246" t="e">
        <f>IF(#REF!&gt;=1,IF(#REF!&gt;=1,#REF!),IF(#REF!&gt;=0,"",))</f>
        <v>#REF!</v>
      </c>
      <c r="K1042" s="245" t="e">
        <f>保全管理データ!N4309</f>
        <v>#REF!</v>
      </c>
      <c r="L1042" s="245" t="e">
        <f>IF(#REF!="","",IF(#REF!="悪環境における作業",0.2,IF(#REF!="高所又は地下作業",0.1,IF(#REF!="錯綜場所作業",0.3,IF(#REF!="複雑な制約のある作業",0.4,IF(#REF!="単純な制約のある作業",0.2,0))))))</f>
        <v>#REF!</v>
      </c>
      <c r="M1042" s="224" t="e">
        <f t="shared" si="62"/>
        <v>#REF!</v>
      </c>
    </row>
    <row r="1043" spans="2:13" s="229" customFormat="1" ht="27.75" customHeight="1" thickBot="1" x14ac:dyDescent="0.25">
      <c r="B1043" s="555" t="s">
        <v>190</v>
      </c>
      <c r="C1043" s="555"/>
      <c r="D1043" s="555"/>
      <c r="E1043" s="555"/>
      <c r="F1043" s="557" t="e">
        <f>SUM(I1019:I1042)</f>
        <v>#REF!</v>
      </c>
      <c r="G1043" s="557"/>
      <c r="H1043" s="557"/>
      <c r="I1043" s="558"/>
      <c r="J1043" s="556" t="e">
        <f>IF(SUM(J1019:J1042)=0,"0.00",SUM(M1019:M1042))</f>
        <v>#REF!</v>
      </c>
      <c r="K1043" s="557"/>
      <c r="L1043" s="557"/>
      <c r="M1043" s="558"/>
    </row>
    <row r="1044" spans="2:13" s="229" customFormat="1" ht="27.75" customHeight="1" thickBot="1" x14ac:dyDescent="0.25">
      <c r="B1044" s="555" t="s">
        <v>97</v>
      </c>
      <c r="C1044" s="555"/>
      <c r="D1044" s="555"/>
      <c r="E1044" s="555"/>
      <c r="F1044" s="559" t="e">
        <f>IF(#REF!="５年以下","0",IF(#REF!="５年～１０年",0.1,IF(#REF!="１０年以上",0.15)))</f>
        <v>#REF!</v>
      </c>
      <c r="G1044" s="560"/>
      <c r="H1044" s="560"/>
      <c r="I1044" s="560"/>
      <c r="J1044" s="560"/>
      <c r="K1044" s="560"/>
      <c r="L1044" s="560"/>
      <c r="M1044" s="561"/>
    </row>
    <row r="1045" spans="2:13" s="229" customFormat="1" ht="27.75" customHeight="1" thickBot="1" x14ac:dyDescent="0.25">
      <c r="B1045" s="556" t="s">
        <v>273</v>
      </c>
      <c r="C1045" s="557"/>
      <c r="D1045" s="557"/>
      <c r="E1045" s="558"/>
      <c r="F1045" s="556" t="e">
        <f>F1043*(1+F1044)</f>
        <v>#REF!</v>
      </c>
      <c r="G1045" s="557"/>
      <c r="H1045" s="557"/>
      <c r="I1045" s="557"/>
      <c r="J1045" s="556" t="e">
        <f>J1043*(1+F1044)</f>
        <v>#REF!</v>
      </c>
      <c r="K1045" s="557"/>
      <c r="L1045" s="557"/>
      <c r="M1045" s="558"/>
    </row>
    <row r="1046" spans="2:13" s="229" customFormat="1" ht="24" hidden="1" customHeight="1" thickBot="1" x14ac:dyDescent="0.25">
      <c r="B1046" s="555" t="s">
        <v>191</v>
      </c>
      <c r="C1046" s="555"/>
      <c r="D1046" s="555"/>
      <c r="E1046" s="555"/>
      <c r="F1046" s="556" t="e">
        <f>#REF!*(#REF!*#REF!+#REF!*#REF!)</f>
        <v>#REF!</v>
      </c>
      <c r="G1046" s="557"/>
      <c r="H1046" s="558"/>
      <c r="I1046" s="555" t="e">
        <f>#REF!</f>
        <v>#REF!</v>
      </c>
      <c r="J1046" s="556"/>
      <c r="K1046" s="247" t="s">
        <v>230</v>
      </c>
      <c r="L1046" s="558" t="e">
        <f>B1017</f>
        <v>#REF!</v>
      </c>
      <c r="M1046" s="555"/>
    </row>
    <row r="1047" spans="2:13" s="229" customFormat="1" ht="45" customHeight="1" thickBot="1" x14ac:dyDescent="0.25">
      <c r="B1047" s="228"/>
      <c r="C1047" s="228"/>
      <c r="D1047" s="228"/>
      <c r="E1047" s="228"/>
      <c r="F1047" s="228"/>
      <c r="G1047" s="228"/>
      <c r="H1047" s="228"/>
      <c r="I1047" s="228"/>
      <c r="J1047" s="228"/>
      <c r="K1047" s="228"/>
      <c r="L1047" s="228"/>
      <c r="M1047" s="228"/>
    </row>
    <row r="1048" spans="2:13" s="229" customFormat="1" ht="27.75" customHeight="1" thickBot="1" x14ac:dyDescent="0.25">
      <c r="B1048" s="568" t="s">
        <v>128</v>
      </c>
      <c r="C1048" s="569"/>
      <c r="D1048" s="569"/>
      <c r="E1048" s="570"/>
      <c r="F1048" s="228"/>
      <c r="G1048" s="228"/>
      <c r="H1048" s="228"/>
      <c r="I1048" s="228"/>
      <c r="J1048" s="228"/>
      <c r="K1048" s="228"/>
      <c r="L1048" s="228"/>
      <c r="M1048" s="228"/>
    </row>
    <row r="1049" spans="2:13" s="229" customFormat="1" ht="27.75" customHeight="1" x14ac:dyDescent="0.2">
      <c r="B1049" s="571" t="e">
        <f>#REF!</f>
        <v>#REF!</v>
      </c>
      <c r="C1049" s="572"/>
      <c r="D1049" s="573"/>
      <c r="E1049" s="574"/>
      <c r="F1049" s="578" t="s">
        <v>240</v>
      </c>
      <c r="G1049" s="579"/>
      <c r="H1049" s="579"/>
      <c r="I1049" s="580"/>
      <c r="J1049" s="578" t="s">
        <v>239</v>
      </c>
      <c r="K1049" s="579"/>
      <c r="L1049" s="579"/>
      <c r="M1049" s="580"/>
    </row>
    <row r="1050" spans="2:13" s="229" customFormat="1" ht="27.75" customHeight="1" thickBot="1" x14ac:dyDescent="0.25">
      <c r="B1050" s="575"/>
      <c r="C1050" s="576"/>
      <c r="D1050" s="576"/>
      <c r="E1050" s="577"/>
      <c r="F1050" s="233" t="s">
        <v>149</v>
      </c>
      <c r="G1050" s="231" t="s">
        <v>151</v>
      </c>
      <c r="H1050" s="231" t="s">
        <v>96</v>
      </c>
      <c r="I1050" s="232" t="s">
        <v>150</v>
      </c>
      <c r="J1050" s="233" t="s">
        <v>149</v>
      </c>
      <c r="K1050" s="231" t="s">
        <v>151</v>
      </c>
      <c r="L1050" s="231" t="s">
        <v>96</v>
      </c>
      <c r="M1050" s="232" t="s">
        <v>150</v>
      </c>
    </row>
    <row r="1051" spans="2:13" s="229" customFormat="1" ht="27.75" customHeight="1" thickTop="1" x14ac:dyDescent="0.2">
      <c r="B1051" s="566" t="s">
        <v>241</v>
      </c>
      <c r="C1051" s="567"/>
      <c r="D1051" s="234" t="e">
        <f>#REF!</f>
        <v>#REF!</v>
      </c>
      <c r="E1051" s="235" t="s">
        <v>242</v>
      </c>
      <c r="F1051" s="242" t="e">
        <f>IF(#REF!&gt;=1,IF(#REF!&gt;=1,#REF!),IF(#REF!&gt;=0,"",))</f>
        <v>#REF!</v>
      </c>
      <c r="G1051" s="241" t="e">
        <f>保全管理データ!N4539</f>
        <v>#REF!</v>
      </c>
      <c r="H1051" s="241" t="e">
        <f>IF(#REF!="無","",IF(#REF!="","",IF(#REF!="悪環境における作業",0.2,IF(#REF!="高所又は地下作業",0.1,IF(#REF!="錯綜場所作業",0.3,IF(#REF!="複雑な制約のある作業",0.4,IF(#REF!="単純な制約のある作業",0.2,0)))))))</f>
        <v>#REF!</v>
      </c>
      <c r="I1051" s="224" t="e">
        <f>IF(F1051="","",F1051*G1051*(1+IF(H1051="",0,H1051)))</f>
        <v>#REF!</v>
      </c>
      <c r="J1051" s="242" t="e">
        <f>IF(#REF!&gt;=1,IF(#REF!&gt;=1,#REF!),IF(#REF!&gt;=0,"",))</f>
        <v>#REF!</v>
      </c>
      <c r="K1051" s="241" t="e">
        <f>保全管理データ!N4566</f>
        <v>#REF!</v>
      </c>
      <c r="L1051" s="241" t="e">
        <f>IF(#REF!="","",IF(#REF!="悪環境における作業",0.2,IF(#REF!="高所又は地下作業",0.1,IF(#REF!="錯綜場所作業",0.3,IF(#REF!="複雑な制約のある作業",0.4,IF(#REF!="単純な制約のある作業",0.2,0))))))</f>
        <v>#REF!</v>
      </c>
      <c r="M1051" s="224" t="e">
        <f>IF(J1051="","",J1051*K1051*(1+IF(L1051="",0,L1051)))</f>
        <v>#REF!</v>
      </c>
    </row>
    <row r="1052" spans="2:13" s="229" customFormat="1" ht="27.75" customHeight="1" x14ac:dyDescent="0.2">
      <c r="B1052" s="562" t="s">
        <v>243</v>
      </c>
      <c r="C1052" s="563"/>
      <c r="D1052" s="239" t="e">
        <f>#REF!</f>
        <v>#REF!</v>
      </c>
      <c r="E1052" s="240" t="s">
        <v>242</v>
      </c>
      <c r="F1052" s="242" t="e">
        <f>IF(#REF!&gt;=1,IF(#REF!&gt;=1,#REF!),IF(#REF!&gt;=0,"",))</f>
        <v>#REF!</v>
      </c>
      <c r="G1052" s="241" t="e">
        <f>保全管理データ!N4540</f>
        <v>#REF!</v>
      </c>
      <c r="H1052" s="241" t="e">
        <f>IF(#REF!="無","",IF(#REF!="","",IF(#REF!="悪環境における作業",0.2,IF(#REF!="高所又は地下作業",0.1,IF(#REF!="錯綜場所作業",0.3,IF(#REF!="複雑な制約のある作業",0.4,IF(#REF!="単純な制約のある作業",0.2,0)))))))</f>
        <v>#REF!</v>
      </c>
      <c r="I1052" s="224" t="e">
        <f t="shared" ref="I1052:I1074" si="63">IF(F1052="","",F1052*G1052*(1+IF(H1052="",0,H1052)))</f>
        <v>#REF!</v>
      </c>
      <c r="J1052" s="242" t="e">
        <f>IF(#REF!&gt;=1,IF(#REF!&gt;=1,#REF!),IF(#REF!&gt;=0,"",))</f>
        <v>#REF!</v>
      </c>
      <c r="K1052" s="241" t="e">
        <f>保全管理データ!N4567</f>
        <v>#REF!</v>
      </c>
      <c r="L1052" s="241" t="e">
        <f>IF(#REF!="","",IF(#REF!="悪環境における作業",0.2,IF(#REF!="高所又は地下作業",0.1,IF(#REF!="錯綜場所作業",0.3,IF(#REF!="複雑な制約のある作業",0.4,IF(#REF!="単純な制約のある作業",0.2,0))))))</f>
        <v>#REF!</v>
      </c>
      <c r="M1052" s="224" t="e">
        <f t="shared" ref="M1052:M1074" si="64">IF(J1052="","",J1052*K1052*(1+IF(L1052="",0,L1052)))</f>
        <v>#REF!</v>
      </c>
    </row>
    <row r="1053" spans="2:13" s="229" customFormat="1" ht="27.75" customHeight="1" x14ac:dyDescent="0.2">
      <c r="B1053" s="562" t="s">
        <v>249</v>
      </c>
      <c r="C1053" s="563"/>
      <c r="D1053" s="239" t="e">
        <f>#REF!</f>
        <v>#REF!</v>
      </c>
      <c r="E1053" s="240" t="s">
        <v>244</v>
      </c>
      <c r="F1053" s="242" t="e">
        <f>IF(#REF!&gt;=1,IF(#REF!&gt;=1,#REF!),IF(#REF!&gt;=0,"",))</f>
        <v>#REF!</v>
      </c>
      <c r="G1053" s="241" t="e">
        <f>保全管理データ!N4541</f>
        <v>#REF!</v>
      </c>
      <c r="H1053" s="241" t="e">
        <f>IF(#REF!="無","",IF(#REF!="","",IF(#REF!="悪環境における作業",0.2,IF(#REF!="高所又は地下作業",0.1,IF(#REF!="錯綜場所作業",0.3,IF(#REF!="複雑な制約のある作業",0.4,IF(#REF!="単純な制約のある作業",0.2,0)))))))</f>
        <v>#REF!</v>
      </c>
      <c r="I1053" s="224" t="e">
        <f t="shared" si="63"/>
        <v>#REF!</v>
      </c>
      <c r="J1053" s="242" t="e">
        <f>IF(#REF!&gt;=1,IF(#REF!&gt;=1,#REF!),IF(#REF!&gt;=0,"",))</f>
        <v>#REF!</v>
      </c>
      <c r="K1053" s="241" t="e">
        <f>保全管理データ!N4568</f>
        <v>#REF!</v>
      </c>
      <c r="L1053" s="241" t="e">
        <f>IF(#REF!="","",IF(#REF!="悪環境における作業",0.2,IF(#REF!="高所又は地下作業",0.1,IF(#REF!="錯綜場所作業",0.3,IF(#REF!="複雑な制約のある作業",0.4,IF(#REF!="単純な制約のある作業",0.2,0))))))</f>
        <v>#REF!</v>
      </c>
      <c r="M1053" s="224" t="e">
        <f t="shared" si="64"/>
        <v>#REF!</v>
      </c>
    </row>
    <row r="1054" spans="2:13" s="229" customFormat="1" ht="27.75" customHeight="1" x14ac:dyDescent="0.2">
      <c r="B1054" s="562" t="s">
        <v>250</v>
      </c>
      <c r="C1054" s="563"/>
      <c r="D1054" s="239" t="e">
        <f>#REF!</f>
        <v>#REF!</v>
      </c>
      <c r="E1054" s="240" t="s">
        <v>244</v>
      </c>
      <c r="F1054" s="242" t="e">
        <f>IF(#REF!&gt;=1,IF(#REF!&gt;=1,#REF!),IF(#REF!&gt;=0,"",))</f>
        <v>#REF!</v>
      </c>
      <c r="G1054" s="241" t="e">
        <f>保全管理データ!N4542</f>
        <v>#REF!</v>
      </c>
      <c r="H1054" s="241" t="e">
        <f>IF(#REF!="無","",IF(#REF!="","",IF(#REF!="悪環境における作業",0.2,IF(#REF!="高所又は地下作業",0.1,IF(#REF!="錯綜場所作業",0.3,IF(#REF!="複雑な制約のある作業",0.4,IF(#REF!="単純な制約のある作業",0.2,0)))))))</f>
        <v>#REF!</v>
      </c>
      <c r="I1054" s="224" t="e">
        <f t="shared" si="63"/>
        <v>#REF!</v>
      </c>
      <c r="J1054" s="242" t="e">
        <f>IF(#REF!&gt;=1,IF(#REF!&gt;=1,#REF!),IF(#REF!&gt;=0,"",))</f>
        <v>#REF!</v>
      </c>
      <c r="K1054" s="241" t="e">
        <f>保全管理データ!N4569</f>
        <v>#REF!</v>
      </c>
      <c r="L1054" s="241" t="e">
        <f>IF(#REF!="","",IF(#REF!="悪環境における作業",0.2,IF(#REF!="高所又は地下作業",0.1,IF(#REF!="錯綜場所作業",0.3,IF(#REF!="複雑な制約のある作業",0.4,IF(#REF!="単純な制約のある作業",0.2,0))))))</f>
        <v>#REF!</v>
      </c>
      <c r="M1054" s="224" t="e">
        <f t="shared" si="64"/>
        <v>#REF!</v>
      </c>
    </row>
    <row r="1055" spans="2:13" s="229" customFormat="1" ht="27.75" customHeight="1" x14ac:dyDescent="0.2">
      <c r="B1055" s="562" t="s">
        <v>251</v>
      </c>
      <c r="C1055" s="563"/>
      <c r="D1055" s="239" t="e">
        <f>#REF!</f>
        <v>#REF!</v>
      </c>
      <c r="E1055" s="240" t="s">
        <v>242</v>
      </c>
      <c r="F1055" s="242" t="e">
        <f>IF(#REF!&gt;=1,IF(#REF!&gt;=1,#REF!),IF(#REF!&gt;=0,"",))</f>
        <v>#REF!</v>
      </c>
      <c r="G1055" s="241" t="e">
        <f>保全管理データ!N4543</f>
        <v>#REF!</v>
      </c>
      <c r="H1055" s="241" t="e">
        <f>IF(#REF!="無","",IF(#REF!="","",IF(#REF!="悪環境における作業",0.2,IF(#REF!="高所又は地下作業",0.1,IF(#REF!="錯綜場所作業",0.3,IF(#REF!="複雑な制約のある作業",0.4,IF(#REF!="単純な制約のある作業",0.2,0)))))))</f>
        <v>#REF!</v>
      </c>
      <c r="I1055" s="224" t="e">
        <f t="shared" si="63"/>
        <v>#REF!</v>
      </c>
      <c r="J1055" s="242" t="e">
        <f>IF(#REF!&gt;=1,IF(#REF!&gt;=1,#REF!),IF(#REF!&gt;=0,"",))</f>
        <v>#REF!</v>
      </c>
      <c r="K1055" s="241" t="e">
        <f>保全管理データ!N4570</f>
        <v>#REF!</v>
      </c>
      <c r="L1055" s="241" t="e">
        <f>IF(#REF!="","",IF(#REF!="悪環境における作業",0.2,IF(#REF!="高所又は地下作業",0.1,IF(#REF!="錯綜場所作業",0.3,IF(#REF!="複雑な制約のある作業",0.4,IF(#REF!="単純な制約のある作業",0.2,0))))))</f>
        <v>#REF!</v>
      </c>
      <c r="M1055" s="224" t="e">
        <f t="shared" si="64"/>
        <v>#REF!</v>
      </c>
    </row>
    <row r="1056" spans="2:13" s="229" customFormat="1" ht="27.75" customHeight="1" x14ac:dyDescent="0.2">
      <c r="B1056" s="562" t="s">
        <v>252</v>
      </c>
      <c r="C1056" s="563"/>
      <c r="D1056" s="239" t="e">
        <f>#REF!</f>
        <v>#REF!</v>
      </c>
      <c r="E1056" s="240" t="s">
        <v>244</v>
      </c>
      <c r="F1056" s="242" t="e">
        <f>IF(#REF!&gt;=1,IF(#REF!&gt;=1,#REF!),IF(#REF!&gt;=0,"",))</f>
        <v>#REF!</v>
      </c>
      <c r="G1056" s="241" t="e">
        <f>保全管理データ!N4544</f>
        <v>#REF!</v>
      </c>
      <c r="H1056" s="241" t="e">
        <f>IF(#REF!="無","",IF(#REF!="","",IF(#REF!="悪環境における作業",0.2,IF(#REF!="高所又は地下作業",0.1,IF(#REF!="錯綜場所作業",0.3,IF(#REF!="複雑な制約のある作業",0.4,IF(#REF!="単純な制約のある作業",0.2,0)))))))</f>
        <v>#REF!</v>
      </c>
      <c r="I1056" s="224" t="e">
        <f t="shared" si="63"/>
        <v>#REF!</v>
      </c>
      <c r="J1056" s="242" t="e">
        <f>IF(#REF!&gt;=1,IF(#REF!&gt;=1,#REF!),IF(#REF!&gt;=0,"",))</f>
        <v>#REF!</v>
      </c>
      <c r="K1056" s="241" t="e">
        <f>保全管理データ!N4571</f>
        <v>#REF!</v>
      </c>
      <c r="L1056" s="241" t="e">
        <f>IF(#REF!="","",IF(#REF!="悪環境における作業",0.2,IF(#REF!="高所又は地下作業",0.1,IF(#REF!="錯綜場所作業",0.3,IF(#REF!="複雑な制約のある作業",0.4,IF(#REF!="単純な制約のある作業",0.2,0))))))</f>
        <v>#REF!</v>
      </c>
      <c r="M1056" s="224" t="e">
        <f t="shared" si="64"/>
        <v>#REF!</v>
      </c>
    </row>
    <row r="1057" spans="2:13" s="229" customFormat="1" ht="27.75" customHeight="1" x14ac:dyDescent="0.2">
      <c r="B1057" s="562" t="s">
        <v>253</v>
      </c>
      <c r="C1057" s="563"/>
      <c r="D1057" s="239" t="e">
        <f>#REF!</f>
        <v>#REF!</v>
      </c>
      <c r="E1057" s="240" t="s">
        <v>242</v>
      </c>
      <c r="F1057" s="242" t="e">
        <f>IF(#REF!&gt;=1,IF(#REF!&gt;=1,#REF!),IF(#REF!&gt;=0,"",))</f>
        <v>#REF!</v>
      </c>
      <c r="G1057" s="241" t="e">
        <f>保全管理データ!N4545</f>
        <v>#REF!</v>
      </c>
      <c r="H1057" s="241" t="e">
        <f>IF(#REF!="無","",IF(#REF!="","",IF(#REF!="悪環境における作業",0.2,IF(#REF!="高所又は地下作業",0.1,IF(#REF!="錯綜場所作業",0.3,IF(#REF!="複雑な制約のある作業",0.4,IF(#REF!="単純な制約のある作業",0.2,0)))))))</f>
        <v>#REF!</v>
      </c>
      <c r="I1057" s="224" t="e">
        <f t="shared" si="63"/>
        <v>#REF!</v>
      </c>
      <c r="J1057" s="242" t="e">
        <f>IF(#REF!&gt;=1,IF(#REF!&gt;=1,#REF!),IF(#REF!&gt;=0,"",))</f>
        <v>#REF!</v>
      </c>
      <c r="K1057" s="241" t="e">
        <f>保全管理データ!N4572</f>
        <v>#REF!</v>
      </c>
      <c r="L1057" s="241" t="e">
        <f>IF(#REF!="","",IF(#REF!="悪環境における作業",0.2,IF(#REF!="高所又は地下作業",0.1,IF(#REF!="錯綜場所作業",0.3,IF(#REF!="複雑な制約のある作業",0.4,IF(#REF!="単純な制約のある作業",0.2,0))))))</f>
        <v>#REF!</v>
      </c>
      <c r="M1057" s="224" t="e">
        <f t="shared" si="64"/>
        <v>#REF!</v>
      </c>
    </row>
    <row r="1058" spans="2:13" s="229" customFormat="1" ht="27.75" customHeight="1" x14ac:dyDescent="0.2">
      <c r="B1058" s="562" t="s">
        <v>254</v>
      </c>
      <c r="C1058" s="563"/>
      <c r="D1058" s="239" t="e">
        <f>#REF!</f>
        <v>#REF!</v>
      </c>
      <c r="E1058" s="240" t="s">
        <v>242</v>
      </c>
      <c r="F1058" s="242" t="e">
        <f>IF(#REF!&gt;=1,IF(#REF!&gt;=1,#REF!),IF(#REF!&gt;=0,"",))</f>
        <v>#REF!</v>
      </c>
      <c r="G1058" s="241" t="e">
        <f>保全管理データ!N4546</f>
        <v>#REF!</v>
      </c>
      <c r="H1058" s="241" t="e">
        <f>IF(#REF!="無","",IF(#REF!="","",IF(#REF!="悪環境における作業",0.2,IF(#REF!="高所又は地下作業",0.1,IF(#REF!="錯綜場所作業",0.3,IF(#REF!="複雑な制約のある作業",0.4,IF(#REF!="単純な制約のある作業",0.2,0)))))))</f>
        <v>#REF!</v>
      </c>
      <c r="I1058" s="224" t="e">
        <f t="shared" si="63"/>
        <v>#REF!</v>
      </c>
      <c r="J1058" s="242" t="e">
        <f>IF(#REF!&gt;=1,IF(#REF!&gt;=1,#REF!),IF(#REF!&gt;=0,"",))</f>
        <v>#REF!</v>
      </c>
      <c r="K1058" s="241" t="e">
        <f>保全管理データ!N4573</f>
        <v>#REF!</v>
      </c>
      <c r="L1058" s="241" t="e">
        <f>IF(#REF!="","",IF(#REF!="悪環境における作業",0.2,IF(#REF!="高所又は地下作業",0.1,IF(#REF!="錯綜場所作業",0.3,IF(#REF!="複雑な制約のある作業",0.4,IF(#REF!="単純な制約のある作業",0.2,0))))))</f>
        <v>#REF!</v>
      </c>
      <c r="M1058" s="224" t="e">
        <f t="shared" si="64"/>
        <v>#REF!</v>
      </c>
    </row>
    <row r="1059" spans="2:13" s="229" customFormat="1" ht="27.75" customHeight="1" x14ac:dyDescent="0.2">
      <c r="B1059" s="562" t="s">
        <v>255</v>
      </c>
      <c r="C1059" s="563"/>
      <c r="D1059" s="239" t="e">
        <f>#REF!</f>
        <v>#REF!</v>
      </c>
      <c r="E1059" s="240" t="s">
        <v>245</v>
      </c>
      <c r="F1059" s="242" t="e">
        <f>IF(#REF!&gt;=1,IF(#REF!&gt;=1,#REF!),IF(#REF!&gt;=0,"",))</f>
        <v>#REF!</v>
      </c>
      <c r="G1059" s="241" t="e">
        <f>保全管理データ!N4547</f>
        <v>#REF!</v>
      </c>
      <c r="H1059" s="241" t="e">
        <f>IF(#REF!="無","",IF(#REF!="","",IF(#REF!="悪環境における作業",0.2,IF(#REF!="高所又は地下作業",0.1,IF(#REF!="錯綜場所作業",0.3,IF(#REF!="複雑な制約のある作業",0.4,IF(#REF!="単純な制約のある作業",0.2,0)))))))</f>
        <v>#REF!</v>
      </c>
      <c r="I1059" s="224" t="e">
        <f t="shared" si="63"/>
        <v>#REF!</v>
      </c>
      <c r="J1059" s="242" t="e">
        <f>IF(#REF!&gt;=1,IF(#REF!&gt;=1,#REF!),IF(#REF!&gt;=0,"",))</f>
        <v>#REF!</v>
      </c>
      <c r="K1059" s="241" t="e">
        <f>保全管理データ!N4574</f>
        <v>#REF!</v>
      </c>
      <c r="L1059" s="241" t="e">
        <f>IF(#REF!="","",IF(#REF!="悪環境における作業",0.2,IF(#REF!="高所又は地下作業",0.1,IF(#REF!="錯綜場所作業",0.3,IF(#REF!="複雑な制約のある作業",0.4,IF(#REF!="単純な制約のある作業",0.2,0))))))</f>
        <v>#REF!</v>
      </c>
      <c r="M1059" s="224" t="e">
        <f t="shared" si="64"/>
        <v>#REF!</v>
      </c>
    </row>
    <row r="1060" spans="2:13" s="229" customFormat="1" ht="27.75" customHeight="1" x14ac:dyDescent="0.2">
      <c r="B1060" s="562" t="s">
        <v>256</v>
      </c>
      <c r="C1060" s="563"/>
      <c r="D1060" s="239" t="e">
        <f>#REF!</f>
        <v>#REF!</v>
      </c>
      <c r="E1060" s="240" t="s">
        <v>242</v>
      </c>
      <c r="F1060" s="242" t="e">
        <f>IF(#REF!&gt;=1,IF(#REF!&gt;=1,#REF!),IF(#REF!&gt;=0,"",))</f>
        <v>#REF!</v>
      </c>
      <c r="G1060" s="241" t="e">
        <f>保全管理データ!N4548</f>
        <v>#REF!</v>
      </c>
      <c r="H1060" s="241" t="e">
        <f>IF(#REF!="無","",IF(#REF!="","",IF(#REF!="悪環境における作業",0.2,IF(#REF!="高所又は地下作業",0.1,IF(#REF!="錯綜場所作業",0.3,IF(#REF!="複雑な制約のある作業",0.4,IF(#REF!="単純な制約のある作業",0.2,0)))))))</f>
        <v>#REF!</v>
      </c>
      <c r="I1060" s="224" t="e">
        <f t="shared" si="63"/>
        <v>#REF!</v>
      </c>
      <c r="J1060" s="242" t="e">
        <f>IF(#REF!&gt;=1,IF(#REF!&gt;=1,#REF!),IF(#REF!&gt;=0,"",))</f>
        <v>#REF!</v>
      </c>
      <c r="K1060" s="241" t="e">
        <f>保全管理データ!N4575</f>
        <v>#REF!</v>
      </c>
      <c r="L1060" s="241" t="e">
        <f>IF(#REF!="","",IF(#REF!="悪環境における作業",0.2,IF(#REF!="高所又は地下作業",0.1,IF(#REF!="錯綜場所作業",0.3,IF(#REF!="複雑な制約のある作業",0.4,IF(#REF!="単純な制約のある作業",0.2,0))))))</f>
        <v>#REF!</v>
      </c>
      <c r="M1060" s="224" t="e">
        <f t="shared" si="64"/>
        <v>#REF!</v>
      </c>
    </row>
    <row r="1061" spans="2:13" s="229" customFormat="1" ht="27.75" customHeight="1" x14ac:dyDescent="0.2">
      <c r="B1061" s="562" t="s">
        <v>257</v>
      </c>
      <c r="C1061" s="563"/>
      <c r="D1061" s="239" t="e">
        <f>#REF!</f>
        <v>#REF!</v>
      </c>
      <c r="E1061" s="240" t="s">
        <v>245</v>
      </c>
      <c r="F1061" s="242" t="e">
        <f>IF(#REF!&gt;=1,IF(#REF!&gt;=1,#REF!),IF(#REF!&gt;=0,"",))</f>
        <v>#REF!</v>
      </c>
      <c r="G1061" s="241" t="e">
        <f>保全管理データ!N4549</f>
        <v>#REF!</v>
      </c>
      <c r="H1061" s="241" t="e">
        <f>IF(#REF!="無","",IF(#REF!="","",IF(#REF!="悪環境における作業",0.2,IF(#REF!="高所又は地下作業",0.1,IF(#REF!="錯綜場所作業",0.3,IF(#REF!="複雑な制約のある作業",0.4,IF(#REF!="単純な制約のある作業",0.2,0)))))))</f>
        <v>#REF!</v>
      </c>
      <c r="I1061" s="224" t="e">
        <f t="shared" si="63"/>
        <v>#REF!</v>
      </c>
      <c r="J1061" s="242" t="e">
        <f>IF(#REF!&gt;=1,IF(#REF!&gt;=1,#REF!),IF(#REF!&gt;=0,"",))</f>
        <v>#REF!</v>
      </c>
      <c r="K1061" s="241" t="e">
        <f>保全管理データ!N4576</f>
        <v>#REF!</v>
      </c>
      <c r="L1061" s="241" t="e">
        <f>IF(#REF!="","",IF(#REF!="悪環境における作業",0.2,IF(#REF!="高所又は地下作業",0.1,IF(#REF!="錯綜場所作業",0.3,IF(#REF!="複雑な制約のある作業",0.4,IF(#REF!="単純な制約のある作業",0.2,0))))))</f>
        <v>#REF!</v>
      </c>
      <c r="M1061" s="224" t="e">
        <f t="shared" si="64"/>
        <v>#REF!</v>
      </c>
    </row>
    <row r="1062" spans="2:13" s="229" customFormat="1" ht="27.75" customHeight="1" x14ac:dyDescent="0.2">
      <c r="B1062" s="562" t="s">
        <v>258</v>
      </c>
      <c r="C1062" s="563"/>
      <c r="D1062" s="239" t="e">
        <f>#REF!</f>
        <v>#REF!</v>
      </c>
      <c r="E1062" s="240" t="s">
        <v>245</v>
      </c>
      <c r="F1062" s="242" t="e">
        <f>IF(#REF!&gt;=1,IF(#REF!&gt;=1,#REF!),IF(#REF!&gt;=0,"",))</f>
        <v>#REF!</v>
      </c>
      <c r="G1062" s="241" t="e">
        <f>保全管理データ!N4550</f>
        <v>#REF!</v>
      </c>
      <c r="H1062" s="241" t="e">
        <f>IF(#REF!="無","",IF(#REF!="","",IF(#REF!="悪環境における作業",0.2,IF(#REF!="高所又は地下作業",0.1,IF(#REF!="錯綜場所作業",0.3,IF(#REF!="複雑な制約のある作業",0.4,IF(#REF!="単純な制約のある作業",0.2,0)))))))</f>
        <v>#REF!</v>
      </c>
      <c r="I1062" s="224" t="e">
        <f t="shared" si="63"/>
        <v>#REF!</v>
      </c>
      <c r="J1062" s="242" t="e">
        <f>IF(#REF!&gt;=1,IF(#REF!&gt;=1,#REF!),IF(#REF!&gt;=0,"",))</f>
        <v>#REF!</v>
      </c>
      <c r="K1062" s="241" t="e">
        <f>保全管理データ!N4577</f>
        <v>#REF!</v>
      </c>
      <c r="L1062" s="241" t="e">
        <f>IF(#REF!="","",IF(#REF!="悪環境における作業",0.2,IF(#REF!="高所又は地下作業",0.1,IF(#REF!="錯綜場所作業",0.3,IF(#REF!="複雑な制約のある作業",0.4,IF(#REF!="単純な制約のある作業",0.2,0))))))</f>
        <v>#REF!</v>
      </c>
      <c r="M1062" s="224" t="e">
        <f t="shared" si="64"/>
        <v>#REF!</v>
      </c>
    </row>
    <row r="1063" spans="2:13" s="229" customFormat="1" ht="27.75" customHeight="1" x14ac:dyDescent="0.2">
      <c r="B1063" s="562" t="s">
        <v>259</v>
      </c>
      <c r="C1063" s="563"/>
      <c r="D1063" s="239" t="e">
        <f>#REF!</f>
        <v>#REF!</v>
      </c>
      <c r="E1063" s="240" t="s">
        <v>245</v>
      </c>
      <c r="F1063" s="242" t="e">
        <f>IF(#REF!&gt;=1,IF(#REF!&gt;=1,#REF!),IF(#REF!&gt;=0,"",))</f>
        <v>#REF!</v>
      </c>
      <c r="G1063" s="241" t="e">
        <f>保全管理データ!N4551</f>
        <v>#REF!</v>
      </c>
      <c r="H1063" s="241" t="e">
        <f>IF(#REF!="無","",IF(#REF!="","",IF(#REF!="悪環境における作業",0.2,IF(#REF!="高所又は地下作業",0.1,IF(#REF!="錯綜場所作業",0.3,IF(#REF!="複雑な制約のある作業",0.4,IF(#REF!="単純な制約のある作業",0.2,0)))))))</f>
        <v>#REF!</v>
      </c>
      <c r="I1063" s="224" t="e">
        <f t="shared" si="63"/>
        <v>#REF!</v>
      </c>
      <c r="J1063" s="242" t="e">
        <f>IF(#REF!&gt;=1,IF(#REF!&gt;=1,#REF!),IF(#REF!&gt;=0,"",))</f>
        <v>#REF!</v>
      </c>
      <c r="K1063" s="241" t="e">
        <f>保全管理データ!N4578</f>
        <v>#REF!</v>
      </c>
      <c r="L1063" s="241" t="e">
        <f>IF(#REF!="","",IF(#REF!="悪環境における作業",0.2,IF(#REF!="高所又は地下作業",0.1,IF(#REF!="錯綜場所作業",0.3,IF(#REF!="複雑な制約のある作業",0.4,IF(#REF!="単純な制約のある作業",0.2,0))))))</f>
        <v>#REF!</v>
      </c>
      <c r="M1063" s="224" t="e">
        <f t="shared" si="64"/>
        <v>#REF!</v>
      </c>
    </row>
    <row r="1064" spans="2:13" s="229" customFormat="1" ht="27.75" customHeight="1" x14ac:dyDescent="0.2">
      <c r="B1064" s="562" t="s">
        <v>260</v>
      </c>
      <c r="C1064" s="563"/>
      <c r="D1064" s="239" t="e">
        <f>#REF!</f>
        <v>#REF!</v>
      </c>
      <c r="E1064" s="240" t="s">
        <v>248</v>
      </c>
      <c r="F1064" s="242" t="e">
        <f>IF(#REF!&gt;=1,IF(#REF!&gt;=1,#REF!),IF(#REF!&gt;=0,"",))</f>
        <v>#REF!</v>
      </c>
      <c r="G1064" s="241" t="e">
        <f>保全管理データ!N4552</f>
        <v>#REF!</v>
      </c>
      <c r="H1064" s="241" t="e">
        <f>IF(#REF!="無","",IF(#REF!="","",IF(#REF!="悪環境における作業",0.2,IF(#REF!="高所又は地下作業",0.1,IF(#REF!="錯綜場所作業",0.3,IF(#REF!="複雑な制約のある作業",0.4,IF(#REF!="単純な制約のある作業",0.2,0)))))))</f>
        <v>#REF!</v>
      </c>
      <c r="I1064" s="224" t="e">
        <f t="shared" si="63"/>
        <v>#REF!</v>
      </c>
      <c r="J1064" s="242" t="e">
        <f>IF(#REF!&gt;=1,IF(#REF!&gt;=1,#REF!),IF(#REF!&gt;=0,"",))</f>
        <v>#REF!</v>
      </c>
      <c r="K1064" s="241" t="e">
        <f>保全管理データ!N4579</f>
        <v>#REF!</v>
      </c>
      <c r="L1064" s="241" t="e">
        <f>IF(#REF!="","",IF(#REF!="悪環境における作業",0.2,IF(#REF!="高所又は地下作業",0.1,IF(#REF!="錯綜場所作業",0.3,IF(#REF!="複雑な制約のある作業",0.4,IF(#REF!="単純な制約のある作業",0.2,0))))))</f>
        <v>#REF!</v>
      </c>
      <c r="M1064" s="224" t="e">
        <f t="shared" si="64"/>
        <v>#REF!</v>
      </c>
    </row>
    <row r="1065" spans="2:13" s="229" customFormat="1" ht="27.75" customHeight="1" x14ac:dyDescent="0.2">
      <c r="B1065" s="562" t="s">
        <v>261</v>
      </c>
      <c r="C1065" s="563"/>
      <c r="D1065" s="239" t="e">
        <f>#REF!</f>
        <v>#REF!</v>
      </c>
      <c r="E1065" s="240" t="s">
        <v>247</v>
      </c>
      <c r="F1065" s="242" t="e">
        <f>IF(#REF!&gt;=1,IF(#REF!&gt;=1,#REF!),IF(#REF!&gt;=0,"",))</f>
        <v>#REF!</v>
      </c>
      <c r="G1065" s="241" t="e">
        <f>保全管理データ!N4553</f>
        <v>#REF!</v>
      </c>
      <c r="H1065" s="241" t="e">
        <f>IF(#REF!="無","",IF(#REF!="","",IF(#REF!="悪環境における作業",0.2,IF(#REF!="高所又は地下作業",0.1,IF(#REF!="錯綜場所作業",0.3,IF(#REF!="複雑な制約のある作業",0.4,IF(#REF!="単純な制約のある作業",0.2,0)))))))</f>
        <v>#REF!</v>
      </c>
      <c r="I1065" s="224" t="e">
        <f t="shared" si="63"/>
        <v>#REF!</v>
      </c>
      <c r="J1065" s="242" t="e">
        <f>IF(#REF!&gt;=1,IF(#REF!&gt;=1,#REF!),IF(#REF!&gt;=0,"",))</f>
        <v>#REF!</v>
      </c>
      <c r="K1065" s="241" t="e">
        <f>保全管理データ!N4580</f>
        <v>#REF!</v>
      </c>
      <c r="L1065" s="241" t="e">
        <f>IF(#REF!="","",IF(#REF!="悪環境における作業",0.2,IF(#REF!="高所又は地下作業",0.1,IF(#REF!="錯綜場所作業",0.3,IF(#REF!="複雑な制約のある作業",0.4,IF(#REF!="単純な制約のある作業",0.2,0))))))</f>
        <v>#REF!</v>
      </c>
      <c r="M1065" s="224" t="e">
        <f t="shared" si="64"/>
        <v>#REF!</v>
      </c>
    </row>
    <row r="1066" spans="2:13" s="229" customFormat="1" ht="27.75" customHeight="1" x14ac:dyDescent="0.2">
      <c r="B1066" s="562" t="s">
        <v>262</v>
      </c>
      <c r="C1066" s="563"/>
      <c r="D1066" s="239" t="e">
        <f>#REF!</f>
        <v>#REF!</v>
      </c>
      <c r="E1066" s="240" t="s">
        <v>245</v>
      </c>
      <c r="F1066" s="242" t="e">
        <f>IF(#REF!&gt;=1,IF(#REF!&gt;=1,#REF!),IF(#REF!&gt;=0,"",))</f>
        <v>#REF!</v>
      </c>
      <c r="G1066" s="241" t="e">
        <f>保全管理データ!N4554</f>
        <v>#REF!</v>
      </c>
      <c r="H1066" s="241" t="e">
        <f>IF(#REF!="無","",IF(#REF!="","",IF(#REF!="悪環境における作業",0.2,IF(#REF!="高所又は地下作業",0.1,IF(#REF!="錯綜場所作業",0.3,IF(#REF!="複雑な制約のある作業",0.4,IF(#REF!="単純な制約のある作業",0.2,0)))))))</f>
        <v>#REF!</v>
      </c>
      <c r="I1066" s="224" t="e">
        <f t="shared" si="63"/>
        <v>#REF!</v>
      </c>
      <c r="J1066" s="242" t="e">
        <f>IF(#REF!&gt;=1,IF(#REF!&gt;=1,#REF!),IF(#REF!&gt;=0,"",))</f>
        <v>#REF!</v>
      </c>
      <c r="K1066" s="241" t="e">
        <f>保全管理データ!N4581</f>
        <v>#REF!</v>
      </c>
      <c r="L1066" s="241" t="e">
        <f>IF(#REF!="","",IF(#REF!="悪環境における作業",0.2,IF(#REF!="高所又は地下作業",0.1,IF(#REF!="錯綜場所作業",0.3,IF(#REF!="複雑な制約のある作業",0.4,IF(#REF!="単純な制約のある作業",0.2,0))))))</f>
        <v>#REF!</v>
      </c>
      <c r="M1066" s="224" t="e">
        <f t="shared" si="64"/>
        <v>#REF!</v>
      </c>
    </row>
    <row r="1067" spans="2:13" s="229" customFormat="1" ht="27.75" customHeight="1" x14ac:dyDescent="0.2">
      <c r="B1067" s="562" t="s">
        <v>263</v>
      </c>
      <c r="C1067" s="563"/>
      <c r="D1067" s="239" t="e">
        <f>#REF!</f>
        <v>#REF!</v>
      </c>
      <c r="E1067" s="240" t="s">
        <v>245</v>
      </c>
      <c r="F1067" s="242" t="e">
        <f>IF(#REF!&gt;=1,IF(#REF!&gt;=1,#REF!),IF(#REF!&gt;=0,"",))</f>
        <v>#REF!</v>
      </c>
      <c r="G1067" s="241" t="e">
        <f>保全管理データ!N4555</f>
        <v>#REF!</v>
      </c>
      <c r="H1067" s="241" t="e">
        <f>IF(#REF!="無","",IF(#REF!="","",IF(#REF!="悪環境における作業",0.2,IF(#REF!="高所又は地下作業",0.1,IF(#REF!="錯綜場所作業",0.3,IF(#REF!="複雑な制約のある作業",0.4,IF(#REF!="単純な制約のある作業",0.2,0)))))))</f>
        <v>#REF!</v>
      </c>
      <c r="I1067" s="224" t="e">
        <f t="shared" si="63"/>
        <v>#REF!</v>
      </c>
      <c r="J1067" s="242" t="e">
        <f>IF(#REF!&gt;=1,IF(#REF!&gt;=1,#REF!),IF(#REF!&gt;=0,"",))</f>
        <v>#REF!</v>
      </c>
      <c r="K1067" s="241" t="e">
        <f>保全管理データ!N4582</f>
        <v>#REF!</v>
      </c>
      <c r="L1067" s="241" t="e">
        <f>IF(#REF!="","",IF(#REF!="悪環境における作業",0.2,IF(#REF!="高所又は地下作業",0.1,IF(#REF!="錯綜場所作業",0.3,IF(#REF!="複雑な制約のある作業",0.4,IF(#REF!="単純な制約のある作業",0.2,0))))))</f>
        <v>#REF!</v>
      </c>
      <c r="M1067" s="224" t="e">
        <f t="shared" si="64"/>
        <v>#REF!</v>
      </c>
    </row>
    <row r="1068" spans="2:13" s="229" customFormat="1" ht="27.75" customHeight="1" x14ac:dyDescent="0.2">
      <c r="B1068" s="562" t="s">
        <v>264</v>
      </c>
      <c r="C1068" s="563"/>
      <c r="D1068" s="239" t="e">
        <f>#REF!</f>
        <v>#REF!</v>
      </c>
      <c r="E1068" s="240" t="s">
        <v>245</v>
      </c>
      <c r="F1068" s="242" t="e">
        <f>IF(#REF!&gt;=1,IF(#REF!&gt;=1,#REF!),IF(#REF!&gt;=0,"",))</f>
        <v>#REF!</v>
      </c>
      <c r="G1068" s="241" t="e">
        <f>保全管理データ!N4556</f>
        <v>#REF!</v>
      </c>
      <c r="H1068" s="241" t="e">
        <f>IF(#REF!="無","",IF(#REF!="","",IF(#REF!="悪環境における作業",0.2,IF(#REF!="高所又は地下作業",0.1,IF(#REF!="錯綜場所作業",0.3,IF(#REF!="複雑な制約のある作業",0.4,IF(#REF!="単純な制約のある作業",0.2,0)))))))</f>
        <v>#REF!</v>
      </c>
      <c r="I1068" s="224" t="e">
        <f t="shared" si="63"/>
        <v>#REF!</v>
      </c>
      <c r="J1068" s="242" t="e">
        <f>IF(#REF!&gt;=1,IF(#REF!&gt;=1,#REF!),IF(#REF!&gt;=0,"",))</f>
        <v>#REF!</v>
      </c>
      <c r="K1068" s="241" t="e">
        <f>保全管理データ!N4583</f>
        <v>#REF!</v>
      </c>
      <c r="L1068" s="241" t="e">
        <f>IF(#REF!="","",IF(#REF!="悪環境における作業",0.2,IF(#REF!="高所又は地下作業",0.1,IF(#REF!="錯綜場所作業",0.3,IF(#REF!="複雑な制約のある作業",0.4,IF(#REF!="単純な制約のある作業",0.2,0))))))</f>
        <v>#REF!</v>
      </c>
      <c r="M1068" s="224" t="e">
        <f t="shared" si="64"/>
        <v>#REF!</v>
      </c>
    </row>
    <row r="1069" spans="2:13" s="229" customFormat="1" ht="27.75" customHeight="1" x14ac:dyDescent="0.2">
      <c r="B1069" s="562" t="s">
        <v>265</v>
      </c>
      <c r="C1069" s="563"/>
      <c r="D1069" s="239" t="e">
        <f>#REF!</f>
        <v>#REF!</v>
      </c>
      <c r="E1069" s="240" t="s">
        <v>245</v>
      </c>
      <c r="F1069" s="242" t="e">
        <f>IF(#REF!&gt;=1,IF(#REF!&gt;=1,#REF!),IF(#REF!&gt;=0,"",))</f>
        <v>#REF!</v>
      </c>
      <c r="G1069" s="241" t="e">
        <f>保全管理データ!N4557</f>
        <v>#REF!</v>
      </c>
      <c r="H1069" s="241" t="e">
        <f>IF(#REF!="無","",IF(#REF!="","",IF(#REF!="悪環境における作業",0.2,IF(#REF!="高所又は地下作業",0.1,IF(#REF!="錯綜場所作業",0.3,IF(#REF!="複雑な制約のある作業",0.4,IF(#REF!="単純な制約のある作業",0.2,0)))))))</f>
        <v>#REF!</v>
      </c>
      <c r="I1069" s="224" t="e">
        <f t="shared" si="63"/>
        <v>#REF!</v>
      </c>
      <c r="J1069" s="242" t="e">
        <f>IF(#REF!&gt;=1,IF(#REF!&gt;=1,#REF!),IF(#REF!&gt;=0,"",))</f>
        <v>#REF!</v>
      </c>
      <c r="K1069" s="241" t="e">
        <f>保全管理データ!N4584</f>
        <v>#REF!</v>
      </c>
      <c r="L1069" s="241" t="e">
        <f>IF(#REF!="","",IF(#REF!="悪環境における作業",0.2,IF(#REF!="高所又は地下作業",0.1,IF(#REF!="錯綜場所作業",0.3,IF(#REF!="複雑な制約のある作業",0.4,IF(#REF!="単純な制約のある作業",0.2,0))))))</f>
        <v>#REF!</v>
      </c>
      <c r="M1069" s="224" t="e">
        <f t="shared" si="64"/>
        <v>#REF!</v>
      </c>
    </row>
    <row r="1070" spans="2:13" s="229" customFormat="1" ht="27.75" customHeight="1" x14ac:dyDescent="0.2">
      <c r="B1070" s="562" t="s">
        <v>266</v>
      </c>
      <c r="C1070" s="563"/>
      <c r="D1070" s="239" t="e">
        <f>#REF!</f>
        <v>#REF!</v>
      </c>
      <c r="E1070" s="240" t="s">
        <v>245</v>
      </c>
      <c r="F1070" s="242" t="e">
        <f>IF(#REF!&gt;=1,IF(#REF!&gt;=1,#REF!),IF(#REF!&gt;=0,"",))</f>
        <v>#REF!</v>
      </c>
      <c r="G1070" s="241" t="e">
        <f>保全管理データ!N4558</f>
        <v>#REF!</v>
      </c>
      <c r="H1070" s="241" t="e">
        <f>IF(#REF!="無","",IF(#REF!="","",IF(#REF!="悪環境における作業",0.2,IF(#REF!="高所又は地下作業",0.1,IF(#REF!="錯綜場所作業",0.3,IF(#REF!="複雑な制約のある作業",0.4,IF(#REF!="単純な制約のある作業",0.2,0)))))))</f>
        <v>#REF!</v>
      </c>
      <c r="I1070" s="224" t="e">
        <f t="shared" si="63"/>
        <v>#REF!</v>
      </c>
      <c r="J1070" s="242" t="e">
        <f>IF(#REF!&gt;=1,IF(#REF!&gt;=1,#REF!),IF(#REF!&gt;=0,"",))</f>
        <v>#REF!</v>
      </c>
      <c r="K1070" s="241" t="e">
        <f>保全管理データ!N4585</f>
        <v>#REF!</v>
      </c>
      <c r="L1070" s="241" t="e">
        <f>IF(#REF!="","",IF(#REF!="悪環境における作業",0.2,IF(#REF!="高所又は地下作業",0.1,IF(#REF!="錯綜場所作業",0.3,IF(#REF!="複雑な制約のある作業",0.4,IF(#REF!="単純な制約のある作業",0.2,0))))))</f>
        <v>#REF!</v>
      </c>
      <c r="M1070" s="224" t="e">
        <f t="shared" si="64"/>
        <v>#REF!</v>
      </c>
    </row>
    <row r="1071" spans="2:13" s="229" customFormat="1" ht="27.75" customHeight="1" x14ac:dyDescent="0.2">
      <c r="B1071" s="562" t="s">
        <v>81</v>
      </c>
      <c r="C1071" s="563"/>
      <c r="D1071" s="239" t="e">
        <f>#REF!</f>
        <v>#REF!</v>
      </c>
      <c r="E1071" s="240" t="s">
        <v>245</v>
      </c>
      <c r="F1071" s="242" t="e">
        <f>IF(#REF!&gt;=1,IF(#REF!&gt;=1,#REF!),IF(#REF!&gt;=0,"",))</f>
        <v>#REF!</v>
      </c>
      <c r="G1071" s="241" t="e">
        <f>保全管理データ!N4559</f>
        <v>#REF!</v>
      </c>
      <c r="H1071" s="241" t="e">
        <f>IF(#REF!="無","",IF(#REF!="","",IF(#REF!="悪環境における作業",0.2,IF(#REF!="高所又は地下作業",0.1,IF(#REF!="錯綜場所作業",0.3,IF(#REF!="複雑な制約のある作業",0.4,IF(#REF!="単純な制約のある作業",0.2,0)))))))</f>
        <v>#REF!</v>
      </c>
      <c r="I1071" s="224" t="e">
        <f t="shared" si="63"/>
        <v>#REF!</v>
      </c>
      <c r="J1071" s="242" t="e">
        <f>IF(#REF!&gt;=1,IF(#REF!&gt;=1,#REF!),IF(#REF!&gt;=0,"",))</f>
        <v>#REF!</v>
      </c>
      <c r="K1071" s="241" t="e">
        <f>保全管理データ!N4586</f>
        <v>#REF!</v>
      </c>
      <c r="L1071" s="241" t="e">
        <f>IF(#REF!="","",IF(#REF!="悪環境における作業",0.2,IF(#REF!="高所又は地下作業",0.1,IF(#REF!="錯綜場所作業",0.3,IF(#REF!="複雑な制約のある作業",0.4,IF(#REF!="単純な制約のある作業",0.2,0))))))</f>
        <v>#REF!</v>
      </c>
      <c r="M1071" s="224" t="e">
        <f t="shared" si="64"/>
        <v>#REF!</v>
      </c>
    </row>
    <row r="1072" spans="2:13" s="229" customFormat="1" ht="27.75" customHeight="1" x14ac:dyDescent="0.2">
      <c r="B1072" s="562" t="s">
        <v>267</v>
      </c>
      <c r="C1072" s="563"/>
      <c r="D1072" s="239" t="e">
        <f>#REF!</f>
        <v>#REF!</v>
      </c>
      <c r="E1072" s="240" t="s">
        <v>247</v>
      </c>
      <c r="F1072" s="242" t="e">
        <f>IF(#REF!&gt;=1,IF(#REF!&gt;=1,#REF!),IF(#REF!&gt;=0,"",))</f>
        <v>#REF!</v>
      </c>
      <c r="G1072" s="241" t="e">
        <f>保全管理データ!N4560</f>
        <v>#REF!</v>
      </c>
      <c r="H1072" s="241" t="e">
        <f>IF(#REF!="無","",IF(#REF!="","",IF(#REF!="悪環境における作業",0.2,IF(#REF!="高所又は地下作業",0.1,IF(#REF!="錯綜場所作業",0.3,IF(#REF!="複雑な制約のある作業",0.4,IF(#REF!="単純な制約のある作業",0.2,0)))))))</f>
        <v>#REF!</v>
      </c>
      <c r="I1072" s="224" t="e">
        <f t="shared" si="63"/>
        <v>#REF!</v>
      </c>
      <c r="J1072" s="242" t="e">
        <f>IF(#REF!&gt;=1,IF(#REF!&gt;=1,#REF!),IF(#REF!&gt;=0,"",))</f>
        <v>#REF!</v>
      </c>
      <c r="K1072" s="241" t="e">
        <f>保全管理データ!N4587</f>
        <v>#REF!</v>
      </c>
      <c r="L1072" s="241" t="e">
        <f>IF(#REF!="","",IF(#REF!="悪環境における作業",0.2,IF(#REF!="高所又は地下作業",0.1,IF(#REF!="錯綜場所作業",0.3,IF(#REF!="複雑な制約のある作業",0.4,IF(#REF!="単純な制約のある作業",0.2,0))))))</f>
        <v>#REF!</v>
      </c>
      <c r="M1072" s="224" t="e">
        <f t="shared" si="64"/>
        <v>#REF!</v>
      </c>
    </row>
    <row r="1073" spans="2:13" s="229" customFormat="1" ht="27.75" customHeight="1" x14ac:dyDescent="0.2">
      <c r="B1073" s="562" t="s">
        <v>268</v>
      </c>
      <c r="C1073" s="563"/>
      <c r="D1073" s="239" t="e">
        <f>#REF!</f>
        <v>#REF!</v>
      </c>
      <c r="E1073" s="240" t="s">
        <v>246</v>
      </c>
      <c r="F1073" s="242" t="e">
        <f>IF(#REF!&gt;=1,IF(#REF!&gt;=1,#REF!),IF(#REF!&gt;=0,"",))</f>
        <v>#REF!</v>
      </c>
      <c r="G1073" s="241" t="e">
        <f>保全管理データ!N4561</f>
        <v>#REF!</v>
      </c>
      <c r="H1073" s="241" t="e">
        <f>IF(#REF!="無","",IF(#REF!="","",IF(#REF!="悪環境における作業",0.2,IF(#REF!="高所又は地下作業",0.1,IF(#REF!="錯綜場所作業",0.3,IF(#REF!="複雑な制約のある作業",0.4,IF(#REF!="単純な制約のある作業",0.2,0)))))))</f>
        <v>#REF!</v>
      </c>
      <c r="I1073" s="224" t="e">
        <f t="shared" si="63"/>
        <v>#REF!</v>
      </c>
      <c r="J1073" s="242" t="e">
        <f>IF(#REF!&gt;=1,IF(#REF!&gt;=1,#REF!),IF(#REF!&gt;=0,"",))</f>
        <v>#REF!</v>
      </c>
      <c r="K1073" s="241" t="e">
        <f>保全管理データ!N4588</f>
        <v>#REF!</v>
      </c>
      <c r="L1073" s="241" t="e">
        <f>IF(#REF!="","",IF(#REF!="悪環境における作業",0.2,IF(#REF!="高所又は地下作業",0.1,IF(#REF!="錯綜場所作業",0.3,IF(#REF!="複雑な制約のある作業",0.4,IF(#REF!="単純な制約のある作業",0.2,0))))))</f>
        <v>#REF!</v>
      </c>
      <c r="M1073" s="224" t="e">
        <f t="shared" si="64"/>
        <v>#REF!</v>
      </c>
    </row>
    <row r="1074" spans="2:13" s="229" customFormat="1" ht="27.75" customHeight="1" thickBot="1" x14ac:dyDescent="0.25">
      <c r="B1074" s="564" t="s">
        <v>269</v>
      </c>
      <c r="C1074" s="565"/>
      <c r="D1074" s="243" t="e">
        <f>#REF!</f>
        <v>#REF!</v>
      </c>
      <c r="E1074" s="244" t="s">
        <v>245</v>
      </c>
      <c r="F1074" s="246" t="e">
        <f>IF(#REF!&gt;=1,IF(#REF!&gt;=1,#REF!),IF(#REF!&gt;=0,"",))</f>
        <v>#REF!</v>
      </c>
      <c r="G1074" s="245" t="e">
        <f>保全管理データ!N4562</f>
        <v>#REF!</v>
      </c>
      <c r="H1074" s="241" t="e">
        <f>IF(#REF!="無","",IF(#REF!="","",IF(#REF!="悪環境における作業",0.2,IF(#REF!="高所又は地下作業",0.1,IF(#REF!="錯綜場所作業",0.3,IF(#REF!="複雑な制約のある作業",0.4,IF(#REF!="単純な制約のある作業",0.2,0)))))))</f>
        <v>#REF!</v>
      </c>
      <c r="I1074" s="224" t="e">
        <f t="shared" si="63"/>
        <v>#REF!</v>
      </c>
      <c r="J1074" s="246" t="e">
        <f>IF(#REF!&gt;=1,IF(#REF!&gt;=1,#REF!),IF(#REF!&gt;=0,"",))</f>
        <v>#REF!</v>
      </c>
      <c r="K1074" s="245" t="e">
        <f>保全管理データ!N4589</f>
        <v>#REF!</v>
      </c>
      <c r="L1074" s="245" t="e">
        <f>IF(#REF!="","",IF(#REF!="悪環境における作業",0.2,IF(#REF!="高所又は地下作業",0.1,IF(#REF!="錯綜場所作業",0.3,IF(#REF!="複雑な制約のある作業",0.4,IF(#REF!="単純な制約のある作業",0.2,0))))))</f>
        <v>#REF!</v>
      </c>
      <c r="M1074" s="224" t="e">
        <f t="shared" si="64"/>
        <v>#REF!</v>
      </c>
    </row>
    <row r="1075" spans="2:13" s="229" customFormat="1" ht="27.75" customHeight="1" thickBot="1" x14ac:dyDescent="0.25">
      <c r="B1075" s="555" t="s">
        <v>190</v>
      </c>
      <c r="C1075" s="555"/>
      <c r="D1075" s="555"/>
      <c r="E1075" s="555"/>
      <c r="F1075" s="556" t="e">
        <f>SUM(I1051:I1074)</f>
        <v>#REF!</v>
      </c>
      <c r="G1075" s="557"/>
      <c r="H1075" s="557"/>
      <c r="I1075" s="558"/>
      <c r="J1075" s="556" t="e">
        <f>IF(SUM(J1051:J1074)=0,"0.00",SUM(M1051:M1074))</f>
        <v>#REF!</v>
      </c>
      <c r="K1075" s="557"/>
      <c r="L1075" s="557"/>
      <c r="M1075" s="558"/>
    </row>
    <row r="1076" spans="2:13" s="229" customFormat="1" ht="27.75" customHeight="1" thickBot="1" x14ac:dyDescent="0.25">
      <c r="B1076" s="555" t="s">
        <v>97</v>
      </c>
      <c r="C1076" s="555"/>
      <c r="D1076" s="555"/>
      <c r="E1076" s="555"/>
      <c r="F1076" s="559" t="e">
        <f>IF(#REF!="５年以下","0",IF(#REF!="５年～１０年",0.1,IF(#REF!="１０年以上",0.15)))</f>
        <v>#REF!</v>
      </c>
      <c r="G1076" s="560"/>
      <c r="H1076" s="560"/>
      <c r="I1076" s="560"/>
      <c r="J1076" s="560"/>
      <c r="K1076" s="560"/>
      <c r="L1076" s="560"/>
      <c r="M1076" s="561"/>
    </row>
    <row r="1077" spans="2:13" s="229" customFormat="1" ht="27.75" customHeight="1" thickBot="1" x14ac:dyDescent="0.25">
      <c r="B1077" s="556" t="s">
        <v>273</v>
      </c>
      <c r="C1077" s="557"/>
      <c r="D1077" s="557"/>
      <c r="E1077" s="558"/>
      <c r="F1077" s="556" t="e">
        <f>F1075*(1+F1076)</f>
        <v>#REF!</v>
      </c>
      <c r="G1077" s="557"/>
      <c r="H1077" s="557"/>
      <c r="I1077" s="557"/>
      <c r="J1077" s="556" t="e">
        <f>J1075*(1+F1076)</f>
        <v>#REF!</v>
      </c>
      <c r="K1077" s="557"/>
      <c r="L1077" s="557"/>
      <c r="M1077" s="558"/>
    </row>
    <row r="1078" spans="2:13" s="229" customFormat="1" ht="24" hidden="1" customHeight="1" thickBot="1" x14ac:dyDescent="0.25">
      <c r="B1078" s="555" t="s">
        <v>191</v>
      </c>
      <c r="C1078" s="555"/>
      <c r="D1078" s="555"/>
      <c r="E1078" s="555"/>
      <c r="F1078" s="556" t="e">
        <f>#REF!*(#REF!*#REF!+#REF!*#REF!)</f>
        <v>#REF!</v>
      </c>
      <c r="G1078" s="557"/>
      <c r="H1078" s="558"/>
      <c r="I1078" s="555" t="e">
        <f>#REF!</f>
        <v>#REF!</v>
      </c>
      <c r="J1078" s="556"/>
      <c r="K1078" s="247" t="s">
        <v>230</v>
      </c>
      <c r="L1078" s="558" t="e">
        <f>B1049</f>
        <v>#REF!</v>
      </c>
      <c r="M1078" s="555"/>
    </row>
    <row r="1079" spans="2:13" s="254" customFormat="1" ht="45" customHeight="1" thickBot="1" x14ac:dyDescent="0.25">
      <c r="B1079" s="253"/>
      <c r="C1079" s="253"/>
      <c r="D1079" s="253"/>
      <c r="E1079" s="253"/>
      <c r="F1079" s="253"/>
      <c r="G1079" s="253"/>
      <c r="H1079" s="253"/>
      <c r="I1079" s="253"/>
      <c r="J1079" s="253"/>
      <c r="K1079" s="253"/>
      <c r="L1079" s="253"/>
      <c r="M1079" s="253"/>
    </row>
    <row r="1080" spans="2:13" s="229" customFormat="1" ht="27.75" customHeight="1" thickBot="1" x14ac:dyDescent="0.25">
      <c r="B1080" s="568" t="s">
        <v>128</v>
      </c>
      <c r="C1080" s="569"/>
      <c r="D1080" s="569"/>
      <c r="E1080" s="570"/>
      <c r="F1080" s="228"/>
      <c r="G1080" s="228"/>
      <c r="H1080" s="228"/>
      <c r="I1080" s="228"/>
      <c r="J1080" s="228"/>
      <c r="K1080" s="228"/>
      <c r="L1080" s="228"/>
      <c r="M1080" s="228"/>
    </row>
    <row r="1081" spans="2:13" s="229" customFormat="1" ht="27.75" customHeight="1" x14ac:dyDescent="0.2">
      <c r="B1081" s="571" t="e">
        <f>#REF!</f>
        <v>#REF!</v>
      </c>
      <c r="C1081" s="572"/>
      <c r="D1081" s="573"/>
      <c r="E1081" s="574"/>
      <c r="F1081" s="578" t="s">
        <v>240</v>
      </c>
      <c r="G1081" s="579"/>
      <c r="H1081" s="579"/>
      <c r="I1081" s="580"/>
      <c r="J1081" s="578" t="s">
        <v>239</v>
      </c>
      <c r="K1081" s="579"/>
      <c r="L1081" s="579"/>
      <c r="M1081" s="580"/>
    </row>
    <row r="1082" spans="2:13" s="229" customFormat="1" ht="27.75" customHeight="1" thickBot="1" x14ac:dyDescent="0.25">
      <c r="B1082" s="575"/>
      <c r="C1082" s="576"/>
      <c r="D1082" s="576"/>
      <c r="E1082" s="577"/>
      <c r="F1082" s="233" t="s">
        <v>149</v>
      </c>
      <c r="G1082" s="231" t="s">
        <v>151</v>
      </c>
      <c r="H1082" s="231" t="s">
        <v>96</v>
      </c>
      <c r="I1082" s="232" t="s">
        <v>150</v>
      </c>
      <c r="J1082" s="233" t="s">
        <v>149</v>
      </c>
      <c r="K1082" s="231" t="s">
        <v>151</v>
      </c>
      <c r="L1082" s="231" t="s">
        <v>96</v>
      </c>
      <c r="M1082" s="232" t="s">
        <v>150</v>
      </c>
    </row>
    <row r="1083" spans="2:13" s="229" customFormat="1" ht="27.75" customHeight="1" thickTop="1" x14ac:dyDescent="0.2">
      <c r="B1083" s="566" t="s">
        <v>241</v>
      </c>
      <c r="C1083" s="567"/>
      <c r="D1083" s="234" t="e">
        <f>#REF!</f>
        <v>#REF!</v>
      </c>
      <c r="E1083" s="235" t="s">
        <v>242</v>
      </c>
      <c r="F1083" s="242" t="e">
        <f>IF(#REF!&gt;=1,IF(#REF!&gt;=1,#REF!),IF(#REF!&gt;=0,"",))</f>
        <v>#REF!</v>
      </c>
      <c r="G1083" s="241" t="e">
        <f>保全管理データ!N115</f>
        <v>#REF!</v>
      </c>
      <c r="H1083" s="241" t="e">
        <f>IF(#REF!="無","",IF(#REF!="","",IF(#REF!="悪環境における作業",0.2,IF(#REF!="高所又は地下作業",0.1,IF(#REF!="錯綜場所作業",0.3,IF(#REF!="複雑な制約のある作業",0.4,IF(#REF!="単純な制約のある作業",0.2,0)))))))</f>
        <v>#REF!</v>
      </c>
      <c r="I1083" s="224" t="e">
        <f>IF(F1083="","",F1083*G1083*(1+IF(H1083="",0,H1083)))</f>
        <v>#REF!</v>
      </c>
      <c r="J1083" s="242" t="e">
        <f>IF(#REF!&gt;=1,IF(#REF!&gt;=1,#REF!),IF(#REF!&gt;=0,"",))</f>
        <v>#REF!</v>
      </c>
      <c r="K1083" s="241" t="e">
        <f>保全管理データ!N142</f>
        <v>#REF!</v>
      </c>
      <c r="L1083" s="241" t="e">
        <f>IF(#REF!="","",IF(#REF!="悪環境における作業",0.2,IF(#REF!="高所又は地下作業",0.1,IF(#REF!="錯綜場所作業",0.3,IF(#REF!="複雑な制約のある作業",0.4,IF(#REF!="単純な制約のある作業",0.2,0))))))</f>
        <v>#REF!</v>
      </c>
      <c r="M1083" s="224" t="e">
        <f>IF(J1083="","",J1083*K1083*(1+IF(L1083="",0,L1083)))</f>
        <v>#REF!</v>
      </c>
    </row>
    <row r="1084" spans="2:13" s="229" customFormat="1" ht="27.75" customHeight="1" x14ac:dyDescent="0.2">
      <c r="B1084" s="562" t="s">
        <v>243</v>
      </c>
      <c r="C1084" s="563"/>
      <c r="D1084" s="239" t="e">
        <f>#REF!</f>
        <v>#REF!</v>
      </c>
      <c r="E1084" s="240" t="s">
        <v>242</v>
      </c>
      <c r="F1084" s="242" t="e">
        <f>IF(#REF!&gt;=1,IF(#REF!&gt;=1,#REF!),IF(#REF!&gt;=0,"",))</f>
        <v>#REF!</v>
      </c>
      <c r="G1084" s="241" t="e">
        <f>保全管理データ!N116</f>
        <v>#REF!</v>
      </c>
      <c r="H1084" s="241" t="e">
        <f>IF(#REF!="無","",IF(#REF!="","",IF(#REF!="悪環境における作業",0.2,IF(#REF!="高所又は地下作業",0.1,IF(#REF!="錯綜場所作業",0.3,IF(#REF!="複雑な制約のある作業",0.4,IF(#REF!="単純な制約のある作業",0.2,0)))))))</f>
        <v>#REF!</v>
      </c>
      <c r="I1084" s="224" t="e">
        <f t="shared" ref="I1084:I1106" si="65">IF(F1084="","",F1084*G1084*(1+IF(H1084="",0,H1084)))</f>
        <v>#REF!</v>
      </c>
      <c r="J1084" s="242" t="e">
        <f>IF(#REF!&gt;=1,IF(#REF!&gt;=1,#REF!),IF(#REF!&gt;=0,"",))</f>
        <v>#REF!</v>
      </c>
      <c r="K1084" s="241" t="e">
        <f>保全管理データ!N143</f>
        <v>#REF!</v>
      </c>
      <c r="L1084" s="241" t="e">
        <f>IF(#REF!="","",IF(#REF!="悪環境における作業",0.2,IF(#REF!="高所又は地下作業",0.1,IF(#REF!="錯綜場所作業",0.3,IF(#REF!="複雑な制約のある作業",0.4,IF(#REF!="単純な制約のある作業",0.2,0))))))</f>
        <v>#REF!</v>
      </c>
      <c r="M1084" s="224" t="e">
        <f t="shared" ref="M1084:M1106" si="66">IF(J1084="","",J1084*K1084*(1+IF(L1084="",0,L1084)))</f>
        <v>#REF!</v>
      </c>
    </row>
    <row r="1085" spans="2:13" s="229" customFormat="1" ht="27.75" customHeight="1" x14ac:dyDescent="0.2">
      <c r="B1085" s="562" t="s">
        <v>249</v>
      </c>
      <c r="C1085" s="563"/>
      <c r="D1085" s="239" t="e">
        <f>#REF!</f>
        <v>#REF!</v>
      </c>
      <c r="E1085" s="240" t="s">
        <v>244</v>
      </c>
      <c r="F1085" s="242" t="e">
        <f>IF(#REF!&gt;=1,IF(#REF!&gt;=1,#REF!),IF(#REF!&gt;=0,"",))</f>
        <v>#REF!</v>
      </c>
      <c r="G1085" s="241" t="e">
        <f>保全管理データ!N117</f>
        <v>#REF!</v>
      </c>
      <c r="H1085" s="241" t="e">
        <f>IF(#REF!="無","",IF(#REF!="","",IF(#REF!="悪環境における作業",0.2,IF(#REF!="高所又は地下作業",0.1,IF(#REF!="錯綜場所作業",0.3,IF(#REF!="複雑な制約のある作業",0.4,IF(#REF!="単純な制約のある作業",0.2,0)))))))</f>
        <v>#REF!</v>
      </c>
      <c r="I1085" s="224" t="e">
        <f t="shared" si="65"/>
        <v>#REF!</v>
      </c>
      <c r="J1085" s="242" t="e">
        <f>IF(#REF!&gt;=1,IF(#REF!&gt;=1,#REF!),IF(#REF!&gt;=0,"",))</f>
        <v>#REF!</v>
      </c>
      <c r="K1085" s="241" t="e">
        <f>保全管理データ!N144</f>
        <v>#REF!</v>
      </c>
      <c r="L1085" s="241" t="e">
        <f>IF(#REF!="","",IF(#REF!="悪環境における作業",0.2,IF(#REF!="高所又は地下作業",0.1,IF(#REF!="錯綜場所作業",0.3,IF(#REF!="複雑な制約のある作業",0.4,IF(#REF!="単純な制約のある作業",0.2,0))))))</f>
        <v>#REF!</v>
      </c>
      <c r="M1085" s="224" t="e">
        <f t="shared" si="66"/>
        <v>#REF!</v>
      </c>
    </row>
    <row r="1086" spans="2:13" s="229" customFormat="1" ht="27.75" customHeight="1" x14ac:dyDescent="0.2">
      <c r="B1086" s="562" t="s">
        <v>250</v>
      </c>
      <c r="C1086" s="563"/>
      <c r="D1086" s="239" t="e">
        <f>#REF!</f>
        <v>#REF!</v>
      </c>
      <c r="E1086" s="240" t="s">
        <v>244</v>
      </c>
      <c r="F1086" s="242" t="e">
        <f>IF(#REF!&gt;=1,IF(#REF!&gt;=1,#REF!),IF(#REF!&gt;=0,"",))</f>
        <v>#REF!</v>
      </c>
      <c r="G1086" s="241" t="e">
        <f>保全管理データ!N118</f>
        <v>#REF!</v>
      </c>
      <c r="H1086" s="241" t="e">
        <f>IF(#REF!="無","",IF(#REF!="","",IF(#REF!="悪環境における作業",0.2,IF(#REF!="高所又は地下作業",0.1,IF(#REF!="錯綜場所作業",0.3,IF(#REF!="複雑な制約のある作業",0.4,IF(#REF!="単純な制約のある作業",0.2,0)))))))</f>
        <v>#REF!</v>
      </c>
      <c r="I1086" s="224" t="e">
        <f t="shared" si="65"/>
        <v>#REF!</v>
      </c>
      <c r="J1086" s="242" t="e">
        <f>IF(#REF!&gt;=1,IF(#REF!&gt;=1,#REF!),IF(#REF!&gt;=0,"",))</f>
        <v>#REF!</v>
      </c>
      <c r="K1086" s="241" t="e">
        <f>保全管理データ!N145</f>
        <v>#REF!</v>
      </c>
      <c r="L1086" s="241" t="e">
        <f>IF(#REF!="","",IF(#REF!="悪環境における作業",0.2,IF(#REF!="高所又は地下作業",0.1,IF(#REF!="錯綜場所作業",0.3,IF(#REF!="複雑な制約のある作業",0.4,IF(#REF!="単純な制約のある作業",0.2,0))))))</f>
        <v>#REF!</v>
      </c>
      <c r="M1086" s="224" t="e">
        <f t="shared" si="66"/>
        <v>#REF!</v>
      </c>
    </row>
    <row r="1087" spans="2:13" s="229" customFormat="1" ht="27.75" customHeight="1" x14ac:dyDescent="0.2">
      <c r="B1087" s="562" t="s">
        <v>251</v>
      </c>
      <c r="C1087" s="563"/>
      <c r="D1087" s="239" t="e">
        <f>#REF!</f>
        <v>#REF!</v>
      </c>
      <c r="E1087" s="240" t="s">
        <v>242</v>
      </c>
      <c r="F1087" s="242" t="e">
        <f>IF(#REF!&gt;=1,IF(#REF!&gt;=1,#REF!),IF(#REF!&gt;=0,"",))</f>
        <v>#REF!</v>
      </c>
      <c r="G1087" s="241" t="e">
        <f>保全管理データ!N119</f>
        <v>#REF!</v>
      </c>
      <c r="H1087" s="241" t="e">
        <f>IF(#REF!="無","",IF(#REF!="","",IF(#REF!="悪環境における作業",0.2,IF(#REF!="高所又は地下作業",0.1,IF(#REF!="錯綜場所作業",0.3,IF(#REF!="複雑な制約のある作業",0.4,IF(#REF!="単純な制約のある作業",0.2,0)))))))</f>
        <v>#REF!</v>
      </c>
      <c r="I1087" s="224" t="e">
        <f t="shared" si="65"/>
        <v>#REF!</v>
      </c>
      <c r="J1087" s="242" t="e">
        <f>IF(#REF!&gt;=1,IF(#REF!&gt;=1,#REF!),IF(#REF!&gt;=0,"",))</f>
        <v>#REF!</v>
      </c>
      <c r="K1087" s="241" t="e">
        <f>保全管理データ!N146</f>
        <v>#REF!</v>
      </c>
      <c r="L1087" s="241" t="e">
        <f>IF(#REF!="","",IF(#REF!="悪環境における作業",0.2,IF(#REF!="高所又は地下作業",0.1,IF(#REF!="錯綜場所作業",0.3,IF(#REF!="複雑な制約のある作業",0.4,IF(#REF!="単純な制約のある作業",0.2,0))))))</f>
        <v>#REF!</v>
      </c>
      <c r="M1087" s="224" t="e">
        <f t="shared" si="66"/>
        <v>#REF!</v>
      </c>
    </row>
    <row r="1088" spans="2:13" s="229" customFormat="1" ht="27.75" customHeight="1" x14ac:dyDescent="0.2">
      <c r="B1088" s="562" t="s">
        <v>252</v>
      </c>
      <c r="C1088" s="563"/>
      <c r="D1088" s="239" t="e">
        <f>#REF!</f>
        <v>#REF!</v>
      </c>
      <c r="E1088" s="240" t="s">
        <v>244</v>
      </c>
      <c r="F1088" s="242" t="e">
        <f>IF(#REF!&gt;=1,IF(#REF!&gt;=1,#REF!),IF(#REF!&gt;=0,"",))</f>
        <v>#REF!</v>
      </c>
      <c r="G1088" s="241" t="e">
        <f>保全管理データ!N120</f>
        <v>#REF!</v>
      </c>
      <c r="H1088" s="241" t="e">
        <f>IF(#REF!="無","",IF(#REF!="","",IF(#REF!="悪環境における作業",0.2,IF(#REF!="高所又は地下作業",0.1,IF(#REF!="錯綜場所作業",0.3,IF(#REF!="複雑な制約のある作業",0.4,IF(#REF!="単純な制約のある作業",0.2,0)))))))</f>
        <v>#REF!</v>
      </c>
      <c r="I1088" s="224" t="e">
        <f t="shared" si="65"/>
        <v>#REF!</v>
      </c>
      <c r="J1088" s="242" t="e">
        <f>IF(#REF!&gt;=1,IF(#REF!&gt;=1,#REF!),IF(#REF!&gt;=0,"",))</f>
        <v>#REF!</v>
      </c>
      <c r="K1088" s="241" t="e">
        <f>保全管理データ!N147</f>
        <v>#REF!</v>
      </c>
      <c r="L1088" s="241" t="e">
        <f>IF(#REF!="","",IF(#REF!="悪環境における作業",0.2,IF(#REF!="高所又は地下作業",0.1,IF(#REF!="錯綜場所作業",0.3,IF(#REF!="複雑な制約のある作業",0.4,IF(#REF!="単純な制約のある作業",0.2,0))))))</f>
        <v>#REF!</v>
      </c>
      <c r="M1088" s="224" t="e">
        <f t="shared" si="66"/>
        <v>#REF!</v>
      </c>
    </row>
    <row r="1089" spans="2:13" s="229" customFormat="1" ht="27.75" customHeight="1" x14ac:dyDescent="0.2">
      <c r="B1089" s="562" t="s">
        <v>253</v>
      </c>
      <c r="C1089" s="563"/>
      <c r="D1089" s="239" t="e">
        <f>#REF!</f>
        <v>#REF!</v>
      </c>
      <c r="E1089" s="240" t="s">
        <v>242</v>
      </c>
      <c r="F1089" s="242" t="e">
        <f>IF(#REF!&gt;=1,IF(#REF!&gt;=1,#REF!),IF(#REF!&gt;=0,"",))</f>
        <v>#REF!</v>
      </c>
      <c r="G1089" s="241" t="e">
        <f>保全管理データ!N121</f>
        <v>#REF!</v>
      </c>
      <c r="H1089" s="241" t="e">
        <f>IF(#REF!="無","",IF(#REF!="","",IF(#REF!="悪環境における作業",0.2,IF(#REF!="高所又は地下作業",0.1,IF(#REF!="錯綜場所作業",0.3,IF(#REF!="複雑な制約のある作業",0.4,IF(#REF!="単純な制約のある作業",0.2,0)))))))</f>
        <v>#REF!</v>
      </c>
      <c r="I1089" s="224" t="e">
        <f t="shared" si="65"/>
        <v>#REF!</v>
      </c>
      <c r="J1089" s="242" t="e">
        <f>IF(#REF!&gt;=1,IF(#REF!&gt;=1,#REF!),IF(#REF!&gt;=0,"",))</f>
        <v>#REF!</v>
      </c>
      <c r="K1089" s="241" t="e">
        <f>保全管理データ!N148</f>
        <v>#REF!</v>
      </c>
      <c r="L1089" s="241" t="e">
        <f>IF(#REF!="","",IF(#REF!="悪環境における作業",0.2,IF(#REF!="高所又は地下作業",0.1,IF(#REF!="錯綜場所作業",0.3,IF(#REF!="複雑な制約のある作業",0.4,IF(#REF!="単純な制約のある作業",0.2,0))))))</f>
        <v>#REF!</v>
      </c>
      <c r="M1089" s="224" t="e">
        <f t="shared" si="66"/>
        <v>#REF!</v>
      </c>
    </row>
    <row r="1090" spans="2:13" s="229" customFormat="1" ht="27.75" customHeight="1" x14ac:dyDescent="0.2">
      <c r="B1090" s="562" t="s">
        <v>254</v>
      </c>
      <c r="C1090" s="563"/>
      <c r="D1090" s="239" t="e">
        <f>#REF!</f>
        <v>#REF!</v>
      </c>
      <c r="E1090" s="240" t="s">
        <v>242</v>
      </c>
      <c r="F1090" s="242" t="e">
        <f>IF(#REF!&gt;=1,IF(#REF!&gt;=1,#REF!),IF(#REF!&gt;=0,"",))</f>
        <v>#REF!</v>
      </c>
      <c r="G1090" s="241" t="e">
        <f>保全管理データ!N122</f>
        <v>#REF!</v>
      </c>
      <c r="H1090" s="241" t="e">
        <f>IF(#REF!="無","",IF(#REF!="","",IF(#REF!="悪環境における作業",0.2,IF(#REF!="高所又は地下作業",0.1,IF(#REF!="錯綜場所作業",0.3,IF(#REF!="複雑な制約のある作業",0.4,IF(#REF!="単純な制約のある作業",0.2,0)))))))</f>
        <v>#REF!</v>
      </c>
      <c r="I1090" s="224" t="e">
        <f t="shared" si="65"/>
        <v>#REF!</v>
      </c>
      <c r="J1090" s="242" t="e">
        <f>IF(#REF!&gt;=1,IF(#REF!&gt;=1,#REF!),IF(#REF!&gt;=0,"",))</f>
        <v>#REF!</v>
      </c>
      <c r="K1090" s="241" t="e">
        <f>保全管理データ!N149</f>
        <v>#REF!</v>
      </c>
      <c r="L1090" s="241" t="e">
        <f>IF(#REF!="","",IF(#REF!="悪環境における作業",0.2,IF(#REF!="高所又は地下作業",0.1,IF(#REF!="錯綜場所作業",0.3,IF(#REF!="複雑な制約のある作業",0.4,IF(#REF!="単純な制約のある作業",0.2,0))))))</f>
        <v>#REF!</v>
      </c>
      <c r="M1090" s="224" t="e">
        <f t="shared" si="66"/>
        <v>#REF!</v>
      </c>
    </row>
    <row r="1091" spans="2:13" s="229" customFormat="1" ht="27.75" customHeight="1" x14ac:dyDescent="0.2">
      <c r="B1091" s="562" t="s">
        <v>255</v>
      </c>
      <c r="C1091" s="563"/>
      <c r="D1091" s="239" t="e">
        <f>#REF!</f>
        <v>#REF!</v>
      </c>
      <c r="E1091" s="240" t="s">
        <v>245</v>
      </c>
      <c r="F1091" s="242" t="e">
        <f>IF(#REF!&gt;=1,IF(#REF!&gt;=1,#REF!),IF(#REF!&gt;=0,"",))</f>
        <v>#REF!</v>
      </c>
      <c r="G1091" s="241" t="e">
        <f>保全管理データ!N123</f>
        <v>#REF!</v>
      </c>
      <c r="H1091" s="241" t="e">
        <f>IF(#REF!="無","",IF(#REF!="","",IF(#REF!="悪環境における作業",0.2,IF(#REF!="高所又は地下作業",0.1,IF(#REF!="錯綜場所作業",0.3,IF(#REF!="複雑な制約のある作業",0.4,IF(#REF!="単純な制約のある作業",0.2,0)))))))</f>
        <v>#REF!</v>
      </c>
      <c r="I1091" s="224" t="e">
        <f t="shared" si="65"/>
        <v>#REF!</v>
      </c>
      <c r="J1091" s="242" t="e">
        <f>IF(#REF!&gt;=1,IF(#REF!&gt;=1,#REF!),IF(#REF!&gt;=0,"",))</f>
        <v>#REF!</v>
      </c>
      <c r="K1091" s="241" t="e">
        <f>保全管理データ!N150</f>
        <v>#REF!</v>
      </c>
      <c r="L1091" s="241" t="e">
        <f>IF(#REF!="","",IF(#REF!="悪環境における作業",0.2,IF(#REF!="高所又は地下作業",0.1,IF(#REF!="錯綜場所作業",0.3,IF(#REF!="複雑な制約のある作業",0.4,IF(#REF!="単純な制約のある作業",0.2,0))))))</f>
        <v>#REF!</v>
      </c>
      <c r="M1091" s="224" t="e">
        <f t="shared" si="66"/>
        <v>#REF!</v>
      </c>
    </row>
    <row r="1092" spans="2:13" s="229" customFormat="1" ht="27.75" customHeight="1" x14ac:dyDescent="0.2">
      <c r="B1092" s="562" t="s">
        <v>256</v>
      </c>
      <c r="C1092" s="563"/>
      <c r="D1092" s="239" t="e">
        <f>#REF!</f>
        <v>#REF!</v>
      </c>
      <c r="E1092" s="240" t="s">
        <v>242</v>
      </c>
      <c r="F1092" s="242" t="e">
        <f>IF(#REF!&gt;=1,IF(#REF!&gt;=1,#REF!),IF(#REF!&gt;=0,"",))</f>
        <v>#REF!</v>
      </c>
      <c r="G1092" s="241" t="e">
        <f>保全管理データ!N124</f>
        <v>#REF!</v>
      </c>
      <c r="H1092" s="241" t="e">
        <f>IF(#REF!="無","",IF(#REF!="","",IF(#REF!="悪環境における作業",0.2,IF(#REF!="高所又は地下作業",0.1,IF(#REF!="錯綜場所作業",0.3,IF(#REF!="複雑な制約のある作業",0.4,IF(#REF!="単純な制約のある作業",0.2,0)))))))</f>
        <v>#REF!</v>
      </c>
      <c r="I1092" s="224" t="e">
        <f t="shared" si="65"/>
        <v>#REF!</v>
      </c>
      <c r="J1092" s="242" t="e">
        <f>IF(#REF!&gt;=1,IF(#REF!&gt;=1,#REF!),IF(#REF!&gt;=0,"",))</f>
        <v>#REF!</v>
      </c>
      <c r="K1092" s="241" t="e">
        <f>保全管理データ!N151</f>
        <v>#REF!</v>
      </c>
      <c r="L1092" s="241" t="e">
        <f>IF(#REF!="","",IF(#REF!="悪環境における作業",0.2,IF(#REF!="高所又は地下作業",0.1,IF(#REF!="錯綜場所作業",0.3,IF(#REF!="複雑な制約のある作業",0.4,IF(#REF!="単純な制約のある作業",0.2,0))))))</f>
        <v>#REF!</v>
      </c>
      <c r="M1092" s="224" t="e">
        <f t="shared" si="66"/>
        <v>#REF!</v>
      </c>
    </row>
    <row r="1093" spans="2:13" s="229" customFormat="1" ht="27.75" customHeight="1" x14ac:dyDescent="0.2">
      <c r="B1093" s="562" t="s">
        <v>257</v>
      </c>
      <c r="C1093" s="563"/>
      <c r="D1093" s="239" t="e">
        <f>#REF!</f>
        <v>#REF!</v>
      </c>
      <c r="E1093" s="240" t="s">
        <v>245</v>
      </c>
      <c r="F1093" s="242" t="e">
        <f>IF(#REF!&gt;=1,IF(#REF!&gt;=1,#REF!),IF(#REF!&gt;=0,"",))</f>
        <v>#REF!</v>
      </c>
      <c r="G1093" s="241" t="e">
        <f>保全管理データ!N125</f>
        <v>#REF!</v>
      </c>
      <c r="H1093" s="241" t="e">
        <f>IF(#REF!="無","",IF(#REF!="","",IF(#REF!="悪環境における作業",0.2,IF(#REF!="高所又は地下作業",0.1,IF(#REF!="錯綜場所作業",0.3,IF(#REF!="複雑な制約のある作業",0.4,IF(#REF!="単純な制約のある作業",0.2,0)))))))</f>
        <v>#REF!</v>
      </c>
      <c r="I1093" s="224" t="e">
        <f t="shared" si="65"/>
        <v>#REF!</v>
      </c>
      <c r="J1093" s="242" t="e">
        <f>IF(#REF!&gt;=1,IF(#REF!&gt;=1,#REF!),IF(#REF!&gt;=0,"",))</f>
        <v>#REF!</v>
      </c>
      <c r="K1093" s="241" t="e">
        <f>保全管理データ!N152</f>
        <v>#REF!</v>
      </c>
      <c r="L1093" s="241" t="e">
        <f>IF(#REF!="","",IF(#REF!="悪環境における作業",0.2,IF(#REF!="高所又は地下作業",0.1,IF(#REF!="錯綜場所作業",0.3,IF(#REF!="複雑な制約のある作業",0.4,IF(#REF!="単純な制約のある作業",0.2,0))))))</f>
        <v>#REF!</v>
      </c>
      <c r="M1093" s="224" t="e">
        <f t="shared" si="66"/>
        <v>#REF!</v>
      </c>
    </row>
    <row r="1094" spans="2:13" s="229" customFormat="1" ht="27.75" customHeight="1" x14ac:dyDescent="0.2">
      <c r="B1094" s="562" t="s">
        <v>258</v>
      </c>
      <c r="C1094" s="563"/>
      <c r="D1094" s="239" t="e">
        <f>#REF!</f>
        <v>#REF!</v>
      </c>
      <c r="E1094" s="240" t="s">
        <v>245</v>
      </c>
      <c r="F1094" s="242" t="e">
        <f>IF(#REF!&gt;=1,IF(#REF!&gt;=1,#REF!),IF(#REF!&gt;=0,"",))</f>
        <v>#REF!</v>
      </c>
      <c r="G1094" s="241" t="e">
        <f>保全管理データ!N126</f>
        <v>#REF!</v>
      </c>
      <c r="H1094" s="241" t="e">
        <f>IF(#REF!="無","",IF(#REF!="","",IF(#REF!="悪環境における作業",0.2,IF(#REF!="高所又は地下作業",0.1,IF(#REF!="錯綜場所作業",0.3,IF(#REF!="複雑な制約のある作業",0.4,IF(#REF!="単純な制約のある作業",0.2,0)))))))</f>
        <v>#REF!</v>
      </c>
      <c r="I1094" s="224" t="e">
        <f t="shared" si="65"/>
        <v>#REF!</v>
      </c>
      <c r="J1094" s="242" t="e">
        <f>IF(#REF!&gt;=1,IF(#REF!&gt;=1,#REF!),IF(#REF!&gt;=0,"",))</f>
        <v>#REF!</v>
      </c>
      <c r="K1094" s="241" t="e">
        <f>保全管理データ!N153</f>
        <v>#REF!</v>
      </c>
      <c r="L1094" s="241" t="e">
        <f>IF(#REF!="","",IF(#REF!="悪環境における作業",0.2,IF(#REF!="高所又は地下作業",0.1,IF(#REF!="錯綜場所作業",0.3,IF(#REF!="複雑な制約のある作業",0.4,IF(#REF!="単純な制約のある作業",0.2,0))))))</f>
        <v>#REF!</v>
      </c>
      <c r="M1094" s="224" t="e">
        <f t="shared" si="66"/>
        <v>#REF!</v>
      </c>
    </row>
    <row r="1095" spans="2:13" s="229" customFormat="1" ht="27.75" customHeight="1" x14ac:dyDescent="0.2">
      <c r="B1095" s="562" t="s">
        <v>259</v>
      </c>
      <c r="C1095" s="563"/>
      <c r="D1095" s="239" t="e">
        <f>#REF!</f>
        <v>#REF!</v>
      </c>
      <c r="E1095" s="240" t="s">
        <v>245</v>
      </c>
      <c r="F1095" s="242" t="e">
        <f>IF(#REF!&gt;=1,IF(#REF!&gt;=1,#REF!),IF(#REF!&gt;=0,"",))</f>
        <v>#REF!</v>
      </c>
      <c r="G1095" s="241" t="e">
        <f>保全管理データ!N127</f>
        <v>#REF!</v>
      </c>
      <c r="H1095" s="241" t="e">
        <f>IF(#REF!="無","",IF(#REF!="","",IF(#REF!="悪環境における作業",0.2,IF(#REF!="高所又は地下作業",0.1,IF(#REF!="錯綜場所作業",0.3,IF(#REF!="複雑な制約のある作業",0.4,IF(#REF!="単純な制約のある作業",0.2,0)))))))</f>
        <v>#REF!</v>
      </c>
      <c r="I1095" s="224" t="e">
        <f t="shared" si="65"/>
        <v>#REF!</v>
      </c>
      <c r="J1095" s="242" t="e">
        <f>IF(#REF!&gt;=1,IF(#REF!&gt;=1,#REF!),IF(#REF!&gt;=0,"",))</f>
        <v>#REF!</v>
      </c>
      <c r="K1095" s="241" t="e">
        <f>保全管理データ!N154</f>
        <v>#REF!</v>
      </c>
      <c r="L1095" s="241" t="e">
        <f>IF(#REF!="","",IF(#REF!="悪環境における作業",0.2,IF(#REF!="高所又は地下作業",0.1,IF(#REF!="錯綜場所作業",0.3,IF(#REF!="複雑な制約のある作業",0.4,IF(#REF!="単純な制約のある作業",0.2,0))))))</f>
        <v>#REF!</v>
      </c>
      <c r="M1095" s="224" t="e">
        <f t="shared" si="66"/>
        <v>#REF!</v>
      </c>
    </row>
    <row r="1096" spans="2:13" s="229" customFormat="1" ht="27.75" customHeight="1" x14ac:dyDescent="0.2">
      <c r="B1096" s="562" t="s">
        <v>260</v>
      </c>
      <c r="C1096" s="563"/>
      <c r="D1096" s="239" t="e">
        <f>#REF!</f>
        <v>#REF!</v>
      </c>
      <c r="E1096" s="240" t="s">
        <v>248</v>
      </c>
      <c r="F1096" s="242" t="e">
        <f>IF(#REF!&gt;=1,IF(#REF!&gt;=1,#REF!),IF(#REF!&gt;=0,"",))</f>
        <v>#REF!</v>
      </c>
      <c r="G1096" s="241" t="e">
        <f>保全管理データ!N128</f>
        <v>#REF!</v>
      </c>
      <c r="H1096" s="241" t="e">
        <f>IF(#REF!="無","",IF(#REF!="","",IF(#REF!="悪環境における作業",0.2,IF(#REF!="高所又は地下作業",0.1,IF(#REF!="錯綜場所作業",0.3,IF(#REF!="複雑な制約のある作業",0.4,IF(#REF!="単純な制約のある作業",0.2,0)))))))</f>
        <v>#REF!</v>
      </c>
      <c r="I1096" s="224" t="e">
        <f t="shared" si="65"/>
        <v>#REF!</v>
      </c>
      <c r="J1096" s="242" t="e">
        <f>IF(#REF!&gt;=1,IF(#REF!&gt;=1,#REF!),IF(#REF!&gt;=0,"",))</f>
        <v>#REF!</v>
      </c>
      <c r="K1096" s="241" t="e">
        <f>保全管理データ!N155</f>
        <v>#REF!</v>
      </c>
      <c r="L1096" s="241" t="e">
        <f>IF(#REF!="","",IF(#REF!="悪環境における作業",0.2,IF(#REF!="高所又は地下作業",0.1,IF(#REF!="錯綜場所作業",0.3,IF(#REF!="複雑な制約のある作業",0.4,IF(#REF!="単純な制約のある作業",0.2,0))))))</f>
        <v>#REF!</v>
      </c>
      <c r="M1096" s="224" t="e">
        <f t="shared" si="66"/>
        <v>#REF!</v>
      </c>
    </row>
    <row r="1097" spans="2:13" s="229" customFormat="1" ht="27.75" customHeight="1" x14ac:dyDescent="0.2">
      <c r="B1097" s="562" t="s">
        <v>261</v>
      </c>
      <c r="C1097" s="563"/>
      <c r="D1097" s="239" t="e">
        <f>#REF!</f>
        <v>#REF!</v>
      </c>
      <c r="E1097" s="240" t="s">
        <v>247</v>
      </c>
      <c r="F1097" s="242" t="e">
        <f>IF(#REF!&gt;=1,IF(#REF!&gt;=1,#REF!),IF(#REF!&gt;=0,"",))</f>
        <v>#REF!</v>
      </c>
      <c r="G1097" s="241" t="e">
        <f>保全管理データ!N129</f>
        <v>#REF!</v>
      </c>
      <c r="H1097" s="241" t="e">
        <f>IF(#REF!="無","",IF(#REF!="","",IF(#REF!="悪環境における作業",0.2,IF(#REF!="高所又は地下作業",0.1,IF(#REF!="錯綜場所作業",0.3,IF(#REF!="複雑な制約のある作業",0.4,IF(#REF!="単純な制約のある作業",0.2,0)))))))</f>
        <v>#REF!</v>
      </c>
      <c r="I1097" s="224" t="e">
        <f t="shared" si="65"/>
        <v>#REF!</v>
      </c>
      <c r="J1097" s="242" t="e">
        <f>IF(#REF!&gt;=1,IF(#REF!&gt;=1,#REF!),IF(#REF!&gt;=0,"",))</f>
        <v>#REF!</v>
      </c>
      <c r="K1097" s="241" t="e">
        <f>保全管理データ!N156</f>
        <v>#REF!</v>
      </c>
      <c r="L1097" s="241" t="e">
        <f>IF(#REF!="","",IF(#REF!="悪環境における作業",0.2,IF(#REF!="高所又は地下作業",0.1,IF(#REF!="錯綜場所作業",0.3,IF(#REF!="複雑な制約のある作業",0.4,IF(#REF!="単純な制約のある作業",0.2,0))))))</f>
        <v>#REF!</v>
      </c>
      <c r="M1097" s="224" t="e">
        <f t="shared" si="66"/>
        <v>#REF!</v>
      </c>
    </row>
    <row r="1098" spans="2:13" s="229" customFormat="1" ht="27.75" customHeight="1" x14ac:dyDescent="0.2">
      <c r="B1098" s="562" t="s">
        <v>262</v>
      </c>
      <c r="C1098" s="563"/>
      <c r="D1098" s="239" t="e">
        <f>#REF!</f>
        <v>#REF!</v>
      </c>
      <c r="E1098" s="240" t="s">
        <v>245</v>
      </c>
      <c r="F1098" s="242" t="e">
        <f>IF(#REF!&gt;=1,IF(#REF!&gt;=1,#REF!),IF(#REF!&gt;=0,"",))</f>
        <v>#REF!</v>
      </c>
      <c r="G1098" s="241" t="e">
        <f>保全管理データ!N130</f>
        <v>#REF!</v>
      </c>
      <c r="H1098" s="241" t="e">
        <f>IF(#REF!="無","",IF(#REF!="","",IF(#REF!="悪環境における作業",0.2,IF(#REF!="高所又は地下作業",0.1,IF(#REF!="錯綜場所作業",0.3,IF(#REF!="複雑な制約のある作業",0.4,IF(#REF!="単純な制約のある作業",0.2,0)))))))</f>
        <v>#REF!</v>
      </c>
      <c r="I1098" s="224" t="e">
        <f t="shared" si="65"/>
        <v>#REF!</v>
      </c>
      <c r="J1098" s="242" t="e">
        <f>IF(#REF!&gt;=1,IF(#REF!&gt;=1,#REF!),IF(#REF!&gt;=0,"",))</f>
        <v>#REF!</v>
      </c>
      <c r="K1098" s="241" t="e">
        <f>保全管理データ!N157</f>
        <v>#REF!</v>
      </c>
      <c r="L1098" s="241" t="e">
        <f>IF(#REF!="","",IF(#REF!="悪環境における作業",0.2,IF(#REF!="高所又は地下作業",0.1,IF(#REF!="錯綜場所作業",0.3,IF(#REF!="複雑な制約のある作業",0.4,IF(#REF!="単純な制約のある作業",0.2,0))))))</f>
        <v>#REF!</v>
      </c>
      <c r="M1098" s="224" t="e">
        <f t="shared" si="66"/>
        <v>#REF!</v>
      </c>
    </row>
    <row r="1099" spans="2:13" s="229" customFormat="1" ht="27.75" customHeight="1" x14ac:dyDescent="0.2">
      <c r="B1099" s="562" t="s">
        <v>263</v>
      </c>
      <c r="C1099" s="563"/>
      <c r="D1099" s="239" t="e">
        <f>#REF!</f>
        <v>#REF!</v>
      </c>
      <c r="E1099" s="240" t="s">
        <v>245</v>
      </c>
      <c r="F1099" s="242" t="e">
        <f>IF(#REF!&gt;=1,IF(#REF!&gt;=1,#REF!),IF(#REF!&gt;=0,"",))</f>
        <v>#REF!</v>
      </c>
      <c r="G1099" s="241" t="e">
        <f>保全管理データ!N131</f>
        <v>#REF!</v>
      </c>
      <c r="H1099" s="241" t="e">
        <f>IF(#REF!="無","",IF(#REF!="","",IF(#REF!="悪環境における作業",0.2,IF(#REF!="高所又は地下作業",0.1,IF(#REF!="錯綜場所作業",0.3,IF(#REF!="複雑な制約のある作業",0.4,IF(#REF!="単純な制約のある作業",0.2,0)))))))</f>
        <v>#REF!</v>
      </c>
      <c r="I1099" s="224" t="e">
        <f t="shared" si="65"/>
        <v>#REF!</v>
      </c>
      <c r="J1099" s="242" t="e">
        <f>IF(#REF!&gt;=1,IF(#REF!&gt;=1,#REF!),IF(#REF!&gt;=0,"",))</f>
        <v>#REF!</v>
      </c>
      <c r="K1099" s="241" t="e">
        <f>保全管理データ!N158</f>
        <v>#REF!</v>
      </c>
      <c r="L1099" s="241" t="e">
        <f>IF(#REF!="","",IF(#REF!="悪環境における作業",0.2,IF(#REF!="高所又は地下作業",0.1,IF(#REF!="錯綜場所作業",0.3,IF(#REF!="複雑な制約のある作業",0.4,IF(#REF!="単純な制約のある作業",0.2,0))))))</f>
        <v>#REF!</v>
      </c>
      <c r="M1099" s="224" t="e">
        <f t="shared" si="66"/>
        <v>#REF!</v>
      </c>
    </row>
    <row r="1100" spans="2:13" s="229" customFormat="1" ht="27.75" customHeight="1" x14ac:dyDescent="0.2">
      <c r="B1100" s="562" t="s">
        <v>264</v>
      </c>
      <c r="C1100" s="563"/>
      <c r="D1100" s="239" t="e">
        <f>#REF!</f>
        <v>#REF!</v>
      </c>
      <c r="E1100" s="240" t="s">
        <v>245</v>
      </c>
      <c r="F1100" s="242" t="e">
        <f>IF(#REF!&gt;=1,IF(#REF!&gt;=1,#REF!),IF(#REF!&gt;=0,"",))</f>
        <v>#REF!</v>
      </c>
      <c r="G1100" s="241" t="e">
        <f>保全管理データ!N132</f>
        <v>#REF!</v>
      </c>
      <c r="H1100" s="241" t="e">
        <f>IF(#REF!="無","",IF(#REF!="","",IF(#REF!="悪環境における作業",0.2,IF(#REF!="高所又は地下作業",0.1,IF(#REF!="錯綜場所作業",0.3,IF(#REF!="複雑な制約のある作業",0.4,IF(#REF!="単純な制約のある作業",0.2,0)))))))</f>
        <v>#REF!</v>
      </c>
      <c r="I1100" s="224" t="e">
        <f t="shared" si="65"/>
        <v>#REF!</v>
      </c>
      <c r="J1100" s="242" t="e">
        <f>IF(#REF!&gt;=1,IF(#REF!&gt;=1,#REF!),IF(#REF!&gt;=0,"",))</f>
        <v>#REF!</v>
      </c>
      <c r="K1100" s="241" t="e">
        <f>保全管理データ!N159</f>
        <v>#REF!</v>
      </c>
      <c r="L1100" s="241" t="e">
        <f>IF(#REF!="","",IF(#REF!="悪環境における作業",0.2,IF(#REF!="高所又は地下作業",0.1,IF(#REF!="錯綜場所作業",0.3,IF(#REF!="複雑な制約のある作業",0.4,IF(#REF!="単純な制約のある作業",0.2,0))))))</f>
        <v>#REF!</v>
      </c>
      <c r="M1100" s="224" t="e">
        <f t="shared" si="66"/>
        <v>#REF!</v>
      </c>
    </row>
    <row r="1101" spans="2:13" s="229" customFormat="1" ht="27.75" customHeight="1" x14ac:dyDescent="0.2">
      <c r="B1101" s="562" t="s">
        <v>265</v>
      </c>
      <c r="C1101" s="563"/>
      <c r="D1101" s="239" t="e">
        <f>#REF!</f>
        <v>#REF!</v>
      </c>
      <c r="E1101" s="240" t="s">
        <v>245</v>
      </c>
      <c r="F1101" s="242" t="e">
        <f>IF(#REF!&gt;=1,IF(#REF!&gt;=1,#REF!),IF(#REF!&gt;=0,"",))</f>
        <v>#REF!</v>
      </c>
      <c r="G1101" s="241" t="e">
        <f>保全管理データ!N133</f>
        <v>#REF!</v>
      </c>
      <c r="H1101" s="241" t="e">
        <f>IF(#REF!="無","",IF(#REF!="","",IF(#REF!="悪環境における作業",0.2,IF(#REF!="高所又は地下作業",0.1,IF(#REF!="錯綜場所作業",0.3,IF(#REF!="複雑な制約のある作業",0.4,IF(#REF!="単純な制約のある作業",0.2,0)))))))</f>
        <v>#REF!</v>
      </c>
      <c r="I1101" s="224" t="e">
        <f t="shared" si="65"/>
        <v>#REF!</v>
      </c>
      <c r="J1101" s="242" t="e">
        <f>IF(#REF!&gt;=1,IF(#REF!&gt;=1,#REF!),IF(#REF!&gt;=0,"",))</f>
        <v>#REF!</v>
      </c>
      <c r="K1101" s="241" t="e">
        <f>保全管理データ!N160</f>
        <v>#REF!</v>
      </c>
      <c r="L1101" s="241" t="e">
        <f>IF(#REF!="","",IF(#REF!="悪環境における作業",0.2,IF(#REF!="高所又は地下作業",0.1,IF(#REF!="錯綜場所作業",0.3,IF(#REF!="複雑な制約のある作業",0.4,IF(#REF!="単純な制約のある作業",0.2,0))))))</f>
        <v>#REF!</v>
      </c>
      <c r="M1101" s="224" t="e">
        <f t="shared" si="66"/>
        <v>#REF!</v>
      </c>
    </row>
    <row r="1102" spans="2:13" s="229" customFormat="1" ht="27.75" customHeight="1" x14ac:dyDescent="0.2">
      <c r="B1102" s="562" t="s">
        <v>266</v>
      </c>
      <c r="C1102" s="563"/>
      <c r="D1102" s="239" t="e">
        <f>#REF!</f>
        <v>#REF!</v>
      </c>
      <c r="E1102" s="240" t="s">
        <v>245</v>
      </c>
      <c r="F1102" s="242" t="e">
        <f>IF(#REF!&gt;=1,IF(#REF!&gt;=1,#REF!),IF(#REF!&gt;=0,"",))</f>
        <v>#REF!</v>
      </c>
      <c r="G1102" s="241" t="e">
        <f>保全管理データ!N134</f>
        <v>#REF!</v>
      </c>
      <c r="H1102" s="241" t="e">
        <f>IF(#REF!="無","",IF(#REF!="","",IF(#REF!="悪環境における作業",0.2,IF(#REF!="高所又は地下作業",0.1,IF(#REF!="錯綜場所作業",0.3,IF(#REF!="複雑な制約のある作業",0.4,IF(#REF!="単純な制約のある作業",0.2,0)))))))</f>
        <v>#REF!</v>
      </c>
      <c r="I1102" s="224" t="e">
        <f t="shared" si="65"/>
        <v>#REF!</v>
      </c>
      <c r="J1102" s="242" t="e">
        <f>IF(#REF!&gt;=1,IF(#REF!&gt;=1,#REF!),IF(#REF!&gt;=0,"",))</f>
        <v>#REF!</v>
      </c>
      <c r="K1102" s="241" t="e">
        <f>保全管理データ!N161</f>
        <v>#REF!</v>
      </c>
      <c r="L1102" s="241" t="e">
        <f>IF(#REF!="","",IF(#REF!="悪環境における作業",0.2,IF(#REF!="高所又は地下作業",0.1,IF(#REF!="錯綜場所作業",0.3,IF(#REF!="複雑な制約のある作業",0.4,IF(#REF!="単純な制約のある作業",0.2,0))))))</f>
        <v>#REF!</v>
      </c>
      <c r="M1102" s="224" t="e">
        <f t="shared" si="66"/>
        <v>#REF!</v>
      </c>
    </row>
    <row r="1103" spans="2:13" s="229" customFormat="1" ht="27.75" customHeight="1" x14ac:dyDescent="0.2">
      <c r="B1103" s="562" t="s">
        <v>81</v>
      </c>
      <c r="C1103" s="563"/>
      <c r="D1103" s="239" t="e">
        <f>#REF!</f>
        <v>#REF!</v>
      </c>
      <c r="E1103" s="240" t="s">
        <v>245</v>
      </c>
      <c r="F1103" s="242" t="e">
        <f>IF(#REF!&gt;=1,IF(#REF!&gt;=1,#REF!),IF(#REF!&gt;=0,"",))</f>
        <v>#REF!</v>
      </c>
      <c r="G1103" s="241" t="e">
        <f>保全管理データ!N135</f>
        <v>#REF!</v>
      </c>
      <c r="H1103" s="241" t="e">
        <f>IF(#REF!="無","",IF(#REF!="","",IF(#REF!="悪環境における作業",0.2,IF(#REF!="高所又は地下作業",0.1,IF(#REF!="錯綜場所作業",0.3,IF(#REF!="複雑な制約のある作業",0.4,IF(#REF!="単純な制約のある作業",0.2,0)))))))</f>
        <v>#REF!</v>
      </c>
      <c r="I1103" s="224" t="e">
        <f t="shared" si="65"/>
        <v>#REF!</v>
      </c>
      <c r="J1103" s="242" t="e">
        <f>IF(#REF!&gt;=1,IF(#REF!&gt;=1,#REF!),IF(#REF!&gt;=0,"",))</f>
        <v>#REF!</v>
      </c>
      <c r="K1103" s="241" t="e">
        <f>保全管理データ!N162</f>
        <v>#REF!</v>
      </c>
      <c r="L1103" s="241" t="e">
        <f>IF(#REF!="","",IF(#REF!="悪環境における作業",0.2,IF(#REF!="高所又は地下作業",0.1,IF(#REF!="錯綜場所作業",0.3,IF(#REF!="複雑な制約のある作業",0.4,IF(#REF!="単純な制約のある作業",0.2,0))))))</f>
        <v>#REF!</v>
      </c>
      <c r="M1103" s="224" t="e">
        <f t="shared" si="66"/>
        <v>#REF!</v>
      </c>
    </row>
    <row r="1104" spans="2:13" s="229" customFormat="1" ht="27.75" customHeight="1" x14ac:dyDescent="0.2">
      <c r="B1104" s="562" t="s">
        <v>267</v>
      </c>
      <c r="C1104" s="563"/>
      <c r="D1104" s="239" t="e">
        <f>#REF!</f>
        <v>#REF!</v>
      </c>
      <c r="E1104" s="240" t="s">
        <v>247</v>
      </c>
      <c r="F1104" s="242" t="e">
        <f>IF(#REF!&gt;=1,IF(#REF!&gt;=1,#REF!),IF(#REF!&gt;=0,"",))</f>
        <v>#REF!</v>
      </c>
      <c r="G1104" s="241" t="e">
        <f>保全管理データ!N136</f>
        <v>#REF!</v>
      </c>
      <c r="H1104" s="241" t="e">
        <f>IF(#REF!="無","",IF(#REF!="","",IF(#REF!="悪環境における作業",0.2,IF(#REF!="高所又は地下作業",0.1,IF(#REF!="錯綜場所作業",0.3,IF(#REF!="複雑な制約のある作業",0.4,IF(#REF!="単純な制約のある作業",0.2,0)))))))</f>
        <v>#REF!</v>
      </c>
      <c r="I1104" s="224" t="e">
        <f t="shared" si="65"/>
        <v>#REF!</v>
      </c>
      <c r="J1104" s="242" t="e">
        <f>IF(#REF!&gt;=1,IF(#REF!&gt;=1,#REF!),IF(#REF!&gt;=0,"",))</f>
        <v>#REF!</v>
      </c>
      <c r="K1104" s="241" t="e">
        <f>保全管理データ!N163</f>
        <v>#REF!</v>
      </c>
      <c r="L1104" s="241" t="e">
        <f>IF(#REF!="","",IF(#REF!="悪環境における作業",0.2,IF(#REF!="高所又は地下作業",0.1,IF(#REF!="錯綜場所作業",0.3,IF(#REF!="複雑な制約のある作業",0.4,IF(#REF!="単純な制約のある作業",0.2,0))))))</f>
        <v>#REF!</v>
      </c>
      <c r="M1104" s="224" t="e">
        <f t="shared" si="66"/>
        <v>#REF!</v>
      </c>
    </row>
    <row r="1105" spans="2:13" s="229" customFormat="1" ht="27.75" customHeight="1" x14ac:dyDescent="0.2">
      <c r="B1105" s="562" t="s">
        <v>268</v>
      </c>
      <c r="C1105" s="563"/>
      <c r="D1105" s="239" t="e">
        <f>#REF!</f>
        <v>#REF!</v>
      </c>
      <c r="E1105" s="240" t="s">
        <v>246</v>
      </c>
      <c r="F1105" s="242" t="e">
        <f>IF(#REF!&gt;=1,IF(#REF!&gt;=1,#REF!),IF(#REF!&gt;=0,"",))</f>
        <v>#REF!</v>
      </c>
      <c r="G1105" s="241" t="e">
        <f>保全管理データ!N137</f>
        <v>#REF!</v>
      </c>
      <c r="H1105" s="241" t="e">
        <f>IF(#REF!="無","",IF(#REF!="","",IF(#REF!="悪環境における作業",0.2,IF(#REF!="高所又は地下作業",0.1,IF(#REF!="錯綜場所作業",0.3,IF(#REF!="複雑な制約のある作業",0.4,IF(#REF!="単純な制約のある作業",0.2,0)))))))</f>
        <v>#REF!</v>
      </c>
      <c r="I1105" s="224" t="e">
        <f t="shared" si="65"/>
        <v>#REF!</v>
      </c>
      <c r="J1105" s="242" t="e">
        <f>IF(#REF!&gt;=1,IF(#REF!&gt;=1,#REF!),IF(#REF!&gt;=0,"",))</f>
        <v>#REF!</v>
      </c>
      <c r="K1105" s="241" t="e">
        <f>保全管理データ!N164</f>
        <v>#REF!</v>
      </c>
      <c r="L1105" s="241" t="e">
        <f>IF(#REF!="","",IF(#REF!="悪環境における作業",0.2,IF(#REF!="高所又は地下作業",0.1,IF(#REF!="錯綜場所作業",0.3,IF(#REF!="複雑な制約のある作業",0.4,IF(#REF!="単純な制約のある作業",0.2,0))))))</f>
        <v>#REF!</v>
      </c>
      <c r="M1105" s="224" t="e">
        <f t="shared" si="66"/>
        <v>#REF!</v>
      </c>
    </row>
    <row r="1106" spans="2:13" s="229" customFormat="1" ht="27.75" customHeight="1" thickBot="1" x14ac:dyDescent="0.25">
      <c r="B1106" s="564" t="s">
        <v>429</v>
      </c>
      <c r="C1106" s="565"/>
      <c r="D1106" s="243" t="e">
        <f>#REF!</f>
        <v>#REF!</v>
      </c>
      <c r="E1106" s="244" t="s">
        <v>245</v>
      </c>
      <c r="F1106" s="246" t="e">
        <f>IF(#REF!&gt;=1,IF(#REF!&gt;=1,#REF!),IF(#REF!&gt;=0,"",))</f>
        <v>#REF!</v>
      </c>
      <c r="G1106" s="245" t="e">
        <f>保全管理データ!N138</f>
        <v>#REF!</v>
      </c>
      <c r="H1106" s="241" t="e">
        <f>IF(#REF!="無","",IF(#REF!="","",IF(#REF!="悪環境における作業",0.2,IF(#REF!="高所又は地下作業",0.1,IF(#REF!="錯綜場所作業",0.3,IF(#REF!="複雑な制約のある作業",0.4,IF(#REF!="単純な制約のある作業",0.2,0)))))))</f>
        <v>#REF!</v>
      </c>
      <c r="I1106" s="224" t="e">
        <f t="shared" si="65"/>
        <v>#REF!</v>
      </c>
      <c r="J1106" s="246" t="e">
        <f>IF(#REF!&gt;=1,IF(#REF!&gt;=1,#REF!),IF(#REF!&gt;=0,"",))</f>
        <v>#REF!</v>
      </c>
      <c r="K1106" s="245" t="e">
        <f>保全管理データ!N165</f>
        <v>#REF!</v>
      </c>
      <c r="L1106" s="245" t="e">
        <f>IF(#REF!="","",IF(#REF!="悪環境における作業",0.2,IF(#REF!="高所又は地下作業",0.1,IF(#REF!="錯綜場所作業",0.3,IF(#REF!="複雑な制約のある作業",0.4,IF(#REF!="単純な制約のある作業",0.2,0))))))</f>
        <v>#REF!</v>
      </c>
      <c r="M1106" s="224" t="e">
        <f t="shared" si="66"/>
        <v>#REF!</v>
      </c>
    </row>
    <row r="1107" spans="2:13" s="229" customFormat="1" ht="27.75" customHeight="1" thickBot="1" x14ac:dyDescent="0.25">
      <c r="B1107" s="555" t="s">
        <v>190</v>
      </c>
      <c r="C1107" s="555"/>
      <c r="D1107" s="555"/>
      <c r="E1107" s="555"/>
      <c r="F1107" s="556" t="e">
        <f>SUM(I1083:I1106)</f>
        <v>#REF!</v>
      </c>
      <c r="G1107" s="557"/>
      <c r="H1107" s="557"/>
      <c r="I1107" s="558"/>
      <c r="J1107" s="556" t="e">
        <f>IF(SUM(J1083:J1106)=0,"0.00",SUM(M1083:M1106))</f>
        <v>#REF!</v>
      </c>
      <c r="K1107" s="557"/>
      <c r="L1107" s="557"/>
      <c r="M1107" s="558"/>
    </row>
    <row r="1108" spans="2:13" s="229" customFormat="1" ht="27.75" customHeight="1" thickBot="1" x14ac:dyDescent="0.25">
      <c r="B1108" s="555" t="s">
        <v>97</v>
      </c>
      <c r="C1108" s="555"/>
      <c r="D1108" s="555"/>
      <c r="E1108" s="555"/>
      <c r="F1108" s="559" t="e">
        <f>IF(#REF!="５年以下","0",IF(#REF!="５年～１０年",0.1,IF(#REF!="１０年以上",0.15)))</f>
        <v>#REF!</v>
      </c>
      <c r="G1108" s="560"/>
      <c r="H1108" s="560"/>
      <c r="I1108" s="560"/>
      <c r="J1108" s="560"/>
      <c r="K1108" s="560"/>
      <c r="L1108" s="560"/>
      <c r="M1108" s="561"/>
    </row>
    <row r="1109" spans="2:13" s="229" customFormat="1" ht="27.75" customHeight="1" thickBot="1" x14ac:dyDescent="0.25">
      <c r="B1109" s="556" t="s">
        <v>273</v>
      </c>
      <c r="C1109" s="557"/>
      <c r="D1109" s="557"/>
      <c r="E1109" s="558"/>
      <c r="F1109" s="556" t="e">
        <f>F1107*(1+F1108)</f>
        <v>#REF!</v>
      </c>
      <c r="G1109" s="557"/>
      <c r="H1109" s="557"/>
      <c r="I1109" s="557"/>
      <c r="J1109" s="556" t="e">
        <f>J1107*(1+F1108)</f>
        <v>#REF!</v>
      </c>
      <c r="K1109" s="557"/>
      <c r="L1109" s="557"/>
      <c r="M1109" s="558"/>
    </row>
    <row r="1110" spans="2:13" s="229" customFormat="1" ht="24" hidden="1" customHeight="1" thickBot="1" x14ac:dyDescent="0.25">
      <c r="B1110" s="555" t="s">
        <v>191</v>
      </c>
      <c r="C1110" s="555"/>
      <c r="D1110" s="555"/>
      <c r="E1110" s="555"/>
      <c r="F1110" s="556" t="e">
        <f>#REF!*(#REF!*#REF!+#REF!*#REF!)</f>
        <v>#REF!</v>
      </c>
      <c r="G1110" s="557"/>
      <c r="H1110" s="558"/>
      <c r="I1110" s="555" t="e">
        <f>#REF!</f>
        <v>#REF!</v>
      </c>
      <c r="J1110" s="556"/>
      <c r="K1110" s="247" t="s">
        <v>230</v>
      </c>
      <c r="L1110" s="558" t="e">
        <f>B1081</f>
        <v>#REF!</v>
      </c>
      <c r="M1110" s="555"/>
    </row>
    <row r="1111" spans="2:13" s="229" customFormat="1" ht="45" customHeight="1" thickBot="1" x14ac:dyDescent="0.25">
      <c r="B1111" s="228"/>
      <c r="C1111" s="228"/>
      <c r="D1111" s="228"/>
      <c r="E1111" s="228"/>
      <c r="F1111" s="228"/>
      <c r="G1111" s="228"/>
      <c r="H1111" s="228"/>
      <c r="I1111" s="228"/>
      <c r="J1111" s="228"/>
      <c r="K1111" s="228"/>
      <c r="L1111" s="228"/>
      <c r="M1111" s="228"/>
    </row>
    <row r="1112" spans="2:13" s="229" customFormat="1" ht="27.75" customHeight="1" thickBot="1" x14ac:dyDescent="0.25">
      <c r="B1112" s="568" t="s">
        <v>128</v>
      </c>
      <c r="C1112" s="569"/>
      <c r="D1112" s="569"/>
      <c r="E1112" s="570"/>
      <c r="F1112" s="228"/>
      <c r="G1112" s="228"/>
      <c r="H1112" s="228"/>
      <c r="I1112" s="228"/>
      <c r="J1112" s="228"/>
      <c r="K1112" s="228"/>
      <c r="L1112" s="228"/>
      <c r="M1112" s="228"/>
    </row>
    <row r="1113" spans="2:13" s="229" customFormat="1" ht="27.75" customHeight="1" x14ac:dyDescent="0.2">
      <c r="B1113" s="571" t="e">
        <f>#REF!</f>
        <v>#REF!</v>
      </c>
      <c r="C1113" s="572"/>
      <c r="D1113" s="573"/>
      <c r="E1113" s="574"/>
      <c r="F1113" s="578" t="s">
        <v>240</v>
      </c>
      <c r="G1113" s="579"/>
      <c r="H1113" s="579"/>
      <c r="I1113" s="580"/>
      <c r="J1113" s="578" t="s">
        <v>239</v>
      </c>
      <c r="K1113" s="579"/>
      <c r="L1113" s="579"/>
      <c r="M1113" s="580"/>
    </row>
    <row r="1114" spans="2:13" s="229" customFormat="1" ht="27.75" customHeight="1" thickBot="1" x14ac:dyDescent="0.25">
      <c r="B1114" s="575"/>
      <c r="C1114" s="576"/>
      <c r="D1114" s="576"/>
      <c r="E1114" s="577"/>
      <c r="F1114" s="233" t="s">
        <v>149</v>
      </c>
      <c r="G1114" s="231" t="s">
        <v>151</v>
      </c>
      <c r="H1114" s="231" t="s">
        <v>96</v>
      </c>
      <c r="I1114" s="232" t="s">
        <v>150</v>
      </c>
      <c r="J1114" s="233" t="s">
        <v>149</v>
      </c>
      <c r="K1114" s="231" t="s">
        <v>151</v>
      </c>
      <c r="L1114" s="231" t="s">
        <v>96</v>
      </c>
      <c r="M1114" s="232" t="s">
        <v>150</v>
      </c>
    </row>
    <row r="1115" spans="2:13" s="229" customFormat="1" ht="27.75" customHeight="1" thickTop="1" x14ac:dyDescent="0.2">
      <c r="B1115" s="566" t="s">
        <v>241</v>
      </c>
      <c r="C1115" s="567"/>
      <c r="D1115" s="234" t="e">
        <f>#REF!</f>
        <v>#REF!</v>
      </c>
      <c r="E1115" s="235" t="s">
        <v>242</v>
      </c>
      <c r="F1115" s="242" t="e">
        <f>IF(#REF!&gt;=1,IF(#REF!&gt;=1,#REF!),IF(#REF!&gt;=0,"",))</f>
        <v>#REF!</v>
      </c>
      <c r="G1115" s="241" t="e">
        <f>保全管理データ!N395</f>
        <v>#REF!</v>
      </c>
      <c r="H1115" s="241" t="e">
        <f>IF(#REF!="無","",IF(#REF!="","",IF(#REF!="悪環境における作業",0.2,IF(#REF!="高所又は地下作業",0.1,IF(#REF!="錯綜場所作業",0.3,IF(#REF!="複雑な制約のある作業",0.4,IF(#REF!="単純な制約のある作業",0.2,0)))))))</f>
        <v>#REF!</v>
      </c>
      <c r="I1115" s="224" t="e">
        <f>IF(F1115="","",F1115*G1115*(1+IF(H1115="",0,H1115)))</f>
        <v>#REF!</v>
      </c>
      <c r="J1115" s="242" t="e">
        <f>IF(#REF!&gt;=1,IF(#REF!&gt;=1,#REF!),IF(#REF!&gt;=0,"",))</f>
        <v>#REF!</v>
      </c>
      <c r="K1115" s="241" t="e">
        <f>保全管理データ!N422</f>
        <v>#REF!</v>
      </c>
      <c r="L1115" s="241" t="e">
        <f>IF(#REF!="","",IF(#REF!="悪環境における作業",0.2,IF(#REF!="高所又は地下作業",0.1,IF(#REF!="錯綜場所作業",0.3,IF(#REF!="複雑な制約のある作業",0.4,IF(#REF!="単純な制約のある作業",0.2,0))))))</f>
        <v>#REF!</v>
      </c>
      <c r="M1115" s="224" t="e">
        <f>IF(J1115="","",J1115*K1115*(1+IF(L1115="",0,L1115)))</f>
        <v>#REF!</v>
      </c>
    </row>
    <row r="1116" spans="2:13" s="229" customFormat="1" ht="27.75" customHeight="1" x14ac:dyDescent="0.2">
      <c r="B1116" s="562" t="s">
        <v>243</v>
      </c>
      <c r="C1116" s="563"/>
      <c r="D1116" s="239" t="e">
        <f>#REF!</f>
        <v>#REF!</v>
      </c>
      <c r="E1116" s="240" t="s">
        <v>242</v>
      </c>
      <c r="F1116" s="242" t="e">
        <f>IF(#REF!&gt;=1,IF(#REF!&gt;=1,#REF!),IF(#REF!&gt;=0,"",))</f>
        <v>#REF!</v>
      </c>
      <c r="G1116" s="241" t="e">
        <f>保全管理データ!N396</f>
        <v>#REF!</v>
      </c>
      <c r="H1116" s="241" t="e">
        <f>IF(#REF!="無","",IF(#REF!="","",IF(#REF!="悪環境における作業",0.2,IF(#REF!="高所又は地下作業",0.1,IF(#REF!="錯綜場所作業",0.3,IF(#REF!="複雑な制約のある作業",0.4,IF(#REF!="単純な制約のある作業",0.2,0)))))))</f>
        <v>#REF!</v>
      </c>
      <c r="I1116" s="224" t="e">
        <f t="shared" ref="I1116:I1138" si="67">IF(F1116="","",F1116*G1116*(1+IF(H1116="",0,H1116)))</f>
        <v>#REF!</v>
      </c>
      <c r="J1116" s="242" t="e">
        <f>IF(#REF!&gt;=1,IF(#REF!&gt;=1,#REF!),IF(#REF!&gt;=0,"",))</f>
        <v>#REF!</v>
      </c>
      <c r="K1116" s="241" t="e">
        <f>保全管理データ!N423</f>
        <v>#REF!</v>
      </c>
      <c r="L1116" s="241" t="e">
        <f>IF(#REF!="","",IF(#REF!="悪環境における作業",0.2,IF(#REF!="高所又は地下作業",0.1,IF(#REF!="錯綜場所作業",0.3,IF(#REF!="複雑な制約のある作業",0.4,IF(#REF!="単純な制約のある作業",0.2,0))))))</f>
        <v>#REF!</v>
      </c>
      <c r="M1116" s="224" t="e">
        <f t="shared" ref="M1116:M1138" si="68">IF(J1116="","",J1116*K1116*(1+IF(L1116="",0,L1116)))</f>
        <v>#REF!</v>
      </c>
    </row>
    <row r="1117" spans="2:13" s="229" customFormat="1" ht="27.75" customHeight="1" x14ac:dyDescent="0.2">
      <c r="B1117" s="562" t="s">
        <v>249</v>
      </c>
      <c r="C1117" s="563"/>
      <c r="D1117" s="239" t="e">
        <f>#REF!</f>
        <v>#REF!</v>
      </c>
      <c r="E1117" s="240" t="s">
        <v>244</v>
      </c>
      <c r="F1117" s="242" t="e">
        <f>IF(#REF!&gt;=1,IF(#REF!&gt;=1,#REF!),IF(#REF!&gt;=0,"",))</f>
        <v>#REF!</v>
      </c>
      <c r="G1117" s="241" t="e">
        <f>保全管理データ!N397</f>
        <v>#REF!</v>
      </c>
      <c r="H1117" s="241" t="e">
        <f>IF(#REF!="無","",IF(#REF!="","",IF(#REF!="悪環境における作業",0.2,IF(#REF!="高所又は地下作業",0.1,IF(#REF!="錯綜場所作業",0.3,IF(#REF!="複雑な制約のある作業",0.4,IF(#REF!="単純な制約のある作業",0.2,0)))))))</f>
        <v>#REF!</v>
      </c>
      <c r="I1117" s="224" t="e">
        <f t="shared" si="67"/>
        <v>#REF!</v>
      </c>
      <c r="J1117" s="242" t="e">
        <f>IF(#REF!&gt;=1,IF(#REF!&gt;=1,#REF!),IF(#REF!&gt;=0,"",))</f>
        <v>#REF!</v>
      </c>
      <c r="K1117" s="241" t="e">
        <f>保全管理データ!N424</f>
        <v>#REF!</v>
      </c>
      <c r="L1117" s="241" t="e">
        <f>IF(#REF!="","",IF(#REF!="悪環境における作業",0.2,IF(#REF!="高所又は地下作業",0.1,IF(#REF!="錯綜場所作業",0.3,IF(#REF!="複雑な制約のある作業",0.4,IF(#REF!="単純な制約のある作業",0.2,0))))))</f>
        <v>#REF!</v>
      </c>
      <c r="M1117" s="224" t="e">
        <f t="shared" si="68"/>
        <v>#REF!</v>
      </c>
    </row>
    <row r="1118" spans="2:13" s="229" customFormat="1" ht="27.75" customHeight="1" x14ac:dyDescent="0.2">
      <c r="B1118" s="562" t="s">
        <v>250</v>
      </c>
      <c r="C1118" s="563"/>
      <c r="D1118" s="239" t="e">
        <f>#REF!</f>
        <v>#REF!</v>
      </c>
      <c r="E1118" s="240" t="s">
        <v>244</v>
      </c>
      <c r="F1118" s="242" t="e">
        <f>IF(#REF!&gt;=1,IF(#REF!&gt;=1,#REF!),IF(#REF!&gt;=0,"",))</f>
        <v>#REF!</v>
      </c>
      <c r="G1118" s="241" t="e">
        <f>保全管理データ!N398</f>
        <v>#REF!</v>
      </c>
      <c r="H1118" s="241" t="e">
        <f>IF(#REF!="無","",IF(#REF!="","",IF(#REF!="悪環境における作業",0.2,IF(#REF!="高所又は地下作業",0.1,IF(#REF!="錯綜場所作業",0.3,IF(#REF!="複雑な制約のある作業",0.4,IF(#REF!="単純な制約のある作業",0.2,0)))))))</f>
        <v>#REF!</v>
      </c>
      <c r="I1118" s="224" t="e">
        <f t="shared" si="67"/>
        <v>#REF!</v>
      </c>
      <c r="J1118" s="242" t="e">
        <f>IF(#REF!&gt;=1,IF(#REF!&gt;=1,#REF!),IF(#REF!&gt;=0,"",))</f>
        <v>#REF!</v>
      </c>
      <c r="K1118" s="241" t="e">
        <f>保全管理データ!N425</f>
        <v>#REF!</v>
      </c>
      <c r="L1118" s="241" t="e">
        <f>IF(#REF!="","",IF(#REF!="悪環境における作業",0.2,IF(#REF!="高所又は地下作業",0.1,IF(#REF!="錯綜場所作業",0.3,IF(#REF!="複雑な制約のある作業",0.4,IF(#REF!="単純な制約のある作業",0.2,0))))))</f>
        <v>#REF!</v>
      </c>
      <c r="M1118" s="224" t="e">
        <f t="shared" si="68"/>
        <v>#REF!</v>
      </c>
    </row>
    <row r="1119" spans="2:13" s="229" customFormat="1" ht="27.75" customHeight="1" x14ac:dyDescent="0.2">
      <c r="B1119" s="562" t="s">
        <v>251</v>
      </c>
      <c r="C1119" s="563"/>
      <c r="D1119" s="239" t="e">
        <f>#REF!</f>
        <v>#REF!</v>
      </c>
      <c r="E1119" s="240" t="s">
        <v>242</v>
      </c>
      <c r="F1119" s="242" t="e">
        <f>IF(#REF!&gt;=1,IF(#REF!&gt;=1,#REF!),IF(#REF!&gt;=0,"",))</f>
        <v>#REF!</v>
      </c>
      <c r="G1119" s="241" t="e">
        <f>保全管理データ!N399</f>
        <v>#REF!</v>
      </c>
      <c r="H1119" s="241" t="e">
        <f>IF(#REF!="無","",IF(#REF!="","",IF(#REF!="悪環境における作業",0.2,IF(#REF!="高所又は地下作業",0.1,IF(#REF!="錯綜場所作業",0.3,IF(#REF!="複雑な制約のある作業",0.4,IF(#REF!="単純な制約のある作業",0.2,0)))))))</f>
        <v>#REF!</v>
      </c>
      <c r="I1119" s="224" t="e">
        <f t="shared" si="67"/>
        <v>#REF!</v>
      </c>
      <c r="J1119" s="242" t="e">
        <f>IF(#REF!&gt;=1,IF(#REF!&gt;=1,#REF!),IF(#REF!&gt;=0,"",))</f>
        <v>#REF!</v>
      </c>
      <c r="K1119" s="241" t="e">
        <f>保全管理データ!N426</f>
        <v>#REF!</v>
      </c>
      <c r="L1119" s="241" t="e">
        <f>IF(#REF!="","",IF(#REF!="悪環境における作業",0.2,IF(#REF!="高所又は地下作業",0.1,IF(#REF!="錯綜場所作業",0.3,IF(#REF!="複雑な制約のある作業",0.4,IF(#REF!="単純な制約のある作業",0.2,0))))))</f>
        <v>#REF!</v>
      </c>
      <c r="M1119" s="224" t="e">
        <f t="shared" si="68"/>
        <v>#REF!</v>
      </c>
    </row>
    <row r="1120" spans="2:13" s="229" customFormat="1" ht="27.75" customHeight="1" x14ac:dyDescent="0.2">
      <c r="B1120" s="562" t="s">
        <v>252</v>
      </c>
      <c r="C1120" s="563"/>
      <c r="D1120" s="239" t="e">
        <f>#REF!</f>
        <v>#REF!</v>
      </c>
      <c r="E1120" s="240" t="s">
        <v>244</v>
      </c>
      <c r="F1120" s="242" t="e">
        <f>IF(#REF!&gt;=1,IF(#REF!&gt;=1,#REF!),IF(#REF!&gt;=0,"",))</f>
        <v>#REF!</v>
      </c>
      <c r="G1120" s="241" t="e">
        <f>保全管理データ!N400</f>
        <v>#REF!</v>
      </c>
      <c r="H1120" s="241" t="e">
        <f>IF(#REF!="無","",IF(#REF!="","",IF(#REF!="悪環境における作業",0.2,IF(#REF!="高所又は地下作業",0.1,IF(#REF!="錯綜場所作業",0.3,IF(#REF!="複雑な制約のある作業",0.4,IF(#REF!="単純な制約のある作業",0.2,0)))))))</f>
        <v>#REF!</v>
      </c>
      <c r="I1120" s="224" t="e">
        <f t="shared" si="67"/>
        <v>#REF!</v>
      </c>
      <c r="J1120" s="242" t="e">
        <f>IF(#REF!&gt;=1,IF(#REF!&gt;=1,#REF!),IF(#REF!&gt;=0,"",))</f>
        <v>#REF!</v>
      </c>
      <c r="K1120" s="241" t="e">
        <f>保全管理データ!N427</f>
        <v>#REF!</v>
      </c>
      <c r="L1120" s="241" t="e">
        <f>IF(#REF!="","",IF(#REF!="悪環境における作業",0.2,IF(#REF!="高所又は地下作業",0.1,IF(#REF!="錯綜場所作業",0.3,IF(#REF!="複雑な制約のある作業",0.4,IF(#REF!="単純な制約のある作業",0.2,0))))))</f>
        <v>#REF!</v>
      </c>
      <c r="M1120" s="224" t="e">
        <f t="shared" si="68"/>
        <v>#REF!</v>
      </c>
    </row>
    <row r="1121" spans="2:13" s="229" customFormat="1" ht="27.75" customHeight="1" x14ac:dyDescent="0.2">
      <c r="B1121" s="562" t="s">
        <v>253</v>
      </c>
      <c r="C1121" s="563"/>
      <c r="D1121" s="239" t="e">
        <f>#REF!</f>
        <v>#REF!</v>
      </c>
      <c r="E1121" s="240" t="s">
        <v>242</v>
      </c>
      <c r="F1121" s="242" t="e">
        <f>IF(#REF!&gt;=1,IF(#REF!&gt;=1,#REF!),IF(#REF!&gt;=0,"",))</f>
        <v>#REF!</v>
      </c>
      <c r="G1121" s="241" t="e">
        <f>保全管理データ!N401</f>
        <v>#REF!</v>
      </c>
      <c r="H1121" s="241" t="e">
        <f>IF(#REF!="無","",IF(#REF!="","",IF(#REF!="悪環境における作業",0.2,IF(#REF!="高所又は地下作業",0.1,IF(#REF!="錯綜場所作業",0.3,IF(#REF!="複雑な制約のある作業",0.4,IF(#REF!="単純な制約のある作業",0.2,0)))))))</f>
        <v>#REF!</v>
      </c>
      <c r="I1121" s="224" t="e">
        <f t="shared" si="67"/>
        <v>#REF!</v>
      </c>
      <c r="J1121" s="242" t="e">
        <f>IF(#REF!&gt;=1,IF(#REF!&gt;=1,#REF!),IF(#REF!&gt;=0,"",))</f>
        <v>#REF!</v>
      </c>
      <c r="K1121" s="241" t="e">
        <f>保全管理データ!N428</f>
        <v>#REF!</v>
      </c>
      <c r="L1121" s="241" t="e">
        <f>IF(#REF!="","",IF(#REF!="悪環境における作業",0.2,IF(#REF!="高所又は地下作業",0.1,IF(#REF!="錯綜場所作業",0.3,IF(#REF!="複雑な制約のある作業",0.4,IF(#REF!="単純な制約のある作業",0.2,0))))))</f>
        <v>#REF!</v>
      </c>
      <c r="M1121" s="224" t="e">
        <f t="shared" si="68"/>
        <v>#REF!</v>
      </c>
    </row>
    <row r="1122" spans="2:13" s="229" customFormat="1" ht="27.75" customHeight="1" x14ac:dyDescent="0.2">
      <c r="B1122" s="562" t="s">
        <v>254</v>
      </c>
      <c r="C1122" s="563"/>
      <c r="D1122" s="239" t="e">
        <f>#REF!</f>
        <v>#REF!</v>
      </c>
      <c r="E1122" s="240" t="s">
        <v>242</v>
      </c>
      <c r="F1122" s="242" t="e">
        <f>IF(#REF!&gt;=1,IF(#REF!&gt;=1,#REF!),IF(#REF!&gt;=0,"",))</f>
        <v>#REF!</v>
      </c>
      <c r="G1122" s="241" t="e">
        <f>保全管理データ!N402</f>
        <v>#REF!</v>
      </c>
      <c r="H1122" s="241" t="e">
        <f>IF(#REF!="無","",IF(#REF!="","",IF(#REF!="悪環境における作業",0.2,IF(#REF!="高所又は地下作業",0.1,IF(#REF!="錯綜場所作業",0.3,IF(#REF!="複雑な制約のある作業",0.4,IF(#REF!="単純な制約のある作業",0.2,0)))))))</f>
        <v>#REF!</v>
      </c>
      <c r="I1122" s="224" t="e">
        <f t="shared" si="67"/>
        <v>#REF!</v>
      </c>
      <c r="J1122" s="242" t="e">
        <f>IF(#REF!&gt;=1,IF(#REF!&gt;=1,#REF!),IF(#REF!&gt;=0,"",))</f>
        <v>#REF!</v>
      </c>
      <c r="K1122" s="241" t="e">
        <f>保全管理データ!N429</f>
        <v>#REF!</v>
      </c>
      <c r="L1122" s="241" t="e">
        <f>IF(#REF!="","",IF(#REF!="悪環境における作業",0.2,IF(#REF!="高所又は地下作業",0.1,IF(#REF!="錯綜場所作業",0.3,IF(#REF!="複雑な制約のある作業",0.4,IF(#REF!="単純な制約のある作業",0.2,0))))))</f>
        <v>#REF!</v>
      </c>
      <c r="M1122" s="224" t="e">
        <f t="shared" si="68"/>
        <v>#REF!</v>
      </c>
    </row>
    <row r="1123" spans="2:13" s="229" customFormat="1" ht="27.75" customHeight="1" x14ac:dyDescent="0.2">
      <c r="B1123" s="562" t="s">
        <v>255</v>
      </c>
      <c r="C1123" s="563"/>
      <c r="D1123" s="239" t="e">
        <f>#REF!</f>
        <v>#REF!</v>
      </c>
      <c r="E1123" s="240" t="s">
        <v>245</v>
      </c>
      <c r="F1123" s="242" t="e">
        <f>IF(#REF!&gt;=1,IF(#REF!&gt;=1,#REF!),IF(#REF!&gt;=0,"",))</f>
        <v>#REF!</v>
      </c>
      <c r="G1123" s="241" t="e">
        <f>保全管理データ!N403</f>
        <v>#REF!</v>
      </c>
      <c r="H1123" s="241" t="e">
        <f>IF(#REF!="無","",IF(#REF!="","",IF(#REF!="悪環境における作業",0.2,IF(#REF!="高所又は地下作業",0.1,IF(#REF!="錯綜場所作業",0.3,IF(#REF!="複雑な制約のある作業",0.4,IF(#REF!="単純な制約のある作業",0.2,0)))))))</f>
        <v>#REF!</v>
      </c>
      <c r="I1123" s="224" t="e">
        <f t="shared" si="67"/>
        <v>#REF!</v>
      </c>
      <c r="J1123" s="242" t="e">
        <f>IF(#REF!&gt;=1,IF(#REF!&gt;=1,#REF!),IF(#REF!&gt;=0,"",))</f>
        <v>#REF!</v>
      </c>
      <c r="K1123" s="241" t="e">
        <f>保全管理データ!N430</f>
        <v>#REF!</v>
      </c>
      <c r="L1123" s="241" t="e">
        <f>IF(#REF!="","",IF(#REF!="悪環境における作業",0.2,IF(#REF!="高所又は地下作業",0.1,IF(#REF!="錯綜場所作業",0.3,IF(#REF!="複雑な制約のある作業",0.4,IF(#REF!="単純な制約のある作業",0.2,0))))))</f>
        <v>#REF!</v>
      </c>
      <c r="M1123" s="224" t="e">
        <f t="shared" si="68"/>
        <v>#REF!</v>
      </c>
    </row>
    <row r="1124" spans="2:13" s="229" customFormat="1" ht="27.75" customHeight="1" x14ac:dyDescent="0.2">
      <c r="B1124" s="562" t="s">
        <v>256</v>
      </c>
      <c r="C1124" s="563"/>
      <c r="D1124" s="239" t="e">
        <f>#REF!</f>
        <v>#REF!</v>
      </c>
      <c r="E1124" s="240" t="s">
        <v>242</v>
      </c>
      <c r="F1124" s="242" t="e">
        <f>IF(#REF!&gt;=1,IF(#REF!&gt;=1,#REF!),IF(#REF!&gt;=0,"",))</f>
        <v>#REF!</v>
      </c>
      <c r="G1124" s="241" t="e">
        <f>保全管理データ!N404</f>
        <v>#REF!</v>
      </c>
      <c r="H1124" s="241" t="e">
        <f>IF(#REF!="無","",IF(#REF!="","",IF(#REF!="悪環境における作業",0.2,IF(#REF!="高所又は地下作業",0.1,IF(#REF!="錯綜場所作業",0.3,IF(#REF!="複雑な制約のある作業",0.4,IF(#REF!="単純な制約のある作業",0.2,0)))))))</f>
        <v>#REF!</v>
      </c>
      <c r="I1124" s="224" t="e">
        <f t="shared" si="67"/>
        <v>#REF!</v>
      </c>
      <c r="J1124" s="242" t="e">
        <f>IF(#REF!&gt;=1,IF(#REF!&gt;=1,#REF!),IF(#REF!&gt;=0,"",))</f>
        <v>#REF!</v>
      </c>
      <c r="K1124" s="241" t="e">
        <f>保全管理データ!N431</f>
        <v>#REF!</v>
      </c>
      <c r="L1124" s="241" t="e">
        <f>IF(#REF!="","",IF(#REF!="悪環境における作業",0.2,IF(#REF!="高所又は地下作業",0.1,IF(#REF!="錯綜場所作業",0.3,IF(#REF!="複雑な制約のある作業",0.4,IF(#REF!="単純な制約のある作業",0.2,0))))))</f>
        <v>#REF!</v>
      </c>
      <c r="M1124" s="224" t="e">
        <f t="shared" si="68"/>
        <v>#REF!</v>
      </c>
    </row>
    <row r="1125" spans="2:13" s="229" customFormat="1" ht="27.75" customHeight="1" x14ac:dyDescent="0.2">
      <c r="B1125" s="562" t="s">
        <v>257</v>
      </c>
      <c r="C1125" s="563"/>
      <c r="D1125" s="239" t="e">
        <f>#REF!</f>
        <v>#REF!</v>
      </c>
      <c r="E1125" s="240" t="s">
        <v>245</v>
      </c>
      <c r="F1125" s="242" t="e">
        <f>IF(#REF!&gt;=1,IF(#REF!&gt;=1,#REF!),IF(#REF!&gt;=0,"",))</f>
        <v>#REF!</v>
      </c>
      <c r="G1125" s="241" t="e">
        <f>保全管理データ!N405</f>
        <v>#REF!</v>
      </c>
      <c r="H1125" s="241" t="e">
        <f>IF(#REF!="無","",IF(#REF!="","",IF(#REF!="悪環境における作業",0.2,IF(#REF!="高所又は地下作業",0.1,IF(#REF!="錯綜場所作業",0.3,IF(#REF!="複雑な制約のある作業",0.4,IF(#REF!="単純な制約のある作業",0.2,0)))))))</f>
        <v>#REF!</v>
      </c>
      <c r="I1125" s="224" t="e">
        <f t="shared" si="67"/>
        <v>#REF!</v>
      </c>
      <c r="J1125" s="242" t="e">
        <f>IF(#REF!&gt;=1,IF(#REF!&gt;=1,#REF!),IF(#REF!&gt;=0,"",))</f>
        <v>#REF!</v>
      </c>
      <c r="K1125" s="241" t="e">
        <f>保全管理データ!N432</f>
        <v>#REF!</v>
      </c>
      <c r="L1125" s="241" t="e">
        <f>IF(#REF!="","",IF(#REF!="悪環境における作業",0.2,IF(#REF!="高所又は地下作業",0.1,IF(#REF!="錯綜場所作業",0.3,IF(#REF!="複雑な制約のある作業",0.4,IF(#REF!="単純な制約のある作業",0.2,0))))))</f>
        <v>#REF!</v>
      </c>
      <c r="M1125" s="224" t="e">
        <f t="shared" si="68"/>
        <v>#REF!</v>
      </c>
    </row>
    <row r="1126" spans="2:13" s="229" customFormat="1" ht="27.75" customHeight="1" x14ac:dyDescent="0.2">
      <c r="B1126" s="562" t="s">
        <v>258</v>
      </c>
      <c r="C1126" s="563"/>
      <c r="D1126" s="239" t="e">
        <f>#REF!</f>
        <v>#REF!</v>
      </c>
      <c r="E1126" s="240" t="s">
        <v>245</v>
      </c>
      <c r="F1126" s="242" t="e">
        <f>IF(#REF!&gt;=1,IF(#REF!&gt;=1,#REF!),IF(#REF!&gt;=0,"",))</f>
        <v>#REF!</v>
      </c>
      <c r="G1126" s="241" t="e">
        <f>保全管理データ!N406</f>
        <v>#REF!</v>
      </c>
      <c r="H1126" s="241" t="e">
        <f>IF(#REF!="無","",IF(#REF!="","",IF(#REF!="悪環境における作業",0.2,IF(#REF!="高所又は地下作業",0.1,IF(#REF!="錯綜場所作業",0.3,IF(#REF!="複雑な制約のある作業",0.4,IF(#REF!="単純な制約のある作業",0.2,0)))))))</f>
        <v>#REF!</v>
      </c>
      <c r="I1126" s="224" t="e">
        <f t="shared" si="67"/>
        <v>#REF!</v>
      </c>
      <c r="J1126" s="242" t="e">
        <f>IF(#REF!&gt;=1,IF(#REF!&gt;=1,#REF!),IF(#REF!&gt;=0,"",))</f>
        <v>#REF!</v>
      </c>
      <c r="K1126" s="241" t="e">
        <f>保全管理データ!N433</f>
        <v>#REF!</v>
      </c>
      <c r="L1126" s="241" t="e">
        <f>IF(#REF!="","",IF(#REF!="悪環境における作業",0.2,IF(#REF!="高所又は地下作業",0.1,IF(#REF!="錯綜場所作業",0.3,IF(#REF!="複雑な制約のある作業",0.4,IF(#REF!="単純な制約のある作業",0.2,0))))))</f>
        <v>#REF!</v>
      </c>
      <c r="M1126" s="224" t="e">
        <f t="shared" si="68"/>
        <v>#REF!</v>
      </c>
    </row>
    <row r="1127" spans="2:13" s="229" customFormat="1" ht="27.75" customHeight="1" x14ac:dyDescent="0.2">
      <c r="B1127" s="562" t="s">
        <v>259</v>
      </c>
      <c r="C1127" s="563"/>
      <c r="D1127" s="239" t="e">
        <f>#REF!</f>
        <v>#REF!</v>
      </c>
      <c r="E1127" s="240" t="s">
        <v>245</v>
      </c>
      <c r="F1127" s="242" t="e">
        <f>IF(#REF!&gt;=1,IF(#REF!&gt;=1,#REF!),IF(#REF!&gt;=0,"",))</f>
        <v>#REF!</v>
      </c>
      <c r="G1127" s="241" t="e">
        <f>保全管理データ!N407</f>
        <v>#REF!</v>
      </c>
      <c r="H1127" s="241" t="e">
        <f>IF(#REF!="無","",IF(#REF!="","",IF(#REF!="悪環境における作業",0.2,IF(#REF!="高所又は地下作業",0.1,IF(#REF!="錯綜場所作業",0.3,IF(#REF!="複雑な制約のある作業",0.4,IF(#REF!="単純な制約のある作業",0.2,0)))))))</f>
        <v>#REF!</v>
      </c>
      <c r="I1127" s="224" t="e">
        <f t="shared" si="67"/>
        <v>#REF!</v>
      </c>
      <c r="J1127" s="242" t="e">
        <f>IF(#REF!&gt;=1,IF(#REF!&gt;=1,#REF!),IF(#REF!&gt;=0,"",))</f>
        <v>#REF!</v>
      </c>
      <c r="K1127" s="241" t="e">
        <f>保全管理データ!N434</f>
        <v>#REF!</v>
      </c>
      <c r="L1127" s="241" t="e">
        <f>IF(#REF!="","",IF(#REF!="悪環境における作業",0.2,IF(#REF!="高所又は地下作業",0.1,IF(#REF!="錯綜場所作業",0.3,IF(#REF!="複雑な制約のある作業",0.4,IF(#REF!="単純な制約のある作業",0.2,0))))))</f>
        <v>#REF!</v>
      </c>
      <c r="M1127" s="224" t="e">
        <f t="shared" si="68"/>
        <v>#REF!</v>
      </c>
    </row>
    <row r="1128" spans="2:13" s="229" customFormat="1" ht="27.75" customHeight="1" x14ac:dyDescent="0.2">
      <c r="B1128" s="562" t="s">
        <v>260</v>
      </c>
      <c r="C1128" s="563"/>
      <c r="D1128" s="239" t="e">
        <f>#REF!</f>
        <v>#REF!</v>
      </c>
      <c r="E1128" s="240" t="s">
        <v>248</v>
      </c>
      <c r="F1128" s="242" t="e">
        <f>IF(#REF!&gt;=1,IF(#REF!&gt;=1,#REF!),IF(#REF!&gt;=0,"",))</f>
        <v>#REF!</v>
      </c>
      <c r="G1128" s="241" t="e">
        <f>保全管理データ!N408</f>
        <v>#REF!</v>
      </c>
      <c r="H1128" s="241" t="e">
        <f>IF(#REF!="無","",IF(#REF!="","",IF(#REF!="悪環境における作業",0.2,IF(#REF!="高所又は地下作業",0.1,IF(#REF!="錯綜場所作業",0.3,IF(#REF!="複雑な制約のある作業",0.4,IF(#REF!="単純な制約のある作業",0.2,0)))))))</f>
        <v>#REF!</v>
      </c>
      <c r="I1128" s="224" t="e">
        <f t="shared" si="67"/>
        <v>#REF!</v>
      </c>
      <c r="J1128" s="242" t="e">
        <f>IF(#REF!&gt;=1,IF(#REF!&gt;=1,#REF!),IF(#REF!&gt;=0,"",))</f>
        <v>#REF!</v>
      </c>
      <c r="K1128" s="241" t="e">
        <f>保全管理データ!N435</f>
        <v>#REF!</v>
      </c>
      <c r="L1128" s="241" t="e">
        <f>IF(#REF!="","",IF(#REF!="悪環境における作業",0.2,IF(#REF!="高所又は地下作業",0.1,IF(#REF!="錯綜場所作業",0.3,IF(#REF!="複雑な制約のある作業",0.4,IF(#REF!="単純な制約のある作業",0.2,0))))))</f>
        <v>#REF!</v>
      </c>
      <c r="M1128" s="224" t="e">
        <f t="shared" si="68"/>
        <v>#REF!</v>
      </c>
    </row>
    <row r="1129" spans="2:13" s="229" customFormat="1" ht="27.75" customHeight="1" x14ac:dyDescent="0.2">
      <c r="B1129" s="562" t="s">
        <v>261</v>
      </c>
      <c r="C1129" s="563"/>
      <c r="D1129" s="239" t="e">
        <f>#REF!</f>
        <v>#REF!</v>
      </c>
      <c r="E1129" s="240" t="s">
        <v>247</v>
      </c>
      <c r="F1129" s="242" t="e">
        <f>IF(#REF!&gt;=1,IF(#REF!&gt;=1,#REF!),IF(#REF!&gt;=0,"",))</f>
        <v>#REF!</v>
      </c>
      <c r="G1129" s="241" t="e">
        <f>保全管理データ!N409</f>
        <v>#REF!</v>
      </c>
      <c r="H1129" s="241" t="e">
        <f>IF(#REF!="無","",IF(#REF!="","",IF(#REF!="悪環境における作業",0.2,IF(#REF!="高所又は地下作業",0.1,IF(#REF!="錯綜場所作業",0.3,IF(#REF!="複雑な制約のある作業",0.4,IF(#REF!="単純な制約のある作業",0.2,0)))))))</f>
        <v>#REF!</v>
      </c>
      <c r="I1129" s="224" t="e">
        <f t="shared" si="67"/>
        <v>#REF!</v>
      </c>
      <c r="J1129" s="242" t="e">
        <f>IF(#REF!&gt;=1,IF(#REF!&gt;=1,#REF!),IF(#REF!&gt;=0,"",))</f>
        <v>#REF!</v>
      </c>
      <c r="K1129" s="241" t="e">
        <f>保全管理データ!N436</f>
        <v>#REF!</v>
      </c>
      <c r="L1129" s="241" t="e">
        <f>IF(#REF!="","",IF(#REF!="悪環境における作業",0.2,IF(#REF!="高所又は地下作業",0.1,IF(#REF!="錯綜場所作業",0.3,IF(#REF!="複雑な制約のある作業",0.4,IF(#REF!="単純な制約のある作業",0.2,0))))))</f>
        <v>#REF!</v>
      </c>
      <c r="M1129" s="224" t="e">
        <f t="shared" si="68"/>
        <v>#REF!</v>
      </c>
    </row>
    <row r="1130" spans="2:13" s="229" customFormat="1" ht="27.75" customHeight="1" x14ac:dyDescent="0.2">
      <c r="B1130" s="562" t="s">
        <v>262</v>
      </c>
      <c r="C1130" s="563"/>
      <c r="D1130" s="239" t="e">
        <f>#REF!</f>
        <v>#REF!</v>
      </c>
      <c r="E1130" s="240" t="s">
        <v>245</v>
      </c>
      <c r="F1130" s="242" t="e">
        <f>IF(#REF!&gt;=1,IF(#REF!&gt;=1,#REF!),IF(#REF!&gt;=0,"",))</f>
        <v>#REF!</v>
      </c>
      <c r="G1130" s="241" t="e">
        <f>保全管理データ!N410</f>
        <v>#REF!</v>
      </c>
      <c r="H1130" s="241" t="e">
        <f>IF(#REF!="無","",IF(#REF!="","",IF(#REF!="悪環境における作業",0.2,IF(#REF!="高所又は地下作業",0.1,IF(#REF!="錯綜場所作業",0.3,IF(#REF!="複雑な制約のある作業",0.4,IF(#REF!="単純な制約のある作業",0.2,0)))))))</f>
        <v>#REF!</v>
      </c>
      <c r="I1130" s="224" t="e">
        <f t="shared" si="67"/>
        <v>#REF!</v>
      </c>
      <c r="J1130" s="242" t="e">
        <f>IF(#REF!&gt;=1,IF(#REF!&gt;=1,#REF!),IF(#REF!&gt;=0,"",))</f>
        <v>#REF!</v>
      </c>
      <c r="K1130" s="241" t="e">
        <f>保全管理データ!N437</f>
        <v>#REF!</v>
      </c>
      <c r="L1130" s="241" t="e">
        <f>IF(#REF!="","",IF(#REF!="悪環境における作業",0.2,IF(#REF!="高所又は地下作業",0.1,IF(#REF!="錯綜場所作業",0.3,IF(#REF!="複雑な制約のある作業",0.4,IF(#REF!="単純な制約のある作業",0.2,0))))))</f>
        <v>#REF!</v>
      </c>
      <c r="M1130" s="224" t="e">
        <f t="shared" si="68"/>
        <v>#REF!</v>
      </c>
    </row>
    <row r="1131" spans="2:13" s="229" customFormat="1" ht="27.75" customHeight="1" x14ac:dyDescent="0.2">
      <c r="B1131" s="562" t="s">
        <v>263</v>
      </c>
      <c r="C1131" s="563"/>
      <c r="D1131" s="239" t="e">
        <f>#REF!</f>
        <v>#REF!</v>
      </c>
      <c r="E1131" s="240" t="s">
        <v>245</v>
      </c>
      <c r="F1131" s="242" t="e">
        <f>IF(#REF!&gt;=1,IF(#REF!&gt;=1,#REF!),IF(#REF!&gt;=0,"",))</f>
        <v>#REF!</v>
      </c>
      <c r="G1131" s="241" t="e">
        <f>保全管理データ!N411</f>
        <v>#REF!</v>
      </c>
      <c r="H1131" s="241" t="e">
        <f>IF(#REF!="無","",IF(#REF!="","",IF(#REF!="悪環境における作業",0.2,IF(#REF!="高所又は地下作業",0.1,IF(#REF!="錯綜場所作業",0.3,IF(#REF!="複雑な制約のある作業",0.4,IF(#REF!="単純な制約のある作業",0.2,0)))))))</f>
        <v>#REF!</v>
      </c>
      <c r="I1131" s="224" t="e">
        <f t="shared" si="67"/>
        <v>#REF!</v>
      </c>
      <c r="J1131" s="242" t="e">
        <f>IF(#REF!&gt;=1,IF(#REF!&gt;=1,#REF!),IF(#REF!&gt;=0,"",))</f>
        <v>#REF!</v>
      </c>
      <c r="K1131" s="241" t="e">
        <f>保全管理データ!N438</f>
        <v>#REF!</v>
      </c>
      <c r="L1131" s="241" t="e">
        <f>IF(#REF!="","",IF(#REF!="悪環境における作業",0.2,IF(#REF!="高所又は地下作業",0.1,IF(#REF!="錯綜場所作業",0.3,IF(#REF!="複雑な制約のある作業",0.4,IF(#REF!="単純な制約のある作業",0.2,0))))))</f>
        <v>#REF!</v>
      </c>
      <c r="M1131" s="224" t="e">
        <f t="shared" si="68"/>
        <v>#REF!</v>
      </c>
    </row>
    <row r="1132" spans="2:13" s="229" customFormat="1" ht="27.75" customHeight="1" x14ac:dyDescent="0.2">
      <c r="B1132" s="562" t="s">
        <v>264</v>
      </c>
      <c r="C1132" s="563"/>
      <c r="D1132" s="239" t="e">
        <f>#REF!</f>
        <v>#REF!</v>
      </c>
      <c r="E1132" s="240" t="s">
        <v>245</v>
      </c>
      <c r="F1132" s="242" t="e">
        <f>IF(#REF!&gt;=1,IF(#REF!&gt;=1,#REF!),IF(#REF!&gt;=0,"",))</f>
        <v>#REF!</v>
      </c>
      <c r="G1132" s="241" t="e">
        <f>保全管理データ!N412</f>
        <v>#REF!</v>
      </c>
      <c r="H1132" s="241" t="e">
        <f>IF(#REF!="無","",IF(#REF!="","",IF(#REF!="悪環境における作業",0.2,IF(#REF!="高所又は地下作業",0.1,IF(#REF!="錯綜場所作業",0.3,IF(#REF!="複雑な制約のある作業",0.4,IF(#REF!="単純な制約のある作業",0.2,0)))))))</f>
        <v>#REF!</v>
      </c>
      <c r="I1132" s="224" t="e">
        <f t="shared" si="67"/>
        <v>#REF!</v>
      </c>
      <c r="J1132" s="242" t="e">
        <f>IF(#REF!&gt;=1,IF(#REF!&gt;=1,#REF!),IF(#REF!&gt;=0,"",))</f>
        <v>#REF!</v>
      </c>
      <c r="K1132" s="241" t="e">
        <f>保全管理データ!N439</f>
        <v>#REF!</v>
      </c>
      <c r="L1132" s="241" t="e">
        <f>IF(#REF!="","",IF(#REF!="悪環境における作業",0.2,IF(#REF!="高所又は地下作業",0.1,IF(#REF!="錯綜場所作業",0.3,IF(#REF!="複雑な制約のある作業",0.4,IF(#REF!="単純な制約のある作業",0.2,0))))))</f>
        <v>#REF!</v>
      </c>
      <c r="M1132" s="224" t="e">
        <f t="shared" si="68"/>
        <v>#REF!</v>
      </c>
    </row>
    <row r="1133" spans="2:13" s="229" customFormat="1" ht="27.75" customHeight="1" x14ac:dyDescent="0.2">
      <c r="B1133" s="562" t="s">
        <v>265</v>
      </c>
      <c r="C1133" s="563"/>
      <c r="D1133" s="239" t="e">
        <f>#REF!</f>
        <v>#REF!</v>
      </c>
      <c r="E1133" s="240" t="s">
        <v>245</v>
      </c>
      <c r="F1133" s="242" t="e">
        <f>IF(#REF!&gt;=1,IF(#REF!&gt;=1,#REF!),IF(#REF!&gt;=0,"",))</f>
        <v>#REF!</v>
      </c>
      <c r="G1133" s="241" t="e">
        <f>保全管理データ!N413</f>
        <v>#REF!</v>
      </c>
      <c r="H1133" s="241" t="e">
        <f>IF(#REF!="無","",IF(#REF!="","",IF(#REF!="悪環境における作業",0.2,IF(#REF!="高所又は地下作業",0.1,IF(#REF!="錯綜場所作業",0.3,IF(#REF!="複雑な制約のある作業",0.4,IF(#REF!="単純な制約のある作業",0.2,0)))))))</f>
        <v>#REF!</v>
      </c>
      <c r="I1133" s="224" t="e">
        <f t="shared" si="67"/>
        <v>#REF!</v>
      </c>
      <c r="J1133" s="242" t="e">
        <f>IF(#REF!&gt;=1,IF(#REF!&gt;=1,#REF!),IF(#REF!&gt;=0,"",))</f>
        <v>#REF!</v>
      </c>
      <c r="K1133" s="241" t="e">
        <f>保全管理データ!N440</f>
        <v>#REF!</v>
      </c>
      <c r="L1133" s="241" t="e">
        <f>IF(#REF!="","",IF(#REF!="悪環境における作業",0.2,IF(#REF!="高所又は地下作業",0.1,IF(#REF!="錯綜場所作業",0.3,IF(#REF!="複雑な制約のある作業",0.4,IF(#REF!="単純な制約のある作業",0.2,0))))))</f>
        <v>#REF!</v>
      </c>
      <c r="M1133" s="224" t="e">
        <f t="shared" si="68"/>
        <v>#REF!</v>
      </c>
    </row>
    <row r="1134" spans="2:13" s="229" customFormat="1" ht="27.75" customHeight="1" x14ac:dyDescent="0.2">
      <c r="B1134" s="562" t="s">
        <v>266</v>
      </c>
      <c r="C1134" s="563"/>
      <c r="D1134" s="239" t="e">
        <f>#REF!</f>
        <v>#REF!</v>
      </c>
      <c r="E1134" s="240" t="s">
        <v>245</v>
      </c>
      <c r="F1134" s="242" t="e">
        <f>IF(#REF!&gt;=1,IF(#REF!&gt;=1,#REF!),IF(#REF!&gt;=0,"",))</f>
        <v>#REF!</v>
      </c>
      <c r="G1134" s="241" t="e">
        <f>保全管理データ!N414</f>
        <v>#REF!</v>
      </c>
      <c r="H1134" s="241" t="e">
        <f>IF(#REF!="無","",IF(#REF!="","",IF(#REF!="悪環境における作業",0.2,IF(#REF!="高所又は地下作業",0.1,IF(#REF!="錯綜場所作業",0.3,IF(#REF!="複雑な制約のある作業",0.4,IF(#REF!="単純な制約のある作業",0.2,0)))))))</f>
        <v>#REF!</v>
      </c>
      <c r="I1134" s="224" t="e">
        <f t="shared" si="67"/>
        <v>#REF!</v>
      </c>
      <c r="J1134" s="242" t="e">
        <f>IF(#REF!&gt;=1,IF(#REF!&gt;=1,#REF!),IF(#REF!&gt;=0,"",))</f>
        <v>#REF!</v>
      </c>
      <c r="K1134" s="241" t="e">
        <f>保全管理データ!N441</f>
        <v>#REF!</v>
      </c>
      <c r="L1134" s="241" t="e">
        <f>IF(#REF!="","",IF(#REF!="悪環境における作業",0.2,IF(#REF!="高所又は地下作業",0.1,IF(#REF!="錯綜場所作業",0.3,IF(#REF!="複雑な制約のある作業",0.4,IF(#REF!="単純な制約のある作業",0.2,0))))))</f>
        <v>#REF!</v>
      </c>
      <c r="M1134" s="224" t="e">
        <f t="shared" si="68"/>
        <v>#REF!</v>
      </c>
    </row>
    <row r="1135" spans="2:13" s="229" customFormat="1" ht="27.75" customHeight="1" x14ac:dyDescent="0.2">
      <c r="B1135" s="562" t="s">
        <v>81</v>
      </c>
      <c r="C1135" s="563"/>
      <c r="D1135" s="239" t="e">
        <f>#REF!</f>
        <v>#REF!</v>
      </c>
      <c r="E1135" s="240" t="s">
        <v>245</v>
      </c>
      <c r="F1135" s="242" t="e">
        <f>IF(#REF!&gt;=1,IF(#REF!&gt;=1,#REF!),IF(#REF!&gt;=0,"",))</f>
        <v>#REF!</v>
      </c>
      <c r="G1135" s="241" t="e">
        <f>保全管理データ!N415</f>
        <v>#REF!</v>
      </c>
      <c r="H1135" s="241" t="e">
        <f>IF(#REF!="無","",IF(#REF!="","",IF(#REF!="悪環境における作業",0.2,IF(#REF!="高所又は地下作業",0.1,IF(#REF!="錯綜場所作業",0.3,IF(#REF!="複雑な制約のある作業",0.4,IF(#REF!="単純な制約のある作業",0.2,0)))))))</f>
        <v>#REF!</v>
      </c>
      <c r="I1135" s="224" t="e">
        <f t="shared" si="67"/>
        <v>#REF!</v>
      </c>
      <c r="J1135" s="242" t="e">
        <f>IF(#REF!&gt;=1,IF(#REF!&gt;=1,#REF!),IF(#REF!&gt;=0,"",))</f>
        <v>#REF!</v>
      </c>
      <c r="K1135" s="241" t="e">
        <f>保全管理データ!N442</f>
        <v>#REF!</v>
      </c>
      <c r="L1135" s="241" t="e">
        <f>IF(#REF!="","",IF(#REF!="悪環境における作業",0.2,IF(#REF!="高所又は地下作業",0.1,IF(#REF!="錯綜場所作業",0.3,IF(#REF!="複雑な制約のある作業",0.4,IF(#REF!="単純な制約のある作業",0.2,0))))))</f>
        <v>#REF!</v>
      </c>
      <c r="M1135" s="224" t="e">
        <f t="shared" si="68"/>
        <v>#REF!</v>
      </c>
    </row>
    <row r="1136" spans="2:13" s="229" customFormat="1" ht="27.75" customHeight="1" x14ac:dyDescent="0.2">
      <c r="B1136" s="562" t="s">
        <v>267</v>
      </c>
      <c r="C1136" s="563"/>
      <c r="D1136" s="239" t="e">
        <f>#REF!</f>
        <v>#REF!</v>
      </c>
      <c r="E1136" s="240" t="s">
        <v>247</v>
      </c>
      <c r="F1136" s="242" t="e">
        <f>IF(#REF!&gt;=1,IF(#REF!&gt;=1,#REF!),IF(#REF!&gt;=0,"",))</f>
        <v>#REF!</v>
      </c>
      <c r="G1136" s="241" t="e">
        <f>保全管理データ!N416</f>
        <v>#REF!</v>
      </c>
      <c r="H1136" s="241" t="e">
        <f>IF(#REF!="無","",IF(#REF!="","",IF(#REF!="悪環境における作業",0.2,IF(#REF!="高所又は地下作業",0.1,IF(#REF!="錯綜場所作業",0.3,IF(#REF!="複雑な制約のある作業",0.4,IF(#REF!="単純な制約のある作業",0.2,0)))))))</f>
        <v>#REF!</v>
      </c>
      <c r="I1136" s="224" t="e">
        <f t="shared" si="67"/>
        <v>#REF!</v>
      </c>
      <c r="J1136" s="242" t="e">
        <f>IF(#REF!&gt;=1,IF(#REF!&gt;=1,#REF!),IF(#REF!&gt;=0,"",))</f>
        <v>#REF!</v>
      </c>
      <c r="K1136" s="241" t="e">
        <f>保全管理データ!N443</f>
        <v>#REF!</v>
      </c>
      <c r="L1136" s="241" t="e">
        <f>IF(#REF!="","",IF(#REF!="悪環境における作業",0.2,IF(#REF!="高所又は地下作業",0.1,IF(#REF!="錯綜場所作業",0.3,IF(#REF!="複雑な制約のある作業",0.4,IF(#REF!="単純な制約のある作業",0.2,0))))))</f>
        <v>#REF!</v>
      </c>
      <c r="M1136" s="224" t="e">
        <f t="shared" si="68"/>
        <v>#REF!</v>
      </c>
    </row>
    <row r="1137" spans="2:13" s="229" customFormat="1" ht="27.75" customHeight="1" x14ac:dyDescent="0.2">
      <c r="B1137" s="562" t="s">
        <v>268</v>
      </c>
      <c r="C1137" s="563"/>
      <c r="D1137" s="239" t="e">
        <f>#REF!</f>
        <v>#REF!</v>
      </c>
      <c r="E1137" s="240" t="s">
        <v>246</v>
      </c>
      <c r="F1137" s="242" t="e">
        <f>IF(#REF!&gt;=1,IF(#REF!&gt;=1,#REF!),IF(#REF!&gt;=0,"",))</f>
        <v>#REF!</v>
      </c>
      <c r="G1137" s="241" t="e">
        <f>保全管理データ!N417</f>
        <v>#REF!</v>
      </c>
      <c r="H1137" s="241" t="e">
        <f>IF(#REF!="無","",IF(#REF!="","",IF(#REF!="悪環境における作業",0.2,IF(#REF!="高所又は地下作業",0.1,IF(#REF!="錯綜場所作業",0.3,IF(#REF!="複雑な制約のある作業",0.4,IF(#REF!="単純な制約のある作業",0.2,0)))))))</f>
        <v>#REF!</v>
      </c>
      <c r="I1137" s="224" t="e">
        <f t="shared" si="67"/>
        <v>#REF!</v>
      </c>
      <c r="J1137" s="242" t="e">
        <f>IF(#REF!&gt;=1,IF(#REF!&gt;=1,#REF!),IF(#REF!&gt;=0,"",))</f>
        <v>#REF!</v>
      </c>
      <c r="K1137" s="241" t="e">
        <f>保全管理データ!N444</f>
        <v>#REF!</v>
      </c>
      <c r="L1137" s="241" t="e">
        <f>IF(#REF!="","",IF(#REF!="悪環境における作業",0.2,IF(#REF!="高所又は地下作業",0.1,IF(#REF!="錯綜場所作業",0.3,IF(#REF!="複雑な制約のある作業",0.4,IF(#REF!="単純な制約のある作業",0.2,0))))))</f>
        <v>#REF!</v>
      </c>
      <c r="M1137" s="224" t="e">
        <f t="shared" si="68"/>
        <v>#REF!</v>
      </c>
    </row>
    <row r="1138" spans="2:13" s="229" customFormat="1" ht="27.75" customHeight="1" thickBot="1" x14ac:dyDescent="0.25">
      <c r="B1138" s="564" t="s">
        <v>269</v>
      </c>
      <c r="C1138" s="565"/>
      <c r="D1138" s="243" t="e">
        <f>#REF!</f>
        <v>#REF!</v>
      </c>
      <c r="E1138" s="244" t="s">
        <v>245</v>
      </c>
      <c r="F1138" s="246" t="e">
        <f>IF(#REF!&gt;=1,IF(#REF!&gt;=1,#REF!),IF(#REF!&gt;=0,"",))</f>
        <v>#REF!</v>
      </c>
      <c r="G1138" s="245" t="e">
        <f>保全管理データ!N418</f>
        <v>#REF!</v>
      </c>
      <c r="H1138" s="241" t="e">
        <f>IF(#REF!="無","",IF(#REF!="","",IF(#REF!="悪環境における作業",0.2,IF(#REF!="高所又は地下作業",0.1,IF(#REF!="錯綜場所作業",0.3,IF(#REF!="複雑な制約のある作業",0.4,IF(#REF!="単純な制約のある作業",0.2,0)))))))</f>
        <v>#REF!</v>
      </c>
      <c r="I1138" s="224" t="e">
        <f t="shared" si="67"/>
        <v>#REF!</v>
      </c>
      <c r="J1138" s="246" t="e">
        <f>IF(#REF!&gt;=1,IF(#REF!&gt;=1,#REF!),IF(#REF!&gt;=0,"",))</f>
        <v>#REF!</v>
      </c>
      <c r="K1138" s="245" t="e">
        <f>保全管理データ!N445</f>
        <v>#REF!</v>
      </c>
      <c r="L1138" s="245" t="e">
        <f>IF(#REF!="","",IF(#REF!="悪環境における作業",0.2,IF(#REF!="高所又は地下作業",0.1,IF(#REF!="錯綜場所作業",0.3,IF(#REF!="複雑な制約のある作業",0.4,IF(#REF!="単純な制約のある作業",0.2,0))))))</f>
        <v>#REF!</v>
      </c>
      <c r="M1138" s="224" t="e">
        <f t="shared" si="68"/>
        <v>#REF!</v>
      </c>
    </row>
    <row r="1139" spans="2:13" s="229" customFormat="1" ht="27.75" customHeight="1" thickBot="1" x14ac:dyDescent="0.25">
      <c r="B1139" s="555" t="s">
        <v>190</v>
      </c>
      <c r="C1139" s="555"/>
      <c r="D1139" s="555"/>
      <c r="E1139" s="555"/>
      <c r="F1139" s="556" t="e">
        <f>SUM(I1115:I1138)</f>
        <v>#REF!</v>
      </c>
      <c r="G1139" s="557"/>
      <c r="H1139" s="557"/>
      <c r="I1139" s="558"/>
      <c r="J1139" s="556" t="e">
        <f>IF(SUM(J1115:J1138)=0,"0.00",SUM(M1115:M1138))</f>
        <v>#REF!</v>
      </c>
      <c r="K1139" s="557"/>
      <c r="L1139" s="557"/>
      <c r="M1139" s="558"/>
    </row>
    <row r="1140" spans="2:13" s="229" customFormat="1" ht="27.75" customHeight="1" thickBot="1" x14ac:dyDescent="0.25">
      <c r="B1140" s="555" t="s">
        <v>97</v>
      </c>
      <c r="C1140" s="555"/>
      <c r="D1140" s="555"/>
      <c r="E1140" s="555"/>
      <c r="F1140" s="559" t="e">
        <f>IF(#REF!="５年以下","0",IF(#REF!="５年～１０年",0.1,IF(#REF!="１０年以上",0.15)))</f>
        <v>#REF!</v>
      </c>
      <c r="G1140" s="560"/>
      <c r="H1140" s="560"/>
      <c r="I1140" s="560"/>
      <c r="J1140" s="560"/>
      <c r="K1140" s="560"/>
      <c r="L1140" s="560"/>
      <c r="M1140" s="561"/>
    </row>
    <row r="1141" spans="2:13" s="229" customFormat="1" ht="27.75" customHeight="1" thickBot="1" x14ac:dyDescent="0.25">
      <c r="B1141" s="556" t="s">
        <v>273</v>
      </c>
      <c r="C1141" s="557"/>
      <c r="D1141" s="557"/>
      <c r="E1141" s="558"/>
      <c r="F1141" s="556" t="e">
        <f>F1139*(1+F1140)</f>
        <v>#REF!</v>
      </c>
      <c r="G1141" s="557"/>
      <c r="H1141" s="557"/>
      <c r="I1141" s="557"/>
      <c r="J1141" s="556" t="e">
        <f>J1139*(1+F1140)</f>
        <v>#REF!</v>
      </c>
      <c r="K1141" s="557"/>
      <c r="L1141" s="557"/>
      <c r="M1141" s="558"/>
    </row>
    <row r="1142" spans="2:13" s="229" customFormat="1" ht="24" hidden="1" customHeight="1" thickBot="1" x14ac:dyDescent="0.25">
      <c r="B1142" s="555" t="s">
        <v>191</v>
      </c>
      <c r="C1142" s="555"/>
      <c r="D1142" s="555"/>
      <c r="E1142" s="555"/>
      <c r="F1142" s="556" t="e">
        <f>#REF!*(#REF!*#REF!+#REF!*#REF!)</f>
        <v>#REF!</v>
      </c>
      <c r="G1142" s="557"/>
      <c r="H1142" s="558"/>
      <c r="I1142" s="555" t="e">
        <f>#REF!</f>
        <v>#REF!</v>
      </c>
      <c r="J1142" s="556"/>
      <c r="K1142" s="247" t="s">
        <v>230</v>
      </c>
      <c r="L1142" s="558" t="e">
        <f>B1113</f>
        <v>#REF!</v>
      </c>
      <c r="M1142" s="555"/>
    </row>
    <row r="1143" spans="2:13" s="229" customFormat="1" ht="45" customHeight="1" thickBot="1" x14ac:dyDescent="0.25">
      <c r="B1143" s="228"/>
      <c r="C1143" s="228"/>
      <c r="D1143" s="228"/>
      <c r="E1143" s="228"/>
      <c r="F1143" s="228"/>
      <c r="G1143" s="228"/>
      <c r="H1143" s="228"/>
      <c r="I1143" s="228"/>
      <c r="J1143" s="228"/>
      <c r="K1143" s="228"/>
      <c r="L1143" s="228"/>
      <c r="M1143" s="228"/>
    </row>
    <row r="1144" spans="2:13" s="229" customFormat="1" ht="27.75" customHeight="1" thickBot="1" x14ac:dyDescent="0.25">
      <c r="B1144" s="568" t="s">
        <v>128</v>
      </c>
      <c r="C1144" s="569"/>
      <c r="D1144" s="569"/>
      <c r="E1144" s="570"/>
      <c r="F1144" s="228"/>
      <c r="G1144" s="228"/>
      <c r="H1144" s="228"/>
      <c r="I1144" s="228"/>
      <c r="J1144" s="228"/>
      <c r="K1144" s="228"/>
      <c r="L1144" s="228"/>
      <c r="M1144" s="228"/>
    </row>
    <row r="1145" spans="2:13" s="229" customFormat="1" ht="27.75" customHeight="1" x14ac:dyDescent="0.2">
      <c r="B1145" s="571" t="e">
        <f>#REF!</f>
        <v>#REF!</v>
      </c>
      <c r="C1145" s="572"/>
      <c r="D1145" s="573"/>
      <c r="E1145" s="574"/>
      <c r="F1145" s="578" t="s">
        <v>240</v>
      </c>
      <c r="G1145" s="579"/>
      <c r="H1145" s="579"/>
      <c r="I1145" s="580"/>
      <c r="J1145" s="578" t="s">
        <v>239</v>
      </c>
      <c r="K1145" s="579"/>
      <c r="L1145" s="579"/>
      <c r="M1145" s="580"/>
    </row>
    <row r="1146" spans="2:13" s="229" customFormat="1" ht="27.75" customHeight="1" thickBot="1" x14ac:dyDescent="0.25">
      <c r="B1146" s="575"/>
      <c r="C1146" s="576"/>
      <c r="D1146" s="576"/>
      <c r="E1146" s="577"/>
      <c r="F1146" s="233" t="s">
        <v>149</v>
      </c>
      <c r="G1146" s="231" t="s">
        <v>151</v>
      </c>
      <c r="H1146" s="231" t="s">
        <v>96</v>
      </c>
      <c r="I1146" s="232" t="s">
        <v>150</v>
      </c>
      <c r="J1146" s="233" t="s">
        <v>149</v>
      </c>
      <c r="K1146" s="231" t="s">
        <v>151</v>
      </c>
      <c r="L1146" s="231" t="s">
        <v>96</v>
      </c>
      <c r="M1146" s="232" t="s">
        <v>150</v>
      </c>
    </row>
    <row r="1147" spans="2:13" s="229" customFormat="1" ht="27.75" customHeight="1" thickTop="1" x14ac:dyDescent="0.2">
      <c r="B1147" s="566" t="s">
        <v>241</v>
      </c>
      <c r="C1147" s="567"/>
      <c r="D1147" s="234" t="e">
        <f>#REF!</f>
        <v>#REF!</v>
      </c>
      <c r="E1147" s="235" t="s">
        <v>242</v>
      </c>
      <c r="F1147" s="242" t="e">
        <f>IF(#REF!&gt;=1,IF(#REF!&gt;=1,#REF!),IF(#REF!&gt;=0,"",))</f>
        <v>#REF!</v>
      </c>
      <c r="G1147" s="241" t="e">
        <f>保全管理データ!N4147</f>
        <v>#REF!</v>
      </c>
      <c r="H1147" s="241" t="e">
        <f>IF(#REF!="無","",IF(#REF!="","",IF(#REF!="悪環境における作業",0.2,IF(#REF!="高所又は地下作業",0.1,IF(#REF!="錯綜場所作業",0.3,IF(#REF!="複雑な制約のある作業",0.4,IF(#REF!="単純な制約のある作業",0.2,0)))))))</f>
        <v>#REF!</v>
      </c>
      <c r="I1147" s="224" t="e">
        <f>IF(F1147="","",F1147*G1147*(1+IF(H1147="",0,H1147)))</f>
        <v>#REF!</v>
      </c>
      <c r="J1147" s="242" t="e">
        <f>IF(#REF!&gt;=1,IF(#REF!&gt;=1,#REF!),IF(#REF!&gt;=0,"",))</f>
        <v>#REF!</v>
      </c>
      <c r="K1147" s="241" t="e">
        <f>保全管理データ!N4174</f>
        <v>#REF!</v>
      </c>
      <c r="L1147" s="241" t="e">
        <f>IF(#REF!="","",IF(#REF!="悪環境における作業",0.2,IF(#REF!="高所又は地下作業",0.1,IF(#REF!="錯綜場所作業",0.3,IF(#REF!="複雑な制約のある作業",0.4,IF(#REF!="単純な制約のある作業",0.2,0))))))</f>
        <v>#REF!</v>
      </c>
      <c r="M1147" s="224" t="e">
        <f>IF(J1147="","",J1147*K1147*(1+IF(L1147="",0,L1147)))</f>
        <v>#REF!</v>
      </c>
    </row>
    <row r="1148" spans="2:13" s="229" customFormat="1" ht="27.75" customHeight="1" x14ac:dyDescent="0.2">
      <c r="B1148" s="562" t="s">
        <v>243</v>
      </c>
      <c r="C1148" s="563"/>
      <c r="D1148" s="239" t="e">
        <f>#REF!</f>
        <v>#REF!</v>
      </c>
      <c r="E1148" s="240" t="s">
        <v>242</v>
      </c>
      <c r="F1148" s="242" t="e">
        <f>IF(#REF!&gt;=1,IF(#REF!&gt;=1,#REF!),IF(#REF!&gt;=0,"",))</f>
        <v>#REF!</v>
      </c>
      <c r="G1148" s="241" t="e">
        <f>保全管理データ!N4148</f>
        <v>#REF!</v>
      </c>
      <c r="H1148" s="241" t="e">
        <f>IF(#REF!="無","",IF(#REF!="","",IF(#REF!="悪環境における作業",0.2,IF(#REF!="高所又は地下作業",0.1,IF(#REF!="錯綜場所作業",0.3,IF(#REF!="複雑な制約のある作業",0.4,IF(#REF!="単純な制約のある作業",0.2,0)))))))</f>
        <v>#REF!</v>
      </c>
      <c r="I1148" s="224" t="e">
        <f t="shared" ref="I1148:I1170" si="69">IF(F1148="","",F1148*G1148*(1+IF(H1148="",0,H1148)))</f>
        <v>#REF!</v>
      </c>
      <c r="J1148" s="242" t="e">
        <f>IF(#REF!&gt;=1,IF(#REF!&gt;=1,#REF!),IF(#REF!&gt;=0,"",))</f>
        <v>#REF!</v>
      </c>
      <c r="K1148" s="241" t="e">
        <f>保全管理データ!N4175</f>
        <v>#REF!</v>
      </c>
      <c r="L1148" s="241" t="e">
        <f>IF(#REF!="","",IF(#REF!="悪環境における作業",0.2,IF(#REF!="高所又は地下作業",0.1,IF(#REF!="錯綜場所作業",0.3,IF(#REF!="複雑な制約のある作業",0.4,IF(#REF!="単純な制約のある作業",0.2,0))))))</f>
        <v>#REF!</v>
      </c>
      <c r="M1148" s="224" t="e">
        <f t="shared" ref="M1148:M1170" si="70">IF(J1148="","",J1148*K1148*(1+IF(L1148="",0,L1148)))</f>
        <v>#REF!</v>
      </c>
    </row>
    <row r="1149" spans="2:13" s="229" customFormat="1" ht="27.75" customHeight="1" x14ac:dyDescent="0.2">
      <c r="B1149" s="562" t="s">
        <v>249</v>
      </c>
      <c r="C1149" s="563"/>
      <c r="D1149" s="239" t="e">
        <f>#REF!</f>
        <v>#REF!</v>
      </c>
      <c r="E1149" s="240" t="s">
        <v>244</v>
      </c>
      <c r="F1149" s="242" t="e">
        <f>IF(#REF!&gt;=1,IF(#REF!&gt;=1,#REF!),IF(#REF!&gt;=0,"",))</f>
        <v>#REF!</v>
      </c>
      <c r="G1149" s="241" t="e">
        <f>保全管理データ!N4149</f>
        <v>#REF!</v>
      </c>
      <c r="H1149" s="241" t="e">
        <f>IF(#REF!="無","",IF(#REF!="","",IF(#REF!="悪環境における作業",0.2,IF(#REF!="高所又は地下作業",0.1,IF(#REF!="錯綜場所作業",0.3,IF(#REF!="複雑な制約のある作業",0.4,IF(#REF!="単純な制約のある作業",0.2,0)))))))</f>
        <v>#REF!</v>
      </c>
      <c r="I1149" s="224" t="e">
        <f t="shared" si="69"/>
        <v>#REF!</v>
      </c>
      <c r="J1149" s="242" t="e">
        <f>IF(#REF!&gt;=1,IF(#REF!&gt;=1,#REF!),IF(#REF!&gt;=0,"",))</f>
        <v>#REF!</v>
      </c>
      <c r="K1149" s="241" t="e">
        <f>保全管理データ!N4176</f>
        <v>#REF!</v>
      </c>
      <c r="L1149" s="241" t="e">
        <f>IF(#REF!="","",IF(#REF!="悪環境における作業",0.2,IF(#REF!="高所又は地下作業",0.1,IF(#REF!="錯綜場所作業",0.3,IF(#REF!="複雑な制約のある作業",0.4,IF(#REF!="単純な制約のある作業",0.2,0))))))</f>
        <v>#REF!</v>
      </c>
      <c r="M1149" s="224" t="e">
        <f t="shared" si="70"/>
        <v>#REF!</v>
      </c>
    </row>
    <row r="1150" spans="2:13" s="229" customFormat="1" ht="27.75" customHeight="1" x14ac:dyDescent="0.2">
      <c r="B1150" s="562" t="s">
        <v>250</v>
      </c>
      <c r="C1150" s="563"/>
      <c r="D1150" s="239" t="e">
        <f>#REF!</f>
        <v>#REF!</v>
      </c>
      <c r="E1150" s="240" t="s">
        <v>244</v>
      </c>
      <c r="F1150" s="242" t="e">
        <f>IF(#REF!&gt;=1,IF(#REF!&gt;=1,#REF!),IF(#REF!&gt;=0,"",))</f>
        <v>#REF!</v>
      </c>
      <c r="G1150" s="241" t="e">
        <f>保全管理データ!N4150</f>
        <v>#REF!</v>
      </c>
      <c r="H1150" s="241" t="e">
        <f>IF(#REF!="無","",IF(#REF!="","",IF(#REF!="悪環境における作業",0.2,IF(#REF!="高所又は地下作業",0.1,IF(#REF!="錯綜場所作業",0.3,IF(#REF!="複雑な制約のある作業",0.4,IF(#REF!="単純な制約のある作業",0.2,0)))))))</f>
        <v>#REF!</v>
      </c>
      <c r="I1150" s="224" t="e">
        <f t="shared" si="69"/>
        <v>#REF!</v>
      </c>
      <c r="J1150" s="242" t="e">
        <f>IF(#REF!&gt;=1,IF(#REF!&gt;=1,#REF!),IF(#REF!&gt;=0,"",))</f>
        <v>#REF!</v>
      </c>
      <c r="K1150" s="241" t="e">
        <f>保全管理データ!N4177</f>
        <v>#REF!</v>
      </c>
      <c r="L1150" s="241" t="e">
        <f>IF(#REF!="","",IF(#REF!="悪環境における作業",0.2,IF(#REF!="高所又は地下作業",0.1,IF(#REF!="錯綜場所作業",0.3,IF(#REF!="複雑な制約のある作業",0.4,IF(#REF!="単純な制約のある作業",0.2,0))))))</f>
        <v>#REF!</v>
      </c>
      <c r="M1150" s="224" t="e">
        <f t="shared" si="70"/>
        <v>#REF!</v>
      </c>
    </row>
    <row r="1151" spans="2:13" s="229" customFormat="1" ht="27.75" customHeight="1" x14ac:dyDescent="0.2">
      <c r="B1151" s="562" t="s">
        <v>251</v>
      </c>
      <c r="C1151" s="563"/>
      <c r="D1151" s="239" t="e">
        <f>#REF!</f>
        <v>#REF!</v>
      </c>
      <c r="E1151" s="240" t="s">
        <v>242</v>
      </c>
      <c r="F1151" s="242" t="e">
        <f>IF(#REF!&gt;=1,IF(#REF!&gt;=1,#REF!),IF(#REF!&gt;=0,"",))</f>
        <v>#REF!</v>
      </c>
      <c r="G1151" s="241" t="e">
        <f>保全管理データ!N4151</f>
        <v>#REF!</v>
      </c>
      <c r="H1151" s="241" t="e">
        <f>IF(#REF!="無","",IF(#REF!="","",IF(#REF!="悪環境における作業",0.2,IF(#REF!="高所又は地下作業",0.1,IF(#REF!="錯綜場所作業",0.3,IF(#REF!="複雑な制約のある作業",0.4,IF(#REF!="単純な制約のある作業",0.2,0)))))))</f>
        <v>#REF!</v>
      </c>
      <c r="I1151" s="224" t="e">
        <f t="shared" si="69"/>
        <v>#REF!</v>
      </c>
      <c r="J1151" s="242" t="e">
        <f>IF(#REF!&gt;=1,IF(#REF!&gt;=1,#REF!),IF(#REF!&gt;=0,"",))</f>
        <v>#REF!</v>
      </c>
      <c r="K1151" s="241" t="e">
        <f>保全管理データ!N4178</f>
        <v>#REF!</v>
      </c>
      <c r="L1151" s="241" t="e">
        <f>IF(#REF!="","",IF(#REF!="悪環境における作業",0.2,IF(#REF!="高所又は地下作業",0.1,IF(#REF!="錯綜場所作業",0.3,IF(#REF!="複雑な制約のある作業",0.4,IF(#REF!="単純な制約のある作業",0.2,0))))))</f>
        <v>#REF!</v>
      </c>
      <c r="M1151" s="224" t="e">
        <f t="shared" si="70"/>
        <v>#REF!</v>
      </c>
    </row>
    <row r="1152" spans="2:13" s="229" customFormat="1" ht="27.75" customHeight="1" x14ac:dyDescent="0.2">
      <c r="B1152" s="562" t="s">
        <v>252</v>
      </c>
      <c r="C1152" s="563"/>
      <c r="D1152" s="239" t="e">
        <f>#REF!</f>
        <v>#REF!</v>
      </c>
      <c r="E1152" s="240" t="s">
        <v>244</v>
      </c>
      <c r="F1152" s="242" t="e">
        <f>IF(#REF!&gt;=1,IF(#REF!&gt;=1,#REF!),IF(#REF!&gt;=0,"",))</f>
        <v>#REF!</v>
      </c>
      <c r="G1152" s="241" t="e">
        <f>保全管理データ!N4152</f>
        <v>#REF!</v>
      </c>
      <c r="H1152" s="241" t="e">
        <f>IF(#REF!="無","",IF(#REF!="","",IF(#REF!="悪環境における作業",0.2,IF(#REF!="高所又は地下作業",0.1,IF(#REF!="錯綜場所作業",0.3,IF(#REF!="複雑な制約のある作業",0.4,IF(#REF!="単純な制約のある作業",0.2,0)))))))</f>
        <v>#REF!</v>
      </c>
      <c r="I1152" s="224" t="e">
        <f t="shared" si="69"/>
        <v>#REF!</v>
      </c>
      <c r="J1152" s="242" t="e">
        <f>IF(#REF!&gt;=1,IF(#REF!&gt;=1,#REF!),IF(#REF!&gt;=0,"",))</f>
        <v>#REF!</v>
      </c>
      <c r="K1152" s="241" t="e">
        <f>保全管理データ!N4179</f>
        <v>#REF!</v>
      </c>
      <c r="L1152" s="241" t="e">
        <f>IF(#REF!="","",IF(#REF!="悪環境における作業",0.2,IF(#REF!="高所又は地下作業",0.1,IF(#REF!="錯綜場所作業",0.3,IF(#REF!="複雑な制約のある作業",0.4,IF(#REF!="単純な制約のある作業",0.2,0))))))</f>
        <v>#REF!</v>
      </c>
      <c r="M1152" s="224" t="e">
        <f t="shared" si="70"/>
        <v>#REF!</v>
      </c>
    </row>
    <row r="1153" spans="2:13" s="229" customFormat="1" ht="27.75" customHeight="1" x14ac:dyDescent="0.2">
      <c r="B1153" s="562" t="s">
        <v>253</v>
      </c>
      <c r="C1153" s="563"/>
      <c r="D1153" s="239" t="e">
        <f>#REF!</f>
        <v>#REF!</v>
      </c>
      <c r="E1153" s="240" t="s">
        <v>242</v>
      </c>
      <c r="F1153" s="242" t="e">
        <f>IF(#REF!&gt;=1,IF(#REF!&gt;=1,#REF!),IF(#REF!&gt;=0,"",))</f>
        <v>#REF!</v>
      </c>
      <c r="G1153" s="241" t="e">
        <f>保全管理データ!N4153</f>
        <v>#REF!</v>
      </c>
      <c r="H1153" s="241" t="e">
        <f>IF(#REF!="無","",IF(#REF!="","",IF(#REF!="悪環境における作業",0.2,IF(#REF!="高所又は地下作業",0.1,IF(#REF!="錯綜場所作業",0.3,IF(#REF!="複雑な制約のある作業",0.4,IF(#REF!="単純な制約のある作業",0.2,0)))))))</f>
        <v>#REF!</v>
      </c>
      <c r="I1153" s="224" t="e">
        <f t="shared" si="69"/>
        <v>#REF!</v>
      </c>
      <c r="J1153" s="242" t="e">
        <f>IF(#REF!&gt;=1,IF(#REF!&gt;=1,#REF!),IF(#REF!&gt;=0,"",))</f>
        <v>#REF!</v>
      </c>
      <c r="K1153" s="241" t="e">
        <f>保全管理データ!N4180</f>
        <v>#REF!</v>
      </c>
      <c r="L1153" s="241" t="e">
        <f>IF(#REF!="","",IF(#REF!="悪環境における作業",0.2,IF(#REF!="高所又は地下作業",0.1,IF(#REF!="錯綜場所作業",0.3,IF(#REF!="複雑な制約のある作業",0.4,IF(#REF!="単純な制約のある作業",0.2,0))))))</f>
        <v>#REF!</v>
      </c>
      <c r="M1153" s="224" t="e">
        <f t="shared" si="70"/>
        <v>#REF!</v>
      </c>
    </row>
    <row r="1154" spans="2:13" s="229" customFormat="1" ht="27.75" customHeight="1" x14ac:dyDescent="0.2">
      <c r="B1154" s="562" t="s">
        <v>254</v>
      </c>
      <c r="C1154" s="563"/>
      <c r="D1154" s="239" t="e">
        <f>#REF!</f>
        <v>#REF!</v>
      </c>
      <c r="E1154" s="240" t="s">
        <v>242</v>
      </c>
      <c r="F1154" s="242" t="e">
        <f>IF(#REF!&gt;=1,IF(#REF!&gt;=1,#REF!),IF(#REF!&gt;=0,"",))</f>
        <v>#REF!</v>
      </c>
      <c r="G1154" s="241" t="e">
        <f>保全管理データ!N4154</f>
        <v>#REF!</v>
      </c>
      <c r="H1154" s="241" t="e">
        <f>IF(#REF!="無","",IF(#REF!="","",IF(#REF!="悪環境における作業",0.2,IF(#REF!="高所又は地下作業",0.1,IF(#REF!="錯綜場所作業",0.3,IF(#REF!="複雑な制約のある作業",0.4,IF(#REF!="単純な制約のある作業",0.2,0)))))))</f>
        <v>#REF!</v>
      </c>
      <c r="I1154" s="224" t="e">
        <f t="shared" si="69"/>
        <v>#REF!</v>
      </c>
      <c r="J1154" s="242" t="e">
        <f>IF(#REF!&gt;=1,IF(#REF!&gt;=1,#REF!),IF(#REF!&gt;=0,"",))</f>
        <v>#REF!</v>
      </c>
      <c r="K1154" s="241" t="e">
        <f>保全管理データ!N4181</f>
        <v>#REF!</v>
      </c>
      <c r="L1154" s="241" t="e">
        <f>IF(#REF!="","",IF(#REF!="悪環境における作業",0.2,IF(#REF!="高所又は地下作業",0.1,IF(#REF!="錯綜場所作業",0.3,IF(#REF!="複雑な制約のある作業",0.4,IF(#REF!="単純な制約のある作業",0.2,0))))))</f>
        <v>#REF!</v>
      </c>
      <c r="M1154" s="224" t="e">
        <f t="shared" si="70"/>
        <v>#REF!</v>
      </c>
    </row>
    <row r="1155" spans="2:13" s="229" customFormat="1" ht="27.75" customHeight="1" x14ac:dyDescent="0.2">
      <c r="B1155" s="562" t="s">
        <v>255</v>
      </c>
      <c r="C1155" s="563"/>
      <c r="D1155" s="239" t="e">
        <f>#REF!</f>
        <v>#REF!</v>
      </c>
      <c r="E1155" s="240" t="s">
        <v>245</v>
      </c>
      <c r="F1155" s="242" t="e">
        <f>IF(#REF!&gt;=1,IF(#REF!&gt;=1,#REF!),IF(#REF!&gt;=0,"",))</f>
        <v>#REF!</v>
      </c>
      <c r="G1155" s="241" t="e">
        <f>保全管理データ!N4155</f>
        <v>#REF!</v>
      </c>
      <c r="H1155" s="241" t="e">
        <f>IF(#REF!="無","",IF(#REF!="","",IF(#REF!="悪環境における作業",0.2,IF(#REF!="高所又は地下作業",0.1,IF(#REF!="錯綜場所作業",0.3,IF(#REF!="複雑な制約のある作業",0.4,IF(#REF!="単純な制約のある作業",0.2,0)))))))</f>
        <v>#REF!</v>
      </c>
      <c r="I1155" s="224" t="e">
        <f t="shared" si="69"/>
        <v>#REF!</v>
      </c>
      <c r="J1155" s="242" t="e">
        <f>IF(#REF!&gt;=1,IF(#REF!&gt;=1,#REF!),IF(#REF!&gt;=0,"",))</f>
        <v>#REF!</v>
      </c>
      <c r="K1155" s="241" t="e">
        <f>保全管理データ!N4182</f>
        <v>#REF!</v>
      </c>
      <c r="L1155" s="241" t="e">
        <f>IF(#REF!="","",IF(#REF!="悪環境における作業",0.2,IF(#REF!="高所又は地下作業",0.1,IF(#REF!="錯綜場所作業",0.3,IF(#REF!="複雑な制約のある作業",0.4,IF(#REF!="単純な制約のある作業",0.2,0))))))</f>
        <v>#REF!</v>
      </c>
      <c r="M1155" s="224" t="e">
        <f t="shared" si="70"/>
        <v>#REF!</v>
      </c>
    </row>
    <row r="1156" spans="2:13" s="229" customFormat="1" ht="27.75" customHeight="1" x14ac:dyDescent="0.2">
      <c r="B1156" s="562" t="s">
        <v>256</v>
      </c>
      <c r="C1156" s="563"/>
      <c r="D1156" s="239" t="e">
        <f>#REF!</f>
        <v>#REF!</v>
      </c>
      <c r="E1156" s="240" t="s">
        <v>242</v>
      </c>
      <c r="F1156" s="242" t="e">
        <f>IF(#REF!&gt;=1,IF(#REF!&gt;=1,#REF!),IF(#REF!&gt;=0,"",))</f>
        <v>#REF!</v>
      </c>
      <c r="G1156" s="241" t="e">
        <f>保全管理データ!N4156</f>
        <v>#REF!</v>
      </c>
      <c r="H1156" s="241" t="e">
        <f>IF(#REF!="無","",IF(#REF!="","",IF(#REF!="悪環境における作業",0.2,IF(#REF!="高所又は地下作業",0.1,IF(#REF!="錯綜場所作業",0.3,IF(#REF!="複雑な制約のある作業",0.4,IF(#REF!="単純な制約のある作業",0.2,0)))))))</f>
        <v>#REF!</v>
      </c>
      <c r="I1156" s="224" t="e">
        <f t="shared" si="69"/>
        <v>#REF!</v>
      </c>
      <c r="J1156" s="242" t="e">
        <f>IF(#REF!&gt;=1,IF(#REF!&gt;=1,#REF!),IF(#REF!&gt;=0,"",))</f>
        <v>#REF!</v>
      </c>
      <c r="K1156" s="241" t="e">
        <f>保全管理データ!N4183</f>
        <v>#REF!</v>
      </c>
      <c r="L1156" s="241" t="e">
        <f>IF(#REF!="","",IF(#REF!="悪環境における作業",0.2,IF(#REF!="高所又は地下作業",0.1,IF(#REF!="錯綜場所作業",0.3,IF(#REF!="複雑な制約のある作業",0.4,IF(#REF!="単純な制約のある作業",0.2,0))))))</f>
        <v>#REF!</v>
      </c>
      <c r="M1156" s="224" t="e">
        <f t="shared" si="70"/>
        <v>#REF!</v>
      </c>
    </row>
    <row r="1157" spans="2:13" s="229" customFormat="1" ht="27.75" customHeight="1" x14ac:dyDescent="0.2">
      <c r="B1157" s="562" t="s">
        <v>257</v>
      </c>
      <c r="C1157" s="563"/>
      <c r="D1157" s="239" t="e">
        <f>#REF!</f>
        <v>#REF!</v>
      </c>
      <c r="E1157" s="240" t="s">
        <v>245</v>
      </c>
      <c r="F1157" s="242" t="e">
        <f>IF(#REF!&gt;=1,IF(#REF!&gt;=1,#REF!),IF(#REF!&gt;=0,"",))</f>
        <v>#REF!</v>
      </c>
      <c r="G1157" s="241" t="e">
        <f>保全管理データ!N4157</f>
        <v>#REF!</v>
      </c>
      <c r="H1157" s="241" t="e">
        <f>IF(#REF!="無","",IF(#REF!="","",IF(#REF!="悪環境における作業",0.2,IF(#REF!="高所又は地下作業",0.1,IF(#REF!="錯綜場所作業",0.3,IF(#REF!="複雑な制約のある作業",0.4,IF(#REF!="単純な制約のある作業",0.2,0)))))))</f>
        <v>#REF!</v>
      </c>
      <c r="I1157" s="224" t="e">
        <f t="shared" si="69"/>
        <v>#REF!</v>
      </c>
      <c r="J1157" s="242" t="e">
        <f>IF(#REF!&gt;=1,IF(#REF!&gt;=1,#REF!),IF(#REF!&gt;=0,"",))</f>
        <v>#REF!</v>
      </c>
      <c r="K1157" s="241" t="e">
        <f>保全管理データ!N4184</f>
        <v>#REF!</v>
      </c>
      <c r="L1157" s="241" t="e">
        <f>IF(#REF!="","",IF(#REF!="悪環境における作業",0.2,IF(#REF!="高所又は地下作業",0.1,IF(#REF!="錯綜場所作業",0.3,IF(#REF!="複雑な制約のある作業",0.4,IF(#REF!="単純な制約のある作業",0.2,0))))))</f>
        <v>#REF!</v>
      </c>
      <c r="M1157" s="224" t="e">
        <f t="shared" si="70"/>
        <v>#REF!</v>
      </c>
    </row>
    <row r="1158" spans="2:13" s="229" customFormat="1" ht="27.75" customHeight="1" x14ac:dyDescent="0.2">
      <c r="B1158" s="562" t="s">
        <v>258</v>
      </c>
      <c r="C1158" s="563"/>
      <c r="D1158" s="239" t="e">
        <f>#REF!</f>
        <v>#REF!</v>
      </c>
      <c r="E1158" s="240" t="s">
        <v>245</v>
      </c>
      <c r="F1158" s="242" t="e">
        <f>IF(#REF!&gt;=1,IF(#REF!&gt;=1,#REF!),IF(#REF!&gt;=0,"",))</f>
        <v>#REF!</v>
      </c>
      <c r="G1158" s="241" t="e">
        <f>保全管理データ!N4158</f>
        <v>#REF!</v>
      </c>
      <c r="H1158" s="241" t="e">
        <f>IF(#REF!="無","",IF(#REF!="","",IF(#REF!="悪環境における作業",0.2,IF(#REF!="高所又は地下作業",0.1,IF(#REF!="錯綜場所作業",0.3,IF(#REF!="複雑な制約のある作業",0.4,IF(#REF!="単純な制約のある作業",0.2,0)))))))</f>
        <v>#REF!</v>
      </c>
      <c r="I1158" s="224" t="e">
        <f t="shared" si="69"/>
        <v>#REF!</v>
      </c>
      <c r="J1158" s="242" t="e">
        <f>IF(#REF!&gt;=1,IF(#REF!&gt;=1,#REF!),IF(#REF!&gt;=0,"",))</f>
        <v>#REF!</v>
      </c>
      <c r="K1158" s="241" t="e">
        <f>保全管理データ!N4185</f>
        <v>#REF!</v>
      </c>
      <c r="L1158" s="241" t="e">
        <f>IF(#REF!="","",IF(#REF!="悪環境における作業",0.2,IF(#REF!="高所又は地下作業",0.1,IF(#REF!="錯綜場所作業",0.3,IF(#REF!="複雑な制約のある作業",0.4,IF(#REF!="単純な制約のある作業",0.2,0))))))</f>
        <v>#REF!</v>
      </c>
      <c r="M1158" s="224" t="e">
        <f t="shared" si="70"/>
        <v>#REF!</v>
      </c>
    </row>
    <row r="1159" spans="2:13" s="229" customFormat="1" ht="27.75" customHeight="1" x14ac:dyDescent="0.2">
      <c r="B1159" s="562" t="s">
        <v>259</v>
      </c>
      <c r="C1159" s="563"/>
      <c r="D1159" s="239" t="e">
        <f>#REF!</f>
        <v>#REF!</v>
      </c>
      <c r="E1159" s="240" t="s">
        <v>245</v>
      </c>
      <c r="F1159" s="242" t="e">
        <f>IF(#REF!&gt;=1,IF(#REF!&gt;=1,#REF!),IF(#REF!&gt;=0,"",))</f>
        <v>#REF!</v>
      </c>
      <c r="G1159" s="241" t="e">
        <f>保全管理データ!N4159</f>
        <v>#REF!</v>
      </c>
      <c r="H1159" s="241" t="e">
        <f>IF(#REF!="無","",IF(#REF!="","",IF(#REF!="悪環境における作業",0.2,IF(#REF!="高所又は地下作業",0.1,IF(#REF!="錯綜場所作業",0.3,IF(#REF!="複雑な制約のある作業",0.4,IF(#REF!="単純な制約のある作業",0.2,0)))))))</f>
        <v>#REF!</v>
      </c>
      <c r="I1159" s="224" t="e">
        <f t="shared" si="69"/>
        <v>#REF!</v>
      </c>
      <c r="J1159" s="242" t="e">
        <f>IF(#REF!&gt;=1,IF(#REF!&gt;=1,#REF!),IF(#REF!&gt;=0,"",))</f>
        <v>#REF!</v>
      </c>
      <c r="K1159" s="241" t="e">
        <f>保全管理データ!N4186</f>
        <v>#REF!</v>
      </c>
      <c r="L1159" s="241" t="e">
        <f>IF(#REF!="","",IF(#REF!="悪環境における作業",0.2,IF(#REF!="高所又は地下作業",0.1,IF(#REF!="錯綜場所作業",0.3,IF(#REF!="複雑な制約のある作業",0.4,IF(#REF!="単純な制約のある作業",0.2,0))))))</f>
        <v>#REF!</v>
      </c>
      <c r="M1159" s="224" t="e">
        <f t="shared" si="70"/>
        <v>#REF!</v>
      </c>
    </row>
    <row r="1160" spans="2:13" s="229" customFormat="1" ht="27.75" customHeight="1" x14ac:dyDescent="0.2">
      <c r="B1160" s="562" t="s">
        <v>260</v>
      </c>
      <c r="C1160" s="563"/>
      <c r="D1160" s="239" t="e">
        <f>#REF!</f>
        <v>#REF!</v>
      </c>
      <c r="E1160" s="240" t="s">
        <v>248</v>
      </c>
      <c r="F1160" s="242" t="e">
        <f>IF(#REF!&gt;=1,IF(#REF!&gt;=1,#REF!),IF(#REF!&gt;=0,"",))</f>
        <v>#REF!</v>
      </c>
      <c r="G1160" s="241" t="e">
        <f>保全管理データ!N4160</f>
        <v>#REF!</v>
      </c>
      <c r="H1160" s="241" t="e">
        <f>IF(#REF!="無","",IF(#REF!="","",IF(#REF!="悪環境における作業",0.2,IF(#REF!="高所又は地下作業",0.1,IF(#REF!="錯綜場所作業",0.3,IF(#REF!="複雑な制約のある作業",0.4,IF(#REF!="単純な制約のある作業",0.2,0)))))))</f>
        <v>#REF!</v>
      </c>
      <c r="I1160" s="224" t="e">
        <f t="shared" si="69"/>
        <v>#REF!</v>
      </c>
      <c r="J1160" s="242" t="e">
        <f>IF(#REF!&gt;=1,IF(#REF!&gt;=1,#REF!),IF(#REF!&gt;=0,"",))</f>
        <v>#REF!</v>
      </c>
      <c r="K1160" s="241" t="e">
        <f>保全管理データ!N4187</f>
        <v>#REF!</v>
      </c>
      <c r="L1160" s="241" t="e">
        <f>IF(#REF!="","",IF(#REF!="悪環境における作業",0.2,IF(#REF!="高所又は地下作業",0.1,IF(#REF!="錯綜場所作業",0.3,IF(#REF!="複雑な制約のある作業",0.4,IF(#REF!="単純な制約のある作業",0.2,0))))))</f>
        <v>#REF!</v>
      </c>
      <c r="M1160" s="224" t="e">
        <f t="shared" si="70"/>
        <v>#REF!</v>
      </c>
    </row>
    <row r="1161" spans="2:13" s="229" customFormat="1" ht="27.75" customHeight="1" x14ac:dyDescent="0.2">
      <c r="B1161" s="562" t="s">
        <v>261</v>
      </c>
      <c r="C1161" s="563"/>
      <c r="D1161" s="239" t="e">
        <f>#REF!</f>
        <v>#REF!</v>
      </c>
      <c r="E1161" s="240" t="s">
        <v>247</v>
      </c>
      <c r="F1161" s="242" t="e">
        <f>IF(#REF!&gt;=1,IF(#REF!&gt;=1,#REF!),IF(#REF!&gt;=0,"",))</f>
        <v>#REF!</v>
      </c>
      <c r="G1161" s="241" t="e">
        <f>保全管理データ!N4161</f>
        <v>#REF!</v>
      </c>
      <c r="H1161" s="241" t="e">
        <f>IF(#REF!="無","",IF(#REF!="","",IF(#REF!="悪環境における作業",0.2,IF(#REF!="高所又は地下作業",0.1,IF(#REF!="錯綜場所作業",0.3,IF(#REF!="複雑な制約のある作業",0.4,IF(#REF!="単純な制約のある作業",0.2,0)))))))</f>
        <v>#REF!</v>
      </c>
      <c r="I1161" s="224" t="e">
        <f t="shared" si="69"/>
        <v>#REF!</v>
      </c>
      <c r="J1161" s="242" t="e">
        <f>IF(#REF!&gt;=1,IF(#REF!&gt;=1,#REF!),IF(#REF!&gt;=0,"",))</f>
        <v>#REF!</v>
      </c>
      <c r="K1161" s="241" t="e">
        <f>保全管理データ!N4188</f>
        <v>#REF!</v>
      </c>
      <c r="L1161" s="241" t="e">
        <f>IF(#REF!="","",IF(#REF!="悪環境における作業",0.2,IF(#REF!="高所又は地下作業",0.1,IF(#REF!="錯綜場所作業",0.3,IF(#REF!="複雑な制約のある作業",0.4,IF(#REF!="単純な制約のある作業",0.2,0))))))</f>
        <v>#REF!</v>
      </c>
      <c r="M1161" s="224" t="e">
        <f t="shared" si="70"/>
        <v>#REF!</v>
      </c>
    </row>
    <row r="1162" spans="2:13" s="229" customFormat="1" ht="27.75" customHeight="1" x14ac:dyDescent="0.2">
      <c r="B1162" s="562" t="s">
        <v>262</v>
      </c>
      <c r="C1162" s="563"/>
      <c r="D1162" s="239" t="e">
        <f>#REF!</f>
        <v>#REF!</v>
      </c>
      <c r="E1162" s="240" t="s">
        <v>245</v>
      </c>
      <c r="F1162" s="242" t="e">
        <f>IF(#REF!&gt;=1,IF(#REF!&gt;=1,#REF!),IF(#REF!&gt;=0,"",))</f>
        <v>#REF!</v>
      </c>
      <c r="G1162" s="241" t="e">
        <f>保全管理データ!N4162</f>
        <v>#REF!</v>
      </c>
      <c r="H1162" s="241" t="e">
        <f>IF(#REF!="無","",IF(#REF!="","",IF(#REF!="悪環境における作業",0.2,IF(#REF!="高所又は地下作業",0.1,IF(#REF!="錯綜場所作業",0.3,IF(#REF!="複雑な制約のある作業",0.4,IF(#REF!="単純な制約のある作業",0.2,0)))))))</f>
        <v>#REF!</v>
      </c>
      <c r="I1162" s="224" t="e">
        <f t="shared" si="69"/>
        <v>#REF!</v>
      </c>
      <c r="J1162" s="242" t="e">
        <f>IF(#REF!&gt;=1,IF(#REF!&gt;=1,#REF!),IF(#REF!&gt;=0,"",))</f>
        <v>#REF!</v>
      </c>
      <c r="K1162" s="241" t="e">
        <f>保全管理データ!N4189</f>
        <v>#REF!</v>
      </c>
      <c r="L1162" s="241" t="e">
        <f>IF(#REF!="","",IF(#REF!="悪環境における作業",0.2,IF(#REF!="高所又は地下作業",0.1,IF(#REF!="錯綜場所作業",0.3,IF(#REF!="複雑な制約のある作業",0.4,IF(#REF!="単純な制約のある作業",0.2,0))))))</f>
        <v>#REF!</v>
      </c>
      <c r="M1162" s="224" t="e">
        <f t="shared" si="70"/>
        <v>#REF!</v>
      </c>
    </row>
    <row r="1163" spans="2:13" s="229" customFormat="1" ht="27.75" customHeight="1" x14ac:dyDescent="0.2">
      <c r="B1163" s="562" t="s">
        <v>263</v>
      </c>
      <c r="C1163" s="563"/>
      <c r="D1163" s="239" t="e">
        <f>#REF!</f>
        <v>#REF!</v>
      </c>
      <c r="E1163" s="240" t="s">
        <v>245</v>
      </c>
      <c r="F1163" s="242" t="e">
        <f>IF(#REF!&gt;=1,IF(#REF!&gt;=1,#REF!),IF(#REF!&gt;=0,"",))</f>
        <v>#REF!</v>
      </c>
      <c r="G1163" s="241" t="e">
        <f>保全管理データ!N4163</f>
        <v>#REF!</v>
      </c>
      <c r="H1163" s="241" t="e">
        <f>IF(#REF!="無","",IF(#REF!="","",IF(#REF!="悪環境における作業",0.2,IF(#REF!="高所又は地下作業",0.1,IF(#REF!="錯綜場所作業",0.3,IF(#REF!="複雑な制約のある作業",0.4,IF(#REF!="単純な制約のある作業",0.2,0)))))))</f>
        <v>#REF!</v>
      </c>
      <c r="I1163" s="224" t="e">
        <f t="shared" si="69"/>
        <v>#REF!</v>
      </c>
      <c r="J1163" s="242" t="e">
        <f>IF(#REF!&gt;=1,IF(#REF!&gt;=1,#REF!),IF(#REF!&gt;=0,"",))</f>
        <v>#REF!</v>
      </c>
      <c r="K1163" s="241" t="e">
        <f>保全管理データ!N4190</f>
        <v>#REF!</v>
      </c>
      <c r="L1163" s="241" t="e">
        <f>IF(#REF!="","",IF(#REF!="悪環境における作業",0.2,IF(#REF!="高所又は地下作業",0.1,IF(#REF!="錯綜場所作業",0.3,IF(#REF!="複雑な制約のある作業",0.4,IF(#REF!="単純な制約のある作業",0.2,0))))))</f>
        <v>#REF!</v>
      </c>
      <c r="M1163" s="224" t="e">
        <f t="shared" si="70"/>
        <v>#REF!</v>
      </c>
    </row>
    <row r="1164" spans="2:13" s="229" customFormat="1" ht="27.75" customHeight="1" x14ac:dyDescent="0.2">
      <c r="B1164" s="562" t="s">
        <v>264</v>
      </c>
      <c r="C1164" s="563"/>
      <c r="D1164" s="239" t="e">
        <f>#REF!</f>
        <v>#REF!</v>
      </c>
      <c r="E1164" s="240" t="s">
        <v>245</v>
      </c>
      <c r="F1164" s="242" t="e">
        <f>IF(#REF!&gt;=1,IF(#REF!&gt;=1,#REF!),IF(#REF!&gt;=0,"",))</f>
        <v>#REF!</v>
      </c>
      <c r="G1164" s="241" t="e">
        <f>保全管理データ!N4164</f>
        <v>#REF!</v>
      </c>
      <c r="H1164" s="241" t="e">
        <f>IF(#REF!="無","",IF(#REF!="","",IF(#REF!="悪環境における作業",0.2,IF(#REF!="高所又は地下作業",0.1,IF(#REF!="錯綜場所作業",0.3,IF(#REF!="複雑な制約のある作業",0.4,IF(#REF!="単純な制約のある作業",0.2,0)))))))</f>
        <v>#REF!</v>
      </c>
      <c r="I1164" s="224" t="e">
        <f t="shared" si="69"/>
        <v>#REF!</v>
      </c>
      <c r="J1164" s="242" t="e">
        <f>IF(#REF!&gt;=1,IF(#REF!&gt;=1,#REF!),IF(#REF!&gt;=0,"",))</f>
        <v>#REF!</v>
      </c>
      <c r="K1164" s="241" t="e">
        <f>保全管理データ!N4191</f>
        <v>#REF!</v>
      </c>
      <c r="L1164" s="241" t="e">
        <f>IF(#REF!="","",IF(#REF!="悪環境における作業",0.2,IF(#REF!="高所又は地下作業",0.1,IF(#REF!="錯綜場所作業",0.3,IF(#REF!="複雑な制約のある作業",0.4,IF(#REF!="単純な制約のある作業",0.2,0))))))</f>
        <v>#REF!</v>
      </c>
      <c r="M1164" s="224" t="e">
        <f t="shared" si="70"/>
        <v>#REF!</v>
      </c>
    </row>
    <row r="1165" spans="2:13" s="229" customFormat="1" ht="27.75" customHeight="1" x14ac:dyDescent="0.2">
      <c r="B1165" s="562" t="s">
        <v>265</v>
      </c>
      <c r="C1165" s="563"/>
      <c r="D1165" s="239" t="e">
        <f>#REF!</f>
        <v>#REF!</v>
      </c>
      <c r="E1165" s="240" t="s">
        <v>245</v>
      </c>
      <c r="F1165" s="242" t="e">
        <f>IF(#REF!&gt;=1,IF(#REF!&gt;=1,#REF!),IF(#REF!&gt;=0,"",))</f>
        <v>#REF!</v>
      </c>
      <c r="G1165" s="241" t="e">
        <f>保全管理データ!N4165</f>
        <v>#REF!</v>
      </c>
      <c r="H1165" s="241" t="e">
        <f>IF(#REF!="無","",IF(#REF!="","",IF(#REF!="悪環境における作業",0.2,IF(#REF!="高所又は地下作業",0.1,IF(#REF!="錯綜場所作業",0.3,IF(#REF!="複雑な制約のある作業",0.4,IF(#REF!="単純な制約のある作業",0.2,0)))))))</f>
        <v>#REF!</v>
      </c>
      <c r="I1165" s="224" t="e">
        <f t="shared" si="69"/>
        <v>#REF!</v>
      </c>
      <c r="J1165" s="242" t="e">
        <f>IF(#REF!&gt;=1,IF(#REF!&gt;=1,#REF!),IF(#REF!&gt;=0,"",))</f>
        <v>#REF!</v>
      </c>
      <c r="K1165" s="241" t="e">
        <f>保全管理データ!N4192</f>
        <v>#REF!</v>
      </c>
      <c r="L1165" s="241" t="e">
        <f>IF(#REF!="","",IF(#REF!="悪環境における作業",0.2,IF(#REF!="高所又は地下作業",0.1,IF(#REF!="錯綜場所作業",0.3,IF(#REF!="複雑な制約のある作業",0.4,IF(#REF!="単純な制約のある作業",0.2,0))))))</f>
        <v>#REF!</v>
      </c>
      <c r="M1165" s="224" t="e">
        <f t="shared" si="70"/>
        <v>#REF!</v>
      </c>
    </row>
    <row r="1166" spans="2:13" s="229" customFormat="1" ht="27.75" customHeight="1" x14ac:dyDescent="0.2">
      <c r="B1166" s="562" t="s">
        <v>266</v>
      </c>
      <c r="C1166" s="563"/>
      <c r="D1166" s="239" t="e">
        <f>#REF!</f>
        <v>#REF!</v>
      </c>
      <c r="E1166" s="240" t="s">
        <v>245</v>
      </c>
      <c r="F1166" s="242" t="e">
        <f>IF(#REF!&gt;=1,IF(#REF!&gt;=1,#REF!),IF(#REF!&gt;=0,"",))</f>
        <v>#REF!</v>
      </c>
      <c r="G1166" s="241" t="e">
        <f>保全管理データ!N4166</f>
        <v>#REF!</v>
      </c>
      <c r="H1166" s="241" t="e">
        <f>IF(#REF!="無","",IF(#REF!="","",IF(#REF!="悪環境における作業",0.2,IF(#REF!="高所又は地下作業",0.1,IF(#REF!="錯綜場所作業",0.3,IF(#REF!="複雑な制約のある作業",0.4,IF(#REF!="単純な制約のある作業",0.2,0)))))))</f>
        <v>#REF!</v>
      </c>
      <c r="I1166" s="224" t="e">
        <f t="shared" si="69"/>
        <v>#REF!</v>
      </c>
      <c r="J1166" s="242" t="e">
        <f>IF(#REF!&gt;=1,IF(#REF!&gt;=1,#REF!),IF(#REF!&gt;=0,"",))</f>
        <v>#REF!</v>
      </c>
      <c r="K1166" s="241" t="e">
        <f>保全管理データ!N4193</f>
        <v>#REF!</v>
      </c>
      <c r="L1166" s="241" t="e">
        <f>IF(#REF!="","",IF(#REF!="悪環境における作業",0.2,IF(#REF!="高所又は地下作業",0.1,IF(#REF!="錯綜場所作業",0.3,IF(#REF!="複雑な制約のある作業",0.4,IF(#REF!="単純な制約のある作業",0.2,0))))))</f>
        <v>#REF!</v>
      </c>
      <c r="M1166" s="224" t="e">
        <f t="shared" si="70"/>
        <v>#REF!</v>
      </c>
    </row>
    <row r="1167" spans="2:13" s="229" customFormat="1" ht="27.75" customHeight="1" x14ac:dyDescent="0.2">
      <c r="B1167" s="562" t="s">
        <v>81</v>
      </c>
      <c r="C1167" s="563"/>
      <c r="D1167" s="239" t="e">
        <f>#REF!</f>
        <v>#REF!</v>
      </c>
      <c r="E1167" s="240" t="s">
        <v>245</v>
      </c>
      <c r="F1167" s="242" t="e">
        <f>IF(#REF!&gt;=1,IF(#REF!&gt;=1,#REF!),IF(#REF!&gt;=0,"",))</f>
        <v>#REF!</v>
      </c>
      <c r="G1167" s="241" t="e">
        <f>保全管理データ!N4167</f>
        <v>#REF!</v>
      </c>
      <c r="H1167" s="241" t="e">
        <f>IF(#REF!="無","",IF(#REF!="","",IF(#REF!="悪環境における作業",0.2,IF(#REF!="高所又は地下作業",0.1,IF(#REF!="錯綜場所作業",0.3,IF(#REF!="複雑な制約のある作業",0.4,IF(#REF!="単純な制約のある作業",0.2,0)))))))</f>
        <v>#REF!</v>
      </c>
      <c r="I1167" s="224" t="e">
        <f t="shared" si="69"/>
        <v>#REF!</v>
      </c>
      <c r="J1167" s="242" t="e">
        <f>IF(#REF!&gt;=1,IF(#REF!&gt;=1,#REF!),IF(#REF!&gt;=0,"",))</f>
        <v>#REF!</v>
      </c>
      <c r="K1167" s="241" t="e">
        <f>保全管理データ!N4194</f>
        <v>#REF!</v>
      </c>
      <c r="L1167" s="241" t="e">
        <f>IF(#REF!="","",IF(#REF!="悪環境における作業",0.2,IF(#REF!="高所又は地下作業",0.1,IF(#REF!="錯綜場所作業",0.3,IF(#REF!="複雑な制約のある作業",0.4,IF(#REF!="単純な制約のある作業",0.2,0))))))</f>
        <v>#REF!</v>
      </c>
      <c r="M1167" s="224" t="e">
        <f t="shared" si="70"/>
        <v>#REF!</v>
      </c>
    </row>
    <row r="1168" spans="2:13" s="229" customFormat="1" ht="27.75" customHeight="1" x14ac:dyDescent="0.2">
      <c r="B1168" s="562" t="s">
        <v>267</v>
      </c>
      <c r="C1168" s="563"/>
      <c r="D1168" s="239" t="e">
        <f>#REF!</f>
        <v>#REF!</v>
      </c>
      <c r="E1168" s="240" t="s">
        <v>247</v>
      </c>
      <c r="F1168" s="242" t="e">
        <f>IF(#REF!&gt;=1,IF(#REF!&gt;=1,#REF!),IF(#REF!&gt;=0,"",))</f>
        <v>#REF!</v>
      </c>
      <c r="G1168" s="241" t="e">
        <f>保全管理データ!N4168</f>
        <v>#REF!</v>
      </c>
      <c r="H1168" s="241" t="e">
        <f>IF(#REF!="無","",IF(#REF!="","",IF(#REF!="悪環境における作業",0.2,IF(#REF!="高所又は地下作業",0.1,IF(#REF!="錯綜場所作業",0.3,IF(#REF!="複雑な制約のある作業",0.4,IF(#REF!="単純な制約のある作業",0.2,0)))))))</f>
        <v>#REF!</v>
      </c>
      <c r="I1168" s="224" t="e">
        <f t="shared" si="69"/>
        <v>#REF!</v>
      </c>
      <c r="J1168" s="242" t="e">
        <f>IF(#REF!&gt;=1,IF(#REF!&gt;=1,#REF!),IF(#REF!&gt;=0,"",))</f>
        <v>#REF!</v>
      </c>
      <c r="K1168" s="241" t="e">
        <f>保全管理データ!N4195</f>
        <v>#REF!</v>
      </c>
      <c r="L1168" s="241" t="e">
        <f>IF(#REF!="","",IF(#REF!="悪環境における作業",0.2,IF(#REF!="高所又は地下作業",0.1,IF(#REF!="錯綜場所作業",0.3,IF(#REF!="複雑な制約のある作業",0.4,IF(#REF!="単純な制約のある作業",0.2,0))))))</f>
        <v>#REF!</v>
      </c>
      <c r="M1168" s="224" t="e">
        <f t="shared" si="70"/>
        <v>#REF!</v>
      </c>
    </row>
    <row r="1169" spans="2:13" s="229" customFormat="1" ht="27.75" customHeight="1" x14ac:dyDescent="0.2">
      <c r="B1169" s="562" t="s">
        <v>268</v>
      </c>
      <c r="C1169" s="563"/>
      <c r="D1169" s="239" t="e">
        <f>#REF!</f>
        <v>#REF!</v>
      </c>
      <c r="E1169" s="240" t="s">
        <v>246</v>
      </c>
      <c r="F1169" s="242" t="e">
        <f>IF(#REF!&gt;=1,IF(#REF!&gt;=1,#REF!),IF(#REF!&gt;=0,"",))</f>
        <v>#REF!</v>
      </c>
      <c r="G1169" s="241" t="e">
        <f>保全管理データ!N4169</f>
        <v>#REF!</v>
      </c>
      <c r="H1169" s="241" t="e">
        <f>IF(#REF!="無","",IF(#REF!="","",IF(#REF!="悪環境における作業",0.2,IF(#REF!="高所又は地下作業",0.1,IF(#REF!="錯綜場所作業",0.3,IF(#REF!="複雑な制約のある作業",0.4,IF(#REF!="単純な制約のある作業",0.2,0)))))))</f>
        <v>#REF!</v>
      </c>
      <c r="I1169" s="224" t="e">
        <f t="shared" si="69"/>
        <v>#REF!</v>
      </c>
      <c r="J1169" s="242" t="e">
        <f>IF(#REF!&gt;=1,IF(#REF!&gt;=1,#REF!),IF(#REF!&gt;=0,"",))</f>
        <v>#REF!</v>
      </c>
      <c r="K1169" s="241" t="e">
        <f>保全管理データ!N4196</f>
        <v>#REF!</v>
      </c>
      <c r="L1169" s="241" t="e">
        <f>IF(#REF!="","",IF(#REF!="悪環境における作業",0.2,IF(#REF!="高所又は地下作業",0.1,IF(#REF!="錯綜場所作業",0.3,IF(#REF!="複雑な制約のある作業",0.4,IF(#REF!="単純な制約のある作業",0.2,0))))))</f>
        <v>#REF!</v>
      </c>
      <c r="M1169" s="224" t="e">
        <f t="shared" si="70"/>
        <v>#REF!</v>
      </c>
    </row>
    <row r="1170" spans="2:13" s="229" customFormat="1" ht="27.75" customHeight="1" thickBot="1" x14ac:dyDescent="0.25">
      <c r="B1170" s="564" t="s">
        <v>269</v>
      </c>
      <c r="C1170" s="565"/>
      <c r="D1170" s="243" t="e">
        <f>#REF!</f>
        <v>#REF!</v>
      </c>
      <c r="E1170" s="244" t="s">
        <v>245</v>
      </c>
      <c r="F1170" s="246" t="e">
        <f>IF(#REF!&gt;=1,IF(#REF!&gt;=1,#REF!),IF(#REF!&gt;=0,"",))</f>
        <v>#REF!</v>
      </c>
      <c r="G1170" s="245" t="e">
        <f>保全管理データ!N4170</f>
        <v>#REF!</v>
      </c>
      <c r="H1170" s="241" t="e">
        <f>IF(#REF!="無","",IF(#REF!="","",IF(#REF!="悪環境における作業",0.2,IF(#REF!="高所又は地下作業",0.1,IF(#REF!="錯綜場所作業",0.3,IF(#REF!="複雑な制約のある作業",0.4,IF(#REF!="単純な制約のある作業",0.2,0)))))))</f>
        <v>#REF!</v>
      </c>
      <c r="I1170" s="224" t="e">
        <f t="shared" si="69"/>
        <v>#REF!</v>
      </c>
      <c r="J1170" s="246" t="e">
        <f>IF(#REF!&gt;=1,IF(#REF!&gt;=1,#REF!),IF(#REF!&gt;=0,"",))</f>
        <v>#REF!</v>
      </c>
      <c r="K1170" s="245" t="e">
        <f>保全管理データ!N4197</f>
        <v>#REF!</v>
      </c>
      <c r="L1170" s="245" t="e">
        <f>IF(#REF!="","",IF(#REF!="悪環境における作業",0.2,IF(#REF!="高所又は地下作業",0.1,IF(#REF!="錯綜場所作業",0.3,IF(#REF!="複雑な制約のある作業",0.4,IF(#REF!="単純な制約のある作業",0.2,0))))))</f>
        <v>#REF!</v>
      </c>
      <c r="M1170" s="224" t="e">
        <f t="shared" si="70"/>
        <v>#REF!</v>
      </c>
    </row>
    <row r="1171" spans="2:13" s="229" customFormat="1" ht="27.75" customHeight="1" thickBot="1" x14ac:dyDescent="0.25">
      <c r="B1171" s="555" t="s">
        <v>190</v>
      </c>
      <c r="C1171" s="555"/>
      <c r="D1171" s="555"/>
      <c r="E1171" s="555"/>
      <c r="F1171" s="556" t="e">
        <f>SUM(I1147:I1170)</f>
        <v>#REF!</v>
      </c>
      <c r="G1171" s="557"/>
      <c r="H1171" s="557"/>
      <c r="I1171" s="558"/>
      <c r="J1171" s="556" t="e">
        <f>IF(SUM(J1147:J1170)=0,"0.00",SUM(M1147:M1170))</f>
        <v>#REF!</v>
      </c>
      <c r="K1171" s="557"/>
      <c r="L1171" s="557"/>
      <c r="M1171" s="558"/>
    </row>
    <row r="1172" spans="2:13" s="229" customFormat="1" ht="27.75" customHeight="1" thickBot="1" x14ac:dyDescent="0.25">
      <c r="B1172" s="555" t="s">
        <v>97</v>
      </c>
      <c r="C1172" s="555"/>
      <c r="D1172" s="555"/>
      <c r="E1172" s="555"/>
      <c r="F1172" s="559" t="e">
        <f>IF(#REF!="５年以下","0",IF(#REF!="５年～１０年",0.1,IF(#REF!="１０年以上",0.15)))</f>
        <v>#REF!</v>
      </c>
      <c r="G1172" s="560"/>
      <c r="H1172" s="560"/>
      <c r="I1172" s="560"/>
      <c r="J1172" s="560"/>
      <c r="K1172" s="560"/>
      <c r="L1172" s="560"/>
      <c r="M1172" s="561"/>
    </row>
    <row r="1173" spans="2:13" s="229" customFormat="1" ht="27.75" customHeight="1" thickBot="1" x14ac:dyDescent="0.25">
      <c r="B1173" s="556" t="s">
        <v>273</v>
      </c>
      <c r="C1173" s="557"/>
      <c r="D1173" s="557"/>
      <c r="E1173" s="558"/>
      <c r="F1173" s="556" t="e">
        <f>F1171*(1+F1172)</f>
        <v>#REF!</v>
      </c>
      <c r="G1173" s="557"/>
      <c r="H1173" s="557"/>
      <c r="I1173" s="557"/>
      <c r="J1173" s="556" t="e">
        <f>J1171*(1+F1172)</f>
        <v>#REF!</v>
      </c>
      <c r="K1173" s="557"/>
      <c r="L1173" s="557"/>
      <c r="M1173" s="558"/>
    </row>
    <row r="1174" spans="2:13" s="229" customFormat="1" ht="24" hidden="1" customHeight="1" thickBot="1" x14ac:dyDescent="0.25">
      <c r="B1174" s="555" t="s">
        <v>191</v>
      </c>
      <c r="C1174" s="555"/>
      <c r="D1174" s="555"/>
      <c r="E1174" s="555"/>
      <c r="F1174" s="556" t="e">
        <f>#REF!*(#REF!*#REF!+#REF!*#REF!)</f>
        <v>#REF!</v>
      </c>
      <c r="G1174" s="557"/>
      <c r="H1174" s="558"/>
      <c r="I1174" s="555" t="e">
        <f>#REF!</f>
        <v>#REF!</v>
      </c>
      <c r="J1174" s="556"/>
      <c r="K1174" s="247" t="s">
        <v>230</v>
      </c>
      <c r="L1174" s="558" t="e">
        <f>B1145</f>
        <v>#REF!</v>
      </c>
      <c r="M1174" s="555"/>
    </row>
    <row r="1175" spans="2:13" s="229" customFormat="1" ht="45" customHeight="1" thickBot="1" x14ac:dyDescent="0.25">
      <c r="B1175" s="228"/>
      <c r="C1175" s="228"/>
      <c r="D1175" s="228"/>
      <c r="E1175" s="228"/>
      <c r="F1175" s="228"/>
      <c r="G1175" s="228"/>
      <c r="H1175" s="228"/>
      <c r="I1175" s="228"/>
      <c r="J1175" s="228"/>
      <c r="K1175" s="228"/>
      <c r="L1175" s="228"/>
      <c r="M1175" s="228"/>
    </row>
    <row r="1176" spans="2:13" s="254" customFormat="1" ht="27.75" customHeight="1" thickBot="1" x14ac:dyDescent="0.25">
      <c r="B1176" s="542" t="s">
        <v>128</v>
      </c>
      <c r="C1176" s="543"/>
      <c r="D1176" s="543"/>
      <c r="E1176" s="544"/>
      <c r="F1176" s="253"/>
      <c r="G1176" s="253"/>
      <c r="H1176" s="253"/>
      <c r="I1176" s="253"/>
      <c r="J1176" s="253"/>
      <c r="K1176" s="253"/>
      <c r="L1176" s="253"/>
      <c r="M1176" s="253"/>
    </row>
    <row r="1177" spans="2:13" s="254" customFormat="1" ht="27.75" customHeight="1" x14ac:dyDescent="0.2">
      <c r="B1177" s="545" t="e">
        <f>#REF!</f>
        <v>#REF!</v>
      </c>
      <c r="C1177" s="546"/>
      <c r="D1177" s="547"/>
      <c r="E1177" s="548"/>
      <c r="F1177" s="552" t="s">
        <v>240</v>
      </c>
      <c r="G1177" s="553"/>
      <c r="H1177" s="553"/>
      <c r="I1177" s="554"/>
      <c r="J1177" s="552" t="s">
        <v>239</v>
      </c>
      <c r="K1177" s="553"/>
      <c r="L1177" s="553"/>
      <c r="M1177" s="554"/>
    </row>
    <row r="1178" spans="2:13" s="254" customFormat="1" ht="27.75" customHeight="1" thickBot="1" x14ac:dyDescent="0.25">
      <c r="B1178" s="549"/>
      <c r="C1178" s="550"/>
      <c r="D1178" s="550"/>
      <c r="E1178" s="551"/>
      <c r="F1178" s="255" t="s">
        <v>149</v>
      </c>
      <c r="G1178" s="256" t="s">
        <v>151</v>
      </c>
      <c r="H1178" s="256" t="s">
        <v>96</v>
      </c>
      <c r="I1178" s="257" t="s">
        <v>150</v>
      </c>
      <c r="J1178" s="255" t="s">
        <v>149</v>
      </c>
      <c r="K1178" s="256" t="s">
        <v>151</v>
      </c>
      <c r="L1178" s="256" t="s">
        <v>96</v>
      </c>
      <c r="M1178" s="257" t="s">
        <v>150</v>
      </c>
    </row>
    <row r="1179" spans="2:13" s="254" customFormat="1" ht="27.75" customHeight="1" thickTop="1" x14ac:dyDescent="0.2">
      <c r="B1179" s="540" t="s">
        <v>241</v>
      </c>
      <c r="C1179" s="541"/>
      <c r="D1179" s="234" t="e">
        <f>#REF!</f>
        <v>#REF!</v>
      </c>
      <c r="E1179" s="235" t="s">
        <v>242</v>
      </c>
      <c r="F1179" s="258" t="e">
        <f>IF(#REF!&gt;=1,IF(#REF!&gt;=1,#REF!),IF(#REF!&gt;=0,"",))</f>
        <v>#REF!</v>
      </c>
      <c r="G1179" s="241" t="e">
        <f>保全管理データ!N4595</f>
        <v>#REF!</v>
      </c>
      <c r="H1179" s="259" t="e">
        <f>IF(#REF!="無","",IF(#REF!="","",IF(#REF!="悪環境における作業",0.2,IF(#REF!="高所又は地下作業",0.1,IF(#REF!="錯綜場所作業",0.3,IF(#REF!="複雑な制約のある作業",0.4,IF(#REF!="単純な制約のある作業",0.2,0)))))))</f>
        <v>#REF!</v>
      </c>
      <c r="I1179" s="260" t="e">
        <f>IF(F1179="","",F1179*G1179*(1+IF(H1179="",0,H1179)))</f>
        <v>#REF!</v>
      </c>
      <c r="J1179" s="258" t="e">
        <f>IF(#REF!&gt;=1,IF(#REF!&gt;=1,#REF!),IF(#REF!&gt;=0,"",))</f>
        <v>#REF!</v>
      </c>
      <c r="K1179" s="241" t="e">
        <f>保全管理データ!N4622</f>
        <v>#REF!</v>
      </c>
      <c r="L1179" s="259" t="e">
        <f>IF(#REF!="","",IF(#REF!="悪環境における作業",0.2,IF(#REF!="高所又は地下作業",0.1,IF(#REF!="錯綜場所作業",0.3,IF(#REF!="複雑な制約のある作業",0.4,IF(#REF!="単純な制約のある作業",0.2,0))))))</f>
        <v>#REF!</v>
      </c>
      <c r="M1179" s="260" t="e">
        <f>IF(J1179="","",J1179*K1179*(1+IF(L1179="",0,L1179)))</f>
        <v>#REF!</v>
      </c>
    </row>
    <row r="1180" spans="2:13" s="254" customFormat="1" ht="27.75" customHeight="1" x14ac:dyDescent="0.2">
      <c r="B1180" s="536" t="s">
        <v>243</v>
      </c>
      <c r="C1180" s="537"/>
      <c r="D1180" s="239" t="e">
        <f>#REF!</f>
        <v>#REF!</v>
      </c>
      <c r="E1180" s="240" t="s">
        <v>242</v>
      </c>
      <c r="F1180" s="258" t="e">
        <f>IF(#REF!&gt;=1,IF(#REF!&gt;=1,#REF!),IF(#REF!&gt;=0,"",))</f>
        <v>#REF!</v>
      </c>
      <c r="G1180" s="241" t="e">
        <f>保全管理データ!N4596</f>
        <v>#REF!</v>
      </c>
      <c r="H1180" s="259" t="e">
        <f>IF(#REF!="無","",IF(#REF!="","",IF(#REF!="悪環境における作業",0.2,IF(#REF!="高所又は地下作業",0.1,IF(#REF!="錯綜場所作業",0.3,IF(#REF!="複雑な制約のある作業",0.4,IF(#REF!="単純な制約のある作業",0.2,0)))))))</f>
        <v>#REF!</v>
      </c>
      <c r="I1180" s="260" t="e">
        <f t="shared" ref="I1180:I1202" si="71">IF(F1180="","",F1180*G1180*(1+IF(H1180="",0,H1180)))</f>
        <v>#REF!</v>
      </c>
      <c r="J1180" s="258" t="e">
        <f>IF(#REF!&gt;=1,IF(#REF!&gt;=1,#REF!),IF(#REF!&gt;=0,"",))</f>
        <v>#REF!</v>
      </c>
      <c r="K1180" s="241" t="e">
        <f>保全管理データ!N4623</f>
        <v>#REF!</v>
      </c>
      <c r="L1180" s="259" t="e">
        <f>IF(#REF!="","",IF(#REF!="悪環境における作業",0.2,IF(#REF!="高所又は地下作業",0.1,IF(#REF!="錯綜場所作業",0.3,IF(#REF!="複雑な制約のある作業",0.4,IF(#REF!="単純な制約のある作業",0.2,0))))))</f>
        <v>#REF!</v>
      </c>
      <c r="M1180" s="260" t="e">
        <f t="shared" ref="M1180:M1202" si="72">IF(J1180="","",J1180*K1180*(1+IF(L1180="",0,L1180)))</f>
        <v>#REF!</v>
      </c>
    </row>
    <row r="1181" spans="2:13" s="254" customFormat="1" ht="27.75" customHeight="1" x14ac:dyDescent="0.2">
      <c r="B1181" s="536" t="s">
        <v>249</v>
      </c>
      <c r="C1181" s="537"/>
      <c r="D1181" s="239" t="e">
        <f>#REF!</f>
        <v>#REF!</v>
      </c>
      <c r="E1181" s="240" t="s">
        <v>244</v>
      </c>
      <c r="F1181" s="258" t="e">
        <f>IF(#REF!&gt;=1,IF(#REF!&gt;=1,#REF!),IF(#REF!&gt;=0,"",))</f>
        <v>#REF!</v>
      </c>
      <c r="G1181" s="241" t="e">
        <f>保全管理データ!N4597</f>
        <v>#REF!</v>
      </c>
      <c r="H1181" s="259" t="e">
        <f>IF(#REF!="無","",IF(#REF!="","",IF(#REF!="悪環境における作業",0.2,IF(#REF!="高所又は地下作業",0.1,IF(#REF!="錯綜場所作業",0.3,IF(#REF!="複雑な制約のある作業",0.4,IF(#REF!="単純な制約のある作業",0.2,0)))))))</f>
        <v>#REF!</v>
      </c>
      <c r="I1181" s="260" t="e">
        <f t="shared" si="71"/>
        <v>#REF!</v>
      </c>
      <c r="J1181" s="258" t="e">
        <f>IF(#REF!&gt;=1,IF(#REF!&gt;=1,#REF!),IF(#REF!&gt;=0,"",))</f>
        <v>#REF!</v>
      </c>
      <c r="K1181" s="241" t="e">
        <f>保全管理データ!N4624</f>
        <v>#REF!</v>
      </c>
      <c r="L1181" s="259" t="e">
        <f>IF(#REF!="","",IF(#REF!="悪環境における作業",0.2,IF(#REF!="高所又は地下作業",0.1,IF(#REF!="錯綜場所作業",0.3,IF(#REF!="複雑な制約のある作業",0.4,IF(#REF!="単純な制約のある作業",0.2,0))))))</f>
        <v>#REF!</v>
      </c>
      <c r="M1181" s="260" t="e">
        <f t="shared" si="72"/>
        <v>#REF!</v>
      </c>
    </row>
    <row r="1182" spans="2:13" s="254" customFormat="1" ht="27.75" customHeight="1" x14ac:dyDescent="0.2">
      <c r="B1182" s="536" t="s">
        <v>250</v>
      </c>
      <c r="C1182" s="537"/>
      <c r="D1182" s="239" t="e">
        <f>#REF!</f>
        <v>#REF!</v>
      </c>
      <c r="E1182" s="240" t="s">
        <v>244</v>
      </c>
      <c r="F1182" s="258" t="e">
        <f>IF(#REF!&gt;=1,IF(#REF!&gt;=1,#REF!),IF(#REF!&gt;=0,"",))</f>
        <v>#REF!</v>
      </c>
      <c r="G1182" s="241" t="e">
        <f>保全管理データ!N4598</f>
        <v>#REF!</v>
      </c>
      <c r="H1182" s="259" t="e">
        <f>IF(#REF!="無","",IF(#REF!="","",IF(#REF!="悪環境における作業",0.2,IF(#REF!="高所又は地下作業",0.1,IF(#REF!="錯綜場所作業",0.3,IF(#REF!="複雑な制約のある作業",0.4,IF(#REF!="単純な制約のある作業",0.2,0)))))))</f>
        <v>#REF!</v>
      </c>
      <c r="I1182" s="260" t="e">
        <f t="shared" si="71"/>
        <v>#REF!</v>
      </c>
      <c r="J1182" s="258" t="e">
        <f>IF(#REF!&gt;=1,IF(#REF!&gt;=1,#REF!),IF(#REF!&gt;=0,"",))</f>
        <v>#REF!</v>
      </c>
      <c r="K1182" s="241" t="e">
        <f>保全管理データ!N4625</f>
        <v>#REF!</v>
      </c>
      <c r="L1182" s="259" t="e">
        <f>IF(#REF!="","",IF(#REF!="悪環境における作業",0.2,IF(#REF!="高所又は地下作業",0.1,IF(#REF!="錯綜場所作業",0.3,IF(#REF!="複雑な制約のある作業",0.4,IF(#REF!="単純な制約のある作業",0.2,0))))))</f>
        <v>#REF!</v>
      </c>
      <c r="M1182" s="260" t="e">
        <f t="shared" si="72"/>
        <v>#REF!</v>
      </c>
    </row>
    <row r="1183" spans="2:13" s="254" customFormat="1" ht="27.75" customHeight="1" x14ac:dyDescent="0.2">
      <c r="B1183" s="536" t="s">
        <v>251</v>
      </c>
      <c r="C1183" s="537"/>
      <c r="D1183" s="239" t="e">
        <f>#REF!</f>
        <v>#REF!</v>
      </c>
      <c r="E1183" s="240" t="s">
        <v>242</v>
      </c>
      <c r="F1183" s="258" t="e">
        <f>IF(#REF!&gt;=1,IF(#REF!&gt;=1,#REF!),IF(#REF!&gt;=0,"",))</f>
        <v>#REF!</v>
      </c>
      <c r="G1183" s="241" t="e">
        <f>保全管理データ!N4599</f>
        <v>#REF!</v>
      </c>
      <c r="H1183" s="259" t="e">
        <f>IF(#REF!="無","",IF(#REF!="","",IF(#REF!="悪環境における作業",0.2,IF(#REF!="高所又は地下作業",0.1,IF(#REF!="錯綜場所作業",0.3,IF(#REF!="複雑な制約のある作業",0.4,IF(#REF!="単純な制約のある作業",0.2,0)))))))</f>
        <v>#REF!</v>
      </c>
      <c r="I1183" s="260" t="e">
        <f t="shared" si="71"/>
        <v>#REF!</v>
      </c>
      <c r="J1183" s="258" t="e">
        <f>IF(#REF!&gt;=1,IF(#REF!&gt;=1,#REF!),IF(#REF!&gt;=0,"",))</f>
        <v>#REF!</v>
      </c>
      <c r="K1183" s="241" t="e">
        <f>保全管理データ!N4626</f>
        <v>#REF!</v>
      </c>
      <c r="L1183" s="259" t="e">
        <f>IF(#REF!="","",IF(#REF!="悪環境における作業",0.2,IF(#REF!="高所又は地下作業",0.1,IF(#REF!="錯綜場所作業",0.3,IF(#REF!="複雑な制約のある作業",0.4,IF(#REF!="単純な制約のある作業",0.2,0))))))</f>
        <v>#REF!</v>
      </c>
      <c r="M1183" s="260" t="e">
        <f t="shared" si="72"/>
        <v>#REF!</v>
      </c>
    </row>
    <row r="1184" spans="2:13" s="254" customFormat="1" ht="27.75" customHeight="1" x14ac:dyDescent="0.2">
      <c r="B1184" s="536" t="s">
        <v>252</v>
      </c>
      <c r="C1184" s="537"/>
      <c r="D1184" s="239" t="e">
        <f>#REF!</f>
        <v>#REF!</v>
      </c>
      <c r="E1184" s="240" t="s">
        <v>244</v>
      </c>
      <c r="F1184" s="258" t="e">
        <f>IF(#REF!&gt;=1,IF(#REF!&gt;=1,#REF!),IF(#REF!&gt;=0,"",))</f>
        <v>#REF!</v>
      </c>
      <c r="G1184" s="241" t="e">
        <f>保全管理データ!N4600</f>
        <v>#REF!</v>
      </c>
      <c r="H1184" s="259" t="e">
        <f>IF(#REF!="無","",IF(#REF!="","",IF(#REF!="悪環境における作業",0.2,IF(#REF!="高所又は地下作業",0.1,IF(#REF!="錯綜場所作業",0.3,IF(#REF!="複雑な制約のある作業",0.4,IF(#REF!="単純な制約のある作業",0.2,0)))))))</f>
        <v>#REF!</v>
      </c>
      <c r="I1184" s="260" t="e">
        <f t="shared" si="71"/>
        <v>#REF!</v>
      </c>
      <c r="J1184" s="258" t="e">
        <f>IF(#REF!&gt;=1,IF(#REF!&gt;=1,#REF!),IF(#REF!&gt;=0,"",))</f>
        <v>#REF!</v>
      </c>
      <c r="K1184" s="241" t="e">
        <f>保全管理データ!N4627</f>
        <v>#REF!</v>
      </c>
      <c r="L1184" s="259" t="e">
        <f>IF(#REF!="","",IF(#REF!="悪環境における作業",0.2,IF(#REF!="高所又は地下作業",0.1,IF(#REF!="錯綜場所作業",0.3,IF(#REF!="複雑な制約のある作業",0.4,IF(#REF!="単純な制約のある作業",0.2,0))))))</f>
        <v>#REF!</v>
      </c>
      <c r="M1184" s="260" t="e">
        <f t="shared" si="72"/>
        <v>#REF!</v>
      </c>
    </row>
    <row r="1185" spans="2:13" s="254" customFormat="1" ht="27.75" customHeight="1" x14ac:dyDescent="0.2">
      <c r="B1185" s="536" t="s">
        <v>253</v>
      </c>
      <c r="C1185" s="537"/>
      <c r="D1185" s="239" t="e">
        <f>#REF!</f>
        <v>#REF!</v>
      </c>
      <c r="E1185" s="240" t="s">
        <v>242</v>
      </c>
      <c r="F1185" s="258" t="e">
        <f>IF(#REF!&gt;=1,IF(#REF!&gt;=1,#REF!),IF(#REF!&gt;=0,"",))</f>
        <v>#REF!</v>
      </c>
      <c r="G1185" s="241" t="e">
        <f>保全管理データ!N4601</f>
        <v>#REF!</v>
      </c>
      <c r="H1185" s="259" t="e">
        <f>IF(#REF!="無","",IF(#REF!="","",IF(#REF!="悪環境における作業",0.2,IF(#REF!="高所又は地下作業",0.1,IF(#REF!="錯綜場所作業",0.3,IF(#REF!="複雑な制約のある作業",0.4,IF(#REF!="単純な制約のある作業",0.2,0)))))))</f>
        <v>#REF!</v>
      </c>
      <c r="I1185" s="260" t="e">
        <f t="shared" si="71"/>
        <v>#REF!</v>
      </c>
      <c r="J1185" s="258" t="e">
        <f>IF(#REF!&gt;=1,IF(#REF!&gt;=1,#REF!),IF(#REF!&gt;=0,"",))</f>
        <v>#REF!</v>
      </c>
      <c r="K1185" s="241" t="e">
        <f>保全管理データ!N4628</f>
        <v>#REF!</v>
      </c>
      <c r="L1185" s="259" t="e">
        <f>IF(#REF!="","",IF(#REF!="悪環境における作業",0.2,IF(#REF!="高所又は地下作業",0.1,IF(#REF!="錯綜場所作業",0.3,IF(#REF!="複雑な制約のある作業",0.4,IF(#REF!="単純な制約のある作業",0.2,0))))))</f>
        <v>#REF!</v>
      </c>
      <c r="M1185" s="260" t="e">
        <f t="shared" si="72"/>
        <v>#REF!</v>
      </c>
    </row>
    <row r="1186" spans="2:13" s="254" customFormat="1" ht="27.75" customHeight="1" x14ac:dyDescent="0.2">
      <c r="B1186" s="536" t="s">
        <v>254</v>
      </c>
      <c r="C1186" s="537"/>
      <c r="D1186" s="239" t="e">
        <f>#REF!</f>
        <v>#REF!</v>
      </c>
      <c r="E1186" s="240" t="s">
        <v>242</v>
      </c>
      <c r="F1186" s="258" t="e">
        <f>IF(#REF!&gt;=1,IF(#REF!&gt;=1,#REF!),IF(#REF!&gt;=0,"",))</f>
        <v>#REF!</v>
      </c>
      <c r="G1186" s="241" t="e">
        <f>保全管理データ!N4602</f>
        <v>#REF!</v>
      </c>
      <c r="H1186" s="259" t="e">
        <f>IF(#REF!="無","",IF(#REF!="","",IF(#REF!="悪環境における作業",0.2,IF(#REF!="高所又は地下作業",0.1,IF(#REF!="錯綜場所作業",0.3,IF(#REF!="複雑な制約のある作業",0.4,IF(#REF!="単純な制約のある作業",0.2,0)))))))</f>
        <v>#REF!</v>
      </c>
      <c r="I1186" s="260" t="e">
        <f t="shared" si="71"/>
        <v>#REF!</v>
      </c>
      <c r="J1186" s="258" t="e">
        <f>IF(#REF!&gt;=1,IF(#REF!&gt;=1,#REF!),IF(#REF!&gt;=0,"",))</f>
        <v>#REF!</v>
      </c>
      <c r="K1186" s="241" t="e">
        <f>保全管理データ!N4629</f>
        <v>#REF!</v>
      </c>
      <c r="L1186" s="259" t="e">
        <f>IF(#REF!="","",IF(#REF!="悪環境における作業",0.2,IF(#REF!="高所又は地下作業",0.1,IF(#REF!="錯綜場所作業",0.3,IF(#REF!="複雑な制約のある作業",0.4,IF(#REF!="単純な制約のある作業",0.2,0))))))</f>
        <v>#REF!</v>
      </c>
      <c r="M1186" s="260" t="e">
        <f t="shared" si="72"/>
        <v>#REF!</v>
      </c>
    </row>
    <row r="1187" spans="2:13" s="254" customFormat="1" ht="27.75" customHeight="1" x14ac:dyDescent="0.2">
      <c r="B1187" s="536" t="s">
        <v>255</v>
      </c>
      <c r="C1187" s="537"/>
      <c r="D1187" s="239" t="e">
        <f>#REF!</f>
        <v>#REF!</v>
      </c>
      <c r="E1187" s="240" t="s">
        <v>245</v>
      </c>
      <c r="F1187" s="258" t="e">
        <f>IF(#REF!&gt;=1,IF(#REF!&gt;=1,#REF!),IF(#REF!&gt;=0,"",))</f>
        <v>#REF!</v>
      </c>
      <c r="G1187" s="241" t="e">
        <f>保全管理データ!N4603</f>
        <v>#REF!</v>
      </c>
      <c r="H1187" s="259" t="e">
        <f>IF(#REF!="無","",IF(#REF!="","",IF(#REF!="悪環境における作業",0.2,IF(#REF!="高所又は地下作業",0.1,IF(#REF!="錯綜場所作業",0.3,IF(#REF!="複雑な制約のある作業",0.4,IF(#REF!="単純な制約のある作業",0.2,0)))))))</f>
        <v>#REF!</v>
      </c>
      <c r="I1187" s="260" t="e">
        <f t="shared" si="71"/>
        <v>#REF!</v>
      </c>
      <c r="J1187" s="258" t="e">
        <f>IF(#REF!&gt;=1,IF(#REF!&gt;=1,#REF!),IF(#REF!&gt;=0,"",))</f>
        <v>#REF!</v>
      </c>
      <c r="K1187" s="241" t="e">
        <f>保全管理データ!N4630</f>
        <v>#REF!</v>
      </c>
      <c r="L1187" s="259" t="e">
        <f>IF(#REF!="","",IF(#REF!="悪環境における作業",0.2,IF(#REF!="高所又は地下作業",0.1,IF(#REF!="錯綜場所作業",0.3,IF(#REF!="複雑な制約のある作業",0.4,IF(#REF!="単純な制約のある作業",0.2,0))))))</f>
        <v>#REF!</v>
      </c>
      <c r="M1187" s="260" t="e">
        <f t="shared" si="72"/>
        <v>#REF!</v>
      </c>
    </row>
    <row r="1188" spans="2:13" s="254" customFormat="1" ht="27.75" customHeight="1" x14ac:dyDescent="0.2">
      <c r="B1188" s="536" t="s">
        <v>256</v>
      </c>
      <c r="C1188" s="537"/>
      <c r="D1188" s="239" t="e">
        <f>#REF!</f>
        <v>#REF!</v>
      </c>
      <c r="E1188" s="240" t="s">
        <v>242</v>
      </c>
      <c r="F1188" s="258" t="e">
        <f>IF(#REF!&gt;=1,IF(#REF!&gt;=1,#REF!),IF(#REF!&gt;=0,"",))</f>
        <v>#REF!</v>
      </c>
      <c r="G1188" s="241" t="e">
        <f>保全管理データ!N4604</f>
        <v>#REF!</v>
      </c>
      <c r="H1188" s="259" t="e">
        <f>IF(#REF!="無","",IF(#REF!="","",IF(#REF!="悪環境における作業",0.2,IF(#REF!="高所又は地下作業",0.1,IF(#REF!="錯綜場所作業",0.3,IF(#REF!="複雑な制約のある作業",0.4,IF(#REF!="単純な制約のある作業",0.2,0)))))))</f>
        <v>#REF!</v>
      </c>
      <c r="I1188" s="260" t="e">
        <f t="shared" si="71"/>
        <v>#REF!</v>
      </c>
      <c r="J1188" s="258" t="e">
        <f>IF(#REF!&gt;=1,IF(#REF!&gt;=1,#REF!),IF(#REF!&gt;=0,"",))</f>
        <v>#REF!</v>
      </c>
      <c r="K1188" s="241" t="e">
        <f>保全管理データ!N4631</f>
        <v>#REF!</v>
      </c>
      <c r="L1188" s="259" t="e">
        <f>IF(#REF!="","",IF(#REF!="悪環境における作業",0.2,IF(#REF!="高所又は地下作業",0.1,IF(#REF!="錯綜場所作業",0.3,IF(#REF!="複雑な制約のある作業",0.4,IF(#REF!="単純な制約のある作業",0.2,0))))))</f>
        <v>#REF!</v>
      </c>
      <c r="M1188" s="260" t="e">
        <f t="shared" si="72"/>
        <v>#REF!</v>
      </c>
    </row>
    <row r="1189" spans="2:13" s="254" customFormat="1" ht="27.75" customHeight="1" x14ac:dyDescent="0.2">
      <c r="B1189" s="536" t="s">
        <v>257</v>
      </c>
      <c r="C1189" s="537"/>
      <c r="D1189" s="239" t="e">
        <f>#REF!</f>
        <v>#REF!</v>
      </c>
      <c r="E1189" s="240" t="s">
        <v>245</v>
      </c>
      <c r="F1189" s="258" t="e">
        <f>IF(#REF!&gt;=1,IF(#REF!&gt;=1,#REF!),IF(#REF!&gt;=0,"",))</f>
        <v>#REF!</v>
      </c>
      <c r="G1189" s="241" t="e">
        <f>保全管理データ!N4605</f>
        <v>#REF!</v>
      </c>
      <c r="H1189" s="259" t="e">
        <f>IF(#REF!="無","",IF(#REF!="","",IF(#REF!="悪環境における作業",0.2,IF(#REF!="高所又は地下作業",0.1,IF(#REF!="錯綜場所作業",0.3,IF(#REF!="複雑な制約のある作業",0.4,IF(#REF!="単純な制約のある作業",0.2,0)))))))</f>
        <v>#REF!</v>
      </c>
      <c r="I1189" s="260" t="e">
        <f t="shared" si="71"/>
        <v>#REF!</v>
      </c>
      <c r="J1189" s="258" t="e">
        <f>IF(#REF!&gt;=1,IF(#REF!&gt;=1,#REF!),IF(#REF!&gt;=0,"",))</f>
        <v>#REF!</v>
      </c>
      <c r="K1189" s="241" t="e">
        <f>保全管理データ!N4632</f>
        <v>#REF!</v>
      </c>
      <c r="L1189" s="259" t="e">
        <f>IF(#REF!="","",IF(#REF!="悪環境における作業",0.2,IF(#REF!="高所又は地下作業",0.1,IF(#REF!="錯綜場所作業",0.3,IF(#REF!="複雑な制約のある作業",0.4,IF(#REF!="単純な制約のある作業",0.2,0))))))</f>
        <v>#REF!</v>
      </c>
      <c r="M1189" s="260" t="e">
        <f t="shared" si="72"/>
        <v>#REF!</v>
      </c>
    </row>
    <row r="1190" spans="2:13" s="254" customFormat="1" ht="27.75" customHeight="1" x14ac:dyDescent="0.2">
      <c r="B1190" s="536" t="s">
        <v>258</v>
      </c>
      <c r="C1190" s="537"/>
      <c r="D1190" s="239" t="e">
        <f>#REF!</f>
        <v>#REF!</v>
      </c>
      <c r="E1190" s="240" t="s">
        <v>245</v>
      </c>
      <c r="F1190" s="258" t="e">
        <f>IF(#REF!&gt;=1,IF(#REF!&gt;=1,#REF!),IF(#REF!&gt;=0,"",))</f>
        <v>#REF!</v>
      </c>
      <c r="G1190" s="241" t="e">
        <f>保全管理データ!N4606</f>
        <v>#REF!</v>
      </c>
      <c r="H1190" s="259" t="e">
        <f>IF(#REF!="無","",IF(#REF!="","",IF(#REF!="悪環境における作業",0.2,IF(#REF!="高所又は地下作業",0.1,IF(#REF!="錯綜場所作業",0.3,IF(#REF!="複雑な制約のある作業",0.4,IF(#REF!="単純な制約のある作業",0.2,0)))))))</f>
        <v>#REF!</v>
      </c>
      <c r="I1190" s="260" t="e">
        <f t="shared" si="71"/>
        <v>#REF!</v>
      </c>
      <c r="J1190" s="258" t="e">
        <f>IF(#REF!&gt;=1,IF(#REF!&gt;=1,#REF!),IF(#REF!&gt;=0,"",))</f>
        <v>#REF!</v>
      </c>
      <c r="K1190" s="241" t="e">
        <f>保全管理データ!N4633</f>
        <v>#REF!</v>
      </c>
      <c r="L1190" s="259" t="e">
        <f>IF(#REF!="","",IF(#REF!="悪環境における作業",0.2,IF(#REF!="高所又は地下作業",0.1,IF(#REF!="錯綜場所作業",0.3,IF(#REF!="複雑な制約のある作業",0.4,IF(#REF!="単純な制約のある作業",0.2,0))))))</f>
        <v>#REF!</v>
      </c>
      <c r="M1190" s="260" t="e">
        <f t="shared" si="72"/>
        <v>#REF!</v>
      </c>
    </row>
    <row r="1191" spans="2:13" s="254" customFormat="1" ht="27.75" customHeight="1" x14ac:dyDescent="0.2">
      <c r="B1191" s="536" t="s">
        <v>259</v>
      </c>
      <c r="C1191" s="537"/>
      <c r="D1191" s="239" t="e">
        <f>#REF!</f>
        <v>#REF!</v>
      </c>
      <c r="E1191" s="240" t="s">
        <v>245</v>
      </c>
      <c r="F1191" s="258" t="e">
        <f>IF(#REF!&gt;=1,IF(#REF!&gt;=1,#REF!),IF(#REF!&gt;=0,"",))</f>
        <v>#REF!</v>
      </c>
      <c r="G1191" s="241" t="e">
        <f>保全管理データ!N4607</f>
        <v>#REF!</v>
      </c>
      <c r="H1191" s="259" t="e">
        <f>IF(#REF!="無","",IF(#REF!="","",IF(#REF!="悪環境における作業",0.2,IF(#REF!="高所又は地下作業",0.1,IF(#REF!="錯綜場所作業",0.3,IF(#REF!="複雑な制約のある作業",0.4,IF(#REF!="単純な制約のある作業",0.2,0)))))))</f>
        <v>#REF!</v>
      </c>
      <c r="I1191" s="260" t="e">
        <f t="shared" si="71"/>
        <v>#REF!</v>
      </c>
      <c r="J1191" s="258" t="e">
        <f>IF(#REF!&gt;=1,IF(#REF!&gt;=1,#REF!),IF(#REF!&gt;=0,"",))</f>
        <v>#REF!</v>
      </c>
      <c r="K1191" s="241" t="e">
        <f>保全管理データ!N4634</f>
        <v>#REF!</v>
      </c>
      <c r="L1191" s="259" t="e">
        <f>IF(#REF!="","",IF(#REF!="悪環境における作業",0.2,IF(#REF!="高所又は地下作業",0.1,IF(#REF!="錯綜場所作業",0.3,IF(#REF!="複雑な制約のある作業",0.4,IF(#REF!="単純な制約のある作業",0.2,0))))))</f>
        <v>#REF!</v>
      </c>
      <c r="M1191" s="260" t="e">
        <f t="shared" si="72"/>
        <v>#REF!</v>
      </c>
    </row>
    <row r="1192" spans="2:13" s="254" customFormat="1" ht="27.75" customHeight="1" x14ac:dyDescent="0.2">
      <c r="B1192" s="536" t="s">
        <v>260</v>
      </c>
      <c r="C1192" s="537"/>
      <c r="D1192" s="239" t="e">
        <f>#REF!</f>
        <v>#REF!</v>
      </c>
      <c r="E1192" s="240" t="s">
        <v>248</v>
      </c>
      <c r="F1192" s="258" t="e">
        <f>IF(#REF!&gt;=1,IF(#REF!&gt;=1,#REF!),IF(#REF!&gt;=0,"",))</f>
        <v>#REF!</v>
      </c>
      <c r="G1192" s="241" t="e">
        <f>保全管理データ!N4608</f>
        <v>#REF!</v>
      </c>
      <c r="H1192" s="259" t="e">
        <f>IF(#REF!="無","",IF(#REF!="","",IF(#REF!="悪環境における作業",0.2,IF(#REF!="高所又は地下作業",0.1,IF(#REF!="錯綜場所作業",0.3,IF(#REF!="複雑な制約のある作業",0.4,IF(#REF!="単純な制約のある作業",0.2,0)))))))</f>
        <v>#REF!</v>
      </c>
      <c r="I1192" s="260" t="e">
        <f t="shared" si="71"/>
        <v>#REF!</v>
      </c>
      <c r="J1192" s="258" t="e">
        <f>IF(#REF!&gt;=1,IF(#REF!&gt;=1,#REF!),IF(#REF!&gt;=0,"",))</f>
        <v>#REF!</v>
      </c>
      <c r="K1192" s="241" t="e">
        <f>保全管理データ!N4635</f>
        <v>#REF!</v>
      </c>
      <c r="L1192" s="259" t="e">
        <f>IF(#REF!="","",IF(#REF!="悪環境における作業",0.2,IF(#REF!="高所又は地下作業",0.1,IF(#REF!="錯綜場所作業",0.3,IF(#REF!="複雑な制約のある作業",0.4,IF(#REF!="単純な制約のある作業",0.2,0))))))</f>
        <v>#REF!</v>
      </c>
      <c r="M1192" s="260" t="e">
        <f t="shared" si="72"/>
        <v>#REF!</v>
      </c>
    </row>
    <row r="1193" spans="2:13" s="254" customFormat="1" ht="27.75" customHeight="1" x14ac:dyDescent="0.2">
      <c r="B1193" s="536" t="s">
        <v>261</v>
      </c>
      <c r="C1193" s="537"/>
      <c r="D1193" s="239" t="e">
        <f>#REF!</f>
        <v>#REF!</v>
      </c>
      <c r="E1193" s="240" t="s">
        <v>247</v>
      </c>
      <c r="F1193" s="258" t="e">
        <f>IF(#REF!&gt;=1,IF(#REF!&gt;=1,#REF!),IF(#REF!&gt;=0,"",))</f>
        <v>#REF!</v>
      </c>
      <c r="G1193" s="241" t="e">
        <f>保全管理データ!N4609</f>
        <v>#REF!</v>
      </c>
      <c r="H1193" s="259" t="e">
        <f>IF(#REF!="無","",IF(#REF!="","",IF(#REF!="悪環境における作業",0.2,IF(#REF!="高所又は地下作業",0.1,IF(#REF!="錯綜場所作業",0.3,IF(#REF!="複雑な制約のある作業",0.4,IF(#REF!="単純な制約のある作業",0.2,0)))))))</f>
        <v>#REF!</v>
      </c>
      <c r="I1193" s="260" t="e">
        <f t="shared" si="71"/>
        <v>#REF!</v>
      </c>
      <c r="J1193" s="258" t="e">
        <f>IF(#REF!&gt;=1,IF(#REF!&gt;=1,#REF!),IF(#REF!&gt;=0,"",))</f>
        <v>#REF!</v>
      </c>
      <c r="K1193" s="241" t="e">
        <f>保全管理データ!N4636</f>
        <v>#REF!</v>
      </c>
      <c r="L1193" s="259" t="e">
        <f>IF(#REF!="","",IF(#REF!="悪環境における作業",0.2,IF(#REF!="高所又は地下作業",0.1,IF(#REF!="錯綜場所作業",0.3,IF(#REF!="複雑な制約のある作業",0.4,IF(#REF!="単純な制約のある作業",0.2,0))))))</f>
        <v>#REF!</v>
      </c>
      <c r="M1193" s="260" t="e">
        <f t="shared" si="72"/>
        <v>#REF!</v>
      </c>
    </row>
    <row r="1194" spans="2:13" s="254" customFormat="1" ht="27.75" customHeight="1" x14ac:dyDescent="0.2">
      <c r="B1194" s="536" t="s">
        <v>262</v>
      </c>
      <c r="C1194" s="537"/>
      <c r="D1194" s="239" t="e">
        <f>#REF!</f>
        <v>#REF!</v>
      </c>
      <c r="E1194" s="240" t="s">
        <v>245</v>
      </c>
      <c r="F1194" s="258" t="e">
        <f>IF(#REF!&gt;=1,IF(#REF!&gt;=1,#REF!),IF(#REF!&gt;=0,"",))</f>
        <v>#REF!</v>
      </c>
      <c r="G1194" s="241" t="e">
        <f>保全管理データ!N4610</f>
        <v>#REF!</v>
      </c>
      <c r="H1194" s="259" t="e">
        <f>IF(#REF!="無","",IF(#REF!="","",IF(#REF!="悪環境における作業",0.2,IF(#REF!="高所又は地下作業",0.1,IF(#REF!="錯綜場所作業",0.3,IF(#REF!="複雑な制約のある作業",0.4,IF(#REF!="単純な制約のある作業",0.2,0)))))))</f>
        <v>#REF!</v>
      </c>
      <c r="I1194" s="260" t="e">
        <f t="shared" si="71"/>
        <v>#REF!</v>
      </c>
      <c r="J1194" s="258" t="e">
        <f>IF(#REF!&gt;=1,IF(#REF!&gt;=1,#REF!),IF(#REF!&gt;=0,"",))</f>
        <v>#REF!</v>
      </c>
      <c r="K1194" s="241" t="e">
        <f>保全管理データ!N4637</f>
        <v>#REF!</v>
      </c>
      <c r="L1194" s="259" t="e">
        <f>IF(#REF!="","",IF(#REF!="悪環境における作業",0.2,IF(#REF!="高所又は地下作業",0.1,IF(#REF!="錯綜場所作業",0.3,IF(#REF!="複雑な制約のある作業",0.4,IF(#REF!="単純な制約のある作業",0.2,0))))))</f>
        <v>#REF!</v>
      </c>
      <c r="M1194" s="260" t="e">
        <f t="shared" si="72"/>
        <v>#REF!</v>
      </c>
    </row>
    <row r="1195" spans="2:13" s="254" customFormat="1" ht="27.75" customHeight="1" x14ac:dyDescent="0.2">
      <c r="B1195" s="536" t="s">
        <v>263</v>
      </c>
      <c r="C1195" s="537"/>
      <c r="D1195" s="239" t="e">
        <f>#REF!</f>
        <v>#REF!</v>
      </c>
      <c r="E1195" s="240" t="s">
        <v>245</v>
      </c>
      <c r="F1195" s="258" t="e">
        <f>IF(#REF!&gt;=1,IF(#REF!&gt;=1,#REF!),IF(#REF!&gt;=0,"",))</f>
        <v>#REF!</v>
      </c>
      <c r="G1195" s="241" t="e">
        <f>保全管理データ!N4611</f>
        <v>#REF!</v>
      </c>
      <c r="H1195" s="259" t="e">
        <f>IF(#REF!="無","",IF(#REF!="","",IF(#REF!="悪環境における作業",0.2,IF(#REF!="高所又は地下作業",0.1,IF(#REF!="錯綜場所作業",0.3,IF(#REF!="複雑な制約のある作業",0.4,IF(#REF!="単純な制約のある作業",0.2,0)))))))</f>
        <v>#REF!</v>
      </c>
      <c r="I1195" s="260" t="e">
        <f t="shared" si="71"/>
        <v>#REF!</v>
      </c>
      <c r="J1195" s="258" t="e">
        <f>IF(#REF!&gt;=1,IF(#REF!&gt;=1,#REF!),IF(#REF!&gt;=0,"",))</f>
        <v>#REF!</v>
      </c>
      <c r="K1195" s="241" t="e">
        <f>保全管理データ!N4638</f>
        <v>#REF!</v>
      </c>
      <c r="L1195" s="259" t="e">
        <f>IF(#REF!="","",IF(#REF!="悪環境における作業",0.2,IF(#REF!="高所又は地下作業",0.1,IF(#REF!="錯綜場所作業",0.3,IF(#REF!="複雑な制約のある作業",0.4,IF(#REF!="単純な制約のある作業",0.2,0))))))</f>
        <v>#REF!</v>
      </c>
      <c r="M1195" s="260" t="e">
        <f t="shared" si="72"/>
        <v>#REF!</v>
      </c>
    </row>
    <row r="1196" spans="2:13" s="254" customFormat="1" ht="27.75" customHeight="1" x14ac:dyDescent="0.2">
      <c r="B1196" s="536" t="s">
        <v>264</v>
      </c>
      <c r="C1196" s="537"/>
      <c r="D1196" s="239" t="e">
        <f>#REF!</f>
        <v>#REF!</v>
      </c>
      <c r="E1196" s="240" t="s">
        <v>245</v>
      </c>
      <c r="F1196" s="258" t="e">
        <f>IF(#REF!&gt;=1,IF(#REF!&gt;=1,#REF!),IF(#REF!&gt;=0,"",))</f>
        <v>#REF!</v>
      </c>
      <c r="G1196" s="241" t="e">
        <f>保全管理データ!N4612</f>
        <v>#REF!</v>
      </c>
      <c r="H1196" s="259" t="e">
        <f>IF(#REF!="無","",IF(#REF!="","",IF(#REF!="悪環境における作業",0.2,IF(#REF!="高所又は地下作業",0.1,IF(#REF!="錯綜場所作業",0.3,IF(#REF!="複雑な制約のある作業",0.4,IF(#REF!="単純な制約のある作業",0.2,0)))))))</f>
        <v>#REF!</v>
      </c>
      <c r="I1196" s="260" t="e">
        <f t="shared" si="71"/>
        <v>#REF!</v>
      </c>
      <c r="J1196" s="258" t="e">
        <f>IF(#REF!&gt;=1,IF(#REF!&gt;=1,#REF!),IF(#REF!&gt;=0,"",))</f>
        <v>#REF!</v>
      </c>
      <c r="K1196" s="241" t="e">
        <f>保全管理データ!N4639</f>
        <v>#REF!</v>
      </c>
      <c r="L1196" s="259" t="e">
        <f>IF(#REF!="","",IF(#REF!="悪環境における作業",0.2,IF(#REF!="高所又は地下作業",0.1,IF(#REF!="錯綜場所作業",0.3,IF(#REF!="複雑な制約のある作業",0.4,IF(#REF!="単純な制約のある作業",0.2,0))))))</f>
        <v>#REF!</v>
      </c>
      <c r="M1196" s="260" t="e">
        <f t="shared" si="72"/>
        <v>#REF!</v>
      </c>
    </row>
    <row r="1197" spans="2:13" s="254" customFormat="1" ht="27.75" customHeight="1" x14ac:dyDescent="0.2">
      <c r="B1197" s="536" t="s">
        <v>265</v>
      </c>
      <c r="C1197" s="537"/>
      <c r="D1197" s="239" t="e">
        <f>#REF!</f>
        <v>#REF!</v>
      </c>
      <c r="E1197" s="240" t="s">
        <v>245</v>
      </c>
      <c r="F1197" s="258" t="e">
        <f>IF(#REF!&gt;=1,IF(#REF!&gt;=1,#REF!),IF(#REF!&gt;=0,"",))</f>
        <v>#REF!</v>
      </c>
      <c r="G1197" s="241" t="e">
        <f>保全管理データ!N4613</f>
        <v>#REF!</v>
      </c>
      <c r="H1197" s="259" t="e">
        <f>IF(#REF!="無","",IF(#REF!="","",IF(#REF!="悪環境における作業",0.2,IF(#REF!="高所又は地下作業",0.1,IF(#REF!="錯綜場所作業",0.3,IF(#REF!="複雑な制約のある作業",0.4,IF(#REF!="単純な制約のある作業",0.2,0)))))))</f>
        <v>#REF!</v>
      </c>
      <c r="I1197" s="260" t="e">
        <f t="shared" si="71"/>
        <v>#REF!</v>
      </c>
      <c r="J1197" s="258" t="e">
        <f>IF(#REF!&gt;=1,IF(#REF!&gt;=1,#REF!),IF(#REF!&gt;=0,"",))</f>
        <v>#REF!</v>
      </c>
      <c r="K1197" s="241" t="e">
        <f>保全管理データ!N4640</f>
        <v>#REF!</v>
      </c>
      <c r="L1197" s="259" t="e">
        <f>IF(#REF!="","",IF(#REF!="悪環境における作業",0.2,IF(#REF!="高所又は地下作業",0.1,IF(#REF!="錯綜場所作業",0.3,IF(#REF!="複雑な制約のある作業",0.4,IF(#REF!="単純な制約のある作業",0.2,0))))))</f>
        <v>#REF!</v>
      </c>
      <c r="M1197" s="260" t="e">
        <f t="shared" si="72"/>
        <v>#REF!</v>
      </c>
    </row>
    <row r="1198" spans="2:13" s="254" customFormat="1" ht="27.75" customHeight="1" x14ac:dyDescent="0.2">
      <c r="B1198" s="536" t="s">
        <v>266</v>
      </c>
      <c r="C1198" s="537"/>
      <c r="D1198" s="239" t="e">
        <f>#REF!</f>
        <v>#REF!</v>
      </c>
      <c r="E1198" s="240" t="s">
        <v>245</v>
      </c>
      <c r="F1198" s="258" t="e">
        <f>IF(#REF!&gt;=1,IF(#REF!&gt;=1,#REF!),IF(#REF!&gt;=0,"",))</f>
        <v>#REF!</v>
      </c>
      <c r="G1198" s="241" t="e">
        <f>保全管理データ!N4614</f>
        <v>#REF!</v>
      </c>
      <c r="H1198" s="259" t="e">
        <f>IF(#REF!="無","",IF(#REF!="","",IF(#REF!="悪環境における作業",0.2,IF(#REF!="高所又は地下作業",0.1,IF(#REF!="錯綜場所作業",0.3,IF(#REF!="複雑な制約のある作業",0.4,IF(#REF!="単純な制約のある作業",0.2,0)))))))</f>
        <v>#REF!</v>
      </c>
      <c r="I1198" s="260" t="e">
        <f t="shared" si="71"/>
        <v>#REF!</v>
      </c>
      <c r="J1198" s="258" t="e">
        <f>IF(#REF!&gt;=1,IF(#REF!&gt;=1,#REF!),IF(#REF!&gt;=0,"",))</f>
        <v>#REF!</v>
      </c>
      <c r="K1198" s="241" t="e">
        <f>保全管理データ!N4641</f>
        <v>#REF!</v>
      </c>
      <c r="L1198" s="259" t="e">
        <f>IF(#REF!="","",IF(#REF!="悪環境における作業",0.2,IF(#REF!="高所又は地下作業",0.1,IF(#REF!="錯綜場所作業",0.3,IF(#REF!="複雑な制約のある作業",0.4,IF(#REF!="単純な制約のある作業",0.2,0))))))</f>
        <v>#REF!</v>
      </c>
      <c r="M1198" s="260" t="e">
        <f t="shared" si="72"/>
        <v>#REF!</v>
      </c>
    </row>
    <row r="1199" spans="2:13" s="254" customFormat="1" ht="27.75" customHeight="1" x14ac:dyDescent="0.2">
      <c r="B1199" s="536" t="s">
        <v>81</v>
      </c>
      <c r="C1199" s="537"/>
      <c r="D1199" s="239" t="e">
        <f>#REF!</f>
        <v>#REF!</v>
      </c>
      <c r="E1199" s="240" t="s">
        <v>245</v>
      </c>
      <c r="F1199" s="258" t="e">
        <f>IF(#REF!&gt;=1,IF(#REF!&gt;=1,#REF!),IF(#REF!&gt;=0,"",))</f>
        <v>#REF!</v>
      </c>
      <c r="G1199" s="241" t="e">
        <f>保全管理データ!N4615</f>
        <v>#REF!</v>
      </c>
      <c r="H1199" s="259" t="e">
        <f>IF(#REF!="無","",IF(#REF!="","",IF(#REF!="悪環境における作業",0.2,IF(#REF!="高所又は地下作業",0.1,IF(#REF!="錯綜場所作業",0.3,IF(#REF!="複雑な制約のある作業",0.4,IF(#REF!="単純な制約のある作業",0.2,0)))))))</f>
        <v>#REF!</v>
      </c>
      <c r="I1199" s="260" t="e">
        <f t="shared" si="71"/>
        <v>#REF!</v>
      </c>
      <c r="J1199" s="258" t="e">
        <f>IF(#REF!&gt;=1,IF(#REF!&gt;=1,#REF!),IF(#REF!&gt;=0,"",))</f>
        <v>#REF!</v>
      </c>
      <c r="K1199" s="241" t="e">
        <f>保全管理データ!N4642</f>
        <v>#REF!</v>
      </c>
      <c r="L1199" s="259" t="e">
        <f>IF(#REF!="","",IF(#REF!="悪環境における作業",0.2,IF(#REF!="高所又は地下作業",0.1,IF(#REF!="錯綜場所作業",0.3,IF(#REF!="複雑な制約のある作業",0.4,IF(#REF!="単純な制約のある作業",0.2,0))))))</f>
        <v>#REF!</v>
      </c>
      <c r="M1199" s="260" t="e">
        <f t="shared" si="72"/>
        <v>#REF!</v>
      </c>
    </row>
    <row r="1200" spans="2:13" s="254" customFormat="1" ht="27.75" customHeight="1" x14ac:dyDescent="0.2">
      <c r="B1200" s="536" t="s">
        <v>267</v>
      </c>
      <c r="C1200" s="537"/>
      <c r="D1200" s="239" t="e">
        <f>#REF!</f>
        <v>#REF!</v>
      </c>
      <c r="E1200" s="240" t="s">
        <v>247</v>
      </c>
      <c r="F1200" s="258" t="e">
        <f>IF(#REF!&gt;=1,IF(#REF!&gt;=1,#REF!),IF(#REF!&gt;=0,"",))</f>
        <v>#REF!</v>
      </c>
      <c r="G1200" s="241" t="e">
        <f>保全管理データ!N4616</f>
        <v>#REF!</v>
      </c>
      <c r="H1200" s="259" t="e">
        <f>IF(#REF!="無","",IF(#REF!="","",IF(#REF!="悪環境における作業",0.2,IF(#REF!="高所又は地下作業",0.1,IF(#REF!="錯綜場所作業",0.3,IF(#REF!="複雑な制約のある作業",0.4,IF(#REF!="単純な制約のある作業",0.2,0)))))))</f>
        <v>#REF!</v>
      </c>
      <c r="I1200" s="260" t="e">
        <f t="shared" si="71"/>
        <v>#REF!</v>
      </c>
      <c r="J1200" s="258" t="e">
        <f>IF(#REF!&gt;=1,IF(#REF!&gt;=1,#REF!),IF(#REF!&gt;=0,"",))</f>
        <v>#REF!</v>
      </c>
      <c r="K1200" s="241" t="e">
        <f>保全管理データ!N4643</f>
        <v>#REF!</v>
      </c>
      <c r="L1200" s="259" t="e">
        <f>IF(#REF!="","",IF(#REF!="悪環境における作業",0.2,IF(#REF!="高所又は地下作業",0.1,IF(#REF!="錯綜場所作業",0.3,IF(#REF!="複雑な制約のある作業",0.4,IF(#REF!="単純な制約のある作業",0.2,0))))))</f>
        <v>#REF!</v>
      </c>
      <c r="M1200" s="260" t="e">
        <f t="shared" si="72"/>
        <v>#REF!</v>
      </c>
    </row>
    <row r="1201" spans="2:13" s="254" customFormat="1" ht="27.75" customHeight="1" x14ac:dyDescent="0.2">
      <c r="B1201" s="536" t="s">
        <v>268</v>
      </c>
      <c r="C1201" s="537"/>
      <c r="D1201" s="239" t="e">
        <f>#REF!</f>
        <v>#REF!</v>
      </c>
      <c r="E1201" s="240" t="s">
        <v>246</v>
      </c>
      <c r="F1201" s="258" t="e">
        <f>IF(#REF!&gt;=1,IF(#REF!&gt;=1,#REF!),IF(#REF!&gt;=0,"",))</f>
        <v>#REF!</v>
      </c>
      <c r="G1201" s="241" t="e">
        <f>保全管理データ!N4617</f>
        <v>#REF!</v>
      </c>
      <c r="H1201" s="259" t="e">
        <f>IF(#REF!="無","",IF(#REF!="","",IF(#REF!="悪環境における作業",0.2,IF(#REF!="高所又は地下作業",0.1,IF(#REF!="錯綜場所作業",0.3,IF(#REF!="複雑な制約のある作業",0.4,IF(#REF!="単純な制約のある作業",0.2,0)))))))</f>
        <v>#REF!</v>
      </c>
      <c r="I1201" s="260" t="e">
        <f t="shared" si="71"/>
        <v>#REF!</v>
      </c>
      <c r="J1201" s="258" t="e">
        <f>IF(#REF!&gt;=1,IF(#REF!&gt;=1,#REF!),IF(#REF!&gt;=0,"",))</f>
        <v>#REF!</v>
      </c>
      <c r="K1201" s="241" t="e">
        <f>保全管理データ!N4644</f>
        <v>#REF!</v>
      </c>
      <c r="L1201" s="259" t="e">
        <f>IF(#REF!="","",IF(#REF!="悪環境における作業",0.2,IF(#REF!="高所又は地下作業",0.1,IF(#REF!="錯綜場所作業",0.3,IF(#REF!="複雑な制約のある作業",0.4,IF(#REF!="単純な制約のある作業",0.2,0))))))</f>
        <v>#REF!</v>
      </c>
      <c r="M1201" s="260" t="e">
        <f t="shared" si="72"/>
        <v>#REF!</v>
      </c>
    </row>
    <row r="1202" spans="2:13" s="254" customFormat="1" ht="27.75" customHeight="1" thickBot="1" x14ac:dyDescent="0.25">
      <c r="B1202" s="538" t="s">
        <v>269</v>
      </c>
      <c r="C1202" s="539"/>
      <c r="D1202" s="243" t="e">
        <f>#REF!</f>
        <v>#REF!</v>
      </c>
      <c r="E1202" s="244" t="s">
        <v>245</v>
      </c>
      <c r="F1202" s="261" t="e">
        <f>IF(#REF!&gt;=1,IF(#REF!&gt;=1,#REF!),IF(#REF!&gt;=0,"",))</f>
        <v>#REF!</v>
      </c>
      <c r="G1202" s="245" t="e">
        <f>保全管理データ!N4618</f>
        <v>#REF!</v>
      </c>
      <c r="H1202" s="259" t="e">
        <f>IF(#REF!="無","",IF(#REF!="","",IF(#REF!="悪環境における作業",0.2,IF(#REF!="高所又は地下作業",0.1,IF(#REF!="錯綜場所作業",0.3,IF(#REF!="複雑な制約のある作業",0.4,IF(#REF!="単純な制約のある作業",0.2,0)))))))</f>
        <v>#REF!</v>
      </c>
      <c r="I1202" s="260" t="e">
        <f t="shared" si="71"/>
        <v>#REF!</v>
      </c>
      <c r="J1202" s="261" t="e">
        <f>IF(#REF!&gt;=1,IF(#REF!&gt;=1,#REF!),IF(#REF!&gt;=0,"",))</f>
        <v>#REF!</v>
      </c>
      <c r="K1202" s="245" t="e">
        <f>保全管理データ!N4645</f>
        <v>#REF!</v>
      </c>
      <c r="L1202" s="262" t="e">
        <f>IF(#REF!="","",IF(#REF!="悪環境における作業",0.2,IF(#REF!="高所又は地下作業",0.1,IF(#REF!="錯綜場所作業",0.3,IF(#REF!="複雑な制約のある作業",0.4,IF(#REF!="単純な制約のある作業",0.2,0))))))</f>
        <v>#REF!</v>
      </c>
      <c r="M1202" s="260" t="e">
        <f t="shared" si="72"/>
        <v>#REF!</v>
      </c>
    </row>
    <row r="1203" spans="2:13" s="254" customFormat="1" ht="27.75" customHeight="1" thickBot="1" x14ac:dyDescent="0.25">
      <c r="B1203" s="532" t="s">
        <v>190</v>
      </c>
      <c r="C1203" s="532"/>
      <c r="D1203" s="532"/>
      <c r="E1203" s="532"/>
      <c r="F1203" s="533" t="e">
        <f>SUM(I1179:I1202)</f>
        <v>#REF!</v>
      </c>
      <c r="G1203" s="534"/>
      <c r="H1203" s="534"/>
      <c r="I1203" s="535"/>
      <c r="J1203" s="533" t="e">
        <f>IF(SUM(J1179:J1202)=0,"0.00",SUM(M1179:M1202))</f>
        <v>#REF!</v>
      </c>
      <c r="K1203" s="534"/>
      <c r="L1203" s="534"/>
      <c r="M1203" s="535"/>
    </row>
    <row r="1204" spans="2:13" s="254" customFormat="1" ht="27.75" customHeight="1" thickBot="1" x14ac:dyDescent="0.25">
      <c r="B1204" s="532" t="s">
        <v>97</v>
      </c>
      <c r="C1204" s="532"/>
      <c r="D1204" s="532"/>
      <c r="E1204" s="532"/>
      <c r="F1204" s="581" t="e">
        <f>IF(#REF!="５年以下","0",IF(#REF!="５年～１０年",0.1,IF(#REF!="１０年以上",0.15)))</f>
        <v>#REF!</v>
      </c>
      <c r="G1204" s="582"/>
      <c r="H1204" s="582"/>
      <c r="I1204" s="582"/>
      <c r="J1204" s="582"/>
      <c r="K1204" s="582"/>
      <c r="L1204" s="582"/>
      <c r="M1204" s="583"/>
    </row>
    <row r="1205" spans="2:13" s="254" customFormat="1" ht="27.75" customHeight="1" thickBot="1" x14ac:dyDescent="0.25">
      <c r="B1205" s="533" t="s">
        <v>273</v>
      </c>
      <c r="C1205" s="534"/>
      <c r="D1205" s="534"/>
      <c r="E1205" s="535"/>
      <c r="F1205" s="533" t="e">
        <f>F1203*(1+F1204)</f>
        <v>#REF!</v>
      </c>
      <c r="G1205" s="534"/>
      <c r="H1205" s="534"/>
      <c r="I1205" s="534"/>
      <c r="J1205" s="533" t="e">
        <f>J1203*(1+F1204)</f>
        <v>#REF!</v>
      </c>
      <c r="K1205" s="534"/>
      <c r="L1205" s="534"/>
      <c r="M1205" s="535"/>
    </row>
    <row r="1206" spans="2:13" s="254" customFormat="1" ht="24" hidden="1" customHeight="1" thickBot="1" x14ac:dyDescent="0.25">
      <c r="B1206" s="532" t="s">
        <v>191</v>
      </c>
      <c r="C1206" s="532"/>
      <c r="D1206" s="532"/>
      <c r="E1206" s="532"/>
      <c r="F1206" s="533" t="e">
        <f>#REF!*(#REF!*#REF!+#REF!*#REF!)</f>
        <v>#REF!</v>
      </c>
      <c r="G1206" s="534"/>
      <c r="H1206" s="535"/>
      <c r="I1206" s="532" t="e">
        <f>#REF!</f>
        <v>#REF!</v>
      </c>
      <c r="J1206" s="533"/>
      <c r="K1206" s="263" t="s">
        <v>230</v>
      </c>
      <c r="L1206" s="535" t="e">
        <f>B1177</f>
        <v>#REF!</v>
      </c>
      <c r="M1206" s="532"/>
    </row>
    <row r="1207" spans="2:13" s="254" customFormat="1" ht="45" customHeight="1" thickBot="1" x14ac:dyDescent="0.25">
      <c r="B1207" s="253"/>
      <c r="C1207" s="253"/>
      <c r="D1207" s="253"/>
      <c r="E1207" s="253"/>
      <c r="F1207" s="253"/>
      <c r="G1207" s="253"/>
      <c r="H1207" s="253"/>
      <c r="I1207" s="253"/>
      <c r="J1207" s="253"/>
      <c r="K1207" s="253"/>
      <c r="L1207" s="253"/>
      <c r="M1207" s="253"/>
    </row>
    <row r="1208" spans="2:13" s="229" customFormat="1" ht="27.75" customHeight="1" thickBot="1" x14ac:dyDescent="0.25">
      <c r="B1208" s="568" t="s">
        <v>128</v>
      </c>
      <c r="C1208" s="569"/>
      <c r="D1208" s="569"/>
      <c r="E1208" s="570"/>
      <c r="F1208" s="228"/>
      <c r="G1208" s="228"/>
      <c r="H1208" s="228"/>
      <c r="I1208" s="228"/>
      <c r="J1208" s="228"/>
      <c r="K1208" s="228"/>
      <c r="L1208" s="228"/>
      <c r="M1208" s="228"/>
    </row>
    <row r="1209" spans="2:13" s="229" customFormat="1" ht="27.75" customHeight="1" x14ac:dyDescent="0.2">
      <c r="B1209" s="571" t="e">
        <f>#REF!</f>
        <v>#REF!</v>
      </c>
      <c r="C1209" s="572"/>
      <c r="D1209" s="573"/>
      <c r="E1209" s="574"/>
      <c r="F1209" s="578" t="s">
        <v>240</v>
      </c>
      <c r="G1209" s="579"/>
      <c r="H1209" s="579"/>
      <c r="I1209" s="580"/>
      <c r="J1209" s="578" t="s">
        <v>239</v>
      </c>
      <c r="K1209" s="579"/>
      <c r="L1209" s="579"/>
      <c r="M1209" s="580"/>
    </row>
    <row r="1210" spans="2:13" s="229" customFormat="1" ht="27.75" customHeight="1" thickBot="1" x14ac:dyDescent="0.25">
      <c r="B1210" s="575"/>
      <c r="C1210" s="576"/>
      <c r="D1210" s="576"/>
      <c r="E1210" s="577"/>
      <c r="F1210" s="233" t="s">
        <v>149</v>
      </c>
      <c r="G1210" s="231" t="s">
        <v>151</v>
      </c>
      <c r="H1210" s="231" t="s">
        <v>96</v>
      </c>
      <c r="I1210" s="232" t="s">
        <v>150</v>
      </c>
      <c r="J1210" s="233" t="s">
        <v>149</v>
      </c>
      <c r="K1210" s="231" t="s">
        <v>151</v>
      </c>
      <c r="L1210" s="231" t="s">
        <v>96</v>
      </c>
      <c r="M1210" s="232" t="s">
        <v>150</v>
      </c>
    </row>
    <row r="1211" spans="2:13" s="229" customFormat="1" ht="27.75" customHeight="1" thickTop="1" x14ac:dyDescent="0.2">
      <c r="B1211" s="566" t="s">
        <v>241</v>
      </c>
      <c r="C1211" s="567"/>
      <c r="D1211" s="234" t="e">
        <f>#REF!</f>
        <v>#REF!</v>
      </c>
      <c r="E1211" s="235" t="s">
        <v>242</v>
      </c>
      <c r="F1211" s="242" t="e">
        <f>IF(#REF!&gt;=1,IF(#REF!&gt;=1,#REF!),IF(#REF!&gt;=0,"",))</f>
        <v>#REF!</v>
      </c>
      <c r="G1211" s="241" t="e">
        <f>保全管理データ!N1515</f>
        <v>#REF!</v>
      </c>
      <c r="H1211" s="241" t="e">
        <f>IF(#REF!="無","",IF(#REF!="","",IF(#REF!="悪環境における作業",0.2,IF(#REF!="高所又は地下作業",0.1,IF(#REF!="錯綜場所作業",0.3,IF(#REF!="複雑な制約のある作業",0.4,IF(#REF!="単純な制約のある作業",0.2,0)))))))</f>
        <v>#REF!</v>
      </c>
      <c r="I1211" s="224" t="e">
        <f>IF(F1211="","",F1211*G1211*(1+IF(H1211="",0,H1211)))</f>
        <v>#REF!</v>
      </c>
      <c r="J1211" s="242" t="e">
        <f>IF(#REF!&gt;=1,IF(#REF!&gt;=1,#REF!),IF(#REF!&gt;=0,"",))</f>
        <v>#REF!</v>
      </c>
      <c r="K1211" s="241" t="e">
        <f>保全管理データ!N1542</f>
        <v>#REF!</v>
      </c>
      <c r="L1211" s="241" t="e">
        <f>IF(#REF!="","",IF(#REF!="悪環境における作業",0.2,IF(#REF!="高所又は地下作業",0.1,IF(#REF!="錯綜場所作業",0.3,IF(#REF!="複雑な制約のある作業",0.4,IF(#REF!="単純な制約のある作業",0.2,0))))))</f>
        <v>#REF!</v>
      </c>
      <c r="M1211" s="224" t="e">
        <f>IF(J1211="","",J1211*K1211*(1+IF(L1211="",0,L1211)))</f>
        <v>#REF!</v>
      </c>
    </row>
    <row r="1212" spans="2:13" s="229" customFormat="1" ht="27.75" customHeight="1" x14ac:dyDescent="0.2">
      <c r="B1212" s="562" t="s">
        <v>243</v>
      </c>
      <c r="C1212" s="563"/>
      <c r="D1212" s="239" t="e">
        <f>#REF!</f>
        <v>#REF!</v>
      </c>
      <c r="E1212" s="240" t="s">
        <v>242</v>
      </c>
      <c r="F1212" s="242" t="e">
        <f>IF(#REF!&gt;=1,IF(#REF!&gt;=1,#REF!),IF(#REF!&gt;=0,"",))</f>
        <v>#REF!</v>
      </c>
      <c r="G1212" s="241" t="e">
        <f>保全管理データ!N1516</f>
        <v>#REF!</v>
      </c>
      <c r="H1212" s="241" t="e">
        <f>IF(#REF!="無","",IF(#REF!="","",IF(#REF!="悪環境における作業",0.2,IF(#REF!="高所又は地下作業",0.1,IF(#REF!="錯綜場所作業",0.3,IF(#REF!="複雑な制約のある作業",0.4,IF(#REF!="単純な制約のある作業",0.2,0)))))))</f>
        <v>#REF!</v>
      </c>
      <c r="I1212" s="224" t="e">
        <f t="shared" ref="I1212:I1234" si="73">IF(F1212="","",F1212*G1212*(1+IF(H1212="",0,H1212)))</f>
        <v>#REF!</v>
      </c>
      <c r="J1212" s="242" t="e">
        <f>IF(#REF!&gt;=1,IF(#REF!&gt;=1,#REF!),IF(#REF!&gt;=0,"",))</f>
        <v>#REF!</v>
      </c>
      <c r="K1212" s="241" t="e">
        <f>保全管理データ!N1543</f>
        <v>#REF!</v>
      </c>
      <c r="L1212" s="241" t="e">
        <f>IF(#REF!="","",IF(#REF!="悪環境における作業",0.2,IF(#REF!="高所又は地下作業",0.1,IF(#REF!="錯綜場所作業",0.3,IF(#REF!="複雑な制約のある作業",0.4,IF(#REF!="単純な制約のある作業",0.2,0))))))</f>
        <v>#REF!</v>
      </c>
      <c r="M1212" s="224" t="e">
        <f t="shared" ref="M1212:M1234" si="74">IF(J1212="","",J1212*K1212*(1+IF(L1212="",0,L1212)))</f>
        <v>#REF!</v>
      </c>
    </row>
    <row r="1213" spans="2:13" s="229" customFormat="1" ht="27.75" customHeight="1" x14ac:dyDescent="0.2">
      <c r="B1213" s="562" t="s">
        <v>249</v>
      </c>
      <c r="C1213" s="563"/>
      <c r="D1213" s="239" t="e">
        <f>#REF!</f>
        <v>#REF!</v>
      </c>
      <c r="E1213" s="240" t="s">
        <v>244</v>
      </c>
      <c r="F1213" s="242" t="e">
        <f>IF(#REF!&gt;=1,IF(#REF!&gt;=1,#REF!),IF(#REF!&gt;=0,"",))</f>
        <v>#REF!</v>
      </c>
      <c r="G1213" s="241" t="e">
        <f>保全管理データ!N1517</f>
        <v>#REF!</v>
      </c>
      <c r="H1213" s="241" t="e">
        <f>IF(#REF!="無","",IF(#REF!="","",IF(#REF!="悪環境における作業",0.2,IF(#REF!="高所又は地下作業",0.1,IF(#REF!="錯綜場所作業",0.3,IF(#REF!="複雑な制約のある作業",0.4,IF(#REF!="単純な制約のある作業",0.2,0)))))))</f>
        <v>#REF!</v>
      </c>
      <c r="I1213" s="224" t="e">
        <f t="shared" si="73"/>
        <v>#REF!</v>
      </c>
      <c r="J1213" s="242" t="e">
        <f>IF(#REF!&gt;=1,IF(#REF!&gt;=1,#REF!),IF(#REF!&gt;=0,"",))</f>
        <v>#REF!</v>
      </c>
      <c r="K1213" s="241" t="e">
        <f>保全管理データ!N1544</f>
        <v>#REF!</v>
      </c>
      <c r="L1213" s="241" t="e">
        <f>IF(#REF!="","",IF(#REF!="悪環境における作業",0.2,IF(#REF!="高所又は地下作業",0.1,IF(#REF!="錯綜場所作業",0.3,IF(#REF!="複雑な制約のある作業",0.4,IF(#REF!="単純な制約のある作業",0.2,0))))))</f>
        <v>#REF!</v>
      </c>
      <c r="M1213" s="224" t="e">
        <f t="shared" si="74"/>
        <v>#REF!</v>
      </c>
    </row>
    <row r="1214" spans="2:13" s="229" customFormat="1" ht="27.75" customHeight="1" x14ac:dyDescent="0.2">
      <c r="B1214" s="562" t="s">
        <v>250</v>
      </c>
      <c r="C1214" s="563"/>
      <c r="D1214" s="239" t="e">
        <f>#REF!</f>
        <v>#REF!</v>
      </c>
      <c r="E1214" s="240" t="s">
        <v>244</v>
      </c>
      <c r="F1214" s="242" t="e">
        <f>IF(#REF!&gt;=1,IF(#REF!&gt;=1,#REF!),IF(#REF!&gt;=0,"",))</f>
        <v>#REF!</v>
      </c>
      <c r="G1214" s="241" t="e">
        <f>保全管理データ!N1518</f>
        <v>#REF!</v>
      </c>
      <c r="H1214" s="241" t="e">
        <f>IF(#REF!="無","",IF(#REF!="","",IF(#REF!="悪環境における作業",0.2,IF(#REF!="高所又は地下作業",0.1,IF(#REF!="錯綜場所作業",0.3,IF(#REF!="複雑な制約のある作業",0.4,IF(#REF!="単純な制約のある作業",0.2,0)))))))</f>
        <v>#REF!</v>
      </c>
      <c r="I1214" s="224" t="e">
        <f t="shared" si="73"/>
        <v>#REF!</v>
      </c>
      <c r="J1214" s="242" t="e">
        <f>IF(#REF!&gt;=1,IF(#REF!&gt;=1,#REF!),IF(#REF!&gt;=0,"",))</f>
        <v>#REF!</v>
      </c>
      <c r="K1214" s="241" t="e">
        <f>保全管理データ!N1545</f>
        <v>#REF!</v>
      </c>
      <c r="L1214" s="241" t="e">
        <f>IF(#REF!="","",IF(#REF!="悪環境における作業",0.2,IF(#REF!="高所又は地下作業",0.1,IF(#REF!="錯綜場所作業",0.3,IF(#REF!="複雑な制約のある作業",0.4,IF(#REF!="単純な制約のある作業",0.2,0))))))</f>
        <v>#REF!</v>
      </c>
      <c r="M1214" s="224" t="e">
        <f t="shared" si="74"/>
        <v>#REF!</v>
      </c>
    </row>
    <row r="1215" spans="2:13" s="229" customFormat="1" ht="27.75" customHeight="1" x14ac:dyDescent="0.2">
      <c r="B1215" s="562" t="s">
        <v>251</v>
      </c>
      <c r="C1215" s="563"/>
      <c r="D1215" s="239" t="e">
        <f>#REF!</f>
        <v>#REF!</v>
      </c>
      <c r="E1215" s="240" t="s">
        <v>242</v>
      </c>
      <c r="F1215" s="242" t="e">
        <f>IF(#REF!&gt;=1,IF(#REF!&gt;=1,#REF!),IF(#REF!&gt;=0,"",))</f>
        <v>#REF!</v>
      </c>
      <c r="G1215" s="241" t="e">
        <f>保全管理データ!N1519</f>
        <v>#REF!</v>
      </c>
      <c r="H1215" s="241" t="e">
        <f>IF(#REF!="無","",IF(#REF!="","",IF(#REF!="悪環境における作業",0.2,IF(#REF!="高所又は地下作業",0.1,IF(#REF!="錯綜場所作業",0.3,IF(#REF!="複雑な制約のある作業",0.4,IF(#REF!="単純な制約のある作業",0.2,0)))))))</f>
        <v>#REF!</v>
      </c>
      <c r="I1215" s="224" t="e">
        <f t="shared" si="73"/>
        <v>#REF!</v>
      </c>
      <c r="J1215" s="242" t="e">
        <f>IF(#REF!&gt;=1,IF(#REF!&gt;=1,#REF!),IF(#REF!&gt;=0,"",))</f>
        <v>#REF!</v>
      </c>
      <c r="K1215" s="241" t="e">
        <f>保全管理データ!N1546</f>
        <v>#REF!</v>
      </c>
      <c r="L1215" s="241" t="e">
        <f>IF(#REF!="","",IF(#REF!="悪環境における作業",0.2,IF(#REF!="高所又は地下作業",0.1,IF(#REF!="錯綜場所作業",0.3,IF(#REF!="複雑な制約のある作業",0.4,IF(#REF!="単純な制約のある作業",0.2,0))))))</f>
        <v>#REF!</v>
      </c>
      <c r="M1215" s="224" t="e">
        <f t="shared" si="74"/>
        <v>#REF!</v>
      </c>
    </row>
    <row r="1216" spans="2:13" s="229" customFormat="1" ht="27.75" customHeight="1" x14ac:dyDescent="0.2">
      <c r="B1216" s="562" t="s">
        <v>252</v>
      </c>
      <c r="C1216" s="563"/>
      <c r="D1216" s="239" t="e">
        <f>#REF!</f>
        <v>#REF!</v>
      </c>
      <c r="E1216" s="240" t="s">
        <v>244</v>
      </c>
      <c r="F1216" s="242" t="e">
        <f>IF(#REF!&gt;=1,IF(#REF!&gt;=1,#REF!),IF(#REF!&gt;=0,"",))</f>
        <v>#REF!</v>
      </c>
      <c r="G1216" s="241" t="e">
        <f>保全管理データ!N1520</f>
        <v>#REF!</v>
      </c>
      <c r="H1216" s="241" t="e">
        <f>IF(#REF!="無","",IF(#REF!="","",IF(#REF!="悪環境における作業",0.2,IF(#REF!="高所又は地下作業",0.1,IF(#REF!="錯綜場所作業",0.3,IF(#REF!="複雑な制約のある作業",0.4,IF(#REF!="単純な制約のある作業",0.2,0)))))))</f>
        <v>#REF!</v>
      </c>
      <c r="I1216" s="224" t="e">
        <f t="shared" si="73"/>
        <v>#REF!</v>
      </c>
      <c r="J1216" s="242" t="e">
        <f>IF(#REF!&gt;=1,IF(#REF!&gt;=1,#REF!),IF(#REF!&gt;=0,"",))</f>
        <v>#REF!</v>
      </c>
      <c r="K1216" s="241" t="e">
        <f>保全管理データ!N1547</f>
        <v>#REF!</v>
      </c>
      <c r="L1216" s="241" t="e">
        <f>IF(#REF!="","",IF(#REF!="悪環境における作業",0.2,IF(#REF!="高所又は地下作業",0.1,IF(#REF!="錯綜場所作業",0.3,IF(#REF!="複雑な制約のある作業",0.4,IF(#REF!="単純な制約のある作業",0.2,0))))))</f>
        <v>#REF!</v>
      </c>
      <c r="M1216" s="224" t="e">
        <f t="shared" si="74"/>
        <v>#REF!</v>
      </c>
    </row>
    <row r="1217" spans="2:13" s="229" customFormat="1" ht="27.75" customHeight="1" x14ac:dyDescent="0.2">
      <c r="B1217" s="562" t="s">
        <v>253</v>
      </c>
      <c r="C1217" s="563"/>
      <c r="D1217" s="239" t="e">
        <f>#REF!</f>
        <v>#REF!</v>
      </c>
      <c r="E1217" s="240" t="s">
        <v>242</v>
      </c>
      <c r="F1217" s="242" t="e">
        <f>IF(#REF!&gt;=1,IF(#REF!&gt;=1,#REF!),IF(#REF!&gt;=0,"",))</f>
        <v>#REF!</v>
      </c>
      <c r="G1217" s="241" t="e">
        <f>保全管理データ!N1521</f>
        <v>#REF!</v>
      </c>
      <c r="H1217" s="241" t="e">
        <f>IF(#REF!="無","",IF(#REF!="","",IF(#REF!="悪環境における作業",0.2,IF(#REF!="高所又は地下作業",0.1,IF(#REF!="錯綜場所作業",0.3,IF(#REF!="複雑な制約のある作業",0.4,IF(#REF!="単純な制約のある作業",0.2,0)))))))</f>
        <v>#REF!</v>
      </c>
      <c r="I1217" s="224" t="e">
        <f t="shared" si="73"/>
        <v>#REF!</v>
      </c>
      <c r="J1217" s="242" t="e">
        <f>IF(#REF!&gt;=1,IF(#REF!&gt;=1,#REF!),IF(#REF!&gt;=0,"",))</f>
        <v>#REF!</v>
      </c>
      <c r="K1217" s="241" t="e">
        <f>保全管理データ!N1548</f>
        <v>#REF!</v>
      </c>
      <c r="L1217" s="241" t="e">
        <f>IF(#REF!="","",IF(#REF!="悪環境における作業",0.2,IF(#REF!="高所又は地下作業",0.1,IF(#REF!="錯綜場所作業",0.3,IF(#REF!="複雑な制約のある作業",0.4,IF(#REF!="単純な制約のある作業",0.2,0))))))</f>
        <v>#REF!</v>
      </c>
      <c r="M1217" s="224" t="e">
        <f t="shared" si="74"/>
        <v>#REF!</v>
      </c>
    </row>
    <row r="1218" spans="2:13" s="229" customFormat="1" ht="27.75" customHeight="1" x14ac:dyDescent="0.2">
      <c r="B1218" s="562" t="s">
        <v>254</v>
      </c>
      <c r="C1218" s="563"/>
      <c r="D1218" s="239" t="e">
        <f>#REF!</f>
        <v>#REF!</v>
      </c>
      <c r="E1218" s="240" t="s">
        <v>242</v>
      </c>
      <c r="F1218" s="242" t="e">
        <f>IF(#REF!&gt;=1,IF(#REF!&gt;=1,#REF!),IF(#REF!&gt;=0,"",))</f>
        <v>#REF!</v>
      </c>
      <c r="G1218" s="241" t="e">
        <f>保全管理データ!N1522</f>
        <v>#REF!</v>
      </c>
      <c r="H1218" s="241" t="e">
        <f>IF(#REF!="無","",IF(#REF!="","",IF(#REF!="悪環境における作業",0.2,IF(#REF!="高所又は地下作業",0.1,IF(#REF!="錯綜場所作業",0.3,IF(#REF!="複雑な制約のある作業",0.4,IF(#REF!="単純な制約のある作業",0.2,0)))))))</f>
        <v>#REF!</v>
      </c>
      <c r="I1218" s="224" t="e">
        <f t="shared" si="73"/>
        <v>#REF!</v>
      </c>
      <c r="J1218" s="242" t="e">
        <f>IF(#REF!&gt;=1,IF(#REF!&gt;=1,#REF!),IF(#REF!&gt;=0,"",))</f>
        <v>#REF!</v>
      </c>
      <c r="K1218" s="241" t="e">
        <f>保全管理データ!N1549</f>
        <v>#REF!</v>
      </c>
      <c r="L1218" s="241" t="e">
        <f>IF(#REF!="","",IF(#REF!="悪環境における作業",0.2,IF(#REF!="高所又は地下作業",0.1,IF(#REF!="錯綜場所作業",0.3,IF(#REF!="複雑な制約のある作業",0.4,IF(#REF!="単純な制約のある作業",0.2,0))))))</f>
        <v>#REF!</v>
      </c>
      <c r="M1218" s="224" t="e">
        <f t="shared" si="74"/>
        <v>#REF!</v>
      </c>
    </row>
    <row r="1219" spans="2:13" s="229" customFormat="1" ht="27.75" customHeight="1" x14ac:dyDescent="0.2">
      <c r="B1219" s="562" t="s">
        <v>255</v>
      </c>
      <c r="C1219" s="563"/>
      <c r="D1219" s="239" t="e">
        <f>#REF!</f>
        <v>#REF!</v>
      </c>
      <c r="E1219" s="240" t="s">
        <v>245</v>
      </c>
      <c r="F1219" s="242" t="e">
        <f>IF(#REF!&gt;=1,IF(#REF!&gt;=1,#REF!),IF(#REF!&gt;=0,"",))</f>
        <v>#REF!</v>
      </c>
      <c r="G1219" s="241" t="e">
        <f>保全管理データ!N1523</f>
        <v>#REF!</v>
      </c>
      <c r="H1219" s="241" t="e">
        <f>IF(#REF!="無","",IF(#REF!="","",IF(#REF!="悪環境における作業",0.2,IF(#REF!="高所又は地下作業",0.1,IF(#REF!="錯綜場所作業",0.3,IF(#REF!="複雑な制約のある作業",0.4,IF(#REF!="単純な制約のある作業",0.2,0)))))))</f>
        <v>#REF!</v>
      </c>
      <c r="I1219" s="224" t="e">
        <f t="shared" si="73"/>
        <v>#REF!</v>
      </c>
      <c r="J1219" s="242" t="e">
        <f>IF(#REF!&gt;=1,IF(#REF!&gt;=1,#REF!),IF(#REF!&gt;=0,"",))</f>
        <v>#REF!</v>
      </c>
      <c r="K1219" s="241" t="e">
        <f>保全管理データ!N1550</f>
        <v>#REF!</v>
      </c>
      <c r="L1219" s="241" t="e">
        <f>IF(#REF!="","",IF(#REF!="悪環境における作業",0.2,IF(#REF!="高所又は地下作業",0.1,IF(#REF!="錯綜場所作業",0.3,IF(#REF!="複雑な制約のある作業",0.4,IF(#REF!="単純な制約のある作業",0.2,0))))))</f>
        <v>#REF!</v>
      </c>
      <c r="M1219" s="224" t="e">
        <f t="shared" si="74"/>
        <v>#REF!</v>
      </c>
    </row>
    <row r="1220" spans="2:13" s="229" customFormat="1" ht="27.75" customHeight="1" x14ac:dyDescent="0.2">
      <c r="B1220" s="562" t="s">
        <v>256</v>
      </c>
      <c r="C1220" s="563"/>
      <c r="D1220" s="239" t="e">
        <f>#REF!</f>
        <v>#REF!</v>
      </c>
      <c r="E1220" s="240" t="s">
        <v>242</v>
      </c>
      <c r="F1220" s="242" t="e">
        <f>IF(#REF!&gt;=1,IF(#REF!&gt;=1,#REF!),IF(#REF!&gt;=0,"",))</f>
        <v>#REF!</v>
      </c>
      <c r="G1220" s="241" t="e">
        <f>保全管理データ!N1524</f>
        <v>#REF!</v>
      </c>
      <c r="H1220" s="241" t="e">
        <f>IF(#REF!="無","",IF(#REF!="","",IF(#REF!="悪環境における作業",0.2,IF(#REF!="高所又は地下作業",0.1,IF(#REF!="錯綜場所作業",0.3,IF(#REF!="複雑な制約のある作業",0.4,IF(#REF!="単純な制約のある作業",0.2,0)))))))</f>
        <v>#REF!</v>
      </c>
      <c r="I1220" s="224" t="e">
        <f t="shared" si="73"/>
        <v>#REF!</v>
      </c>
      <c r="J1220" s="242" t="e">
        <f>IF(#REF!&gt;=1,IF(#REF!&gt;=1,#REF!),IF(#REF!&gt;=0,"",))</f>
        <v>#REF!</v>
      </c>
      <c r="K1220" s="241" t="e">
        <f>保全管理データ!N1551</f>
        <v>#REF!</v>
      </c>
      <c r="L1220" s="241" t="e">
        <f>IF(#REF!="","",IF(#REF!="悪環境における作業",0.2,IF(#REF!="高所又は地下作業",0.1,IF(#REF!="錯綜場所作業",0.3,IF(#REF!="複雑な制約のある作業",0.4,IF(#REF!="単純な制約のある作業",0.2,0))))))</f>
        <v>#REF!</v>
      </c>
      <c r="M1220" s="224" t="e">
        <f t="shared" si="74"/>
        <v>#REF!</v>
      </c>
    </row>
    <row r="1221" spans="2:13" s="229" customFormat="1" ht="27.75" customHeight="1" x14ac:dyDescent="0.2">
      <c r="B1221" s="562" t="s">
        <v>257</v>
      </c>
      <c r="C1221" s="563"/>
      <c r="D1221" s="239" t="e">
        <f>#REF!</f>
        <v>#REF!</v>
      </c>
      <c r="E1221" s="240" t="s">
        <v>245</v>
      </c>
      <c r="F1221" s="242" t="e">
        <f>IF(#REF!&gt;=1,IF(#REF!&gt;=1,#REF!),IF(#REF!&gt;=0,"",))</f>
        <v>#REF!</v>
      </c>
      <c r="G1221" s="241" t="e">
        <f>保全管理データ!N1525</f>
        <v>#REF!</v>
      </c>
      <c r="H1221" s="241" t="e">
        <f>IF(#REF!="無","",IF(#REF!="","",IF(#REF!="悪環境における作業",0.2,IF(#REF!="高所又は地下作業",0.1,IF(#REF!="錯綜場所作業",0.3,IF(#REF!="複雑な制約のある作業",0.4,IF(#REF!="単純な制約のある作業",0.2,0)))))))</f>
        <v>#REF!</v>
      </c>
      <c r="I1221" s="224" t="e">
        <f t="shared" si="73"/>
        <v>#REF!</v>
      </c>
      <c r="J1221" s="242" t="e">
        <f>IF(#REF!&gt;=1,IF(#REF!&gt;=1,#REF!),IF(#REF!&gt;=0,"",))</f>
        <v>#REF!</v>
      </c>
      <c r="K1221" s="241" t="e">
        <f>保全管理データ!N1552</f>
        <v>#REF!</v>
      </c>
      <c r="L1221" s="241" t="e">
        <f>IF(#REF!="","",IF(#REF!="悪環境における作業",0.2,IF(#REF!="高所又は地下作業",0.1,IF(#REF!="錯綜場所作業",0.3,IF(#REF!="複雑な制約のある作業",0.4,IF(#REF!="単純な制約のある作業",0.2,0))))))</f>
        <v>#REF!</v>
      </c>
      <c r="M1221" s="224" t="e">
        <f t="shared" si="74"/>
        <v>#REF!</v>
      </c>
    </row>
    <row r="1222" spans="2:13" s="229" customFormat="1" ht="27.75" customHeight="1" x14ac:dyDescent="0.2">
      <c r="B1222" s="562" t="s">
        <v>258</v>
      </c>
      <c r="C1222" s="563"/>
      <c r="D1222" s="239" t="e">
        <f>#REF!</f>
        <v>#REF!</v>
      </c>
      <c r="E1222" s="240" t="s">
        <v>245</v>
      </c>
      <c r="F1222" s="242" t="e">
        <f>IF(#REF!&gt;=1,IF(#REF!&gt;=1,#REF!),IF(#REF!&gt;=0,"",))</f>
        <v>#REF!</v>
      </c>
      <c r="G1222" s="241" t="e">
        <f>保全管理データ!N1526</f>
        <v>#REF!</v>
      </c>
      <c r="H1222" s="241" t="e">
        <f>IF(#REF!="無","",IF(#REF!="","",IF(#REF!="悪環境における作業",0.2,IF(#REF!="高所又は地下作業",0.1,IF(#REF!="錯綜場所作業",0.3,IF(#REF!="複雑な制約のある作業",0.4,IF(#REF!="単純な制約のある作業",0.2,0)))))))</f>
        <v>#REF!</v>
      </c>
      <c r="I1222" s="224" t="e">
        <f t="shared" si="73"/>
        <v>#REF!</v>
      </c>
      <c r="J1222" s="242" t="e">
        <f>IF(#REF!&gt;=1,IF(#REF!&gt;=1,#REF!),IF(#REF!&gt;=0,"",))</f>
        <v>#REF!</v>
      </c>
      <c r="K1222" s="241" t="e">
        <f>保全管理データ!N1553</f>
        <v>#REF!</v>
      </c>
      <c r="L1222" s="241" t="e">
        <f>IF(#REF!="","",IF(#REF!="悪環境における作業",0.2,IF(#REF!="高所又は地下作業",0.1,IF(#REF!="錯綜場所作業",0.3,IF(#REF!="複雑な制約のある作業",0.4,IF(#REF!="単純な制約のある作業",0.2,0))))))</f>
        <v>#REF!</v>
      </c>
      <c r="M1222" s="224" t="e">
        <f t="shared" si="74"/>
        <v>#REF!</v>
      </c>
    </row>
    <row r="1223" spans="2:13" s="229" customFormat="1" ht="27.75" customHeight="1" x14ac:dyDescent="0.2">
      <c r="B1223" s="562" t="s">
        <v>259</v>
      </c>
      <c r="C1223" s="563"/>
      <c r="D1223" s="239" t="e">
        <f>#REF!</f>
        <v>#REF!</v>
      </c>
      <c r="E1223" s="240" t="s">
        <v>245</v>
      </c>
      <c r="F1223" s="242" t="e">
        <f>IF(#REF!&gt;=1,IF(#REF!&gt;=1,#REF!),IF(#REF!&gt;=0,"",))</f>
        <v>#REF!</v>
      </c>
      <c r="G1223" s="241" t="e">
        <f>保全管理データ!N1527</f>
        <v>#REF!</v>
      </c>
      <c r="H1223" s="241" t="e">
        <f>IF(#REF!="無","",IF(#REF!="","",IF(#REF!="悪環境における作業",0.2,IF(#REF!="高所又は地下作業",0.1,IF(#REF!="錯綜場所作業",0.3,IF(#REF!="複雑な制約のある作業",0.4,IF(#REF!="単純な制約のある作業",0.2,0)))))))</f>
        <v>#REF!</v>
      </c>
      <c r="I1223" s="224" t="e">
        <f t="shared" si="73"/>
        <v>#REF!</v>
      </c>
      <c r="J1223" s="242" t="e">
        <f>IF(#REF!&gt;=1,IF(#REF!&gt;=1,#REF!),IF(#REF!&gt;=0,"",))</f>
        <v>#REF!</v>
      </c>
      <c r="K1223" s="241" t="e">
        <f>保全管理データ!N1554</f>
        <v>#REF!</v>
      </c>
      <c r="L1223" s="241" t="e">
        <f>IF(#REF!="","",IF(#REF!="悪環境における作業",0.2,IF(#REF!="高所又は地下作業",0.1,IF(#REF!="錯綜場所作業",0.3,IF(#REF!="複雑な制約のある作業",0.4,IF(#REF!="単純な制約のある作業",0.2,0))))))</f>
        <v>#REF!</v>
      </c>
      <c r="M1223" s="224" t="e">
        <f t="shared" si="74"/>
        <v>#REF!</v>
      </c>
    </row>
    <row r="1224" spans="2:13" s="229" customFormat="1" ht="27.75" customHeight="1" x14ac:dyDescent="0.2">
      <c r="B1224" s="562" t="s">
        <v>260</v>
      </c>
      <c r="C1224" s="563"/>
      <c r="D1224" s="239" t="e">
        <f>#REF!</f>
        <v>#REF!</v>
      </c>
      <c r="E1224" s="240" t="s">
        <v>248</v>
      </c>
      <c r="F1224" s="242" t="e">
        <f>IF(#REF!&gt;=1,IF(#REF!&gt;=1,#REF!),IF(#REF!&gt;=0,"",))</f>
        <v>#REF!</v>
      </c>
      <c r="G1224" s="241" t="e">
        <f>保全管理データ!N1528</f>
        <v>#REF!</v>
      </c>
      <c r="H1224" s="241" t="e">
        <f>IF(#REF!="無","",IF(#REF!="","",IF(#REF!="悪環境における作業",0.2,IF(#REF!="高所又は地下作業",0.1,IF(#REF!="錯綜場所作業",0.3,IF(#REF!="複雑な制約のある作業",0.4,IF(#REF!="単純な制約のある作業",0.2,0)))))))</f>
        <v>#REF!</v>
      </c>
      <c r="I1224" s="224" t="e">
        <f t="shared" si="73"/>
        <v>#REF!</v>
      </c>
      <c r="J1224" s="242" t="e">
        <f>IF(#REF!&gt;=1,IF(#REF!&gt;=1,#REF!),IF(#REF!&gt;=0,"",))</f>
        <v>#REF!</v>
      </c>
      <c r="K1224" s="241" t="e">
        <f>保全管理データ!N1555</f>
        <v>#REF!</v>
      </c>
      <c r="L1224" s="241" t="e">
        <f>IF(#REF!="","",IF(#REF!="悪環境における作業",0.2,IF(#REF!="高所又は地下作業",0.1,IF(#REF!="錯綜場所作業",0.3,IF(#REF!="複雑な制約のある作業",0.4,IF(#REF!="単純な制約のある作業",0.2,0))))))</f>
        <v>#REF!</v>
      </c>
      <c r="M1224" s="224" t="e">
        <f t="shared" si="74"/>
        <v>#REF!</v>
      </c>
    </row>
    <row r="1225" spans="2:13" s="229" customFormat="1" ht="27.75" customHeight="1" x14ac:dyDescent="0.2">
      <c r="B1225" s="562" t="s">
        <v>261</v>
      </c>
      <c r="C1225" s="563"/>
      <c r="D1225" s="239" t="e">
        <f>#REF!</f>
        <v>#REF!</v>
      </c>
      <c r="E1225" s="240" t="s">
        <v>247</v>
      </c>
      <c r="F1225" s="242" t="e">
        <f>IF(#REF!&gt;=1,IF(#REF!&gt;=1,#REF!),IF(#REF!&gt;=0,"",))</f>
        <v>#REF!</v>
      </c>
      <c r="G1225" s="241" t="e">
        <f>保全管理データ!N1529</f>
        <v>#REF!</v>
      </c>
      <c r="H1225" s="241" t="e">
        <f>IF(#REF!="無","",IF(#REF!="","",IF(#REF!="悪環境における作業",0.2,IF(#REF!="高所又は地下作業",0.1,IF(#REF!="錯綜場所作業",0.3,IF(#REF!="複雑な制約のある作業",0.4,IF(#REF!="単純な制約のある作業",0.2,0)))))))</f>
        <v>#REF!</v>
      </c>
      <c r="I1225" s="224" t="e">
        <f t="shared" si="73"/>
        <v>#REF!</v>
      </c>
      <c r="J1225" s="242" t="e">
        <f>IF(#REF!&gt;=1,IF(#REF!&gt;=1,#REF!),IF(#REF!&gt;=0,"",))</f>
        <v>#REF!</v>
      </c>
      <c r="K1225" s="241" t="e">
        <f>保全管理データ!N1556</f>
        <v>#REF!</v>
      </c>
      <c r="L1225" s="241" t="e">
        <f>IF(#REF!="","",IF(#REF!="悪環境における作業",0.2,IF(#REF!="高所又は地下作業",0.1,IF(#REF!="錯綜場所作業",0.3,IF(#REF!="複雑な制約のある作業",0.4,IF(#REF!="単純な制約のある作業",0.2,0))))))</f>
        <v>#REF!</v>
      </c>
      <c r="M1225" s="224" t="e">
        <f t="shared" si="74"/>
        <v>#REF!</v>
      </c>
    </row>
    <row r="1226" spans="2:13" s="229" customFormat="1" ht="27.75" customHeight="1" x14ac:dyDescent="0.2">
      <c r="B1226" s="562" t="s">
        <v>262</v>
      </c>
      <c r="C1226" s="563"/>
      <c r="D1226" s="239" t="e">
        <f>#REF!</f>
        <v>#REF!</v>
      </c>
      <c r="E1226" s="240" t="s">
        <v>245</v>
      </c>
      <c r="F1226" s="242" t="e">
        <f>IF(#REF!&gt;=1,IF(#REF!&gt;=1,#REF!),IF(#REF!&gt;=0,"",))</f>
        <v>#REF!</v>
      </c>
      <c r="G1226" s="241" t="e">
        <f>保全管理データ!N1530</f>
        <v>#REF!</v>
      </c>
      <c r="H1226" s="241" t="e">
        <f>IF(#REF!="無","",IF(#REF!="","",IF(#REF!="悪環境における作業",0.2,IF(#REF!="高所又は地下作業",0.1,IF(#REF!="錯綜場所作業",0.3,IF(#REF!="複雑な制約のある作業",0.4,IF(#REF!="単純な制約のある作業",0.2,0)))))))</f>
        <v>#REF!</v>
      </c>
      <c r="I1226" s="224" t="e">
        <f t="shared" si="73"/>
        <v>#REF!</v>
      </c>
      <c r="J1226" s="242" t="e">
        <f>IF(#REF!&gt;=1,IF(#REF!&gt;=1,#REF!),IF(#REF!&gt;=0,"",))</f>
        <v>#REF!</v>
      </c>
      <c r="K1226" s="241" t="e">
        <f>保全管理データ!N1557</f>
        <v>#REF!</v>
      </c>
      <c r="L1226" s="241" t="e">
        <f>IF(#REF!="","",IF(#REF!="悪環境における作業",0.2,IF(#REF!="高所又は地下作業",0.1,IF(#REF!="錯綜場所作業",0.3,IF(#REF!="複雑な制約のある作業",0.4,IF(#REF!="単純な制約のある作業",0.2,0))))))</f>
        <v>#REF!</v>
      </c>
      <c r="M1226" s="224" t="e">
        <f t="shared" si="74"/>
        <v>#REF!</v>
      </c>
    </row>
    <row r="1227" spans="2:13" s="229" customFormat="1" ht="27.75" customHeight="1" x14ac:dyDescent="0.2">
      <c r="B1227" s="562" t="s">
        <v>263</v>
      </c>
      <c r="C1227" s="563"/>
      <c r="D1227" s="239" t="e">
        <f>#REF!</f>
        <v>#REF!</v>
      </c>
      <c r="E1227" s="240" t="s">
        <v>245</v>
      </c>
      <c r="F1227" s="242" t="e">
        <f>IF(#REF!&gt;=1,IF(#REF!&gt;=1,#REF!),IF(#REF!&gt;=0,"",))</f>
        <v>#REF!</v>
      </c>
      <c r="G1227" s="241" t="e">
        <f>保全管理データ!N1531</f>
        <v>#REF!</v>
      </c>
      <c r="H1227" s="241" t="e">
        <f>IF(#REF!="無","",IF(#REF!="","",IF(#REF!="悪環境における作業",0.2,IF(#REF!="高所又は地下作業",0.1,IF(#REF!="錯綜場所作業",0.3,IF(#REF!="複雑な制約のある作業",0.4,IF(#REF!="単純な制約のある作業",0.2,0)))))))</f>
        <v>#REF!</v>
      </c>
      <c r="I1227" s="224" t="e">
        <f t="shared" si="73"/>
        <v>#REF!</v>
      </c>
      <c r="J1227" s="242" t="e">
        <f>IF(#REF!&gt;=1,IF(#REF!&gt;=1,#REF!),IF(#REF!&gt;=0,"",))</f>
        <v>#REF!</v>
      </c>
      <c r="K1227" s="241" t="e">
        <f>保全管理データ!N1558</f>
        <v>#REF!</v>
      </c>
      <c r="L1227" s="241" t="e">
        <f>IF(#REF!="","",IF(#REF!="悪環境における作業",0.2,IF(#REF!="高所又は地下作業",0.1,IF(#REF!="錯綜場所作業",0.3,IF(#REF!="複雑な制約のある作業",0.4,IF(#REF!="単純な制約のある作業",0.2,0))))))</f>
        <v>#REF!</v>
      </c>
      <c r="M1227" s="224" t="e">
        <f t="shared" si="74"/>
        <v>#REF!</v>
      </c>
    </row>
    <row r="1228" spans="2:13" s="229" customFormat="1" ht="27.75" customHeight="1" x14ac:dyDescent="0.2">
      <c r="B1228" s="562" t="s">
        <v>264</v>
      </c>
      <c r="C1228" s="563"/>
      <c r="D1228" s="239" t="e">
        <f>#REF!</f>
        <v>#REF!</v>
      </c>
      <c r="E1228" s="240" t="s">
        <v>245</v>
      </c>
      <c r="F1228" s="242" t="e">
        <f>IF(#REF!&gt;=1,IF(#REF!&gt;=1,#REF!),IF(#REF!&gt;=0,"",))</f>
        <v>#REF!</v>
      </c>
      <c r="G1228" s="241" t="e">
        <f>保全管理データ!N1532</f>
        <v>#REF!</v>
      </c>
      <c r="H1228" s="241" t="e">
        <f>IF(#REF!="無","",IF(#REF!="","",IF(#REF!="悪環境における作業",0.2,IF(#REF!="高所又は地下作業",0.1,IF(#REF!="錯綜場所作業",0.3,IF(#REF!="複雑な制約のある作業",0.4,IF(#REF!="単純な制約のある作業",0.2,0)))))))</f>
        <v>#REF!</v>
      </c>
      <c r="I1228" s="224" t="e">
        <f t="shared" si="73"/>
        <v>#REF!</v>
      </c>
      <c r="J1228" s="242" t="e">
        <f>IF(#REF!&gt;=1,IF(#REF!&gt;=1,#REF!),IF(#REF!&gt;=0,"",))</f>
        <v>#REF!</v>
      </c>
      <c r="K1228" s="241" t="e">
        <f>保全管理データ!N1559</f>
        <v>#REF!</v>
      </c>
      <c r="L1228" s="241" t="e">
        <f>IF(#REF!="","",IF(#REF!="悪環境における作業",0.2,IF(#REF!="高所又は地下作業",0.1,IF(#REF!="錯綜場所作業",0.3,IF(#REF!="複雑な制約のある作業",0.4,IF(#REF!="単純な制約のある作業",0.2,0))))))</f>
        <v>#REF!</v>
      </c>
      <c r="M1228" s="224" t="e">
        <f t="shared" si="74"/>
        <v>#REF!</v>
      </c>
    </row>
    <row r="1229" spans="2:13" s="229" customFormat="1" ht="27.75" customHeight="1" x14ac:dyDescent="0.2">
      <c r="B1229" s="562" t="s">
        <v>265</v>
      </c>
      <c r="C1229" s="563"/>
      <c r="D1229" s="239" t="e">
        <f>#REF!</f>
        <v>#REF!</v>
      </c>
      <c r="E1229" s="240" t="s">
        <v>245</v>
      </c>
      <c r="F1229" s="242" t="e">
        <f>IF(#REF!&gt;=1,IF(#REF!&gt;=1,#REF!),IF(#REF!&gt;=0,"",))</f>
        <v>#REF!</v>
      </c>
      <c r="G1229" s="241" t="e">
        <f>保全管理データ!N1533</f>
        <v>#REF!</v>
      </c>
      <c r="H1229" s="241" t="e">
        <f>IF(#REF!="無","",IF(#REF!="","",IF(#REF!="悪環境における作業",0.2,IF(#REF!="高所又は地下作業",0.1,IF(#REF!="錯綜場所作業",0.3,IF(#REF!="複雑な制約のある作業",0.4,IF(#REF!="単純な制約のある作業",0.2,0)))))))</f>
        <v>#REF!</v>
      </c>
      <c r="I1229" s="224" t="e">
        <f t="shared" si="73"/>
        <v>#REF!</v>
      </c>
      <c r="J1229" s="242" t="e">
        <f>IF(#REF!&gt;=1,IF(#REF!&gt;=1,#REF!),IF(#REF!&gt;=0,"",))</f>
        <v>#REF!</v>
      </c>
      <c r="K1229" s="241" t="e">
        <f>保全管理データ!N1560</f>
        <v>#REF!</v>
      </c>
      <c r="L1229" s="241" t="e">
        <f>IF(#REF!="","",IF(#REF!="悪環境における作業",0.2,IF(#REF!="高所又は地下作業",0.1,IF(#REF!="錯綜場所作業",0.3,IF(#REF!="複雑な制約のある作業",0.4,IF(#REF!="単純な制約のある作業",0.2,0))))))</f>
        <v>#REF!</v>
      </c>
      <c r="M1229" s="224" t="e">
        <f t="shared" si="74"/>
        <v>#REF!</v>
      </c>
    </row>
    <row r="1230" spans="2:13" s="229" customFormat="1" ht="27.75" customHeight="1" x14ac:dyDescent="0.2">
      <c r="B1230" s="562" t="s">
        <v>266</v>
      </c>
      <c r="C1230" s="563"/>
      <c r="D1230" s="239" t="e">
        <f>#REF!</f>
        <v>#REF!</v>
      </c>
      <c r="E1230" s="240" t="s">
        <v>245</v>
      </c>
      <c r="F1230" s="242" t="e">
        <f>IF(#REF!&gt;=1,IF(#REF!&gt;=1,#REF!),IF(#REF!&gt;=0,"",))</f>
        <v>#REF!</v>
      </c>
      <c r="G1230" s="241" t="e">
        <f>保全管理データ!N1534</f>
        <v>#REF!</v>
      </c>
      <c r="H1230" s="241" t="e">
        <f>IF(#REF!="無","",IF(#REF!="","",IF(#REF!="悪環境における作業",0.2,IF(#REF!="高所又は地下作業",0.1,IF(#REF!="錯綜場所作業",0.3,IF(#REF!="複雑な制約のある作業",0.4,IF(#REF!="単純な制約のある作業",0.2,0)))))))</f>
        <v>#REF!</v>
      </c>
      <c r="I1230" s="224" t="e">
        <f t="shared" si="73"/>
        <v>#REF!</v>
      </c>
      <c r="J1230" s="242" t="e">
        <f>IF(#REF!&gt;=1,IF(#REF!&gt;=1,#REF!),IF(#REF!&gt;=0,"",))</f>
        <v>#REF!</v>
      </c>
      <c r="K1230" s="241" t="e">
        <f>保全管理データ!N1561</f>
        <v>#REF!</v>
      </c>
      <c r="L1230" s="241" t="e">
        <f>IF(#REF!="","",IF(#REF!="悪環境における作業",0.2,IF(#REF!="高所又は地下作業",0.1,IF(#REF!="錯綜場所作業",0.3,IF(#REF!="複雑な制約のある作業",0.4,IF(#REF!="単純な制約のある作業",0.2,0))))))</f>
        <v>#REF!</v>
      </c>
      <c r="M1230" s="224" t="e">
        <f t="shared" si="74"/>
        <v>#REF!</v>
      </c>
    </row>
    <row r="1231" spans="2:13" s="229" customFormat="1" ht="27.75" customHeight="1" x14ac:dyDescent="0.2">
      <c r="B1231" s="562" t="s">
        <v>81</v>
      </c>
      <c r="C1231" s="563"/>
      <c r="D1231" s="239" t="e">
        <f>#REF!</f>
        <v>#REF!</v>
      </c>
      <c r="E1231" s="240" t="s">
        <v>245</v>
      </c>
      <c r="F1231" s="242" t="e">
        <f>IF(#REF!&gt;=1,IF(#REF!&gt;=1,#REF!),IF(#REF!&gt;=0,"",))</f>
        <v>#REF!</v>
      </c>
      <c r="G1231" s="241" t="e">
        <f>保全管理データ!N1535</f>
        <v>#REF!</v>
      </c>
      <c r="H1231" s="241" t="e">
        <f>IF(#REF!="無","",IF(#REF!="","",IF(#REF!="悪環境における作業",0.2,IF(#REF!="高所又は地下作業",0.1,IF(#REF!="錯綜場所作業",0.3,IF(#REF!="複雑な制約のある作業",0.4,IF(#REF!="単純な制約のある作業",0.2,0)))))))</f>
        <v>#REF!</v>
      </c>
      <c r="I1231" s="224" t="e">
        <f t="shared" si="73"/>
        <v>#REF!</v>
      </c>
      <c r="J1231" s="242" t="e">
        <f>IF(#REF!&gt;=1,IF(#REF!&gt;=1,#REF!),IF(#REF!&gt;=0,"",))</f>
        <v>#REF!</v>
      </c>
      <c r="K1231" s="241" t="e">
        <f>保全管理データ!N1562</f>
        <v>#REF!</v>
      </c>
      <c r="L1231" s="241" t="e">
        <f>IF(#REF!="","",IF(#REF!="悪環境における作業",0.2,IF(#REF!="高所又は地下作業",0.1,IF(#REF!="錯綜場所作業",0.3,IF(#REF!="複雑な制約のある作業",0.4,IF(#REF!="単純な制約のある作業",0.2,0))))))</f>
        <v>#REF!</v>
      </c>
      <c r="M1231" s="224" t="e">
        <f t="shared" si="74"/>
        <v>#REF!</v>
      </c>
    </row>
    <row r="1232" spans="2:13" s="229" customFormat="1" ht="27.75" customHeight="1" x14ac:dyDescent="0.2">
      <c r="B1232" s="562" t="s">
        <v>267</v>
      </c>
      <c r="C1232" s="563"/>
      <c r="D1232" s="239" t="e">
        <f>#REF!</f>
        <v>#REF!</v>
      </c>
      <c r="E1232" s="240" t="s">
        <v>247</v>
      </c>
      <c r="F1232" s="242" t="e">
        <f>IF(#REF!&gt;=1,IF(#REF!&gt;=1,#REF!),IF(#REF!&gt;=0,"",))</f>
        <v>#REF!</v>
      </c>
      <c r="G1232" s="241" t="e">
        <f>保全管理データ!N1536</f>
        <v>#REF!</v>
      </c>
      <c r="H1232" s="241" t="e">
        <f>IF(#REF!="無","",IF(#REF!="","",IF(#REF!="悪環境における作業",0.2,IF(#REF!="高所又は地下作業",0.1,IF(#REF!="錯綜場所作業",0.3,IF(#REF!="複雑な制約のある作業",0.4,IF(#REF!="単純な制約のある作業",0.2,0)))))))</f>
        <v>#REF!</v>
      </c>
      <c r="I1232" s="224" t="e">
        <f t="shared" si="73"/>
        <v>#REF!</v>
      </c>
      <c r="J1232" s="242" t="e">
        <f>IF(#REF!&gt;=1,IF(#REF!&gt;=1,#REF!),IF(#REF!&gt;=0,"",))</f>
        <v>#REF!</v>
      </c>
      <c r="K1232" s="241" t="e">
        <f>保全管理データ!N1563</f>
        <v>#REF!</v>
      </c>
      <c r="L1232" s="241" t="e">
        <f>IF(#REF!="","",IF(#REF!="悪環境における作業",0.2,IF(#REF!="高所又は地下作業",0.1,IF(#REF!="錯綜場所作業",0.3,IF(#REF!="複雑な制約のある作業",0.4,IF(#REF!="単純な制約のある作業",0.2,0))))))</f>
        <v>#REF!</v>
      </c>
      <c r="M1232" s="224" t="e">
        <f t="shared" si="74"/>
        <v>#REF!</v>
      </c>
    </row>
    <row r="1233" spans="2:13" s="229" customFormat="1" ht="27.75" customHeight="1" x14ac:dyDescent="0.2">
      <c r="B1233" s="562" t="s">
        <v>268</v>
      </c>
      <c r="C1233" s="563"/>
      <c r="D1233" s="239" t="e">
        <f>#REF!</f>
        <v>#REF!</v>
      </c>
      <c r="E1233" s="240" t="s">
        <v>246</v>
      </c>
      <c r="F1233" s="242" t="e">
        <f>IF(#REF!&gt;=1,IF(#REF!&gt;=1,#REF!),IF(#REF!&gt;=0,"",))</f>
        <v>#REF!</v>
      </c>
      <c r="G1233" s="241" t="e">
        <f>保全管理データ!N1537</f>
        <v>#REF!</v>
      </c>
      <c r="H1233" s="241" t="e">
        <f>IF(#REF!="無","",IF(#REF!="","",IF(#REF!="悪環境における作業",0.2,IF(#REF!="高所又は地下作業",0.1,IF(#REF!="錯綜場所作業",0.3,IF(#REF!="複雑な制約のある作業",0.4,IF(#REF!="単純な制約のある作業",0.2,0)))))))</f>
        <v>#REF!</v>
      </c>
      <c r="I1233" s="224" t="e">
        <f t="shared" si="73"/>
        <v>#REF!</v>
      </c>
      <c r="J1233" s="242" t="e">
        <f>IF(#REF!&gt;=1,IF(#REF!&gt;=1,#REF!),IF(#REF!&gt;=0,"",))</f>
        <v>#REF!</v>
      </c>
      <c r="K1233" s="241" t="e">
        <f>保全管理データ!N1564</f>
        <v>#REF!</v>
      </c>
      <c r="L1233" s="241" t="e">
        <f>IF(#REF!="","",IF(#REF!="悪環境における作業",0.2,IF(#REF!="高所又は地下作業",0.1,IF(#REF!="錯綜場所作業",0.3,IF(#REF!="複雑な制約のある作業",0.4,IF(#REF!="単純な制約のある作業",0.2,0))))))</f>
        <v>#REF!</v>
      </c>
      <c r="M1233" s="224" t="e">
        <f t="shared" si="74"/>
        <v>#REF!</v>
      </c>
    </row>
    <row r="1234" spans="2:13" s="229" customFormat="1" ht="27.75" customHeight="1" thickBot="1" x14ac:dyDescent="0.25">
      <c r="B1234" s="564" t="s">
        <v>269</v>
      </c>
      <c r="C1234" s="565"/>
      <c r="D1234" s="243" t="e">
        <f>#REF!</f>
        <v>#REF!</v>
      </c>
      <c r="E1234" s="244" t="s">
        <v>245</v>
      </c>
      <c r="F1234" s="246" t="e">
        <f>IF(#REF!&gt;=1,IF(#REF!&gt;=1,#REF!),IF(#REF!&gt;=0,"",))</f>
        <v>#REF!</v>
      </c>
      <c r="G1234" s="245" t="e">
        <f>保全管理データ!N1538</f>
        <v>#REF!</v>
      </c>
      <c r="H1234" s="241" t="e">
        <f>IF(#REF!="無","",IF(#REF!="","",IF(#REF!="悪環境における作業",0.2,IF(#REF!="高所又は地下作業",0.1,IF(#REF!="錯綜場所作業",0.3,IF(#REF!="複雑な制約のある作業",0.4,IF(#REF!="単純な制約のある作業",0.2,0)))))))</f>
        <v>#REF!</v>
      </c>
      <c r="I1234" s="224" t="e">
        <f t="shared" si="73"/>
        <v>#REF!</v>
      </c>
      <c r="J1234" s="246" t="e">
        <f>IF(#REF!&gt;=1,IF(#REF!&gt;=1,#REF!),IF(#REF!&gt;=0,"",))</f>
        <v>#REF!</v>
      </c>
      <c r="K1234" s="245" t="e">
        <f>保全管理データ!N1565</f>
        <v>#REF!</v>
      </c>
      <c r="L1234" s="245" t="e">
        <f>IF(#REF!="","",IF(#REF!="悪環境における作業",0.2,IF(#REF!="高所又は地下作業",0.1,IF(#REF!="錯綜場所作業",0.3,IF(#REF!="複雑な制約のある作業",0.4,IF(#REF!="単純な制約のある作業",0.2,0))))))</f>
        <v>#REF!</v>
      </c>
      <c r="M1234" s="224" t="e">
        <f t="shared" si="74"/>
        <v>#REF!</v>
      </c>
    </row>
    <row r="1235" spans="2:13" s="229" customFormat="1" ht="27.75" customHeight="1" thickBot="1" x14ac:dyDescent="0.25">
      <c r="B1235" s="555" t="s">
        <v>190</v>
      </c>
      <c r="C1235" s="555"/>
      <c r="D1235" s="555"/>
      <c r="E1235" s="555"/>
      <c r="F1235" s="557" t="e">
        <f>SUM(I1211:I1234)</f>
        <v>#REF!</v>
      </c>
      <c r="G1235" s="557"/>
      <c r="H1235" s="557"/>
      <c r="I1235" s="558"/>
      <c r="J1235" s="556" t="e">
        <f>IF(SUM(J1211:J1234)=0,"0.00",SUM(M1211:M1234))</f>
        <v>#REF!</v>
      </c>
      <c r="K1235" s="557"/>
      <c r="L1235" s="557"/>
      <c r="M1235" s="558"/>
    </row>
    <row r="1236" spans="2:13" s="229" customFormat="1" ht="27.75" customHeight="1" thickBot="1" x14ac:dyDescent="0.25">
      <c r="B1236" s="555" t="s">
        <v>97</v>
      </c>
      <c r="C1236" s="555"/>
      <c r="D1236" s="555"/>
      <c r="E1236" s="555"/>
      <c r="F1236" s="559" t="e">
        <f>IF(#REF!="５年以下","0",IF(#REF!="５年～１０年",0.1,IF(#REF!="１０年以上",0.15)))</f>
        <v>#REF!</v>
      </c>
      <c r="G1236" s="560"/>
      <c r="H1236" s="560"/>
      <c r="I1236" s="560"/>
      <c r="J1236" s="560"/>
      <c r="K1236" s="560"/>
      <c r="L1236" s="560"/>
      <c r="M1236" s="561"/>
    </row>
    <row r="1237" spans="2:13" s="229" customFormat="1" ht="27.75" customHeight="1" thickBot="1" x14ac:dyDescent="0.25">
      <c r="B1237" s="556" t="s">
        <v>273</v>
      </c>
      <c r="C1237" s="557"/>
      <c r="D1237" s="557"/>
      <c r="E1237" s="558"/>
      <c r="F1237" s="556" t="e">
        <f>F1235*(1+F1236)</f>
        <v>#REF!</v>
      </c>
      <c r="G1237" s="557"/>
      <c r="H1237" s="557"/>
      <c r="I1237" s="557"/>
      <c r="J1237" s="556" t="e">
        <f>J1235*(1+F1236)</f>
        <v>#REF!</v>
      </c>
      <c r="K1237" s="557"/>
      <c r="L1237" s="557"/>
      <c r="M1237" s="558"/>
    </row>
    <row r="1238" spans="2:13" s="229" customFormat="1" ht="24" hidden="1" customHeight="1" thickBot="1" x14ac:dyDescent="0.25">
      <c r="B1238" s="555" t="s">
        <v>191</v>
      </c>
      <c r="C1238" s="555"/>
      <c r="D1238" s="555"/>
      <c r="E1238" s="555"/>
      <c r="F1238" s="556" t="e">
        <f>#REF!*(#REF!*#REF!+#REF!*#REF!)</f>
        <v>#REF!</v>
      </c>
      <c r="G1238" s="557"/>
      <c r="H1238" s="558"/>
      <c r="I1238" s="555" t="e">
        <f>#REF!</f>
        <v>#REF!</v>
      </c>
      <c r="J1238" s="556"/>
      <c r="K1238" s="247" t="s">
        <v>230</v>
      </c>
      <c r="L1238" s="558" t="e">
        <f>B1209</f>
        <v>#REF!</v>
      </c>
      <c r="M1238" s="555"/>
    </row>
    <row r="1239" spans="2:13" s="229" customFormat="1" ht="45" customHeight="1" thickBot="1" x14ac:dyDescent="0.25">
      <c r="B1239" s="228"/>
      <c r="C1239" s="228"/>
      <c r="D1239" s="228"/>
      <c r="E1239" s="228"/>
      <c r="F1239" s="228"/>
      <c r="G1239" s="228"/>
      <c r="H1239" s="228"/>
      <c r="I1239" s="228"/>
      <c r="J1239" s="228"/>
      <c r="K1239" s="228"/>
      <c r="L1239" s="228"/>
      <c r="M1239" s="228"/>
    </row>
    <row r="1240" spans="2:13" s="229" customFormat="1" ht="27.75" customHeight="1" thickBot="1" x14ac:dyDescent="0.25">
      <c r="B1240" s="568" t="s">
        <v>128</v>
      </c>
      <c r="C1240" s="569"/>
      <c r="D1240" s="569"/>
      <c r="E1240" s="570"/>
      <c r="F1240" s="228"/>
      <c r="G1240" s="228"/>
      <c r="H1240" s="228"/>
      <c r="I1240" s="228"/>
      <c r="J1240" s="228"/>
      <c r="K1240" s="228"/>
      <c r="L1240" s="228"/>
      <c r="M1240" s="228"/>
    </row>
    <row r="1241" spans="2:13" s="229" customFormat="1" ht="27.75" customHeight="1" x14ac:dyDescent="0.2">
      <c r="B1241" s="571" t="e">
        <f>#REF!</f>
        <v>#REF!</v>
      </c>
      <c r="C1241" s="572"/>
      <c r="D1241" s="573"/>
      <c r="E1241" s="574"/>
      <c r="F1241" s="578" t="s">
        <v>240</v>
      </c>
      <c r="G1241" s="579"/>
      <c r="H1241" s="579"/>
      <c r="I1241" s="580"/>
      <c r="J1241" s="578" t="s">
        <v>239</v>
      </c>
      <c r="K1241" s="579"/>
      <c r="L1241" s="579"/>
      <c r="M1241" s="580"/>
    </row>
    <row r="1242" spans="2:13" s="229" customFormat="1" ht="27.75" customHeight="1" thickBot="1" x14ac:dyDescent="0.25">
      <c r="B1242" s="575"/>
      <c r="C1242" s="576"/>
      <c r="D1242" s="576"/>
      <c r="E1242" s="577"/>
      <c r="F1242" s="233" t="s">
        <v>149</v>
      </c>
      <c r="G1242" s="231" t="s">
        <v>151</v>
      </c>
      <c r="H1242" s="231" t="s">
        <v>96</v>
      </c>
      <c r="I1242" s="232" t="s">
        <v>150</v>
      </c>
      <c r="J1242" s="233" t="s">
        <v>149</v>
      </c>
      <c r="K1242" s="231" t="s">
        <v>151</v>
      </c>
      <c r="L1242" s="231" t="s">
        <v>96</v>
      </c>
      <c r="M1242" s="232" t="s">
        <v>150</v>
      </c>
    </row>
    <row r="1243" spans="2:13" s="229" customFormat="1" ht="27.75" customHeight="1" thickTop="1" x14ac:dyDescent="0.2">
      <c r="B1243" s="566" t="s">
        <v>241</v>
      </c>
      <c r="C1243" s="567"/>
      <c r="D1243" s="234" t="e">
        <f>#REF!</f>
        <v>#REF!</v>
      </c>
      <c r="E1243" s="235" t="s">
        <v>242</v>
      </c>
      <c r="F1243" s="242" t="e">
        <f>IF(#REF!&gt;=1,IF(#REF!&gt;=1,#REF!),IF(#REF!&gt;=0,"",))</f>
        <v>#REF!</v>
      </c>
      <c r="G1243" s="241" t="e">
        <f>保全管理データ!N1571</f>
        <v>#REF!</v>
      </c>
      <c r="H1243" s="241" t="e">
        <f>IF(#REF!="無","",IF(#REF!="","",IF(#REF!="悪環境における作業",0.2,IF(#REF!="高所又は地下作業",0.1,IF(#REF!="錯綜場所作業",0.3,IF(#REF!="複雑な制約のある作業",0.4,IF(#REF!="単純な制約のある作業",0.2,0)))))))</f>
        <v>#REF!</v>
      </c>
      <c r="I1243" s="224" t="e">
        <f>IF(F1243="","",F1243*G1243*(1+IF(H1243="",0,H1243)))</f>
        <v>#REF!</v>
      </c>
      <c r="J1243" s="242" t="e">
        <f>IF(#REF!&gt;=1,IF(#REF!&gt;=1,#REF!),IF(#REF!&gt;=0,"",))</f>
        <v>#REF!</v>
      </c>
      <c r="K1243" s="241" t="e">
        <f>保全管理データ!N1598</f>
        <v>#REF!</v>
      </c>
      <c r="L1243" s="241" t="e">
        <f>IF(#REF!="","",IF(#REF!="悪環境における作業",0.2,IF(#REF!="高所又は地下作業",0.1,IF(#REF!="錯綜場所作業",0.3,IF(#REF!="複雑な制約のある作業",0.4,IF(#REF!="単純な制約のある作業",0.2,0))))))</f>
        <v>#REF!</v>
      </c>
      <c r="M1243" s="224" t="e">
        <f>IF(J1243="","",J1243*K1243*(1+IF(L1243="",0,L1243)))</f>
        <v>#REF!</v>
      </c>
    </row>
    <row r="1244" spans="2:13" s="229" customFormat="1" ht="27.75" customHeight="1" x14ac:dyDescent="0.2">
      <c r="B1244" s="562" t="s">
        <v>243</v>
      </c>
      <c r="C1244" s="563"/>
      <c r="D1244" s="239" t="e">
        <f>#REF!</f>
        <v>#REF!</v>
      </c>
      <c r="E1244" s="240" t="s">
        <v>242</v>
      </c>
      <c r="F1244" s="242" t="e">
        <f>IF(#REF!&gt;=1,IF(#REF!&gt;=1,#REF!),IF(#REF!&gt;=0,"",))</f>
        <v>#REF!</v>
      </c>
      <c r="G1244" s="241" t="e">
        <f>保全管理データ!N1572</f>
        <v>#REF!</v>
      </c>
      <c r="H1244" s="241" t="e">
        <f>IF(#REF!="無","",IF(#REF!="","",IF(#REF!="悪環境における作業",0.2,IF(#REF!="高所又は地下作業",0.1,IF(#REF!="錯綜場所作業",0.3,IF(#REF!="複雑な制約のある作業",0.4,IF(#REF!="単純な制約のある作業",0.2,0)))))))</f>
        <v>#REF!</v>
      </c>
      <c r="I1244" s="224" t="e">
        <f t="shared" ref="I1244:I1266" si="75">IF(F1244="","",F1244*G1244*(1+IF(H1244="",0,H1244)))</f>
        <v>#REF!</v>
      </c>
      <c r="J1244" s="242" t="e">
        <f>IF(#REF!&gt;=1,IF(#REF!&gt;=1,#REF!),IF(#REF!&gt;=0,"",))</f>
        <v>#REF!</v>
      </c>
      <c r="K1244" s="241" t="e">
        <f>保全管理データ!N1599</f>
        <v>#REF!</v>
      </c>
      <c r="L1244" s="241" t="e">
        <f>IF(#REF!="","",IF(#REF!="悪環境における作業",0.2,IF(#REF!="高所又は地下作業",0.1,IF(#REF!="錯綜場所作業",0.3,IF(#REF!="複雑な制約のある作業",0.4,IF(#REF!="単純な制約のある作業",0.2,0))))))</f>
        <v>#REF!</v>
      </c>
      <c r="M1244" s="224" t="e">
        <f t="shared" ref="M1244:M1266" si="76">IF(J1244="","",J1244*K1244*(1+IF(L1244="",0,L1244)))</f>
        <v>#REF!</v>
      </c>
    </row>
    <row r="1245" spans="2:13" s="229" customFormat="1" ht="27.75" customHeight="1" x14ac:dyDescent="0.2">
      <c r="B1245" s="562" t="s">
        <v>249</v>
      </c>
      <c r="C1245" s="563"/>
      <c r="D1245" s="239" t="e">
        <f>#REF!</f>
        <v>#REF!</v>
      </c>
      <c r="E1245" s="240" t="s">
        <v>244</v>
      </c>
      <c r="F1245" s="242" t="e">
        <f>IF(#REF!&gt;=1,IF(#REF!&gt;=1,#REF!),IF(#REF!&gt;=0,"",))</f>
        <v>#REF!</v>
      </c>
      <c r="G1245" s="241" t="e">
        <f>保全管理データ!N1573</f>
        <v>#REF!</v>
      </c>
      <c r="H1245" s="241" t="e">
        <f>IF(#REF!="無","",IF(#REF!="","",IF(#REF!="悪環境における作業",0.2,IF(#REF!="高所又は地下作業",0.1,IF(#REF!="錯綜場所作業",0.3,IF(#REF!="複雑な制約のある作業",0.4,IF(#REF!="単純な制約のある作業",0.2,0)))))))</f>
        <v>#REF!</v>
      </c>
      <c r="I1245" s="224" t="e">
        <f t="shared" si="75"/>
        <v>#REF!</v>
      </c>
      <c r="J1245" s="242" t="e">
        <f>IF(#REF!&gt;=1,IF(#REF!&gt;=1,#REF!),IF(#REF!&gt;=0,"",))</f>
        <v>#REF!</v>
      </c>
      <c r="K1245" s="241" t="e">
        <f>保全管理データ!N1600</f>
        <v>#REF!</v>
      </c>
      <c r="L1245" s="241" t="e">
        <f>IF(#REF!="","",IF(#REF!="悪環境における作業",0.2,IF(#REF!="高所又は地下作業",0.1,IF(#REF!="錯綜場所作業",0.3,IF(#REF!="複雑な制約のある作業",0.4,IF(#REF!="単純な制約のある作業",0.2,0))))))</f>
        <v>#REF!</v>
      </c>
      <c r="M1245" s="224" t="e">
        <f t="shared" si="76"/>
        <v>#REF!</v>
      </c>
    </row>
    <row r="1246" spans="2:13" s="229" customFormat="1" ht="27.75" customHeight="1" x14ac:dyDescent="0.2">
      <c r="B1246" s="562" t="s">
        <v>250</v>
      </c>
      <c r="C1246" s="563"/>
      <c r="D1246" s="239" t="e">
        <f>#REF!</f>
        <v>#REF!</v>
      </c>
      <c r="E1246" s="240" t="s">
        <v>244</v>
      </c>
      <c r="F1246" s="242" t="e">
        <f>IF(#REF!&gt;=1,IF(#REF!&gt;=1,#REF!),IF(#REF!&gt;=0,"",))</f>
        <v>#REF!</v>
      </c>
      <c r="G1246" s="241" t="e">
        <f>保全管理データ!N1574</f>
        <v>#REF!</v>
      </c>
      <c r="H1246" s="241" t="e">
        <f>IF(#REF!="無","",IF(#REF!="","",IF(#REF!="悪環境における作業",0.2,IF(#REF!="高所又は地下作業",0.1,IF(#REF!="錯綜場所作業",0.3,IF(#REF!="複雑な制約のある作業",0.4,IF(#REF!="単純な制約のある作業",0.2,0)))))))</f>
        <v>#REF!</v>
      </c>
      <c r="I1246" s="224" t="e">
        <f t="shared" si="75"/>
        <v>#REF!</v>
      </c>
      <c r="J1246" s="242" t="e">
        <f>IF(#REF!&gt;=1,IF(#REF!&gt;=1,#REF!),IF(#REF!&gt;=0,"",))</f>
        <v>#REF!</v>
      </c>
      <c r="K1246" s="241" t="e">
        <f>保全管理データ!N1601</f>
        <v>#REF!</v>
      </c>
      <c r="L1246" s="241" t="e">
        <f>IF(#REF!="","",IF(#REF!="悪環境における作業",0.2,IF(#REF!="高所又は地下作業",0.1,IF(#REF!="錯綜場所作業",0.3,IF(#REF!="複雑な制約のある作業",0.4,IF(#REF!="単純な制約のある作業",0.2,0))))))</f>
        <v>#REF!</v>
      </c>
      <c r="M1246" s="224" t="e">
        <f t="shared" si="76"/>
        <v>#REF!</v>
      </c>
    </row>
    <row r="1247" spans="2:13" s="229" customFormat="1" ht="27.75" customHeight="1" x14ac:dyDescent="0.2">
      <c r="B1247" s="562" t="s">
        <v>251</v>
      </c>
      <c r="C1247" s="563"/>
      <c r="D1247" s="239" t="e">
        <f>#REF!</f>
        <v>#REF!</v>
      </c>
      <c r="E1247" s="240" t="s">
        <v>242</v>
      </c>
      <c r="F1247" s="242" t="e">
        <f>IF(#REF!&gt;=1,IF(#REF!&gt;=1,#REF!),IF(#REF!&gt;=0,"",))</f>
        <v>#REF!</v>
      </c>
      <c r="G1247" s="241" t="e">
        <f>保全管理データ!N1575</f>
        <v>#REF!</v>
      </c>
      <c r="H1247" s="241" t="e">
        <f>IF(#REF!="無","",IF(#REF!="","",IF(#REF!="悪環境における作業",0.2,IF(#REF!="高所又は地下作業",0.1,IF(#REF!="錯綜場所作業",0.3,IF(#REF!="複雑な制約のある作業",0.4,IF(#REF!="単純な制約のある作業",0.2,0)))))))</f>
        <v>#REF!</v>
      </c>
      <c r="I1247" s="224" t="e">
        <f t="shared" si="75"/>
        <v>#REF!</v>
      </c>
      <c r="J1247" s="242" t="e">
        <f>IF(#REF!&gt;=1,IF(#REF!&gt;=1,#REF!),IF(#REF!&gt;=0,"",))</f>
        <v>#REF!</v>
      </c>
      <c r="K1247" s="241" t="e">
        <f>保全管理データ!N1602</f>
        <v>#REF!</v>
      </c>
      <c r="L1247" s="241" t="e">
        <f>IF(#REF!="","",IF(#REF!="悪環境における作業",0.2,IF(#REF!="高所又は地下作業",0.1,IF(#REF!="錯綜場所作業",0.3,IF(#REF!="複雑な制約のある作業",0.4,IF(#REF!="単純な制約のある作業",0.2,0))))))</f>
        <v>#REF!</v>
      </c>
      <c r="M1247" s="224" t="e">
        <f t="shared" si="76"/>
        <v>#REF!</v>
      </c>
    </row>
    <row r="1248" spans="2:13" s="229" customFormat="1" ht="27.75" customHeight="1" x14ac:dyDescent="0.2">
      <c r="B1248" s="562" t="s">
        <v>252</v>
      </c>
      <c r="C1248" s="563"/>
      <c r="D1248" s="239" t="e">
        <f>#REF!</f>
        <v>#REF!</v>
      </c>
      <c r="E1248" s="240" t="s">
        <v>244</v>
      </c>
      <c r="F1248" s="242" t="e">
        <f>IF(#REF!&gt;=1,IF(#REF!&gt;=1,#REF!),IF(#REF!&gt;=0,"",))</f>
        <v>#REF!</v>
      </c>
      <c r="G1248" s="241" t="e">
        <f>保全管理データ!N1576</f>
        <v>#REF!</v>
      </c>
      <c r="H1248" s="241" t="e">
        <f>IF(#REF!="無","",IF(#REF!="","",IF(#REF!="悪環境における作業",0.2,IF(#REF!="高所又は地下作業",0.1,IF(#REF!="錯綜場所作業",0.3,IF(#REF!="複雑な制約のある作業",0.4,IF(#REF!="単純な制約のある作業",0.2,0)))))))</f>
        <v>#REF!</v>
      </c>
      <c r="I1248" s="224" t="e">
        <f t="shared" si="75"/>
        <v>#REF!</v>
      </c>
      <c r="J1248" s="242" t="e">
        <f>IF(#REF!&gt;=1,IF(#REF!&gt;=1,#REF!),IF(#REF!&gt;=0,"",))</f>
        <v>#REF!</v>
      </c>
      <c r="K1248" s="241" t="e">
        <f>保全管理データ!N1603</f>
        <v>#REF!</v>
      </c>
      <c r="L1248" s="241" t="e">
        <f>IF(#REF!="","",IF(#REF!="悪環境における作業",0.2,IF(#REF!="高所又は地下作業",0.1,IF(#REF!="錯綜場所作業",0.3,IF(#REF!="複雑な制約のある作業",0.4,IF(#REF!="単純な制約のある作業",0.2,0))))))</f>
        <v>#REF!</v>
      </c>
      <c r="M1248" s="224" t="e">
        <f t="shared" si="76"/>
        <v>#REF!</v>
      </c>
    </row>
    <row r="1249" spans="2:13" s="229" customFormat="1" ht="27.75" customHeight="1" x14ac:dyDescent="0.2">
      <c r="B1249" s="562" t="s">
        <v>253</v>
      </c>
      <c r="C1249" s="563"/>
      <c r="D1249" s="239" t="e">
        <f>#REF!</f>
        <v>#REF!</v>
      </c>
      <c r="E1249" s="240" t="s">
        <v>242</v>
      </c>
      <c r="F1249" s="242" t="e">
        <f>IF(#REF!&gt;=1,IF(#REF!&gt;=1,#REF!),IF(#REF!&gt;=0,"",))</f>
        <v>#REF!</v>
      </c>
      <c r="G1249" s="241" t="e">
        <f>保全管理データ!N1577</f>
        <v>#REF!</v>
      </c>
      <c r="H1249" s="241" t="e">
        <f>IF(#REF!="無","",IF(#REF!="","",IF(#REF!="悪環境における作業",0.2,IF(#REF!="高所又は地下作業",0.1,IF(#REF!="錯綜場所作業",0.3,IF(#REF!="複雑な制約のある作業",0.4,IF(#REF!="単純な制約のある作業",0.2,0)))))))</f>
        <v>#REF!</v>
      </c>
      <c r="I1249" s="224" t="e">
        <f t="shared" si="75"/>
        <v>#REF!</v>
      </c>
      <c r="J1249" s="242" t="e">
        <f>IF(#REF!&gt;=1,IF(#REF!&gt;=1,#REF!),IF(#REF!&gt;=0,"",))</f>
        <v>#REF!</v>
      </c>
      <c r="K1249" s="241" t="e">
        <f>保全管理データ!N1604</f>
        <v>#REF!</v>
      </c>
      <c r="L1249" s="241" t="e">
        <f>IF(#REF!="","",IF(#REF!="悪環境における作業",0.2,IF(#REF!="高所又は地下作業",0.1,IF(#REF!="錯綜場所作業",0.3,IF(#REF!="複雑な制約のある作業",0.4,IF(#REF!="単純な制約のある作業",0.2,0))))))</f>
        <v>#REF!</v>
      </c>
      <c r="M1249" s="224" t="e">
        <f t="shared" si="76"/>
        <v>#REF!</v>
      </c>
    </row>
    <row r="1250" spans="2:13" s="229" customFormat="1" ht="27.75" customHeight="1" x14ac:dyDescent="0.2">
      <c r="B1250" s="562" t="s">
        <v>254</v>
      </c>
      <c r="C1250" s="563"/>
      <c r="D1250" s="239" t="e">
        <f>#REF!</f>
        <v>#REF!</v>
      </c>
      <c r="E1250" s="240" t="s">
        <v>242</v>
      </c>
      <c r="F1250" s="242" t="e">
        <f>IF(#REF!&gt;=1,IF(#REF!&gt;=1,#REF!),IF(#REF!&gt;=0,"",))</f>
        <v>#REF!</v>
      </c>
      <c r="G1250" s="241" t="e">
        <f>保全管理データ!N1578</f>
        <v>#REF!</v>
      </c>
      <c r="H1250" s="241" t="e">
        <f>IF(#REF!="無","",IF(#REF!="","",IF(#REF!="悪環境における作業",0.2,IF(#REF!="高所又は地下作業",0.1,IF(#REF!="錯綜場所作業",0.3,IF(#REF!="複雑な制約のある作業",0.4,IF(#REF!="単純な制約のある作業",0.2,0)))))))</f>
        <v>#REF!</v>
      </c>
      <c r="I1250" s="224" t="e">
        <f t="shared" si="75"/>
        <v>#REF!</v>
      </c>
      <c r="J1250" s="242" t="e">
        <f>IF(#REF!&gt;=1,IF(#REF!&gt;=1,#REF!),IF(#REF!&gt;=0,"",))</f>
        <v>#REF!</v>
      </c>
      <c r="K1250" s="241" t="e">
        <f>保全管理データ!N1605</f>
        <v>#REF!</v>
      </c>
      <c r="L1250" s="241" t="e">
        <f>IF(#REF!="","",IF(#REF!="悪環境における作業",0.2,IF(#REF!="高所又は地下作業",0.1,IF(#REF!="錯綜場所作業",0.3,IF(#REF!="複雑な制約のある作業",0.4,IF(#REF!="単純な制約のある作業",0.2,0))))))</f>
        <v>#REF!</v>
      </c>
      <c r="M1250" s="224" t="e">
        <f t="shared" si="76"/>
        <v>#REF!</v>
      </c>
    </row>
    <row r="1251" spans="2:13" s="229" customFormat="1" ht="27.75" customHeight="1" x14ac:dyDescent="0.2">
      <c r="B1251" s="562" t="s">
        <v>255</v>
      </c>
      <c r="C1251" s="563"/>
      <c r="D1251" s="239" t="e">
        <f>#REF!</f>
        <v>#REF!</v>
      </c>
      <c r="E1251" s="240" t="s">
        <v>245</v>
      </c>
      <c r="F1251" s="242" t="e">
        <f>IF(#REF!&gt;=1,IF(#REF!&gt;=1,#REF!),IF(#REF!&gt;=0,"",))</f>
        <v>#REF!</v>
      </c>
      <c r="G1251" s="241" t="e">
        <f>保全管理データ!N1579</f>
        <v>#REF!</v>
      </c>
      <c r="H1251" s="241" t="e">
        <f>IF(#REF!="無","",IF(#REF!="","",IF(#REF!="悪環境における作業",0.2,IF(#REF!="高所又は地下作業",0.1,IF(#REF!="錯綜場所作業",0.3,IF(#REF!="複雑な制約のある作業",0.4,IF(#REF!="単純な制約のある作業",0.2,0)))))))</f>
        <v>#REF!</v>
      </c>
      <c r="I1251" s="224" t="e">
        <f t="shared" si="75"/>
        <v>#REF!</v>
      </c>
      <c r="J1251" s="242" t="e">
        <f>IF(#REF!&gt;=1,IF(#REF!&gt;=1,#REF!),IF(#REF!&gt;=0,"",))</f>
        <v>#REF!</v>
      </c>
      <c r="K1251" s="241" t="e">
        <f>保全管理データ!N1606</f>
        <v>#REF!</v>
      </c>
      <c r="L1251" s="241" t="e">
        <f>IF(#REF!="","",IF(#REF!="悪環境における作業",0.2,IF(#REF!="高所又は地下作業",0.1,IF(#REF!="錯綜場所作業",0.3,IF(#REF!="複雑な制約のある作業",0.4,IF(#REF!="単純な制約のある作業",0.2,0))))))</f>
        <v>#REF!</v>
      </c>
      <c r="M1251" s="224" t="e">
        <f t="shared" si="76"/>
        <v>#REF!</v>
      </c>
    </row>
    <row r="1252" spans="2:13" s="229" customFormat="1" ht="27.75" customHeight="1" x14ac:dyDescent="0.2">
      <c r="B1252" s="562" t="s">
        <v>256</v>
      </c>
      <c r="C1252" s="563"/>
      <c r="D1252" s="239" t="e">
        <f>#REF!</f>
        <v>#REF!</v>
      </c>
      <c r="E1252" s="240" t="s">
        <v>242</v>
      </c>
      <c r="F1252" s="242" t="e">
        <f>IF(#REF!&gt;=1,IF(#REF!&gt;=1,#REF!),IF(#REF!&gt;=0,"",))</f>
        <v>#REF!</v>
      </c>
      <c r="G1252" s="241" t="e">
        <f>保全管理データ!N1580</f>
        <v>#REF!</v>
      </c>
      <c r="H1252" s="241" t="e">
        <f>IF(#REF!="無","",IF(#REF!="","",IF(#REF!="悪環境における作業",0.2,IF(#REF!="高所又は地下作業",0.1,IF(#REF!="錯綜場所作業",0.3,IF(#REF!="複雑な制約のある作業",0.4,IF(#REF!="単純な制約のある作業",0.2,0)))))))</f>
        <v>#REF!</v>
      </c>
      <c r="I1252" s="224" t="e">
        <f t="shared" si="75"/>
        <v>#REF!</v>
      </c>
      <c r="J1252" s="242" t="e">
        <f>IF(#REF!&gt;=1,IF(#REF!&gt;=1,#REF!),IF(#REF!&gt;=0,"",))</f>
        <v>#REF!</v>
      </c>
      <c r="K1252" s="241" t="e">
        <f>保全管理データ!N1607</f>
        <v>#REF!</v>
      </c>
      <c r="L1252" s="241" t="e">
        <f>IF(#REF!="","",IF(#REF!="悪環境における作業",0.2,IF(#REF!="高所又は地下作業",0.1,IF(#REF!="錯綜場所作業",0.3,IF(#REF!="複雑な制約のある作業",0.4,IF(#REF!="単純な制約のある作業",0.2,0))))))</f>
        <v>#REF!</v>
      </c>
      <c r="M1252" s="224" t="e">
        <f t="shared" si="76"/>
        <v>#REF!</v>
      </c>
    </row>
    <row r="1253" spans="2:13" s="229" customFormat="1" ht="27.75" customHeight="1" x14ac:dyDescent="0.2">
      <c r="B1253" s="562" t="s">
        <v>257</v>
      </c>
      <c r="C1253" s="563"/>
      <c r="D1253" s="239" t="e">
        <f>#REF!</f>
        <v>#REF!</v>
      </c>
      <c r="E1253" s="240" t="s">
        <v>245</v>
      </c>
      <c r="F1253" s="242" t="e">
        <f>IF(#REF!&gt;=1,IF(#REF!&gt;=1,#REF!),IF(#REF!&gt;=0,"",))</f>
        <v>#REF!</v>
      </c>
      <c r="G1253" s="241" t="e">
        <f>保全管理データ!N1581</f>
        <v>#REF!</v>
      </c>
      <c r="H1253" s="241" t="e">
        <f>IF(#REF!="無","",IF(#REF!="","",IF(#REF!="悪環境における作業",0.2,IF(#REF!="高所又は地下作業",0.1,IF(#REF!="錯綜場所作業",0.3,IF(#REF!="複雑な制約のある作業",0.4,IF(#REF!="単純な制約のある作業",0.2,0)))))))</f>
        <v>#REF!</v>
      </c>
      <c r="I1253" s="224" t="e">
        <f t="shared" si="75"/>
        <v>#REF!</v>
      </c>
      <c r="J1253" s="242" t="e">
        <f>IF(#REF!&gt;=1,IF(#REF!&gt;=1,#REF!),IF(#REF!&gt;=0,"",))</f>
        <v>#REF!</v>
      </c>
      <c r="K1253" s="241" t="e">
        <f>保全管理データ!N1608</f>
        <v>#REF!</v>
      </c>
      <c r="L1253" s="241" t="e">
        <f>IF(#REF!="","",IF(#REF!="悪環境における作業",0.2,IF(#REF!="高所又は地下作業",0.1,IF(#REF!="錯綜場所作業",0.3,IF(#REF!="複雑な制約のある作業",0.4,IF(#REF!="単純な制約のある作業",0.2,0))))))</f>
        <v>#REF!</v>
      </c>
      <c r="M1253" s="224" t="e">
        <f t="shared" si="76"/>
        <v>#REF!</v>
      </c>
    </row>
    <row r="1254" spans="2:13" s="229" customFormat="1" ht="27.75" customHeight="1" x14ac:dyDescent="0.2">
      <c r="B1254" s="562" t="s">
        <v>258</v>
      </c>
      <c r="C1254" s="563"/>
      <c r="D1254" s="239" t="e">
        <f>#REF!</f>
        <v>#REF!</v>
      </c>
      <c r="E1254" s="240" t="s">
        <v>245</v>
      </c>
      <c r="F1254" s="242" t="e">
        <f>IF(#REF!&gt;=1,IF(#REF!&gt;=1,#REF!),IF(#REF!&gt;=0,"",))</f>
        <v>#REF!</v>
      </c>
      <c r="G1254" s="241" t="e">
        <f>保全管理データ!N1582</f>
        <v>#REF!</v>
      </c>
      <c r="H1254" s="241" t="e">
        <f>IF(#REF!="無","",IF(#REF!="","",IF(#REF!="悪環境における作業",0.2,IF(#REF!="高所又は地下作業",0.1,IF(#REF!="錯綜場所作業",0.3,IF(#REF!="複雑な制約のある作業",0.4,IF(#REF!="単純な制約のある作業",0.2,0)))))))</f>
        <v>#REF!</v>
      </c>
      <c r="I1254" s="224" t="e">
        <f t="shared" si="75"/>
        <v>#REF!</v>
      </c>
      <c r="J1254" s="242" t="e">
        <f>IF(#REF!&gt;=1,IF(#REF!&gt;=1,#REF!),IF(#REF!&gt;=0,"",))</f>
        <v>#REF!</v>
      </c>
      <c r="K1254" s="241" t="e">
        <f>保全管理データ!N1609</f>
        <v>#REF!</v>
      </c>
      <c r="L1254" s="241" t="e">
        <f>IF(#REF!="","",IF(#REF!="悪環境における作業",0.2,IF(#REF!="高所又は地下作業",0.1,IF(#REF!="錯綜場所作業",0.3,IF(#REF!="複雑な制約のある作業",0.4,IF(#REF!="単純な制約のある作業",0.2,0))))))</f>
        <v>#REF!</v>
      </c>
      <c r="M1254" s="224" t="e">
        <f t="shared" si="76"/>
        <v>#REF!</v>
      </c>
    </row>
    <row r="1255" spans="2:13" s="229" customFormat="1" ht="27.75" customHeight="1" x14ac:dyDescent="0.2">
      <c r="B1255" s="562" t="s">
        <v>259</v>
      </c>
      <c r="C1255" s="563"/>
      <c r="D1255" s="239" t="e">
        <f>#REF!</f>
        <v>#REF!</v>
      </c>
      <c r="E1255" s="240" t="s">
        <v>245</v>
      </c>
      <c r="F1255" s="242" t="e">
        <f>IF(#REF!&gt;=1,IF(#REF!&gt;=1,#REF!),IF(#REF!&gt;=0,"",))</f>
        <v>#REF!</v>
      </c>
      <c r="G1255" s="241" t="e">
        <f>保全管理データ!N1583</f>
        <v>#REF!</v>
      </c>
      <c r="H1255" s="241" t="e">
        <f>IF(#REF!="無","",IF(#REF!="","",IF(#REF!="悪環境における作業",0.2,IF(#REF!="高所又は地下作業",0.1,IF(#REF!="錯綜場所作業",0.3,IF(#REF!="複雑な制約のある作業",0.4,IF(#REF!="単純な制約のある作業",0.2,0)))))))</f>
        <v>#REF!</v>
      </c>
      <c r="I1255" s="224" t="e">
        <f t="shared" si="75"/>
        <v>#REF!</v>
      </c>
      <c r="J1255" s="242" t="e">
        <f>IF(#REF!&gt;=1,IF(#REF!&gt;=1,#REF!),IF(#REF!&gt;=0,"",))</f>
        <v>#REF!</v>
      </c>
      <c r="K1255" s="241" t="e">
        <f>保全管理データ!N1610</f>
        <v>#REF!</v>
      </c>
      <c r="L1255" s="241" t="e">
        <f>IF(#REF!="","",IF(#REF!="悪環境における作業",0.2,IF(#REF!="高所又は地下作業",0.1,IF(#REF!="錯綜場所作業",0.3,IF(#REF!="複雑な制約のある作業",0.4,IF(#REF!="単純な制約のある作業",0.2,0))))))</f>
        <v>#REF!</v>
      </c>
      <c r="M1255" s="224" t="e">
        <f t="shared" si="76"/>
        <v>#REF!</v>
      </c>
    </row>
    <row r="1256" spans="2:13" s="229" customFormat="1" ht="27.75" customHeight="1" x14ac:dyDescent="0.2">
      <c r="B1256" s="562" t="s">
        <v>260</v>
      </c>
      <c r="C1256" s="563"/>
      <c r="D1256" s="239" t="e">
        <f>#REF!</f>
        <v>#REF!</v>
      </c>
      <c r="E1256" s="240" t="s">
        <v>248</v>
      </c>
      <c r="F1256" s="242" t="e">
        <f>IF(#REF!&gt;=1,IF(#REF!&gt;=1,#REF!),IF(#REF!&gt;=0,"",))</f>
        <v>#REF!</v>
      </c>
      <c r="G1256" s="241" t="e">
        <f>保全管理データ!N1584</f>
        <v>#REF!</v>
      </c>
      <c r="H1256" s="241" t="e">
        <f>IF(#REF!="無","",IF(#REF!="","",IF(#REF!="悪環境における作業",0.2,IF(#REF!="高所又は地下作業",0.1,IF(#REF!="錯綜場所作業",0.3,IF(#REF!="複雑な制約のある作業",0.4,IF(#REF!="単純な制約のある作業",0.2,0)))))))</f>
        <v>#REF!</v>
      </c>
      <c r="I1256" s="224" t="e">
        <f t="shared" si="75"/>
        <v>#REF!</v>
      </c>
      <c r="J1256" s="242" t="e">
        <f>IF(#REF!&gt;=1,IF(#REF!&gt;=1,#REF!),IF(#REF!&gt;=0,"",))</f>
        <v>#REF!</v>
      </c>
      <c r="K1256" s="241" t="e">
        <f>保全管理データ!N1611</f>
        <v>#REF!</v>
      </c>
      <c r="L1256" s="241" t="e">
        <f>IF(#REF!="","",IF(#REF!="悪環境における作業",0.2,IF(#REF!="高所又は地下作業",0.1,IF(#REF!="錯綜場所作業",0.3,IF(#REF!="複雑な制約のある作業",0.4,IF(#REF!="単純な制約のある作業",0.2,0))))))</f>
        <v>#REF!</v>
      </c>
      <c r="M1256" s="224" t="e">
        <f t="shared" si="76"/>
        <v>#REF!</v>
      </c>
    </row>
    <row r="1257" spans="2:13" s="229" customFormat="1" ht="27.75" customHeight="1" x14ac:dyDescent="0.2">
      <c r="B1257" s="562" t="s">
        <v>261</v>
      </c>
      <c r="C1257" s="563"/>
      <c r="D1257" s="239" t="e">
        <f>#REF!</f>
        <v>#REF!</v>
      </c>
      <c r="E1257" s="240" t="s">
        <v>247</v>
      </c>
      <c r="F1257" s="242" t="e">
        <f>IF(#REF!&gt;=1,IF(#REF!&gt;=1,#REF!),IF(#REF!&gt;=0,"",))</f>
        <v>#REF!</v>
      </c>
      <c r="G1257" s="241" t="e">
        <f>保全管理データ!N1585</f>
        <v>#REF!</v>
      </c>
      <c r="H1257" s="241" t="e">
        <f>IF(#REF!="無","",IF(#REF!="","",IF(#REF!="悪環境における作業",0.2,IF(#REF!="高所又は地下作業",0.1,IF(#REF!="錯綜場所作業",0.3,IF(#REF!="複雑な制約のある作業",0.4,IF(#REF!="単純な制約のある作業",0.2,0)))))))</f>
        <v>#REF!</v>
      </c>
      <c r="I1257" s="224" t="e">
        <f t="shared" si="75"/>
        <v>#REF!</v>
      </c>
      <c r="J1257" s="242" t="e">
        <f>IF(#REF!&gt;=1,IF(#REF!&gt;=1,#REF!),IF(#REF!&gt;=0,"",))</f>
        <v>#REF!</v>
      </c>
      <c r="K1257" s="241" t="e">
        <f>保全管理データ!N1612</f>
        <v>#REF!</v>
      </c>
      <c r="L1257" s="241" t="e">
        <f>IF(#REF!="","",IF(#REF!="悪環境における作業",0.2,IF(#REF!="高所又は地下作業",0.1,IF(#REF!="錯綜場所作業",0.3,IF(#REF!="複雑な制約のある作業",0.4,IF(#REF!="単純な制約のある作業",0.2,0))))))</f>
        <v>#REF!</v>
      </c>
      <c r="M1257" s="224" t="e">
        <f t="shared" si="76"/>
        <v>#REF!</v>
      </c>
    </row>
    <row r="1258" spans="2:13" s="229" customFormat="1" ht="27.75" customHeight="1" x14ac:dyDescent="0.2">
      <c r="B1258" s="562" t="s">
        <v>262</v>
      </c>
      <c r="C1258" s="563"/>
      <c r="D1258" s="239" t="e">
        <f>#REF!</f>
        <v>#REF!</v>
      </c>
      <c r="E1258" s="240" t="s">
        <v>245</v>
      </c>
      <c r="F1258" s="242" t="e">
        <f>IF(#REF!&gt;=1,IF(#REF!&gt;=1,#REF!),IF(#REF!&gt;=0,"",))</f>
        <v>#REF!</v>
      </c>
      <c r="G1258" s="241" t="e">
        <f>保全管理データ!N1586</f>
        <v>#REF!</v>
      </c>
      <c r="H1258" s="241" t="e">
        <f>IF(#REF!="無","",IF(#REF!="","",IF(#REF!="悪環境における作業",0.2,IF(#REF!="高所又は地下作業",0.1,IF(#REF!="錯綜場所作業",0.3,IF(#REF!="複雑な制約のある作業",0.4,IF(#REF!="単純な制約のある作業",0.2,0)))))))</f>
        <v>#REF!</v>
      </c>
      <c r="I1258" s="224" t="e">
        <f t="shared" si="75"/>
        <v>#REF!</v>
      </c>
      <c r="J1258" s="242" t="e">
        <f>IF(#REF!&gt;=1,IF(#REF!&gt;=1,#REF!),IF(#REF!&gt;=0,"",))</f>
        <v>#REF!</v>
      </c>
      <c r="K1258" s="241" t="e">
        <f>保全管理データ!N1613</f>
        <v>#REF!</v>
      </c>
      <c r="L1258" s="241" t="e">
        <f>IF(#REF!="","",IF(#REF!="悪環境における作業",0.2,IF(#REF!="高所又は地下作業",0.1,IF(#REF!="錯綜場所作業",0.3,IF(#REF!="複雑な制約のある作業",0.4,IF(#REF!="単純な制約のある作業",0.2,0))))))</f>
        <v>#REF!</v>
      </c>
      <c r="M1258" s="224" t="e">
        <f t="shared" si="76"/>
        <v>#REF!</v>
      </c>
    </row>
    <row r="1259" spans="2:13" s="229" customFormat="1" ht="27.75" customHeight="1" x14ac:dyDescent="0.2">
      <c r="B1259" s="562" t="s">
        <v>263</v>
      </c>
      <c r="C1259" s="563"/>
      <c r="D1259" s="239" t="e">
        <f>#REF!</f>
        <v>#REF!</v>
      </c>
      <c r="E1259" s="240" t="s">
        <v>245</v>
      </c>
      <c r="F1259" s="242" t="e">
        <f>IF(#REF!&gt;=1,IF(#REF!&gt;=1,#REF!),IF(#REF!&gt;=0,"",))</f>
        <v>#REF!</v>
      </c>
      <c r="G1259" s="241" t="e">
        <f>保全管理データ!N1587</f>
        <v>#REF!</v>
      </c>
      <c r="H1259" s="241" t="e">
        <f>IF(#REF!="無","",IF(#REF!="","",IF(#REF!="悪環境における作業",0.2,IF(#REF!="高所又は地下作業",0.1,IF(#REF!="錯綜場所作業",0.3,IF(#REF!="複雑な制約のある作業",0.4,IF(#REF!="単純な制約のある作業",0.2,0)))))))</f>
        <v>#REF!</v>
      </c>
      <c r="I1259" s="224" t="e">
        <f t="shared" si="75"/>
        <v>#REF!</v>
      </c>
      <c r="J1259" s="242" t="e">
        <f>IF(#REF!&gt;=1,IF(#REF!&gt;=1,#REF!),IF(#REF!&gt;=0,"",))</f>
        <v>#REF!</v>
      </c>
      <c r="K1259" s="241" t="e">
        <f>保全管理データ!N1614</f>
        <v>#REF!</v>
      </c>
      <c r="L1259" s="241" t="e">
        <f>IF(#REF!="","",IF(#REF!="悪環境における作業",0.2,IF(#REF!="高所又は地下作業",0.1,IF(#REF!="錯綜場所作業",0.3,IF(#REF!="複雑な制約のある作業",0.4,IF(#REF!="単純な制約のある作業",0.2,0))))))</f>
        <v>#REF!</v>
      </c>
      <c r="M1259" s="224" t="e">
        <f t="shared" si="76"/>
        <v>#REF!</v>
      </c>
    </row>
    <row r="1260" spans="2:13" s="229" customFormat="1" ht="27.75" customHeight="1" x14ac:dyDescent="0.2">
      <c r="B1260" s="562" t="s">
        <v>264</v>
      </c>
      <c r="C1260" s="563"/>
      <c r="D1260" s="239" t="e">
        <f>#REF!</f>
        <v>#REF!</v>
      </c>
      <c r="E1260" s="240" t="s">
        <v>245</v>
      </c>
      <c r="F1260" s="242" t="e">
        <f>IF(#REF!&gt;=1,IF(#REF!&gt;=1,#REF!),IF(#REF!&gt;=0,"",))</f>
        <v>#REF!</v>
      </c>
      <c r="G1260" s="241" t="e">
        <f>保全管理データ!N1588</f>
        <v>#REF!</v>
      </c>
      <c r="H1260" s="241" t="e">
        <f>IF(#REF!="無","",IF(#REF!="","",IF(#REF!="悪環境における作業",0.2,IF(#REF!="高所又は地下作業",0.1,IF(#REF!="錯綜場所作業",0.3,IF(#REF!="複雑な制約のある作業",0.4,IF(#REF!="単純な制約のある作業",0.2,0)))))))</f>
        <v>#REF!</v>
      </c>
      <c r="I1260" s="224" t="e">
        <f t="shared" si="75"/>
        <v>#REF!</v>
      </c>
      <c r="J1260" s="242" t="e">
        <f>IF(#REF!&gt;=1,IF(#REF!&gt;=1,#REF!),IF(#REF!&gt;=0,"",))</f>
        <v>#REF!</v>
      </c>
      <c r="K1260" s="241" t="e">
        <f>保全管理データ!N1615</f>
        <v>#REF!</v>
      </c>
      <c r="L1260" s="241" t="e">
        <f>IF(#REF!="","",IF(#REF!="悪環境における作業",0.2,IF(#REF!="高所又は地下作業",0.1,IF(#REF!="錯綜場所作業",0.3,IF(#REF!="複雑な制約のある作業",0.4,IF(#REF!="単純な制約のある作業",0.2,0))))))</f>
        <v>#REF!</v>
      </c>
      <c r="M1260" s="224" t="e">
        <f t="shared" si="76"/>
        <v>#REF!</v>
      </c>
    </row>
    <row r="1261" spans="2:13" s="229" customFormat="1" ht="27.75" customHeight="1" x14ac:dyDescent="0.2">
      <c r="B1261" s="562" t="s">
        <v>265</v>
      </c>
      <c r="C1261" s="563"/>
      <c r="D1261" s="239" t="e">
        <f>#REF!</f>
        <v>#REF!</v>
      </c>
      <c r="E1261" s="240" t="s">
        <v>245</v>
      </c>
      <c r="F1261" s="242" t="e">
        <f>IF(#REF!&gt;=1,IF(#REF!&gt;=1,#REF!),IF(#REF!&gt;=0,"",))</f>
        <v>#REF!</v>
      </c>
      <c r="G1261" s="241" t="e">
        <f>保全管理データ!N1589</f>
        <v>#REF!</v>
      </c>
      <c r="H1261" s="241" t="e">
        <f>IF(#REF!="無","",IF(#REF!="","",IF(#REF!="悪環境における作業",0.2,IF(#REF!="高所又は地下作業",0.1,IF(#REF!="錯綜場所作業",0.3,IF(#REF!="複雑な制約のある作業",0.4,IF(#REF!="単純な制約のある作業",0.2,0)))))))</f>
        <v>#REF!</v>
      </c>
      <c r="I1261" s="224" t="e">
        <f t="shared" si="75"/>
        <v>#REF!</v>
      </c>
      <c r="J1261" s="242" t="e">
        <f>IF(#REF!&gt;=1,IF(#REF!&gt;=1,#REF!),IF(#REF!&gt;=0,"",))</f>
        <v>#REF!</v>
      </c>
      <c r="K1261" s="241" t="e">
        <f>保全管理データ!N1616</f>
        <v>#REF!</v>
      </c>
      <c r="L1261" s="241" t="e">
        <f>IF(#REF!="","",IF(#REF!="悪環境における作業",0.2,IF(#REF!="高所又は地下作業",0.1,IF(#REF!="錯綜場所作業",0.3,IF(#REF!="複雑な制約のある作業",0.4,IF(#REF!="単純な制約のある作業",0.2,0))))))</f>
        <v>#REF!</v>
      </c>
      <c r="M1261" s="224" t="e">
        <f t="shared" si="76"/>
        <v>#REF!</v>
      </c>
    </row>
    <row r="1262" spans="2:13" s="229" customFormat="1" ht="27.75" customHeight="1" x14ac:dyDescent="0.2">
      <c r="B1262" s="562" t="s">
        <v>266</v>
      </c>
      <c r="C1262" s="563"/>
      <c r="D1262" s="239" t="e">
        <f>#REF!</f>
        <v>#REF!</v>
      </c>
      <c r="E1262" s="240" t="s">
        <v>245</v>
      </c>
      <c r="F1262" s="242" t="e">
        <f>IF(#REF!&gt;=1,IF(#REF!&gt;=1,#REF!),IF(#REF!&gt;=0,"",))</f>
        <v>#REF!</v>
      </c>
      <c r="G1262" s="241" t="e">
        <f>保全管理データ!N1590</f>
        <v>#REF!</v>
      </c>
      <c r="H1262" s="241" t="e">
        <f>IF(#REF!="無","",IF(#REF!="","",IF(#REF!="悪環境における作業",0.2,IF(#REF!="高所又は地下作業",0.1,IF(#REF!="錯綜場所作業",0.3,IF(#REF!="複雑な制約のある作業",0.4,IF(#REF!="単純な制約のある作業",0.2,0)))))))</f>
        <v>#REF!</v>
      </c>
      <c r="I1262" s="224" t="e">
        <f t="shared" si="75"/>
        <v>#REF!</v>
      </c>
      <c r="J1262" s="242" t="e">
        <f>IF(#REF!&gt;=1,IF(#REF!&gt;=1,#REF!),IF(#REF!&gt;=0,"",))</f>
        <v>#REF!</v>
      </c>
      <c r="K1262" s="241" t="e">
        <f>保全管理データ!N1617</f>
        <v>#REF!</v>
      </c>
      <c r="L1262" s="241" t="e">
        <f>IF(#REF!="","",IF(#REF!="悪環境における作業",0.2,IF(#REF!="高所又は地下作業",0.1,IF(#REF!="錯綜場所作業",0.3,IF(#REF!="複雑な制約のある作業",0.4,IF(#REF!="単純な制約のある作業",0.2,0))))))</f>
        <v>#REF!</v>
      </c>
      <c r="M1262" s="224" t="e">
        <f t="shared" si="76"/>
        <v>#REF!</v>
      </c>
    </row>
    <row r="1263" spans="2:13" s="229" customFormat="1" ht="27.75" customHeight="1" x14ac:dyDescent="0.2">
      <c r="B1263" s="562" t="s">
        <v>81</v>
      </c>
      <c r="C1263" s="563"/>
      <c r="D1263" s="239" t="e">
        <f>#REF!</f>
        <v>#REF!</v>
      </c>
      <c r="E1263" s="240" t="s">
        <v>245</v>
      </c>
      <c r="F1263" s="242" t="e">
        <f>IF(#REF!&gt;=1,IF(#REF!&gt;=1,#REF!),IF(#REF!&gt;=0,"",))</f>
        <v>#REF!</v>
      </c>
      <c r="G1263" s="241" t="e">
        <f>保全管理データ!N1591</f>
        <v>#REF!</v>
      </c>
      <c r="H1263" s="241" t="e">
        <f>IF(#REF!="無","",IF(#REF!="","",IF(#REF!="悪環境における作業",0.2,IF(#REF!="高所又は地下作業",0.1,IF(#REF!="錯綜場所作業",0.3,IF(#REF!="複雑な制約のある作業",0.4,IF(#REF!="単純な制約のある作業",0.2,0)))))))</f>
        <v>#REF!</v>
      </c>
      <c r="I1263" s="224" t="e">
        <f t="shared" si="75"/>
        <v>#REF!</v>
      </c>
      <c r="J1263" s="242" t="e">
        <f>IF(#REF!&gt;=1,IF(#REF!&gt;=1,#REF!),IF(#REF!&gt;=0,"",))</f>
        <v>#REF!</v>
      </c>
      <c r="K1263" s="241" t="e">
        <f>保全管理データ!N1618</f>
        <v>#REF!</v>
      </c>
      <c r="L1263" s="241" t="e">
        <f>IF(#REF!="","",IF(#REF!="悪環境における作業",0.2,IF(#REF!="高所又は地下作業",0.1,IF(#REF!="錯綜場所作業",0.3,IF(#REF!="複雑な制約のある作業",0.4,IF(#REF!="単純な制約のある作業",0.2,0))))))</f>
        <v>#REF!</v>
      </c>
      <c r="M1263" s="224" t="e">
        <f t="shared" si="76"/>
        <v>#REF!</v>
      </c>
    </row>
    <row r="1264" spans="2:13" s="229" customFormat="1" ht="27.75" customHeight="1" x14ac:dyDescent="0.2">
      <c r="B1264" s="562" t="s">
        <v>267</v>
      </c>
      <c r="C1264" s="563"/>
      <c r="D1264" s="239" t="e">
        <f>#REF!</f>
        <v>#REF!</v>
      </c>
      <c r="E1264" s="240" t="s">
        <v>247</v>
      </c>
      <c r="F1264" s="242" t="e">
        <f>IF(#REF!&gt;=1,IF(#REF!&gt;=1,#REF!),IF(#REF!&gt;=0,"",))</f>
        <v>#REF!</v>
      </c>
      <c r="G1264" s="241" t="e">
        <f>保全管理データ!N1592</f>
        <v>#REF!</v>
      </c>
      <c r="H1264" s="241" t="e">
        <f>IF(#REF!="無","",IF(#REF!="","",IF(#REF!="悪環境における作業",0.2,IF(#REF!="高所又は地下作業",0.1,IF(#REF!="錯綜場所作業",0.3,IF(#REF!="複雑な制約のある作業",0.4,IF(#REF!="単純な制約のある作業",0.2,0)))))))</f>
        <v>#REF!</v>
      </c>
      <c r="I1264" s="224" t="e">
        <f t="shared" si="75"/>
        <v>#REF!</v>
      </c>
      <c r="J1264" s="242" t="e">
        <f>IF(#REF!&gt;=1,IF(#REF!&gt;=1,#REF!),IF(#REF!&gt;=0,"",))</f>
        <v>#REF!</v>
      </c>
      <c r="K1264" s="241" t="e">
        <f>保全管理データ!N1619</f>
        <v>#REF!</v>
      </c>
      <c r="L1264" s="241" t="e">
        <f>IF(#REF!="","",IF(#REF!="悪環境における作業",0.2,IF(#REF!="高所又は地下作業",0.1,IF(#REF!="錯綜場所作業",0.3,IF(#REF!="複雑な制約のある作業",0.4,IF(#REF!="単純な制約のある作業",0.2,0))))))</f>
        <v>#REF!</v>
      </c>
      <c r="M1264" s="224" t="e">
        <f t="shared" si="76"/>
        <v>#REF!</v>
      </c>
    </row>
    <row r="1265" spans="2:13" s="229" customFormat="1" ht="27.75" customHeight="1" x14ac:dyDescent="0.2">
      <c r="B1265" s="562" t="s">
        <v>268</v>
      </c>
      <c r="C1265" s="563"/>
      <c r="D1265" s="239" t="e">
        <f>#REF!</f>
        <v>#REF!</v>
      </c>
      <c r="E1265" s="240" t="s">
        <v>246</v>
      </c>
      <c r="F1265" s="242" t="e">
        <f>IF(#REF!&gt;=1,IF(#REF!&gt;=1,#REF!),IF(#REF!&gt;=0,"",))</f>
        <v>#REF!</v>
      </c>
      <c r="G1265" s="241" t="e">
        <f>保全管理データ!N1593</f>
        <v>#REF!</v>
      </c>
      <c r="H1265" s="241" t="e">
        <f>IF(#REF!="無","",IF(#REF!="","",IF(#REF!="悪環境における作業",0.2,IF(#REF!="高所又は地下作業",0.1,IF(#REF!="錯綜場所作業",0.3,IF(#REF!="複雑な制約のある作業",0.4,IF(#REF!="単純な制約のある作業",0.2,0)))))))</f>
        <v>#REF!</v>
      </c>
      <c r="I1265" s="224" t="e">
        <f t="shared" si="75"/>
        <v>#REF!</v>
      </c>
      <c r="J1265" s="242" t="e">
        <f>IF(#REF!&gt;=1,IF(#REF!&gt;=1,#REF!),IF(#REF!&gt;=0,"",))</f>
        <v>#REF!</v>
      </c>
      <c r="K1265" s="241" t="e">
        <f>保全管理データ!N1620</f>
        <v>#REF!</v>
      </c>
      <c r="L1265" s="241" t="e">
        <f>IF(#REF!="","",IF(#REF!="悪環境における作業",0.2,IF(#REF!="高所又は地下作業",0.1,IF(#REF!="錯綜場所作業",0.3,IF(#REF!="複雑な制約のある作業",0.4,IF(#REF!="単純な制約のある作業",0.2,0))))))</f>
        <v>#REF!</v>
      </c>
      <c r="M1265" s="224" t="e">
        <f t="shared" si="76"/>
        <v>#REF!</v>
      </c>
    </row>
    <row r="1266" spans="2:13" s="229" customFormat="1" ht="27.75" customHeight="1" thickBot="1" x14ac:dyDescent="0.25">
      <c r="B1266" s="564" t="s">
        <v>269</v>
      </c>
      <c r="C1266" s="565"/>
      <c r="D1266" s="243" t="e">
        <f>#REF!</f>
        <v>#REF!</v>
      </c>
      <c r="E1266" s="244" t="s">
        <v>245</v>
      </c>
      <c r="F1266" s="242" t="e">
        <f>IF(#REF!&gt;=1,IF(#REF!&gt;=1,#REF!),IF(#REF!&gt;=0,"",))</f>
        <v>#REF!</v>
      </c>
      <c r="G1266" s="241" t="e">
        <f>保全管理データ!N1594</f>
        <v>#REF!</v>
      </c>
      <c r="H1266" s="241" t="e">
        <f>IF(#REF!="無","",IF(#REF!="","",IF(#REF!="悪環境における作業",0.2,IF(#REF!="高所又は地下作業",0.1,IF(#REF!="錯綜場所作業",0.3,IF(#REF!="複雑な制約のある作業",0.4,IF(#REF!="単純な制約のある作業",0.2,0)))))))</f>
        <v>#REF!</v>
      </c>
      <c r="I1266" s="224" t="e">
        <f t="shared" si="75"/>
        <v>#REF!</v>
      </c>
      <c r="J1266" s="246" t="e">
        <f>IF(#REF!&gt;=1,IF(#REF!&gt;=1,#REF!),IF(#REF!&gt;=0,"",))</f>
        <v>#REF!</v>
      </c>
      <c r="K1266" s="245" t="e">
        <f>保全管理データ!N1621</f>
        <v>#REF!</v>
      </c>
      <c r="L1266" s="245" t="e">
        <f>IF(#REF!="","",IF(#REF!="悪環境における作業",0.2,IF(#REF!="高所又は地下作業",0.1,IF(#REF!="錯綜場所作業",0.3,IF(#REF!="複雑な制約のある作業",0.4,IF(#REF!="単純な制約のある作業",0.2,0))))))</f>
        <v>#REF!</v>
      </c>
      <c r="M1266" s="224" t="e">
        <f t="shared" si="76"/>
        <v>#REF!</v>
      </c>
    </row>
    <row r="1267" spans="2:13" s="229" customFormat="1" ht="27.75" customHeight="1" thickBot="1" x14ac:dyDescent="0.25">
      <c r="B1267" s="555" t="s">
        <v>190</v>
      </c>
      <c r="C1267" s="555"/>
      <c r="D1267" s="555"/>
      <c r="E1267" s="555"/>
      <c r="F1267" s="556" t="e">
        <f>SUM(I1243:I1266)</f>
        <v>#REF!</v>
      </c>
      <c r="G1267" s="557"/>
      <c r="H1267" s="557"/>
      <c r="I1267" s="558"/>
      <c r="J1267" s="556" t="e">
        <f>IF(SUM(J1243:J1266)=0,"0.00",SUM(M1243:M1266))</f>
        <v>#REF!</v>
      </c>
      <c r="K1267" s="557"/>
      <c r="L1267" s="557"/>
      <c r="M1267" s="558"/>
    </row>
    <row r="1268" spans="2:13" s="229" customFormat="1" ht="27.75" customHeight="1" thickBot="1" x14ac:dyDescent="0.25">
      <c r="B1268" s="555" t="s">
        <v>97</v>
      </c>
      <c r="C1268" s="555"/>
      <c r="D1268" s="555"/>
      <c r="E1268" s="555"/>
      <c r="F1268" s="559" t="e">
        <f>IF(#REF!="５年以下","0",IF(#REF!="５年～１０年",0.1,IF(#REF!="１０年以上",0.15)))</f>
        <v>#REF!</v>
      </c>
      <c r="G1268" s="560"/>
      <c r="H1268" s="560"/>
      <c r="I1268" s="560"/>
      <c r="J1268" s="560"/>
      <c r="K1268" s="560"/>
      <c r="L1268" s="560"/>
      <c r="M1268" s="561"/>
    </row>
    <row r="1269" spans="2:13" s="229" customFormat="1" ht="27.75" customHeight="1" thickBot="1" x14ac:dyDescent="0.25">
      <c r="B1269" s="556" t="s">
        <v>273</v>
      </c>
      <c r="C1269" s="557"/>
      <c r="D1269" s="557"/>
      <c r="E1269" s="558"/>
      <c r="F1269" s="556" t="e">
        <f>F1267*(1+F1268)</f>
        <v>#REF!</v>
      </c>
      <c r="G1269" s="557"/>
      <c r="H1269" s="557"/>
      <c r="I1269" s="557"/>
      <c r="J1269" s="556" t="e">
        <f>J1267*(1+F1268)</f>
        <v>#REF!</v>
      </c>
      <c r="K1269" s="557"/>
      <c r="L1269" s="557"/>
      <c r="M1269" s="558"/>
    </row>
    <row r="1270" spans="2:13" s="229" customFormat="1" ht="24" hidden="1" customHeight="1" thickBot="1" x14ac:dyDescent="0.25">
      <c r="B1270" s="555" t="s">
        <v>191</v>
      </c>
      <c r="C1270" s="555"/>
      <c r="D1270" s="555"/>
      <c r="E1270" s="555"/>
      <c r="F1270" s="556" t="e">
        <f>#REF!*(#REF!*#REF!+#REF!*#REF!)</f>
        <v>#REF!</v>
      </c>
      <c r="G1270" s="557"/>
      <c r="H1270" s="558"/>
      <c r="I1270" s="555" t="e">
        <f>#REF!</f>
        <v>#REF!</v>
      </c>
      <c r="J1270" s="556"/>
      <c r="K1270" s="247" t="s">
        <v>230</v>
      </c>
      <c r="L1270" s="558" t="e">
        <f>B1241</f>
        <v>#REF!</v>
      </c>
      <c r="M1270" s="555"/>
    </row>
    <row r="1271" spans="2:13" s="229" customFormat="1" ht="45" customHeight="1" thickBot="1" x14ac:dyDescent="0.25">
      <c r="B1271" s="228"/>
      <c r="C1271" s="228"/>
      <c r="D1271" s="228"/>
      <c r="E1271" s="228"/>
      <c r="F1271" s="228"/>
      <c r="G1271" s="228"/>
      <c r="H1271" s="228"/>
      <c r="I1271" s="228"/>
      <c r="J1271" s="228"/>
      <c r="K1271" s="228"/>
      <c r="L1271" s="228"/>
      <c r="M1271" s="228"/>
    </row>
    <row r="1272" spans="2:13" s="229" customFormat="1" ht="27.75" customHeight="1" thickBot="1" x14ac:dyDescent="0.25">
      <c r="B1272" s="568" t="s">
        <v>128</v>
      </c>
      <c r="C1272" s="569"/>
      <c r="D1272" s="569"/>
      <c r="E1272" s="570"/>
      <c r="F1272" s="228"/>
      <c r="G1272" s="228"/>
      <c r="H1272" s="228"/>
      <c r="I1272" s="228"/>
      <c r="J1272" s="228"/>
      <c r="K1272" s="228"/>
      <c r="L1272" s="228"/>
      <c r="M1272" s="228"/>
    </row>
    <row r="1273" spans="2:13" s="229" customFormat="1" ht="27.75" customHeight="1" x14ac:dyDescent="0.2">
      <c r="B1273" s="571" t="e">
        <f>#REF!</f>
        <v>#REF!</v>
      </c>
      <c r="C1273" s="572"/>
      <c r="D1273" s="573"/>
      <c r="E1273" s="574"/>
      <c r="F1273" s="578" t="s">
        <v>240</v>
      </c>
      <c r="G1273" s="579"/>
      <c r="H1273" s="579"/>
      <c r="I1273" s="580"/>
      <c r="J1273" s="578" t="s">
        <v>239</v>
      </c>
      <c r="K1273" s="579"/>
      <c r="L1273" s="579"/>
      <c r="M1273" s="580"/>
    </row>
    <row r="1274" spans="2:13" s="229" customFormat="1" ht="27.75" customHeight="1" thickBot="1" x14ac:dyDescent="0.25">
      <c r="B1274" s="575"/>
      <c r="C1274" s="576"/>
      <c r="D1274" s="576"/>
      <c r="E1274" s="577"/>
      <c r="F1274" s="233" t="s">
        <v>149</v>
      </c>
      <c r="G1274" s="231" t="s">
        <v>151</v>
      </c>
      <c r="H1274" s="231" t="s">
        <v>96</v>
      </c>
      <c r="I1274" s="232" t="s">
        <v>150</v>
      </c>
      <c r="J1274" s="233" t="s">
        <v>149</v>
      </c>
      <c r="K1274" s="231" t="s">
        <v>151</v>
      </c>
      <c r="L1274" s="231" t="s">
        <v>96</v>
      </c>
      <c r="M1274" s="232" t="s">
        <v>150</v>
      </c>
    </row>
    <row r="1275" spans="2:13" s="229" customFormat="1" ht="27.75" customHeight="1" thickTop="1" x14ac:dyDescent="0.2">
      <c r="B1275" s="566" t="s">
        <v>241</v>
      </c>
      <c r="C1275" s="567"/>
      <c r="D1275" s="234" t="e">
        <f>#REF!</f>
        <v>#REF!</v>
      </c>
      <c r="E1275" s="235" t="s">
        <v>242</v>
      </c>
      <c r="F1275" s="242" t="e">
        <f>IF(#REF!&gt;=1,IF(#REF!&gt;=1,#REF!),IF(#REF!&gt;=0,"",))</f>
        <v>#REF!</v>
      </c>
      <c r="G1275" s="241" t="e">
        <f>保全管理データ!N451</f>
        <v>#REF!</v>
      </c>
      <c r="H1275" s="241" t="e">
        <f>IF(#REF!="無","",IF(#REF!="","",IF(#REF!="悪環境における作業",0.2,IF(#REF!="高所又は地下作業",0.1,IF(#REF!="錯綜場所作業",0.3,IF(#REF!="複雑な制約のある作業",0.4,IF(#REF!="単純な制約のある作業",0.2,0)))))))</f>
        <v>#REF!</v>
      </c>
      <c r="I1275" s="224" t="e">
        <f>IF(F1275="","",F1275*G1275*(1+IF(H1275="",0,H1275)))</f>
        <v>#REF!</v>
      </c>
      <c r="J1275" s="242" t="e">
        <f>IF(#REF!&gt;=1,IF(#REF!&gt;=1,#REF!),IF(#REF!&gt;=0,"",))</f>
        <v>#REF!</v>
      </c>
      <c r="K1275" s="241" t="e">
        <f>保全管理データ!N478</f>
        <v>#REF!</v>
      </c>
      <c r="L1275" s="241" t="e">
        <f>IF(#REF!="","",IF(#REF!="悪環境における作業",0.2,IF(#REF!="高所又は地下作業",0.1,IF(#REF!="錯綜場所作業",0.3,IF(#REF!="複雑な制約のある作業",0.4,IF(#REF!="単純な制約のある作業",0.2,0))))))</f>
        <v>#REF!</v>
      </c>
      <c r="M1275" s="224" t="e">
        <f>IF(J1275="","",J1275*K1275*(1+IF(L1275="",0,L1275)))</f>
        <v>#REF!</v>
      </c>
    </row>
    <row r="1276" spans="2:13" s="229" customFormat="1" ht="27.75" customHeight="1" x14ac:dyDescent="0.2">
      <c r="B1276" s="562" t="s">
        <v>243</v>
      </c>
      <c r="C1276" s="563"/>
      <c r="D1276" s="239" t="e">
        <f>#REF!</f>
        <v>#REF!</v>
      </c>
      <c r="E1276" s="240" t="s">
        <v>242</v>
      </c>
      <c r="F1276" s="242" t="e">
        <f>IF(#REF!&gt;=1,IF(#REF!&gt;=1,#REF!),IF(#REF!&gt;=0,"",))</f>
        <v>#REF!</v>
      </c>
      <c r="G1276" s="241" t="e">
        <f>保全管理データ!N452</f>
        <v>#REF!</v>
      </c>
      <c r="H1276" s="241" t="e">
        <f>IF(#REF!="無","",IF(#REF!="","",IF(#REF!="悪環境における作業",0.2,IF(#REF!="高所又は地下作業",0.1,IF(#REF!="錯綜場所作業",0.3,IF(#REF!="複雑な制約のある作業",0.4,IF(#REF!="単純な制約のある作業",0.2,0)))))))</f>
        <v>#REF!</v>
      </c>
      <c r="I1276" s="224" t="e">
        <f t="shared" ref="I1276:I1298" si="77">IF(F1276="","",F1276*G1276*(1+IF(H1276="",0,H1276)))</f>
        <v>#REF!</v>
      </c>
      <c r="J1276" s="242" t="e">
        <f>IF(#REF!&gt;=1,IF(#REF!&gt;=1,#REF!),IF(#REF!&gt;=0,"",))</f>
        <v>#REF!</v>
      </c>
      <c r="K1276" s="241" t="e">
        <f>保全管理データ!N479</f>
        <v>#REF!</v>
      </c>
      <c r="L1276" s="241" t="e">
        <f>IF(#REF!="","",IF(#REF!="悪環境における作業",0.2,IF(#REF!="高所又は地下作業",0.1,IF(#REF!="錯綜場所作業",0.3,IF(#REF!="複雑な制約のある作業",0.4,IF(#REF!="単純な制約のある作業",0.2,0))))))</f>
        <v>#REF!</v>
      </c>
      <c r="M1276" s="224" t="e">
        <f t="shared" ref="M1276:M1298" si="78">IF(J1276="","",J1276*K1276*(1+IF(L1276="",0,L1276)))</f>
        <v>#REF!</v>
      </c>
    </row>
    <row r="1277" spans="2:13" s="229" customFormat="1" ht="27.75" customHeight="1" x14ac:dyDescent="0.2">
      <c r="B1277" s="562" t="s">
        <v>249</v>
      </c>
      <c r="C1277" s="563"/>
      <c r="D1277" s="239" t="e">
        <f>#REF!</f>
        <v>#REF!</v>
      </c>
      <c r="E1277" s="240" t="s">
        <v>244</v>
      </c>
      <c r="F1277" s="242" t="e">
        <f>IF(#REF!&gt;=1,IF(#REF!&gt;=1,#REF!),IF(#REF!&gt;=0,"",))</f>
        <v>#REF!</v>
      </c>
      <c r="G1277" s="241" t="e">
        <f>保全管理データ!N453</f>
        <v>#REF!</v>
      </c>
      <c r="H1277" s="241" t="e">
        <f>IF(#REF!="無","",IF(#REF!="","",IF(#REF!="悪環境における作業",0.2,IF(#REF!="高所又は地下作業",0.1,IF(#REF!="錯綜場所作業",0.3,IF(#REF!="複雑な制約のある作業",0.4,IF(#REF!="単純な制約のある作業",0.2,0)))))))</f>
        <v>#REF!</v>
      </c>
      <c r="I1277" s="224" t="e">
        <f t="shared" si="77"/>
        <v>#REF!</v>
      </c>
      <c r="J1277" s="242" t="e">
        <f>IF(#REF!&gt;=1,IF(#REF!&gt;=1,#REF!),IF(#REF!&gt;=0,"",))</f>
        <v>#REF!</v>
      </c>
      <c r="K1277" s="241" t="e">
        <f>保全管理データ!N480</f>
        <v>#REF!</v>
      </c>
      <c r="L1277" s="241" t="e">
        <f>IF(#REF!="","",IF(#REF!="悪環境における作業",0.2,IF(#REF!="高所又は地下作業",0.1,IF(#REF!="錯綜場所作業",0.3,IF(#REF!="複雑な制約のある作業",0.4,IF(#REF!="単純な制約のある作業",0.2,0))))))</f>
        <v>#REF!</v>
      </c>
      <c r="M1277" s="224" t="e">
        <f t="shared" si="78"/>
        <v>#REF!</v>
      </c>
    </row>
    <row r="1278" spans="2:13" s="229" customFormat="1" ht="27.75" customHeight="1" x14ac:dyDescent="0.2">
      <c r="B1278" s="562" t="s">
        <v>250</v>
      </c>
      <c r="C1278" s="563"/>
      <c r="D1278" s="239" t="e">
        <f>#REF!</f>
        <v>#REF!</v>
      </c>
      <c r="E1278" s="240" t="s">
        <v>244</v>
      </c>
      <c r="F1278" s="242" t="e">
        <f>IF(#REF!&gt;=1,IF(#REF!&gt;=1,#REF!),IF(#REF!&gt;=0,"",))</f>
        <v>#REF!</v>
      </c>
      <c r="G1278" s="241" t="e">
        <f>保全管理データ!N454</f>
        <v>#REF!</v>
      </c>
      <c r="H1278" s="241" t="e">
        <f>IF(#REF!="無","",IF(#REF!="","",IF(#REF!="悪環境における作業",0.2,IF(#REF!="高所又は地下作業",0.1,IF(#REF!="錯綜場所作業",0.3,IF(#REF!="複雑な制約のある作業",0.4,IF(#REF!="単純な制約のある作業",0.2,0)))))))</f>
        <v>#REF!</v>
      </c>
      <c r="I1278" s="224" t="e">
        <f t="shared" si="77"/>
        <v>#REF!</v>
      </c>
      <c r="J1278" s="242" t="e">
        <f>IF(#REF!&gt;=1,IF(#REF!&gt;=1,#REF!),IF(#REF!&gt;=0,"",))</f>
        <v>#REF!</v>
      </c>
      <c r="K1278" s="241" t="e">
        <f>保全管理データ!N481</f>
        <v>#REF!</v>
      </c>
      <c r="L1278" s="241" t="e">
        <f>IF(#REF!="","",IF(#REF!="悪環境における作業",0.2,IF(#REF!="高所又は地下作業",0.1,IF(#REF!="錯綜場所作業",0.3,IF(#REF!="複雑な制約のある作業",0.4,IF(#REF!="単純な制約のある作業",0.2,0))))))</f>
        <v>#REF!</v>
      </c>
      <c r="M1278" s="224" t="e">
        <f t="shared" si="78"/>
        <v>#REF!</v>
      </c>
    </row>
    <row r="1279" spans="2:13" s="229" customFormat="1" ht="27.75" customHeight="1" x14ac:dyDescent="0.2">
      <c r="B1279" s="562" t="s">
        <v>251</v>
      </c>
      <c r="C1279" s="563"/>
      <c r="D1279" s="239" t="e">
        <f>#REF!</f>
        <v>#REF!</v>
      </c>
      <c r="E1279" s="240" t="s">
        <v>242</v>
      </c>
      <c r="F1279" s="242" t="e">
        <f>IF(#REF!&gt;=1,IF(#REF!&gt;=1,#REF!),IF(#REF!&gt;=0,"",))</f>
        <v>#REF!</v>
      </c>
      <c r="G1279" s="241" t="e">
        <f>保全管理データ!N455</f>
        <v>#REF!</v>
      </c>
      <c r="H1279" s="241" t="e">
        <f>IF(#REF!="無","",IF(#REF!="","",IF(#REF!="悪環境における作業",0.2,IF(#REF!="高所又は地下作業",0.1,IF(#REF!="錯綜場所作業",0.3,IF(#REF!="複雑な制約のある作業",0.4,IF(#REF!="単純な制約のある作業",0.2,0)))))))</f>
        <v>#REF!</v>
      </c>
      <c r="I1279" s="224" t="e">
        <f t="shared" si="77"/>
        <v>#REF!</v>
      </c>
      <c r="J1279" s="242" t="e">
        <f>IF(#REF!&gt;=1,IF(#REF!&gt;=1,#REF!),IF(#REF!&gt;=0,"",))</f>
        <v>#REF!</v>
      </c>
      <c r="K1279" s="241" t="e">
        <f>保全管理データ!N482</f>
        <v>#REF!</v>
      </c>
      <c r="L1279" s="241" t="e">
        <f>IF(#REF!="","",IF(#REF!="悪環境における作業",0.2,IF(#REF!="高所又は地下作業",0.1,IF(#REF!="錯綜場所作業",0.3,IF(#REF!="複雑な制約のある作業",0.4,IF(#REF!="単純な制約のある作業",0.2,0))))))</f>
        <v>#REF!</v>
      </c>
      <c r="M1279" s="224" t="e">
        <f t="shared" si="78"/>
        <v>#REF!</v>
      </c>
    </row>
    <row r="1280" spans="2:13" s="229" customFormat="1" ht="27.75" customHeight="1" x14ac:dyDescent="0.2">
      <c r="B1280" s="562" t="s">
        <v>252</v>
      </c>
      <c r="C1280" s="563"/>
      <c r="D1280" s="239" t="e">
        <f>#REF!</f>
        <v>#REF!</v>
      </c>
      <c r="E1280" s="240" t="s">
        <v>244</v>
      </c>
      <c r="F1280" s="242" t="e">
        <f>IF(#REF!&gt;=1,IF(#REF!&gt;=1,#REF!),IF(#REF!&gt;=0,"",))</f>
        <v>#REF!</v>
      </c>
      <c r="G1280" s="241" t="e">
        <f>保全管理データ!N456</f>
        <v>#REF!</v>
      </c>
      <c r="H1280" s="241" t="e">
        <f>IF(#REF!="無","",IF(#REF!="","",IF(#REF!="悪環境における作業",0.2,IF(#REF!="高所又は地下作業",0.1,IF(#REF!="錯綜場所作業",0.3,IF(#REF!="複雑な制約のある作業",0.4,IF(#REF!="単純な制約のある作業",0.2,0)))))))</f>
        <v>#REF!</v>
      </c>
      <c r="I1280" s="224" t="e">
        <f t="shared" si="77"/>
        <v>#REF!</v>
      </c>
      <c r="J1280" s="242" t="e">
        <f>IF(#REF!&gt;=1,IF(#REF!&gt;=1,#REF!),IF(#REF!&gt;=0,"",))</f>
        <v>#REF!</v>
      </c>
      <c r="K1280" s="241" t="e">
        <f>保全管理データ!N483</f>
        <v>#REF!</v>
      </c>
      <c r="L1280" s="241" t="e">
        <f>IF(#REF!="","",IF(#REF!="悪環境における作業",0.2,IF(#REF!="高所又は地下作業",0.1,IF(#REF!="錯綜場所作業",0.3,IF(#REF!="複雑な制約のある作業",0.4,IF(#REF!="単純な制約のある作業",0.2,0))))))</f>
        <v>#REF!</v>
      </c>
      <c r="M1280" s="224" t="e">
        <f t="shared" si="78"/>
        <v>#REF!</v>
      </c>
    </row>
    <row r="1281" spans="2:13" s="229" customFormat="1" ht="27.75" customHeight="1" x14ac:dyDescent="0.2">
      <c r="B1281" s="562" t="s">
        <v>253</v>
      </c>
      <c r="C1281" s="563"/>
      <c r="D1281" s="239" t="e">
        <f>#REF!</f>
        <v>#REF!</v>
      </c>
      <c r="E1281" s="240" t="s">
        <v>242</v>
      </c>
      <c r="F1281" s="242" t="e">
        <f>IF(#REF!&gt;=1,IF(#REF!&gt;=1,#REF!),IF(#REF!&gt;=0,"",))</f>
        <v>#REF!</v>
      </c>
      <c r="G1281" s="241" t="e">
        <f>保全管理データ!N457</f>
        <v>#REF!</v>
      </c>
      <c r="H1281" s="241" t="e">
        <f>IF(#REF!="無","",IF(#REF!="","",IF(#REF!="悪環境における作業",0.2,IF(#REF!="高所又は地下作業",0.1,IF(#REF!="錯綜場所作業",0.3,IF(#REF!="複雑な制約のある作業",0.4,IF(#REF!="単純な制約のある作業",0.2,0)))))))</f>
        <v>#REF!</v>
      </c>
      <c r="I1281" s="224" t="e">
        <f t="shared" si="77"/>
        <v>#REF!</v>
      </c>
      <c r="J1281" s="242" t="e">
        <f>IF(#REF!&gt;=1,IF(#REF!&gt;=1,#REF!),IF(#REF!&gt;=0,"",))</f>
        <v>#REF!</v>
      </c>
      <c r="K1281" s="241" t="e">
        <f>保全管理データ!N484</f>
        <v>#REF!</v>
      </c>
      <c r="L1281" s="241" t="e">
        <f>IF(#REF!="","",IF(#REF!="悪環境における作業",0.2,IF(#REF!="高所又は地下作業",0.1,IF(#REF!="錯綜場所作業",0.3,IF(#REF!="複雑な制約のある作業",0.4,IF(#REF!="単純な制約のある作業",0.2,0))))))</f>
        <v>#REF!</v>
      </c>
      <c r="M1281" s="224" t="e">
        <f t="shared" si="78"/>
        <v>#REF!</v>
      </c>
    </row>
    <row r="1282" spans="2:13" s="229" customFormat="1" ht="27.75" customHeight="1" x14ac:dyDescent="0.2">
      <c r="B1282" s="562" t="s">
        <v>254</v>
      </c>
      <c r="C1282" s="563"/>
      <c r="D1282" s="239" t="e">
        <f>#REF!</f>
        <v>#REF!</v>
      </c>
      <c r="E1282" s="240" t="s">
        <v>242</v>
      </c>
      <c r="F1282" s="242" t="e">
        <f>IF(#REF!&gt;=1,IF(#REF!&gt;=1,#REF!),IF(#REF!&gt;=0,"",))</f>
        <v>#REF!</v>
      </c>
      <c r="G1282" s="241" t="e">
        <f>保全管理データ!N458</f>
        <v>#REF!</v>
      </c>
      <c r="H1282" s="241" t="e">
        <f>IF(#REF!="無","",IF(#REF!="","",IF(#REF!="悪環境における作業",0.2,IF(#REF!="高所又は地下作業",0.1,IF(#REF!="錯綜場所作業",0.3,IF(#REF!="複雑な制約のある作業",0.4,IF(#REF!="単純な制約のある作業",0.2,0)))))))</f>
        <v>#REF!</v>
      </c>
      <c r="I1282" s="224" t="e">
        <f t="shared" si="77"/>
        <v>#REF!</v>
      </c>
      <c r="J1282" s="242" t="e">
        <f>IF(#REF!&gt;=1,IF(#REF!&gt;=1,#REF!),IF(#REF!&gt;=0,"",))</f>
        <v>#REF!</v>
      </c>
      <c r="K1282" s="241" t="e">
        <f>保全管理データ!N485</f>
        <v>#REF!</v>
      </c>
      <c r="L1282" s="241" t="e">
        <f>IF(#REF!="","",IF(#REF!="悪環境における作業",0.2,IF(#REF!="高所又は地下作業",0.1,IF(#REF!="錯綜場所作業",0.3,IF(#REF!="複雑な制約のある作業",0.4,IF(#REF!="単純な制約のある作業",0.2,0))))))</f>
        <v>#REF!</v>
      </c>
      <c r="M1282" s="224" t="e">
        <f t="shared" si="78"/>
        <v>#REF!</v>
      </c>
    </row>
    <row r="1283" spans="2:13" s="229" customFormat="1" ht="27.75" customHeight="1" x14ac:dyDescent="0.2">
      <c r="B1283" s="562" t="s">
        <v>255</v>
      </c>
      <c r="C1283" s="563"/>
      <c r="D1283" s="239" t="e">
        <f>#REF!</f>
        <v>#REF!</v>
      </c>
      <c r="E1283" s="240" t="s">
        <v>245</v>
      </c>
      <c r="F1283" s="242" t="e">
        <f>IF(#REF!&gt;=1,IF(#REF!&gt;=1,#REF!),IF(#REF!&gt;=0,"",))</f>
        <v>#REF!</v>
      </c>
      <c r="G1283" s="241" t="e">
        <f>保全管理データ!N459</f>
        <v>#REF!</v>
      </c>
      <c r="H1283" s="241" t="e">
        <f>IF(#REF!="無","",IF(#REF!="","",IF(#REF!="悪環境における作業",0.2,IF(#REF!="高所又は地下作業",0.1,IF(#REF!="錯綜場所作業",0.3,IF(#REF!="複雑な制約のある作業",0.4,IF(#REF!="単純な制約のある作業",0.2,0)))))))</f>
        <v>#REF!</v>
      </c>
      <c r="I1283" s="224" t="e">
        <f t="shared" si="77"/>
        <v>#REF!</v>
      </c>
      <c r="J1283" s="242" t="e">
        <f>IF(#REF!&gt;=1,IF(#REF!&gt;=1,#REF!),IF(#REF!&gt;=0,"",))</f>
        <v>#REF!</v>
      </c>
      <c r="K1283" s="241" t="e">
        <f>保全管理データ!N486</f>
        <v>#REF!</v>
      </c>
      <c r="L1283" s="241" t="e">
        <f>IF(#REF!="","",IF(#REF!="悪環境における作業",0.2,IF(#REF!="高所又は地下作業",0.1,IF(#REF!="錯綜場所作業",0.3,IF(#REF!="複雑な制約のある作業",0.4,IF(#REF!="単純な制約のある作業",0.2,0))))))</f>
        <v>#REF!</v>
      </c>
      <c r="M1283" s="224" t="e">
        <f t="shared" si="78"/>
        <v>#REF!</v>
      </c>
    </row>
    <row r="1284" spans="2:13" s="229" customFormat="1" ht="27.75" customHeight="1" x14ac:dyDescent="0.2">
      <c r="B1284" s="562" t="s">
        <v>256</v>
      </c>
      <c r="C1284" s="563"/>
      <c r="D1284" s="239" t="e">
        <f>#REF!</f>
        <v>#REF!</v>
      </c>
      <c r="E1284" s="240" t="s">
        <v>242</v>
      </c>
      <c r="F1284" s="242" t="e">
        <f>IF(#REF!&gt;=1,IF(#REF!&gt;=1,#REF!),IF(#REF!&gt;=0,"",))</f>
        <v>#REF!</v>
      </c>
      <c r="G1284" s="241" t="e">
        <f>保全管理データ!N460</f>
        <v>#REF!</v>
      </c>
      <c r="H1284" s="241" t="e">
        <f>IF(#REF!="無","",IF(#REF!="","",IF(#REF!="悪環境における作業",0.2,IF(#REF!="高所又は地下作業",0.1,IF(#REF!="錯綜場所作業",0.3,IF(#REF!="複雑な制約のある作業",0.4,IF(#REF!="単純な制約のある作業",0.2,0)))))))</f>
        <v>#REF!</v>
      </c>
      <c r="I1284" s="224" t="e">
        <f t="shared" si="77"/>
        <v>#REF!</v>
      </c>
      <c r="J1284" s="242" t="e">
        <f>IF(#REF!&gt;=1,IF(#REF!&gt;=1,#REF!),IF(#REF!&gt;=0,"",))</f>
        <v>#REF!</v>
      </c>
      <c r="K1284" s="241" t="e">
        <f>保全管理データ!N487</f>
        <v>#REF!</v>
      </c>
      <c r="L1284" s="241" t="e">
        <f>IF(#REF!="","",IF(#REF!="悪環境における作業",0.2,IF(#REF!="高所又は地下作業",0.1,IF(#REF!="錯綜場所作業",0.3,IF(#REF!="複雑な制約のある作業",0.4,IF(#REF!="単純な制約のある作業",0.2,0))))))</f>
        <v>#REF!</v>
      </c>
      <c r="M1284" s="224" t="e">
        <f t="shared" si="78"/>
        <v>#REF!</v>
      </c>
    </row>
    <row r="1285" spans="2:13" s="229" customFormat="1" ht="27.75" customHeight="1" x14ac:dyDescent="0.2">
      <c r="B1285" s="562" t="s">
        <v>257</v>
      </c>
      <c r="C1285" s="563"/>
      <c r="D1285" s="239" t="e">
        <f>#REF!</f>
        <v>#REF!</v>
      </c>
      <c r="E1285" s="240" t="s">
        <v>245</v>
      </c>
      <c r="F1285" s="242" t="e">
        <f>IF(#REF!&gt;=1,IF(#REF!&gt;=1,#REF!),IF(#REF!&gt;=0,"",))</f>
        <v>#REF!</v>
      </c>
      <c r="G1285" s="241" t="e">
        <f>保全管理データ!N461</f>
        <v>#REF!</v>
      </c>
      <c r="H1285" s="241" t="e">
        <f>IF(#REF!="無","",IF(#REF!="","",IF(#REF!="悪環境における作業",0.2,IF(#REF!="高所又は地下作業",0.1,IF(#REF!="錯綜場所作業",0.3,IF(#REF!="複雑な制約のある作業",0.4,IF(#REF!="単純な制約のある作業",0.2,0)))))))</f>
        <v>#REF!</v>
      </c>
      <c r="I1285" s="224" t="e">
        <f t="shared" si="77"/>
        <v>#REF!</v>
      </c>
      <c r="J1285" s="242" t="e">
        <f>IF(#REF!&gt;=1,IF(#REF!&gt;=1,#REF!),IF(#REF!&gt;=0,"",))</f>
        <v>#REF!</v>
      </c>
      <c r="K1285" s="241" t="e">
        <f>保全管理データ!N488</f>
        <v>#REF!</v>
      </c>
      <c r="L1285" s="241" t="e">
        <f>IF(#REF!="","",IF(#REF!="悪環境における作業",0.2,IF(#REF!="高所又は地下作業",0.1,IF(#REF!="錯綜場所作業",0.3,IF(#REF!="複雑な制約のある作業",0.4,IF(#REF!="単純な制約のある作業",0.2,0))))))</f>
        <v>#REF!</v>
      </c>
      <c r="M1285" s="224" t="e">
        <f t="shared" si="78"/>
        <v>#REF!</v>
      </c>
    </row>
    <row r="1286" spans="2:13" s="229" customFormat="1" ht="27.75" customHeight="1" x14ac:dyDescent="0.2">
      <c r="B1286" s="562" t="s">
        <v>258</v>
      </c>
      <c r="C1286" s="563"/>
      <c r="D1286" s="239" t="e">
        <f>#REF!</f>
        <v>#REF!</v>
      </c>
      <c r="E1286" s="240" t="s">
        <v>245</v>
      </c>
      <c r="F1286" s="242" t="e">
        <f>IF(#REF!&gt;=1,IF(#REF!&gt;=1,#REF!),IF(#REF!&gt;=0,"",))</f>
        <v>#REF!</v>
      </c>
      <c r="G1286" s="241" t="e">
        <f>保全管理データ!N462</f>
        <v>#REF!</v>
      </c>
      <c r="H1286" s="241" t="e">
        <f>IF(#REF!="無","",IF(#REF!="","",IF(#REF!="悪環境における作業",0.2,IF(#REF!="高所又は地下作業",0.1,IF(#REF!="錯綜場所作業",0.3,IF(#REF!="複雑な制約のある作業",0.4,IF(#REF!="単純な制約のある作業",0.2,0)))))))</f>
        <v>#REF!</v>
      </c>
      <c r="I1286" s="224" t="e">
        <f t="shared" si="77"/>
        <v>#REF!</v>
      </c>
      <c r="J1286" s="242" t="e">
        <f>IF(#REF!&gt;=1,IF(#REF!&gt;=1,#REF!),IF(#REF!&gt;=0,"",))</f>
        <v>#REF!</v>
      </c>
      <c r="K1286" s="241" t="e">
        <f>保全管理データ!N489</f>
        <v>#REF!</v>
      </c>
      <c r="L1286" s="241" t="e">
        <f>IF(#REF!="","",IF(#REF!="悪環境における作業",0.2,IF(#REF!="高所又は地下作業",0.1,IF(#REF!="錯綜場所作業",0.3,IF(#REF!="複雑な制約のある作業",0.4,IF(#REF!="単純な制約のある作業",0.2,0))))))</f>
        <v>#REF!</v>
      </c>
      <c r="M1286" s="224" t="e">
        <f t="shared" si="78"/>
        <v>#REF!</v>
      </c>
    </row>
    <row r="1287" spans="2:13" s="229" customFormat="1" ht="27.75" customHeight="1" x14ac:dyDescent="0.2">
      <c r="B1287" s="562" t="s">
        <v>259</v>
      </c>
      <c r="C1287" s="563"/>
      <c r="D1287" s="239" t="e">
        <f>#REF!</f>
        <v>#REF!</v>
      </c>
      <c r="E1287" s="240" t="s">
        <v>245</v>
      </c>
      <c r="F1287" s="242" t="e">
        <f>IF(#REF!&gt;=1,IF(#REF!&gt;=1,#REF!),IF(#REF!&gt;=0,"",))</f>
        <v>#REF!</v>
      </c>
      <c r="G1287" s="241" t="e">
        <f>保全管理データ!N463</f>
        <v>#REF!</v>
      </c>
      <c r="H1287" s="241" t="e">
        <f>IF(#REF!="無","",IF(#REF!="","",IF(#REF!="悪環境における作業",0.2,IF(#REF!="高所又は地下作業",0.1,IF(#REF!="錯綜場所作業",0.3,IF(#REF!="複雑な制約のある作業",0.4,IF(#REF!="単純な制約のある作業",0.2,0)))))))</f>
        <v>#REF!</v>
      </c>
      <c r="I1287" s="224" t="e">
        <f t="shared" si="77"/>
        <v>#REF!</v>
      </c>
      <c r="J1287" s="242" t="e">
        <f>IF(#REF!&gt;=1,IF(#REF!&gt;=1,#REF!),IF(#REF!&gt;=0,"",))</f>
        <v>#REF!</v>
      </c>
      <c r="K1287" s="241" t="e">
        <f>保全管理データ!N490</f>
        <v>#REF!</v>
      </c>
      <c r="L1287" s="241" t="e">
        <f>IF(#REF!="","",IF(#REF!="悪環境における作業",0.2,IF(#REF!="高所又は地下作業",0.1,IF(#REF!="錯綜場所作業",0.3,IF(#REF!="複雑な制約のある作業",0.4,IF(#REF!="単純な制約のある作業",0.2,0))))))</f>
        <v>#REF!</v>
      </c>
      <c r="M1287" s="224" t="e">
        <f t="shared" si="78"/>
        <v>#REF!</v>
      </c>
    </row>
    <row r="1288" spans="2:13" s="229" customFormat="1" ht="27.75" customHeight="1" x14ac:dyDescent="0.2">
      <c r="B1288" s="562" t="s">
        <v>260</v>
      </c>
      <c r="C1288" s="563"/>
      <c r="D1288" s="239" t="e">
        <f>#REF!</f>
        <v>#REF!</v>
      </c>
      <c r="E1288" s="240" t="s">
        <v>248</v>
      </c>
      <c r="F1288" s="242" t="e">
        <f>IF(#REF!&gt;=1,IF(#REF!&gt;=1,#REF!),IF(#REF!&gt;=0,"",))</f>
        <v>#REF!</v>
      </c>
      <c r="G1288" s="241" t="e">
        <f>保全管理データ!N464</f>
        <v>#REF!</v>
      </c>
      <c r="H1288" s="241" t="e">
        <f>IF(#REF!="無","",IF(#REF!="","",IF(#REF!="悪環境における作業",0.2,IF(#REF!="高所又は地下作業",0.1,IF(#REF!="錯綜場所作業",0.3,IF(#REF!="複雑な制約のある作業",0.4,IF(#REF!="単純な制約のある作業",0.2,0)))))))</f>
        <v>#REF!</v>
      </c>
      <c r="I1288" s="224" t="e">
        <f t="shared" si="77"/>
        <v>#REF!</v>
      </c>
      <c r="J1288" s="242" t="e">
        <f>IF(#REF!&gt;=1,IF(#REF!&gt;=1,#REF!),IF(#REF!&gt;=0,"",))</f>
        <v>#REF!</v>
      </c>
      <c r="K1288" s="241" t="e">
        <f>保全管理データ!N491</f>
        <v>#REF!</v>
      </c>
      <c r="L1288" s="241" t="e">
        <f>IF(#REF!="","",IF(#REF!="悪環境における作業",0.2,IF(#REF!="高所又は地下作業",0.1,IF(#REF!="錯綜場所作業",0.3,IF(#REF!="複雑な制約のある作業",0.4,IF(#REF!="単純な制約のある作業",0.2,0))))))</f>
        <v>#REF!</v>
      </c>
      <c r="M1288" s="224" t="e">
        <f t="shared" si="78"/>
        <v>#REF!</v>
      </c>
    </row>
    <row r="1289" spans="2:13" s="229" customFormat="1" ht="27.75" customHeight="1" x14ac:dyDescent="0.2">
      <c r="B1289" s="562" t="s">
        <v>261</v>
      </c>
      <c r="C1289" s="563"/>
      <c r="D1289" s="239" t="e">
        <f>#REF!</f>
        <v>#REF!</v>
      </c>
      <c r="E1289" s="240" t="s">
        <v>247</v>
      </c>
      <c r="F1289" s="242" t="e">
        <f>IF(#REF!&gt;=1,IF(#REF!&gt;=1,#REF!),IF(#REF!&gt;=0,"",))</f>
        <v>#REF!</v>
      </c>
      <c r="G1289" s="241" t="e">
        <f>保全管理データ!N465</f>
        <v>#REF!</v>
      </c>
      <c r="H1289" s="241" t="e">
        <f>IF(#REF!="無","",IF(#REF!="","",IF(#REF!="悪環境における作業",0.2,IF(#REF!="高所又は地下作業",0.1,IF(#REF!="錯綜場所作業",0.3,IF(#REF!="複雑な制約のある作業",0.4,IF(#REF!="単純な制約のある作業",0.2,0)))))))</f>
        <v>#REF!</v>
      </c>
      <c r="I1289" s="224" t="e">
        <f t="shared" si="77"/>
        <v>#REF!</v>
      </c>
      <c r="J1289" s="242" t="e">
        <f>IF(#REF!&gt;=1,IF(#REF!&gt;=1,#REF!),IF(#REF!&gt;=0,"",))</f>
        <v>#REF!</v>
      </c>
      <c r="K1289" s="241" t="e">
        <f>保全管理データ!N492</f>
        <v>#REF!</v>
      </c>
      <c r="L1289" s="241" t="e">
        <f>IF(#REF!="","",IF(#REF!="悪環境における作業",0.2,IF(#REF!="高所又は地下作業",0.1,IF(#REF!="錯綜場所作業",0.3,IF(#REF!="複雑な制約のある作業",0.4,IF(#REF!="単純な制約のある作業",0.2,0))))))</f>
        <v>#REF!</v>
      </c>
      <c r="M1289" s="224" t="e">
        <f t="shared" si="78"/>
        <v>#REF!</v>
      </c>
    </row>
    <row r="1290" spans="2:13" s="229" customFormat="1" ht="27.75" customHeight="1" x14ac:dyDescent="0.2">
      <c r="B1290" s="562" t="s">
        <v>262</v>
      </c>
      <c r="C1290" s="563"/>
      <c r="D1290" s="239" t="e">
        <f>#REF!</f>
        <v>#REF!</v>
      </c>
      <c r="E1290" s="240" t="s">
        <v>245</v>
      </c>
      <c r="F1290" s="242" t="e">
        <f>IF(#REF!&gt;=1,IF(#REF!&gt;=1,#REF!),IF(#REF!&gt;=0,"",))</f>
        <v>#REF!</v>
      </c>
      <c r="G1290" s="241" t="e">
        <f>保全管理データ!N466</f>
        <v>#REF!</v>
      </c>
      <c r="H1290" s="241" t="e">
        <f>IF(#REF!="無","",IF(#REF!="","",IF(#REF!="悪環境における作業",0.2,IF(#REF!="高所又は地下作業",0.1,IF(#REF!="錯綜場所作業",0.3,IF(#REF!="複雑な制約のある作業",0.4,IF(#REF!="単純な制約のある作業",0.2,0)))))))</f>
        <v>#REF!</v>
      </c>
      <c r="I1290" s="224" t="e">
        <f t="shared" si="77"/>
        <v>#REF!</v>
      </c>
      <c r="J1290" s="242" t="e">
        <f>IF(#REF!&gt;=1,IF(#REF!&gt;=1,#REF!),IF(#REF!&gt;=0,"",))</f>
        <v>#REF!</v>
      </c>
      <c r="K1290" s="241" t="e">
        <f>保全管理データ!N493</f>
        <v>#REF!</v>
      </c>
      <c r="L1290" s="241" t="e">
        <f>IF(#REF!="","",IF(#REF!="悪環境における作業",0.2,IF(#REF!="高所又は地下作業",0.1,IF(#REF!="錯綜場所作業",0.3,IF(#REF!="複雑な制約のある作業",0.4,IF(#REF!="単純な制約のある作業",0.2,0))))))</f>
        <v>#REF!</v>
      </c>
      <c r="M1290" s="224" t="e">
        <f t="shared" si="78"/>
        <v>#REF!</v>
      </c>
    </row>
    <row r="1291" spans="2:13" s="229" customFormat="1" ht="27.75" customHeight="1" x14ac:dyDescent="0.2">
      <c r="B1291" s="562" t="s">
        <v>263</v>
      </c>
      <c r="C1291" s="563"/>
      <c r="D1291" s="239" t="e">
        <f>#REF!</f>
        <v>#REF!</v>
      </c>
      <c r="E1291" s="240" t="s">
        <v>245</v>
      </c>
      <c r="F1291" s="242" t="e">
        <f>IF(#REF!&gt;=1,IF(#REF!&gt;=1,#REF!),IF(#REF!&gt;=0,"",))</f>
        <v>#REF!</v>
      </c>
      <c r="G1291" s="241" t="e">
        <f>保全管理データ!N467</f>
        <v>#REF!</v>
      </c>
      <c r="H1291" s="241" t="e">
        <f>IF(#REF!="無","",IF(#REF!="","",IF(#REF!="悪環境における作業",0.2,IF(#REF!="高所又は地下作業",0.1,IF(#REF!="錯綜場所作業",0.3,IF(#REF!="複雑な制約のある作業",0.4,IF(#REF!="単純な制約のある作業",0.2,0)))))))</f>
        <v>#REF!</v>
      </c>
      <c r="I1291" s="224" t="e">
        <f t="shared" si="77"/>
        <v>#REF!</v>
      </c>
      <c r="J1291" s="242" t="e">
        <f>IF(#REF!&gt;=1,IF(#REF!&gt;=1,#REF!),IF(#REF!&gt;=0,"",))</f>
        <v>#REF!</v>
      </c>
      <c r="K1291" s="241" t="e">
        <f>保全管理データ!N494</f>
        <v>#REF!</v>
      </c>
      <c r="L1291" s="241" t="e">
        <f>IF(#REF!="","",IF(#REF!="悪環境における作業",0.2,IF(#REF!="高所又は地下作業",0.1,IF(#REF!="錯綜場所作業",0.3,IF(#REF!="複雑な制約のある作業",0.4,IF(#REF!="単純な制約のある作業",0.2,0))))))</f>
        <v>#REF!</v>
      </c>
      <c r="M1291" s="224" t="e">
        <f t="shared" si="78"/>
        <v>#REF!</v>
      </c>
    </row>
    <row r="1292" spans="2:13" s="229" customFormat="1" ht="27.75" customHeight="1" x14ac:dyDescent="0.2">
      <c r="B1292" s="562" t="s">
        <v>264</v>
      </c>
      <c r="C1292" s="563"/>
      <c r="D1292" s="239" t="e">
        <f>#REF!</f>
        <v>#REF!</v>
      </c>
      <c r="E1292" s="240" t="s">
        <v>245</v>
      </c>
      <c r="F1292" s="242" t="e">
        <f>IF(#REF!&gt;=1,IF(#REF!&gt;=1,#REF!),IF(#REF!&gt;=0,"",))</f>
        <v>#REF!</v>
      </c>
      <c r="G1292" s="241" t="e">
        <f>保全管理データ!N468</f>
        <v>#REF!</v>
      </c>
      <c r="H1292" s="241" t="e">
        <f>IF(#REF!="無","",IF(#REF!="","",IF(#REF!="悪環境における作業",0.2,IF(#REF!="高所又は地下作業",0.1,IF(#REF!="錯綜場所作業",0.3,IF(#REF!="複雑な制約のある作業",0.4,IF(#REF!="単純な制約のある作業",0.2,0)))))))</f>
        <v>#REF!</v>
      </c>
      <c r="I1292" s="224" t="e">
        <f t="shared" si="77"/>
        <v>#REF!</v>
      </c>
      <c r="J1292" s="242" t="e">
        <f>IF(#REF!&gt;=1,IF(#REF!&gt;=1,#REF!),IF(#REF!&gt;=0,"",))</f>
        <v>#REF!</v>
      </c>
      <c r="K1292" s="241" t="e">
        <f>保全管理データ!N495</f>
        <v>#REF!</v>
      </c>
      <c r="L1292" s="241" t="e">
        <f>IF(#REF!="","",IF(#REF!="悪環境における作業",0.2,IF(#REF!="高所又は地下作業",0.1,IF(#REF!="錯綜場所作業",0.3,IF(#REF!="複雑な制約のある作業",0.4,IF(#REF!="単純な制約のある作業",0.2,0))))))</f>
        <v>#REF!</v>
      </c>
      <c r="M1292" s="224" t="e">
        <f t="shared" si="78"/>
        <v>#REF!</v>
      </c>
    </row>
    <row r="1293" spans="2:13" s="229" customFormat="1" ht="27.75" customHeight="1" x14ac:dyDescent="0.2">
      <c r="B1293" s="562" t="s">
        <v>265</v>
      </c>
      <c r="C1293" s="563"/>
      <c r="D1293" s="239" t="e">
        <f>#REF!</f>
        <v>#REF!</v>
      </c>
      <c r="E1293" s="240" t="s">
        <v>245</v>
      </c>
      <c r="F1293" s="242" t="e">
        <f>IF(#REF!&gt;=1,IF(#REF!&gt;=1,#REF!),IF(#REF!&gt;=0,"",))</f>
        <v>#REF!</v>
      </c>
      <c r="G1293" s="241" t="e">
        <f>保全管理データ!N469</f>
        <v>#REF!</v>
      </c>
      <c r="H1293" s="241" t="e">
        <f>IF(#REF!="無","",IF(#REF!="","",IF(#REF!="悪環境における作業",0.2,IF(#REF!="高所又は地下作業",0.1,IF(#REF!="錯綜場所作業",0.3,IF(#REF!="複雑な制約のある作業",0.4,IF(#REF!="単純な制約のある作業",0.2,0)))))))</f>
        <v>#REF!</v>
      </c>
      <c r="I1293" s="224" t="e">
        <f t="shared" si="77"/>
        <v>#REF!</v>
      </c>
      <c r="J1293" s="242" t="e">
        <f>IF(#REF!&gt;=1,IF(#REF!&gt;=1,#REF!),IF(#REF!&gt;=0,"",))</f>
        <v>#REF!</v>
      </c>
      <c r="K1293" s="241" t="e">
        <f>保全管理データ!N496</f>
        <v>#REF!</v>
      </c>
      <c r="L1293" s="241" t="e">
        <f>IF(#REF!="","",IF(#REF!="悪環境における作業",0.2,IF(#REF!="高所又は地下作業",0.1,IF(#REF!="錯綜場所作業",0.3,IF(#REF!="複雑な制約のある作業",0.4,IF(#REF!="単純な制約のある作業",0.2,0))))))</f>
        <v>#REF!</v>
      </c>
      <c r="M1293" s="224" t="e">
        <f t="shared" si="78"/>
        <v>#REF!</v>
      </c>
    </row>
    <row r="1294" spans="2:13" s="229" customFormat="1" ht="27.75" customHeight="1" x14ac:dyDescent="0.2">
      <c r="B1294" s="562" t="s">
        <v>266</v>
      </c>
      <c r="C1294" s="563"/>
      <c r="D1294" s="239" t="e">
        <f>#REF!</f>
        <v>#REF!</v>
      </c>
      <c r="E1294" s="240" t="s">
        <v>245</v>
      </c>
      <c r="F1294" s="242" t="e">
        <f>IF(#REF!&gt;=1,IF(#REF!&gt;=1,#REF!),IF(#REF!&gt;=0,"",))</f>
        <v>#REF!</v>
      </c>
      <c r="G1294" s="241" t="e">
        <f>保全管理データ!N470</f>
        <v>#REF!</v>
      </c>
      <c r="H1294" s="241" t="e">
        <f>IF(#REF!="無","",IF(#REF!="","",IF(#REF!="悪環境における作業",0.2,IF(#REF!="高所又は地下作業",0.1,IF(#REF!="錯綜場所作業",0.3,IF(#REF!="複雑な制約のある作業",0.4,IF(#REF!="単純な制約のある作業",0.2,0)))))))</f>
        <v>#REF!</v>
      </c>
      <c r="I1294" s="224" t="e">
        <f t="shared" si="77"/>
        <v>#REF!</v>
      </c>
      <c r="J1294" s="242" t="e">
        <f>IF(#REF!&gt;=1,IF(#REF!&gt;=1,#REF!),IF(#REF!&gt;=0,"",))</f>
        <v>#REF!</v>
      </c>
      <c r="K1294" s="241" t="e">
        <f>保全管理データ!N497</f>
        <v>#REF!</v>
      </c>
      <c r="L1294" s="241" t="e">
        <f>IF(#REF!="","",IF(#REF!="悪環境における作業",0.2,IF(#REF!="高所又は地下作業",0.1,IF(#REF!="錯綜場所作業",0.3,IF(#REF!="複雑な制約のある作業",0.4,IF(#REF!="単純な制約のある作業",0.2,0))))))</f>
        <v>#REF!</v>
      </c>
      <c r="M1294" s="224" t="e">
        <f t="shared" si="78"/>
        <v>#REF!</v>
      </c>
    </row>
    <row r="1295" spans="2:13" s="229" customFormat="1" ht="27.75" customHeight="1" x14ac:dyDescent="0.2">
      <c r="B1295" s="562" t="s">
        <v>81</v>
      </c>
      <c r="C1295" s="563"/>
      <c r="D1295" s="239" t="e">
        <f>#REF!</f>
        <v>#REF!</v>
      </c>
      <c r="E1295" s="240" t="s">
        <v>245</v>
      </c>
      <c r="F1295" s="242" t="e">
        <f>IF(#REF!&gt;=1,IF(#REF!&gt;=1,#REF!),IF(#REF!&gt;=0,"",))</f>
        <v>#REF!</v>
      </c>
      <c r="G1295" s="241" t="e">
        <f>保全管理データ!N471</f>
        <v>#REF!</v>
      </c>
      <c r="H1295" s="241" t="e">
        <f>IF(#REF!="無","",IF(#REF!="","",IF(#REF!="悪環境における作業",0.2,IF(#REF!="高所又は地下作業",0.1,IF(#REF!="錯綜場所作業",0.3,IF(#REF!="複雑な制約のある作業",0.4,IF(#REF!="単純な制約のある作業",0.2,0)))))))</f>
        <v>#REF!</v>
      </c>
      <c r="I1295" s="224" t="e">
        <f t="shared" si="77"/>
        <v>#REF!</v>
      </c>
      <c r="J1295" s="242" t="e">
        <f>IF(#REF!&gt;=1,IF(#REF!&gt;=1,#REF!),IF(#REF!&gt;=0,"",))</f>
        <v>#REF!</v>
      </c>
      <c r="K1295" s="241" t="e">
        <f>保全管理データ!N498</f>
        <v>#REF!</v>
      </c>
      <c r="L1295" s="241" t="e">
        <f>IF(#REF!="","",IF(#REF!="悪環境における作業",0.2,IF(#REF!="高所又は地下作業",0.1,IF(#REF!="錯綜場所作業",0.3,IF(#REF!="複雑な制約のある作業",0.4,IF(#REF!="単純な制約のある作業",0.2,0))))))</f>
        <v>#REF!</v>
      </c>
      <c r="M1295" s="224" t="e">
        <f t="shared" si="78"/>
        <v>#REF!</v>
      </c>
    </row>
    <row r="1296" spans="2:13" s="229" customFormat="1" ht="27.75" customHeight="1" x14ac:dyDescent="0.2">
      <c r="B1296" s="562" t="s">
        <v>267</v>
      </c>
      <c r="C1296" s="563"/>
      <c r="D1296" s="239" t="e">
        <f>#REF!</f>
        <v>#REF!</v>
      </c>
      <c r="E1296" s="240" t="s">
        <v>247</v>
      </c>
      <c r="F1296" s="242" t="e">
        <f>IF(#REF!&gt;=1,IF(#REF!&gt;=1,#REF!),IF(#REF!&gt;=0,"",))</f>
        <v>#REF!</v>
      </c>
      <c r="G1296" s="241" t="e">
        <f>保全管理データ!N472</f>
        <v>#REF!</v>
      </c>
      <c r="H1296" s="241" t="e">
        <f>IF(#REF!="無","",IF(#REF!="","",IF(#REF!="悪環境における作業",0.2,IF(#REF!="高所又は地下作業",0.1,IF(#REF!="錯綜場所作業",0.3,IF(#REF!="複雑な制約のある作業",0.4,IF(#REF!="単純な制約のある作業",0.2,0)))))))</f>
        <v>#REF!</v>
      </c>
      <c r="I1296" s="224" t="e">
        <f t="shared" si="77"/>
        <v>#REF!</v>
      </c>
      <c r="J1296" s="242" t="e">
        <f>IF(#REF!&gt;=1,IF(#REF!&gt;=1,#REF!),IF(#REF!&gt;=0,"",))</f>
        <v>#REF!</v>
      </c>
      <c r="K1296" s="241" t="e">
        <f>保全管理データ!N499</f>
        <v>#REF!</v>
      </c>
      <c r="L1296" s="241" t="e">
        <f>IF(#REF!="","",IF(#REF!="悪環境における作業",0.2,IF(#REF!="高所又は地下作業",0.1,IF(#REF!="錯綜場所作業",0.3,IF(#REF!="複雑な制約のある作業",0.4,IF(#REF!="単純な制約のある作業",0.2,0))))))</f>
        <v>#REF!</v>
      </c>
      <c r="M1296" s="224" t="e">
        <f t="shared" si="78"/>
        <v>#REF!</v>
      </c>
    </row>
    <row r="1297" spans="2:13" s="229" customFormat="1" ht="27.75" customHeight="1" x14ac:dyDescent="0.2">
      <c r="B1297" s="562" t="s">
        <v>268</v>
      </c>
      <c r="C1297" s="563"/>
      <c r="D1297" s="239" t="e">
        <f>#REF!</f>
        <v>#REF!</v>
      </c>
      <c r="E1297" s="240" t="s">
        <v>246</v>
      </c>
      <c r="F1297" s="242" t="e">
        <f>IF(#REF!&gt;=1,IF(#REF!&gt;=1,#REF!),IF(#REF!&gt;=0,"",))</f>
        <v>#REF!</v>
      </c>
      <c r="G1297" s="241" t="e">
        <f>保全管理データ!N473</f>
        <v>#REF!</v>
      </c>
      <c r="H1297" s="241" t="e">
        <f>IF(#REF!="無","",IF(#REF!="","",IF(#REF!="悪環境における作業",0.2,IF(#REF!="高所又は地下作業",0.1,IF(#REF!="錯綜場所作業",0.3,IF(#REF!="複雑な制約のある作業",0.4,IF(#REF!="単純な制約のある作業",0.2,0)))))))</f>
        <v>#REF!</v>
      </c>
      <c r="I1297" s="224" t="e">
        <f t="shared" si="77"/>
        <v>#REF!</v>
      </c>
      <c r="J1297" s="242" t="e">
        <f>IF(#REF!&gt;=1,IF(#REF!&gt;=1,#REF!),IF(#REF!&gt;=0,"",))</f>
        <v>#REF!</v>
      </c>
      <c r="K1297" s="241" t="e">
        <f>保全管理データ!N500</f>
        <v>#REF!</v>
      </c>
      <c r="L1297" s="241" t="e">
        <f>IF(#REF!="","",IF(#REF!="悪環境における作業",0.2,IF(#REF!="高所又は地下作業",0.1,IF(#REF!="錯綜場所作業",0.3,IF(#REF!="複雑な制約のある作業",0.4,IF(#REF!="単純な制約のある作業",0.2,0))))))</f>
        <v>#REF!</v>
      </c>
      <c r="M1297" s="224" t="e">
        <f t="shared" si="78"/>
        <v>#REF!</v>
      </c>
    </row>
    <row r="1298" spans="2:13" s="229" customFormat="1" ht="27.75" customHeight="1" thickBot="1" x14ac:dyDescent="0.25">
      <c r="B1298" s="564" t="s">
        <v>269</v>
      </c>
      <c r="C1298" s="565"/>
      <c r="D1298" s="243" t="e">
        <f>#REF!</f>
        <v>#REF!</v>
      </c>
      <c r="E1298" s="244" t="s">
        <v>245</v>
      </c>
      <c r="F1298" s="246" t="e">
        <f>IF(#REF!&gt;=1,IF(#REF!&gt;=1,#REF!),IF(#REF!&gt;=0,"",))</f>
        <v>#REF!</v>
      </c>
      <c r="G1298" s="245" t="e">
        <f>保全管理データ!N474</f>
        <v>#REF!</v>
      </c>
      <c r="H1298" s="241" t="e">
        <f>IF(#REF!="無","",IF(#REF!="","",IF(#REF!="悪環境における作業",0.2,IF(#REF!="高所又は地下作業",0.1,IF(#REF!="錯綜場所作業",0.3,IF(#REF!="複雑な制約のある作業",0.4,IF(#REF!="単純な制約のある作業",0.2,0)))))))</f>
        <v>#REF!</v>
      </c>
      <c r="I1298" s="224" t="e">
        <f t="shared" si="77"/>
        <v>#REF!</v>
      </c>
      <c r="J1298" s="246" t="e">
        <f>IF(#REF!&gt;=1,IF(#REF!&gt;=1,#REF!),IF(#REF!&gt;=0,"",))</f>
        <v>#REF!</v>
      </c>
      <c r="K1298" s="245" t="e">
        <f>保全管理データ!N501</f>
        <v>#REF!</v>
      </c>
      <c r="L1298" s="245" t="e">
        <f>IF(#REF!="","",IF(#REF!="悪環境における作業",0.2,IF(#REF!="高所又は地下作業",0.1,IF(#REF!="錯綜場所作業",0.3,IF(#REF!="複雑な制約のある作業",0.4,IF(#REF!="単純な制約のある作業",0.2,0))))))</f>
        <v>#REF!</v>
      </c>
      <c r="M1298" s="224" t="e">
        <f t="shared" si="78"/>
        <v>#REF!</v>
      </c>
    </row>
    <row r="1299" spans="2:13" s="229" customFormat="1" ht="27.75" customHeight="1" thickBot="1" x14ac:dyDescent="0.25">
      <c r="B1299" s="555" t="s">
        <v>190</v>
      </c>
      <c r="C1299" s="555"/>
      <c r="D1299" s="555"/>
      <c r="E1299" s="555"/>
      <c r="F1299" s="556" t="e">
        <f>SUM(I1275:I1298)</f>
        <v>#REF!</v>
      </c>
      <c r="G1299" s="557"/>
      <c r="H1299" s="557"/>
      <c r="I1299" s="558"/>
      <c r="J1299" s="556" t="e">
        <f>IF(SUM(J1275:J1298)=0,"0.00",SUM(M1275:M1298))</f>
        <v>#REF!</v>
      </c>
      <c r="K1299" s="557"/>
      <c r="L1299" s="557"/>
      <c r="M1299" s="558"/>
    </row>
    <row r="1300" spans="2:13" s="229" customFormat="1" ht="27.75" customHeight="1" thickBot="1" x14ac:dyDescent="0.25">
      <c r="B1300" s="555" t="s">
        <v>97</v>
      </c>
      <c r="C1300" s="555"/>
      <c r="D1300" s="555"/>
      <c r="E1300" s="555"/>
      <c r="F1300" s="559" t="e">
        <f>IF(#REF!="５年以下","0",IF(#REF!="５年～１０年",0.1,IF(#REF!="１０年以上",0.15)))</f>
        <v>#REF!</v>
      </c>
      <c r="G1300" s="560"/>
      <c r="H1300" s="560"/>
      <c r="I1300" s="560"/>
      <c r="J1300" s="560"/>
      <c r="K1300" s="560"/>
      <c r="L1300" s="560"/>
      <c r="M1300" s="561"/>
    </row>
    <row r="1301" spans="2:13" s="229" customFormat="1" ht="27.75" customHeight="1" thickBot="1" x14ac:dyDescent="0.25">
      <c r="B1301" s="556" t="s">
        <v>273</v>
      </c>
      <c r="C1301" s="557"/>
      <c r="D1301" s="557"/>
      <c r="E1301" s="558"/>
      <c r="F1301" s="556" t="e">
        <f>F1299*(1+F1300)</f>
        <v>#REF!</v>
      </c>
      <c r="G1301" s="557"/>
      <c r="H1301" s="557"/>
      <c r="I1301" s="557"/>
      <c r="J1301" s="556" t="e">
        <f>J1299*(1+F1300)</f>
        <v>#REF!</v>
      </c>
      <c r="K1301" s="557"/>
      <c r="L1301" s="557"/>
      <c r="M1301" s="558"/>
    </row>
    <row r="1302" spans="2:13" s="229" customFormat="1" ht="24" hidden="1" customHeight="1" thickBot="1" x14ac:dyDescent="0.25">
      <c r="B1302" s="555" t="s">
        <v>191</v>
      </c>
      <c r="C1302" s="555"/>
      <c r="D1302" s="555"/>
      <c r="E1302" s="555"/>
      <c r="F1302" s="556" t="e">
        <f>#REF!*(#REF!*#REF!+#REF!*#REF!)</f>
        <v>#REF!</v>
      </c>
      <c r="G1302" s="557"/>
      <c r="H1302" s="558"/>
      <c r="I1302" s="555" t="e">
        <f>#REF!</f>
        <v>#REF!</v>
      </c>
      <c r="J1302" s="556"/>
      <c r="K1302" s="247" t="s">
        <v>230</v>
      </c>
      <c r="L1302" s="558" t="e">
        <f>B1273</f>
        <v>#REF!</v>
      </c>
      <c r="M1302" s="555"/>
    </row>
    <row r="1303" spans="2:13" s="229" customFormat="1" ht="45" customHeight="1" thickBot="1" x14ac:dyDescent="0.25">
      <c r="B1303" s="228"/>
      <c r="C1303" s="228"/>
      <c r="D1303" s="228"/>
      <c r="E1303" s="228"/>
      <c r="F1303" s="228"/>
      <c r="G1303" s="228"/>
      <c r="H1303" s="228"/>
      <c r="I1303" s="228"/>
      <c r="J1303" s="228"/>
      <c r="K1303" s="228"/>
      <c r="L1303" s="228"/>
      <c r="M1303" s="228"/>
    </row>
    <row r="1304" spans="2:13" s="229" customFormat="1" ht="27.75" customHeight="1" thickBot="1" x14ac:dyDescent="0.25">
      <c r="B1304" s="568" t="s">
        <v>128</v>
      </c>
      <c r="C1304" s="569"/>
      <c r="D1304" s="569"/>
      <c r="E1304" s="570"/>
      <c r="F1304" s="228"/>
      <c r="G1304" s="228"/>
      <c r="H1304" s="228"/>
      <c r="I1304" s="228"/>
      <c r="J1304" s="228"/>
      <c r="K1304" s="228"/>
      <c r="L1304" s="228"/>
      <c r="M1304" s="228"/>
    </row>
    <row r="1305" spans="2:13" s="229" customFormat="1" ht="27.75" customHeight="1" x14ac:dyDescent="0.2">
      <c r="B1305" s="571" t="e">
        <f>#REF!</f>
        <v>#REF!</v>
      </c>
      <c r="C1305" s="572"/>
      <c r="D1305" s="573"/>
      <c r="E1305" s="574"/>
      <c r="F1305" s="578" t="s">
        <v>240</v>
      </c>
      <c r="G1305" s="579"/>
      <c r="H1305" s="579"/>
      <c r="I1305" s="580"/>
      <c r="J1305" s="578" t="s">
        <v>239</v>
      </c>
      <c r="K1305" s="579"/>
      <c r="L1305" s="579"/>
      <c r="M1305" s="580"/>
    </row>
    <row r="1306" spans="2:13" s="229" customFormat="1" ht="27.75" customHeight="1" thickBot="1" x14ac:dyDescent="0.25">
      <c r="B1306" s="575"/>
      <c r="C1306" s="576"/>
      <c r="D1306" s="576"/>
      <c r="E1306" s="577"/>
      <c r="F1306" s="233" t="s">
        <v>149</v>
      </c>
      <c r="G1306" s="231" t="s">
        <v>151</v>
      </c>
      <c r="H1306" s="231" t="s">
        <v>96</v>
      </c>
      <c r="I1306" s="232" t="s">
        <v>150</v>
      </c>
      <c r="J1306" s="233" t="s">
        <v>149</v>
      </c>
      <c r="K1306" s="231" t="s">
        <v>151</v>
      </c>
      <c r="L1306" s="231" t="s">
        <v>96</v>
      </c>
      <c r="M1306" s="232" t="s">
        <v>150</v>
      </c>
    </row>
    <row r="1307" spans="2:13" s="229" customFormat="1" ht="27.75" customHeight="1" thickTop="1" x14ac:dyDescent="0.2">
      <c r="B1307" s="566" t="s">
        <v>241</v>
      </c>
      <c r="C1307" s="567"/>
      <c r="D1307" s="234" t="e">
        <f>#REF!</f>
        <v>#REF!</v>
      </c>
      <c r="E1307" s="235" t="s">
        <v>242</v>
      </c>
      <c r="F1307" s="242" t="e">
        <f>IF(#REF!&gt;=1,IF(#REF!&gt;=1,#REF!),IF(#REF!&gt;=0,"",))</f>
        <v>#REF!</v>
      </c>
      <c r="G1307" s="241" t="e">
        <f>保全管理データ!N171</f>
        <v>#REF!</v>
      </c>
      <c r="H1307" s="241" t="e">
        <f>IF(#REF!="無","",IF(#REF!="","",IF(#REF!="悪環境における作業",0.2,IF(#REF!="高所又は地下作業",0.1,IF(#REF!="錯綜場所作業",0.3,IF(#REF!="複雑な制約のある作業",0.4,IF(#REF!="単純な制約のある作業",0.2,0)))))))</f>
        <v>#REF!</v>
      </c>
      <c r="I1307" s="224" t="e">
        <f>IF(F1307="","",F1307*G1307*(1+IF(H1307="",0,H1307)))</f>
        <v>#REF!</v>
      </c>
      <c r="J1307" s="242" t="e">
        <f>IF(#REF!&gt;=1,IF(#REF!&gt;=1,#REF!),IF(#REF!&gt;=0,"",))</f>
        <v>#REF!</v>
      </c>
      <c r="K1307" s="241" t="e">
        <f>保全管理データ!N198</f>
        <v>#REF!</v>
      </c>
      <c r="L1307" s="241" t="e">
        <f>IF(#REF!="","",IF(#REF!="悪環境における作業",0.2,IF(#REF!="高所又は地下作業",0.1,IF(#REF!="錯綜場所作業",0.3,IF(#REF!="複雑な制約のある作業",0.4,IF(#REF!="単純な制約のある作業",0.2,0))))))</f>
        <v>#REF!</v>
      </c>
      <c r="M1307" s="224" t="e">
        <f>IF(J1307="","",J1307*K1307*(1+IF(L1307="",0,L1307)))</f>
        <v>#REF!</v>
      </c>
    </row>
    <row r="1308" spans="2:13" s="229" customFormat="1" ht="27.75" customHeight="1" x14ac:dyDescent="0.2">
      <c r="B1308" s="562" t="s">
        <v>243</v>
      </c>
      <c r="C1308" s="563"/>
      <c r="D1308" s="239" t="e">
        <f>#REF!</f>
        <v>#REF!</v>
      </c>
      <c r="E1308" s="240" t="s">
        <v>242</v>
      </c>
      <c r="F1308" s="242" t="e">
        <f>IF(#REF!&gt;=1,IF(#REF!&gt;=1,#REF!),IF(#REF!&gt;=0,"",))</f>
        <v>#REF!</v>
      </c>
      <c r="G1308" s="241" t="e">
        <f>保全管理データ!N172</f>
        <v>#REF!</v>
      </c>
      <c r="H1308" s="241" t="e">
        <f>IF(#REF!="無","",IF(#REF!="","",IF(#REF!="悪環境における作業",0.2,IF(#REF!="高所又は地下作業",0.1,IF(#REF!="錯綜場所作業",0.3,IF(#REF!="複雑な制約のある作業",0.4,IF(#REF!="単純な制約のある作業",0.2,0)))))))</f>
        <v>#REF!</v>
      </c>
      <c r="I1308" s="224" t="e">
        <f t="shared" ref="I1308:I1330" si="79">IF(F1308="","",F1308*G1308*(1+IF(H1308="",0,H1308)))</f>
        <v>#REF!</v>
      </c>
      <c r="J1308" s="242" t="e">
        <f>IF(#REF!&gt;=1,IF(#REF!&gt;=1,#REF!),IF(#REF!&gt;=0,"",))</f>
        <v>#REF!</v>
      </c>
      <c r="K1308" s="241" t="e">
        <f>保全管理データ!N199</f>
        <v>#REF!</v>
      </c>
      <c r="L1308" s="241" t="e">
        <f>IF(#REF!="","",IF(#REF!="悪環境における作業",0.2,IF(#REF!="高所又は地下作業",0.1,IF(#REF!="錯綜場所作業",0.3,IF(#REF!="複雑な制約のある作業",0.4,IF(#REF!="単純な制約のある作業",0.2,0))))))</f>
        <v>#REF!</v>
      </c>
      <c r="M1308" s="224" t="e">
        <f t="shared" ref="M1308:M1330" si="80">IF(J1308="","",J1308*K1308*(1+IF(L1308="",0,L1308)))</f>
        <v>#REF!</v>
      </c>
    </row>
    <row r="1309" spans="2:13" s="229" customFormat="1" ht="27.75" customHeight="1" x14ac:dyDescent="0.2">
      <c r="B1309" s="562" t="s">
        <v>249</v>
      </c>
      <c r="C1309" s="563"/>
      <c r="D1309" s="239" t="e">
        <f>#REF!</f>
        <v>#REF!</v>
      </c>
      <c r="E1309" s="240" t="s">
        <v>244</v>
      </c>
      <c r="F1309" s="242" t="e">
        <f>IF(#REF!&gt;=1,IF(#REF!&gt;=1,#REF!),IF(#REF!&gt;=0,"",))</f>
        <v>#REF!</v>
      </c>
      <c r="G1309" s="241" t="e">
        <f>保全管理データ!N173</f>
        <v>#REF!</v>
      </c>
      <c r="H1309" s="241" t="e">
        <f>IF(#REF!="無","",IF(#REF!="","",IF(#REF!="悪環境における作業",0.2,IF(#REF!="高所又は地下作業",0.1,IF(#REF!="錯綜場所作業",0.3,IF(#REF!="複雑な制約のある作業",0.4,IF(#REF!="単純な制約のある作業",0.2,0)))))))</f>
        <v>#REF!</v>
      </c>
      <c r="I1309" s="224" t="e">
        <f t="shared" si="79"/>
        <v>#REF!</v>
      </c>
      <c r="J1309" s="242" t="e">
        <f>IF(#REF!&gt;=1,IF(#REF!&gt;=1,#REF!),IF(#REF!&gt;=0,"",))</f>
        <v>#REF!</v>
      </c>
      <c r="K1309" s="241" t="e">
        <f>保全管理データ!N200</f>
        <v>#REF!</v>
      </c>
      <c r="L1309" s="241" t="e">
        <f>IF(#REF!="","",IF(#REF!="悪環境における作業",0.2,IF(#REF!="高所又は地下作業",0.1,IF(#REF!="錯綜場所作業",0.3,IF(#REF!="複雑な制約のある作業",0.4,IF(#REF!="単純な制約のある作業",0.2,0))))))</f>
        <v>#REF!</v>
      </c>
      <c r="M1309" s="224" t="e">
        <f t="shared" si="80"/>
        <v>#REF!</v>
      </c>
    </row>
    <row r="1310" spans="2:13" s="229" customFormat="1" ht="27.75" customHeight="1" x14ac:dyDescent="0.2">
      <c r="B1310" s="562" t="s">
        <v>250</v>
      </c>
      <c r="C1310" s="563"/>
      <c r="D1310" s="239" t="e">
        <f>#REF!</f>
        <v>#REF!</v>
      </c>
      <c r="E1310" s="240" t="s">
        <v>244</v>
      </c>
      <c r="F1310" s="242" t="e">
        <f>IF(#REF!&gt;=1,IF(#REF!&gt;=1,#REF!),IF(#REF!&gt;=0,"",))</f>
        <v>#REF!</v>
      </c>
      <c r="G1310" s="241" t="e">
        <f>保全管理データ!N174</f>
        <v>#REF!</v>
      </c>
      <c r="H1310" s="241" t="e">
        <f>IF(#REF!="無","",IF(#REF!="","",IF(#REF!="悪環境における作業",0.2,IF(#REF!="高所又は地下作業",0.1,IF(#REF!="錯綜場所作業",0.3,IF(#REF!="複雑な制約のある作業",0.4,IF(#REF!="単純な制約のある作業",0.2,0)))))))</f>
        <v>#REF!</v>
      </c>
      <c r="I1310" s="224" t="e">
        <f t="shared" si="79"/>
        <v>#REF!</v>
      </c>
      <c r="J1310" s="242" t="e">
        <f>IF(#REF!&gt;=1,IF(#REF!&gt;=1,#REF!),IF(#REF!&gt;=0,"",))</f>
        <v>#REF!</v>
      </c>
      <c r="K1310" s="241" t="e">
        <f>保全管理データ!N201</f>
        <v>#REF!</v>
      </c>
      <c r="L1310" s="241" t="e">
        <f>IF(#REF!="","",IF(#REF!="悪環境における作業",0.2,IF(#REF!="高所又は地下作業",0.1,IF(#REF!="錯綜場所作業",0.3,IF(#REF!="複雑な制約のある作業",0.4,IF(#REF!="単純な制約のある作業",0.2,0))))))</f>
        <v>#REF!</v>
      </c>
      <c r="M1310" s="224" t="e">
        <f t="shared" si="80"/>
        <v>#REF!</v>
      </c>
    </row>
    <row r="1311" spans="2:13" s="229" customFormat="1" ht="27.75" customHeight="1" x14ac:dyDescent="0.2">
      <c r="B1311" s="562" t="s">
        <v>251</v>
      </c>
      <c r="C1311" s="563"/>
      <c r="D1311" s="239" t="e">
        <f>#REF!</f>
        <v>#REF!</v>
      </c>
      <c r="E1311" s="240" t="s">
        <v>242</v>
      </c>
      <c r="F1311" s="242" t="e">
        <f>IF(#REF!&gt;=1,IF(#REF!&gt;=1,#REF!),IF(#REF!&gt;=0,"",))</f>
        <v>#REF!</v>
      </c>
      <c r="G1311" s="241" t="e">
        <f>保全管理データ!N175</f>
        <v>#REF!</v>
      </c>
      <c r="H1311" s="241" t="e">
        <f>IF(#REF!="無","",IF(#REF!="","",IF(#REF!="悪環境における作業",0.2,IF(#REF!="高所又は地下作業",0.1,IF(#REF!="錯綜場所作業",0.3,IF(#REF!="複雑な制約のある作業",0.4,IF(#REF!="単純な制約のある作業",0.2,0)))))))</f>
        <v>#REF!</v>
      </c>
      <c r="I1311" s="224" t="e">
        <f t="shared" si="79"/>
        <v>#REF!</v>
      </c>
      <c r="J1311" s="242" t="e">
        <f>IF(#REF!&gt;=1,IF(#REF!&gt;=1,#REF!),IF(#REF!&gt;=0,"",))</f>
        <v>#REF!</v>
      </c>
      <c r="K1311" s="241" t="e">
        <f>保全管理データ!N202</f>
        <v>#REF!</v>
      </c>
      <c r="L1311" s="241" t="e">
        <f>IF(#REF!="","",IF(#REF!="悪環境における作業",0.2,IF(#REF!="高所又は地下作業",0.1,IF(#REF!="錯綜場所作業",0.3,IF(#REF!="複雑な制約のある作業",0.4,IF(#REF!="単純な制約のある作業",0.2,0))))))</f>
        <v>#REF!</v>
      </c>
      <c r="M1311" s="224" t="e">
        <f t="shared" si="80"/>
        <v>#REF!</v>
      </c>
    </row>
    <row r="1312" spans="2:13" s="229" customFormat="1" ht="27.75" customHeight="1" x14ac:dyDescent="0.2">
      <c r="B1312" s="562" t="s">
        <v>252</v>
      </c>
      <c r="C1312" s="563"/>
      <c r="D1312" s="239" t="e">
        <f>#REF!</f>
        <v>#REF!</v>
      </c>
      <c r="E1312" s="240" t="s">
        <v>244</v>
      </c>
      <c r="F1312" s="242" t="e">
        <f>IF(#REF!&gt;=1,IF(#REF!&gt;=1,#REF!),IF(#REF!&gt;=0,"",))</f>
        <v>#REF!</v>
      </c>
      <c r="G1312" s="241" t="e">
        <f>保全管理データ!N176</f>
        <v>#REF!</v>
      </c>
      <c r="H1312" s="241" t="e">
        <f>IF(#REF!="無","",IF(#REF!="","",IF(#REF!="悪環境における作業",0.2,IF(#REF!="高所又は地下作業",0.1,IF(#REF!="錯綜場所作業",0.3,IF(#REF!="複雑な制約のある作業",0.4,IF(#REF!="単純な制約のある作業",0.2,0)))))))</f>
        <v>#REF!</v>
      </c>
      <c r="I1312" s="224" t="e">
        <f t="shared" si="79"/>
        <v>#REF!</v>
      </c>
      <c r="J1312" s="242" t="e">
        <f>IF(#REF!&gt;=1,IF(#REF!&gt;=1,#REF!),IF(#REF!&gt;=0,"",))</f>
        <v>#REF!</v>
      </c>
      <c r="K1312" s="241" t="e">
        <f>保全管理データ!N203</f>
        <v>#REF!</v>
      </c>
      <c r="L1312" s="241" t="e">
        <f>IF(#REF!="","",IF(#REF!="悪環境における作業",0.2,IF(#REF!="高所又は地下作業",0.1,IF(#REF!="錯綜場所作業",0.3,IF(#REF!="複雑な制約のある作業",0.4,IF(#REF!="単純な制約のある作業",0.2,0))))))</f>
        <v>#REF!</v>
      </c>
      <c r="M1312" s="224" t="e">
        <f t="shared" si="80"/>
        <v>#REF!</v>
      </c>
    </row>
    <row r="1313" spans="2:13" s="229" customFormat="1" ht="27.75" customHeight="1" x14ac:dyDescent="0.2">
      <c r="B1313" s="562" t="s">
        <v>253</v>
      </c>
      <c r="C1313" s="563"/>
      <c r="D1313" s="239" t="e">
        <f>#REF!</f>
        <v>#REF!</v>
      </c>
      <c r="E1313" s="240" t="s">
        <v>242</v>
      </c>
      <c r="F1313" s="242" t="e">
        <f>IF(#REF!&gt;=1,IF(#REF!&gt;=1,#REF!),IF(#REF!&gt;=0,"",))</f>
        <v>#REF!</v>
      </c>
      <c r="G1313" s="241" t="e">
        <f>保全管理データ!N177</f>
        <v>#REF!</v>
      </c>
      <c r="H1313" s="241" t="e">
        <f>IF(#REF!="無","",IF(#REF!="","",IF(#REF!="悪環境における作業",0.2,IF(#REF!="高所又は地下作業",0.1,IF(#REF!="錯綜場所作業",0.3,IF(#REF!="複雑な制約のある作業",0.4,IF(#REF!="単純な制約のある作業",0.2,0)))))))</f>
        <v>#REF!</v>
      </c>
      <c r="I1313" s="224" t="e">
        <f t="shared" si="79"/>
        <v>#REF!</v>
      </c>
      <c r="J1313" s="242" t="e">
        <f>IF(#REF!&gt;=1,IF(#REF!&gt;=1,#REF!),IF(#REF!&gt;=0,"",))</f>
        <v>#REF!</v>
      </c>
      <c r="K1313" s="241" t="e">
        <f>保全管理データ!N204</f>
        <v>#REF!</v>
      </c>
      <c r="L1313" s="241" t="e">
        <f>IF(#REF!="","",IF(#REF!="悪環境における作業",0.2,IF(#REF!="高所又は地下作業",0.1,IF(#REF!="錯綜場所作業",0.3,IF(#REF!="複雑な制約のある作業",0.4,IF(#REF!="単純な制約のある作業",0.2,0))))))</f>
        <v>#REF!</v>
      </c>
      <c r="M1313" s="224" t="e">
        <f t="shared" si="80"/>
        <v>#REF!</v>
      </c>
    </row>
    <row r="1314" spans="2:13" s="229" customFormat="1" ht="27.75" customHeight="1" x14ac:dyDescent="0.2">
      <c r="B1314" s="562" t="s">
        <v>254</v>
      </c>
      <c r="C1314" s="563"/>
      <c r="D1314" s="239" t="e">
        <f>#REF!</f>
        <v>#REF!</v>
      </c>
      <c r="E1314" s="240" t="s">
        <v>242</v>
      </c>
      <c r="F1314" s="242" t="e">
        <f>IF(#REF!&gt;=1,IF(#REF!&gt;=1,#REF!),IF(#REF!&gt;=0,"",))</f>
        <v>#REF!</v>
      </c>
      <c r="G1314" s="241" t="e">
        <f>保全管理データ!N178</f>
        <v>#REF!</v>
      </c>
      <c r="H1314" s="241" t="e">
        <f>IF(#REF!="無","",IF(#REF!="","",IF(#REF!="悪環境における作業",0.2,IF(#REF!="高所又は地下作業",0.1,IF(#REF!="錯綜場所作業",0.3,IF(#REF!="複雑な制約のある作業",0.4,IF(#REF!="単純な制約のある作業",0.2,0)))))))</f>
        <v>#REF!</v>
      </c>
      <c r="I1314" s="224" t="e">
        <f t="shared" si="79"/>
        <v>#REF!</v>
      </c>
      <c r="J1314" s="242" t="e">
        <f>IF(#REF!&gt;=1,IF(#REF!&gt;=1,#REF!),IF(#REF!&gt;=0,"",))</f>
        <v>#REF!</v>
      </c>
      <c r="K1314" s="241" t="e">
        <f>保全管理データ!N205</f>
        <v>#REF!</v>
      </c>
      <c r="L1314" s="241" t="e">
        <f>IF(#REF!="","",IF(#REF!="悪環境における作業",0.2,IF(#REF!="高所又は地下作業",0.1,IF(#REF!="錯綜場所作業",0.3,IF(#REF!="複雑な制約のある作業",0.4,IF(#REF!="単純な制約のある作業",0.2,0))))))</f>
        <v>#REF!</v>
      </c>
      <c r="M1314" s="224" t="e">
        <f t="shared" si="80"/>
        <v>#REF!</v>
      </c>
    </row>
    <row r="1315" spans="2:13" s="229" customFormat="1" ht="27.75" customHeight="1" x14ac:dyDescent="0.2">
      <c r="B1315" s="562" t="s">
        <v>255</v>
      </c>
      <c r="C1315" s="563"/>
      <c r="D1315" s="239" t="e">
        <f>#REF!</f>
        <v>#REF!</v>
      </c>
      <c r="E1315" s="240" t="s">
        <v>245</v>
      </c>
      <c r="F1315" s="242" t="e">
        <f>IF(#REF!&gt;=1,IF(#REF!&gt;=1,#REF!),IF(#REF!&gt;=0,"",))</f>
        <v>#REF!</v>
      </c>
      <c r="G1315" s="241" t="e">
        <f>保全管理データ!N179</f>
        <v>#REF!</v>
      </c>
      <c r="H1315" s="241" t="e">
        <f>IF(#REF!="無","",IF(#REF!="","",IF(#REF!="悪環境における作業",0.2,IF(#REF!="高所又は地下作業",0.1,IF(#REF!="錯綜場所作業",0.3,IF(#REF!="複雑な制約のある作業",0.4,IF(#REF!="単純な制約のある作業",0.2,0)))))))</f>
        <v>#REF!</v>
      </c>
      <c r="I1315" s="224" t="e">
        <f t="shared" si="79"/>
        <v>#REF!</v>
      </c>
      <c r="J1315" s="242" t="e">
        <f>IF(#REF!&gt;=1,IF(#REF!&gt;=1,#REF!),IF(#REF!&gt;=0,"",))</f>
        <v>#REF!</v>
      </c>
      <c r="K1315" s="241" t="e">
        <f>保全管理データ!N206</f>
        <v>#REF!</v>
      </c>
      <c r="L1315" s="241" t="e">
        <f>IF(#REF!="","",IF(#REF!="悪環境における作業",0.2,IF(#REF!="高所又は地下作業",0.1,IF(#REF!="錯綜場所作業",0.3,IF(#REF!="複雑な制約のある作業",0.4,IF(#REF!="単純な制約のある作業",0.2,0))))))</f>
        <v>#REF!</v>
      </c>
      <c r="M1315" s="224" t="e">
        <f t="shared" si="80"/>
        <v>#REF!</v>
      </c>
    </row>
    <row r="1316" spans="2:13" s="229" customFormat="1" ht="27.75" customHeight="1" x14ac:dyDescent="0.2">
      <c r="B1316" s="562" t="s">
        <v>256</v>
      </c>
      <c r="C1316" s="563"/>
      <c r="D1316" s="239" t="e">
        <f>#REF!</f>
        <v>#REF!</v>
      </c>
      <c r="E1316" s="240" t="s">
        <v>242</v>
      </c>
      <c r="F1316" s="242" t="e">
        <f>IF(#REF!&gt;=1,IF(#REF!&gt;=1,#REF!),IF(#REF!&gt;=0,"",))</f>
        <v>#REF!</v>
      </c>
      <c r="G1316" s="241" t="e">
        <f>保全管理データ!N180</f>
        <v>#REF!</v>
      </c>
      <c r="H1316" s="241" t="e">
        <f>IF(#REF!="無","",IF(#REF!="","",IF(#REF!="悪環境における作業",0.2,IF(#REF!="高所又は地下作業",0.1,IF(#REF!="錯綜場所作業",0.3,IF(#REF!="複雑な制約のある作業",0.4,IF(#REF!="単純な制約のある作業",0.2,0)))))))</f>
        <v>#REF!</v>
      </c>
      <c r="I1316" s="224" t="e">
        <f t="shared" si="79"/>
        <v>#REF!</v>
      </c>
      <c r="J1316" s="242" t="e">
        <f>IF(#REF!&gt;=1,IF(#REF!&gt;=1,#REF!),IF(#REF!&gt;=0,"",))</f>
        <v>#REF!</v>
      </c>
      <c r="K1316" s="241" t="e">
        <f>保全管理データ!N207</f>
        <v>#REF!</v>
      </c>
      <c r="L1316" s="241" t="e">
        <f>IF(#REF!="","",IF(#REF!="悪環境における作業",0.2,IF(#REF!="高所又は地下作業",0.1,IF(#REF!="錯綜場所作業",0.3,IF(#REF!="複雑な制約のある作業",0.4,IF(#REF!="単純な制約のある作業",0.2,0))))))</f>
        <v>#REF!</v>
      </c>
      <c r="M1316" s="224" t="e">
        <f t="shared" si="80"/>
        <v>#REF!</v>
      </c>
    </row>
    <row r="1317" spans="2:13" s="229" customFormat="1" ht="27.75" customHeight="1" x14ac:dyDescent="0.2">
      <c r="B1317" s="562" t="s">
        <v>257</v>
      </c>
      <c r="C1317" s="563"/>
      <c r="D1317" s="239" t="e">
        <f>#REF!</f>
        <v>#REF!</v>
      </c>
      <c r="E1317" s="240" t="s">
        <v>245</v>
      </c>
      <c r="F1317" s="242" t="e">
        <f>IF(#REF!&gt;=1,IF(#REF!&gt;=1,#REF!),IF(#REF!&gt;=0,"",))</f>
        <v>#REF!</v>
      </c>
      <c r="G1317" s="241" t="e">
        <f>保全管理データ!N181</f>
        <v>#REF!</v>
      </c>
      <c r="H1317" s="241" t="e">
        <f>IF(#REF!="無","",IF(#REF!="","",IF(#REF!="悪環境における作業",0.2,IF(#REF!="高所又は地下作業",0.1,IF(#REF!="錯綜場所作業",0.3,IF(#REF!="複雑な制約のある作業",0.4,IF(#REF!="単純な制約のある作業",0.2,0)))))))</f>
        <v>#REF!</v>
      </c>
      <c r="I1317" s="224" t="e">
        <f t="shared" si="79"/>
        <v>#REF!</v>
      </c>
      <c r="J1317" s="242" t="e">
        <f>IF(#REF!&gt;=1,IF(#REF!&gt;=1,#REF!),IF(#REF!&gt;=0,"",))</f>
        <v>#REF!</v>
      </c>
      <c r="K1317" s="241" t="e">
        <f>保全管理データ!N208</f>
        <v>#REF!</v>
      </c>
      <c r="L1317" s="241" t="e">
        <f>IF(#REF!="","",IF(#REF!="悪環境における作業",0.2,IF(#REF!="高所又は地下作業",0.1,IF(#REF!="錯綜場所作業",0.3,IF(#REF!="複雑な制約のある作業",0.4,IF(#REF!="単純な制約のある作業",0.2,0))))))</f>
        <v>#REF!</v>
      </c>
      <c r="M1317" s="224" t="e">
        <f t="shared" si="80"/>
        <v>#REF!</v>
      </c>
    </row>
    <row r="1318" spans="2:13" s="229" customFormat="1" ht="27.75" customHeight="1" x14ac:dyDescent="0.2">
      <c r="B1318" s="562" t="s">
        <v>258</v>
      </c>
      <c r="C1318" s="563"/>
      <c r="D1318" s="239" t="e">
        <f>#REF!</f>
        <v>#REF!</v>
      </c>
      <c r="E1318" s="240" t="s">
        <v>245</v>
      </c>
      <c r="F1318" s="242" t="e">
        <f>IF(#REF!&gt;=1,IF(#REF!&gt;=1,#REF!),IF(#REF!&gt;=0,"",))</f>
        <v>#REF!</v>
      </c>
      <c r="G1318" s="241" t="e">
        <f>保全管理データ!N182</f>
        <v>#REF!</v>
      </c>
      <c r="H1318" s="241" t="e">
        <f>IF(#REF!="無","",IF(#REF!="","",IF(#REF!="悪環境における作業",0.2,IF(#REF!="高所又は地下作業",0.1,IF(#REF!="錯綜場所作業",0.3,IF(#REF!="複雑な制約のある作業",0.4,IF(#REF!="単純な制約のある作業",0.2,0)))))))</f>
        <v>#REF!</v>
      </c>
      <c r="I1318" s="224" t="e">
        <f t="shared" si="79"/>
        <v>#REF!</v>
      </c>
      <c r="J1318" s="242" t="e">
        <f>IF(#REF!&gt;=1,IF(#REF!&gt;=1,#REF!),IF(#REF!&gt;=0,"",))</f>
        <v>#REF!</v>
      </c>
      <c r="K1318" s="241" t="e">
        <f>保全管理データ!N209</f>
        <v>#REF!</v>
      </c>
      <c r="L1318" s="241" t="e">
        <f>IF(#REF!="","",IF(#REF!="悪環境における作業",0.2,IF(#REF!="高所又は地下作業",0.1,IF(#REF!="錯綜場所作業",0.3,IF(#REF!="複雑な制約のある作業",0.4,IF(#REF!="単純な制約のある作業",0.2,0))))))</f>
        <v>#REF!</v>
      </c>
      <c r="M1318" s="224" t="e">
        <f t="shared" si="80"/>
        <v>#REF!</v>
      </c>
    </row>
    <row r="1319" spans="2:13" s="229" customFormat="1" ht="27.75" customHeight="1" x14ac:dyDescent="0.2">
      <c r="B1319" s="562" t="s">
        <v>259</v>
      </c>
      <c r="C1319" s="563"/>
      <c r="D1319" s="239" t="e">
        <f>#REF!</f>
        <v>#REF!</v>
      </c>
      <c r="E1319" s="240" t="s">
        <v>245</v>
      </c>
      <c r="F1319" s="242" t="e">
        <f>IF(#REF!&gt;=1,IF(#REF!&gt;=1,#REF!),IF(#REF!&gt;=0,"",))</f>
        <v>#REF!</v>
      </c>
      <c r="G1319" s="241" t="e">
        <f>保全管理データ!N183</f>
        <v>#REF!</v>
      </c>
      <c r="H1319" s="241" t="e">
        <f>IF(#REF!="無","",IF(#REF!="","",IF(#REF!="悪環境における作業",0.2,IF(#REF!="高所又は地下作業",0.1,IF(#REF!="錯綜場所作業",0.3,IF(#REF!="複雑な制約のある作業",0.4,IF(#REF!="単純な制約のある作業",0.2,0)))))))</f>
        <v>#REF!</v>
      </c>
      <c r="I1319" s="224" t="e">
        <f t="shared" si="79"/>
        <v>#REF!</v>
      </c>
      <c r="J1319" s="242" t="e">
        <f>IF(#REF!&gt;=1,IF(#REF!&gt;=1,#REF!),IF(#REF!&gt;=0,"",))</f>
        <v>#REF!</v>
      </c>
      <c r="K1319" s="241" t="e">
        <f>保全管理データ!N210</f>
        <v>#REF!</v>
      </c>
      <c r="L1319" s="241" t="e">
        <f>IF(#REF!="","",IF(#REF!="悪環境における作業",0.2,IF(#REF!="高所又は地下作業",0.1,IF(#REF!="錯綜場所作業",0.3,IF(#REF!="複雑な制約のある作業",0.4,IF(#REF!="単純な制約のある作業",0.2,0))))))</f>
        <v>#REF!</v>
      </c>
      <c r="M1319" s="224" t="e">
        <f t="shared" si="80"/>
        <v>#REF!</v>
      </c>
    </row>
    <row r="1320" spans="2:13" s="229" customFormat="1" ht="27.75" customHeight="1" x14ac:dyDescent="0.2">
      <c r="B1320" s="562" t="s">
        <v>260</v>
      </c>
      <c r="C1320" s="563"/>
      <c r="D1320" s="239" t="e">
        <f>#REF!</f>
        <v>#REF!</v>
      </c>
      <c r="E1320" s="240" t="s">
        <v>248</v>
      </c>
      <c r="F1320" s="242" t="e">
        <f>IF(#REF!&gt;=1,IF(#REF!&gt;=1,#REF!),IF(#REF!&gt;=0,"",))</f>
        <v>#REF!</v>
      </c>
      <c r="G1320" s="241" t="e">
        <f>保全管理データ!N184</f>
        <v>#REF!</v>
      </c>
      <c r="H1320" s="241" t="e">
        <f>IF(#REF!="無","",IF(#REF!="","",IF(#REF!="悪環境における作業",0.2,IF(#REF!="高所又は地下作業",0.1,IF(#REF!="錯綜場所作業",0.3,IF(#REF!="複雑な制約のある作業",0.4,IF(#REF!="単純な制約のある作業",0.2,0)))))))</f>
        <v>#REF!</v>
      </c>
      <c r="I1320" s="224" t="e">
        <f t="shared" si="79"/>
        <v>#REF!</v>
      </c>
      <c r="J1320" s="242" t="e">
        <f>IF(#REF!&gt;=1,IF(#REF!&gt;=1,#REF!),IF(#REF!&gt;=0,"",))</f>
        <v>#REF!</v>
      </c>
      <c r="K1320" s="241" t="e">
        <f>保全管理データ!N211</f>
        <v>#REF!</v>
      </c>
      <c r="L1320" s="241" t="e">
        <f>IF(#REF!="","",IF(#REF!="悪環境における作業",0.2,IF(#REF!="高所又は地下作業",0.1,IF(#REF!="錯綜場所作業",0.3,IF(#REF!="複雑な制約のある作業",0.4,IF(#REF!="単純な制約のある作業",0.2,0))))))</f>
        <v>#REF!</v>
      </c>
      <c r="M1320" s="224" t="e">
        <f t="shared" si="80"/>
        <v>#REF!</v>
      </c>
    </row>
    <row r="1321" spans="2:13" s="229" customFormat="1" ht="27.75" customHeight="1" x14ac:dyDescent="0.2">
      <c r="B1321" s="562" t="s">
        <v>261</v>
      </c>
      <c r="C1321" s="563"/>
      <c r="D1321" s="239" t="e">
        <f>#REF!</f>
        <v>#REF!</v>
      </c>
      <c r="E1321" s="240" t="s">
        <v>247</v>
      </c>
      <c r="F1321" s="242" t="e">
        <f>IF(#REF!&gt;=1,IF(#REF!&gt;=1,#REF!),IF(#REF!&gt;=0,"",))</f>
        <v>#REF!</v>
      </c>
      <c r="G1321" s="241" t="e">
        <f>保全管理データ!N185</f>
        <v>#REF!</v>
      </c>
      <c r="H1321" s="241" t="e">
        <f>IF(#REF!="無","",IF(#REF!="","",IF(#REF!="悪環境における作業",0.2,IF(#REF!="高所又は地下作業",0.1,IF(#REF!="錯綜場所作業",0.3,IF(#REF!="複雑な制約のある作業",0.4,IF(#REF!="単純な制約のある作業",0.2,0)))))))</f>
        <v>#REF!</v>
      </c>
      <c r="I1321" s="224" t="e">
        <f t="shared" si="79"/>
        <v>#REF!</v>
      </c>
      <c r="J1321" s="242" t="e">
        <f>IF(#REF!&gt;=1,IF(#REF!&gt;=1,#REF!),IF(#REF!&gt;=0,"",))</f>
        <v>#REF!</v>
      </c>
      <c r="K1321" s="241" t="e">
        <f>保全管理データ!N212</f>
        <v>#REF!</v>
      </c>
      <c r="L1321" s="241" t="e">
        <f>IF(#REF!="","",IF(#REF!="悪環境における作業",0.2,IF(#REF!="高所又は地下作業",0.1,IF(#REF!="錯綜場所作業",0.3,IF(#REF!="複雑な制約のある作業",0.4,IF(#REF!="単純な制約のある作業",0.2,0))))))</f>
        <v>#REF!</v>
      </c>
      <c r="M1321" s="224" t="e">
        <f t="shared" si="80"/>
        <v>#REF!</v>
      </c>
    </row>
    <row r="1322" spans="2:13" s="229" customFormat="1" ht="27.75" customHeight="1" x14ac:dyDescent="0.2">
      <c r="B1322" s="562" t="s">
        <v>262</v>
      </c>
      <c r="C1322" s="563"/>
      <c r="D1322" s="239" t="e">
        <f>#REF!</f>
        <v>#REF!</v>
      </c>
      <c r="E1322" s="240" t="s">
        <v>245</v>
      </c>
      <c r="F1322" s="242" t="e">
        <f>IF(#REF!&gt;=1,IF(#REF!&gt;=1,#REF!),IF(#REF!&gt;=0,"",))</f>
        <v>#REF!</v>
      </c>
      <c r="G1322" s="241" t="e">
        <f>保全管理データ!N186</f>
        <v>#REF!</v>
      </c>
      <c r="H1322" s="241" t="e">
        <f>IF(#REF!="無","",IF(#REF!="","",IF(#REF!="悪環境における作業",0.2,IF(#REF!="高所又は地下作業",0.1,IF(#REF!="錯綜場所作業",0.3,IF(#REF!="複雑な制約のある作業",0.4,IF(#REF!="単純な制約のある作業",0.2,0)))))))</f>
        <v>#REF!</v>
      </c>
      <c r="I1322" s="224" t="e">
        <f t="shared" si="79"/>
        <v>#REF!</v>
      </c>
      <c r="J1322" s="242" t="e">
        <f>IF(#REF!&gt;=1,IF(#REF!&gt;=1,#REF!),IF(#REF!&gt;=0,"",))</f>
        <v>#REF!</v>
      </c>
      <c r="K1322" s="241" t="e">
        <f>保全管理データ!N213</f>
        <v>#REF!</v>
      </c>
      <c r="L1322" s="241" t="e">
        <f>IF(#REF!="","",IF(#REF!="悪環境における作業",0.2,IF(#REF!="高所又は地下作業",0.1,IF(#REF!="錯綜場所作業",0.3,IF(#REF!="複雑な制約のある作業",0.4,IF(#REF!="単純な制約のある作業",0.2,0))))))</f>
        <v>#REF!</v>
      </c>
      <c r="M1322" s="224" t="e">
        <f t="shared" si="80"/>
        <v>#REF!</v>
      </c>
    </row>
    <row r="1323" spans="2:13" s="229" customFormat="1" ht="27.75" customHeight="1" x14ac:dyDescent="0.2">
      <c r="B1323" s="562" t="s">
        <v>263</v>
      </c>
      <c r="C1323" s="563"/>
      <c r="D1323" s="239" t="e">
        <f>#REF!</f>
        <v>#REF!</v>
      </c>
      <c r="E1323" s="240" t="s">
        <v>245</v>
      </c>
      <c r="F1323" s="242" t="e">
        <f>IF(#REF!&gt;=1,IF(#REF!&gt;=1,#REF!),IF(#REF!&gt;=0,"",))</f>
        <v>#REF!</v>
      </c>
      <c r="G1323" s="241" t="e">
        <f>保全管理データ!N187</f>
        <v>#REF!</v>
      </c>
      <c r="H1323" s="241" t="e">
        <f>IF(#REF!="無","",IF(#REF!="","",IF(#REF!="悪環境における作業",0.2,IF(#REF!="高所又は地下作業",0.1,IF(#REF!="錯綜場所作業",0.3,IF(#REF!="複雑な制約のある作業",0.4,IF(#REF!="単純な制約のある作業",0.2,0)))))))</f>
        <v>#REF!</v>
      </c>
      <c r="I1323" s="224" t="e">
        <f t="shared" si="79"/>
        <v>#REF!</v>
      </c>
      <c r="J1323" s="242" t="e">
        <f>IF(#REF!&gt;=1,IF(#REF!&gt;=1,#REF!),IF(#REF!&gt;=0,"",))</f>
        <v>#REF!</v>
      </c>
      <c r="K1323" s="241" t="e">
        <f>保全管理データ!N214</f>
        <v>#REF!</v>
      </c>
      <c r="L1323" s="241" t="e">
        <f>IF(#REF!="","",IF(#REF!="悪環境における作業",0.2,IF(#REF!="高所又は地下作業",0.1,IF(#REF!="錯綜場所作業",0.3,IF(#REF!="複雑な制約のある作業",0.4,IF(#REF!="単純な制約のある作業",0.2,0))))))</f>
        <v>#REF!</v>
      </c>
      <c r="M1323" s="224" t="e">
        <f t="shared" si="80"/>
        <v>#REF!</v>
      </c>
    </row>
    <row r="1324" spans="2:13" s="229" customFormat="1" ht="27.75" customHeight="1" x14ac:dyDescent="0.2">
      <c r="B1324" s="562" t="s">
        <v>264</v>
      </c>
      <c r="C1324" s="563"/>
      <c r="D1324" s="239" t="e">
        <f>#REF!</f>
        <v>#REF!</v>
      </c>
      <c r="E1324" s="240" t="s">
        <v>245</v>
      </c>
      <c r="F1324" s="242" t="e">
        <f>IF(#REF!&gt;=1,IF(#REF!&gt;=1,#REF!),IF(#REF!&gt;=0,"",))</f>
        <v>#REF!</v>
      </c>
      <c r="G1324" s="241" t="e">
        <f>保全管理データ!N188</f>
        <v>#REF!</v>
      </c>
      <c r="H1324" s="241" t="e">
        <f>IF(#REF!="無","",IF(#REF!="","",IF(#REF!="悪環境における作業",0.2,IF(#REF!="高所又は地下作業",0.1,IF(#REF!="錯綜場所作業",0.3,IF(#REF!="複雑な制約のある作業",0.4,IF(#REF!="単純な制約のある作業",0.2,0)))))))</f>
        <v>#REF!</v>
      </c>
      <c r="I1324" s="224" t="e">
        <f t="shared" si="79"/>
        <v>#REF!</v>
      </c>
      <c r="J1324" s="242" t="e">
        <f>IF(#REF!&gt;=1,IF(#REF!&gt;=1,#REF!),IF(#REF!&gt;=0,"",))</f>
        <v>#REF!</v>
      </c>
      <c r="K1324" s="241" t="e">
        <f>保全管理データ!N215</f>
        <v>#REF!</v>
      </c>
      <c r="L1324" s="241" t="e">
        <f>IF(#REF!="","",IF(#REF!="悪環境における作業",0.2,IF(#REF!="高所又は地下作業",0.1,IF(#REF!="錯綜場所作業",0.3,IF(#REF!="複雑な制約のある作業",0.4,IF(#REF!="単純な制約のある作業",0.2,0))))))</f>
        <v>#REF!</v>
      </c>
      <c r="M1324" s="224" t="e">
        <f t="shared" si="80"/>
        <v>#REF!</v>
      </c>
    </row>
    <row r="1325" spans="2:13" s="229" customFormat="1" ht="27.75" customHeight="1" x14ac:dyDescent="0.2">
      <c r="B1325" s="562" t="s">
        <v>265</v>
      </c>
      <c r="C1325" s="563"/>
      <c r="D1325" s="239" t="e">
        <f>#REF!</f>
        <v>#REF!</v>
      </c>
      <c r="E1325" s="240" t="s">
        <v>245</v>
      </c>
      <c r="F1325" s="242" t="e">
        <f>IF(#REF!&gt;=1,IF(#REF!&gt;=1,#REF!),IF(#REF!&gt;=0,"",))</f>
        <v>#REF!</v>
      </c>
      <c r="G1325" s="241" t="e">
        <f>保全管理データ!N189</f>
        <v>#REF!</v>
      </c>
      <c r="H1325" s="241" t="e">
        <f>IF(#REF!="無","",IF(#REF!="","",IF(#REF!="悪環境における作業",0.2,IF(#REF!="高所又は地下作業",0.1,IF(#REF!="錯綜場所作業",0.3,IF(#REF!="複雑な制約のある作業",0.4,IF(#REF!="単純な制約のある作業",0.2,0)))))))</f>
        <v>#REF!</v>
      </c>
      <c r="I1325" s="224" t="e">
        <f t="shared" si="79"/>
        <v>#REF!</v>
      </c>
      <c r="J1325" s="242" t="e">
        <f>IF(#REF!&gt;=1,IF(#REF!&gt;=1,#REF!),IF(#REF!&gt;=0,"",))</f>
        <v>#REF!</v>
      </c>
      <c r="K1325" s="241" t="e">
        <f>保全管理データ!N216</f>
        <v>#REF!</v>
      </c>
      <c r="L1325" s="241" t="e">
        <f>IF(#REF!="","",IF(#REF!="悪環境における作業",0.2,IF(#REF!="高所又は地下作業",0.1,IF(#REF!="錯綜場所作業",0.3,IF(#REF!="複雑な制約のある作業",0.4,IF(#REF!="単純な制約のある作業",0.2,0))))))</f>
        <v>#REF!</v>
      </c>
      <c r="M1325" s="224" t="e">
        <f t="shared" si="80"/>
        <v>#REF!</v>
      </c>
    </row>
    <row r="1326" spans="2:13" s="229" customFormat="1" ht="27.75" customHeight="1" x14ac:dyDescent="0.2">
      <c r="B1326" s="562" t="s">
        <v>266</v>
      </c>
      <c r="C1326" s="563"/>
      <c r="D1326" s="239" t="e">
        <f>#REF!</f>
        <v>#REF!</v>
      </c>
      <c r="E1326" s="240" t="s">
        <v>245</v>
      </c>
      <c r="F1326" s="242" t="e">
        <f>IF(#REF!&gt;=1,IF(#REF!&gt;=1,#REF!),IF(#REF!&gt;=0,"",))</f>
        <v>#REF!</v>
      </c>
      <c r="G1326" s="241" t="e">
        <f>保全管理データ!N190</f>
        <v>#REF!</v>
      </c>
      <c r="H1326" s="241" t="e">
        <f>IF(#REF!="無","",IF(#REF!="","",IF(#REF!="悪環境における作業",0.2,IF(#REF!="高所又は地下作業",0.1,IF(#REF!="錯綜場所作業",0.3,IF(#REF!="複雑な制約のある作業",0.4,IF(#REF!="単純な制約のある作業",0.2,0)))))))</f>
        <v>#REF!</v>
      </c>
      <c r="I1326" s="224" t="e">
        <f t="shared" si="79"/>
        <v>#REF!</v>
      </c>
      <c r="J1326" s="242" t="e">
        <f>IF(#REF!&gt;=1,IF(#REF!&gt;=1,#REF!),IF(#REF!&gt;=0,"",))</f>
        <v>#REF!</v>
      </c>
      <c r="K1326" s="241" t="e">
        <f>保全管理データ!N217</f>
        <v>#REF!</v>
      </c>
      <c r="L1326" s="241" t="e">
        <f>IF(#REF!="","",IF(#REF!="悪環境における作業",0.2,IF(#REF!="高所又は地下作業",0.1,IF(#REF!="錯綜場所作業",0.3,IF(#REF!="複雑な制約のある作業",0.4,IF(#REF!="単純な制約のある作業",0.2,0))))))</f>
        <v>#REF!</v>
      </c>
      <c r="M1326" s="224" t="e">
        <f t="shared" si="80"/>
        <v>#REF!</v>
      </c>
    </row>
    <row r="1327" spans="2:13" s="229" customFormat="1" ht="27.75" customHeight="1" x14ac:dyDescent="0.2">
      <c r="B1327" s="562" t="s">
        <v>81</v>
      </c>
      <c r="C1327" s="563"/>
      <c r="D1327" s="239" t="e">
        <f>#REF!</f>
        <v>#REF!</v>
      </c>
      <c r="E1327" s="240" t="s">
        <v>245</v>
      </c>
      <c r="F1327" s="242" t="e">
        <f>IF(#REF!&gt;=1,IF(#REF!&gt;=1,#REF!),IF(#REF!&gt;=0,"",))</f>
        <v>#REF!</v>
      </c>
      <c r="G1327" s="241" t="e">
        <f>保全管理データ!N191</f>
        <v>#REF!</v>
      </c>
      <c r="H1327" s="241" t="e">
        <f>IF(#REF!="無","",IF(#REF!="","",IF(#REF!="悪環境における作業",0.2,IF(#REF!="高所又は地下作業",0.1,IF(#REF!="錯綜場所作業",0.3,IF(#REF!="複雑な制約のある作業",0.4,IF(#REF!="単純な制約のある作業",0.2,0)))))))</f>
        <v>#REF!</v>
      </c>
      <c r="I1327" s="224" t="e">
        <f t="shared" si="79"/>
        <v>#REF!</v>
      </c>
      <c r="J1327" s="242" t="e">
        <f>IF(#REF!&gt;=1,IF(#REF!&gt;=1,#REF!),IF(#REF!&gt;=0,"",))</f>
        <v>#REF!</v>
      </c>
      <c r="K1327" s="241" t="e">
        <f>保全管理データ!N218</f>
        <v>#REF!</v>
      </c>
      <c r="L1327" s="241" t="e">
        <f>IF(#REF!="","",IF(#REF!="悪環境における作業",0.2,IF(#REF!="高所又は地下作業",0.1,IF(#REF!="錯綜場所作業",0.3,IF(#REF!="複雑な制約のある作業",0.4,IF(#REF!="単純な制約のある作業",0.2,0))))))</f>
        <v>#REF!</v>
      </c>
      <c r="M1327" s="224" t="e">
        <f t="shared" si="80"/>
        <v>#REF!</v>
      </c>
    </row>
    <row r="1328" spans="2:13" s="229" customFormat="1" ht="27.75" customHeight="1" x14ac:dyDescent="0.2">
      <c r="B1328" s="562" t="s">
        <v>267</v>
      </c>
      <c r="C1328" s="563"/>
      <c r="D1328" s="239" t="e">
        <f>#REF!</f>
        <v>#REF!</v>
      </c>
      <c r="E1328" s="240" t="s">
        <v>247</v>
      </c>
      <c r="F1328" s="242" t="e">
        <f>IF(#REF!&gt;=1,IF(#REF!&gt;=1,#REF!),IF(#REF!&gt;=0,"",))</f>
        <v>#REF!</v>
      </c>
      <c r="G1328" s="241" t="e">
        <f>保全管理データ!N192</f>
        <v>#REF!</v>
      </c>
      <c r="H1328" s="241" t="e">
        <f>IF(#REF!="無","",IF(#REF!="","",IF(#REF!="悪環境における作業",0.2,IF(#REF!="高所又は地下作業",0.1,IF(#REF!="錯綜場所作業",0.3,IF(#REF!="複雑な制約のある作業",0.4,IF(#REF!="単純な制約のある作業",0.2,0)))))))</f>
        <v>#REF!</v>
      </c>
      <c r="I1328" s="224" t="e">
        <f t="shared" si="79"/>
        <v>#REF!</v>
      </c>
      <c r="J1328" s="242" t="e">
        <f>IF(#REF!&gt;=1,IF(#REF!&gt;=1,#REF!),IF(#REF!&gt;=0,"",))</f>
        <v>#REF!</v>
      </c>
      <c r="K1328" s="241" t="e">
        <f>保全管理データ!N219</f>
        <v>#REF!</v>
      </c>
      <c r="L1328" s="241" t="e">
        <f>IF(#REF!="","",IF(#REF!="悪環境における作業",0.2,IF(#REF!="高所又は地下作業",0.1,IF(#REF!="錯綜場所作業",0.3,IF(#REF!="複雑な制約のある作業",0.4,IF(#REF!="単純な制約のある作業",0.2,0))))))</f>
        <v>#REF!</v>
      </c>
      <c r="M1328" s="224" t="e">
        <f t="shared" si="80"/>
        <v>#REF!</v>
      </c>
    </row>
    <row r="1329" spans="2:13" s="229" customFormat="1" ht="27.75" customHeight="1" x14ac:dyDescent="0.2">
      <c r="B1329" s="562" t="s">
        <v>268</v>
      </c>
      <c r="C1329" s="563"/>
      <c r="D1329" s="239" t="e">
        <f>#REF!</f>
        <v>#REF!</v>
      </c>
      <c r="E1329" s="240" t="s">
        <v>246</v>
      </c>
      <c r="F1329" s="242" t="e">
        <f>IF(#REF!&gt;=1,IF(#REF!&gt;=1,#REF!),IF(#REF!&gt;=0,"",))</f>
        <v>#REF!</v>
      </c>
      <c r="G1329" s="241" t="e">
        <f>保全管理データ!N193</f>
        <v>#REF!</v>
      </c>
      <c r="H1329" s="241" t="e">
        <f>IF(#REF!="無","",IF(#REF!="","",IF(#REF!="悪環境における作業",0.2,IF(#REF!="高所又は地下作業",0.1,IF(#REF!="錯綜場所作業",0.3,IF(#REF!="複雑な制約のある作業",0.4,IF(#REF!="単純な制約のある作業",0.2,0)))))))</f>
        <v>#REF!</v>
      </c>
      <c r="I1329" s="224" t="e">
        <f t="shared" si="79"/>
        <v>#REF!</v>
      </c>
      <c r="J1329" s="242" t="e">
        <f>IF(#REF!&gt;=1,IF(#REF!&gt;=1,#REF!),IF(#REF!&gt;=0,"",))</f>
        <v>#REF!</v>
      </c>
      <c r="K1329" s="241" t="e">
        <f>保全管理データ!N220</f>
        <v>#REF!</v>
      </c>
      <c r="L1329" s="241" t="e">
        <f>IF(#REF!="","",IF(#REF!="悪環境における作業",0.2,IF(#REF!="高所又は地下作業",0.1,IF(#REF!="錯綜場所作業",0.3,IF(#REF!="複雑な制約のある作業",0.4,IF(#REF!="単純な制約のある作業",0.2,0))))))</f>
        <v>#REF!</v>
      </c>
      <c r="M1329" s="224" t="e">
        <f t="shared" si="80"/>
        <v>#REF!</v>
      </c>
    </row>
    <row r="1330" spans="2:13" s="229" customFormat="1" ht="27.75" customHeight="1" thickBot="1" x14ac:dyDescent="0.25">
      <c r="B1330" s="564" t="s">
        <v>269</v>
      </c>
      <c r="C1330" s="565"/>
      <c r="D1330" s="243" t="e">
        <f>#REF!</f>
        <v>#REF!</v>
      </c>
      <c r="E1330" s="244" t="s">
        <v>245</v>
      </c>
      <c r="F1330" s="246" t="e">
        <f>IF(#REF!&gt;=1,IF(#REF!&gt;=1,#REF!),IF(#REF!&gt;=0,"",))</f>
        <v>#REF!</v>
      </c>
      <c r="G1330" s="245" t="e">
        <f>保全管理データ!N194</f>
        <v>#REF!</v>
      </c>
      <c r="H1330" s="241" t="e">
        <f>IF(#REF!="無","",IF(#REF!="","",IF(#REF!="悪環境における作業",0.2,IF(#REF!="高所又は地下作業",0.1,IF(#REF!="錯綜場所作業",0.3,IF(#REF!="複雑な制約のある作業",0.4,IF(#REF!="単純な制約のある作業",0.2,0)))))))</f>
        <v>#REF!</v>
      </c>
      <c r="I1330" s="224" t="e">
        <f t="shared" si="79"/>
        <v>#REF!</v>
      </c>
      <c r="J1330" s="246" t="e">
        <f>IF(#REF!&gt;=1,IF(#REF!&gt;=1,#REF!),IF(#REF!&gt;=0,"",))</f>
        <v>#REF!</v>
      </c>
      <c r="K1330" s="245" t="e">
        <f>保全管理データ!N221</f>
        <v>#REF!</v>
      </c>
      <c r="L1330" s="245" t="e">
        <f>IF(#REF!="","",IF(#REF!="悪環境における作業",0.2,IF(#REF!="高所又は地下作業",0.1,IF(#REF!="錯綜場所作業",0.3,IF(#REF!="複雑な制約のある作業",0.4,IF(#REF!="単純な制約のある作業",0.2,0))))))</f>
        <v>#REF!</v>
      </c>
      <c r="M1330" s="224" t="e">
        <f t="shared" si="80"/>
        <v>#REF!</v>
      </c>
    </row>
    <row r="1331" spans="2:13" s="229" customFormat="1" ht="27.75" customHeight="1" thickBot="1" x14ac:dyDescent="0.25">
      <c r="B1331" s="555" t="s">
        <v>190</v>
      </c>
      <c r="C1331" s="555"/>
      <c r="D1331" s="555"/>
      <c r="E1331" s="555"/>
      <c r="F1331" s="556" t="e">
        <f>SUM(I1307:I1330)</f>
        <v>#REF!</v>
      </c>
      <c r="G1331" s="557"/>
      <c r="H1331" s="557"/>
      <c r="I1331" s="558"/>
      <c r="J1331" s="556" t="e">
        <f>IF(SUM(J1307:J1330)=0,"0.00",SUM(M1307:M1330))</f>
        <v>#REF!</v>
      </c>
      <c r="K1331" s="557"/>
      <c r="L1331" s="557"/>
      <c r="M1331" s="558"/>
    </row>
    <row r="1332" spans="2:13" s="229" customFormat="1" ht="27.75" customHeight="1" thickBot="1" x14ac:dyDescent="0.25">
      <c r="B1332" s="555" t="s">
        <v>97</v>
      </c>
      <c r="C1332" s="555"/>
      <c r="D1332" s="555"/>
      <c r="E1332" s="555"/>
      <c r="F1332" s="559" t="e">
        <f>IF(#REF!="５年以下","0",IF(#REF!="５年～１０年",0.1,IF(#REF!="１０年以上",0.15)))</f>
        <v>#REF!</v>
      </c>
      <c r="G1332" s="560"/>
      <c r="H1332" s="560"/>
      <c r="I1332" s="560"/>
      <c r="J1332" s="560"/>
      <c r="K1332" s="560"/>
      <c r="L1332" s="560"/>
      <c r="M1332" s="561"/>
    </row>
    <row r="1333" spans="2:13" s="229" customFormat="1" ht="27.75" customHeight="1" thickBot="1" x14ac:dyDescent="0.25">
      <c r="B1333" s="556" t="s">
        <v>273</v>
      </c>
      <c r="C1333" s="557"/>
      <c r="D1333" s="557"/>
      <c r="E1333" s="558"/>
      <c r="F1333" s="556" t="e">
        <f>F1331*(1+F1332)</f>
        <v>#REF!</v>
      </c>
      <c r="G1333" s="557"/>
      <c r="H1333" s="557"/>
      <c r="I1333" s="557"/>
      <c r="J1333" s="556" t="e">
        <f>J1331*(1+F1332)</f>
        <v>#REF!</v>
      </c>
      <c r="K1333" s="557"/>
      <c r="L1333" s="557"/>
      <c r="M1333" s="558"/>
    </row>
    <row r="1334" spans="2:13" s="229" customFormat="1" ht="24" hidden="1" customHeight="1" thickBot="1" x14ac:dyDescent="0.25">
      <c r="B1334" s="555" t="s">
        <v>191</v>
      </c>
      <c r="C1334" s="555"/>
      <c r="D1334" s="555"/>
      <c r="E1334" s="555"/>
      <c r="F1334" s="556" t="e">
        <f>#REF!*(#REF!*#REF!+#REF!*#REF!)</f>
        <v>#REF!</v>
      </c>
      <c r="G1334" s="557"/>
      <c r="H1334" s="558"/>
      <c r="I1334" s="555" t="e">
        <f>#REF!</f>
        <v>#REF!</v>
      </c>
      <c r="J1334" s="556"/>
      <c r="K1334" s="247" t="s">
        <v>230</v>
      </c>
      <c r="L1334" s="558" t="e">
        <f>B1305</f>
        <v>#REF!</v>
      </c>
      <c r="M1334" s="555"/>
    </row>
    <row r="1335" spans="2:13" s="229" customFormat="1" ht="45" customHeight="1" thickBot="1" x14ac:dyDescent="0.25">
      <c r="B1335" s="228"/>
      <c r="C1335" s="228"/>
      <c r="D1335" s="228"/>
      <c r="E1335" s="228"/>
      <c r="F1335" s="228"/>
      <c r="G1335" s="228"/>
      <c r="H1335" s="228"/>
      <c r="I1335" s="228"/>
      <c r="J1335" s="228"/>
      <c r="K1335" s="228"/>
      <c r="L1335" s="228"/>
      <c r="M1335" s="228"/>
    </row>
    <row r="1336" spans="2:13" s="229" customFormat="1" ht="27.75" customHeight="1" thickBot="1" x14ac:dyDescent="0.25">
      <c r="B1336" s="568" t="s">
        <v>128</v>
      </c>
      <c r="C1336" s="569"/>
      <c r="D1336" s="569"/>
      <c r="E1336" s="570"/>
      <c r="F1336" s="228"/>
      <c r="G1336" s="228"/>
      <c r="H1336" s="228"/>
      <c r="I1336" s="228"/>
      <c r="J1336" s="228"/>
      <c r="K1336" s="228"/>
      <c r="L1336" s="228"/>
      <c r="M1336" s="228"/>
    </row>
    <row r="1337" spans="2:13" s="229" customFormat="1" ht="27.75" customHeight="1" x14ac:dyDescent="0.2">
      <c r="B1337" s="571" t="e">
        <f>#REF!</f>
        <v>#REF!</v>
      </c>
      <c r="C1337" s="572"/>
      <c r="D1337" s="573"/>
      <c r="E1337" s="574"/>
      <c r="F1337" s="578" t="s">
        <v>240</v>
      </c>
      <c r="G1337" s="579"/>
      <c r="H1337" s="579"/>
      <c r="I1337" s="580"/>
      <c r="J1337" s="578" t="s">
        <v>239</v>
      </c>
      <c r="K1337" s="579"/>
      <c r="L1337" s="579"/>
      <c r="M1337" s="580"/>
    </row>
    <row r="1338" spans="2:13" s="229" customFormat="1" ht="27.75" customHeight="1" thickBot="1" x14ac:dyDescent="0.25">
      <c r="B1338" s="575"/>
      <c r="C1338" s="576"/>
      <c r="D1338" s="576"/>
      <c r="E1338" s="577"/>
      <c r="F1338" s="233" t="s">
        <v>149</v>
      </c>
      <c r="G1338" s="231" t="s">
        <v>151</v>
      </c>
      <c r="H1338" s="231" t="s">
        <v>96</v>
      </c>
      <c r="I1338" s="232" t="s">
        <v>150</v>
      </c>
      <c r="J1338" s="233" t="s">
        <v>149</v>
      </c>
      <c r="K1338" s="231" t="s">
        <v>151</v>
      </c>
      <c r="L1338" s="231" t="s">
        <v>96</v>
      </c>
      <c r="M1338" s="232" t="s">
        <v>150</v>
      </c>
    </row>
    <row r="1339" spans="2:13" s="229" customFormat="1" ht="27.75" customHeight="1" thickTop="1" x14ac:dyDescent="0.2">
      <c r="B1339" s="566" t="s">
        <v>241</v>
      </c>
      <c r="C1339" s="567"/>
      <c r="D1339" s="234" t="e">
        <f>#REF!</f>
        <v>#REF!</v>
      </c>
      <c r="E1339" s="235" t="s">
        <v>242</v>
      </c>
      <c r="F1339" s="242" t="e">
        <f>IF(#REF!&gt;=1,IF(#REF!&gt;=1,#REF!),IF(#REF!&gt;=0,"",))</f>
        <v>#REF!</v>
      </c>
      <c r="G1339" s="241" t="e">
        <f>保全管理データ!N507</f>
        <v>#REF!</v>
      </c>
      <c r="H1339" s="241" t="e">
        <f>IF(#REF!="無","",IF(#REF!="","",IF(#REF!="悪環境における作業",0.2,IF(#REF!="高所又は地下作業",0.1,IF(#REF!="錯綜場所作業",0.3,IF(#REF!="複雑な制約のある作業",0.4,IF(#REF!="単純な制約のある作業",0.2,0)))))))</f>
        <v>#REF!</v>
      </c>
      <c r="I1339" s="224" t="e">
        <f>IF(F1339="","",F1339*G1339*(1+IF(H1339="",0,H1339)))</f>
        <v>#REF!</v>
      </c>
      <c r="J1339" s="242" t="e">
        <f>IF(#REF!&gt;=1,IF(#REF!&gt;=1,#REF!),IF(#REF!&gt;=0,"",))</f>
        <v>#REF!</v>
      </c>
      <c r="K1339" s="241" t="e">
        <f>保全管理データ!N534</f>
        <v>#REF!</v>
      </c>
      <c r="L1339" s="241" t="e">
        <f>IF(#REF!="","",IF(#REF!="悪環境における作業",0.2,IF(#REF!="高所又は地下作業",0.1,IF(#REF!="錯綜場所作業",0.3,IF(#REF!="複雑な制約のある作業",0.4,IF(#REF!="単純な制約のある作業",0.2,0))))))</f>
        <v>#REF!</v>
      </c>
      <c r="M1339" s="224" t="e">
        <f>IF(J1339="","",J1339*K1339*(1+IF(L1339="",0,L1339)))</f>
        <v>#REF!</v>
      </c>
    </row>
    <row r="1340" spans="2:13" s="229" customFormat="1" ht="27.75" customHeight="1" x14ac:dyDescent="0.2">
      <c r="B1340" s="562" t="s">
        <v>243</v>
      </c>
      <c r="C1340" s="563"/>
      <c r="D1340" s="239" t="e">
        <f>#REF!</f>
        <v>#REF!</v>
      </c>
      <c r="E1340" s="240" t="s">
        <v>242</v>
      </c>
      <c r="F1340" s="242" t="e">
        <f>IF(#REF!&gt;=1,IF(#REF!&gt;=1,#REF!),IF(#REF!&gt;=0,"",))</f>
        <v>#REF!</v>
      </c>
      <c r="G1340" s="241" t="e">
        <f>保全管理データ!N508</f>
        <v>#REF!</v>
      </c>
      <c r="H1340" s="241" t="e">
        <f>IF(#REF!="無","",IF(#REF!="","",IF(#REF!="悪環境における作業",0.2,IF(#REF!="高所又は地下作業",0.1,IF(#REF!="錯綜場所作業",0.3,IF(#REF!="複雑な制約のある作業",0.4,IF(#REF!="単純な制約のある作業",0.2,0)))))))</f>
        <v>#REF!</v>
      </c>
      <c r="I1340" s="224" t="e">
        <f t="shared" ref="I1340:I1362" si="81">IF(F1340="","",F1340*G1340*(1+IF(H1340="",0,H1340)))</f>
        <v>#REF!</v>
      </c>
      <c r="J1340" s="242" t="e">
        <f>IF(#REF!&gt;=1,IF(#REF!&gt;=1,#REF!),IF(#REF!&gt;=0,"",))</f>
        <v>#REF!</v>
      </c>
      <c r="K1340" s="241" t="e">
        <f>保全管理データ!N535</f>
        <v>#REF!</v>
      </c>
      <c r="L1340" s="241" t="e">
        <f>IF(#REF!="","",IF(#REF!="悪環境における作業",0.2,IF(#REF!="高所又は地下作業",0.1,IF(#REF!="錯綜場所作業",0.3,IF(#REF!="複雑な制約のある作業",0.4,IF(#REF!="単純な制約のある作業",0.2,0))))))</f>
        <v>#REF!</v>
      </c>
      <c r="M1340" s="224" t="e">
        <f t="shared" ref="M1340:M1362" si="82">IF(J1340="","",J1340*K1340*(1+IF(L1340="",0,L1340)))</f>
        <v>#REF!</v>
      </c>
    </row>
    <row r="1341" spans="2:13" s="229" customFormat="1" ht="27.75" customHeight="1" x14ac:dyDescent="0.2">
      <c r="B1341" s="562" t="s">
        <v>249</v>
      </c>
      <c r="C1341" s="563"/>
      <c r="D1341" s="239" t="e">
        <f>#REF!</f>
        <v>#REF!</v>
      </c>
      <c r="E1341" s="240" t="s">
        <v>244</v>
      </c>
      <c r="F1341" s="242" t="e">
        <f>IF(#REF!&gt;=1,IF(#REF!&gt;=1,#REF!),IF(#REF!&gt;=0,"",))</f>
        <v>#REF!</v>
      </c>
      <c r="G1341" s="241" t="e">
        <f>保全管理データ!N509</f>
        <v>#REF!</v>
      </c>
      <c r="H1341" s="241" t="e">
        <f>IF(#REF!="無","",IF(#REF!="","",IF(#REF!="悪環境における作業",0.2,IF(#REF!="高所又は地下作業",0.1,IF(#REF!="錯綜場所作業",0.3,IF(#REF!="複雑な制約のある作業",0.4,IF(#REF!="単純な制約のある作業",0.2,0)))))))</f>
        <v>#REF!</v>
      </c>
      <c r="I1341" s="224" t="e">
        <f t="shared" si="81"/>
        <v>#REF!</v>
      </c>
      <c r="J1341" s="242" t="e">
        <f>IF(#REF!&gt;=1,IF(#REF!&gt;=1,#REF!),IF(#REF!&gt;=0,"",))</f>
        <v>#REF!</v>
      </c>
      <c r="K1341" s="241" t="e">
        <f>保全管理データ!N536</f>
        <v>#REF!</v>
      </c>
      <c r="L1341" s="241" t="e">
        <f>IF(#REF!="","",IF(#REF!="悪環境における作業",0.2,IF(#REF!="高所又は地下作業",0.1,IF(#REF!="錯綜場所作業",0.3,IF(#REF!="複雑な制約のある作業",0.4,IF(#REF!="単純な制約のある作業",0.2,0))))))</f>
        <v>#REF!</v>
      </c>
      <c r="M1341" s="224" t="e">
        <f t="shared" si="82"/>
        <v>#REF!</v>
      </c>
    </row>
    <row r="1342" spans="2:13" s="229" customFormat="1" ht="27.75" customHeight="1" x14ac:dyDescent="0.2">
      <c r="B1342" s="562" t="s">
        <v>250</v>
      </c>
      <c r="C1342" s="563"/>
      <c r="D1342" s="239" t="e">
        <f>#REF!</f>
        <v>#REF!</v>
      </c>
      <c r="E1342" s="240" t="s">
        <v>244</v>
      </c>
      <c r="F1342" s="242" t="e">
        <f>IF(#REF!&gt;=1,IF(#REF!&gt;=1,#REF!),IF(#REF!&gt;=0,"",))</f>
        <v>#REF!</v>
      </c>
      <c r="G1342" s="241" t="e">
        <f>保全管理データ!N510</f>
        <v>#REF!</v>
      </c>
      <c r="H1342" s="241" t="e">
        <f>IF(#REF!="無","",IF(#REF!="","",IF(#REF!="悪環境における作業",0.2,IF(#REF!="高所又は地下作業",0.1,IF(#REF!="錯綜場所作業",0.3,IF(#REF!="複雑な制約のある作業",0.4,IF(#REF!="単純な制約のある作業",0.2,0)))))))</f>
        <v>#REF!</v>
      </c>
      <c r="I1342" s="224" t="e">
        <f t="shared" si="81"/>
        <v>#REF!</v>
      </c>
      <c r="J1342" s="242" t="e">
        <f>IF(#REF!&gt;=1,IF(#REF!&gt;=1,#REF!),IF(#REF!&gt;=0,"",))</f>
        <v>#REF!</v>
      </c>
      <c r="K1342" s="241" t="e">
        <f>保全管理データ!N537</f>
        <v>#REF!</v>
      </c>
      <c r="L1342" s="241" t="e">
        <f>IF(#REF!="","",IF(#REF!="悪環境における作業",0.2,IF(#REF!="高所又は地下作業",0.1,IF(#REF!="錯綜場所作業",0.3,IF(#REF!="複雑な制約のある作業",0.4,IF(#REF!="単純な制約のある作業",0.2,0))))))</f>
        <v>#REF!</v>
      </c>
      <c r="M1342" s="224" t="e">
        <f t="shared" si="82"/>
        <v>#REF!</v>
      </c>
    </row>
    <row r="1343" spans="2:13" s="229" customFormat="1" ht="27.75" customHeight="1" x14ac:dyDescent="0.2">
      <c r="B1343" s="562" t="s">
        <v>251</v>
      </c>
      <c r="C1343" s="563"/>
      <c r="D1343" s="239" t="e">
        <f>#REF!</f>
        <v>#REF!</v>
      </c>
      <c r="E1343" s="240" t="s">
        <v>242</v>
      </c>
      <c r="F1343" s="242" t="e">
        <f>IF(#REF!&gt;=1,IF(#REF!&gt;=1,#REF!),IF(#REF!&gt;=0,"",))</f>
        <v>#REF!</v>
      </c>
      <c r="G1343" s="241" t="e">
        <f>保全管理データ!N511</f>
        <v>#REF!</v>
      </c>
      <c r="H1343" s="241" t="e">
        <f>IF(#REF!="無","",IF(#REF!="","",IF(#REF!="悪環境における作業",0.2,IF(#REF!="高所又は地下作業",0.1,IF(#REF!="錯綜場所作業",0.3,IF(#REF!="複雑な制約のある作業",0.4,IF(#REF!="単純な制約のある作業",0.2,0)))))))</f>
        <v>#REF!</v>
      </c>
      <c r="I1343" s="224" t="e">
        <f t="shared" si="81"/>
        <v>#REF!</v>
      </c>
      <c r="J1343" s="242" t="e">
        <f>IF(#REF!&gt;=1,IF(#REF!&gt;=1,#REF!),IF(#REF!&gt;=0,"",))</f>
        <v>#REF!</v>
      </c>
      <c r="K1343" s="241" t="e">
        <f>保全管理データ!N538</f>
        <v>#REF!</v>
      </c>
      <c r="L1343" s="241" t="e">
        <f>IF(#REF!="","",IF(#REF!="悪環境における作業",0.2,IF(#REF!="高所又は地下作業",0.1,IF(#REF!="錯綜場所作業",0.3,IF(#REF!="複雑な制約のある作業",0.4,IF(#REF!="単純な制約のある作業",0.2,0))))))</f>
        <v>#REF!</v>
      </c>
      <c r="M1343" s="224" t="e">
        <f t="shared" si="82"/>
        <v>#REF!</v>
      </c>
    </row>
    <row r="1344" spans="2:13" s="229" customFormat="1" ht="27.75" customHeight="1" x14ac:dyDescent="0.2">
      <c r="B1344" s="562" t="s">
        <v>252</v>
      </c>
      <c r="C1344" s="563"/>
      <c r="D1344" s="239" t="e">
        <f>#REF!</f>
        <v>#REF!</v>
      </c>
      <c r="E1344" s="240" t="s">
        <v>244</v>
      </c>
      <c r="F1344" s="242" t="e">
        <f>IF(#REF!&gt;=1,IF(#REF!&gt;=1,#REF!),IF(#REF!&gt;=0,"",))</f>
        <v>#REF!</v>
      </c>
      <c r="G1344" s="241" t="e">
        <f>保全管理データ!N512</f>
        <v>#REF!</v>
      </c>
      <c r="H1344" s="241" t="e">
        <f>IF(#REF!="無","",IF(#REF!="","",IF(#REF!="悪環境における作業",0.2,IF(#REF!="高所又は地下作業",0.1,IF(#REF!="錯綜場所作業",0.3,IF(#REF!="複雑な制約のある作業",0.4,IF(#REF!="単純な制約のある作業",0.2,0)))))))</f>
        <v>#REF!</v>
      </c>
      <c r="I1344" s="224" t="e">
        <f t="shared" si="81"/>
        <v>#REF!</v>
      </c>
      <c r="J1344" s="242" t="e">
        <f>IF(#REF!&gt;=1,IF(#REF!&gt;=1,#REF!),IF(#REF!&gt;=0,"",))</f>
        <v>#REF!</v>
      </c>
      <c r="K1344" s="241" t="e">
        <f>保全管理データ!N539</f>
        <v>#REF!</v>
      </c>
      <c r="L1344" s="241" t="e">
        <f>IF(#REF!="","",IF(#REF!="悪環境における作業",0.2,IF(#REF!="高所又は地下作業",0.1,IF(#REF!="錯綜場所作業",0.3,IF(#REF!="複雑な制約のある作業",0.4,IF(#REF!="単純な制約のある作業",0.2,0))))))</f>
        <v>#REF!</v>
      </c>
      <c r="M1344" s="224" t="e">
        <f t="shared" si="82"/>
        <v>#REF!</v>
      </c>
    </row>
    <row r="1345" spans="2:13" s="229" customFormat="1" ht="27.75" customHeight="1" x14ac:dyDescent="0.2">
      <c r="B1345" s="562" t="s">
        <v>253</v>
      </c>
      <c r="C1345" s="563"/>
      <c r="D1345" s="239" t="e">
        <f>#REF!</f>
        <v>#REF!</v>
      </c>
      <c r="E1345" s="240" t="s">
        <v>242</v>
      </c>
      <c r="F1345" s="242" t="e">
        <f>IF(#REF!&gt;=1,IF(#REF!&gt;=1,#REF!),IF(#REF!&gt;=0,"",))</f>
        <v>#REF!</v>
      </c>
      <c r="G1345" s="241" t="e">
        <f>保全管理データ!N513</f>
        <v>#REF!</v>
      </c>
      <c r="H1345" s="241" t="e">
        <f>IF(#REF!="無","",IF(#REF!="","",IF(#REF!="悪環境における作業",0.2,IF(#REF!="高所又は地下作業",0.1,IF(#REF!="錯綜場所作業",0.3,IF(#REF!="複雑な制約のある作業",0.4,IF(#REF!="単純な制約のある作業",0.2,0)))))))</f>
        <v>#REF!</v>
      </c>
      <c r="I1345" s="224" t="e">
        <f t="shared" si="81"/>
        <v>#REF!</v>
      </c>
      <c r="J1345" s="242" t="e">
        <f>IF(#REF!&gt;=1,IF(#REF!&gt;=1,#REF!),IF(#REF!&gt;=0,"",))</f>
        <v>#REF!</v>
      </c>
      <c r="K1345" s="241" t="e">
        <f>保全管理データ!N540</f>
        <v>#REF!</v>
      </c>
      <c r="L1345" s="241" t="e">
        <f>IF(#REF!="","",IF(#REF!="悪環境における作業",0.2,IF(#REF!="高所又は地下作業",0.1,IF(#REF!="錯綜場所作業",0.3,IF(#REF!="複雑な制約のある作業",0.4,IF(#REF!="単純な制約のある作業",0.2,0))))))</f>
        <v>#REF!</v>
      </c>
      <c r="M1345" s="224" t="e">
        <f t="shared" si="82"/>
        <v>#REF!</v>
      </c>
    </row>
    <row r="1346" spans="2:13" s="229" customFormat="1" ht="27.75" customHeight="1" x14ac:dyDescent="0.2">
      <c r="B1346" s="562" t="s">
        <v>254</v>
      </c>
      <c r="C1346" s="563"/>
      <c r="D1346" s="239" t="e">
        <f>#REF!</f>
        <v>#REF!</v>
      </c>
      <c r="E1346" s="240" t="s">
        <v>242</v>
      </c>
      <c r="F1346" s="242" t="e">
        <f>IF(#REF!&gt;=1,IF(#REF!&gt;=1,#REF!),IF(#REF!&gt;=0,"",))</f>
        <v>#REF!</v>
      </c>
      <c r="G1346" s="241" t="e">
        <f>保全管理データ!N514</f>
        <v>#REF!</v>
      </c>
      <c r="H1346" s="241" t="e">
        <f>IF(#REF!="無","",IF(#REF!="","",IF(#REF!="悪環境における作業",0.2,IF(#REF!="高所又は地下作業",0.1,IF(#REF!="錯綜場所作業",0.3,IF(#REF!="複雑な制約のある作業",0.4,IF(#REF!="単純な制約のある作業",0.2,0)))))))</f>
        <v>#REF!</v>
      </c>
      <c r="I1346" s="224" t="e">
        <f t="shared" si="81"/>
        <v>#REF!</v>
      </c>
      <c r="J1346" s="242" t="e">
        <f>IF(#REF!&gt;=1,IF(#REF!&gt;=1,#REF!),IF(#REF!&gt;=0,"",))</f>
        <v>#REF!</v>
      </c>
      <c r="K1346" s="241" t="e">
        <f>保全管理データ!N541</f>
        <v>#REF!</v>
      </c>
      <c r="L1346" s="241" t="e">
        <f>IF(#REF!="","",IF(#REF!="悪環境における作業",0.2,IF(#REF!="高所又は地下作業",0.1,IF(#REF!="錯綜場所作業",0.3,IF(#REF!="複雑な制約のある作業",0.4,IF(#REF!="単純な制約のある作業",0.2,0))))))</f>
        <v>#REF!</v>
      </c>
      <c r="M1346" s="224" t="e">
        <f t="shared" si="82"/>
        <v>#REF!</v>
      </c>
    </row>
    <row r="1347" spans="2:13" s="229" customFormat="1" ht="27.75" customHeight="1" x14ac:dyDescent="0.2">
      <c r="B1347" s="562" t="s">
        <v>255</v>
      </c>
      <c r="C1347" s="563"/>
      <c r="D1347" s="239" t="e">
        <f>#REF!</f>
        <v>#REF!</v>
      </c>
      <c r="E1347" s="240" t="s">
        <v>245</v>
      </c>
      <c r="F1347" s="242" t="e">
        <f>IF(#REF!&gt;=1,IF(#REF!&gt;=1,#REF!),IF(#REF!&gt;=0,"",))</f>
        <v>#REF!</v>
      </c>
      <c r="G1347" s="241" t="e">
        <f>保全管理データ!N515</f>
        <v>#REF!</v>
      </c>
      <c r="H1347" s="241" t="e">
        <f>IF(#REF!="無","",IF(#REF!="","",IF(#REF!="悪環境における作業",0.2,IF(#REF!="高所又は地下作業",0.1,IF(#REF!="錯綜場所作業",0.3,IF(#REF!="複雑な制約のある作業",0.4,IF(#REF!="単純な制約のある作業",0.2,0)))))))</f>
        <v>#REF!</v>
      </c>
      <c r="I1347" s="224" t="e">
        <f t="shared" si="81"/>
        <v>#REF!</v>
      </c>
      <c r="J1347" s="242" t="e">
        <f>IF(#REF!&gt;=1,IF(#REF!&gt;=1,#REF!),IF(#REF!&gt;=0,"",))</f>
        <v>#REF!</v>
      </c>
      <c r="K1347" s="241" t="e">
        <f>保全管理データ!N542</f>
        <v>#REF!</v>
      </c>
      <c r="L1347" s="241" t="e">
        <f>IF(#REF!="","",IF(#REF!="悪環境における作業",0.2,IF(#REF!="高所又は地下作業",0.1,IF(#REF!="錯綜場所作業",0.3,IF(#REF!="複雑な制約のある作業",0.4,IF(#REF!="単純な制約のある作業",0.2,0))))))</f>
        <v>#REF!</v>
      </c>
      <c r="M1347" s="224" t="e">
        <f t="shared" si="82"/>
        <v>#REF!</v>
      </c>
    </row>
    <row r="1348" spans="2:13" s="229" customFormat="1" ht="27.75" customHeight="1" x14ac:dyDescent="0.2">
      <c r="B1348" s="562" t="s">
        <v>256</v>
      </c>
      <c r="C1348" s="563"/>
      <c r="D1348" s="239" t="e">
        <f>#REF!</f>
        <v>#REF!</v>
      </c>
      <c r="E1348" s="240" t="s">
        <v>242</v>
      </c>
      <c r="F1348" s="242" t="e">
        <f>IF(#REF!&gt;=1,IF(#REF!&gt;=1,#REF!),IF(#REF!&gt;=0,"",))</f>
        <v>#REF!</v>
      </c>
      <c r="G1348" s="241" t="e">
        <f>保全管理データ!N516</f>
        <v>#REF!</v>
      </c>
      <c r="H1348" s="241" t="e">
        <f>IF(#REF!="無","",IF(#REF!="","",IF(#REF!="悪環境における作業",0.2,IF(#REF!="高所又は地下作業",0.1,IF(#REF!="錯綜場所作業",0.3,IF(#REF!="複雑な制約のある作業",0.4,IF(#REF!="単純な制約のある作業",0.2,0)))))))</f>
        <v>#REF!</v>
      </c>
      <c r="I1348" s="224" t="e">
        <f t="shared" si="81"/>
        <v>#REF!</v>
      </c>
      <c r="J1348" s="242" t="e">
        <f>IF(#REF!&gt;=1,IF(#REF!&gt;=1,#REF!),IF(#REF!&gt;=0,"",))</f>
        <v>#REF!</v>
      </c>
      <c r="K1348" s="241" t="e">
        <f>保全管理データ!N543</f>
        <v>#REF!</v>
      </c>
      <c r="L1348" s="241" t="e">
        <f>IF(#REF!="","",IF(#REF!="悪環境における作業",0.2,IF(#REF!="高所又は地下作業",0.1,IF(#REF!="錯綜場所作業",0.3,IF(#REF!="複雑な制約のある作業",0.4,IF(#REF!="単純な制約のある作業",0.2,0))))))</f>
        <v>#REF!</v>
      </c>
      <c r="M1348" s="224" t="e">
        <f t="shared" si="82"/>
        <v>#REF!</v>
      </c>
    </row>
    <row r="1349" spans="2:13" s="229" customFormat="1" ht="27.75" customHeight="1" x14ac:dyDescent="0.2">
      <c r="B1349" s="562" t="s">
        <v>257</v>
      </c>
      <c r="C1349" s="563"/>
      <c r="D1349" s="239" t="e">
        <f>#REF!</f>
        <v>#REF!</v>
      </c>
      <c r="E1349" s="240" t="s">
        <v>245</v>
      </c>
      <c r="F1349" s="242" t="e">
        <f>IF(#REF!&gt;=1,IF(#REF!&gt;=1,#REF!),IF(#REF!&gt;=0,"",))</f>
        <v>#REF!</v>
      </c>
      <c r="G1349" s="241" t="e">
        <f>保全管理データ!N517</f>
        <v>#REF!</v>
      </c>
      <c r="H1349" s="241" t="e">
        <f>IF(#REF!="無","",IF(#REF!="","",IF(#REF!="悪環境における作業",0.2,IF(#REF!="高所又は地下作業",0.1,IF(#REF!="錯綜場所作業",0.3,IF(#REF!="複雑な制約のある作業",0.4,IF(#REF!="単純な制約のある作業",0.2,0)))))))</f>
        <v>#REF!</v>
      </c>
      <c r="I1349" s="224" t="e">
        <f t="shared" si="81"/>
        <v>#REF!</v>
      </c>
      <c r="J1349" s="242" t="e">
        <f>IF(#REF!&gt;=1,IF(#REF!&gt;=1,#REF!),IF(#REF!&gt;=0,"",))</f>
        <v>#REF!</v>
      </c>
      <c r="K1349" s="241" t="e">
        <f>保全管理データ!N544</f>
        <v>#REF!</v>
      </c>
      <c r="L1349" s="241" t="e">
        <f>IF(#REF!="","",IF(#REF!="悪環境における作業",0.2,IF(#REF!="高所又は地下作業",0.1,IF(#REF!="錯綜場所作業",0.3,IF(#REF!="複雑な制約のある作業",0.4,IF(#REF!="単純な制約のある作業",0.2,0))))))</f>
        <v>#REF!</v>
      </c>
      <c r="M1349" s="224" t="e">
        <f t="shared" si="82"/>
        <v>#REF!</v>
      </c>
    </row>
    <row r="1350" spans="2:13" s="229" customFormat="1" ht="27.75" customHeight="1" x14ac:dyDescent="0.2">
      <c r="B1350" s="562" t="s">
        <v>258</v>
      </c>
      <c r="C1350" s="563"/>
      <c r="D1350" s="239" t="e">
        <f>#REF!</f>
        <v>#REF!</v>
      </c>
      <c r="E1350" s="240" t="s">
        <v>245</v>
      </c>
      <c r="F1350" s="242" t="e">
        <f>IF(#REF!&gt;=1,IF(#REF!&gt;=1,#REF!),IF(#REF!&gt;=0,"",))</f>
        <v>#REF!</v>
      </c>
      <c r="G1350" s="241" t="e">
        <f>保全管理データ!N518</f>
        <v>#REF!</v>
      </c>
      <c r="H1350" s="241" t="e">
        <f>IF(#REF!="無","",IF(#REF!="","",IF(#REF!="悪環境における作業",0.2,IF(#REF!="高所又は地下作業",0.1,IF(#REF!="錯綜場所作業",0.3,IF(#REF!="複雑な制約のある作業",0.4,IF(#REF!="単純な制約のある作業",0.2,0)))))))</f>
        <v>#REF!</v>
      </c>
      <c r="I1350" s="224" t="e">
        <f t="shared" si="81"/>
        <v>#REF!</v>
      </c>
      <c r="J1350" s="242" t="e">
        <f>IF(#REF!&gt;=1,IF(#REF!&gt;=1,#REF!),IF(#REF!&gt;=0,"",))</f>
        <v>#REF!</v>
      </c>
      <c r="K1350" s="241" t="e">
        <f>保全管理データ!N545</f>
        <v>#REF!</v>
      </c>
      <c r="L1350" s="241" t="e">
        <f>IF(#REF!="","",IF(#REF!="悪環境における作業",0.2,IF(#REF!="高所又は地下作業",0.1,IF(#REF!="錯綜場所作業",0.3,IF(#REF!="複雑な制約のある作業",0.4,IF(#REF!="単純な制約のある作業",0.2,0))))))</f>
        <v>#REF!</v>
      </c>
      <c r="M1350" s="224" t="e">
        <f t="shared" si="82"/>
        <v>#REF!</v>
      </c>
    </row>
    <row r="1351" spans="2:13" s="229" customFormat="1" ht="27.75" customHeight="1" x14ac:dyDescent="0.2">
      <c r="B1351" s="562" t="s">
        <v>259</v>
      </c>
      <c r="C1351" s="563"/>
      <c r="D1351" s="239" t="e">
        <f>#REF!</f>
        <v>#REF!</v>
      </c>
      <c r="E1351" s="240" t="s">
        <v>245</v>
      </c>
      <c r="F1351" s="242" t="e">
        <f>IF(#REF!&gt;=1,IF(#REF!&gt;=1,#REF!),IF(#REF!&gt;=0,"",))</f>
        <v>#REF!</v>
      </c>
      <c r="G1351" s="241" t="e">
        <f>保全管理データ!N519</f>
        <v>#REF!</v>
      </c>
      <c r="H1351" s="241" t="e">
        <f>IF(#REF!="無","",IF(#REF!="","",IF(#REF!="悪環境における作業",0.2,IF(#REF!="高所又は地下作業",0.1,IF(#REF!="錯綜場所作業",0.3,IF(#REF!="複雑な制約のある作業",0.4,IF(#REF!="単純な制約のある作業",0.2,0)))))))</f>
        <v>#REF!</v>
      </c>
      <c r="I1351" s="224" t="e">
        <f t="shared" si="81"/>
        <v>#REF!</v>
      </c>
      <c r="J1351" s="242" t="e">
        <f>IF(#REF!&gt;=1,IF(#REF!&gt;=1,#REF!),IF(#REF!&gt;=0,"",))</f>
        <v>#REF!</v>
      </c>
      <c r="K1351" s="241" t="e">
        <f>保全管理データ!N546</f>
        <v>#REF!</v>
      </c>
      <c r="L1351" s="241" t="e">
        <f>IF(#REF!="","",IF(#REF!="悪環境における作業",0.2,IF(#REF!="高所又は地下作業",0.1,IF(#REF!="錯綜場所作業",0.3,IF(#REF!="複雑な制約のある作業",0.4,IF(#REF!="単純な制約のある作業",0.2,0))))))</f>
        <v>#REF!</v>
      </c>
      <c r="M1351" s="224" t="e">
        <f t="shared" si="82"/>
        <v>#REF!</v>
      </c>
    </row>
    <row r="1352" spans="2:13" s="229" customFormat="1" ht="27.75" customHeight="1" x14ac:dyDescent="0.2">
      <c r="B1352" s="562" t="s">
        <v>260</v>
      </c>
      <c r="C1352" s="563"/>
      <c r="D1352" s="239" t="e">
        <f>#REF!</f>
        <v>#REF!</v>
      </c>
      <c r="E1352" s="240" t="s">
        <v>248</v>
      </c>
      <c r="F1352" s="242" t="e">
        <f>IF(#REF!&gt;=1,IF(#REF!&gt;=1,#REF!),IF(#REF!&gt;=0,"",))</f>
        <v>#REF!</v>
      </c>
      <c r="G1352" s="241" t="e">
        <f>保全管理データ!N520</f>
        <v>#REF!</v>
      </c>
      <c r="H1352" s="241" t="e">
        <f>IF(#REF!="無","",IF(#REF!="","",IF(#REF!="悪環境における作業",0.2,IF(#REF!="高所又は地下作業",0.1,IF(#REF!="錯綜場所作業",0.3,IF(#REF!="複雑な制約のある作業",0.4,IF(#REF!="単純な制約のある作業",0.2,0)))))))</f>
        <v>#REF!</v>
      </c>
      <c r="I1352" s="224" t="e">
        <f t="shared" si="81"/>
        <v>#REF!</v>
      </c>
      <c r="J1352" s="242" t="e">
        <f>IF(#REF!&gt;=1,IF(#REF!&gt;=1,#REF!),IF(#REF!&gt;=0,"",))</f>
        <v>#REF!</v>
      </c>
      <c r="K1352" s="241" t="e">
        <f>保全管理データ!N547</f>
        <v>#REF!</v>
      </c>
      <c r="L1352" s="241" t="e">
        <f>IF(#REF!="","",IF(#REF!="悪環境における作業",0.2,IF(#REF!="高所又は地下作業",0.1,IF(#REF!="錯綜場所作業",0.3,IF(#REF!="複雑な制約のある作業",0.4,IF(#REF!="単純な制約のある作業",0.2,0))))))</f>
        <v>#REF!</v>
      </c>
      <c r="M1352" s="224" t="e">
        <f t="shared" si="82"/>
        <v>#REF!</v>
      </c>
    </row>
    <row r="1353" spans="2:13" s="229" customFormat="1" ht="27.75" customHeight="1" x14ac:dyDescent="0.2">
      <c r="B1353" s="562" t="s">
        <v>261</v>
      </c>
      <c r="C1353" s="563"/>
      <c r="D1353" s="239" t="e">
        <f>#REF!</f>
        <v>#REF!</v>
      </c>
      <c r="E1353" s="240" t="s">
        <v>247</v>
      </c>
      <c r="F1353" s="242" t="e">
        <f>IF(#REF!&gt;=1,IF(#REF!&gt;=1,#REF!),IF(#REF!&gt;=0,"",))</f>
        <v>#REF!</v>
      </c>
      <c r="G1353" s="241" t="e">
        <f>保全管理データ!N521</f>
        <v>#REF!</v>
      </c>
      <c r="H1353" s="241" t="e">
        <f>IF(#REF!="無","",IF(#REF!="","",IF(#REF!="悪環境における作業",0.2,IF(#REF!="高所又は地下作業",0.1,IF(#REF!="錯綜場所作業",0.3,IF(#REF!="複雑な制約のある作業",0.4,IF(#REF!="単純な制約のある作業",0.2,0)))))))</f>
        <v>#REF!</v>
      </c>
      <c r="I1353" s="224" t="e">
        <f t="shared" si="81"/>
        <v>#REF!</v>
      </c>
      <c r="J1353" s="242" t="e">
        <f>IF(#REF!&gt;=1,IF(#REF!&gt;=1,#REF!),IF(#REF!&gt;=0,"",))</f>
        <v>#REF!</v>
      </c>
      <c r="K1353" s="241" t="e">
        <f>保全管理データ!N548</f>
        <v>#REF!</v>
      </c>
      <c r="L1353" s="241" t="e">
        <f>IF(#REF!="","",IF(#REF!="悪環境における作業",0.2,IF(#REF!="高所又は地下作業",0.1,IF(#REF!="錯綜場所作業",0.3,IF(#REF!="複雑な制約のある作業",0.4,IF(#REF!="単純な制約のある作業",0.2,0))))))</f>
        <v>#REF!</v>
      </c>
      <c r="M1353" s="224" t="e">
        <f t="shared" si="82"/>
        <v>#REF!</v>
      </c>
    </row>
    <row r="1354" spans="2:13" s="229" customFormat="1" ht="27.75" customHeight="1" x14ac:dyDescent="0.2">
      <c r="B1354" s="562" t="s">
        <v>262</v>
      </c>
      <c r="C1354" s="563"/>
      <c r="D1354" s="239" t="e">
        <f>#REF!</f>
        <v>#REF!</v>
      </c>
      <c r="E1354" s="240" t="s">
        <v>245</v>
      </c>
      <c r="F1354" s="242" t="e">
        <f>IF(#REF!&gt;=1,IF(#REF!&gt;=1,#REF!),IF(#REF!&gt;=0,"",))</f>
        <v>#REF!</v>
      </c>
      <c r="G1354" s="241" t="e">
        <f>保全管理データ!N522</f>
        <v>#REF!</v>
      </c>
      <c r="H1354" s="241" t="e">
        <f>IF(#REF!="無","",IF(#REF!="","",IF(#REF!="悪環境における作業",0.2,IF(#REF!="高所又は地下作業",0.1,IF(#REF!="錯綜場所作業",0.3,IF(#REF!="複雑な制約のある作業",0.4,IF(#REF!="単純な制約のある作業",0.2,0)))))))</f>
        <v>#REF!</v>
      </c>
      <c r="I1354" s="224" t="e">
        <f t="shared" si="81"/>
        <v>#REF!</v>
      </c>
      <c r="J1354" s="242" t="e">
        <f>IF(#REF!&gt;=1,IF(#REF!&gt;=1,#REF!),IF(#REF!&gt;=0,"",))</f>
        <v>#REF!</v>
      </c>
      <c r="K1354" s="241" t="e">
        <f>保全管理データ!N549</f>
        <v>#REF!</v>
      </c>
      <c r="L1354" s="241" t="e">
        <f>IF(#REF!="","",IF(#REF!="悪環境における作業",0.2,IF(#REF!="高所又は地下作業",0.1,IF(#REF!="錯綜場所作業",0.3,IF(#REF!="複雑な制約のある作業",0.4,IF(#REF!="単純な制約のある作業",0.2,0))))))</f>
        <v>#REF!</v>
      </c>
      <c r="M1354" s="224" t="e">
        <f t="shared" si="82"/>
        <v>#REF!</v>
      </c>
    </row>
    <row r="1355" spans="2:13" s="229" customFormat="1" ht="27.75" customHeight="1" x14ac:dyDescent="0.2">
      <c r="B1355" s="562" t="s">
        <v>263</v>
      </c>
      <c r="C1355" s="563"/>
      <c r="D1355" s="239" t="e">
        <f>#REF!</f>
        <v>#REF!</v>
      </c>
      <c r="E1355" s="240" t="s">
        <v>245</v>
      </c>
      <c r="F1355" s="242" t="e">
        <f>IF(#REF!&gt;=1,IF(#REF!&gt;=1,#REF!),IF(#REF!&gt;=0,"",))</f>
        <v>#REF!</v>
      </c>
      <c r="G1355" s="241" t="e">
        <f>保全管理データ!N523</f>
        <v>#REF!</v>
      </c>
      <c r="H1355" s="241" t="e">
        <f>IF(#REF!="無","",IF(#REF!="","",IF(#REF!="悪環境における作業",0.2,IF(#REF!="高所又は地下作業",0.1,IF(#REF!="錯綜場所作業",0.3,IF(#REF!="複雑な制約のある作業",0.4,IF(#REF!="単純な制約のある作業",0.2,0)))))))</f>
        <v>#REF!</v>
      </c>
      <c r="I1355" s="224" t="e">
        <f t="shared" si="81"/>
        <v>#REF!</v>
      </c>
      <c r="J1355" s="242" t="e">
        <f>IF(#REF!&gt;=1,IF(#REF!&gt;=1,#REF!),IF(#REF!&gt;=0,"",))</f>
        <v>#REF!</v>
      </c>
      <c r="K1355" s="241" t="e">
        <f>保全管理データ!N550</f>
        <v>#REF!</v>
      </c>
      <c r="L1355" s="241" t="e">
        <f>IF(#REF!="","",IF(#REF!="悪環境における作業",0.2,IF(#REF!="高所又は地下作業",0.1,IF(#REF!="錯綜場所作業",0.3,IF(#REF!="複雑な制約のある作業",0.4,IF(#REF!="単純な制約のある作業",0.2,0))))))</f>
        <v>#REF!</v>
      </c>
      <c r="M1355" s="224" t="e">
        <f t="shared" si="82"/>
        <v>#REF!</v>
      </c>
    </row>
    <row r="1356" spans="2:13" s="229" customFormat="1" ht="27.75" customHeight="1" x14ac:dyDescent="0.2">
      <c r="B1356" s="562" t="s">
        <v>264</v>
      </c>
      <c r="C1356" s="563"/>
      <c r="D1356" s="239" t="e">
        <f>#REF!</f>
        <v>#REF!</v>
      </c>
      <c r="E1356" s="240" t="s">
        <v>245</v>
      </c>
      <c r="F1356" s="242" t="e">
        <f>IF(#REF!&gt;=1,IF(#REF!&gt;=1,#REF!),IF(#REF!&gt;=0,"",))</f>
        <v>#REF!</v>
      </c>
      <c r="G1356" s="241" t="e">
        <f>保全管理データ!N524</f>
        <v>#REF!</v>
      </c>
      <c r="H1356" s="241" t="e">
        <f>IF(#REF!="無","",IF(#REF!="","",IF(#REF!="悪環境における作業",0.2,IF(#REF!="高所又は地下作業",0.1,IF(#REF!="錯綜場所作業",0.3,IF(#REF!="複雑な制約のある作業",0.4,IF(#REF!="単純な制約のある作業",0.2,0)))))))</f>
        <v>#REF!</v>
      </c>
      <c r="I1356" s="224" t="e">
        <f t="shared" si="81"/>
        <v>#REF!</v>
      </c>
      <c r="J1356" s="242" t="e">
        <f>IF(#REF!&gt;=1,IF(#REF!&gt;=1,#REF!),IF(#REF!&gt;=0,"",))</f>
        <v>#REF!</v>
      </c>
      <c r="K1356" s="241" t="e">
        <f>保全管理データ!N551</f>
        <v>#REF!</v>
      </c>
      <c r="L1356" s="241" t="e">
        <f>IF(#REF!="","",IF(#REF!="悪環境における作業",0.2,IF(#REF!="高所又は地下作業",0.1,IF(#REF!="錯綜場所作業",0.3,IF(#REF!="複雑な制約のある作業",0.4,IF(#REF!="単純な制約のある作業",0.2,0))))))</f>
        <v>#REF!</v>
      </c>
      <c r="M1356" s="224" t="e">
        <f t="shared" si="82"/>
        <v>#REF!</v>
      </c>
    </row>
    <row r="1357" spans="2:13" s="229" customFormat="1" ht="27.75" customHeight="1" x14ac:dyDescent="0.2">
      <c r="B1357" s="562" t="s">
        <v>265</v>
      </c>
      <c r="C1357" s="563"/>
      <c r="D1357" s="239" t="e">
        <f>#REF!</f>
        <v>#REF!</v>
      </c>
      <c r="E1357" s="240" t="s">
        <v>245</v>
      </c>
      <c r="F1357" s="242" t="e">
        <f>IF(#REF!&gt;=1,IF(#REF!&gt;=1,#REF!),IF(#REF!&gt;=0,"",))</f>
        <v>#REF!</v>
      </c>
      <c r="G1357" s="241" t="e">
        <f>保全管理データ!N525</f>
        <v>#REF!</v>
      </c>
      <c r="H1357" s="241" t="e">
        <f>IF(#REF!="無","",IF(#REF!="","",IF(#REF!="悪環境における作業",0.2,IF(#REF!="高所又は地下作業",0.1,IF(#REF!="錯綜場所作業",0.3,IF(#REF!="複雑な制約のある作業",0.4,IF(#REF!="単純な制約のある作業",0.2,0)))))))</f>
        <v>#REF!</v>
      </c>
      <c r="I1357" s="224" t="e">
        <f t="shared" si="81"/>
        <v>#REF!</v>
      </c>
      <c r="J1357" s="242" t="e">
        <f>IF(#REF!&gt;=1,IF(#REF!&gt;=1,#REF!),IF(#REF!&gt;=0,"",))</f>
        <v>#REF!</v>
      </c>
      <c r="K1357" s="241" t="e">
        <f>保全管理データ!N552</f>
        <v>#REF!</v>
      </c>
      <c r="L1357" s="241" t="e">
        <f>IF(#REF!="","",IF(#REF!="悪環境における作業",0.2,IF(#REF!="高所又は地下作業",0.1,IF(#REF!="錯綜場所作業",0.3,IF(#REF!="複雑な制約のある作業",0.4,IF(#REF!="単純な制約のある作業",0.2,0))))))</f>
        <v>#REF!</v>
      </c>
      <c r="M1357" s="224" t="e">
        <f t="shared" si="82"/>
        <v>#REF!</v>
      </c>
    </row>
    <row r="1358" spans="2:13" s="229" customFormat="1" ht="27.75" customHeight="1" x14ac:dyDescent="0.2">
      <c r="B1358" s="562" t="s">
        <v>266</v>
      </c>
      <c r="C1358" s="563"/>
      <c r="D1358" s="239" t="e">
        <f>#REF!</f>
        <v>#REF!</v>
      </c>
      <c r="E1358" s="240" t="s">
        <v>245</v>
      </c>
      <c r="F1358" s="242" t="e">
        <f>IF(#REF!&gt;=1,IF(#REF!&gt;=1,#REF!),IF(#REF!&gt;=0,"",))</f>
        <v>#REF!</v>
      </c>
      <c r="G1358" s="241" t="e">
        <f>保全管理データ!N526</f>
        <v>#REF!</v>
      </c>
      <c r="H1358" s="241" t="e">
        <f>IF(#REF!="無","",IF(#REF!="","",IF(#REF!="悪環境における作業",0.2,IF(#REF!="高所又は地下作業",0.1,IF(#REF!="錯綜場所作業",0.3,IF(#REF!="複雑な制約のある作業",0.4,IF(#REF!="単純な制約のある作業",0.2,0)))))))</f>
        <v>#REF!</v>
      </c>
      <c r="I1358" s="224" t="e">
        <f t="shared" si="81"/>
        <v>#REF!</v>
      </c>
      <c r="J1358" s="242" t="e">
        <f>IF(#REF!&gt;=1,IF(#REF!&gt;=1,#REF!),IF(#REF!&gt;=0,"",))</f>
        <v>#REF!</v>
      </c>
      <c r="K1358" s="241" t="e">
        <f>保全管理データ!N553</f>
        <v>#REF!</v>
      </c>
      <c r="L1358" s="241" t="e">
        <f>IF(#REF!="","",IF(#REF!="悪環境における作業",0.2,IF(#REF!="高所又は地下作業",0.1,IF(#REF!="錯綜場所作業",0.3,IF(#REF!="複雑な制約のある作業",0.4,IF(#REF!="単純な制約のある作業",0.2,0))))))</f>
        <v>#REF!</v>
      </c>
      <c r="M1358" s="224" t="e">
        <f t="shared" si="82"/>
        <v>#REF!</v>
      </c>
    </row>
    <row r="1359" spans="2:13" s="229" customFormat="1" ht="27.75" customHeight="1" x14ac:dyDescent="0.2">
      <c r="B1359" s="562" t="s">
        <v>81</v>
      </c>
      <c r="C1359" s="563"/>
      <c r="D1359" s="239" t="e">
        <f>#REF!</f>
        <v>#REF!</v>
      </c>
      <c r="E1359" s="240" t="s">
        <v>245</v>
      </c>
      <c r="F1359" s="242" t="e">
        <f>IF(#REF!&gt;=1,IF(#REF!&gt;=1,#REF!),IF(#REF!&gt;=0,"",))</f>
        <v>#REF!</v>
      </c>
      <c r="G1359" s="241" t="e">
        <f>保全管理データ!N527</f>
        <v>#REF!</v>
      </c>
      <c r="H1359" s="241" t="e">
        <f>IF(#REF!="無","",IF(#REF!="","",IF(#REF!="悪環境における作業",0.2,IF(#REF!="高所又は地下作業",0.1,IF(#REF!="錯綜場所作業",0.3,IF(#REF!="複雑な制約のある作業",0.4,IF(#REF!="単純な制約のある作業",0.2,0)))))))</f>
        <v>#REF!</v>
      </c>
      <c r="I1359" s="224" t="e">
        <f t="shared" si="81"/>
        <v>#REF!</v>
      </c>
      <c r="J1359" s="242" t="e">
        <f>IF(#REF!&gt;=1,IF(#REF!&gt;=1,#REF!),IF(#REF!&gt;=0,"",))</f>
        <v>#REF!</v>
      </c>
      <c r="K1359" s="241" t="e">
        <f>保全管理データ!N554</f>
        <v>#REF!</v>
      </c>
      <c r="L1359" s="241" t="e">
        <f>IF(#REF!="","",IF(#REF!="悪環境における作業",0.2,IF(#REF!="高所又は地下作業",0.1,IF(#REF!="錯綜場所作業",0.3,IF(#REF!="複雑な制約のある作業",0.4,IF(#REF!="単純な制約のある作業",0.2,0))))))</f>
        <v>#REF!</v>
      </c>
      <c r="M1359" s="224" t="e">
        <f t="shared" si="82"/>
        <v>#REF!</v>
      </c>
    </row>
    <row r="1360" spans="2:13" s="229" customFormat="1" ht="27.75" customHeight="1" x14ac:dyDescent="0.2">
      <c r="B1360" s="562" t="s">
        <v>267</v>
      </c>
      <c r="C1360" s="563"/>
      <c r="D1360" s="239" t="e">
        <f>#REF!</f>
        <v>#REF!</v>
      </c>
      <c r="E1360" s="240" t="s">
        <v>247</v>
      </c>
      <c r="F1360" s="242" t="e">
        <f>IF(#REF!&gt;=1,IF(#REF!&gt;=1,#REF!),IF(#REF!&gt;=0,"",))</f>
        <v>#REF!</v>
      </c>
      <c r="G1360" s="241" t="e">
        <f>保全管理データ!N528</f>
        <v>#REF!</v>
      </c>
      <c r="H1360" s="241" t="e">
        <f>IF(#REF!="無","",IF(#REF!="","",IF(#REF!="悪環境における作業",0.2,IF(#REF!="高所又は地下作業",0.1,IF(#REF!="錯綜場所作業",0.3,IF(#REF!="複雑な制約のある作業",0.4,IF(#REF!="単純な制約のある作業",0.2,0)))))))</f>
        <v>#REF!</v>
      </c>
      <c r="I1360" s="224" t="e">
        <f t="shared" si="81"/>
        <v>#REF!</v>
      </c>
      <c r="J1360" s="242" t="e">
        <f>IF(#REF!&gt;=1,IF(#REF!&gt;=1,#REF!),IF(#REF!&gt;=0,"",))</f>
        <v>#REF!</v>
      </c>
      <c r="K1360" s="241" t="e">
        <f>保全管理データ!N555</f>
        <v>#REF!</v>
      </c>
      <c r="L1360" s="241" t="e">
        <f>IF(#REF!="","",IF(#REF!="悪環境における作業",0.2,IF(#REF!="高所又は地下作業",0.1,IF(#REF!="錯綜場所作業",0.3,IF(#REF!="複雑な制約のある作業",0.4,IF(#REF!="単純な制約のある作業",0.2,0))))))</f>
        <v>#REF!</v>
      </c>
      <c r="M1360" s="224" t="e">
        <f t="shared" si="82"/>
        <v>#REF!</v>
      </c>
    </row>
    <row r="1361" spans="2:13" s="229" customFormat="1" ht="27.75" customHeight="1" x14ac:dyDescent="0.2">
      <c r="B1361" s="562" t="s">
        <v>268</v>
      </c>
      <c r="C1361" s="563"/>
      <c r="D1361" s="239" t="e">
        <f>#REF!</f>
        <v>#REF!</v>
      </c>
      <c r="E1361" s="240" t="s">
        <v>246</v>
      </c>
      <c r="F1361" s="242" t="e">
        <f>IF(#REF!&gt;=1,IF(#REF!&gt;=1,#REF!),IF(#REF!&gt;=0,"",))</f>
        <v>#REF!</v>
      </c>
      <c r="G1361" s="241" t="e">
        <f>保全管理データ!N529</f>
        <v>#REF!</v>
      </c>
      <c r="H1361" s="241" t="e">
        <f>IF(#REF!="無","",IF(#REF!="","",IF(#REF!="悪環境における作業",0.2,IF(#REF!="高所又は地下作業",0.1,IF(#REF!="錯綜場所作業",0.3,IF(#REF!="複雑な制約のある作業",0.4,IF(#REF!="単純な制約のある作業",0.2,0)))))))</f>
        <v>#REF!</v>
      </c>
      <c r="I1361" s="224" t="e">
        <f t="shared" si="81"/>
        <v>#REF!</v>
      </c>
      <c r="J1361" s="242" t="e">
        <f>IF(#REF!&gt;=1,IF(#REF!&gt;=1,#REF!),IF(#REF!&gt;=0,"",))</f>
        <v>#REF!</v>
      </c>
      <c r="K1361" s="241" t="e">
        <f>保全管理データ!N556</f>
        <v>#REF!</v>
      </c>
      <c r="L1361" s="241" t="e">
        <f>IF(#REF!="","",IF(#REF!="悪環境における作業",0.2,IF(#REF!="高所又は地下作業",0.1,IF(#REF!="錯綜場所作業",0.3,IF(#REF!="複雑な制約のある作業",0.4,IF(#REF!="単純な制約のある作業",0.2,0))))))</f>
        <v>#REF!</v>
      </c>
      <c r="M1361" s="224" t="e">
        <f t="shared" si="82"/>
        <v>#REF!</v>
      </c>
    </row>
    <row r="1362" spans="2:13" s="229" customFormat="1" ht="27.75" customHeight="1" thickBot="1" x14ac:dyDescent="0.25">
      <c r="B1362" s="564" t="s">
        <v>269</v>
      </c>
      <c r="C1362" s="565"/>
      <c r="D1362" s="243" t="e">
        <f>#REF!</f>
        <v>#REF!</v>
      </c>
      <c r="E1362" s="244" t="s">
        <v>245</v>
      </c>
      <c r="F1362" s="246" t="e">
        <f>IF(#REF!&gt;=1,IF(#REF!&gt;=1,#REF!),IF(#REF!&gt;=0,"",))</f>
        <v>#REF!</v>
      </c>
      <c r="G1362" s="245" t="e">
        <f>保全管理データ!N530</f>
        <v>#REF!</v>
      </c>
      <c r="H1362" s="241" t="e">
        <f>IF(#REF!="無","",IF(#REF!="","",IF(#REF!="悪環境における作業",0.2,IF(#REF!="高所又は地下作業",0.1,IF(#REF!="錯綜場所作業",0.3,IF(#REF!="複雑な制約のある作業",0.4,IF(#REF!="単純な制約のある作業",0.2,0)))))))</f>
        <v>#REF!</v>
      </c>
      <c r="I1362" s="224" t="e">
        <f t="shared" si="81"/>
        <v>#REF!</v>
      </c>
      <c r="J1362" s="246" t="e">
        <f>IF(#REF!&gt;=1,IF(#REF!&gt;=1,#REF!),IF(#REF!&gt;=0,"",))</f>
        <v>#REF!</v>
      </c>
      <c r="K1362" s="245" t="e">
        <f>保全管理データ!N557</f>
        <v>#REF!</v>
      </c>
      <c r="L1362" s="245" t="e">
        <f>IF(#REF!="","",IF(#REF!="悪環境における作業",0.2,IF(#REF!="高所又は地下作業",0.1,IF(#REF!="錯綜場所作業",0.3,IF(#REF!="複雑な制約のある作業",0.4,IF(#REF!="単純な制約のある作業",0.2,0))))))</f>
        <v>#REF!</v>
      </c>
      <c r="M1362" s="224" t="e">
        <f t="shared" si="82"/>
        <v>#REF!</v>
      </c>
    </row>
    <row r="1363" spans="2:13" s="229" customFormat="1" ht="27.75" customHeight="1" thickBot="1" x14ac:dyDescent="0.25">
      <c r="B1363" s="555" t="s">
        <v>190</v>
      </c>
      <c r="C1363" s="555"/>
      <c r="D1363" s="555"/>
      <c r="E1363" s="555"/>
      <c r="F1363" s="556" t="e">
        <f>SUM(I1339:I1362)</f>
        <v>#REF!</v>
      </c>
      <c r="G1363" s="557"/>
      <c r="H1363" s="557"/>
      <c r="I1363" s="558"/>
      <c r="J1363" s="556" t="e">
        <f>IF(SUM(J1339:J1362)=0,"0.00",SUM(M1339:M1362))</f>
        <v>#REF!</v>
      </c>
      <c r="K1363" s="557"/>
      <c r="L1363" s="557"/>
      <c r="M1363" s="558"/>
    </row>
    <row r="1364" spans="2:13" s="229" customFormat="1" ht="27.75" customHeight="1" thickBot="1" x14ac:dyDescent="0.25">
      <c r="B1364" s="555" t="s">
        <v>97</v>
      </c>
      <c r="C1364" s="555"/>
      <c r="D1364" s="555"/>
      <c r="E1364" s="555"/>
      <c r="F1364" s="559" t="e">
        <f>IF(#REF!="５年以下","0",IF(#REF!="５年～１０年",0.1,IF(#REF!="１０年以上",0.15)))</f>
        <v>#REF!</v>
      </c>
      <c r="G1364" s="560"/>
      <c r="H1364" s="560"/>
      <c r="I1364" s="560"/>
      <c r="J1364" s="560"/>
      <c r="K1364" s="560"/>
      <c r="L1364" s="560"/>
      <c r="M1364" s="561"/>
    </row>
    <row r="1365" spans="2:13" s="229" customFormat="1" ht="27.75" customHeight="1" thickBot="1" x14ac:dyDescent="0.25">
      <c r="B1365" s="556" t="s">
        <v>273</v>
      </c>
      <c r="C1365" s="557"/>
      <c r="D1365" s="557"/>
      <c r="E1365" s="558"/>
      <c r="F1365" s="556" t="e">
        <f>F1363*(1+F1364)</f>
        <v>#REF!</v>
      </c>
      <c r="G1365" s="557"/>
      <c r="H1365" s="557"/>
      <c r="I1365" s="557"/>
      <c r="J1365" s="556" t="e">
        <f>J1363*(1+F1364)</f>
        <v>#REF!</v>
      </c>
      <c r="K1365" s="557"/>
      <c r="L1365" s="557"/>
      <c r="M1365" s="558"/>
    </row>
    <row r="1366" spans="2:13" s="229" customFormat="1" ht="24" hidden="1" customHeight="1" thickBot="1" x14ac:dyDescent="0.25">
      <c r="B1366" s="555" t="s">
        <v>191</v>
      </c>
      <c r="C1366" s="555"/>
      <c r="D1366" s="555"/>
      <c r="E1366" s="555"/>
      <c r="F1366" s="556" t="e">
        <f>#REF!*(#REF!*#REF!+#REF!*#REF!)</f>
        <v>#REF!</v>
      </c>
      <c r="G1366" s="557"/>
      <c r="H1366" s="558"/>
      <c r="I1366" s="555" t="e">
        <f>#REF!</f>
        <v>#REF!</v>
      </c>
      <c r="J1366" s="556"/>
      <c r="K1366" s="247" t="s">
        <v>230</v>
      </c>
      <c r="L1366" s="558" t="e">
        <f>B1337</f>
        <v>#REF!</v>
      </c>
      <c r="M1366" s="555"/>
    </row>
    <row r="1367" spans="2:13" s="229" customFormat="1" ht="45" customHeight="1" thickBot="1" x14ac:dyDescent="0.25">
      <c r="B1367" s="228"/>
      <c r="C1367" s="228"/>
      <c r="D1367" s="228"/>
      <c r="E1367" s="228"/>
      <c r="F1367" s="228"/>
      <c r="G1367" s="228"/>
      <c r="H1367" s="228"/>
      <c r="I1367" s="228"/>
      <c r="J1367" s="228"/>
      <c r="K1367" s="228"/>
      <c r="L1367" s="228"/>
      <c r="M1367" s="228"/>
    </row>
    <row r="1368" spans="2:13" s="229" customFormat="1" ht="27.75" customHeight="1" thickBot="1" x14ac:dyDescent="0.25">
      <c r="B1368" s="568" t="s">
        <v>128</v>
      </c>
      <c r="C1368" s="569"/>
      <c r="D1368" s="569"/>
      <c r="E1368" s="570"/>
      <c r="F1368" s="228"/>
      <c r="G1368" s="228"/>
      <c r="H1368" s="228"/>
      <c r="I1368" s="228"/>
      <c r="J1368" s="228"/>
      <c r="K1368" s="228"/>
      <c r="L1368" s="228"/>
      <c r="M1368" s="228"/>
    </row>
    <row r="1369" spans="2:13" s="229" customFormat="1" ht="27.75" customHeight="1" x14ac:dyDescent="0.2">
      <c r="B1369" s="571" t="e">
        <f>#REF!</f>
        <v>#REF!</v>
      </c>
      <c r="C1369" s="572"/>
      <c r="D1369" s="573"/>
      <c r="E1369" s="574"/>
      <c r="F1369" s="578" t="s">
        <v>240</v>
      </c>
      <c r="G1369" s="579"/>
      <c r="H1369" s="579"/>
      <c r="I1369" s="580"/>
      <c r="J1369" s="578" t="s">
        <v>239</v>
      </c>
      <c r="K1369" s="579"/>
      <c r="L1369" s="579"/>
      <c r="M1369" s="580"/>
    </row>
    <row r="1370" spans="2:13" s="229" customFormat="1" ht="27.75" customHeight="1" thickBot="1" x14ac:dyDescent="0.25">
      <c r="B1370" s="575"/>
      <c r="C1370" s="576"/>
      <c r="D1370" s="576"/>
      <c r="E1370" s="577"/>
      <c r="F1370" s="233" t="s">
        <v>149</v>
      </c>
      <c r="G1370" s="231" t="s">
        <v>151</v>
      </c>
      <c r="H1370" s="231" t="s">
        <v>96</v>
      </c>
      <c r="I1370" s="232" t="s">
        <v>150</v>
      </c>
      <c r="J1370" s="233" t="s">
        <v>149</v>
      </c>
      <c r="K1370" s="231" t="s">
        <v>151</v>
      </c>
      <c r="L1370" s="231" t="s">
        <v>96</v>
      </c>
      <c r="M1370" s="232" t="s">
        <v>150</v>
      </c>
    </row>
    <row r="1371" spans="2:13" s="229" customFormat="1" ht="27.75" customHeight="1" thickTop="1" x14ac:dyDescent="0.2">
      <c r="B1371" s="566" t="s">
        <v>241</v>
      </c>
      <c r="C1371" s="567"/>
      <c r="D1371" s="234" t="e">
        <f>#REF!</f>
        <v>#REF!</v>
      </c>
      <c r="E1371" s="235" t="s">
        <v>242</v>
      </c>
      <c r="F1371" s="242" t="e">
        <f>IF(#REF!&gt;=1,IF(#REF!&gt;=1,#REF!),IF(#REF!&gt;=0,"",))</f>
        <v>#REF!</v>
      </c>
      <c r="G1371" s="241" t="e">
        <f>保全管理データ!N4035</f>
        <v>#REF!</v>
      </c>
      <c r="H1371" s="241" t="e">
        <f>IF(#REF!="無","",IF(#REF!="","",IF(#REF!="悪環境における作業",0.2,IF(#REF!="高所又は地下作業",0.1,IF(#REF!="錯綜場所作業",0.3,IF(#REF!="複雑な制約のある作業",0.4,IF(#REF!="単純な制約のある作業",0.2,0)))))))</f>
        <v>#REF!</v>
      </c>
      <c r="I1371" s="224" t="e">
        <f>IF(F1371="","",F1371*G1371*(1+IF(H1371="",0,H1371)))</f>
        <v>#REF!</v>
      </c>
      <c r="J1371" s="242" t="e">
        <f>IF(#REF!&gt;=1,IF(#REF!&gt;=1,#REF!),IF(#REF!&gt;=0,"",))</f>
        <v>#REF!</v>
      </c>
      <c r="K1371" s="241" t="e">
        <f>保全管理データ!N4062</f>
        <v>#REF!</v>
      </c>
      <c r="L1371" s="241" t="e">
        <f>IF(#REF!="","",IF(#REF!="悪環境における作業",0.2,IF(#REF!="高所又は地下作業",0.1,IF(#REF!="錯綜場所作業",0.3,IF(#REF!="複雑な制約のある作業",0.4,IF(#REF!="単純な制約のある作業",0.2,0))))))</f>
        <v>#REF!</v>
      </c>
      <c r="M1371" s="224" t="e">
        <f>IF(J1371="","",J1371*K1371*(1+IF(L1371="",0,L1371)))</f>
        <v>#REF!</v>
      </c>
    </row>
    <row r="1372" spans="2:13" s="229" customFormat="1" ht="27.75" customHeight="1" x14ac:dyDescent="0.2">
      <c r="B1372" s="562" t="s">
        <v>243</v>
      </c>
      <c r="C1372" s="563"/>
      <c r="D1372" s="239" t="e">
        <f>#REF!</f>
        <v>#REF!</v>
      </c>
      <c r="E1372" s="240" t="s">
        <v>242</v>
      </c>
      <c r="F1372" s="242" t="e">
        <f>IF(#REF!&gt;=1,IF(#REF!&gt;=1,#REF!),IF(#REF!&gt;=0,"",))</f>
        <v>#REF!</v>
      </c>
      <c r="G1372" s="241" t="e">
        <f>保全管理データ!N4036</f>
        <v>#REF!</v>
      </c>
      <c r="H1372" s="241" t="e">
        <f>IF(#REF!="無","",IF(#REF!="","",IF(#REF!="悪環境における作業",0.2,IF(#REF!="高所又は地下作業",0.1,IF(#REF!="錯綜場所作業",0.3,IF(#REF!="複雑な制約のある作業",0.4,IF(#REF!="単純な制約のある作業",0.2,0)))))))</f>
        <v>#REF!</v>
      </c>
      <c r="I1372" s="224" t="e">
        <f t="shared" ref="I1372:I1394" si="83">IF(F1372="","",F1372*G1372*(1+IF(H1372="",0,H1372)))</f>
        <v>#REF!</v>
      </c>
      <c r="J1372" s="242" t="e">
        <f>IF(#REF!&gt;=1,IF(#REF!&gt;=1,#REF!),IF(#REF!&gt;=0,"",))</f>
        <v>#REF!</v>
      </c>
      <c r="K1372" s="241" t="e">
        <f>保全管理データ!N4063</f>
        <v>#REF!</v>
      </c>
      <c r="L1372" s="241" t="e">
        <f>IF(#REF!="","",IF(#REF!="悪環境における作業",0.2,IF(#REF!="高所又は地下作業",0.1,IF(#REF!="錯綜場所作業",0.3,IF(#REF!="複雑な制約のある作業",0.4,IF(#REF!="単純な制約のある作業",0.2,0))))))</f>
        <v>#REF!</v>
      </c>
      <c r="M1372" s="224" t="e">
        <f t="shared" ref="M1372:M1394" si="84">IF(J1372="","",J1372*K1372*(1+IF(L1372="",0,L1372)))</f>
        <v>#REF!</v>
      </c>
    </row>
    <row r="1373" spans="2:13" s="229" customFormat="1" ht="27.75" customHeight="1" x14ac:dyDescent="0.2">
      <c r="B1373" s="562" t="s">
        <v>249</v>
      </c>
      <c r="C1373" s="563"/>
      <c r="D1373" s="239" t="e">
        <f>#REF!</f>
        <v>#REF!</v>
      </c>
      <c r="E1373" s="240" t="s">
        <v>244</v>
      </c>
      <c r="F1373" s="242" t="e">
        <f>IF(#REF!&gt;=1,IF(#REF!&gt;=1,#REF!),IF(#REF!&gt;=0,"",))</f>
        <v>#REF!</v>
      </c>
      <c r="G1373" s="241" t="e">
        <f>保全管理データ!N4037</f>
        <v>#REF!</v>
      </c>
      <c r="H1373" s="241" t="e">
        <f>IF(#REF!="無","",IF(#REF!="","",IF(#REF!="悪環境における作業",0.2,IF(#REF!="高所又は地下作業",0.1,IF(#REF!="錯綜場所作業",0.3,IF(#REF!="複雑な制約のある作業",0.4,IF(#REF!="単純な制約のある作業",0.2,0)))))))</f>
        <v>#REF!</v>
      </c>
      <c r="I1373" s="224" t="e">
        <f t="shared" si="83"/>
        <v>#REF!</v>
      </c>
      <c r="J1373" s="242" t="e">
        <f>IF(#REF!&gt;=1,IF(#REF!&gt;=1,#REF!),IF(#REF!&gt;=0,"",))</f>
        <v>#REF!</v>
      </c>
      <c r="K1373" s="241" t="e">
        <f>保全管理データ!N4064</f>
        <v>#REF!</v>
      </c>
      <c r="L1373" s="241" t="e">
        <f>IF(#REF!="","",IF(#REF!="悪環境における作業",0.2,IF(#REF!="高所又は地下作業",0.1,IF(#REF!="錯綜場所作業",0.3,IF(#REF!="複雑な制約のある作業",0.4,IF(#REF!="単純な制約のある作業",0.2,0))))))</f>
        <v>#REF!</v>
      </c>
      <c r="M1373" s="224" t="e">
        <f t="shared" si="84"/>
        <v>#REF!</v>
      </c>
    </row>
    <row r="1374" spans="2:13" s="229" customFormat="1" ht="27.75" customHeight="1" x14ac:dyDescent="0.2">
      <c r="B1374" s="562" t="s">
        <v>250</v>
      </c>
      <c r="C1374" s="563"/>
      <c r="D1374" s="239" t="e">
        <f>#REF!</f>
        <v>#REF!</v>
      </c>
      <c r="E1374" s="240" t="s">
        <v>244</v>
      </c>
      <c r="F1374" s="242" t="e">
        <f>IF(#REF!&gt;=1,IF(#REF!&gt;=1,#REF!),IF(#REF!&gt;=0,"",))</f>
        <v>#REF!</v>
      </c>
      <c r="G1374" s="241" t="e">
        <f>保全管理データ!N4038</f>
        <v>#REF!</v>
      </c>
      <c r="H1374" s="241" t="e">
        <f>IF(#REF!="無","",IF(#REF!="","",IF(#REF!="悪環境における作業",0.2,IF(#REF!="高所又は地下作業",0.1,IF(#REF!="錯綜場所作業",0.3,IF(#REF!="複雑な制約のある作業",0.4,IF(#REF!="単純な制約のある作業",0.2,0)))))))</f>
        <v>#REF!</v>
      </c>
      <c r="I1374" s="224" t="e">
        <f t="shared" si="83"/>
        <v>#REF!</v>
      </c>
      <c r="J1374" s="242" t="e">
        <f>IF(#REF!&gt;=1,IF(#REF!&gt;=1,#REF!),IF(#REF!&gt;=0,"",))</f>
        <v>#REF!</v>
      </c>
      <c r="K1374" s="241" t="e">
        <f>保全管理データ!N4065</f>
        <v>#REF!</v>
      </c>
      <c r="L1374" s="241" t="e">
        <f>IF(#REF!="","",IF(#REF!="悪環境における作業",0.2,IF(#REF!="高所又は地下作業",0.1,IF(#REF!="錯綜場所作業",0.3,IF(#REF!="複雑な制約のある作業",0.4,IF(#REF!="単純な制約のある作業",0.2,0))))))</f>
        <v>#REF!</v>
      </c>
      <c r="M1374" s="224" t="e">
        <f t="shared" si="84"/>
        <v>#REF!</v>
      </c>
    </row>
    <row r="1375" spans="2:13" s="229" customFormat="1" ht="27.75" customHeight="1" x14ac:dyDescent="0.2">
      <c r="B1375" s="562" t="s">
        <v>251</v>
      </c>
      <c r="C1375" s="563"/>
      <c r="D1375" s="239" t="e">
        <f>#REF!</f>
        <v>#REF!</v>
      </c>
      <c r="E1375" s="240" t="s">
        <v>242</v>
      </c>
      <c r="F1375" s="242" t="e">
        <f>IF(#REF!&gt;=1,IF(#REF!&gt;=1,#REF!),IF(#REF!&gt;=0,"",))</f>
        <v>#REF!</v>
      </c>
      <c r="G1375" s="241" t="e">
        <f>保全管理データ!N4039</f>
        <v>#REF!</v>
      </c>
      <c r="H1375" s="241" t="e">
        <f>IF(#REF!="無","",IF(#REF!="","",IF(#REF!="悪環境における作業",0.2,IF(#REF!="高所又は地下作業",0.1,IF(#REF!="錯綜場所作業",0.3,IF(#REF!="複雑な制約のある作業",0.4,IF(#REF!="単純な制約のある作業",0.2,0)))))))</f>
        <v>#REF!</v>
      </c>
      <c r="I1375" s="224" t="e">
        <f t="shared" si="83"/>
        <v>#REF!</v>
      </c>
      <c r="J1375" s="242" t="e">
        <f>IF(#REF!&gt;=1,IF(#REF!&gt;=1,#REF!),IF(#REF!&gt;=0,"",))</f>
        <v>#REF!</v>
      </c>
      <c r="K1375" s="241" t="e">
        <f>保全管理データ!N4066</f>
        <v>#REF!</v>
      </c>
      <c r="L1375" s="241" t="e">
        <f>IF(#REF!="","",IF(#REF!="悪環境における作業",0.2,IF(#REF!="高所又は地下作業",0.1,IF(#REF!="錯綜場所作業",0.3,IF(#REF!="複雑な制約のある作業",0.4,IF(#REF!="単純な制約のある作業",0.2,0))))))</f>
        <v>#REF!</v>
      </c>
      <c r="M1375" s="224" t="e">
        <f t="shared" si="84"/>
        <v>#REF!</v>
      </c>
    </row>
    <row r="1376" spans="2:13" s="229" customFormat="1" ht="27.75" customHeight="1" x14ac:dyDescent="0.2">
      <c r="B1376" s="562" t="s">
        <v>252</v>
      </c>
      <c r="C1376" s="563"/>
      <c r="D1376" s="239" t="e">
        <f>#REF!</f>
        <v>#REF!</v>
      </c>
      <c r="E1376" s="240" t="s">
        <v>244</v>
      </c>
      <c r="F1376" s="242" t="e">
        <f>IF(#REF!&gt;=1,IF(#REF!&gt;=1,#REF!),IF(#REF!&gt;=0,"",))</f>
        <v>#REF!</v>
      </c>
      <c r="G1376" s="241" t="e">
        <f>保全管理データ!N4040</f>
        <v>#REF!</v>
      </c>
      <c r="H1376" s="241" t="e">
        <f>IF(#REF!="無","",IF(#REF!="","",IF(#REF!="悪環境における作業",0.2,IF(#REF!="高所又は地下作業",0.1,IF(#REF!="錯綜場所作業",0.3,IF(#REF!="複雑な制約のある作業",0.4,IF(#REF!="単純な制約のある作業",0.2,0)))))))</f>
        <v>#REF!</v>
      </c>
      <c r="I1376" s="224" t="e">
        <f t="shared" si="83"/>
        <v>#REF!</v>
      </c>
      <c r="J1376" s="242" t="e">
        <f>IF(#REF!&gt;=1,IF(#REF!&gt;=1,#REF!),IF(#REF!&gt;=0,"",))</f>
        <v>#REF!</v>
      </c>
      <c r="K1376" s="241" t="e">
        <f>保全管理データ!N4067</f>
        <v>#REF!</v>
      </c>
      <c r="L1376" s="241" t="e">
        <f>IF(#REF!="","",IF(#REF!="悪環境における作業",0.2,IF(#REF!="高所又は地下作業",0.1,IF(#REF!="錯綜場所作業",0.3,IF(#REF!="複雑な制約のある作業",0.4,IF(#REF!="単純な制約のある作業",0.2,0))))))</f>
        <v>#REF!</v>
      </c>
      <c r="M1376" s="224" t="e">
        <f t="shared" si="84"/>
        <v>#REF!</v>
      </c>
    </row>
    <row r="1377" spans="2:13" s="229" customFormat="1" ht="27.75" customHeight="1" x14ac:dyDescent="0.2">
      <c r="B1377" s="562" t="s">
        <v>253</v>
      </c>
      <c r="C1377" s="563"/>
      <c r="D1377" s="239" t="e">
        <f>#REF!</f>
        <v>#REF!</v>
      </c>
      <c r="E1377" s="240" t="s">
        <v>242</v>
      </c>
      <c r="F1377" s="242" t="e">
        <f>IF(#REF!&gt;=1,IF(#REF!&gt;=1,#REF!),IF(#REF!&gt;=0,"",))</f>
        <v>#REF!</v>
      </c>
      <c r="G1377" s="241" t="e">
        <f>保全管理データ!N4041</f>
        <v>#REF!</v>
      </c>
      <c r="H1377" s="241" t="e">
        <f>IF(#REF!="無","",IF(#REF!="","",IF(#REF!="悪環境における作業",0.2,IF(#REF!="高所又は地下作業",0.1,IF(#REF!="錯綜場所作業",0.3,IF(#REF!="複雑な制約のある作業",0.4,IF(#REF!="単純な制約のある作業",0.2,0)))))))</f>
        <v>#REF!</v>
      </c>
      <c r="I1377" s="224" t="e">
        <f t="shared" si="83"/>
        <v>#REF!</v>
      </c>
      <c r="J1377" s="242" t="e">
        <f>IF(#REF!&gt;=1,IF(#REF!&gt;=1,#REF!),IF(#REF!&gt;=0,"",))</f>
        <v>#REF!</v>
      </c>
      <c r="K1377" s="241" t="e">
        <f>保全管理データ!N4068</f>
        <v>#REF!</v>
      </c>
      <c r="L1377" s="241" t="e">
        <f>IF(#REF!="","",IF(#REF!="悪環境における作業",0.2,IF(#REF!="高所又は地下作業",0.1,IF(#REF!="錯綜場所作業",0.3,IF(#REF!="複雑な制約のある作業",0.4,IF(#REF!="単純な制約のある作業",0.2,0))))))</f>
        <v>#REF!</v>
      </c>
      <c r="M1377" s="224" t="e">
        <f t="shared" si="84"/>
        <v>#REF!</v>
      </c>
    </row>
    <row r="1378" spans="2:13" s="229" customFormat="1" ht="27.75" customHeight="1" x14ac:dyDescent="0.2">
      <c r="B1378" s="562" t="s">
        <v>254</v>
      </c>
      <c r="C1378" s="563"/>
      <c r="D1378" s="239" t="e">
        <f>#REF!</f>
        <v>#REF!</v>
      </c>
      <c r="E1378" s="240" t="s">
        <v>242</v>
      </c>
      <c r="F1378" s="242" t="e">
        <f>IF(#REF!&gt;=1,IF(#REF!&gt;=1,#REF!),IF(#REF!&gt;=0,"",))</f>
        <v>#REF!</v>
      </c>
      <c r="G1378" s="241" t="e">
        <f>保全管理データ!N4042</f>
        <v>#REF!</v>
      </c>
      <c r="H1378" s="241" t="e">
        <f>IF(#REF!="無","",IF(#REF!="","",IF(#REF!="悪環境における作業",0.2,IF(#REF!="高所又は地下作業",0.1,IF(#REF!="錯綜場所作業",0.3,IF(#REF!="複雑な制約のある作業",0.4,IF(#REF!="単純な制約のある作業",0.2,0)))))))</f>
        <v>#REF!</v>
      </c>
      <c r="I1378" s="224" t="e">
        <f t="shared" si="83"/>
        <v>#REF!</v>
      </c>
      <c r="J1378" s="242" t="e">
        <f>IF(#REF!&gt;=1,IF(#REF!&gt;=1,#REF!),IF(#REF!&gt;=0,"",))</f>
        <v>#REF!</v>
      </c>
      <c r="K1378" s="241" t="e">
        <f>保全管理データ!N4069</f>
        <v>#REF!</v>
      </c>
      <c r="L1378" s="241" t="e">
        <f>IF(#REF!="","",IF(#REF!="悪環境における作業",0.2,IF(#REF!="高所又は地下作業",0.1,IF(#REF!="錯綜場所作業",0.3,IF(#REF!="複雑な制約のある作業",0.4,IF(#REF!="単純な制約のある作業",0.2,0))))))</f>
        <v>#REF!</v>
      </c>
      <c r="M1378" s="224" t="e">
        <f t="shared" si="84"/>
        <v>#REF!</v>
      </c>
    </row>
    <row r="1379" spans="2:13" s="229" customFormat="1" ht="27.75" customHeight="1" x14ac:dyDescent="0.2">
      <c r="B1379" s="562" t="s">
        <v>255</v>
      </c>
      <c r="C1379" s="563"/>
      <c r="D1379" s="239" t="e">
        <f>#REF!</f>
        <v>#REF!</v>
      </c>
      <c r="E1379" s="240" t="s">
        <v>245</v>
      </c>
      <c r="F1379" s="242" t="e">
        <f>IF(#REF!&gt;=1,IF(#REF!&gt;=1,#REF!),IF(#REF!&gt;=0,"",))</f>
        <v>#REF!</v>
      </c>
      <c r="G1379" s="241" t="e">
        <f>保全管理データ!N4043</f>
        <v>#REF!</v>
      </c>
      <c r="H1379" s="241" t="e">
        <f>IF(#REF!="無","",IF(#REF!="","",IF(#REF!="悪環境における作業",0.2,IF(#REF!="高所又は地下作業",0.1,IF(#REF!="錯綜場所作業",0.3,IF(#REF!="複雑な制約のある作業",0.4,IF(#REF!="単純な制約のある作業",0.2,0)))))))</f>
        <v>#REF!</v>
      </c>
      <c r="I1379" s="224" t="e">
        <f t="shared" si="83"/>
        <v>#REF!</v>
      </c>
      <c r="J1379" s="242" t="e">
        <f>IF(#REF!&gt;=1,IF(#REF!&gt;=1,#REF!),IF(#REF!&gt;=0,"",))</f>
        <v>#REF!</v>
      </c>
      <c r="K1379" s="241" t="e">
        <f>保全管理データ!N4070</f>
        <v>#REF!</v>
      </c>
      <c r="L1379" s="241" t="e">
        <f>IF(#REF!="","",IF(#REF!="悪環境における作業",0.2,IF(#REF!="高所又は地下作業",0.1,IF(#REF!="錯綜場所作業",0.3,IF(#REF!="複雑な制約のある作業",0.4,IF(#REF!="単純な制約のある作業",0.2,0))))))</f>
        <v>#REF!</v>
      </c>
      <c r="M1379" s="224" t="e">
        <f t="shared" si="84"/>
        <v>#REF!</v>
      </c>
    </row>
    <row r="1380" spans="2:13" s="229" customFormat="1" ht="27.75" customHeight="1" x14ac:dyDescent="0.2">
      <c r="B1380" s="562" t="s">
        <v>256</v>
      </c>
      <c r="C1380" s="563"/>
      <c r="D1380" s="239" t="e">
        <f>#REF!</f>
        <v>#REF!</v>
      </c>
      <c r="E1380" s="240" t="s">
        <v>242</v>
      </c>
      <c r="F1380" s="242" t="e">
        <f>IF(#REF!&gt;=1,IF(#REF!&gt;=1,#REF!),IF(#REF!&gt;=0,"",))</f>
        <v>#REF!</v>
      </c>
      <c r="G1380" s="241" t="e">
        <f>保全管理データ!N4044</f>
        <v>#REF!</v>
      </c>
      <c r="H1380" s="241" t="e">
        <f>IF(#REF!="無","",IF(#REF!="","",IF(#REF!="悪環境における作業",0.2,IF(#REF!="高所又は地下作業",0.1,IF(#REF!="錯綜場所作業",0.3,IF(#REF!="複雑な制約のある作業",0.4,IF(#REF!="単純な制約のある作業",0.2,0)))))))</f>
        <v>#REF!</v>
      </c>
      <c r="I1380" s="224" t="e">
        <f t="shared" si="83"/>
        <v>#REF!</v>
      </c>
      <c r="J1380" s="242" t="e">
        <f>IF(#REF!&gt;=1,IF(#REF!&gt;=1,#REF!),IF(#REF!&gt;=0,"",))</f>
        <v>#REF!</v>
      </c>
      <c r="K1380" s="241" t="e">
        <f>保全管理データ!N4071</f>
        <v>#REF!</v>
      </c>
      <c r="L1380" s="241" t="e">
        <f>IF(#REF!="","",IF(#REF!="悪環境における作業",0.2,IF(#REF!="高所又は地下作業",0.1,IF(#REF!="錯綜場所作業",0.3,IF(#REF!="複雑な制約のある作業",0.4,IF(#REF!="単純な制約のある作業",0.2,0))))))</f>
        <v>#REF!</v>
      </c>
      <c r="M1380" s="224" t="e">
        <f t="shared" si="84"/>
        <v>#REF!</v>
      </c>
    </row>
    <row r="1381" spans="2:13" s="229" customFormat="1" ht="27.75" customHeight="1" x14ac:dyDescent="0.2">
      <c r="B1381" s="562" t="s">
        <v>257</v>
      </c>
      <c r="C1381" s="563"/>
      <c r="D1381" s="239" t="e">
        <f>#REF!</f>
        <v>#REF!</v>
      </c>
      <c r="E1381" s="240" t="s">
        <v>245</v>
      </c>
      <c r="F1381" s="242" t="e">
        <f>IF(#REF!&gt;=1,IF(#REF!&gt;=1,#REF!),IF(#REF!&gt;=0,"",))</f>
        <v>#REF!</v>
      </c>
      <c r="G1381" s="241" t="e">
        <f>保全管理データ!N4045</f>
        <v>#REF!</v>
      </c>
      <c r="H1381" s="241" t="e">
        <f>IF(#REF!="無","",IF(#REF!="","",IF(#REF!="悪環境における作業",0.2,IF(#REF!="高所又は地下作業",0.1,IF(#REF!="錯綜場所作業",0.3,IF(#REF!="複雑な制約のある作業",0.4,IF(#REF!="単純な制約のある作業",0.2,0)))))))</f>
        <v>#REF!</v>
      </c>
      <c r="I1381" s="224" t="e">
        <f t="shared" si="83"/>
        <v>#REF!</v>
      </c>
      <c r="J1381" s="242" t="e">
        <f>IF(#REF!&gt;=1,IF(#REF!&gt;=1,#REF!),IF(#REF!&gt;=0,"",))</f>
        <v>#REF!</v>
      </c>
      <c r="K1381" s="241" t="e">
        <f>保全管理データ!N4072</f>
        <v>#REF!</v>
      </c>
      <c r="L1381" s="241" t="e">
        <f>IF(#REF!="","",IF(#REF!="悪環境における作業",0.2,IF(#REF!="高所又は地下作業",0.1,IF(#REF!="錯綜場所作業",0.3,IF(#REF!="複雑な制約のある作業",0.4,IF(#REF!="単純な制約のある作業",0.2,0))))))</f>
        <v>#REF!</v>
      </c>
      <c r="M1381" s="224" t="e">
        <f t="shared" si="84"/>
        <v>#REF!</v>
      </c>
    </row>
    <row r="1382" spans="2:13" s="229" customFormat="1" ht="27.75" customHeight="1" x14ac:dyDescent="0.2">
      <c r="B1382" s="562" t="s">
        <v>258</v>
      </c>
      <c r="C1382" s="563"/>
      <c r="D1382" s="239" t="e">
        <f>#REF!</f>
        <v>#REF!</v>
      </c>
      <c r="E1382" s="240" t="s">
        <v>245</v>
      </c>
      <c r="F1382" s="242" t="e">
        <f>IF(#REF!&gt;=1,IF(#REF!&gt;=1,#REF!),IF(#REF!&gt;=0,"",))</f>
        <v>#REF!</v>
      </c>
      <c r="G1382" s="241" t="e">
        <f>保全管理データ!N4046</f>
        <v>#REF!</v>
      </c>
      <c r="H1382" s="241" t="e">
        <f>IF(#REF!="無","",IF(#REF!="","",IF(#REF!="悪環境における作業",0.2,IF(#REF!="高所又は地下作業",0.1,IF(#REF!="錯綜場所作業",0.3,IF(#REF!="複雑な制約のある作業",0.4,IF(#REF!="単純な制約のある作業",0.2,0)))))))</f>
        <v>#REF!</v>
      </c>
      <c r="I1382" s="224" t="e">
        <f t="shared" si="83"/>
        <v>#REF!</v>
      </c>
      <c r="J1382" s="242" t="e">
        <f>IF(#REF!&gt;=1,IF(#REF!&gt;=1,#REF!),IF(#REF!&gt;=0,"",))</f>
        <v>#REF!</v>
      </c>
      <c r="K1382" s="241" t="e">
        <f>保全管理データ!N4073</f>
        <v>#REF!</v>
      </c>
      <c r="L1382" s="241" t="e">
        <f>IF(#REF!="","",IF(#REF!="悪環境における作業",0.2,IF(#REF!="高所又は地下作業",0.1,IF(#REF!="錯綜場所作業",0.3,IF(#REF!="複雑な制約のある作業",0.4,IF(#REF!="単純な制約のある作業",0.2,0))))))</f>
        <v>#REF!</v>
      </c>
      <c r="M1382" s="224" t="e">
        <f t="shared" si="84"/>
        <v>#REF!</v>
      </c>
    </row>
    <row r="1383" spans="2:13" s="229" customFormat="1" ht="27.75" customHeight="1" x14ac:dyDescent="0.2">
      <c r="B1383" s="562" t="s">
        <v>259</v>
      </c>
      <c r="C1383" s="563"/>
      <c r="D1383" s="239" t="e">
        <f>#REF!</f>
        <v>#REF!</v>
      </c>
      <c r="E1383" s="240" t="s">
        <v>245</v>
      </c>
      <c r="F1383" s="242" t="e">
        <f>IF(#REF!&gt;=1,IF(#REF!&gt;=1,#REF!),IF(#REF!&gt;=0,"",))</f>
        <v>#REF!</v>
      </c>
      <c r="G1383" s="241" t="e">
        <f>保全管理データ!N4047</f>
        <v>#REF!</v>
      </c>
      <c r="H1383" s="241" t="e">
        <f>IF(#REF!="無","",IF(#REF!="","",IF(#REF!="悪環境における作業",0.2,IF(#REF!="高所又は地下作業",0.1,IF(#REF!="錯綜場所作業",0.3,IF(#REF!="複雑な制約のある作業",0.4,IF(#REF!="単純な制約のある作業",0.2,0)))))))</f>
        <v>#REF!</v>
      </c>
      <c r="I1383" s="224" t="e">
        <f t="shared" si="83"/>
        <v>#REF!</v>
      </c>
      <c r="J1383" s="242" t="e">
        <f>IF(#REF!&gt;=1,IF(#REF!&gt;=1,#REF!),IF(#REF!&gt;=0,"",))</f>
        <v>#REF!</v>
      </c>
      <c r="K1383" s="241" t="e">
        <f>保全管理データ!N4074</f>
        <v>#REF!</v>
      </c>
      <c r="L1383" s="241" t="e">
        <f>IF(#REF!="","",IF(#REF!="悪環境における作業",0.2,IF(#REF!="高所又は地下作業",0.1,IF(#REF!="錯綜場所作業",0.3,IF(#REF!="複雑な制約のある作業",0.4,IF(#REF!="単純な制約のある作業",0.2,0))))))</f>
        <v>#REF!</v>
      </c>
      <c r="M1383" s="224" t="e">
        <f t="shared" si="84"/>
        <v>#REF!</v>
      </c>
    </row>
    <row r="1384" spans="2:13" s="229" customFormat="1" ht="27.75" customHeight="1" x14ac:dyDescent="0.2">
      <c r="B1384" s="562" t="s">
        <v>260</v>
      </c>
      <c r="C1384" s="563"/>
      <c r="D1384" s="239" t="e">
        <f>#REF!</f>
        <v>#REF!</v>
      </c>
      <c r="E1384" s="240" t="s">
        <v>248</v>
      </c>
      <c r="F1384" s="242" t="e">
        <f>IF(#REF!&gt;=1,IF(#REF!&gt;=1,#REF!),IF(#REF!&gt;=0,"",))</f>
        <v>#REF!</v>
      </c>
      <c r="G1384" s="241" t="e">
        <f>保全管理データ!N4048</f>
        <v>#REF!</v>
      </c>
      <c r="H1384" s="241" t="e">
        <f>IF(#REF!="無","",IF(#REF!="","",IF(#REF!="悪環境における作業",0.2,IF(#REF!="高所又は地下作業",0.1,IF(#REF!="錯綜場所作業",0.3,IF(#REF!="複雑な制約のある作業",0.4,IF(#REF!="単純な制約のある作業",0.2,0)))))))</f>
        <v>#REF!</v>
      </c>
      <c r="I1384" s="224" t="e">
        <f t="shared" si="83"/>
        <v>#REF!</v>
      </c>
      <c r="J1384" s="242" t="e">
        <f>IF(#REF!&gt;=1,IF(#REF!&gt;=1,#REF!),IF(#REF!&gt;=0,"",))</f>
        <v>#REF!</v>
      </c>
      <c r="K1384" s="241" t="e">
        <f>保全管理データ!N4075</f>
        <v>#REF!</v>
      </c>
      <c r="L1384" s="241" t="e">
        <f>IF(#REF!="","",IF(#REF!="悪環境における作業",0.2,IF(#REF!="高所又は地下作業",0.1,IF(#REF!="錯綜場所作業",0.3,IF(#REF!="複雑な制約のある作業",0.4,IF(#REF!="単純な制約のある作業",0.2,0))))))</f>
        <v>#REF!</v>
      </c>
      <c r="M1384" s="224" t="e">
        <f t="shared" si="84"/>
        <v>#REF!</v>
      </c>
    </row>
    <row r="1385" spans="2:13" s="229" customFormat="1" ht="27.75" customHeight="1" x14ac:dyDescent="0.2">
      <c r="B1385" s="562" t="s">
        <v>261</v>
      </c>
      <c r="C1385" s="563"/>
      <c r="D1385" s="239" t="e">
        <f>#REF!</f>
        <v>#REF!</v>
      </c>
      <c r="E1385" s="240" t="s">
        <v>247</v>
      </c>
      <c r="F1385" s="242" t="e">
        <f>IF(#REF!&gt;=1,IF(#REF!&gt;=1,#REF!),IF(#REF!&gt;=0,"",))</f>
        <v>#REF!</v>
      </c>
      <c r="G1385" s="241" t="e">
        <f>保全管理データ!N4049</f>
        <v>#REF!</v>
      </c>
      <c r="H1385" s="241" t="e">
        <f>IF(#REF!="無","",IF(#REF!="","",IF(#REF!="悪環境における作業",0.2,IF(#REF!="高所又は地下作業",0.1,IF(#REF!="錯綜場所作業",0.3,IF(#REF!="複雑な制約のある作業",0.4,IF(#REF!="単純な制約のある作業",0.2,0)))))))</f>
        <v>#REF!</v>
      </c>
      <c r="I1385" s="224" t="e">
        <f t="shared" si="83"/>
        <v>#REF!</v>
      </c>
      <c r="J1385" s="242" t="e">
        <f>IF(#REF!&gt;=1,IF(#REF!&gt;=1,#REF!),IF(#REF!&gt;=0,"",))</f>
        <v>#REF!</v>
      </c>
      <c r="K1385" s="241" t="e">
        <f>保全管理データ!N4076</f>
        <v>#REF!</v>
      </c>
      <c r="L1385" s="241" t="e">
        <f>IF(#REF!="","",IF(#REF!="悪環境における作業",0.2,IF(#REF!="高所又は地下作業",0.1,IF(#REF!="錯綜場所作業",0.3,IF(#REF!="複雑な制約のある作業",0.4,IF(#REF!="単純な制約のある作業",0.2,0))))))</f>
        <v>#REF!</v>
      </c>
      <c r="M1385" s="224" t="e">
        <f t="shared" si="84"/>
        <v>#REF!</v>
      </c>
    </row>
    <row r="1386" spans="2:13" s="229" customFormat="1" ht="27.75" customHeight="1" x14ac:dyDescent="0.2">
      <c r="B1386" s="562" t="s">
        <v>262</v>
      </c>
      <c r="C1386" s="563"/>
      <c r="D1386" s="239" t="e">
        <f>#REF!</f>
        <v>#REF!</v>
      </c>
      <c r="E1386" s="240" t="s">
        <v>245</v>
      </c>
      <c r="F1386" s="242" t="e">
        <f>IF(#REF!&gt;=1,IF(#REF!&gt;=1,#REF!),IF(#REF!&gt;=0,"",))</f>
        <v>#REF!</v>
      </c>
      <c r="G1386" s="241" t="e">
        <f>保全管理データ!N4050</f>
        <v>#REF!</v>
      </c>
      <c r="H1386" s="241" t="e">
        <f>IF(#REF!="無","",IF(#REF!="","",IF(#REF!="悪環境における作業",0.2,IF(#REF!="高所又は地下作業",0.1,IF(#REF!="錯綜場所作業",0.3,IF(#REF!="複雑な制約のある作業",0.4,IF(#REF!="単純な制約のある作業",0.2,0)))))))</f>
        <v>#REF!</v>
      </c>
      <c r="I1386" s="224" t="e">
        <f t="shared" si="83"/>
        <v>#REF!</v>
      </c>
      <c r="J1386" s="242" t="e">
        <f>IF(#REF!&gt;=1,IF(#REF!&gt;=1,#REF!),IF(#REF!&gt;=0,"",))</f>
        <v>#REF!</v>
      </c>
      <c r="K1386" s="241" t="e">
        <f>保全管理データ!N4077</f>
        <v>#REF!</v>
      </c>
      <c r="L1386" s="241" t="e">
        <f>IF(#REF!="","",IF(#REF!="悪環境における作業",0.2,IF(#REF!="高所又は地下作業",0.1,IF(#REF!="錯綜場所作業",0.3,IF(#REF!="複雑な制約のある作業",0.4,IF(#REF!="単純な制約のある作業",0.2,0))))))</f>
        <v>#REF!</v>
      </c>
      <c r="M1386" s="224" t="e">
        <f t="shared" si="84"/>
        <v>#REF!</v>
      </c>
    </row>
    <row r="1387" spans="2:13" s="229" customFormat="1" ht="27.75" customHeight="1" x14ac:dyDescent="0.2">
      <c r="B1387" s="562" t="s">
        <v>263</v>
      </c>
      <c r="C1387" s="563"/>
      <c r="D1387" s="239" t="e">
        <f>#REF!</f>
        <v>#REF!</v>
      </c>
      <c r="E1387" s="240" t="s">
        <v>245</v>
      </c>
      <c r="F1387" s="242" t="e">
        <f>IF(#REF!&gt;=1,IF(#REF!&gt;=1,#REF!),IF(#REF!&gt;=0,"",))</f>
        <v>#REF!</v>
      </c>
      <c r="G1387" s="241" t="e">
        <f>保全管理データ!N4051</f>
        <v>#REF!</v>
      </c>
      <c r="H1387" s="241" t="e">
        <f>IF(#REF!="無","",IF(#REF!="","",IF(#REF!="悪環境における作業",0.2,IF(#REF!="高所又は地下作業",0.1,IF(#REF!="錯綜場所作業",0.3,IF(#REF!="複雑な制約のある作業",0.4,IF(#REF!="単純な制約のある作業",0.2,0)))))))</f>
        <v>#REF!</v>
      </c>
      <c r="I1387" s="224" t="e">
        <f t="shared" si="83"/>
        <v>#REF!</v>
      </c>
      <c r="J1387" s="242" t="e">
        <f>IF(#REF!&gt;=1,IF(#REF!&gt;=1,#REF!),IF(#REF!&gt;=0,"",))</f>
        <v>#REF!</v>
      </c>
      <c r="K1387" s="241" t="e">
        <f>保全管理データ!N4078</f>
        <v>#REF!</v>
      </c>
      <c r="L1387" s="241" t="e">
        <f>IF(#REF!="","",IF(#REF!="悪環境における作業",0.2,IF(#REF!="高所又は地下作業",0.1,IF(#REF!="錯綜場所作業",0.3,IF(#REF!="複雑な制約のある作業",0.4,IF(#REF!="単純な制約のある作業",0.2,0))))))</f>
        <v>#REF!</v>
      </c>
      <c r="M1387" s="224" t="e">
        <f t="shared" si="84"/>
        <v>#REF!</v>
      </c>
    </row>
    <row r="1388" spans="2:13" s="229" customFormat="1" ht="27.75" customHeight="1" x14ac:dyDescent="0.2">
      <c r="B1388" s="562" t="s">
        <v>264</v>
      </c>
      <c r="C1388" s="563"/>
      <c r="D1388" s="239" t="e">
        <f>#REF!</f>
        <v>#REF!</v>
      </c>
      <c r="E1388" s="240" t="s">
        <v>245</v>
      </c>
      <c r="F1388" s="242" t="e">
        <f>IF(#REF!&gt;=1,IF(#REF!&gt;=1,#REF!),IF(#REF!&gt;=0,"",))</f>
        <v>#REF!</v>
      </c>
      <c r="G1388" s="241" t="e">
        <f>保全管理データ!N4052</f>
        <v>#REF!</v>
      </c>
      <c r="H1388" s="241" t="e">
        <f>IF(#REF!="無","",IF(#REF!="","",IF(#REF!="悪環境における作業",0.2,IF(#REF!="高所又は地下作業",0.1,IF(#REF!="錯綜場所作業",0.3,IF(#REF!="複雑な制約のある作業",0.4,IF(#REF!="単純な制約のある作業",0.2,0)))))))</f>
        <v>#REF!</v>
      </c>
      <c r="I1388" s="224" t="e">
        <f t="shared" si="83"/>
        <v>#REF!</v>
      </c>
      <c r="J1388" s="242" t="e">
        <f>IF(#REF!&gt;=1,IF(#REF!&gt;=1,#REF!),IF(#REF!&gt;=0,"",))</f>
        <v>#REF!</v>
      </c>
      <c r="K1388" s="241" t="e">
        <f>保全管理データ!N4079</f>
        <v>#REF!</v>
      </c>
      <c r="L1388" s="241" t="e">
        <f>IF(#REF!="","",IF(#REF!="悪環境における作業",0.2,IF(#REF!="高所又は地下作業",0.1,IF(#REF!="錯綜場所作業",0.3,IF(#REF!="複雑な制約のある作業",0.4,IF(#REF!="単純な制約のある作業",0.2,0))))))</f>
        <v>#REF!</v>
      </c>
      <c r="M1388" s="224" t="e">
        <f t="shared" si="84"/>
        <v>#REF!</v>
      </c>
    </row>
    <row r="1389" spans="2:13" s="229" customFormat="1" ht="27.75" customHeight="1" x14ac:dyDescent="0.2">
      <c r="B1389" s="562" t="s">
        <v>265</v>
      </c>
      <c r="C1389" s="563"/>
      <c r="D1389" s="239" t="e">
        <f>#REF!</f>
        <v>#REF!</v>
      </c>
      <c r="E1389" s="240" t="s">
        <v>245</v>
      </c>
      <c r="F1389" s="242" t="e">
        <f>IF(#REF!&gt;=1,IF(#REF!&gt;=1,#REF!),IF(#REF!&gt;=0,"",))</f>
        <v>#REF!</v>
      </c>
      <c r="G1389" s="241" t="e">
        <f>保全管理データ!N4053</f>
        <v>#REF!</v>
      </c>
      <c r="H1389" s="241" t="e">
        <f>IF(#REF!="無","",IF(#REF!="","",IF(#REF!="悪環境における作業",0.2,IF(#REF!="高所又は地下作業",0.1,IF(#REF!="錯綜場所作業",0.3,IF(#REF!="複雑な制約のある作業",0.4,IF(#REF!="単純な制約のある作業",0.2,0)))))))</f>
        <v>#REF!</v>
      </c>
      <c r="I1389" s="224" t="e">
        <f t="shared" si="83"/>
        <v>#REF!</v>
      </c>
      <c r="J1389" s="242" t="e">
        <f>IF(#REF!&gt;=1,IF(#REF!&gt;=1,#REF!),IF(#REF!&gt;=0,"",))</f>
        <v>#REF!</v>
      </c>
      <c r="K1389" s="241" t="e">
        <f>保全管理データ!N4080</f>
        <v>#REF!</v>
      </c>
      <c r="L1389" s="241" t="e">
        <f>IF(#REF!="","",IF(#REF!="悪環境における作業",0.2,IF(#REF!="高所又は地下作業",0.1,IF(#REF!="錯綜場所作業",0.3,IF(#REF!="複雑な制約のある作業",0.4,IF(#REF!="単純な制約のある作業",0.2,0))))))</f>
        <v>#REF!</v>
      </c>
      <c r="M1389" s="224" t="e">
        <f t="shared" si="84"/>
        <v>#REF!</v>
      </c>
    </row>
    <row r="1390" spans="2:13" s="229" customFormat="1" ht="27.75" customHeight="1" x14ac:dyDescent="0.2">
      <c r="B1390" s="562" t="s">
        <v>266</v>
      </c>
      <c r="C1390" s="563"/>
      <c r="D1390" s="239" t="e">
        <f>#REF!</f>
        <v>#REF!</v>
      </c>
      <c r="E1390" s="240" t="s">
        <v>245</v>
      </c>
      <c r="F1390" s="242" t="e">
        <f>IF(#REF!&gt;=1,IF(#REF!&gt;=1,#REF!),IF(#REF!&gt;=0,"",))</f>
        <v>#REF!</v>
      </c>
      <c r="G1390" s="241" t="e">
        <f>保全管理データ!N4054</f>
        <v>#REF!</v>
      </c>
      <c r="H1390" s="241" t="e">
        <f>IF(#REF!="無","",IF(#REF!="","",IF(#REF!="悪環境における作業",0.2,IF(#REF!="高所又は地下作業",0.1,IF(#REF!="錯綜場所作業",0.3,IF(#REF!="複雑な制約のある作業",0.4,IF(#REF!="単純な制約のある作業",0.2,0)))))))</f>
        <v>#REF!</v>
      </c>
      <c r="I1390" s="224" t="e">
        <f t="shared" si="83"/>
        <v>#REF!</v>
      </c>
      <c r="J1390" s="242" t="e">
        <f>IF(#REF!&gt;=1,IF(#REF!&gt;=1,#REF!),IF(#REF!&gt;=0,"",))</f>
        <v>#REF!</v>
      </c>
      <c r="K1390" s="241" t="e">
        <f>保全管理データ!N4081</f>
        <v>#REF!</v>
      </c>
      <c r="L1390" s="241" t="e">
        <f>IF(#REF!="","",IF(#REF!="悪環境における作業",0.2,IF(#REF!="高所又は地下作業",0.1,IF(#REF!="錯綜場所作業",0.3,IF(#REF!="複雑な制約のある作業",0.4,IF(#REF!="単純な制約のある作業",0.2,0))))))</f>
        <v>#REF!</v>
      </c>
      <c r="M1390" s="224" t="e">
        <f t="shared" si="84"/>
        <v>#REF!</v>
      </c>
    </row>
    <row r="1391" spans="2:13" s="229" customFormat="1" ht="27.75" customHeight="1" x14ac:dyDescent="0.2">
      <c r="B1391" s="562" t="s">
        <v>81</v>
      </c>
      <c r="C1391" s="563"/>
      <c r="D1391" s="239" t="e">
        <f>#REF!</f>
        <v>#REF!</v>
      </c>
      <c r="E1391" s="240" t="s">
        <v>245</v>
      </c>
      <c r="F1391" s="242" t="e">
        <f>IF(#REF!&gt;=1,IF(#REF!&gt;=1,#REF!),IF(#REF!&gt;=0,"",))</f>
        <v>#REF!</v>
      </c>
      <c r="G1391" s="241" t="e">
        <f>保全管理データ!N4055</f>
        <v>#REF!</v>
      </c>
      <c r="H1391" s="241" t="e">
        <f>IF(#REF!="無","",IF(#REF!="","",IF(#REF!="悪環境における作業",0.2,IF(#REF!="高所又は地下作業",0.1,IF(#REF!="錯綜場所作業",0.3,IF(#REF!="複雑な制約のある作業",0.4,IF(#REF!="単純な制約のある作業",0.2,0)))))))</f>
        <v>#REF!</v>
      </c>
      <c r="I1391" s="224" t="e">
        <f t="shared" si="83"/>
        <v>#REF!</v>
      </c>
      <c r="J1391" s="242" t="e">
        <f>IF(#REF!&gt;=1,IF(#REF!&gt;=1,#REF!),IF(#REF!&gt;=0,"",))</f>
        <v>#REF!</v>
      </c>
      <c r="K1391" s="241" t="e">
        <f>保全管理データ!N4082</f>
        <v>#REF!</v>
      </c>
      <c r="L1391" s="241" t="e">
        <f>IF(#REF!="","",IF(#REF!="悪環境における作業",0.2,IF(#REF!="高所又は地下作業",0.1,IF(#REF!="錯綜場所作業",0.3,IF(#REF!="複雑な制約のある作業",0.4,IF(#REF!="単純な制約のある作業",0.2,0))))))</f>
        <v>#REF!</v>
      </c>
      <c r="M1391" s="224" t="e">
        <f t="shared" si="84"/>
        <v>#REF!</v>
      </c>
    </row>
    <row r="1392" spans="2:13" s="229" customFormat="1" ht="27.75" customHeight="1" x14ac:dyDescent="0.2">
      <c r="B1392" s="562" t="s">
        <v>267</v>
      </c>
      <c r="C1392" s="563"/>
      <c r="D1392" s="239" t="e">
        <f>#REF!</f>
        <v>#REF!</v>
      </c>
      <c r="E1392" s="240" t="s">
        <v>247</v>
      </c>
      <c r="F1392" s="242" t="e">
        <f>IF(#REF!&gt;=1,IF(#REF!&gt;=1,#REF!),IF(#REF!&gt;=0,"",))</f>
        <v>#REF!</v>
      </c>
      <c r="G1392" s="241" t="e">
        <f>保全管理データ!N4056</f>
        <v>#REF!</v>
      </c>
      <c r="H1392" s="241" t="e">
        <f>IF(#REF!="無","",IF(#REF!="","",IF(#REF!="悪環境における作業",0.2,IF(#REF!="高所又は地下作業",0.1,IF(#REF!="錯綜場所作業",0.3,IF(#REF!="複雑な制約のある作業",0.4,IF(#REF!="単純な制約のある作業",0.2,0)))))))</f>
        <v>#REF!</v>
      </c>
      <c r="I1392" s="224" t="e">
        <f t="shared" si="83"/>
        <v>#REF!</v>
      </c>
      <c r="J1392" s="242" t="e">
        <f>IF(#REF!&gt;=1,IF(#REF!&gt;=1,#REF!),IF(#REF!&gt;=0,"",))</f>
        <v>#REF!</v>
      </c>
      <c r="K1392" s="241" t="e">
        <f>保全管理データ!N4083</f>
        <v>#REF!</v>
      </c>
      <c r="L1392" s="241" t="e">
        <f>IF(#REF!="","",IF(#REF!="悪環境における作業",0.2,IF(#REF!="高所又は地下作業",0.1,IF(#REF!="錯綜場所作業",0.3,IF(#REF!="複雑な制約のある作業",0.4,IF(#REF!="単純な制約のある作業",0.2,0))))))</f>
        <v>#REF!</v>
      </c>
      <c r="M1392" s="224" t="e">
        <f t="shared" si="84"/>
        <v>#REF!</v>
      </c>
    </row>
    <row r="1393" spans="2:13" s="229" customFormat="1" ht="27.75" customHeight="1" x14ac:dyDescent="0.2">
      <c r="B1393" s="562" t="s">
        <v>268</v>
      </c>
      <c r="C1393" s="563"/>
      <c r="D1393" s="239" t="e">
        <f>#REF!</f>
        <v>#REF!</v>
      </c>
      <c r="E1393" s="240" t="s">
        <v>246</v>
      </c>
      <c r="F1393" s="242" t="e">
        <f>IF(#REF!&gt;=1,IF(#REF!&gt;=1,#REF!),IF(#REF!&gt;=0,"",))</f>
        <v>#REF!</v>
      </c>
      <c r="G1393" s="241" t="e">
        <f>保全管理データ!N4057</f>
        <v>#REF!</v>
      </c>
      <c r="H1393" s="241" t="e">
        <f>IF(#REF!="無","",IF(#REF!="","",IF(#REF!="悪環境における作業",0.2,IF(#REF!="高所又は地下作業",0.1,IF(#REF!="錯綜場所作業",0.3,IF(#REF!="複雑な制約のある作業",0.4,IF(#REF!="単純な制約のある作業",0.2,0)))))))</f>
        <v>#REF!</v>
      </c>
      <c r="I1393" s="224" t="e">
        <f t="shared" si="83"/>
        <v>#REF!</v>
      </c>
      <c r="J1393" s="242" t="e">
        <f>IF(#REF!&gt;=1,IF(#REF!&gt;=1,#REF!),IF(#REF!&gt;=0,"",))</f>
        <v>#REF!</v>
      </c>
      <c r="K1393" s="241" t="e">
        <f>保全管理データ!N4084</f>
        <v>#REF!</v>
      </c>
      <c r="L1393" s="241" t="e">
        <f>IF(#REF!="","",IF(#REF!="悪環境における作業",0.2,IF(#REF!="高所又は地下作業",0.1,IF(#REF!="錯綜場所作業",0.3,IF(#REF!="複雑な制約のある作業",0.4,IF(#REF!="単純な制約のある作業",0.2,0))))))</f>
        <v>#REF!</v>
      </c>
      <c r="M1393" s="224" t="e">
        <f t="shared" si="84"/>
        <v>#REF!</v>
      </c>
    </row>
    <row r="1394" spans="2:13" s="229" customFormat="1" ht="27.75" customHeight="1" thickBot="1" x14ac:dyDescent="0.25">
      <c r="B1394" s="564" t="s">
        <v>269</v>
      </c>
      <c r="C1394" s="565"/>
      <c r="D1394" s="243" t="e">
        <f>#REF!</f>
        <v>#REF!</v>
      </c>
      <c r="E1394" s="244" t="s">
        <v>245</v>
      </c>
      <c r="F1394" s="246" t="e">
        <f>IF(#REF!&gt;=1,IF(#REF!&gt;=1,#REF!),IF(#REF!&gt;=0,"",))</f>
        <v>#REF!</v>
      </c>
      <c r="G1394" s="245" t="e">
        <f>保全管理データ!N4058</f>
        <v>#REF!</v>
      </c>
      <c r="H1394" s="241" t="e">
        <f>IF(#REF!="無","",IF(#REF!="","",IF(#REF!="悪環境における作業",0.2,IF(#REF!="高所又は地下作業",0.1,IF(#REF!="錯綜場所作業",0.3,IF(#REF!="複雑な制約のある作業",0.4,IF(#REF!="単純な制約のある作業",0.2,0)))))))</f>
        <v>#REF!</v>
      </c>
      <c r="I1394" s="224" t="e">
        <f t="shared" si="83"/>
        <v>#REF!</v>
      </c>
      <c r="J1394" s="246" t="e">
        <f>IF(#REF!&gt;=1,IF(#REF!&gt;=1,#REF!),IF(#REF!&gt;=0,"",))</f>
        <v>#REF!</v>
      </c>
      <c r="K1394" s="245" t="e">
        <f>保全管理データ!N4085</f>
        <v>#REF!</v>
      </c>
      <c r="L1394" s="245" t="e">
        <f>IF(#REF!="","",IF(#REF!="悪環境における作業",0.2,IF(#REF!="高所又は地下作業",0.1,IF(#REF!="錯綜場所作業",0.3,IF(#REF!="複雑な制約のある作業",0.4,IF(#REF!="単純な制約のある作業",0.2,0))))))</f>
        <v>#REF!</v>
      </c>
      <c r="M1394" s="224" t="e">
        <f t="shared" si="84"/>
        <v>#REF!</v>
      </c>
    </row>
    <row r="1395" spans="2:13" s="229" customFormat="1" ht="27.75" customHeight="1" thickBot="1" x14ac:dyDescent="0.25">
      <c r="B1395" s="555" t="s">
        <v>190</v>
      </c>
      <c r="C1395" s="555"/>
      <c r="D1395" s="555"/>
      <c r="E1395" s="555"/>
      <c r="F1395" s="556" t="e">
        <f>SUM(I1371:I1394)</f>
        <v>#REF!</v>
      </c>
      <c r="G1395" s="557"/>
      <c r="H1395" s="557"/>
      <c r="I1395" s="558"/>
      <c r="J1395" s="556" t="e">
        <f>IF(SUM(J1371:J1394)=0,"0.00",SUM(M1371:M1394))</f>
        <v>#REF!</v>
      </c>
      <c r="K1395" s="557"/>
      <c r="L1395" s="557"/>
      <c r="M1395" s="558"/>
    </row>
    <row r="1396" spans="2:13" s="229" customFormat="1" ht="27.75" customHeight="1" thickBot="1" x14ac:dyDescent="0.25">
      <c r="B1396" s="555" t="s">
        <v>97</v>
      </c>
      <c r="C1396" s="555"/>
      <c r="D1396" s="555"/>
      <c r="E1396" s="555"/>
      <c r="F1396" s="559" t="e">
        <f>IF(#REF!="５年以下","0",IF(#REF!="５年～１０年",0.1,IF(#REF!="１０年以上",0.15)))</f>
        <v>#REF!</v>
      </c>
      <c r="G1396" s="560"/>
      <c r="H1396" s="560"/>
      <c r="I1396" s="560"/>
      <c r="J1396" s="560"/>
      <c r="K1396" s="560"/>
      <c r="L1396" s="560"/>
      <c r="M1396" s="561"/>
    </row>
    <row r="1397" spans="2:13" s="229" customFormat="1" ht="27.75" customHeight="1" thickBot="1" x14ac:dyDescent="0.25">
      <c r="B1397" s="556" t="s">
        <v>273</v>
      </c>
      <c r="C1397" s="557"/>
      <c r="D1397" s="557"/>
      <c r="E1397" s="558"/>
      <c r="F1397" s="556" t="e">
        <f>F1395*(1+F1396)</f>
        <v>#REF!</v>
      </c>
      <c r="G1397" s="557"/>
      <c r="H1397" s="557"/>
      <c r="I1397" s="557"/>
      <c r="J1397" s="556" t="e">
        <f>J1395*(1+F1396)</f>
        <v>#REF!</v>
      </c>
      <c r="K1397" s="557"/>
      <c r="L1397" s="557"/>
      <c r="M1397" s="558"/>
    </row>
    <row r="1398" spans="2:13" s="229" customFormat="1" ht="24" hidden="1" customHeight="1" thickBot="1" x14ac:dyDescent="0.25">
      <c r="B1398" s="555" t="s">
        <v>191</v>
      </c>
      <c r="C1398" s="555"/>
      <c r="D1398" s="555"/>
      <c r="E1398" s="555"/>
      <c r="F1398" s="556" t="e">
        <f>#REF!*(#REF!*#REF!+#REF!*#REF!)</f>
        <v>#REF!</v>
      </c>
      <c r="G1398" s="557"/>
      <c r="H1398" s="558"/>
      <c r="I1398" s="555" t="e">
        <f>#REF!</f>
        <v>#REF!</v>
      </c>
      <c r="J1398" s="556"/>
      <c r="K1398" s="247" t="s">
        <v>230</v>
      </c>
      <c r="L1398" s="558" t="e">
        <f>B1369</f>
        <v>#REF!</v>
      </c>
      <c r="M1398" s="555"/>
    </row>
    <row r="1399" spans="2:13" s="229" customFormat="1" ht="45" customHeight="1" thickBot="1" x14ac:dyDescent="0.25">
      <c r="B1399" s="228"/>
      <c r="C1399" s="228"/>
      <c r="D1399" s="228"/>
      <c r="E1399" s="228"/>
      <c r="F1399" s="228"/>
      <c r="G1399" s="228"/>
      <c r="H1399" s="228"/>
      <c r="I1399" s="228"/>
      <c r="J1399" s="228"/>
      <c r="K1399" s="228"/>
      <c r="L1399" s="228"/>
      <c r="M1399" s="228"/>
    </row>
    <row r="1400" spans="2:13" s="229" customFormat="1" ht="27.75" customHeight="1" thickBot="1" x14ac:dyDescent="0.25">
      <c r="B1400" s="568" t="s">
        <v>128</v>
      </c>
      <c r="C1400" s="569"/>
      <c r="D1400" s="569"/>
      <c r="E1400" s="570"/>
      <c r="F1400" s="228"/>
      <c r="G1400" s="228"/>
      <c r="H1400" s="228"/>
      <c r="I1400" s="228"/>
      <c r="J1400" s="228"/>
      <c r="K1400" s="228"/>
      <c r="L1400" s="228"/>
      <c r="M1400" s="228"/>
    </row>
    <row r="1401" spans="2:13" s="229" customFormat="1" ht="27.75" customHeight="1" x14ac:dyDescent="0.2">
      <c r="B1401" s="571" t="e">
        <f>#REF!</f>
        <v>#REF!</v>
      </c>
      <c r="C1401" s="572"/>
      <c r="D1401" s="573"/>
      <c r="E1401" s="574"/>
      <c r="F1401" s="578" t="s">
        <v>240</v>
      </c>
      <c r="G1401" s="579"/>
      <c r="H1401" s="579"/>
      <c r="I1401" s="580"/>
      <c r="J1401" s="578" t="s">
        <v>239</v>
      </c>
      <c r="K1401" s="579"/>
      <c r="L1401" s="579"/>
      <c r="M1401" s="580"/>
    </row>
    <row r="1402" spans="2:13" s="229" customFormat="1" ht="27.75" customHeight="1" thickBot="1" x14ac:dyDescent="0.25">
      <c r="B1402" s="575"/>
      <c r="C1402" s="576"/>
      <c r="D1402" s="576"/>
      <c r="E1402" s="577"/>
      <c r="F1402" s="233" t="s">
        <v>149</v>
      </c>
      <c r="G1402" s="231" t="s">
        <v>151</v>
      </c>
      <c r="H1402" s="231" t="s">
        <v>96</v>
      </c>
      <c r="I1402" s="232" t="s">
        <v>150</v>
      </c>
      <c r="J1402" s="233" t="s">
        <v>149</v>
      </c>
      <c r="K1402" s="231" t="s">
        <v>151</v>
      </c>
      <c r="L1402" s="231" t="s">
        <v>96</v>
      </c>
      <c r="M1402" s="232" t="s">
        <v>150</v>
      </c>
    </row>
    <row r="1403" spans="2:13" s="229" customFormat="1" ht="27.75" customHeight="1" thickTop="1" x14ac:dyDescent="0.2">
      <c r="B1403" s="566" t="s">
        <v>241</v>
      </c>
      <c r="C1403" s="567"/>
      <c r="D1403" s="234" t="e">
        <f>#REF!</f>
        <v>#REF!</v>
      </c>
      <c r="E1403" s="235" t="s">
        <v>242</v>
      </c>
      <c r="F1403" s="242" t="e">
        <f>IF(#REF!&gt;=1,IF(#REF!&gt;=1,#REF!),IF(#REF!&gt;=0,"",))</f>
        <v>#REF!</v>
      </c>
      <c r="G1403" s="241" t="e">
        <f>保全管理データ!N563</f>
        <v>#REF!</v>
      </c>
      <c r="H1403" s="241" t="e">
        <f>IF(#REF!="無","",IF(#REF!="","",IF(#REF!="悪環境における作業",0.2,IF(#REF!="高所又は地下作業",0.1,IF(#REF!="錯綜場所作業",0.3,IF(#REF!="複雑な制約のある作業",0.4,IF(#REF!="単純な制約のある作業",0.2,0)))))))</f>
        <v>#REF!</v>
      </c>
      <c r="I1403" s="224" t="e">
        <f>IF(F1403="","",F1403*G1403*(1+IF(H1403="",0,H1403)))</f>
        <v>#REF!</v>
      </c>
      <c r="J1403" s="242" t="e">
        <f>IF(#REF!&gt;=1,IF(#REF!&gt;=1,#REF!),IF(#REF!&gt;=0,"",))</f>
        <v>#REF!</v>
      </c>
      <c r="K1403" s="241" t="e">
        <f>保全管理データ!N590</f>
        <v>#REF!</v>
      </c>
      <c r="L1403" s="241" t="e">
        <f>IF(#REF!="","",IF(#REF!="悪環境における作業",0.2,IF(#REF!="高所又は地下作業",0.1,IF(#REF!="錯綜場所作業",0.3,IF(#REF!="複雑な制約のある作業",0.4,IF(#REF!="単純な制約のある作業",0.2,0))))))</f>
        <v>#REF!</v>
      </c>
      <c r="M1403" s="224" t="e">
        <f>IF(J1403="","",J1403*K1403*(1+IF(L1403="",0,L1403)))</f>
        <v>#REF!</v>
      </c>
    </row>
    <row r="1404" spans="2:13" s="229" customFormat="1" ht="27.75" customHeight="1" x14ac:dyDescent="0.2">
      <c r="B1404" s="562" t="s">
        <v>243</v>
      </c>
      <c r="C1404" s="563"/>
      <c r="D1404" s="239" t="e">
        <f>#REF!</f>
        <v>#REF!</v>
      </c>
      <c r="E1404" s="240" t="s">
        <v>242</v>
      </c>
      <c r="F1404" s="242" t="e">
        <f>IF(#REF!&gt;=1,IF(#REF!&gt;=1,#REF!),IF(#REF!&gt;=0,"",))</f>
        <v>#REF!</v>
      </c>
      <c r="G1404" s="241" t="e">
        <f>保全管理データ!N564</f>
        <v>#REF!</v>
      </c>
      <c r="H1404" s="241" t="e">
        <f>IF(#REF!="無","",IF(#REF!="","",IF(#REF!="悪環境における作業",0.2,IF(#REF!="高所又は地下作業",0.1,IF(#REF!="錯綜場所作業",0.3,IF(#REF!="複雑な制約のある作業",0.4,IF(#REF!="単純な制約のある作業",0.2,0)))))))</f>
        <v>#REF!</v>
      </c>
      <c r="I1404" s="224" t="e">
        <f t="shared" ref="I1404:I1426" si="85">IF(F1404="","",F1404*G1404*(1+IF(H1404="",0,H1404)))</f>
        <v>#REF!</v>
      </c>
      <c r="J1404" s="242" t="e">
        <f>IF(#REF!&gt;=1,IF(#REF!&gt;=1,#REF!),IF(#REF!&gt;=0,"",))</f>
        <v>#REF!</v>
      </c>
      <c r="K1404" s="241" t="e">
        <f>保全管理データ!N591</f>
        <v>#REF!</v>
      </c>
      <c r="L1404" s="241" t="e">
        <f>IF(#REF!="","",IF(#REF!="悪環境における作業",0.2,IF(#REF!="高所又は地下作業",0.1,IF(#REF!="錯綜場所作業",0.3,IF(#REF!="複雑な制約のある作業",0.4,IF(#REF!="単純な制約のある作業",0.2,0))))))</f>
        <v>#REF!</v>
      </c>
      <c r="M1404" s="224" t="e">
        <f t="shared" ref="M1404:M1426" si="86">IF(J1404="","",J1404*K1404*(1+IF(L1404="",0,L1404)))</f>
        <v>#REF!</v>
      </c>
    </row>
    <row r="1405" spans="2:13" s="229" customFormat="1" ht="27.75" customHeight="1" x14ac:dyDescent="0.2">
      <c r="B1405" s="562" t="s">
        <v>249</v>
      </c>
      <c r="C1405" s="563"/>
      <c r="D1405" s="239" t="e">
        <f>#REF!</f>
        <v>#REF!</v>
      </c>
      <c r="E1405" s="240" t="s">
        <v>244</v>
      </c>
      <c r="F1405" s="242" t="e">
        <f>IF(#REF!&gt;=1,IF(#REF!&gt;=1,#REF!),IF(#REF!&gt;=0,"",))</f>
        <v>#REF!</v>
      </c>
      <c r="G1405" s="241" t="e">
        <f>保全管理データ!N565</f>
        <v>#REF!</v>
      </c>
      <c r="H1405" s="241" t="e">
        <f>IF(#REF!="無","",IF(#REF!="","",IF(#REF!="悪環境における作業",0.2,IF(#REF!="高所又は地下作業",0.1,IF(#REF!="錯綜場所作業",0.3,IF(#REF!="複雑な制約のある作業",0.4,IF(#REF!="単純な制約のある作業",0.2,0)))))))</f>
        <v>#REF!</v>
      </c>
      <c r="I1405" s="224" t="e">
        <f t="shared" si="85"/>
        <v>#REF!</v>
      </c>
      <c r="J1405" s="242" t="e">
        <f>IF(#REF!&gt;=1,IF(#REF!&gt;=1,#REF!),IF(#REF!&gt;=0,"",))</f>
        <v>#REF!</v>
      </c>
      <c r="K1405" s="241" t="e">
        <f>保全管理データ!N592</f>
        <v>#REF!</v>
      </c>
      <c r="L1405" s="241" t="e">
        <f>IF(#REF!="","",IF(#REF!="悪環境における作業",0.2,IF(#REF!="高所又は地下作業",0.1,IF(#REF!="錯綜場所作業",0.3,IF(#REF!="複雑な制約のある作業",0.4,IF(#REF!="単純な制約のある作業",0.2,0))))))</f>
        <v>#REF!</v>
      </c>
      <c r="M1405" s="224" t="e">
        <f t="shared" si="86"/>
        <v>#REF!</v>
      </c>
    </row>
    <row r="1406" spans="2:13" s="229" customFormat="1" ht="27.75" customHeight="1" x14ac:dyDescent="0.2">
      <c r="B1406" s="562" t="s">
        <v>250</v>
      </c>
      <c r="C1406" s="563"/>
      <c r="D1406" s="239" t="e">
        <f>#REF!</f>
        <v>#REF!</v>
      </c>
      <c r="E1406" s="240" t="s">
        <v>244</v>
      </c>
      <c r="F1406" s="242" t="e">
        <f>IF(#REF!&gt;=1,IF(#REF!&gt;=1,#REF!),IF(#REF!&gt;=0,"",))</f>
        <v>#REF!</v>
      </c>
      <c r="G1406" s="241" t="e">
        <f>保全管理データ!N566</f>
        <v>#REF!</v>
      </c>
      <c r="H1406" s="241" t="e">
        <f>IF(#REF!="無","",IF(#REF!="","",IF(#REF!="悪環境における作業",0.2,IF(#REF!="高所又は地下作業",0.1,IF(#REF!="錯綜場所作業",0.3,IF(#REF!="複雑な制約のある作業",0.4,IF(#REF!="単純な制約のある作業",0.2,0)))))))</f>
        <v>#REF!</v>
      </c>
      <c r="I1406" s="224" t="e">
        <f t="shared" si="85"/>
        <v>#REF!</v>
      </c>
      <c r="J1406" s="242" t="e">
        <f>IF(#REF!&gt;=1,IF(#REF!&gt;=1,#REF!),IF(#REF!&gt;=0,"",))</f>
        <v>#REF!</v>
      </c>
      <c r="K1406" s="241" t="e">
        <f>保全管理データ!N593</f>
        <v>#REF!</v>
      </c>
      <c r="L1406" s="241" t="e">
        <f>IF(#REF!="","",IF(#REF!="悪環境における作業",0.2,IF(#REF!="高所又は地下作業",0.1,IF(#REF!="錯綜場所作業",0.3,IF(#REF!="複雑な制約のある作業",0.4,IF(#REF!="単純な制約のある作業",0.2,0))))))</f>
        <v>#REF!</v>
      </c>
      <c r="M1406" s="224" t="e">
        <f t="shared" si="86"/>
        <v>#REF!</v>
      </c>
    </row>
    <row r="1407" spans="2:13" s="229" customFormat="1" ht="27.75" customHeight="1" x14ac:dyDescent="0.2">
      <c r="B1407" s="562" t="s">
        <v>251</v>
      </c>
      <c r="C1407" s="563"/>
      <c r="D1407" s="239" t="e">
        <f>#REF!</f>
        <v>#REF!</v>
      </c>
      <c r="E1407" s="240" t="s">
        <v>242</v>
      </c>
      <c r="F1407" s="242" t="e">
        <f>IF(#REF!&gt;=1,IF(#REF!&gt;=1,#REF!),IF(#REF!&gt;=0,"",))</f>
        <v>#REF!</v>
      </c>
      <c r="G1407" s="241" t="e">
        <f>保全管理データ!N567</f>
        <v>#REF!</v>
      </c>
      <c r="H1407" s="241" t="e">
        <f>IF(#REF!="無","",IF(#REF!="","",IF(#REF!="悪環境における作業",0.2,IF(#REF!="高所又は地下作業",0.1,IF(#REF!="錯綜場所作業",0.3,IF(#REF!="複雑な制約のある作業",0.4,IF(#REF!="単純な制約のある作業",0.2,0)))))))</f>
        <v>#REF!</v>
      </c>
      <c r="I1407" s="224" t="e">
        <f t="shared" si="85"/>
        <v>#REF!</v>
      </c>
      <c r="J1407" s="242" t="e">
        <f>IF(#REF!&gt;=1,IF(#REF!&gt;=1,#REF!),IF(#REF!&gt;=0,"",))</f>
        <v>#REF!</v>
      </c>
      <c r="K1407" s="241" t="e">
        <f>保全管理データ!N594</f>
        <v>#REF!</v>
      </c>
      <c r="L1407" s="241" t="e">
        <f>IF(#REF!="","",IF(#REF!="悪環境における作業",0.2,IF(#REF!="高所又は地下作業",0.1,IF(#REF!="錯綜場所作業",0.3,IF(#REF!="複雑な制約のある作業",0.4,IF(#REF!="単純な制約のある作業",0.2,0))))))</f>
        <v>#REF!</v>
      </c>
      <c r="M1407" s="224" t="e">
        <f t="shared" si="86"/>
        <v>#REF!</v>
      </c>
    </row>
    <row r="1408" spans="2:13" s="229" customFormat="1" ht="27.75" customHeight="1" x14ac:dyDescent="0.2">
      <c r="B1408" s="562" t="s">
        <v>252</v>
      </c>
      <c r="C1408" s="563"/>
      <c r="D1408" s="239" t="e">
        <f>#REF!</f>
        <v>#REF!</v>
      </c>
      <c r="E1408" s="240" t="s">
        <v>244</v>
      </c>
      <c r="F1408" s="242" t="e">
        <f>IF(#REF!&gt;=1,IF(#REF!&gt;=1,#REF!),IF(#REF!&gt;=0,"",))</f>
        <v>#REF!</v>
      </c>
      <c r="G1408" s="241" t="e">
        <f>保全管理データ!N568</f>
        <v>#REF!</v>
      </c>
      <c r="H1408" s="241" t="e">
        <f>IF(#REF!="無","",IF(#REF!="","",IF(#REF!="悪環境における作業",0.2,IF(#REF!="高所又は地下作業",0.1,IF(#REF!="錯綜場所作業",0.3,IF(#REF!="複雑な制約のある作業",0.4,IF(#REF!="単純な制約のある作業",0.2,0)))))))</f>
        <v>#REF!</v>
      </c>
      <c r="I1408" s="224" t="e">
        <f t="shared" si="85"/>
        <v>#REF!</v>
      </c>
      <c r="J1408" s="242" t="e">
        <f>IF(#REF!&gt;=1,IF(#REF!&gt;=1,#REF!),IF(#REF!&gt;=0,"",))</f>
        <v>#REF!</v>
      </c>
      <c r="K1408" s="241" t="e">
        <f>保全管理データ!N595</f>
        <v>#REF!</v>
      </c>
      <c r="L1408" s="241" t="e">
        <f>IF(#REF!="","",IF(#REF!="悪環境における作業",0.2,IF(#REF!="高所又は地下作業",0.1,IF(#REF!="錯綜場所作業",0.3,IF(#REF!="複雑な制約のある作業",0.4,IF(#REF!="単純な制約のある作業",0.2,0))))))</f>
        <v>#REF!</v>
      </c>
      <c r="M1408" s="224" t="e">
        <f t="shared" si="86"/>
        <v>#REF!</v>
      </c>
    </row>
    <row r="1409" spans="2:13" s="229" customFormat="1" ht="27.75" customHeight="1" x14ac:dyDescent="0.2">
      <c r="B1409" s="562" t="s">
        <v>253</v>
      </c>
      <c r="C1409" s="563"/>
      <c r="D1409" s="239" t="e">
        <f>#REF!</f>
        <v>#REF!</v>
      </c>
      <c r="E1409" s="240" t="s">
        <v>242</v>
      </c>
      <c r="F1409" s="242" t="e">
        <f>IF(#REF!&gt;=1,IF(#REF!&gt;=1,#REF!),IF(#REF!&gt;=0,"",))</f>
        <v>#REF!</v>
      </c>
      <c r="G1409" s="241" t="e">
        <f>保全管理データ!N569</f>
        <v>#REF!</v>
      </c>
      <c r="H1409" s="241" t="e">
        <f>IF(#REF!="無","",IF(#REF!="","",IF(#REF!="悪環境における作業",0.2,IF(#REF!="高所又は地下作業",0.1,IF(#REF!="錯綜場所作業",0.3,IF(#REF!="複雑な制約のある作業",0.4,IF(#REF!="単純な制約のある作業",0.2,0)))))))</f>
        <v>#REF!</v>
      </c>
      <c r="I1409" s="224" t="e">
        <f t="shared" si="85"/>
        <v>#REF!</v>
      </c>
      <c r="J1409" s="242" t="e">
        <f>IF(#REF!&gt;=1,IF(#REF!&gt;=1,#REF!),IF(#REF!&gt;=0,"",))</f>
        <v>#REF!</v>
      </c>
      <c r="K1409" s="241" t="e">
        <f>保全管理データ!N596</f>
        <v>#REF!</v>
      </c>
      <c r="L1409" s="241" t="e">
        <f>IF(#REF!="","",IF(#REF!="悪環境における作業",0.2,IF(#REF!="高所又は地下作業",0.1,IF(#REF!="錯綜場所作業",0.3,IF(#REF!="複雑な制約のある作業",0.4,IF(#REF!="単純な制約のある作業",0.2,0))))))</f>
        <v>#REF!</v>
      </c>
      <c r="M1409" s="224" t="e">
        <f t="shared" si="86"/>
        <v>#REF!</v>
      </c>
    </row>
    <row r="1410" spans="2:13" s="229" customFormat="1" ht="27.75" customHeight="1" x14ac:dyDescent="0.2">
      <c r="B1410" s="562" t="s">
        <v>254</v>
      </c>
      <c r="C1410" s="563"/>
      <c r="D1410" s="239" t="e">
        <f>#REF!</f>
        <v>#REF!</v>
      </c>
      <c r="E1410" s="240" t="s">
        <v>242</v>
      </c>
      <c r="F1410" s="242" t="e">
        <f>IF(#REF!&gt;=1,IF(#REF!&gt;=1,#REF!),IF(#REF!&gt;=0,"",))</f>
        <v>#REF!</v>
      </c>
      <c r="G1410" s="241" t="e">
        <f>保全管理データ!N570</f>
        <v>#REF!</v>
      </c>
      <c r="H1410" s="241" t="e">
        <f>IF(#REF!="無","",IF(#REF!="","",IF(#REF!="悪環境における作業",0.2,IF(#REF!="高所又は地下作業",0.1,IF(#REF!="錯綜場所作業",0.3,IF(#REF!="複雑な制約のある作業",0.4,IF(#REF!="単純な制約のある作業",0.2,0)))))))</f>
        <v>#REF!</v>
      </c>
      <c r="I1410" s="224" t="e">
        <f t="shared" si="85"/>
        <v>#REF!</v>
      </c>
      <c r="J1410" s="242" t="e">
        <f>IF(#REF!&gt;=1,IF(#REF!&gt;=1,#REF!),IF(#REF!&gt;=0,"",))</f>
        <v>#REF!</v>
      </c>
      <c r="K1410" s="241" t="e">
        <f>保全管理データ!N597</f>
        <v>#REF!</v>
      </c>
      <c r="L1410" s="241" t="e">
        <f>IF(#REF!="","",IF(#REF!="悪環境における作業",0.2,IF(#REF!="高所又は地下作業",0.1,IF(#REF!="錯綜場所作業",0.3,IF(#REF!="複雑な制約のある作業",0.4,IF(#REF!="単純な制約のある作業",0.2,0))))))</f>
        <v>#REF!</v>
      </c>
      <c r="M1410" s="224" t="e">
        <f t="shared" si="86"/>
        <v>#REF!</v>
      </c>
    </row>
    <row r="1411" spans="2:13" s="229" customFormat="1" ht="27.75" customHeight="1" x14ac:dyDescent="0.2">
      <c r="B1411" s="562" t="s">
        <v>255</v>
      </c>
      <c r="C1411" s="563"/>
      <c r="D1411" s="239" t="e">
        <f>#REF!</f>
        <v>#REF!</v>
      </c>
      <c r="E1411" s="240" t="s">
        <v>245</v>
      </c>
      <c r="F1411" s="242" t="e">
        <f>IF(#REF!&gt;=1,IF(#REF!&gt;=1,#REF!),IF(#REF!&gt;=0,"",))</f>
        <v>#REF!</v>
      </c>
      <c r="G1411" s="241" t="e">
        <f>保全管理データ!N571</f>
        <v>#REF!</v>
      </c>
      <c r="H1411" s="241" t="e">
        <f>IF(#REF!="無","",IF(#REF!="","",IF(#REF!="悪環境における作業",0.2,IF(#REF!="高所又は地下作業",0.1,IF(#REF!="錯綜場所作業",0.3,IF(#REF!="複雑な制約のある作業",0.4,IF(#REF!="単純な制約のある作業",0.2,0)))))))</f>
        <v>#REF!</v>
      </c>
      <c r="I1411" s="224" t="e">
        <f t="shared" si="85"/>
        <v>#REF!</v>
      </c>
      <c r="J1411" s="242" t="e">
        <f>IF(#REF!&gt;=1,IF(#REF!&gt;=1,#REF!),IF(#REF!&gt;=0,"",))</f>
        <v>#REF!</v>
      </c>
      <c r="K1411" s="241" t="e">
        <f>保全管理データ!N598</f>
        <v>#REF!</v>
      </c>
      <c r="L1411" s="241" t="e">
        <f>IF(#REF!="","",IF(#REF!="悪環境における作業",0.2,IF(#REF!="高所又は地下作業",0.1,IF(#REF!="錯綜場所作業",0.3,IF(#REF!="複雑な制約のある作業",0.4,IF(#REF!="単純な制約のある作業",0.2,0))))))</f>
        <v>#REF!</v>
      </c>
      <c r="M1411" s="224" t="e">
        <f t="shared" si="86"/>
        <v>#REF!</v>
      </c>
    </row>
    <row r="1412" spans="2:13" s="229" customFormat="1" ht="27.75" customHeight="1" x14ac:dyDescent="0.2">
      <c r="B1412" s="562" t="s">
        <v>256</v>
      </c>
      <c r="C1412" s="563"/>
      <c r="D1412" s="239" t="e">
        <f>#REF!</f>
        <v>#REF!</v>
      </c>
      <c r="E1412" s="240" t="s">
        <v>242</v>
      </c>
      <c r="F1412" s="242" t="e">
        <f>IF(#REF!&gt;=1,IF(#REF!&gt;=1,#REF!),IF(#REF!&gt;=0,"",))</f>
        <v>#REF!</v>
      </c>
      <c r="G1412" s="241" t="e">
        <f>保全管理データ!N572</f>
        <v>#REF!</v>
      </c>
      <c r="H1412" s="241" t="e">
        <f>IF(#REF!="無","",IF(#REF!="","",IF(#REF!="悪環境における作業",0.2,IF(#REF!="高所又は地下作業",0.1,IF(#REF!="錯綜場所作業",0.3,IF(#REF!="複雑な制約のある作業",0.4,IF(#REF!="単純な制約のある作業",0.2,0)))))))</f>
        <v>#REF!</v>
      </c>
      <c r="I1412" s="224" t="e">
        <f t="shared" si="85"/>
        <v>#REF!</v>
      </c>
      <c r="J1412" s="242" t="e">
        <f>IF(#REF!&gt;=1,IF(#REF!&gt;=1,#REF!),IF(#REF!&gt;=0,"",))</f>
        <v>#REF!</v>
      </c>
      <c r="K1412" s="241" t="e">
        <f>保全管理データ!N599</f>
        <v>#REF!</v>
      </c>
      <c r="L1412" s="241" t="e">
        <f>IF(#REF!="","",IF(#REF!="悪環境における作業",0.2,IF(#REF!="高所又は地下作業",0.1,IF(#REF!="錯綜場所作業",0.3,IF(#REF!="複雑な制約のある作業",0.4,IF(#REF!="単純な制約のある作業",0.2,0))))))</f>
        <v>#REF!</v>
      </c>
      <c r="M1412" s="224" t="e">
        <f t="shared" si="86"/>
        <v>#REF!</v>
      </c>
    </row>
    <row r="1413" spans="2:13" s="229" customFormat="1" ht="27.75" customHeight="1" x14ac:dyDescent="0.2">
      <c r="B1413" s="562" t="s">
        <v>257</v>
      </c>
      <c r="C1413" s="563"/>
      <c r="D1413" s="239" t="e">
        <f>#REF!</f>
        <v>#REF!</v>
      </c>
      <c r="E1413" s="240" t="s">
        <v>245</v>
      </c>
      <c r="F1413" s="242" t="e">
        <f>IF(#REF!&gt;=1,IF(#REF!&gt;=1,#REF!),IF(#REF!&gt;=0,"",))</f>
        <v>#REF!</v>
      </c>
      <c r="G1413" s="241" t="e">
        <f>保全管理データ!N573</f>
        <v>#REF!</v>
      </c>
      <c r="H1413" s="241" t="e">
        <f>IF(#REF!="無","",IF(#REF!="","",IF(#REF!="悪環境における作業",0.2,IF(#REF!="高所又は地下作業",0.1,IF(#REF!="錯綜場所作業",0.3,IF(#REF!="複雑な制約のある作業",0.4,IF(#REF!="単純な制約のある作業",0.2,0)))))))</f>
        <v>#REF!</v>
      </c>
      <c r="I1413" s="224" t="e">
        <f t="shared" si="85"/>
        <v>#REF!</v>
      </c>
      <c r="J1413" s="242" t="e">
        <f>IF(#REF!&gt;=1,IF(#REF!&gt;=1,#REF!),IF(#REF!&gt;=0,"",))</f>
        <v>#REF!</v>
      </c>
      <c r="K1413" s="241" t="e">
        <f>保全管理データ!N600</f>
        <v>#REF!</v>
      </c>
      <c r="L1413" s="241" t="e">
        <f>IF(#REF!="","",IF(#REF!="悪環境における作業",0.2,IF(#REF!="高所又は地下作業",0.1,IF(#REF!="錯綜場所作業",0.3,IF(#REF!="複雑な制約のある作業",0.4,IF(#REF!="単純な制約のある作業",0.2,0))))))</f>
        <v>#REF!</v>
      </c>
      <c r="M1413" s="224" t="e">
        <f t="shared" si="86"/>
        <v>#REF!</v>
      </c>
    </row>
    <row r="1414" spans="2:13" s="229" customFormat="1" ht="27.75" customHeight="1" x14ac:dyDescent="0.2">
      <c r="B1414" s="562" t="s">
        <v>258</v>
      </c>
      <c r="C1414" s="563"/>
      <c r="D1414" s="239" t="e">
        <f>#REF!</f>
        <v>#REF!</v>
      </c>
      <c r="E1414" s="240" t="s">
        <v>245</v>
      </c>
      <c r="F1414" s="242" t="e">
        <f>IF(#REF!&gt;=1,IF(#REF!&gt;=1,#REF!),IF(#REF!&gt;=0,"",))</f>
        <v>#REF!</v>
      </c>
      <c r="G1414" s="241" t="e">
        <f>保全管理データ!N574</f>
        <v>#REF!</v>
      </c>
      <c r="H1414" s="241" t="e">
        <f>IF(#REF!="無","",IF(#REF!="","",IF(#REF!="悪環境における作業",0.2,IF(#REF!="高所又は地下作業",0.1,IF(#REF!="錯綜場所作業",0.3,IF(#REF!="複雑な制約のある作業",0.4,IF(#REF!="単純な制約のある作業",0.2,0)))))))</f>
        <v>#REF!</v>
      </c>
      <c r="I1414" s="224" t="e">
        <f t="shared" si="85"/>
        <v>#REF!</v>
      </c>
      <c r="J1414" s="242" t="e">
        <f>IF(#REF!&gt;=1,IF(#REF!&gt;=1,#REF!),IF(#REF!&gt;=0,"",))</f>
        <v>#REF!</v>
      </c>
      <c r="K1414" s="241" t="e">
        <f>保全管理データ!N601</f>
        <v>#REF!</v>
      </c>
      <c r="L1414" s="241" t="e">
        <f>IF(#REF!="","",IF(#REF!="悪環境における作業",0.2,IF(#REF!="高所又は地下作業",0.1,IF(#REF!="錯綜場所作業",0.3,IF(#REF!="複雑な制約のある作業",0.4,IF(#REF!="単純な制約のある作業",0.2,0))))))</f>
        <v>#REF!</v>
      </c>
      <c r="M1414" s="224" t="e">
        <f t="shared" si="86"/>
        <v>#REF!</v>
      </c>
    </row>
    <row r="1415" spans="2:13" s="229" customFormat="1" ht="27.75" customHeight="1" x14ac:dyDescent="0.2">
      <c r="B1415" s="562" t="s">
        <v>259</v>
      </c>
      <c r="C1415" s="563"/>
      <c r="D1415" s="239" t="e">
        <f>#REF!</f>
        <v>#REF!</v>
      </c>
      <c r="E1415" s="240" t="s">
        <v>245</v>
      </c>
      <c r="F1415" s="242" t="e">
        <f>IF(#REF!&gt;=1,IF(#REF!&gt;=1,#REF!),IF(#REF!&gt;=0,"",))</f>
        <v>#REF!</v>
      </c>
      <c r="G1415" s="241" t="e">
        <f>保全管理データ!N575</f>
        <v>#REF!</v>
      </c>
      <c r="H1415" s="241" t="e">
        <f>IF(#REF!="無","",IF(#REF!="","",IF(#REF!="悪環境における作業",0.2,IF(#REF!="高所又は地下作業",0.1,IF(#REF!="錯綜場所作業",0.3,IF(#REF!="複雑な制約のある作業",0.4,IF(#REF!="単純な制約のある作業",0.2,0)))))))</f>
        <v>#REF!</v>
      </c>
      <c r="I1415" s="224" t="e">
        <f t="shared" si="85"/>
        <v>#REF!</v>
      </c>
      <c r="J1415" s="242" t="e">
        <f>IF(#REF!&gt;=1,IF(#REF!&gt;=1,#REF!),IF(#REF!&gt;=0,"",))</f>
        <v>#REF!</v>
      </c>
      <c r="K1415" s="241" t="e">
        <f>保全管理データ!N602</f>
        <v>#REF!</v>
      </c>
      <c r="L1415" s="241" t="e">
        <f>IF(#REF!="","",IF(#REF!="悪環境における作業",0.2,IF(#REF!="高所又は地下作業",0.1,IF(#REF!="錯綜場所作業",0.3,IF(#REF!="複雑な制約のある作業",0.4,IF(#REF!="単純な制約のある作業",0.2,0))))))</f>
        <v>#REF!</v>
      </c>
      <c r="M1415" s="224" t="e">
        <f t="shared" si="86"/>
        <v>#REF!</v>
      </c>
    </row>
    <row r="1416" spans="2:13" s="229" customFormat="1" ht="27.75" customHeight="1" x14ac:dyDescent="0.2">
      <c r="B1416" s="562" t="s">
        <v>260</v>
      </c>
      <c r="C1416" s="563"/>
      <c r="D1416" s="239" t="e">
        <f>#REF!</f>
        <v>#REF!</v>
      </c>
      <c r="E1416" s="240" t="s">
        <v>248</v>
      </c>
      <c r="F1416" s="242" t="e">
        <f>IF(#REF!&gt;=1,IF(#REF!&gt;=1,#REF!),IF(#REF!&gt;=0,"",))</f>
        <v>#REF!</v>
      </c>
      <c r="G1416" s="241" t="e">
        <f>保全管理データ!N576</f>
        <v>#REF!</v>
      </c>
      <c r="H1416" s="241" t="e">
        <f>IF(#REF!="無","",IF(#REF!="","",IF(#REF!="悪環境における作業",0.2,IF(#REF!="高所又は地下作業",0.1,IF(#REF!="錯綜場所作業",0.3,IF(#REF!="複雑な制約のある作業",0.4,IF(#REF!="単純な制約のある作業",0.2,0)))))))</f>
        <v>#REF!</v>
      </c>
      <c r="I1416" s="224" t="e">
        <f t="shared" si="85"/>
        <v>#REF!</v>
      </c>
      <c r="J1416" s="242" t="e">
        <f>IF(#REF!&gt;=1,IF(#REF!&gt;=1,#REF!),IF(#REF!&gt;=0,"",))</f>
        <v>#REF!</v>
      </c>
      <c r="K1416" s="241" t="e">
        <f>保全管理データ!N603</f>
        <v>#REF!</v>
      </c>
      <c r="L1416" s="241" t="e">
        <f>IF(#REF!="","",IF(#REF!="悪環境における作業",0.2,IF(#REF!="高所又は地下作業",0.1,IF(#REF!="錯綜場所作業",0.3,IF(#REF!="複雑な制約のある作業",0.4,IF(#REF!="単純な制約のある作業",0.2,0))))))</f>
        <v>#REF!</v>
      </c>
      <c r="M1416" s="224" t="e">
        <f t="shared" si="86"/>
        <v>#REF!</v>
      </c>
    </row>
    <row r="1417" spans="2:13" s="229" customFormat="1" ht="27.75" customHeight="1" x14ac:dyDescent="0.2">
      <c r="B1417" s="562" t="s">
        <v>261</v>
      </c>
      <c r="C1417" s="563"/>
      <c r="D1417" s="239" t="e">
        <f>#REF!</f>
        <v>#REF!</v>
      </c>
      <c r="E1417" s="240" t="s">
        <v>247</v>
      </c>
      <c r="F1417" s="242" t="e">
        <f>IF(#REF!&gt;=1,IF(#REF!&gt;=1,#REF!),IF(#REF!&gt;=0,"",))</f>
        <v>#REF!</v>
      </c>
      <c r="G1417" s="241" t="e">
        <f>保全管理データ!N577</f>
        <v>#REF!</v>
      </c>
      <c r="H1417" s="241" t="e">
        <f>IF(#REF!="無","",IF(#REF!="","",IF(#REF!="悪環境における作業",0.2,IF(#REF!="高所又は地下作業",0.1,IF(#REF!="錯綜場所作業",0.3,IF(#REF!="複雑な制約のある作業",0.4,IF(#REF!="単純な制約のある作業",0.2,0)))))))</f>
        <v>#REF!</v>
      </c>
      <c r="I1417" s="224" t="e">
        <f t="shared" si="85"/>
        <v>#REF!</v>
      </c>
      <c r="J1417" s="242" t="e">
        <f>IF(#REF!&gt;=1,IF(#REF!&gt;=1,#REF!),IF(#REF!&gt;=0,"",))</f>
        <v>#REF!</v>
      </c>
      <c r="K1417" s="241" t="e">
        <f>保全管理データ!N604</f>
        <v>#REF!</v>
      </c>
      <c r="L1417" s="241" t="e">
        <f>IF(#REF!="","",IF(#REF!="悪環境における作業",0.2,IF(#REF!="高所又は地下作業",0.1,IF(#REF!="錯綜場所作業",0.3,IF(#REF!="複雑な制約のある作業",0.4,IF(#REF!="単純な制約のある作業",0.2,0))))))</f>
        <v>#REF!</v>
      </c>
      <c r="M1417" s="224" t="e">
        <f t="shared" si="86"/>
        <v>#REF!</v>
      </c>
    </row>
    <row r="1418" spans="2:13" s="229" customFormat="1" ht="27.75" customHeight="1" x14ac:dyDescent="0.2">
      <c r="B1418" s="562" t="s">
        <v>262</v>
      </c>
      <c r="C1418" s="563"/>
      <c r="D1418" s="239" t="e">
        <f>#REF!</f>
        <v>#REF!</v>
      </c>
      <c r="E1418" s="240" t="s">
        <v>245</v>
      </c>
      <c r="F1418" s="242" t="e">
        <f>IF(#REF!&gt;=1,IF(#REF!&gt;=1,#REF!),IF(#REF!&gt;=0,"",))</f>
        <v>#REF!</v>
      </c>
      <c r="G1418" s="241" t="e">
        <f>保全管理データ!N578</f>
        <v>#REF!</v>
      </c>
      <c r="H1418" s="241" t="e">
        <f>IF(#REF!="無","",IF(#REF!="","",IF(#REF!="悪環境における作業",0.2,IF(#REF!="高所又は地下作業",0.1,IF(#REF!="錯綜場所作業",0.3,IF(#REF!="複雑な制約のある作業",0.4,IF(#REF!="単純な制約のある作業",0.2,0)))))))</f>
        <v>#REF!</v>
      </c>
      <c r="I1418" s="224" t="e">
        <f t="shared" si="85"/>
        <v>#REF!</v>
      </c>
      <c r="J1418" s="242" t="e">
        <f>IF(#REF!&gt;=1,IF(#REF!&gt;=1,#REF!),IF(#REF!&gt;=0,"",))</f>
        <v>#REF!</v>
      </c>
      <c r="K1418" s="241" t="e">
        <f>保全管理データ!N605</f>
        <v>#REF!</v>
      </c>
      <c r="L1418" s="241" t="e">
        <f>IF(#REF!="","",IF(#REF!="悪環境における作業",0.2,IF(#REF!="高所又は地下作業",0.1,IF(#REF!="錯綜場所作業",0.3,IF(#REF!="複雑な制約のある作業",0.4,IF(#REF!="単純な制約のある作業",0.2,0))))))</f>
        <v>#REF!</v>
      </c>
      <c r="M1418" s="224" t="e">
        <f t="shared" si="86"/>
        <v>#REF!</v>
      </c>
    </row>
    <row r="1419" spans="2:13" s="229" customFormat="1" ht="27.75" customHeight="1" x14ac:dyDescent="0.2">
      <c r="B1419" s="562" t="s">
        <v>263</v>
      </c>
      <c r="C1419" s="563"/>
      <c r="D1419" s="239" t="e">
        <f>#REF!</f>
        <v>#REF!</v>
      </c>
      <c r="E1419" s="240" t="s">
        <v>245</v>
      </c>
      <c r="F1419" s="242" t="e">
        <f>IF(#REF!&gt;=1,IF(#REF!&gt;=1,#REF!),IF(#REF!&gt;=0,"",))</f>
        <v>#REF!</v>
      </c>
      <c r="G1419" s="241" t="e">
        <f>保全管理データ!N579</f>
        <v>#REF!</v>
      </c>
      <c r="H1419" s="241" t="e">
        <f>IF(#REF!="無","",IF(#REF!="","",IF(#REF!="悪環境における作業",0.2,IF(#REF!="高所又は地下作業",0.1,IF(#REF!="錯綜場所作業",0.3,IF(#REF!="複雑な制約のある作業",0.4,IF(#REF!="単純な制約のある作業",0.2,0)))))))</f>
        <v>#REF!</v>
      </c>
      <c r="I1419" s="224" t="e">
        <f t="shared" si="85"/>
        <v>#REF!</v>
      </c>
      <c r="J1419" s="242" t="e">
        <f>IF(#REF!&gt;=1,IF(#REF!&gt;=1,#REF!),IF(#REF!&gt;=0,"",))</f>
        <v>#REF!</v>
      </c>
      <c r="K1419" s="241" t="e">
        <f>保全管理データ!N606</f>
        <v>#REF!</v>
      </c>
      <c r="L1419" s="241" t="e">
        <f>IF(#REF!="","",IF(#REF!="悪環境における作業",0.2,IF(#REF!="高所又は地下作業",0.1,IF(#REF!="錯綜場所作業",0.3,IF(#REF!="複雑な制約のある作業",0.4,IF(#REF!="単純な制約のある作業",0.2,0))))))</f>
        <v>#REF!</v>
      </c>
      <c r="M1419" s="224" t="e">
        <f t="shared" si="86"/>
        <v>#REF!</v>
      </c>
    </row>
    <row r="1420" spans="2:13" s="229" customFormat="1" ht="27.75" customHeight="1" x14ac:dyDescent="0.2">
      <c r="B1420" s="562" t="s">
        <v>264</v>
      </c>
      <c r="C1420" s="563"/>
      <c r="D1420" s="239" t="e">
        <f>#REF!</f>
        <v>#REF!</v>
      </c>
      <c r="E1420" s="240" t="s">
        <v>245</v>
      </c>
      <c r="F1420" s="242" t="e">
        <f>IF(#REF!&gt;=1,IF(#REF!&gt;=1,#REF!),IF(#REF!&gt;=0,"",))</f>
        <v>#REF!</v>
      </c>
      <c r="G1420" s="241" t="e">
        <f>保全管理データ!N580</f>
        <v>#REF!</v>
      </c>
      <c r="H1420" s="241" t="e">
        <f>IF(#REF!="無","",IF(#REF!="","",IF(#REF!="悪環境における作業",0.2,IF(#REF!="高所又は地下作業",0.1,IF(#REF!="錯綜場所作業",0.3,IF(#REF!="複雑な制約のある作業",0.4,IF(#REF!="単純な制約のある作業",0.2,0)))))))</f>
        <v>#REF!</v>
      </c>
      <c r="I1420" s="224" t="e">
        <f t="shared" si="85"/>
        <v>#REF!</v>
      </c>
      <c r="J1420" s="242" t="e">
        <f>IF(#REF!&gt;=1,IF(#REF!&gt;=1,#REF!),IF(#REF!&gt;=0,"",))</f>
        <v>#REF!</v>
      </c>
      <c r="K1420" s="241" t="e">
        <f>保全管理データ!N607</f>
        <v>#REF!</v>
      </c>
      <c r="L1420" s="241" t="e">
        <f>IF(#REF!="","",IF(#REF!="悪環境における作業",0.2,IF(#REF!="高所又は地下作業",0.1,IF(#REF!="錯綜場所作業",0.3,IF(#REF!="複雑な制約のある作業",0.4,IF(#REF!="単純な制約のある作業",0.2,0))))))</f>
        <v>#REF!</v>
      </c>
      <c r="M1420" s="224" t="e">
        <f t="shared" si="86"/>
        <v>#REF!</v>
      </c>
    </row>
    <row r="1421" spans="2:13" s="229" customFormat="1" ht="27.75" customHeight="1" x14ac:dyDescent="0.2">
      <c r="B1421" s="562" t="s">
        <v>265</v>
      </c>
      <c r="C1421" s="563"/>
      <c r="D1421" s="239" t="e">
        <f>#REF!</f>
        <v>#REF!</v>
      </c>
      <c r="E1421" s="240" t="s">
        <v>245</v>
      </c>
      <c r="F1421" s="242" t="e">
        <f>IF(#REF!&gt;=1,IF(#REF!&gt;=1,#REF!),IF(#REF!&gt;=0,"",))</f>
        <v>#REF!</v>
      </c>
      <c r="G1421" s="241" t="e">
        <f>保全管理データ!N581</f>
        <v>#REF!</v>
      </c>
      <c r="H1421" s="241" t="e">
        <f>IF(#REF!="無","",IF(#REF!="","",IF(#REF!="悪環境における作業",0.2,IF(#REF!="高所又は地下作業",0.1,IF(#REF!="錯綜場所作業",0.3,IF(#REF!="複雑な制約のある作業",0.4,IF(#REF!="単純な制約のある作業",0.2,0)))))))</f>
        <v>#REF!</v>
      </c>
      <c r="I1421" s="224" t="e">
        <f t="shared" si="85"/>
        <v>#REF!</v>
      </c>
      <c r="J1421" s="242" t="e">
        <f>IF(#REF!&gt;=1,IF(#REF!&gt;=1,#REF!),IF(#REF!&gt;=0,"",))</f>
        <v>#REF!</v>
      </c>
      <c r="K1421" s="241" t="e">
        <f>保全管理データ!N608</f>
        <v>#REF!</v>
      </c>
      <c r="L1421" s="241" t="e">
        <f>IF(#REF!="","",IF(#REF!="悪環境における作業",0.2,IF(#REF!="高所又は地下作業",0.1,IF(#REF!="錯綜場所作業",0.3,IF(#REF!="複雑な制約のある作業",0.4,IF(#REF!="単純な制約のある作業",0.2,0))))))</f>
        <v>#REF!</v>
      </c>
      <c r="M1421" s="224" t="e">
        <f t="shared" si="86"/>
        <v>#REF!</v>
      </c>
    </row>
    <row r="1422" spans="2:13" s="229" customFormat="1" ht="27.75" customHeight="1" x14ac:dyDescent="0.2">
      <c r="B1422" s="562" t="s">
        <v>266</v>
      </c>
      <c r="C1422" s="563"/>
      <c r="D1422" s="239" t="e">
        <f>#REF!</f>
        <v>#REF!</v>
      </c>
      <c r="E1422" s="240" t="s">
        <v>245</v>
      </c>
      <c r="F1422" s="242" t="e">
        <f>IF(#REF!&gt;=1,IF(#REF!&gt;=1,#REF!),IF(#REF!&gt;=0,"",))</f>
        <v>#REF!</v>
      </c>
      <c r="G1422" s="241" t="e">
        <f>保全管理データ!N582</f>
        <v>#REF!</v>
      </c>
      <c r="H1422" s="241" t="e">
        <f>IF(#REF!="無","",IF(#REF!="","",IF(#REF!="悪環境における作業",0.2,IF(#REF!="高所又は地下作業",0.1,IF(#REF!="錯綜場所作業",0.3,IF(#REF!="複雑な制約のある作業",0.4,IF(#REF!="単純な制約のある作業",0.2,0)))))))</f>
        <v>#REF!</v>
      </c>
      <c r="I1422" s="224" t="e">
        <f t="shared" si="85"/>
        <v>#REF!</v>
      </c>
      <c r="J1422" s="242" t="e">
        <f>IF(#REF!&gt;=1,IF(#REF!&gt;=1,#REF!),IF(#REF!&gt;=0,"",))</f>
        <v>#REF!</v>
      </c>
      <c r="K1422" s="241" t="e">
        <f>保全管理データ!N609</f>
        <v>#REF!</v>
      </c>
      <c r="L1422" s="241" t="e">
        <f>IF(#REF!="","",IF(#REF!="悪環境における作業",0.2,IF(#REF!="高所又は地下作業",0.1,IF(#REF!="錯綜場所作業",0.3,IF(#REF!="複雑な制約のある作業",0.4,IF(#REF!="単純な制約のある作業",0.2,0))))))</f>
        <v>#REF!</v>
      </c>
      <c r="M1422" s="224" t="e">
        <f t="shared" si="86"/>
        <v>#REF!</v>
      </c>
    </row>
    <row r="1423" spans="2:13" s="229" customFormat="1" ht="27.75" customHeight="1" x14ac:dyDescent="0.2">
      <c r="B1423" s="562" t="s">
        <v>81</v>
      </c>
      <c r="C1423" s="563"/>
      <c r="D1423" s="239" t="e">
        <f>#REF!</f>
        <v>#REF!</v>
      </c>
      <c r="E1423" s="240" t="s">
        <v>245</v>
      </c>
      <c r="F1423" s="242" t="e">
        <f>IF(#REF!&gt;=1,IF(#REF!&gt;=1,#REF!),IF(#REF!&gt;=0,"",))</f>
        <v>#REF!</v>
      </c>
      <c r="G1423" s="241" t="e">
        <f>保全管理データ!N583</f>
        <v>#REF!</v>
      </c>
      <c r="H1423" s="241" t="e">
        <f>IF(#REF!="無","",IF(#REF!="","",IF(#REF!="悪環境における作業",0.2,IF(#REF!="高所又は地下作業",0.1,IF(#REF!="錯綜場所作業",0.3,IF(#REF!="複雑な制約のある作業",0.4,IF(#REF!="単純な制約のある作業",0.2,0)))))))</f>
        <v>#REF!</v>
      </c>
      <c r="I1423" s="224" t="e">
        <f t="shared" si="85"/>
        <v>#REF!</v>
      </c>
      <c r="J1423" s="242" t="e">
        <f>IF(#REF!&gt;=1,IF(#REF!&gt;=1,#REF!),IF(#REF!&gt;=0,"",))</f>
        <v>#REF!</v>
      </c>
      <c r="K1423" s="241" t="e">
        <f>保全管理データ!N610</f>
        <v>#REF!</v>
      </c>
      <c r="L1423" s="241" t="e">
        <f>IF(#REF!="","",IF(#REF!="悪環境における作業",0.2,IF(#REF!="高所又は地下作業",0.1,IF(#REF!="錯綜場所作業",0.3,IF(#REF!="複雑な制約のある作業",0.4,IF(#REF!="単純な制約のある作業",0.2,0))))))</f>
        <v>#REF!</v>
      </c>
      <c r="M1423" s="224" t="e">
        <f t="shared" si="86"/>
        <v>#REF!</v>
      </c>
    </row>
    <row r="1424" spans="2:13" s="229" customFormat="1" ht="27.75" customHeight="1" x14ac:dyDescent="0.2">
      <c r="B1424" s="562" t="s">
        <v>267</v>
      </c>
      <c r="C1424" s="563"/>
      <c r="D1424" s="239" t="e">
        <f>#REF!</f>
        <v>#REF!</v>
      </c>
      <c r="E1424" s="240" t="s">
        <v>247</v>
      </c>
      <c r="F1424" s="242" t="e">
        <f>IF(#REF!&gt;=1,IF(#REF!&gt;=1,#REF!),IF(#REF!&gt;=0,"",))</f>
        <v>#REF!</v>
      </c>
      <c r="G1424" s="241" t="e">
        <f>保全管理データ!N584</f>
        <v>#REF!</v>
      </c>
      <c r="H1424" s="241" t="e">
        <f>IF(#REF!="無","",IF(#REF!="","",IF(#REF!="悪環境における作業",0.2,IF(#REF!="高所又は地下作業",0.1,IF(#REF!="錯綜場所作業",0.3,IF(#REF!="複雑な制約のある作業",0.4,IF(#REF!="単純な制約のある作業",0.2,0)))))))</f>
        <v>#REF!</v>
      </c>
      <c r="I1424" s="224" t="e">
        <f t="shared" si="85"/>
        <v>#REF!</v>
      </c>
      <c r="J1424" s="242" t="e">
        <f>IF(#REF!&gt;=1,IF(#REF!&gt;=1,#REF!),IF(#REF!&gt;=0,"",))</f>
        <v>#REF!</v>
      </c>
      <c r="K1424" s="241" t="e">
        <f>保全管理データ!N611</f>
        <v>#REF!</v>
      </c>
      <c r="L1424" s="241" t="e">
        <f>IF(#REF!="","",IF(#REF!="悪環境における作業",0.2,IF(#REF!="高所又は地下作業",0.1,IF(#REF!="錯綜場所作業",0.3,IF(#REF!="複雑な制約のある作業",0.4,IF(#REF!="単純な制約のある作業",0.2,0))))))</f>
        <v>#REF!</v>
      </c>
      <c r="M1424" s="224" t="e">
        <f t="shared" si="86"/>
        <v>#REF!</v>
      </c>
    </row>
    <row r="1425" spans="2:13" s="229" customFormat="1" ht="27.75" customHeight="1" x14ac:dyDescent="0.2">
      <c r="B1425" s="562" t="s">
        <v>268</v>
      </c>
      <c r="C1425" s="563"/>
      <c r="D1425" s="239" t="e">
        <f>#REF!</f>
        <v>#REF!</v>
      </c>
      <c r="E1425" s="240" t="s">
        <v>246</v>
      </c>
      <c r="F1425" s="242" t="e">
        <f>IF(#REF!&gt;=1,IF(#REF!&gt;=1,#REF!),IF(#REF!&gt;=0,"",))</f>
        <v>#REF!</v>
      </c>
      <c r="G1425" s="241" t="e">
        <f>保全管理データ!N585</f>
        <v>#REF!</v>
      </c>
      <c r="H1425" s="241" t="e">
        <f>IF(#REF!="無","",IF(#REF!="","",IF(#REF!="悪環境における作業",0.2,IF(#REF!="高所又は地下作業",0.1,IF(#REF!="錯綜場所作業",0.3,IF(#REF!="複雑な制約のある作業",0.4,IF(#REF!="単純な制約のある作業",0.2,0)))))))</f>
        <v>#REF!</v>
      </c>
      <c r="I1425" s="224" t="e">
        <f t="shared" si="85"/>
        <v>#REF!</v>
      </c>
      <c r="J1425" s="242" t="e">
        <f>IF(#REF!&gt;=1,IF(#REF!&gt;=1,#REF!),IF(#REF!&gt;=0,"",))</f>
        <v>#REF!</v>
      </c>
      <c r="K1425" s="241" t="e">
        <f>保全管理データ!N612</f>
        <v>#REF!</v>
      </c>
      <c r="L1425" s="241" t="e">
        <f>IF(#REF!="","",IF(#REF!="悪環境における作業",0.2,IF(#REF!="高所又は地下作業",0.1,IF(#REF!="錯綜場所作業",0.3,IF(#REF!="複雑な制約のある作業",0.4,IF(#REF!="単純な制約のある作業",0.2,0))))))</f>
        <v>#REF!</v>
      </c>
      <c r="M1425" s="224" t="e">
        <f t="shared" si="86"/>
        <v>#REF!</v>
      </c>
    </row>
    <row r="1426" spans="2:13" s="229" customFormat="1" ht="27.75" customHeight="1" thickBot="1" x14ac:dyDescent="0.25">
      <c r="B1426" s="564" t="s">
        <v>269</v>
      </c>
      <c r="C1426" s="565"/>
      <c r="D1426" s="243" t="e">
        <f>#REF!</f>
        <v>#REF!</v>
      </c>
      <c r="E1426" s="244" t="s">
        <v>245</v>
      </c>
      <c r="F1426" s="246" t="e">
        <f>IF(#REF!&gt;=1,IF(#REF!&gt;=1,#REF!),IF(#REF!&gt;=0,"",))</f>
        <v>#REF!</v>
      </c>
      <c r="G1426" s="245" t="e">
        <f>保全管理データ!N586</f>
        <v>#REF!</v>
      </c>
      <c r="H1426" s="241" t="e">
        <f>IF(#REF!="無","",IF(#REF!="","",IF(#REF!="悪環境における作業",0.2,IF(#REF!="高所又は地下作業",0.1,IF(#REF!="錯綜場所作業",0.3,IF(#REF!="複雑な制約のある作業",0.4,IF(#REF!="単純な制約のある作業",0.2,0)))))))</f>
        <v>#REF!</v>
      </c>
      <c r="I1426" s="224" t="e">
        <f t="shared" si="85"/>
        <v>#REF!</v>
      </c>
      <c r="J1426" s="242" t="e">
        <f>IF(#REF!&gt;=1,IF(#REF!&gt;=1,#REF!),IF(#REF!&gt;=0,"",))</f>
        <v>#REF!</v>
      </c>
      <c r="K1426" s="245" t="e">
        <f>保全管理データ!N613</f>
        <v>#REF!</v>
      </c>
      <c r="L1426" s="245" t="e">
        <f>IF(#REF!="","",IF(#REF!="悪環境における作業",0.2,IF(#REF!="高所又は地下作業",0.1,IF(#REF!="錯綜場所作業",0.3,IF(#REF!="複雑な制約のある作業",0.4,IF(#REF!="単純な制約のある作業",0.2,0))))))</f>
        <v>#REF!</v>
      </c>
      <c r="M1426" s="224" t="e">
        <f t="shared" si="86"/>
        <v>#REF!</v>
      </c>
    </row>
    <row r="1427" spans="2:13" s="229" customFormat="1" ht="27.75" customHeight="1" thickBot="1" x14ac:dyDescent="0.25">
      <c r="B1427" s="555" t="s">
        <v>190</v>
      </c>
      <c r="C1427" s="555"/>
      <c r="D1427" s="555"/>
      <c r="E1427" s="555"/>
      <c r="F1427" s="557" t="e">
        <f>SUM(I1403:I1426)</f>
        <v>#REF!</v>
      </c>
      <c r="G1427" s="557"/>
      <c r="H1427" s="557"/>
      <c r="I1427" s="558"/>
      <c r="J1427" s="556" t="e">
        <f>IF(SUM(J1403:J1426)=0,"0.00",SUM(M1403:M1426))</f>
        <v>#REF!</v>
      </c>
      <c r="K1427" s="557"/>
      <c r="L1427" s="557"/>
      <c r="M1427" s="558"/>
    </row>
    <row r="1428" spans="2:13" s="229" customFormat="1" ht="27.75" customHeight="1" thickBot="1" x14ac:dyDescent="0.25">
      <c r="B1428" s="555" t="s">
        <v>97</v>
      </c>
      <c r="C1428" s="555"/>
      <c r="D1428" s="555"/>
      <c r="E1428" s="555"/>
      <c r="F1428" s="559" t="e">
        <f>IF(#REF!="５年以下","0",IF(#REF!="５年～１０年",0.1,IF(#REF!="１０年以上",0.15)))</f>
        <v>#REF!</v>
      </c>
      <c r="G1428" s="560"/>
      <c r="H1428" s="560"/>
      <c r="I1428" s="560"/>
      <c r="J1428" s="560"/>
      <c r="K1428" s="560"/>
      <c r="L1428" s="560"/>
      <c r="M1428" s="561"/>
    </row>
    <row r="1429" spans="2:13" s="229" customFormat="1" ht="27.75" customHeight="1" thickBot="1" x14ac:dyDescent="0.25">
      <c r="B1429" s="556" t="s">
        <v>273</v>
      </c>
      <c r="C1429" s="557"/>
      <c r="D1429" s="557"/>
      <c r="E1429" s="558"/>
      <c r="F1429" s="556" t="e">
        <f>F1427*(1+F1428)</f>
        <v>#REF!</v>
      </c>
      <c r="G1429" s="557"/>
      <c r="H1429" s="557"/>
      <c r="I1429" s="557"/>
      <c r="J1429" s="556" t="e">
        <f>J1427*(1+F1428)</f>
        <v>#REF!</v>
      </c>
      <c r="K1429" s="557"/>
      <c r="L1429" s="557"/>
      <c r="M1429" s="558"/>
    </row>
    <row r="1430" spans="2:13" s="229" customFormat="1" ht="24" hidden="1" customHeight="1" thickBot="1" x14ac:dyDescent="0.25">
      <c r="B1430" s="555" t="s">
        <v>191</v>
      </c>
      <c r="C1430" s="555"/>
      <c r="D1430" s="555"/>
      <c r="E1430" s="555"/>
      <c r="F1430" s="557" t="e">
        <f>#REF!*(#REF!*#REF!+#REF!*#REF!)</f>
        <v>#REF!</v>
      </c>
      <c r="G1430" s="557"/>
      <c r="H1430" s="558"/>
      <c r="I1430" s="555" t="e">
        <f>#REF!</f>
        <v>#REF!</v>
      </c>
      <c r="J1430" s="556"/>
      <c r="K1430" s="247" t="s">
        <v>230</v>
      </c>
      <c r="L1430" s="558" t="e">
        <f>B1401</f>
        <v>#REF!</v>
      </c>
      <c r="M1430" s="555"/>
    </row>
    <row r="1431" spans="2:13" s="229" customFormat="1" ht="45" customHeight="1" thickBot="1" x14ac:dyDescent="0.25">
      <c r="B1431" s="228"/>
      <c r="C1431" s="228"/>
      <c r="D1431" s="228"/>
      <c r="E1431" s="228"/>
      <c r="F1431" s="228"/>
      <c r="G1431" s="228"/>
      <c r="H1431" s="228"/>
      <c r="I1431" s="228"/>
      <c r="J1431" s="228"/>
      <c r="K1431" s="228"/>
      <c r="L1431" s="228"/>
      <c r="M1431" s="228"/>
    </row>
    <row r="1432" spans="2:13" s="229" customFormat="1" ht="27.75" customHeight="1" thickBot="1" x14ac:dyDescent="0.25">
      <c r="B1432" s="568" t="s">
        <v>128</v>
      </c>
      <c r="C1432" s="569"/>
      <c r="D1432" s="569"/>
      <c r="E1432" s="570"/>
      <c r="F1432" s="228"/>
      <c r="G1432" s="228"/>
      <c r="H1432" s="228"/>
      <c r="I1432" s="228"/>
      <c r="J1432" s="228"/>
      <c r="K1432" s="228"/>
      <c r="L1432" s="228"/>
      <c r="M1432" s="228"/>
    </row>
    <row r="1433" spans="2:13" s="229" customFormat="1" ht="27.75" customHeight="1" x14ac:dyDescent="0.2">
      <c r="B1433" s="571" t="e">
        <f>#REF!</f>
        <v>#REF!</v>
      </c>
      <c r="C1433" s="572"/>
      <c r="D1433" s="573"/>
      <c r="E1433" s="574"/>
      <c r="F1433" s="578" t="s">
        <v>240</v>
      </c>
      <c r="G1433" s="579"/>
      <c r="H1433" s="579"/>
      <c r="I1433" s="580"/>
      <c r="J1433" s="578" t="s">
        <v>239</v>
      </c>
      <c r="K1433" s="579"/>
      <c r="L1433" s="579"/>
      <c r="M1433" s="580"/>
    </row>
    <row r="1434" spans="2:13" s="229" customFormat="1" ht="27.75" customHeight="1" thickBot="1" x14ac:dyDescent="0.25">
      <c r="B1434" s="575"/>
      <c r="C1434" s="576"/>
      <c r="D1434" s="576"/>
      <c r="E1434" s="577"/>
      <c r="F1434" s="233" t="s">
        <v>149</v>
      </c>
      <c r="G1434" s="231" t="s">
        <v>151</v>
      </c>
      <c r="H1434" s="231" t="s">
        <v>96</v>
      </c>
      <c r="I1434" s="232" t="s">
        <v>150</v>
      </c>
      <c r="J1434" s="233" t="s">
        <v>149</v>
      </c>
      <c r="K1434" s="231" t="s">
        <v>151</v>
      </c>
      <c r="L1434" s="231" t="s">
        <v>96</v>
      </c>
      <c r="M1434" s="232" t="s">
        <v>150</v>
      </c>
    </row>
    <row r="1435" spans="2:13" s="229" customFormat="1" ht="27.75" customHeight="1" thickTop="1" x14ac:dyDescent="0.2">
      <c r="B1435" s="566" t="s">
        <v>241</v>
      </c>
      <c r="C1435" s="567"/>
      <c r="D1435" s="234" t="e">
        <f>#REF!</f>
        <v>#REF!</v>
      </c>
      <c r="E1435" s="235" t="s">
        <v>242</v>
      </c>
      <c r="F1435" s="242" t="e">
        <f>IF(#REF!&gt;=1,IF(#REF!&gt;=1,#REF!),IF(#REF!&gt;=0,"",))</f>
        <v>#REF!</v>
      </c>
      <c r="G1435" s="241" t="e">
        <f>保全管理データ!N4091</f>
        <v>#REF!</v>
      </c>
      <c r="H1435" s="241" t="e">
        <f>IF(#REF!="無","",IF(#REF!="","",IF(#REF!="悪環境における作業",0.2,IF(#REF!="高所又は地下作業",0.1,IF(#REF!="錯綜場所作業",0.3,IF(#REF!="複雑な制約のある作業",0.4,IF(#REF!="単純な制約のある作業",0.2,0)))))))</f>
        <v>#REF!</v>
      </c>
      <c r="I1435" s="224" t="e">
        <f>IF(F1435="","",F1435*G1435*(1+IF(H1435="",0,H1435)))</f>
        <v>#REF!</v>
      </c>
      <c r="J1435" s="242" t="e">
        <f>IF(#REF!&gt;=1,IF(#REF!&gt;=1,#REF!),IF(#REF!&gt;=0,"",))</f>
        <v>#REF!</v>
      </c>
      <c r="K1435" s="241" t="e">
        <f>保全管理データ!N4118</f>
        <v>#REF!</v>
      </c>
      <c r="L1435" s="241" t="e">
        <f>IF(#REF!="","",IF(#REF!="悪環境における作業",0.2,IF(#REF!="高所又は地下作業",0.1,IF(#REF!="錯綜場所作業",0.3,IF(#REF!="複雑な制約のある作業",0.4,IF(#REF!="単純な制約のある作業",0.2,0))))))</f>
        <v>#REF!</v>
      </c>
      <c r="M1435" s="224" t="e">
        <f>IF(J1435="","",J1435*K1435*(1+IF(L1435="",0,L1435)))</f>
        <v>#REF!</v>
      </c>
    </row>
    <row r="1436" spans="2:13" s="229" customFormat="1" ht="27.75" customHeight="1" x14ac:dyDescent="0.2">
      <c r="B1436" s="562" t="s">
        <v>243</v>
      </c>
      <c r="C1436" s="563"/>
      <c r="D1436" s="239" t="e">
        <f>#REF!</f>
        <v>#REF!</v>
      </c>
      <c r="E1436" s="240" t="s">
        <v>242</v>
      </c>
      <c r="F1436" s="242" t="e">
        <f>IF(#REF!&gt;=1,IF(#REF!&gt;=1,#REF!),IF(#REF!&gt;=0,"",))</f>
        <v>#REF!</v>
      </c>
      <c r="G1436" s="241" t="e">
        <f>保全管理データ!N4092</f>
        <v>#REF!</v>
      </c>
      <c r="H1436" s="241" t="e">
        <f>IF(#REF!="無","",IF(#REF!="","",IF(#REF!="悪環境における作業",0.2,IF(#REF!="高所又は地下作業",0.1,IF(#REF!="錯綜場所作業",0.3,IF(#REF!="複雑な制約のある作業",0.4,IF(#REF!="単純な制約のある作業",0.2,0)))))))</f>
        <v>#REF!</v>
      </c>
      <c r="I1436" s="224" t="e">
        <f t="shared" ref="I1436:I1458" si="87">IF(F1436="","",F1436*G1436*(1+IF(H1436="",0,H1436)))</f>
        <v>#REF!</v>
      </c>
      <c r="J1436" s="242" t="e">
        <f>IF(#REF!&gt;=1,IF(#REF!&gt;=1,#REF!),IF(#REF!&gt;=0,"",))</f>
        <v>#REF!</v>
      </c>
      <c r="K1436" s="241" t="e">
        <f>保全管理データ!N4119</f>
        <v>#REF!</v>
      </c>
      <c r="L1436" s="241" t="e">
        <f>IF(#REF!="","",IF(#REF!="悪環境における作業",0.2,IF(#REF!="高所又は地下作業",0.1,IF(#REF!="錯綜場所作業",0.3,IF(#REF!="複雑な制約のある作業",0.4,IF(#REF!="単純な制約のある作業",0.2,0))))))</f>
        <v>#REF!</v>
      </c>
      <c r="M1436" s="224" t="e">
        <f t="shared" ref="M1436:M1458" si="88">IF(J1436="","",J1436*K1436*(1+IF(L1436="",0,L1436)))</f>
        <v>#REF!</v>
      </c>
    </row>
    <row r="1437" spans="2:13" s="229" customFormat="1" ht="27.75" customHeight="1" x14ac:dyDescent="0.2">
      <c r="B1437" s="562" t="s">
        <v>249</v>
      </c>
      <c r="C1437" s="563"/>
      <c r="D1437" s="239" t="e">
        <f>#REF!</f>
        <v>#REF!</v>
      </c>
      <c r="E1437" s="240" t="s">
        <v>244</v>
      </c>
      <c r="F1437" s="242" t="e">
        <f>IF(#REF!&gt;=1,IF(#REF!&gt;=1,#REF!),IF(#REF!&gt;=0,"",))</f>
        <v>#REF!</v>
      </c>
      <c r="G1437" s="241" t="e">
        <f>保全管理データ!N4093</f>
        <v>#REF!</v>
      </c>
      <c r="H1437" s="241" t="e">
        <f>IF(#REF!="無","",IF(#REF!="","",IF(#REF!="悪環境における作業",0.2,IF(#REF!="高所又は地下作業",0.1,IF(#REF!="錯綜場所作業",0.3,IF(#REF!="複雑な制約のある作業",0.4,IF(#REF!="単純な制約のある作業",0.2,0)))))))</f>
        <v>#REF!</v>
      </c>
      <c r="I1437" s="224" t="e">
        <f t="shared" si="87"/>
        <v>#REF!</v>
      </c>
      <c r="J1437" s="242" t="e">
        <f>IF(#REF!&gt;=1,IF(#REF!&gt;=1,#REF!),IF(#REF!&gt;=0,"",))</f>
        <v>#REF!</v>
      </c>
      <c r="K1437" s="241" t="e">
        <f>保全管理データ!N4120</f>
        <v>#REF!</v>
      </c>
      <c r="L1437" s="241" t="e">
        <f>IF(#REF!="","",IF(#REF!="悪環境における作業",0.2,IF(#REF!="高所又は地下作業",0.1,IF(#REF!="錯綜場所作業",0.3,IF(#REF!="複雑な制約のある作業",0.4,IF(#REF!="単純な制約のある作業",0.2,0))))))</f>
        <v>#REF!</v>
      </c>
      <c r="M1437" s="224" t="e">
        <f t="shared" si="88"/>
        <v>#REF!</v>
      </c>
    </row>
    <row r="1438" spans="2:13" s="229" customFormat="1" ht="27.75" customHeight="1" x14ac:dyDescent="0.2">
      <c r="B1438" s="562" t="s">
        <v>250</v>
      </c>
      <c r="C1438" s="563"/>
      <c r="D1438" s="239" t="e">
        <f>#REF!</f>
        <v>#REF!</v>
      </c>
      <c r="E1438" s="240" t="s">
        <v>244</v>
      </c>
      <c r="F1438" s="242" t="e">
        <f>IF(#REF!&gt;=1,IF(#REF!&gt;=1,#REF!),IF(#REF!&gt;=0,"",))</f>
        <v>#REF!</v>
      </c>
      <c r="G1438" s="241" t="e">
        <f>保全管理データ!N4094</f>
        <v>#REF!</v>
      </c>
      <c r="H1438" s="241" t="e">
        <f>IF(#REF!="無","",IF(#REF!="","",IF(#REF!="悪環境における作業",0.2,IF(#REF!="高所又は地下作業",0.1,IF(#REF!="錯綜場所作業",0.3,IF(#REF!="複雑な制約のある作業",0.4,IF(#REF!="単純な制約のある作業",0.2,0)))))))</f>
        <v>#REF!</v>
      </c>
      <c r="I1438" s="224" t="e">
        <f t="shared" si="87"/>
        <v>#REF!</v>
      </c>
      <c r="J1438" s="242" t="e">
        <f>IF(#REF!&gt;=1,IF(#REF!&gt;=1,#REF!),IF(#REF!&gt;=0,"",))</f>
        <v>#REF!</v>
      </c>
      <c r="K1438" s="241" t="e">
        <f>保全管理データ!N4121</f>
        <v>#REF!</v>
      </c>
      <c r="L1438" s="241" t="e">
        <f>IF(#REF!="","",IF(#REF!="悪環境における作業",0.2,IF(#REF!="高所又は地下作業",0.1,IF(#REF!="錯綜場所作業",0.3,IF(#REF!="複雑な制約のある作業",0.4,IF(#REF!="単純な制約のある作業",0.2,0))))))</f>
        <v>#REF!</v>
      </c>
      <c r="M1438" s="224" t="e">
        <f t="shared" si="88"/>
        <v>#REF!</v>
      </c>
    </row>
    <row r="1439" spans="2:13" s="229" customFormat="1" ht="27.75" customHeight="1" x14ac:dyDescent="0.2">
      <c r="B1439" s="562" t="s">
        <v>251</v>
      </c>
      <c r="C1439" s="563"/>
      <c r="D1439" s="239" t="e">
        <f>#REF!</f>
        <v>#REF!</v>
      </c>
      <c r="E1439" s="240" t="s">
        <v>242</v>
      </c>
      <c r="F1439" s="242" t="e">
        <f>IF(#REF!&gt;=1,IF(#REF!&gt;=1,#REF!),IF(#REF!&gt;=0,"",))</f>
        <v>#REF!</v>
      </c>
      <c r="G1439" s="241" t="e">
        <f>保全管理データ!N4095</f>
        <v>#REF!</v>
      </c>
      <c r="H1439" s="241" t="e">
        <f>IF(#REF!="無","",IF(#REF!="","",IF(#REF!="悪環境における作業",0.2,IF(#REF!="高所又は地下作業",0.1,IF(#REF!="錯綜場所作業",0.3,IF(#REF!="複雑な制約のある作業",0.4,IF(#REF!="単純な制約のある作業",0.2,0)))))))</f>
        <v>#REF!</v>
      </c>
      <c r="I1439" s="224" t="e">
        <f t="shared" si="87"/>
        <v>#REF!</v>
      </c>
      <c r="J1439" s="242" t="e">
        <f>IF(#REF!&gt;=1,IF(#REF!&gt;=1,#REF!),IF(#REF!&gt;=0,"",))</f>
        <v>#REF!</v>
      </c>
      <c r="K1439" s="241" t="e">
        <f>保全管理データ!N4122</f>
        <v>#REF!</v>
      </c>
      <c r="L1439" s="241" t="e">
        <f>IF(#REF!="","",IF(#REF!="悪環境における作業",0.2,IF(#REF!="高所又は地下作業",0.1,IF(#REF!="錯綜場所作業",0.3,IF(#REF!="複雑な制約のある作業",0.4,IF(#REF!="単純な制約のある作業",0.2,0))))))</f>
        <v>#REF!</v>
      </c>
      <c r="M1439" s="224" t="e">
        <f t="shared" si="88"/>
        <v>#REF!</v>
      </c>
    </row>
    <row r="1440" spans="2:13" s="229" customFormat="1" ht="27.75" customHeight="1" x14ac:dyDescent="0.2">
      <c r="B1440" s="562" t="s">
        <v>252</v>
      </c>
      <c r="C1440" s="563"/>
      <c r="D1440" s="239" t="e">
        <f>#REF!</f>
        <v>#REF!</v>
      </c>
      <c r="E1440" s="240" t="s">
        <v>244</v>
      </c>
      <c r="F1440" s="242" t="e">
        <f>IF(#REF!&gt;=1,IF(#REF!&gt;=1,#REF!),IF(#REF!&gt;=0,"",))</f>
        <v>#REF!</v>
      </c>
      <c r="G1440" s="241" t="e">
        <f>保全管理データ!N4096</f>
        <v>#REF!</v>
      </c>
      <c r="H1440" s="241" t="e">
        <f>IF(#REF!="無","",IF(#REF!="","",IF(#REF!="悪環境における作業",0.2,IF(#REF!="高所又は地下作業",0.1,IF(#REF!="錯綜場所作業",0.3,IF(#REF!="複雑な制約のある作業",0.4,IF(#REF!="単純な制約のある作業",0.2,0)))))))</f>
        <v>#REF!</v>
      </c>
      <c r="I1440" s="224" t="e">
        <f t="shared" si="87"/>
        <v>#REF!</v>
      </c>
      <c r="J1440" s="242" t="e">
        <f>IF(#REF!&gt;=1,IF(#REF!&gt;=1,#REF!),IF(#REF!&gt;=0,"",))</f>
        <v>#REF!</v>
      </c>
      <c r="K1440" s="241" t="e">
        <f>保全管理データ!N4123</f>
        <v>#REF!</v>
      </c>
      <c r="L1440" s="241" t="e">
        <f>IF(#REF!="","",IF(#REF!="悪環境における作業",0.2,IF(#REF!="高所又は地下作業",0.1,IF(#REF!="錯綜場所作業",0.3,IF(#REF!="複雑な制約のある作業",0.4,IF(#REF!="単純な制約のある作業",0.2,0))))))</f>
        <v>#REF!</v>
      </c>
      <c r="M1440" s="224" t="e">
        <f t="shared" si="88"/>
        <v>#REF!</v>
      </c>
    </row>
    <row r="1441" spans="2:13" s="229" customFormat="1" ht="27.75" customHeight="1" x14ac:dyDescent="0.2">
      <c r="B1441" s="562" t="s">
        <v>253</v>
      </c>
      <c r="C1441" s="563"/>
      <c r="D1441" s="239" t="e">
        <f>#REF!</f>
        <v>#REF!</v>
      </c>
      <c r="E1441" s="240" t="s">
        <v>242</v>
      </c>
      <c r="F1441" s="242" t="e">
        <f>IF(#REF!&gt;=1,IF(#REF!&gt;=1,#REF!),IF(#REF!&gt;=0,"",))</f>
        <v>#REF!</v>
      </c>
      <c r="G1441" s="241" t="e">
        <f>保全管理データ!N4097</f>
        <v>#REF!</v>
      </c>
      <c r="H1441" s="241" t="e">
        <f>IF(#REF!="無","",IF(#REF!="","",IF(#REF!="悪環境における作業",0.2,IF(#REF!="高所又は地下作業",0.1,IF(#REF!="錯綜場所作業",0.3,IF(#REF!="複雑な制約のある作業",0.4,IF(#REF!="単純な制約のある作業",0.2,0)))))))</f>
        <v>#REF!</v>
      </c>
      <c r="I1441" s="224" t="e">
        <f t="shared" si="87"/>
        <v>#REF!</v>
      </c>
      <c r="J1441" s="242" t="e">
        <f>IF(#REF!&gt;=1,IF(#REF!&gt;=1,#REF!),IF(#REF!&gt;=0,"",))</f>
        <v>#REF!</v>
      </c>
      <c r="K1441" s="241" t="e">
        <f>保全管理データ!N4124</f>
        <v>#REF!</v>
      </c>
      <c r="L1441" s="241" t="e">
        <f>IF(#REF!="","",IF(#REF!="悪環境における作業",0.2,IF(#REF!="高所又は地下作業",0.1,IF(#REF!="錯綜場所作業",0.3,IF(#REF!="複雑な制約のある作業",0.4,IF(#REF!="単純な制約のある作業",0.2,0))))))</f>
        <v>#REF!</v>
      </c>
      <c r="M1441" s="224" t="e">
        <f t="shared" si="88"/>
        <v>#REF!</v>
      </c>
    </row>
    <row r="1442" spans="2:13" s="229" customFormat="1" ht="27.75" customHeight="1" x14ac:dyDescent="0.2">
      <c r="B1442" s="562" t="s">
        <v>254</v>
      </c>
      <c r="C1442" s="563"/>
      <c r="D1442" s="239" t="e">
        <f>#REF!</f>
        <v>#REF!</v>
      </c>
      <c r="E1442" s="240" t="s">
        <v>242</v>
      </c>
      <c r="F1442" s="242" t="e">
        <f>IF(#REF!&gt;=1,IF(#REF!&gt;=1,#REF!),IF(#REF!&gt;=0,"",))</f>
        <v>#REF!</v>
      </c>
      <c r="G1442" s="241" t="e">
        <f>保全管理データ!N4098</f>
        <v>#REF!</v>
      </c>
      <c r="H1442" s="241" t="e">
        <f>IF(#REF!="無","",IF(#REF!="","",IF(#REF!="悪環境における作業",0.2,IF(#REF!="高所又は地下作業",0.1,IF(#REF!="錯綜場所作業",0.3,IF(#REF!="複雑な制約のある作業",0.4,IF(#REF!="単純な制約のある作業",0.2,0)))))))</f>
        <v>#REF!</v>
      </c>
      <c r="I1442" s="224" t="e">
        <f t="shared" si="87"/>
        <v>#REF!</v>
      </c>
      <c r="J1442" s="242" t="e">
        <f>IF(#REF!&gt;=1,IF(#REF!&gt;=1,#REF!),IF(#REF!&gt;=0,"",))</f>
        <v>#REF!</v>
      </c>
      <c r="K1442" s="241" t="e">
        <f>保全管理データ!N4125</f>
        <v>#REF!</v>
      </c>
      <c r="L1442" s="241" t="e">
        <f>IF(#REF!="","",IF(#REF!="悪環境における作業",0.2,IF(#REF!="高所又は地下作業",0.1,IF(#REF!="錯綜場所作業",0.3,IF(#REF!="複雑な制約のある作業",0.4,IF(#REF!="単純な制約のある作業",0.2,0))))))</f>
        <v>#REF!</v>
      </c>
      <c r="M1442" s="224" t="e">
        <f t="shared" si="88"/>
        <v>#REF!</v>
      </c>
    </row>
    <row r="1443" spans="2:13" s="229" customFormat="1" ht="27.75" customHeight="1" x14ac:dyDescent="0.2">
      <c r="B1443" s="562" t="s">
        <v>255</v>
      </c>
      <c r="C1443" s="563"/>
      <c r="D1443" s="239" t="e">
        <f>#REF!</f>
        <v>#REF!</v>
      </c>
      <c r="E1443" s="240" t="s">
        <v>245</v>
      </c>
      <c r="F1443" s="242" t="e">
        <f>IF(#REF!&gt;=1,IF(#REF!&gt;=1,#REF!),IF(#REF!&gt;=0,"",))</f>
        <v>#REF!</v>
      </c>
      <c r="G1443" s="241" t="e">
        <f>保全管理データ!N4099</f>
        <v>#REF!</v>
      </c>
      <c r="H1443" s="241" t="e">
        <f>IF(#REF!="無","",IF(#REF!="","",IF(#REF!="悪環境における作業",0.2,IF(#REF!="高所又は地下作業",0.1,IF(#REF!="錯綜場所作業",0.3,IF(#REF!="複雑な制約のある作業",0.4,IF(#REF!="単純な制約のある作業",0.2,0)))))))</f>
        <v>#REF!</v>
      </c>
      <c r="I1443" s="224" t="e">
        <f t="shared" si="87"/>
        <v>#REF!</v>
      </c>
      <c r="J1443" s="242" t="e">
        <f>IF(#REF!&gt;=1,IF(#REF!&gt;=1,#REF!),IF(#REF!&gt;=0,"",))</f>
        <v>#REF!</v>
      </c>
      <c r="K1443" s="241" t="e">
        <f>保全管理データ!N4126</f>
        <v>#REF!</v>
      </c>
      <c r="L1443" s="241" t="e">
        <f>IF(#REF!="","",IF(#REF!="悪環境における作業",0.2,IF(#REF!="高所又は地下作業",0.1,IF(#REF!="錯綜場所作業",0.3,IF(#REF!="複雑な制約のある作業",0.4,IF(#REF!="単純な制約のある作業",0.2,0))))))</f>
        <v>#REF!</v>
      </c>
      <c r="M1443" s="224" t="e">
        <f t="shared" si="88"/>
        <v>#REF!</v>
      </c>
    </row>
    <row r="1444" spans="2:13" s="229" customFormat="1" ht="27.75" customHeight="1" x14ac:dyDescent="0.2">
      <c r="B1444" s="562" t="s">
        <v>256</v>
      </c>
      <c r="C1444" s="563"/>
      <c r="D1444" s="239" t="e">
        <f>#REF!</f>
        <v>#REF!</v>
      </c>
      <c r="E1444" s="240" t="s">
        <v>242</v>
      </c>
      <c r="F1444" s="242" t="e">
        <f>IF(#REF!&gt;=1,IF(#REF!&gt;=1,#REF!),IF(#REF!&gt;=0,"",))</f>
        <v>#REF!</v>
      </c>
      <c r="G1444" s="241" t="e">
        <f>保全管理データ!N4100</f>
        <v>#REF!</v>
      </c>
      <c r="H1444" s="241" t="e">
        <f>IF(#REF!="無","",IF(#REF!="","",IF(#REF!="悪環境における作業",0.2,IF(#REF!="高所又は地下作業",0.1,IF(#REF!="錯綜場所作業",0.3,IF(#REF!="複雑な制約のある作業",0.4,IF(#REF!="単純な制約のある作業",0.2,0)))))))</f>
        <v>#REF!</v>
      </c>
      <c r="I1444" s="224" t="e">
        <f t="shared" si="87"/>
        <v>#REF!</v>
      </c>
      <c r="J1444" s="242" t="e">
        <f>IF(#REF!&gt;=1,IF(#REF!&gt;=1,#REF!),IF(#REF!&gt;=0,"",))</f>
        <v>#REF!</v>
      </c>
      <c r="K1444" s="241" t="e">
        <f>保全管理データ!N4127</f>
        <v>#REF!</v>
      </c>
      <c r="L1444" s="241" t="e">
        <f>IF(#REF!="","",IF(#REF!="悪環境における作業",0.2,IF(#REF!="高所又は地下作業",0.1,IF(#REF!="錯綜場所作業",0.3,IF(#REF!="複雑な制約のある作業",0.4,IF(#REF!="単純な制約のある作業",0.2,0))))))</f>
        <v>#REF!</v>
      </c>
      <c r="M1444" s="224" t="e">
        <f t="shared" si="88"/>
        <v>#REF!</v>
      </c>
    </row>
    <row r="1445" spans="2:13" s="229" customFormat="1" ht="27.75" customHeight="1" x14ac:dyDescent="0.2">
      <c r="B1445" s="562" t="s">
        <v>257</v>
      </c>
      <c r="C1445" s="563"/>
      <c r="D1445" s="239" t="e">
        <f>#REF!</f>
        <v>#REF!</v>
      </c>
      <c r="E1445" s="240" t="s">
        <v>245</v>
      </c>
      <c r="F1445" s="242" t="e">
        <f>IF(#REF!&gt;=1,IF(#REF!&gt;=1,#REF!),IF(#REF!&gt;=0,"",))</f>
        <v>#REF!</v>
      </c>
      <c r="G1445" s="241" t="e">
        <f>保全管理データ!N4101</f>
        <v>#REF!</v>
      </c>
      <c r="H1445" s="241" t="e">
        <f>IF(#REF!="無","",IF(#REF!="","",IF(#REF!="悪環境における作業",0.2,IF(#REF!="高所又は地下作業",0.1,IF(#REF!="錯綜場所作業",0.3,IF(#REF!="複雑な制約のある作業",0.4,IF(#REF!="単純な制約のある作業",0.2,0)))))))</f>
        <v>#REF!</v>
      </c>
      <c r="I1445" s="224" t="e">
        <f t="shared" si="87"/>
        <v>#REF!</v>
      </c>
      <c r="J1445" s="242" t="e">
        <f>IF(#REF!&gt;=1,IF(#REF!&gt;=1,#REF!),IF(#REF!&gt;=0,"",))</f>
        <v>#REF!</v>
      </c>
      <c r="K1445" s="241" t="e">
        <f>保全管理データ!N4128</f>
        <v>#REF!</v>
      </c>
      <c r="L1445" s="241" t="e">
        <f>IF(#REF!="","",IF(#REF!="悪環境における作業",0.2,IF(#REF!="高所又は地下作業",0.1,IF(#REF!="錯綜場所作業",0.3,IF(#REF!="複雑な制約のある作業",0.4,IF(#REF!="単純な制約のある作業",0.2,0))))))</f>
        <v>#REF!</v>
      </c>
      <c r="M1445" s="224" t="e">
        <f t="shared" si="88"/>
        <v>#REF!</v>
      </c>
    </row>
    <row r="1446" spans="2:13" s="229" customFormat="1" ht="27.75" customHeight="1" x14ac:dyDescent="0.2">
      <c r="B1446" s="562" t="s">
        <v>258</v>
      </c>
      <c r="C1446" s="563"/>
      <c r="D1446" s="239" t="e">
        <f>#REF!</f>
        <v>#REF!</v>
      </c>
      <c r="E1446" s="240" t="s">
        <v>245</v>
      </c>
      <c r="F1446" s="242" t="e">
        <f>IF(#REF!&gt;=1,IF(#REF!&gt;=1,#REF!),IF(#REF!&gt;=0,"",))</f>
        <v>#REF!</v>
      </c>
      <c r="G1446" s="241" t="e">
        <f>保全管理データ!N4102</f>
        <v>#REF!</v>
      </c>
      <c r="H1446" s="241" t="e">
        <f>IF(#REF!="無","",IF(#REF!="","",IF(#REF!="悪環境における作業",0.2,IF(#REF!="高所又は地下作業",0.1,IF(#REF!="錯綜場所作業",0.3,IF(#REF!="複雑な制約のある作業",0.4,IF(#REF!="単純な制約のある作業",0.2,0)))))))</f>
        <v>#REF!</v>
      </c>
      <c r="I1446" s="224" t="e">
        <f t="shared" si="87"/>
        <v>#REF!</v>
      </c>
      <c r="J1446" s="242" t="e">
        <f>IF(#REF!&gt;=1,IF(#REF!&gt;=1,#REF!),IF(#REF!&gt;=0,"",))</f>
        <v>#REF!</v>
      </c>
      <c r="K1446" s="241" t="e">
        <f>保全管理データ!N4129</f>
        <v>#REF!</v>
      </c>
      <c r="L1446" s="241" t="e">
        <f>IF(#REF!="","",IF(#REF!="悪環境における作業",0.2,IF(#REF!="高所又は地下作業",0.1,IF(#REF!="錯綜場所作業",0.3,IF(#REF!="複雑な制約のある作業",0.4,IF(#REF!="単純な制約のある作業",0.2,0))))))</f>
        <v>#REF!</v>
      </c>
      <c r="M1446" s="224" t="e">
        <f t="shared" si="88"/>
        <v>#REF!</v>
      </c>
    </row>
    <row r="1447" spans="2:13" s="229" customFormat="1" ht="27.75" customHeight="1" x14ac:dyDescent="0.2">
      <c r="B1447" s="562" t="s">
        <v>259</v>
      </c>
      <c r="C1447" s="563"/>
      <c r="D1447" s="239" t="e">
        <f>#REF!</f>
        <v>#REF!</v>
      </c>
      <c r="E1447" s="240" t="s">
        <v>245</v>
      </c>
      <c r="F1447" s="242" t="e">
        <f>IF(#REF!&gt;=1,IF(#REF!&gt;=1,#REF!),IF(#REF!&gt;=0,"",))</f>
        <v>#REF!</v>
      </c>
      <c r="G1447" s="241" t="e">
        <f>保全管理データ!N4103</f>
        <v>#REF!</v>
      </c>
      <c r="H1447" s="241" t="e">
        <f>IF(#REF!="無","",IF(#REF!="","",IF(#REF!="悪環境における作業",0.2,IF(#REF!="高所又は地下作業",0.1,IF(#REF!="錯綜場所作業",0.3,IF(#REF!="複雑な制約のある作業",0.4,IF(#REF!="単純な制約のある作業",0.2,0)))))))</f>
        <v>#REF!</v>
      </c>
      <c r="I1447" s="224" t="e">
        <f t="shared" si="87"/>
        <v>#REF!</v>
      </c>
      <c r="J1447" s="242" t="e">
        <f>IF(#REF!&gt;=1,IF(#REF!&gt;=1,#REF!),IF(#REF!&gt;=0,"",))</f>
        <v>#REF!</v>
      </c>
      <c r="K1447" s="241" t="e">
        <f>保全管理データ!N4130</f>
        <v>#REF!</v>
      </c>
      <c r="L1447" s="241" t="e">
        <f>IF(#REF!="","",IF(#REF!="悪環境における作業",0.2,IF(#REF!="高所又は地下作業",0.1,IF(#REF!="錯綜場所作業",0.3,IF(#REF!="複雑な制約のある作業",0.4,IF(#REF!="単純な制約のある作業",0.2,0))))))</f>
        <v>#REF!</v>
      </c>
      <c r="M1447" s="224" t="e">
        <f t="shared" si="88"/>
        <v>#REF!</v>
      </c>
    </row>
    <row r="1448" spans="2:13" s="229" customFormat="1" ht="27.75" customHeight="1" x14ac:dyDescent="0.2">
      <c r="B1448" s="562" t="s">
        <v>260</v>
      </c>
      <c r="C1448" s="563"/>
      <c r="D1448" s="239" t="e">
        <f>#REF!</f>
        <v>#REF!</v>
      </c>
      <c r="E1448" s="240" t="s">
        <v>248</v>
      </c>
      <c r="F1448" s="242" t="e">
        <f>IF(#REF!&gt;=1,IF(#REF!&gt;=1,#REF!),IF(#REF!&gt;=0,"",))</f>
        <v>#REF!</v>
      </c>
      <c r="G1448" s="241" t="e">
        <f>保全管理データ!N4104</f>
        <v>#REF!</v>
      </c>
      <c r="H1448" s="241" t="e">
        <f>IF(#REF!="無","",IF(#REF!="","",IF(#REF!="悪環境における作業",0.2,IF(#REF!="高所又は地下作業",0.1,IF(#REF!="錯綜場所作業",0.3,IF(#REF!="複雑な制約のある作業",0.4,IF(#REF!="単純な制約のある作業",0.2,0)))))))</f>
        <v>#REF!</v>
      </c>
      <c r="I1448" s="224" t="e">
        <f t="shared" si="87"/>
        <v>#REF!</v>
      </c>
      <c r="J1448" s="242" t="e">
        <f>IF(#REF!&gt;=1,IF(#REF!&gt;=1,#REF!),IF(#REF!&gt;=0,"",))</f>
        <v>#REF!</v>
      </c>
      <c r="K1448" s="241" t="e">
        <f>保全管理データ!N4131</f>
        <v>#REF!</v>
      </c>
      <c r="L1448" s="241" t="e">
        <f>IF(#REF!="","",IF(#REF!="悪環境における作業",0.2,IF(#REF!="高所又は地下作業",0.1,IF(#REF!="錯綜場所作業",0.3,IF(#REF!="複雑な制約のある作業",0.4,IF(#REF!="単純な制約のある作業",0.2,0))))))</f>
        <v>#REF!</v>
      </c>
      <c r="M1448" s="224" t="e">
        <f t="shared" si="88"/>
        <v>#REF!</v>
      </c>
    </row>
    <row r="1449" spans="2:13" s="229" customFormat="1" ht="27.75" customHeight="1" x14ac:dyDescent="0.2">
      <c r="B1449" s="562" t="s">
        <v>261</v>
      </c>
      <c r="C1449" s="563"/>
      <c r="D1449" s="239" t="e">
        <f>#REF!</f>
        <v>#REF!</v>
      </c>
      <c r="E1449" s="240" t="s">
        <v>247</v>
      </c>
      <c r="F1449" s="242" t="e">
        <f>IF(#REF!&gt;=1,IF(#REF!&gt;=1,#REF!),IF(#REF!&gt;=0,"",))</f>
        <v>#REF!</v>
      </c>
      <c r="G1449" s="241" t="e">
        <f>保全管理データ!N4105</f>
        <v>#REF!</v>
      </c>
      <c r="H1449" s="241" t="e">
        <f>IF(#REF!="無","",IF(#REF!="","",IF(#REF!="悪環境における作業",0.2,IF(#REF!="高所又は地下作業",0.1,IF(#REF!="錯綜場所作業",0.3,IF(#REF!="複雑な制約のある作業",0.4,IF(#REF!="単純な制約のある作業",0.2,0)))))))</f>
        <v>#REF!</v>
      </c>
      <c r="I1449" s="224" t="e">
        <f t="shared" si="87"/>
        <v>#REF!</v>
      </c>
      <c r="J1449" s="242" t="e">
        <f>IF(#REF!&gt;=1,IF(#REF!&gt;=1,#REF!),IF(#REF!&gt;=0,"",))</f>
        <v>#REF!</v>
      </c>
      <c r="K1449" s="241" t="e">
        <f>保全管理データ!N4132</f>
        <v>#REF!</v>
      </c>
      <c r="L1449" s="241" t="e">
        <f>IF(#REF!="","",IF(#REF!="悪環境における作業",0.2,IF(#REF!="高所又は地下作業",0.1,IF(#REF!="錯綜場所作業",0.3,IF(#REF!="複雑な制約のある作業",0.4,IF(#REF!="単純な制約のある作業",0.2,0))))))</f>
        <v>#REF!</v>
      </c>
      <c r="M1449" s="224" t="e">
        <f t="shared" si="88"/>
        <v>#REF!</v>
      </c>
    </row>
    <row r="1450" spans="2:13" s="229" customFormat="1" ht="27.75" customHeight="1" x14ac:dyDescent="0.2">
      <c r="B1450" s="562" t="s">
        <v>262</v>
      </c>
      <c r="C1450" s="563"/>
      <c r="D1450" s="239" t="e">
        <f>#REF!</f>
        <v>#REF!</v>
      </c>
      <c r="E1450" s="240" t="s">
        <v>245</v>
      </c>
      <c r="F1450" s="242" t="e">
        <f>IF(#REF!&gt;=1,IF(#REF!&gt;=1,#REF!),IF(#REF!&gt;=0,"",))</f>
        <v>#REF!</v>
      </c>
      <c r="G1450" s="241" t="e">
        <f>保全管理データ!N4106</f>
        <v>#REF!</v>
      </c>
      <c r="H1450" s="241" t="e">
        <f>IF(#REF!="無","",IF(#REF!="","",IF(#REF!="悪環境における作業",0.2,IF(#REF!="高所又は地下作業",0.1,IF(#REF!="錯綜場所作業",0.3,IF(#REF!="複雑な制約のある作業",0.4,IF(#REF!="単純な制約のある作業",0.2,0)))))))</f>
        <v>#REF!</v>
      </c>
      <c r="I1450" s="224" t="e">
        <f t="shared" si="87"/>
        <v>#REF!</v>
      </c>
      <c r="J1450" s="242" t="e">
        <f>IF(#REF!&gt;=1,IF(#REF!&gt;=1,#REF!),IF(#REF!&gt;=0,"",))</f>
        <v>#REF!</v>
      </c>
      <c r="K1450" s="241" t="e">
        <f>保全管理データ!N4133</f>
        <v>#REF!</v>
      </c>
      <c r="L1450" s="241" t="e">
        <f>IF(#REF!="","",IF(#REF!="悪環境における作業",0.2,IF(#REF!="高所又は地下作業",0.1,IF(#REF!="錯綜場所作業",0.3,IF(#REF!="複雑な制約のある作業",0.4,IF(#REF!="単純な制約のある作業",0.2,0))))))</f>
        <v>#REF!</v>
      </c>
      <c r="M1450" s="224" t="e">
        <f t="shared" si="88"/>
        <v>#REF!</v>
      </c>
    </row>
    <row r="1451" spans="2:13" s="229" customFormat="1" ht="27.75" customHeight="1" x14ac:dyDescent="0.2">
      <c r="B1451" s="562" t="s">
        <v>263</v>
      </c>
      <c r="C1451" s="563"/>
      <c r="D1451" s="239" t="e">
        <f>#REF!</f>
        <v>#REF!</v>
      </c>
      <c r="E1451" s="240" t="s">
        <v>245</v>
      </c>
      <c r="F1451" s="242" t="e">
        <f>IF(#REF!&gt;=1,IF(#REF!&gt;=1,#REF!),IF(#REF!&gt;=0,"",))</f>
        <v>#REF!</v>
      </c>
      <c r="G1451" s="241" t="e">
        <f>保全管理データ!N4107</f>
        <v>#REF!</v>
      </c>
      <c r="H1451" s="241" t="e">
        <f>IF(#REF!="無","",IF(#REF!="","",IF(#REF!="悪環境における作業",0.2,IF(#REF!="高所又は地下作業",0.1,IF(#REF!="錯綜場所作業",0.3,IF(#REF!="複雑な制約のある作業",0.4,IF(#REF!="単純な制約のある作業",0.2,0)))))))</f>
        <v>#REF!</v>
      </c>
      <c r="I1451" s="224" t="e">
        <f t="shared" si="87"/>
        <v>#REF!</v>
      </c>
      <c r="J1451" s="242" t="e">
        <f>IF(#REF!&gt;=1,IF(#REF!&gt;=1,#REF!),IF(#REF!&gt;=0,"",))</f>
        <v>#REF!</v>
      </c>
      <c r="K1451" s="241" t="e">
        <f>保全管理データ!N4134</f>
        <v>#REF!</v>
      </c>
      <c r="L1451" s="241" t="e">
        <f>IF(#REF!="","",IF(#REF!="悪環境における作業",0.2,IF(#REF!="高所又は地下作業",0.1,IF(#REF!="錯綜場所作業",0.3,IF(#REF!="複雑な制約のある作業",0.4,IF(#REF!="単純な制約のある作業",0.2,0))))))</f>
        <v>#REF!</v>
      </c>
      <c r="M1451" s="224" t="e">
        <f t="shared" si="88"/>
        <v>#REF!</v>
      </c>
    </row>
    <row r="1452" spans="2:13" s="229" customFormat="1" ht="27.75" customHeight="1" x14ac:dyDescent="0.2">
      <c r="B1452" s="562" t="s">
        <v>264</v>
      </c>
      <c r="C1452" s="563"/>
      <c r="D1452" s="239" t="e">
        <f>#REF!</f>
        <v>#REF!</v>
      </c>
      <c r="E1452" s="240" t="s">
        <v>245</v>
      </c>
      <c r="F1452" s="242" t="e">
        <f>IF(#REF!&gt;=1,IF(#REF!&gt;=1,#REF!),IF(#REF!&gt;=0,"",))</f>
        <v>#REF!</v>
      </c>
      <c r="G1452" s="241" t="e">
        <f>保全管理データ!N4108</f>
        <v>#REF!</v>
      </c>
      <c r="H1452" s="241" t="e">
        <f>IF(#REF!="無","",IF(#REF!="","",IF(#REF!="悪環境における作業",0.2,IF(#REF!="高所又は地下作業",0.1,IF(#REF!="錯綜場所作業",0.3,IF(#REF!="複雑な制約のある作業",0.4,IF(#REF!="単純な制約のある作業",0.2,0)))))))</f>
        <v>#REF!</v>
      </c>
      <c r="I1452" s="224" t="e">
        <f t="shared" si="87"/>
        <v>#REF!</v>
      </c>
      <c r="J1452" s="242" t="e">
        <f>IF(#REF!&gt;=1,IF(#REF!&gt;=1,#REF!),IF(#REF!&gt;=0,"",))</f>
        <v>#REF!</v>
      </c>
      <c r="K1452" s="241" t="e">
        <f>保全管理データ!N4135</f>
        <v>#REF!</v>
      </c>
      <c r="L1452" s="241" t="e">
        <f>IF(#REF!="","",IF(#REF!="悪環境における作業",0.2,IF(#REF!="高所又は地下作業",0.1,IF(#REF!="錯綜場所作業",0.3,IF(#REF!="複雑な制約のある作業",0.4,IF(#REF!="単純な制約のある作業",0.2,0))))))</f>
        <v>#REF!</v>
      </c>
      <c r="M1452" s="224" t="e">
        <f t="shared" si="88"/>
        <v>#REF!</v>
      </c>
    </row>
    <row r="1453" spans="2:13" s="229" customFormat="1" ht="27.75" customHeight="1" x14ac:dyDescent="0.2">
      <c r="B1453" s="562" t="s">
        <v>265</v>
      </c>
      <c r="C1453" s="563"/>
      <c r="D1453" s="239" t="e">
        <f>#REF!</f>
        <v>#REF!</v>
      </c>
      <c r="E1453" s="240" t="s">
        <v>245</v>
      </c>
      <c r="F1453" s="242" t="e">
        <f>IF(#REF!&gt;=1,IF(#REF!&gt;=1,#REF!),IF(#REF!&gt;=0,"",))</f>
        <v>#REF!</v>
      </c>
      <c r="G1453" s="241" t="e">
        <f>保全管理データ!N4109</f>
        <v>#REF!</v>
      </c>
      <c r="H1453" s="241" t="e">
        <f>IF(#REF!="無","",IF(#REF!="","",IF(#REF!="悪環境における作業",0.2,IF(#REF!="高所又は地下作業",0.1,IF(#REF!="錯綜場所作業",0.3,IF(#REF!="複雑な制約のある作業",0.4,IF(#REF!="単純な制約のある作業",0.2,0)))))))</f>
        <v>#REF!</v>
      </c>
      <c r="I1453" s="224" t="e">
        <f t="shared" si="87"/>
        <v>#REF!</v>
      </c>
      <c r="J1453" s="242" t="e">
        <f>IF(#REF!&gt;=1,IF(#REF!&gt;=1,#REF!),IF(#REF!&gt;=0,"",))</f>
        <v>#REF!</v>
      </c>
      <c r="K1453" s="241" t="e">
        <f>保全管理データ!N4136</f>
        <v>#REF!</v>
      </c>
      <c r="L1453" s="241" t="e">
        <f>IF(#REF!="","",IF(#REF!="悪環境における作業",0.2,IF(#REF!="高所又は地下作業",0.1,IF(#REF!="錯綜場所作業",0.3,IF(#REF!="複雑な制約のある作業",0.4,IF(#REF!="単純な制約のある作業",0.2,0))))))</f>
        <v>#REF!</v>
      </c>
      <c r="M1453" s="224" t="e">
        <f t="shared" si="88"/>
        <v>#REF!</v>
      </c>
    </row>
    <row r="1454" spans="2:13" s="229" customFormat="1" ht="27.75" customHeight="1" x14ac:dyDescent="0.2">
      <c r="B1454" s="562" t="s">
        <v>266</v>
      </c>
      <c r="C1454" s="563"/>
      <c r="D1454" s="239" t="e">
        <f>#REF!</f>
        <v>#REF!</v>
      </c>
      <c r="E1454" s="240" t="s">
        <v>245</v>
      </c>
      <c r="F1454" s="242" t="e">
        <f>IF(#REF!&gt;=1,IF(#REF!&gt;=1,#REF!),IF(#REF!&gt;=0,"",))</f>
        <v>#REF!</v>
      </c>
      <c r="G1454" s="241" t="e">
        <f>保全管理データ!N4110</f>
        <v>#REF!</v>
      </c>
      <c r="H1454" s="241" t="e">
        <f>IF(#REF!="無","",IF(#REF!="","",IF(#REF!="悪環境における作業",0.2,IF(#REF!="高所又は地下作業",0.1,IF(#REF!="錯綜場所作業",0.3,IF(#REF!="複雑な制約のある作業",0.4,IF(#REF!="単純な制約のある作業",0.2,0)))))))</f>
        <v>#REF!</v>
      </c>
      <c r="I1454" s="224" t="e">
        <f t="shared" si="87"/>
        <v>#REF!</v>
      </c>
      <c r="J1454" s="242" t="e">
        <f>IF(#REF!&gt;=1,IF(#REF!&gt;=1,#REF!),IF(#REF!&gt;=0,"",))</f>
        <v>#REF!</v>
      </c>
      <c r="K1454" s="241" t="e">
        <f>保全管理データ!N4137</f>
        <v>#REF!</v>
      </c>
      <c r="L1454" s="241" t="e">
        <f>IF(#REF!="","",IF(#REF!="悪環境における作業",0.2,IF(#REF!="高所又は地下作業",0.1,IF(#REF!="錯綜場所作業",0.3,IF(#REF!="複雑な制約のある作業",0.4,IF(#REF!="単純な制約のある作業",0.2,0))))))</f>
        <v>#REF!</v>
      </c>
      <c r="M1454" s="224" t="e">
        <f t="shared" si="88"/>
        <v>#REF!</v>
      </c>
    </row>
    <row r="1455" spans="2:13" s="229" customFormat="1" ht="27.75" customHeight="1" x14ac:dyDescent="0.2">
      <c r="B1455" s="562" t="s">
        <v>81</v>
      </c>
      <c r="C1455" s="563"/>
      <c r="D1455" s="239" t="e">
        <f>#REF!</f>
        <v>#REF!</v>
      </c>
      <c r="E1455" s="240" t="s">
        <v>245</v>
      </c>
      <c r="F1455" s="242" t="e">
        <f>IF(#REF!&gt;=1,IF(#REF!&gt;=1,#REF!),IF(#REF!&gt;=0,"",))</f>
        <v>#REF!</v>
      </c>
      <c r="G1455" s="241" t="e">
        <f>保全管理データ!N4111</f>
        <v>#REF!</v>
      </c>
      <c r="H1455" s="241" t="e">
        <f>IF(#REF!="無","",IF(#REF!="","",IF(#REF!="悪環境における作業",0.2,IF(#REF!="高所又は地下作業",0.1,IF(#REF!="錯綜場所作業",0.3,IF(#REF!="複雑な制約のある作業",0.4,IF(#REF!="単純な制約のある作業",0.2,0)))))))</f>
        <v>#REF!</v>
      </c>
      <c r="I1455" s="224" t="e">
        <f t="shared" si="87"/>
        <v>#REF!</v>
      </c>
      <c r="J1455" s="242" t="e">
        <f>IF(#REF!&gt;=1,IF(#REF!&gt;=1,#REF!),IF(#REF!&gt;=0,"",))</f>
        <v>#REF!</v>
      </c>
      <c r="K1455" s="241" t="e">
        <f>保全管理データ!N4138</f>
        <v>#REF!</v>
      </c>
      <c r="L1455" s="241" t="e">
        <f>IF(#REF!="","",IF(#REF!="悪環境における作業",0.2,IF(#REF!="高所又は地下作業",0.1,IF(#REF!="錯綜場所作業",0.3,IF(#REF!="複雑な制約のある作業",0.4,IF(#REF!="単純な制約のある作業",0.2,0))))))</f>
        <v>#REF!</v>
      </c>
      <c r="M1455" s="224" t="e">
        <f t="shared" si="88"/>
        <v>#REF!</v>
      </c>
    </row>
    <row r="1456" spans="2:13" s="229" customFormat="1" ht="27.75" customHeight="1" x14ac:dyDescent="0.2">
      <c r="B1456" s="562" t="s">
        <v>267</v>
      </c>
      <c r="C1456" s="563"/>
      <c r="D1456" s="239" t="e">
        <f>#REF!</f>
        <v>#REF!</v>
      </c>
      <c r="E1456" s="240" t="s">
        <v>247</v>
      </c>
      <c r="F1456" s="242" t="e">
        <f>IF(#REF!&gt;=1,IF(#REF!&gt;=1,#REF!),IF(#REF!&gt;=0,"",))</f>
        <v>#REF!</v>
      </c>
      <c r="G1456" s="241" t="e">
        <f>保全管理データ!N4112</f>
        <v>#REF!</v>
      </c>
      <c r="H1456" s="241" t="e">
        <f>IF(#REF!="無","",IF(#REF!="","",IF(#REF!="悪環境における作業",0.2,IF(#REF!="高所又は地下作業",0.1,IF(#REF!="錯綜場所作業",0.3,IF(#REF!="複雑な制約のある作業",0.4,IF(#REF!="単純な制約のある作業",0.2,0)))))))</f>
        <v>#REF!</v>
      </c>
      <c r="I1456" s="224" t="e">
        <f t="shared" si="87"/>
        <v>#REF!</v>
      </c>
      <c r="J1456" s="242" t="e">
        <f>IF(#REF!&gt;=1,IF(#REF!&gt;=1,#REF!),IF(#REF!&gt;=0,"",))</f>
        <v>#REF!</v>
      </c>
      <c r="K1456" s="241" t="e">
        <f>保全管理データ!N4139</f>
        <v>#REF!</v>
      </c>
      <c r="L1456" s="241" t="e">
        <f>IF(#REF!="","",IF(#REF!="悪環境における作業",0.2,IF(#REF!="高所又は地下作業",0.1,IF(#REF!="錯綜場所作業",0.3,IF(#REF!="複雑な制約のある作業",0.4,IF(#REF!="単純な制約のある作業",0.2,0))))))</f>
        <v>#REF!</v>
      </c>
      <c r="M1456" s="224" t="e">
        <f t="shared" si="88"/>
        <v>#REF!</v>
      </c>
    </row>
    <row r="1457" spans="2:13" s="229" customFormat="1" ht="27.75" customHeight="1" x14ac:dyDescent="0.2">
      <c r="B1457" s="562" t="s">
        <v>268</v>
      </c>
      <c r="C1457" s="563"/>
      <c r="D1457" s="239" t="e">
        <f>#REF!</f>
        <v>#REF!</v>
      </c>
      <c r="E1457" s="240" t="s">
        <v>246</v>
      </c>
      <c r="F1457" s="242" t="e">
        <f>IF(#REF!&gt;=1,IF(#REF!&gt;=1,#REF!),IF(#REF!&gt;=0,"",))</f>
        <v>#REF!</v>
      </c>
      <c r="G1457" s="241" t="e">
        <f>保全管理データ!N4113</f>
        <v>#REF!</v>
      </c>
      <c r="H1457" s="241" t="e">
        <f>IF(#REF!="無","",IF(#REF!="","",IF(#REF!="悪環境における作業",0.2,IF(#REF!="高所又は地下作業",0.1,IF(#REF!="錯綜場所作業",0.3,IF(#REF!="複雑な制約のある作業",0.4,IF(#REF!="単純な制約のある作業",0.2,0)))))))</f>
        <v>#REF!</v>
      </c>
      <c r="I1457" s="224" t="e">
        <f t="shared" si="87"/>
        <v>#REF!</v>
      </c>
      <c r="J1457" s="242" t="e">
        <f>IF(#REF!&gt;=1,IF(#REF!&gt;=1,#REF!),IF(#REF!&gt;=0,"",))</f>
        <v>#REF!</v>
      </c>
      <c r="K1457" s="241" t="e">
        <f>保全管理データ!N4140</f>
        <v>#REF!</v>
      </c>
      <c r="L1457" s="241" t="e">
        <f>IF(#REF!="","",IF(#REF!="悪環境における作業",0.2,IF(#REF!="高所又は地下作業",0.1,IF(#REF!="錯綜場所作業",0.3,IF(#REF!="複雑な制約のある作業",0.4,IF(#REF!="単純な制約のある作業",0.2,0))))))</f>
        <v>#REF!</v>
      </c>
      <c r="M1457" s="224" t="e">
        <f t="shared" si="88"/>
        <v>#REF!</v>
      </c>
    </row>
    <row r="1458" spans="2:13" s="229" customFormat="1" ht="27.75" customHeight="1" thickBot="1" x14ac:dyDescent="0.25">
      <c r="B1458" s="564" t="s">
        <v>269</v>
      </c>
      <c r="C1458" s="565"/>
      <c r="D1458" s="243" t="e">
        <f>#REF!</f>
        <v>#REF!</v>
      </c>
      <c r="E1458" s="244" t="s">
        <v>245</v>
      </c>
      <c r="F1458" s="246" t="e">
        <f>IF(#REF!&gt;=1,IF(#REF!&gt;=1,#REF!),IF(#REF!&gt;=0,"",))</f>
        <v>#REF!</v>
      </c>
      <c r="G1458" s="245" t="e">
        <f>保全管理データ!N4114</f>
        <v>#REF!</v>
      </c>
      <c r="H1458" s="241" t="e">
        <f>IF(#REF!="無","",IF(#REF!="","",IF(#REF!="悪環境における作業",0.2,IF(#REF!="高所又は地下作業",0.1,IF(#REF!="錯綜場所作業",0.3,IF(#REF!="複雑な制約のある作業",0.4,IF(#REF!="単純な制約のある作業",0.2,0)))))))</f>
        <v>#REF!</v>
      </c>
      <c r="I1458" s="224" t="e">
        <f t="shared" si="87"/>
        <v>#REF!</v>
      </c>
      <c r="J1458" s="246" t="e">
        <f>IF(#REF!&gt;=1,IF(#REF!&gt;=1,#REF!),IF(#REF!&gt;=0,"",))</f>
        <v>#REF!</v>
      </c>
      <c r="K1458" s="245" t="e">
        <f>保全管理データ!N4141</f>
        <v>#REF!</v>
      </c>
      <c r="L1458" s="245" t="e">
        <f>IF(#REF!="","",IF(#REF!="悪環境における作業",0.2,IF(#REF!="高所又は地下作業",0.1,IF(#REF!="錯綜場所作業",0.3,IF(#REF!="複雑な制約のある作業",0.4,IF(#REF!="単純な制約のある作業",0.2,0))))))</f>
        <v>#REF!</v>
      </c>
      <c r="M1458" s="224" t="e">
        <f t="shared" si="88"/>
        <v>#REF!</v>
      </c>
    </row>
    <row r="1459" spans="2:13" s="229" customFormat="1" ht="27.75" customHeight="1" thickBot="1" x14ac:dyDescent="0.25">
      <c r="B1459" s="555" t="s">
        <v>190</v>
      </c>
      <c r="C1459" s="555"/>
      <c r="D1459" s="555"/>
      <c r="E1459" s="555"/>
      <c r="F1459" s="556" t="e">
        <f>SUM(I1435:I1458)</f>
        <v>#REF!</v>
      </c>
      <c r="G1459" s="557"/>
      <c r="H1459" s="557"/>
      <c r="I1459" s="558"/>
      <c r="J1459" s="556" t="e">
        <f>IF(SUM(J1435:J1458)=0,"0.00",SUM(M1435:M1458))</f>
        <v>#REF!</v>
      </c>
      <c r="K1459" s="557"/>
      <c r="L1459" s="557"/>
      <c r="M1459" s="558"/>
    </row>
    <row r="1460" spans="2:13" s="229" customFormat="1" ht="27.75" customHeight="1" thickBot="1" x14ac:dyDescent="0.25">
      <c r="B1460" s="555" t="s">
        <v>97</v>
      </c>
      <c r="C1460" s="555"/>
      <c r="D1460" s="555"/>
      <c r="E1460" s="555"/>
      <c r="F1460" s="559" t="e">
        <f>IF(#REF!="５年以下","0",IF(#REF!="５年～１０年",0.1,IF(#REF!="１０年以上",0.15)))</f>
        <v>#REF!</v>
      </c>
      <c r="G1460" s="560"/>
      <c r="H1460" s="560"/>
      <c r="I1460" s="560"/>
      <c r="J1460" s="560"/>
      <c r="K1460" s="560"/>
      <c r="L1460" s="560"/>
      <c r="M1460" s="561"/>
    </row>
    <row r="1461" spans="2:13" s="229" customFormat="1" ht="27.75" customHeight="1" thickBot="1" x14ac:dyDescent="0.25">
      <c r="B1461" s="556" t="s">
        <v>273</v>
      </c>
      <c r="C1461" s="557"/>
      <c r="D1461" s="557"/>
      <c r="E1461" s="558"/>
      <c r="F1461" s="556" t="e">
        <f>F1459*(1+F1460)</f>
        <v>#REF!</v>
      </c>
      <c r="G1461" s="557"/>
      <c r="H1461" s="557"/>
      <c r="I1461" s="557"/>
      <c r="J1461" s="556" t="e">
        <f>J1459*(1+F1460)</f>
        <v>#REF!</v>
      </c>
      <c r="K1461" s="557"/>
      <c r="L1461" s="557"/>
      <c r="M1461" s="558"/>
    </row>
    <row r="1462" spans="2:13" s="229" customFormat="1" ht="24" hidden="1" customHeight="1" thickBot="1" x14ac:dyDescent="0.25">
      <c r="B1462" s="555" t="s">
        <v>191</v>
      </c>
      <c r="C1462" s="555"/>
      <c r="D1462" s="555"/>
      <c r="E1462" s="555"/>
      <c r="F1462" s="556" t="e">
        <f>#REF!*(#REF!*#REF!+#REF!*#REF!)</f>
        <v>#REF!</v>
      </c>
      <c r="G1462" s="557"/>
      <c r="H1462" s="558"/>
      <c r="I1462" s="555" t="e">
        <f>#REF!</f>
        <v>#REF!</v>
      </c>
      <c r="J1462" s="556"/>
      <c r="K1462" s="247" t="s">
        <v>230</v>
      </c>
      <c r="L1462" s="558" t="e">
        <f>B1433</f>
        <v>#REF!</v>
      </c>
      <c r="M1462" s="555"/>
    </row>
    <row r="1463" spans="2:13" s="229" customFormat="1" ht="45" customHeight="1" thickBot="1" x14ac:dyDescent="0.25">
      <c r="B1463" s="228"/>
      <c r="C1463" s="228"/>
      <c r="D1463" s="228"/>
      <c r="E1463" s="228"/>
      <c r="F1463" s="228"/>
      <c r="G1463" s="228"/>
      <c r="H1463" s="228"/>
      <c r="I1463" s="228"/>
      <c r="J1463" s="228"/>
      <c r="K1463" s="228"/>
      <c r="L1463" s="228"/>
      <c r="M1463" s="228"/>
    </row>
    <row r="1464" spans="2:13" s="229" customFormat="1" ht="27.75" customHeight="1" thickBot="1" x14ac:dyDescent="0.25">
      <c r="B1464" s="568" t="s">
        <v>128</v>
      </c>
      <c r="C1464" s="569"/>
      <c r="D1464" s="569"/>
      <c r="E1464" s="570"/>
      <c r="F1464" s="228"/>
      <c r="G1464" s="228"/>
      <c r="H1464" s="228"/>
      <c r="I1464" s="228"/>
      <c r="J1464" s="228"/>
      <c r="K1464" s="228"/>
      <c r="L1464" s="228"/>
      <c r="M1464" s="228"/>
    </row>
    <row r="1465" spans="2:13" s="229" customFormat="1" ht="27.75" customHeight="1" x14ac:dyDescent="0.2">
      <c r="B1465" s="571" t="e">
        <f>#REF!</f>
        <v>#REF!</v>
      </c>
      <c r="C1465" s="572"/>
      <c r="D1465" s="573"/>
      <c r="E1465" s="574"/>
      <c r="F1465" s="578" t="s">
        <v>240</v>
      </c>
      <c r="G1465" s="579"/>
      <c r="H1465" s="579"/>
      <c r="I1465" s="580"/>
      <c r="J1465" s="578" t="s">
        <v>239</v>
      </c>
      <c r="K1465" s="579"/>
      <c r="L1465" s="579"/>
      <c r="M1465" s="580"/>
    </row>
    <row r="1466" spans="2:13" s="229" customFormat="1" ht="27.75" customHeight="1" thickBot="1" x14ac:dyDescent="0.25">
      <c r="B1466" s="575"/>
      <c r="C1466" s="576"/>
      <c r="D1466" s="576"/>
      <c r="E1466" s="577"/>
      <c r="F1466" s="233" t="s">
        <v>149</v>
      </c>
      <c r="G1466" s="231" t="s">
        <v>151</v>
      </c>
      <c r="H1466" s="231" t="s">
        <v>96</v>
      </c>
      <c r="I1466" s="232" t="s">
        <v>150</v>
      </c>
      <c r="J1466" s="233" t="s">
        <v>149</v>
      </c>
      <c r="K1466" s="231" t="s">
        <v>151</v>
      </c>
      <c r="L1466" s="231" t="s">
        <v>96</v>
      </c>
      <c r="M1466" s="232" t="s">
        <v>150</v>
      </c>
    </row>
    <row r="1467" spans="2:13" s="229" customFormat="1" ht="27.75" customHeight="1" thickTop="1" x14ac:dyDescent="0.2">
      <c r="B1467" s="566" t="s">
        <v>241</v>
      </c>
      <c r="C1467" s="567"/>
      <c r="D1467" s="234" t="e">
        <f>#REF!</f>
        <v>#REF!</v>
      </c>
      <c r="E1467" s="235" t="s">
        <v>242</v>
      </c>
      <c r="F1467" s="242" t="e">
        <f>IF(#REF!&gt;=1,IF(#REF!&gt;=1,#REF!),IF(#REF!&gt;=0,"",))</f>
        <v>#REF!</v>
      </c>
      <c r="G1467" s="241" t="e">
        <f>保全管理データ!N619</f>
        <v>#REF!</v>
      </c>
      <c r="H1467" s="241" t="e">
        <f>IF(#REF!="無","",IF(#REF!="","",IF(#REF!="悪環境における作業",0.2,IF(#REF!="高所又は地下作業",0.1,IF(#REF!="錯綜場所作業",0.3,IF(#REF!="複雑な制約のある作業",0.4,IF(#REF!="単純な制約のある作業",0.2,0)))))))</f>
        <v>#REF!</v>
      </c>
      <c r="I1467" s="224" t="e">
        <f>IF(F1467="","",F1467*G1467*(1+IF(H1467="",0,H1467)))</f>
        <v>#REF!</v>
      </c>
      <c r="J1467" s="242" t="e">
        <f>IF(#REF!&gt;=1,IF(#REF!&gt;=1,#REF!),IF(#REF!&gt;=0,"",))</f>
        <v>#REF!</v>
      </c>
      <c r="K1467" s="241" t="e">
        <f>保全管理データ!N646</f>
        <v>#REF!</v>
      </c>
      <c r="L1467" s="241" t="e">
        <f>IF(#REF!="","",IF(#REF!="悪環境における作業",0.2,IF(#REF!="高所又は地下作業",0.1,IF(#REF!="錯綜場所作業",0.3,IF(#REF!="複雑な制約のある作業",0.4,IF(#REF!="単純な制約のある作業",0.2,0))))))</f>
        <v>#REF!</v>
      </c>
      <c r="M1467" s="224" t="e">
        <f>IF(J1467="","",J1467*K1467*(1+IF(L1467="",0,L1467)))</f>
        <v>#REF!</v>
      </c>
    </row>
    <row r="1468" spans="2:13" s="229" customFormat="1" ht="27.75" customHeight="1" x14ac:dyDescent="0.2">
      <c r="B1468" s="562" t="s">
        <v>243</v>
      </c>
      <c r="C1468" s="563"/>
      <c r="D1468" s="239" t="e">
        <f>#REF!</f>
        <v>#REF!</v>
      </c>
      <c r="E1468" s="240" t="s">
        <v>242</v>
      </c>
      <c r="F1468" s="242" t="e">
        <f>IF(#REF!&gt;=1,IF(#REF!&gt;=1,#REF!),IF(#REF!&gt;=0,"",))</f>
        <v>#REF!</v>
      </c>
      <c r="G1468" s="241" t="e">
        <f>保全管理データ!N620</f>
        <v>#REF!</v>
      </c>
      <c r="H1468" s="241" t="e">
        <f>IF(#REF!="無","",IF(#REF!="","",IF(#REF!="悪環境における作業",0.2,IF(#REF!="高所又は地下作業",0.1,IF(#REF!="錯綜場所作業",0.3,IF(#REF!="複雑な制約のある作業",0.4,IF(#REF!="単純な制約のある作業",0.2,0)))))))</f>
        <v>#REF!</v>
      </c>
      <c r="I1468" s="224" t="e">
        <f t="shared" ref="I1468:I1490" si="89">IF(F1468="","",F1468*G1468*(1+IF(H1468="",0,H1468)))</f>
        <v>#REF!</v>
      </c>
      <c r="J1468" s="242" t="e">
        <f>IF(#REF!&gt;=1,IF(#REF!&gt;=1,#REF!),IF(#REF!&gt;=0,"",))</f>
        <v>#REF!</v>
      </c>
      <c r="K1468" s="241" t="e">
        <f>保全管理データ!N647</f>
        <v>#REF!</v>
      </c>
      <c r="L1468" s="241" t="e">
        <f>IF(#REF!="","",IF(#REF!="悪環境における作業",0.2,IF(#REF!="高所又は地下作業",0.1,IF(#REF!="錯綜場所作業",0.3,IF(#REF!="複雑な制約のある作業",0.4,IF(#REF!="単純な制約のある作業",0.2,0))))))</f>
        <v>#REF!</v>
      </c>
      <c r="M1468" s="224" t="e">
        <f t="shared" ref="M1468:M1490" si="90">IF(J1468="","",J1468*K1468*(1+IF(L1468="",0,L1468)))</f>
        <v>#REF!</v>
      </c>
    </row>
    <row r="1469" spans="2:13" s="229" customFormat="1" ht="27.75" customHeight="1" x14ac:dyDescent="0.2">
      <c r="B1469" s="562" t="s">
        <v>249</v>
      </c>
      <c r="C1469" s="563"/>
      <c r="D1469" s="239" t="e">
        <f>#REF!</f>
        <v>#REF!</v>
      </c>
      <c r="E1469" s="240" t="s">
        <v>244</v>
      </c>
      <c r="F1469" s="242" t="e">
        <f>IF(#REF!&gt;=1,IF(#REF!&gt;=1,#REF!),IF(#REF!&gt;=0,"",))</f>
        <v>#REF!</v>
      </c>
      <c r="G1469" s="241" t="e">
        <f>保全管理データ!N621</f>
        <v>#REF!</v>
      </c>
      <c r="H1469" s="241" t="e">
        <f>IF(#REF!="無","",IF(#REF!="","",IF(#REF!="悪環境における作業",0.2,IF(#REF!="高所又は地下作業",0.1,IF(#REF!="錯綜場所作業",0.3,IF(#REF!="複雑な制約のある作業",0.4,IF(#REF!="単純な制約のある作業",0.2,0)))))))</f>
        <v>#REF!</v>
      </c>
      <c r="I1469" s="224" t="e">
        <f t="shared" si="89"/>
        <v>#REF!</v>
      </c>
      <c r="J1469" s="242" t="e">
        <f>IF(#REF!&gt;=1,IF(#REF!&gt;=1,#REF!),IF(#REF!&gt;=0,"",))</f>
        <v>#REF!</v>
      </c>
      <c r="K1469" s="241" t="e">
        <f>保全管理データ!N648</f>
        <v>#REF!</v>
      </c>
      <c r="L1469" s="241" t="e">
        <f>IF(#REF!="","",IF(#REF!="悪環境における作業",0.2,IF(#REF!="高所又は地下作業",0.1,IF(#REF!="錯綜場所作業",0.3,IF(#REF!="複雑な制約のある作業",0.4,IF(#REF!="単純な制約のある作業",0.2,0))))))</f>
        <v>#REF!</v>
      </c>
      <c r="M1469" s="224" t="e">
        <f t="shared" si="90"/>
        <v>#REF!</v>
      </c>
    </row>
    <row r="1470" spans="2:13" s="229" customFormat="1" ht="27.75" customHeight="1" x14ac:dyDescent="0.2">
      <c r="B1470" s="562" t="s">
        <v>250</v>
      </c>
      <c r="C1470" s="563"/>
      <c r="D1470" s="239" t="e">
        <f>#REF!</f>
        <v>#REF!</v>
      </c>
      <c r="E1470" s="240" t="s">
        <v>244</v>
      </c>
      <c r="F1470" s="242" t="e">
        <f>IF(#REF!&gt;=1,IF(#REF!&gt;=1,#REF!),IF(#REF!&gt;=0,"",))</f>
        <v>#REF!</v>
      </c>
      <c r="G1470" s="241" t="e">
        <f>保全管理データ!N622</f>
        <v>#REF!</v>
      </c>
      <c r="H1470" s="241" t="e">
        <f>IF(#REF!="無","",IF(#REF!="","",IF(#REF!="悪環境における作業",0.2,IF(#REF!="高所又は地下作業",0.1,IF(#REF!="錯綜場所作業",0.3,IF(#REF!="複雑な制約のある作業",0.4,IF(#REF!="単純な制約のある作業",0.2,0)))))))</f>
        <v>#REF!</v>
      </c>
      <c r="I1470" s="224" t="e">
        <f t="shared" si="89"/>
        <v>#REF!</v>
      </c>
      <c r="J1470" s="242" t="e">
        <f>IF(#REF!&gt;=1,IF(#REF!&gt;=1,#REF!),IF(#REF!&gt;=0,"",))</f>
        <v>#REF!</v>
      </c>
      <c r="K1470" s="241" t="e">
        <f>保全管理データ!N649</f>
        <v>#REF!</v>
      </c>
      <c r="L1470" s="241" t="e">
        <f>IF(#REF!="","",IF(#REF!="悪環境における作業",0.2,IF(#REF!="高所又は地下作業",0.1,IF(#REF!="錯綜場所作業",0.3,IF(#REF!="複雑な制約のある作業",0.4,IF(#REF!="単純な制約のある作業",0.2,0))))))</f>
        <v>#REF!</v>
      </c>
      <c r="M1470" s="224" t="e">
        <f t="shared" si="90"/>
        <v>#REF!</v>
      </c>
    </row>
    <row r="1471" spans="2:13" s="229" customFormat="1" ht="27.75" customHeight="1" x14ac:dyDescent="0.2">
      <c r="B1471" s="562" t="s">
        <v>251</v>
      </c>
      <c r="C1471" s="563"/>
      <c r="D1471" s="239" t="e">
        <f>#REF!</f>
        <v>#REF!</v>
      </c>
      <c r="E1471" s="240" t="s">
        <v>242</v>
      </c>
      <c r="F1471" s="242" t="e">
        <f>IF(#REF!&gt;=1,IF(#REF!&gt;=1,#REF!),IF(#REF!&gt;=0,"",))</f>
        <v>#REF!</v>
      </c>
      <c r="G1471" s="241" t="e">
        <f>保全管理データ!N623</f>
        <v>#REF!</v>
      </c>
      <c r="H1471" s="241" t="e">
        <f>IF(#REF!="無","",IF(#REF!="","",IF(#REF!="悪環境における作業",0.2,IF(#REF!="高所又は地下作業",0.1,IF(#REF!="錯綜場所作業",0.3,IF(#REF!="複雑な制約のある作業",0.4,IF(#REF!="単純な制約のある作業",0.2,0)))))))</f>
        <v>#REF!</v>
      </c>
      <c r="I1471" s="224" t="e">
        <f t="shared" si="89"/>
        <v>#REF!</v>
      </c>
      <c r="J1471" s="242" t="e">
        <f>IF(#REF!&gt;=1,IF(#REF!&gt;=1,#REF!),IF(#REF!&gt;=0,"",))</f>
        <v>#REF!</v>
      </c>
      <c r="K1471" s="241" t="e">
        <f>保全管理データ!N650</f>
        <v>#REF!</v>
      </c>
      <c r="L1471" s="241" t="e">
        <f>IF(#REF!="","",IF(#REF!="悪環境における作業",0.2,IF(#REF!="高所又は地下作業",0.1,IF(#REF!="錯綜場所作業",0.3,IF(#REF!="複雑な制約のある作業",0.4,IF(#REF!="単純な制約のある作業",0.2,0))))))</f>
        <v>#REF!</v>
      </c>
      <c r="M1471" s="224" t="e">
        <f t="shared" si="90"/>
        <v>#REF!</v>
      </c>
    </row>
    <row r="1472" spans="2:13" s="229" customFormat="1" ht="27.75" customHeight="1" x14ac:dyDescent="0.2">
      <c r="B1472" s="562" t="s">
        <v>252</v>
      </c>
      <c r="C1472" s="563"/>
      <c r="D1472" s="239" t="e">
        <f>#REF!</f>
        <v>#REF!</v>
      </c>
      <c r="E1472" s="240" t="s">
        <v>244</v>
      </c>
      <c r="F1472" s="242" t="e">
        <f>IF(#REF!&gt;=1,IF(#REF!&gt;=1,#REF!),IF(#REF!&gt;=0,"",))</f>
        <v>#REF!</v>
      </c>
      <c r="G1472" s="241" t="e">
        <f>保全管理データ!N624</f>
        <v>#REF!</v>
      </c>
      <c r="H1472" s="241" t="e">
        <f>IF(#REF!="無","",IF(#REF!="","",IF(#REF!="悪環境における作業",0.2,IF(#REF!="高所又は地下作業",0.1,IF(#REF!="錯綜場所作業",0.3,IF(#REF!="複雑な制約のある作業",0.4,IF(#REF!="単純な制約のある作業",0.2,0)))))))</f>
        <v>#REF!</v>
      </c>
      <c r="I1472" s="224" t="e">
        <f t="shared" si="89"/>
        <v>#REF!</v>
      </c>
      <c r="J1472" s="242" t="e">
        <f>IF(#REF!&gt;=1,IF(#REF!&gt;=1,#REF!),IF(#REF!&gt;=0,"",))</f>
        <v>#REF!</v>
      </c>
      <c r="K1472" s="241" t="e">
        <f>保全管理データ!N651</f>
        <v>#REF!</v>
      </c>
      <c r="L1472" s="241" t="e">
        <f>IF(#REF!="","",IF(#REF!="悪環境における作業",0.2,IF(#REF!="高所又は地下作業",0.1,IF(#REF!="錯綜場所作業",0.3,IF(#REF!="複雑な制約のある作業",0.4,IF(#REF!="単純な制約のある作業",0.2,0))))))</f>
        <v>#REF!</v>
      </c>
      <c r="M1472" s="224" t="e">
        <f t="shared" si="90"/>
        <v>#REF!</v>
      </c>
    </row>
    <row r="1473" spans="2:13" s="229" customFormat="1" ht="27.75" customHeight="1" x14ac:dyDescent="0.2">
      <c r="B1473" s="562" t="s">
        <v>253</v>
      </c>
      <c r="C1473" s="563"/>
      <c r="D1473" s="239" t="e">
        <f>#REF!</f>
        <v>#REF!</v>
      </c>
      <c r="E1473" s="240" t="s">
        <v>242</v>
      </c>
      <c r="F1473" s="242" t="e">
        <f>IF(#REF!&gt;=1,IF(#REF!&gt;=1,#REF!),IF(#REF!&gt;=0,"",))</f>
        <v>#REF!</v>
      </c>
      <c r="G1473" s="241" t="e">
        <f>保全管理データ!N625</f>
        <v>#REF!</v>
      </c>
      <c r="H1473" s="241" t="e">
        <f>IF(#REF!="無","",IF(#REF!="","",IF(#REF!="悪環境における作業",0.2,IF(#REF!="高所又は地下作業",0.1,IF(#REF!="錯綜場所作業",0.3,IF(#REF!="複雑な制約のある作業",0.4,IF(#REF!="単純な制約のある作業",0.2,0)))))))</f>
        <v>#REF!</v>
      </c>
      <c r="I1473" s="224" t="e">
        <f t="shared" si="89"/>
        <v>#REF!</v>
      </c>
      <c r="J1473" s="242" t="e">
        <f>IF(#REF!&gt;=1,IF(#REF!&gt;=1,#REF!),IF(#REF!&gt;=0,"",))</f>
        <v>#REF!</v>
      </c>
      <c r="K1473" s="241" t="e">
        <f>保全管理データ!N652</f>
        <v>#REF!</v>
      </c>
      <c r="L1473" s="241" t="e">
        <f>IF(#REF!="","",IF(#REF!="悪環境における作業",0.2,IF(#REF!="高所又は地下作業",0.1,IF(#REF!="錯綜場所作業",0.3,IF(#REF!="複雑な制約のある作業",0.4,IF(#REF!="単純な制約のある作業",0.2,0))))))</f>
        <v>#REF!</v>
      </c>
      <c r="M1473" s="224" t="e">
        <f t="shared" si="90"/>
        <v>#REF!</v>
      </c>
    </row>
    <row r="1474" spans="2:13" s="229" customFormat="1" ht="27.75" customHeight="1" x14ac:dyDescent="0.2">
      <c r="B1474" s="562" t="s">
        <v>254</v>
      </c>
      <c r="C1474" s="563"/>
      <c r="D1474" s="239" t="e">
        <f>#REF!</f>
        <v>#REF!</v>
      </c>
      <c r="E1474" s="240" t="s">
        <v>242</v>
      </c>
      <c r="F1474" s="242" t="e">
        <f>IF(#REF!&gt;=1,IF(#REF!&gt;=1,#REF!),IF(#REF!&gt;=0,"",))</f>
        <v>#REF!</v>
      </c>
      <c r="G1474" s="241" t="e">
        <f>保全管理データ!N626</f>
        <v>#REF!</v>
      </c>
      <c r="H1474" s="241" t="e">
        <f>IF(#REF!="無","",IF(#REF!="","",IF(#REF!="悪環境における作業",0.2,IF(#REF!="高所又は地下作業",0.1,IF(#REF!="錯綜場所作業",0.3,IF(#REF!="複雑な制約のある作業",0.4,IF(#REF!="単純な制約のある作業",0.2,0)))))))</f>
        <v>#REF!</v>
      </c>
      <c r="I1474" s="224" t="e">
        <f t="shared" si="89"/>
        <v>#REF!</v>
      </c>
      <c r="J1474" s="242" t="e">
        <f>IF(#REF!&gt;=1,IF(#REF!&gt;=1,#REF!),IF(#REF!&gt;=0,"",))</f>
        <v>#REF!</v>
      </c>
      <c r="K1474" s="241" t="e">
        <f>保全管理データ!N653</f>
        <v>#REF!</v>
      </c>
      <c r="L1474" s="241" t="e">
        <f>IF(#REF!="","",IF(#REF!="悪環境における作業",0.2,IF(#REF!="高所又は地下作業",0.1,IF(#REF!="錯綜場所作業",0.3,IF(#REF!="複雑な制約のある作業",0.4,IF(#REF!="単純な制約のある作業",0.2,0))))))</f>
        <v>#REF!</v>
      </c>
      <c r="M1474" s="224" t="e">
        <f t="shared" si="90"/>
        <v>#REF!</v>
      </c>
    </row>
    <row r="1475" spans="2:13" s="229" customFormat="1" ht="27.75" customHeight="1" x14ac:dyDescent="0.2">
      <c r="B1475" s="562" t="s">
        <v>255</v>
      </c>
      <c r="C1475" s="563"/>
      <c r="D1475" s="239" t="e">
        <f>#REF!</f>
        <v>#REF!</v>
      </c>
      <c r="E1475" s="240" t="s">
        <v>245</v>
      </c>
      <c r="F1475" s="242" t="e">
        <f>IF(#REF!&gt;=1,IF(#REF!&gt;=1,#REF!),IF(#REF!&gt;=0,"",))</f>
        <v>#REF!</v>
      </c>
      <c r="G1475" s="241" t="e">
        <f>保全管理データ!N627</f>
        <v>#REF!</v>
      </c>
      <c r="H1475" s="241" t="e">
        <f>IF(#REF!="無","",IF(#REF!="","",IF(#REF!="悪環境における作業",0.2,IF(#REF!="高所又は地下作業",0.1,IF(#REF!="錯綜場所作業",0.3,IF(#REF!="複雑な制約のある作業",0.4,IF(#REF!="単純な制約のある作業",0.2,0)))))))</f>
        <v>#REF!</v>
      </c>
      <c r="I1475" s="224" t="e">
        <f t="shared" si="89"/>
        <v>#REF!</v>
      </c>
      <c r="J1475" s="242" t="e">
        <f>IF(#REF!&gt;=1,IF(#REF!&gt;=1,#REF!),IF(#REF!&gt;=0,"",))</f>
        <v>#REF!</v>
      </c>
      <c r="K1475" s="241" t="e">
        <f>保全管理データ!N654</f>
        <v>#REF!</v>
      </c>
      <c r="L1475" s="241" t="e">
        <f>IF(#REF!="","",IF(#REF!="悪環境における作業",0.2,IF(#REF!="高所又は地下作業",0.1,IF(#REF!="錯綜場所作業",0.3,IF(#REF!="複雑な制約のある作業",0.4,IF(#REF!="単純な制約のある作業",0.2,0))))))</f>
        <v>#REF!</v>
      </c>
      <c r="M1475" s="224" t="e">
        <f t="shared" si="90"/>
        <v>#REF!</v>
      </c>
    </row>
    <row r="1476" spans="2:13" s="229" customFormat="1" ht="27.75" customHeight="1" x14ac:dyDescent="0.2">
      <c r="B1476" s="562" t="s">
        <v>256</v>
      </c>
      <c r="C1476" s="563"/>
      <c r="D1476" s="239" t="e">
        <f>#REF!</f>
        <v>#REF!</v>
      </c>
      <c r="E1476" s="240" t="s">
        <v>242</v>
      </c>
      <c r="F1476" s="242" t="e">
        <f>IF(#REF!&gt;=1,IF(#REF!&gt;=1,#REF!),IF(#REF!&gt;=0,"",))</f>
        <v>#REF!</v>
      </c>
      <c r="G1476" s="241" t="e">
        <f>保全管理データ!N628</f>
        <v>#REF!</v>
      </c>
      <c r="H1476" s="241" t="e">
        <f>IF(#REF!="無","",IF(#REF!="","",IF(#REF!="悪環境における作業",0.2,IF(#REF!="高所又は地下作業",0.1,IF(#REF!="錯綜場所作業",0.3,IF(#REF!="複雑な制約のある作業",0.4,IF(#REF!="単純な制約のある作業",0.2,0)))))))</f>
        <v>#REF!</v>
      </c>
      <c r="I1476" s="224" t="e">
        <f t="shared" si="89"/>
        <v>#REF!</v>
      </c>
      <c r="J1476" s="242" t="e">
        <f>IF(#REF!&gt;=1,IF(#REF!&gt;=1,#REF!),IF(#REF!&gt;=0,"",))</f>
        <v>#REF!</v>
      </c>
      <c r="K1476" s="241" t="e">
        <f>保全管理データ!N655</f>
        <v>#REF!</v>
      </c>
      <c r="L1476" s="241" t="e">
        <f>IF(#REF!="","",IF(#REF!="悪環境における作業",0.2,IF(#REF!="高所又は地下作業",0.1,IF(#REF!="錯綜場所作業",0.3,IF(#REF!="複雑な制約のある作業",0.4,IF(#REF!="単純な制約のある作業",0.2,0))))))</f>
        <v>#REF!</v>
      </c>
      <c r="M1476" s="224" t="e">
        <f t="shared" si="90"/>
        <v>#REF!</v>
      </c>
    </row>
    <row r="1477" spans="2:13" s="229" customFormat="1" ht="27.75" customHeight="1" x14ac:dyDescent="0.2">
      <c r="B1477" s="562" t="s">
        <v>257</v>
      </c>
      <c r="C1477" s="563"/>
      <c r="D1477" s="239" t="e">
        <f>#REF!</f>
        <v>#REF!</v>
      </c>
      <c r="E1477" s="240" t="s">
        <v>245</v>
      </c>
      <c r="F1477" s="242" t="e">
        <f>IF(#REF!&gt;=1,IF(#REF!&gt;=1,#REF!),IF(#REF!&gt;=0,"",))</f>
        <v>#REF!</v>
      </c>
      <c r="G1477" s="241" t="e">
        <f>保全管理データ!N629</f>
        <v>#REF!</v>
      </c>
      <c r="H1477" s="241" t="e">
        <f>IF(#REF!="無","",IF(#REF!="","",IF(#REF!="悪環境における作業",0.2,IF(#REF!="高所又は地下作業",0.1,IF(#REF!="錯綜場所作業",0.3,IF(#REF!="複雑な制約のある作業",0.4,IF(#REF!="単純な制約のある作業",0.2,0)))))))</f>
        <v>#REF!</v>
      </c>
      <c r="I1477" s="224" t="e">
        <f t="shared" si="89"/>
        <v>#REF!</v>
      </c>
      <c r="J1477" s="242" t="e">
        <f>IF(#REF!&gt;=1,IF(#REF!&gt;=1,#REF!),IF(#REF!&gt;=0,"",))</f>
        <v>#REF!</v>
      </c>
      <c r="K1477" s="241" t="e">
        <f>保全管理データ!N656</f>
        <v>#REF!</v>
      </c>
      <c r="L1477" s="241" t="e">
        <f>IF(#REF!="","",IF(#REF!="悪環境における作業",0.2,IF(#REF!="高所又は地下作業",0.1,IF(#REF!="錯綜場所作業",0.3,IF(#REF!="複雑な制約のある作業",0.4,IF(#REF!="単純な制約のある作業",0.2,0))))))</f>
        <v>#REF!</v>
      </c>
      <c r="M1477" s="224" t="e">
        <f t="shared" si="90"/>
        <v>#REF!</v>
      </c>
    </row>
    <row r="1478" spans="2:13" s="229" customFormat="1" ht="27.75" customHeight="1" x14ac:dyDescent="0.2">
      <c r="B1478" s="562" t="s">
        <v>258</v>
      </c>
      <c r="C1478" s="563"/>
      <c r="D1478" s="239" t="e">
        <f>#REF!</f>
        <v>#REF!</v>
      </c>
      <c r="E1478" s="240" t="s">
        <v>245</v>
      </c>
      <c r="F1478" s="242" t="e">
        <f>IF(#REF!&gt;=1,IF(#REF!&gt;=1,#REF!),IF(#REF!&gt;=0,"",))</f>
        <v>#REF!</v>
      </c>
      <c r="G1478" s="241" t="e">
        <f>保全管理データ!N630</f>
        <v>#REF!</v>
      </c>
      <c r="H1478" s="241" t="e">
        <f>IF(#REF!="無","",IF(#REF!="","",IF(#REF!="悪環境における作業",0.2,IF(#REF!="高所又は地下作業",0.1,IF(#REF!="錯綜場所作業",0.3,IF(#REF!="複雑な制約のある作業",0.4,IF(#REF!="単純な制約のある作業",0.2,0)))))))</f>
        <v>#REF!</v>
      </c>
      <c r="I1478" s="224" t="e">
        <f t="shared" si="89"/>
        <v>#REF!</v>
      </c>
      <c r="J1478" s="242" t="e">
        <f>IF(#REF!&gt;=1,IF(#REF!&gt;=1,#REF!),IF(#REF!&gt;=0,"",))</f>
        <v>#REF!</v>
      </c>
      <c r="K1478" s="241" t="e">
        <f>保全管理データ!N657</f>
        <v>#REF!</v>
      </c>
      <c r="L1478" s="241" t="e">
        <f>IF(#REF!="","",IF(#REF!="悪環境における作業",0.2,IF(#REF!="高所又は地下作業",0.1,IF(#REF!="錯綜場所作業",0.3,IF(#REF!="複雑な制約のある作業",0.4,IF(#REF!="単純な制約のある作業",0.2,0))))))</f>
        <v>#REF!</v>
      </c>
      <c r="M1478" s="224" t="e">
        <f t="shared" si="90"/>
        <v>#REF!</v>
      </c>
    </row>
    <row r="1479" spans="2:13" s="229" customFormat="1" ht="27.75" customHeight="1" x14ac:dyDescent="0.2">
      <c r="B1479" s="562" t="s">
        <v>259</v>
      </c>
      <c r="C1479" s="563"/>
      <c r="D1479" s="239" t="e">
        <f>#REF!</f>
        <v>#REF!</v>
      </c>
      <c r="E1479" s="240" t="s">
        <v>245</v>
      </c>
      <c r="F1479" s="242" t="e">
        <f>IF(#REF!&gt;=1,IF(#REF!&gt;=1,#REF!),IF(#REF!&gt;=0,"",))</f>
        <v>#REF!</v>
      </c>
      <c r="G1479" s="241" t="e">
        <f>保全管理データ!N631</f>
        <v>#REF!</v>
      </c>
      <c r="H1479" s="241" t="e">
        <f>IF(#REF!="無","",IF(#REF!="","",IF(#REF!="悪環境における作業",0.2,IF(#REF!="高所又は地下作業",0.1,IF(#REF!="錯綜場所作業",0.3,IF(#REF!="複雑な制約のある作業",0.4,IF(#REF!="単純な制約のある作業",0.2,0)))))))</f>
        <v>#REF!</v>
      </c>
      <c r="I1479" s="224" t="e">
        <f t="shared" si="89"/>
        <v>#REF!</v>
      </c>
      <c r="J1479" s="242" t="e">
        <f>IF(#REF!&gt;=1,IF(#REF!&gt;=1,#REF!),IF(#REF!&gt;=0,"",))</f>
        <v>#REF!</v>
      </c>
      <c r="K1479" s="241" t="e">
        <f>保全管理データ!N658</f>
        <v>#REF!</v>
      </c>
      <c r="L1479" s="241" t="e">
        <f>IF(#REF!="","",IF(#REF!="悪環境における作業",0.2,IF(#REF!="高所又は地下作業",0.1,IF(#REF!="錯綜場所作業",0.3,IF(#REF!="複雑な制約のある作業",0.4,IF(#REF!="単純な制約のある作業",0.2,0))))))</f>
        <v>#REF!</v>
      </c>
      <c r="M1479" s="224" t="e">
        <f t="shared" si="90"/>
        <v>#REF!</v>
      </c>
    </row>
    <row r="1480" spans="2:13" s="229" customFormat="1" ht="27.75" customHeight="1" x14ac:dyDescent="0.2">
      <c r="B1480" s="562" t="s">
        <v>260</v>
      </c>
      <c r="C1480" s="563"/>
      <c r="D1480" s="239" t="e">
        <f>#REF!</f>
        <v>#REF!</v>
      </c>
      <c r="E1480" s="240" t="s">
        <v>248</v>
      </c>
      <c r="F1480" s="242" t="e">
        <f>IF(#REF!&gt;=1,IF(#REF!&gt;=1,#REF!),IF(#REF!&gt;=0,"",))</f>
        <v>#REF!</v>
      </c>
      <c r="G1480" s="241" t="e">
        <f>保全管理データ!N632</f>
        <v>#REF!</v>
      </c>
      <c r="H1480" s="241" t="e">
        <f>IF(#REF!="無","",IF(#REF!="","",IF(#REF!="悪環境における作業",0.2,IF(#REF!="高所又は地下作業",0.1,IF(#REF!="錯綜場所作業",0.3,IF(#REF!="複雑な制約のある作業",0.4,IF(#REF!="単純な制約のある作業",0.2,0)))))))</f>
        <v>#REF!</v>
      </c>
      <c r="I1480" s="224" t="e">
        <f t="shared" si="89"/>
        <v>#REF!</v>
      </c>
      <c r="J1480" s="242" t="e">
        <f>IF(#REF!&gt;=1,IF(#REF!&gt;=1,#REF!),IF(#REF!&gt;=0,"",))</f>
        <v>#REF!</v>
      </c>
      <c r="K1480" s="241" t="e">
        <f>保全管理データ!N659</f>
        <v>#REF!</v>
      </c>
      <c r="L1480" s="241" t="e">
        <f>IF(#REF!="","",IF(#REF!="悪環境における作業",0.2,IF(#REF!="高所又は地下作業",0.1,IF(#REF!="錯綜場所作業",0.3,IF(#REF!="複雑な制約のある作業",0.4,IF(#REF!="単純な制約のある作業",0.2,0))))))</f>
        <v>#REF!</v>
      </c>
      <c r="M1480" s="224" t="e">
        <f t="shared" si="90"/>
        <v>#REF!</v>
      </c>
    </row>
    <row r="1481" spans="2:13" s="229" customFormat="1" ht="27.75" customHeight="1" x14ac:dyDescent="0.2">
      <c r="B1481" s="562" t="s">
        <v>261</v>
      </c>
      <c r="C1481" s="563"/>
      <c r="D1481" s="239" t="e">
        <f>#REF!</f>
        <v>#REF!</v>
      </c>
      <c r="E1481" s="240" t="s">
        <v>247</v>
      </c>
      <c r="F1481" s="242" t="e">
        <f>IF(#REF!&gt;=1,IF(#REF!&gt;=1,#REF!),IF(#REF!&gt;=0,"",))</f>
        <v>#REF!</v>
      </c>
      <c r="G1481" s="241" t="e">
        <f>保全管理データ!N633</f>
        <v>#REF!</v>
      </c>
      <c r="H1481" s="241" t="e">
        <f>IF(#REF!="無","",IF(#REF!="","",IF(#REF!="悪環境における作業",0.2,IF(#REF!="高所又は地下作業",0.1,IF(#REF!="錯綜場所作業",0.3,IF(#REF!="複雑な制約のある作業",0.4,IF(#REF!="単純な制約のある作業",0.2,0)))))))</f>
        <v>#REF!</v>
      </c>
      <c r="I1481" s="224" t="e">
        <f t="shared" si="89"/>
        <v>#REF!</v>
      </c>
      <c r="J1481" s="242" t="e">
        <f>IF(#REF!&gt;=1,IF(#REF!&gt;=1,#REF!),IF(#REF!&gt;=0,"",))</f>
        <v>#REF!</v>
      </c>
      <c r="K1481" s="241" t="e">
        <f>保全管理データ!N660</f>
        <v>#REF!</v>
      </c>
      <c r="L1481" s="241" t="e">
        <f>IF(#REF!="","",IF(#REF!="悪環境における作業",0.2,IF(#REF!="高所又は地下作業",0.1,IF(#REF!="錯綜場所作業",0.3,IF(#REF!="複雑な制約のある作業",0.4,IF(#REF!="単純な制約のある作業",0.2,0))))))</f>
        <v>#REF!</v>
      </c>
      <c r="M1481" s="224" t="e">
        <f t="shared" si="90"/>
        <v>#REF!</v>
      </c>
    </row>
    <row r="1482" spans="2:13" s="229" customFormat="1" ht="27.75" customHeight="1" x14ac:dyDescent="0.2">
      <c r="B1482" s="562" t="s">
        <v>262</v>
      </c>
      <c r="C1482" s="563"/>
      <c r="D1482" s="239" t="e">
        <f>#REF!</f>
        <v>#REF!</v>
      </c>
      <c r="E1482" s="240" t="s">
        <v>245</v>
      </c>
      <c r="F1482" s="242" t="e">
        <f>IF(#REF!&gt;=1,IF(#REF!&gt;=1,#REF!),IF(#REF!&gt;=0,"",))</f>
        <v>#REF!</v>
      </c>
      <c r="G1482" s="241" t="e">
        <f>保全管理データ!N634</f>
        <v>#REF!</v>
      </c>
      <c r="H1482" s="241" t="e">
        <f>IF(#REF!="無","",IF(#REF!="","",IF(#REF!="悪環境における作業",0.2,IF(#REF!="高所又は地下作業",0.1,IF(#REF!="錯綜場所作業",0.3,IF(#REF!="複雑な制約のある作業",0.4,IF(#REF!="単純な制約のある作業",0.2,0)))))))</f>
        <v>#REF!</v>
      </c>
      <c r="I1482" s="224" t="e">
        <f t="shared" si="89"/>
        <v>#REF!</v>
      </c>
      <c r="J1482" s="242" t="e">
        <f>IF(#REF!&gt;=1,IF(#REF!&gt;=1,#REF!),IF(#REF!&gt;=0,"",))</f>
        <v>#REF!</v>
      </c>
      <c r="K1482" s="241" t="e">
        <f>保全管理データ!N661</f>
        <v>#REF!</v>
      </c>
      <c r="L1482" s="241" t="e">
        <f>IF(#REF!="","",IF(#REF!="悪環境における作業",0.2,IF(#REF!="高所又は地下作業",0.1,IF(#REF!="錯綜場所作業",0.3,IF(#REF!="複雑な制約のある作業",0.4,IF(#REF!="単純な制約のある作業",0.2,0))))))</f>
        <v>#REF!</v>
      </c>
      <c r="M1482" s="224" t="e">
        <f t="shared" si="90"/>
        <v>#REF!</v>
      </c>
    </row>
    <row r="1483" spans="2:13" s="229" customFormat="1" ht="27.75" customHeight="1" x14ac:dyDescent="0.2">
      <c r="B1483" s="562" t="s">
        <v>263</v>
      </c>
      <c r="C1483" s="563"/>
      <c r="D1483" s="239" t="e">
        <f>#REF!</f>
        <v>#REF!</v>
      </c>
      <c r="E1483" s="240" t="s">
        <v>245</v>
      </c>
      <c r="F1483" s="242" t="e">
        <f>IF(#REF!&gt;=1,IF(#REF!&gt;=1,#REF!),IF(#REF!&gt;=0,"",))</f>
        <v>#REF!</v>
      </c>
      <c r="G1483" s="241" t="e">
        <f>保全管理データ!N635</f>
        <v>#REF!</v>
      </c>
      <c r="H1483" s="241" t="e">
        <f>IF(#REF!="無","",IF(#REF!="","",IF(#REF!="悪環境における作業",0.2,IF(#REF!="高所又は地下作業",0.1,IF(#REF!="錯綜場所作業",0.3,IF(#REF!="複雑な制約のある作業",0.4,IF(#REF!="単純な制約のある作業",0.2,0)))))))</f>
        <v>#REF!</v>
      </c>
      <c r="I1483" s="224" t="e">
        <f t="shared" si="89"/>
        <v>#REF!</v>
      </c>
      <c r="J1483" s="242" t="e">
        <f>IF(#REF!&gt;=1,IF(#REF!&gt;=1,#REF!),IF(#REF!&gt;=0,"",))</f>
        <v>#REF!</v>
      </c>
      <c r="K1483" s="241" t="e">
        <f>保全管理データ!N662</f>
        <v>#REF!</v>
      </c>
      <c r="L1483" s="241" t="e">
        <f>IF(#REF!="","",IF(#REF!="悪環境における作業",0.2,IF(#REF!="高所又は地下作業",0.1,IF(#REF!="錯綜場所作業",0.3,IF(#REF!="複雑な制約のある作業",0.4,IF(#REF!="単純な制約のある作業",0.2,0))))))</f>
        <v>#REF!</v>
      </c>
      <c r="M1483" s="224" t="e">
        <f t="shared" si="90"/>
        <v>#REF!</v>
      </c>
    </row>
    <row r="1484" spans="2:13" s="229" customFormat="1" ht="27.75" customHeight="1" x14ac:dyDescent="0.2">
      <c r="B1484" s="562" t="s">
        <v>264</v>
      </c>
      <c r="C1484" s="563"/>
      <c r="D1484" s="239" t="e">
        <f>#REF!</f>
        <v>#REF!</v>
      </c>
      <c r="E1484" s="240" t="s">
        <v>245</v>
      </c>
      <c r="F1484" s="242" t="e">
        <f>IF(#REF!&gt;=1,IF(#REF!&gt;=1,#REF!),IF(#REF!&gt;=0,"",))</f>
        <v>#REF!</v>
      </c>
      <c r="G1484" s="241" t="e">
        <f>保全管理データ!N636</f>
        <v>#REF!</v>
      </c>
      <c r="H1484" s="241" t="e">
        <f>IF(#REF!="無","",IF(#REF!="","",IF(#REF!="悪環境における作業",0.2,IF(#REF!="高所又は地下作業",0.1,IF(#REF!="錯綜場所作業",0.3,IF(#REF!="複雑な制約のある作業",0.4,IF(#REF!="単純な制約のある作業",0.2,0)))))))</f>
        <v>#REF!</v>
      </c>
      <c r="I1484" s="224" t="e">
        <f t="shared" si="89"/>
        <v>#REF!</v>
      </c>
      <c r="J1484" s="242" t="e">
        <f>IF(#REF!&gt;=1,IF(#REF!&gt;=1,#REF!),IF(#REF!&gt;=0,"",))</f>
        <v>#REF!</v>
      </c>
      <c r="K1484" s="241" t="e">
        <f>保全管理データ!N663</f>
        <v>#REF!</v>
      </c>
      <c r="L1484" s="241" t="e">
        <f>IF(#REF!="","",IF(#REF!="悪環境における作業",0.2,IF(#REF!="高所又は地下作業",0.1,IF(#REF!="錯綜場所作業",0.3,IF(#REF!="複雑な制約のある作業",0.4,IF(#REF!="単純な制約のある作業",0.2,0))))))</f>
        <v>#REF!</v>
      </c>
      <c r="M1484" s="224" t="e">
        <f t="shared" si="90"/>
        <v>#REF!</v>
      </c>
    </row>
    <row r="1485" spans="2:13" s="229" customFormat="1" ht="27.75" customHeight="1" x14ac:dyDescent="0.2">
      <c r="B1485" s="562" t="s">
        <v>265</v>
      </c>
      <c r="C1485" s="563"/>
      <c r="D1485" s="239" t="e">
        <f>#REF!</f>
        <v>#REF!</v>
      </c>
      <c r="E1485" s="240" t="s">
        <v>245</v>
      </c>
      <c r="F1485" s="242" t="e">
        <f>IF(#REF!&gt;=1,IF(#REF!&gt;=1,#REF!),IF(#REF!&gt;=0,"",))</f>
        <v>#REF!</v>
      </c>
      <c r="G1485" s="241" t="e">
        <f>保全管理データ!N637</f>
        <v>#REF!</v>
      </c>
      <c r="H1485" s="241" t="e">
        <f>IF(#REF!="無","",IF(#REF!="","",IF(#REF!="悪環境における作業",0.2,IF(#REF!="高所又は地下作業",0.1,IF(#REF!="錯綜場所作業",0.3,IF(#REF!="複雑な制約のある作業",0.4,IF(#REF!="単純な制約のある作業",0.2,0)))))))</f>
        <v>#REF!</v>
      </c>
      <c r="I1485" s="224" t="e">
        <f t="shared" si="89"/>
        <v>#REF!</v>
      </c>
      <c r="J1485" s="242" t="e">
        <f>IF(#REF!&gt;=1,IF(#REF!&gt;=1,#REF!),IF(#REF!&gt;=0,"",))</f>
        <v>#REF!</v>
      </c>
      <c r="K1485" s="241" t="e">
        <f>保全管理データ!N664</f>
        <v>#REF!</v>
      </c>
      <c r="L1485" s="241" t="e">
        <f>IF(#REF!="","",IF(#REF!="悪環境における作業",0.2,IF(#REF!="高所又は地下作業",0.1,IF(#REF!="錯綜場所作業",0.3,IF(#REF!="複雑な制約のある作業",0.4,IF(#REF!="単純な制約のある作業",0.2,0))))))</f>
        <v>#REF!</v>
      </c>
      <c r="M1485" s="224" t="e">
        <f t="shared" si="90"/>
        <v>#REF!</v>
      </c>
    </row>
    <row r="1486" spans="2:13" s="229" customFormat="1" ht="27.75" customHeight="1" x14ac:dyDescent="0.2">
      <c r="B1486" s="562" t="s">
        <v>266</v>
      </c>
      <c r="C1486" s="563"/>
      <c r="D1486" s="239" t="e">
        <f>#REF!</f>
        <v>#REF!</v>
      </c>
      <c r="E1486" s="240" t="s">
        <v>245</v>
      </c>
      <c r="F1486" s="242" t="e">
        <f>IF(#REF!&gt;=1,IF(#REF!&gt;=1,#REF!),IF(#REF!&gt;=0,"",))</f>
        <v>#REF!</v>
      </c>
      <c r="G1486" s="241" t="e">
        <f>保全管理データ!N638</f>
        <v>#REF!</v>
      </c>
      <c r="H1486" s="241" t="e">
        <f>IF(#REF!="無","",IF(#REF!="","",IF(#REF!="悪環境における作業",0.2,IF(#REF!="高所又は地下作業",0.1,IF(#REF!="錯綜場所作業",0.3,IF(#REF!="複雑な制約のある作業",0.4,IF(#REF!="単純な制約のある作業",0.2,0)))))))</f>
        <v>#REF!</v>
      </c>
      <c r="I1486" s="224" t="e">
        <f t="shared" si="89"/>
        <v>#REF!</v>
      </c>
      <c r="J1486" s="242" t="e">
        <f>IF(#REF!&gt;=1,IF(#REF!&gt;=1,#REF!),IF(#REF!&gt;=0,"",))</f>
        <v>#REF!</v>
      </c>
      <c r="K1486" s="241" t="e">
        <f>保全管理データ!N665</f>
        <v>#REF!</v>
      </c>
      <c r="L1486" s="241" t="e">
        <f>IF(#REF!="","",IF(#REF!="悪環境における作業",0.2,IF(#REF!="高所又は地下作業",0.1,IF(#REF!="錯綜場所作業",0.3,IF(#REF!="複雑な制約のある作業",0.4,IF(#REF!="単純な制約のある作業",0.2,0))))))</f>
        <v>#REF!</v>
      </c>
      <c r="M1486" s="224" t="e">
        <f t="shared" si="90"/>
        <v>#REF!</v>
      </c>
    </row>
    <row r="1487" spans="2:13" s="229" customFormat="1" ht="27.75" customHeight="1" x14ac:dyDescent="0.2">
      <c r="B1487" s="562" t="s">
        <v>81</v>
      </c>
      <c r="C1487" s="563"/>
      <c r="D1487" s="239" t="e">
        <f>#REF!</f>
        <v>#REF!</v>
      </c>
      <c r="E1487" s="240" t="s">
        <v>245</v>
      </c>
      <c r="F1487" s="242" t="e">
        <f>IF(#REF!&gt;=1,IF(#REF!&gt;=1,#REF!),IF(#REF!&gt;=0,"",))</f>
        <v>#REF!</v>
      </c>
      <c r="G1487" s="241" t="e">
        <f>保全管理データ!N639</f>
        <v>#REF!</v>
      </c>
      <c r="H1487" s="241" t="e">
        <f>IF(#REF!="無","",IF(#REF!="","",IF(#REF!="悪環境における作業",0.2,IF(#REF!="高所又は地下作業",0.1,IF(#REF!="錯綜場所作業",0.3,IF(#REF!="複雑な制約のある作業",0.4,IF(#REF!="単純な制約のある作業",0.2,0)))))))</f>
        <v>#REF!</v>
      </c>
      <c r="I1487" s="224" t="e">
        <f t="shared" si="89"/>
        <v>#REF!</v>
      </c>
      <c r="J1487" s="242" t="e">
        <f>IF(#REF!&gt;=1,IF(#REF!&gt;=1,#REF!),IF(#REF!&gt;=0,"",))</f>
        <v>#REF!</v>
      </c>
      <c r="K1487" s="241" t="e">
        <f>保全管理データ!N666</f>
        <v>#REF!</v>
      </c>
      <c r="L1487" s="241" t="e">
        <f>IF(#REF!="","",IF(#REF!="悪環境における作業",0.2,IF(#REF!="高所又は地下作業",0.1,IF(#REF!="錯綜場所作業",0.3,IF(#REF!="複雑な制約のある作業",0.4,IF(#REF!="単純な制約のある作業",0.2,0))))))</f>
        <v>#REF!</v>
      </c>
      <c r="M1487" s="224" t="e">
        <f t="shared" si="90"/>
        <v>#REF!</v>
      </c>
    </row>
    <row r="1488" spans="2:13" s="229" customFormat="1" ht="27.75" customHeight="1" x14ac:dyDescent="0.2">
      <c r="B1488" s="562" t="s">
        <v>267</v>
      </c>
      <c r="C1488" s="563"/>
      <c r="D1488" s="239" t="e">
        <f>#REF!</f>
        <v>#REF!</v>
      </c>
      <c r="E1488" s="240" t="s">
        <v>247</v>
      </c>
      <c r="F1488" s="242" t="e">
        <f>IF(#REF!&gt;=1,IF(#REF!&gt;=1,#REF!),IF(#REF!&gt;=0,"",))</f>
        <v>#REF!</v>
      </c>
      <c r="G1488" s="241" t="e">
        <f>保全管理データ!N640</f>
        <v>#REF!</v>
      </c>
      <c r="H1488" s="241" t="e">
        <f>IF(#REF!="無","",IF(#REF!="","",IF(#REF!="悪環境における作業",0.2,IF(#REF!="高所又は地下作業",0.1,IF(#REF!="錯綜場所作業",0.3,IF(#REF!="複雑な制約のある作業",0.4,IF(#REF!="単純な制約のある作業",0.2,0)))))))</f>
        <v>#REF!</v>
      </c>
      <c r="I1488" s="224" t="e">
        <f t="shared" si="89"/>
        <v>#REF!</v>
      </c>
      <c r="J1488" s="242" t="e">
        <f>IF(#REF!&gt;=1,IF(#REF!&gt;=1,#REF!),IF(#REF!&gt;=0,"",))</f>
        <v>#REF!</v>
      </c>
      <c r="K1488" s="241" t="e">
        <f>保全管理データ!N667</f>
        <v>#REF!</v>
      </c>
      <c r="L1488" s="241" t="e">
        <f>IF(#REF!="","",IF(#REF!="悪環境における作業",0.2,IF(#REF!="高所又は地下作業",0.1,IF(#REF!="錯綜場所作業",0.3,IF(#REF!="複雑な制約のある作業",0.4,IF(#REF!="単純な制約のある作業",0.2,0))))))</f>
        <v>#REF!</v>
      </c>
      <c r="M1488" s="224" t="e">
        <f t="shared" si="90"/>
        <v>#REF!</v>
      </c>
    </row>
    <row r="1489" spans="2:13" s="229" customFormat="1" ht="27.75" customHeight="1" x14ac:dyDescent="0.2">
      <c r="B1489" s="562" t="s">
        <v>268</v>
      </c>
      <c r="C1489" s="563"/>
      <c r="D1489" s="239" t="e">
        <f>#REF!</f>
        <v>#REF!</v>
      </c>
      <c r="E1489" s="240" t="s">
        <v>246</v>
      </c>
      <c r="F1489" s="242" t="e">
        <f>IF(#REF!&gt;=1,IF(#REF!&gt;=1,#REF!),IF(#REF!&gt;=0,"",))</f>
        <v>#REF!</v>
      </c>
      <c r="G1489" s="241" t="e">
        <f>保全管理データ!N641</f>
        <v>#REF!</v>
      </c>
      <c r="H1489" s="241" t="e">
        <f>IF(#REF!="無","",IF(#REF!="","",IF(#REF!="悪環境における作業",0.2,IF(#REF!="高所又は地下作業",0.1,IF(#REF!="錯綜場所作業",0.3,IF(#REF!="複雑な制約のある作業",0.4,IF(#REF!="単純な制約のある作業",0.2,0)))))))</f>
        <v>#REF!</v>
      </c>
      <c r="I1489" s="224" t="e">
        <f t="shared" si="89"/>
        <v>#REF!</v>
      </c>
      <c r="J1489" s="242" t="e">
        <f>IF(#REF!&gt;=1,IF(#REF!&gt;=1,#REF!),IF(#REF!&gt;=0,"",))</f>
        <v>#REF!</v>
      </c>
      <c r="K1489" s="241" t="e">
        <f>保全管理データ!N668</f>
        <v>#REF!</v>
      </c>
      <c r="L1489" s="241" t="e">
        <f>IF(#REF!="","",IF(#REF!="悪環境における作業",0.2,IF(#REF!="高所又は地下作業",0.1,IF(#REF!="錯綜場所作業",0.3,IF(#REF!="複雑な制約のある作業",0.4,IF(#REF!="単純な制約のある作業",0.2,0))))))</f>
        <v>#REF!</v>
      </c>
      <c r="M1489" s="224" t="e">
        <f t="shared" si="90"/>
        <v>#REF!</v>
      </c>
    </row>
    <row r="1490" spans="2:13" s="229" customFormat="1" ht="27.75" customHeight="1" thickBot="1" x14ac:dyDescent="0.25">
      <c r="B1490" s="564" t="s">
        <v>269</v>
      </c>
      <c r="C1490" s="565"/>
      <c r="D1490" s="243" t="e">
        <f>#REF!</f>
        <v>#REF!</v>
      </c>
      <c r="E1490" s="244" t="s">
        <v>245</v>
      </c>
      <c r="F1490" s="246" t="e">
        <f>IF(#REF!&gt;=1,IF(#REF!&gt;=1,#REF!),IF(#REF!&gt;=0,"",))</f>
        <v>#REF!</v>
      </c>
      <c r="G1490" s="245" t="e">
        <f>保全管理データ!N642</f>
        <v>#REF!</v>
      </c>
      <c r="H1490" s="241" t="e">
        <f>IF(#REF!="無","",IF(#REF!="","",IF(#REF!="悪環境における作業",0.2,IF(#REF!="高所又は地下作業",0.1,IF(#REF!="錯綜場所作業",0.3,IF(#REF!="複雑な制約のある作業",0.4,IF(#REF!="単純な制約のある作業",0.2,0)))))))</f>
        <v>#REF!</v>
      </c>
      <c r="I1490" s="224" t="e">
        <f t="shared" si="89"/>
        <v>#REF!</v>
      </c>
      <c r="J1490" s="242" t="e">
        <f>IF(#REF!&gt;=1,IF(#REF!&gt;=1,#REF!),IF(#REF!&gt;=0,"",))</f>
        <v>#REF!</v>
      </c>
      <c r="K1490" s="241" t="e">
        <f>保全管理データ!N669</f>
        <v>#REF!</v>
      </c>
      <c r="L1490" s="241" t="e">
        <f>IF(#REF!="","",IF(#REF!="悪環境における作業",0.2,IF(#REF!="高所又は地下作業",0.1,IF(#REF!="錯綜場所作業",0.3,IF(#REF!="複雑な制約のある作業",0.4,IF(#REF!="単純な制約のある作業",0.2,0))))))</f>
        <v>#REF!</v>
      </c>
      <c r="M1490" s="224" t="e">
        <f t="shared" si="90"/>
        <v>#REF!</v>
      </c>
    </row>
    <row r="1491" spans="2:13" s="229" customFormat="1" ht="27.75" customHeight="1" thickBot="1" x14ac:dyDescent="0.25">
      <c r="B1491" s="555" t="s">
        <v>190</v>
      </c>
      <c r="C1491" s="555"/>
      <c r="D1491" s="555"/>
      <c r="E1491" s="555"/>
      <c r="F1491" s="557" t="e">
        <f>SUM(I1467:I1490)</f>
        <v>#REF!</v>
      </c>
      <c r="G1491" s="557"/>
      <c r="H1491" s="557"/>
      <c r="I1491" s="558"/>
      <c r="J1491" s="556" t="e">
        <f>IF(SUM(J1467:J1490)=0,"0.00",SUM(M1467:M1490))</f>
        <v>#REF!</v>
      </c>
      <c r="K1491" s="557"/>
      <c r="L1491" s="557"/>
      <c r="M1491" s="558"/>
    </row>
    <row r="1492" spans="2:13" s="229" customFormat="1" ht="27.75" customHeight="1" thickBot="1" x14ac:dyDescent="0.25">
      <c r="B1492" s="555" t="s">
        <v>97</v>
      </c>
      <c r="C1492" s="555"/>
      <c r="D1492" s="555"/>
      <c r="E1492" s="555"/>
      <c r="F1492" s="559" t="e">
        <f>IF(#REF!="５年以下","0",IF(#REF!="５年～１０年",0.1,IF(#REF!="１０年以上",0.15)))</f>
        <v>#REF!</v>
      </c>
      <c r="G1492" s="560"/>
      <c r="H1492" s="560"/>
      <c r="I1492" s="560"/>
      <c r="J1492" s="560"/>
      <c r="K1492" s="560"/>
      <c r="L1492" s="560"/>
      <c r="M1492" s="561"/>
    </row>
    <row r="1493" spans="2:13" s="229" customFormat="1" ht="27.75" customHeight="1" thickBot="1" x14ac:dyDescent="0.25">
      <c r="B1493" s="556" t="s">
        <v>273</v>
      </c>
      <c r="C1493" s="557"/>
      <c r="D1493" s="557"/>
      <c r="E1493" s="558"/>
      <c r="F1493" s="556" t="e">
        <f>F1491*(1+F1492)</f>
        <v>#REF!</v>
      </c>
      <c r="G1493" s="557"/>
      <c r="H1493" s="557"/>
      <c r="I1493" s="557"/>
      <c r="J1493" s="556" t="e">
        <f>J1491*(1+F1492)</f>
        <v>#REF!</v>
      </c>
      <c r="K1493" s="557"/>
      <c r="L1493" s="557"/>
      <c r="M1493" s="558"/>
    </row>
    <row r="1494" spans="2:13" s="229" customFormat="1" ht="24" hidden="1" customHeight="1" thickBot="1" x14ac:dyDescent="0.25">
      <c r="B1494" s="555" t="s">
        <v>191</v>
      </c>
      <c r="C1494" s="555"/>
      <c r="D1494" s="555"/>
      <c r="E1494" s="555"/>
      <c r="F1494" s="556" t="e">
        <f>#REF!*(#REF!*#REF!+#REF!*#REF!)</f>
        <v>#REF!</v>
      </c>
      <c r="G1494" s="557"/>
      <c r="H1494" s="558"/>
      <c r="I1494" s="555" t="e">
        <f>#REF!</f>
        <v>#REF!</v>
      </c>
      <c r="J1494" s="556"/>
      <c r="K1494" s="247" t="s">
        <v>230</v>
      </c>
      <c r="L1494" s="558" t="e">
        <f>B1465</f>
        <v>#REF!</v>
      </c>
      <c r="M1494" s="555"/>
    </row>
    <row r="1495" spans="2:13" s="229" customFormat="1" ht="45" customHeight="1" thickBot="1" x14ac:dyDescent="0.25">
      <c r="B1495" s="228"/>
      <c r="C1495" s="228"/>
      <c r="D1495" s="228"/>
      <c r="E1495" s="228"/>
      <c r="F1495" s="228"/>
      <c r="G1495" s="228"/>
      <c r="H1495" s="228"/>
      <c r="I1495" s="228"/>
      <c r="J1495" s="228"/>
      <c r="K1495" s="228"/>
      <c r="L1495" s="228"/>
      <c r="M1495" s="228"/>
    </row>
    <row r="1496" spans="2:13" s="229" customFormat="1" ht="27.75" customHeight="1" thickBot="1" x14ac:dyDescent="0.25">
      <c r="B1496" s="568" t="s">
        <v>128</v>
      </c>
      <c r="C1496" s="569"/>
      <c r="D1496" s="569"/>
      <c r="E1496" s="570"/>
      <c r="F1496" s="228"/>
      <c r="G1496" s="228"/>
      <c r="H1496" s="228"/>
      <c r="I1496" s="228"/>
      <c r="J1496" s="228"/>
      <c r="K1496" s="228"/>
      <c r="L1496" s="228"/>
      <c r="M1496" s="228"/>
    </row>
    <row r="1497" spans="2:13" s="229" customFormat="1" ht="27.75" customHeight="1" x14ac:dyDescent="0.2">
      <c r="B1497" s="571" t="e">
        <f>#REF!</f>
        <v>#REF!</v>
      </c>
      <c r="C1497" s="572"/>
      <c r="D1497" s="573"/>
      <c r="E1497" s="574"/>
      <c r="F1497" s="578" t="s">
        <v>240</v>
      </c>
      <c r="G1497" s="579"/>
      <c r="H1497" s="579"/>
      <c r="I1497" s="580"/>
      <c r="J1497" s="578" t="s">
        <v>239</v>
      </c>
      <c r="K1497" s="579"/>
      <c r="L1497" s="579"/>
      <c r="M1497" s="580"/>
    </row>
    <row r="1498" spans="2:13" s="229" customFormat="1" ht="27.75" customHeight="1" thickBot="1" x14ac:dyDescent="0.25">
      <c r="B1498" s="575"/>
      <c r="C1498" s="576"/>
      <c r="D1498" s="576"/>
      <c r="E1498" s="577"/>
      <c r="F1498" s="233" t="s">
        <v>149</v>
      </c>
      <c r="G1498" s="231" t="s">
        <v>151</v>
      </c>
      <c r="H1498" s="231" t="s">
        <v>96</v>
      </c>
      <c r="I1498" s="232" t="s">
        <v>150</v>
      </c>
      <c r="J1498" s="233" t="s">
        <v>149</v>
      </c>
      <c r="K1498" s="231" t="s">
        <v>151</v>
      </c>
      <c r="L1498" s="231" t="s">
        <v>96</v>
      </c>
      <c r="M1498" s="232" t="s">
        <v>150</v>
      </c>
    </row>
    <row r="1499" spans="2:13" s="229" customFormat="1" ht="27.75" customHeight="1" thickTop="1" x14ac:dyDescent="0.2">
      <c r="B1499" s="566" t="s">
        <v>241</v>
      </c>
      <c r="C1499" s="567"/>
      <c r="D1499" s="234" t="e">
        <f>#REF!</f>
        <v>#REF!</v>
      </c>
      <c r="E1499" s="235" t="s">
        <v>242</v>
      </c>
      <c r="F1499" s="242" t="e">
        <f>IF(#REF!&gt;=1,IF(#REF!&gt;=1,#REF!),IF(#REF!&gt;=0,"",))</f>
        <v>#REF!</v>
      </c>
      <c r="G1499" s="241" t="e">
        <f>保全管理データ!N1683</f>
        <v>#REF!</v>
      </c>
      <c r="H1499" s="241" t="e">
        <f>IF(#REF!="無","",IF(#REF!="","",IF(#REF!="悪環境における作業",0.2,IF(#REF!="高所又は地下作業",0.1,IF(#REF!="錯綜場所作業",0.3,IF(#REF!="複雑な制約のある作業",0.4,IF(#REF!="単純な制約のある作業",0.2,0)))))))</f>
        <v>#REF!</v>
      </c>
      <c r="I1499" s="224" t="e">
        <f>IF(F1499="","",F1499*G1499*(1+IF(H1499="",0,H1499)))</f>
        <v>#REF!</v>
      </c>
      <c r="J1499" s="242" t="e">
        <f>IF(#REF!&gt;=1,IF(#REF!&gt;=1,#REF!),IF(#REF!&gt;=0,"",))</f>
        <v>#REF!</v>
      </c>
      <c r="K1499" s="241" t="e">
        <f>保全管理データ!N1710</f>
        <v>#REF!</v>
      </c>
      <c r="L1499" s="241" t="e">
        <f>IF(#REF!="","",IF(#REF!="悪環境における作業",0.2,IF(#REF!="高所又は地下作業",0.1,IF(#REF!="錯綜場所作業",0.3,IF(#REF!="複雑な制約のある作業",0.4,IF(#REF!="単純な制約のある作業",0.2,0))))))</f>
        <v>#REF!</v>
      </c>
      <c r="M1499" s="224" t="e">
        <f>IF(J1499="","",J1499*K1499*(1+IF(L1499="",0,L1499)))</f>
        <v>#REF!</v>
      </c>
    </row>
    <row r="1500" spans="2:13" s="229" customFormat="1" ht="27.75" customHeight="1" x14ac:dyDescent="0.2">
      <c r="B1500" s="562" t="s">
        <v>243</v>
      </c>
      <c r="C1500" s="563"/>
      <c r="D1500" s="239" t="e">
        <f>#REF!</f>
        <v>#REF!</v>
      </c>
      <c r="E1500" s="240" t="s">
        <v>242</v>
      </c>
      <c r="F1500" s="242" t="e">
        <f>IF(#REF!&gt;=1,IF(#REF!&gt;=1,#REF!),IF(#REF!&gt;=0,"",))</f>
        <v>#REF!</v>
      </c>
      <c r="G1500" s="241" t="e">
        <f>保全管理データ!N1684</f>
        <v>#REF!</v>
      </c>
      <c r="H1500" s="241" t="e">
        <f>IF(#REF!="無","",IF(#REF!="","",IF(#REF!="悪環境における作業",0.2,IF(#REF!="高所又は地下作業",0.1,IF(#REF!="錯綜場所作業",0.3,IF(#REF!="複雑な制約のある作業",0.4,IF(#REF!="単純な制約のある作業",0.2,0)))))))</f>
        <v>#REF!</v>
      </c>
      <c r="I1500" s="224" t="e">
        <f t="shared" ref="I1500:I1522" si="91">IF(F1500="","",F1500*G1500*(1+IF(H1500="",0,H1500)))</f>
        <v>#REF!</v>
      </c>
      <c r="J1500" s="242" t="e">
        <f>IF(#REF!&gt;=1,IF(#REF!&gt;=1,#REF!),IF(#REF!&gt;=0,"",))</f>
        <v>#REF!</v>
      </c>
      <c r="K1500" s="241" t="e">
        <f>保全管理データ!N1711</f>
        <v>#REF!</v>
      </c>
      <c r="L1500" s="241" t="e">
        <f>IF(#REF!="","",IF(#REF!="悪環境における作業",0.2,IF(#REF!="高所又は地下作業",0.1,IF(#REF!="錯綜場所作業",0.3,IF(#REF!="複雑な制約のある作業",0.4,IF(#REF!="単純な制約のある作業",0.2,0))))))</f>
        <v>#REF!</v>
      </c>
      <c r="M1500" s="224" t="e">
        <f t="shared" ref="M1500:M1522" si="92">IF(J1500="","",J1500*K1500*(1+IF(L1500="",0,L1500)))</f>
        <v>#REF!</v>
      </c>
    </row>
    <row r="1501" spans="2:13" s="229" customFormat="1" ht="27.75" customHeight="1" x14ac:dyDescent="0.2">
      <c r="B1501" s="562" t="s">
        <v>249</v>
      </c>
      <c r="C1501" s="563"/>
      <c r="D1501" s="239" t="e">
        <f>#REF!</f>
        <v>#REF!</v>
      </c>
      <c r="E1501" s="240" t="s">
        <v>244</v>
      </c>
      <c r="F1501" s="242" t="e">
        <f>IF(#REF!&gt;=1,IF(#REF!&gt;=1,#REF!),IF(#REF!&gt;=0,"",))</f>
        <v>#REF!</v>
      </c>
      <c r="G1501" s="241" t="e">
        <f>保全管理データ!N1685</f>
        <v>#REF!</v>
      </c>
      <c r="H1501" s="241" t="e">
        <f>IF(#REF!="無","",IF(#REF!="","",IF(#REF!="悪環境における作業",0.2,IF(#REF!="高所又は地下作業",0.1,IF(#REF!="錯綜場所作業",0.3,IF(#REF!="複雑な制約のある作業",0.4,IF(#REF!="単純な制約のある作業",0.2,0)))))))</f>
        <v>#REF!</v>
      </c>
      <c r="I1501" s="224" t="e">
        <f t="shared" si="91"/>
        <v>#REF!</v>
      </c>
      <c r="J1501" s="242" t="e">
        <f>IF(#REF!&gt;=1,IF(#REF!&gt;=1,#REF!),IF(#REF!&gt;=0,"",))</f>
        <v>#REF!</v>
      </c>
      <c r="K1501" s="241" t="e">
        <f>保全管理データ!N1712</f>
        <v>#REF!</v>
      </c>
      <c r="L1501" s="241" t="e">
        <f>IF(#REF!="","",IF(#REF!="悪環境における作業",0.2,IF(#REF!="高所又は地下作業",0.1,IF(#REF!="錯綜場所作業",0.3,IF(#REF!="複雑な制約のある作業",0.4,IF(#REF!="単純な制約のある作業",0.2,0))))))</f>
        <v>#REF!</v>
      </c>
      <c r="M1501" s="224" t="e">
        <f t="shared" si="92"/>
        <v>#REF!</v>
      </c>
    </row>
    <row r="1502" spans="2:13" s="229" customFormat="1" ht="27.75" customHeight="1" x14ac:dyDescent="0.2">
      <c r="B1502" s="562" t="s">
        <v>250</v>
      </c>
      <c r="C1502" s="563"/>
      <c r="D1502" s="239" t="e">
        <f>#REF!</f>
        <v>#REF!</v>
      </c>
      <c r="E1502" s="240" t="s">
        <v>244</v>
      </c>
      <c r="F1502" s="242" t="e">
        <f>IF(#REF!&gt;=1,IF(#REF!&gt;=1,#REF!),IF(#REF!&gt;=0,"",))</f>
        <v>#REF!</v>
      </c>
      <c r="G1502" s="241" t="e">
        <f>保全管理データ!N1686</f>
        <v>#REF!</v>
      </c>
      <c r="H1502" s="241" t="e">
        <f>IF(#REF!="無","",IF(#REF!="","",IF(#REF!="悪環境における作業",0.2,IF(#REF!="高所又は地下作業",0.1,IF(#REF!="錯綜場所作業",0.3,IF(#REF!="複雑な制約のある作業",0.4,IF(#REF!="単純な制約のある作業",0.2,0)))))))</f>
        <v>#REF!</v>
      </c>
      <c r="I1502" s="224" t="e">
        <f t="shared" si="91"/>
        <v>#REF!</v>
      </c>
      <c r="J1502" s="242" t="e">
        <f>IF(#REF!&gt;=1,IF(#REF!&gt;=1,#REF!),IF(#REF!&gt;=0,"",))</f>
        <v>#REF!</v>
      </c>
      <c r="K1502" s="241" t="e">
        <f>保全管理データ!N1713</f>
        <v>#REF!</v>
      </c>
      <c r="L1502" s="241" t="e">
        <f>IF(#REF!="","",IF(#REF!="悪環境における作業",0.2,IF(#REF!="高所又は地下作業",0.1,IF(#REF!="錯綜場所作業",0.3,IF(#REF!="複雑な制約のある作業",0.4,IF(#REF!="単純な制約のある作業",0.2,0))))))</f>
        <v>#REF!</v>
      </c>
      <c r="M1502" s="224" t="e">
        <f t="shared" si="92"/>
        <v>#REF!</v>
      </c>
    </row>
    <row r="1503" spans="2:13" s="229" customFormat="1" ht="27.75" customHeight="1" x14ac:dyDescent="0.2">
      <c r="B1503" s="562" t="s">
        <v>251</v>
      </c>
      <c r="C1503" s="563"/>
      <c r="D1503" s="239" t="e">
        <f>#REF!</f>
        <v>#REF!</v>
      </c>
      <c r="E1503" s="240" t="s">
        <v>242</v>
      </c>
      <c r="F1503" s="242" t="e">
        <f>IF(#REF!&gt;=1,IF(#REF!&gt;=1,#REF!),IF(#REF!&gt;=0,"",))</f>
        <v>#REF!</v>
      </c>
      <c r="G1503" s="241" t="e">
        <f>保全管理データ!N1687</f>
        <v>#REF!</v>
      </c>
      <c r="H1503" s="241" t="e">
        <f>IF(#REF!="無","",IF(#REF!="","",IF(#REF!="悪環境における作業",0.2,IF(#REF!="高所又は地下作業",0.1,IF(#REF!="錯綜場所作業",0.3,IF(#REF!="複雑な制約のある作業",0.4,IF(#REF!="単純な制約のある作業",0.2,0)))))))</f>
        <v>#REF!</v>
      </c>
      <c r="I1503" s="224" t="e">
        <f t="shared" si="91"/>
        <v>#REF!</v>
      </c>
      <c r="J1503" s="242" t="e">
        <f>IF(#REF!&gt;=1,IF(#REF!&gt;=1,#REF!),IF(#REF!&gt;=0,"",))</f>
        <v>#REF!</v>
      </c>
      <c r="K1503" s="241" t="e">
        <f>保全管理データ!N1714</f>
        <v>#REF!</v>
      </c>
      <c r="L1503" s="241" t="e">
        <f>IF(#REF!="","",IF(#REF!="悪環境における作業",0.2,IF(#REF!="高所又は地下作業",0.1,IF(#REF!="錯綜場所作業",0.3,IF(#REF!="複雑な制約のある作業",0.4,IF(#REF!="単純な制約のある作業",0.2,0))))))</f>
        <v>#REF!</v>
      </c>
      <c r="M1503" s="224" t="e">
        <f t="shared" si="92"/>
        <v>#REF!</v>
      </c>
    </row>
    <row r="1504" spans="2:13" s="229" customFormat="1" ht="27.75" customHeight="1" x14ac:dyDescent="0.2">
      <c r="B1504" s="562" t="s">
        <v>252</v>
      </c>
      <c r="C1504" s="563"/>
      <c r="D1504" s="239" t="e">
        <f>#REF!</f>
        <v>#REF!</v>
      </c>
      <c r="E1504" s="240" t="s">
        <v>244</v>
      </c>
      <c r="F1504" s="242" t="e">
        <f>IF(#REF!&gt;=1,IF(#REF!&gt;=1,#REF!),IF(#REF!&gt;=0,"",))</f>
        <v>#REF!</v>
      </c>
      <c r="G1504" s="241" t="e">
        <f>保全管理データ!N1688</f>
        <v>#REF!</v>
      </c>
      <c r="H1504" s="241" t="e">
        <f>IF(#REF!="無","",IF(#REF!="","",IF(#REF!="悪環境における作業",0.2,IF(#REF!="高所又は地下作業",0.1,IF(#REF!="錯綜場所作業",0.3,IF(#REF!="複雑な制約のある作業",0.4,IF(#REF!="単純な制約のある作業",0.2,0)))))))</f>
        <v>#REF!</v>
      </c>
      <c r="I1504" s="224" t="e">
        <f t="shared" si="91"/>
        <v>#REF!</v>
      </c>
      <c r="J1504" s="242" t="e">
        <f>IF(#REF!&gt;=1,IF(#REF!&gt;=1,#REF!),IF(#REF!&gt;=0,"",))</f>
        <v>#REF!</v>
      </c>
      <c r="K1504" s="241" t="e">
        <f>保全管理データ!N1715</f>
        <v>#REF!</v>
      </c>
      <c r="L1504" s="241" t="e">
        <f>IF(#REF!="","",IF(#REF!="悪環境における作業",0.2,IF(#REF!="高所又は地下作業",0.1,IF(#REF!="錯綜場所作業",0.3,IF(#REF!="複雑な制約のある作業",0.4,IF(#REF!="単純な制約のある作業",0.2,0))))))</f>
        <v>#REF!</v>
      </c>
      <c r="M1504" s="224" t="e">
        <f t="shared" si="92"/>
        <v>#REF!</v>
      </c>
    </row>
    <row r="1505" spans="2:13" s="229" customFormat="1" ht="27.75" customHeight="1" x14ac:dyDescent="0.2">
      <c r="B1505" s="562" t="s">
        <v>253</v>
      </c>
      <c r="C1505" s="563"/>
      <c r="D1505" s="239" t="e">
        <f>#REF!</f>
        <v>#REF!</v>
      </c>
      <c r="E1505" s="240" t="s">
        <v>242</v>
      </c>
      <c r="F1505" s="242" t="e">
        <f>IF(#REF!&gt;=1,IF(#REF!&gt;=1,#REF!),IF(#REF!&gt;=0,"",))</f>
        <v>#REF!</v>
      </c>
      <c r="G1505" s="241" t="e">
        <f>保全管理データ!N1689</f>
        <v>#REF!</v>
      </c>
      <c r="H1505" s="241" t="e">
        <f>IF(#REF!="無","",IF(#REF!="","",IF(#REF!="悪環境における作業",0.2,IF(#REF!="高所又は地下作業",0.1,IF(#REF!="錯綜場所作業",0.3,IF(#REF!="複雑な制約のある作業",0.4,IF(#REF!="単純な制約のある作業",0.2,0)))))))</f>
        <v>#REF!</v>
      </c>
      <c r="I1505" s="224" t="e">
        <f t="shared" si="91"/>
        <v>#REF!</v>
      </c>
      <c r="J1505" s="242" t="e">
        <f>IF(#REF!&gt;=1,IF(#REF!&gt;=1,#REF!),IF(#REF!&gt;=0,"",))</f>
        <v>#REF!</v>
      </c>
      <c r="K1505" s="241" t="e">
        <f>保全管理データ!N1716</f>
        <v>#REF!</v>
      </c>
      <c r="L1505" s="241" t="e">
        <f>IF(#REF!="","",IF(#REF!="悪環境における作業",0.2,IF(#REF!="高所又は地下作業",0.1,IF(#REF!="錯綜場所作業",0.3,IF(#REF!="複雑な制約のある作業",0.4,IF(#REF!="単純な制約のある作業",0.2,0))))))</f>
        <v>#REF!</v>
      </c>
      <c r="M1505" s="224" t="e">
        <f t="shared" si="92"/>
        <v>#REF!</v>
      </c>
    </row>
    <row r="1506" spans="2:13" s="229" customFormat="1" ht="27.75" customHeight="1" x14ac:dyDescent="0.2">
      <c r="B1506" s="562" t="s">
        <v>254</v>
      </c>
      <c r="C1506" s="563"/>
      <c r="D1506" s="239" t="e">
        <f>#REF!</f>
        <v>#REF!</v>
      </c>
      <c r="E1506" s="240" t="s">
        <v>242</v>
      </c>
      <c r="F1506" s="242" t="e">
        <f>IF(#REF!&gt;=1,IF(#REF!&gt;=1,#REF!),IF(#REF!&gt;=0,"",))</f>
        <v>#REF!</v>
      </c>
      <c r="G1506" s="241" t="e">
        <f>保全管理データ!N1690</f>
        <v>#REF!</v>
      </c>
      <c r="H1506" s="241" t="e">
        <f>IF(#REF!="無","",IF(#REF!="","",IF(#REF!="悪環境における作業",0.2,IF(#REF!="高所又は地下作業",0.1,IF(#REF!="錯綜場所作業",0.3,IF(#REF!="複雑な制約のある作業",0.4,IF(#REF!="単純な制約のある作業",0.2,0)))))))</f>
        <v>#REF!</v>
      </c>
      <c r="I1506" s="224" t="e">
        <f t="shared" si="91"/>
        <v>#REF!</v>
      </c>
      <c r="J1506" s="242" t="e">
        <f>IF(#REF!&gt;=1,IF(#REF!&gt;=1,#REF!),IF(#REF!&gt;=0,"",))</f>
        <v>#REF!</v>
      </c>
      <c r="K1506" s="241" t="e">
        <f>保全管理データ!N1717</f>
        <v>#REF!</v>
      </c>
      <c r="L1506" s="241" t="e">
        <f>IF(#REF!="","",IF(#REF!="悪環境における作業",0.2,IF(#REF!="高所又は地下作業",0.1,IF(#REF!="錯綜場所作業",0.3,IF(#REF!="複雑な制約のある作業",0.4,IF(#REF!="単純な制約のある作業",0.2,0))))))</f>
        <v>#REF!</v>
      </c>
      <c r="M1506" s="224" t="e">
        <f t="shared" si="92"/>
        <v>#REF!</v>
      </c>
    </row>
    <row r="1507" spans="2:13" s="229" customFormat="1" ht="27.75" customHeight="1" x14ac:dyDescent="0.2">
      <c r="B1507" s="562" t="s">
        <v>255</v>
      </c>
      <c r="C1507" s="563"/>
      <c r="D1507" s="239" t="e">
        <f>#REF!</f>
        <v>#REF!</v>
      </c>
      <c r="E1507" s="240" t="s">
        <v>245</v>
      </c>
      <c r="F1507" s="242" t="e">
        <f>IF(#REF!&gt;=1,IF(#REF!&gt;=1,#REF!),IF(#REF!&gt;=0,"",))</f>
        <v>#REF!</v>
      </c>
      <c r="G1507" s="241" t="e">
        <f>保全管理データ!N1691</f>
        <v>#REF!</v>
      </c>
      <c r="H1507" s="241" t="e">
        <f>IF(#REF!="無","",IF(#REF!="","",IF(#REF!="悪環境における作業",0.2,IF(#REF!="高所又は地下作業",0.1,IF(#REF!="錯綜場所作業",0.3,IF(#REF!="複雑な制約のある作業",0.4,IF(#REF!="単純な制約のある作業",0.2,0)))))))</f>
        <v>#REF!</v>
      </c>
      <c r="I1507" s="224" t="e">
        <f t="shared" si="91"/>
        <v>#REF!</v>
      </c>
      <c r="J1507" s="242" t="e">
        <f>IF(#REF!&gt;=1,IF(#REF!&gt;=1,#REF!),IF(#REF!&gt;=0,"",))</f>
        <v>#REF!</v>
      </c>
      <c r="K1507" s="241" t="e">
        <f>保全管理データ!N1718</f>
        <v>#REF!</v>
      </c>
      <c r="L1507" s="241" t="e">
        <f>IF(#REF!="","",IF(#REF!="悪環境における作業",0.2,IF(#REF!="高所又は地下作業",0.1,IF(#REF!="錯綜場所作業",0.3,IF(#REF!="複雑な制約のある作業",0.4,IF(#REF!="単純な制約のある作業",0.2,0))))))</f>
        <v>#REF!</v>
      </c>
      <c r="M1507" s="224" t="e">
        <f t="shared" si="92"/>
        <v>#REF!</v>
      </c>
    </row>
    <row r="1508" spans="2:13" s="229" customFormat="1" ht="27.75" customHeight="1" x14ac:dyDescent="0.2">
      <c r="B1508" s="562" t="s">
        <v>256</v>
      </c>
      <c r="C1508" s="563"/>
      <c r="D1508" s="239" t="e">
        <f>#REF!</f>
        <v>#REF!</v>
      </c>
      <c r="E1508" s="240" t="s">
        <v>242</v>
      </c>
      <c r="F1508" s="242" t="e">
        <f>IF(#REF!&gt;=1,IF(#REF!&gt;=1,#REF!),IF(#REF!&gt;=0,"",))</f>
        <v>#REF!</v>
      </c>
      <c r="G1508" s="241" t="e">
        <f>保全管理データ!N1692</f>
        <v>#REF!</v>
      </c>
      <c r="H1508" s="241" t="e">
        <f>IF(#REF!="無","",IF(#REF!="","",IF(#REF!="悪環境における作業",0.2,IF(#REF!="高所又は地下作業",0.1,IF(#REF!="錯綜場所作業",0.3,IF(#REF!="複雑な制約のある作業",0.4,IF(#REF!="単純な制約のある作業",0.2,0)))))))</f>
        <v>#REF!</v>
      </c>
      <c r="I1508" s="224" t="e">
        <f t="shared" si="91"/>
        <v>#REF!</v>
      </c>
      <c r="J1508" s="242" t="e">
        <f>IF(#REF!&gt;=1,IF(#REF!&gt;=1,#REF!),IF(#REF!&gt;=0,"",))</f>
        <v>#REF!</v>
      </c>
      <c r="K1508" s="241" t="e">
        <f>保全管理データ!N1719</f>
        <v>#REF!</v>
      </c>
      <c r="L1508" s="241" t="e">
        <f>IF(#REF!="","",IF(#REF!="悪環境における作業",0.2,IF(#REF!="高所又は地下作業",0.1,IF(#REF!="錯綜場所作業",0.3,IF(#REF!="複雑な制約のある作業",0.4,IF(#REF!="単純な制約のある作業",0.2,0))))))</f>
        <v>#REF!</v>
      </c>
      <c r="M1508" s="224" t="e">
        <f t="shared" si="92"/>
        <v>#REF!</v>
      </c>
    </row>
    <row r="1509" spans="2:13" s="229" customFormat="1" ht="27.75" customHeight="1" x14ac:dyDescent="0.2">
      <c r="B1509" s="562" t="s">
        <v>257</v>
      </c>
      <c r="C1509" s="563"/>
      <c r="D1509" s="239" t="e">
        <f>#REF!</f>
        <v>#REF!</v>
      </c>
      <c r="E1509" s="240" t="s">
        <v>245</v>
      </c>
      <c r="F1509" s="242" t="e">
        <f>IF(#REF!&gt;=1,IF(#REF!&gt;=1,#REF!),IF(#REF!&gt;=0,"",))</f>
        <v>#REF!</v>
      </c>
      <c r="G1509" s="241" t="e">
        <f>保全管理データ!N1693</f>
        <v>#REF!</v>
      </c>
      <c r="H1509" s="241" t="e">
        <f>IF(#REF!="無","",IF(#REF!="","",IF(#REF!="悪環境における作業",0.2,IF(#REF!="高所又は地下作業",0.1,IF(#REF!="錯綜場所作業",0.3,IF(#REF!="複雑な制約のある作業",0.4,IF(#REF!="単純な制約のある作業",0.2,0)))))))</f>
        <v>#REF!</v>
      </c>
      <c r="I1509" s="224" t="e">
        <f t="shared" si="91"/>
        <v>#REF!</v>
      </c>
      <c r="J1509" s="242" t="e">
        <f>IF(#REF!&gt;=1,IF(#REF!&gt;=1,#REF!),IF(#REF!&gt;=0,"",))</f>
        <v>#REF!</v>
      </c>
      <c r="K1509" s="241" t="e">
        <f>保全管理データ!N1720</f>
        <v>#REF!</v>
      </c>
      <c r="L1509" s="241" t="e">
        <f>IF(#REF!="","",IF(#REF!="悪環境における作業",0.2,IF(#REF!="高所又は地下作業",0.1,IF(#REF!="錯綜場所作業",0.3,IF(#REF!="複雑な制約のある作業",0.4,IF(#REF!="単純な制約のある作業",0.2,0))))))</f>
        <v>#REF!</v>
      </c>
      <c r="M1509" s="224" t="e">
        <f t="shared" si="92"/>
        <v>#REF!</v>
      </c>
    </row>
    <row r="1510" spans="2:13" s="229" customFormat="1" ht="27.75" customHeight="1" x14ac:dyDescent="0.2">
      <c r="B1510" s="562" t="s">
        <v>258</v>
      </c>
      <c r="C1510" s="563"/>
      <c r="D1510" s="239" t="e">
        <f>#REF!</f>
        <v>#REF!</v>
      </c>
      <c r="E1510" s="240" t="s">
        <v>245</v>
      </c>
      <c r="F1510" s="242" t="e">
        <f>IF(#REF!&gt;=1,IF(#REF!&gt;=1,#REF!),IF(#REF!&gt;=0,"",))</f>
        <v>#REF!</v>
      </c>
      <c r="G1510" s="241" t="e">
        <f>保全管理データ!N1694</f>
        <v>#REF!</v>
      </c>
      <c r="H1510" s="241" t="e">
        <f>IF(#REF!="無","",IF(#REF!="","",IF(#REF!="悪環境における作業",0.2,IF(#REF!="高所又は地下作業",0.1,IF(#REF!="錯綜場所作業",0.3,IF(#REF!="複雑な制約のある作業",0.4,IF(#REF!="単純な制約のある作業",0.2,0)))))))</f>
        <v>#REF!</v>
      </c>
      <c r="I1510" s="224" t="e">
        <f t="shared" si="91"/>
        <v>#REF!</v>
      </c>
      <c r="J1510" s="242" t="e">
        <f>IF(#REF!&gt;=1,IF(#REF!&gt;=1,#REF!),IF(#REF!&gt;=0,"",))</f>
        <v>#REF!</v>
      </c>
      <c r="K1510" s="241" t="e">
        <f>保全管理データ!N1721</f>
        <v>#REF!</v>
      </c>
      <c r="L1510" s="241" t="e">
        <f>IF(#REF!="","",IF(#REF!="悪環境における作業",0.2,IF(#REF!="高所又は地下作業",0.1,IF(#REF!="錯綜場所作業",0.3,IF(#REF!="複雑な制約のある作業",0.4,IF(#REF!="単純な制約のある作業",0.2,0))))))</f>
        <v>#REF!</v>
      </c>
      <c r="M1510" s="224" t="e">
        <f t="shared" si="92"/>
        <v>#REF!</v>
      </c>
    </row>
    <row r="1511" spans="2:13" s="229" customFormat="1" ht="27.75" customHeight="1" x14ac:dyDescent="0.2">
      <c r="B1511" s="562" t="s">
        <v>259</v>
      </c>
      <c r="C1511" s="563"/>
      <c r="D1511" s="239" t="e">
        <f>#REF!</f>
        <v>#REF!</v>
      </c>
      <c r="E1511" s="240" t="s">
        <v>245</v>
      </c>
      <c r="F1511" s="242" t="e">
        <f>IF(#REF!&gt;=1,IF(#REF!&gt;=1,#REF!),IF(#REF!&gt;=0,"",))</f>
        <v>#REF!</v>
      </c>
      <c r="G1511" s="241" t="e">
        <f>保全管理データ!N1695</f>
        <v>#REF!</v>
      </c>
      <c r="H1511" s="241" t="e">
        <f>IF(#REF!="無","",IF(#REF!="","",IF(#REF!="悪環境における作業",0.2,IF(#REF!="高所又は地下作業",0.1,IF(#REF!="錯綜場所作業",0.3,IF(#REF!="複雑な制約のある作業",0.4,IF(#REF!="単純な制約のある作業",0.2,0)))))))</f>
        <v>#REF!</v>
      </c>
      <c r="I1511" s="224" t="e">
        <f t="shared" si="91"/>
        <v>#REF!</v>
      </c>
      <c r="J1511" s="242" t="e">
        <f>IF(#REF!&gt;=1,IF(#REF!&gt;=1,#REF!),IF(#REF!&gt;=0,"",))</f>
        <v>#REF!</v>
      </c>
      <c r="K1511" s="241" t="e">
        <f>保全管理データ!N1722</f>
        <v>#REF!</v>
      </c>
      <c r="L1511" s="241" t="e">
        <f>IF(#REF!="","",IF(#REF!="悪環境における作業",0.2,IF(#REF!="高所又は地下作業",0.1,IF(#REF!="錯綜場所作業",0.3,IF(#REF!="複雑な制約のある作業",0.4,IF(#REF!="単純な制約のある作業",0.2,0))))))</f>
        <v>#REF!</v>
      </c>
      <c r="M1511" s="224" t="e">
        <f t="shared" si="92"/>
        <v>#REF!</v>
      </c>
    </row>
    <row r="1512" spans="2:13" s="229" customFormat="1" ht="27.75" customHeight="1" x14ac:dyDescent="0.2">
      <c r="B1512" s="562" t="s">
        <v>260</v>
      </c>
      <c r="C1512" s="563"/>
      <c r="D1512" s="239" t="e">
        <f>#REF!</f>
        <v>#REF!</v>
      </c>
      <c r="E1512" s="240" t="s">
        <v>248</v>
      </c>
      <c r="F1512" s="242" t="e">
        <f>IF(#REF!&gt;=1,IF(#REF!&gt;=1,#REF!),IF(#REF!&gt;=0,"",))</f>
        <v>#REF!</v>
      </c>
      <c r="G1512" s="241" t="e">
        <f>保全管理データ!N1696</f>
        <v>#REF!</v>
      </c>
      <c r="H1512" s="241" t="e">
        <f>IF(#REF!="無","",IF(#REF!="","",IF(#REF!="悪環境における作業",0.2,IF(#REF!="高所又は地下作業",0.1,IF(#REF!="錯綜場所作業",0.3,IF(#REF!="複雑な制約のある作業",0.4,IF(#REF!="単純な制約のある作業",0.2,0)))))))</f>
        <v>#REF!</v>
      </c>
      <c r="I1512" s="224" t="e">
        <f t="shared" si="91"/>
        <v>#REF!</v>
      </c>
      <c r="J1512" s="242" t="e">
        <f>IF(#REF!&gt;=1,IF(#REF!&gt;=1,#REF!),IF(#REF!&gt;=0,"",))</f>
        <v>#REF!</v>
      </c>
      <c r="K1512" s="241" t="e">
        <f>保全管理データ!N1723</f>
        <v>#REF!</v>
      </c>
      <c r="L1512" s="241" t="e">
        <f>IF(#REF!="","",IF(#REF!="悪環境における作業",0.2,IF(#REF!="高所又は地下作業",0.1,IF(#REF!="錯綜場所作業",0.3,IF(#REF!="複雑な制約のある作業",0.4,IF(#REF!="単純な制約のある作業",0.2,0))))))</f>
        <v>#REF!</v>
      </c>
      <c r="M1512" s="224" t="e">
        <f t="shared" si="92"/>
        <v>#REF!</v>
      </c>
    </row>
    <row r="1513" spans="2:13" s="229" customFormat="1" ht="27.75" customHeight="1" x14ac:dyDescent="0.2">
      <c r="B1513" s="562" t="s">
        <v>261</v>
      </c>
      <c r="C1513" s="563"/>
      <c r="D1513" s="239" t="e">
        <f>#REF!</f>
        <v>#REF!</v>
      </c>
      <c r="E1513" s="240" t="s">
        <v>247</v>
      </c>
      <c r="F1513" s="242" t="e">
        <f>IF(#REF!&gt;=1,IF(#REF!&gt;=1,#REF!),IF(#REF!&gt;=0,"",))</f>
        <v>#REF!</v>
      </c>
      <c r="G1513" s="241" t="e">
        <f>保全管理データ!N1697</f>
        <v>#REF!</v>
      </c>
      <c r="H1513" s="241" t="e">
        <f>IF(#REF!="無","",IF(#REF!="","",IF(#REF!="悪環境における作業",0.2,IF(#REF!="高所又は地下作業",0.1,IF(#REF!="錯綜場所作業",0.3,IF(#REF!="複雑な制約のある作業",0.4,IF(#REF!="単純な制約のある作業",0.2,0)))))))</f>
        <v>#REF!</v>
      </c>
      <c r="I1513" s="224" t="e">
        <f t="shared" si="91"/>
        <v>#REF!</v>
      </c>
      <c r="J1513" s="242" t="e">
        <f>IF(#REF!&gt;=1,IF(#REF!&gt;=1,#REF!),IF(#REF!&gt;=0,"",))</f>
        <v>#REF!</v>
      </c>
      <c r="K1513" s="241" t="e">
        <f>保全管理データ!N1724</f>
        <v>#REF!</v>
      </c>
      <c r="L1513" s="241" t="e">
        <f>IF(#REF!="","",IF(#REF!="悪環境における作業",0.2,IF(#REF!="高所又は地下作業",0.1,IF(#REF!="錯綜場所作業",0.3,IF(#REF!="複雑な制約のある作業",0.4,IF(#REF!="単純な制約のある作業",0.2,0))))))</f>
        <v>#REF!</v>
      </c>
      <c r="M1513" s="224" t="e">
        <f t="shared" si="92"/>
        <v>#REF!</v>
      </c>
    </row>
    <row r="1514" spans="2:13" s="229" customFormat="1" ht="27.75" customHeight="1" x14ac:dyDescent="0.2">
      <c r="B1514" s="562" t="s">
        <v>262</v>
      </c>
      <c r="C1514" s="563"/>
      <c r="D1514" s="239" t="e">
        <f>#REF!</f>
        <v>#REF!</v>
      </c>
      <c r="E1514" s="240" t="s">
        <v>245</v>
      </c>
      <c r="F1514" s="242" t="e">
        <f>IF(#REF!&gt;=1,IF(#REF!&gt;=1,#REF!),IF(#REF!&gt;=0,"",))</f>
        <v>#REF!</v>
      </c>
      <c r="G1514" s="241" t="e">
        <f>保全管理データ!N1698</f>
        <v>#REF!</v>
      </c>
      <c r="H1514" s="241" t="e">
        <f>IF(#REF!="無","",IF(#REF!="","",IF(#REF!="悪環境における作業",0.2,IF(#REF!="高所又は地下作業",0.1,IF(#REF!="錯綜場所作業",0.3,IF(#REF!="複雑な制約のある作業",0.4,IF(#REF!="単純な制約のある作業",0.2,0)))))))</f>
        <v>#REF!</v>
      </c>
      <c r="I1514" s="224" t="e">
        <f t="shared" si="91"/>
        <v>#REF!</v>
      </c>
      <c r="J1514" s="242" t="e">
        <f>IF(#REF!&gt;=1,IF(#REF!&gt;=1,#REF!),IF(#REF!&gt;=0,"",))</f>
        <v>#REF!</v>
      </c>
      <c r="K1514" s="241" t="e">
        <f>保全管理データ!N1725</f>
        <v>#REF!</v>
      </c>
      <c r="L1514" s="241" t="e">
        <f>IF(#REF!="","",IF(#REF!="悪環境における作業",0.2,IF(#REF!="高所又は地下作業",0.1,IF(#REF!="錯綜場所作業",0.3,IF(#REF!="複雑な制約のある作業",0.4,IF(#REF!="単純な制約のある作業",0.2,0))))))</f>
        <v>#REF!</v>
      </c>
      <c r="M1514" s="224" t="e">
        <f t="shared" si="92"/>
        <v>#REF!</v>
      </c>
    </row>
    <row r="1515" spans="2:13" s="229" customFormat="1" ht="27.75" customHeight="1" x14ac:dyDescent="0.2">
      <c r="B1515" s="562" t="s">
        <v>263</v>
      </c>
      <c r="C1515" s="563"/>
      <c r="D1515" s="239" t="e">
        <f>#REF!</f>
        <v>#REF!</v>
      </c>
      <c r="E1515" s="240" t="s">
        <v>245</v>
      </c>
      <c r="F1515" s="242" t="e">
        <f>IF(#REF!&gt;=1,IF(#REF!&gt;=1,#REF!),IF(#REF!&gt;=0,"",))</f>
        <v>#REF!</v>
      </c>
      <c r="G1515" s="241" t="e">
        <f>保全管理データ!N1699</f>
        <v>#REF!</v>
      </c>
      <c r="H1515" s="241" t="e">
        <f>IF(#REF!="無","",IF(#REF!="","",IF(#REF!="悪環境における作業",0.2,IF(#REF!="高所又は地下作業",0.1,IF(#REF!="錯綜場所作業",0.3,IF(#REF!="複雑な制約のある作業",0.4,IF(#REF!="単純な制約のある作業",0.2,0)))))))</f>
        <v>#REF!</v>
      </c>
      <c r="I1515" s="224" t="e">
        <f t="shared" si="91"/>
        <v>#REF!</v>
      </c>
      <c r="J1515" s="242" t="e">
        <f>IF(#REF!&gt;=1,IF(#REF!&gt;=1,#REF!),IF(#REF!&gt;=0,"",))</f>
        <v>#REF!</v>
      </c>
      <c r="K1515" s="241" t="e">
        <f>保全管理データ!N1726</f>
        <v>#REF!</v>
      </c>
      <c r="L1515" s="241" t="e">
        <f>IF(#REF!="","",IF(#REF!="悪環境における作業",0.2,IF(#REF!="高所又は地下作業",0.1,IF(#REF!="錯綜場所作業",0.3,IF(#REF!="複雑な制約のある作業",0.4,IF(#REF!="単純な制約のある作業",0.2,0))))))</f>
        <v>#REF!</v>
      </c>
      <c r="M1515" s="224" t="e">
        <f t="shared" si="92"/>
        <v>#REF!</v>
      </c>
    </row>
    <row r="1516" spans="2:13" s="229" customFormat="1" ht="27.75" customHeight="1" x14ac:dyDescent="0.2">
      <c r="B1516" s="562" t="s">
        <v>264</v>
      </c>
      <c r="C1516" s="563"/>
      <c r="D1516" s="239" t="e">
        <f>#REF!</f>
        <v>#REF!</v>
      </c>
      <c r="E1516" s="240" t="s">
        <v>245</v>
      </c>
      <c r="F1516" s="242" t="e">
        <f>IF(#REF!&gt;=1,IF(#REF!&gt;=1,#REF!),IF(#REF!&gt;=0,"",))</f>
        <v>#REF!</v>
      </c>
      <c r="G1516" s="241" t="e">
        <f>保全管理データ!N1700</f>
        <v>#REF!</v>
      </c>
      <c r="H1516" s="241" t="e">
        <f>IF(#REF!="無","",IF(#REF!="","",IF(#REF!="悪環境における作業",0.2,IF(#REF!="高所又は地下作業",0.1,IF(#REF!="錯綜場所作業",0.3,IF(#REF!="複雑な制約のある作業",0.4,IF(#REF!="単純な制約のある作業",0.2,0)))))))</f>
        <v>#REF!</v>
      </c>
      <c r="I1516" s="224" t="e">
        <f t="shared" si="91"/>
        <v>#REF!</v>
      </c>
      <c r="J1516" s="242" t="e">
        <f>IF(#REF!&gt;=1,IF(#REF!&gt;=1,#REF!),IF(#REF!&gt;=0,"",))</f>
        <v>#REF!</v>
      </c>
      <c r="K1516" s="241" t="e">
        <f>保全管理データ!N1727</f>
        <v>#REF!</v>
      </c>
      <c r="L1516" s="241" t="e">
        <f>IF(#REF!="","",IF(#REF!="悪環境における作業",0.2,IF(#REF!="高所又は地下作業",0.1,IF(#REF!="錯綜場所作業",0.3,IF(#REF!="複雑な制約のある作業",0.4,IF(#REF!="単純な制約のある作業",0.2,0))))))</f>
        <v>#REF!</v>
      </c>
      <c r="M1516" s="224" t="e">
        <f t="shared" si="92"/>
        <v>#REF!</v>
      </c>
    </row>
    <row r="1517" spans="2:13" s="229" customFormat="1" ht="27.75" customHeight="1" x14ac:dyDescent="0.2">
      <c r="B1517" s="562" t="s">
        <v>265</v>
      </c>
      <c r="C1517" s="563"/>
      <c r="D1517" s="239" t="e">
        <f>#REF!</f>
        <v>#REF!</v>
      </c>
      <c r="E1517" s="240" t="s">
        <v>245</v>
      </c>
      <c r="F1517" s="242" t="e">
        <f>IF(#REF!&gt;=1,IF(#REF!&gt;=1,#REF!),IF(#REF!&gt;=0,"",))</f>
        <v>#REF!</v>
      </c>
      <c r="G1517" s="241" t="e">
        <f>保全管理データ!N1701</f>
        <v>#REF!</v>
      </c>
      <c r="H1517" s="241" t="e">
        <f>IF(#REF!="無","",IF(#REF!="","",IF(#REF!="悪環境における作業",0.2,IF(#REF!="高所又は地下作業",0.1,IF(#REF!="錯綜場所作業",0.3,IF(#REF!="複雑な制約のある作業",0.4,IF(#REF!="単純な制約のある作業",0.2,0)))))))</f>
        <v>#REF!</v>
      </c>
      <c r="I1517" s="224" t="e">
        <f t="shared" si="91"/>
        <v>#REF!</v>
      </c>
      <c r="J1517" s="242" t="e">
        <f>IF(#REF!&gt;=1,IF(#REF!&gt;=1,#REF!),IF(#REF!&gt;=0,"",))</f>
        <v>#REF!</v>
      </c>
      <c r="K1517" s="241" t="e">
        <f>保全管理データ!N1728</f>
        <v>#REF!</v>
      </c>
      <c r="L1517" s="241" t="e">
        <f>IF(#REF!="","",IF(#REF!="悪環境における作業",0.2,IF(#REF!="高所又は地下作業",0.1,IF(#REF!="錯綜場所作業",0.3,IF(#REF!="複雑な制約のある作業",0.4,IF(#REF!="単純な制約のある作業",0.2,0))))))</f>
        <v>#REF!</v>
      </c>
      <c r="M1517" s="224" t="e">
        <f t="shared" si="92"/>
        <v>#REF!</v>
      </c>
    </row>
    <row r="1518" spans="2:13" s="229" customFormat="1" ht="27.75" customHeight="1" x14ac:dyDescent="0.2">
      <c r="B1518" s="562" t="s">
        <v>266</v>
      </c>
      <c r="C1518" s="563"/>
      <c r="D1518" s="239" t="e">
        <f>#REF!</f>
        <v>#REF!</v>
      </c>
      <c r="E1518" s="240" t="s">
        <v>245</v>
      </c>
      <c r="F1518" s="242" t="e">
        <f>IF(#REF!&gt;=1,IF(#REF!&gt;=1,#REF!),IF(#REF!&gt;=0,"",))</f>
        <v>#REF!</v>
      </c>
      <c r="G1518" s="241" t="e">
        <f>保全管理データ!N1702</f>
        <v>#REF!</v>
      </c>
      <c r="H1518" s="241" t="e">
        <f>IF(#REF!="無","",IF(#REF!="","",IF(#REF!="悪環境における作業",0.2,IF(#REF!="高所又は地下作業",0.1,IF(#REF!="錯綜場所作業",0.3,IF(#REF!="複雑な制約のある作業",0.4,IF(#REF!="単純な制約のある作業",0.2,0)))))))</f>
        <v>#REF!</v>
      </c>
      <c r="I1518" s="224" t="e">
        <f t="shared" si="91"/>
        <v>#REF!</v>
      </c>
      <c r="J1518" s="242" t="e">
        <f>IF(#REF!&gt;=1,IF(#REF!&gt;=1,#REF!),IF(#REF!&gt;=0,"",))</f>
        <v>#REF!</v>
      </c>
      <c r="K1518" s="241" t="e">
        <f>保全管理データ!N1729</f>
        <v>#REF!</v>
      </c>
      <c r="L1518" s="241" t="e">
        <f>IF(#REF!="","",IF(#REF!="悪環境における作業",0.2,IF(#REF!="高所又は地下作業",0.1,IF(#REF!="錯綜場所作業",0.3,IF(#REF!="複雑な制約のある作業",0.4,IF(#REF!="単純な制約のある作業",0.2,0))))))</f>
        <v>#REF!</v>
      </c>
      <c r="M1518" s="224" t="e">
        <f t="shared" si="92"/>
        <v>#REF!</v>
      </c>
    </row>
    <row r="1519" spans="2:13" s="229" customFormat="1" ht="27.75" customHeight="1" x14ac:dyDescent="0.2">
      <c r="B1519" s="562" t="s">
        <v>81</v>
      </c>
      <c r="C1519" s="563"/>
      <c r="D1519" s="239" t="e">
        <f>#REF!</f>
        <v>#REF!</v>
      </c>
      <c r="E1519" s="240" t="s">
        <v>245</v>
      </c>
      <c r="F1519" s="242" t="e">
        <f>IF(#REF!&gt;=1,IF(#REF!&gt;=1,#REF!),IF(#REF!&gt;=0,"",))</f>
        <v>#REF!</v>
      </c>
      <c r="G1519" s="241" t="e">
        <f>保全管理データ!N1703</f>
        <v>#REF!</v>
      </c>
      <c r="H1519" s="241" t="e">
        <f>IF(#REF!="無","",IF(#REF!="","",IF(#REF!="悪環境における作業",0.2,IF(#REF!="高所又は地下作業",0.1,IF(#REF!="錯綜場所作業",0.3,IF(#REF!="複雑な制約のある作業",0.4,IF(#REF!="単純な制約のある作業",0.2,0)))))))</f>
        <v>#REF!</v>
      </c>
      <c r="I1519" s="224" t="e">
        <f t="shared" si="91"/>
        <v>#REF!</v>
      </c>
      <c r="J1519" s="242" t="e">
        <f>IF(#REF!&gt;=1,IF(#REF!&gt;=1,#REF!),IF(#REF!&gt;=0,"",))</f>
        <v>#REF!</v>
      </c>
      <c r="K1519" s="241" t="e">
        <f>保全管理データ!N1730</f>
        <v>#REF!</v>
      </c>
      <c r="L1519" s="241" t="e">
        <f>IF(#REF!="","",IF(#REF!="悪環境における作業",0.2,IF(#REF!="高所又は地下作業",0.1,IF(#REF!="錯綜場所作業",0.3,IF(#REF!="複雑な制約のある作業",0.4,IF(#REF!="単純な制約のある作業",0.2,0))))))</f>
        <v>#REF!</v>
      </c>
      <c r="M1519" s="224" t="e">
        <f t="shared" si="92"/>
        <v>#REF!</v>
      </c>
    </row>
    <row r="1520" spans="2:13" s="229" customFormat="1" ht="27.75" customHeight="1" x14ac:dyDescent="0.2">
      <c r="B1520" s="562" t="s">
        <v>267</v>
      </c>
      <c r="C1520" s="563"/>
      <c r="D1520" s="239" t="e">
        <f>#REF!</f>
        <v>#REF!</v>
      </c>
      <c r="E1520" s="240" t="s">
        <v>247</v>
      </c>
      <c r="F1520" s="242" t="e">
        <f>IF(#REF!&gt;=1,IF(#REF!&gt;=1,#REF!),IF(#REF!&gt;=0,"",))</f>
        <v>#REF!</v>
      </c>
      <c r="G1520" s="241" t="e">
        <f>保全管理データ!N1704</f>
        <v>#REF!</v>
      </c>
      <c r="H1520" s="241" t="e">
        <f>IF(#REF!="無","",IF(#REF!="","",IF(#REF!="悪環境における作業",0.2,IF(#REF!="高所又は地下作業",0.1,IF(#REF!="錯綜場所作業",0.3,IF(#REF!="複雑な制約のある作業",0.4,IF(#REF!="単純な制約のある作業",0.2,0)))))))</f>
        <v>#REF!</v>
      </c>
      <c r="I1520" s="224" t="e">
        <f t="shared" si="91"/>
        <v>#REF!</v>
      </c>
      <c r="J1520" s="242" t="e">
        <f>IF(#REF!&gt;=1,IF(#REF!&gt;=1,#REF!),IF(#REF!&gt;=0,"",))</f>
        <v>#REF!</v>
      </c>
      <c r="K1520" s="241" t="e">
        <f>保全管理データ!N1731</f>
        <v>#REF!</v>
      </c>
      <c r="L1520" s="241" t="e">
        <f>IF(#REF!="","",IF(#REF!="悪環境における作業",0.2,IF(#REF!="高所又は地下作業",0.1,IF(#REF!="錯綜場所作業",0.3,IF(#REF!="複雑な制約のある作業",0.4,IF(#REF!="単純な制約のある作業",0.2,0))))))</f>
        <v>#REF!</v>
      </c>
      <c r="M1520" s="224" t="e">
        <f t="shared" si="92"/>
        <v>#REF!</v>
      </c>
    </row>
    <row r="1521" spans="2:13" s="229" customFormat="1" ht="27.75" customHeight="1" x14ac:dyDescent="0.2">
      <c r="B1521" s="562" t="s">
        <v>268</v>
      </c>
      <c r="C1521" s="563"/>
      <c r="D1521" s="239" t="e">
        <f>#REF!</f>
        <v>#REF!</v>
      </c>
      <c r="E1521" s="240" t="s">
        <v>246</v>
      </c>
      <c r="F1521" s="242" t="e">
        <f>IF(#REF!&gt;=1,IF(#REF!&gt;=1,#REF!),IF(#REF!&gt;=0,"",))</f>
        <v>#REF!</v>
      </c>
      <c r="G1521" s="241" t="e">
        <f>保全管理データ!N1705</f>
        <v>#REF!</v>
      </c>
      <c r="H1521" s="241" t="e">
        <f>IF(#REF!="無","",IF(#REF!="","",IF(#REF!="悪環境における作業",0.2,IF(#REF!="高所又は地下作業",0.1,IF(#REF!="錯綜場所作業",0.3,IF(#REF!="複雑な制約のある作業",0.4,IF(#REF!="単純な制約のある作業",0.2,0)))))))</f>
        <v>#REF!</v>
      </c>
      <c r="I1521" s="224" t="e">
        <f t="shared" si="91"/>
        <v>#REF!</v>
      </c>
      <c r="J1521" s="242" t="e">
        <f>IF(#REF!&gt;=1,IF(#REF!&gt;=1,#REF!),IF(#REF!&gt;=0,"",))</f>
        <v>#REF!</v>
      </c>
      <c r="K1521" s="241" t="e">
        <f>保全管理データ!N1732</f>
        <v>#REF!</v>
      </c>
      <c r="L1521" s="241" t="e">
        <f>IF(#REF!="","",IF(#REF!="悪環境における作業",0.2,IF(#REF!="高所又は地下作業",0.1,IF(#REF!="錯綜場所作業",0.3,IF(#REF!="複雑な制約のある作業",0.4,IF(#REF!="単純な制約のある作業",0.2,0))))))</f>
        <v>#REF!</v>
      </c>
      <c r="M1521" s="224" t="e">
        <f t="shared" si="92"/>
        <v>#REF!</v>
      </c>
    </row>
    <row r="1522" spans="2:13" s="229" customFormat="1" ht="27.75" customHeight="1" thickBot="1" x14ac:dyDescent="0.25">
      <c r="B1522" s="564" t="s">
        <v>269</v>
      </c>
      <c r="C1522" s="565"/>
      <c r="D1522" s="243" t="e">
        <f>#REF!</f>
        <v>#REF!</v>
      </c>
      <c r="E1522" s="244" t="s">
        <v>245</v>
      </c>
      <c r="F1522" s="246" t="e">
        <f>IF(#REF!&gt;=1,IF(#REF!&gt;=1,#REF!),IF(#REF!&gt;=0,"",))</f>
        <v>#REF!</v>
      </c>
      <c r="G1522" s="245" t="e">
        <f>保全管理データ!N1706</f>
        <v>#REF!</v>
      </c>
      <c r="H1522" s="241" t="e">
        <f>IF(#REF!="無","",IF(#REF!="","",IF(#REF!="悪環境における作業",0.2,IF(#REF!="高所又は地下作業",0.1,IF(#REF!="錯綜場所作業",0.3,IF(#REF!="複雑な制約のある作業",0.4,IF(#REF!="単純な制約のある作業",0.2,0)))))))</f>
        <v>#REF!</v>
      </c>
      <c r="I1522" s="224" t="e">
        <f t="shared" si="91"/>
        <v>#REF!</v>
      </c>
      <c r="J1522" s="246" t="e">
        <f>IF(#REF!&gt;=1,IF(#REF!&gt;=1,#REF!),IF(#REF!&gt;=0,"",))</f>
        <v>#REF!</v>
      </c>
      <c r="K1522" s="245" t="e">
        <f>保全管理データ!N1733</f>
        <v>#REF!</v>
      </c>
      <c r="L1522" s="245" t="e">
        <f>IF(#REF!="","",IF(#REF!="悪環境における作業",0.2,IF(#REF!="高所又は地下作業",0.1,IF(#REF!="錯綜場所作業",0.3,IF(#REF!="複雑な制約のある作業",0.4,IF(#REF!="単純な制約のある作業",0.2,0))))))</f>
        <v>#REF!</v>
      </c>
      <c r="M1522" s="224" t="e">
        <f t="shared" si="92"/>
        <v>#REF!</v>
      </c>
    </row>
    <row r="1523" spans="2:13" s="229" customFormat="1" ht="27.75" customHeight="1" thickBot="1" x14ac:dyDescent="0.25">
      <c r="B1523" s="555" t="s">
        <v>190</v>
      </c>
      <c r="C1523" s="555"/>
      <c r="D1523" s="555"/>
      <c r="E1523" s="555"/>
      <c r="F1523" s="556" t="e">
        <f>SUM(I1499:I1522)</f>
        <v>#REF!</v>
      </c>
      <c r="G1523" s="557"/>
      <c r="H1523" s="557"/>
      <c r="I1523" s="558"/>
      <c r="J1523" s="556" t="e">
        <f>IF(SUM(J1499:J1522)=0,"0.00",SUM(M1499:M1522))</f>
        <v>#REF!</v>
      </c>
      <c r="K1523" s="557"/>
      <c r="L1523" s="557"/>
      <c r="M1523" s="558"/>
    </row>
    <row r="1524" spans="2:13" s="229" customFormat="1" ht="27.75" customHeight="1" thickBot="1" x14ac:dyDescent="0.25">
      <c r="B1524" s="555" t="s">
        <v>97</v>
      </c>
      <c r="C1524" s="555"/>
      <c r="D1524" s="555"/>
      <c r="E1524" s="555"/>
      <c r="F1524" s="559" t="e">
        <f>IF(#REF!="５年以下","0",IF(#REF!="５年～１０年",0.1,IF(#REF!="１０年以上",0.15)))</f>
        <v>#REF!</v>
      </c>
      <c r="G1524" s="560"/>
      <c r="H1524" s="560"/>
      <c r="I1524" s="560"/>
      <c r="J1524" s="560"/>
      <c r="K1524" s="560"/>
      <c r="L1524" s="560"/>
      <c r="M1524" s="561"/>
    </row>
    <row r="1525" spans="2:13" s="229" customFormat="1" ht="27.75" customHeight="1" thickBot="1" x14ac:dyDescent="0.25">
      <c r="B1525" s="556" t="s">
        <v>273</v>
      </c>
      <c r="C1525" s="557"/>
      <c r="D1525" s="557"/>
      <c r="E1525" s="558"/>
      <c r="F1525" s="556" t="e">
        <f>F1523*(1+F1524)</f>
        <v>#REF!</v>
      </c>
      <c r="G1525" s="557"/>
      <c r="H1525" s="557"/>
      <c r="I1525" s="557"/>
      <c r="J1525" s="556" t="e">
        <f>J1523*(1+F1524)</f>
        <v>#REF!</v>
      </c>
      <c r="K1525" s="557"/>
      <c r="L1525" s="557"/>
      <c r="M1525" s="558"/>
    </row>
    <row r="1526" spans="2:13" s="229" customFormat="1" ht="24" hidden="1" customHeight="1" thickBot="1" x14ac:dyDescent="0.25">
      <c r="B1526" s="555" t="s">
        <v>191</v>
      </c>
      <c r="C1526" s="555"/>
      <c r="D1526" s="555"/>
      <c r="E1526" s="555"/>
      <c r="F1526" s="556" t="e">
        <f>#REF!*(#REF!*#REF!+#REF!*#REF!)</f>
        <v>#REF!</v>
      </c>
      <c r="G1526" s="557"/>
      <c r="H1526" s="558"/>
      <c r="I1526" s="555" t="e">
        <f>#REF!</f>
        <v>#REF!</v>
      </c>
      <c r="J1526" s="556"/>
      <c r="K1526" s="247" t="s">
        <v>230</v>
      </c>
      <c r="L1526" s="558" t="e">
        <f>B1497</f>
        <v>#REF!</v>
      </c>
      <c r="M1526" s="555"/>
    </row>
    <row r="1527" spans="2:13" s="229" customFormat="1" ht="45" customHeight="1" thickBot="1" x14ac:dyDescent="0.25">
      <c r="B1527" s="228"/>
      <c r="C1527" s="228"/>
      <c r="D1527" s="228"/>
      <c r="E1527" s="228"/>
      <c r="F1527" s="228"/>
      <c r="G1527" s="228"/>
      <c r="H1527" s="228"/>
      <c r="I1527" s="228"/>
      <c r="J1527" s="228"/>
      <c r="K1527" s="228"/>
      <c r="L1527" s="228"/>
      <c r="M1527" s="228"/>
    </row>
    <row r="1528" spans="2:13" s="229" customFormat="1" ht="27.75" customHeight="1" thickBot="1" x14ac:dyDescent="0.25">
      <c r="B1528" s="568" t="s">
        <v>128</v>
      </c>
      <c r="C1528" s="569"/>
      <c r="D1528" s="569"/>
      <c r="E1528" s="570"/>
      <c r="F1528" s="228"/>
      <c r="G1528" s="228"/>
      <c r="H1528" s="228"/>
      <c r="I1528" s="228"/>
      <c r="J1528" s="228"/>
      <c r="K1528" s="228"/>
      <c r="L1528" s="228"/>
      <c r="M1528" s="228"/>
    </row>
    <row r="1529" spans="2:13" s="229" customFormat="1" ht="27.75" customHeight="1" x14ac:dyDescent="0.2">
      <c r="B1529" s="571" t="e">
        <f>#REF!</f>
        <v>#REF!</v>
      </c>
      <c r="C1529" s="572"/>
      <c r="D1529" s="573"/>
      <c r="E1529" s="574"/>
      <c r="F1529" s="578" t="s">
        <v>240</v>
      </c>
      <c r="G1529" s="579"/>
      <c r="H1529" s="579"/>
      <c r="I1529" s="580"/>
      <c r="J1529" s="578" t="s">
        <v>239</v>
      </c>
      <c r="K1529" s="579"/>
      <c r="L1529" s="579"/>
      <c r="M1529" s="580"/>
    </row>
    <row r="1530" spans="2:13" s="229" customFormat="1" ht="27.75" customHeight="1" thickBot="1" x14ac:dyDescent="0.25">
      <c r="B1530" s="575"/>
      <c r="C1530" s="576"/>
      <c r="D1530" s="576"/>
      <c r="E1530" s="577"/>
      <c r="F1530" s="233" t="s">
        <v>149</v>
      </c>
      <c r="G1530" s="231" t="s">
        <v>151</v>
      </c>
      <c r="H1530" s="231" t="s">
        <v>96</v>
      </c>
      <c r="I1530" s="232" t="s">
        <v>150</v>
      </c>
      <c r="J1530" s="233" t="s">
        <v>149</v>
      </c>
      <c r="K1530" s="231" t="s">
        <v>151</v>
      </c>
      <c r="L1530" s="231" t="s">
        <v>96</v>
      </c>
      <c r="M1530" s="232" t="s">
        <v>150</v>
      </c>
    </row>
    <row r="1531" spans="2:13" s="229" customFormat="1" ht="27.75" customHeight="1" thickTop="1" x14ac:dyDescent="0.2">
      <c r="B1531" s="566" t="s">
        <v>241</v>
      </c>
      <c r="C1531" s="567"/>
      <c r="D1531" s="234" t="e">
        <f>#REF!</f>
        <v>#REF!</v>
      </c>
      <c r="E1531" s="235" t="s">
        <v>242</v>
      </c>
      <c r="F1531" s="242" t="e">
        <f>IF(#REF!&gt;=1,IF(#REF!&gt;=1,#REF!),IF(#REF!&gt;=0,"",))</f>
        <v>#REF!</v>
      </c>
      <c r="G1531" s="241" t="e">
        <f>保全管理データ!N1627</f>
        <v>#REF!</v>
      </c>
      <c r="H1531" s="241" t="e">
        <f>IF(#REF!="無","",IF(#REF!="","",IF(#REF!="悪環境における作業",0.2,IF(#REF!="高所又は地下作業",0.1,IF(#REF!="錯綜場所作業",0.3,IF(#REF!="複雑な制約のある作業",0.4,IF(#REF!="単純な制約のある作業",0.2,0)))))))</f>
        <v>#REF!</v>
      </c>
      <c r="I1531" s="224" t="e">
        <f>IF(F1531="","",F1531*G1531*(1+IF(H1531="",0,H1531)))</f>
        <v>#REF!</v>
      </c>
      <c r="J1531" s="242" t="e">
        <f>IF(#REF!&gt;=1,IF(#REF!&gt;=1,#REF!),IF(#REF!&gt;=0,"",))</f>
        <v>#REF!</v>
      </c>
      <c r="K1531" s="241" t="e">
        <f>保全管理データ!N1654</f>
        <v>#REF!</v>
      </c>
      <c r="L1531" s="241" t="e">
        <f>IF(#REF!="","",IF(#REF!="悪環境における作業",0.2,IF(#REF!="高所又は地下作業",0.1,IF(#REF!="錯綜場所作業",0.3,IF(#REF!="複雑な制約のある作業",0.4,IF(#REF!="単純な制約のある作業",0.2,0))))))</f>
        <v>#REF!</v>
      </c>
      <c r="M1531" s="224" t="e">
        <f>IF(J1531="","",J1531*K1531*(1+IF(L1531="",0,L1531)))</f>
        <v>#REF!</v>
      </c>
    </row>
    <row r="1532" spans="2:13" s="229" customFormat="1" ht="27.75" customHeight="1" x14ac:dyDescent="0.2">
      <c r="B1532" s="562" t="s">
        <v>243</v>
      </c>
      <c r="C1532" s="563"/>
      <c r="D1532" s="239" t="e">
        <f>#REF!</f>
        <v>#REF!</v>
      </c>
      <c r="E1532" s="240" t="s">
        <v>242</v>
      </c>
      <c r="F1532" s="242" t="e">
        <f>IF(#REF!&gt;=1,IF(#REF!&gt;=1,#REF!),IF(#REF!&gt;=0,"",))</f>
        <v>#REF!</v>
      </c>
      <c r="G1532" s="241" t="e">
        <f>保全管理データ!N1628</f>
        <v>#REF!</v>
      </c>
      <c r="H1532" s="241" t="e">
        <f>IF(#REF!="無","",IF(#REF!="","",IF(#REF!="悪環境における作業",0.2,IF(#REF!="高所又は地下作業",0.1,IF(#REF!="錯綜場所作業",0.3,IF(#REF!="複雑な制約のある作業",0.4,IF(#REF!="単純な制約のある作業",0.2,0)))))))</f>
        <v>#REF!</v>
      </c>
      <c r="I1532" s="224" t="e">
        <f t="shared" ref="I1532:I1554" si="93">IF(F1532="","",F1532*G1532*(1+IF(H1532="",0,H1532)))</f>
        <v>#REF!</v>
      </c>
      <c r="J1532" s="242" t="e">
        <f>IF(#REF!&gt;=1,IF(#REF!&gt;=1,#REF!),IF(#REF!&gt;=0,"",))</f>
        <v>#REF!</v>
      </c>
      <c r="K1532" s="241" t="e">
        <f>保全管理データ!N1655</f>
        <v>#REF!</v>
      </c>
      <c r="L1532" s="241" t="e">
        <f>IF(#REF!="","",IF(#REF!="悪環境における作業",0.2,IF(#REF!="高所又は地下作業",0.1,IF(#REF!="錯綜場所作業",0.3,IF(#REF!="複雑な制約のある作業",0.4,IF(#REF!="単純な制約のある作業",0.2,0))))))</f>
        <v>#REF!</v>
      </c>
      <c r="M1532" s="224" t="e">
        <f t="shared" ref="M1532:M1554" si="94">IF(J1532="","",J1532*K1532*(1+IF(L1532="",0,L1532)))</f>
        <v>#REF!</v>
      </c>
    </row>
    <row r="1533" spans="2:13" s="229" customFormat="1" ht="27.75" customHeight="1" x14ac:dyDescent="0.2">
      <c r="B1533" s="562" t="s">
        <v>249</v>
      </c>
      <c r="C1533" s="563"/>
      <c r="D1533" s="239" t="e">
        <f>#REF!</f>
        <v>#REF!</v>
      </c>
      <c r="E1533" s="240" t="s">
        <v>244</v>
      </c>
      <c r="F1533" s="242" t="e">
        <f>IF(#REF!&gt;=1,IF(#REF!&gt;=1,#REF!),IF(#REF!&gt;=0,"",))</f>
        <v>#REF!</v>
      </c>
      <c r="G1533" s="241" t="e">
        <f>保全管理データ!N1629</f>
        <v>#REF!</v>
      </c>
      <c r="H1533" s="241" t="e">
        <f>IF(#REF!="無","",IF(#REF!="","",IF(#REF!="悪環境における作業",0.2,IF(#REF!="高所又は地下作業",0.1,IF(#REF!="錯綜場所作業",0.3,IF(#REF!="複雑な制約のある作業",0.4,IF(#REF!="単純な制約のある作業",0.2,0)))))))</f>
        <v>#REF!</v>
      </c>
      <c r="I1533" s="224" t="e">
        <f t="shared" si="93"/>
        <v>#REF!</v>
      </c>
      <c r="J1533" s="242" t="e">
        <f>IF(#REF!&gt;=1,IF(#REF!&gt;=1,#REF!),IF(#REF!&gt;=0,"",))</f>
        <v>#REF!</v>
      </c>
      <c r="K1533" s="241" t="e">
        <f>保全管理データ!N1656</f>
        <v>#REF!</v>
      </c>
      <c r="L1533" s="241" t="e">
        <f>IF(#REF!="","",IF(#REF!="悪環境における作業",0.2,IF(#REF!="高所又は地下作業",0.1,IF(#REF!="錯綜場所作業",0.3,IF(#REF!="複雑な制約のある作業",0.4,IF(#REF!="単純な制約のある作業",0.2,0))))))</f>
        <v>#REF!</v>
      </c>
      <c r="M1533" s="224" t="e">
        <f t="shared" si="94"/>
        <v>#REF!</v>
      </c>
    </row>
    <row r="1534" spans="2:13" s="229" customFormat="1" ht="27.75" customHeight="1" x14ac:dyDescent="0.2">
      <c r="B1534" s="562" t="s">
        <v>250</v>
      </c>
      <c r="C1534" s="563"/>
      <c r="D1534" s="239" t="e">
        <f>#REF!</f>
        <v>#REF!</v>
      </c>
      <c r="E1534" s="240" t="s">
        <v>244</v>
      </c>
      <c r="F1534" s="242" t="e">
        <f>IF(#REF!&gt;=1,IF(#REF!&gt;=1,#REF!),IF(#REF!&gt;=0,"",))</f>
        <v>#REF!</v>
      </c>
      <c r="G1534" s="241" t="e">
        <f>保全管理データ!N1630</f>
        <v>#REF!</v>
      </c>
      <c r="H1534" s="241" t="e">
        <f>IF(#REF!="無","",IF(#REF!="","",IF(#REF!="悪環境における作業",0.2,IF(#REF!="高所又は地下作業",0.1,IF(#REF!="錯綜場所作業",0.3,IF(#REF!="複雑な制約のある作業",0.4,IF(#REF!="単純な制約のある作業",0.2,0)))))))</f>
        <v>#REF!</v>
      </c>
      <c r="I1534" s="224" t="e">
        <f t="shared" si="93"/>
        <v>#REF!</v>
      </c>
      <c r="J1534" s="242" t="e">
        <f>IF(#REF!&gt;=1,IF(#REF!&gt;=1,#REF!),IF(#REF!&gt;=0,"",))</f>
        <v>#REF!</v>
      </c>
      <c r="K1534" s="241" t="e">
        <f>保全管理データ!N1657</f>
        <v>#REF!</v>
      </c>
      <c r="L1534" s="241" t="e">
        <f>IF(#REF!="","",IF(#REF!="悪環境における作業",0.2,IF(#REF!="高所又は地下作業",0.1,IF(#REF!="錯綜場所作業",0.3,IF(#REF!="複雑な制約のある作業",0.4,IF(#REF!="単純な制約のある作業",0.2,0))))))</f>
        <v>#REF!</v>
      </c>
      <c r="M1534" s="224" t="e">
        <f t="shared" si="94"/>
        <v>#REF!</v>
      </c>
    </row>
    <row r="1535" spans="2:13" s="229" customFormat="1" ht="27.75" customHeight="1" x14ac:dyDescent="0.2">
      <c r="B1535" s="562" t="s">
        <v>251</v>
      </c>
      <c r="C1535" s="563"/>
      <c r="D1535" s="239" t="e">
        <f>#REF!</f>
        <v>#REF!</v>
      </c>
      <c r="E1535" s="240" t="s">
        <v>242</v>
      </c>
      <c r="F1535" s="242" t="e">
        <f>IF(#REF!&gt;=1,IF(#REF!&gt;=1,#REF!),IF(#REF!&gt;=0,"",))</f>
        <v>#REF!</v>
      </c>
      <c r="G1535" s="241" t="e">
        <f>保全管理データ!N1631</f>
        <v>#REF!</v>
      </c>
      <c r="H1535" s="241" t="e">
        <f>IF(#REF!="無","",IF(#REF!="","",IF(#REF!="悪環境における作業",0.2,IF(#REF!="高所又は地下作業",0.1,IF(#REF!="錯綜場所作業",0.3,IF(#REF!="複雑な制約のある作業",0.4,IF(#REF!="単純な制約のある作業",0.2,0)))))))</f>
        <v>#REF!</v>
      </c>
      <c r="I1535" s="224" t="e">
        <f t="shared" si="93"/>
        <v>#REF!</v>
      </c>
      <c r="J1535" s="242" t="e">
        <f>IF(#REF!&gt;=1,IF(#REF!&gt;=1,#REF!),IF(#REF!&gt;=0,"",))</f>
        <v>#REF!</v>
      </c>
      <c r="K1535" s="241" t="e">
        <f>保全管理データ!N1658</f>
        <v>#REF!</v>
      </c>
      <c r="L1535" s="241" t="e">
        <f>IF(#REF!="","",IF(#REF!="悪環境における作業",0.2,IF(#REF!="高所又は地下作業",0.1,IF(#REF!="錯綜場所作業",0.3,IF(#REF!="複雑な制約のある作業",0.4,IF(#REF!="単純な制約のある作業",0.2,0))))))</f>
        <v>#REF!</v>
      </c>
      <c r="M1535" s="224" t="e">
        <f t="shared" si="94"/>
        <v>#REF!</v>
      </c>
    </row>
    <row r="1536" spans="2:13" s="229" customFormat="1" ht="27.75" customHeight="1" x14ac:dyDescent="0.2">
      <c r="B1536" s="562" t="s">
        <v>252</v>
      </c>
      <c r="C1536" s="563"/>
      <c r="D1536" s="239" t="e">
        <f>#REF!</f>
        <v>#REF!</v>
      </c>
      <c r="E1536" s="240" t="s">
        <v>244</v>
      </c>
      <c r="F1536" s="242" t="e">
        <f>IF(#REF!&gt;=1,IF(#REF!&gt;=1,#REF!),IF(#REF!&gt;=0,"",))</f>
        <v>#REF!</v>
      </c>
      <c r="G1536" s="241" t="e">
        <f>保全管理データ!N1632</f>
        <v>#REF!</v>
      </c>
      <c r="H1536" s="241" t="e">
        <f>IF(#REF!="無","",IF(#REF!="","",IF(#REF!="悪環境における作業",0.2,IF(#REF!="高所又は地下作業",0.1,IF(#REF!="錯綜場所作業",0.3,IF(#REF!="複雑な制約のある作業",0.4,IF(#REF!="単純な制約のある作業",0.2,0)))))))</f>
        <v>#REF!</v>
      </c>
      <c r="I1536" s="224" t="e">
        <f t="shared" si="93"/>
        <v>#REF!</v>
      </c>
      <c r="J1536" s="242" t="e">
        <f>IF(#REF!&gt;=1,IF(#REF!&gt;=1,#REF!),IF(#REF!&gt;=0,"",))</f>
        <v>#REF!</v>
      </c>
      <c r="K1536" s="241" t="e">
        <f>保全管理データ!N1659</f>
        <v>#REF!</v>
      </c>
      <c r="L1536" s="241" t="e">
        <f>IF(#REF!="","",IF(#REF!="悪環境における作業",0.2,IF(#REF!="高所又は地下作業",0.1,IF(#REF!="錯綜場所作業",0.3,IF(#REF!="複雑な制約のある作業",0.4,IF(#REF!="単純な制約のある作業",0.2,0))))))</f>
        <v>#REF!</v>
      </c>
      <c r="M1536" s="224" t="e">
        <f t="shared" si="94"/>
        <v>#REF!</v>
      </c>
    </row>
    <row r="1537" spans="2:13" s="229" customFormat="1" ht="27.75" customHeight="1" x14ac:dyDescent="0.2">
      <c r="B1537" s="562" t="s">
        <v>253</v>
      </c>
      <c r="C1537" s="563"/>
      <c r="D1537" s="239" t="e">
        <f>#REF!</f>
        <v>#REF!</v>
      </c>
      <c r="E1537" s="240" t="s">
        <v>242</v>
      </c>
      <c r="F1537" s="242" t="e">
        <f>IF(#REF!&gt;=1,IF(#REF!&gt;=1,#REF!),IF(#REF!&gt;=0,"",))</f>
        <v>#REF!</v>
      </c>
      <c r="G1537" s="241" t="e">
        <f>保全管理データ!N1633</f>
        <v>#REF!</v>
      </c>
      <c r="H1537" s="241" t="e">
        <f>IF(#REF!="無","",IF(#REF!="","",IF(#REF!="悪環境における作業",0.2,IF(#REF!="高所又は地下作業",0.1,IF(#REF!="錯綜場所作業",0.3,IF(#REF!="複雑な制約のある作業",0.4,IF(#REF!="単純な制約のある作業",0.2,0)))))))</f>
        <v>#REF!</v>
      </c>
      <c r="I1537" s="224" t="e">
        <f t="shared" si="93"/>
        <v>#REF!</v>
      </c>
      <c r="J1537" s="242" t="e">
        <f>IF(#REF!&gt;=1,IF(#REF!&gt;=1,#REF!),IF(#REF!&gt;=0,"",))</f>
        <v>#REF!</v>
      </c>
      <c r="K1537" s="241" t="e">
        <f>保全管理データ!N1660</f>
        <v>#REF!</v>
      </c>
      <c r="L1537" s="241" t="e">
        <f>IF(#REF!="","",IF(#REF!="悪環境における作業",0.2,IF(#REF!="高所又は地下作業",0.1,IF(#REF!="錯綜場所作業",0.3,IF(#REF!="複雑な制約のある作業",0.4,IF(#REF!="単純な制約のある作業",0.2,0))))))</f>
        <v>#REF!</v>
      </c>
      <c r="M1537" s="224" t="e">
        <f t="shared" si="94"/>
        <v>#REF!</v>
      </c>
    </row>
    <row r="1538" spans="2:13" s="229" customFormat="1" ht="27.75" customHeight="1" x14ac:dyDescent="0.2">
      <c r="B1538" s="562" t="s">
        <v>254</v>
      </c>
      <c r="C1538" s="563"/>
      <c r="D1538" s="239" t="e">
        <f>#REF!</f>
        <v>#REF!</v>
      </c>
      <c r="E1538" s="240" t="s">
        <v>242</v>
      </c>
      <c r="F1538" s="242" t="e">
        <f>IF(#REF!&gt;=1,IF(#REF!&gt;=1,#REF!),IF(#REF!&gt;=0,"",))</f>
        <v>#REF!</v>
      </c>
      <c r="G1538" s="241" t="e">
        <f>保全管理データ!N1634</f>
        <v>#REF!</v>
      </c>
      <c r="H1538" s="241" t="e">
        <f>IF(#REF!="無","",IF(#REF!="","",IF(#REF!="悪環境における作業",0.2,IF(#REF!="高所又は地下作業",0.1,IF(#REF!="錯綜場所作業",0.3,IF(#REF!="複雑な制約のある作業",0.4,IF(#REF!="単純な制約のある作業",0.2,0)))))))</f>
        <v>#REF!</v>
      </c>
      <c r="I1538" s="224" t="e">
        <f t="shared" si="93"/>
        <v>#REF!</v>
      </c>
      <c r="J1538" s="242" t="e">
        <f>IF(#REF!&gt;=1,IF(#REF!&gt;=1,#REF!),IF(#REF!&gt;=0,"",))</f>
        <v>#REF!</v>
      </c>
      <c r="K1538" s="241" t="e">
        <f>保全管理データ!N1661</f>
        <v>#REF!</v>
      </c>
      <c r="L1538" s="241" t="e">
        <f>IF(#REF!="","",IF(#REF!="悪環境における作業",0.2,IF(#REF!="高所又は地下作業",0.1,IF(#REF!="錯綜場所作業",0.3,IF(#REF!="複雑な制約のある作業",0.4,IF(#REF!="単純な制約のある作業",0.2,0))))))</f>
        <v>#REF!</v>
      </c>
      <c r="M1538" s="224" t="e">
        <f t="shared" si="94"/>
        <v>#REF!</v>
      </c>
    </row>
    <row r="1539" spans="2:13" s="229" customFormat="1" ht="27.75" customHeight="1" x14ac:dyDescent="0.2">
      <c r="B1539" s="562" t="s">
        <v>255</v>
      </c>
      <c r="C1539" s="563"/>
      <c r="D1539" s="239" t="e">
        <f>#REF!</f>
        <v>#REF!</v>
      </c>
      <c r="E1539" s="240" t="s">
        <v>245</v>
      </c>
      <c r="F1539" s="242" t="e">
        <f>IF(#REF!&gt;=1,IF(#REF!&gt;=1,#REF!),IF(#REF!&gt;=0,"",))</f>
        <v>#REF!</v>
      </c>
      <c r="G1539" s="241" t="e">
        <f>保全管理データ!N1635</f>
        <v>#REF!</v>
      </c>
      <c r="H1539" s="241" t="e">
        <f>IF(#REF!="無","",IF(#REF!="","",IF(#REF!="悪環境における作業",0.2,IF(#REF!="高所又は地下作業",0.1,IF(#REF!="錯綜場所作業",0.3,IF(#REF!="複雑な制約のある作業",0.4,IF(#REF!="単純な制約のある作業",0.2,0)))))))</f>
        <v>#REF!</v>
      </c>
      <c r="I1539" s="224" t="e">
        <f t="shared" si="93"/>
        <v>#REF!</v>
      </c>
      <c r="J1539" s="242" t="e">
        <f>IF(#REF!&gt;=1,IF(#REF!&gt;=1,#REF!),IF(#REF!&gt;=0,"",))</f>
        <v>#REF!</v>
      </c>
      <c r="K1539" s="241" t="e">
        <f>保全管理データ!N1662</f>
        <v>#REF!</v>
      </c>
      <c r="L1539" s="241" t="e">
        <f>IF(#REF!="","",IF(#REF!="悪環境における作業",0.2,IF(#REF!="高所又は地下作業",0.1,IF(#REF!="錯綜場所作業",0.3,IF(#REF!="複雑な制約のある作業",0.4,IF(#REF!="単純な制約のある作業",0.2,0))))))</f>
        <v>#REF!</v>
      </c>
      <c r="M1539" s="224" t="e">
        <f t="shared" si="94"/>
        <v>#REF!</v>
      </c>
    </row>
    <row r="1540" spans="2:13" s="229" customFormat="1" ht="27.75" customHeight="1" x14ac:dyDescent="0.2">
      <c r="B1540" s="562" t="s">
        <v>256</v>
      </c>
      <c r="C1540" s="563"/>
      <c r="D1540" s="239" t="e">
        <f>#REF!</f>
        <v>#REF!</v>
      </c>
      <c r="E1540" s="240" t="s">
        <v>242</v>
      </c>
      <c r="F1540" s="242" t="e">
        <f>IF(#REF!&gt;=1,IF(#REF!&gt;=1,#REF!),IF(#REF!&gt;=0,"",))</f>
        <v>#REF!</v>
      </c>
      <c r="G1540" s="241" t="e">
        <f>保全管理データ!N1636</f>
        <v>#REF!</v>
      </c>
      <c r="H1540" s="241" t="e">
        <f>IF(#REF!="無","",IF(#REF!="","",IF(#REF!="悪環境における作業",0.2,IF(#REF!="高所又は地下作業",0.1,IF(#REF!="錯綜場所作業",0.3,IF(#REF!="複雑な制約のある作業",0.4,IF(#REF!="単純な制約のある作業",0.2,0)))))))</f>
        <v>#REF!</v>
      </c>
      <c r="I1540" s="224" t="e">
        <f t="shared" si="93"/>
        <v>#REF!</v>
      </c>
      <c r="J1540" s="242" t="e">
        <f>IF(#REF!&gt;=1,IF(#REF!&gt;=1,#REF!),IF(#REF!&gt;=0,"",))</f>
        <v>#REF!</v>
      </c>
      <c r="K1540" s="241" t="e">
        <f>保全管理データ!N1663</f>
        <v>#REF!</v>
      </c>
      <c r="L1540" s="241" t="e">
        <f>IF(#REF!="","",IF(#REF!="悪環境における作業",0.2,IF(#REF!="高所又は地下作業",0.1,IF(#REF!="錯綜場所作業",0.3,IF(#REF!="複雑な制約のある作業",0.4,IF(#REF!="単純な制約のある作業",0.2,0))))))</f>
        <v>#REF!</v>
      </c>
      <c r="M1540" s="224" t="e">
        <f t="shared" si="94"/>
        <v>#REF!</v>
      </c>
    </row>
    <row r="1541" spans="2:13" s="229" customFormat="1" ht="27.75" customHeight="1" x14ac:dyDescent="0.2">
      <c r="B1541" s="562" t="s">
        <v>257</v>
      </c>
      <c r="C1541" s="563"/>
      <c r="D1541" s="239" t="e">
        <f>#REF!</f>
        <v>#REF!</v>
      </c>
      <c r="E1541" s="240" t="s">
        <v>245</v>
      </c>
      <c r="F1541" s="242" t="e">
        <f>IF(#REF!&gt;=1,IF(#REF!&gt;=1,#REF!),IF(#REF!&gt;=0,"",))</f>
        <v>#REF!</v>
      </c>
      <c r="G1541" s="241" t="e">
        <f>保全管理データ!N1637</f>
        <v>#REF!</v>
      </c>
      <c r="H1541" s="241" t="e">
        <f>IF(#REF!="無","",IF(#REF!="","",IF(#REF!="悪環境における作業",0.2,IF(#REF!="高所又は地下作業",0.1,IF(#REF!="錯綜場所作業",0.3,IF(#REF!="複雑な制約のある作業",0.4,IF(#REF!="単純な制約のある作業",0.2,0)))))))</f>
        <v>#REF!</v>
      </c>
      <c r="I1541" s="224" t="e">
        <f t="shared" si="93"/>
        <v>#REF!</v>
      </c>
      <c r="J1541" s="242" t="e">
        <f>IF(#REF!&gt;=1,IF(#REF!&gt;=1,#REF!),IF(#REF!&gt;=0,"",))</f>
        <v>#REF!</v>
      </c>
      <c r="K1541" s="241" t="e">
        <f>保全管理データ!N1664</f>
        <v>#REF!</v>
      </c>
      <c r="L1541" s="241" t="e">
        <f>IF(#REF!="","",IF(#REF!="悪環境における作業",0.2,IF(#REF!="高所又は地下作業",0.1,IF(#REF!="錯綜場所作業",0.3,IF(#REF!="複雑な制約のある作業",0.4,IF(#REF!="単純な制約のある作業",0.2,0))))))</f>
        <v>#REF!</v>
      </c>
      <c r="M1541" s="224" t="e">
        <f t="shared" si="94"/>
        <v>#REF!</v>
      </c>
    </row>
    <row r="1542" spans="2:13" s="229" customFormat="1" ht="27.75" customHeight="1" x14ac:dyDescent="0.2">
      <c r="B1542" s="562" t="s">
        <v>258</v>
      </c>
      <c r="C1542" s="563"/>
      <c r="D1542" s="239" t="e">
        <f>#REF!</f>
        <v>#REF!</v>
      </c>
      <c r="E1542" s="240" t="s">
        <v>245</v>
      </c>
      <c r="F1542" s="242" t="e">
        <f>IF(#REF!&gt;=1,IF(#REF!&gt;=1,#REF!),IF(#REF!&gt;=0,"",))</f>
        <v>#REF!</v>
      </c>
      <c r="G1542" s="241" t="e">
        <f>保全管理データ!N1638</f>
        <v>#REF!</v>
      </c>
      <c r="H1542" s="241" t="e">
        <f>IF(#REF!="無","",IF(#REF!="","",IF(#REF!="悪環境における作業",0.2,IF(#REF!="高所又は地下作業",0.1,IF(#REF!="錯綜場所作業",0.3,IF(#REF!="複雑な制約のある作業",0.4,IF(#REF!="単純な制約のある作業",0.2,0)))))))</f>
        <v>#REF!</v>
      </c>
      <c r="I1542" s="224" t="e">
        <f t="shared" si="93"/>
        <v>#REF!</v>
      </c>
      <c r="J1542" s="242" t="e">
        <f>IF(#REF!&gt;=1,IF(#REF!&gt;=1,#REF!),IF(#REF!&gt;=0,"",))</f>
        <v>#REF!</v>
      </c>
      <c r="K1542" s="241" t="e">
        <f>保全管理データ!N1665</f>
        <v>#REF!</v>
      </c>
      <c r="L1542" s="241" t="e">
        <f>IF(#REF!="","",IF(#REF!="悪環境における作業",0.2,IF(#REF!="高所又は地下作業",0.1,IF(#REF!="錯綜場所作業",0.3,IF(#REF!="複雑な制約のある作業",0.4,IF(#REF!="単純な制約のある作業",0.2,0))))))</f>
        <v>#REF!</v>
      </c>
      <c r="M1542" s="224" t="e">
        <f t="shared" si="94"/>
        <v>#REF!</v>
      </c>
    </row>
    <row r="1543" spans="2:13" s="229" customFormat="1" ht="27.75" customHeight="1" x14ac:dyDescent="0.2">
      <c r="B1543" s="562" t="s">
        <v>259</v>
      </c>
      <c r="C1543" s="563"/>
      <c r="D1543" s="239" t="e">
        <f>#REF!</f>
        <v>#REF!</v>
      </c>
      <c r="E1543" s="240" t="s">
        <v>245</v>
      </c>
      <c r="F1543" s="242" t="e">
        <f>IF(#REF!&gt;=1,IF(#REF!&gt;=1,#REF!),IF(#REF!&gt;=0,"",))</f>
        <v>#REF!</v>
      </c>
      <c r="G1543" s="241" t="e">
        <f>保全管理データ!N1639</f>
        <v>#REF!</v>
      </c>
      <c r="H1543" s="241" t="e">
        <f>IF(#REF!="無","",IF(#REF!="","",IF(#REF!="悪環境における作業",0.2,IF(#REF!="高所又は地下作業",0.1,IF(#REF!="錯綜場所作業",0.3,IF(#REF!="複雑な制約のある作業",0.4,IF(#REF!="単純な制約のある作業",0.2,0)))))))</f>
        <v>#REF!</v>
      </c>
      <c r="I1543" s="224" t="e">
        <f t="shared" si="93"/>
        <v>#REF!</v>
      </c>
      <c r="J1543" s="242" t="e">
        <f>IF(#REF!&gt;=1,IF(#REF!&gt;=1,#REF!),IF(#REF!&gt;=0,"",))</f>
        <v>#REF!</v>
      </c>
      <c r="K1543" s="241" t="e">
        <f>保全管理データ!N1666</f>
        <v>#REF!</v>
      </c>
      <c r="L1543" s="241" t="e">
        <f>IF(#REF!="","",IF(#REF!="悪環境における作業",0.2,IF(#REF!="高所又は地下作業",0.1,IF(#REF!="錯綜場所作業",0.3,IF(#REF!="複雑な制約のある作業",0.4,IF(#REF!="単純な制約のある作業",0.2,0))))))</f>
        <v>#REF!</v>
      </c>
      <c r="M1543" s="224" t="e">
        <f t="shared" si="94"/>
        <v>#REF!</v>
      </c>
    </row>
    <row r="1544" spans="2:13" s="229" customFormat="1" ht="27.75" customHeight="1" x14ac:dyDescent="0.2">
      <c r="B1544" s="562" t="s">
        <v>260</v>
      </c>
      <c r="C1544" s="563"/>
      <c r="D1544" s="239" t="e">
        <f>#REF!</f>
        <v>#REF!</v>
      </c>
      <c r="E1544" s="240" t="s">
        <v>248</v>
      </c>
      <c r="F1544" s="242" t="e">
        <f>IF(#REF!&gt;=1,IF(#REF!&gt;=1,#REF!),IF(#REF!&gt;=0,"",))</f>
        <v>#REF!</v>
      </c>
      <c r="G1544" s="241" t="e">
        <f>保全管理データ!N1640</f>
        <v>#REF!</v>
      </c>
      <c r="H1544" s="241" t="e">
        <f>IF(#REF!="無","",IF(#REF!="","",IF(#REF!="悪環境における作業",0.2,IF(#REF!="高所又は地下作業",0.1,IF(#REF!="錯綜場所作業",0.3,IF(#REF!="複雑な制約のある作業",0.4,IF(#REF!="単純な制約のある作業",0.2,0)))))))</f>
        <v>#REF!</v>
      </c>
      <c r="I1544" s="224" t="e">
        <f t="shared" si="93"/>
        <v>#REF!</v>
      </c>
      <c r="J1544" s="242" t="e">
        <f>IF(#REF!&gt;=1,IF(#REF!&gt;=1,#REF!),IF(#REF!&gt;=0,"",))</f>
        <v>#REF!</v>
      </c>
      <c r="K1544" s="241" t="e">
        <f>保全管理データ!N1667</f>
        <v>#REF!</v>
      </c>
      <c r="L1544" s="241" t="e">
        <f>IF(#REF!="","",IF(#REF!="悪環境における作業",0.2,IF(#REF!="高所又は地下作業",0.1,IF(#REF!="錯綜場所作業",0.3,IF(#REF!="複雑な制約のある作業",0.4,IF(#REF!="単純な制約のある作業",0.2,0))))))</f>
        <v>#REF!</v>
      </c>
      <c r="M1544" s="224" t="e">
        <f t="shared" si="94"/>
        <v>#REF!</v>
      </c>
    </row>
    <row r="1545" spans="2:13" s="229" customFormat="1" ht="27.75" customHeight="1" x14ac:dyDescent="0.2">
      <c r="B1545" s="562" t="s">
        <v>261</v>
      </c>
      <c r="C1545" s="563"/>
      <c r="D1545" s="239" t="e">
        <f>#REF!</f>
        <v>#REF!</v>
      </c>
      <c r="E1545" s="240" t="s">
        <v>247</v>
      </c>
      <c r="F1545" s="242" t="e">
        <f>IF(#REF!&gt;=1,IF(#REF!&gt;=1,#REF!),IF(#REF!&gt;=0,"",))</f>
        <v>#REF!</v>
      </c>
      <c r="G1545" s="241" t="e">
        <f>保全管理データ!N1641</f>
        <v>#REF!</v>
      </c>
      <c r="H1545" s="241" t="e">
        <f>IF(#REF!="無","",IF(#REF!="","",IF(#REF!="悪環境における作業",0.2,IF(#REF!="高所又は地下作業",0.1,IF(#REF!="錯綜場所作業",0.3,IF(#REF!="複雑な制約のある作業",0.4,IF(#REF!="単純な制約のある作業",0.2,0)))))))</f>
        <v>#REF!</v>
      </c>
      <c r="I1545" s="224" t="e">
        <f t="shared" si="93"/>
        <v>#REF!</v>
      </c>
      <c r="J1545" s="242" t="e">
        <f>IF(#REF!&gt;=1,IF(#REF!&gt;=1,#REF!),IF(#REF!&gt;=0,"",))</f>
        <v>#REF!</v>
      </c>
      <c r="K1545" s="241" t="e">
        <f>保全管理データ!N1668</f>
        <v>#REF!</v>
      </c>
      <c r="L1545" s="241" t="e">
        <f>IF(#REF!="","",IF(#REF!="悪環境における作業",0.2,IF(#REF!="高所又は地下作業",0.1,IF(#REF!="錯綜場所作業",0.3,IF(#REF!="複雑な制約のある作業",0.4,IF(#REF!="単純な制約のある作業",0.2,0))))))</f>
        <v>#REF!</v>
      </c>
      <c r="M1545" s="224" t="e">
        <f t="shared" si="94"/>
        <v>#REF!</v>
      </c>
    </row>
    <row r="1546" spans="2:13" s="229" customFormat="1" ht="27.75" customHeight="1" x14ac:dyDescent="0.2">
      <c r="B1546" s="562" t="s">
        <v>262</v>
      </c>
      <c r="C1546" s="563"/>
      <c r="D1546" s="239" t="e">
        <f>#REF!</f>
        <v>#REF!</v>
      </c>
      <c r="E1546" s="240" t="s">
        <v>245</v>
      </c>
      <c r="F1546" s="242" t="e">
        <f>IF(#REF!&gt;=1,IF(#REF!&gt;=1,#REF!),IF(#REF!&gt;=0,"",))</f>
        <v>#REF!</v>
      </c>
      <c r="G1546" s="241" t="e">
        <f>保全管理データ!N1642</f>
        <v>#REF!</v>
      </c>
      <c r="H1546" s="241" t="e">
        <f>IF(#REF!="無","",IF(#REF!="","",IF(#REF!="悪環境における作業",0.2,IF(#REF!="高所又は地下作業",0.1,IF(#REF!="錯綜場所作業",0.3,IF(#REF!="複雑な制約のある作業",0.4,IF(#REF!="単純な制約のある作業",0.2,0)))))))</f>
        <v>#REF!</v>
      </c>
      <c r="I1546" s="224" t="e">
        <f t="shared" si="93"/>
        <v>#REF!</v>
      </c>
      <c r="J1546" s="242" t="e">
        <f>IF(#REF!&gt;=1,IF(#REF!&gt;=1,#REF!),IF(#REF!&gt;=0,"",))</f>
        <v>#REF!</v>
      </c>
      <c r="K1546" s="241" t="e">
        <f>保全管理データ!N1669</f>
        <v>#REF!</v>
      </c>
      <c r="L1546" s="241" t="e">
        <f>IF(#REF!="","",IF(#REF!="悪環境における作業",0.2,IF(#REF!="高所又は地下作業",0.1,IF(#REF!="錯綜場所作業",0.3,IF(#REF!="複雑な制約のある作業",0.4,IF(#REF!="単純な制約のある作業",0.2,0))))))</f>
        <v>#REF!</v>
      </c>
      <c r="M1546" s="224" t="e">
        <f t="shared" si="94"/>
        <v>#REF!</v>
      </c>
    </row>
    <row r="1547" spans="2:13" s="229" customFormat="1" ht="27.75" customHeight="1" x14ac:dyDescent="0.2">
      <c r="B1547" s="562" t="s">
        <v>263</v>
      </c>
      <c r="C1547" s="563"/>
      <c r="D1547" s="239" t="e">
        <f>#REF!</f>
        <v>#REF!</v>
      </c>
      <c r="E1547" s="240" t="s">
        <v>245</v>
      </c>
      <c r="F1547" s="242" t="e">
        <f>IF(#REF!&gt;=1,IF(#REF!&gt;=1,#REF!),IF(#REF!&gt;=0,"",))</f>
        <v>#REF!</v>
      </c>
      <c r="G1547" s="241" t="e">
        <f>保全管理データ!N1643</f>
        <v>#REF!</v>
      </c>
      <c r="H1547" s="241" t="e">
        <f>IF(#REF!="無","",IF(#REF!="","",IF(#REF!="悪環境における作業",0.2,IF(#REF!="高所又は地下作業",0.1,IF(#REF!="錯綜場所作業",0.3,IF(#REF!="複雑な制約のある作業",0.4,IF(#REF!="単純な制約のある作業",0.2,0)))))))</f>
        <v>#REF!</v>
      </c>
      <c r="I1547" s="224" t="e">
        <f t="shared" si="93"/>
        <v>#REF!</v>
      </c>
      <c r="J1547" s="242" t="e">
        <f>IF(#REF!&gt;=1,IF(#REF!&gt;=1,#REF!),IF(#REF!&gt;=0,"",))</f>
        <v>#REF!</v>
      </c>
      <c r="K1547" s="241" t="e">
        <f>保全管理データ!N1670</f>
        <v>#REF!</v>
      </c>
      <c r="L1547" s="241" t="e">
        <f>IF(#REF!="","",IF(#REF!="悪環境における作業",0.2,IF(#REF!="高所又は地下作業",0.1,IF(#REF!="錯綜場所作業",0.3,IF(#REF!="複雑な制約のある作業",0.4,IF(#REF!="単純な制約のある作業",0.2,0))))))</f>
        <v>#REF!</v>
      </c>
      <c r="M1547" s="224" t="e">
        <f t="shared" si="94"/>
        <v>#REF!</v>
      </c>
    </row>
    <row r="1548" spans="2:13" s="229" customFormat="1" ht="27.75" customHeight="1" x14ac:dyDescent="0.2">
      <c r="B1548" s="562" t="s">
        <v>264</v>
      </c>
      <c r="C1548" s="563"/>
      <c r="D1548" s="239" t="e">
        <f>#REF!</f>
        <v>#REF!</v>
      </c>
      <c r="E1548" s="240" t="s">
        <v>245</v>
      </c>
      <c r="F1548" s="242" t="e">
        <f>IF(#REF!&gt;=1,IF(#REF!&gt;=1,#REF!),IF(#REF!&gt;=0,"",))</f>
        <v>#REF!</v>
      </c>
      <c r="G1548" s="241" t="e">
        <f>保全管理データ!N1644</f>
        <v>#REF!</v>
      </c>
      <c r="H1548" s="241" t="e">
        <f>IF(#REF!="無","",IF(#REF!="","",IF(#REF!="悪環境における作業",0.2,IF(#REF!="高所又は地下作業",0.1,IF(#REF!="錯綜場所作業",0.3,IF(#REF!="複雑な制約のある作業",0.4,IF(#REF!="単純な制約のある作業",0.2,0)))))))</f>
        <v>#REF!</v>
      </c>
      <c r="I1548" s="224" t="e">
        <f t="shared" si="93"/>
        <v>#REF!</v>
      </c>
      <c r="J1548" s="242" t="e">
        <f>IF(#REF!&gt;=1,IF(#REF!&gt;=1,#REF!),IF(#REF!&gt;=0,"",))</f>
        <v>#REF!</v>
      </c>
      <c r="K1548" s="241" t="e">
        <f>保全管理データ!N1671</f>
        <v>#REF!</v>
      </c>
      <c r="L1548" s="241" t="e">
        <f>IF(#REF!="","",IF(#REF!="悪環境における作業",0.2,IF(#REF!="高所又は地下作業",0.1,IF(#REF!="錯綜場所作業",0.3,IF(#REF!="複雑な制約のある作業",0.4,IF(#REF!="単純な制約のある作業",0.2,0))))))</f>
        <v>#REF!</v>
      </c>
      <c r="M1548" s="224" t="e">
        <f t="shared" si="94"/>
        <v>#REF!</v>
      </c>
    </row>
    <row r="1549" spans="2:13" s="229" customFormat="1" ht="27.75" customHeight="1" x14ac:dyDescent="0.2">
      <c r="B1549" s="562" t="s">
        <v>265</v>
      </c>
      <c r="C1549" s="563"/>
      <c r="D1549" s="239" t="e">
        <f>#REF!</f>
        <v>#REF!</v>
      </c>
      <c r="E1549" s="240" t="s">
        <v>245</v>
      </c>
      <c r="F1549" s="242" t="e">
        <f>IF(#REF!&gt;=1,IF(#REF!&gt;=1,#REF!),IF(#REF!&gt;=0,"",))</f>
        <v>#REF!</v>
      </c>
      <c r="G1549" s="241" t="e">
        <f>保全管理データ!N1645</f>
        <v>#REF!</v>
      </c>
      <c r="H1549" s="241" t="e">
        <f>IF(#REF!="無","",IF(#REF!="","",IF(#REF!="悪環境における作業",0.2,IF(#REF!="高所又は地下作業",0.1,IF(#REF!="錯綜場所作業",0.3,IF(#REF!="複雑な制約のある作業",0.4,IF(#REF!="単純な制約のある作業",0.2,0)))))))</f>
        <v>#REF!</v>
      </c>
      <c r="I1549" s="224" t="e">
        <f t="shared" si="93"/>
        <v>#REF!</v>
      </c>
      <c r="J1549" s="242" t="e">
        <f>IF(#REF!&gt;=1,IF(#REF!&gt;=1,#REF!),IF(#REF!&gt;=0,"",))</f>
        <v>#REF!</v>
      </c>
      <c r="K1549" s="241" t="e">
        <f>保全管理データ!N1672</f>
        <v>#REF!</v>
      </c>
      <c r="L1549" s="241" t="e">
        <f>IF(#REF!="","",IF(#REF!="悪環境における作業",0.2,IF(#REF!="高所又は地下作業",0.1,IF(#REF!="錯綜場所作業",0.3,IF(#REF!="複雑な制約のある作業",0.4,IF(#REF!="単純な制約のある作業",0.2,0))))))</f>
        <v>#REF!</v>
      </c>
      <c r="M1549" s="224" t="e">
        <f t="shared" si="94"/>
        <v>#REF!</v>
      </c>
    </row>
    <row r="1550" spans="2:13" s="229" customFormat="1" ht="27.75" customHeight="1" x14ac:dyDescent="0.2">
      <c r="B1550" s="562" t="s">
        <v>266</v>
      </c>
      <c r="C1550" s="563"/>
      <c r="D1550" s="239" t="e">
        <f>#REF!</f>
        <v>#REF!</v>
      </c>
      <c r="E1550" s="240" t="s">
        <v>245</v>
      </c>
      <c r="F1550" s="242" t="e">
        <f>IF(#REF!&gt;=1,IF(#REF!&gt;=1,#REF!),IF(#REF!&gt;=0,"",))</f>
        <v>#REF!</v>
      </c>
      <c r="G1550" s="241" t="e">
        <f>保全管理データ!N1646</f>
        <v>#REF!</v>
      </c>
      <c r="H1550" s="241" t="e">
        <f>IF(#REF!="無","",IF(#REF!="","",IF(#REF!="悪環境における作業",0.2,IF(#REF!="高所又は地下作業",0.1,IF(#REF!="錯綜場所作業",0.3,IF(#REF!="複雑な制約のある作業",0.4,IF(#REF!="単純な制約のある作業",0.2,0)))))))</f>
        <v>#REF!</v>
      </c>
      <c r="I1550" s="224" t="e">
        <f t="shared" si="93"/>
        <v>#REF!</v>
      </c>
      <c r="J1550" s="242" t="e">
        <f>IF(#REF!&gt;=1,IF(#REF!&gt;=1,#REF!),IF(#REF!&gt;=0,"",))</f>
        <v>#REF!</v>
      </c>
      <c r="K1550" s="241" t="e">
        <f>保全管理データ!N1673</f>
        <v>#REF!</v>
      </c>
      <c r="L1550" s="241" t="e">
        <f>IF(#REF!="","",IF(#REF!="悪環境における作業",0.2,IF(#REF!="高所又は地下作業",0.1,IF(#REF!="錯綜場所作業",0.3,IF(#REF!="複雑な制約のある作業",0.4,IF(#REF!="単純な制約のある作業",0.2,0))))))</f>
        <v>#REF!</v>
      </c>
      <c r="M1550" s="224" t="e">
        <f t="shared" si="94"/>
        <v>#REF!</v>
      </c>
    </row>
    <row r="1551" spans="2:13" s="229" customFormat="1" ht="27.75" customHeight="1" x14ac:dyDescent="0.2">
      <c r="B1551" s="562" t="s">
        <v>81</v>
      </c>
      <c r="C1551" s="563"/>
      <c r="D1551" s="239" t="e">
        <f>#REF!</f>
        <v>#REF!</v>
      </c>
      <c r="E1551" s="240" t="s">
        <v>245</v>
      </c>
      <c r="F1551" s="242" t="e">
        <f>IF(#REF!&gt;=1,IF(#REF!&gt;=1,#REF!),IF(#REF!&gt;=0,"",))</f>
        <v>#REF!</v>
      </c>
      <c r="G1551" s="241" t="e">
        <f>保全管理データ!N1647</f>
        <v>#REF!</v>
      </c>
      <c r="H1551" s="241" t="e">
        <f>IF(#REF!="無","",IF(#REF!="","",IF(#REF!="悪環境における作業",0.2,IF(#REF!="高所又は地下作業",0.1,IF(#REF!="錯綜場所作業",0.3,IF(#REF!="複雑な制約のある作業",0.4,IF(#REF!="単純な制約のある作業",0.2,0)))))))</f>
        <v>#REF!</v>
      </c>
      <c r="I1551" s="224" t="e">
        <f t="shared" si="93"/>
        <v>#REF!</v>
      </c>
      <c r="J1551" s="242" t="e">
        <f>IF(#REF!&gt;=1,IF(#REF!&gt;=1,#REF!),IF(#REF!&gt;=0,"",))</f>
        <v>#REF!</v>
      </c>
      <c r="K1551" s="241" t="e">
        <f>保全管理データ!N1674</f>
        <v>#REF!</v>
      </c>
      <c r="L1551" s="241" t="e">
        <f>IF(#REF!="","",IF(#REF!="悪環境における作業",0.2,IF(#REF!="高所又は地下作業",0.1,IF(#REF!="錯綜場所作業",0.3,IF(#REF!="複雑な制約のある作業",0.4,IF(#REF!="単純な制約のある作業",0.2,0))))))</f>
        <v>#REF!</v>
      </c>
      <c r="M1551" s="224" t="e">
        <f t="shared" si="94"/>
        <v>#REF!</v>
      </c>
    </row>
    <row r="1552" spans="2:13" s="229" customFormat="1" ht="27.75" customHeight="1" x14ac:dyDescent="0.2">
      <c r="B1552" s="562" t="s">
        <v>267</v>
      </c>
      <c r="C1552" s="563"/>
      <c r="D1552" s="239" t="e">
        <f>#REF!</f>
        <v>#REF!</v>
      </c>
      <c r="E1552" s="240" t="s">
        <v>247</v>
      </c>
      <c r="F1552" s="242" t="e">
        <f>IF(#REF!&gt;=1,IF(#REF!&gt;=1,#REF!),IF(#REF!&gt;=0,"",))</f>
        <v>#REF!</v>
      </c>
      <c r="G1552" s="241" t="e">
        <f>保全管理データ!N1648</f>
        <v>#REF!</v>
      </c>
      <c r="H1552" s="241" t="e">
        <f>IF(#REF!="無","",IF(#REF!="","",IF(#REF!="悪環境における作業",0.2,IF(#REF!="高所又は地下作業",0.1,IF(#REF!="錯綜場所作業",0.3,IF(#REF!="複雑な制約のある作業",0.4,IF(#REF!="単純な制約のある作業",0.2,0)))))))</f>
        <v>#REF!</v>
      </c>
      <c r="I1552" s="224" t="e">
        <f t="shared" si="93"/>
        <v>#REF!</v>
      </c>
      <c r="J1552" s="242" t="e">
        <f>IF(#REF!&gt;=1,IF(#REF!&gt;=1,#REF!),IF(#REF!&gt;=0,"",))</f>
        <v>#REF!</v>
      </c>
      <c r="K1552" s="241" t="e">
        <f>保全管理データ!N1675</f>
        <v>#REF!</v>
      </c>
      <c r="L1552" s="241" t="e">
        <f>IF(#REF!="","",IF(#REF!="悪環境における作業",0.2,IF(#REF!="高所又は地下作業",0.1,IF(#REF!="錯綜場所作業",0.3,IF(#REF!="複雑な制約のある作業",0.4,IF(#REF!="単純な制約のある作業",0.2,0))))))</f>
        <v>#REF!</v>
      </c>
      <c r="M1552" s="224" t="e">
        <f t="shared" si="94"/>
        <v>#REF!</v>
      </c>
    </row>
    <row r="1553" spans="2:13" s="229" customFormat="1" ht="27.75" customHeight="1" x14ac:dyDescent="0.2">
      <c r="B1553" s="562" t="s">
        <v>268</v>
      </c>
      <c r="C1553" s="563"/>
      <c r="D1553" s="239" t="e">
        <f>#REF!</f>
        <v>#REF!</v>
      </c>
      <c r="E1553" s="240" t="s">
        <v>246</v>
      </c>
      <c r="F1553" s="242" t="e">
        <f>IF(#REF!&gt;=1,IF(#REF!&gt;=1,#REF!),IF(#REF!&gt;=0,"",))</f>
        <v>#REF!</v>
      </c>
      <c r="G1553" s="241" t="e">
        <f>保全管理データ!N1649</f>
        <v>#REF!</v>
      </c>
      <c r="H1553" s="241" t="e">
        <f>IF(#REF!="無","",IF(#REF!="","",IF(#REF!="悪環境における作業",0.2,IF(#REF!="高所又は地下作業",0.1,IF(#REF!="錯綜場所作業",0.3,IF(#REF!="複雑な制約のある作業",0.4,IF(#REF!="単純な制約のある作業",0.2,0)))))))</f>
        <v>#REF!</v>
      </c>
      <c r="I1553" s="224" t="e">
        <f t="shared" si="93"/>
        <v>#REF!</v>
      </c>
      <c r="J1553" s="242" t="e">
        <f>IF(#REF!&gt;=1,IF(#REF!&gt;=1,#REF!),IF(#REF!&gt;=0,"",))</f>
        <v>#REF!</v>
      </c>
      <c r="K1553" s="241" t="e">
        <f>保全管理データ!N1676</f>
        <v>#REF!</v>
      </c>
      <c r="L1553" s="241" t="e">
        <f>IF(#REF!="","",IF(#REF!="悪環境における作業",0.2,IF(#REF!="高所又は地下作業",0.1,IF(#REF!="錯綜場所作業",0.3,IF(#REF!="複雑な制約のある作業",0.4,IF(#REF!="単純な制約のある作業",0.2,0))))))</f>
        <v>#REF!</v>
      </c>
      <c r="M1553" s="224" t="e">
        <f t="shared" si="94"/>
        <v>#REF!</v>
      </c>
    </row>
    <row r="1554" spans="2:13" s="229" customFormat="1" ht="27.75" customHeight="1" thickBot="1" x14ac:dyDescent="0.25">
      <c r="B1554" s="564" t="s">
        <v>269</v>
      </c>
      <c r="C1554" s="565"/>
      <c r="D1554" s="243" t="e">
        <f>#REF!</f>
        <v>#REF!</v>
      </c>
      <c r="E1554" s="244" t="s">
        <v>245</v>
      </c>
      <c r="F1554" s="246" t="e">
        <f>IF(#REF!&gt;=1,IF(#REF!&gt;=1,#REF!),IF(#REF!&gt;=0,"",))</f>
        <v>#REF!</v>
      </c>
      <c r="G1554" s="245" t="e">
        <f>保全管理データ!N1650</f>
        <v>#REF!</v>
      </c>
      <c r="H1554" s="241" t="e">
        <f>IF(#REF!="無","",IF(#REF!="","",IF(#REF!="悪環境における作業",0.2,IF(#REF!="高所又は地下作業",0.1,IF(#REF!="錯綜場所作業",0.3,IF(#REF!="複雑な制約のある作業",0.4,IF(#REF!="単純な制約のある作業",0.2,0)))))))</f>
        <v>#REF!</v>
      </c>
      <c r="I1554" s="224" t="e">
        <f t="shared" si="93"/>
        <v>#REF!</v>
      </c>
      <c r="J1554" s="246" t="e">
        <f>IF(#REF!&gt;=1,IF(#REF!&gt;=1,#REF!),IF(#REF!&gt;=0,"",))</f>
        <v>#REF!</v>
      </c>
      <c r="K1554" s="245" t="e">
        <f>保全管理データ!N1677</f>
        <v>#REF!</v>
      </c>
      <c r="L1554" s="245" t="e">
        <f>IF(#REF!="","",IF(#REF!="悪環境における作業",0.2,IF(#REF!="高所又は地下作業",0.1,IF(#REF!="錯綜場所作業",0.3,IF(#REF!="複雑な制約のある作業",0.4,IF(#REF!="単純な制約のある作業",0.2,0))))))</f>
        <v>#REF!</v>
      </c>
      <c r="M1554" s="224" t="e">
        <f t="shared" si="94"/>
        <v>#REF!</v>
      </c>
    </row>
    <row r="1555" spans="2:13" s="229" customFormat="1" ht="27.75" customHeight="1" thickBot="1" x14ac:dyDescent="0.25">
      <c r="B1555" s="555" t="s">
        <v>190</v>
      </c>
      <c r="C1555" s="555"/>
      <c r="D1555" s="555"/>
      <c r="E1555" s="555"/>
      <c r="F1555" s="556" t="e">
        <f>SUM(I1531:I1554)</f>
        <v>#REF!</v>
      </c>
      <c r="G1555" s="557"/>
      <c r="H1555" s="557"/>
      <c r="I1555" s="558"/>
      <c r="J1555" s="556" t="e">
        <f>IF(SUM(J1531:J1554)=0,"0.00",SUM(M1531:M1554))</f>
        <v>#REF!</v>
      </c>
      <c r="K1555" s="557"/>
      <c r="L1555" s="557"/>
      <c r="M1555" s="558"/>
    </row>
    <row r="1556" spans="2:13" s="229" customFormat="1" ht="27.75" customHeight="1" thickBot="1" x14ac:dyDescent="0.25">
      <c r="B1556" s="555" t="s">
        <v>97</v>
      </c>
      <c r="C1556" s="555"/>
      <c r="D1556" s="555"/>
      <c r="E1556" s="555"/>
      <c r="F1556" s="559" t="e">
        <f>IF(#REF!="５年以下","0",IF(#REF!="５年～１０年",0.1,IF(#REF!="１０年以上",0.15)))</f>
        <v>#REF!</v>
      </c>
      <c r="G1556" s="560"/>
      <c r="H1556" s="560"/>
      <c r="I1556" s="560"/>
      <c r="J1556" s="560"/>
      <c r="K1556" s="560"/>
      <c r="L1556" s="560"/>
      <c r="M1556" s="561"/>
    </row>
    <row r="1557" spans="2:13" s="229" customFormat="1" ht="27.75" customHeight="1" thickBot="1" x14ac:dyDescent="0.25">
      <c r="B1557" s="556" t="s">
        <v>273</v>
      </c>
      <c r="C1557" s="557"/>
      <c r="D1557" s="557"/>
      <c r="E1557" s="558"/>
      <c r="F1557" s="556" t="e">
        <f>F1555*(1+F1556)</f>
        <v>#REF!</v>
      </c>
      <c r="G1557" s="557"/>
      <c r="H1557" s="557"/>
      <c r="I1557" s="557"/>
      <c r="J1557" s="556" t="e">
        <f>J1555*(1+F1556)</f>
        <v>#REF!</v>
      </c>
      <c r="K1557" s="557"/>
      <c r="L1557" s="557"/>
      <c r="M1557" s="558"/>
    </row>
    <row r="1558" spans="2:13" s="229" customFormat="1" ht="24" hidden="1" customHeight="1" thickBot="1" x14ac:dyDescent="0.25">
      <c r="B1558" s="555" t="s">
        <v>191</v>
      </c>
      <c r="C1558" s="555"/>
      <c r="D1558" s="555"/>
      <c r="E1558" s="555"/>
      <c r="F1558" s="556" t="e">
        <f>#REF!*(#REF!*#REF!+#REF!*#REF!)</f>
        <v>#REF!</v>
      </c>
      <c r="G1558" s="557"/>
      <c r="H1558" s="558"/>
      <c r="I1558" s="555" t="e">
        <f>#REF!</f>
        <v>#REF!</v>
      </c>
      <c r="J1558" s="556"/>
      <c r="K1558" s="247" t="s">
        <v>230</v>
      </c>
      <c r="L1558" s="558" t="e">
        <f>B1529</f>
        <v>#REF!</v>
      </c>
      <c r="M1558" s="555"/>
    </row>
    <row r="1559" spans="2:13" s="229" customFormat="1" ht="45" customHeight="1" thickBot="1" x14ac:dyDescent="0.25">
      <c r="B1559" s="228"/>
      <c r="C1559" s="228"/>
      <c r="D1559" s="228"/>
      <c r="E1559" s="228"/>
      <c r="F1559" s="228"/>
      <c r="G1559" s="228"/>
      <c r="H1559" s="228"/>
      <c r="I1559" s="228"/>
      <c r="J1559" s="228"/>
      <c r="K1559" s="228"/>
      <c r="L1559" s="228"/>
      <c r="M1559" s="228"/>
    </row>
    <row r="1560" spans="2:13" s="229" customFormat="1" ht="27.75" customHeight="1" thickBot="1" x14ac:dyDescent="0.25">
      <c r="B1560" s="568" t="s">
        <v>128</v>
      </c>
      <c r="C1560" s="569"/>
      <c r="D1560" s="569"/>
      <c r="E1560" s="570"/>
      <c r="F1560" s="228"/>
      <c r="G1560" s="228"/>
      <c r="H1560" s="228"/>
      <c r="I1560" s="228"/>
      <c r="J1560" s="228"/>
      <c r="K1560" s="228"/>
      <c r="L1560" s="228"/>
      <c r="M1560" s="228"/>
    </row>
    <row r="1561" spans="2:13" s="229" customFormat="1" ht="27.75" customHeight="1" x14ac:dyDescent="0.2">
      <c r="B1561" s="571" t="e">
        <f>#REF!</f>
        <v>#REF!</v>
      </c>
      <c r="C1561" s="572"/>
      <c r="D1561" s="573"/>
      <c r="E1561" s="574"/>
      <c r="F1561" s="578" t="s">
        <v>240</v>
      </c>
      <c r="G1561" s="579"/>
      <c r="H1561" s="579"/>
      <c r="I1561" s="580"/>
      <c r="J1561" s="578" t="s">
        <v>239</v>
      </c>
      <c r="K1561" s="579"/>
      <c r="L1561" s="579"/>
      <c r="M1561" s="580"/>
    </row>
    <row r="1562" spans="2:13" s="229" customFormat="1" ht="27.75" customHeight="1" thickBot="1" x14ac:dyDescent="0.25">
      <c r="B1562" s="575"/>
      <c r="C1562" s="576"/>
      <c r="D1562" s="576"/>
      <c r="E1562" s="577"/>
      <c r="F1562" s="233" t="s">
        <v>149</v>
      </c>
      <c r="G1562" s="231" t="s">
        <v>151</v>
      </c>
      <c r="H1562" s="231" t="s">
        <v>96</v>
      </c>
      <c r="I1562" s="232" t="s">
        <v>150</v>
      </c>
      <c r="J1562" s="233" t="s">
        <v>149</v>
      </c>
      <c r="K1562" s="231" t="s">
        <v>151</v>
      </c>
      <c r="L1562" s="231" t="s">
        <v>96</v>
      </c>
      <c r="M1562" s="232" t="s">
        <v>150</v>
      </c>
    </row>
    <row r="1563" spans="2:13" s="229" customFormat="1" ht="27.75" customHeight="1" thickTop="1" x14ac:dyDescent="0.2">
      <c r="B1563" s="566" t="s">
        <v>241</v>
      </c>
      <c r="C1563" s="567"/>
      <c r="D1563" s="234" t="e">
        <f>#REF!</f>
        <v>#REF!</v>
      </c>
      <c r="E1563" s="235" t="s">
        <v>242</v>
      </c>
      <c r="F1563" s="242" t="e">
        <f>IF(#REF!&gt;=1,IF(#REF!&gt;=1,#REF!),IF(#REF!&gt;=0,"",))</f>
        <v>#REF!</v>
      </c>
      <c r="G1563" s="241" t="e">
        <f>保全管理データ!N1739</f>
        <v>#REF!</v>
      </c>
      <c r="H1563" s="241" t="e">
        <f>IF(#REF!="無","",IF(#REF!="","",IF(#REF!="悪環境における作業",0.2,IF(#REF!="高所又は地下作業",0.1,IF(#REF!="錯綜場所作業",0.3,IF(#REF!="複雑な制約のある作業",0.4,IF(#REF!="単純な制約のある作業",0.2,0)))))))</f>
        <v>#REF!</v>
      </c>
      <c r="I1563" s="224" t="e">
        <f>IF(F1563="","",F1563*G1563*(1+IF(H1563="",0,H1563)))</f>
        <v>#REF!</v>
      </c>
      <c r="J1563" s="242" t="e">
        <f>IF(#REF!&gt;=1,IF(#REF!&gt;=1,#REF!),IF(#REF!&gt;=0,"",))</f>
        <v>#REF!</v>
      </c>
      <c r="K1563" s="241" t="e">
        <f>保全管理データ!N1766</f>
        <v>#REF!</v>
      </c>
      <c r="L1563" s="241" t="e">
        <f>IF(#REF!="","",IF(#REF!="悪環境における作業",0.2,IF(#REF!="高所又は地下作業",0.1,IF(#REF!="錯綜場所作業",0.3,IF(#REF!="複雑な制約のある作業",0.4,IF(#REF!="単純な制約のある作業",0.2,0))))))</f>
        <v>#REF!</v>
      </c>
      <c r="M1563" s="224" t="e">
        <f>IF(J1563="","",J1563*K1563*(1+IF(L1563="",0,L1563)))</f>
        <v>#REF!</v>
      </c>
    </row>
    <row r="1564" spans="2:13" s="229" customFormat="1" ht="27.75" customHeight="1" x14ac:dyDescent="0.2">
      <c r="B1564" s="562" t="s">
        <v>243</v>
      </c>
      <c r="C1564" s="563"/>
      <c r="D1564" s="239" t="e">
        <f>#REF!</f>
        <v>#REF!</v>
      </c>
      <c r="E1564" s="240" t="s">
        <v>242</v>
      </c>
      <c r="F1564" s="242" t="e">
        <f>IF(#REF!&gt;=1,IF(#REF!&gt;=1,#REF!),IF(#REF!&gt;=0,"",))</f>
        <v>#REF!</v>
      </c>
      <c r="G1564" s="241" t="e">
        <f>保全管理データ!N1740</f>
        <v>#REF!</v>
      </c>
      <c r="H1564" s="241" t="e">
        <f>IF(#REF!="無","",IF(#REF!="","",IF(#REF!="悪環境における作業",0.2,IF(#REF!="高所又は地下作業",0.1,IF(#REF!="錯綜場所作業",0.3,IF(#REF!="複雑な制約のある作業",0.4,IF(#REF!="単純な制約のある作業",0.2,0)))))))</f>
        <v>#REF!</v>
      </c>
      <c r="I1564" s="224" t="e">
        <f t="shared" ref="I1564:I1586" si="95">IF(F1564="","",F1564*G1564*(1+IF(H1564="",0,H1564)))</f>
        <v>#REF!</v>
      </c>
      <c r="J1564" s="242" t="e">
        <f>IF(#REF!&gt;=1,IF(#REF!&gt;=1,#REF!),IF(#REF!&gt;=0,"",))</f>
        <v>#REF!</v>
      </c>
      <c r="K1564" s="241" t="e">
        <f>保全管理データ!N1767</f>
        <v>#REF!</v>
      </c>
      <c r="L1564" s="241" t="e">
        <f>IF(#REF!="","",IF(#REF!="悪環境における作業",0.2,IF(#REF!="高所又は地下作業",0.1,IF(#REF!="錯綜場所作業",0.3,IF(#REF!="複雑な制約のある作業",0.4,IF(#REF!="単純な制約のある作業",0.2,0))))))</f>
        <v>#REF!</v>
      </c>
      <c r="M1564" s="224" t="e">
        <f t="shared" ref="M1564:M1586" si="96">IF(J1564="","",J1564*K1564*(1+IF(L1564="",0,L1564)))</f>
        <v>#REF!</v>
      </c>
    </row>
    <row r="1565" spans="2:13" s="229" customFormat="1" ht="27.75" customHeight="1" x14ac:dyDescent="0.2">
      <c r="B1565" s="562" t="s">
        <v>249</v>
      </c>
      <c r="C1565" s="563"/>
      <c r="D1565" s="239" t="e">
        <f>#REF!</f>
        <v>#REF!</v>
      </c>
      <c r="E1565" s="240" t="s">
        <v>244</v>
      </c>
      <c r="F1565" s="242" t="e">
        <f>IF(#REF!&gt;=1,IF(#REF!&gt;=1,#REF!),IF(#REF!&gt;=0,"",))</f>
        <v>#REF!</v>
      </c>
      <c r="G1565" s="241" t="e">
        <f>保全管理データ!N1741</f>
        <v>#REF!</v>
      </c>
      <c r="H1565" s="241" t="e">
        <f>IF(#REF!="無","",IF(#REF!="","",IF(#REF!="悪環境における作業",0.2,IF(#REF!="高所又は地下作業",0.1,IF(#REF!="錯綜場所作業",0.3,IF(#REF!="複雑な制約のある作業",0.4,IF(#REF!="単純な制約のある作業",0.2,0)))))))</f>
        <v>#REF!</v>
      </c>
      <c r="I1565" s="224" t="e">
        <f t="shared" si="95"/>
        <v>#REF!</v>
      </c>
      <c r="J1565" s="242" t="e">
        <f>IF(#REF!&gt;=1,IF(#REF!&gt;=1,#REF!),IF(#REF!&gt;=0,"",))</f>
        <v>#REF!</v>
      </c>
      <c r="K1565" s="241" t="e">
        <f>保全管理データ!N1768</f>
        <v>#REF!</v>
      </c>
      <c r="L1565" s="241" t="e">
        <f>IF(#REF!="","",IF(#REF!="悪環境における作業",0.2,IF(#REF!="高所又は地下作業",0.1,IF(#REF!="錯綜場所作業",0.3,IF(#REF!="複雑な制約のある作業",0.4,IF(#REF!="単純な制約のある作業",0.2,0))))))</f>
        <v>#REF!</v>
      </c>
      <c r="M1565" s="224" t="e">
        <f t="shared" si="96"/>
        <v>#REF!</v>
      </c>
    </row>
    <row r="1566" spans="2:13" s="229" customFormat="1" ht="27.75" customHeight="1" x14ac:dyDescent="0.2">
      <c r="B1566" s="562" t="s">
        <v>250</v>
      </c>
      <c r="C1566" s="563"/>
      <c r="D1566" s="239" t="e">
        <f>#REF!</f>
        <v>#REF!</v>
      </c>
      <c r="E1566" s="240" t="s">
        <v>244</v>
      </c>
      <c r="F1566" s="242" t="e">
        <f>IF(#REF!&gt;=1,IF(#REF!&gt;=1,#REF!),IF(#REF!&gt;=0,"",))</f>
        <v>#REF!</v>
      </c>
      <c r="G1566" s="241" t="e">
        <f>保全管理データ!N1742</f>
        <v>#REF!</v>
      </c>
      <c r="H1566" s="241" t="e">
        <f>IF(#REF!="無","",IF(#REF!="","",IF(#REF!="悪環境における作業",0.2,IF(#REF!="高所又は地下作業",0.1,IF(#REF!="錯綜場所作業",0.3,IF(#REF!="複雑な制約のある作業",0.4,IF(#REF!="単純な制約のある作業",0.2,0)))))))</f>
        <v>#REF!</v>
      </c>
      <c r="I1566" s="224" t="e">
        <f t="shared" si="95"/>
        <v>#REF!</v>
      </c>
      <c r="J1566" s="242" t="e">
        <f>IF(#REF!&gt;=1,IF(#REF!&gt;=1,#REF!),IF(#REF!&gt;=0,"",))</f>
        <v>#REF!</v>
      </c>
      <c r="K1566" s="241" t="e">
        <f>保全管理データ!N1769</f>
        <v>#REF!</v>
      </c>
      <c r="L1566" s="241" t="e">
        <f>IF(#REF!="","",IF(#REF!="悪環境における作業",0.2,IF(#REF!="高所又は地下作業",0.1,IF(#REF!="錯綜場所作業",0.3,IF(#REF!="複雑な制約のある作業",0.4,IF(#REF!="単純な制約のある作業",0.2,0))))))</f>
        <v>#REF!</v>
      </c>
      <c r="M1566" s="224" t="e">
        <f t="shared" si="96"/>
        <v>#REF!</v>
      </c>
    </row>
    <row r="1567" spans="2:13" s="229" customFormat="1" ht="27.75" customHeight="1" x14ac:dyDescent="0.2">
      <c r="B1567" s="562" t="s">
        <v>251</v>
      </c>
      <c r="C1567" s="563"/>
      <c r="D1567" s="239" t="e">
        <f>#REF!</f>
        <v>#REF!</v>
      </c>
      <c r="E1567" s="240" t="s">
        <v>242</v>
      </c>
      <c r="F1567" s="242" t="e">
        <f>IF(#REF!&gt;=1,IF(#REF!&gt;=1,#REF!),IF(#REF!&gt;=0,"",))</f>
        <v>#REF!</v>
      </c>
      <c r="G1567" s="241" t="e">
        <f>保全管理データ!N1743</f>
        <v>#REF!</v>
      </c>
      <c r="H1567" s="241" t="e">
        <f>IF(#REF!="無","",IF(#REF!="","",IF(#REF!="悪環境における作業",0.2,IF(#REF!="高所又は地下作業",0.1,IF(#REF!="錯綜場所作業",0.3,IF(#REF!="複雑な制約のある作業",0.4,IF(#REF!="単純な制約のある作業",0.2,0)))))))</f>
        <v>#REF!</v>
      </c>
      <c r="I1567" s="224" t="e">
        <f t="shared" si="95"/>
        <v>#REF!</v>
      </c>
      <c r="J1567" s="242" t="e">
        <f>IF(#REF!&gt;=1,IF(#REF!&gt;=1,#REF!),IF(#REF!&gt;=0,"",))</f>
        <v>#REF!</v>
      </c>
      <c r="K1567" s="241" t="e">
        <f>保全管理データ!N1770</f>
        <v>#REF!</v>
      </c>
      <c r="L1567" s="241" t="e">
        <f>IF(#REF!="","",IF(#REF!="悪環境における作業",0.2,IF(#REF!="高所又は地下作業",0.1,IF(#REF!="錯綜場所作業",0.3,IF(#REF!="複雑な制約のある作業",0.4,IF(#REF!="単純な制約のある作業",0.2,0))))))</f>
        <v>#REF!</v>
      </c>
      <c r="M1567" s="224" t="e">
        <f t="shared" si="96"/>
        <v>#REF!</v>
      </c>
    </row>
    <row r="1568" spans="2:13" s="229" customFormat="1" ht="27.75" customHeight="1" x14ac:dyDescent="0.2">
      <c r="B1568" s="562" t="s">
        <v>252</v>
      </c>
      <c r="C1568" s="563"/>
      <c r="D1568" s="239" t="e">
        <f>#REF!</f>
        <v>#REF!</v>
      </c>
      <c r="E1568" s="240" t="s">
        <v>244</v>
      </c>
      <c r="F1568" s="242" t="e">
        <f>IF(#REF!&gt;=1,IF(#REF!&gt;=1,#REF!),IF(#REF!&gt;=0,"",))</f>
        <v>#REF!</v>
      </c>
      <c r="G1568" s="241" t="e">
        <f>保全管理データ!N1744</f>
        <v>#REF!</v>
      </c>
      <c r="H1568" s="241" t="e">
        <f>IF(#REF!="無","",IF(#REF!="","",IF(#REF!="悪環境における作業",0.2,IF(#REF!="高所又は地下作業",0.1,IF(#REF!="錯綜場所作業",0.3,IF(#REF!="複雑な制約のある作業",0.4,IF(#REF!="単純な制約のある作業",0.2,0)))))))</f>
        <v>#REF!</v>
      </c>
      <c r="I1568" s="224" t="e">
        <f t="shared" si="95"/>
        <v>#REF!</v>
      </c>
      <c r="J1568" s="242" t="e">
        <f>IF(#REF!&gt;=1,IF(#REF!&gt;=1,#REF!),IF(#REF!&gt;=0,"",))</f>
        <v>#REF!</v>
      </c>
      <c r="K1568" s="241" t="e">
        <f>保全管理データ!N1771</f>
        <v>#REF!</v>
      </c>
      <c r="L1568" s="241" t="e">
        <f>IF(#REF!="","",IF(#REF!="悪環境における作業",0.2,IF(#REF!="高所又は地下作業",0.1,IF(#REF!="錯綜場所作業",0.3,IF(#REF!="複雑な制約のある作業",0.4,IF(#REF!="単純な制約のある作業",0.2,0))))))</f>
        <v>#REF!</v>
      </c>
      <c r="M1568" s="224" t="e">
        <f t="shared" si="96"/>
        <v>#REF!</v>
      </c>
    </row>
    <row r="1569" spans="2:13" s="229" customFormat="1" ht="27.75" customHeight="1" x14ac:dyDescent="0.2">
      <c r="B1569" s="562" t="s">
        <v>253</v>
      </c>
      <c r="C1569" s="563"/>
      <c r="D1569" s="239" t="e">
        <f>#REF!</f>
        <v>#REF!</v>
      </c>
      <c r="E1569" s="240" t="s">
        <v>242</v>
      </c>
      <c r="F1569" s="242" t="e">
        <f>IF(#REF!&gt;=1,IF(#REF!&gt;=1,#REF!),IF(#REF!&gt;=0,"",))</f>
        <v>#REF!</v>
      </c>
      <c r="G1569" s="241" t="e">
        <f>保全管理データ!N1745</f>
        <v>#REF!</v>
      </c>
      <c r="H1569" s="241" t="e">
        <f>IF(#REF!="無","",IF(#REF!="","",IF(#REF!="悪環境における作業",0.2,IF(#REF!="高所又は地下作業",0.1,IF(#REF!="錯綜場所作業",0.3,IF(#REF!="複雑な制約のある作業",0.4,IF(#REF!="単純な制約のある作業",0.2,0)))))))</f>
        <v>#REF!</v>
      </c>
      <c r="I1569" s="224" t="e">
        <f t="shared" si="95"/>
        <v>#REF!</v>
      </c>
      <c r="J1569" s="242" t="e">
        <f>IF(#REF!&gt;=1,IF(#REF!&gt;=1,#REF!),IF(#REF!&gt;=0,"",))</f>
        <v>#REF!</v>
      </c>
      <c r="K1569" s="241" t="e">
        <f>保全管理データ!N1772</f>
        <v>#REF!</v>
      </c>
      <c r="L1569" s="241" t="e">
        <f>IF(#REF!="","",IF(#REF!="悪環境における作業",0.2,IF(#REF!="高所又は地下作業",0.1,IF(#REF!="錯綜場所作業",0.3,IF(#REF!="複雑な制約のある作業",0.4,IF(#REF!="単純な制約のある作業",0.2,0))))))</f>
        <v>#REF!</v>
      </c>
      <c r="M1569" s="224" t="e">
        <f t="shared" si="96"/>
        <v>#REF!</v>
      </c>
    </row>
    <row r="1570" spans="2:13" s="229" customFormat="1" ht="27.75" customHeight="1" x14ac:dyDescent="0.2">
      <c r="B1570" s="562" t="s">
        <v>254</v>
      </c>
      <c r="C1570" s="563"/>
      <c r="D1570" s="239" t="e">
        <f>#REF!</f>
        <v>#REF!</v>
      </c>
      <c r="E1570" s="240" t="s">
        <v>242</v>
      </c>
      <c r="F1570" s="242" t="e">
        <f>IF(#REF!&gt;=1,IF(#REF!&gt;=1,#REF!),IF(#REF!&gt;=0,"",))</f>
        <v>#REF!</v>
      </c>
      <c r="G1570" s="241" t="e">
        <f>保全管理データ!N1746</f>
        <v>#REF!</v>
      </c>
      <c r="H1570" s="241" t="e">
        <f>IF(#REF!="無","",IF(#REF!="","",IF(#REF!="悪環境における作業",0.2,IF(#REF!="高所又は地下作業",0.1,IF(#REF!="錯綜場所作業",0.3,IF(#REF!="複雑な制約のある作業",0.4,IF(#REF!="単純な制約のある作業",0.2,0)))))))</f>
        <v>#REF!</v>
      </c>
      <c r="I1570" s="224" t="e">
        <f t="shared" si="95"/>
        <v>#REF!</v>
      </c>
      <c r="J1570" s="242" t="e">
        <f>IF(#REF!&gt;=1,IF(#REF!&gt;=1,#REF!),IF(#REF!&gt;=0,"",))</f>
        <v>#REF!</v>
      </c>
      <c r="K1570" s="241" t="e">
        <f>保全管理データ!N1773</f>
        <v>#REF!</v>
      </c>
      <c r="L1570" s="241" t="e">
        <f>IF(#REF!="","",IF(#REF!="悪環境における作業",0.2,IF(#REF!="高所又は地下作業",0.1,IF(#REF!="錯綜場所作業",0.3,IF(#REF!="複雑な制約のある作業",0.4,IF(#REF!="単純な制約のある作業",0.2,0))))))</f>
        <v>#REF!</v>
      </c>
      <c r="M1570" s="224" t="e">
        <f t="shared" si="96"/>
        <v>#REF!</v>
      </c>
    </row>
    <row r="1571" spans="2:13" s="229" customFormat="1" ht="27.75" customHeight="1" x14ac:dyDescent="0.2">
      <c r="B1571" s="562" t="s">
        <v>255</v>
      </c>
      <c r="C1571" s="563"/>
      <c r="D1571" s="239" t="e">
        <f>#REF!</f>
        <v>#REF!</v>
      </c>
      <c r="E1571" s="240" t="s">
        <v>245</v>
      </c>
      <c r="F1571" s="242" t="e">
        <f>IF(#REF!&gt;=1,IF(#REF!&gt;=1,#REF!),IF(#REF!&gt;=0,"",))</f>
        <v>#REF!</v>
      </c>
      <c r="G1571" s="241" t="e">
        <f>保全管理データ!N1747</f>
        <v>#REF!</v>
      </c>
      <c r="H1571" s="241" t="e">
        <f>IF(#REF!="無","",IF(#REF!="","",IF(#REF!="悪環境における作業",0.2,IF(#REF!="高所又は地下作業",0.1,IF(#REF!="錯綜場所作業",0.3,IF(#REF!="複雑な制約のある作業",0.4,IF(#REF!="単純な制約のある作業",0.2,0)))))))</f>
        <v>#REF!</v>
      </c>
      <c r="I1571" s="224" t="e">
        <f t="shared" si="95"/>
        <v>#REF!</v>
      </c>
      <c r="J1571" s="242" t="e">
        <f>IF(#REF!&gt;=1,IF(#REF!&gt;=1,#REF!),IF(#REF!&gt;=0,"",))</f>
        <v>#REF!</v>
      </c>
      <c r="K1571" s="241" t="e">
        <f>保全管理データ!N1774</f>
        <v>#REF!</v>
      </c>
      <c r="L1571" s="241" t="e">
        <f>IF(#REF!="","",IF(#REF!="悪環境における作業",0.2,IF(#REF!="高所又は地下作業",0.1,IF(#REF!="錯綜場所作業",0.3,IF(#REF!="複雑な制約のある作業",0.4,IF(#REF!="単純な制約のある作業",0.2,0))))))</f>
        <v>#REF!</v>
      </c>
      <c r="M1571" s="224" t="e">
        <f t="shared" si="96"/>
        <v>#REF!</v>
      </c>
    </row>
    <row r="1572" spans="2:13" s="229" customFormat="1" ht="27.75" customHeight="1" x14ac:dyDescent="0.2">
      <c r="B1572" s="562" t="s">
        <v>256</v>
      </c>
      <c r="C1572" s="563"/>
      <c r="D1572" s="239" t="e">
        <f>#REF!</f>
        <v>#REF!</v>
      </c>
      <c r="E1572" s="240" t="s">
        <v>242</v>
      </c>
      <c r="F1572" s="242" t="e">
        <f>IF(#REF!&gt;=1,IF(#REF!&gt;=1,#REF!),IF(#REF!&gt;=0,"",))</f>
        <v>#REF!</v>
      </c>
      <c r="G1572" s="241" t="e">
        <f>保全管理データ!N1748</f>
        <v>#REF!</v>
      </c>
      <c r="H1572" s="241" t="e">
        <f>IF(#REF!="無","",IF(#REF!="","",IF(#REF!="悪環境における作業",0.2,IF(#REF!="高所又は地下作業",0.1,IF(#REF!="錯綜場所作業",0.3,IF(#REF!="複雑な制約のある作業",0.4,IF(#REF!="単純な制約のある作業",0.2,0)))))))</f>
        <v>#REF!</v>
      </c>
      <c r="I1572" s="224" t="e">
        <f t="shared" si="95"/>
        <v>#REF!</v>
      </c>
      <c r="J1572" s="242" t="e">
        <f>IF(#REF!&gt;=1,IF(#REF!&gt;=1,#REF!),IF(#REF!&gt;=0,"",))</f>
        <v>#REF!</v>
      </c>
      <c r="K1572" s="241" t="e">
        <f>保全管理データ!N1775</f>
        <v>#REF!</v>
      </c>
      <c r="L1572" s="241" t="e">
        <f>IF(#REF!="","",IF(#REF!="悪環境における作業",0.2,IF(#REF!="高所又は地下作業",0.1,IF(#REF!="錯綜場所作業",0.3,IF(#REF!="複雑な制約のある作業",0.4,IF(#REF!="単純な制約のある作業",0.2,0))))))</f>
        <v>#REF!</v>
      </c>
      <c r="M1572" s="224" t="e">
        <f t="shared" si="96"/>
        <v>#REF!</v>
      </c>
    </row>
    <row r="1573" spans="2:13" s="229" customFormat="1" ht="27.75" customHeight="1" x14ac:dyDescent="0.2">
      <c r="B1573" s="562" t="s">
        <v>257</v>
      </c>
      <c r="C1573" s="563"/>
      <c r="D1573" s="239" t="e">
        <f>#REF!</f>
        <v>#REF!</v>
      </c>
      <c r="E1573" s="240" t="s">
        <v>245</v>
      </c>
      <c r="F1573" s="242" t="e">
        <f>IF(#REF!&gt;=1,IF(#REF!&gt;=1,#REF!),IF(#REF!&gt;=0,"",))</f>
        <v>#REF!</v>
      </c>
      <c r="G1573" s="241" t="e">
        <f>保全管理データ!N1749</f>
        <v>#REF!</v>
      </c>
      <c r="H1573" s="241" t="e">
        <f>IF(#REF!="無","",IF(#REF!="","",IF(#REF!="悪環境における作業",0.2,IF(#REF!="高所又は地下作業",0.1,IF(#REF!="錯綜場所作業",0.3,IF(#REF!="複雑な制約のある作業",0.4,IF(#REF!="単純な制約のある作業",0.2,0)))))))</f>
        <v>#REF!</v>
      </c>
      <c r="I1573" s="224" t="e">
        <f t="shared" si="95"/>
        <v>#REF!</v>
      </c>
      <c r="J1573" s="242" t="e">
        <f>IF(#REF!&gt;=1,IF(#REF!&gt;=1,#REF!),IF(#REF!&gt;=0,"",))</f>
        <v>#REF!</v>
      </c>
      <c r="K1573" s="241" t="e">
        <f>保全管理データ!N1776</f>
        <v>#REF!</v>
      </c>
      <c r="L1573" s="241" t="e">
        <f>IF(#REF!="","",IF(#REF!="悪環境における作業",0.2,IF(#REF!="高所又は地下作業",0.1,IF(#REF!="錯綜場所作業",0.3,IF(#REF!="複雑な制約のある作業",0.4,IF(#REF!="単純な制約のある作業",0.2,0))))))</f>
        <v>#REF!</v>
      </c>
      <c r="M1573" s="224" t="e">
        <f t="shared" si="96"/>
        <v>#REF!</v>
      </c>
    </row>
    <row r="1574" spans="2:13" s="229" customFormat="1" ht="27.75" customHeight="1" x14ac:dyDescent="0.2">
      <c r="B1574" s="562" t="s">
        <v>258</v>
      </c>
      <c r="C1574" s="563"/>
      <c r="D1574" s="239" t="e">
        <f>#REF!</f>
        <v>#REF!</v>
      </c>
      <c r="E1574" s="240" t="s">
        <v>245</v>
      </c>
      <c r="F1574" s="242" t="e">
        <f>IF(#REF!&gt;=1,IF(#REF!&gt;=1,#REF!),IF(#REF!&gt;=0,"",))</f>
        <v>#REF!</v>
      </c>
      <c r="G1574" s="241" t="e">
        <f>保全管理データ!N1750</f>
        <v>#REF!</v>
      </c>
      <c r="H1574" s="241" t="e">
        <f>IF(#REF!="無","",IF(#REF!="","",IF(#REF!="悪環境における作業",0.2,IF(#REF!="高所又は地下作業",0.1,IF(#REF!="錯綜場所作業",0.3,IF(#REF!="複雑な制約のある作業",0.4,IF(#REF!="単純な制約のある作業",0.2,0)))))))</f>
        <v>#REF!</v>
      </c>
      <c r="I1574" s="224" t="e">
        <f t="shared" si="95"/>
        <v>#REF!</v>
      </c>
      <c r="J1574" s="242" t="e">
        <f>IF(#REF!&gt;=1,IF(#REF!&gt;=1,#REF!),IF(#REF!&gt;=0,"",))</f>
        <v>#REF!</v>
      </c>
      <c r="K1574" s="241" t="e">
        <f>保全管理データ!N1777</f>
        <v>#REF!</v>
      </c>
      <c r="L1574" s="241" t="e">
        <f>IF(#REF!="","",IF(#REF!="悪環境における作業",0.2,IF(#REF!="高所又は地下作業",0.1,IF(#REF!="錯綜場所作業",0.3,IF(#REF!="複雑な制約のある作業",0.4,IF(#REF!="単純な制約のある作業",0.2,0))))))</f>
        <v>#REF!</v>
      </c>
      <c r="M1574" s="224" t="e">
        <f t="shared" si="96"/>
        <v>#REF!</v>
      </c>
    </row>
    <row r="1575" spans="2:13" s="229" customFormat="1" ht="27.75" customHeight="1" x14ac:dyDescent="0.2">
      <c r="B1575" s="562" t="s">
        <v>259</v>
      </c>
      <c r="C1575" s="563"/>
      <c r="D1575" s="239" t="e">
        <f>#REF!</f>
        <v>#REF!</v>
      </c>
      <c r="E1575" s="240" t="s">
        <v>245</v>
      </c>
      <c r="F1575" s="242" t="e">
        <f>IF(#REF!&gt;=1,IF(#REF!&gt;=1,#REF!),IF(#REF!&gt;=0,"",))</f>
        <v>#REF!</v>
      </c>
      <c r="G1575" s="241" t="e">
        <f>保全管理データ!N1751</f>
        <v>#REF!</v>
      </c>
      <c r="H1575" s="241" t="e">
        <f>IF(#REF!="無","",IF(#REF!="","",IF(#REF!="悪環境における作業",0.2,IF(#REF!="高所又は地下作業",0.1,IF(#REF!="錯綜場所作業",0.3,IF(#REF!="複雑な制約のある作業",0.4,IF(#REF!="単純な制約のある作業",0.2,0)))))))</f>
        <v>#REF!</v>
      </c>
      <c r="I1575" s="224" t="e">
        <f t="shared" si="95"/>
        <v>#REF!</v>
      </c>
      <c r="J1575" s="242" t="e">
        <f>IF(#REF!&gt;=1,IF(#REF!&gt;=1,#REF!),IF(#REF!&gt;=0,"",))</f>
        <v>#REF!</v>
      </c>
      <c r="K1575" s="241" t="e">
        <f>保全管理データ!N1778</f>
        <v>#REF!</v>
      </c>
      <c r="L1575" s="241" t="e">
        <f>IF(#REF!="","",IF(#REF!="悪環境における作業",0.2,IF(#REF!="高所又は地下作業",0.1,IF(#REF!="錯綜場所作業",0.3,IF(#REF!="複雑な制約のある作業",0.4,IF(#REF!="単純な制約のある作業",0.2,0))))))</f>
        <v>#REF!</v>
      </c>
      <c r="M1575" s="224" t="e">
        <f t="shared" si="96"/>
        <v>#REF!</v>
      </c>
    </row>
    <row r="1576" spans="2:13" s="229" customFormat="1" ht="27.75" customHeight="1" x14ac:dyDescent="0.2">
      <c r="B1576" s="562" t="s">
        <v>260</v>
      </c>
      <c r="C1576" s="563"/>
      <c r="D1576" s="239" t="e">
        <f>#REF!</f>
        <v>#REF!</v>
      </c>
      <c r="E1576" s="240" t="s">
        <v>248</v>
      </c>
      <c r="F1576" s="242" t="e">
        <f>IF(#REF!&gt;=1,IF(#REF!&gt;=1,#REF!),IF(#REF!&gt;=0,"",))</f>
        <v>#REF!</v>
      </c>
      <c r="G1576" s="241" t="e">
        <f>保全管理データ!N1752</f>
        <v>#REF!</v>
      </c>
      <c r="H1576" s="241" t="e">
        <f>IF(#REF!="無","",IF(#REF!="","",IF(#REF!="悪環境における作業",0.2,IF(#REF!="高所又は地下作業",0.1,IF(#REF!="錯綜場所作業",0.3,IF(#REF!="複雑な制約のある作業",0.4,IF(#REF!="単純な制約のある作業",0.2,0)))))))</f>
        <v>#REF!</v>
      </c>
      <c r="I1576" s="224" t="e">
        <f t="shared" si="95"/>
        <v>#REF!</v>
      </c>
      <c r="J1576" s="242" t="e">
        <f>IF(#REF!&gt;=1,IF(#REF!&gt;=1,#REF!),IF(#REF!&gt;=0,"",))</f>
        <v>#REF!</v>
      </c>
      <c r="K1576" s="241" t="e">
        <f>保全管理データ!N1779</f>
        <v>#REF!</v>
      </c>
      <c r="L1576" s="241" t="e">
        <f>IF(#REF!="","",IF(#REF!="悪環境における作業",0.2,IF(#REF!="高所又は地下作業",0.1,IF(#REF!="錯綜場所作業",0.3,IF(#REF!="複雑な制約のある作業",0.4,IF(#REF!="単純な制約のある作業",0.2,0))))))</f>
        <v>#REF!</v>
      </c>
      <c r="M1576" s="224" t="e">
        <f t="shared" si="96"/>
        <v>#REF!</v>
      </c>
    </row>
    <row r="1577" spans="2:13" s="229" customFormat="1" ht="27.75" customHeight="1" x14ac:dyDescent="0.2">
      <c r="B1577" s="562" t="s">
        <v>261</v>
      </c>
      <c r="C1577" s="563"/>
      <c r="D1577" s="239" t="e">
        <f>#REF!</f>
        <v>#REF!</v>
      </c>
      <c r="E1577" s="240" t="s">
        <v>247</v>
      </c>
      <c r="F1577" s="242" t="e">
        <f>IF(#REF!&gt;=1,IF(#REF!&gt;=1,#REF!),IF(#REF!&gt;=0,"",))</f>
        <v>#REF!</v>
      </c>
      <c r="G1577" s="241" t="e">
        <f>保全管理データ!N1753</f>
        <v>#REF!</v>
      </c>
      <c r="H1577" s="241" t="e">
        <f>IF(#REF!="無","",IF(#REF!="","",IF(#REF!="悪環境における作業",0.2,IF(#REF!="高所又は地下作業",0.1,IF(#REF!="錯綜場所作業",0.3,IF(#REF!="複雑な制約のある作業",0.4,IF(#REF!="単純な制約のある作業",0.2,0)))))))</f>
        <v>#REF!</v>
      </c>
      <c r="I1577" s="224" t="e">
        <f t="shared" si="95"/>
        <v>#REF!</v>
      </c>
      <c r="J1577" s="242" t="e">
        <f>IF(#REF!&gt;=1,IF(#REF!&gt;=1,#REF!),IF(#REF!&gt;=0,"",))</f>
        <v>#REF!</v>
      </c>
      <c r="K1577" s="241" t="e">
        <f>保全管理データ!N1780</f>
        <v>#REF!</v>
      </c>
      <c r="L1577" s="241" t="e">
        <f>IF(#REF!="","",IF(#REF!="悪環境における作業",0.2,IF(#REF!="高所又は地下作業",0.1,IF(#REF!="錯綜場所作業",0.3,IF(#REF!="複雑な制約のある作業",0.4,IF(#REF!="単純な制約のある作業",0.2,0))))))</f>
        <v>#REF!</v>
      </c>
      <c r="M1577" s="224" t="e">
        <f t="shared" si="96"/>
        <v>#REF!</v>
      </c>
    </row>
    <row r="1578" spans="2:13" s="229" customFormat="1" ht="27.75" customHeight="1" x14ac:dyDescent="0.2">
      <c r="B1578" s="562" t="s">
        <v>262</v>
      </c>
      <c r="C1578" s="563"/>
      <c r="D1578" s="239" t="e">
        <f>#REF!</f>
        <v>#REF!</v>
      </c>
      <c r="E1578" s="240" t="s">
        <v>245</v>
      </c>
      <c r="F1578" s="242" t="e">
        <f>IF(#REF!&gt;=1,IF(#REF!&gt;=1,#REF!),IF(#REF!&gt;=0,"",))</f>
        <v>#REF!</v>
      </c>
      <c r="G1578" s="241" t="e">
        <f>保全管理データ!N1754</f>
        <v>#REF!</v>
      </c>
      <c r="H1578" s="241" t="e">
        <f>IF(#REF!="無","",IF(#REF!="","",IF(#REF!="悪環境における作業",0.2,IF(#REF!="高所又は地下作業",0.1,IF(#REF!="錯綜場所作業",0.3,IF(#REF!="複雑な制約のある作業",0.4,IF(#REF!="単純な制約のある作業",0.2,0)))))))</f>
        <v>#REF!</v>
      </c>
      <c r="I1578" s="224" t="e">
        <f t="shared" si="95"/>
        <v>#REF!</v>
      </c>
      <c r="J1578" s="242" t="e">
        <f>IF(#REF!&gt;=1,IF(#REF!&gt;=1,#REF!),IF(#REF!&gt;=0,"",))</f>
        <v>#REF!</v>
      </c>
      <c r="K1578" s="241" t="e">
        <f>保全管理データ!N1781</f>
        <v>#REF!</v>
      </c>
      <c r="L1578" s="241" t="e">
        <f>IF(#REF!="","",IF(#REF!="悪環境における作業",0.2,IF(#REF!="高所又は地下作業",0.1,IF(#REF!="錯綜場所作業",0.3,IF(#REF!="複雑な制約のある作業",0.4,IF(#REF!="単純な制約のある作業",0.2,0))))))</f>
        <v>#REF!</v>
      </c>
      <c r="M1578" s="224" t="e">
        <f t="shared" si="96"/>
        <v>#REF!</v>
      </c>
    </row>
    <row r="1579" spans="2:13" s="229" customFormat="1" ht="27.75" customHeight="1" x14ac:dyDescent="0.2">
      <c r="B1579" s="562" t="s">
        <v>263</v>
      </c>
      <c r="C1579" s="563"/>
      <c r="D1579" s="239" t="e">
        <f>#REF!</f>
        <v>#REF!</v>
      </c>
      <c r="E1579" s="240" t="s">
        <v>245</v>
      </c>
      <c r="F1579" s="242" t="e">
        <f>IF(#REF!&gt;=1,IF(#REF!&gt;=1,#REF!),IF(#REF!&gt;=0,"",))</f>
        <v>#REF!</v>
      </c>
      <c r="G1579" s="241" t="e">
        <f>保全管理データ!N1755</f>
        <v>#REF!</v>
      </c>
      <c r="H1579" s="241" t="e">
        <f>IF(#REF!="無","",IF(#REF!="","",IF(#REF!="悪環境における作業",0.2,IF(#REF!="高所又は地下作業",0.1,IF(#REF!="錯綜場所作業",0.3,IF(#REF!="複雑な制約のある作業",0.4,IF(#REF!="単純な制約のある作業",0.2,0)))))))</f>
        <v>#REF!</v>
      </c>
      <c r="I1579" s="224" t="e">
        <f t="shared" si="95"/>
        <v>#REF!</v>
      </c>
      <c r="J1579" s="242" t="e">
        <f>IF(#REF!&gt;=1,IF(#REF!&gt;=1,#REF!),IF(#REF!&gt;=0,"",))</f>
        <v>#REF!</v>
      </c>
      <c r="K1579" s="241" t="e">
        <f>保全管理データ!N1782</f>
        <v>#REF!</v>
      </c>
      <c r="L1579" s="241" t="e">
        <f>IF(#REF!="","",IF(#REF!="悪環境における作業",0.2,IF(#REF!="高所又は地下作業",0.1,IF(#REF!="錯綜場所作業",0.3,IF(#REF!="複雑な制約のある作業",0.4,IF(#REF!="単純な制約のある作業",0.2,0))))))</f>
        <v>#REF!</v>
      </c>
      <c r="M1579" s="224" t="e">
        <f t="shared" si="96"/>
        <v>#REF!</v>
      </c>
    </row>
    <row r="1580" spans="2:13" s="229" customFormat="1" ht="27.75" customHeight="1" x14ac:dyDescent="0.2">
      <c r="B1580" s="562" t="s">
        <v>264</v>
      </c>
      <c r="C1580" s="563"/>
      <c r="D1580" s="239" t="e">
        <f>#REF!</f>
        <v>#REF!</v>
      </c>
      <c r="E1580" s="240" t="s">
        <v>245</v>
      </c>
      <c r="F1580" s="242" t="e">
        <f>IF(#REF!&gt;=1,IF(#REF!&gt;=1,#REF!),IF(#REF!&gt;=0,"",))</f>
        <v>#REF!</v>
      </c>
      <c r="G1580" s="241" t="e">
        <f>保全管理データ!N1756</f>
        <v>#REF!</v>
      </c>
      <c r="H1580" s="241" t="e">
        <f>IF(#REF!="無","",IF(#REF!="","",IF(#REF!="悪環境における作業",0.2,IF(#REF!="高所又は地下作業",0.1,IF(#REF!="錯綜場所作業",0.3,IF(#REF!="複雑な制約のある作業",0.4,IF(#REF!="単純な制約のある作業",0.2,0)))))))</f>
        <v>#REF!</v>
      </c>
      <c r="I1580" s="224" t="e">
        <f t="shared" si="95"/>
        <v>#REF!</v>
      </c>
      <c r="J1580" s="242" t="e">
        <f>IF(#REF!&gt;=1,IF(#REF!&gt;=1,#REF!),IF(#REF!&gt;=0,"",))</f>
        <v>#REF!</v>
      </c>
      <c r="K1580" s="241" t="e">
        <f>保全管理データ!N1783</f>
        <v>#REF!</v>
      </c>
      <c r="L1580" s="241" t="e">
        <f>IF(#REF!="","",IF(#REF!="悪環境における作業",0.2,IF(#REF!="高所又は地下作業",0.1,IF(#REF!="錯綜場所作業",0.3,IF(#REF!="複雑な制約のある作業",0.4,IF(#REF!="単純な制約のある作業",0.2,0))))))</f>
        <v>#REF!</v>
      </c>
      <c r="M1580" s="224" t="e">
        <f t="shared" si="96"/>
        <v>#REF!</v>
      </c>
    </row>
    <row r="1581" spans="2:13" s="229" customFormat="1" ht="27.75" customHeight="1" x14ac:dyDescent="0.2">
      <c r="B1581" s="562" t="s">
        <v>265</v>
      </c>
      <c r="C1581" s="563"/>
      <c r="D1581" s="239" t="e">
        <f>#REF!</f>
        <v>#REF!</v>
      </c>
      <c r="E1581" s="240" t="s">
        <v>245</v>
      </c>
      <c r="F1581" s="242" t="e">
        <f>IF(#REF!&gt;=1,IF(#REF!&gt;=1,#REF!),IF(#REF!&gt;=0,"",))</f>
        <v>#REF!</v>
      </c>
      <c r="G1581" s="241" t="e">
        <f>保全管理データ!N1757</f>
        <v>#REF!</v>
      </c>
      <c r="H1581" s="241" t="e">
        <f>IF(#REF!="無","",IF(#REF!="","",IF(#REF!="悪環境における作業",0.2,IF(#REF!="高所又は地下作業",0.1,IF(#REF!="錯綜場所作業",0.3,IF(#REF!="複雑な制約のある作業",0.4,IF(#REF!="単純な制約のある作業",0.2,0)))))))</f>
        <v>#REF!</v>
      </c>
      <c r="I1581" s="224" t="e">
        <f t="shared" si="95"/>
        <v>#REF!</v>
      </c>
      <c r="J1581" s="242" t="e">
        <f>IF(#REF!&gt;=1,IF(#REF!&gt;=1,#REF!),IF(#REF!&gt;=0,"",))</f>
        <v>#REF!</v>
      </c>
      <c r="K1581" s="241" t="e">
        <f>保全管理データ!N1784</f>
        <v>#REF!</v>
      </c>
      <c r="L1581" s="241" t="e">
        <f>IF(#REF!="","",IF(#REF!="悪環境における作業",0.2,IF(#REF!="高所又は地下作業",0.1,IF(#REF!="錯綜場所作業",0.3,IF(#REF!="複雑な制約のある作業",0.4,IF(#REF!="単純な制約のある作業",0.2,0))))))</f>
        <v>#REF!</v>
      </c>
      <c r="M1581" s="224" t="e">
        <f t="shared" si="96"/>
        <v>#REF!</v>
      </c>
    </row>
    <row r="1582" spans="2:13" s="229" customFormat="1" ht="27.75" customHeight="1" x14ac:dyDescent="0.2">
      <c r="B1582" s="562" t="s">
        <v>266</v>
      </c>
      <c r="C1582" s="563"/>
      <c r="D1582" s="239" t="e">
        <f>#REF!</f>
        <v>#REF!</v>
      </c>
      <c r="E1582" s="240" t="s">
        <v>245</v>
      </c>
      <c r="F1582" s="242" t="e">
        <f>IF(#REF!&gt;=1,IF(#REF!&gt;=1,#REF!),IF(#REF!&gt;=0,"",))</f>
        <v>#REF!</v>
      </c>
      <c r="G1582" s="241" t="e">
        <f>保全管理データ!N1758</f>
        <v>#REF!</v>
      </c>
      <c r="H1582" s="241" t="e">
        <f>IF(#REF!="無","",IF(#REF!="","",IF(#REF!="悪環境における作業",0.2,IF(#REF!="高所又は地下作業",0.1,IF(#REF!="錯綜場所作業",0.3,IF(#REF!="複雑な制約のある作業",0.4,IF(#REF!="単純な制約のある作業",0.2,0)))))))</f>
        <v>#REF!</v>
      </c>
      <c r="I1582" s="224" t="e">
        <f t="shared" si="95"/>
        <v>#REF!</v>
      </c>
      <c r="J1582" s="242" t="e">
        <f>IF(#REF!&gt;=1,IF(#REF!&gt;=1,#REF!),IF(#REF!&gt;=0,"",))</f>
        <v>#REF!</v>
      </c>
      <c r="K1582" s="241" t="e">
        <f>保全管理データ!N1785</f>
        <v>#REF!</v>
      </c>
      <c r="L1582" s="241" t="e">
        <f>IF(#REF!="","",IF(#REF!="悪環境における作業",0.2,IF(#REF!="高所又は地下作業",0.1,IF(#REF!="錯綜場所作業",0.3,IF(#REF!="複雑な制約のある作業",0.4,IF(#REF!="単純な制約のある作業",0.2,0))))))</f>
        <v>#REF!</v>
      </c>
      <c r="M1582" s="224" t="e">
        <f t="shared" si="96"/>
        <v>#REF!</v>
      </c>
    </row>
    <row r="1583" spans="2:13" s="229" customFormat="1" ht="27.75" customHeight="1" x14ac:dyDescent="0.2">
      <c r="B1583" s="562" t="s">
        <v>81</v>
      </c>
      <c r="C1583" s="563"/>
      <c r="D1583" s="239" t="e">
        <f>#REF!</f>
        <v>#REF!</v>
      </c>
      <c r="E1583" s="240" t="s">
        <v>245</v>
      </c>
      <c r="F1583" s="242" t="e">
        <f>IF(#REF!&gt;=1,IF(#REF!&gt;=1,#REF!),IF(#REF!&gt;=0,"",))</f>
        <v>#REF!</v>
      </c>
      <c r="G1583" s="241" t="e">
        <f>保全管理データ!N1759</f>
        <v>#REF!</v>
      </c>
      <c r="H1583" s="241" t="e">
        <f>IF(#REF!="無","",IF(#REF!="","",IF(#REF!="悪環境における作業",0.2,IF(#REF!="高所又は地下作業",0.1,IF(#REF!="錯綜場所作業",0.3,IF(#REF!="複雑な制約のある作業",0.4,IF(#REF!="単純な制約のある作業",0.2,0)))))))</f>
        <v>#REF!</v>
      </c>
      <c r="I1583" s="224" t="e">
        <f t="shared" si="95"/>
        <v>#REF!</v>
      </c>
      <c r="J1583" s="242" t="e">
        <f>IF(#REF!&gt;=1,IF(#REF!&gt;=1,#REF!),IF(#REF!&gt;=0,"",))</f>
        <v>#REF!</v>
      </c>
      <c r="K1583" s="241" t="e">
        <f>保全管理データ!N1786</f>
        <v>#REF!</v>
      </c>
      <c r="L1583" s="241" t="e">
        <f>IF(#REF!="","",IF(#REF!="悪環境における作業",0.2,IF(#REF!="高所又は地下作業",0.1,IF(#REF!="錯綜場所作業",0.3,IF(#REF!="複雑な制約のある作業",0.4,IF(#REF!="単純な制約のある作業",0.2,0))))))</f>
        <v>#REF!</v>
      </c>
      <c r="M1583" s="224" t="e">
        <f t="shared" si="96"/>
        <v>#REF!</v>
      </c>
    </row>
    <row r="1584" spans="2:13" s="229" customFormat="1" ht="27.75" customHeight="1" x14ac:dyDescent="0.2">
      <c r="B1584" s="562" t="s">
        <v>267</v>
      </c>
      <c r="C1584" s="563"/>
      <c r="D1584" s="239" t="e">
        <f>#REF!</f>
        <v>#REF!</v>
      </c>
      <c r="E1584" s="240" t="s">
        <v>247</v>
      </c>
      <c r="F1584" s="242" t="e">
        <f>IF(#REF!&gt;=1,IF(#REF!&gt;=1,#REF!),IF(#REF!&gt;=0,"",))</f>
        <v>#REF!</v>
      </c>
      <c r="G1584" s="241" t="e">
        <f>保全管理データ!N1760</f>
        <v>#REF!</v>
      </c>
      <c r="H1584" s="241" t="e">
        <f>IF(#REF!="無","",IF(#REF!="","",IF(#REF!="悪環境における作業",0.2,IF(#REF!="高所又は地下作業",0.1,IF(#REF!="錯綜場所作業",0.3,IF(#REF!="複雑な制約のある作業",0.4,IF(#REF!="単純な制約のある作業",0.2,0)))))))</f>
        <v>#REF!</v>
      </c>
      <c r="I1584" s="224" t="e">
        <f t="shared" si="95"/>
        <v>#REF!</v>
      </c>
      <c r="J1584" s="242" t="e">
        <f>IF(#REF!&gt;=1,IF(#REF!&gt;=1,#REF!),IF(#REF!&gt;=0,"",))</f>
        <v>#REF!</v>
      </c>
      <c r="K1584" s="241" t="e">
        <f>保全管理データ!N1787</f>
        <v>#REF!</v>
      </c>
      <c r="L1584" s="241" t="e">
        <f>IF(#REF!="","",IF(#REF!="悪環境における作業",0.2,IF(#REF!="高所又は地下作業",0.1,IF(#REF!="錯綜場所作業",0.3,IF(#REF!="複雑な制約のある作業",0.4,IF(#REF!="単純な制約のある作業",0.2,0))))))</f>
        <v>#REF!</v>
      </c>
      <c r="M1584" s="224" t="e">
        <f t="shared" si="96"/>
        <v>#REF!</v>
      </c>
    </row>
    <row r="1585" spans="2:13" s="229" customFormat="1" ht="27.75" customHeight="1" x14ac:dyDescent="0.2">
      <c r="B1585" s="562" t="s">
        <v>268</v>
      </c>
      <c r="C1585" s="563"/>
      <c r="D1585" s="239" t="e">
        <f>#REF!</f>
        <v>#REF!</v>
      </c>
      <c r="E1585" s="240" t="s">
        <v>246</v>
      </c>
      <c r="F1585" s="242" t="e">
        <f>IF(#REF!&gt;=1,IF(#REF!&gt;=1,#REF!),IF(#REF!&gt;=0,"",))</f>
        <v>#REF!</v>
      </c>
      <c r="G1585" s="241" t="e">
        <f>保全管理データ!N1761</f>
        <v>#REF!</v>
      </c>
      <c r="H1585" s="241" t="e">
        <f>IF(#REF!="無","",IF(#REF!="","",IF(#REF!="悪環境における作業",0.2,IF(#REF!="高所又は地下作業",0.1,IF(#REF!="錯綜場所作業",0.3,IF(#REF!="複雑な制約のある作業",0.4,IF(#REF!="単純な制約のある作業",0.2,0)))))))</f>
        <v>#REF!</v>
      </c>
      <c r="I1585" s="224" t="e">
        <f t="shared" si="95"/>
        <v>#REF!</v>
      </c>
      <c r="J1585" s="242" t="e">
        <f>IF(#REF!&gt;=1,IF(#REF!&gt;=1,#REF!),IF(#REF!&gt;=0,"",))</f>
        <v>#REF!</v>
      </c>
      <c r="K1585" s="241" t="e">
        <f>保全管理データ!N1788</f>
        <v>#REF!</v>
      </c>
      <c r="L1585" s="241" t="e">
        <f>IF(#REF!="","",IF(#REF!="悪環境における作業",0.2,IF(#REF!="高所又は地下作業",0.1,IF(#REF!="錯綜場所作業",0.3,IF(#REF!="複雑な制約のある作業",0.4,IF(#REF!="単純な制約のある作業",0.2,0))))))</f>
        <v>#REF!</v>
      </c>
      <c r="M1585" s="224" t="e">
        <f t="shared" si="96"/>
        <v>#REF!</v>
      </c>
    </row>
    <row r="1586" spans="2:13" s="229" customFormat="1" ht="27.75" customHeight="1" thickBot="1" x14ac:dyDescent="0.25">
      <c r="B1586" s="564" t="s">
        <v>269</v>
      </c>
      <c r="C1586" s="565"/>
      <c r="D1586" s="243" t="e">
        <f>#REF!</f>
        <v>#REF!</v>
      </c>
      <c r="E1586" s="244" t="s">
        <v>245</v>
      </c>
      <c r="F1586" s="242" t="e">
        <f>IF(#REF!&gt;=1,IF(#REF!&gt;=1,#REF!),IF(#REF!&gt;=0,"",))</f>
        <v>#REF!</v>
      </c>
      <c r="G1586" s="241" t="e">
        <f>保全管理データ!N1762</f>
        <v>#REF!</v>
      </c>
      <c r="H1586" s="241" t="e">
        <f>IF(#REF!="無","",IF(#REF!="","",IF(#REF!="悪環境における作業",0.2,IF(#REF!="高所又は地下作業",0.1,IF(#REF!="錯綜場所作業",0.3,IF(#REF!="複雑な制約のある作業",0.4,IF(#REF!="単純な制約のある作業",0.2,0)))))))</f>
        <v>#REF!</v>
      </c>
      <c r="I1586" s="224" t="e">
        <f t="shared" si="95"/>
        <v>#REF!</v>
      </c>
      <c r="J1586" s="246" t="e">
        <f>IF(#REF!&gt;=1,IF(#REF!&gt;=1,#REF!),IF(#REF!&gt;=0,"",))</f>
        <v>#REF!</v>
      </c>
      <c r="K1586" s="245" t="e">
        <f>保全管理データ!N1789</f>
        <v>#REF!</v>
      </c>
      <c r="L1586" s="245" t="e">
        <f>IF(#REF!="","",IF(#REF!="悪環境における作業",0.2,IF(#REF!="高所又は地下作業",0.1,IF(#REF!="錯綜場所作業",0.3,IF(#REF!="複雑な制約のある作業",0.4,IF(#REF!="単純な制約のある作業",0.2,0))))))</f>
        <v>#REF!</v>
      </c>
      <c r="M1586" s="224" t="e">
        <f t="shared" si="96"/>
        <v>#REF!</v>
      </c>
    </row>
    <row r="1587" spans="2:13" s="229" customFormat="1" ht="27.75" customHeight="1" thickBot="1" x14ac:dyDescent="0.25">
      <c r="B1587" s="555" t="s">
        <v>190</v>
      </c>
      <c r="C1587" s="555"/>
      <c r="D1587" s="555"/>
      <c r="E1587" s="555"/>
      <c r="F1587" s="556" t="e">
        <f>SUM(I1563:I1586)</f>
        <v>#REF!</v>
      </c>
      <c r="G1587" s="557"/>
      <c r="H1587" s="557"/>
      <c r="I1587" s="558"/>
      <c r="J1587" s="556" t="e">
        <f>IF(SUM(J1563:J1586)=0,"0.00",SUM(M1563:M1586))</f>
        <v>#REF!</v>
      </c>
      <c r="K1587" s="557"/>
      <c r="L1587" s="557"/>
      <c r="M1587" s="558"/>
    </row>
    <row r="1588" spans="2:13" s="229" customFormat="1" ht="27.75" customHeight="1" thickBot="1" x14ac:dyDescent="0.25">
      <c r="B1588" s="555" t="s">
        <v>97</v>
      </c>
      <c r="C1588" s="555"/>
      <c r="D1588" s="555"/>
      <c r="E1588" s="555"/>
      <c r="F1588" s="559" t="e">
        <f>IF(#REF!="５年以下","0",IF(#REF!="５年～１０年",0.1,IF(#REF!="１０年以上",0.15)))</f>
        <v>#REF!</v>
      </c>
      <c r="G1588" s="560"/>
      <c r="H1588" s="560"/>
      <c r="I1588" s="560"/>
      <c r="J1588" s="560"/>
      <c r="K1588" s="560"/>
      <c r="L1588" s="560"/>
      <c r="M1588" s="561"/>
    </row>
    <row r="1589" spans="2:13" s="229" customFormat="1" ht="27.75" customHeight="1" thickBot="1" x14ac:dyDescent="0.25">
      <c r="B1589" s="556" t="s">
        <v>273</v>
      </c>
      <c r="C1589" s="557"/>
      <c r="D1589" s="557"/>
      <c r="E1589" s="558"/>
      <c r="F1589" s="556" t="e">
        <f>F1587*(1+F1588)</f>
        <v>#REF!</v>
      </c>
      <c r="G1589" s="557"/>
      <c r="H1589" s="557"/>
      <c r="I1589" s="557"/>
      <c r="J1589" s="556" t="e">
        <f>J1587*(1+F1588)</f>
        <v>#REF!</v>
      </c>
      <c r="K1589" s="557"/>
      <c r="L1589" s="557"/>
      <c r="M1589" s="558"/>
    </row>
    <row r="1590" spans="2:13" s="229" customFormat="1" ht="24" hidden="1" customHeight="1" thickBot="1" x14ac:dyDescent="0.25">
      <c r="B1590" s="555" t="s">
        <v>191</v>
      </c>
      <c r="C1590" s="555"/>
      <c r="D1590" s="555"/>
      <c r="E1590" s="555"/>
      <c r="F1590" s="556" t="e">
        <f>#REF!*(#REF!*#REF!+#REF!*#REF!)</f>
        <v>#REF!</v>
      </c>
      <c r="G1590" s="557"/>
      <c r="H1590" s="558"/>
      <c r="I1590" s="555" t="e">
        <f>#REF!</f>
        <v>#REF!</v>
      </c>
      <c r="J1590" s="556"/>
      <c r="K1590" s="247" t="s">
        <v>230</v>
      </c>
      <c r="L1590" s="558" t="e">
        <f>B1561</f>
        <v>#REF!</v>
      </c>
      <c r="M1590" s="555"/>
    </row>
    <row r="1591" spans="2:13" s="229" customFormat="1" ht="45" customHeight="1" thickBot="1" x14ac:dyDescent="0.25">
      <c r="B1591" s="228"/>
      <c r="C1591" s="228"/>
      <c r="D1591" s="228"/>
      <c r="E1591" s="228"/>
      <c r="F1591" s="228"/>
      <c r="G1591" s="228"/>
      <c r="H1591" s="228"/>
      <c r="I1591" s="228"/>
      <c r="J1591" s="228"/>
      <c r="K1591" s="228"/>
      <c r="L1591" s="228"/>
      <c r="M1591" s="228"/>
    </row>
    <row r="1592" spans="2:13" s="229" customFormat="1" ht="27.75" customHeight="1" thickBot="1" x14ac:dyDescent="0.25">
      <c r="B1592" s="568" t="s">
        <v>128</v>
      </c>
      <c r="C1592" s="569"/>
      <c r="D1592" s="569"/>
      <c r="E1592" s="570"/>
      <c r="F1592" s="228"/>
      <c r="G1592" s="228"/>
      <c r="H1592" s="228"/>
      <c r="I1592" s="228"/>
      <c r="J1592" s="228"/>
      <c r="K1592" s="228"/>
      <c r="L1592" s="228"/>
      <c r="M1592" s="228"/>
    </row>
    <row r="1593" spans="2:13" s="229" customFormat="1" ht="27.75" customHeight="1" x14ac:dyDescent="0.2">
      <c r="B1593" s="571" t="e">
        <f>#REF!</f>
        <v>#REF!</v>
      </c>
      <c r="C1593" s="572"/>
      <c r="D1593" s="573"/>
      <c r="E1593" s="574"/>
      <c r="F1593" s="578" t="s">
        <v>240</v>
      </c>
      <c r="G1593" s="579"/>
      <c r="H1593" s="579"/>
      <c r="I1593" s="580"/>
      <c r="J1593" s="578" t="s">
        <v>239</v>
      </c>
      <c r="K1593" s="579"/>
      <c r="L1593" s="579"/>
      <c r="M1593" s="580"/>
    </row>
    <row r="1594" spans="2:13" s="229" customFormat="1" ht="27.75" customHeight="1" thickBot="1" x14ac:dyDescent="0.25">
      <c r="B1594" s="575"/>
      <c r="C1594" s="576"/>
      <c r="D1594" s="576"/>
      <c r="E1594" s="577"/>
      <c r="F1594" s="233" t="s">
        <v>149</v>
      </c>
      <c r="G1594" s="231" t="s">
        <v>151</v>
      </c>
      <c r="H1594" s="231" t="s">
        <v>96</v>
      </c>
      <c r="I1594" s="232" t="s">
        <v>150</v>
      </c>
      <c r="J1594" s="233" t="s">
        <v>149</v>
      </c>
      <c r="K1594" s="231" t="s">
        <v>151</v>
      </c>
      <c r="L1594" s="231" t="s">
        <v>96</v>
      </c>
      <c r="M1594" s="232" t="s">
        <v>150</v>
      </c>
    </row>
    <row r="1595" spans="2:13" s="229" customFormat="1" ht="27.75" customHeight="1" thickTop="1" x14ac:dyDescent="0.2">
      <c r="B1595" s="566" t="s">
        <v>241</v>
      </c>
      <c r="C1595" s="567"/>
      <c r="D1595" s="234" t="e">
        <f>#REF!</f>
        <v>#REF!</v>
      </c>
      <c r="E1595" s="235" t="s">
        <v>242</v>
      </c>
      <c r="F1595" s="242" t="e">
        <f>IF(#REF!&gt;=1,IF(#REF!&gt;=1,#REF!),IF(#REF!&gt;=0,"",))</f>
        <v>#REF!</v>
      </c>
      <c r="G1595" s="241" t="e">
        <f>保全管理データ!N1795</f>
        <v>#REF!</v>
      </c>
      <c r="H1595" s="241" t="e">
        <f>IF(#REF!="無","",IF(#REF!="","",IF(#REF!="悪環境における作業",0.2,IF(#REF!="高所又は地下作業",0.1,IF(#REF!="錯綜場所作業",0.3,IF(#REF!="複雑な制約のある作業",0.4,IF(#REF!="単純な制約のある作業",0.2,0)))))))</f>
        <v>#REF!</v>
      </c>
      <c r="I1595" s="224" t="e">
        <f>IF(F1595="","",F1595*G1595*(1+IF(H1595="",0,H1595)))</f>
        <v>#REF!</v>
      </c>
      <c r="J1595" s="242" t="e">
        <f>IF(#REF!&gt;=1,IF(#REF!&gt;=1,#REF!),IF(#REF!&gt;=0,"",))</f>
        <v>#REF!</v>
      </c>
      <c r="K1595" s="241" t="e">
        <f>保全管理データ!N1822</f>
        <v>#REF!</v>
      </c>
      <c r="L1595" s="241" t="e">
        <f>IF(#REF!="","",IF(#REF!="悪環境における作業",0.2,IF(#REF!="高所又は地下作業",0.1,IF(#REF!="錯綜場所作業",0.3,IF(#REF!="複雑な制約のある作業",0.4,IF(#REF!="単純な制約のある作業",0.2,0))))))</f>
        <v>#REF!</v>
      </c>
      <c r="M1595" s="224" t="e">
        <f>IF(J1595="","",J1595*K1595*(1+IF(L1595="",0,L1595)))</f>
        <v>#REF!</v>
      </c>
    </row>
    <row r="1596" spans="2:13" s="229" customFormat="1" ht="27.75" customHeight="1" x14ac:dyDescent="0.2">
      <c r="B1596" s="562" t="s">
        <v>243</v>
      </c>
      <c r="C1596" s="563"/>
      <c r="D1596" s="239" t="e">
        <f>#REF!</f>
        <v>#REF!</v>
      </c>
      <c r="E1596" s="240" t="s">
        <v>242</v>
      </c>
      <c r="F1596" s="242" t="e">
        <f>IF(#REF!&gt;=1,IF(#REF!&gt;=1,#REF!),IF(#REF!&gt;=0,"",))</f>
        <v>#REF!</v>
      </c>
      <c r="G1596" s="241" t="e">
        <f>保全管理データ!N1796</f>
        <v>#REF!</v>
      </c>
      <c r="H1596" s="241" t="e">
        <f>IF(#REF!="無","",IF(#REF!="","",IF(#REF!="悪環境における作業",0.2,IF(#REF!="高所又は地下作業",0.1,IF(#REF!="錯綜場所作業",0.3,IF(#REF!="複雑な制約のある作業",0.4,IF(#REF!="単純な制約のある作業",0.2,0)))))))</f>
        <v>#REF!</v>
      </c>
      <c r="I1596" s="224" t="e">
        <f t="shared" ref="I1596:I1618" si="97">IF(F1596="","",F1596*G1596*(1+IF(H1596="",0,H1596)))</f>
        <v>#REF!</v>
      </c>
      <c r="J1596" s="242" t="e">
        <f>IF(#REF!&gt;=1,IF(#REF!&gt;=1,#REF!),IF(#REF!&gt;=0,"",))</f>
        <v>#REF!</v>
      </c>
      <c r="K1596" s="241" t="e">
        <f>保全管理データ!N1823</f>
        <v>#REF!</v>
      </c>
      <c r="L1596" s="241" t="e">
        <f>IF(#REF!="","",IF(#REF!="悪環境における作業",0.2,IF(#REF!="高所又は地下作業",0.1,IF(#REF!="錯綜場所作業",0.3,IF(#REF!="複雑な制約のある作業",0.4,IF(#REF!="単純な制約のある作業",0.2,0))))))</f>
        <v>#REF!</v>
      </c>
      <c r="M1596" s="224" t="e">
        <f t="shared" ref="M1596:M1618" si="98">IF(J1596="","",J1596*K1596*(1+IF(L1596="",0,L1596)))</f>
        <v>#REF!</v>
      </c>
    </row>
    <row r="1597" spans="2:13" s="229" customFormat="1" ht="27.75" customHeight="1" x14ac:dyDescent="0.2">
      <c r="B1597" s="562" t="s">
        <v>249</v>
      </c>
      <c r="C1597" s="563"/>
      <c r="D1597" s="239" t="e">
        <f>#REF!</f>
        <v>#REF!</v>
      </c>
      <c r="E1597" s="240" t="s">
        <v>244</v>
      </c>
      <c r="F1597" s="242" t="e">
        <f>IF(#REF!&gt;=1,IF(#REF!&gt;=1,#REF!),IF(#REF!&gt;=0,"",))</f>
        <v>#REF!</v>
      </c>
      <c r="G1597" s="241" t="e">
        <f>保全管理データ!N1797</f>
        <v>#REF!</v>
      </c>
      <c r="H1597" s="241" t="e">
        <f>IF(#REF!="無","",IF(#REF!="","",IF(#REF!="悪環境における作業",0.2,IF(#REF!="高所又は地下作業",0.1,IF(#REF!="錯綜場所作業",0.3,IF(#REF!="複雑な制約のある作業",0.4,IF(#REF!="単純な制約のある作業",0.2,0)))))))</f>
        <v>#REF!</v>
      </c>
      <c r="I1597" s="224" t="e">
        <f t="shared" si="97"/>
        <v>#REF!</v>
      </c>
      <c r="J1597" s="242" t="e">
        <f>IF(#REF!&gt;=1,IF(#REF!&gt;=1,#REF!),IF(#REF!&gt;=0,"",))</f>
        <v>#REF!</v>
      </c>
      <c r="K1597" s="241" t="e">
        <f>保全管理データ!N1824</f>
        <v>#REF!</v>
      </c>
      <c r="L1597" s="241" t="e">
        <f>IF(#REF!="","",IF(#REF!="悪環境における作業",0.2,IF(#REF!="高所又は地下作業",0.1,IF(#REF!="錯綜場所作業",0.3,IF(#REF!="複雑な制約のある作業",0.4,IF(#REF!="単純な制約のある作業",0.2,0))))))</f>
        <v>#REF!</v>
      </c>
      <c r="M1597" s="224" t="e">
        <f t="shared" si="98"/>
        <v>#REF!</v>
      </c>
    </row>
    <row r="1598" spans="2:13" s="229" customFormat="1" ht="27.75" customHeight="1" x14ac:dyDescent="0.2">
      <c r="B1598" s="562" t="s">
        <v>250</v>
      </c>
      <c r="C1598" s="563"/>
      <c r="D1598" s="239" t="e">
        <f>#REF!</f>
        <v>#REF!</v>
      </c>
      <c r="E1598" s="240" t="s">
        <v>244</v>
      </c>
      <c r="F1598" s="242" t="e">
        <f>IF(#REF!&gt;=1,IF(#REF!&gt;=1,#REF!),IF(#REF!&gt;=0,"",))</f>
        <v>#REF!</v>
      </c>
      <c r="G1598" s="241" t="e">
        <f>保全管理データ!N1798</f>
        <v>#REF!</v>
      </c>
      <c r="H1598" s="241" t="e">
        <f>IF(#REF!="無","",IF(#REF!="","",IF(#REF!="悪環境における作業",0.2,IF(#REF!="高所又は地下作業",0.1,IF(#REF!="錯綜場所作業",0.3,IF(#REF!="複雑な制約のある作業",0.4,IF(#REF!="単純な制約のある作業",0.2,0)))))))</f>
        <v>#REF!</v>
      </c>
      <c r="I1598" s="224" t="e">
        <f t="shared" si="97"/>
        <v>#REF!</v>
      </c>
      <c r="J1598" s="242" t="e">
        <f>IF(#REF!&gt;=1,IF(#REF!&gt;=1,#REF!),IF(#REF!&gt;=0,"",))</f>
        <v>#REF!</v>
      </c>
      <c r="K1598" s="241" t="e">
        <f>保全管理データ!N1825</f>
        <v>#REF!</v>
      </c>
      <c r="L1598" s="241" t="e">
        <f>IF(#REF!="","",IF(#REF!="悪環境における作業",0.2,IF(#REF!="高所又は地下作業",0.1,IF(#REF!="錯綜場所作業",0.3,IF(#REF!="複雑な制約のある作業",0.4,IF(#REF!="単純な制約のある作業",0.2,0))))))</f>
        <v>#REF!</v>
      </c>
      <c r="M1598" s="224" t="e">
        <f t="shared" si="98"/>
        <v>#REF!</v>
      </c>
    </row>
    <row r="1599" spans="2:13" s="229" customFormat="1" ht="27.75" customHeight="1" x14ac:dyDescent="0.2">
      <c r="B1599" s="562" t="s">
        <v>251</v>
      </c>
      <c r="C1599" s="563"/>
      <c r="D1599" s="239" t="e">
        <f>#REF!</f>
        <v>#REF!</v>
      </c>
      <c r="E1599" s="240" t="s">
        <v>242</v>
      </c>
      <c r="F1599" s="242" t="e">
        <f>IF(#REF!&gt;=1,IF(#REF!&gt;=1,#REF!),IF(#REF!&gt;=0,"",))</f>
        <v>#REF!</v>
      </c>
      <c r="G1599" s="241" t="e">
        <f>保全管理データ!N1799</f>
        <v>#REF!</v>
      </c>
      <c r="H1599" s="241" t="e">
        <f>IF(#REF!="無","",IF(#REF!="","",IF(#REF!="悪環境における作業",0.2,IF(#REF!="高所又は地下作業",0.1,IF(#REF!="錯綜場所作業",0.3,IF(#REF!="複雑な制約のある作業",0.4,IF(#REF!="単純な制約のある作業",0.2,0)))))))</f>
        <v>#REF!</v>
      </c>
      <c r="I1599" s="224" t="e">
        <f t="shared" si="97"/>
        <v>#REF!</v>
      </c>
      <c r="J1599" s="242" t="e">
        <f>IF(#REF!&gt;=1,IF(#REF!&gt;=1,#REF!),IF(#REF!&gt;=0,"",))</f>
        <v>#REF!</v>
      </c>
      <c r="K1599" s="241" t="e">
        <f>保全管理データ!N1826</f>
        <v>#REF!</v>
      </c>
      <c r="L1599" s="241" t="e">
        <f>IF(#REF!="","",IF(#REF!="悪環境における作業",0.2,IF(#REF!="高所又は地下作業",0.1,IF(#REF!="錯綜場所作業",0.3,IF(#REF!="複雑な制約のある作業",0.4,IF(#REF!="単純な制約のある作業",0.2,0))))))</f>
        <v>#REF!</v>
      </c>
      <c r="M1599" s="224" t="e">
        <f t="shared" si="98"/>
        <v>#REF!</v>
      </c>
    </row>
    <row r="1600" spans="2:13" s="229" customFormat="1" ht="27.75" customHeight="1" x14ac:dyDescent="0.2">
      <c r="B1600" s="562" t="s">
        <v>252</v>
      </c>
      <c r="C1600" s="563"/>
      <c r="D1600" s="239" t="e">
        <f>#REF!</f>
        <v>#REF!</v>
      </c>
      <c r="E1600" s="240" t="s">
        <v>244</v>
      </c>
      <c r="F1600" s="242" t="e">
        <f>IF(#REF!&gt;=1,IF(#REF!&gt;=1,#REF!),IF(#REF!&gt;=0,"",))</f>
        <v>#REF!</v>
      </c>
      <c r="G1600" s="241" t="e">
        <f>保全管理データ!N1800</f>
        <v>#REF!</v>
      </c>
      <c r="H1600" s="241" t="e">
        <f>IF(#REF!="無","",IF(#REF!="","",IF(#REF!="悪環境における作業",0.2,IF(#REF!="高所又は地下作業",0.1,IF(#REF!="錯綜場所作業",0.3,IF(#REF!="複雑な制約のある作業",0.4,IF(#REF!="単純な制約のある作業",0.2,0)))))))</f>
        <v>#REF!</v>
      </c>
      <c r="I1600" s="224" t="e">
        <f t="shared" si="97"/>
        <v>#REF!</v>
      </c>
      <c r="J1600" s="242" t="e">
        <f>IF(#REF!&gt;=1,IF(#REF!&gt;=1,#REF!),IF(#REF!&gt;=0,"",))</f>
        <v>#REF!</v>
      </c>
      <c r="K1600" s="241" t="e">
        <f>保全管理データ!N1827</f>
        <v>#REF!</v>
      </c>
      <c r="L1600" s="241" t="e">
        <f>IF(#REF!="","",IF(#REF!="悪環境における作業",0.2,IF(#REF!="高所又は地下作業",0.1,IF(#REF!="錯綜場所作業",0.3,IF(#REF!="複雑な制約のある作業",0.4,IF(#REF!="単純な制約のある作業",0.2,0))))))</f>
        <v>#REF!</v>
      </c>
      <c r="M1600" s="224" t="e">
        <f t="shared" si="98"/>
        <v>#REF!</v>
      </c>
    </row>
    <row r="1601" spans="2:13" s="229" customFormat="1" ht="27.75" customHeight="1" x14ac:dyDescent="0.2">
      <c r="B1601" s="562" t="s">
        <v>253</v>
      </c>
      <c r="C1601" s="563"/>
      <c r="D1601" s="239" t="e">
        <f>#REF!</f>
        <v>#REF!</v>
      </c>
      <c r="E1601" s="240" t="s">
        <v>242</v>
      </c>
      <c r="F1601" s="242" t="e">
        <f>IF(#REF!&gt;=1,IF(#REF!&gt;=1,#REF!),IF(#REF!&gt;=0,"",))</f>
        <v>#REF!</v>
      </c>
      <c r="G1601" s="241" t="e">
        <f>保全管理データ!N1801</f>
        <v>#REF!</v>
      </c>
      <c r="H1601" s="241" t="e">
        <f>IF(#REF!="無","",IF(#REF!="","",IF(#REF!="悪環境における作業",0.2,IF(#REF!="高所又は地下作業",0.1,IF(#REF!="錯綜場所作業",0.3,IF(#REF!="複雑な制約のある作業",0.4,IF(#REF!="単純な制約のある作業",0.2,0)))))))</f>
        <v>#REF!</v>
      </c>
      <c r="I1601" s="224" t="e">
        <f t="shared" si="97"/>
        <v>#REF!</v>
      </c>
      <c r="J1601" s="242" t="e">
        <f>IF(#REF!&gt;=1,IF(#REF!&gt;=1,#REF!),IF(#REF!&gt;=0,"",))</f>
        <v>#REF!</v>
      </c>
      <c r="K1601" s="241" t="e">
        <f>保全管理データ!N1828</f>
        <v>#REF!</v>
      </c>
      <c r="L1601" s="241" t="e">
        <f>IF(#REF!="","",IF(#REF!="悪環境における作業",0.2,IF(#REF!="高所又は地下作業",0.1,IF(#REF!="錯綜場所作業",0.3,IF(#REF!="複雑な制約のある作業",0.4,IF(#REF!="単純な制約のある作業",0.2,0))))))</f>
        <v>#REF!</v>
      </c>
      <c r="M1601" s="224" t="e">
        <f t="shared" si="98"/>
        <v>#REF!</v>
      </c>
    </row>
    <row r="1602" spans="2:13" s="229" customFormat="1" ht="27.75" customHeight="1" x14ac:dyDescent="0.2">
      <c r="B1602" s="562" t="s">
        <v>254</v>
      </c>
      <c r="C1602" s="563"/>
      <c r="D1602" s="239" t="e">
        <f>#REF!</f>
        <v>#REF!</v>
      </c>
      <c r="E1602" s="240" t="s">
        <v>242</v>
      </c>
      <c r="F1602" s="242" t="e">
        <f>IF(#REF!&gt;=1,IF(#REF!&gt;=1,#REF!),IF(#REF!&gt;=0,"",))</f>
        <v>#REF!</v>
      </c>
      <c r="G1602" s="241" t="e">
        <f>保全管理データ!N1802</f>
        <v>#REF!</v>
      </c>
      <c r="H1602" s="241" t="e">
        <f>IF(#REF!="無","",IF(#REF!="","",IF(#REF!="悪環境における作業",0.2,IF(#REF!="高所又は地下作業",0.1,IF(#REF!="錯綜場所作業",0.3,IF(#REF!="複雑な制約のある作業",0.4,IF(#REF!="単純な制約のある作業",0.2,0)))))))</f>
        <v>#REF!</v>
      </c>
      <c r="I1602" s="224" t="e">
        <f t="shared" si="97"/>
        <v>#REF!</v>
      </c>
      <c r="J1602" s="242" t="e">
        <f>IF(#REF!&gt;=1,IF(#REF!&gt;=1,#REF!),IF(#REF!&gt;=0,"",))</f>
        <v>#REF!</v>
      </c>
      <c r="K1602" s="241" t="e">
        <f>保全管理データ!N1829</f>
        <v>#REF!</v>
      </c>
      <c r="L1602" s="241" t="e">
        <f>IF(#REF!="","",IF(#REF!="悪環境における作業",0.2,IF(#REF!="高所又は地下作業",0.1,IF(#REF!="錯綜場所作業",0.3,IF(#REF!="複雑な制約のある作業",0.4,IF(#REF!="単純な制約のある作業",0.2,0))))))</f>
        <v>#REF!</v>
      </c>
      <c r="M1602" s="224" t="e">
        <f t="shared" si="98"/>
        <v>#REF!</v>
      </c>
    </row>
    <row r="1603" spans="2:13" s="229" customFormat="1" ht="27.75" customHeight="1" x14ac:dyDescent="0.2">
      <c r="B1603" s="562" t="s">
        <v>255</v>
      </c>
      <c r="C1603" s="563"/>
      <c r="D1603" s="239" t="e">
        <f>#REF!</f>
        <v>#REF!</v>
      </c>
      <c r="E1603" s="240" t="s">
        <v>245</v>
      </c>
      <c r="F1603" s="242" t="e">
        <f>IF(#REF!&gt;=1,IF(#REF!&gt;=1,#REF!),IF(#REF!&gt;=0,"",))</f>
        <v>#REF!</v>
      </c>
      <c r="G1603" s="241" t="e">
        <f>保全管理データ!N1803</f>
        <v>#REF!</v>
      </c>
      <c r="H1603" s="241" t="e">
        <f>IF(#REF!="無","",IF(#REF!="","",IF(#REF!="悪環境における作業",0.2,IF(#REF!="高所又は地下作業",0.1,IF(#REF!="錯綜場所作業",0.3,IF(#REF!="複雑な制約のある作業",0.4,IF(#REF!="単純な制約のある作業",0.2,0)))))))</f>
        <v>#REF!</v>
      </c>
      <c r="I1603" s="224" t="e">
        <f t="shared" si="97"/>
        <v>#REF!</v>
      </c>
      <c r="J1603" s="242" t="e">
        <f>IF(#REF!&gt;=1,IF(#REF!&gt;=1,#REF!),IF(#REF!&gt;=0,"",))</f>
        <v>#REF!</v>
      </c>
      <c r="K1603" s="241" t="e">
        <f>保全管理データ!N1830</f>
        <v>#REF!</v>
      </c>
      <c r="L1603" s="241" t="e">
        <f>IF(#REF!="","",IF(#REF!="悪環境における作業",0.2,IF(#REF!="高所又は地下作業",0.1,IF(#REF!="錯綜場所作業",0.3,IF(#REF!="複雑な制約のある作業",0.4,IF(#REF!="単純な制約のある作業",0.2,0))))))</f>
        <v>#REF!</v>
      </c>
      <c r="M1603" s="224" t="e">
        <f t="shared" si="98"/>
        <v>#REF!</v>
      </c>
    </row>
    <row r="1604" spans="2:13" s="229" customFormat="1" ht="27.75" customHeight="1" x14ac:dyDescent="0.2">
      <c r="B1604" s="562" t="s">
        <v>256</v>
      </c>
      <c r="C1604" s="563"/>
      <c r="D1604" s="239" t="e">
        <f>#REF!</f>
        <v>#REF!</v>
      </c>
      <c r="E1604" s="240" t="s">
        <v>242</v>
      </c>
      <c r="F1604" s="242" t="e">
        <f>IF(#REF!&gt;=1,IF(#REF!&gt;=1,#REF!),IF(#REF!&gt;=0,"",))</f>
        <v>#REF!</v>
      </c>
      <c r="G1604" s="241" t="e">
        <f>保全管理データ!N1804</f>
        <v>#REF!</v>
      </c>
      <c r="H1604" s="241" t="e">
        <f>IF(#REF!="無","",IF(#REF!="","",IF(#REF!="悪環境における作業",0.2,IF(#REF!="高所又は地下作業",0.1,IF(#REF!="錯綜場所作業",0.3,IF(#REF!="複雑な制約のある作業",0.4,IF(#REF!="単純な制約のある作業",0.2,0)))))))</f>
        <v>#REF!</v>
      </c>
      <c r="I1604" s="224" t="e">
        <f t="shared" si="97"/>
        <v>#REF!</v>
      </c>
      <c r="J1604" s="242" t="e">
        <f>IF(#REF!&gt;=1,IF(#REF!&gt;=1,#REF!),IF(#REF!&gt;=0,"",))</f>
        <v>#REF!</v>
      </c>
      <c r="K1604" s="241" t="e">
        <f>保全管理データ!N1831</f>
        <v>#REF!</v>
      </c>
      <c r="L1604" s="241" t="e">
        <f>IF(#REF!="","",IF(#REF!="悪環境における作業",0.2,IF(#REF!="高所又は地下作業",0.1,IF(#REF!="錯綜場所作業",0.3,IF(#REF!="複雑な制約のある作業",0.4,IF(#REF!="単純な制約のある作業",0.2,0))))))</f>
        <v>#REF!</v>
      </c>
      <c r="M1604" s="224" t="e">
        <f t="shared" si="98"/>
        <v>#REF!</v>
      </c>
    </row>
    <row r="1605" spans="2:13" s="229" customFormat="1" ht="27.75" customHeight="1" x14ac:dyDescent="0.2">
      <c r="B1605" s="562" t="s">
        <v>257</v>
      </c>
      <c r="C1605" s="563"/>
      <c r="D1605" s="239" t="e">
        <f>#REF!</f>
        <v>#REF!</v>
      </c>
      <c r="E1605" s="240" t="s">
        <v>245</v>
      </c>
      <c r="F1605" s="242" t="e">
        <f>IF(#REF!&gt;=1,IF(#REF!&gt;=1,#REF!),IF(#REF!&gt;=0,"",))</f>
        <v>#REF!</v>
      </c>
      <c r="G1605" s="241" t="e">
        <f>保全管理データ!N1805</f>
        <v>#REF!</v>
      </c>
      <c r="H1605" s="241" t="e">
        <f>IF(#REF!="無","",IF(#REF!="","",IF(#REF!="悪環境における作業",0.2,IF(#REF!="高所又は地下作業",0.1,IF(#REF!="錯綜場所作業",0.3,IF(#REF!="複雑な制約のある作業",0.4,IF(#REF!="単純な制約のある作業",0.2,0)))))))</f>
        <v>#REF!</v>
      </c>
      <c r="I1605" s="224" t="e">
        <f t="shared" si="97"/>
        <v>#REF!</v>
      </c>
      <c r="J1605" s="242" t="e">
        <f>IF(#REF!&gt;=1,IF(#REF!&gt;=1,#REF!),IF(#REF!&gt;=0,"",))</f>
        <v>#REF!</v>
      </c>
      <c r="K1605" s="241" t="e">
        <f>保全管理データ!N1832</f>
        <v>#REF!</v>
      </c>
      <c r="L1605" s="241" t="e">
        <f>IF(#REF!="","",IF(#REF!="悪環境における作業",0.2,IF(#REF!="高所又は地下作業",0.1,IF(#REF!="錯綜場所作業",0.3,IF(#REF!="複雑な制約のある作業",0.4,IF(#REF!="単純な制約のある作業",0.2,0))))))</f>
        <v>#REF!</v>
      </c>
      <c r="M1605" s="224" t="e">
        <f t="shared" si="98"/>
        <v>#REF!</v>
      </c>
    </row>
    <row r="1606" spans="2:13" s="229" customFormat="1" ht="27.75" customHeight="1" x14ac:dyDescent="0.2">
      <c r="B1606" s="562" t="s">
        <v>258</v>
      </c>
      <c r="C1606" s="563"/>
      <c r="D1606" s="239" t="e">
        <f>#REF!</f>
        <v>#REF!</v>
      </c>
      <c r="E1606" s="240" t="s">
        <v>245</v>
      </c>
      <c r="F1606" s="242" t="e">
        <f>IF(#REF!&gt;=1,IF(#REF!&gt;=1,#REF!),IF(#REF!&gt;=0,"",))</f>
        <v>#REF!</v>
      </c>
      <c r="G1606" s="241" t="e">
        <f>保全管理データ!N1806</f>
        <v>#REF!</v>
      </c>
      <c r="H1606" s="241" t="e">
        <f>IF(#REF!="無","",IF(#REF!="","",IF(#REF!="悪環境における作業",0.2,IF(#REF!="高所又は地下作業",0.1,IF(#REF!="錯綜場所作業",0.3,IF(#REF!="複雑な制約のある作業",0.4,IF(#REF!="単純な制約のある作業",0.2,0)))))))</f>
        <v>#REF!</v>
      </c>
      <c r="I1606" s="224" t="e">
        <f t="shared" si="97"/>
        <v>#REF!</v>
      </c>
      <c r="J1606" s="242" t="e">
        <f>IF(#REF!&gt;=1,IF(#REF!&gt;=1,#REF!),IF(#REF!&gt;=0,"",))</f>
        <v>#REF!</v>
      </c>
      <c r="K1606" s="241" t="e">
        <f>保全管理データ!N1833</f>
        <v>#REF!</v>
      </c>
      <c r="L1606" s="241" t="e">
        <f>IF(#REF!="","",IF(#REF!="悪環境における作業",0.2,IF(#REF!="高所又は地下作業",0.1,IF(#REF!="錯綜場所作業",0.3,IF(#REF!="複雑な制約のある作業",0.4,IF(#REF!="単純な制約のある作業",0.2,0))))))</f>
        <v>#REF!</v>
      </c>
      <c r="M1606" s="224" t="e">
        <f t="shared" si="98"/>
        <v>#REF!</v>
      </c>
    </row>
    <row r="1607" spans="2:13" s="229" customFormat="1" ht="27.75" customHeight="1" x14ac:dyDescent="0.2">
      <c r="B1607" s="562" t="s">
        <v>259</v>
      </c>
      <c r="C1607" s="563"/>
      <c r="D1607" s="239" t="e">
        <f>#REF!</f>
        <v>#REF!</v>
      </c>
      <c r="E1607" s="240" t="s">
        <v>245</v>
      </c>
      <c r="F1607" s="242" t="e">
        <f>IF(#REF!&gt;=1,IF(#REF!&gt;=1,#REF!),IF(#REF!&gt;=0,"",))</f>
        <v>#REF!</v>
      </c>
      <c r="G1607" s="241" t="e">
        <f>保全管理データ!N1807</f>
        <v>#REF!</v>
      </c>
      <c r="H1607" s="241" t="e">
        <f>IF(#REF!="無","",IF(#REF!="","",IF(#REF!="悪環境における作業",0.2,IF(#REF!="高所又は地下作業",0.1,IF(#REF!="錯綜場所作業",0.3,IF(#REF!="複雑な制約のある作業",0.4,IF(#REF!="単純な制約のある作業",0.2,0)))))))</f>
        <v>#REF!</v>
      </c>
      <c r="I1607" s="224" t="e">
        <f t="shared" si="97"/>
        <v>#REF!</v>
      </c>
      <c r="J1607" s="242" t="e">
        <f>IF(#REF!&gt;=1,IF(#REF!&gt;=1,#REF!),IF(#REF!&gt;=0,"",))</f>
        <v>#REF!</v>
      </c>
      <c r="K1607" s="241" t="e">
        <f>保全管理データ!N1834</f>
        <v>#REF!</v>
      </c>
      <c r="L1607" s="241" t="e">
        <f>IF(#REF!="","",IF(#REF!="悪環境における作業",0.2,IF(#REF!="高所又は地下作業",0.1,IF(#REF!="錯綜場所作業",0.3,IF(#REF!="複雑な制約のある作業",0.4,IF(#REF!="単純な制約のある作業",0.2,0))))))</f>
        <v>#REF!</v>
      </c>
      <c r="M1607" s="224" t="e">
        <f t="shared" si="98"/>
        <v>#REF!</v>
      </c>
    </row>
    <row r="1608" spans="2:13" s="229" customFormat="1" ht="27.75" customHeight="1" x14ac:dyDescent="0.2">
      <c r="B1608" s="562" t="s">
        <v>260</v>
      </c>
      <c r="C1608" s="563"/>
      <c r="D1608" s="239" t="e">
        <f>#REF!</f>
        <v>#REF!</v>
      </c>
      <c r="E1608" s="240" t="s">
        <v>248</v>
      </c>
      <c r="F1608" s="242" t="e">
        <f>IF(#REF!&gt;=1,IF(#REF!&gt;=1,#REF!),IF(#REF!&gt;=0,"",))</f>
        <v>#REF!</v>
      </c>
      <c r="G1608" s="241" t="e">
        <f>保全管理データ!N1808</f>
        <v>#REF!</v>
      </c>
      <c r="H1608" s="241" t="e">
        <f>IF(#REF!="無","",IF(#REF!="","",IF(#REF!="悪環境における作業",0.2,IF(#REF!="高所又は地下作業",0.1,IF(#REF!="錯綜場所作業",0.3,IF(#REF!="複雑な制約のある作業",0.4,IF(#REF!="単純な制約のある作業",0.2,0)))))))</f>
        <v>#REF!</v>
      </c>
      <c r="I1608" s="224" t="e">
        <f t="shared" si="97"/>
        <v>#REF!</v>
      </c>
      <c r="J1608" s="242" t="e">
        <f>IF(#REF!&gt;=1,IF(#REF!&gt;=1,#REF!),IF(#REF!&gt;=0,"",))</f>
        <v>#REF!</v>
      </c>
      <c r="K1608" s="241" t="e">
        <f>保全管理データ!N1835</f>
        <v>#REF!</v>
      </c>
      <c r="L1608" s="241" t="e">
        <f>IF(#REF!="","",IF(#REF!="悪環境における作業",0.2,IF(#REF!="高所又は地下作業",0.1,IF(#REF!="錯綜場所作業",0.3,IF(#REF!="複雑な制約のある作業",0.4,IF(#REF!="単純な制約のある作業",0.2,0))))))</f>
        <v>#REF!</v>
      </c>
      <c r="M1608" s="224" t="e">
        <f t="shared" si="98"/>
        <v>#REF!</v>
      </c>
    </row>
    <row r="1609" spans="2:13" s="229" customFormat="1" ht="27.75" customHeight="1" x14ac:dyDescent="0.2">
      <c r="B1609" s="562" t="s">
        <v>261</v>
      </c>
      <c r="C1609" s="563"/>
      <c r="D1609" s="239" t="e">
        <f>#REF!</f>
        <v>#REF!</v>
      </c>
      <c r="E1609" s="240" t="s">
        <v>247</v>
      </c>
      <c r="F1609" s="242" t="e">
        <f>IF(#REF!&gt;=1,IF(#REF!&gt;=1,#REF!),IF(#REF!&gt;=0,"",))</f>
        <v>#REF!</v>
      </c>
      <c r="G1609" s="241" t="e">
        <f>保全管理データ!N1809</f>
        <v>#REF!</v>
      </c>
      <c r="H1609" s="241" t="e">
        <f>IF(#REF!="無","",IF(#REF!="","",IF(#REF!="悪環境における作業",0.2,IF(#REF!="高所又は地下作業",0.1,IF(#REF!="錯綜場所作業",0.3,IF(#REF!="複雑な制約のある作業",0.4,IF(#REF!="単純な制約のある作業",0.2,0)))))))</f>
        <v>#REF!</v>
      </c>
      <c r="I1609" s="224" t="e">
        <f t="shared" si="97"/>
        <v>#REF!</v>
      </c>
      <c r="J1609" s="242" t="e">
        <f>IF(#REF!&gt;=1,IF(#REF!&gt;=1,#REF!),IF(#REF!&gt;=0,"",))</f>
        <v>#REF!</v>
      </c>
      <c r="K1609" s="241" t="e">
        <f>保全管理データ!N1836</f>
        <v>#REF!</v>
      </c>
      <c r="L1609" s="241" t="e">
        <f>IF(#REF!="","",IF(#REF!="悪環境における作業",0.2,IF(#REF!="高所又は地下作業",0.1,IF(#REF!="錯綜場所作業",0.3,IF(#REF!="複雑な制約のある作業",0.4,IF(#REF!="単純な制約のある作業",0.2,0))))))</f>
        <v>#REF!</v>
      </c>
      <c r="M1609" s="224" t="e">
        <f t="shared" si="98"/>
        <v>#REF!</v>
      </c>
    </row>
    <row r="1610" spans="2:13" s="229" customFormat="1" ht="27.75" customHeight="1" x14ac:dyDescent="0.2">
      <c r="B1610" s="562" t="s">
        <v>262</v>
      </c>
      <c r="C1610" s="563"/>
      <c r="D1610" s="239" t="e">
        <f>#REF!</f>
        <v>#REF!</v>
      </c>
      <c r="E1610" s="240" t="s">
        <v>245</v>
      </c>
      <c r="F1610" s="242" t="e">
        <f>IF(#REF!&gt;=1,IF(#REF!&gt;=1,#REF!),IF(#REF!&gt;=0,"",))</f>
        <v>#REF!</v>
      </c>
      <c r="G1610" s="241" t="e">
        <f>保全管理データ!N1810</f>
        <v>#REF!</v>
      </c>
      <c r="H1610" s="241" t="e">
        <f>IF(#REF!="無","",IF(#REF!="","",IF(#REF!="悪環境における作業",0.2,IF(#REF!="高所又は地下作業",0.1,IF(#REF!="錯綜場所作業",0.3,IF(#REF!="複雑な制約のある作業",0.4,IF(#REF!="単純な制約のある作業",0.2,0)))))))</f>
        <v>#REF!</v>
      </c>
      <c r="I1610" s="224" t="e">
        <f t="shared" si="97"/>
        <v>#REF!</v>
      </c>
      <c r="J1610" s="242" t="e">
        <f>IF(#REF!&gt;=1,IF(#REF!&gt;=1,#REF!),IF(#REF!&gt;=0,"",))</f>
        <v>#REF!</v>
      </c>
      <c r="K1610" s="241" t="e">
        <f>保全管理データ!N1837</f>
        <v>#REF!</v>
      </c>
      <c r="L1610" s="241" t="e">
        <f>IF(#REF!="","",IF(#REF!="悪環境における作業",0.2,IF(#REF!="高所又は地下作業",0.1,IF(#REF!="錯綜場所作業",0.3,IF(#REF!="複雑な制約のある作業",0.4,IF(#REF!="単純な制約のある作業",0.2,0))))))</f>
        <v>#REF!</v>
      </c>
      <c r="M1610" s="224" t="e">
        <f t="shared" si="98"/>
        <v>#REF!</v>
      </c>
    </row>
    <row r="1611" spans="2:13" s="229" customFormat="1" ht="27.75" customHeight="1" x14ac:dyDescent="0.2">
      <c r="B1611" s="562" t="s">
        <v>263</v>
      </c>
      <c r="C1611" s="563"/>
      <c r="D1611" s="239" t="e">
        <f>#REF!</f>
        <v>#REF!</v>
      </c>
      <c r="E1611" s="240" t="s">
        <v>245</v>
      </c>
      <c r="F1611" s="242" t="e">
        <f>IF(#REF!&gt;=1,IF(#REF!&gt;=1,#REF!),IF(#REF!&gt;=0,"",))</f>
        <v>#REF!</v>
      </c>
      <c r="G1611" s="241" t="e">
        <f>保全管理データ!N1811</f>
        <v>#REF!</v>
      </c>
      <c r="H1611" s="241" t="e">
        <f>IF(#REF!="無","",IF(#REF!="","",IF(#REF!="悪環境における作業",0.2,IF(#REF!="高所又は地下作業",0.1,IF(#REF!="錯綜場所作業",0.3,IF(#REF!="複雑な制約のある作業",0.4,IF(#REF!="単純な制約のある作業",0.2,0)))))))</f>
        <v>#REF!</v>
      </c>
      <c r="I1611" s="224" t="e">
        <f t="shared" si="97"/>
        <v>#REF!</v>
      </c>
      <c r="J1611" s="242" t="e">
        <f>IF(#REF!&gt;=1,IF(#REF!&gt;=1,#REF!),IF(#REF!&gt;=0,"",))</f>
        <v>#REF!</v>
      </c>
      <c r="K1611" s="241" t="e">
        <f>保全管理データ!N1838</f>
        <v>#REF!</v>
      </c>
      <c r="L1611" s="241" t="e">
        <f>IF(#REF!="","",IF(#REF!="悪環境における作業",0.2,IF(#REF!="高所又は地下作業",0.1,IF(#REF!="錯綜場所作業",0.3,IF(#REF!="複雑な制約のある作業",0.4,IF(#REF!="単純な制約のある作業",0.2,0))))))</f>
        <v>#REF!</v>
      </c>
      <c r="M1611" s="224" t="e">
        <f t="shared" si="98"/>
        <v>#REF!</v>
      </c>
    </row>
    <row r="1612" spans="2:13" s="229" customFormat="1" ht="27.75" customHeight="1" x14ac:dyDescent="0.2">
      <c r="B1612" s="562" t="s">
        <v>264</v>
      </c>
      <c r="C1612" s="563"/>
      <c r="D1612" s="239" t="e">
        <f>#REF!</f>
        <v>#REF!</v>
      </c>
      <c r="E1612" s="240" t="s">
        <v>245</v>
      </c>
      <c r="F1612" s="242" t="e">
        <f>IF(#REF!&gt;=1,IF(#REF!&gt;=1,#REF!),IF(#REF!&gt;=0,"",))</f>
        <v>#REF!</v>
      </c>
      <c r="G1612" s="241" t="e">
        <f>保全管理データ!N1812</f>
        <v>#REF!</v>
      </c>
      <c r="H1612" s="241" t="e">
        <f>IF(#REF!="無","",IF(#REF!="","",IF(#REF!="悪環境における作業",0.2,IF(#REF!="高所又は地下作業",0.1,IF(#REF!="錯綜場所作業",0.3,IF(#REF!="複雑な制約のある作業",0.4,IF(#REF!="単純な制約のある作業",0.2,0)))))))</f>
        <v>#REF!</v>
      </c>
      <c r="I1612" s="224" t="e">
        <f t="shared" si="97"/>
        <v>#REF!</v>
      </c>
      <c r="J1612" s="242" t="e">
        <f>IF(#REF!&gt;=1,IF(#REF!&gt;=1,#REF!),IF(#REF!&gt;=0,"",))</f>
        <v>#REF!</v>
      </c>
      <c r="K1612" s="241" t="e">
        <f>保全管理データ!N1839</f>
        <v>#REF!</v>
      </c>
      <c r="L1612" s="241" t="e">
        <f>IF(#REF!="","",IF(#REF!="悪環境における作業",0.2,IF(#REF!="高所又は地下作業",0.1,IF(#REF!="錯綜場所作業",0.3,IF(#REF!="複雑な制約のある作業",0.4,IF(#REF!="単純な制約のある作業",0.2,0))))))</f>
        <v>#REF!</v>
      </c>
      <c r="M1612" s="224" t="e">
        <f t="shared" si="98"/>
        <v>#REF!</v>
      </c>
    </row>
    <row r="1613" spans="2:13" s="229" customFormat="1" ht="27.75" customHeight="1" x14ac:dyDescent="0.2">
      <c r="B1613" s="562" t="s">
        <v>265</v>
      </c>
      <c r="C1613" s="563"/>
      <c r="D1613" s="239" t="e">
        <f>#REF!</f>
        <v>#REF!</v>
      </c>
      <c r="E1613" s="240" t="s">
        <v>245</v>
      </c>
      <c r="F1613" s="242" t="e">
        <f>IF(#REF!&gt;=1,IF(#REF!&gt;=1,#REF!),IF(#REF!&gt;=0,"",))</f>
        <v>#REF!</v>
      </c>
      <c r="G1613" s="241" t="e">
        <f>保全管理データ!N1813</f>
        <v>#REF!</v>
      </c>
      <c r="H1613" s="241" t="e">
        <f>IF(#REF!="無","",IF(#REF!="","",IF(#REF!="悪環境における作業",0.2,IF(#REF!="高所又は地下作業",0.1,IF(#REF!="錯綜場所作業",0.3,IF(#REF!="複雑な制約のある作業",0.4,IF(#REF!="単純な制約のある作業",0.2,0)))))))</f>
        <v>#REF!</v>
      </c>
      <c r="I1613" s="224" t="e">
        <f t="shared" si="97"/>
        <v>#REF!</v>
      </c>
      <c r="J1613" s="242" t="e">
        <f>IF(#REF!&gt;=1,IF(#REF!&gt;=1,#REF!),IF(#REF!&gt;=0,"",))</f>
        <v>#REF!</v>
      </c>
      <c r="K1613" s="241" t="e">
        <f>保全管理データ!N1840</f>
        <v>#REF!</v>
      </c>
      <c r="L1613" s="241" t="e">
        <f>IF(#REF!="","",IF(#REF!="悪環境における作業",0.2,IF(#REF!="高所又は地下作業",0.1,IF(#REF!="錯綜場所作業",0.3,IF(#REF!="複雑な制約のある作業",0.4,IF(#REF!="単純な制約のある作業",0.2,0))))))</f>
        <v>#REF!</v>
      </c>
      <c r="M1613" s="224" t="e">
        <f t="shared" si="98"/>
        <v>#REF!</v>
      </c>
    </row>
    <row r="1614" spans="2:13" s="229" customFormat="1" ht="27.75" customHeight="1" x14ac:dyDescent="0.2">
      <c r="B1614" s="562" t="s">
        <v>266</v>
      </c>
      <c r="C1614" s="563"/>
      <c r="D1614" s="239" t="e">
        <f>#REF!</f>
        <v>#REF!</v>
      </c>
      <c r="E1614" s="240" t="s">
        <v>245</v>
      </c>
      <c r="F1614" s="242" t="e">
        <f>IF(#REF!&gt;=1,IF(#REF!&gt;=1,#REF!),IF(#REF!&gt;=0,"",))</f>
        <v>#REF!</v>
      </c>
      <c r="G1614" s="241" t="e">
        <f>保全管理データ!N1814</f>
        <v>#REF!</v>
      </c>
      <c r="H1614" s="241" t="e">
        <f>IF(#REF!="無","",IF(#REF!="","",IF(#REF!="悪環境における作業",0.2,IF(#REF!="高所又は地下作業",0.1,IF(#REF!="錯綜場所作業",0.3,IF(#REF!="複雑な制約のある作業",0.4,IF(#REF!="単純な制約のある作業",0.2,0)))))))</f>
        <v>#REF!</v>
      </c>
      <c r="I1614" s="224" t="e">
        <f t="shared" si="97"/>
        <v>#REF!</v>
      </c>
      <c r="J1614" s="242" t="e">
        <f>IF(#REF!&gt;=1,IF(#REF!&gt;=1,#REF!),IF(#REF!&gt;=0,"",))</f>
        <v>#REF!</v>
      </c>
      <c r="K1614" s="241" t="e">
        <f>保全管理データ!N1841</f>
        <v>#REF!</v>
      </c>
      <c r="L1614" s="241" t="e">
        <f>IF(#REF!="","",IF(#REF!="悪環境における作業",0.2,IF(#REF!="高所又は地下作業",0.1,IF(#REF!="錯綜場所作業",0.3,IF(#REF!="複雑な制約のある作業",0.4,IF(#REF!="単純な制約のある作業",0.2,0))))))</f>
        <v>#REF!</v>
      </c>
      <c r="M1614" s="224" t="e">
        <f t="shared" si="98"/>
        <v>#REF!</v>
      </c>
    </row>
    <row r="1615" spans="2:13" s="229" customFormat="1" ht="27.75" customHeight="1" x14ac:dyDescent="0.2">
      <c r="B1615" s="562" t="s">
        <v>81</v>
      </c>
      <c r="C1615" s="563"/>
      <c r="D1615" s="239" t="e">
        <f>#REF!</f>
        <v>#REF!</v>
      </c>
      <c r="E1615" s="240" t="s">
        <v>245</v>
      </c>
      <c r="F1615" s="242" t="e">
        <f>IF(#REF!&gt;=1,IF(#REF!&gt;=1,#REF!),IF(#REF!&gt;=0,"",))</f>
        <v>#REF!</v>
      </c>
      <c r="G1615" s="241" t="e">
        <f>保全管理データ!N1815</f>
        <v>#REF!</v>
      </c>
      <c r="H1615" s="241" t="e">
        <f>IF(#REF!="無","",IF(#REF!="","",IF(#REF!="悪環境における作業",0.2,IF(#REF!="高所又は地下作業",0.1,IF(#REF!="錯綜場所作業",0.3,IF(#REF!="複雑な制約のある作業",0.4,IF(#REF!="単純な制約のある作業",0.2,0)))))))</f>
        <v>#REF!</v>
      </c>
      <c r="I1615" s="224" t="e">
        <f t="shared" si="97"/>
        <v>#REF!</v>
      </c>
      <c r="J1615" s="242" t="e">
        <f>IF(#REF!&gt;=1,IF(#REF!&gt;=1,#REF!),IF(#REF!&gt;=0,"",))</f>
        <v>#REF!</v>
      </c>
      <c r="K1615" s="241" t="e">
        <f>保全管理データ!N1842</f>
        <v>#REF!</v>
      </c>
      <c r="L1615" s="241" t="e">
        <f>IF(#REF!="","",IF(#REF!="悪環境における作業",0.2,IF(#REF!="高所又は地下作業",0.1,IF(#REF!="錯綜場所作業",0.3,IF(#REF!="複雑な制約のある作業",0.4,IF(#REF!="単純な制約のある作業",0.2,0))))))</f>
        <v>#REF!</v>
      </c>
      <c r="M1615" s="224" t="e">
        <f t="shared" si="98"/>
        <v>#REF!</v>
      </c>
    </row>
    <row r="1616" spans="2:13" s="229" customFormat="1" ht="27.75" customHeight="1" x14ac:dyDescent="0.2">
      <c r="B1616" s="562" t="s">
        <v>267</v>
      </c>
      <c r="C1616" s="563"/>
      <c r="D1616" s="239" t="e">
        <f>#REF!</f>
        <v>#REF!</v>
      </c>
      <c r="E1616" s="240" t="s">
        <v>247</v>
      </c>
      <c r="F1616" s="242" t="e">
        <f>IF(#REF!&gt;=1,IF(#REF!&gt;=1,#REF!),IF(#REF!&gt;=0,"",))</f>
        <v>#REF!</v>
      </c>
      <c r="G1616" s="241" t="e">
        <f>保全管理データ!N1816</f>
        <v>#REF!</v>
      </c>
      <c r="H1616" s="241" t="e">
        <f>IF(#REF!="無","",IF(#REF!="","",IF(#REF!="悪環境における作業",0.2,IF(#REF!="高所又は地下作業",0.1,IF(#REF!="錯綜場所作業",0.3,IF(#REF!="複雑な制約のある作業",0.4,IF(#REF!="単純な制約のある作業",0.2,0)))))))</f>
        <v>#REF!</v>
      </c>
      <c r="I1616" s="224" t="e">
        <f t="shared" si="97"/>
        <v>#REF!</v>
      </c>
      <c r="J1616" s="242" t="e">
        <f>IF(#REF!&gt;=1,IF(#REF!&gt;=1,#REF!),IF(#REF!&gt;=0,"",))</f>
        <v>#REF!</v>
      </c>
      <c r="K1616" s="241" t="e">
        <f>保全管理データ!N1843</f>
        <v>#REF!</v>
      </c>
      <c r="L1616" s="241" t="e">
        <f>IF(#REF!="","",IF(#REF!="悪環境における作業",0.2,IF(#REF!="高所又は地下作業",0.1,IF(#REF!="錯綜場所作業",0.3,IF(#REF!="複雑な制約のある作業",0.4,IF(#REF!="単純な制約のある作業",0.2,0))))))</f>
        <v>#REF!</v>
      </c>
      <c r="M1616" s="224" t="e">
        <f t="shared" si="98"/>
        <v>#REF!</v>
      </c>
    </row>
    <row r="1617" spans="2:13" s="229" customFormat="1" ht="27.75" customHeight="1" x14ac:dyDescent="0.2">
      <c r="B1617" s="562" t="s">
        <v>268</v>
      </c>
      <c r="C1617" s="563"/>
      <c r="D1617" s="239" t="e">
        <f>#REF!</f>
        <v>#REF!</v>
      </c>
      <c r="E1617" s="240" t="s">
        <v>246</v>
      </c>
      <c r="F1617" s="242" t="e">
        <f>IF(#REF!&gt;=1,IF(#REF!&gt;=1,#REF!),IF(#REF!&gt;=0,"",))</f>
        <v>#REF!</v>
      </c>
      <c r="G1617" s="241" t="e">
        <f>保全管理データ!N1817</f>
        <v>#REF!</v>
      </c>
      <c r="H1617" s="241" t="e">
        <f>IF(#REF!="無","",IF(#REF!="","",IF(#REF!="悪環境における作業",0.2,IF(#REF!="高所又は地下作業",0.1,IF(#REF!="錯綜場所作業",0.3,IF(#REF!="複雑な制約のある作業",0.4,IF(#REF!="単純な制約のある作業",0.2,0)))))))</f>
        <v>#REF!</v>
      </c>
      <c r="I1617" s="224" t="e">
        <f t="shared" si="97"/>
        <v>#REF!</v>
      </c>
      <c r="J1617" s="242" t="e">
        <f>IF(#REF!&gt;=1,IF(#REF!&gt;=1,#REF!),IF(#REF!&gt;=0,"",))</f>
        <v>#REF!</v>
      </c>
      <c r="K1617" s="241" t="e">
        <f>保全管理データ!N1844</f>
        <v>#REF!</v>
      </c>
      <c r="L1617" s="241" t="e">
        <f>IF(#REF!="","",IF(#REF!="悪環境における作業",0.2,IF(#REF!="高所又は地下作業",0.1,IF(#REF!="錯綜場所作業",0.3,IF(#REF!="複雑な制約のある作業",0.4,IF(#REF!="単純な制約のある作業",0.2,0))))))</f>
        <v>#REF!</v>
      </c>
      <c r="M1617" s="224" t="e">
        <f t="shared" si="98"/>
        <v>#REF!</v>
      </c>
    </row>
    <row r="1618" spans="2:13" s="229" customFormat="1" ht="27.75" customHeight="1" thickBot="1" x14ac:dyDescent="0.25">
      <c r="B1618" s="564" t="s">
        <v>269</v>
      </c>
      <c r="C1618" s="565"/>
      <c r="D1618" s="243" t="e">
        <f>#REF!</f>
        <v>#REF!</v>
      </c>
      <c r="E1618" s="244" t="s">
        <v>245</v>
      </c>
      <c r="F1618" s="246" t="e">
        <f>IF(#REF!&gt;=1,IF(#REF!&gt;=1,#REF!),IF(#REF!&gt;=0,"",))</f>
        <v>#REF!</v>
      </c>
      <c r="G1618" s="245" t="e">
        <f>保全管理データ!N1818</f>
        <v>#REF!</v>
      </c>
      <c r="H1618" s="241" t="e">
        <f>IF(#REF!="無","",IF(#REF!="","",IF(#REF!="悪環境における作業",0.2,IF(#REF!="高所又は地下作業",0.1,IF(#REF!="錯綜場所作業",0.3,IF(#REF!="複雑な制約のある作業",0.4,IF(#REF!="単純な制約のある作業",0.2,0)))))))</f>
        <v>#REF!</v>
      </c>
      <c r="I1618" s="224" t="e">
        <f t="shared" si="97"/>
        <v>#REF!</v>
      </c>
      <c r="J1618" s="242" t="e">
        <f>IF(#REF!&gt;=1,IF(#REF!&gt;=1,#REF!),IF(#REF!&gt;=0,"",))</f>
        <v>#REF!</v>
      </c>
      <c r="K1618" s="241" t="e">
        <f>保全管理データ!N1845</f>
        <v>#REF!</v>
      </c>
      <c r="L1618" s="241" t="e">
        <f>IF(#REF!="","",IF(#REF!="悪環境における作業",0.2,IF(#REF!="高所又は地下作業",0.1,IF(#REF!="錯綜場所作業",0.3,IF(#REF!="複雑な制約のある作業",0.4,IF(#REF!="単純な制約のある作業",0.2,0))))))</f>
        <v>#REF!</v>
      </c>
      <c r="M1618" s="224" t="e">
        <f t="shared" si="98"/>
        <v>#REF!</v>
      </c>
    </row>
    <row r="1619" spans="2:13" s="229" customFormat="1" ht="27.75" customHeight="1" thickBot="1" x14ac:dyDescent="0.25">
      <c r="B1619" s="555" t="s">
        <v>190</v>
      </c>
      <c r="C1619" s="555"/>
      <c r="D1619" s="555"/>
      <c r="E1619" s="555"/>
      <c r="F1619" s="556" t="e">
        <f>SUM(I1595:I1618)</f>
        <v>#REF!</v>
      </c>
      <c r="G1619" s="557"/>
      <c r="H1619" s="557"/>
      <c r="I1619" s="558"/>
      <c r="J1619" s="556" t="e">
        <f>IF(SUM(J1595:J1618)=0,"0.00",SUM(M1595:M1618))</f>
        <v>#REF!</v>
      </c>
      <c r="K1619" s="557"/>
      <c r="L1619" s="557"/>
      <c r="M1619" s="558"/>
    </row>
    <row r="1620" spans="2:13" s="229" customFormat="1" ht="27.75" customHeight="1" thickBot="1" x14ac:dyDescent="0.25">
      <c r="B1620" s="555" t="s">
        <v>97</v>
      </c>
      <c r="C1620" s="555"/>
      <c r="D1620" s="555"/>
      <c r="E1620" s="555"/>
      <c r="F1620" s="559" t="e">
        <f>IF(#REF!="５年以下","0",IF(#REF!="５年～１０年",0.1,IF(#REF!="１０年以上",0.15)))</f>
        <v>#REF!</v>
      </c>
      <c r="G1620" s="560"/>
      <c r="H1620" s="560"/>
      <c r="I1620" s="560"/>
      <c r="J1620" s="560"/>
      <c r="K1620" s="560"/>
      <c r="L1620" s="560"/>
      <c r="M1620" s="561"/>
    </row>
    <row r="1621" spans="2:13" s="229" customFormat="1" ht="27.75" customHeight="1" thickBot="1" x14ac:dyDescent="0.25">
      <c r="B1621" s="556" t="s">
        <v>273</v>
      </c>
      <c r="C1621" s="557"/>
      <c r="D1621" s="557"/>
      <c r="E1621" s="558"/>
      <c r="F1621" s="556" t="e">
        <f>F1619*(1+F1620)</f>
        <v>#REF!</v>
      </c>
      <c r="G1621" s="557"/>
      <c r="H1621" s="557"/>
      <c r="I1621" s="557"/>
      <c r="J1621" s="556" t="e">
        <f>J1619*(1+F1620)</f>
        <v>#REF!</v>
      </c>
      <c r="K1621" s="557"/>
      <c r="L1621" s="557"/>
      <c r="M1621" s="558"/>
    </row>
    <row r="1622" spans="2:13" s="229" customFormat="1" ht="24" hidden="1" customHeight="1" thickBot="1" x14ac:dyDescent="0.25">
      <c r="B1622" s="555" t="s">
        <v>191</v>
      </c>
      <c r="C1622" s="555"/>
      <c r="D1622" s="555"/>
      <c r="E1622" s="555"/>
      <c r="F1622" s="556" t="e">
        <f>#REF!*(#REF!*#REF!+#REF!*#REF!)</f>
        <v>#REF!</v>
      </c>
      <c r="G1622" s="557"/>
      <c r="H1622" s="558"/>
      <c r="I1622" s="555" t="e">
        <f>#REF!</f>
        <v>#REF!</v>
      </c>
      <c r="J1622" s="556"/>
      <c r="K1622" s="247" t="s">
        <v>230</v>
      </c>
      <c r="L1622" s="558" t="e">
        <f>B1593</f>
        <v>#REF!</v>
      </c>
      <c r="M1622" s="555"/>
    </row>
    <row r="1623" spans="2:13" s="229" customFormat="1" ht="45" customHeight="1" thickBot="1" x14ac:dyDescent="0.25">
      <c r="B1623" s="228"/>
      <c r="C1623" s="228"/>
      <c r="D1623" s="228"/>
      <c r="E1623" s="228"/>
      <c r="F1623" s="228"/>
      <c r="G1623" s="228"/>
      <c r="H1623" s="228"/>
      <c r="I1623" s="228"/>
      <c r="J1623" s="228"/>
      <c r="K1623" s="228"/>
      <c r="L1623" s="228"/>
      <c r="M1623" s="228"/>
    </row>
    <row r="1624" spans="2:13" s="229" customFormat="1" ht="27.75" customHeight="1" thickBot="1" x14ac:dyDescent="0.25">
      <c r="B1624" s="568" t="s">
        <v>128</v>
      </c>
      <c r="C1624" s="569"/>
      <c r="D1624" s="569"/>
      <c r="E1624" s="570"/>
      <c r="F1624" s="228"/>
      <c r="G1624" s="228"/>
      <c r="H1624" s="228"/>
      <c r="I1624" s="228"/>
      <c r="J1624" s="228"/>
      <c r="K1624" s="228"/>
      <c r="L1624" s="228"/>
      <c r="M1624" s="228"/>
    </row>
    <row r="1625" spans="2:13" s="229" customFormat="1" ht="27.75" customHeight="1" x14ac:dyDescent="0.2">
      <c r="B1625" s="571" t="e">
        <f>#REF!</f>
        <v>#REF!</v>
      </c>
      <c r="C1625" s="572"/>
      <c r="D1625" s="573"/>
      <c r="E1625" s="574"/>
      <c r="F1625" s="578" t="s">
        <v>240</v>
      </c>
      <c r="G1625" s="579"/>
      <c r="H1625" s="579"/>
      <c r="I1625" s="580"/>
      <c r="J1625" s="578" t="s">
        <v>239</v>
      </c>
      <c r="K1625" s="579"/>
      <c r="L1625" s="579"/>
      <c r="M1625" s="580"/>
    </row>
    <row r="1626" spans="2:13" s="229" customFormat="1" ht="27.75" customHeight="1" thickBot="1" x14ac:dyDescent="0.25">
      <c r="B1626" s="575"/>
      <c r="C1626" s="576"/>
      <c r="D1626" s="576"/>
      <c r="E1626" s="577"/>
      <c r="F1626" s="233" t="s">
        <v>149</v>
      </c>
      <c r="G1626" s="231" t="s">
        <v>151</v>
      </c>
      <c r="H1626" s="231" t="s">
        <v>96</v>
      </c>
      <c r="I1626" s="232" t="s">
        <v>150</v>
      </c>
      <c r="J1626" s="233" t="s">
        <v>149</v>
      </c>
      <c r="K1626" s="231" t="s">
        <v>151</v>
      </c>
      <c r="L1626" s="231" t="s">
        <v>96</v>
      </c>
      <c r="M1626" s="232" t="s">
        <v>150</v>
      </c>
    </row>
    <row r="1627" spans="2:13" s="229" customFormat="1" ht="27.75" customHeight="1" thickTop="1" x14ac:dyDescent="0.2">
      <c r="B1627" s="566" t="s">
        <v>241</v>
      </c>
      <c r="C1627" s="567"/>
      <c r="D1627" s="234" t="e">
        <f>#REF!</f>
        <v>#REF!</v>
      </c>
      <c r="E1627" s="235" t="s">
        <v>242</v>
      </c>
      <c r="F1627" s="242" t="e">
        <f>IF(#REF!&gt;=1,IF(#REF!&gt;=1,#REF!),IF(#REF!&gt;=0,"",))</f>
        <v>#REF!</v>
      </c>
      <c r="G1627" s="241" t="e">
        <f>保全管理データ!N1851</f>
        <v>#REF!</v>
      </c>
      <c r="H1627" s="241" t="e">
        <f>IF(#REF!="無","",IF(#REF!="","",IF(#REF!="悪環境における作業",0.2,IF(#REF!="高所又は地下作業",0.1,IF(#REF!="錯綜場所作業",0.3,IF(#REF!="複雑な制約のある作業",0.4,IF(#REF!="単純な制約のある作業",0.2,0)))))))</f>
        <v>#REF!</v>
      </c>
      <c r="I1627" s="224" t="e">
        <f>IF(F1627="","",F1627*G1627*(1+IF(H1627="",0,H1627)))</f>
        <v>#REF!</v>
      </c>
      <c r="J1627" s="242" t="e">
        <f>IF(#REF!&gt;=1,IF(#REF!&gt;=1,#REF!),IF(#REF!&gt;=0,"",))</f>
        <v>#REF!</v>
      </c>
      <c r="K1627" s="241" t="e">
        <f>保全管理データ!N1878</f>
        <v>#REF!</v>
      </c>
      <c r="L1627" s="241" t="e">
        <f>IF(#REF!="","",IF(#REF!="悪環境における作業",0.2,IF(#REF!="高所又は地下作業",0.1,IF(#REF!="錯綜場所作業",0.3,IF(#REF!="複雑な制約のある作業",0.4,IF(#REF!="単純な制約のある作業",0.2,0))))))</f>
        <v>#REF!</v>
      </c>
      <c r="M1627" s="224" t="e">
        <f>IF(J1627="","",J1627*K1627*(1+IF(L1627="",0,L1627)))</f>
        <v>#REF!</v>
      </c>
    </row>
    <row r="1628" spans="2:13" s="229" customFormat="1" ht="27.75" customHeight="1" x14ac:dyDescent="0.2">
      <c r="B1628" s="562" t="s">
        <v>243</v>
      </c>
      <c r="C1628" s="563"/>
      <c r="D1628" s="239" t="e">
        <f>#REF!</f>
        <v>#REF!</v>
      </c>
      <c r="E1628" s="240" t="s">
        <v>242</v>
      </c>
      <c r="F1628" s="242" t="e">
        <f>IF(#REF!&gt;=1,IF(#REF!&gt;=1,#REF!),IF(#REF!&gt;=0,"",))</f>
        <v>#REF!</v>
      </c>
      <c r="G1628" s="241" t="e">
        <f>保全管理データ!N1852</f>
        <v>#REF!</v>
      </c>
      <c r="H1628" s="241" t="e">
        <f>IF(#REF!="無","",IF(#REF!="","",IF(#REF!="悪環境における作業",0.2,IF(#REF!="高所又は地下作業",0.1,IF(#REF!="錯綜場所作業",0.3,IF(#REF!="複雑な制約のある作業",0.4,IF(#REF!="単純な制約のある作業",0.2,0)))))))</f>
        <v>#REF!</v>
      </c>
      <c r="I1628" s="224" t="e">
        <f t="shared" ref="I1628:I1650" si="99">IF(F1628="","",F1628*G1628*(1+IF(H1628="",0,H1628)))</f>
        <v>#REF!</v>
      </c>
      <c r="J1628" s="242" t="e">
        <f>IF(#REF!&gt;=1,IF(#REF!&gt;=1,#REF!),IF(#REF!&gt;=0,"",))</f>
        <v>#REF!</v>
      </c>
      <c r="K1628" s="241" t="e">
        <f>保全管理データ!N1879</f>
        <v>#REF!</v>
      </c>
      <c r="L1628" s="241" t="e">
        <f>IF(#REF!="","",IF(#REF!="悪環境における作業",0.2,IF(#REF!="高所又は地下作業",0.1,IF(#REF!="錯綜場所作業",0.3,IF(#REF!="複雑な制約のある作業",0.4,IF(#REF!="単純な制約のある作業",0.2,0))))))</f>
        <v>#REF!</v>
      </c>
      <c r="M1628" s="224" t="e">
        <f t="shared" ref="M1628:M1650" si="100">IF(J1628="","",J1628*K1628*(1+IF(L1628="",0,L1628)))</f>
        <v>#REF!</v>
      </c>
    </row>
    <row r="1629" spans="2:13" s="229" customFormat="1" ht="27.75" customHeight="1" x14ac:dyDescent="0.2">
      <c r="B1629" s="562" t="s">
        <v>249</v>
      </c>
      <c r="C1629" s="563"/>
      <c r="D1629" s="239" t="e">
        <f>#REF!</f>
        <v>#REF!</v>
      </c>
      <c r="E1629" s="240" t="s">
        <v>244</v>
      </c>
      <c r="F1629" s="242" t="e">
        <f>IF(#REF!&gt;=1,IF(#REF!&gt;=1,#REF!),IF(#REF!&gt;=0,"",))</f>
        <v>#REF!</v>
      </c>
      <c r="G1629" s="241" t="e">
        <f>保全管理データ!N1853</f>
        <v>#REF!</v>
      </c>
      <c r="H1629" s="241" t="e">
        <f>IF(#REF!="無","",IF(#REF!="","",IF(#REF!="悪環境における作業",0.2,IF(#REF!="高所又は地下作業",0.1,IF(#REF!="錯綜場所作業",0.3,IF(#REF!="複雑な制約のある作業",0.4,IF(#REF!="単純な制約のある作業",0.2,0)))))))</f>
        <v>#REF!</v>
      </c>
      <c r="I1629" s="224" t="e">
        <f t="shared" si="99"/>
        <v>#REF!</v>
      </c>
      <c r="J1629" s="242" t="e">
        <f>IF(#REF!&gt;=1,IF(#REF!&gt;=1,#REF!),IF(#REF!&gt;=0,"",))</f>
        <v>#REF!</v>
      </c>
      <c r="K1629" s="241" t="e">
        <f>保全管理データ!N1880</f>
        <v>#REF!</v>
      </c>
      <c r="L1629" s="241" t="e">
        <f>IF(#REF!="","",IF(#REF!="悪環境における作業",0.2,IF(#REF!="高所又は地下作業",0.1,IF(#REF!="錯綜場所作業",0.3,IF(#REF!="複雑な制約のある作業",0.4,IF(#REF!="単純な制約のある作業",0.2,0))))))</f>
        <v>#REF!</v>
      </c>
      <c r="M1629" s="224" t="e">
        <f t="shared" si="100"/>
        <v>#REF!</v>
      </c>
    </row>
    <row r="1630" spans="2:13" s="229" customFormat="1" ht="27.75" customHeight="1" x14ac:dyDescent="0.2">
      <c r="B1630" s="562" t="s">
        <v>250</v>
      </c>
      <c r="C1630" s="563"/>
      <c r="D1630" s="239" t="e">
        <f>#REF!</f>
        <v>#REF!</v>
      </c>
      <c r="E1630" s="240" t="s">
        <v>244</v>
      </c>
      <c r="F1630" s="242" t="e">
        <f>IF(#REF!&gt;=1,IF(#REF!&gt;=1,#REF!),IF(#REF!&gt;=0,"",))</f>
        <v>#REF!</v>
      </c>
      <c r="G1630" s="241" t="e">
        <f>保全管理データ!N1854</f>
        <v>#REF!</v>
      </c>
      <c r="H1630" s="241" t="e">
        <f>IF(#REF!="無","",IF(#REF!="","",IF(#REF!="悪環境における作業",0.2,IF(#REF!="高所又は地下作業",0.1,IF(#REF!="錯綜場所作業",0.3,IF(#REF!="複雑な制約のある作業",0.4,IF(#REF!="単純な制約のある作業",0.2,0)))))))</f>
        <v>#REF!</v>
      </c>
      <c r="I1630" s="224" t="e">
        <f t="shared" si="99"/>
        <v>#REF!</v>
      </c>
      <c r="J1630" s="242" t="e">
        <f>IF(#REF!&gt;=1,IF(#REF!&gt;=1,#REF!),IF(#REF!&gt;=0,"",))</f>
        <v>#REF!</v>
      </c>
      <c r="K1630" s="241" t="e">
        <f>保全管理データ!N1881</f>
        <v>#REF!</v>
      </c>
      <c r="L1630" s="241" t="e">
        <f>IF(#REF!="","",IF(#REF!="悪環境における作業",0.2,IF(#REF!="高所又は地下作業",0.1,IF(#REF!="錯綜場所作業",0.3,IF(#REF!="複雑な制約のある作業",0.4,IF(#REF!="単純な制約のある作業",0.2,0))))))</f>
        <v>#REF!</v>
      </c>
      <c r="M1630" s="224" t="e">
        <f t="shared" si="100"/>
        <v>#REF!</v>
      </c>
    </row>
    <row r="1631" spans="2:13" s="229" customFormat="1" ht="27.75" customHeight="1" x14ac:dyDescent="0.2">
      <c r="B1631" s="562" t="s">
        <v>251</v>
      </c>
      <c r="C1631" s="563"/>
      <c r="D1631" s="239" t="e">
        <f>#REF!</f>
        <v>#REF!</v>
      </c>
      <c r="E1631" s="240" t="s">
        <v>242</v>
      </c>
      <c r="F1631" s="242" t="e">
        <f>IF(#REF!&gt;=1,IF(#REF!&gt;=1,#REF!),IF(#REF!&gt;=0,"",))</f>
        <v>#REF!</v>
      </c>
      <c r="G1631" s="241" t="e">
        <f>保全管理データ!N1855</f>
        <v>#REF!</v>
      </c>
      <c r="H1631" s="241" t="e">
        <f>IF(#REF!="無","",IF(#REF!="","",IF(#REF!="悪環境における作業",0.2,IF(#REF!="高所又は地下作業",0.1,IF(#REF!="錯綜場所作業",0.3,IF(#REF!="複雑な制約のある作業",0.4,IF(#REF!="単純な制約のある作業",0.2,0)))))))</f>
        <v>#REF!</v>
      </c>
      <c r="I1631" s="224" t="e">
        <f t="shared" si="99"/>
        <v>#REF!</v>
      </c>
      <c r="J1631" s="242" t="e">
        <f>IF(#REF!&gt;=1,IF(#REF!&gt;=1,#REF!),IF(#REF!&gt;=0,"",))</f>
        <v>#REF!</v>
      </c>
      <c r="K1631" s="241" t="e">
        <f>保全管理データ!N1882</f>
        <v>#REF!</v>
      </c>
      <c r="L1631" s="241" t="e">
        <f>IF(#REF!="","",IF(#REF!="悪環境における作業",0.2,IF(#REF!="高所又は地下作業",0.1,IF(#REF!="錯綜場所作業",0.3,IF(#REF!="複雑な制約のある作業",0.4,IF(#REF!="単純な制約のある作業",0.2,0))))))</f>
        <v>#REF!</v>
      </c>
      <c r="M1631" s="224" t="e">
        <f t="shared" si="100"/>
        <v>#REF!</v>
      </c>
    </row>
    <row r="1632" spans="2:13" s="229" customFormat="1" ht="27.75" customHeight="1" x14ac:dyDescent="0.2">
      <c r="B1632" s="562" t="s">
        <v>252</v>
      </c>
      <c r="C1632" s="563"/>
      <c r="D1632" s="239" t="e">
        <f>#REF!</f>
        <v>#REF!</v>
      </c>
      <c r="E1632" s="240" t="s">
        <v>244</v>
      </c>
      <c r="F1632" s="242" t="e">
        <f>IF(#REF!&gt;=1,IF(#REF!&gt;=1,#REF!),IF(#REF!&gt;=0,"",))</f>
        <v>#REF!</v>
      </c>
      <c r="G1632" s="241" t="e">
        <f>保全管理データ!N1856</f>
        <v>#REF!</v>
      </c>
      <c r="H1632" s="241" t="e">
        <f>IF(#REF!="無","",IF(#REF!="","",IF(#REF!="悪環境における作業",0.2,IF(#REF!="高所又は地下作業",0.1,IF(#REF!="錯綜場所作業",0.3,IF(#REF!="複雑な制約のある作業",0.4,IF(#REF!="単純な制約のある作業",0.2,0)))))))</f>
        <v>#REF!</v>
      </c>
      <c r="I1632" s="224" t="e">
        <f t="shared" si="99"/>
        <v>#REF!</v>
      </c>
      <c r="J1632" s="242" t="e">
        <f>IF(#REF!&gt;=1,IF(#REF!&gt;=1,#REF!),IF(#REF!&gt;=0,"",))</f>
        <v>#REF!</v>
      </c>
      <c r="K1632" s="241" t="e">
        <f>保全管理データ!N1883</f>
        <v>#REF!</v>
      </c>
      <c r="L1632" s="241" t="e">
        <f>IF(#REF!="","",IF(#REF!="悪環境における作業",0.2,IF(#REF!="高所又は地下作業",0.1,IF(#REF!="錯綜場所作業",0.3,IF(#REF!="複雑な制約のある作業",0.4,IF(#REF!="単純な制約のある作業",0.2,0))))))</f>
        <v>#REF!</v>
      </c>
      <c r="M1632" s="224" t="e">
        <f t="shared" si="100"/>
        <v>#REF!</v>
      </c>
    </row>
    <row r="1633" spans="2:13" s="229" customFormat="1" ht="27.75" customHeight="1" x14ac:dyDescent="0.2">
      <c r="B1633" s="562" t="s">
        <v>253</v>
      </c>
      <c r="C1633" s="563"/>
      <c r="D1633" s="239" t="e">
        <f>#REF!</f>
        <v>#REF!</v>
      </c>
      <c r="E1633" s="240" t="s">
        <v>242</v>
      </c>
      <c r="F1633" s="242" t="e">
        <f>IF(#REF!&gt;=1,IF(#REF!&gt;=1,#REF!),IF(#REF!&gt;=0,"",))</f>
        <v>#REF!</v>
      </c>
      <c r="G1633" s="241" t="e">
        <f>保全管理データ!N1857</f>
        <v>#REF!</v>
      </c>
      <c r="H1633" s="241" t="e">
        <f>IF(#REF!="無","",IF(#REF!="","",IF(#REF!="悪環境における作業",0.2,IF(#REF!="高所又は地下作業",0.1,IF(#REF!="錯綜場所作業",0.3,IF(#REF!="複雑な制約のある作業",0.4,IF(#REF!="単純な制約のある作業",0.2,0)))))))</f>
        <v>#REF!</v>
      </c>
      <c r="I1633" s="224" t="e">
        <f t="shared" si="99"/>
        <v>#REF!</v>
      </c>
      <c r="J1633" s="242" t="e">
        <f>IF(#REF!&gt;=1,IF(#REF!&gt;=1,#REF!),IF(#REF!&gt;=0,"",))</f>
        <v>#REF!</v>
      </c>
      <c r="K1633" s="241" t="e">
        <f>保全管理データ!N1884</f>
        <v>#REF!</v>
      </c>
      <c r="L1633" s="241" t="e">
        <f>IF(#REF!="","",IF(#REF!="悪環境における作業",0.2,IF(#REF!="高所又は地下作業",0.1,IF(#REF!="錯綜場所作業",0.3,IF(#REF!="複雑な制約のある作業",0.4,IF(#REF!="単純な制約のある作業",0.2,0))))))</f>
        <v>#REF!</v>
      </c>
      <c r="M1633" s="224" t="e">
        <f t="shared" si="100"/>
        <v>#REF!</v>
      </c>
    </row>
    <row r="1634" spans="2:13" s="229" customFormat="1" ht="27.75" customHeight="1" x14ac:dyDescent="0.2">
      <c r="B1634" s="562" t="s">
        <v>254</v>
      </c>
      <c r="C1634" s="563"/>
      <c r="D1634" s="239" t="e">
        <f>#REF!</f>
        <v>#REF!</v>
      </c>
      <c r="E1634" s="240" t="s">
        <v>242</v>
      </c>
      <c r="F1634" s="242" t="e">
        <f>IF(#REF!&gt;=1,IF(#REF!&gt;=1,#REF!),IF(#REF!&gt;=0,"",))</f>
        <v>#REF!</v>
      </c>
      <c r="G1634" s="241" t="e">
        <f>保全管理データ!N1858</f>
        <v>#REF!</v>
      </c>
      <c r="H1634" s="241" t="e">
        <f>IF(#REF!="無","",IF(#REF!="","",IF(#REF!="悪環境における作業",0.2,IF(#REF!="高所又は地下作業",0.1,IF(#REF!="錯綜場所作業",0.3,IF(#REF!="複雑な制約のある作業",0.4,IF(#REF!="単純な制約のある作業",0.2,0)))))))</f>
        <v>#REF!</v>
      </c>
      <c r="I1634" s="224" t="e">
        <f t="shared" si="99"/>
        <v>#REF!</v>
      </c>
      <c r="J1634" s="242" t="e">
        <f>IF(#REF!&gt;=1,IF(#REF!&gt;=1,#REF!),IF(#REF!&gt;=0,"",))</f>
        <v>#REF!</v>
      </c>
      <c r="K1634" s="241" t="e">
        <f>保全管理データ!N1885</f>
        <v>#REF!</v>
      </c>
      <c r="L1634" s="241" t="e">
        <f>IF(#REF!="","",IF(#REF!="悪環境における作業",0.2,IF(#REF!="高所又は地下作業",0.1,IF(#REF!="錯綜場所作業",0.3,IF(#REF!="複雑な制約のある作業",0.4,IF(#REF!="単純な制約のある作業",0.2,0))))))</f>
        <v>#REF!</v>
      </c>
      <c r="M1634" s="224" t="e">
        <f t="shared" si="100"/>
        <v>#REF!</v>
      </c>
    </row>
    <row r="1635" spans="2:13" s="229" customFormat="1" ht="27.75" customHeight="1" x14ac:dyDescent="0.2">
      <c r="B1635" s="562" t="s">
        <v>255</v>
      </c>
      <c r="C1635" s="563"/>
      <c r="D1635" s="239" t="e">
        <f>#REF!</f>
        <v>#REF!</v>
      </c>
      <c r="E1635" s="240" t="s">
        <v>245</v>
      </c>
      <c r="F1635" s="242" t="e">
        <f>IF(#REF!&gt;=1,IF(#REF!&gt;=1,#REF!),IF(#REF!&gt;=0,"",))</f>
        <v>#REF!</v>
      </c>
      <c r="G1635" s="241" t="e">
        <f>保全管理データ!N1859</f>
        <v>#REF!</v>
      </c>
      <c r="H1635" s="241" t="e">
        <f>IF(#REF!="無","",IF(#REF!="","",IF(#REF!="悪環境における作業",0.2,IF(#REF!="高所又は地下作業",0.1,IF(#REF!="錯綜場所作業",0.3,IF(#REF!="複雑な制約のある作業",0.4,IF(#REF!="単純な制約のある作業",0.2,0)))))))</f>
        <v>#REF!</v>
      </c>
      <c r="I1635" s="224" t="e">
        <f t="shared" si="99"/>
        <v>#REF!</v>
      </c>
      <c r="J1635" s="242" t="e">
        <f>IF(#REF!&gt;=1,IF(#REF!&gt;=1,#REF!),IF(#REF!&gt;=0,"",))</f>
        <v>#REF!</v>
      </c>
      <c r="K1635" s="241" t="e">
        <f>保全管理データ!N1886</f>
        <v>#REF!</v>
      </c>
      <c r="L1635" s="241" t="e">
        <f>IF(#REF!="","",IF(#REF!="悪環境における作業",0.2,IF(#REF!="高所又は地下作業",0.1,IF(#REF!="錯綜場所作業",0.3,IF(#REF!="複雑な制約のある作業",0.4,IF(#REF!="単純な制約のある作業",0.2,0))))))</f>
        <v>#REF!</v>
      </c>
      <c r="M1635" s="224" t="e">
        <f t="shared" si="100"/>
        <v>#REF!</v>
      </c>
    </row>
    <row r="1636" spans="2:13" s="229" customFormat="1" ht="27.75" customHeight="1" x14ac:dyDescent="0.2">
      <c r="B1636" s="562" t="s">
        <v>256</v>
      </c>
      <c r="C1636" s="563"/>
      <c r="D1636" s="239" t="e">
        <f>#REF!</f>
        <v>#REF!</v>
      </c>
      <c r="E1636" s="240" t="s">
        <v>242</v>
      </c>
      <c r="F1636" s="242" t="e">
        <f>IF(#REF!&gt;=1,IF(#REF!&gt;=1,#REF!),IF(#REF!&gt;=0,"",))</f>
        <v>#REF!</v>
      </c>
      <c r="G1636" s="241" t="e">
        <f>保全管理データ!N1860</f>
        <v>#REF!</v>
      </c>
      <c r="H1636" s="241" t="e">
        <f>IF(#REF!="無","",IF(#REF!="","",IF(#REF!="悪環境における作業",0.2,IF(#REF!="高所又は地下作業",0.1,IF(#REF!="錯綜場所作業",0.3,IF(#REF!="複雑な制約のある作業",0.4,IF(#REF!="単純な制約のある作業",0.2,0)))))))</f>
        <v>#REF!</v>
      </c>
      <c r="I1636" s="224" t="e">
        <f t="shared" si="99"/>
        <v>#REF!</v>
      </c>
      <c r="J1636" s="242" t="e">
        <f>IF(#REF!&gt;=1,IF(#REF!&gt;=1,#REF!),IF(#REF!&gt;=0,"",))</f>
        <v>#REF!</v>
      </c>
      <c r="K1636" s="241" t="e">
        <f>保全管理データ!N1887</f>
        <v>#REF!</v>
      </c>
      <c r="L1636" s="241" t="e">
        <f>IF(#REF!="","",IF(#REF!="悪環境における作業",0.2,IF(#REF!="高所又は地下作業",0.1,IF(#REF!="錯綜場所作業",0.3,IF(#REF!="複雑な制約のある作業",0.4,IF(#REF!="単純な制約のある作業",0.2,0))))))</f>
        <v>#REF!</v>
      </c>
      <c r="M1636" s="224" t="e">
        <f t="shared" si="100"/>
        <v>#REF!</v>
      </c>
    </row>
    <row r="1637" spans="2:13" s="229" customFormat="1" ht="27.75" customHeight="1" x14ac:dyDescent="0.2">
      <c r="B1637" s="562" t="s">
        <v>257</v>
      </c>
      <c r="C1637" s="563"/>
      <c r="D1637" s="239" t="e">
        <f>#REF!</f>
        <v>#REF!</v>
      </c>
      <c r="E1637" s="240" t="s">
        <v>245</v>
      </c>
      <c r="F1637" s="242" t="e">
        <f>IF(#REF!&gt;=1,IF(#REF!&gt;=1,#REF!),IF(#REF!&gt;=0,"",))</f>
        <v>#REF!</v>
      </c>
      <c r="G1637" s="241" t="e">
        <f>保全管理データ!N1861</f>
        <v>#REF!</v>
      </c>
      <c r="H1637" s="241" t="e">
        <f>IF(#REF!="無","",IF(#REF!="","",IF(#REF!="悪環境における作業",0.2,IF(#REF!="高所又は地下作業",0.1,IF(#REF!="錯綜場所作業",0.3,IF(#REF!="複雑な制約のある作業",0.4,IF(#REF!="単純な制約のある作業",0.2,0)))))))</f>
        <v>#REF!</v>
      </c>
      <c r="I1637" s="224" t="e">
        <f t="shared" si="99"/>
        <v>#REF!</v>
      </c>
      <c r="J1637" s="242" t="e">
        <f>IF(#REF!&gt;=1,IF(#REF!&gt;=1,#REF!),IF(#REF!&gt;=0,"",))</f>
        <v>#REF!</v>
      </c>
      <c r="K1637" s="241" t="e">
        <f>保全管理データ!N1888</f>
        <v>#REF!</v>
      </c>
      <c r="L1637" s="241" t="e">
        <f>IF(#REF!="","",IF(#REF!="悪環境における作業",0.2,IF(#REF!="高所又は地下作業",0.1,IF(#REF!="錯綜場所作業",0.3,IF(#REF!="複雑な制約のある作業",0.4,IF(#REF!="単純な制約のある作業",0.2,0))))))</f>
        <v>#REF!</v>
      </c>
      <c r="M1637" s="224" t="e">
        <f t="shared" si="100"/>
        <v>#REF!</v>
      </c>
    </row>
    <row r="1638" spans="2:13" s="229" customFormat="1" ht="27.75" customHeight="1" x14ac:dyDescent="0.2">
      <c r="B1638" s="562" t="s">
        <v>258</v>
      </c>
      <c r="C1638" s="563"/>
      <c r="D1638" s="239" t="e">
        <f>#REF!</f>
        <v>#REF!</v>
      </c>
      <c r="E1638" s="240" t="s">
        <v>245</v>
      </c>
      <c r="F1638" s="242" t="e">
        <f>IF(#REF!&gt;=1,IF(#REF!&gt;=1,#REF!),IF(#REF!&gt;=0,"",))</f>
        <v>#REF!</v>
      </c>
      <c r="G1638" s="241" t="e">
        <f>保全管理データ!N1862</f>
        <v>#REF!</v>
      </c>
      <c r="H1638" s="241" t="e">
        <f>IF(#REF!="無","",IF(#REF!="","",IF(#REF!="悪環境における作業",0.2,IF(#REF!="高所又は地下作業",0.1,IF(#REF!="錯綜場所作業",0.3,IF(#REF!="複雑な制約のある作業",0.4,IF(#REF!="単純な制約のある作業",0.2,0)))))))</f>
        <v>#REF!</v>
      </c>
      <c r="I1638" s="224" t="e">
        <f t="shared" si="99"/>
        <v>#REF!</v>
      </c>
      <c r="J1638" s="242" t="e">
        <f>IF(#REF!&gt;=1,IF(#REF!&gt;=1,#REF!),IF(#REF!&gt;=0,"",))</f>
        <v>#REF!</v>
      </c>
      <c r="K1638" s="241" t="e">
        <f>保全管理データ!N1889</f>
        <v>#REF!</v>
      </c>
      <c r="L1638" s="241" t="e">
        <f>IF(#REF!="","",IF(#REF!="悪環境における作業",0.2,IF(#REF!="高所又は地下作業",0.1,IF(#REF!="錯綜場所作業",0.3,IF(#REF!="複雑な制約のある作業",0.4,IF(#REF!="単純な制約のある作業",0.2,0))))))</f>
        <v>#REF!</v>
      </c>
      <c r="M1638" s="224" t="e">
        <f t="shared" si="100"/>
        <v>#REF!</v>
      </c>
    </row>
    <row r="1639" spans="2:13" s="229" customFormat="1" ht="27.75" customHeight="1" x14ac:dyDescent="0.2">
      <c r="B1639" s="562" t="s">
        <v>259</v>
      </c>
      <c r="C1639" s="563"/>
      <c r="D1639" s="239" t="e">
        <f>#REF!</f>
        <v>#REF!</v>
      </c>
      <c r="E1639" s="240" t="s">
        <v>245</v>
      </c>
      <c r="F1639" s="242" t="e">
        <f>IF(#REF!&gt;=1,IF(#REF!&gt;=1,#REF!),IF(#REF!&gt;=0,"",))</f>
        <v>#REF!</v>
      </c>
      <c r="G1639" s="241" t="e">
        <f>保全管理データ!N1863</f>
        <v>#REF!</v>
      </c>
      <c r="H1639" s="241" t="e">
        <f>IF(#REF!="無","",IF(#REF!="","",IF(#REF!="悪環境における作業",0.2,IF(#REF!="高所又は地下作業",0.1,IF(#REF!="錯綜場所作業",0.3,IF(#REF!="複雑な制約のある作業",0.4,IF(#REF!="単純な制約のある作業",0.2,0)))))))</f>
        <v>#REF!</v>
      </c>
      <c r="I1639" s="224" t="e">
        <f t="shared" si="99"/>
        <v>#REF!</v>
      </c>
      <c r="J1639" s="242" t="e">
        <f>IF(#REF!&gt;=1,IF(#REF!&gt;=1,#REF!),IF(#REF!&gt;=0,"",))</f>
        <v>#REF!</v>
      </c>
      <c r="K1639" s="241" t="e">
        <f>保全管理データ!N1890</f>
        <v>#REF!</v>
      </c>
      <c r="L1639" s="241" t="e">
        <f>IF(#REF!="","",IF(#REF!="悪環境における作業",0.2,IF(#REF!="高所又は地下作業",0.1,IF(#REF!="錯綜場所作業",0.3,IF(#REF!="複雑な制約のある作業",0.4,IF(#REF!="単純な制約のある作業",0.2,0))))))</f>
        <v>#REF!</v>
      </c>
      <c r="M1639" s="224" t="e">
        <f t="shared" si="100"/>
        <v>#REF!</v>
      </c>
    </row>
    <row r="1640" spans="2:13" s="229" customFormat="1" ht="27.75" customHeight="1" x14ac:dyDescent="0.2">
      <c r="B1640" s="562" t="s">
        <v>260</v>
      </c>
      <c r="C1640" s="563"/>
      <c r="D1640" s="239" t="e">
        <f>#REF!</f>
        <v>#REF!</v>
      </c>
      <c r="E1640" s="240" t="s">
        <v>248</v>
      </c>
      <c r="F1640" s="242" t="e">
        <f>IF(#REF!&gt;=1,IF(#REF!&gt;=1,#REF!),IF(#REF!&gt;=0,"",))</f>
        <v>#REF!</v>
      </c>
      <c r="G1640" s="241" t="e">
        <f>保全管理データ!N1864</f>
        <v>#REF!</v>
      </c>
      <c r="H1640" s="241" t="e">
        <f>IF(#REF!="無","",IF(#REF!="","",IF(#REF!="悪環境における作業",0.2,IF(#REF!="高所又は地下作業",0.1,IF(#REF!="錯綜場所作業",0.3,IF(#REF!="複雑な制約のある作業",0.4,IF(#REF!="単純な制約のある作業",0.2,0)))))))</f>
        <v>#REF!</v>
      </c>
      <c r="I1640" s="224" t="e">
        <f t="shared" si="99"/>
        <v>#REF!</v>
      </c>
      <c r="J1640" s="242" t="e">
        <f>IF(#REF!&gt;=1,IF(#REF!&gt;=1,#REF!),IF(#REF!&gt;=0,"",))</f>
        <v>#REF!</v>
      </c>
      <c r="K1640" s="241" t="e">
        <f>保全管理データ!N1891</f>
        <v>#REF!</v>
      </c>
      <c r="L1640" s="241" t="e">
        <f>IF(#REF!="","",IF(#REF!="悪環境における作業",0.2,IF(#REF!="高所又は地下作業",0.1,IF(#REF!="錯綜場所作業",0.3,IF(#REF!="複雑な制約のある作業",0.4,IF(#REF!="単純な制約のある作業",0.2,0))))))</f>
        <v>#REF!</v>
      </c>
      <c r="M1640" s="224" t="e">
        <f t="shared" si="100"/>
        <v>#REF!</v>
      </c>
    </row>
    <row r="1641" spans="2:13" s="229" customFormat="1" ht="27.75" customHeight="1" x14ac:dyDescent="0.2">
      <c r="B1641" s="562" t="s">
        <v>261</v>
      </c>
      <c r="C1641" s="563"/>
      <c r="D1641" s="239" t="e">
        <f>#REF!</f>
        <v>#REF!</v>
      </c>
      <c r="E1641" s="240" t="s">
        <v>247</v>
      </c>
      <c r="F1641" s="242" t="e">
        <f>IF(#REF!&gt;=1,IF(#REF!&gt;=1,#REF!),IF(#REF!&gt;=0,"",))</f>
        <v>#REF!</v>
      </c>
      <c r="G1641" s="241" t="e">
        <f>保全管理データ!N1865</f>
        <v>#REF!</v>
      </c>
      <c r="H1641" s="241" t="e">
        <f>IF(#REF!="無","",IF(#REF!="","",IF(#REF!="悪環境における作業",0.2,IF(#REF!="高所又は地下作業",0.1,IF(#REF!="錯綜場所作業",0.3,IF(#REF!="複雑な制約のある作業",0.4,IF(#REF!="単純な制約のある作業",0.2,0)))))))</f>
        <v>#REF!</v>
      </c>
      <c r="I1641" s="224" t="e">
        <f t="shared" si="99"/>
        <v>#REF!</v>
      </c>
      <c r="J1641" s="242" t="e">
        <f>IF(#REF!&gt;=1,IF(#REF!&gt;=1,#REF!),IF(#REF!&gt;=0,"",))</f>
        <v>#REF!</v>
      </c>
      <c r="K1641" s="241" t="e">
        <f>保全管理データ!N1892</f>
        <v>#REF!</v>
      </c>
      <c r="L1641" s="241" t="e">
        <f>IF(#REF!="","",IF(#REF!="悪環境における作業",0.2,IF(#REF!="高所又は地下作業",0.1,IF(#REF!="錯綜場所作業",0.3,IF(#REF!="複雑な制約のある作業",0.4,IF(#REF!="単純な制約のある作業",0.2,0))))))</f>
        <v>#REF!</v>
      </c>
      <c r="M1641" s="224" t="e">
        <f t="shared" si="100"/>
        <v>#REF!</v>
      </c>
    </row>
    <row r="1642" spans="2:13" s="229" customFormat="1" ht="27.75" customHeight="1" x14ac:dyDescent="0.2">
      <c r="B1642" s="562" t="s">
        <v>262</v>
      </c>
      <c r="C1642" s="563"/>
      <c r="D1642" s="239" t="e">
        <f>#REF!</f>
        <v>#REF!</v>
      </c>
      <c r="E1642" s="240" t="s">
        <v>245</v>
      </c>
      <c r="F1642" s="242" t="e">
        <f>IF(#REF!&gt;=1,IF(#REF!&gt;=1,#REF!),IF(#REF!&gt;=0,"",))</f>
        <v>#REF!</v>
      </c>
      <c r="G1642" s="241" t="e">
        <f>保全管理データ!N1866</f>
        <v>#REF!</v>
      </c>
      <c r="H1642" s="241" t="e">
        <f>IF(#REF!="無","",IF(#REF!="","",IF(#REF!="悪環境における作業",0.2,IF(#REF!="高所又は地下作業",0.1,IF(#REF!="錯綜場所作業",0.3,IF(#REF!="複雑な制約のある作業",0.4,IF(#REF!="単純な制約のある作業",0.2,0)))))))</f>
        <v>#REF!</v>
      </c>
      <c r="I1642" s="224" t="e">
        <f t="shared" si="99"/>
        <v>#REF!</v>
      </c>
      <c r="J1642" s="242" t="e">
        <f>IF(#REF!&gt;=1,IF(#REF!&gt;=1,#REF!),IF(#REF!&gt;=0,"",))</f>
        <v>#REF!</v>
      </c>
      <c r="K1642" s="241" t="e">
        <f>保全管理データ!N1893</f>
        <v>#REF!</v>
      </c>
      <c r="L1642" s="241" t="e">
        <f>IF(#REF!="","",IF(#REF!="悪環境における作業",0.2,IF(#REF!="高所又は地下作業",0.1,IF(#REF!="錯綜場所作業",0.3,IF(#REF!="複雑な制約のある作業",0.4,IF(#REF!="単純な制約のある作業",0.2,0))))))</f>
        <v>#REF!</v>
      </c>
      <c r="M1642" s="224" t="e">
        <f t="shared" si="100"/>
        <v>#REF!</v>
      </c>
    </row>
    <row r="1643" spans="2:13" s="229" customFormat="1" ht="27.75" customHeight="1" x14ac:dyDescent="0.2">
      <c r="B1643" s="562" t="s">
        <v>263</v>
      </c>
      <c r="C1643" s="563"/>
      <c r="D1643" s="239" t="e">
        <f>#REF!</f>
        <v>#REF!</v>
      </c>
      <c r="E1643" s="240" t="s">
        <v>245</v>
      </c>
      <c r="F1643" s="242" t="e">
        <f>IF(#REF!&gt;=1,IF(#REF!&gt;=1,#REF!),IF(#REF!&gt;=0,"",))</f>
        <v>#REF!</v>
      </c>
      <c r="G1643" s="241" t="e">
        <f>保全管理データ!N1867</f>
        <v>#REF!</v>
      </c>
      <c r="H1643" s="241" t="e">
        <f>IF(#REF!="無","",IF(#REF!="","",IF(#REF!="悪環境における作業",0.2,IF(#REF!="高所又は地下作業",0.1,IF(#REF!="錯綜場所作業",0.3,IF(#REF!="複雑な制約のある作業",0.4,IF(#REF!="単純な制約のある作業",0.2,0)))))))</f>
        <v>#REF!</v>
      </c>
      <c r="I1643" s="224" t="e">
        <f t="shared" si="99"/>
        <v>#REF!</v>
      </c>
      <c r="J1643" s="242" t="e">
        <f>IF(#REF!&gt;=1,IF(#REF!&gt;=1,#REF!),IF(#REF!&gt;=0,"",))</f>
        <v>#REF!</v>
      </c>
      <c r="K1643" s="241" t="e">
        <f>保全管理データ!N1894</f>
        <v>#REF!</v>
      </c>
      <c r="L1643" s="241" t="e">
        <f>IF(#REF!="","",IF(#REF!="悪環境における作業",0.2,IF(#REF!="高所又は地下作業",0.1,IF(#REF!="錯綜場所作業",0.3,IF(#REF!="複雑な制約のある作業",0.4,IF(#REF!="単純な制約のある作業",0.2,0))))))</f>
        <v>#REF!</v>
      </c>
      <c r="M1643" s="224" t="e">
        <f t="shared" si="100"/>
        <v>#REF!</v>
      </c>
    </row>
    <row r="1644" spans="2:13" s="229" customFormat="1" ht="27.75" customHeight="1" x14ac:dyDescent="0.2">
      <c r="B1644" s="562" t="s">
        <v>264</v>
      </c>
      <c r="C1644" s="563"/>
      <c r="D1644" s="239" t="e">
        <f>#REF!</f>
        <v>#REF!</v>
      </c>
      <c r="E1644" s="240" t="s">
        <v>245</v>
      </c>
      <c r="F1644" s="242" t="e">
        <f>IF(#REF!&gt;=1,IF(#REF!&gt;=1,#REF!),IF(#REF!&gt;=0,"",))</f>
        <v>#REF!</v>
      </c>
      <c r="G1644" s="241" t="e">
        <f>保全管理データ!N1868</f>
        <v>#REF!</v>
      </c>
      <c r="H1644" s="241" t="e">
        <f>IF(#REF!="無","",IF(#REF!="","",IF(#REF!="悪環境における作業",0.2,IF(#REF!="高所又は地下作業",0.1,IF(#REF!="錯綜場所作業",0.3,IF(#REF!="複雑な制約のある作業",0.4,IF(#REF!="単純な制約のある作業",0.2,0)))))))</f>
        <v>#REF!</v>
      </c>
      <c r="I1644" s="224" t="e">
        <f t="shared" si="99"/>
        <v>#REF!</v>
      </c>
      <c r="J1644" s="242" t="e">
        <f>IF(#REF!&gt;=1,IF(#REF!&gt;=1,#REF!),IF(#REF!&gt;=0,"",))</f>
        <v>#REF!</v>
      </c>
      <c r="K1644" s="241" t="e">
        <f>保全管理データ!N1895</f>
        <v>#REF!</v>
      </c>
      <c r="L1644" s="241" t="e">
        <f>IF(#REF!="","",IF(#REF!="悪環境における作業",0.2,IF(#REF!="高所又は地下作業",0.1,IF(#REF!="錯綜場所作業",0.3,IF(#REF!="複雑な制約のある作業",0.4,IF(#REF!="単純な制約のある作業",0.2,0))))))</f>
        <v>#REF!</v>
      </c>
      <c r="M1644" s="224" t="e">
        <f t="shared" si="100"/>
        <v>#REF!</v>
      </c>
    </row>
    <row r="1645" spans="2:13" s="229" customFormat="1" ht="27.75" customHeight="1" x14ac:dyDescent="0.2">
      <c r="B1645" s="562" t="s">
        <v>265</v>
      </c>
      <c r="C1645" s="563"/>
      <c r="D1645" s="239" t="e">
        <f>#REF!</f>
        <v>#REF!</v>
      </c>
      <c r="E1645" s="240" t="s">
        <v>245</v>
      </c>
      <c r="F1645" s="242" t="e">
        <f>IF(#REF!&gt;=1,IF(#REF!&gt;=1,#REF!),IF(#REF!&gt;=0,"",))</f>
        <v>#REF!</v>
      </c>
      <c r="G1645" s="241" t="e">
        <f>保全管理データ!N1869</f>
        <v>#REF!</v>
      </c>
      <c r="H1645" s="241" t="e">
        <f>IF(#REF!="無","",IF(#REF!="","",IF(#REF!="悪環境における作業",0.2,IF(#REF!="高所又は地下作業",0.1,IF(#REF!="錯綜場所作業",0.3,IF(#REF!="複雑な制約のある作業",0.4,IF(#REF!="単純な制約のある作業",0.2,0)))))))</f>
        <v>#REF!</v>
      </c>
      <c r="I1645" s="224" t="e">
        <f t="shared" si="99"/>
        <v>#REF!</v>
      </c>
      <c r="J1645" s="242" t="e">
        <f>IF(#REF!&gt;=1,IF(#REF!&gt;=1,#REF!),IF(#REF!&gt;=0,"",))</f>
        <v>#REF!</v>
      </c>
      <c r="K1645" s="241" t="e">
        <f>保全管理データ!N1896</f>
        <v>#REF!</v>
      </c>
      <c r="L1645" s="241" t="e">
        <f>IF(#REF!="","",IF(#REF!="悪環境における作業",0.2,IF(#REF!="高所又は地下作業",0.1,IF(#REF!="錯綜場所作業",0.3,IF(#REF!="複雑な制約のある作業",0.4,IF(#REF!="単純な制約のある作業",0.2,0))))))</f>
        <v>#REF!</v>
      </c>
      <c r="M1645" s="224" t="e">
        <f t="shared" si="100"/>
        <v>#REF!</v>
      </c>
    </row>
    <row r="1646" spans="2:13" s="229" customFormat="1" ht="27.75" customHeight="1" x14ac:dyDescent="0.2">
      <c r="B1646" s="562" t="s">
        <v>266</v>
      </c>
      <c r="C1646" s="563"/>
      <c r="D1646" s="239" t="e">
        <f>#REF!</f>
        <v>#REF!</v>
      </c>
      <c r="E1646" s="240" t="s">
        <v>245</v>
      </c>
      <c r="F1646" s="242" t="e">
        <f>IF(#REF!&gt;=1,IF(#REF!&gt;=1,#REF!),IF(#REF!&gt;=0,"",))</f>
        <v>#REF!</v>
      </c>
      <c r="G1646" s="241" t="e">
        <f>保全管理データ!N1870</f>
        <v>#REF!</v>
      </c>
      <c r="H1646" s="241" t="e">
        <f>IF(#REF!="無","",IF(#REF!="","",IF(#REF!="悪環境における作業",0.2,IF(#REF!="高所又は地下作業",0.1,IF(#REF!="錯綜場所作業",0.3,IF(#REF!="複雑な制約のある作業",0.4,IF(#REF!="単純な制約のある作業",0.2,0)))))))</f>
        <v>#REF!</v>
      </c>
      <c r="I1646" s="224" t="e">
        <f t="shared" si="99"/>
        <v>#REF!</v>
      </c>
      <c r="J1646" s="242" t="e">
        <f>IF(#REF!&gt;=1,IF(#REF!&gt;=1,#REF!),IF(#REF!&gt;=0,"",))</f>
        <v>#REF!</v>
      </c>
      <c r="K1646" s="241" t="e">
        <f>保全管理データ!N1897</f>
        <v>#REF!</v>
      </c>
      <c r="L1646" s="241" t="e">
        <f>IF(#REF!="","",IF(#REF!="悪環境における作業",0.2,IF(#REF!="高所又は地下作業",0.1,IF(#REF!="錯綜場所作業",0.3,IF(#REF!="複雑な制約のある作業",0.4,IF(#REF!="単純な制約のある作業",0.2,0))))))</f>
        <v>#REF!</v>
      </c>
      <c r="M1646" s="224" t="e">
        <f t="shared" si="100"/>
        <v>#REF!</v>
      </c>
    </row>
    <row r="1647" spans="2:13" s="229" customFormat="1" ht="27.75" customHeight="1" x14ac:dyDescent="0.2">
      <c r="B1647" s="562" t="s">
        <v>81</v>
      </c>
      <c r="C1647" s="563"/>
      <c r="D1647" s="239" t="e">
        <f>#REF!</f>
        <v>#REF!</v>
      </c>
      <c r="E1647" s="240" t="s">
        <v>245</v>
      </c>
      <c r="F1647" s="242" t="e">
        <f>IF(#REF!&gt;=1,IF(#REF!&gt;=1,#REF!),IF(#REF!&gt;=0,"",))</f>
        <v>#REF!</v>
      </c>
      <c r="G1647" s="241" t="e">
        <f>保全管理データ!N1871</f>
        <v>#REF!</v>
      </c>
      <c r="H1647" s="241" t="e">
        <f>IF(#REF!="無","",IF(#REF!="","",IF(#REF!="悪環境における作業",0.2,IF(#REF!="高所又は地下作業",0.1,IF(#REF!="錯綜場所作業",0.3,IF(#REF!="複雑な制約のある作業",0.4,IF(#REF!="単純な制約のある作業",0.2,0)))))))</f>
        <v>#REF!</v>
      </c>
      <c r="I1647" s="224" t="e">
        <f t="shared" si="99"/>
        <v>#REF!</v>
      </c>
      <c r="J1647" s="242" t="e">
        <f>IF(#REF!&gt;=1,IF(#REF!&gt;=1,#REF!),IF(#REF!&gt;=0,"",))</f>
        <v>#REF!</v>
      </c>
      <c r="K1647" s="241" t="e">
        <f>保全管理データ!N1898</f>
        <v>#REF!</v>
      </c>
      <c r="L1647" s="241" t="e">
        <f>IF(#REF!="","",IF(#REF!="悪環境における作業",0.2,IF(#REF!="高所又は地下作業",0.1,IF(#REF!="錯綜場所作業",0.3,IF(#REF!="複雑な制約のある作業",0.4,IF(#REF!="単純な制約のある作業",0.2,0))))))</f>
        <v>#REF!</v>
      </c>
      <c r="M1647" s="224" t="e">
        <f t="shared" si="100"/>
        <v>#REF!</v>
      </c>
    </row>
    <row r="1648" spans="2:13" s="229" customFormat="1" ht="27.75" customHeight="1" x14ac:dyDescent="0.2">
      <c r="B1648" s="562" t="s">
        <v>267</v>
      </c>
      <c r="C1648" s="563"/>
      <c r="D1648" s="239" t="e">
        <f>#REF!</f>
        <v>#REF!</v>
      </c>
      <c r="E1648" s="240" t="s">
        <v>247</v>
      </c>
      <c r="F1648" s="242" t="e">
        <f>IF(#REF!&gt;=1,IF(#REF!&gt;=1,#REF!),IF(#REF!&gt;=0,"",))</f>
        <v>#REF!</v>
      </c>
      <c r="G1648" s="241" t="e">
        <f>保全管理データ!N1872</f>
        <v>#REF!</v>
      </c>
      <c r="H1648" s="241" t="e">
        <f>IF(#REF!="無","",IF(#REF!="","",IF(#REF!="悪環境における作業",0.2,IF(#REF!="高所又は地下作業",0.1,IF(#REF!="錯綜場所作業",0.3,IF(#REF!="複雑な制約のある作業",0.4,IF(#REF!="単純な制約のある作業",0.2,0)))))))</f>
        <v>#REF!</v>
      </c>
      <c r="I1648" s="224" t="e">
        <f t="shared" si="99"/>
        <v>#REF!</v>
      </c>
      <c r="J1648" s="242" t="e">
        <f>IF(#REF!&gt;=1,IF(#REF!&gt;=1,#REF!),IF(#REF!&gt;=0,"",))</f>
        <v>#REF!</v>
      </c>
      <c r="K1648" s="241" t="e">
        <f>保全管理データ!N1899</f>
        <v>#REF!</v>
      </c>
      <c r="L1648" s="241" t="e">
        <f>IF(#REF!="","",IF(#REF!="悪環境における作業",0.2,IF(#REF!="高所又は地下作業",0.1,IF(#REF!="錯綜場所作業",0.3,IF(#REF!="複雑な制約のある作業",0.4,IF(#REF!="単純な制約のある作業",0.2,0))))))</f>
        <v>#REF!</v>
      </c>
      <c r="M1648" s="224" t="e">
        <f t="shared" si="100"/>
        <v>#REF!</v>
      </c>
    </row>
    <row r="1649" spans="2:13" s="229" customFormat="1" ht="27.75" customHeight="1" x14ac:dyDescent="0.2">
      <c r="B1649" s="562" t="s">
        <v>268</v>
      </c>
      <c r="C1649" s="563"/>
      <c r="D1649" s="239" t="e">
        <f>#REF!</f>
        <v>#REF!</v>
      </c>
      <c r="E1649" s="240" t="s">
        <v>246</v>
      </c>
      <c r="F1649" s="242" t="e">
        <f>IF(#REF!&gt;=1,IF(#REF!&gt;=1,#REF!),IF(#REF!&gt;=0,"",))</f>
        <v>#REF!</v>
      </c>
      <c r="G1649" s="241" t="e">
        <f>保全管理データ!N1873</f>
        <v>#REF!</v>
      </c>
      <c r="H1649" s="241" t="e">
        <f>IF(#REF!="無","",IF(#REF!="","",IF(#REF!="悪環境における作業",0.2,IF(#REF!="高所又は地下作業",0.1,IF(#REF!="錯綜場所作業",0.3,IF(#REF!="複雑な制約のある作業",0.4,IF(#REF!="単純な制約のある作業",0.2,0)))))))</f>
        <v>#REF!</v>
      </c>
      <c r="I1649" s="224" t="e">
        <f t="shared" si="99"/>
        <v>#REF!</v>
      </c>
      <c r="J1649" s="242" t="e">
        <f>IF(#REF!&gt;=1,IF(#REF!&gt;=1,#REF!),IF(#REF!&gt;=0,"",))</f>
        <v>#REF!</v>
      </c>
      <c r="K1649" s="241" t="e">
        <f>保全管理データ!N1900</f>
        <v>#REF!</v>
      </c>
      <c r="L1649" s="241" t="e">
        <f>IF(#REF!="","",IF(#REF!="悪環境における作業",0.2,IF(#REF!="高所又は地下作業",0.1,IF(#REF!="錯綜場所作業",0.3,IF(#REF!="複雑な制約のある作業",0.4,IF(#REF!="単純な制約のある作業",0.2,0))))))</f>
        <v>#REF!</v>
      </c>
      <c r="M1649" s="224" t="e">
        <f t="shared" si="100"/>
        <v>#REF!</v>
      </c>
    </row>
    <row r="1650" spans="2:13" s="229" customFormat="1" ht="27.75" customHeight="1" thickBot="1" x14ac:dyDescent="0.25">
      <c r="B1650" s="564" t="s">
        <v>269</v>
      </c>
      <c r="C1650" s="565"/>
      <c r="D1650" s="243" t="e">
        <f>#REF!</f>
        <v>#REF!</v>
      </c>
      <c r="E1650" s="244" t="s">
        <v>245</v>
      </c>
      <c r="F1650" s="246" t="e">
        <f>IF(#REF!&gt;=1,IF(#REF!&gt;=1,#REF!),IF(#REF!&gt;=0,"",))</f>
        <v>#REF!</v>
      </c>
      <c r="G1650" s="245" t="e">
        <f>保全管理データ!N1874</f>
        <v>#REF!</v>
      </c>
      <c r="H1650" s="241" t="e">
        <f>IF(#REF!="無","",IF(#REF!="","",IF(#REF!="悪環境における作業",0.2,IF(#REF!="高所又は地下作業",0.1,IF(#REF!="錯綜場所作業",0.3,IF(#REF!="複雑な制約のある作業",0.4,IF(#REF!="単純な制約のある作業",0.2,0)))))))</f>
        <v>#REF!</v>
      </c>
      <c r="I1650" s="224" t="e">
        <f t="shared" si="99"/>
        <v>#REF!</v>
      </c>
      <c r="J1650" s="242" t="e">
        <f>IF(#REF!&gt;=1,IF(#REF!&gt;=1,#REF!),IF(#REF!&gt;=0,"",))</f>
        <v>#REF!</v>
      </c>
      <c r="K1650" s="241" t="e">
        <f>保全管理データ!N1901</f>
        <v>#REF!</v>
      </c>
      <c r="L1650" s="241" t="e">
        <f>IF(#REF!="","",IF(#REF!="悪環境における作業",0.2,IF(#REF!="高所又は地下作業",0.1,IF(#REF!="錯綜場所作業",0.3,IF(#REF!="複雑な制約のある作業",0.4,IF(#REF!="単純な制約のある作業",0.2,0))))))</f>
        <v>#REF!</v>
      </c>
      <c r="M1650" s="224" t="e">
        <f t="shared" si="100"/>
        <v>#REF!</v>
      </c>
    </row>
    <row r="1651" spans="2:13" s="229" customFormat="1" ht="27.75" customHeight="1" thickBot="1" x14ac:dyDescent="0.25">
      <c r="B1651" s="555" t="s">
        <v>190</v>
      </c>
      <c r="C1651" s="555"/>
      <c r="D1651" s="555"/>
      <c r="E1651" s="555"/>
      <c r="F1651" s="557" t="e">
        <f>SUM(I1627:I1650)</f>
        <v>#REF!</v>
      </c>
      <c r="G1651" s="557"/>
      <c r="H1651" s="557"/>
      <c r="I1651" s="558"/>
      <c r="J1651" s="556" t="e">
        <f>IF(SUM(J1627:J1650)=0,"0.00",SUM(M1627:M1650))</f>
        <v>#REF!</v>
      </c>
      <c r="K1651" s="557"/>
      <c r="L1651" s="557"/>
      <c r="M1651" s="558"/>
    </row>
    <row r="1652" spans="2:13" s="229" customFormat="1" ht="27.75" customHeight="1" thickBot="1" x14ac:dyDescent="0.25">
      <c r="B1652" s="555" t="s">
        <v>97</v>
      </c>
      <c r="C1652" s="555"/>
      <c r="D1652" s="555"/>
      <c r="E1652" s="555"/>
      <c r="F1652" s="559" t="e">
        <f>IF(#REF!="５年以下","0",IF(#REF!="５年～１０年",0.1,IF(#REF!="１０年以上",0.15)))</f>
        <v>#REF!</v>
      </c>
      <c r="G1652" s="560"/>
      <c r="H1652" s="560"/>
      <c r="I1652" s="560"/>
      <c r="J1652" s="560"/>
      <c r="K1652" s="560"/>
      <c r="L1652" s="560"/>
      <c r="M1652" s="561"/>
    </row>
    <row r="1653" spans="2:13" s="229" customFormat="1" ht="27.75" customHeight="1" thickBot="1" x14ac:dyDescent="0.25">
      <c r="B1653" s="556" t="s">
        <v>273</v>
      </c>
      <c r="C1653" s="557"/>
      <c r="D1653" s="557"/>
      <c r="E1653" s="558"/>
      <c r="F1653" s="556" t="e">
        <f>F1651*(1+F1652)</f>
        <v>#REF!</v>
      </c>
      <c r="G1653" s="557"/>
      <c r="H1653" s="557"/>
      <c r="I1653" s="557"/>
      <c r="J1653" s="556" t="e">
        <f>J1651*(1+F1652)</f>
        <v>#REF!</v>
      </c>
      <c r="K1653" s="557"/>
      <c r="L1653" s="557"/>
      <c r="M1653" s="558"/>
    </row>
    <row r="1654" spans="2:13" s="229" customFormat="1" ht="24" hidden="1" customHeight="1" thickBot="1" x14ac:dyDescent="0.25">
      <c r="B1654" s="555" t="s">
        <v>191</v>
      </c>
      <c r="C1654" s="555"/>
      <c r="D1654" s="555"/>
      <c r="E1654" s="555"/>
      <c r="F1654" s="556" t="e">
        <f>#REF!*(#REF!*#REF!+#REF!*#REF!)</f>
        <v>#REF!</v>
      </c>
      <c r="G1654" s="557"/>
      <c r="H1654" s="558"/>
      <c r="I1654" s="555" t="e">
        <f>#REF!</f>
        <v>#REF!</v>
      </c>
      <c r="J1654" s="556"/>
      <c r="K1654" s="247" t="s">
        <v>230</v>
      </c>
      <c r="L1654" s="558" t="e">
        <f>B1625</f>
        <v>#REF!</v>
      </c>
      <c r="M1654" s="555"/>
    </row>
    <row r="1655" spans="2:13" s="229" customFormat="1" ht="45" customHeight="1" thickBot="1" x14ac:dyDescent="0.25">
      <c r="B1655" s="228"/>
      <c r="C1655" s="228"/>
      <c r="D1655" s="228"/>
      <c r="E1655" s="228"/>
      <c r="F1655" s="228"/>
      <c r="G1655" s="228"/>
      <c r="H1655" s="228"/>
      <c r="I1655" s="228"/>
      <c r="J1655" s="228"/>
      <c r="K1655" s="228"/>
      <c r="L1655" s="228"/>
      <c r="M1655" s="228"/>
    </row>
    <row r="1656" spans="2:13" s="229" customFormat="1" ht="27.75" customHeight="1" thickBot="1" x14ac:dyDescent="0.25">
      <c r="B1656" s="568" t="s">
        <v>128</v>
      </c>
      <c r="C1656" s="569"/>
      <c r="D1656" s="569"/>
      <c r="E1656" s="570"/>
      <c r="F1656" s="228"/>
      <c r="G1656" s="228"/>
      <c r="H1656" s="228"/>
      <c r="I1656" s="228"/>
      <c r="J1656" s="228"/>
      <c r="K1656" s="228"/>
      <c r="L1656" s="228"/>
      <c r="M1656" s="228"/>
    </row>
    <row r="1657" spans="2:13" s="229" customFormat="1" ht="27.75" customHeight="1" x14ac:dyDescent="0.2">
      <c r="B1657" s="571" t="e">
        <f>#REF!</f>
        <v>#REF!</v>
      </c>
      <c r="C1657" s="572"/>
      <c r="D1657" s="573"/>
      <c r="E1657" s="574"/>
      <c r="F1657" s="578" t="s">
        <v>240</v>
      </c>
      <c r="G1657" s="579"/>
      <c r="H1657" s="579"/>
      <c r="I1657" s="580"/>
      <c r="J1657" s="578" t="s">
        <v>239</v>
      </c>
      <c r="K1657" s="579"/>
      <c r="L1657" s="579"/>
      <c r="M1657" s="580"/>
    </row>
    <row r="1658" spans="2:13" s="229" customFormat="1" ht="27.75" customHeight="1" thickBot="1" x14ac:dyDescent="0.25">
      <c r="B1658" s="575"/>
      <c r="C1658" s="576"/>
      <c r="D1658" s="576"/>
      <c r="E1658" s="577"/>
      <c r="F1658" s="233" t="s">
        <v>149</v>
      </c>
      <c r="G1658" s="231" t="s">
        <v>151</v>
      </c>
      <c r="H1658" s="231" t="s">
        <v>96</v>
      </c>
      <c r="I1658" s="232" t="s">
        <v>150</v>
      </c>
      <c r="J1658" s="233" t="s">
        <v>149</v>
      </c>
      <c r="K1658" s="231" t="s">
        <v>151</v>
      </c>
      <c r="L1658" s="231" t="s">
        <v>96</v>
      </c>
      <c r="M1658" s="232" t="s">
        <v>150</v>
      </c>
    </row>
    <row r="1659" spans="2:13" s="229" customFormat="1" ht="27.75" customHeight="1" thickTop="1" x14ac:dyDescent="0.2">
      <c r="B1659" s="566" t="s">
        <v>241</v>
      </c>
      <c r="C1659" s="567"/>
      <c r="D1659" s="234" t="e">
        <f>#REF!</f>
        <v>#REF!</v>
      </c>
      <c r="E1659" s="235" t="s">
        <v>242</v>
      </c>
      <c r="F1659" s="242" t="e">
        <f>IF(#REF!&gt;=1,IF(#REF!&gt;=1,#REF!),IF(#REF!&gt;=0,"",))</f>
        <v>#REF!</v>
      </c>
      <c r="G1659" s="241" t="e">
        <f>保全管理データ!N1907</f>
        <v>#REF!</v>
      </c>
      <c r="H1659" s="241" t="e">
        <f>IF(#REF!="無","",IF(#REF!="","",IF(#REF!="悪環境における作業",0.2,IF(#REF!="高所又は地下作業",0.1,IF(#REF!="錯綜場所作業",0.3,IF(#REF!="複雑な制約のある作業",0.4,IF(#REF!="単純な制約のある作業",0.2,0)))))))</f>
        <v>#REF!</v>
      </c>
      <c r="I1659" s="224" t="e">
        <f>IF(F1659="","",F1659*G1659*(1+IF(H1659="",0,H1659)))</f>
        <v>#REF!</v>
      </c>
      <c r="J1659" s="242" t="e">
        <f>IF(#REF!&gt;=1,IF(#REF!&gt;=1,#REF!),IF(#REF!&gt;=0,"",))</f>
        <v>#REF!</v>
      </c>
      <c r="K1659" s="241" t="e">
        <f>保全管理データ!N1934</f>
        <v>#REF!</v>
      </c>
      <c r="L1659" s="241" t="e">
        <f>IF(#REF!="","",IF(#REF!="悪環境における作業",0.2,IF(#REF!="高所又は地下作業",0.1,IF(#REF!="錯綜場所作業",0.3,IF(#REF!="複雑な制約のある作業",0.4,IF(#REF!="単純な制約のある作業",0.2,0))))))</f>
        <v>#REF!</v>
      </c>
      <c r="M1659" s="224" t="e">
        <f>IF(J1659="","",J1659*K1659*(1+IF(L1659="",0,L1659)))</f>
        <v>#REF!</v>
      </c>
    </row>
    <row r="1660" spans="2:13" s="229" customFormat="1" ht="27.75" customHeight="1" x14ac:dyDescent="0.2">
      <c r="B1660" s="562" t="s">
        <v>243</v>
      </c>
      <c r="C1660" s="563"/>
      <c r="D1660" s="239" t="e">
        <f>#REF!</f>
        <v>#REF!</v>
      </c>
      <c r="E1660" s="240" t="s">
        <v>242</v>
      </c>
      <c r="F1660" s="242" t="e">
        <f>IF(#REF!&gt;=1,IF(#REF!&gt;=1,#REF!),IF(#REF!&gt;=0,"",))</f>
        <v>#REF!</v>
      </c>
      <c r="G1660" s="241" t="e">
        <f>保全管理データ!N1908</f>
        <v>#REF!</v>
      </c>
      <c r="H1660" s="241" t="e">
        <f>IF(#REF!="無","",IF(#REF!="","",IF(#REF!="悪環境における作業",0.2,IF(#REF!="高所又は地下作業",0.1,IF(#REF!="錯綜場所作業",0.3,IF(#REF!="複雑な制約のある作業",0.4,IF(#REF!="単純な制約のある作業",0.2,0)))))))</f>
        <v>#REF!</v>
      </c>
      <c r="I1660" s="224" t="e">
        <f t="shared" ref="I1660:I1682" si="101">IF(F1660="","",F1660*G1660*(1+IF(H1660="",0,H1660)))</f>
        <v>#REF!</v>
      </c>
      <c r="J1660" s="242" t="e">
        <f>IF(#REF!&gt;=1,IF(#REF!&gt;=1,#REF!),IF(#REF!&gt;=0,"",))</f>
        <v>#REF!</v>
      </c>
      <c r="K1660" s="241" t="e">
        <f>保全管理データ!N1935</f>
        <v>#REF!</v>
      </c>
      <c r="L1660" s="241" t="e">
        <f>IF(#REF!="","",IF(#REF!="悪環境における作業",0.2,IF(#REF!="高所又は地下作業",0.1,IF(#REF!="錯綜場所作業",0.3,IF(#REF!="複雑な制約のある作業",0.4,IF(#REF!="単純な制約のある作業",0.2,0))))))</f>
        <v>#REF!</v>
      </c>
      <c r="M1660" s="224" t="e">
        <f t="shared" ref="M1660:M1682" si="102">IF(J1660="","",J1660*K1660*(1+IF(L1660="",0,L1660)))</f>
        <v>#REF!</v>
      </c>
    </row>
    <row r="1661" spans="2:13" s="229" customFormat="1" ht="27.75" customHeight="1" x14ac:dyDescent="0.2">
      <c r="B1661" s="562" t="s">
        <v>249</v>
      </c>
      <c r="C1661" s="563"/>
      <c r="D1661" s="239" t="e">
        <f>#REF!</f>
        <v>#REF!</v>
      </c>
      <c r="E1661" s="240" t="s">
        <v>244</v>
      </c>
      <c r="F1661" s="242" t="e">
        <f>IF(#REF!&gt;=1,IF(#REF!&gt;=1,#REF!),IF(#REF!&gt;=0,"",))</f>
        <v>#REF!</v>
      </c>
      <c r="G1661" s="241" t="e">
        <f>保全管理データ!N1909</f>
        <v>#REF!</v>
      </c>
      <c r="H1661" s="241" t="e">
        <f>IF(#REF!="無","",IF(#REF!="","",IF(#REF!="悪環境における作業",0.2,IF(#REF!="高所又は地下作業",0.1,IF(#REF!="錯綜場所作業",0.3,IF(#REF!="複雑な制約のある作業",0.4,IF(#REF!="単純な制約のある作業",0.2,0)))))))</f>
        <v>#REF!</v>
      </c>
      <c r="I1661" s="224" t="e">
        <f t="shared" si="101"/>
        <v>#REF!</v>
      </c>
      <c r="J1661" s="242" t="e">
        <f>IF(#REF!&gt;=1,IF(#REF!&gt;=1,#REF!),IF(#REF!&gt;=0,"",))</f>
        <v>#REF!</v>
      </c>
      <c r="K1661" s="241" t="e">
        <f>保全管理データ!N1936</f>
        <v>#REF!</v>
      </c>
      <c r="L1661" s="241" t="e">
        <f>IF(#REF!="","",IF(#REF!="悪環境における作業",0.2,IF(#REF!="高所又は地下作業",0.1,IF(#REF!="錯綜場所作業",0.3,IF(#REF!="複雑な制約のある作業",0.4,IF(#REF!="単純な制約のある作業",0.2,0))))))</f>
        <v>#REF!</v>
      </c>
      <c r="M1661" s="224" t="e">
        <f t="shared" si="102"/>
        <v>#REF!</v>
      </c>
    </row>
    <row r="1662" spans="2:13" s="229" customFormat="1" ht="27.75" customHeight="1" x14ac:dyDescent="0.2">
      <c r="B1662" s="562" t="s">
        <v>250</v>
      </c>
      <c r="C1662" s="563"/>
      <c r="D1662" s="239" t="e">
        <f>#REF!</f>
        <v>#REF!</v>
      </c>
      <c r="E1662" s="240" t="s">
        <v>244</v>
      </c>
      <c r="F1662" s="242" t="e">
        <f>IF(#REF!&gt;=1,IF(#REF!&gt;=1,#REF!),IF(#REF!&gt;=0,"",))</f>
        <v>#REF!</v>
      </c>
      <c r="G1662" s="241" t="e">
        <f>保全管理データ!N1910</f>
        <v>#REF!</v>
      </c>
      <c r="H1662" s="241" t="e">
        <f>IF(#REF!="無","",IF(#REF!="","",IF(#REF!="悪環境における作業",0.2,IF(#REF!="高所又は地下作業",0.1,IF(#REF!="錯綜場所作業",0.3,IF(#REF!="複雑な制約のある作業",0.4,IF(#REF!="単純な制約のある作業",0.2,0)))))))</f>
        <v>#REF!</v>
      </c>
      <c r="I1662" s="224" t="e">
        <f t="shared" si="101"/>
        <v>#REF!</v>
      </c>
      <c r="J1662" s="242" t="e">
        <f>IF(#REF!&gt;=1,IF(#REF!&gt;=1,#REF!),IF(#REF!&gt;=0,"",))</f>
        <v>#REF!</v>
      </c>
      <c r="K1662" s="241" t="e">
        <f>保全管理データ!N1937</f>
        <v>#REF!</v>
      </c>
      <c r="L1662" s="241" t="e">
        <f>IF(#REF!="","",IF(#REF!="悪環境における作業",0.2,IF(#REF!="高所又は地下作業",0.1,IF(#REF!="錯綜場所作業",0.3,IF(#REF!="複雑な制約のある作業",0.4,IF(#REF!="単純な制約のある作業",0.2,0))))))</f>
        <v>#REF!</v>
      </c>
      <c r="M1662" s="224" t="e">
        <f t="shared" si="102"/>
        <v>#REF!</v>
      </c>
    </row>
    <row r="1663" spans="2:13" s="229" customFormat="1" ht="27.75" customHeight="1" x14ac:dyDescent="0.2">
      <c r="B1663" s="562" t="s">
        <v>251</v>
      </c>
      <c r="C1663" s="563"/>
      <c r="D1663" s="239" t="e">
        <f>#REF!</f>
        <v>#REF!</v>
      </c>
      <c r="E1663" s="240" t="s">
        <v>242</v>
      </c>
      <c r="F1663" s="242" t="e">
        <f>IF(#REF!&gt;=1,IF(#REF!&gt;=1,#REF!),IF(#REF!&gt;=0,"",))</f>
        <v>#REF!</v>
      </c>
      <c r="G1663" s="241" t="e">
        <f>保全管理データ!N1911</f>
        <v>#REF!</v>
      </c>
      <c r="H1663" s="241" t="e">
        <f>IF(#REF!="無","",IF(#REF!="","",IF(#REF!="悪環境における作業",0.2,IF(#REF!="高所又は地下作業",0.1,IF(#REF!="錯綜場所作業",0.3,IF(#REF!="複雑な制約のある作業",0.4,IF(#REF!="単純な制約のある作業",0.2,0)))))))</f>
        <v>#REF!</v>
      </c>
      <c r="I1663" s="224" t="e">
        <f t="shared" si="101"/>
        <v>#REF!</v>
      </c>
      <c r="J1663" s="242" t="e">
        <f>IF(#REF!&gt;=1,IF(#REF!&gt;=1,#REF!),IF(#REF!&gt;=0,"",))</f>
        <v>#REF!</v>
      </c>
      <c r="K1663" s="241" t="e">
        <f>保全管理データ!N1938</f>
        <v>#REF!</v>
      </c>
      <c r="L1663" s="241" t="e">
        <f>IF(#REF!="","",IF(#REF!="悪環境における作業",0.2,IF(#REF!="高所又は地下作業",0.1,IF(#REF!="錯綜場所作業",0.3,IF(#REF!="複雑な制約のある作業",0.4,IF(#REF!="単純な制約のある作業",0.2,0))))))</f>
        <v>#REF!</v>
      </c>
      <c r="M1663" s="224" t="e">
        <f t="shared" si="102"/>
        <v>#REF!</v>
      </c>
    </row>
    <row r="1664" spans="2:13" s="229" customFormat="1" ht="27.75" customHeight="1" x14ac:dyDescent="0.2">
      <c r="B1664" s="562" t="s">
        <v>252</v>
      </c>
      <c r="C1664" s="563"/>
      <c r="D1664" s="239" t="e">
        <f>#REF!</f>
        <v>#REF!</v>
      </c>
      <c r="E1664" s="240" t="s">
        <v>244</v>
      </c>
      <c r="F1664" s="242" t="e">
        <f>IF(#REF!&gt;=1,IF(#REF!&gt;=1,#REF!),IF(#REF!&gt;=0,"",))</f>
        <v>#REF!</v>
      </c>
      <c r="G1664" s="241" t="e">
        <f>保全管理データ!N1912</f>
        <v>#REF!</v>
      </c>
      <c r="H1664" s="241" t="e">
        <f>IF(#REF!="無","",IF(#REF!="","",IF(#REF!="悪環境における作業",0.2,IF(#REF!="高所又は地下作業",0.1,IF(#REF!="錯綜場所作業",0.3,IF(#REF!="複雑な制約のある作業",0.4,IF(#REF!="単純な制約のある作業",0.2,0)))))))</f>
        <v>#REF!</v>
      </c>
      <c r="I1664" s="224" t="e">
        <f t="shared" si="101"/>
        <v>#REF!</v>
      </c>
      <c r="J1664" s="242" t="e">
        <f>IF(#REF!&gt;=1,IF(#REF!&gt;=1,#REF!),IF(#REF!&gt;=0,"",))</f>
        <v>#REF!</v>
      </c>
      <c r="K1664" s="241" t="e">
        <f>保全管理データ!N1939</f>
        <v>#REF!</v>
      </c>
      <c r="L1664" s="241" t="e">
        <f>IF(#REF!="","",IF(#REF!="悪環境における作業",0.2,IF(#REF!="高所又は地下作業",0.1,IF(#REF!="錯綜場所作業",0.3,IF(#REF!="複雑な制約のある作業",0.4,IF(#REF!="単純な制約のある作業",0.2,0))))))</f>
        <v>#REF!</v>
      </c>
      <c r="M1664" s="224" t="e">
        <f t="shared" si="102"/>
        <v>#REF!</v>
      </c>
    </row>
    <row r="1665" spans="2:13" s="229" customFormat="1" ht="27.75" customHeight="1" x14ac:dyDescent="0.2">
      <c r="B1665" s="562" t="s">
        <v>253</v>
      </c>
      <c r="C1665" s="563"/>
      <c r="D1665" s="239" t="e">
        <f>#REF!</f>
        <v>#REF!</v>
      </c>
      <c r="E1665" s="240" t="s">
        <v>242</v>
      </c>
      <c r="F1665" s="242" t="e">
        <f>IF(#REF!&gt;=1,IF(#REF!&gt;=1,#REF!),IF(#REF!&gt;=0,"",))</f>
        <v>#REF!</v>
      </c>
      <c r="G1665" s="241" t="e">
        <f>保全管理データ!N1913</f>
        <v>#REF!</v>
      </c>
      <c r="H1665" s="241" t="e">
        <f>IF(#REF!="無","",IF(#REF!="","",IF(#REF!="悪環境における作業",0.2,IF(#REF!="高所又は地下作業",0.1,IF(#REF!="錯綜場所作業",0.3,IF(#REF!="複雑な制約のある作業",0.4,IF(#REF!="単純な制約のある作業",0.2,0)))))))</f>
        <v>#REF!</v>
      </c>
      <c r="I1665" s="224" t="e">
        <f t="shared" si="101"/>
        <v>#REF!</v>
      </c>
      <c r="J1665" s="242" t="e">
        <f>IF(#REF!&gt;=1,IF(#REF!&gt;=1,#REF!),IF(#REF!&gt;=0,"",))</f>
        <v>#REF!</v>
      </c>
      <c r="K1665" s="241" t="e">
        <f>保全管理データ!N1940</f>
        <v>#REF!</v>
      </c>
      <c r="L1665" s="241" t="e">
        <f>IF(#REF!="","",IF(#REF!="悪環境における作業",0.2,IF(#REF!="高所又は地下作業",0.1,IF(#REF!="錯綜場所作業",0.3,IF(#REF!="複雑な制約のある作業",0.4,IF(#REF!="単純な制約のある作業",0.2,0))))))</f>
        <v>#REF!</v>
      </c>
      <c r="M1665" s="224" t="e">
        <f t="shared" si="102"/>
        <v>#REF!</v>
      </c>
    </row>
    <row r="1666" spans="2:13" s="229" customFormat="1" ht="27.75" customHeight="1" x14ac:dyDescent="0.2">
      <c r="B1666" s="562" t="s">
        <v>254</v>
      </c>
      <c r="C1666" s="563"/>
      <c r="D1666" s="239" t="e">
        <f>#REF!</f>
        <v>#REF!</v>
      </c>
      <c r="E1666" s="240" t="s">
        <v>242</v>
      </c>
      <c r="F1666" s="242" t="e">
        <f>IF(#REF!&gt;=1,IF(#REF!&gt;=1,#REF!),IF(#REF!&gt;=0,"",))</f>
        <v>#REF!</v>
      </c>
      <c r="G1666" s="241" t="e">
        <f>保全管理データ!N1914</f>
        <v>#REF!</v>
      </c>
      <c r="H1666" s="241" t="e">
        <f>IF(#REF!="無","",IF(#REF!="","",IF(#REF!="悪環境における作業",0.2,IF(#REF!="高所又は地下作業",0.1,IF(#REF!="錯綜場所作業",0.3,IF(#REF!="複雑な制約のある作業",0.4,IF(#REF!="単純な制約のある作業",0.2,0)))))))</f>
        <v>#REF!</v>
      </c>
      <c r="I1666" s="224" t="e">
        <f t="shared" si="101"/>
        <v>#REF!</v>
      </c>
      <c r="J1666" s="242" t="e">
        <f>IF(#REF!&gt;=1,IF(#REF!&gt;=1,#REF!),IF(#REF!&gt;=0,"",))</f>
        <v>#REF!</v>
      </c>
      <c r="K1666" s="241" t="e">
        <f>保全管理データ!N1941</f>
        <v>#REF!</v>
      </c>
      <c r="L1666" s="241" t="e">
        <f>IF(#REF!="","",IF(#REF!="悪環境における作業",0.2,IF(#REF!="高所又は地下作業",0.1,IF(#REF!="錯綜場所作業",0.3,IF(#REF!="複雑な制約のある作業",0.4,IF(#REF!="単純な制約のある作業",0.2,0))))))</f>
        <v>#REF!</v>
      </c>
      <c r="M1666" s="224" t="e">
        <f t="shared" si="102"/>
        <v>#REF!</v>
      </c>
    </row>
    <row r="1667" spans="2:13" s="229" customFormat="1" ht="27.75" customHeight="1" x14ac:dyDescent="0.2">
      <c r="B1667" s="562" t="s">
        <v>255</v>
      </c>
      <c r="C1667" s="563"/>
      <c r="D1667" s="239" t="e">
        <f>#REF!</f>
        <v>#REF!</v>
      </c>
      <c r="E1667" s="240" t="s">
        <v>245</v>
      </c>
      <c r="F1667" s="242" t="e">
        <f>IF(#REF!&gt;=1,IF(#REF!&gt;=1,#REF!),IF(#REF!&gt;=0,"",))</f>
        <v>#REF!</v>
      </c>
      <c r="G1667" s="241" t="e">
        <f>保全管理データ!N1915</f>
        <v>#REF!</v>
      </c>
      <c r="H1667" s="241" t="e">
        <f>IF(#REF!="無","",IF(#REF!="","",IF(#REF!="悪環境における作業",0.2,IF(#REF!="高所又は地下作業",0.1,IF(#REF!="錯綜場所作業",0.3,IF(#REF!="複雑な制約のある作業",0.4,IF(#REF!="単純な制約のある作業",0.2,0)))))))</f>
        <v>#REF!</v>
      </c>
      <c r="I1667" s="224" t="e">
        <f t="shared" si="101"/>
        <v>#REF!</v>
      </c>
      <c r="J1667" s="242" t="e">
        <f>IF(#REF!&gt;=1,IF(#REF!&gt;=1,#REF!),IF(#REF!&gt;=0,"",))</f>
        <v>#REF!</v>
      </c>
      <c r="K1667" s="241" t="e">
        <f>保全管理データ!N1942</f>
        <v>#REF!</v>
      </c>
      <c r="L1667" s="241" t="e">
        <f>IF(#REF!="","",IF(#REF!="悪環境における作業",0.2,IF(#REF!="高所又は地下作業",0.1,IF(#REF!="錯綜場所作業",0.3,IF(#REF!="複雑な制約のある作業",0.4,IF(#REF!="単純な制約のある作業",0.2,0))))))</f>
        <v>#REF!</v>
      </c>
      <c r="M1667" s="224" t="e">
        <f t="shared" si="102"/>
        <v>#REF!</v>
      </c>
    </row>
    <row r="1668" spans="2:13" s="229" customFormat="1" ht="27.75" customHeight="1" x14ac:dyDescent="0.2">
      <c r="B1668" s="562" t="s">
        <v>256</v>
      </c>
      <c r="C1668" s="563"/>
      <c r="D1668" s="239" t="e">
        <f>#REF!</f>
        <v>#REF!</v>
      </c>
      <c r="E1668" s="240" t="s">
        <v>242</v>
      </c>
      <c r="F1668" s="242" t="e">
        <f>IF(#REF!&gt;=1,IF(#REF!&gt;=1,#REF!),IF(#REF!&gt;=0,"",))</f>
        <v>#REF!</v>
      </c>
      <c r="G1668" s="241" t="e">
        <f>保全管理データ!N1916</f>
        <v>#REF!</v>
      </c>
      <c r="H1668" s="241" t="e">
        <f>IF(#REF!="無","",IF(#REF!="","",IF(#REF!="悪環境における作業",0.2,IF(#REF!="高所又は地下作業",0.1,IF(#REF!="錯綜場所作業",0.3,IF(#REF!="複雑な制約のある作業",0.4,IF(#REF!="単純な制約のある作業",0.2,0)))))))</f>
        <v>#REF!</v>
      </c>
      <c r="I1668" s="224" t="e">
        <f t="shared" si="101"/>
        <v>#REF!</v>
      </c>
      <c r="J1668" s="242" t="e">
        <f>IF(#REF!&gt;=1,IF(#REF!&gt;=1,#REF!),IF(#REF!&gt;=0,"",))</f>
        <v>#REF!</v>
      </c>
      <c r="K1668" s="241" t="e">
        <f>保全管理データ!N1943</f>
        <v>#REF!</v>
      </c>
      <c r="L1668" s="241" t="e">
        <f>IF(#REF!="","",IF(#REF!="悪環境における作業",0.2,IF(#REF!="高所又は地下作業",0.1,IF(#REF!="錯綜場所作業",0.3,IF(#REF!="複雑な制約のある作業",0.4,IF(#REF!="単純な制約のある作業",0.2,0))))))</f>
        <v>#REF!</v>
      </c>
      <c r="M1668" s="224" t="e">
        <f t="shared" si="102"/>
        <v>#REF!</v>
      </c>
    </row>
    <row r="1669" spans="2:13" s="229" customFormat="1" ht="27.75" customHeight="1" x14ac:dyDescent="0.2">
      <c r="B1669" s="562" t="s">
        <v>257</v>
      </c>
      <c r="C1669" s="563"/>
      <c r="D1669" s="239" t="e">
        <f>#REF!</f>
        <v>#REF!</v>
      </c>
      <c r="E1669" s="240" t="s">
        <v>245</v>
      </c>
      <c r="F1669" s="242" t="e">
        <f>IF(#REF!&gt;=1,IF(#REF!&gt;=1,#REF!),IF(#REF!&gt;=0,"",))</f>
        <v>#REF!</v>
      </c>
      <c r="G1669" s="241" t="e">
        <f>保全管理データ!N1917</f>
        <v>#REF!</v>
      </c>
      <c r="H1669" s="241" t="e">
        <f>IF(#REF!="無","",IF(#REF!="","",IF(#REF!="悪環境における作業",0.2,IF(#REF!="高所又は地下作業",0.1,IF(#REF!="錯綜場所作業",0.3,IF(#REF!="複雑な制約のある作業",0.4,IF(#REF!="単純な制約のある作業",0.2,0)))))))</f>
        <v>#REF!</v>
      </c>
      <c r="I1669" s="224" t="e">
        <f t="shared" si="101"/>
        <v>#REF!</v>
      </c>
      <c r="J1669" s="242" t="e">
        <f>IF(#REF!&gt;=1,IF(#REF!&gt;=1,#REF!),IF(#REF!&gt;=0,"",))</f>
        <v>#REF!</v>
      </c>
      <c r="K1669" s="241" t="e">
        <f>保全管理データ!N1944</f>
        <v>#REF!</v>
      </c>
      <c r="L1669" s="241" t="e">
        <f>IF(#REF!="","",IF(#REF!="悪環境における作業",0.2,IF(#REF!="高所又は地下作業",0.1,IF(#REF!="錯綜場所作業",0.3,IF(#REF!="複雑な制約のある作業",0.4,IF(#REF!="単純な制約のある作業",0.2,0))))))</f>
        <v>#REF!</v>
      </c>
      <c r="M1669" s="224" t="e">
        <f t="shared" si="102"/>
        <v>#REF!</v>
      </c>
    </row>
    <row r="1670" spans="2:13" s="229" customFormat="1" ht="27.75" customHeight="1" x14ac:dyDescent="0.2">
      <c r="B1670" s="562" t="s">
        <v>258</v>
      </c>
      <c r="C1670" s="563"/>
      <c r="D1670" s="239" t="e">
        <f>#REF!</f>
        <v>#REF!</v>
      </c>
      <c r="E1670" s="240" t="s">
        <v>245</v>
      </c>
      <c r="F1670" s="242" t="e">
        <f>IF(#REF!&gt;=1,IF(#REF!&gt;=1,#REF!),IF(#REF!&gt;=0,"",))</f>
        <v>#REF!</v>
      </c>
      <c r="G1670" s="241" t="e">
        <f>保全管理データ!N1918</f>
        <v>#REF!</v>
      </c>
      <c r="H1670" s="241" t="e">
        <f>IF(#REF!="無","",IF(#REF!="","",IF(#REF!="悪環境における作業",0.2,IF(#REF!="高所又は地下作業",0.1,IF(#REF!="錯綜場所作業",0.3,IF(#REF!="複雑な制約のある作業",0.4,IF(#REF!="単純な制約のある作業",0.2,0)))))))</f>
        <v>#REF!</v>
      </c>
      <c r="I1670" s="224" t="e">
        <f t="shared" si="101"/>
        <v>#REF!</v>
      </c>
      <c r="J1670" s="242" t="e">
        <f>IF(#REF!&gt;=1,IF(#REF!&gt;=1,#REF!),IF(#REF!&gt;=0,"",))</f>
        <v>#REF!</v>
      </c>
      <c r="K1670" s="241" t="e">
        <f>保全管理データ!N1945</f>
        <v>#REF!</v>
      </c>
      <c r="L1670" s="241" t="e">
        <f>IF(#REF!="","",IF(#REF!="悪環境における作業",0.2,IF(#REF!="高所又は地下作業",0.1,IF(#REF!="錯綜場所作業",0.3,IF(#REF!="複雑な制約のある作業",0.4,IF(#REF!="単純な制約のある作業",0.2,0))))))</f>
        <v>#REF!</v>
      </c>
      <c r="M1670" s="224" t="e">
        <f t="shared" si="102"/>
        <v>#REF!</v>
      </c>
    </row>
    <row r="1671" spans="2:13" s="229" customFormat="1" ht="27.75" customHeight="1" x14ac:dyDescent="0.2">
      <c r="B1671" s="562" t="s">
        <v>259</v>
      </c>
      <c r="C1671" s="563"/>
      <c r="D1671" s="239" t="e">
        <f>#REF!</f>
        <v>#REF!</v>
      </c>
      <c r="E1671" s="240" t="s">
        <v>245</v>
      </c>
      <c r="F1671" s="242" t="e">
        <f>IF(#REF!&gt;=1,IF(#REF!&gt;=1,#REF!),IF(#REF!&gt;=0,"",))</f>
        <v>#REF!</v>
      </c>
      <c r="G1671" s="241" t="e">
        <f>保全管理データ!N1919</f>
        <v>#REF!</v>
      </c>
      <c r="H1671" s="241" t="e">
        <f>IF(#REF!="無","",IF(#REF!="","",IF(#REF!="悪環境における作業",0.2,IF(#REF!="高所又は地下作業",0.1,IF(#REF!="錯綜場所作業",0.3,IF(#REF!="複雑な制約のある作業",0.4,IF(#REF!="単純な制約のある作業",0.2,0)))))))</f>
        <v>#REF!</v>
      </c>
      <c r="I1671" s="224" t="e">
        <f t="shared" si="101"/>
        <v>#REF!</v>
      </c>
      <c r="J1671" s="242" t="e">
        <f>IF(#REF!&gt;=1,IF(#REF!&gt;=1,#REF!),IF(#REF!&gt;=0,"",))</f>
        <v>#REF!</v>
      </c>
      <c r="K1671" s="241" t="e">
        <f>保全管理データ!N1946</f>
        <v>#REF!</v>
      </c>
      <c r="L1671" s="241" t="e">
        <f>IF(#REF!="","",IF(#REF!="悪環境における作業",0.2,IF(#REF!="高所又は地下作業",0.1,IF(#REF!="錯綜場所作業",0.3,IF(#REF!="複雑な制約のある作業",0.4,IF(#REF!="単純な制約のある作業",0.2,0))))))</f>
        <v>#REF!</v>
      </c>
      <c r="M1671" s="224" t="e">
        <f t="shared" si="102"/>
        <v>#REF!</v>
      </c>
    </row>
    <row r="1672" spans="2:13" s="229" customFormat="1" ht="27.75" customHeight="1" x14ac:dyDescent="0.2">
      <c r="B1672" s="562" t="s">
        <v>260</v>
      </c>
      <c r="C1672" s="563"/>
      <c r="D1672" s="239" t="e">
        <f>#REF!</f>
        <v>#REF!</v>
      </c>
      <c r="E1672" s="240" t="s">
        <v>248</v>
      </c>
      <c r="F1672" s="242" t="e">
        <f>IF(#REF!&gt;=1,IF(#REF!&gt;=1,#REF!),IF(#REF!&gt;=0,"",))</f>
        <v>#REF!</v>
      </c>
      <c r="G1672" s="241" t="e">
        <f>保全管理データ!N1920</f>
        <v>#REF!</v>
      </c>
      <c r="H1672" s="241" t="e">
        <f>IF(#REF!="無","",IF(#REF!="","",IF(#REF!="悪環境における作業",0.2,IF(#REF!="高所又は地下作業",0.1,IF(#REF!="錯綜場所作業",0.3,IF(#REF!="複雑な制約のある作業",0.4,IF(#REF!="単純な制約のある作業",0.2,0)))))))</f>
        <v>#REF!</v>
      </c>
      <c r="I1672" s="224" t="e">
        <f t="shared" si="101"/>
        <v>#REF!</v>
      </c>
      <c r="J1672" s="242" t="e">
        <f>IF(#REF!&gt;=1,IF(#REF!&gt;=1,#REF!),IF(#REF!&gt;=0,"",))</f>
        <v>#REF!</v>
      </c>
      <c r="K1672" s="241" t="e">
        <f>保全管理データ!N1947</f>
        <v>#REF!</v>
      </c>
      <c r="L1672" s="241" t="e">
        <f>IF(#REF!="","",IF(#REF!="悪環境における作業",0.2,IF(#REF!="高所又は地下作業",0.1,IF(#REF!="錯綜場所作業",0.3,IF(#REF!="複雑な制約のある作業",0.4,IF(#REF!="単純な制約のある作業",0.2,0))))))</f>
        <v>#REF!</v>
      </c>
      <c r="M1672" s="224" t="e">
        <f t="shared" si="102"/>
        <v>#REF!</v>
      </c>
    </row>
    <row r="1673" spans="2:13" s="229" customFormat="1" ht="27.75" customHeight="1" x14ac:dyDescent="0.2">
      <c r="B1673" s="562" t="s">
        <v>261</v>
      </c>
      <c r="C1673" s="563"/>
      <c r="D1673" s="239" t="e">
        <f>#REF!</f>
        <v>#REF!</v>
      </c>
      <c r="E1673" s="240" t="s">
        <v>247</v>
      </c>
      <c r="F1673" s="242" t="e">
        <f>IF(#REF!&gt;=1,IF(#REF!&gt;=1,#REF!),IF(#REF!&gt;=0,"",))</f>
        <v>#REF!</v>
      </c>
      <c r="G1673" s="241" t="e">
        <f>保全管理データ!N1921</f>
        <v>#REF!</v>
      </c>
      <c r="H1673" s="241" t="e">
        <f>IF(#REF!="無","",IF(#REF!="","",IF(#REF!="悪環境における作業",0.2,IF(#REF!="高所又は地下作業",0.1,IF(#REF!="錯綜場所作業",0.3,IF(#REF!="複雑な制約のある作業",0.4,IF(#REF!="単純な制約のある作業",0.2,0)))))))</f>
        <v>#REF!</v>
      </c>
      <c r="I1673" s="224" t="e">
        <f t="shared" si="101"/>
        <v>#REF!</v>
      </c>
      <c r="J1673" s="242" t="e">
        <f>IF(#REF!&gt;=1,IF(#REF!&gt;=1,#REF!),IF(#REF!&gt;=0,"",))</f>
        <v>#REF!</v>
      </c>
      <c r="K1673" s="241" t="e">
        <f>保全管理データ!N1948</f>
        <v>#REF!</v>
      </c>
      <c r="L1673" s="241" t="e">
        <f>IF(#REF!="","",IF(#REF!="悪環境における作業",0.2,IF(#REF!="高所又は地下作業",0.1,IF(#REF!="錯綜場所作業",0.3,IF(#REF!="複雑な制約のある作業",0.4,IF(#REF!="単純な制約のある作業",0.2,0))))))</f>
        <v>#REF!</v>
      </c>
      <c r="M1673" s="224" t="e">
        <f t="shared" si="102"/>
        <v>#REF!</v>
      </c>
    </row>
    <row r="1674" spans="2:13" s="229" customFormat="1" ht="27.75" customHeight="1" x14ac:dyDescent="0.2">
      <c r="B1674" s="562" t="s">
        <v>262</v>
      </c>
      <c r="C1674" s="563"/>
      <c r="D1674" s="239" t="e">
        <f>#REF!</f>
        <v>#REF!</v>
      </c>
      <c r="E1674" s="240" t="s">
        <v>245</v>
      </c>
      <c r="F1674" s="242" t="e">
        <f>IF(#REF!&gt;=1,IF(#REF!&gt;=1,#REF!),IF(#REF!&gt;=0,"",))</f>
        <v>#REF!</v>
      </c>
      <c r="G1674" s="241" t="e">
        <f>保全管理データ!N1922</f>
        <v>#REF!</v>
      </c>
      <c r="H1674" s="241" t="e">
        <f>IF(#REF!="無","",IF(#REF!="","",IF(#REF!="悪環境における作業",0.2,IF(#REF!="高所又は地下作業",0.1,IF(#REF!="錯綜場所作業",0.3,IF(#REF!="複雑な制約のある作業",0.4,IF(#REF!="単純な制約のある作業",0.2,0)))))))</f>
        <v>#REF!</v>
      </c>
      <c r="I1674" s="224" t="e">
        <f t="shared" si="101"/>
        <v>#REF!</v>
      </c>
      <c r="J1674" s="242" t="e">
        <f>IF(#REF!&gt;=1,IF(#REF!&gt;=1,#REF!),IF(#REF!&gt;=0,"",))</f>
        <v>#REF!</v>
      </c>
      <c r="K1674" s="241" t="e">
        <f>保全管理データ!N1949</f>
        <v>#REF!</v>
      </c>
      <c r="L1674" s="241" t="e">
        <f>IF(#REF!="","",IF(#REF!="悪環境における作業",0.2,IF(#REF!="高所又は地下作業",0.1,IF(#REF!="錯綜場所作業",0.3,IF(#REF!="複雑な制約のある作業",0.4,IF(#REF!="単純な制約のある作業",0.2,0))))))</f>
        <v>#REF!</v>
      </c>
      <c r="M1674" s="224" t="e">
        <f t="shared" si="102"/>
        <v>#REF!</v>
      </c>
    </row>
    <row r="1675" spans="2:13" s="229" customFormat="1" ht="27.75" customHeight="1" x14ac:dyDescent="0.2">
      <c r="B1675" s="562" t="s">
        <v>263</v>
      </c>
      <c r="C1675" s="563"/>
      <c r="D1675" s="239" t="e">
        <f>#REF!</f>
        <v>#REF!</v>
      </c>
      <c r="E1675" s="240" t="s">
        <v>245</v>
      </c>
      <c r="F1675" s="242" t="e">
        <f>IF(#REF!&gt;=1,IF(#REF!&gt;=1,#REF!),IF(#REF!&gt;=0,"",))</f>
        <v>#REF!</v>
      </c>
      <c r="G1675" s="241" t="e">
        <f>保全管理データ!N1923</f>
        <v>#REF!</v>
      </c>
      <c r="H1675" s="241" t="e">
        <f>IF(#REF!="無","",IF(#REF!="","",IF(#REF!="悪環境における作業",0.2,IF(#REF!="高所又は地下作業",0.1,IF(#REF!="錯綜場所作業",0.3,IF(#REF!="複雑な制約のある作業",0.4,IF(#REF!="単純な制約のある作業",0.2,0)))))))</f>
        <v>#REF!</v>
      </c>
      <c r="I1675" s="224" t="e">
        <f t="shared" si="101"/>
        <v>#REF!</v>
      </c>
      <c r="J1675" s="242" t="e">
        <f>IF(#REF!&gt;=1,IF(#REF!&gt;=1,#REF!),IF(#REF!&gt;=0,"",))</f>
        <v>#REF!</v>
      </c>
      <c r="K1675" s="241" t="e">
        <f>保全管理データ!N1950</f>
        <v>#REF!</v>
      </c>
      <c r="L1675" s="241" t="e">
        <f>IF(#REF!="","",IF(#REF!="悪環境における作業",0.2,IF(#REF!="高所又は地下作業",0.1,IF(#REF!="錯綜場所作業",0.3,IF(#REF!="複雑な制約のある作業",0.4,IF(#REF!="単純な制約のある作業",0.2,0))))))</f>
        <v>#REF!</v>
      </c>
      <c r="M1675" s="224" t="e">
        <f t="shared" si="102"/>
        <v>#REF!</v>
      </c>
    </row>
    <row r="1676" spans="2:13" s="229" customFormat="1" ht="27.75" customHeight="1" x14ac:dyDescent="0.2">
      <c r="B1676" s="562" t="s">
        <v>264</v>
      </c>
      <c r="C1676" s="563"/>
      <c r="D1676" s="239" t="e">
        <f>#REF!</f>
        <v>#REF!</v>
      </c>
      <c r="E1676" s="240" t="s">
        <v>245</v>
      </c>
      <c r="F1676" s="242" t="e">
        <f>IF(#REF!&gt;=1,IF(#REF!&gt;=1,#REF!),IF(#REF!&gt;=0,"",))</f>
        <v>#REF!</v>
      </c>
      <c r="G1676" s="241" t="e">
        <f>保全管理データ!N1924</f>
        <v>#REF!</v>
      </c>
      <c r="H1676" s="241" t="e">
        <f>IF(#REF!="無","",IF(#REF!="","",IF(#REF!="悪環境における作業",0.2,IF(#REF!="高所又は地下作業",0.1,IF(#REF!="錯綜場所作業",0.3,IF(#REF!="複雑な制約のある作業",0.4,IF(#REF!="単純な制約のある作業",0.2,0)))))))</f>
        <v>#REF!</v>
      </c>
      <c r="I1676" s="224" t="e">
        <f t="shared" si="101"/>
        <v>#REF!</v>
      </c>
      <c r="J1676" s="242" t="e">
        <f>IF(#REF!&gt;=1,IF(#REF!&gt;=1,#REF!),IF(#REF!&gt;=0,"",))</f>
        <v>#REF!</v>
      </c>
      <c r="K1676" s="241" t="e">
        <f>保全管理データ!N1951</f>
        <v>#REF!</v>
      </c>
      <c r="L1676" s="241" t="e">
        <f>IF(#REF!="","",IF(#REF!="悪環境における作業",0.2,IF(#REF!="高所又は地下作業",0.1,IF(#REF!="錯綜場所作業",0.3,IF(#REF!="複雑な制約のある作業",0.4,IF(#REF!="単純な制約のある作業",0.2,0))))))</f>
        <v>#REF!</v>
      </c>
      <c r="M1676" s="224" t="e">
        <f t="shared" si="102"/>
        <v>#REF!</v>
      </c>
    </row>
    <row r="1677" spans="2:13" s="229" customFormat="1" ht="27.75" customHeight="1" x14ac:dyDescent="0.2">
      <c r="B1677" s="562" t="s">
        <v>265</v>
      </c>
      <c r="C1677" s="563"/>
      <c r="D1677" s="239" t="e">
        <f>#REF!</f>
        <v>#REF!</v>
      </c>
      <c r="E1677" s="240" t="s">
        <v>245</v>
      </c>
      <c r="F1677" s="242" t="e">
        <f>IF(#REF!&gt;=1,IF(#REF!&gt;=1,#REF!),IF(#REF!&gt;=0,"",))</f>
        <v>#REF!</v>
      </c>
      <c r="G1677" s="241" t="e">
        <f>保全管理データ!N1925</f>
        <v>#REF!</v>
      </c>
      <c r="H1677" s="241" t="e">
        <f>IF(#REF!="無","",IF(#REF!="","",IF(#REF!="悪環境における作業",0.2,IF(#REF!="高所又は地下作業",0.1,IF(#REF!="錯綜場所作業",0.3,IF(#REF!="複雑な制約のある作業",0.4,IF(#REF!="単純な制約のある作業",0.2,0)))))))</f>
        <v>#REF!</v>
      </c>
      <c r="I1677" s="224" t="e">
        <f t="shared" si="101"/>
        <v>#REF!</v>
      </c>
      <c r="J1677" s="242" t="e">
        <f>IF(#REF!&gt;=1,IF(#REF!&gt;=1,#REF!),IF(#REF!&gt;=0,"",))</f>
        <v>#REF!</v>
      </c>
      <c r="K1677" s="241" t="e">
        <f>保全管理データ!N1952</f>
        <v>#REF!</v>
      </c>
      <c r="L1677" s="241" t="e">
        <f>IF(#REF!="","",IF(#REF!="悪環境における作業",0.2,IF(#REF!="高所又は地下作業",0.1,IF(#REF!="錯綜場所作業",0.3,IF(#REF!="複雑な制約のある作業",0.4,IF(#REF!="単純な制約のある作業",0.2,0))))))</f>
        <v>#REF!</v>
      </c>
      <c r="M1677" s="224" t="e">
        <f t="shared" si="102"/>
        <v>#REF!</v>
      </c>
    </row>
    <row r="1678" spans="2:13" s="229" customFormat="1" ht="27.75" customHeight="1" x14ac:dyDescent="0.2">
      <c r="B1678" s="562" t="s">
        <v>266</v>
      </c>
      <c r="C1678" s="563"/>
      <c r="D1678" s="239" t="e">
        <f>#REF!</f>
        <v>#REF!</v>
      </c>
      <c r="E1678" s="240" t="s">
        <v>245</v>
      </c>
      <c r="F1678" s="242" t="e">
        <f>IF(#REF!&gt;=1,IF(#REF!&gt;=1,#REF!),IF(#REF!&gt;=0,"",))</f>
        <v>#REF!</v>
      </c>
      <c r="G1678" s="241" t="e">
        <f>保全管理データ!N1926</f>
        <v>#REF!</v>
      </c>
      <c r="H1678" s="241" t="e">
        <f>IF(#REF!="無","",IF(#REF!="","",IF(#REF!="悪環境における作業",0.2,IF(#REF!="高所又は地下作業",0.1,IF(#REF!="錯綜場所作業",0.3,IF(#REF!="複雑な制約のある作業",0.4,IF(#REF!="単純な制約のある作業",0.2,0)))))))</f>
        <v>#REF!</v>
      </c>
      <c r="I1678" s="224" t="e">
        <f t="shared" si="101"/>
        <v>#REF!</v>
      </c>
      <c r="J1678" s="242" t="e">
        <f>IF(#REF!&gt;=1,IF(#REF!&gt;=1,#REF!),IF(#REF!&gt;=0,"",))</f>
        <v>#REF!</v>
      </c>
      <c r="K1678" s="241" t="e">
        <f>保全管理データ!N1953</f>
        <v>#REF!</v>
      </c>
      <c r="L1678" s="241" t="e">
        <f>IF(#REF!="","",IF(#REF!="悪環境における作業",0.2,IF(#REF!="高所又は地下作業",0.1,IF(#REF!="錯綜場所作業",0.3,IF(#REF!="複雑な制約のある作業",0.4,IF(#REF!="単純な制約のある作業",0.2,0))))))</f>
        <v>#REF!</v>
      </c>
      <c r="M1678" s="224" t="e">
        <f t="shared" si="102"/>
        <v>#REF!</v>
      </c>
    </row>
    <row r="1679" spans="2:13" s="229" customFormat="1" ht="27.75" customHeight="1" x14ac:dyDescent="0.2">
      <c r="B1679" s="562" t="s">
        <v>81</v>
      </c>
      <c r="C1679" s="563"/>
      <c r="D1679" s="239" t="e">
        <f>#REF!</f>
        <v>#REF!</v>
      </c>
      <c r="E1679" s="240" t="s">
        <v>245</v>
      </c>
      <c r="F1679" s="242" t="e">
        <f>IF(#REF!&gt;=1,IF(#REF!&gt;=1,#REF!),IF(#REF!&gt;=0,"",))</f>
        <v>#REF!</v>
      </c>
      <c r="G1679" s="241" t="e">
        <f>保全管理データ!N1927</f>
        <v>#REF!</v>
      </c>
      <c r="H1679" s="241" t="e">
        <f>IF(#REF!="無","",IF(#REF!="","",IF(#REF!="悪環境における作業",0.2,IF(#REF!="高所又は地下作業",0.1,IF(#REF!="錯綜場所作業",0.3,IF(#REF!="複雑な制約のある作業",0.4,IF(#REF!="単純な制約のある作業",0.2,0)))))))</f>
        <v>#REF!</v>
      </c>
      <c r="I1679" s="224" t="e">
        <f t="shared" si="101"/>
        <v>#REF!</v>
      </c>
      <c r="J1679" s="242" t="e">
        <f>IF(#REF!&gt;=1,IF(#REF!&gt;=1,#REF!),IF(#REF!&gt;=0,"",))</f>
        <v>#REF!</v>
      </c>
      <c r="K1679" s="241" t="e">
        <f>保全管理データ!N1954</f>
        <v>#REF!</v>
      </c>
      <c r="L1679" s="241" t="e">
        <f>IF(#REF!="","",IF(#REF!="悪環境における作業",0.2,IF(#REF!="高所又は地下作業",0.1,IF(#REF!="錯綜場所作業",0.3,IF(#REF!="複雑な制約のある作業",0.4,IF(#REF!="単純な制約のある作業",0.2,0))))))</f>
        <v>#REF!</v>
      </c>
      <c r="M1679" s="224" t="e">
        <f t="shared" si="102"/>
        <v>#REF!</v>
      </c>
    </row>
    <row r="1680" spans="2:13" s="229" customFormat="1" ht="27.75" customHeight="1" x14ac:dyDescent="0.2">
      <c r="B1680" s="562" t="s">
        <v>267</v>
      </c>
      <c r="C1680" s="563"/>
      <c r="D1680" s="239" t="e">
        <f>#REF!</f>
        <v>#REF!</v>
      </c>
      <c r="E1680" s="240" t="s">
        <v>247</v>
      </c>
      <c r="F1680" s="242" t="e">
        <f>IF(#REF!&gt;=1,IF(#REF!&gt;=1,#REF!),IF(#REF!&gt;=0,"",))</f>
        <v>#REF!</v>
      </c>
      <c r="G1680" s="241" t="e">
        <f>保全管理データ!N1928</f>
        <v>#REF!</v>
      </c>
      <c r="H1680" s="241" t="e">
        <f>IF(#REF!="無","",IF(#REF!="","",IF(#REF!="悪環境における作業",0.2,IF(#REF!="高所又は地下作業",0.1,IF(#REF!="錯綜場所作業",0.3,IF(#REF!="複雑な制約のある作業",0.4,IF(#REF!="単純な制約のある作業",0.2,0)))))))</f>
        <v>#REF!</v>
      </c>
      <c r="I1680" s="224" t="e">
        <f t="shared" si="101"/>
        <v>#REF!</v>
      </c>
      <c r="J1680" s="242" t="e">
        <f>IF(#REF!&gt;=1,IF(#REF!&gt;=1,#REF!),IF(#REF!&gt;=0,"",))</f>
        <v>#REF!</v>
      </c>
      <c r="K1680" s="241" t="e">
        <f>保全管理データ!N1955</f>
        <v>#REF!</v>
      </c>
      <c r="L1680" s="241" t="e">
        <f>IF(#REF!="","",IF(#REF!="悪環境における作業",0.2,IF(#REF!="高所又は地下作業",0.1,IF(#REF!="錯綜場所作業",0.3,IF(#REF!="複雑な制約のある作業",0.4,IF(#REF!="単純な制約のある作業",0.2,0))))))</f>
        <v>#REF!</v>
      </c>
      <c r="M1680" s="224" t="e">
        <f t="shared" si="102"/>
        <v>#REF!</v>
      </c>
    </row>
    <row r="1681" spans="2:13" s="229" customFormat="1" ht="27.75" customHeight="1" x14ac:dyDescent="0.2">
      <c r="B1681" s="562" t="s">
        <v>268</v>
      </c>
      <c r="C1681" s="563"/>
      <c r="D1681" s="239" t="e">
        <f>#REF!</f>
        <v>#REF!</v>
      </c>
      <c r="E1681" s="240" t="s">
        <v>246</v>
      </c>
      <c r="F1681" s="242" t="e">
        <f>IF(#REF!&gt;=1,IF(#REF!&gt;=1,#REF!),IF(#REF!&gt;=0,"",))</f>
        <v>#REF!</v>
      </c>
      <c r="G1681" s="241" t="e">
        <f>保全管理データ!N1929</f>
        <v>#REF!</v>
      </c>
      <c r="H1681" s="241" t="e">
        <f>IF(#REF!="無","",IF(#REF!="","",IF(#REF!="悪環境における作業",0.2,IF(#REF!="高所又は地下作業",0.1,IF(#REF!="錯綜場所作業",0.3,IF(#REF!="複雑な制約のある作業",0.4,IF(#REF!="単純な制約のある作業",0.2,0)))))))</f>
        <v>#REF!</v>
      </c>
      <c r="I1681" s="224" t="e">
        <f t="shared" si="101"/>
        <v>#REF!</v>
      </c>
      <c r="J1681" s="242" t="e">
        <f>IF(#REF!&gt;=1,IF(#REF!&gt;=1,#REF!),IF(#REF!&gt;=0,"",))</f>
        <v>#REF!</v>
      </c>
      <c r="K1681" s="241" t="e">
        <f>保全管理データ!N1956</f>
        <v>#REF!</v>
      </c>
      <c r="L1681" s="241" t="e">
        <f>IF(#REF!="","",IF(#REF!="悪環境における作業",0.2,IF(#REF!="高所又は地下作業",0.1,IF(#REF!="錯綜場所作業",0.3,IF(#REF!="複雑な制約のある作業",0.4,IF(#REF!="単純な制約のある作業",0.2,0))))))</f>
        <v>#REF!</v>
      </c>
      <c r="M1681" s="224" t="e">
        <f t="shared" si="102"/>
        <v>#REF!</v>
      </c>
    </row>
    <row r="1682" spans="2:13" s="229" customFormat="1" ht="27.75" customHeight="1" thickBot="1" x14ac:dyDescent="0.25">
      <c r="B1682" s="564" t="s">
        <v>269</v>
      </c>
      <c r="C1682" s="565"/>
      <c r="D1682" s="243" t="e">
        <f>#REF!</f>
        <v>#REF!</v>
      </c>
      <c r="E1682" s="244" t="s">
        <v>245</v>
      </c>
      <c r="F1682" s="246" t="e">
        <f>IF(#REF!&gt;=1,IF(#REF!&gt;=1,#REF!),IF(#REF!&gt;=0,"",))</f>
        <v>#REF!</v>
      </c>
      <c r="G1682" s="245" t="e">
        <f>保全管理データ!N1930</f>
        <v>#REF!</v>
      </c>
      <c r="H1682" s="241" t="e">
        <f>IF(#REF!="無","",IF(#REF!="","",IF(#REF!="悪環境における作業",0.2,IF(#REF!="高所又は地下作業",0.1,IF(#REF!="錯綜場所作業",0.3,IF(#REF!="複雑な制約のある作業",0.4,IF(#REF!="単純な制約のある作業",0.2,0)))))))</f>
        <v>#REF!</v>
      </c>
      <c r="I1682" s="224" t="e">
        <f t="shared" si="101"/>
        <v>#REF!</v>
      </c>
      <c r="J1682" s="246" t="e">
        <f>IF(#REF!&gt;=1,IF(#REF!&gt;=1,#REF!),IF(#REF!&gt;=0,"",))</f>
        <v>#REF!</v>
      </c>
      <c r="K1682" s="245" t="e">
        <f>保全管理データ!N1957</f>
        <v>#REF!</v>
      </c>
      <c r="L1682" s="245" t="e">
        <f>IF(#REF!="","",IF(#REF!="悪環境における作業",0.2,IF(#REF!="高所又は地下作業",0.1,IF(#REF!="錯綜場所作業",0.3,IF(#REF!="複雑な制約のある作業",0.4,IF(#REF!="単純な制約のある作業",0.2,0))))))</f>
        <v>#REF!</v>
      </c>
      <c r="M1682" s="224" t="e">
        <f t="shared" si="102"/>
        <v>#REF!</v>
      </c>
    </row>
    <row r="1683" spans="2:13" s="229" customFormat="1" ht="27.75" customHeight="1" thickBot="1" x14ac:dyDescent="0.25">
      <c r="B1683" s="555" t="s">
        <v>190</v>
      </c>
      <c r="C1683" s="555"/>
      <c r="D1683" s="555"/>
      <c r="E1683" s="555"/>
      <c r="F1683" s="556" t="e">
        <f>SUM(I1659:I1682)</f>
        <v>#REF!</v>
      </c>
      <c r="G1683" s="557"/>
      <c r="H1683" s="557"/>
      <c r="I1683" s="558"/>
      <c r="J1683" s="556" t="e">
        <f>IF(SUM(J1659:J1682)=0,"0.00",SUM(M1659:M1682))</f>
        <v>#REF!</v>
      </c>
      <c r="K1683" s="557"/>
      <c r="L1683" s="557"/>
      <c r="M1683" s="558"/>
    </row>
    <row r="1684" spans="2:13" s="229" customFormat="1" ht="27.75" customHeight="1" thickBot="1" x14ac:dyDescent="0.25">
      <c r="B1684" s="555" t="s">
        <v>97</v>
      </c>
      <c r="C1684" s="555"/>
      <c r="D1684" s="555"/>
      <c r="E1684" s="555"/>
      <c r="F1684" s="559" t="e">
        <f>IF(#REF!="５年以下","0",IF(#REF!="５年～１０年",0.1,IF(#REF!="１０年以上",0.15)))</f>
        <v>#REF!</v>
      </c>
      <c r="G1684" s="560"/>
      <c r="H1684" s="560"/>
      <c r="I1684" s="560"/>
      <c r="J1684" s="560"/>
      <c r="K1684" s="560"/>
      <c r="L1684" s="560"/>
      <c r="M1684" s="561"/>
    </row>
    <row r="1685" spans="2:13" s="229" customFormat="1" ht="27.75" customHeight="1" thickBot="1" x14ac:dyDescent="0.25">
      <c r="B1685" s="556" t="s">
        <v>273</v>
      </c>
      <c r="C1685" s="557"/>
      <c r="D1685" s="557"/>
      <c r="E1685" s="558"/>
      <c r="F1685" s="556" t="e">
        <f>F1683*(1+F1684)</f>
        <v>#REF!</v>
      </c>
      <c r="G1685" s="557"/>
      <c r="H1685" s="557"/>
      <c r="I1685" s="557"/>
      <c r="J1685" s="556" t="e">
        <f>J1683*(1+F1684)</f>
        <v>#REF!</v>
      </c>
      <c r="K1685" s="557"/>
      <c r="L1685" s="557"/>
      <c r="M1685" s="558"/>
    </row>
    <row r="1686" spans="2:13" s="229" customFormat="1" ht="24" hidden="1" customHeight="1" thickBot="1" x14ac:dyDescent="0.25">
      <c r="B1686" s="555" t="s">
        <v>191</v>
      </c>
      <c r="C1686" s="555"/>
      <c r="D1686" s="555"/>
      <c r="E1686" s="555"/>
      <c r="F1686" s="556" t="e">
        <f>#REF!*(#REF!*#REF!+#REF!*#REF!)</f>
        <v>#REF!</v>
      </c>
      <c r="G1686" s="557"/>
      <c r="H1686" s="558"/>
      <c r="I1686" s="555" t="e">
        <f>#REF!</f>
        <v>#REF!</v>
      </c>
      <c r="J1686" s="556"/>
      <c r="K1686" s="247" t="s">
        <v>230</v>
      </c>
      <c r="L1686" s="558" t="e">
        <f>B1657</f>
        <v>#REF!</v>
      </c>
      <c r="M1686" s="555"/>
    </row>
    <row r="1687" spans="2:13" s="229" customFormat="1" ht="45" customHeight="1" thickBot="1" x14ac:dyDescent="0.25">
      <c r="B1687" s="228"/>
      <c r="C1687" s="228"/>
      <c r="D1687" s="228"/>
      <c r="E1687" s="228"/>
      <c r="F1687" s="228"/>
      <c r="G1687" s="228"/>
      <c r="H1687" s="228"/>
      <c r="I1687" s="228"/>
      <c r="J1687" s="228"/>
      <c r="K1687" s="228"/>
      <c r="L1687" s="228"/>
      <c r="M1687" s="228"/>
    </row>
    <row r="1688" spans="2:13" s="229" customFormat="1" ht="27.75" customHeight="1" thickBot="1" x14ac:dyDescent="0.25">
      <c r="B1688" s="568" t="s">
        <v>128</v>
      </c>
      <c r="C1688" s="569"/>
      <c r="D1688" s="569"/>
      <c r="E1688" s="570"/>
      <c r="F1688" s="228"/>
      <c r="G1688" s="228"/>
      <c r="H1688" s="228"/>
      <c r="I1688" s="228"/>
      <c r="J1688" s="228"/>
      <c r="K1688" s="228"/>
      <c r="L1688" s="228"/>
      <c r="M1688" s="228"/>
    </row>
    <row r="1689" spans="2:13" s="229" customFormat="1" ht="27.75" customHeight="1" x14ac:dyDescent="0.2">
      <c r="B1689" s="571" t="e">
        <f>#REF!</f>
        <v>#REF!</v>
      </c>
      <c r="C1689" s="572"/>
      <c r="D1689" s="573"/>
      <c r="E1689" s="574"/>
      <c r="F1689" s="578" t="s">
        <v>240</v>
      </c>
      <c r="G1689" s="579"/>
      <c r="H1689" s="579"/>
      <c r="I1689" s="580"/>
      <c r="J1689" s="578" t="s">
        <v>239</v>
      </c>
      <c r="K1689" s="579"/>
      <c r="L1689" s="579"/>
      <c r="M1689" s="580"/>
    </row>
    <row r="1690" spans="2:13" s="229" customFormat="1" ht="27.75" customHeight="1" thickBot="1" x14ac:dyDescent="0.25">
      <c r="B1690" s="575"/>
      <c r="C1690" s="576"/>
      <c r="D1690" s="576"/>
      <c r="E1690" s="577"/>
      <c r="F1690" s="233" t="s">
        <v>149</v>
      </c>
      <c r="G1690" s="231" t="s">
        <v>151</v>
      </c>
      <c r="H1690" s="231" t="s">
        <v>96</v>
      </c>
      <c r="I1690" s="232" t="s">
        <v>150</v>
      </c>
      <c r="J1690" s="233" t="s">
        <v>149</v>
      </c>
      <c r="K1690" s="231" t="s">
        <v>151</v>
      </c>
      <c r="L1690" s="231" t="s">
        <v>96</v>
      </c>
      <c r="M1690" s="232" t="s">
        <v>150</v>
      </c>
    </row>
    <row r="1691" spans="2:13" s="229" customFormat="1" ht="27.75" customHeight="1" thickTop="1" x14ac:dyDescent="0.2">
      <c r="B1691" s="566" t="s">
        <v>241</v>
      </c>
      <c r="C1691" s="567"/>
      <c r="D1691" s="234" t="e">
        <f>#REF!</f>
        <v>#REF!</v>
      </c>
      <c r="E1691" s="235" t="s">
        <v>242</v>
      </c>
      <c r="F1691" s="242" t="e">
        <f>IF(#REF!&gt;=1,IF(#REF!&gt;=1,#REF!),IF(#REF!&gt;=0,"",))</f>
        <v>#REF!</v>
      </c>
      <c r="G1691" s="241" t="e">
        <f>保全管理データ!N2579</f>
        <v>#REF!</v>
      </c>
      <c r="H1691" s="241" t="e">
        <f>IF(#REF!="無","",IF(#REF!="","",IF(#REF!="悪環境における作業",0.2,IF(#REF!="高所又は地下作業",0.1,IF(#REF!="錯綜場所作業",0.3,IF(#REF!="複雑な制約のある作業",0.4,IF(#REF!="単純な制約のある作業",0.2,0)))))))</f>
        <v>#REF!</v>
      </c>
      <c r="I1691" s="224" t="e">
        <f>IF(F1691="","",F1691*G1691*(1+IF(H1691="",0,H1691)))</f>
        <v>#REF!</v>
      </c>
      <c r="J1691" s="242" t="e">
        <f>IF(#REF!&gt;=1,IF(#REF!&gt;=1,#REF!),IF(#REF!&gt;=0,"",))</f>
        <v>#REF!</v>
      </c>
      <c r="K1691" s="241" t="e">
        <f>保全管理データ!N2606</f>
        <v>#REF!</v>
      </c>
      <c r="L1691" s="241" t="e">
        <f>IF(#REF!="","",IF(#REF!="悪環境における作業",0.2,IF(#REF!="高所又は地下作業",0.1,IF(#REF!="錯綜場所作業",0.3,IF(#REF!="複雑な制約のある作業",0.4,IF(#REF!="単純な制約のある作業",0.2,0))))))</f>
        <v>#REF!</v>
      </c>
      <c r="M1691" s="224" t="e">
        <f>IF(J1691="","",J1691*K1691*(1+IF(L1691="",0,L1691)))</f>
        <v>#REF!</v>
      </c>
    </row>
    <row r="1692" spans="2:13" s="229" customFormat="1" ht="27.75" customHeight="1" x14ac:dyDescent="0.2">
      <c r="B1692" s="562" t="s">
        <v>243</v>
      </c>
      <c r="C1692" s="563"/>
      <c r="D1692" s="239" t="e">
        <f>#REF!</f>
        <v>#REF!</v>
      </c>
      <c r="E1692" s="240" t="s">
        <v>242</v>
      </c>
      <c r="F1692" s="242" t="e">
        <f>IF(#REF!&gt;=1,IF(#REF!&gt;=1,#REF!),IF(#REF!&gt;=0,"",))</f>
        <v>#REF!</v>
      </c>
      <c r="G1692" s="241" t="e">
        <f>保全管理データ!N2580</f>
        <v>#REF!</v>
      </c>
      <c r="H1692" s="241" t="e">
        <f>IF(#REF!="無","",IF(#REF!="","",IF(#REF!="悪環境における作業",0.2,IF(#REF!="高所又は地下作業",0.1,IF(#REF!="錯綜場所作業",0.3,IF(#REF!="複雑な制約のある作業",0.4,IF(#REF!="単純な制約のある作業",0.2,0)))))))</f>
        <v>#REF!</v>
      </c>
      <c r="I1692" s="224" t="e">
        <f t="shared" ref="I1692:I1714" si="103">IF(F1692="","",F1692*G1692*(1+IF(H1692="",0,H1692)))</f>
        <v>#REF!</v>
      </c>
      <c r="J1692" s="242" t="e">
        <f>IF(#REF!&gt;=1,IF(#REF!&gt;=1,#REF!),IF(#REF!&gt;=0,"",))</f>
        <v>#REF!</v>
      </c>
      <c r="K1692" s="241" t="e">
        <f>保全管理データ!N2607</f>
        <v>#REF!</v>
      </c>
      <c r="L1692" s="241" t="e">
        <f>IF(#REF!="","",IF(#REF!="悪環境における作業",0.2,IF(#REF!="高所又は地下作業",0.1,IF(#REF!="錯綜場所作業",0.3,IF(#REF!="複雑な制約のある作業",0.4,IF(#REF!="単純な制約のある作業",0.2,0))))))</f>
        <v>#REF!</v>
      </c>
      <c r="M1692" s="224" t="e">
        <f t="shared" ref="M1692:M1714" si="104">IF(J1692="","",J1692*K1692*(1+IF(L1692="",0,L1692)))</f>
        <v>#REF!</v>
      </c>
    </row>
    <row r="1693" spans="2:13" s="229" customFormat="1" ht="27.75" customHeight="1" x14ac:dyDescent="0.2">
      <c r="B1693" s="562" t="s">
        <v>249</v>
      </c>
      <c r="C1693" s="563"/>
      <c r="D1693" s="239" t="e">
        <f>#REF!</f>
        <v>#REF!</v>
      </c>
      <c r="E1693" s="240" t="s">
        <v>244</v>
      </c>
      <c r="F1693" s="242" t="e">
        <f>IF(#REF!&gt;=1,IF(#REF!&gt;=1,#REF!),IF(#REF!&gt;=0,"",))</f>
        <v>#REF!</v>
      </c>
      <c r="G1693" s="241" t="e">
        <f>保全管理データ!N2581</f>
        <v>#REF!</v>
      </c>
      <c r="H1693" s="241" t="e">
        <f>IF(#REF!="無","",IF(#REF!="","",IF(#REF!="悪環境における作業",0.2,IF(#REF!="高所又は地下作業",0.1,IF(#REF!="錯綜場所作業",0.3,IF(#REF!="複雑な制約のある作業",0.4,IF(#REF!="単純な制約のある作業",0.2,0)))))))</f>
        <v>#REF!</v>
      </c>
      <c r="I1693" s="224" t="e">
        <f t="shared" si="103"/>
        <v>#REF!</v>
      </c>
      <c r="J1693" s="242" t="e">
        <f>IF(#REF!&gt;=1,IF(#REF!&gt;=1,#REF!),IF(#REF!&gt;=0,"",))</f>
        <v>#REF!</v>
      </c>
      <c r="K1693" s="241" t="e">
        <f>保全管理データ!N2608</f>
        <v>#REF!</v>
      </c>
      <c r="L1693" s="241" t="e">
        <f>IF(#REF!="","",IF(#REF!="悪環境における作業",0.2,IF(#REF!="高所又は地下作業",0.1,IF(#REF!="錯綜場所作業",0.3,IF(#REF!="複雑な制約のある作業",0.4,IF(#REF!="単純な制約のある作業",0.2,0))))))</f>
        <v>#REF!</v>
      </c>
      <c r="M1693" s="224" t="e">
        <f t="shared" si="104"/>
        <v>#REF!</v>
      </c>
    </row>
    <row r="1694" spans="2:13" s="229" customFormat="1" ht="27.75" customHeight="1" x14ac:dyDescent="0.2">
      <c r="B1694" s="562" t="s">
        <v>250</v>
      </c>
      <c r="C1694" s="563"/>
      <c r="D1694" s="239" t="e">
        <f>#REF!</f>
        <v>#REF!</v>
      </c>
      <c r="E1694" s="240" t="s">
        <v>244</v>
      </c>
      <c r="F1694" s="242" t="e">
        <f>IF(#REF!&gt;=1,IF(#REF!&gt;=1,#REF!),IF(#REF!&gt;=0,"",))</f>
        <v>#REF!</v>
      </c>
      <c r="G1694" s="241" t="e">
        <f>保全管理データ!N2582</f>
        <v>#REF!</v>
      </c>
      <c r="H1694" s="241" t="e">
        <f>IF(#REF!="無","",IF(#REF!="","",IF(#REF!="悪環境における作業",0.2,IF(#REF!="高所又は地下作業",0.1,IF(#REF!="錯綜場所作業",0.3,IF(#REF!="複雑な制約のある作業",0.4,IF(#REF!="単純な制約のある作業",0.2,0)))))))</f>
        <v>#REF!</v>
      </c>
      <c r="I1694" s="224" t="e">
        <f t="shared" si="103"/>
        <v>#REF!</v>
      </c>
      <c r="J1694" s="242" t="e">
        <f>IF(#REF!&gt;=1,IF(#REF!&gt;=1,#REF!),IF(#REF!&gt;=0,"",))</f>
        <v>#REF!</v>
      </c>
      <c r="K1694" s="241" t="e">
        <f>保全管理データ!N2609</f>
        <v>#REF!</v>
      </c>
      <c r="L1694" s="241" t="e">
        <f>IF(#REF!="","",IF(#REF!="悪環境における作業",0.2,IF(#REF!="高所又は地下作業",0.1,IF(#REF!="錯綜場所作業",0.3,IF(#REF!="複雑な制約のある作業",0.4,IF(#REF!="単純な制約のある作業",0.2,0))))))</f>
        <v>#REF!</v>
      </c>
      <c r="M1694" s="224" t="e">
        <f t="shared" si="104"/>
        <v>#REF!</v>
      </c>
    </row>
    <row r="1695" spans="2:13" s="229" customFormat="1" ht="27.75" customHeight="1" x14ac:dyDescent="0.2">
      <c r="B1695" s="562" t="s">
        <v>251</v>
      </c>
      <c r="C1695" s="563"/>
      <c r="D1695" s="239" t="e">
        <f>#REF!</f>
        <v>#REF!</v>
      </c>
      <c r="E1695" s="240" t="s">
        <v>242</v>
      </c>
      <c r="F1695" s="242" t="e">
        <f>IF(#REF!&gt;=1,IF(#REF!&gt;=1,#REF!),IF(#REF!&gt;=0,"",))</f>
        <v>#REF!</v>
      </c>
      <c r="G1695" s="241" t="e">
        <f>保全管理データ!N2583</f>
        <v>#REF!</v>
      </c>
      <c r="H1695" s="241" t="e">
        <f>IF(#REF!="無","",IF(#REF!="","",IF(#REF!="悪環境における作業",0.2,IF(#REF!="高所又は地下作業",0.1,IF(#REF!="錯綜場所作業",0.3,IF(#REF!="複雑な制約のある作業",0.4,IF(#REF!="単純な制約のある作業",0.2,0)))))))</f>
        <v>#REF!</v>
      </c>
      <c r="I1695" s="224" t="e">
        <f t="shared" si="103"/>
        <v>#REF!</v>
      </c>
      <c r="J1695" s="242" t="e">
        <f>IF(#REF!&gt;=1,IF(#REF!&gt;=1,#REF!),IF(#REF!&gt;=0,"",))</f>
        <v>#REF!</v>
      </c>
      <c r="K1695" s="241" t="e">
        <f>保全管理データ!N2610</f>
        <v>#REF!</v>
      </c>
      <c r="L1695" s="241" t="e">
        <f>IF(#REF!="","",IF(#REF!="悪環境における作業",0.2,IF(#REF!="高所又は地下作業",0.1,IF(#REF!="錯綜場所作業",0.3,IF(#REF!="複雑な制約のある作業",0.4,IF(#REF!="単純な制約のある作業",0.2,0))))))</f>
        <v>#REF!</v>
      </c>
      <c r="M1695" s="224" t="e">
        <f t="shared" si="104"/>
        <v>#REF!</v>
      </c>
    </row>
    <row r="1696" spans="2:13" s="229" customFormat="1" ht="27.75" customHeight="1" x14ac:dyDescent="0.2">
      <c r="B1696" s="562" t="s">
        <v>252</v>
      </c>
      <c r="C1696" s="563"/>
      <c r="D1696" s="239" t="e">
        <f>#REF!</f>
        <v>#REF!</v>
      </c>
      <c r="E1696" s="240" t="s">
        <v>244</v>
      </c>
      <c r="F1696" s="242" t="e">
        <f>IF(#REF!&gt;=1,IF(#REF!&gt;=1,#REF!),IF(#REF!&gt;=0,"",))</f>
        <v>#REF!</v>
      </c>
      <c r="G1696" s="241" t="e">
        <f>保全管理データ!N2584</f>
        <v>#REF!</v>
      </c>
      <c r="H1696" s="241" t="e">
        <f>IF(#REF!="無","",IF(#REF!="","",IF(#REF!="悪環境における作業",0.2,IF(#REF!="高所又は地下作業",0.1,IF(#REF!="錯綜場所作業",0.3,IF(#REF!="複雑な制約のある作業",0.4,IF(#REF!="単純な制約のある作業",0.2,0)))))))</f>
        <v>#REF!</v>
      </c>
      <c r="I1696" s="224" t="e">
        <f t="shared" si="103"/>
        <v>#REF!</v>
      </c>
      <c r="J1696" s="242" t="e">
        <f>IF(#REF!&gt;=1,IF(#REF!&gt;=1,#REF!),IF(#REF!&gt;=0,"",))</f>
        <v>#REF!</v>
      </c>
      <c r="K1696" s="241" t="e">
        <f>保全管理データ!N2611</f>
        <v>#REF!</v>
      </c>
      <c r="L1696" s="241" t="e">
        <f>IF(#REF!="","",IF(#REF!="悪環境における作業",0.2,IF(#REF!="高所又は地下作業",0.1,IF(#REF!="錯綜場所作業",0.3,IF(#REF!="複雑な制約のある作業",0.4,IF(#REF!="単純な制約のある作業",0.2,0))))))</f>
        <v>#REF!</v>
      </c>
      <c r="M1696" s="224" t="e">
        <f t="shared" si="104"/>
        <v>#REF!</v>
      </c>
    </row>
    <row r="1697" spans="2:13" s="229" customFormat="1" ht="27.75" customHeight="1" x14ac:dyDescent="0.2">
      <c r="B1697" s="562" t="s">
        <v>253</v>
      </c>
      <c r="C1697" s="563"/>
      <c r="D1697" s="239" t="e">
        <f>#REF!</f>
        <v>#REF!</v>
      </c>
      <c r="E1697" s="240" t="s">
        <v>242</v>
      </c>
      <c r="F1697" s="242" t="e">
        <f>IF(#REF!&gt;=1,IF(#REF!&gt;=1,#REF!),IF(#REF!&gt;=0,"",))</f>
        <v>#REF!</v>
      </c>
      <c r="G1697" s="241" t="e">
        <f>保全管理データ!N2585</f>
        <v>#REF!</v>
      </c>
      <c r="H1697" s="241" t="e">
        <f>IF(#REF!="無","",IF(#REF!="","",IF(#REF!="悪環境における作業",0.2,IF(#REF!="高所又は地下作業",0.1,IF(#REF!="錯綜場所作業",0.3,IF(#REF!="複雑な制約のある作業",0.4,IF(#REF!="単純な制約のある作業",0.2,0)))))))</f>
        <v>#REF!</v>
      </c>
      <c r="I1697" s="224" t="e">
        <f t="shared" si="103"/>
        <v>#REF!</v>
      </c>
      <c r="J1697" s="242" t="e">
        <f>IF(#REF!&gt;=1,IF(#REF!&gt;=1,#REF!),IF(#REF!&gt;=0,"",))</f>
        <v>#REF!</v>
      </c>
      <c r="K1697" s="241" t="e">
        <f>保全管理データ!N2612</f>
        <v>#REF!</v>
      </c>
      <c r="L1697" s="241" t="e">
        <f>IF(#REF!="","",IF(#REF!="悪環境における作業",0.2,IF(#REF!="高所又は地下作業",0.1,IF(#REF!="錯綜場所作業",0.3,IF(#REF!="複雑な制約のある作業",0.4,IF(#REF!="単純な制約のある作業",0.2,0))))))</f>
        <v>#REF!</v>
      </c>
      <c r="M1697" s="224" t="e">
        <f t="shared" si="104"/>
        <v>#REF!</v>
      </c>
    </row>
    <row r="1698" spans="2:13" s="229" customFormat="1" ht="27.75" customHeight="1" x14ac:dyDescent="0.2">
      <c r="B1698" s="562" t="s">
        <v>254</v>
      </c>
      <c r="C1698" s="563"/>
      <c r="D1698" s="239" t="e">
        <f>#REF!</f>
        <v>#REF!</v>
      </c>
      <c r="E1698" s="240" t="s">
        <v>242</v>
      </c>
      <c r="F1698" s="242" t="e">
        <f>IF(#REF!&gt;=1,IF(#REF!&gt;=1,#REF!),IF(#REF!&gt;=0,"",))</f>
        <v>#REF!</v>
      </c>
      <c r="G1698" s="241" t="e">
        <f>保全管理データ!N2586</f>
        <v>#REF!</v>
      </c>
      <c r="H1698" s="241" t="e">
        <f>IF(#REF!="無","",IF(#REF!="","",IF(#REF!="悪環境における作業",0.2,IF(#REF!="高所又は地下作業",0.1,IF(#REF!="錯綜場所作業",0.3,IF(#REF!="複雑な制約のある作業",0.4,IF(#REF!="単純な制約のある作業",0.2,0)))))))</f>
        <v>#REF!</v>
      </c>
      <c r="I1698" s="224" t="e">
        <f t="shared" si="103"/>
        <v>#REF!</v>
      </c>
      <c r="J1698" s="242" t="e">
        <f>IF(#REF!&gt;=1,IF(#REF!&gt;=1,#REF!),IF(#REF!&gt;=0,"",))</f>
        <v>#REF!</v>
      </c>
      <c r="K1698" s="241" t="e">
        <f>保全管理データ!N2613</f>
        <v>#REF!</v>
      </c>
      <c r="L1698" s="241" t="e">
        <f>IF(#REF!="","",IF(#REF!="悪環境における作業",0.2,IF(#REF!="高所又は地下作業",0.1,IF(#REF!="錯綜場所作業",0.3,IF(#REF!="複雑な制約のある作業",0.4,IF(#REF!="単純な制約のある作業",0.2,0))))))</f>
        <v>#REF!</v>
      </c>
      <c r="M1698" s="224" t="e">
        <f t="shared" si="104"/>
        <v>#REF!</v>
      </c>
    </row>
    <row r="1699" spans="2:13" s="229" customFormat="1" ht="27.75" customHeight="1" x14ac:dyDescent="0.2">
      <c r="B1699" s="562" t="s">
        <v>255</v>
      </c>
      <c r="C1699" s="563"/>
      <c r="D1699" s="239" t="e">
        <f>#REF!</f>
        <v>#REF!</v>
      </c>
      <c r="E1699" s="240" t="s">
        <v>245</v>
      </c>
      <c r="F1699" s="242" t="e">
        <f>IF(#REF!&gt;=1,IF(#REF!&gt;=1,#REF!),IF(#REF!&gt;=0,"",))</f>
        <v>#REF!</v>
      </c>
      <c r="G1699" s="241" t="e">
        <f>保全管理データ!N2587</f>
        <v>#REF!</v>
      </c>
      <c r="H1699" s="241" t="e">
        <f>IF(#REF!="無","",IF(#REF!="","",IF(#REF!="悪環境における作業",0.2,IF(#REF!="高所又は地下作業",0.1,IF(#REF!="錯綜場所作業",0.3,IF(#REF!="複雑な制約のある作業",0.4,IF(#REF!="単純な制約のある作業",0.2,0)))))))</f>
        <v>#REF!</v>
      </c>
      <c r="I1699" s="224" t="e">
        <f t="shared" si="103"/>
        <v>#REF!</v>
      </c>
      <c r="J1699" s="242" t="e">
        <f>IF(#REF!&gt;=1,IF(#REF!&gt;=1,#REF!),IF(#REF!&gt;=0,"",))</f>
        <v>#REF!</v>
      </c>
      <c r="K1699" s="241" t="e">
        <f>保全管理データ!N2614</f>
        <v>#REF!</v>
      </c>
      <c r="L1699" s="241" t="e">
        <f>IF(#REF!="","",IF(#REF!="悪環境における作業",0.2,IF(#REF!="高所又は地下作業",0.1,IF(#REF!="錯綜場所作業",0.3,IF(#REF!="複雑な制約のある作業",0.4,IF(#REF!="単純な制約のある作業",0.2,0))))))</f>
        <v>#REF!</v>
      </c>
      <c r="M1699" s="224" t="e">
        <f t="shared" si="104"/>
        <v>#REF!</v>
      </c>
    </row>
    <row r="1700" spans="2:13" s="229" customFormat="1" ht="27.75" customHeight="1" x14ac:dyDescent="0.2">
      <c r="B1700" s="562" t="s">
        <v>256</v>
      </c>
      <c r="C1700" s="563"/>
      <c r="D1700" s="239" t="e">
        <f>#REF!</f>
        <v>#REF!</v>
      </c>
      <c r="E1700" s="240" t="s">
        <v>242</v>
      </c>
      <c r="F1700" s="242" t="e">
        <f>IF(#REF!&gt;=1,IF(#REF!&gt;=1,#REF!),IF(#REF!&gt;=0,"",))</f>
        <v>#REF!</v>
      </c>
      <c r="G1700" s="241" t="e">
        <f>保全管理データ!N2588</f>
        <v>#REF!</v>
      </c>
      <c r="H1700" s="241" t="e">
        <f>IF(#REF!="無","",IF(#REF!="","",IF(#REF!="悪環境における作業",0.2,IF(#REF!="高所又は地下作業",0.1,IF(#REF!="錯綜場所作業",0.3,IF(#REF!="複雑な制約のある作業",0.4,IF(#REF!="単純な制約のある作業",0.2,0)))))))</f>
        <v>#REF!</v>
      </c>
      <c r="I1700" s="224" t="e">
        <f t="shared" si="103"/>
        <v>#REF!</v>
      </c>
      <c r="J1700" s="242" t="e">
        <f>IF(#REF!&gt;=1,IF(#REF!&gt;=1,#REF!),IF(#REF!&gt;=0,"",))</f>
        <v>#REF!</v>
      </c>
      <c r="K1700" s="241" t="e">
        <f>保全管理データ!N2615</f>
        <v>#REF!</v>
      </c>
      <c r="L1700" s="241" t="e">
        <f>IF(#REF!="","",IF(#REF!="悪環境における作業",0.2,IF(#REF!="高所又は地下作業",0.1,IF(#REF!="錯綜場所作業",0.3,IF(#REF!="複雑な制約のある作業",0.4,IF(#REF!="単純な制約のある作業",0.2,0))))))</f>
        <v>#REF!</v>
      </c>
      <c r="M1700" s="224" t="e">
        <f t="shared" si="104"/>
        <v>#REF!</v>
      </c>
    </row>
    <row r="1701" spans="2:13" s="229" customFormat="1" ht="27.75" customHeight="1" x14ac:dyDescent="0.2">
      <c r="B1701" s="562" t="s">
        <v>257</v>
      </c>
      <c r="C1701" s="563"/>
      <c r="D1701" s="239" t="e">
        <f>#REF!</f>
        <v>#REF!</v>
      </c>
      <c r="E1701" s="240" t="s">
        <v>245</v>
      </c>
      <c r="F1701" s="242" t="e">
        <f>IF(#REF!&gt;=1,IF(#REF!&gt;=1,#REF!),IF(#REF!&gt;=0,"",))</f>
        <v>#REF!</v>
      </c>
      <c r="G1701" s="241" t="e">
        <f>保全管理データ!N2589</f>
        <v>#REF!</v>
      </c>
      <c r="H1701" s="241" t="e">
        <f>IF(#REF!="無","",IF(#REF!="","",IF(#REF!="悪環境における作業",0.2,IF(#REF!="高所又は地下作業",0.1,IF(#REF!="錯綜場所作業",0.3,IF(#REF!="複雑な制約のある作業",0.4,IF(#REF!="単純な制約のある作業",0.2,0)))))))</f>
        <v>#REF!</v>
      </c>
      <c r="I1701" s="224" t="e">
        <f t="shared" si="103"/>
        <v>#REF!</v>
      </c>
      <c r="J1701" s="242" t="e">
        <f>IF(#REF!&gt;=1,IF(#REF!&gt;=1,#REF!),IF(#REF!&gt;=0,"",))</f>
        <v>#REF!</v>
      </c>
      <c r="K1701" s="241" t="e">
        <f>保全管理データ!N2616</f>
        <v>#REF!</v>
      </c>
      <c r="L1701" s="241" t="e">
        <f>IF(#REF!="","",IF(#REF!="悪環境における作業",0.2,IF(#REF!="高所又は地下作業",0.1,IF(#REF!="錯綜場所作業",0.3,IF(#REF!="複雑な制約のある作業",0.4,IF(#REF!="単純な制約のある作業",0.2,0))))))</f>
        <v>#REF!</v>
      </c>
      <c r="M1701" s="224" t="e">
        <f t="shared" si="104"/>
        <v>#REF!</v>
      </c>
    </row>
    <row r="1702" spans="2:13" s="229" customFormat="1" ht="27.75" customHeight="1" x14ac:dyDescent="0.2">
      <c r="B1702" s="562" t="s">
        <v>258</v>
      </c>
      <c r="C1702" s="563"/>
      <c r="D1702" s="239" t="e">
        <f>#REF!</f>
        <v>#REF!</v>
      </c>
      <c r="E1702" s="240" t="s">
        <v>245</v>
      </c>
      <c r="F1702" s="242" t="e">
        <f>IF(#REF!&gt;=1,IF(#REF!&gt;=1,#REF!),IF(#REF!&gt;=0,"",))</f>
        <v>#REF!</v>
      </c>
      <c r="G1702" s="241" t="e">
        <f>保全管理データ!N2590</f>
        <v>#REF!</v>
      </c>
      <c r="H1702" s="241" t="e">
        <f>IF(#REF!="無","",IF(#REF!="","",IF(#REF!="悪環境における作業",0.2,IF(#REF!="高所又は地下作業",0.1,IF(#REF!="錯綜場所作業",0.3,IF(#REF!="複雑な制約のある作業",0.4,IF(#REF!="単純な制約のある作業",0.2,0)))))))</f>
        <v>#REF!</v>
      </c>
      <c r="I1702" s="224" t="e">
        <f t="shared" si="103"/>
        <v>#REF!</v>
      </c>
      <c r="J1702" s="242" t="e">
        <f>IF(#REF!&gt;=1,IF(#REF!&gt;=1,#REF!),IF(#REF!&gt;=0,"",))</f>
        <v>#REF!</v>
      </c>
      <c r="K1702" s="241" t="e">
        <f>保全管理データ!N2617</f>
        <v>#REF!</v>
      </c>
      <c r="L1702" s="241" t="e">
        <f>IF(#REF!="","",IF(#REF!="悪環境における作業",0.2,IF(#REF!="高所又は地下作業",0.1,IF(#REF!="錯綜場所作業",0.3,IF(#REF!="複雑な制約のある作業",0.4,IF(#REF!="単純な制約のある作業",0.2,0))))))</f>
        <v>#REF!</v>
      </c>
      <c r="M1702" s="224" t="e">
        <f t="shared" si="104"/>
        <v>#REF!</v>
      </c>
    </row>
    <row r="1703" spans="2:13" s="229" customFormat="1" ht="27.75" customHeight="1" x14ac:dyDescent="0.2">
      <c r="B1703" s="562" t="s">
        <v>259</v>
      </c>
      <c r="C1703" s="563"/>
      <c r="D1703" s="239" t="e">
        <f>#REF!</f>
        <v>#REF!</v>
      </c>
      <c r="E1703" s="240" t="s">
        <v>245</v>
      </c>
      <c r="F1703" s="242" t="e">
        <f>IF(#REF!&gt;=1,IF(#REF!&gt;=1,#REF!),IF(#REF!&gt;=0,"",))</f>
        <v>#REF!</v>
      </c>
      <c r="G1703" s="241" t="e">
        <f>保全管理データ!N2591</f>
        <v>#REF!</v>
      </c>
      <c r="H1703" s="241" t="e">
        <f>IF(#REF!="無","",IF(#REF!="","",IF(#REF!="悪環境における作業",0.2,IF(#REF!="高所又は地下作業",0.1,IF(#REF!="錯綜場所作業",0.3,IF(#REF!="複雑な制約のある作業",0.4,IF(#REF!="単純な制約のある作業",0.2,0)))))))</f>
        <v>#REF!</v>
      </c>
      <c r="I1703" s="224" t="e">
        <f t="shared" si="103"/>
        <v>#REF!</v>
      </c>
      <c r="J1703" s="242" t="e">
        <f>IF(#REF!&gt;=1,IF(#REF!&gt;=1,#REF!),IF(#REF!&gt;=0,"",))</f>
        <v>#REF!</v>
      </c>
      <c r="K1703" s="241" t="e">
        <f>保全管理データ!N2618</f>
        <v>#REF!</v>
      </c>
      <c r="L1703" s="241" t="e">
        <f>IF(#REF!="","",IF(#REF!="悪環境における作業",0.2,IF(#REF!="高所又は地下作業",0.1,IF(#REF!="錯綜場所作業",0.3,IF(#REF!="複雑な制約のある作業",0.4,IF(#REF!="単純な制約のある作業",0.2,0))))))</f>
        <v>#REF!</v>
      </c>
      <c r="M1703" s="224" t="e">
        <f t="shared" si="104"/>
        <v>#REF!</v>
      </c>
    </row>
    <row r="1704" spans="2:13" s="229" customFormat="1" ht="27.75" customHeight="1" x14ac:dyDescent="0.2">
      <c r="B1704" s="562" t="s">
        <v>260</v>
      </c>
      <c r="C1704" s="563"/>
      <c r="D1704" s="239" t="e">
        <f>#REF!</f>
        <v>#REF!</v>
      </c>
      <c r="E1704" s="240" t="s">
        <v>248</v>
      </c>
      <c r="F1704" s="242" t="e">
        <f>IF(#REF!&gt;=1,IF(#REF!&gt;=1,#REF!),IF(#REF!&gt;=0,"",))</f>
        <v>#REF!</v>
      </c>
      <c r="G1704" s="241" t="e">
        <f>保全管理データ!N2592</f>
        <v>#REF!</v>
      </c>
      <c r="H1704" s="241" t="e">
        <f>IF(#REF!="無","",IF(#REF!="","",IF(#REF!="悪環境における作業",0.2,IF(#REF!="高所又は地下作業",0.1,IF(#REF!="錯綜場所作業",0.3,IF(#REF!="複雑な制約のある作業",0.4,IF(#REF!="単純な制約のある作業",0.2,0)))))))</f>
        <v>#REF!</v>
      </c>
      <c r="I1704" s="224" t="e">
        <f t="shared" si="103"/>
        <v>#REF!</v>
      </c>
      <c r="J1704" s="242" t="e">
        <f>IF(#REF!&gt;=1,IF(#REF!&gt;=1,#REF!),IF(#REF!&gt;=0,"",))</f>
        <v>#REF!</v>
      </c>
      <c r="K1704" s="241" t="e">
        <f>保全管理データ!N2619</f>
        <v>#REF!</v>
      </c>
      <c r="L1704" s="241" t="e">
        <f>IF(#REF!="","",IF(#REF!="悪環境における作業",0.2,IF(#REF!="高所又は地下作業",0.1,IF(#REF!="錯綜場所作業",0.3,IF(#REF!="複雑な制約のある作業",0.4,IF(#REF!="単純な制約のある作業",0.2,0))))))</f>
        <v>#REF!</v>
      </c>
      <c r="M1704" s="224" t="e">
        <f t="shared" si="104"/>
        <v>#REF!</v>
      </c>
    </row>
    <row r="1705" spans="2:13" s="229" customFormat="1" ht="27.75" customHeight="1" x14ac:dyDescent="0.2">
      <c r="B1705" s="562" t="s">
        <v>261</v>
      </c>
      <c r="C1705" s="563"/>
      <c r="D1705" s="239" t="e">
        <f>#REF!</f>
        <v>#REF!</v>
      </c>
      <c r="E1705" s="240" t="s">
        <v>247</v>
      </c>
      <c r="F1705" s="242" t="e">
        <f>IF(#REF!&gt;=1,IF(#REF!&gt;=1,#REF!),IF(#REF!&gt;=0,"",))</f>
        <v>#REF!</v>
      </c>
      <c r="G1705" s="241" t="e">
        <f>保全管理データ!N2593</f>
        <v>#REF!</v>
      </c>
      <c r="H1705" s="241" t="e">
        <f>IF(#REF!="無","",IF(#REF!="","",IF(#REF!="悪環境における作業",0.2,IF(#REF!="高所又は地下作業",0.1,IF(#REF!="錯綜場所作業",0.3,IF(#REF!="複雑な制約のある作業",0.4,IF(#REF!="単純な制約のある作業",0.2,0)))))))</f>
        <v>#REF!</v>
      </c>
      <c r="I1705" s="224" t="e">
        <f t="shared" si="103"/>
        <v>#REF!</v>
      </c>
      <c r="J1705" s="242" t="e">
        <f>IF(#REF!&gt;=1,IF(#REF!&gt;=1,#REF!),IF(#REF!&gt;=0,"",))</f>
        <v>#REF!</v>
      </c>
      <c r="K1705" s="241" t="e">
        <f>保全管理データ!N2620</f>
        <v>#REF!</v>
      </c>
      <c r="L1705" s="241" t="e">
        <f>IF(#REF!="","",IF(#REF!="悪環境における作業",0.2,IF(#REF!="高所又は地下作業",0.1,IF(#REF!="錯綜場所作業",0.3,IF(#REF!="複雑な制約のある作業",0.4,IF(#REF!="単純な制約のある作業",0.2,0))))))</f>
        <v>#REF!</v>
      </c>
      <c r="M1705" s="224" t="e">
        <f t="shared" si="104"/>
        <v>#REF!</v>
      </c>
    </row>
    <row r="1706" spans="2:13" s="229" customFormat="1" ht="27.75" customHeight="1" x14ac:dyDescent="0.2">
      <c r="B1706" s="562" t="s">
        <v>262</v>
      </c>
      <c r="C1706" s="563"/>
      <c r="D1706" s="239" t="e">
        <f>#REF!</f>
        <v>#REF!</v>
      </c>
      <c r="E1706" s="240" t="s">
        <v>245</v>
      </c>
      <c r="F1706" s="242" t="e">
        <f>IF(#REF!&gt;=1,IF(#REF!&gt;=1,#REF!),IF(#REF!&gt;=0,"",))</f>
        <v>#REF!</v>
      </c>
      <c r="G1706" s="241" t="e">
        <f>保全管理データ!N2594</f>
        <v>#REF!</v>
      </c>
      <c r="H1706" s="241" t="e">
        <f>IF(#REF!="無","",IF(#REF!="","",IF(#REF!="悪環境における作業",0.2,IF(#REF!="高所又は地下作業",0.1,IF(#REF!="錯綜場所作業",0.3,IF(#REF!="複雑な制約のある作業",0.4,IF(#REF!="単純な制約のある作業",0.2,0)))))))</f>
        <v>#REF!</v>
      </c>
      <c r="I1706" s="224" t="e">
        <f t="shared" si="103"/>
        <v>#REF!</v>
      </c>
      <c r="J1706" s="242" t="e">
        <f>IF(#REF!&gt;=1,IF(#REF!&gt;=1,#REF!),IF(#REF!&gt;=0,"",))</f>
        <v>#REF!</v>
      </c>
      <c r="K1706" s="241" t="e">
        <f>保全管理データ!N2621</f>
        <v>#REF!</v>
      </c>
      <c r="L1706" s="241" t="e">
        <f>IF(#REF!="","",IF(#REF!="悪環境における作業",0.2,IF(#REF!="高所又は地下作業",0.1,IF(#REF!="錯綜場所作業",0.3,IF(#REF!="複雑な制約のある作業",0.4,IF(#REF!="単純な制約のある作業",0.2,0))))))</f>
        <v>#REF!</v>
      </c>
      <c r="M1706" s="224" t="e">
        <f t="shared" si="104"/>
        <v>#REF!</v>
      </c>
    </row>
    <row r="1707" spans="2:13" s="229" customFormat="1" ht="27.75" customHeight="1" x14ac:dyDescent="0.2">
      <c r="B1707" s="562" t="s">
        <v>263</v>
      </c>
      <c r="C1707" s="563"/>
      <c r="D1707" s="239" t="e">
        <f>#REF!</f>
        <v>#REF!</v>
      </c>
      <c r="E1707" s="240" t="s">
        <v>245</v>
      </c>
      <c r="F1707" s="242" t="e">
        <f>IF(#REF!&gt;=1,IF(#REF!&gt;=1,#REF!),IF(#REF!&gt;=0,"",))</f>
        <v>#REF!</v>
      </c>
      <c r="G1707" s="241" t="e">
        <f>保全管理データ!N2595</f>
        <v>#REF!</v>
      </c>
      <c r="H1707" s="241" t="e">
        <f>IF(#REF!="無","",IF(#REF!="","",IF(#REF!="悪環境における作業",0.2,IF(#REF!="高所又は地下作業",0.1,IF(#REF!="錯綜場所作業",0.3,IF(#REF!="複雑な制約のある作業",0.4,IF(#REF!="単純な制約のある作業",0.2,0)))))))</f>
        <v>#REF!</v>
      </c>
      <c r="I1707" s="224" t="e">
        <f t="shared" si="103"/>
        <v>#REF!</v>
      </c>
      <c r="J1707" s="242" t="e">
        <f>IF(#REF!&gt;=1,IF(#REF!&gt;=1,#REF!),IF(#REF!&gt;=0,"",))</f>
        <v>#REF!</v>
      </c>
      <c r="K1707" s="241" t="e">
        <f>保全管理データ!N2622</f>
        <v>#REF!</v>
      </c>
      <c r="L1707" s="241" t="e">
        <f>IF(#REF!="","",IF(#REF!="悪環境における作業",0.2,IF(#REF!="高所又は地下作業",0.1,IF(#REF!="錯綜場所作業",0.3,IF(#REF!="複雑な制約のある作業",0.4,IF(#REF!="単純な制約のある作業",0.2,0))))))</f>
        <v>#REF!</v>
      </c>
      <c r="M1707" s="224" t="e">
        <f t="shared" si="104"/>
        <v>#REF!</v>
      </c>
    </row>
    <row r="1708" spans="2:13" s="229" customFormat="1" ht="27.75" customHeight="1" x14ac:dyDescent="0.2">
      <c r="B1708" s="562" t="s">
        <v>264</v>
      </c>
      <c r="C1708" s="563"/>
      <c r="D1708" s="239" t="e">
        <f>#REF!</f>
        <v>#REF!</v>
      </c>
      <c r="E1708" s="240" t="s">
        <v>245</v>
      </c>
      <c r="F1708" s="242" t="e">
        <f>IF(#REF!&gt;=1,IF(#REF!&gt;=1,#REF!),IF(#REF!&gt;=0,"",))</f>
        <v>#REF!</v>
      </c>
      <c r="G1708" s="241" t="e">
        <f>保全管理データ!N2596</f>
        <v>#REF!</v>
      </c>
      <c r="H1708" s="241" t="e">
        <f>IF(#REF!="無","",IF(#REF!="","",IF(#REF!="悪環境における作業",0.2,IF(#REF!="高所又は地下作業",0.1,IF(#REF!="錯綜場所作業",0.3,IF(#REF!="複雑な制約のある作業",0.4,IF(#REF!="単純な制約のある作業",0.2,0)))))))</f>
        <v>#REF!</v>
      </c>
      <c r="I1708" s="224" t="e">
        <f t="shared" si="103"/>
        <v>#REF!</v>
      </c>
      <c r="J1708" s="242" t="e">
        <f>IF(#REF!&gt;=1,IF(#REF!&gt;=1,#REF!),IF(#REF!&gt;=0,"",))</f>
        <v>#REF!</v>
      </c>
      <c r="K1708" s="241" t="e">
        <f>保全管理データ!N2623</f>
        <v>#REF!</v>
      </c>
      <c r="L1708" s="241" t="e">
        <f>IF(#REF!="","",IF(#REF!="悪環境における作業",0.2,IF(#REF!="高所又は地下作業",0.1,IF(#REF!="錯綜場所作業",0.3,IF(#REF!="複雑な制約のある作業",0.4,IF(#REF!="単純な制約のある作業",0.2,0))))))</f>
        <v>#REF!</v>
      </c>
      <c r="M1708" s="224" t="e">
        <f t="shared" si="104"/>
        <v>#REF!</v>
      </c>
    </row>
    <row r="1709" spans="2:13" s="229" customFormat="1" ht="27.75" customHeight="1" x14ac:dyDescent="0.2">
      <c r="B1709" s="562" t="s">
        <v>265</v>
      </c>
      <c r="C1709" s="563"/>
      <c r="D1709" s="239" t="e">
        <f>#REF!</f>
        <v>#REF!</v>
      </c>
      <c r="E1709" s="240" t="s">
        <v>245</v>
      </c>
      <c r="F1709" s="242" t="e">
        <f>IF(#REF!&gt;=1,IF(#REF!&gt;=1,#REF!),IF(#REF!&gt;=0,"",))</f>
        <v>#REF!</v>
      </c>
      <c r="G1709" s="241" t="e">
        <f>保全管理データ!N2597</f>
        <v>#REF!</v>
      </c>
      <c r="H1709" s="241" t="e">
        <f>IF(#REF!="無","",IF(#REF!="","",IF(#REF!="悪環境における作業",0.2,IF(#REF!="高所又は地下作業",0.1,IF(#REF!="錯綜場所作業",0.3,IF(#REF!="複雑な制約のある作業",0.4,IF(#REF!="単純な制約のある作業",0.2,0)))))))</f>
        <v>#REF!</v>
      </c>
      <c r="I1709" s="224" t="e">
        <f t="shared" si="103"/>
        <v>#REF!</v>
      </c>
      <c r="J1709" s="242" t="e">
        <f>IF(#REF!&gt;=1,IF(#REF!&gt;=1,#REF!),IF(#REF!&gt;=0,"",))</f>
        <v>#REF!</v>
      </c>
      <c r="K1709" s="241" t="e">
        <f>保全管理データ!N2624</f>
        <v>#REF!</v>
      </c>
      <c r="L1709" s="241" t="e">
        <f>IF(#REF!="","",IF(#REF!="悪環境における作業",0.2,IF(#REF!="高所又は地下作業",0.1,IF(#REF!="錯綜場所作業",0.3,IF(#REF!="複雑な制約のある作業",0.4,IF(#REF!="単純な制約のある作業",0.2,0))))))</f>
        <v>#REF!</v>
      </c>
      <c r="M1709" s="224" t="e">
        <f t="shared" si="104"/>
        <v>#REF!</v>
      </c>
    </row>
    <row r="1710" spans="2:13" s="229" customFormat="1" ht="27.75" customHeight="1" x14ac:dyDescent="0.2">
      <c r="B1710" s="562" t="s">
        <v>266</v>
      </c>
      <c r="C1710" s="563"/>
      <c r="D1710" s="239" t="e">
        <f>#REF!</f>
        <v>#REF!</v>
      </c>
      <c r="E1710" s="240" t="s">
        <v>245</v>
      </c>
      <c r="F1710" s="242" t="e">
        <f>IF(#REF!&gt;=1,IF(#REF!&gt;=1,#REF!),IF(#REF!&gt;=0,"",))</f>
        <v>#REF!</v>
      </c>
      <c r="G1710" s="241" t="e">
        <f>保全管理データ!N2598</f>
        <v>#REF!</v>
      </c>
      <c r="H1710" s="241" t="e">
        <f>IF(#REF!="無","",IF(#REF!="","",IF(#REF!="悪環境における作業",0.2,IF(#REF!="高所又は地下作業",0.1,IF(#REF!="錯綜場所作業",0.3,IF(#REF!="複雑な制約のある作業",0.4,IF(#REF!="単純な制約のある作業",0.2,0)))))))</f>
        <v>#REF!</v>
      </c>
      <c r="I1710" s="224" t="e">
        <f t="shared" si="103"/>
        <v>#REF!</v>
      </c>
      <c r="J1710" s="242" t="e">
        <f>IF(#REF!&gt;=1,IF(#REF!&gt;=1,#REF!),IF(#REF!&gt;=0,"",))</f>
        <v>#REF!</v>
      </c>
      <c r="K1710" s="241" t="e">
        <f>保全管理データ!N2625</f>
        <v>#REF!</v>
      </c>
      <c r="L1710" s="241" t="e">
        <f>IF(#REF!="","",IF(#REF!="悪環境における作業",0.2,IF(#REF!="高所又は地下作業",0.1,IF(#REF!="錯綜場所作業",0.3,IF(#REF!="複雑な制約のある作業",0.4,IF(#REF!="単純な制約のある作業",0.2,0))))))</f>
        <v>#REF!</v>
      </c>
      <c r="M1710" s="224" t="e">
        <f t="shared" si="104"/>
        <v>#REF!</v>
      </c>
    </row>
    <row r="1711" spans="2:13" s="229" customFormat="1" ht="27.75" customHeight="1" x14ac:dyDescent="0.2">
      <c r="B1711" s="562" t="s">
        <v>81</v>
      </c>
      <c r="C1711" s="563"/>
      <c r="D1711" s="239" t="e">
        <f>#REF!</f>
        <v>#REF!</v>
      </c>
      <c r="E1711" s="240" t="s">
        <v>245</v>
      </c>
      <c r="F1711" s="242" t="e">
        <f>IF(#REF!&gt;=1,IF(#REF!&gt;=1,#REF!),IF(#REF!&gt;=0,"",))</f>
        <v>#REF!</v>
      </c>
      <c r="G1711" s="241" t="e">
        <f>保全管理データ!N2599</f>
        <v>#REF!</v>
      </c>
      <c r="H1711" s="241" t="e">
        <f>IF(#REF!="無","",IF(#REF!="","",IF(#REF!="悪環境における作業",0.2,IF(#REF!="高所又は地下作業",0.1,IF(#REF!="錯綜場所作業",0.3,IF(#REF!="複雑な制約のある作業",0.4,IF(#REF!="単純な制約のある作業",0.2,0)))))))</f>
        <v>#REF!</v>
      </c>
      <c r="I1711" s="224" t="e">
        <f t="shared" si="103"/>
        <v>#REF!</v>
      </c>
      <c r="J1711" s="242" t="e">
        <f>IF(#REF!&gt;=1,IF(#REF!&gt;=1,#REF!),IF(#REF!&gt;=0,"",))</f>
        <v>#REF!</v>
      </c>
      <c r="K1711" s="241" t="e">
        <f>保全管理データ!N2626</f>
        <v>#REF!</v>
      </c>
      <c r="L1711" s="241" t="e">
        <f>IF(#REF!="","",IF(#REF!="悪環境における作業",0.2,IF(#REF!="高所又は地下作業",0.1,IF(#REF!="錯綜場所作業",0.3,IF(#REF!="複雑な制約のある作業",0.4,IF(#REF!="単純な制約のある作業",0.2,0))))))</f>
        <v>#REF!</v>
      </c>
      <c r="M1711" s="224" t="e">
        <f t="shared" si="104"/>
        <v>#REF!</v>
      </c>
    </row>
    <row r="1712" spans="2:13" s="229" customFormat="1" ht="27.75" customHeight="1" x14ac:dyDescent="0.2">
      <c r="B1712" s="562" t="s">
        <v>267</v>
      </c>
      <c r="C1712" s="563"/>
      <c r="D1712" s="239" t="e">
        <f>#REF!</f>
        <v>#REF!</v>
      </c>
      <c r="E1712" s="240" t="s">
        <v>247</v>
      </c>
      <c r="F1712" s="242" t="e">
        <f>IF(#REF!&gt;=1,IF(#REF!&gt;=1,#REF!),IF(#REF!&gt;=0,"",))</f>
        <v>#REF!</v>
      </c>
      <c r="G1712" s="241" t="e">
        <f>保全管理データ!N2600</f>
        <v>#REF!</v>
      </c>
      <c r="H1712" s="241" t="e">
        <f>IF(#REF!="無","",IF(#REF!="","",IF(#REF!="悪環境における作業",0.2,IF(#REF!="高所又は地下作業",0.1,IF(#REF!="錯綜場所作業",0.3,IF(#REF!="複雑な制約のある作業",0.4,IF(#REF!="単純な制約のある作業",0.2,0)))))))</f>
        <v>#REF!</v>
      </c>
      <c r="I1712" s="224" t="e">
        <f t="shared" si="103"/>
        <v>#REF!</v>
      </c>
      <c r="J1712" s="242" t="e">
        <f>IF(#REF!&gt;=1,IF(#REF!&gt;=1,#REF!),IF(#REF!&gt;=0,"",))</f>
        <v>#REF!</v>
      </c>
      <c r="K1712" s="241" t="e">
        <f>保全管理データ!N2627</f>
        <v>#REF!</v>
      </c>
      <c r="L1712" s="241" t="e">
        <f>IF(#REF!="","",IF(#REF!="悪環境における作業",0.2,IF(#REF!="高所又は地下作業",0.1,IF(#REF!="錯綜場所作業",0.3,IF(#REF!="複雑な制約のある作業",0.4,IF(#REF!="単純な制約のある作業",0.2,0))))))</f>
        <v>#REF!</v>
      </c>
      <c r="M1712" s="224" t="e">
        <f t="shared" si="104"/>
        <v>#REF!</v>
      </c>
    </row>
    <row r="1713" spans="2:13" s="229" customFormat="1" ht="27.75" customHeight="1" x14ac:dyDescent="0.2">
      <c r="B1713" s="562" t="s">
        <v>268</v>
      </c>
      <c r="C1713" s="563"/>
      <c r="D1713" s="239" t="e">
        <f>#REF!</f>
        <v>#REF!</v>
      </c>
      <c r="E1713" s="240" t="s">
        <v>246</v>
      </c>
      <c r="F1713" s="242" t="e">
        <f>IF(#REF!&gt;=1,IF(#REF!&gt;=1,#REF!),IF(#REF!&gt;=0,"",))</f>
        <v>#REF!</v>
      </c>
      <c r="G1713" s="241" t="e">
        <f>保全管理データ!N2601</f>
        <v>#REF!</v>
      </c>
      <c r="H1713" s="241" t="e">
        <f>IF(#REF!="無","",IF(#REF!="","",IF(#REF!="悪環境における作業",0.2,IF(#REF!="高所又は地下作業",0.1,IF(#REF!="錯綜場所作業",0.3,IF(#REF!="複雑な制約のある作業",0.4,IF(#REF!="単純な制約のある作業",0.2,0)))))))</f>
        <v>#REF!</v>
      </c>
      <c r="I1713" s="224" t="e">
        <f t="shared" si="103"/>
        <v>#REF!</v>
      </c>
      <c r="J1713" s="242" t="e">
        <f>IF(#REF!&gt;=1,IF(#REF!&gt;=1,#REF!),IF(#REF!&gt;=0,"",))</f>
        <v>#REF!</v>
      </c>
      <c r="K1713" s="241" t="e">
        <f>保全管理データ!N2628</f>
        <v>#REF!</v>
      </c>
      <c r="L1713" s="241" t="e">
        <f>IF(#REF!="","",IF(#REF!="悪環境における作業",0.2,IF(#REF!="高所又は地下作業",0.1,IF(#REF!="錯綜場所作業",0.3,IF(#REF!="複雑な制約のある作業",0.4,IF(#REF!="単純な制約のある作業",0.2,0))))))</f>
        <v>#REF!</v>
      </c>
      <c r="M1713" s="224" t="e">
        <f t="shared" si="104"/>
        <v>#REF!</v>
      </c>
    </row>
    <row r="1714" spans="2:13" s="229" customFormat="1" ht="27.75" customHeight="1" thickBot="1" x14ac:dyDescent="0.25">
      <c r="B1714" s="564" t="s">
        <v>429</v>
      </c>
      <c r="C1714" s="565"/>
      <c r="D1714" s="243" t="e">
        <f>#REF!</f>
        <v>#REF!</v>
      </c>
      <c r="E1714" s="244" t="s">
        <v>245</v>
      </c>
      <c r="F1714" s="246" t="e">
        <f>IF(#REF!&gt;=1,IF(#REF!&gt;=1,#REF!),IF(#REF!&gt;=0,"",))</f>
        <v>#REF!</v>
      </c>
      <c r="G1714" s="245" t="e">
        <f>保全管理データ!N2602</f>
        <v>#REF!</v>
      </c>
      <c r="H1714" s="241" t="e">
        <f>IF(#REF!="無","",IF(#REF!="","",IF(#REF!="悪環境における作業",0.2,IF(#REF!="高所又は地下作業",0.1,IF(#REF!="錯綜場所作業",0.3,IF(#REF!="複雑な制約のある作業",0.4,IF(#REF!="単純な制約のある作業",0.2,0)))))))</f>
        <v>#REF!</v>
      </c>
      <c r="I1714" s="224" t="e">
        <f t="shared" si="103"/>
        <v>#REF!</v>
      </c>
      <c r="J1714" s="246" t="e">
        <f>IF(#REF!&gt;=1,IF(#REF!&gt;=1,#REF!),IF(#REF!&gt;=0,"",))</f>
        <v>#REF!</v>
      </c>
      <c r="K1714" s="245" t="e">
        <f>保全管理データ!N2629</f>
        <v>#REF!</v>
      </c>
      <c r="L1714" s="245" t="e">
        <f>IF(#REF!="","",IF(#REF!="悪環境における作業",0.2,IF(#REF!="高所又は地下作業",0.1,IF(#REF!="錯綜場所作業",0.3,IF(#REF!="複雑な制約のある作業",0.4,IF(#REF!="単純な制約のある作業",0.2,0))))))</f>
        <v>#REF!</v>
      </c>
      <c r="M1714" s="224" t="e">
        <f t="shared" si="104"/>
        <v>#REF!</v>
      </c>
    </row>
    <row r="1715" spans="2:13" s="229" customFormat="1" ht="27.75" customHeight="1" thickBot="1" x14ac:dyDescent="0.25">
      <c r="B1715" s="555" t="s">
        <v>190</v>
      </c>
      <c r="C1715" s="555"/>
      <c r="D1715" s="555"/>
      <c r="E1715" s="555"/>
      <c r="F1715" s="556" t="e">
        <f>SUM(I1691:I1714)</f>
        <v>#REF!</v>
      </c>
      <c r="G1715" s="557"/>
      <c r="H1715" s="557"/>
      <c r="I1715" s="558"/>
      <c r="J1715" s="556" t="e">
        <f>IF(SUM(J1691:J1714)=0,"0.00",SUM(M1691:M1714))</f>
        <v>#REF!</v>
      </c>
      <c r="K1715" s="557"/>
      <c r="L1715" s="557"/>
      <c r="M1715" s="558"/>
    </row>
    <row r="1716" spans="2:13" s="229" customFormat="1" ht="27.75" customHeight="1" thickBot="1" x14ac:dyDescent="0.25">
      <c r="B1716" s="555" t="s">
        <v>97</v>
      </c>
      <c r="C1716" s="555"/>
      <c r="D1716" s="555"/>
      <c r="E1716" s="555"/>
      <c r="F1716" s="559" t="e">
        <f>IF(#REF!="５年以下","0",IF(#REF!="５年～１０年",0.1,IF(#REF!="１０年以上",0.15)))</f>
        <v>#REF!</v>
      </c>
      <c r="G1716" s="560"/>
      <c r="H1716" s="560"/>
      <c r="I1716" s="560"/>
      <c r="J1716" s="560"/>
      <c r="K1716" s="560"/>
      <c r="L1716" s="560"/>
      <c r="M1716" s="561"/>
    </row>
    <row r="1717" spans="2:13" s="229" customFormat="1" ht="27.75" customHeight="1" thickBot="1" x14ac:dyDescent="0.25">
      <c r="B1717" s="556" t="s">
        <v>273</v>
      </c>
      <c r="C1717" s="557"/>
      <c r="D1717" s="557"/>
      <c r="E1717" s="558"/>
      <c r="F1717" s="556" t="e">
        <f>F1715*(1+F1716)</f>
        <v>#REF!</v>
      </c>
      <c r="G1717" s="557"/>
      <c r="H1717" s="557"/>
      <c r="I1717" s="557"/>
      <c r="J1717" s="556" t="e">
        <f>J1715*(1+F1716)</f>
        <v>#REF!</v>
      </c>
      <c r="K1717" s="557"/>
      <c r="L1717" s="557"/>
      <c r="M1717" s="558"/>
    </row>
    <row r="1718" spans="2:13" s="229" customFormat="1" ht="24" hidden="1" customHeight="1" thickBot="1" x14ac:dyDescent="0.25">
      <c r="B1718" s="555" t="s">
        <v>191</v>
      </c>
      <c r="C1718" s="555"/>
      <c r="D1718" s="555"/>
      <c r="E1718" s="555"/>
      <c r="F1718" s="556" t="e">
        <f>#REF!*(#REF!*#REF!+#REF!*#REF!)</f>
        <v>#REF!</v>
      </c>
      <c r="G1718" s="557"/>
      <c r="H1718" s="558"/>
      <c r="I1718" s="555" t="e">
        <f>#REF!</f>
        <v>#REF!</v>
      </c>
      <c r="J1718" s="556"/>
      <c r="K1718" s="247" t="s">
        <v>230</v>
      </c>
      <c r="L1718" s="558" t="e">
        <f>B1689</f>
        <v>#REF!</v>
      </c>
      <c r="M1718" s="555"/>
    </row>
    <row r="1719" spans="2:13" s="229" customFormat="1" ht="45" customHeight="1" thickBot="1" x14ac:dyDescent="0.25">
      <c r="B1719" s="228"/>
      <c r="C1719" s="228"/>
      <c r="D1719" s="228"/>
      <c r="E1719" s="228"/>
      <c r="F1719" s="228"/>
      <c r="G1719" s="228"/>
      <c r="H1719" s="228"/>
      <c r="I1719" s="228"/>
      <c r="J1719" s="228"/>
      <c r="K1719" s="228"/>
      <c r="L1719" s="228"/>
      <c r="M1719" s="228"/>
    </row>
    <row r="1720" spans="2:13" s="229" customFormat="1" ht="27.75" customHeight="1" thickBot="1" x14ac:dyDescent="0.25">
      <c r="B1720" s="568" t="s">
        <v>128</v>
      </c>
      <c r="C1720" s="569"/>
      <c r="D1720" s="569"/>
      <c r="E1720" s="570"/>
      <c r="F1720" s="228"/>
      <c r="G1720" s="228"/>
      <c r="H1720" s="228"/>
      <c r="I1720" s="228"/>
      <c r="J1720" s="228"/>
      <c r="K1720" s="228"/>
      <c r="L1720" s="228"/>
      <c r="M1720" s="228"/>
    </row>
    <row r="1721" spans="2:13" s="229" customFormat="1" ht="27.75" customHeight="1" x14ac:dyDescent="0.2">
      <c r="B1721" s="571" t="e">
        <f>#REF!</f>
        <v>#REF!</v>
      </c>
      <c r="C1721" s="572"/>
      <c r="D1721" s="573"/>
      <c r="E1721" s="574"/>
      <c r="F1721" s="578" t="s">
        <v>240</v>
      </c>
      <c r="G1721" s="579"/>
      <c r="H1721" s="579"/>
      <c r="I1721" s="580"/>
      <c r="J1721" s="578" t="s">
        <v>239</v>
      </c>
      <c r="K1721" s="579"/>
      <c r="L1721" s="579"/>
      <c r="M1721" s="580"/>
    </row>
    <row r="1722" spans="2:13" s="229" customFormat="1" ht="27.75" customHeight="1" thickBot="1" x14ac:dyDescent="0.25">
      <c r="B1722" s="575"/>
      <c r="C1722" s="576"/>
      <c r="D1722" s="576"/>
      <c r="E1722" s="577"/>
      <c r="F1722" s="233" t="s">
        <v>149</v>
      </c>
      <c r="G1722" s="231" t="s">
        <v>151</v>
      </c>
      <c r="H1722" s="231" t="s">
        <v>96</v>
      </c>
      <c r="I1722" s="232" t="s">
        <v>150</v>
      </c>
      <c r="J1722" s="233" t="s">
        <v>149</v>
      </c>
      <c r="K1722" s="231" t="s">
        <v>151</v>
      </c>
      <c r="L1722" s="231" t="s">
        <v>96</v>
      </c>
      <c r="M1722" s="232" t="s">
        <v>150</v>
      </c>
    </row>
    <row r="1723" spans="2:13" s="229" customFormat="1" ht="27.75" customHeight="1" thickTop="1" x14ac:dyDescent="0.2">
      <c r="B1723" s="566" t="s">
        <v>241</v>
      </c>
      <c r="C1723" s="567"/>
      <c r="D1723" s="234" t="e">
        <f>#REF!</f>
        <v>#REF!</v>
      </c>
      <c r="E1723" s="235" t="s">
        <v>242</v>
      </c>
      <c r="F1723" s="242" t="e">
        <f>IF(#REF!&gt;=1,IF(#REF!&gt;=1,#REF!),IF(#REF!&gt;=0,"",))</f>
        <v>#REF!</v>
      </c>
      <c r="G1723" s="241" t="e">
        <f>保全管理データ!N2635</f>
        <v>#REF!</v>
      </c>
      <c r="H1723" s="241" t="e">
        <f>IF(#REF!="無","",IF(#REF!="","",IF(#REF!="悪環境における作業",0.2,IF(#REF!="高所又は地下作業",0.1,IF(#REF!="錯綜場所作業",0.3,IF(#REF!="複雑な制約のある作業",0.4,IF(#REF!="単純な制約のある作業",0.2,0)))))))</f>
        <v>#REF!</v>
      </c>
      <c r="I1723" s="224" t="e">
        <f>IF(F1723="","",F1723*G1723*(1+IF(H1723="",0,H1723)))</f>
        <v>#REF!</v>
      </c>
      <c r="J1723" s="242" t="e">
        <f>IF(#REF!&gt;=1,IF(#REF!&gt;=1,#REF!),IF(#REF!&gt;=0,"",))</f>
        <v>#REF!</v>
      </c>
      <c r="K1723" s="241" t="e">
        <f>保全管理データ!N2662</f>
        <v>#REF!</v>
      </c>
      <c r="L1723" s="241" t="e">
        <f>IF(#REF!="","",IF(#REF!="悪環境における作業",0.2,IF(#REF!="高所又は地下作業",0.1,IF(#REF!="錯綜場所作業",0.3,IF(#REF!="複雑な制約のある作業",0.4,IF(#REF!="単純な制約のある作業",0.2,0))))))</f>
        <v>#REF!</v>
      </c>
      <c r="M1723" s="224" t="e">
        <f>IF(J1723="","",J1723*K1723*(1+IF(L1723="",0,L1723)))</f>
        <v>#REF!</v>
      </c>
    </row>
    <row r="1724" spans="2:13" s="229" customFormat="1" ht="27.75" customHeight="1" x14ac:dyDescent="0.2">
      <c r="B1724" s="562" t="s">
        <v>243</v>
      </c>
      <c r="C1724" s="563"/>
      <c r="D1724" s="239" t="e">
        <f>#REF!</f>
        <v>#REF!</v>
      </c>
      <c r="E1724" s="240" t="s">
        <v>242</v>
      </c>
      <c r="F1724" s="242" t="e">
        <f>IF(#REF!&gt;=1,IF(#REF!&gt;=1,#REF!),IF(#REF!&gt;=0,"",))</f>
        <v>#REF!</v>
      </c>
      <c r="G1724" s="241" t="e">
        <f>保全管理データ!N2636</f>
        <v>#REF!</v>
      </c>
      <c r="H1724" s="241" t="e">
        <f>IF(#REF!="無","",IF(#REF!="","",IF(#REF!="悪環境における作業",0.2,IF(#REF!="高所又は地下作業",0.1,IF(#REF!="錯綜場所作業",0.3,IF(#REF!="複雑な制約のある作業",0.4,IF(#REF!="単純な制約のある作業",0.2,0)))))))</f>
        <v>#REF!</v>
      </c>
      <c r="I1724" s="224" t="e">
        <f t="shared" ref="I1724:I1746" si="105">IF(F1724="","",F1724*G1724*(1+IF(H1724="",0,H1724)))</f>
        <v>#REF!</v>
      </c>
      <c r="J1724" s="242" t="e">
        <f>IF(#REF!&gt;=1,IF(#REF!&gt;=1,#REF!),IF(#REF!&gt;=0,"",))</f>
        <v>#REF!</v>
      </c>
      <c r="K1724" s="241" t="e">
        <f>保全管理データ!N2663</f>
        <v>#REF!</v>
      </c>
      <c r="L1724" s="241" t="e">
        <f>IF(#REF!="","",IF(#REF!="悪環境における作業",0.2,IF(#REF!="高所又は地下作業",0.1,IF(#REF!="錯綜場所作業",0.3,IF(#REF!="複雑な制約のある作業",0.4,IF(#REF!="単純な制約のある作業",0.2,0))))))</f>
        <v>#REF!</v>
      </c>
      <c r="M1724" s="224" t="e">
        <f t="shared" ref="M1724:M1746" si="106">IF(J1724="","",J1724*K1724*(1+IF(L1724="",0,L1724)))</f>
        <v>#REF!</v>
      </c>
    </row>
    <row r="1725" spans="2:13" s="229" customFormat="1" ht="27.75" customHeight="1" x14ac:dyDescent="0.2">
      <c r="B1725" s="562" t="s">
        <v>249</v>
      </c>
      <c r="C1725" s="563"/>
      <c r="D1725" s="239" t="e">
        <f>#REF!</f>
        <v>#REF!</v>
      </c>
      <c r="E1725" s="240" t="s">
        <v>244</v>
      </c>
      <c r="F1725" s="242" t="e">
        <f>IF(#REF!&gt;=1,IF(#REF!&gt;=1,#REF!),IF(#REF!&gt;=0,"",))</f>
        <v>#REF!</v>
      </c>
      <c r="G1725" s="241" t="e">
        <f>保全管理データ!N2637</f>
        <v>#REF!</v>
      </c>
      <c r="H1725" s="241" t="e">
        <f>IF(#REF!="無","",IF(#REF!="","",IF(#REF!="悪環境における作業",0.2,IF(#REF!="高所又は地下作業",0.1,IF(#REF!="錯綜場所作業",0.3,IF(#REF!="複雑な制約のある作業",0.4,IF(#REF!="単純な制約のある作業",0.2,0)))))))</f>
        <v>#REF!</v>
      </c>
      <c r="I1725" s="224" t="e">
        <f t="shared" si="105"/>
        <v>#REF!</v>
      </c>
      <c r="J1725" s="242" t="e">
        <f>IF(#REF!&gt;=1,IF(#REF!&gt;=1,#REF!),IF(#REF!&gt;=0,"",))</f>
        <v>#REF!</v>
      </c>
      <c r="K1725" s="241" t="e">
        <f>保全管理データ!N2664</f>
        <v>#REF!</v>
      </c>
      <c r="L1725" s="241" t="e">
        <f>IF(#REF!="","",IF(#REF!="悪環境における作業",0.2,IF(#REF!="高所又は地下作業",0.1,IF(#REF!="錯綜場所作業",0.3,IF(#REF!="複雑な制約のある作業",0.4,IF(#REF!="単純な制約のある作業",0.2,0))))))</f>
        <v>#REF!</v>
      </c>
      <c r="M1725" s="224" t="e">
        <f t="shared" si="106"/>
        <v>#REF!</v>
      </c>
    </row>
    <row r="1726" spans="2:13" s="229" customFormat="1" ht="27.75" customHeight="1" x14ac:dyDescent="0.2">
      <c r="B1726" s="562" t="s">
        <v>250</v>
      </c>
      <c r="C1726" s="563"/>
      <c r="D1726" s="239" t="e">
        <f>#REF!</f>
        <v>#REF!</v>
      </c>
      <c r="E1726" s="240" t="s">
        <v>244</v>
      </c>
      <c r="F1726" s="242" t="e">
        <f>IF(#REF!&gt;=1,IF(#REF!&gt;=1,#REF!),IF(#REF!&gt;=0,"",))</f>
        <v>#REF!</v>
      </c>
      <c r="G1726" s="241" t="e">
        <f>保全管理データ!N2638</f>
        <v>#REF!</v>
      </c>
      <c r="H1726" s="241" t="e">
        <f>IF(#REF!="無","",IF(#REF!="","",IF(#REF!="悪環境における作業",0.2,IF(#REF!="高所又は地下作業",0.1,IF(#REF!="錯綜場所作業",0.3,IF(#REF!="複雑な制約のある作業",0.4,IF(#REF!="単純な制約のある作業",0.2,0)))))))</f>
        <v>#REF!</v>
      </c>
      <c r="I1726" s="224" t="e">
        <f t="shared" si="105"/>
        <v>#REF!</v>
      </c>
      <c r="J1726" s="242" t="e">
        <f>IF(#REF!&gt;=1,IF(#REF!&gt;=1,#REF!),IF(#REF!&gt;=0,"",))</f>
        <v>#REF!</v>
      </c>
      <c r="K1726" s="241" t="e">
        <f>保全管理データ!N2665</f>
        <v>#REF!</v>
      </c>
      <c r="L1726" s="241" t="e">
        <f>IF(#REF!="","",IF(#REF!="悪環境における作業",0.2,IF(#REF!="高所又は地下作業",0.1,IF(#REF!="錯綜場所作業",0.3,IF(#REF!="複雑な制約のある作業",0.4,IF(#REF!="単純な制約のある作業",0.2,0))))))</f>
        <v>#REF!</v>
      </c>
      <c r="M1726" s="224" t="e">
        <f t="shared" si="106"/>
        <v>#REF!</v>
      </c>
    </row>
    <row r="1727" spans="2:13" s="229" customFormat="1" ht="27.75" customHeight="1" x14ac:dyDescent="0.2">
      <c r="B1727" s="562" t="s">
        <v>251</v>
      </c>
      <c r="C1727" s="563"/>
      <c r="D1727" s="239" t="e">
        <f>#REF!</f>
        <v>#REF!</v>
      </c>
      <c r="E1727" s="240" t="s">
        <v>242</v>
      </c>
      <c r="F1727" s="242" t="e">
        <f>IF(#REF!&gt;=1,IF(#REF!&gt;=1,#REF!),IF(#REF!&gt;=0,"",))</f>
        <v>#REF!</v>
      </c>
      <c r="G1727" s="241" t="e">
        <f>保全管理データ!N2639</f>
        <v>#REF!</v>
      </c>
      <c r="H1727" s="241" t="e">
        <f>IF(#REF!="無","",IF(#REF!="","",IF(#REF!="悪環境における作業",0.2,IF(#REF!="高所又は地下作業",0.1,IF(#REF!="錯綜場所作業",0.3,IF(#REF!="複雑な制約のある作業",0.4,IF(#REF!="単純な制約のある作業",0.2,0)))))))</f>
        <v>#REF!</v>
      </c>
      <c r="I1727" s="224" t="e">
        <f t="shared" si="105"/>
        <v>#REF!</v>
      </c>
      <c r="J1727" s="242" t="e">
        <f>IF(#REF!&gt;=1,IF(#REF!&gt;=1,#REF!),IF(#REF!&gt;=0,"",))</f>
        <v>#REF!</v>
      </c>
      <c r="K1727" s="241" t="e">
        <f>保全管理データ!N2666</f>
        <v>#REF!</v>
      </c>
      <c r="L1727" s="241" t="e">
        <f>IF(#REF!="","",IF(#REF!="悪環境における作業",0.2,IF(#REF!="高所又は地下作業",0.1,IF(#REF!="錯綜場所作業",0.3,IF(#REF!="複雑な制約のある作業",0.4,IF(#REF!="単純な制約のある作業",0.2,0))))))</f>
        <v>#REF!</v>
      </c>
      <c r="M1727" s="224" t="e">
        <f t="shared" si="106"/>
        <v>#REF!</v>
      </c>
    </row>
    <row r="1728" spans="2:13" s="229" customFormat="1" ht="27.75" customHeight="1" x14ac:dyDescent="0.2">
      <c r="B1728" s="562" t="s">
        <v>252</v>
      </c>
      <c r="C1728" s="563"/>
      <c r="D1728" s="239" t="e">
        <f>#REF!</f>
        <v>#REF!</v>
      </c>
      <c r="E1728" s="240" t="s">
        <v>244</v>
      </c>
      <c r="F1728" s="242" t="e">
        <f>IF(#REF!&gt;=1,IF(#REF!&gt;=1,#REF!),IF(#REF!&gt;=0,"",))</f>
        <v>#REF!</v>
      </c>
      <c r="G1728" s="241" t="e">
        <f>保全管理データ!N2640</f>
        <v>#REF!</v>
      </c>
      <c r="H1728" s="241" t="e">
        <f>IF(#REF!="無","",IF(#REF!="","",IF(#REF!="悪環境における作業",0.2,IF(#REF!="高所又は地下作業",0.1,IF(#REF!="錯綜場所作業",0.3,IF(#REF!="複雑な制約のある作業",0.4,IF(#REF!="単純な制約のある作業",0.2,0)))))))</f>
        <v>#REF!</v>
      </c>
      <c r="I1728" s="224" t="e">
        <f t="shared" si="105"/>
        <v>#REF!</v>
      </c>
      <c r="J1728" s="242" t="e">
        <f>IF(#REF!&gt;=1,IF(#REF!&gt;=1,#REF!),IF(#REF!&gt;=0,"",))</f>
        <v>#REF!</v>
      </c>
      <c r="K1728" s="241" t="e">
        <f>保全管理データ!N2667</f>
        <v>#REF!</v>
      </c>
      <c r="L1728" s="241" t="e">
        <f>IF(#REF!="","",IF(#REF!="悪環境における作業",0.2,IF(#REF!="高所又は地下作業",0.1,IF(#REF!="錯綜場所作業",0.3,IF(#REF!="複雑な制約のある作業",0.4,IF(#REF!="単純な制約のある作業",0.2,0))))))</f>
        <v>#REF!</v>
      </c>
      <c r="M1728" s="224" t="e">
        <f t="shared" si="106"/>
        <v>#REF!</v>
      </c>
    </row>
    <row r="1729" spans="2:13" s="229" customFormat="1" ht="27.75" customHeight="1" x14ac:dyDescent="0.2">
      <c r="B1729" s="562" t="s">
        <v>253</v>
      </c>
      <c r="C1729" s="563"/>
      <c r="D1729" s="239" t="e">
        <f>#REF!</f>
        <v>#REF!</v>
      </c>
      <c r="E1729" s="240" t="s">
        <v>242</v>
      </c>
      <c r="F1729" s="242" t="e">
        <f>IF(#REF!&gt;=1,IF(#REF!&gt;=1,#REF!),IF(#REF!&gt;=0,"",))</f>
        <v>#REF!</v>
      </c>
      <c r="G1729" s="241" t="e">
        <f>保全管理データ!N2641</f>
        <v>#REF!</v>
      </c>
      <c r="H1729" s="241" t="e">
        <f>IF(#REF!="無","",IF(#REF!="","",IF(#REF!="悪環境における作業",0.2,IF(#REF!="高所又は地下作業",0.1,IF(#REF!="錯綜場所作業",0.3,IF(#REF!="複雑な制約のある作業",0.4,IF(#REF!="単純な制約のある作業",0.2,0)))))))</f>
        <v>#REF!</v>
      </c>
      <c r="I1729" s="224" t="e">
        <f t="shared" si="105"/>
        <v>#REF!</v>
      </c>
      <c r="J1729" s="242" t="e">
        <f>IF(#REF!&gt;=1,IF(#REF!&gt;=1,#REF!),IF(#REF!&gt;=0,"",))</f>
        <v>#REF!</v>
      </c>
      <c r="K1729" s="241" t="e">
        <f>保全管理データ!N2668</f>
        <v>#REF!</v>
      </c>
      <c r="L1729" s="241" t="e">
        <f>IF(#REF!="","",IF(#REF!="悪環境における作業",0.2,IF(#REF!="高所又は地下作業",0.1,IF(#REF!="錯綜場所作業",0.3,IF(#REF!="複雑な制約のある作業",0.4,IF(#REF!="単純な制約のある作業",0.2,0))))))</f>
        <v>#REF!</v>
      </c>
      <c r="M1729" s="224" t="e">
        <f t="shared" si="106"/>
        <v>#REF!</v>
      </c>
    </row>
    <row r="1730" spans="2:13" s="229" customFormat="1" ht="27.75" customHeight="1" x14ac:dyDescent="0.2">
      <c r="B1730" s="562" t="s">
        <v>254</v>
      </c>
      <c r="C1730" s="563"/>
      <c r="D1730" s="239" t="e">
        <f>#REF!</f>
        <v>#REF!</v>
      </c>
      <c r="E1730" s="240" t="s">
        <v>242</v>
      </c>
      <c r="F1730" s="242" t="e">
        <f>IF(#REF!&gt;=1,IF(#REF!&gt;=1,#REF!),IF(#REF!&gt;=0,"",))</f>
        <v>#REF!</v>
      </c>
      <c r="G1730" s="241" t="e">
        <f>保全管理データ!N2642</f>
        <v>#REF!</v>
      </c>
      <c r="H1730" s="241" t="e">
        <f>IF(#REF!="無","",IF(#REF!="","",IF(#REF!="悪環境における作業",0.2,IF(#REF!="高所又は地下作業",0.1,IF(#REF!="錯綜場所作業",0.3,IF(#REF!="複雑な制約のある作業",0.4,IF(#REF!="単純な制約のある作業",0.2,0)))))))</f>
        <v>#REF!</v>
      </c>
      <c r="I1730" s="224" t="e">
        <f t="shared" si="105"/>
        <v>#REF!</v>
      </c>
      <c r="J1730" s="242" t="e">
        <f>IF(#REF!&gt;=1,IF(#REF!&gt;=1,#REF!),IF(#REF!&gt;=0,"",))</f>
        <v>#REF!</v>
      </c>
      <c r="K1730" s="241" t="e">
        <f>保全管理データ!N2669</f>
        <v>#REF!</v>
      </c>
      <c r="L1730" s="241" t="e">
        <f>IF(#REF!="","",IF(#REF!="悪環境における作業",0.2,IF(#REF!="高所又は地下作業",0.1,IF(#REF!="錯綜場所作業",0.3,IF(#REF!="複雑な制約のある作業",0.4,IF(#REF!="単純な制約のある作業",0.2,0))))))</f>
        <v>#REF!</v>
      </c>
      <c r="M1730" s="224" t="e">
        <f t="shared" si="106"/>
        <v>#REF!</v>
      </c>
    </row>
    <row r="1731" spans="2:13" s="229" customFormat="1" ht="27.75" customHeight="1" x14ac:dyDescent="0.2">
      <c r="B1731" s="562" t="s">
        <v>255</v>
      </c>
      <c r="C1731" s="563"/>
      <c r="D1731" s="239" t="e">
        <f>#REF!</f>
        <v>#REF!</v>
      </c>
      <c r="E1731" s="240" t="s">
        <v>245</v>
      </c>
      <c r="F1731" s="242" t="e">
        <f>IF(#REF!&gt;=1,IF(#REF!&gt;=1,#REF!),IF(#REF!&gt;=0,"",))</f>
        <v>#REF!</v>
      </c>
      <c r="G1731" s="241" t="e">
        <f>保全管理データ!N2643</f>
        <v>#REF!</v>
      </c>
      <c r="H1731" s="241" t="e">
        <f>IF(#REF!="無","",IF(#REF!="","",IF(#REF!="悪環境における作業",0.2,IF(#REF!="高所又は地下作業",0.1,IF(#REF!="錯綜場所作業",0.3,IF(#REF!="複雑な制約のある作業",0.4,IF(#REF!="単純な制約のある作業",0.2,0)))))))</f>
        <v>#REF!</v>
      </c>
      <c r="I1731" s="224" t="e">
        <f t="shared" si="105"/>
        <v>#REF!</v>
      </c>
      <c r="J1731" s="242" t="e">
        <f>IF(#REF!&gt;=1,IF(#REF!&gt;=1,#REF!),IF(#REF!&gt;=0,"",))</f>
        <v>#REF!</v>
      </c>
      <c r="K1731" s="241" t="e">
        <f>保全管理データ!N2670</f>
        <v>#REF!</v>
      </c>
      <c r="L1731" s="241" t="e">
        <f>IF(#REF!="","",IF(#REF!="悪環境における作業",0.2,IF(#REF!="高所又は地下作業",0.1,IF(#REF!="錯綜場所作業",0.3,IF(#REF!="複雑な制約のある作業",0.4,IF(#REF!="単純な制約のある作業",0.2,0))))))</f>
        <v>#REF!</v>
      </c>
      <c r="M1731" s="224" t="e">
        <f t="shared" si="106"/>
        <v>#REF!</v>
      </c>
    </row>
    <row r="1732" spans="2:13" s="229" customFormat="1" ht="27.75" customHeight="1" x14ac:dyDescent="0.2">
      <c r="B1732" s="562" t="s">
        <v>256</v>
      </c>
      <c r="C1732" s="563"/>
      <c r="D1732" s="239" t="e">
        <f>#REF!</f>
        <v>#REF!</v>
      </c>
      <c r="E1732" s="240" t="s">
        <v>242</v>
      </c>
      <c r="F1732" s="242" t="e">
        <f>IF(#REF!&gt;=1,IF(#REF!&gt;=1,#REF!),IF(#REF!&gt;=0,"",))</f>
        <v>#REF!</v>
      </c>
      <c r="G1732" s="241" t="e">
        <f>保全管理データ!N2644</f>
        <v>#REF!</v>
      </c>
      <c r="H1732" s="241" t="e">
        <f>IF(#REF!="無","",IF(#REF!="","",IF(#REF!="悪環境における作業",0.2,IF(#REF!="高所又は地下作業",0.1,IF(#REF!="錯綜場所作業",0.3,IF(#REF!="複雑な制約のある作業",0.4,IF(#REF!="単純な制約のある作業",0.2,0)))))))</f>
        <v>#REF!</v>
      </c>
      <c r="I1732" s="224" t="e">
        <f t="shared" si="105"/>
        <v>#REF!</v>
      </c>
      <c r="J1732" s="242" t="e">
        <f>IF(#REF!&gt;=1,IF(#REF!&gt;=1,#REF!),IF(#REF!&gt;=0,"",))</f>
        <v>#REF!</v>
      </c>
      <c r="K1732" s="241" t="e">
        <f>保全管理データ!N2671</f>
        <v>#REF!</v>
      </c>
      <c r="L1732" s="241" t="e">
        <f>IF(#REF!="","",IF(#REF!="悪環境における作業",0.2,IF(#REF!="高所又は地下作業",0.1,IF(#REF!="錯綜場所作業",0.3,IF(#REF!="複雑な制約のある作業",0.4,IF(#REF!="単純な制約のある作業",0.2,0))))))</f>
        <v>#REF!</v>
      </c>
      <c r="M1732" s="224" t="e">
        <f t="shared" si="106"/>
        <v>#REF!</v>
      </c>
    </row>
    <row r="1733" spans="2:13" s="229" customFormat="1" ht="27.75" customHeight="1" x14ac:dyDescent="0.2">
      <c r="B1733" s="562" t="s">
        <v>257</v>
      </c>
      <c r="C1733" s="563"/>
      <c r="D1733" s="239" t="e">
        <f>#REF!</f>
        <v>#REF!</v>
      </c>
      <c r="E1733" s="240" t="s">
        <v>245</v>
      </c>
      <c r="F1733" s="242" t="e">
        <f>IF(#REF!&gt;=1,IF(#REF!&gt;=1,#REF!),IF(#REF!&gt;=0,"",))</f>
        <v>#REF!</v>
      </c>
      <c r="G1733" s="241" t="e">
        <f>保全管理データ!N2645</f>
        <v>#REF!</v>
      </c>
      <c r="H1733" s="241" t="e">
        <f>IF(#REF!="無","",IF(#REF!="","",IF(#REF!="悪環境における作業",0.2,IF(#REF!="高所又は地下作業",0.1,IF(#REF!="錯綜場所作業",0.3,IF(#REF!="複雑な制約のある作業",0.4,IF(#REF!="単純な制約のある作業",0.2,0)))))))</f>
        <v>#REF!</v>
      </c>
      <c r="I1733" s="224" t="e">
        <f t="shared" si="105"/>
        <v>#REF!</v>
      </c>
      <c r="J1733" s="242" t="e">
        <f>IF(#REF!&gt;=1,IF(#REF!&gt;=1,#REF!),IF(#REF!&gt;=0,"",))</f>
        <v>#REF!</v>
      </c>
      <c r="K1733" s="241" t="e">
        <f>保全管理データ!N2672</f>
        <v>#REF!</v>
      </c>
      <c r="L1733" s="241" t="e">
        <f>IF(#REF!="","",IF(#REF!="悪環境における作業",0.2,IF(#REF!="高所又は地下作業",0.1,IF(#REF!="錯綜場所作業",0.3,IF(#REF!="複雑な制約のある作業",0.4,IF(#REF!="単純な制約のある作業",0.2,0))))))</f>
        <v>#REF!</v>
      </c>
      <c r="M1733" s="224" t="e">
        <f t="shared" si="106"/>
        <v>#REF!</v>
      </c>
    </row>
    <row r="1734" spans="2:13" s="229" customFormat="1" ht="27.75" customHeight="1" x14ac:dyDescent="0.2">
      <c r="B1734" s="562" t="s">
        <v>258</v>
      </c>
      <c r="C1734" s="563"/>
      <c r="D1734" s="239" t="e">
        <f>#REF!</f>
        <v>#REF!</v>
      </c>
      <c r="E1734" s="240" t="s">
        <v>245</v>
      </c>
      <c r="F1734" s="242" t="e">
        <f>IF(#REF!&gt;=1,IF(#REF!&gt;=1,#REF!),IF(#REF!&gt;=0,"",))</f>
        <v>#REF!</v>
      </c>
      <c r="G1734" s="241" t="e">
        <f>保全管理データ!N2646</f>
        <v>#REF!</v>
      </c>
      <c r="H1734" s="241" t="e">
        <f>IF(#REF!="無","",IF(#REF!="","",IF(#REF!="悪環境における作業",0.2,IF(#REF!="高所又は地下作業",0.1,IF(#REF!="錯綜場所作業",0.3,IF(#REF!="複雑な制約のある作業",0.4,IF(#REF!="単純な制約のある作業",0.2,0)))))))</f>
        <v>#REF!</v>
      </c>
      <c r="I1734" s="224" t="e">
        <f t="shared" si="105"/>
        <v>#REF!</v>
      </c>
      <c r="J1734" s="242" t="e">
        <f>IF(#REF!&gt;=1,IF(#REF!&gt;=1,#REF!),IF(#REF!&gt;=0,"",))</f>
        <v>#REF!</v>
      </c>
      <c r="K1734" s="241" t="e">
        <f>保全管理データ!N2673</f>
        <v>#REF!</v>
      </c>
      <c r="L1734" s="241" t="e">
        <f>IF(#REF!="","",IF(#REF!="悪環境における作業",0.2,IF(#REF!="高所又は地下作業",0.1,IF(#REF!="錯綜場所作業",0.3,IF(#REF!="複雑な制約のある作業",0.4,IF(#REF!="単純な制約のある作業",0.2,0))))))</f>
        <v>#REF!</v>
      </c>
      <c r="M1734" s="224" t="e">
        <f t="shared" si="106"/>
        <v>#REF!</v>
      </c>
    </row>
    <row r="1735" spans="2:13" s="229" customFormat="1" ht="27.75" customHeight="1" x14ac:dyDescent="0.2">
      <c r="B1735" s="562" t="s">
        <v>259</v>
      </c>
      <c r="C1735" s="563"/>
      <c r="D1735" s="239" t="e">
        <f>#REF!</f>
        <v>#REF!</v>
      </c>
      <c r="E1735" s="240" t="s">
        <v>245</v>
      </c>
      <c r="F1735" s="242" t="e">
        <f>IF(#REF!&gt;=1,IF(#REF!&gt;=1,#REF!),IF(#REF!&gt;=0,"",))</f>
        <v>#REF!</v>
      </c>
      <c r="G1735" s="241" t="e">
        <f>保全管理データ!N2647</f>
        <v>#REF!</v>
      </c>
      <c r="H1735" s="241" t="e">
        <f>IF(#REF!="無","",IF(#REF!="","",IF(#REF!="悪環境における作業",0.2,IF(#REF!="高所又は地下作業",0.1,IF(#REF!="錯綜場所作業",0.3,IF(#REF!="複雑な制約のある作業",0.4,IF(#REF!="単純な制約のある作業",0.2,0)))))))</f>
        <v>#REF!</v>
      </c>
      <c r="I1735" s="224" t="e">
        <f t="shared" si="105"/>
        <v>#REF!</v>
      </c>
      <c r="J1735" s="242" t="e">
        <f>IF(#REF!&gt;=1,IF(#REF!&gt;=1,#REF!),IF(#REF!&gt;=0,"",))</f>
        <v>#REF!</v>
      </c>
      <c r="K1735" s="241" t="e">
        <f>保全管理データ!N2674</f>
        <v>#REF!</v>
      </c>
      <c r="L1735" s="241" t="e">
        <f>IF(#REF!="","",IF(#REF!="悪環境における作業",0.2,IF(#REF!="高所又は地下作業",0.1,IF(#REF!="錯綜場所作業",0.3,IF(#REF!="複雑な制約のある作業",0.4,IF(#REF!="単純な制約のある作業",0.2,0))))))</f>
        <v>#REF!</v>
      </c>
      <c r="M1735" s="224" t="e">
        <f t="shared" si="106"/>
        <v>#REF!</v>
      </c>
    </row>
    <row r="1736" spans="2:13" s="229" customFormat="1" ht="27.75" customHeight="1" x14ac:dyDescent="0.2">
      <c r="B1736" s="562" t="s">
        <v>260</v>
      </c>
      <c r="C1736" s="563"/>
      <c r="D1736" s="239" t="e">
        <f>#REF!</f>
        <v>#REF!</v>
      </c>
      <c r="E1736" s="240" t="s">
        <v>248</v>
      </c>
      <c r="F1736" s="242" t="e">
        <f>IF(#REF!&gt;=1,IF(#REF!&gt;=1,#REF!),IF(#REF!&gt;=0,"",))</f>
        <v>#REF!</v>
      </c>
      <c r="G1736" s="241" t="e">
        <f>保全管理データ!N2648</f>
        <v>#REF!</v>
      </c>
      <c r="H1736" s="241" t="e">
        <f>IF(#REF!="無","",IF(#REF!="","",IF(#REF!="悪環境における作業",0.2,IF(#REF!="高所又は地下作業",0.1,IF(#REF!="錯綜場所作業",0.3,IF(#REF!="複雑な制約のある作業",0.4,IF(#REF!="単純な制約のある作業",0.2,0)))))))</f>
        <v>#REF!</v>
      </c>
      <c r="I1736" s="224" t="e">
        <f t="shared" si="105"/>
        <v>#REF!</v>
      </c>
      <c r="J1736" s="242" t="e">
        <f>IF(#REF!&gt;=1,IF(#REF!&gt;=1,#REF!),IF(#REF!&gt;=0,"",))</f>
        <v>#REF!</v>
      </c>
      <c r="K1736" s="241" t="e">
        <f>保全管理データ!N2675</f>
        <v>#REF!</v>
      </c>
      <c r="L1736" s="241" t="e">
        <f>IF(#REF!="","",IF(#REF!="悪環境における作業",0.2,IF(#REF!="高所又は地下作業",0.1,IF(#REF!="錯綜場所作業",0.3,IF(#REF!="複雑な制約のある作業",0.4,IF(#REF!="単純な制約のある作業",0.2,0))))))</f>
        <v>#REF!</v>
      </c>
      <c r="M1736" s="224" t="e">
        <f t="shared" si="106"/>
        <v>#REF!</v>
      </c>
    </row>
    <row r="1737" spans="2:13" s="229" customFormat="1" ht="27.75" customHeight="1" x14ac:dyDescent="0.2">
      <c r="B1737" s="562" t="s">
        <v>261</v>
      </c>
      <c r="C1737" s="563"/>
      <c r="D1737" s="239" t="e">
        <f>#REF!</f>
        <v>#REF!</v>
      </c>
      <c r="E1737" s="240" t="s">
        <v>247</v>
      </c>
      <c r="F1737" s="242" t="e">
        <f>IF(#REF!&gt;=1,IF(#REF!&gt;=1,#REF!),IF(#REF!&gt;=0,"",))</f>
        <v>#REF!</v>
      </c>
      <c r="G1737" s="241" t="e">
        <f>保全管理データ!N2649</f>
        <v>#REF!</v>
      </c>
      <c r="H1737" s="241" t="e">
        <f>IF(#REF!="無","",IF(#REF!="","",IF(#REF!="悪環境における作業",0.2,IF(#REF!="高所又は地下作業",0.1,IF(#REF!="錯綜場所作業",0.3,IF(#REF!="複雑な制約のある作業",0.4,IF(#REF!="単純な制約のある作業",0.2,0)))))))</f>
        <v>#REF!</v>
      </c>
      <c r="I1737" s="224" t="e">
        <f t="shared" si="105"/>
        <v>#REF!</v>
      </c>
      <c r="J1737" s="242" t="e">
        <f>IF(#REF!&gt;=1,IF(#REF!&gt;=1,#REF!),IF(#REF!&gt;=0,"",))</f>
        <v>#REF!</v>
      </c>
      <c r="K1737" s="241" t="e">
        <f>保全管理データ!N2676</f>
        <v>#REF!</v>
      </c>
      <c r="L1737" s="241" t="e">
        <f>IF(#REF!="","",IF(#REF!="悪環境における作業",0.2,IF(#REF!="高所又は地下作業",0.1,IF(#REF!="錯綜場所作業",0.3,IF(#REF!="複雑な制約のある作業",0.4,IF(#REF!="単純な制約のある作業",0.2,0))))))</f>
        <v>#REF!</v>
      </c>
      <c r="M1737" s="224" t="e">
        <f t="shared" si="106"/>
        <v>#REF!</v>
      </c>
    </row>
    <row r="1738" spans="2:13" s="229" customFormat="1" ht="27.75" customHeight="1" x14ac:dyDescent="0.2">
      <c r="B1738" s="562" t="s">
        <v>262</v>
      </c>
      <c r="C1738" s="563"/>
      <c r="D1738" s="239" t="e">
        <f>#REF!</f>
        <v>#REF!</v>
      </c>
      <c r="E1738" s="240" t="s">
        <v>245</v>
      </c>
      <c r="F1738" s="242" t="e">
        <f>IF(#REF!&gt;=1,IF(#REF!&gt;=1,#REF!),IF(#REF!&gt;=0,"",))</f>
        <v>#REF!</v>
      </c>
      <c r="G1738" s="241" t="e">
        <f>保全管理データ!N2650</f>
        <v>#REF!</v>
      </c>
      <c r="H1738" s="241" t="e">
        <f>IF(#REF!="無","",IF(#REF!="","",IF(#REF!="悪環境における作業",0.2,IF(#REF!="高所又は地下作業",0.1,IF(#REF!="錯綜場所作業",0.3,IF(#REF!="複雑な制約のある作業",0.4,IF(#REF!="単純な制約のある作業",0.2,0)))))))</f>
        <v>#REF!</v>
      </c>
      <c r="I1738" s="224" t="e">
        <f t="shared" si="105"/>
        <v>#REF!</v>
      </c>
      <c r="J1738" s="242" t="e">
        <f>IF(#REF!&gt;=1,IF(#REF!&gt;=1,#REF!),IF(#REF!&gt;=0,"",))</f>
        <v>#REF!</v>
      </c>
      <c r="K1738" s="241" t="e">
        <f>保全管理データ!N2677</f>
        <v>#REF!</v>
      </c>
      <c r="L1738" s="241" t="e">
        <f>IF(#REF!="","",IF(#REF!="悪環境における作業",0.2,IF(#REF!="高所又は地下作業",0.1,IF(#REF!="錯綜場所作業",0.3,IF(#REF!="複雑な制約のある作業",0.4,IF(#REF!="単純な制約のある作業",0.2,0))))))</f>
        <v>#REF!</v>
      </c>
      <c r="M1738" s="224" t="e">
        <f t="shared" si="106"/>
        <v>#REF!</v>
      </c>
    </row>
    <row r="1739" spans="2:13" s="229" customFormat="1" ht="27.75" customHeight="1" x14ac:dyDescent="0.2">
      <c r="B1739" s="562" t="s">
        <v>263</v>
      </c>
      <c r="C1739" s="563"/>
      <c r="D1739" s="239" t="e">
        <f>#REF!</f>
        <v>#REF!</v>
      </c>
      <c r="E1739" s="240" t="s">
        <v>245</v>
      </c>
      <c r="F1739" s="242" t="e">
        <f>IF(#REF!&gt;=1,IF(#REF!&gt;=1,#REF!),IF(#REF!&gt;=0,"",))</f>
        <v>#REF!</v>
      </c>
      <c r="G1739" s="241" t="e">
        <f>保全管理データ!N2651</f>
        <v>#REF!</v>
      </c>
      <c r="H1739" s="241" t="e">
        <f>IF(#REF!="無","",IF(#REF!="","",IF(#REF!="悪環境における作業",0.2,IF(#REF!="高所又は地下作業",0.1,IF(#REF!="錯綜場所作業",0.3,IF(#REF!="複雑な制約のある作業",0.4,IF(#REF!="単純な制約のある作業",0.2,0)))))))</f>
        <v>#REF!</v>
      </c>
      <c r="I1739" s="224" t="e">
        <f t="shared" si="105"/>
        <v>#REF!</v>
      </c>
      <c r="J1739" s="242" t="e">
        <f>IF(#REF!&gt;=1,IF(#REF!&gt;=1,#REF!),IF(#REF!&gt;=0,"",))</f>
        <v>#REF!</v>
      </c>
      <c r="K1739" s="241" t="e">
        <f>保全管理データ!N2678</f>
        <v>#REF!</v>
      </c>
      <c r="L1739" s="241" t="e">
        <f>IF(#REF!="","",IF(#REF!="悪環境における作業",0.2,IF(#REF!="高所又は地下作業",0.1,IF(#REF!="錯綜場所作業",0.3,IF(#REF!="複雑な制約のある作業",0.4,IF(#REF!="単純な制約のある作業",0.2,0))))))</f>
        <v>#REF!</v>
      </c>
      <c r="M1739" s="224" t="e">
        <f t="shared" si="106"/>
        <v>#REF!</v>
      </c>
    </row>
    <row r="1740" spans="2:13" s="229" customFormat="1" ht="27.75" customHeight="1" x14ac:dyDescent="0.2">
      <c r="B1740" s="562" t="s">
        <v>264</v>
      </c>
      <c r="C1740" s="563"/>
      <c r="D1740" s="239" t="e">
        <f>#REF!</f>
        <v>#REF!</v>
      </c>
      <c r="E1740" s="240" t="s">
        <v>245</v>
      </c>
      <c r="F1740" s="242" t="e">
        <f>IF(#REF!&gt;=1,IF(#REF!&gt;=1,#REF!),IF(#REF!&gt;=0,"",))</f>
        <v>#REF!</v>
      </c>
      <c r="G1740" s="241" t="e">
        <f>保全管理データ!N2652</f>
        <v>#REF!</v>
      </c>
      <c r="H1740" s="241" t="e">
        <f>IF(#REF!="無","",IF(#REF!="","",IF(#REF!="悪環境における作業",0.2,IF(#REF!="高所又は地下作業",0.1,IF(#REF!="錯綜場所作業",0.3,IF(#REF!="複雑な制約のある作業",0.4,IF(#REF!="単純な制約のある作業",0.2,0)))))))</f>
        <v>#REF!</v>
      </c>
      <c r="I1740" s="224" t="e">
        <f t="shared" si="105"/>
        <v>#REF!</v>
      </c>
      <c r="J1740" s="242" t="e">
        <f>IF(#REF!&gt;=1,IF(#REF!&gt;=1,#REF!),IF(#REF!&gt;=0,"",))</f>
        <v>#REF!</v>
      </c>
      <c r="K1740" s="241" t="e">
        <f>保全管理データ!N2679</f>
        <v>#REF!</v>
      </c>
      <c r="L1740" s="241" t="e">
        <f>IF(#REF!="","",IF(#REF!="悪環境における作業",0.2,IF(#REF!="高所又は地下作業",0.1,IF(#REF!="錯綜場所作業",0.3,IF(#REF!="複雑な制約のある作業",0.4,IF(#REF!="単純な制約のある作業",0.2,0))))))</f>
        <v>#REF!</v>
      </c>
      <c r="M1740" s="224" t="e">
        <f t="shared" si="106"/>
        <v>#REF!</v>
      </c>
    </row>
    <row r="1741" spans="2:13" s="229" customFormat="1" ht="27.75" customHeight="1" x14ac:dyDescent="0.2">
      <c r="B1741" s="562" t="s">
        <v>265</v>
      </c>
      <c r="C1741" s="563"/>
      <c r="D1741" s="239" t="e">
        <f>#REF!</f>
        <v>#REF!</v>
      </c>
      <c r="E1741" s="240" t="s">
        <v>245</v>
      </c>
      <c r="F1741" s="242" t="e">
        <f>IF(#REF!&gt;=1,IF(#REF!&gt;=1,#REF!),IF(#REF!&gt;=0,"",))</f>
        <v>#REF!</v>
      </c>
      <c r="G1741" s="241" t="e">
        <f>保全管理データ!N2653</f>
        <v>#REF!</v>
      </c>
      <c r="H1741" s="241" t="e">
        <f>IF(#REF!="無","",IF(#REF!="","",IF(#REF!="悪環境における作業",0.2,IF(#REF!="高所又は地下作業",0.1,IF(#REF!="錯綜場所作業",0.3,IF(#REF!="複雑な制約のある作業",0.4,IF(#REF!="単純な制約のある作業",0.2,0)))))))</f>
        <v>#REF!</v>
      </c>
      <c r="I1741" s="224" t="e">
        <f t="shared" si="105"/>
        <v>#REF!</v>
      </c>
      <c r="J1741" s="242" t="e">
        <f>IF(#REF!&gt;=1,IF(#REF!&gt;=1,#REF!),IF(#REF!&gt;=0,"",))</f>
        <v>#REF!</v>
      </c>
      <c r="K1741" s="241" t="e">
        <f>保全管理データ!N2680</f>
        <v>#REF!</v>
      </c>
      <c r="L1741" s="241" t="e">
        <f>IF(#REF!="","",IF(#REF!="悪環境における作業",0.2,IF(#REF!="高所又は地下作業",0.1,IF(#REF!="錯綜場所作業",0.3,IF(#REF!="複雑な制約のある作業",0.4,IF(#REF!="単純な制約のある作業",0.2,0))))))</f>
        <v>#REF!</v>
      </c>
      <c r="M1741" s="224" t="e">
        <f t="shared" si="106"/>
        <v>#REF!</v>
      </c>
    </row>
    <row r="1742" spans="2:13" s="229" customFormat="1" ht="27.75" customHeight="1" x14ac:dyDescent="0.2">
      <c r="B1742" s="562" t="s">
        <v>266</v>
      </c>
      <c r="C1742" s="563"/>
      <c r="D1742" s="239" t="e">
        <f>#REF!</f>
        <v>#REF!</v>
      </c>
      <c r="E1742" s="240" t="s">
        <v>245</v>
      </c>
      <c r="F1742" s="242" t="e">
        <f>IF(#REF!&gt;=1,IF(#REF!&gt;=1,#REF!),IF(#REF!&gt;=0,"",))</f>
        <v>#REF!</v>
      </c>
      <c r="G1742" s="241" t="e">
        <f>保全管理データ!N2654</f>
        <v>#REF!</v>
      </c>
      <c r="H1742" s="241" t="e">
        <f>IF(#REF!="無","",IF(#REF!="","",IF(#REF!="悪環境における作業",0.2,IF(#REF!="高所又は地下作業",0.1,IF(#REF!="錯綜場所作業",0.3,IF(#REF!="複雑な制約のある作業",0.4,IF(#REF!="単純な制約のある作業",0.2,0)))))))</f>
        <v>#REF!</v>
      </c>
      <c r="I1742" s="224" t="e">
        <f t="shared" si="105"/>
        <v>#REF!</v>
      </c>
      <c r="J1742" s="242" t="e">
        <f>IF(#REF!&gt;=1,IF(#REF!&gt;=1,#REF!),IF(#REF!&gt;=0,"",))</f>
        <v>#REF!</v>
      </c>
      <c r="K1742" s="241" t="e">
        <f>保全管理データ!N2681</f>
        <v>#REF!</v>
      </c>
      <c r="L1742" s="241" t="e">
        <f>IF(#REF!="","",IF(#REF!="悪環境における作業",0.2,IF(#REF!="高所又は地下作業",0.1,IF(#REF!="錯綜場所作業",0.3,IF(#REF!="複雑な制約のある作業",0.4,IF(#REF!="単純な制約のある作業",0.2,0))))))</f>
        <v>#REF!</v>
      </c>
      <c r="M1742" s="224" t="e">
        <f t="shared" si="106"/>
        <v>#REF!</v>
      </c>
    </row>
    <row r="1743" spans="2:13" s="229" customFormat="1" ht="27.75" customHeight="1" x14ac:dyDescent="0.2">
      <c r="B1743" s="562" t="s">
        <v>81</v>
      </c>
      <c r="C1743" s="563"/>
      <c r="D1743" s="239" t="e">
        <f>#REF!</f>
        <v>#REF!</v>
      </c>
      <c r="E1743" s="240" t="s">
        <v>245</v>
      </c>
      <c r="F1743" s="242" t="e">
        <f>IF(#REF!&gt;=1,IF(#REF!&gt;=1,#REF!),IF(#REF!&gt;=0,"",))</f>
        <v>#REF!</v>
      </c>
      <c r="G1743" s="241" t="e">
        <f>保全管理データ!N2655</f>
        <v>#REF!</v>
      </c>
      <c r="H1743" s="241" t="e">
        <f>IF(#REF!="無","",IF(#REF!="","",IF(#REF!="悪環境における作業",0.2,IF(#REF!="高所又は地下作業",0.1,IF(#REF!="錯綜場所作業",0.3,IF(#REF!="複雑な制約のある作業",0.4,IF(#REF!="単純な制約のある作業",0.2,0)))))))</f>
        <v>#REF!</v>
      </c>
      <c r="I1743" s="224" t="e">
        <f t="shared" si="105"/>
        <v>#REF!</v>
      </c>
      <c r="J1743" s="242" t="e">
        <f>IF(#REF!&gt;=1,IF(#REF!&gt;=1,#REF!),IF(#REF!&gt;=0,"",))</f>
        <v>#REF!</v>
      </c>
      <c r="K1743" s="241" t="e">
        <f>保全管理データ!N2682</f>
        <v>#REF!</v>
      </c>
      <c r="L1743" s="241" t="e">
        <f>IF(#REF!="","",IF(#REF!="悪環境における作業",0.2,IF(#REF!="高所又は地下作業",0.1,IF(#REF!="錯綜場所作業",0.3,IF(#REF!="複雑な制約のある作業",0.4,IF(#REF!="単純な制約のある作業",0.2,0))))))</f>
        <v>#REF!</v>
      </c>
      <c r="M1743" s="224" t="e">
        <f t="shared" si="106"/>
        <v>#REF!</v>
      </c>
    </row>
    <row r="1744" spans="2:13" s="229" customFormat="1" ht="27.75" customHeight="1" x14ac:dyDescent="0.2">
      <c r="B1744" s="562" t="s">
        <v>267</v>
      </c>
      <c r="C1744" s="563"/>
      <c r="D1744" s="239" t="e">
        <f>#REF!</f>
        <v>#REF!</v>
      </c>
      <c r="E1744" s="240" t="s">
        <v>247</v>
      </c>
      <c r="F1744" s="242" t="e">
        <f>IF(#REF!&gt;=1,IF(#REF!&gt;=1,#REF!),IF(#REF!&gt;=0,"",))</f>
        <v>#REF!</v>
      </c>
      <c r="G1744" s="241" t="e">
        <f>保全管理データ!N2656</f>
        <v>#REF!</v>
      </c>
      <c r="H1744" s="241" t="e">
        <f>IF(#REF!="無","",IF(#REF!="","",IF(#REF!="悪環境における作業",0.2,IF(#REF!="高所又は地下作業",0.1,IF(#REF!="錯綜場所作業",0.3,IF(#REF!="複雑な制約のある作業",0.4,IF(#REF!="単純な制約のある作業",0.2,0)))))))</f>
        <v>#REF!</v>
      </c>
      <c r="I1744" s="224" t="e">
        <f t="shared" si="105"/>
        <v>#REF!</v>
      </c>
      <c r="J1744" s="242" t="e">
        <f>IF(#REF!&gt;=1,IF(#REF!&gt;=1,#REF!),IF(#REF!&gt;=0,"",))</f>
        <v>#REF!</v>
      </c>
      <c r="K1744" s="241" t="e">
        <f>保全管理データ!N2683</f>
        <v>#REF!</v>
      </c>
      <c r="L1744" s="241" t="e">
        <f>IF(#REF!="","",IF(#REF!="悪環境における作業",0.2,IF(#REF!="高所又は地下作業",0.1,IF(#REF!="錯綜場所作業",0.3,IF(#REF!="複雑な制約のある作業",0.4,IF(#REF!="単純な制約のある作業",0.2,0))))))</f>
        <v>#REF!</v>
      </c>
      <c r="M1744" s="224" t="e">
        <f t="shared" si="106"/>
        <v>#REF!</v>
      </c>
    </row>
    <row r="1745" spans="2:13" s="229" customFormat="1" ht="27.75" customHeight="1" x14ac:dyDescent="0.2">
      <c r="B1745" s="562" t="s">
        <v>268</v>
      </c>
      <c r="C1745" s="563"/>
      <c r="D1745" s="239" t="e">
        <f>#REF!</f>
        <v>#REF!</v>
      </c>
      <c r="E1745" s="240" t="s">
        <v>246</v>
      </c>
      <c r="F1745" s="242" t="e">
        <f>IF(#REF!&gt;=1,IF(#REF!&gt;=1,#REF!),IF(#REF!&gt;=0,"",))</f>
        <v>#REF!</v>
      </c>
      <c r="G1745" s="241" t="e">
        <f>保全管理データ!N2657</f>
        <v>#REF!</v>
      </c>
      <c r="H1745" s="241" t="e">
        <f>IF(#REF!="無","",IF(#REF!="","",IF(#REF!="悪環境における作業",0.2,IF(#REF!="高所又は地下作業",0.1,IF(#REF!="錯綜場所作業",0.3,IF(#REF!="複雑な制約のある作業",0.4,IF(#REF!="単純な制約のある作業",0.2,0)))))))</f>
        <v>#REF!</v>
      </c>
      <c r="I1745" s="224" t="e">
        <f t="shared" si="105"/>
        <v>#REF!</v>
      </c>
      <c r="J1745" s="242" t="e">
        <f>IF(#REF!&gt;=1,IF(#REF!&gt;=1,#REF!),IF(#REF!&gt;=0,"",))</f>
        <v>#REF!</v>
      </c>
      <c r="K1745" s="241" t="e">
        <f>保全管理データ!N2684</f>
        <v>#REF!</v>
      </c>
      <c r="L1745" s="241" t="e">
        <f>IF(#REF!="","",IF(#REF!="悪環境における作業",0.2,IF(#REF!="高所又は地下作業",0.1,IF(#REF!="錯綜場所作業",0.3,IF(#REF!="複雑な制約のある作業",0.4,IF(#REF!="単純な制約のある作業",0.2,0))))))</f>
        <v>#REF!</v>
      </c>
      <c r="M1745" s="224" t="e">
        <f t="shared" si="106"/>
        <v>#REF!</v>
      </c>
    </row>
    <row r="1746" spans="2:13" s="229" customFormat="1" ht="27.75" customHeight="1" thickBot="1" x14ac:dyDescent="0.25">
      <c r="B1746" s="564" t="s">
        <v>269</v>
      </c>
      <c r="C1746" s="565"/>
      <c r="D1746" s="243" t="e">
        <f>#REF!</f>
        <v>#REF!</v>
      </c>
      <c r="E1746" s="244" t="s">
        <v>245</v>
      </c>
      <c r="F1746" s="246" t="e">
        <f>IF(#REF!&gt;=1,IF(#REF!&gt;=1,#REF!),IF(#REF!&gt;=0,"",))</f>
        <v>#REF!</v>
      </c>
      <c r="G1746" s="245" t="e">
        <f>保全管理データ!N2658</f>
        <v>#REF!</v>
      </c>
      <c r="H1746" s="241" t="e">
        <f>IF(#REF!="無","",IF(#REF!="","",IF(#REF!="悪環境における作業",0.2,IF(#REF!="高所又は地下作業",0.1,IF(#REF!="錯綜場所作業",0.3,IF(#REF!="複雑な制約のある作業",0.4,IF(#REF!="単純な制約のある作業",0.2,0)))))))</f>
        <v>#REF!</v>
      </c>
      <c r="I1746" s="224" t="e">
        <f t="shared" si="105"/>
        <v>#REF!</v>
      </c>
      <c r="J1746" s="246" t="e">
        <f>IF(#REF!&gt;=1,IF(#REF!&gt;=1,#REF!),IF(#REF!&gt;=0,"",))</f>
        <v>#REF!</v>
      </c>
      <c r="K1746" s="245" t="e">
        <f>保全管理データ!N2685</f>
        <v>#REF!</v>
      </c>
      <c r="L1746" s="245" t="e">
        <f>IF(#REF!="","",IF(#REF!="悪環境における作業",0.2,IF(#REF!="高所又は地下作業",0.1,IF(#REF!="錯綜場所作業",0.3,IF(#REF!="複雑な制約のある作業",0.4,IF(#REF!="単純な制約のある作業",0.2,0))))))</f>
        <v>#REF!</v>
      </c>
      <c r="M1746" s="224" t="e">
        <f t="shared" si="106"/>
        <v>#REF!</v>
      </c>
    </row>
    <row r="1747" spans="2:13" s="229" customFormat="1" ht="27.75" customHeight="1" thickBot="1" x14ac:dyDescent="0.25">
      <c r="B1747" s="555" t="s">
        <v>190</v>
      </c>
      <c r="C1747" s="555"/>
      <c r="D1747" s="555"/>
      <c r="E1747" s="555"/>
      <c r="F1747" s="556" t="e">
        <f>SUM(I1723:I1746)</f>
        <v>#REF!</v>
      </c>
      <c r="G1747" s="557"/>
      <c r="H1747" s="557"/>
      <c r="I1747" s="558"/>
      <c r="J1747" s="556" t="e">
        <f>IF(SUM(J1723:J1746)=0,"0.00",SUM(M1723:M1746))</f>
        <v>#REF!</v>
      </c>
      <c r="K1747" s="557"/>
      <c r="L1747" s="557"/>
      <c r="M1747" s="558"/>
    </row>
    <row r="1748" spans="2:13" s="229" customFormat="1" ht="27.75" customHeight="1" thickBot="1" x14ac:dyDescent="0.25">
      <c r="B1748" s="555" t="s">
        <v>97</v>
      </c>
      <c r="C1748" s="555"/>
      <c r="D1748" s="555"/>
      <c r="E1748" s="555"/>
      <c r="F1748" s="559" t="e">
        <f>IF(#REF!="５年以下","0",IF(#REF!="５年～１０年",0.1,IF(#REF!="１０年以上",0.15)))</f>
        <v>#REF!</v>
      </c>
      <c r="G1748" s="560"/>
      <c r="H1748" s="560"/>
      <c r="I1748" s="560"/>
      <c r="J1748" s="560"/>
      <c r="K1748" s="560"/>
      <c r="L1748" s="560"/>
      <c r="M1748" s="561"/>
    </row>
    <row r="1749" spans="2:13" s="229" customFormat="1" ht="27.75" customHeight="1" thickBot="1" x14ac:dyDescent="0.25">
      <c r="B1749" s="556" t="s">
        <v>273</v>
      </c>
      <c r="C1749" s="557"/>
      <c r="D1749" s="557"/>
      <c r="E1749" s="558"/>
      <c r="F1749" s="556" t="e">
        <f>F1747*(1+F1748)</f>
        <v>#REF!</v>
      </c>
      <c r="G1749" s="557"/>
      <c r="H1749" s="557"/>
      <c r="I1749" s="557"/>
      <c r="J1749" s="556" t="e">
        <f>J1747*(1+F1748)</f>
        <v>#REF!</v>
      </c>
      <c r="K1749" s="557"/>
      <c r="L1749" s="557"/>
      <c r="M1749" s="558"/>
    </row>
    <row r="1750" spans="2:13" s="229" customFormat="1" ht="24" hidden="1" customHeight="1" thickBot="1" x14ac:dyDescent="0.25">
      <c r="B1750" s="555" t="s">
        <v>191</v>
      </c>
      <c r="C1750" s="555"/>
      <c r="D1750" s="555"/>
      <c r="E1750" s="555"/>
      <c r="F1750" s="556" t="e">
        <f>#REF!*(#REF!*#REF!+#REF!*#REF!)</f>
        <v>#REF!</v>
      </c>
      <c r="G1750" s="557"/>
      <c r="H1750" s="558"/>
      <c r="I1750" s="555" t="e">
        <f>#REF!</f>
        <v>#REF!</v>
      </c>
      <c r="J1750" s="556"/>
      <c r="K1750" s="247" t="s">
        <v>230</v>
      </c>
      <c r="L1750" s="558" t="e">
        <f>B1721</f>
        <v>#REF!</v>
      </c>
      <c r="M1750" s="555"/>
    </row>
    <row r="1751" spans="2:13" s="229" customFormat="1" ht="45" customHeight="1" thickBot="1" x14ac:dyDescent="0.25">
      <c r="B1751" s="228"/>
      <c r="C1751" s="228"/>
      <c r="D1751" s="228"/>
      <c r="E1751" s="228"/>
      <c r="F1751" s="228"/>
      <c r="G1751" s="228"/>
      <c r="H1751" s="228"/>
      <c r="I1751" s="228"/>
      <c r="J1751" s="228"/>
      <c r="K1751" s="228"/>
      <c r="L1751" s="228"/>
      <c r="M1751" s="228"/>
    </row>
    <row r="1752" spans="2:13" s="229" customFormat="1" ht="27.75" customHeight="1" thickBot="1" x14ac:dyDescent="0.25">
      <c r="B1752" s="568" t="s">
        <v>128</v>
      </c>
      <c r="C1752" s="569"/>
      <c r="D1752" s="569"/>
      <c r="E1752" s="570"/>
      <c r="F1752" s="228"/>
      <c r="G1752" s="228"/>
      <c r="H1752" s="228"/>
      <c r="I1752" s="228"/>
      <c r="J1752" s="228"/>
      <c r="K1752" s="228"/>
      <c r="L1752" s="228"/>
      <c r="M1752" s="228"/>
    </row>
    <row r="1753" spans="2:13" s="229" customFormat="1" ht="27.75" customHeight="1" x14ac:dyDescent="0.2">
      <c r="B1753" s="571" t="e">
        <f>#REF!</f>
        <v>#REF!</v>
      </c>
      <c r="C1753" s="572"/>
      <c r="D1753" s="573"/>
      <c r="E1753" s="574"/>
      <c r="F1753" s="578" t="s">
        <v>240</v>
      </c>
      <c r="G1753" s="579"/>
      <c r="H1753" s="579"/>
      <c r="I1753" s="580"/>
      <c r="J1753" s="578" t="s">
        <v>239</v>
      </c>
      <c r="K1753" s="579"/>
      <c r="L1753" s="579"/>
      <c r="M1753" s="580"/>
    </row>
    <row r="1754" spans="2:13" s="229" customFormat="1" ht="27.75" customHeight="1" thickBot="1" x14ac:dyDescent="0.25">
      <c r="B1754" s="575"/>
      <c r="C1754" s="576"/>
      <c r="D1754" s="576"/>
      <c r="E1754" s="577"/>
      <c r="F1754" s="233" t="s">
        <v>149</v>
      </c>
      <c r="G1754" s="231" t="s">
        <v>151</v>
      </c>
      <c r="H1754" s="231" t="s">
        <v>96</v>
      </c>
      <c r="I1754" s="232" t="s">
        <v>150</v>
      </c>
      <c r="J1754" s="233" t="s">
        <v>149</v>
      </c>
      <c r="K1754" s="231" t="s">
        <v>151</v>
      </c>
      <c r="L1754" s="231" t="s">
        <v>96</v>
      </c>
      <c r="M1754" s="232" t="s">
        <v>150</v>
      </c>
    </row>
    <row r="1755" spans="2:13" s="229" customFormat="1" ht="27.75" customHeight="1" thickTop="1" x14ac:dyDescent="0.2">
      <c r="B1755" s="566" t="s">
        <v>241</v>
      </c>
      <c r="C1755" s="567"/>
      <c r="D1755" s="234" t="e">
        <f>#REF!</f>
        <v>#REF!</v>
      </c>
      <c r="E1755" s="235" t="s">
        <v>242</v>
      </c>
      <c r="F1755" s="242" t="e">
        <f>IF(#REF!&gt;=1,IF(#REF!&gt;=1,#REF!),IF(#REF!&gt;=0,"",))</f>
        <v>#REF!</v>
      </c>
      <c r="G1755" s="241" t="e">
        <f>保全管理データ!N2075</f>
        <v>#REF!</v>
      </c>
      <c r="H1755" s="241" t="e">
        <f>IF(#REF!="無","",IF(#REF!="","",IF(#REF!="悪環境における作業",0.2,IF(#REF!="高所又は地下作業",0.1,IF(#REF!="錯綜場所作業",0.3,IF(#REF!="複雑な制約のある作業",0.4,IF(#REF!="単純な制約のある作業",0.2,0)))))))</f>
        <v>#REF!</v>
      </c>
      <c r="I1755" s="224" t="e">
        <f>IF(F1755="","",F1755*G1755*(1+IF(H1755="",0,H1755)))</f>
        <v>#REF!</v>
      </c>
      <c r="J1755" s="242" t="e">
        <f>IF(#REF!&gt;=1,IF(#REF!&gt;=1,#REF!),IF(#REF!&gt;=0,"",))</f>
        <v>#REF!</v>
      </c>
      <c r="K1755" s="241" t="e">
        <f>保全管理データ!N2102</f>
        <v>#REF!</v>
      </c>
      <c r="L1755" s="241" t="e">
        <f>IF(#REF!="","",IF(#REF!="悪環境における作業",0.2,IF(#REF!="高所又は地下作業",0.1,IF(#REF!="錯綜場所作業",0.3,IF(#REF!="複雑な制約のある作業",0.4,IF(#REF!="単純な制約のある作業",0.2,0))))))</f>
        <v>#REF!</v>
      </c>
      <c r="M1755" s="224" t="e">
        <f>IF(J1755="","",J1755*K1755*(1+IF(L1755="",0,L1755)))</f>
        <v>#REF!</v>
      </c>
    </row>
    <row r="1756" spans="2:13" s="229" customFormat="1" ht="27.75" customHeight="1" x14ac:dyDescent="0.2">
      <c r="B1756" s="562" t="s">
        <v>243</v>
      </c>
      <c r="C1756" s="563"/>
      <c r="D1756" s="239" t="e">
        <f>#REF!</f>
        <v>#REF!</v>
      </c>
      <c r="E1756" s="240" t="s">
        <v>242</v>
      </c>
      <c r="F1756" s="242" t="e">
        <f>IF(#REF!&gt;=1,IF(#REF!&gt;=1,#REF!),IF(#REF!&gt;=0,"",))</f>
        <v>#REF!</v>
      </c>
      <c r="G1756" s="241" t="e">
        <f>保全管理データ!N2076</f>
        <v>#REF!</v>
      </c>
      <c r="H1756" s="241" t="e">
        <f>IF(#REF!="無","",IF(#REF!="","",IF(#REF!="悪環境における作業",0.2,IF(#REF!="高所又は地下作業",0.1,IF(#REF!="錯綜場所作業",0.3,IF(#REF!="複雑な制約のある作業",0.4,IF(#REF!="単純な制約のある作業",0.2,0)))))))</f>
        <v>#REF!</v>
      </c>
      <c r="I1756" s="224" t="e">
        <f t="shared" ref="I1756:I1778" si="107">IF(F1756="","",F1756*G1756*(1+IF(H1756="",0,H1756)))</f>
        <v>#REF!</v>
      </c>
      <c r="J1756" s="242" t="e">
        <f>IF(#REF!&gt;=1,IF(#REF!&gt;=1,#REF!),IF(#REF!&gt;=0,"",))</f>
        <v>#REF!</v>
      </c>
      <c r="K1756" s="241" t="e">
        <f>保全管理データ!N2103</f>
        <v>#REF!</v>
      </c>
      <c r="L1756" s="241" t="e">
        <f>IF(#REF!="","",IF(#REF!="悪環境における作業",0.2,IF(#REF!="高所又は地下作業",0.1,IF(#REF!="錯綜場所作業",0.3,IF(#REF!="複雑な制約のある作業",0.4,IF(#REF!="単純な制約のある作業",0.2,0))))))</f>
        <v>#REF!</v>
      </c>
      <c r="M1756" s="224" t="e">
        <f t="shared" ref="M1756:M1778" si="108">IF(J1756="","",J1756*K1756*(1+IF(L1756="",0,L1756)))</f>
        <v>#REF!</v>
      </c>
    </row>
    <row r="1757" spans="2:13" s="229" customFormat="1" ht="27.75" customHeight="1" x14ac:dyDescent="0.2">
      <c r="B1757" s="562" t="s">
        <v>249</v>
      </c>
      <c r="C1757" s="563"/>
      <c r="D1757" s="239" t="e">
        <f>#REF!</f>
        <v>#REF!</v>
      </c>
      <c r="E1757" s="240" t="s">
        <v>244</v>
      </c>
      <c r="F1757" s="242" t="e">
        <f>IF(#REF!&gt;=1,IF(#REF!&gt;=1,#REF!),IF(#REF!&gt;=0,"",))</f>
        <v>#REF!</v>
      </c>
      <c r="G1757" s="241" t="e">
        <f>保全管理データ!N2077</f>
        <v>#REF!</v>
      </c>
      <c r="H1757" s="241" t="e">
        <f>IF(#REF!="無","",IF(#REF!="","",IF(#REF!="悪環境における作業",0.2,IF(#REF!="高所又は地下作業",0.1,IF(#REF!="錯綜場所作業",0.3,IF(#REF!="複雑な制約のある作業",0.4,IF(#REF!="単純な制約のある作業",0.2,0)))))))</f>
        <v>#REF!</v>
      </c>
      <c r="I1757" s="224" t="e">
        <f t="shared" si="107"/>
        <v>#REF!</v>
      </c>
      <c r="J1757" s="242" t="e">
        <f>IF(#REF!&gt;=1,IF(#REF!&gt;=1,#REF!),IF(#REF!&gt;=0,"",))</f>
        <v>#REF!</v>
      </c>
      <c r="K1757" s="241" t="e">
        <f>保全管理データ!N2104</f>
        <v>#REF!</v>
      </c>
      <c r="L1757" s="241" t="e">
        <f>IF(#REF!="","",IF(#REF!="悪環境における作業",0.2,IF(#REF!="高所又は地下作業",0.1,IF(#REF!="錯綜場所作業",0.3,IF(#REF!="複雑な制約のある作業",0.4,IF(#REF!="単純な制約のある作業",0.2,0))))))</f>
        <v>#REF!</v>
      </c>
      <c r="M1757" s="224" t="e">
        <f t="shared" si="108"/>
        <v>#REF!</v>
      </c>
    </row>
    <row r="1758" spans="2:13" s="229" customFormat="1" ht="27.75" customHeight="1" x14ac:dyDescent="0.2">
      <c r="B1758" s="562" t="s">
        <v>250</v>
      </c>
      <c r="C1758" s="563"/>
      <c r="D1758" s="239" t="e">
        <f>#REF!</f>
        <v>#REF!</v>
      </c>
      <c r="E1758" s="240" t="s">
        <v>244</v>
      </c>
      <c r="F1758" s="242" t="e">
        <f>IF(#REF!&gt;=1,IF(#REF!&gt;=1,#REF!),IF(#REF!&gt;=0,"",))</f>
        <v>#REF!</v>
      </c>
      <c r="G1758" s="241" t="e">
        <f>保全管理データ!N2078</f>
        <v>#REF!</v>
      </c>
      <c r="H1758" s="241" t="e">
        <f>IF(#REF!="無","",IF(#REF!="","",IF(#REF!="悪環境における作業",0.2,IF(#REF!="高所又は地下作業",0.1,IF(#REF!="錯綜場所作業",0.3,IF(#REF!="複雑な制約のある作業",0.4,IF(#REF!="単純な制約のある作業",0.2,0)))))))</f>
        <v>#REF!</v>
      </c>
      <c r="I1758" s="224" t="e">
        <f t="shared" si="107"/>
        <v>#REF!</v>
      </c>
      <c r="J1758" s="242" t="e">
        <f>IF(#REF!&gt;=1,IF(#REF!&gt;=1,#REF!),IF(#REF!&gt;=0,"",))</f>
        <v>#REF!</v>
      </c>
      <c r="K1758" s="241" t="e">
        <f>保全管理データ!N2105</f>
        <v>#REF!</v>
      </c>
      <c r="L1758" s="241" t="e">
        <f>IF(#REF!="","",IF(#REF!="悪環境における作業",0.2,IF(#REF!="高所又は地下作業",0.1,IF(#REF!="錯綜場所作業",0.3,IF(#REF!="複雑な制約のある作業",0.4,IF(#REF!="単純な制約のある作業",0.2,0))))))</f>
        <v>#REF!</v>
      </c>
      <c r="M1758" s="224" t="e">
        <f t="shared" si="108"/>
        <v>#REF!</v>
      </c>
    </row>
    <row r="1759" spans="2:13" s="229" customFormat="1" ht="27.75" customHeight="1" x14ac:dyDescent="0.2">
      <c r="B1759" s="562" t="s">
        <v>251</v>
      </c>
      <c r="C1759" s="563"/>
      <c r="D1759" s="239" t="e">
        <f>#REF!</f>
        <v>#REF!</v>
      </c>
      <c r="E1759" s="240" t="s">
        <v>242</v>
      </c>
      <c r="F1759" s="242" t="e">
        <f>IF(#REF!&gt;=1,IF(#REF!&gt;=1,#REF!),IF(#REF!&gt;=0,"",))</f>
        <v>#REF!</v>
      </c>
      <c r="G1759" s="241" t="e">
        <f>保全管理データ!N2079</f>
        <v>#REF!</v>
      </c>
      <c r="H1759" s="241" t="e">
        <f>IF(#REF!="無","",IF(#REF!="","",IF(#REF!="悪環境における作業",0.2,IF(#REF!="高所又は地下作業",0.1,IF(#REF!="錯綜場所作業",0.3,IF(#REF!="複雑な制約のある作業",0.4,IF(#REF!="単純な制約のある作業",0.2,0)))))))</f>
        <v>#REF!</v>
      </c>
      <c r="I1759" s="224" t="e">
        <f t="shared" si="107"/>
        <v>#REF!</v>
      </c>
      <c r="J1759" s="242" t="e">
        <f>IF(#REF!&gt;=1,IF(#REF!&gt;=1,#REF!),IF(#REF!&gt;=0,"",))</f>
        <v>#REF!</v>
      </c>
      <c r="K1759" s="241" t="e">
        <f>保全管理データ!N2106</f>
        <v>#REF!</v>
      </c>
      <c r="L1759" s="241" t="e">
        <f>IF(#REF!="","",IF(#REF!="悪環境における作業",0.2,IF(#REF!="高所又は地下作業",0.1,IF(#REF!="錯綜場所作業",0.3,IF(#REF!="複雑な制約のある作業",0.4,IF(#REF!="単純な制約のある作業",0.2,0))))))</f>
        <v>#REF!</v>
      </c>
      <c r="M1759" s="224" t="e">
        <f t="shared" si="108"/>
        <v>#REF!</v>
      </c>
    </row>
    <row r="1760" spans="2:13" s="229" customFormat="1" ht="27.75" customHeight="1" x14ac:dyDescent="0.2">
      <c r="B1760" s="562" t="s">
        <v>252</v>
      </c>
      <c r="C1760" s="563"/>
      <c r="D1760" s="239" t="e">
        <f>#REF!</f>
        <v>#REF!</v>
      </c>
      <c r="E1760" s="240" t="s">
        <v>244</v>
      </c>
      <c r="F1760" s="242" t="e">
        <f>IF(#REF!&gt;=1,IF(#REF!&gt;=1,#REF!),IF(#REF!&gt;=0,"",))</f>
        <v>#REF!</v>
      </c>
      <c r="G1760" s="241" t="e">
        <f>保全管理データ!N2080</f>
        <v>#REF!</v>
      </c>
      <c r="H1760" s="241" t="e">
        <f>IF(#REF!="無","",IF(#REF!="","",IF(#REF!="悪環境における作業",0.2,IF(#REF!="高所又は地下作業",0.1,IF(#REF!="錯綜場所作業",0.3,IF(#REF!="複雑な制約のある作業",0.4,IF(#REF!="単純な制約のある作業",0.2,0)))))))</f>
        <v>#REF!</v>
      </c>
      <c r="I1760" s="224" t="e">
        <f t="shared" si="107"/>
        <v>#REF!</v>
      </c>
      <c r="J1760" s="242" t="e">
        <f>IF(#REF!&gt;=1,IF(#REF!&gt;=1,#REF!),IF(#REF!&gt;=0,"",))</f>
        <v>#REF!</v>
      </c>
      <c r="K1760" s="241" t="e">
        <f>保全管理データ!N2107</f>
        <v>#REF!</v>
      </c>
      <c r="L1760" s="241" t="e">
        <f>IF(#REF!="","",IF(#REF!="悪環境における作業",0.2,IF(#REF!="高所又は地下作業",0.1,IF(#REF!="錯綜場所作業",0.3,IF(#REF!="複雑な制約のある作業",0.4,IF(#REF!="単純な制約のある作業",0.2,0))))))</f>
        <v>#REF!</v>
      </c>
      <c r="M1760" s="224" t="e">
        <f t="shared" si="108"/>
        <v>#REF!</v>
      </c>
    </row>
    <row r="1761" spans="2:13" s="229" customFormat="1" ht="27.75" customHeight="1" x14ac:dyDescent="0.2">
      <c r="B1761" s="562" t="s">
        <v>253</v>
      </c>
      <c r="C1761" s="563"/>
      <c r="D1761" s="239" t="e">
        <f>#REF!</f>
        <v>#REF!</v>
      </c>
      <c r="E1761" s="240" t="s">
        <v>242</v>
      </c>
      <c r="F1761" s="242" t="e">
        <f>IF(#REF!&gt;=1,IF(#REF!&gt;=1,#REF!),IF(#REF!&gt;=0,"",))</f>
        <v>#REF!</v>
      </c>
      <c r="G1761" s="241" t="e">
        <f>保全管理データ!N2081</f>
        <v>#REF!</v>
      </c>
      <c r="H1761" s="241" t="e">
        <f>IF(#REF!="無","",IF(#REF!="","",IF(#REF!="悪環境における作業",0.2,IF(#REF!="高所又は地下作業",0.1,IF(#REF!="錯綜場所作業",0.3,IF(#REF!="複雑な制約のある作業",0.4,IF(#REF!="単純な制約のある作業",0.2,0)))))))</f>
        <v>#REF!</v>
      </c>
      <c r="I1761" s="224" t="e">
        <f t="shared" si="107"/>
        <v>#REF!</v>
      </c>
      <c r="J1761" s="242" t="e">
        <f>IF(#REF!&gt;=1,IF(#REF!&gt;=1,#REF!),IF(#REF!&gt;=0,"",))</f>
        <v>#REF!</v>
      </c>
      <c r="K1761" s="241" t="e">
        <f>保全管理データ!N2108</f>
        <v>#REF!</v>
      </c>
      <c r="L1761" s="241" t="e">
        <f>IF(#REF!="","",IF(#REF!="悪環境における作業",0.2,IF(#REF!="高所又は地下作業",0.1,IF(#REF!="錯綜場所作業",0.3,IF(#REF!="複雑な制約のある作業",0.4,IF(#REF!="単純な制約のある作業",0.2,0))))))</f>
        <v>#REF!</v>
      </c>
      <c r="M1761" s="224" t="e">
        <f t="shared" si="108"/>
        <v>#REF!</v>
      </c>
    </row>
    <row r="1762" spans="2:13" s="229" customFormat="1" ht="27.75" customHeight="1" x14ac:dyDescent="0.2">
      <c r="B1762" s="562" t="s">
        <v>254</v>
      </c>
      <c r="C1762" s="563"/>
      <c r="D1762" s="239" t="e">
        <f>#REF!</f>
        <v>#REF!</v>
      </c>
      <c r="E1762" s="240" t="s">
        <v>242</v>
      </c>
      <c r="F1762" s="242" t="e">
        <f>IF(#REF!&gt;=1,IF(#REF!&gt;=1,#REF!),IF(#REF!&gt;=0,"",))</f>
        <v>#REF!</v>
      </c>
      <c r="G1762" s="241" t="e">
        <f>保全管理データ!N2082</f>
        <v>#REF!</v>
      </c>
      <c r="H1762" s="241" t="e">
        <f>IF(#REF!="無","",IF(#REF!="","",IF(#REF!="悪環境における作業",0.2,IF(#REF!="高所又は地下作業",0.1,IF(#REF!="錯綜場所作業",0.3,IF(#REF!="複雑な制約のある作業",0.4,IF(#REF!="単純な制約のある作業",0.2,0)))))))</f>
        <v>#REF!</v>
      </c>
      <c r="I1762" s="224" t="e">
        <f t="shared" si="107"/>
        <v>#REF!</v>
      </c>
      <c r="J1762" s="242" t="e">
        <f>IF(#REF!&gt;=1,IF(#REF!&gt;=1,#REF!),IF(#REF!&gt;=0,"",))</f>
        <v>#REF!</v>
      </c>
      <c r="K1762" s="241" t="e">
        <f>保全管理データ!N2109</f>
        <v>#REF!</v>
      </c>
      <c r="L1762" s="241" t="e">
        <f>IF(#REF!="","",IF(#REF!="悪環境における作業",0.2,IF(#REF!="高所又は地下作業",0.1,IF(#REF!="錯綜場所作業",0.3,IF(#REF!="複雑な制約のある作業",0.4,IF(#REF!="単純な制約のある作業",0.2,0))))))</f>
        <v>#REF!</v>
      </c>
      <c r="M1762" s="224" t="e">
        <f t="shared" si="108"/>
        <v>#REF!</v>
      </c>
    </row>
    <row r="1763" spans="2:13" s="229" customFormat="1" ht="27.75" customHeight="1" x14ac:dyDescent="0.2">
      <c r="B1763" s="562" t="s">
        <v>255</v>
      </c>
      <c r="C1763" s="563"/>
      <c r="D1763" s="239" t="e">
        <f>#REF!</f>
        <v>#REF!</v>
      </c>
      <c r="E1763" s="240" t="s">
        <v>245</v>
      </c>
      <c r="F1763" s="242" t="e">
        <f>IF(#REF!&gt;=1,IF(#REF!&gt;=1,#REF!),IF(#REF!&gt;=0,"",))</f>
        <v>#REF!</v>
      </c>
      <c r="G1763" s="241" t="e">
        <f>保全管理データ!N2083</f>
        <v>#REF!</v>
      </c>
      <c r="H1763" s="241" t="e">
        <f>IF(#REF!="無","",IF(#REF!="","",IF(#REF!="悪環境における作業",0.2,IF(#REF!="高所又は地下作業",0.1,IF(#REF!="錯綜場所作業",0.3,IF(#REF!="複雑な制約のある作業",0.4,IF(#REF!="単純な制約のある作業",0.2,0)))))))</f>
        <v>#REF!</v>
      </c>
      <c r="I1763" s="224" t="e">
        <f t="shared" si="107"/>
        <v>#REF!</v>
      </c>
      <c r="J1763" s="242" t="e">
        <f>IF(#REF!&gt;=1,IF(#REF!&gt;=1,#REF!),IF(#REF!&gt;=0,"",))</f>
        <v>#REF!</v>
      </c>
      <c r="K1763" s="241" t="e">
        <f>保全管理データ!N2110</f>
        <v>#REF!</v>
      </c>
      <c r="L1763" s="241" t="e">
        <f>IF(#REF!="","",IF(#REF!="悪環境における作業",0.2,IF(#REF!="高所又は地下作業",0.1,IF(#REF!="錯綜場所作業",0.3,IF(#REF!="複雑な制約のある作業",0.4,IF(#REF!="単純な制約のある作業",0.2,0))))))</f>
        <v>#REF!</v>
      </c>
      <c r="M1763" s="224" t="e">
        <f t="shared" si="108"/>
        <v>#REF!</v>
      </c>
    </row>
    <row r="1764" spans="2:13" s="229" customFormat="1" ht="27.75" customHeight="1" x14ac:dyDescent="0.2">
      <c r="B1764" s="562" t="s">
        <v>256</v>
      </c>
      <c r="C1764" s="563"/>
      <c r="D1764" s="239" t="e">
        <f>#REF!</f>
        <v>#REF!</v>
      </c>
      <c r="E1764" s="240" t="s">
        <v>242</v>
      </c>
      <c r="F1764" s="242" t="e">
        <f>IF(#REF!&gt;=1,IF(#REF!&gt;=1,#REF!),IF(#REF!&gt;=0,"",))</f>
        <v>#REF!</v>
      </c>
      <c r="G1764" s="241" t="e">
        <f>保全管理データ!N2084</f>
        <v>#REF!</v>
      </c>
      <c r="H1764" s="241" t="e">
        <f>IF(#REF!="無","",IF(#REF!="","",IF(#REF!="悪環境における作業",0.2,IF(#REF!="高所又は地下作業",0.1,IF(#REF!="錯綜場所作業",0.3,IF(#REF!="複雑な制約のある作業",0.4,IF(#REF!="単純な制約のある作業",0.2,0)))))))</f>
        <v>#REF!</v>
      </c>
      <c r="I1764" s="224" t="e">
        <f t="shared" si="107"/>
        <v>#REF!</v>
      </c>
      <c r="J1764" s="242" t="e">
        <f>IF(#REF!&gt;=1,IF(#REF!&gt;=1,#REF!),IF(#REF!&gt;=0,"",))</f>
        <v>#REF!</v>
      </c>
      <c r="K1764" s="241" t="e">
        <f>保全管理データ!N2111</f>
        <v>#REF!</v>
      </c>
      <c r="L1764" s="241" t="e">
        <f>IF(#REF!="","",IF(#REF!="悪環境における作業",0.2,IF(#REF!="高所又は地下作業",0.1,IF(#REF!="錯綜場所作業",0.3,IF(#REF!="複雑な制約のある作業",0.4,IF(#REF!="単純な制約のある作業",0.2,0))))))</f>
        <v>#REF!</v>
      </c>
      <c r="M1764" s="224" t="e">
        <f t="shared" si="108"/>
        <v>#REF!</v>
      </c>
    </row>
    <row r="1765" spans="2:13" s="229" customFormat="1" ht="27.75" customHeight="1" x14ac:dyDescent="0.2">
      <c r="B1765" s="562" t="s">
        <v>257</v>
      </c>
      <c r="C1765" s="563"/>
      <c r="D1765" s="239" t="e">
        <f>#REF!</f>
        <v>#REF!</v>
      </c>
      <c r="E1765" s="240" t="s">
        <v>245</v>
      </c>
      <c r="F1765" s="242" t="e">
        <f>IF(#REF!&gt;=1,IF(#REF!&gt;=1,#REF!),IF(#REF!&gt;=0,"",))</f>
        <v>#REF!</v>
      </c>
      <c r="G1765" s="241" t="e">
        <f>保全管理データ!N2085</f>
        <v>#REF!</v>
      </c>
      <c r="H1765" s="241" t="e">
        <f>IF(#REF!="無","",IF(#REF!="","",IF(#REF!="悪環境における作業",0.2,IF(#REF!="高所又は地下作業",0.1,IF(#REF!="錯綜場所作業",0.3,IF(#REF!="複雑な制約のある作業",0.4,IF(#REF!="単純な制約のある作業",0.2,0)))))))</f>
        <v>#REF!</v>
      </c>
      <c r="I1765" s="224" t="e">
        <f t="shared" si="107"/>
        <v>#REF!</v>
      </c>
      <c r="J1765" s="242" t="e">
        <f>IF(#REF!&gt;=1,IF(#REF!&gt;=1,#REF!),IF(#REF!&gt;=0,"",))</f>
        <v>#REF!</v>
      </c>
      <c r="K1765" s="241" t="e">
        <f>保全管理データ!N2112</f>
        <v>#REF!</v>
      </c>
      <c r="L1765" s="241" t="e">
        <f>IF(#REF!="","",IF(#REF!="悪環境における作業",0.2,IF(#REF!="高所又は地下作業",0.1,IF(#REF!="錯綜場所作業",0.3,IF(#REF!="複雑な制約のある作業",0.4,IF(#REF!="単純な制約のある作業",0.2,0))))))</f>
        <v>#REF!</v>
      </c>
      <c r="M1765" s="224" t="e">
        <f t="shared" si="108"/>
        <v>#REF!</v>
      </c>
    </row>
    <row r="1766" spans="2:13" s="229" customFormat="1" ht="27.75" customHeight="1" x14ac:dyDescent="0.2">
      <c r="B1766" s="562" t="s">
        <v>258</v>
      </c>
      <c r="C1766" s="563"/>
      <c r="D1766" s="239" t="e">
        <f>#REF!</f>
        <v>#REF!</v>
      </c>
      <c r="E1766" s="240" t="s">
        <v>245</v>
      </c>
      <c r="F1766" s="242" t="e">
        <f>IF(#REF!&gt;=1,IF(#REF!&gt;=1,#REF!),IF(#REF!&gt;=0,"",))</f>
        <v>#REF!</v>
      </c>
      <c r="G1766" s="241" t="e">
        <f>保全管理データ!N2086</f>
        <v>#REF!</v>
      </c>
      <c r="H1766" s="241" t="e">
        <f>IF(#REF!="無","",IF(#REF!="","",IF(#REF!="悪環境における作業",0.2,IF(#REF!="高所又は地下作業",0.1,IF(#REF!="錯綜場所作業",0.3,IF(#REF!="複雑な制約のある作業",0.4,IF(#REF!="単純な制約のある作業",0.2,0)))))))</f>
        <v>#REF!</v>
      </c>
      <c r="I1766" s="224" t="e">
        <f t="shared" si="107"/>
        <v>#REF!</v>
      </c>
      <c r="J1766" s="242" t="e">
        <f>IF(#REF!&gt;=1,IF(#REF!&gt;=1,#REF!),IF(#REF!&gt;=0,"",))</f>
        <v>#REF!</v>
      </c>
      <c r="K1766" s="241" t="e">
        <f>保全管理データ!N2113</f>
        <v>#REF!</v>
      </c>
      <c r="L1766" s="241" t="e">
        <f>IF(#REF!="","",IF(#REF!="悪環境における作業",0.2,IF(#REF!="高所又は地下作業",0.1,IF(#REF!="錯綜場所作業",0.3,IF(#REF!="複雑な制約のある作業",0.4,IF(#REF!="単純な制約のある作業",0.2,0))))))</f>
        <v>#REF!</v>
      </c>
      <c r="M1766" s="224" t="e">
        <f t="shared" si="108"/>
        <v>#REF!</v>
      </c>
    </row>
    <row r="1767" spans="2:13" s="229" customFormat="1" ht="27.75" customHeight="1" x14ac:dyDescent="0.2">
      <c r="B1767" s="562" t="s">
        <v>259</v>
      </c>
      <c r="C1767" s="563"/>
      <c r="D1767" s="239" t="e">
        <f>#REF!</f>
        <v>#REF!</v>
      </c>
      <c r="E1767" s="240" t="s">
        <v>245</v>
      </c>
      <c r="F1767" s="242" t="e">
        <f>IF(#REF!&gt;=1,IF(#REF!&gt;=1,#REF!),IF(#REF!&gt;=0,"",))</f>
        <v>#REF!</v>
      </c>
      <c r="G1767" s="241" t="e">
        <f>保全管理データ!N2087</f>
        <v>#REF!</v>
      </c>
      <c r="H1767" s="241" t="e">
        <f>IF(#REF!="無","",IF(#REF!="","",IF(#REF!="悪環境における作業",0.2,IF(#REF!="高所又は地下作業",0.1,IF(#REF!="錯綜場所作業",0.3,IF(#REF!="複雑な制約のある作業",0.4,IF(#REF!="単純な制約のある作業",0.2,0)))))))</f>
        <v>#REF!</v>
      </c>
      <c r="I1767" s="224" t="e">
        <f t="shared" si="107"/>
        <v>#REF!</v>
      </c>
      <c r="J1767" s="242" t="e">
        <f>IF(#REF!&gt;=1,IF(#REF!&gt;=1,#REF!),IF(#REF!&gt;=0,"",))</f>
        <v>#REF!</v>
      </c>
      <c r="K1767" s="241" t="e">
        <f>保全管理データ!N2114</f>
        <v>#REF!</v>
      </c>
      <c r="L1767" s="241" t="e">
        <f>IF(#REF!="","",IF(#REF!="悪環境における作業",0.2,IF(#REF!="高所又は地下作業",0.1,IF(#REF!="錯綜場所作業",0.3,IF(#REF!="複雑な制約のある作業",0.4,IF(#REF!="単純な制約のある作業",0.2,0))))))</f>
        <v>#REF!</v>
      </c>
      <c r="M1767" s="224" t="e">
        <f t="shared" si="108"/>
        <v>#REF!</v>
      </c>
    </row>
    <row r="1768" spans="2:13" s="229" customFormat="1" ht="27.75" customHeight="1" x14ac:dyDescent="0.2">
      <c r="B1768" s="562" t="s">
        <v>260</v>
      </c>
      <c r="C1768" s="563"/>
      <c r="D1768" s="239" t="e">
        <f>#REF!</f>
        <v>#REF!</v>
      </c>
      <c r="E1768" s="240" t="s">
        <v>248</v>
      </c>
      <c r="F1768" s="242" t="e">
        <f>IF(#REF!&gt;=1,IF(#REF!&gt;=1,#REF!),IF(#REF!&gt;=0,"",))</f>
        <v>#REF!</v>
      </c>
      <c r="G1768" s="241" t="e">
        <f>保全管理データ!N2088</f>
        <v>#REF!</v>
      </c>
      <c r="H1768" s="241" t="e">
        <f>IF(#REF!="無","",IF(#REF!="","",IF(#REF!="悪環境における作業",0.2,IF(#REF!="高所又は地下作業",0.1,IF(#REF!="錯綜場所作業",0.3,IF(#REF!="複雑な制約のある作業",0.4,IF(#REF!="単純な制約のある作業",0.2,0)))))))</f>
        <v>#REF!</v>
      </c>
      <c r="I1768" s="224" t="e">
        <f t="shared" si="107"/>
        <v>#REF!</v>
      </c>
      <c r="J1768" s="242" t="e">
        <f>IF(#REF!&gt;=1,IF(#REF!&gt;=1,#REF!),IF(#REF!&gt;=0,"",))</f>
        <v>#REF!</v>
      </c>
      <c r="K1768" s="241" t="e">
        <f>保全管理データ!N2115</f>
        <v>#REF!</v>
      </c>
      <c r="L1768" s="241" t="e">
        <f>IF(#REF!="","",IF(#REF!="悪環境における作業",0.2,IF(#REF!="高所又は地下作業",0.1,IF(#REF!="錯綜場所作業",0.3,IF(#REF!="複雑な制約のある作業",0.4,IF(#REF!="単純な制約のある作業",0.2,0))))))</f>
        <v>#REF!</v>
      </c>
      <c r="M1768" s="224" t="e">
        <f t="shared" si="108"/>
        <v>#REF!</v>
      </c>
    </row>
    <row r="1769" spans="2:13" s="229" customFormat="1" ht="27.75" customHeight="1" x14ac:dyDescent="0.2">
      <c r="B1769" s="562" t="s">
        <v>261</v>
      </c>
      <c r="C1769" s="563"/>
      <c r="D1769" s="239" t="e">
        <f>#REF!</f>
        <v>#REF!</v>
      </c>
      <c r="E1769" s="240" t="s">
        <v>247</v>
      </c>
      <c r="F1769" s="242" t="e">
        <f>IF(#REF!&gt;=1,IF(#REF!&gt;=1,#REF!),IF(#REF!&gt;=0,"",))</f>
        <v>#REF!</v>
      </c>
      <c r="G1769" s="241" t="e">
        <f>保全管理データ!N2089</f>
        <v>#REF!</v>
      </c>
      <c r="H1769" s="241" t="e">
        <f>IF(#REF!="無","",IF(#REF!="","",IF(#REF!="悪環境における作業",0.2,IF(#REF!="高所又は地下作業",0.1,IF(#REF!="錯綜場所作業",0.3,IF(#REF!="複雑な制約のある作業",0.4,IF(#REF!="単純な制約のある作業",0.2,0)))))))</f>
        <v>#REF!</v>
      </c>
      <c r="I1769" s="224" t="e">
        <f t="shared" si="107"/>
        <v>#REF!</v>
      </c>
      <c r="J1769" s="242" t="e">
        <f>IF(#REF!&gt;=1,IF(#REF!&gt;=1,#REF!),IF(#REF!&gt;=0,"",))</f>
        <v>#REF!</v>
      </c>
      <c r="K1769" s="241" t="e">
        <f>保全管理データ!N2116</f>
        <v>#REF!</v>
      </c>
      <c r="L1769" s="241" t="e">
        <f>IF(#REF!="","",IF(#REF!="悪環境における作業",0.2,IF(#REF!="高所又は地下作業",0.1,IF(#REF!="錯綜場所作業",0.3,IF(#REF!="複雑な制約のある作業",0.4,IF(#REF!="単純な制約のある作業",0.2,0))))))</f>
        <v>#REF!</v>
      </c>
      <c r="M1769" s="224" t="e">
        <f t="shared" si="108"/>
        <v>#REF!</v>
      </c>
    </row>
    <row r="1770" spans="2:13" s="229" customFormat="1" ht="27.75" customHeight="1" x14ac:dyDescent="0.2">
      <c r="B1770" s="562" t="s">
        <v>262</v>
      </c>
      <c r="C1770" s="563"/>
      <c r="D1770" s="239" t="e">
        <f>#REF!</f>
        <v>#REF!</v>
      </c>
      <c r="E1770" s="240" t="s">
        <v>245</v>
      </c>
      <c r="F1770" s="242" t="e">
        <f>IF(#REF!&gt;=1,IF(#REF!&gt;=1,#REF!),IF(#REF!&gt;=0,"",))</f>
        <v>#REF!</v>
      </c>
      <c r="G1770" s="241" t="e">
        <f>保全管理データ!N2090</f>
        <v>#REF!</v>
      </c>
      <c r="H1770" s="241" t="e">
        <f>IF(#REF!="無","",IF(#REF!="","",IF(#REF!="悪環境における作業",0.2,IF(#REF!="高所又は地下作業",0.1,IF(#REF!="錯綜場所作業",0.3,IF(#REF!="複雑な制約のある作業",0.4,IF(#REF!="単純な制約のある作業",0.2,0)))))))</f>
        <v>#REF!</v>
      </c>
      <c r="I1770" s="224" t="e">
        <f t="shared" si="107"/>
        <v>#REF!</v>
      </c>
      <c r="J1770" s="242" t="e">
        <f>IF(#REF!&gt;=1,IF(#REF!&gt;=1,#REF!),IF(#REF!&gt;=0,"",))</f>
        <v>#REF!</v>
      </c>
      <c r="K1770" s="241" t="e">
        <f>保全管理データ!N2117</f>
        <v>#REF!</v>
      </c>
      <c r="L1770" s="241" t="e">
        <f>IF(#REF!="","",IF(#REF!="悪環境における作業",0.2,IF(#REF!="高所又は地下作業",0.1,IF(#REF!="錯綜場所作業",0.3,IF(#REF!="複雑な制約のある作業",0.4,IF(#REF!="単純な制約のある作業",0.2,0))))))</f>
        <v>#REF!</v>
      </c>
      <c r="M1770" s="224" t="e">
        <f t="shared" si="108"/>
        <v>#REF!</v>
      </c>
    </row>
    <row r="1771" spans="2:13" s="229" customFormat="1" ht="27.75" customHeight="1" x14ac:dyDescent="0.2">
      <c r="B1771" s="562" t="s">
        <v>263</v>
      </c>
      <c r="C1771" s="563"/>
      <c r="D1771" s="239" t="e">
        <f>#REF!</f>
        <v>#REF!</v>
      </c>
      <c r="E1771" s="240" t="s">
        <v>245</v>
      </c>
      <c r="F1771" s="242" t="e">
        <f>IF(#REF!&gt;=1,IF(#REF!&gt;=1,#REF!),IF(#REF!&gt;=0,"",))</f>
        <v>#REF!</v>
      </c>
      <c r="G1771" s="241" t="e">
        <f>保全管理データ!N2091</f>
        <v>#REF!</v>
      </c>
      <c r="H1771" s="241" t="e">
        <f>IF(#REF!="無","",IF(#REF!="","",IF(#REF!="悪環境における作業",0.2,IF(#REF!="高所又は地下作業",0.1,IF(#REF!="錯綜場所作業",0.3,IF(#REF!="複雑な制約のある作業",0.4,IF(#REF!="単純な制約のある作業",0.2,0)))))))</f>
        <v>#REF!</v>
      </c>
      <c r="I1771" s="224" t="e">
        <f t="shared" si="107"/>
        <v>#REF!</v>
      </c>
      <c r="J1771" s="242" t="e">
        <f>IF(#REF!&gt;=1,IF(#REF!&gt;=1,#REF!),IF(#REF!&gt;=0,"",))</f>
        <v>#REF!</v>
      </c>
      <c r="K1771" s="241" t="e">
        <f>保全管理データ!N2118</f>
        <v>#REF!</v>
      </c>
      <c r="L1771" s="241" t="e">
        <f>IF(#REF!="","",IF(#REF!="悪環境における作業",0.2,IF(#REF!="高所又は地下作業",0.1,IF(#REF!="錯綜場所作業",0.3,IF(#REF!="複雑な制約のある作業",0.4,IF(#REF!="単純な制約のある作業",0.2,0))))))</f>
        <v>#REF!</v>
      </c>
      <c r="M1771" s="224" t="e">
        <f t="shared" si="108"/>
        <v>#REF!</v>
      </c>
    </row>
    <row r="1772" spans="2:13" s="229" customFormat="1" ht="27.75" customHeight="1" x14ac:dyDescent="0.2">
      <c r="B1772" s="562" t="s">
        <v>264</v>
      </c>
      <c r="C1772" s="563"/>
      <c r="D1772" s="239" t="e">
        <f>#REF!</f>
        <v>#REF!</v>
      </c>
      <c r="E1772" s="240" t="s">
        <v>245</v>
      </c>
      <c r="F1772" s="242" t="e">
        <f>IF(#REF!&gt;=1,IF(#REF!&gt;=1,#REF!),IF(#REF!&gt;=0,"",))</f>
        <v>#REF!</v>
      </c>
      <c r="G1772" s="241" t="e">
        <f>保全管理データ!N2092</f>
        <v>#REF!</v>
      </c>
      <c r="H1772" s="241" t="e">
        <f>IF(#REF!="無","",IF(#REF!="","",IF(#REF!="悪環境における作業",0.2,IF(#REF!="高所又は地下作業",0.1,IF(#REF!="錯綜場所作業",0.3,IF(#REF!="複雑な制約のある作業",0.4,IF(#REF!="単純な制約のある作業",0.2,0)))))))</f>
        <v>#REF!</v>
      </c>
      <c r="I1772" s="224" t="e">
        <f t="shared" si="107"/>
        <v>#REF!</v>
      </c>
      <c r="J1772" s="242" t="e">
        <f>IF(#REF!&gt;=1,IF(#REF!&gt;=1,#REF!),IF(#REF!&gt;=0,"",))</f>
        <v>#REF!</v>
      </c>
      <c r="K1772" s="241" t="e">
        <f>保全管理データ!N2119</f>
        <v>#REF!</v>
      </c>
      <c r="L1772" s="241" t="e">
        <f>IF(#REF!="","",IF(#REF!="悪環境における作業",0.2,IF(#REF!="高所又は地下作業",0.1,IF(#REF!="錯綜場所作業",0.3,IF(#REF!="複雑な制約のある作業",0.4,IF(#REF!="単純な制約のある作業",0.2,0))))))</f>
        <v>#REF!</v>
      </c>
      <c r="M1772" s="224" t="e">
        <f t="shared" si="108"/>
        <v>#REF!</v>
      </c>
    </row>
    <row r="1773" spans="2:13" s="229" customFormat="1" ht="27.75" customHeight="1" x14ac:dyDescent="0.2">
      <c r="B1773" s="562" t="s">
        <v>265</v>
      </c>
      <c r="C1773" s="563"/>
      <c r="D1773" s="239" t="e">
        <f>#REF!</f>
        <v>#REF!</v>
      </c>
      <c r="E1773" s="240" t="s">
        <v>245</v>
      </c>
      <c r="F1773" s="242" t="e">
        <f>IF(#REF!&gt;=1,IF(#REF!&gt;=1,#REF!),IF(#REF!&gt;=0,"",))</f>
        <v>#REF!</v>
      </c>
      <c r="G1773" s="241" t="e">
        <f>保全管理データ!N2093</f>
        <v>#REF!</v>
      </c>
      <c r="H1773" s="241" t="e">
        <f>IF(#REF!="無","",IF(#REF!="","",IF(#REF!="悪環境における作業",0.2,IF(#REF!="高所又は地下作業",0.1,IF(#REF!="錯綜場所作業",0.3,IF(#REF!="複雑な制約のある作業",0.4,IF(#REF!="単純な制約のある作業",0.2,0)))))))</f>
        <v>#REF!</v>
      </c>
      <c r="I1773" s="224" t="e">
        <f t="shared" si="107"/>
        <v>#REF!</v>
      </c>
      <c r="J1773" s="242" t="e">
        <f>IF(#REF!&gt;=1,IF(#REF!&gt;=1,#REF!),IF(#REF!&gt;=0,"",))</f>
        <v>#REF!</v>
      </c>
      <c r="K1773" s="241" t="e">
        <f>保全管理データ!N2120</f>
        <v>#REF!</v>
      </c>
      <c r="L1773" s="241" t="e">
        <f>IF(#REF!="","",IF(#REF!="悪環境における作業",0.2,IF(#REF!="高所又は地下作業",0.1,IF(#REF!="錯綜場所作業",0.3,IF(#REF!="複雑な制約のある作業",0.4,IF(#REF!="単純な制約のある作業",0.2,0))))))</f>
        <v>#REF!</v>
      </c>
      <c r="M1773" s="224" t="e">
        <f t="shared" si="108"/>
        <v>#REF!</v>
      </c>
    </row>
    <row r="1774" spans="2:13" s="229" customFormat="1" ht="27.75" customHeight="1" x14ac:dyDescent="0.2">
      <c r="B1774" s="562" t="s">
        <v>266</v>
      </c>
      <c r="C1774" s="563"/>
      <c r="D1774" s="239" t="e">
        <f>#REF!</f>
        <v>#REF!</v>
      </c>
      <c r="E1774" s="240" t="s">
        <v>245</v>
      </c>
      <c r="F1774" s="242" t="e">
        <f>IF(#REF!&gt;=1,IF(#REF!&gt;=1,#REF!),IF(#REF!&gt;=0,"",))</f>
        <v>#REF!</v>
      </c>
      <c r="G1774" s="241" t="e">
        <f>保全管理データ!N2094</f>
        <v>#REF!</v>
      </c>
      <c r="H1774" s="241" t="e">
        <f>IF(#REF!="無","",IF(#REF!="","",IF(#REF!="悪環境における作業",0.2,IF(#REF!="高所又は地下作業",0.1,IF(#REF!="錯綜場所作業",0.3,IF(#REF!="複雑な制約のある作業",0.4,IF(#REF!="単純な制約のある作業",0.2,0)))))))</f>
        <v>#REF!</v>
      </c>
      <c r="I1774" s="224" t="e">
        <f t="shared" si="107"/>
        <v>#REF!</v>
      </c>
      <c r="J1774" s="242" t="e">
        <f>IF(#REF!&gt;=1,IF(#REF!&gt;=1,#REF!),IF(#REF!&gt;=0,"",))</f>
        <v>#REF!</v>
      </c>
      <c r="K1774" s="241" t="e">
        <f>保全管理データ!N2121</f>
        <v>#REF!</v>
      </c>
      <c r="L1774" s="241" t="e">
        <f>IF(#REF!="","",IF(#REF!="悪環境における作業",0.2,IF(#REF!="高所又は地下作業",0.1,IF(#REF!="錯綜場所作業",0.3,IF(#REF!="複雑な制約のある作業",0.4,IF(#REF!="単純な制約のある作業",0.2,0))))))</f>
        <v>#REF!</v>
      </c>
      <c r="M1774" s="224" t="e">
        <f t="shared" si="108"/>
        <v>#REF!</v>
      </c>
    </row>
    <row r="1775" spans="2:13" s="229" customFormat="1" ht="27.75" customHeight="1" x14ac:dyDescent="0.2">
      <c r="B1775" s="562" t="s">
        <v>81</v>
      </c>
      <c r="C1775" s="563"/>
      <c r="D1775" s="239" t="e">
        <f>#REF!</f>
        <v>#REF!</v>
      </c>
      <c r="E1775" s="240" t="s">
        <v>245</v>
      </c>
      <c r="F1775" s="242" t="e">
        <f>IF(#REF!&gt;=1,IF(#REF!&gt;=1,#REF!),IF(#REF!&gt;=0,"",))</f>
        <v>#REF!</v>
      </c>
      <c r="G1775" s="241" t="e">
        <f>保全管理データ!N2095</f>
        <v>#REF!</v>
      </c>
      <c r="H1775" s="241" t="e">
        <f>IF(#REF!="無","",IF(#REF!="","",IF(#REF!="悪環境における作業",0.2,IF(#REF!="高所又は地下作業",0.1,IF(#REF!="錯綜場所作業",0.3,IF(#REF!="複雑な制約のある作業",0.4,IF(#REF!="単純な制約のある作業",0.2,0)))))))</f>
        <v>#REF!</v>
      </c>
      <c r="I1775" s="224" t="e">
        <f t="shared" si="107"/>
        <v>#REF!</v>
      </c>
      <c r="J1775" s="242" t="e">
        <f>IF(#REF!&gt;=1,IF(#REF!&gt;=1,#REF!),IF(#REF!&gt;=0,"",))</f>
        <v>#REF!</v>
      </c>
      <c r="K1775" s="241" t="e">
        <f>保全管理データ!N2122</f>
        <v>#REF!</v>
      </c>
      <c r="L1775" s="241" t="e">
        <f>IF(#REF!="","",IF(#REF!="悪環境における作業",0.2,IF(#REF!="高所又は地下作業",0.1,IF(#REF!="錯綜場所作業",0.3,IF(#REF!="複雑な制約のある作業",0.4,IF(#REF!="単純な制約のある作業",0.2,0))))))</f>
        <v>#REF!</v>
      </c>
      <c r="M1775" s="224" t="e">
        <f t="shared" si="108"/>
        <v>#REF!</v>
      </c>
    </row>
    <row r="1776" spans="2:13" s="229" customFormat="1" ht="27.75" customHeight="1" x14ac:dyDescent="0.2">
      <c r="B1776" s="562" t="s">
        <v>267</v>
      </c>
      <c r="C1776" s="563"/>
      <c r="D1776" s="239" t="e">
        <f>#REF!</f>
        <v>#REF!</v>
      </c>
      <c r="E1776" s="240" t="s">
        <v>247</v>
      </c>
      <c r="F1776" s="242" t="e">
        <f>IF(#REF!&gt;=1,IF(#REF!&gt;=1,#REF!),IF(#REF!&gt;=0,"",))</f>
        <v>#REF!</v>
      </c>
      <c r="G1776" s="241" t="e">
        <f>保全管理データ!N2096</f>
        <v>#REF!</v>
      </c>
      <c r="H1776" s="241" t="e">
        <f>IF(#REF!="無","",IF(#REF!="","",IF(#REF!="悪環境における作業",0.2,IF(#REF!="高所又は地下作業",0.1,IF(#REF!="錯綜場所作業",0.3,IF(#REF!="複雑な制約のある作業",0.4,IF(#REF!="単純な制約のある作業",0.2,0)))))))</f>
        <v>#REF!</v>
      </c>
      <c r="I1776" s="224" t="e">
        <f t="shared" si="107"/>
        <v>#REF!</v>
      </c>
      <c r="J1776" s="242" t="e">
        <f>IF(#REF!&gt;=1,IF(#REF!&gt;=1,#REF!),IF(#REF!&gt;=0,"",))</f>
        <v>#REF!</v>
      </c>
      <c r="K1776" s="241" t="e">
        <f>保全管理データ!N2123</f>
        <v>#REF!</v>
      </c>
      <c r="L1776" s="241" t="e">
        <f>IF(#REF!="","",IF(#REF!="悪環境における作業",0.2,IF(#REF!="高所又は地下作業",0.1,IF(#REF!="錯綜場所作業",0.3,IF(#REF!="複雑な制約のある作業",0.4,IF(#REF!="単純な制約のある作業",0.2,0))))))</f>
        <v>#REF!</v>
      </c>
      <c r="M1776" s="224" t="e">
        <f t="shared" si="108"/>
        <v>#REF!</v>
      </c>
    </row>
    <row r="1777" spans="2:13" s="229" customFormat="1" ht="27.75" customHeight="1" x14ac:dyDescent="0.2">
      <c r="B1777" s="562" t="s">
        <v>268</v>
      </c>
      <c r="C1777" s="563"/>
      <c r="D1777" s="239" t="e">
        <f>#REF!</f>
        <v>#REF!</v>
      </c>
      <c r="E1777" s="240" t="s">
        <v>246</v>
      </c>
      <c r="F1777" s="242" t="e">
        <f>IF(#REF!&gt;=1,IF(#REF!&gt;=1,#REF!),IF(#REF!&gt;=0,"",))</f>
        <v>#REF!</v>
      </c>
      <c r="G1777" s="241" t="e">
        <f>保全管理データ!N2097</f>
        <v>#REF!</v>
      </c>
      <c r="H1777" s="241" t="e">
        <f>IF(#REF!="無","",IF(#REF!="","",IF(#REF!="悪環境における作業",0.2,IF(#REF!="高所又は地下作業",0.1,IF(#REF!="錯綜場所作業",0.3,IF(#REF!="複雑な制約のある作業",0.4,IF(#REF!="単純な制約のある作業",0.2,0)))))))</f>
        <v>#REF!</v>
      </c>
      <c r="I1777" s="224" t="e">
        <f t="shared" si="107"/>
        <v>#REF!</v>
      </c>
      <c r="J1777" s="242" t="e">
        <f>IF(#REF!&gt;=1,IF(#REF!&gt;=1,#REF!),IF(#REF!&gt;=0,"",))</f>
        <v>#REF!</v>
      </c>
      <c r="K1777" s="241" t="e">
        <f>保全管理データ!N2124</f>
        <v>#REF!</v>
      </c>
      <c r="L1777" s="241" t="e">
        <f>IF(#REF!="","",IF(#REF!="悪環境における作業",0.2,IF(#REF!="高所又は地下作業",0.1,IF(#REF!="錯綜場所作業",0.3,IF(#REF!="複雑な制約のある作業",0.4,IF(#REF!="単純な制約のある作業",0.2,0))))))</f>
        <v>#REF!</v>
      </c>
      <c r="M1777" s="224" t="e">
        <f t="shared" si="108"/>
        <v>#REF!</v>
      </c>
    </row>
    <row r="1778" spans="2:13" s="229" customFormat="1" ht="27.75" customHeight="1" thickBot="1" x14ac:dyDescent="0.25">
      <c r="B1778" s="564" t="s">
        <v>269</v>
      </c>
      <c r="C1778" s="565"/>
      <c r="D1778" s="243" t="e">
        <f>#REF!</f>
        <v>#REF!</v>
      </c>
      <c r="E1778" s="244" t="s">
        <v>245</v>
      </c>
      <c r="F1778" s="246" t="e">
        <f>IF(#REF!&gt;=1,IF(#REF!&gt;=1,#REF!),IF(#REF!&gt;=0,"",))</f>
        <v>#REF!</v>
      </c>
      <c r="G1778" s="245" t="e">
        <f>保全管理データ!N2098</f>
        <v>#REF!</v>
      </c>
      <c r="H1778" s="241" t="e">
        <f>IF(#REF!="無","",IF(#REF!="","",IF(#REF!="悪環境における作業",0.2,IF(#REF!="高所又は地下作業",0.1,IF(#REF!="錯綜場所作業",0.3,IF(#REF!="複雑な制約のある作業",0.4,IF(#REF!="単純な制約のある作業",0.2,0)))))))</f>
        <v>#REF!</v>
      </c>
      <c r="I1778" s="224" t="e">
        <f t="shared" si="107"/>
        <v>#REF!</v>
      </c>
      <c r="J1778" s="246" t="e">
        <f>IF(#REF!&gt;=1,IF(#REF!&gt;=1,#REF!),IF(#REF!&gt;=0,"",))</f>
        <v>#REF!</v>
      </c>
      <c r="K1778" s="245" t="e">
        <f>保全管理データ!N2125</f>
        <v>#REF!</v>
      </c>
      <c r="L1778" s="245" t="e">
        <f>IF(#REF!="","",IF(#REF!="悪環境における作業",0.2,IF(#REF!="高所又は地下作業",0.1,IF(#REF!="錯綜場所作業",0.3,IF(#REF!="複雑な制約のある作業",0.4,IF(#REF!="単純な制約のある作業",0.2,0))))))</f>
        <v>#REF!</v>
      </c>
      <c r="M1778" s="224" t="e">
        <f t="shared" si="108"/>
        <v>#REF!</v>
      </c>
    </row>
    <row r="1779" spans="2:13" s="229" customFormat="1" ht="27.75" customHeight="1" thickBot="1" x14ac:dyDescent="0.25">
      <c r="B1779" s="555" t="s">
        <v>190</v>
      </c>
      <c r="C1779" s="555"/>
      <c r="D1779" s="555"/>
      <c r="E1779" s="555"/>
      <c r="F1779" s="556" t="e">
        <f>SUM(I1755:I1778)</f>
        <v>#REF!</v>
      </c>
      <c r="G1779" s="557"/>
      <c r="H1779" s="557"/>
      <c r="I1779" s="558"/>
      <c r="J1779" s="556" t="e">
        <f>IF(SUM(J1755:J1778)=0,"0.00",SUM(M1755:M1778))</f>
        <v>#REF!</v>
      </c>
      <c r="K1779" s="557"/>
      <c r="L1779" s="557"/>
      <c r="M1779" s="558"/>
    </row>
    <row r="1780" spans="2:13" s="229" customFormat="1" ht="27.75" customHeight="1" thickBot="1" x14ac:dyDescent="0.25">
      <c r="B1780" s="555" t="s">
        <v>97</v>
      </c>
      <c r="C1780" s="555"/>
      <c r="D1780" s="555"/>
      <c r="E1780" s="555"/>
      <c r="F1780" s="559" t="e">
        <f>IF(#REF!="５年以下","0",IF(#REF!="５年～１０年",0.1,IF(#REF!="１０年以上",0.15)))</f>
        <v>#REF!</v>
      </c>
      <c r="G1780" s="560"/>
      <c r="H1780" s="560"/>
      <c r="I1780" s="560"/>
      <c r="J1780" s="560"/>
      <c r="K1780" s="560"/>
      <c r="L1780" s="560"/>
      <c r="M1780" s="561"/>
    </row>
    <row r="1781" spans="2:13" s="229" customFormat="1" ht="27.75" customHeight="1" thickBot="1" x14ac:dyDescent="0.25">
      <c r="B1781" s="556" t="s">
        <v>273</v>
      </c>
      <c r="C1781" s="557"/>
      <c r="D1781" s="557"/>
      <c r="E1781" s="558"/>
      <c r="F1781" s="556" t="e">
        <f>F1779*(1+F1780)</f>
        <v>#REF!</v>
      </c>
      <c r="G1781" s="557"/>
      <c r="H1781" s="557"/>
      <c r="I1781" s="557"/>
      <c r="J1781" s="556" t="e">
        <f>J1779*(1+F1780)</f>
        <v>#REF!</v>
      </c>
      <c r="K1781" s="557"/>
      <c r="L1781" s="557"/>
      <c r="M1781" s="558"/>
    </row>
    <row r="1782" spans="2:13" s="229" customFormat="1" ht="24" hidden="1" customHeight="1" thickBot="1" x14ac:dyDescent="0.25">
      <c r="B1782" s="555" t="s">
        <v>191</v>
      </c>
      <c r="C1782" s="555"/>
      <c r="D1782" s="555"/>
      <c r="E1782" s="555"/>
      <c r="F1782" s="556" t="e">
        <f>#REF!*(#REF!*#REF!+#REF!*#REF!)</f>
        <v>#REF!</v>
      </c>
      <c r="G1782" s="557"/>
      <c r="H1782" s="558"/>
      <c r="I1782" s="555" t="e">
        <f>#REF!</f>
        <v>#REF!</v>
      </c>
      <c r="J1782" s="556"/>
      <c r="K1782" s="247" t="s">
        <v>230</v>
      </c>
      <c r="L1782" s="558" t="e">
        <f>B1753</f>
        <v>#REF!</v>
      </c>
      <c r="M1782" s="555"/>
    </row>
    <row r="1783" spans="2:13" s="229" customFormat="1" ht="45" customHeight="1" thickBot="1" x14ac:dyDescent="0.25">
      <c r="B1783" s="228"/>
      <c r="C1783" s="228"/>
      <c r="D1783" s="228"/>
      <c r="E1783" s="228"/>
      <c r="F1783" s="228"/>
      <c r="G1783" s="228"/>
      <c r="H1783" s="228"/>
      <c r="I1783" s="228"/>
      <c r="J1783" s="228"/>
      <c r="K1783" s="228"/>
      <c r="L1783" s="228"/>
      <c r="M1783" s="228"/>
    </row>
    <row r="1784" spans="2:13" s="229" customFormat="1" ht="27.75" customHeight="1" thickBot="1" x14ac:dyDescent="0.25">
      <c r="B1784" s="568" t="s">
        <v>128</v>
      </c>
      <c r="C1784" s="569"/>
      <c r="D1784" s="569"/>
      <c r="E1784" s="570"/>
      <c r="F1784" s="228"/>
      <c r="G1784" s="228"/>
      <c r="H1784" s="228"/>
      <c r="I1784" s="228"/>
      <c r="J1784" s="228"/>
      <c r="K1784" s="228"/>
      <c r="L1784" s="228"/>
      <c r="M1784" s="228"/>
    </row>
    <row r="1785" spans="2:13" s="229" customFormat="1" ht="27.75" customHeight="1" x14ac:dyDescent="0.2">
      <c r="B1785" s="571" t="e">
        <f>#REF!</f>
        <v>#REF!</v>
      </c>
      <c r="C1785" s="572"/>
      <c r="D1785" s="573"/>
      <c r="E1785" s="574"/>
      <c r="F1785" s="578" t="s">
        <v>240</v>
      </c>
      <c r="G1785" s="579"/>
      <c r="H1785" s="579"/>
      <c r="I1785" s="580"/>
      <c r="J1785" s="578" t="s">
        <v>239</v>
      </c>
      <c r="K1785" s="579"/>
      <c r="L1785" s="579"/>
      <c r="M1785" s="580"/>
    </row>
    <row r="1786" spans="2:13" s="229" customFormat="1" ht="27.75" customHeight="1" thickBot="1" x14ac:dyDescent="0.25">
      <c r="B1786" s="575"/>
      <c r="C1786" s="576"/>
      <c r="D1786" s="576"/>
      <c r="E1786" s="577"/>
      <c r="F1786" s="233" t="s">
        <v>149</v>
      </c>
      <c r="G1786" s="231" t="s">
        <v>151</v>
      </c>
      <c r="H1786" s="231" t="s">
        <v>96</v>
      </c>
      <c r="I1786" s="232" t="s">
        <v>150</v>
      </c>
      <c r="J1786" s="233" t="s">
        <v>149</v>
      </c>
      <c r="K1786" s="231" t="s">
        <v>151</v>
      </c>
      <c r="L1786" s="231" t="s">
        <v>96</v>
      </c>
      <c r="M1786" s="232" t="s">
        <v>150</v>
      </c>
    </row>
    <row r="1787" spans="2:13" s="229" customFormat="1" ht="27.75" customHeight="1" thickTop="1" x14ac:dyDescent="0.2">
      <c r="B1787" s="566" t="s">
        <v>241</v>
      </c>
      <c r="C1787" s="567"/>
      <c r="D1787" s="234" t="e">
        <f>#REF!</f>
        <v>#REF!</v>
      </c>
      <c r="E1787" s="235" t="s">
        <v>242</v>
      </c>
      <c r="F1787" s="242" t="e">
        <f>IF(#REF!&gt;=1,IF(#REF!&gt;=1,#REF!),IF(#REF!&gt;=0,"",))</f>
        <v>#REF!</v>
      </c>
      <c r="G1787" s="241" t="e">
        <f>保全管理データ!N2131</f>
        <v>#REF!</v>
      </c>
      <c r="H1787" s="241" t="e">
        <f>IF(#REF!="無","",IF(#REF!="","",IF(#REF!="悪環境における作業",0.2,IF(#REF!="高所又は地下作業",0.1,IF(#REF!="錯綜場所作業",0.3,IF(#REF!="複雑な制約のある作業",0.4,IF(#REF!="単純な制約のある作業",0.2,0)))))))</f>
        <v>#REF!</v>
      </c>
      <c r="I1787" s="224" t="e">
        <f>IF(F1787="","",F1787*G1787*(1+IF(H1787="",0,H1787)))</f>
        <v>#REF!</v>
      </c>
      <c r="J1787" s="242" t="e">
        <f>IF(#REF!&gt;=1,IF(#REF!&gt;=1,#REF!),IF(#REF!&gt;=0,"",))</f>
        <v>#REF!</v>
      </c>
      <c r="K1787" s="241" t="e">
        <f>保全管理データ!N2158</f>
        <v>#REF!</v>
      </c>
      <c r="L1787" s="241" t="e">
        <f>IF(#REF!="","",IF(#REF!="悪環境における作業",0.2,IF(#REF!="高所又は地下作業",0.1,IF(#REF!="錯綜場所作業",0.3,IF(#REF!="複雑な制約のある作業",0.4,IF(#REF!="単純な制約のある作業",0.2,0))))))</f>
        <v>#REF!</v>
      </c>
      <c r="M1787" s="224" t="e">
        <f>IF(J1787="","",J1787*K1787*(1+IF(L1787="",0,L1787)))</f>
        <v>#REF!</v>
      </c>
    </row>
    <row r="1788" spans="2:13" s="229" customFormat="1" ht="27.75" customHeight="1" x14ac:dyDescent="0.2">
      <c r="B1788" s="562" t="s">
        <v>243</v>
      </c>
      <c r="C1788" s="563"/>
      <c r="D1788" s="239" t="e">
        <f>#REF!</f>
        <v>#REF!</v>
      </c>
      <c r="E1788" s="240" t="s">
        <v>242</v>
      </c>
      <c r="F1788" s="242" t="e">
        <f>IF(#REF!&gt;=1,IF(#REF!&gt;=1,#REF!),IF(#REF!&gt;=0,"",))</f>
        <v>#REF!</v>
      </c>
      <c r="G1788" s="241" t="e">
        <f>保全管理データ!N2132</f>
        <v>#REF!</v>
      </c>
      <c r="H1788" s="241" t="e">
        <f>IF(#REF!="無","",IF(#REF!="","",IF(#REF!="悪環境における作業",0.2,IF(#REF!="高所又は地下作業",0.1,IF(#REF!="錯綜場所作業",0.3,IF(#REF!="複雑な制約のある作業",0.4,IF(#REF!="単純な制約のある作業",0.2,0)))))))</f>
        <v>#REF!</v>
      </c>
      <c r="I1788" s="224" t="e">
        <f t="shared" ref="I1788:I1810" si="109">IF(F1788="","",F1788*G1788*(1+IF(H1788="",0,H1788)))</f>
        <v>#REF!</v>
      </c>
      <c r="J1788" s="242" t="e">
        <f>IF(#REF!&gt;=1,IF(#REF!&gt;=1,#REF!),IF(#REF!&gt;=0,"",))</f>
        <v>#REF!</v>
      </c>
      <c r="K1788" s="241" t="e">
        <f>保全管理データ!N2159</f>
        <v>#REF!</v>
      </c>
      <c r="L1788" s="241" t="e">
        <f>IF(#REF!="","",IF(#REF!="悪環境における作業",0.2,IF(#REF!="高所又は地下作業",0.1,IF(#REF!="錯綜場所作業",0.3,IF(#REF!="複雑な制約のある作業",0.4,IF(#REF!="単純な制約のある作業",0.2,0))))))</f>
        <v>#REF!</v>
      </c>
      <c r="M1788" s="224" t="e">
        <f t="shared" ref="M1788:M1810" si="110">IF(J1788="","",J1788*K1788*(1+IF(L1788="",0,L1788)))</f>
        <v>#REF!</v>
      </c>
    </row>
    <row r="1789" spans="2:13" s="229" customFormat="1" ht="27.75" customHeight="1" x14ac:dyDescent="0.2">
      <c r="B1789" s="562" t="s">
        <v>249</v>
      </c>
      <c r="C1789" s="563"/>
      <c r="D1789" s="239" t="e">
        <f>#REF!</f>
        <v>#REF!</v>
      </c>
      <c r="E1789" s="240" t="s">
        <v>244</v>
      </c>
      <c r="F1789" s="242" t="e">
        <f>IF(#REF!&gt;=1,IF(#REF!&gt;=1,#REF!),IF(#REF!&gt;=0,"",))</f>
        <v>#REF!</v>
      </c>
      <c r="G1789" s="241" t="e">
        <f>保全管理データ!N2133</f>
        <v>#REF!</v>
      </c>
      <c r="H1789" s="241" t="e">
        <f>IF(#REF!="無","",IF(#REF!="","",IF(#REF!="悪環境における作業",0.2,IF(#REF!="高所又は地下作業",0.1,IF(#REF!="錯綜場所作業",0.3,IF(#REF!="複雑な制約のある作業",0.4,IF(#REF!="単純な制約のある作業",0.2,0)))))))</f>
        <v>#REF!</v>
      </c>
      <c r="I1789" s="224" t="e">
        <f t="shared" si="109"/>
        <v>#REF!</v>
      </c>
      <c r="J1789" s="242" t="e">
        <f>IF(#REF!&gt;=1,IF(#REF!&gt;=1,#REF!),IF(#REF!&gt;=0,"",))</f>
        <v>#REF!</v>
      </c>
      <c r="K1789" s="241" t="e">
        <f>保全管理データ!N2160</f>
        <v>#REF!</v>
      </c>
      <c r="L1789" s="241" t="e">
        <f>IF(#REF!="","",IF(#REF!="悪環境における作業",0.2,IF(#REF!="高所又は地下作業",0.1,IF(#REF!="錯綜場所作業",0.3,IF(#REF!="複雑な制約のある作業",0.4,IF(#REF!="単純な制約のある作業",0.2,0))))))</f>
        <v>#REF!</v>
      </c>
      <c r="M1789" s="224" t="e">
        <f t="shared" si="110"/>
        <v>#REF!</v>
      </c>
    </row>
    <row r="1790" spans="2:13" s="229" customFormat="1" ht="27.75" customHeight="1" x14ac:dyDescent="0.2">
      <c r="B1790" s="562" t="s">
        <v>250</v>
      </c>
      <c r="C1790" s="563"/>
      <c r="D1790" s="239" t="e">
        <f>#REF!</f>
        <v>#REF!</v>
      </c>
      <c r="E1790" s="240" t="s">
        <v>244</v>
      </c>
      <c r="F1790" s="242" t="e">
        <f>IF(#REF!&gt;=1,IF(#REF!&gt;=1,#REF!),IF(#REF!&gt;=0,"",))</f>
        <v>#REF!</v>
      </c>
      <c r="G1790" s="241" t="e">
        <f>保全管理データ!N2134</f>
        <v>#REF!</v>
      </c>
      <c r="H1790" s="241" t="e">
        <f>IF(#REF!="無","",IF(#REF!="","",IF(#REF!="悪環境における作業",0.2,IF(#REF!="高所又は地下作業",0.1,IF(#REF!="錯綜場所作業",0.3,IF(#REF!="複雑な制約のある作業",0.4,IF(#REF!="単純な制約のある作業",0.2,0)))))))</f>
        <v>#REF!</v>
      </c>
      <c r="I1790" s="224" t="e">
        <f t="shared" si="109"/>
        <v>#REF!</v>
      </c>
      <c r="J1790" s="242" t="e">
        <f>IF(#REF!&gt;=1,IF(#REF!&gt;=1,#REF!),IF(#REF!&gt;=0,"",))</f>
        <v>#REF!</v>
      </c>
      <c r="K1790" s="241" t="e">
        <f>保全管理データ!N2161</f>
        <v>#REF!</v>
      </c>
      <c r="L1790" s="241" t="e">
        <f>IF(#REF!="","",IF(#REF!="悪環境における作業",0.2,IF(#REF!="高所又は地下作業",0.1,IF(#REF!="錯綜場所作業",0.3,IF(#REF!="複雑な制約のある作業",0.4,IF(#REF!="単純な制約のある作業",0.2,0))))))</f>
        <v>#REF!</v>
      </c>
      <c r="M1790" s="224" t="e">
        <f t="shared" si="110"/>
        <v>#REF!</v>
      </c>
    </row>
    <row r="1791" spans="2:13" s="229" customFormat="1" ht="27.75" customHeight="1" x14ac:dyDescent="0.2">
      <c r="B1791" s="562" t="s">
        <v>251</v>
      </c>
      <c r="C1791" s="563"/>
      <c r="D1791" s="239" t="e">
        <f>#REF!</f>
        <v>#REF!</v>
      </c>
      <c r="E1791" s="240" t="s">
        <v>242</v>
      </c>
      <c r="F1791" s="242" t="e">
        <f>IF(#REF!&gt;=1,IF(#REF!&gt;=1,#REF!),IF(#REF!&gt;=0,"",))</f>
        <v>#REF!</v>
      </c>
      <c r="G1791" s="241" t="e">
        <f>保全管理データ!N2135</f>
        <v>#REF!</v>
      </c>
      <c r="H1791" s="241" t="e">
        <f>IF(#REF!="無","",IF(#REF!="","",IF(#REF!="悪環境における作業",0.2,IF(#REF!="高所又は地下作業",0.1,IF(#REF!="錯綜場所作業",0.3,IF(#REF!="複雑な制約のある作業",0.4,IF(#REF!="単純な制約のある作業",0.2,0)))))))</f>
        <v>#REF!</v>
      </c>
      <c r="I1791" s="224" t="e">
        <f t="shared" si="109"/>
        <v>#REF!</v>
      </c>
      <c r="J1791" s="242" t="e">
        <f>IF(#REF!&gt;=1,IF(#REF!&gt;=1,#REF!),IF(#REF!&gt;=0,"",))</f>
        <v>#REF!</v>
      </c>
      <c r="K1791" s="241" t="e">
        <f>保全管理データ!N2162</f>
        <v>#REF!</v>
      </c>
      <c r="L1791" s="241" t="e">
        <f>IF(#REF!="","",IF(#REF!="悪環境における作業",0.2,IF(#REF!="高所又は地下作業",0.1,IF(#REF!="錯綜場所作業",0.3,IF(#REF!="複雑な制約のある作業",0.4,IF(#REF!="単純な制約のある作業",0.2,0))))))</f>
        <v>#REF!</v>
      </c>
      <c r="M1791" s="224" t="e">
        <f t="shared" si="110"/>
        <v>#REF!</v>
      </c>
    </row>
    <row r="1792" spans="2:13" s="229" customFormat="1" ht="27.75" customHeight="1" x14ac:dyDescent="0.2">
      <c r="B1792" s="562" t="s">
        <v>252</v>
      </c>
      <c r="C1792" s="563"/>
      <c r="D1792" s="239" t="e">
        <f>#REF!</f>
        <v>#REF!</v>
      </c>
      <c r="E1792" s="240" t="s">
        <v>244</v>
      </c>
      <c r="F1792" s="242" t="e">
        <f>IF(#REF!&gt;=1,IF(#REF!&gt;=1,#REF!),IF(#REF!&gt;=0,"",))</f>
        <v>#REF!</v>
      </c>
      <c r="G1792" s="241" t="e">
        <f>保全管理データ!N2136</f>
        <v>#REF!</v>
      </c>
      <c r="H1792" s="241" t="e">
        <f>IF(#REF!="無","",IF(#REF!="","",IF(#REF!="悪環境における作業",0.2,IF(#REF!="高所又は地下作業",0.1,IF(#REF!="錯綜場所作業",0.3,IF(#REF!="複雑な制約のある作業",0.4,IF(#REF!="単純な制約のある作業",0.2,0)))))))</f>
        <v>#REF!</v>
      </c>
      <c r="I1792" s="224" t="e">
        <f t="shared" si="109"/>
        <v>#REF!</v>
      </c>
      <c r="J1792" s="242" t="e">
        <f>IF(#REF!&gt;=1,IF(#REF!&gt;=1,#REF!),IF(#REF!&gt;=0,"",))</f>
        <v>#REF!</v>
      </c>
      <c r="K1792" s="241" t="e">
        <f>保全管理データ!N2163</f>
        <v>#REF!</v>
      </c>
      <c r="L1792" s="241" t="e">
        <f>IF(#REF!="","",IF(#REF!="悪環境における作業",0.2,IF(#REF!="高所又は地下作業",0.1,IF(#REF!="錯綜場所作業",0.3,IF(#REF!="複雑な制約のある作業",0.4,IF(#REF!="単純な制約のある作業",0.2,0))))))</f>
        <v>#REF!</v>
      </c>
      <c r="M1792" s="224" t="e">
        <f t="shared" si="110"/>
        <v>#REF!</v>
      </c>
    </row>
    <row r="1793" spans="2:13" s="229" customFormat="1" ht="27.75" customHeight="1" x14ac:dyDescent="0.2">
      <c r="B1793" s="562" t="s">
        <v>253</v>
      </c>
      <c r="C1793" s="563"/>
      <c r="D1793" s="239" t="e">
        <f>#REF!</f>
        <v>#REF!</v>
      </c>
      <c r="E1793" s="240" t="s">
        <v>242</v>
      </c>
      <c r="F1793" s="242" t="e">
        <f>IF(#REF!&gt;=1,IF(#REF!&gt;=1,#REF!),IF(#REF!&gt;=0,"",))</f>
        <v>#REF!</v>
      </c>
      <c r="G1793" s="241" t="e">
        <f>保全管理データ!N2137</f>
        <v>#REF!</v>
      </c>
      <c r="H1793" s="241" t="e">
        <f>IF(#REF!="無","",IF(#REF!="","",IF(#REF!="悪環境における作業",0.2,IF(#REF!="高所又は地下作業",0.1,IF(#REF!="錯綜場所作業",0.3,IF(#REF!="複雑な制約のある作業",0.4,IF(#REF!="単純な制約のある作業",0.2,0)))))))</f>
        <v>#REF!</v>
      </c>
      <c r="I1793" s="224" t="e">
        <f t="shared" si="109"/>
        <v>#REF!</v>
      </c>
      <c r="J1793" s="242" t="e">
        <f>IF(#REF!&gt;=1,IF(#REF!&gt;=1,#REF!),IF(#REF!&gt;=0,"",))</f>
        <v>#REF!</v>
      </c>
      <c r="K1793" s="241" t="e">
        <f>保全管理データ!N2164</f>
        <v>#REF!</v>
      </c>
      <c r="L1793" s="241" t="e">
        <f>IF(#REF!="","",IF(#REF!="悪環境における作業",0.2,IF(#REF!="高所又は地下作業",0.1,IF(#REF!="錯綜場所作業",0.3,IF(#REF!="複雑な制約のある作業",0.4,IF(#REF!="単純な制約のある作業",0.2,0))))))</f>
        <v>#REF!</v>
      </c>
      <c r="M1793" s="224" t="e">
        <f t="shared" si="110"/>
        <v>#REF!</v>
      </c>
    </row>
    <row r="1794" spans="2:13" s="229" customFormat="1" ht="27.75" customHeight="1" x14ac:dyDescent="0.2">
      <c r="B1794" s="562" t="s">
        <v>254</v>
      </c>
      <c r="C1794" s="563"/>
      <c r="D1794" s="239" t="e">
        <f>#REF!</f>
        <v>#REF!</v>
      </c>
      <c r="E1794" s="240" t="s">
        <v>242</v>
      </c>
      <c r="F1794" s="242" t="e">
        <f>IF(#REF!&gt;=1,IF(#REF!&gt;=1,#REF!),IF(#REF!&gt;=0,"",))</f>
        <v>#REF!</v>
      </c>
      <c r="G1794" s="241" t="e">
        <f>保全管理データ!N2138</f>
        <v>#REF!</v>
      </c>
      <c r="H1794" s="241" t="e">
        <f>IF(#REF!="無","",IF(#REF!="","",IF(#REF!="悪環境における作業",0.2,IF(#REF!="高所又は地下作業",0.1,IF(#REF!="錯綜場所作業",0.3,IF(#REF!="複雑な制約のある作業",0.4,IF(#REF!="単純な制約のある作業",0.2,0)))))))</f>
        <v>#REF!</v>
      </c>
      <c r="I1794" s="224" t="e">
        <f t="shared" si="109"/>
        <v>#REF!</v>
      </c>
      <c r="J1794" s="242" t="e">
        <f>IF(#REF!&gt;=1,IF(#REF!&gt;=1,#REF!),IF(#REF!&gt;=0,"",))</f>
        <v>#REF!</v>
      </c>
      <c r="K1794" s="241" t="e">
        <f>保全管理データ!N2165</f>
        <v>#REF!</v>
      </c>
      <c r="L1794" s="241" t="e">
        <f>IF(#REF!="","",IF(#REF!="悪環境における作業",0.2,IF(#REF!="高所又は地下作業",0.1,IF(#REF!="錯綜場所作業",0.3,IF(#REF!="複雑な制約のある作業",0.4,IF(#REF!="単純な制約のある作業",0.2,0))))))</f>
        <v>#REF!</v>
      </c>
      <c r="M1794" s="224" t="e">
        <f t="shared" si="110"/>
        <v>#REF!</v>
      </c>
    </row>
    <row r="1795" spans="2:13" s="229" customFormat="1" ht="27.75" customHeight="1" x14ac:dyDescent="0.2">
      <c r="B1795" s="562" t="s">
        <v>255</v>
      </c>
      <c r="C1795" s="563"/>
      <c r="D1795" s="239" t="e">
        <f>#REF!</f>
        <v>#REF!</v>
      </c>
      <c r="E1795" s="240" t="s">
        <v>245</v>
      </c>
      <c r="F1795" s="242" t="e">
        <f>IF(#REF!&gt;=1,IF(#REF!&gt;=1,#REF!),IF(#REF!&gt;=0,"",))</f>
        <v>#REF!</v>
      </c>
      <c r="G1795" s="241" t="e">
        <f>保全管理データ!N2139</f>
        <v>#REF!</v>
      </c>
      <c r="H1795" s="241" t="e">
        <f>IF(#REF!="無","",IF(#REF!="","",IF(#REF!="悪環境における作業",0.2,IF(#REF!="高所又は地下作業",0.1,IF(#REF!="錯綜場所作業",0.3,IF(#REF!="複雑な制約のある作業",0.4,IF(#REF!="単純な制約のある作業",0.2,0)))))))</f>
        <v>#REF!</v>
      </c>
      <c r="I1795" s="224" t="e">
        <f t="shared" si="109"/>
        <v>#REF!</v>
      </c>
      <c r="J1795" s="242" t="e">
        <f>IF(#REF!&gt;=1,IF(#REF!&gt;=1,#REF!),IF(#REF!&gt;=0,"",))</f>
        <v>#REF!</v>
      </c>
      <c r="K1795" s="241" t="e">
        <f>保全管理データ!N2166</f>
        <v>#REF!</v>
      </c>
      <c r="L1795" s="241" t="e">
        <f>IF(#REF!="","",IF(#REF!="悪環境における作業",0.2,IF(#REF!="高所又は地下作業",0.1,IF(#REF!="錯綜場所作業",0.3,IF(#REF!="複雑な制約のある作業",0.4,IF(#REF!="単純な制約のある作業",0.2,0))))))</f>
        <v>#REF!</v>
      </c>
      <c r="M1795" s="224" t="e">
        <f t="shared" si="110"/>
        <v>#REF!</v>
      </c>
    </row>
    <row r="1796" spans="2:13" s="229" customFormat="1" ht="27.75" customHeight="1" x14ac:dyDescent="0.2">
      <c r="B1796" s="562" t="s">
        <v>256</v>
      </c>
      <c r="C1796" s="563"/>
      <c r="D1796" s="239" t="e">
        <f>#REF!</f>
        <v>#REF!</v>
      </c>
      <c r="E1796" s="240" t="s">
        <v>242</v>
      </c>
      <c r="F1796" s="242" t="e">
        <f>IF(#REF!&gt;=1,IF(#REF!&gt;=1,#REF!),IF(#REF!&gt;=0,"",))</f>
        <v>#REF!</v>
      </c>
      <c r="G1796" s="241" t="e">
        <f>保全管理データ!N2140</f>
        <v>#REF!</v>
      </c>
      <c r="H1796" s="241" t="e">
        <f>IF(#REF!="無","",IF(#REF!="","",IF(#REF!="悪環境における作業",0.2,IF(#REF!="高所又は地下作業",0.1,IF(#REF!="錯綜場所作業",0.3,IF(#REF!="複雑な制約のある作業",0.4,IF(#REF!="単純な制約のある作業",0.2,0)))))))</f>
        <v>#REF!</v>
      </c>
      <c r="I1796" s="224" t="e">
        <f t="shared" si="109"/>
        <v>#REF!</v>
      </c>
      <c r="J1796" s="242" t="e">
        <f>IF(#REF!&gt;=1,IF(#REF!&gt;=1,#REF!),IF(#REF!&gt;=0,"",))</f>
        <v>#REF!</v>
      </c>
      <c r="K1796" s="241" t="e">
        <f>保全管理データ!N2167</f>
        <v>#REF!</v>
      </c>
      <c r="L1796" s="241" t="e">
        <f>IF(#REF!="","",IF(#REF!="悪環境における作業",0.2,IF(#REF!="高所又は地下作業",0.1,IF(#REF!="錯綜場所作業",0.3,IF(#REF!="複雑な制約のある作業",0.4,IF(#REF!="単純な制約のある作業",0.2,0))))))</f>
        <v>#REF!</v>
      </c>
      <c r="M1796" s="224" t="e">
        <f t="shared" si="110"/>
        <v>#REF!</v>
      </c>
    </row>
    <row r="1797" spans="2:13" s="229" customFormat="1" ht="27.75" customHeight="1" x14ac:dyDescent="0.2">
      <c r="B1797" s="562" t="s">
        <v>257</v>
      </c>
      <c r="C1797" s="563"/>
      <c r="D1797" s="239" t="e">
        <f>#REF!</f>
        <v>#REF!</v>
      </c>
      <c r="E1797" s="240" t="s">
        <v>245</v>
      </c>
      <c r="F1797" s="242" t="e">
        <f>IF(#REF!&gt;=1,IF(#REF!&gt;=1,#REF!),IF(#REF!&gt;=0,"",))</f>
        <v>#REF!</v>
      </c>
      <c r="G1797" s="241" t="e">
        <f>保全管理データ!N2141</f>
        <v>#REF!</v>
      </c>
      <c r="H1797" s="241" t="e">
        <f>IF(#REF!="無","",IF(#REF!="","",IF(#REF!="悪環境における作業",0.2,IF(#REF!="高所又は地下作業",0.1,IF(#REF!="錯綜場所作業",0.3,IF(#REF!="複雑な制約のある作業",0.4,IF(#REF!="単純な制約のある作業",0.2,0)))))))</f>
        <v>#REF!</v>
      </c>
      <c r="I1797" s="224" t="e">
        <f t="shared" si="109"/>
        <v>#REF!</v>
      </c>
      <c r="J1797" s="242" t="e">
        <f>IF(#REF!&gt;=1,IF(#REF!&gt;=1,#REF!),IF(#REF!&gt;=0,"",))</f>
        <v>#REF!</v>
      </c>
      <c r="K1797" s="241" t="e">
        <f>保全管理データ!N2168</f>
        <v>#REF!</v>
      </c>
      <c r="L1797" s="241" t="e">
        <f>IF(#REF!="","",IF(#REF!="悪環境における作業",0.2,IF(#REF!="高所又は地下作業",0.1,IF(#REF!="錯綜場所作業",0.3,IF(#REF!="複雑な制約のある作業",0.4,IF(#REF!="単純な制約のある作業",0.2,0))))))</f>
        <v>#REF!</v>
      </c>
      <c r="M1797" s="224" t="e">
        <f t="shared" si="110"/>
        <v>#REF!</v>
      </c>
    </row>
    <row r="1798" spans="2:13" s="229" customFormat="1" ht="27.75" customHeight="1" x14ac:dyDescent="0.2">
      <c r="B1798" s="562" t="s">
        <v>258</v>
      </c>
      <c r="C1798" s="563"/>
      <c r="D1798" s="239" t="e">
        <f>#REF!</f>
        <v>#REF!</v>
      </c>
      <c r="E1798" s="240" t="s">
        <v>245</v>
      </c>
      <c r="F1798" s="242" t="e">
        <f>IF(#REF!&gt;=1,IF(#REF!&gt;=1,#REF!),IF(#REF!&gt;=0,"",))</f>
        <v>#REF!</v>
      </c>
      <c r="G1798" s="241" t="e">
        <f>保全管理データ!N2142</f>
        <v>#REF!</v>
      </c>
      <c r="H1798" s="241" t="e">
        <f>IF(#REF!="無","",IF(#REF!="","",IF(#REF!="悪環境における作業",0.2,IF(#REF!="高所又は地下作業",0.1,IF(#REF!="錯綜場所作業",0.3,IF(#REF!="複雑な制約のある作業",0.4,IF(#REF!="単純な制約のある作業",0.2,0)))))))</f>
        <v>#REF!</v>
      </c>
      <c r="I1798" s="224" t="e">
        <f t="shared" si="109"/>
        <v>#REF!</v>
      </c>
      <c r="J1798" s="242" t="e">
        <f>IF(#REF!&gt;=1,IF(#REF!&gt;=1,#REF!),IF(#REF!&gt;=0,"",))</f>
        <v>#REF!</v>
      </c>
      <c r="K1798" s="241" t="e">
        <f>保全管理データ!N2169</f>
        <v>#REF!</v>
      </c>
      <c r="L1798" s="241" t="e">
        <f>IF(#REF!="","",IF(#REF!="悪環境における作業",0.2,IF(#REF!="高所又は地下作業",0.1,IF(#REF!="錯綜場所作業",0.3,IF(#REF!="複雑な制約のある作業",0.4,IF(#REF!="単純な制約のある作業",0.2,0))))))</f>
        <v>#REF!</v>
      </c>
      <c r="M1798" s="224" t="e">
        <f t="shared" si="110"/>
        <v>#REF!</v>
      </c>
    </row>
    <row r="1799" spans="2:13" s="229" customFormat="1" ht="27.75" customHeight="1" x14ac:dyDescent="0.2">
      <c r="B1799" s="562" t="s">
        <v>259</v>
      </c>
      <c r="C1799" s="563"/>
      <c r="D1799" s="239" t="e">
        <f>#REF!</f>
        <v>#REF!</v>
      </c>
      <c r="E1799" s="240" t="s">
        <v>245</v>
      </c>
      <c r="F1799" s="242" t="e">
        <f>IF(#REF!&gt;=1,IF(#REF!&gt;=1,#REF!),IF(#REF!&gt;=0,"",))</f>
        <v>#REF!</v>
      </c>
      <c r="G1799" s="241" t="e">
        <f>保全管理データ!N2143</f>
        <v>#REF!</v>
      </c>
      <c r="H1799" s="241" t="e">
        <f>IF(#REF!="無","",IF(#REF!="","",IF(#REF!="悪環境における作業",0.2,IF(#REF!="高所又は地下作業",0.1,IF(#REF!="錯綜場所作業",0.3,IF(#REF!="複雑な制約のある作業",0.4,IF(#REF!="単純な制約のある作業",0.2,0)))))))</f>
        <v>#REF!</v>
      </c>
      <c r="I1799" s="224" t="e">
        <f t="shared" si="109"/>
        <v>#REF!</v>
      </c>
      <c r="J1799" s="242" t="e">
        <f>IF(#REF!&gt;=1,IF(#REF!&gt;=1,#REF!),IF(#REF!&gt;=0,"",))</f>
        <v>#REF!</v>
      </c>
      <c r="K1799" s="241" t="e">
        <f>保全管理データ!N2170</f>
        <v>#REF!</v>
      </c>
      <c r="L1799" s="241" t="e">
        <f>IF(#REF!="","",IF(#REF!="悪環境における作業",0.2,IF(#REF!="高所又は地下作業",0.1,IF(#REF!="錯綜場所作業",0.3,IF(#REF!="複雑な制約のある作業",0.4,IF(#REF!="単純な制約のある作業",0.2,0))))))</f>
        <v>#REF!</v>
      </c>
      <c r="M1799" s="224" t="e">
        <f t="shared" si="110"/>
        <v>#REF!</v>
      </c>
    </row>
    <row r="1800" spans="2:13" s="229" customFormat="1" ht="27.75" customHeight="1" x14ac:dyDescent="0.2">
      <c r="B1800" s="562" t="s">
        <v>260</v>
      </c>
      <c r="C1800" s="563"/>
      <c r="D1800" s="239" t="e">
        <f>#REF!</f>
        <v>#REF!</v>
      </c>
      <c r="E1800" s="240" t="s">
        <v>248</v>
      </c>
      <c r="F1800" s="242" t="e">
        <f>IF(#REF!&gt;=1,IF(#REF!&gt;=1,#REF!),IF(#REF!&gt;=0,"",))</f>
        <v>#REF!</v>
      </c>
      <c r="G1800" s="241" t="e">
        <f>保全管理データ!N2144</f>
        <v>#REF!</v>
      </c>
      <c r="H1800" s="241" t="e">
        <f>IF(#REF!="無","",IF(#REF!="","",IF(#REF!="悪環境における作業",0.2,IF(#REF!="高所又は地下作業",0.1,IF(#REF!="錯綜場所作業",0.3,IF(#REF!="複雑な制約のある作業",0.4,IF(#REF!="単純な制約のある作業",0.2,0)))))))</f>
        <v>#REF!</v>
      </c>
      <c r="I1800" s="224" t="e">
        <f t="shared" si="109"/>
        <v>#REF!</v>
      </c>
      <c r="J1800" s="242" t="e">
        <f>IF(#REF!&gt;=1,IF(#REF!&gt;=1,#REF!),IF(#REF!&gt;=0,"",))</f>
        <v>#REF!</v>
      </c>
      <c r="K1800" s="241" t="e">
        <f>保全管理データ!N2171</f>
        <v>#REF!</v>
      </c>
      <c r="L1800" s="241" t="e">
        <f>IF(#REF!="","",IF(#REF!="悪環境における作業",0.2,IF(#REF!="高所又は地下作業",0.1,IF(#REF!="錯綜場所作業",0.3,IF(#REF!="複雑な制約のある作業",0.4,IF(#REF!="単純な制約のある作業",0.2,0))))))</f>
        <v>#REF!</v>
      </c>
      <c r="M1800" s="224" t="e">
        <f t="shared" si="110"/>
        <v>#REF!</v>
      </c>
    </row>
    <row r="1801" spans="2:13" s="229" customFormat="1" ht="27.75" customHeight="1" x14ac:dyDescent="0.2">
      <c r="B1801" s="562" t="s">
        <v>261</v>
      </c>
      <c r="C1801" s="563"/>
      <c r="D1801" s="239" t="e">
        <f>#REF!</f>
        <v>#REF!</v>
      </c>
      <c r="E1801" s="240" t="s">
        <v>247</v>
      </c>
      <c r="F1801" s="242" t="e">
        <f>IF(#REF!&gt;=1,IF(#REF!&gt;=1,#REF!),IF(#REF!&gt;=0,"",))</f>
        <v>#REF!</v>
      </c>
      <c r="G1801" s="241" t="e">
        <f>保全管理データ!N2145</f>
        <v>#REF!</v>
      </c>
      <c r="H1801" s="241" t="e">
        <f>IF(#REF!="無","",IF(#REF!="","",IF(#REF!="悪環境における作業",0.2,IF(#REF!="高所又は地下作業",0.1,IF(#REF!="錯綜場所作業",0.3,IF(#REF!="複雑な制約のある作業",0.4,IF(#REF!="単純な制約のある作業",0.2,0)))))))</f>
        <v>#REF!</v>
      </c>
      <c r="I1801" s="224" t="e">
        <f t="shared" si="109"/>
        <v>#REF!</v>
      </c>
      <c r="J1801" s="242" t="e">
        <f>IF(#REF!&gt;=1,IF(#REF!&gt;=1,#REF!),IF(#REF!&gt;=0,"",))</f>
        <v>#REF!</v>
      </c>
      <c r="K1801" s="241" t="e">
        <f>保全管理データ!N2172</f>
        <v>#REF!</v>
      </c>
      <c r="L1801" s="241" t="e">
        <f>IF(#REF!="","",IF(#REF!="悪環境における作業",0.2,IF(#REF!="高所又は地下作業",0.1,IF(#REF!="錯綜場所作業",0.3,IF(#REF!="複雑な制約のある作業",0.4,IF(#REF!="単純な制約のある作業",0.2,0))))))</f>
        <v>#REF!</v>
      </c>
      <c r="M1801" s="224" t="e">
        <f t="shared" si="110"/>
        <v>#REF!</v>
      </c>
    </row>
    <row r="1802" spans="2:13" s="229" customFormat="1" ht="27.75" customHeight="1" x14ac:dyDescent="0.2">
      <c r="B1802" s="562" t="s">
        <v>262</v>
      </c>
      <c r="C1802" s="563"/>
      <c r="D1802" s="239" t="e">
        <f>#REF!</f>
        <v>#REF!</v>
      </c>
      <c r="E1802" s="240" t="s">
        <v>245</v>
      </c>
      <c r="F1802" s="242" t="e">
        <f>IF(#REF!&gt;=1,IF(#REF!&gt;=1,#REF!),IF(#REF!&gt;=0,"",))</f>
        <v>#REF!</v>
      </c>
      <c r="G1802" s="241" t="e">
        <f>保全管理データ!N2146</f>
        <v>#REF!</v>
      </c>
      <c r="H1802" s="241" t="e">
        <f>IF(#REF!="無","",IF(#REF!="","",IF(#REF!="悪環境における作業",0.2,IF(#REF!="高所又は地下作業",0.1,IF(#REF!="錯綜場所作業",0.3,IF(#REF!="複雑な制約のある作業",0.4,IF(#REF!="単純な制約のある作業",0.2,0)))))))</f>
        <v>#REF!</v>
      </c>
      <c r="I1802" s="224" t="e">
        <f t="shared" si="109"/>
        <v>#REF!</v>
      </c>
      <c r="J1802" s="242" t="e">
        <f>IF(#REF!&gt;=1,IF(#REF!&gt;=1,#REF!),IF(#REF!&gt;=0,"",))</f>
        <v>#REF!</v>
      </c>
      <c r="K1802" s="241" t="e">
        <f>保全管理データ!N2173</f>
        <v>#REF!</v>
      </c>
      <c r="L1802" s="241" t="e">
        <f>IF(#REF!="","",IF(#REF!="悪環境における作業",0.2,IF(#REF!="高所又は地下作業",0.1,IF(#REF!="錯綜場所作業",0.3,IF(#REF!="複雑な制約のある作業",0.4,IF(#REF!="単純な制約のある作業",0.2,0))))))</f>
        <v>#REF!</v>
      </c>
      <c r="M1802" s="224" t="e">
        <f t="shared" si="110"/>
        <v>#REF!</v>
      </c>
    </row>
    <row r="1803" spans="2:13" s="229" customFormat="1" ht="27.75" customHeight="1" x14ac:dyDescent="0.2">
      <c r="B1803" s="562" t="s">
        <v>263</v>
      </c>
      <c r="C1803" s="563"/>
      <c r="D1803" s="239" t="e">
        <f>#REF!</f>
        <v>#REF!</v>
      </c>
      <c r="E1803" s="240" t="s">
        <v>245</v>
      </c>
      <c r="F1803" s="242" t="e">
        <f>IF(#REF!&gt;=1,IF(#REF!&gt;=1,#REF!),IF(#REF!&gt;=0,"",))</f>
        <v>#REF!</v>
      </c>
      <c r="G1803" s="241" t="e">
        <f>保全管理データ!N2147</f>
        <v>#REF!</v>
      </c>
      <c r="H1803" s="241" t="e">
        <f>IF(#REF!="無","",IF(#REF!="","",IF(#REF!="悪環境における作業",0.2,IF(#REF!="高所又は地下作業",0.1,IF(#REF!="錯綜場所作業",0.3,IF(#REF!="複雑な制約のある作業",0.4,IF(#REF!="単純な制約のある作業",0.2,0)))))))</f>
        <v>#REF!</v>
      </c>
      <c r="I1803" s="224" t="e">
        <f t="shared" si="109"/>
        <v>#REF!</v>
      </c>
      <c r="J1803" s="242" t="e">
        <f>IF(#REF!&gt;=1,IF(#REF!&gt;=1,#REF!),IF(#REF!&gt;=0,"",))</f>
        <v>#REF!</v>
      </c>
      <c r="K1803" s="241" t="e">
        <f>保全管理データ!N2174</f>
        <v>#REF!</v>
      </c>
      <c r="L1803" s="241" t="e">
        <f>IF(#REF!="","",IF(#REF!="悪環境における作業",0.2,IF(#REF!="高所又は地下作業",0.1,IF(#REF!="錯綜場所作業",0.3,IF(#REF!="複雑な制約のある作業",0.4,IF(#REF!="単純な制約のある作業",0.2,0))))))</f>
        <v>#REF!</v>
      </c>
      <c r="M1803" s="224" t="e">
        <f t="shared" si="110"/>
        <v>#REF!</v>
      </c>
    </row>
    <row r="1804" spans="2:13" s="229" customFormat="1" ht="27.75" customHeight="1" x14ac:dyDescent="0.2">
      <c r="B1804" s="562" t="s">
        <v>264</v>
      </c>
      <c r="C1804" s="563"/>
      <c r="D1804" s="239" t="e">
        <f>#REF!</f>
        <v>#REF!</v>
      </c>
      <c r="E1804" s="240" t="s">
        <v>245</v>
      </c>
      <c r="F1804" s="242" t="e">
        <f>IF(#REF!&gt;=1,IF(#REF!&gt;=1,#REF!),IF(#REF!&gt;=0,"",))</f>
        <v>#REF!</v>
      </c>
      <c r="G1804" s="241" t="e">
        <f>保全管理データ!N2148</f>
        <v>#REF!</v>
      </c>
      <c r="H1804" s="241" t="e">
        <f>IF(#REF!="無","",IF(#REF!="","",IF(#REF!="悪環境における作業",0.2,IF(#REF!="高所又は地下作業",0.1,IF(#REF!="錯綜場所作業",0.3,IF(#REF!="複雑な制約のある作業",0.4,IF(#REF!="単純な制約のある作業",0.2,0)))))))</f>
        <v>#REF!</v>
      </c>
      <c r="I1804" s="224" t="e">
        <f t="shared" si="109"/>
        <v>#REF!</v>
      </c>
      <c r="J1804" s="242" t="e">
        <f>IF(#REF!&gt;=1,IF(#REF!&gt;=1,#REF!),IF(#REF!&gt;=0,"",))</f>
        <v>#REF!</v>
      </c>
      <c r="K1804" s="241" t="e">
        <f>保全管理データ!N2175</f>
        <v>#REF!</v>
      </c>
      <c r="L1804" s="241" t="e">
        <f>IF(#REF!="","",IF(#REF!="悪環境における作業",0.2,IF(#REF!="高所又は地下作業",0.1,IF(#REF!="錯綜場所作業",0.3,IF(#REF!="複雑な制約のある作業",0.4,IF(#REF!="単純な制約のある作業",0.2,0))))))</f>
        <v>#REF!</v>
      </c>
      <c r="M1804" s="224" t="e">
        <f t="shared" si="110"/>
        <v>#REF!</v>
      </c>
    </row>
    <row r="1805" spans="2:13" s="229" customFormat="1" ht="27.75" customHeight="1" x14ac:dyDescent="0.2">
      <c r="B1805" s="562" t="s">
        <v>265</v>
      </c>
      <c r="C1805" s="563"/>
      <c r="D1805" s="239" t="e">
        <f>#REF!</f>
        <v>#REF!</v>
      </c>
      <c r="E1805" s="240" t="s">
        <v>245</v>
      </c>
      <c r="F1805" s="242" t="e">
        <f>IF(#REF!&gt;=1,IF(#REF!&gt;=1,#REF!),IF(#REF!&gt;=0,"",))</f>
        <v>#REF!</v>
      </c>
      <c r="G1805" s="241" t="e">
        <f>保全管理データ!N2149</f>
        <v>#REF!</v>
      </c>
      <c r="H1805" s="241" t="e">
        <f>IF(#REF!="無","",IF(#REF!="","",IF(#REF!="悪環境における作業",0.2,IF(#REF!="高所又は地下作業",0.1,IF(#REF!="錯綜場所作業",0.3,IF(#REF!="複雑な制約のある作業",0.4,IF(#REF!="単純な制約のある作業",0.2,0)))))))</f>
        <v>#REF!</v>
      </c>
      <c r="I1805" s="224" t="e">
        <f t="shared" si="109"/>
        <v>#REF!</v>
      </c>
      <c r="J1805" s="242" t="e">
        <f>IF(#REF!&gt;=1,IF(#REF!&gt;=1,#REF!),IF(#REF!&gt;=0,"",))</f>
        <v>#REF!</v>
      </c>
      <c r="K1805" s="241" t="e">
        <f>保全管理データ!N2176</f>
        <v>#REF!</v>
      </c>
      <c r="L1805" s="241" t="e">
        <f>IF(#REF!="","",IF(#REF!="悪環境における作業",0.2,IF(#REF!="高所又は地下作業",0.1,IF(#REF!="錯綜場所作業",0.3,IF(#REF!="複雑な制約のある作業",0.4,IF(#REF!="単純な制約のある作業",0.2,0))))))</f>
        <v>#REF!</v>
      </c>
      <c r="M1805" s="224" t="e">
        <f t="shared" si="110"/>
        <v>#REF!</v>
      </c>
    </row>
    <row r="1806" spans="2:13" s="229" customFormat="1" ht="27.75" customHeight="1" x14ac:dyDescent="0.2">
      <c r="B1806" s="562" t="s">
        <v>266</v>
      </c>
      <c r="C1806" s="563"/>
      <c r="D1806" s="239" t="e">
        <f>#REF!</f>
        <v>#REF!</v>
      </c>
      <c r="E1806" s="240" t="s">
        <v>245</v>
      </c>
      <c r="F1806" s="242" t="e">
        <f>IF(#REF!&gt;=1,IF(#REF!&gt;=1,#REF!),IF(#REF!&gt;=0,"",))</f>
        <v>#REF!</v>
      </c>
      <c r="G1806" s="241" t="e">
        <f>保全管理データ!N2150</f>
        <v>#REF!</v>
      </c>
      <c r="H1806" s="241" t="e">
        <f>IF(#REF!="無","",IF(#REF!="","",IF(#REF!="悪環境における作業",0.2,IF(#REF!="高所又は地下作業",0.1,IF(#REF!="錯綜場所作業",0.3,IF(#REF!="複雑な制約のある作業",0.4,IF(#REF!="単純な制約のある作業",0.2,0)))))))</f>
        <v>#REF!</v>
      </c>
      <c r="I1806" s="224" t="e">
        <f t="shared" si="109"/>
        <v>#REF!</v>
      </c>
      <c r="J1806" s="242" t="e">
        <f>IF(#REF!&gt;=1,IF(#REF!&gt;=1,#REF!),IF(#REF!&gt;=0,"",))</f>
        <v>#REF!</v>
      </c>
      <c r="K1806" s="241" t="e">
        <f>保全管理データ!N2177</f>
        <v>#REF!</v>
      </c>
      <c r="L1806" s="241" t="e">
        <f>IF(#REF!="","",IF(#REF!="悪環境における作業",0.2,IF(#REF!="高所又は地下作業",0.1,IF(#REF!="錯綜場所作業",0.3,IF(#REF!="複雑な制約のある作業",0.4,IF(#REF!="単純な制約のある作業",0.2,0))))))</f>
        <v>#REF!</v>
      </c>
      <c r="M1806" s="224" t="e">
        <f t="shared" si="110"/>
        <v>#REF!</v>
      </c>
    </row>
    <row r="1807" spans="2:13" s="229" customFormat="1" ht="27.75" customHeight="1" x14ac:dyDescent="0.2">
      <c r="B1807" s="562" t="s">
        <v>81</v>
      </c>
      <c r="C1807" s="563"/>
      <c r="D1807" s="239" t="e">
        <f>#REF!</f>
        <v>#REF!</v>
      </c>
      <c r="E1807" s="240" t="s">
        <v>245</v>
      </c>
      <c r="F1807" s="242" t="e">
        <f>IF(#REF!&gt;=1,IF(#REF!&gt;=1,#REF!),IF(#REF!&gt;=0,"",))</f>
        <v>#REF!</v>
      </c>
      <c r="G1807" s="241" t="e">
        <f>保全管理データ!N2151</f>
        <v>#REF!</v>
      </c>
      <c r="H1807" s="241" t="e">
        <f>IF(#REF!="無","",IF(#REF!="","",IF(#REF!="悪環境における作業",0.2,IF(#REF!="高所又は地下作業",0.1,IF(#REF!="錯綜場所作業",0.3,IF(#REF!="複雑な制約のある作業",0.4,IF(#REF!="単純な制約のある作業",0.2,0)))))))</f>
        <v>#REF!</v>
      </c>
      <c r="I1807" s="224" t="e">
        <f t="shared" si="109"/>
        <v>#REF!</v>
      </c>
      <c r="J1807" s="242" t="e">
        <f>IF(#REF!&gt;=1,IF(#REF!&gt;=1,#REF!),IF(#REF!&gt;=0,"",))</f>
        <v>#REF!</v>
      </c>
      <c r="K1807" s="241" t="e">
        <f>保全管理データ!N2178</f>
        <v>#REF!</v>
      </c>
      <c r="L1807" s="241" t="e">
        <f>IF(#REF!="","",IF(#REF!="悪環境における作業",0.2,IF(#REF!="高所又は地下作業",0.1,IF(#REF!="錯綜場所作業",0.3,IF(#REF!="複雑な制約のある作業",0.4,IF(#REF!="単純な制約のある作業",0.2,0))))))</f>
        <v>#REF!</v>
      </c>
      <c r="M1807" s="224" t="e">
        <f t="shared" si="110"/>
        <v>#REF!</v>
      </c>
    </row>
    <row r="1808" spans="2:13" s="229" customFormat="1" ht="27.75" customHeight="1" x14ac:dyDescent="0.2">
      <c r="B1808" s="562" t="s">
        <v>267</v>
      </c>
      <c r="C1808" s="563"/>
      <c r="D1808" s="239" t="e">
        <f>#REF!</f>
        <v>#REF!</v>
      </c>
      <c r="E1808" s="240" t="s">
        <v>247</v>
      </c>
      <c r="F1808" s="242" t="e">
        <f>IF(#REF!&gt;=1,IF(#REF!&gt;=1,#REF!),IF(#REF!&gt;=0,"",))</f>
        <v>#REF!</v>
      </c>
      <c r="G1808" s="241" t="e">
        <f>保全管理データ!N2152</f>
        <v>#REF!</v>
      </c>
      <c r="H1808" s="241" t="e">
        <f>IF(#REF!="無","",IF(#REF!="","",IF(#REF!="悪環境における作業",0.2,IF(#REF!="高所又は地下作業",0.1,IF(#REF!="錯綜場所作業",0.3,IF(#REF!="複雑な制約のある作業",0.4,IF(#REF!="単純な制約のある作業",0.2,0)))))))</f>
        <v>#REF!</v>
      </c>
      <c r="I1808" s="224" t="e">
        <f t="shared" si="109"/>
        <v>#REF!</v>
      </c>
      <c r="J1808" s="242" t="e">
        <f>IF(#REF!&gt;=1,IF(#REF!&gt;=1,#REF!),IF(#REF!&gt;=0,"",))</f>
        <v>#REF!</v>
      </c>
      <c r="K1808" s="241" t="e">
        <f>保全管理データ!N2179</f>
        <v>#REF!</v>
      </c>
      <c r="L1808" s="241" t="e">
        <f>IF(#REF!="","",IF(#REF!="悪環境における作業",0.2,IF(#REF!="高所又は地下作業",0.1,IF(#REF!="錯綜場所作業",0.3,IF(#REF!="複雑な制約のある作業",0.4,IF(#REF!="単純な制約のある作業",0.2,0))))))</f>
        <v>#REF!</v>
      </c>
      <c r="M1808" s="224" t="e">
        <f t="shared" si="110"/>
        <v>#REF!</v>
      </c>
    </row>
    <row r="1809" spans="2:13" s="229" customFormat="1" ht="27.75" customHeight="1" x14ac:dyDescent="0.2">
      <c r="B1809" s="562" t="s">
        <v>268</v>
      </c>
      <c r="C1809" s="563"/>
      <c r="D1809" s="239" t="e">
        <f>#REF!</f>
        <v>#REF!</v>
      </c>
      <c r="E1809" s="240" t="s">
        <v>246</v>
      </c>
      <c r="F1809" s="242" t="e">
        <f>IF(#REF!&gt;=1,IF(#REF!&gt;=1,#REF!),IF(#REF!&gt;=0,"",))</f>
        <v>#REF!</v>
      </c>
      <c r="G1809" s="241" t="e">
        <f>保全管理データ!N2153</f>
        <v>#REF!</v>
      </c>
      <c r="H1809" s="241" t="e">
        <f>IF(#REF!="無","",IF(#REF!="","",IF(#REF!="悪環境における作業",0.2,IF(#REF!="高所又は地下作業",0.1,IF(#REF!="錯綜場所作業",0.3,IF(#REF!="複雑な制約のある作業",0.4,IF(#REF!="単純な制約のある作業",0.2,0)))))))</f>
        <v>#REF!</v>
      </c>
      <c r="I1809" s="224" t="e">
        <f t="shared" si="109"/>
        <v>#REF!</v>
      </c>
      <c r="J1809" s="242" t="e">
        <f>IF(#REF!&gt;=1,IF(#REF!&gt;=1,#REF!),IF(#REF!&gt;=0,"",))</f>
        <v>#REF!</v>
      </c>
      <c r="K1809" s="241" t="e">
        <f>保全管理データ!N2180</f>
        <v>#REF!</v>
      </c>
      <c r="L1809" s="241" t="e">
        <f>IF(#REF!="","",IF(#REF!="悪環境における作業",0.2,IF(#REF!="高所又は地下作業",0.1,IF(#REF!="錯綜場所作業",0.3,IF(#REF!="複雑な制約のある作業",0.4,IF(#REF!="単純な制約のある作業",0.2,0))))))</f>
        <v>#REF!</v>
      </c>
      <c r="M1809" s="224" t="e">
        <f t="shared" si="110"/>
        <v>#REF!</v>
      </c>
    </row>
    <row r="1810" spans="2:13" s="229" customFormat="1" ht="27.75" customHeight="1" thickBot="1" x14ac:dyDescent="0.25">
      <c r="B1810" s="564" t="s">
        <v>269</v>
      </c>
      <c r="C1810" s="565"/>
      <c r="D1810" s="243" t="e">
        <f>#REF!</f>
        <v>#REF!</v>
      </c>
      <c r="E1810" s="244" t="s">
        <v>245</v>
      </c>
      <c r="F1810" s="246" t="e">
        <f>IF(#REF!&gt;=1,IF(#REF!&gt;=1,#REF!),IF(#REF!&gt;=0,"",))</f>
        <v>#REF!</v>
      </c>
      <c r="G1810" s="245" t="e">
        <f>保全管理データ!N2154</f>
        <v>#REF!</v>
      </c>
      <c r="H1810" s="241" t="e">
        <f>IF(#REF!="無","",IF(#REF!="","",IF(#REF!="悪環境における作業",0.2,IF(#REF!="高所又は地下作業",0.1,IF(#REF!="錯綜場所作業",0.3,IF(#REF!="複雑な制約のある作業",0.4,IF(#REF!="単純な制約のある作業",0.2,0)))))))</f>
        <v>#REF!</v>
      </c>
      <c r="I1810" s="224" t="e">
        <f t="shared" si="109"/>
        <v>#REF!</v>
      </c>
      <c r="J1810" s="246" t="e">
        <f>IF(#REF!&gt;=1,IF(#REF!&gt;=1,#REF!),IF(#REF!&gt;=0,"",))</f>
        <v>#REF!</v>
      </c>
      <c r="K1810" s="245" t="e">
        <f>保全管理データ!N2181</f>
        <v>#REF!</v>
      </c>
      <c r="L1810" s="245" t="e">
        <f>IF(#REF!="","",IF(#REF!="悪環境における作業",0.2,IF(#REF!="高所又は地下作業",0.1,IF(#REF!="錯綜場所作業",0.3,IF(#REF!="複雑な制約のある作業",0.4,IF(#REF!="単純な制約のある作業",0.2,0))))))</f>
        <v>#REF!</v>
      </c>
      <c r="M1810" s="224" t="e">
        <f t="shared" si="110"/>
        <v>#REF!</v>
      </c>
    </row>
    <row r="1811" spans="2:13" s="229" customFormat="1" ht="27.75" customHeight="1" thickBot="1" x14ac:dyDescent="0.25">
      <c r="B1811" s="555" t="s">
        <v>190</v>
      </c>
      <c r="C1811" s="555"/>
      <c r="D1811" s="555"/>
      <c r="E1811" s="555"/>
      <c r="F1811" s="557" t="e">
        <f>SUM(I1787:I1810)</f>
        <v>#REF!</v>
      </c>
      <c r="G1811" s="557"/>
      <c r="H1811" s="557"/>
      <c r="I1811" s="558"/>
      <c r="J1811" s="556" t="e">
        <f>IF(SUM(J1787:J1810)=0,"0.00",SUM(M1787:M1810))</f>
        <v>#REF!</v>
      </c>
      <c r="K1811" s="557"/>
      <c r="L1811" s="557"/>
      <c r="M1811" s="558"/>
    </row>
    <row r="1812" spans="2:13" s="229" customFormat="1" ht="27.75" customHeight="1" thickBot="1" x14ac:dyDescent="0.25">
      <c r="B1812" s="555" t="s">
        <v>97</v>
      </c>
      <c r="C1812" s="555"/>
      <c r="D1812" s="555"/>
      <c r="E1812" s="555"/>
      <c r="F1812" s="559" t="e">
        <f>IF(#REF!="５年以下","0",IF(#REF!="５年～１０年",0.1,IF(#REF!="１０年以上",0.15)))</f>
        <v>#REF!</v>
      </c>
      <c r="G1812" s="560"/>
      <c r="H1812" s="560"/>
      <c r="I1812" s="560"/>
      <c r="J1812" s="560"/>
      <c r="K1812" s="560"/>
      <c r="L1812" s="560"/>
      <c r="M1812" s="561"/>
    </row>
    <row r="1813" spans="2:13" s="229" customFormat="1" ht="27.75" customHeight="1" thickBot="1" x14ac:dyDescent="0.25">
      <c r="B1813" s="556" t="s">
        <v>273</v>
      </c>
      <c r="C1813" s="557"/>
      <c r="D1813" s="557"/>
      <c r="E1813" s="558"/>
      <c r="F1813" s="556" t="e">
        <f>F1811*(1+F1812)</f>
        <v>#REF!</v>
      </c>
      <c r="G1813" s="557"/>
      <c r="H1813" s="557"/>
      <c r="I1813" s="557"/>
      <c r="J1813" s="556" t="e">
        <f>J1811*(1+F1812)</f>
        <v>#REF!</v>
      </c>
      <c r="K1813" s="557"/>
      <c r="L1813" s="557"/>
      <c r="M1813" s="558"/>
    </row>
    <row r="1814" spans="2:13" s="229" customFormat="1" ht="24" hidden="1" customHeight="1" thickBot="1" x14ac:dyDescent="0.25">
      <c r="B1814" s="555" t="s">
        <v>191</v>
      </c>
      <c r="C1814" s="555"/>
      <c r="D1814" s="555"/>
      <c r="E1814" s="555"/>
      <c r="F1814" s="556" t="e">
        <f>#REF!*(#REF!*#REF!+#REF!*#REF!)</f>
        <v>#REF!</v>
      </c>
      <c r="G1814" s="557"/>
      <c r="H1814" s="558"/>
      <c r="I1814" s="555" t="e">
        <f>#REF!</f>
        <v>#REF!</v>
      </c>
      <c r="J1814" s="556"/>
      <c r="K1814" s="247" t="s">
        <v>230</v>
      </c>
      <c r="L1814" s="558" t="e">
        <f>B1785</f>
        <v>#REF!</v>
      </c>
      <c r="M1814" s="555"/>
    </row>
    <row r="1815" spans="2:13" s="229" customFormat="1" ht="45" customHeight="1" thickBot="1" x14ac:dyDescent="0.25">
      <c r="B1815" s="228"/>
      <c r="C1815" s="228"/>
      <c r="D1815" s="228"/>
      <c r="E1815" s="228"/>
      <c r="F1815" s="228"/>
      <c r="G1815" s="228"/>
      <c r="H1815" s="228"/>
      <c r="I1815" s="228"/>
      <c r="J1815" s="228"/>
      <c r="K1815" s="228"/>
      <c r="L1815" s="228"/>
      <c r="M1815" s="228"/>
    </row>
    <row r="1816" spans="2:13" s="229" customFormat="1" ht="27.75" customHeight="1" thickBot="1" x14ac:dyDescent="0.25">
      <c r="B1816" s="568" t="s">
        <v>128</v>
      </c>
      <c r="C1816" s="569"/>
      <c r="D1816" s="569"/>
      <c r="E1816" s="570"/>
      <c r="F1816" s="228"/>
      <c r="G1816" s="228"/>
      <c r="H1816" s="228"/>
      <c r="I1816" s="228"/>
      <c r="J1816" s="228"/>
      <c r="K1816" s="228"/>
      <c r="L1816" s="228"/>
      <c r="M1816" s="228"/>
    </row>
    <row r="1817" spans="2:13" s="229" customFormat="1" ht="27.75" customHeight="1" x14ac:dyDescent="0.2">
      <c r="B1817" s="571" t="e">
        <f>#REF!</f>
        <v>#REF!</v>
      </c>
      <c r="C1817" s="572"/>
      <c r="D1817" s="573"/>
      <c r="E1817" s="574"/>
      <c r="F1817" s="578" t="s">
        <v>240</v>
      </c>
      <c r="G1817" s="579"/>
      <c r="H1817" s="579"/>
      <c r="I1817" s="580"/>
      <c r="J1817" s="578" t="s">
        <v>239</v>
      </c>
      <c r="K1817" s="579"/>
      <c r="L1817" s="579"/>
      <c r="M1817" s="580"/>
    </row>
    <row r="1818" spans="2:13" s="229" customFormat="1" ht="27.75" customHeight="1" thickBot="1" x14ac:dyDescent="0.25">
      <c r="B1818" s="575"/>
      <c r="C1818" s="576"/>
      <c r="D1818" s="576"/>
      <c r="E1818" s="577"/>
      <c r="F1818" s="233" t="s">
        <v>149</v>
      </c>
      <c r="G1818" s="231" t="s">
        <v>151</v>
      </c>
      <c r="H1818" s="231" t="s">
        <v>96</v>
      </c>
      <c r="I1818" s="232" t="s">
        <v>150</v>
      </c>
      <c r="J1818" s="233" t="s">
        <v>149</v>
      </c>
      <c r="K1818" s="231" t="s">
        <v>151</v>
      </c>
      <c r="L1818" s="231" t="s">
        <v>96</v>
      </c>
      <c r="M1818" s="232" t="s">
        <v>150</v>
      </c>
    </row>
    <row r="1819" spans="2:13" s="229" customFormat="1" ht="27.75" customHeight="1" thickTop="1" x14ac:dyDescent="0.2">
      <c r="B1819" s="566" t="s">
        <v>241</v>
      </c>
      <c r="C1819" s="567"/>
      <c r="D1819" s="234" t="e">
        <f>#REF!</f>
        <v>#REF!</v>
      </c>
      <c r="E1819" s="235" t="s">
        <v>242</v>
      </c>
      <c r="F1819" s="242" t="e">
        <f>IF(#REF!&gt;=1,IF(#REF!&gt;=1,#REF!),IF(#REF!&gt;=0,"",))</f>
        <v>#REF!</v>
      </c>
      <c r="G1819" s="241" t="e">
        <f>保全管理データ!N2467</f>
        <v>#REF!</v>
      </c>
      <c r="H1819" s="241" t="e">
        <f>IF(#REF!="無","",IF(#REF!="","",IF(#REF!="悪環境における作業",0.2,IF(#REF!="高所又は地下作業",0.1,IF(#REF!="錯綜場所作業",0.3,IF(#REF!="複雑な制約のある作業",0.4,IF(#REF!="単純な制約のある作業",0.2,0)))))))</f>
        <v>#REF!</v>
      </c>
      <c r="I1819" s="224" t="e">
        <f>IF(F1819="","",F1819*G1819*(1+IF(H1819="",0,H1819)))</f>
        <v>#REF!</v>
      </c>
      <c r="J1819" s="242" t="e">
        <f>IF(#REF!&gt;=1,IF(#REF!&gt;=1,#REF!),IF(#REF!&gt;=0,"",))</f>
        <v>#REF!</v>
      </c>
      <c r="K1819" s="241" t="e">
        <f>保全管理データ!N2494</f>
        <v>#REF!</v>
      </c>
      <c r="L1819" s="241" t="e">
        <f>IF(#REF!="","",IF(#REF!="悪環境における作業",0.2,IF(#REF!="高所又は地下作業",0.1,IF(#REF!="錯綜場所作業",0.3,IF(#REF!="複雑な制約のある作業",0.4,IF(#REF!="単純な制約のある作業",0.2,0))))))</f>
        <v>#REF!</v>
      </c>
      <c r="M1819" s="224" t="e">
        <f>IF(J1819="","",J1819*K1819*(1+IF(L1819="",0,L1819)))</f>
        <v>#REF!</v>
      </c>
    </row>
    <row r="1820" spans="2:13" s="229" customFormat="1" ht="27.75" customHeight="1" x14ac:dyDescent="0.2">
      <c r="B1820" s="562" t="s">
        <v>243</v>
      </c>
      <c r="C1820" s="563"/>
      <c r="D1820" s="239" t="e">
        <f>#REF!</f>
        <v>#REF!</v>
      </c>
      <c r="E1820" s="240" t="s">
        <v>242</v>
      </c>
      <c r="F1820" s="242" t="e">
        <f>IF(#REF!&gt;=1,IF(#REF!&gt;=1,#REF!),IF(#REF!&gt;=0,"",))</f>
        <v>#REF!</v>
      </c>
      <c r="G1820" s="241" t="e">
        <f>保全管理データ!N2468</f>
        <v>#REF!</v>
      </c>
      <c r="H1820" s="241" t="e">
        <f>IF(#REF!="無","",IF(#REF!="","",IF(#REF!="悪環境における作業",0.2,IF(#REF!="高所又は地下作業",0.1,IF(#REF!="錯綜場所作業",0.3,IF(#REF!="複雑な制約のある作業",0.4,IF(#REF!="単純な制約のある作業",0.2,0)))))))</f>
        <v>#REF!</v>
      </c>
      <c r="I1820" s="224" t="e">
        <f t="shared" ref="I1820:I1842" si="111">IF(F1820="","",F1820*G1820*(1+IF(H1820="",0,H1820)))</f>
        <v>#REF!</v>
      </c>
      <c r="J1820" s="242" t="e">
        <f>IF(#REF!&gt;=1,IF(#REF!&gt;=1,#REF!),IF(#REF!&gt;=0,"",))</f>
        <v>#REF!</v>
      </c>
      <c r="K1820" s="241" t="e">
        <f>保全管理データ!N2495</f>
        <v>#REF!</v>
      </c>
      <c r="L1820" s="241" t="e">
        <f>IF(#REF!="","",IF(#REF!="悪環境における作業",0.2,IF(#REF!="高所又は地下作業",0.1,IF(#REF!="錯綜場所作業",0.3,IF(#REF!="複雑な制約のある作業",0.4,IF(#REF!="単純な制約のある作業",0.2,0))))))</f>
        <v>#REF!</v>
      </c>
      <c r="M1820" s="224" t="e">
        <f t="shared" ref="M1820:M1842" si="112">IF(J1820="","",J1820*K1820*(1+IF(L1820="",0,L1820)))</f>
        <v>#REF!</v>
      </c>
    </row>
    <row r="1821" spans="2:13" s="229" customFormat="1" ht="27.75" customHeight="1" x14ac:dyDescent="0.2">
      <c r="B1821" s="562" t="s">
        <v>249</v>
      </c>
      <c r="C1821" s="563"/>
      <c r="D1821" s="239" t="e">
        <f>#REF!</f>
        <v>#REF!</v>
      </c>
      <c r="E1821" s="240" t="s">
        <v>244</v>
      </c>
      <c r="F1821" s="242" t="e">
        <f>IF(#REF!&gt;=1,IF(#REF!&gt;=1,#REF!),IF(#REF!&gt;=0,"",))</f>
        <v>#REF!</v>
      </c>
      <c r="G1821" s="241" t="e">
        <f>保全管理データ!N2469</f>
        <v>#REF!</v>
      </c>
      <c r="H1821" s="241" t="e">
        <f>IF(#REF!="無","",IF(#REF!="","",IF(#REF!="悪環境における作業",0.2,IF(#REF!="高所又は地下作業",0.1,IF(#REF!="錯綜場所作業",0.3,IF(#REF!="複雑な制約のある作業",0.4,IF(#REF!="単純な制約のある作業",0.2,0)))))))</f>
        <v>#REF!</v>
      </c>
      <c r="I1821" s="224" t="e">
        <f t="shared" si="111"/>
        <v>#REF!</v>
      </c>
      <c r="J1821" s="242" t="e">
        <f>IF(#REF!&gt;=1,IF(#REF!&gt;=1,#REF!),IF(#REF!&gt;=0,"",))</f>
        <v>#REF!</v>
      </c>
      <c r="K1821" s="241" t="e">
        <f>保全管理データ!N2496</f>
        <v>#REF!</v>
      </c>
      <c r="L1821" s="241" t="e">
        <f>IF(#REF!="","",IF(#REF!="悪環境における作業",0.2,IF(#REF!="高所又は地下作業",0.1,IF(#REF!="錯綜場所作業",0.3,IF(#REF!="複雑な制約のある作業",0.4,IF(#REF!="単純な制約のある作業",0.2,0))))))</f>
        <v>#REF!</v>
      </c>
      <c r="M1821" s="224" t="e">
        <f t="shared" si="112"/>
        <v>#REF!</v>
      </c>
    </row>
    <row r="1822" spans="2:13" s="229" customFormat="1" ht="27.75" customHeight="1" x14ac:dyDescent="0.2">
      <c r="B1822" s="562" t="s">
        <v>250</v>
      </c>
      <c r="C1822" s="563"/>
      <c r="D1822" s="239" t="e">
        <f>#REF!</f>
        <v>#REF!</v>
      </c>
      <c r="E1822" s="240" t="s">
        <v>244</v>
      </c>
      <c r="F1822" s="242" t="e">
        <f>IF(#REF!&gt;=1,IF(#REF!&gt;=1,#REF!),IF(#REF!&gt;=0,"",))</f>
        <v>#REF!</v>
      </c>
      <c r="G1822" s="241" t="e">
        <f>保全管理データ!N2470</f>
        <v>#REF!</v>
      </c>
      <c r="H1822" s="241" t="e">
        <f>IF(#REF!="無","",IF(#REF!="","",IF(#REF!="悪環境における作業",0.2,IF(#REF!="高所又は地下作業",0.1,IF(#REF!="錯綜場所作業",0.3,IF(#REF!="複雑な制約のある作業",0.4,IF(#REF!="単純な制約のある作業",0.2,0)))))))</f>
        <v>#REF!</v>
      </c>
      <c r="I1822" s="224" t="e">
        <f t="shared" si="111"/>
        <v>#REF!</v>
      </c>
      <c r="J1822" s="242" t="e">
        <f>IF(#REF!&gt;=1,IF(#REF!&gt;=1,#REF!),IF(#REF!&gt;=0,"",))</f>
        <v>#REF!</v>
      </c>
      <c r="K1822" s="241" t="e">
        <f>保全管理データ!N2497</f>
        <v>#REF!</v>
      </c>
      <c r="L1822" s="241" t="e">
        <f>IF(#REF!="","",IF(#REF!="悪環境における作業",0.2,IF(#REF!="高所又は地下作業",0.1,IF(#REF!="錯綜場所作業",0.3,IF(#REF!="複雑な制約のある作業",0.4,IF(#REF!="単純な制約のある作業",0.2,0))))))</f>
        <v>#REF!</v>
      </c>
      <c r="M1822" s="224" t="e">
        <f t="shared" si="112"/>
        <v>#REF!</v>
      </c>
    </row>
    <row r="1823" spans="2:13" s="229" customFormat="1" ht="27.75" customHeight="1" x14ac:dyDescent="0.2">
      <c r="B1823" s="562" t="s">
        <v>251</v>
      </c>
      <c r="C1823" s="563"/>
      <c r="D1823" s="239" t="e">
        <f>#REF!</f>
        <v>#REF!</v>
      </c>
      <c r="E1823" s="240" t="s">
        <v>242</v>
      </c>
      <c r="F1823" s="242" t="e">
        <f>IF(#REF!&gt;=1,IF(#REF!&gt;=1,#REF!),IF(#REF!&gt;=0,"",))</f>
        <v>#REF!</v>
      </c>
      <c r="G1823" s="241" t="e">
        <f>保全管理データ!N2471</f>
        <v>#REF!</v>
      </c>
      <c r="H1823" s="241" t="e">
        <f>IF(#REF!="無","",IF(#REF!="","",IF(#REF!="悪環境における作業",0.2,IF(#REF!="高所又は地下作業",0.1,IF(#REF!="錯綜場所作業",0.3,IF(#REF!="複雑な制約のある作業",0.4,IF(#REF!="単純な制約のある作業",0.2,0)))))))</f>
        <v>#REF!</v>
      </c>
      <c r="I1823" s="224" t="e">
        <f t="shared" si="111"/>
        <v>#REF!</v>
      </c>
      <c r="J1823" s="242" t="e">
        <f>IF(#REF!&gt;=1,IF(#REF!&gt;=1,#REF!),IF(#REF!&gt;=0,"",))</f>
        <v>#REF!</v>
      </c>
      <c r="K1823" s="241" t="e">
        <f>保全管理データ!N2498</f>
        <v>#REF!</v>
      </c>
      <c r="L1823" s="241" t="e">
        <f>IF(#REF!="","",IF(#REF!="悪環境における作業",0.2,IF(#REF!="高所又は地下作業",0.1,IF(#REF!="錯綜場所作業",0.3,IF(#REF!="複雑な制約のある作業",0.4,IF(#REF!="単純な制約のある作業",0.2,0))))))</f>
        <v>#REF!</v>
      </c>
      <c r="M1823" s="224" t="e">
        <f t="shared" si="112"/>
        <v>#REF!</v>
      </c>
    </row>
    <row r="1824" spans="2:13" s="229" customFormat="1" ht="27.75" customHeight="1" x14ac:dyDescent="0.2">
      <c r="B1824" s="562" t="s">
        <v>252</v>
      </c>
      <c r="C1824" s="563"/>
      <c r="D1824" s="239" t="e">
        <f>#REF!</f>
        <v>#REF!</v>
      </c>
      <c r="E1824" s="240" t="s">
        <v>244</v>
      </c>
      <c r="F1824" s="242" t="e">
        <f>IF(#REF!&gt;=1,IF(#REF!&gt;=1,#REF!),IF(#REF!&gt;=0,"",))</f>
        <v>#REF!</v>
      </c>
      <c r="G1824" s="241" t="e">
        <f>保全管理データ!N2472</f>
        <v>#REF!</v>
      </c>
      <c r="H1824" s="241" t="e">
        <f>IF(#REF!="無","",IF(#REF!="","",IF(#REF!="悪環境における作業",0.2,IF(#REF!="高所又は地下作業",0.1,IF(#REF!="錯綜場所作業",0.3,IF(#REF!="複雑な制約のある作業",0.4,IF(#REF!="単純な制約のある作業",0.2,0)))))))</f>
        <v>#REF!</v>
      </c>
      <c r="I1824" s="224" t="e">
        <f t="shared" si="111"/>
        <v>#REF!</v>
      </c>
      <c r="J1824" s="242" t="e">
        <f>IF(#REF!&gt;=1,IF(#REF!&gt;=1,#REF!),IF(#REF!&gt;=0,"",))</f>
        <v>#REF!</v>
      </c>
      <c r="K1824" s="241" t="e">
        <f>保全管理データ!N2499</f>
        <v>#REF!</v>
      </c>
      <c r="L1824" s="241" t="e">
        <f>IF(#REF!="","",IF(#REF!="悪環境における作業",0.2,IF(#REF!="高所又は地下作業",0.1,IF(#REF!="錯綜場所作業",0.3,IF(#REF!="複雑な制約のある作業",0.4,IF(#REF!="単純な制約のある作業",0.2,0))))))</f>
        <v>#REF!</v>
      </c>
      <c r="M1824" s="224" t="e">
        <f t="shared" si="112"/>
        <v>#REF!</v>
      </c>
    </row>
    <row r="1825" spans="2:13" s="229" customFormat="1" ht="27.75" customHeight="1" x14ac:dyDescent="0.2">
      <c r="B1825" s="562" t="s">
        <v>253</v>
      </c>
      <c r="C1825" s="563"/>
      <c r="D1825" s="239" t="e">
        <f>#REF!</f>
        <v>#REF!</v>
      </c>
      <c r="E1825" s="240" t="s">
        <v>242</v>
      </c>
      <c r="F1825" s="242" t="e">
        <f>IF(#REF!&gt;=1,IF(#REF!&gt;=1,#REF!),IF(#REF!&gt;=0,"",))</f>
        <v>#REF!</v>
      </c>
      <c r="G1825" s="241" t="e">
        <f>保全管理データ!N2473</f>
        <v>#REF!</v>
      </c>
      <c r="H1825" s="241" t="e">
        <f>IF(#REF!="無","",IF(#REF!="","",IF(#REF!="悪環境における作業",0.2,IF(#REF!="高所又は地下作業",0.1,IF(#REF!="錯綜場所作業",0.3,IF(#REF!="複雑な制約のある作業",0.4,IF(#REF!="単純な制約のある作業",0.2,0)))))))</f>
        <v>#REF!</v>
      </c>
      <c r="I1825" s="224" t="e">
        <f t="shared" si="111"/>
        <v>#REF!</v>
      </c>
      <c r="J1825" s="242" t="e">
        <f>IF(#REF!&gt;=1,IF(#REF!&gt;=1,#REF!),IF(#REF!&gt;=0,"",))</f>
        <v>#REF!</v>
      </c>
      <c r="K1825" s="241" t="e">
        <f>保全管理データ!N2500</f>
        <v>#REF!</v>
      </c>
      <c r="L1825" s="241" t="e">
        <f>IF(#REF!="","",IF(#REF!="悪環境における作業",0.2,IF(#REF!="高所又は地下作業",0.1,IF(#REF!="錯綜場所作業",0.3,IF(#REF!="複雑な制約のある作業",0.4,IF(#REF!="単純な制約のある作業",0.2,0))))))</f>
        <v>#REF!</v>
      </c>
      <c r="M1825" s="224" t="e">
        <f t="shared" si="112"/>
        <v>#REF!</v>
      </c>
    </row>
    <row r="1826" spans="2:13" s="229" customFormat="1" ht="27.75" customHeight="1" x14ac:dyDescent="0.2">
      <c r="B1826" s="562" t="s">
        <v>254</v>
      </c>
      <c r="C1826" s="563"/>
      <c r="D1826" s="239" t="e">
        <f>#REF!</f>
        <v>#REF!</v>
      </c>
      <c r="E1826" s="240" t="s">
        <v>242</v>
      </c>
      <c r="F1826" s="242" t="e">
        <f>IF(#REF!&gt;=1,IF(#REF!&gt;=1,#REF!),IF(#REF!&gt;=0,"",))</f>
        <v>#REF!</v>
      </c>
      <c r="G1826" s="241" t="e">
        <f>保全管理データ!N2474</f>
        <v>#REF!</v>
      </c>
      <c r="H1826" s="241" t="e">
        <f>IF(#REF!="無","",IF(#REF!="","",IF(#REF!="悪環境における作業",0.2,IF(#REF!="高所又は地下作業",0.1,IF(#REF!="錯綜場所作業",0.3,IF(#REF!="複雑な制約のある作業",0.4,IF(#REF!="単純な制約のある作業",0.2,0)))))))</f>
        <v>#REF!</v>
      </c>
      <c r="I1826" s="224" t="e">
        <f t="shared" si="111"/>
        <v>#REF!</v>
      </c>
      <c r="J1826" s="242" t="e">
        <f>IF(#REF!&gt;=1,IF(#REF!&gt;=1,#REF!),IF(#REF!&gt;=0,"",))</f>
        <v>#REF!</v>
      </c>
      <c r="K1826" s="241" t="e">
        <f>保全管理データ!N2501</f>
        <v>#REF!</v>
      </c>
      <c r="L1826" s="241" t="e">
        <f>IF(#REF!="","",IF(#REF!="悪環境における作業",0.2,IF(#REF!="高所又は地下作業",0.1,IF(#REF!="錯綜場所作業",0.3,IF(#REF!="複雑な制約のある作業",0.4,IF(#REF!="単純な制約のある作業",0.2,0))))))</f>
        <v>#REF!</v>
      </c>
      <c r="M1826" s="224" t="e">
        <f t="shared" si="112"/>
        <v>#REF!</v>
      </c>
    </row>
    <row r="1827" spans="2:13" s="229" customFormat="1" ht="27.75" customHeight="1" x14ac:dyDescent="0.2">
      <c r="B1827" s="562" t="s">
        <v>255</v>
      </c>
      <c r="C1827" s="563"/>
      <c r="D1827" s="239" t="e">
        <f>#REF!</f>
        <v>#REF!</v>
      </c>
      <c r="E1827" s="240" t="s">
        <v>245</v>
      </c>
      <c r="F1827" s="242" t="e">
        <f>IF(#REF!&gt;=1,IF(#REF!&gt;=1,#REF!),IF(#REF!&gt;=0,"",))</f>
        <v>#REF!</v>
      </c>
      <c r="G1827" s="241" t="e">
        <f>保全管理データ!N2475</f>
        <v>#REF!</v>
      </c>
      <c r="H1827" s="241" t="e">
        <f>IF(#REF!="無","",IF(#REF!="","",IF(#REF!="悪環境における作業",0.2,IF(#REF!="高所又は地下作業",0.1,IF(#REF!="錯綜場所作業",0.3,IF(#REF!="複雑な制約のある作業",0.4,IF(#REF!="単純な制約のある作業",0.2,0)))))))</f>
        <v>#REF!</v>
      </c>
      <c r="I1827" s="224" t="e">
        <f t="shared" si="111"/>
        <v>#REF!</v>
      </c>
      <c r="J1827" s="242" t="e">
        <f>IF(#REF!&gt;=1,IF(#REF!&gt;=1,#REF!),IF(#REF!&gt;=0,"",))</f>
        <v>#REF!</v>
      </c>
      <c r="K1827" s="241" t="e">
        <f>保全管理データ!N2502</f>
        <v>#REF!</v>
      </c>
      <c r="L1827" s="241" t="e">
        <f>IF(#REF!="","",IF(#REF!="悪環境における作業",0.2,IF(#REF!="高所又は地下作業",0.1,IF(#REF!="錯綜場所作業",0.3,IF(#REF!="複雑な制約のある作業",0.4,IF(#REF!="単純な制約のある作業",0.2,0))))))</f>
        <v>#REF!</v>
      </c>
      <c r="M1827" s="224" t="e">
        <f t="shared" si="112"/>
        <v>#REF!</v>
      </c>
    </row>
    <row r="1828" spans="2:13" s="229" customFormat="1" ht="27.75" customHeight="1" x14ac:dyDescent="0.2">
      <c r="B1828" s="562" t="s">
        <v>256</v>
      </c>
      <c r="C1828" s="563"/>
      <c r="D1828" s="239" t="e">
        <f>#REF!</f>
        <v>#REF!</v>
      </c>
      <c r="E1828" s="240" t="s">
        <v>242</v>
      </c>
      <c r="F1828" s="242" t="e">
        <f>IF(#REF!&gt;=1,IF(#REF!&gt;=1,#REF!),IF(#REF!&gt;=0,"",))</f>
        <v>#REF!</v>
      </c>
      <c r="G1828" s="241" t="e">
        <f>保全管理データ!N2476</f>
        <v>#REF!</v>
      </c>
      <c r="H1828" s="241" t="e">
        <f>IF(#REF!="無","",IF(#REF!="","",IF(#REF!="悪環境における作業",0.2,IF(#REF!="高所又は地下作業",0.1,IF(#REF!="錯綜場所作業",0.3,IF(#REF!="複雑な制約のある作業",0.4,IF(#REF!="単純な制約のある作業",0.2,0)))))))</f>
        <v>#REF!</v>
      </c>
      <c r="I1828" s="224" t="e">
        <f t="shared" si="111"/>
        <v>#REF!</v>
      </c>
      <c r="J1828" s="242" t="e">
        <f>IF(#REF!&gt;=1,IF(#REF!&gt;=1,#REF!),IF(#REF!&gt;=0,"",))</f>
        <v>#REF!</v>
      </c>
      <c r="K1828" s="241" t="e">
        <f>保全管理データ!N2503</f>
        <v>#REF!</v>
      </c>
      <c r="L1828" s="241" t="e">
        <f>IF(#REF!="","",IF(#REF!="悪環境における作業",0.2,IF(#REF!="高所又は地下作業",0.1,IF(#REF!="錯綜場所作業",0.3,IF(#REF!="複雑な制約のある作業",0.4,IF(#REF!="単純な制約のある作業",0.2,0))))))</f>
        <v>#REF!</v>
      </c>
      <c r="M1828" s="224" t="e">
        <f t="shared" si="112"/>
        <v>#REF!</v>
      </c>
    </row>
    <row r="1829" spans="2:13" s="229" customFormat="1" ht="27.75" customHeight="1" x14ac:dyDescent="0.2">
      <c r="B1829" s="562" t="s">
        <v>257</v>
      </c>
      <c r="C1829" s="563"/>
      <c r="D1829" s="239" t="e">
        <f>#REF!</f>
        <v>#REF!</v>
      </c>
      <c r="E1829" s="240" t="s">
        <v>245</v>
      </c>
      <c r="F1829" s="242" t="e">
        <f>IF(#REF!&gt;=1,IF(#REF!&gt;=1,#REF!),IF(#REF!&gt;=0,"",))</f>
        <v>#REF!</v>
      </c>
      <c r="G1829" s="241" t="e">
        <f>保全管理データ!N2477</f>
        <v>#REF!</v>
      </c>
      <c r="H1829" s="241" t="e">
        <f>IF(#REF!="無","",IF(#REF!="","",IF(#REF!="悪環境における作業",0.2,IF(#REF!="高所又は地下作業",0.1,IF(#REF!="錯綜場所作業",0.3,IF(#REF!="複雑な制約のある作業",0.4,IF(#REF!="単純な制約のある作業",0.2,0)))))))</f>
        <v>#REF!</v>
      </c>
      <c r="I1829" s="224" t="e">
        <f t="shared" si="111"/>
        <v>#REF!</v>
      </c>
      <c r="J1829" s="242" t="e">
        <f>IF(#REF!&gt;=1,IF(#REF!&gt;=1,#REF!),IF(#REF!&gt;=0,"",))</f>
        <v>#REF!</v>
      </c>
      <c r="K1829" s="241" t="e">
        <f>保全管理データ!N2504</f>
        <v>#REF!</v>
      </c>
      <c r="L1829" s="241" t="e">
        <f>IF(#REF!="","",IF(#REF!="悪環境における作業",0.2,IF(#REF!="高所又は地下作業",0.1,IF(#REF!="錯綜場所作業",0.3,IF(#REF!="複雑な制約のある作業",0.4,IF(#REF!="単純な制約のある作業",0.2,0))))))</f>
        <v>#REF!</v>
      </c>
      <c r="M1829" s="224" t="e">
        <f t="shared" si="112"/>
        <v>#REF!</v>
      </c>
    </row>
    <row r="1830" spans="2:13" s="229" customFormat="1" ht="27.75" customHeight="1" x14ac:dyDescent="0.2">
      <c r="B1830" s="562" t="s">
        <v>258</v>
      </c>
      <c r="C1830" s="563"/>
      <c r="D1830" s="239" t="e">
        <f>#REF!</f>
        <v>#REF!</v>
      </c>
      <c r="E1830" s="240" t="s">
        <v>245</v>
      </c>
      <c r="F1830" s="242" t="e">
        <f>IF(#REF!&gt;=1,IF(#REF!&gt;=1,#REF!),IF(#REF!&gt;=0,"",))</f>
        <v>#REF!</v>
      </c>
      <c r="G1830" s="241" t="e">
        <f>保全管理データ!N2478</f>
        <v>#REF!</v>
      </c>
      <c r="H1830" s="241" t="e">
        <f>IF(#REF!="無","",IF(#REF!="","",IF(#REF!="悪環境における作業",0.2,IF(#REF!="高所又は地下作業",0.1,IF(#REF!="錯綜場所作業",0.3,IF(#REF!="複雑な制約のある作業",0.4,IF(#REF!="単純な制約のある作業",0.2,0)))))))</f>
        <v>#REF!</v>
      </c>
      <c r="I1830" s="224" t="e">
        <f t="shared" si="111"/>
        <v>#REF!</v>
      </c>
      <c r="J1830" s="242" t="e">
        <f>IF(#REF!&gt;=1,IF(#REF!&gt;=1,#REF!),IF(#REF!&gt;=0,"",))</f>
        <v>#REF!</v>
      </c>
      <c r="K1830" s="241" t="e">
        <f>保全管理データ!N2505</f>
        <v>#REF!</v>
      </c>
      <c r="L1830" s="241" t="e">
        <f>IF(#REF!="","",IF(#REF!="悪環境における作業",0.2,IF(#REF!="高所又は地下作業",0.1,IF(#REF!="錯綜場所作業",0.3,IF(#REF!="複雑な制約のある作業",0.4,IF(#REF!="単純な制約のある作業",0.2,0))))))</f>
        <v>#REF!</v>
      </c>
      <c r="M1830" s="224" t="e">
        <f t="shared" si="112"/>
        <v>#REF!</v>
      </c>
    </row>
    <row r="1831" spans="2:13" s="229" customFormat="1" ht="27.75" customHeight="1" x14ac:dyDescent="0.2">
      <c r="B1831" s="562" t="s">
        <v>259</v>
      </c>
      <c r="C1831" s="563"/>
      <c r="D1831" s="239" t="e">
        <f>#REF!</f>
        <v>#REF!</v>
      </c>
      <c r="E1831" s="240" t="s">
        <v>245</v>
      </c>
      <c r="F1831" s="242" t="e">
        <f>IF(#REF!&gt;=1,IF(#REF!&gt;=1,#REF!),IF(#REF!&gt;=0,"",))</f>
        <v>#REF!</v>
      </c>
      <c r="G1831" s="241" t="e">
        <f>保全管理データ!N2479</f>
        <v>#REF!</v>
      </c>
      <c r="H1831" s="241" t="e">
        <f>IF(#REF!="無","",IF(#REF!="","",IF(#REF!="悪環境における作業",0.2,IF(#REF!="高所又は地下作業",0.1,IF(#REF!="錯綜場所作業",0.3,IF(#REF!="複雑な制約のある作業",0.4,IF(#REF!="単純な制約のある作業",0.2,0)))))))</f>
        <v>#REF!</v>
      </c>
      <c r="I1831" s="224" t="e">
        <f t="shared" si="111"/>
        <v>#REF!</v>
      </c>
      <c r="J1831" s="242" t="e">
        <f>IF(#REF!&gt;=1,IF(#REF!&gt;=1,#REF!),IF(#REF!&gt;=0,"",))</f>
        <v>#REF!</v>
      </c>
      <c r="K1831" s="241" t="e">
        <f>保全管理データ!N2506</f>
        <v>#REF!</v>
      </c>
      <c r="L1831" s="241" t="e">
        <f>IF(#REF!="","",IF(#REF!="悪環境における作業",0.2,IF(#REF!="高所又は地下作業",0.1,IF(#REF!="錯綜場所作業",0.3,IF(#REF!="複雑な制約のある作業",0.4,IF(#REF!="単純な制約のある作業",0.2,0))))))</f>
        <v>#REF!</v>
      </c>
      <c r="M1831" s="224" t="e">
        <f t="shared" si="112"/>
        <v>#REF!</v>
      </c>
    </row>
    <row r="1832" spans="2:13" s="229" customFormat="1" ht="27.75" customHeight="1" x14ac:dyDescent="0.2">
      <c r="B1832" s="562" t="s">
        <v>260</v>
      </c>
      <c r="C1832" s="563"/>
      <c r="D1832" s="239" t="e">
        <f>#REF!</f>
        <v>#REF!</v>
      </c>
      <c r="E1832" s="240" t="s">
        <v>248</v>
      </c>
      <c r="F1832" s="242" t="e">
        <f>IF(#REF!&gt;=1,IF(#REF!&gt;=1,#REF!),IF(#REF!&gt;=0,"",))</f>
        <v>#REF!</v>
      </c>
      <c r="G1832" s="241" t="e">
        <f>保全管理データ!N2480</f>
        <v>#REF!</v>
      </c>
      <c r="H1832" s="241" t="e">
        <f>IF(#REF!="無","",IF(#REF!="","",IF(#REF!="悪環境における作業",0.2,IF(#REF!="高所又は地下作業",0.1,IF(#REF!="錯綜場所作業",0.3,IF(#REF!="複雑な制約のある作業",0.4,IF(#REF!="単純な制約のある作業",0.2,0)))))))</f>
        <v>#REF!</v>
      </c>
      <c r="I1832" s="224" t="e">
        <f t="shared" si="111"/>
        <v>#REF!</v>
      </c>
      <c r="J1832" s="242" t="e">
        <f>IF(#REF!&gt;=1,IF(#REF!&gt;=1,#REF!),IF(#REF!&gt;=0,"",))</f>
        <v>#REF!</v>
      </c>
      <c r="K1832" s="241" t="e">
        <f>保全管理データ!N2507</f>
        <v>#REF!</v>
      </c>
      <c r="L1832" s="241" t="e">
        <f>IF(#REF!="","",IF(#REF!="悪環境における作業",0.2,IF(#REF!="高所又は地下作業",0.1,IF(#REF!="錯綜場所作業",0.3,IF(#REF!="複雑な制約のある作業",0.4,IF(#REF!="単純な制約のある作業",0.2,0))))))</f>
        <v>#REF!</v>
      </c>
      <c r="M1832" s="224" t="e">
        <f t="shared" si="112"/>
        <v>#REF!</v>
      </c>
    </row>
    <row r="1833" spans="2:13" s="229" customFormat="1" ht="27.75" customHeight="1" x14ac:dyDescent="0.2">
      <c r="B1833" s="562" t="s">
        <v>261</v>
      </c>
      <c r="C1833" s="563"/>
      <c r="D1833" s="239" t="e">
        <f>#REF!</f>
        <v>#REF!</v>
      </c>
      <c r="E1833" s="240" t="s">
        <v>247</v>
      </c>
      <c r="F1833" s="242" t="e">
        <f>IF(#REF!&gt;=1,IF(#REF!&gt;=1,#REF!),IF(#REF!&gt;=0,"",))</f>
        <v>#REF!</v>
      </c>
      <c r="G1833" s="241" t="e">
        <f>保全管理データ!N2481</f>
        <v>#REF!</v>
      </c>
      <c r="H1833" s="241" t="e">
        <f>IF(#REF!="無","",IF(#REF!="","",IF(#REF!="悪環境における作業",0.2,IF(#REF!="高所又は地下作業",0.1,IF(#REF!="錯綜場所作業",0.3,IF(#REF!="複雑な制約のある作業",0.4,IF(#REF!="単純な制約のある作業",0.2,0)))))))</f>
        <v>#REF!</v>
      </c>
      <c r="I1833" s="224" t="e">
        <f t="shared" si="111"/>
        <v>#REF!</v>
      </c>
      <c r="J1833" s="242" t="e">
        <f>IF(#REF!&gt;=1,IF(#REF!&gt;=1,#REF!),IF(#REF!&gt;=0,"",))</f>
        <v>#REF!</v>
      </c>
      <c r="K1833" s="241" t="e">
        <f>保全管理データ!N2508</f>
        <v>#REF!</v>
      </c>
      <c r="L1833" s="241" t="e">
        <f>IF(#REF!="","",IF(#REF!="悪環境における作業",0.2,IF(#REF!="高所又は地下作業",0.1,IF(#REF!="錯綜場所作業",0.3,IF(#REF!="複雑な制約のある作業",0.4,IF(#REF!="単純な制約のある作業",0.2,0))))))</f>
        <v>#REF!</v>
      </c>
      <c r="M1833" s="224" t="e">
        <f t="shared" si="112"/>
        <v>#REF!</v>
      </c>
    </row>
    <row r="1834" spans="2:13" s="229" customFormat="1" ht="27.75" customHeight="1" x14ac:dyDescent="0.2">
      <c r="B1834" s="562" t="s">
        <v>262</v>
      </c>
      <c r="C1834" s="563"/>
      <c r="D1834" s="239" t="e">
        <f>#REF!</f>
        <v>#REF!</v>
      </c>
      <c r="E1834" s="240" t="s">
        <v>245</v>
      </c>
      <c r="F1834" s="242" t="e">
        <f>IF(#REF!&gt;=1,IF(#REF!&gt;=1,#REF!),IF(#REF!&gt;=0,"",))</f>
        <v>#REF!</v>
      </c>
      <c r="G1834" s="241" t="e">
        <f>保全管理データ!N2482</f>
        <v>#REF!</v>
      </c>
      <c r="H1834" s="241" t="e">
        <f>IF(#REF!="無","",IF(#REF!="","",IF(#REF!="悪環境における作業",0.2,IF(#REF!="高所又は地下作業",0.1,IF(#REF!="錯綜場所作業",0.3,IF(#REF!="複雑な制約のある作業",0.4,IF(#REF!="単純な制約のある作業",0.2,0)))))))</f>
        <v>#REF!</v>
      </c>
      <c r="I1834" s="224" t="e">
        <f t="shared" si="111"/>
        <v>#REF!</v>
      </c>
      <c r="J1834" s="242" t="e">
        <f>IF(#REF!&gt;=1,IF(#REF!&gt;=1,#REF!),IF(#REF!&gt;=0,"",))</f>
        <v>#REF!</v>
      </c>
      <c r="K1834" s="241" t="e">
        <f>保全管理データ!N2509</f>
        <v>#REF!</v>
      </c>
      <c r="L1834" s="241" t="e">
        <f>IF(#REF!="","",IF(#REF!="悪環境における作業",0.2,IF(#REF!="高所又は地下作業",0.1,IF(#REF!="錯綜場所作業",0.3,IF(#REF!="複雑な制約のある作業",0.4,IF(#REF!="単純な制約のある作業",0.2,0))))))</f>
        <v>#REF!</v>
      </c>
      <c r="M1834" s="224" t="e">
        <f t="shared" si="112"/>
        <v>#REF!</v>
      </c>
    </row>
    <row r="1835" spans="2:13" s="229" customFormat="1" ht="27.75" customHeight="1" x14ac:dyDescent="0.2">
      <c r="B1835" s="562" t="s">
        <v>263</v>
      </c>
      <c r="C1835" s="563"/>
      <c r="D1835" s="239" t="e">
        <f>#REF!</f>
        <v>#REF!</v>
      </c>
      <c r="E1835" s="240" t="s">
        <v>245</v>
      </c>
      <c r="F1835" s="242" t="e">
        <f>IF(#REF!&gt;=1,IF(#REF!&gt;=1,#REF!),IF(#REF!&gt;=0,"",))</f>
        <v>#REF!</v>
      </c>
      <c r="G1835" s="241" t="e">
        <f>保全管理データ!N2483</f>
        <v>#REF!</v>
      </c>
      <c r="H1835" s="241" t="e">
        <f>IF(#REF!="無","",IF(#REF!="","",IF(#REF!="悪環境における作業",0.2,IF(#REF!="高所又は地下作業",0.1,IF(#REF!="錯綜場所作業",0.3,IF(#REF!="複雑な制約のある作業",0.4,IF(#REF!="単純な制約のある作業",0.2,0)))))))</f>
        <v>#REF!</v>
      </c>
      <c r="I1835" s="224" t="e">
        <f t="shared" si="111"/>
        <v>#REF!</v>
      </c>
      <c r="J1835" s="242" t="e">
        <f>IF(#REF!&gt;=1,IF(#REF!&gt;=1,#REF!),IF(#REF!&gt;=0,"",))</f>
        <v>#REF!</v>
      </c>
      <c r="K1835" s="241" t="e">
        <f>保全管理データ!N2510</f>
        <v>#REF!</v>
      </c>
      <c r="L1835" s="241" t="e">
        <f>IF(#REF!="","",IF(#REF!="悪環境における作業",0.2,IF(#REF!="高所又は地下作業",0.1,IF(#REF!="錯綜場所作業",0.3,IF(#REF!="複雑な制約のある作業",0.4,IF(#REF!="単純な制約のある作業",0.2,0))))))</f>
        <v>#REF!</v>
      </c>
      <c r="M1835" s="224" t="e">
        <f t="shared" si="112"/>
        <v>#REF!</v>
      </c>
    </row>
    <row r="1836" spans="2:13" s="229" customFormat="1" ht="27.75" customHeight="1" x14ac:dyDescent="0.2">
      <c r="B1836" s="562" t="s">
        <v>264</v>
      </c>
      <c r="C1836" s="563"/>
      <c r="D1836" s="239" t="e">
        <f>#REF!</f>
        <v>#REF!</v>
      </c>
      <c r="E1836" s="240" t="s">
        <v>245</v>
      </c>
      <c r="F1836" s="242" t="e">
        <f>IF(#REF!&gt;=1,IF(#REF!&gt;=1,#REF!),IF(#REF!&gt;=0,"",))</f>
        <v>#REF!</v>
      </c>
      <c r="G1836" s="241" t="e">
        <f>保全管理データ!N2484</f>
        <v>#REF!</v>
      </c>
      <c r="H1836" s="241" t="e">
        <f>IF(#REF!="無","",IF(#REF!="","",IF(#REF!="悪環境における作業",0.2,IF(#REF!="高所又は地下作業",0.1,IF(#REF!="錯綜場所作業",0.3,IF(#REF!="複雑な制約のある作業",0.4,IF(#REF!="単純な制約のある作業",0.2,0)))))))</f>
        <v>#REF!</v>
      </c>
      <c r="I1836" s="224" t="e">
        <f t="shared" si="111"/>
        <v>#REF!</v>
      </c>
      <c r="J1836" s="242" t="e">
        <f>IF(#REF!&gt;=1,IF(#REF!&gt;=1,#REF!),IF(#REF!&gt;=0,"",))</f>
        <v>#REF!</v>
      </c>
      <c r="K1836" s="241" t="e">
        <f>保全管理データ!N2511</f>
        <v>#REF!</v>
      </c>
      <c r="L1836" s="241" t="e">
        <f>IF(#REF!="","",IF(#REF!="悪環境における作業",0.2,IF(#REF!="高所又は地下作業",0.1,IF(#REF!="錯綜場所作業",0.3,IF(#REF!="複雑な制約のある作業",0.4,IF(#REF!="単純な制約のある作業",0.2,0))))))</f>
        <v>#REF!</v>
      </c>
      <c r="M1836" s="224" t="e">
        <f t="shared" si="112"/>
        <v>#REF!</v>
      </c>
    </row>
    <row r="1837" spans="2:13" s="229" customFormat="1" ht="27.75" customHeight="1" x14ac:dyDescent="0.2">
      <c r="B1837" s="562" t="s">
        <v>265</v>
      </c>
      <c r="C1837" s="563"/>
      <c r="D1837" s="239" t="e">
        <f>#REF!</f>
        <v>#REF!</v>
      </c>
      <c r="E1837" s="240" t="s">
        <v>245</v>
      </c>
      <c r="F1837" s="242" t="e">
        <f>IF(#REF!&gt;=1,IF(#REF!&gt;=1,#REF!),IF(#REF!&gt;=0,"",))</f>
        <v>#REF!</v>
      </c>
      <c r="G1837" s="241" t="e">
        <f>保全管理データ!N2485</f>
        <v>#REF!</v>
      </c>
      <c r="H1837" s="241" t="e">
        <f>IF(#REF!="無","",IF(#REF!="","",IF(#REF!="悪環境における作業",0.2,IF(#REF!="高所又は地下作業",0.1,IF(#REF!="錯綜場所作業",0.3,IF(#REF!="複雑な制約のある作業",0.4,IF(#REF!="単純な制約のある作業",0.2,0)))))))</f>
        <v>#REF!</v>
      </c>
      <c r="I1837" s="224" t="e">
        <f t="shared" si="111"/>
        <v>#REF!</v>
      </c>
      <c r="J1837" s="242" t="e">
        <f>IF(#REF!&gt;=1,IF(#REF!&gt;=1,#REF!),IF(#REF!&gt;=0,"",))</f>
        <v>#REF!</v>
      </c>
      <c r="K1837" s="241" t="e">
        <f>保全管理データ!N2512</f>
        <v>#REF!</v>
      </c>
      <c r="L1837" s="241" t="e">
        <f>IF(#REF!="","",IF(#REF!="悪環境における作業",0.2,IF(#REF!="高所又は地下作業",0.1,IF(#REF!="錯綜場所作業",0.3,IF(#REF!="複雑な制約のある作業",0.4,IF(#REF!="単純な制約のある作業",0.2,0))))))</f>
        <v>#REF!</v>
      </c>
      <c r="M1837" s="224" t="e">
        <f t="shared" si="112"/>
        <v>#REF!</v>
      </c>
    </row>
    <row r="1838" spans="2:13" s="229" customFormat="1" ht="27.75" customHeight="1" x14ac:dyDescent="0.2">
      <c r="B1838" s="562" t="s">
        <v>266</v>
      </c>
      <c r="C1838" s="563"/>
      <c r="D1838" s="239" t="e">
        <f>#REF!</f>
        <v>#REF!</v>
      </c>
      <c r="E1838" s="240" t="s">
        <v>245</v>
      </c>
      <c r="F1838" s="242" t="e">
        <f>IF(#REF!&gt;=1,IF(#REF!&gt;=1,#REF!),IF(#REF!&gt;=0,"",))</f>
        <v>#REF!</v>
      </c>
      <c r="G1838" s="241" t="e">
        <f>保全管理データ!N2486</f>
        <v>#REF!</v>
      </c>
      <c r="H1838" s="241" t="e">
        <f>IF(#REF!="無","",IF(#REF!="","",IF(#REF!="悪環境における作業",0.2,IF(#REF!="高所又は地下作業",0.1,IF(#REF!="錯綜場所作業",0.3,IF(#REF!="複雑な制約のある作業",0.4,IF(#REF!="単純な制約のある作業",0.2,0)))))))</f>
        <v>#REF!</v>
      </c>
      <c r="I1838" s="224" t="e">
        <f t="shared" si="111"/>
        <v>#REF!</v>
      </c>
      <c r="J1838" s="242" t="e">
        <f>IF(#REF!&gt;=1,IF(#REF!&gt;=1,#REF!),IF(#REF!&gt;=0,"",))</f>
        <v>#REF!</v>
      </c>
      <c r="K1838" s="241" t="e">
        <f>保全管理データ!N2513</f>
        <v>#REF!</v>
      </c>
      <c r="L1838" s="241" t="e">
        <f>IF(#REF!="","",IF(#REF!="悪環境における作業",0.2,IF(#REF!="高所又は地下作業",0.1,IF(#REF!="錯綜場所作業",0.3,IF(#REF!="複雑な制約のある作業",0.4,IF(#REF!="単純な制約のある作業",0.2,0))))))</f>
        <v>#REF!</v>
      </c>
      <c r="M1838" s="224" t="e">
        <f t="shared" si="112"/>
        <v>#REF!</v>
      </c>
    </row>
    <row r="1839" spans="2:13" s="229" customFormat="1" ht="27.75" customHeight="1" x14ac:dyDescent="0.2">
      <c r="B1839" s="562" t="s">
        <v>81</v>
      </c>
      <c r="C1839" s="563"/>
      <c r="D1839" s="239" t="e">
        <f>#REF!</f>
        <v>#REF!</v>
      </c>
      <c r="E1839" s="240" t="s">
        <v>245</v>
      </c>
      <c r="F1839" s="242" t="e">
        <f>IF(#REF!&gt;=1,IF(#REF!&gt;=1,#REF!),IF(#REF!&gt;=0,"",))</f>
        <v>#REF!</v>
      </c>
      <c r="G1839" s="241" t="e">
        <f>保全管理データ!N2487</f>
        <v>#REF!</v>
      </c>
      <c r="H1839" s="241" t="e">
        <f>IF(#REF!="無","",IF(#REF!="","",IF(#REF!="悪環境における作業",0.2,IF(#REF!="高所又は地下作業",0.1,IF(#REF!="錯綜場所作業",0.3,IF(#REF!="複雑な制約のある作業",0.4,IF(#REF!="単純な制約のある作業",0.2,0)))))))</f>
        <v>#REF!</v>
      </c>
      <c r="I1839" s="224" t="e">
        <f t="shared" si="111"/>
        <v>#REF!</v>
      </c>
      <c r="J1839" s="242" t="e">
        <f>IF(#REF!&gt;=1,IF(#REF!&gt;=1,#REF!),IF(#REF!&gt;=0,"",))</f>
        <v>#REF!</v>
      </c>
      <c r="K1839" s="241" t="e">
        <f>保全管理データ!N2514</f>
        <v>#REF!</v>
      </c>
      <c r="L1839" s="241" t="e">
        <f>IF(#REF!="","",IF(#REF!="悪環境における作業",0.2,IF(#REF!="高所又は地下作業",0.1,IF(#REF!="錯綜場所作業",0.3,IF(#REF!="複雑な制約のある作業",0.4,IF(#REF!="単純な制約のある作業",0.2,0))))))</f>
        <v>#REF!</v>
      </c>
      <c r="M1839" s="224" t="e">
        <f t="shared" si="112"/>
        <v>#REF!</v>
      </c>
    </row>
    <row r="1840" spans="2:13" s="229" customFormat="1" ht="27.75" customHeight="1" x14ac:dyDescent="0.2">
      <c r="B1840" s="562" t="s">
        <v>267</v>
      </c>
      <c r="C1840" s="563"/>
      <c r="D1840" s="239" t="e">
        <f>#REF!</f>
        <v>#REF!</v>
      </c>
      <c r="E1840" s="240" t="s">
        <v>247</v>
      </c>
      <c r="F1840" s="242" t="e">
        <f>IF(#REF!&gt;=1,IF(#REF!&gt;=1,#REF!),IF(#REF!&gt;=0,"",))</f>
        <v>#REF!</v>
      </c>
      <c r="G1840" s="241" t="e">
        <f>保全管理データ!N2488</f>
        <v>#REF!</v>
      </c>
      <c r="H1840" s="241" t="e">
        <f>IF(#REF!="無","",IF(#REF!="","",IF(#REF!="悪環境における作業",0.2,IF(#REF!="高所又は地下作業",0.1,IF(#REF!="錯綜場所作業",0.3,IF(#REF!="複雑な制約のある作業",0.4,IF(#REF!="単純な制約のある作業",0.2,0)))))))</f>
        <v>#REF!</v>
      </c>
      <c r="I1840" s="224" t="e">
        <f t="shared" si="111"/>
        <v>#REF!</v>
      </c>
      <c r="J1840" s="242" t="e">
        <f>IF(#REF!&gt;=1,IF(#REF!&gt;=1,#REF!),IF(#REF!&gt;=0,"",))</f>
        <v>#REF!</v>
      </c>
      <c r="K1840" s="241" t="e">
        <f>保全管理データ!N2515</f>
        <v>#REF!</v>
      </c>
      <c r="L1840" s="241" t="e">
        <f>IF(#REF!="","",IF(#REF!="悪環境における作業",0.2,IF(#REF!="高所又は地下作業",0.1,IF(#REF!="錯綜場所作業",0.3,IF(#REF!="複雑な制約のある作業",0.4,IF(#REF!="単純な制約のある作業",0.2,0))))))</f>
        <v>#REF!</v>
      </c>
      <c r="M1840" s="224" t="e">
        <f t="shared" si="112"/>
        <v>#REF!</v>
      </c>
    </row>
    <row r="1841" spans="2:13" s="229" customFormat="1" ht="27.75" customHeight="1" x14ac:dyDescent="0.2">
      <c r="B1841" s="562" t="s">
        <v>268</v>
      </c>
      <c r="C1841" s="563"/>
      <c r="D1841" s="239" t="e">
        <f>#REF!</f>
        <v>#REF!</v>
      </c>
      <c r="E1841" s="240" t="s">
        <v>246</v>
      </c>
      <c r="F1841" s="242" t="e">
        <f>IF(#REF!&gt;=1,IF(#REF!&gt;=1,#REF!),IF(#REF!&gt;=0,"",))</f>
        <v>#REF!</v>
      </c>
      <c r="G1841" s="241" t="e">
        <f>保全管理データ!N2489</f>
        <v>#REF!</v>
      </c>
      <c r="H1841" s="241" t="e">
        <f>IF(#REF!="無","",IF(#REF!="","",IF(#REF!="悪環境における作業",0.2,IF(#REF!="高所又は地下作業",0.1,IF(#REF!="錯綜場所作業",0.3,IF(#REF!="複雑な制約のある作業",0.4,IF(#REF!="単純な制約のある作業",0.2,0)))))))</f>
        <v>#REF!</v>
      </c>
      <c r="I1841" s="224" t="e">
        <f t="shared" si="111"/>
        <v>#REF!</v>
      </c>
      <c r="J1841" s="242" t="e">
        <f>IF(#REF!&gt;=1,IF(#REF!&gt;=1,#REF!),IF(#REF!&gt;=0,"",))</f>
        <v>#REF!</v>
      </c>
      <c r="K1841" s="241" t="e">
        <f>保全管理データ!N2516</f>
        <v>#REF!</v>
      </c>
      <c r="L1841" s="241" t="e">
        <f>IF(#REF!="","",IF(#REF!="悪環境における作業",0.2,IF(#REF!="高所又は地下作業",0.1,IF(#REF!="錯綜場所作業",0.3,IF(#REF!="複雑な制約のある作業",0.4,IF(#REF!="単純な制約のある作業",0.2,0))))))</f>
        <v>#REF!</v>
      </c>
      <c r="M1841" s="224" t="e">
        <f t="shared" si="112"/>
        <v>#REF!</v>
      </c>
    </row>
    <row r="1842" spans="2:13" s="229" customFormat="1" ht="27.75" customHeight="1" thickBot="1" x14ac:dyDescent="0.25">
      <c r="B1842" s="564" t="s">
        <v>269</v>
      </c>
      <c r="C1842" s="565"/>
      <c r="D1842" s="243" t="e">
        <f>#REF!</f>
        <v>#REF!</v>
      </c>
      <c r="E1842" s="244" t="s">
        <v>245</v>
      </c>
      <c r="F1842" s="246" t="e">
        <f>IF(#REF!&gt;=1,IF(#REF!&gt;=1,#REF!),IF(#REF!&gt;=0,"",))</f>
        <v>#REF!</v>
      </c>
      <c r="G1842" s="245" t="e">
        <f>保全管理データ!N2490</f>
        <v>#REF!</v>
      </c>
      <c r="H1842" s="241" t="e">
        <f>IF(#REF!="無","",IF(#REF!="","",IF(#REF!="悪環境における作業",0.2,IF(#REF!="高所又は地下作業",0.1,IF(#REF!="錯綜場所作業",0.3,IF(#REF!="複雑な制約のある作業",0.4,IF(#REF!="単純な制約のある作業",0.2,0)))))))</f>
        <v>#REF!</v>
      </c>
      <c r="I1842" s="224" t="e">
        <f t="shared" si="111"/>
        <v>#REF!</v>
      </c>
      <c r="J1842" s="246" t="e">
        <f>IF(#REF!&gt;=1,IF(#REF!&gt;=1,#REF!),IF(#REF!&gt;=0,"",))</f>
        <v>#REF!</v>
      </c>
      <c r="K1842" s="245" t="e">
        <f>保全管理データ!N2517</f>
        <v>#REF!</v>
      </c>
      <c r="L1842" s="245" t="e">
        <f>IF(#REF!="","",IF(#REF!="悪環境における作業",0.2,IF(#REF!="高所又は地下作業",0.1,IF(#REF!="錯綜場所作業",0.3,IF(#REF!="複雑な制約のある作業",0.4,IF(#REF!="単純な制約のある作業",0.2,0))))))</f>
        <v>#REF!</v>
      </c>
      <c r="M1842" s="224" t="e">
        <f t="shared" si="112"/>
        <v>#REF!</v>
      </c>
    </row>
    <row r="1843" spans="2:13" s="229" customFormat="1" ht="27.75" customHeight="1" thickBot="1" x14ac:dyDescent="0.25">
      <c r="B1843" s="555" t="s">
        <v>190</v>
      </c>
      <c r="C1843" s="555"/>
      <c r="D1843" s="555"/>
      <c r="E1843" s="555"/>
      <c r="F1843" s="556" t="e">
        <f>SUM(I1819:I1842)</f>
        <v>#REF!</v>
      </c>
      <c r="G1843" s="557"/>
      <c r="H1843" s="557"/>
      <c r="I1843" s="558"/>
      <c r="J1843" s="556" t="e">
        <f>IF(SUM(J1819:J1842)=0,"0.00",SUM(M1819:M1842))</f>
        <v>#REF!</v>
      </c>
      <c r="K1843" s="557"/>
      <c r="L1843" s="557"/>
      <c r="M1843" s="558"/>
    </row>
    <row r="1844" spans="2:13" s="229" customFormat="1" ht="27.75" customHeight="1" thickBot="1" x14ac:dyDescent="0.25">
      <c r="B1844" s="555" t="s">
        <v>97</v>
      </c>
      <c r="C1844" s="555"/>
      <c r="D1844" s="555"/>
      <c r="E1844" s="555"/>
      <c r="F1844" s="556" t="e">
        <f>IF(#REF!="５年以下","0",IF(#REF!="５年～１０年",0.1,IF(#REF!="１０年以上",0.15)))</f>
        <v>#REF!</v>
      </c>
      <c r="G1844" s="557"/>
      <c r="H1844" s="557"/>
      <c r="I1844" s="557"/>
      <c r="J1844" s="557"/>
      <c r="K1844" s="557"/>
      <c r="L1844" s="557"/>
      <c r="M1844" s="558"/>
    </row>
    <row r="1845" spans="2:13" s="229" customFormat="1" ht="27.75" customHeight="1" thickBot="1" x14ac:dyDescent="0.25">
      <c r="B1845" s="556" t="s">
        <v>273</v>
      </c>
      <c r="C1845" s="557"/>
      <c r="D1845" s="557"/>
      <c r="E1845" s="558"/>
      <c r="F1845" s="556" t="e">
        <f>F1843*(1+F1844)</f>
        <v>#REF!</v>
      </c>
      <c r="G1845" s="557"/>
      <c r="H1845" s="557"/>
      <c r="I1845" s="557"/>
      <c r="J1845" s="556" t="e">
        <f>J1843*(1+F1844)</f>
        <v>#REF!</v>
      </c>
      <c r="K1845" s="557"/>
      <c r="L1845" s="557"/>
      <c r="M1845" s="558"/>
    </row>
    <row r="1846" spans="2:13" s="229" customFormat="1" ht="24" hidden="1" customHeight="1" thickBot="1" x14ac:dyDescent="0.25">
      <c r="B1846" s="555" t="s">
        <v>191</v>
      </c>
      <c r="C1846" s="555"/>
      <c r="D1846" s="555"/>
      <c r="E1846" s="555"/>
      <c r="F1846" s="556" t="e">
        <f>#REF!*(#REF!*#REF!+#REF!*#REF!)</f>
        <v>#REF!</v>
      </c>
      <c r="G1846" s="557"/>
      <c r="H1846" s="558"/>
      <c r="I1846" s="555" t="e">
        <f>#REF!</f>
        <v>#REF!</v>
      </c>
      <c r="J1846" s="556"/>
      <c r="K1846" s="247" t="s">
        <v>230</v>
      </c>
      <c r="L1846" s="558" t="e">
        <f>B1817</f>
        <v>#REF!</v>
      </c>
      <c r="M1846" s="555"/>
    </row>
    <row r="1847" spans="2:13" s="229" customFormat="1" ht="45" customHeight="1" thickBot="1" x14ac:dyDescent="0.25">
      <c r="B1847" s="228"/>
      <c r="C1847" s="228"/>
      <c r="D1847" s="228"/>
      <c r="E1847" s="228"/>
      <c r="F1847" s="228"/>
      <c r="G1847" s="228"/>
      <c r="H1847" s="228"/>
      <c r="I1847" s="228"/>
      <c r="J1847" s="228"/>
      <c r="K1847" s="228"/>
      <c r="L1847" s="228"/>
      <c r="M1847" s="228"/>
    </row>
    <row r="1848" spans="2:13" s="229" customFormat="1" ht="27.75" customHeight="1" thickBot="1" x14ac:dyDescent="0.25">
      <c r="B1848" s="568" t="s">
        <v>128</v>
      </c>
      <c r="C1848" s="569"/>
      <c r="D1848" s="569"/>
      <c r="E1848" s="570"/>
      <c r="F1848" s="228"/>
      <c r="G1848" s="228"/>
      <c r="H1848" s="228"/>
      <c r="I1848" s="228"/>
      <c r="J1848" s="228"/>
      <c r="K1848" s="228"/>
      <c r="L1848" s="228"/>
      <c r="M1848" s="228"/>
    </row>
    <row r="1849" spans="2:13" s="229" customFormat="1" ht="27.75" customHeight="1" x14ac:dyDescent="0.2">
      <c r="B1849" s="571" t="e">
        <f>#REF!</f>
        <v>#REF!</v>
      </c>
      <c r="C1849" s="572"/>
      <c r="D1849" s="573"/>
      <c r="E1849" s="574"/>
      <c r="F1849" s="578" t="s">
        <v>240</v>
      </c>
      <c r="G1849" s="579"/>
      <c r="H1849" s="579"/>
      <c r="I1849" s="580"/>
      <c r="J1849" s="578" t="s">
        <v>239</v>
      </c>
      <c r="K1849" s="579"/>
      <c r="L1849" s="579"/>
      <c r="M1849" s="580"/>
    </row>
    <row r="1850" spans="2:13" s="229" customFormat="1" ht="27.75" customHeight="1" thickBot="1" x14ac:dyDescent="0.25">
      <c r="B1850" s="575"/>
      <c r="C1850" s="576"/>
      <c r="D1850" s="576"/>
      <c r="E1850" s="577"/>
      <c r="F1850" s="233" t="s">
        <v>149</v>
      </c>
      <c r="G1850" s="231" t="s">
        <v>151</v>
      </c>
      <c r="H1850" s="231" t="s">
        <v>96</v>
      </c>
      <c r="I1850" s="232" t="s">
        <v>150</v>
      </c>
      <c r="J1850" s="233" t="s">
        <v>149</v>
      </c>
      <c r="K1850" s="231" t="s">
        <v>151</v>
      </c>
      <c r="L1850" s="231" t="s">
        <v>96</v>
      </c>
      <c r="M1850" s="232" t="s">
        <v>150</v>
      </c>
    </row>
    <row r="1851" spans="2:13" s="229" customFormat="1" ht="27.75" customHeight="1" thickTop="1" x14ac:dyDescent="0.2">
      <c r="B1851" s="566" t="s">
        <v>241</v>
      </c>
      <c r="C1851" s="567"/>
      <c r="D1851" s="234" t="e">
        <f>#REF!</f>
        <v>#REF!</v>
      </c>
      <c r="E1851" s="235" t="s">
        <v>242</v>
      </c>
      <c r="F1851" s="242" t="e">
        <f>IF(#REF!&gt;=1,IF(#REF!&gt;=1,#REF!),IF(#REF!&gt;=0,"",))</f>
        <v>#REF!</v>
      </c>
      <c r="G1851" s="241" t="e">
        <f>保全管理データ!N2523</f>
        <v>#REF!</v>
      </c>
      <c r="H1851" s="241" t="e">
        <f>IF(#REF!="無","",IF(#REF!="","",IF(#REF!="悪環境における作業",0.2,IF(#REF!="高所又は地下作業",0.1,IF(#REF!="錯綜場所作業",0.3,IF(#REF!="複雑な制約のある作業",0.4,IF(#REF!="単純な制約のある作業",0.2,0)))))))</f>
        <v>#REF!</v>
      </c>
      <c r="I1851" s="224" t="e">
        <f>IF(F1851="","",F1851*G1851*(1+IF(H1851="",0,H1851)))</f>
        <v>#REF!</v>
      </c>
      <c r="J1851" s="242" t="e">
        <f>IF(#REF!&gt;=1,IF(#REF!&gt;=1,#REF!),IF(#REF!&gt;=0,"",))</f>
        <v>#REF!</v>
      </c>
      <c r="K1851" s="241" t="e">
        <f>保全管理データ!N2550</f>
        <v>#REF!</v>
      </c>
      <c r="L1851" s="241" t="e">
        <f>IF(#REF!="","",IF(#REF!="悪環境における作業",0.2,IF(#REF!="高所又は地下作業",0.1,IF(#REF!="錯綜場所作業",0.3,IF(#REF!="複雑な制約のある作業",0.4,IF(#REF!="単純な制約のある作業",0.2,0))))))</f>
        <v>#REF!</v>
      </c>
      <c r="M1851" s="224" t="e">
        <f>IF(J1851="","",J1851*K1851*(1+IF(L1851="",0,L1851)))</f>
        <v>#REF!</v>
      </c>
    </row>
    <row r="1852" spans="2:13" s="229" customFormat="1" ht="27.75" customHeight="1" x14ac:dyDescent="0.2">
      <c r="B1852" s="562" t="s">
        <v>243</v>
      </c>
      <c r="C1852" s="563"/>
      <c r="D1852" s="239" t="e">
        <f>#REF!</f>
        <v>#REF!</v>
      </c>
      <c r="E1852" s="240" t="s">
        <v>242</v>
      </c>
      <c r="F1852" s="242" t="e">
        <f>IF(#REF!&gt;=1,IF(#REF!&gt;=1,#REF!),IF(#REF!&gt;=0,"",))</f>
        <v>#REF!</v>
      </c>
      <c r="G1852" s="241" t="e">
        <f>保全管理データ!N2524</f>
        <v>#REF!</v>
      </c>
      <c r="H1852" s="241" t="e">
        <f>IF(#REF!="無","",IF(#REF!="","",IF(#REF!="悪環境における作業",0.2,IF(#REF!="高所又は地下作業",0.1,IF(#REF!="錯綜場所作業",0.3,IF(#REF!="複雑な制約のある作業",0.4,IF(#REF!="単純な制約のある作業",0.2,0)))))))</f>
        <v>#REF!</v>
      </c>
      <c r="I1852" s="224" t="e">
        <f t="shared" ref="I1852:I1874" si="113">IF(F1852="","",F1852*G1852*(1+IF(H1852="",0,H1852)))</f>
        <v>#REF!</v>
      </c>
      <c r="J1852" s="242" t="e">
        <f>IF(#REF!&gt;=1,IF(#REF!&gt;=1,#REF!),IF(#REF!&gt;=0,"",))</f>
        <v>#REF!</v>
      </c>
      <c r="K1852" s="241" t="e">
        <f>保全管理データ!N2551</f>
        <v>#REF!</v>
      </c>
      <c r="L1852" s="241" t="e">
        <f>IF(#REF!="","",IF(#REF!="悪環境における作業",0.2,IF(#REF!="高所又は地下作業",0.1,IF(#REF!="錯綜場所作業",0.3,IF(#REF!="複雑な制約のある作業",0.4,IF(#REF!="単純な制約のある作業",0.2,0))))))</f>
        <v>#REF!</v>
      </c>
      <c r="M1852" s="224" t="e">
        <f t="shared" ref="M1852:M1874" si="114">IF(J1852="","",J1852*K1852*(1+IF(L1852="",0,L1852)))</f>
        <v>#REF!</v>
      </c>
    </row>
    <row r="1853" spans="2:13" s="229" customFormat="1" ht="27.75" customHeight="1" x14ac:dyDescent="0.2">
      <c r="B1853" s="562" t="s">
        <v>249</v>
      </c>
      <c r="C1853" s="563"/>
      <c r="D1853" s="239" t="e">
        <f>#REF!</f>
        <v>#REF!</v>
      </c>
      <c r="E1853" s="240" t="s">
        <v>244</v>
      </c>
      <c r="F1853" s="242" t="e">
        <f>IF(#REF!&gt;=1,IF(#REF!&gt;=1,#REF!),IF(#REF!&gt;=0,"",))</f>
        <v>#REF!</v>
      </c>
      <c r="G1853" s="241" t="e">
        <f>保全管理データ!N2525</f>
        <v>#REF!</v>
      </c>
      <c r="H1853" s="241" t="e">
        <f>IF(#REF!="無","",IF(#REF!="","",IF(#REF!="悪環境における作業",0.2,IF(#REF!="高所又は地下作業",0.1,IF(#REF!="錯綜場所作業",0.3,IF(#REF!="複雑な制約のある作業",0.4,IF(#REF!="単純な制約のある作業",0.2,0)))))))</f>
        <v>#REF!</v>
      </c>
      <c r="I1853" s="224" t="e">
        <f t="shared" si="113"/>
        <v>#REF!</v>
      </c>
      <c r="J1853" s="242" t="e">
        <f>IF(#REF!&gt;=1,IF(#REF!&gt;=1,#REF!),IF(#REF!&gt;=0,"",))</f>
        <v>#REF!</v>
      </c>
      <c r="K1853" s="241" t="e">
        <f>保全管理データ!N2552</f>
        <v>#REF!</v>
      </c>
      <c r="L1853" s="241" t="e">
        <f>IF(#REF!="","",IF(#REF!="悪環境における作業",0.2,IF(#REF!="高所又は地下作業",0.1,IF(#REF!="錯綜場所作業",0.3,IF(#REF!="複雑な制約のある作業",0.4,IF(#REF!="単純な制約のある作業",0.2,0))))))</f>
        <v>#REF!</v>
      </c>
      <c r="M1853" s="224" t="e">
        <f t="shared" si="114"/>
        <v>#REF!</v>
      </c>
    </row>
    <row r="1854" spans="2:13" s="229" customFormat="1" ht="27.75" customHeight="1" x14ac:dyDescent="0.2">
      <c r="B1854" s="562" t="s">
        <v>250</v>
      </c>
      <c r="C1854" s="563"/>
      <c r="D1854" s="239" t="e">
        <f>#REF!</f>
        <v>#REF!</v>
      </c>
      <c r="E1854" s="240" t="s">
        <v>244</v>
      </c>
      <c r="F1854" s="242" t="e">
        <f>IF(#REF!&gt;=1,IF(#REF!&gt;=1,#REF!),IF(#REF!&gt;=0,"",))</f>
        <v>#REF!</v>
      </c>
      <c r="G1854" s="241" t="e">
        <f>保全管理データ!N2526</f>
        <v>#REF!</v>
      </c>
      <c r="H1854" s="241" t="e">
        <f>IF(#REF!="無","",IF(#REF!="","",IF(#REF!="悪環境における作業",0.2,IF(#REF!="高所又は地下作業",0.1,IF(#REF!="錯綜場所作業",0.3,IF(#REF!="複雑な制約のある作業",0.4,IF(#REF!="単純な制約のある作業",0.2,0)))))))</f>
        <v>#REF!</v>
      </c>
      <c r="I1854" s="224" t="e">
        <f t="shared" si="113"/>
        <v>#REF!</v>
      </c>
      <c r="J1854" s="242" t="e">
        <f>IF(#REF!&gt;=1,IF(#REF!&gt;=1,#REF!),IF(#REF!&gt;=0,"",))</f>
        <v>#REF!</v>
      </c>
      <c r="K1854" s="241" t="e">
        <f>保全管理データ!N2553</f>
        <v>#REF!</v>
      </c>
      <c r="L1854" s="241" t="e">
        <f>IF(#REF!="","",IF(#REF!="悪環境における作業",0.2,IF(#REF!="高所又は地下作業",0.1,IF(#REF!="錯綜場所作業",0.3,IF(#REF!="複雑な制約のある作業",0.4,IF(#REF!="単純な制約のある作業",0.2,0))))))</f>
        <v>#REF!</v>
      </c>
      <c r="M1854" s="224" t="e">
        <f t="shared" si="114"/>
        <v>#REF!</v>
      </c>
    </row>
    <row r="1855" spans="2:13" s="229" customFormat="1" ht="27.75" customHeight="1" x14ac:dyDescent="0.2">
      <c r="B1855" s="562" t="s">
        <v>251</v>
      </c>
      <c r="C1855" s="563"/>
      <c r="D1855" s="239" t="e">
        <f>#REF!</f>
        <v>#REF!</v>
      </c>
      <c r="E1855" s="240" t="s">
        <v>242</v>
      </c>
      <c r="F1855" s="242" t="e">
        <f>IF(#REF!&gt;=1,IF(#REF!&gt;=1,#REF!),IF(#REF!&gt;=0,"",))</f>
        <v>#REF!</v>
      </c>
      <c r="G1855" s="241" t="e">
        <f>保全管理データ!N2527</f>
        <v>#REF!</v>
      </c>
      <c r="H1855" s="241" t="e">
        <f>IF(#REF!="無","",IF(#REF!="","",IF(#REF!="悪環境における作業",0.2,IF(#REF!="高所又は地下作業",0.1,IF(#REF!="錯綜場所作業",0.3,IF(#REF!="複雑な制約のある作業",0.4,IF(#REF!="単純な制約のある作業",0.2,0)))))))</f>
        <v>#REF!</v>
      </c>
      <c r="I1855" s="224" t="e">
        <f t="shared" si="113"/>
        <v>#REF!</v>
      </c>
      <c r="J1855" s="242" t="e">
        <f>IF(#REF!&gt;=1,IF(#REF!&gt;=1,#REF!),IF(#REF!&gt;=0,"",))</f>
        <v>#REF!</v>
      </c>
      <c r="K1855" s="241" t="e">
        <f>保全管理データ!N2554</f>
        <v>#REF!</v>
      </c>
      <c r="L1855" s="241" t="e">
        <f>IF(#REF!="","",IF(#REF!="悪環境における作業",0.2,IF(#REF!="高所又は地下作業",0.1,IF(#REF!="錯綜場所作業",0.3,IF(#REF!="複雑な制約のある作業",0.4,IF(#REF!="単純な制約のある作業",0.2,0))))))</f>
        <v>#REF!</v>
      </c>
      <c r="M1855" s="224" t="e">
        <f t="shared" si="114"/>
        <v>#REF!</v>
      </c>
    </row>
    <row r="1856" spans="2:13" s="229" customFormat="1" ht="27.75" customHeight="1" x14ac:dyDescent="0.2">
      <c r="B1856" s="562" t="s">
        <v>252</v>
      </c>
      <c r="C1856" s="563"/>
      <c r="D1856" s="239" t="e">
        <f>#REF!</f>
        <v>#REF!</v>
      </c>
      <c r="E1856" s="240" t="s">
        <v>244</v>
      </c>
      <c r="F1856" s="242" t="e">
        <f>IF(#REF!&gt;=1,IF(#REF!&gt;=1,#REF!),IF(#REF!&gt;=0,"",))</f>
        <v>#REF!</v>
      </c>
      <c r="G1856" s="241" t="e">
        <f>保全管理データ!N2528</f>
        <v>#REF!</v>
      </c>
      <c r="H1856" s="241" t="e">
        <f>IF(#REF!="無","",IF(#REF!="","",IF(#REF!="悪環境における作業",0.2,IF(#REF!="高所又は地下作業",0.1,IF(#REF!="錯綜場所作業",0.3,IF(#REF!="複雑な制約のある作業",0.4,IF(#REF!="単純な制約のある作業",0.2,0)))))))</f>
        <v>#REF!</v>
      </c>
      <c r="I1856" s="224" t="e">
        <f t="shared" si="113"/>
        <v>#REF!</v>
      </c>
      <c r="J1856" s="242" t="e">
        <f>IF(#REF!&gt;=1,IF(#REF!&gt;=1,#REF!),IF(#REF!&gt;=0,"",))</f>
        <v>#REF!</v>
      </c>
      <c r="K1856" s="241" t="e">
        <f>保全管理データ!N2555</f>
        <v>#REF!</v>
      </c>
      <c r="L1856" s="241" t="e">
        <f>IF(#REF!="","",IF(#REF!="悪環境における作業",0.2,IF(#REF!="高所又は地下作業",0.1,IF(#REF!="錯綜場所作業",0.3,IF(#REF!="複雑な制約のある作業",0.4,IF(#REF!="単純な制約のある作業",0.2,0))))))</f>
        <v>#REF!</v>
      </c>
      <c r="M1856" s="224" t="e">
        <f t="shared" si="114"/>
        <v>#REF!</v>
      </c>
    </row>
    <row r="1857" spans="2:13" s="229" customFormat="1" ht="27.75" customHeight="1" x14ac:dyDescent="0.2">
      <c r="B1857" s="562" t="s">
        <v>253</v>
      </c>
      <c r="C1857" s="563"/>
      <c r="D1857" s="239" t="e">
        <f>#REF!</f>
        <v>#REF!</v>
      </c>
      <c r="E1857" s="240" t="s">
        <v>242</v>
      </c>
      <c r="F1857" s="242" t="e">
        <f>IF(#REF!&gt;=1,IF(#REF!&gt;=1,#REF!),IF(#REF!&gt;=0,"",))</f>
        <v>#REF!</v>
      </c>
      <c r="G1857" s="241" t="e">
        <f>保全管理データ!N2529</f>
        <v>#REF!</v>
      </c>
      <c r="H1857" s="241" t="e">
        <f>IF(#REF!="無","",IF(#REF!="","",IF(#REF!="悪環境における作業",0.2,IF(#REF!="高所又は地下作業",0.1,IF(#REF!="錯綜場所作業",0.3,IF(#REF!="複雑な制約のある作業",0.4,IF(#REF!="単純な制約のある作業",0.2,0)))))))</f>
        <v>#REF!</v>
      </c>
      <c r="I1857" s="224" t="e">
        <f t="shared" si="113"/>
        <v>#REF!</v>
      </c>
      <c r="J1857" s="242" t="e">
        <f>IF(#REF!&gt;=1,IF(#REF!&gt;=1,#REF!),IF(#REF!&gt;=0,"",))</f>
        <v>#REF!</v>
      </c>
      <c r="K1857" s="241" t="e">
        <f>保全管理データ!N2556</f>
        <v>#REF!</v>
      </c>
      <c r="L1857" s="241" t="e">
        <f>IF(#REF!="","",IF(#REF!="悪環境における作業",0.2,IF(#REF!="高所又は地下作業",0.1,IF(#REF!="錯綜場所作業",0.3,IF(#REF!="複雑な制約のある作業",0.4,IF(#REF!="単純な制約のある作業",0.2,0))))))</f>
        <v>#REF!</v>
      </c>
      <c r="M1857" s="224" t="e">
        <f t="shared" si="114"/>
        <v>#REF!</v>
      </c>
    </row>
    <row r="1858" spans="2:13" s="229" customFormat="1" ht="27.75" customHeight="1" x14ac:dyDescent="0.2">
      <c r="B1858" s="562" t="s">
        <v>254</v>
      </c>
      <c r="C1858" s="563"/>
      <c r="D1858" s="239" t="e">
        <f>#REF!</f>
        <v>#REF!</v>
      </c>
      <c r="E1858" s="240" t="s">
        <v>242</v>
      </c>
      <c r="F1858" s="242" t="e">
        <f>IF(#REF!&gt;=1,IF(#REF!&gt;=1,#REF!),IF(#REF!&gt;=0,"",))</f>
        <v>#REF!</v>
      </c>
      <c r="G1858" s="241" t="e">
        <f>保全管理データ!N2530</f>
        <v>#REF!</v>
      </c>
      <c r="H1858" s="241" t="e">
        <f>IF(#REF!="無","",IF(#REF!="","",IF(#REF!="悪環境における作業",0.2,IF(#REF!="高所又は地下作業",0.1,IF(#REF!="錯綜場所作業",0.3,IF(#REF!="複雑な制約のある作業",0.4,IF(#REF!="単純な制約のある作業",0.2,0)))))))</f>
        <v>#REF!</v>
      </c>
      <c r="I1858" s="224" t="e">
        <f t="shared" si="113"/>
        <v>#REF!</v>
      </c>
      <c r="J1858" s="242" t="e">
        <f>IF(#REF!&gt;=1,IF(#REF!&gt;=1,#REF!),IF(#REF!&gt;=0,"",))</f>
        <v>#REF!</v>
      </c>
      <c r="K1858" s="241" t="e">
        <f>保全管理データ!N2557</f>
        <v>#REF!</v>
      </c>
      <c r="L1858" s="241" t="e">
        <f>IF(#REF!="","",IF(#REF!="悪環境における作業",0.2,IF(#REF!="高所又は地下作業",0.1,IF(#REF!="錯綜場所作業",0.3,IF(#REF!="複雑な制約のある作業",0.4,IF(#REF!="単純な制約のある作業",0.2,0))))))</f>
        <v>#REF!</v>
      </c>
      <c r="M1858" s="224" t="e">
        <f t="shared" si="114"/>
        <v>#REF!</v>
      </c>
    </row>
    <row r="1859" spans="2:13" s="229" customFormat="1" ht="27.75" customHeight="1" x14ac:dyDescent="0.2">
      <c r="B1859" s="562" t="s">
        <v>255</v>
      </c>
      <c r="C1859" s="563"/>
      <c r="D1859" s="239" t="e">
        <f>#REF!</f>
        <v>#REF!</v>
      </c>
      <c r="E1859" s="240" t="s">
        <v>245</v>
      </c>
      <c r="F1859" s="242" t="e">
        <f>IF(#REF!&gt;=1,IF(#REF!&gt;=1,#REF!),IF(#REF!&gt;=0,"",))</f>
        <v>#REF!</v>
      </c>
      <c r="G1859" s="241" t="e">
        <f>保全管理データ!N2531</f>
        <v>#REF!</v>
      </c>
      <c r="H1859" s="241" t="e">
        <f>IF(#REF!="無","",IF(#REF!="","",IF(#REF!="悪環境における作業",0.2,IF(#REF!="高所又は地下作業",0.1,IF(#REF!="錯綜場所作業",0.3,IF(#REF!="複雑な制約のある作業",0.4,IF(#REF!="単純な制約のある作業",0.2,0)))))))</f>
        <v>#REF!</v>
      </c>
      <c r="I1859" s="224" t="e">
        <f t="shared" si="113"/>
        <v>#REF!</v>
      </c>
      <c r="J1859" s="242" t="e">
        <f>IF(#REF!&gt;=1,IF(#REF!&gt;=1,#REF!),IF(#REF!&gt;=0,"",))</f>
        <v>#REF!</v>
      </c>
      <c r="K1859" s="241" t="e">
        <f>保全管理データ!N2558</f>
        <v>#REF!</v>
      </c>
      <c r="L1859" s="241" t="e">
        <f>IF(#REF!="","",IF(#REF!="悪環境における作業",0.2,IF(#REF!="高所又は地下作業",0.1,IF(#REF!="錯綜場所作業",0.3,IF(#REF!="複雑な制約のある作業",0.4,IF(#REF!="単純な制約のある作業",0.2,0))))))</f>
        <v>#REF!</v>
      </c>
      <c r="M1859" s="224" t="e">
        <f t="shared" si="114"/>
        <v>#REF!</v>
      </c>
    </row>
    <row r="1860" spans="2:13" s="229" customFormat="1" ht="27.75" customHeight="1" x14ac:dyDescent="0.2">
      <c r="B1860" s="562" t="s">
        <v>256</v>
      </c>
      <c r="C1860" s="563"/>
      <c r="D1860" s="239" t="e">
        <f>#REF!</f>
        <v>#REF!</v>
      </c>
      <c r="E1860" s="240" t="s">
        <v>242</v>
      </c>
      <c r="F1860" s="242" t="e">
        <f>IF(#REF!&gt;=1,IF(#REF!&gt;=1,#REF!),IF(#REF!&gt;=0,"",))</f>
        <v>#REF!</v>
      </c>
      <c r="G1860" s="241" t="e">
        <f>保全管理データ!N2532</f>
        <v>#REF!</v>
      </c>
      <c r="H1860" s="241" t="e">
        <f>IF(#REF!="無","",IF(#REF!="","",IF(#REF!="悪環境における作業",0.2,IF(#REF!="高所又は地下作業",0.1,IF(#REF!="錯綜場所作業",0.3,IF(#REF!="複雑な制約のある作業",0.4,IF(#REF!="単純な制約のある作業",0.2,0)))))))</f>
        <v>#REF!</v>
      </c>
      <c r="I1860" s="224" t="e">
        <f t="shared" si="113"/>
        <v>#REF!</v>
      </c>
      <c r="J1860" s="242" t="e">
        <f>IF(#REF!&gt;=1,IF(#REF!&gt;=1,#REF!),IF(#REF!&gt;=0,"",))</f>
        <v>#REF!</v>
      </c>
      <c r="K1860" s="241" t="e">
        <f>保全管理データ!N2559</f>
        <v>#REF!</v>
      </c>
      <c r="L1860" s="241" t="e">
        <f>IF(#REF!="","",IF(#REF!="悪環境における作業",0.2,IF(#REF!="高所又は地下作業",0.1,IF(#REF!="錯綜場所作業",0.3,IF(#REF!="複雑な制約のある作業",0.4,IF(#REF!="単純な制約のある作業",0.2,0))))))</f>
        <v>#REF!</v>
      </c>
      <c r="M1860" s="224" t="e">
        <f t="shared" si="114"/>
        <v>#REF!</v>
      </c>
    </row>
    <row r="1861" spans="2:13" s="229" customFormat="1" ht="27.75" customHeight="1" x14ac:dyDescent="0.2">
      <c r="B1861" s="562" t="s">
        <v>257</v>
      </c>
      <c r="C1861" s="563"/>
      <c r="D1861" s="239" t="e">
        <f>#REF!</f>
        <v>#REF!</v>
      </c>
      <c r="E1861" s="240" t="s">
        <v>245</v>
      </c>
      <c r="F1861" s="242" t="e">
        <f>IF(#REF!&gt;=1,IF(#REF!&gt;=1,#REF!),IF(#REF!&gt;=0,"",))</f>
        <v>#REF!</v>
      </c>
      <c r="G1861" s="241" t="e">
        <f>保全管理データ!N2533</f>
        <v>#REF!</v>
      </c>
      <c r="H1861" s="241" t="e">
        <f>IF(#REF!="無","",IF(#REF!="","",IF(#REF!="悪環境における作業",0.2,IF(#REF!="高所又は地下作業",0.1,IF(#REF!="錯綜場所作業",0.3,IF(#REF!="複雑な制約のある作業",0.4,IF(#REF!="単純な制約のある作業",0.2,0)))))))</f>
        <v>#REF!</v>
      </c>
      <c r="I1861" s="224" t="e">
        <f t="shared" si="113"/>
        <v>#REF!</v>
      </c>
      <c r="J1861" s="242" t="e">
        <f>IF(#REF!&gt;=1,IF(#REF!&gt;=1,#REF!),IF(#REF!&gt;=0,"",))</f>
        <v>#REF!</v>
      </c>
      <c r="K1861" s="241" t="e">
        <f>保全管理データ!N2560</f>
        <v>#REF!</v>
      </c>
      <c r="L1861" s="241" t="e">
        <f>IF(#REF!="","",IF(#REF!="悪環境における作業",0.2,IF(#REF!="高所又は地下作業",0.1,IF(#REF!="錯綜場所作業",0.3,IF(#REF!="複雑な制約のある作業",0.4,IF(#REF!="単純な制約のある作業",0.2,0))))))</f>
        <v>#REF!</v>
      </c>
      <c r="M1861" s="224" t="e">
        <f t="shared" si="114"/>
        <v>#REF!</v>
      </c>
    </row>
    <row r="1862" spans="2:13" s="229" customFormat="1" ht="27.75" customHeight="1" x14ac:dyDescent="0.2">
      <c r="B1862" s="562" t="s">
        <v>258</v>
      </c>
      <c r="C1862" s="563"/>
      <c r="D1862" s="239" t="e">
        <f>#REF!</f>
        <v>#REF!</v>
      </c>
      <c r="E1862" s="240" t="s">
        <v>245</v>
      </c>
      <c r="F1862" s="242" t="e">
        <f>IF(#REF!&gt;=1,IF(#REF!&gt;=1,#REF!),IF(#REF!&gt;=0,"",))</f>
        <v>#REF!</v>
      </c>
      <c r="G1862" s="241" t="e">
        <f>保全管理データ!N2534</f>
        <v>#REF!</v>
      </c>
      <c r="H1862" s="241" t="e">
        <f>IF(#REF!="無","",IF(#REF!="","",IF(#REF!="悪環境における作業",0.2,IF(#REF!="高所又は地下作業",0.1,IF(#REF!="錯綜場所作業",0.3,IF(#REF!="複雑な制約のある作業",0.4,IF(#REF!="単純な制約のある作業",0.2,0)))))))</f>
        <v>#REF!</v>
      </c>
      <c r="I1862" s="224" t="e">
        <f t="shared" si="113"/>
        <v>#REF!</v>
      </c>
      <c r="J1862" s="242" t="e">
        <f>IF(#REF!&gt;=1,IF(#REF!&gt;=1,#REF!),IF(#REF!&gt;=0,"",))</f>
        <v>#REF!</v>
      </c>
      <c r="K1862" s="241" t="e">
        <f>保全管理データ!N2561</f>
        <v>#REF!</v>
      </c>
      <c r="L1862" s="241" t="e">
        <f>IF(#REF!="","",IF(#REF!="悪環境における作業",0.2,IF(#REF!="高所又は地下作業",0.1,IF(#REF!="錯綜場所作業",0.3,IF(#REF!="複雑な制約のある作業",0.4,IF(#REF!="単純な制約のある作業",0.2,0))))))</f>
        <v>#REF!</v>
      </c>
      <c r="M1862" s="224" t="e">
        <f t="shared" si="114"/>
        <v>#REF!</v>
      </c>
    </row>
    <row r="1863" spans="2:13" s="229" customFormat="1" ht="27.75" customHeight="1" x14ac:dyDescent="0.2">
      <c r="B1863" s="562" t="s">
        <v>259</v>
      </c>
      <c r="C1863" s="563"/>
      <c r="D1863" s="239" t="e">
        <f>#REF!</f>
        <v>#REF!</v>
      </c>
      <c r="E1863" s="240" t="s">
        <v>245</v>
      </c>
      <c r="F1863" s="242" t="e">
        <f>IF(#REF!&gt;=1,IF(#REF!&gt;=1,#REF!),IF(#REF!&gt;=0,"",))</f>
        <v>#REF!</v>
      </c>
      <c r="G1863" s="241" t="e">
        <f>保全管理データ!N2535</f>
        <v>#REF!</v>
      </c>
      <c r="H1863" s="241" t="e">
        <f>IF(#REF!="無","",IF(#REF!="","",IF(#REF!="悪環境における作業",0.2,IF(#REF!="高所又は地下作業",0.1,IF(#REF!="錯綜場所作業",0.3,IF(#REF!="複雑な制約のある作業",0.4,IF(#REF!="単純な制約のある作業",0.2,0)))))))</f>
        <v>#REF!</v>
      </c>
      <c r="I1863" s="224" t="e">
        <f t="shared" si="113"/>
        <v>#REF!</v>
      </c>
      <c r="J1863" s="242" t="e">
        <f>IF(#REF!&gt;=1,IF(#REF!&gt;=1,#REF!),IF(#REF!&gt;=0,"",))</f>
        <v>#REF!</v>
      </c>
      <c r="K1863" s="241" t="e">
        <f>保全管理データ!N2562</f>
        <v>#REF!</v>
      </c>
      <c r="L1863" s="241" t="e">
        <f>IF(#REF!="","",IF(#REF!="悪環境における作業",0.2,IF(#REF!="高所又は地下作業",0.1,IF(#REF!="錯綜場所作業",0.3,IF(#REF!="複雑な制約のある作業",0.4,IF(#REF!="単純な制約のある作業",0.2,0))))))</f>
        <v>#REF!</v>
      </c>
      <c r="M1863" s="224" t="e">
        <f t="shared" si="114"/>
        <v>#REF!</v>
      </c>
    </row>
    <row r="1864" spans="2:13" s="229" customFormat="1" ht="27.75" customHeight="1" x14ac:dyDescent="0.2">
      <c r="B1864" s="562" t="s">
        <v>260</v>
      </c>
      <c r="C1864" s="563"/>
      <c r="D1864" s="239" t="e">
        <f>#REF!</f>
        <v>#REF!</v>
      </c>
      <c r="E1864" s="240" t="s">
        <v>248</v>
      </c>
      <c r="F1864" s="242" t="e">
        <f>IF(#REF!&gt;=1,IF(#REF!&gt;=1,#REF!),IF(#REF!&gt;=0,"",))</f>
        <v>#REF!</v>
      </c>
      <c r="G1864" s="241" t="e">
        <f>保全管理データ!N2536</f>
        <v>#REF!</v>
      </c>
      <c r="H1864" s="241" t="e">
        <f>IF(#REF!="無","",IF(#REF!="","",IF(#REF!="悪環境における作業",0.2,IF(#REF!="高所又は地下作業",0.1,IF(#REF!="錯綜場所作業",0.3,IF(#REF!="複雑な制約のある作業",0.4,IF(#REF!="単純な制約のある作業",0.2,0)))))))</f>
        <v>#REF!</v>
      </c>
      <c r="I1864" s="224" t="e">
        <f t="shared" si="113"/>
        <v>#REF!</v>
      </c>
      <c r="J1864" s="242" t="e">
        <f>IF(#REF!&gt;=1,IF(#REF!&gt;=1,#REF!),IF(#REF!&gt;=0,"",))</f>
        <v>#REF!</v>
      </c>
      <c r="K1864" s="241" t="e">
        <f>保全管理データ!N2563</f>
        <v>#REF!</v>
      </c>
      <c r="L1864" s="241" t="e">
        <f>IF(#REF!="","",IF(#REF!="悪環境における作業",0.2,IF(#REF!="高所又は地下作業",0.1,IF(#REF!="錯綜場所作業",0.3,IF(#REF!="複雑な制約のある作業",0.4,IF(#REF!="単純な制約のある作業",0.2,0))))))</f>
        <v>#REF!</v>
      </c>
      <c r="M1864" s="224" t="e">
        <f t="shared" si="114"/>
        <v>#REF!</v>
      </c>
    </row>
    <row r="1865" spans="2:13" s="229" customFormat="1" ht="27.75" customHeight="1" x14ac:dyDescent="0.2">
      <c r="B1865" s="562" t="s">
        <v>261</v>
      </c>
      <c r="C1865" s="563"/>
      <c r="D1865" s="239" t="e">
        <f>#REF!</f>
        <v>#REF!</v>
      </c>
      <c r="E1865" s="240" t="s">
        <v>247</v>
      </c>
      <c r="F1865" s="242" t="e">
        <f>IF(#REF!&gt;=1,IF(#REF!&gt;=1,#REF!),IF(#REF!&gt;=0,"",))</f>
        <v>#REF!</v>
      </c>
      <c r="G1865" s="241" t="e">
        <f>保全管理データ!N2537</f>
        <v>#REF!</v>
      </c>
      <c r="H1865" s="241" t="e">
        <f>IF(#REF!="無","",IF(#REF!="","",IF(#REF!="悪環境における作業",0.2,IF(#REF!="高所又は地下作業",0.1,IF(#REF!="錯綜場所作業",0.3,IF(#REF!="複雑な制約のある作業",0.4,IF(#REF!="単純な制約のある作業",0.2,0)))))))</f>
        <v>#REF!</v>
      </c>
      <c r="I1865" s="224" t="e">
        <f t="shared" si="113"/>
        <v>#REF!</v>
      </c>
      <c r="J1865" s="242" t="e">
        <f>IF(#REF!&gt;=1,IF(#REF!&gt;=1,#REF!),IF(#REF!&gt;=0,"",))</f>
        <v>#REF!</v>
      </c>
      <c r="K1865" s="241" t="e">
        <f>保全管理データ!N2564</f>
        <v>#REF!</v>
      </c>
      <c r="L1865" s="241" t="e">
        <f>IF(#REF!="","",IF(#REF!="悪環境における作業",0.2,IF(#REF!="高所又は地下作業",0.1,IF(#REF!="錯綜場所作業",0.3,IF(#REF!="複雑な制約のある作業",0.4,IF(#REF!="単純な制約のある作業",0.2,0))))))</f>
        <v>#REF!</v>
      </c>
      <c r="M1865" s="224" t="e">
        <f t="shared" si="114"/>
        <v>#REF!</v>
      </c>
    </row>
    <row r="1866" spans="2:13" s="229" customFormat="1" ht="27.75" customHeight="1" x14ac:dyDescent="0.2">
      <c r="B1866" s="562" t="s">
        <v>262</v>
      </c>
      <c r="C1866" s="563"/>
      <c r="D1866" s="239" t="e">
        <f>#REF!</f>
        <v>#REF!</v>
      </c>
      <c r="E1866" s="240" t="s">
        <v>245</v>
      </c>
      <c r="F1866" s="242" t="e">
        <f>IF(#REF!&gt;=1,IF(#REF!&gt;=1,#REF!),IF(#REF!&gt;=0,"",))</f>
        <v>#REF!</v>
      </c>
      <c r="G1866" s="241" t="e">
        <f>保全管理データ!N2538</f>
        <v>#REF!</v>
      </c>
      <c r="H1866" s="241" t="e">
        <f>IF(#REF!="無","",IF(#REF!="","",IF(#REF!="悪環境における作業",0.2,IF(#REF!="高所又は地下作業",0.1,IF(#REF!="錯綜場所作業",0.3,IF(#REF!="複雑な制約のある作業",0.4,IF(#REF!="単純な制約のある作業",0.2,0)))))))</f>
        <v>#REF!</v>
      </c>
      <c r="I1866" s="224" t="e">
        <f t="shared" si="113"/>
        <v>#REF!</v>
      </c>
      <c r="J1866" s="242" t="e">
        <f>IF(#REF!&gt;=1,IF(#REF!&gt;=1,#REF!),IF(#REF!&gt;=0,"",))</f>
        <v>#REF!</v>
      </c>
      <c r="K1866" s="241" t="e">
        <f>保全管理データ!N2565</f>
        <v>#REF!</v>
      </c>
      <c r="L1866" s="241" t="e">
        <f>IF(#REF!="","",IF(#REF!="悪環境における作業",0.2,IF(#REF!="高所又は地下作業",0.1,IF(#REF!="錯綜場所作業",0.3,IF(#REF!="複雑な制約のある作業",0.4,IF(#REF!="単純な制約のある作業",0.2,0))))))</f>
        <v>#REF!</v>
      </c>
      <c r="M1866" s="224" t="e">
        <f t="shared" si="114"/>
        <v>#REF!</v>
      </c>
    </row>
    <row r="1867" spans="2:13" s="229" customFormat="1" ht="27.75" customHeight="1" x14ac:dyDescent="0.2">
      <c r="B1867" s="562" t="s">
        <v>263</v>
      </c>
      <c r="C1867" s="563"/>
      <c r="D1867" s="239" t="e">
        <f>#REF!</f>
        <v>#REF!</v>
      </c>
      <c r="E1867" s="240" t="s">
        <v>245</v>
      </c>
      <c r="F1867" s="242" t="e">
        <f>IF(#REF!&gt;=1,IF(#REF!&gt;=1,#REF!),IF(#REF!&gt;=0,"",))</f>
        <v>#REF!</v>
      </c>
      <c r="G1867" s="241" t="e">
        <f>保全管理データ!N2539</f>
        <v>#REF!</v>
      </c>
      <c r="H1867" s="241" t="e">
        <f>IF(#REF!="無","",IF(#REF!="","",IF(#REF!="悪環境における作業",0.2,IF(#REF!="高所又は地下作業",0.1,IF(#REF!="錯綜場所作業",0.3,IF(#REF!="複雑な制約のある作業",0.4,IF(#REF!="単純な制約のある作業",0.2,0)))))))</f>
        <v>#REF!</v>
      </c>
      <c r="I1867" s="224" t="e">
        <f t="shared" si="113"/>
        <v>#REF!</v>
      </c>
      <c r="J1867" s="242" t="e">
        <f>IF(#REF!&gt;=1,IF(#REF!&gt;=1,#REF!),IF(#REF!&gt;=0,"",))</f>
        <v>#REF!</v>
      </c>
      <c r="K1867" s="241" t="e">
        <f>保全管理データ!N2566</f>
        <v>#REF!</v>
      </c>
      <c r="L1867" s="241" t="e">
        <f>IF(#REF!="","",IF(#REF!="悪環境における作業",0.2,IF(#REF!="高所又は地下作業",0.1,IF(#REF!="錯綜場所作業",0.3,IF(#REF!="複雑な制約のある作業",0.4,IF(#REF!="単純な制約のある作業",0.2,0))))))</f>
        <v>#REF!</v>
      </c>
      <c r="M1867" s="224" t="e">
        <f t="shared" si="114"/>
        <v>#REF!</v>
      </c>
    </row>
    <row r="1868" spans="2:13" s="229" customFormat="1" ht="27.75" customHeight="1" x14ac:dyDescent="0.2">
      <c r="B1868" s="562" t="s">
        <v>264</v>
      </c>
      <c r="C1868" s="563"/>
      <c r="D1868" s="239" t="e">
        <f>#REF!</f>
        <v>#REF!</v>
      </c>
      <c r="E1868" s="240" t="s">
        <v>245</v>
      </c>
      <c r="F1868" s="242" t="e">
        <f>IF(#REF!&gt;=1,IF(#REF!&gt;=1,#REF!),IF(#REF!&gt;=0,"",))</f>
        <v>#REF!</v>
      </c>
      <c r="G1868" s="241" t="e">
        <f>保全管理データ!N2540</f>
        <v>#REF!</v>
      </c>
      <c r="H1868" s="241" t="e">
        <f>IF(#REF!="無","",IF(#REF!="","",IF(#REF!="悪環境における作業",0.2,IF(#REF!="高所又は地下作業",0.1,IF(#REF!="錯綜場所作業",0.3,IF(#REF!="複雑な制約のある作業",0.4,IF(#REF!="単純な制約のある作業",0.2,0)))))))</f>
        <v>#REF!</v>
      </c>
      <c r="I1868" s="224" t="e">
        <f t="shared" si="113"/>
        <v>#REF!</v>
      </c>
      <c r="J1868" s="242" t="e">
        <f>IF(#REF!&gt;=1,IF(#REF!&gt;=1,#REF!),IF(#REF!&gt;=0,"",))</f>
        <v>#REF!</v>
      </c>
      <c r="K1868" s="241" t="e">
        <f>保全管理データ!N2567</f>
        <v>#REF!</v>
      </c>
      <c r="L1868" s="241" t="e">
        <f>IF(#REF!="","",IF(#REF!="悪環境における作業",0.2,IF(#REF!="高所又は地下作業",0.1,IF(#REF!="錯綜場所作業",0.3,IF(#REF!="複雑な制約のある作業",0.4,IF(#REF!="単純な制約のある作業",0.2,0))))))</f>
        <v>#REF!</v>
      </c>
      <c r="M1868" s="224" t="e">
        <f t="shared" si="114"/>
        <v>#REF!</v>
      </c>
    </row>
    <row r="1869" spans="2:13" s="229" customFormat="1" ht="27.75" customHeight="1" x14ac:dyDescent="0.2">
      <c r="B1869" s="562" t="s">
        <v>265</v>
      </c>
      <c r="C1869" s="563"/>
      <c r="D1869" s="239" t="e">
        <f>#REF!</f>
        <v>#REF!</v>
      </c>
      <c r="E1869" s="240" t="s">
        <v>245</v>
      </c>
      <c r="F1869" s="242" t="e">
        <f>IF(#REF!&gt;=1,IF(#REF!&gt;=1,#REF!),IF(#REF!&gt;=0,"",))</f>
        <v>#REF!</v>
      </c>
      <c r="G1869" s="241" t="e">
        <f>保全管理データ!N2541</f>
        <v>#REF!</v>
      </c>
      <c r="H1869" s="241" t="e">
        <f>IF(#REF!="無","",IF(#REF!="","",IF(#REF!="悪環境における作業",0.2,IF(#REF!="高所又は地下作業",0.1,IF(#REF!="錯綜場所作業",0.3,IF(#REF!="複雑な制約のある作業",0.4,IF(#REF!="単純な制約のある作業",0.2,0)))))))</f>
        <v>#REF!</v>
      </c>
      <c r="I1869" s="224" t="e">
        <f t="shared" si="113"/>
        <v>#REF!</v>
      </c>
      <c r="J1869" s="242" t="e">
        <f>IF(#REF!&gt;=1,IF(#REF!&gt;=1,#REF!),IF(#REF!&gt;=0,"",))</f>
        <v>#REF!</v>
      </c>
      <c r="K1869" s="241" t="e">
        <f>保全管理データ!N2568</f>
        <v>#REF!</v>
      </c>
      <c r="L1869" s="241" t="e">
        <f>IF(#REF!="","",IF(#REF!="悪環境における作業",0.2,IF(#REF!="高所又は地下作業",0.1,IF(#REF!="錯綜場所作業",0.3,IF(#REF!="複雑な制約のある作業",0.4,IF(#REF!="単純な制約のある作業",0.2,0))))))</f>
        <v>#REF!</v>
      </c>
      <c r="M1869" s="224" t="e">
        <f t="shared" si="114"/>
        <v>#REF!</v>
      </c>
    </row>
    <row r="1870" spans="2:13" s="229" customFormat="1" ht="27.75" customHeight="1" x14ac:dyDescent="0.2">
      <c r="B1870" s="562" t="s">
        <v>266</v>
      </c>
      <c r="C1870" s="563"/>
      <c r="D1870" s="239" t="e">
        <f>#REF!</f>
        <v>#REF!</v>
      </c>
      <c r="E1870" s="240" t="s">
        <v>245</v>
      </c>
      <c r="F1870" s="242" t="e">
        <f>IF(#REF!&gt;=1,IF(#REF!&gt;=1,#REF!),IF(#REF!&gt;=0,"",))</f>
        <v>#REF!</v>
      </c>
      <c r="G1870" s="241" t="e">
        <f>保全管理データ!N2542</f>
        <v>#REF!</v>
      </c>
      <c r="H1870" s="241" t="e">
        <f>IF(#REF!="無","",IF(#REF!="","",IF(#REF!="悪環境における作業",0.2,IF(#REF!="高所又は地下作業",0.1,IF(#REF!="錯綜場所作業",0.3,IF(#REF!="複雑な制約のある作業",0.4,IF(#REF!="単純な制約のある作業",0.2,0)))))))</f>
        <v>#REF!</v>
      </c>
      <c r="I1870" s="224" t="e">
        <f t="shared" si="113"/>
        <v>#REF!</v>
      </c>
      <c r="J1870" s="242" t="e">
        <f>IF(#REF!&gt;=1,IF(#REF!&gt;=1,#REF!),IF(#REF!&gt;=0,"",))</f>
        <v>#REF!</v>
      </c>
      <c r="K1870" s="241" t="e">
        <f>保全管理データ!N2569</f>
        <v>#REF!</v>
      </c>
      <c r="L1870" s="241" t="e">
        <f>IF(#REF!="","",IF(#REF!="悪環境における作業",0.2,IF(#REF!="高所又は地下作業",0.1,IF(#REF!="錯綜場所作業",0.3,IF(#REF!="複雑な制約のある作業",0.4,IF(#REF!="単純な制約のある作業",0.2,0))))))</f>
        <v>#REF!</v>
      </c>
      <c r="M1870" s="224" t="e">
        <f t="shared" si="114"/>
        <v>#REF!</v>
      </c>
    </row>
    <row r="1871" spans="2:13" s="229" customFormat="1" ht="27.75" customHeight="1" x14ac:dyDescent="0.2">
      <c r="B1871" s="562" t="s">
        <v>81</v>
      </c>
      <c r="C1871" s="563"/>
      <c r="D1871" s="239" t="e">
        <f>#REF!</f>
        <v>#REF!</v>
      </c>
      <c r="E1871" s="240" t="s">
        <v>245</v>
      </c>
      <c r="F1871" s="242" t="e">
        <f>IF(#REF!&gt;=1,IF(#REF!&gt;=1,#REF!),IF(#REF!&gt;=0,"",))</f>
        <v>#REF!</v>
      </c>
      <c r="G1871" s="241" t="e">
        <f>保全管理データ!N2543</f>
        <v>#REF!</v>
      </c>
      <c r="H1871" s="241" t="e">
        <f>IF(#REF!="無","",IF(#REF!="","",IF(#REF!="悪環境における作業",0.2,IF(#REF!="高所又は地下作業",0.1,IF(#REF!="錯綜場所作業",0.3,IF(#REF!="複雑な制約のある作業",0.4,IF(#REF!="単純な制約のある作業",0.2,0)))))))</f>
        <v>#REF!</v>
      </c>
      <c r="I1871" s="224" t="e">
        <f t="shared" si="113"/>
        <v>#REF!</v>
      </c>
      <c r="J1871" s="242" t="e">
        <f>IF(#REF!&gt;=1,IF(#REF!&gt;=1,#REF!),IF(#REF!&gt;=0,"",))</f>
        <v>#REF!</v>
      </c>
      <c r="K1871" s="241" t="e">
        <f>保全管理データ!N2570</f>
        <v>#REF!</v>
      </c>
      <c r="L1871" s="241" t="e">
        <f>IF(#REF!="","",IF(#REF!="悪環境における作業",0.2,IF(#REF!="高所又は地下作業",0.1,IF(#REF!="錯綜場所作業",0.3,IF(#REF!="複雑な制約のある作業",0.4,IF(#REF!="単純な制約のある作業",0.2,0))))))</f>
        <v>#REF!</v>
      </c>
      <c r="M1871" s="224" t="e">
        <f t="shared" si="114"/>
        <v>#REF!</v>
      </c>
    </row>
    <row r="1872" spans="2:13" s="229" customFormat="1" ht="27.75" customHeight="1" x14ac:dyDescent="0.2">
      <c r="B1872" s="562" t="s">
        <v>267</v>
      </c>
      <c r="C1872" s="563"/>
      <c r="D1872" s="239" t="e">
        <f>#REF!</f>
        <v>#REF!</v>
      </c>
      <c r="E1872" s="240" t="s">
        <v>247</v>
      </c>
      <c r="F1872" s="242" t="e">
        <f>IF(#REF!&gt;=1,IF(#REF!&gt;=1,#REF!),IF(#REF!&gt;=0,"",))</f>
        <v>#REF!</v>
      </c>
      <c r="G1872" s="241" t="e">
        <f>保全管理データ!N2544</f>
        <v>#REF!</v>
      </c>
      <c r="H1872" s="241" t="e">
        <f>IF(#REF!="無","",IF(#REF!="","",IF(#REF!="悪環境における作業",0.2,IF(#REF!="高所又は地下作業",0.1,IF(#REF!="錯綜場所作業",0.3,IF(#REF!="複雑な制約のある作業",0.4,IF(#REF!="単純な制約のある作業",0.2,0)))))))</f>
        <v>#REF!</v>
      </c>
      <c r="I1872" s="224" t="e">
        <f t="shared" si="113"/>
        <v>#REF!</v>
      </c>
      <c r="J1872" s="242" t="e">
        <f>IF(#REF!&gt;=1,IF(#REF!&gt;=1,#REF!),IF(#REF!&gt;=0,"",))</f>
        <v>#REF!</v>
      </c>
      <c r="K1872" s="241" t="e">
        <f>保全管理データ!N2571</f>
        <v>#REF!</v>
      </c>
      <c r="L1872" s="241" t="e">
        <f>IF(#REF!="","",IF(#REF!="悪環境における作業",0.2,IF(#REF!="高所又は地下作業",0.1,IF(#REF!="錯綜場所作業",0.3,IF(#REF!="複雑な制約のある作業",0.4,IF(#REF!="単純な制約のある作業",0.2,0))))))</f>
        <v>#REF!</v>
      </c>
      <c r="M1872" s="224" t="e">
        <f t="shared" si="114"/>
        <v>#REF!</v>
      </c>
    </row>
    <row r="1873" spans="2:13" s="229" customFormat="1" ht="27.75" customHeight="1" x14ac:dyDescent="0.2">
      <c r="B1873" s="562" t="s">
        <v>268</v>
      </c>
      <c r="C1873" s="563"/>
      <c r="D1873" s="239" t="e">
        <f>#REF!</f>
        <v>#REF!</v>
      </c>
      <c r="E1873" s="240" t="s">
        <v>246</v>
      </c>
      <c r="F1873" s="242" t="e">
        <f>IF(#REF!&gt;=1,IF(#REF!&gt;=1,#REF!),IF(#REF!&gt;=0,"",))</f>
        <v>#REF!</v>
      </c>
      <c r="G1873" s="241" t="e">
        <f>保全管理データ!N2545</f>
        <v>#REF!</v>
      </c>
      <c r="H1873" s="241" t="e">
        <f>IF(#REF!="無","",IF(#REF!="","",IF(#REF!="悪環境における作業",0.2,IF(#REF!="高所又は地下作業",0.1,IF(#REF!="錯綜場所作業",0.3,IF(#REF!="複雑な制約のある作業",0.4,IF(#REF!="単純な制約のある作業",0.2,0)))))))</f>
        <v>#REF!</v>
      </c>
      <c r="I1873" s="224" t="e">
        <f t="shared" si="113"/>
        <v>#REF!</v>
      </c>
      <c r="J1873" s="242" t="e">
        <f>IF(#REF!&gt;=1,IF(#REF!&gt;=1,#REF!),IF(#REF!&gt;=0,"",))</f>
        <v>#REF!</v>
      </c>
      <c r="K1873" s="241" t="e">
        <f>保全管理データ!N2572</f>
        <v>#REF!</v>
      </c>
      <c r="L1873" s="241" t="e">
        <f>IF(#REF!="","",IF(#REF!="悪環境における作業",0.2,IF(#REF!="高所又は地下作業",0.1,IF(#REF!="錯綜場所作業",0.3,IF(#REF!="複雑な制約のある作業",0.4,IF(#REF!="単純な制約のある作業",0.2,0))))))</f>
        <v>#REF!</v>
      </c>
      <c r="M1873" s="224" t="e">
        <f t="shared" si="114"/>
        <v>#REF!</v>
      </c>
    </row>
    <row r="1874" spans="2:13" s="229" customFormat="1" ht="27.75" customHeight="1" thickBot="1" x14ac:dyDescent="0.25">
      <c r="B1874" s="564" t="s">
        <v>269</v>
      </c>
      <c r="C1874" s="565"/>
      <c r="D1874" s="243" t="e">
        <f>#REF!</f>
        <v>#REF!</v>
      </c>
      <c r="E1874" s="244" t="s">
        <v>245</v>
      </c>
      <c r="F1874" s="246" t="e">
        <f>IF(#REF!&gt;=1,IF(#REF!&gt;=1,#REF!),IF(#REF!&gt;=0,"",))</f>
        <v>#REF!</v>
      </c>
      <c r="G1874" s="245" t="e">
        <f>保全管理データ!N2546</f>
        <v>#REF!</v>
      </c>
      <c r="H1874" s="241" t="e">
        <f>IF(#REF!="無","",IF(#REF!="","",IF(#REF!="悪環境における作業",0.2,IF(#REF!="高所又は地下作業",0.1,IF(#REF!="錯綜場所作業",0.3,IF(#REF!="複雑な制約のある作業",0.4,IF(#REF!="単純な制約のある作業",0.2,0)))))))</f>
        <v>#REF!</v>
      </c>
      <c r="I1874" s="224" t="e">
        <f t="shared" si="113"/>
        <v>#REF!</v>
      </c>
      <c r="J1874" s="246" t="e">
        <f>IF(#REF!&gt;=1,IF(#REF!&gt;=1,#REF!),IF(#REF!&gt;=0,"",))</f>
        <v>#REF!</v>
      </c>
      <c r="K1874" s="245" t="e">
        <f>保全管理データ!N2573</f>
        <v>#REF!</v>
      </c>
      <c r="L1874" s="245" t="e">
        <f>IF(#REF!="","",IF(#REF!="悪環境における作業",0.2,IF(#REF!="高所又は地下作業",0.1,IF(#REF!="錯綜場所作業",0.3,IF(#REF!="複雑な制約のある作業",0.4,IF(#REF!="単純な制約のある作業",0.2,0))))))</f>
        <v>#REF!</v>
      </c>
      <c r="M1874" s="224" t="e">
        <f t="shared" si="114"/>
        <v>#REF!</v>
      </c>
    </row>
    <row r="1875" spans="2:13" s="229" customFormat="1" ht="27.75" customHeight="1" thickBot="1" x14ac:dyDescent="0.25">
      <c r="B1875" s="555" t="s">
        <v>190</v>
      </c>
      <c r="C1875" s="555"/>
      <c r="D1875" s="555"/>
      <c r="E1875" s="555"/>
      <c r="F1875" s="557" t="e">
        <f>SUM(I1851:I1874)</f>
        <v>#REF!</v>
      </c>
      <c r="G1875" s="557"/>
      <c r="H1875" s="557"/>
      <c r="I1875" s="558"/>
      <c r="J1875" s="556" t="e">
        <f>IF(SUM(J1851:J1874)=0,"0.00",SUM(M1851:M1874))</f>
        <v>#REF!</v>
      </c>
      <c r="K1875" s="557"/>
      <c r="L1875" s="557"/>
      <c r="M1875" s="558"/>
    </row>
    <row r="1876" spans="2:13" s="229" customFormat="1" ht="27.75" customHeight="1" thickBot="1" x14ac:dyDescent="0.25">
      <c r="B1876" s="555" t="s">
        <v>97</v>
      </c>
      <c r="C1876" s="555"/>
      <c r="D1876" s="555"/>
      <c r="E1876" s="555"/>
      <c r="F1876" s="559" t="e">
        <f>IF(#REF!="５年以下","0",IF(#REF!="５年～１０年",0.1,IF(#REF!="１０年以上",0.15)))</f>
        <v>#REF!</v>
      </c>
      <c r="G1876" s="560"/>
      <c r="H1876" s="560"/>
      <c r="I1876" s="560"/>
      <c r="J1876" s="560"/>
      <c r="K1876" s="560"/>
      <c r="L1876" s="560"/>
      <c r="M1876" s="561"/>
    </row>
    <row r="1877" spans="2:13" s="229" customFormat="1" ht="27.75" customHeight="1" thickBot="1" x14ac:dyDescent="0.25">
      <c r="B1877" s="556" t="s">
        <v>273</v>
      </c>
      <c r="C1877" s="557"/>
      <c r="D1877" s="557"/>
      <c r="E1877" s="558"/>
      <c r="F1877" s="556" t="e">
        <f>F1875*(1+F1876)</f>
        <v>#REF!</v>
      </c>
      <c r="G1877" s="557"/>
      <c r="H1877" s="557"/>
      <c r="I1877" s="557"/>
      <c r="J1877" s="556" t="e">
        <f>J1875*(1+F1876)</f>
        <v>#REF!</v>
      </c>
      <c r="K1877" s="557"/>
      <c r="L1877" s="557"/>
      <c r="M1877" s="558"/>
    </row>
    <row r="1878" spans="2:13" s="229" customFormat="1" ht="24" hidden="1" customHeight="1" thickBot="1" x14ac:dyDescent="0.25">
      <c r="B1878" s="555" t="s">
        <v>191</v>
      </c>
      <c r="C1878" s="555"/>
      <c r="D1878" s="555"/>
      <c r="E1878" s="555"/>
      <c r="F1878" s="556" t="e">
        <f>#REF!*(#REF!*#REF!+#REF!*#REF!)</f>
        <v>#REF!</v>
      </c>
      <c r="G1878" s="557"/>
      <c r="H1878" s="558"/>
      <c r="I1878" s="555" t="e">
        <f>#REF!</f>
        <v>#REF!</v>
      </c>
      <c r="J1878" s="556"/>
      <c r="K1878" s="247" t="s">
        <v>230</v>
      </c>
      <c r="L1878" s="558" t="e">
        <f>B1849</f>
        <v>#REF!</v>
      </c>
      <c r="M1878" s="555"/>
    </row>
    <row r="1879" spans="2:13" s="229" customFormat="1" ht="45" customHeight="1" thickBot="1" x14ac:dyDescent="0.25">
      <c r="B1879" s="228"/>
      <c r="C1879" s="228"/>
      <c r="D1879" s="228"/>
      <c r="E1879" s="228"/>
      <c r="F1879" s="228"/>
      <c r="G1879" s="228"/>
      <c r="H1879" s="228"/>
      <c r="I1879" s="228"/>
      <c r="J1879" s="228"/>
      <c r="K1879" s="228"/>
      <c r="L1879" s="228"/>
      <c r="M1879" s="228"/>
    </row>
    <row r="1880" spans="2:13" s="229" customFormat="1" ht="27.75" customHeight="1" thickBot="1" x14ac:dyDescent="0.25">
      <c r="B1880" s="568" t="s">
        <v>128</v>
      </c>
      <c r="C1880" s="569"/>
      <c r="D1880" s="569"/>
      <c r="E1880" s="570"/>
      <c r="F1880" s="228"/>
      <c r="G1880" s="228"/>
      <c r="H1880" s="228"/>
      <c r="I1880" s="228"/>
      <c r="J1880" s="228"/>
      <c r="K1880" s="228"/>
      <c r="L1880" s="228"/>
      <c r="M1880" s="228"/>
    </row>
    <row r="1881" spans="2:13" s="229" customFormat="1" ht="27.75" customHeight="1" x14ac:dyDescent="0.2">
      <c r="B1881" s="571" t="e">
        <f>#REF!</f>
        <v>#REF!</v>
      </c>
      <c r="C1881" s="572"/>
      <c r="D1881" s="573"/>
      <c r="E1881" s="574"/>
      <c r="F1881" s="578" t="s">
        <v>240</v>
      </c>
      <c r="G1881" s="579"/>
      <c r="H1881" s="579"/>
      <c r="I1881" s="580"/>
      <c r="J1881" s="578" t="s">
        <v>239</v>
      </c>
      <c r="K1881" s="579"/>
      <c r="L1881" s="579"/>
      <c r="M1881" s="580"/>
    </row>
    <row r="1882" spans="2:13" s="229" customFormat="1" ht="27.75" customHeight="1" thickBot="1" x14ac:dyDescent="0.25">
      <c r="B1882" s="575"/>
      <c r="C1882" s="576"/>
      <c r="D1882" s="576"/>
      <c r="E1882" s="577"/>
      <c r="F1882" s="233" t="s">
        <v>149</v>
      </c>
      <c r="G1882" s="231" t="s">
        <v>151</v>
      </c>
      <c r="H1882" s="231" t="s">
        <v>96</v>
      </c>
      <c r="I1882" s="232" t="s">
        <v>150</v>
      </c>
      <c r="J1882" s="233" t="s">
        <v>149</v>
      </c>
      <c r="K1882" s="231" t="s">
        <v>151</v>
      </c>
      <c r="L1882" s="231" t="s">
        <v>96</v>
      </c>
      <c r="M1882" s="232" t="s">
        <v>150</v>
      </c>
    </row>
    <row r="1883" spans="2:13" s="229" customFormat="1" ht="27.75" customHeight="1" thickTop="1" x14ac:dyDescent="0.2">
      <c r="B1883" s="566" t="s">
        <v>241</v>
      </c>
      <c r="C1883" s="567"/>
      <c r="D1883" s="234" t="e">
        <f>#REF!</f>
        <v>#REF!</v>
      </c>
      <c r="E1883" s="235" t="s">
        <v>242</v>
      </c>
      <c r="F1883" s="242" t="e">
        <f>IF(#REF!&gt;=1,IF(#REF!&gt;=1,#REF!),IF(#REF!&gt;=0,"",))</f>
        <v>#REF!</v>
      </c>
      <c r="G1883" s="241" t="e">
        <f>保全管理データ!N1963</f>
        <v>#REF!</v>
      </c>
      <c r="H1883" s="241" t="e">
        <f>IF(#REF!="無","",IF(#REF!="","",IF(#REF!="悪環境における作業",0.2,IF(#REF!="高所又は地下作業",0.1,IF(#REF!="錯綜場所作業",0.3,IF(#REF!="複雑な制約のある作業",0.4,IF(#REF!="単純な制約のある作業",0.2,0)))))))</f>
        <v>#REF!</v>
      </c>
      <c r="I1883" s="224" t="e">
        <f>IF(F1883="","",F1883*G1883*(1+IF(H1883="",0,H1883)))</f>
        <v>#REF!</v>
      </c>
      <c r="J1883" s="242" t="e">
        <f>IF(#REF!&gt;=1,IF(#REF!&gt;=1,#REF!),IF(#REF!&gt;=0,"",))</f>
        <v>#REF!</v>
      </c>
      <c r="K1883" s="241" t="e">
        <f>保全管理データ!N1990</f>
        <v>#REF!</v>
      </c>
      <c r="L1883" s="241" t="e">
        <f>IF(#REF!="","",IF(#REF!="悪環境における作業",0.2,IF(#REF!="高所又は地下作業",0.1,IF(#REF!="錯綜場所作業",0.3,IF(#REF!="複雑な制約のある作業",0.4,IF(#REF!="単純な制約のある作業",0.2,0))))))</f>
        <v>#REF!</v>
      </c>
      <c r="M1883" s="224" t="e">
        <f>IF(J1883="","",J1883*K1883*(1+IF(L1883="",0,L1883)))</f>
        <v>#REF!</v>
      </c>
    </row>
    <row r="1884" spans="2:13" s="229" customFormat="1" ht="27.75" customHeight="1" x14ac:dyDescent="0.2">
      <c r="B1884" s="562" t="s">
        <v>243</v>
      </c>
      <c r="C1884" s="563"/>
      <c r="D1884" s="239" t="e">
        <f>#REF!</f>
        <v>#REF!</v>
      </c>
      <c r="E1884" s="240" t="s">
        <v>242</v>
      </c>
      <c r="F1884" s="242" t="e">
        <f>IF(#REF!&gt;=1,IF(#REF!&gt;=1,#REF!),IF(#REF!&gt;=0,"",))</f>
        <v>#REF!</v>
      </c>
      <c r="G1884" s="241" t="e">
        <f>保全管理データ!N1964</f>
        <v>#REF!</v>
      </c>
      <c r="H1884" s="241" t="e">
        <f>IF(#REF!="無","",IF(#REF!="","",IF(#REF!="悪環境における作業",0.2,IF(#REF!="高所又は地下作業",0.1,IF(#REF!="錯綜場所作業",0.3,IF(#REF!="複雑な制約のある作業",0.4,IF(#REF!="単純な制約のある作業",0.2,0)))))))</f>
        <v>#REF!</v>
      </c>
      <c r="I1884" s="224" t="e">
        <f t="shared" ref="I1884:I1906" si="115">IF(F1884="","",F1884*G1884*(1+IF(H1884="",0,H1884)))</f>
        <v>#REF!</v>
      </c>
      <c r="J1884" s="242" t="e">
        <f>IF(#REF!&gt;=1,IF(#REF!&gt;=1,#REF!),IF(#REF!&gt;=0,"",))</f>
        <v>#REF!</v>
      </c>
      <c r="K1884" s="241" t="e">
        <f>保全管理データ!N1991</f>
        <v>#REF!</v>
      </c>
      <c r="L1884" s="241" t="e">
        <f>IF(#REF!="","",IF(#REF!="悪環境における作業",0.2,IF(#REF!="高所又は地下作業",0.1,IF(#REF!="錯綜場所作業",0.3,IF(#REF!="複雑な制約のある作業",0.4,IF(#REF!="単純な制約のある作業",0.2,0))))))</f>
        <v>#REF!</v>
      </c>
      <c r="M1884" s="224" t="e">
        <f t="shared" ref="M1884:M1906" si="116">IF(J1884="","",J1884*K1884*(1+IF(L1884="",0,L1884)))</f>
        <v>#REF!</v>
      </c>
    </row>
    <row r="1885" spans="2:13" s="229" customFormat="1" ht="27.75" customHeight="1" x14ac:dyDescent="0.2">
      <c r="B1885" s="562" t="s">
        <v>249</v>
      </c>
      <c r="C1885" s="563"/>
      <c r="D1885" s="239" t="e">
        <f>#REF!</f>
        <v>#REF!</v>
      </c>
      <c r="E1885" s="240" t="s">
        <v>244</v>
      </c>
      <c r="F1885" s="242" t="e">
        <f>IF(#REF!&gt;=1,IF(#REF!&gt;=1,#REF!),IF(#REF!&gt;=0,"",))</f>
        <v>#REF!</v>
      </c>
      <c r="G1885" s="241" t="e">
        <f>保全管理データ!N1965</f>
        <v>#REF!</v>
      </c>
      <c r="H1885" s="241" t="e">
        <f>IF(#REF!="無","",IF(#REF!="","",IF(#REF!="悪環境における作業",0.2,IF(#REF!="高所又は地下作業",0.1,IF(#REF!="錯綜場所作業",0.3,IF(#REF!="複雑な制約のある作業",0.4,IF(#REF!="単純な制約のある作業",0.2,0)))))))</f>
        <v>#REF!</v>
      </c>
      <c r="I1885" s="224" t="e">
        <f t="shared" si="115"/>
        <v>#REF!</v>
      </c>
      <c r="J1885" s="242" t="e">
        <f>IF(#REF!&gt;=1,IF(#REF!&gt;=1,#REF!),IF(#REF!&gt;=0,"",))</f>
        <v>#REF!</v>
      </c>
      <c r="K1885" s="241" t="e">
        <f>保全管理データ!N1992</f>
        <v>#REF!</v>
      </c>
      <c r="L1885" s="241" t="e">
        <f>IF(#REF!="","",IF(#REF!="悪環境における作業",0.2,IF(#REF!="高所又は地下作業",0.1,IF(#REF!="錯綜場所作業",0.3,IF(#REF!="複雑な制約のある作業",0.4,IF(#REF!="単純な制約のある作業",0.2,0))))))</f>
        <v>#REF!</v>
      </c>
      <c r="M1885" s="224" t="e">
        <f t="shared" si="116"/>
        <v>#REF!</v>
      </c>
    </row>
    <row r="1886" spans="2:13" s="229" customFormat="1" ht="27.75" customHeight="1" x14ac:dyDescent="0.2">
      <c r="B1886" s="562" t="s">
        <v>250</v>
      </c>
      <c r="C1886" s="563"/>
      <c r="D1886" s="239" t="e">
        <f>#REF!</f>
        <v>#REF!</v>
      </c>
      <c r="E1886" s="240" t="s">
        <v>244</v>
      </c>
      <c r="F1886" s="242" t="e">
        <f>IF(#REF!&gt;=1,IF(#REF!&gt;=1,#REF!),IF(#REF!&gt;=0,"",))</f>
        <v>#REF!</v>
      </c>
      <c r="G1886" s="241" t="e">
        <f>保全管理データ!N1966</f>
        <v>#REF!</v>
      </c>
      <c r="H1886" s="241" t="e">
        <f>IF(#REF!="無","",IF(#REF!="","",IF(#REF!="悪環境における作業",0.2,IF(#REF!="高所又は地下作業",0.1,IF(#REF!="錯綜場所作業",0.3,IF(#REF!="複雑な制約のある作業",0.4,IF(#REF!="単純な制約のある作業",0.2,0)))))))</f>
        <v>#REF!</v>
      </c>
      <c r="I1886" s="224" t="e">
        <f t="shared" si="115"/>
        <v>#REF!</v>
      </c>
      <c r="J1886" s="242" t="e">
        <f>IF(#REF!&gt;=1,IF(#REF!&gt;=1,#REF!),IF(#REF!&gt;=0,"",))</f>
        <v>#REF!</v>
      </c>
      <c r="K1886" s="241" t="e">
        <f>保全管理データ!N1993</f>
        <v>#REF!</v>
      </c>
      <c r="L1886" s="241" t="e">
        <f>IF(#REF!="","",IF(#REF!="悪環境における作業",0.2,IF(#REF!="高所又は地下作業",0.1,IF(#REF!="錯綜場所作業",0.3,IF(#REF!="複雑な制約のある作業",0.4,IF(#REF!="単純な制約のある作業",0.2,0))))))</f>
        <v>#REF!</v>
      </c>
      <c r="M1886" s="224" t="e">
        <f t="shared" si="116"/>
        <v>#REF!</v>
      </c>
    </row>
    <row r="1887" spans="2:13" s="229" customFormat="1" ht="27.75" customHeight="1" x14ac:dyDescent="0.2">
      <c r="B1887" s="562" t="s">
        <v>251</v>
      </c>
      <c r="C1887" s="563"/>
      <c r="D1887" s="239" t="e">
        <f>#REF!</f>
        <v>#REF!</v>
      </c>
      <c r="E1887" s="240" t="s">
        <v>242</v>
      </c>
      <c r="F1887" s="242" t="e">
        <f>IF(#REF!&gt;=1,IF(#REF!&gt;=1,#REF!),IF(#REF!&gt;=0,"",))</f>
        <v>#REF!</v>
      </c>
      <c r="G1887" s="241" t="e">
        <f>保全管理データ!N1967</f>
        <v>#REF!</v>
      </c>
      <c r="H1887" s="241" t="e">
        <f>IF(#REF!="無","",IF(#REF!="","",IF(#REF!="悪環境における作業",0.2,IF(#REF!="高所又は地下作業",0.1,IF(#REF!="錯綜場所作業",0.3,IF(#REF!="複雑な制約のある作業",0.4,IF(#REF!="単純な制約のある作業",0.2,0)))))))</f>
        <v>#REF!</v>
      </c>
      <c r="I1887" s="224" t="e">
        <f t="shared" si="115"/>
        <v>#REF!</v>
      </c>
      <c r="J1887" s="242" t="e">
        <f>IF(#REF!&gt;=1,IF(#REF!&gt;=1,#REF!),IF(#REF!&gt;=0,"",))</f>
        <v>#REF!</v>
      </c>
      <c r="K1887" s="241" t="e">
        <f>保全管理データ!N1994</f>
        <v>#REF!</v>
      </c>
      <c r="L1887" s="241" t="e">
        <f>IF(#REF!="","",IF(#REF!="悪環境における作業",0.2,IF(#REF!="高所又は地下作業",0.1,IF(#REF!="錯綜場所作業",0.3,IF(#REF!="複雑な制約のある作業",0.4,IF(#REF!="単純な制約のある作業",0.2,0))))))</f>
        <v>#REF!</v>
      </c>
      <c r="M1887" s="224" t="e">
        <f t="shared" si="116"/>
        <v>#REF!</v>
      </c>
    </row>
    <row r="1888" spans="2:13" s="229" customFormat="1" ht="27.75" customHeight="1" x14ac:dyDescent="0.2">
      <c r="B1888" s="562" t="s">
        <v>252</v>
      </c>
      <c r="C1888" s="563"/>
      <c r="D1888" s="239" t="e">
        <f>#REF!</f>
        <v>#REF!</v>
      </c>
      <c r="E1888" s="240" t="s">
        <v>244</v>
      </c>
      <c r="F1888" s="242" t="e">
        <f>IF(#REF!&gt;=1,IF(#REF!&gt;=1,#REF!),IF(#REF!&gt;=0,"",))</f>
        <v>#REF!</v>
      </c>
      <c r="G1888" s="241" t="e">
        <f>保全管理データ!N1968</f>
        <v>#REF!</v>
      </c>
      <c r="H1888" s="241" t="e">
        <f>IF(#REF!="無","",IF(#REF!="","",IF(#REF!="悪環境における作業",0.2,IF(#REF!="高所又は地下作業",0.1,IF(#REF!="錯綜場所作業",0.3,IF(#REF!="複雑な制約のある作業",0.4,IF(#REF!="単純な制約のある作業",0.2,0)))))))</f>
        <v>#REF!</v>
      </c>
      <c r="I1888" s="224" t="e">
        <f t="shared" si="115"/>
        <v>#REF!</v>
      </c>
      <c r="J1888" s="242" t="e">
        <f>IF(#REF!&gt;=1,IF(#REF!&gt;=1,#REF!),IF(#REF!&gt;=0,"",))</f>
        <v>#REF!</v>
      </c>
      <c r="K1888" s="241" t="e">
        <f>保全管理データ!N1995</f>
        <v>#REF!</v>
      </c>
      <c r="L1888" s="241" t="e">
        <f>IF(#REF!="","",IF(#REF!="悪環境における作業",0.2,IF(#REF!="高所又は地下作業",0.1,IF(#REF!="錯綜場所作業",0.3,IF(#REF!="複雑な制約のある作業",0.4,IF(#REF!="単純な制約のある作業",0.2,0))))))</f>
        <v>#REF!</v>
      </c>
      <c r="M1888" s="224" t="e">
        <f t="shared" si="116"/>
        <v>#REF!</v>
      </c>
    </row>
    <row r="1889" spans="2:13" s="229" customFormat="1" ht="27.75" customHeight="1" x14ac:dyDescent="0.2">
      <c r="B1889" s="562" t="s">
        <v>253</v>
      </c>
      <c r="C1889" s="563"/>
      <c r="D1889" s="239" t="e">
        <f>#REF!</f>
        <v>#REF!</v>
      </c>
      <c r="E1889" s="240" t="s">
        <v>242</v>
      </c>
      <c r="F1889" s="242" t="e">
        <f>IF(#REF!&gt;=1,IF(#REF!&gt;=1,#REF!),IF(#REF!&gt;=0,"",))</f>
        <v>#REF!</v>
      </c>
      <c r="G1889" s="241" t="e">
        <f>保全管理データ!N1969</f>
        <v>#REF!</v>
      </c>
      <c r="H1889" s="241" t="e">
        <f>IF(#REF!="無","",IF(#REF!="","",IF(#REF!="悪環境における作業",0.2,IF(#REF!="高所又は地下作業",0.1,IF(#REF!="錯綜場所作業",0.3,IF(#REF!="複雑な制約のある作業",0.4,IF(#REF!="単純な制約のある作業",0.2,0)))))))</f>
        <v>#REF!</v>
      </c>
      <c r="I1889" s="224" t="e">
        <f t="shared" si="115"/>
        <v>#REF!</v>
      </c>
      <c r="J1889" s="242" t="e">
        <f>IF(#REF!&gt;=1,IF(#REF!&gt;=1,#REF!),IF(#REF!&gt;=0,"",))</f>
        <v>#REF!</v>
      </c>
      <c r="K1889" s="241" t="e">
        <f>保全管理データ!N1996</f>
        <v>#REF!</v>
      </c>
      <c r="L1889" s="241" t="e">
        <f>IF(#REF!="","",IF(#REF!="悪環境における作業",0.2,IF(#REF!="高所又は地下作業",0.1,IF(#REF!="錯綜場所作業",0.3,IF(#REF!="複雑な制約のある作業",0.4,IF(#REF!="単純な制約のある作業",0.2,0))))))</f>
        <v>#REF!</v>
      </c>
      <c r="M1889" s="224" t="e">
        <f t="shared" si="116"/>
        <v>#REF!</v>
      </c>
    </row>
    <row r="1890" spans="2:13" s="229" customFormat="1" ht="27.75" customHeight="1" x14ac:dyDescent="0.2">
      <c r="B1890" s="562" t="s">
        <v>254</v>
      </c>
      <c r="C1890" s="563"/>
      <c r="D1890" s="239" t="e">
        <f>#REF!</f>
        <v>#REF!</v>
      </c>
      <c r="E1890" s="240" t="s">
        <v>242</v>
      </c>
      <c r="F1890" s="242" t="e">
        <f>IF(#REF!&gt;=1,IF(#REF!&gt;=1,#REF!),IF(#REF!&gt;=0,"",))</f>
        <v>#REF!</v>
      </c>
      <c r="G1890" s="241" t="e">
        <f>保全管理データ!N1970</f>
        <v>#REF!</v>
      </c>
      <c r="H1890" s="241" t="e">
        <f>IF(#REF!="無","",IF(#REF!="","",IF(#REF!="悪環境における作業",0.2,IF(#REF!="高所又は地下作業",0.1,IF(#REF!="錯綜場所作業",0.3,IF(#REF!="複雑な制約のある作業",0.4,IF(#REF!="単純な制約のある作業",0.2,0)))))))</f>
        <v>#REF!</v>
      </c>
      <c r="I1890" s="224" t="e">
        <f t="shared" si="115"/>
        <v>#REF!</v>
      </c>
      <c r="J1890" s="242" t="e">
        <f>IF(#REF!&gt;=1,IF(#REF!&gt;=1,#REF!),IF(#REF!&gt;=0,"",))</f>
        <v>#REF!</v>
      </c>
      <c r="K1890" s="241" t="e">
        <f>保全管理データ!N1997</f>
        <v>#REF!</v>
      </c>
      <c r="L1890" s="241" t="e">
        <f>IF(#REF!="","",IF(#REF!="悪環境における作業",0.2,IF(#REF!="高所又は地下作業",0.1,IF(#REF!="錯綜場所作業",0.3,IF(#REF!="複雑な制約のある作業",0.4,IF(#REF!="単純な制約のある作業",0.2,0))))))</f>
        <v>#REF!</v>
      </c>
      <c r="M1890" s="224" t="e">
        <f t="shared" si="116"/>
        <v>#REF!</v>
      </c>
    </row>
    <row r="1891" spans="2:13" s="229" customFormat="1" ht="27.75" customHeight="1" x14ac:dyDescent="0.2">
      <c r="B1891" s="562" t="s">
        <v>255</v>
      </c>
      <c r="C1891" s="563"/>
      <c r="D1891" s="239" t="e">
        <f>#REF!</f>
        <v>#REF!</v>
      </c>
      <c r="E1891" s="240" t="s">
        <v>245</v>
      </c>
      <c r="F1891" s="242" t="e">
        <f>IF(#REF!&gt;=1,IF(#REF!&gt;=1,#REF!),IF(#REF!&gt;=0,"",))</f>
        <v>#REF!</v>
      </c>
      <c r="G1891" s="241" t="e">
        <f>保全管理データ!N1971</f>
        <v>#REF!</v>
      </c>
      <c r="H1891" s="241" t="e">
        <f>IF(#REF!="無","",IF(#REF!="","",IF(#REF!="悪環境における作業",0.2,IF(#REF!="高所又は地下作業",0.1,IF(#REF!="錯綜場所作業",0.3,IF(#REF!="複雑な制約のある作業",0.4,IF(#REF!="単純な制約のある作業",0.2,0)))))))</f>
        <v>#REF!</v>
      </c>
      <c r="I1891" s="224" t="e">
        <f t="shared" si="115"/>
        <v>#REF!</v>
      </c>
      <c r="J1891" s="242" t="e">
        <f>IF(#REF!&gt;=1,IF(#REF!&gt;=1,#REF!),IF(#REF!&gt;=0,"",))</f>
        <v>#REF!</v>
      </c>
      <c r="K1891" s="241" t="e">
        <f>保全管理データ!N1998</f>
        <v>#REF!</v>
      </c>
      <c r="L1891" s="241" t="e">
        <f>IF(#REF!="","",IF(#REF!="悪環境における作業",0.2,IF(#REF!="高所又は地下作業",0.1,IF(#REF!="錯綜場所作業",0.3,IF(#REF!="複雑な制約のある作業",0.4,IF(#REF!="単純な制約のある作業",0.2,0))))))</f>
        <v>#REF!</v>
      </c>
      <c r="M1891" s="224" t="e">
        <f t="shared" si="116"/>
        <v>#REF!</v>
      </c>
    </row>
    <row r="1892" spans="2:13" s="229" customFormat="1" ht="27.75" customHeight="1" x14ac:dyDescent="0.2">
      <c r="B1892" s="562" t="s">
        <v>256</v>
      </c>
      <c r="C1892" s="563"/>
      <c r="D1892" s="239" t="e">
        <f>#REF!</f>
        <v>#REF!</v>
      </c>
      <c r="E1892" s="240" t="s">
        <v>242</v>
      </c>
      <c r="F1892" s="242" t="e">
        <f>IF(#REF!&gt;=1,IF(#REF!&gt;=1,#REF!),IF(#REF!&gt;=0,"",))</f>
        <v>#REF!</v>
      </c>
      <c r="G1892" s="241" t="e">
        <f>保全管理データ!N1972</f>
        <v>#REF!</v>
      </c>
      <c r="H1892" s="241" t="e">
        <f>IF(#REF!="無","",IF(#REF!="","",IF(#REF!="悪環境における作業",0.2,IF(#REF!="高所又は地下作業",0.1,IF(#REF!="錯綜場所作業",0.3,IF(#REF!="複雑な制約のある作業",0.4,IF(#REF!="単純な制約のある作業",0.2,0)))))))</f>
        <v>#REF!</v>
      </c>
      <c r="I1892" s="224" t="e">
        <f t="shared" si="115"/>
        <v>#REF!</v>
      </c>
      <c r="J1892" s="242" t="e">
        <f>IF(#REF!&gt;=1,IF(#REF!&gt;=1,#REF!),IF(#REF!&gt;=0,"",))</f>
        <v>#REF!</v>
      </c>
      <c r="K1892" s="241" t="e">
        <f>保全管理データ!N1999</f>
        <v>#REF!</v>
      </c>
      <c r="L1892" s="241" t="e">
        <f>IF(#REF!="","",IF(#REF!="悪環境における作業",0.2,IF(#REF!="高所又は地下作業",0.1,IF(#REF!="錯綜場所作業",0.3,IF(#REF!="複雑な制約のある作業",0.4,IF(#REF!="単純な制約のある作業",0.2,0))))))</f>
        <v>#REF!</v>
      </c>
      <c r="M1892" s="224" t="e">
        <f t="shared" si="116"/>
        <v>#REF!</v>
      </c>
    </row>
    <row r="1893" spans="2:13" s="229" customFormat="1" ht="27.75" customHeight="1" x14ac:dyDescent="0.2">
      <c r="B1893" s="562" t="s">
        <v>257</v>
      </c>
      <c r="C1893" s="563"/>
      <c r="D1893" s="239" t="e">
        <f>#REF!</f>
        <v>#REF!</v>
      </c>
      <c r="E1893" s="240" t="s">
        <v>245</v>
      </c>
      <c r="F1893" s="242" t="e">
        <f>IF(#REF!&gt;=1,IF(#REF!&gt;=1,#REF!),IF(#REF!&gt;=0,"",))</f>
        <v>#REF!</v>
      </c>
      <c r="G1893" s="241" t="e">
        <f>保全管理データ!N1973</f>
        <v>#REF!</v>
      </c>
      <c r="H1893" s="241" t="e">
        <f>IF(#REF!="無","",IF(#REF!="","",IF(#REF!="悪環境における作業",0.2,IF(#REF!="高所又は地下作業",0.1,IF(#REF!="錯綜場所作業",0.3,IF(#REF!="複雑な制約のある作業",0.4,IF(#REF!="単純な制約のある作業",0.2,0)))))))</f>
        <v>#REF!</v>
      </c>
      <c r="I1893" s="224" t="e">
        <f t="shared" si="115"/>
        <v>#REF!</v>
      </c>
      <c r="J1893" s="242" t="e">
        <f>IF(#REF!&gt;=1,IF(#REF!&gt;=1,#REF!),IF(#REF!&gt;=0,"",))</f>
        <v>#REF!</v>
      </c>
      <c r="K1893" s="241" t="e">
        <f>保全管理データ!N2000</f>
        <v>#REF!</v>
      </c>
      <c r="L1893" s="241" t="e">
        <f>IF(#REF!="","",IF(#REF!="悪環境における作業",0.2,IF(#REF!="高所又は地下作業",0.1,IF(#REF!="錯綜場所作業",0.3,IF(#REF!="複雑な制約のある作業",0.4,IF(#REF!="単純な制約のある作業",0.2,0))))))</f>
        <v>#REF!</v>
      </c>
      <c r="M1893" s="224" t="e">
        <f t="shared" si="116"/>
        <v>#REF!</v>
      </c>
    </row>
    <row r="1894" spans="2:13" s="229" customFormat="1" ht="27.75" customHeight="1" x14ac:dyDescent="0.2">
      <c r="B1894" s="562" t="s">
        <v>258</v>
      </c>
      <c r="C1894" s="563"/>
      <c r="D1894" s="239" t="e">
        <f>#REF!</f>
        <v>#REF!</v>
      </c>
      <c r="E1894" s="240" t="s">
        <v>245</v>
      </c>
      <c r="F1894" s="242" t="e">
        <f>IF(#REF!&gt;=1,IF(#REF!&gt;=1,#REF!),IF(#REF!&gt;=0,"",))</f>
        <v>#REF!</v>
      </c>
      <c r="G1894" s="241" t="e">
        <f>保全管理データ!N1974</f>
        <v>#REF!</v>
      </c>
      <c r="H1894" s="241" t="e">
        <f>IF(#REF!="無","",IF(#REF!="","",IF(#REF!="悪環境における作業",0.2,IF(#REF!="高所又は地下作業",0.1,IF(#REF!="錯綜場所作業",0.3,IF(#REF!="複雑な制約のある作業",0.4,IF(#REF!="単純な制約のある作業",0.2,0)))))))</f>
        <v>#REF!</v>
      </c>
      <c r="I1894" s="224" t="e">
        <f t="shared" si="115"/>
        <v>#REF!</v>
      </c>
      <c r="J1894" s="242" t="e">
        <f>IF(#REF!&gt;=1,IF(#REF!&gt;=1,#REF!),IF(#REF!&gt;=0,"",))</f>
        <v>#REF!</v>
      </c>
      <c r="K1894" s="241" t="e">
        <f>保全管理データ!N2001</f>
        <v>#REF!</v>
      </c>
      <c r="L1894" s="241" t="e">
        <f>IF(#REF!="","",IF(#REF!="悪環境における作業",0.2,IF(#REF!="高所又は地下作業",0.1,IF(#REF!="錯綜場所作業",0.3,IF(#REF!="複雑な制約のある作業",0.4,IF(#REF!="単純な制約のある作業",0.2,0))))))</f>
        <v>#REF!</v>
      </c>
      <c r="M1894" s="224" t="e">
        <f t="shared" si="116"/>
        <v>#REF!</v>
      </c>
    </row>
    <row r="1895" spans="2:13" s="229" customFormat="1" ht="27.75" customHeight="1" x14ac:dyDescent="0.2">
      <c r="B1895" s="562" t="s">
        <v>259</v>
      </c>
      <c r="C1895" s="563"/>
      <c r="D1895" s="239" t="e">
        <f>#REF!</f>
        <v>#REF!</v>
      </c>
      <c r="E1895" s="240" t="s">
        <v>245</v>
      </c>
      <c r="F1895" s="242" t="e">
        <f>IF(#REF!&gt;=1,IF(#REF!&gt;=1,#REF!),IF(#REF!&gt;=0,"",))</f>
        <v>#REF!</v>
      </c>
      <c r="G1895" s="241" t="e">
        <f>保全管理データ!N1975</f>
        <v>#REF!</v>
      </c>
      <c r="H1895" s="241" t="e">
        <f>IF(#REF!="無","",IF(#REF!="","",IF(#REF!="悪環境における作業",0.2,IF(#REF!="高所又は地下作業",0.1,IF(#REF!="錯綜場所作業",0.3,IF(#REF!="複雑な制約のある作業",0.4,IF(#REF!="単純な制約のある作業",0.2,0)))))))</f>
        <v>#REF!</v>
      </c>
      <c r="I1895" s="224" t="e">
        <f t="shared" si="115"/>
        <v>#REF!</v>
      </c>
      <c r="J1895" s="242" t="e">
        <f>IF(#REF!&gt;=1,IF(#REF!&gt;=1,#REF!),IF(#REF!&gt;=0,"",))</f>
        <v>#REF!</v>
      </c>
      <c r="K1895" s="241" t="e">
        <f>保全管理データ!N2002</f>
        <v>#REF!</v>
      </c>
      <c r="L1895" s="241" t="e">
        <f>IF(#REF!="","",IF(#REF!="悪環境における作業",0.2,IF(#REF!="高所又は地下作業",0.1,IF(#REF!="錯綜場所作業",0.3,IF(#REF!="複雑な制約のある作業",0.4,IF(#REF!="単純な制約のある作業",0.2,0))))))</f>
        <v>#REF!</v>
      </c>
      <c r="M1895" s="224" t="e">
        <f t="shared" si="116"/>
        <v>#REF!</v>
      </c>
    </row>
    <row r="1896" spans="2:13" s="229" customFormat="1" ht="27.75" customHeight="1" x14ac:dyDescent="0.2">
      <c r="B1896" s="562" t="s">
        <v>260</v>
      </c>
      <c r="C1896" s="563"/>
      <c r="D1896" s="239" t="e">
        <f>#REF!</f>
        <v>#REF!</v>
      </c>
      <c r="E1896" s="240" t="s">
        <v>248</v>
      </c>
      <c r="F1896" s="242" t="e">
        <f>IF(#REF!&gt;=1,IF(#REF!&gt;=1,#REF!),IF(#REF!&gt;=0,"",))</f>
        <v>#REF!</v>
      </c>
      <c r="G1896" s="241" t="e">
        <f>保全管理データ!N1976</f>
        <v>#REF!</v>
      </c>
      <c r="H1896" s="241" t="e">
        <f>IF(#REF!="無","",IF(#REF!="","",IF(#REF!="悪環境における作業",0.2,IF(#REF!="高所又は地下作業",0.1,IF(#REF!="錯綜場所作業",0.3,IF(#REF!="複雑な制約のある作業",0.4,IF(#REF!="単純な制約のある作業",0.2,0)))))))</f>
        <v>#REF!</v>
      </c>
      <c r="I1896" s="224" t="e">
        <f t="shared" si="115"/>
        <v>#REF!</v>
      </c>
      <c r="J1896" s="242" t="e">
        <f>IF(#REF!&gt;=1,IF(#REF!&gt;=1,#REF!),IF(#REF!&gt;=0,"",))</f>
        <v>#REF!</v>
      </c>
      <c r="K1896" s="241" t="e">
        <f>保全管理データ!N2003</f>
        <v>#REF!</v>
      </c>
      <c r="L1896" s="241" t="e">
        <f>IF(#REF!="","",IF(#REF!="悪環境における作業",0.2,IF(#REF!="高所又は地下作業",0.1,IF(#REF!="錯綜場所作業",0.3,IF(#REF!="複雑な制約のある作業",0.4,IF(#REF!="単純な制約のある作業",0.2,0))))))</f>
        <v>#REF!</v>
      </c>
      <c r="M1896" s="224" t="e">
        <f t="shared" si="116"/>
        <v>#REF!</v>
      </c>
    </row>
    <row r="1897" spans="2:13" s="229" customFormat="1" ht="27.75" customHeight="1" x14ac:dyDescent="0.2">
      <c r="B1897" s="562" t="s">
        <v>261</v>
      </c>
      <c r="C1897" s="563"/>
      <c r="D1897" s="239" t="e">
        <f>#REF!</f>
        <v>#REF!</v>
      </c>
      <c r="E1897" s="240" t="s">
        <v>247</v>
      </c>
      <c r="F1897" s="242" t="e">
        <f>IF(#REF!&gt;=1,IF(#REF!&gt;=1,#REF!),IF(#REF!&gt;=0,"",))</f>
        <v>#REF!</v>
      </c>
      <c r="G1897" s="241" t="e">
        <f>保全管理データ!N1977</f>
        <v>#REF!</v>
      </c>
      <c r="H1897" s="241" t="e">
        <f>IF(#REF!="無","",IF(#REF!="","",IF(#REF!="悪環境における作業",0.2,IF(#REF!="高所又は地下作業",0.1,IF(#REF!="錯綜場所作業",0.3,IF(#REF!="複雑な制約のある作業",0.4,IF(#REF!="単純な制約のある作業",0.2,0)))))))</f>
        <v>#REF!</v>
      </c>
      <c r="I1897" s="224" t="e">
        <f t="shared" si="115"/>
        <v>#REF!</v>
      </c>
      <c r="J1897" s="242" t="e">
        <f>IF(#REF!&gt;=1,IF(#REF!&gt;=1,#REF!),IF(#REF!&gt;=0,"",))</f>
        <v>#REF!</v>
      </c>
      <c r="K1897" s="241" t="e">
        <f>保全管理データ!N2004</f>
        <v>#REF!</v>
      </c>
      <c r="L1897" s="241" t="e">
        <f>IF(#REF!="","",IF(#REF!="悪環境における作業",0.2,IF(#REF!="高所又は地下作業",0.1,IF(#REF!="錯綜場所作業",0.3,IF(#REF!="複雑な制約のある作業",0.4,IF(#REF!="単純な制約のある作業",0.2,0))))))</f>
        <v>#REF!</v>
      </c>
      <c r="M1897" s="224" t="e">
        <f t="shared" si="116"/>
        <v>#REF!</v>
      </c>
    </row>
    <row r="1898" spans="2:13" s="229" customFormat="1" ht="27.75" customHeight="1" x14ac:dyDescent="0.2">
      <c r="B1898" s="562" t="s">
        <v>262</v>
      </c>
      <c r="C1898" s="563"/>
      <c r="D1898" s="239" t="e">
        <f>#REF!</f>
        <v>#REF!</v>
      </c>
      <c r="E1898" s="240" t="s">
        <v>245</v>
      </c>
      <c r="F1898" s="242" t="e">
        <f>IF(#REF!&gt;=1,IF(#REF!&gt;=1,#REF!),IF(#REF!&gt;=0,"",))</f>
        <v>#REF!</v>
      </c>
      <c r="G1898" s="241" t="e">
        <f>保全管理データ!N1978</f>
        <v>#REF!</v>
      </c>
      <c r="H1898" s="241" t="e">
        <f>IF(#REF!="無","",IF(#REF!="","",IF(#REF!="悪環境における作業",0.2,IF(#REF!="高所又は地下作業",0.1,IF(#REF!="錯綜場所作業",0.3,IF(#REF!="複雑な制約のある作業",0.4,IF(#REF!="単純な制約のある作業",0.2,0)))))))</f>
        <v>#REF!</v>
      </c>
      <c r="I1898" s="224" t="e">
        <f t="shared" si="115"/>
        <v>#REF!</v>
      </c>
      <c r="J1898" s="242" t="e">
        <f>IF(#REF!&gt;=1,IF(#REF!&gt;=1,#REF!),IF(#REF!&gt;=0,"",))</f>
        <v>#REF!</v>
      </c>
      <c r="K1898" s="241" t="e">
        <f>保全管理データ!N2005</f>
        <v>#REF!</v>
      </c>
      <c r="L1898" s="241" t="e">
        <f>IF(#REF!="","",IF(#REF!="悪環境における作業",0.2,IF(#REF!="高所又は地下作業",0.1,IF(#REF!="錯綜場所作業",0.3,IF(#REF!="複雑な制約のある作業",0.4,IF(#REF!="単純な制約のある作業",0.2,0))))))</f>
        <v>#REF!</v>
      </c>
      <c r="M1898" s="224" t="e">
        <f t="shared" si="116"/>
        <v>#REF!</v>
      </c>
    </row>
    <row r="1899" spans="2:13" s="229" customFormat="1" ht="27.75" customHeight="1" x14ac:dyDescent="0.2">
      <c r="B1899" s="562" t="s">
        <v>263</v>
      </c>
      <c r="C1899" s="563"/>
      <c r="D1899" s="239" t="e">
        <f>#REF!</f>
        <v>#REF!</v>
      </c>
      <c r="E1899" s="240" t="s">
        <v>245</v>
      </c>
      <c r="F1899" s="242" t="e">
        <f>IF(#REF!&gt;=1,IF(#REF!&gt;=1,#REF!),IF(#REF!&gt;=0,"",))</f>
        <v>#REF!</v>
      </c>
      <c r="G1899" s="241" t="e">
        <f>保全管理データ!N1979</f>
        <v>#REF!</v>
      </c>
      <c r="H1899" s="241" t="e">
        <f>IF(#REF!="無","",IF(#REF!="","",IF(#REF!="悪環境における作業",0.2,IF(#REF!="高所又は地下作業",0.1,IF(#REF!="錯綜場所作業",0.3,IF(#REF!="複雑な制約のある作業",0.4,IF(#REF!="単純な制約のある作業",0.2,0)))))))</f>
        <v>#REF!</v>
      </c>
      <c r="I1899" s="224" t="e">
        <f t="shared" si="115"/>
        <v>#REF!</v>
      </c>
      <c r="J1899" s="242" t="e">
        <f>IF(#REF!&gt;=1,IF(#REF!&gt;=1,#REF!),IF(#REF!&gt;=0,"",))</f>
        <v>#REF!</v>
      </c>
      <c r="K1899" s="241" t="e">
        <f>保全管理データ!N2006</f>
        <v>#REF!</v>
      </c>
      <c r="L1899" s="241" t="e">
        <f>IF(#REF!="","",IF(#REF!="悪環境における作業",0.2,IF(#REF!="高所又は地下作業",0.1,IF(#REF!="錯綜場所作業",0.3,IF(#REF!="複雑な制約のある作業",0.4,IF(#REF!="単純な制約のある作業",0.2,0))))))</f>
        <v>#REF!</v>
      </c>
      <c r="M1899" s="224" t="e">
        <f t="shared" si="116"/>
        <v>#REF!</v>
      </c>
    </row>
    <row r="1900" spans="2:13" s="229" customFormat="1" ht="27.75" customHeight="1" x14ac:dyDescent="0.2">
      <c r="B1900" s="562" t="s">
        <v>264</v>
      </c>
      <c r="C1900" s="563"/>
      <c r="D1900" s="239" t="e">
        <f>#REF!</f>
        <v>#REF!</v>
      </c>
      <c r="E1900" s="240" t="s">
        <v>245</v>
      </c>
      <c r="F1900" s="242" t="e">
        <f>IF(#REF!&gt;=1,IF(#REF!&gt;=1,#REF!),IF(#REF!&gt;=0,"",))</f>
        <v>#REF!</v>
      </c>
      <c r="G1900" s="241" t="e">
        <f>保全管理データ!N1980</f>
        <v>#REF!</v>
      </c>
      <c r="H1900" s="241" t="e">
        <f>IF(#REF!="無","",IF(#REF!="","",IF(#REF!="悪環境における作業",0.2,IF(#REF!="高所又は地下作業",0.1,IF(#REF!="錯綜場所作業",0.3,IF(#REF!="複雑な制約のある作業",0.4,IF(#REF!="単純な制約のある作業",0.2,0)))))))</f>
        <v>#REF!</v>
      </c>
      <c r="I1900" s="224" t="e">
        <f t="shared" si="115"/>
        <v>#REF!</v>
      </c>
      <c r="J1900" s="242" t="e">
        <f>IF(#REF!&gt;=1,IF(#REF!&gt;=1,#REF!),IF(#REF!&gt;=0,"",))</f>
        <v>#REF!</v>
      </c>
      <c r="K1900" s="241" t="e">
        <f>保全管理データ!N2007</f>
        <v>#REF!</v>
      </c>
      <c r="L1900" s="241" t="e">
        <f>IF(#REF!="","",IF(#REF!="悪環境における作業",0.2,IF(#REF!="高所又は地下作業",0.1,IF(#REF!="錯綜場所作業",0.3,IF(#REF!="複雑な制約のある作業",0.4,IF(#REF!="単純な制約のある作業",0.2,0))))))</f>
        <v>#REF!</v>
      </c>
      <c r="M1900" s="224" t="e">
        <f t="shared" si="116"/>
        <v>#REF!</v>
      </c>
    </row>
    <row r="1901" spans="2:13" s="229" customFormat="1" ht="27.75" customHeight="1" x14ac:dyDescent="0.2">
      <c r="B1901" s="562" t="s">
        <v>265</v>
      </c>
      <c r="C1901" s="563"/>
      <c r="D1901" s="239" t="e">
        <f>#REF!</f>
        <v>#REF!</v>
      </c>
      <c r="E1901" s="240" t="s">
        <v>245</v>
      </c>
      <c r="F1901" s="242" t="e">
        <f>IF(#REF!&gt;=1,IF(#REF!&gt;=1,#REF!),IF(#REF!&gt;=0,"",))</f>
        <v>#REF!</v>
      </c>
      <c r="G1901" s="241" t="e">
        <f>保全管理データ!N1981</f>
        <v>#REF!</v>
      </c>
      <c r="H1901" s="241" t="e">
        <f>IF(#REF!="無","",IF(#REF!="","",IF(#REF!="悪環境における作業",0.2,IF(#REF!="高所又は地下作業",0.1,IF(#REF!="錯綜場所作業",0.3,IF(#REF!="複雑な制約のある作業",0.4,IF(#REF!="単純な制約のある作業",0.2,0)))))))</f>
        <v>#REF!</v>
      </c>
      <c r="I1901" s="224" t="e">
        <f t="shared" si="115"/>
        <v>#REF!</v>
      </c>
      <c r="J1901" s="242" t="e">
        <f>IF(#REF!&gt;=1,IF(#REF!&gt;=1,#REF!),IF(#REF!&gt;=0,"",))</f>
        <v>#REF!</v>
      </c>
      <c r="K1901" s="241" t="e">
        <f>保全管理データ!N2008</f>
        <v>#REF!</v>
      </c>
      <c r="L1901" s="241" t="e">
        <f>IF(#REF!="","",IF(#REF!="悪環境における作業",0.2,IF(#REF!="高所又は地下作業",0.1,IF(#REF!="錯綜場所作業",0.3,IF(#REF!="複雑な制約のある作業",0.4,IF(#REF!="単純な制約のある作業",0.2,0))))))</f>
        <v>#REF!</v>
      </c>
      <c r="M1901" s="224" t="e">
        <f t="shared" si="116"/>
        <v>#REF!</v>
      </c>
    </row>
    <row r="1902" spans="2:13" s="229" customFormat="1" ht="27.75" customHeight="1" x14ac:dyDescent="0.2">
      <c r="B1902" s="562" t="s">
        <v>266</v>
      </c>
      <c r="C1902" s="563"/>
      <c r="D1902" s="239" t="e">
        <f>#REF!</f>
        <v>#REF!</v>
      </c>
      <c r="E1902" s="240" t="s">
        <v>245</v>
      </c>
      <c r="F1902" s="242" t="e">
        <f>IF(#REF!&gt;=1,IF(#REF!&gt;=1,#REF!),IF(#REF!&gt;=0,"",))</f>
        <v>#REF!</v>
      </c>
      <c r="G1902" s="241" t="e">
        <f>保全管理データ!N1982</f>
        <v>#REF!</v>
      </c>
      <c r="H1902" s="241" t="e">
        <f>IF(#REF!="無","",IF(#REF!="","",IF(#REF!="悪環境における作業",0.2,IF(#REF!="高所又は地下作業",0.1,IF(#REF!="錯綜場所作業",0.3,IF(#REF!="複雑な制約のある作業",0.4,IF(#REF!="単純な制約のある作業",0.2,0)))))))</f>
        <v>#REF!</v>
      </c>
      <c r="I1902" s="224" t="e">
        <f t="shared" si="115"/>
        <v>#REF!</v>
      </c>
      <c r="J1902" s="242" t="e">
        <f>IF(#REF!&gt;=1,IF(#REF!&gt;=1,#REF!),IF(#REF!&gt;=0,"",))</f>
        <v>#REF!</v>
      </c>
      <c r="K1902" s="241" t="e">
        <f>保全管理データ!N2009</f>
        <v>#REF!</v>
      </c>
      <c r="L1902" s="241" t="e">
        <f>IF(#REF!="","",IF(#REF!="悪環境における作業",0.2,IF(#REF!="高所又は地下作業",0.1,IF(#REF!="錯綜場所作業",0.3,IF(#REF!="複雑な制約のある作業",0.4,IF(#REF!="単純な制約のある作業",0.2,0))))))</f>
        <v>#REF!</v>
      </c>
      <c r="M1902" s="224" t="e">
        <f t="shared" si="116"/>
        <v>#REF!</v>
      </c>
    </row>
    <row r="1903" spans="2:13" s="229" customFormat="1" ht="27.75" customHeight="1" x14ac:dyDescent="0.2">
      <c r="B1903" s="562" t="s">
        <v>81</v>
      </c>
      <c r="C1903" s="563"/>
      <c r="D1903" s="239" t="e">
        <f>#REF!</f>
        <v>#REF!</v>
      </c>
      <c r="E1903" s="240" t="s">
        <v>245</v>
      </c>
      <c r="F1903" s="242" t="e">
        <f>IF(#REF!&gt;=1,IF(#REF!&gt;=1,#REF!),IF(#REF!&gt;=0,"",))</f>
        <v>#REF!</v>
      </c>
      <c r="G1903" s="241" t="e">
        <f>保全管理データ!N1983</f>
        <v>#REF!</v>
      </c>
      <c r="H1903" s="241" t="e">
        <f>IF(#REF!="無","",IF(#REF!="","",IF(#REF!="悪環境における作業",0.2,IF(#REF!="高所又は地下作業",0.1,IF(#REF!="錯綜場所作業",0.3,IF(#REF!="複雑な制約のある作業",0.4,IF(#REF!="単純な制約のある作業",0.2,0)))))))</f>
        <v>#REF!</v>
      </c>
      <c r="I1903" s="224" t="e">
        <f t="shared" si="115"/>
        <v>#REF!</v>
      </c>
      <c r="J1903" s="242" t="e">
        <f>IF(#REF!&gt;=1,IF(#REF!&gt;=1,#REF!),IF(#REF!&gt;=0,"",))</f>
        <v>#REF!</v>
      </c>
      <c r="K1903" s="241" t="e">
        <f>保全管理データ!N2010</f>
        <v>#REF!</v>
      </c>
      <c r="L1903" s="241" t="e">
        <f>IF(#REF!="","",IF(#REF!="悪環境における作業",0.2,IF(#REF!="高所又は地下作業",0.1,IF(#REF!="錯綜場所作業",0.3,IF(#REF!="複雑な制約のある作業",0.4,IF(#REF!="単純な制約のある作業",0.2,0))))))</f>
        <v>#REF!</v>
      </c>
      <c r="M1903" s="224" t="e">
        <f t="shared" si="116"/>
        <v>#REF!</v>
      </c>
    </row>
    <row r="1904" spans="2:13" s="229" customFormat="1" ht="27.75" customHeight="1" x14ac:dyDescent="0.2">
      <c r="B1904" s="562" t="s">
        <v>267</v>
      </c>
      <c r="C1904" s="563"/>
      <c r="D1904" s="239" t="e">
        <f>#REF!</f>
        <v>#REF!</v>
      </c>
      <c r="E1904" s="240" t="s">
        <v>247</v>
      </c>
      <c r="F1904" s="242" t="e">
        <f>IF(#REF!&gt;=1,IF(#REF!&gt;=1,#REF!),IF(#REF!&gt;=0,"",))</f>
        <v>#REF!</v>
      </c>
      <c r="G1904" s="241" t="e">
        <f>保全管理データ!N1984</f>
        <v>#REF!</v>
      </c>
      <c r="H1904" s="241" t="e">
        <f>IF(#REF!="無","",IF(#REF!="","",IF(#REF!="悪環境における作業",0.2,IF(#REF!="高所又は地下作業",0.1,IF(#REF!="錯綜場所作業",0.3,IF(#REF!="複雑な制約のある作業",0.4,IF(#REF!="単純な制約のある作業",0.2,0)))))))</f>
        <v>#REF!</v>
      </c>
      <c r="I1904" s="224" t="e">
        <f t="shared" si="115"/>
        <v>#REF!</v>
      </c>
      <c r="J1904" s="242" t="e">
        <f>IF(#REF!&gt;=1,IF(#REF!&gt;=1,#REF!),IF(#REF!&gt;=0,"",))</f>
        <v>#REF!</v>
      </c>
      <c r="K1904" s="241" t="e">
        <f>保全管理データ!N2011</f>
        <v>#REF!</v>
      </c>
      <c r="L1904" s="241" t="e">
        <f>IF(#REF!="","",IF(#REF!="悪環境における作業",0.2,IF(#REF!="高所又は地下作業",0.1,IF(#REF!="錯綜場所作業",0.3,IF(#REF!="複雑な制約のある作業",0.4,IF(#REF!="単純な制約のある作業",0.2,0))))))</f>
        <v>#REF!</v>
      </c>
      <c r="M1904" s="224" t="e">
        <f t="shared" si="116"/>
        <v>#REF!</v>
      </c>
    </row>
    <row r="1905" spans="2:13" s="229" customFormat="1" ht="27.75" customHeight="1" x14ac:dyDescent="0.2">
      <c r="B1905" s="562" t="s">
        <v>268</v>
      </c>
      <c r="C1905" s="563"/>
      <c r="D1905" s="239" t="e">
        <f>#REF!</f>
        <v>#REF!</v>
      </c>
      <c r="E1905" s="240" t="s">
        <v>246</v>
      </c>
      <c r="F1905" s="242" t="e">
        <f>IF(#REF!&gt;=1,IF(#REF!&gt;=1,#REF!),IF(#REF!&gt;=0,"",))</f>
        <v>#REF!</v>
      </c>
      <c r="G1905" s="241" t="e">
        <f>保全管理データ!N1985</f>
        <v>#REF!</v>
      </c>
      <c r="H1905" s="241" t="e">
        <f>IF(#REF!="無","",IF(#REF!="","",IF(#REF!="悪環境における作業",0.2,IF(#REF!="高所又は地下作業",0.1,IF(#REF!="錯綜場所作業",0.3,IF(#REF!="複雑な制約のある作業",0.4,IF(#REF!="単純な制約のある作業",0.2,0)))))))</f>
        <v>#REF!</v>
      </c>
      <c r="I1905" s="224" t="e">
        <f t="shared" si="115"/>
        <v>#REF!</v>
      </c>
      <c r="J1905" s="242" t="e">
        <f>IF(#REF!&gt;=1,IF(#REF!&gt;=1,#REF!),IF(#REF!&gt;=0,"",))</f>
        <v>#REF!</v>
      </c>
      <c r="K1905" s="241" t="e">
        <f>保全管理データ!N2012</f>
        <v>#REF!</v>
      </c>
      <c r="L1905" s="241" t="e">
        <f>IF(#REF!="","",IF(#REF!="悪環境における作業",0.2,IF(#REF!="高所又は地下作業",0.1,IF(#REF!="錯綜場所作業",0.3,IF(#REF!="複雑な制約のある作業",0.4,IF(#REF!="単純な制約のある作業",0.2,0))))))</f>
        <v>#REF!</v>
      </c>
      <c r="M1905" s="224" t="e">
        <f t="shared" si="116"/>
        <v>#REF!</v>
      </c>
    </row>
    <row r="1906" spans="2:13" s="229" customFormat="1" ht="27.75" customHeight="1" thickBot="1" x14ac:dyDescent="0.25">
      <c r="B1906" s="564" t="s">
        <v>269</v>
      </c>
      <c r="C1906" s="565"/>
      <c r="D1906" s="243" t="e">
        <f>#REF!</f>
        <v>#REF!</v>
      </c>
      <c r="E1906" s="244" t="s">
        <v>245</v>
      </c>
      <c r="F1906" s="246" t="e">
        <f>IF(#REF!&gt;=1,IF(#REF!&gt;=1,#REF!),IF(#REF!&gt;=0,"",))</f>
        <v>#REF!</v>
      </c>
      <c r="G1906" s="245" t="e">
        <f>保全管理データ!N1986</f>
        <v>#REF!</v>
      </c>
      <c r="H1906" s="241" t="e">
        <f>IF(#REF!="無","",IF(#REF!="","",IF(#REF!="悪環境における作業",0.2,IF(#REF!="高所又は地下作業",0.1,IF(#REF!="錯綜場所作業",0.3,IF(#REF!="複雑な制約のある作業",0.4,IF(#REF!="単純な制約のある作業",0.2,0)))))))</f>
        <v>#REF!</v>
      </c>
      <c r="I1906" s="224" t="e">
        <f t="shared" si="115"/>
        <v>#REF!</v>
      </c>
      <c r="J1906" s="246" t="e">
        <f>IF(#REF!&gt;=1,IF(#REF!&gt;=1,#REF!),IF(#REF!&gt;=0,"",))</f>
        <v>#REF!</v>
      </c>
      <c r="K1906" s="245" t="e">
        <f>保全管理データ!N2013</f>
        <v>#REF!</v>
      </c>
      <c r="L1906" s="245" t="e">
        <f>IF(#REF!="","",IF(#REF!="悪環境における作業",0.2,IF(#REF!="高所又は地下作業",0.1,IF(#REF!="錯綜場所作業",0.3,IF(#REF!="複雑な制約のある作業",0.4,IF(#REF!="単純な制約のある作業",0.2,0))))))</f>
        <v>#REF!</v>
      </c>
      <c r="M1906" s="224" t="e">
        <f t="shared" si="116"/>
        <v>#REF!</v>
      </c>
    </row>
    <row r="1907" spans="2:13" s="229" customFormat="1" ht="27.75" customHeight="1" thickBot="1" x14ac:dyDescent="0.25">
      <c r="B1907" s="555" t="s">
        <v>190</v>
      </c>
      <c r="C1907" s="555"/>
      <c r="D1907" s="555"/>
      <c r="E1907" s="555"/>
      <c r="F1907" s="556" t="e">
        <f>SUM(I1883:I1906)</f>
        <v>#REF!</v>
      </c>
      <c r="G1907" s="557"/>
      <c r="H1907" s="557"/>
      <c r="I1907" s="558"/>
      <c r="J1907" s="556" t="e">
        <f>IF(SUM(J1883:J1906)=0,"0.00",SUM(M1883:M1906))</f>
        <v>#REF!</v>
      </c>
      <c r="K1907" s="557"/>
      <c r="L1907" s="557"/>
      <c r="M1907" s="558"/>
    </row>
    <row r="1908" spans="2:13" s="229" customFormat="1" ht="27.75" customHeight="1" thickBot="1" x14ac:dyDescent="0.25">
      <c r="B1908" s="555" t="s">
        <v>97</v>
      </c>
      <c r="C1908" s="555"/>
      <c r="D1908" s="555"/>
      <c r="E1908" s="555"/>
      <c r="F1908" s="559" t="e">
        <f>IF(#REF!="５年以下","0",IF(#REF!="５年～１０年",0.1,IF(#REF!="１０年以上",0.15)))</f>
        <v>#REF!</v>
      </c>
      <c r="G1908" s="560"/>
      <c r="H1908" s="560"/>
      <c r="I1908" s="560"/>
      <c r="J1908" s="560"/>
      <c r="K1908" s="560"/>
      <c r="L1908" s="560"/>
      <c r="M1908" s="561"/>
    </row>
    <row r="1909" spans="2:13" s="229" customFormat="1" ht="27.75" customHeight="1" thickBot="1" x14ac:dyDescent="0.25">
      <c r="B1909" s="556" t="s">
        <v>273</v>
      </c>
      <c r="C1909" s="557"/>
      <c r="D1909" s="557"/>
      <c r="E1909" s="558"/>
      <c r="F1909" s="556" t="e">
        <f>F1907*(1+F1908)</f>
        <v>#REF!</v>
      </c>
      <c r="G1909" s="557"/>
      <c r="H1909" s="557"/>
      <c r="I1909" s="557"/>
      <c r="J1909" s="556" t="e">
        <f>J1907*(1+F1908)</f>
        <v>#REF!</v>
      </c>
      <c r="K1909" s="557"/>
      <c r="L1909" s="557"/>
      <c r="M1909" s="558"/>
    </row>
    <row r="1910" spans="2:13" s="229" customFormat="1" ht="24" hidden="1" customHeight="1" thickBot="1" x14ac:dyDescent="0.25">
      <c r="B1910" s="555" t="s">
        <v>191</v>
      </c>
      <c r="C1910" s="555"/>
      <c r="D1910" s="555"/>
      <c r="E1910" s="555"/>
      <c r="F1910" s="556" t="e">
        <f>#REF!*(#REF!*#REF!+#REF!*#REF!)</f>
        <v>#REF!</v>
      </c>
      <c r="G1910" s="557"/>
      <c r="H1910" s="558"/>
      <c r="I1910" s="555" t="e">
        <f>#REF!</f>
        <v>#REF!</v>
      </c>
      <c r="J1910" s="556"/>
      <c r="K1910" s="247" t="s">
        <v>230</v>
      </c>
      <c r="L1910" s="558" t="e">
        <f>B1881</f>
        <v>#REF!</v>
      </c>
      <c r="M1910" s="555"/>
    </row>
    <row r="1911" spans="2:13" s="229" customFormat="1" ht="45" customHeight="1" thickBot="1" x14ac:dyDescent="0.25">
      <c r="B1911" s="228"/>
      <c r="C1911" s="228"/>
      <c r="D1911" s="228"/>
      <c r="E1911" s="228"/>
      <c r="F1911" s="228"/>
      <c r="G1911" s="228"/>
      <c r="H1911" s="228"/>
      <c r="I1911" s="228"/>
      <c r="J1911" s="228"/>
      <c r="K1911" s="228"/>
      <c r="L1911" s="228"/>
      <c r="M1911" s="228"/>
    </row>
    <row r="1912" spans="2:13" s="229" customFormat="1" ht="27.75" customHeight="1" thickBot="1" x14ac:dyDescent="0.25">
      <c r="B1912" s="568" t="s">
        <v>128</v>
      </c>
      <c r="C1912" s="569"/>
      <c r="D1912" s="569"/>
      <c r="E1912" s="570"/>
      <c r="F1912" s="228"/>
      <c r="G1912" s="228"/>
      <c r="H1912" s="228"/>
      <c r="I1912" s="228"/>
      <c r="J1912" s="228"/>
      <c r="K1912" s="228"/>
      <c r="L1912" s="228"/>
      <c r="M1912" s="228"/>
    </row>
    <row r="1913" spans="2:13" s="229" customFormat="1" ht="27.75" customHeight="1" x14ac:dyDescent="0.2">
      <c r="B1913" s="571" t="e">
        <f>#REF!</f>
        <v>#REF!</v>
      </c>
      <c r="C1913" s="572"/>
      <c r="D1913" s="573"/>
      <c r="E1913" s="574"/>
      <c r="F1913" s="578" t="s">
        <v>240</v>
      </c>
      <c r="G1913" s="579"/>
      <c r="H1913" s="579"/>
      <c r="I1913" s="580"/>
      <c r="J1913" s="578" t="s">
        <v>239</v>
      </c>
      <c r="K1913" s="579"/>
      <c r="L1913" s="579"/>
      <c r="M1913" s="580"/>
    </row>
    <row r="1914" spans="2:13" s="229" customFormat="1" ht="27.75" customHeight="1" thickBot="1" x14ac:dyDescent="0.25">
      <c r="B1914" s="575"/>
      <c r="C1914" s="576"/>
      <c r="D1914" s="576"/>
      <c r="E1914" s="577"/>
      <c r="F1914" s="233" t="s">
        <v>149</v>
      </c>
      <c r="G1914" s="231" t="s">
        <v>151</v>
      </c>
      <c r="H1914" s="231" t="s">
        <v>96</v>
      </c>
      <c r="I1914" s="232" t="s">
        <v>150</v>
      </c>
      <c r="J1914" s="233" t="s">
        <v>149</v>
      </c>
      <c r="K1914" s="231" t="s">
        <v>151</v>
      </c>
      <c r="L1914" s="231" t="s">
        <v>96</v>
      </c>
      <c r="M1914" s="232" t="s">
        <v>150</v>
      </c>
    </row>
    <row r="1915" spans="2:13" s="229" customFormat="1" ht="27.75" customHeight="1" thickTop="1" x14ac:dyDescent="0.2">
      <c r="B1915" s="566" t="s">
        <v>241</v>
      </c>
      <c r="C1915" s="567"/>
      <c r="D1915" s="234" t="e">
        <f>#REF!</f>
        <v>#REF!</v>
      </c>
      <c r="E1915" s="235" t="s">
        <v>242</v>
      </c>
      <c r="F1915" s="242" t="e">
        <f>IF(#REF!&gt;=1,IF(#REF!&gt;=1,#REF!),IF(#REF!&gt;=0,"",))</f>
        <v>#REF!</v>
      </c>
      <c r="G1915" s="241" t="e">
        <f>保全管理データ!N2019</f>
        <v>#REF!</v>
      </c>
      <c r="H1915" s="241" t="e">
        <f>IF(#REF!="無","",IF(#REF!="","",IF(#REF!="悪環境における作業",0.2,IF(#REF!="高所又は地下作業",0.1,IF(#REF!="錯綜場所作業",0.3,IF(#REF!="複雑な制約のある作業",0.4,IF(#REF!="単純な制約のある作業",0.2,0)))))))</f>
        <v>#REF!</v>
      </c>
      <c r="I1915" s="224" t="e">
        <f>IF(F1915="","",F1915*G1915*(1+IF(H1915="",0,H1915)))</f>
        <v>#REF!</v>
      </c>
      <c r="J1915" s="242" t="e">
        <f>IF(#REF!&gt;=1,IF(#REF!&gt;=1,#REF!),IF(#REF!&gt;=0,"",))</f>
        <v>#REF!</v>
      </c>
      <c r="K1915" s="241" t="e">
        <f>保全管理データ!N2046</f>
        <v>#REF!</v>
      </c>
      <c r="L1915" s="241" t="e">
        <f>IF(#REF!="","",IF(#REF!="悪環境における作業",0.2,IF(#REF!="高所又は地下作業",0.1,IF(#REF!="錯綜場所作業",0.3,IF(#REF!="複雑な制約のある作業",0.4,IF(#REF!="単純な制約のある作業",0.2,0))))))</f>
        <v>#REF!</v>
      </c>
      <c r="M1915" s="224" t="e">
        <f>IF(J1915="","",J1915*K1915*(1+IF(L1915="",0,L1915)))</f>
        <v>#REF!</v>
      </c>
    </row>
    <row r="1916" spans="2:13" s="229" customFormat="1" ht="27.75" customHeight="1" x14ac:dyDescent="0.2">
      <c r="B1916" s="562" t="s">
        <v>243</v>
      </c>
      <c r="C1916" s="563"/>
      <c r="D1916" s="239" t="e">
        <f>#REF!</f>
        <v>#REF!</v>
      </c>
      <c r="E1916" s="240" t="s">
        <v>242</v>
      </c>
      <c r="F1916" s="242" t="e">
        <f>IF(#REF!&gt;=1,IF(#REF!&gt;=1,#REF!),IF(#REF!&gt;=0,"",))</f>
        <v>#REF!</v>
      </c>
      <c r="G1916" s="241" t="e">
        <f>保全管理データ!N2020</f>
        <v>#REF!</v>
      </c>
      <c r="H1916" s="241" t="e">
        <f>IF(#REF!="無","",IF(#REF!="","",IF(#REF!="悪環境における作業",0.2,IF(#REF!="高所又は地下作業",0.1,IF(#REF!="錯綜場所作業",0.3,IF(#REF!="複雑な制約のある作業",0.4,IF(#REF!="単純な制約のある作業",0.2,0)))))))</f>
        <v>#REF!</v>
      </c>
      <c r="I1916" s="224" t="e">
        <f t="shared" ref="I1916:I1938" si="117">IF(F1916="","",F1916*G1916*(1+IF(H1916="",0,H1916)))</f>
        <v>#REF!</v>
      </c>
      <c r="J1916" s="242" t="e">
        <f>IF(#REF!&gt;=1,IF(#REF!&gt;=1,#REF!),IF(#REF!&gt;=0,"",))</f>
        <v>#REF!</v>
      </c>
      <c r="K1916" s="241" t="e">
        <f>保全管理データ!N2047</f>
        <v>#REF!</v>
      </c>
      <c r="L1916" s="241" t="e">
        <f>IF(#REF!="","",IF(#REF!="悪環境における作業",0.2,IF(#REF!="高所又は地下作業",0.1,IF(#REF!="錯綜場所作業",0.3,IF(#REF!="複雑な制約のある作業",0.4,IF(#REF!="単純な制約のある作業",0.2,0))))))</f>
        <v>#REF!</v>
      </c>
      <c r="M1916" s="224" t="e">
        <f t="shared" ref="M1916:M1938" si="118">IF(J1916="","",J1916*K1916*(1+IF(L1916="",0,L1916)))</f>
        <v>#REF!</v>
      </c>
    </row>
    <row r="1917" spans="2:13" s="229" customFormat="1" ht="27.75" customHeight="1" x14ac:dyDescent="0.2">
      <c r="B1917" s="562" t="s">
        <v>249</v>
      </c>
      <c r="C1917" s="563"/>
      <c r="D1917" s="239" t="e">
        <f>#REF!</f>
        <v>#REF!</v>
      </c>
      <c r="E1917" s="240" t="s">
        <v>244</v>
      </c>
      <c r="F1917" s="242" t="e">
        <f>IF(#REF!&gt;=1,IF(#REF!&gt;=1,#REF!),IF(#REF!&gt;=0,"",))</f>
        <v>#REF!</v>
      </c>
      <c r="G1917" s="241" t="e">
        <f>保全管理データ!N2021</f>
        <v>#REF!</v>
      </c>
      <c r="H1917" s="241" t="e">
        <f>IF(#REF!="無","",IF(#REF!="","",IF(#REF!="悪環境における作業",0.2,IF(#REF!="高所又は地下作業",0.1,IF(#REF!="錯綜場所作業",0.3,IF(#REF!="複雑な制約のある作業",0.4,IF(#REF!="単純な制約のある作業",0.2,0)))))))</f>
        <v>#REF!</v>
      </c>
      <c r="I1917" s="224" t="e">
        <f t="shared" si="117"/>
        <v>#REF!</v>
      </c>
      <c r="J1917" s="242" t="e">
        <f>IF(#REF!&gt;=1,IF(#REF!&gt;=1,#REF!),IF(#REF!&gt;=0,"",))</f>
        <v>#REF!</v>
      </c>
      <c r="K1917" s="241" t="e">
        <f>保全管理データ!N2048</f>
        <v>#REF!</v>
      </c>
      <c r="L1917" s="241" t="e">
        <f>IF(#REF!="","",IF(#REF!="悪環境における作業",0.2,IF(#REF!="高所又は地下作業",0.1,IF(#REF!="錯綜場所作業",0.3,IF(#REF!="複雑な制約のある作業",0.4,IF(#REF!="単純な制約のある作業",0.2,0))))))</f>
        <v>#REF!</v>
      </c>
      <c r="M1917" s="224" t="e">
        <f t="shared" si="118"/>
        <v>#REF!</v>
      </c>
    </row>
    <row r="1918" spans="2:13" s="229" customFormat="1" ht="27.75" customHeight="1" x14ac:dyDescent="0.2">
      <c r="B1918" s="562" t="s">
        <v>250</v>
      </c>
      <c r="C1918" s="563"/>
      <c r="D1918" s="239" t="e">
        <f>#REF!</f>
        <v>#REF!</v>
      </c>
      <c r="E1918" s="240" t="s">
        <v>244</v>
      </c>
      <c r="F1918" s="242" t="e">
        <f>IF(#REF!&gt;=1,IF(#REF!&gt;=1,#REF!),IF(#REF!&gt;=0,"",))</f>
        <v>#REF!</v>
      </c>
      <c r="G1918" s="241" t="e">
        <f>保全管理データ!N2022</f>
        <v>#REF!</v>
      </c>
      <c r="H1918" s="241" t="e">
        <f>IF(#REF!="無","",IF(#REF!="","",IF(#REF!="悪環境における作業",0.2,IF(#REF!="高所又は地下作業",0.1,IF(#REF!="錯綜場所作業",0.3,IF(#REF!="複雑な制約のある作業",0.4,IF(#REF!="単純な制約のある作業",0.2,0)))))))</f>
        <v>#REF!</v>
      </c>
      <c r="I1918" s="224" t="e">
        <f t="shared" si="117"/>
        <v>#REF!</v>
      </c>
      <c r="J1918" s="242" t="e">
        <f>IF(#REF!&gt;=1,IF(#REF!&gt;=1,#REF!),IF(#REF!&gt;=0,"",))</f>
        <v>#REF!</v>
      </c>
      <c r="K1918" s="241" t="e">
        <f>保全管理データ!N2049</f>
        <v>#REF!</v>
      </c>
      <c r="L1918" s="241" t="e">
        <f>IF(#REF!="","",IF(#REF!="悪環境における作業",0.2,IF(#REF!="高所又は地下作業",0.1,IF(#REF!="錯綜場所作業",0.3,IF(#REF!="複雑な制約のある作業",0.4,IF(#REF!="単純な制約のある作業",0.2,0))))))</f>
        <v>#REF!</v>
      </c>
      <c r="M1918" s="224" t="e">
        <f t="shared" si="118"/>
        <v>#REF!</v>
      </c>
    </row>
    <row r="1919" spans="2:13" s="229" customFormat="1" ht="27.75" customHeight="1" x14ac:dyDescent="0.2">
      <c r="B1919" s="562" t="s">
        <v>251</v>
      </c>
      <c r="C1919" s="563"/>
      <c r="D1919" s="239" t="e">
        <f>#REF!</f>
        <v>#REF!</v>
      </c>
      <c r="E1919" s="240" t="s">
        <v>242</v>
      </c>
      <c r="F1919" s="242" t="e">
        <f>IF(#REF!&gt;=1,IF(#REF!&gt;=1,#REF!),IF(#REF!&gt;=0,"",))</f>
        <v>#REF!</v>
      </c>
      <c r="G1919" s="241" t="e">
        <f>保全管理データ!N2023</f>
        <v>#REF!</v>
      </c>
      <c r="H1919" s="241" t="e">
        <f>IF(#REF!="無","",IF(#REF!="","",IF(#REF!="悪環境における作業",0.2,IF(#REF!="高所又は地下作業",0.1,IF(#REF!="錯綜場所作業",0.3,IF(#REF!="複雑な制約のある作業",0.4,IF(#REF!="単純な制約のある作業",0.2,0)))))))</f>
        <v>#REF!</v>
      </c>
      <c r="I1919" s="224" t="e">
        <f t="shared" si="117"/>
        <v>#REF!</v>
      </c>
      <c r="J1919" s="242" t="e">
        <f>IF(#REF!&gt;=1,IF(#REF!&gt;=1,#REF!),IF(#REF!&gt;=0,"",))</f>
        <v>#REF!</v>
      </c>
      <c r="K1919" s="241" t="e">
        <f>保全管理データ!N2050</f>
        <v>#REF!</v>
      </c>
      <c r="L1919" s="241" t="e">
        <f>IF(#REF!="","",IF(#REF!="悪環境における作業",0.2,IF(#REF!="高所又は地下作業",0.1,IF(#REF!="錯綜場所作業",0.3,IF(#REF!="複雑な制約のある作業",0.4,IF(#REF!="単純な制約のある作業",0.2,0))))))</f>
        <v>#REF!</v>
      </c>
      <c r="M1919" s="224" t="e">
        <f t="shared" si="118"/>
        <v>#REF!</v>
      </c>
    </row>
    <row r="1920" spans="2:13" s="229" customFormat="1" ht="27.75" customHeight="1" x14ac:dyDescent="0.2">
      <c r="B1920" s="562" t="s">
        <v>252</v>
      </c>
      <c r="C1920" s="563"/>
      <c r="D1920" s="239" t="e">
        <f>#REF!</f>
        <v>#REF!</v>
      </c>
      <c r="E1920" s="240" t="s">
        <v>244</v>
      </c>
      <c r="F1920" s="242" t="e">
        <f>IF(#REF!&gt;=1,IF(#REF!&gt;=1,#REF!),IF(#REF!&gt;=0,"",))</f>
        <v>#REF!</v>
      </c>
      <c r="G1920" s="241" t="e">
        <f>保全管理データ!N2024</f>
        <v>#REF!</v>
      </c>
      <c r="H1920" s="241" t="e">
        <f>IF(#REF!="無","",IF(#REF!="","",IF(#REF!="悪環境における作業",0.2,IF(#REF!="高所又は地下作業",0.1,IF(#REF!="錯綜場所作業",0.3,IF(#REF!="複雑な制約のある作業",0.4,IF(#REF!="単純な制約のある作業",0.2,0)))))))</f>
        <v>#REF!</v>
      </c>
      <c r="I1920" s="224" t="e">
        <f t="shared" si="117"/>
        <v>#REF!</v>
      </c>
      <c r="J1920" s="242" t="e">
        <f>IF(#REF!&gt;=1,IF(#REF!&gt;=1,#REF!),IF(#REF!&gt;=0,"",))</f>
        <v>#REF!</v>
      </c>
      <c r="K1920" s="241" t="e">
        <f>保全管理データ!N2051</f>
        <v>#REF!</v>
      </c>
      <c r="L1920" s="241" t="e">
        <f>IF(#REF!="","",IF(#REF!="悪環境における作業",0.2,IF(#REF!="高所又は地下作業",0.1,IF(#REF!="錯綜場所作業",0.3,IF(#REF!="複雑な制約のある作業",0.4,IF(#REF!="単純な制約のある作業",0.2,0))))))</f>
        <v>#REF!</v>
      </c>
      <c r="M1920" s="224" t="e">
        <f t="shared" si="118"/>
        <v>#REF!</v>
      </c>
    </row>
    <row r="1921" spans="2:13" s="229" customFormat="1" ht="27.75" customHeight="1" x14ac:dyDescent="0.2">
      <c r="B1921" s="562" t="s">
        <v>253</v>
      </c>
      <c r="C1921" s="563"/>
      <c r="D1921" s="239" t="e">
        <f>#REF!</f>
        <v>#REF!</v>
      </c>
      <c r="E1921" s="240" t="s">
        <v>242</v>
      </c>
      <c r="F1921" s="242" t="e">
        <f>IF(#REF!&gt;=1,IF(#REF!&gt;=1,#REF!),IF(#REF!&gt;=0,"",))</f>
        <v>#REF!</v>
      </c>
      <c r="G1921" s="241" t="e">
        <f>保全管理データ!N2025</f>
        <v>#REF!</v>
      </c>
      <c r="H1921" s="241" t="e">
        <f>IF(#REF!="無","",IF(#REF!="","",IF(#REF!="悪環境における作業",0.2,IF(#REF!="高所又は地下作業",0.1,IF(#REF!="錯綜場所作業",0.3,IF(#REF!="複雑な制約のある作業",0.4,IF(#REF!="単純な制約のある作業",0.2,0)))))))</f>
        <v>#REF!</v>
      </c>
      <c r="I1921" s="224" t="e">
        <f t="shared" si="117"/>
        <v>#REF!</v>
      </c>
      <c r="J1921" s="242" t="e">
        <f>IF(#REF!&gt;=1,IF(#REF!&gt;=1,#REF!),IF(#REF!&gt;=0,"",))</f>
        <v>#REF!</v>
      </c>
      <c r="K1921" s="241" t="e">
        <f>保全管理データ!N2052</f>
        <v>#REF!</v>
      </c>
      <c r="L1921" s="241" t="e">
        <f>IF(#REF!="","",IF(#REF!="悪環境における作業",0.2,IF(#REF!="高所又は地下作業",0.1,IF(#REF!="錯綜場所作業",0.3,IF(#REF!="複雑な制約のある作業",0.4,IF(#REF!="単純な制約のある作業",0.2,0))))))</f>
        <v>#REF!</v>
      </c>
      <c r="M1921" s="224" t="e">
        <f t="shared" si="118"/>
        <v>#REF!</v>
      </c>
    </row>
    <row r="1922" spans="2:13" s="229" customFormat="1" ht="27.75" customHeight="1" x14ac:dyDescent="0.2">
      <c r="B1922" s="562" t="s">
        <v>254</v>
      </c>
      <c r="C1922" s="563"/>
      <c r="D1922" s="239" t="e">
        <f>#REF!</f>
        <v>#REF!</v>
      </c>
      <c r="E1922" s="240" t="s">
        <v>242</v>
      </c>
      <c r="F1922" s="242" t="e">
        <f>IF(#REF!&gt;=1,IF(#REF!&gt;=1,#REF!),IF(#REF!&gt;=0,"",))</f>
        <v>#REF!</v>
      </c>
      <c r="G1922" s="241" t="e">
        <f>保全管理データ!N2026</f>
        <v>#REF!</v>
      </c>
      <c r="H1922" s="241" t="e">
        <f>IF(#REF!="無","",IF(#REF!="","",IF(#REF!="悪環境における作業",0.2,IF(#REF!="高所又は地下作業",0.1,IF(#REF!="錯綜場所作業",0.3,IF(#REF!="複雑な制約のある作業",0.4,IF(#REF!="単純な制約のある作業",0.2,0)))))))</f>
        <v>#REF!</v>
      </c>
      <c r="I1922" s="224" t="e">
        <f t="shared" si="117"/>
        <v>#REF!</v>
      </c>
      <c r="J1922" s="242" t="e">
        <f>IF(#REF!&gt;=1,IF(#REF!&gt;=1,#REF!),IF(#REF!&gt;=0,"",))</f>
        <v>#REF!</v>
      </c>
      <c r="K1922" s="241" t="e">
        <f>保全管理データ!N2053</f>
        <v>#REF!</v>
      </c>
      <c r="L1922" s="241" t="e">
        <f>IF(#REF!="","",IF(#REF!="悪環境における作業",0.2,IF(#REF!="高所又は地下作業",0.1,IF(#REF!="錯綜場所作業",0.3,IF(#REF!="複雑な制約のある作業",0.4,IF(#REF!="単純な制約のある作業",0.2,0))))))</f>
        <v>#REF!</v>
      </c>
      <c r="M1922" s="224" t="e">
        <f t="shared" si="118"/>
        <v>#REF!</v>
      </c>
    </row>
    <row r="1923" spans="2:13" s="229" customFormat="1" ht="27.75" customHeight="1" x14ac:dyDescent="0.2">
      <c r="B1923" s="562" t="s">
        <v>255</v>
      </c>
      <c r="C1923" s="563"/>
      <c r="D1923" s="239" t="e">
        <f>#REF!</f>
        <v>#REF!</v>
      </c>
      <c r="E1923" s="240" t="s">
        <v>245</v>
      </c>
      <c r="F1923" s="242" t="e">
        <f>IF(#REF!&gt;=1,IF(#REF!&gt;=1,#REF!),IF(#REF!&gt;=0,"",))</f>
        <v>#REF!</v>
      </c>
      <c r="G1923" s="241" t="e">
        <f>保全管理データ!N2027</f>
        <v>#REF!</v>
      </c>
      <c r="H1923" s="241" t="e">
        <f>IF(#REF!="無","",IF(#REF!="","",IF(#REF!="悪環境における作業",0.2,IF(#REF!="高所又は地下作業",0.1,IF(#REF!="錯綜場所作業",0.3,IF(#REF!="複雑な制約のある作業",0.4,IF(#REF!="単純な制約のある作業",0.2,0)))))))</f>
        <v>#REF!</v>
      </c>
      <c r="I1923" s="224" t="e">
        <f t="shared" si="117"/>
        <v>#REF!</v>
      </c>
      <c r="J1923" s="242" t="e">
        <f>IF(#REF!&gt;=1,IF(#REF!&gt;=1,#REF!),IF(#REF!&gt;=0,"",))</f>
        <v>#REF!</v>
      </c>
      <c r="K1923" s="241" t="e">
        <f>保全管理データ!N2054</f>
        <v>#REF!</v>
      </c>
      <c r="L1923" s="241" t="e">
        <f>IF(#REF!="","",IF(#REF!="悪環境における作業",0.2,IF(#REF!="高所又は地下作業",0.1,IF(#REF!="錯綜場所作業",0.3,IF(#REF!="複雑な制約のある作業",0.4,IF(#REF!="単純な制約のある作業",0.2,0))))))</f>
        <v>#REF!</v>
      </c>
      <c r="M1923" s="224" t="e">
        <f t="shared" si="118"/>
        <v>#REF!</v>
      </c>
    </row>
    <row r="1924" spans="2:13" s="229" customFormat="1" ht="27.75" customHeight="1" x14ac:dyDescent="0.2">
      <c r="B1924" s="562" t="s">
        <v>256</v>
      </c>
      <c r="C1924" s="563"/>
      <c r="D1924" s="239" t="e">
        <f>#REF!</f>
        <v>#REF!</v>
      </c>
      <c r="E1924" s="240" t="s">
        <v>242</v>
      </c>
      <c r="F1924" s="242" t="e">
        <f>IF(#REF!&gt;=1,IF(#REF!&gt;=1,#REF!),IF(#REF!&gt;=0,"",))</f>
        <v>#REF!</v>
      </c>
      <c r="G1924" s="241" t="e">
        <f>保全管理データ!N2028</f>
        <v>#REF!</v>
      </c>
      <c r="H1924" s="241" t="e">
        <f>IF(#REF!="無","",IF(#REF!="","",IF(#REF!="悪環境における作業",0.2,IF(#REF!="高所又は地下作業",0.1,IF(#REF!="錯綜場所作業",0.3,IF(#REF!="複雑な制約のある作業",0.4,IF(#REF!="単純な制約のある作業",0.2,0)))))))</f>
        <v>#REF!</v>
      </c>
      <c r="I1924" s="224" t="e">
        <f t="shared" si="117"/>
        <v>#REF!</v>
      </c>
      <c r="J1924" s="242" t="e">
        <f>IF(#REF!&gt;=1,IF(#REF!&gt;=1,#REF!),IF(#REF!&gt;=0,"",))</f>
        <v>#REF!</v>
      </c>
      <c r="K1924" s="241" t="e">
        <f>保全管理データ!N2055</f>
        <v>#REF!</v>
      </c>
      <c r="L1924" s="241" t="e">
        <f>IF(#REF!="","",IF(#REF!="悪環境における作業",0.2,IF(#REF!="高所又は地下作業",0.1,IF(#REF!="錯綜場所作業",0.3,IF(#REF!="複雑な制約のある作業",0.4,IF(#REF!="単純な制約のある作業",0.2,0))))))</f>
        <v>#REF!</v>
      </c>
      <c r="M1924" s="224" t="e">
        <f t="shared" si="118"/>
        <v>#REF!</v>
      </c>
    </row>
    <row r="1925" spans="2:13" s="229" customFormat="1" ht="27.75" customHeight="1" x14ac:dyDescent="0.2">
      <c r="B1925" s="562" t="s">
        <v>257</v>
      </c>
      <c r="C1925" s="563"/>
      <c r="D1925" s="239" t="e">
        <f>#REF!</f>
        <v>#REF!</v>
      </c>
      <c r="E1925" s="240" t="s">
        <v>245</v>
      </c>
      <c r="F1925" s="242" t="e">
        <f>IF(#REF!&gt;=1,IF(#REF!&gt;=1,#REF!),IF(#REF!&gt;=0,"",))</f>
        <v>#REF!</v>
      </c>
      <c r="G1925" s="241" t="e">
        <f>保全管理データ!N2029</f>
        <v>#REF!</v>
      </c>
      <c r="H1925" s="241" t="e">
        <f>IF(#REF!="無","",IF(#REF!="","",IF(#REF!="悪環境における作業",0.2,IF(#REF!="高所又は地下作業",0.1,IF(#REF!="錯綜場所作業",0.3,IF(#REF!="複雑な制約のある作業",0.4,IF(#REF!="単純な制約のある作業",0.2,0)))))))</f>
        <v>#REF!</v>
      </c>
      <c r="I1925" s="224" t="e">
        <f t="shared" si="117"/>
        <v>#REF!</v>
      </c>
      <c r="J1925" s="242" t="e">
        <f>IF(#REF!&gt;=1,IF(#REF!&gt;=1,#REF!),IF(#REF!&gt;=0,"",))</f>
        <v>#REF!</v>
      </c>
      <c r="K1925" s="241" t="e">
        <f>保全管理データ!N2056</f>
        <v>#REF!</v>
      </c>
      <c r="L1925" s="241" t="e">
        <f>IF(#REF!="","",IF(#REF!="悪環境における作業",0.2,IF(#REF!="高所又は地下作業",0.1,IF(#REF!="錯綜場所作業",0.3,IF(#REF!="複雑な制約のある作業",0.4,IF(#REF!="単純な制約のある作業",0.2,0))))))</f>
        <v>#REF!</v>
      </c>
      <c r="M1925" s="224" t="e">
        <f t="shared" si="118"/>
        <v>#REF!</v>
      </c>
    </row>
    <row r="1926" spans="2:13" s="229" customFormat="1" ht="27.75" customHeight="1" x14ac:dyDescent="0.2">
      <c r="B1926" s="562" t="s">
        <v>258</v>
      </c>
      <c r="C1926" s="563"/>
      <c r="D1926" s="239" t="e">
        <f>#REF!</f>
        <v>#REF!</v>
      </c>
      <c r="E1926" s="240" t="s">
        <v>245</v>
      </c>
      <c r="F1926" s="242" t="e">
        <f>IF(#REF!&gt;=1,IF(#REF!&gt;=1,#REF!),IF(#REF!&gt;=0,"",))</f>
        <v>#REF!</v>
      </c>
      <c r="G1926" s="241" t="e">
        <f>保全管理データ!N2030</f>
        <v>#REF!</v>
      </c>
      <c r="H1926" s="241" t="e">
        <f>IF(#REF!="無","",IF(#REF!="","",IF(#REF!="悪環境における作業",0.2,IF(#REF!="高所又は地下作業",0.1,IF(#REF!="錯綜場所作業",0.3,IF(#REF!="複雑な制約のある作業",0.4,IF(#REF!="単純な制約のある作業",0.2,0)))))))</f>
        <v>#REF!</v>
      </c>
      <c r="I1926" s="224" t="e">
        <f t="shared" si="117"/>
        <v>#REF!</v>
      </c>
      <c r="J1926" s="242" t="e">
        <f>IF(#REF!&gt;=1,IF(#REF!&gt;=1,#REF!),IF(#REF!&gt;=0,"",))</f>
        <v>#REF!</v>
      </c>
      <c r="K1926" s="241" t="e">
        <f>保全管理データ!N2057</f>
        <v>#REF!</v>
      </c>
      <c r="L1926" s="241" t="e">
        <f>IF(#REF!="","",IF(#REF!="悪環境における作業",0.2,IF(#REF!="高所又は地下作業",0.1,IF(#REF!="錯綜場所作業",0.3,IF(#REF!="複雑な制約のある作業",0.4,IF(#REF!="単純な制約のある作業",0.2,0))))))</f>
        <v>#REF!</v>
      </c>
      <c r="M1926" s="224" t="e">
        <f t="shared" si="118"/>
        <v>#REF!</v>
      </c>
    </row>
    <row r="1927" spans="2:13" s="229" customFormat="1" ht="27.75" customHeight="1" x14ac:dyDescent="0.2">
      <c r="B1927" s="562" t="s">
        <v>259</v>
      </c>
      <c r="C1927" s="563"/>
      <c r="D1927" s="239" t="e">
        <f>#REF!</f>
        <v>#REF!</v>
      </c>
      <c r="E1927" s="240" t="s">
        <v>245</v>
      </c>
      <c r="F1927" s="242" t="e">
        <f>IF(#REF!&gt;=1,IF(#REF!&gt;=1,#REF!),IF(#REF!&gt;=0,"",))</f>
        <v>#REF!</v>
      </c>
      <c r="G1927" s="241" t="e">
        <f>保全管理データ!N2031</f>
        <v>#REF!</v>
      </c>
      <c r="H1927" s="241" t="e">
        <f>IF(#REF!="無","",IF(#REF!="","",IF(#REF!="悪環境における作業",0.2,IF(#REF!="高所又は地下作業",0.1,IF(#REF!="錯綜場所作業",0.3,IF(#REF!="複雑な制約のある作業",0.4,IF(#REF!="単純な制約のある作業",0.2,0)))))))</f>
        <v>#REF!</v>
      </c>
      <c r="I1927" s="224" t="e">
        <f t="shared" si="117"/>
        <v>#REF!</v>
      </c>
      <c r="J1927" s="242" t="e">
        <f>IF(#REF!&gt;=1,IF(#REF!&gt;=1,#REF!),IF(#REF!&gt;=0,"",))</f>
        <v>#REF!</v>
      </c>
      <c r="K1927" s="241" t="e">
        <f>保全管理データ!N2058</f>
        <v>#REF!</v>
      </c>
      <c r="L1927" s="241" t="e">
        <f>IF(#REF!="","",IF(#REF!="悪環境における作業",0.2,IF(#REF!="高所又は地下作業",0.1,IF(#REF!="錯綜場所作業",0.3,IF(#REF!="複雑な制約のある作業",0.4,IF(#REF!="単純な制約のある作業",0.2,0))))))</f>
        <v>#REF!</v>
      </c>
      <c r="M1927" s="224" t="e">
        <f t="shared" si="118"/>
        <v>#REF!</v>
      </c>
    </row>
    <row r="1928" spans="2:13" s="229" customFormat="1" ht="27.75" customHeight="1" x14ac:dyDescent="0.2">
      <c r="B1928" s="562" t="s">
        <v>260</v>
      </c>
      <c r="C1928" s="563"/>
      <c r="D1928" s="239" t="e">
        <f>#REF!</f>
        <v>#REF!</v>
      </c>
      <c r="E1928" s="240" t="s">
        <v>248</v>
      </c>
      <c r="F1928" s="242" t="e">
        <f>IF(#REF!&gt;=1,IF(#REF!&gt;=1,#REF!),IF(#REF!&gt;=0,"",))</f>
        <v>#REF!</v>
      </c>
      <c r="G1928" s="241" t="e">
        <f>保全管理データ!N2032</f>
        <v>#REF!</v>
      </c>
      <c r="H1928" s="241" t="e">
        <f>IF(#REF!="無","",IF(#REF!="","",IF(#REF!="悪環境における作業",0.2,IF(#REF!="高所又は地下作業",0.1,IF(#REF!="錯綜場所作業",0.3,IF(#REF!="複雑な制約のある作業",0.4,IF(#REF!="単純な制約のある作業",0.2,0)))))))</f>
        <v>#REF!</v>
      </c>
      <c r="I1928" s="224" t="e">
        <f t="shared" si="117"/>
        <v>#REF!</v>
      </c>
      <c r="J1928" s="242" t="e">
        <f>IF(#REF!&gt;=1,IF(#REF!&gt;=1,#REF!),IF(#REF!&gt;=0,"",))</f>
        <v>#REF!</v>
      </c>
      <c r="K1928" s="241" t="e">
        <f>保全管理データ!N2059</f>
        <v>#REF!</v>
      </c>
      <c r="L1928" s="241" t="e">
        <f>IF(#REF!="","",IF(#REF!="悪環境における作業",0.2,IF(#REF!="高所又は地下作業",0.1,IF(#REF!="錯綜場所作業",0.3,IF(#REF!="複雑な制約のある作業",0.4,IF(#REF!="単純な制約のある作業",0.2,0))))))</f>
        <v>#REF!</v>
      </c>
      <c r="M1928" s="224" t="e">
        <f t="shared" si="118"/>
        <v>#REF!</v>
      </c>
    </row>
    <row r="1929" spans="2:13" s="229" customFormat="1" ht="27.75" customHeight="1" x14ac:dyDescent="0.2">
      <c r="B1929" s="562" t="s">
        <v>261</v>
      </c>
      <c r="C1929" s="563"/>
      <c r="D1929" s="239" t="e">
        <f>#REF!</f>
        <v>#REF!</v>
      </c>
      <c r="E1929" s="240" t="s">
        <v>247</v>
      </c>
      <c r="F1929" s="242" t="e">
        <f>IF(#REF!&gt;=1,IF(#REF!&gt;=1,#REF!),IF(#REF!&gt;=0,"",))</f>
        <v>#REF!</v>
      </c>
      <c r="G1929" s="241" t="e">
        <f>保全管理データ!N2033</f>
        <v>#REF!</v>
      </c>
      <c r="H1929" s="241" t="e">
        <f>IF(#REF!="無","",IF(#REF!="","",IF(#REF!="悪環境における作業",0.2,IF(#REF!="高所又は地下作業",0.1,IF(#REF!="錯綜場所作業",0.3,IF(#REF!="複雑な制約のある作業",0.4,IF(#REF!="単純な制約のある作業",0.2,0)))))))</f>
        <v>#REF!</v>
      </c>
      <c r="I1929" s="224" t="e">
        <f t="shared" si="117"/>
        <v>#REF!</v>
      </c>
      <c r="J1929" s="242" t="e">
        <f>IF(#REF!&gt;=1,IF(#REF!&gt;=1,#REF!),IF(#REF!&gt;=0,"",))</f>
        <v>#REF!</v>
      </c>
      <c r="K1929" s="241" t="e">
        <f>保全管理データ!N2060</f>
        <v>#REF!</v>
      </c>
      <c r="L1929" s="241" t="e">
        <f>IF(#REF!="","",IF(#REF!="悪環境における作業",0.2,IF(#REF!="高所又は地下作業",0.1,IF(#REF!="錯綜場所作業",0.3,IF(#REF!="複雑な制約のある作業",0.4,IF(#REF!="単純な制約のある作業",0.2,0))))))</f>
        <v>#REF!</v>
      </c>
      <c r="M1929" s="224" t="e">
        <f t="shared" si="118"/>
        <v>#REF!</v>
      </c>
    </row>
    <row r="1930" spans="2:13" s="229" customFormat="1" ht="27.75" customHeight="1" x14ac:dyDescent="0.2">
      <c r="B1930" s="562" t="s">
        <v>262</v>
      </c>
      <c r="C1930" s="563"/>
      <c r="D1930" s="239" t="e">
        <f>#REF!</f>
        <v>#REF!</v>
      </c>
      <c r="E1930" s="240" t="s">
        <v>245</v>
      </c>
      <c r="F1930" s="242" t="e">
        <f>IF(#REF!&gt;=1,IF(#REF!&gt;=1,#REF!),IF(#REF!&gt;=0,"",))</f>
        <v>#REF!</v>
      </c>
      <c r="G1930" s="241" t="e">
        <f>保全管理データ!N2034</f>
        <v>#REF!</v>
      </c>
      <c r="H1930" s="241" t="e">
        <f>IF(#REF!="無","",IF(#REF!="","",IF(#REF!="悪環境における作業",0.2,IF(#REF!="高所又は地下作業",0.1,IF(#REF!="錯綜場所作業",0.3,IF(#REF!="複雑な制約のある作業",0.4,IF(#REF!="単純な制約のある作業",0.2,0)))))))</f>
        <v>#REF!</v>
      </c>
      <c r="I1930" s="224" t="e">
        <f t="shared" si="117"/>
        <v>#REF!</v>
      </c>
      <c r="J1930" s="242" t="e">
        <f>IF(#REF!&gt;=1,IF(#REF!&gt;=1,#REF!),IF(#REF!&gt;=0,"",))</f>
        <v>#REF!</v>
      </c>
      <c r="K1930" s="241" t="e">
        <f>保全管理データ!N2061</f>
        <v>#REF!</v>
      </c>
      <c r="L1930" s="241" t="e">
        <f>IF(#REF!="","",IF(#REF!="悪環境における作業",0.2,IF(#REF!="高所又は地下作業",0.1,IF(#REF!="錯綜場所作業",0.3,IF(#REF!="複雑な制約のある作業",0.4,IF(#REF!="単純な制約のある作業",0.2,0))))))</f>
        <v>#REF!</v>
      </c>
      <c r="M1930" s="224" t="e">
        <f t="shared" si="118"/>
        <v>#REF!</v>
      </c>
    </row>
    <row r="1931" spans="2:13" s="229" customFormat="1" ht="27.75" customHeight="1" x14ac:dyDescent="0.2">
      <c r="B1931" s="562" t="s">
        <v>263</v>
      </c>
      <c r="C1931" s="563"/>
      <c r="D1931" s="239" t="e">
        <f>#REF!</f>
        <v>#REF!</v>
      </c>
      <c r="E1931" s="240" t="s">
        <v>245</v>
      </c>
      <c r="F1931" s="242" t="e">
        <f>IF(#REF!&gt;=1,IF(#REF!&gt;=1,#REF!),IF(#REF!&gt;=0,"",))</f>
        <v>#REF!</v>
      </c>
      <c r="G1931" s="241" t="e">
        <f>保全管理データ!N2035</f>
        <v>#REF!</v>
      </c>
      <c r="H1931" s="241" t="e">
        <f>IF(#REF!="無","",IF(#REF!="","",IF(#REF!="悪環境における作業",0.2,IF(#REF!="高所又は地下作業",0.1,IF(#REF!="錯綜場所作業",0.3,IF(#REF!="複雑な制約のある作業",0.4,IF(#REF!="単純な制約のある作業",0.2,0)))))))</f>
        <v>#REF!</v>
      </c>
      <c r="I1931" s="224" t="e">
        <f t="shared" si="117"/>
        <v>#REF!</v>
      </c>
      <c r="J1931" s="242" t="e">
        <f>IF(#REF!&gt;=1,IF(#REF!&gt;=1,#REF!),IF(#REF!&gt;=0,"",))</f>
        <v>#REF!</v>
      </c>
      <c r="K1931" s="241" t="e">
        <f>保全管理データ!N2062</f>
        <v>#REF!</v>
      </c>
      <c r="L1931" s="241" t="e">
        <f>IF(#REF!="","",IF(#REF!="悪環境における作業",0.2,IF(#REF!="高所又は地下作業",0.1,IF(#REF!="錯綜場所作業",0.3,IF(#REF!="複雑な制約のある作業",0.4,IF(#REF!="単純な制約のある作業",0.2,0))))))</f>
        <v>#REF!</v>
      </c>
      <c r="M1931" s="224" t="e">
        <f t="shared" si="118"/>
        <v>#REF!</v>
      </c>
    </row>
    <row r="1932" spans="2:13" s="229" customFormat="1" ht="27.75" customHeight="1" x14ac:dyDescent="0.2">
      <c r="B1932" s="562" t="s">
        <v>264</v>
      </c>
      <c r="C1932" s="563"/>
      <c r="D1932" s="239" t="e">
        <f>#REF!</f>
        <v>#REF!</v>
      </c>
      <c r="E1932" s="240" t="s">
        <v>245</v>
      </c>
      <c r="F1932" s="242" t="e">
        <f>IF(#REF!&gt;=1,IF(#REF!&gt;=1,#REF!),IF(#REF!&gt;=0,"",))</f>
        <v>#REF!</v>
      </c>
      <c r="G1932" s="241" t="e">
        <f>保全管理データ!N2036</f>
        <v>#REF!</v>
      </c>
      <c r="H1932" s="241" t="e">
        <f>IF(#REF!="無","",IF(#REF!="","",IF(#REF!="悪環境における作業",0.2,IF(#REF!="高所又は地下作業",0.1,IF(#REF!="錯綜場所作業",0.3,IF(#REF!="複雑な制約のある作業",0.4,IF(#REF!="単純な制約のある作業",0.2,0)))))))</f>
        <v>#REF!</v>
      </c>
      <c r="I1932" s="224" t="e">
        <f t="shared" si="117"/>
        <v>#REF!</v>
      </c>
      <c r="J1932" s="242" t="e">
        <f>IF(#REF!&gt;=1,IF(#REF!&gt;=1,#REF!),IF(#REF!&gt;=0,"",))</f>
        <v>#REF!</v>
      </c>
      <c r="K1932" s="241" t="e">
        <f>保全管理データ!N2063</f>
        <v>#REF!</v>
      </c>
      <c r="L1932" s="241" t="e">
        <f>IF(#REF!="","",IF(#REF!="悪環境における作業",0.2,IF(#REF!="高所又は地下作業",0.1,IF(#REF!="錯綜場所作業",0.3,IF(#REF!="複雑な制約のある作業",0.4,IF(#REF!="単純な制約のある作業",0.2,0))))))</f>
        <v>#REF!</v>
      </c>
      <c r="M1932" s="224" t="e">
        <f t="shared" si="118"/>
        <v>#REF!</v>
      </c>
    </row>
    <row r="1933" spans="2:13" s="229" customFormat="1" ht="27.75" customHeight="1" x14ac:dyDescent="0.2">
      <c r="B1933" s="562" t="s">
        <v>265</v>
      </c>
      <c r="C1933" s="563"/>
      <c r="D1933" s="239" t="e">
        <f>#REF!</f>
        <v>#REF!</v>
      </c>
      <c r="E1933" s="240" t="s">
        <v>245</v>
      </c>
      <c r="F1933" s="242" t="e">
        <f>IF(#REF!&gt;=1,IF(#REF!&gt;=1,#REF!),IF(#REF!&gt;=0,"",))</f>
        <v>#REF!</v>
      </c>
      <c r="G1933" s="241" t="e">
        <f>保全管理データ!N2037</f>
        <v>#REF!</v>
      </c>
      <c r="H1933" s="241" t="e">
        <f>IF(#REF!="無","",IF(#REF!="","",IF(#REF!="悪環境における作業",0.2,IF(#REF!="高所又は地下作業",0.1,IF(#REF!="錯綜場所作業",0.3,IF(#REF!="複雑な制約のある作業",0.4,IF(#REF!="単純な制約のある作業",0.2,0)))))))</f>
        <v>#REF!</v>
      </c>
      <c r="I1933" s="224" t="e">
        <f t="shared" si="117"/>
        <v>#REF!</v>
      </c>
      <c r="J1933" s="242" t="e">
        <f>IF(#REF!&gt;=1,IF(#REF!&gt;=1,#REF!),IF(#REF!&gt;=0,"",))</f>
        <v>#REF!</v>
      </c>
      <c r="K1933" s="241" t="e">
        <f>保全管理データ!N2064</f>
        <v>#REF!</v>
      </c>
      <c r="L1933" s="241" t="e">
        <f>IF(#REF!="","",IF(#REF!="悪環境における作業",0.2,IF(#REF!="高所又は地下作業",0.1,IF(#REF!="錯綜場所作業",0.3,IF(#REF!="複雑な制約のある作業",0.4,IF(#REF!="単純な制約のある作業",0.2,0))))))</f>
        <v>#REF!</v>
      </c>
      <c r="M1933" s="224" t="e">
        <f t="shared" si="118"/>
        <v>#REF!</v>
      </c>
    </row>
    <row r="1934" spans="2:13" s="229" customFormat="1" ht="27.75" customHeight="1" x14ac:dyDescent="0.2">
      <c r="B1934" s="562" t="s">
        <v>266</v>
      </c>
      <c r="C1934" s="563"/>
      <c r="D1934" s="239" t="e">
        <f>#REF!</f>
        <v>#REF!</v>
      </c>
      <c r="E1934" s="240" t="s">
        <v>245</v>
      </c>
      <c r="F1934" s="242" t="e">
        <f>IF(#REF!&gt;=1,IF(#REF!&gt;=1,#REF!),IF(#REF!&gt;=0,"",))</f>
        <v>#REF!</v>
      </c>
      <c r="G1934" s="241" t="e">
        <f>保全管理データ!N2038</f>
        <v>#REF!</v>
      </c>
      <c r="H1934" s="241" t="e">
        <f>IF(#REF!="無","",IF(#REF!="","",IF(#REF!="悪環境における作業",0.2,IF(#REF!="高所又は地下作業",0.1,IF(#REF!="錯綜場所作業",0.3,IF(#REF!="複雑な制約のある作業",0.4,IF(#REF!="単純な制約のある作業",0.2,0)))))))</f>
        <v>#REF!</v>
      </c>
      <c r="I1934" s="224" t="e">
        <f t="shared" si="117"/>
        <v>#REF!</v>
      </c>
      <c r="J1934" s="242" t="e">
        <f>IF(#REF!&gt;=1,IF(#REF!&gt;=1,#REF!),IF(#REF!&gt;=0,"",))</f>
        <v>#REF!</v>
      </c>
      <c r="K1934" s="241" t="e">
        <f>保全管理データ!N2065</f>
        <v>#REF!</v>
      </c>
      <c r="L1934" s="241" t="e">
        <f>IF(#REF!="","",IF(#REF!="悪環境における作業",0.2,IF(#REF!="高所又は地下作業",0.1,IF(#REF!="錯綜場所作業",0.3,IF(#REF!="複雑な制約のある作業",0.4,IF(#REF!="単純な制約のある作業",0.2,0))))))</f>
        <v>#REF!</v>
      </c>
      <c r="M1934" s="224" t="e">
        <f t="shared" si="118"/>
        <v>#REF!</v>
      </c>
    </row>
    <row r="1935" spans="2:13" s="229" customFormat="1" ht="27.75" customHeight="1" x14ac:dyDescent="0.2">
      <c r="B1935" s="562" t="s">
        <v>81</v>
      </c>
      <c r="C1935" s="563"/>
      <c r="D1935" s="239" t="e">
        <f>#REF!</f>
        <v>#REF!</v>
      </c>
      <c r="E1935" s="240" t="s">
        <v>245</v>
      </c>
      <c r="F1935" s="242" t="e">
        <f>IF(#REF!&gt;=1,IF(#REF!&gt;=1,#REF!),IF(#REF!&gt;=0,"",))</f>
        <v>#REF!</v>
      </c>
      <c r="G1935" s="241" t="e">
        <f>保全管理データ!N2039</f>
        <v>#REF!</v>
      </c>
      <c r="H1935" s="241" t="e">
        <f>IF(#REF!="無","",IF(#REF!="","",IF(#REF!="悪環境における作業",0.2,IF(#REF!="高所又は地下作業",0.1,IF(#REF!="錯綜場所作業",0.3,IF(#REF!="複雑な制約のある作業",0.4,IF(#REF!="単純な制約のある作業",0.2,0)))))))</f>
        <v>#REF!</v>
      </c>
      <c r="I1935" s="224" t="e">
        <f t="shared" si="117"/>
        <v>#REF!</v>
      </c>
      <c r="J1935" s="242" t="e">
        <f>IF(#REF!&gt;=1,IF(#REF!&gt;=1,#REF!),IF(#REF!&gt;=0,"",))</f>
        <v>#REF!</v>
      </c>
      <c r="K1935" s="241" t="e">
        <f>保全管理データ!N2066</f>
        <v>#REF!</v>
      </c>
      <c r="L1935" s="241" t="e">
        <f>IF(#REF!="","",IF(#REF!="悪環境における作業",0.2,IF(#REF!="高所又は地下作業",0.1,IF(#REF!="錯綜場所作業",0.3,IF(#REF!="複雑な制約のある作業",0.4,IF(#REF!="単純な制約のある作業",0.2,0))))))</f>
        <v>#REF!</v>
      </c>
      <c r="M1935" s="224" t="e">
        <f t="shared" si="118"/>
        <v>#REF!</v>
      </c>
    </row>
    <row r="1936" spans="2:13" s="229" customFormat="1" ht="27.75" customHeight="1" x14ac:dyDescent="0.2">
      <c r="B1936" s="562" t="s">
        <v>267</v>
      </c>
      <c r="C1936" s="563"/>
      <c r="D1936" s="239" t="e">
        <f>#REF!</f>
        <v>#REF!</v>
      </c>
      <c r="E1936" s="240" t="s">
        <v>247</v>
      </c>
      <c r="F1936" s="242" t="e">
        <f>IF(#REF!&gt;=1,IF(#REF!&gt;=1,#REF!),IF(#REF!&gt;=0,"",))</f>
        <v>#REF!</v>
      </c>
      <c r="G1936" s="241" t="e">
        <f>保全管理データ!N2040</f>
        <v>#REF!</v>
      </c>
      <c r="H1936" s="241" t="e">
        <f>IF(#REF!="無","",IF(#REF!="","",IF(#REF!="悪環境における作業",0.2,IF(#REF!="高所又は地下作業",0.1,IF(#REF!="錯綜場所作業",0.3,IF(#REF!="複雑な制約のある作業",0.4,IF(#REF!="単純な制約のある作業",0.2,0)))))))</f>
        <v>#REF!</v>
      </c>
      <c r="I1936" s="224" t="e">
        <f t="shared" si="117"/>
        <v>#REF!</v>
      </c>
      <c r="J1936" s="242" t="e">
        <f>IF(#REF!&gt;=1,IF(#REF!&gt;=1,#REF!),IF(#REF!&gt;=0,"",))</f>
        <v>#REF!</v>
      </c>
      <c r="K1936" s="241" t="e">
        <f>保全管理データ!N2067</f>
        <v>#REF!</v>
      </c>
      <c r="L1936" s="241" t="e">
        <f>IF(#REF!="","",IF(#REF!="悪環境における作業",0.2,IF(#REF!="高所又は地下作業",0.1,IF(#REF!="錯綜場所作業",0.3,IF(#REF!="複雑な制約のある作業",0.4,IF(#REF!="単純な制約のある作業",0.2,0))))))</f>
        <v>#REF!</v>
      </c>
      <c r="M1936" s="224" t="e">
        <f t="shared" si="118"/>
        <v>#REF!</v>
      </c>
    </row>
    <row r="1937" spans="2:13" s="229" customFormat="1" ht="27.75" customHeight="1" x14ac:dyDescent="0.2">
      <c r="B1937" s="562" t="s">
        <v>268</v>
      </c>
      <c r="C1937" s="563"/>
      <c r="D1937" s="239" t="e">
        <f>#REF!</f>
        <v>#REF!</v>
      </c>
      <c r="E1937" s="240" t="s">
        <v>246</v>
      </c>
      <c r="F1937" s="242" t="e">
        <f>IF(#REF!&gt;=1,IF(#REF!&gt;=1,#REF!),IF(#REF!&gt;=0,"",))</f>
        <v>#REF!</v>
      </c>
      <c r="G1937" s="241" t="e">
        <f>保全管理データ!N2041</f>
        <v>#REF!</v>
      </c>
      <c r="H1937" s="241" t="e">
        <f>IF(#REF!="無","",IF(#REF!="","",IF(#REF!="悪環境における作業",0.2,IF(#REF!="高所又は地下作業",0.1,IF(#REF!="錯綜場所作業",0.3,IF(#REF!="複雑な制約のある作業",0.4,IF(#REF!="単純な制約のある作業",0.2,0)))))))</f>
        <v>#REF!</v>
      </c>
      <c r="I1937" s="224" t="e">
        <f t="shared" si="117"/>
        <v>#REF!</v>
      </c>
      <c r="J1937" s="242" t="e">
        <f>IF(#REF!&gt;=1,IF(#REF!&gt;=1,#REF!),IF(#REF!&gt;=0,"",))</f>
        <v>#REF!</v>
      </c>
      <c r="K1937" s="241" t="e">
        <f>保全管理データ!N2068</f>
        <v>#REF!</v>
      </c>
      <c r="L1937" s="241" t="e">
        <f>IF(#REF!="","",IF(#REF!="悪環境における作業",0.2,IF(#REF!="高所又は地下作業",0.1,IF(#REF!="錯綜場所作業",0.3,IF(#REF!="複雑な制約のある作業",0.4,IF(#REF!="単純な制約のある作業",0.2,0))))))</f>
        <v>#REF!</v>
      </c>
      <c r="M1937" s="224" t="e">
        <f t="shared" si="118"/>
        <v>#REF!</v>
      </c>
    </row>
    <row r="1938" spans="2:13" s="229" customFormat="1" ht="27.75" customHeight="1" thickBot="1" x14ac:dyDescent="0.25">
      <c r="B1938" s="564" t="s">
        <v>269</v>
      </c>
      <c r="C1938" s="565"/>
      <c r="D1938" s="243" t="e">
        <f>#REF!</f>
        <v>#REF!</v>
      </c>
      <c r="E1938" s="244" t="s">
        <v>245</v>
      </c>
      <c r="F1938" s="246" t="e">
        <f>IF(#REF!&gt;=1,IF(#REF!&gt;=1,#REF!),IF(#REF!&gt;=0,"",))</f>
        <v>#REF!</v>
      </c>
      <c r="G1938" s="245" t="e">
        <f>保全管理データ!N2042</f>
        <v>#REF!</v>
      </c>
      <c r="H1938" s="241" t="e">
        <f>IF(#REF!="無","",IF(#REF!="","",IF(#REF!="悪環境における作業",0.2,IF(#REF!="高所又は地下作業",0.1,IF(#REF!="錯綜場所作業",0.3,IF(#REF!="複雑な制約のある作業",0.4,IF(#REF!="単純な制約のある作業",0.2,0)))))))</f>
        <v>#REF!</v>
      </c>
      <c r="I1938" s="224" t="e">
        <f t="shared" si="117"/>
        <v>#REF!</v>
      </c>
      <c r="J1938" s="246" t="e">
        <f>IF(#REF!&gt;=1,IF(#REF!&gt;=1,#REF!),IF(#REF!&gt;=0,"",))</f>
        <v>#REF!</v>
      </c>
      <c r="K1938" s="245" t="e">
        <f>保全管理データ!N2069</f>
        <v>#REF!</v>
      </c>
      <c r="L1938" s="245" t="e">
        <f>IF(#REF!="","",IF(#REF!="悪環境における作業",0.2,IF(#REF!="高所又は地下作業",0.1,IF(#REF!="錯綜場所作業",0.3,IF(#REF!="複雑な制約のある作業",0.4,IF(#REF!="単純な制約のある作業",0.2,0))))))</f>
        <v>#REF!</v>
      </c>
      <c r="M1938" s="224" t="e">
        <f t="shared" si="118"/>
        <v>#REF!</v>
      </c>
    </row>
    <row r="1939" spans="2:13" s="229" customFormat="1" ht="27.75" customHeight="1" thickBot="1" x14ac:dyDescent="0.25">
      <c r="B1939" s="555" t="s">
        <v>190</v>
      </c>
      <c r="C1939" s="555"/>
      <c r="D1939" s="555"/>
      <c r="E1939" s="555"/>
      <c r="F1939" s="556" t="e">
        <f>SUM(I1915:I1938)</f>
        <v>#REF!</v>
      </c>
      <c r="G1939" s="557"/>
      <c r="H1939" s="557"/>
      <c r="I1939" s="558"/>
      <c r="J1939" s="556" t="e">
        <f>IF(SUM(J1915:J1938)=0,"0.00",SUM(M1915:M1938))</f>
        <v>#REF!</v>
      </c>
      <c r="K1939" s="557"/>
      <c r="L1939" s="557"/>
      <c r="M1939" s="558"/>
    </row>
    <row r="1940" spans="2:13" s="229" customFormat="1" ht="27.75" customHeight="1" thickBot="1" x14ac:dyDescent="0.25">
      <c r="B1940" s="555" t="s">
        <v>97</v>
      </c>
      <c r="C1940" s="555"/>
      <c r="D1940" s="555"/>
      <c r="E1940" s="555"/>
      <c r="F1940" s="559" t="e">
        <f>IF(#REF!="５年以下","0",IF(#REF!="５年～１０年",0.1,IF(#REF!="１０年以上",0.15)))</f>
        <v>#REF!</v>
      </c>
      <c r="G1940" s="560"/>
      <c r="H1940" s="560"/>
      <c r="I1940" s="560"/>
      <c r="J1940" s="560"/>
      <c r="K1940" s="560"/>
      <c r="L1940" s="560"/>
      <c r="M1940" s="561"/>
    </row>
    <row r="1941" spans="2:13" s="229" customFormat="1" ht="27.75" customHeight="1" thickBot="1" x14ac:dyDescent="0.25">
      <c r="B1941" s="556" t="s">
        <v>273</v>
      </c>
      <c r="C1941" s="557"/>
      <c r="D1941" s="557"/>
      <c r="E1941" s="558"/>
      <c r="F1941" s="556" t="e">
        <f>F1939*(1+F1940)</f>
        <v>#REF!</v>
      </c>
      <c r="G1941" s="557"/>
      <c r="H1941" s="557"/>
      <c r="I1941" s="557"/>
      <c r="J1941" s="556" t="e">
        <f>J1939*(1+F1940)</f>
        <v>#REF!</v>
      </c>
      <c r="K1941" s="557"/>
      <c r="L1941" s="557"/>
      <c r="M1941" s="558"/>
    </row>
    <row r="1942" spans="2:13" s="229" customFormat="1" ht="24" hidden="1" customHeight="1" thickBot="1" x14ac:dyDescent="0.25">
      <c r="B1942" s="555" t="s">
        <v>191</v>
      </c>
      <c r="C1942" s="555"/>
      <c r="D1942" s="555"/>
      <c r="E1942" s="555"/>
      <c r="F1942" s="556" t="e">
        <f>#REF!*(#REF!*#REF!+#REF!*#REF!)</f>
        <v>#REF!</v>
      </c>
      <c r="G1942" s="557"/>
      <c r="H1942" s="558"/>
      <c r="I1942" s="555" t="e">
        <f>#REF!</f>
        <v>#REF!</v>
      </c>
      <c r="J1942" s="556"/>
      <c r="K1942" s="247" t="s">
        <v>230</v>
      </c>
      <c r="L1942" s="558" t="e">
        <f>B1913</f>
        <v>#REF!</v>
      </c>
      <c r="M1942" s="555"/>
    </row>
    <row r="1943" spans="2:13" s="229" customFormat="1" ht="45" customHeight="1" thickBot="1" x14ac:dyDescent="0.25">
      <c r="B1943" s="228"/>
      <c r="C1943" s="228"/>
      <c r="D1943" s="228"/>
      <c r="E1943" s="228"/>
      <c r="F1943" s="228"/>
      <c r="G1943" s="228"/>
      <c r="H1943" s="228"/>
      <c r="I1943" s="228"/>
      <c r="J1943" s="228"/>
      <c r="K1943" s="228"/>
      <c r="L1943" s="228"/>
      <c r="M1943" s="228"/>
    </row>
    <row r="1944" spans="2:13" s="229" customFormat="1" ht="27.75" customHeight="1" thickBot="1" x14ac:dyDescent="0.25">
      <c r="B1944" s="568" t="s">
        <v>128</v>
      </c>
      <c r="C1944" s="569"/>
      <c r="D1944" s="569"/>
      <c r="E1944" s="570"/>
      <c r="F1944" s="228"/>
      <c r="G1944" s="228"/>
      <c r="H1944" s="228"/>
      <c r="I1944" s="228"/>
      <c r="J1944" s="228"/>
      <c r="K1944" s="228"/>
      <c r="L1944" s="228"/>
      <c r="M1944" s="228"/>
    </row>
    <row r="1945" spans="2:13" s="229" customFormat="1" ht="27.75" customHeight="1" x14ac:dyDescent="0.2">
      <c r="B1945" s="571" t="e">
        <f>#REF!</f>
        <v>#REF!</v>
      </c>
      <c r="C1945" s="572"/>
      <c r="D1945" s="573"/>
      <c r="E1945" s="574"/>
      <c r="F1945" s="578" t="s">
        <v>240</v>
      </c>
      <c r="G1945" s="579"/>
      <c r="H1945" s="579"/>
      <c r="I1945" s="580"/>
      <c r="J1945" s="578" t="s">
        <v>239</v>
      </c>
      <c r="K1945" s="579"/>
      <c r="L1945" s="579"/>
      <c r="M1945" s="580"/>
    </row>
    <row r="1946" spans="2:13" s="229" customFormat="1" ht="27.75" customHeight="1" thickBot="1" x14ac:dyDescent="0.25">
      <c r="B1946" s="575"/>
      <c r="C1946" s="576"/>
      <c r="D1946" s="576"/>
      <c r="E1946" s="577"/>
      <c r="F1946" s="233" t="s">
        <v>149</v>
      </c>
      <c r="G1946" s="231" t="s">
        <v>151</v>
      </c>
      <c r="H1946" s="231" t="s">
        <v>96</v>
      </c>
      <c r="I1946" s="232" t="s">
        <v>150</v>
      </c>
      <c r="J1946" s="233" t="s">
        <v>149</v>
      </c>
      <c r="K1946" s="231" t="s">
        <v>151</v>
      </c>
      <c r="L1946" s="231" t="s">
        <v>96</v>
      </c>
      <c r="M1946" s="232" t="s">
        <v>150</v>
      </c>
    </row>
    <row r="1947" spans="2:13" s="229" customFormat="1" ht="27.75" customHeight="1" thickTop="1" x14ac:dyDescent="0.2">
      <c r="B1947" s="566" t="s">
        <v>241</v>
      </c>
      <c r="C1947" s="567"/>
      <c r="D1947" s="234" t="e">
        <f>#REF!</f>
        <v>#REF!</v>
      </c>
      <c r="E1947" s="235" t="s">
        <v>242</v>
      </c>
      <c r="F1947" s="242" t="e">
        <f>IF(#REF!&gt;=1,IF(#REF!&gt;=1,#REF!),IF(#REF!&gt;=0,"",))</f>
        <v>#REF!</v>
      </c>
      <c r="G1947" s="241" t="e">
        <f>保全管理データ!N2355</f>
        <v>#REF!</v>
      </c>
      <c r="H1947" s="241" t="e">
        <f>IF(#REF!="無","",IF(#REF!="","",IF(#REF!="悪環境における作業",0.2,IF(#REF!="高所又は地下作業",0.1,IF(#REF!="錯綜場所作業",0.3,IF(#REF!="複雑な制約のある作業",0.4,IF(#REF!="単純な制約のある作業",0.2,0)))))))</f>
        <v>#REF!</v>
      </c>
      <c r="I1947" s="224" t="e">
        <f>IF(F1947="","",F1947*G1947*(1+IF(H1947="",0,H1947)))</f>
        <v>#REF!</v>
      </c>
      <c r="J1947" s="242" t="e">
        <f>IF(#REF!&gt;=1,IF(#REF!&gt;=1,#REF!),IF(#REF!&gt;=0,"",))</f>
        <v>#REF!</v>
      </c>
      <c r="K1947" s="241" t="e">
        <f>保全管理データ!N2382</f>
        <v>#REF!</v>
      </c>
      <c r="L1947" s="241" t="e">
        <f>IF(#REF!="","",IF(#REF!="悪環境における作業",0.2,IF(#REF!="高所又は地下作業",0.1,IF(#REF!="錯綜場所作業",0.3,IF(#REF!="複雑な制約のある作業",0.4,IF(#REF!="単純な制約のある作業",0.2,0))))))</f>
        <v>#REF!</v>
      </c>
      <c r="M1947" s="224" t="e">
        <f>IF(J1947="","",J1947*K1947*(1+IF(L1947="",0,L1947)))</f>
        <v>#REF!</v>
      </c>
    </row>
    <row r="1948" spans="2:13" s="229" customFormat="1" ht="27.75" customHeight="1" x14ac:dyDescent="0.2">
      <c r="B1948" s="562" t="s">
        <v>243</v>
      </c>
      <c r="C1948" s="563"/>
      <c r="D1948" s="239" t="e">
        <f>#REF!</f>
        <v>#REF!</v>
      </c>
      <c r="E1948" s="240" t="s">
        <v>242</v>
      </c>
      <c r="F1948" s="242" t="e">
        <f>IF(#REF!&gt;=1,IF(#REF!&gt;=1,#REF!),IF(#REF!&gt;=0,"",))</f>
        <v>#REF!</v>
      </c>
      <c r="G1948" s="241" t="e">
        <f>保全管理データ!N2356</f>
        <v>#REF!</v>
      </c>
      <c r="H1948" s="241" t="e">
        <f>IF(#REF!="無","",IF(#REF!="","",IF(#REF!="悪環境における作業",0.2,IF(#REF!="高所又は地下作業",0.1,IF(#REF!="錯綜場所作業",0.3,IF(#REF!="複雑な制約のある作業",0.4,IF(#REF!="単純な制約のある作業",0.2,0)))))))</f>
        <v>#REF!</v>
      </c>
      <c r="I1948" s="224" t="e">
        <f t="shared" ref="I1948:I1970" si="119">IF(F1948="","",F1948*G1948*(1+IF(H1948="",0,H1948)))</f>
        <v>#REF!</v>
      </c>
      <c r="J1948" s="242" t="e">
        <f>IF(#REF!&gt;=1,IF(#REF!&gt;=1,#REF!),IF(#REF!&gt;=0,"",))</f>
        <v>#REF!</v>
      </c>
      <c r="K1948" s="241" t="e">
        <f>保全管理データ!N2383</f>
        <v>#REF!</v>
      </c>
      <c r="L1948" s="241" t="e">
        <f>IF(#REF!="","",IF(#REF!="悪環境における作業",0.2,IF(#REF!="高所又は地下作業",0.1,IF(#REF!="錯綜場所作業",0.3,IF(#REF!="複雑な制約のある作業",0.4,IF(#REF!="単純な制約のある作業",0.2,0))))))</f>
        <v>#REF!</v>
      </c>
      <c r="M1948" s="224" t="e">
        <f t="shared" ref="M1948:M1970" si="120">IF(J1948="","",J1948*K1948*(1+IF(L1948="",0,L1948)))</f>
        <v>#REF!</v>
      </c>
    </row>
    <row r="1949" spans="2:13" s="229" customFormat="1" ht="27.75" customHeight="1" x14ac:dyDescent="0.2">
      <c r="B1949" s="562" t="s">
        <v>249</v>
      </c>
      <c r="C1949" s="563"/>
      <c r="D1949" s="239" t="e">
        <f>#REF!</f>
        <v>#REF!</v>
      </c>
      <c r="E1949" s="240" t="s">
        <v>244</v>
      </c>
      <c r="F1949" s="242" t="e">
        <f>IF(#REF!&gt;=1,IF(#REF!&gt;=1,#REF!),IF(#REF!&gt;=0,"",))</f>
        <v>#REF!</v>
      </c>
      <c r="G1949" s="241" t="e">
        <f>保全管理データ!N2357</f>
        <v>#REF!</v>
      </c>
      <c r="H1949" s="241" t="e">
        <f>IF(#REF!="無","",IF(#REF!="","",IF(#REF!="悪環境における作業",0.2,IF(#REF!="高所又は地下作業",0.1,IF(#REF!="錯綜場所作業",0.3,IF(#REF!="複雑な制約のある作業",0.4,IF(#REF!="単純な制約のある作業",0.2,0)))))))</f>
        <v>#REF!</v>
      </c>
      <c r="I1949" s="224" t="e">
        <f t="shared" si="119"/>
        <v>#REF!</v>
      </c>
      <c r="J1949" s="242" t="e">
        <f>IF(#REF!&gt;=1,IF(#REF!&gt;=1,#REF!),IF(#REF!&gt;=0,"",))</f>
        <v>#REF!</v>
      </c>
      <c r="K1949" s="241" t="e">
        <f>保全管理データ!N2384</f>
        <v>#REF!</v>
      </c>
      <c r="L1949" s="241" t="e">
        <f>IF(#REF!="","",IF(#REF!="悪環境における作業",0.2,IF(#REF!="高所又は地下作業",0.1,IF(#REF!="錯綜場所作業",0.3,IF(#REF!="複雑な制約のある作業",0.4,IF(#REF!="単純な制約のある作業",0.2,0))))))</f>
        <v>#REF!</v>
      </c>
      <c r="M1949" s="224" t="e">
        <f t="shared" si="120"/>
        <v>#REF!</v>
      </c>
    </row>
    <row r="1950" spans="2:13" s="229" customFormat="1" ht="27.75" customHeight="1" x14ac:dyDescent="0.2">
      <c r="B1950" s="562" t="s">
        <v>250</v>
      </c>
      <c r="C1950" s="563"/>
      <c r="D1950" s="239" t="e">
        <f>#REF!</f>
        <v>#REF!</v>
      </c>
      <c r="E1950" s="240" t="s">
        <v>244</v>
      </c>
      <c r="F1950" s="242" t="e">
        <f>IF(#REF!&gt;=1,IF(#REF!&gt;=1,#REF!),IF(#REF!&gt;=0,"",))</f>
        <v>#REF!</v>
      </c>
      <c r="G1950" s="241" t="e">
        <f>保全管理データ!N2358</f>
        <v>#REF!</v>
      </c>
      <c r="H1950" s="241" t="e">
        <f>IF(#REF!="無","",IF(#REF!="","",IF(#REF!="悪環境における作業",0.2,IF(#REF!="高所又は地下作業",0.1,IF(#REF!="錯綜場所作業",0.3,IF(#REF!="複雑な制約のある作業",0.4,IF(#REF!="単純な制約のある作業",0.2,0)))))))</f>
        <v>#REF!</v>
      </c>
      <c r="I1950" s="224" t="e">
        <f t="shared" si="119"/>
        <v>#REF!</v>
      </c>
      <c r="J1950" s="242" t="e">
        <f>IF(#REF!&gt;=1,IF(#REF!&gt;=1,#REF!),IF(#REF!&gt;=0,"",))</f>
        <v>#REF!</v>
      </c>
      <c r="K1950" s="241" t="e">
        <f>保全管理データ!N2385</f>
        <v>#REF!</v>
      </c>
      <c r="L1950" s="241" t="e">
        <f>IF(#REF!="","",IF(#REF!="悪環境における作業",0.2,IF(#REF!="高所又は地下作業",0.1,IF(#REF!="錯綜場所作業",0.3,IF(#REF!="複雑な制約のある作業",0.4,IF(#REF!="単純な制約のある作業",0.2,0))))))</f>
        <v>#REF!</v>
      </c>
      <c r="M1950" s="224" t="e">
        <f t="shared" si="120"/>
        <v>#REF!</v>
      </c>
    </row>
    <row r="1951" spans="2:13" s="229" customFormat="1" ht="27.75" customHeight="1" x14ac:dyDescent="0.2">
      <c r="B1951" s="562" t="s">
        <v>251</v>
      </c>
      <c r="C1951" s="563"/>
      <c r="D1951" s="239" t="e">
        <f>#REF!</f>
        <v>#REF!</v>
      </c>
      <c r="E1951" s="240" t="s">
        <v>242</v>
      </c>
      <c r="F1951" s="242" t="e">
        <f>IF(#REF!&gt;=1,IF(#REF!&gt;=1,#REF!),IF(#REF!&gt;=0,"",))</f>
        <v>#REF!</v>
      </c>
      <c r="G1951" s="241" t="e">
        <f>保全管理データ!N2359</f>
        <v>#REF!</v>
      </c>
      <c r="H1951" s="241" t="e">
        <f>IF(#REF!="無","",IF(#REF!="","",IF(#REF!="悪環境における作業",0.2,IF(#REF!="高所又は地下作業",0.1,IF(#REF!="錯綜場所作業",0.3,IF(#REF!="複雑な制約のある作業",0.4,IF(#REF!="単純な制約のある作業",0.2,0)))))))</f>
        <v>#REF!</v>
      </c>
      <c r="I1951" s="224" t="e">
        <f t="shared" si="119"/>
        <v>#REF!</v>
      </c>
      <c r="J1951" s="242" t="e">
        <f>IF(#REF!&gt;=1,IF(#REF!&gt;=1,#REF!),IF(#REF!&gt;=0,"",))</f>
        <v>#REF!</v>
      </c>
      <c r="K1951" s="241" t="e">
        <f>保全管理データ!N2386</f>
        <v>#REF!</v>
      </c>
      <c r="L1951" s="241" t="e">
        <f>IF(#REF!="","",IF(#REF!="悪環境における作業",0.2,IF(#REF!="高所又は地下作業",0.1,IF(#REF!="錯綜場所作業",0.3,IF(#REF!="複雑な制約のある作業",0.4,IF(#REF!="単純な制約のある作業",0.2,0))))))</f>
        <v>#REF!</v>
      </c>
      <c r="M1951" s="224" t="e">
        <f t="shared" si="120"/>
        <v>#REF!</v>
      </c>
    </row>
    <row r="1952" spans="2:13" s="229" customFormat="1" ht="27.75" customHeight="1" x14ac:dyDescent="0.2">
      <c r="B1952" s="562" t="s">
        <v>252</v>
      </c>
      <c r="C1952" s="563"/>
      <c r="D1952" s="239" t="e">
        <f>#REF!</f>
        <v>#REF!</v>
      </c>
      <c r="E1952" s="240" t="s">
        <v>244</v>
      </c>
      <c r="F1952" s="242" t="e">
        <f>IF(#REF!&gt;=1,IF(#REF!&gt;=1,#REF!),IF(#REF!&gt;=0,"",))</f>
        <v>#REF!</v>
      </c>
      <c r="G1952" s="241" t="e">
        <f>保全管理データ!N2360</f>
        <v>#REF!</v>
      </c>
      <c r="H1952" s="241" t="e">
        <f>IF(#REF!="無","",IF(#REF!="","",IF(#REF!="悪環境における作業",0.2,IF(#REF!="高所又は地下作業",0.1,IF(#REF!="錯綜場所作業",0.3,IF(#REF!="複雑な制約のある作業",0.4,IF(#REF!="単純な制約のある作業",0.2,0)))))))</f>
        <v>#REF!</v>
      </c>
      <c r="I1952" s="224" t="e">
        <f t="shared" si="119"/>
        <v>#REF!</v>
      </c>
      <c r="J1952" s="242" t="e">
        <f>IF(#REF!&gt;=1,IF(#REF!&gt;=1,#REF!),IF(#REF!&gt;=0,"",))</f>
        <v>#REF!</v>
      </c>
      <c r="K1952" s="241" t="e">
        <f>保全管理データ!N2387</f>
        <v>#REF!</v>
      </c>
      <c r="L1952" s="241" t="e">
        <f>IF(#REF!="","",IF(#REF!="悪環境における作業",0.2,IF(#REF!="高所又は地下作業",0.1,IF(#REF!="錯綜場所作業",0.3,IF(#REF!="複雑な制約のある作業",0.4,IF(#REF!="単純な制約のある作業",0.2,0))))))</f>
        <v>#REF!</v>
      </c>
      <c r="M1952" s="224" t="e">
        <f t="shared" si="120"/>
        <v>#REF!</v>
      </c>
    </row>
    <row r="1953" spans="2:13" s="229" customFormat="1" ht="27.75" customHeight="1" x14ac:dyDescent="0.2">
      <c r="B1953" s="562" t="s">
        <v>253</v>
      </c>
      <c r="C1953" s="563"/>
      <c r="D1953" s="239" t="e">
        <f>#REF!</f>
        <v>#REF!</v>
      </c>
      <c r="E1953" s="240" t="s">
        <v>242</v>
      </c>
      <c r="F1953" s="242" t="e">
        <f>IF(#REF!&gt;=1,IF(#REF!&gt;=1,#REF!),IF(#REF!&gt;=0,"",))</f>
        <v>#REF!</v>
      </c>
      <c r="G1953" s="241" t="e">
        <f>保全管理データ!N2361</f>
        <v>#REF!</v>
      </c>
      <c r="H1953" s="241" t="e">
        <f>IF(#REF!="無","",IF(#REF!="","",IF(#REF!="悪環境における作業",0.2,IF(#REF!="高所又は地下作業",0.1,IF(#REF!="錯綜場所作業",0.3,IF(#REF!="複雑な制約のある作業",0.4,IF(#REF!="単純な制約のある作業",0.2,0)))))))</f>
        <v>#REF!</v>
      </c>
      <c r="I1953" s="224" t="e">
        <f t="shared" si="119"/>
        <v>#REF!</v>
      </c>
      <c r="J1953" s="242" t="e">
        <f>IF(#REF!&gt;=1,IF(#REF!&gt;=1,#REF!),IF(#REF!&gt;=0,"",))</f>
        <v>#REF!</v>
      </c>
      <c r="K1953" s="241" t="e">
        <f>保全管理データ!N2388</f>
        <v>#REF!</v>
      </c>
      <c r="L1953" s="241" t="e">
        <f>IF(#REF!="","",IF(#REF!="悪環境における作業",0.2,IF(#REF!="高所又は地下作業",0.1,IF(#REF!="錯綜場所作業",0.3,IF(#REF!="複雑な制約のある作業",0.4,IF(#REF!="単純な制約のある作業",0.2,0))))))</f>
        <v>#REF!</v>
      </c>
      <c r="M1953" s="224" t="e">
        <f t="shared" si="120"/>
        <v>#REF!</v>
      </c>
    </row>
    <row r="1954" spans="2:13" s="229" customFormat="1" ht="27.75" customHeight="1" x14ac:dyDescent="0.2">
      <c r="B1954" s="562" t="s">
        <v>254</v>
      </c>
      <c r="C1954" s="563"/>
      <c r="D1954" s="239" t="e">
        <f>#REF!</f>
        <v>#REF!</v>
      </c>
      <c r="E1954" s="240" t="s">
        <v>242</v>
      </c>
      <c r="F1954" s="242" t="e">
        <f>IF(#REF!&gt;=1,IF(#REF!&gt;=1,#REF!),IF(#REF!&gt;=0,"",))</f>
        <v>#REF!</v>
      </c>
      <c r="G1954" s="241" t="e">
        <f>保全管理データ!N2362</f>
        <v>#REF!</v>
      </c>
      <c r="H1954" s="241" t="e">
        <f>IF(#REF!="無","",IF(#REF!="","",IF(#REF!="悪環境における作業",0.2,IF(#REF!="高所又は地下作業",0.1,IF(#REF!="錯綜場所作業",0.3,IF(#REF!="複雑な制約のある作業",0.4,IF(#REF!="単純な制約のある作業",0.2,0)))))))</f>
        <v>#REF!</v>
      </c>
      <c r="I1954" s="224" t="e">
        <f t="shared" si="119"/>
        <v>#REF!</v>
      </c>
      <c r="J1954" s="242" t="e">
        <f>IF(#REF!&gt;=1,IF(#REF!&gt;=1,#REF!),IF(#REF!&gt;=0,"",))</f>
        <v>#REF!</v>
      </c>
      <c r="K1954" s="241" t="e">
        <f>保全管理データ!N2389</f>
        <v>#REF!</v>
      </c>
      <c r="L1954" s="241" t="e">
        <f>IF(#REF!="","",IF(#REF!="悪環境における作業",0.2,IF(#REF!="高所又は地下作業",0.1,IF(#REF!="錯綜場所作業",0.3,IF(#REF!="複雑な制約のある作業",0.4,IF(#REF!="単純な制約のある作業",0.2,0))))))</f>
        <v>#REF!</v>
      </c>
      <c r="M1954" s="224" t="e">
        <f t="shared" si="120"/>
        <v>#REF!</v>
      </c>
    </row>
    <row r="1955" spans="2:13" s="229" customFormat="1" ht="27.75" customHeight="1" x14ac:dyDescent="0.2">
      <c r="B1955" s="562" t="s">
        <v>255</v>
      </c>
      <c r="C1955" s="563"/>
      <c r="D1955" s="239" t="e">
        <f>#REF!</f>
        <v>#REF!</v>
      </c>
      <c r="E1955" s="240" t="s">
        <v>245</v>
      </c>
      <c r="F1955" s="242" t="e">
        <f>IF(#REF!&gt;=1,IF(#REF!&gt;=1,#REF!),IF(#REF!&gt;=0,"",))</f>
        <v>#REF!</v>
      </c>
      <c r="G1955" s="241" t="e">
        <f>保全管理データ!N2363</f>
        <v>#REF!</v>
      </c>
      <c r="H1955" s="241" t="e">
        <f>IF(#REF!="無","",IF(#REF!="","",IF(#REF!="悪環境における作業",0.2,IF(#REF!="高所又は地下作業",0.1,IF(#REF!="錯綜場所作業",0.3,IF(#REF!="複雑な制約のある作業",0.4,IF(#REF!="単純な制約のある作業",0.2,0)))))))</f>
        <v>#REF!</v>
      </c>
      <c r="I1955" s="224" t="e">
        <f t="shared" si="119"/>
        <v>#REF!</v>
      </c>
      <c r="J1955" s="242" t="e">
        <f>IF(#REF!&gt;=1,IF(#REF!&gt;=1,#REF!),IF(#REF!&gt;=0,"",))</f>
        <v>#REF!</v>
      </c>
      <c r="K1955" s="241" t="e">
        <f>保全管理データ!N2390</f>
        <v>#REF!</v>
      </c>
      <c r="L1955" s="241" t="e">
        <f>IF(#REF!="","",IF(#REF!="悪環境における作業",0.2,IF(#REF!="高所又は地下作業",0.1,IF(#REF!="錯綜場所作業",0.3,IF(#REF!="複雑な制約のある作業",0.4,IF(#REF!="単純な制約のある作業",0.2,0))))))</f>
        <v>#REF!</v>
      </c>
      <c r="M1955" s="224" t="e">
        <f t="shared" si="120"/>
        <v>#REF!</v>
      </c>
    </row>
    <row r="1956" spans="2:13" s="229" customFormat="1" ht="27.75" customHeight="1" x14ac:dyDescent="0.2">
      <c r="B1956" s="562" t="s">
        <v>256</v>
      </c>
      <c r="C1956" s="563"/>
      <c r="D1956" s="239" t="e">
        <f>#REF!</f>
        <v>#REF!</v>
      </c>
      <c r="E1956" s="240" t="s">
        <v>242</v>
      </c>
      <c r="F1956" s="242" t="e">
        <f>IF(#REF!&gt;=1,IF(#REF!&gt;=1,#REF!),IF(#REF!&gt;=0,"",))</f>
        <v>#REF!</v>
      </c>
      <c r="G1956" s="241" t="e">
        <f>保全管理データ!N2364</f>
        <v>#REF!</v>
      </c>
      <c r="H1956" s="241" t="e">
        <f>IF(#REF!="無","",IF(#REF!="","",IF(#REF!="悪環境における作業",0.2,IF(#REF!="高所又は地下作業",0.1,IF(#REF!="錯綜場所作業",0.3,IF(#REF!="複雑な制約のある作業",0.4,IF(#REF!="単純な制約のある作業",0.2,0)))))))</f>
        <v>#REF!</v>
      </c>
      <c r="I1956" s="224" t="e">
        <f t="shared" si="119"/>
        <v>#REF!</v>
      </c>
      <c r="J1956" s="242" t="e">
        <f>IF(#REF!&gt;=1,IF(#REF!&gt;=1,#REF!),IF(#REF!&gt;=0,"",))</f>
        <v>#REF!</v>
      </c>
      <c r="K1956" s="241" t="e">
        <f>保全管理データ!N2391</f>
        <v>#REF!</v>
      </c>
      <c r="L1956" s="241" t="e">
        <f>IF(#REF!="","",IF(#REF!="悪環境における作業",0.2,IF(#REF!="高所又は地下作業",0.1,IF(#REF!="錯綜場所作業",0.3,IF(#REF!="複雑な制約のある作業",0.4,IF(#REF!="単純な制約のある作業",0.2,0))))))</f>
        <v>#REF!</v>
      </c>
      <c r="M1956" s="224" t="e">
        <f t="shared" si="120"/>
        <v>#REF!</v>
      </c>
    </row>
    <row r="1957" spans="2:13" s="229" customFormat="1" ht="27.75" customHeight="1" x14ac:dyDescent="0.2">
      <c r="B1957" s="562" t="s">
        <v>257</v>
      </c>
      <c r="C1957" s="563"/>
      <c r="D1957" s="239" t="e">
        <f>#REF!</f>
        <v>#REF!</v>
      </c>
      <c r="E1957" s="240" t="s">
        <v>245</v>
      </c>
      <c r="F1957" s="242" t="e">
        <f>IF(#REF!&gt;=1,IF(#REF!&gt;=1,#REF!),IF(#REF!&gt;=0,"",))</f>
        <v>#REF!</v>
      </c>
      <c r="G1957" s="241" t="e">
        <f>保全管理データ!N2365</f>
        <v>#REF!</v>
      </c>
      <c r="H1957" s="241" t="e">
        <f>IF(#REF!="無","",IF(#REF!="","",IF(#REF!="悪環境における作業",0.2,IF(#REF!="高所又は地下作業",0.1,IF(#REF!="錯綜場所作業",0.3,IF(#REF!="複雑な制約のある作業",0.4,IF(#REF!="単純な制約のある作業",0.2,0)))))))</f>
        <v>#REF!</v>
      </c>
      <c r="I1957" s="224" t="e">
        <f t="shared" si="119"/>
        <v>#REF!</v>
      </c>
      <c r="J1957" s="242" t="e">
        <f>IF(#REF!&gt;=1,IF(#REF!&gt;=1,#REF!),IF(#REF!&gt;=0,"",))</f>
        <v>#REF!</v>
      </c>
      <c r="K1957" s="241" t="e">
        <f>保全管理データ!N2392</f>
        <v>#REF!</v>
      </c>
      <c r="L1957" s="241" t="e">
        <f>IF(#REF!="","",IF(#REF!="悪環境における作業",0.2,IF(#REF!="高所又は地下作業",0.1,IF(#REF!="錯綜場所作業",0.3,IF(#REF!="複雑な制約のある作業",0.4,IF(#REF!="単純な制約のある作業",0.2,0))))))</f>
        <v>#REF!</v>
      </c>
      <c r="M1957" s="224" t="e">
        <f t="shared" si="120"/>
        <v>#REF!</v>
      </c>
    </row>
    <row r="1958" spans="2:13" s="229" customFormat="1" ht="27.75" customHeight="1" x14ac:dyDescent="0.2">
      <c r="B1958" s="562" t="s">
        <v>258</v>
      </c>
      <c r="C1958" s="563"/>
      <c r="D1958" s="239" t="e">
        <f>#REF!</f>
        <v>#REF!</v>
      </c>
      <c r="E1958" s="240" t="s">
        <v>245</v>
      </c>
      <c r="F1958" s="242" t="e">
        <f>IF(#REF!&gt;=1,IF(#REF!&gt;=1,#REF!),IF(#REF!&gt;=0,"",))</f>
        <v>#REF!</v>
      </c>
      <c r="G1958" s="241" t="e">
        <f>保全管理データ!N2366</f>
        <v>#REF!</v>
      </c>
      <c r="H1958" s="241" t="e">
        <f>IF(#REF!="無","",IF(#REF!="","",IF(#REF!="悪環境における作業",0.2,IF(#REF!="高所又は地下作業",0.1,IF(#REF!="錯綜場所作業",0.3,IF(#REF!="複雑な制約のある作業",0.4,IF(#REF!="単純な制約のある作業",0.2,0)))))))</f>
        <v>#REF!</v>
      </c>
      <c r="I1958" s="224" t="e">
        <f t="shared" si="119"/>
        <v>#REF!</v>
      </c>
      <c r="J1958" s="242" t="e">
        <f>IF(#REF!&gt;=1,IF(#REF!&gt;=1,#REF!),IF(#REF!&gt;=0,"",))</f>
        <v>#REF!</v>
      </c>
      <c r="K1958" s="241" t="e">
        <f>保全管理データ!N2393</f>
        <v>#REF!</v>
      </c>
      <c r="L1958" s="241" t="e">
        <f>IF(#REF!="","",IF(#REF!="悪環境における作業",0.2,IF(#REF!="高所又は地下作業",0.1,IF(#REF!="錯綜場所作業",0.3,IF(#REF!="複雑な制約のある作業",0.4,IF(#REF!="単純な制約のある作業",0.2,0))))))</f>
        <v>#REF!</v>
      </c>
      <c r="M1958" s="224" t="e">
        <f t="shared" si="120"/>
        <v>#REF!</v>
      </c>
    </row>
    <row r="1959" spans="2:13" s="229" customFormat="1" ht="27.75" customHeight="1" x14ac:dyDescent="0.2">
      <c r="B1959" s="562" t="s">
        <v>259</v>
      </c>
      <c r="C1959" s="563"/>
      <c r="D1959" s="239" t="e">
        <f>#REF!</f>
        <v>#REF!</v>
      </c>
      <c r="E1959" s="240" t="s">
        <v>245</v>
      </c>
      <c r="F1959" s="242" t="e">
        <f>IF(#REF!&gt;=1,IF(#REF!&gt;=1,#REF!),IF(#REF!&gt;=0,"",))</f>
        <v>#REF!</v>
      </c>
      <c r="G1959" s="241" t="e">
        <f>保全管理データ!N2367</f>
        <v>#REF!</v>
      </c>
      <c r="H1959" s="241" t="e">
        <f>IF(#REF!="無","",IF(#REF!="","",IF(#REF!="悪環境における作業",0.2,IF(#REF!="高所又は地下作業",0.1,IF(#REF!="錯綜場所作業",0.3,IF(#REF!="複雑な制約のある作業",0.4,IF(#REF!="単純な制約のある作業",0.2,0)))))))</f>
        <v>#REF!</v>
      </c>
      <c r="I1959" s="224" t="e">
        <f t="shared" si="119"/>
        <v>#REF!</v>
      </c>
      <c r="J1959" s="242" t="e">
        <f>IF(#REF!&gt;=1,IF(#REF!&gt;=1,#REF!),IF(#REF!&gt;=0,"",))</f>
        <v>#REF!</v>
      </c>
      <c r="K1959" s="241" t="e">
        <f>保全管理データ!N2394</f>
        <v>#REF!</v>
      </c>
      <c r="L1959" s="241" t="e">
        <f>IF(#REF!="","",IF(#REF!="悪環境における作業",0.2,IF(#REF!="高所又は地下作業",0.1,IF(#REF!="錯綜場所作業",0.3,IF(#REF!="複雑な制約のある作業",0.4,IF(#REF!="単純な制約のある作業",0.2,0))))))</f>
        <v>#REF!</v>
      </c>
      <c r="M1959" s="224" t="e">
        <f t="shared" si="120"/>
        <v>#REF!</v>
      </c>
    </row>
    <row r="1960" spans="2:13" s="229" customFormat="1" ht="27.75" customHeight="1" x14ac:dyDescent="0.2">
      <c r="B1960" s="562" t="s">
        <v>260</v>
      </c>
      <c r="C1960" s="563"/>
      <c r="D1960" s="239" t="e">
        <f>#REF!</f>
        <v>#REF!</v>
      </c>
      <c r="E1960" s="240" t="s">
        <v>248</v>
      </c>
      <c r="F1960" s="242" t="e">
        <f>IF(#REF!&gt;=1,IF(#REF!&gt;=1,#REF!),IF(#REF!&gt;=0,"",))</f>
        <v>#REF!</v>
      </c>
      <c r="G1960" s="241" t="e">
        <f>保全管理データ!N2368</f>
        <v>#REF!</v>
      </c>
      <c r="H1960" s="241" t="e">
        <f>IF(#REF!="無","",IF(#REF!="","",IF(#REF!="悪環境における作業",0.2,IF(#REF!="高所又は地下作業",0.1,IF(#REF!="錯綜場所作業",0.3,IF(#REF!="複雑な制約のある作業",0.4,IF(#REF!="単純な制約のある作業",0.2,0)))))))</f>
        <v>#REF!</v>
      </c>
      <c r="I1960" s="224" t="e">
        <f t="shared" si="119"/>
        <v>#REF!</v>
      </c>
      <c r="J1960" s="242" t="e">
        <f>IF(#REF!&gt;=1,IF(#REF!&gt;=1,#REF!),IF(#REF!&gt;=0,"",))</f>
        <v>#REF!</v>
      </c>
      <c r="K1960" s="241" t="e">
        <f>保全管理データ!N2395</f>
        <v>#REF!</v>
      </c>
      <c r="L1960" s="241" t="e">
        <f>IF(#REF!="","",IF(#REF!="悪環境における作業",0.2,IF(#REF!="高所又は地下作業",0.1,IF(#REF!="錯綜場所作業",0.3,IF(#REF!="複雑な制約のある作業",0.4,IF(#REF!="単純な制約のある作業",0.2,0))))))</f>
        <v>#REF!</v>
      </c>
      <c r="M1960" s="224" t="e">
        <f t="shared" si="120"/>
        <v>#REF!</v>
      </c>
    </row>
    <row r="1961" spans="2:13" s="229" customFormat="1" ht="27.75" customHeight="1" x14ac:dyDescent="0.2">
      <c r="B1961" s="562" t="s">
        <v>261</v>
      </c>
      <c r="C1961" s="563"/>
      <c r="D1961" s="239" t="e">
        <f>#REF!</f>
        <v>#REF!</v>
      </c>
      <c r="E1961" s="240" t="s">
        <v>247</v>
      </c>
      <c r="F1961" s="242" t="e">
        <f>IF(#REF!&gt;=1,IF(#REF!&gt;=1,#REF!),IF(#REF!&gt;=0,"",))</f>
        <v>#REF!</v>
      </c>
      <c r="G1961" s="241" t="e">
        <f>保全管理データ!N2369</f>
        <v>#REF!</v>
      </c>
      <c r="H1961" s="241" t="e">
        <f>IF(#REF!="無","",IF(#REF!="","",IF(#REF!="悪環境における作業",0.2,IF(#REF!="高所又は地下作業",0.1,IF(#REF!="錯綜場所作業",0.3,IF(#REF!="複雑な制約のある作業",0.4,IF(#REF!="単純な制約のある作業",0.2,0)))))))</f>
        <v>#REF!</v>
      </c>
      <c r="I1961" s="224" t="e">
        <f t="shared" si="119"/>
        <v>#REF!</v>
      </c>
      <c r="J1961" s="242" t="e">
        <f>IF(#REF!&gt;=1,IF(#REF!&gt;=1,#REF!),IF(#REF!&gt;=0,"",))</f>
        <v>#REF!</v>
      </c>
      <c r="K1961" s="241" t="e">
        <f>保全管理データ!N2396</f>
        <v>#REF!</v>
      </c>
      <c r="L1961" s="241" t="e">
        <f>IF(#REF!="","",IF(#REF!="悪環境における作業",0.2,IF(#REF!="高所又は地下作業",0.1,IF(#REF!="錯綜場所作業",0.3,IF(#REF!="複雑な制約のある作業",0.4,IF(#REF!="単純な制約のある作業",0.2,0))))))</f>
        <v>#REF!</v>
      </c>
      <c r="M1961" s="224" t="e">
        <f t="shared" si="120"/>
        <v>#REF!</v>
      </c>
    </row>
    <row r="1962" spans="2:13" s="229" customFormat="1" ht="27.75" customHeight="1" x14ac:dyDescent="0.2">
      <c r="B1962" s="562" t="s">
        <v>262</v>
      </c>
      <c r="C1962" s="563"/>
      <c r="D1962" s="239" t="e">
        <f>#REF!</f>
        <v>#REF!</v>
      </c>
      <c r="E1962" s="240" t="s">
        <v>245</v>
      </c>
      <c r="F1962" s="242" t="e">
        <f>IF(#REF!&gt;=1,IF(#REF!&gt;=1,#REF!),IF(#REF!&gt;=0,"",))</f>
        <v>#REF!</v>
      </c>
      <c r="G1962" s="241" t="e">
        <f>保全管理データ!N2370</f>
        <v>#REF!</v>
      </c>
      <c r="H1962" s="241" t="e">
        <f>IF(#REF!="無","",IF(#REF!="","",IF(#REF!="悪環境における作業",0.2,IF(#REF!="高所又は地下作業",0.1,IF(#REF!="錯綜場所作業",0.3,IF(#REF!="複雑な制約のある作業",0.4,IF(#REF!="単純な制約のある作業",0.2,0)))))))</f>
        <v>#REF!</v>
      </c>
      <c r="I1962" s="224" t="e">
        <f t="shared" si="119"/>
        <v>#REF!</v>
      </c>
      <c r="J1962" s="242" t="e">
        <f>IF(#REF!&gt;=1,IF(#REF!&gt;=1,#REF!),IF(#REF!&gt;=0,"",))</f>
        <v>#REF!</v>
      </c>
      <c r="K1962" s="241" t="e">
        <f>保全管理データ!N2397</f>
        <v>#REF!</v>
      </c>
      <c r="L1962" s="241" t="e">
        <f>IF(#REF!="","",IF(#REF!="悪環境における作業",0.2,IF(#REF!="高所又は地下作業",0.1,IF(#REF!="錯綜場所作業",0.3,IF(#REF!="複雑な制約のある作業",0.4,IF(#REF!="単純な制約のある作業",0.2,0))))))</f>
        <v>#REF!</v>
      </c>
      <c r="M1962" s="224" t="e">
        <f t="shared" si="120"/>
        <v>#REF!</v>
      </c>
    </row>
    <row r="1963" spans="2:13" s="229" customFormat="1" ht="27.75" customHeight="1" x14ac:dyDescent="0.2">
      <c r="B1963" s="562" t="s">
        <v>263</v>
      </c>
      <c r="C1963" s="563"/>
      <c r="D1963" s="239" t="e">
        <f>#REF!</f>
        <v>#REF!</v>
      </c>
      <c r="E1963" s="240" t="s">
        <v>245</v>
      </c>
      <c r="F1963" s="242" t="e">
        <f>IF(#REF!&gt;=1,IF(#REF!&gt;=1,#REF!),IF(#REF!&gt;=0,"",))</f>
        <v>#REF!</v>
      </c>
      <c r="G1963" s="241" t="e">
        <f>保全管理データ!N2371</f>
        <v>#REF!</v>
      </c>
      <c r="H1963" s="241" t="e">
        <f>IF(#REF!="無","",IF(#REF!="","",IF(#REF!="悪環境における作業",0.2,IF(#REF!="高所又は地下作業",0.1,IF(#REF!="錯綜場所作業",0.3,IF(#REF!="複雑な制約のある作業",0.4,IF(#REF!="単純な制約のある作業",0.2,0)))))))</f>
        <v>#REF!</v>
      </c>
      <c r="I1963" s="224" t="e">
        <f t="shared" si="119"/>
        <v>#REF!</v>
      </c>
      <c r="J1963" s="242" t="e">
        <f>IF(#REF!&gt;=1,IF(#REF!&gt;=1,#REF!),IF(#REF!&gt;=0,"",))</f>
        <v>#REF!</v>
      </c>
      <c r="K1963" s="241" t="e">
        <f>保全管理データ!N2398</f>
        <v>#REF!</v>
      </c>
      <c r="L1963" s="241" t="e">
        <f>IF(#REF!="","",IF(#REF!="悪環境における作業",0.2,IF(#REF!="高所又は地下作業",0.1,IF(#REF!="錯綜場所作業",0.3,IF(#REF!="複雑な制約のある作業",0.4,IF(#REF!="単純な制約のある作業",0.2,0))))))</f>
        <v>#REF!</v>
      </c>
      <c r="M1963" s="224" t="e">
        <f t="shared" si="120"/>
        <v>#REF!</v>
      </c>
    </row>
    <row r="1964" spans="2:13" s="229" customFormat="1" ht="27.75" customHeight="1" x14ac:dyDescent="0.2">
      <c r="B1964" s="562" t="s">
        <v>264</v>
      </c>
      <c r="C1964" s="563"/>
      <c r="D1964" s="239" t="e">
        <f>#REF!</f>
        <v>#REF!</v>
      </c>
      <c r="E1964" s="240" t="s">
        <v>245</v>
      </c>
      <c r="F1964" s="242" t="e">
        <f>IF(#REF!&gt;=1,IF(#REF!&gt;=1,#REF!),IF(#REF!&gt;=0,"",))</f>
        <v>#REF!</v>
      </c>
      <c r="G1964" s="241" t="e">
        <f>保全管理データ!N2372</f>
        <v>#REF!</v>
      </c>
      <c r="H1964" s="241" t="e">
        <f>IF(#REF!="無","",IF(#REF!="","",IF(#REF!="悪環境における作業",0.2,IF(#REF!="高所又は地下作業",0.1,IF(#REF!="錯綜場所作業",0.3,IF(#REF!="複雑な制約のある作業",0.4,IF(#REF!="単純な制約のある作業",0.2,0)))))))</f>
        <v>#REF!</v>
      </c>
      <c r="I1964" s="224" t="e">
        <f t="shared" si="119"/>
        <v>#REF!</v>
      </c>
      <c r="J1964" s="242" t="e">
        <f>IF(#REF!&gt;=1,IF(#REF!&gt;=1,#REF!),IF(#REF!&gt;=0,"",))</f>
        <v>#REF!</v>
      </c>
      <c r="K1964" s="241" t="e">
        <f>保全管理データ!N2399</f>
        <v>#REF!</v>
      </c>
      <c r="L1964" s="241" t="e">
        <f>IF(#REF!="","",IF(#REF!="悪環境における作業",0.2,IF(#REF!="高所又は地下作業",0.1,IF(#REF!="錯綜場所作業",0.3,IF(#REF!="複雑な制約のある作業",0.4,IF(#REF!="単純な制約のある作業",0.2,0))))))</f>
        <v>#REF!</v>
      </c>
      <c r="M1964" s="224" t="e">
        <f t="shared" si="120"/>
        <v>#REF!</v>
      </c>
    </row>
    <row r="1965" spans="2:13" s="229" customFormat="1" ht="27.75" customHeight="1" x14ac:dyDescent="0.2">
      <c r="B1965" s="562" t="s">
        <v>265</v>
      </c>
      <c r="C1965" s="563"/>
      <c r="D1965" s="239" t="e">
        <f>#REF!</f>
        <v>#REF!</v>
      </c>
      <c r="E1965" s="240" t="s">
        <v>245</v>
      </c>
      <c r="F1965" s="242" t="e">
        <f>IF(#REF!&gt;=1,IF(#REF!&gt;=1,#REF!),IF(#REF!&gt;=0,"",))</f>
        <v>#REF!</v>
      </c>
      <c r="G1965" s="241" t="e">
        <f>保全管理データ!N2373</f>
        <v>#REF!</v>
      </c>
      <c r="H1965" s="241" t="e">
        <f>IF(#REF!="無","",IF(#REF!="","",IF(#REF!="悪環境における作業",0.2,IF(#REF!="高所又は地下作業",0.1,IF(#REF!="錯綜場所作業",0.3,IF(#REF!="複雑な制約のある作業",0.4,IF(#REF!="単純な制約のある作業",0.2,0)))))))</f>
        <v>#REF!</v>
      </c>
      <c r="I1965" s="224" t="e">
        <f t="shared" si="119"/>
        <v>#REF!</v>
      </c>
      <c r="J1965" s="242" t="e">
        <f>IF(#REF!&gt;=1,IF(#REF!&gt;=1,#REF!),IF(#REF!&gt;=0,"",))</f>
        <v>#REF!</v>
      </c>
      <c r="K1965" s="241" t="e">
        <f>保全管理データ!N2400</f>
        <v>#REF!</v>
      </c>
      <c r="L1965" s="241" t="e">
        <f>IF(#REF!="","",IF(#REF!="悪環境における作業",0.2,IF(#REF!="高所又は地下作業",0.1,IF(#REF!="錯綜場所作業",0.3,IF(#REF!="複雑な制約のある作業",0.4,IF(#REF!="単純な制約のある作業",0.2,0))))))</f>
        <v>#REF!</v>
      </c>
      <c r="M1965" s="224" t="e">
        <f t="shared" si="120"/>
        <v>#REF!</v>
      </c>
    </row>
    <row r="1966" spans="2:13" s="229" customFormat="1" ht="27.75" customHeight="1" x14ac:dyDescent="0.2">
      <c r="B1966" s="562" t="s">
        <v>266</v>
      </c>
      <c r="C1966" s="563"/>
      <c r="D1966" s="239" t="e">
        <f>#REF!</f>
        <v>#REF!</v>
      </c>
      <c r="E1966" s="240" t="s">
        <v>245</v>
      </c>
      <c r="F1966" s="242" t="e">
        <f>IF(#REF!&gt;=1,IF(#REF!&gt;=1,#REF!),IF(#REF!&gt;=0,"",))</f>
        <v>#REF!</v>
      </c>
      <c r="G1966" s="241" t="e">
        <f>保全管理データ!N2374</f>
        <v>#REF!</v>
      </c>
      <c r="H1966" s="241" t="e">
        <f>IF(#REF!="無","",IF(#REF!="","",IF(#REF!="悪環境における作業",0.2,IF(#REF!="高所又は地下作業",0.1,IF(#REF!="錯綜場所作業",0.3,IF(#REF!="複雑な制約のある作業",0.4,IF(#REF!="単純な制約のある作業",0.2,0)))))))</f>
        <v>#REF!</v>
      </c>
      <c r="I1966" s="224" t="e">
        <f t="shared" si="119"/>
        <v>#REF!</v>
      </c>
      <c r="J1966" s="242" t="e">
        <f>IF(#REF!&gt;=1,IF(#REF!&gt;=1,#REF!),IF(#REF!&gt;=0,"",))</f>
        <v>#REF!</v>
      </c>
      <c r="K1966" s="241" t="e">
        <f>保全管理データ!N2401</f>
        <v>#REF!</v>
      </c>
      <c r="L1966" s="241" t="e">
        <f>IF(#REF!="","",IF(#REF!="悪環境における作業",0.2,IF(#REF!="高所又は地下作業",0.1,IF(#REF!="錯綜場所作業",0.3,IF(#REF!="複雑な制約のある作業",0.4,IF(#REF!="単純な制約のある作業",0.2,0))))))</f>
        <v>#REF!</v>
      </c>
      <c r="M1966" s="224" t="e">
        <f t="shared" si="120"/>
        <v>#REF!</v>
      </c>
    </row>
    <row r="1967" spans="2:13" s="229" customFormat="1" ht="27.75" customHeight="1" x14ac:dyDescent="0.2">
      <c r="B1967" s="562" t="s">
        <v>81</v>
      </c>
      <c r="C1967" s="563"/>
      <c r="D1967" s="239" t="e">
        <f>#REF!</f>
        <v>#REF!</v>
      </c>
      <c r="E1967" s="240" t="s">
        <v>245</v>
      </c>
      <c r="F1967" s="242" t="e">
        <f>IF(#REF!&gt;=1,IF(#REF!&gt;=1,#REF!),IF(#REF!&gt;=0,"",))</f>
        <v>#REF!</v>
      </c>
      <c r="G1967" s="241" t="e">
        <f>保全管理データ!N2375</f>
        <v>#REF!</v>
      </c>
      <c r="H1967" s="241" t="e">
        <f>IF(#REF!="無","",IF(#REF!="","",IF(#REF!="悪環境における作業",0.2,IF(#REF!="高所又は地下作業",0.1,IF(#REF!="錯綜場所作業",0.3,IF(#REF!="複雑な制約のある作業",0.4,IF(#REF!="単純な制約のある作業",0.2,0)))))))</f>
        <v>#REF!</v>
      </c>
      <c r="I1967" s="224" t="e">
        <f t="shared" si="119"/>
        <v>#REF!</v>
      </c>
      <c r="J1967" s="242" t="e">
        <f>IF(#REF!&gt;=1,IF(#REF!&gt;=1,#REF!),IF(#REF!&gt;=0,"",))</f>
        <v>#REF!</v>
      </c>
      <c r="K1967" s="241" t="e">
        <f>保全管理データ!N2402</f>
        <v>#REF!</v>
      </c>
      <c r="L1967" s="241" t="e">
        <f>IF(#REF!="","",IF(#REF!="悪環境における作業",0.2,IF(#REF!="高所又は地下作業",0.1,IF(#REF!="錯綜場所作業",0.3,IF(#REF!="複雑な制約のある作業",0.4,IF(#REF!="単純な制約のある作業",0.2,0))))))</f>
        <v>#REF!</v>
      </c>
      <c r="M1967" s="224" t="e">
        <f t="shared" si="120"/>
        <v>#REF!</v>
      </c>
    </row>
    <row r="1968" spans="2:13" s="229" customFormat="1" ht="27.75" customHeight="1" x14ac:dyDescent="0.2">
      <c r="B1968" s="562" t="s">
        <v>267</v>
      </c>
      <c r="C1968" s="563"/>
      <c r="D1968" s="239" t="e">
        <f>#REF!</f>
        <v>#REF!</v>
      </c>
      <c r="E1968" s="240" t="s">
        <v>247</v>
      </c>
      <c r="F1968" s="242" t="e">
        <f>IF(#REF!&gt;=1,IF(#REF!&gt;=1,#REF!),IF(#REF!&gt;=0,"",))</f>
        <v>#REF!</v>
      </c>
      <c r="G1968" s="241" t="e">
        <f>保全管理データ!N2376</f>
        <v>#REF!</v>
      </c>
      <c r="H1968" s="241" t="e">
        <f>IF(#REF!="無","",IF(#REF!="","",IF(#REF!="悪環境における作業",0.2,IF(#REF!="高所又は地下作業",0.1,IF(#REF!="錯綜場所作業",0.3,IF(#REF!="複雑な制約のある作業",0.4,IF(#REF!="単純な制約のある作業",0.2,0)))))))</f>
        <v>#REF!</v>
      </c>
      <c r="I1968" s="224" t="e">
        <f t="shared" si="119"/>
        <v>#REF!</v>
      </c>
      <c r="J1968" s="242" t="e">
        <f>IF(#REF!&gt;=1,IF(#REF!&gt;=1,#REF!),IF(#REF!&gt;=0,"",))</f>
        <v>#REF!</v>
      </c>
      <c r="K1968" s="241" t="e">
        <f>保全管理データ!N2403</f>
        <v>#REF!</v>
      </c>
      <c r="L1968" s="241" t="e">
        <f>IF(#REF!="","",IF(#REF!="悪環境における作業",0.2,IF(#REF!="高所又は地下作業",0.1,IF(#REF!="錯綜場所作業",0.3,IF(#REF!="複雑な制約のある作業",0.4,IF(#REF!="単純な制約のある作業",0.2,0))))))</f>
        <v>#REF!</v>
      </c>
      <c r="M1968" s="224" t="e">
        <f t="shared" si="120"/>
        <v>#REF!</v>
      </c>
    </row>
    <row r="1969" spans="2:13" s="229" customFormat="1" ht="27.75" customHeight="1" x14ac:dyDescent="0.2">
      <c r="B1969" s="562" t="s">
        <v>268</v>
      </c>
      <c r="C1969" s="563"/>
      <c r="D1969" s="239" t="e">
        <f>#REF!</f>
        <v>#REF!</v>
      </c>
      <c r="E1969" s="240" t="s">
        <v>246</v>
      </c>
      <c r="F1969" s="242" t="e">
        <f>IF(#REF!&gt;=1,IF(#REF!&gt;=1,#REF!),IF(#REF!&gt;=0,"",))</f>
        <v>#REF!</v>
      </c>
      <c r="G1969" s="241" t="e">
        <f>保全管理データ!N2377</f>
        <v>#REF!</v>
      </c>
      <c r="H1969" s="241" t="e">
        <f>IF(#REF!="無","",IF(#REF!="","",IF(#REF!="悪環境における作業",0.2,IF(#REF!="高所又は地下作業",0.1,IF(#REF!="錯綜場所作業",0.3,IF(#REF!="複雑な制約のある作業",0.4,IF(#REF!="単純な制約のある作業",0.2,0)))))))</f>
        <v>#REF!</v>
      </c>
      <c r="I1969" s="224" t="e">
        <f t="shared" si="119"/>
        <v>#REF!</v>
      </c>
      <c r="J1969" s="242" t="e">
        <f>IF(#REF!&gt;=1,IF(#REF!&gt;=1,#REF!),IF(#REF!&gt;=0,"",))</f>
        <v>#REF!</v>
      </c>
      <c r="K1969" s="241" t="e">
        <f>保全管理データ!N2404</f>
        <v>#REF!</v>
      </c>
      <c r="L1969" s="241" t="e">
        <f>IF(#REF!="","",IF(#REF!="悪環境における作業",0.2,IF(#REF!="高所又は地下作業",0.1,IF(#REF!="錯綜場所作業",0.3,IF(#REF!="複雑な制約のある作業",0.4,IF(#REF!="単純な制約のある作業",0.2,0))))))</f>
        <v>#REF!</v>
      </c>
      <c r="M1969" s="224" t="e">
        <f t="shared" si="120"/>
        <v>#REF!</v>
      </c>
    </row>
    <row r="1970" spans="2:13" s="229" customFormat="1" ht="27.75" customHeight="1" thickBot="1" x14ac:dyDescent="0.25">
      <c r="B1970" s="564" t="s">
        <v>269</v>
      </c>
      <c r="C1970" s="565"/>
      <c r="D1970" s="243" t="e">
        <f>#REF!</f>
        <v>#REF!</v>
      </c>
      <c r="E1970" s="244" t="s">
        <v>245</v>
      </c>
      <c r="F1970" s="246" t="e">
        <f>IF(#REF!&gt;=1,IF(#REF!&gt;=1,#REF!),IF(#REF!&gt;=0,"",))</f>
        <v>#REF!</v>
      </c>
      <c r="G1970" s="245" t="e">
        <f>保全管理データ!N2378</f>
        <v>#REF!</v>
      </c>
      <c r="H1970" s="241" t="e">
        <f>IF(#REF!="無","",IF(#REF!="","",IF(#REF!="悪環境における作業",0.2,IF(#REF!="高所又は地下作業",0.1,IF(#REF!="錯綜場所作業",0.3,IF(#REF!="複雑な制約のある作業",0.4,IF(#REF!="単純な制約のある作業",0.2,0)))))))</f>
        <v>#REF!</v>
      </c>
      <c r="I1970" s="224" t="e">
        <f t="shared" si="119"/>
        <v>#REF!</v>
      </c>
      <c r="J1970" s="246" t="e">
        <f>IF(#REF!&gt;=1,IF(#REF!&gt;=1,#REF!),IF(#REF!&gt;=0,"",))</f>
        <v>#REF!</v>
      </c>
      <c r="K1970" s="245" t="e">
        <f>保全管理データ!N2405</f>
        <v>#REF!</v>
      </c>
      <c r="L1970" s="245" t="e">
        <f>IF(#REF!="","",IF(#REF!="悪環境における作業",0.2,IF(#REF!="高所又は地下作業",0.1,IF(#REF!="錯綜場所作業",0.3,IF(#REF!="複雑な制約のある作業",0.4,IF(#REF!="単純な制約のある作業",0.2,0))))))</f>
        <v>#REF!</v>
      </c>
      <c r="M1970" s="224" t="e">
        <f t="shared" si="120"/>
        <v>#REF!</v>
      </c>
    </row>
    <row r="1971" spans="2:13" s="229" customFormat="1" ht="27.75" customHeight="1" thickBot="1" x14ac:dyDescent="0.25">
      <c r="B1971" s="555" t="s">
        <v>190</v>
      </c>
      <c r="C1971" s="555"/>
      <c r="D1971" s="555"/>
      <c r="E1971" s="555"/>
      <c r="F1971" s="556" t="e">
        <f>SUM(I1947:I1970)</f>
        <v>#REF!</v>
      </c>
      <c r="G1971" s="557"/>
      <c r="H1971" s="557"/>
      <c r="I1971" s="558"/>
      <c r="J1971" s="556" t="e">
        <f>IF(SUM(J1947:J1970)=0,"0.00",SUM(M1947:M1970))</f>
        <v>#REF!</v>
      </c>
      <c r="K1971" s="557"/>
      <c r="L1971" s="557"/>
      <c r="M1971" s="558"/>
    </row>
    <row r="1972" spans="2:13" s="229" customFormat="1" ht="27.75" customHeight="1" thickBot="1" x14ac:dyDescent="0.25">
      <c r="B1972" s="555" t="s">
        <v>97</v>
      </c>
      <c r="C1972" s="555"/>
      <c r="D1972" s="555"/>
      <c r="E1972" s="555"/>
      <c r="F1972" s="559" t="e">
        <f>IF(#REF!="５年以下","0",IF(#REF!="５年～１０年",0.1,IF(#REF!="１０年以上",0.15)))</f>
        <v>#REF!</v>
      </c>
      <c r="G1972" s="560"/>
      <c r="H1972" s="560"/>
      <c r="I1972" s="560"/>
      <c r="J1972" s="560"/>
      <c r="K1972" s="560"/>
      <c r="L1972" s="560"/>
      <c r="M1972" s="561"/>
    </row>
    <row r="1973" spans="2:13" s="229" customFormat="1" ht="27.75" customHeight="1" thickBot="1" x14ac:dyDescent="0.25">
      <c r="B1973" s="556" t="s">
        <v>273</v>
      </c>
      <c r="C1973" s="557"/>
      <c r="D1973" s="557"/>
      <c r="E1973" s="558"/>
      <c r="F1973" s="556" t="e">
        <f>F1971*(1+F1972)</f>
        <v>#REF!</v>
      </c>
      <c r="G1973" s="557"/>
      <c r="H1973" s="557"/>
      <c r="I1973" s="557"/>
      <c r="J1973" s="556" t="e">
        <f>J1971*(1+F1972)</f>
        <v>#REF!</v>
      </c>
      <c r="K1973" s="557"/>
      <c r="L1973" s="557"/>
      <c r="M1973" s="558"/>
    </row>
    <row r="1974" spans="2:13" s="229" customFormat="1" ht="24" hidden="1" customHeight="1" thickBot="1" x14ac:dyDescent="0.25">
      <c r="B1974" s="555" t="s">
        <v>191</v>
      </c>
      <c r="C1974" s="555"/>
      <c r="D1974" s="555"/>
      <c r="E1974" s="555"/>
      <c r="F1974" s="556" t="e">
        <f>#REF!*(#REF!*#REF!+#REF!*#REF!)</f>
        <v>#REF!</v>
      </c>
      <c r="G1974" s="557"/>
      <c r="H1974" s="558"/>
      <c r="I1974" s="555" t="e">
        <f>#REF!</f>
        <v>#REF!</v>
      </c>
      <c r="J1974" s="556"/>
      <c r="K1974" s="247" t="s">
        <v>230</v>
      </c>
      <c r="L1974" s="558" t="e">
        <f>B1945</f>
        <v>#REF!</v>
      </c>
      <c r="M1974" s="555"/>
    </row>
    <row r="1975" spans="2:13" s="229" customFormat="1" ht="45" customHeight="1" thickBot="1" x14ac:dyDescent="0.25">
      <c r="B1975" s="228"/>
      <c r="C1975" s="228"/>
      <c r="D1975" s="228"/>
      <c r="E1975" s="228"/>
      <c r="F1975" s="228"/>
      <c r="G1975" s="228"/>
      <c r="H1975" s="228"/>
      <c r="I1975" s="228"/>
      <c r="J1975" s="228"/>
      <c r="K1975" s="228"/>
      <c r="L1975" s="228"/>
      <c r="M1975" s="228"/>
    </row>
    <row r="1976" spans="2:13" s="229" customFormat="1" ht="27.75" customHeight="1" thickBot="1" x14ac:dyDescent="0.25">
      <c r="B1976" s="568" t="s">
        <v>128</v>
      </c>
      <c r="C1976" s="569"/>
      <c r="D1976" s="569"/>
      <c r="E1976" s="570"/>
      <c r="F1976" s="228"/>
      <c r="G1976" s="228"/>
      <c r="H1976" s="228"/>
      <c r="I1976" s="228"/>
      <c r="J1976" s="228"/>
      <c r="K1976" s="228"/>
      <c r="L1976" s="228"/>
      <c r="M1976" s="228"/>
    </row>
    <row r="1977" spans="2:13" s="229" customFormat="1" ht="27.75" customHeight="1" x14ac:dyDescent="0.2">
      <c r="B1977" s="571" t="e">
        <f>#REF!</f>
        <v>#REF!</v>
      </c>
      <c r="C1977" s="572"/>
      <c r="D1977" s="573"/>
      <c r="E1977" s="574"/>
      <c r="F1977" s="578" t="s">
        <v>240</v>
      </c>
      <c r="G1977" s="579"/>
      <c r="H1977" s="579"/>
      <c r="I1977" s="580"/>
      <c r="J1977" s="578" t="s">
        <v>239</v>
      </c>
      <c r="K1977" s="579"/>
      <c r="L1977" s="579"/>
      <c r="M1977" s="580"/>
    </row>
    <row r="1978" spans="2:13" s="229" customFormat="1" ht="27.75" customHeight="1" thickBot="1" x14ac:dyDescent="0.25">
      <c r="B1978" s="575"/>
      <c r="C1978" s="576"/>
      <c r="D1978" s="576"/>
      <c r="E1978" s="577"/>
      <c r="F1978" s="233" t="s">
        <v>149</v>
      </c>
      <c r="G1978" s="231" t="s">
        <v>151</v>
      </c>
      <c r="H1978" s="231" t="s">
        <v>96</v>
      </c>
      <c r="I1978" s="232" t="s">
        <v>150</v>
      </c>
      <c r="J1978" s="233" t="s">
        <v>149</v>
      </c>
      <c r="K1978" s="231" t="s">
        <v>151</v>
      </c>
      <c r="L1978" s="231" t="s">
        <v>96</v>
      </c>
      <c r="M1978" s="232" t="s">
        <v>150</v>
      </c>
    </row>
    <row r="1979" spans="2:13" s="229" customFormat="1" ht="27.75" customHeight="1" thickTop="1" x14ac:dyDescent="0.2">
      <c r="B1979" s="566" t="s">
        <v>241</v>
      </c>
      <c r="C1979" s="567"/>
      <c r="D1979" s="234" t="e">
        <f>#REF!</f>
        <v>#REF!</v>
      </c>
      <c r="E1979" s="235" t="s">
        <v>242</v>
      </c>
      <c r="F1979" s="242" t="e">
        <f>IF(#REF!&gt;=1,IF(#REF!&gt;=1,#REF!),IF(#REF!&gt;=0,"",))</f>
        <v>#REF!</v>
      </c>
      <c r="G1979" s="241" t="e">
        <f>保全管理データ!N2411</f>
        <v>#REF!</v>
      </c>
      <c r="H1979" s="241" t="e">
        <f>IF(#REF!="無","",IF(#REF!="","",IF(#REF!="悪環境における作業",0.2,IF(#REF!="高所又は地下作業",0.1,IF(#REF!="錯綜場所作業",0.3,IF(#REF!="複雑な制約のある作業",0.4,IF(#REF!="単純な制約のある作業",0.2,0)))))))</f>
        <v>#REF!</v>
      </c>
      <c r="I1979" s="224" t="e">
        <f>IF(F1979="","",F1979*G1979*(1+IF(H1979="",0,H1979)))</f>
        <v>#REF!</v>
      </c>
      <c r="J1979" s="242" t="e">
        <f>IF(#REF!&gt;=1,IF(#REF!&gt;=1,#REF!),IF(#REF!&gt;=0,"",))</f>
        <v>#REF!</v>
      </c>
      <c r="K1979" s="241" t="e">
        <f>保全管理データ!N2438</f>
        <v>#REF!</v>
      </c>
      <c r="L1979" s="241" t="e">
        <f>IF(#REF!="","",IF(#REF!="悪環境における作業",0.2,IF(#REF!="高所又は地下作業",0.1,IF(#REF!="錯綜場所作業",0.3,IF(#REF!="複雑な制約のある作業",0.4,IF(#REF!="単純な制約のある作業",0.2,0))))))</f>
        <v>#REF!</v>
      </c>
      <c r="M1979" s="224" t="e">
        <f>IF(J1979="","",J1979*K1979*(1+IF(L1979="",0,L1979)))</f>
        <v>#REF!</v>
      </c>
    </row>
    <row r="1980" spans="2:13" s="229" customFormat="1" ht="27.75" customHeight="1" x14ac:dyDescent="0.2">
      <c r="B1980" s="562" t="s">
        <v>243</v>
      </c>
      <c r="C1980" s="563"/>
      <c r="D1980" s="239" t="e">
        <f>#REF!</f>
        <v>#REF!</v>
      </c>
      <c r="E1980" s="240" t="s">
        <v>242</v>
      </c>
      <c r="F1980" s="242" t="e">
        <f>IF(#REF!&gt;=1,IF(#REF!&gt;=1,#REF!),IF(#REF!&gt;=0,"",))</f>
        <v>#REF!</v>
      </c>
      <c r="G1980" s="241" t="e">
        <f>保全管理データ!N2412</f>
        <v>#REF!</v>
      </c>
      <c r="H1980" s="241" t="e">
        <f>IF(#REF!="無","",IF(#REF!="","",IF(#REF!="悪環境における作業",0.2,IF(#REF!="高所又は地下作業",0.1,IF(#REF!="錯綜場所作業",0.3,IF(#REF!="複雑な制約のある作業",0.4,IF(#REF!="単純な制約のある作業",0.2,0)))))))</f>
        <v>#REF!</v>
      </c>
      <c r="I1980" s="224" t="e">
        <f t="shared" ref="I1980:I2002" si="121">IF(F1980="","",F1980*G1980*(1+IF(H1980="",0,H1980)))</f>
        <v>#REF!</v>
      </c>
      <c r="J1980" s="242" t="e">
        <f>IF(#REF!&gt;=1,IF(#REF!&gt;=1,#REF!),IF(#REF!&gt;=0,"",))</f>
        <v>#REF!</v>
      </c>
      <c r="K1980" s="241" t="e">
        <f>保全管理データ!N2439</f>
        <v>#REF!</v>
      </c>
      <c r="L1980" s="241" t="e">
        <f>IF(#REF!="","",IF(#REF!="悪環境における作業",0.2,IF(#REF!="高所又は地下作業",0.1,IF(#REF!="錯綜場所作業",0.3,IF(#REF!="複雑な制約のある作業",0.4,IF(#REF!="単純な制約のある作業",0.2,0))))))</f>
        <v>#REF!</v>
      </c>
      <c r="M1980" s="224" t="e">
        <f t="shared" ref="M1980:M2002" si="122">IF(J1980="","",J1980*K1980*(1+IF(L1980="",0,L1980)))</f>
        <v>#REF!</v>
      </c>
    </row>
    <row r="1981" spans="2:13" s="229" customFormat="1" ht="27.75" customHeight="1" x14ac:dyDescent="0.2">
      <c r="B1981" s="562" t="s">
        <v>249</v>
      </c>
      <c r="C1981" s="563"/>
      <c r="D1981" s="239" t="e">
        <f>#REF!</f>
        <v>#REF!</v>
      </c>
      <c r="E1981" s="240" t="s">
        <v>244</v>
      </c>
      <c r="F1981" s="242" t="e">
        <f>IF(#REF!&gt;=1,IF(#REF!&gt;=1,#REF!),IF(#REF!&gt;=0,"",))</f>
        <v>#REF!</v>
      </c>
      <c r="G1981" s="241" t="e">
        <f>保全管理データ!N2413</f>
        <v>#REF!</v>
      </c>
      <c r="H1981" s="241" t="e">
        <f>IF(#REF!="無","",IF(#REF!="","",IF(#REF!="悪環境における作業",0.2,IF(#REF!="高所又は地下作業",0.1,IF(#REF!="錯綜場所作業",0.3,IF(#REF!="複雑な制約のある作業",0.4,IF(#REF!="単純な制約のある作業",0.2,0)))))))</f>
        <v>#REF!</v>
      </c>
      <c r="I1981" s="224" t="e">
        <f t="shared" si="121"/>
        <v>#REF!</v>
      </c>
      <c r="J1981" s="242" t="e">
        <f>IF(#REF!&gt;=1,IF(#REF!&gt;=1,#REF!),IF(#REF!&gt;=0,"",))</f>
        <v>#REF!</v>
      </c>
      <c r="K1981" s="241" t="e">
        <f>保全管理データ!N2440</f>
        <v>#REF!</v>
      </c>
      <c r="L1981" s="241" t="e">
        <f>IF(#REF!="","",IF(#REF!="悪環境における作業",0.2,IF(#REF!="高所又は地下作業",0.1,IF(#REF!="錯綜場所作業",0.3,IF(#REF!="複雑な制約のある作業",0.4,IF(#REF!="単純な制約のある作業",0.2,0))))))</f>
        <v>#REF!</v>
      </c>
      <c r="M1981" s="224" t="e">
        <f t="shared" si="122"/>
        <v>#REF!</v>
      </c>
    </row>
    <row r="1982" spans="2:13" s="229" customFormat="1" ht="27.75" customHeight="1" x14ac:dyDescent="0.2">
      <c r="B1982" s="562" t="s">
        <v>250</v>
      </c>
      <c r="C1982" s="563"/>
      <c r="D1982" s="239" t="e">
        <f>#REF!</f>
        <v>#REF!</v>
      </c>
      <c r="E1982" s="240" t="s">
        <v>244</v>
      </c>
      <c r="F1982" s="242" t="e">
        <f>IF(#REF!&gt;=1,IF(#REF!&gt;=1,#REF!),IF(#REF!&gt;=0,"",))</f>
        <v>#REF!</v>
      </c>
      <c r="G1982" s="241" t="e">
        <f>保全管理データ!N2414</f>
        <v>#REF!</v>
      </c>
      <c r="H1982" s="241" t="e">
        <f>IF(#REF!="無","",IF(#REF!="","",IF(#REF!="悪環境における作業",0.2,IF(#REF!="高所又は地下作業",0.1,IF(#REF!="錯綜場所作業",0.3,IF(#REF!="複雑な制約のある作業",0.4,IF(#REF!="単純な制約のある作業",0.2,0)))))))</f>
        <v>#REF!</v>
      </c>
      <c r="I1982" s="224" t="e">
        <f t="shared" si="121"/>
        <v>#REF!</v>
      </c>
      <c r="J1982" s="242" t="e">
        <f>IF(#REF!&gt;=1,IF(#REF!&gt;=1,#REF!),IF(#REF!&gt;=0,"",))</f>
        <v>#REF!</v>
      </c>
      <c r="K1982" s="241" t="e">
        <f>保全管理データ!N2441</f>
        <v>#REF!</v>
      </c>
      <c r="L1982" s="241" t="e">
        <f>IF(#REF!="","",IF(#REF!="悪環境における作業",0.2,IF(#REF!="高所又は地下作業",0.1,IF(#REF!="錯綜場所作業",0.3,IF(#REF!="複雑な制約のある作業",0.4,IF(#REF!="単純な制約のある作業",0.2,0))))))</f>
        <v>#REF!</v>
      </c>
      <c r="M1982" s="224" t="e">
        <f t="shared" si="122"/>
        <v>#REF!</v>
      </c>
    </row>
    <row r="1983" spans="2:13" s="229" customFormat="1" ht="27.75" customHeight="1" x14ac:dyDescent="0.2">
      <c r="B1983" s="562" t="s">
        <v>251</v>
      </c>
      <c r="C1983" s="563"/>
      <c r="D1983" s="239" t="e">
        <f>#REF!</f>
        <v>#REF!</v>
      </c>
      <c r="E1983" s="240" t="s">
        <v>242</v>
      </c>
      <c r="F1983" s="242" t="e">
        <f>IF(#REF!&gt;=1,IF(#REF!&gt;=1,#REF!),IF(#REF!&gt;=0,"",))</f>
        <v>#REF!</v>
      </c>
      <c r="G1983" s="241" t="e">
        <f>保全管理データ!N2415</f>
        <v>#REF!</v>
      </c>
      <c r="H1983" s="241" t="e">
        <f>IF(#REF!="無","",IF(#REF!="","",IF(#REF!="悪環境における作業",0.2,IF(#REF!="高所又は地下作業",0.1,IF(#REF!="錯綜場所作業",0.3,IF(#REF!="複雑な制約のある作業",0.4,IF(#REF!="単純な制約のある作業",0.2,0)))))))</f>
        <v>#REF!</v>
      </c>
      <c r="I1983" s="224" t="e">
        <f t="shared" si="121"/>
        <v>#REF!</v>
      </c>
      <c r="J1983" s="242" t="e">
        <f>IF(#REF!&gt;=1,IF(#REF!&gt;=1,#REF!),IF(#REF!&gt;=0,"",))</f>
        <v>#REF!</v>
      </c>
      <c r="K1983" s="241" t="e">
        <f>保全管理データ!N2442</f>
        <v>#REF!</v>
      </c>
      <c r="L1983" s="241" t="e">
        <f>IF(#REF!="","",IF(#REF!="悪環境における作業",0.2,IF(#REF!="高所又は地下作業",0.1,IF(#REF!="錯綜場所作業",0.3,IF(#REF!="複雑な制約のある作業",0.4,IF(#REF!="単純な制約のある作業",0.2,0))))))</f>
        <v>#REF!</v>
      </c>
      <c r="M1983" s="224" t="e">
        <f t="shared" si="122"/>
        <v>#REF!</v>
      </c>
    </row>
    <row r="1984" spans="2:13" s="229" customFormat="1" ht="27.75" customHeight="1" x14ac:dyDescent="0.2">
      <c r="B1984" s="562" t="s">
        <v>252</v>
      </c>
      <c r="C1984" s="563"/>
      <c r="D1984" s="239" t="e">
        <f>#REF!</f>
        <v>#REF!</v>
      </c>
      <c r="E1984" s="240" t="s">
        <v>244</v>
      </c>
      <c r="F1984" s="242" t="e">
        <f>IF(#REF!&gt;=1,IF(#REF!&gt;=1,#REF!),IF(#REF!&gt;=0,"",))</f>
        <v>#REF!</v>
      </c>
      <c r="G1984" s="241" t="e">
        <f>保全管理データ!N2416</f>
        <v>#REF!</v>
      </c>
      <c r="H1984" s="241" t="e">
        <f>IF(#REF!="無","",IF(#REF!="","",IF(#REF!="悪環境における作業",0.2,IF(#REF!="高所又は地下作業",0.1,IF(#REF!="錯綜場所作業",0.3,IF(#REF!="複雑な制約のある作業",0.4,IF(#REF!="単純な制約のある作業",0.2,0)))))))</f>
        <v>#REF!</v>
      </c>
      <c r="I1984" s="224" t="e">
        <f t="shared" si="121"/>
        <v>#REF!</v>
      </c>
      <c r="J1984" s="242" t="e">
        <f>IF(#REF!&gt;=1,IF(#REF!&gt;=1,#REF!),IF(#REF!&gt;=0,"",))</f>
        <v>#REF!</v>
      </c>
      <c r="K1984" s="241" t="e">
        <f>保全管理データ!N2443</f>
        <v>#REF!</v>
      </c>
      <c r="L1984" s="241" t="e">
        <f>IF(#REF!="","",IF(#REF!="悪環境における作業",0.2,IF(#REF!="高所又は地下作業",0.1,IF(#REF!="錯綜場所作業",0.3,IF(#REF!="複雑な制約のある作業",0.4,IF(#REF!="単純な制約のある作業",0.2,0))))))</f>
        <v>#REF!</v>
      </c>
      <c r="M1984" s="224" t="e">
        <f t="shared" si="122"/>
        <v>#REF!</v>
      </c>
    </row>
    <row r="1985" spans="2:13" s="229" customFormat="1" ht="27.75" customHeight="1" x14ac:dyDescent="0.2">
      <c r="B1985" s="562" t="s">
        <v>253</v>
      </c>
      <c r="C1985" s="563"/>
      <c r="D1985" s="239" t="e">
        <f>#REF!</f>
        <v>#REF!</v>
      </c>
      <c r="E1985" s="240" t="s">
        <v>242</v>
      </c>
      <c r="F1985" s="242" t="e">
        <f>IF(#REF!&gt;=1,IF(#REF!&gt;=1,#REF!),IF(#REF!&gt;=0,"",))</f>
        <v>#REF!</v>
      </c>
      <c r="G1985" s="241" t="e">
        <f>保全管理データ!N2417</f>
        <v>#REF!</v>
      </c>
      <c r="H1985" s="241" t="e">
        <f>IF(#REF!="無","",IF(#REF!="","",IF(#REF!="悪環境における作業",0.2,IF(#REF!="高所又は地下作業",0.1,IF(#REF!="錯綜場所作業",0.3,IF(#REF!="複雑な制約のある作業",0.4,IF(#REF!="単純な制約のある作業",0.2,0)))))))</f>
        <v>#REF!</v>
      </c>
      <c r="I1985" s="224" t="e">
        <f t="shared" si="121"/>
        <v>#REF!</v>
      </c>
      <c r="J1985" s="242" t="e">
        <f>IF(#REF!&gt;=1,IF(#REF!&gt;=1,#REF!),IF(#REF!&gt;=0,"",))</f>
        <v>#REF!</v>
      </c>
      <c r="K1985" s="241" t="e">
        <f>保全管理データ!N2444</f>
        <v>#REF!</v>
      </c>
      <c r="L1985" s="241" t="e">
        <f>IF(#REF!="","",IF(#REF!="悪環境における作業",0.2,IF(#REF!="高所又は地下作業",0.1,IF(#REF!="錯綜場所作業",0.3,IF(#REF!="複雑な制約のある作業",0.4,IF(#REF!="単純な制約のある作業",0.2,0))))))</f>
        <v>#REF!</v>
      </c>
      <c r="M1985" s="224" t="e">
        <f t="shared" si="122"/>
        <v>#REF!</v>
      </c>
    </row>
    <row r="1986" spans="2:13" s="229" customFormat="1" ht="27.75" customHeight="1" x14ac:dyDescent="0.2">
      <c r="B1986" s="562" t="s">
        <v>254</v>
      </c>
      <c r="C1986" s="563"/>
      <c r="D1986" s="239" t="e">
        <f>#REF!</f>
        <v>#REF!</v>
      </c>
      <c r="E1986" s="240" t="s">
        <v>242</v>
      </c>
      <c r="F1986" s="242" t="e">
        <f>IF(#REF!&gt;=1,IF(#REF!&gt;=1,#REF!),IF(#REF!&gt;=0,"",))</f>
        <v>#REF!</v>
      </c>
      <c r="G1986" s="241" t="e">
        <f>保全管理データ!N2418</f>
        <v>#REF!</v>
      </c>
      <c r="H1986" s="241" t="e">
        <f>IF(#REF!="無","",IF(#REF!="","",IF(#REF!="悪環境における作業",0.2,IF(#REF!="高所又は地下作業",0.1,IF(#REF!="錯綜場所作業",0.3,IF(#REF!="複雑な制約のある作業",0.4,IF(#REF!="単純な制約のある作業",0.2,0)))))))</f>
        <v>#REF!</v>
      </c>
      <c r="I1986" s="224" t="e">
        <f t="shared" si="121"/>
        <v>#REF!</v>
      </c>
      <c r="J1986" s="242" t="e">
        <f>IF(#REF!&gt;=1,IF(#REF!&gt;=1,#REF!),IF(#REF!&gt;=0,"",))</f>
        <v>#REF!</v>
      </c>
      <c r="K1986" s="241" t="e">
        <f>保全管理データ!N2445</f>
        <v>#REF!</v>
      </c>
      <c r="L1986" s="241" t="e">
        <f>IF(#REF!="","",IF(#REF!="悪環境における作業",0.2,IF(#REF!="高所又は地下作業",0.1,IF(#REF!="錯綜場所作業",0.3,IF(#REF!="複雑な制約のある作業",0.4,IF(#REF!="単純な制約のある作業",0.2,0))))))</f>
        <v>#REF!</v>
      </c>
      <c r="M1986" s="224" t="e">
        <f t="shared" si="122"/>
        <v>#REF!</v>
      </c>
    </row>
    <row r="1987" spans="2:13" s="229" customFormat="1" ht="27.75" customHeight="1" x14ac:dyDescent="0.2">
      <c r="B1987" s="562" t="s">
        <v>255</v>
      </c>
      <c r="C1987" s="563"/>
      <c r="D1987" s="239" t="e">
        <f>#REF!</f>
        <v>#REF!</v>
      </c>
      <c r="E1987" s="240" t="s">
        <v>245</v>
      </c>
      <c r="F1987" s="242" t="e">
        <f>IF(#REF!&gt;=1,IF(#REF!&gt;=1,#REF!),IF(#REF!&gt;=0,"",))</f>
        <v>#REF!</v>
      </c>
      <c r="G1987" s="241" t="e">
        <f>保全管理データ!N2419</f>
        <v>#REF!</v>
      </c>
      <c r="H1987" s="241" t="e">
        <f>IF(#REF!="無","",IF(#REF!="","",IF(#REF!="悪環境における作業",0.2,IF(#REF!="高所又は地下作業",0.1,IF(#REF!="錯綜場所作業",0.3,IF(#REF!="複雑な制約のある作業",0.4,IF(#REF!="単純な制約のある作業",0.2,0)))))))</f>
        <v>#REF!</v>
      </c>
      <c r="I1987" s="224" t="e">
        <f t="shared" si="121"/>
        <v>#REF!</v>
      </c>
      <c r="J1987" s="242" t="e">
        <f>IF(#REF!&gt;=1,IF(#REF!&gt;=1,#REF!),IF(#REF!&gt;=0,"",))</f>
        <v>#REF!</v>
      </c>
      <c r="K1987" s="241" t="e">
        <f>保全管理データ!N2446</f>
        <v>#REF!</v>
      </c>
      <c r="L1987" s="241" t="e">
        <f>IF(#REF!="","",IF(#REF!="悪環境における作業",0.2,IF(#REF!="高所又は地下作業",0.1,IF(#REF!="錯綜場所作業",0.3,IF(#REF!="複雑な制約のある作業",0.4,IF(#REF!="単純な制約のある作業",0.2,0))))))</f>
        <v>#REF!</v>
      </c>
      <c r="M1987" s="224" t="e">
        <f t="shared" si="122"/>
        <v>#REF!</v>
      </c>
    </row>
    <row r="1988" spans="2:13" s="229" customFormat="1" ht="27.75" customHeight="1" x14ac:dyDescent="0.2">
      <c r="B1988" s="562" t="s">
        <v>256</v>
      </c>
      <c r="C1988" s="563"/>
      <c r="D1988" s="239" t="e">
        <f>#REF!</f>
        <v>#REF!</v>
      </c>
      <c r="E1988" s="240" t="s">
        <v>242</v>
      </c>
      <c r="F1988" s="242" t="e">
        <f>IF(#REF!&gt;=1,IF(#REF!&gt;=1,#REF!),IF(#REF!&gt;=0,"",))</f>
        <v>#REF!</v>
      </c>
      <c r="G1988" s="241" t="e">
        <f>保全管理データ!N2420</f>
        <v>#REF!</v>
      </c>
      <c r="H1988" s="241" t="e">
        <f>IF(#REF!="無","",IF(#REF!="","",IF(#REF!="悪環境における作業",0.2,IF(#REF!="高所又は地下作業",0.1,IF(#REF!="錯綜場所作業",0.3,IF(#REF!="複雑な制約のある作業",0.4,IF(#REF!="単純な制約のある作業",0.2,0)))))))</f>
        <v>#REF!</v>
      </c>
      <c r="I1988" s="224" t="e">
        <f t="shared" si="121"/>
        <v>#REF!</v>
      </c>
      <c r="J1988" s="242" t="e">
        <f>IF(#REF!&gt;=1,IF(#REF!&gt;=1,#REF!),IF(#REF!&gt;=0,"",))</f>
        <v>#REF!</v>
      </c>
      <c r="K1988" s="241" t="e">
        <f>保全管理データ!N2447</f>
        <v>#REF!</v>
      </c>
      <c r="L1988" s="241" t="e">
        <f>IF(#REF!="","",IF(#REF!="悪環境における作業",0.2,IF(#REF!="高所又は地下作業",0.1,IF(#REF!="錯綜場所作業",0.3,IF(#REF!="複雑な制約のある作業",0.4,IF(#REF!="単純な制約のある作業",0.2,0))))))</f>
        <v>#REF!</v>
      </c>
      <c r="M1988" s="224" t="e">
        <f t="shared" si="122"/>
        <v>#REF!</v>
      </c>
    </row>
    <row r="1989" spans="2:13" s="229" customFormat="1" ht="27.75" customHeight="1" x14ac:dyDescent="0.2">
      <c r="B1989" s="562" t="s">
        <v>257</v>
      </c>
      <c r="C1989" s="563"/>
      <c r="D1989" s="239" t="e">
        <f>#REF!</f>
        <v>#REF!</v>
      </c>
      <c r="E1989" s="240" t="s">
        <v>245</v>
      </c>
      <c r="F1989" s="242" t="e">
        <f>IF(#REF!&gt;=1,IF(#REF!&gt;=1,#REF!),IF(#REF!&gt;=0,"",))</f>
        <v>#REF!</v>
      </c>
      <c r="G1989" s="241" t="e">
        <f>保全管理データ!N2421</f>
        <v>#REF!</v>
      </c>
      <c r="H1989" s="241" t="e">
        <f>IF(#REF!="無","",IF(#REF!="","",IF(#REF!="悪環境における作業",0.2,IF(#REF!="高所又は地下作業",0.1,IF(#REF!="錯綜場所作業",0.3,IF(#REF!="複雑な制約のある作業",0.4,IF(#REF!="単純な制約のある作業",0.2,0)))))))</f>
        <v>#REF!</v>
      </c>
      <c r="I1989" s="224" t="e">
        <f t="shared" si="121"/>
        <v>#REF!</v>
      </c>
      <c r="J1989" s="242" t="e">
        <f>IF(#REF!&gt;=1,IF(#REF!&gt;=1,#REF!),IF(#REF!&gt;=0,"",))</f>
        <v>#REF!</v>
      </c>
      <c r="K1989" s="241" t="e">
        <f>保全管理データ!N2448</f>
        <v>#REF!</v>
      </c>
      <c r="L1989" s="241" t="e">
        <f>IF(#REF!="","",IF(#REF!="悪環境における作業",0.2,IF(#REF!="高所又は地下作業",0.1,IF(#REF!="錯綜場所作業",0.3,IF(#REF!="複雑な制約のある作業",0.4,IF(#REF!="単純な制約のある作業",0.2,0))))))</f>
        <v>#REF!</v>
      </c>
      <c r="M1989" s="224" t="e">
        <f t="shared" si="122"/>
        <v>#REF!</v>
      </c>
    </row>
    <row r="1990" spans="2:13" s="229" customFormat="1" ht="27.75" customHeight="1" x14ac:dyDescent="0.2">
      <c r="B1990" s="562" t="s">
        <v>258</v>
      </c>
      <c r="C1990" s="563"/>
      <c r="D1990" s="239" t="e">
        <f>#REF!</f>
        <v>#REF!</v>
      </c>
      <c r="E1990" s="240" t="s">
        <v>245</v>
      </c>
      <c r="F1990" s="242" t="e">
        <f>IF(#REF!&gt;=1,IF(#REF!&gt;=1,#REF!),IF(#REF!&gt;=0,"",))</f>
        <v>#REF!</v>
      </c>
      <c r="G1990" s="241" t="e">
        <f>保全管理データ!N2422</f>
        <v>#REF!</v>
      </c>
      <c r="H1990" s="241" t="e">
        <f>IF(#REF!="無","",IF(#REF!="","",IF(#REF!="悪環境における作業",0.2,IF(#REF!="高所又は地下作業",0.1,IF(#REF!="錯綜場所作業",0.3,IF(#REF!="複雑な制約のある作業",0.4,IF(#REF!="単純な制約のある作業",0.2,0)))))))</f>
        <v>#REF!</v>
      </c>
      <c r="I1990" s="224" t="e">
        <f t="shared" si="121"/>
        <v>#REF!</v>
      </c>
      <c r="J1990" s="242" t="e">
        <f>IF(#REF!&gt;=1,IF(#REF!&gt;=1,#REF!),IF(#REF!&gt;=0,"",))</f>
        <v>#REF!</v>
      </c>
      <c r="K1990" s="241" t="e">
        <f>保全管理データ!N2449</f>
        <v>#REF!</v>
      </c>
      <c r="L1990" s="241" t="e">
        <f>IF(#REF!="","",IF(#REF!="悪環境における作業",0.2,IF(#REF!="高所又は地下作業",0.1,IF(#REF!="錯綜場所作業",0.3,IF(#REF!="複雑な制約のある作業",0.4,IF(#REF!="単純な制約のある作業",0.2,0))))))</f>
        <v>#REF!</v>
      </c>
      <c r="M1990" s="224" t="e">
        <f t="shared" si="122"/>
        <v>#REF!</v>
      </c>
    </row>
    <row r="1991" spans="2:13" s="229" customFormat="1" ht="27.75" customHeight="1" x14ac:dyDescent="0.2">
      <c r="B1991" s="562" t="s">
        <v>259</v>
      </c>
      <c r="C1991" s="563"/>
      <c r="D1991" s="239" t="e">
        <f>#REF!</f>
        <v>#REF!</v>
      </c>
      <c r="E1991" s="240" t="s">
        <v>245</v>
      </c>
      <c r="F1991" s="242" t="e">
        <f>IF(#REF!&gt;=1,IF(#REF!&gt;=1,#REF!),IF(#REF!&gt;=0,"",))</f>
        <v>#REF!</v>
      </c>
      <c r="G1991" s="241" t="e">
        <f>保全管理データ!N2423</f>
        <v>#REF!</v>
      </c>
      <c r="H1991" s="241" t="e">
        <f>IF(#REF!="無","",IF(#REF!="","",IF(#REF!="悪環境における作業",0.2,IF(#REF!="高所又は地下作業",0.1,IF(#REF!="錯綜場所作業",0.3,IF(#REF!="複雑な制約のある作業",0.4,IF(#REF!="単純な制約のある作業",0.2,0)))))))</f>
        <v>#REF!</v>
      </c>
      <c r="I1991" s="224" t="e">
        <f t="shared" si="121"/>
        <v>#REF!</v>
      </c>
      <c r="J1991" s="242" t="e">
        <f>IF(#REF!&gt;=1,IF(#REF!&gt;=1,#REF!),IF(#REF!&gt;=0,"",))</f>
        <v>#REF!</v>
      </c>
      <c r="K1991" s="241" t="e">
        <f>保全管理データ!N2450</f>
        <v>#REF!</v>
      </c>
      <c r="L1991" s="241" t="e">
        <f>IF(#REF!="","",IF(#REF!="悪環境における作業",0.2,IF(#REF!="高所又は地下作業",0.1,IF(#REF!="錯綜場所作業",0.3,IF(#REF!="複雑な制約のある作業",0.4,IF(#REF!="単純な制約のある作業",0.2,0))))))</f>
        <v>#REF!</v>
      </c>
      <c r="M1991" s="224" t="e">
        <f t="shared" si="122"/>
        <v>#REF!</v>
      </c>
    </row>
    <row r="1992" spans="2:13" s="229" customFormat="1" ht="27.75" customHeight="1" x14ac:dyDescent="0.2">
      <c r="B1992" s="562" t="s">
        <v>260</v>
      </c>
      <c r="C1992" s="563"/>
      <c r="D1992" s="239" t="e">
        <f>#REF!</f>
        <v>#REF!</v>
      </c>
      <c r="E1992" s="240" t="s">
        <v>248</v>
      </c>
      <c r="F1992" s="242" t="e">
        <f>IF(#REF!&gt;=1,IF(#REF!&gt;=1,#REF!),IF(#REF!&gt;=0,"",))</f>
        <v>#REF!</v>
      </c>
      <c r="G1992" s="241" t="e">
        <f>保全管理データ!N2424</f>
        <v>#REF!</v>
      </c>
      <c r="H1992" s="241" t="e">
        <f>IF(#REF!="無","",IF(#REF!="","",IF(#REF!="悪環境における作業",0.2,IF(#REF!="高所又は地下作業",0.1,IF(#REF!="錯綜場所作業",0.3,IF(#REF!="複雑な制約のある作業",0.4,IF(#REF!="単純な制約のある作業",0.2,0)))))))</f>
        <v>#REF!</v>
      </c>
      <c r="I1992" s="224" t="e">
        <f t="shared" si="121"/>
        <v>#REF!</v>
      </c>
      <c r="J1992" s="242" t="e">
        <f>IF(#REF!&gt;=1,IF(#REF!&gt;=1,#REF!),IF(#REF!&gt;=0,"",))</f>
        <v>#REF!</v>
      </c>
      <c r="K1992" s="241" t="e">
        <f>保全管理データ!N2451</f>
        <v>#REF!</v>
      </c>
      <c r="L1992" s="241" t="e">
        <f>IF(#REF!="","",IF(#REF!="悪環境における作業",0.2,IF(#REF!="高所又は地下作業",0.1,IF(#REF!="錯綜場所作業",0.3,IF(#REF!="複雑な制約のある作業",0.4,IF(#REF!="単純な制約のある作業",0.2,0))))))</f>
        <v>#REF!</v>
      </c>
      <c r="M1992" s="224" t="e">
        <f t="shared" si="122"/>
        <v>#REF!</v>
      </c>
    </row>
    <row r="1993" spans="2:13" s="229" customFormat="1" ht="27.75" customHeight="1" x14ac:dyDescent="0.2">
      <c r="B1993" s="562" t="s">
        <v>261</v>
      </c>
      <c r="C1993" s="563"/>
      <c r="D1993" s="239" t="e">
        <f>#REF!</f>
        <v>#REF!</v>
      </c>
      <c r="E1993" s="240" t="s">
        <v>247</v>
      </c>
      <c r="F1993" s="242" t="e">
        <f>IF(#REF!&gt;=1,IF(#REF!&gt;=1,#REF!),IF(#REF!&gt;=0,"",))</f>
        <v>#REF!</v>
      </c>
      <c r="G1993" s="241" t="e">
        <f>保全管理データ!N2425</f>
        <v>#REF!</v>
      </c>
      <c r="H1993" s="241" t="e">
        <f>IF(#REF!="無","",IF(#REF!="","",IF(#REF!="悪環境における作業",0.2,IF(#REF!="高所又は地下作業",0.1,IF(#REF!="錯綜場所作業",0.3,IF(#REF!="複雑な制約のある作業",0.4,IF(#REF!="単純な制約のある作業",0.2,0)))))))</f>
        <v>#REF!</v>
      </c>
      <c r="I1993" s="224" t="e">
        <f t="shared" si="121"/>
        <v>#REF!</v>
      </c>
      <c r="J1993" s="242" t="e">
        <f>IF(#REF!&gt;=1,IF(#REF!&gt;=1,#REF!),IF(#REF!&gt;=0,"",))</f>
        <v>#REF!</v>
      </c>
      <c r="K1993" s="241" t="e">
        <f>保全管理データ!N2452</f>
        <v>#REF!</v>
      </c>
      <c r="L1993" s="241" t="e">
        <f>IF(#REF!="","",IF(#REF!="悪環境における作業",0.2,IF(#REF!="高所又は地下作業",0.1,IF(#REF!="錯綜場所作業",0.3,IF(#REF!="複雑な制約のある作業",0.4,IF(#REF!="単純な制約のある作業",0.2,0))))))</f>
        <v>#REF!</v>
      </c>
      <c r="M1993" s="224" t="e">
        <f t="shared" si="122"/>
        <v>#REF!</v>
      </c>
    </row>
    <row r="1994" spans="2:13" s="229" customFormat="1" ht="27.75" customHeight="1" x14ac:dyDescent="0.2">
      <c r="B1994" s="562" t="s">
        <v>262</v>
      </c>
      <c r="C1994" s="563"/>
      <c r="D1994" s="239" t="e">
        <f>#REF!</f>
        <v>#REF!</v>
      </c>
      <c r="E1994" s="240" t="s">
        <v>245</v>
      </c>
      <c r="F1994" s="242" t="e">
        <f>IF(#REF!&gt;=1,IF(#REF!&gt;=1,#REF!),IF(#REF!&gt;=0,"",))</f>
        <v>#REF!</v>
      </c>
      <c r="G1994" s="241" t="e">
        <f>保全管理データ!N2426</f>
        <v>#REF!</v>
      </c>
      <c r="H1994" s="241" t="e">
        <f>IF(#REF!="無","",IF(#REF!="","",IF(#REF!="悪環境における作業",0.2,IF(#REF!="高所又は地下作業",0.1,IF(#REF!="錯綜場所作業",0.3,IF(#REF!="複雑な制約のある作業",0.4,IF(#REF!="単純な制約のある作業",0.2,0)))))))</f>
        <v>#REF!</v>
      </c>
      <c r="I1994" s="224" t="e">
        <f t="shared" si="121"/>
        <v>#REF!</v>
      </c>
      <c r="J1994" s="242" t="e">
        <f>IF(#REF!&gt;=1,IF(#REF!&gt;=1,#REF!),IF(#REF!&gt;=0,"",))</f>
        <v>#REF!</v>
      </c>
      <c r="K1994" s="241" t="e">
        <f>保全管理データ!N2453</f>
        <v>#REF!</v>
      </c>
      <c r="L1994" s="241" t="e">
        <f>IF(#REF!="","",IF(#REF!="悪環境における作業",0.2,IF(#REF!="高所又は地下作業",0.1,IF(#REF!="錯綜場所作業",0.3,IF(#REF!="複雑な制約のある作業",0.4,IF(#REF!="単純な制約のある作業",0.2,0))))))</f>
        <v>#REF!</v>
      </c>
      <c r="M1994" s="224" t="e">
        <f t="shared" si="122"/>
        <v>#REF!</v>
      </c>
    </row>
    <row r="1995" spans="2:13" s="229" customFormat="1" ht="27.75" customHeight="1" x14ac:dyDescent="0.2">
      <c r="B1995" s="562" t="s">
        <v>263</v>
      </c>
      <c r="C1995" s="563"/>
      <c r="D1995" s="239" t="e">
        <f>#REF!</f>
        <v>#REF!</v>
      </c>
      <c r="E1995" s="240" t="s">
        <v>245</v>
      </c>
      <c r="F1995" s="242" t="e">
        <f>IF(#REF!&gt;=1,IF(#REF!&gt;=1,#REF!),IF(#REF!&gt;=0,"",))</f>
        <v>#REF!</v>
      </c>
      <c r="G1995" s="241" t="e">
        <f>保全管理データ!N2427</f>
        <v>#REF!</v>
      </c>
      <c r="H1995" s="241" t="e">
        <f>IF(#REF!="無","",IF(#REF!="","",IF(#REF!="悪環境における作業",0.2,IF(#REF!="高所又は地下作業",0.1,IF(#REF!="錯綜場所作業",0.3,IF(#REF!="複雑な制約のある作業",0.4,IF(#REF!="単純な制約のある作業",0.2,0)))))))</f>
        <v>#REF!</v>
      </c>
      <c r="I1995" s="224" t="e">
        <f t="shared" si="121"/>
        <v>#REF!</v>
      </c>
      <c r="J1995" s="242" t="e">
        <f>IF(#REF!&gt;=1,IF(#REF!&gt;=1,#REF!),IF(#REF!&gt;=0,"",))</f>
        <v>#REF!</v>
      </c>
      <c r="K1995" s="241" t="e">
        <f>保全管理データ!N2454</f>
        <v>#REF!</v>
      </c>
      <c r="L1995" s="241" t="e">
        <f>IF(#REF!="","",IF(#REF!="悪環境における作業",0.2,IF(#REF!="高所又は地下作業",0.1,IF(#REF!="錯綜場所作業",0.3,IF(#REF!="複雑な制約のある作業",0.4,IF(#REF!="単純な制約のある作業",0.2,0))))))</f>
        <v>#REF!</v>
      </c>
      <c r="M1995" s="224" t="e">
        <f t="shared" si="122"/>
        <v>#REF!</v>
      </c>
    </row>
    <row r="1996" spans="2:13" s="229" customFormat="1" ht="27.75" customHeight="1" x14ac:dyDescent="0.2">
      <c r="B1996" s="562" t="s">
        <v>264</v>
      </c>
      <c r="C1996" s="563"/>
      <c r="D1996" s="239" t="e">
        <f>#REF!</f>
        <v>#REF!</v>
      </c>
      <c r="E1996" s="240" t="s">
        <v>245</v>
      </c>
      <c r="F1996" s="242" t="e">
        <f>IF(#REF!&gt;=1,IF(#REF!&gt;=1,#REF!),IF(#REF!&gt;=0,"",))</f>
        <v>#REF!</v>
      </c>
      <c r="G1996" s="241" t="e">
        <f>保全管理データ!N2428</f>
        <v>#REF!</v>
      </c>
      <c r="H1996" s="241" t="e">
        <f>IF(#REF!="無","",IF(#REF!="","",IF(#REF!="悪環境における作業",0.2,IF(#REF!="高所又は地下作業",0.1,IF(#REF!="錯綜場所作業",0.3,IF(#REF!="複雑な制約のある作業",0.4,IF(#REF!="単純な制約のある作業",0.2,0)))))))</f>
        <v>#REF!</v>
      </c>
      <c r="I1996" s="224" t="e">
        <f t="shared" si="121"/>
        <v>#REF!</v>
      </c>
      <c r="J1996" s="242" t="e">
        <f>IF(#REF!&gt;=1,IF(#REF!&gt;=1,#REF!),IF(#REF!&gt;=0,"",))</f>
        <v>#REF!</v>
      </c>
      <c r="K1996" s="241" t="e">
        <f>保全管理データ!N2455</f>
        <v>#REF!</v>
      </c>
      <c r="L1996" s="241" t="e">
        <f>IF(#REF!="","",IF(#REF!="悪環境における作業",0.2,IF(#REF!="高所又は地下作業",0.1,IF(#REF!="錯綜場所作業",0.3,IF(#REF!="複雑な制約のある作業",0.4,IF(#REF!="単純な制約のある作業",0.2,0))))))</f>
        <v>#REF!</v>
      </c>
      <c r="M1996" s="224" t="e">
        <f t="shared" si="122"/>
        <v>#REF!</v>
      </c>
    </row>
    <row r="1997" spans="2:13" s="229" customFormat="1" ht="27.75" customHeight="1" x14ac:dyDescent="0.2">
      <c r="B1997" s="562" t="s">
        <v>265</v>
      </c>
      <c r="C1997" s="563"/>
      <c r="D1997" s="239" t="e">
        <f>#REF!</f>
        <v>#REF!</v>
      </c>
      <c r="E1997" s="240" t="s">
        <v>245</v>
      </c>
      <c r="F1997" s="242" t="e">
        <f>IF(#REF!&gt;=1,IF(#REF!&gt;=1,#REF!),IF(#REF!&gt;=0,"",))</f>
        <v>#REF!</v>
      </c>
      <c r="G1997" s="241" t="e">
        <f>保全管理データ!N2429</f>
        <v>#REF!</v>
      </c>
      <c r="H1997" s="241" t="e">
        <f>IF(#REF!="無","",IF(#REF!="","",IF(#REF!="悪環境における作業",0.2,IF(#REF!="高所又は地下作業",0.1,IF(#REF!="錯綜場所作業",0.3,IF(#REF!="複雑な制約のある作業",0.4,IF(#REF!="単純な制約のある作業",0.2,0)))))))</f>
        <v>#REF!</v>
      </c>
      <c r="I1997" s="224" t="e">
        <f t="shared" si="121"/>
        <v>#REF!</v>
      </c>
      <c r="J1997" s="242" t="e">
        <f>IF(#REF!&gt;=1,IF(#REF!&gt;=1,#REF!),IF(#REF!&gt;=0,"",))</f>
        <v>#REF!</v>
      </c>
      <c r="K1997" s="241" t="e">
        <f>保全管理データ!N2456</f>
        <v>#REF!</v>
      </c>
      <c r="L1997" s="241" t="e">
        <f>IF(#REF!="","",IF(#REF!="悪環境における作業",0.2,IF(#REF!="高所又は地下作業",0.1,IF(#REF!="錯綜場所作業",0.3,IF(#REF!="複雑な制約のある作業",0.4,IF(#REF!="単純な制約のある作業",0.2,0))))))</f>
        <v>#REF!</v>
      </c>
      <c r="M1997" s="224" t="e">
        <f t="shared" si="122"/>
        <v>#REF!</v>
      </c>
    </row>
    <row r="1998" spans="2:13" s="229" customFormat="1" ht="27.75" customHeight="1" x14ac:dyDescent="0.2">
      <c r="B1998" s="562" t="s">
        <v>266</v>
      </c>
      <c r="C1998" s="563"/>
      <c r="D1998" s="239" t="e">
        <f>#REF!</f>
        <v>#REF!</v>
      </c>
      <c r="E1998" s="240" t="s">
        <v>245</v>
      </c>
      <c r="F1998" s="242" t="e">
        <f>IF(#REF!&gt;=1,IF(#REF!&gt;=1,#REF!),IF(#REF!&gt;=0,"",))</f>
        <v>#REF!</v>
      </c>
      <c r="G1998" s="241" t="e">
        <f>保全管理データ!N2430</f>
        <v>#REF!</v>
      </c>
      <c r="H1998" s="241" t="e">
        <f>IF(#REF!="無","",IF(#REF!="","",IF(#REF!="悪環境における作業",0.2,IF(#REF!="高所又は地下作業",0.1,IF(#REF!="錯綜場所作業",0.3,IF(#REF!="複雑な制約のある作業",0.4,IF(#REF!="単純な制約のある作業",0.2,0)))))))</f>
        <v>#REF!</v>
      </c>
      <c r="I1998" s="224" t="e">
        <f t="shared" si="121"/>
        <v>#REF!</v>
      </c>
      <c r="J1998" s="242" t="e">
        <f>IF(#REF!&gt;=1,IF(#REF!&gt;=1,#REF!),IF(#REF!&gt;=0,"",))</f>
        <v>#REF!</v>
      </c>
      <c r="K1998" s="241" t="e">
        <f>保全管理データ!N2457</f>
        <v>#REF!</v>
      </c>
      <c r="L1998" s="241" t="e">
        <f>IF(#REF!="","",IF(#REF!="悪環境における作業",0.2,IF(#REF!="高所又は地下作業",0.1,IF(#REF!="錯綜場所作業",0.3,IF(#REF!="複雑な制約のある作業",0.4,IF(#REF!="単純な制約のある作業",0.2,0))))))</f>
        <v>#REF!</v>
      </c>
      <c r="M1998" s="224" t="e">
        <f t="shared" si="122"/>
        <v>#REF!</v>
      </c>
    </row>
    <row r="1999" spans="2:13" s="229" customFormat="1" ht="27.75" customHeight="1" x14ac:dyDescent="0.2">
      <c r="B1999" s="562" t="s">
        <v>81</v>
      </c>
      <c r="C1999" s="563"/>
      <c r="D1999" s="239" t="e">
        <f>#REF!</f>
        <v>#REF!</v>
      </c>
      <c r="E1999" s="240" t="s">
        <v>245</v>
      </c>
      <c r="F1999" s="242" t="e">
        <f>IF(#REF!&gt;=1,IF(#REF!&gt;=1,#REF!),IF(#REF!&gt;=0,"",))</f>
        <v>#REF!</v>
      </c>
      <c r="G1999" s="241" t="e">
        <f>保全管理データ!N2431</f>
        <v>#REF!</v>
      </c>
      <c r="H1999" s="241" t="e">
        <f>IF(#REF!="無","",IF(#REF!="","",IF(#REF!="悪環境における作業",0.2,IF(#REF!="高所又は地下作業",0.1,IF(#REF!="錯綜場所作業",0.3,IF(#REF!="複雑な制約のある作業",0.4,IF(#REF!="単純な制約のある作業",0.2,0)))))))</f>
        <v>#REF!</v>
      </c>
      <c r="I1999" s="224" t="e">
        <f t="shared" si="121"/>
        <v>#REF!</v>
      </c>
      <c r="J1999" s="242" t="e">
        <f>IF(#REF!&gt;=1,IF(#REF!&gt;=1,#REF!),IF(#REF!&gt;=0,"",))</f>
        <v>#REF!</v>
      </c>
      <c r="K1999" s="241" t="e">
        <f>保全管理データ!N2458</f>
        <v>#REF!</v>
      </c>
      <c r="L1999" s="241" t="e">
        <f>IF(#REF!="","",IF(#REF!="悪環境における作業",0.2,IF(#REF!="高所又は地下作業",0.1,IF(#REF!="錯綜場所作業",0.3,IF(#REF!="複雑な制約のある作業",0.4,IF(#REF!="単純な制約のある作業",0.2,0))))))</f>
        <v>#REF!</v>
      </c>
      <c r="M1999" s="224" t="e">
        <f t="shared" si="122"/>
        <v>#REF!</v>
      </c>
    </row>
    <row r="2000" spans="2:13" s="229" customFormat="1" ht="27.75" customHeight="1" x14ac:dyDescent="0.2">
      <c r="B2000" s="562" t="s">
        <v>267</v>
      </c>
      <c r="C2000" s="563"/>
      <c r="D2000" s="239" t="e">
        <f>#REF!</f>
        <v>#REF!</v>
      </c>
      <c r="E2000" s="240" t="s">
        <v>247</v>
      </c>
      <c r="F2000" s="242" t="e">
        <f>IF(#REF!&gt;=1,IF(#REF!&gt;=1,#REF!),IF(#REF!&gt;=0,"",))</f>
        <v>#REF!</v>
      </c>
      <c r="G2000" s="241" t="e">
        <f>保全管理データ!N2432</f>
        <v>#REF!</v>
      </c>
      <c r="H2000" s="241" t="e">
        <f>IF(#REF!="無","",IF(#REF!="","",IF(#REF!="悪環境における作業",0.2,IF(#REF!="高所又は地下作業",0.1,IF(#REF!="錯綜場所作業",0.3,IF(#REF!="複雑な制約のある作業",0.4,IF(#REF!="単純な制約のある作業",0.2,0)))))))</f>
        <v>#REF!</v>
      </c>
      <c r="I2000" s="224" t="e">
        <f t="shared" si="121"/>
        <v>#REF!</v>
      </c>
      <c r="J2000" s="242" t="e">
        <f>IF(#REF!&gt;=1,IF(#REF!&gt;=1,#REF!),IF(#REF!&gt;=0,"",))</f>
        <v>#REF!</v>
      </c>
      <c r="K2000" s="241" t="e">
        <f>保全管理データ!N2459</f>
        <v>#REF!</v>
      </c>
      <c r="L2000" s="241" t="e">
        <f>IF(#REF!="","",IF(#REF!="悪環境における作業",0.2,IF(#REF!="高所又は地下作業",0.1,IF(#REF!="錯綜場所作業",0.3,IF(#REF!="複雑な制約のある作業",0.4,IF(#REF!="単純な制約のある作業",0.2,0))))))</f>
        <v>#REF!</v>
      </c>
      <c r="M2000" s="224" t="e">
        <f t="shared" si="122"/>
        <v>#REF!</v>
      </c>
    </row>
    <row r="2001" spans="2:13" s="229" customFormat="1" ht="27.75" customHeight="1" x14ac:dyDescent="0.2">
      <c r="B2001" s="562" t="s">
        <v>268</v>
      </c>
      <c r="C2001" s="563"/>
      <c r="D2001" s="239" t="e">
        <f>#REF!</f>
        <v>#REF!</v>
      </c>
      <c r="E2001" s="240" t="s">
        <v>246</v>
      </c>
      <c r="F2001" s="242" t="e">
        <f>IF(#REF!&gt;=1,IF(#REF!&gt;=1,#REF!),IF(#REF!&gt;=0,"",))</f>
        <v>#REF!</v>
      </c>
      <c r="G2001" s="241" t="e">
        <f>保全管理データ!N2433</f>
        <v>#REF!</v>
      </c>
      <c r="H2001" s="241" t="e">
        <f>IF(#REF!="無","",IF(#REF!="","",IF(#REF!="悪環境における作業",0.2,IF(#REF!="高所又は地下作業",0.1,IF(#REF!="錯綜場所作業",0.3,IF(#REF!="複雑な制約のある作業",0.4,IF(#REF!="単純な制約のある作業",0.2,0)))))))</f>
        <v>#REF!</v>
      </c>
      <c r="I2001" s="224" t="e">
        <f t="shared" si="121"/>
        <v>#REF!</v>
      </c>
      <c r="J2001" s="242" t="e">
        <f>IF(#REF!&gt;=1,IF(#REF!&gt;=1,#REF!),IF(#REF!&gt;=0,"",))</f>
        <v>#REF!</v>
      </c>
      <c r="K2001" s="241" t="e">
        <f>保全管理データ!N2460</f>
        <v>#REF!</v>
      </c>
      <c r="L2001" s="241" t="e">
        <f>IF(#REF!="","",IF(#REF!="悪環境における作業",0.2,IF(#REF!="高所又は地下作業",0.1,IF(#REF!="錯綜場所作業",0.3,IF(#REF!="複雑な制約のある作業",0.4,IF(#REF!="単純な制約のある作業",0.2,0))))))</f>
        <v>#REF!</v>
      </c>
      <c r="M2001" s="224" t="e">
        <f t="shared" si="122"/>
        <v>#REF!</v>
      </c>
    </row>
    <row r="2002" spans="2:13" s="229" customFormat="1" ht="27.75" customHeight="1" thickBot="1" x14ac:dyDescent="0.25">
      <c r="B2002" s="564" t="s">
        <v>269</v>
      </c>
      <c r="C2002" s="565"/>
      <c r="D2002" s="243" t="e">
        <f>#REF!</f>
        <v>#REF!</v>
      </c>
      <c r="E2002" s="244" t="s">
        <v>245</v>
      </c>
      <c r="F2002" s="246" t="e">
        <f>IF(#REF!&gt;=1,IF(#REF!&gt;=1,#REF!),IF(#REF!&gt;=0,"",))</f>
        <v>#REF!</v>
      </c>
      <c r="G2002" s="245" t="e">
        <f>保全管理データ!N2434</f>
        <v>#REF!</v>
      </c>
      <c r="H2002" s="241" t="e">
        <f>IF(#REF!="無","",IF(#REF!="","",IF(#REF!="悪環境における作業",0.2,IF(#REF!="高所又は地下作業",0.1,IF(#REF!="錯綜場所作業",0.3,IF(#REF!="複雑な制約のある作業",0.4,IF(#REF!="単純な制約のある作業",0.2,0)))))))</f>
        <v>#REF!</v>
      </c>
      <c r="I2002" s="224" t="e">
        <f t="shared" si="121"/>
        <v>#REF!</v>
      </c>
      <c r="J2002" s="246" t="e">
        <f>IF(#REF!&gt;=1,IF(#REF!&gt;=1,#REF!),IF(#REF!&gt;=0,"",))</f>
        <v>#REF!</v>
      </c>
      <c r="K2002" s="245" t="e">
        <f>保全管理データ!N2461</f>
        <v>#REF!</v>
      </c>
      <c r="L2002" s="245" t="e">
        <f>IF(#REF!="","",IF(#REF!="悪環境における作業",0.2,IF(#REF!="高所又は地下作業",0.1,IF(#REF!="錯綜場所作業",0.3,IF(#REF!="複雑な制約のある作業",0.4,IF(#REF!="単純な制約のある作業",0.2,0))))))</f>
        <v>#REF!</v>
      </c>
      <c r="M2002" s="224" t="e">
        <f t="shared" si="122"/>
        <v>#REF!</v>
      </c>
    </row>
    <row r="2003" spans="2:13" s="229" customFormat="1" ht="27.75" customHeight="1" thickBot="1" x14ac:dyDescent="0.25">
      <c r="B2003" s="555" t="s">
        <v>190</v>
      </c>
      <c r="C2003" s="555"/>
      <c r="D2003" s="555"/>
      <c r="E2003" s="555"/>
      <c r="F2003" s="556" t="e">
        <f>SUM(I1979:I2002)</f>
        <v>#REF!</v>
      </c>
      <c r="G2003" s="557"/>
      <c r="H2003" s="557"/>
      <c r="I2003" s="558"/>
      <c r="J2003" s="556" t="e">
        <f>IF(SUM(J1979:J2002)=0,"0.00",SUM(M1979:M2002))</f>
        <v>#REF!</v>
      </c>
      <c r="K2003" s="557"/>
      <c r="L2003" s="557"/>
      <c r="M2003" s="558"/>
    </row>
    <row r="2004" spans="2:13" s="229" customFormat="1" ht="27.75" customHeight="1" thickBot="1" x14ac:dyDescent="0.25">
      <c r="B2004" s="555" t="s">
        <v>97</v>
      </c>
      <c r="C2004" s="555"/>
      <c r="D2004" s="555"/>
      <c r="E2004" s="555"/>
      <c r="F2004" s="559" t="e">
        <f>IF(#REF!="５年以下","0",IF(#REF!="５年～１０年",0.1,IF(#REF!="１０年以上",0.15)))</f>
        <v>#REF!</v>
      </c>
      <c r="G2004" s="560"/>
      <c r="H2004" s="560"/>
      <c r="I2004" s="560"/>
      <c r="J2004" s="560"/>
      <c r="K2004" s="560"/>
      <c r="L2004" s="560"/>
      <c r="M2004" s="561"/>
    </row>
    <row r="2005" spans="2:13" s="229" customFormat="1" ht="27.75" customHeight="1" thickBot="1" x14ac:dyDescent="0.25">
      <c r="B2005" s="556" t="s">
        <v>273</v>
      </c>
      <c r="C2005" s="557"/>
      <c r="D2005" s="557"/>
      <c r="E2005" s="558"/>
      <c r="F2005" s="556" t="e">
        <f>F2003*(1+F2004)</f>
        <v>#REF!</v>
      </c>
      <c r="G2005" s="557"/>
      <c r="H2005" s="557"/>
      <c r="I2005" s="557"/>
      <c r="J2005" s="556" t="e">
        <f>J2003*(1+F2004)</f>
        <v>#REF!</v>
      </c>
      <c r="K2005" s="557"/>
      <c r="L2005" s="557"/>
      <c r="M2005" s="558"/>
    </row>
    <row r="2006" spans="2:13" s="229" customFormat="1" ht="24" hidden="1" customHeight="1" thickBot="1" x14ac:dyDescent="0.25">
      <c r="B2006" s="555" t="s">
        <v>191</v>
      </c>
      <c r="C2006" s="555"/>
      <c r="D2006" s="555"/>
      <c r="E2006" s="555"/>
      <c r="F2006" s="556" t="e">
        <f>#REF!*(#REF!*#REF!+#REF!*#REF!)</f>
        <v>#REF!</v>
      </c>
      <c r="G2006" s="557"/>
      <c r="H2006" s="558"/>
      <c r="I2006" s="555" t="e">
        <f>#REF!</f>
        <v>#REF!</v>
      </c>
      <c r="J2006" s="556"/>
      <c r="K2006" s="247" t="s">
        <v>230</v>
      </c>
      <c r="L2006" s="558" t="e">
        <f>B1977</f>
        <v>#REF!</v>
      </c>
      <c r="M2006" s="555"/>
    </row>
    <row r="2007" spans="2:13" s="229" customFormat="1" ht="45" customHeight="1" thickBot="1" x14ac:dyDescent="0.25">
      <c r="B2007" s="228"/>
      <c r="C2007" s="228"/>
      <c r="D2007" s="228"/>
      <c r="E2007" s="228"/>
      <c r="F2007" s="228"/>
      <c r="G2007" s="228"/>
      <c r="H2007" s="228"/>
      <c r="I2007" s="228"/>
      <c r="J2007" s="228"/>
      <c r="K2007" s="228"/>
      <c r="L2007" s="228"/>
      <c r="M2007" s="228"/>
    </row>
    <row r="2008" spans="2:13" s="229" customFormat="1" ht="27.75" customHeight="1" thickBot="1" x14ac:dyDescent="0.25">
      <c r="B2008" s="568" t="s">
        <v>128</v>
      </c>
      <c r="C2008" s="569"/>
      <c r="D2008" s="569"/>
      <c r="E2008" s="570"/>
      <c r="F2008" s="228"/>
      <c r="G2008" s="228"/>
      <c r="H2008" s="228"/>
      <c r="I2008" s="228"/>
      <c r="J2008" s="228"/>
      <c r="K2008" s="228"/>
      <c r="L2008" s="228"/>
      <c r="M2008" s="228"/>
    </row>
    <row r="2009" spans="2:13" s="229" customFormat="1" ht="27.75" customHeight="1" x14ac:dyDescent="0.2">
      <c r="B2009" s="571" t="e">
        <f>#REF!</f>
        <v>#REF!</v>
      </c>
      <c r="C2009" s="572"/>
      <c r="D2009" s="573"/>
      <c r="E2009" s="574"/>
      <c r="F2009" s="578" t="s">
        <v>240</v>
      </c>
      <c r="G2009" s="579"/>
      <c r="H2009" s="579"/>
      <c r="I2009" s="580"/>
      <c r="J2009" s="578" t="s">
        <v>239</v>
      </c>
      <c r="K2009" s="579"/>
      <c r="L2009" s="579"/>
      <c r="M2009" s="580"/>
    </row>
    <row r="2010" spans="2:13" s="229" customFormat="1" ht="27.75" customHeight="1" thickBot="1" x14ac:dyDescent="0.25">
      <c r="B2010" s="575"/>
      <c r="C2010" s="576"/>
      <c r="D2010" s="576"/>
      <c r="E2010" s="577"/>
      <c r="F2010" s="233" t="s">
        <v>149</v>
      </c>
      <c r="G2010" s="231" t="s">
        <v>151</v>
      </c>
      <c r="H2010" s="231" t="s">
        <v>96</v>
      </c>
      <c r="I2010" s="232" t="s">
        <v>150</v>
      </c>
      <c r="J2010" s="233" t="s">
        <v>149</v>
      </c>
      <c r="K2010" s="231" t="s">
        <v>151</v>
      </c>
      <c r="L2010" s="231" t="s">
        <v>96</v>
      </c>
      <c r="M2010" s="232" t="s">
        <v>150</v>
      </c>
    </row>
    <row r="2011" spans="2:13" s="229" customFormat="1" ht="27.75" customHeight="1" thickTop="1" x14ac:dyDescent="0.2">
      <c r="B2011" s="566" t="s">
        <v>241</v>
      </c>
      <c r="C2011" s="567"/>
      <c r="D2011" s="234" t="e">
        <f>#REF!</f>
        <v>#REF!</v>
      </c>
      <c r="E2011" s="235" t="s">
        <v>242</v>
      </c>
      <c r="F2011" s="242" t="e">
        <f>IF(#REF!&gt;=1,IF(#REF!&gt;=1,#REF!),IF(#REF!&gt;=0,"",))</f>
        <v>#REF!</v>
      </c>
      <c r="G2011" s="241" t="e">
        <f>保全管理データ!N2691</f>
        <v>#REF!</v>
      </c>
      <c r="H2011" s="241" t="e">
        <f>IF(#REF!="無","",IF(#REF!="","",IF(#REF!="悪環境における作業",0.2,IF(#REF!="高所又は地下作業",0.1,IF(#REF!="錯綜場所作業",0.3,IF(#REF!="複雑な制約のある作業",0.4,IF(#REF!="単純な制約のある作業",0.2,0)))))))</f>
        <v>#REF!</v>
      </c>
      <c r="I2011" s="224" t="e">
        <f>IF(F2011="","",F2011*G2011*(1+IF(H2011="",0,H2011)))</f>
        <v>#REF!</v>
      </c>
      <c r="J2011" s="242" t="e">
        <f>IF(#REF!&gt;=1,IF(#REF!&gt;=1,#REF!),IF(#REF!&gt;=0,"",))</f>
        <v>#REF!</v>
      </c>
      <c r="K2011" s="241" t="e">
        <f>保全管理データ!N2718</f>
        <v>#REF!</v>
      </c>
      <c r="L2011" s="241" t="e">
        <f>IF(#REF!="","",IF(#REF!="悪環境における作業",0.2,IF(#REF!="高所又は地下作業",0.1,IF(#REF!="錯綜場所作業",0.3,IF(#REF!="複雑な制約のある作業",0.4,IF(#REF!="単純な制約のある作業",0.2,0))))))</f>
        <v>#REF!</v>
      </c>
      <c r="M2011" s="224" t="e">
        <f>IF(J2011="","",J2011*K2011*(1+IF(L2011="",0,L2011)))</f>
        <v>#REF!</v>
      </c>
    </row>
    <row r="2012" spans="2:13" s="229" customFormat="1" ht="27.75" customHeight="1" x14ac:dyDescent="0.2">
      <c r="B2012" s="562" t="s">
        <v>243</v>
      </c>
      <c r="C2012" s="563"/>
      <c r="D2012" s="239" t="e">
        <f>#REF!</f>
        <v>#REF!</v>
      </c>
      <c r="E2012" s="240" t="s">
        <v>242</v>
      </c>
      <c r="F2012" s="242" t="e">
        <f>IF(#REF!&gt;=1,IF(#REF!&gt;=1,#REF!),IF(#REF!&gt;=0,"",))</f>
        <v>#REF!</v>
      </c>
      <c r="G2012" s="241" t="e">
        <f>保全管理データ!N2692</f>
        <v>#REF!</v>
      </c>
      <c r="H2012" s="241" t="e">
        <f>IF(#REF!="無","",IF(#REF!="","",IF(#REF!="悪環境における作業",0.2,IF(#REF!="高所又は地下作業",0.1,IF(#REF!="錯綜場所作業",0.3,IF(#REF!="複雑な制約のある作業",0.4,IF(#REF!="単純な制約のある作業",0.2,0)))))))</f>
        <v>#REF!</v>
      </c>
      <c r="I2012" s="224" t="e">
        <f t="shared" ref="I2012:I2034" si="123">IF(F2012="","",F2012*G2012*(1+IF(H2012="",0,H2012)))</f>
        <v>#REF!</v>
      </c>
      <c r="J2012" s="242" t="e">
        <f>IF(#REF!&gt;=1,IF(#REF!&gt;=1,#REF!),IF(#REF!&gt;=0,"",))</f>
        <v>#REF!</v>
      </c>
      <c r="K2012" s="241" t="e">
        <f>保全管理データ!N2719</f>
        <v>#REF!</v>
      </c>
      <c r="L2012" s="241" t="e">
        <f>IF(#REF!="","",IF(#REF!="悪環境における作業",0.2,IF(#REF!="高所又は地下作業",0.1,IF(#REF!="錯綜場所作業",0.3,IF(#REF!="複雑な制約のある作業",0.4,IF(#REF!="単純な制約のある作業",0.2,0))))))</f>
        <v>#REF!</v>
      </c>
      <c r="M2012" s="224" t="e">
        <f t="shared" ref="M2012:M2034" si="124">IF(J2012="","",J2012*K2012*(1+IF(L2012="",0,L2012)))</f>
        <v>#REF!</v>
      </c>
    </row>
    <row r="2013" spans="2:13" s="229" customFormat="1" ht="27.75" customHeight="1" x14ac:dyDescent="0.2">
      <c r="B2013" s="562" t="s">
        <v>249</v>
      </c>
      <c r="C2013" s="563"/>
      <c r="D2013" s="239" t="e">
        <f>#REF!</f>
        <v>#REF!</v>
      </c>
      <c r="E2013" s="240" t="s">
        <v>244</v>
      </c>
      <c r="F2013" s="242" t="e">
        <f>IF(#REF!&gt;=1,IF(#REF!&gt;=1,#REF!),IF(#REF!&gt;=0,"",))</f>
        <v>#REF!</v>
      </c>
      <c r="G2013" s="241" t="e">
        <f>保全管理データ!N2693</f>
        <v>#REF!</v>
      </c>
      <c r="H2013" s="241" t="e">
        <f>IF(#REF!="無","",IF(#REF!="","",IF(#REF!="悪環境における作業",0.2,IF(#REF!="高所又は地下作業",0.1,IF(#REF!="錯綜場所作業",0.3,IF(#REF!="複雑な制約のある作業",0.4,IF(#REF!="単純な制約のある作業",0.2,0)))))))</f>
        <v>#REF!</v>
      </c>
      <c r="I2013" s="224" t="e">
        <f t="shared" si="123"/>
        <v>#REF!</v>
      </c>
      <c r="J2013" s="242" t="e">
        <f>IF(#REF!&gt;=1,IF(#REF!&gt;=1,#REF!),IF(#REF!&gt;=0,"",))</f>
        <v>#REF!</v>
      </c>
      <c r="K2013" s="241" t="e">
        <f>保全管理データ!N2720</f>
        <v>#REF!</v>
      </c>
      <c r="L2013" s="241" t="e">
        <f>IF(#REF!="","",IF(#REF!="悪環境における作業",0.2,IF(#REF!="高所又は地下作業",0.1,IF(#REF!="錯綜場所作業",0.3,IF(#REF!="複雑な制約のある作業",0.4,IF(#REF!="単純な制約のある作業",0.2,0))))))</f>
        <v>#REF!</v>
      </c>
      <c r="M2013" s="224" t="e">
        <f t="shared" si="124"/>
        <v>#REF!</v>
      </c>
    </row>
    <row r="2014" spans="2:13" s="229" customFormat="1" ht="27.75" customHeight="1" x14ac:dyDescent="0.2">
      <c r="B2014" s="562" t="s">
        <v>250</v>
      </c>
      <c r="C2014" s="563"/>
      <c r="D2014" s="239" t="e">
        <f>#REF!</f>
        <v>#REF!</v>
      </c>
      <c r="E2014" s="240" t="s">
        <v>244</v>
      </c>
      <c r="F2014" s="242" t="e">
        <f>IF(#REF!&gt;=1,IF(#REF!&gt;=1,#REF!),IF(#REF!&gt;=0,"",))</f>
        <v>#REF!</v>
      </c>
      <c r="G2014" s="241" t="e">
        <f>保全管理データ!N2694</f>
        <v>#REF!</v>
      </c>
      <c r="H2014" s="241" t="e">
        <f>IF(#REF!="無","",IF(#REF!="","",IF(#REF!="悪環境における作業",0.2,IF(#REF!="高所又は地下作業",0.1,IF(#REF!="錯綜場所作業",0.3,IF(#REF!="複雑な制約のある作業",0.4,IF(#REF!="単純な制約のある作業",0.2,0)))))))</f>
        <v>#REF!</v>
      </c>
      <c r="I2014" s="224" t="e">
        <f t="shared" si="123"/>
        <v>#REF!</v>
      </c>
      <c r="J2014" s="242" t="e">
        <f>IF(#REF!&gt;=1,IF(#REF!&gt;=1,#REF!),IF(#REF!&gt;=0,"",))</f>
        <v>#REF!</v>
      </c>
      <c r="K2014" s="241" t="e">
        <f>保全管理データ!N2721</f>
        <v>#REF!</v>
      </c>
      <c r="L2014" s="241" t="e">
        <f>IF(#REF!="","",IF(#REF!="悪環境における作業",0.2,IF(#REF!="高所又は地下作業",0.1,IF(#REF!="錯綜場所作業",0.3,IF(#REF!="複雑な制約のある作業",0.4,IF(#REF!="単純な制約のある作業",0.2,0))))))</f>
        <v>#REF!</v>
      </c>
      <c r="M2014" s="224" t="e">
        <f t="shared" si="124"/>
        <v>#REF!</v>
      </c>
    </row>
    <row r="2015" spans="2:13" s="229" customFormat="1" ht="27.75" customHeight="1" x14ac:dyDescent="0.2">
      <c r="B2015" s="562" t="s">
        <v>251</v>
      </c>
      <c r="C2015" s="563"/>
      <c r="D2015" s="239" t="e">
        <f>#REF!</f>
        <v>#REF!</v>
      </c>
      <c r="E2015" s="240" t="s">
        <v>242</v>
      </c>
      <c r="F2015" s="242" t="e">
        <f>IF(#REF!&gt;=1,IF(#REF!&gt;=1,#REF!),IF(#REF!&gt;=0,"",))</f>
        <v>#REF!</v>
      </c>
      <c r="G2015" s="241" t="e">
        <f>保全管理データ!N2695</f>
        <v>#REF!</v>
      </c>
      <c r="H2015" s="241" t="e">
        <f>IF(#REF!="無","",IF(#REF!="","",IF(#REF!="悪環境における作業",0.2,IF(#REF!="高所又は地下作業",0.1,IF(#REF!="錯綜場所作業",0.3,IF(#REF!="複雑な制約のある作業",0.4,IF(#REF!="単純な制約のある作業",0.2,0)))))))</f>
        <v>#REF!</v>
      </c>
      <c r="I2015" s="224" t="e">
        <f t="shared" si="123"/>
        <v>#REF!</v>
      </c>
      <c r="J2015" s="242" t="e">
        <f>IF(#REF!&gt;=1,IF(#REF!&gt;=1,#REF!),IF(#REF!&gt;=0,"",))</f>
        <v>#REF!</v>
      </c>
      <c r="K2015" s="241" t="e">
        <f>保全管理データ!N2722</f>
        <v>#REF!</v>
      </c>
      <c r="L2015" s="241" t="e">
        <f>IF(#REF!="","",IF(#REF!="悪環境における作業",0.2,IF(#REF!="高所又は地下作業",0.1,IF(#REF!="錯綜場所作業",0.3,IF(#REF!="複雑な制約のある作業",0.4,IF(#REF!="単純な制約のある作業",0.2,0))))))</f>
        <v>#REF!</v>
      </c>
      <c r="M2015" s="224" t="e">
        <f t="shared" si="124"/>
        <v>#REF!</v>
      </c>
    </row>
    <row r="2016" spans="2:13" s="229" customFormat="1" ht="27.75" customHeight="1" x14ac:dyDescent="0.2">
      <c r="B2016" s="562" t="s">
        <v>252</v>
      </c>
      <c r="C2016" s="563"/>
      <c r="D2016" s="239" t="e">
        <f>#REF!</f>
        <v>#REF!</v>
      </c>
      <c r="E2016" s="240" t="s">
        <v>244</v>
      </c>
      <c r="F2016" s="242" t="e">
        <f>IF(#REF!&gt;=1,IF(#REF!&gt;=1,#REF!),IF(#REF!&gt;=0,"",))</f>
        <v>#REF!</v>
      </c>
      <c r="G2016" s="241" t="e">
        <f>保全管理データ!N2696</f>
        <v>#REF!</v>
      </c>
      <c r="H2016" s="241" t="e">
        <f>IF(#REF!="無","",IF(#REF!="","",IF(#REF!="悪環境における作業",0.2,IF(#REF!="高所又は地下作業",0.1,IF(#REF!="錯綜場所作業",0.3,IF(#REF!="複雑な制約のある作業",0.4,IF(#REF!="単純な制約のある作業",0.2,0)))))))</f>
        <v>#REF!</v>
      </c>
      <c r="I2016" s="224" t="e">
        <f t="shared" si="123"/>
        <v>#REF!</v>
      </c>
      <c r="J2016" s="242" t="e">
        <f>IF(#REF!&gt;=1,IF(#REF!&gt;=1,#REF!),IF(#REF!&gt;=0,"",))</f>
        <v>#REF!</v>
      </c>
      <c r="K2016" s="241" t="e">
        <f>保全管理データ!N2723</f>
        <v>#REF!</v>
      </c>
      <c r="L2016" s="241" t="e">
        <f>IF(#REF!="","",IF(#REF!="悪環境における作業",0.2,IF(#REF!="高所又は地下作業",0.1,IF(#REF!="錯綜場所作業",0.3,IF(#REF!="複雑な制約のある作業",0.4,IF(#REF!="単純な制約のある作業",0.2,0))))))</f>
        <v>#REF!</v>
      </c>
      <c r="M2016" s="224" t="e">
        <f t="shared" si="124"/>
        <v>#REF!</v>
      </c>
    </row>
    <row r="2017" spans="2:13" s="229" customFormat="1" ht="27.75" customHeight="1" x14ac:dyDescent="0.2">
      <c r="B2017" s="562" t="s">
        <v>253</v>
      </c>
      <c r="C2017" s="563"/>
      <c r="D2017" s="239" t="e">
        <f>#REF!</f>
        <v>#REF!</v>
      </c>
      <c r="E2017" s="240" t="s">
        <v>242</v>
      </c>
      <c r="F2017" s="242" t="e">
        <f>IF(#REF!&gt;=1,IF(#REF!&gt;=1,#REF!),IF(#REF!&gt;=0,"",))</f>
        <v>#REF!</v>
      </c>
      <c r="G2017" s="241" t="e">
        <f>保全管理データ!N2697</f>
        <v>#REF!</v>
      </c>
      <c r="H2017" s="241" t="e">
        <f>IF(#REF!="無","",IF(#REF!="","",IF(#REF!="悪環境における作業",0.2,IF(#REF!="高所又は地下作業",0.1,IF(#REF!="錯綜場所作業",0.3,IF(#REF!="複雑な制約のある作業",0.4,IF(#REF!="単純な制約のある作業",0.2,0)))))))</f>
        <v>#REF!</v>
      </c>
      <c r="I2017" s="224" t="e">
        <f t="shared" si="123"/>
        <v>#REF!</v>
      </c>
      <c r="J2017" s="242" t="e">
        <f>IF(#REF!&gt;=1,IF(#REF!&gt;=1,#REF!),IF(#REF!&gt;=0,"",))</f>
        <v>#REF!</v>
      </c>
      <c r="K2017" s="241" t="e">
        <f>保全管理データ!N2724</f>
        <v>#REF!</v>
      </c>
      <c r="L2017" s="241" t="e">
        <f>IF(#REF!="","",IF(#REF!="悪環境における作業",0.2,IF(#REF!="高所又は地下作業",0.1,IF(#REF!="錯綜場所作業",0.3,IF(#REF!="複雑な制約のある作業",0.4,IF(#REF!="単純な制約のある作業",0.2,0))))))</f>
        <v>#REF!</v>
      </c>
      <c r="M2017" s="224" t="e">
        <f t="shared" si="124"/>
        <v>#REF!</v>
      </c>
    </row>
    <row r="2018" spans="2:13" s="229" customFormat="1" ht="27.75" customHeight="1" x14ac:dyDescent="0.2">
      <c r="B2018" s="562" t="s">
        <v>254</v>
      </c>
      <c r="C2018" s="563"/>
      <c r="D2018" s="239" t="e">
        <f>#REF!</f>
        <v>#REF!</v>
      </c>
      <c r="E2018" s="240" t="s">
        <v>242</v>
      </c>
      <c r="F2018" s="242" t="e">
        <f>IF(#REF!&gt;=1,IF(#REF!&gt;=1,#REF!),IF(#REF!&gt;=0,"",))</f>
        <v>#REF!</v>
      </c>
      <c r="G2018" s="241" t="e">
        <f>保全管理データ!N2698</f>
        <v>#REF!</v>
      </c>
      <c r="H2018" s="241" t="e">
        <f>IF(#REF!="無","",IF(#REF!="","",IF(#REF!="悪環境における作業",0.2,IF(#REF!="高所又は地下作業",0.1,IF(#REF!="錯綜場所作業",0.3,IF(#REF!="複雑な制約のある作業",0.4,IF(#REF!="単純な制約のある作業",0.2,0)))))))</f>
        <v>#REF!</v>
      </c>
      <c r="I2018" s="224" t="e">
        <f t="shared" si="123"/>
        <v>#REF!</v>
      </c>
      <c r="J2018" s="242" t="e">
        <f>IF(#REF!&gt;=1,IF(#REF!&gt;=1,#REF!),IF(#REF!&gt;=0,"",))</f>
        <v>#REF!</v>
      </c>
      <c r="K2018" s="241" t="e">
        <f>保全管理データ!N2725</f>
        <v>#REF!</v>
      </c>
      <c r="L2018" s="241" t="e">
        <f>IF(#REF!="","",IF(#REF!="悪環境における作業",0.2,IF(#REF!="高所又は地下作業",0.1,IF(#REF!="錯綜場所作業",0.3,IF(#REF!="複雑な制約のある作業",0.4,IF(#REF!="単純な制約のある作業",0.2,0))))))</f>
        <v>#REF!</v>
      </c>
      <c r="M2018" s="224" t="e">
        <f t="shared" si="124"/>
        <v>#REF!</v>
      </c>
    </row>
    <row r="2019" spans="2:13" s="229" customFormat="1" ht="27.75" customHeight="1" x14ac:dyDescent="0.2">
      <c r="B2019" s="562" t="s">
        <v>255</v>
      </c>
      <c r="C2019" s="563"/>
      <c r="D2019" s="239" t="e">
        <f>#REF!</f>
        <v>#REF!</v>
      </c>
      <c r="E2019" s="240" t="s">
        <v>245</v>
      </c>
      <c r="F2019" s="242" t="e">
        <f>IF(#REF!&gt;=1,IF(#REF!&gt;=1,#REF!),IF(#REF!&gt;=0,"",))</f>
        <v>#REF!</v>
      </c>
      <c r="G2019" s="241" t="e">
        <f>保全管理データ!N2699</f>
        <v>#REF!</v>
      </c>
      <c r="H2019" s="241" t="e">
        <f>IF(#REF!="無","",IF(#REF!="","",IF(#REF!="悪環境における作業",0.2,IF(#REF!="高所又は地下作業",0.1,IF(#REF!="錯綜場所作業",0.3,IF(#REF!="複雑な制約のある作業",0.4,IF(#REF!="単純な制約のある作業",0.2,0)))))))</f>
        <v>#REF!</v>
      </c>
      <c r="I2019" s="224" t="e">
        <f t="shared" si="123"/>
        <v>#REF!</v>
      </c>
      <c r="J2019" s="242" t="e">
        <f>IF(#REF!&gt;=1,IF(#REF!&gt;=1,#REF!),IF(#REF!&gt;=0,"",))</f>
        <v>#REF!</v>
      </c>
      <c r="K2019" s="241" t="e">
        <f>保全管理データ!N2726</f>
        <v>#REF!</v>
      </c>
      <c r="L2019" s="241" t="e">
        <f>IF(#REF!="","",IF(#REF!="悪環境における作業",0.2,IF(#REF!="高所又は地下作業",0.1,IF(#REF!="錯綜場所作業",0.3,IF(#REF!="複雑な制約のある作業",0.4,IF(#REF!="単純な制約のある作業",0.2,0))))))</f>
        <v>#REF!</v>
      </c>
      <c r="M2019" s="224" t="e">
        <f t="shared" si="124"/>
        <v>#REF!</v>
      </c>
    </row>
    <row r="2020" spans="2:13" s="229" customFormat="1" ht="27.75" customHeight="1" x14ac:dyDescent="0.2">
      <c r="B2020" s="562" t="s">
        <v>256</v>
      </c>
      <c r="C2020" s="563"/>
      <c r="D2020" s="239" t="e">
        <f>#REF!</f>
        <v>#REF!</v>
      </c>
      <c r="E2020" s="240" t="s">
        <v>242</v>
      </c>
      <c r="F2020" s="242" t="e">
        <f>IF(#REF!&gt;=1,IF(#REF!&gt;=1,#REF!),IF(#REF!&gt;=0,"",))</f>
        <v>#REF!</v>
      </c>
      <c r="G2020" s="241" t="e">
        <f>保全管理データ!N2700</f>
        <v>#REF!</v>
      </c>
      <c r="H2020" s="241" t="e">
        <f>IF(#REF!="無","",IF(#REF!="","",IF(#REF!="悪環境における作業",0.2,IF(#REF!="高所又は地下作業",0.1,IF(#REF!="錯綜場所作業",0.3,IF(#REF!="複雑な制約のある作業",0.4,IF(#REF!="単純な制約のある作業",0.2,0)))))))</f>
        <v>#REF!</v>
      </c>
      <c r="I2020" s="224" t="e">
        <f t="shared" si="123"/>
        <v>#REF!</v>
      </c>
      <c r="J2020" s="242" t="e">
        <f>IF(#REF!&gt;=1,IF(#REF!&gt;=1,#REF!),IF(#REF!&gt;=0,"",))</f>
        <v>#REF!</v>
      </c>
      <c r="K2020" s="241" t="e">
        <f>保全管理データ!N2727</f>
        <v>#REF!</v>
      </c>
      <c r="L2020" s="241" t="e">
        <f>IF(#REF!="","",IF(#REF!="悪環境における作業",0.2,IF(#REF!="高所又は地下作業",0.1,IF(#REF!="錯綜場所作業",0.3,IF(#REF!="複雑な制約のある作業",0.4,IF(#REF!="単純な制約のある作業",0.2,0))))))</f>
        <v>#REF!</v>
      </c>
      <c r="M2020" s="224" t="e">
        <f t="shared" si="124"/>
        <v>#REF!</v>
      </c>
    </row>
    <row r="2021" spans="2:13" s="229" customFormat="1" ht="27.75" customHeight="1" x14ac:dyDescent="0.2">
      <c r="B2021" s="562" t="s">
        <v>257</v>
      </c>
      <c r="C2021" s="563"/>
      <c r="D2021" s="239" t="e">
        <f>#REF!</f>
        <v>#REF!</v>
      </c>
      <c r="E2021" s="240" t="s">
        <v>245</v>
      </c>
      <c r="F2021" s="242" t="e">
        <f>IF(#REF!&gt;=1,IF(#REF!&gt;=1,#REF!),IF(#REF!&gt;=0,"",))</f>
        <v>#REF!</v>
      </c>
      <c r="G2021" s="241" t="e">
        <f>保全管理データ!N2701</f>
        <v>#REF!</v>
      </c>
      <c r="H2021" s="241" t="e">
        <f>IF(#REF!="無","",IF(#REF!="","",IF(#REF!="悪環境における作業",0.2,IF(#REF!="高所又は地下作業",0.1,IF(#REF!="錯綜場所作業",0.3,IF(#REF!="複雑な制約のある作業",0.4,IF(#REF!="単純な制約のある作業",0.2,0)))))))</f>
        <v>#REF!</v>
      </c>
      <c r="I2021" s="224" t="e">
        <f t="shared" si="123"/>
        <v>#REF!</v>
      </c>
      <c r="J2021" s="242" t="e">
        <f>IF(#REF!&gt;=1,IF(#REF!&gt;=1,#REF!),IF(#REF!&gt;=0,"",))</f>
        <v>#REF!</v>
      </c>
      <c r="K2021" s="241" t="e">
        <f>保全管理データ!N2728</f>
        <v>#REF!</v>
      </c>
      <c r="L2021" s="241" t="e">
        <f>IF(#REF!="","",IF(#REF!="悪環境における作業",0.2,IF(#REF!="高所又は地下作業",0.1,IF(#REF!="錯綜場所作業",0.3,IF(#REF!="複雑な制約のある作業",0.4,IF(#REF!="単純な制約のある作業",0.2,0))))))</f>
        <v>#REF!</v>
      </c>
      <c r="M2021" s="224" t="e">
        <f t="shared" si="124"/>
        <v>#REF!</v>
      </c>
    </row>
    <row r="2022" spans="2:13" s="229" customFormat="1" ht="27.75" customHeight="1" x14ac:dyDescent="0.2">
      <c r="B2022" s="562" t="s">
        <v>258</v>
      </c>
      <c r="C2022" s="563"/>
      <c r="D2022" s="239" t="e">
        <f>#REF!</f>
        <v>#REF!</v>
      </c>
      <c r="E2022" s="240" t="s">
        <v>245</v>
      </c>
      <c r="F2022" s="242" t="e">
        <f>IF(#REF!&gt;=1,IF(#REF!&gt;=1,#REF!),IF(#REF!&gt;=0,"",))</f>
        <v>#REF!</v>
      </c>
      <c r="G2022" s="241" t="e">
        <f>保全管理データ!N2702</f>
        <v>#REF!</v>
      </c>
      <c r="H2022" s="241" t="e">
        <f>IF(#REF!="無","",IF(#REF!="","",IF(#REF!="悪環境における作業",0.2,IF(#REF!="高所又は地下作業",0.1,IF(#REF!="錯綜場所作業",0.3,IF(#REF!="複雑な制約のある作業",0.4,IF(#REF!="単純な制約のある作業",0.2,0)))))))</f>
        <v>#REF!</v>
      </c>
      <c r="I2022" s="224" t="e">
        <f t="shared" si="123"/>
        <v>#REF!</v>
      </c>
      <c r="J2022" s="242" t="e">
        <f>IF(#REF!&gt;=1,IF(#REF!&gt;=1,#REF!),IF(#REF!&gt;=0,"",))</f>
        <v>#REF!</v>
      </c>
      <c r="K2022" s="241" t="e">
        <f>保全管理データ!N2729</f>
        <v>#REF!</v>
      </c>
      <c r="L2022" s="241" t="e">
        <f>IF(#REF!="","",IF(#REF!="悪環境における作業",0.2,IF(#REF!="高所又は地下作業",0.1,IF(#REF!="錯綜場所作業",0.3,IF(#REF!="複雑な制約のある作業",0.4,IF(#REF!="単純な制約のある作業",0.2,0))))))</f>
        <v>#REF!</v>
      </c>
      <c r="M2022" s="224" t="e">
        <f t="shared" si="124"/>
        <v>#REF!</v>
      </c>
    </row>
    <row r="2023" spans="2:13" s="229" customFormat="1" ht="27.75" customHeight="1" x14ac:dyDescent="0.2">
      <c r="B2023" s="562" t="s">
        <v>259</v>
      </c>
      <c r="C2023" s="563"/>
      <c r="D2023" s="239" t="e">
        <f>#REF!</f>
        <v>#REF!</v>
      </c>
      <c r="E2023" s="240" t="s">
        <v>245</v>
      </c>
      <c r="F2023" s="242" t="e">
        <f>IF(#REF!&gt;=1,IF(#REF!&gt;=1,#REF!),IF(#REF!&gt;=0,"",))</f>
        <v>#REF!</v>
      </c>
      <c r="G2023" s="241" t="e">
        <f>保全管理データ!N2703</f>
        <v>#REF!</v>
      </c>
      <c r="H2023" s="241" t="e">
        <f>IF(#REF!="無","",IF(#REF!="","",IF(#REF!="悪環境における作業",0.2,IF(#REF!="高所又は地下作業",0.1,IF(#REF!="錯綜場所作業",0.3,IF(#REF!="複雑な制約のある作業",0.4,IF(#REF!="単純な制約のある作業",0.2,0)))))))</f>
        <v>#REF!</v>
      </c>
      <c r="I2023" s="224" t="e">
        <f t="shared" si="123"/>
        <v>#REF!</v>
      </c>
      <c r="J2023" s="242" t="e">
        <f>IF(#REF!&gt;=1,IF(#REF!&gt;=1,#REF!),IF(#REF!&gt;=0,"",))</f>
        <v>#REF!</v>
      </c>
      <c r="K2023" s="241" t="e">
        <f>保全管理データ!N2730</f>
        <v>#REF!</v>
      </c>
      <c r="L2023" s="241" t="e">
        <f>IF(#REF!="","",IF(#REF!="悪環境における作業",0.2,IF(#REF!="高所又は地下作業",0.1,IF(#REF!="錯綜場所作業",0.3,IF(#REF!="複雑な制約のある作業",0.4,IF(#REF!="単純な制約のある作業",0.2,0))))))</f>
        <v>#REF!</v>
      </c>
      <c r="M2023" s="224" t="e">
        <f t="shared" si="124"/>
        <v>#REF!</v>
      </c>
    </row>
    <row r="2024" spans="2:13" s="229" customFormat="1" ht="27.75" customHeight="1" x14ac:dyDescent="0.2">
      <c r="B2024" s="562" t="s">
        <v>430</v>
      </c>
      <c r="C2024" s="563"/>
      <c r="D2024" s="239" t="e">
        <f>#REF!</f>
        <v>#REF!</v>
      </c>
      <c r="E2024" s="240" t="s">
        <v>248</v>
      </c>
      <c r="F2024" s="242" t="e">
        <f>IF(#REF!&gt;=1,IF(#REF!&gt;=1,#REF!),IF(#REF!&gt;=0,"",))</f>
        <v>#REF!</v>
      </c>
      <c r="G2024" s="241" t="e">
        <f>保全管理データ!N2704</f>
        <v>#REF!</v>
      </c>
      <c r="H2024" s="241" t="e">
        <f>IF(#REF!="無","",IF(#REF!="","",IF(#REF!="悪環境における作業",0.2,IF(#REF!="高所又は地下作業",0.1,IF(#REF!="錯綜場所作業",0.3,IF(#REF!="複雑な制約のある作業",0.4,IF(#REF!="単純な制約のある作業",0.2,0)))))))</f>
        <v>#REF!</v>
      </c>
      <c r="I2024" s="224" t="e">
        <f t="shared" si="123"/>
        <v>#REF!</v>
      </c>
      <c r="J2024" s="242" t="e">
        <f>IF(#REF!&gt;=1,IF(#REF!&gt;=1,#REF!),IF(#REF!&gt;=0,"",))</f>
        <v>#REF!</v>
      </c>
      <c r="K2024" s="241" t="e">
        <f>保全管理データ!N2731</f>
        <v>#REF!</v>
      </c>
      <c r="L2024" s="241" t="e">
        <f>IF(#REF!="","",IF(#REF!="悪環境における作業",0.2,IF(#REF!="高所又は地下作業",0.1,IF(#REF!="錯綜場所作業",0.3,IF(#REF!="複雑な制約のある作業",0.4,IF(#REF!="単純な制約のある作業",0.2,0))))))</f>
        <v>#REF!</v>
      </c>
      <c r="M2024" s="224" t="e">
        <f t="shared" si="124"/>
        <v>#REF!</v>
      </c>
    </row>
    <row r="2025" spans="2:13" s="229" customFormat="1" ht="27.75" customHeight="1" x14ac:dyDescent="0.2">
      <c r="B2025" s="562" t="s">
        <v>261</v>
      </c>
      <c r="C2025" s="563"/>
      <c r="D2025" s="239" t="e">
        <f>#REF!</f>
        <v>#REF!</v>
      </c>
      <c r="E2025" s="240" t="s">
        <v>247</v>
      </c>
      <c r="F2025" s="242" t="e">
        <f>IF(#REF!&gt;=1,IF(#REF!&gt;=1,#REF!),IF(#REF!&gt;=0,"",))</f>
        <v>#REF!</v>
      </c>
      <c r="G2025" s="241" t="e">
        <f>保全管理データ!N2705</f>
        <v>#REF!</v>
      </c>
      <c r="H2025" s="241" t="e">
        <f>IF(#REF!="無","",IF(#REF!="","",IF(#REF!="悪環境における作業",0.2,IF(#REF!="高所又は地下作業",0.1,IF(#REF!="錯綜場所作業",0.3,IF(#REF!="複雑な制約のある作業",0.4,IF(#REF!="単純な制約のある作業",0.2,0)))))))</f>
        <v>#REF!</v>
      </c>
      <c r="I2025" s="224" t="e">
        <f t="shared" si="123"/>
        <v>#REF!</v>
      </c>
      <c r="J2025" s="242" t="e">
        <f>IF(#REF!&gt;=1,IF(#REF!&gt;=1,#REF!),IF(#REF!&gt;=0,"",))</f>
        <v>#REF!</v>
      </c>
      <c r="K2025" s="241" t="e">
        <f>保全管理データ!N2732</f>
        <v>#REF!</v>
      </c>
      <c r="L2025" s="241" t="e">
        <f>IF(#REF!="","",IF(#REF!="悪環境における作業",0.2,IF(#REF!="高所又は地下作業",0.1,IF(#REF!="錯綜場所作業",0.3,IF(#REF!="複雑な制約のある作業",0.4,IF(#REF!="単純な制約のある作業",0.2,0))))))</f>
        <v>#REF!</v>
      </c>
      <c r="M2025" s="224" t="e">
        <f t="shared" si="124"/>
        <v>#REF!</v>
      </c>
    </row>
    <row r="2026" spans="2:13" s="229" customFormat="1" ht="27.75" customHeight="1" x14ac:dyDescent="0.2">
      <c r="B2026" s="562" t="s">
        <v>262</v>
      </c>
      <c r="C2026" s="563"/>
      <c r="D2026" s="239" t="e">
        <f>#REF!</f>
        <v>#REF!</v>
      </c>
      <c r="E2026" s="240" t="s">
        <v>245</v>
      </c>
      <c r="F2026" s="242" t="e">
        <f>IF(#REF!&gt;=1,IF(#REF!&gt;=1,#REF!),IF(#REF!&gt;=0,"",))</f>
        <v>#REF!</v>
      </c>
      <c r="G2026" s="241" t="e">
        <f>保全管理データ!N2706</f>
        <v>#REF!</v>
      </c>
      <c r="H2026" s="241" t="e">
        <f>IF(#REF!="無","",IF(#REF!="","",IF(#REF!="悪環境における作業",0.2,IF(#REF!="高所又は地下作業",0.1,IF(#REF!="錯綜場所作業",0.3,IF(#REF!="複雑な制約のある作業",0.4,IF(#REF!="単純な制約のある作業",0.2,0)))))))</f>
        <v>#REF!</v>
      </c>
      <c r="I2026" s="224" t="e">
        <f t="shared" si="123"/>
        <v>#REF!</v>
      </c>
      <c r="J2026" s="242" t="e">
        <f>IF(#REF!&gt;=1,IF(#REF!&gt;=1,#REF!),IF(#REF!&gt;=0,"",))</f>
        <v>#REF!</v>
      </c>
      <c r="K2026" s="241" t="e">
        <f>保全管理データ!N2733</f>
        <v>#REF!</v>
      </c>
      <c r="L2026" s="241" t="e">
        <f>IF(#REF!="","",IF(#REF!="悪環境における作業",0.2,IF(#REF!="高所又は地下作業",0.1,IF(#REF!="錯綜場所作業",0.3,IF(#REF!="複雑な制約のある作業",0.4,IF(#REF!="単純な制約のある作業",0.2,0))))))</f>
        <v>#REF!</v>
      </c>
      <c r="M2026" s="224" t="e">
        <f t="shared" si="124"/>
        <v>#REF!</v>
      </c>
    </row>
    <row r="2027" spans="2:13" s="229" customFormat="1" ht="27.75" customHeight="1" x14ac:dyDescent="0.2">
      <c r="B2027" s="562" t="s">
        <v>263</v>
      </c>
      <c r="C2027" s="563"/>
      <c r="D2027" s="239" t="e">
        <f>#REF!</f>
        <v>#REF!</v>
      </c>
      <c r="E2027" s="240" t="s">
        <v>245</v>
      </c>
      <c r="F2027" s="242" t="e">
        <f>IF(#REF!&gt;=1,IF(#REF!&gt;=1,#REF!),IF(#REF!&gt;=0,"",))</f>
        <v>#REF!</v>
      </c>
      <c r="G2027" s="241" t="e">
        <f>保全管理データ!N2707</f>
        <v>#REF!</v>
      </c>
      <c r="H2027" s="241" t="e">
        <f>IF(#REF!="無","",IF(#REF!="","",IF(#REF!="悪環境における作業",0.2,IF(#REF!="高所又は地下作業",0.1,IF(#REF!="錯綜場所作業",0.3,IF(#REF!="複雑な制約のある作業",0.4,IF(#REF!="単純な制約のある作業",0.2,0)))))))</f>
        <v>#REF!</v>
      </c>
      <c r="I2027" s="224" t="e">
        <f t="shared" si="123"/>
        <v>#REF!</v>
      </c>
      <c r="J2027" s="242" t="e">
        <f>IF(#REF!&gt;=1,IF(#REF!&gt;=1,#REF!),IF(#REF!&gt;=0,"",))</f>
        <v>#REF!</v>
      </c>
      <c r="K2027" s="241" t="e">
        <f>保全管理データ!N2734</f>
        <v>#REF!</v>
      </c>
      <c r="L2027" s="241" t="e">
        <f>IF(#REF!="","",IF(#REF!="悪環境における作業",0.2,IF(#REF!="高所又は地下作業",0.1,IF(#REF!="錯綜場所作業",0.3,IF(#REF!="複雑な制約のある作業",0.4,IF(#REF!="単純な制約のある作業",0.2,0))))))</f>
        <v>#REF!</v>
      </c>
      <c r="M2027" s="224" t="e">
        <f t="shared" si="124"/>
        <v>#REF!</v>
      </c>
    </row>
    <row r="2028" spans="2:13" s="229" customFormat="1" ht="27.75" customHeight="1" x14ac:dyDescent="0.2">
      <c r="B2028" s="562" t="s">
        <v>264</v>
      </c>
      <c r="C2028" s="563"/>
      <c r="D2028" s="239" t="e">
        <f>#REF!</f>
        <v>#REF!</v>
      </c>
      <c r="E2028" s="240" t="s">
        <v>245</v>
      </c>
      <c r="F2028" s="242" t="e">
        <f>IF(#REF!&gt;=1,IF(#REF!&gt;=1,#REF!),IF(#REF!&gt;=0,"",))</f>
        <v>#REF!</v>
      </c>
      <c r="G2028" s="241" t="e">
        <f>保全管理データ!N2708</f>
        <v>#REF!</v>
      </c>
      <c r="H2028" s="241" t="e">
        <f>IF(#REF!="無","",IF(#REF!="","",IF(#REF!="悪環境における作業",0.2,IF(#REF!="高所又は地下作業",0.1,IF(#REF!="錯綜場所作業",0.3,IF(#REF!="複雑な制約のある作業",0.4,IF(#REF!="単純な制約のある作業",0.2,0)))))))</f>
        <v>#REF!</v>
      </c>
      <c r="I2028" s="224" t="e">
        <f t="shared" si="123"/>
        <v>#REF!</v>
      </c>
      <c r="J2028" s="242" t="e">
        <f>IF(#REF!&gt;=1,IF(#REF!&gt;=1,#REF!),IF(#REF!&gt;=0,"",))</f>
        <v>#REF!</v>
      </c>
      <c r="K2028" s="241" t="e">
        <f>保全管理データ!N2735</f>
        <v>#REF!</v>
      </c>
      <c r="L2028" s="241" t="e">
        <f>IF(#REF!="","",IF(#REF!="悪環境における作業",0.2,IF(#REF!="高所又は地下作業",0.1,IF(#REF!="錯綜場所作業",0.3,IF(#REF!="複雑な制約のある作業",0.4,IF(#REF!="単純な制約のある作業",0.2,0))))))</f>
        <v>#REF!</v>
      </c>
      <c r="M2028" s="224" t="e">
        <f t="shared" si="124"/>
        <v>#REF!</v>
      </c>
    </row>
    <row r="2029" spans="2:13" s="229" customFormat="1" ht="27.75" customHeight="1" x14ac:dyDescent="0.2">
      <c r="B2029" s="562" t="s">
        <v>265</v>
      </c>
      <c r="C2029" s="563"/>
      <c r="D2029" s="239" t="e">
        <f>#REF!</f>
        <v>#REF!</v>
      </c>
      <c r="E2029" s="240" t="s">
        <v>245</v>
      </c>
      <c r="F2029" s="242" t="e">
        <f>IF(#REF!&gt;=1,IF(#REF!&gt;=1,#REF!),IF(#REF!&gt;=0,"",))</f>
        <v>#REF!</v>
      </c>
      <c r="G2029" s="241" t="e">
        <f>保全管理データ!N2709</f>
        <v>#REF!</v>
      </c>
      <c r="H2029" s="241" t="e">
        <f>IF(#REF!="無","",IF(#REF!="","",IF(#REF!="悪環境における作業",0.2,IF(#REF!="高所又は地下作業",0.1,IF(#REF!="錯綜場所作業",0.3,IF(#REF!="複雑な制約のある作業",0.4,IF(#REF!="単純な制約のある作業",0.2,0)))))))</f>
        <v>#REF!</v>
      </c>
      <c r="I2029" s="224" t="e">
        <f t="shared" si="123"/>
        <v>#REF!</v>
      </c>
      <c r="J2029" s="242" t="e">
        <f>IF(#REF!&gt;=1,IF(#REF!&gt;=1,#REF!),IF(#REF!&gt;=0,"",))</f>
        <v>#REF!</v>
      </c>
      <c r="K2029" s="241" t="e">
        <f>保全管理データ!N2736</f>
        <v>#REF!</v>
      </c>
      <c r="L2029" s="241" t="e">
        <f>IF(#REF!="","",IF(#REF!="悪環境における作業",0.2,IF(#REF!="高所又は地下作業",0.1,IF(#REF!="錯綜場所作業",0.3,IF(#REF!="複雑な制約のある作業",0.4,IF(#REF!="単純な制約のある作業",0.2,0))))))</f>
        <v>#REF!</v>
      </c>
      <c r="M2029" s="224" t="e">
        <f t="shared" si="124"/>
        <v>#REF!</v>
      </c>
    </row>
    <row r="2030" spans="2:13" s="229" customFormat="1" ht="27.75" customHeight="1" x14ac:dyDescent="0.2">
      <c r="B2030" s="562" t="s">
        <v>266</v>
      </c>
      <c r="C2030" s="563"/>
      <c r="D2030" s="239" t="e">
        <f>#REF!</f>
        <v>#REF!</v>
      </c>
      <c r="E2030" s="240" t="s">
        <v>245</v>
      </c>
      <c r="F2030" s="242" t="e">
        <f>IF(#REF!&gt;=1,IF(#REF!&gt;=1,#REF!),IF(#REF!&gt;=0,"",))</f>
        <v>#REF!</v>
      </c>
      <c r="G2030" s="241" t="e">
        <f>保全管理データ!N2710</f>
        <v>#REF!</v>
      </c>
      <c r="H2030" s="241" t="e">
        <f>IF(#REF!="無","",IF(#REF!="","",IF(#REF!="悪環境における作業",0.2,IF(#REF!="高所又は地下作業",0.1,IF(#REF!="錯綜場所作業",0.3,IF(#REF!="複雑な制約のある作業",0.4,IF(#REF!="単純な制約のある作業",0.2,0)))))))</f>
        <v>#REF!</v>
      </c>
      <c r="I2030" s="224" t="e">
        <f t="shared" si="123"/>
        <v>#REF!</v>
      </c>
      <c r="J2030" s="242" t="e">
        <f>IF(#REF!&gt;=1,IF(#REF!&gt;=1,#REF!),IF(#REF!&gt;=0,"",))</f>
        <v>#REF!</v>
      </c>
      <c r="K2030" s="241" t="e">
        <f>保全管理データ!N2737</f>
        <v>#REF!</v>
      </c>
      <c r="L2030" s="241" t="e">
        <f>IF(#REF!="","",IF(#REF!="悪環境における作業",0.2,IF(#REF!="高所又は地下作業",0.1,IF(#REF!="錯綜場所作業",0.3,IF(#REF!="複雑な制約のある作業",0.4,IF(#REF!="単純な制約のある作業",0.2,0))))))</f>
        <v>#REF!</v>
      </c>
      <c r="M2030" s="224" t="e">
        <f t="shared" si="124"/>
        <v>#REF!</v>
      </c>
    </row>
    <row r="2031" spans="2:13" s="229" customFormat="1" ht="27.75" customHeight="1" x14ac:dyDescent="0.2">
      <c r="B2031" s="562" t="s">
        <v>81</v>
      </c>
      <c r="C2031" s="563"/>
      <c r="D2031" s="239" t="e">
        <f>#REF!</f>
        <v>#REF!</v>
      </c>
      <c r="E2031" s="240" t="s">
        <v>245</v>
      </c>
      <c r="F2031" s="242" t="e">
        <f>IF(#REF!&gt;=1,IF(#REF!&gt;=1,#REF!),IF(#REF!&gt;=0,"",))</f>
        <v>#REF!</v>
      </c>
      <c r="G2031" s="241" t="e">
        <f>保全管理データ!N2711</f>
        <v>#REF!</v>
      </c>
      <c r="H2031" s="241" t="e">
        <f>IF(#REF!="無","",IF(#REF!="","",IF(#REF!="悪環境における作業",0.2,IF(#REF!="高所又は地下作業",0.1,IF(#REF!="錯綜場所作業",0.3,IF(#REF!="複雑な制約のある作業",0.4,IF(#REF!="単純な制約のある作業",0.2,0)))))))</f>
        <v>#REF!</v>
      </c>
      <c r="I2031" s="224" t="e">
        <f t="shared" si="123"/>
        <v>#REF!</v>
      </c>
      <c r="J2031" s="242" t="e">
        <f>IF(#REF!&gt;=1,IF(#REF!&gt;=1,#REF!),IF(#REF!&gt;=0,"",))</f>
        <v>#REF!</v>
      </c>
      <c r="K2031" s="241" t="e">
        <f>保全管理データ!N2738</f>
        <v>#REF!</v>
      </c>
      <c r="L2031" s="241" t="e">
        <f>IF(#REF!="","",IF(#REF!="悪環境における作業",0.2,IF(#REF!="高所又は地下作業",0.1,IF(#REF!="錯綜場所作業",0.3,IF(#REF!="複雑な制約のある作業",0.4,IF(#REF!="単純な制約のある作業",0.2,0))))))</f>
        <v>#REF!</v>
      </c>
      <c r="M2031" s="224" t="e">
        <f t="shared" si="124"/>
        <v>#REF!</v>
      </c>
    </row>
    <row r="2032" spans="2:13" s="229" customFormat="1" ht="27.75" customHeight="1" x14ac:dyDescent="0.2">
      <c r="B2032" s="562" t="s">
        <v>267</v>
      </c>
      <c r="C2032" s="563"/>
      <c r="D2032" s="239" t="e">
        <f>#REF!</f>
        <v>#REF!</v>
      </c>
      <c r="E2032" s="240" t="s">
        <v>247</v>
      </c>
      <c r="F2032" s="242" t="e">
        <f>IF(#REF!&gt;=1,IF(#REF!&gt;=1,#REF!),IF(#REF!&gt;=0,"",))</f>
        <v>#REF!</v>
      </c>
      <c r="G2032" s="241" t="e">
        <f>保全管理データ!N2712</f>
        <v>#REF!</v>
      </c>
      <c r="H2032" s="241" t="e">
        <f>IF(#REF!="無","",IF(#REF!="","",IF(#REF!="悪環境における作業",0.2,IF(#REF!="高所又は地下作業",0.1,IF(#REF!="錯綜場所作業",0.3,IF(#REF!="複雑な制約のある作業",0.4,IF(#REF!="単純な制約のある作業",0.2,0)))))))</f>
        <v>#REF!</v>
      </c>
      <c r="I2032" s="224" t="e">
        <f t="shared" si="123"/>
        <v>#REF!</v>
      </c>
      <c r="J2032" s="242" t="e">
        <f>IF(#REF!&gt;=1,IF(#REF!&gt;=1,#REF!),IF(#REF!&gt;=0,"",))</f>
        <v>#REF!</v>
      </c>
      <c r="K2032" s="241" t="e">
        <f>保全管理データ!N2739</f>
        <v>#REF!</v>
      </c>
      <c r="L2032" s="241" t="e">
        <f>IF(#REF!="","",IF(#REF!="悪環境における作業",0.2,IF(#REF!="高所又は地下作業",0.1,IF(#REF!="錯綜場所作業",0.3,IF(#REF!="複雑な制約のある作業",0.4,IF(#REF!="単純な制約のある作業",0.2,0))))))</f>
        <v>#REF!</v>
      </c>
      <c r="M2032" s="224" t="e">
        <f t="shared" si="124"/>
        <v>#REF!</v>
      </c>
    </row>
    <row r="2033" spans="2:13" s="229" customFormat="1" ht="27.75" customHeight="1" x14ac:dyDescent="0.2">
      <c r="B2033" s="562" t="s">
        <v>268</v>
      </c>
      <c r="C2033" s="563"/>
      <c r="D2033" s="239" t="e">
        <f>#REF!</f>
        <v>#REF!</v>
      </c>
      <c r="E2033" s="240" t="s">
        <v>246</v>
      </c>
      <c r="F2033" s="242" t="e">
        <f>IF(#REF!&gt;=1,IF(#REF!&gt;=1,#REF!),IF(#REF!&gt;=0,"",))</f>
        <v>#REF!</v>
      </c>
      <c r="G2033" s="241" t="e">
        <f>保全管理データ!N2713</f>
        <v>#REF!</v>
      </c>
      <c r="H2033" s="241" t="e">
        <f>IF(#REF!="無","",IF(#REF!="","",IF(#REF!="悪環境における作業",0.2,IF(#REF!="高所又は地下作業",0.1,IF(#REF!="錯綜場所作業",0.3,IF(#REF!="複雑な制約のある作業",0.4,IF(#REF!="単純な制約のある作業",0.2,0)))))))</f>
        <v>#REF!</v>
      </c>
      <c r="I2033" s="224" t="e">
        <f t="shared" si="123"/>
        <v>#REF!</v>
      </c>
      <c r="J2033" s="242" t="e">
        <f>IF(#REF!&gt;=1,IF(#REF!&gt;=1,#REF!),IF(#REF!&gt;=0,"",))</f>
        <v>#REF!</v>
      </c>
      <c r="K2033" s="241" t="e">
        <f>保全管理データ!N2740</f>
        <v>#REF!</v>
      </c>
      <c r="L2033" s="241" t="e">
        <f>IF(#REF!="","",IF(#REF!="悪環境における作業",0.2,IF(#REF!="高所又は地下作業",0.1,IF(#REF!="錯綜場所作業",0.3,IF(#REF!="複雑な制約のある作業",0.4,IF(#REF!="単純な制約のある作業",0.2,0))))))</f>
        <v>#REF!</v>
      </c>
      <c r="M2033" s="224" t="e">
        <f t="shared" si="124"/>
        <v>#REF!</v>
      </c>
    </row>
    <row r="2034" spans="2:13" s="229" customFormat="1" ht="27.75" customHeight="1" thickBot="1" x14ac:dyDescent="0.25">
      <c r="B2034" s="564" t="s">
        <v>269</v>
      </c>
      <c r="C2034" s="565"/>
      <c r="D2034" s="243" t="e">
        <f>#REF!</f>
        <v>#REF!</v>
      </c>
      <c r="E2034" s="244" t="s">
        <v>245</v>
      </c>
      <c r="F2034" s="246" t="e">
        <f>IF(#REF!&gt;=1,IF(#REF!&gt;=1,#REF!),IF(#REF!&gt;=0,"",))</f>
        <v>#REF!</v>
      </c>
      <c r="G2034" s="245" t="e">
        <f>保全管理データ!N2714</f>
        <v>#REF!</v>
      </c>
      <c r="H2034" s="241" t="e">
        <f>IF(#REF!="無","",IF(#REF!="","",IF(#REF!="悪環境における作業",0.2,IF(#REF!="高所又は地下作業",0.1,IF(#REF!="錯綜場所作業",0.3,IF(#REF!="複雑な制約のある作業",0.4,IF(#REF!="単純な制約のある作業",0.2,0)))))))</f>
        <v>#REF!</v>
      </c>
      <c r="I2034" s="224" t="e">
        <f t="shared" si="123"/>
        <v>#REF!</v>
      </c>
      <c r="J2034" s="246" t="e">
        <f>IF(#REF!&gt;=1,IF(#REF!&gt;=1,#REF!),IF(#REF!&gt;=0,"",))</f>
        <v>#REF!</v>
      </c>
      <c r="K2034" s="245" t="e">
        <f>保全管理データ!N2741</f>
        <v>#REF!</v>
      </c>
      <c r="L2034" s="245" t="e">
        <f>IF(#REF!="","",IF(#REF!="悪環境における作業",0.2,IF(#REF!="高所又は地下作業",0.1,IF(#REF!="錯綜場所作業",0.3,IF(#REF!="複雑な制約のある作業",0.4,IF(#REF!="単純な制約のある作業",0.2,0))))))</f>
        <v>#REF!</v>
      </c>
      <c r="M2034" s="224" t="e">
        <f t="shared" si="124"/>
        <v>#REF!</v>
      </c>
    </row>
    <row r="2035" spans="2:13" s="229" customFormat="1" ht="27.75" customHeight="1" thickBot="1" x14ac:dyDescent="0.25">
      <c r="B2035" s="555" t="s">
        <v>190</v>
      </c>
      <c r="C2035" s="555"/>
      <c r="D2035" s="555"/>
      <c r="E2035" s="555"/>
      <c r="F2035" s="556" t="e">
        <f>SUM(I2011:I2034)</f>
        <v>#REF!</v>
      </c>
      <c r="G2035" s="557"/>
      <c r="H2035" s="557"/>
      <c r="I2035" s="558"/>
      <c r="J2035" s="556" t="e">
        <f>IF(SUM(J2011:J2034)=0,"0.00",SUM(M2011:M2034))</f>
        <v>#REF!</v>
      </c>
      <c r="K2035" s="557"/>
      <c r="L2035" s="557"/>
      <c r="M2035" s="558"/>
    </row>
    <row r="2036" spans="2:13" s="229" customFormat="1" ht="27.75" customHeight="1" thickBot="1" x14ac:dyDescent="0.25">
      <c r="B2036" s="555" t="s">
        <v>97</v>
      </c>
      <c r="C2036" s="555"/>
      <c r="D2036" s="555"/>
      <c r="E2036" s="555"/>
      <c r="F2036" s="559" t="e">
        <f>IF(#REF!="５年以下","0",IF(#REF!="５年～１０年",0.1,IF(#REF!="１０年以上",0.15)))</f>
        <v>#REF!</v>
      </c>
      <c r="G2036" s="560"/>
      <c r="H2036" s="560"/>
      <c r="I2036" s="560"/>
      <c r="J2036" s="560"/>
      <c r="K2036" s="560"/>
      <c r="L2036" s="560"/>
      <c r="M2036" s="561"/>
    </row>
    <row r="2037" spans="2:13" s="229" customFormat="1" ht="27.75" customHeight="1" thickBot="1" x14ac:dyDescent="0.25">
      <c r="B2037" s="556" t="s">
        <v>273</v>
      </c>
      <c r="C2037" s="557"/>
      <c r="D2037" s="557"/>
      <c r="E2037" s="558"/>
      <c r="F2037" s="556" t="e">
        <f>F2035*(1+F2036)</f>
        <v>#REF!</v>
      </c>
      <c r="G2037" s="557"/>
      <c r="H2037" s="557"/>
      <c r="I2037" s="557"/>
      <c r="J2037" s="556" t="e">
        <f>J2035*(1+F2036)</f>
        <v>#REF!</v>
      </c>
      <c r="K2037" s="557"/>
      <c r="L2037" s="557"/>
      <c r="M2037" s="558"/>
    </row>
    <row r="2038" spans="2:13" s="229" customFormat="1" ht="24" hidden="1" customHeight="1" thickBot="1" x14ac:dyDescent="0.25">
      <c r="B2038" s="555" t="s">
        <v>191</v>
      </c>
      <c r="C2038" s="555"/>
      <c r="D2038" s="555"/>
      <c r="E2038" s="555"/>
      <c r="F2038" s="556" t="e">
        <f>#REF!*(#REF!*#REF!+#REF!*#REF!)</f>
        <v>#REF!</v>
      </c>
      <c r="G2038" s="557"/>
      <c r="H2038" s="558"/>
      <c r="I2038" s="555" t="e">
        <f>#REF!</f>
        <v>#REF!</v>
      </c>
      <c r="J2038" s="556"/>
      <c r="K2038" s="247" t="s">
        <v>230</v>
      </c>
      <c r="L2038" s="558" t="e">
        <f>B2009</f>
        <v>#REF!</v>
      </c>
      <c r="M2038" s="555"/>
    </row>
    <row r="2039" spans="2:13" s="229" customFormat="1" ht="45" customHeight="1" thickBot="1" x14ac:dyDescent="0.25">
      <c r="B2039" s="228"/>
      <c r="C2039" s="228"/>
      <c r="D2039" s="228"/>
      <c r="E2039" s="228"/>
      <c r="F2039" s="228"/>
      <c r="G2039" s="228"/>
      <c r="H2039" s="228"/>
      <c r="I2039" s="228"/>
      <c r="J2039" s="228"/>
      <c r="K2039" s="228"/>
      <c r="L2039" s="228"/>
      <c r="M2039" s="228"/>
    </row>
    <row r="2040" spans="2:13" s="229" customFormat="1" ht="27.75" customHeight="1" thickBot="1" x14ac:dyDescent="0.25">
      <c r="B2040" s="568" t="s">
        <v>128</v>
      </c>
      <c r="C2040" s="569"/>
      <c r="D2040" s="569"/>
      <c r="E2040" s="570"/>
      <c r="F2040" s="228"/>
      <c r="G2040" s="228"/>
      <c r="H2040" s="228"/>
      <c r="I2040" s="228"/>
      <c r="J2040" s="228"/>
      <c r="K2040" s="228"/>
      <c r="L2040" s="228"/>
      <c r="M2040" s="228"/>
    </row>
    <row r="2041" spans="2:13" s="229" customFormat="1" ht="27.75" customHeight="1" x14ac:dyDescent="0.2">
      <c r="B2041" s="571" t="e">
        <f>#REF!</f>
        <v>#REF!</v>
      </c>
      <c r="C2041" s="572"/>
      <c r="D2041" s="573"/>
      <c r="E2041" s="574"/>
      <c r="F2041" s="578" t="s">
        <v>240</v>
      </c>
      <c r="G2041" s="579"/>
      <c r="H2041" s="579"/>
      <c r="I2041" s="580"/>
      <c r="J2041" s="578" t="s">
        <v>239</v>
      </c>
      <c r="K2041" s="579"/>
      <c r="L2041" s="579"/>
      <c r="M2041" s="580"/>
    </row>
    <row r="2042" spans="2:13" s="229" customFormat="1" ht="27.75" customHeight="1" thickBot="1" x14ac:dyDescent="0.25">
      <c r="B2042" s="575"/>
      <c r="C2042" s="576"/>
      <c r="D2042" s="576"/>
      <c r="E2042" s="577"/>
      <c r="F2042" s="233" t="s">
        <v>149</v>
      </c>
      <c r="G2042" s="231" t="s">
        <v>151</v>
      </c>
      <c r="H2042" s="231" t="s">
        <v>96</v>
      </c>
      <c r="I2042" s="232" t="s">
        <v>150</v>
      </c>
      <c r="J2042" s="233" t="s">
        <v>149</v>
      </c>
      <c r="K2042" s="231" t="s">
        <v>151</v>
      </c>
      <c r="L2042" s="231" t="s">
        <v>96</v>
      </c>
      <c r="M2042" s="232" t="s">
        <v>150</v>
      </c>
    </row>
    <row r="2043" spans="2:13" s="229" customFormat="1" ht="27.75" customHeight="1" thickTop="1" x14ac:dyDescent="0.2">
      <c r="B2043" s="566" t="s">
        <v>241</v>
      </c>
      <c r="C2043" s="567"/>
      <c r="D2043" s="234" t="e">
        <f>#REF!</f>
        <v>#REF!</v>
      </c>
      <c r="E2043" s="235" t="s">
        <v>242</v>
      </c>
      <c r="F2043" s="242" t="e">
        <f>IF(#REF!&gt;=1,IF(#REF!&gt;=1,#REF!),IF(#REF!&gt;=0,"",))</f>
        <v>#REF!</v>
      </c>
      <c r="G2043" s="241" t="e">
        <f>保全管理データ!N2747</f>
        <v>#REF!</v>
      </c>
      <c r="H2043" s="241" t="e">
        <f>IF(#REF!="無","",IF(#REF!="","",IF(#REF!="悪環境における作業",0.2,IF(#REF!="高所又は地下作業",0.1,IF(#REF!="錯綜場所作業",0.3,IF(#REF!="複雑な制約のある作業",0.4,IF(#REF!="単純な制約のある作業",0.2,0)))))))</f>
        <v>#REF!</v>
      </c>
      <c r="I2043" s="224" t="e">
        <f>IF(F2043="","",F2043*G2043*(1+IF(H2043="",0,H2043)))</f>
        <v>#REF!</v>
      </c>
      <c r="J2043" s="242" t="e">
        <f>IF(#REF!&gt;=1,IF(#REF!&gt;=1,#REF!),IF(#REF!&gt;=0,"",))</f>
        <v>#REF!</v>
      </c>
      <c r="K2043" s="241" t="e">
        <f>保全管理データ!N2774</f>
        <v>#REF!</v>
      </c>
      <c r="L2043" s="241" t="e">
        <f>IF(#REF!="","",IF(#REF!="悪環境における作業",0.2,IF(#REF!="高所又は地下作業",0.1,IF(#REF!="錯綜場所作業",0.3,IF(#REF!="複雑な制約のある作業",0.4,IF(#REF!="単純な制約のある作業",0.2,0))))))</f>
        <v>#REF!</v>
      </c>
      <c r="M2043" s="224" t="e">
        <f>IF(J2043="","",J2043*K2043*(1+IF(L2043="",0,L2043)))</f>
        <v>#REF!</v>
      </c>
    </row>
    <row r="2044" spans="2:13" s="229" customFormat="1" ht="27.75" customHeight="1" x14ac:dyDescent="0.2">
      <c r="B2044" s="562" t="s">
        <v>243</v>
      </c>
      <c r="C2044" s="563"/>
      <c r="D2044" s="239" t="e">
        <f>#REF!</f>
        <v>#REF!</v>
      </c>
      <c r="E2044" s="240" t="s">
        <v>242</v>
      </c>
      <c r="F2044" s="242" t="e">
        <f>IF(#REF!&gt;=1,IF(#REF!&gt;=1,#REF!),IF(#REF!&gt;=0,"",))</f>
        <v>#REF!</v>
      </c>
      <c r="G2044" s="241" t="e">
        <f>保全管理データ!N2748</f>
        <v>#REF!</v>
      </c>
      <c r="H2044" s="241" t="e">
        <f>IF(#REF!="無","",IF(#REF!="","",IF(#REF!="悪環境における作業",0.2,IF(#REF!="高所又は地下作業",0.1,IF(#REF!="錯綜場所作業",0.3,IF(#REF!="複雑な制約のある作業",0.4,IF(#REF!="単純な制約のある作業",0.2,0)))))))</f>
        <v>#REF!</v>
      </c>
      <c r="I2044" s="224" t="e">
        <f t="shared" ref="I2044:I2066" si="125">IF(F2044="","",F2044*G2044*(1+IF(H2044="",0,H2044)))</f>
        <v>#REF!</v>
      </c>
      <c r="J2044" s="242" t="e">
        <f>IF(#REF!&gt;=1,IF(#REF!&gt;=1,#REF!),IF(#REF!&gt;=0,"",))</f>
        <v>#REF!</v>
      </c>
      <c r="K2044" s="241" t="e">
        <f>保全管理データ!N2775</f>
        <v>#REF!</v>
      </c>
      <c r="L2044" s="241" t="e">
        <f>IF(#REF!="","",IF(#REF!="悪環境における作業",0.2,IF(#REF!="高所又は地下作業",0.1,IF(#REF!="錯綜場所作業",0.3,IF(#REF!="複雑な制約のある作業",0.4,IF(#REF!="単純な制約のある作業",0.2,0))))))</f>
        <v>#REF!</v>
      </c>
      <c r="M2044" s="224" t="e">
        <f t="shared" ref="M2044:M2066" si="126">IF(J2044="","",J2044*K2044*(1+IF(L2044="",0,L2044)))</f>
        <v>#REF!</v>
      </c>
    </row>
    <row r="2045" spans="2:13" s="229" customFormat="1" ht="27.75" customHeight="1" x14ac:dyDescent="0.2">
      <c r="B2045" s="562" t="s">
        <v>249</v>
      </c>
      <c r="C2045" s="563"/>
      <c r="D2045" s="239" t="e">
        <f>#REF!</f>
        <v>#REF!</v>
      </c>
      <c r="E2045" s="240" t="s">
        <v>244</v>
      </c>
      <c r="F2045" s="242" t="e">
        <f>IF(#REF!&gt;=1,IF(#REF!&gt;=1,#REF!),IF(#REF!&gt;=0,"",))</f>
        <v>#REF!</v>
      </c>
      <c r="G2045" s="241" t="e">
        <f>保全管理データ!N2749</f>
        <v>#REF!</v>
      </c>
      <c r="H2045" s="241" t="e">
        <f>IF(#REF!="無","",IF(#REF!="","",IF(#REF!="悪環境における作業",0.2,IF(#REF!="高所又は地下作業",0.1,IF(#REF!="錯綜場所作業",0.3,IF(#REF!="複雑な制約のある作業",0.4,IF(#REF!="単純な制約のある作業",0.2,0)))))))</f>
        <v>#REF!</v>
      </c>
      <c r="I2045" s="224" t="e">
        <f t="shared" si="125"/>
        <v>#REF!</v>
      </c>
      <c r="J2045" s="242" t="e">
        <f>IF(#REF!&gt;=1,IF(#REF!&gt;=1,#REF!),IF(#REF!&gt;=0,"",))</f>
        <v>#REF!</v>
      </c>
      <c r="K2045" s="241" t="e">
        <f>保全管理データ!N2776</f>
        <v>#REF!</v>
      </c>
      <c r="L2045" s="241" t="e">
        <f>IF(#REF!="","",IF(#REF!="悪環境における作業",0.2,IF(#REF!="高所又は地下作業",0.1,IF(#REF!="錯綜場所作業",0.3,IF(#REF!="複雑な制約のある作業",0.4,IF(#REF!="単純な制約のある作業",0.2,0))))))</f>
        <v>#REF!</v>
      </c>
      <c r="M2045" s="224" t="e">
        <f t="shared" si="126"/>
        <v>#REF!</v>
      </c>
    </row>
    <row r="2046" spans="2:13" s="229" customFormat="1" ht="27.75" customHeight="1" x14ac:dyDescent="0.2">
      <c r="B2046" s="562" t="s">
        <v>250</v>
      </c>
      <c r="C2046" s="563"/>
      <c r="D2046" s="239" t="e">
        <f>#REF!</f>
        <v>#REF!</v>
      </c>
      <c r="E2046" s="240" t="s">
        <v>244</v>
      </c>
      <c r="F2046" s="242" t="e">
        <f>IF(#REF!&gt;=1,IF(#REF!&gt;=1,#REF!),IF(#REF!&gt;=0,"",))</f>
        <v>#REF!</v>
      </c>
      <c r="G2046" s="241" t="e">
        <f>保全管理データ!N2750</f>
        <v>#REF!</v>
      </c>
      <c r="H2046" s="241" t="e">
        <f>IF(#REF!="無","",IF(#REF!="","",IF(#REF!="悪環境における作業",0.2,IF(#REF!="高所又は地下作業",0.1,IF(#REF!="錯綜場所作業",0.3,IF(#REF!="複雑な制約のある作業",0.4,IF(#REF!="単純な制約のある作業",0.2,0)))))))</f>
        <v>#REF!</v>
      </c>
      <c r="I2046" s="224" t="e">
        <f t="shared" si="125"/>
        <v>#REF!</v>
      </c>
      <c r="J2046" s="242" t="e">
        <f>IF(#REF!&gt;=1,IF(#REF!&gt;=1,#REF!),IF(#REF!&gt;=0,"",))</f>
        <v>#REF!</v>
      </c>
      <c r="K2046" s="241" t="e">
        <f>保全管理データ!N2777</f>
        <v>#REF!</v>
      </c>
      <c r="L2046" s="241" t="e">
        <f>IF(#REF!="","",IF(#REF!="悪環境における作業",0.2,IF(#REF!="高所又は地下作業",0.1,IF(#REF!="錯綜場所作業",0.3,IF(#REF!="複雑な制約のある作業",0.4,IF(#REF!="単純な制約のある作業",0.2,0))))))</f>
        <v>#REF!</v>
      </c>
      <c r="M2046" s="224" t="e">
        <f t="shared" si="126"/>
        <v>#REF!</v>
      </c>
    </row>
    <row r="2047" spans="2:13" s="229" customFormat="1" ht="27.75" customHeight="1" x14ac:dyDescent="0.2">
      <c r="B2047" s="562" t="s">
        <v>251</v>
      </c>
      <c r="C2047" s="563"/>
      <c r="D2047" s="239" t="e">
        <f>#REF!</f>
        <v>#REF!</v>
      </c>
      <c r="E2047" s="240" t="s">
        <v>242</v>
      </c>
      <c r="F2047" s="242" t="e">
        <f>IF(#REF!&gt;=1,IF(#REF!&gt;=1,#REF!),IF(#REF!&gt;=0,"",))</f>
        <v>#REF!</v>
      </c>
      <c r="G2047" s="241" t="e">
        <f>保全管理データ!N2751</f>
        <v>#REF!</v>
      </c>
      <c r="H2047" s="241" t="e">
        <f>IF(#REF!="無","",IF(#REF!="","",IF(#REF!="悪環境における作業",0.2,IF(#REF!="高所又は地下作業",0.1,IF(#REF!="錯綜場所作業",0.3,IF(#REF!="複雑な制約のある作業",0.4,IF(#REF!="単純な制約のある作業",0.2,0)))))))</f>
        <v>#REF!</v>
      </c>
      <c r="I2047" s="224" t="e">
        <f t="shared" si="125"/>
        <v>#REF!</v>
      </c>
      <c r="J2047" s="242" t="e">
        <f>IF(#REF!&gt;=1,IF(#REF!&gt;=1,#REF!),IF(#REF!&gt;=0,"",))</f>
        <v>#REF!</v>
      </c>
      <c r="K2047" s="241" t="e">
        <f>保全管理データ!N2778</f>
        <v>#REF!</v>
      </c>
      <c r="L2047" s="241" t="e">
        <f>IF(#REF!="","",IF(#REF!="悪環境における作業",0.2,IF(#REF!="高所又は地下作業",0.1,IF(#REF!="錯綜場所作業",0.3,IF(#REF!="複雑な制約のある作業",0.4,IF(#REF!="単純な制約のある作業",0.2,0))))))</f>
        <v>#REF!</v>
      </c>
      <c r="M2047" s="224" t="e">
        <f t="shared" si="126"/>
        <v>#REF!</v>
      </c>
    </row>
    <row r="2048" spans="2:13" s="229" customFormat="1" ht="27.75" customHeight="1" x14ac:dyDescent="0.2">
      <c r="B2048" s="562" t="s">
        <v>252</v>
      </c>
      <c r="C2048" s="563"/>
      <c r="D2048" s="239" t="e">
        <f>#REF!</f>
        <v>#REF!</v>
      </c>
      <c r="E2048" s="240" t="s">
        <v>244</v>
      </c>
      <c r="F2048" s="242" t="e">
        <f>IF(#REF!&gt;=1,IF(#REF!&gt;=1,#REF!),IF(#REF!&gt;=0,"",))</f>
        <v>#REF!</v>
      </c>
      <c r="G2048" s="241" t="e">
        <f>保全管理データ!N2752</f>
        <v>#REF!</v>
      </c>
      <c r="H2048" s="241" t="e">
        <f>IF(#REF!="無","",IF(#REF!="","",IF(#REF!="悪環境における作業",0.2,IF(#REF!="高所又は地下作業",0.1,IF(#REF!="錯綜場所作業",0.3,IF(#REF!="複雑な制約のある作業",0.4,IF(#REF!="単純な制約のある作業",0.2,0)))))))</f>
        <v>#REF!</v>
      </c>
      <c r="I2048" s="224" t="e">
        <f t="shared" si="125"/>
        <v>#REF!</v>
      </c>
      <c r="J2048" s="242" t="e">
        <f>IF(#REF!&gt;=1,IF(#REF!&gt;=1,#REF!),IF(#REF!&gt;=0,"",))</f>
        <v>#REF!</v>
      </c>
      <c r="K2048" s="241" t="e">
        <f>保全管理データ!N2779</f>
        <v>#REF!</v>
      </c>
      <c r="L2048" s="241" t="e">
        <f>IF(#REF!="","",IF(#REF!="悪環境における作業",0.2,IF(#REF!="高所又は地下作業",0.1,IF(#REF!="錯綜場所作業",0.3,IF(#REF!="複雑な制約のある作業",0.4,IF(#REF!="単純な制約のある作業",0.2,0))))))</f>
        <v>#REF!</v>
      </c>
      <c r="M2048" s="224" t="e">
        <f t="shared" si="126"/>
        <v>#REF!</v>
      </c>
    </row>
    <row r="2049" spans="2:13" s="229" customFormat="1" ht="27.75" customHeight="1" x14ac:dyDescent="0.2">
      <c r="B2049" s="562" t="s">
        <v>253</v>
      </c>
      <c r="C2049" s="563"/>
      <c r="D2049" s="239" t="e">
        <f>#REF!</f>
        <v>#REF!</v>
      </c>
      <c r="E2049" s="240" t="s">
        <v>242</v>
      </c>
      <c r="F2049" s="242" t="e">
        <f>IF(#REF!&gt;=1,IF(#REF!&gt;=1,#REF!),IF(#REF!&gt;=0,"",))</f>
        <v>#REF!</v>
      </c>
      <c r="G2049" s="241" t="e">
        <f>保全管理データ!N2753</f>
        <v>#REF!</v>
      </c>
      <c r="H2049" s="241" t="e">
        <f>IF(#REF!="無","",IF(#REF!="","",IF(#REF!="悪環境における作業",0.2,IF(#REF!="高所又は地下作業",0.1,IF(#REF!="錯綜場所作業",0.3,IF(#REF!="複雑な制約のある作業",0.4,IF(#REF!="単純な制約のある作業",0.2,0)))))))</f>
        <v>#REF!</v>
      </c>
      <c r="I2049" s="224" t="e">
        <f t="shared" si="125"/>
        <v>#REF!</v>
      </c>
      <c r="J2049" s="242" t="e">
        <f>IF(#REF!&gt;=1,IF(#REF!&gt;=1,#REF!),IF(#REF!&gt;=0,"",))</f>
        <v>#REF!</v>
      </c>
      <c r="K2049" s="241" t="e">
        <f>保全管理データ!N2780</f>
        <v>#REF!</v>
      </c>
      <c r="L2049" s="241" t="e">
        <f>IF(#REF!="","",IF(#REF!="悪環境における作業",0.2,IF(#REF!="高所又は地下作業",0.1,IF(#REF!="錯綜場所作業",0.3,IF(#REF!="複雑な制約のある作業",0.4,IF(#REF!="単純な制約のある作業",0.2,0))))))</f>
        <v>#REF!</v>
      </c>
      <c r="M2049" s="224" t="e">
        <f t="shared" si="126"/>
        <v>#REF!</v>
      </c>
    </row>
    <row r="2050" spans="2:13" s="229" customFormat="1" ht="27.75" customHeight="1" x14ac:dyDescent="0.2">
      <c r="B2050" s="562" t="s">
        <v>254</v>
      </c>
      <c r="C2050" s="563"/>
      <c r="D2050" s="239" t="e">
        <f>#REF!</f>
        <v>#REF!</v>
      </c>
      <c r="E2050" s="240" t="s">
        <v>242</v>
      </c>
      <c r="F2050" s="242" t="e">
        <f>IF(#REF!&gt;=1,IF(#REF!&gt;=1,#REF!),IF(#REF!&gt;=0,"",))</f>
        <v>#REF!</v>
      </c>
      <c r="G2050" s="241" t="e">
        <f>保全管理データ!N2754</f>
        <v>#REF!</v>
      </c>
      <c r="H2050" s="241" t="e">
        <f>IF(#REF!="無","",IF(#REF!="","",IF(#REF!="悪環境における作業",0.2,IF(#REF!="高所又は地下作業",0.1,IF(#REF!="錯綜場所作業",0.3,IF(#REF!="複雑な制約のある作業",0.4,IF(#REF!="単純な制約のある作業",0.2,0)))))))</f>
        <v>#REF!</v>
      </c>
      <c r="I2050" s="224" t="e">
        <f t="shared" si="125"/>
        <v>#REF!</v>
      </c>
      <c r="J2050" s="242" t="e">
        <f>IF(#REF!&gt;=1,IF(#REF!&gt;=1,#REF!),IF(#REF!&gt;=0,"",))</f>
        <v>#REF!</v>
      </c>
      <c r="K2050" s="241" t="e">
        <f>保全管理データ!N2781</f>
        <v>#REF!</v>
      </c>
      <c r="L2050" s="241" t="e">
        <f>IF(#REF!="","",IF(#REF!="悪環境における作業",0.2,IF(#REF!="高所又は地下作業",0.1,IF(#REF!="錯綜場所作業",0.3,IF(#REF!="複雑な制約のある作業",0.4,IF(#REF!="単純な制約のある作業",0.2,0))))))</f>
        <v>#REF!</v>
      </c>
      <c r="M2050" s="224" t="e">
        <f t="shared" si="126"/>
        <v>#REF!</v>
      </c>
    </row>
    <row r="2051" spans="2:13" s="229" customFormat="1" ht="27.75" customHeight="1" x14ac:dyDescent="0.2">
      <c r="B2051" s="562" t="s">
        <v>255</v>
      </c>
      <c r="C2051" s="563"/>
      <c r="D2051" s="239" t="e">
        <f>#REF!</f>
        <v>#REF!</v>
      </c>
      <c r="E2051" s="240" t="s">
        <v>245</v>
      </c>
      <c r="F2051" s="242" t="e">
        <f>IF(#REF!&gt;=1,IF(#REF!&gt;=1,#REF!),IF(#REF!&gt;=0,"",))</f>
        <v>#REF!</v>
      </c>
      <c r="G2051" s="241" t="e">
        <f>保全管理データ!N2755</f>
        <v>#REF!</v>
      </c>
      <c r="H2051" s="241" t="e">
        <f>IF(#REF!="無","",IF(#REF!="","",IF(#REF!="悪環境における作業",0.2,IF(#REF!="高所又は地下作業",0.1,IF(#REF!="錯綜場所作業",0.3,IF(#REF!="複雑な制約のある作業",0.4,IF(#REF!="単純な制約のある作業",0.2,0)))))))</f>
        <v>#REF!</v>
      </c>
      <c r="I2051" s="224" t="e">
        <f t="shared" si="125"/>
        <v>#REF!</v>
      </c>
      <c r="J2051" s="242" t="e">
        <f>IF(#REF!&gt;=1,IF(#REF!&gt;=1,#REF!),IF(#REF!&gt;=0,"",))</f>
        <v>#REF!</v>
      </c>
      <c r="K2051" s="241" t="e">
        <f>保全管理データ!N2782</f>
        <v>#REF!</v>
      </c>
      <c r="L2051" s="241" t="e">
        <f>IF(#REF!="","",IF(#REF!="悪環境における作業",0.2,IF(#REF!="高所又は地下作業",0.1,IF(#REF!="錯綜場所作業",0.3,IF(#REF!="複雑な制約のある作業",0.4,IF(#REF!="単純な制約のある作業",0.2,0))))))</f>
        <v>#REF!</v>
      </c>
      <c r="M2051" s="224" t="e">
        <f t="shared" si="126"/>
        <v>#REF!</v>
      </c>
    </row>
    <row r="2052" spans="2:13" s="229" customFormat="1" ht="27.75" customHeight="1" x14ac:dyDescent="0.2">
      <c r="B2052" s="562" t="s">
        <v>256</v>
      </c>
      <c r="C2052" s="563"/>
      <c r="D2052" s="239" t="e">
        <f>#REF!</f>
        <v>#REF!</v>
      </c>
      <c r="E2052" s="240" t="s">
        <v>242</v>
      </c>
      <c r="F2052" s="242" t="e">
        <f>IF(#REF!&gt;=1,IF(#REF!&gt;=1,#REF!),IF(#REF!&gt;=0,"",))</f>
        <v>#REF!</v>
      </c>
      <c r="G2052" s="241" t="e">
        <f>保全管理データ!N2756</f>
        <v>#REF!</v>
      </c>
      <c r="H2052" s="241" t="e">
        <f>IF(#REF!="無","",IF(#REF!="","",IF(#REF!="悪環境における作業",0.2,IF(#REF!="高所又は地下作業",0.1,IF(#REF!="錯綜場所作業",0.3,IF(#REF!="複雑な制約のある作業",0.4,IF(#REF!="単純な制約のある作業",0.2,0)))))))</f>
        <v>#REF!</v>
      </c>
      <c r="I2052" s="224" t="e">
        <f t="shared" si="125"/>
        <v>#REF!</v>
      </c>
      <c r="J2052" s="242" t="e">
        <f>IF(#REF!&gt;=1,IF(#REF!&gt;=1,#REF!),IF(#REF!&gt;=0,"",))</f>
        <v>#REF!</v>
      </c>
      <c r="K2052" s="241" t="e">
        <f>保全管理データ!N2783</f>
        <v>#REF!</v>
      </c>
      <c r="L2052" s="241" t="e">
        <f>IF(#REF!="","",IF(#REF!="悪環境における作業",0.2,IF(#REF!="高所又は地下作業",0.1,IF(#REF!="錯綜場所作業",0.3,IF(#REF!="複雑な制約のある作業",0.4,IF(#REF!="単純な制約のある作業",0.2,0))))))</f>
        <v>#REF!</v>
      </c>
      <c r="M2052" s="224" t="e">
        <f t="shared" si="126"/>
        <v>#REF!</v>
      </c>
    </row>
    <row r="2053" spans="2:13" s="229" customFormat="1" ht="27.75" customHeight="1" x14ac:dyDescent="0.2">
      <c r="B2053" s="562" t="s">
        <v>257</v>
      </c>
      <c r="C2053" s="563"/>
      <c r="D2053" s="239" t="e">
        <f>#REF!</f>
        <v>#REF!</v>
      </c>
      <c r="E2053" s="240" t="s">
        <v>245</v>
      </c>
      <c r="F2053" s="242" t="e">
        <f>IF(#REF!&gt;=1,IF(#REF!&gt;=1,#REF!),IF(#REF!&gt;=0,"",))</f>
        <v>#REF!</v>
      </c>
      <c r="G2053" s="241" t="e">
        <f>保全管理データ!N2757</f>
        <v>#REF!</v>
      </c>
      <c r="H2053" s="241" t="e">
        <f>IF(#REF!="無","",IF(#REF!="","",IF(#REF!="悪環境における作業",0.2,IF(#REF!="高所又は地下作業",0.1,IF(#REF!="錯綜場所作業",0.3,IF(#REF!="複雑な制約のある作業",0.4,IF(#REF!="単純な制約のある作業",0.2,0)))))))</f>
        <v>#REF!</v>
      </c>
      <c r="I2053" s="224" t="e">
        <f t="shared" si="125"/>
        <v>#REF!</v>
      </c>
      <c r="J2053" s="242" t="e">
        <f>IF(#REF!&gt;=1,IF(#REF!&gt;=1,#REF!),IF(#REF!&gt;=0,"",))</f>
        <v>#REF!</v>
      </c>
      <c r="K2053" s="241" t="e">
        <f>保全管理データ!N2784</f>
        <v>#REF!</v>
      </c>
      <c r="L2053" s="241" t="e">
        <f>IF(#REF!="","",IF(#REF!="悪環境における作業",0.2,IF(#REF!="高所又は地下作業",0.1,IF(#REF!="錯綜場所作業",0.3,IF(#REF!="複雑な制約のある作業",0.4,IF(#REF!="単純な制約のある作業",0.2,0))))))</f>
        <v>#REF!</v>
      </c>
      <c r="M2053" s="224" t="e">
        <f t="shared" si="126"/>
        <v>#REF!</v>
      </c>
    </row>
    <row r="2054" spans="2:13" s="229" customFormat="1" ht="27.75" customHeight="1" x14ac:dyDescent="0.2">
      <c r="B2054" s="562" t="s">
        <v>258</v>
      </c>
      <c r="C2054" s="563"/>
      <c r="D2054" s="239" t="e">
        <f>#REF!</f>
        <v>#REF!</v>
      </c>
      <c r="E2054" s="240" t="s">
        <v>245</v>
      </c>
      <c r="F2054" s="242" t="e">
        <f>IF(#REF!&gt;=1,IF(#REF!&gt;=1,#REF!),IF(#REF!&gt;=0,"",))</f>
        <v>#REF!</v>
      </c>
      <c r="G2054" s="241" t="e">
        <f>保全管理データ!N2758</f>
        <v>#REF!</v>
      </c>
      <c r="H2054" s="241" t="e">
        <f>IF(#REF!="無","",IF(#REF!="","",IF(#REF!="悪環境における作業",0.2,IF(#REF!="高所又は地下作業",0.1,IF(#REF!="錯綜場所作業",0.3,IF(#REF!="複雑な制約のある作業",0.4,IF(#REF!="単純な制約のある作業",0.2,0)))))))</f>
        <v>#REF!</v>
      </c>
      <c r="I2054" s="224" t="e">
        <f t="shared" si="125"/>
        <v>#REF!</v>
      </c>
      <c r="J2054" s="242" t="e">
        <f>IF(#REF!&gt;=1,IF(#REF!&gt;=1,#REF!),IF(#REF!&gt;=0,"",))</f>
        <v>#REF!</v>
      </c>
      <c r="K2054" s="241" t="e">
        <f>保全管理データ!N2785</f>
        <v>#REF!</v>
      </c>
      <c r="L2054" s="241" t="e">
        <f>IF(#REF!="","",IF(#REF!="悪環境における作業",0.2,IF(#REF!="高所又は地下作業",0.1,IF(#REF!="錯綜場所作業",0.3,IF(#REF!="複雑な制約のある作業",0.4,IF(#REF!="単純な制約のある作業",0.2,0))))))</f>
        <v>#REF!</v>
      </c>
      <c r="M2054" s="224" t="e">
        <f t="shared" si="126"/>
        <v>#REF!</v>
      </c>
    </row>
    <row r="2055" spans="2:13" s="229" customFormat="1" ht="27.75" customHeight="1" x14ac:dyDescent="0.2">
      <c r="B2055" s="562" t="s">
        <v>259</v>
      </c>
      <c r="C2055" s="563"/>
      <c r="D2055" s="239" t="e">
        <f>#REF!</f>
        <v>#REF!</v>
      </c>
      <c r="E2055" s="240" t="s">
        <v>245</v>
      </c>
      <c r="F2055" s="242" t="e">
        <f>IF(#REF!&gt;=1,IF(#REF!&gt;=1,#REF!),IF(#REF!&gt;=0,"",))</f>
        <v>#REF!</v>
      </c>
      <c r="G2055" s="241" t="e">
        <f>保全管理データ!N2759</f>
        <v>#REF!</v>
      </c>
      <c r="H2055" s="241" t="e">
        <f>IF(#REF!="無","",IF(#REF!="","",IF(#REF!="悪環境における作業",0.2,IF(#REF!="高所又は地下作業",0.1,IF(#REF!="錯綜場所作業",0.3,IF(#REF!="複雑な制約のある作業",0.4,IF(#REF!="単純な制約のある作業",0.2,0)))))))</f>
        <v>#REF!</v>
      </c>
      <c r="I2055" s="224" t="e">
        <f t="shared" si="125"/>
        <v>#REF!</v>
      </c>
      <c r="J2055" s="242" t="e">
        <f>IF(#REF!&gt;=1,IF(#REF!&gt;=1,#REF!),IF(#REF!&gt;=0,"",))</f>
        <v>#REF!</v>
      </c>
      <c r="K2055" s="241" t="e">
        <f>保全管理データ!N2786</f>
        <v>#REF!</v>
      </c>
      <c r="L2055" s="241" t="e">
        <f>IF(#REF!="","",IF(#REF!="悪環境における作業",0.2,IF(#REF!="高所又は地下作業",0.1,IF(#REF!="錯綜場所作業",0.3,IF(#REF!="複雑な制約のある作業",0.4,IF(#REF!="単純な制約のある作業",0.2,0))))))</f>
        <v>#REF!</v>
      </c>
      <c r="M2055" s="224" t="e">
        <f t="shared" si="126"/>
        <v>#REF!</v>
      </c>
    </row>
    <row r="2056" spans="2:13" s="229" customFormat="1" ht="27.75" customHeight="1" x14ac:dyDescent="0.2">
      <c r="B2056" s="562" t="s">
        <v>260</v>
      </c>
      <c r="C2056" s="563"/>
      <c r="D2056" s="239" t="e">
        <f>#REF!</f>
        <v>#REF!</v>
      </c>
      <c r="E2056" s="240" t="s">
        <v>248</v>
      </c>
      <c r="F2056" s="242" t="e">
        <f>IF(#REF!&gt;=1,IF(#REF!&gt;=1,#REF!),IF(#REF!&gt;=0,"",))</f>
        <v>#REF!</v>
      </c>
      <c r="G2056" s="241" t="e">
        <f>保全管理データ!N2760</f>
        <v>#REF!</v>
      </c>
      <c r="H2056" s="241" t="e">
        <f>IF(#REF!="無","",IF(#REF!="","",IF(#REF!="悪環境における作業",0.2,IF(#REF!="高所又は地下作業",0.1,IF(#REF!="錯綜場所作業",0.3,IF(#REF!="複雑な制約のある作業",0.4,IF(#REF!="単純な制約のある作業",0.2,0)))))))</f>
        <v>#REF!</v>
      </c>
      <c r="I2056" s="224" t="e">
        <f t="shared" si="125"/>
        <v>#REF!</v>
      </c>
      <c r="J2056" s="242" t="e">
        <f>IF(#REF!&gt;=1,IF(#REF!&gt;=1,#REF!),IF(#REF!&gt;=0,"",))</f>
        <v>#REF!</v>
      </c>
      <c r="K2056" s="241" t="e">
        <f>保全管理データ!N2787</f>
        <v>#REF!</v>
      </c>
      <c r="L2056" s="241" t="e">
        <f>IF(#REF!="","",IF(#REF!="悪環境における作業",0.2,IF(#REF!="高所又は地下作業",0.1,IF(#REF!="錯綜場所作業",0.3,IF(#REF!="複雑な制約のある作業",0.4,IF(#REF!="単純な制約のある作業",0.2,0))))))</f>
        <v>#REF!</v>
      </c>
      <c r="M2056" s="224" t="e">
        <f t="shared" si="126"/>
        <v>#REF!</v>
      </c>
    </row>
    <row r="2057" spans="2:13" s="229" customFormat="1" ht="27.75" customHeight="1" x14ac:dyDescent="0.2">
      <c r="B2057" s="562" t="s">
        <v>261</v>
      </c>
      <c r="C2057" s="563"/>
      <c r="D2057" s="239" t="e">
        <f>#REF!</f>
        <v>#REF!</v>
      </c>
      <c r="E2057" s="240" t="s">
        <v>247</v>
      </c>
      <c r="F2057" s="242" t="e">
        <f>IF(#REF!&gt;=1,IF(#REF!&gt;=1,#REF!),IF(#REF!&gt;=0,"",))</f>
        <v>#REF!</v>
      </c>
      <c r="G2057" s="241" t="e">
        <f>保全管理データ!N2761</f>
        <v>#REF!</v>
      </c>
      <c r="H2057" s="241" t="e">
        <f>IF(#REF!="無","",IF(#REF!="","",IF(#REF!="悪環境における作業",0.2,IF(#REF!="高所又は地下作業",0.1,IF(#REF!="錯綜場所作業",0.3,IF(#REF!="複雑な制約のある作業",0.4,IF(#REF!="単純な制約のある作業",0.2,0)))))))</f>
        <v>#REF!</v>
      </c>
      <c r="I2057" s="224" t="e">
        <f t="shared" si="125"/>
        <v>#REF!</v>
      </c>
      <c r="J2057" s="242" t="e">
        <f>IF(#REF!&gt;=1,IF(#REF!&gt;=1,#REF!),IF(#REF!&gt;=0,"",))</f>
        <v>#REF!</v>
      </c>
      <c r="K2057" s="241" t="e">
        <f>保全管理データ!N2788</f>
        <v>#REF!</v>
      </c>
      <c r="L2057" s="241" t="e">
        <f>IF(#REF!="","",IF(#REF!="悪環境における作業",0.2,IF(#REF!="高所又は地下作業",0.1,IF(#REF!="錯綜場所作業",0.3,IF(#REF!="複雑な制約のある作業",0.4,IF(#REF!="単純な制約のある作業",0.2,0))))))</f>
        <v>#REF!</v>
      </c>
      <c r="M2057" s="224" t="e">
        <f t="shared" si="126"/>
        <v>#REF!</v>
      </c>
    </row>
    <row r="2058" spans="2:13" s="229" customFormat="1" ht="27.75" customHeight="1" x14ac:dyDescent="0.2">
      <c r="B2058" s="562" t="s">
        <v>262</v>
      </c>
      <c r="C2058" s="563"/>
      <c r="D2058" s="239" t="e">
        <f>#REF!</f>
        <v>#REF!</v>
      </c>
      <c r="E2058" s="240" t="s">
        <v>245</v>
      </c>
      <c r="F2058" s="242" t="e">
        <f>IF(#REF!&gt;=1,IF(#REF!&gt;=1,#REF!),IF(#REF!&gt;=0,"",))</f>
        <v>#REF!</v>
      </c>
      <c r="G2058" s="241" t="e">
        <f>保全管理データ!N2762</f>
        <v>#REF!</v>
      </c>
      <c r="H2058" s="241" t="e">
        <f>IF(#REF!="無","",IF(#REF!="","",IF(#REF!="悪環境における作業",0.2,IF(#REF!="高所又は地下作業",0.1,IF(#REF!="錯綜場所作業",0.3,IF(#REF!="複雑な制約のある作業",0.4,IF(#REF!="単純な制約のある作業",0.2,0)))))))</f>
        <v>#REF!</v>
      </c>
      <c r="I2058" s="224" t="e">
        <f t="shared" si="125"/>
        <v>#REF!</v>
      </c>
      <c r="J2058" s="242" t="e">
        <f>IF(#REF!&gt;=1,IF(#REF!&gt;=1,#REF!),IF(#REF!&gt;=0,"",))</f>
        <v>#REF!</v>
      </c>
      <c r="K2058" s="241" t="e">
        <f>保全管理データ!N2789</f>
        <v>#REF!</v>
      </c>
      <c r="L2058" s="241" t="e">
        <f>IF(#REF!="","",IF(#REF!="悪環境における作業",0.2,IF(#REF!="高所又は地下作業",0.1,IF(#REF!="錯綜場所作業",0.3,IF(#REF!="複雑な制約のある作業",0.4,IF(#REF!="単純な制約のある作業",0.2,0))))))</f>
        <v>#REF!</v>
      </c>
      <c r="M2058" s="224" t="e">
        <f t="shared" si="126"/>
        <v>#REF!</v>
      </c>
    </row>
    <row r="2059" spans="2:13" s="229" customFormat="1" ht="27.75" customHeight="1" x14ac:dyDescent="0.2">
      <c r="B2059" s="562" t="s">
        <v>263</v>
      </c>
      <c r="C2059" s="563"/>
      <c r="D2059" s="239" t="e">
        <f>#REF!</f>
        <v>#REF!</v>
      </c>
      <c r="E2059" s="240" t="s">
        <v>245</v>
      </c>
      <c r="F2059" s="242" t="e">
        <f>IF(#REF!&gt;=1,IF(#REF!&gt;=1,#REF!),IF(#REF!&gt;=0,"",))</f>
        <v>#REF!</v>
      </c>
      <c r="G2059" s="241" t="e">
        <f>保全管理データ!N2763</f>
        <v>#REF!</v>
      </c>
      <c r="H2059" s="241" t="e">
        <f>IF(#REF!="無","",IF(#REF!="","",IF(#REF!="悪環境における作業",0.2,IF(#REF!="高所又は地下作業",0.1,IF(#REF!="錯綜場所作業",0.3,IF(#REF!="複雑な制約のある作業",0.4,IF(#REF!="単純な制約のある作業",0.2,0)))))))</f>
        <v>#REF!</v>
      </c>
      <c r="I2059" s="224" t="e">
        <f t="shared" si="125"/>
        <v>#REF!</v>
      </c>
      <c r="J2059" s="242" t="e">
        <f>IF(#REF!&gt;=1,IF(#REF!&gt;=1,#REF!),IF(#REF!&gt;=0,"",))</f>
        <v>#REF!</v>
      </c>
      <c r="K2059" s="241" t="e">
        <f>保全管理データ!N2790</f>
        <v>#REF!</v>
      </c>
      <c r="L2059" s="241" t="e">
        <f>IF(#REF!="","",IF(#REF!="悪環境における作業",0.2,IF(#REF!="高所又は地下作業",0.1,IF(#REF!="錯綜場所作業",0.3,IF(#REF!="複雑な制約のある作業",0.4,IF(#REF!="単純な制約のある作業",0.2,0))))))</f>
        <v>#REF!</v>
      </c>
      <c r="M2059" s="224" t="e">
        <f t="shared" si="126"/>
        <v>#REF!</v>
      </c>
    </row>
    <row r="2060" spans="2:13" s="229" customFormat="1" ht="27.75" customHeight="1" x14ac:dyDescent="0.2">
      <c r="B2060" s="562" t="s">
        <v>264</v>
      </c>
      <c r="C2060" s="563"/>
      <c r="D2060" s="239" t="e">
        <f>#REF!</f>
        <v>#REF!</v>
      </c>
      <c r="E2060" s="240" t="s">
        <v>245</v>
      </c>
      <c r="F2060" s="242" t="e">
        <f>IF(#REF!&gt;=1,IF(#REF!&gt;=1,#REF!),IF(#REF!&gt;=0,"",))</f>
        <v>#REF!</v>
      </c>
      <c r="G2060" s="241" t="e">
        <f>保全管理データ!N2764</f>
        <v>#REF!</v>
      </c>
      <c r="H2060" s="241" t="e">
        <f>IF(#REF!="無","",IF(#REF!="","",IF(#REF!="悪環境における作業",0.2,IF(#REF!="高所又は地下作業",0.1,IF(#REF!="錯綜場所作業",0.3,IF(#REF!="複雑な制約のある作業",0.4,IF(#REF!="単純な制約のある作業",0.2,0)))))))</f>
        <v>#REF!</v>
      </c>
      <c r="I2060" s="224" t="e">
        <f t="shared" si="125"/>
        <v>#REF!</v>
      </c>
      <c r="J2060" s="242" t="e">
        <f>IF(#REF!&gt;=1,IF(#REF!&gt;=1,#REF!),IF(#REF!&gt;=0,"",))</f>
        <v>#REF!</v>
      </c>
      <c r="K2060" s="241" t="e">
        <f>保全管理データ!N2791</f>
        <v>#REF!</v>
      </c>
      <c r="L2060" s="241" t="e">
        <f>IF(#REF!="","",IF(#REF!="悪環境における作業",0.2,IF(#REF!="高所又は地下作業",0.1,IF(#REF!="錯綜場所作業",0.3,IF(#REF!="複雑な制約のある作業",0.4,IF(#REF!="単純な制約のある作業",0.2,0))))))</f>
        <v>#REF!</v>
      </c>
      <c r="M2060" s="224" t="e">
        <f t="shared" si="126"/>
        <v>#REF!</v>
      </c>
    </row>
    <row r="2061" spans="2:13" s="229" customFormat="1" ht="27.75" customHeight="1" x14ac:dyDescent="0.2">
      <c r="B2061" s="562" t="s">
        <v>265</v>
      </c>
      <c r="C2061" s="563"/>
      <c r="D2061" s="239" t="e">
        <f>#REF!</f>
        <v>#REF!</v>
      </c>
      <c r="E2061" s="240" t="s">
        <v>245</v>
      </c>
      <c r="F2061" s="242" t="e">
        <f>IF(#REF!&gt;=1,IF(#REF!&gt;=1,#REF!),IF(#REF!&gt;=0,"",))</f>
        <v>#REF!</v>
      </c>
      <c r="G2061" s="241" t="e">
        <f>保全管理データ!N2765</f>
        <v>#REF!</v>
      </c>
      <c r="H2061" s="241" t="e">
        <f>IF(#REF!="無","",IF(#REF!="","",IF(#REF!="悪環境における作業",0.2,IF(#REF!="高所又は地下作業",0.1,IF(#REF!="錯綜場所作業",0.3,IF(#REF!="複雑な制約のある作業",0.4,IF(#REF!="単純な制約のある作業",0.2,0)))))))</f>
        <v>#REF!</v>
      </c>
      <c r="I2061" s="224" t="e">
        <f t="shared" si="125"/>
        <v>#REF!</v>
      </c>
      <c r="J2061" s="242" t="e">
        <f>IF(#REF!&gt;=1,IF(#REF!&gt;=1,#REF!),IF(#REF!&gt;=0,"",))</f>
        <v>#REF!</v>
      </c>
      <c r="K2061" s="241" t="e">
        <f>保全管理データ!N2792</f>
        <v>#REF!</v>
      </c>
      <c r="L2061" s="241" t="e">
        <f>IF(#REF!="","",IF(#REF!="悪環境における作業",0.2,IF(#REF!="高所又は地下作業",0.1,IF(#REF!="錯綜場所作業",0.3,IF(#REF!="複雑な制約のある作業",0.4,IF(#REF!="単純な制約のある作業",0.2,0))))))</f>
        <v>#REF!</v>
      </c>
      <c r="M2061" s="224" t="e">
        <f t="shared" si="126"/>
        <v>#REF!</v>
      </c>
    </row>
    <row r="2062" spans="2:13" s="229" customFormat="1" ht="27.75" customHeight="1" x14ac:dyDescent="0.2">
      <c r="B2062" s="562" t="s">
        <v>266</v>
      </c>
      <c r="C2062" s="563"/>
      <c r="D2062" s="239" t="e">
        <f>#REF!</f>
        <v>#REF!</v>
      </c>
      <c r="E2062" s="240" t="s">
        <v>245</v>
      </c>
      <c r="F2062" s="242" t="e">
        <f>IF(#REF!&gt;=1,IF(#REF!&gt;=1,#REF!),IF(#REF!&gt;=0,"",))</f>
        <v>#REF!</v>
      </c>
      <c r="G2062" s="241" t="e">
        <f>保全管理データ!N2766</f>
        <v>#REF!</v>
      </c>
      <c r="H2062" s="241" t="e">
        <f>IF(#REF!="無","",IF(#REF!="","",IF(#REF!="悪環境における作業",0.2,IF(#REF!="高所又は地下作業",0.1,IF(#REF!="錯綜場所作業",0.3,IF(#REF!="複雑な制約のある作業",0.4,IF(#REF!="単純な制約のある作業",0.2,0)))))))</f>
        <v>#REF!</v>
      </c>
      <c r="I2062" s="224" t="e">
        <f t="shared" si="125"/>
        <v>#REF!</v>
      </c>
      <c r="J2062" s="242" t="e">
        <f>IF(#REF!&gt;=1,IF(#REF!&gt;=1,#REF!),IF(#REF!&gt;=0,"",))</f>
        <v>#REF!</v>
      </c>
      <c r="K2062" s="241" t="e">
        <f>保全管理データ!N2793</f>
        <v>#REF!</v>
      </c>
      <c r="L2062" s="241" t="e">
        <f>IF(#REF!="","",IF(#REF!="悪環境における作業",0.2,IF(#REF!="高所又は地下作業",0.1,IF(#REF!="錯綜場所作業",0.3,IF(#REF!="複雑な制約のある作業",0.4,IF(#REF!="単純な制約のある作業",0.2,0))))))</f>
        <v>#REF!</v>
      </c>
      <c r="M2062" s="224" t="e">
        <f t="shared" si="126"/>
        <v>#REF!</v>
      </c>
    </row>
    <row r="2063" spans="2:13" s="229" customFormat="1" ht="27.75" customHeight="1" x14ac:dyDescent="0.2">
      <c r="B2063" s="562" t="s">
        <v>81</v>
      </c>
      <c r="C2063" s="563"/>
      <c r="D2063" s="239" t="e">
        <f>#REF!</f>
        <v>#REF!</v>
      </c>
      <c r="E2063" s="240" t="s">
        <v>245</v>
      </c>
      <c r="F2063" s="242" t="e">
        <f>IF(#REF!&gt;=1,IF(#REF!&gt;=1,#REF!),IF(#REF!&gt;=0,"",))</f>
        <v>#REF!</v>
      </c>
      <c r="G2063" s="241" t="e">
        <f>保全管理データ!N2767</f>
        <v>#REF!</v>
      </c>
      <c r="H2063" s="241" t="e">
        <f>IF(#REF!="無","",IF(#REF!="","",IF(#REF!="悪環境における作業",0.2,IF(#REF!="高所又は地下作業",0.1,IF(#REF!="錯綜場所作業",0.3,IF(#REF!="複雑な制約のある作業",0.4,IF(#REF!="単純な制約のある作業",0.2,0)))))))</f>
        <v>#REF!</v>
      </c>
      <c r="I2063" s="224" t="e">
        <f t="shared" si="125"/>
        <v>#REF!</v>
      </c>
      <c r="J2063" s="242" t="e">
        <f>IF(#REF!&gt;=1,IF(#REF!&gt;=1,#REF!),IF(#REF!&gt;=0,"",))</f>
        <v>#REF!</v>
      </c>
      <c r="K2063" s="241" t="e">
        <f>保全管理データ!N2794</f>
        <v>#REF!</v>
      </c>
      <c r="L2063" s="241" t="e">
        <f>IF(#REF!="","",IF(#REF!="悪環境における作業",0.2,IF(#REF!="高所又は地下作業",0.1,IF(#REF!="錯綜場所作業",0.3,IF(#REF!="複雑な制約のある作業",0.4,IF(#REF!="単純な制約のある作業",0.2,0))))))</f>
        <v>#REF!</v>
      </c>
      <c r="M2063" s="224" t="e">
        <f t="shared" si="126"/>
        <v>#REF!</v>
      </c>
    </row>
    <row r="2064" spans="2:13" s="229" customFormat="1" ht="27.75" customHeight="1" x14ac:dyDescent="0.2">
      <c r="B2064" s="562" t="s">
        <v>267</v>
      </c>
      <c r="C2064" s="563"/>
      <c r="D2064" s="239" t="e">
        <f>#REF!</f>
        <v>#REF!</v>
      </c>
      <c r="E2064" s="240" t="s">
        <v>247</v>
      </c>
      <c r="F2064" s="242" t="e">
        <f>IF(#REF!&gt;=1,IF(#REF!&gt;=1,#REF!),IF(#REF!&gt;=0,"",))</f>
        <v>#REF!</v>
      </c>
      <c r="G2064" s="241" t="e">
        <f>保全管理データ!N2768</f>
        <v>#REF!</v>
      </c>
      <c r="H2064" s="241" t="e">
        <f>IF(#REF!="無","",IF(#REF!="","",IF(#REF!="悪環境における作業",0.2,IF(#REF!="高所又は地下作業",0.1,IF(#REF!="錯綜場所作業",0.3,IF(#REF!="複雑な制約のある作業",0.4,IF(#REF!="単純な制約のある作業",0.2,0)))))))</f>
        <v>#REF!</v>
      </c>
      <c r="I2064" s="224" t="e">
        <f t="shared" si="125"/>
        <v>#REF!</v>
      </c>
      <c r="J2064" s="242" t="e">
        <f>IF(#REF!&gt;=1,IF(#REF!&gt;=1,#REF!),IF(#REF!&gt;=0,"",))</f>
        <v>#REF!</v>
      </c>
      <c r="K2064" s="241" t="e">
        <f>保全管理データ!N2795</f>
        <v>#REF!</v>
      </c>
      <c r="L2064" s="241" t="e">
        <f>IF(#REF!="","",IF(#REF!="悪環境における作業",0.2,IF(#REF!="高所又は地下作業",0.1,IF(#REF!="錯綜場所作業",0.3,IF(#REF!="複雑な制約のある作業",0.4,IF(#REF!="単純な制約のある作業",0.2,0))))))</f>
        <v>#REF!</v>
      </c>
      <c r="M2064" s="224" t="e">
        <f t="shared" si="126"/>
        <v>#REF!</v>
      </c>
    </row>
    <row r="2065" spans="2:13" s="229" customFormat="1" ht="27.75" customHeight="1" x14ac:dyDescent="0.2">
      <c r="B2065" s="562" t="s">
        <v>268</v>
      </c>
      <c r="C2065" s="563"/>
      <c r="D2065" s="239" t="e">
        <f>#REF!</f>
        <v>#REF!</v>
      </c>
      <c r="E2065" s="240" t="s">
        <v>246</v>
      </c>
      <c r="F2065" s="242" t="e">
        <f>IF(#REF!&gt;=1,IF(#REF!&gt;=1,#REF!),IF(#REF!&gt;=0,"",))</f>
        <v>#REF!</v>
      </c>
      <c r="G2065" s="241" t="e">
        <f>保全管理データ!N2769</f>
        <v>#REF!</v>
      </c>
      <c r="H2065" s="241" t="e">
        <f>IF(#REF!="無","",IF(#REF!="","",IF(#REF!="悪環境における作業",0.2,IF(#REF!="高所又は地下作業",0.1,IF(#REF!="錯綜場所作業",0.3,IF(#REF!="複雑な制約のある作業",0.4,IF(#REF!="単純な制約のある作業",0.2,0)))))))</f>
        <v>#REF!</v>
      </c>
      <c r="I2065" s="224" t="e">
        <f t="shared" si="125"/>
        <v>#REF!</v>
      </c>
      <c r="J2065" s="242" t="e">
        <f>IF(#REF!&gt;=1,IF(#REF!&gt;=1,#REF!),IF(#REF!&gt;=0,"",))</f>
        <v>#REF!</v>
      </c>
      <c r="K2065" s="241" t="e">
        <f>保全管理データ!N2796</f>
        <v>#REF!</v>
      </c>
      <c r="L2065" s="241" t="e">
        <f>IF(#REF!="","",IF(#REF!="悪環境における作業",0.2,IF(#REF!="高所又は地下作業",0.1,IF(#REF!="錯綜場所作業",0.3,IF(#REF!="複雑な制約のある作業",0.4,IF(#REF!="単純な制約のある作業",0.2,0))))))</f>
        <v>#REF!</v>
      </c>
      <c r="M2065" s="224" t="e">
        <f t="shared" si="126"/>
        <v>#REF!</v>
      </c>
    </row>
    <row r="2066" spans="2:13" s="229" customFormat="1" ht="27.75" customHeight="1" thickBot="1" x14ac:dyDescent="0.25">
      <c r="B2066" s="564" t="s">
        <v>269</v>
      </c>
      <c r="C2066" s="565"/>
      <c r="D2066" s="243" t="e">
        <f>#REF!</f>
        <v>#REF!</v>
      </c>
      <c r="E2066" s="244" t="s">
        <v>245</v>
      </c>
      <c r="F2066" s="246" t="e">
        <f>IF(#REF!&gt;=1,IF(#REF!&gt;=1,#REF!),IF(#REF!&gt;=0,"",))</f>
        <v>#REF!</v>
      </c>
      <c r="G2066" s="245" t="e">
        <f>保全管理データ!N2770</f>
        <v>#REF!</v>
      </c>
      <c r="H2066" s="241" t="e">
        <f>IF(#REF!="無","",IF(#REF!="","",IF(#REF!="悪環境における作業",0.2,IF(#REF!="高所又は地下作業",0.1,IF(#REF!="錯綜場所作業",0.3,IF(#REF!="複雑な制約のある作業",0.4,IF(#REF!="単純な制約のある作業",0.2,0)))))))</f>
        <v>#REF!</v>
      </c>
      <c r="I2066" s="224" t="e">
        <f t="shared" si="125"/>
        <v>#REF!</v>
      </c>
      <c r="J2066" s="242" t="e">
        <f>IF(#REF!&gt;=1,IF(#REF!&gt;=1,#REF!),IF(#REF!&gt;=0,"",))</f>
        <v>#REF!</v>
      </c>
      <c r="K2066" s="241" t="e">
        <f>保全管理データ!N2797</f>
        <v>#REF!</v>
      </c>
      <c r="L2066" s="241" t="e">
        <f>IF(#REF!="","",IF(#REF!="悪環境における作業",0.2,IF(#REF!="高所又は地下作業",0.1,IF(#REF!="錯綜場所作業",0.3,IF(#REF!="複雑な制約のある作業",0.4,IF(#REF!="単純な制約のある作業",0.2,0))))))</f>
        <v>#REF!</v>
      </c>
      <c r="M2066" s="224" t="e">
        <f t="shared" si="126"/>
        <v>#REF!</v>
      </c>
    </row>
    <row r="2067" spans="2:13" s="229" customFormat="1" ht="27.75" customHeight="1" thickBot="1" x14ac:dyDescent="0.25">
      <c r="B2067" s="555" t="s">
        <v>190</v>
      </c>
      <c r="C2067" s="555"/>
      <c r="D2067" s="555"/>
      <c r="E2067" s="555"/>
      <c r="F2067" s="556" t="e">
        <f>SUM(I2043:I2066)</f>
        <v>#REF!</v>
      </c>
      <c r="G2067" s="557"/>
      <c r="H2067" s="557"/>
      <c r="I2067" s="558"/>
      <c r="J2067" s="556" t="e">
        <f>IF(SUM(J2043:J2066)=0,"0.00",SUM(M2043:M2066))</f>
        <v>#REF!</v>
      </c>
      <c r="K2067" s="557"/>
      <c r="L2067" s="557"/>
      <c r="M2067" s="558"/>
    </row>
    <row r="2068" spans="2:13" s="229" customFormat="1" ht="27.75" customHeight="1" thickBot="1" x14ac:dyDescent="0.25">
      <c r="B2068" s="555" t="s">
        <v>97</v>
      </c>
      <c r="C2068" s="555"/>
      <c r="D2068" s="555"/>
      <c r="E2068" s="555"/>
      <c r="F2068" s="559" t="e">
        <f>IF(#REF!="５年以下","0",IF(#REF!="５年～１０年",0.1,IF(#REF!="１０年以上",0.15)))</f>
        <v>#REF!</v>
      </c>
      <c r="G2068" s="560"/>
      <c r="H2068" s="560"/>
      <c r="I2068" s="560"/>
      <c r="J2068" s="560"/>
      <c r="K2068" s="560"/>
      <c r="L2068" s="560"/>
      <c r="M2068" s="561"/>
    </row>
    <row r="2069" spans="2:13" s="229" customFormat="1" ht="27.75" customHeight="1" thickBot="1" x14ac:dyDescent="0.25">
      <c r="B2069" s="556" t="s">
        <v>273</v>
      </c>
      <c r="C2069" s="557"/>
      <c r="D2069" s="557"/>
      <c r="E2069" s="558"/>
      <c r="F2069" s="556" t="e">
        <f>F2067*(1+F2068)</f>
        <v>#REF!</v>
      </c>
      <c r="G2069" s="557"/>
      <c r="H2069" s="557"/>
      <c r="I2069" s="557"/>
      <c r="J2069" s="556" t="e">
        <f>J2067*(1+F2068)</f>
        <v>#REF!</v>
      </c>
      <c r="K2069" s="557"/>
      <c r="L2069" s="557"/>
      <c r="M2069" s="558"/>
    </row>
    <row r="2070" spans="2:13" s="229" customFormat="1" ht="24" hidden="1" customHeight="1" thickBot="1" x14ac:dyDescent="0.25">
      <c r="B2070" s="555" t="s">
        <v>191</v>
      </c>
      <c r="C2070" s="555"/>
      <c r="D2070" s="555"/>
      <c r="E2070" s="555"/>
      <c r="F2070" s="556" t="e">
        <f>#REF!*(#REF!*#REF!+#REF!*#REF!)</f>
        <v>#REF!</v>
      </c>
      <c r="G2070" s="557"/>
      <c r="H2070" s="558"/>
      <c r="I2070" s="555" t="e">
        <f>#REF!</f>
        <v>#REF!</v>
      </c>
      <c r="J2070" s="556"/>
      <c r="K2070" s="247" t="s">
        <v>230</v>
      </c>
      <c r="L2070" s="558" t="e">
        <f>B2041</f>
        <v>#REF!</v>
      </c>
      <c r="M2070" s="555"/>
    </row>
    <row r="2071" spans="2:13" s="229" customFormat="1" ht="45" customHeight="1" thickBot="1" x14ac:dyDescent="0.25">
      <c r="B2071" s="228"/>
      <c r="C2071" s="228"/>
      <c r="D2071" s="228"/>
      <c r="E2071" s="228"/>
      <c r="F2071" s="228"/>
      <c r="G2071" s="228"/>
      <c r="H2071" s="228"/>
      <c r="I2071" s="228"/>
      <c r="J2071" s="228"/>
      <c r="K2071" s="228"/>
      <c r="L2071" s="228"/>
      <c r="M2071" s="228"/>
    </row>
    <row r="2072" spans="2:13" s="229" customFormat="1" ht="27.75" customHeight="1" thickBot="1" x14ac:dyDescent="0.25">
      <c r="B2072" s="568" t="s">
        <v>128</v>
      </c>
      <c r="C2072" s="569"/>
      <c r="D2072" s="569"/>
      <c r="E2072" s="570"/>
      <c r="F2072" s="228"/>
      <c r="G2072" s="228"/>
      <c r="H2072" s="228"/>
      <c r="I2072" s="228"/>
      <c r="J2072" s="228"/>
      <c r="K2072" s="228"/>
      <c r="L2072" s="228"/>
      <c r="M2072" s="228"/>
    </row>
    <row r="2073" spans="2:13" s="229" customFormat="1" ht="27.75" customHeight="1" x14ac:dyDescent="0.2">
      <c r="B2073" s="571" t="e">
        <f>#REF!</f>
        <v>#REF!</v>
      </c>
      <c r="C2073" s="572"/>
      <c r="D2073" s="573"/>
      <c r="E2073" s="574"/>
      <c r="F2073" s="578" t="s">
        <v>240</v>
      </c>
      <c r="G2073" s="579"/>
      <c r="H2073" s="579"/>
      <c r="I2073" s="580"/>
      <c r="J2073" s="578" t="s">
        <v>239</v>
      </c>
      <c r="K2073" s="579"/>
      <c r="L2073" s="579"/>
      <c r="M2073" s="580"/>
    </row>
    <row r="2074" spans="2:13" s="229" customFormat="1" ht="27.75" customHeight="1" thickBot="1" x14ac:dyDescent="0.25">
      <c r="B2074" s="575"/>
      <c r="C2074" s="576"/>
      <c r="D2074" s="576"/>
      <c r="E2074" s="577"/>
      <c r="F2074" s="233" t="s">
        <v>149</v>
      </c>
      <c r="G2074" s="231" t="s">
        <v>151</v>
      </c>
      <c r="H2074" s="231" t="s">
        <v>96</v>
      </c>
      <c r="I2074" s="232" t="s">
        <v>150</v>
      </c>
      <c r="J2074" s="233" t="s">
        <v>149</v>
      </c>
      <c r="K2074" s="231" t="s">
        <v>151</v>
      </c>
      <c r="L2074" s="231" t="s">
        <v>96</v>
      </c>
      <c r="M2074" s="232" t="s">
        <v>150</v>
      </c>
    </row>
    <row r="2075" spans="2:13" s="229" customFormat="1" ht="27.75" customHeight="1" thickTop="1" x14ac:dyDescent="0.2">
      <c r="B2075" s="566" t="s">
        <v>241</v>
      </c>
      <c r="C2075" s="567"/>
      <c r="D2075" s="234" t="e">
        <f>#REF!</f>
        <v>#REF!</v>
      </c>
      <c r="E2075" s="235" t="s">
        <v>242</v>
      </c>
      <c r="F2075" s="242" t="e">
        <f>IF(#REF!&gt;=1,IF(#REF!&gt;=1,#REF!),IF(#REF!&gt;=0,"",))</f>
        <v>#REF!</v>
      </c>
      <c r="G2075" s="241" t="e">
        <f>保全管理データ!N2187</f>
        <v>#REF!</v>
      </c>
      <c r="H2075" s="241" t="e">
        <f>IF(#REF!="無","",IF(#REF!="","",IF(#REF!="悪環境における作業",0.2,IF(#REF!="高所又は地下作業",0.1,IF(#REF!="錯綜場所作業",0.3,IF(#REF!="複雑な制約のある作業",0.4,IF(#REF!="単純な制約のある作業",0.2,0)))))))</f>
        <v>#REF!</v>
      </c>
      <c r="I2075" s="224" t="e">
        <f>IF(F2075="","",F2075*G2075*(1+IF(H2075="",0,H2075)))</f>
        <v>#REF!</v>
      </c>
      <c r="J2075" s="242" t="e">
        <f>IF(#REF!&gt;=1,IF(#REF!&gt;=1,#REF!),IF(#REF!&gt;=0,"",))</f>
        <v>#REF!</v>
      </c>
      <c r="K2075" s="241" t="e">
        <f>保全管理データ!N2214</f>
        <v>#REF!</v>
      </c>
      <c r="L2075" s="241" t="e">
        <f>IF(#REF!="","",IF(#REF!="悪環境における作業",0.2,IF(#REF!="高所又は地下作業",0.1,IF(#REF!="錯綜場所作業",0.3,IF(#REF!="複雑な制約のある作業",0.4,IF(#REF!="単純な制約のある作業",0.2,0))))))</f>
        <v>#REF!</v>
      </c>
      <c r="M2075" s="224" t="e">
        <f>IF(J2075="","",J2075*K2075*(1+IF(L2075="",0,L2075)))</f>
        <v>#REF!</v>
      </c>
    </row>
    <row r="2076" spans="2:13" s="229" customFormat="1" ht="27.75" customHeight="1" x14ac:dyDescent="0.2">
      <c r="B2076" s="562" t="s">
        <v>243</v>
      </c>
      <c r="C2076" s="563"/>
      <c r="D2076" s="239" t="e">
        <f>#REF!</f>
        <v>#REF!</v>
      </c>
      <c r="E2076" s="240" t="s">
        <v>242</v>
      </c>
      <c r="F2076" s="242" t="e">
        <f>IF(#REF!&gt;=1,IF(#REF!&gt;=1,#REF!),IF(#REF!&gt;=0,"",))</f>
        <v>#REF!</v>
      </c>
      <c r="G2076" s="241" t="e">
        <f>保全管理データ!N2188</f>
        <v>#REF!</v>
      </c>
      <c r="H2076" s="241" t="e">
        <f>IF(#REF!="無","",IF(#REF!="","",IF(#REF!="悪環境における作業",0.2,IF(#REF!="高所又は地下作業",0.1,IF(#REF!="錯綜場所作業",0.3,IF(#REF!="複雑な制約のある作業",0.4,IF(#REF!="単純な制約のある作業",0.2,0)))))))</f>
        <v>#REF!</v>
      </c>
      <c r="I2076" s="224" t="e">
        <f t="shared" ref="I2076:I2098" si="127">IF(F2076="","",F2076*G2076*(1+IF(H2076="",0,H2076)))</f>
        <v>#REF!</v>
      </c>
      <c r="J2076" s="242" t="e">
        <f>IF(#REF!&gt;=1,IF(#REF!&gt;=1,#REF!),IF(#REF!&gt;=0,"",))</f>
        <v>#REF!</v>
      </c>
      <c r="K2076" s="241" t="e">
        <f>保全管理データ!N2215</f>
        <v>#REF!</v>
      </c>
      <c r="L2076" s="241" t="e">
        <f>IF(#REF!="","",IF(#REF!="悪環境における作業",0.2,IF(#REF!="高所又は地下作業",0.1,IF(#REF!="錯綜場所作業",0.3,IF(#REF!="複雑な制約のある作業",0.4,IF(#REF!="単純な制約のある作業",0.2,0))))))</f>
        <v>#REF!</v>
      </c>
      <c r="M2076" s="224" t="e">
        <f t="shared" ref="M2076:M2098" si="128">IF(J2076="","",J2076*K2076*(1+IF(L2076="",0,L2076)))</f>
        <v>#REF!</v>
      </c>
    </row>
    <row r="2077" spans="2:13" s="229" customFormat="1" ht="27.75" customHeight="1" x14ac:dyDescent="0.2">
      <c r="B2077" s="562" t="s">
        <v>249</v>
      </c>
      <c r="C2077" s="563"/>
      <c r="D2077" s="239" t="e">
        <f>#REF!</f>
        <v>#REF!</v>
      </c>
      <c r="E2077" s="240" t="s">
        <v>244</v>
      </c>
      <c r="F2077" s="242" t="e">
        <f>IF(#REF!&gt;=1,IF(#REF!&gt;=1,#REF!),IF(#REF!&gt;=0,"",))</f>
        <v>#REF!</v>
      </c>
      <c r="G2077" s="241" t="e">
        <f>保全管理データ!N2189</f>
        <v>#REF!</v>
      </c>
      <c r="H2077" s="241" t="e">
        <f>IF(#REF!="無","",IF(#REF!="","",IF(#REF!="悪環境における作業",0.2,IF(#REF!="高所又は地下作業",0.1,IF(#REF!="錯綜場所作業",0.3,IF(#REF!="複雑な制約のある作業",0.4,IF(#REF!="単純な制約のある作業",0.2,0)))))))</f>
        <v>#REF!</v>
      </c>
      <c r="I2077" s="224" t="e">
        <f t="shared" si="127"/>
        <v>#REF!</v>
      </c>
      <c r="J2077" s="242" t="e">
        <f>IF(#REF!&gt;=1,IF(#REF!&gt;=1,#REF!),IF(#REF!&gt;=0,"",))</f>
        <v>#REF!</v>
      </c>
      <c r="K2077" s="241" t="e">
        <f>保全管理データ!N2216</f>
        <v>#REF!</v>
      </c>
      <c r="L2077" s="241" t="e">
        <f>IF(#REF!="","",IF(#REF!="悪環境における作業",0.2,IF(#REF!="高所又は地下作業",0.1,IF(#REF!="錯綜場所作業",0.3,IF(#REF!="複雑な制約のある作業",0.4,IF(#REF!="単純な制約のある作業",0.2,0))))))</f>
        <v>#REF!</v>
      </c>
      <c r="M2077" s="224" t="e">
        <f t="shared" si="128"/>
        <v>#REF!</v>
      </c>
    </row>
    <row r="2078" spans="2:13" s="229" customFormat="1" ht="27.75" customHeight="1" x14ac:dyDescent="0.2">
      <c r="B2078" s="562" t="s">
        <v>250</v>
      </c>
      <c r="C2078" s="563"/>
      <c r="D2078" s="239" t="e">
        <f>#REF!</f>
        <v>#REF!</v>
      </c>
      <c r="E2078" s="240" t="s">
        <v>244</v>
      </c>
      <c r="F2078" s="242" t="e">
        <f>IF(#REF!&gt;=1,IF(#REF!&gt;=1,#REF!),IF(#REF!&gt;=0,"",))</f>
        <v>#REF!</v>
      </c>
      <c r="G2078" s="241" t="e">
        <f>保全管理データ!N2190</f>
        <v>#REF!</v>
      </c>
      <c r="H2078" s="241" t="e">
        <f>IF(#REF!="無","",IF(#REF!="","",IF(#REF!="悪環境における作業",0.2,IF(#REF!="高所又は地下作業",0.1,IF(#REF!="錯綜場所作業",0.3,IF(#REF!="複雑な制約のある作業",0.4,IF(#REF!="単純な制約のある作業",0.2,0)))))))</f>
        <v>#REF!</v>
      </c>
      <c r="I2078" s="224" t="e">
        <f t="shared" si="127"/>
        <v>#REF!</v>
      </c>
      <c r="J2078" s="242" t="e">
        <f>IF(#REF!&gt;=1,IF(#REF!&gt;=1,#REF!),IF(#REF!&gt;=0,"",))</f>
        <v>#REF!</v>
      </c>
      <c r="K2078" s="241" t="e">
        <f>保全管理データ!N2217</f>
        <v>#REF!</v>
      </c>
      <c r="L2078" s="241" t="e">
        <f>IF(#REF!="","",IF(#REF!="悪環境における作業",0.2,IF(#REF!="高所又は地下作業",0.1,IF(#REF!="錯綜場所作業",0.3,IF(#REF!="複雑な制約のある作業",0.4,IF(#REF!="単純な制約のある作業",0.2,0))))))</f>
        <v>#REF!</v>
      </c>
      <c r="M2078" s="224" t="e">
        <f t="shared" si="128"/>
        <v>#REF!</v>
      </c>
    </row>
    <row r="2079" spans="2:13" s="229" customFormat="1" ht="27.75" customHeight="1" x14ac:dyDescent="0.2">
      <c r="B2079" s="562" t="s">
        <v>251</v>
      </c>
      <c r="C2079" s="563"/>
      <c r="D2079" s="239" t="e">
        <f>#REF!</f>
        <v>#REF!</v>
      </c>
      <c r="E2079" s="240" t="s">
        <v>242</v>
      </c>
      <c r="F2079" s="242" t="e">
        <f>IF(#REF!&gt;=1,IF(#REF!&gt;=1,#REF!),IF(#REF!&gt;=0,"",))</f>
        <v>#REF!</v>
      </c>
      <c r="G2079" s="241" t="e">
        <f>保全管理データ!N2191</f>
        <v>#REF!</v>
      </c>
      <c r="H2079" s="241" t="e">
        <f>IF(#REF!="無","",IF(#REF!="","",IF(#REF!="悪環境における作業",0.2,IF(#REF!="高所又は地下作業",0.1,IF(#REF!="錯綜場所作業",0.3,IF(#REF!="複雑な制約のある作業",0.4,IF(#REF!="単純な制約のある作業",0.2,0)))))))</f>
        <v>#REF!</v>
      </c>
      <c r="I2079" s="224" t="e">
        <f t="shared" si="127"/>
        <v>#REF!</v>
      </c>
      <c r="J2079" s="242" t="e">
        <f>IF(#REF!&gt;=1,IF(#REF!&gt;=1,#REF!),IF(#REF!&gt;=0,"",))</f>
        <v>#REF!</v>
      </c>
      <c r="K2079" s="241" t="e">
        <f>保全管理データ!N2218</f>
        <v>#REF!</v>
      </c>
      <c r="L2079" s="241" t="e">
        <f>IF(#REF!="","",IF(#REF!="悪環境における作業",0.2,IF(#REF!="高所又は地下作業",0.1,IF(#REF!="錯綜場所作業",0.3,IF(#REF!="複雑な制約のある作業",0.4,IF(#REF!="単純な制約のある作業",0.2,0))))))</f>
        <v>#REF!</v>
      </c>
      <c r="M2079" s="224" t="e">
        <f t="shared" si="128"/>
        <v>#REF!</v>
      </c>
    </row>
    <row r="2080" spans="2:13" s="229" customFormat="1" ht="27.75" customHeight="1" x14ac:dyDescent="0.2">
      <c r="B2080" s="562" t="s">
        <v>252</v>
      </c>
      <c r="C2080" s="563"/>
      <c r="D2080" s="239" t="e">
        <f>#REF!</f>
        <v>#REF!</v>
      </c>
      <c r="E2080" s="240" t="s">
        <v>244</v>
      </c>
      <c r="F2080" s="242" t="e">
        <f>IF(#REF!&gt;=1,IF(#REF!&gt;=1,#REF!),IF(#REF!&gt;=0,"",))</f>
        <v>#REF!</v>
      </c>
      <c r="G2080" s="241" t="e">
        <f>保全管理データ!N2192</f>
        <v>#REF!</v>
      </c>
      <c r="H2080" s="241" t="e">
        <f>IF(#REF!="無","",IF(#REF!="","",IF(#REF!="悪環境における作業",0.2,IF(#REF!="高所又は地下作業",0.1,IF(#REF!="錯綜場所作業",0.3,IF(#REF!="複雑な制約のある作業",0.4,IF(#REF!="単純な制約のある作業",0.2,0)))))))</f>
        <v>#REF!</v>
      </c>
      <c r="I2080" s="224" t="e">
        <f t="shared" si="127"/>
        <v>#REF!</v>
      </c>
      <c r="J2080" s="242" t="e">
        <f>IF(#REF!&gt;=1,IF(#REF!&gt;=1,#REF!),IF(#REF!&gt;=0,"",))</f>
        <v>#REF!</v>
      </c>
      <c r="K2080" s="241" t="e">
        <f>保全管理データ!N2219</f>
        <v>#REF!</v>
      </c>
      <c r="L2080" s="241" t="e">
        <f>IF(#REF!="","",IF(#REF!="悪環境における作業",0.2,IF(#REF!="高所又は地下作業",0.1,IF(#REF!="錯綜場所作業",0.3,IF(#REF!="複雑な制約のある作業",0.4,IF(#REF!="単純な制約のある作業",0.2,0))))))</f>
        <v>#REF!</v>
      </c>
      <c r="M2080" s="224" t="e">
        <f t="shared" si="128"/>
        <v>#REF!</v>
      </c>
    </row>
    <row r="2081" spans="2:13" s="229" customFormat="1" ht="27.75" customHeight="1" x14ac:dyDescent="0.2">
      <c r="B2081" s="562" t="s">
        <v>253</v>
      </c>
      <c r="C2081" s="563"/>
      <c r="D2081" s="239" t="e">
        <f>#REF!</f>
        <v>#REF!</v>
      </c>
      <c r="E2081" s="240" t="s">
        <v>242</v>
      </c>
      <c r="F2081" s="242" t="e">
        <f>IF(#REF!&gt;=1,IF(#REF!&gt;=1,#REF!),IF(#REF!&gt;=0,"",))</f>
        <v>#REF!</v>
      </c>
      <c r="G2081" s="241" t="e">
        <f>保全管理データ!N2193</f>
        <v>#REF!</v>
      </c>
      <c r="H2081" s="241" t="e">
        <f>IF(#REF!="無","",IF(#REF!="","",IF(#REF!="悪環境における作業",0.2,IF(#REF!="高所又は地下作業",0.1,IF(#REF!="錯綜場所作業",0.3,IF(#REF!="複雑な制約のある作業",0.4,IF(#REF!="単純な制約のある作業",0.2,0)))))))</f>
        <v>#REF!</v>
      </c>
      <c r="I2081" s="224" t="e">
        <f t="shared" si="127"/>
        <v>#REF!</v>
      </c>
      <c r="J2081" s="242" t="e">
        <f>IF(#REF!&gt;=1,IF(#REF!&gt;=1,#REF!),IF(#REF!&gt;=0,"",))</f>
        <v>#REF!</v>
      </c>
      <c r="K2081" s="241" t="e">
        <f>保全管理データ!N2220</f>
        <v>#REF!</v>
      </c>
      <c r="L2081" s="241" t="e">
        <f>IF(#REF!="","",IF(#REF!="悪環境における作業",0.2,IF(#REF!="高所又は地下作業",0.1,IF(#REF!="錯綜場所作業",0.3,IF(#REF!="複雑な制約のある作業",0.4,IF(#REF!="単純な制約のある作業",0.2,0))))))</f>
        <v>#REF!</v>
      </c>
      <c r="M2081" s="224" t="e">
        <f t="shared" si="128"/>
        <v>#REF!</v>
      </c>
    </row>
    <row r="2082" spans="2:13" s="229" customFormat="1" ht="27.75" customHeight="1" x14ac:dyDescent="0.2">
      <c r="B2082" s="562" t="s">
        <v>254</v>
      </c>
      <c r="C2082" s="563"/>
      <c r="D2082" s="239" t="e">
        <f>#REF!</f>
        <v>#REF!</v>
      </c>
      <c r="E2082" s="240" t="s">
        <v>242</v>
      </c>
      <c r="F2082" s="242" t="e">
        <f>IF(#REF!&gt;=1,IF(#REF!&gt;=1,#REF!),IF(#REF!&gt;=0,"",))</f>
        <v>#REF!</v>
      </c>
      <c r="G2082" s="241" t="e">
        <f>保全管理データ!N2194</f>
        <v>#REF!</v>
      </c>
      <c r="H2082" s="241" t="e">
        <f>IF(#REF!="無","",IF(#REF!="","",IF(#REF!="悪環境における作業",0.2,IF(#REF!="高所又は地下作業",0.1,IF(#REF!="錯綜場所作業",0.3,IF(#REF!="複雑な制約のある作業",0.4,IF(#REF!="単純な制約のある作業",0.2,0)))))))</f>
        <v>#REF!</v>
      </c>
      <c r="I2082" s="224" t="e">
        <f t="shared" si="127"/>
        <v>#REF!</v>
      </c>
      <c r="J2082" s="242" t="e">
        <f>IF(#REF!&gt;=1,IF(#REF!&gt;=1,#REF!),IF(#REF!&gt;=0,"",))</f>
        <v>#REF!</v>
      </c>
      <c r="K2082" s="241" t="e">
        <f>保全管理データ!N2221</f>
        <v>#REF!</v>
      </c>
      <c r="L2082" s="241" t="e">
        <f>IF(#REF!="","",IF(#REF!="悪環境における作業",0.2,IF(#REF!="高所又は地下作業",0.1,IF(#REF!="錯綜場所作業",0.3,IF(#REF!="複雑な制約のある作業",0.4,IF(#REF!="単純な制約のある作業",0.2,0))))))</f>
        <v>#REF!</v>
      </c>
      <c r="M2082" s="224" t="e">
        <f t="shared" si="128"/>
        <v>#REF!</v>
      </c>
    </row>
    <row r="2083" spans="2:13" s="229" customFormat="1" ht="27.75" customHeight="1" x14ac:dyDescent="0.2">
      <c r="B2083" s="562" t="s">
        <v>255</v>
      </c>
      <c r="C2083" s="563"/>
      <c r="D2083" s="239" t="e">
        <f>#REF!</f>
        <v>#REF!</v>
      </c>
      <c r="E2083" s="240" t="s">
        <v>245</v>
      </c>
      <c r="F2083" s="242" t="e">
        <f>IF(#REF!&gt;=1,IF(#REF!&gt;=1,#REF!),IF(#REF!&gt;=0,"",))</f>
        <v>#REF!</v>
      </c>
      <c r="G2083" s="241" t="e">
        <f>保全管理データ!N2195</f>
        <v>#REF!</v>
      </c>
      <c r="H2083" s="241" t="e">
        <f>IF(#REF!="無","",IF(#REF!="","",IF(#REF!="悪環境における作業",0.2,IF(#REF!="高所又は地下作業",0.1,IF(#REF!="錯綜場所作業",0.3,IF(#REF!="複雑な制約のある作業",0.4,IF(#REF!="単純な制約のある作業",0.2,0)))))))</f>
        <v>#REF!</v>
      </c>
      <c r="I2083" s="224" t="e">
        <f t="shared" si="127"/>
        <v>#REF!</v>
      </c>
      <c r="J2083" s="242" t="e">
        <f>IF(#REF!&gt;=1,IF(#REF!&gt;=1,#REF!),IF(#REF!&gt;=0,"",))</f>
        <v>#REF!</v>
      </c>
      <c r="K2083" s="241" t="e">
        <f>保全管理データ!N2222</f>
        <v>#REF!</v>
      </c>
      <c r="L2083" s="241" t="e">
        <f>IF(#REF!="","",IF(#REF!="悪環境における作業",0.2,IF(#REF!="高所又は地下作業",0.1,IF(#REF!="錯綜場所作業",0.3,IF(#REF!="複雑な制約のある作業",0.4,IF(#REF!="単純な制約のある作業",0.2,0))))))</f>
        <v>#REF!</v>
      </c>
      <c r="M2083" s="224" t="e">
        <f t="shared" si="128"/>
        <v>#REF!</v>
      </c>
    </row>
    <row r="2084" spans="2:13" s="229" customFormat="1" ht="27.75" customHeight="1" x14ac:dyDescent="0.2">
      <c r="B2084" s="562" t="s">
        <v>256</v>
      </c>
      <c r="C2084" s="563"/>
      <c r="D2084" s="239" t="e">
        <f>#REF!</f>
        <v>#REF!</v>
      </c>
      <c r="E2084" s="240" t="s">
        <v>242</v>
      </c>
      <c r="F2084" s="242" t="e">
        <f>IF(#REF!&gt;=1,IF(#REF!&gt;=1,#REF!),IF(#REF!&gt;=0,"",))</f>
        <v>#REF!</v>
      </c>
      <c r="G2084" s="241" t="e">
        <f>保全管理データ!N2196</f>
        <v>#REF!</v>
      </c>
      <c r="H2084" s="241" t="e">
        <f>IF(#REF!="無","",IF(#REF!="","",IF(#REF!="悪環境における作業",0.2,IF(#REF!="高所又は地下作業",0.1,IF(#REF!="錯綜場所作業",0.3,IF(#REF!="複雑な制約のある作業",0.4,IF(#REF!="単純な制約のある作業",0.2,0)))))))</f>
        <v>#REF!</v>
      </c>
      <c r="I2084" s="224" t="e">
        <f t="shared" si="127"/>
        <v>#REF!</v>
      </c>
      <c r="J2084" s="242" t="e">
        <f>IF(#REF!&gt;=1,IF(#REF!&gt;=1,#REF!),IF(#REF!&gt;=0,"",))</f>
        <v>#REF!</v>
      </c>
      <c r="K2084" s="241" t="e">
        <f>保全管理データ!N2223</f>
        <v>#REF!</v>
      </c>
      <c r="L2084" s="241" t="e">
        <f>IF(#REF!="","",IF(#REF!="悪環境における作業",0.2,IF(#REF!="高所又は地下作業",0.1,IF(#REF!="錯綜場所作業",0.3,IF(#REF!="複雑な制約のある作業",0.4,IF(#REF!="単純な制約のある作業",0.2,0))))))</f>
        <v>#REF!</v>
      </c>
      <c r="M2084" s="224" t="e">
        <f t="shared" si="128"/>
        <v>#REF!</v>
      </c>
    </row>
    <row r="2085" spans="2:13" s="229" customFormat="1" ht="27.75" customHeight="1" x14ac:dyDescent="0.2">
      <c r="B2085" s="562" t="s">
        <v>257</v>
      </c>
      <c r="C2085" s="563"/>
      <c r="D2085" s="239" t="e">
        <f>#REF!</f>
        <v>#REF!</v>
      </c>
      <c r="E2085" s="240" t="s">
        <v>245</v>
      </c>
      <c r="F2085" s="242" t="e">
        <f>IF(#REF!&gt;=1,IF(#REF!&gt;=1,#REF!),IF(#REF!&gt;=0,"",))</f>
        <v>#REF!</v>
      </c>
      <c r="G2085" s="241" t="e">
        <f>保全管理データ!N2197</f>
        <v>#REF!</v>
      </c>
      <c r="H2085" s="241" t="e">
        <f>IF(#REF!="無","",IF(#REF!="","",IF(#REF!="悪環境における作業",0.2,IF(#REF!="高所又は地下作業",0.1,IF(#REF!="錯綜場所作業",0.3,IF(#REF!="複雑な制約のある作業",0.4,IF(#REF!="単純な制約のある作業",0.2,0)))))))</f>
        <v>#REF!</v>
      </c>
      <c r="I2085" s="224" t="e">
        <f t="shared" si="127"/>
        <v>#REF!</v>
      </c>
      <c r="J2085" s="242" t="e">
        <f>IF(#REF!&gt;=1,IF(#REF!&gt;=1,#REF!),IF(#REF!&gt;=0,"",))</f>
        <v>#REF!</v>
      </c>
      <c r="K2085" s="241" t="e">
        <f>保全管理データ!N2224</f>
        <v>#REF!</v>
      </c>
      <c r="L2085" s="241" t="e">
        <f>IF(#REF!="","",IF(#REF!="悪環境における作業",0.2,IF(#REF!="高所又は地下作業",0.1,IF(#REF!="錯綜場所作業",0.3,IF(#REF!="複雑な制約のある作業",0.4,IF(#REF!="単純な制約のある作業",0.2,0))))))</f>
        <v>#REF!</v>
      </c>
      <c r="M2085" s="224" t="e">
        <f t="shared" si="128"/>
        <v>#REF!</v>
      </c>
    </row>
    <row r="2086" spans="2:13" s="229" customFormat="1" ht="27.75" customHeight="1" x14ac:dyDescent="0.2">
      <c r="B2086" s="562" t="s">
        <v>258</v>
      </c>
      <c r="C2086" s="563"/>
      <c r="D2086" s="239" t="e">
        <f>#REF!</f>
        <v>#REF!</v>
      </c>
      <c r="E2086" s="240" t="s">
        <v>245</v>
      </c>
      <c r="F2086" s="242" t="e">
        <f>IF(#REF!&gt;=1,IF(#REF!&gt;=1,#REF!),IF(#REF!&gt;=0,"",))</f>
        <v>#REF!</v>
      </c>
      <c r="G2086" s="241" t="e">
        <f>保全管理データ!N2198</f>
        <v>#REF!</v>
      </c>
      <c r="H2086" s="241" t="e">
        <f>IF(#REF!="無","",IF(#REF!="","",IF(#REF!="悪環境における作業",0.2,IF(#REF!="高所又は地下作業",0.1,IF(#REF!="錯綜場所作業",0.3,IF(#REF!="複雑な制約のある作業",0.4,IF(#REF!="単純な制約のある作業",0.2,0)))))))</f>
        <v>#REF!</v>
      </c>
      <c r="I2086" s="224" t="e">
        <f t="shared" si="127"/>
        <v>#REF!</v>
      </c>
      <c r="J2086" s="242" t="e">
        <f>IF(#REF!&gt;=1,IF(#REF!&gt;=1,#REF!),IF(#REF!&gt;=0,"",))</f>
        <v>#REF!</v>
      </c>
      <c r="K2086" s="241" t="e">
        <f>保全管理データ!N2225</f>
        <v>#REF!</v>
      </c>
      <c r="L2086" s="241" t="e">
        <f>IF(#REF!="","",IF(#REF!="悪環境における作業",0.2,IF(#REF!="高所又は地下作業",0.1,IF(#REF!="錯綜場所作業",0.3,IF(#REF!="複雑な制約のある作業",0.4,IF(#REF!="単純な制約のある作業",0.2,0))))))</f>
        <v>#REF!</v>
      </c>
      <c r="M2086" s="224" t="e">
        <f t="shared" si="128"/>
        <v>#REF!</v>
      </c>
    </row>
    <row r="2087" spans="2:13" s="229" customFormat="1" ht="27.75" customHeight="1" x14ac:dyDescent="0.2">
      <c r="B2087" s="562" t="s">
        <v>259</v>
      </c>
      <c r="C2087" s="563"/>
      <c r="D2087" s="239" t="e">
        <f>#REF!</f>
        <v>#REF!</v>
      </c>
      <c r="E2087" s="240" t="s">
        <v>245</v>
      </c>
      <c r="F2087" s="242" t="e">
        <f>IF(#REF!&gt;=1,IF(#REF!&gt;=1,#REF!),IF(#REF!&gt;=0,"",))</f>
        <v>#REF!</v>
      </c>
      <c r="G2087" s="241" t="e">
        <f>保全管理データ!N2199</f>
        <v>#REF!</v>
      </c>
      <c r="H2087" s="241" t="e">
        <f>IF(#REF!="無","",IF(#REF!="","",IF(#REF!="悪環境における作業",0.2,IF(#REF!="高所又は地下作業",0.1,IF(#REF!="錯綜場所作業",0.3,IF(#REF!="複雑な制約のある作業",0.4,IF(#REF!="単純な制約のある作業",0.2,0)))))))</f>
        <v>#REF!</v>
      </c>
      <c r="I2087" s="224" t="e">
        <f t="shared" si="127"/>
        <v>#REF!</v>
      </c>
      <c r="J2087" s="242" t="e">
        <f>IF(#REF!&gt;=1,IF(#REF!&gt;=1,#REF!),IF(#REF!&gt;=0,"",))</f>
        <v>#REF!</v>
      </c>
      <c r="K2087" s="241" t="e">
        <f>保全管理データ!N2226</f>
        <v>#REF!</v>
      </c>
      <c r="L2087" s="241" t="e">
        <f>IF(#REF!="","",IF(#REF!="悪環境における作業",0.2,IF(#REF!="高所又は地下作業",0.1,IF(#REF!="錯綜場所作業",0.3,IF(#REF!="複雑な制約のある作業",0.4,IF(#REF!="単純な制約のある作業",0.2,0))))))</f>
        <v>#REF!</v>
      </c>
      <c r="M2087" s="224" t="e">
        <f t="shared" si="128"/>
        <v>#REF!</v>
      </c>
    </row>
    <row r="2088" spans="2:13" s="229" customFormat="1" ht="27.75" customHeight="1" x14ac:dyDescent="0.2">
      <c r="B2088" s="562" t="s">
        <v>260</v>
      </c>
      <c r="C2088" s="563"/>
      <c r="D2088" s="239" t="e">
        <f>#REF!</f>
        <v>#REF!</v>
      </c>
      <c r="E2088" s="240" t="s">
        <v>248</v>
      </c>
      <c r="F2088" s="242" t="e">
        <f>IF(#REF!&gt;=1,IF(#REF!&gt;=1,#REF!),IF(#REF!&gt;=0,"",))</f>
        <v>#REF!</v>
      </c>
      <c r="G2088" s="241" t="e">
        <f>保全管理データ!N2200</f>
        <v>#REF!</v>
      </c>
      <c r="H2088" s="241" t="e">
        <f>IF(#REF!="無","",IF(#REF!="","",IF(#REF!="悪環境における作業",0.2,IF(#REF!="高所又は地下作業",0.1,IF(#REF!="錯綜場所作業",0.3,IF(#REF!="複雑な制約のある作業",0.4,IF(#REF!="単純な制約のある作業",0.2,0)))))))</f>
        <v>#REF!</v>
      </c>
      <c r="I2088" s="224" t="e">
        <f t="shared" si="127"/>
        <v>#REF!</v>
      </c>
      <c r="J2088" s="242" t="e">
        <f>IF(#REF!&gt;=1,IF(#REF!&gt;=1,#REF!),IF(#REF!&gt;=0,"",))</f>
        <v>#REF!</v>
      </c>
      <c r="K2088" s="241" t="e">
        <f>保全管理データ!N2227</f>
        <v>#REF!</v>
      </c>
      <c r="L2088" s="241" t="e">
        <f>IF(#REF!="","",IF(#REF!="悪環境における作業",0.2,IF(#REF!="高所又は地下作業",0.1,IF(#REF!="錯綜場所作業",0.3,IF(#REF!="複雑な制約のある作業",0.4,IF(#REF!="単純な制約のある作業",0.2,0))))))</f>
        <v>#REF!</v>
      </c>
      <c r="M2088" s="224" t="e">
        <f t="shared" si="128"/>
        <v>#REF!</v>
      </c>
    </row>
    <row r="2089" spans="2:13" s="229" customFormat="1" ht="27.75" customHeight="1" x14ac:dyDescent="0.2">
      <c r="B2089" s="562" t="s">
        <v>261</v>
      </c>
      <c r="C2089" s="563"/>
      <c r="D2089" s="239" t="e">
        <f>#REF!</f>
        <v>#REF!</v>
      </c>
      <c r="E2089" s="240" t="s">
        <v>247</v>
      </c>
      <c r="F2089" s="242" t="e">
        <f>IF(#REF!&gt;=1,IF(#REF!&gt;=1,#REF!),IF(#REF!&gt;=0,"",))</f>
        <v>#REF!</v>
      </c>
      <c r="G2089" s="241" t="e">
        <f>保全管理データ!N2201</f>
        <v>#REF!</v>
      </c>
      <c r="H2089" s="241" t="e">
        <f>IF(#REF!="無","",IF(#REF!="","",IF(#REF!="悪環境における作業",0.2,IF(#REF!="高所又は地下作業",0.1,IF(#REF!="錯綜場所作業",0.3,IF(#REF!="複雑な制約のある作業",0.4,IF(#REF!="単純な制約のある作業",0.2,0)))))))</f>
        <v>#REF!</v>
      </c>
      <c r="I2089" s="224" t="e">
        <f t="shared" si="127"/>
        <v>#REF!</v>
      </c>
      <c r="J2089" s="242" t="e">
        <f>IF(#REF!&gt;=1,IF(#REF!&gt;=1,#REF!),IF(#REF!&gt;=0,"",))</f>
        <v>#REF!</v>
      </c>
      <c r="K2089" s="241" t="e">
        <f>保全管理データ!N2228</f>
        <v>#REF!</v>
      </c>
      <c r="L2089" s="241" t="e">
        <f>IF(#REF!="","",IF(#REF!="悪環境における作業",0.2,IF(#REF!="高所又は地下作業",0.1,IF(#REF!="錯綜場所作業",0.3,IF(#REF!="複雑な制約のある作業",0.4,IF(#REF!="単純な制約のある作業",0.2,0))))))</f>
        <v>#REF!</v>
      </c>
      <c r="M2089" s="224" t="e">
        <f t="shared" si="128"/>
        <v>#REF!</v>
      </c>
    </row>
    <row r="2090" spans="2:13" s="229" customFormat="1" ht="27.75" customHeight="1" x14ac:dyDescent="0.2">
      <c r="B2090" s="562" t="s">
        <v>262</v>
      </c>
      <c r="C2090" s="563"/>
      <c r="D2090" s="239" t="e">
        <f>#REF!</f>
        <v>#REF!</v>
      </c>
      <c r="E2090" s="240" t="s">
        <v>245</v>
      </c>
      <c r="F2090" s="242" t="e">
        <f>IF(#REF!&gt;=1,IF(#REF!&gt;=1,#REF!),IF(#REF!&gt;=0,"",))</f>
        <v>#REF!</v>
      </c>
      <c r="G2090" s="241" t="e">
        <f>保全管理データ!N2202</f>
        <v>#REF!</v>
      </c>
      <c r="H2090" s="241" t="e">
        <f>IF(#REF!="無","",IF(#REF!="","",IF(#REF!="悪環境における作業",0.2,IF(#REF!="高所又は地下作業",0.1,IF(#REF!="錯綜場所作業",0.3,IF(#REF!="複雑な制約のある作業",0.4,IF(#REF!="単純な制約のある作業",0.2,0)))))))</f>
        <v>#REF!</v>
      </c>
      <c r="I2090" s="224" t="e">
        <f t="shared" si="127"/>
        <v>#REF!</v>
      </c>
      <c r="J2090" s="242" t="e">
        <f>IF(#REF!&gt;=1,IF(#REF!&gt;=1,#REF!),IF(#REF!&gt;=0,"",))</f>
        <v>#REF!</v>
      </c>
      <c r="K2090" s="241" t="e">
        <f>保全管理データ!N2229</f>
        <v>#REF!</v>
      </c>
      <c r="L2090" s="241" t="e">
        <f>IF(#REF!="","",IF(#REF!="悪環境における作業",0.2,IF(#REF!="高所又は地下作業",0.1,IF(#REF!="錯綜場所作業",0.3,IF(#REF!="複雑な制約のある作業",0.4,IF(#REF!="単純な制約のある作業",0.2,0))))))</f>
        <v>#REF!</v>
      </c>
      <c r="M2090" s="224" t="e">
        <f t="shared" si="128"/>
        <v>#REF!</v>
      </c>
    </row>
    <row r="2091" spans="2:13" s="229" customFormat="1" ht="27.75" customHeight="1" x14ac:dyDescent="0.2">
      <c r="B2091" s="562" t="s">
        <v>263</v>
      </c>
      <c r="C2091" s="563"/>
      <c r="D2091" s="239" t="e">
        <f>#REF!</f>
        <v>#REF!</v>
      </c>
      <c r="E2091" s="240" t="s">
        <v>245</v>
      </c>
      <c r="F2091" s="242" t="e">
        <f>IF(#REF!&gt;=1,IF(#REF!&gt;=1,#REF!),IF(#REF!&gt;=0,"",))</f>
        <v>#REF!</v>
      </c>
      <c r="G2091" s="241" t="e">
        <f>保全管理データ!N2203</f>
        <v>#REF!</v>
      </c>
      <c r="H2091" s="241" t="e">
        <f>IF(#REF!="無","",IF(#REF!="","",IF(#REF!="悪環境における作業",0.2,IF(#REF!="高所又は地下作業",0.1,IF(#REF!="錯綜場所作業",0.3,IF(#REF!="複雑な制約のある作業",0.4,IF(#REF!="単純な制約のある作業",0.2,0)))))))</f>
        <v>#REF!</v>
      </c>
      <c r="I2091" s="224" t="e">
        <f t="shared" si="127"/>
        <v>#REF!</v>
      </c>
      <c r="J2091" s="242" t="e">
        <f>IF(#REF!&gt;=1,IF(#REF!&gt;=1,#REF!),IF(#REF!&gt;=0,"",))</f>
        <v>#REF!</v>
      </c>
      <c r="K2091" s="241" t="e">
        <f>保全管理データ!N2230</f>
        <v>#REF!</v>
      </c>
      <c r="L2091" s="241" t="e">
        <f>IF(#REF!="","",IF(#REF!="悪環境における作業",0.2,IF(#REF!="高所又は地下作業",0.1,IF(#REF!="錯綜場所作業",0.3,IF(#REF!="複雑な制約のある作業",0.4,IF(#REF!="単純な制約のある作業",0.2,0))))))</f>
        <v>#REF!</v>
      </c>
      <c r="M2091" s="224" t="e">
        <f t="shared" si="128"/>
        <v>#REF!</v>
      </c>
    </row>
    <row r="2092" spans="2:13" s="229" customFormat="1" ht="27.75" customHeight="1" x14ac:dyDescent="0.2">
      <c r="B2092" s="562" t="s">
        <v>264</v>
      </c>
      <c r="C2092" s="563"/>
      <c r="D2092" s="239" t="e">
        <f>#REF!</f>
        <v>#REF!</v>
      </c>
      <c r="E2092" s="240" t="s">
        <v>245</v>
      </c>
      <c r="F2092" s="242" t="e">
        <f>IF(#REF!&gt;=1,IF(#REF!&gt;=1,#REF!),IF(#REF!&gt;=0,"",))</f>
        <v>#REF!</v>
      </c>
      <c r="G2092" s="241" t="e">
        <f>保全管理データ!N2204</f>
        <v>#REF!</v>
      </c>
      <c r="H2092" s="241" t="e">
        <f>IF(#REF!="無","",IF(#REF!="","",IF(#REF!="悪環境における作業",0.2,IF(#REF!="高所又は地下作業",0.1,IF(#REF!="錯綜場所作業",0.3,IF(#REF!="複雑な制約のある作業",0.4,IF(#REF!="単純な制約のある作業",0.2,0)))))))</f>
        <v>#REF!</v>
      </c>
      <c r="I2092" s="224" t="e">
        <f t="shared" si="127"/>
        <v>#REF!</v>
      </c>
      <c r="J2092" s="242" t="e">
        <f>IF(#REF!&gt;=1,IF(#REF!&gt;=1,#REF!),IF(#REF!&gt;=0,"",))</f>
        <v>#REF!</v>
      </c>
      <c r="K2092" s="241" t="e">
        <f>保全管理データ!N2231</f>
        <v>#REF!</v>
      </c>
      <c r="L2092" s="241" t="e">
        <f>IF(#REF!="","",IF(#REF!="悪環境における作業",0.2,IF(#REF!="高所又は地下作業",0.1,IF(#REF!="錯綜場所作業",0.3,IF(#REF!="複雑な制約のある作業",0.4,IF(#REF!="単純な制約のある作業",0.2,0))))))</f>
        <v>#REF!</v>
      </c>
      <c r="M2092" s="224" t="e">
        <f t="shared" si="128"/>
        <v>#REF!</v>
      </c>
    </row>
    <row r="2093" spans="2:13" s="229" customFormat="1" ht="27.75" customHeight="1" x14ac:dyDescent="0.2">
      <c r="B2093" s="562" t="s">
        <v>265</v>
      </c>
      <c r="C2093" s="563"/>
      <c r="D2093" s="239" t="e">
        <f>#REF!</f>
        <v>#REF!</v>
      </c>
      <c r="E2093" s="240" t="s">
        <v>245</v>
      </c>
      <c r="F2093" s="242" t="e">
        <f>IF(#REF!&gt;=1,IF(#REF!&gt;=1,#REF!),IF(#REF!&gt;=0,"",))</f>
        <v>#REF!</v>
      </c>
      <c r="G2093" s="241" t="e">
        <f>保全管理データ!N2205</f>
        <v>#REF!</v>
      </c>
      <c r="H2093" s="241" t="e">
        <f>IF(#REF!="無","",IF(#REF!="","",IF(#REF!="悪環境における作業",0.2,IF(#REF!="高所又は地下作業",0.1,IF(#REF!="錯綜場所作業",0.3,IF(#REF!="複雑な制約のある作業",0.4,IF(#REF!="単純な制約のある作業",0.2,0)))))))</f>
        <v>#REF!</v>
      </c>
      <c r="I2093" s="224" t="e">
        <f t="shared" si="127"/>
        <v>#REF!</v>
      </c>
      <c r="J2093" s="242" t="e">
        <f>IF(#REF!&gt;=1,IF(#REF!&gt;=1,#REF!),IF(#REF!&gt;=0,"",))</f>
        <v>#REF!</v>
      </c>
      <c r="K2093" s="241" t="e">
        <f>保全管理データ!N2232</f>
        <v>#REF!</v>
      </c>
      <c r="L2093" s="241" t="e">
        <f>IF(#REF!="","",IF(#REF!="悪環境における作業",0.2,IF(#REF!="高所又は地下作業",0.1,IF(#REF!="錯綜場所作業",0.3,IF(#REF!="複雑な制約のある作業",0.4,IF(#REF!="単純な制約のある作業",0.2,0))))))</f>
        <v>#REF!</v>
      </c>
      <c r="M2093" s="224" t="e">
        <f t="shared" si="128"/>
        <v>#REF!</v>
      </c>
    </row>
    <row r="2094" spans="2:13" s="229" customFormat="1" ht="27.75" customHeight="1" x14ac:dyDescent="0.2">
      <c r="B2094" s="562" t="s">
        <v>266</v>
      </c>
      <c r="C2094" s="563"/>
      <c r="D2094" s="239" t="e">
        <f>#REF!</f>
        <v>#REF!</v>
      </c>
      <c r="E2094" s="240" t="s">
        <v>245</v>
      </c>
      <c r="F2094" s="242" t="e">
        <f>IF(#REF!&gt;=1,IF(#REF!&gt;=1,#REF!),IF(#REF!&gt;=0,"",))</f>
        <v>#REF!</v>
      </c>
      <c r="G2094" s="241" t="e">
        <f>保全管理データ!N2206</f>
        <v>#REF!</v>
      </c>
      <c r="H2094" s="241" t="e">
        <f>IF(#REF!="無","",IF(#REF!="","",IF(#REF!="悪環境における作業",0.2,IF(#REF!="高所又は地下作業",0.1,IF(#REF!="錯綜場所作業",0.3,IF(#REF!="複雑な制約のある作業",0.4,IF(#REF!="単純な制約のある作業",0.2,0)))))))</f>
        <v>#REF!</v>
      </c>
      <c r="I2094" s="224" t="e">
        <f t="shared" si="127"/>
        <v>#REF!</v>
      </c>
      <c r="J2094" s="242" t="e">
        <f>IF(#REF!&gt;=1,IF(#REF!&gt;=1,#REF!),IF(#REF!&gt;=0,"",))</f>
        <v>#REF!</v>
      </c>
      <c r="K2094" s="241" t="e">
        <f>保全管理データ!N2233</f>
        <v>#REF!</v>
      </c>
      <c r="L2094" s="241" t="e">
        <f>IF(#REF!="","",IF(#REF!="悪環境における作業",0.2,IF(#REF!="高所又は地下作業",0.1,IF(#REF!="錯綜場所作業",0.3,IF(#REF!="複雑な制約のある作業",0.4,IF(#REF!="単純な制約のある作業",0.2,0))))))</f>
        <v>#REF!</v>
      </c>
      <c r="M2094" s="224" t="e">
        <f t="shared" si="128"/>
        <v>#REF!</v>
      </c>
    </row>
    <row r="2095" spans="2:13" s="229" customFormat="1" ht="27.75" customHeight="1" x14ac:dyDescent="0.2">
      <c r="B2095" s="562" t="s">
        <v>81</v>
      </c>
      <c r="C2095" s="563"/>
      <c r="D2095" s="239" t="e">
        <f>#REF!</f>
        <v>#REF!</v>
      </c>
      <c r="E2095" s="240" t="s">
        <v>245</v>
      </c>
      <c r="F2095" s="242" t="e">
        <f>IF(#REF!&gt;=1,IF(#REF!&gt;=1,#REF!),IF(#REF!&gt;=0,"",))</f>
        <v>#REF!</v>
      </c>
      <c r="G2095" s="241" t="e">
        <f>保全管理データ!N2207</f>
        <v>#REF!</v>
      </c>
      <c r="H2095" s="241" t="e">
        <f>IF(#REF!="無","",IF(#REF!="","",IF(#REF!="悪環境における作業",0.2,IF(#REF!="高所又は地下作業",0.1,IF(#REF!="錯綜場所作業",0.3,IF(#REF!="複雑な制約のある作業",0.4,IF(#REF!="単純な制約のある作業",0.2,0)))))))</f>
        <v>#REF!</v>
      </c>
      <c r="I2095" s="224" t="e">
        <f t="shared" si="127"/>
        <v>#REF!</v>
      </c>
      <c r="J2095" s="242" t="e">
        <f>IF(#REF!&gt;=1,IF(#REF!&gt;=1,#REF!),IF(#REF!&gt;=0,"",))</f>
        <v>#REF!</v>
      </c>
      <c r="K2095" s="241" t="e">
        <f>保全管理データ!N2234</f>
        <v>#REF!</v>
      </c>
      <c r="L2095" s="241" t="e">
        <f>IF(#REF!="","",IF(#REF!="悪環境における作業",0.2,IF(#REF!="高所又は地下作業",0.1,IF(#REF!="錯綜場所作業",0.3,IF(#REF!="複雑な制約のある作業",0.4,IF(#REF!="単純な制約のある作業",0.2,0))))))</f>
        <v>#REF!</v>
      </c>
      <c r="M2095" s="224" t="e">
        <f t="shared" si="128"/>
        <v>#REF!</v>
      </c>
    </row>
    <row r="2096" spans="2:13" s="229" customFormat="1" ht="27.75" customHeight="1" x14ac:dyDescent="0.2">
      <c r="B2096" s="562" t="s">
        <v>267</v>
      </c>
      <c r="C2096" s="563"/>
      <c r="D2096" s="239" t="e">
        <f>#REF!</f>
        <v>#REF!</v>
      </c>
      <c r="E2096" s="240" t="s">
        <v>247</v>
      </c>
      <c r="F2096" s="242" t="e">
        <f>IF(#REF!&gt;=1,IF(#REF!&gt;=1,#REF!),IF(#REF!&gt;=0,"",))</f>
        <v>#REF!</v>
      </c>
      <c r="G2096" s="241" t="e">
        <f>保全管理データ!N2208</f>
        <v>#REF!</v>
      </c>
      <c r="H2096" s="241" t="e">
        <f>IF(#REF!="無","",IF(#REF!="","",IF(#REF!="悪環境における作業",0.2,IF(#REF!="高所又は地下作業",0.1,IF(#REF!="錯綜場所作業",0.3,IF(#REF!="複雑な制約のある作業",0.4,IF(#REF!="単純な制約のある作業",0.2,0)))))))</f>
        <v>#REF!</v>
      </c>
      <c r="I2096" s="224" t="e">
        <f t="shared" si="127"/>
        <v>#REF!</v>
      </c>
      <c r="J2096" s="242" t="e">
        <f>IF(#REF!&gt;=1,IF(#REF!&gt;=1,#REF!),IF(#REF!&gt;=0,"",))</f>
        <v>#REF!</v>
      </c>
      <c r="K2096" s="241" t="e">
        <f>保全管理データ!N2235</f>
        <v>#REF!</v>
      </c>
      <c r="L2096" s="241" t="e">
        <f>IF(#REF!="","",IF(#REF!="悪環境における作業",0.2,IF(#REF!="高所又は地下作業",0.1,IF(#REF!="錯綜場所作業",0.3,IF(#REF!="複雑な制約のある作業",0.4,IF(#REF!="単純な制約のある作業",0.2,0))))))</f>
        <v>#REF!</v>
      </c>
      <c r="M2096" s="224" t="e">
        <f t="shared" si="128"/>
        <v>#REF!</v>
      </c>
    </row>
    <row r="2097" spans="2:13" s="229" customFormat="1" ht="27.75" customHeight="1" x14ac:dyDescent="0.2">
      <c r="B2097" s="562" t="s">
        <v>268</v>
      </c>
      <c r="C2097" s="563"/>
      <c r="D2097" s="239" t="e">
        <f>#REF!</f>
        <v>#REF!</v>
      </c>
      <c r="E2097" s="240" t="s">
        <v>246</v>
      </c>
      <c r="F2097" s="242" t="e">
        <f>IF(#REF!&gt;=1,IF(#REF!&gt;=1,#REF!),IF(#REF!&gt;=0,"",))</f>
        <v>#REF!</v>
      </c>
      <c r="G2097" s="241" t="e">
        <f>保全管理データ!N2209</f>
        <v>#REF!</v>
      </c>
      <c r="H2097" s="241" t="e">
        <f>IF(#REF!="無","",IF(#REF!="","",IF(#REF!="悪環境における作業",0.2,IF(#REF!="高所又は地下作業",0.1,IF(#REF!="錯綜場所作業",0.3,IF(#REF!="複雑な制約のある作業",0.4,IF(#REF!="単純な制約のある作業",0.2,0)))))))</f>
        <v>#REF!</v>
      </c>
      <c r="I2097" s="224" t="e">
        <f t="shared" si="127"/>
        <v>#REF!</v>
      </c>
      <c r="J2097" s="242" t="e">
        <f>IF(#REF!&gt;=1,IF(#REF!&gt;=1,#REF!),IF(#REF!&gt;=0,"",))</f>
        <v>#REF!</v>
      </c>
      <c r="K2097" s="241" t="e">
        <f>保全管理データ!N2236</f>
        <v>#REF!</v>
      </c>
      <c r="L2097" s="241" t="e">
        <f>IF(#REF!="","",IF(#REF!="悪環境における作業",0.2,IF(#REF!="高所又は地下作業",0.1,IF(#REF!="錯綜場所作業",0.3,IF(#REF!="複雑な制約のある作業",0.4,IF(#REF!="単純な制約のある作業",0.2,0))))))</f>
        <v>#REF!</v>
      </c>
      <c r="M2097" s="224" t="e">
        <f t="shared" si="128"/>
        <v>#REF!</v>
      </c>
    </row>
    <row r="2098" spans="2:13" s="229" customFormat="1" ht="27.75" customHeight="1" thickBot="1" x14ac:dyDescent="0.25">
      <c r="B2098" s="564" t="s">
        <v>269</v>
      </c>
      <c r="C2098" s="565"/>
      <c r="D2098" s="243" t="e">
        <f>#REF!</f>
        <v>#REF!</v>
      </c>
      <c r="E2098" s="244" t="s">
        <v>245</v>
      </c>
      <c r="F2098" s="242" t="e">
        <f>IF(#REF!&gt;=1,IF(#REF!&gt;=1,#REF!),IF(#REF!&gt;=0,"",))</f>
        <v>#REF!</v>
      </c>
      <c r="G2098" s="241" t="e">
        <f>保全管理データ!N2210</f>
        <v>#REF!</v>
      </c>
      <c r="H2098" s="241" t="e">
        <f>IF(#REF!="無","",IF(#REF!="","",IF(#REF!="悪環境における作業",0.2,IF(#REF!="高所又は地下作業",0.1,IF(#REF!="錯綜場所作業",0.3,IF(#REF!="複雑な制約のある作業",0.4,IF(#REF!="単純な制約のある作業",0.2,0)))))))</f>
        <v>#REF!</v>
      </c>
      <c r="I2098" s="224" t="e">
        <f t="shared" si="127"/>
        <v>#REF!</v>
      </c>
      <c r="J2098" s="246" t="e">
        <f>IF(#REF!&gt;=1,IF(#REF!&gt;=1,#REF!),IF(#REF!&gt;=0,"",))</f>
        <v>#REF!</v>
      </c>
      <c r="K2098" s="245" t="e">
        <f>保全管理データ!N2237</f>
        <v>#REF!</v>
      </c>
      <c r="L2098" s="245" t="e">
        <f>IF(#REF!="","",IF(#REF!="悪環境における作業",0.2,IF(#REF!="高所又は地下作業",0.1,IF(#REF!="錯綜場所作業",0.3,IF(#REF!="複雑な制約のある作業",0.4,IF(#REF!="単純な制約のある作業",0.2,0))))))</f>
        <v>#REF!</v>
      </c>
      <c r="M2098" s="224" t="e">
        <f t="shared" si="128"/>
        <v>#REF!</v>
      </c>
    </row>
    <row r="2099" spans="2:13" s="229" customFormat="1" ht="27.75" customHeight="1" thickBot="1" x14ac:dyDescent="0.25">
      <c r="B2099" s="555" t="s">
        <v>190</v>
      </c>
      <c r="C2099" s="555"/>
      <c r="D2099" s="555"/>
      <c r="E2099" s="555"/>
      <c r="F2099" s="556" t="e">
        <f>SUM(I2075:I2098)</f>
        <v>#REF!</v>
      </c>
      <c r="G2099" s="557"/>
      <c r="H2099" s="557"/>
      <c r="I2099" s="558"/>
      <c r="J2099" s="556" t="e">
        <f>IF(SUM(J2075:J2098)=0,"0.00",SUM(M2075:M2098))</f>
        <v>#REF!</v>
      </c>
      <c r="K2099" s="557"/>
      <c r="L2099" s="557"/>
      <c r="M2099" s="558"/>
    </row>
    <row r="2100" spans="2:13" s="229" customFormat="1" ht="27.75" customHeight="1" thickBot="1" x14ac:dyDescent="0.25">
      <c r="B2100" s="555" t="s">
        <v>97</v>
      </c>
      <c r="C2100" s="555"/>
      <c r="D2100" s="555"/>
      <c r="E2100" s="555"/>
      <c r="F2100" s="559" t="e">
        <f>IF(#REF!="５年以下","0",IF(#REF!="５年～１０年",0.1,IF(#REF!="１０年以上",0.15)))</f>
        <v>#REF!</v>
      </c>
      <c r="G2100" s="560"/>
      <c r="H2100" s="560"/>
      <c r="I2100" s="560"/>
      <c r="J2100" s="560"/>
      <c r="K2100" s="560"/>
      <c r="L2100" s="560"/>
      <c r="M2100" s="561"/>
    </row>
    <row r="2101" spans="2:13" s="229" customFormat="1" ht="27.75" customHeight="1" thickBot="1" x14ac:dyDescent="0.25">
      <c r="B2101" s="556" t="s">
        <v>273</v>
      </c>
      <c r="C2101" s="557"/>
      <c r="D2101" s="557"/>
      <c r="E2101" s="558"/>
      <c r="F2101" s="556" t="e">
        <f>F2099*(1+F2100)</f>
        <v>#REF!</v>
      </c>
      <c r="G2101" s="557"/>
      <c r="H2101" s="557"/>
      <c r="I2101" s="557"/>
      <c r="J2101" s="556" t="e">
        <f>J2099*(1+F2100)</f>
        <v>#REF!</v>
      </c>
      <c r="K2101" s="557"/>
      <c r="L2101" s="557"/>
      <c r="M2101" s="558"/>
    </row>
    <row r="2102" spans="2:13" s="229" customFormat="1" ht="24" hidden="1" customHeight="1" thickBot="1" x14ac:dyDescent="0.25">
      <c r="B2102" s="555" t="s">
        <v>191</v>
      </c>
      <c r="C2102" s="555"/>
      <c r="D2102" s="555"/>
      <c r="E2102" s="555"/>
      <c r="F2102" s="556" t="e">
        <f>#REF!*(#REF!*#REF!+#REF!*#REF!)</f>
        <v>#REF!</v>
      </c>
      <c r="G2102" s="557"/>
      <c r="H2102" s="558"/>
      <c r="I2102" s="555" t="e">
        <f>#REF!</f>
        <v>#REF!</v>
      </c>
      <c r="J2102" s="556"/>
      <c r="K2102" s="247" t="s">
        <v>230</v>
      </c>
      <c r="L2102" s="558" t="e">
        <f>B2073</f>
        <v>#REF!</v>
      </c>
      <c r="M2102" s="555"/>
    </row>
    <row r="2103" spans="2:13" s="229" customFormat="1" ht="45" customHeight="1" thickBot="1" x14ac:dyDescent="0.25">
      <c r="B2103" s="228"/>
      <c r="C2103" s="228"/>
      <c r="D2103" s="228"/>
      <c r="E2103" s="228"/>
      <c r="F2103" s="228"/>
      <c r="G2103" s="228"/>
      <c r="H2103" s="228"/>
      <c r="I2103" s="228"/>
      <c r="J2103" s="228"/>
      <c r="K2103" s="228"/>
      <c r="L2103" s="228"/>
      <c r="M2103" s="228"/>
    </row>
    <row r="2104" spans="2:13" s="229" customFormat="1" ht="27.75" customHeight="1" thickBot="1" x14ac:dyDescent="0.25">
      <c r="B2104" s="568" t="s">
        <v>128</v>
      </c>
      <c r="C2104" s="569"/>
      <c r="D2104" s="569"/>
      <c r="E2104" s="570"/>
      <c r="F2104" s="228"/>
      <c r="G2104" s="228"/>
      <c r="H2104" s="228"/>
      <c r="I2104" s="228"/>
      <c r="J2104" s="228"/>
      <c r="K2104" s="228"/>
      <c r="L2104" s="228"/>
      <c r="M2104" s="228"/>
    </row>
    <row r="2105" spans="2:13" s="229" customFormat="1" ht="27.75" customHeight="1" x14ac:dyDescent="0.2">
      <c r="B2105" s="571" t="e">
        <f>#REF!</f>
        <v>#REF!</v>
      </c>
      <c r="C2105" s="572"/>
      <c r="D2105" s="573"/>
      <c r="E2105" s="574"/>
      <c r="F2105" s="578" t="s">
        <v>240</v>
      </c>
      <c r="G2105" s="579"/>
      <c r="H2105" s="579"/>
      <c r="I2105" s="580"/>
      <c r="J2105" s="578" t="s">
        <v>239</v>
      </c>
      <c r="K2105" s="579"/>
      <c r="L2105" s="579"/>
      <c r="M2105" s="580"/>
    </row>
    <row r="2106" spans="2:13" s="229" customFormat="1" ht="27.75" customHeight="1" thickBot="1" x14ac:dyDescent="0.25">
      <c r="B2106" s="575"/>
      <c r="C2106" s="576"/>
      <c r="D2106" s="576"/>
      <c r="E2106" s="577"/>
      <c r="F2106" s="233" t="s">
        <v>149</v>
      </c>
      <c r="G2106" s="231" t="s">
        <v>151</v>
      </c>
      <c r="H2106" s="231" t="s">
        <v>96</v>
      </c>
      <c r="I2106" s="232" t="s">
        <v>150</v>
      </c>
      <c r="J2106" s="233" t="s">
        <v>149</v>
      </c>
      <c r="K2106" s="231" t="s">
        <v>151</v>
      </c>
      <c r="L2106" s="231" t="s">
        <v>96</v>
      </c>
      <c r="M2106" s="232" t="s">
        <v>150</v>
      </c>
    </row>
    <row r="2107" spans="2:13" s="229" customFormat="1" ht="27.75" customHeight="1" thickTop="1" x14ac:dyDescent="0.2">
      <c r="B2107" s="566" t="s">
        <v>241</v>
      </c>
      <c r="C2107" s="567"/>
      <c r="D2107" s="234" t="e">
        <f>#REF!</f>
        <v>#REF!</v>
      </c>
      <c r="E2107" s="235" t="s">
        <v>242</v>
      </c>
      <c r="F2107" s="242" t="e">
        <f>IF(#REF!&gt;=1,IF(#REF!&gt;=1,#REF!),IF(#REF!&gt;=0,"",))</f>
        <v>#REF!</v>
      </c>
      <c r="G2107" s="241" t="e">
        <f>保全管理データ!N2243</f>
        <v>#REF!</v>
      </c>
      <c r="H2107" s="241" t="e">
        <f>IF(#REF!="無","",IF(#REF!="","",IF(#REF!="悪環境における作業",0.2,IF(#REF!="高所又は地下作業",0.1,IF(#REF!="錯綜場所作業",0.3,IF(#REF!="複雑な制約のある作業",0.4,IF(#REF!="単純な制約のある作業",0.2,0)))))))</f>
        <v>#REF!</v>
      </c>
      <c r="I2107" s="224" t="e">
        <f>IF(F2107="","",F2107*G2107*(1+IF(H2107="",0,H2107)))</f>
        <v>#REF!</v>
      </c>
      <c r="J2107" s="242" t="e">
        <f>IF(#REF!&gt;=1,IF(#REF!&gt;=1,#REF!),IF(#REF!&gt;=0,"",))</f>
        <v>#REF!</v>
      </c>
      <c r="K2107" s="241" t="e">
        <f>保全管理データ!N2270</f>
        <v>#REF!</v>
      </c>
      <c r="L2107" s="241" t="e">
        <f>IF(#REF!="","",IF(#REF!="悪環境における作業",0.2,IF(#REF!="高所又は地下作業",0.1,IF(#REF!="錯綜場所作業",0.3,IF(#REF!="複雑な制約のある作業",0.4,IF(#REF!="単純な制約のある作業",0.2,0))))))</f>
        <v>#REF!</v>
      </c>
      <c r="M2107" s="224" t="e">
        <f>IF(J2107="","",J2107*K2107*(1+IF(L2107="",0,L2107)))</f>
        <v>#REF!</v>
      </c>
    </row>
    <row r="2108" spans="2:13" s="229" customFormat="1" ht="27.75" customHeight="1" x14ac:dyDescent="0.2">
      <c r="B2108" s="562" t="s">
        <v>243</v>
      </c>
      <c r="C2108" s="563"/>
      <c r="D2108" s="239" t="e">
        <f>#REF!</f>
        <v>#REF!</v>
      </c>
      <c r="E2108" s="240" t="s">
        <v>242</v>
      </c>
      <c r="F2108" s="242" t="e">
        <f>IF(#REF!&gt;=1,IF(#REF!&gt;=1,#REF!),IF(#REF!&gt;=0,"",))</f>
        <v>#REF!</v>
      </c>
      <c r="G2108" s="241" t="e">
        <f>保全管理データ!N2244</f>
        <v>#REF!</v>
      </c>
      <c r="H2108" s="241" t="e">
        <f>IF(#REF!="無","",IF(#REF!="","",IF(#REF!="悪環境における作業",0.2,IF(#REF!="高所又は地下作業",0.1,IF(#REF!="錯綜場所作業",0.3,IF(#REF!="複雑な制約のある作業",0.4,IF(#REF!="単純な制約のある作業",0.2,0)))))))</f>
        <v>#REF!</v>
      </c>
      <c r="I2108" s="224" t="e">
        <f t="shared" ref="I2108:I2130" si="129">IF(F2108="","",F2108*G2108*(1+IF(H2108="",0,H2108)))</f>
        <v>#REF!</v>
      </c>
      <c r="J2108" s="242" t="e">
        <f>IF(#REF!&gt;=1,IF(#REF!&gt;=1,#REF!),IF(#REF!&gt;=0,"",))</f>
        <v>#REF!</v>
      </c>
      <c r="K2108" s="241" t="e">
        <f>保全管理データ!N2271</f>
        <v>#REF!</v>
      </c>
      <c r="L2108" s="241" t="e">
        <f>IF(#REF!="","",IF(#REF!="悪環境における作業",0.2,IF(#REF!="高所又は地下作業",0.1,IF(#REF!="錯綜場所作業",0.3,IF(#REF!="複雑な制約のある作業",0.4,IF(#REF!="単純な制約のある作業",0.2,0))))))</f>
        <v>#REF!</v>
      </c>
      <c r="M2108" s="224" t="e">
        <f t="shared" ref="M2108:M2130" si="130">IF(J2108="","",J2108*K2108*(1+IF(L2108="",0,L2108)))</f>
        <v>#REF!</v>
      </c>
    </row>
    <row r="2109" spans="2:13" s="229" customFormat="1" ht="27.75" customHeight="1" x14ac:dyDescent="0.2">
      <c r="B2109" s="562" t="s">
        <v>249</v>
      </c>
      <c r="C2109" s="563"/>
      <c r="D2109" s="239" t="e">
        <f>#REF!</f>
        <v>#REF!</v>
      </c>
      <c r="E2109" s="240" t="s">
        <v>244</v>
      </c>
      <c r="F2109" s="242" t="e">
        <f>IF(#REF!&gt;=1,IF(#REF!&gt;=1,#REF!),IF(#REF!&gt;=0,"",))</f>
        <v>#REF!</v>
      </c>
      <c r="G2109" s="241" t="e">
        <f>保全管理データ!N2245</f>
        <v>#REF!</v>
      </c>
      <c r="H2109" s="241" t="e">
        <f>IF(#REF!="無","",IF(#REF!="","",IF(#REF!="悪環境における作業",0.2,IF(#REF!="高所又は地下作業",0.1,IF(#REF!="錯綜場所作業",0.3,IF(#REF!="複雑な制約のある作業",0.4,IF(#REF!="単純な制約のある作業",0.2,0)))))))</f>
        <v>#REF!</v>
      </c>
      <c r="I2109" s="224" t="e">
        <f t="shared" si="129"/>
        <v>#REF!</v>
      </c>
      <c r="J2109" s="242" t="e">
        <f>IF(#REF!&gt;=1,IF(#REF!&gt;=1,#REF!),IF(#REF!&gt;=0,"",))</f>
        <v>#REF!</v>
      </c>
      <c r="K2109" s="241" t="e">
        <f>保全管理データ!N2272</f>
        <v>#REF!</v>
      </c>
      <c r="L2109" s="241" t="e">
        <f>IF(#REF!="","",IF(#REF!="悪環境における作業",0.2,IF(#REF!="高所又は地下作業",0.1,IF(#REF!="錯綜場所作業",0.3,IF(#REF!="複雑な制約のある作業",0.4,IF(#REF!="単純な制約のある作業",0.2,0))))))</f>
        <v>#REF!</v>
      </c>
      <c r="M2109" s="224" t="e">
        <f t="shared" si="130"/>
        <v>#REF!</v>
      </c>
    </row>
    <row r="2110" spans="2:13" s="229" customFormat="1" ht="27.75" customHeight="1" x14ac:dyDescent="0.2">
      <c r="B2110" s="562" t="s">
        <v>250</v>
      </c>
      <c r="C2110" s="563"/>
      <c r="D2110" s="239" t="e">
        <f>#REF!</f>
        <v>#REF!</v>
      </c>
      <c r="E2110" s="240" t="s">
        <v>244</v>
      </c>
      <c r="F2110" s="242" t="e">
        <f>IF(#REF!&gt;=1,IF(#REF!&gt;=1,#REF!),IF(#REF!&gt;=0,"",))</f>
        <v>#REF!</v>
      </c>
      <c r="G2110" s="241" t="e">
        <f>保全管理データ!N2246</f>
        <v>#REF!</v>
      </c>
      <c r="H2110" s="241" t="e">
        <f>IF(#REF!="無","",IF(#REF!="","",IF(#REF!="悪環境における作業",0.2,IF(#REF!="高所又は地下作業",0.1,IF(#REF!="錯綜場所作業",0.3,IF(#REF!="複雑な制約のある作業",0.4,IF(#REF!="単純な制約のある作業",0.2,0)))))))</f>
        <v>#REF!</v>
      </c>
      <c r="I2110" s="224" t="e">
        <f t="shared" si="129"/>
        <v>#REF!</v>
      </c>
      <c r="J2110" s="242" t="e">
        <f>IF(#REF!&gt;=1,IF(#REF!&gt;=1,#REF!),IF(#REF!&gt;=0,"",))</f>
        <v>#REF!</v>
      </c>
      <c r="K2110" s="241" t="e">
        <f>保全管理データ!N2273</f>
        <v>#REF!</v>
      </c>
      <c r="L2110" s="241" t="e">
        <f>IF(#REF!="","",IF(#REF!="悪環境における作業",0.2,IF(#REF!="高所又は地下作業",0.1,IF(#REF!="錯綜場所作業",0.3,IF(#REF!="複雑な制約のある作業",0.4,IF(#REF!="単純な制約のある作業",0.2,0))))))</f>
        <v>#REF!</v>
      </c>
      <c r="M2110" s="224" t="e">
        <f t="shared" si="130"/>
        <v>#REF!</v>
      </c>
    </row>
    <row r="2111" spans="2:13" s="229" customFormat="1" ht="27.75" customHeight="1" x14ac:dyDescent="0.2">
      <c r="B2111" s="562" t="s">
        <v>251</v>
      </c>
      <c r="C2111" s="563"/>
      <c r="D2111" s="239" t="e">
        <f>#REF!</f>
        <v>#REF!</v>
      </c>
      <c r="E2111" s="240" t="s">
        <v>242</v>
      </c>
      <c r="F2111" s="242" t="e">
        <f>IF(#REF!&gt;=1,IF(#REF!&gt;=1,#REF!),IF(#REF!&gt;=0,"",))</f>
        <v>#REF!</v>
      </c>
      <c r="G2111" s="241" t="e">
        <f>保全管理データ!N2247</f>
        <v>#REF!</v>
      </c>
      <c r="H2111" s="241" t="e">
        <f>IF(#REF!="無","",IF(#REF!="","",IF(#REF!="悪環境における作業",0.2,IF(#REF!="高所又は地下作業",0.1,IF(#REF!="錯綜場所作業",0.3,IF(#REF!="複雑な制約のある作業",0.4,IF(#REF!="単純な制約のある作業",0.2,0)))))))</f>
        <v>#REF!</v>
      </c>
      <c r="I2111" s="224" t="e">
        <f t="shared" si="129"/>
        <v>#REF!</v>
      </c>
      <c r="J2111" s="242" t="e">
        <f>IF(#REF!&gt;=1,IF(#REF!&gt;=1,#REF!),IF(#REF!&gt;=0,"",))</f>
        <v>#REF!</v>
      </c>
      <c r="K2111" s="241" t="e">
        <f>保全管理データ!N2274</f>
        <v>#REF!</v>
      </c>
      <c r="L2111" s="241" t="e">
        <f>IF(#REF!="","",IF(#REF!="悪環境における作業",0.2,IF(#REF!="高所又は地下作業",0.1,IF(#REF!="錯綜場所作業",0.3,IF(#REF!="複雑な制約のある作業",0.4,IF(#REF!="単純な制約のある作業",0.2,0))))))</f>
        <v>#REF!</v>
      </c>
      <c r="M2111" s="224" t="e">
        <f t="shared" si="130"/>
        <v>#REF!</v>
      </c>
    </row>
    <row r="2112" spans="2:13" s="229" customFormat="1" ht="27.75" customHeight="1" x14ac:dyDescent="0.2">
      <c r="B2112" s="562" t="s">
        <v>252</v>
      </c>
      <c r="C2112" s="563"/>
      <c r="D2112" s="239" t="e">
        <f>#REF!</f>
        <v>#REF!</v>
      </c>
      <c r="E2112" s="240" t="s">
        <v>244</v>
      </c>
      <c r="F2112" s="242" t="e">
        <f>IF(#REF!&gt;=1,IF(#REF!&gt;=1,#REF!),IF(#REF!&gt;=0,"",))</f>
        <v>#REF!</v>
      </c>
      <c r="G2112" s="241" t="e">
        <f>保全管理データ!N2248</f>
        <v>#REF!</v>
      </c>
      <c r="H2112" s="241" t="e">
        <f>IF(#REF!="無","",IF(#REF!="","",IF(#REF!="悪環境における作業",0.2,IF(#REF!="高所又は地下作業",0.1,IF(#REF!="錯綜場所作業",0.3,IF(#REF!="複雑な制約のある作業",0.4,IF(#REF!="単純な制約のある作業",0.2,0)))))))</f>
        <v>#REF!</v>
      </c>
      <c r="I2112" s="224" t="e">
        <f t="shared" si="129"/>
        <v>#REF!</v>
      </c>
      <c r="J2112" s="242" t="e">
        <f>IF(#REF!&gt;=1,IF(#REF!&gt;=1,#REF!),IF(#REF!&gt;=0,"",))</f>
        <v>#REF!</v>
      </c>
      <c r="K2112" s="241" t="e">
        <f>保全管理データ!N2275</f>
        <v>#REF!</v>
      </c>
      <c r="L2112" s="241" t="e">
        <f>IF(#REF!="","",IF(#REF!="悪環境における作業",0.2,IF(#REF!="高所又は地下作業",0.1,IF(#REF!="錯綜場所作業",0.3,IF(#REF!="複雑な制約のある作業",0.4,IF(#REF!="単純な制約のある作業",0.2,0))))))</f>
        <v>#REF!</v>
      </c>
      <c r="M2112" s="224" t="e">
        <f t="shared" si="130"/>
        <v>#REF!</v>
      </c>
    </row>
    <row r="2113" spans="2:13" s="229" customFormat="1" ht="27.75" customHeight="1" x14ac:dyDescent="0.2">
      <c r="B2113" s="562" t="s">
        <v>253</v>
      </c>
      <c r="C2113" s="563"/>
      <c r="D2113" s="239" t="e">
        <f>#REF!</f>
        <v>#REF!</v>
      </c>
      <c r="E2113" s="240" t="s">
        <v>242</v>
      </c>
      <c r="F2113" s="242" t="e">
        <f>IF(#REF!&gt;=1,IF(#REF!&gt;=1,#REF!),IF(#REF!&gt;=0,"",))</f>
        <v>#REF!</v>
      </c>
      <c r="G2113" s="241" t="e">
        <f>保全管理データ!N2249</f>
        <v>#REF!</v>
      </c>
      <c r="H2113" s="241" t="e">
        <f>IF(#REF!="無","",IF(#REF!="","",IF(#REF!="悪環境における作業",0.2,IF(#REF!="高所又は地下作業",0.1,IF(#REF!="錯綜場所作業",0.3,IF(#REF!="複雑な制約のある作業",0.4,IF(#REF!="単純な制約のある作業",0.2,0)))))))</f>
        <v>#REF!</v>
      </c>
      <c r="I2113" s="224" t="e">
        <f t="shared" si="129"/>
        <v>#REF!</v>
      </c>
      <c r="J2113" s="242" t="e">
        <f>IF(#REF!&gt;=1,IF(#REF!&gt;=1,#REF!),IF(#REF!&gt;=0,"",))</f>
        <v>#REF!</v>
      </c>
      <c r="K2113" s="241" t="e">
        <f>保全管理データ!N2276</f>
        <v>#REF!</v>
      </c>
      <c r="L2113" s="241" t="e">
        <f>IF(#REF!="","",IF(#REF!="悪環境における作業",0.2,IF(#REF!="高所又は地下作業",0.1,IF(#REF!="錯綜場所作業",0.3,IF(#REF!="複雑な制約のある作業",0.4,IF(#REF!="単純な制約のある作業",0.2,0))))))</f>
        <v>#REF!</v>
      </c>
      <c r="M2113" s="224" t="e">
        <f t="shared" si="130"/>
        <v>#REF!</v>
      </c>
    </row>
    <row r="2114" spans="2:13" s="229" customFormat="1" ht="27.75" customHeight="1" x14ac:dyDescent="0.2">
      <c r="B2114" s="562" t="s">
        <v>254</v>
      </c>
      <c r="C2114" s="563"/>
      <c r="D2114" s="239" t="e">
        <f>#REF!</f>
        <v>#REF!</v>
      </c>
      <c r="E2114" s="240" t="s">
        <v>242</v>
      </c>
      <c r="F2114" s="242" t="e">
        <f>IF(#REF!&gt;=1,IF(#REF!&gt;=1,#REF!),IF(#REF!&gt;=0,"",))</f>
        <v>#REF!</v>
      </c>
      <c r="G2114" s="241" t="e">
        <f>保全管理データ!N2250</f>
        <v>#REF!</v>
      </c>
      <c r="H2114" s="241" t="e">
        <f>IF(#REF!="無","",IF(#REF!="","",IF(#REF!="悪環境における作業",0.2,IF(#REF!="高所又は地下作業",0.1,IF(#REF!="錯綜場所作業",0.3,IF(#REF!="複雑な制約のある作業",0.4,IF(#REF!="単純な制約のある作業",0.2,0)))))))</f>
        <v>#REF!</v>
      </c>
      <c r="I2114" s="224" t="e">
        <f t="shared" si="129"/>
        <v>#REF!</v>
      </c>
      <c r="J2114" s="242" t="e">
        <f>IF(#REF!&gt;=1,IF(#REF!&gt;=1,#REF!),IF(#REF!&gt;=0,"",))</f>
        <v>#REF!</v>
      </c>
      <c r="K2114" s="241" t="e">
        <f>保全管理データ!N2277</f>
        <v>#REF!</v>
      </c>
      <c r="L2114" s="241" t="e">
        <f>IF(#REF!="","",IF(#REF!="悪環境における作業",0.2,IF(#REF!="高所又は地下作業",0.1,IF(#REF!="錯綜場所作業",0.3,IF(#REF!="複雑な制約のある作業",0.4,IF(#REF!="単純な制約のある作業",0.2,0))))))</f>
        <v>#REF!</v>
      </c>
      <c r="M2114" s="224" t="e">
        <f t="shared" si="130"/>
        <v>#REF!</v>
      </c>
    </row>
    <row r="2115" spans="2:13" s="229" customFormat="1" ht="27.75" customHeight="1" x14ac:dyDescent="0.2">
      <c r="B2115" s="562" t="s">
        <v>255</v>
      </c>
      <c r="C2115" s="563"/>
      <c r="D2115" s="239" t="e">
        <f>#REF!</f>
        <v>#REF!</v>
      </c>
      <c r="E2115" s="240" t="s">
        <v>245</v>
      </c>
      <c r="F2115" s="242" t="e">
        <f>IF(#REF!&gt;=1,IF(#REF!&gt;=1,#REF!),IF(#REF!&gt;=0,"",))</f>
        <v>#REF!</v>
      </c>
      <c r="G2115" s="241" t="e">
        <f>保全管理データ!N2251</f>
        <v>#REF!</v>
      </c>
      <c r="H2115" s="241" t="e">
        <f>IF(#REF!="無","",IF(#REF!="","",IF(#REF!="悪環境における作業",0.2,IF(#REF!="高所又は地下作業",0.1,IF(#REF!="錯綜場所作業",0.3,IF(#REF!="複雑な制約のある作業",0.4,IF(#REF!="単純な制約のある作業",0.2,0)))))))</f>
        <v>#REF!</v>
      </c>
      <c r="I2115" s="224" t="e">
        <f t="shared" si="129"/>
        <v>#REF!</v>
      </c>
      <c r="J2115" s="242" t="e">
        <f>IF(#REF!&gt;=1,IF(#REF!&gt;=1,#REF!),IF(#REF!&gt;=0,"",))</f>
        <v>#REF!</v>
      </c>
      <c r="K2115" s="241" t="e">
        <f>保全管理データ!N2278</f>
        <v>#REF!</v>
      </c>
      <c r="L2115" s="241" t="e">
        <f>IF(#REF!="","",IF(#REF!="悪環境における作業",0.2,IF(#REF!="高所又は地下作業",0.1,IF(#REF!="錯綜場所作業",0.3,IF(#REF!="複雑な制約のある作業",0.4,IF(#REF!="単純な制約のある作業",0.2,0))))))</f>
        <v>#REF!</v>
      </c>
      <c r="M2115" s="224" t="e">
        <f t="shared" si="130"/>
        <v>#REF!</v>
      </c>
    </row>
    <row r="2116" spans="2:13" s="229" customFormat="1" ht="27.75" customHeight="1" x14ac:dyDescent="0.2">
      <c r="B2116" s="562" t="s">
        <v>256</v>
      </c>
      <c r="C2116" s="563"/>
      <c r="D2116" s="239" t="e">
        <f>#REF!</f>
        <v>#REF!</v>
      </c>
      <c r="E2116" s="240" t="s">
        <v>242</v>
      </c>
      <c r="F2116" s="242" t="e">
        <f>IF(#REF!&gt;=1,IF(#REF!&gt;=1,#REF!),IF(#REF!&gt;=0,"",))</f>
        <v>#REF!</v>
      </c>
      <c r="G2116" s="241" t="e">
        <f>保全管理データ!N2252</f>
        <v>#REF!</v>
      </c>
      <c r="H2116" s="241" t="e">
        <f>IF(#REF!="無","",IF(#REF!="","",IF(#REF!="悪環境における作業",0.2,IF(#REF!="高所又は地下作業",0.1,IF(#REF!="錯綜場所作業",0.3,IF(#REF!="複雑な制約のある作業",0.4,IF(#REF!="単純な制約のある作業",0.2,0)))))))</f>
        <v>#REF!</v>
      </c>
      <c r="I2116" s="224" t="e">
        <f t="shared" si="129"/>
        <v>#REF!</v>
      </c>
      <c r="J2116" s="242" t="e">
        <f>IF(#REF!&gt;=1,IF(#REF!&gt;=1,#REF!),IF(#REF!&gt;=0,"",))</f>
        <v>#REF!</v>
      </c>
      <c r="K2116" s="241" t="e">
        <f>保全管理データ!N2279</f>
        <v>#REF!</v>
      </c>
      <c r="L2116" s="241" t="e">
        <f>IF(#REF!="","",IF(#REF!="悪環境における作業",0.2,IF(#REF!="高所又は地下作業",0.1,IF(#REF!="錯綜場所作業",0.3,IF(#REF!="複雑な制約のある作業",0.4,IF(#REF!="単純な制約のある作業",0.2,0))))))</f>
        <v>#REF!</v>
      </c>
      <c r="M2116" s="224" t="e">
        <f t="shared" si="130"/>
        <v>#REF!</v>
      </c>
    </row>
    <row r="2117" spans="2:13" s="229" customFormat="1" ht="27.75" customHeight="1" x14ac:dyDescent="0.2">
      <c r="B2117" s="562" t="s">
        <v>257</v>
      </c>
      <c r="C2117" s="563"/>
      <c r="D2117" s="239" t="e">
        <f>#REF!</f>
        <v>#REF!</v>
      </c>
      <c r="E2117" s="240" t="s">
        <v>245</v>
      </c>
      <c r="F2117" s="242" t="e">
        <f>IF(#REF!&gt;=1,IF(#REF!&gt;=1,#REF!),IF(#REF!&gt;=0,"",))</f>
        <v>#REF!</v>
      </c>
      <c r="G2117" s="241" t="e">
        <f>保全管理データ!N2253</f>
        <v>#REF!</v>
      </c>
      <c r="H2117" s="241" t="e">
        <f>IF(#REF!="無","",IF(#REF!="","",IF(#REF!="悪環境における作業",0.2,IF(#REF!="高所又は地下作業",0.1,IF(#REF!="錯綜場所作業",0.3,IF(#REF!="複雑な制約のある作業",0.4,IF(#REF!="単純な制約のある作業",0.2,0)))))))</f>
        <v>#REF!</v>
      </c>
      <c r="I2117" s="224" t="e">
        <f t="shared" si="129"/>
        <v>#REF!</v>
      </c>
      <c r="J2117" s="242" t="e">
        <f>IF(#REF!&gt;=1,IF(#REF!&gt;=1,#REF!),IF(#REF!&gt;=0,"",))</f>
        <v>#REF!</v>
      </c>
      <c r="K2117" s="241" t="e">
        <f>保全管理データ!N2280</f>
        <v>#REF!</v>
      </c>
      <c r="L2117" s="241" t="e">
        <f>IF(#REF!="","",IF(#REF!="悪環境における作業",0.2,IF(#REF!="高所又は地下作業",0.1,IF(#REF!="錯綜場所作業",0.3,IF(#REF!="複雑な制約のある作業",0.4,IF(#REF!="単純な制約のある作業",0.2,0))))))</f>
        <v>#REF!</v>
      </c>
      <c r="M2117" s="224" t="e">
        <f t="shared" si="130"/>
        <v>#REF!</v>
      </c>
    </row>
    <row r="2118" spans="2:13" s="229" customFormat="1" ht="27.75" customHeight="1" x14ac:dyDescent="0.2">
      <c r="B2118" s="562" t="s">
        <v>258</v>
      </c>
      <c r="C2118" s="563"/>
      <c r="D2118" s="239" t="e">
        <f>#REF!</f>
        <v>#REF!</v>
      </c>
      <c r="E2118" s="240" t="s">
        <v>245</v>
      </c>
      <c r="F2118" s="242" t="e">
        <f>IF(#REF!&gt;=1,IF(#REF!&gt;=1,#REF!),IF(#REF!&gt;=0,"",))</f>
        <v>#REF!</v>
      </c>
      <c r="G2118" s="241" t="e">
        <f>保全管理データ!N2254</f>
        <v>#REF!</v>
      </c>
      <c r="H2118" s="241" t="e">
        <f>IF(#REF!="無","",IF(#REF!="","",IF(#REF!="悪環境における作業",0.2,IF(#REF!="高所又は地下作業",0.1,IF(#REF!="錯綜場所作業",0.3,IF(#REF!="複雑な制約のある作業",0.4,IF(#REF!="単純な制約のある作業",0.2,0)))))))</f>
        <v>#REF!</v>
      </c>
      <c r="I2118" s="224" t="e">
        <f t="shared" si="129"/>
        <v>#REF!</v>
      </c>
      <c r="J2118" s="242" t="e">
        <f>IF(#REF!&gt;=1,IF(#REF!&gt;=1,#REF!),IF(#REF!&gt;=0,"",))</f>
        <v>#REF!</v>
      </c>
      <c r="K2118" s="241" t="e">
        <f>保全管理データ!N2281</f>
        <v>#REF!</v>
      </c>
      <c r="L2118" s="241" t="e">
        <f>IF(#REF!="","",IF(#REF!="悪環境における作業",0.2,IF(#REF!="高所又は地下作業",0.1,IF(#REF!="錯綜場所作業",0.3,IF(#REF!="複雑な制約のある作業",0.4,IF(#REF!="単純な制約のある作業",0.2,0))))))</f>
        <v>#REF!</v>
      </c>
      <c r="M2118" s="224" t="e">
        <f t="shared" si="130"/>
        <v>#REF!</v>
      </c>
    </row>
    <row r="2119" spans="2:13" s="229" customFormat="1" ht="27.75" customHeight="1" x14ac:dyDescent="0.2">
      <c r="B2119" s="562" t="s">
        <v>259</v>
      </c>
      <c r="C2119" s="563"/>
      <c r="D2119" s="239" t="e">
        <f>#REF!</f>
        <v>#REF!</v>
      </c>
      <c r="E2119" s="240" t="s">
        <v>245</v>
      </c>
      <c r="F2119" s="242" t="e">
        <f>IF(#REF!&gt;=1,IF(#REF!&gt;=1,#REF!),IF(#REF!&gt;=0,"",))</f>
        <v>#REF!</v>
      </c>
      <c r="G2119" s="241" t="e">
        <f>保全管理データ!N2255</f>
        <v>#REF!</v>
      </c>
      <c r="H2119" s="241" t="e">
        <f>IF(#REF!="無","",IF(#REF!="","",IF(#REF!="悪環境における作業",0.2,IF(#REF!="高所又は地下作業",0.1,IF(#REF!="錯綜場所作業",0.3,IF(#REF!="複雑な制約のある作業",0.4,IF(#REF!="単純な制約のある作業",0.2,0)))))))</f>
        <v>#REF!</v>
      </c>
      <c r="I2119" s="224" t="e">
        <f t="shared" si="129"/>
        <v>#REF!</v>
      </c>
      <c r="J2119" s="242" t="e">
        <f>IF(#REF!&gt;=1,IF(#REF!&gt;=1,#REF!),IF(#REF!&gt;=0,"",))</f>
        <v>#REF!</v>
      </c>
      <c r="K2119" s="241" t="e">
        <f>保全管理データ!N2282</f>
        <v>#REF!</v>
      </c>
      <c r="L2119" s="241" t="e">
        <f>IF(#REF!="","",IF(#REF!="悪環境における作業",0.2,IF(#REF!="高所又は地下作業",0.1,IF(#REF!="錯綜場所作業",0.3,IF(#REF!="複雑な制約のある作業",0.4,IF(#REF!="単純な制約のある作業",0.2,0))))))</f>
        <v>#REF!</v>
      </c>
      <c r="M2119" s="224" t="e">
        <f t="shared" si="130"/>
        <v>#REF!</v>
      </c>
    </row>
    <row r="2120" spans="2:13" s="229" customFormat="1" ht="27.75" customHeight="1" x14ac:dyDescent="0.2">
      <c r="B2120" s="562" t="s">
        <v>260</v>
      </c>
      <c r="C2120" s="563"/>
      <c r="D2120" s="239" t="e">
        <f>#REF!</f>
        <v>#REF!</v>
      </c>
      <c r="E2120" s="240" t="s">
        <v>248</v>
      </c>
      <c r="F2120" s="242" t="e">
        <f>IF(#REF!&gt;=1,IF(#REF!&gt;=1,#REF!),IF(#REF!&gt;=0,"",))</f>
        <v>#REF!</v>
      </c>
      <c r="G2120" s="241" t="e">
        <f>保全管理データ!N2256</f>
        <v>#REF!</v>
      </c>
      <c r="H2120" s="241" t="e">
        <f>IF(#REF!="無","",IF(#REF!="","",IF(#REF!="悪環境における作業",0.2,IF(#REF!="高所又は地下作業",0.1,IF(#REF!="錯綜場所作業",0.3,IF(#REF!="複雑な制約のある作業",0.4,IF(#REF!="単純な制約のある作業",0.2,0)))))))</f>
        <v>#REF!</v>
      </c>
      <c r="I2120" s="224" t="e">
        <f t="shared" si="129"/>
        <v>#REF!</v>
      </c>
      <c r="J2120" s="242" t="e">
        <f>IF(#REF!&gt;=1,IF(#REF!&gt;=1,#REF!),IF(#REF!&gt;=0,"",))</f>
        <v>#REF!</v>
      </c>
      <c r="K2120" s="241" t="e">
        <f>保全管理データ!N2283</f>
        <v>#REF!</v>
      </c>
      <c r="L2120" s="241" t="e">
        <f>IF(#REF!="","",IF(#REF!="悪環境における作業",0.2,IF(#REF!="高所又は地下作業",0.1,IF(#REF!="錯綜場所作業",0.3,IF(#REF!="複雑な制約のある作業",0.4,IF(#REF!="単純な制約のある作業",0.2,0))))))</f>
        <v>#REF!</v>
      </c>
      <c r="M2120" s="224" t="e">
        <f t="shared" si="130"/>
        <v>#REF!</v>
      </c>
    </row>
    <row r="2121" spans="2:13" s="229" customFormat="1" ht="27.75" customHeight="1" x14ac:dyDescent="0.2">
      <c r="B2121" s="562" t="s">
        <v>261</v>
      </c>
      <c r="C2121" s="563"/>
      <c r="D2121" s="239" t="e">
        <f>#REF!</f>
        <v>#REF!</v>
      </c>
      <c r="E2121" s="240" t="s">
        <v>247</v>
      </c>
      <c r="F2121" s="242" t="e">
        <f>IF(#REF!&gt;=1,IF(#REF!&gt;=1,#REF!),IF(#REF!&gt;=0,"",))</f>
        <v>#REF!</v>
      </c>
      <c r="G2121" s="241" t="e">
        <f>保全管理データ!N2257</f>
        <v>#REF!</v>
      </c>
      <c r="H2121" s="241" t="e">
        <f>IF(#REF!="無","",IF(#REF!="","",IF(#REF!="悪環境における作業",0.2,IF(#REF!="高所又は地下作業",0.1,IF(#REF!="錯綜場所作業",0.3,IF(#REF!="複雑な制約のある作業",0.4,IF(#REF!="単純な制約のある作業",0.2,0)))))))</f>
        <v>#REF!</v>
      </c>
      <c r="I2121" s="224" t="e">
        <f t="shared" si="129"/>
        <v>#REF!</v>
      </c>
      <c r="J2121" s="242" t="e">
        <f>IF(#REF!&gt;=1,IF(#REF!&gt;=1,#REF!),IF(#REF!&gt;=0,"",))</f>
        <v>#REF!</v>
      </c>
      <c r="K2121" s="241" t="e">
        <f>保全管理データ!N2284</f>
        <v>#REF!</v>
      </c>
      <c r="L2121" s="241" t="e">
        <f>IF(#REF!="","",IF(#REF!="悪環境における作業",0.2,IF(#REF!="高所又は地下作業",0.1,IF(#REF!="錯綜場所作業",0.3,IF(#REF!="複雑な制約のある作業",0.4,IF(#REF!="単純な制約のある作業",0.2,0))))))</f>
        <v>#REF!</v>
      </c>
      <c r="M2121" s="224" t="e">
        <f t="shared" si="130"/>
        <v>#REF!</v>
      </c>
    </row>
    <row r="2122" spans="2:13" s="229" customFormat="1" ht="27.75" customHeight="1" x14ac:dyDescent="0.2">
      <c r="B2122" s="562" t="s">
        <v>262</v>
      </c>
      <c r="C2122" s="563"/>
      <c r="D2122" s="239" t="e">
        <f>#REF!</f>
        <v>#REF!</v>
      </c>
      <c r="E2122" s="240" t="s">
        <v>245</v>
      </c>
      <c r="F2122" s="242" t="e">
        <f>IF(#REF!&gt;=1,IF(#REF!&gt;=1,#REF!),IF(#REF!&gt;=0,"",))</f>
        <v>#REF!</v>
      </c>
      <c r="G2122" s="241" t="e">
        <f>保全管理データ!N2258</f>
        <v>#REF!</v>
      </c>
      <c r="H2122" s="241" t="e">
        <f>IF(#REF!="無","",IF(#REF!="","",IF(#REF!="悪環境における作業",0.2,IF(#REF!="高所又は地下作業",0.1,IF(#REF!="錯綜場所作業",0.3,IF(#REF!="複雑な制約のある作業",0.4,IF(#REF!="単純な制約のある作業",0.2,0)))))))</f>
        <v>#REF!</v>
      </c>
      <c r="I2122" s="224" t="e">
        <f t="shared" si="129"/>
        <v>#REF!</v>
      </c>
      <c r="J2122" s="242" t="e">
        <f>IF(#REF!&gt;=1,IF(#REF!&gt;=1,#REF!),IF(#REF!&gt;=0,"",))</f>
        <v>#REF!</v>
      </c>
      <c r="K2122" s="241" t="e">
        <f>保全管理データ!N2285</f>
        <v>#REF!</v>
      </c>
      <c r="L2122" s="241" t="e">
        <f>IF(#REF!="","",IF(#REF!="悪環境における作業",0.2,IF(#REF!="高所又は地下作業",0.1,IF(#REF!="錯綜場所作業",0.3,IF(#REF!="複雑な制約のある作業",0.4,IF(#REF!="単純な制約のある作業",0.2,0))))))</f>
        <v>#REF!</v>
      </c>
      <c r="M2122" s="224" t="e">
        <f t="shared" si="130"/>
        <v>#REF!</v>
      </c>
    </row>
    <row r="2123" spans="2:13" s="229" customFormat="1" ht="27.75" customHeight="1" x14ac:dyDescent="0.2">
      <c r="B2123" s="562" t="s">
        <v>263</v>
      </c>
      <c r="C2123" s="563"/>
      <c r="D2123" s="239" t="e">
        <f>#REF!</f>
        <v>#REF!</v>
      </c>
      <c r="E2123" s="240" t="s">
        <v>245</v>
      </c>
      <c r="F2123" s="242" t="e">
        <f>IF(#REF!&gt;=1,IF(#REF!&gt;=1,#REF!),IF(#REF!&gt;=0,"",))</f>
        <v>#REF!</v>
      </c>
      <c r="G2123" s="241" t="e">
        <f>保全管理データ!N2259</f>
        <v>#REF!</v>
      </c>
      <c r="H2123" s="241" t="e">
        <f>IF(#REF!="無","",IF(#REF!="","",IF(#REF!="悪環境における作業",0.2,IF(#REF!="高所又は地下作業",0.1,IF(#REF!="錯綜場所作業",0.3,IF(#REF!="複雑な制約のある作業",0.4,IF(#REF!="単純な制約のある作業",0.2,0)))))))</f>
        <v>#REF!</v>
      </c>
      <c r="I2123" s="224" t="e">
        <f t="shared" si="129"/>
        <v>#REF!</v>
      </c>
      <c r="J2123" s="242" t="e">
        <f>IF(#REF!&gt;=1,IF(#REF!&gt;=1,#REF!),IF(#REF!&gt;=0,"",))</f>
        <v>#REF!</v>
      </c>
      <c r="K2123" s="241" t="e">
        <f>保全管理データ!N2286</f>
        <v>#REF!</v>
      </c>
      <c r="L2123" s="241" t="e">
        <f>IF(#REF!="","",IF(#REF!="悪環境における作業",0.2,IF(#REF!="高所又は地下作業",0.1,IF(#REF!="錯綜場所作業",0.3,IF(#REF!="複雑な制約のある作業",0.4,IF(#REF!="単純な制約のある作業",0.2,0))))))</f>
        <v>#REF!</v>
      </c>
      <c r="M2123" s="224" t="e">
        <f t="shared" si="130"/>
        <v>#REF!</v>
      </c>
    </row>
    <row r="2124" spans="2:13" s="229" customFormat="1" ht="27.75" customHeight="1" x14ac:dyDescent="0.2">
      <c r="B2124" s="562" t="s">
        <v>264</v>
      </c>
      <c r="C2124" s="563"/>
      <c r="D2124" s="239" t="e">
        <f>#REF!</f>
        <v>#REF!</v>
      </c>
      <c r="E2124" s="240" t="s">
        <v>245</v>
      </c>
      <c r="F2124" s="242" t="e">
        <f>IF(#REF!&gt;=1,IF(#REF!&gt;=1,#REF!),IF(#REF!&gt;=0,"",))</f>
        <v>#REF!</v>
      </c>
      <c r="G2124" s="241" t="e">
        <f>保全管理データ!N2260</f>
        <v>#REF!</v>
      </c>
      <c r="H2124" s="241" t="e">
        <f>IF(#REF!="無","",IF(#REF!="","",IF(#REF!="悪環境における作業",0.2,IF(#REF!="高所又は地下作業",0.1,IF(#REF!="錯綜場所作業",0.3,IF(#REF!="複雑な制約のある作業",0.4,IF(#REF!="単純な制約のある作業",0.2,0)))))))</f>
        <v>#REF!</v>
      </c>
      <c r="I2124" s="224" t="e">
        <f t="shared" si="129"/>
        <v>#REF!</v>
      </c>
      <c r="J2124" s="242" t="e">
        <f>IF(#REF!&gt;=1,IF(#REF!&gt;=1,#REF!),IF(#REF!&gt;=0,"",))</f>
        <v>#REF!</v>
      </c>
      <c r="K2124" s="241" t="e">
        <f>保全管理データ!N2287</f>
        <v>#REF!</v>
      </c>
      <c r="L2124" s="241" t="e">
        <f>IF(#REF!="","",IF(#REF!="悪環境における作業",0.2,IF(#REF!="高所又は地下作業",0.1,IF(#REF!="錯綜場所作業",0.3,IF(#REF!="複雑な制約のある作業",0.4,IF(#REF!="単純な制約のある作業",0.2,0))))))</f>
        <v>#REF!</v>
      </c>
      <c r="M2124" s="224" t="e">
        <f t="shared" si="130"/>
        <v>#REF!</v>
      </c>
    </row>
    <row r="2125" spans="2:13" s="229" customFormat="1" ht="27.75" customHeight="1" x14ac:dyDescent="0.2">
      <c r="B2125" s="562" t="s">
        <v>265</v>
      </c>
      <c r="C2125" s="563"/>
      <c r="D2125" s="239" t="e">
        <f>#REF!</f>
        <v>#REF!</v>
      </c>
      <c r="E2125" s="240" t="s">
        <v>245</v>
      </c>
      <c r="F2125" s="242" t="e">
        <f>IF(#REF!&gt;=1,IF(#REF!&gt;=1,#REF!),IF(#REF!&gt;=0,"",))</f>
        <v>#REF!</v>
      </c>
      <c r="G2125" s="241" t="e">
        <f>保全管理データ!N2261</f>
        <v>#REF!</v>
      </c>
      <c r="H2125" s="241" t="e">
        <f>IF(#REF!="無","",IF(#REF!="","",IF(#REF!="悪環境における作業",0.2,IF(#REF!="高所又は地下作業",0.1,IF(#REF!="錯綜場所作業",0.3,IF(#REF!="複雑な制約のある作業",0.4,IF(#REF!="単純な制約のある作業",0.2,0)))))))</f>
        <v>#REF!</v>
      </c>
      <c r="I2125" s="224" t="e">
        <f t="shared" si="129"/>
        <v>#REF!</v>
      </c>
      <c r="J2125" s="242" t="e">
        <f>IF(#REF!&gt;=1,IF(#REF!&gt;=1,#REF!),IF(#REF!&gt;=0,"",))</f>
        <v>#REF!</v>
      </c>
      <c r="K2125" s="241" t="e">
        <f>保全管理データ!N2288</f>
        <v>#REF!</v>
      </c>
      <c r="L2125" s="241" t="e">
        <f>IF(#REF!="","",IF(#REF!="悪環境における作業",0.2,IF(#REF!="高所又は地下作業",0.1,IF(#REF!="錯綜場所作業",0.3,IF(#REF!="複雑な制約のある作業",0.4,IF(#REF!="単純な制約のある作業",0.2,0))))))</f>
        <v>#REF!</v>
      </c>
      <c r="M2125" s="224" t="e">
        <f t="shared" si="130"/>
        <v>#REF!</v>
      </c>
    </row>
    <row r="2126" spans="2:13" s="229" customFormat="1" ht="27.75" customHeight="1" x14ac:dyDescent="0.2">
      <c r="B2126" s="562" t="s">
        <v>266</v>
      </c>
      <c r="C2126" s="563"/>
      <c r="D2126" s="239" t="e">
        <f>#REF!</f>
        <v>#REF!</v>
      </c>
      <c r="E2126" s="240" t="s">
        <v>245</v>
      </c>
      <c r="F2126" s="242" t="e">
        <f>IF(#REF!&gt;=1,IF(#REF!&gt;=1,#REF!),IF(#REF!&gt;=0,"",))</f>
        <v>#REF!</v>
      </c>
      <c r="G2126" s="241" t="e">
        <f>保全管理データ!N2262</f>
        <v>#REF!</v>
      </c>
      <c r="H2126" s="241" t="e">
        <f>IF(#REF!="無","",IF(#REF!="","",IF(#REF!="悪環境における作業",0.2,IF(#REF!="高所又は地下作業",0.1,IF(#REF!="錯綜場所作業",0.3,IF(#REF!="複雑な制約のある作業",0.4,IF(#REF!="単純な制約のある作業",0.2,0)))))))</f>
        <v>#REF!</v>
      </c>
      <c r="I2126" s="224" t="e">
        <f t="shared" si="129"/>
        <v>#REF!</v>
      </c>
      <c r="J2126" s="242" t="e">
        <f>IF(#REF!&gt;=1,IF(#REF!&gt;=1,#REF!),IF(#REF!&gt;=0,"",))</f>
        <v>#REF!</v>
      </c>
      <c r="K2126" s="241" t="e">
        <f>保全管理データ!N2289</f>
        <v>#REF!</v>
      </c>
      <c r="L2126" s="241" t="e">
        <f>IF(#REF!="","",IF(#REF!="悪環境における作業",0.2,IF(#REF!="高所又は地下作業",0.1,IF(#REF!="錯綜場所作業",0.3,IF(#REF!="複雑な制約のある作業",0.4,IF(#REF!="単純な制約のある作業",0.2,0))))))</f>
        <v>#REF!</v>
      </c>
      <c r="M2126" s="224" t="e">
        <f t="shared" si="130"/>
        <v>#REF!</v>
      </c>
    </row>
    <row r="2127" spans="2:13" s="229" customFormat="1" ht="27.75" customHeight="1" x14ac:dyDescent="0.2">
      <c r="B2127" s="562" t="s">
        <v>81</v>
      </c>
      <c r="C2127" s="563"/>
      <c r="D2127" s="239" t="e">
        <f>#REF!</f>
        <v>#REF!</v>
      </c>
      <c r="E2127" s="240" t="s">
        <v>245</v>
      </c>
      <c r="F2127" s="242" t="e">
        <f>IF(#REF!&gt;=1,IF(#REF!&gt;=1,#REF!),IF(#REF!&gt;=0,"",))</f>
        <v>#REF!</v>
      </c>
      <c r="G2127" s="241" t="e">
        <f>保全管理データ!N2263</f>
        <v>#REF!</v>
      </c>
      <c r="H2127" s="241" t="e">
        <f>IF(#REF!="無","",IF(#REF!="","",IF(#REF!="悪環境における作業",0.2,IF(#REF!="高所又は地下作業",0.1,IF(#REF!="錯綜場所作業",0.3,IF(#REF!="複雑な制約のある作業",0.4,IF(#REF!="単純な制約のある作業",0.2,0)))))))</f>
        <v>#REF!</v>
      </c>
      <c r="I2127" s="224" t="e">
        <f t="shared" si="129"/>
        <v>#REF!</v>
      </c>
      <c r="J2127" s="242" t="e">
        <f>IF(#REF!&gt;=1,IF(#REF!&gt;=1,#REF!),IF(#REF!&gt;=0,"",))</f>
        <v>#REF!</v>
      </c>
      <c r="K2127" s="241" t="e">
        <f>保全管理データ!N2290</f>
        <v>#REF!</v>
      </c>
      <c r="L2127" s="241" t="e">
        <f>IF(#REF!="","",IF(#REF!="悪環境における作業",0.2,IF(#REF!="高所又は地下作業",0.1,IF(#REF!="錯綜場所作業",0.3,IF(#REF!="複雑な制約のある作業",0.4,IF(#REF!="単純な制約のある作業",0.2,0))))))</f>
        <v>#REF!</v>
      </c>
      <c r="M2127" s="224" t="e">
        <f t="shared" si="130"/>
        <v>#REF!</v>
      </c>
    </row>
    <row r="2128" spans="2:13" s="229" customFormat="1" ht="27.75" customHeight="1" x14ac:dyDescent="0.2">
      <c r="B2128" s="562" t="s">
        <v>267</v>
      </c>
      <c r="C2128" s="563"/>
      <c r="D2128" s="239" t="e">
        <f>#REF!</f>
        <v>#REF!</v>
      </c>
      <c r="E2128" s="240" t="s">
        <v>247</v>
      </c>
      <c r="F2128" s="242" t="e">
        <f>IF(#REF!&gt;=1,IF(#REF!&gt;=1,#REF!),IF(#REF!&gt;=0,"",))</f>
        <v>#REF!</v>
      </c>
      <c r="G2128" s="241" t="e">
        <f>保全管理データ!N2264</f>
        <v>#REF!</v>
      </c>
      <c r="H2128" s="241" t="e">
        <f>IF(#REF!="無","",IF(#REF!="","",IF(#REF!="悪環境における作業",0.2,IF(#REF!="高所又は地下作業",0.1,IF(#REF!="錯綜場所作業",0.3,IF(#REF!="複雑な制約のある作業",0.4,IF(#REF!="単純な制約のある作業",0.2,0)))))))</f>
        <v>#REF!</v>
      </c>
      <c r="I2128" s="224" t="e">
        <f t="shared" si="129"/>
        <v>#REF!</v>
      </c>
      <c r="J2128" s="242" t="e">
        <f>IF(#REF!&gt;=1,IF(#REF!&gt;=1,#REF!),IF(#REF!&gt;=0,"",))</f>
        <v>#REF!</v>
      </c>
      <c r="K2128" s="241" t="e">
        <f>保全管理データ!N2291</f>
        <v>#REF!</v>
      </c>
      <c r="L2128" s="241" t="e">
        <f>IF(#REF!="","",IF(#REF!="悪環境における作業",0.2,IF(#REF!="高所又は地下作業",0.1,IF(#REF!="錯綜場所作業",0.3,IF(#REF!="複雑な制約のある作業",0.4,IF(#REF!="単純な制約のある作業",0.2,0))))))</f>
        <v>#REF!</v>
      </c>
      <c r="M2128" s="224" t="e">
        <f t="shared" si="130"/>
        <v>#REF!</v>
      </c>
    </row>
    <row r="2129" spans="2:13" s="229" customFormat="1" ht="27.75" customHeight="1" x14ac:dyDescent="0.2">
      <c r="B2129" s="562" t="s">
        <v>268</v>
      </c>
      <c r="C2129" s="563"/>
      <c r="D2129" s="239" t="e">
        <f>#REF!</f>
        <v>#REF!</v>
      </c>
      <c r="E2129" s="240" t="s">
        <v>246</v>
      </c>
      <c r="F2129" s="242" t="e">
        <f>IF(#REF!&gt;=1,IF(#REF!&gt;=1,#REF!),IF(#REF!&gt;=0,"",))</f>
        <v>#REF!</v>
      </c>
      <c r="G2129" s="241" t="e">
        <f>保全管理データ!N2265</f>
        <v>#REF!</v>
      </c>
      <c r="H2129" s="241" t="e">
        <f>IF(#REF!="無","",IF(#REF!="","",IF(#REF!="悪環境における作業",0.2,IF(#REF!="高所又は地下作業",0.1,IF(#REF!="錯綜場所作業",0.3,IF(#REF!="複雑な制約のある作業",0.4,IF(#REF!="単純な制約のある作業",0.2,0)))))))</f>
        <v>#REF!</v>
      </c>
      <c r="I2129" s="224" t="e">
        <f t="shared" si="129"/>
        <v>#REF!</v>
      </c>
      <c r="J2129" s="242" t="e">
        <f>IF(#REF!&gt;=1,IF(#REF!&gt;=1,#REF!),IF(#REF!&gt;=0,"",))</f>
        <v>#REF!</v>
      </c>
      <c r="K2129" s="241" t="e">
        <f>保全管理データ!N2292</f>
        <v>#REF!</v>
      </c>
      <c r="L2129" s="241" t="e">
        <f>IF(#REF!="","",IF(#REF!="悪環境における作業",0.2,IF(#REF!="高所又は地下作業",0.1,IF(#REF!="錯綜場所作業",0.3,IF(#REF!="複雑な制約のある作業",0.4,IF(#REF!="単純な制約のある作業",0.2,0))))))</f>
        <v>#REF!</v>
      </c>
      <c r="M2129" s="224" t="e">
        <f t="shared" si="130"/>
        <v>#REF!</v>
      </c>
    </row>
    <row r="2130" spans="2:13" s="229" customFormat="1" ht="27.75" customHeight="1" thickBot="1" x14ac:dyDescent="0.25">
      <c r="B2130" s="564" t="s">
        <v>269</v>
      </c>
      <c r="C2130" s="565"/>
      <c r="D2130" s="243" t="e">
        <f>#REF!</f>
        <v>#REF!</v>
      </c>
      <c r="E2130" s="244" t="s">
        <v>245</v>
      </c>
      <c r="F2130" s="246" t="e">
        <f>IF(#REF!&gt;=1,IF(#REF!&gt;=1,#REF!),IF(#REF!&gt;=0,"",))</f>
        <v>#REF!</v>
      </c>
      <c r="G2130" s="245" t="e">
        <f>保全管理データ!N2266</f>
        <v>#REF!</v>
      </c>
      <c r="H2130" s="241" t="e">
        <f>IF(#REF!="無","",IF(#REF!="","",IF(#REF!="悪環境における作業",0.2,IF(#REF!="高所又は地下作業",0.1,IF(#REF!="錯綜場所作業",0.3,IF(#REF!="複雑な制約のある作業",0.4,IF(#REF!="単純な制約のある作業",0.2,0)))))))</f>
        <v>#REF!</v>
      </c>
      <c r="I2130" s="224" t="e">
        <f t="shared" si="129"/>
        <v>#REF!</v>
      </c>
      <c r="J2130" s="246" t="e">
        <f>IF(#REF!&gt;=1,IF(#REF!&gt;=1,#REF!),IF(#REF!&gt;=0,"",))</f>
        <v>#REF!</v>
      </c>
      <c r="K2130" s="245" t="e">
        <f>保全管理データ!N2293</f>
        <v>#REF!</v>
      </c>
      <c r="L2130" s="245" t="e">
        <f>IF(#REF!="","",IF(#REF!="悪環境における作業",0.2,IF(#REF!="高所又は地下作業",0.1,IF(#REF!="錯綜場所作業",0.3,IF(#REF!="複雑な制約のある作業",0.4,IF(#REF!="単純な制約のある作業",0.2,0))))))</f>
        <v>#REF!</v>
      </c>
      <c r="M2130" s="224" t="e">
        <f t="shared" si="130"/>
        <v>#REF!</v>
      </c>
    </row>
    <row r="2131" spans="2:13" s="229" customFormat="1" ht="27.75" customHeight="1" thickBot="1" x14ac:dyDescent="0.25">
      <c r="B2131" s="555" t="s">
        <v>190</v>
      </c>
      <c r="C2131" s="555"/>
      <c r="D2131" s="555"/>
      <c r="E2131" s="555"/>
      <c r="F2131" s="556" t="e">
        <f>SUM(I2107:I2130)</f>
        <v>#REF!</v>
      </c>
      <c r="G2131" s="557"/>
      <c r="H2131" s="557"/>
      <c r="I2131" s="558"/>
      <c r="J2131" s="556" t="e">
        <f>IF(SUM(J2107:J2130)=0,"0.00",SUM(M2107:M2130))</f>
        <v>#REF!</v>
      </c>
      <c r="K2131" s="557"/>
      <c r="L2131" s="557"/>
      <c r="M2131" s="558"/>
    </row>
    <row r="2132" spans="2:13" s="229" customFormat="1" ht="27.75" customHeight="1" thickBot="1" x14ac:dyDescent="0.25">
      <c r="B2132" s="555" t="s">
        <v>97</v>
      </c>
      <c r="C2132" s="555"/>
      <c r="D2132" s="555"/>
      <c r="E2132" s="555"/>
      <c r="F2132" s="559" t="e">
        <f>IF(#REF!="５年以下","0",IF(#REF!="５年～１０年",0.1,IF(#REF!="１０年以上",0.15)))</f>
        <v>#REF!</v>
      </c>
      <c r="G2132" s="560"/>
      <c r="H2132" s="560"/>
      <c r="I2132" s="560"/>
      <c r="J2132" s="560"/>
      <c r="K2132" s="560"/>
      <c r="L2132" s="560"/>
      <c r="M2132" s="561"/>
    </row>
    <row r="2133" spans="2:13" s="229" customFormat="1" ht="27.75" customHeight="1" thickBot="1" x14ac:dyDescent="0.25">
      <c r="B2133" s="556" t="s">
        <v>273</v>
      </c>
      <c r="C2133" s="557"/>
      <c r="D2133" s="557"/>
      <c r="E2133" s="558"/>
      <c r="F2133" s="556" t="e">
        <f>F2131*(1+F2132)</f>
        <v>#REF!</v>
      </c>
      <c r="G2133" s="557"/>
      <c r="H2133" s="557"/>
      <c r="I2133" s="557"/>
      <c r="J2133" s="556" t="e">
        <f>J2131*(1+F2132)</f>
        <v>#REF!</v>
      </c>
      <c r="K2133" s="557"/>
      <c r="L2133" s="557"/>
      <c r="M2133" s="558"/>
    </row>
    <row r="2134" spans="2:13" s="229" customFormat="1" ht="24" hidden="1" customHeight="1" thickBot="1" x14ac:dyDescent="0.25">
      <c r="B2134" s="555" t="s">
        <v>191</v>
      </c>
      <c r="C2134" s="555"/>
      <c r="D2134" s="555"/>
      <c r="E2134" s="555"/>
      <c r="F2134" s="556" t="e">
        <f>#REF!*(#REF!*#REF!+#REF!*#REF!)</f>
        <v>#REF!</v>
      </c>
      <c r="G2134" s="557"/>
      <c r="H2134" s="558"/>
      <c r="I2134" s="555" t="e">
        <f>#REF!</f>
        <v>#REF!</v>
      </c>
      <c r="J2134" s="556"/>
      <c r="K2134" s="247" t="s">
        <v>230</v>
      </c>
      <c r="L2134" s="558" t="e">
        <f>B2105</f>
        <v>#REF!</v>
      </c>
      <c r="M2134" s="555"/>
    </row>
    <row r="2135" spans="2:13" s="229" customFormat="1" ht="45" customHeight="1" thickBot="1" x14ac:dyDescent="0.25">
      <c r="B2135" s="228"/>
      <c r="C2135" s="228"/>
      <c r="D2135" s="228"/>
      <c r="E2135" s="228"/>
      <c r="F2135" s="228"/>
      <c r="G2135" s="228"/>
      <c r="H2135" s="228"/>
      <c r="I2135" s="228"/>
      <c r="J2135" s="228"/>
      <c r="K2135" s="228"/>
      <c r="L2135" s="228"/>
      <c r="M2135" s="228"/>
    </row>
    <row r="2136" spans="2:13" s="229" customFormat="1" ht="27.75" customHeight="1" thickBot="1" x14ac:dyDescent="0.25">
      <c r="B2136" s="568" t="s">
        <v>128</v>
      </c>
      <c r="C2136" s="569"/>
      <c r="D2136" s="569"/>
      <c r="E2136" s="570"/>
      <c r="F2136" s="228"/>
      <c r="G2136" s="228"/>
      <c r="H2136" s="228"/>
      <c r="I2136" s="228"/>
      <c r="J2136" s="228"/>
      <c r="K2136" s="228"/>
      <c r="L2136" s="228"/>
      <c r="M2136" s="228"/>
    </row>
    <row r="2137" spans="2:13" s="229" customFormat="1" ht="27.75" customHeight="1" x14ac:dyDescent="0.2">
      <c r="B2137" s="571" t="e">
        <f>#REF!</f>
        <v>#REF!</v>
      </c>
      <c r="C2137" s="572"/>
      <c r="D2137" s="573"/>
      <c r="E2137" s="574"/>
      <c r="F2137" s="578" t="s">
        <v>240</v>
      </c>
      <c r="G2137" s="579"/>
      <c r="H2137" s="579"/>
      <c r="I2137" s="580"/>
      <c r="J2137" s="578" t="s">
        <v>239</v>
      </c>
      <c r="K2137" s="579"/>
      <c r="L2137" s="579"/>
      <c r="M2137" s="580"/>
    </row>
    <row r="2138" spans="2:13" s="229" customFormat="1" ht="27.75" customHeight="1" thickBot="1" x14ac:dyDescent="0.25">
      <c r="B2138" s="575"/>
      <c r="C2138" s="576"/>
      <c r="D2138" s="576"/>
      <c r="E2138" s="577"/>
      <c r="F2138" s="233" t="s">
        <v>149</v>
      </c>
      <c r="G2138" s="231" t="s">
        <v>151</v>
      </c>
      <c r="H2138" s="231" t="s">
        <v>96</v>
      </c>
      <c r="I2138" s="232" t="s">
        <v>150</v>
      </c>
      <c r="J2138" s="233" t="s">
        <v>149</v>
      </c>
      <c r="K2138" s="231" t="s">
        <v>151</v>
      </c>
      <c r="L2138" s="231" t="s">
        <v>96</v>
      </c>
      <c r="M2138" s="232" t="s">
        <v>150</v>
      </c>
    </row>
    <row r="2139" spans="2:13" s="229" customFormat="1" ht="27.75" customHeight="1" thickTop="1" x14ac:dyDescent="0.2">
      <c r="B2139" s="566" t="s">
        <v>241</v>
      </c>
      <c r="C2139" s="567"/>
      <c r="D2139" s="234" t="e">
        <f>#REF!</f>
        <v>#REF!</v>
      </c>
      <c r="E2139" s="235" t="s">
        <v>242</v>
      </c>
      <c r="F2139" s="242" t="e">
        <f>IF(#REF!&gt;=1,IF(#REF!&gt;=1,#REF!),IF(#REF!&gt;=0,"",))</f>
        <v>#REF!</v>
      </c>
      <c r="G2139" s="241" t="e">
        <f>保全管理データ!N2299</f>
        <v>#REF!</v>
      </c>
      <c r="H2139" s="241" t="e">
        <f>IF(#REF!="無","",IF(#REF!="","",IF(#REF!="悪環境における作業",0.2,IF(#REF!="高所又は地下作業",0.1,IF(#REF!="錯綜場所作業",0.3,IF(#REF!="複雑な制約のある作業",0.4,IF(#REF!="単純な制約のある作業",0.2,0)))))))</f>
        <v>#REF!</v>
      </c>
      <c r="I2139" s="224" t="e">
        <f>IF(F2139="","",F2139*G2139*(1+IF(H2139="",0,H2139)))</f>
        <v>#REF!</v>
      </c>
      <c r="J2139" s="242" t="e">
        <f>IF(#REF!&gt;=1,IF(#REF!&gt;=1,#REF!),IF(#REF!&gt;=0,"",))</f>
        <v>#REF!</v>
      </c>
      <c r="K2139" s="241" t="e">
        <f>保全管理データ!N2326</f>
        <v>#REF!</v>
      </c>
      <c r="L2139" s="241" t="e">
        <f>IF(#REF!="","",IF(#REF!="悪環境における作業",0.2,IF(#REF!="高所又は地下作業",0.1,IF(#REF!="錯綜場所作業",0.3,IF(#REF!="複雑な制約のある作業",0.4,IF(#REF!="単純な制約のある作業",0.2,0))))))</f>
        <v>#REF!</v>
      </c>
      <c r="M2139" s="224" t="e">
        <f>IF(J2139="","",J2139*K2139*(1+IF(L2139="",0,L2139)))</f>
        <v>#REF!</v>
      </c>
    </row>
    <row r="2140" spans="2:13" s="229" customFormat="1" ht="27.75" customHeight="1" x14ac:dyDescent="0.2">
      <c r="B2140" s="562" t="s">
        <v>243</v>
      </c>
      <c r="C2140" s="563"/>
      <c r="D2140" s="239" t="e">
        <f>#REF!</f>
        <v>#REF!</v>
      </c>
      <c r="E2140" s="240" t="s">
        <v>242</v>
      </c>
      <c r="F2140" s="242" t="e">
        <f>IF(#REF!&gt;=1,IF(#REF!&gt;=1,#REF!),IF(#REF!&gt;=0,"",))</f>
        <v>#REF!</v>
      </c>
      <c r="G2140" s="241" t="e">
        <f>保全管理データ!N2300</f>
        <v>#REF!</v>
      </c>
      <c r="H2140" s="241" t="e">
        <f>IF(#REF!="無","",IF(#REF!="","",IF(#REF!="悪環境における作業",0.2,IF(#REF!="高所又は地下作業",0.1,IF(#REF!="錯綜場所作業",0.3,IF(#REF!="複雑な制約のある作業",0.4,IF(#REF!="単純な制約のある作業",0.2,0)))))))</f>
        <v>#REF!</v>
      </c>
      <c r="I2140" s="224" t="e">
        <f t="shared" ref="I2140:I2162" si="131">IF(F2140="","",F2140*G2140*(1+IF(H2140="",0,H2140)))</f>
        <v>#REF!</v>
      </c>
      <c r="J2140" s="242" t="e">
        <f>IF(#REF!&gt;=1,IF(#REF!&gt;=1,#REF!),IF(#REF!&gt;=0,"",))</f>
        <v>#REF!</v>
      </c>
      <c r="K2140" s="241" t="e">
        <f>保全管理データ!N2327</f>
        <v>#REF!</v>
      </c>
      <c r="L2140" s="241" t="e">
        <f>IF(#REF!="","",IF(#REF!="悪環境における作業",0.2,IF(#REF!="高所又は地下作業",0.1,IF(#REF!="錯綜場所作業",0.3,IF(#REF!="複雑な制約のある作業",0.4,IF(#REF!="単純な制約のある作業",0.2,0))))))</f>
        <v>#REF!</v>
      </c>
      <c r="M2140" s="224" t="e">
        <f t="shared" ref="M2140:M2162" si="132">IF(J2140="","",J2140*K2140*(1+IF(L2140="",0,L2140)))</f>
        <v>#REF!</v>
      </c>
    </row>
    <row r="2141" spans="2:13" s="229" customFormat="1" ht="27.75" customHeight="1" x14ac:dyDescent="0.2">
      <c r="B2141" s="562" t="s">
        <v>249</v>
      </c>
      <c r="C2141" s="563"/>
      <c r="D2141" s="239" t="e">
        <f>#REF!</f>
        <v>#REF!</v>
      </c>
      <c r="E2141" s="240" t="s">
        <v>244</v>
      </c>
      <c r="F2141" s="242" t="e">
        <f>IF(#REF!&gt;=1,IF(#REF!&gt;=1,#REF!),IF(#REF!&gt;=0,"",))</f>
        <v>#REF!</v>
      </c>
      <c r="G2141" s="241" t="e">
        <f>保全管理データ!N2301</f>
        <v>#REF!</v>
      </c>
      <c r="H2141" s="241" t="e">
        <f>IF(#REF!="無","",IF(#REF!="","",IF(#REF!="悪環境における作業",0.2,IF(#REF!="高所又は地下作業",0.1,IF(#REF!="錯綜場所作業",0.3,IF(#REF!="複雑な制約のある作業",0.4,IF(#REF!="単純な制約のある作業",0.2,0)))))))</f>
        <v>#REF!</v>
      </c>
      <c r="I2141" s="224" t="e">
        <f t="shared" si="131"/>
        <v>#REF!</v>
      </c>
      <c r="J2141" s="242" t="e">
        <f>IF(#REF!&gt;=1,IF(#REF!&gt;=1,#REF!),IF(#REF!&gt;=0,"",))</f>
        <v>#REF!</v>
      </c>
      <c r="K2141" s="241" t="e">
        <f>保全管理データ!N2328</f>
        <v>#REF!</v>
      </c>
      <c r="L2141" s="241" t="e">
        <f>IF(#REF!="","",IF(#REF!="悪環境における作業",0.2,IF(#REF!="高所又は地下作業",0.1,IF(#REF!="錯綜場所作業",0.3,IF(#REF!="複雑な制約のある作業",0.4,IF(#REF!="単純な制約のある作業",0.2,0))))))</f>
        <v>#REF!</v>
      </c>
      <c r="M2141" s="224" t="e">
        <f t="shared" si="132"/>
        <v>#REF!</v>
      </c>
    </row>
    <row r="2142" spans="2:13" s="229" customFormat="1" ht="27.75" customHeight="1" x14ac:dyDescent="0.2">
      <c r="B2142" s="562" t="s">
        <v>250</v>
      </c>
      <c r="C2142" s="563"/>
      <c r="D2142" s="239" t="e">
        <f>#REF!</f>
        <v>#REF!</v>
      </c>
      <c r="E2142" s="240" t="s">
        <v>244</v>
      </c>
      <c r="F2142" s="242" t="e">
        <f>IF(#REF!&gt;=1,IF(#REF!&gt;=1,#REF!),IF(#REF!&gt;=0,"",))</f>
        <v>#REF!</v>
      </c>
      <c r="G2142" s="241" t="e">
        <f>保全管理データ!N2302</f>
        <v>#REF!</v>
      </c>
      <c r="H2142" s="241" t="e">
        <f>IF(#REF!="無","",IF(#REF!="","",IF(#REF!="悪環境における作業",0.2,IF(#REF!="高所又は地下作業",0.1,IF(#REF!="錯綜場所作業",0.3,IF(#REF!="複雑な制約のある作業",0.4,IF(#REF!="単純な制約のある作業",0.2,0)))))))</f>
        <v>#REF!</v>
      </c>
      <c r="I2142" s="224" t="e">
        <f t="shared" si="131"/>
        <v>#REF!</v>
      </c>
      <c r="J2142" s="242" t="e">
        <f>IF(#REF!&gt;=1,IF(#REF!&gt;=1,#REF!),IF(#REF!&gt;=0,"",))</f>
        <v>#REF!</v>
      </c>
      <c r="K2142" s="241" t="e">
        <f>保全管理データ!N2329</f>
        <v>#REF!</v>
      </c>
      <c r="L2142" s="241" t="e">
        <f>IF(#REF!="","",IF(#REF!="悪環境における作業",0.2,IF(#REF!="高所又は地下作業",0.1,IF(#REF!="錯綜場所作業",0.3,IF(#REF!="複雑な制約のある作業",0.4,IF(#REF!="単純な制約のある作業",0.2,0))))))</f>
        <v>#REF!</v>
      </c>
      <c r="M2142" s="224" t="e">
        <f t="shared" si="132"/>
        <v>#REF!</v>
      </c>
    </row>
    <row r="2143" spans="2:13" s="229" customFormat="1" ht="27.75" customHeight="1" x14ac:dyDescent="0.2">
      <c r="B2143" s="562" t="s">
        <v>251</v>
      </c>
      <c r="C2143" s="563"/>
      <c r="D2143" s="239" t="e">
        <f>#REF!</f>
        <v>#REF!</v>
      </c>
      <c r="E2143" s="240" t="s">
        <v>242</v>
      </c>
      <c r="F2143" s="242" t="e">
        <f>IF(#REF!&gt;=1,IF(#REF!&gt;=1,#REF!),IF(#REF!&gt;=0,"",))</f>
        <v>#REF!</v>
      </c>
      <c r="G2143" s="241" t="e">
        <f>保全管理データ!N2303</f>
        <v>#REF!</v>
      </c>
      <c r="H2143" s="241" t="e">
        <f>IF(#REF!="無","",IF(#REF!="","",IF(#REF!="悪環境における作業",0.2,IF(#REF!="高所又は地下作業",0.1,IF(#REF!="錯綜場所作業",0.3,IF(#REF!="複雑な制約のある作業",0.4,IF(#REF!="単純な制約のある作業",0.2,0)))))))</f>
        <v>#REF!</v>
      </c>
      <c r="I2143" s="224" t="e">
        <f t="shared" si="131"/>
        <v>#REF!</v>
      </c>
      <c r="J2143" s="242" t="e">
        <f>IF(#REF!&gt;=1,IF(#REF!&gt;=1,#REF!),IF(#REF!&gt;=0,"",))</f>
        <v>#REF!</v>
      </c>
      <c r="K2143" s="241" t="e">
        <f>保全管理データ!N2330</f>
        <v>#REF!</v>
      </c>
      <c r="L2143" s="241" t="e">
        <f>IF(#REF!="","",IF(#REF!="悪環境における作業",0.2,IF(#REF!="高所又は地下作業",0.1,IF(#REF!="錯綜場所作業",0.3,IF(#REF!="複雑な制約のある作業",0.4,IF(#REF!="単純な制約のある作業",0.2,0))))))</f>
        <v>#REF!</v>
      </c>
      <c r="M2143" s="224" t="e">
        <f t="shared" si="132"/>
        <v>#REF!</v>
      </c>
    </row>
    <row r="2144" spans="2:13" s="229" customFormat="1" ht="27.75" customHeight="1" x14ac:dyDescent="0.2">
      <c r="B2144" s="562" t="s">
        <v>252</v>
      </c>
      <c r="C2144" s="563"/>
      <c r="D2144" s="239" t="e">
        <f>#REF!</f>
        <v>#REF!</v>
      </c>
      <c r="E2144" s="240" t="s">
        <v>244</v>
      </c>
      <c r="F2144" s="242" t="e">
        <f>IF(#REF!&gt;=1,IF(#REF!&gt;=1,#REF!),IF(#REF!&gt;=0,"",))</f>
        <v>#REF!</v>
      </c>
      <c r="G2144" s="241" t="e">
        <f>保全管理データ!N2304</f>
        <v>#REF!</v>
      </c>
      <c r="H2144" s="241" t="e">
        <f>IF(#REF!="無","",IF(#REF!="","",IF(#REF!="悪環境における作業",0.2,IF(#REF!="高所又は地下作業",0.1,IF(#REF!="錯綜場所作業",0.3,IF(#REF!="複雑な制約のある作業",0.4,IF(#REF!="単純な制約のある作業",0.2,0)))))))</f>
        <v>#REF!</v>
      </c>
      <c r="I2144" s="224" t="e">
        <f t="shared" si="131"/>
        <v>#REF!</v>
      </c>
      <c r="J2144" s="242" t="e">
        <f>IF(#REF!&gt;=1,IF(#REF!&gt;=1,#REF!),IF(#REF!&gt;=0,"",))</f>
        <v>#REF!</v>
      </c>
      <c r="K2144" s="241" t="e">
        <f>保全管理データ!N2331</f>
        <v>#REF!</v>
      </c>
      <c r="L2144" s="241" t="e">
        <f>IF(#REF!="","",IF(#REF!="悪環境における作業",0.2,IF(#REF!="高所又は地下作業",0.1,IF(#REF!="錯綜場所作業",0.3,IF(#REF!="複雑な制約のある作業",0.4,IF(#REF!="単純な制約のある作業",0.2,0))))))</f>
        <v>#REF!</v>
      </c>
      <c r="M2144" s="224" t="e">
        <f t="shared" si="132"/>
        <v>#REF!</v>
      </c>
    </row>
    <row r="2145" spans="2:13" s="229" customFormat="1" ht="27.75" customHeight="1" x14ac:dyDescent="0.2">
      <c r="B2145" s="562" t="s">
        <v>253</v>
      </c>
      <c r="C2145" s="563"/>
      <c r="D2145" s="239" t="e">
        <f>#REF!</f>
        <v>#REF!</v>
      </c>
      <c r="E2145" s="240" t="s">
        <v>242</v>
      </c>
      <c r="F2145" s="242" t="e">
        <f>IF(#REF!&gt;=1,IF(#REF!&gt;=1,#REF!),IF(#REF!&gt;=0,"",))</f>
        <v>#REF!</v>
      </c>
      <c r="G2145" s="241" t="e">
        <f>保全管理データ!N2305</f>
        <v>#REF!</v>
      </c>
      <c r="H2145" s="241" t="e">
        <f>IF(#REF!="無","",IF(#REF!="","",IF(#REF!="悪環境における作業",0.2,IF(#REF!="高所又は地下作業",0.1,IF(#REF!="錯綜場所作業",0.3,IF(#REF!="複雑な制約のある作業",0.4,IF(#REF!="単純な制約のある作業",0.2,0)))))))</f>
        <v>#REF!</v>
      </c>
      <c r="I2145" s="224" t="e">
        <f t="shared" si="131"/>
        <v>#REF!</v>
      </c>
      <c r="J2145" s="242" t="e">
        <f>IF(#REF!&gt;=1,IF(#REF!&gt;=1,#REF!),IF(#REF!&gt;=0,"",))</f>
        <v>#REF!</v>
      </c>
      <c r="K2145" s="241" t="e">
        <f>保全管理データ!N2332</f>
        <v>#REF!</v>
      </c>
      <c r="L2145" s="241" t="e">
        <f>IF(#REF!="","",IF(#REF!="悪環境における作業",0.2,IF(#REF!="高所又は地下作業",0.1,IF(#REF!="錯綜場所作業",0.3,IF(#REF!="複雑な制約のある作業",0.4,IF(#REF!="単純な制約のある作業",0.2,0))))))</f>
        <v>#REF!</v>
      </c>
      <c r="M2145" s="224" t="e">
        <f t="shared" si="132"/>
        <v>#REF!</v>
      </c>
    </row>
    <row r="2146" spans="2:13" s="229" customFormat="1" ht="27.75" customHeight="1" x14ac:dyDescent="0.2">
      <c r="B2146" s="562" t="s">
        <v>254</v>
      </c>
      <c r="C2146" s="563"/>
      <c r="D2146" s="239" t="e">
        <f>#REF!</f>
        <v>#REF!</v>
      </c>
      <c r="E2146" s="240" t="s">
        <v>242</v>
      </c>
      <c r="F2146" s="242" t="e">
        <f>IF(#REF!&gt;=1,IF(#REF!&gt;=1,#REF!),IF(#REF!&gt;=0,"",))</f>
        <v>#REF!</v>
      </c>
      <c r="G2146" s="241" t="e">
        <f>保全管理データ!N2306</f>
        <v>#REF!</v>
      </c>
      <c r="H2146" s="241" t="e">
        <f>IF(#REF!="無","",IF(#REF!="","",IF(#REF!="悪環境における作業",0.2,IF(#REF!="高所又は地下作業",0.1,IF(#REF!="錯綜場所作業",0.3,IF(#REF!="複雑な制約のある作業",0.4,IF(#REF!="単純な制約のある作業",0.2,0)))))))</f>
        <v>#REF!</v>
      </c>
      <c r="I2146" s="224" t="e">
        <f t="shared" si="131"/>
        <v>#REF!</v>
      </c>
      <c r="J2146" s="242" t="e">
        <f>IF(#REF!&gt;=1,IF(#REF!&gt;=1,#REF!),IF(#REF!&gt;=0,"",))</f>
        <v>#REF!</v>
      </c>
      <c r="K2146" s="241" t="e">
        <f>保全管理データ!N2333</f>
        <v>#REF!</v>
      </c>
      <c r="L2146" s="241" t="e">
        <f>IF(#REF!="","",IF(#REF!="悪環境における作業",0.2,IF(#REF!="高所又は地下作業",0.1,IF(#REF!="錯綜場所作業",0.3,IF(#REF!="複雑な制約のある作業",0.4,IF(#REF!="単純な制約のある作業",0.2,0))))))</f>
        <v>#REF!</v>
      </c>
      <c r="M2146" s="224" t="e">
        <f t="shared" si="132"/>
        <v>#REF!</v>
      </c>
    </row>
    <row r="2147" spans="2:13" s="229" customFormat="1" ht="27.75" customHeight="1" x14ac:dyDescent="0.2">
      <c r="B2147" s="562" t="s">
        <v>255</v>
      </c>
      <c r="C2147" s="563"/>
      <c r="D2147" s="239" t="e">
        <f>#REF!</f>
        <v>#REF!</v>
      </c>
      <c r="E2147" s="240" t="s">
        <v>245</v>
      </c>
      <c r="F2147" s="242" t="e">
        <f>IF(#REF!&gt;=1,IF(#REF!&gt;=1,#REF!),IF(#REF!&gt;=0,"",))</f>
        <v>#REF!</v>
      </c>
      <c r="G2147" s="241" t="e">
        <f>保全管理データ!N2307</f>
        <v>#REF!</v>
      </c>
      <c r="H2147" s="241" t="e">
        <f>IF(#REF!="無","",IF(#REF!="","",IF(#REF!="悪環境における作業",0.2,IF(#REF!="高所又は地下作業",0.1,IF(#REF!="錯綜場所作業",0.3,IF(#REF!="複雑な制約のある作業",0.4,IF(#REF!="単純な制約のある作業",0.2,0)))))))</f>
        <v>#REF!</v>
      </c>
      <c r="I2147" s="224" t="e">
        <f t="shared" si="131"/>
        <v>#REF!</v>
      </c>
      <c r="J2147" s="242" t="e">
        <f>IF(#REF!&gt;=1,IF(#REF!&gt;=1,#REF!),IF(#REF!&gt;=0,"",))</f>
        <v>#REF!</v>
      </c>
      <c r="K2147" s="241" t="e">
        <f>保全管理データ!N2334</f>
        <v>#REF!</v>
      </c>
      <c r="L2147" s="241" t="e">
        <f>IF(#REF!="","",IF(#REF!="悪環境における作業",0.2,IF(#REF!="高所又は地下作業",0.1,IF(#REF!="錯綜場所作業",0.3,IF(#REF!="複雑な制約のある作業",0.4,IF(#REF!="単純な制約のある作業",0.2,0))))))</f>
        <v>#REF!</v>
      </c>
      <c r="M2147" s="224" t="e">
        <f t="shared" si="132"/>
        <v>#REF!</v>
      </c>
    </row>
    <row r="2148" spans="2:13" s="229" customFormat="1" ht="27.75" customHeight="1" x14ac:dyDescent="0.2">
      <c r="B2148" s="562" t="s">
        <v>256</v>
      </c>
      <c r="C2148" s="563"/>
      <c r="D2148" s="239" t="e">
        <f>#REF!</f>
        <v>#REF!</v>
      </c>
      <c r="E2148" s="240" t="s">
        <v>242</v>
      </c>
      <c r="F2148" s="242" t="e">
        <f>IF(#REF!&gt;=1,IF(#REF!&gt;=1,#REF!),IF(#REF!&gt;=0,"",))</f>
        <v>#REF!</v>
      </c>
      <c r="G2148" s="241" t="e">
        <f>保全管理データ!N2308</f>
        <v>#REF!</v>
      </c>
      <c r="H2148" s="241" t="e">
        <f>IF(#REF!="無","",IF(#REF!="","",IF(#REF!="悪環境における作業",0.2,IF(#REF!="高所又は地下作業",0.1,IF(#REF!="錯綜場所作業",0.3,IF(#REF!="複雑な制約のある作業",0.4,IF(#REF!="単純な制約のある作業",0.2,0)))))))</f>
        <v>#REF!</v>
      </c>
      <c r="I2148" s="224" t="e">
        <f t="shared" si="131"/>
        <v>#REF!</v>
      </c>
      <c r="J2148" s="242" t="e">
        <f>IF(#REF!&gt;=1,IF(#REF!&gt;=1,#REF!),IF(#REF!&gt;=0,"",))</f>
        <v>#REF!</v>
      </c>
      <c r="K2148" s="241" t="e">
        <f>保全管理データ!N2335</f>
        <v>#REF!</v>
      </c>
      <c r="L2148" s="241" t="e">
        <f>IF(#REF!="","",IF(#REF!="悪環境における作業",0.2,IF(#REF!="高所又は地下作業",0.1,IF(#REF!="錯綜場所作業",0.3,IF(#REF!="複雑な制約のある作業",0.4,IF(#REF!="単純な制約のある作業",0.2,0))))))</f>
        <v>#REF!</v>
      </c>
      <c r="M2148" s="224" t="e">
        <f t="shared" si="132"/>
        <v>#REF!</v>
      </c>
    </row>
    <row r="2149" spans="2:13" s="229" customFormat="1" ht="27.75" customHeight="1" x14ac:dyDescent="0.2">
      <c r="B2149" s="562" t="s">
        <v>257</v>
      </c>
      <c r="C2149" s="563"/>
      <c r="D2149" s="239" t="e">
        <f>#REF!</f>
        <v>#REF!</v>
      </c>
      <c r="E2149" s="240" t="s">
        <v>245</v>
      </c>
      <c r="F2149" s="242" t="e">
        <f>IF(#REF!&gt;=1,IF(#REF!&gt;=1,#REF!),IF(#REF!&gt;=0,"",))</f>
        <v>#REF!</v>
      </c>
      <c r="G2149" s="241" t="e">
        <f>保全管理データ!N2309</f>
        <v>#REF!</v>
      </c>
      <c r="H2149" s="241" t="e">
        <f>IF(#REF!="無","",IF(#REF!="","",IF(#REF!="悪環境における作業",0.2,IF(#REF!="高所又は地下作業",0.1,IF(#REF!="錯綜場所作業",0.3,IF(#REF!="複雑な制約のある作業",0.4,IF(#REF!="単純な制約のある作業",0.2,0)))))))</f>
        <v>#REF!</v>
      </c>
      <c r="I2149" s="224" t="e">
        <f t="shared" si="131"/>
        <v>#REF!</v>
      </c>
      <c r="J2149" s="242" t="e">
        <f>IF(#REF!&gt;=1,IF(#REF!&gt;=1,#REF!),IF(#REF!&gt;=0,"",))</f>
        <v>#REF!</v>
      </c>
      <c r="K2149" s="241" t="e">
        <f>保全管理データ!N2336</f>
        <v>#REF!</v>
      </c>
      <c r="L2149" s="241" t="e">
        <f>IF(#REF!="","",IF(#REF!="悪環境における作業",0.2,IF(#REF!="高所又は地下作業",0.1,IF(#REF!="錯綜場所作業",0.3,IF(#REF!="複雑な制約のある作業",0.4,IF(#REF!="単純な制約のある作業",0.2,0))))))</f>
        <v>#REF!</v>
      </c>
      <c r="M2149" s="224" t="e">
        <f t="shared" si="132"/>
        <v>#REF!</v>
      </c>
    </row>
    <row r="2150" spans="2:13" s="229" customFormat="1" ht="27.75" customHeight="1" x14ac:dyDescent="0.2">
      <c r="B2150" s="562" t="s">
        <v>258</v>
      </c>
      <c r="C2150" s="563"/>
      <c r="D2150" s="239" t="e">
        <f>#REF!</f>
        <v>#REF!</v>
      </c>
      <c r="E2150" s="240" t="s">
        <v>245</v>
      </c>
      <c r="F2150" s="242" t="e">
        <f>IF(#REF!&gt;=1,IF(#REF!&gt;=1,#REF!),IF(#REF!&gt;=0,"",))</f>
        <v>#REF!</v>
      </c>
      <c r="G2150" s="241" t="e">
        <f>保全管理データ!N2310</f>
        <v>#REF!</v>
      </c>
      <c r="H2150" s="241" t="e">
        <f>IF(#REF!="無","",IF(#REF!="","",IF(#REF!="悪環境における作業",0.2,IF(#REF!="高所又は地下作業",0.1,IF(#REF!="錯綜場所作業",0.3,IF(#REF!="複雑な制約のある作業",0.4,IF(#REF!="単純な制約のある作業",0.2,0)))))))</f>
        <v>#REF!</v>
      </c>
      <c r="I2150" s="224" t="e">
        <f t="shared" si="131"/>
        <v>#REF!</v>
      </c>
      <c r="J2150" s="242" t="e">
        <f>IF(#REF!&gt;=1,IF(#REF!&gt;=1,#REF!),IF(#REF!&gt;=0,"",))</f>
        <v>#REF!</v>
      </c>
      <c r="K2150" s="241" t="e">
        <f>保全管理データ!N2337</f>
        <v>#REF!</v>
      </c>
      <c r="L2150" s="241" t="e">
        <f>IF(#REF!="","",IF(#REF!="悪環境における作業",0.2,IF(#REF!="高所又は地下作業",0.1,IF(#REF!="錯綜場所作業",0.3,IF(#REF!="複雑な制約のある作業",0.4,IF(#REF!="単純な制約のある作業",0.2,0))))))</f>
        <v>#REF!</v>
      </c>
      <c r="M2150" s="224" t="e">
        <f t="shared" si="132"/>
        <v>#REF!</v>
      </c>
    </row>
    <row r="2151" spans="2:13" s="229" customFormat="1" ht="27.75" customHeight="1" x14ac:dyDescent="0.2">
      <c r="B2151" s="562" t="s">
        <v>259</v>
      </c>
      <c r="C2151" s="563"/>
      <c r="D2151" s="239" t="e">
        <f>#REF!</f>
        <v>#REF!</v>
      </c>
      <c r="E2151" s="240" t="s">
        <v>245</v>
      </c>
      <c r="F2151" s="242" t="e">
        <f>IF(#REF!&gt;=1,IF(#REF!&gt;=1,#REF!),IF(#REF!&gt;=0,"",))</f>
        <v>#REF!</v>
      </c>
      <c r="G2151" s="241" t="e">
        <f>保全管理データ!N2311</f>
        <v>#REF!</v>
      </c>
      <c r="H2151" s="241" t="e">
        <f>IF(#REF!="無","",IF(#REF!="","",IF(#REF!="悪環境における作業",0.2,IF(#REF!="高所又は地下作業",0.1,IF(#REF!="錯綜場所作業",0.3,IF(#REF!="複雑な制約のある作業",0.4,IF(#REF!="単純な制約のある作業",0.2,0)))))))</f>
        <v>#REF!</v>
      </c>
      <c r="I2151" s="224" t="e">
        <f t="shared" si="131"/>
        <v>#REF!</v>
      </c>
      <c r="J2151" s="242" t="e">
        <f>IF(#REF!&gt;=1,IF(#REF!&gt;=1,#REF!),IF(#REF!&gt;=0,"",))</f>
        <v>#REF!</v>
      </c>
      <c r="K2151" s="241" t="e">
        <f>保全管理データ!N2338</f>
        <v>#REF!</v>
      </c>
      <c r="L2151" s="241" t="e">
        <f>IF(#REF!="","",IF(#REF!="悪環境における作業",0.2,IF(#REF!="高所又は地下作業",0.1,IF(#REF!="錯綜場所作業",0.3,IF(#REF!="複雑な制約のある作業",0.4,IF(#REF!="単純な制約のある作業",0.2,0))))))</f>
        <v>#REF!</v>
      </c>
      <c r="M2151" s="224" t="e">
        <f t="shared" si="132"/>
        <v>#REF!</v>
      </c>
    </row>
    <row r="2152" spans="2:13" s="229" customFormat="1" ht="27.75" customHeight="1" x14ac:dyDescent="0.2">
      <c r="B2152" s="562" t="s">
        <v>260</v>
      </c>
      <c r="C2152" s="563"/>
      <c r="D2152" s="239" t="e">
        <f>#REF!</f>
        <v>#REF!</v>
      </c>
      <c r="E2152" s="240" t="s">
        <v>248</v>
      </c>
      <c r="F2152" s="242" t="e">
        <f>IF(#REF!&gt;=1,IF(#REF!&gt;=1,#REF!),IF(#REF!&gt;=0,"",))</f>
        <v>#REF!</v>
      </c>
      <c r="G2152" s="241" t="e">
        <f>保全管理データ!N2312</f>
        <v>#REF!</v>
      </c>
      <c r="H2152" s="241" t="e">
        <f>IF(#REF!="無","",IF(#REF!="","",IF(#REF!="悪環境における作業",0.2,IF(#REF!="高所又は地下作業",0.1,IF(#REF!="錯綜場所作業",0.3,IF(#REF!="複雑な制約のある作業",0.4,IF(#REF!="単純な制約のある作業",0.2,0)))))))</f>
        <v>#REF!</v>
      </c>
      <c r="I2152" s="224" t="e">
        <f t="shared" si="131"/>
        <v>#REF!</v>
      </c>
      <c r="J2152" s="242" t="e">
        <f>IF(#REF!&gt;=1,IF(#REF!&gt;=1,#REF!),IF(#REF!&gt;=0,"",))</f>
        <v>#REF!</v>
      </c>
      <c r="K2152" s="241" t="e">
        <f>保全管理データ!N2339</f>
        <v>#REF!</v>
      </c>
      <c r="L2152" s="241" t="e">
        <f>IF(#REF!="","",IF(#REF!="悪環境における作業",0.2,IF(#REF!="高所又は地下作業",0.1,IF(#REF!="錯綜場所作業",0.3,IF(#REF!="複雑な制約のある作業",0.4,IF(#REF!="単純な制約のある作業",0.2,0))))))</f>
        <v>#REF!</v>
      </c>
      <c r="M2152" s="224" t="e">
        <f t="shared" si="132"/>
        <v>#REF!</v>
      </c>
    </row>
    <row r="2153" spans="2:13" s="229" customFormat="1" ht="27.75" customHeight="1" x14ac:dyDescent="0.2">
      <c r="B2153" s="562" t="s">
        <v>261</v>
      </c>
      <c r="C2153" s="563"/>
      <c r="D2153" s="239" t="e">
        <f>#REF!</f>
        <v>#REF!</v>
      </c>
      <c r="E2153" s="240" t="s">
        <v>247</v>
      </c>
      <c r="F2153" s="242" t="e">
        <f>IF(#REF!&gt;=1,IF(#REF!&gt;=1,#REF!),IF(#REF!&gt;=0,"",))</f>
        <v>#REF!</v>
      </c>
      <c r="G2153" s="241" t="e">
        <f>保全管理データ!N2313</f>
        <v>#REF!</v>
      </c>
      <c r="H2153" s="241" t="e">
        <f>IF(#REF!="無","",IF(#REF!="","",IF(#REF!="悪環境における作業",0.2,IF(#REF!="高所又は地下作業",0.1,IF(#REF!="錯綜場所作業",0.3,IF(#REF!="複雑な制約のある作業",0.4,IF(#REF!="単純な制約のある作業",0.2,0)))))))</f>
        <v>#REF!</v>
      </c>
      <c r="I2153" s="224" t="e">
        <f t="shared" si="131"/>
        <v>#REF!</v>
      </c>
      <c r="J2153" s="242" t="e">
        <f>IF(#REF!&gt;=1,IF(#REF!&gt;=1,#REF!),IF(#REF!&gt;=0,"",))</f>
        <v>#REF!</v>
      </c>
      <c r="K2153" s="241" t="e">
        <f>保全管理データ!N2340</f>
        <v>#REF!</v>
      </c>
      <c r="L2153" s="241" t="e">
        <f>IF(#REF!="","",IF(#REF!="悪環境における作業",0.2,IF(#REF!="高所又は地下作業",0.1,IF(#REF!="錯綜場所作業",0.3,IF(#REF!="複雑な制約のある作業",0.4,IF(#REF!="単純な制約のある作業",0.2,0))))))</f>
        <v>#REF!</v>
      </c>
      <c r="M2153" s="224" t="e">
        <f t="shared" si="132"/>
        <v>#REF!</v>
      </c>
    </row>
    <row r="2154" spans="2:13" s="229" customFormat="1" ht="27.75" customHeight="1" x14ac:dyDescent="0.2">
      <c r="B2154" s="562" t="s">
        <v>262</v>
      </c>
      <c r="C2154" s="563"/>
      <c r="D2154" s="239" t="e">
        <f>#REF!</f>
        <v>#REF!</v>
      </c>
      <c r="E2154" s="240" t="s">
        <v>245</v>
      </c>
      <c r="F2154" s="242" t="e">
        <f>IF(#REF!&gt;=1,IF(#REF!&gt;=1,#REF!),IF(#REF!&gt;=0,"",))</f>
        <v>#REF!</v>
      </c>
      <c r="G2154" s="241" t="e">
        <f>保全管理データ!N2314</f>
        <v>#REF!</v>
      </c>
      <c r="H2154" s="241" t="e">
        <f>IF(#REF!="無","",IF(#REF!="","",IF(#REF!="悪環境における作業",0.2,IF(#REF!="高所又は地下作業",0.1,IF(#REF!="錯綜場所作業",0.3,IF(#REF!="複雑な制約のある作業",0.4,IF(#REF!="単純な制約のある作業",0.2,0)))))))</f>
        <v>#REF!</v>
      </c>
      <c r="I2154" s="224" t="e">
        <f t="shared" si="131"/>
        <v>#REF!</v>
      </c>
      <c r="J2154" s="242" t="e">
        <f>IF(#REF!&gt;=1,IF(#REF!&gt;=1,#REF!),IF(#REF!&gt;=0,"",))</f>
        <v>#REF!</v>
      </c>
      <c r="K2154" s="241" t="e">
        <f>保全管理データ!N2341</f>
        <v>#REF!</v>
      </c>
      <c r="L2154" s="241" t="e">
        <f>IF(#REF!="","",IF(#REF!="悪環境における作業",0.2,IF(#REF!="高所又は地下作業",0.1,IF(#REF!="錯綜場所作業",0.3,IF(#REF!="複雑な制約のある作業",0.4,IF(#REF!="単純な制約のある作業",0.2,0))))))</f>
        <v>#REF!</v>
      </c>
      <c r="M2154" s="224" t="e">
        <f t="shared" si="132"/>
        <v>#REF!</v>
      </c>
    </row>
    <row r="2155" spans="2:13" s="229" customFormat="1" ht="27.75" customHeight="1" x14ac:dyDescent="0.2">
      <c r="B2155" s="562" t="s">
        <v>263</v>
      </c>
      <c r="C2155" s="563"/>
      <c r="D2155" s="239" t="e">
        <f>#REF!</f>
        <v>#REF!</v>
      </c>
      <c r="E2155" s="240" t="s">
        <v>245</v>
      </c>
      <c r="F2155" s="242" t="e">
        <f>IF(#REF!&gt;=1,IF(#REF!&gt;=1,#REF!),IF(#REF!&gt;=0,"",))</f>
        <v>#REF!</v>
      </c>
      <c r="G2155" s="241" t="e">
        <f>保全管理データ!N2315</f>
        <v>#REF!</v>
      </c>
      <c r="H2155" s="241" t="e">
        <f>IF(#REF!="無","",IF(#REF!="","",IF(#REF!="悪環境における作業",0.2,IF(#REF!="高所又は地下作業",0.1,IF(#REF!="錯綜場所作業",0.3,IF(#REF!="複雑な制約のある作業",0.4,IF(#REF!="単純な制約のある作業",0.2,0)))))))</f>
        <v>#REF!</v>
      </c>
      <c r="I2155" s="224" t="e">
        <f t="shared" si="131"/>
        <v>#REF!</v>
      </c>
      <c r="J2155" s="242" t="e">
        <f>IF(#REF!&gt;=1,IF(#REF!&gt;=1,#REF!),IF(#REF!&gt;=0,"",))</f>
        <v>#REF!</v>
      </c>
      <c r="K2155" s="241" t="e">
        <f>保全管理データ!N2342</f>
        <v>#REF!</v>
      </c>
      <c r="L2155" s="241" t="e">
        <f>IF(#REF!="","",IF(#REF!="悪環境における作業",0.2,IF(#REF!="高所又は地下作業",0.1,IF(#REF!="錯綜場所作業",0.3,IF(#REF!="複雑な制約のある作業",0.4,IF(#REF!="単純な制約のある作業",0.2,0))))))</f>
        <v>#REF!</v>
      </c>
      <c r="M2155" s="224" t="e">
        <f t="shared" si="132"/>
        <v>#REF!</v>
      </c>
    </row>
    <row r="2156" spans="2:13" s="229" customFormat="1" ht="27.75" customHeight="1" x14ac:dyDescent="0.2">
      <c r="B2156" s="562" t="s">
        <v>264</v>
      </c>
      <c r="C2156" s="563"/>
      <c r="D2156" s="239" t="e">
        <f>#REF!</f>
        <v>#REF!</v>
      </c>
      <c r="E2156" s="240" t="s">
        <v>245</v>
      </c>
      <c r="F2156" s="242" t="e">
        <f>IF(#REF!&gt;=1,IF(#REF!&gt;=1,#REF!),IF(#REF!&gt;=0,"",))</f>
        <v>#REF!</v>
      </c>
      <c r="G2156" s="241" t="e">
        <f>保全管理データ!N2316</f>
        <v>#REF!</v>
      </c>
      <c r="H2156" s="241" t="e">
        <f>IF(#REF!="無","",IF(#REF!="","",IF(#REF!="悪環境における作業",0.2,IF(#REF!="高所又は地下作業",0.1,IF(#REF!="錯綜場所作業",0.3,IF(#REF!="複雑な制約のある作業",0.4,IF(#REF!="単純な制約のある作業",0.2,0)))))))</f>
        <v>#REF!</v>
      </c>
      <c r="I2156" s="224" t="e">
        <f t="shared" si="131"/>
        <v>#REF!</v>
      </c>
      <c r="J2156" s="242" t="e">
        <f>IF(#REF!&gt;=1,IF(#REF!&gt;=1,#REF!),IF(#REF!&gt;=0,"",))</f>
        <v>#REF!</v>
      </c>
      <c r="K2156" s="241" t="e">
        <f>保全管理データ!N2343</f>
        <v>#REF!</v>
      </c>
      <c r="L2156" s="241" t="e">
        <f>IF(#REF!="","",IF(#REF!="悪環境における作業",0.2,IF(#REF!="高所又は地下作業",0.1,IF(#REF!="錯綜場所作業",0.3,IF(#REF!="複雑な制約のある作業",0.4,IF(#REF!="単純な制約のある作業",0.2,0))))))</f>
        <v>#REF!</v>
      </c>
      <c r="M2156" s="224" t="e">
        <f t="shared" si="132"/>
        <v>#REF!</v>
      </c>
    </row>
    <row r="2157" spans="2:13" s="229" customFormat="1" ht="27.75" customHeight="1" x14ac:dyDescent="0.2">
      <c r="B2157" s="562" t="s">
        <v>265</v>
      </c>
      <c r="C2157" s="563"/>
      <c r="D2157" s="239" t="e">
        <f>#REF!</f>
        <v>#REF!</v>
      </c>
      <c r="E2157" s="240" t="s">
        <v>245</v>
      </c>
      <c r="F2157" s="242" t="e">
        <f>IF(#REF!&gt;=1,IF(#REF!&gt;=1,#REF!),IF(#REF!&gt;=0,"",))</f>
        <v>#REF!</v>
      </c>
      <c r="G2157" s="241" t="e">
        <f>保全管理データ!N2317</f>
        <v>#REF!</v>
      </c>
      <c r="H2157" s="241" t="e">
        <f>IF(#REF!="無","",IF(#REF!="","",IF(#REF!="悪環境における作業",0.2,IF(#REF!="高所又は地下作業",0.1,IF(#REF!="錯綜場所作業",0.3,IF(#REF!="複雑な制約のある作業",0.4,IF(#REF!="単純な制約のある作業",0.2,0)))))))</f>
        <v>#REF!</v>
      </c>
      <c r="I2157" s="224" t="e">
        <f t="shared" si="131"/>
        <v>#REF!</v>
      </c>
      <c r="J2157" s="242" t="e">
        <f>IF(#REF!&gt;=1,IF(#REF!&gt;=1,#REF!),IF(#REF!&gt;=0,"",))</f>
        <v>#REF!</v>
      </c>
      <c r="K2157" s="241" t="e">
        <f>保全管理データ!N2344</f>
        <v>#REF!</v>
      </c>
      <c r="L2157" s="241" t="e">
        <f>IF(#REF!="","",IF(#REF!="悪環境における作業",0.2,IF(#REF!="高所又は地下作業",0.1,IF(#REF!="錯綜場所作業",0.3,IF(#REF!="複雑な制約のある作業",0.4,IF(#REF!="単純な制約のある作業",0.2,0))))))</f>
        <v>#REF!</v>
      </c>
      <c r="M2157" s="224" t="e">
        <f t="shared" si="132"/>
        <v>#REF!</v>
      </c>
    </row>
    <row r="2158" spans="2:13" s="229" customFormat="1" ht="27.75" customHeight="1" x14ac:dyDescent="0.2">
      <c r="B2158" s="562" t="s">
        <v>266</v>
      </c>
      <c r="C2158" s="563"/>
      <c r="D2158" s="239" t="e">
        <f>#REF!</f>
        <v>#REF!</v>
      </c>
      <c r="E2158" s="240" t="s">
        <v>245</v>
      </c>
      <c r="F2158" s="242" t="e">
        <f>IF(#REF!&gt;=1,IF(#REF!&gt;=1,#REF!),IF(#REF!&gt;=0,"",))</f>
        <v>#REF!</v>
      </c>
      <c r="G2158" s="241" t="e">
        <f>保全管理データ!N2318</f>
        <v>#REF!</v>
      </c>
      <c r="H2158" s="241" t="e">
        <f>IF(#REF!="無","",IF(#REF!="","",IF(#REF!="悪環境における作業",0.2,IF(#REF!="高所又は地下作業",0.1,IF(#REF!="錯綜場所作業",0.3,IF(#REF!="複雑な制約のある作業",0.4,IF(#REF!="単純な制約のある作業",0.2,0)))))))</f>
        <v>#REF!</v>
      </c>
      <c r="I2158" s="224" t="e">
        <f t="shared" si="131"/>
        <v>#REF!</v>
      </c>
      <c r="J2158" s="242" t="e">
        <f>IF(#REF!&gt;=1,IF(#REF!&gt;=1,#REF!),IF(#REF!&gt;=0,"",))</f>
        <v>#REF!</v>
      </c>
      <c r="K2158" s="241" t="e">
        <f>保全管理データ!N2345</f>
        <v>#REF!</v>
      </c>
      <c r="L2158" s="241" t="e">
        <f>IF(#REF!="","",IF(#REF!="悪環境における作業",0.2,IF(#REF!="高所又は地下作業",0.1,IF(#REF!="錯綜場所作業",0.3,IF(#REF!="複雑な制約のある作業",0.4,IF(#REF!="単純な制約のある作業",0.2,0))))))</f>
        <v>#REF!</v>
      </c>
      <c r="M2158" s="224" t="e">
        <f t="shared" si="132"/>
        <v>#REF!</v>
      </c>
    </row>
    <row r="2159" spans="2:13" s="229" customFormat="1" ht="27.75" customHeight="1" x14ac:dyDescent="0.2">
      <c r="B2159" s="562" t="s">
        <v>81</v>
      </c>
      <c r="C2159" s="563"/>
      <c r="D2159" s="239" t="e">
        <f>#REF!</f>
        <v>#REF!</v>
      </c>
      <c r="E2159" s="240" t="s">
        <v>245</v>
      </c>
      <c r="F2159" s="242" t="e">
        <f>IF(#REF!&gt;=1,IF(#REF!&gt;=1,#REF!),IF(#REF!&gt;=0,"",))</f>
        <v>#REF!</v>
      </c>
      <c r="G2159" s="241" t="e">
        <f>保全管理データ!N2319</f>
        <v>#REF!</v>
      </c>
      <c r="H2159" s="241" t="e">
        <f>IF(#REF!="無","",IF(#REF!="","",IF(#REF!="悪環境における作業",0.2,IF(#REF!="高所又は地下作業",0.1,IF(#REF!="錯綜場所作業",0.3,IF(#REF!="複雑な制約のある作業",0.4,IF(#REF!="単純な制約のある作業",0.2,0)))))))</f>
        <v>#REF!</v>
      </c>
      <c r="I2159" s="224" t="e">
        <f t="shared" si="131"/>
        <v>#REF!</v>
      </c>
      <c r="J2159" s="242" t="e">
        <f>IF(#REF!&gt;=1,IF(#REF!&gt;=1,#REF!),IF(#REF!&gt;=0,"",))</f>
        <v>#REF!</v>
      </c>
      <c r="K2159" s="241" t="e">
        <f>保全管理データ!N2346</f>
        <v>#REF!</v>
      </c>
      <c r="L2159" s="241" t="e">
        <f>IF(#REF!="","",IF(#REF!="悪環境における作業",0.2,IF(#REF!="高所又は地下作業",0.1,IF(#REF!="錯綜場所作業",0.3,IF(#REF!="複雑な制約のある作業",0.4,IF(#REF!="単純な制約のある作業",0.2,0))))))</f>
        <v>#REF!</v>
      </c>
      <c r="M2159" s="224" t="e">
        <f t="shared" si="132"/>
        <v>#REF!</v>
      </c>
    </row>
    <row r="2160" spans="2:13" s="229" customFormat="1" ht="27.75" customHeight="1" x14ac:dyDescent="0.2">
      <c r="B2160" s="562" t="s">
        <v>267</v>
      </c>
      <c r="C2160" s="563"/>
      <c r="D2160" s="239" t="e">
        <f>#REF!</f>
        <v>#REF!</v>
      </c>
      <c r="E2160" s="240" t="s">
        <v>247</v>
      </c>
      <c r="F2160" s="242" t="e">
        <f>IF(#REF!&gt;=1,IF(#REF!&gt;=1,#REF!),IF(#REF!&gt;=0,"",))</f>
        <v>#REF!</v>
      </c>
      <c r="G2160" s="241" t="e">
        <f>保全管理データ!N2320</f>
        <v>#REF!</v>
      </c>
      <c r="H2160" s="241" t="e">
        <f>IF(#REF!="無","",IF(#REF!="","",IF(#REF!="悪環境における作業",0.2,IF(#REF!="高所又は地下作業",0.1,IF(#REF!="錯綜場所作業",0.3,IF(#REF!="複雑な制約のある作業",0.4,IF(#REF!="単純な制約のある作業",0.2,0)))))))</f>
        <v>#REF!</v>
      </c>
      <c r="I2160" s="224" t="e">
        <f t="shared" si="131"/>
        <v>#REF!</v>
      </c>
      <c r="J2160" s="242" t="e">
        <f>IF(#REF!&gt;=1,IF(#REF!&gt;=1,#REF!),IF(#REF!&gt;=0,"",))</f>
        <v>#REF!</v>
      </c>
      <c r="K2160" s="241" t="e">
        <f>保全管理データ!N2347</f>
        <v>#REF!</v>
      </c>
      <c r="L2160" s="241" t="e">
        <f>IF(#REF!="","",IF(#REF!="悪環境における作業",0.2,IF(#REF!="高所又は地下作業",0.1,IF(#REF!="錯綜場所作業",0.3,IF(#REF!="複雑な制約のある作業",0.4,IF(#REF!="単純な制約のある作業",0.2,0))))))</f>
        <v>#REF!</v>
      </c>
      <c r="M2160" s="224" t="e">
        <f t="shared" si="132"/>
        <v>#REF!</v>
      </c>
    </row>
    <row r="2161" spans="2:13" s="229" customFormat="1" ht="27.75" customHeight="1" x14ac:dyDescent="0.2">
      <c r="B2161" s="562" t="s">
        <v>268</v>
      </c>
      <c r="C2161" s="563"/>
      <c r="D2161" s="239" t="e">
        <f>#REF!</f>
        <v>#REF!</v>
      </c>
      <c r="E2161" s="240" t="s">
        <v>246</v>
      </c>
      <c r="F2161" s="242" t="e">
        <f>IF(#REF!&gt;=1,IF(#REF!&gt;=1,#REF!),IF(#REF!&gt;=0,"",))</f>
        <v>#REF!</v>
      </c>
      <c r="G2161" s="241" t="e">
        <f>保全管理データ!N2321</f>
        <v>#REF!</v>
      </c>
      <c r="H2161" s="241" t="e">
        <f>IF(#REF!="無","",IF(#REF!="","",IF(#REF!="悪環境における作業",0.2,IF(#REF!="高所又は地下作業",0.1,IF(#REF!="錯綜場所作業",0.3,IF(#REF!="複雑な制約のある作業",0.4,IF(#REF!="単純な制約のある作業",0.2,0)))))))</f>
        <v>#REF!</v>
      </c>
      <c r="I2161" s="224" t="e">
        <f t="shared" si="131"/>
        <v>#REF!</v>
      </c>
      <c r="J2161" s="242" t="e">
        <f>IF(#REF!&gt;=1,IF(#REF!&gt;=1,#REF!),IF(#REF!&gt;=0,"",))</f>
        <v>#REF!</v>
      </c>
      <c r="K2161" s="241" t="e">
        <f>保全管理データ!N2348</f>
        <v>#REF!</v>
      </c>
      <c r="L2161" s="241" t="e">
        <f>IF(#REF!="","",IF(#REF!="悪環境における作業",0.2,IF(#REF!="高所又は地下作業",0.1,IF(#REF!="錯綜場所作業",0.3,IF(#REF!="複雑な制約のある作業",0.4,IF(#REF!="単純な制約のある作業",0.2,0))))))</f>
        <v>#REF!</v>
      </c>
      <c r="M2161" s="224" t="e">
        <f t="shared" si="132"/>
        <v>#REF!</v>
      </c>
    </row>
    <row r="2162" spans="2:13" s="229" customFormat="1" ht="27.75" customHeight="1" thickBot="1" x14ac:dyDescent="0.25">
      <c r="B2162" s="564" t="s">
        <v>269</v>
      </c>
      <c r="C2162" s="565"/>
      <c r="D2162" s="243" t="e">
        <f>#REF!</f>
        <v>#REF!</v>
      </c>
      <c r="E2162" s="244" t="s">
        <v>245</v>
      </c>
      <c r="F2162" s="246" t="e">
        <f>IF(#REF!&gt;=1,IF(#REF!&gt;=1,#REF!),IF(#REF!&gt;=0,"",))</f>
        <v>#REF!</v>
      </c>
      <c r="G2162" s="245" t="e">
        <f>保全管理データ!N2322</f>
        <v>#REF!</v>
      </c>
      <c r="H2162" s="241" t="e">
        <f>IF(#REF!="無","",IF(#REF!="","",IF(#REF!="悪環境における作業",0.2,IF(#REF!="高所又は地下作業",0.1,IF(#REF!="錯綜場所作業",0.3,IF(#REF!="複雑な制約のある作業",0.4,IF(#REF!="単純な制約のある作業",0.2,0)))))))</f>
        <v>#REF!</v>
      </c>
      <c r="I2162" s="224" t="e">
        <f t="shared" si="131"/>
        <v>#REF!</v>
      </c>
      <c r="J2162" s="246" t="e">
        <f>IF(#REF!&gt;=1,IF(#REF!&gt;=1,#REF!),IF(#REF!&gt;=0,"",))</f>
        <v>#REF!</v>
      </c>
      <c r="K2162" s="245" t="e">
        <f>保全管理データ!N2349</f>
        <v>#REF!</v>
      </c>
      <c r="L2162" s="245" t="e">
        <f>IF(#REF!="","",IF(#REF!="悪環境における作業",0.2,IF(#REF!="高所又は地下作業",0.1,IF(#REF!="錯綜場所作業",0.3,IF(#REF!="複雑な制約のある作業",0.4,IF(#REF!="単純な制約のある作業",0.2,0))))))</f>
        <v>#REF!</v>
      </c>
      <c r="M2162" s="224" t="e">
        <f t="shared" si="132"/>
        <v>#REF!</v>
      </c>
    </row>
    <row r="2163" spans="2:13" s="229" customFormat="1" ht="27.75" customHeight="1" thickBot="1" x14ac:dyDescent="0.25">
      <c r="B2163" s="555" t="s">
        <v>190</v>
      </c>
      <c r="C2163" s="555"/>
      <c r="D2163" s="555"/>
      <c r="E2163" s="555"/>
      <c r="F2163" s="556" t="e">
        <f>SUM(I2139:I2162)</f>
        <v>#REF!</v>
      </c>
      <c r="G2163" s="557"/>
      <c r="H2163" s="557"/>
      <c r="I2163" s="558"/>
      <c r="J2163" s="556" t="e">
        <f>IF(SUM(J2139:J2162)=0,"0.00",SUM(M2139:M2162))</f>
        <v>#REF!</v>
      </c>
      <c r="K2163" s="557"/>
      <c r="L2163" s="557"/>
      <c r="M2163" s="558"/>
    </row>
    <row r="2164" spans="2:13" s="229" customFormat="1" ht="27.75" customHeight="1" thickBot="1" x14ac:dyDescent="0.25">
      <c r="B2164" s="555" t="s">
        <v>97</v>
      </c>
      <c r="C2164" s="555"/>
      <c r="D2164" s="555"/>
      <c r="E2164" s="555"/>
      <c r="F2164" s="559" t="e">
        <f>IF(#REF!="５年以下","0",IF(#REF!="５年～１０年",0.1,IF(#REF!="１０年以上",0.15)))</f>
        <v>#REF!</v>
      </c>
      <c r="G2164" s="560"/>
      <c r="H2164" s="560"/>
      <c r="I2164" s="560"/>
      <c r="J2164" s="560"/>
      <c r="K2164" s="560"/>
      <c r="L2164" s="560"/>
      <c r="M2164" s="561"/>
    </row>
    <row r="2165" spans="2:13" s="229" customFormat="1" ht="27.75" customHeight="1" thickBot="1" x14ac:dyDescent="0.25">
      <c r="B2165" s="556" t="s">
        <v>273</v>
      </c>
      <c r="C2165" s="557"/>
      <c r="D2165" s="557"/>
      <c r="E2165" s="558"/>
      <c r="F2165" s="556" t="e">
        <f>F2163*(1+F2164)</f>
        <v>#REF!</v>
      </c>
      <c r="G2165" s="557"/>
      <c r="H2165" s="557"/>
      <c r="I2165" s="557"/>
      <c r="J2165" s="556" t="e">
        <f>J2163*(1+F2164)</f>
        <v>#REF!</v>
      </c>
      <c r="K2165" s="557"/>
      <c r="L2165" s="557"/>
      <c r="M2165" s="558"/>
    </row>
    <row r="2166" spans="2:13" s="229" customFormat="1" ht="24" hidden="1" customHeight="1" thickBot="1" x14ac:dyDescent="0.25">
      <c r="B2166" s="555" t="s">
        <v>191</v>
      </c>
      <c r="C2166" s="555"/>
      <c r="D2166" s="555"/>
      <c r="E2166" s="555"/>
      <c r="F2166" s="556" t="e">
        <f>#REF!*(#REF!*#REF!+#REF!*#REF!)</f>
        <v>#REF!</v>
      </c>
      <c r="G2166" s="557"/>
      <c r="H2166" s="558"/>
      <c r="I2166" s="555" t="e">
        <f>#REF!</f>
        <v>#REF!</v>
      </c>
      <c r="J2166" s="556"/>
      <c r="K2166" s="247" t="s">
        <v>230</v>
      </c>
      <c r="L2166" s="558" t="e">
        <f>B2137</f>
        <v>#REF!</v>
      </c>
      <c r="M2166" s="555"/>
    </row>
    <row r="2167" spans="2:13" s="229" customFormat="1" ht="45" customHeight="1" thickBot="1" x14ac:dyDescent="0.25">
      <c r="B2167" s="228"/>
      <c r="C2167" s="228"/>
      <c r="D2167" s="228"/>
      <c r="E2167" s="228"/>
      <c r="F2167" s="228"/>
      <c r="G2167" s="228"/>
      <c r="H2167" s="228"/>
      <c r="I2167" s="228"/>
      <c r="J2167" s="228"/>
      <c r="K2167" s="228"/>
      <c r="L2167" s="228"/>
      <c r="M2167" s="228"/>
    </row>
    <row r="2168" spans="2:13" s="229" customFormat="1" ht="27.75" customHeight="1" thickBot="1" x14ac:dyDescent="0.25">
      <c r="B2168" s="568" t="s">
        <v>128</v>
      </c>
      <c r="C2168" s="569"/>
      <c r="D2168" s="569"/>
      <c r="E2168" s="570"/>
      <c r="F2168" s="228"/>
      <c r="G2168" s="228"/>
      <c r="H2168" s="228"/>
      <c r="I2168" s="228"/>
      <c r="J2168" s="228"/>
      <c r="K2168" s="228"/>
      <c r="L2168" s="228"/>
      <c r="M2168" s="228"/>
    </row>
    <row r="2169" spans="2:13" s="229" customFormat="1" ht="27.75" customHeight="1" x14ac:dyDescent="0.2">
      <c r="B2169" s="571" t="e">
        <f>#REF!</f>
        <v>#REF!</v>
      </c>
      <c r="C2169" s="572"/>
      <c r="D2169" s="573"/>
      <c r="E2169" s="574"/>
      <c r="F2169" s="578" t="s">
        <v>240</v>
      </c>
      <c r="G2169" s="579"/>
      <c r="H2169" s="579"/>
      <c r="I2169" s="580"/>
      <c r="J2169" s="578" t="s">
        <v>239</v>
      </c>
      <c r="K2169" s="579"/>
      <c r="L2169" s="579"/>
      <c r="M2169" s="580"/>
    </row>
    <row r="2170" spans="2:13" s="229" customFormat="1" ht="27.75" customHeight="1" thickBot="1" x14ac:dyDescent="0.25">
      <c r="B2170" s="575"/>
      <c r="C2170" s="576"/>
      <c r="D2170" s="576"/>
      <c r="E2170" s="577"/>
      <c r="F2170" s="233" t="s">
        <v>149</v>
      </c>
      <c r="G2170" s="231" t="s">
        <v>151</v>
      </c>
      <c r="H2170" s="231" t="s">
        <v>96</v>
      </c>
      <c r="I2170" s="232" t="s">
        <v>150</v>
      </c>
      <c r="J2170" s="233" t="s">
        <v>149</v>
      </c>
      <c r="K2170" s="231" t="s">
        <v>151</v>
      </c>
      <c r="L2170" s="231" t="s">
        <v>96</v>
      </c>
      <c r="M2170" s="232" t="s">
        <v>150</v>
      </c>
    </row>
    <row r="2171" spans="2:13" s="229" customFormat="1" ht="27.75" customHeight="1" thickTop="1" x14ac:dyDescent="0.2">
      <c r="B2171" s="566" t="s">
        <v>241</v>
      </c>
      <c r="C2171" s="567"/>
      <c r="D2171" s="234" t="e">
        <f>#REF!</f>
        <v>#REF!</v>
      </c>
      <c r="E2171" s="235" t="s">
        <v>242</v>
      </c>
      <c r="F2171" s="242" t="e">
        <f>IF(#REF!&gt;=1,IF(#REF!&gt;=1,#REF!),IF(#REF!&gt;=0,"",))</f>
        <v>#REF!</v>
      </c>
      <c r="G2171" s="241" t="e">
        <f>保全管理データ!N3475</f>
        <v>#REF!</v>
      </c>
      <c r="H2171" s="241" t="e">
        <f>IF(#REF!="無","",IF(#REF!="","",IF(#REF!="悪環境における作業",0.2,IF(#REF!="高所又は地下作業",0.1,IF(#REF!="錯綜場所作業",0.3,IF(#REF!="複雑な制約のある作業",0.4,IF(#REF!="単純な制約のある作業",0.2,0)))))))</f>
        <v>#REF!</v>
      </c>
      <c r="I2171" s="224" t="e">
        <f>IF(F2171="","",F2171*G2171*(1+IF(H2171="",0,H2171)))</f>
        <v>#REF!</v>
      </c>
      <c r="J2171" s="242" t="e">
        <f>IF(#REF!&gt;=1,IF(#REF!&gt;=1,#REF!),IF(#REF!&gt;=0,"",))</f>
        <v>#REF!</v>
      </c>
      <c r="K2171" s="241" t="e">
        <f>保全管理データ!N3502</f>
        <v>#REF!</v>
      </c>
      <c r="L2171" s="241" t="e">
        <f>IF(#REF!="","",IF(#REF!="悪環境における作業",0.2,IF(#REF!="高所又は地下作業",0.1,IF(#REF!="錯綜場所作業",0.3,IF(#REF!="複雑な制約のある作業",0.4,IF(#REF!="単純な制約のある作業",0.2,0))))))</f>
        <v>#REF!</v>
      </c>
      <c r="M2171" s="224" t="e">
        <f>IF(J2171="","",J2171*K2171*(1+IF(L2171="",0,L2171)))</f>
        <v>#REF!</v>
      </c>
    </row>
    <row r="2172" spans="2:13" s="229" customFormat="1" ht="27.75" customHeight="1" x14ac:dyDescent="0.2">
      <c r="B2172" s="562" t="s">
        <v>243</v>
      </c>
      <c r="C2172" s="563"/>
      <c r="D2172" s="239" t="e">
        <f>#REF!</f>
        <v>#REF!</v>
      </c>
      <c r="E2172" s="240" t="s">
        <v>242</v>
      </c>
      <c r="F2172" s="242" t="e">
        <f>IF(#REF!&gt;=1,IF(#REF!&gt;=1,#REF!),IF(#REF!&gt;=0,"",))</f>
        <v>#REF!</v>
      </c>
      <c r="G2172" s="241" t="e">
        <f>保全管理データ!N3476</f>
        <v>#REF!</v>
      </c>
      <c r="H2172" s="241" t="e">
        <f>IF(#REF!="無","",IF(#REF!="","",IF(#REF!="悪環境における作業",0.2,IF(#REF!="高所又は地下作業",0.1,IF(#REF!="錯綜場所作業",0.3,IF(#REF!="複雑な制約のある作業",0.4,IF(#REF!="単純な制約のある作業",0.2,0)))))))</f>
        <v>#REF!</v>
      </c>
      <c r="I2172" s="224" t="e">
        <f t="shared" ref="I2172:I2194" si="133">IF(F2172="","",F2172*G2172*(1+IF(H2172="",0,H2172)))</f>
        <v>#REF!</v>
      </c>
      <c r="J2172" s="242" t="e">
        <f>IF(#REF!&gt;=1,IF(#REF!&gt;=1,#REF!),IF(#REF!&gt;=0,"",))</f>
        <v>#REF!</v>
      </c>
      <c r="K2172" s="241" t="e">
        <f>保全管理データ!N3503</f>
        <v>#REF!</v>
      </c>
      <c r="L2172" s="241" t="e">
        <f>IF(#REF!="","",IF(#REF!="悪環境における作業",0.2,IF(#REF!="高所又は地下作業",0.1,IF(#REF!="錯綜場所作業",0.3,IF(#REF!="複雑な制約のある作業",0.4,IF(#REF!="単純な制約のある作業",0.2,0))))))</f>
        <v>#REF!</v>
      </c>
      <c r="M2172" s="224" t="e">
        <f t="shared" ref="M2172:M2194" si="134">IF(J2172="","",J2172*K2172*(1+IF(L2172="",0,L2172)))</f>
        <v>#REF!</v>
      </c>
    </row>
    <row r="2173" spans="2:13" s="229" customFormat="1" ht="27.75" customHeight="1" x14ac:dyDescent="0.2">
      <c r="B2173" s="562" t="s">
        <v>249</v>
      </c>
      <c r="C2173" s="563"/>
      <c r="D2173" s="239" t="e">
        <f>#REF!</f>
        <v>#REF!</v>
      </c>
      <c r="E2173" s="240" t="s">
        <v>244</v>
      </c>
      <c r="F2173" s="242" t="e">
        <f>IF(#REF!&gt;=1,IF(#REF!&gt;=1,#REF!),IF(#REF!&gt;=0,"",))</f>
        <v>#REF!</v>
      </c>
      <c r="G2173" s="241" t="e">
        <f>保全管理データ!N3477</f>
        <v>#REF!</v>
      </c>
      <c r="H2173" s="241" t="e">
        <f>IF(#REF!="無","",IF(#REF!="","",IF(#REF!="悪環境における作業",0.2,IF(#REF!="高所又は地下作業",0.1,IF(#REF!="錯綜場所作業",0.3,IF(#REF!="複雑な制約のある作業",0.4,IF(#REF!="単純な制約のある作業",0.2,0)))))))</f>
        <v>#REF!</v>
      </c>
      <c r="I2173" s="224" t="e">
        <f t="shared" si="133"/>
        <v>#REF!</v>
      </c>
      <c r="J2173" s="242" t="e">
        <f>IF(#REF!&gt;=1,IF(#REF!&gt;=1,#REF!),IF(#REF!&gt;=0,"",))</f>
        <v>#REF!</v>
      </c>
      <c r="K2173" s="241" t="e">
        <f>保全管理データ!N3504</f>
        <v>#REF!</v>
      </c>
      <c r="L2173" s="241" t="e">
        <f>IF(#REF!="","",IF(#REF!="悪環境における作業",0.2,IF(#REF!="高所又は地下作業",0.1,IF(#REF!="錯綜場所作業",0.3,IF(#REF!="複雑な制約のある作業",0.4,IF(#REF!="単純な制約のある作業",0.2,0))))))</f>
        <v>#REF!</v>
      </c>
      <c r="M2173" s="224" t="e">
        <f t="shared" si="134"/>
        <v>#REF!</v>
      </c>
    </row>
    <row r="2174" spans="2:13" s="229" customFormat="1" ht="27.75" customHeight="1" x14ac:dyDescent="0.2">
      <c r="B2174" s="562" t="s">
        <v>250</v>
      </c>
      <c r="C2174" s="563"/>
      <c r="D2174" s="239" t="e">
        <f>#REF!</f>
        <v>#REF!</v>
      </c>
      <c r="E2174" s="240" t="s">
        <v>244</v>
      </c>
      <c r="F2174" s="242" t="e">
        <f>IF(#REF!&gt;=1,IF(#REF!&gt;=1,#REF!),IF(#REF!&gt;=0,"",))</f>
        <v>#REF!</v>
      </c>
      <c r="G2174" s="241" t="e">
        <f>保全管理データ!N3478</f>
        <v>#REF!</v>
      </c>
      <c r="H2174" s="241" t="e">
        <f>IF(#REF!="無","",IF(#REF!="","",IF(#REF!="悪環境における作業",0.2,IF(#REF!="高所又は地下作業",0.1,IF(#REF!="錯綜場所作業",0.3,IF(#REF!="複雑な制約のある作業",0.4,IF(#REF!="単純な制約のある作業",0.2,0)))))))</f>
        <v>#REF!</v>
      </c>
      <c r="I2174" s="224" t="e">
        <f t="shared" si="133"/>
        <v>#REF!</v>
      </c>
      <c r="J2174" s="242" t="e">
        <f>IF(#REF!&gt;=1,IF(#REF!&gt;=1,#REF!),IF(#REF!&gt;=0,"",))</f>
        <v>#REF!</v>
      </c>
      <c r="K2174" s="241" t="e">
        <f>保全管理データ!N3505</f>
        <v>#REF!</v>
      </c>
      <c r="L2174" s="241" t="e">
        <f>IF(#REF!="","",IF(#REF!="悪環境における作業",0.2,IF(#REF!="高所又は地下作業",0.1,IF(#REF!="錯綜場所作業",0.3,IF(#REF!="複雑な制約のある作業",0.4,IF(#REF!="単純な制約のある作業",0.2,0))))))</f>
        <v>#REF!</v>
      </c>
      <c r="M2174" s="224" t="e">
        <f t="shared" si="134"/>
        <v>#REF!</v>
      </c>
    </row>
    <row r="2175" spans="2:13" s="229" customFormat="1" ht="27.75" customHeight="1" x14ac:dyDescent="0.2">
      <c r="B2175" s="562" t="s">
        <v>251</v>
      </c>
      <c r="C2175" s="563"/>
      <c r="D2175" s="239" t="e">
        <f>#REF!</f>
        <v>#REF!</v>
      </c>
      <c r="E2175" s="240" t="s">
        <v>242</v>
      </c>
      <c r="F2175" s="242" t="e">
        <f>IF(#REF!&gt;=1,IF(#REF!&gt;=1,#REF!),IF(#REF!&gt;=0,"",))</f>
        <v>#REF!</v>
      </c>
      <c r="G2175" s="241" t="e">
        <f>保全管理データ!N3479</f>
        <v>#REF!</v>
      </c>
      <c r="H2175" s="241" t="e">
        <f>IF(#REF!="無","",IF(#REF!="","",IF(#REF!="悪環境における作業",0.2,IF(#REF!="高所又は地下作業",0.1,IF(#REF!="錯綜場所作業",0.3,IF(#REF!="複雑な制約のある作業",0.4,IF(#REF!="単純な制約のある作業",0.2,0)))))))</f>
        <v>#REF!</v>
      </c>
      <c r="I2175" s="224" t="e">
        <f t="shared" si="133"/>
        <v>#REF!</v>
      </c>
      <c r="J2175" s="242" t="e">
        <f>IF(#REF!&gt;=1,IF(#REF!&gt;=1,#REF!),IF(#REF!&gt;=0,"",))</f>
        <v>#REF!</v>
      </c>
      <c r="K2175" s="241" t="e">
        <f>保全管理データ!N3506</f>
        <v>#REF!</v>
      </c>
      <c r="L2175" s="241" t="e">
        <f>IF(#REF!="","",IF(#REF!="悪環境における作業",0.2,IF(#REF!="高所又は地下作業",0.1,IF(#REF!="錯綜場所作業",0.3,IF(#REF!="複雑な制約のある作業",0.4,IF(#REF!="単純な制約のある作業",0.2,0))))))</f>
        <v>#REF!</v>
      </c>
      <c r="M2175" s="224" t="e">
        <f t="shared" si="134"/>
        <v>#REF!</v>
      </c>
    </row>
    <row r="2176" spans="2:13" s="229" customFormat="1" ht="27.75" customHeight="1" x14ac:dyDescent="0.2">
      <c r="B2176" s="562" t="s">
        <v>252</v>
      </c>
      <c r="C2176" s="563"/>
      <c r="D2176" s="239" t="e">
        <f>#REF!</f>
        <v>#REF!</v>
      </c>
      <c r="E2176" s="240" t="s">
        <v>244</v>
      </c>
      <c r="F2176" s="242" t="e">
        <f>IF(#REF!&gt;=1,IF(#REF!&gt;=1,#REF!),IF(#REF!&gt;=0,"",))</f>
        <v>#REF!</v>
      </c>
      <c r="G2176" s="241" t="e">
        <f>保全管理データ!N3480</f>
        <v>#REF!</v>
      </c>
      <c r="H2176" s="241" t="e">
        <f>IF(#REF!="無","",IF(#REF!="","",IF(#REF!="悪環境における作業",0.2,IF(#REF!="高所又は地下作業",0.1,IF(#REF!="錯綜場所作業",0.3,IF(#REF!="複雑な制約のある作業",0.4,IF(#REF!="単純な制約のある作業",0.2,0)))))))</f>
        <v>#REF!</v>
      </c>
      <c r="I2176" s="224" t="e">
        <f t="shared" si="133"/>
        <v>#REF!</v>
      </c>
      <c r="J2176" s="242" t="e">
        <f>IF(#REF!&gt;=1,IF(#REF!&gt;=1,#REF!),IF(#REF!&gt;=0,"",))</f>
        <v>#REF!</v>
      </c>
      <c r="K2176" s="241" t="e">
        <f>保全管理データ!N3507</f>
        <v>#REF!</v>
      </c>
      <c r="L2176" s="241" t="e">
        <f>IF(#REF!="","",IF(#REF!="悪環境における作業",0.2,IF(#REF!="高所又は地下作業",0.1,IF(#REF!="錯綜場所作業",0.3,IF(#REF!="複雑な制約のある作業",0.4,IF(#REF!="単純な制約のある作業",0.2,0))))))</f>
        <v>#REF!</v>
      </c>
      <c r="M2176" s="224" t="e">
        <f t="shared" si="134"/>
        <v>#REF!</v>
      </c>
    </row>
    <row r="2177" spans="2:13" s="229" customFormat="1" ht="27.75" customHeight="1" x14ac:dyDescent="0.2">
      <c r="B2177" s="562" t="s">
        <v>253</v>
      </c>
      <c r="C2177" s="563"/>
      <c r="D2177" s="239" t="e">
        <f>#REF!</f>
        <v>#REF!</v>
      </c>
      <c r="E2177" s="240" t="s">
        <v>242</v>
      </c>
      <c r="F2177" s="242" t="e">
        <f>IF(#REF!&gt;=1,IF(#REF!&gt;=1,#REF!),IF(#REF!&gt;=0,"",))</f>
        <v>#REF!</v>
      </c>
      <c r="G2177" s="241" t="e">
        <f>保全管理データ!N3481</f>
        <v>#REF!</v>
      </c>
      <c r="H2177" s="241" t="e">
        <f>IF(#REF!="無","",IF(#REF!="","",IF(#REF!="悪環境における作業",0.2,IF(#REF!="高所又は地下作業",0.1,IF(#REF!="錯綜場所作業",0.3,IF(#REF!="複雑な制約のある作業",0.4,IF(#REF!="単純な制約のある作業",0.2,0)))))))</f>
        <v>#REF!</v>
      </c>
      <c r="I2177" s="224" t="e">
        <f t="shared" si="133"/>
        <v>#REF!</v>
      </c>
      <c r="J2177" s="242" t="e">
        <f>IF(#REF!&gt;=1,IF(#REF!&gt;=1,#REF!),IF(#REF!&gt;=0,"",))</f>
        <v>#REF!</v>
      </c>
      <c r="K2177" s="241" t="e">
        <f>保全管理データ!N3508</f>
        <v>#REF!</v>
      </c>
      <c r="L2177" s="241" t="e">
        <f>IF(#REF!="","",IF(#REF!="悪環境における作業",0.2,IF(#REF!="高所又は地下作業",0.1,IF(#REF!="錯綜場所作業",0.3,IF(#REF!="複雑な制約のある作業",0.4,IF(#REF!="単純な制約のある作業",0.2,0))))))</f>
        <v>#REF!</v>
      </c>
      <c r="M2177" s="224" t="e">
        <f t="shared" si="134"/>
        <v>#REF!</v>
      </c>
    </row>
    <row r="2178" spans="2:13" s="229" customFormat="1" ht="27.75" customHeight="1" x14ac:dyDescent="0.2">
      <c r="B2178" s="562" t="s">
        <v>254</v>
      </c>
      <c r="C2178" s="563"/>
      <c r="D2178" s="239" t="e">
        <f>#REF!</f>
        <v>#REF!</v>
      </c>
      <c r="E2178" s="240" t="s">
        <v>242</v>
      </c>
      <c r="F2178" s="242" t="e">
        <f>IF(#REF!&gt;=1,IF(#REF!&gt;=1,#REF!),IF(#REF!&gt;=0,"",))</f>
        <v>#REF!</v>
      </c>
      <c r="G2178" s="241" t="e">
        <f>保全管理データ!N3482</f>
        <v>#REF!</v>
      </c>
      <c r="H2178" s="241" t="e">
        <f>IF(#REF!="無","",IF(#REF!="","",IF(#REF!="悪環境における作業",0.2,IF(#REF!="高所又は地下作業",0.1,IF(#REF!="錯綜場所作業",0.3,IF(#REF!="複雑な制約のある作業",0.4,IF(#REF!="単純な制約のある作業",0.2,0)))))))</f>
        <v>#REF!</v>
      </c>
      <c r="I2178" s="224" t="e">
        <f t="shared" si="133"/>
        <v>#REF!</v>
      </c>
      <c r="J2178" s="242" t="e">
        <f>IF(#REF!&gt;=1,IF(#REF!&gt;=1,#REF!),IF(#REF!&gt;=0,"",))</f>
        <v>#REF!</v>
      </c>
      <c r="K2178" s="241" t="e">
        <f>保全管理データ!N3509</f>
        <v>#REF!</v>
      </c>
      <c r="L2178" s="241" t="e">
        <f>IF(#REF!="","",IF(#REF!="悪環境における作業",0.2,IF(#REF!="高所又は地下作業",0.1,IF(#REF!="錯綜場所作業",0.3,IF(#REF!="複雑な制約のある作業",0.4,IF(#REF!="単純な制約のある作業",0.2,0))))))</f>
        <v>#REF!</v>
      </c>
      <c r="M2178" s="224" t="e">
        <f t="shared" si="134"/>
        <v>#REF!</v>
      </c>
    </row>
    <row r="2179" spans="2:13" s="229" customFormat="1" ht="27.75" customHeight="1" x14ac:dyDescent="0.2">
      <c r="B2179" s="562" t="s">
        <v>255</v>
      </c>
      <c r="C2179" s="563"/>
      <c r="D2179" s="239" t="e">
        <f>#REF!</f>
        <v>#REF!</v>
      </c>
      <c r="E2179" s="240" t="s">
        <v>245</v>
      </c>
      <c r="F2179" s="242" t="e">
        <f>IF(#REF!&gt;=1,IF(#REF!&gt;=1,#REF!),IF(#REF!&gt;=0,"",))</f>
        <v>#REF!</v>
      </c>
      <c r="G2179" s="241" t="e">
        <f>保全管理データ!N3483</f>
        <v>#REF!</v>
      </c>
      <c r="H2179" s="241" t="e">
        <f>IF(#REF!="無","",IF(#REF!="","",IF(#REF!="悪環境における作業",0.2,IF(#REF!="高所又は地下作業",0.1,IF(#REF!="錯綜場所作業",0.3,IF(#REF!="複雑な制約のある作業",0.4,IF(#REF!="単純な制約のある作業",0.2,0)))))))</f>
        <v>#REF!</v>
      </c>
      <c r="I2179" s="224" t="e">
        <f t="shared" si="133"/>
        <v>#REF!</v>
      </c>
      <c r="J2179" s="242" t="e">
        <f>IF(#REF!&gt;=1,IF(#REF!&gt;=1,#REF!),IF(#REF!&gt;=0,"",))</f>
        <v>#REF!</v>
      </c>
      <c r="K2179" s="241" t="e">
        <f>保全管理データ!N3510</f>
        <v>#REF!</v>
      </c>
      <c r="L2179" s="241" t="e">
        <f>IF(#REF!="","",IF(#REF!="悪環境における作業",0.2,IF(#REF!="高所又は地下作業",0.1,IF(#REF!="錯綜場所作業",0.3,IF(#REF!="複雑な制約のある作業",0.4,IF(#REF!="単純な制約のある作業",0.2,0))))))</f>
        <v>#REF!</v>
      </c>
      <c r="M2179" s="224" t="e">
        <f t="shared" si="134"/>
        <v>#REF!</v>
      </c>
    </row>
    <row r="2180" spans="2:13" s="229" customFormat="1" ht="27.75" customHeight="1" x14ac:dyDescent="0.2">
      <c r="B2180" s="562" t="s">
        <v>256</v>
      </c>
      <c r="C2180" s="563"/>
      <c r="D2180" s="239" t="e">
        <f>#REF!</f>
        <v>#REF!</v>
      </c>
      <c r="E2180" s="240" t="s">
        <v>242</v>
      </c>
      <c r="F2180" s="242" t="e">
        <f>IF(#REF!&gt;=1,IF(#REF!&gt;=1,#REF!),IF(#REF!&gt;=0,"",))</f>
        <v>#REF!</v>
      </c>
      <c r="G2180" s="241" t="e">
        <f>保全管理データ!N3484</f>
        <v>#REF!</v>
      </c>
      <c r="H2180" s="241" t="e">
        <f>IF(#REF!="無","",IF(#REF!="","",IF(#REF!="悪環境における作業",0.2,IF(#REF!="高所又は地下作業",0.1,IF(#REF!="錯綜場所作業",0.3,IF(#REF!="複雑な制約のある作業",0.4,IF(#REF!="単純な制約のある作業",0.2,0)))))))</f>
        <v>#REF!</v>
      </c>
      <c r="I2180" s="224" t="e">
        <f t="shared" si="133"/>
        <v>#REF!</v>
      </c>
      <c r="J2180" s="242" t="e">
        <f>IF(#REF!&gt;=1,IF(#REF!&gt;=1,#REF!),IF(#REF!&gt;=0,"",))</f>
        <v>#REF!</v>
      </c>
      <c r="K2180" s="241" t="e">
        <f>保全管理データ!N3511</f>
        <v>#REF!</v>
      </c>
      <c r="L2180" s="241" t="e">
        <f>IF(#REF!="","",IF(#REF!="悪環境における作業",0.2,IF(#REF!="高所又は地下作業",0.1,IF(#REF!="錯綜場所作業",0.3,IF(#REF!="複雑な制約のある作業",0.4,IF(#REF!="単純な制約のある作業",0.2,0))))))</f>
        <v>#REF!</v>
      </c>
      <c r="M2180" s="224" t="e">
        <f t="shared" si="134"/>
        <v>#REF!</v>
      </c>
    </row>
    <row r="2181" spans="2:13" s="229" customFormat="1" ht="27.75" customHeight="1" x14ac:dyDescent="0.2">
      <c r="B2181" s="562" t="s">
        <v>257</v>
      </c>
      <c r="C2181" s="563"/>
      <c r="D2181" s="239" t="e">
        <f>#REF!</f>
        <v>#REF!</v>
      </c>
      <c r="E2181" s="240" t="s">
        <v>245</v>
      </c>
      <c r="F2181" s="242" t="e">
        <f>IF(#REF!&gt;=1,IF(#REF!&gt;=1,#REF!),IF(#REF!&gt;=0,"",))</f>
        <v>#REF!</v>
      </c>
      <c r="G2181" s="241" t="e">
        <f>保全管理データ!N3485</f>
        <v>#REF!</v>
      </c>
      <c r="H2181" s="241" t="e">
        <f>IF(#REF!="無","",IF(#REF!="","",IF(#REF!="悪環境における作業",0.2,IF(#REF!="高所又は地下作業",0.1,IF(#REF!="錯綜場所作業",0.3,IF(#REF!="複雑な制約のある作業",0.4,IF(#REF!="単純な制約のある作業",0.2,0)))))))</f>
        <v>#REF!</v>
      </c>
      <c r="I2181" s="224" t="e">
        <f t="shared" si="133"/>
        <v>#REF!</v>
      </c>
      <c r="J2181" s="242" t="e">
        <f>IF(#REF!&gt;=1,IF(#REF!&gt;=1,#REF!),IF(#REF!&gt;=0,"",))</f>
        <v>#REF!</v>
      </c>
      <c r="K2181" s="241" t="e">
        <f>保全管理データ!N3512</f>
        <v>#REF!</v>
      </c>
      <c r="L2181" s="241" t="e">
        <f>IF(#REF!="","",IF(#REF!="悪環境における作業",0.2,IF(#REF!="高所又は地下作業",0.1,IF(#REF!="錯綜場所作業",0.3,IF(#REF!="複雑な制約のある作業",0.4,IF(#REF!="単純な制約のある作業",0.2,0))))))</f>
        <v>#REF!</v>
      </c>
      <c r="M2181" s="224" t="e">
        <f t="shared" si="134"/>
        <v>#REF!</v>
      </c>
    </row>
    <row r="2182" spans="2:13" s="229" customFormat="1" ht="27.75" customHeight="1" x14ac:dyDescent="0.2">
      <c r="B2182" s="562" t="s">
        <v>258</v>
      </c>
      <c r="C2182" s="563"/>
      <c r="D2182" s="239" t="e">
        <f>#REF!</f>
        <v>#REF!</v>
      </c>
      <c r="E2182" s="240" t="s">
        <v>245</v>
      </c>
      <c r="F2182" s="242" t="e">
        <f>IF(#REF!&gt;=1,IF(#REF!&gt;=1,#REF!),IF(#REF!&gt;=0,"",))</f>
        <v>#REF!</v>
      </c>
      <c r="G2182" s="241" t="e">
        <f>保全管理データ!N3486</f>
        <v>#REF!</v>
      </c>
      <c r="H2182" s="241" t="e">
        <f>IF(#REF!="無","",IF(#REF!="","",IF(#REF!="悪環境における作業",0.2,IF(#REF!="高所又は地下作業",0.1,IF(#REF!="錯綜場所作業",0.3,IF(#REF!="複雑な制約のある作業",0.4,IF(#REF!="単純な制約のある作業",0.2,0)))))))</f>
        <v>#REF!</v>
      </c>
      <c r="I2182" s="224" t="e">
        <f t="shared" si="133"/>
        <v>#REF!</v>
      </c>
      <c r="J2182" s="242" t="e">
        <f>IF(#REF!&gt;=1,IF(#REF!&gt;=1,#REF!),IF(#REF!&gt;=0,"",))</f>
        <v>#REF!</v>
      </c>
      <c r="K2182" s="241" t="e">
        <f>保全管理データ!N3513</f>
        <v>#REF!</v>
      </c>
      <c r="L2182" s="241" t="e">
        <f>IF(#REF!="","",IF(#REF!="悪環境における作業",0.2,IF(#REF!="高所又は地下作業",0.1,IF(#REF!="錯綜場所作業",0.3,IF(#REF!="複雑な制約のある作業",0.4,IF(#REF!="単純な制約のある作業",0.2,0))))))</f>
        <v>#REF!</v>
      </c>
      <c r="M2182" s="224" t="e">
        <f t="shared" si="134"/>
        <v>#REF!</v>
      </c>
    </row>
    <row r="2183" spans="2:13" s="229" customFormat="1" ht="27.75" customHeight="1" x14ac:dyDescent="0.2">
      <c r="B2183" s="562" t="s">
        <v>259</v>
      </c>
      <c r="C2183" s="563"/>
      <c r="D2183" s="239" t="e">
        <f>#REF!</f>
        <v>#REF!</v>
      </c>
      <c r="E2183" s="240" t="s">
        <v>245</v>
      </c>
      <c r="F2183" s="242" t="e">
        <f>IF(#REF!&gt;=1,IF(#REF!&gt;=1,#REF!),IF(#REF!&gt;=0,"",))</f>
        <v>#REF!</v>
      </c>
      <c r="G2183" s="241" t="e">
        <f>保全管理データ!N3487</f>
        <v>#REF!</v>
      </c>
      <c r="H2183" s="241" t="e">
        <f>IF(#REF!="無","",IF(#REF!="","",IF(#REF!="悪環境における作業",0.2,IF(#REF!="高所又は地下作業",0.1,IF(#REF!="錯綜場所作業",0.3,IF(#REF!="複雑な制約のある作業",0.4,IF(#REF!="単純な制約のある作業",0.2,0)))))))</f>
        <v>#REF!</v>
      </c>
      <c r="I2183" s="224" t="e">
        <f t="shared" si="133"/>
        <v>#REF!</v>
      </c>
      <c r="J2183" s="242" t="e">
        <f>IF(#REF!&gt;=1,IF(#REF!&gt;=1,#REF!),IF(#REF!&gt;=0,"",))</f>
        <v>#REF!</v>
      </c>
      <c r="K2183" s="241" t="e">
        <f>保全管理データ!N3514</f>
        <v>#REF!</v>
      </c>
      <c r="L2183" s="241" t="e">
        <f>IF(#REF!="","",IF(#REF!="悪環境における作業",0.2,IF(#REF!="高所又は地下作業",0.1,IF(#REF!="錯綜場所作業",0.3,IF(#REF!="複雑な制約のある作業",0.4,IF(#REF!="単純な制約のある作業",0.2,0))))))</f>
        <v>#REF!</v>
      </c>
      <c r="M2183" s="224" t="e">
        <f t="shared" si="134"/>
        <v>#REF!</v>
      </c>
    </row>
    <row r="2184" spans="2:13" s="229" customFormat="1" ht="27.75" customHeight="1" x14ac:dyDescent="0.2">
      <c r="B2184" s="562" t="s">
        <v>433</v>
      </c>
      <c r="C2184" s="563"/>
      <c r="D2184" s="239" t="e">
        <f>#REF!</f>
        <v>#REF!</v>
      </c>
      <c r="E2184" s="240" t="s">
        <v>248</v>
      </c>
      <c r="F2184" s="242" t="e">
        <f>IF(#REF!&gt;=1,IF(#REF!&gt;=1,#REF!),IF(#REF!&gt;=0,"",))</f>
        <v>#REF!</v>
      </c>
      <c r="G2184" s="241" t="e">
        <f>保全管理データ!N3488</f>
        <v>#REF!</v>
      </c>
      <c r="H2184" s="241" t="e">
        <f>IF(#REF!="無","",IF(#REF!="","",IF(#REF!="悪環境における作業",0.2,IF(#REF!="高所又は地下作業",0.1,IF(#REF!="錯綜場所作業",0.3,IF(#REF!="複雑な制約のある作業",0.4,IF(#REF!="単純な制約のある作業",0.2,0)))))))</f>
        <v>#REF!</v>
      </c>
      <c r="I2184" s="224" t="e">
        <f t="shared" si="133"/>
        <v>#REF!</v>
      </c>
      <c r="J2184" s="242" t="e">
        <f>IF(#REF!&gt;=1,IF(#REF!&gt;=1,#REF!),IF(#REF!&gt;=0,"",))</f>
        <v>#REF!</v>
      </c>
      <c r="K2184" s="241" t="e">
        <f>保全管理データ!N3515</f>
        <v>#REF!</v>
      </c>
      <c r="L2184" s="241" t="e">
        <f>IF(#REF!="","",IF(#REF!="悪環境における作業",0.2,IF(#REF!="高所又は地下作業",0.1,IF(#REF!="錯綜場所作業",0.3,IF(#REF!="複雑な制約のある作業",0.4,IF(#REF!="単純な制約のある作業",0.2,0))))))</f>
        <v>#REF!</v>
      </c>
      <c r="M2184" s="224" t="e">
        <f t="shared" si="134"/>
        <v>#REF!</v>
      </c>
    </row>
    <row r="2185" spans="2:13" s="229" customFormat="1" ht="27.75" customHeight="1" x14ac:dyDescent="0.2">
      <c r="B2185" s="562" t="s">
        <v>261</v>
      </c>
      <c r="C2185" s="563"/>
      <c r="D2185" s="239" t="e">
        <f>#REF!</f>
        <v>#REF!</v>
      </c>
      <c r="E2185" s="240" t="s">
        <v>247</v>
      </c>
      <c r="F2185" s="242" t="e">
        <f>IF(#REF!&gt;=1,IF(#REF!&gt;=1,#REF!),IF(#REF!&gt;=0,"",))</f>
        <v>#REF!</v>
      </c>
      <c r="G2185" s="241" t="e">
        <f>保全管理データ!N3489</f>
        <v>#REF!</v>
      </c>
      <c r="H2185" s="241" t="e">
        <f>IF(#REF!="無","",IF(#REF!="","",IF(#REF!="悪環境における作業",0.2,IF(#REF!="高所又は地下作業",0.1,IF(#REF!="錯綜場所作業",0.3,IF(#REF!="複雑な制約のある作業",0.4,IF(#REF!="単純な制約のある作業",0.2,0)))))))</f>
        <v>#REF!</v>
      </c>
      <c r="I2185" s="224" t="e">
        <f t="shared" si="133"/>
        <v>#REF!</v>
      </c>
      <c r="J2185" s="242" t="e">
        <f>IF(#REF!&gt;=1,IF(#REF!&gt;=1,#REF!),IF(#REF!&gt;=0,"",))</f>
        <v>#REF!</v>
      </c>
      <c r="K2185" s="241" t="e">
        <f>保全管理データ!N3516</f>
        <v>#REF!</v>
      </c>
      <c r="L2185" s="241" t="e">
        <f>IF(#REF!="","",IF(#REF!="悪環境における作業",0.2,IF(#REF!="高所又は地下作業",0.1,IF(#REF!="錯綜場所作業",0.3,IF(#REF!="複雑な制約のある作業",0.4,IF(#REF!="単純な制約のある作業",0.2,0))))))</f>
        <v>#REF!</v>
      </c>
      <c r="M2185" s="224" t="e">
        <f t="shared" si="134"/>
        <v>#REF!</v>
      </c>
    </row>
    <row r="2186" spans="2:13" s="229" customFormat="1" ht="27.75" customHeight="1" x14ac:dyDescent="0.2">
      <c r="B2186" s="562" t="s">
        <v>262</v>
      </c>
      <c r="C2186" s="563"/>
      <c r="D2186" s="239" t="e">
        <f>#REF!</f>
        <v>#REF!</v>
      </c>
      <c r="E2186" s="240" t="s">
        <v>245</v>
      </c>
      <c r="F2186" s="242" t="e">
        <f>IF(#REF!&gt;=1,IF(#REF!&gt;=1,#REF!),IF(#REF!&gt;=0,"",))</f>
        <v>#REF!</v>
      </c>
      <c r="G2186" s="241" t="e">
        <f>保全管理データ!N3490</f>
        <v>#REF!</v>
      </c>
      <c r="H2186" s="241" t="e">
        <f>IF(#REF!="無","",IF(#REF!="","",IF(#REF!="悪環境における作業",0.2,IF(#REF!="高所又は地下作業",0.1,IF(#REF!="錯綜場所作業",0.3,IF(#REF!="複雑な制約のある作業",0.4,IF(#REF!="単純な制約のある作業",0.2,0)))))))</f>
        <v>#REF!</v>
      </c>
      <c r="I2186" s="224" t="e">
        <f t="shared" si="133"/>
        <v>#REF!</v>
      </c>
      <c r="J2186" s="242" t="e">
        <f>IF(#REF!&gt;=1,IF(#REF!&gt;=1,#REF!),IF(#REF!&gt;=0,"",))</f>
        <v>#REF!</v>
      </c>
      <c r="K2186" s="241" t="e">
        <f>保全管理データ!N3517</f>
        <v>#REF!</v>
      </c>
      <c r="L2186" s="241" t="e">
        <f>IF(#REF!="","",IF(#REF!="悪環境における作業",0.2,IF(#REF!="高所又は地下作業",0.1,IF(#REF!="錯綜場所作業",0.3,IF(#REF!="複雑な制約のある作業",0.4,IF(#REF!="単純な制約のある作業",0.2,0))))))</f>
        <v>#REF!</v>
      </c>
      <c r="M2186" s="224" t="e">
        <f t="shared" si="134"/>
        <v>#REF!</v>
      </c>
    </row>
    <row r="2187" spans="2:13" s="229" customFormat="1" ht="27.75" customHeight="1" x14ac:dyDescent="0.2">
      <c r="B2187" s="562" t="s">
        <v>263</v>
      </c>
      <c r="C2187" s="563"/>
      <c r="D2187" s="239" t="e">
        <f>#REF!</f>
        <v>#REF!</v>
      </c>
      <c r="E2187" s="240" t="s">
        <v>245</v>
      </c>
      <c r="F2187" s="242" t="e">
        <f>IF(#REF!&gt;=1,IF(#REF!&gt;=1,#REF!),IF(#REF!&gt;=0,"",))</f>
        <v>#REF!</v>
      </c>
      <c r="G2187" s="241" t="e">
        <f>保全管理データ!N3491</f>
        <v>#REF!</v>
      </c>
      <c r="H2187" s="241" t="e">
        <f>IF(#REF!="無","",IF(#REF!="","",IF(#REF!="悪環境における作業",0.2,IF(#REF!="高所又は地下作業",0.1,IF(#REF!="錯綜場所作業",0.3,IF(#REF!="複雑な制約のある作業",0.4,IF(#REF!="単純な制約のある作業",0.2,0)))))))</f>
        <v>#REF!</v>
      </c>
      <c r="I2187" s="224" t="e">
        <f t="shared" si="133"/>
        <v>#REF!</v>
      </c>
      <c r="J2187" s="242" t="e">
        <f>IF(#REF!&gt;=1,IF(#REF!&gt;=1,#REF!),IF(#REF!&gt;=0,"",))</f>
        <v>#REF!</v>
      </c>
      <c r="K2187" s="241" t="e">
        <f>保全管理データ!N3518</f>
        <v>#REF!</v>
      </c>
      <c r="L2187" s="241" t="e">
        <f>IF(#REF!="","",IF(#REF!="悪環境における作業",0.2,IF(#REF!="高所又は地下作業",0.1,IF(#REF!="錯綜場所作業",0.3,IF(#REF!="複雑な制約のある作業",0.4,IF(#REF!="単純な制約のある作業",0.2,0))))))</f>
        <v>#REF!</v>
      </c>
      <c r="M2187" s="224" t="e">
        <f t="shared" si="134"/>
        <v>#REF!</v>
      </c>
    </row>
    <row r="2188" spans="2:13" s="229" customFormat="1" ht="27.75" customHeight="1" x14ac:dyDescent="0.2">
      <c r="B2188" s="562" t="s">
        <v>264</v>
      </c>
      <c r="C2188" s="563"/>
      <c r="D2188" s="239" t="e">
        <f>#REF!</f>
        <v>#REF!</v>
      </c>
      <c r="E2188" s="240" t="s">
        <v>245</v>
      </c>
      <c r="F2188" s="242" t="e">
        <f>IF(#REF!&gt;=1,IF(#REF!&gt;=1,#REF!),IF(#REF!&gt;=0,"",))</f>
        <v>#REF!</v>
      </c>
      <c r="G2188" s="241" t="e">
        <f>保全管理データ!N3492</f>
        <v>#REF!</v>
      </c>
      <c r="H2188" s="241" t="e">
        <f>IF(#REF!="無","",IF(#REF!="","",IF(#REF!="悪環境における作業",0.2,IF(#REF!="高所又は地下作業",0.1,IF(#REF!="錯綜場所作業",0.3,IF(#REF!="複雑な制約のある作業",0.4,IF(#REF!="単純な制約のある作業",0.2,0)))))))</f>
        <v>#REF!</v>
      </c>
      <c r="I2188" s="224" t="e">
        <f t="shared" si="133"/>
        <v>#REF!</v>
      </c>
      <c r="J2188" s="242" t="e">
        <f>IF(#REF!&gt;=1,IF(#REF!&gt;=1,#REF!),IF(#REF!&gt;=0,"",))</f>
        <v>#REF!</v>
      </c>
      <c r="K2188" s="241" t="e">
        <f>保全管理データ!N3519</f>
        <v>#REF!</v>
      </c>
      <c r="L2188" s="241" t="e">
        <f>IF(#REF!="","",IF(#REF!="悪環境における作業",0.2,IF(#REF!="高所又は地下作業",0.1,IF(#REF!="錯綜場所作業",0.3,IF(#REF!="複雑な制約のある作業",0.4,IF(#REF!="単純な制約のある作業",0.2,0))))))</f>
        <v>#REF!</v>
      </c>
      <c r="M2188" s="224" t="e">
        <f t="shared" si="134"/>
        <v>#REF!</v>
      </c>
    </row>
    <row r="2189" spans="2:13" s="229" customFormat="1" ht="27.75" customHeight="1" x14ac:dyDescent="0.2">
      <c r="B2189" s="562" t="s">
        <v>265</v>
      </c>
      <c r="C2189" s="563"/>
      <c r="D2189" s="239" t="e">
        <f>#REF!</f>
        <v>#REF!</v>
      </c>
      <c r="E2189" s="240" t="s">
        <v>245</v>
      </c>
      <c r="F2189" s="242" t="e">
        <f>IF(#REF!&gt;=1,IF(#REF!&gt;=1,#REF!),IF(#REF!&gt;=0,"",))</f>
        <v>#REF!</v>
      </c>
      <c r="G2189" s="241" t="e">
        <f>保全管理データ!N3493</f>
        <v>#REF!</v>
      </c>
      <c r="H2189" s="241" t="e">
        <f>IF(#REF!="無","",IF(#REF!="","",IF(#REF!="悪環境における作業",0.2,IF(#REF!="高所又は地下作業",0.1,IF(#REF!="錯綜場所作業",0.3,IF(#REF!="複雑な制約のある作業",0.4,IF(#REF!="単純な制約のある作業",0.2,0)))))))</f>
        <v>#REF!</v>
      </c>
      <c r="I2189" s="224" t="e">
        <f t="shared" si="133"/>
        <v>#REF!</v>
      </c>
      <c r="J2189" s="242" t="e">
        <f>IF(#REF!&gt;=1,IF(#REF!&gt;=1,#REF!),IF(#REF!&gt;=0,"",))</f>
        <v>#REF!</v>
      </c>
      <c r="K2189" s="241" t="e">
        <f>保全管理データ!N3520</f>
        <v>#REF!</v>
      </c>
      <c r="L2189" s="241" t="e">
        <f>IF(#REF!="","",IF(#REF!="悪環境における作業",0.2,IF(#REF!="高所又は地下作業",0.1,IF(#REF!="錯綜場所作業",0.3,IF(#REF!="複雑な制約のある作業",0.4,IF(#REF!="単純な制約のある作業",0.2,0))))))</f>
        <v>#REF!</v>
      </c>
      <c r="M2189" s="224" t="e">
        <f t="shared" si="134"/>
        <v>#REF!</v>
      </c>
    </row>
    <row r="2190" spans="2:13" s="229" customFormat="1" ht="27.75" customHeight="1" x14ac:dyDescent="0.2">
      <c r="B2190" s="562" t="s">
        <v>266</v>
      </c>
      <c r="C2190" s="563"/>
      <c r="D2190" s="239" t="e">
        <f>#REF!</f>
        <v>#REF!</v>
      </c>
      <c r="E2190" s="240" t="s">
        <v>245</v>
      </c>
      <c r="F2190" s="242" t="e">
        <f>IF(#REF!&gt;=1,IF(#REF!&gt;=1,#REF!),IF(#REF!&gt;=0,"",))</f>
        <v>#REF!</v>
      </c>
      <c r="G2190" s="241" t="e">
        <f>保全管理データ!N3494</f>
        <v>#REF!</v>
      </c>
      <c r="H2190" s="241" t="e">
        <f>IF(#REF!="無","",IF(#REF!="","",IF(#REF!="悪環境における作業",0.2,IF(#REF!="高所又は地下作業",0.1,IF(#REF!="錯綜場所作業",0.3,IF(#REF!="複雑な制約のある作業",0.4,IF(#REF!="単純な制約のある作業",0.2,0)))))))</f>
        <v>#REF!</v>
      </c>
      <c r="I2190" s="224" t="e">
        <f t="shared" si="133"/>
        <v>#REF!</v>
      </c>
      <c r="J2190" s="242" t="e">
        <f>IF(#REF!&gt;=1,IF(#REF!&gt;=1,#REF!),IF(#REF!&gt;=0,"",))</f>
        <v>#REF!</v>
      </c>
      <c r="K2190" s="241" t="e">
        <f>保全管理データ!N3521</f>
        <v>#REF!</v>
      </c>
      <c r="L2190" s="241" t="e">
        <f>IF(#REF!="","",IF(#REF!="悪環境における作業",0.2,IF(#REF!="高所又は地下作業",0.1,IF(#REF!="錯綜場所作業",0.3,IF(#REF!="複雑な制約のある作業",0.4,IF(#REF!="単純な制約のある作業",0.2,0))))))</f>
        <v>#REF!</v>
      </c>
      <c r="M2190" s="224" t="e">
        <f t="shared" si="134"/>
        <v>#REF!</v>
      </c>
    </row>
    <row r="2191" spans="2:13" s="229" customFormat="1" ht="27.75" customHeight="1" x14ac:dyDescent="0.2">
      <c r="B2191" s="562" t="s">
        <v>81</v>
      </c>
      <c r="C2191" s="563"/>
      <c r="D2191" s="239" t="e">
        <f>#REF!</f>
        <v>#REF!</v>
      </c>
      <c r="E2191" s="240" t="s">
        <v>245</v>
      </c>
      <c r="F2191" s="242" t="e">
        <f>IF(#REF!&gt;=1,IF(#REF!&gt;=1,#REF!),IF(#REF!&gt;=0,"",))</f>
        <v>#REF!</v>
      </c>
      <c r="G2191" s="241" t="e">
        <f>保全管理データ!N3495</f>
        <v>#REF!</v>
      </c>
      <c r="H2191" s="241" t="e">
        <f>IF(#REF!="無","",IF(#REF!="","",IF(#REF!="悪環境における作業",0.2,IF(#REF!="高所又は地下作業",0.1,IF(#REF!="錯綜場所作業",0.3,IF(#REF!="複雑な制約のある作業",0.4,IF(#REF!="単純な制約のある作業",0.2,0)))))))</f>
        <v>#REF!</v>
      </c>
      <c r="I2191" s="224" t="e">
        <f t="shared" si="133"/>
        <v>#REF!</v>
      </c>
      <c r="J2191" s="242" t="e">
        <f>IF(#REF!&gt;=1,IF(#REF!&gt;=1,#REF!),IF(#REF!&gt;=0,"",))</f>
        <v>#REF!</v>
      </c>
      <c r="K2191" s="241" t="e">
        <f>保全管理データ!N3522</f>
        <v>#REF!</v>
      </c>
      <c r="L2191" s="241" t="e">
        <f>IF(#REF!="","",IF(#REF!="悪環境における作業",0.2,IF(#REF!="高所又は地下作業",0.1,IF(#REF!="錯綜場所作業",0.3,IF(#REF!="複雑な制約のある作業",0.4,IF(#REF!="単純な制約のある作業",0.2,0))))))</f>
        <v>#REF!</v>
      </c>
      <c r="M2191" s="224" t="e">
        <f t="shared" si="134"/>
        <v>#REF!</v>
      </c>
    </row>
    <row r="2192" spans="2:13" s="229" customFormat="1" ht="27.75" customHeight="1" x14ac:dyDescent="0.2">
      <c r="B2192" s="562" t="s">
        <v>267</v>
      </c>
      <c r="C2192" s="563"/>
      <c r="D2192" s="239" t="e">
        <f>#REF!</f>
        <v>#REF!</v>
      </c>
      <c r="E2192" s="240" t="s">
        <v>247</v>
      </c>
      <c r="F2192" s="242" t="e">
        <f>IF(#REF!&gt;=1,IF(#REF!&gt;=1,#REF!),IF(#REF!&gt;=0,"",))</f>
        <v>#REF!</v>
      </c>
      <c r="G2192" s="241" t="e">
        <f>保全管理データ!N3496</f>
        <v>#REF!</v>
      </c>
      <c r="H2192" s="241" t="e">
        <f>IF(#REF!="無","",IF(#REF!="","",IF(#REF!="悪環境における作業",0.2,IF(#REF!="高所又は地下作業",0.1,IF(#REF!="錯綜場所作業",0.3,IF(#REF!="複雑な制約のある作業",0.4,IF(#REF!="単純な制約のある作業",0.2,0)))))))</f>
        <v>#REF!</v>
      </c>
      <c r="I2192" s="224" t="e">
        <f t="shared" si="133"/>
        <v>#REF!</v>
      </c>
      <c r="J2192" s="242" t="e">
        <f>IF(#REF!&gt;=1,IF(#REF!&gt;=1,#REF!),IF(#REF!&gt;=0,"",))</f>
        <v>#REF!</v>
      </c>
      <c r="K2192" s="241" t="e">
        <f>保全管理データ!N3523</f>
        <v>#REF!</v>
      </c>
      <c r="L2192" s="241" t="e">
        <f>IF(#REF!="","",IF(#REF!="悪環境における作業",0.2,IF(#REF!="高所又は地下作業",0.1,IF(#REF!="錯綜場所作業",0.3,IF(#REF!="複雑な制約のある作業",0.4,IF(#REF!="単純な制約のある作業",0.2,0))))))</f>
        <v>#REF!</v>
      </c>
      <c r="M2192" s="224" t="e">
        <f t="shared" si="134"/>
        <v>#REF!</v>
      </c>
    </row>
    <row r="2193" spans="2:13" s="229" customFormat="1" ht="27.75" customHeight="1" x14ac:dyDescent="0.2">
      <c r="B2193" s="562" t="s">
        <v>268</v>
      </c>
      <c r="C2193" s="563"/>
      <c r="D2193" s="239" t="e">
        <f>#REF!</f>
        <v>#REF!</v>
      </c>
      <c r="E2193" s="240" t="s">
        <v>246</v>
      </c>
      <c r="F2193" s="242" t="e">
        <f>IF(#REF!&gt;=1,IF(#REF!&gt;=1,#REF!),IF(#REF!&gt;=0,"",))</f>
        <v>#REF!</v>
      </c>
      <c r="G2193" s="241" t="e">
        <f>保全管理データ!N3497</f>
        <v>#REF!</v>
      </c>
      <c r="H2193" s="241" t="e">
        <f>IF(#REF!="無","",IF(#REF!="","",IF(#REF!="悪環境における作業",0.2,IF(#REF!="高所又は地下作業",0.1,IF(#REF!="錯綜場所作業",0.3,IF(#REF!="複雑な制約のある作業",0.4,IF(#REF!="単純な制約のある作業",0.2,0)))))))</f>
        <v>#REF!</v>
      </c>
      <c r="I2193" s="224" t="e">
        <f t="shared" si="133"/>
        <v>#REF!</v>
      </c>
      <c r="J2193" s="242" t="e">
        <f>IF(#REF!&gt;=1,IF(#REF!&gt;=1,#REF!),IF(#REF!&gt;=0,"",))</f>
        <v>#REF!</v>
      </c>
      <c r="K2193" s="241" t="e">
        <f>保全管理データ!N3524</f>
        <v>#REF!</v>
      </c>
      <c r="L2193" s="241" t="e">
        <f>IF(#REF!="","",IF(#REF!="悪環境における作業",0.2,IF(#REF!="高所又は地下作業",0.1,IF(#REF!="錯綜場所作業",0.3,IF(#REF!="複雑な制約のある作業",0.4,IF(#REF!="単純な制約のある作業",0.2,0))))))</f>
        <v>#REF!</v>
      </c>
      <c r="M2193" s="224" t="e">
        <f t="shared" si="134"/>
        <v>#REF!</v>
      </c>
    </row>
    <row r="2194" spans="2:13" s="229" customFormat="1" ht="27.75" customHeight="1" thickBot="1" x14ac:dyDescent="0.25">
      <c r="B2194" s="564" t="s">
        <v>269</v>
      </c>
      <c r="C2194" s="565"/>
      <c r="D2194" s="243" t="e">
        <f>#REF!</f>
        <v>#REF!</v>
      </c>
      <c r="E2194" s="244" t="s">
        <v>245</v>
      </c>
      <c r="F2194" s="246" t="e">
        <f>IF(#REF!&gt;=1,IF(#REF!&gt;=1,#REF!),IF(#REF!&gt;=0,"",))</f>
        <v>#REF!</v>
      </c>
      <c r="G2194" s="245" t="e">
        <f>保全管理データ!N3498</f>
        <v>#REF!</v>
      </c>
      <c r="H2194" s="241" t="e">
        <f>IF(#REF!="無","",IF(#REF!="","",IF(#REF!="悪環境における作業",0.2,IF(#REF!="高所又は地下作業",0.1,IF(#REF!="錯綜場所作業",0.3,IF(#REF!="複雑な制約のある作業",0.4,IF(#REF!="単純な制約のある作業",0.2,0)))))))</f>
        <v>#REF!</v>
      </c>
      <c r="I2194" s="224" t="e">
        <f t="shared" si="133"/>
        <v>#REF!</v>
      </c>
      <c r="J2194" s="246" t="e">
        <f>IF(#REF!&gt;=1,IF(#REF!&gt;=1,#REF!),IF(#REF!&gt;=0,"",))</f>
        <v>#REF!</v>
      </c>
      <c r="K2194" s="245" t="e">
        <f>保全管理データ!N3525</f>
        <v>#REF!</v>
      </c>
      <c r="L2194" s="245" t="e">
        <f>IF(#REF!="","",IF(#REF!="悪環境における作業",0.2,IF(#REF!="高所又は地下作業",0.1,IF(#REF!="錯綜場所作業",0.3,IF(#REF!="複雑な制約のある作業",0.4,IF(#REF!="単純な制約のある作業",0.2,0))))))</f>
        <v>#REF!</v>
      </c>
      <c r="M2194" s="224" t="e">
        <f t="shared" si="134"/>
        <v>#REF!</v>
      </c>
    </row>
    <row r="2195" spans="2:13" s="229" customFormat="1" ht="27.75" customHeight="1" thickBot="1" x14ac:dyDescent="0.25">
      <c r="B2195" s="555" t="s">
        <v>190</v>
      </c>
      <c r="C2195" s="555"/>
      <c r="D2195" s="555"/>
      <c r="E2195" s="555"/>
      <c r="F2195" s="556" t="e">
        <f>SUM(I2171:I2194)</f>
        <v>#REF!</v>
      </c>
      <c r="G2195" s="557"/>
      <c r="H2195" s="557"/>
      <c r="I2195" s="558"/>
      <c r="J2195" s="556" t="e">
        <f>IF(SUM(J2171:J2194)=0,"0.00",SUM(M2171:M2194))</f>
        <v>#REF!</v>
      </c>
      <c r="K2195" s="557"/>
      <c r="L2195" s="557"/>
      <c r="M2195" s="558"/>
    </row>
    <row r="2196" spans="2:13" s="229" customFormat="1" ht="27.75" customHeight="1" thickBot="1" x14ac:dyDescent="0.25">
      <c r="B2196" s="555" t="s">
        <v>97</v>
      </c>
      <c r="C2196" s="555"/>
      <c r="D2196" s="555"/>
      <c r="E2196" s="555"/>
      <c r="F2196" s="559" t="e">
        <f>IF(#REF!="５年以下","0",IF(#REF!="５年～１０年",0.1,IF(#REF!="１０年以上",0.15)))</f>
        <v>#REF!</v>
      </c>
      <c r="G2196" s="560"/>
      <c r="H2196" s="560"/>
      <c r="I2196" s="560"/>
      <c r="J2196" s="560"/>
      <c r="K2196" s="560"/>
      <c r="L2196" s="560"/>
      <c r="M2196" s="561"/>
    </row>
    <row r="2197" spans="2:13" s="229" customFormat="1" ht="27.75" customHeight="1" thickBot="1" x14ac:dyDescent="0.25">
      <c r="B2197" s="556" t="s">
        <v>273</v>
      </c>
      <c r="C2197" s="557"/>
      <c r="D2197" s="557"/>
      <c r="E2197" s="558"/>
      <c r="F2197" s="556" t="e">
        <f>F2195*(1+F2196)</f>
        <v>#REF!</v>
      </c>
      <c r="G2197" s="557"/>
      <c r="H2197" s="557"/>
      <c r="I2197" s="557"/>
      <c r="J2197" s="556" t="e">
        <f>J2195*(1+F2196)</f>
        <v>#REF!</v>
      </c>
      <c r="K2197" s="557"/>
      <c r="L2197" s="557"/>
      <c r="M2197" s="558"/>
    </row>
    <row r="2198" spans="2:13" s="229" customFormat="1" ht="24" hidden="1" customHeight="1" thickBot="1" x14ac:dyDescent="0.25">
      <c r="B2198" s="555" t="s">
        <v>191</v>
      </c>
      <c r="C2198" s="555"/>
      <c r="D2198" s="555"/>
      <c r="E2198" s="555"/>
      <c r="F2198" s="556" t="e">
        <f>#REF!*(#REF!*#REF!+#REF!*#REF!)</f>
        <v>#REF!</v>
      </c>
      <c r="G2198" s="557"/>
      <c r="H2198" s="558"/>
      <c r="I2198" s="555" t="e">
        <f>#REF!</f>
        <v>#REF!</v>
      </c>
      <c r="J2198" s="556"/>
      <c r="K2198" s="247" t="s">
        <v>230</v>
      </c>
      <c r="L2198" s="558" t="e">
        <f>B2169</f>
        <v>#REF!</v>
      </c>
      <c r="M2198" s="555"/>
    </row>
    <row r="2199" spans="2:13" s="229" customFormat="1" ht="45" customHeight="1" thickBot="1" x14ac:dyDescent="0.25">
      <c r="B2199" s="228"/>
      <c r="C2199" s="228"/>
      <c r="D2199" s="228"/>
      <c r="E2199" s="228"/>
      <c r="F2199" s="228"/>
      <c r="G2199" s="228"/>
      <c r="H2199" s="228"/>
      <c r="I2199" s="228"/>
      <c r="J2199" s="228"/>
      <c r="K2199" s="228"/>
      <c r="L2199" s="228"/>
      <c r="M2199" s="228"/>
    </row>
    <row r="2200" spans="2:13" s="229" customFormat="1" ht="27.75" customHeight="1" thickBot="1" x14ac:dyDescent="0.25">
      <c r="B2200" s="568" t="s">
        <v>128</v>
      </c>
      <c r="C2200" s="569"/>
      <c r="D2200" s="569"/>
      <c r="E2200" s="570"/>
      <c r="F2200" s="228"/>
      <c r="G2200" s="228"/>
      <c r="H2200" s="228"/>
      <c r="I2200" s="228"/>
      <c r="J2200" s="228"/>
      <c r="K2200" s="228"/>
      <c r="L2200" s="228"/>
      <c r="M2200" s="228"/>
    </row>
    <row r="2201" spans="2:13" s="229" customFormat="1" ht="27.75" customHeight="1" x14ac:dyDescent="0.2">
      <c r="B2201" s="571" t="e">
        <f>#REF!</f>
        <v>#REF!</v>
      </c>
      <c r="C2201" s="572"/>
      <c r="D2201" s="573"/>
      <c r="E2201" s="574"/>
      <c r="F2201" s="578" t="s">
        <v>240</v>
      </c>
      <c r="G2201" s="579"/>
      <c r="H2201" s="579"/>
      <c r="I2201" s="580"/>
      <c r="J2201" s="578" t="s">
        <v>239</v>
      </c>
      <c r="K2201" s="579"/>
      <c r="L2201" s="579"/>
      <c r="M2201" s="580"/>
    </row>
    <row r="2202" spans="2:13" s="229" customFormat="1" ht="27.75" customHeight="1" thickBot="1" x14ac:dyDescent="0.25">
      <c r="B2202" s="575"/>
      <c r="C2202" s="576"/>
      <c r="D2202" s="576"/>
      <c r="E2202" s="577"/>
      <c r="F2202" s="233" t="s">
        <v>149</v>
      </c>
      <c r="G2202" s="231" t="s">
        <v>151</v>
      </c>
      <c r="H2202" s="231" t="s">
        <v>96</v>
      </c>
      <c r="I2202" s="232" t="s">
        <v>150</v>
      </c>
      <c r="J2202" s="233" t="s">
        <v>149</v>
      </c>
      <c r="K2202" s="231" t="s">
        <v>151</v>
      </c>
      <c r="L2202" s="231" t="s">
        <v>96</v>
      </c>
      <c r="M2202" s="232" t="s">
        <v>150</v>
      </c>
    </row>
    <row r="2203" spans="2:13" s="229" customFormat="1" ht="27.75" customHeight="1" thickTop="1" x14ac:dyDescent="0.2">
      <c r="B2203" s="566" t="s">
        <v>241</v>
      </c>
      <c r="C2203" s="567"/>
      <c r="D2203" s="234" t="e">
        <f>#REF!</f>
        <v>#REF!</v>
      </c>
      <c r="E2203" s="235" t="s">
        <v>242</v>
      </c>
      <c r="F2203" s="242" t="e">
        <f>IF(#REF!&gt;=1,IF(#REF!&gt;=1,#REF!),IF(#REF!&gt;=0,"",))</f>
        <v>#REF!</v>
      </c>
      <c r="G2203" s="241" t="e">
        <f>保全管理データ!N3531</f>
        <v>#REF!</v>
      </c>
      <c r="H2203" s="241" t="e">
        <f>IF(#REF!="無","",IF(#REF!="","",IF(#REF!="悪環境における作業",0.2,IF(#REF!="高所又は地下作業",0.1,IF(#REF!="錯綜場所作業",0.3,IF(#REF!="複雑な制約のある作業",0.4,IF(#REF!="単純な制約のある作業",0.2,0)))))))</f>
        <v>#REF!</v>
      </c>
      <c r="I2203" s="224" t="e">
        <f>IF(F2203="","",F2203*G2203*(1+IF(H2203="",0,H2203)))</f>
        <v>#REF!</v>
      </c>
      <c r="J2203" s="242" t="e">
        <f>IF(#REF!&gt;=1,IF(#REF!&gt;=1,#REF!),IF(#REF!&gt;=0,"",))</f>
        <v>#REF!</v>
      </c>
      <c r="K2203" s="241" t="e">
        <f>保全管理データ!N3558</f>
        <v>#REF!</v>
      </c>
      <c r="L2203" s="241" t="e">
        <f>IF(#REF!="","",IF(#REF!="悪環境における作業",0.2,IF(#REF!="高所又は地下作業",0.1,IF(#REF!="錯綜場所作業",0.3,IF(#REF!="複雑な制約のある作業",0.4,IF(#REF!="単純な制約のある作業",0.2,0))))))</f>
        <v>#REF!</v>
      </c>
      <c r="M2203" s="224" t="e">
        <f>IF(J2203="","",J2203*K2203*(1+IF(L2203="",0,L2203)))</f>
        <v>#REF!</v>
      </c>
    </row>
    <row r="2204" spans="2:13" s="229" customFormat="1" ht="27.75" customHeight="1" x14ac:dyDescent="0.2">
      <c r="B2204" s="562" t="s">
        <v>243</v>
      </c>
      <c r="C2204" s="563"/>
      <c r="D2204" s="239" t="e">
        <f>#REF!</f>
        <v>#REF!</v>
      </c>
      <c r="E2204" s="240" t="s">
        <v>242</v>
      </c>
      <c r="F2204" s="242" t="e">
        <f>IF(#REF!&gt;=1,IF(#REF!&gt;=1,#REF!),IF(#REF!&gt;=0,"",))</f>
        <v>#REF!</v>
      </c>
      <c r="G2204" s="241" t="e">
        <f>保全管理データ!N3532</f>
        <v>#REF!</v>
      </c>
      <c r="H2204" s="241" t="e">
        <f>IF(#REF!="無","",IF(#REF!="","",IF(#REF!="悪環境における作業",0.2,IF(#REF!="高所又は地下作業",0.1,IF(#REF!="錯綜場所作業",0.3,IF(#REF!="複雑な制約のある作業",0.4,IF(#REF!="単純な制約のある作業",0.2,0)))))))</f>
        <v>#REF!</v>
      </c>
      <c r="I2204" s="224" t="e">
        <f t="shared" ref="I2204:I2226" si="135">IF(F2204="","",F2204*G2204*(1+IF(H2204="",0,H2204)))</f>
        <v>#REF!</v>
      </c>
      <c r="J2204" s="242" t="e">
        <f>IF(#REF!&gt;=1,IF(#REF!&gt;=1,#REF!),IF(#REF!&gt;=0,"",))</f>
        <v>#REF!</v>
      </c>
      <c r="K2204" s="241" t="e">
        <f>保全管理データ!N3559</f>
        <v>#REF!</v>
      </c>
      <c r="L2204" s="241" t="e">
        <f>IF(#REF!="","",IF(#REF!="悪環境における作業",0.2,IF(#REF!="高所又は地下作業",0.1,IF(#REF!="錯綜場所作業",0.3,IF(#REF!="複雑な制約のある作業",0.4,IF(#REF!="単純な制約のある作業",0.2,0))))))</f>
        <v>#REF!</v>
      </c>
      <c r="M2204" s="224" t="e">
        <f t="shared" ref="M2204:M2226" si="136">IF(J2204="","",J2204*K2204*(1+IF(L2204="",0,L2204)))</f>
        <v>#REF!</v>
      </c>
    </row>
    <row r="2205" spans="2:13" s="229" customFormat="1" ht="27.75" customHeight="1" x14ac:dyDescent="0.2">
      <c r="B2205" s="562" t="s">
        <v>249</v>
      </c>
      <c r="C2205" s="563"/>
      <c r="D2205" s="239" t="e">
        <f>#REF!</f>
        <v>#REF!</v>
      </c>
      <c r="E2205" s="240" t="s">
        <v>244</v>
      </c>
      <c r="F2205" s="242" t="e">
        <f>IF(#REF!&gt;=1,IF(#REF!&gt;=1,#REF!),IF(#REF!&gt;=0,"",))</f>
        <v>#REF!</v>
      </c>
      <c r="G2205" s="241" t="e">
        <f>保全管理データ!N3533</f>
        <v>#REF!</v>
      </c>
      <c r="H2205" s="241" t="e">
        <f>IF(#REF!="無","",IF(#REF!="","",IF(#REF!="悪環境における作業",0.2,IF(#REF!="高所又は地下作業",0.1,IF(#REF!="錯綜場所作業",0.3,IF(#REF!="複雑な制約のある作業",0.4,IF(#REF!="単純な制約のある作業",0.2,0)))))))</f>
        <v>#REF!</v>
      </c>
      <c r="I2205" s="224" t="e">
        <f t="shared" si="135"/>
        <v>#REF!</v>
      </c>
      <c r="J2205" s="242" t="e">
        <f>IF(#REF!&gt;=1,IF(#REF!&gt;=1,#REF!),IF(#REF!&gt;=0,"",))</f>
        <v>#REF!</v>
      </c>
      <c r="K2205" s="241" t="e">
        <f>保全管理データ!N3560</f>
        <v>#REF!</v>
      </c>
      <c r="L2205" s="241" t="e">
        <f>IF(#REF!="","",IF(#REF!="悪環境における作業",0.2,IF(#REF!="高所又は地下作業",0.1,IF(#REF!="錯綜場所作業",0.3,IF(#REF!="複雑な制約のある作業",0.4,IF(#REF!="単純な制約のある作業",0.2,0))))))</f>
        <v>#REF!</v>
      </c>
      <c r="M2205" s="224" t="e">
        <f t="shared" si="136"/>
        <v>#REF!</v>
      </c>
    </row>
    <row r="2206" spans="2:13" s="229" customFormat="1" ht="27.75" customHeight="1" x14ac:dyDescent="0.2">
      <c r="B2206" s="562" t="s">
        <v>250</v>
      </c>
      <c r="C2206" s="563"/>
      <c r="D2206" s="239" t="e">
        <f>#REF!</f>
        <v>#REF!</v>
      </c>
      <c r="E2206" s="240" t="s">
        <v>244</v>
      </c>
      <c r="F2206" s="242" t="e">
        <f>IF(#REF!&gt;=1,IF(#REF!&gt;=1,#REF!),IF(#REF!&gt;=0,"",))</f>
        <v>#REF!</v>
      </c>
      <c r="G2206" s="241" t="e">
        <f>保全管理データ!N3534</f>
        <v>#REF!</v>
      </c>
      <c r="H2206" s="241" t="e">
        <f>IF(#REF!="無","",IF(#REF!="","",IF(#REF!="悪環境における作業",0.2,IF(#REF!="高所又は地下作業",0.1,IF(#REF!="錯綜場所作業",0.3,IF(#REF!="複雑な制約のある作業",0.4,IF(#REF!="単純な制約のある作業",0.2,0)))))))</f>
        <v>#REF!</v>
      </c>
      <c r="I2206" s="224" t="e">
        <f t="shared" si="135"/>
        <v>#REF!</v>
      </c>
      <c r="J2206" s="242" t="e">
        <f>IF(#REF!&gt;=1,IF(#REF!&gt;=1,#REF!),IF(#REF!&gt;=0,"",))</f>
        <v>#REF!</v>
      </c>
      <c r="K2206" s="241" t="e">
        <f>保全管理データ!N3561</f>
        <v>#REF!</v>
      </c>
      <c r="L2206" s="241" t="e">
        <f>IF(#REF!="","",IF(#REF!="悪環境における作業",0.2,IF(#REF!="高所又は地下作業",0.1,IF(#REF!="錯綜場所作業",0.3,IF(#REF!="複雑な制約のある作業",0.4,IF(#REF!="単純な制約のある作業",0.2,0))))))</f>
        <v>#REF!</v>
      </c>
      <c r="M2206" s="224" t="e">
        <f t="shared" si="136"/>
        <v>#REF!</v>
      </c>
    </row>
    <row r="2207" spans="2:13" s="229" customFormat="1" ht="27.75" customHeight="1" x14ac:dyDescent="0.2">
      <c r="B2207" s="562" t="s">
        <v>251</v>
      </c>
      <c r="C2207" s="563"/>
      <c r="D2207" s="239" t="e">
        <f>#REF!</f>
        <v>#REF!</v>
      </c>
      <c r="E2207" s="240" t="s">
        <v>242</v>
      </c>
      <c r="F2207" s="242" t="e">
        <f>IF(#REF!&gt;=1,IF(#REF!&gt;=1,#REF!),IF(#REF!&gt;=0,"",))</f>
        <v>#REF!</v>
      </c>
      <c r="G2207" s="241" t="e">
        <f>保全管理データ!N3535</f>
        <v>#REF!</v>
      </c>
      <c r="H2207" s="241" t="e">
        <f>IF(#REF!="無","",IF(#REF!="","",IF(#REF!="悪環境における作業",0.2,IF(#REF!="高所又は地下作業",0.1,IF(#REF!="錯綜場所作業",0.3,IF(#REF!="複雑な制約のある作業",0.4,IF(#REF!="単純な制約のある作業",0.2,0)))))))</f>
        <v>#REF!</v>
      </c>
      <c r="I2207" s="224" t="e">
        <f t="shared" si="135"/>
        <v>#REF!</v>
      </c>
      <c r="J2207" s="242" t="e">
        <f>IF(#REF!&gt;=1,IF(#REF!&gt;=1,#REF!),IF(#REF!&gt;=0,"",))</f>
        <v>#REF!</v>
      </c>
      <c r="K2207" s="241" t="e">
        <f>保全管理データ!N3562</f>
        <v>#REF!</v>
      </c>
      <c r="L2207" s="241" t="e">
        <f>IF(#REF!="","",IF(#REF!="悪環境における作業",0.2,IF(#REF!="高所又は地下作業",0.1,IF(#REF!="錯綜場所作業",0.3,IF(#REF!="複雑な制約のある作業",0.4,IF(#REF!="単純な制約のある作業",0.2,0))))))</f>
        <v>#REF!</v>
      </c>
      <c r="M2207" s="224" t="e">
        <f t="shared" si="136"/>
        <v>#REF!</v>
      </c>
    </row>
    <row r="2208" spans="2:13" s="229" customFormat="1" ht="27.75" customHeight="1" x14ac:dyDescent="0.2">
      <c r="B2208" s="562" t="s">
        <v>252</v>
      </c>
      <c r="C2208" s="563"/>
      <c r="D2208" s="239" t="e">
        <f>#REF!</f>
        <v>#REF!</v>
      </c>
      <c r="E2208" s="240" t="s">
        <v>244</v>
      </c>
      <c r="F2208" s="242" t="e">
        <f>IF(#REF!&gt;=1,IF(#REF!&gt;=1,#REF!),IF(#REF!&gt;=0,"",))</f>
        <v>#REF!</v>
      </c>
      <c r="G2208" s="241" t="e">
        <f>保全管理データ!N3536</f>
        <v>#REF!</v>
      </c>
      <c r="H2208" s="241" t="e">
        <f>IF(#REF!="無","",IF(#REF!="","",IF(#REF!="悪環境における作業",0.2,IF(#REF!="高所又は地下作業",0.1,IF(#REF!="錯綜場所作業",0.3,IF(#REF!="複雑な制約のある作業",0.4,IF(#REF!="単純な制約のある作業",0.2,0)))))))</f>
        <v>#REF!</v>
      </c>
      <c r="I2208" s="224" t="e">
        <f t="shared" si="135"/>
        <v>#REF!</v>
      </c>
      <c r="J2208" s="242" t="e">
        <f>IF(#REF!&gt;=1,IF(#REF!&gt;=1,#REF!),IF(#REF!&gt;=0,"",))</f>
        <v>#REF!</v>
      </c>
      <c r="K2208" s="241" t="e">
        <f>保全管理データ!N3563</f>
        <v>#REF!</v>
      </c>
      <c r="L2208" s="241" t="e">
        <f>IF(#REF!="","",IF(#REF!="悪環境における作業",0.2,IF(#REF!="高所又は地下作業",0.1,IF(#REF!="錯綜場所作業",0.3,IF(#REF!="複雑な制約のある作業",0.4,IF(#REF!="単純な制約のある作業",0.2,0))))))</f>
        <v>#REF!</v>
      </c>
      <c r="M2208" s="224" t="e">
        <f t="shared" si="136"/>
        <v>#REF!</v>
      </c>
    </row>
    <row r="2209" spans="2:13" s="229" customFormat="1" ht="27.75" customHeight="1" x14ac:dyDescent="0.2">
      <c r="B2209" s="562" t="s">
        <v>253</v>
      </c>
      <c r="C2209" s="563"/>
      <c r="D2209" s="239" t="e">
        <f>#REF!</f>
        <v>#REF!</v>
      </c>
      <c r="E2209" s="240" t="s">
        <v>242</v>
      </c>
      <c r="F2209" s="242" t="e">
        <f>IF(#REF!&gt;=1,IF(#REF!&gt;=1,#REF!),IF(#REF!&gt;=0,"",))</f>
        <v>#REF!</v>
      </c>
      <c r="G2209" s="241" t="e">
        <f>保全管理データ!N3537</f>
        <v>#REF!</v>
      </c>
      <c r="H2209" s="241" t="e">
        <f>IF(#REF!="無","",IF(#REF!="","",IF(#REF!="悪環境における作業",0.2,IF(#REF!="高所又は地下作業",0.1,IF(#REF!="錯綜場所作業",0.3,IF(#REF!="複雑な制約のある作業",0.4,IF(#REF!="単純な制約のある作業",0.2,0)))))))</f>
        <v>#REF!</v>
      </c>
      <c r="I2209" s="224" t="e">
        <f t="shared" si="135"/>
        <v>#REF!</v>
      </c>
      <c r="J2209" s="242" t="e">
        <f>IF(#REF!&gt;=1,IF(#REF!&gt;=1,#REF!),IF(#REF!&gt;=0,"",))</f>
        <v>#REF!</v>
      </c>
      <c r="K2209" s="241" t="e">
        <f>保全管理データ!N3564</f>
        <v>#REF!</v>
      </c>
      <c r="L2209" s="241" t="e">
        <f>IF(#REF!="","",IF(#REF!="悪環境における作業",0.2,IF(#REF!="高所又は地下作業",0.1,IF(#REF!="錯綜場所作業",0.3,IF(#REF!="複雑な制約のある作業",0.4,IF(#REF!="単純な制約のある作業",0.2,0))))))</f>
        <v>#REF!</v>
      </c>
      <c r="M2209" s="224" t="e">
        <f t="shared" si="136"/>
        <v>#REF!</v>
      </c>
    </row>
    <row r="2210" spans="2:13" s="229" customFormat="1" ht="27.75" customHeight="1" x14ac:dyDescent="0.2">
      <c r="B2210" s="562" t="s">
        <v>254</v>
      </c>
      <c r="C2210" s="563"/>
      <c r="D2210" s="239" t="e">
        <f>#REF!</f>
        <v>#REF!</v>
      </c>
      <c r="E2210" s="240" t="s">
        <v>242</v>
      </c>
      <c r="F2210" s="242" t="e">
        <f>IF(#REF!&gt;=1,IF(#REF!&gt;=1,#REF!),IF(#REF!&gt;=0,"",))</f>
        <v>#REF!</v>
      </c>
      <c r="G2210" s="241" t="e">
        <f>保全管理データ!N3538</f>
        <v>#REF!</v>
      </c>
      <c r="H2210" s="241" t="e">
        <f>IF(#REF!="無","",IF(#REF!="","",IF(#REF!="悪環境における作業",0.2,IF(#REF!="高所又は地下作業",0.1,IF(#REF!="錯綜場所作業",0.3,IF(#REF!="複雑な制約のある作業",0.4,IF(#REF!="単純な制約のある作業",0.2,0)))))))</f>
        <v>#REF!</v>
      </c>
      <c r="I2210" s="224" t="e">
        <f t="shared" si="135"/>
        <v>#REF!</v>
      </c>
      <c r="J2210" s="242" t="e">
        <f>IF(#REF!&gt;=1,IF(#REF!&gt;=1,#REF!),IF(#REF!&gt;=0,"",))</f>
        <v>#REF!</v>
      </c>
      <c r="K2210" s="241" t="e">
        <f>保全管理データ!N3565</f>
        <v>#REF!</v>
      </c>
      <c r="L2210" s="241" t="e">
        <f>IF(#REF!="","",IF(#REF!="悪環境における作業",0.2,IF(#REF!="高所又は地下作業",0.1,IF(#REF!="錯綜場所作業",0.3,IF(#REF!="複雑な制約のある作業",0.4,IF(#REF!="単純な制約のある作業",0.2,0))))))</f>
        <v>#REF!</v>
      </c>
      <c r="M2210" s="224" t="e">
        <f t="shared" si="136"/>
        <v>#REF!</v>
      </c>
    </row>
    <row r="2211" spans="2:13" s="229" customFormat="1" ht="27.75" customHeight="1" x14ac:dyDescent="0.2">
      <c r="B2211" s="562" t="s">
        <v>255</v>
      </c>
      <c r="C2211" s="563"/>
      <c r="D2211" s="239" t="e">
        <f>#REF!</f>
        <v>#REF!</v>
      </c>
      <c r="E2211" s="240" t="s">
        <v>245</v>
      </c>
      <c r="F2211" s="242" t="e">
        <f>IF(#REF!&gt;=1,IF(#REF!&gt;=1,#REF!),IF(#REF!&gt;=0,"",))</f>
        <v>#REF!</v>
      </c>
      <c r="G2211" s="241" t="e">
        <f>保全管理データ!N3539</f>
        <v>#REF!</v>
      </c>
      <c r="H2211" s="241" t="e">
        <f>IF(#REF!="無","",IF(#REF!="","",IF(#REF!="悪環境における作業",0.2,IF(#REF!="高所又は地下作業",0.1,IF(#REF!="錯綜場所作業",0.3,IF(#REF!="複雑な制約のある作業",0.4,IF(#REF!="単純な制約のある作業",0.2,0)))))))</f>
        <v>#REF!</v>
      </c>
      <c r="I2211" s="224" t="e">
        <f t="shared" si="135"/>
        <v>#REF!</v>
      </c>
      <c r="J2211" s="242" t="e">
        <f>IF(#REF!&gt;=1,IF(#REF!&gt;=1,#REF!),IF(#REF!&gt;=0,"",))</f>
        <v>#REF!</v>
      </c>
      <c r="K2211" s="241" t="e">
        <f>保全管理データ!N3566</f>
        <v>#REF!</v>
      </c>
      <c r="L2211" s="241" t="e">
        <f>IF(#REF!="","",IF(#REF!="悪環境における作業",0.2,IF(#REF!="高所又は地下作業",0.1,IF(#REF!="錯綜場所作業",0.3,IF(#REF!="複雑な制約のある作業",0.4,IF(#REF!="単純な制約のある作業",0.2,0))))))</f>
        <v>#REF!</v>
      </c>
      <c r="M2211" s="224" t="e">
        <f t="shared" si="136"/>
        <v>#REF!</v>
      </c>
    </row>
    <row r="2212" spans="2:13" s="229" customFormat="1" ht="27.75" customHeight="1" x14ac:dyDescent="0.2">
      <c r="B2212" s="562" t="s">
        <v>256</v>
      </c>
      <c r="C2212" s="563"/>
      <c r="D2212" s="239" t="e">
        <f>#REF!</f>
        <v>#REF!</v>
      </c>
      <c r="E2212" s="240" t="s">
        <v>242</v>
      </c>
      <c r="F2212" s="242" t="e">
        <f>IF(#REF!&gt;=1,IF(#REF!&gt;=1,#REF!),IF(#REF!&gt;=0,"",))</f>
        <v>#REF!</v>
      </c>
      <c r="G2212" s="241" t="e">
        <f>保全管理データ!N3540</f>
        <v>#REF!</v>
      </c>
      <c r="H2212" s="241" t="e">
        <f>IF(#REF!="無","",IF(#REF!="","",IF(#REF!="悪環境における作業",0.2,IF(#REF!="高所又は地下作業",0.1,IF(#REF!="錯綜場所作業",0.3,IF(#REF!="複雑な制約のある作業",0.4,IF(#REF!="単純な制約のある作業",0.2,0)))))))</f>
        <v>#REF!</v>
      </c>
      <c r="I2212" s="224" t="e">
        <f t="shared" si="135"/>
        <v>#REF!</v>
      </c>
      <c r="J2212" s="242" t="e">
        <f>IF(#REF!&gt;=1,IF(#REF!&gt;=1,#REF!),IF(#REF!&gt;=0,"",))</f>
        <v>#REF!</v>
      </c>
      <c r="K2212" s="241" t="e">
        <f>保全管理データ!N3567</f>
        <v>#REF!</v>
      </c>
      <c r="L2212" s="241" t="e">
        <f>IF(#REF!="","",IF(#REF!="悪環境における作業",0.2,IF(#REF!="高所又は地下作業",0.1,IF(#REF!="錯綜場所作業",0.3,IF(#REF!="複雑な制約のある作業",0.4,IF(#REF!="単純な制約のある作業",0.2,0))))))</f>
        <v>#REF!</v>
      </c>
      <c r="M2212" s="224" t="e">
        <f t="shared" si="136"/>
        <v>#REF!</v>
      </c>
    </row>
    <row r="2213" spans="2:13" s="229" customFormat="1" ht="27.75" customHeight="1" x14ac:dyDescent="0.2">
      <c r="B2213" s="562" t="s">
        <v>257</v>
      </c>
      <c r="C2213" s="563"/>
      <c r="D2213" s="239" t="e">
        <f>#REF!</f>
        <v>#REF!</v>
      </c>
      <c r="E2213" s="240" t="s">
        <v>245</v>
      </c>
      <c r="F2213" s="242" t="e">
        <f>IF(#REF!&gt;=1,IF(#REF!&gt;=1,#REF!),IF(#REF!&gt;=0,"",))</f>
        <v>#REF!</v>
      </c>
      <c r="G2213" s="241" t="e">
        <f>保全管理データ!N3541</f>
        <v>#REF!</v>
      </c>
      <c r="H2213" s="241" t="e">
        <f>IF(#REF!="無","",IF(#REF!="","",IF(#REF!="悪環境における作業",0.2,IF(#REF!="高所又は地下作業",0.1,IF(#REF!="錯綜場所作業",0.3,IF(#REF!="複雑な制約のある作業",0.4,IF(#REF!="単純な制約のある作業",0.2,0)))))))</f>
        <v>#REF!</v>
      </c>
      <c r="I2213" s="224" t="e">
        <f t="shared" si="135"/>
        <v>#REF!</v>
      </c>
      <c r="J2213" s="242" t="e">
        <f>IF(#REF!&gt;=1,IF(#REF!&gt;=1,#REF!),IF(#REF!&gt;=0,"",))</f>
        <v>#REF!</v>
      </c>
      <c r="K2213" s="241" t="e">
        <f>保全管理データ!N3568</f>
        <v>#REF!</v>
      </c>
      <c r="L2213" s="241" t="e">
        <f>IF(#REF!="","",IF(#REF!="悪環境における作業",0.2,IF(#REF!="高所又は地下作業",0.1,IF(#REF!="錯綜場所作業",0.3,IF(#REF!="複雑な制約のある作業",0.4,IF(#REF!="単純な制約のある作業",0.2,0))))))</f>
        <v>#REF!</v>
      </c>
      <c r="M2213" s="224" t="e">
        <f t="shared" si="136"/>
        <v>#REF!</v>
      </c>
    </row>
    <row r="2214" spans="2:13" s="229" customFormat="1" ht="27.75" customHeight="1" x14ac:dyDescent="0.2">
      <c r="B2214" s="562" t="s">
        <v>258</v>
      </c>
      <c r="C2214" s="563"/>
      <c r="D2214" s="239" t="e">
        <f>#REF!</f>
        <v>#REF!</v>
      </c>
      <c r="E2214" s="240" t="s">
        <v>245</v>
      </c>
      <c r="F2214" s="242" t="e">
        <f>IF(#REF!&gt;=1,IF(#REF!&gt;=1,#REF!),IF(#REF!&gt;=0,"",))</f>
        <v>#REF!</v>
      </c>
      <c r="G2214" s="241" t="e">
        <f>保全管理データ!N3542</f>
        <v>#REF!</v>
      </c>
      <c r="H2214" s="241" t="e">
        <f>IF(#REF!="無","",IF(#REF!="","",IF(#REF!="悪環境における作業",0.2,IF(#REF!="高所又は地下作業",0.1,IF(#REF!="錯綜場所作業",0.3,IF(#REF!="複雑な制約のある作業",0.4,IF(#REF!="単純な制約のある作業",0.2,0)))))))</f>
        <v>#REF!</v>
      </c>
      <c r="I2214" s="224" t="e">
        <f t="shared" si="135"/>
        <v>#REF!</v>
      </c>
      <c r="J2214" s="242" t="e">
        <f>IF(#REF!&gt;=1,IF(#REF!&gt;=1,#REF!),IF(#REF!&gt;=0,"",))</f>
        <v>#REF!</v>
      </c>
      <c r="K2214" s="241" t="e">
        <f>保全管理データ!N3569</f>
        <v>#REF!</v>
      </c>
      <c r="L2214" s="241" t="e">
        <f>IF(#REF!="","",IF(#REF!="悪環境における作業",0.2,IF(#REF!="高所又は地下作業",0.1,IF(#REF!="錯綜場所作業",0.3,IF(#REF!="複雑な制約のある作業",0.4,IF(#REF!="単純な制約のある作業",0.2,0))))))</f>
        <v>#REF!</v>
      </c>
      <c r="M2214" s="224" t="e">
        <f t="shared" si="136"/>
        <v>#REF!</v>
      </c>
    </row>
    <row r="2215" spans="2:13" s="229" customFormat="1" ht="27.75" customHeight="1" x14ac:dyDescent="0.2">
      <c r="B2215" s="562" t="s">
        <v>259</v>
      </c>
      <c r="C2215" s="563"/>
      <c r="D2215" s="239" t="e">
        <f>#REF!</f>
        <v>#REF!</v>
      </c>
      <c r="E2215" s="240" t="s">
        <v>245</v>
      </c>
      <c r="F2215" s="242" t="e">
        <f>IF(#REF!&gt;=1,IF(#REF!&gt;=1,#REF!),IF(#REF!&gt;=0,"",))</f>
        <v>#REF!</v>
      </c>
      <c r="G2215" s="241" t="e">
        <f>保全管理データ!N3543</f>
        <v>#REF!</v>
      </c>
      <c r="H2215" s="241" t="e">
        <f>IF(#REF!="無","",IF(#REF!="","",IF(#REF!="悪環境における作業",0.2,IF(#REF!="高所又は地下作業",0.1,IF(#REF!="錯綜場所作業",0.3,IF(#REF!="複雑な制約のある作業",0.4,IF(#REF!="単純な制約のある作業",0.2,0)))))))</f>
        <v>#REF!</v>
      </c>
      <c r="I2215" s="224" t="e">
        <f t="shared" si="135"/>
        <v>#REF!</v>
      </c>
      <c r="J2215" s="242" t="e">
        <f>IF(#REF!&gt;=1,IF(#REF!&gt;=1,#REF!),IF(#REF!&gt;=0,"",))</f>
        <v>#REF!</v>
      </c>
      <c r="K2215" s="241" t="e">
        <f>保全管理データ!N3570</f>
        <v>#REF!</v>
      </c>
      <c r="L2215" s="241" t="e">
        <f>IF(#REF!="","",IF(#REF!="悪環境における作業",0.2,IF(#REF!="高所又は地下作業",0.1,IF(#REF!="錯綜場所作業",0.3,IF(#REF!="複雑な制約のある作業",0.4,IF(#REF!="単純な制約のある作業",0.2,0))))))</f>
        <v>#REF!</v>
      </c>
      <c r="M2215" s="224" t="e">
        <f t="shared" si="136"/>
        <v>#REF!</v>
      </c>
    </row>
    <row r="2216" spans="2:13" s="229" customFormat="1" ht="27.75" customHeight="1" x14ac:dyDescent="0.2">
      <c r="B2216" s="562" t="s">
        <v>260</v>
      </c>
      <c r="C2216" s="563"/>
      <c r="D2216" s="239" t="e">
        <f>#REF!</f>
        <v>#REF!</v>
      </c>
      <c r="E2216" s="240" t="s">
        <v>248</v>
      </c>
      <c r="F2216" s="242" t="e">
        <f>IF(#REF!&gt;=1,IF(#REF!&gt;=1,#REF!),IF(#REF!&gt;=0,"",))</f>
        <v>#REF!</v>
      </c>
      <c r="G2216" s="241" t="e">
        <f>保全管理データ!N3544</f>
        <v>#REF!</v>
      </c>
      <c r="H2216" s="241" t="e">
        <f>IF(#REF!="無","",IF(#REF!="","",IF(#REF!="悪環境における作業",0.2,IF(#REF!="高所又は地下作業",0.1,IF(#REF!="錯綜場所作業",0.3,IF(#REF!="複雑な制約のある作業",0.4,IF(#REF!="単純な制約のある作業",0.2,0)))))))</f>
        <v>#REF!</v>
      </c>
      <c r="I2216" s="224" t="e">
        <f t="shared" si="135"/>
        <v>#REF!</v>
      </c>
      <c r="J2216" s="242" t="e">
        <f>IF(#REF!&gt;=1,IF(#REF!&gt;=1,#REF!),IF(#REF!&gt;=0,"",))</f>
        <v>#REF!</v>
      </c>
      <c r="K2216" s="241" t="e">
        <f>保全管理データ!N3571</f>
        <v>#REF!</v>
      </c>
      <c r="L2216" s="241" t="e">
        <f>IF(#REF!="","",IF(#REF!="悪環境における作業",0.2,IF(#REF!="高所又は地下作業",0.1,IF(#REF!="錯綜場所作業",0.3,IF(#REF!="複雑な制約のある作業",0.4,IF(#REF!="単純な制約のある作業",0.2,0))))))</f>
        <v>#REF!</v>
      </c>
      <c r="M2216" s="224" t="e">
        <f t="shared" si="136"/>
        <v>#REF!</v>
      </c>
    </row>
    <row r="2217" spans="2:13" s="229" customFormat="1" ht="27.75" customHeight="1" x14ac:dyDescent="0.2">
      <c r="B2217" s="562" t="s">
        <v>261</v>
      </c>
      <c r="C2217" s="563"/>
      <c r="D2217" s="239" t="e">
        <f>#REF!</f>
        <v>#REF!</v>
      </c>
      <c r="E2217" s="240" t="s">
        <v>247</v>
      </c>
      <c r="F2217" s="242" t="e">
        <f>IF(#REF!&gt;=1,IF(#REF!&gt;=1,#REF!),IF(#REF!&gt;=0,"",))</f>
        <v>#REF!</v>
      </c>
      <c r="G2217" s="241" t="e">
        <f>保全管理データ!N3545</f>
        <v>#REF!</v>
      </c>
      <c r="H2217" s="241" t="e">
        <f>IF(#REF!="無","",IF(#REF!="","",IF(#REF!="悪環境における作業",0.2,IF(#REF!="高所又は地下作業",0.1,IF(#REF!="錯綜場所作業",0.3,IF(#REF!="複雑な制約のある作業",0.4,IF(#REF!="単純な制約のある作業",0.2,0)))))))</f>
        <v>#REF!</v>
      </c>
      <c r="I2217" s="224" t="e">
        <f t="shared" si="135"/>
        <v>#REF!</v>
      </c>
      <c r="J2217" s="242" t="e">
        <f>IF(#REF!&gt;=1,IF(#REF!&gt;=1,#REF!),IF(#REF!&gt;=0,"",))</f>
        <v>#REF!</v>
      </c>
      <c r="K2217" s="241" t="e">
        <f>保全管理データ!N3572</f>
        <v>#REF!</v>
      </c>
      <c r="L2217" s="241" t="e">
        <f>IF(#REF!="","",IF(#REF!="悪環境における作業",0.2,IF(#REF!="高所又は地下作業",0.1,IF(#REF!="錯綜場所作業",0.3,IF(#REF!="複雑な制約のある作業",0.4,IF(#REF!="単純な制約のある作業",0.2,0))))))</f>
        <v>#REF!</v>
      </c>
      <c r="M2217" s="224" t="e">
        <f t="shared" si="136"/>
        <v>#REF!</v>
      </c>
    </row>
    <row r="2218" spans="2:13" s="229" customFormat="1" ht="27.75" customHeight="1" x14ac:dyDescent="0.2">
      <c r="B2218" s="562" t="s">
        <v>262</v>
      </c>
      <c r="C2218" s="563"/>
      <c r="D2218" s="239" t="e">
        <f>#REF!</f>
        <v>#REF!</v>
      </c>
      <c r="E2218" s="240" t="s">
        <v>245</v>
      </c>
      <c r="F2218" s="242" t="e">
        <f>IF(#REF!&gt;=1,IF(#REF!&gt;=1,#REF!),IF(#REF!&gt;=0,"",))</f>
        <v>#REF!</v>
      </c>
      <c r="G2218" s="241" t="e">
        <f>保全管理データ!N3546</f>
        <v>#REF!</v>
      </c>
      <c r="H2218" s="241" t="e">
        <f>IF(#REF!="無","",IF(#REF!="","",IF(#REF!="悪環境における作業",0.2,IF(#REF!="高所又は地下作業",0.1,IF(#REF!="錯綜場所作業",0.3,IF(#REF!="複雑な制約のある作業",0.4,IF(#REF!="単純な制約のある作業",0.2,0)))))))</f>
        <v>#REF!</v>
      </c>
      <c r="I2218" s="224" t="e">
        <f t="shared" si="135"/>
        <v>#REF!</v>
      </c>
      <c r="J2218" s="242" t="e">
        <f>IF(#REF!&gt;=1,IF(#REF!&gt;=1,#REF!),IF(#REF!&gt;=0,"",))</f>
        <v>#REF!</v>
      </c>
      <c r="K2218" s="241" t="e">
        <f>保全管理データ!N3573</f>
        <v>#REF!</v>
      </c>
      <c r="L2218" s="241" t="e">
        <f>IF(#REF!="","",IF(#REF!="悪環境における作業",0.2,IF(#REF!="高所又は地下作業",0.1,IF(#REF!="錯綜場所作業",0.3,IF(#REF!="複雑な制約のある作業",0.4,IF(#REF!="単純な制約のある作業",0.2,0))))))</f>
        <v>#REF!</v>
      </c>
      <c r="M2218" s="224" t="e">
        <f t="shared" si="136"/>
        <v>#REF!</v>
      </c>
    </row>
    <row r="2219" spans="2:13" s="229" customFormat="1" ht="27.75" customHeight="1" x14ac:dyDescent="0.2">
      <c r="B2219" s="562" t="s">
        <v>263</v>
      </c>
      <c r="C2219" s="563"/>
      <c r="D2219" s="239" t="e">
        <f>#REF!</f>
        <v>#REF!</v>
      </c>
      <c r="E2219" s="240" t="s">
        <v>245</v>
      </c>
      <c r="F2219" s="242" t="e">
        <f>IF(#REF!&gt;=1,IF(#REF!&gt;=1,#REF!),IF(#REF!&gt;=0,"",))</f>
        <v>#REF!</v>
      </c>
      <c r="G2219" s="241" t="e">
        <f>保全管理データ!N3547</f>
        <v>#REF!</v>
      </c>
      <c r="H2219" s="241" t="e">
        <f>IF(#REF!="無","",IF(#REF!="","",IF(#REF!="悪環境における作業",0.2,IF(#REF!="高所又は地下作業",0.1,IF(#REF!="錯綜場所作業",0.3,IF(#REF!="複雑な制約のある作業",0.4,IF(#REF!="単純な制約のある作業",0.2,0)))))))</f>
        <v>#REF!</v>
      </c>
      <c r="I2219" s="224" t="e">
        <f t="shared" si="135"/>
        <v>#REF!</v>
      </c>
      <c r="J2219" s="242" t="e">
        <f>IF(#REF!&gt;=1,IF(#REF!&gt;=1,#REF!),IF(#REF!&gt;=0,"",))</f>
        <v>#REF!</v>
      </c>
      <c r="K2219" s="241" t="e">
        <f>保全管理データ!N3574</f>
        <v>#REF!</v>
      </c>
      <c r="L2219" s="241" t="e">
        <f>IF(#REF!="","",IF(#REF!="悪環境における作業",0.2,IF(#REF!="高所又は地下作業",0.1,IF(#REF!="錯綜場所作業",0.3,IF(#REF!="複雑な制約のある作業",0.4,IF(#REF!="単純な制約のある作業",0.2,0))))))</f>
        <v>#REF!</v>
      </c>
      <c r="M2219" s="224" t="e">
        <f t="shared" si="136"/>
        <v>#REF!</v>
      </c>
    </row>
    <row r="2220" spans="2:13" s="229" customFormat="1" ht="27.75" customHeight="1" x14ac:dyDescent="0.2">
      <c r="B2220" s="562" t="s">
        <v>264</v>
      </c>
      <c r="C2220" s="563"/>
      <c r="D2220" s="239" t="e">
        <f>#REF!</f>
        <v>#REF!</v>
      </c>
      <c r="E2220" s="240" t="s">
        <v>245</v>
      </c>
      <c r="F2220" s="242" t="e">
        <f>IF(#REF!&gt;=1,IF(#REF!&gt;=1,#REF!),IF(#REF!&gt;=0,"",))</f>
        <v>#REF!</v>
      </c>
      <c r="G2220" s="241" t="e">
        <f>保全管理データ!N3548</f>
        <v>#REF!</v>
      </c>
      <c r="H2220" s="241" t="e">
        <f>IF(#REF!="無","",IF(#REF!="","",IF(#REF!="悪環境における作業",0.2,IF(#REF!="高所又は地下作業",0.1,IF(#REF!="錯綜場所作業",0.3,IF(#REF!="複雑な制約のある作業",0.4,IF(#REF!="単純な制約のある作業",0.2,0)))))))</f>
        <v>#REF!</v>
      </c>
      <c r="I2220" s="224" t="e">
        <f t="shared" si="135"/>
        <v>#REF!</v>
      </c>
      <c r="J2220" s="242" t="e">
        <f>IF(#REF!&gt;=1,IF(#REF!&gt;=1,#REF!),IF(#REF!&gt;=0,"",))</f>
        <v>#REF!</v>
      </c>
      <c r="K2220" s="241" t="e">
        <f>保全管理データ!N3575</f>
        <v>#REF!</v>
      </c>
      <c r="L2220" s="241" t="e">
        <f>IF(#REF!="","",IF(#REF!="悪環境における作業",0.2,IF(#REF!="高所又は地下作業",0.1,IF(#REF!="錯綜場所作業",0.3,IF(#REF!="複雑な制約のある作業",0.4,IF(#REF!="単純な制約のある作業",0.2,0))))))</f>
        <v>#REF!</v>
      </c>
      <c r="M2220" s="224" t="e">
        <f t="shared" si="136"/>
        <v>#REF!</v>
      </c>
    </row>
    <row r="2221" spans="2:13" s="229" customFormat="1" ht="27.75" customHeight="1" x14ac:dyDescent="0.2">
      <c r="B2221" s="562" t="s">
        <v>265</v>
      </c>
      <c r="C2221" s="563"/>
      <c r="D2221" s="239" t="e">
        <f>#REF!</f>
        <v>#REF!</v>
      </c>
      <c r="E2221" s="240" t="s">
        <v>245</v>
      </c>
      <c r="F2221" s="242" t="e">
        <f>IF(#REF!&gt;=1,IF(#REF!&gt;=1,#REF!),IF(#REF!&gt;=0,"",))</f>
        <v>#REF!</v>
      </c>
      <c r="G2221" s="241" t="e">
        <f>保全管理データ!N3549</f>
        <v>#REF!</v>
      </c>
      <c r="H2221" s="241" t="e">
        <f>IF(#REF!="無","",IF(#REF!="","",IF(#REF!="悪環境における作業",0.2,IF(#REF!="高所又は地下作業",0.1,IF(#REF!="錯綜場所作業",0.3,IF(#REF!="複雑な制約のある作業",0.4,IF(#REF!="単純な制約のある作業",0.2,0)))))))</f>
        <v>#REF!</v>
      </c>
      <c r="I2221" s="224" t="e">
        <f t="shared" si="135"/>
        <v>#REF!</v>
      </c>
      <c r="J2221" s="242" t="e">
        <f>IF(#REF!&gt;=1,IF(#REF!&gt;=1,#REF!),IF(#REF!&gt;=0,"",))</f>
        <v>#REF!</v>
      </c>
      <c r="K2221" s="241" t="e">
        <f>保全管理データ!N3576</f>
        <v>#REF!</v>
      </c>
      <c r="L2221" s="241" t="e">
        <f>IF(#REF!="","",IF(#REF!="悪環境における作業",0.2,IF(#REF!="高所又は地下作業",0.1,IF(#REF!="錯綜場所作業",0.3,IF(#REF!="複雑な制約のある作業",0.4,IF(#REF!="単純な制約のある作業",0.2,0))))))</f>
        <v>#REF!</v>
      </c>
      <c r="M2221" s="224" t="e">
        <f t="shared" si="136"/>
        <v>#REF!</v>
      </c>
    </row>
    <row r="2222" spans="2:13" s="229" customFormat="1" ht="27.75" customHeight="1" x14ac:dyDescent="0.2">
      <c r="B2222" s="562" t="s">
        <v>266</v>
      </c>
      <c r="C2222" s="563"/>
      <c r="D2222" s="239" t="e">
        <f>#REF!</f>
        <v>#REF!</v>
      </c>
      <c r="E2222" s="240" t="s">
        <v>245</v>
      </c>
      <c r="F2222" s="242" t="e">
        <f>IF(#REF!&gt;=1,IF(#REF!&gt;=1,#REF!),IF(#REF!&gt;=0,"",))</f>
        <v>#REF!</v>
      </c>
      <c r="G2222" s="241" t="e">
        <f>保全管理データ!N3550</f>
        <v>#REF!</v>
      </c>
      <c r="H2222" s="241" t="e">
        <f>IF(#REF!="無","",IF(#REF!="","",IF(#REF!="悪環境における作業",0.2,IF(#REF!="高所又は地下作業",0.1,IF(#REF!="錯綜場所作業",0.3,IF(#REF!="複雑な制約のある作業",0.4,IF(#REF!="単純な制約のある作業",0.2,0)))))))</f>
        <v>#REF!</v>
      </c>
      <c r="I2222" s="224" t="e">
        <f t="shared" si="135"/>
        <v>#REF!</v>
      </c>
      <c r="J2222" s="242" t="e">
        <f>IF(#REF!&gt;=1,IF(#REF!&gt;=1,#REF!),IF(#REF!&gt;=0,"",))</f>
        <v>#REF!</v>
      </c>
      <c r="K2222" s="241" t="e">
        <f>保全管理データ!N3577</f>
        <v>#REF!</v>
      </c>
      <c r="L2222" s="241" t="e">
        <f>IF(#REF!="","",IF(#REF!="悪環境における作業",0.2,IF(#REF!="高所又は地下作業",0.1,IF(#REF!="錯綜場所作業",0.3,IF(#REF!="複雑な制約のある作業",0.4,IF(#REF!="単純な制約のある作業",0.2,0))))))</f>
        <v>#REF!</v>
      </c>
      <c r="M2222" s="224" t="e">
        <f t="shared" si="136"/>
        <v>#REF!</v>
      </c>
    </row>
    <row r="2223" spans="2:13" s="229" customFormat="1" ht="27.75" customHeight="1" x14ac:dyDescent="0.2">
      <c r="B2223" s="562" t="s">
        <v>81</v>
      </c>
      <c r="C2223" s="563"/>
      <c r="D2223" s="239" t="e">
        <f>#REF!</f>
        <v>#REF!</v>
      </c>
      <c r="E2223" s="240" t="s">
        <v>245</v>
      </c>
      <c r="F2223" s="242" t="e">
        <f>IF(#REF!&gt;=1,IF(#REF!&gt;=1,#REF!),IF(#REF!&gt;=0,"",))</f>
        <v>#REF!</v>
      </c>
      <c r="G2223" s="241" t="e">
        <f>保全管理データ!N3551</f>
        <v>#REF!</v>
      </c>
      <c r="H2223" s="241" t="e">
        <f>IF(#REF!="無","",IF(#REF!="","",IF(#REF!="悪環境における作業",0.2,IF(#REF!="高所又は地下作業",0.1,IF(#REF!="錯綜場所作業",0.3,IF(#REF!="複雑な制約のある作業",0.4,IF(#REF!="単純な制約のある作業",0.2,0)))))))</f>
        <v>#REF!</v>
      </c>
      <c r="I2223" s="224" t="e">
        <f t="shared" si="135"/>
        <v>#REF!</v>
      </c>
      <c r="J2223" s="242" t="e">
        <f>IF(#REF!&gt;=1,IF(#REF!&gt;=1,#REF!),IF(#REF!&gt;=0,"",))</f>
        <v>#REF!</v>
      </c>
      <c r="K2223" s="241" t="e">
        <f>保全管理データ!N3578</f>
        <v>#REF!</v>
      </c>
      <c r="L2223" s="241" t="e">
        <f>IF(#REF!="","",IF(#REF!="悪環境における作業",0.2,IF(#REF!="高所又は地下作業",0.1,IF(#REF!="錯綜場所作業",0.3,IF(#REF!="複雑な制約のある作業",0.4,IF(#REF!="単純な制約のある作業",0.2,0))))))</f>
        <v>#REF!</v>
      </c>
      <c r="M2223" s="224" t="e">
        <f t="shared" si="136"/>
        <v>#REF!</v>
      </c>
    </row>
    <row r="2224" spans="2:13" s="229" customFormat="1" ht="27.75" customHeight="1" x14ac:dyDescent="0.2">
      <c r="B2224" s="562" t="s">
        <v>267</v>
      </c>
      <c r="C2224" s="563"/>
      <c r="D2224" s="239" t="e">
        <f>#REF!</f>
        <v>#REF!</v>
      </c>
      <c r="E2224" s="240" t="s">
        <v>247</v>
      </c>
      <c r="F2224" s="242" t="e">
        <f>IF(#REF!&gt;=1,IF(#REF!&gt;=1,#REF!),IF(#REF!&gt;=0,"",))</f>
        <v>#REF!</v>
      </c>
      <c r="G2224" s="241" t="e">
        <f>保全管理データ!N3552</f>
        <v>#REF!</v>
      </c>
      <c r="H2224" s="241" t="e">
        <f>IF(#REF!="無","",IF(#REF!="","",IF(#REF!="悪環境における作業",0.2,IF(#REF!="高所又は地下作業",0.1,IF(#REF!="錯綜場所作業",0.3,IF(#REF!="複雑な制約のある作業",0.4,IF(#REF!="単純な制約のある作業",0.2,0)))))))</f>
        <v>#REF!</v>
      </c>
      <c r="I2224" s="224" t="e">
        <f t="shared" si="135"/>
        <v>#REF!</v>
      </c>
      <c r="J2224" s="242" t="e">
        <f>IF(#REF!&gt;=1,IF(#REF!&gt;=1,#REF!),IF(#REF!&gt;=0,"",))</f>
        <v>#REF!</v>
      </c>
      <c r="K2224" s="241" t="e">
        <f>保全管理データ!N3579</f>
        <v>#REF!</v>
      </c>
      <c r="L2224" s="241" t="e">
        <f>IF(#REF!="","",IF(#REF!="悪環境における作業",0.2,IF(#REF!="高所又は地下作業",0.1,IF(#REF!="錯綜場所作業",0.3,IF(#REF!="複雑な制約のある作業",0.4,IF(#REF!="単純な制約のある作業",0.2,0))))))</f>
        <v>#REF!</v>
      </c>
      <c r="M2224" s="224" t="e">
        <f t="shared" si="136"/>
        <v>#REF!</v>
      </c>
    </row>
    <row r="2225" spans="2:13" s="229" customFormat="1" ht="27.75" customHeight="1" x14ac:dyDescent="0.2">
      <c r="B2225" s="562" t="s">
        <v>268</v>
      </c>
      <c r="C2225" s="563"/>
      <c r="D2225" s="239" t="e">
        <f>#REF!</f>
        <v>#REF!</v>
      </c>
      <c r="E2225" s="240" t="s">
        <v>246</v>
      </c>
      <c r="F2225" s="242" t="e">
        <f>IF(#REF!&gt;=1,IF(#REF!&gt;=1,#REF!),IF(#REF!&gt;=0,"",))</f>
        <v>#REF!</v>
      </c>
      <c r="G2225" s="241" t="e">
        <f>保全管理データ!N3553</f>
        <v>#REF!</v>
      </c>
      <c r="H2225" s="241" t="e">
        <f>IF(#REF!="無","",IF(#REF!="","",IF(#REF!="悪環境における作業",0.2,IF(#REF!="高所又は地下作業",0.1,IF(#REF!="錯綜場所作業",0.3,IF(#REF!="複雑な制約のある作業",0.4,IF(#REF!="単純な制約のある作業",0.2,0)))))))</f>
        <v>#REF!</v>
      </c>
      <c r="I2225" s="224" t="e">
        <f t="shared" si="135"/>
        <v>#REF!</v>
      </c>
      <c r="J2225" s="242" t="e">
        <f>IF(#REF!&gt;=1,IF(#REF!&gt;=1,#REF!),IF(#REF!&gt;=0,"",))</f>
        <v>#REF!</v>
      </c>
      <c r="K2225" s="241" t="e">
        <f>保全管理データ!N3580</f>
        <v>#REF!</v>
      </c>
      <c r="L2225" s="241" t="e">
        <f>IF(#REF!="","",IF(#REF!="悪環境における作業",0.2,IF(#REF!="高所又は地下作業",0.1,IF(#REF!="錯綜場所作業",0.3,IF(#REF!="複雑な制約のある作業",0.4,IF(#REF!="単純な制約のある作業",0.2,0))))))</f>
        <v>#REF!</v>
      </c>
      <c r="M2225" s="224" t="e">
        <f t="shared" si="136"/>
        <v>#REF!</v>
      </c>
    </row>
    <row r="2226" spans="2:13" s="229" customFormat="1" ht="27.75" customHeight="1" thickBot="1" x14ac:dyDescent="0.25">
      <c r="B2226" s="564" t="s">
        <v>269</v>
      </c>
      <c r="C2226" s="565"/>
      <c r="D2226" s="243" t="e">
        <f>#REF!</f>
        <v>#REF!</v>
      </c>
      <c r="E2226" s="244" t="s">
        <v>245</v>
      </c>
      <c r="F2226" s="246" t="e">
        <f>IF(#REF!&gt;=1,IF(#REF!&gt;=1,#REF!),IF(#REF!&gt;=0,"",))</f>
        <v>#REF!</v>
      </c>
      <c r="G2226" s="245" t="e">
        <f>保全管理データ!N3554</f>
        <v>#REF!</v>
      </c>
      <c r="H2226" s="241" t="e">
        <f>IF(#REF!="無","",IF(#REF!="","",IF(#REF!="悪環境における作業",0.2,IF(#REF!="高所又は地下作業",0.1,IF(#REF!="錯綜場所作業",0.3,IF(#REF!="複雑な制約のある作業",0.4,IF(#REF!="単純な制約のある作業",0.2,0)))))))</f>
        <v>#REF!</v>
      </c>
      <c r="I2226" s="224" t="e">
        <f t="shared" si="135"/>
        <v>#REF!</v>
      </c>
      <c r="J2226" s="246" t="e">
        <f>IF(#REF!&gt;=1,IF(#REF!&gt;=1,#REF!),IF(#REF!&gt;=0,"",))</f>
        <v>#REF!</v>
      </c>
      <c r="K2226" s="245" t="e">
        <f>保全管理データ!N3581</f>
        <v>#REF!</v>
      </c>
      <c r="L2226" s="245" t="e">
        <f>IF(#REF!="","",IF(#REF!="悪環境における作業",0.2,IF(#REF!="高所又は地下作業",0.1,IF(#REF!="錯綜場所作業",0.3,IF(#REF!="複雑な制約のある作業",0.4,IF(#REF!="単純な制約のある作業",0.2,0))))))</f>
        <v>#REF!</v>
      </c>
      <c r="M2226" s="224" t="e">
        <f t="shared" si="136"/>
        <v>#REF!</v>
      </c>
    </row>
    <row r="2227" spans="2:13" s="229" customFormat="1" ht="27.75" customHeight="1" thickBot="1" x14ac:dyDescent="0.25">
      <c r="B2227" s="555" t="s">
        <v>190</v>
      </c>
      <c r="C2227" s="555"/>
      <c r="D2227" s="555"/>
      <c r="E2227" s="555"/>
      <c r="F2227" s="557" t="e">
        <f>SUM(I2203:I2226)</f>
        <v>#REF!</v>
      </c>
      <c r="G2227" s="557"/>
      <c r="H2227" s="557"/>
      <c r="I2227" s="558"/>
      <c r="J2227" s="556" t="e">
        <f>IF(SUM(J2203:J2226)=0,"0.00",SUM(M2203:M2226))</f>
        <v>#REF!</v>
      </c>
      <c r="K2227" s="557"/>
      <c r="L2227" s="557"/>
      <c r="M2227" s="558"/>
    </row>
    <row r="2228" spans="2:13" s="229" customFormat="1" ht="27.75" customHeight="1" thickBot="1" x14ac:dyDescent="0.25">
      <c r="B2228" s="555" t="s">
        <v>97</v>
      </c>
      <c r="C2228" s="555"/>
      <c r="D2228" s="555"/>
      <c r="E2228" s="555"/>
      <c r="F2228" s="559" t="e">
        <f>IF(#REF!="５年以下","0",IF(#REF!="５年～１０年",0.1,IF(#REF!="１０年以上",0.15)))</f>
        <v>#REF!</v>
      </c>
      <c r="G2228" s="560"/>
      <c r="H2228" s="560"/>
      <c r="I2228" s="560"/>
      <c r="J2228" s="560"/>
      <c r="K2228" s="560"/>
      <c r="L2228" s="560"/>
      <c r="M2228" s="561"/>
    </row>
    <row r="2229" spans="2:13" s="229" customFormat="1" ht="27.75" customHeight="1" thickBot="1" x14ac:dyDescent="0.25">
      <c r="B2229" s="556" t="s">
        <v>273</v>
      </c>
      <c r="C2229" s="557"/>
      <c r="D2229" s="557"/>
      <c r="E2229" s="558"/>
      <c r="F2229" s="556" t="e">
        <f>F2227*(1+F2228)</f>
        <v>#REF!</v>
      </c>
      <c r="G2229" s="557"/>
      <c r="H2229" s="557"/>
      <c r="I2229" s="557"/>
      <c r="J2229" s="556" t="e">
        <f>J2227*(1+F2228)</f>
        <v>#REF!</v>
      </c>
      <c r="K2229" s="557"/>
      <c r="L2229" s="557"/>
      <c r="M2229" s="558"/>
    </row>
    <row r="2230" spans="2:13" s="229" customFormat="1" ht="24" hidden="1" customHeight="1" thickBot="1" x14ac:dyDescent="0.25">
      <c r="B2230" s="555" t="s">
        <v>191</v>
      </c>
      <c r="C2230" s="555"/>
      <c r="D2230" s="555"/>
      <c r="E2230" s="555"/>
      <c r="F2230" s="556" t="e">
        <f>#REF!*(#REF!*#REF!+#REF!*#REF!)</f>
        <v>#REF!</v>
      </c>
      <c r="G2230" s="557"/>
      <c r="H2230" s="558"/>
      <c r="I2230" s="555" t="e">
        <f>#REF!</f>
        <v>#REF!</v>
      </c>
      <c r="J2230" s="556"/>
      <c r="K2230" s="247" t="s">
        <v>230</v>
      </c>
      <c r="L2230" s="558" t="e">
        <f>B2201</f>
        <v>#REF!</v>
      </c>
      <c r="M2230" s="555"/>
    </row>
    <row r="2231" spans="2:13" s="229" customFormat="1" ht="45" customHeight="1" thickBot="1" x14ac:dyDescent="0.25">
      <c r="B2231" s="228"/>
      <c r="C2231" s="228"/>
      <c r="D2231" s="228"/>
      <c r="E2231" s="228"/>
      <c r="F2231" s="228"/>
      <c r="G2231" s="228"/>
      <c r="H2231" s="228"/>
      <c r="I2231" s="228"/>
      <c r="J2231" s="228"/>
      <c r="K2231" s="228"/>
      <c r="L2231" s="228"/>
      <c r="M2231" s="228"/>
    </row>
    <row r="2232" spans="2:13" s="229" customFormat="1" ht="27.75" customHeight="1" thickBot="1" x14ac:dyDescent="0.25">
      <c r="B2232" s="568" t="s">
        <v>128</v>
      </c>
      <c r="C2232" s="569"/>
      <c r="D2232" s="569"/>
      <c r="E2232" s="570"/>
      <c r="F2232" s="228"/>
      <c r="G2232" s="228"/>
      <c r="H2232" s="228"/>
      <c r="I2232" s="228"/>
      <c r="J2232" s="228"/>
      <c r="K2232" s="228"/>
      <c r="L2232" s="228"/>
      <c r="M2232" s="228"/>
    </row>
    <row r="2233" spans="2:13" s="229" customFormat="1" ht="27.75" customHeight="1" x14ac:dyDescent="0.2">
      <c r="B2233" s="571" t="e">
        <f>#REF!</f>
        <v>#REF!</v>
      </c>
      <c r="C2233" s="572"/>
      <c r="D2233" s="573"/>
      <c r="E2233" s="574"/>
      <c r="F2233" s="578" t="s">
        <v>240</v>
      </c>
      <c r="G2233" s="579"/>
      <c r="H2233" s="579"/>
      <c r="I2233" s="580"/>
      <c r="J2233" s="578" t="s">
        <v>239</v>
      </c>
      <c r="K2233" s="579"/>
      <c r="L2233" s="579"/>
      <c r="M2233" s="580"/>
    </row>
    <row r="2234" spans="2:13" s="229" customFormat="1" ht="27.75" customHeight="1" thickBot="1" x14ac:dyDescent="0.25">
      <c r="B2234" s="575"/>
      <c r="C2234" s="576"/>
      <c r="D2234" s="576"/>
      <c r="E2234" s="577"/>
      <c r="F2234" s="233" t="s">
        <v>149</v>
      </c>
      <c r="G2234" s="231" t="s">
        <v>151</v>
      </c>
      <c r="H2234" s="231" t="s">
        <v>96</v>
      </c>
      <c r="I2234" s="232" t="s">
        <v>150</v>
      </c>
      <c r="J2234" s="233" t="s">
        <v>149</v>
      </c>
      <c r="K2234" s="231" t="s">
        <v>151</v>
      </c>
      <c r="L2234" s="231" t="s">
        <v>96</v>
      </c>
      <c r="M2234" s="232" t="s">
        <v>150</v>
      </c>
    </row>
    <row r="2235" spans="2:13" s="229" customFormat="1" ht="27.75" customHeight="1" thickTop="1" x14ac:dyDescent="0.2">
      <c r="B2235" s="566" t="s">
        <v>241</v>
      </c>
      <c r="C2235" s="567"/>
      <c r="D2235" s="234" t="e">
        <f>#REF!</f>
        <v>#REF!</v>
      </c>
      <c r="E2235" s="235" t="s">
        <v>242</v>
      </c>
      <c r="F2235" s="242" t="e">
        <f>IF(#REF!&gt;=1,IF(#REF!&gt;=1,#REF!),IF(#REF!&gt;=0,"",))</f>
        <v>#REF!</v>
      </c>
      <c r="G2235" s="241" t="e">
        <f>保全管理データ!N3195</f>
        <v>#REF!</v>
      </c>
      <c r="H2235" s="241" t="e">
        <f>IF(#REF!="無","",IF(#REF!="","",IF(#REF!="悪環境における作業",0.2,IF(#REF!="高所又は地下作業",0.1,IF(#REF!="錯綜場所作業",0.3,IF(#REF!="複雑な制約のある作業",0.4,IF(#REF!="単純な制約のある作業",0.2,0)))))))</f>
        <v>#REF!</v>
      </c>
      <c r="I2235" s="224" t="e">
        <f>IF(F2235="","",F2235*G2235*(1+IF(H2235="",0,H2235)))</f>
        <v>#REF!</v>
      </c>
      <c r="J2235" s="242" t="e">
        <f>IF(#REF!&gt;=1,IF(#REF!&gt;=1,#REF!),IF(#REF!&gt;=0,"",))</f>
        <v>#REF!</v>
      </c>
      <c r="K2235" s="241" t="e">
        <f>保全管理データ!N3222</f>
        <v>#REF!</v>
      </c>
      <c r="L2235" s="241" t="e">
        <f>IF(#REF!="","",IF(#REF!="悪環境における作業",0.2,IF(#REF!="高所又は地下作業",0.1,IF(#REF!="錯綜場所作業",0.3,IF(#REF!="複雑な制約のある作業",0.4,IF(#REF!="単純な制約のある作業",0.2,0))))))</f>
        <v>#REF!</v>
      </c>
      <c r="M2235" s="224" t="e">
        <f>IF(J2235="","",J2235*K2235*(1+IF(L2235="",0,L2235)))</f>
        <v>#REF!</v>
      </c>
    </row>
    <row r="2236" spans="2:13" s="229" customFormat="1" ht="27.75" customHeight="1" x14ac:dyDescent="0.2">
      <c r="B2236" s="562" t="s">
        <v>243</v>
      </c>
      <c r="C2236" s="563"/>
      <c r="D2236" s="239" t="e">
        <f>#REF!</f>
        <v>#REF!</v>
      </c>
      <c r="E2236" s="240" t="s">
        <v>242</v>
      </c>
      <c r="F2236" s="242" t="e">
        <f>IF(#REF!&gt;=1,IF(#REF!&gt;=1,#REF!),IF(#REF!&gt;=0,"",))</f>
        <v>#REF!</v>
      </c>
      <c r="G2236" s="241" t="e">
        <f>保全管理データ!N3196</f>
        <v>#REF!</v>
      </c>
      <c r="H2236" s="241" t="e">
        <f>IF(#REF!="無","",IF(#REF!="","",IF(#REF!="悪環境における作業",0.2,IF(#REF!="高所又は地下作業",0.1,IF(#REF!="錯綜場所作業",0.3,IF(#REF!="複雑な制約のある作業",0.4,IF(#REF!="単純な制約のある作業",0.2,0)))))))</f>
        <v>#REF!</v>
      </c>
      <c r="I2236" s="224" t="e">
        <f t="shared" ref="I2236:I2258" si="137">IF(F2236="","",F2236*G2236*(1+IF(H2236="",0,H2236)))</f>
        <v>#REF!</v>
      </c>
      <c r="J2236" s="242" t="e">
        <f>IF(#REF!&gt;=1,IF(#REF!&gt;=1,#REF!),IF(#REF!&gt;=0,"",))</f>
        <v>#REF!</v>
      </c>
      <c r="K2236" s="241" t="e">
        <f>保全管理データ!N3223</f>
        <v>#REF!</v>
      </c>
      <c r="L2236" s="241" t="e">
        <f>IF(#REF!="","",IF(#REF!="悪環境における作業",0.2,IF(#REF!="高所又は地下作業",0.1,IF(#REF!="錯綜場所作業",0.3,IF(#REF!="複雑な制約のある作業",0.4,IF(#REF!="単純な制約のある作業",0.2,0))))))</f>
        <v>#REF!</v>
      </c>
      <c r="M2236" s="224" t="e">
        <f t="shared" ref="M2236:M2258" si="138">IF(J2236="","",J2236*K2236*(1+IF(L2236="",0,L2236)))</f>
        <v>#REF!</v>
      </c>
    </row>
    <row r="2237" spans="2:13" s="229" customFormat="1" ht="27.75" customHeight="1" x14ac:dyDescent="0.2">
      <c r="B2237" s="562" t="s">
        <v>249</v>
      </c>
      <c r="C2237" s="563"/>
      <c r="D2237" s="239" t="e">
        <f>#REF!</f>
        <v>#REF!</v>
      </c>
      <c r="E2237" s="240" t="s">
        <v>244</v>
      </c>
      <c r="F2237" s="242" t="e">
        <f>IF(#REF!&gt;=1,IF(#REF!&gt;=1,#REF!),IF(#REF!&gt;=0,"",))</f>
        <v>#REF!</v>
      </c>
      <c r="G2237" s="241" t="e">
        <f>保全管理データ!N3197</f>
        <v>#REF!</v>
      </c>
      <c r="H2237" s="241" t="e">
        <f>IF(#REF!="無","",IF(#REF!="","",IF(#REF!="悪環境における作業",0.2,IF(#REF!="高所又は地下作業",0.1,IF(#REF!="錯綜場所作業",0.3,IF(#REF!="複雑な制約のある作業",0.4,IF(#REF!="単純な制約のある作業",0.2,0)))))))</f>
        <v>#REF!</v>
      </c>
      <c r="I2237" s="224" t="e">
        <f t="shared" si="137"/>
        <v>#REF!</v>
      </c>
      <c r="J2237" s="242" t="e">
        <f>IF(#REF!&gt;=1,IF(#REF!&gt;=1,#REF!),IF(#REF!&gt;=0,"",))</f>
        <v>#REF!</v>
      </c>
      <c r="K2237" s="241" t="e">
        <f>保全管理データ!N3224</f>
        <v>#REF!</v>
      </c>
      <c r="L2237" s="241" t="e">
        <f>IF(#REF!="","",IF(#REF!="悪環境における作業",0.2,IF(#REF!="高所又は地下作業",0.1,IF(#REF!="錯綜場所作業",0.3,IF(#REF!="複雑な制約のある作業",0.4,IF(#REF!="単純な制約のある作業",0.2,0))))))</f>
        <v>#REF!</v>
      </c>
      <c r="M2237" s="224" t="e">
        <f t="shared" si="138"/>
        <v>#REF!</v>
      </c>
    </row>
    <row r="2238" spans="2:13" s="229" customFormat="1" ht="27.75" customHeight="1" x14ac:dyDescent="0.2">
      <c r="B2238" s="562" t="s">
        <v>250</v>
      </c>
      <c r="C2238" s="563"/>
      <c r="D2238" s="239" t="e">
        <f>#REF!</f>
        <v>#REF!</v>
      </c>
      <c r="E2238" s="240" t="s">
        <v>244</v>
      </c>
      <c r="F2238" s="242" t="e">
        <f>IF(#REF!&gt;=1,IF(#REF!&gt;=1,#REF!),IF(#REF!&gt;=0,"",))</f>
        <v>#REF!</v>
      </c>
      <c r="G2238" s="241" t="e">
        <f>保全管理データ!N3198</f>
        <v>#REF!</v>
      </c>
      <c r="H2238" s="241" t="e">
        <f>IF(#REF!="無","",IF(#REF!="","",IF(#REF!="悪環境における作業",0.2,IF(#REF!="高所又は地下作業",0.1,IF(#REF!="錯綜場所作業",0.3,IF(#REF!="複雑な制約のある作業",0.4,IF(#REF!="単純な制約のある作業",0.2,0)))))))</f>
        <v>#REF!</v>
      </c>
      <c r="I2238" s="224" t="e">
        <f t="shared" si="137"/>
        <v>#REF!</v>
      </c>
      <c r="J2238" s="242" t="e">
        <f>IF(#REF!&gt;=1,IF(#REF!&gt;=1,#REF!),IF(#REF!&gt;=0,"",))</f>
        <v>#REF!</v>
      </c>
      <c r="K2238" s="241" t="e">
        <f>保全管理データ!N3225</f>
        <v>#REF!</v>
      </c>
      <c r="L2238" s="241" t="e">
        <f>IF(#REF!="","",IF(#REF!="悪環境における作業",0.2,IF(#REF!="高所又は地下作業",0.1,IF(#REF!="錯綜場所作業",0.3,IF(#REF!="複雑な制約のある作業",0.4,IF(#REF!="単純な制約のある作業",0.2,0))))))</f>
        <v>#REF!</v>
      </c>
      <c r="M2238" s="224" t="e">
        <f t="shared" si="138"/>
        <v>#REF!</v>
      </c>
    </row>
    <row r="2239" spans="2:13" s="229" customFormat="1" ht="27.75" customHeight="1" x14ac:dyDescent="0.2">
      <c r="B2239" s="562" t="s">
        <v>251</v>
      </c>
      <c r="C2239" s="563"/>
      <c r="D2239" s="239" t="e">
        <f>#REF!</f>
        <v>#REF!</v>
      </c>
      <c r="E2239" s="240" t="s">
        <v>242</v>
      </c>
      <c r="F2239" s="242" t="e">
        <f>IF(#REF!&gt;=1,IF(#REF!&gt;=1,#REF!),IF(#REF!&gt;=0,"",))</f>
        <v>#REF!</v>
      </c>
      <c r="G2239" s="241" t="e">
        <f>保全管理データ!N3199</f>
        <v>#REF!</v>
      </c>
      <c r="H2239" s="241" t="e">
        <f>IF(#REF!="無","",IF(#REF!="","",IF(#REF!="悪環境における作業",0.2,IF(#REF!="高所又は地下作業",0.1,IF(#REF!="錯綜場所作業",0.3,IF(#REF!="複雑な制約のある作業",0.4,IF(#REF!="単純な制約のある作業",0.2,0)))))))</f>
        <v>#REF!</v>
      </c>
      <c r="I2239" s="224" t="e">
        <f t="shared" si="137"/>
        <v>#REF!</v>
      </c>
      <c r="J2239" s="242" t="e">
        <f>IF(#REF!&gt;=1,IF(#REF!&gt;=1,#REF!),IF(#REF!&gt;=0,"",))</f>
        <v>#REF!</v>
      </c>
      <c r="K2239" s="241" t="e">
        <f>保全管理データ!N3226</f>
        <v>#REF!</v>
      </c>
      <c r="L2239" s="241" t="e">
        <f>IF(#REF!="","",IF(#REF!="悪環境における作業",0.2,IF(#REF!="高所又は地下作業",0.1,IF(#REF!="錯綜場所作業",0.3,IF(#REF!="複雑な制約のある作業",0.4,IF(#REF!="単純な制約のある作業",0.2,0))))))</f>
        <v>#REF!</v>
      </c>
      <c r="M2239" s="224" t="e">
        <f t="shared" si="138"/>
        <v>#REF!</v>
      </c>
    </row>
    <row r="2240" spans="2:13" s="229" customFormat="1" ht="27.75" customHeight="1" x14ac:dyDescent="0.2">
      <c r="B2240" s="562" t="s">
        <v>252</v>
      </c>
      <c r="C2240" s="563"/>
      <c r="D2240" s="239" t="e">
        <f>#REF!</f>
        <v>#REF!</v>
      </c>
      <c r="E2240" s="240" t="s">
        <v>244</v>
      </c>
      <c r="F2240" s="242" t="e">
        <f>IF(#REF!&gt;=1,IF(#REF!&gt;=1,#REF!),IF(#REF!&gt;=0,"",))</f>
        <v>#REF!</v>
      </c>
      <c r="G2240" s="241" t="e">
        <f>保全管理データ!N3200</f>
        <v>#REF!</v>
      </c>
      <c r="H2240" s="241" t="e">
        <f>IF(#REF!="無","",IF(#REF!="","",IF(#REF!="悪環境における作業",0.2,IF(#REF!="高所又は地下作業",0.1,IF(#REF!="錯綜場所作業",0.3,IF(#REF!="複雑な制約のある作業",0.4,IF(#REF!="単純な制約のある作業",0.2,0)))))))</f>
        <v>#REF!</v>
      </c>
      <c r="I2240" s="224" t="e">
        <f t="shared" si="137"/>
        <v>#REF!</v>
      </c>
      <c r="J2240" s="242" t="e">
        <f>IF(#REF!&gt;=1,IF(#REF!&gt;=1,#REF!),IF(#REF!&gt;=0,"",))</f>
        <v>#REF!</v>
      </c>
      <c r="K2240" s="241" t="e">
        <f>保全管理データ!N3227</f>
        <v>#REF!</v>
      </c>
      <c r="L2240" s="241" t="e">
        <f>IF(#REF!="","",IF(#REF!="悪環境における作業",0.2,IF(#REF!="高所又は地下作業",0.1,IF(#REF!="錯綜場所作業",0.3,IF(#REF!="複雑な制約のある作業",0.4,IF(#REF!="単純な制約のある作業",0.2,0))))))</f>
        <v>#REF!</v>
      </c>
      <c r="M2240" s="224" t="e">
        <f t="shared" si="138"/>
        <v>#REF!</v>
      </c>
    </row>
    <row r="2241" spans="2:13" s="229" customFormat="1" ht="27.75" customHeight="1" x14ac:dyDescent="0.2">
      <c r="B2241" s="562" t="s">
        <v>253</v>
      </c>
      <c r="C2241" s="563"/>
      <c r="D2241" s="239" t="e">
        <f>#REF!</f>
        <v>#REF!</v>
      </c>
      <c r="E2241" s="240" t="s">
        <v>242</v>
      </c>
      <c r="F2241" s="242" t="e">
        <f>IF(#REF!&gt;=1,IF(#REF!&gt;=1,#REF!),IF(#REF!&gt;=0,"",))</f>
        <v>#REF!</v>
      </c>
      <c r="G2241" s="241" t="e">
        <f>保全管理データ!N3201</f>
        <v>#REF!</v>
      </c>
      <c r="H2241" s="241" t="e">
        <f>IF(#REF!="無","",IF(#REF!="","",IF(#REF!="悪環境における作業",0.2,IF(#REF!="高所又は地下作業",0.1,IF(#REF!="錯綜場所作業",0.3,IF(#REF!="複雑な制約のある作業",0.4,IF(#REF!="単純な制約のある作業",0.2,0)))))))</f>
        <v>#REF!</v>
      </c>
      <c r="I2241" s="224" t="e">
        <f t="shared" si="137"/>
        <v>#REF!</v>
      </c>
      <c r="J2241" s="242" t="e">
        <f>IF(#REF!&gt;=1,IF(#REF!&gt;=1,#REF!),IF(#REF!&gt;=0,"",))</f>
        <v>#REF!</v>
      </c>
      <c r="K2241" s="241" t="e">
        <f>保全管理データ!N3228</f>
        <v>#REF!</v>
      </c>
      <c r="L2241" s="241" t="e">
        <f>IF(#REF!="","",IF(#REF!="悪環境における作業",0.2,IF(#REF!="高所又は地下作業",0.1,IF(#REF!="錯綜場所作業",0.3,IF(#REF!="複雑な制約のある作業",0.4,IF(#REF!="単純な制約のある作業",0.2,0))))))</f>
        <v>#REF!</v>
      </c>
      <c r="M2241" s="224" t="e">
        <f t="shared" si="138"/>
        <v>#REF!</v>
      </c>
    </row>
    <row r="2242" spans="2:13" s="229" customFormat="1" ht="27.75" customHeight="1" x14ac:dyDescent="0.2">
      <c r="B2242" s="562" t="s">
        <v>254</v>
      </c>
      <c r="C2242" s="563"/>
      <c r="D2242" s="239" t="e">
        <f>#REF!</f>
        <v>#REF!</v>
      </c>
      <c r="E2242" s="240" t="s">
        <v>242</v>
      </c>
      <c r="F2242" s="242" t="e">
        <f>IF(#REF!&gt;=1,IF(#REF!&gt;=1,#REF!),IF(#REF!&gt;=0,"",))</f>
        <v>#REF!</v>
      </c>
      <c r="G2242" s="241" t="e">
        <f>保全管理データ!N3202</f>
        <v>#REF!</v>
      </c>
      <c r="H2242" s="241" t="e">
        <f>IF(#REF!="無","",IF(#REF!="","",IF(#REF!="悪環境における作業",0.2,IF(#REF!="高所又は地下作業",0.1,IF(#REF!="錯綜場所作業",0.3,IF(#REF!="複雑な制約のある作業",0.4,IF(#REF!="単純な制約のある作業",0.2,0)))))))</f>
        <v>#REF!</v>
      </c>
      <c r="I2242" s="224" t="e">
        <f t="shared" si="137"/>
        <v>#REF!</v>
      </c>
      <c r="J2242" s="242" t="e">
        <f>IF(#REF!&gt;=1,IF(#REF!&gt;=1,#REF!),IF(#REF!&gt;=0,"",))</f>
        <v>#REF!</v>
      </c>
      <c r="K2242" s="241" t="e">
        <f>保全管理データ!N3229</f>
        <v>#REF!</v>
      </c>
      <c r="L2242" s="241" t="e">
        <f>IF(#REF!="","",IF(#REF!="悪環境における作業",0.2,IF(#REF!="高所又は地下作業",0.1,IF(#REF!="錯綜場所作業",0.3,IF(#REF!="複雑な制約のある作業",0.4,IF(#REF!="単純な制約のある作業",0.2,0))))))</f>
        <v>#REF!</v>
      </c>
      <c r="M2242" s="224" t="e">
        <f t="shared" si="138"/>
        <v>#REF!</v>
      </c>
    </row>
    <row r="2243" spans="2:13" s="229" customFormat="1" ht="27.75" customHeight="1" x14ac:dyDescent="0.2">
      <c r="B2243" s="562" t="s">
        <v>255</v>
      </c>
      <c r="C2243" s="563"/>
      <c r="D2243" s="239" t="e">
        <f>#REF!</f>
        <v>#REF!</v>
      </c>
      <c r="E2243" s="240" t="s">
        <v>245</v>
      </c>
      <c r="F2243" s="242" t="e">
        <f>IF(#REF!&gt;=1,IF(#REF!&gt;=1,#REF!),IF(#REF!&gt;=0,"",))</f>
        <v>#REF!</v>
      </c>
      <c r="G2243" s="241" t="e">
        <f>保全管理データ!N3203</f>
        <v>#REF!</v>
      </c>
      <c r="H2243" s="241" t="e">
        <f>IF(#REF!="無","",IF(#REF!="","",IF(#REF!="悪環境における作業",0.2,IF(#REF!="高所又は地下作業",0.1,IF(#REF!="錯綜場所作業",0.3,IF(#REF!="複雑な制約のある作業",0.4,IF(#REF!="単純な制約のある作業",0.2,0)))))))</f>
        <v>#REF!</v>
      </c>
      <c r="I2243" s="224" t="e">
        <f t="shared" si="137"/>
        <v>#REF!</v>
      </c>
      <c r="J2243" s="242" t="e">
        <f>IF(#REF!&gt;=1,IF(#REF!&gt;=1,#REF!),IF(#REF!&gt;=0,"",))</f>
        <v>#REF!</v>
      </c>
      <c r="K2243" s="241" t="e">
        <f>保全管理データ!N3230</f>
        <v>#REF!</v>
      </c>
      <c r="L2243" s="241" t="e">
        <f>IF(#REF!="","",IF(#REF!="悪環境における作業",0.2,IF(#REF!="高所又は地下作業",0.1,IF(#REF!="錯綜場所作業",0.3,IF(#REF!="複雑な制約のある作業",0.4,IF(#REF!="単純な制約のある作業",0.2,0))))))</f>
        <v>#REF!</v>
      </c>
      <c r="M2243" s="224" t="e">
        <f t="shared" si="138"/>
        <v>#REF!</v>
      </c>
    </row>
    <row r="2244" spans="2:13" s="229" customFormat="1" ht="27.75" customHeight="1" x14ac:dyDescent="0.2">
      <c r="B2244" s="562" t="s">
        <v>256</v>
      </c>
      <c r="C2244" s="563"/>
      <c r="D2244" s="239" t="e">
        <f>#REF!</f>
        <v>#REF!</v>
      </c>
      <c r="E2244" s="240" t="s">
        <v>242</v>
      </c>
      <c r="F2244" s="242" t="e">
        <f>IF(#REF!&gt;=1,IF(#REF!&gt;=1,#REF!),IF(#REF!&gt;=0,"",))</f>
        <v>#REF!</v>
      </c>
      <c r="G2244" s="241" t="e">
        <f>保全管理データ!N3204</f>
        <v>#REF!</v>
      </c>
      <c r="H2244" s="241" t="e">
        <f>IF(#REF!="無","",IF(#REF!="","",IF(#REF!="悪環境における作業",0.2,IF(#REF!="高所又は地下作業",0.1,IF(#REF!="錯綜場所作業",0.3,IF(#REF!="複雑な制約のある作業",0.4,IF(#REF!="単純な制約のある作業",0.2,0)))))))</f>
        <v>#REF!</v>
      </c>
      <c r="I2244" s="224" t="e">
        <f t="shared" si="137"/>
        <v>#REF!</v>
      </c>
      <c r="J2244" s="242" t="e">
        <f>IF(#REF!&gt;=1,IF(#REF!&gt;=1,#REF!),IF(#REF!&gt;=0,"",))</f>
        <v>#REF!</v>
      </c>
      <c r="K2244" s="241" t="e">
        <f>保全管理データ!N3231</f>
        <v>#REF!</v>
      </c>
      <c r="L2244" s="241" t="e">
        <f>IF(#REF!="","",IF(#REF!="悪環境における作業",0.2,IF(#REF!="高所又は地下作業",0.1,IF(#REF!="錯綜場所作業",0.3,IF(#REF!="複雑な制約のある作業",0.4,IF(#REF!="単純な制約のある作業",0.2,0))))))</f>
        <v>#REF!</v>
      </c>
      <c r="M2244" s="224" t="e">
        <f t="shared" si="138"/>
        <v>#REF!</v>
      </c>
    </row>
    <row r="2245" spans="2:13" s="229" customFormat="1" ht="27.75" customHeight="1" x14ac:dyDescent="0.2">
      <c r="B2245" s="562" t="s">
        <v>257</v>
      </c>
      <c r="C2245" s="563"/>
      <c r="D2245" s="239" t="e">
        <f>#REF!</f>
        <v>#REF!</v>
      </c>
      <c r="E2245" s="240" t="s">
        <v>245</v>
      </c>
      <c r="F2245" s="242" t="e">
        <f>IF(#REF!&gt;=1,IF(#REF!&gt;=1,#REF!),IF(#REF!&gt;=0,"",))</f>
        <v>#REF!</v>
      </c>
      <c r="G2245" s="241" t="e">
        <f>保全管理データ!N3205</f>
        <v>#REF!</v>
      </c>
      <c r="H2245" s="241" t="e">
        <f>IF(#REF!="無","",IF(#REF!="","",IF(#REF!="悪環境における作業",0.2,IF(#REF!="高所又は地下作業",0.1,IF(#REF!="錯綜場所作業",0.3,IF(#REF!="複雑な制約のある作業",0.4,IF(#REF!="単純な制約のある作業",0.2,0)))))))</f>
        <v>#REF!</v>
      </c>
      <c r="I2245" s="224" t="e">
        <f t="shared" si="137"/>
        <v>#REF!</v>
      </c>
      <c r="J2245" s="242" t="e">
        <f>IF(#REF!&gt;=1,IF(#REF!&gt;=1,#REF!),IF(#REF!&gt;=0,"",))</f>
        <v>#REF!</v>
      </c>
      <c r="K2245" s="241" t="e">
        <f>保全管理データ!N3232</f>
        <v>#REF!</v>
      </c>
      <c r="L2245" s="241" t="e">
        <f>IF(#REF!="","",IF(#REF!="悪環境における作業",0.2,IF(#REF!="高所又は地下作業",0.1,IF(#REF!="錯綜場所作業",0.3,IF(#REF!="複雑な制約のある作業",0.4,IF(#REF!="単純な制約のある作業",0.2,0))))))</f>
        <v>#REF!</v>
      </c>
      <c r="M2245" s="224" t="e">
        <f t="shared" si="138"/>
        <v>#REF!</v>
      </c>
    </row>
    <row r="2246" spans="2:13" s="229" customFormat="1" ht="27.75" customHeight="1" x14ac:dyDescent="0.2">
      <c r="B2246" s="562" t="s">
        <v>258</v>
      </c>
      <c r="C2246" s="563"/>
      <c r="D2246" s="239" t="e">
        <f>#REF!</f>
        <v>#REF!</v>
      </c>
      <c r="E2246" s="240" t="s">
        <v>245</v>
      </c>
      <c r="F2246" s="242" t="e">
        <f>IF(#REF!&gt;=1,IF(#REF!&gt;=1,#REF!),IF(#REF!&gt;=0,"",))</f>
        <v>#REF!</v>
      </c>
      <c r="G2246" s="241" t="e">
        <f>保全管理データ!N3206</f>
        <v>#REF!</v>
      </c>
      <c r="H2246" s="241" t="e">
        <f>IF(#REF!="無","",IF(#REF!="","",IF(#REF!="悪環境における作業",0.2,IF(#REF!="高所又は地下作業",0.1,IF(#REF!="錯綜場所作業",0.3,IF(#REF!="複雑な制約のある作業",0.4,IF(#REF!="単純な制約のある作業",0.2,0)))))))</f>
        <v>#REF!</v>
      </c>
      <c r="I2246" s="224" t="e">
        <f t="shared" si="137"/>
        <v>#REF!</v>
      </c>
      <c r="J2246" s="242" t="e">
        <f>IF(#REF!&gt;=1,IF(#REF!&gt;=1,#REF!),IF(#REF!&gt;=0,"",))</f>
        <v>#REF!</v>
      </c>
      <c r="K2246" s="241" t="e">
        <f>保全管理データ!N3233</f>
        <v>#REF!</v>
      </c>
      <c r="L2246" s="241" t="e">
        <f>IF(#REF!="","",IF(#REF!="悪環境における作業",0.2,IF(#REF!="高所又は地下作業",0.1,IF(#REF!="錯綜場所作業",0.3,IF(#REF!="複雑な制約のある作業",0.4,IF(#REF!="単純な制約のある作業",0.2,0))))))</f>
        <v>#REF!</v>
      </c>
      <c r="M2246" s="224" t="e">
        <f t="shared" si="138"/>
        <v>#REF!</v>
      </c>
    </row>
    <row r="2247" spans="2:13" s="229" customFormat="1" ht="27.75" customHeight="1" x14ac:dyDescent="0.2">
      <c r="B2247" s="562" t="s">
        <v>259</v>
      </c>
      <c r="C2247" s="563"/>
      <c r="D2247" s="239" t="e">
        <f>#REF!</f>
        <v>#REF!</v>
      </c>
      <c r="E2247" s="240" t="s">
        <v>245</v>
      </c>
      <c r="F2247" s="242" t="e">
        <f>IF(#REF!&gt;=1,IF(#REF!&gt;=1,#REF!),IF(#REF!&gt;=0,"",))</f>
        <v>#REF!</v>
      </c>
      <c r="G2247" s="241" t="e">
        <f>保全管理データ!N3207</f>
        <v>#REF!</v>
      </c>
      <c r="H2247" s="241" t="e">
        <f>IF(#REF!="無","",IF(#REF!="","",IF(#REF!="悪環境における作業",0.2,IF(#REF!="高所又は地下作業",0.1,IF(#REF!="錯綜場所作業",0.3,IF(#REF!="複雑な制約のある作業",0.4,IF(#REF!="単純な制約のある作業",0.2,0)))))))</f>
        <v>#REF!</v>
      </c>
      <c r="I2247" s="224" t="e">
        <f t="shared" si="137"/>
        <v>#REF!</v>
      </c>
      <c r="J2247" s="242" t="e">
        <f>IF(#REF!&gt;=1,IF(#REF!&gt;=1,#REF!),IF(#REF!&gt;=0,"",))</f>
        <v>#REF!</v>
      </c>
      <c r="K2247" s="241" t="e">
        <f>保全管理データ!N3234</f>
        <v>#REF!</v>
      </c>
      <c r="L2247" s="241" t="e">
        <f>IF(#REF!="","",IF(#REF!="悪環境における作業",0.2,IF(#REF!="高所又は地下作業",0.1,IF(#REF!="錯綜場所作業",0.3,IF(#REF!="複雑な制約のある作業",0.4,IF(#REF!="単純な制約のある作業",0.2,0))))))</f>
        <v>#REF!</v>
      </c>
      <c r="M2247" s="224" t="e">
        <f t="shared" si="138"/>
        <v>#REF!</v>
      </c>
    </row>
    <row r="2248" spans="2:13" s="229" customFormat="1" ht="27.75" customHeight="1" x14ac:dyDescent="0.2">
      <c r="B2248" s="562" t="s">
        <v>431</v>
      </c>
      <c r="C2248" s="563"/>
      <c r="D2248" s="239" t="e">
        <f>#REF!</f>
        <v>#REF!</v>
      </c>
      <c r="E2248" s="240" t="s">
        <v>248</v>
      </c>
      <c r="F2248" s="242" t="e">
        <f>IF(#REF!&gt;=1,IF(#REF!&gt;=1,#REF!),IF(#REF!&gt;=0,"",))</f>
        <v>#REF!</v>
      </c>
      <c r="G2248" s="241" t="e">
        <f>保全管理データ!N3208</f>
        <v>#REF!</v>
      </c>
      <c r="H2248" s="241" t="e">
        <f>IF(#REF!="無","",IF(#REF!="","",IF(#REF!="悪環境における作業",0.2,IF(#REF!="高所又は地下作業",0.1,IF(#REF!="錯綜場所作業",0.3,IF(#REF!="複雑な制約のある作業",0.4,IF(#REF!="単純な制約のある作業",0.2,0)))))))</f>
        <v>#REF!</v>
      </c>
      <c r="I2248" s="224" t="e">
        <f t="shared" si="137"/>
        <v>#REF!</v>
      </c>
      <c r="J2248" s="242" t="e">
        <f>IF(#REF!&gt;=1,IF(#REF!&gt;=1,#REF!),IF(#REF!&gt;=0,"",))</f>
        <v>#REF!</v>
      </c>
      <c r="K2248" s="241" t="e">
        <f>保全管理データ!N3235</f>
        <v>#REF!</v>
      </c>
      <c r="L2248" s="241" t="e">
        <f>IF(#REF!="","",IF(#REF!="悪環境における作業",0.2,IF(#REF!="高所又は地下作業",0.1,IF(#REF!="錯綜場所作業",0.3,IF(#REF!="複雑な制約のある作業",0.4,IF(#REF!="単純な制約のある作業",0.2,0))))))</f>
        <v>#REF!</v>
      </c>
      <c r="M2248" s="224" t="e">
        <f t="shared" si="138"/>
        <v>#REF!</v>
      </c>
    </row>
    <row r="2249" spans="2:13" s="229" customFormat="1" ht="27.75" customHeight="1" x14ac:dyDescent="0.2">
      <c r="B2249" s="562" t="s">
        <v>261</v>
      </c>
      <c r="C2249" s="563"/>
      <c r="D2249" s="239" t="e">
        <f>#REF!</f>
        <v>#REF!</v>
      </c>
      <c r="E2249" s="240" t="s">
        <v>247</v>
      </c>
      <c r="F2249" s="242" t="e">
        <f>IF(#REF!&gt;=1,IF(#REF!&gt;=1,#REF!),IF(#REF!&gt;=0,"",))</f>
        <v>#REF!</v>
      </c>
      <c r="G2249" s="241" t="e">
        <f>保全管理データ!N3209</f>
        <v>#REF!</v>
      </c>
      <c r="H2249" s="241" t="e">
        <f>IF(#REF!="無","",IF(#REF!="","",IF(#REF!="悪環境における作業",0.2,IF(#REF!="高所又は地下作業",0.1,IF(#REF!="錯綜場所作業",0.3,IF(#REF!="複雑な制約のある作業",0.4,IF(#REF!="単純な制約のある作業",0.2,0)))))))</f>
        <v>#REF!</v>
      </c>
      <c r="I2249" s="224" t="e">
        <f t="shared" si="137"/>
        <v>#REF!</v>
      </c>
      <c r="J2249" s="242" t="e">
        <f>IF(#REF!&gt;=1,IF(#REF!&gt;=1,#REF!),IF(#REF!&gt;=0,"",))</f>
        <v>#REF!</v>
      </c>
      <c r="K2249" s="241" t="e">
        <f>保全管理データ!N3236</f>
        <v>#REF!</v>
      </c>
      <c r="L2249" s="241" t="e">
        <f>IF(#REF!="","",IF(#REF!="悪環境における作業",0.2,IF(#REF!="高所又は地下作業",0.1,IF(#REF!="錯綜場所作業",0.3,IF(#REF!="複雑な制約のある作業",0.4,IF(#REF!="単純な制約のある作業",0.2,0))))))</f>
        <v>#REF!</v>
      </c>
      <c r="M2249" s="224" t="e">
        <f t="shared" si="138"/>
        <v>#REF!</v>
      </c>
    </row>
    <row r="2250" spans="2:13" s="229" customFormat="1" ht="27.75" customHeight="1" x14ac:dyDescent="0.2">
      <c r="B2250" s="562" t="s">
        <v>262</v>
      </c>
      <c r="C2250" s="563"/>
      <c r="D2250" s="239" t="e">
        <f>#REF!</f>
        <v>#REF!</v>
      </c>
      <c r="E2250" s="240" t="s">
        <v>245</v>
      </c>
      <c r="F2250" s="242" t="e">
        <f>IF(#REF!&gt;=1,IF(#REF!&gt;=1,#REF!),IF(#REF!&gt;=0,"",))</f>
        <v>#REF!</v>
      </c>
      <c r="G2250" s="241" t="e">
        <f>保全管理データ!N3210</f>
        <v>#REF!</v>
      </c>
      <c r="H2250" s="241" t="e">
        <f>IF(#REF!="無","",IF(#REF!="","",IF(#REF!="悪環境における作業",0.2,IF(#REF!="高所又は地下作業",0.1,IF(#REF!="錯綜場所作業",0.3,IF(#REF!="複雑な制約のある作業",0.4,IF(#REF!="単純な制約のある作業",0.2,0)))))))</f>
        <v>#REF!</v>
      </c>
      <c r="I2250" s="224" t="e">
        <f t="shared" si="137"/>
        <v>#REF!</v>
      </c>
      <c r="J2250" s="242" t="e">
        <f>IF(#REF!&gt;=1,IF(#REF!&gt;=1,#REF!),IF(#REF!&gt;=0,"",))</f>
        <v>#REF!</v>
      </c>
      <c r="K2250" s="241" t="e">
        <f>保全管理データ!N3237</f>
        <v>#REF!</v>
      </c>
      <c r="L2250" s="241" t="e">
        <f>IF(#REF!="","",IF(#REF!="悪環境における作業",0.2,IF(#REF!="高所又は地下作業",0.1,IF(#REF!="錯綜場所作業",0.3,IF(#REF!="複雑な制約のある作業",0.4,IF(#REF!="単純な制約のある作業",0.2,0))))))</f>
        <v>#REF!</v>
      </c>
      <c r="M2250" s="224" t="e">
        <f t="shared" si="138"/>
        <v>#REF!</v>
      </c>
    </row>
    <row r="2251" spans="2:13" s="229" customFormat="1" ht="27.75" customHeight="1" x14ac:dyDescent="0.2">
      <c r="B2251" s="562" t="s">
        <v>263</v>
      </c>
      <c r="C2251" s="563"/>
      <c r="D2251" s="239" t="e">
        <f>#REF!</f>
        <v>#REF!</v>
      </c>
      <c r="E2251" s="240" t="s">
        <v>245</v>
      </c>
      <c r="F2251" s="242" t="e">
        <f>IF(#REF!&gt;=1,IF(#REF!&gt;=1,#REF!),IF(#REF!&gt;=0,"",))</f>
        <v>#REF!</v>
      </c>
      <c r="G2251" s="241" t="e">
        <f>保全管理データ!N3211</f>
        <v>#REF!</v>
      </c>
      <c r="H2251" s="241" t="e">
        <f>IF(#REF!="無","",IF(#REF!="","",IF(#REF!="悪環境における作業",0.2,IF(#REF!="高所又は地下作業",0.1,IF(#REF!="錯綜場所作業",0.3,IF(#REF!="複雑な制約のある作業",0.4,IF(#REF!="単純な制約のある作業",0.2,0)))))))</f>
        <v>#REF!</v>
      </c>
      <c r="I2251" s="224" t="e">
        <f t="shared" si="137"/>
        <v>#REF!</v>
      </c>
      <c r="J2251" s="242" t="e">
        <f>IF(#REF!&gt;=1,IF(#REF!&gt;=1,#REF!),IF(#REF!&gt;=0,"",))</f>
        <v>#REF!</v>
      </c>
      <c r="K2251" s="241" t="e">
        <f>保全管理データ!N3238</f>
        <v>#REF!</v>
      </c>
      <c r="L2251" s="241" t="e">
        <f>IF(#REF!="","",IF(#REF!="悪環境における作業",0.2,IF(#REF!="高所又は地下作業",0.1,IF(#REF!="錯綜場所作業",0.3,IF(#REF!="複雑な制約のある作業",0.4,IF(#REF!="単純な制約のある作業",0.2,0))))))</f>
        <v>#REF!</v>
      </c>
      <c r="M2251" s="224" t="e">
        <f t="shared" si="138"/>
        <v>#REF!</v>
      </c>
    </row>
    <row r="2252" spans="2:13" s="229" customFormat="1" ht="27.75" customHeight="1" x14ac:dyDescent="0.2">
      <c r="B2252" s="562" t="s">
        <v>264</v>
      </c>
      <c r="C2252" s="563"/>
      <c r="D2252" s="239" t="e">
        <f>#REF!</f>
        <v>#REF!</v>
      </c>
      <c r="E2252" s="240" t="s">
        <v>245</v>
      </c>
      <c r="F2252" s="242" t="e">
        <f>IF(#REF!&gt;=1,IF(#REF!&gt;=1,#REF!),IF(#REF!&gt;=0,"",))</f>
        <v>#REF!</v>
      </c>
      <c r="G2252" s="241" t="e">
        <f>保全管理データ!N3212</f>
        <v>#REF!</v>
      </c>
      <c r="H2252" s="241" t="e">
        <f>IF(#REF!="無","",IF(#REF!="","",IF(#REF!="悪環境における作業",0.2,IF(#REF!="高所又は地下作業",0.1,IF(#REF!="錯綜場所作業",0.3,IF(#REF!="複雑な制約のある作業",0.4,IF(#REF!="単純な制約のある作業",0.2,0)))))))</f>
        <v>#REF!</v>
      </c>
      <c r="I2252" s="224" t="e">
        <f t="shared" si="137"/>
        <v>#REF!</v>
      </c>
      <c r="J2252" s="242" t="e">
        <f>IF(#REF!&gt;=1,IF(#REF!&gt;=1,#REF!),IF(#REF!&gt;=0,"",))</f>
        <v>#REF!</v>
      </c>
      <c r="K2252" s="241" t="e">
        <f>保全管理データ!N3239</f>
        <v>#REF!</v>
      </c>
      <c r="L2252" s="241" t="e">
        <f>IF(#REF!="","",IF(#REF!="悪環境における作業",0.2,IF(#REF!="高所又は地下作業",0.1,IF(#REF!="錯綜場所作業",0.3,IF(#REF!="複雑な制約のある作業",0.4,IF(#REF!="単純な制約のある作業",0.2,0))))))</f>
        <v>#REF!</v>
      </c>
      <c r="M2252" s="224" t="e">
        <f t="shared" si="138"/>
        <v>#REF!</v>
      </c>
    </row>
    <row r="2253" spans="2:13" s="229" customFormat="1" ht="27.75" customHeight="1" x14ac:dyDescent="0.2">
      <c r="B2253" s="562" t="s">
        <v>265</v>
      </c>
      <c r="C2253" s="563"/>
      <c r="D2253" s="239" t="e">
        <f>#REF!</f>
        <v>#REF!</v>
      </c>
      <c r="E2253" s="240" t="s">
        <v>245</v>
      </c>
      <c r="F2253" s="242" t="e">
        <f>IF(#REF!&gt;=1,IF(#REF!&gt;=1,#REF!),IF(#REF!&gt;=0,"",))</f>
        <v>#REF!</v>
      </c>
      <c r="G2253" s="241" t="e">
        <f>保全管理データ!N3213</f>
        <v>#REF!</v>
      </c>
      <c r="H2253" s="241" t="e">
        <f>IF(#REF!="無","",IF(#REF!="","",IF(#REF!="悪環境における作業",0.2,IF(#REF!="高所又は地下作業",0.1,IF(#REF!="錯綜場所作業",0.3,IF(#REF!="複雑な制約のある作業",0.4,IF(#REF!="単純な制約のある作業",0.2,0)))))))</f>
        <v>#REF!</v>
      </c>
      <c r="I2253" s="224" t="e">
        <f t="shared" si="137"/>
        <v>#REF!</v>
      </c>
      <c r="J2253" s="242" t="e">
        <f>IF(#REF!&gt;=1,IF(#REF!&gt;=1,#REF!),IF(#REF!&gt;=0,"",))</f>
        <v>#REF!</v>
      </c>
      <c r="K2253" s="241" t="e">
        <f>保全管理データ!N3240</f>
        <v>#REF!</v>
      </c>
      <c r="L2253" s="241" t="e">
        <f>IF(#REF!="","",IF(#REF!="悪環境における作業",0.2,IF(#REF!="高所又は地下作業",0.1,IF(#REF!="錯綜場所作業",0.3,IF(#REF!="複雑な制約のある作業",0.4,IF(#REF!="単純な制約のある作業",0.2,0))))))</f>
        <v>#REF!</v>
      </c>
      <c r="M2253" s="224" t="e">
        <f t="shared" si="138"/>
        <v>#REF!</v>
      </c>
    </row>
    <row r="2254" spans="2:13" s="229" customFormat="1" ht="27.75" customHeight="1" x14ac:dyDescent="0.2">
      <c r="B2254" s="562" t="s">
        <v>266</v>
      </c>
      <c r="C2254" s="563"/>
      <c r="D2254" s="239" t="e">
        <f>#REF!</f>
        <v>#REF!</v>
      </c>
      <c r="E2254" s="240" t="s">
        <v>245</v>
      </c>
      <c r="F2254" s="242" t="e">
        <f>IF(#REF!&gt;=1,IF(#REF!&gt;=1,#REF!),IF(#REF!&gt;=0,"",))</f>
        <v>#REF!</v>
      </c>
      <c r="G2254" s="241" t="e">
        <f>保全管理データ!N3214</f>
        <v>#REF!</v>
      </c>
      <c r="H2254" s="241" t="e">
        <f>IF(#REF!="無","",IF(#REF!="","",IF(#REF!="悪環境における作業",0.2,IF(#REF!="高所又は地下作業",0.1,IF(#REF!="錯綜場所作業",0.3,IF(#REF!="複雑な制約のある作業",0.4,IF(#REF!="単純な制約のある作業",0.2,0)))))))</f>
        <v>#REF!</v>
      </c>
      <c r="I2254" s="224" t="e">
        <f t="shared" si="137"/>
        <v>#REF!</v>
      </c>
      <c r="J2254" s="242" t="e">
        <f>IF(#REF!&gt;=1,IF(#REF!&gt;=1,#REF!),IF(#REF!&gt;=0,"",))</f>
        <v>#REF!</v>
      </c>
      <c r="K2254" s="241" t="e">
        <f>保全管理データ!N3241</f>
        <v>#REF!</v>
      </c>
      <c r="L2254" s="241" t="e">
        <f>IF(#REF!="","",IF(#REF!="悪環境における作業",0.2,IF(#REF!="高所又は地下作業",0.1,IF(#REF!="錯綜場所作業",0.3,IF(#REF!="複雑な制約のある作業",0.4,IF(#REF!="単純な制約のある作業",0.2,0))))))</f>
        <v>#REF!</v>
      </c>
      <c r="M2254" s="224" t="e">
        <f t="shared" si="138"/>
        <v>#REF!</v>
      </c>
    </row>
    <row r="2255" spans="2:13" s="229" customFormat="1" ht="27.75" customHeight="1" x14ac:dyDescent="0.2">
      <c r="B2255" s="562" t="s">
        <v>81</v>
      </c>
      <c r="C2255" s="563"/>
      <c r="D2255" s="239" t="e">
        <f>#REF!</f>
        <v>#REF!</v>
      </c>
      <c r="E2255" s="240" t="s">
        <v>245</v>
      </c>
      <c r="F2255" s="242" t="e">
        <f>IF(#REF!&gt;=1,IF(#REF!&gt;=1,#REF!),IF(#REF!&gt;=0,"",))</f>
        <v>#REF!</v>
      </c>
      <c r="G2255" s="241" t="e">
        <f>保全管理データ!N3215</f>
        <v>#REF!</v>
      </c>
      <c r="H2255" s="241" t="e">
        <f>IF(#REF!="無","",IF(#REF!="","",IF(#REF!="悪環境における作業",0.2,IF(#REF!="高所又は地下作業",0.1,IF(#REF!="錯綜場所作業",0.3,IF(#REF!="複雑な制約のある作業",0.4,IF(#REF!="単純な制約のある作業",0.2,0)))))))</f>
        <v>#REF!</v>
      </c>
      <c r="I2255" s="224" t="e">
        <f t="shared" si="137"/>
        <v>#REF!</v>
      </c>
      <c r="J2255" s="242" t="e">
        <f>IF(#REF!&gt;=1,IF(#REF!&gt;=1,#REF!),IF(#REF!&gt;=0,"",))</f>
        <v>#REF!</v>
      </c>
      <c r="K2255" s="241" t="e">
        <f>保全管理データ!N3242</f>
        <v>#REF!</v>
      </c>
      <c r="L2255" s="241" t="e">
        <f>IF(#REF!="","",IF(#REF!="悪環境における作業",0.2,IF(#REF!="高所又は地下作業",0.1,IF(#REF!="錯綜場所作業",0.3,IF(#REF!="複雑な制約のある作業",0.4,IF(#REF!="単純な制約のある作業",0.2,0))))))</f>
        <v>#REF!</v>
      </c>
      <c r="M2255" s="224" t="e">
        <f t="shared" si="138"/>
        <v>#REF!</v>
      </c>
    </row>
    <row r="2256" spans="2:13" s="229" customFormat="1" ht="27.75" customHeight="1" x14ac:dyDescent="0.2">
      <c r="B2256" s="562" t="s">
        <v>267</v>
      </c>
      <c r="C2256" s="563"/>
      <c r="D2256" s="239" t="e">
        <f>#REF!</f>
        <v>#REF!</v>
      </c>
      <c r="E2256" s="240" t="s">
        <v>247</v>
      </c>
      <c r="F2256" s="242" t="e">
        <f>IF(#REF!&gt;=1,IF(#REF!&gt;=1,#REF!),IF(#REF!&gt;=0,"",))</f>
        <v>#REF!</v>
      </c>
      <c r="G2256" s="241" t="e">
        <f>保全管理データ!N3216</f>
        <v>#REF!</v>
      </c>
      <c r="H2256" s="241" t="e">
        <f>IF(#REF!="無","",IF(#REF!="","",IF(#REF!="悪環境における作業",0.2,IF(#REF!="高所又は地下作業",0.1,IF(#REF!="錯綜場所作業",0.3,IF(#REF!="複雑な制約のある作業",0.4,IF(#REF!="単純な制約のある作業",0.2,0)))))))</f>
        <v>#REF!</v>
      </c>
      <c r="I2256" s="224" t="e">
        <f t="shared" si="137"/>
        <v>#REF!</v>
      </c>
      <c r="J2256" s="242" t="e">
        <f>IF(#REF!&gt;=1,IF(#REF!&gt;=1,#REF!),IF(#REF!&gt;=0,"",))</f>
        <v>#REF!</v>
      </c>
      <c r="K2256" s="241" t="e">
        <f>保全管理データ!N3243</f>
        <v>#REF!</v>
      </c>
      <c r="L2256" s="241" t="e">
        <f>IF(#REF!="","",IF(#REF!="悪環境における作業",0.2,IF(#REF!="高所又は地下作業",0.1,IF(#REF!="錯綜場所作業",0.3,IF(#REF!="複雑な制約のある作業",0.4,IF(#REF!="単純な制約のある作業",0.2,0))))))</f>
        <v>#REF!</v>
      </c>
      <c r="M2256" s="224" t="e">
        <f t="shared" si="138"/>
        <v>#REF!</v>
      </c>
    </row>
    <row r="2257" spans="2:13" s="229" customFormat="1" ht="27.75" customHeight="1" x14ac:dyDescent="0.2">
      <c r="B2257" s="562" t="s">
        <v>268</v>
      </c>
      <c r="C2257" s="563"/>
      <c r="D2257" s="239" t="e">
        <f>#REF!</f>
        <v>#REF!</v>
      </c>
      <c r="E2257" s="240" t="s">
        <v>246</v>
      </c>
      <c r="F2257" s="242" t="e">
        <f>IF(#REF!&gt;=1,IF(#REF!&gt;=1,#REF!),IF(#REF!&gt;=0,"",))</f>
        <v>#REF!</v>
      </c>
      <c r="G2257" s="241" t="e">
        <f>保全管理データ!N3217</f>
        <v>#REF!</v>
      </c>
      <c r="H2257" s="241" t="e">
        <f>IF(#REF!="無","",IF(#REF!="","",IF(#REF!="悪環境における作業",0.2,IF(#REF!="高所又は地下作業",0.1,IF(#REF!="錯綜場所作業",0.3,IF(#REF!="複雑な制約のある作業",0.4,IF(#REF!="単純な制約のある作業",0.2,0)))))))</f>
        <v>#REF!</v>
      </c>
      <c r="I2257" s="224" t="e">
        <f t="shared" si="137"/>
        <v>#REF!</v>
      </c>
      <c r="J2257" s="242" t="e">
        <f>IF(#REF!&gt;=1,IF(#REF!&gt;=1,#REF!),IF(#REF!&gt;=0,"",))</f>
        <v>#REF!</v>
      </c>
      <c r="K2257" s="241" t="e">
        <f>保全管理データ!N3244</f>
        <v>#REF!</v>
      </c>
      <c r="L2257" s="241" t="e">
        <f>IF(#REF!="","",IF(#REF!="悪環境における作業",0.2,IF(#REF!="高所又は地下作業",0.1,IF(#REF!="錯綜場所作業",0.3,IF(#REF!="複雑な制約のある作業",0.4,IF(#REF!="単純な制約のある作業",0.2,0))))))</f>
        <v>#REF!</v>
      </c>
      <c r="M2257" s="224" t="e">
        <f t="shared" si="138"/>
        <v>#REF!</v>
      </c>
    </row>
    <row r="2258" spans="2:13" s="229" customFormat="1" ht="27.75" customHeight="1" thickBot="1" x14ac:dyDescent="0.25">
      <c r="B2258" s="564" t="s">
        <v>269</v>
      </c>
      <c r="C2258" s="565"/>
      <c r="D2258" s="243" t="e">
        <f>#REF!</f>
        <v>#REF!</v>
      </c>
      <c r="E2258" s="244" t="s">
        <v>245</v>
      </c>
      <c r="F2258" s="246" t="e">
        <f>IF(#REF!&gt;=1,IF(#REF!&gt;=1,#REF!),IF(#REF!&gt;=0,"",))</f>
        <v>#REF!</v>
      </c>
      <c r="G2258" s="245" t="e">
        <f>保全管理データ!N3218</f>
        <v>#REF!</v>
      </c>
      <c r="H2258" s="241" t="e">
        <f>IF(#REF!="無","",IF(#REF!="","",IF(#REF!="悪環境における作業",0.2,IF(#REF!="高所又は地下作業",0.1,IF(#REF!="錯綜場所作業",0.3,IF(#REF!="複雑な制約のある作業",0.4,IF(#REF!="単純な制約のある作業",0.2,0)))))))</f>
        <v>#REF!</v>
      </c>
      <c r="I2258" s="224" t="e">
        <f t="shared" si="137"/>
        <v>#REF!</v>
      </c>
      <c r="J2258" s="246" t="e">
        <f>IF(#REF!&gt;=1,IF(#REF!&gt;=1,#REF!),IF(#REF!&gt;=0,"",))</f>
        <v>#REF!</v>
      </c>
      <c r="K2258" s="245" t="e">
        <f>保全管理データ!N3245</f>
        <v>#REF!</v>
      </c>
      <c r="L2258" s="245" t="e">
        <f>IF(#REF!="","",IF(#REF!="悪環境における作業",0.2,IF(#REF!="高所又は地下作業",0.1,IF(#REF!="錯綜場所作業",0.3,IF(#REF!="複雑な制約のある作業",0.4,IF(#REF!="単純な制約のある作業",0.2,0))))))</f>
        <v>#REF!</v>
      </c>
      <c r="M2258" s="224" t="e">
        <f t="shared" si="138"/>
        <v>#REF!</v>
      </c>
    </row>
    <row r="2259" spans="2:13" s="229" customFormat="1" ht="27.75" customHeight="1" thickBot="1" x14ac:dyDescent="0.25">
      <c r="B2259" s="555" t="s">
        <v>190</v>
      </c>
      <c r="C2259" s="555"/>
      <c r="D2259" s="555"/>
      <c r="E2259" s="555"/>
      <c r="F2259" s="556" t="e">
        <f>SUM(I2235:I2258)</f>
        <v>#REF!</v>
      </c>
      <c r="G2259" s="557"/>
      <c r="H2259" s="557"/>
      <c r="I2259" s="558"/>
      <c r="J2259" s="556" t="e">
        <f>IF(SUM(J2235:J2258)=0,"0.00",SUM(M2235:M2258))</f>
        <v>#REF!</v>
      </c>
      <c r="K2259" s="557"/>
      <c r="L2259" s="557"/>
      <c r="M2259" s="558"/>
    </row>
    <row r="2260" spans="2:13" s="229" customFormat="1" ht="27.75" customHeight="1" thickBot="1" x14ac:dyDescent="0.25">
      <c r="B2260" s="555" t="s">
        <v>97</v>
      </c>
      <c r="C2260" s="555"/>
      <c r="D2260" s="555"/>
      <c r="E2260" s="555"/>
      <c r="F2260" s="559" t="e">
        <f>IF(#REF!="５年以下","0",IF(#REF!="５年～１０年",0.1,IF(#REF!="１０年以上",0.15)))</f>
        <v>#REF!</v>
      </c>
      <c r="G2260" s="560"/>
      <c r="H2260" s="560"/>
      <c r="I2260" s="560"/>
      <c r="J2260" s="560"/>
      <c r="K2260" s="560"/>
      <c r="L2260" s="560"/>
      <c r="M2260" s="561"/>
    </row>
    <row r="2261" spans="2:13" s="229" customFormat="1" ht="27.75" customHeight="1" thickBot="1" x14ac:dyDescent="0.25">
      <c r="B2261" s="556" t="s">
        <v>273</v>
      </c>
      <c r="C2261" s="557"/>
      <c r="D2261" s="557"/>
      <c r="E2261" s="558"/>
      <c r="F2261" s="556" t="e">
        <f>F2259*(1+F2260)</f>
        <v>#REF!</v>
      </c>
      <c r="G2261" s="557"/>
      <c r="H2261" s="557"/>
      <c r="I2261" s="557"/>
      <c r="J2261" s="556" t="e">
        <f>J2259*(1+F2260)</f>
        <v>#REF!</v>
      </c>
      <c r="K2261" s="557"/>
      <c r="L2261" s="557"/>
      <c r="M2261" s="558"/>
    </row>
    <row r="2262" spans="2:13" s="229" customFormat="1" ht="24" hidden="1" customHeight="1" thickBot="1" x14ac:dyDescent="0.25">
      <c r="B2262" s="555" t="s">
        <v>191</v>
      </c>
      <c r="C2262" s="555"/>
      <c r="D2262" s="555"/>
      <c r="E2262" s="555"/>
      <c r="F2262" s="556" t="e">
        <f>#REF!*(#REF!*#REF!+#REF!*#REF!)</f>
        <v>#REF!</v>
      </c>
      <c r="G2262" s="557"/>
      <c r="H2262" s="558"/>
      <c r="I2262" s="555" t="e">
        <f>#REF!</f>
        <v>#REF!</v>
      </c>
      <c r="J2262" s="556"/>
      <c r="K2262" s="247" t="s">
        <v>230</v>
      </c>
      <c r="L2262" s="558" t="e">
        <f>B2233</f>
        <v>#REF!</v>
      </c>
      <c r="M2262" s="555"/>
    </row>
    <row r="2263" spans="2:13" s="229" customFormat="1" ht="45" customHeight="1" thickBot="1" x14ac:dyDescent="0.25">
      <c r="B2263" s="228"/>
      <c r="C2263" s="228"/>
      <c r="D2263" s="228"/>
      <c r="E2263" s="228"/>
      <c r="F2263" s="228"/>
      <c r="G2263" s="228"/>
      <c r="H2263" s="228"/>
      <c r="I2263" s="228"/>
      <c r="J2263" s="228"/>
      <c r="K2263" s="228"/>
      <c r="L2263" s="228"/>
      <c r="M2263" s="228"/>
    </row>
    <row r="2264" spans="2:13" s="229" customFormat="1" ht="27.75" customHeight="1" thickBot="1" x14ac:dyDescent="0.25">
      <c r="B2264" s="568" t="s">
        <v>128</v>
      </c>
      <c r="C2264" s="569"/>
      <c r="D2264" s="569"/>
      <c r="E2264" s="570"/>
      <c r="F2264" s="228"/>
      <c r="G2264" s="228"/>
      <c r="H2264" s="228"/>
      <c r="I2264" s="228"/>
      <c r="J2264" s="228"/>
      <c r="K2264" s="228"/>
      <c r="L2264" s="228"/>
      <c r="M2264" s="228"/>
    </row>
    <row r="2265" spans="2:13" s="229" customFormat="1" ht="27.75" customHeight="1" x14ac:dyDescent="0.2">
      <c r="B2265" s="571" t="e">
        <f>#REF!</f>
        <v>#REF!</v>
      </c>
      <c r="C2265" s="572"/>
      <c r="D2265" s="573"/>
      <c r="E2265" s="574"/>
      <c r="F2265" s="578" t="s">
        <v>240</v>
      </c>
      <c r="G2265" s="579"/>
      <c r="H2265" s="579"/>
      <c r="I2265" s="580"/>
      <c r="J2265" s="578" t="s">
        <v>239</v>
      </c>
      <c r="K2265" s="579"/>
      <c r="L2265" s="579"/>
      <c r="M2265" s="580"/>
    </row>
    <row r="2266" spans="2:13" s="229" customFormat="1" ht="27.75" customHeight="1" thickBot="1" x14ac:dyDescent="0.25">
      <c r="B2266" s="575"/>
      <c r="C2266" s="576"/>
      <c r="D2266" s="576"/>
      <c r="E2266" s="577"/>
      <c r="F2266" s="233" t="s">
        <v>149</v>
      </c>
      <c r="G2266" s="231" t="s">
        <v>151</v>
      </c>
      <c r="H2266" s="231" t="s">
        <v>96</v>
      </c>
      <c r="I2266" s="232" t="s">
        <v>150</v>
      </c>
      <c r="J2266" s="233" t="s">
        <v>149</v>
      </c>
      <c r="K2266" s="231" t="s">
        <v>151</v>
      </c>
      <c r="L2266" s="231" t="s">
        <v>96</v>
      </c>
      <c r="M2266" s="232" t="s">
        <v>150</v>
      </c>
    </row>
    <row r="2267" spans="2:13" s="229" customFormat="1" ht="27.75" customHeight="1" thickTop="1" x14ac:dyDescent="0.2">
      <c r="B2267" s="566" t="s">
        <v>241</v>
      </c>
      <c r="C2267" s="567"/>
      <c r="D2267" s="234" t="e">
        <f>#REF!</f>
        <v>#REF!</v>
      </c>
      <c r="E2267" s="235" t="s">
        <v>242</v>
      </c>
      <c r="F2267" s="242" t="e">
        <f>IF(#REF!&gt;=1,IF(#REF!&gt;=1,#REF!),IF(#REF!&gt;=0,"",))</f>
        <v>#REF!</v>
      </c>
      <c r="G2267" s="241" t="e">
        <f>保全管理データ!N3587</f>
        <v>#REF!</v>
      </c>
      <c r="H2267" s="241" t="e">
        <f>IF(#REF!="無","",IF(#REF!="","",IF(#REF!="悪環境における作業",0.2,IF(#REF!="高所又は地下作業",0.1,IF(#REF!="錯綜場所作業",0.3,IF(#REF!="複雑な制約のある作業",0.4,IF(#REF!="単純な制約のある作業",0.2,0)))))))</f>
        <v>#REF!</v>
      </c>
      <c r="I2267" s="224" t="e">
        <f>IF(F2267="","",F2267*G2267*(1+IF(H2267="",0,H2267)))</f>
        <v>#REF!</v>
      </c>
      <c r="J2267" s="242" t="e">
        <f>IF(#REF!&gt;=1,IF(#REF!&gt;=1,#REF!),IF(#REF!&gt;=0,"",))</f>
        <v>#REF!</v>
      </c>
      <c r="K2267" s="241" t="e">
        <f>保全管理データ!N3614</f>
        <v>#REF!</v>
      </c>
      <c r="L2267" s="241" t="e">
        <f>IF(#REF!="","",IF(#REF!="悪環境における作業",0.2,IF(#REF!="高所又は地下作業",0.1,IF(#REF!="錯綜場所作業",0.3,IF(#REF!="複雑な制約のある作業",0.4,IF(#REF!="単純な制約のある作業",0.2,0))))))</f>
        <v>#REF!</v>
      </c>
      <c r="M2267" s="224" t="e">
        <f>IF(J2267="","",J2267*K2267*(1+IF(L2267="",0,L2267)))</f>
        <v>#REF!</v>
      </c>
    </row>
    <row r="2268" spans="2:13" s="229" customFormat="1" ht="27.75" customHeight="1" x14ac:dyDescent="0.2">
      <c r="B2268" s="562" t="s">
        <v>243</v>
      </c>
      <c r="C2268" s="563"/>
      <c r="D2268" s="239" t="e">
        <f>#REF!</f>
        <v>#REF!</v>
      </c>
      <c r="E2268" s="240" t="s">
        <v>242</v>
      </c>
      <c r="F2268" s="242" t="e">
        <f>IF(#REF!&gt;=1,IF(#REF!&gt;=1,#REF!),IF(#REF!&gt;=0,"",))</f>
        <v>#REF!</v>
      </c>
      <c r="G2268" s="241" t="e">
        <f>保全管理データ!N3588</f>
        <v>#REF!</v>
      </c>
      <c r="H2268" s="241" t="e">
        <f>IF(#REF!="無","",IF(#REF!="","",IF(#REF!="悪環境における作業",0.2,IF(#REF!="高所又は地下作業",0.1,IF(#REF!="錯綜場所作業",0.3,IF(#REF!="複雑な制約のある作業",0.4,IF(#REF!="単純な制約のある作業",0.2,0)))))))</f>
        <v>#REF!</v>
      </c>
      <c r="I2268" s="224" t="e">
        <f t="shared" ref="I2268:I2290" si="139">IF(F2268="","",F2268*G2268*(1+IF(H2268="",0,H2268)))</f>
        <v>#REF!</v>
      </c>
      <c r="J2268" s="242" t="e">
        <f>IF(#REF!&gt;=1,IF(#REF!&gt;=1,#REF!),IF(#REF!&gt;=0,"",))</f>
        <v>#REF!</v>
      </c>
      <c r="K2268" s="241" t="e">
        <f>保全管理データ!N3615</f>
        <v>#REF!</v>
      </c>
      <c r="L2268" s="241" t="e">
        <f>IF(#REF!="","",IF(#REF!="悪環境における作業",0.2,IF(#REF!="高所又は地下作業",0.1,IF(#REF!="錯綜場所作業",0.3,IF(#REF!="複雑な制約のある作業",0.4,IF(#REF!="単純な制約のある作業",0.2,0))))))</f>
        <v>#REF!</v>
      </c>
      <c r="M2268" s="224" t="e">
        <f t="shared" ref="M2268:M2290" si="140">IF(J2268="","",J2268*K2268*(1+IF(L2268="",0,L2268)))</f>
        <v>#REF!</v>
      </c>
    </row>
    <row r="2269" spans="2:13" s="229" customFormat="1" ht="27.75" customHeight="1" x14ac:dyDescent="0.2">
      <c r="B2269" s="562" t="s">
        <v>249</v>
      </c>
      <c r="C2269" s="563"/>
      <c r="D2269" s="239" t="e">
        <f>#REF!</f>
        <v>#REF!</v>
      </c>
      <c r="E2269" s="240" t="s">
        <v>244</v>
      </c>
      <c r="F2269" s="242" t="e">
        <f>IF(#REF!&gt;=1,IF(#REF!&gt;=1,#REF!),IF(#REF!&gt;=0,"",))</f>
        <v>#REF!</v>
      </c>
      <c r="G2269" s="241" t="e">
        <f>保全管理データ!N3589</f>
        <v>#REF!</v>
      </c>
      <c r="H2269" s="241" t="e">
        <f>IF(#REF!="無","",IF(#REF!="","",IF(#REF!="悪環境における作業",0.2,IF(#REF!="高所又は地下作業",0.1,IF(#REF!="錯綜場所作業",0.3,IF(#REF!="複雑な制約のある作業",0.4,IF(#REF!="単純な制約のある作業",0.2,0)))))))</f>
        <v>#REF!</v>
      </c>
      <c r="I2269" s="224" t="e">
        <f t="shared" si="139"/>
        <v>#REF!</v>
      </c>
      <c r="J2269" s="242" t="e">
        <f>IF(#REF!&gt;=1,IF(#REF!&gt;=1,#REF!),IF(#REF!&gt;=0,"",))</f>
        <v>#REF!</v>
      </c>
      <c r="K2269" s="241" t="e">
        <f>保全管理データ!N3616</f>
        <v>#REF!</v>
      </c>
      <c r="L2269" s="241" t="e">
        <f>IF(#REF!="","",IF(#REF!="悪環境における作業",0.2,IF(#REF!="高所又は地下作業",0.1,IF(#REF!="錯綜場所作業",0.3,IF(#REF!="複雑な制約のある作業",0.4,IF(#REF!="単純な制約のある作業",0.2,0))))))</f>
        <v>#REF!</v>
      </c>
      <c r="M2269" s="224" t="e">
        <f t="shared" si="140"/>
        <v>#REF!</v>
      </c>
    </row>
    <row r="2270" spans="2:13" s="229" customFormat="1" ht="27.75" customHeight="1" x14ac:dyDescent="0.2">
      <c r="B2270" s="562" t="s">
        <v>250</v>
      </c>
      <c r="C2270" s="563"/>
      <c r="D2270" s="239" t="e">
        <f>#REF!</f>
        <v>#REF!</v>
      </c>
      <c r="E2270" s="240" t="s">
        <v>244</v>
      </c>
      <c r="F2270" s="242" t="e">
        <f>IF(#REF!&gt;=1,IF(#REF!&gt;=1,#REF!),IF(#REF!&gt;=0,"",))</f>
        <v>#REF!</v>
      </c>
      <c r="G2270" s="241" t="e">
        <f>保全管理データ!N3590</f>
        <v>#REF!</v>
      </c>
      <c r="H2270" s="241" t="e">
        <f>IF(#REF!="無","",IF(#REF!="","",IF(#REF!="悪環境における作業",0.2,IF(#REF!="高所又は地下作業",0.1,IF(#REF!="錯綜場所作業",0.3,IF(#REF!="複雑な制約のある作業",0.4,IF(#REF!="単純な制約のある作業",0.2,0)))))))</f>
        <v>#REF!</v>
      </c>
      <c r="I2270" s="224" t="e">
        <f t="shared" si="139"/>
        <v>#REF!</v>
      </c>
      <c r="J2270" s="242" t="e">
        <f>IF(#REF!&gt;=1,IF(#REF!&gt;=1,#REF!),IF(#REF!&gt;=0,"",))</f>
        <v>#REF!</v>
      </c>
      <c r="K2270" s="241" t="e">
        <f>保全管理データ!N3617</f>
        <v>#REF!</v>
      </c>
      <c r="L2270" s="241" t="e">
        <f>IF(#REF!="","",IF(#REF!="悪環境における作業",0.2,IF(#REF!="高所又は地下作業",0.1,IF(#REF!="錯綜場所作業",0.3,IF(#REF!="複雑な制約のある作業",0.4,IF(#REF!="単純な制約のある作業",0.2,0))))))</f>
        <v>#REF!</v>
      </c>
      <c r="M2270" s="224" t="e">
        <f t="shared" si="140"/>
        <v>#REF!</v>
      </c>
    </row>
    <row r="2271" spans="2:13" s="229" customFormat="1" ht="27.75" customHeight="1" x14ac:dyDescent="0.2">
      <c r="B2271" s="562" t="s">
        <v>251</v>
      </c>
      <c r="C2271" s="563"/>
      <c r="D2271" s="239" t="e">
        <f>#REF!</f>
        <v>#REF!</v>
      </c>
      <c r="E2271" s="240" t="s">
        <v>242</v>
      </c>
      <c r="F2271" s="242" t="e">
        <f>IF(#REF!&gt;=1,IF(#REF!&gt;=1,#REF!),IF(#REF!&gt;=0,"",))</f>
        <v>#REF!</v>
      </c>
      <c r="G2271" s="241" t="e">
        <f>保全管理データ!N3591</f>
        <v>#REF!</v>
      </c>
      <c r="H2271" s="241" t="e">
        <f>IF(#REF!="無","",IF(#REF!="","",IF(#REF!="悪環境における作業",0.2,IF(#REF!="高所又は地下作業",0.1,IF(#REF!="錯綜場所作業",0.3,IF(#REF!="複雑な制約のある作業",0.4,IF(#REF!="単純な制約のある作業",0.2,0)))))))</f>
        <v>#REF!</v>
      </c>
      <c r="I2271" s="224" t="e">
        <f t="shared" si="139"/>
        <v>#REF!</v>
      </c>
      <c r="J2271" s="242" t="e">
        <f>IF(#REF!&gt;=1,IF(#REF!&gt;=1,#REF!),IF(#REF!&gt;=0,"",))</f>
        <v>#REF!</v>
      </c>
      <c r="K2271" s="241" t="e">
        <f>保全管理データ!N3618</f>
        <v>#REF!</v>
      </c>
      <c r="L2271" s="241" t="e">
        <f>IF(#REF!="","",IF(#REF!="悪環境における作業",0.2,IF(#REF!="高所又は地下作業",0.1,IF(#REF!="錯綜場所作業",0.3,IF(#REF!="複雑な制約のある作業",0.4,IF(#REF!="単純な制約のある作業",0.2,0))))))</f>
        <v>#REF!</v>
      </c>
      <c r="M2271" s="224" t="e">
        <f t="shared" si="140"/>
        <v>#REF!</v>
      </c>
    </row>
    <row r="2272" spans="2:13" s="229" customFormat="1" ht="27.75" customHeight="1" x14ac:dyDescent="0.2">
      <c r="B2272" s="562" t="s">
        <v>252</v>
      </c>
      <c r="C2272" s="563"/>
      <c r="D2272" s="239" t="e">
        <f>#REF!</f>
        <v>#REF!</v>
      </c>
      <c r="E2272" s="240" t="s">
        <v>244</v>
      </c>
      <c r="F2272" s="242" t="e">
        <f>IF(#REF!&gt;=1,IF(#REF!&gt;=1,#REF!),IF(#REF!&gt;=0,"",))</f>
        <v>#REF!</v>
      </c>
      <c r="G2272" s="241" t="e">
        <f>保全管理データ!N3592</f>
        <v>#REF!</v>
      </c>
      <c r="H2272" s="241" t="e">
        <f>IF(#REF!="無","",IF(#REF!="","",IF(#REF!="悪環境における作業",0.2,IF(#REF!="高所又は地下作業",0.1,IF(#REF!="錯綜場所作業",0.3,IF(#REF!="複雑な制約のある作業",0.4,IF(#REF!="単純な制約のある作業",0.2,0)))))))</f>
        <v>#REF!</v>
      </c>
      <c r="I2272" s="224" t="e">
        <f t="shared" si="139"/>
        <v>#REF!</v>
      </c>
      <c r="J2272" s="242" t="e">
        <f>IF(#REF!&gt;=1,IF(#REF!&gt;=1,#REF!),IF(#REF!&gt;=0,"",))</f>
        <v>#REF!</v>
      </c>
      <c r="K2272" s="241" t="e">
        <f>保全管理データ!N3619</f>
        <v>#REF!</v>
      </c>
      <c r="L2272" s="241" t="e">
        <f>IF(#REF!="","",IF(#REF!="悪環境における作業",0.2,IF(#REF!="高所又は地下作業",0.1,IF(#REF!="錯綜場所作業",0.3,IF(#REF!="複雑な制約のある作業",0.4,IF(#REF!="単純な制約のある作業",0.2,0))))))</f>
        <v>#REF!</v>
      </c>
      <c r="M2272" s="224" t="e">
        <f t="shared" si="140"/>
        <v>#REF!</v>
      </c>
    </row>
    <row r="2273" spans="2:13" s="229" customFormat="1" ht="27.75" customHeight="1" x14ac:dyDescent="0.2">
      <c r="B2273" s="562" t="s">
        <v>253</v>
      </c>
      <c r="C2273" s="563"/>
      <c r="D2273" s="239" t="e">
        <f>#REF!</f>
        <v>#REF!</v>
      </c>
      <c r="E2273" s="240" t="s">
        <v>242</v>
      </c>
      <c r="F2273" s="242" t="e">
        <f>IF(#REF!&gt;=1,IF(#REF!&gt;=1,#REF!),IF(#REF!&gt;=0,"",))</f>
        <v>#REF!</v>
      </c>
      <c r="G2273" s="241" t="e">
        <f>保全管理データ!N3593</f>
        <v>#REF!</v>
      </c>
      <c r="H2273" s="241" t="e">
        <f>IF(#REF!="無","",IF(#REF!="","",IF(#REF!="悪環境における作業",0.2,IF(#REF!="高所又は地下作業",0.1,IF(#REF!="錯綜場所作業",0.3,IF(#REF!="複雑な制約のある作業",0.4,IF(#REF!="単純な制約のある作業",0.2,0)))))))</f>
        <v>#REF!</v>
      </c>
      <c r="I2273" s="224" t="e">
        <f t="shared" si="139"/>
        <v>#REF!</v>
      </c>
      <c r="J2273" s="242" t="e">
        <f>IF(#REF!&gt;=1,IF(#REF!&gt;=1,#REF!),IF(#REF!&gt;=0,"",))</f>
        <v>#REF!</v>
      </c>
      <c r="K2273" s="241" t="e">
        <f>保全管理データ!N3620</f>
        <v>#REF!</v>
      </c>
      <c r="L2273" s="241" t="e">
        <f>IF(#REF!="","",IF(#REF!="悪環境における作業",0.2,IF(#REF!="高所又は地下作業",0.1,IF(#REF!="錯綜場所作業",0.3,IF(#REF!="複雑な制約のある作業",0.4,IF(#REF!="単純な制約のある作業",0.2,0))))))</f>
        <v>#REF!</v>
      </c>
      <c r="M2273" s="224" t="e">
        <f t="shared" si="140"/>
        <v>#REF!</v>
      </c>
    </row>
    <row r="2274" spans="2:13" s="229" customFormat="1" ht="27.75" customHeight="1" x14ac:dyDescent="0.2">
      <c r="B2274" s="562" t="s">
        <v>254</v>
      </c>
      <c r="C2274" s="563"/>
      <c r="D2274" s="239" t="e">
        <f>#REF!</f>
        <v>#REF!</v>
      </c>
      <c r="E2274" s="240" t="s">
        <v>242</v>
      </c>
      <c r="F2274" s="242" t="e">
        <f>IF(#REF!&gt;=1,IF(#REF!&gt;=1,#REF!),IF(#REF!&gt;=0,"",))</f>
        <v>#REF!</v>
      </c>
      <c r="G2274" s="241" t="e">
        <f>保全管理データ!N3594</f>
        <v>#REF!</v>
      </c>
      <c r="H2274" s="241" t="e">
        <f>IF(#REF!="無","",IF(#REF!="","",IF(#REF!="悪環境における作業",0.2,IF(#REF!="高所又は地下作業",0.1,IF(#REF!="錯綜場所作業",0.3,IF(#REF!="複雑な制約のある作業",0.4,IF(#REF!="単純な制約のある作業",0.2,0)))))))</f>
        <v>#REF!</v>
      </c>
      <c r="I2274" s="224" t="e">
        <f t="shared" si="139"/>
        <v>#REF!</v>
      </c>
      <c r="J2274" s="242" t="e">
        <f>IF(#REF!&gt;=1,IF(#REF!&gt;=1,#REF!),IF(#REF!&gt;=0,"",))</f>
        <v>#REF!</v>
      </c>
      <c r="K2274" s="241" t="e">
        <f>保全管理データ!N3621</f>
        <v>#REF!</v>
      </c>
      <c r="L2274" s="241" t="e">
        <f>IF(#REF!="","",IF(#REF!="悪環境における作業",0.2,IF(#REF!="高所又は地下作業",0.1,IF(#REF!="錯綜場所作業",0.3,IF(#REF!="複雑な制約のある作業",0.4,IF(#REF!="単純な制約のある作業",0.2,0))))))</f>
        <v>#REF!</v>
      </c>
      <c r="M2274" s="224" t="e">
        <f t="shared" si="140"/>
        <v>#REF!</v>
      </c>
    </row>
    <row r="2275" spans="2:13" s="229" customFormat="1" ht="27.75" customHeight="1" x14ac:dyDescent="0.2">
      <c r="B2275" s="562" t="s">
        <v>255</v>
      </c>
      <c r="C2275" s="563"/>
      <c r="D2275" s="239" t="e">
        <f>#REF!</f>
        <v>#REF!</v>
      </c>
      <c r="E2275" s="240" t="s">
        <v>245</v>
      </c>
      <c r="F2275" s="242" t="e">
        <f>IF(#REF!&gt;=1,IF(#REF!&gt;=1,#REF!),IF(#REF!&gt;=0,"",))</f>
        <v>#REF!</v>
      </c>
      <c r="G2275" s="241" t="e">
        <f>保全管理データ!N3595</f>
        <v>#REF!</v>
      </c>
      <c r="H2275" s="241" t="e">
        <f>IF(#REF!="無","",IF(#REF!="","",IF(#REF!="悪環境における作業",0.2,IF(#REF!="高所又は地下作業",0.1,IF(#REF!="錯綜場所作業",0.3,IF(#REF!="複雑な制約のある作業",0.4,IF(#REF!="単純な制約のある作業",0.2,0)))))))</f>
        <v>#REF!</v>
      </c>
      <c r="I2275" s="224" t="e">
        <f t="shared" si="139"/>
        <v>#REF!</v>
      </c>
      <c r="J2275" s="242" t="e">
        <f>IF(#REF!&gt;=1,IF(#REF!&gt;=1,#REF!),IF(#REF!&gt;=0,"",))</f>
        <v>#REF!</v>
      </c>
      <c r="K2275" s="241" t="e">
        <f>保全管理データ!N3622</f>
        <v>#REF!</v>
      </c>
      <c r="L2275" s="241" t="e">
        <f>IF(#REF!="","",IF(#REF!="悪環境における作業",0.2,IF(#REF!="高所又は地下作業",0.1,IF(#REF!="錯綜場所作業",0.3,IF(#REF!="複雑な制約のある作業",0.4,IF(#REF!="単純な制約のある作業",0.2,0))))))</f>
        <v>#REF!</v>
      </c>
      <c r="M2275" s="224" t="e">
        <f t="shared" si="140"/>
        <v>#REF!</v>
      </c>
    </row>
    <row r="2276" spans="2:13" s="229" customFormat="1" ht="27.75" customHeight="1" x14ac:dyDescent="0.2">
      <c r="B2276" s="562" t="s">
        <v>256</v>
      </c>
      <c r="C2276" s="563"/>
      <c r="D2276" s="239" t="e">
        <f>#REF!</f>
        <v>#REF!</v>
      </c>
      <c r="E2276" s="240" t="s">
        <v>242</v>
      </c>
      <c r="F2276" s="242" t="e">
        <f>IF(#REF!&gt;=1,IF(#REF!&gt;=1,#REF!),IF(#REF!&gt;=0,"",))</f>
        <v>#REF!</v>
      </c>
      <c r="G2276" s="241" t="e">
        <f>保全管理データ!N3596</f>
        <v>#REF!</v>
      </c>
      <c r="H2276" s="241" t="e">
        <f>IF(#REF!="無","",IF(#REF!="","",IF(#REF!="悪環境における作業",0.2,IF(#REF!="高所又は地下作業",0.1,IF(#REF!="錯綜場所作業",0.3,IF(#REF!="複雑な制約のある作業",0.4,IF(#REF!="単純な制約のある作業",0.2,0)))))))</f>
        <v>#REF!</v>
      </c>
      <c r="I2276" s="224" t="e">
        <f t="shared" si="139"/>
        <v>#REF!</v>
      </c>
      <c r="J2276" s="242" t="e">
        <f>IF(#REF!&gt;=1,IF(#REF!&gt;=1,#REF!),IF(#REF!&gt;=0,"",))</f>
        <v>#REF!</v>
      </c>
      <c r="K2276" s="241" t="e">
        <f>保全管理データ!N3623</f>
        <v>#REF!</v>
      </c>
      <c r="L2276" s="241" t="e">
        <f>IF(#REF!="","",IF(#REF!="悪環境における作業",0.2,IF(#REF!="高所又は地下作業",0.1,IF(#REF!="錯綜場所作業",0.3,IF(#REF!="複雑な制約のある作業",0.4,IF(#REF!="単純な制約のある作業",0.2,0))))))</f>
        <v>#REF!</v>
      </c>
      <c r="M2276" s="224" t="e">
        <f t="shared" si="140"/>
        <v>#REF!</v>
      </c>
    </row>
    <row r="2277" spans="2:13" s="229" customFormat="1" ht="27.75" customHeight="1" x14ac:dyDescent="0.2">
      <c r="B2277" s="562" t="s">
        <v>257</v>
      </c>
      <c r="C2277" s="563"/>
      <c r="D2277" s="239" t="e">
        <f>#REF!</f>
        <v>#REF!</v>
      </c>
      <c r="E2277" s="240" t="s">
        <v>245</v>
      </c>
      <c r="F2277" s="242" t="e">
        <f>IF(#REF!&gt;=1,IF(#REF!&gt;=1,#REF!),IF(#REF!&gt;=0,"",))</f>
        <v>#REF!</v>
      </c>
      <c r="G2277" s="241" t="e">
        <f>保全管理データ!N3597</f>
        <v>#REF!</v>
      </c>
      <c r="H2277" s="241" t="e">
        <f>IF(#REF!="無","",IF(#REF!="","",IF(#REF!="悪環境における作業",0.2,IF(#REF!="高所又は地下作業",0.1,IF(#REF!="錯綜場所作業",0.3,IF(#REF!="複雑な制約のある作業",0.4,IF(#REF!="単純な制約のある作業",0.2,0)))))))</f>
        <v>#REF!</v>
      </c>
      <c r="I2277" s="224" t="e">
        <f t="shared" si="139"/>
        <v>#REF!</v>
      </c>
      <c r="J2277" s="242" t="e">
        <f>IF(#REF!&gt;=1,IF(#REF!&gt;=1,#REF!),IF(#REF!&gt;=0,"",))</f>
        <v>#REF!</v>
      </c>
      <c r="K2277" s="241" t="e">
        <f>保全管理データ!N3624</f>
        <v>#REF!</v>
      </c>
      <c r="L2277" s="241" t="e">
        <f>IF(#REF!="","",IF(#REF!="悪環境における作業",0.2,IF(#REF!="高所又は地下作業",0.1,IF(#REF!="錯綜場所作業",0.3,IF(#REF!="複雑な制約のある作業",0.4,IF(#REF!="単純な制約のある作業",0.2,0))))))</f>
        <v>#REF!</v>
      </c>
      <c r="M2277" s="224" t="e">
        <f t="shared" si="140"/>
        <v>#REF!</v>
      </c>
    </row>
    <row r="2278" spans="2:13" s="229" customFormat="1" ht="27.75" customHeight="1" x14ac:dyDescent="0.2">
      <c r="B2278" s="562" t="s">
        <v>258</v>
      </c>
      <c r="C2278" s="563"/>
      <c r="D2278" s="239" t="e">
        <f>#REF!</f>
        <v>#REF!</v>
      </c>
      <c r="E2278" s="240" t="s">
        <v>245</v>
      </c>
      <c r="F2278" s="242" t="e">
        <f>IF(#REF!&gt;=1,IF(#REF!&gt;=1,#REF!),IF(#REF!&gt;=0,"",))</f>
        <v>#REF!</v>
      </c>
      <c r="G2278" s="241" t="e">
        <f>保全管理データ!N3598</f>
        <v>#REF!</v>
      </c>
      <c r="H2278" s="241" t="e">
        <f>IF(#REF!="無","",IF(#REF!="","",IF(#REF!="悪環境における作業",0.2,IF(#REF!="高所又は地下作業",0.1,IF(#REF!="錯綜場所作業",0.3,IF(#REF!="複雑な制約のある作業",0.4,IF(#REF!="単純な制約のある作業",0.2,0)))))))</f>
        <v>#REF!</v>
      </c>
      <c r="I2278" s="224" t="e">
        <f t="shared" si="139"/>
        <v>#REF!</v>
      </c>
      <c r="J2278" s="242" t="e">
        <f>IF(#REF!&gt;=1,IF(#REF!&gt;=1,#REF!),IF(#REF!&gt;=0,"",))</f>
        <v>#REF!</v>
      </c>
      <c r="K2278" s="241" t="e">
        <f>保全管理データ!N3625</f>
        <v>#REF!</v>
      </c>
      <c r="L2278" s="241" t="e">
        <f>IF(#REF!="","",IF(#REF!="悪環境における作業",0.2,IF(#REF!="高所又は地下作業",0.1,IF(#REF!="錯綜場所作業",0.3,IF(#REF!="複雑な制約のある作業",0.4,IF(#REF!="単純な制約のある作業",0.2,0))))))</f>
        <v>#REF!</v>
      </c>
      <c r="M2278" s="224" t="e">
        <f t="shared" si="140"/>
        <v>#REF!</v>
      </c>
    </row>
    <row r="2279" spans="2:13" s="229" customFormat="1" ht="27.75" customHeight="1" x14ac:dyDescent="0.2">
      <c r="B2279" s="562" t="s">
        <v>259</v>
      </c>
      <c r="C2279" s="563"/>
      <c r="D2279" s="239" t="e">
        <f>#REF!</f>
        <v>#REF!</v>
      </c>
      <c r="E2279" s="240" t="s">
        <v>245</v>
      </c>
      <c r="F2279" s="242" t="e">
        <f>IF(#REF!&gt;=1,IF(#REF!&gt;=1,#REF!),IF(#REF!&gt;=0,"",))</f>
        <v>#REF!</v>
      </c>
      <c r="G2279" s="241" t="e">
        <f>保全管理データ!N3599</f>
        <v>#REF!</v>
      </c>
      <c r="H2279" s="241" t="e">
        <f>IF(#REF!="無","",IF(#REF!="","",IF(#REF!="悪環境における作業",0.2,IF(#REF!="高所又は地下作業",0.1,IF(#REF!="錯綜場所作業",0.3,IF(#REF!="複雑な制約のある作業",0.4,IF(#REF!="単純な制約のある作業",0.2,0)))))))</f>
        <v>#REF!</v>
      </c>
      <c r="I2279" s="224" t="e">
        <f t="shared" si="139"/>
        <v>#REF!</v>
      </c>
      <c r="J2279" s="242" t="e">
        <f>IF(#REF!&gt;=1,IF(#REF!&gt;=1,#REF!),IF(#REF!&gt;=0,"",))</f>
        <v>#REF!</v>
      </c>
      <c r="K2279" s="241" t="e">
        <f>保全管理データ!N3626</f>
        <v>#REF!</v>
      </c>
      <c r="L2279" s="241" t="e">
        <f>IF(#REF!="","",IF(#REF!="悪環境における作業",0.2,IF(#REF!="高所又は地下作業",0.1,IF(#REF!="錯綜場所作業",0.3,IF(#REF!="複雑な制約のある作業",0.4,IF(#REF!="単純な制約のある作業",0.2,0))))))</f>
        <v>#REF!</v>
      </c>
      <c r="M2279" s="224" t="e">
        <f t="shared" si="140"/>
        <v>#REF!</v>
      </c>
    </row>
    <row r="2280" spans="2:13" s="229" customFormat="1" ht="27.75" customHeight="1" x14ac:dyDescent="0.2">
      <c r="B2280" s="562" t="s">
        <v>432</v>
      </c>
      <c r="C2280" s="563"/>
      <c r="D2280" s="239" t="e">
        <f>#REF!</f>
        <v>#REF!</v>
      </c>
      <c r="E2280" s="240" t="s">
        <v>248</v>
      </c>
      <c r="F2280" s="242" t="e">
        <f>IF(#REF!&gt;=1,IF(#REF!&gt;=1,#REF!),IF(#REF!&gt;=0,"",))</f>
        <v>#REF!</v>
      </c>
      <c r="G2280" s="241" t="e">
        <f>保全管理データ!N3600</f>
        <v>#REF!</v>
      </c>
      <c r="H2280" s="241" t="e">
        <f>IF(#REF!="無","",IF(#REF!="","",IF(#REF!="悪環境における作業",0.2,IF(#REF!="高所又は地下作業",0.1,IF(#REF!="錯綜場所作業",0.3,IF(#REF!="複雑な制約のある作業",0.4,IF(#REF!="単純な制約のある作業",0.2,0)))))))</f>
        <v>#REF!</v>
      </c>
      <c r="I2280" s="224" t="e">
        <f t="shared" si="139"/>
        <v>#REF!</v>
      </c>
      <c r="J2280" s="242" t="e">
        <f>IF(#REF!&gt;=1,IF(#REF!&gt;=1,#REF!),IF(#REF!&gt;=0,"",))</f>
        <v>#REF!</v>
      </c>
      <c r="K2280" s="241" t="e">
        <f>保全管理データ!N3627</f>
        <v>#REF!</v>
      </c>
      <c r="L2280" s="241" t="e">
        <f>IF(#REF!="","",IF(#REF!="悪環境における作業",0.2,IF(#REF!="高所又は地下作業",0.1,IF(#REF!="錯綜場所作業",0.3,IF(#REF!="複雑な制約のある作業",0.4,IF(#REF!="単純な制約のある作業",0.2,0))))))</f>
        <v>#REF!</v>
      </c>
      <c r="M2280" s="224" t="e">
        <f t="shared" si="140"/>
        <v>#REF!</v>
      </c>
    </row>
    <row r="2281" spans="2:13" s="229" customFormat="1" ht="27.75" customHeight="1" x14ac:dyDescent="0.2">
      <c r="B2281" s="562" t="s">
        <v>261</v>
      </c>
      <c r="C2281" s="563"/>
      <c r="D2281" s="239" t="e">
        <f>#REF!</f>
        <v>#REF!</v>
      </c>
      <c r="E2281" s="240" t="s">
        <v>247</v>
      </c>
      <c r="F2281" s="242" t="e">
        <f>IF(#REF!&gt;=1,IF(#REF!&gt;=1,#REF!),IF(#REF!&gt;=0,"",))</f>
        <v>#REF!</v>
      </c>
      <c r="G2281" s="241" t="e">
        <f>保全管理データ!N3601</f>
        <v>#REF!</v>
      </c>
      <c r="H2281" s="241" t="e">
        <f>IF(#REF!="無","",IF(#REF!="","",IF(#REF!="悪環境における作業",0.2,IF(#REF!="高所又は地下作業",0.1,IF(#REF!="錯綜場所作業",0.3,IF(#REF!="複雑な制約のある作業",0.4,IF(#REF!="単純な制約のある作業",0.2,0)))))))</f>
        <v>#REF!</v>
      </c>
      <c r="I2281" s="224" t="e">
        <f t="shared" si="139"/>
        <v>#REF!</v>
      </c>
      <c r="J2281" s="242" t="e">
        <f>IF(#REF!&gt;=1,IF(#REF!&gt;=1,#REF!),IF(#REF!&gt;=0,"",))</f>
        <v>#REF!</v>
      </c>
      <c r="K2281" s="241" t="e">
        <f>保全管理データ!N3628</f>
        <v>#REF!</v>
      </c>
      <c r="L2281" s="241" t="e">
        <f>IF(#REF!="","",IF(#REF!="悪環境における作業",0.2,IF(#REF!="高所又は地下作業",0.1,IF(#REF!="錯綜場所作業",0.3,IF(#REF!="複雑な制約のある作業",0.4,IF(#REF!="単純な制約のある作業",0.2,0))))))</f>
        <v>#REF!</v>
      </c>
      <c r="M2281" s="224" t="e">
        <f t="shared" si="140"/>
        <v>#REF!</v>
      </c>
    </row>
    <row r="2282" spans="2:13" s="229" customFormat="1" ht="27.75" customHeight="1" x14ac:dyDescent="0.2">
      <c r="B2282" s="562" t="s">
        <v>262</v>
      </c>
      <c r="C2282" s="563"/>
      <c r="D2282" s="239" t="e">
        <f>#REF!</f>
        <v>#REF!</v>
      </c>
      <c r="E2282" s="240" t="s">
        <v>245</v>
      </c>
      <c r="F2282" s="242" t="e">
        <f>IF(#REF!&gt;=1,IF(#REF!&gt;=1,#REF!),IF(#REF!&gt;=0,"",))</f>
        <v>#REF!</v>
      </c>
      <c r="G2282" s="241" t="e">
        <f>保全管理データ!N3602</f>
        <v>#REF!</v>
      </c>
      <c r="H2282" s="241" t="e">
        <f>IF(#REF!="無","",IF(#REF!="","",IF(#REF!="悪環境における作業",0.2,IF(#REF!="高所又は地下作業",0.1,IF(#REF!="錯綜場所作業",0.3,IF(#REF!="複雑な制約のある作業",0.4,IF(#REF!="単純な制約のある作業",0.2,0)))))))</f>
        <v>#REF!</v>
      </c>
      <c r="I2282" s="224" t="e">
        <f t="shared" si="139"/>
        <v>#REF!</v>
      </c>
      <c r="J2282" s="242" t="e">
        <f>IF(#REF!&gt;=1,IF(#REF!&gt;=1,#REF!),IF(#REF!&gt;=0,"",))</f>
        <v>#REF!</v>
      </c>
      <c r="K2282" s="241" t="e">
        <f>保全管理データ!N3629</f>
        <v>#REF!</v>
      </c>
      <c r="L2282" s="241" t="e">
        <f>IF(#REF!="","",IF(#REF!="悪環境における作業",0.2,IF(#REF!="高所又は地下作業",0.1,IF(#REF!="錯綜場所作業",0.3,IF(#REF!="複雑な制約のある作業",0.4,IF(#REF!="単純な制約のある作業",0.2,0))))))</f>
        <v>#REF!</v>
      </c>
      <c r="M2282" s="224" t="e">
        <f t="shared" si="140"/>
        <v>#REF!</v>
      </c>
    </row>
    <row r="2283" spans="2:13" s="229" customFormat="1" ht="27.75" customHeight="1" x14ac:dyDescent="0.2">
      <c r="B2283" s="562" t="s">
        <v>263</v>
      </c>
      <c r="C2283" s="563"/>
      <c r="D2283" s="239" t="e">
        <f>#REF!</f>
        <v>#REF!</v>
      </c>
      <c r="E2283" s="240" t="s">
        <v>245</v>
      </c>
      <c r="F2283" s="242" t="e">
        <f>IF(#REF!&gt;=1,IF(#REF!&gt;=1,#REF!),IF(#REF!&gt;=0,"",))</f>
        <v>#REF!</v>
      </c>
      <c r="G2283" s="241" t="e">
        <f>保全管理データ!N3603</f>
        <v>#REF!</v>
      </c>
      <c r="H2283" s="241" t="e">
        <f>IF(#REF!="無","",IF(#REF!="","",IF(#REF!="悪環境における作業",0.2,IF(#REF!="高所又は地下作業",0.1,IF(#REF!="錯綜場所作業",0.3,IF(#REF!="複雑な制約のある作業",0.4,IF(#REF!="単純な制約のある作業",0.2,0)))))))</f>
        <v>#REF!</v>
      </c>
      <c r="I2283" s="224" t="e">
        <f t="shared" si="139"/>
        <v>#REF!</v>
      </c>
      <c r="J2283" s="242" t="e">
        <f>IF(#REF!&gt;=1,IF(#REF!&gt;=1,#REF!),IF(#REF!&gt;=0,"",))</f>
        <v>#REF!</v>
      </c>
      <c r="K2283" s="241" t="e">
        <f>保全管理データ!N3630</f>
        <v>#REF!</v>
      </c>
      <c r="L2283" s="241" t="e">
        <f>IF(#REF!="","",IF(#REF!="悪環境における作業",0.2,IF(#REF!="高所又は地下作業",0.1,IF(#REF!="錯綜場所作業",0.3,IF(#REF!="複雑な制約のある作業",0.4,IF(#REF!="単純な制約のある作業",0.2,0))))))</f>
        <v>#REF!</v>
      </c>
      <c r="M2283" s="224" t="e">
        <f t="shared" si="140"/>
        <v>#REF!</v>
      </c>
    </row>
    <row r="2284" spans="2:13" s="229" customFormat="1" ht="27.75" customHeight="1" x14ac:dyDescent="0.2">
      <c r="B2284" s="562" t="s">
        <v>264</v>
      </c>
      <c r="C2284" s="563"/>
      <c r="D2284" s="239" t="e">
        <f>#REF!</f>
        <v>#REF!</v>
      </c>
      <c r="E2284" s="240" t="s">
        <v>245</v>
      </c>
      <c r="F2284" s="242" t="e">
        <f>IF(#REF!&gt;=1,IF(#REF!&gt;=1,#REF!),IF(#REF!&gt;=0,"",))</f>
        <v>#REF!</v>
      </c>
      <c r="G2284" s="241" t="e">
        <f>保全管理データ!N3604</f>
        <v>#REF!</v>
      </c>
      <c r="H2284" s="241" t="e">
        <f>IF(#REF!="無","",IF(#REF!="","",IF(#REF!="悪環境における作業",0.2,IF(#REF!="高所又は地下作業",0.1,IF(#REF!="錯綜場所作業",0.3,IF(#REF!="複雑な制約のある作業",0.4,IF(#REF!="単純な制約のある作業",0.2,0)))))))</f>
        <v>#REF!</v>
      </c>
      <c r="I2284" s="224" t="e">
        <f t="shared" si="139"/>
        <v>#REF!</v>
      </c>
      <c r="J2284" s="242" t="e">
        <f>IF(#REF!&gt;=1,IF(#REF!&gt;=1,#REF!),IF(#REF!&gt;=0,"",))</f>
        <v>#REF!</v>
      </c>
      <c r="K2284" s="241" t="e">
        <f>保全管理データ!N3631</f>
        <v>#REF!</v>
      </c>
      <c r="L2284" s="241" t="e">
        <f>IF(#REF!="","",IF(#REF!="悪環境における作業",0.2,IF(#REF!="高所又は地下作業",0.1,IF(#REF!="錯綜場所作業",0.3,IF(#REF!="複雑な制約のある作業",0.4,IF(#REF!="単純な制約のある作業",0.2,0))))))</f>
        <v>#REF!</v>
      </c>
      <c r="M2284" s="224" t="e">
        <f t="shared" si="140"/>
        <v>#REF!</v>
      </c>
    </row>
    <row r="2285" spans="2:13" s="229" customFormat="1" ht="27.75" customHeight="1" x14ac:dyDescent="0.2">
      <c r="B2285" s="562" t="s">
        <v>265</v>
      </c>
      <c r="C2285" s="563"/>
      <c r="D2285" s="239" t="e">
        <f>#REF!</f>
        <v>#REF!</v>
      </c>
      <c r="E2285" s="240" t="s">
        <v>245</v>
      </c>
      <c r="F2285" s="242" t="e">
        <f>IF(#REF!&gt;=1,IF(#REF!&gt;=1,#REF!),IF(#REF!&gt;=0,"",))</f>
        <v>#REF!</v>
      </c>
      <c r="G2285" s="241" t="e">
        <f>保全管理データ!N3605</f>
        <v>#REF!</v>
      </c>
      <c r="H2285" s="241" t="e">
        <f>IF(#REF!="無","",IF(#REF!="","",IF(#REF!="悪環境における作業",0.2,IF(#REF!="高所又は地下作業",0.1,IF(#REF!="錯綜場所作業",0.3,IF(#REF!="複雑な制約のある作業",0.4,IF(#REF!="単純な制約のある作業",0.2,0)))))))</f>
        <v>#REF!</v>
      </c>
      <c r="I2285" s="224" t="e">
        <f t="shared" si="139"/>
        <v>#REF!</v>
      </c>
      <c r="J2285" s="242" t="e">
        <f>IF(#REF!&gt;=1,IF(#REF!&gt;=1,#REF!),IF(#REF!&gt;=0,"",))</f>
        <v>#REF!</v>
      </c>
      <c r="K2285" s="241" t="e">
        <f>保全管理データ!N3632</f>
        <v>#REF!</v>
      </c>
      <c r="L2285" s="241" t="e">
        <f>IF(#REF!="","",IF(#REF!="悪環境における作業",0.2,IF(#REF!="高所又は地下作業",0.1,IF(#REF!="錯綜場所作業",0.3,IF(#REF!="複雑な制約のある作業",0.4,IF(#REF!="単純な制約のある作業",0.2,0))))))</f>
        <v>#REF!</v>
      </c>
      <c r="M2285" s="224" t="e">
        <f t="shared" si="140"/>
        <v>#REF!</v>
      </c>
    </row>
    <row r="2286" spans="2:13" s="229" customFormat="1" ht="27.75" customHeight="1" x14ac:dyDescent="0.2">
      <c r="B2286" s="562" t="s">
        <v>266</v>
      </c>
      <c r="C2286" s="563"/>
      <c r="D2286" s="239" t="e">
        <f>#REF!</f>
        <v>#REF!</v>
      </c>
      <c r="E2286" s="240" t="s">
        <v>245</v>
      </c>
      <c r="F2286" s="242" t="e">
        <f>IF(#REF!&gt;=1,IF(#REF!&gt;=1,#REF!),IF(#REF!&gt;=0,"",))</f>
        <v>#REF!</v>
      </c>
      <c r="G2286" s="241" t="e">
        <f>保全管理データ!N3606</f>
        <v>#REF!</v>
      </c>
      <c r="H2286" s="241" t="e">
        <f>IF(#REF!="無","",IF(#REF!="","",IF(#REF!="悪環境における作業",0.2,IF(#REF!="高所又は地下作業",0.1,IF(#REF!="錯綜場所作業",0.3,IF(#REF!="複雑な制約のある作業",0.4,IF(#REF!="単純な制約のある作業",0.2,0)))))))</f>
        <v>#REF!</v>
      </c>
      <c r="I2286" s="224" t="e">
        <f t="shared" si="139"/>
        <v>#REF!</v>
      </c>
      <c r="J2286" s="242" t="e">
        <f>IF(#REF!&gt;=1,IF(#REF!&gt;=1,#REF!),IF(#REF!&gt;=0,"",))</f>
        <v>#REF!</v>
      </c>
      <c r="K2286" s="241" t="e">
        <f>保全管理データ!N3633</f>
        <v>#REF!</v>
      </c>
      <c r="L2286" s="241" t="e">
        <f>IF(#REF!="","",IF(#REF!="悪環境における作業",0.2,IF(#REF!="高所又は地下作業",0.1,IF(#REF!="錯綜場所作業",0.3,IF(#REF!="複雑な制約のある作業",0.4,IF(#REF!="単純な制約のある作業",0.2,0))))))</f>
        <v>#REF!</v>
      </c>
      <c r="M2286" s="224" t="e">
        <f t="shared" si="140"/>
        <v>#REF!</v>
      </c>
    </row>
    <row r="2287" spans="2:13" s="229" customFormat="1" ht="27.75" customHeight="1" x14ac:dyDescent="0.2">
      <c r="B2287" s="562" t="s">
        <v>81</v>
      </c>
      <c r="C2287" s="563"/>
      <c r="D2287" s="239" t="e">
        <f>#REF!</f>
        <v>#REF!</v>
      </c>
      <c r="E2287" s="240" t="s">
        <v>245</v>
      </c>
      <c r="F2287" s="242" t="e">
        <f>IF(#REF!&gt;=1,IF(#REF!&gt;=1,#REF!),IF(#REF!&gt;=0,"",))</f>
        <v>#REF!</v>
      </c>
      <c r="G2287" s="241" t="e">
        <f>保全管理データ!N3607</f>
        <v>#REF!</v>
      </c>
      <c r="H2287" s="241" t="e">
        <f>IF(#REF!="無","",IF(#REF!="","",IF(#REF!="悪環境における作業",0.2,IF(#REF!="高所又は地下作業",0.1,IF(#REF!="錯綜場所作業",0.3,IF(#REF!="複雑な制約のある作業",0.4,IF(#REF!="単純な制約のある作業",0.2,0)))))))</f>
        <v>#REF!</v>
      </c>
      <c r="I2287" s="224" t="e">
        <f t="shared" si="139"/>
        <v>#REF!</v>
      </c>
      <c r="J2287" s="242" t="e">
        <f>IF(#REF!&gt;=1,IF(#REF!&gt;=1,#REF!),IF(#REF!&gt;=0,"",))</f>
        <v>#REF!</v>
      </c>
      <c r="K2287" s="241" t="e">
        <f>保全管理データ!N3634</f>
        <v>#REF!</v>
      </c>
      <c r="L2287" s="241" t="e">
        <f>IF(#REF!="","",IF(#REF!="悪環境における作業",0.2,IF(#REF!="高所又は地下作業",0.1,IF(#REF!="錯綜場所作業",0.3,IF(#REF!="複雑な制約のある作業",0.4,IF(#REF!="単純な制約のある作業",0.2,0))))))</f>
        <v>#REF!</v>
      </c>
      <c r="M2287" s="224" t="e">
        <f t="shared" si="140"/>
        <v>#REF!</v>
      </c>
    </row>
    <row r="2288" spans="2:13" s="229" customFormat="1" ht="27.75" customHeight="1" x14ac:dyDescent="0.2">
      <c r="B2288" s="562" t="s">
        <v>267</v>
      </c>
      <c r="C2288" s="563"/>
      <c r="D2288" s="239" t="e">
        <f>#REF!</f>
        <v>#REF!</v>
      </c>
      <c r="E2288" s="240" t="s">
        <v>247</v>
      </c>
      <c r="F2288" s="242" t="e">
        <f>IF(#REF!&gt;=1,IF(#REF!&gt;=1,#REF!),IF(#REF!&gt;=0,"",))</f>
        <v>#REF!</v>
      </c>
      <c r="G2288" s="241" t="e">
        <f>保全管理データ!N3608</f>
        <v>#REF!</v>
      </c>
      <c r="H2288" s="241" t="e">
        <f>IF(#REF!="無","",IF(#REF!="","",IF(#REF!="悪環境における作業",0.2,IF(#REF!="高所又は地下作業",0.1,IF(#REF!="錯綜場所作業",0.3,IF(#REF!="複雑な制約のある作業",0.4,IF(#REF!="単純な制約のある作業",0.2,0)))))))</f>
        <v>#REF!</v>
      </c>
      <c r="I2288" s="224" t="e">
        <f t="shared" si="139"/>
        <v>#REF!</v>
      </c>
      <c r="J2288" s="242" t="e">
        <f>IF(#REF!&gt;=1,IF(#REF!&gt;=1,#REF!),IF(#REF!&gt;=0,"",))</f>
        <v>#REF!</v>
      </c>
      <c r="K2288" s="241" t="e">
        <f>保全管理データ!N3635</f>
        <v>#REF!</v>
      </c>
      <c r="L2288" s="241" t="e">
        <f>IF(#REF!="","",IF(#REF!="悪環境における作業",0.2,IF(#REF!="高所又は地下作業",0.1,IF(#REF!="錯綜場所作業",0.3,IF(#REF!="複雑な制約のある作業",0.4,IF(#REF!="単純な制約のある作業",0.2,0))))))</f>
        <v>#REF!</v>
      </c>
      <c r="M2288" s="224" t="e">
        <f t="shared" si="140"/>
        <v>#REF!</v>
      </c>
    </row>
    <row r="2289" spans="2:13" s="229" customFormat="1" ht="27.75" customHeight="1" x14ac:dyDescent="0.2">
      <c r="B2289" s="562" t="s">
        <v>268</v>
      </c>
      <c r="C2289" s="563"/>
      <c r="D2289" s="239" t="e">
        <f>#REF!</f>
        <v>#REF!</v>
      </c>
      <c r="E2289" s="240" t="s">
        <v>246</v>
      </c>
      <c r="F2289" s="242" t="e">
        <f>IF(#REF!&gt;=1,IF(#REF!&gt;=1,#REF!),IF(#REF!&gt;=0,"",))</f>
        <v>#REF!</v>
      </c>
      <c r="G2289" s="241" t="e">
        <f>保全管理データ!N3609</f>
        <v>#REF!</v>
      </c>
      <c r="H2289" s="241" t="e">
        <f>IF(#REF!="無","",IF(#REF!="","",IF(#REF!="悪環境における作業",0.2,IF(#REF!="高所又は地下作業",0.1,IF(#REF!="錯綜場所作業",0.3,IF(#REF!="複雑な制約のある作業",0.4,IF(#REF!="単純な制約のある作業",0.2,0)))))))</f>
        <v>#REF!</v>
      </c>
      <c r="I2289" s="224" t="e">
        <f t="shared" si="139"/>
        <v>#REF!</v>
      </c>
      <c r="J2289" s="242" t="e">
        <f>IF(#REF!&gt;=1,IF(#REF!&gt;=1,#REF!),IF(#REF!&gt;=0,"",))</f>
        <v>#REF!</v>
      </c>
      <c r="K2289" s="241" t="e">
        <f>保全管理データ!N3636</f>
        <v>#REF!</v>
      </c>
      <c r="L2289" s="241" t="e">
        <f>IF(#REF!="","",IF(#REF!="悪環境における作業",0.2,IF(#REF!="高所又は地下作業",0.1,IF(#REF!="錯綜場所作業",0.3,IF(#REF!="複雑な制約のある作業",0.4,IF(#REF!="単純な制約のある作業",0.2,0))))))</f>
        <v>#REF!</v>
      </c>
      <c r="M2289" s="224" t="e">
        <f t="shared" si="140"/>
        <v>#REF!</v>
      </c>
    </row>
    <row r="2290" spans="2:13" s="229" customFormat="1" ht="27.75" customHeight="1" thickBot="1" x14ac:dyDescent="0.25">
      <c r="B2290" s="564" t="s">
        <v>269</v>
      </c>
      <c r="C2290" s="565"/>
      <c r="D2290" s="243" t="e">
        <f>#REF!</f>
        <v>#REF!</v>
      </c>
      <c r="E2290" s="244" t="s">
        <v>245</v>
      </c>
      <c r="F2290" s="246" t="e">
        <f>IF(#REF!&gt;=1,IF(#REF!&gt;=1,#REF!),IF(#REF!&gt;=0,"",))</f>
        <v>#REF!</v>
      </c>
      <c r="G2290" s="245" t="e">
        <f>保全管理データ!N3610</f>
        <v>#REF!</v>
      </c>
      <c r="H2290" s="241" t="e">
        <f>IF(#REF!="無","",IF(#REF!="","",IF(#REF!="悪環境における作業",0.2,IF(#REF!="高所又は地下作業",0.1,IF(#REF!="錯綜場所作業",0.3,IF(#REF!="複雑な制約のある作業",0.4,IF(#REF!="単純な制約のある作業",0.2,0)))))))</f>
        <v>#REF!</v>
      </c>
      <c r="I2290" s="224" t="e">
        <f t="shared" si="139"/>
        <v>#REF!</v>
      </c>
      <c r="J2290" s="246" t="e">
        <f>IF(#REF!&gt;=1,IF(#REF!&gt;=1,#REF!),IF(#REF!&gt;=0,"",))</f>
        <v>#REF!</v>
      </c>
      <c r="K2290" s="245" t="e">
        <f>保全管理データ!N3637</f>
        <v>#REF!</v>
      </c>
      <c r="L2290" s="245" t="e">
        <f>IF(#REF!="","",IF(#REF!="悪環境における作業",0.2,IF(#REF!="高所又は地下作業",0.1,IF(#REF!="錯綜場所作業",0.3,IF(#REF!="複雑な制約のある作業",0.4,IF(#REF!="単純な制約のある作業",0.2,0))))))</f>
        <v>#REF!</v>
      </c>
      <c r="M2290" s="224" t="e">
        <f t="shared" si="140"/>
        <v>#REF!</v>
      </c>
    </row>
    <row r="2291" spans="2:13" s="229" customFormat="1" ht="27.75" customHeight="1" thickBot="1" x14ac:dyDescent="0.25">
      <c r="B2291" s="555" t="s">
        <v>190</v>
      </c>
      <c r="C2291" s="555"/>
      <c r="D2291" s="555"/>
      <c r="E2291" s="555"/>
      <c r="F2291" s="556" t="e">
        <f>SUM(I2267:I2290)</f>
        <v>#REF!</v>
      </c>
      <c r="G2291" s="557"/>
      <c r="H2291" s="557"/>
      <c r="I2291" s="558"/>
      <c r="J2291" s="556" t="e">
        <f>IF(SUM(J2267:J2290)=0,"0.00",SUM(M2267:M2290))</f>
        <v>#REF!</v>
      </c>
      <c r="K2291" s="557"/>
      <c r="L2291" s="557"/>
      <c r="M2291" s="558"/>
    </row>
    <row r="2292" spans="2:13" s="229" customFormat="1" ht="27.75" customHeight="1" thickBot="1" x14ac:dyDescent="0.25">
      <c r="B2292" s="555" t="s">
        <v>97</v>
      </c>
      <c r="C2292" s="555"/>
      <c r="D2292" s="555"/>
      <c r="E2292" s="555"/>
      <c r="F2292" s="559" t="e">
        <f>IF(#REF!="５年以下","0",IF(#REF!="５年～１０年",0.1,IF(#REF!="１０年以上",0.15)))</f>
        <v>#REF!</v>
      </c>
      <c r="G2292" s="560"/>
      <c r="H2292" s="560"/>
      <c r="I2292" s="560"/>
      <c r="J2292" s="560"/>
      <c r="K2292" s="560"/>
      <c r="L2292" s="560"/>
      <c r="M2292" s="561"/>
    </row>
    <row r="2293" spans="2:13" s="229" customFormat="1" ht="27.75" customHeight="1" thickBot="1" x14ac:dyDescent="0.25">
      <c r="B2293" s="556" t="s">
        <v>273</v>
      </c>
      <c r="C2293" s="557"/>
      <c r="D2293" s="557"/>
      <c r="E2293" s="558"/>
      <c r="F2293" s="556" t="e">
        <f>F2291*(1+F2292)</f>
        <v>#REF!</v>
      </c>
      <c r="G2293" s="557"/>
      <c r="H2293" s="557"/>
      <c r="I2293" s="557"/>
      <c r="J2293" s="556" t="e">
        <f>J2291*(1+F2292)</f>
        <v>#REF!</v>
      </c>
      <c r="K2293" s="557"/>
      <c r="L2293" s="557"/>
      <c r="M2293" s="558"/>
    </row>
    <row r="2294" spans="2:13" s="229" customFormat="1" ht="24" hidden="1" customHeight="1" thickBot="1" x14ac:dyDescent="0.25">
      <c r="B2294" s="555" t="s">
        <v>191</v>
      </c>
      <c r="C2294" s="555"/>
      <c r="D2294" s="555"/>
      <c r="E2294" s="555"/>
      <c r="F2294" s="556" t="e">
        <f>#REF!*(#REF!*#REF!+#REF!*#REF!)</f>
        <v>#REF!</v>
      </c>
      <c r="G2294" s="557"/>
      <c r="H2294" s="558"/>
      <c r="I2294" s="555" t="e">
        <f>#REF!</f>
        <v>#REF!</v>
      </c>
      <c r="J2294" s="556"/>
      <c r="K2294" s="247" t="s">
        <v>230</v>
      </c>
      <c r="L2294" s="558" t="e">
        <f>B2265</f>
        <v>#REF!</v>
      </c>
      <c r="M2294" s="555"/>
    </row>
    <row r="2295" spans="2:13" s="229" customFormat="1" ht="45" customHeight="1" thickBot="1" x14ac:dyDescent="0.25">
      <c r="B2295" s="228"/>
      <c r="C2295" s="228"/>
      <c r="D2295" s="228"/>
      <c r="E2295" s="228"/>
      <c r="F2295" s="228"/>
      <c r="G2295" s="228"/>
      <c r="H2295" s="228"/>
      <c r="I2295" s="228"/>
      <c r="J2295" s="228"/>
      <c r="K2295" s="228"/>
      <c r="L2295" s="228"/>
      <c r="M2295" s="228"/>
    </row>
    <row r="2296" spans="2:13" s="229" customFormat="1" ht="27.75" customHeight="1" thickBot="1" x14ac:dyDescent="0.25">
      <c r="B2296" s="568" t="s">
        <v>128</v>
      </c>
      <c r="C2296" s="569"/>
      <c r="D2296" s="569"/>
      <c r="E2296" s="570"/>
      <c r="F2296" s="228"/>
      <c r="G2296" s="228"/>
      <c r="H2296" s="228"/>
      <c r="I2296" s="228"/>
      <c r="J2296" s="228"/>
      <c r="K2296" s="228"/>
      <c r="L2296" s="228"/>
      <c r="M2296" s="228"/>
    </row>
    <row r="2297" spans="2:13" s="229" customFormat="1" ht="27.75" customHeight="1" x14ac:dyDescent="0.2">
      <c r="B2297" s="571" t="e">
        <f>#REF!</f>
        <v>#REF!</v>
      </c>
      <c r="C2297" s="572"/>
      <c r="D2297" s="573"/>
      <c r="E2297" s="574"/>
      <c r="F2297" s="578" t="s">
        <v>240</v>
      </c>
      <c r="G2297" s="579"/>
      <c r="H2297" s="579"/>
      <c r="I2297" s="580"/>
      <c r="J2297" s="578" t="s">
        <v>239</v>
      </c>
      <c r="K2297" s="579"/>
      <c r="L2297" s="579"/>
      <c r="M2297" s="580"/>
    </row>
    <row r="2298" spans="2:13" s="229" customFormat="1" ht="27.75" customHeight="1" thickBot="1" x14ac:dyDescent="0.25">
      <c r="B2298" s="575"/>
      <c r="C2298" s="576"/>
      <c r="D2298" s="576"/>
      <c r="E2298" s="577"/>
      <c r="F2298" s="233" t="s">
        <v>149</v>
      </c>
      <c r="G2298" s="231" t="s">
        <v>151</v>
      </c>
      <c r="H2298" s="231" t="s">
        <v>96</v>
      </c>
      <c r="I2298" s="232" t="s">
        <v>150</v>
      </c>
      <c r="J2298" s="233" t="s">
        <v>149</v>
      </c>
      <c r="K2298" s="231" t="s">
        <v>151</v>
      </c>
      <c r="L2298" s="231" t="s">
        <v>96</v>
      </c>
      <c r="M2298" s="232" t="s">
        <v>150</v>
      </c>
    </row>
    <row r="2299" spans="2:13" s="229" customFormat="1" ht="27.75" customHeight="1" thickTop="1" x14ac:dyDescent="0.2">
      <c r="B2299" s="566" t="s">
        <v>241</v>
      </c>
      <c r="C2299" s="567"/>
      <c r="D2299" s="234" t="e">
        <f>#REF!</f>
        <v>#REF!</v>
      </c>
      <c r="E2299" s="235" t="s">
        <v>242</v>
      </c>
      <c r="F2299" s="242" t="e">
        <f>IF(#REF!&gt;=1,IF(#REF!&gt;=1,#REF!),IF(#REF!&gt;=0,"",))</f>
        <v>#REF!</v>
      </c>
      <c r="G2299" s="241" t="e">
        <f>保全管理データ!N3307</f>
        <v>#REF!</v>
      </c>
      <c r="H2299" s="241" t="e">
        <f>IF(#REF!="無","",IF(#REF!="","",IF(#REF!="悪環境における作業",0.2,IF(#REF!="高所又は地下作業",0.1,IF(#REF!="錯綜場所作業",0.3,IF(#REF!="複雑な制約のある作業",0.4,IF(#REF!="単純な制約のある作業",0.2,0)))))))</f>
        <v>#REF!</v>
      </c>
      <c r="I2299" s="224" t="e">
        <f>IF(F2299="","",F2299*G2299*(1+IF(H2299="",0,H2299)))</f>
        <v>#REF!</v>
      </c>
      <c r="J2299" s="242" t="e">
        <f>IF(#REF!&gt;=1,IF(#REF!&gt;=1,#REF!),IF(#REF!&gt;=0,"",))</f>
        <v>#REF!</v>
      </c>
      <c r="K2299" s="241" t="e">
        <f>保全管理データ!N3334</f>
        <v>#REF!</v>
      </c>
      <c r="L2299" s="241" t="e">
        <f>IF(#REF!="","",IF(#REF!="悪環境における作業",0.2,IF(#REF!="高所又は地下作業",0.1,IF(#REF!="錯綜場所作業",0.3,IF(#REF!="複雑な制約のある作業",0.4,IF(#REF!="単純な制約のある作業",0.2,0))))))</f>
        <v>#REF!</v>
      </c>
      <c r="M2299" s="224" t="e">
        <f>IF(J2299="","",J2299*K2299*(1+IF(L2299="",0,L2299)))</f>
        <v>#REF!</v>
      </c>
    </row>
    <row r="2300" spans="2:13" s="229" customFormat="1" ht="27.75" customHeight="1" x14ac:dyDescent="0.2">
      <c r="B2300" s="562" t="s">
        <v>243</v>
      </c>
      <c r="C2300" s="563"/>
      <c r="D2300" s="239" t="e">
        <f>#REF!</f>
        <v>#REF!</v>
      </c>
      <c r="E2300" s="240" t="s">
        <v>242</v>
      </c>
      <c r="F2300" s="242" t="e">
        <f>IF(#REF!&gt;=1,IF(#REF!&gt;=1,#REF!),IF(#REF!&gt;=0,"",))</f>
        <v>#REF!</v>
      </c>
      <c r="G2300" s="241" t="e">
        <f>保全管理データ!N3308</f>
        <v>#REF!</v>
      </c>
      <c r="H2300" s="241" t="e">
        <f>IF(#REF!="無","",IF(#REF!="","",IF(#REF!="悪環境における作業",0.2,IF(#REF!="高所又は地下作業",0.1,IF(#REF!="錯綜場所作業",0.3,IF(#REF!="複雑な制約のある作業",0.4,IF(#REF!="単純な制約のある作業",0.2,0)))))))</f>
        <v>#REF!</v>
      </c>
      <c r="I2300" s="224" t="e">
        <f t="shared" ref="I2300:I2322" si="141">IF(F2300="","",F2300*G2300*(1+IF(H2300="",0,H2300)))</f>
        <v>#REF!</v>
      </c>
      <c r="J2300" s="242" t="e">
        <f>IF(#REF!&gt;=1,IF(#REF!&gt;=1,#REF!),IF(#REF!&gt;=0,"",))</f>
        <v>#REF!</v>
      </c>
      <c r="K2300" s="241" t="e">
        <f>保全管理データ!N3335</f>
        <v>#REF!</v>
      </c>
      <c r="L2300" s="241" t="e">
        <f>IF(#REF!="","",IF(#REF!="悪環境における作業",0.2,IF(#REF!="高所又は地下作業",0.1,IF(#REF!="錯綜場所作業",0.3,IF(#REF!="複雑な制約のある作業",0.4,IF(#REF!="単純な制約のある作業",0.2,0))))))</f>
        <v>#REF!</v>
      </c>
      <c r="M2300" s="224" t="e">
        <f t="shared" ref="M2300:M2322" si="142">IF(J2300="","",J2300*K2300*(1+IF(L2300="",0,L2300)))</f>
        <v>#REF!</v>
      </c>
    </row>
    <row r="2301" spans="2:13" s="229" customFormat="1" ht="27.75" customHeight="1" x14ac:dyDescent="0.2">
      <c r="B2301" s="562" t="s">
        <v>249</v>
      </c>
      <c r="C2301" s="563"/>
      <c r="D2301" s="239" t="e">
        <f>#REF!</f>
        <v>#REF!</v>
      </c>
      <c r="E2301" s="240" t="s">
        <v>244</v>
      </c>
      <c r="F2301" s="242" t="e">
        <f>IF(#REF!&gt;=1,IF(#REF!&gt;=1,#REF!),IF(#REF!&gt;=0,"",))</f>
        <v>#REF!</v>
      </c>
      <c r="G2301" s="241" t="e">
        <f>保全管理データ!N3309</f>
        <v>#REF!</v>
      </c>
      <c r="H2301" s="241" t="e">
        <f>IF(#REF!="無","",IF(#REF!="","",IF(#REF!="悪環境における作業",0.2,IF(#REF!="高所又は地下作業",0.1,IF(#REF!="錯綜場所作業",0.3,IF(#REF!="複雑な制約のある作業",0.4,IF(#REF!="単純な制約のある作業",0.2,0)))))))</f>
        <v>#REF!</v>
      </c>
      <c r="I2301" s="224" t="e">
        <f t="shared" si="141"/>
        <v>#REF!</v>
      </c>
      <c r="J2301" s="242" t="e">
        <f>IF(#REF!&gt;=1,IF(#REF!&gt;=1,#REF!),IF(#REF!&gt;=0,"",))</f>
        <v>#REF!</v>
      </c>
      <c r="K2301" s="241" t="e">
        <f>保全管理データ!N3336</f>
        <v>#REF!</v>
      </c>
      <c r="L2301" s="241" t="e">
        <f>IF(#REF!="","",IF(#REF!="悪環境における作業",0.2,IF(#REF!="高所又は地下作業",0.1,IF(#REF!="錯綜場所作業",0.3,IF(#REF!="複雑な制約のある作業",0.4,IF(#REF!="単純な制約のある作業",0.2,0))))))</f>
        <v>#REF!</v>
      </c>
      <c r="M2301" s="224" t="e">
        <f t="shared" si="142"/>
        <v>#REF!</v>
      </c>
    </row>
    <row r="2302" spans="2:13" s="229" customFormat="1" ht="27.75" customHeight="1" x14ac:dyDescent="0.2">
      <c r="B2302" s="562" t="s">
        <v>250</v>
      </c>
      <c r="C2302" s="563"/>
      <c r="D2302" s="239" t="e">
        <f>#REF!</f>
        <v>#REF!</v>
      </c>
      <c r="E2302" s="240" t="s">
        <v>244</v>
      </c>
      <c r="F2302" s="242" t="e">
        <f>IF(#REF!&gt;=1,IF(#REF!&gt;=1,#REF!),IF(#REF!&gt;=0,"",))</f>
        <v>#REF!</v>
      </c>
      <c r="G2302" s="241" t="e">
        <f>保全管理データ!N3310</f>
        <v>#REF!</v>
      </c>
      <c r="H2302" s="241" t="e">
        <f>IF(#REF!="無","",IF(#REF!="","",IF(#REF!="悪環境における作業",0.2,IF(#REF!="高所又は地下作業",0.1,IF(#REF!="錯綜場所作業",0.3,IF(#REF!="複雑な制約のある作業",0.4,IF(#REF!="単純な制約のある作業",0.2,0)))))))</f>
        <v>#REF!</v>
      </c>
      <c r="I2302" s="224" t="e">
        <f t="shared" si="141"/>
        <v>#REF!</v>
      </c>
      <c r="J2302" s="242" t="e">
        <f>IF(#REF!&gt;=1,IF(#REF!&gt;=1,#REF!),IF(#REF!&gt;=0,"",))</f>
        <v>#REF!</v>
      </c>
      <c r="K2302" s="241" t="e">
        <f>保全管理データ!N3337</f>
        <v>#REF!</v>
      </c>
      <c r="L2302" s="241" t="e">
        <f>IF(#REF!="","",IF(#REF!="悪環境における作業",0.2,IF(#REF!="高所又は地下作業",0.1,IF(#REF!="錯綜場所作業",0.3,IF(#REF!="複雑な制約のある作業",0.4,IF(#REF!="単純な制約のある作業",0.2,0))))))</f>
        <v>#REF!</v>
      </c>
      <c r="M2302" s="224" t="e">
        <f t="shared" si="142"/>
        <v>#REF!</v>
      </c>
    </row>
    <row r="2303" spans="2:13" s="229" customFormat="1" ht="27.75" customHeight="1" x14ac:dyDescent="0.2">
      <c r="B2303" s="562" t="s">
        <v>251</v>
      </c>
      <c r="C2303" s="563"/>
      <c r="D2303" s="239" t="e">
        <f>#REF!</f>
        <v>#REF!</v>
      </c>
      <c r="E2303" s="240" t="s">
        <v>242</v>
      </c>
      <c r="F2303" s="242" t="e">
        <f>IF(#REF!&gt;=1,IF(#REF!&gt;=1,#REF!),IF(#REF!&gt;=0,"",))</f>
        <v>#REF!</v>
      </c>
      <c r="G2303" s="241" t="e">
        <f>保全管理データ!N3311</f>
        <v>#REF!</v>
      </c>
      <c r="H2303" s="241" t="e">
        <f>IF(#REF!="無","",IF(#REF!="","",IF(#REF!="悪環境における作業",0.2,IF(#REF!="高所又は地下作業",0.1,IF(#REF!="錯綜場所作業",0.3,IF(#REF!="複雑な制約のある作業",0.4,IF(#REF!="単純な制約のある作業",0.2,0)))))))</f>
        <v>#REF!</v>
      </c>
      <c r="I2303" s="224" t="e">
        <f t="shared" si="141"/>
        <v>#REF!</v>
      </c>
      <c r="J2303" s="242" t="e">
        <f>IF(#REF!&gt;=1,IF(#REF!&gt;=1,#REF!),IF(#REF!&gt;=0,"",))</f>
        <v>#REF!</v>
      </c>
      <c r="K2303" s="241" t="e">
        <f>保全管理データ!N3338</f>
        <v>#REF!</v>
      </c>
      <c r="L2303" s="241" t="e">
        <f>IF(#REF!="","",IF(#REF!="悪環境における作業",0.2,IF(#REF!="高所又は地下作業",0.1,IF(#REF!="錯綜場所作業",0.3,IF(#REF!="複雑な制約のある作業",0.4,IF(#REF!="単純な制約のある作業",0.2,0))))))</f>
        <v>#REF!</v>
      </c>
      <c r="M2303" s="224" t="e">
        <f t="shared" si="142"/>
        <v>#REF!</v>
      </c>
    </row>
    <row r="2304" spans="2:13" s="229" customFormat="1" ht="27.75" customHeight="1" x14ac:dyDescent="0.2">
      <c r="B2304" s="562" t="s">
        <v>252</v>
      </c>
      <c r="C2304" s="563"/>
      <c r="D2304" s="239" t="e">
        <f>#REF!</f>
        <v>#REF!</v>
      </c>
      <c r="E2304" s="240" t="s">
        <v>244</v>
      </c>
      <c r="F2304" s="242" t="e">
        <f>IF(#REF!&gt;=1,IF(#REF!&gt;=1,#REF!),IF(#REF!&gt;=0,"",))</f>
        <v>#REF!</v>
      </c>
      <c r="G2304" s="241" t="e">
        <f>保全管理データ!N3312</f>
        <v>#REF!</v>
      </c>
      <c r="H2304" s="241" t="e">
        <f>IF(#REF!="無","",IF(#REF!="","",IF(#REF!="悪環境における作業",0.2,IF(#REF!="高所又は地下作業",0.1,IF(#REF!="錯綜場所作業",0.3,IF(#REF!="複雑な制約のある作業",0.4,IF(#REF!="単純な制約のある作業",0.2,0)))))))</f>
        <v>#REF!</v>
      </c>
      <c r="I2304" s="224" t="e">
        <f t="shared" si="141"/>
        <v>#REF!</v>
      </c>
      <c r="J2304" s="242" t="e">
        <f>IF(#REF!&gt;=1,IF(#REF!&gt;=1,#REF!),IF(#REF!&gt;=0,"",))</f>
        <v>#REF!</v>
      </c>
      <c r="K2304" s="241" t="e">
        <f>保全管理データ!N3339</f>
        <v>#REF!</v>
      </c>
      <c r="L2304" s="241" t="e">
        <f>IF(#REF!="","",IF(#REF!="悪環境における作業",0.2,IF(#REF!="高所又は地下作業",0.1,IF(#REF!="錯綜場所作業",0.3,IF(#REF!="複雑な制約のある作業",0.4,IF(#REF!="単純な制約のある作業",0.2,0))))))</f>
        <v>#REF!</v>
      </c>
      <c r="M2304" s="224" t="e">
        <f t="shared" si="142"/>
        <v>#REF!</v>
      </c>
    </row>
    <row r="2305" spans="2:13" s="229" customFormat="1" ht="27.75" customHeight="1" x14ac:dyDescent="0.2">
      <c r="B2305" s="562" t="s">
        <v>253</v>
      </c>
      <c r="C2305" s="563"/>
      <c r="D2305" s="239" t="e">
        <f>#REF!</f>
        <v>#REF!</v>
      </c>
      <c r="E2305" s="240" t="s">
        <v>242</v>
      </c>
      <c r="F2305" s="242" t="e">
        <f>IF(#REF!&gt;=1,IF(#REF!&gt;=1,#REF!),IF(#REF!&gt;=0,"",))</f>
        <v>#REF!</v>
      </c>
      <c r="G2305" s="241" t="e">
        <f>保全管理データ!N3313</f>
        <v>#REF!</v>
      </c>
      <c r="H2305" s="241" t="e">
        <f>IF(#REF!="無","",IF(#REF!="","",IF(#REF!="悪環境における作業",0.2,IF(#REF!="高所又は地下作業",0.1,IF(#REF!="錯綜場所作業",0.3,IF(#REF!="複雑な制約のある作業",0.4,IF(#REF!="単純な制約のある作業",0.2,0)))))))</f>
        <v>#REF!</v>
      </c>
      <c r="I2305" s="224" t="e">
        <f t="shared" si="141"/>
        <v>#REF!</v>
      </c>
      <c r="J2305" s="242" t="e">
        <f>IF(#REF!&gt;=1,IF(#REF!&gt;=1,#REF!),IF(#REF!&gt;=0,"",))</f>
        <v>#REF!</v>
      </c>
      <c r="K2305" s="241" t="e">
        <f>保全管理データ!N3340</f>
        <v>#REF!</v>
      </c>
      <c r="L2305" s="241" t="e">
        <f>IF(#REF!="","",IF(#REF!="悪環境における作業",0.2,IF(#REF!="高所又は地下作業",0.1,IF(#REF!="錯綜場所作業",0.3,IF(#REF!="複雑な制約のある作業",0.4,IF(#REF!="単純な制約のある作業",0.2,0))))))</f>
        <v>#REF!</v>
      </c>
      <c r="M2305" s="224" t="e">
        <f t="shared" si="142"/>
        <v>#REF!</v>
      </c>
    </row>
    <row r="2306" spans="2:13" s="229" customFormat="1" ht="27.75" customHeight="1" x14ac:dyDescent="0.2">
      <c r="B2306" s="562" t="s">
        <v>254</v>
      </c>
      <c r="C2306" s="563"/>
      <c r="D2306" s="239" t="e">
        <f>#REF!</f>
        <v>#REF!</v>
      </c>
      <c r="E2306" s="240" t="s">
        <v>242</v>
      </c>
      <c r="F2306" s="242" t="e">
        <f>IF(#REF!&gt;=1,IF(#REF!&gt;=1,#REF!),IF(#REF!&gt;=0,"",))</f>
        <v>#REF!</v>
      </c>
      <c r="G2306" s="241" t="e">
        <f>保全管理データ!N3314</f>
        <v>#REF!</v>
      </c>
      <c r="H2306" s="241" t="e">
        <f>IF(#REF!="無","",IF(#REF!="","",IF(#REF!="悪環境における作業",0.2,IF(#REF!="高所又は地下作業",0.1,IF(#REF!="錯綜場所作業",0.3,IF(#REF!="複雑な制約のある作業",0.4,IF(#REF!="単純な制約のある作業",0.2,0)))))))</f>
        <v>#REF!</v>
      </c>
      <c r="I2306" s="224" t="e">
        <f t="shared" si="141"/>
        <v>#REF!</v>
      </c>
      <c r="J2306" s="242" t="e">
        <f>IF(#REF!&gt;=1,IF(#REF!&gt;=1,#REF!),IF(#REF!&gt;=0,"",))</f>
        <v>#REF!</v>
      </c>
      <c r="K2306" s="241" t="e">
        <f>保全管理データ!N3341</f>
        <v>#REF!</v>
      </c>
      <c r="L2306" s="241" t="e">
        <f>IF(#REF!="","",IF(#REF!="悪環境における作業",0.2,IF(#REF!="高所又は地下作業",0.1,IF(#REF!="錯綜場所作業",0.3,IF(#REF!="複雑な制約のある作業",0.4,IF(#REF!="単純な制約のある作業",0.2,0))))))</f>
        <v>#REF!</v>
      </c>
      <c r="M2306" s="224" t="e">
        <f t="shared" si="142"/>
        <v>#REF!</v>
      </c>
    </row>
    <row r="2307" spans="2:13" s="229" customFormat="1" ht="27.75" customHeight="1" x14ac:dyDescent="0.2">
      <c r="B2307" s="562" t="s">
        <v>255</v>
      </c>
      <c r="C2307" s="563"/>
      <c r="D2307" s="239" t="e">
        <f>#REF!</f>
        <v>#REF!</v>
      </c>
      <c r="E2307" s="240" t="s">
        <v>245</v>
      </c>
      <c r="F2307" s="242" t="e">
        <f>IF(#REF!&gt;=1,IF(#REF!&gt;=1,#REF!),IF(#REF!&gt;=0,"",))</f>
        <v>#REF!</v>
      </c>
      <c r="G2307" s="241" t="e">
        <f>保全管理データ!N3315</f>
        <v>#REF!</v>
      </c>
      <c r="H2307" s="241" t="e">
        <f>IF(#REF!="無","",IF(#REF!="","",IF(#REF!="悪環境における作業",0.2,IF(#REF!="高所又は地下作業",0.1,IF(#REF!="錯綜場所作業",0.3,IF(#REF!="複雑な制約のある作業",0.4,IF(#REF!="単純な制約のある作業",0.2,0)))))))</f>
        <v>#REF!</v>
      </c>
      <c r="I2307" s="224" t="e">
        <f t="shared" si="141"/>
        <v>#REF!</v>
      </c>
      <c r="J2307" s="242" t="e">
        <f>IF(#REF!&gt;=1,IF(#REF!&gt;=1,#REF!),IF(#REF!&gt;=0,"",))</f>
        <v>#REF!</v>
      </c>
      <c r="K2307" s="241" t="e">
        <f>保全管理データ!N3342</f>
        <v>#REF!</v>
      </c>
      <c r="L2307" s="241" t="e">
        <f>IF(#REF!="","",IF(#REF!="悪環境における作業",0.2,IF(#REF!="高所又は地下作業",0.1,IF(#REF!="錯綜場所作業",0.3,IF(#REF!="複雑な制約のある作業",0.4,IF(#REF!="単純な制約のある作業",0.2,0))))))</f>
        <v>#REF!</v>
      </c>
      <c r="M2307" s="224" t="e">
        <f t="shared" si="142"/>
        <v>#REF!</v>
      </c>
    </row>
    <row r="2308" spans="2:13" s="229" customFormat="1" ht="27.75" customHeight="1" x14ac:dyDescent="0.2">
      <c r="B2308" s="562" t="s">
        <v>256</v>
      </c>
      <c r="C2308" s="563"/>
      <c r="D2308" s="239" t="e">
        <f>#REF!</f>
        <v>#REF!</v>
      </c>
      <c r="E2308" s="240" t="s">
        <v>242</v>
      </c>
      <c r="F2308" s="242" t="e">
        <f>IF(#REF!&gt;=1,IF(#REF!&gt;=1,#REF!),IF(#REF!&gt;=0,"",))</f>
        <v>#REF!</v>
      </c>
      <c r="G2308" s="241" t="e">
        <f>保全管理データ!N3316</f>
        <v>#REF!</v>
      </c>
      <c r="H2308" s="241" t="e">
        <f>IF(#REF!="無","",IF(#REF!="","",IF(#REF!="悪環境における作業",0.2,IF(#REF!="高所又は地下作業",0.1,IF(#REF!="錯綜場所作業",0.3,IF(#REF!="複雑な制約のある作業",0.4,IF(#REF!="単純な制約のある作業",0.2,0)))))))</f>
        <v>#REF!</v>
      </c>
      <c r="I2308" s="224" t="e">
        <f t="shared" si="141"/>
        <v>#REF!</v>
      </c>
      <c r="J2308" s="242" t="e">
        <f>IF(#REF!&gt;=1,IF(#REF!&gt;=1,#REF!),IF(#REF!&gt;=0,"",))</f>
        <v>#REF!</v>
      </c>
      <c r="K2308" s="241" t="e">
        <f>保全管理データ!N3343</f>
        <v>#REF!</v>
      </c>
      <c r="L2308" s="241" t="e">
        <f>IF(#REF!="","",IF(#REF!="悪環境における作業",0.2,IF(#REF!="高所又は地下作業",0.1,IF(#REF!="錯綜場所作業",0.3,IF(#REF!="複雑な制約のある作業",0.4,IF(#REF!="単純な制約のある作業",0.2,0))))))</f>
        <v>#REF!</v>
      </c>
      <c r="M2308" s="224" t="e">
        <f t="shared" si="142"/>
        <v>#REF!</v>
      </c>
    </row>
    <row r="2309" spans="2:13" s="229" customFormat="1" ht="27.75" customHeight="1" x14ac:dyDescent="0.2">
      <c r="B2309" s="562" t="s">
        <v>257</v>
      </c>
      <c r="C2309" s="563"/>
      <c r="D2309" s="239" t="e">
        <f>#REF!</f>
        <v>#REF!</v>
      </c>
      <c r="E2309" s="240" t="s">
        <v>245</v>
      </c>
      <c r="F2309" s="242" t="e">
        <f>IF(#REF!&gt;=1,IF(#REF!&gt;=1,#REF!),IF(#REF!&gt;=0,"",))</f>
        <v>#REF!</v>
      </c>
      <c r="G2309" s="241" t="e">
        <f>保全管理データ!N3317</f>
        <v>#REF!</v>
      </c>
      <c r="H2309" s="241" t="e">
        <f>IF(#REF!="無","",IF(#REF!="","",IF(#REF!="悪環境における作業",0.2,IF(#REF!="高所又は地下作業",0.1,IF(#REF!="錯綜場所作業",0.3,IF(#REF!="複雑な制約のある作業",0.4,IF(#REF!="単純な制約のある作業",0.2,0)))))))</f>
        <v>#REF!</v>
      </c>
      <c r="I2309" s="224" t="e">
        <f t="shared" si="141"/>
        <v>#REF!</v>
      </c>
      <c r="J2309" s="242" t="e">
        <f>IF(#REF!&gt;=1,IF(#REF!&gt;=1,#REF!),IF(#REF!&gt;=0,"",))</f>
        <v>#REF!</v>
      </c>
      <c r="K2309" s="241" t="e">
        <f>保全管理データ!N3344</f>
        <v>#REF!</v>
      </c>
      <c r="L2309" s="241" t="e">
        <f>IF(#REF!="","",IF(#REF!="悪環境における作業",0.2,IF(#REF!="高所又は地下作業",0.1,IF(#REF!="錯綜場所作業",0.3,IF(#REF!="複雑な制約のある作業",0.4,IF(#REF!="単純な制約のある作業",0.2,0))))))</f>
        <v>#REF!</v>
      </c>
      <c r="M2309" s="224" t="e">
        <f t="shared" si="142"/>
        <v>#REF!</v>
      </c>
    </row>
    <row r="2310" spans="2:13" s="229" customFormat="1" ht="27.75" customHeight="1" x14ac:dyDescent="0.2">
      <c r="B2310" s="562" t="s">
        <v>258</v>
      </c>
      <c r="C2310" s="563"/>
      <c r="D2310" s="239" t="e">
        <f>#REF!</f>
        <v>#REF!</v>
      </c>
      <c r="E2310" s="240" t="s">
        <v>245</v>
      </c>
      <c r="F2310" s="242" t="e">
        <f>IF(#REF!&gt;=1,IF(#REF!&gt;=1,#REF!),IF(#REF!&gt;=0,"",))</f>
        <v>#REF!</v>
      </c>
      <c r="G2310" s="241" t="e">
        <f>保全管理データ!N3318</f>
        <v>#REF!</v>
      </c>
      <c r="H2310" s="241" t="e">
        <f>IF(#REF!="無","",IF(#REF!="","",IF(#REF!="悪環境における作業",0.2,IF(#REF!="高所又は地下作業",0.1,IF(#REF!="錯綜場所作業",0.3,IF(#REF!="複雑な制約のある作業",0.4,IF(#REF!="単純な制約のある作業",0.2,0)))))))</f>
        <v>#REF!</v>
      </c>
      <c r="I2310" s="224" t="e">
        <f t="shared" si="141"/>
        <v>#REF!</v>
      </c>
      <c r="J2310" s="242" t="e">
        <f>IF(#REF!&gt;=1,IF(#REF!&gt;=1,#REF!),IF(#REF!&gt;=0,"",))</f>
        <v>#REF!</v>
      </c>
      <c r="K2310" s="241" t="e">
        <f>保全管理データ!N3345</f>
        <v>#REF!</v>
      </c>
      <c r="L2310" s="241" t="e">
        <f>IF(#REF!="","",IF(#REF!="悪環境における作業",0.2,IF(#REF!="高所又は地下作業",0.1,IF(#REF!="錯綜場所作業",0.3,IF(#REF!="複雑な制約のある作業",0.4,IF(#REF!="単純な制約のある作業",0.2,0))))))</f>
        <v>#REF!</v>
      </c>
      <c r="M2310" s="224" t="e">
        <f t="shared" si="142"/>
        <v>#REF!</v>
      </c>
    </row>
    <row r="2311" spans="2:13" s="229" customFormat="1" ht="27.75" customHeight="1" x14ac:dyDescent="0.2">
      <c r="B2311" s="562" t="s">
        <v>259</v>
      </c>
      <c r="C2311" s="563"/>
      <c r="D2311" s="239" t="e">
        <f>#REF!</f>
        <v>#REF!</v>
      </c>
      <c r="E2311" s="240" t="s">
        <v>245</v>
      </c>
      <c r="F2311" s="242" t="e">
        <f>IF(#REF!&gt;=1,IF(#REF!&gt;=1,#REF!),IF(#REF!&gt;=0,"",))</f>
        <v>#REF!</v>
      </c>
      <c r="G2311" s="241" t="e">
        <f>保全管理データ!N3319</f>
        <v>#REF!</v>
      </c>
      <c r="H2311" s="241" t="e">
        <f>IF(#REF!="無","",IF(#REF!="","",IF(#REF!="悪環境における作業",0.2,IF(#REF!="高所又は地下作業",0.1,IF(#REF!="錯綜場所作業",0.3,IF(#REF!="複雑な制約のある作業",0.4,IF(#REF!="単純な制約のある作業",0.2,0)))))))</f>
        <v>#REF!</v>
      </c>
      <c r="I2311" s="224" t="e">
        <f t="shared" si="141"/>
        <v>#REF!</v>
      </c>
      <c r="J2311" s="242" t="e">
        <f>IF(#REF!&gt;=1,IF(#REF!&gt;=1,#REF!),IF(#REF!&gt;=0,"",))</f>
        <v>#REF!</v>
      </c>
      <c r="K2311" s="241" t="e">
        <f>保全管理データ!N3346</f>
        <v>#REF!</v>
      </c>
      <c r="L2311" s="241" t="e">
        <f>IF(#REF!="","",IF(#REF!="悪環境における作業",0.2,IF(#REF!="高所又は地下作業",0.1,IF(#REF!="錯綜場所作業",0.3,IF(#REF!="複雑な制約のある作業",0.4,IF(#REF!="単純な制約のある作業",0.2,0))))))</f>
        <v>#REF!</v>
      </c>
      <c r="M2311" s="224" t="e">
        <f t="shared" si="142"/>
        <v>#REF!</v>
      </c>
    </row>
    <row r="2312" spans="2:13" s="229" customFormat="1" ht="27.75" customHeight="1" x14ac:dyDescent="0.2">
      <c r="B2312" s="562" t="s">
        <v>432</v>
      </c>
      <c r="C2312" s="563"/>
      <c r="D2312" s="239" t="e">
        <f>#REF!</f>
        <v>#REF!</v>
      </c>
      <c r="E2312" s="240" t="s">
        <v>248</v>
      </c>
      <c r="F2312" s="242" t="e">
        <f>IF(#REF!&gt;=1,IF(#REF!&gt;=1,#REF!),IF(#REF!&gt;=0,"",))</f>
        <v>#REF!</v>
      </c>
      <c r="G2312" s="241" t="e">
        <f>保全管理データ!N3320</f>
        <v>#REF!</v>
      </c>
      <c r="H2312" s="241" t="e">
        <f>IF(#REF!="無","",IF(#REF!="","",IF(#REF!="悪環境における作業",0.2,IF(#REF!="高所又は地下作業",0.1,IF(#REF!="錯綜場所作業",0.3,IF(#REF!="複雑な制約のある作業",0.4,IF(#REF!="単純な制約のある作業",0.2,0)))))))</f>
        <v>#REF!</v>
      </c>
      <c r="I2312" s="224" t="e">
        <f t="shared" si="141"/>
        <v>#REF!</v>
      </c>
      <c r="J2312" s="242" t="e">
        <f>IF(#REF!&gt;=1,IF(#REF!&gt;=1,#REF!),IF(#REF!&gt;=0,"",))</f>
        <v>#REF!</v>
      </c>
      <c r="K2312" s="241" t="e">
        <f>保全管理データ!N3347</f>
        <v>#REF!</v>
      </c>
      <c r="L2312" s="241" t="e">
        <f>IF(#REF!="","",IF(#REF!="悪環境における作業",0.2,IF(#REF!="高所又は地下作業",0.1,IF(#REF!="錯綜場所作業",0.3,IF(#REF!="複雑な制約のある作業",0.4,IF(#REF!="単純な制約のある作業",0.2,0))))))</f>
        <v>#REF!</v>
      </c>
      <c r="M2312" s="224" t="e">
        <f t="shared" si="142"/>
        <v>#REF!</v>
      </c>
    </row>
    <row r="2313" spans="2:13" s="229" customFormat="1" ht="27.75" customHeight="1" x14ac:dyDescent="0.2">
      <c r="B2313" s="562" t="s">
        <v>261</v>
      </c>
      <c r="C2313" s="563"/>
      <c r="D2313" s="239" t="e">
        <f>#REF!</f>
        <v>#REF!</v>
      </c>
      <c r="E2313" s="240" t="s">
        <v>247</v>
      </c>
      <c r="F2313" s="242" t="e">
        <f>IF(#REF!&gt;=1,IF(#REF!&gt;=1,#REF!),IF(#REF!&gt;=0,"",))</f>
        <v>#REF!</v>
      </c>
      <c r="G2313" s="241" t="e">
        <f>保全管理データ!N3321</f>
        <v>#REF!</v>
      </c>
      <c r="H2313" s="241" t="e">
        <f>IF(#REF!="無","",IF(#REF!="","",IF(#REF!="悪環境における作業",0.2,IF(#REF!="高所又は地下作業",0.1,IF(#REF!="錯綜場所作業",0.3,IF(#REF!="複雑な制約のある作業",0.4,IF(#REF!="単純な制約のある作業",0.2,0)))))))</f>
        <v>#REF!</v>
      </c>
      <c r="I2313" s="224" t="e">
        <f t="shared" si="141"/>
        <v>#REF!</v>
      </c>
      <c r="J2313" s="242" t="e">
        <f>IF(#REF!&gt;=1,IF(#REF!&gt;=1,#REF!),IF(#REF!&gt;=0,"",))</f>
        <v>#REF!</v>
      </c>
      <c r="K2313" s="241" t="e">
        <f>保全管理データ!N3348</f>
        <v>#REF!</v>
      </c>
      <c r="L2313" s="241" t="e">
        <f>IF(#REF!="","",IF(#REF!="悪環境における作業",0.2,IF(#REF!="高所又は地下作業",0.1,IF(#REF!="錯綜場所作業",0.3,IF(#REF!="複雑な制約のある作業",0.4,IF(#REF!="単純な制約のある作業",0.2,0))))))</f>
        <v>#REF!</v>
      </c>
      <c r="M2313" s="224" t="e">
        <f t="shared" si="142"/>
        <v>#REF!</v>
      </c>
    </row>
    <row r="2314" spans="2:13" s="229" customFormat="1" ht="27.75" customHeight="1" x14ac:dyDescent="0.2">
      <c r="B2314" s="562" t="s">
        <v>262</v>
      </c>
      <c r="C2314" s="563"/>
      <c r="D2314" s="239" t="e">
        <f>#REF!</f>
        <v>#REF!</v>
      </c>
      <c r="E2314" s="240" t="s">
        <v>245</v>
      </c>
      <c r="F2314" s="242" t="e">
        <f>IF(#REF!&gt;=1,IF(#REF!&gt;=1,#REF!),IF(#REF!&gt;=0,"",))</f>
        <v>#REF!</v>
      </c>
      <c r="G2314" s="241" t="e">
        <f>保全管理データ!N3322</f>
        <v>#REF!</v>
      </c>
      <c r="H2314" s="241" t="e">
        <f>IF(#REF!="無","",IF(#REF!="","",IF(#REF!="悪環境における作業",0.2,IF(#REF!="高所又は地下作業",0.1,IF(#REF!="錯綜場所作業",0.3,IF(#REF!="複雑な制約のある作業",0.4,IF(#REF!="単純な制約のある作業",0.2,0)))))))</f>
        <v>#REF!</v>
      </c>
      <c r="I2314" s="224" t="e">
        <f t="shared" si="141"/>
        <v>#REF!</v>
      </c>
      <c r="J2314" s="242" t="e">
        <f>IF(#REF!&gt;=1,IF(#REF!&gt;=1,#REF!),IF(#REF!&gt;=0,"",))</f>
        <v>#REF!</v>
      </c>
      <c r="K2314" s="241" t="e">
        <f>保全管理データ!N3349</f>
        <v>#REF!</v>
      </c>
      <c r="L2314" s="241" t="e">
        <f>IF(#REF!="","",IF(#REF!="悪環境における作業",0.2,IF(#REF!="高所又は地下作業",0.1,IF(#REF!="錯綜場所作業",0.3,IF(#REF!="複雑な制約のある作業",0.4,IF(#REF!="単純な制約のある作業",0.2,0))))))</f>
        <v>#REF!</v>
      </c>
      <c r="M2314" s="224" t="e">
        <f t="shared" si="142"/>
        <v>#REF!</v>
      </c>
    </row>
    <row r="2315" spans="2:13" s="229" customFormat="1" ht="27.75" customHeight="1" x14ac:dyDescent="0.2">
      <c r="B2315" s="562" t="s">
        <v>263</v>
      </c>
      <c r="C2315" s="563"/>
      <c r="D2315" s="239" t="e">
        <f>#REF!</f>
        <v>#REF!</v>
      </c>
      <c r="E2315" s="240" t="s">
        <v>245</v>
      </c>
      <c r="F2315" s="242" t="e">
        <f>IF(#REF!&gt;=1,IF(#REF!&gt;=1,#REF!),IF(#REF!&gt;=0,"",))</f>
        <v>#REF!</v>
      </c>
      <c r="G2315" s="241" t="e">
        <f>保全管理データ!N3323</f>
        <v>#REF!</v>
      </c>
      <c r="H2315" s="241" t="e">
        <f>IF(#REF!="無","",IF(#REF!="","",IF(#REF!="悪環境における作業",0.2,IF(#REF!="高所又は地下作業",0.1,IF(#REF!="錯綜場所作業",0.3,IF(#REF!="複雑な制約のある作業",0.4,IF(#REF!="単純な制約のある作業",0.2,0)))))))</f>
        <v>#REF!</v>
      </c>
      <c r="I2315" s="224" t="e">
        <f t="shared" si="141"/>
        <v>#REF!</v>
      </c>
      <c r="J2315" s="242" t="e">
        <f>IF(#REF!&gt;=1,IF(#REF!&gt;=1,#REF!),IF(#REF!&gt;=0,"",))</f>
        <v>#REF!</v>
      </c>
      <c r="K2315" s="241" t="e">
        <f>保全管理データ!N3350</f>
        <v>#REF!</v>
      </c>
      <c r="L2315" s="241" t="e">
        <f>IF(#REF!="","",IF(#REF!="悪環境における作業",0.2,IF(#REF!="高所又は地下作業",0.1,IF(#REF!="錯綜場所作業",0.3,IF(#REF!="複雑な制約のある作業",0.4,IF(#REF!="単純な制約のある作業",0.2,0))))))</f>
        <v>#REF!</v>
      </c>
      <c r="M2315" s="224" t="e">
        <f t="shared" si="142"/>
        <v>#REF!</v>
      </c>
    </row>
    <row r="2316" spans="2:13" s="229" customFormat="1" ht="27.75" customHeight="1" x14ac:dyDescent="0.2">
      <c r="B2316" s="562" t="s">
        <v>264</v>
      </c>
      <c r="C2316" s="563"/>
      <c r="D2316" s="239" t="e">
        <f>#REF!</f>
        <v>#REF!</v>
      </c>
      <c r="E2316" s="240" t="s">
        <v>245</v>
      </c>
      <c r="F2316" s="242" t="e">
        <f>IF(#REF!&gt;=1,IF(#REF!&gt;=1,#REF!),IF(#REF!&gt;=0,"",))</f>
        <v>#REF!</v>
      </c>
      <c r="G2316" s="241" t="e">
        <f>保全管理データ!N3324</f>
        <v>#REF!</v>
      </c>
      <c r="H2316" s="241" t="e">
        <f>IF(#REF!="無","",IF(#REF!="","",IF(#REF!="悪環境における作業",0.2,IF(#REF!="高所又は地下作業",0.1,IF(#REF!="錯綜場所作業",0.3,IF(#REF!="複雑な制約のある作業",0.4,IF(#REF!="単純な制約のある作業",0.2,0)))))))</f>
        <v>#REF!</v>
      </c>
      <c r="I2316" s="224" t="e">
        <f t="shared" si="141"/>
        <v>#REF!</v>
      </c>
      <c r="J2316" s="242" t="e">
        <f>IF(#REF!&gt;=1,IF(#REF!&gt;=1,#REF!),IF(#REF!&gt;=0,"",))</f>
        <v>#REF!</v>
      </c>
      <c r="K2316" s="241" t="e">
        <f>保全管理データ!N3351</f>
        <v>#REF!</v>
      </c>
      <c r="L2316" s="241" t="e">
        <f>IF(#REF!="","",IF(#REF!="悪環境における作業",0.2,IF(#REF!="高所又は地下作業",0.1,IF(#REF!="錯綜場所作業",0.3,IF(#REF!="複雑な制約のある作業",0.4,IF(#REF!="単純な制約のある作業",0.2,0))))))</f>
        <v>#REF!</v>
      </c>
      <c r="M2316" s="224" t="e">
        <f t="shared" si="142"/>
        <v>#REF!</v>
      </c>
    </row>
    <row r="2317" spans="2:13" s="229" customFormat="1" ht="27.75" customHeight="1" x14ac:dyDescent="0.2">
      <c r="B2317" s="562" t="s">
        <v>265</v>
      </c>
      <c r="C2317" s="563"/>
      <c r="D2317" s="239" t="e">
        <f>#REF!</f>
        <v>#REF!</v>
      </c>
      <c r="E2317" s="240" t="s">
        <v>245</v>
      </c>
      <c r="F2317" s="242" t="e">
        <f>IF(#REF!&gt;=1,IF(#REF!&gt;=1,#REF!),IF(#REF!&gt;=0,"",))</f>
        <v>#REF!</v>
      </c>
      <c r="G2317" s="241" t="e">
        <f>保全管理データ!N3325</f>
        <v>#REF!</v>
      </c>
      <c r="H2317" s="241" t="e">
        <f>IF(#REF!="無","",IF(#REF!="","",IF(#REF!="悪環境における作業",0.2,IF(#REF!="高所又は地下作業",0.1,IF(#REF!="錯綜場所作業",0.3,IF(#REF!="複雑な制約のある作業",0.4,IF(#REF!="単純な制約のある作業",0.2,0)))))))</f>
        <v>#REF!</v>
      </c>
      <c r="I2317" s="224" t="e">
        <f t="shared" si="141"/>
        <v>#REF!</v>
      </c>
      <c r="J2317" s="242" t="e">
        <f>IF(#REF!&gt;=1,IF(#REF!&gt;=1,#REF!),IF(#REF!&gt;=0,"",))</f>
        <v>#REF!</v>
      </c>
      <c r="K2317" s="241" t="e">
        <f>保全管理データ!N3352</f>
        <v>#REF!</v>
      </c>
      <c r="L2317" s="241" t="e">
        <f>IF(#REF!="","",IF(#REF!="悪環境における作業",0.2,IF(#REF!="高所又は地下作業",0.1,IF(#REF!="錯綜場所作業",0.3,IF(#REF!="複雑な制約のある作業",0.4,IF(#REF!="単純な制約のある作業",0.2,0))))))</f>
        <v>#REF!</v>
      </c>
      <c r="M2317" s="224" t="e">
        <f t="shared" si="142"/>
        <v>#REF!</v>
      </c>
    </row>
    <row r="2318" spans="2:13" s="229" customFormat="1" ht="27.75" customHeight="1" x14ac:dyDescent="0.2">
      <c r="B2318" s="562" t="s">
        <v>266</v>
      </c>
      <c r="C2318" s="563"/>
      <c r="D2318" s="239" t="e">
        <f>#REF!</f>
        <v>#REF!</v>
      </c>
      <c r="E2318" s="240" t="s">
        <v>245</v>
      </c>
      <c r="F2318" s="242" t="e">
        <f>IF(#REF!&gt;=1,IF(#REF!&gt;=1,#REF!),IF(#REF!&gt;=0,"",))</f>
        <v>#REF!</v>
      </c>
      <c r="G2318" s="241" t="e">
        <f>保全管理データ!N3326</f>
        <v>#REF!</v>
      </c>
      <c r="H2318" s="241" t="e">
        <f>IF(#REF!="無","",IF(#REF!="","",IF(#REF!="悪環境における作業",0.2,IF(#REF!="高所又は地下作業",0.1,IF(#REF!="錯綜場所作業",0.3,IF(#REF!="複雑な制約のある作業",0.4,IF(#REF!="単純な制約のある作業",0.2,0)))))))</f>
        <v>#REF!</v>
      </c>
      <c r="I2318" s="224" t="e">
        <f t="shared" si="141"/>
        <v>#REF!</v>
      </c>
      <c r="J2318" s="242" t="e">
        <f>IF(#REF!&gt;=1,IF(#REF!&gt;=1,#REF!),IF(#REF!&gt;=0,"",))</f>
        <v>#REF!</v>
      </c>
      <c r="K2318" s="241" t="e">
        <f>保全管理データ!N3353</f>
        <v>#REF!</v>
      </c>
      <c r="L2318" s="241" t="e">
        <f>IF(#REF!="","",IF(#REF!="悪環境における作業",0.2,IF(#REF!="高所又は地下作業",0.1,IF(#REF!="錯綜場所作業",0.3,IF(#REF!="複雑な制約のある作業",0.4,IF(#REF!="単純な制約のある作業",0.2,0))))))</f>
        <v>#REF!</v>
      </c>
      <c r="M2318" s="224" t="e">
        <f t="shared" si="142"/>
        <v>#REF!</v>
      </c>
    </row>
    <row r="2319" spans="2:13" s="229" customFormat="1" ht="27.75" customHeight="1" x14ac:dyDescent="0.2">
      <c r="B2319" s="562" t="s">
        <v>81</v>
      </c>
      <c r="C2319" s="563"/>
      <c r="D2319" s="239" t="e">
        <f>#REF!</f>
        <v>#REF!</v>
      </c>
      <c r="E2319" s="240" t="s">
        <v>245</v>
      </c>
      <c r="F2319" s="242" t="e">
        <f>IF(#REF!&gt;=1,IF(#REF!&gt;=1,#REF!),IF(#REF!&gt;=0,"",))</f>
        <v>#REF!</v>
      </c>
      <c r="G2319" s="241" t="e">
        <f>保全管理データ!N3327</f>
        <v>#REF!</v>
      </c>
      <c r="H2319" s="241" t="e">
        <f>IF(#REF!="無","",IF(#REF!="","",IF(#REF!="悪環境における作業",0.2,IF(#REF!="高所又は地下作業",0.1,IF(#REF!="錯綜場所作業",0.3,IF(#REF!="複雑な制約のある作業",0.4,IF(#REF!="単純な制約のある作業",0.2,0)))))))</f>
        <v>#REF!</v>
      </c>
      <c r="I2319" s="224" t="e">
        <f t="shared" si="141"/>
        <v>#REF!</v>
      </c>
      <c r="J2319" s="242" t="e">
        <f>IF(#REF!&gt;=1,IF(#REF!&gt;=1,#REF!),IF(#REF!&gt;=0,"",))</f>
        <v>#REF!</v>
      </c>
      <c r="K2319" s="241" t="e">
        <f>保全管理データ!N3354</f>
        <v>#REF!</v>
      </c>
      <c r="L2319" s="241" t="e">
        <f>IF(#REF!="","",IF(#REF!="悪環境における作業",0.2,IF(#REF!="高所又は地下作業",0.1,IF(#REF!="錯綜場所作業",0.3,IF(#REF!="複雑な制約のある作業",0.4,IF(#REF!="単純な制約のある作業",0.2,0))))))</f>
        <v>#REF!</v>
      </c>
      <c r="M2319" s="224" t="e">
        <f t="shared" si="142"/>
        <v>#REF!</v>
      </c>
    </row>
    <row r="2320" spans="2:13" s="229" customFormat="1" ht="27.75" customHeight="1" x14ac:dyDescent="0.2">
      <c r="B2320" s="562" t="s">
        <v>267</v>
      </c>
      <c r="C2320" s="563"/>
      <c r="D2320" s="239" t="e">
        <f>#REF!</f>
        <v>#REF!</v>
      </c>
      <c r="E2320" s="240" t="s">
        <v>247</v>
      </c>
      <c r="F2320" s="242" t="e">
        <f>IF(#REF!&gt;=1,IF(#REF!&gt;=1,#REF!),IF(#REF!&gt;=0,"",))</f>
        <v>#REF!</v>
      </c>
      <c r="G2320" s="241" t="e">
        <f>保全管理データ!N3328</f>
        <v>#REF!</v>
      </c>
      <c r="H2320" s="241" t="e">
        <f>IF(#REF!="無","",IF(#REF!="","",IF(#REF!="悪環境における作業",0.2,IF(#REF!="高所又は地下作業",0.1,IF(#REF!="錯綜場所作業",0.3,IF(#REF!="複雑な制約のある作業",0.4,IF(#REF!="単純な制約のある作業",0.2,0)))))))</f>
        <v>#REF!</v>
      </c>
      <c r="I2320" s="224" t="e">
        <f t="shared" si="141"/>
        <v>#REF!</v>
      </c>
      <c r="J2320" s="242" t="e">
        <f>IF(#REF!&gt;=1,IF(#REF!&gt;=1,#REF!),IF(#REF!&gt;=0,"",))</f>
        <v>#REF!</v>
      </c>
      <c r="K2320" s="241" t="e">
        <f>保全管理データ!N3355</f>
        <v>#REF!</v>
      </c>
      <c r="L2320" s="241" t="e">
        <f>IF(#REF!="","",IF(#REF!="悪環境における作業",0.2,IF(#REF!="高所又は地下作業",0.1,IF(#REF!="錯綜場所作業",0.3,IF(#REF!="複雑な制約のある作業",0.4,IF(#REF!="単純な制約のある作業",0.2,0))))))</f>
        <v>#REF!</v>
      </c>
      <c r="M2320" s="224" t="e">
        <f t="shared" si="142"/>
        <v>#REF!</v>
      </c>
    </row>
    <row r="2321" spans="2:13" s="229" customFormat="1" ht="27.75" customHeight="1" x14ac:dyDescent="0.2">
      <c r="B2321" s="562" t="s">
        <v>268</v>
      </c>
      <c r="C2321" s="563"/>
      <c r="D2321" s="239" t="e">
        <f>#REF!</f>
        <v>#REF!</v>
      </c>
      <c r="E2321" s="240" t="s">
        <v>246</v>
      </c>
      <c r="F2321" s="242" t="e">
        <f>IF(#REF!&gt;=1,IF(#REF!&gt;=1,#REF!),IF(#REF!&gt;=0,"",))</f>
        <v>#REF!</v>
      </c>
      <c r="G2321" s="241" t="e">
        <f>保全管理データ!N3329</f>
        <v>#REF!</v>
      </c>
      <c r="H2321" s="241" t="e">
        <f>IF(#REF!="無","",IF(#REF!="","",IF(#REF!="悪環境における作業",0.2,IF(#REF!="高所又は地下作業",0.1,IF(#REF!="錯綜場所作業",0.3,IF(#REF!="複雑な制約のある作業",0.4,IF(#REF!="単純な制約のある作業",0.2,0)))))))</f>
        <v>#REF!</v>
      </c>
      <c r="I2321" s="224" t="e">
        <f t="shared" si="141"/>
        <v>#REF!</v>
      </c>
      <c r="J2321" s="242" t="e">
        <f>IF(#REF!&gt;=1,IF(#REF!&gt;=1,#REF!),IF(#REF!&gt;=0,"",))</f>
        <v>#REF!</v>
      </c>
      <c r="K2321" s="241" t="e">
        <f>保全管理データ!N3356</f>
        <v>#REF!</v>
      </c>
      <c r="L2321" s="241" t="e">
        <f>IF(#REF!="","",IF(#REF!="悪環境における作業",0.2,IF(#REF!="高所又は地下作業",0.1,IF(#REF!="錯綜場所作業",0.3,IF(#REF!="複雑な制約のある作業",0.4,IF(#REF!="単純な制約のある作業",0.2,0))))))</f>
        <v>#REF!</v>
      </c>
      <c r="M2321" s="224" t="e">
        <f t="shared" si="142"/>
        <v>#REF!</v>
      </c>
    </row>
    <row r="2322" spans="2:13" s="229" customFormat="1" ht="27.75" customHeight="1" thickBot="1" x14ac:dyDescent="0.25">
      <c r="B2322" s="564" t="s">
        <v>269</v>
      </c>
      <c r="C2322" s="565"/>
      <c r="D2322" s="243" t="e">
        <f>#REF!</f>
        <v>#REF!</v>
      </c>
      <c r="E2322" s="244" t="s">
        <v>245</v>
      </c>
      <c r="F2322" s="246" t="e">
        <f>IF(#REF!&gt;=1,IF(#REF!&gt;=1,#REF!),IF(#REF!&gt;=0,"",))</f>
        <v>#REF!</v>
      </c>
      <c r="G2322" s="245" t="e">
        <f>保全管理データ!N3330</f>
        <v>#REF!</v>
      </c>
      <c r="H2322" s="241" t="e">
        <f>IF(#REF!="無","",IF(#REF!="","",IF(#REF!="悪環境における作業",0.2,IF(#REF!="高所又は地下作業",0.1,IF(#REF!="錯綜場所作業",0.3,IF(#REF!="複雑な制約のある作業",0.4,IF(#REF!="単純な制約のある作業",0.2,0)))))))</f>
        <v>#REF!</v>
      </c>
      <c r="I2322" s="224" t="e">
        <f t="shared" si="141"/>
        <v>#REF!</v>
      </c>
      <c r="J2322" s="242" t="e">
        <f>IF(#REF!&gt;=1,IF(#REF!&gt;=1,#REF!),IF(#REF!&gt;=0,"",))</f>
        <v>#REF!</v>
      </c>
      <c r="K2322" s="241" t="e">
        <f>保全管理データ!N3357</f>
        <v>#REF!</v>
      </c>
      <c r="L2322" s="241" t="e">
        <f>IF(#REF!="","",IF(#REF!="悪環境における作業",0.2,IF(#REF!="高所又は地下作業",0.1,IF(#REF!="錯綜場所作業",0.3,IF(#REF!="複雑な制約のある作業",0.4,IF(#REF!="単純な制約のある作業",0.2,0))))))</f>
        <v>#REF!</v>
      </c>
      <c r="M2322" s="224" t="e">
        <f t="shared" si="142"/>
        <v>#REF!</v>
      </c>
    </row>
    <row r="2323" spans="2:13" s="229" customFormat="1" ht="27.75" customHeight="1" thickBot="1" x14ac:dyDescent="0.25">
      <c r="B2323" s="555" t="s">
        <v>190</v>
      </c>
      <c r="C2323" s="555"/>
      <c r="D2323" s="555"/>
      <c r="E2323" s="555"/>
      <c r="F2323" s="556" t="e">
        <f>SUM(I2299:I2322)</f>
        <v>#REF!</v>
      </c>
      <c r="G2323" s="557"/>
      <c r="H2323" s="557"/>
      <c r="I2323" s="558"/>
      <c r="J2323" s="556" t="e">
        <f>IF(SUM(J2299:J2322)=0,"0.00",SUM(M2299:M2322))</f>
        <v>#REF!</v>
      </c>
      <c r="K2323" s="557"/>
      <c r="L2323" s="557"/>
      <c r="M2323" s="558"/>
    </row>
    <row r="2324" spans="2:13" s="229" customFormat="1" ht="27.75" customHeight="1" thickBot="1" x14ac:dyDescent="0.25">
      <c r="B2324" s="555" t="s">
        <v>97</v>
      </c>
      <c r="C2324" s="555"/>
      <c r="D2324" s="555"/>
      <c r="E2324" s="555"/>
      <c r="F2324" s="559" t="e">
        <f>IF(#REF!="５年以下","0",IF(#REF!="５年～１０年",0.1,IF(#REF!="１０年以上",0.15)))</f>
        <v>#REF!</v>
      </c>
      <c r="G2324" s="560"/>
      <c r="H2324" s="560"/>
      <c r="I2324" s="560"/>
      <c r="J2324" s="560"/>
      <c r="K2324" s="560"/>
      <c r="L2324" s="560"/>
      <c r="M2324" s="561"/>
    </row>
    <row r="2325" spans="2:13" s="229" customFormat="1" ht="27.75" customHeight="1" thickBot="1" x14ac:dyDescent="0.25">
      <c r="B2325" s="556" t="s">
        <v>273</v>
      </c>
      <c r="C2325" s="557"/>
      <c r="D2325" s="557"/>
      <c r="E2325" s="558"/>
      <c r="F2325" s="556" t="e">
        <f>F2323*(1+F2324)</f>
        <v>#REF!</v>
      </c>
      <c r="G2325" s="557"/>
      <c r="H2325" s="557"/>
      <c r="I2325" s="557"/>
      <c r="J2325" s="556" t="e">
        <f>J2323*(1+F2324)</f>
        <v>#REF!</v>
      </c>
      <c r="K2325" s="557"/>
      <c r="L2325" s="557"/>
      <c r="M2325" s="558"/>
    </row>
    <row r="2326" spans="2:13" s="229" customFormat="1" ht="24" hidden="1" customHeight="1" thickBot="1" x14ac:dyDescent="0.25">
      <c r="B2326" s="555" t="s">
        <v>191</v>
      </c>
      <c r="C2326" s="555"/>
      <c r="D2326" s="555"/>
      <c r="E2326" s="555"/>
      <c r="F2326" s="556" t="e">
        <f>#REF!*(#REF!*#REF!+#REF!*#REF!)</f>
        <v>#REF!</v>
      </c>
      <c r="G2326" s="557"/>
      <c r="H2326" s="558"/>
      <c r="I2326" s="555" t="e">
        <f>#REF!</f>
        <v>#REF!</v>
      </c>
      <c r="J2326" s="556"/>
      <c r="K2326" s="247" t="s">
        <v>230</v>
      </c>
      <c r="L2326" s="558" t="e">
        <f>B2297</f>
        <v>#REF!</v>
      </c>
      <c r="M2326" s="555"/>
    </row>
    <row r="2327" spans="2:13" s="229" customFormat="1" ht="45" customHeight="1" thickBot="1" x14ac:dyDescent="0.25">
      <c r="B2327" s="228"/>
      <c r="C2327" s="228"/>
      <c r="D2327" s="228"/>
      <c r="E2327" s="228"/>
      <c r="F2327" s="228"/>
      <c r="G2327" s="228"/>
      <c r="H2327" s="228"/>
      <c r="I2327" s="228"/>
      <c r="J2327" s="228"/>
      <c r="K2327" s="228"/>
      <c r="L2327" s="228"/>
      <c r="M2327" s="228"/>
    </row>
    <row r="2328" spans="2:13" s="229" customFormat="1" ht="27.75" customHeight="1" thickBot="1" x14ac:dyDescent="0.25">
      <c r="B2328" s="568" t="s">
        <v>128</v>
      </c>
      <c r="C2328" s="569"/>
      <c r="D2328" s="569"/>
      <c r="E2328" s="570"/>
      <c r="F2328" s="228"/>
      <c r="G2328" s="228"/>
      <c r="H2328" s="228"/>
      <c r="I2328" s="228"/>
      <c r="J2328" s="228"/>
      <c r="K2328" s="228"/>
      <c r="L2328" s="228"/>
      <c r="M2328" s="228"/>
    </row>
    <row r="2329" spans="2:13" s="229" customFormat="1" ht="27.75" customHeight="1" x14ac:dyDescent="0.2">
      <c r="B2329" s="571" t="e">
        <f>#REF!</f>
        <v>#REF!</v>
      </c>
      <c r="C2329" s="572"/>
      <c r="D2329" s="573"/>
      <c r="E2329" s="574"/>
      <c r="F2329" s="578" t="s">
        <v>240</v>
      </c>
      <c r="G2329" s="579"/>
      <c r="H2329" s="579"/>
      <c r="I2329" s="580"/>
      <c r="J2329" s="578" t="s">
        <v>239</v>
      </c>
      <c r="K2329" s="579"/>
      <c r="L2329" s="579"/>
      <c r="M2329" s="580"/>
    </row>
    <row r="2330" spans="2:13" s="229" customFormat="1" ht="27.75" customHeight="1" thickBot="1" x14ac:dyDescent="0.25">
      <c r="B2330" s="575"/>
      <c r="C2330" s="576"/>
      <c r="D2330" s="576"/>
      <c r="E2330" s="577"/>
      <c r="F2330" s="233" t="s">
        <v>149</v>
      </c>
      <c r="G2330" s="231" t="s">
        <v>151</v>
      </c>
      <c r="H2330" s="231" t="s">
        <v>96</v>
      </c>
      <c r="I2330" s="232" t="s">
        <v>150</v>
      </c>
      <c r="J2330" s="233" t="s">
        <v>149</v>
      </c>
      <c r="K2330" s="231" t="s">
        <v>151</v>
      </c>
      <c r="L2330" s="231" t="s">
        <v>96</v>
      </c>
      <c r="M2330" s="232" t="s">
        <v>150</v>
      </c>
    </row>
    <row r="2331" spans="2:13" s="229" customFormat="1" ht="27.75" customHeight="1" thickTop="1" x14ac:dyDescent="0.2">
      <c r="B2331" s="566" t="s">
        <v>241</v>
      </c>
      <c r="C2331" s="567"/>
      <c r="D2331" s="234" t="e">
        <f>#REF!</f>
        <v>#REF!</v>
      </c>
      <c r="E2331" s="235" t="s">
        <v>242</v>
      </c>
      <c r="F2331" s="242" t="e">
        <f>IF(#REF!&gt;=1,IF(#REF!&gt;=1,#REF!),IF(#REF!&gt;=0,"",))</f>
        <v>#REF!</v>
      </c>
      <c r="G2331" s="241" t="e">
        <f>保全管理データ!N3811</f>
        <v>#REF!</v>
      </c>
      <c r="H2331" s="241" t="e">
        <f>IF(#REF!="無","",IF(#REF!="","",IF(#REF!="悪環境における作業",0.2,IF(#REF!="高所又は地下作業",0.1,IF(#REF!="錯綜場所作業",0.3,IF(#REF!="複雑な制約のある作業",0.4,IF(#REF!="単純な制約のある作業",0.2,0)))))))</f>
        <v>#REF!</v>
      </c>
      <c r="I2331" s="224" t="e">
        <f>IF(F2331="","",F2331*G2331*(1+IF(H2331="",0,H2331)))</f>
        <v>#REF!</v>
      </c>
      <c r="J2331" s="242" t="e">
        <f>IF(#REF!&gt;=1,IF(#REF!&gt;=1,#REF!),IF(#REF!&gt;=0,"",))</f>
        <v>#REF!</v>
      </c>
      <c r="K2331" s="241" t="e">
        <f>保全管理データ!N3838</f>
        <v>#REF!</v>
      </c>
      <c r="L2331" s="241" t="e">
        <f>IF(#REF!="","",IF(#REF!="悪環境における作業",0.2,IF(#REF!="高所又は地下作業",0.1,IF(#REF!="錯綜場所作業",0.3,IF(#REF!="複雑な制約のある作業",0.4,IF(#REF!="単純な制約のある作業",0.2,0))))))</f>
        <v>#REF!</v>
      </c>
      <c r="M2331" s="224" t="e">
        <f>IF(J2331="","",J2331*K2331*(1+IF(L2331="",0,L2331)))</f>
        <v>#REF!</v>
      </c>
    </row>
    <row r="2332" spans="2:13" s="229" customFormat="1" ht="27.75" customHeight="1" x14ac:dyDescent="0.2">
      <c r="B2332" s="562" t="s">
        <v>243</v>
      </c>
      <c r="C2332" s="563"/>
      <c r="D2332" s="239" t="e">
        <f>#REF!</f>
        <v>#REF!</v>
      </c>
      <c r="E2332" s="240" t="s">
        <v>242</v>
      </c>
      <c r="F2332" s="242" t="e">
        <f>IF(#REF!&gt;=1,IF(#REF!&gt;=1,#REF!),IF(#REF!&gt;=0,"",))</f>
        <v>#REF!</v>
      </c>
      <c r="G2332" s="241" t="e">
        <f>保全管理データ!N3812</f>
        <v>#REF!</v>
      </c>
      <c r="H2332" s="241" t="e">
        <f>IF(#REF!="無","",IF(#REF!="","",IF(#REF!="悪環境における作業",0.2,IF(#REF!="高所又は地下作業",0.1,IF(#REF!="錯綜場所作業",0.3,IF(#REF!="複雑な制約のある作業",0.4,IF(#REF!="単純な制約のある作業",0.2,0)))))))</f>
        <v>#REF!</v>
      </c>
      <c r="I2332" s="224" t="e">
        <f t="shared" ref="I2332:I2354" si="143">IF(F2332="","",F2332*G2332*(1+IF(H2332="",0,H2332)))</f>
        <v>#REF!</v>
      </c>
      <c r="J2332" s="242" t="e">
        <f>IF(#REF!&gt;=1,IF(#REF!&gt;=1,#REF!),IF(#REF!&gt;=0,"",))</f>
        <v>#REF!</v>
      </c>
      <c r="K2332" s="241" t="e">
        <f>保全管理データ!N3839</f>
        <v>#REF!</v>
      </c>
      <c r="L2332" s="241" t="e">
        <f>IF(#REF!="","",IF(#REF!="悪環境における作業",0.2,IF(#REF!="高所又は地下作業",0.1,IF(#REF!="錯綜場所作業",0.3,IF(#REF!="複雑な制約のある作業",0.4,IF(#REF!="単純な制約のある作業",0.2,0))))))</f>
        <v>#REF!</v>
      </c>
      <c r="M2332" s="224" t="e">
        <f t="shared" ref="M2332:M2354" si="144">IF(J2332="","",J2332*K2332*(1+IF(L2332="",0,L2332)))</f>
        <v>#REF!</v>
      </c>
    </row>
    <row r="2333" spans="2:13" s="229" customFormat="1" ht="27.75" customHeight="1" x14ac:dyDescent="0.2">
      <c r="B2333" s="562" t="s">
        <v>249</v>
      </c>
      <c r="C2333" s="563"/>
      <c r="D2333" s="239" t="e">
        <f>#REF!</f>
        <v>#REF!</v>
      </c>
      <c r="E2333" s="240" t="s">
        <v>244</v>
      </c>
      <c r="F2333" s="242" t="e">
        <f>IF(#REF!&gt;=1,IF(#REF!&gt;=1,#REF!),IF(#REF!&gt;=0,"",))</f>
        <v>#REF!</v>
      </c>
      <c r="G2333" s="241" t="e">
        <f>保全管理データ!N3813</f>
        <v>#REF!</v>
      </c>
      <c r="H2333" s="241" t="e">
        <f>IF(#REF!="無","",IF(#REF!="","",IF(#REF!="悪環境における作業",0.2,IF(#REF!="高所又は地下作業",0.1,IF(#REF!="錯綜場所作業",0.3,IF(#REF!="複雑な制約のある作業",0.4,IF(#REF!="単純な制約のある作業",0.2,0)))))))</f>
        <v>#REF!</v>
      </c>
      <c r="I2333" s="224" t="e">
        <f t="shared" si="143"/>
        <v>#REF!</v>
      </c>
      <c r="J2333" s="242" t="e">
        <f>IF(#REF!&gt;=1,IF(#REF!&gt;=1,#REF!),IF(#REF!&gt;=0,"",))</f>
        <v>#REF!</v>
      </c>
      <c r="K2333" s="241" t="e">
        <f>保全管理データ!N3840</f>
        <v>#REF!</v>
      </c>
      <c r="L2333" s="241" t="e">
        <f>IF(#REF!="","",IF(#REF!="悪環境における作業",0.2,IF(#REF!="高所又は地下作業",0.1,IF(#REF!="錯綜場所作業",0.3,IF(#REF!="複雑な制約のある作業",0.4,IF(#REF!="単純な制約のある作業",0.2,0))))))</f>
        <v>#REF!</v>
      </c>
      <c r="M2333" s="224" t="e">
        <f t="shared" si="144"/>
        <v>#REF!</v>
      </c>
    </row>
    <row r="2334" spans="2:13" s="229" customFormat="1" ht="27.75" customHeight="1" x14ac:dyDescent="0.2">
      <c r="B2334" s="562" t="s">
        <v>250</v>
      </c>
      <c r="C2334" s="563"/>
      <c r="D2334" s="239" t="e">
        <f>#REF!</f>
        <v>#REF!</v>
      </c>
      <c r="E2334" s="240" t="s">
        <v>244</v>
      </c>
      <c r="F2334" s="242" t="e">
        <f>IF(#REF!&gt;=1,IF(#REF!&gt;=1,#REF!),IF(#REF!&gt;=0,"",))</f>
        <v>#REF!</v>
      </c>
      <c r="G2334" s="241" t="e">
        <f>保全管理データ!N3814</f>
        <v>#REF!</v>
      </c>
      <c r="H2334" s="241" t="e">
        <f>IF(#REF!="無","",IF(#REF!="","",IF(#REF!="悪環境における作業",0.2,IF(#REF!="高所又は地下作業",0.1,IF(#REF!="錯綜場所作業",0.3,IF(#REF!="複雑な制約のある作業",0.4,IF(#REF!="単純な制約のある作業",0.2,0)))))))</f>
        <v>#REF!</v>
      </c>
      <c r="I2334" s="224" t="e">
        <f t="shared" si="143"/>
        <v>#REF!</v>
      </c>
      <c r="J2334" s="242" t="e">
        <f>IF(#REF!&gt;=1,IF(#REF!&gt;=1,#REF!),IF(#REF!&gt;=0,"",))</f>
        <v>#REF!</v>
      </c>
      <c r="K2334" s="241" t="e">
        <f>保全管理データ!N3841</f>
        <v>#REF!</v>
      </c>
      <c r="L2334" s="241" t="e">
        <f>IF(#REF!="","",IF(#REF!="悪環境における作業",0.2,IF(#REF!="高所又は地下作業",0.1,IF(#REF!="錯綜場所作業",0.3,IF(#REF!="複雑な制約のある作業",0.4,IF(#REF!="単純な制約のある作業",0.2,0))))))</f>
        <v>#REF!</v>
      </c>
      <c r="M2334" s="224" t="e">
        <f t="shared" si="144"/>
        <v>#REF!</v>
      </c>
    </row>
    <row r="2335" spans="2:13" s="229" customFormat="1" ht="27.75" customHeight="1" x14ac:dyDescent="0.2">
      <c r="B2335" s="562" t="s">
        <v>251</v>
      </c>
      <c r="C2335" s="563"/>
      <c r="D2335" s="239" t="e">
        <f>#REF!</f>
        <v>#REF!</v>
      </c>
      <c r="E2335" s="240" t="s">
        <v>242</v>
      </c>
      <c r="F2335" s="242" t="e">
        <f>IF(#REF!&gt;=1,IF(#REF!&gt;=1,#REF!),IF(#REF!&gt;=0,"",))</f>
        <v>#REF!</v>
      </c>
      <c r="G2335" s="241" t="e">
        <f>保全管理データ!N3815</f>
        <v>#REF!</v>
      </c>
      <c r="H2335" s="241" t="e">
        <f>IF(#REF!="無","",IF(#REF!="","",IF(#REF!="悪環境における作業",0.2,IF(#REF!="高所又は地下作業",0.1,IF(#REF!="錯綜場所作業",0.3,IF(#REF!="複雑な制約のある作業",0.4,IF(#REF!="単純な制約のある作業",0.2,0)))))))</f>
        <v>#REF!</v>
      </c>
      <c r="I2335" s="224" t="e">
        <f t="shared" si="143"/>
        <v>#REF!</v>
      </c>
      <c r="J2335" s="242" t="e">
        <f>IF(#REF!&gt;=1,IF(#REF!&gt;=1,#REF!),IF(#REF!&gt;=0,"",))</f>
        <v>#REF!</v>
      </c>
      <c r="K2335" s="241" t="e">
        <f>保全管理データ!N3842</f>
        <v>#REF!</v>
      </c>
      <c r="L2335" s="241" t="e">
        <f>IF(#REF!="","",IF(#REF!="悪環境における作業",0.2,IF(#REF!="高所又は地下作業",0.1,IF(#REF!="錯綜場所作業",0.3,IF(#REF!="複雑な制約のある作業",0.4,IF(#REF!="単純な制約のある作業",0.2,0))))))</f>
        <v>#REF!</v>
      </c>
      <c r="M2335" s="224" t="e">
        <f t="shared" si="144"/>
        <v>#REF!</v>
      </c>
    </row>
    <row r="2336" spans="2:13" s="229" customFormat="1" ht="27.75" customHeight="1" x14ac:dyDescent="0.2">
      <c r="B2336" s="562" t="s">
        <v>252</v>
      </c>
      <c r="C2336" s="563"/>
      <c r="D2336" s="239" t="e">
        <f>#REF!</f>
        <v>#REF!</v>
      </c>
      <c r="E2336" s="240" t="s">
        <v>244</v>
      </c>
      <c r="F2336" s="242" t="e">
        <f>IF(#REF!&gt;=1,IF(#REF!&gt;=1,#REF!),IF(#REF!&gt;=0,"",))</f>
        <v>#REF!</v>
      </c>
      <c r="G2336" s="241" t="e">
        <f>保全管理データ!N3816</f>
        <v>#REF!</v>
      </c>
      <c r="H2336" s="241" t="e">
        <f>IF(#REF!="無","",IF(#REF!="","",IF(#REF!="悪環境における作業",0.2,IF(#REF!="高所又は地下作業",0.1,IF(#REF!="錯綜場所作業",0.3,IF(#REF!="複雑な制約のある作業",0.4,IF(#REF!="単純な制約のある作業",0.2,0)))))))</f>
        <v>#REF!</v>
      </c>
      <c r="I2336" s="224" t="e">
        <f t="shared" si="143"/>
        <v>#REF!</v>
      </c>
      <c r="J2336" s="242" t="e">
        <f>IF(#REF!&gt;=1,IF(#REF!&gt;=1,#REF!),IF(#REF!&gt;=0,"",))</f>
        <v>#REF!</v>
      </c>
      <c r="K2336" s="241" t="e">
        <f>保全管理データ!N3843</f>
        <v>#REF!</v>
      </c>
      <c r="L2336" s="241" t="e">
        <f>IF(#REF!="","",IF(#REF!="悪環境における作業",0.2,IF(#REF!="高所又は地下作業",0.1,IF(#REF!="錯綜場所作業",0.3,IF(#REF!="複雑な制約のある作業",0.4,IF(#REF!="単純な制約のある作業",0.2,0))))))</f>
        <v>#REF!</v>
      </c>
      <c r="M2336" s="224" t="e">
        <f t="shared" si="144"/>
        <v>#REF!</v>
      </c>
    </row>
    <row r="2337" spans="2:13" s="229" customFormat="1" ht="27.75" customHeight="1" x14ac:dyDescent="0.2">
      <c r="B2337" s="562" t="s">
        <v>253</v>
      </c>
      <c r="C2337" s="563"/>
      <c r="D2337" s="239" t="e">
        <f>#REF!</f>
        <v>#REF!</v>
      </c>
      <c r="E2337" s="240" t="s">
        <v>242</v>
      </c>
      <c r="F2337" s="242" t="e">
        <f>IF(#REF!&gt;=1,IF(#REF!&gt;=1,#REF!),IF(#REF!&gt;=0,"",))</f>
        <v>#REF!</v>
      </c>
      <c r="G2337" s="241" t="e">
        <f>保全管理データ!N3817</f>
        <v>#REF!</v>
      </c>
      <c r="H2337" s="241" t="e">
        <f>IF(#REF!="無","",IF(#REF!="","",IF(#REF!="悪環境における作業",0.2,IF(#REF!="高所又は地下作業",0.1,IF(#REF!="錯綜場所作業",0.3,IF(#REF!="複雑な制約のある作業",0.4,IF(#REF!="単純な制約のある作業",0.2,0)))))))</f>
        <v>#REF!</v>
      </c>
      <c r="I2337" s="224" t="e">
        <f t="shared" si="143"/>
        <v>#REF!</v>
      </c>
      <c r="J2337" s="242" t="e">
        <f>IF(#REF!&gt;=1,IF(#REF!&gt;=1,#REF!),IF(#REF!&gt;=0,"",))</f>
        <v>#REF!</v>
      </c>
      <c r="K2337" s="241" t="e">
        <f>保全管理データ!N3844</f>
        <v>#REF!</v>
      </c>
      <c r="L2337" s="241" t="e">
        <f>IF(#REF!="","",IF(#REF!="悪環境における作業",0.2,IF(#REF!="高所又は地下作業",0.1,IF(#REF!="錯綜場所作業",0.3,IF(#REF!="複雑な制約のある作業",0.4,IF(#REF!="単純な制約のある作業",0.2,0))))))</f>
        <v>#REF!</v>
      </c>
      <c r="M2337" s="224" t="e">
        <f t="shared" si="144"/>
        <v>#REF!</v>
      </c>
    </row>
    <row r="2338" spans="2:13" s="229" customFormat="1" ht="27.75" customHeight="1" x14ac:dyDescent="0.2">
      <c r="B2338" s="562" t="s">
        <v>254</v>
      </c>
      <c r="C2338" s="563"/>
      <c r="D2338" s="239" t="e">
        <f>#REF!</f>
        <v>#REF!</v>
      </c>
      <c r="E2338" s="240" t="s">
        <v>242</v>
      </c>
      <c r="F2338" s="242" t="e">
        <f>IF(#REF!&gt;=1,IF(#REF!&gt;=1,#REF!),IF(#REF!&gt;=0,"",))</f>
        <v>#REF!</v>
      </c>
      <c r="G2338" s="241" t="e">
        <f>保全管理データ!N3818</f>
        <v>#REF!</v>
      </c>
      <c r="H2338" s="241" t="e">
        <f>IF(#REF!="無","",IF(#REF!="","",IF(#REF!="悪環境における作業",0.2,IF(#REF!="高所又は地下作業",0.1,IF(#REF!="錯綜場所作業",0.3,IF(#REF!="複雑な制約のある作業",0.4,IF(#REF!="単純な制約のある作業",0.2,0)))))))</f>
        <v>#REF!</v>
      </c>
      <c r="I2338" s="224" t="e">
        <f t="shared" si="143"/>
        <v>#REF!</v>
      </c>
      <c r="J2338" s="242" t="e">
        <f>IF(#REF!&gt;=1,IF(#REF!&gt;=1,#REF!),IF(#REF!&gt;=0,"",))</f>
        <v>#REF!</v>
      </c>
      <c r="K2338" s="241" t="e">
        <f>保全管理データ!N3845</f>
        <v>#REF!</v>
      </c>
      <c r="L2338" s="241" t="e">
        <f>IF(#REF!="","",IF(#REF!="悪環境における作業",0.2,IF(#REF!="高所又は地下作業",0.1,IF(#REF!="錯綜場所作業",0.3,IF(#REF!="複雑な制約のある作業",0.4,IF(#REF!="単純な制約のある作業",0.2,0))))))</f>
        <v>#REF!</v>
      </c>
      <c r="M2338" s="224" t="e">
        <f t="shared" si="144"/>
        <v>#REF!</v>
      </c>
    </row>
    <row r="2339" spans="2:13" s="229" customFormat="1" ht="27.75" customHeight="1" x14ac:dyDescent="0.2">
      <c r="B2339" s="562" t="s">
        <v>255</v>
      </c>
      <c r="C2339" s="563"/>
      <c r="D2339" s="239" t="e">
        <f>#REF!</f>
        <v>#REF!</v>
      </c>
      <c r="E2339" s="240" t="s">
        <v>245</v>
      </c>
      <c r="F2339" s="242" t="e">
        <f>IF(#REF!&gt;=1,IF(#REF!&gt;=1,#REF!),IF(#REF!&gt;=0,"",))</f>
        <v>#REF!</v>
      </c>
      <c r="G2339" s="241" t="e">
        <f>保全管理データ!N3819</f>
        <v>#REF!</v>
      </c>
      <c r="H2339" s="241" t="e">
        <f>IF(#REF!="無","",IF(#REF!="","",IF(#REF!="悪環境における作業",0.2,IF(#REF!="高所又は地下作業",0.1,IF(#REF!="錯綜場所作業",0.3,IF(#REF!="複雑な制約のある作業",0.4,IF(#REF!="単純な制約のある作業",0.2,0)))))))</f>
        <v>#REF!</v>
      </c>
      <c r="I2339" s="224" t="e">
        <f t="shared" si="143"/>
        <v>#REF!</v>
      </c>
      <c r="J2339" s="242" t="e">
        <f>IF(#REF!&gt;=1,IF(#REF!&gt;=1,#REF!),IF(#REF!&gt;=0,"",))</f>
        <v>#REF!</v>
      </c>
      <c r="K2339" s="241" t="e">
        <f>保全管理データ!N3846</f>
        <v>#REF!</v>
      </c>
      <c r="L2339" s="241" t="e">
        <f>IF(#REF!="","",IF(#REF!="悪環境における作業",0.2,IF(#REF!="高所又は地下作業",0.1,IF(#REF!="錯綜場所作業",0.3,IF(#REF!="複雑な制約のある作業",0.4,IF(#REF!="単純な制約のある作業",0.2,0))))))</f>
        <v>#REF!</v>
      </c>
      <c r="M2339" s="224" t="e">
        <f t="shared" si="144"/>
        <v>#REF!</v>
      </c>
    </row>
    <row r="2340" spans="2:13" s="229" customFormat="1" ht="27.75" customHeight="1" x14ac:dyDescent="0.2">
      <c r="B2340" s="562" t="s">
        <v>256</v>
      </c>
      <c r="C2340" s="563"/>
      <c r="D2340" s="239" t="e">
        <f>#REF!</f>
        <v>#REF!</v>
      </c>
      <c r="E2340" s="240" t="s">
        <v>242</v>
      </c>
      <c r="F2340" s="242" t="e">
        <f>IF(#REF!&gt;=1,IF(#REF!&gt;=1,#REF!),IF(#REF!&gt;=0,"",))</f>
        <v>#REF!</v>
      </c>
      <c r="G2340" s="241" t="e">
        <f>保全管理データ!N3820</f>
        <v>#REF!</v>
      </c>
      <c r="H2340" s="241" t="e">
        <f>IF(#REF!="無","",IF(#REF!="","",IF(#REF!="悪環境における作業",0.2,IF(#REF!="高所又は地下作業",0.1,IF(#REF!="錯綜場所作業",0.3,IF(#REF!="複雑な制約のある作業",0.4,IF(#REF!="単純な制約のある作業",0.2,0)))))))</f>
        <v>#REF!</v>
      </c>
      <c r="I2340" s="224" t="e">
        <f t="shared" si="143"/>
        <v>#REF!</v>
      </c>
      <c r="J2340" s="242" t="e">
        <f>IF(#REF!&gt;=1,IF(#REF!&gt;=1,#REF!),IF(#REF!&gt;=0,"",))</f>
        <v>#REF!</v>
      </c>
      <c r="K2340" s="241" t="e">
        <f>保全管理データ!N3847</f>
        <v>#REF!</v>
      </c>
      <c r="L2340" s="241" t="e">
        <f>IF(#REF!="","",IF(#REF!="悪環境における作業",0.2,IF(#REF!="高所又は地下作業",0.1,IF(#REF!="錯綜場所作業",0.3,IF(#REF!="複雑な制約のある作業",0.4,IF(#REF!="単純な制約のある作業",0.2,0))))))</f>
        <v>#REF!</v>
      </c>
      <c r="M2340" s="224" t="e">
        <f t="shared" si="144"/>
        <v>#REF!</v>
      </c>
    </row>
    <row r="2341" spans="2:13" s="229" customFormat="1" ht="27.75" customHeight="1" x14ac:dyDescent="0.2">
      <c r="B2341" s="562" t="s">
        <v>257</v>
      </c>
      <c r="C2341" s="563"/>
      <c r="D2341" s="239" t="e">
        <f>#REF!</f>
        <v>#REF!</v>
      </c>
      <c r="E2341" s="240" t="s">
        <v>245</v>
      </c>
      <c r="F2341" s="242" t="e">
        <f>IF(#REF!&gt;=1,IF(#REF!&gt;=1,#REF!),IF(#REF!&gt;=0,"",))</f>
        <v>#REF!</v>
      </c>
      <c r="G2341" s="241" t="e">
        <f>保全管理データ!N3821</f>
        <v>#REF!</v>
      </c>
      <c r="H2341" s="241" t="e">
        <f>IF(#REF!="無","",IF(#REF!="","",IF(#REF!="悪環境における作業",0.2,IF(#REF!="高所又は地下作業",0.1,IF(#REF!="錯綜場所作業",0.3,IF(#REF!="複雑な制約のある作業",0.4,IF(#REF!="単純な制約のある作業",0.2,0)))))))</f>
        <v>#REF!</v>
      </c>
      <c r="I2341" s="224" t="e">
        <f t="shared" si="143"/>
        <v>#REF!</v>
      </c>
      <c r="J2341" s="242" t="e">
        <f>IF(#REF!&gt;=1,IF(#REF!&gt;=1,#REF!),IF(#REF!&gt;=0,"",))</f>
        <v>#REF!</v>
      </c>
      <c r="K2341" s="241" t="e">
        <f>保全管理データ!N3848</f>
        <v>#REF!</v>
      </c>
      <c r="L2341" s="241" t="e">
        <f>IF(#REF!="","",IF(#REF!="悪環境における作業",0.2,IF(#REF!="高所又は地下作業",0.1,IF(#REF!="錯綜場所作業",0.3,IF(#REF!="複雑な制約のある作業",0.4,IF(#REF!="単純な制約のある作業",0.2,0))))))</f>
        <v>#REF!</v>
      </c>
      <c r="M2341" s="224" t="e">
        <f t="shared" si="144"/>
        <v>#REF!</v>
      </c>
    </row>
    <row r="2342" spans="2:13" s="229" customFormat="1" ht="27.75" customHeight="1" x14ac:dyDescent="0.2">
      <c r="B2342" s="562" t="s">
        <v>258</v>
      </c>
      <c r="C2342" s="563"/>
      <c r="D2342" s="239" t="e">
        <f>#REF!</f>
        <v>#REF!</v>
      </c>
      <c r="E2342" s="240" t="s">
        <v>245</v>
      </c>
      <c r="F2342" s="242" t="e">
        <f>IF(#REF!&gt;=1,IF(#REF!&gt;=1,#REF!),IF(#REF!&gt;=0,"",))</f>
        <v>#REF!</v>
      </c>
      <c r="G2342" s="241" t="e">
        <f>保全管理データ!N3822</f>
        <v>#REF!</v>
      </c>
      <c r="H2342" s="241" t="e">
        <f>IF(#REF!="無","",IF(#REF!="","",IF(#REF!="悪環境における作業",0.2,IF(#REF!="高所又は地下作業",0.1,IF(#REF!="錯綜場所作業",0.3,IF(#REF!="複雑な制約のある作業",0.4,IF(#REF!="単純な制約のある作業",0.2,0)))))))</f>
        <v>#REF!</v>
      </c>
      <c r="I2342" s="224" t="e">
        <f t="shared" si="143"/>
        <v>#REF!</v>
      </c>
      <c r="J2342" s="242" t="e">
        <f>IF(#REF!&gt;=1,IF(#REF!&gt;=1,#REF!),IF(#REF!&gt;=0,"",))</f>
        <v>#REF!</v>
      </c>
      <c r="K2342" s="241" t="e">
        <f>保全管理データ!N3849</f>
        <v>#REF!</v>
      </c>
      <c r="L2342" s="241" t="e">
        <f>IF(#REF!="","",IF(#REF!="悪環境における作業",0.2,IF(#REF!="高所又は地下作業",0.1,IF(#REF!="錯綜場所作業",0.3,IF(#REF!="複雑な制約のある作業",0.4,IF(#REF!="単純な制約のある作業",0.2,0))))))</f>
        <v>#REF!</v>
      </c>
      <c r="M2342" s="224" t="e">
        <f t="shared" si="144"/>
        <v>#REF!</v>
      </c>
    </row>
    <row r="2343" spans="2:13" s="229" customFormat="1" ht="27.75" customHeight="1" x14ac:dyDescent="0.2">
      <c r="B2343" s="562" t="s">
        <v>259</v>
      </c>
      <c r="C2343" s="563"/>
      <c r="D2343" s="239" t="e">
        <f>#REF!</f>
        <v>#REF!</v>
      </c>
      <c r="E2343" s="240" t="s">
        <v>245</v>
      </c>
      <c r="F2343" s="242" t="e">
        <f>IF(#REF!&gt;=1,IF(#REF!&gt;=1,#REF!),IF(#REF!&gt;=0,"",))</f>
        <v>#REF!</v>
      </c>
      <c r="G2343" s="241" t="e">
        <f>保全管理データ!N3823</f>
        <v>#REF!</v>
      </c>
      <c r="H2343" s="241" t="e">
        <f>IF(#REF!="無","",IF(#REF!="","",IF(#REF!="悪環境における作業",0.2,IF(#REF!="高所又は地下作業",0.1,IF(#REF!="錯綜場所作業",0.3,IF(#REF!="複雑な制約のある作業",0.4,IF(#REF!="単純な制約のある作業",0.2,0)))))))</f>
        <v>#REF!</v>
      </c>
      <c r="I2343" s="224" t="e">
        <f t="shared" si="143"/>
        <v>#REF!</v>
      </c>
      <c r="J2343" s="242" t="e">
        <f>IF(#REF!&gt;=1,IF(#REF!&gt;=1,#REF!),IF(#REF!&gt;=0,"",))</f>
        <v>#REF!</v>
      </c>
      <c r="K2343" s="241" t="e">
        <f>保全管理データ!N3850</f>
        <v>#REF!</v>
      </c>
      <c r="L2343" s="241" t="e">
        <f>IF(#REF!="","",IF(#REF!="悪環境における作業",0.2,IF(#REF!="高所又は地下作業",0.1,IF(#REF!="錯綜場所作業",0.3,IF(#REF!="複雑な制約のある作業",0.4,IF(#REF!="単純な制約のある作業",0.2,0))))))</f>
        <v>#REF!</v>
      </c>
      <c r="M2343" s="224" t="e">
        <f t="shared" si="144"/>
        <v>#REF!</v>
      </c>
    </row>
    <row r="2344" spans="2:13" s="229" customFormat="1" ht="27.75" customHeight="1" x14ac:dyDescent="0.2">
      <c r="B2344" s="562" t="s">
        <v>432</v>
      </c>
      <c r="C2344" s="563"/>
      <c r="D2344" s="239" t="e">
        <f>#REF!</f>
        <v>#REF!</v>
      </c>
      <c r="E2344" s="240" t="s">
        <v>248</v>
      </c>
      <c r="F2344" s="242" t="e">
        <f>IF(#REF!&gt;=1,IF(#REF!&gt;=1,#REF!),IF(#REF!&gt;=0,"",))</f>
        <v>#REF!</v>
      </c>
      <c r="G2344" s="241" t="e">
        <f>保全管理データ!N3824</f>
        <v>#REF!</v>
      </c>
      <c r="H2344" s="241" t="e">
        <f>IF(#REF!="無","",IF(#REF!="","",IF(#REF!="悪環境における作業",0.2,IF(#REF!="高所又は地下作業",0.1,IF(#REF!="錯綜場所作業",0.3,IF(#REF!="複雑な制約のある作業",0.4,IF(#REF!="単純な制約のある作業",0.2,0)))))))</f>
        <v>#REF!</v>
      </c>
      <c r="I2344" s="224" t="e">
        <f t="shared" si="143"/>
        <v>#REF!</v>
      </c>
      <c r="J2344" s="242" t="e">
        <f>IF(#REF!&gt;=1,IF(#REF!&gt;=1,#REF!),IF(#REF!&gt;=0,"",))</f>
        <v>#REF!</v>
      </c>
      <c r="K2344" s="241" t="e">
        <f>保全管理データ!N3851</f>
        <v>#REF!</v>
      </c>
      <c r="L2344" s="241" t="e">
        <f>IF(#REF!="","",IF(#REF!="悪環境における作業",0.2,IF(#REF!="高所又は地下作業",0.1,IF(#REF!="錯綜場所作業",0.3,IF(#REF!="複雑な制約のある作業",0.4,IF(#REF!="単純な制約のある作業",0.2,0))))))</f>
        <v>#REF!</v>
      </c>
      <c r="M2344" s="224" t="e">
        <f t="shared" si="144"/>
        <v>#REF!</v>
      </c>
    </row>
    <row r="2345" spans="2:13" s="229" customFormat="1" ht="27.75" customHeight="1" x14ac:dyDescent="0.2">
      <c r="B2345" s="562" t="s">
        <v>261</v>
      </c>
      <c r="C2345" s="563"/>
      <c r="D2345" s="239" t="e">
        <f>#REF!</f>
        <v>#REF!</v>
      </c>
      <c r="E2345" s="240" t="s">
        <v>247</v>
      </c>
      <c r="F2345" s="242" t="e">
        <f>IF(#REF!&gt;=1,IF(#REF!&gt;=1,#REF!),IF(#REF!&gt;=0,"",))</f>
        <v>#REF!</v>
      </c>
      <c r="G2345" s="241" t="e">
        <f>保全管理データ!N3825</f>
        <v>#REF!</v>
      </c>
      <c r="H2345" s="241" t="e">
        <f>IF(#REF!="無","",IF(#REF!="","",IF(#REF!="悪環境における作業",0.2,IF(#REF!="高所又は地下作業",0.1,IF(#REF!="錯綜場所作業",0.3,IF(#REF!="複雑な制約のある作業",0.4,IF(#REF!="単純な制約のある作業",0.2,0)))))))</f>
        <v>#REF!</v>
      </c>
      <c r="I2345" s="224" t="e">
        <f t="shared" si="143"/>
        <v>#REF!</v>
      </c>
      <c r="J2345" s="242" t="e">
        <f>IF(#REF!&gt;=1,IF(#REF!&gt;=1,#REF!),IF(#REF!&gt;=0,"",))</f>
        <v>#REF!</v>
      </c>
      <c r="K2345" s="241" t="e">
        <f>保全管理データ!N3852</f>
        <v>#REF!</v>
      </c>
      <c r="L2345" s="241" t="e">
        <f>IF(#REF!="","",IF(#REF!="悪環境における作業",0.2,IF(#REF!="高所又は地下作業",0.1,IF(#REF!="錯綜場所作業",0.3,IF(#REF!="複雑な制約のある作業",0.4,IF(#REF!="単純な制約のある作業",0.2,0))))))</f>
        <v>#REF!</v>
      </c>
      <c r="M2345" s="224" t="e">
        <f t="shared" si="144"/>
        <v>#REF!</v>
      </c>
    </row>
    <row r="2346" spans="2:13" s="229" customFormat="1" ht="27.75" customHeight="1" x14ac:dyDescent="0.2">
      <c r="B2346" s="562" t="s">
        <v>262</v>
      </c>
      <c r="C2346" s="563"/>
      <c r="D2346" s="239" t="e">
        <f>#REF!</f>
        <v>#REF!</v>
      </c>
      <c r="E2346" s="240" t="s">
        <v>245</v>
      </c>
      <c r="F2346" s="242" t="e">
        <f>IF(#REF!&gt;=1,IF(#REF!&gt;=1,#REF!),IF(#REF!&gt;=0,"",))</f>
        <v>#REF!</v>
      </c>
      <c r="G2346" s="241" t="e">
        <f>保全管理データ!N3826</f>
        <v>#REF!</v>
      </c>
      <c r="H2346" s="241" t="e">
        <f>IF(#REF!="無","",IF(#REF!="","",IF(#REF!="悪環境における作業",0.2,IF(#REF!="高所又は地下作業",0.1,IF(#REF!="錯綜場所作業",0.3,IF(#REF!="複雑な制約のある作業",0.4,IF(#REF!="単純な制約のある作業",0.2,0)))))))</f>
        <v>#REF!</v>
      </c>
      <c r="I2346" s="224" t="e">
        <f t="shared" si="143"/>
        <v>#REF!</v>
      </c>
      <c r="J2346" s="242" t="e">
        <f>IF(#REF!&gt;=1,IF(#REF!&gt;=1,#REF!),IF(#REF!&gt;=0,"",))</f>
        <v>#REF!</v>
      </c>
      <c r="K2346" s="241" t="e">
        <f>保全管理データ!N3853</f>
        <v>#REF!</v>
      </c>
      <c r="L2346" s="241" t="e">
        <f>IF(#REF!="","",IF(#REF!="悪環境における作業",0.2,IF(#REF!="高所又は地下作業",0.1,IF(#REF!="錯綜場所作業",0.3,IF(#REF!="複雑な制約のある作業",0.4,IF(#REF!="単純な制約のある作業",0.2,0))))))</f>
        <v>#REF!</v>
      </c>
      <c r="M2346" s="224" t="e">
        <f t="shared" si="144"/>
        <v>#REF!</v>
      </c>
    </row>
    <row r="2347" spans="2:13" s="229" customFormat="1" ht="27.75" customHeight="1" x14ac:dyDescent="0.2">
      <c r="B2347" s="562" t="s">
        <v>263</v>
      </c>
      <c r="C2347" s="563"/>
      <c r="D2347" s="239" t="e">
        <f>#REF!</f>
        <v>#REF!</v>
      </c>
      <c r="E2347" s="240" t="s">
        <v>245</v>
      </c>
      <c r="F2347" s="242" t="e">
        <f>IF(#REF!&gt;=1,IF(#REF!&gt;=1,#REF!),IF(#REF!&gt;=0,"",))</f>
        <v>#REF!</v>
      </c>
      <c r="G2347" s="241" t="e">
        <f>保全管理データ!N3827</f>
        <v>#REF!</v>
      </c>
      <c r="H2347" s="241" t="e">
        <f>IF(#REF!="無","",IF(#REF!="","",IF(#REF!="悪環境における作業",0.2,IF(#REF!="高所又は地下作業",0.1,IF(#REF!="錯綜場所作業",0.3,IF(#REF!="複雑な制約のある作業",0.4,IF(#REF!="単純な制約のある作業",0.2,0)))))))</f>
        <v>#REF!</v>
      </c>
      <c r="I2347" s="224" t="e">
        <f t="shared" si="143"/>
        <v>#REF!</v>
      </c>
      <c r="J2347" s="242" t="e">
        <f>IF(#REF!&gt;=1,IF(#REF!&gt;=1,#REF!),IF(#REF!&gt;=0,"",))</f>
        <v>#REF!</v>
      </c>
      <c r="K2347" s="241" t="e">
        <f>保全管理データ!N3854</f>
        <v>#REF!</v>
      </c>
      <c r="L2347" s="241" t="e">
        <f>IF(#REF!="","",IF(#REF!="悪環境における作業",0.2,IF(#REF!="高所又は地下作業",0.1,IF(#REF!="錯綜場所作業",0.3,IF(#REF!="複雑な制約のある作業",0.4,IF(#REF!="単純な制約のある作業",0.2,0))))))</f>
        <v>#REF!</v>
      </c>
      <c r="M2347" s="224" t="e">
        <f t="shared" si="144"/>
        <v>#REF!</v>
      </c>
    </row>
    <row r="2348" spans="2:13" s="229" customFormat="1" ht="27.75" customHeight="1" x14ac:dyDescent="0.2">
      <c r="B2348" s="562" t="s">
        <v>264</v>
      </c>
      <c r="C2348" s="563"/>
      <c r="D2348" s="239" t="e">
        <f>#REF!</f>
        <v>#REF!</v>
      </c>
      <c r="E2348" s="240" t="s">
        <v>245</v>
      </c>
      <c r="F2348" s="242" t="e">
        <f>IF(#REF!&gt;=1,IF(#REF!&gt;=1,#REF!),IF(#REF!&gt;=0,"",))</f>
        <v>#REF!</v>
      </c>
      <c r="G2348" s="241" t="e">
        <f>保全管理データ!N3828</f>
        <v>#REF!</v>
      </c>
      <c r="H2348" s="241" t="e">
        <f>IF(#REF!="無","",IF(#REF!="","",IF(#REF!="悪環境における作業",0.2,IF(#REF!="高所又は地下作業",0.1,IF(#REF!="錯綜場所作業",0.3,IF(#REF!="複雑な制約のある作業",0.4,IF(#REF!="単純な制約のある作業",0.2,0)))))))</f>
        <v>#REF!</v>
      </c>
      <c r="I2348" s="224" t="e">
        <f t="shared" si="143"/>
        <v>#REF!</v>
      </c>
      <c r="J2348" s="242" t="e">
        <f>IF(#REF!&gt;=1,IF(#REF!&gt;=1,#REF!),IF(#REF!&gt;=0,"",))</f>
        <v>#REF!</v>
      </c>
      <c r="K2348" s="241" t="e">
        <f>保全管理データ!N3855</f>
        <v>#REF!</v>
      </c>
      <c r="L2348" s="241" t="e">
        <f>IF(#REF!="","",IF(#REF!="悪環境における作業",0.2,IF(#REF!="高所又は地下作業",0.1,IF(#REF!="錯綜場所作業",0.3,IF(#REF!="複雑な制約のある作業",0.4,IF(#REF!="単純な制約のある作業",0.2,0))))))</f>
        <v>#REF!</v>
      </c>
      <c r="M2348" s="224" t="e">
        <f t="shared" si="144"/>
        <v>#REF!</v>
      </c>
    </row>
    <row r="2349" spans="2:13" s="229" customFormat="1" ht="27.75" customHeight="1" x14ac:dyDescent="0.2">
      <c r="B2349" s="562" t="s">
        <v>265</v>
      </c>
      <c r="C2349" s="563"/>
      <c r="D2349" s="239" t="e">
        <f>#REF!</f>
        <v>#REF!</v>
      </c>
      <c r="E2349" s="240" t="s">
        <v>245</v>
      </c>
      <c r="F2349" s="242" t="e">
        <f>IF(#REF!&gt;=1,IF(#REF!&gt;=1,#REF!),IF(#REF!&gt;=0,"",))</f>
        <v>#REF!</v>
      </c>
      <c r="G2349" s="241" t="e">
        <f>保全管理データ!N3829</f>
        <v>#REF!</v>
      </c>
      <c r="H2349" s="241" t="e">
        <f>IF(#REF!="無","",IF(#REF!="","",IF(#REF!="悪環境における作業",0.2,IF(#REF!="高所又は地下作業",0.1,IF(#REF!="錯綜場所作業",0.3,IF(#REF!="複雑な制約のある作業",0.4,IF(#REF!="単純な制約のある作業",0.2,0)))))))</f>
        <v>#REF!</v>
      </c>
      <c r="I2349" s="224" t="e">
        <f t="shared" si="143"/>
        <v>#REF!</v>
      </c>
      <c r="J2349" s="242" t="e">
        <f>IF(#REF!&gt;=1,IF(#REF!&gt;=1,#REF!),IF(#REF!&gt;=0,"",))</f>
        <v>#REF!</v>
      </c>
      <c r="K2349" s="241" t="e">
        <f>保全管理データ!N3856</f>
        <v>#REF!</v>
      </c>
      <c r="L2349" s="241" t="e">
        <f>IF(#REF!="","",IF(#REF!="悪環境における作業",0.2,IF(#REF!="高所又は地下作業",0.1,IF(#REF!="錯綜場所作業",0.3,IF(#REF!="複雑な制約のある作業",0.4,IF(#REF!="単純な制約のある作業",0.2,0))))))</f>
        <v>#REF!</v>
      </c>
      <c r="M2349" s="224" t="e">
        <f t="shared" si="144"/>
        <v>#REF!</v>
      </c>
    </row>
    <row r="2350" spans="2:13" s="229" customFormat="1" ht="27.75" customHeight="1" x14ac:dyDescent="0.2">
      <c r="B2350" s="562" t="s">
        <v>266</v>
      </c>
      <c r="C2350" s="563"/>
      <c r="D2350" s="239" t="e">
        <f>#REF!</f>
        <v>#REF!</v>
      </c>
      <c r="E2350" s="240" t="s">
        <v>245</v>
      </c>
      <c r="F2350" s="242" t="e">
        <f>IF(#REF!&gt;=1,IF(#REF!&gt;=1,#REF!),IF(#REF!&gt;=0,"",))</f>
        <v>#REF!</v>
      </c>
      <c r="G2350" s="241" t="e">
        <f>保全管理データ!N3830</f>
        <v>#REF!</v>
      </c>
      <c r="H2350" s="241" t="e">
        <f>IF(#REF!="無","",IF(#REF!="","",IF(#REF!="悪環境における作業",0.2,IF(#REF!="高所又は地下作業",0.1,IF(#REF!="錯綜場所作業",0.3,IF(#REF!="複雑な制約のある作業",0.4,IF(#REF!="単純な制約のある作業",0.2,0)))))))</f>
        <v>#REF!</v>
      </c>
      <c r="I2350" s="224" t="e">
        <f t="shared" si="143"/>
        <v>#REF!</v>
      </c>
      <c r="J2350" s="242" t="e">
        <f>IF(#REF!&gt;=1,IF(#REF!&gt;=1,#REF!),IF(#REF!&gt;=0,"",))</f>
        <v>#REF!</v>
      </c>
      <c r="K2350" s="241" t="e">
        <f>保全管理データ!N3857</f>
        <v>#REF!</v>
      </c>
      <c r="L2350" s="241" t="e">
        <f>IF(#REF!="","",IF(#REF!="悪環境における作業",0.2,IF(#REF!="高所又は地下作業",0.1,IF(#REF!="錯綜場所作業",0.3,IF(#REF!="複雑な制約のある作業",0.4,IF(#REF!="単純な制約のある作業",0.2,0))))))</f>
        <v>#REF!</v>
      </c>
      <c r="M2350" s="224" t="e">
        <f t="shared" si="144"/>
        <v>#REF!</v>
      </c>
    </row>
    <row r="2351" spans="2:13" s="229" customFormat="1" ht="27.75" customHeight="1" x14ac:dyDescent="0.2">
      <c r="B2351" s="562" t="s">
        <v>81</v>
      </c>
      <c r="C2351" s="563"/>
      <c r="D2351" s="239" t="e">
        <f>#REF!</f>
        <v>#REF!</v>
      </c>
      <c r="E2351" s="240" t="s">
        <v>245</v>
      </c>
      <c r="F2351" s="242" t="e">
        <f>IF(#REF!&gt;=1,IF(#REF!&gt;=1,#REF!),IF(#REF!&gt;=0,"",))</f>
        <v>#REF!</v>
      </c>
      <c r="G2351" s="241" t="e">
        <f>保全管理データ!N3831</f>
        <v>#REF!</v>
      </c>
      <c r="H2351" s="241" t="e">
        <f>IF(#REF!="無","",IF(#REF!="","",IF(#REF!="悪環境における作業",0.2,IF(#REF!="高所又は地下作業",0.1,IF(#REF!="錯綜場所作業",0.3,IF(#REF!="複雑な制約のある作業",0.4,IF(#REF!="単純な制約のある作業",0.2,0)))))))</f>
        <v>#REF!</v>
      </c>
      <c r="I2351" s="224" t="e">
        <f t="shared" si="143"/>
        <v>#REF!</v>
      </c>
      <c r="J2351" s="242" t="e">
        <f>IF(#REF!&gt;=1,IF(#REF!&gt;=1,#REF!),IF(#REF!&gt;=0,"",))</f>
        <v>#REF!</v>
      </c>
      <c r="K2351" s="241" t="e">
        <f>保全管理データ!N3858</f>
        <v>#REF!</v>
      </c>
      <c r="L2351" s="241" t="e">
        <f>IF(#REF!="","",IF(#REF!="悪環境における作業",0.2,IF(#REF!="高所又は地下作業",0.1,IF(#REF!="錯綜場所作業",0.3,IF(#REF!="複雑な制約のある作業",0.4,IF(#REF!="単純な制約のある作業",0.2,0))))))</f>
        <v>#REF!</v>
      </c>
      <c r="M2351" s="224" t="e">
        <f t="shared" si="144"/>
        <v>#REF!</v>
      </c>
    </row>
    <row r="2352" spans="2:13" s="229" customFormat="1" ht="27.75" customHeight="1" x14ac:dyDescent="0.2">
      <c r="B2352" s="562" t="s">
        <v>267</v>
      </c>
      <c r="C2352" s="563"/>
      <c r="D2352" s="239" t="e">
        <f>#REF!</f>
        <v>#REF!</v>
      </c>
      <c r="E2352" s="240" t="s">
        <v>247</v>
      </c>
      <c r="F2352" s="242" t="e">
        <f>IF(#REF!&gt;=1,IF(#REF!&gt;=1,#REF!),IF(#REF!&gt;=0,"",))</f>
        <v>#REF!</v>
      </c>
      <c r="G2352" s="241" t="e">
        <f>保全管理データ!N3832</f>
        <v>#REF!</v>
      </c>
      <c r="H2352" s="241" t="e">
        <f>IF(#REF!="無","",IF(#REF!="","",IF(#REF!="悪環境における作業",0.2,IF(#REF!="高所又は地下作業",0.1,IF(#REF!="錯綜場所作業",0.3,IF(#REF!="複雑な制約のある作業",0.4,IF(#REF!="単純な制約のある作業",0.2,0)))))))</f>
        <v>#REF!</v>
      </c>
      <c r="I2352" s="224" t="e">
        <f t="shared" si="143"/>
        <v>#REF!</v>
      </c>
      <c r="J2352" s="242" t="e">
        <f>IF(#REF!&gt;=1,IF(#REF!&gt;=1,#REF!),IF(#REF!&gt;=0,"",))</f>
        <v>#REF!</v>
      </c>
      <c r="K2352" s="241" t="e">
        <f>保全管理データ!N3859</f>
        <v>#REF!</v>
      </c>
      <c r="L2352" s="241" t="e">
        <f>IF(#REF!="","",IF(#REF!="悪環境における作業",0.2,IF(#REF!="高所又は地下作業",0.1,IF(#REF!="錯綜場所作業",0.3,IF(#REF!="複雑な制約のある作業",0.4,IF(#REF!="単純な制約のある作業",0.2,0))))))</f>
        <v>#REF!</v>
      </c>
      <c r="M2352" s="224" t="e">
        <f t="shared" si="144"/>
        <v>#REF!</v>
      </c>
    </row>
    <row r="2353" spans="2:13" s="229" customFormat="1" ht="27.75" customHeight="1" x14ac:dyDescent="0.2">
      <c r="B2353" s="562" t="s">
        <v>268</v>
      </c>
      <c r="C2353" s="563"/>
      <c r="D2353" s="239" t="e">
        <f>#REF!</f>
        <v>#REF!</v>
      </c>
      <c r="E2353" s="240" t="s">
        <v>246</v>
      </c>
      <c r="F2353" s="242" t="e">
        <f>IF(#REF!&gt;=1,IF(#REF!&gt;=1,#REF!),IF(#REF!&gt;=0,"",))</f>
        <v>#REF!</v>
      </c>
      <c r="G2353" s="241" t="e">
        <f>保全管理データ!N3833</f>
        <v>#REF!</v>
      </c>
      <c r="H2353" s="241" t="e">
        <f>IF(#REF!="無","",IF(#REF!="","",IF(#REF!="悪環境における作業",0.2,IF(#REF!="高所又は地下作業",0.1,IF(#REF!="錯綜場所作業",0.3,IF(#REF!="複雑な制約のある作業",0.4,IF(#REF!="単純な制約のある作業",0.2,0)))))))</f>
        <v>#REF!</v>
      </c>
      <c r="I2353" s="224" t="e">
        <f t="shared" si="143"/>
        <v>#REF!</v>
      </c>
      <c r="J2353" s="242" t="e">
        <f>IF(#REF!&gt;=1,IF(#REF!&gt;=1,#REF!),IF(#REF!&gt;=0,"",))</f>
        <v>#REF!</v>
      </c>
      <c r="K2353" s="241" t="e">
        <f>保全管理データ!N3860</f>
        <v>#REF!</v>
      </c>
      <c r="L2353" s="241" t="e">
        <f>IF(#REF!="","",IF(#REF!="悪環境における作業",0.2,IF(#REF!="高所又は地下作業",0.1,IF(#REF!="錯綜場所作業",0.3,IF(#REF!="複雑な制約のある作業",0.4,IF(#REF!="単純な制約のある作業",0.2,0))))))</f>
        <v>#REF!</v>
      </c>
      <c r="M2353" s="224" t="e">
        <f t="shared" si="144"/>
        <v>#REF!</v>
      </c>
    </row>
    <row r="2354" spans="2:13" s="229" customFormat="1" ht="27.75" customHeight="1" thickBot="1" x14ac:dyDescent="0.25">
      <c r="B2354" s="564" t="s">
        <v>269</v>
      </c>
      <c r="C2354" s="565"/>
      <c r="D2354" s="243" t="e">
        <f>#REF!</f>
        <v>#REF!</v>
      </c>
      <c r="E2354" s="244" t="s">
        <v>245</v>
      </c>
      <c r="F2354" s="246" t="e">
        <f>IF(#REF!&gt;=1,IF(#REF!&gt;=1,#REF!),IF(#REF!&gt;=0,"",))</f>
        <v>#REF!</v>
      </c>
      <c r="G2354" s="245" t="e">
        <f>保全管理データ!N3834</f>
        <v>#REF!</v>
      </c>
      <c r="H2354" s="241" t="e">
        <f>IF(#REF!="無","",IF(#REF!="","",IF(#REF!="悪環境における作業",0.2,IF(#REF!="高所又は地下作業",0.1,IF(#REF!="錯綜場所作業",0.3,IF(#REF!="複雑な制約のある作業",0.4,IF(#REF!="単純な制約のある作業",0.2,0)))))))</f>
        <v>#REF!</v>
      </c>
      <c r="I2354" s="224" t="e">
        <f t="shared" si="143"/>
        <v>#REF!</v>
      </c>
      <c r="J2354" s="246" t="e">
        <f>IF(#REF!&gt;=1,IF(#REF!&gt;=1,#REF!),IF(#REF!&gt;=0,"",))</f>
        <v>#REF!</v>
      </c>
      <c r="K2354" s="245" t="e">
        <f>保全管理データ!N3861</f>
        <v>#REF!</v>
      </c>
      <c r="L2354" s="245" t="e">
        <f>IF(#REF!="","",IF(#REF!="悪環境における作業",0.2,IF(#REF!="高所又は地下作業",0.1,IF(#REF!="錯綜場所作業",0.3,IF(#REF!="複雑な制約のある作業",0.4,IF(#REF!="単純な制約のある作業",0.2,0))))))</f>
        <v>#REF!</v>
      </c>
      <c r="M2354" s="224" t="e">
        <f t="shared" si="144"/>
        <v>#REF!</v>
      </c>
    </row>
    <row r="2355" spans="2:13" s="229" customFormat="1" ht="27.75" customHeight="1" thickBot="1" x14ac:dyDescent="0.25">
      <c r="B2355" s="555" t="s">
        <v>190</v>
      </c>
      <c r="C2355" s="555"/>
      <c r="D2355" s="555"/>
      <c r="E2355" s="555"/>
      <c r="F2355" s="556" t="e">
        <f>SUM(I2331:I2354)</f>
        <v>#REF!</v>
      </c>
      <c r="G2355" s="557"/>
      <c r="H2355" s="557"/>
      <c r="I2355" s="558"/>
      <c r="J2355" s="556" t="e">
        <f>IF(SUM(J2331:J2354)=0,"0.00",SUM(M2331:M2354))</f>
        <v>#REF!</v>
      </c>
      <c r="K2355" s="557"/>
      <c r="L2355" s="557"/>
      <c r="M2355" s="558"/>
    </row>
    <row r="2356" spans="2:13" s="229" customFormat="1" ht="27.75" customHeight="1" thickBot="1" x14ac:dyDescent="0.25">
      <c r="B2356" s="555" t="s">
        <v>97</v>
      </c>
      <c r="C2356" s="555"/>
      <c r="D2356" s="555"/>
      <c r="E2356" s="555"/>
      <c r="F2356" s="559" t="e">
        <f>IF(#REF!="５年以下","0",IF(#REF!="５年～１０年",0.1,IF(#REF!="１０年以上",0.15)))</f>
        <v>#REF!</v>
      </c>
      <c r="G2356" s="560"/>
      <c r="H2356" s="560"/>
      <c r="I2356" s="560"/>
      <c r="J2356" s="560"/>
      <c r="K2356" s="560"/>
      <c r="L2356" s="560"/>
      <c r="M2356" s="561"/>
    </row>
    <row r="2357" spans="2:13" s="229" customFormat="1" ht="27.75" customHeight="1" thickBot="1" x14ac:dyDescent="0.25">
      <c r="B2357" s="556" t="s">
        <v>273</v>
      </c>
      <c r="C2357" s="557"/>
      <c r="D2357" s="557"/>
      <c r="E2357" s="558"/>
      <c r="F2357" s="556" t="e">
        <f>F2355*(1+F2356)</f>
        <v>#REF!</v>
      </c>
      <c r="G2357" s="557"/>
      <c r="H2357" s="557"/>
      <c r="I2357" s="557"/>
      <c r="J2357" s="556" t="e">
        <f>J2355*(1+F2356)</f>
        <v>#REF!</v>
      </c>
      <c r="K2357" s="557"/>
      <c r="L2357" s="557"/>
      <c r="M2357" s="558"/>
    </row>
    <row r="2358" spans="2:13" s="229" customFormat="1" ht="24" hidden="1" customHeight="1" thickBot="1" x14ac:dyDescent="0.25">
      <c r="B2358" s="555" t="s">
        <v>191</v>
      </c>
      <c r="C2358" s="555"/>
      <c r="D2358" s="555"/>
      <c r="E2358" s="555"/>
      <c r="F2358" s="556" t="e">
        <f>#REF!*(#REF!*#REF!+#REF!*#REF!)</f>
        <v>#REF!</v>
      </c>
      <c r="G2358" s="557"/>
      <c r="H2358" s="558"/>
      <c r="I2358" s="555" t="e">
        <f>#REF!</f>
        <v>#REF!</v>
      </c>
      <c r="J2358" s="556"/>
      <c r="K2358" s="247" t="s">
        <v>230</v>
      </c>
      <c r="L2358" s="558" t="e">
        <f>B2329</f>
        <v>#REF!</v>
      </c>
      <c r="M2358" s="555"/>
    </row>
    <row r="2359" spans="2:13" s="229" customFormat="1" ht="45" customHeight="1" thickBot="1" x14ac:dyDescent="0.25">
      <c r="B2359" s="228"/>
      <c r="C2359" s="228"/>
      <c r="D2359" s="228"/>
      <c r="E2359" s="228"/>
      <c r="F2359" s="228"/>
      <c r="G2359" s="228"/>
      <c r="H2359" s="228"/>
      <c r="I2359" s="228"/>
      <c r="J2359" s="228"/>
      <c r="K2359" s="228"/>
      <c r="L2359" s="228"/>
      <c r="M2359" s="228"/>
    </row>
    <row r="2360" spans="2:13" s="229" customFormat="1" ht="27.75" customHeight="1" thickBot="1" x14ac:dyDescent="0.25">
      <c r="B2360" s="568" t="s">
        <v>128</v>
      </c>
      <c r="C2360" s="569"/>
      <c r="D2360" s="569"/>
      <c r="E2360" s="570"/>
      <c r="F2360" s="228"/>
      <c r="G2360" s="228"/>
      <c r="H2360" s="228"/>
      <c r="I2360" s="228"/>
      <c r="J2360" s="228"/>
      <c r="K2360" s="228"/>
      <c r="L2360" s="228"/>
      <c r="M2360" s="228"/>
    </row>
    <row r="2361" spans="2:13" s="229" customFormat="1" ht="27.75" customHeight="1" x14ac:dyDescent="0.2">
      <c r="B2361" s="571" t="e">
        <f>#REF!</f>
        <v>#REF!</v>
      </c>
      <c r="C2361" s="572"/>
      <c r="D2361" s="573"/>
      <c r="E2361" s="574"/>
      <c r="F2361" s="578" t="s">
        <v>240</v>
      </c>
      <c r="G2361" s="579"/>
      <c r="H2361" s="579"/>
      <c r="I2361" s="580"/>
      <c r="J2361" s="578" t="s">
        <v>239</v>
      </c>
      <c r="K2361" s="579"/>
      <c r="L2361" s="579"/>
      <c r="M2361" s="580"/>
    </row>
    <row r="2362" spans="2:13" s="229" customFormat="1" ht="27.75" customHeight="1" thickBot="1" x14ac:dyDescent="0.25">
      <c r="B2362" s="575"/>
      <c r="C2362" s="576"/>
      <c r="D2362" s="576"/>
      <c r="E2362" s="577"/>
      <c r="F2362" s="233" t="s">
        <v>149</v>
      </c>
      <c r="G2362" s="231" t="s">
        <v>151</v>
      </c>
      <c r="H2362" s="231" t="s">
        <v>96</v>
      </c>
      <c r="I2362" s="232" t="s">
        <v>150</v>
      </c>
      <c r="J2362" s="233" t="s">
        <v>149</v>
      </c>
      <c r="K2362" s="231" t="s">
        <v>151</v>
      </c>
      <c r="L2362" s="231" t="s">
        <v>96</v>
      </c>
      <c r="M2362" s="232" t="s">
        <v>150</v>
      </c>
    </row>
    <row r="2363" spans="2:13" s="229" customFormat="1" ht="27.75" customHeight="1" thickTop="1" x14ac:dyDescent="0.2">
      <c r="B2363" s="566" t="s">
        <v>241</v>
      </c>
      <c r="C2363" s="567"/>
      <c r="D2363" s="234" t="e">
        <f>#REF!</f>
        <v>#REF!</v>
      </c>
      <c r="E2363" s="235" t="s">
        <v>242</v>
      </c>
      <c r="F2363" s="242" t="e">
        <f>IF(#REF!&gt;=1,IF(#REF!&gt;=1,#REF!),IF(#REF!&gt;=0,"",))</f>
        <v>#REF!</v>
      </c>
      <c r="G2363" s="241" t="e">
        <f>保全管理データ!N3643</f>
        <v>#REF!</v>
      </c>
      <c r="H2363" s="241" t="e">
        <f>IF(#REF!="無","",IF(#REF!="","",IF(#REF!="悪環境における作業",0.2,IF(#REF!="高所又は地下作業",0.1,IF(#REF!="錯綜場所作業",0.3,IF(#REF!="複雑な制約のある作業",0.4,IF(#REF!="単純な制約のある作業",0.2,0)))))))</f>
        <v>#REF!</v>
      </c>
      <c r="I2363" s="224" t="e">
        <f>IF(F2363="","",F2363*G2363*(1+IF(H2363="",0,H2363)))</f>
        <v>#REF!</v>
      </c>
      <c r="J2363" s="242" t="e">
        <f>IF(#REF!&gt;=1,IF(#REF!&gt;=1,#REF!),IF(#REF!&gt;=0,"",))</f>
        <v>#REF!</v>
      </c>
      <c r="K2363" s="241" t="e">
        <f>保全管理データ!N3670</f>
        <v>#REF!</v>
      </c>
      <c r="L2363" s="241" t="e">
        <f>IF(#REF!="","",IF(#REF!="悪環境における作業",0.2,IF(#REF!="高所又は地下作業",0.1,IF(#REF!="錯綜場所作業",0.3,IF(#REF!="複雑な制約のある作業",0.4,IF(#REF!="単純な制約のある作業",0.2,0))))))</f>
        <v>#REF!</v>
      </c>
      <c r="M2363" s="224" t="e">
        <f>IF(J2363="","",J2363*K2363*(1+IF(L2363="",0,L2363)))</f>
        <v>#REF!</v>
      </c>
    </row>
    <row r="2364" spans="2:13" s="229" customFormat="1" ht="27.75" customHeight="1" x14ac:dyDescent="0.2">
      <c r="B2364" s="562" t="s">
        <v>243</v>
      </c>
      <c r="C2364" s="563"/>
      <c r="D2364" s="239" t="e">
        <f>#REF!</f>
        <v>#REF!</v>
      </c>
      <c r="E2364" s="240" t="s">
        <v>242</v>
      </c>
      <c r="F2364" s="242" t="e">
        <f>IF(#REF!&gt;=1,IF(#REF!&gt;=1,#REF!),IF(#REF!&gt;=0,"",))</f>
        <v>#REF!</v>
      </c>
      <c r="G2364" s="241" t="e">
        <f>保全管理データ!N3644</f>
        <v>#REF!</v>
      </c>
      <c r="H2364" s="241" t="e">
        <f>IF(#REF!="無","",IF(#REF!="","",IF(#REF!="悪環境における作業",0.2,IF(#REF!="高所又は地下作業",0.1,IF(#REF!="錯綜場所作業",0.3,IF(#REF!="複雑な制約のある作業",0.4,IF(#REF!="単純な制約のある作業",0.2,0)))))))</f>
        <v>#REF!</v>
      </c>
      <c r="I2364" s="224" t="e">
        <f t="shared" ref="I2364:I2386" si="145">IF(F2364="","",F2364*G2364*(1+IF(H2364="",0,H2364)))</f>
        <v>#REF!</v>
      </c>
      <c r="J2364" s="242" t="e">
        <f>IF(#REF!&gt;=1,IF(#REF!&gt;=1,#REF!),IF(#REF!&gt;=0,"",))</f>
        <v>#REF!</v>
      </c>
      <c r="K2364" s="241" t="e">
        <f>保全管理データ!N3671</f>
        <v>#REF!</v>
      </c>
      <c r="L2364" s="241" t="e">
        <f>IF(#REF!="","",IF(#REF!="悪環境における作業",0.2,IF(#REF!="高所又は地下作業",0.1,IF(#REF!="錯綜場所作業",0.3,IF(#REF!="複雑な制約のある作業",0.4,IF(#REF!="単純な制約のある作業",0.2,0))))))</f>
        <v>#REF!</v>
      </c>
      <c r="M2364" s="224" t="e">
        <f t="shared" ref="M2364:M2386" si="146">IF(J2364="","",J2364*K2364*(1+IF(L2364="",0,L2364)))</f>
        <v>#REF!</v>
      </c>
    </row>
    <row r="2365" spans="2:13" s="229" customFormat="1" ht="27.75" customHeight="1" x14ac:dyDescent="0.2">
      <c r="B2365" s="562" t="s">
        <v>249</v>
      </c>
      <c r="C2365" s="563"/>
      <c r="D2365" s="239" t="e">
        <f>#REF!</f>
        <v>#REF!</v>
      </c>
      <c r="E2365" s="240" t="s">
        <v>244</v>
      </c>
      <c r="F2365" s="242" t="e">
        <f>IF(#REF!&gt;=1,IF(#REF!&gt;=1,#REF!),IF(#REF!&gt;=0,"",))</f>
        <v>#REF!</v>
      </c>
      <c r="G2365" s="241" t="e">
        <f>保全管理データ!N3645</f>
        <v>#REF!</v>
      </c>
      <c r="H2365" s="241" t="e">
        <f>IF(#REF!="無","",IF(#REF!="","",IF(#REF!="悪環境における作業",0.2,IF(#REF!="高所又は地下作業",0.1,IF(#REF!="錯綜場所作業",0.3,IF(#REF!="複雑な制約のある作業",0.4,IF(#REF!="単純な制約のある作業",0.2,0)))))))</f>
        <v>#REF!</v>
      </c>
      <c r="I2365" s="224" t="e">
        <f t="shared" si="145"/>
        <v>#REF!</v>
      </c>
      <c r="J2365" s="242" t="e">
        <f>IF(#REF!&gt;=1,IF(#REF!&gt;=1,#REF!),IF(#REF!&gt;=0,"",))</f>
        <v>#REF!</v>
      </c>
      <c r="K2365" s="241" t="e">
        <f>保全管理データ!N3672</f>
        <v>#REF!</v>
      </c>
      <c r="L2365" s="241" t="e">
        <f>IF(#REF!="","",IF(#REF!="悪環境における作業",0.2,IF(#REF!="高所又は地下作業",0.1,IF(#REF!="錯綜場所作業",0.3,IF(#REF!="複雑な制約のある作業",0.4,IF(#REF!="単純な制約のある作業",0.2,0))))))</f>
        <v>#REF!</v>
      </c>
      <c r="M2365" s="224" t="e">
        <f t="shared" si="146"/>
        <v>#REF!</v>
      </c>
    </row>
    <row r="2366" spans="2:13" s="229" customFormat="1" ht="27.75" customHeight="1" x14ac:dyDescent="0.2">
      <c r="B2366" s="562" t="s">
        <v>250</v>
      </c>
      <c r="C2366" s="563"/>
      <c r="D2366" s="239" t="e">
        <f>#REF!</f>
        <v>#REF!</v>
      </c>
      <c r="E2366" s="240" t="s">
        <v>244</v>
      </c>
      <c r="F2366" s="242" t="e">
        <f>IF(#REF!&gt;=1,IF(#REF!&gt;=1,#REF!),IF(#REF!&gt;=0,"",))</f>
        <v>#REF!</v>
      </c>
      <c r="G2366" s="241" t="e">
        <f>保全管理データ!N3646</f>
        <v>#REF!</v>
      </c>
      <c r="H2366" s="241" t="e">
        <f>IF(#REF!="無","",IF(#REF!="","",IF(#REF!="悪環境における作業",0.2,IF(#REF!="高所又は地下作業",0.1,IF(#REF!="錯綜場所作業",0.3,IF(#REF!="複雑な制約のある作業",0.4,IF(#REF!="単純な制約のある作業",0.2,0)))))))</f>
        <v>#REF!</v>
      </c>
      <c r="I2366" s="224" t="e">
        <f t="shared" si="145"/>
        <v>#REF!</v>
      </c>
      <c r="J2366" s="242" t="e">
        <f>IF(#REF!&gt;=1,IF(#REF!&gt;=1,#REF!),IF(#REF!&gt;=0,"",))</f>
        <v>#REF!</v>
      </c>
      <c r="K2366" s="241" t="e">
        <f>保全管理データ!N3673</f>
        <v>#REF!</v>
      </c>
      <c r="L2366" s="241" t="e">
        <f>IF(#REF!="","",IF(#REF!="悪環境における作業",0.2,IF(#REF!="高所又は地下作業",0.1,IF(#REF!="錯綜場所作業",0.3,IF(#REF!="複雑な制約のある作業",0.4,IF(#REF!="単純な制約のある作業",0.2,0))))))</f>
        <v>#REF!</v>
      </c>
      <c r="M2366" s="224" t="e">
        <f t="shared" si="146"/>
        <v>#REF!</v>
      </c>
    </row>
    <row r="2367" spans="2:13" s="229" customFormat="1" ht="27.75" customHeight="1" x14ac:dyDescent="0.2">
      <c r="B2367" s="562" t="s">
        <v>251</v>
      </c>
      <c r="C2367" s="563"/>
      <c r="D2367" s="239" t="e">
        <f>#REF!</f>
        <v>#REF!</v>
      </c>
      <c r="E2367" s="240" t="s">
        <v>242</v>
      </c>
      <c r="F2367" s="242" t="e">
        <f>IF(#REF!&gt;=1,IF(#REF!&gt;=1,#REF!),IF(#REF!&gt;=0,"",))</f>
        <v>#REF!</v>
      </c>
      <c r="G2367" s="241" t="e">
        <f>保全管理データ!N3647</f>
        <v>#REF!</v>
      </c>
      <c r="H2367" s="241" t="e">
        <f>IF(#REF!="無","",IF(#REF!="","",IF(#REF!="悪環境における作業",0.2,IF(#REF!="高所又は地下作業",0.1,IF(#REF!="錯綜場所作業",0.3,IF(#REF!="複雑な制約のある作業",0.4,IF(#REF!="単純な制約のある作業",0.2,0)))))))</f>
        <v>#REF!</v>
      </c>
      <c r="I2367" s="224" t="e">
        <f t="shared" si="145"/>
        <v>#REF!</v>
      </c>
      <c r="J2367" s="242" t="e">
        <f>IF(#REF!&gt;=1,IF(#REF!&gt;=1,#REF!),IF(#REF!&gt;=0,"",))</f>
        <v>#REF!</v>
      </c>
      <c r="K2367" s="241" t="e">
        <f>保全管理データ!N3674</f>
        <v>#REF!</v>
      </c>
      <c r="L2367" s="241" t="e">
        <f>IF(#REF!="","",IF(#REF!="悪環境における作業",0.2,IF(#REF!="高所又は地下作業",0.1,IF(#REF!="錯綜場所作業",0.3,IF(#REF!="複雑な制約のある作業",0.4,IF(#REF!="単純な制約のある作業",0.2,0))))))</f>
        <v>#REF!</v>
      </c>
      <c r="M2367" s="224" t="e">
        <f t="shared" si="146"/>
        <v>#REF!</v>
      </c>
    </row>
    <row r="2368" spans="2:13" s="229" customFormat="1" ht="27.75" customHeight="1" x14ac:dyDescent="0.2">
      <c r="B2368" s="562" t="s">
        <v>252</v>
      </c>
      <c r="C2368" s="563"/>
      <c r="D2368" s="239" t="e">
        <f>#REF!</f>
        <v>#REF!</v>
      </c>
      <c r="E2368" s="240" t="s">
        <v>244</v>
      </c>
      <c r="F2368" s="242" t="e">
        <f>IF(#REF!&gt;=1,IF(#REF!&gt;=1,#REF!),IF(#REF!&gt;=0,"",))</f>
        <v>#REF!</v>
      </c>
      <c r="G2368" s="241" t="e">
        <f>保全管理データ!N3648</f>
        <v>#REF!</v>
      </c>
      <c r="H2368" s="241" t="e">
        <f>IF(#REF!="無","",IF(#REF!="","",IF(#REF!="悪環境における作業",0.2,IF(#REF!="高所又は地下作業",0.1,IF(#REF!="錯綜場所作業",0.3,IF(#REF!="複雑な制約のある作業",0.4,IF(#REF!="単純な制約のある作業",0.2,0)))))))</f>
        <v>#REF!</v>
      </c>
      <c r="I2368" s="224" t="e">
        <f t="shared" si="145"/>
        <v>#REF!</v>
      </c>
      <c r="J2368" s="242" t="e">
        <f>IF(#REF!&gt;=1,IF(#REF!&gt;=1,#REF!),IF(#REF!&gt;=0,"",))</f>
        <v>#REF!</v>
      </c>
      <c r="K2368" s="241" t="e">
        <f>保全管理データ!N3675</f>
        <v>#REF!</v>
      </c>
      <c r="L2368" s="241" t="e">
        <f>IF(#REF!="","",IF(#REF!="悪環境における作業",0.2,IF(#REF!="高所又は地下作業",0.1,IF(#REF!="錯綜場所作業",0.3,IF(#REF!="複雑な制約のある作業",0.4,IF(#REF!="単純な制約のある作業",0.2,0))))))</f>
        <v>#REF!</v>
      </c>
      <c r="M2368" s="224" t="e">
        <f t="shared" si="146"/>
        <v>#REF!</v>
      </c>
    </row>
    <row r="2369" spans="2:13" s="229" customFormat="1" ht="27.75" customHeight="1" x14ac:dyDescent="0.2">
      <c r="B2369" s="562" t="s">
        <v>253</v>
      </c>
      <c r="C2369" s="563"/>
      <c r="D2369" s="239" t="e">
        <f>#REF!</f>
        <v>#REF!</v>
      </c>
      <c r="E2369" s="240" t="s">
        <v>242</v>
      </c>
      <c r="F2369" s="242" t="e">
        <f>IF(#REF!&gt;=1,IF(#REF!&gt;=1,#REF!),IF(#REF!&gt;=0,"",))</f>
        <v>#REF!</v>
      </c>
      <c r="G2369" s="241" t="e">
        <f>保全管理データ!N3649</f>
        <v>#REF!</v>
      </c>
      <c r="H2369" s="241" t="e">
        <f>IF(#REF!="無","",IF(#REF!="","",IF(#REF!="悪環境における作業",0.2,IF(#REF!="高所又は地下作業",0.1,IF(#REF!="錯綜場所作業",0.3,IF(#REF!="複雑な制約のある作業",0.4,IF(#REF!="単純な制約のある作業",0.2,0)))))))</f>
        <v>#REF!</v>
      </c>
      <c r="I2369" s="224" t="e">
        <f t="shared" si="145"/>
        <v>#REF!</v>
      </c>
      <c r="J2369" s="242" t="e">
        <f>IF(#REF!&gt;=1,IF(#REF!&gt;=1,#REF!),IF(#REF!&gt;=0,"",))</f>
        <v>#REF!</v>
      </c>
      <c r="K2369" s="241" t="e">
        <f>保全管理データ!N3676</f>
        <v>#REF!</v>
      </c>
      <c r="L2369" s="241" t="e">
        <f>IF(#REF!="","",IF(#REF!="悪環境における作業",0.2,IF(#REF!="高所又は地下作業",0.1,IF(#REF!="錯綜場所作業",0.3,IF(#REF!="複雑な制約のある作業",0.4,IF(#REF!="単純な制約のある作業",0.2,0))))))</f>
        <v>#REF!</v>
      </c>
      <c r="M2369" s="224" t="e">
        <f t="shared" si="146"/>
        <v>#REF!</v>
      </c>
    </row>
    <row r="2370" spans="2:13" s="229" customFormat="1" ht="27.75" customHeight="1" x14ac:dyDescent="0.2">
      <c r="B2370" s="562" t="s">
        <v>254</v>
      </c>
      <c r="C2370" s="563"/>
      <c r="D2370" s="239" t="e">
        <f>#REF!</f>
        <v>#REF!</v>
      </c>
      <c r="E2370" s="240" t="s">
        <v>242</v>
      </c>
      <c r="F2370" s="242" t="e">
        <f>IF(#REF!&gt;=1,IF(#REF!&gt;=1,#REF!),IF(#REF!&gt;=0,"",))</f>
        <v>#REF!</v>
      </c>
      <c r="G2370" s="241" t="e">
        <f>保全管理データ!N3650</f>
        <v>#REF!</v>
      </c>
      <c r="H2370" s="241" t="e">
        <f>IF(#REF!="無","",IF(#REF!="","",IF(#REF!="悪環境における作業",0.2,IF(#REF!="高所又は地下作業",0.1,IF(#REF!="錯綜場所作業",0.3,IF(#REF!="複雑な制約のある作業",0.4,IF(#REF!="単純な制約のある作業",0.2,0)))))))</f>
        <v>#REF!</v>
      </c>
      <c r="I2370" s="224" t="e">
        <f t="shared" si="145"/>
        <v>#REF!</v>
      </c>
      <c r="J2370" s="242" t="e">
        <f>IF(#REF!&gt;=1,IF(#REF!&gt;=1,#REF!),IF(#REF!&gt;=0,"",))</f>
        <v>#REF!</v>
      </c>
      <c r="K2370" s="241" t="e">
        <f>保全管理データ!N3677</f>
        <v>#REF!</v>
      </c>
      <c r="L2370" s="241" t="e">
        <f>IF(#REF!="","",IF(#REF!="悪環境における作業",0.2,IF(#REF!="高所又は地下作業",0.1,IF(#REF!="錯綜場所作業",0.3,IF(#REF!="複雑な制約のある作業",0.4,IF(#REF!="単純な制約のある作業",0.2,0))))))</f>
        <v>#REF!</v>
      </c>
      <c r="M2370" s="224" t="e">
        <f t="shared" si="146"/>
        <v>#REF!</v>
      </c>
    </row>
    <row r="2371" spans="2:13" s="229" customFormat="1" ht="27.75" customHeight="1" x14ac:dyDescent="0.2">
      <c r="B2371" s="562" t="s">
        <v>255</v>
      </c>
      <c r="C2371" s="563"/>
      <c r="D2371" s="239" t="e">
        <f>#REF!</f>
        <v>#REF!</v>
      </c>
      <c r="E2371" s="240" t="s">
        <v>245</v>
      </c>
      <c r="F2371" s="242" t="e">
        <f>IF(#REF!&gt;=1,IF(#REF!&gt;=1,#REF!),IF(#REF!&gt;=0,"",))</f>
        <v>#REF!</v>
      </c>
      <c r="G2371" s="241" t="e">
        <f>保全管理データ!N3651</f>
        <v>#REF!</v>
      </c>
      <c r="H2371" s="241" t="e">
        <f>IF(#REF!="無","",IF(#REF!="","",IF(#REF!="悪環境における作業",0.2,IF(#REF!="高所又は地下作業",0.1,IF(#REF!="錯綜場所作業",0.3,IF(#REF!="複雑な制約のある作業",0.4,IF(#REF!="単純な制約のある作業",0.2,0)))))))</f>
        <v>#REF!</v>
      </c>
      <c r="I2371" s="224" t="e">
        <f t="shared" si="145"/>
        <v>#REF!</v>
      </c>
      <c r="J2371" s="242" t="e">
        <f>IF(#REF!&gt;=1,IF(#REF!&gt;=1,#REF!),IF(#REF!&gt;=0,"",))</f>
        <v>#REF!</v>
      </c>
      <c r="K2371" s="241" t="e">
        <f>保全管理データ!N3678</f>
        <v>#REF!</v>
      </c>
      <c r="L2371" s="241" t="e">
        <f>IF(#REF!="","",IF(#REF!="悪環境における作業",0.2,IF(#REF!="高所又は地下作業",0.1,IF(#REF!="錯綜場所作業",0.3,IF(#REF!="複雑な制約のある作業",0.4,IF(#REF!="単純な制約のある作業",0.2,0))))))</f>
        <v>#REF!</v>
      </c>
      <c r="M2371" s="224" t="e">
        <f t="shared" si="146"/>
        <v>#REF!</v>
      </c>
    </row>
    <row r="2372" spans="2:13" s="229" customFormat="1" ht="27.75" customHeight="1" x14ac:dyDescent="0.2">
      <c r="B2372" s="562" t="s">
        <v>256</v>
      </c>
      <c r="C2372" s="563"/>
      <c r="D2372" s="239" t="e">
        <f>#REF!</f>
        <v>#REF!</v>
      </c>
      <c r="E2372" s="240" t="s">
        <v>242</v>
      </c>
      <c r="F2372" s="242" t="e">
        <f>IF(#REF!&gt;=1,IF(#REF!&gt;=1,#REF!),IF(#REF!&gt;=0,"",))</f>
        <v>#REF!</v>
      </c>
      <c r="G2372" s="241" t="e">
        <f>保全管理データ!N3652</f>
        <v>#REF!</v>
      </c>
      <c r="H2372" s="241" t="e">
        <f>IF(#REF!="無","",IF(#REF!="","",IF(#REF!="悪環境における作業",0.2,IF(#REF!="高所又は地下作業",0.1,IF(#REF!="錯綜場所作業",0.3,IF(#REF!="複雑な制約のある作業",0.4,IF(#REF!="単純な制約のある作業",0.2,0)))))))</f>
        <v>#REF!</v>
      </c>
      <c r="I2372" s="224" t="e">
        <f t="shared" si="145"/>
        <v>#REF!</v>
      </c>
      <c r="J2372" s="242" t="e">
        <f>IF(#REF!&gt;=1,IF(#REF!&gt;=1,#REF!),IF(#REF!&gt;=0,"",))</f>
        <v>#REF!</v>
      </c>
      <c r="K2372" s="241" t="e">
        <f>保全管理データ!N3679</f>
        <v>#REF!</v>
      </c>
      <c r="L2372" s="241" t="e">
        <f>IF(#REF!="","",IF(#REF!="悪環境における作業",0.2,IF(#REF!="高所又は地下作業",0.1,IF(#REF!="錯綜場所作業",0.3,IF(#REF!="複雑な制約のある作業",0.4,IF(#REF!="単純な制約のある作業",0.2,0))))))</f>
        <v>#REF!</v>
      </c>
      <c r="M2372" s="224" t="e">
        <f t="shared" si="146"/>
        <v>#REF!</v>
      </c>
    </row>
    <row r="2373" spans="2:13" s="229" customFormat="1" ht="27.75" customHeight="1" x14ac:dyDescent="0.2">
      <c r="B2373" s="562" t="s">
        <v>257</v>
      </c>
      <c r="C2373" s="563"/>
      <c r="D2373" s="239" t="e">
        <f>#REF!</f>
        <v>#REF!</v>
      </c>
      <c r="E2373" s="240" t="s">
        <v>245</v>
      </c>
      <c r="F2373" s="242" t="e">
        <f>IF(#REF!&gt;=1,IF(#REF!&gt;=1,#REF!),IF(#REF!&gt;=0,"",))</f>
        <v>#REF!</v>
      </c>
      <c r="G2373" s="241" t="e">
        <f>保全管理データ!N3653</f>
        <v>#REF!</v>
      </c>
      <c r="H2373" s="241" t="e">
        <f>IF(#REF!="無","",IF(#REF!="","",IF(#REF!="悪環境における作業",0.2,IF(#REF!="高所又は地下作業",0.1,IF(#REF!="錯綜場所作業",0.3,IF(#REF!="複雑な制約のある作業",0.4,IF(#REF!="単純な制約のある作業",0.2,0)))))))</f>
        <v>#REF!</v>
      </c>
      <c r="I2373" s="224" t="e">
        <f t="shared" si="145"/>
        <v>#REF!</v>
      </c>
      <c r="J2373" s="242" t="e">
        <f>IF(#REF!&gt;=1,IF(#REF!&gt;=1,#REF!),IF(#REF!&gt;=0,"",))</f>
        <v>#REF!</v>
      </c>
      <c r="K2373" s="241" t="e">
        <f>保全管理データ!N3680</f>
        <v>#REF!</v>
      </c>
      <c r="L2373" s="241" t="e">
        <f>IF(#REF!="","",IF(#REF!="悪環境における作業",0.2,IF(#REF!="高所又は地下作業",0.1,IF(#REF!="錯綜場所作業",0.3,IF(#REF!="複雑な制約のある作業",0.4,IF(#REF!="単純な制約のある作業",0.2,0))))))</f>
        <v>#REF!</v>
      </c>
      <c r="M2373" s="224" t="e">
        <f t="shared" si="146"/>
        <v>#REF!</v>
      </c>
    </row>
    <row r="2374" spans="2:13" s="229" customFormat="1" ht="27.75" customHeight="1" x14ac:dyDescent="0.2">
      <c r="B2374" s="562" t="s">
        <v>258</v>
      </c>
      <c r="C2374" s="563"/>
      <c r="D2374" s="239" t="e">
        <f>#REF!</f>
        <v>#REF!</v>
      </c>
      <c r="E2374" s="240" t="s">
        <v>245</v>
      </c>
      <c r="F2374" s="242" t="e">
        <f>IF(#REF!&gt;=1,IF(#REF!&gt;=1,#REF!),IF(#REF!&gt;=0,"",))</f>
        <v>#REF!</v>
      </c>
      <c r="G2374" s="241" t="e">
        <f>保全管理データ!N3654</f>
        <v>#REF!</v>
      </c>
      <c r="H2374" s="241" t="e">
        <f>IF(#REF!="無","",IF(#REF!="","",IF(#REF!="悪環境における作業",0.2,IF(#REF!="高所又は地下作業",0.1,IF(#REF!="錯綜場所作業",0.3,IF(#REF!="複雑な制約のある作業",0.4,IF(#REF!="単純な制約のある作業",0.2,0)))))))</f>
        <v>#REF!</v>
      </c>
      <c r="I2374" s="224" t="e">
        <f t="shared" si="145"/>
        <v>#REF!</v>
      </c>
      <c r="J2374" s="242" t="e">
        <f>IF(#REF!&gt;=1,IF(#REF!&gt;=1,#REF!),IF(#REF!&gt;=0,"",))</f>
        <v>#REF!</v>
      </c>
      <c r="K2374" s="241" t="e">
        <f>保全管理データ!N3681</f>
        <v>#REF!</v>
      </c>
      <c r="L2374" s="241" t="e">
        <f>IF(#REF!="","",IF(#REF!="悪環境における作業",0.2,IF(#REF!="高所又は地下作業",0.1,IF(#REF!="錯綜場所作業",0.3,IF(#REF!="複雑な制約のある作業",0.4,IF(#REF!="単純な制約のある作業",0.2,0))))))</f>
        <v>#REF!</v>
      </c>
      <c r="M2374" s="224" t="e">
        <f t="shared" si="146"/>
        <v>#REF!</v>
      </c>
    </row>
    <row r="2375" spans="2:13" s="229" customFormat="1" ht="27.75" customHeight="1" x14ac:dyDescent="0.2">
      <c r="B2375" s="562" t="s">
        <v>259</v>
      </c>
      <c r="C2375" s="563"/>
      <c r="D2375" s="239" t="e">
        <f>#REF!</f>
        <v>#REF!</v>
      </c>
      <c r="E2375" s="240" t="s">
        <v>245</v>
      </c>
      <c r="F2375" s="242" t="e">
        <f>IF(#REF!&gt;=1,IF(#REF!&gt;=1,#REF!),IF(#REF!&gt;=0,"",))</f>
        <v>#REF!</v>
      </c>
      <c r="G2375" s="241" t="e">
        <f>保全管理データ!N3655</f>
        <v>#REF!</v>
      </c>
      <c r="H2375" s="241" t="e">
        <f>IF(#REF!="無","",IF(#REF!="","",IF(#REF!="悪環境における作業",0.2,IF(#REF!="高所又は地下作業",0.1,IF(#REF!="錯綜場所作業",0.3,IF(#REF!="複雑な制約のある作業",0.4,IF(#REF!="単純な制約のある作業",0.2,0)))))))</f>
        <v>#REF!</v>
      </c>
      <c r="I2375" s="224" t="e">
        <f t="shared" si="145"/>
        <v>#REF!</v>
      </c>
      <c r="J2375" s="242" t="e">
        <f>IF(#REF!&gt;=1,IF(#REF!&gt;=1,#REF!),IF(#REF!&gt;=0,"",))</f>
        <v>#REF!</v>
      </c>
      <c r="K2375" s="241" t="e">
        <f>保全管理データ!N3682</f>
        <v>#REF!</v>
      </c>
      <c r="L2375" s="241" t="e">
        <f>IF(#REF!="","",IF(#REF!="悪環境における作業",0.2,IF(#REF!="高所又は地下作業",0.1,IF(#REF!="錯綜場所作業",0.3,IF(#REF!="複雑な制約のある作業",0.4,IF(#REF!="単純な制約のある作業",0.2,0))))))</f>
        <v>#REF!</v>
      </c>
      <c r="M2375" s="224" t="e">
        <f t="shared" si="146"/>
        <v>#REF!</v>
      </c>
    </row>
    <row r="2376" spans="2:13" s="229" customFormat="1" ht="27.75" customHeight="1" x14ac:dyDescent="0.2">
      <c r="B2376" s="562" t="s">
        <v>434</v>
      </c>
      <c r="C2376" s="563"/>
      <c r="D2376" s="239" t="e">
        <f>#REF!</f>
        <v>#REF!</v>
      </c>
      <c r="E2376" s="240" t="s">
        <v>248</v>
      </c>
      <c r="F2376" s="242" t="e">
        <f>IF(#REF!&gt;=1,IF(#REF!&gt;=1,#REF!),IF(#REF!&gt;=0,"",))</f>
        <v>#REF!</v>
      </c>
      <c r="G2376" s="241" t="e">
        <f>保全管理データ!N3656</f>
        <v>#REF!</v>
      </c>
      <c r="H2376" s="241" t="e">
        <f>IF(#REF!="無","",IF(#REF!="","",IF(#REF!="悪環境における作業",0.2,IF(#REF!="高所又は地下作業",0.1,IF(#REF!="錯綜場所作業",0.3,IF(#REF!="複雑な制約のある作業",0.4,IF(#REF!="単純な制約のある作業",0.2,0)))))))</f>
        <v>#REF!</v>
      </c>
      <c r="I2376" s="224" t="e">
        <f t="shared" si="145"/>
        <v>#REF!</v>
      </c>
      <c r="J2376" s="242" t="e">
        <f>IF(#REF!&gt;=1,IF(#REF!&gt;=1,#REF!),IF(#REF!&gt;=0,"",))</f>
        <v>#REF!</v>
      </c>
      <c r="K2376" s="241" t="e">
        <f>保全管理データ!N3683</f>
        <v>#REF!</v>
      </c>
      <c r="L2376" s="241" t="e">
        <f>IF(#REF!="","",IF(#REF!="悪環境における作業",0.2,IF(#REF!="高所又は地下作業",0.1,IF(#REF!="錯綜場所作業",0.3,IF(#REF!="複雑な制約のある作業",0.4,IF(#REF!="単純な制約のある作業",0.2,0))))))</f>
        <v>#REF!</v>
      </c>
      <c r="M2376" s="224" t="e">
        <f t="shared" si="146"/>
        <v>#REF!</v>
      </c>
    </row>
    <row r="2377" spans="2:13" s="229" customFormat="1" ht="27.75" customHeight="1" x14ac:dyDescent="0.2">
      <c r="B2377" s="562" t="s">
        <v>261</v>
      </c>
      <c r="C2377" s="563"/>
      <c r="D2377" s="239" t="e">
        <f>#REF!</f>
        <v>#REF!</v>
      </c>
      <c r="E2377" s="240" t="s">
        <v>247</v>
      </c>
      <c r="F2377" s="242" t="e">
        <f>IF(#REF!&gt;=1,IF(#REF!&gt;=1,#REF!),IF(#REF!&gt;=0,"",))</f>
        <v>#REF!</v>
      </c>
      <c r="G2377" s="241" t="e">
        <f>保全管理データ!N3657</f>
        <v>#REF!</v>
      </c>
      <c r="H2377" s="241" t="e">
        <f>IF(#REF!="無","",IF(#REF!="","",IF(#REF!="悪環境における作業",0.2,IF(#REF!="高所又は地下作業",0.1,IF(#REF!="錯綜場所作業",0.3,IF(#REF!="複雑な制約のある作業",0.4,IF(#REF!="単純な制約のある作業",0.2,0)))))))</f>
        <v>#REF!</v>
      </c>
      <c r="I2377" s="224" t="e">
        <f t="shared" si="145"/>
        <v>#REF!</v>
      </c>
      <c r="J2377" s="242" t="e">
        <f>IF(#REF!&gt;=1,IF(#REF!&gt;=1,#REF!),IF(#REF!&gt;=0,"",))</f>
        <v>#REF!</v>
      </c>
      <c r="K2377" s="241" t="e">
        <f>保全管理データ!N3684</f>
        <v>#REF!</v>
      </c>
      <c r="L2377" s="241" t="e">
        <f>IF(#REF!="","",IF(#REF!="悪環境における作業",0.2,IF(#REF!="高所又は地下作業",0.1,IF(#REF!="錯綜場所作業",0.3,IF(#REF!="複雑な制約のある作業",0.4,IF(#REF!="単純な制約のある作業",0.2,0))))))</f>
        <v>#REF!</v>
      </c>
      <c r="M2377" s="224" t="e">
        <f t="shared" si="146"/>
        <v>#REF!</v>
      </c>
    </row>
    <row r="2378" spans="2:13" s="229" customFormat="1" ht="27.75" customHeight="1" x14ac:dyDescent="0.2">
      <c r="B2378" s="562" t="s">
        <v>262</v>
      </c>
      <c r="C2378" s="563"/>
      <c r="D2378" s="239" t="e">
        <f>#REF!</f>
        <v>#REF!</v>
      </c>
      <c r="E2378" s="240" t="s">
        <v>245</v>
      </c>
      <c r="F2378" s="242" t="e">
        <f>IF(#REF!&gt;=1,IF(#REF!&gt;=1,#REF!),IF(#REF!&gt;=0,"",))</f>
        <v>#REF!</v>
      </c>
      <c r="G2378" s="241" t="e">
        <f>保全管理データ!N3658</f>
        <v>#REF!</v>
      </c>
      <c r="H2378" s="241" t="e">
        <f>IF(#REF!="無","",IF(#REF!="","",IF(#REF!="悪環境における作業",0.2,IF(#REF!="高所又は地下作業",0.1,IF(#REF!="錯綜場所作業",0.3,IF(#REF!="複雑な制約のある作業",0.4,IF(#REF!="単純な制約のある作業",0.2,0)))))))</f>
        <v>#REF!</v>
      </c>
      <c r="I2378" s="224" t="e">
        <f t="shared" si="145"/>
        <v>#REF!</v>
      </c>
      <c r="J2378" s="242" t="e">
        <f>IF(#REF!&gt;=1,IF(#REF!&gt;=1,#REF!),IF(#REF!&gt;=0,"",))</f>
        <v>#REF!</v>
      </c>
      <c r="K2378" s="241" t="e">
        <f>保全管理データ!N3685</f>
        <v>#REF!</v>
      </c>
      <c r="L2378" s="241" t="e">
        <f>IF(#REF!="","",IF(#REF!="悪環境における作業",0.2,IF(#REF!="高所又は地下作業",0.1,IF(#REF!="錯綜場所作業",0.3,IF(#REF!="複雑な制約のある作業",0.4,IF(#REF!="単純な制約のある作業",0.2,0))))))</f>
        <v>#REF!</v>
      </c>
      <c r="M2378" s="224" t="e">
        <f t="shared" si="146"/>
        <v>#REF!</v>
      </c>
    </row>
    <row r="2379" spans="2:13" s="229" customFormat="1" ht="27.75" customHeight="1" x14ac:dyDescent="0.2">
      <c r="B2379" s="562" t="s">
        <v>263</v>
      </c>
      <c r="C2379" s="563"/>
      <c r="D2379" s="239" t="e">
        <f>#REF!</f>
        <v>#REF!</v>
      </c>
      <c r="E2379" s="240" t="s">
        <v>245</v>
      </c>
      <c r="F2379" s="242" t="e">
        <f>IF(#REF!&gt;=1,IF(#REF!&gt;=1,#REF!),IF(#REF!&gt;=0,"",))</f>
        <v>#REF!</v>
      </c>
      <c r="G2379" s="241" t="e">
        <f>保全管理データ!N3659</f>
        <v>#REF!</v>
      </c>
      <c r="H2379" s="241" t="e">
        <f>IF(#REF!="無","",IF(#REF!="","",IF(#REF!="悪環境における作業",0.2,IF(#REF!="高所又は地下作業",0.1,IF(#REF!="錯綜場所作業",0.3,IF(#REF!="複雑な制約のある作業",0.4,IF(#REF!="単純な制約のある作業",0.2,0)))))))</f>
        <v>#REF!</v>
      </c>
      <c r="I2379" s="224" t="e">
        <f t="shared" si="145"/>
        <v>#REF!</v>
      </c>
      <c r="J2379" s="242" t="e">
        <f>IF(#REF!&gt;=1,IF(#REF!&gt;=1,#REF!),IF(#REF!&gt;=0,"",))</f>
        <v>#REF!</v>
      </c>
      <c r="K2379" s="241" t="e">
        <f>保全管理データ!N3686</f>
        <v>#REF!</v>
      </c>
      <c r="L2379" s="241" t="e">
        <f>IF(#REF!="","",IF(#REF!="悪環境における作業",0.2,IF(#REF!="高所又は地下作業",0.1,IF(#REF!="錯綜場所作業",0.3,IF(#REF!="複雑な制約のある作業",0.4,IF(#REF!="単純な制約のある作業",0.2,0))))))</f>
        <v>#REF!</v>
      </c>
      <c r="M2379" s="224" t="e">
        <f t="shared" si="146"/>
        <v>#REF!</v>
      </c>
    </row>
    <row r="2380" spans="2:13" s="229" customFormat="1" ht="27.75" customHeight="1" x14ac:dyDescent="0.2">
      <c r="B2380" s="562" t="s">
        <v>264</v>
      </c>
      <c r="C2380" s="563"/>
      <c r="D2380" s="239" t="e">
        <f>#REF!</f>
        <v>#REF!</v>
      </c>
      <c r="E2380" s="240" t="s">
        <v>245</v>
      </c>
      <c r="F2380" s="242" t="e">
        <f>IF(#REF!&gt;=1,IF(#REF!&gt;=1,#REF!),IF(#REF!&gt;=0,"",))</f>
        <v>#REF!</v>
      </c>
      <c r="G2380" s="241" t="e">
        <f>保全管理データ!N3660</f>
        <v>#REF!</v>
      </c>
      <c r="H2380" s="241" t="e">
        <f>IF(#REF!="無","",IF(#REF!="","",IF(#REF!="悪環境における作業",0.2,IF(#REF!="高所又は地下作業",0.1,IF(#REF!="錯綜場所作業",0.3,IF(#REF!="複雑な制約のある作業",0.4,IF(#REF!="単純な制約のある作業",0.2,0)))))))</f>
        <v>#REF!</v>
      </c>
      <c r="I2380" s="224" t="e">
        <f t="shared" si="145"/>
        <v>#REF!</v>
      </c>
      <c r="J2380" s="242" t="e">
        <f>IF(#REF!&gt;=1,IF(#REF!&gt;=1,#REF!),IF(#REF!&gt;=0,"",))</f>
        <v>#REF!</v>
      </c>
      <c r="K2380" s="241" t="e">
        <f>保全管理データ!N3687</f>
        <v>#REF!</v>
      </c>
      <c r="L2380" s="241" t="e">
        <f>IF(#REF!="","",IF(#REF!="悪環境における作業",0.2,IF(#REF!="高所又は地下作業",0.1,IF(#REF!="錯綜場所作業",0.3,IF(#REF!="複雑な制約のある作業",0.4,IF(#REF!="単純な制約のある作業",0.2,0))))))</f>
        <v>#REF!</v>
      </c>
      <c r="M2380" s="224" t="e">
        <f t="shared" si="146"/>
        <v>#REF!</v>
      </c>
    </row>
    <row r="2381" spans="2:13" s="229" customFormat="1" ht="27.75" customHeight="1" x14ac:dyDescent="0.2">
      <c r="B2381" s="562" t="s">
        <v>265</v>
      </c>
      <c r="C2381" s="563"/>
      <c r="D2381" s="239" t="e">
        <f>#REF!</f>
        <v>#REF!</v>
      </c>
      <c r="E2381" s="240" t="s">
        <v>245</v>
      </c>
      <c r="F2381" s="242" t="e">
        <f>IF(#REF!&gt;=1,IF(#REF!&gt;=1,#REF!),IF(#REF!&gt;=0,"",))</f>
        <v>#REF!</v>
      </c>
      <c r="G2381" s="241" t="e">
        <f>保全管理データ!N3661</f>
        <v>#REF!</v>
      </c>
      <c r="H2381" s="241" t="e">
        <f>IF(#REF!="無","",IF(#REF!="","",IF(#REF!="悪環境における作業",0.2,IF(#REF!="高所又は地下作業",0.1,IF(#REF!="錯綜場所作業",0.3,IF(#REF!="複雑な制約のある作業",0.4,IF(#REF!="単純な制約のある作業",0.2,0)))))))</f>
        <v>#REF!</v>
      </c>
      <c r="I2381" s="224" t="e">
        <f t="shared" si="145"/>
        <v>#REF!</v>
      </c>
      <c r="J2381" s="242" t="e">
        <f>IF(#REF!&gt;=1,IF(#REF!&gt;=1,#REF!),IF(#REF!&gt;=0,"",))</f>
        <v>#REF!</v>
      </c>
      <c r="K2381" s="241" t="e">
        <f>保全管理データ!N3688</f>
        <v>#REF!</v>
      </c>
      <c r="L2381" s="241" t="e">
        <f>IF(#REF!="","",IF(#REF!="悪環境における作業",0.2,IF(#REF!="高所又は地下作業",0.1,IF(#REF!="錯綜場所作業",0.3,IF(#REF!="複雑な制約のある作業",0.4,IF(#REF!="単純な制約のある作業",0.2,0))))))</f>
        <v>#REF!</v>
      </c>
      <c r="M2381" s="224" t="e">
        <f t="shared" si="146"/>
        <v>#REF!</v>
      </c>
    </row>
    <row r="2382" spans="2:13" s="229" customFormat="1" ht="27.75" customHeight="1" x14ac:dyDescent="0.2">
      <c r="B2382" s="562" t="s">
        <v>266</v>
      </c>
      <c r="C2382" s="563"/>
      <c r="D2382" s="239" t="e">
        <f>#REF!</f>
        <v>#REF!</v>
      </c>
      <c r="E2382" s="240" t="s">
        <v>245</v>
      </c>
      <c r="F2382" s="242" t="e">
        <f>IF(#REF!&gt;=1,IF(#REF!&gt;=1,#REF!),IF(#REF!&gt;=0,"",))</f>
        <v>#REF!</v>
      </c>
      <c r="G2382" s="241" t="e">
        <f>保全管理データ!N3662</f>
        <v>#REF!</v>
      </c>
      <c r="H2382" s="241" t="e">
        <f>IF(#REF!="無","",IF(#REF!="","",IF(#REF!="悪環境における作業",0.2,IF(#REF!="高所又は地下作業",0.1,IF(#REF!="錯綜場所作業",0.3,IF(#REF!="複雑な制約のある作業",0.4,IF(#REF!="単純な制約のある作業",0.2,0)))))))</f>
        <v>#REF!</v>
      </c>
      <c r="I2382" s="224" t="e">
        <f t="shared" si="145"/>
        <v>#REF!</v>
      </c>
      <c r="J2382" s="242" t="e">
        <f>IF(#REF!&gt;=1,IF(#REF!&gt;=1,#REF!),IF(#REF!&gt;=0,"",))</f>
        <v>#REF!</v>
      </c>
      <c r="K2382" s="241" t="e">
        <f>保全管理データ!N3689</f>
        <v>#REF!</v>
      </c>
      <c r="L2382" s="241" t="e">
        <f>IF(#REF!="","",IF(#REF!="悪環境における作業",0.2,IF(#REF!="高所又は地下作業",0.1,IF(#REF!="錯綜場所作業",0.3,IF(#REF!="複雑な制約のある作業",0.4,IF(#REF!="単純な制約のある作業",0.2,0))))))</f>
        <v>#REF!</v>
      </c>
      <c r="M2382" s="224" t="e">
        <f t="shared" si="146"/>
        <v>#REF!</v>
      </c>
    </row>
    <row r="2383" spans="2:13" s="229" customFormat="1" ht="27.75" customHeight="1" x14ac:dyDescent="0.2">
      <c r="B2383" s="562" t="s">
        <v>81</v>
      </c>
      <c r="C2383" s="563"/>
      <c r="D2383" s="239" t="e">
        <f>#REF!</f>
        <v>#REF!</v>
      </c>
      <c r="E2383" s="240" t="s">
        <v>245</v>
      </c>
      <c r="F2383" s="242" t="e">
        <f>IF(#REF!&gt;=1,IF(#REF!&gt;=1,#REF!),IF(#REF!&gt;=0,"",))</f>
        <v>#REF!</v>
      </c>
      <c r="G2383" s="241" t="e">
        <f>保全管理データ!N3663</f>
        <v>#REF!</v>
      </c>
      <c r="H2383" s="241" t="e">
        <f>IF(#REF!="無","",IF(#REF!="","",IF(#REF!="悪環境における作業",0.2,IF(#REF!="高所又は地下作業",0.1,IF(#REF!="錯綜場所作業",0.3,IF(#REF!="複雑な制約のある作業",0.4,IF(#REF!="単純な制約のある作業",0.2,0)))))))</f>
        <v>#REF!</v>
      </c>
      <c r="I2383" s="224" t="e">
        <f t="shared" si="145"/>
        <v>#REF!</v>
      </c>
      <c r="J2383" s="242" t="e">
        <f>IF(#REF!&gt;=1,IF(#REF!&gt;=1,#REF!),IF(#REF!&gt;=0,"",))</f>
        <v>#REF!</v>
      </c>
      <c r="K2383" s="241" t="e">
        <f>保全管理データ!N3690</f>
        <v>#REF!</v>
      </c>
      <c r="L2383" s="241" t="e">
        <f>IF(#REF!="","",IF(#REF!="悪環境における作業",0.2,IF(#REF!="高所又は地下作業",0.1,IF(#REF!="錯綜場所作業",0.3,IF(#REF!="複雑な制約のある作業",0.4,IF(#REF!="単純な制約のある作業",0.2,0))))))</f>
        <v>#REF!</v>
      </c>
      <c r="M2383" s="224" t="e">
        <f t="shared" si="146"/>
        <v>#REF!</v>
      </c>
    </row>
    <row r="2384" spans="2:13" s="229" customFormat="1" ht="27.75" customHeight="1" x14ac:dyDescent="0.2">
      <c r="B2384" s="562" t="s">
        <v>267</v>
      </c>
      <c r="C2384" s="563"/>
      <c r="D2384" s="239" t="e">
        <f>#REF!</f>
        <v>#REF!</v>
      </c>
      <c r="E2384" s="240" t="s">
        <v>247</v>
      </c>
      <c r="F2384" s="242" t="e">
        <f>IF(#REF!&gt;=1,IF(#REF!&gt;=1,#REF!),IF(#REF!&gt;=0,"",))</f>
        <v>#REF!</v>
      </c>
      <c r="G2384" s="241" t="e">
        <f>保全管理データ!N3664</f>
        <v>#REF!</v>
      </c>
      <c r="H2384" s="241" t="e">
        <f>IF(#REF!="無","",IF(#REF!="","",IF(#REF!="悪環境における作業",0.2,IF(#REF!="高所又は地下作業",0.1,IF(#REF!="錯綜場所作業",0.3,IF(#REF!="複雑な制約のある作業",0.4,IF(#REF!="単純な制約のある作業",0.2,0)))))))</f>
        <v>#REF!</v>
      </c>
      <c r="I2384" s="224" t="e">
        <f t="shared" si="145"/>
        <v>#REF!</v>
      </c>
      <c r="J2384" s="242" t="e">
        <f>IF(#REF!&gt;=1,IF(#REF!&gt;=1,#REF!),IF(#REF!&gt;=0,"",))</f>
        <v>#REF!</v>
      </c>
      <c r="K2384" s="241" t="e">
        <f>保全管理データ!N3691</f>
        <v>#REF!</v>
      </c>
      <c r="L2384" s="241" t="e">
        <f>IF(#REF!="","",IF(#REF!="悪環境における作業",0.2,IF(#REF!="高所又は地下作業",0.1,IF(#REF!="錯綜場所作業",0.3,IF(#REF!="複雑な制約のある作業",0.4,IF(#REF!="単純な制約のある作業",0.2,0))))))</f>
        <v>#REF!</v>
      </c>
      <c r="M2384" s="224" t="e">
        <f t="shared" si="146"/>
        <v>#REF!</v>
      </c>
    </row>
    <row r="2385" spans="2:13" s="229" customFormat="1" ht="27.75" customHeight="1" x14ac:dyDescent="0.2">
      <c r="B2385" s="562" t="s">
        <v>268</v>
      </c>
      <c r="C2385" s="563"/>
      <c r="D2385" s="239" t="e">
        <f>#REF!</f>
        <v>#REF!</v>
      </c>
      <c r="E2385" s="240" t="s">
        <v>246</v>
      </c>
      <c r="F2385" s="242" t="e">
        <f>IF(#REF!&gt;=1,IF(#REF!&gt;=1,#REF!),IF(#REF!&gt;=0,"",))</f>
        <v>#REF!</v>
      </c>
      <c r="G2385" s="241" t="e">
        <f>保全管理データ!N3665</f>
        <v>#REF!</v>
      </c>
      <c r="H2385" s="241" t="e">
        <f>IF(#REF!="無","",IF(#REF!="","",IF(#REF!="悪環境における作業",0.2,IF(#REF!="高所又は地下作業",0.1,IF(#REF!="錯綜場所作業",0.3,IF(#REF!="複雑な制約のある作業",0.4,IF(#REF!="単純な制約のある作業",0.2,0)))))))</f>
        <v>#REF!</v>
      </c>
      <c r="I2385" s="224" t="e">
        <f t="shared" si="145"/>
        <v>#REF!</v>
      </c>
      <c r="J2385" s="242" t="e">
        <f>IF(#REF!&gt;=1,IF(#REF!&gt;=1,#REF!),IF(#REF!&gt;=0,"",))</f>
        <v>#REF!</v>
      </c>
      <c r="K2385" s="241" t="e">
        <f>保全管理データ!N3692</f>
        <v>#REF!</v>
      </c>
      <c r="L2385" s="241" t="e">
        <f>IF(#REF!="","",IF(#REF!="悪環境における作業",0.2,IF(#REF!="高所又は地下作業",0.1,IF(#REF!="錯綜場所作業",0.3,IF(#REF!="複雑な制約のある作業",0.4,IF(#REF!="単純な制約のある作業",0.2,0))))))</f>
        <v>#REF!</v>
      </c>
      <c r="M2385" s="224" t="e">
        <f t="shared" si="146"/>
        <v>#REF!</v>
      </c>
    </row>
    <row r="2386" spans="2:13" s="229" customFormat="1" ht="27.75" customHeight="1" thickBot="1" x14ac:dyDescent="0.25">
      <c r="B2386" s="564" t="s">
        <v>269</v>
      </c>
      <c r="C2386" s="565"/>
      <c r="D2386" s="243" t="e">
        <f>#REF!</f>
        <v>#REF!</v>
      </c>
      <c r="E2386" s="244" t="s">
        <v>245</v>
      </c>
      <c r="F2386" s="246" t="e">
        <f>IF(#REF!&gt;=1,IF(#REF!&gt;=1,#REF!),IF(#REF!&gt;=0,"",))</f>
        <v>#REF!</v>
      </c>
      <c r="G2386" s="245" t="e">
        <f>保全管理データ!N3666</f>
        <v>#REF!</v>
      </c>
      <c r="H2386" s="241" t="e">
        <f>IF(#REF!="無","",IF(#REF!="","",IF(#REF!="悪環境における作業",0.2,IF(#REF!="高所又は地下作業",0.1,IF(#REF!="錯綜場所作業",0.3,IF(#REF!="複雑な制約のある作業",0.4,IF(#REF!="単純な制約のある作業",0.2,0)))))))</f>
        <v>#REF!</v>
      </c>
      <c r="I2386" s="224" t="e">
        <f t="shared" si="145"/>
        <v>#REF!</v>
      </c>
      <c r="J2386" s="246" t="e">
        <f>IF(#REF!&gt;=1,IF(#REF!&gt;=1,#REF!),IF(#REF!&gt;=0,"",))</f>
        <v>#REF!</v>
      </c>
      <c r="K2386" s="245" t="e">
        <f>保全管理データ!N3693</f>
        <v>#REF!</v>
      </c>
      <c r="L2386" s="245" t="e">
        <f>IF(#REF!="","",IF(#REF!="悪環境における作業",0.2,IF(#REF!="高所又は地下作業",0.1,IF(#REF!="錯綜場所作業",0.3,IF(#REF!="複雑な制約のある作業",0.4,IF(#REF!="単純な制約のある作業",0.2,0))))))</f>
        <v>#REF!</v>
      </c>
      <c r="M2386" s="224" t="e">
        <f t="shared" si="146"/>
        <v>#REF!</v>
      </c>
    </row>
    <row r="2387" spans="2:13" s="229" customFormat="1" ht="27.75" customHeight="1" thickBot="1" x14ac:dyDescent="0.25">
      <c r="B2387" s="555" t="s">
        <v>190</v>
      </c>
      <c r="C2387" s="555"/>
      <c r="D2387" s="555"/>
      <c r="E2387" s="555"/>
      <c r="F2387" s="556" t="e">
        <f>SUM(I2363:I2386)</f>
        <v>#REF!</v>
      </c>
      <c r="G2387" s="557"/>
      <c r="H2387" s="557"/>
      <c r="I2387" s="558"/>
      <c r="J2387" s="556" t="e">
        <f>IF(SUM(J2363:J2386)=0,"0.00",SUM(M2363:M2386))</f>
        <v>#REF!</v>
      </c>
      <c r="K2387" s="557"/>
      <c r="L2387" s="557"/>
      <c r="M2387" s="558"/>
    </row>
    <row r="2388" spans="2:13" s="229" customFormat="1" ht="27.75" customHeight="1" thickBot="1" x14ac:dyDescent="0.25">
      <c r="B2388" s="555" t="s">
        <v>97</v>
      </c>
      <c r="C2388" s="555"/>
      <c r="D2388" s="555"/>
      <c r="E2388" s="555"/>
      <c r="F2388" s="559" t="e">
        <f>IF(#REF!="５年以下","0",IF(#REF!="５年～１０年",0.1,IF(#REF!="１０年以上",0.15)))</f>
        <v>#REF!</v>
      </c>
      <c r="G2388" s="560"/>
      <c r="H2388" s="560"/>
      <c r="I2388" s="560"/>
      <c r="J2388" s="560"/>
      <c r="K2388" s="560"/>
      <c r="L2388" s="560"/>
      <c r="M2388" s="561"/>
    </row>
    <row r="2389" spans="2:13" s="229" customFormat="1" ht="27.75" customHeight="1" thickBot="1" x14ac:dyDescent="0.25">
      <c r="B2389" s="556" t="s">
        <v>273</v>
      </c>
      <c r="C2389" s="557"/>
      <c r="D2389" s="557"/>
      <c r="E2389" s="558"/>
      <c r="F2389" s="556" t="e">
        <f>F2387*(1+F2388)</f>
        <v>#REF!</v>
      </c>
      <c r="G2389" s="557"/>
      <c r="H2389" s="557"/>
      <c r="I2389" s="557"/>
      <c r="J2389" s="556" t="e">
        <f>J2387*(1+F2388)</f>
        <v>#REF!</v>
      </c>
      <c r="K2389" s="557"/>
      <c r="L2389" s="557"/>
      <c r="M2389" s="558"/>
    </row>
    <row r="2390" spans="2:13" s="229" customFormat="1" ht="24" hidden="1" customHeight="1" thickBot="1" x14ac:dyDescent="0.25">
      <c r="B2390" s="555" t="s">
        <v>191</v>
      </c>
      <c r="C2390" s="555"/>
      <c r="D2390" s="555"/>
      <c r="E2390" s="555"/>
      <c r="F2390" s="556" t="e">
        <f>#REF!*(#REF!*#REF!+#REF!*#REF!)</f>
        <v>#REF!</v>
      </c>
      <c r="G2390" s="557"/>
      <c r="H2390" s="558"/>
      <c r="I2390" s="555" t="e">
        <f>#REF!</f>
        <v>#REF!</v>
      </c>
      <c r="J2390" s="556"/>
      <c r="K2390" s="247" t="s">
        <v>230</v>
      </c>
      <c r="L2390" s="558" t="e">
        <f>B2361</f>
        <v>#REF!</v>
      </c>
      <c r="M2390" s="555"/>
    </row>
    <row r="2391" spans="2:13" s="229" customFormat="1" ht="45" customHeight="1" thickBot="1" x14ac:dyDescent="0.25">
      <c r="B2391" s="228"/>
      <c r="C2391" s="228"/>
      <c r="D2391" s="228"/>
      <c r="E2391" s="228"/>
      <c r="F2391" s="228"/>
      <c r="G2391" s="228"/>
      <c r="H2391" s="228"/>
      <c r="I2391" s="228"/>
      <c r="J2391" s="228"/>
      <c r="K2391" s="228"/>
      <c r="L2391" s="228"/>
      <c r="M2391" s="228"/>
    </row>
    <row r="2392" spans="2:13" s="229" customFormat="1" ht="27.75" customHeight="1" thickBot="1" x14ac:dyDescent="0.25">
      <c r="B2392" s="568" t="s">
        <v>128</v>
      </c>
      <c r="C2392" s="569"/>
      <c r="D2392" s="569"/>
      <c r="E2392" s="570"/>
      <c r="F2392" s="228"/>
      <c r="G2392" s="228"/>
      <c r="H2392" s="228"/>
      <c r="I2392" s="228"/>
      <c r="J2392" s="228"/>
      <c r="K2392" s="228"/>
      <c r="L2392" s="228"/>
      <c r="M2392" s="228"/>
    </row>
    <row r="2393" spans="2:13" s="229" customFormat="1" ht="27.75" customHeight="1" x14ac:dyDescent="0.2">
      <c r="B2393" s="571" t="e">
        <f>#REF!</f>
        <v>#REF!</v>
      </c>
      <c r="C2393" s="572"/>
      <c r="D2393" s="573"/>
      <c r="E2393" s="574"/>
      <c r="F2393" s="578" t="s">
        <v>240</v>
      </c>
      <c r="G2393" s="579"/>
      <c r="H2393" s="579"/>
      <c r="I2393" s="580"/>
      <c r="J2393" s="578" t="s">
        <v>239</v>
      </c>
      <c r="K2393" s="579"/>
      <c r="L2393" s="579"/>
      <c r="M2393" s="580"/>
    </row>
    <row r="2394" spans="2:13" s="229" customFormat="1" ht="27.75" customHeight="1" thickBot="1" x14ac:dyDescent="0.25">
      <c r="B2394" s="575"/>
      <c r="C2394" s="576"/>
      <c r="D2394" s="576"/>
      <c r="E2394" s="577"/>
      <c r="F2394" s="233" t="s">
        <v>149</v>
      </c>
      <c r="G2394" s="231" t="s">
        <v>151</v>
      </c>
      <c r="H2394" s="231" t="s">
        <v>96</v>
      </c>
      <c r="I2394" s="232" t="s">
        <v>150</v>
      </c>
      <c r="J2394" s="233" t="s">
        <v>149</v>
      </c>
      <c r="K2394" s="231" t="s">
        <v>151</v>
      </c>
      <c r="L2394" s="231" t="s">
        <v>96</v>
      </c>
      <c r="M2394" s="232" t="s">
        <v>150</v>
      </c>
    </row>
    <row r="2395" spans="2:13" s="229" customFormat="1" ht="27.75" customHeight="1" thickTop="1" x14ac:dyDescent="0.2">
      <c r="B2395" s="566" t="s">
        <v>241</v>
      </c>
      <c r="C2395" s="567"/>
      <c r="D2395" s="234" t="e">
        <f>#REF!</f>
        <v>#REF!</v>
      </c>
      <c r="E2395" s="235" t="s">
        <v>242</v>
      </c>
      <c r="F2395" s="242" t="e">
        <f>IF(#REF!&gt;=1,IF(#REF!&gt;=1,#REF!),IF(#REF!&gt;=0,"",))</f>
        <v>#REF!</v>
      </c>
      <c r="G2395" s="241" t="e">
        <f>保全管理データ!N3923</f>
        <v>#REF!</v>
      </c>
      <c r="H2395" s="241" t="e">
        <f>IF(#REF!="無","",IF(#REF!="","",IF(#REF!="悪環境における作業",0.2,IF(#REF!="高所又は地下作業",0.1,IF(#REF!="錯綜場所作業",0.3,IF(#REF!="複雑な制約のある作業",0.4,IF(#REF!="単純な制約のある作業",0.2,0)))))))</f>
        <v>#REF!</v>
      </c>
      <c r="I2395" s="224" t="e">
        <f>IF(F2395="","",F2395*G2395*(1+IF(H2395="",0,H2395)))</f>
        <v>#REF!</v>
      </c>
      <c r="J2395" s="242" t="e">
        <f>IF(#REF!&gt;=1,IF(#REF!&gt;=1,#REF!),IF(#REF!&gt;=0,"",))</f>
        <v>#REF!</v>
      </c>
      <c r="K2395" s="241" t="e">
        <f>保全管理データ!N3950</f>
        <v>#REF!</v>
      </c>
      <c r="L2395" s="241" t="e">
        <f>IF(#REF!="","",IF(#REF!="悪環境における作業",0.2,IF(#REF!="高所又は地下作業",0.1,IF(#REF!="錯綜場所作業",0.3,IF(#REF!="複雑な制約のある作業",0.4,IF(#REF!="単純な制約のある作業",0.2,0))))))</f>
        <v>#REF!</v>
      </c>
      <c r="M2395" s="224" t="e">
        <f>IF(J2395="","",J2395*K2395*(1+IF(L2395="",0,L2395)))</f>
        <v>#REF!</v>
      </c>
    </row>
    <row r="2396" spans="2:13" s="229" customFormat="1" ht="27.75" customHeight="1" x14ac:dyDescent="0.2">
      <c r="B2396" s="562" t="s">
        <v>243</v>
      </c>
      <c r="C2396" s="563"/>
      <c r="D2396" s="239" t="e">
        <f>#REF!</f>
        <v>#REF!</v>
      </c>
      <c r="E2396" s="240" t="s">
        <v>242</v>
      </c>
      <c r="F2396" s="242" t="e">
        <f>IF(#REF!&gt;=1,IF(#REF!&gt;=1,#REF!),IF(#REF!&gt;=0,"",))</f>
        <v>#REF!</v>
      </c>
      <c r="G2396" s="241" t="e">
        <f>保全管理データ!N3924</f>
        <v>#REF!</v>
      </c>
      <c r="H2396" s="241" t="e">
        <f>IF(#REF!="無","",IF(#REF!="","",IF(#REF!="悪環境における作業",0.2,IF(#REF!="高所又は地下作業",0.1,IF(#REF!="錯綜場所作業",0.3,IF(#REF!="複雑な制約のある作業",0.4,IF(#REF!="単純な制約のある作業",0.2,0)))))))</f>
        <v>#REF!</v>
      </c>
      <c r="I2396" s="224" t="e">
        <f t="shared" ref="I2396:I2418" si="147">IF(F2396="","",F2396*G2396*(1+IF(H2396="",0,H2396)))</f>
        <v>#REF!</v>
      </c>
      <c r="J2396" s="242" t="e">
        <f>IF(#REF!&gt;=1,IF(#REF!&gt;=1,#REF!),IF(#REF!&gt;=0,"",))</f>
        <v>#REF!</v>
      </c>
      <c r="K2396" s="241" t="e">
        <f>保全管理データ!N3951</f>
        <v>#REF!</v>
      </c>
      <c r="L2396" s="241" t="e">
        <f>IF(#REF!="","",IF(#REF!="悪環境における作業",0.2,IF(#REF!="高所又は地下作業",0.1,IF(#REF!="錯綜場所作業",0.3,IF(#REF!="複雑な制約のある作業",0.4,IF(#REF!="単純な制約のある作業",0.2,0))))))</f>
        <v>#REF!</v>
      </c>
      <c r="M2396" s="224" t="e">
        <f t="shared" ref="M2396:M2418" si="148">IF(J2396="","",J2396*K2396*(1+IF(L2396="",0,L2396)))</f>
        <v>#REF!</v>
      </c>
    </row>
    <row r="2397" spans="2:13" s="229" customFormat="1" ht="27.75" customHeight="1" x14ac:dyDescent="0.2">
      <c r="B2397" s="562" t="s">
        <v>249</v>
      </c>
      <c r="C2397" s="563"/>
      <c r="D2397" s="239" t="e">
        <f>#REF!</f>
        <v>#REF!</v>
      </c>
      <c r="E2397" s="240" t="s">
        <v>244</v>
      </c>
      <c r="F2397" s="242" t="e">
        <f>IF(#REF!&gt;=1,IF(#REF!&gt;=1,#REF!),IF(#REF!&gt;=0,"",))</f>
        <v>#REF!</v>
      </c>
      <c r="G2397" s="241" t="e">
        <f>保全管理データ!N3925</f>
        <v>#REF!</v>
      </c>
      <c r="H2397" s="241" t="e">
        <f>IF(#REF!="無","",IF(#REF!="","",IF(#REF!="悪環境における作業",0.2,IF(#REF!="高所又は地下作業",0.1,IF(#REF!="錯綜場所作業",0.3,IF(#REF!="複雑な制約のある作業",0.4,IF(#REF!="単純な制約のある作業",0.2,0)))))))</f>
        <v>#REF!</v>
      </c>
      <c r="I2397" s="224" t="e">
        <f t="shared" si="147"/>
        <v>#REF!</v>
      </c>
      <c r="J2397" s="242" t="e">
        <f>IF(#REF!&gt;=1,IF(#REF!&gt;=1,#REF!),IF(#REF!&gt;=0,"",))</f>
        <v>#REF!</v>
      </c>
      <c r="K2397" s="241" t="e">
        <f>保全管理データ!N3952</f>
        <v>#REF!</v>
      </c>
      <c r="L2397" s="241" t="e">
        <f>IF(#REF!="","",IF(#REF!="悪環境における作業",0.2,IF(#REF!="高所又は地下作業",0.1,IF(#REF!="錯綜場所作業",0.3,IF(#REF!="複雑な制約のある作業",0.4,IF(#REF!="単純な制約のある作業",0.2,0))))))</f>
        <v>#REF!</v>
      </c>
      <c r="M2397" s="224" t="e">
        <f t="shared" si="148"/>
        <v>#REF!</v>
      </c>
    </row>
    <row r="2398" spans="2:13" s="229" customFormat="1" ht="27.75" customHeight="1" x14ac:dyDescent="0.2">
      <c r="B2398" s="562" t="s">
        <v>250</v>
      </c>
      <c r="C2398" s="563"/>
      <c r="D2398" s="239" t="e">
        <f>#REF!</f>
        <v>#REF!</v>
      </c>
      <c r="E2398" s="240" t="s">
        <v>244</v>
      </c>
      <c r="F2398" s="242" t="e">
        <f>IF(#REF!&gt;=1,IF(#REF!&gt;=1,#REF!),IF(#REF!&gt;=0,"",))</f>
        <v>#REF!</v>
      </c>
      <c r="G2398" s="241" t="e">
        <f>保全管理データ!N3926</f>
        <v>#REF!</v>
      </c>
      <c r="H2398" s="241" t="e">
        <f>IF(#REF!="無","",IF(#REF!="","",IF(#REF!="悪環境における作業",0.2,IF(#REF!="高所又は地下作業",0.1,IF(#REF!="錯綜場所作業",0.3,IF(#REF!="複雑な制約のある作業",0.4,IF(#REF!="単純な制約のある作業",0.2,0)))))))</f>
        <v>#REF!</v>
      </c>
      <c r="I2398" s="224" t="e">
        <f t="shared" si="147"/>
        <v>#REF!</v>
      </c>
      <c r="J2398" s="242" t="e">
        <f>IF(#REF!&gt;=1,IF(#REF!&gt;=1,#REF!),IF(#REF!&gt;=0,"",))</f>
        <v>#REF!</v>
      </c>
      <c r="K2398" s="241" t="e">
        <f>保全管理データ!N3953</f>
        <v>#REF!</v>
      </c>
      <c r="L2398" s="241" t="e">
        <f>IF(#REF!="","",IF(#REF!="悪環境における作業",0.2,IF(#REF!="高所又は地下作業",0.1,IF(#REF!="錯綜場所作業",0.3,IF(#REF!="複雑な制約のある作業",0.4,IF(#REF!="単純な制約のある作業",0.2,0))))))</f>
        <v>#REF!</v>
      </c>
      <c r="M2398" s="224" t="e">
        <f t="shared" si="148"/>
        <v>#REF!</v>
      </c>
    </row>
    <row r="2399" spans="2:13" s="229" customFormat="1" ht="27.75" customHeight="1" x14ac:dyDescent="0.2">
      <c r="B2399" s="562" t="s">
        <v>251</v>
      </c>
      <c r="C2399" s="563"/>
      <c r="D2399" s="239" t="e">
        <f>#REF!</f>
        <v>#REF!</v>
      </c>
      <c r="E2399" s="240" t="s">
        <v>242</v>
      </c>
      <c r="F2399" s="242" t="e">
        <f>IF(#REF!&gt;=1,IF(#REF!&gt;=1,#REF!),IF(#REF!&gt;=0,"",))</f>
        <v>#REF!</v>
      </c>
      <c r="G2399" s="241" t="e">
        <f>保全管理データ!N3927</f>
        <v>#REF!</v>
      </c>
      <c r="H2399" s="241" t="e">
        <f>IF(#REF!="無","",IF(#REF!="","",IF(#REF!="悪環境における作業",0.2,IF(#REF!="高所又は地下作業",0.1,IF(#REF!="錯綜場所作業",0.3,IF(#REF!="複雑な制約のある作業",0.4,IF(#REF!="単純な制約のある作業",0.2,0)))))))</f>
        <v>#REF!</v>
      </c>
      <c r="I2399" s="224" t="e">
        <f t="shared" si="147"/>
        <v>#REF!</v>
      </c>
      <c r="J2399" s="242" t="e">
        <f>IF(#REF!&gt;=1,IF(#REF!&gt;=1,#REF!),IF(#REF!&gt;=0,"",))</f>
        <v>#REF!</v>
      </c>
      <c r="K2399" s="241" t="e">
        <f>保全管理データ!N3954</f>
        <v>#REF!</v>
      </c>
      <c r="L2399" s="241" t="e">
        <f>IF(#REF!="","",IF(#REF!="悪環境における作業",0.2,IF(#REF!="高所又は地下作業",0.1,IF(#REF!="錯綜場所作業",0.3,IF(#REF!="複雑な制約のある作業",0.4,IF(#REF!="単純な制約のある作業",0.2,0))))))</f>
        <v>#REF!</v>
      </c>
      <c r="M2399" s="224" t="e">
        <f t="shared" si="148"/>
        <v>#REF!</v>
      </c>
    </row>
    <row r="2400" spans="2:13" s="229" customFormat="1" ht="27.75" customHeight="1" x14ac:dyDescent="0.2">
      <c r="B2400" s="562" t="s">
        <v>252</v>
      </c>
      <c r="C2400" s="563"/>
      <c r="D2400" s="239" t="e">
        <f>#REF!</f>
        <v>#REF!</v>
      </c>
      <c r="E2400" s="240" t="s">
        <v>244</v>
      </c>
      <c r="F2400" s="242" t="e">
        <f>IF(#REF!&gt;=1,IF(#REF!&gt;=1,#REF!),IF(#REF!&gt;=0,"",))</f>
        <v>#REF!</v>
      </c>
      <c r="G2400" s="241" t="e">
        <f>保全管理データ!N3928</f>
        <v>#REF!</v>
      </c>
      <c r="H2400" s="241" t="e">
        <f>IF(#REF!="無","",IF(#REF!="","",IF(#REF!="悪環境における作業",0.2,IF(#REF!="高所又は地下作業",0.1,IF(#REF!="錯綜場所作業",0.3,IF(#REF!="複雑な制約のある作業",0.4,IF(#REF!="単純な制約のある作業",0.2,0)))))))</f>
        <v>#REF!</v>
      </c>
      <c r="I2400" s="224" t="e">
        <f t="shared" si="147"/>
        <v>#REF!</v>
      </c>
      <c r="J2400" s="242" t="e">
        <f>IF(#REF!&gt;=1,IF(#REF!&gt;=1,#REF!),IF(#REF!&gt;=0,"",))</f>
        <v>#REF!</v>
      </c>
      <c r="K2400" s="241" t="e">
        <f>保全管理データ!N3955</f>
        <v>#REF!</v>
      </c>
      <c r="L2400" s="241" t="e">
        <f>IF(#REF!="","",IF(#REF!="悪環境における作業",0.2,IF(#REF!="高所又は地下作業",0.1,IF(#REF!="錯綜場所作業",0.3,IF(#REF!="複雑な制約のある作業",0.4,IF(#REF!="単純な制約のある作業",0.2,0))))))</f>
        <v>#REF!</v>
      </c>
      <c r="M2400" s="224" t="e">
        <f t="shared" si="148"/>
        <v>#REF!</v>
      </c>
    </row>
    <row r="2401" spans="2:13" s="229" customFormat="1" ht="27.75" customHeight="1" x14ac:dyDescent="0.2">
      <c r="B2401" s="562" t="s">
        <v>253</v>
      </c>
      <c r="C2401" s="563"/>
      <c r="D2401" s="239" t="e">
        <f>#REF!</f>
        <v>#REF!</v>
      </c>
      <c r="E2401" s="240" t="s">
        <v>242</v>
      </c>
      <c r="F2401" s="242" t="e">
        <f>IF(#REF!&gt;=1,IF(#REF!&gt;=1,#REF!),IF(#REF!&gt;=0,"",))</f>
        <v>#REF!</v>
      </c>
      <c r="G2401" s="241" t="e">
        <f>保全管理データ!N3929</f>
        <v>#REF!</v>
      </c>
      <c r="H2401" s="241" t="e">
        <f>IF(#REF!="無","",IF(#REF!="","",IF(#REF!="悪環境における作業",0.2,IF(#REF!="高所又は地下作業",0.1,IF(#REF!="錯綜場所作業",0.3,IF(#REF!="複雑な制約のある作業",0.4,IF(#REF!="単純な制約のある作業",0.2,0)))))))</f>
        <v>#REF!</v>
      </c>
      <c r="I2401" s="224" t="e">
        <f t="shared" si="147"/>
        <v>#REF!</v>
      </c>
      <c r="J2401" s="242" t="e">
        <f>IF(#REF!&gt;=1,IF(#REF!&gt;=1,#REF!),IF(#REF!&gt;=0,"",))</f>
        <v>#REF!</v>
      </c>
      <c r="K2401" s="241" t="e">
        <f>保全管理データ!N3956</f>
        <v>#REF!</v>
      </c>
      <c r="L2401" s="241" t="e">
        <f>IF(#REF!="","",IF(#REF!="悪環境における作業",0.2,IF(#REF!="高所又は地下作業",0.1,IF(#REF!="錯綜場所作業",0.3,IF(#REF!="複雑な制約のある作業",0.4,IF(#REF!="単純な制約のある作業",0.2,0))))))</f>
        <v>#REF!</v>
      </c>
      <c r="M2401" s="224" t="e">
        <f t="shared" si="148"/>
        <v>#REF!</v>
      </c>
    </row>
    <row r="2402" spans="2:13" s="229" customFormat="1" ht="27.75" customHeight="1" x14ac:dyDescent="0.2">
      <c r="B2402" s="562" t="s">
        <v>254</v>
      </c>
      <c r="C2402" s="563"/>
      <c r="D2402" s="239" t="e">
        <f>#REF!</f>
        <v>#REF!</v>
      </c>
      <c r="E2402" s="240" t="s">
        <v>242</v>
      </c>
      <c r="F2402" s="242" t="e">
        <f>IF(#REF!&gt;=1,IF(#REF!&gt;=1,#REF!),IF(#REF!&gt;=0,"",))</f>
        <v>#REF!</v>
      </c>
      <c r="G2402" s="241" t="e">
        <f>保全管理データ!N3930</f>
        <v>#REF!</v>
      </c>
      <c r="H2402" s="241" t="e">
        <f>IF(#REF!="無","",IF(#REF!="","",IF(#REF!="悪環境における作業",0.2,IF(#REF!="高所又は地下作業",0.1,IF(#REF!="錯綜場所作業",0.3,IF(#REF!="複雑な制約のある作業",0.4,IF(#REF!="単純な制約のある作業",0.2,0)))))))</f>
        <v>#REF!</v>
      </c>
      <c r="I2402" s="224" t="e">
        <f t="shared" si="147"/>
        <v>#REF!</v>
      </c>
      <c r="J2402" s="242" t="e">
        <f>IF(#REF!&gt;=1,IF(#REF!&gt;=1,#REF!),IF(#REF!&gt;=0,"",))</f>
        <v>#REF!</v>
      </c>
      <c r="K2402" s="241" t="e">
        <f>保全管理データ!N3957</f>
        <v>#REF!</v>
      </c>
      <c r="L2402" s="241" t="e">
        <f>IF(#REF!="","",IF(#REF!="悪環境における作業",0.2,IF(#REF!="高所又は地下作業",0.1,IF(#REF!="錯綜場所作業",0.3,IF(#REF!="複雑な制約のある作業",0.4,IF(#REF!="単純な制約のある作業",0.2,0))))))</f>
        <v>#REF!</v>
      </c>
      <c r="M2402" s="224" t="e">
        <f t="shared" si="148"/>
        <v>#REF!</v>
      </c>
    </row>
    <row r="2403" spans="2:13" s="229" customFormat="1" ht="27.75" customHeight="1" x14ac:dyDescent="0.2">
      <c r="B2403" s="562" t="s">
        <v>255</v>
      </c>
      <c r="C2403" s="563"/>
      <c r="D2403" s="239" t="e">
        <f>#REF!</f>
        <v>#REF!</v>
      </c>
      <c r="E2403" s="240" t="s">
        <v>245</v>
      </c>
      <c r="F2403" s="242" t="e">
        <f>IF(#REF!&gt;=1,IF(#REF!&gt;=1,#REF!),IF(#REF!&gt;=0,"",))</f>
        <v>#REF!</v>
      </c>
      <c r="G2403" s="241" t="e">
        <f>保全管理データ!N3931</f>
        <v>#REF!</v>
      </c>
      <c r="H2403" s="241" t="e">
        <f>IF(#REF!="無","",IF(#REF!="","",IF(#REF!="悪環境における作業",0.2,IF(#REF!="高所又は地下作業",0.1,IF(#REF!="錯綜場所作業",0.3,IF(#REF!="複雑な制約のある作業",0.4,IF(#REF!="単純な制約のある作業",0.2,0)))))))</f>
        <v>#REF!</v>
      </c>
      <c r="I2403" s="224" t="e">
        <f t="shared" si="147"/>
        <v>#REF!</v>
      </c>
      <c r="J2403" s="242" t="e">
        <f>IF(#REF!&gt;=1,IF(#REF!&gt;=1,#REF!),IF(#REF!&gt;=0,"",))</f>
        <v>#REF!</v>
      </c>
      <c r="K2403" s="241" t="e">
        <f>保全管理データ!N3958</f>
        <v>#REF!</v>
      </c>
      <c r="L2403" s="241" t="e">
        <f>IF(#REF!="","",IF(#REF!="悪環境における作業",0.2,IF(#REF!="高所又は地下作業",0.1,IF(#REF!="錯綜場所作業",0.3,IF(#REF!="複雑な制約のある作業",0.4,IF(#REF!="単純な制約のある作業",0.2,0))))))</f>
        <v>#REF!</v>
      </c>
      <c r="M2403" s="224" t="e">
        <f t="shared" si="148"/>
        <v>#REF!</v>
      </c>
    </row>
    <row r="2404" spans="2:13" s="229" customFormat="1" ht="27.75" customHeight="1" x14ac:dyDescent="0.2">
      <c r="B2404" s="562" t="s">
        <v>256</v>
      </c>
      <c r="C2404" s="563"/>
      <c r="D2404" s="239" t="e">
        <f>#REF!</f>
        <v>#REF!</v>
      </c>
      <c r="E2404" s="240" t="s">
        <v>242</v>
      </c>
      <c r="F2404" s="242" t="e">
        <f>IF(#REF!&gt;=1,IF(#REF!&gt;=1,#REF!),IF(#REF!&gt;=0,"",))</f>
        <v>#REF!</v>
      </c>
      <c r="G2404" s="241" t="e">
        <f>保全管理データ!N3932</f>
        <v>#REF!</v>
      </c>
      <c r="H2404" s="241" t="e">
        <f>IF(#REF!="無","",IF(#REF!="","",IF(#REF!="悪環境における作業",0.2,IF(#REF!="高所又は地下作業",0.1,IF(#REF!="錯綜場所作業",0.3,IF(#REF!="複雑な制約のある作業",0.4,IF(#REF!="単純な制約のある作業",0.2,0)))))))</f>
        <v>#REF!</v>
      </c>
      <c r="I2404" s="224" t="e">
        <f t="shared" si="147"/>
        <v>#REF!</v>
      </c>
      <c r="J2404" s="242" t="e">
        <f>IF(#REF!&gt;=1,IF(#REF!&gt;=1,#REF!),IF(#REF!&gt;=0,"",))</f>
        <v>#REF!</v>
      </c>
      <c r="K2404" s="241" t="e">
        <f>保全管理データ!N3959</f>
        <v>#REF!</v>
      </c>
      <c r="L2404" s="241" t="e">
        <f>IF(#REF!="","",IF(#REF!="悪環境における作業",0.2,IF(#REF!="高所又は地下作業",0.1,IF(#REF!="錯綜場所作業",0.3,IF(#REF!="複雑な制約のある作業",0.4,IF(#REF!="単純な制約のある作業",0.2,0))))))</f>
        <v>#REF!</v>
      </c>
      <c r="M2404" s="224" t="e">
        <f t="shared" si="148"/>
        <v>#REF!</v>
      </c>
    </row>
    <row r="2405" spans="2:13" s="229" customFormat="1" ht="27.75" customHeight="1" x14ac:dyDescent="0.2">
      <c r="B2405" s="562" t="s">
        <v>257</v>
      </c>
      <c r="C2405" s="563"/>
      <c r="D2405" s="239" t="e">
        <f>#REF!</f>
        <v>#REF!</v>
      </c>
      <c r="E2405" s="240" t="s">
        <v>245</v>
      </c>
      <c r="F2405" s="242" t="e">
        <f>IF(#REF!&gt;=1,IF(#REF!&gt;=1,#REF!),IF(#REF!&gt;=0,"",))</f>
        <v>#REF!</v>
      </c>
      <c r="G2405" s="241" t="e">
        <f>保全管理データ!N3933</f>
        <v>#REF!</v>
      </c>
      <c r="H2405" s="241" t="e">
        <f>IF(#REF!="無","",IF(#REF!="","",IF(#REF!="悪環境における作業",0.2,IF(#REF!="高所又は地下作業",0.1,IF(#REF!="錯綜場所作業",0.3,IF(#REF!="複雑な制約のある作業",0.4,IF(#REF!="単純な制約のある作業",0.2,0)))))))</f>
        <v>#REF!</v>
      </c>
      <c r="I2405" s="224" t="e">
        <f t="shared" si="147"/>
        <v>#REF!</v>
      </c>
      <c r="J2405" s="242" t="e">
        <f>IF(#REF!&gt;=1,IF(#REF!&gt;=1,#REF!),IF(#REF!&gt;=0,"",))</f>
        <v>#REF!</v>
      </c>
      <c r="K2405" s="241" t="e">
        <f>保全管理データ!N3960</f>
        <v>#REF!</v>
      </c>
      <c r="L2405" s="241" t="e">
        <f>IF(#REF!="","",IF(#REF!="悪環境における作業",0.2,IF(#REF!="高所又は地下作業",0.1,IF(#REF!="錯綜場所作業",0.3,IF(#REF!="複雑な制約のある作業",0.4,IF(#REF!="単純な制約のある作業",0.2,0))))))</f>
        <v>#REF!</v>
      </c>
      <c r="M2405" s="224" t="e">
        <f t="shared" si="148"/>
        <v>#REF!</v>
      </c>
    </row>
    <row r="2406" spans="2:13" s="229" customFormat="1" ht="27.75" customHeight="1" x14ac:dyDescent="0.2">
      <c r="B2406" s="562" t="s">
        <v>258</v>
      </c>
      <c r="C2406" s="563"/>
      <c r="D2406" s="239" t="e">
        <f>#REF!</f>
        <v>#REF!</v>
      </c>
      <c r="E2406" s="240" t="s">
        <v>245</v>
      </c>
      <c r="F2406" s="242" t="e">
        <f>IF(#REF!&gt;=1,IF(#REF!&gt;=1,#REF!),IF(#REF!&gt;=0,"",))</f>
        <v>#REF!</v>
      </c>
      <c r="G2406" s="241" t="e">
        <f>保全管理データ!N3934</f>
        <v>#REF!</v>
      </c>
      <c r="H2406" s="241" t="e">
        <f>IF(#REF!="無","",IF(#REF!="","",IF(#REF!="悪環境における作業",0.2,IF(#REF!="高所又は地下作業",0.1,IF(#REF!="錯綜場所作業",0.3,IF(#REF!="複雑な制約のある作業",0.4,IF(#REF!="単純な制約のある作業",0.2,0)))))))</f>
        <v>#REF!</v>
      </c>
      <c r="I2406" s="224" t="e">
        <f t="shared" si="147"/>
        <v>#REF!</v>
      </c>
      <c r="J2406" s="242" t="e">
        <f>IF(#REF!&gt;=1,IF(#REF!&gt;=1,#REF!),IF(#REF!&gt;=0,"",))</f>
        <v>#REF!</v>
      </c>
      <c r="K2406" s="241" t="e">
        <f>保全管理データ!N3961</f>
        <v>#REF!</v>
      </c>
      <c r="L2406" s="241" t="e">
        <f>IF(#REF!="","",IF(#REF!="悪環境における作業",0.2,IF(#REF!="高所又は地下作業",0.1,IF(#REF!="錯綜場所作業",0.3,IF(#REF!="複雑な制約のある作業",0.4,IF(#REF!="単純な制約のある作業",0.2,0))))))</f>
        <v>#REF!</v>
      </c>
      <c r="M2406" s="224" t="e">
        <f t="shared" si="148"/>
        <v>#REF!</v>
      </c>
    </row>
    <row r="2407" spans="2:13" s="229" customFormat="1" ht="27.75" customHeight="1" x14ac:dyDescent="0.2">
      <c r="B2407" s="562" t="s">
        <v>259</v>
      </c>
      <c r="C2407" s="563"/>
      <c r="D2407" s="239" t="e">
        <f>#REF!</f>
        <v>#REF!</v>
      </c>
      <c r="E2407" s="240" t="s">
        <v>245</v>
      </c>
      <c r="F2407" s="242" t="e">
        <f>IF(#REF!&gt;=1,IF(#REF!&gt;=1,#REF!),IF(#REF!&gt;=0,"",))</f>
        <v>#REF!</v>
      </c>
      <c r="G2407" s="241" t="e">
        <f>保全管理データ!N3935</f>
        <v>#REF!</v>
      </c>
      <c r="H2407" s="241" t="e">
        <f>IF(#REF!="無","",IF(#REF!="","",IF(#REF!="悪環境における作業",0.2,IF(#REF!="高所又は地下作業",0.1,IF(#REF!="錯綜場所作業",0.3,IF(#REF!="複雑な制約のある作業",0.4,IF(#REF!="単純な制約のある作業",0.2,0)))))))</f>
        <v>#REF!</v>
      </c>
      <c r="I2407" s="224" t="e">
        <f t="shared" si="147"/>
        <v>#REF!</v>
      </c>
      <c r="J2407" s="242" t="e">
        <f>IF(#REF!&gt;=1,IF(#REF!&gt;=1,#REF!),IF(#REF!&gt;=0,"",))</f>
        <v>#REF!</v>
      </c>
      <c r="K2407" s="241" t="e">
        <f>保全管理データ!N3962</f>
        <v>#REF!</v>
      </c>
      <c r="L2407" s="241" t="e">
        <f>IF(#REF!="","",IF(#REF!="悪環境における作業",0.2,IF(#REF!="高所又は地下作業",0.1,IF(#REF!="錯綜場所作業",0.3,IF(#REF!="複雑な制約のある作業",0.4,IF(#REF!="単純な制約のある作業",0.2,0))))))</f>
        <v>#REF!</v>
      </c>
      <c r="M2407" s="224" t="e">
        <f t="shared" si="148"/>
        <v>#REF!</v>
      </c>
    </row>
    <row r="2408" spans="2:13" s="229" customFormat="1" ht="27.75" customHeight="1" x14ac:dyDescent="0.2">
      <c r="B2408" s="562" t="s">
        <v>432</v>
      </c>
      <c r="C2408" s="563"/>
      <c r="D2408" s="239" t="e">
        <f>#REF!</f>
        <v>#REF!</v>
      </c>
      <c r="E2408" s="240" t="s">
        <v>248</v>
      </c>
      <c r="F2408" s="242" t="e">
        <f>IF(#REF!&gt;=1,IF(#REF!&gt;=1,#REF!),IF(#REF!&gt;=0,"",))</f>
        <v>#REF!</v>
      </c>
      <c r="G2408" s="241" t="e">
        <f>保全管理データ!N3936</f>
        <v>#REF!</v>
      </c>
      <c r="H2408" s="241" t="e">
        <f>IF(#REF!="無","",IF(#REF!="","",IF(#REF!="悪環境における作業",0.2,IF(#REF!="高所又は地下作業",0.1,IF(#REF!="錯綜場所作業",0.3,IF(#REF!="複雑な制約のある作業",0.4,IF(#REF!="単純な制約のある作業",0.2,0)))))))</f>
        <v>#REF!</v>
      </c>
      <c r="I2408" s="224" t="e">
        <f t="shared" si="147"/>
        <v>#REF!</v>
      </c>
      <c r="J2408" s="242" t="e">
        <f>IF(#REF!&gt;=1,IF(#REF!&gt;=1,#REF!),IF(#REF!&gt;=0,"",))</f>
        <v>#REF!</v>
      </c>
      <c r="K2408" s="241" t="e">
        <f>保全管理データ!N3963</f>
        <v>#REF!</v>
      </c>
      <c r="L2408" s="241" t="e">
        <f>IF(#REF!="","",IF(#REF!="悪環境における作業",0.2,IF(#REF!="高所又は地下作業",0.1,IF(#REF!="錯綜場所作業",0.3,IF(#REF!="複雑な制約のある作業",0.4,IF(#REF!="単純な制約のある作業",0.2,0))))))</f>
        <v>#REF!</v>
      </c>
      <c r="M2408" s="224" t="e">
        <f t="shared" si="148"/>
        <v>#REF!</v>
      </c>
    </row>
    <row r="2409" spans="2:13" s="229" customFormat="1" ht="27.75" customHeight="1" x14ac:dyDescent="0.2">
      <c r="B2409" s="562" t="s">
        <v>261</v>
      </c>
      <c r="C2409" s="563"/>
      <c r="D2409" s="239" t="e">
        <f>#REF!</f>
        <v>#REF!</v>
      </c>
      <c r="E2409" s="240" t="s">
        <v>247</v>
      </c>
      <c r="F2409" s="242" t="e">
        <f>IF(#REF!&gt;=1,IF(#REF!&gt;=1,#REF!),IF(#REF!&gt;=0,"",))</f>
        <v>#REF!</v>
      </c>
      <c r="G2409" s="241" t="e">
        <f>保全管理データ!N3937</f>
        <v>#REF!</v>
      </c>
      <c r="H2409" s="241" t="e">
        <f>IF(#REF!="無","",IF(#REF!="","",IF(#REF!="悪環境における作業",0.2,IF(#REF!="高所又は地下作業",0.1,IF(#REF!="錯綜場所作業",0.3,IF(#REF!="複雑な制約のある作業",0.4,IF(#REF!="単純な制約のある作業",0.2,0)))))))</f>
        <v>#REF!</v>
      </c>
      <c r="I2409" s="224" t="e">
        <f t="shared" si="147"/>
        <v>#REF!</v>
      </c>
      <c r="J2409" s="242" t="e">
        <f>IF(#REF!&gt;=1,IF(#REF!&gt;=1,#REF!),IF(#REF!&gt;=0,"",))</f>
        <v>#REF!</v>
      </c>
      <c r="K2409" s="241" t="e">
        <f>保全管理データ!N3964</f>
        <v>#REF!</v>
      </c>
      <c r="L2409" s="241" t="e">
        <f>IF(#REF!="","",IF(#REF!="悪環境における作業",0.2,IF(#REF!="高所又は地下作業",0.1,IF(#REF!="錯綜場所作業",0.3,IF(#REF!="複雑な制約のある作業",0.4,IF(#REF!="単純な制約のある作業",0.2,0))))))</f>
        <v>#REF!</v>
      </c>
      <c r="M2409" s="224" t="e">
        <f t="shared" si="148"/>
        <v>#REF!</v>
      </c>
    </row>
    <row r="2410" spans="2:13" s="229" customFormat="1" ht="27.75" customHeight="1" x14ac:dyDescent="0.2">
      <c r="B2410" s="562" t="s">
        <v>262</v>
      </c>
      <c r="C2410" s="563"/>
      <c r="D2410" s="239" t="e">
        <f>#REF!</f>
        <v>#REF!</v>
      </c>
      <c r="E2410" s="240" t="s">
        <v>245</v>
      </c>
      <c r="F2410" s="242" t="e">
        <f>IF(#REF!&gt;=1,IF(#REF!&gt;=1,#REF!),IF(#REF!&gt;=0,"",))</f>
        <v>#REF!</v>
      </c>
      <c r="G2410" s="241" t="e">
        <f>保全管理データ!N3938</f>
        <v>#REF!</v>
      </c>
      <c r="H2410" s="241" t="e">
        <f>IF(#REF!="無","",IF(#REF!="","",IF(#REF!="悪環境における作業",0.2,IF(#REF!="高所又は地下作業",0.1,IF(#REF!="錯綜場所作業",0.3,IF(#REF!="複雑な制約のある作業",0.4,IF(#REF!="単純な制約のある作業",0.2,0)))))))</f>
        <v>#REF!</v>
      </c>
      <c r="I2410" s="224" t="e">
        <f t="shared" si="147"/>
        <v>#REF!</v>
      </c>
      <c r="J2410" s="242" t="e">
        <f>IF(#REF!&gt;=1,IF(#REF!&gt;=1,#REF!),IF(#REF!&gt;=0,"",))</f>
        <v>#REF!</v>
      </c>
      <c r="K2410" s="241" t="e">
        <f>保全管理データ!N3965</f>
        <v>#REF!</v>
      </c>
      <c r="L2410" s="241" t="e">
        <f>IF(#REF!="","",IF(#REF!="悪環境における作業",0.2,IF(#REF!="高所又は地下作業",0.1,IF(#REF!="錯綜場所作業",0.3,IF(#REF!="複雑な制約のある作業",0.4,IF(#REF!="単純な制約のある作業",0.2,0))))))</f>
        <v>#REF!</v>
      </c>
      <c r="M2410" s="224" t="e">
        <f t="shared" si="148"/>
        <v>#REF!</v>
      </c>
    </row>
    <row r="2411" spans="2:13" s="229" customFormat="1" ht="27.75" customHeight="1" x14ac:dyDescent="0.2">
      <c r="B2411" s="562" t="s">
        <v>263</v>
      </c>
      <c r="C2411" s="563"/>
      <c r="D2411" s="239" t="e">
        <f>#REF!</f>
        <v>#REF!</v>
      </c>
      <c r="E2411" s="240" t="s">
        <v>245</v>
      </c>
      <c r="F2411" s="242" t="e">
        <f>IF(#REF!&gt;=1,IF(#REF!&gt;=1,#REF!),IF(#REF!&gt;=0,"",))</f>
        <v>#REF!</v>
      </c>
      <c r="G2411" s="241" t="e">
        <f>保全管理データ!N3939</f>
        <v>#REF!</v>
      </c>
      <c r="H2411" s="241" t="e">
        <f>IF(#REF!="無","",IF(#REF!="","",IF(#REF!="悪環境における作業",0.2,IF(#REF!="高所又は地下作業",0.1,IF(#REF!="錯綜場所作業",0.3,IF(#REF!="複雑な制約のある作業",0.4,IF(#REF!="単純な制約のある作業",0.2,0)))))))</f>
        <v>#REF!</v>
      </c>
      <c r="I2411" s="224" t="e">
        <f t="shared" si="147"/>
        <v>#REF!</v>
      </c>
      <c r="J2411" s="242" t="e">
        <f>IF(#REF!&gt;=1,IF(#REF!&gt;=1,#REF!),IF(#REF!&gt;=0,"",))</f>
        <v>#REF!</v>
      </c>
      <c r="K2411" s="241" t="e">
        <f>保全管理データ!N3966</f>
        <v>#REF!</v>
      </c>
      <c r="L2411" s="241" t="e">
        <f>IF(#REF!="","",IF(#REF!="悪環境における作業",0.2,IF(#REF!="高所又は地下作業",0.1,IF(#REF!="錯綜場所作業",0.3,IF(#REF!="複雑な制約のある作業",0.4,IF(#REF!="単純な制約のある作業",0.2,0))))))</f>
        <v>#REF!</v>
      </c>
      <c r="M2411" s="224" t="e">
        <f t="shared" si="148"/>
        <v>#REF!</v>
      </c>
    </row>
    <row r="2412" spans="2:13" s="229" customFormat="1" ht="27.75" customHeight="1" x14ac:dyDescent="0.2">
      <c r="B2412" s="562" t="s">
        <v>264</v>
      </c>
      <c r="C2412" s="563"/>
      <c r="D2412" s="239" t="e">
        <f>#REF!</f>
        <v>#REF!</v>
      </c>
      <c r="E2412" s="240" t="s">
        <v>245</v>
      </c>
      <c r="F2412" s="242" t="e">
        <f>IF(#REF!&gt;=1,IF(#REF!&gt;=1,#REF!),IF(#REF!&gt;=0,"",))</f>
        <v>#REF!</v>
      </c>
      <c r="G2412" s="241" t="e">
        <f>保全管理データ!N3940</f>
        <v>#REF!</v>
      </c>
      <c r="H2412" s="241" t="e">
        <f>IF(#REF!="無","",IF(#REF!="","",IF(#REF!="悪環境における作業",0.2,IF(#REF!="高所又は地下作業",0.1,IF(#REF!="錯綜場所作業",0.3,IF(#REF!="複雑な制約のある作業",0.4,IF(#REF!="単純な制約のある作業",0.2,0)))))))</f>
        <v>#REF!</v>
      </c>
      <c r="I2412" s="224" t="e">
        <f t="shared" si="147"/>
        <v>#REF!</v>
      </c>
      <c r="J2412" s="242" t="e">
        <f>IF(#REF!&gt;=1,IF(#REF!&gt;=1,#REF!),IF(#REF!&gt;=0,"",))</f>
        <v>#REF!</v>
      </c>
      <c r="K2412" s="241" t="e">
        <f>保全管理データ!N3967</f>
        <v>#REF!</v>
      </c>
      <c r="L2412" s="241" t="e">
        <f>IF(#REF!="","",IF(#REF!="悪環境における作業",0.2,IF(#REF!="高所又は地下作業",0.1,IF(#REF!="錯綜場所作業",0.3,IF(#REF!="複雑な制約のある作業",0.4,IF(#REF!="単純な制約のある作業",0.2,0))))))</f>
        <v>#REF!</v>
      </c>
      <c r="M2412" s="224" t="e">
        <f t="shared" si="148"/>
        <v>#REF!</v>
      </c>
    </row>
    <row r="2413" spans="2:13" s="229" customFormat="1" ht="27.75" customHeight="1" x14ac:dyDescent="0.2">
      <c r="B2413" s="562" t="s">
        <v>265</v>
      </c>
      <c r="C2413" s="563"/>
      <c r="D2413" s="239" t="e">
        <f>#REF!</f>
        <v>#REF!</v>
      </c>
      <c r="E2413" s="240" t="s">
        <v>245</v>
      </c>
      <c r="F2413" s="242" t="e">
        <f>IF(#REF!&gt;=1,IF(#REF!&gt;=1,#REF!),IF(#REF!&gt;=0,"",))</f>
        <v>#REF!</v>
      </c>
      <c r="G2413" s="241" t="e">
        <f>保全管理データ!N3941</f>
        <v>#REF!</v>
      </c>
      <c r="H2413" s="241" t="e">
        <f>IF(#REF!="無","",IF(#REF!="","",IF(#REF!="悪環境における作業",0.2,IF(#REF!="高所又は地下作業",0.1,IF(#REF!="錯綜場所作業",0.3,IF(#REF!="複雑な制約のある作業",0.4,IF(#REF!="単純な制約のある作業",0.2,0)))))))</f>
        <v>#REF!</v>
      </c>
      <c r="I2413" s="224" t="e">
        <f t="shared" si="147"/>
        <v>#REF!</v>
      </c>
      <c r="J2413" s="242" t="e">
        <f>IF(#REF!&gt;=1,IF(#REF!&gt;=1,#REF!),IF(#REF!&gt;=0,"",))</f>
        <v>#REF!</v>
      </c>
      <c r="K2413" s="241" t="e">
        <f>保全管理データ!N3968</f>
        <v>#REF!</v>
      </c>
      <c r="L2413" s="241" t="e">
        <f>IF(#REF!="","",IF(#REF!="悪環境における作業",0.2,IF(#REF!="高所又は地下作業",0.1,IF(#REF!="錯綜場所作業",0.3,IF(#REF!="複雑な制約のある作業",0.4,IF(#REF!="単純な制約のある作業",0.2,0))))))</f>
        <v>#REF!</v>
      </c>
      <c r="M2413" s="224" t="e">
        <f t="shared" si="148"/>
        <v>#REF!</v>
      </c>
    </row>
    <row r="2414" spans="2:13" s="229" customFormat="1" ht="27.75" customHeight="1" x14ac:dyDescent="0.2">
      <c r="B2414" s="562" t="s">
        <v>266</v>
      </c>
      <c r="C2414" s="563"/>
      <c r="D2414" s="239" t="e">
        <f>#REF!</f>
        <v>#REF!</v>
      </c>
      <c r="E2414" s="240" t="s">
        <v>245</v>
      </c>
      <c r="F2414" s="242" t="e">
        <f>IF(#REF!&gt;=1,IF(#REF!&gt;=1,#REF!),IF(#REF!&gt;=0,"",))</f>
        <v>#REF!</v>
      </c>
      <c r="G2414" s="241" t="e">
        <f>保全管理データ!N3942</f>
        <v>#REF!</v>
      </c>
      <c r="H2414" s="241" t="e">
        <f>IF(#REF!="無","",IF(#REF!="","",IF(#REF!="悪環境における作業",0.2,IF(#REF!="高所又は地下作業",0.1,IF(#REF!="錯綜場所作業",0.3,IF(#REF!="複雑な制約のある作業",0.4,IF(#REF!="単純な制約のある作業",0.2,0)))))))</f>
        <v>#REF!</v>
      </c>
      <c r="I2414" s="224" t="e">
        <f t="shared" si="147"/>
        <v>#REF!</v>
      </c>
      <c r="J2414" s="242" t="e">
        <f>IF(#REF!&gt;=1,IF(#REF!&gt;=1,#REF!),IF(#REF!&gt;=0,"",))</f>
        <v>#REF!</v>
      </c>
      <c r="K2414" s="241" t="e">
        <f>保全管理データ!N3969</f>
        <v>#REF!</v>
      </c>
      <c r="L2414" s="241" t="e">
        <f>IF(#REF!="","",IF(#REF!="悪環境における作業",0.2,IF(#REF!="高所又は地下作業",0.1,IF(#REF!="錯綜場所作業",0.3,IF(#REF!="複雑な制約のある作業",0.4,IF(#REF!="単純な制約のある作業",0.2,0))))))</f>
        <v>#REF!</v>
      </c>
      <c r="M2414" s="224" t="e">
        <f t="shared" si="148"/>
        <v>#REF!</v>
      </c>
    </row>
    <row r="2415" spans="2:13" s="229" customFormat="1" ht="27.75" customHeight="1" x14ac:dyDescent="0.2">
      <c r="B2415" s="562" t="s">
        <v>81</v>
      </c>
      <c r="C2415" s="563"/>
      <c r="D2415" s="239" t="e">
        <f>#REF!</f>
        <v>#REF!</v>
      </c>
      <c r="E2415" s="240" t="s">
        <v>245</v>
      </c>
      <c r="F2415" s="242" t="e">
        <f>IF(#REF!&gt;=1,IF(#REF!&gt;=1,#REF!),IF(#REF!&gt;=0,"",))</f>
        <v>#REF!</v>
      </c>
      <c r="G2415" s="241" t="e">
        <f>保全管理データ!N3943</f>
        <v>#REF!</v>
      </c>
      <c r="H2415" s="241" t="e">
        <f>IF(#REF!="無","",IF(#REF!="","",IF(#REF!="悪環境における作業",0.2,IF(#REF!="高所又は地下作業",0.1,IF(#REF!="錯綜場所作業",0.3,IF(#REF!="複雑な制約のある作業",0.4,IF(#REF!="単純な制約のある作業",0.2,0)))))))</f>
        <v>#REF!</v>
      </c>
      <c r="I2415" s="224" t="e">
        <f t="shared" si="147"/>
        <v>#REF!</v>
      </c>
      <c r="J2415" s="242" t="e">
        <f>IF(#REF!&gt;=1,IF(#REF!&gt;=1,#REF!),IF(#REF!&gt;=0,"",))</f>
        <v>#REF!</v>
      </c>
      <c r="K2415" s="241" t="e">
        <f>保全管理データ!N3970</f>
        <v>#REF!</v>
      </c>
      <c r="L2415" s="241" t="e">
        <f>IF(#REF!="","",IF(#REF!="悪環境における作業",0.2,IF(#REF!="高所又は地下作業",0.1,IF(#REF!="錯綜場所作業",0.3,IF(#REF!="複雑な制約のある作業",0.4,IF(#REF!="単純な制約のある作業",0.2,0))))))</f>
        <v>#REF!</v>
      </c>
      <c r="M2415" s="224" t="e">
        <f t="shared" si="148"/>
        <v>#REF!</v>
      </c>
    </row>
    <row r="2416" spans="2:13" s="229" customFormat="1" ht="27.75" customHeight="1" x14ac:dyDescent="0.2">
      <c r="B2416" s="562" t="s">
        <v>267</v>
      </c>
      <c r="C2416" s="563"/>
      <c r="D2416" s="239" t="e">
        <f>#REF!</f>
        <v>#REF!</v>
      </c>
      <c r="E2416" s="240" t="s">
        <v>247</v>
      </c>
      <c r="F2416" s="242" t="e">
        <f>IF(#REF!&gt;=1,IF(#REF!&gt;=1,#REF!),IF(#REF!&gt;=0,"",))</f>
        <v>#REF!</v>
      </c>
      <c r="G2416" s="241" t="e">
        <f>保全管理データ!N3944</f>
        <v>#REF!</v>
      </c>
      <c r="H2416" s="241" t="e">
        <f>IF(#REF!="無","",IF(#REF!="","",IF(#REF!="悪環境における作業",0.2,IF(#REF!="高所又は地下作業",0.1,IF(#REF!="錯綜場所作業",0.3,IF(#REF!="複雑な制約のある作業",0.4,IF(#REF!="単純な制約のある作業",0.2,0)))))))</f>
        <v>#REF!</v>
      </c>
      <c r="I2416" s="224" t="e">
        <f t="shared" si="147"/>
        <v>#REF!</v>
      </c>
      <c r="J2416" s="242" t="e">
        <f>IF(#REF!&gt;=1,IF(#REF!&gt;=1,#REF!),IF(#REF!&gt;=0,"",))</f>
        <v>#REF!</v>
      </c>
      <c r="K2416" s="241" t="e">
        <f>保全管理データ!N3971</f>
        <v>#REF!</v>
      </c>
      <c r="L2416" s="241" t="e">
        <f>IF(#REF!="","",IF(#REF!="悪環境における作業",0.2,IF(#REF!="高所又は地下作業",0.1,IF(#REF!="錯綜場所作業",0.3,IF(#REF!="複雑な制約のある作業",0.4,IF(#REF!="単純な制約のある作業",0.2,0))))))</f>
        <v>#REF!</v>
      </c>
      <c r="M2416" s="224" t="e">
        <f t="shared" si="148"/>
        <v>#REF!</v>
      </c>
    </row>
    <row r="2417" spans="2:13" s="229" customFormat="1" ht="27.75" customHeight="1" x14ac:dyDescent="0.2">
      <c r="B2417" s="562" t="s">
        <v>268</v>
      </c>
      <c r="C2417" s="563"/>
      <c r="D2417" s="239" t="e">
        <f>#REF!</f>
        <v>#REF!</v>
      </c>
      <c r="E2417" s="240" t="s">
        <v>246</v>
      </c>
      <c r="F2417" s="242" t="e">
        <f>IF(#REF!&gt;=1,IF(#REF!&gt;=1,#REF!),IF(#REF!&gt;=0,"",))</f>
        <v>#REF!</v>
      </c>
      <c r="G2417" s="241" t="e">
        <f>保全管理データ!N3945</f>
        <v>#REF!</v>
      </c>
      <c r="H2417" s="241" t="e">
        <f>IF(#REF!="無","",IF(#REF!="","",IF(#REF!="悪環境における作業",0.2,IF(#REF!="高所又は地下作業",0.1,IF(#REF!="錯綜場所作業",0.3,IF(#REF!="複雑な制約のある作業",0.4,IF(#REF!="単純な制約のある作業",0.2,0)))))))</f>
        <v>#REF!</v>
      </c>
      <c r="I2417" s="224" t="e">
        <f t="shared" si="147"/>
        <v>#REF!</v>
      </c>
      <c r="J2417" s="242" t="e">
        <f>IF(#REF!&gt;=1,IF(#REF!&gt;=1,#REF!),IF(#REF!&gt;=0,"",))</f>
        <v>#REF!</v>
      </c>
      <c r="K2417" s="241" t="e">
        <f>保全管理データ!N3972</f>
        <v>#REF!</v>
      </c>
      <c r="L2417" s="241" t="e">
        <f>IF(#REF!="","",IF(#REF!="悪環境における作業",0.2,IF(#REF!="高所又は地下作業",0.1,IF(#REF!="錯綜場所作業",0.3,IF(#REF!="複雑な制約のある作業",0.4,IF(#REF!="単純な制約のある作業",0.2,0))))))</f>
        <v>#REF!</v>
      </c>
      <c r="M2417" s="224" t="e">
        <f t="shared" si="148"/>
        <v>#REF!</v>
      </c>
    </row>
    <row r="2418" spans="2:13" s="229" customFormat="1" ht="27.75" customHeight="1" thickBot="1" x14ac:dyDescent="0.25">
      <c r="B2418" s="564" t="s">
        <v>269</v>
      </c>
      <c r="C2418" s="565"/>
      <c r="D2418" s="243" t="e">
        <f>#REF!</f>
        <v>#REF!</v>
      </c>
      <c r="E2418" s="244" t="s">
        <v>245</v>
      </c>
      <c r="F2418" s="246" t="e">
        <f>IF(#REF!&gt;=1,IF(#REF!&gt;=1,#REF!),IF(#REF!&gt;=0,"",))</f>
        <v>#REF!</v>
      </c>
      <c r="G2418" s="245" t="e">
        <f>保全管理データ!N3946</f>
        <v>#REF!</v>
      </c>
      <c r="H2418" s="241" t="e">
        <f>IF(#REF!="無","",IF(#REF!="","",IF(#REF!="悪環境における作業",0.2,IF(#REF!="高所又は地下作業",0.1,IF(#REF!="錯綜場所作業",0.3,IF(#REF!="複雑な制約のある作業",0.4,IF(#REF!="単純な制約のある作業",0.2,0)))))))</f>
        <v>#REF!</v>
      </c>
      <c r="I2418" s="224" t="e">
        <f t="shared" si="147"/>
        <v>#REF!</v>
      </c>
      <c r="J2418" s="246" t="e">
        <f>IF(#REF!&gt;=1,IF(#REF!&gt;=1,#REF!),IF(#REF!&gt;=0,"",))</f>
        <v>#REF!</v>
      </c>
      <c r="K2418" s="245" t="e">
        <f>保全管理データ!N3973</f>
        <v>#REF!</v>
      </c>
      <c r="L2418" s="245" t="e">
        <f>IF(#REF!="","",IF(#REF!="悪環境における作業",0.2,IF(#REF!="高所又は地下作業",0.1,IF(#REF!="錯綜場所作業",0.3,IF(#REF!="複雑な制約のある作業",0.4,IF(#REF!="単純な制約のある作業",0.2,0))))))</f>
        <v>#REF!</v>
      </c>
      <c r="M2418" s="224" t="e">
        <f t="shared" si="148"/>
        <v>#REF!</v>
      </c>
    </row>
    <row r="2419" spans="2:13" s="229" customFormat="1" ht="27.75" customHeight="1" thickBot="1" x14ac:dyDescent="0.25">
      <c r="B2419" s="555" t="s">
        <v>190</v>
      </c>
      <c r="C2419" s="555"/>
      <c r="D2419" s="555"/>
      <c r="E2419" s="555"/>
      <c r="F2419" s="557" t="e">
        <f>SUM(I2395:I2418)</f>
        <v>#REF!</v>
      </c>
      <c r="G2419" s="557"/>
      <c r="H2419" s="557"/>
      <c r="I2419" s="558"/>
      <c r="J2419" s="556" t="e">
        <f>IF(SUM(J2395:J2418)=0,"0.00",SUM(M2395:M2418))</f>
        <v>#REF!</v>
      </c>
      <c r="K2419" s="557"/>
      <c r="L2419" s="557"/>
      <c r="M2419" s="558"/>
    </row>
    <row r="2420" spans="2:13" s="229" customFormat="1" ht="27.75" customHeight="1" thickBot="1" x14ac:dyDescent="0.25">
      <c r="B2420" s="555" t="s">
        <v>97</v>
      </c>
      <c r="C2420" s="555"/>
      <c r="D2420" s="555"/>
      <c r="E2420" s="555"/>
      <c r="F2420" s="559" t="e">
        <f>IF(#REF!="５年以下","0",IF(#REF!="５年～１０年",0.1,IF(#REF!="１０年以上",0.15)))</f>
        <v>#REF!</v>
      </c>
      <c r="G2420" s="560"/>
      <c r="H2420" s="560"/>
      <c r="I2420" s="560"/>
      <c r="J2420" s="560"/>
      <c r="K2420" s="560"/>
      <c r="L2420" s="560"/>
      <c r="M2420" s="561"/>
    </row>
    <row r="2421" spans="2:13" s="229" customFormat="1" ht="27.75" customHeight="1" thickBot="1" x14ac:dyDescent="0.25">
      <c r="B2421" s="556" t="s">
        <v>273</v>
      </c>
      <c r="C2421" s="557"/>
      <c r="D2421" s="557"/>
      <c r="E2421" s="558"/>
      <c r="F2421" s="556" t="e">
        <f>F2419*(1+F2420)</f>
        <v>#REF!</v>
      </c>
      <c r="G2421" s="557"/>
      <c r="H2421" s="557"/>
      <c r="I2421" s="557"/>
      <c r="J2421" s="556" t="e">
        <f>J2419*(1+F2420)</f>
        <v>#REF!</v>
      </c>
      <c r="K2421" s="557"/>
      <c r="L2421" s="557"/>
      <c r="M2421" s="558"/>
    </row>
    <row r="2422" spans="2:13" s="229" customFormat="1" ht="24" hidden="1" customHeight="1" thickBot="1" x14ac:dyDescent="0.25">
      <c r="B2422" s="555" t="s">
        <v>191</v>
      </c>
      <c r="C2422" s="555"/>
      <c r="D2422" s="555"/>
      <c r="E2422" s="555"/>
      <c r="F2422" s="556" t="e">
        <f>#REF!*(#REF!*#REF!+#REF!*#REF!)</f>
        <v>#REF!</v>
      </c>
      <c r="G2422" s="557"/>
      <c r="H2422" s="558"/>
      <c r="I2422" s="555" t="e">
        <f>#REF!</f>
        <v>#REF!</v>
      </c>
      <c r="J2422" s="556"/>
      <c r="K2422" s="247" t="s">
        <v>230</v>
      </c>
      <c r="L2422" s="558" t="e">
        <f>B2393</f>
        <v>#REF!</v>
      </c>
      <c r="M2422" s="555"/>
    </row>
    <row r="2423" spans="2:13" s="229" customFormat="1" ht="45" customHeight="1" thickBot="1" x14ac:dyDescent="0.25">
      <c r="B2423" s="228"/>
      <c r="C2423" s="228"/>
      <c r="D2423" s="228"/>
      <c r="E2423" s="228"/>
      <c r="F2423" s="228"/>
      <c r="G2423" s="228"/>
      <c r="H2423" s="228"/>
      <c r="I2423" s="228"/>
      <c r="J2423" s="228"/>
      <c r="K2423" s="228"/>
      <c r="L2423" s="228"/>
      <c r="M2423" s="228"/>
    </row>
    <row r="2424" spans="2:13" s="229" customFormat="1" ht="27.75" customHeight="1" thickBot="1" x14ac:dyDescent="0.25">
      <c r="B2424" s="568" t="s">
        <v>128</v>
      </c>
      <c r="C2424" s="569"/>
      <c r="D2424" s="569"/>
      <c r="E2424" s="570"/>
      <c r="F2424" s="228"/>
      <c r="G2424" s="228"/>
      <c r="H2424" s="228"/>
      <c r="I2424" s="228"/>
      <c r="J2424" s="228"/>
      <c r="K2424" s="228"/>
      <c r="L2424" s="228"/>
      <c r="M2424" s="228"/>
    </row>
    <row r="2425" spans="2:13" s="229" customFormat="1" ht="27.75" customHeight="1" x14ac:dyDescent="0.2">
      <c r="B2425" s="571" t="e">
        <f>#REF!</f>
        <v>#REF!</v>
      </c>
      <c r="C2425" s="572"/>
      <c r="D2425" s="573"/>
      <c r="E2425" s="574"/>
      <c r="F2425" s="578" t="s">
        <v>240</v>
      </c>
      <c r="G2425" s="579"/>
      <c r="H2425" s="579"/>
      <c r="I2425" s="580"/>
      <c r="J2425" s="578" t="s">
        <v>239</v>
      </c>
      <c r="K2425" s="579"/>
      <c r="L2425" s="579"/>
      <c r="M2425" s="580"/>
    </row>
    <row r="2426" spans="2:13" s="229" customFormat="1" ht="27.75" customHeight="1" thickBot="1" x14ac:dyDescent="0.25">
      <c r="B2426" s="575"/>
      <c r="C2426" s="576"/>
      <c r="D2426" s="576"/>
      <c r="E2426" s="577"/>
      <c r="F2426" s="233" t="s">
        <v>149</v>
      </c>
      <c r="G2426" s="231" t="s">
        <v>151</v>
      </c>
      <c r="H2426" s="231" t="s">
        <v>96</v>
      </c>
      <c r="I2426" s="232" t="s">
        <v>150</v>
      </c>
      <c r="J2426" s="233" t="s">
        <v>149</v>
      </c>
      <c r="K2426" s="231" t="s">
        <v>151</v>
      </c>
      <c r="L2426" s="231" t="s">
        <v>96</v>
      </c>
      <c r="M2426" s="232" t="s">
        <v>150</v>
      </c>
    </row>
    <row r="2427" spans="2:13" s="229" customFormat="1" ht="27.75" customHeight="1" thickTop="1" x14ac:dyDescent="0.2">
      <c r="B2427" s="566" t="s">
        <v>241</v>
      </c>
      <c r="C2427" s="567"/>
      <c r="D2427" s="234" t="e">
        <f>#REF!</f>
        <v>#REF!</v>
      </c>
      <c r="E2427" s="235" t="s">
        <v>242</v>
      </c>
      <c r="F2427" s="242" t="e">
        <f>IF(#REF!&gt;=1,IF(#REF!&gt;=1,#REF!),IF(#REF!&gt;=0,"",))</f>
        <v>#REF!</v>
      </c>
      <c r="G2427" s="241" t="e">
        <f>保全管理データ!N3867</f>
        <v>#REF!</v>
      </c>
      <c r="H2427" s="241" t="e">
        <f>IF(#REF!="無","",IF(#REF!="","",IF(#REF!="悪環境における作業",0.2,IF(#REF!="高所又は地下作業",0.1,IF(#REF!="錯綜場所作業",0.3,IF(#REF!="複雑な制約のある作業",0.4,IF(#REF!="単純な制約のある作業",0.2,0)))))))</f>
        <v>#REF!</v>
      </c>
      <c r="I2427" s="224" t="e">
        <f>IF(F2427="","",F2427*G2427*(1+IF(H2427="",0,H2427)))</f>
        <v>#REF!</v>
      </c>
      <c r="J2427" s="242" t="e">
        <f>IF(#REF!&gt;=1,IF(#REF!&gt;=1,#REF!),IF(#REF!&gt;=0,"",))</f>
        <v>#REF!</v>
      </c>
      <c r="K2427" s="241" t="e">
        <f>保全管理データ!N3894</f>
        <v>#REF!</v>
      </c>
      <c r="L2427" s="241" t="e">
        <f>IF(#REF!="","",IF(#REF!="悪環境における作業",0.2,IF(#REF!="高所又は地下作業",0.1,IF(#REF!="錯綜場所作業",0.3,IF(#REF!="複雑な制約のある作業",0.4,IF(#REF!="単純な制約のある作業",0.2,0))))))</f>
        <v>#REF!</v>
      </c>
      <c r="M2427" s="224" t="e">
        <f>IF(J2427="","",J2427*K2427*(1+IF(L2427="",0,L2427)))</f>
        <v>#REF!</v>
      </c>
    </row>
    <row r="2428" spans="2:13" s="229" customFormat="1" ht="27.75" customHeight="1" x14ac:dyDescent="0.2">
      <c r="B2428" s="562" t="s">
        <v>243</v>
      </c>
      <c r="C2428" s="563"/>
      <c r="D2428" s="239" t="e">
        <f>#REF!</f>
        <v>#REF!</v>
      </c>
      <c r="E2428" s="240" t="s">
        <v>242</v>
      </c>
      <c r="F2428" s="242" t="e">
        <f>IF(#REF!&gt;=1,IF(#REF!&gt;=1,#REF!),IF(#REF!&gt;=0,"",))</f>
        <v>#REF!</v>
      </c>
      <c r="G2428" s="241" t="e">
        <f>保全管理データ!N3868</f>
        <v>#REF!</v>
      </c>
      <c r="H2428" s="241" t="e">
        <f>IF(#REF!="無","",IF(#REF!="","",IF(#REF!="悪環境における作業",0.2,IF(#REF!="高所又は地下作業",0.1,IF(#REF!="錯綜場所作業",0.3,IF(#REF!="複雑な制約のある作業",0.4,IF(#REF!="単純な制約のある作業",0.2,0)))))))</f>
        <v>#REF!</v>
      </c>
      <c r="I2428" s="224" t="e">
        <f t="shared" ref="I2428:I2450" si="149">IF(F2428="","",F2428*G2428*(1+IF(H2428="",0,H2428)))</f>
        <v>#REF!</v>
      </c>
      <c r="J2428" s="242" t="e">
        <f>IF(#REF!&gt;=1,IF(#REF!&gt;=1,#REF!),IF(#REF!&gt;=0,"",))</f>
        <v>#REF!</v>
      </c>
      <c r="K2428" s="241" t="e">
        <f>保全管理データ!N3895</f>
        <v>#REF!</v>
      </c>
      <c r="L2428" s="241" t="e">
        <f>IF(#REF!="","",IF(#REF!="悪環境における作業",0.2,IF(#REF!="高所又は地下作業",0.1,IF(#REF!="錯綜場所作業",0.3,IF(#REF!="複雑な制約のある作業",0.4,IF(#REF!="単純な制約のある作業",0.2,0))))))</f>
        <v>#REF!</v>
      </c>
      <c r="M2428" s="224" t="e">
        <f t="shared" ref="M2428:M2450" si="150">IF(J2428="","",J2428*K2428*(1+IF(L2428="",0,L2428)))</f>
        <v>#REF!</v>
      </c>
    </row>
    <row r="2429" spans="2:13" s="229" customFormat="1" ht="27.75" customHeight="1" x14ac:dyDescent="0.2">
      <c r="B2429" s="562" t="s">
        <v>249</v>
      </c>
      <c r="C2429" s="563"/>
      <c r="D2429" s="239" t="e">
        <f>#REF!</f>
        <v>#REF!</v>
      </c>
      <c r="E2429" s="240" t="s">
        <v>244</v>
      </c>
      <c r="F2429" s="242" t="e">
        <f>IF(#REF!&gt;=1,IF(#REF!&gt;=1,#REF!),IF(#REF!&gt;=0,"",))</f>
        <v>#REF!</v>
      </c>
      <c r="G2429" s="241" t="e">
        <f>保全管理データ!N3869</f>
        <v>#REF!</v>
      </c>
      <c r="H2429" s="241" t="e">
        <f>IF(#REF!="無","",IF(#REF!="","",IF(#REF!="悪環境における作業",0.2,IF(#REF!="高所又は地下作業",0.1,IF(#REF!="錯綜場所作業",0.3,IF(#REF!="複雑な制約のある作業",0.4,IF(#REF!="単純な制約のある作業",0.2,0)))))))</f>
        <v>#REF!</v>
      </c>
      <c r="I2429" s="224" t="e">
        <f t="shared" si="149"/>
        <v>#REF!</v>
      </c>
      <c r="J2429" s="242" t="e">
        <f>IF(#REF!&gt;=1,IF(#REF!&gt;=1,#REF!),IF(#REF!&gt;=0,"",))</f>
        <v>#REF!</v>
      </c>
      <c r="K2429" s="241" t="e">
        <f>保全管理データ!N3896</f>
        <v>#REF!</v>
      </c>
      <c r="L2429" s="241" t="e">
        <f>IF(#REF!="","",IF(#REF!="悪環境における作業",0.2,IF(#REF!="高所又は地下作業",0.1,IF(#REF!="錯綜場所作業",0.3,IF(#REF!="複雑な制約のある作業",0.4,IF(#REF!="単純な制約のある作業",0.2,0))))))</f>
        <v>#REF!</v>
      </c>
      <c r="M2429" s="224" t="e">
        <f t="shared" si="150"/>
        <v>#REF!</v>
      </c>
    </row>
    <row r="2430" spans="2:13" s="229" customFormat="1" ht="27.75" customHeight="1" x14ac:dyDescent="0.2">
      <c r="B2430" s="562" t="s">
        <v>250</v>
      </c>
      <c r="C2430" s="563"/>
      <c r="D2430" s="239" t="e">
        <f>#REF!</f>
        <v>#REF!</v>
      </c>
      <c r="E2430" s="240" t="s">
        <v>244</v>
      </c>
      <c r="F2430" s="242" t="e">
        <f>IF(#REF!&gt;=1,IF(#REF!&gt;=1,#REF!),IF(#REF!&gt;=0,"",))</f>
        <v>#REF!</v>
      </c>
      <c r="G2430" s="241" t="e">
        <f>保全管理データ!N3870</f>
        <v>#REF!</v>
      </c>
      <c r="H2430" s="241" t="e">
        <f>IF(#REF!="無","",IF(#REF!="","",IF(#REF!="悪環境における作業",0.2,IF(#REF!="高所又は地下作業",0.1,IF(#REF!="錯綜場所作業",0.3,IF(#REF!="複雑な制約のある作業",0.4,IF(#REF!="単純な制約のある作業",0.2,0)))))))</f>
        <v>#REF!</v>
      </c>
      <c r="I2430" s="224" t="e">
        <f t="shared" si="149"/>
        <v>#REF!</v>
      </c>
      <c r="J2430" s="242" t="e">
        <f>IF(#REF!&gt;=1,IF(#REF!&gt;=1,#REF!),IF(#REF!&gt;=0,"",))</f>
        <v>#REF!</v>
      </c>
      <c r="K2430" s="241" t="e">
        <f>保全管理データ!N3897</f>
        <v>#REF!</v>
      </c>
      <c r="L2430" s="241" t="e">
        <f>IF(#REF!="","",IF(#REF!="悪環境における作業",0.2,IF(#REF!="高所又は地下作業",0.1,IF(#REF!="錯綜場所作業",0.3,IF(#REF!="複雑な制約のある作業",0.4,IF(#REF!="単純な制約のある作業",0.2,0))))))</f>
        <v>#REF!</v>
      </c>
      <c r="M2430" s="224" t="e">
        <f t="shared" si="150"/>
        <v>#REF!</v>
      </c>
    </row>
    <row r="2431" spans="2:13" s="229" customFormat="1" ht="27.75" customHeight="1" x14ac:dyDescent="0.2">
      <c r="B2431" s="562" t="s">
        <v>251</v>
      </c>
      <c r="C2431" s="563"/>
      <c r="D2431" s="239" t="e">
        <f>#REF!</f>
        <v>#REF!</v>
      </c>
      <c r="E2431" s="240" t="s">
        <v>242</v>
      </c>
      <c r="F2431" s="242" t="e">
        <f>IF(#REF!&gt;=1,IF(#REF!&gt;=1,#REF!),IF(#REF!&gt;=0,"",))</f>
        <v>#REF!</v>
      </c>
      <c r="G2431" s="241" t="e">
        <f>保全管理データ!N3871</f>
        <v>#REF!</v>
      </c>
      <c r="H2431" s="241" t="e">
        <f>IF(#REF!="無","",IF(#REF!="","",IF(#REF!="悪環境における作業",0.2,IF(#REF!="高所又は地下作業",0.1,IF(#REF!="錯綜場所作業",0.3,IF(#REF!="複雑な制約のある作業",0.4,IF(#REF!="単純な制約のある作業",0.2,0)))))))</f>
        <v>#REF!</v>
      </c>
      <c r="I2431" s="224" t="e">
        <f t="shared" si="149"/>
        <v>#REF!</v>
      </c>
      <c r="J2431" s="242" t="e">
        <f>IF(#REF!&gt;=1,IF(#REF!&gt;=1,#REF!),IF(#REF!&gt;=0,"",))</f>
        <v>#REF!</v>
      </c>
      <c r="K2431" s="241" t="e">
        <f>保全管理データ!N3898</f>
        <v>#REF!</v>
      </c>
      <c r="L2431" s="241" t="e">
        <f>IF(#REF!="","",IF(#REF!="悪環境における作業",0.2,IF(#REF!="高所又は地下作業",0.1,IF(#REF!="錯綜場所作業",0.3,IF(#REF!="複雑な制約のある作業",0.4,IF(#REF!="単純な制約のある作業",0.2,0))))))</f>
        <v>#REF!</v>
      </c>
      <c r="M2431" s="224" t="e">
        <f t="shared" si="150"/>
        <v>#REF!</v>
      </c>
    </row>
    <row r="2432" spans="2:13" s="229" customFormat="1" ht="27.75" customHeight="1" x14ac:dyDescent="0.2">
      <c r="B2432" s="562" t="s">
        <v>252</v>
      </c>
      <c r="C2432" s="563"/>
      <c r="D2432" s="239" t="e">
        <f>#REF!</f>
        <v>#REF!</v>
      </c>
      <c r="E2432" s="240" t="s">
        <v>244</v>
      </c>
      <c r="F2432" s="242" t="e">
        <f>IF(#REF!&gt;=1,IF(#REF!&gt;=1,#REF!),IF(#REF!&gt;=0,"",))</f>
        <v>#REF!</v>
      </c>
      <c r="G2432" s="241" t="e">
        <f>保全管理データ!N3872</f>
        <v>#REF!</v>
      </c>
      <c r="H2432" s="241" t="e">
        <f>IF(#REF!="無","",IF(#REF!="","",IF(#REF!="悪環境における作業",0.2,IF(#REF!="高所又は地下作業",0.1,IF(#REF!="錯綜場所作業",0.3,IF(#REF!="複雑な制約のある作業",0.4,IF(#REF!="単純な制約のある作業",0.2,0)))))))</f>
        <v>#REF!</v>
      </c>
      <c r="I2432" s="224" t="e">
        <f t="shared" si="149"/>
        <v>#REF!</v>
      </c>
      <c r="J2432" s="242" t="e">
        <f>IF(#REF!&gt;=1,IF(#REF!&gt;=1,#REF!),IF(#REF!&gt;=0,"",))</f>
        <v>#REF!</v>
      </c>
      <c r="K2432" s="241" t="e">
        <f>保全管理データ!N3899</f>
        <v>#REF!</v>
      </c>
      <c r="L2432" s="241" t="e">
        <f>IF(#REF!="","",IF(#REF!="悪環境における作業",0.2,IF(#REF!="高所又は地下作業",0.1,IF(#REF!="錯綜場所作業",0.3,IF(#REF!="複雑な制約のある作業",0.4,IF(#REF!="単純な制約のある作業",0.2,0))))))</f>
        <v>#REF!</v>
      </c>
      <c r="M2432" s="224" t="e">
        <f t="shared" si="150"/>
        <v>#REF!</v>
      </c>
    </row>
    <row r="2433" spans="2:13" s="229" customFormat="1" ht="27.75" customHeight="1" x14ac:dyDescent="0.2">
      <c r="B2433" s="562" t="s">
        <v>253</v>
      </c>
      <c r="C2433" s="563"/>
      <c r="D2433" s="239" t="e">
        <f>#REF!</f>
        <v>#REF!</v>
      </c>
      <c r="E2433" s="240" t="s">
        <v>242</v>
      </c>
      <c r="F2433" s="242" t="e">
        <f>IF(#REF!&gt;=1,IF(#REF!&gt;=1,#REF!),IF(#REF!&gt;=0,"",))</f>
        <v>#REF!</v>
      </c>
      <c r="G2433" s="241" t="e">
        <f>保全管理データ!N3873</f>
        <v>#REF!</v>
      </c>
      <c r="H2433" s="241" t="e">
        <f>IF(#REF!="無","",IF(#REF!="","",IF(#REF!="悪環境における作業",0.2,IF(#REF!="高所又は地下作業",0.1,IF(#REF!="錯綜場所作業",0.3,IF(#REF!="複雑な制約のある作業",0.4,IF(#REF!="単純な制約のある作業",0.2,0)))))))</f>
        <v>#REF!</v>
      </c>
      <c r="I2433" s="224" t="e">
        <f t="shared" si="149"/>
        <v>#REF!</v>
      </c>
      <c r="J2433" s="242" t="e">
        <f>IF(#REF!&gt;=1,IF(#REF!&gt;=1,#REF!),IF(#REF!&gt;=0,"",))</f>
        <v>#REF!</v>
      </c>
      <c r="K2433" s="241" t="e">
        <f>保全管理データ!N3900</f>
        <v>#REF!</v>
      </c>
      <c r="L2433" s="241" t="e">
        <f>IF(#REF!="","",IF(#REF!="悪環境における作業",0.2,IF(#REF!="高所又は地下作業",0.1,IF(#REF!="錯綜場所作業",0.3,IF(#REF!="複雑な制約のある作業",0.4,IF(#REF!="単純な制約のある作業",0.2,0))))))</f>
        <v>#REF!</v>
      </c>
      <c r="M2433" s="224" t="e">
        <f t="shared" si="150"/>
        <v>#REF!</v>
      </c>
    </row>
    <row r="2434" spans="2:13" s="229" customFormat="1" ht="27.75" customHeight="1" x14ac:dyDescent="0.2">
      <c r="B2434" s="562" t="s">
        <v>254</v>
      </c>
      <c r="C2434" s="563"/>
      <c r="D2434" s="239" t="e">
        <f>#REF!</f>
        <v>#REF!</v>
      </c>
      <c r="E2434" s="240" t="s">
        <v>242</v>
      </c>
      <c r="F2434" s="242" t="e">
        <f>IF(#REF!&gt;=1,IF(#REF!&gt;=1,#REF!),IF(#REF!&gt;=0,"",))</f>
        <v>#REF!</v>
      </c>
      <c r="G2434" s="241" t="e">
        <f>保全管理データ!N3874</f>
        <v>#REF!</v>
      </c>
      <c r="H2434" s="241" t="e">
        <f>IF(#REF!="無","",IF(#REF!="","",IF(#REF!="悪環境における作業",0.2,IF(#REF!="高所又は地下作業",0.1,IF(#REF!="錯綜場所作業",0.3,IF(#REF!="複雑な制約のある作業",0.4,IF(#REF!="単純な制約のある作業",0.2,0)))))))</f>
        <v>#REF!</v>
      </c>
      <c r="I2434" s="224" t="e">
        <f t="shared" si="149"/>
        <v>#REF!</v>
      </c>
      <c r="J2434" s="242" t="e">
        <f>IF(#REF!&gt;=1,IF(#REF!&gt;=1,#REF!),IF(#REF!&gt;=0,"",))</f>
        <v>#REF!</v>
      </c>
      <c r="K2434" s="241" t="e">
        <f>保全管理データ!N3901</f>
        <v>#REF!</v>
      </c>
      <c r="L2434" s="241" t="e">
        <f>IF(#REF!="","",IF(#REF!="悪環境における作業",0.2,IF(#REF!="高所又は地下作業",0.1,IF(#REF!="錯綜場所作業",0.3,IF(#REF!="複雑な制約のある作業",0.4,IF(#REF!="単純な制約のある作業",0.2,0))))))</f>
        <v>#REF!</v>
      </c>
      <c r="M2434" s="224" t="e">
        <f t="shared" si="150"/>
        <v>#REF!</v>
      </c>
    </row>
    <row r="2435" spans="2:13" s="229" customFormat="1" ht="27.75" customHeight="1" x14ac:dyDescent="0.2">
      <c r="B2435" s="562" t="s">
        <v>255</v>
      </c>
      <c r="C2435" s="563"/>
      <c r="D2435" s="239" t="e">
        <f>#REF!</f>
        <v>#REF!</v>
      </c>
      <c r="E2435" s="240" t="s">
        <v>245</v>
      </c>
      <c r="F2435" s="242" t="e">
        <f>IF(#REF!&gt;=1,IF(#REF!&gt;=1,#REF!),IF(#REF!&gt;=0,"",))</f>
        <v>#REF!</v>
      </c>
      <c r="G2435" s="241" t="e">
        <f>保全管理データ!N3875</f>
        <v>#REF!</v>
      </c>
      <c r="H2435" s="241" t="e">
        <f>IF(#REF!="無","",IF(#REF!="","",IF(#REF!="悪環境における作業",0.2,IF(#REF!="高所又は地下作業",0.1,IF(#REF!="錯綜場所作業",0.3,IF(#REF!="複雑な制約のある作業",0.4,IF(#REF!="単純な制約のある作業",0.2,0)))))))</f>
        <v>#REF!</v>
      </c>
      <c r="I2435" s="224" t="e">
        <f t="shared" si="149"/>
        <v>#REF!</v>
      </c>
      <c r="J2435" s="242" t="e">
        <f>IF(#REF!&gt;=1,IF(#REF!&gt;=1,#REF!),IF(#REF!&gt;=0,"",))</f>
        <v>#REF!</v>
      </c>
      <c r="K2435" s="241" t="e">
        <f>保全管理データ!N3902</f>
        <v>#REF!</v>
      </c>
      <c r="L2435" s="241" t="e">
        <f>IF(#REF!="","",IF(#REF!="悪環境における作業",0.2,IF(#REF!="高所又は地下作業",0.1,IF(#REF!="錯綜場所作業",0.3,IF(#REF!="複雑な制約のある作業",0.4,IF(#REF!="単純な制約のある作業",0.2,0))))))</f>
        <v>#REF!</v>
      </c>
      <c r="M2435" s="224" t="e">
        <f t="shared" si="150"/>
        <v>#REF!</v>
      </c>
    </row>
    <row r="2436" spans="2:13" s="229" customFormat="1" ht="27.75" customHeight="1" x14ac:dyDescent="0.2">
      <c r="B2436" s="562" t="s">
        <v>256</v>
      </c>
      <c r="C2436" s="563"/>
      <c r="D2436" s="239" t="e">
        <f>#REF!</f>
        <v>#REF!</v>
      </c>
      <c r="E2436" s="240" t="s">
        <v>242</v>
      </c>
      <c r="F2436" s="242" t="e">
        <f>IF(#REF!&gt;=1,IF(#REF!&gt;=1,#REF!),IF(#REF!&gt;=0,"",))</f>
        <v>#REF!</v>
      </c>
      <c r="G2436" s="241" t="e">
        <f>保全管理データ!N3876</f>
        <v>#REF!</v>
      </c>
      <c r="H2436" s="241" t="e">
        <f>IF(#REF!="無","",IF(#REF!="","",IF(#REF!="悪環境における作業",0.2,IF(#REF!="高所又は地下作業",0.1,IF(#REF!="錯綜場所作業",0.3,IF(#REF!="複雑な制約のある作業",0.4,IF(#REF!="単純な制約のある作業",0.2,0)))))))</f>
        <v>#REF!</v>
      </c>
      <c r="I2436" s="224" t="e">
        <f t="shared" si="149"/>
        <v>#REF!</v>
      </c>
      <c r="J2436" s="242" t="e">
        <f>IF(#REF!&gt;=1,IF(#REF!&gt;=1,#REF!),IF(#REF!&gt;=0,"",))</f>
        <v>#REF!</v>
      </c>
      <c r="K2436" s="241" t="e">
        <f>保全管理データ!N3903</f>
        <v>#REF!</v>
      </c>
      <c r="L2436" s="241" t="e">
        <f>IF(#REF!="","",IF(#REF!="悪環境における作業",0.2,IF(#REF!="高所又は地下作業",0.1,IF(#REF!="錯綜場所作業",0.3,IF(#REF!="複雑な制約のある作業",0.4,IF(#REF!="単純な制約のある作業",0.2,0))))))</f>
        <v>#REF!</v>
      </c>
      <c r="M2436" s="224" t="e">
        <f t="shared" si="150"/>
        <v>#REF!</v>
      </c>
    </row>
    <row r="2437" spans="2:13" s="229" customFormat="1" ht="27.75" customHeight="1" x14ac:dyDescent="0.2">
      <c r="B2437" s="562" t="s">
        <v>257</v>
      </c>
      <c r="C2437" s="563"/>
      <c r="D2437" s="239" t="e">
        <f>#REF!</f>
        <v>#REF!</v>
      </c>
      <c r="E2437" s="240" t="s">
        <v>245</v>
      </c>
      <c r="F2437" s="242" t="e">
        <f>IF(#REF!&gt;=1,IF(#REF!&gt;=1,#REF!),IF(#REF!&gt;=0,"",))</f>
        <v>#REF!</v>
      </c>
      <c r="G2437" s="241" t="e">
        <f>保全管理データ!N3877</f>
        <v>#REF!</v>
      </c>
      <c r="H2437" s="241" t="e">
        <f>IF(#REF!="無","",IF(#REF!="","",IF(#REF!="悪環境における作業",0.2,IF(#REF!="高所又は地下作業",0.1,IF(#REF!="錯綜場所作業",0.3,IF(#REF!="複雑な制約のある作業",0.4,IF(#REF!="単純な制約のある作業",0.2,0)))))))</f>
        <v>#REF!</v>
      </c>
      <c r="I2437" s="224" t="e">
        <f t="shared" si="149"/>
        <v>#REF!</v>
      </c>
      <c r="J2437" s="242" t="e">
        <f>IF(#REF!&gt;=1,IF(#REF!&gt;=1,#REF!),IF(#REF!&gt;=0,"",))</f>
        <v>#REF!</v>
      </c>
      <c r="K2437" s="241" t="e">
        <f>保全管理データ!N3904</f>
        <v>#REF!</v>
      </c>
      <c r="L2437" s="241" t="e">
        <f>IF(#REF!="","",IF(#REF!="悪環境における作業",0.2,IF(#REF!="高所又は地下作業",0.1,IF(#REF!="錯綜場所作業",0.3,IF(#REF!="複雑な制約のある作業",0.4,IF(#REF!="単純な制約のある作業",0.2,0))))))</f>
        <v>#REF!</v>
      </c>
      <c r="M2437" s="224" t="e">
        <f t="shared" si="150"/>
        <v>#REF!</v>
      </c>
    </row>
    <row r="2438" spans="2:13" s="229" customFormat="1" ht="27.75" customHeight="1" x14ac:dyDescent="0.2">
      <c r="B2438" s="562" t="s">
        <v>258</v>
      </c>
      <c r="C2438" s="563"/>
      <c r="D2438" s="239" t="e">
        <f>#REF!</f>
        <v>#REF!</v>
      </c>
      <c r="E2438" s="240" t="s">
        <v>245</v>
      </c>
      <c r="F2438" s="242" t="e">
        <f>IF(#REF!&gt;=1,IF(#REF!&gt;=1,#REF!),IF(#REF!&gt;=0,"",))</f>
        <v>#REF!</v>
      </c>
      <c r="G2438" s="241" t="e">
        <f>保全管理データ!N3878</f>
        <v>#REF!</v>
      </c>
      <c r="H2438" s="241" t="e">
        <f>IF(#REF!="無","",IF(#REF!="","",IF(#REF!="悪環境における作業",0.2,IF(#REF!="高所又は地下作業",0.1,IF(#REF!="錯綜場所作業",0.3,IF(#REF!="複雑な制約のある作業",0.4,IF(#REF!="単純な制約のある作業",0.2,0)))))))</f>
        <v>#REF!</v>
      </c>
      <c r="I2438" s="224" t="e">
        <f t="shared" si="149"/>
        <v>#REF!</v>
      </c>
      <c r="J2438" s="242" t="e">
        <f>IF(#REF!&gt;=1,IF(#REF!&gt;=1,#REF!),IF(#REF!&gt;=0,"",))</f>
        <v>#REF!</v>
      </c>
      <c r="K2438" s="241" t="e">
        <f>保全管理データ!N3905</f>
        <v>#REF!</v>
      </c>
      <c r="L2438" s="241" t="e">
        <f>IF(#REF!="","",IF(#REF!="悪環境における作業",0.2,IF(#REF!="高所又は地下作業",0.1,IF(#REF!="錯綜場所作業",0.3,IF(#REF!="複雑な制約のある作業",0.4,IF(#REF!="単純な制約のある作業",0.2,0))))))</f>
        <v>#REF!</v>
      </c>
      <c r="M2438" s="224" t="e">
        <f t="shared" si="150"/>
        <v>#REF!</v>
      </c>
    </row>
    <row r="2439" spans="2:13" s="229" customFormat="1" ht="27.75" customHeight="1" x14ac:dyDescent="0.2">
      <c r="B2439" s="562" t="s">
        <v>259</v>
      </c>
      <c r="C2439" s="563"/>
      <c r="D2439" s="239" t="e">
        <f>#REF!</f>
        <v>#REF!</v>
      </c>
      <c r="E2439" s="240" t="s">
        <v>245</v>
      </c>
      <c r="F2439" s="242" t="e">
        <f>IF(#REF!&gt;=1,IF(#REF!&gt;=1,#REF!),IF(#REF!&gt;=0,"",))</f>
        <v>#REF!</v>
      </c>
      <c r="G2439" s="241" t="e">
        <f>保全管理データ!N3879</f>
        <v>#REF!</v>
      </c>
      <c r="H2439" s="241" t="e">
        <f>IF(#REF!="無","",IF(#REF!="","",IF(#REF!="悪環境における作業",0.2,IF(#REF!="高所又は地下作業",0.1,IF(#REF!="錯綜場所作業",0.3,IF(#REF!="複雑な制約のある作業",0.4,IF(#REF!="単純な制約のある作業",0.2,0)))))))</f>
        <v>#REF!</v>
      </c>
      <c r="I2439" s="224" t="e">
        <f t="shared" si="149"/>
        <v>#REF!</v>
      </c>
      <c r="J2439" s="242" t="e">
        <f>IF(#REF!&gt;=1,IF(#REF!&gt;=1,#REF!),IF(#REF!&gt;=0,"",))</f>
        <v>#REF!</v>
      </c>
      <c r="K2439" s="241" t="e">
        <f>保全管理データ!N3906</f>
        <v>#REF!</v>
      </c>
      <c r="L2439" s="241" t="e">
        <f>IF(#REF!="","",IF(#REF!="悪環境における作業",0.2,IF(#REF!="高所又は地下作業",0.1,IF(#REF!="錯綜場所作業",0.3,IF(#REF!="複雑な制約のある作業",0.4,IF(#REF!="単純な制約のある作業",0.2,0))))))</f>
        <v>#REF!</v>
      </c>
      <c r="M2439" s="224" t="e">
        <f t="shared" si="150"/>
        <v>#REF!</v>
      </c>
    </row>
    <row r="2440" spans="2:13" s="229" customFormat="1" ht="27.75" customHeight="1" x14ac:dyDescent="0.2">
      <c r="B2440" s="562" t="s">
        <v>432</v>
      </c>
      <c r="C2440" s="563"/>
      <c r="D2440" s="239" t="e">
        <f>#REF!</f>
        <v>#REF!</v>
      </c>
      <c r="E2440" s="240" t="s">
        <v>248</v>
      </c>
      <c r="F2440" s="242" t="e">
        <f>IF(#REF!&gt;=1,IF(#REF!&gt;=1,#REF!),IF(#REF!&gt;=0,"",))</f>
        <v>#REF!</v>
      </c>
      <c r="G2440" s="241" t="e">
        <f>保全管理データ!N3880</f>
        <v>#REF!</v>
      </c>
      <c r="H2440" s="241" t="e">
        <f>IF(#REF!="無","",IF(#REF!="","",IF(#REF!="悪環境における作業",0.2,IF(#REF!="高所又は地下作業",0.1,IF(#REF!="錯綜場所作業",0.3,IF(#REF!="複雑な制約のある作業",0.4,IF(#REF!="単純な制約のある作業",0.2,0)))))))</f>
        <v>#REF!</v>
      </c>
      <c r="I2440" s="224" t="e">
        <f t="shared" si="149"/>
        <v>#REF!</v>
      </c>
      <c r="J2440" s="242" t="e">
        <f>IF(#REF!&gt;=1,IF(#REF!&gt;=1,#REF!),IF(#REF!&gt;=0,"",))</f>
        <v>#REF!</v>
      </c>
      <c r="K2440" s="241" t="e">
        <f>保全管理データ!N3907</f>
        <v>#REF!</v>
      </c>
      <c r="L2440" s="241" t="e">
        <f>IF(#REF!="","",IF(#REF!="悪環境における作業",0.2,IF(#REF!="高所又は地下作業",0.1,IF(#REF!="錯綜場所作業",0.3,IF(#REF!="複雑な制約のある作業",0.4,IF(#REF!="単純な制約のある作業",0.2,0))))))</f>
        <v>#REF!</v>
      </c>
      <c r="M2440" s="224" t="e">
        <f t="shared" si="150"/>
        <v>#REF!</v>
      </c>
    </row>
    <row r="2441" spans="2:13" s="229" customFormat="1" ht="27.75" customHeight="1" x14ac:dyDescent="0.2">
      <c r="B2441" s="562" t="s">
        <v>261</v>
      </c>
      <c r="C2441" s="563"/>
      <c r="D2441" s="239" t="e">
        <f>#REF!</f>
        <v>#REF!</v>
      </c>
      <c r="E2441" s="240" t="s">
        <v>247</v>
      </c>
      <c r="F2441" s="242" t="e">
        <f>IF(#REF!&gt;=1,IF(#REF!&gt;=1,#REF!),IF(#REF!&gt;=0,"",))</f>
        <v>#REF!</v>
      </c>
      <c r="G2441" s="241" t="e">
        <f>保全管理データ!N3881</f>
        <v>#REF!</v>
      </c>
      <c r="H2441" s="241" t="e">
        <f>IF(#REF!="無","",IF(#REF!="","",IF(#REF!="悪環境における作業",0.2,IF(#REF!="高所又は地下作業",0.1,IF(#REF!="錯綜場所作業",0.3,IF(#REF!="複雑な制約のある作業",0.4,IF(#REF!="単純な制約のある作業",0.2,0)))))))</f>
        <v>#REF!</v>
      </c>
      <c r="I2441" s="224" t="e">
        <f t="shared" si="149"/>
        <v>#REF!</v>
      </c>
      <c r="J2441" s="242" t="e">
        <f>IF(#REF!&gt;=1,IF(#REF!&gt;=1,#REF!),IF(#REF!&gt;=0,"",))</f>
        <v>#REF!</v>
      </c>
      <c r="K2441" s="241" t="e">
        <f>保全管理データ!N3908</f>
        <v>#REF!</v>
      </c>
      <c r="L2441" s="241" t="e">
        <f>IF(#REF!="","",IF(#REF!="悪環境における作業",0.2,IF(#REF!="高所又は地下作業",0.1,IF(#REF!="錯綜場所作業",0.3,IF(#REF!="複雑な制約のある作業",0.4,IF(#REF!="単純な制約のある作業",0.2,0))))))</f>
        <v>#REF!</v>
      </c>
      <c r="M2441" s="224" t="e">
        <f t="shared" si="150"/>
        <v>#REF!</v>
      </c>
    </row>
    <row r="2442" spans="2:13" s="229" customFormat="1" ht="27.75" customHeight="1" x14ac:dyDescent="0.2">
      <c r="B2442" s="562" t="s">
        <v>262</v>
      </c>
      <c r="C2442" s="563"/>
      <c r="D2442" s="239" t="e">
        <f>#REF!</f>
        <v>#REF!</v>
      </c>
      <c r="E2442" s="240" t="s">
        <v>245</v>
      </c>
      <c r="F2442" s="242" t="e">
        <f>IF(#REF!&gt;=1,IF(#REF!&gt;=1,#REF!),IF(#REF!&gt;=0,"",))</f>
        <v>#REF!</v>
      </c>
      <c r="G2442" s="241" t="e">
        <f>保全管理データ!N3882</f>
        <v>#REF!</v>
      </c>
      <c r="H2442" s="241" t="e">
        <f>IF(#REF!="無","",IF(#REF!="","",IF(#REF!="悪環境における作業",0.2,IF(#REF!="高所又は地下作業",0.1,IF(#REF!="錯綜場所作業",0.3,IF(#REF!="複雑な制約のある作業",0.4,IF(#REF!="単純な制約のある作業",0.2,0)))))))</f>
        <v>#REF!</v>
      </c>
      <c r="I2442" s="224" t="e">
        <f t="shared" si="149"/>
        <v>#REF!</v>
      </c>
      <c r="J2442" s="242" t="e">
        <f>IF(#REF!&gt;=1,IF(#REF!&gt;=1,#REF!),IF(#REF!&gt;=0,"",))</f>
        <v>#REF!</v>
      </c>
      <c r="K2442" s="241" t="e">
        <f>保全管理データ!N3909</f>
        <v>#REF!</v>
      </c>
      <c r="L2442" s="241" t="e">
        <f>IF(#REF!="","",IF(#REF!="悪環境における作業",0.2,IF(#REF!="高所又は地下作業",0.1,IF(#REF!="錯綜場所作業",0.3,IF(#REF!="複雑な制約のある作業",0.4,IF(#REF!="単純な制約のある作業",0.2,0))))))</f>
        <v>#REF!</v>
      </c>
      <c r="M2442" s="224" t="e">
        <f t="shared" si="150"/>
        <v>#REF!</v>
      </c>
    </row>
    <row r="2443" spans="2:13" s="229" customFormat="1" ht="27.75" customHeight="1" x14ac:dyDescent="0.2">
      <c r="B2443" s="562" t="s">
        <v>263</v>
      </c>
      <c r="C2443" s="563"/>
      <c r="D2443" s="239" t="e">
        <f>#REF!</f>
        <v>#REF!</v>
      </c>
      <c r="E2443" s="240" t="s">
        <v>245</v>
      </c>
      <c r="F2443" s="242" t="e">
        <f>IF(#REF!&gt;=1,IF(#REF!&gt;=1,#REF!),IF(#REF!&gt;=0,"",))</f>
        <v>#REF!</v>
      </c>
      <c r="G2443" s="241" t="e">
        <f>保全管理データ!N3883</f>
        <v>#REF!</v>
      </c>
      <c r="H2443" s="241" t="e">
        <f>IF(#REF!="無","",IF(#REF!="","",IF(#REF!="悪環境における作業",0.2,IF(#REF!="高所又は地下作業",0.1,IF(#REF!="錯綜場所作業",0.3,IF(#REF!="複雑な制約のある作業",0.4,IF(#REF!="単純な制約のある作業",0.2,0)))))))</f>
        <v>#REF!</v>
      </c>
      <c r="I2443" s="224" t="e">
        <f t="shared" si="149"/>
        <v>#REF!</v>
      </c>
      <c r="J2443" s="242" t="e">
        <f>IF(#REF!&gt;=1,IF(#REF!&gt;=1,#REF!),IF(#REF!&gt;=0,"",))</f>
        <v>#REF!</v>
      </c>
      <c r="K2443" s="241" t="e">
        <f>保全管理データ!N3910</f>
        <v>#REF!</v>
      </c>
      <c r="L2443" s="241" t="e">
        <f>IF(#REF!="","",IF(#REF!="悪環境における作業",0.2,IF(#REF!="高所又は地下作業",0.1,IF(#REF!="錯綜場所作業",0.3,IF(#REF!="複雑な制約のある作業",0.4,IF(#REF!="単純な制約のある作業",0.2,0))))))</f>
        <v>#REF!</v>
      </c>
      <c r="M2443" s="224" t="e">
        <f t="shared" si="150"/>
        <v>#REF!</v>
      </c>
    </row>
    <row r="2444" spans="2:13" s="229" customFormat="1" ht="27.75" customHeight="1" x14ac:dyDescent="0.2">
      <c r="B2444" s="562" t="s">
        <v>264</v>
      </c>
      <c r="C2444" s="563"/>
      <c r="D2444" s="239" t="e">
        <f>#REF!</f>
        <v>#REF!</v>
      </c>
      <c r="E2444" s="240" t="s">
        <v>245</v>
      </c>
      <c r="F2444" s="242" t="e">
        <f>IF(#REF!&gt;=1,IF(#REF!&gt;=1,#REF!),IF(#REF!&gt;=0,"",))</f>
        <v>#REF!</v>
      </c>
      <c r="G2444" s="241" t="e">
        <f>保全管理データ!N3884</f>
        <v>#REF!</v>
      </c>
      <c r="H2444" s="241" t="e">
        <f>IF(#REF!="無","",IF(#REF!="","",IF(#REF!="悪環境における作業",0.2,IF(#REF!="高所又は地下作業",0.1,IF(#REF!="錯綜場所作業",0.3,IF(#REF!="複雑な制約のある作業",0.4,IF(#REF!="単純な制約のある作業",0.2,0)))))))</f>
        <v>#REF!</v>
      </c>
      <c r="I2444" s="224" t="e">
        <f t="shared" si="149"/>
        <v>#REF!</v>
      </c>
      <c r="J2444" s="242" t="e">
        <f>IF(#REF!&gt;=1,IF(#REF!&gt;=1,#REF!),IF(#REF!&gt;=0,"",))</f>
        <v>#REF!</v>
      </c>
      <c r="K2444" s="241" t="e">
        <f>保全管理データ!N3911</f>
        <v>#REF!</v>
      </c>
      <c r="L2444" s="241" t="e">
        <f>IF(#REF!="","",IF(#REF!="悪環境における作業",0.2,IF(#REF!="高所又は地下作業",0.1,IF(#REF!="錯綜場所作業",0.3,IF(#REF!="複雑な制約のある作業",0.4,IF(#REF!="単純な制約のある作業",0.2,0))))))</f>
        <v>#REF!</v>
      </c>
      <c r="M2444" s="224" t="e">
        <f t="shared" si="150"/>
        <v>#REF!</v>
      </c>
    </row>
    <row r="2445" spans="2:13" s="229" customFormat="1" ht="27.75" customHeight="1" x14ac:dyDescent="0.2">
      <c r="B2445" s="562" t="s">
        <v>265</v>
      </c>
      <c r="C2445" s="563"/>
      <c r="D2445" s="239" t="e">
        <f>#REF!</f>
        <v>#REF!</v>
      </c>
      <c r="E2445" s="240" t="s">
        <v>245</v>
      </c>
      <c r="F2445" s="242" t="e">
        <f>IF(#REF!&gt;=1,IF(#REF!&gt;=1,#REF!),IF(#REF!&gt;=0,"",))</f>
        <v>#REF!</v>
      </c>
      <c r="G2445" s="241" t="e">
        <f>保全管理データ!N3885</f>
        <v>#REF!</v>
      </c>
      <c r="H2445" s="241" t="e">
        <f>IF(#REF!="無","",IF(#REF!="","",IF(#REF!="悪環境における作業",0.2,IF(#REF!="高所又は地下作業",0.1,IF(#REF!="錯綜場所作業",0.3,IF(#REF!="複雑な制約のある作業",0.4,IF(#REF!="単純な制約のある作業",0.2,0)))))))</f>
        <v>#REF!</v>
      </c>
      <c r="I2445" s="224" t="e">
        <f t="shared" si="149"/>
        <v>#REF!</v>
      </c>
      <c r="J2445" s="242" t="e">
        <f>IF(#REF!&gt;=1,IF(#REF!&gt;=1,#REF!),IF(#REF!&gt;=0,"",))</f>
        <v>#REF!</v>
      </c>
      <c r="K2445" s="241" t="e">
        <f>保全管理データ!N3912</f>
        <v>#REF!</v>
      </c>
      <c r="L2445" s="241" t="e">
        <f>IF(#REF!="","",IF(#REF!="悪環境における作業",0.2,IF(#REF!="高所又は地下作業",0.1,IF(#REF!="錯綜場所作業",0.3,IF(#REF!="複雑な制約のある作業",0.4,IF(#REF!="単純な制約のある作業",0.2,0))))))</f>
        <v>#REF!</v>
      </c>
      <c r="M2445" s="224" t="e">
        <f t="shared" si="150"/>
        <v>#REF!</v>
      </c>
    </row>
    <row r="2446" spans="2:13" s="229" customFormat="1" ht="27.75" customHeight="1" x14ac:dyDescent="0.2">
      <c r="B2446" s="562" t="s">
        <v>266</v>
      </c>
      <c r="C2446" s="563"/>
      <c r="D2446" s="239" t="e">
        <f>#REF!</f>
        <v>#REF!</v>
      </c>
      <c r="E2446" s="240" t="s">
        <v>245</v>
      </c>
      <c r="F2446" s="242" t="e">
        <f>IF(#REF!&gt;=1,IF(#REF!&gt;=1,#REF!),IF(#REF!&gt;=0,"",))</f>
        <v>#REF!</v>
      </c>
      <c r="G2446" s="241" t="e">
        <f>保全管理データ!N3886</f>
        <v>#REF!</v>
      </c>
      <c r="H2446" s="241" t="e">
        <f>IF(#REF!="無","",IF(#REF!="","",IF(#REF!="悪環境における作業",0.2,IF(#REF!="高所又は地下作業",0.1,IF(#REF!="錯綜場所作業",0.3,IF(#REF!="複雑な制約のある作業",0.4,IF(#REF!="単純な制約のある作業",0.2,0)))))))</f>
        <v>#REF!</v>
      </c>
      <c r="I2446" s="224" t="e">
        <f t="shared" si="149"/>
        <v>#REF!</v>
      </c>
      <c r="J2446" s="242" t="e">
        <f>IF(#REF!&gt;=1,IF(#REF!&gt;=1,#REF!),IF(#REF!&gt;=0,"",))</f>
        <v>#REF!</v>
      </c>
      <c r="K2446" s="241" t="e">
        <f>保全管理データ!N3913</f>
        <v>#REF!</v>
      </c>
      <c r="L2446" s="241" t="e">
        <f>IF(#REF!="","",IF(#REF!="悪環境における作業",0.2,IF(#REF!="高所又は地下作業",0.1,IF(#REF!="錯綜場所作業",0.3,IF(#REF!="複雑な制約のある作業",0.4,IF(#REF!="単純な制約のある作業",0.2,0))))))</f>
        <v>#REF!</v>
      </c>
      <c r="M2446" s="224" t="e">
        <f t="shared" si="150"/>
        <v>#REF!</v>
      </c>
    </row>
    <row r="2447" spans="2:13" s="229" customFormat="1" ht="27.75" customHeight="1" x14ac:dyDescent="0.2">
      <c r="B2447" s="562" t="s">
        <v>81</v>
      </c>
      <c r="C2447" s="563"/>
      <c r="D2447" s="239" t="e">
        <f>#REF!</f>
        <v>#REF!</v>
      </c>
      <c r="E2447" s="240" t="s">
        <v>245</v>
      </c>
      <c r="F2447" s="242" t="e">
        <f>IF(#REF!&gt;=1,IF(#REF!&gt;=1,#REF!),IF(#REF!&gt;=0,"",))</f>
        <v>#REF!</v>
      </c>
      <c r="G2447" s="241" t="e">
        <f>保全管理データ!N3887</f>
        <v>#REF!</v>
      </c>
      <c r="H2447" s="241" t="e">
        <f>IF(#REF!="無","",IF(#REF!="","",IF(#REF!="悪環境における作業",0.2,IF(#REF!="高所又は地下作業",0.1,IF(#REF!="錯綜場所作業",0.3,IF(#REF!="複雑な制約のある作業",0.4,IF(#REF!="単純な制約のある作業",0.2,0)))))))</f>
        <v>#REF!</v>
      </c>
      <c r="I2447" s="224" t="e">
        <f t="shared" si="149"/>
        <v>#REF!</v>
      </c>
      <c r="J2447" s="242" t="e">
        <f>IF(#REF!&gt;=1,IF(#REF!&gt;=1,#REF!),IF(#REF!&gt;=0,"",))</f>
        <v>#REF!</v>
      </c>
      <c r="K2447" s="241" t="e">
        <f>保全管理データ!N3914</f>
        <v>#REF!</v>
      </c>
      <c r="L2447" s="241" t="e">
        <f>IF(#REF!="","",IF(#REF!="悪環境における作業",0.2,IF(#REF!="高所又は地下作業",0.1,IF(#REF!="錯綜場所作業",0.3,IF(#REF!="複雑な制約のある作業",0.4,IF(#REF!="単純な制約のある作業",0.2,0))))))</f>
        <v>#REF!</v>
      </c>
      <c r="M2447" s="224" t="e">
        <f t="shared" si="150"/>
        <v>#REF!</v>
      </c>
    </row>
    <row r="2448" spans="2:13" s="229" customFormat="1" ht="27.75" customHeight="1" x14ac:dyDescent="0.2">
      <c r="B2448" s="562" t="s">
        <v>267</v>
      </c>
      <c r="C2448" s="563"/>
      <c r="D2448" s="239" t="e">
        <f>#REF!</f>
        <v>#REF!</v>
      </c>
      <c r="E2448" s="240" t="s">
        <v>247</v>
      </c>
      <c r="F2448" s="242" t="e">
        <f>IF(#REF!&gt;=1,IF(#REF!&gt;=1,#REF!),IF(#REF!&gt;=0,"",))</f>
        <v>#REF!</v>
      </c>
      <c r="G2448" s="241" t="e">
        <f>保全管理データ!N3888</f>
        <v>#REF!</v>
      </c>
      <c r="H2448" s="241" t="e">
        <f>IF(#REF!="無","",IF(#REF!="","",IF(#REF!="悪環境における作業",0.2,IF(#REF!="高所又は地下作業",0.1,IF(#REF!="錯綜場所作業",0.3,IF(#REF!="複雑な制約のある作業",0.4,IF(#REF!="単純な制約のある作業",0.2,0)))))))</f>
        <v>#REF!</v>
      </c>
      <c r="I2448" s="224" t="e">
        <f t="shared" si="149"/>
        <v>#REF!</v>
      </c>
      <c r="J2448" s="242" t="e">
        <f>IF(#REF!&gt;=1,IF(#REF!&gt;=1,#REF!),IF(#REF!&gt;=0,"",))</f>
        <v>#REF!</v>
      </c>
      <c r="K2448" s="241" t="e">
        <f>保全管理データ!N3915</f>
        <v>#REF!</v>
      </c>
      <c r="L2448" s="241" t="e">
        <f>IF(#REF!="","",IF(#REF!="悪環境における作業",0.2,IF(#REF!="高所又は地下作業",0.1,IF(#REF!="錯綜場所作業",0.3,IF(#REF!="複雑な制約のある作業",0.4,IF(#REF!="単純な制約のある作業",0.2,0))))))</f>
        <v>#REF!</v>
      </c>
      <c r="M2448" s="224" t="e">
        <f t="shared" si="150"/>
        <v>#REF!</v>
      </c>
    </row>
    <row r="2449" spans="2:13" s="229" customFormat="1" ht="27.75" customHeight="1" x14ac:dyDescent="0.2">
      <c r="B2449" s="562" t="s">
        <v>268</v>
      </c>
      <c r="C2449" s="563"/>
      <c r="D2449" s="239" t="e">
        <f>#REF!</f>
        <v>#REF!</v>
      </c>
      <c r="E2449" s="240" t="s">
        <v>246</v>
      </c>
      <c r="F2449" s="242" t="e">
        <f>IF(#REF!&gt;=1,IF(#REF!&gt;=1,#REF!),IF(#REF!&gt;=0,"",))</f>
        <v>#REF!</v>
      </c>
      <c r="G2449" s="241" t="e">
        <f>保全管理データ!N3889</f>
        <v>#REF!</v>
      </c>
      <c r="H2449" s="241" t="e">
        <f>IF(#REF!="無","",IF(#REF!="","",IF(#REF!="悪環境における作業",0.2,IF(#REF!="高所又は地下作業",0.1,IF(#REF!="錯綜場所作業",0.3,IF(#REF!="複雑な制約のある作業",0.4,IF(#REF!="単純な制約のある作業",0.2,0)))))))</f>
        <v>#REF!</v>
      </c>
      <c r="I2449" s="224" t="e">
        <f t="shared" si="149"/>
        <v>#REF!</v>
      </c>
      <c r="J2449" s="242" t="e">
        <f>IF(#REF!&gt;=1,IF(#REF!&gt;=1,#REF!),IF(#REF!&gt;=0,"",))</f>
        <v>#REF!</v>
      </c>
      <c r="K2449" s="241" t="e">
        <f>保全管理データ!N3916</f>
        <v>#REF!</v>
      </c>
      <c r="L2449" s="241" t="e">
        <f>IF(#REF!="","",IF(#REF!="悪環境における作業",0.2,IF(#REF!="高所又は地下作業",0.1,IF(#REF!="錯綜場所作業",0.3,IF(#REF!="複雑な制約のある作業",0.4,IF(#REF!="単純な制約のある作業",0.2,0))))))</f>
        <v>#REF!</v>
      </c>
      <c r="M2449" s="224" t="e">
        <f t="shared" si="150"/>
        <v>#REF!</v>
      </c>
    </row>
    <row r="2450" spans="2:13" s="229" customFormat="1" ht="27.75" customHeight="1" thickBot="1" x14ac:dyDescent="0.25">
      <c r="B2450" s="564" t="s">
        <v>269</v>
      </c>
      <c r="C2450" s="565"/>
      <c r="D2450" s="243" t="e">
        <f>#REF!</f>
        <v>#REF!</v>
      </c>
      <c r="E2450" s="244" t="s">
        <v>245</v>
      </c>
      <c r="F2450" s="246" t="e">
        <f>IF(#REF!&gt;=1,IF(#REF!&gt;=1,#REF!),IF(#REF!&gt;=0,"",))</f>
        <v>#REF!</v>
      </c>
      <c r="G2450" s="245" t="e">
        <f>保全管理データ!N3890</f>
        <v>#REF!</v>
      </c>
      <c r="H2450" s="241" t="e">
        <f>IF(#REF!="無","",IF(#REF!="","",IF(#REF!="悪環境における作業",0.2,IF(#REF!="高所又は地下作業",0.1,IF(#REF!="錯綜場所作業",0.3,IF(#REF!="複雑な制約のある作業",0.4,IF(#REF!="単純な制約のある作業",0.2,0)))))))</f>
        <v>#REF!</v>
      </c>
      <c r="I2450" s="224" t="e">
        <f t="shared" si="149"/>
        <v>#REF!</v>
      </c>
      <c r="J2450" s="246" t="e">
        <f>IF(#REF!&gt;=1,IF(#REF!&gt;=1,#REF!),IF(#REF!&gt;=0,"",))</f>
        <v>#REF!</v>
      </c>
      <c r="K2450" s="245" t="e">
        <f>保全管理データ!N3917</f>
        <v>#REF!</v>
      </c>
      <c r="L2450" s="245" t="e">
        <f>IF(#REF!="","",IF(#REF!="悪環境における作業",0.2,IF(#REF!="高所又は地下作業",0.1,IF(#REF!="錯綜場所作業",0.3,IF(#REF!="複雑な制約のある作業",0.4,IF(#REF!="単純な制約のある作業",0.2,0))))))</f>
        <v>#REF!</v>
      </c>
      <c r="M2450" s="224" t="e">
        <f t="shared" si="150"/>
        <v>#REF!</v>
      </c>
    </row>
    <row r="2451" spans="2:13" s="229" customFormat="1" ht="27.75" customHeight="1" thickBot="1" x14ac:dyDescent="0.25">
      <c r="B2451" s="555" t="s">
        <v>190</v>
      </c>
      <c r="C2451" s="555"/>
      <c r="D2451" s="555"/>
      <c r="E2451" s="555"/>
      <c r="F2451" s="556" t="e">
        <f>SUM(I2427:I2450)</f>
        <v>#REF!</v>
      </c>
      <c r="G2451" s="557"/>
      <c r="H2451" s="557"/>
      <c r="I2451" s="558"/>
      <c r="J2451" s="556" t="e">
        <f>IF(SUM(J2427:J2450)=0,"0.00",SUM(M2427:M2450))</f>
        <v>#REF!</v>
      </c>
      <c r="K2451" s="557"/>
      <c r="L2451" s="557"/>
      <c r="M2451" s="558"/>
    </row>
    <row r="2452" spans="2:13" s="229" customFormat="1" ht="27.75" customHeight="1" thickBot="1" x14ac:dyDescent="0.25">
      <c r="B2452" s="555" t="s">
        <v>97</v>
      </c>
      <c r="C2452" s="555"/>
      <c r="D2452" s="555"/>
      <c r="E2452" s="555"/>
      <c r="F2452" s="559" t="e">
        <f>IF(#REF!="５年以下","0",IF(#REF!="５年～１０年",0.1,IF(#REF!="１０年以上",0.15)))</f>
        <v>#REF!</v>
      </c>
      <c r="G2452" s="560"/>
      <c r="H2452" s="560"/>
      <c r="I2452" s="560"/>
      <c r="J2452" s="560"/>
      <c r="K2452" s="560"/>
      <c r="L2452" s="560"/>
      <c r="M2452" s="561"/>
    </row>
    <row r="2453" spans="2:13" s="229" customFormat="1" ht="27.75" customHeight="1" thickBot="1" x14ac:dyDescent="0.25">
      <c r="B2453" s="556" t="s">
        <v>273</v>
      </c>
      <c r="C2453" s="557"/>
      <c r="D2453" s="557"/>
      <c r="E2453" s="558"/>
      <c r="F2453" s="556" t="e">
        <f>F2451*(1+F2452)</f>
        <v>#REF!</v>
      </c>
      <c r="G2453" s="557"/>
      <c r="H2453" s="557"/>
      <c r="I2453" s="557"/>
      <c r="J2453" s="556" t="e">
        <f>J2451*(1+F2452)</f>
        <v>#REF!</v>
      </c>
      <c r="K2453" s="557"/>
      <c r="L2453" s="557"/>
      <c r="M2453" s="558"/>
    </row>
    <row r="2454" spans="2:13" s="229" customFormat="1" ht="24" hidden="1" customHeight="1" thickBot="1" x14ac:dyDescent="0.25">
      <c r="B2454" s="555" t="s">
        <v>191</v>
      </c>
      <c r="C2454" s="555"/>
      <c r="D2454" s="555"/>
      <c r="E2454" s="555"/>
      <c r="F2454" s="556" t="e">
        <f>#REF!*(#REF!*#REF!+#REF!*#REF!)</f>
        <v>#REF!</v>
      </c>
      <c r="G2454" s="557"/>
      <c r="H2454" s="558"/>
      <c r="I2454" s="555" t="e">
        <f>#REF!</f>
        <v>#REF!</v>
      </c>
      <c r="J2454" s="556"/>
      <c r="K2454" s="247" t="s">
        <v>230</v>
      </c>
      <c r="L2454" s="558" t="e">
        <f>B2425</f>
        <v>#REF!</v>
      </c>
      <c r="M2454" s="555"/>
    </row>
    <row r="2455" spans="2:13" s="229" customFormat="1" ht="45" customHeight="1" thickBot="1" x14ac:dyDescent="0.25">
      <c r="B2455" s="228"/>
      <c r="C2455" s="228"/>
      <c r="D2455" s="228"/>
      <c r="E2455" s="228"/>
      <c r="F2455" s="228"/>
      <c r="G2455" s="228"/>
      <c r="H2455" s="228"/>
      <c r="I2455" s="228"/>
      <c r="J2455" s="228"/>
      <c r="K2455" s="228"/>
      <c r="L2455" s="228"/>
      <c r="M2455" s="228"/>
    </row>
    <row r="2456" spans="2:13" s="229" customFormat="1" ht="27.75" customHeight="1" thickBot="1" x14ac:dyDescent="0.25">
      <c r="B2456" s="568" t="s">
        <v>128</v>
      </c>
      <c r="C2456" s="569"/>
      <c r="D2456" s="569"/>
      <c r="E2456" s="570"/>
      <c r="F2456" s="228"/>
      <c r="G2456" s="228"/>
      <c r="H2456" s="228"/>
      <c r="I2456" s="228"/>
      <c r="J2456" s="228"/>
      <c r="K2456" s="228"/>
      <c r="L2456" s="228"/>
      <c r="M2456" s="228"/>
    </row>
    <row r="2457" spans="2:13" s="229" customFormat="1" ht="27.75" customHeight="1" x14ac:dyDescent="0.2">
      <c r="B2457" s="571" t="e">
        <f>#REF!</f>
        <v>#REF!</v>
      </c>
      <c r="C2457" s="572"/>
      <c r="D2457" s="573"/>
      <c r="E2457" s="574"/>
      <c r="F2457" s="578" t="s">
        <v>240</v>
      </c>
      <c r="G2457" s="579"/>
      <c r="H2457" s="579"/>
      <c r="I2457" s="580"/>
      <c r="J2457" s="578" t="s">
        <v>239</v>
      </c>
      <c r="K2457" s="579"/>
      <c r="L2457" s="579"/>
      <c r="M2457" s="580"/>
    </row>
    <row r="2458" spans="2:13" s="229" customFormat="1" ht="27.75" customHeight="1" thickBot="1" x14ac:dyDescent="0.25">
      <c r="B2458" s="575"/>
      <c r="C2458" s="576"/>
      <c r="D2458" s="576"/>
      <c r="E2458" s="577"/>
      <c r="F2458" s="233" t="s">
        <v>149</v>
      </c>
      <c r="G2458" s="231" t="s">
        <v>151</v>
      </c>
      <c r="H2458" s="231" t="s">
        <v>96</v>
      </c>
      <c r="I2458" s="232" t="s">
        <v>150</v>
      </c>
      <c r="J2458" s="233" t="s">
        <v>149</v>
      </c>
      <c r="K2458" s="231" t="s">
        <v>151</v>
      </c>
      <c r="L2458" s="231" t="s">
        <v>96</v>
      </c>
      <c r="M2458" s="232" t="s">
        <v>150</v>
      </c>
    </row>
    <row r="2459" spans="2:13" s="229" customFormat="1" ht="27.75" customHeight="1" thickTop="1" x14ac:dyDescent="0.2">
      <c r="B2459" s="566" t="s">
        <v>241</v>
      </c>
      <c r="C2459" s="567"/>
      <c r="D2459" s="234" t="e">
        <f>#REF!</f>
        <v>#REF!</v>
      </c>
      <c r="E2459" s="235" t="s">
        <v>242</v>
      </c>
      <c r="F2459" s="242" t="e">
        <f>IF(#REF!&gt;=1,IF(#REF!&gt;=1,#REF!),IF(#REF!&gt;=0,"",))</f>
        <v>#REF!</v>
      </c>
      <c r="G2459" s="241" t="e">
        <f>保全管理データ!N3699</f>
        <v>#REF!</v>
      </c>
      <c r="H2459" s="241" t="e">
        <f>IF(#REF!="無","",IF(#REF!="","",IF(#REF!="悪環境における作業",0.2,IF(#REF!="高所又は地下作業",0.1,IF(#REF!="錯綜場所作業",0.3,IF(#REF!="複雑な制約のある作業",0.4,IF(#REF!="単純な制約のある作業",0.2,0)))))))</f>
        <v>#REF!</v>
      </c>
      <c r="I2459" s="224" t="e">
        <f>IF(F2459="","",F2459*G2459*(1+IF(H2459="",0,H2459)))</f>
        <v>#REF!</v>
      </c>
      <c r="J2459" s="242" t="e">
        <f>IF(#REF!&gt;=1,IF(#REF!&gt;=1,#REF!),IF(#REF!&gt;=0,"",))</f>
        <v>#REF!</v>
      </c>
      <c r="K2459" s="241" t="e">
        <f>保全管理データ!N3726</f>
        <v>#REF!</v>
      </c>
      <c r="L2459" s="241" t="e">
        <f>IF(#REF!="","",IF(#REF!="悪環境における作業",0.2,IF(#REF!="高所又は地下作業",0.1,IF(#REF!="錯綜場所作業",0.3,IF(#REF!="複雑な制約のある作業",0.4,IF(#REF!="単純な制約のある作業",0.2,0))))))</f>
        <v>#REF!</v>
      </c>
      <c r="M2459" s="224" t="e">
        <f>IF(J2459="","",J2459*K2459*(1+IF(L2459="",0,L2459)))</f>
        <v>#REF!</v>
      </c>
    </row>
    <row r="2460" spans="2:13" s="229" customFormat="1" ht="27.75" customHeight="1" x14ac:dyDescent="0.2">
      <c r="B2460" s="562" t="s">
        <v>243</v>
      </c>
      <c r="C2460" s="563"/>
      <c r="D2460" s="239" t="e">
        <f>#REF!</f>
        <v>#REF!</v>
      </c>
      <c r="E2460" s="240" t="s">
        <v>242</v>
      </c>
      <c r="F2460" s="242" t="e">
        <f>IF(#REF!&gt;=1,IF(#REF!&gt;=1,#REF!),IF(#REF!&gt;=0,"",))</f>
        <v>#REF!</v>
      </c>
      <c r="G2460" s="241" t="e">
        <f>保全管理データ!N3700</f>
        <v>#REF!</v>
      </c>
      <c r="H2460" s="241" t="e">
        <f>IF(#REF!="無","",IF(#REF!="","",IF(#REF!="悪環境における作業",0.2,IF(#REF!="高所又は地下作業",0.1,IF(#REF!="錯綜場所作業",0.3,IF(#REF!="複雑な制約のある作業",0.4,IF(#REF!="単純な制約のある作業",0.2,0)))))))</f>
        <v>#REF!</v>
      </c>
      <c r="I2460" s="224" t="e">
        <f t="shared" ref="I2460:I2482" si="151">IF(F2460="","",F2460*G2460*(1+IF(H2460="",0,H2460)))</f>
        <v>#REF!</v>
      </c>
      <c r="J2460" s="242" t="e">
        <f>IF(#REF!&gt;=1,IF(#REF!&gt;=1,#REF!),IF(#REF!&gt;=0,"",))</f>
        <v>#REF!</v>
      </c>
      <c r="K2460" s="241" t="e">
        <f>保全管理データ!N3727</f>
        <v>#REF!</v>
      </c>
      <c r="L2460" s="241" t="e">
        <f>IF(#REF!="","",IF(#REF!="悪環境における作業",0.2,IF(#REF!="高所又は地下作業",0.1,IF(#REF!="錯綜場所作業",0.3,IF(#REF!="複雑な制約のある作業",0.4,IF(#REF!="単純な制約のある作業",0.2,0))))))</f>
        <v>#REF!</v>
      </c>
      <c r="M2460" s="224" t="e">
        <f t="shared" ref="M2460:M2482" si="152">IF(J2460="","",J2460*K2460*(1+IF(L2460="",0,L2460)))</f>
        <v>#REF!</v>
      </c>
    </row>
    <row r="2461" spans="2:13" s="229" customFormat="1" ht="27.75" customHeight="1" x14ac:dyDescent="0.2">
      <c r="B2461" s="562" t="s">
        <v>249</v>
      </c>
      <c r="C2461" s="563"/>
      <c r="D2461" s="239" t="e">
        <f>#REF!</f>
        <v>#REF!</v>
      </c>
      <c r="E2461" s="240" t="s">
        <v>244</v>
      </c>
      <c r="F2461" s="242" t="e">
        <f>IF(#REF!&gt;=1,IF(#REF!&gt;=1,#REF!),IF(#REF!&gt;=0,"",))</f>
        <v>#REF!</v>
      </c>
      <c r="G2461" s="241" t="e">
        <f>保全管理データ!N3701</f>
        <v>#REF!</v>
      </c>
      <c r="H2461" s="241" t="e">
        <f>IF(#REF!="無","",IF(#REF!="","",IF(#REF!="悪環境における作業",0.2,IF(#REF!="高所又は地下作業",0.1,IF(#REF!="錯綜場所作業",0.3,IF(#REF!="複雑な制約のある作業",0.4,IF(#REF!="単純な制約のある作業",0.2,0)))))))</f>
        <v>#REF!</v>
      </c>
      <c r="I2461" s="224" t="e">
        <f t="shared" si="151"/>
        <v>#REF!</v>
      </c>
      <c r="J2461" s="242" t="e">
        <f>IF(#REF!&gt;=1,IF(#REF!&gt;=1,#REF!),IF(#REF!&gt;=0,"",))</f>
        <v>#REF!</v>
      </c>
      <c r="K2461" s="241" t="e">
        <f>保全管理データ!N3728</f>
        <v>#REF!</v>
      </c>
      <c r="L2461" s="241" t="e">
        <f>IF(#REF!="","",IF(#REF!="悪環境における作業",0.2,IF(#REF!="高所又は地下作業",0.1,IF(#REF!="錯綜場所作業",0.3,IF(#REF!="複雑な制約のある作業",0.4,IF(#REF!="単純な制約のある作業",0.2,0))))))</f>
        <v>#REF!</v>
      </c>
      <c r="M2461" s="224" t="e">
        <f t="shared" si="152"/>
        <v>#REF!</v>
      </c>
    </row>
    <row r="2462" spans="2:13" s="229" customFormat="1" ht="27.75" customHeight="1" x14ac:dyDescent="0.2">
      <c r="B2462" s="562" t="s">
        <v>250</v>
      </c>
      <c r="C2462" s="563"/>
      <c r="D2462" s="239" t="e">
        <f>#REF!</f>
        <v>#REF!</v>
      </c>
      <c r="E2462" s="240" t="s">
        <v>244</v>
      </c>
      <c r="F2462" s="242" t="e">
        <f>IF(#REF!&gt;=1,IF(#REF!&gt;=1,#REF!),IF(#REF!&gt;=0,"",))</f>
        <v>#REF!</v>
      </c>
      <c r="G2462" s="241" t="e">
        <f>保全管理データ!N3702</f>
        <v>#REF!</v>
      </c>
      <c r="H2462" s="241" t="e">
        <f>IF(#REF!="無","",IF(#REF!="","",IF(#REF!="悪環境における作業",0.2,IF(#REF!="高所又は地下作業",0.1,IF(#REF!="錯綜場所作業",0.3,IF(#REF!="複雑な制約のある作業",0.4,IF(#REF!="単純な制約のある作業",0.2,0)))))))</f>
        <v>#REF!</v>
      </c>
      <c r="I2462" s="224" t="e">
        <f t="shared" si="151"/>
        <v>#REF!</v>
      </c>
      <c r="J2462" s="242" t="e">
        <f>IF(#REF!&gt;=1,IF(#REF!&gt;=1,#REF!),IF(#REF!&gt;=0,"",))</f>
        <v>#REF!</v>
      </c>
      <c r="K2462" s="241" t="e">
        <f>保全管理データ!N3729</f>
        <v>#REF!</v>
      </c>
      <c r="L2462" s="241" t="e">
        <f>IF(#REF!="","",IF(#REF!="悪環境における作業",0.2,IF(#REF!="高所又は地下作業",0.1,IF(#REF!="錯綜場所作業",0.3,IF(#REF!="複雑な制約のある作業",0.4,IF(#REF!="単純な制約のある作業",0.2,0))))))</f>
        <v>#REF!</v>
      </c>
      <c r="M2462" s="224" t="e">
        <f t="shared" si="152"/>
        <v>#REF!</v>
      </c>
    </row>
    <row r="2463" spans="2:13" s="229" customFormat="1" ht="27.75" customHeight="1" x14ac:dyDescent="0.2">
      <c r="B2463" s="562" t="s">
        <v>251</v>
      </c>
      <c r="C2463" s="563"/>
      <c r="D2463" s="239" t="e">
        <f>#REF!</f>
        <v>#REF!</v>
      </c>
      <c r="E2463" s="240" t="s">
        <v>242</v>
      </c>
      <c r="F2463" s="242" t="e">
        <f>IF(#REF!&gt;=1,IF(#REF!&gt;=1,#REF!),IF(#REF!&gt;=0,"",))</f>
        <v>#REF!</v>
      </c>
      <c r="G2463" s="241" t="e">
        <f>保全管理データ!N3703</f>
        <v>#REF!</v>
      </c>
      <c r="H2463" s="241" t="e">
        <f>IF(#REF!="無","",IF(#REF!="","",IF(#REF!="悪環境における作業",0.2,IF(#REF!="高所又は地下作業",0.1,IF(#REF!="錯綜場所作業",0.3,IF(#REF!="複雑な制約のある作業",0.4,IF(#REF!="単純な制約のある作業",0.2,0)))))))</f>
        <v>#REF!</v>
      </c>
      <c r="I2463" s="224" t="e">
        <f t="shared" si="151"/>
        <v>#REF!</v>
      </c>
      <c r="J2463" s="242" t="e">
        <f>IF(#REF!&gt;=1,IF(#REF!&gt;=1,#REF!),IF(#REF!&gt;=0,"",))</f>
        <v>#REF!</v>
      </c>
      <c r="K2463" s="241" t="e">
        <f>保全管理データ!N3730</f>
        <v>#REF!</v>
      </c>
      <c r="L2463" s="241" t="e">
        <f>IF(#REF!="","",IF(#REF!="悪環境における作業",0.2,IF(#REF!="高所又は地下作業",0.1,IF(#REF!="錯綜場所作業",0.3,IF(#REF!="複雑な制約のある作業",0.4,IF(#REF!="単純な制約のある作業",0.2,0))))))</f>
        <v>#REF!</v>
      </c>
      <c r="M2463" s="224" t="e">
        <f t="shared" si="152"/>
        <v>#REF!</v>
      </c>
    </row>
    <row r="2464" spans="2:13" s="229" customFormat="1" ht="27.75" customHeight="1" x14ac:dyDescent="0.2">
      <c r="B2464" s="562" t="s">
        <v>252</v>
      </c>
      <c r="C2464" s="563"/>
      <c r="D2464" s="239" t="e">
        <f>#REF!</f>
        <v>#REF!</v>
      </c>
      <c r="E2464" s="240" t="s">
        <v>244</v>
      </c>
      <c r="F2464" s="242" t="e">
        <f>IF(#REF!&gt;=1,IF(#REF!&gt;=1,#REF!),IF(#REF!&gt;=0,"",))</f>
        <v>#REF!</v>
      </c>
      <c r="G2464" s="241" t="e">
        <f>保全管理データ!N3704</f>
        <v>#REF!</v>
      </c>
      <c r="H2464" s="241" t="e">
        <f>IF(#REF!="無","",IF(#REF!="","",IF(#REF!="悪環境における作業",0.2,IF(#REF!="高所又は地下作業",0.1,IF(#REF!="錯綜場所作業",0.3,IF(#REF!="複雑な制約のある作業",0.4,IF(#REF!="単純な制約のある作業",0.2,0)))))))</f>
        <v>#REF!</v>
      </c>
      <c r="I2464" s="224" t="e">
        <f t="shared" si="151"/>
        <v>#REF!</v>
      </c>
      <c r="J2464" s="242" t="e">
        <f>IF(#REF!&gt;=1,IF(#REF!&gt;=1,#REF!),IF(#REF!&gt;=0,"",))</f>
        <v>#REF!</v>
      </c>
      <c r="K2464" s="241" t="e">
        <f>保全管理データ!N3731</f>
        <v>#REF!</v>
      </c>
      <c r="L2464" s="241" t="e">
        <f>IF(#REF!="","",IF(#REF!="悪環境における作業",0.2,IF(#REF!="高所又は地下作業",0.1,IF(#REF!="錯綜場所作業",0.3,IF(#REF!="複雑な制約のある作業",0.4,IF(#REF!="単純な制約のある作業",0.2,0))))))</f>
        <v>#REF!</v>
      </c>
      <c r="M2464" s="224" t="e">
        <f t="shared" si="152"/>
        <v>#REF!</v>
      </c>
    </row>
    <row r="2465" spans="2:13" s="229" customFormat="1" ht="27.75" customHeight="1" x14ac:dyDescent="0.2">
      <c r="B2465" s="562" t="s">
        <v>253</v>
      </c>
      <c r="C2465" s="563"/>
      <c r="D2465" s="239" t="e">
        <f>#REF!</f>
        <v>#REF!</v>
      </c>
      <c r="E2465" s="240" t="s">
        <v>242</v>
      </c>
      <c r="F2465" s="242" t="e">
        <f>IF(#REF!&gt;=1,IF(#REF!&gt;=1,#REF!),IF(#REF!&gt;=0,"",))</f>
        <v>#REF!</v>
      </c>
      <c r="G2465" s="241" t="e">
        <f>保全管理データ!N3705</f>
        <v>#REF!</v>
      </c>
      <c r="H2465" s="241" t="e">
        <f>IF(#REF!="無","",IF(#REF!="","",IF(#REF!="悪環境における作業",0.2,IF(#REF!="高所又は地下作業",0.1,IF(#REF!="錯綜場所作業",0.3,IF(#REF!="複雑な制約のある作業",0.4,IF(#REF!="単純な制約のある作業",0.2,0)))))))</f>
        <v>#REF!</v>
      </c>
      <c r="I2465" s="224" t="e">
        <f t="shared" si="151"/>
        <v>#REF!</v>
      </c>
      <c r="J2465" s="242" t="e">
        <f>IF(#REF!&gt;=1,IF(#REF!&gt;=1,#REF!),IF(#REF!&gt;=0,"",))</f>
        <v>#REF!</v>
      </c>
      <c r="K2465" s="241" t="e">
        <f>保全管理データ!N3732</f>
        <v>#REF!</v>
      </c>
      <c r="L2465" s="241" t="e">
        <f>IF(#REF!="","",IF(#REF!="悪環境における作業",0.2,IF(#REF!="高所又は地下作業",0.1,IF(#REF!="錯綜場所作業",0.3,IF(#REF!="複雑な制約のある作業",0.4,IF(#REF!="単純な制約のある作業",0.2,0))))))</f>
        <v>#REF!</v>
      </c>
      <c r="M2465" s="224" t="e">
        <f t="shared" si="152"/>
        <v>#REF!</v>
      </c>
    </row>
    <row r="2466" spans="2:13" s="229" customFormat="1" ht="27.75" customHeight="1" x14ac:dyDescent="0.2">
      <c r="B2466" s="562" t="s">
        <v>254</v>
      </c>
      <c r="C2466" s="563"/>
      <c r="D2466" s="239" t="e">
        <f>#REF!</f>
        <v>#REF!</v>
      </c>
      <c r="E2466" s="240" t="s">
        <v>242</v>
      </c>
      <c r="F2466" s="242" t="e">
        <f>IF(#REF!&gt;=1,IF(#REF!&gt;=1,#REF!),IF(#REF!&gt;=0,"",))</f>
        <v>#REF!</v>
      </c>
      <c r="G2466" s="241" t="e">
        <f>保全管理データ!N3706</f>
        <v>#REF!</v>
      </c>
      <c r="H2466" s="241" t="e">
        <f>IF(#REF!="無","",IF(#REF!="","",IF(#REF!="悪環境における作業",0.2,IF(#REF!="高所又は地下作業",0.1,IF(#REF!="錯綜場所作業",0.3,IF(#REF!="複雑な制約のある作業",0.4,IF(#REF!="単純な制約のある作業",0.2,0)))))))</f>
        <v>#REF!</v>
      </c>
      <c r="I2466" s="224" t="e">
        <f t="shared" si="151"/>
        <v>#REF!</v>
      </c>
      <c r="J2466" s="242" t="e">
        <f>IF(#REF!&gt;=1,IF(#REF!&gt;=1,#REF!),IF(#REF!&gt;=0,"",))</f>
        <v>#REF!</v>
      </c>
      <c r="K2466" s="241" t="e">
        <f>保全管理データ!N3733</f>
        <v>#REF!</v>
      </c>
      <c r="L2466" s="241" t="e">
        <f>IF(#REF!="","",IF(#REF!="悪環境における作業",0.2,IF(#REF!="高所又は地下作業",0.1,IF(#REF!="錯綜場所作業",0.3,IF(#REF!="複雑な制約のある作業",0.4,IF(#REF!="単純な制約のある作業",0.2,0))))))</f>
        <v>#REF!</v>
      </c>
      <c r="M2466" s="224" t="e">
        <f t="shared" si="152"/>
        <v>#REF!</v>
      </c>
    </row>
    <row r="2467" spans="2:13" s="229" customFormat="1" ht="27.75" customHeight="1" x14ac:dyDescent="0.2">
      <c r="B2467" s="562" t="s">
        <v>255</v>
      </c>
      <c r="C2467" s="563"/>
      <c r="D2467" s="239" t="e">
        <f>#REF!</f>
        <v>#REF!</v>
      </c>
      <c r="E2467" s="240" t="s">
        <v>245</v>
      </c>
      <c r="F2467" s="242" t="e">
        <f>IF(#REF!&gt;=1,IF(#REF!&gt;=1,#REF!),IF(#REF!&gt;=0,"",))</f>
        <v>#REF!</v>
      </c>
      <c r="G2467" s="241" t="e">
        <f>保全管理データ!N3707</f>
        <v>#REF!</v>
      </c>
      <c r="H2467" s="241" t="e">
        <f>IF(#REF!="無","",IF(#REF!="","",IF(#REF!="悪環境における作業",0.2,IF(#REF!="高所又は地下作業",0.1,IF(#REF!="錯綜場所作業",0.3,IF(#REF!="複雑な制約のある作業",0.4,IF(#REF!="単純な制約のある作業",0.2,0)))))))</f>
        <v>#REF!</v>
      </c>
      <c r="I2467" s="224" t="e">
        <f t="shared" si="151"/>
        <v>#REF!</v>
      </c>
      <c r="J2467" s="242" t="e">
        <f>IF(#REF!&gt;=1,IF(#REF!&gt;=1,#REF!),IF(#REF!&gt;=0,"",))</f>
        <v>#REF!</v>
      </c>
      <c r="K2467" s="241" t="e">
        <f>保全管理データ!N3734</f>
        <v>#REF!</v>
      </c>
      <c r="L2467" s="241" t="e">
        <f>IF(#REF!="","",IF(#REF!="悪環境における作業",0.2,IF(#REF!="高所又は地下作業",0.1,IF(#REF!="錯綜場所作業",0.3,IF(#REF!="複雑な制約のある作業",0.4,IF(#REF!="単純な制約のある作業",0.2,0))))))</f>
        <v>#REF!</v>
      </c>
      <c r="M2467" s="224" t="e">
        <f t="shared" si="152"/>
        <v>#REF!</v>
      </c>
    </row>
    <row r="2468" spans="2:13" s="229" customFormat="1" ht="27.75" customHeight="1" x14ac:dyDescent="0.2">
      <c r="B2468" s="562" t="s">
        <v>256</v>
      </c>
      <c r="C2468" s="563"/>
      <c r="D2468" s="239" t="e">
        <f>#REF!</f>
        <v>#REF!</v>
      </c>
      <c r="E2468" s="240" t="s">
        <v>242</v>
      </c>
      <c r="F2468" s="242" t="e">
        <f>IF(#REF!&gt;=1,IF(#REF!&gt;=1,#REF!),IF(#REF!&gt;=0,"",))</f>
        <v>#REF!</v>
      </c>
      <c r="G2468" s="241" t="e">
        <f>保全管理データ!N3708</f>
        <v>#REF!</v>
      </c>
      <c r="H2468" s="241" t="e">
        <f>IF(#REF!="無","",IF(#REF!="","",IF(#REF!="悪環境における作業",0.2,IF(#REF!="高所又は地下作業",0.1,IF(#REF!="錯綜場所作業",0.3,IF(#REF!="複雑な制約のある作業",0.4,IF(#REF!="単純な制約のある作業",0.2,0)))))))</f>
        <v>#REF!</v>
      </c>
      <c r="I2468" s="224" t="e">
        <f t="shared" si="151"/>
        <v>#REF!</v>
      </c>
      <c r="J2468" s="242" t="e">
        <f>IF(#REF!&gt;=1,IF(#REF!&gt;=1,#REF!),IF(#REF!&gt;=0,"",))</f>
        <v>#REF!</v>
      </c>
      <c r="K2468" s="241" t="e">
        <f>保全管理データ!N3735</f>
        <v>#REF!</v>
      </c>
      <c r="L2468" s="241" t="e">
        <f>IF(#REF!="","",IF(#REF!="悪環境における作業",0.2,IF(#REF!="高所又は地下作業",0.1,IF(#REF!="錯綜場所作業",0.3,IF(#REF!="複雑な制約のある作業",0.4,IF(#REF!="単純な制約のある作業",0.2,0))))))</f>
        <v>#REF!</v>
      </c>
      <c r="M2468" s="224" t="e">
        <f t="shared" si="152"/>
        <v>#REF!</v>
      </c>
    </row>
    <row r="2469" spans="2:13" s="229" customFormat="1" ht="27.75" customHeight="1" x14ac:dyDescent="0.2">
      <c r="B2469" s="562" t="s">
        <v>257</v>
      </c>
      <c r="C2469" s="563"/>
      <c r="D2469" s="239" t="e">
        <f>#REF!</f>
        <v>#REF!</v>
      </c>
      <c r="E2469" s="240" t="s">
        <v>245</v>
      </c>
      <c r="F2469" s="242" t="e">
        <f>IF(#REF!&gt;=1,IF(#REF!&gt;=1,#REF!),IF(#REF!&gt;=0,"",))</f>
        <v>#REF!</v>
      </c>
      <c r="G2469" s="241" t="e">
        <f>保全管理データ!N3709</f>
        <v>#REF!</v>
      </c>
      <c r="H2469" s="241" t="e">
        <f>IF(#REF!="無","",IF(#REF!="","",IF(#REF!="悪環境における作業",0.2,IF(#REF!="高所又は地下作業",0.1,IF(#REF!="錯綜場所作業",0.3,IF(#REF!="複雑な制約のある作業",0.4,IF(#REF!="単純な制約のある作業",0.2,0)))))))</f>
        <v>#REF!</v>
      </c>
      <c r="I2469" s="224" t="e">
        <f t="shared" si="151"/>
        <v>#REF!</v>
      </c>
      <c r="J2469" s="242" t="e">
        <f>IF(#REF!&gt;=1,IF(#REF!&gt;=1,#REF!),IF(#REF!&gt;=0,"",))</f>
        <v>#REF!</v>
      </c>
      <c r="K2469" s="241" t="e">
        <f>保全管理データ!N3736</f>
        <v>#REF!</v>
      </c>
      <c r="L2469" s="241" t="e">
        <f>IF(#REF!="","",IF(#REF!="悪環境における作業",0.2,IF(#REF!="高所又は地下作業",0.1,IF(#REF!="錯綜場所作業",0.3,IF(#REF!="複雑な制約のある作業",0.4,IF(#REF!="単純な制約のある作業",0.2,0))))))</f>
        <v>#REF!</v>
      </c>
      <c r="M2469" s="224" t="e">
        <f t="shared" si="152"/>
        <v>#REF!</v>
      </c>
    </row>
    <row r="2470" spans="2:13" s="229" customFormat="1" ht="27.75" customHeight="1" x14ac:dyDescent="0.2">
      <c r="B2470" s="562" t="s">
        <v>258</v>
      </c>
      <c r="C2470" s="563"/>
      <c r="D2470" s="239" t="e">
        <f>#REF!</f>
        <v>#REF!</v>
      </c>
      <c r="E2470" s="240" t="s">
        <v>245</v>
      </c>
      <c r="F2470" s="242" t="e">
        <f>IF(#REF!&gt;=1,IF(#REF!&gt;=1,#REF!),IF(#REF!&gt;=0,"",))</f>
        <v>#REF!</v>
      </c>
      <c r="G2470" s="241" t="e">
        <f>保全管理データ!N3710</f>
        <v>#REF!</v>
      </c>
      <c r="H2470" s="241" t="e">
        <f>IF(#REF!="無","",IF(#REF!="","",IF(#REF!="悪環境における作業",0.2,IF(#REF!="高所又は地下作業",0.1,IF(#REF!="錯綜場所作業",0.3,IF(#REF!="複雑な制約のある作業",0.4,IF(#REF!="単純な制約のある作業",0.2,0)))))))</f>
        <v>#REF!</v>
      </c>
      <c r="I2470" s="224" t="e">
        <f t="shared" si="151"/>
        <v>#REF!</v>
      </c>
      <c r="J2470" s="242" t="e">
        <f>IF(#REF!&gt;=1,IF(#REF!&gt;=1,#REF!),IF(#REF!&gt;=0,"",))</f>
        <v>#REF!</v>
      </c>
      <c r="K2470" s="241" t="e">
        <f>保全管理データ!N3737</f>
        <v>#REF!</v>
      </c>
      <c r="L2470" s="241" t="e">
        <f>IF(#REF!="","",IF(#REF!="悪環境における作業",0.2,IF(#REF!="高所又は地下作業",0.1,IF(#REF!="錯綜場所作業",0.3,IF(#REF!="複雑な制約のある作業",0.4,IF(#REF!="単純な制約のある作業",0.2,0))))))</f>
        <v>#REF!</v>
      </c>
      <c r="M2470" s="224" t="e">
        <f t="shared" si="152"/>
        <v>#REF!</v>
      </c>
    </row>
    <row r="2471" spans="2:13" s="229" customFormat="1" ht="27.75" customHeight="1" x14ac:dyDescent="0.2">
      <c r="B2471" s="562" t="s">
        <v>259</v>
      </c>
      <c r="C2471" s="563"/>
      <c r="D2471" s="239" t="e">
        <f>#REF!</f>
        <v>#REF!</v>
      </c>
      <c r="E2471" s="240" t="s">
        <v>245</v>
      </c>
      <c r="F2471" s="242" t="e">
        <f>IF(#REF!&gt;=1,IF(#REF!&gt;=1,#REF!),IF(#REF!&gt;=0,"",))</f>
        <v>#REF!</v>
      </c>
      <c r="G2471" s="241" t="e">
        <f>保全管理データ!N3711</f>
        <v>#REF!</v>
      </c>
      <c r="H2471" s="241" t="e">
        <f>IF(#REF!="無","",IF(#REF!="","",IF(#REF!="悪環境における作業",0.2,IF(#REF!="高所又は地下作業",0.1,IF(#REF!="錯綜場所作業",0.3,IF(#REF!="複雑な制約のある作業",0.4,IF(#REF!="単純な制約のある作業",0.2,0)))))))</f>
        <v>#REF!</v>
      </c>
      <c r="I2471" s="224" t="e">
        <f t="shared" si="151"/>
        <v>#REF!</v>
      </c>
      <c r="J2471" s="242" t="e">
        <f>IF(#REF!&gt;=1,IF(#REF!&gt;=1,#REF!),IF(#REF!&gt;=0,"",))</f>
        <v>#REF!</v>
      </c>
      <c r="K2471" s="241" t="e">
        <f>保全管理データ!N3738</f>
        <v>#REF!</v>
      </c>
      <c r="L2471" s="241" t="e">
        <f>IF(#REF!="","",IF(#REF!="悪環境における作業",0.2,IF(#REF!="高所又は地下作業",0.1,IF(#REF!="錯綜場所作業",0.3,IF(#REF!="複雑な制約のある作業",0.4,IF(#REF!="単純な制約のある作業",0.2,0))))))</f>
        <v>#REF!</v>
      </c>
      <c r="M2471" s="224" t="e">
        <f t="shared" si="152"/>
        <v>#REF!</v>
      </c>
    </row>
    <row r="2472" spans="2:13" s="229" customFormat="1" ht="27.75" customHeight="1" x14ac:dyDescent="0.2">
      <c r="B2472" s="562" t="s">
        <v>432</v>
      </c>
      <c r="C2472" s="563"/>
      <c r="D2472" s="239" t="e">
        <f>#REF!</f>
        <v>#REF!</v>
      </c>
      <c r="E2472" s="240" t="s">
        <v>248</v>
      </c>
      <c r="F2472" s="242" t="e">
        <f>IF(#REF!&gt;=1,IF(#REF!&gt;=1,#REF!),IF(#REF!&gt;=0,"",))</f>
        <v>#REF!</v>
      </c>
      <c r="G2472" s="241" t="e">
        <f>保全管理データ!N3712</f>
        <v>#REF!</v>
      </c>
      <c r="H2472" s="241" t="e">
        <f>IF(#REF!="無","",IF(#REF!="","",IF(#REF!="悪環境における作業",0.2,IF(#REF!="高所又は地下作業",0.1,IF(#REF!="錯綜場所作業",0.3,IF(#REF!="複雑な制約のある作業",0.4,IF(#REF!="単純な制約のある作業",0.2,0)))))))</f>
        <v>#REF!</v>
      </c>
      <c r="I2472" s="224" t="e">
        <f t="shared" si="151"/>
        <v>#REF!</v>
      </c>
      <c r="J2472" s="242" t="e">
        <f>IF(#REF!&gt;=1,IF(#REF!&gt;=1,#REF!),IF(#REF!&gt;=0,"",))</f>
        <v>#REF!</v>
      </c>
      <c r="K2472" s="241" t="e">
        <f>保全管理データ!N3739</f>
        <v>#REF!</v>
      </c>
      <c r="L2472" s="241" t="e">
        <f>IF(#REF!="","",IF(#REF!="悪環境における作業",0.2,IF(#REF!="高所又は地下作業",0.1,IF(#REF!="錯綜場所作業",0.3,IF(#REF!="複雑な制約のある作業",0.4,IF(#REF!="単純な制約のある作業",0.2,0))))))</f>
        <v>#REF!</v>
      </c>
      <c r="M2472" s="224" t="e">
        <f t="shared" si="152"/>
        <v>#REF!</v>
      </c>
    </row>
    <row r="2473" spans="2:13" s="229" customFormat="1" ht="27.75" customHeight="1" x14ac:dyDescent="0.2">
      <c r="B2473" s="562" t="s">
        <v>261</v>
      </c>
      <c r="C2473" s="563"/>
      <c r="D2473" s="239" t="e">
        <f>#REF!</f>
        <v>#REF!</v>
      </c>
      <c r="E2473" s="240" t="s">
        <v>247</v>
      </c>
      <c r="F2473" s="242" t="e">
        <f>IF(#REF!&gt;=1,IF(#REF!&gt;=1,#REF!),IF(#REF!&gt;=0,"",))</f>
        <v>#REF!</v>
      </c>
      <c r="G2473" s="241" t="e">
        <f>保全管理データ!N3713</f>
        <v>#REF!</v>
      </c>
      <c r="H2473" s="241" t="e">
        <f>IF(#REF!="無","",IF(#REF!="","",IF(#REF!="悪環境における作業",0.2,IF(#REF!="高所又は地下作業",0.1,IF(#REF!="錯綜場所作業",0.3,IF(#REF!="複雑な制約のある作業",0.4,IF(#REF!="単純な制約のある作業",0.2,0)))))))</f>
        <v>#REF!</v>
      </c>
      <c r="I2473" s="224" t="e">
        <f t="shared" si="151"/>
        <v>#REF!</v>
      </c>
      <c r="J2473" s="242" t="e">
        <f>IF(#REF!&gt;=1,IF(#REF!&gt;=1,#REF!),IF(#REF!&gt;=0,"",))</f>
        <v>#REF!</v>
      </c>
      <c r="K2473" s="241" t="e">
        <f>保全管理データ!N3740</f>
        <v>#REF!</v>
      </c>
      <c r="L2473" s="241" t="e">
        <f>IF(#REF!="","",IF(#REF!="悪環境における作業",0.2,IF(#REF!="高所又は地下作業",0.1,IF(#REF!="錯綜場所作業",0.3,IF(#REF!="複雑な制約のある作業",0.4,IF(#REF!="単純な制約のある作業",0.2,0))))))</f>
        <v>#REF!</v>
      </c>
      <c r="M2473" s="224" t="e">
        <f t="shared" si="152"/>
        <v>#REF!</v>
      </c>
    </row>
    <row r="2474" spans="2:13" s="229" customFormat="1" ht="27.75" customHeight="1" x14ac:dyDescent="0.2">
      <c r="B2474" s="562" t="s">
        <v>262</v>
      </c>
      <c r="C2474" s="563"/>
      <c r="D2474" s="239" t="e">
        <f>#REF!</f>
        <v>#REF!</v>
      </c>
      <c r="E2474" s="240" t="s">
        <v>245</v>
      </c>
      <c r="F2474" s="242" t="e">
        <f>IF(#REF!&gt;=1,IF(#REF!&gt;=1,#REF!),IF(#REF!&gt;=0,"",))</f>
        <v>#REF!</v>
      </c>
      <c r="G2474" s="241" t="e">
        <f>保全管理データ!N3714</f>
        <v>#REF!</v>
      </c>
      <c r="H2474" s="241" t="e">
        <f>IF(#REF!="無","",IF(#REF!="","",IF(#REF!="悪環境における作業",0.2,IF(#REF!="高所又は地下作業",0.1,IF(#REF!="錯綜場所作業",0.3,IF(#REF!="複雑な制約のある作業",0.4,IF(#REF!="単純な制約のある作業",0.2,0)))))))</f>
        <v>#REF!</v>
      </c>
      <c r="I2474" s="224" t="e">
        <f t="shared" si="151"/>
        <v>#REF!</v>
      </c>
      <c r="J2474" s="242" t="e">
        <f>IF(#REF!&gt;=1,IF(#REF!&gt;=1,#REF!),IF(#REF!&gt;=0,"",))</f>
        <v>#REF!</v>
      </c>
      <c r="K2474" s="241" t="e">
        <f>保全管理データ!N3741</f>
        <v>#REF!</v>
      </c>
      <c r="L2474" s="241" t="e">
        <f>IF(#REF!="","",IF(#REF!="悪環境における作業",0.2,IF(#REF!="高所又は地下作業",0.1,IF(#REF!="錯綜場所作業",0.3,IF(#REF!="複雑な制約のある作業",0.4,IF(#REF!="単純な制約のある作業",0.2,0))))))</f>
        <v>#REF!</v>
      </c>
      <c r="M2474" s="224" t="e">
        <f t="shared" si="152"/>
        <v>#REF!</v>
      </c>
    </row>
    <row r="2475" spans="2:13" s="229" customFormat="1" ht="27.75" customHeight="1" x14ac:dyDescent="0.2">
      <c r="B2475" s="562" t="s">
        <v>263</v>
      </c>
      <c r="C2475" s="563"/>
      <c r="D2475" s="239" t="e">
        <f>#REF!</f>
        <v>#REF!</v>
      </c>
      <c r="E2475" s="240" t="s">
        <v>245</v>
      </c>
      <c r="F2475" s="242" t="e">
        <f>IF(#REF!&gt;=1,IF(#REF!&gt;=1,#REF!),IF(#REF!&gt;=0,"",))</f>
        <v>#REF!</v>
      </c>
      <c r="G2475" s="241" t="e">
        <f>保全管理データ!N3715</f>
        <v>#REF!</v>
      </c>
      <c r="H2475" s="241" t="e">
        <f>IF(#REF!="無","",IF(#REF!="","",IF(#REF!="悪環境における作業",0.2,IF(#REF!="高所又は地下作業",0.1,IF(#REF!="錯綜場所作業",0.3,IF(#REF!="複雑な制約のある作業",0.4,IF(#REF!="単純な制約のある作業",0.2,0)))))))</f>
        <v>#REF!</v>
      </c>
      <c r="I2475" s="224" t="e">
        <f t="shared" si="151"/>
        <v>#REF!</v>
      </c>
      <c r="J2475" s="242" t="e">
        <f>IF(#REF!&gt;=1,IF(#REF!&gt;=1,#REF!),IF(#REF!&gt;=0,"",))</f>
        <v>#REF!</v>
      </c>
      <c r="K2475" s="241" t="e">
        <f>保全管理データ!N3742</f>
        <v>#REF!</v>
      </c>
      <c r="L2475" s="241" t="e">
        <f>IF(#REF!="","",IF(#REF!="悪環境における作業",0.2,IF(#REF!="高所又は地下作業",0.1,IF(#REF!="錯綜場所作業",0.3,IF(#REF!="複雑な制約のある作業",0.4,IF(#REF!="単純な制約のある作業",0.2,0))))))</f>
        <v>#REF!</v>
      </c>
      <c r="M2475" s="224" t="e">
        <f t="shared" si="152"/>
        <v>#REF!</v>
      </c>
    </row>
    <row r="2476" spans="2:13" s="229" customFormat="1" ht="27.75" customHeight="1" x14ac:dyDescent="0.2">
      <c r="B2476" s="562" t="s">
        <v>264</v>
      </c>
      <c r="C2476" s="563"/>
      <c r="D2476" s="239" t="e">
        <f>#REF!</f>
        <v>#REF!</v>
      </c>
      <c r="E2476" s="240" t="s">
        <v>245</v>
      </c>
      <c r="F2476" s="242" t="e">
        <f>IF(#REF!&gt;=1,IF(#REF!&gt;=1,#REF!),IF(#REF!&gt;=0,"",))</f>
        <v>#REF!</v>
      </c>
      <c r="G2476" s="241" t="e">
        <f>保全管理データ!N3716</f>
        <v>#REF!</v>
      </c>
      <c r="H2476" s="241" t="e">
        <f>IF(#REF!="無","",IF(#REF!="","",IF(#REF!="悪環境における作業",0.2,IF(#REF!="高所又は地下作業",0.1,IF(#REF!="錯綜場所作業",0.3,IF(#REF!="複雑な制約のある作業",0.4,IF(#REF!="単純な制約のある作業",0.2,0)))))))</f>
        <v>#REF!</v>
      </c>
      <c r="I2476" s="224" t="e">
        <f t="shared" si="151"/>
        <v>#REF!</v>
      </c>
      <c r="J2476" s="242" t="e">
        <f>IF(#REF!&gt;=1,IF(#REF!&gt;=1,#REF!),IF(#REF!&gt;=0,"",))</f>
        <v>#REF!</v>
      </c>
      <c r="K2476" s="241" t="e">
        <f>保全管理データ!N3743</f>
        <v>#REF!</v>
      </c>
      <c r="L2476" s="241" t="e">
        <f>IF(#REF!="","",IF(#REF!="悪環境における作業",0.2,IF(#REF!="高所又は地下作業",0.1,IF(#REF!="錯綜場所作業",0.3,IF(#REF!="複雑な制約のある作業",0.4,IF(#REF!="単純な制約のある作業",0.2,0))))))</f>
        <v>#REF!</v>
      </c>
      <c r="M2476" s="224" t="e">
        <f t="shared" si="152"/>
        <v>#REF!</v>
      </c>
    </row>
    <row r="2477" spans="2:13" s="229" customFormat="1" ht="27.75" customHeight="1" x14ac:dyDescent="0.2">
      <c r="B2477" s="562" t="s">
        <v>265</v>
      </c>
      <c r="C2477" s="563"/>
      <c r="D2477" s="239" t="e">
        <f>#REF!</f>
        <v>#REF!</v>
      </c>
      <c r="E2477" s="240" t="s">
        <v>245</v>
      </c>
      <c r="F2477" s="242" t="e">
        <f>IF(#REF!&gt;=1,IF(#REF!&gt;=1,#REF!),IF(#REF!&gt;=0,"",))</f>
        <v>#REF!</v>
      </c>
      <c r="G2477" s="241" t="e">
        <f>保全管理データ!N3717</f>
        <v>#REF!</v>
      </c>
      <c r="H2477" s="241" t="e">
        <f>IF(#REF!="無","",IF(#REF!="","",IF(#REF!="悪環境における作業",0.2,IF(#REF!="高所又は地下作業",0.1,IF(#REF!="錯綜場所作業",0.3,IF(#REF!="複雑な制約のある作業",0.4,IF(#REF!="単純な制約のある作業",0.2,0)))))))</f>
        <v>#REF!</v>
      </c>
      <c r="I2477" s="224" t="e">
        <f t="shared" si="151"/>
        <v>#REF!</v>
      </c>
      <c r="J2477" s="242" t="e">
        <f>IF(#REF!&gt;=1,IF(#REF!&gt;=1,#REF!),IF(#REF!&gt;=0,"",))</f>
        <v>#REF!</v>
      </c>
      <c r="K2477" s="241" t="e">
        <f>保全管理データ!N3744</f>
        <v>#REF!</v>
      </c>
      <c r="L2477" s="241" t="e">
        <f>IF(#REF!="","",IF(#REF!="悪環境における作業",0.2,IF(#REF!="高所又は地下作業",0.1,IF(#REF!="錯綜場所作業",0.3,IF(#REF!="複雑な制約のある作業",0.4,IF(#REF!="単純な制約のある作業",0.2,0))))))</f>
        <v>#REF!</v>
      </c>
      <c r="M2477" s="224" t="e">
        <f t="shared" si="152"/>
        <v>#REF!</v>
      </c>
    </row>
    <row r="2478" spans="2:13" s="229" customFormat="1" ht="27.75" customHeight="1" x14ac:dyDescent="0.2">
      <c r="B2478" s="562" t="s">
        <v>266</v>
      </c>
      <c r="C2478" s="563"/>
      <c r="D2478" s="239" t="e">
        <f>#REF!</f>
        <v>#REF!</v>
      </c>
      <c r="E2478" s="240" t="s">
        <v>245</v>
      </c>
      <c r="F2478" s="242" t="e">
        <f>IF(#REF!&gt;=1,IF(#REF!&gt;=1,#REF!),IF(#REF!&gt;=0,"",))</f>
        <v>#REF!</v>
      </c>
      <c r="G2478" s="241" t="e">
        <f>保全管理データ!N3718</f>
        <v>#REF!</v>
      </c>
      <c r="H2478" s="241" t="e">
        <f>IF(#REF!="無","",IF(#REF!="","",IF(#REF!="悪環境における作業",0.2,IF(#REF!="高所又は地下作業",0.1,IF(#REF!="錯綜場所作業",0.3,IF(#REF!="複雑な制約のある作業",0.4,IF(#REF!="単純な制約のある作業",0.2,0)))))))</f>
        <v>#REF!</v>
      </c>
      <c r="I2478" s="224" t="e">
        <f t="shared" si="151"/>
        <v>#REF!</v>
      </c>
      <c r="J2478" s="242" t="e">
        <f>IF(#REF!&gt;=1,IF(#REF!&gt;=1,#REF!),IF(#REF!&gt;=0,"",))</f>
        <v>#REF!</v>
      </c>
      <c r="K2478" s="241" t="e">
        <f>保全管理データ!N3745</f>
        <v>#REF!</v>
      </c>
      <c r="L2478" s="241" t="e">
        <f>IF(#REF!="","",IF(#REF!="悪環境における作業",0.2,IF(#REF!="高所又は地下作業",0.1,IF(#REF!="錯綜場所作業",0.3,IF(#REF!="複雑な制約のある作業",0.4,IF(#REF!="単純な制約のある作業",0.2,0))))))</f>
        <v>#REF!</v>
      </c>
      <c r="M2478" s="224" t="e">
        <f t="shared" si="152"/>
        <v>#REF!</v>
      </c>
    </row>
    <row r="2479" spans="2:13" s="229" customFormat="1" ht="27.75" customHeight="1" x14ac:dyDescent="0.2">
      <c r="B2479" s="562" t="s">
        <v>81</v>
      </c>
      <c r="C2479" s="563"/>
      <c r="D2479" s="239" t="e">
        <f>#REF!</f>
        <v>#REF!</v>
      </c>
      <c r="E2479" s="240" t="s">
        <v>245</v>
      </c>
      <c r="F2479" s="242" t="e">
        <f>IF(#REF!&gt;=1,IF(#REF!&gt;=1,#REF!),IF(#REF!&gt;=0,"",))</f>
        <v>#REF!</v>
      </c>
      <c r="G2479" s="241" t="e">
        <f>保全管理データ!N3719</f>
        <v>#REF!</v>
      </c>
      <c r="H2479" s="241" t="e">
        <f>IF(#REF!="無","",IF(#REF!="","",IF(#REF!="悪環境における作業",0.2,IF(#REF!="高所又は地下作業",0.1,IF(#REF!="錯綜場所作業",0.3,IF(#REF!="複雑な制約のある作業",0.4,IF(#REF!="単純な制約のある作業",0.2,0)))))))</f>
        <v>#REF!</v>
      </c>
      <c r="I2479" s="224" t="e">
        <f t="shared" si="151"/>
        <v>#REF!</v>
      </c>
      <c r="J2479" s="242" t="e">
        <f>IF(#REF!&gt;=1,IF(#REF!&gt;=1,#REF!),IF(#REF!&gt;=0,"",))</f>
        <v>#REF!</v>
      </c>
      <c r="K2479" s="241" t="e">
        <f>保全管理データ!N3746</f>
        <v>#REF!</v>
      </c>
      <c r="L2479" s="241" t="e">
        <f>IF(#REF!="","",IF(#REF!="悪環境における作業",0.2,IF(#REF!="高所又は地下作業",0.1,IF(#REF!="錯綜場所作業",0.3,IF(#REF!="複雑な制約のある作業",0.4,IF(#REF!="単純な制約のある作業",0.2,0))))))</f>
        <v>#REF!</v>
      </c>
      <c r="M2479" s="224" t="e">
        <f t="shared" si="152"/>
        <v>#REF!</v>
      </c>
    </row>
    <row r="2480" spans="2:13" s="229" customFormat="1" ht="27.75" customHeight="1" x14ac:dyDescent="0.2">
      <c r="B2480" s="562" t="s">
        <v>267</v>
      </c>
      <c r="C2480" s="563"/>
      <c r="D2480" s="239" t="e">
        <f>#REF!</f>
        <v>#REF!</v>
      </c>
      <c r="E2480" s="240" t="s">
        <v>247</v>
      </c>
      <c r="F2480" s="242" t="e">
        <f>IF(#REF!&gt;=1,IF(#REF!&gt;=1,#REF!),IF(#REF!&gt;=0,"",))</f>
        <v>#REF!</v>
      </c>
      <c r="G2480" s="241" t="e">
        <f>保全管理データ!N3720</f>
        <v>#REF!</v>
      </c>
      <c r="H2480" s="241" t="e">
        <f>IF(#REF!="無","",IF(#REF!="","",IF(#REF!="悪環境における作業",0.2,IF(#REF!="高所又は地下作業",0.1,IF(#REF!="錯綜場所作業",0.3,IF(#REF!="複雑な制約のある作業",0.4,IF(#REF!="単純な制約のある作業",0.2,0)))))))</f>
        <v>#REF!</v>
      </c>
      <c r="I2480" s="224" t="e">
        <f t="shared" si="151"/>
        <v>#REF!</v>
      </c>
      <c r="J2480" s="242" t="e">
        <f>IF(#REF!&gt;=1,IF(#REF!&gt;=1,#REF!),IF(#REF!&gt;=0,"",))</f>
        <v>#REF!</v>
      </c>
      <c r="K2480" s="241" t="e">
        <f>保全管理データ!N3747</f>
        <v>#REF!</v>
      </c>
      <c r="L2480" s="241" t="e">
        <f>IF(#REF!="","",IF(#REF!="悪環境における作業",0.2,IF(#REF!="高所又は地下作業",0.1,IF(#REF!="錯綜場所作業",0.3,IF(#REF!="複雑な制約のある作業",0.4,IF(#REF!="単純な制約のある作業",0.2,0))))))</f>
        <v>#REF!</v>
      </c>
      <c r="M2480" s="224" t="e">
        <f t="shared" si="152"/>
        <v>#REF!</v>
      </c>
    </row>
    <row r="2481" spans="2:13" s="229" customFormat="1" ht="27.75" customHeight="1" x14ac:dyDescent="0.2">
      <c r="B2481" s="562" t="s">
        <v>268</v>
      </c>
      <c r="C2481" s="563"/>
      <c r="D2481" s="239" t="e">
        <f>#REF!</f>
        <v>#REF!</v>
      </c>
      <c r="E2481" s="240" t="s">
        <v>246</v>
      </c>
      <c r="F2481" s="242" t="e">
        <f>IF(#REF!&gt;=1,IF(#REF!&gt;=1,#REF!),IF(#REF!&gt;=0,"",))</f>
        <v>#REF!</v>
      </c>
      <c r="G2481" s="241" t="e">
        <f>保全管理データ!N3721</f>
        <v>#REF!</v>
      </c>
      <c r="H2481" s="241" t="e">
        <f>IF(#REF!="無","",IF(#REF!="","",IF(#REF!="悪環境における作業",0.2,IF(#REF!="高所又は地下作業",0.1,IF(#REF!="錯綜場所作業",0.3,IF(#REF!="複雑な制約のある作業",0.4,IF(#REF!="単純な制約のある作業",0.2,0)))))))</f>
        <v>#REF!</v>
      </c>
      <c r="I2481" s="224" t="e">
        <f t="shared" si="151"/>
        <v>#REF!</v>
      </c>
      <c r="J2481" s="242" t="e">
        <f>IF(#REF!&gt;=1,IF(#REF!&gt;=1,#REF!),IF(#REF!&gt;=0,"",))</f>
        <v>#REF!</v>
      </c>
      <c r="K2481" s="241" t="e">
        <f>保全管理データ!N3748</f>
        <v>#REF!</v>
      </c>
      <c r="L2481" s="241" t="e">
        <f>IF(#REF!="","",IF(#REF!="悪環境における作業",0.2,IF(#REF!="高所又は地下作業",0.1,IF(#REF!="錯綜場所作業",0.3,IF(#REF!="複雑な制約のある作業",0.4,IF(#REF!="単純な制約のある作業",0.2,0))))))</f>
        <v>#REF!</v>
      </c>
      <c r="M2481" s="224" t="e">
        <f t="shared" si="152"/>
        <v>#REF!</v>
      </c>
    </row>
    <row r="2482" spans="2:13" s="229" customFormat="1" ht="27.75" customHeight="1" thickBot="1" x14ac:dyDescent="0.25">
      <c r="B2482" s="564" t="s">
        <v>269</v>
      </c>
      <c r="C2482" s="565"/>
      <c r="D2482" s="243" t="e">
        <f>#REF!</f>
        <v>#REF!</v>
      </c>
      <c r="E2482" s="244" t="s">
        <v>245</v>
      </c>
      <c r="F2482" s="246" t="e">
        <f>IF(#REF!&gt;=1,IF(#REF!&gt;=1,#REF!),IF(#REF!&gt;=0,"",))</f>
        <v>#REF!</v>
      </c>
      <c r="G2482" s="245" t="e">
        <f>保全管理データ!N3722</f>
        <v>#REF!</v>
      </c>
      <c r="H2482" s="241" t="e">
        <f>IF(#REF!="無","",IF(#REF!="","",IF(#REF!="悪環境における作業",0.2,IF(#REF!="高所又は地下作業",0.1,IF(#REF!="錯綜場所作業",0.3,IF(#REF!="複雑な制約のある作業",0.4,IF(#REF!="単純な制約のある作業",0.2,0)))))))</f>
        <v>#REF!</v>
      </c>
      <c r="I2482" s="224" t="e">
        <f t="shared" si="151"/>
        <v>#REF!</v>
      </c>
      <c r="J2482" s="246" t="e">
        <f>IF(#REF!&gt;=1,IF(#REF!&gt;=1,#REF!),IF(#REF!&gt;=0,"",))</f>
        <v>#REF!</v>
      </c>
      <c r="K2482" s="245" t="e">
        <f>保全管理データ!N3749</f>
        <v>#REF!</v>
      </c>
      <c r="L2482" s="245" t="e">
        <f>IF(#REF!="","",IF(#REF!="悪環境における作業",0.2,IF(#REF!="高所又は地下作業",0.1,IF(#REF!="錯綜場所作業",0.3,IF(#REF!="複雑な制約のある作業",0.4,IF(#REF!="単純な制約のある作業",0.2,0))))))</f>
        <v>#REF!</v>
      </c>
      <c r="M2482" s="224" t="e">
        <f t="shared" si="152"/>
        <v>#REF!</v>
      </c>
    </row>
    <row r="2483" spans="2:13" s="229" customFormat="1" ht="27.75" customHeight="1" thickBot="1" x14ac:dyDescent="0.25">
      <c r="B2483" s="555" t="s">
        <v>190</v>
      </c>
      <c r="C2483" s="555"/>
      <c r="D2483" s="555"/>
      <c r="E2483" s="555"/>
      <c r="F2483" s="556" t="e">
        <f>SUM(I2459:I2482)</f>
        <v>#REF!</v>
      </c>
      <c r="G2483" s="557"/>
      <c r="H2483" s="557"/>
      <c r="I2483" s="558"/>
      <c r="J2483" s="556" t="e">
        <f>IF(SUM(J2459:J2482)=0,"0.00",SUM(M2459:M2482))</f>
        <v>#REF!</v>
      </c>
      <c r="K2483" s="557"/>
      <c r="L2483" s="557"/>
      <c r="M2483" s="558"/>
    </row>
    <row r="2484" spans="2:13" s="229" customFormat="1" ht="27.75" customHeight="1" thickBot="1" x14ac:dyDescent="0.25">
      <c r="B2484" s="555" t="s">
        <v>97</v>
      </c>
      <c r="C2484" s="555"/>
      <c r="D2484" s="555"/>
      <c r="E2484" s="555"/>
      <c r="F2484" s="559" t="e">
        <f>IF(#REF!="５年以下","0",IF(#REF!="５年～１０年",0.1,IF(#REF!="１０年以上",0.15)))</f>
        <v>#REF!</v>
      </c>
      <c r="G2484" s="560"/>
      <c r="H2484" s="560"/>
      <c r="I2484" s="560"/>
      <c r="J2484" s="560"/>
      <c r="K2484" s="560"/>
      <c r="L2484" s="560"/>
      <c r="M2484" s="561"/>
    </row>
    <row r="2485" spans="2:13" s="229" customFormat="1" ht="27.75" customHeight="1" thickBot="1" x14ac:dyDescent="0.25">
      <c r="B2485" s="556" t="s">
        <v>273</v>
      </c>
      <c r="C2485" s="557"/>
      <c r="D2485" s="557"/>
      <c r="E2485" s="558"/>
      <c r="F2485" s="556" t="e">
        <f>F2483*(1+F2484)</f>
        <v>#REF!</v>
      </c>
      <c r="G2485" s="557"/>
      <c r="H2485" s="557"/>
      <c r="I2485" s="557"/>
      <c r="J2485" s="556" t="e">
        <f>J2483*(1+F2484)</f>
        <v>#REF!</v>
      </c>
      <c r="K2485" s="557"/>
      <c r="L2485" s="557"/>
      <c r="M2485" s="558"/>
    </row>
    <row r="2486" spans="2:13" s="229" customFormat="1" ht="24" hidden="1" customHeight="1" thickBot="1" x14ac:dyDescent="0.25">
      <c r="B2486" s="555" t="s">
        <v>191</v>
      </c>
      <c r="C2486" s="555"/>
      <c r="D2486" s="555"/>
      <c r="E2486" s="555"/>
      <c r="F2486" s="556" t="e">
        <f>#REF!*(#REF!*#REF!+#REF!*#REF!)</f>
        <v>#REF!</v>
      </c>
      <c r="G2486" s="557"/>
      <c r="H2486" s="558"/>
      <c r="I2486" s="555" t="e">
        <f>#REF!</f>
        <v>#REF!</v>
      </c>
      <c r="J2486" s="556"/>
      <c r="K2486" s="247" t="s">
        <v>230</v>
      </c>
      <c r="L2486" s="558" t="e">
        <f>B2457</f>
        <v>#REF!</v>
      </c>
      <c r="M2486" s="555"/>
    </row>
    <row r="2487" spans="2:13" s="229" customFormat="1" ht="45" customHeight="1" thickBot="1" x14ac:dyDescent="0.25">
      <c r="B2487" s="228"/>
      <c r="C2487" s="228"/>
      <c r="D2487" s="228"/>
      <c r="E2487" s="228"/>
      <c r="F2487" s="228"/>
      <c r="G2487" s="228"/>
      <c r="H2487" s="228"/>
      <c r="I2487" s="228"/>
      <c r="J2487" s="228"/>
      <c r="K2487" s="228"/>
      <c r="L2487" s="228"/>
      <c r="M2487" s="228"/>
    </row>
    <row r="2488" spans="2:13" s="229" customFormat="1" ht="27.75" customHeight="1" thickBot="1" x14ac:dyDescent="0.25">
      <c r="B2488" s="568" t="s">
        <v>128</v>
      </c>
      <c r="C2488" s="569"/>
      <c r="D2488" s="569"/>
      <c r="E2488" s="570"/>
      <c r="F2488" s="228"/>
      <c r="G2488" s="228"/>
      <c r="H2488" s="228"/>
      <c r="I2488" s="228"/>
      <c r="J2488" s="228"/>
      <c r="K2488" s="228"/>
      <c r="L2488" s="228"/>
      <c r="M2488" s="228"/>
    </row>
    <row r="2489" spans="2:13" s="229" customFormat="1" ht="27.75" customHeight="1" x14ac:dyDescent="0.2">
      <c r="B2489" s="571" t="e">
        <f>#REF!</f>
        <v>#REF!</v>
      </c>
      <c r="C2489" s="572"/>
      <c r="D2489" s="573"/>
      <c r="E2489" s="574"/>
      <c r="F2489" s="578" t="s">
        <v>240</v>
      </c>
      <c r="G2489" s="579"/>
      <c r="H2489" s="579"/>
      <c r="I2489" s="580"/>
      <c r="J2489" s="578" t="s">
        <v>239</v>
      </c>
      <c r="K2489" s="579"/>
      <c r="L2489" s="579"/>
      <c r="M2489" s="580"/>
    </row>
    <row r="2490" spans="2:13" s="229" customFormat="1" ht="27.75" customHeight="1" thickBot="1" x14ac:dyDescent="0.25">
      <c r="B2490" s="575"/>
      <c r="C2490" s="576"/>
      <c r="D2490" s="576"/>
      <c r="E2490" s="577"/>
      <c r="F2490" s="233" t="s">
        <v>149</v>
      </c>
      <c r="G2490" s="231" t="s">
        <v>151</v>
      </c>
      <c r="H2490" s="231" t="s">
        <v>96</v>
      </c>
      <c r="I2490" s="232" t="s">
        <v>150</v>
      </c>
      <c r="J2490" s="233" t="s">
        <v>149</v>
      </c>
      <c r="K2490" s="231" t="s">
        <v>151</v>
      </c>
      <c r="L2490" s="231" t="s">
        <v>96</v>
      </c>
      <c r="M2490" s="232" t="s">
        <v>150</v>
      </c>
    </row>
    <row r="2491" spans="2:13" s="229" customFormat="1" ht="27.75" customHeight="1" thickTop="1" x14ac:dyDescent="0.2">
      <c r="B2491" s="566" t="s">
        <v>241</v>
      </c>
      <c r="C2491" s="567"/>
      <c r="D2491" s="234" t="e">
        <f>#REF!</f>
        <v>#REF!</v>
      </c>
      <c r="E2491" s="235" t="s">
        <v>242</v>
      </c>
      <c r="F2491" s="242" t="e">
        <f>IF(#REF!&gt;=1,IF(#REF!&gt;=1,#REF!),IF(#REF!&gt;=0,"",))</f>
        <v>#REF!</v>
      </c>
      <c r="G2491" s="241" t="e">
        <f>保全管理データ!N3979</f>
        <v>#REF!</v>
      </c>
      <c r="H2491" s="241" t="e">
        <f>IF(#REF!="無","",IF(#REF!="","",IF(#REF!="悪環境における作業",0.2,IF(#REF!="高所又は地下作業",0.1,IF(#REF!="錯綜場所作業",0.3,IF(#REF!="複雑な制約のある作業",0.4,IF(#REF!="単純な制約のある作業",0.2,0)))))))</f>
        <v>#REF!</v>
      </c>
      <c r="I2491" s="224" t="e">
        <f>IF(F2491="","",F2491*G2491*(1+IF(H2491="",0,H2491)))</f>
        <v>#REF!</v>
      </c>
      <c r="J2491" s="242" t="e">
        <f>IF(#REF!&gt;=1,IF(#REF!&gt;=1,#REF!),IF(#REF!&gt;=0,"",))</f>
        <v>#REF!</v>
      </c>
      <c r="K2491" s="241" t="e">
        <f>保全管理データ!N4006</f>
        <v>#REF!</v>
      </c>
      <c r="L2491" s="241" t="e">
        <f>IF(#REF!="","",IF(#REF!="悪環境における作業",0.2,IF(#REF!="高所又は地下作業",0.1,IF(#REF!="錯綜場所作業",0.3,IF(#REF!="複雑な制約のある作業",0.4,IF(#REF!="単純な制約のある作業",0.2,0))))))</f>
        <v>#REF!</v>
      </c>
      <c r="M2491" s="224" t="e">
        <f>IF(J2491="","",J2491*K2491*(1+IF(L2491="",0,L2491)))</f>
        <v>#REF!</v>
      </c>
    </row>
    <row r="2492" spans="2:13" s="229" customFormat="1" ht="27.75" customHeight="1" x14ac:dyDescent="0.2">
      <c r="B2492" s="562" t="s">
        <v>243</v>
      </c>
      <c r="C2492" s="563"/>
      <c r="D2492" s="239" t="e">
        <f>#REF!</f>
        <v>#REF!</v>
      </c>
      <c r="E2492" s="240" t="s">
        <v>242</v>
      </c>
      <c r="F2492" s="242" t="e">
        <f>IF(#REF!&gt;=1,IF(#REF!&gt;=1,#REF!),IF(#REF!&gt;=0,"",))</f>
        <v>#REF!</v>
      </c>
      <c r="G2492" s="241" t="e">
        <f>保全管理データ!N3980</f>
        <v>#REF!</v>
      </c>
      <c r="H2492" s="241" t="e">
        <f>IF(#REF!="無","",IF(#REF!="","",IF(#REF!="悪環境における作業",0.2,IF(#REF!="高所又は地下作業",0.1,IF(#REF!="錯綜場所作業",0.3,IF(#REF!="複雑な制約のある作業",0.4,IF(#REF!="単純な制約のある作業",0.2,0)))))))</f>
        <v>#REF!</v>
      </c>
      <c r="I2492" s="224" t="e">
        <f t="shared" ref="I2492:I2514" si="153">IF(F2492="","",F2492*G2492*(1+IF(H2492="",0,H2492)))</f>
        <v>#REF!</v>
      </c>
      <c r="J2492" s="242" t="e">
        <f>IF(#REF!&gt;=1,IF(#REF!&gt;=1,#REF!),IF(#REF!&gt;=0,"",))</f>
        <v>#REF!</v>
      </c>
      <c r="K2492" s="241" t="e">
        <f>保全管理データ!N4007</f>
        <v>#REF!</v>
      </c>
      <c r="L2492" s="241" t="e">
        <f>IF(#REF!="","",IF(#REF!="悪環境における作業",0.2,IF(#REF!="高所又は地下作業",0.1,IF(#REF!="錯綜場所作業",0.3,IF(#REF!="複雑な制約のある作業",0.4,IF(#REF!="単純な制約のある作業",0.2,0))))))</f>
        <v>#REF!</v>
      </c>
      <c r="M2492" s="224" t="e">
        <f t="shared" ref="M2492:M2514" si="154">IF(J2492="","",J2492*K2492*(1+IF(L2492="",0,L2492)))</f>
        <v>#REF!</v>
      </c>
    </row>
    <row r="2493" spans="2:13" s="229" customFormat="1" ht="27.75" customHeight="1" x14ac:dyDescent="0.2">
      <c r="B2493" s="562" t="s">
        <v>249</v>
      </c>
      <c r="C2493" s="563"/>
      <c r="D2493" s="239" t="e">
        <f>#REF!</f>
        <v>#REF!</v>
      </c>
      <c r="E2493" s="240" t="s">
        <v>244</v>
      </c>
      <c r="F2493" s="242" t="e">
        <f>IF(#REF!&gt;=1,IF(#REF!&gt;=1,#REF!),IF(#REF!&gt;=0,"",))</f>
        <v>#REF!</v>
      </c>
      <c r="G2493" s="241" t="e">
        <f>保全管理データ!N3981</f>
        <v>#REF!</v>
      </c>
      <c r="H2493" s="241" t="e">
        <f>IF(#REF!="無","",IF(#REF!="","",IF(#REF!="悪環境における作業",0.2,IF(#REF!="高所又は地下作業",0.1,IF(#REF!="錯綜場所作業",0.3,IF(#REF!="複雑な制約のある作業",0.4,IF(#REF!="単純な制約のある作業",0.2,0)))))))</f>
        <v>#REF!</v>
      </c>
      <c r="I2493" s="224" t="e">
        <f t="shared" si="153"/>
        <v>#REF!</v>
      </c>
      <c r="J2493" s="242" t="e">
        <f>IF(#REF!&gt;=1,IF(#REF!&gt;=1,#REF!),IF(#REF!&gt;=0,"",))</f>
        <v>#REF!</v>
      </c>
      <c r="K2493" s="241" t="e">
        <f>保全管理データ!N4008</f>
        <v>#REF!</v>
      </c>
      <c r="L2493" s="241" t="e">
        <f>IF(#REF!="","",IF(#REF!="悪環境における作業",0.2,IF(#REF!="高所又は地下作業",0.1,IF(#REF!="錯綜場所作業",0.3,IF(#REF!="複雑な制約のある作業",0.4,IF(#REF!="単純な制約のある作業",0.2,0))))))</f>
        <v>#REF!</v>
      </c>
      <c r="M2493" s="224" t="e">
        <f t="shared" si="154"/>
        <v>#REF!</v>
      </c>
    </row>
    <row r="2494" spans="2:13" s="229" customFormat="1" ht="27.75" customHeight="1" x14ac:dyDescent="0.2">
      <c r="B2494" s="562" t="s">
        <v>250</v>
      </c>
      <c r="C2494" s="563"/>
      <c r="D2494" s="239" t="e">
        <f>#REF!</f>
        <v>#REF!</v>
      </c>
      <c r="E2494" s="240" t="s">
        <v>244</v>
      </c>
      <c r="F2494" s="242" t="e">
        <f>IF(#REF!&gt;=1,IF(#REF!&gt;=1,#REF!),IF(#REF!&gt;=0,"",))</f>
        <v>#REF!</v>
      </c>
      <c r="G2494" s="241" t="e">
        <f>保全管理データ!N3982</f>
        <v>#REF!</v>
      </c>
      <c r="H2494" s="241" t="e">
        <f>IF(#REF!="無","",IF(#REF!="","",IF(#REF!="悪環境における作業",0.2,IF(#REF!="高所又は地下作業",0.1,IF(#REF!="錯綜場所作業",0.3,IF(#REF!="複雑な制約のある作業",0.4,IF(#REF!="単純な制約のある作業",0.2,0)))))))</f>
        <v>#REF!</v>
      </c>
      <c r="I2494" s="224" t="e">
        <f t="shared" si="153"/>
        <v>#REF!</v>
      </c>
      <c r="J2494" s="242" t="e">
        <f>IF(#REF!&gt;=1,IF(#REF!&gt;=1,#REF!),IF(#REF!&gt;=0,"",))</f>
        <v>#REF!</v>
      </c>
      <c r="K2494" s="241" t="e">
        <f>保全管理データ!N4009</f>
        <v>#REF!</v>
      </c>
      <c r="L2494" s="241" t="e">
        <f>IF(#REF!="","",IF(#REF!="悪環境における作業",0.2,IF(#REF!="高所又は地下作業",0.1,IF(#REF!="錯綜場所作業",0.3,IF(#REF!="複雑な制約のある作業",0.4,IF(#REF!="単純な制約のある作業",0.2,0))))))</f>
        <v>#REF!</v>
      </c>
      <c r="M2494" s="224" t="e">
        <f t="shared" si="154"/>
        <v>#REF!</v>
      </c>
    </row>
    <row r="2495" spans="2:13" s="229" customFormat="1" ht="27.75" customHeight="1" x14ac:dyDescent="0.2">
      <c r="B2495" s="562" t="s">
        <v>251</v>
      </c>
      <c r="C2495" s="563"/>
      <c r="D2495" s="239" t="e">
        <f>#REF!</f>
        <v>#REF!</v>
      </c>
      <c r="E2495" s="240" t="s">
        <v>242</v>
      </c>
      <c r="F2495" s="242" t="e">
        <f>IF(#REF!&gt;=1,IF(#REF!&gt;=1,#REF!),IF(#REF!&gt;=0,"",))</f>
        <v>#REF!</v>
      </c>
      <c r="G2495" s="241" t="e">
        <f>保全管理データ!N3983</f>
        <v>#REF!</v>
      </c>
      <c r="H2495" s="241" t="e">
        <f>IF(#REF!="無","",IF(#REF!="","",IF(#REF!="悪環境における作業",0.2,IF(#REF!="高所又は地下作業",0.1,IF(#REF!="錯綜場所作業",0.3,IF(#REF!="複雑な制約のある作業",0.4,IF(#REF!="単純な制約のある作業",0.2,0)))))))</f>
        <v>#REF!</v>
      </c>
      <c r="I2495" s="224" t="e">
        <f t="shared" si="153"/>
        <v>#REF!</v>
      </c>
      <c r="J2495" s="242" t="e">
        <f>IF(#REF!&gt;=1,IF(#REF!&gt;=1,#REF!),IF(#REF!&gt;=0,"",))</f>
        <v>#REF!</v>
      </c>
      <c r="K2495" s="241" t="e">
        <f>保全管理データ!N4010</f>
        <v>#REF!</v>
      </c>
      <c r="L2495" s="241" t="e">
        <f>IF(#REF!="","",IF(#REF!="悪環境における作業",0.2,IF(#REF!="高所又は地下作業",0.1,IF(#REF!="錯綜場所作業",0.3,IF(#REF!="複雑な制約のある作業",0.4,IF(#REF!="単純な制約のある作業",0.2,0))))))</f>
        <v>#REF!</v>
      </c>
      <c r="M2495" s="224" t="e">
        <f t="shared" si="154"/>
        <v>#REF!</v>
      </c>
    </row>
    <row r="2496" spans="2:13" s="229" customFormat="1" ht="27.75" customHeight="1" x14ac:dyDescent="0.2">
      <c r="B2496" s="562" t="s">
        <v>252</v>
      </c>
      <c r="C2496" s="563"/>
      <c r="D2496" s="239" t="e">
        <f>#REF!</f>
        <v>#REF!</v>
      </c>
      <c r="E2496" s="240" t="s">
        <v>244</v>
      </c>
      <c r="F2496" s="242" t="e">
        <f>IF(#REF!&gt;=1,IF(#REF!&gt;=1,#REF!),IF(#REF!&gt;=0,"",))</f>
        <v>#REF!</v>
      </c>
      <c r="G2496" s="241" t="e">
        <f>保全管理データ!N3984</f>
        <v>#REF!</v>
      </c>
      <c r="H2496" s="241" t="e">
        <f>IF(#REF!="無","",IF(#REF!="","",IF(#REF!="悪環境における作業",0.2,IF(#REF!="高所又は地下作業",0.1,IF(#REF!="錯綜場所作業",0.3,IF(#REF!="複雑な制約のある作業",0.4,IF(#REF!="単純な制約のある作業",0.2,0)))))))</f>
        <v>#REF!</v>
      </c>
      <c r="I2496" s="224" t="e">
        <f t="shared" si="153"/>
        <v>#REF!</v>
      </c>
      <c r="J2496" s="242" t="e">
        <f>IF(#REF!&gt;=1,IF(#REF!&gt;=1,#REF!),IF(#REF!&gt;=0,"",))</f>
        <v>#REF!</v>
      </c>
      <c r="K2496" s="241" t="e">
        <f>保全管理データ!N4011</f>
        <v>#REF!</v>
      </c>
      <c r="L2496" s="241" t="e">
        <f>IF(#REF!="","",IF(#REF!="悪環境における作業",0.2,IF(#REF!="高所又は地下作業",0.1,IF(#REF!="錯綜場所作業",0.3,IF(#REF!="複雑な制約のある作業",0.4,IF(#REF!="単純な制約のある作業",0.2,0))))))</f>
        <v>#REF!</v>
      </c>
      <c r="M2496" s="224" t="e">
        <f t="shared" si="154"/>
        <v>#REF!</v>
      </c>
    </row>
    <row r="2497" spans="2:13" s="229" customFormat="1" ht="27.75" customHeight="1" x14ac:dyDescent="0.2">
      <c r="B2497" s="562" t="s">
        <v>253</v>
      </c>
      <c r="C2497" s="563"/>
      <c r="D2497" s="239" t="e">
        <f>#REF!</f>
        <v>#REF!</v>
      </c>
      <c r="E2497" s="240" t="s">
        <v>242</v>
      </c>
      <c r="F2497" s="242" t="e">
        <f>IF(#REF!&gt;=1,IF(#REF!&gt;=1,#REF!),IF(#REF!&gt;=0,"",))</f>
        <v>#REF!</v>
      </c>
      <c r="G2497" s="241" t="e">
        <f>保全管理データ!N3985</f>
        <v>#REF!</v>
      </c>
      <c r="H2497" s="241" t="e">
        <f>IF(#REF!="無","",IF(#REF!="","",IF(#REF!="悪環境における作業",0.2,IF(#REF!="高所又は地下作業",0.1,IF(#REF!="錯綜場所作業",0.3,IF(#REF!="複雑な制約のある作業",0.4,IF(#REF!="単純な制約のある作業",0.2,0)))))))</f>
        <v>#REF!</v>
      </c>
      <c r="I2497" s="224" t="e">
        <f t="shared" si="153"/>
        <v>#REF!</v>
      </c>
      <c r="J2497" s="242" t="e">
        <f>IF(#REF!&gt;=1,IF(#REF!&gt;=1,#REF!),IF(#REF!&gt;=0,"",))</f>
        <v>#REF!</v>
      </c>
      <c r="K2497" s="241" t="e">
        <f>保全管理データ!N4012</f>
        <v>#REF!</v>
      </c>
      <c r="L2497" s="241" t="e">
        <f>IF(#REF!="","",IF(#REF!="悪環境における作業",0.2,IF(#REF!="高所又は地下作業",0.1,IF(#REF!="錯綜場所作業",0.3,IF(#REF!="複雑な制約のある作業",0.4,IF(#REF!="単純な制約のある作業",0.2,0))))))</f>
        <v>#REF!</v>
      </c>
      <c r="M2497" s="224" t="e">
        <f t="shared" si="154"/>
        <v>#REF!</v>
      </c>
    </row>
    <row r="2498" spans="2:13" s="229" customFormat="1" ht="27.75" customHeight="1" x14ac:dyDescent="0.2">
      <c r="B2498" s="562" t="s">
        <v>254</v>
      </c>
      <c r="C2498" s="563"/>
      <c r="D2498" s="239" t="e">
        <f>#REF!</f>
        <v>#REF!</v>
      </c>
      <c r="E2498" s="240" t="s">
        <v>242</v>
      </c>
      <c r="F2498" s="242" t="e">
        <f>IF(#REF!&gt;=1,IF(#REF!&gt;=1,#REF!),IF(#REF!&gt;=0,"",))</f>
        <v>#REF!</v>
      </c>
      <c r="G2498" s="241" t="e">
        <f>保全管理データ!N3986</f>
        <v>#REF!</v>
      </c>
      <c r="H2498" s="241" t="e">
        <f>IF(#REF!="無","",IF(#REF!="","",IF(#REF!="悪環境における作業",0.2,IF(#REF!="高所又は地下作業",0.1,IF(#REF!="錯綜場所作業",0.3,IF(#REF!="複雑な制約のある作業",0.4,IF(#REF!="単純な制約のある作業",0.2,0)))))))</f>
        <v>#REF!</v>
      </c>
      <c r="I2498" s="224" t="e">
        <f t="shared" si="153"/>
        <v>#REF!</v>
      </c>
      <c r="J2498" s="242" t="e">
        <f>IF(#REF!&gt;=1,IF(#REF!&gt;=1,#REF!),IF(#REF!&gt;=0,"",))</f>
        <v>#REF!</v>
      </c>
      <c r="K2498" s="241" t="e">
        <f>保全管理データ!N4013</f>
        <v>#REF!</v>
      </c>
      <c r="L2498" s="241" t="e">
        <f>IF(#REF!="","",IF(#REF!="悪環境における作業",0.2,IF(#REF!="高所又は地下作業",0.1,IF(#REF!="錯綜場所作業",0.3,IF(#REF!="複雑な制約のある作業",0.4,IF(#REF!="単純な制約のある作業",0.2,0))))))</f>
        <v>#REF!</v>
      </c>
      <c r="M2498" s="224" t="e">
        <f t="shared" si="154"/>
        <v>#REF!</v>
      </c>
    </row>
    <row r="2499" spans="2:13" s="229" customFormat="1" ht="27.75" customHeight="1" x14ac:dyDescent="0.2">
      <c r="B2499" s="562" t="s">
        <v>255</v>
      </c>
      <c r="C2499" s="563"/>
      <c r="D2499" s="239" t="e">
        <f>#REF!</f>
        <v>#REF!</v>
      </c>
      <c r="E2499" s="240" t="s">
        <v>245</v>
      </c>
      <c r="F2499" s="242" t="e">
        <f>IF(#REF!&gt;=1,IF(#REF!&gt;=1,#REF!),IF(#REF!&gt;=0,"",))</f>
        <v>#REF!</v>
      </c>
      <c r="G2499" s="241" t="e">
        <f>保全管理データ!N3987</f>
        <v>#REF!</v>
      </c>
      <c r="H2499" s="241" t="e">
        <f>IF(#REF!="無","",IF(#REF!="","",IF(#REF!="悪環境における作業",0.2,IF(#REF!="高所又は地下作業",0.1,IF(#REF!="錯綜場所作業",0.3,IF(#REF!="複雑な制約のある作業",0.4,IF(#REF!="単純な制約のある作業",0.2,0)))))))</f>
        <v>#REF!</v>
      </c>
      <c r="I2499" s="224" t="e">
        <f t="shared" si="153"/>
        <v>#REF!</v>
      </c>
      <c r="J2499" s="242" t="e">
        <f>IF(#REF!&gt;=1,IF(#REF!&gt;=1,#REF!),IF(#REF!&gt;=0,"",))</f>
        <v>#REF!</v>
      </c>
      <c r="K2499" s="241" t="e">
        <f>保全管理データ!N4014</f>
        <v>#REF!</v>
      </c>
      <c r="L2499" s="241" t="e">
        <f>IF(#REF!="","",IF(#REF!="悪環境における作業",0.2,IF(#REF!="高所又は地下作業",0.1,IF(#REF!="錯綜場所作業",0.3,IF(#REF!="複雑な制約のある作業",0.4,IF(#REF!="単純な制約のある作業",0.2,0))))))</f>
        <v>#REF!</v>
      </c>
      <c r="M2499" s="224" t="e">
        <f t="shared" si="154"/>
        <v>#REF!</v>
      </c>
    </row>
    <row r="2500" spans="2:13" s="229" customFormat="1" ht="27.75" customHeight="1" x14ac:dyDescent="0.2">
      <c r="B2500" s="562" t="s">
        <v>256</v>
      </c>
      <c r="C2500" s="563"/>
      <c r="D2500" s="239" t="e">
        <f>#REF!</f>
        <v>#REF!</v>
      </c>
      <c r="E2500" s="240" t="s">
        <v>242</v>
      </c>
      <c r="F2500" s="242" t="e">
        <f>IF(#REF!&gt;=1,IF(#REF!&gt;=1,#REF!),IF(#REF!&gt;=0,"",))</f>
        <v>#REF!</v>
      </c>
      <c r="G2500" s="241" t="e">
        <f>保全管理データ!N3988</f>
        <v>#REF!</v>
      </c>
      <c r="H2500" s="241" t="e">
        <f>IF(#REF!="無","",IF(#REF!="","",IF(#REF!="悪環境における作業",0.2,IF(#REF!="高所又は地下作業",0.1,IF(#REF!="錯綜場所作業",0.3,IF(#REF!="複雑な制約のある作業",0.4,IF(#REF!="単純な制約のある作業",0.2,0)))))))</f>
        <v>#REF!</v>
      </c>
      <c r="I2500" s="224" t="e">
        <f t="shared" si="153"/>
        <v>#REF!</v>
      </c>
      <c r="J2500" s="242" t="e">
        <f>IF(#REF!&gt;=1,IF(#REF!&gt;=1,#REF!),IF(#REF!&gt;=0,"",))</f>
        <v>#REF!</v>
      </c>
      <c r="K2500" s="241" t="e">
        <f>保全管理データ!N4015</f>
        <v>#REF!</v>
      </c>
      <c r="L2500" s="241" t="e">
        <f>IF(#REF!="","",IF(#REF!="悪環境における作業",0.2,IF(#REF!="高所又は地下作業",0.1,IF(#REF!="錯綜場所作業",0.3,IF(#REF!="複雑な制約のある作業",0.4,IF(#REF!="単純な制約のある作業",0.2,0))))))</f>
        <v>#REF!</v>
      </c>
      <c r="M2500" s="224" t="e">
        <f t="shared" si="154"/>
        <v>#REF!</v>
      </c>
    </row>
    <row r="2501" spans="2:13" s="229" customFormat="1" ht="27.75" customHeight="1" x14ac:dyDescent="0.2">
      <c r="B2501" s="562" t="s">
        <v>257</v>
      </c>
      <c r="C2501" s="563"/>
      <c r="D2501" s="239" t="e">
        <f>#REF!</f>
        <v>#REF!</v>
      </c>
      <c r="E2501" s="240" t="s">
        <v>245</v>
      </c>
      <c r="F2501" s="242" t="e">
        <f>IF(#REF!&gt;=1,IF(#REF!&gt;=1,#REF!),IF(#REF!&gt;=0,"",))</f>
        <v>#REF!</v>
      </c>
      <c r="G2501" s="241" t="e">
        <f>保全管理データ!N3989</f>
        <v>#REF!</v>
      </c>
      <c r="H2501" s="241" t="e">
        <f>IF(#REF!="無","",IF(#REF!="","",IF(#REF!="悪環境における作業",0.2,IF(#REF!="高所又は地下作業",0.1,IF(#REF!="錯綜場所作業",0.3,IF(#REF!="複雑な制約のある作業",0.4,IF(#REF!="単純な制約のある作業",0.2,0)))))))</f>
        <v>#REF!</v>
      </c>
      <c r="I2501" s="224" t="e">
        <f t="shared" si="153"/>
        <v>#REF!</v>
      </c>
      <c r="J2501" s="242" t="e">
        <f>IF(#REF!&gt;=1,IF(#REF!&gt;=1,#REF!),IF(#REF!&gt;=0,"",))</f>
        <v>#REF!</v>
      </c>
      <c r="K2501" s="241" t="e">
        <f>保全管理データ!N4016</f>
        <v>#REF!</v>
      </c>
      <c r="L2501" s="241" t="e">
        <f>IF(#REF!="","",IF(#REF!="悪環境における作業",0.2,IF(#REF!="高所又は地下作業",0.1,IF(#REF!="錯綜場所作業",0.3,IF(#REF!="複雑な制約のある作業",0.4,IF(#REF!="単純な制約のある作業",0.2,0))))))</f>
        <v>#REF!</v>
      </c>
      <c r="M2501" s="224" t="e">
        <f t="shared" si="154"/>
        <v>#REF!</v>
      </c>
    </row>
    <row r="2502" spans="2:13" s="229" customFormat="1" ht="27.75" customHeight="1" x14ac:dyDescent="0.2">
      <c r="B2502" s="562" t="s">
        <v>258</v>
      </c>
      <c r="C2502" s="563"/>
      <c r="D2502" s="239" t="e">
        <f>#REF!</f>
        <v>#REF!</v>
      </c>
      <c r="E2502" s="240" t="s">
        <v>245</v>
      </c>
      <c r="F2502" s="242" t="e">
        <f>IF(#REF!&gt;=1,IF(#REF!&gt;=1,#REF!),IF(#REF!&gt;=0,"",))</f>
        <v>#REF!</v>
      </c>
      <c r="G2502" s="241" t="e">
        <f>保全管理データ!N3990</f>
        <v>#REF!</v>
      </c>
      <c r="H2502" s="241" t="e">
        <f>IF(#REF!="無","",IF(#REF!="","",IF(#REF!="悪環境における作業",0.2,IF(#REF!="高所又は地下作業",0.1,IF(#REF!="錯綜場所作業",0.3,IF(#REF!="複雑な制約のある作業",0.4,IF(#REF!="単純な制約のある作業",0.2,0)))))))</f>
        <v>#REF!</v>
      </c>
      <c r="I2502" s="224" t="e">
        <f t="shared" si="153"/>
        <v>#REF!</v>
      </c>
      <c r="J2502" s="242" t="e">
        <f>IF(#REF!&gt;=1,IF(#REF!&gt;=1,#REF!),IF(#REF!&gt;=0,"",))</f>
        <v>#REF!</v>
      </c>
      <c r="K2502" s="241" t="e">
        <f>保全管理データ!N4017</f>
        <v>#REF!</v>
      </c>
      <c r="L2502" s="241" t="e">
        <f>IF(#REF!="","",IF(#REF!="悪環境における作業",0.2,IF(#REF!="高所又は地下作業",0.1,IF(#REF!="錯綜場所作業",0.3,IF(#REF!="複雑な制約のある作業",0.4,IF(#REF!="単純な制約のある作業",0.2,0))))))</f>
        <v>#REF!</v>
      </c>
      <c r="M2502" s="224" t="e">
        <f t="shared" si="154"/>
        <v>#REF!</v>
      </c>
    </row>
    <row r="2503" spans="2:13" s="229" customFormat="1" ht="27.75" customHeight="1" x14ac:dyDescent="0.2">
      <c r="B2503" s="562" t="s">
        <v>259</v>
      </c>
      <c r="C2503" s="563"/>
      <c r="D2503" s="239" t="e">
        <f>#REF!</f>
        <v>#REF!</v>
      </c>
      <c r="E2503" s="240" t="s">
        <v>245</v>
      </c>
      <c r="F2503" s="242" t="e">
        <f>IF(#REF!&gt;=1,IF(#REF!&gt;=1,#REF!),IF(#REF!&gt;=0,"",))</f>
        <v>#REF!</v>
      </c>
      <c r="G2503" s="241" t="e">
        <f>保全管理データ!N3991</f>
        <v>#REF!</v>
      </c>
      <c r="H2503" s="241" t="e">
        <f>IF(#REF!="無","",IF(#REF!="","",IF(#REF!="悪環境における作業",0.2,IF(#REF!="高所又は地下作業",0.1,IF(#REF!="錯綜場所作業",0.3,IF(#REF!="複雑な制約のある作業",0.4,IF(#REF!="単純な制約のある作業",0.2,0)))))))</f>
        <v>#REF!</v>
      </c>
      <c r="I2503" s="224" t="e">
        <f t="shared" si="153"/>
        <v>#REF!</v>
      </c>
      <c r="J2503" s="242" t="e">
        <f>IF(#REF!&gt;=1,IF(#REF!&gt;=1,#REF!),IF(#REF!&gt;=0,"",))</f>
        <v>#REF!</v>
      </c>
      <c r="K2503" s="241" t="e">
        <f>保全管理データ!N4018</f>
        <v>#REF!</v>
      </c>
      <c r="L2503" s="241" t="e">
        <f>IF(#REF!="","",IF(#REF!="悪環境における作業",0.2,IF(#REF!="高所又は地下作業",0.1,IF(#REF!="錯綜場所作業",0.3,IF(#REF!="複雑な制約のある作業",0.4,IF(#REF!="単純な制約のある作業",0.2,0))))))</f>
        <v>#REF!</v>
      </c>
      <c r="M2503" s="224" t="e">
        <f t="shared" si="154"/>
        <v>#REF!</v>
      </c>
    </row>
    <row r="2504" spans="2:13" s="229" customFormat="1" ht="27.75" customHeight="1" x14ac:dyDescent="0.2">
      <c r="B2504" s="562" t="s">
        <v>432</v>
      </c>
      <c r="C2504" s="563"/>
      <c r="D2504" s="239" t="e">
        <f>#REF!</f>
        <v>#REF!</v>
      </c>
      <c r="E2504" s="240" t="s">
        <v>248</v>
      </c>
      <c r="F2504" s="242" t="e">
        <f>IF(#REF!&gt;=1,IF(#REF!&gt;=1,#REF!),IF(#REF!&gt;=0,"",))</f>
        <v>#REF!</v>
      </c>
      <c r="G2504" s="241" t="e">
        <f>保全管理データ!N3992</f>
        <v>#REF!</v>
      </c>
      <c r="H2504" s="241" t="e">
        <f>IF(#REF!="無","",IF(#REF!="","",IF(#REF!="悪環境における作業",0.2,IF(#REF!="高所又は地下作業",0.1,IF(#REF!="錯綜場所作業",0.3,IF(#REF!="複雑な制約のある作業",0.4,IF(#REF!="単純な制約のある作業",0.2,0)))))))</f>
        <v>#REF!</v>
      </c>
      <c r="I2504" s="224" t="e">
        <f t="shared" si="153"/>
        <v>#REF!</v>
      </c>
      <c r="J2504" s="242" t="e">
        <f>IF(#REF!&gt;=1,IF(#REF!&gt;=1,#REF!),IF(#REF!&gt;=0,"",))</f>
        <v>#REF!</v>
      </c>
      <c r="K2504" s="241" t="e">
        <f>保全管理データ!N4019</f>
        <v>#REF!</v>
      </c>
      <c r="L2504" s="241" t="e">
        <f>IF(#REF!="","",IF(#REF!="悪環境における作業",0.2,IF(#REF!="高所又は地下作業",0.1,IF(#REF!="錯綜場所作業",0.3,IF(#REF!="複雑な制約のある作業",0.4,IF(#REF!="単純な制約のある作業",0.2,0))))))</f>
        <v>#REF!</v>
      </c>
      <c r="M2504" s="224" t="e">
        <f t="shared" si="154"/>
        <v>#REF!</v>
      </c>
    </row>
    <row r="2505" spans="2:13" s="229" customFormat="1" ht="27.75" customHeight="1" x14ac:dyDescent="0.2">
      <c r="B2505" s="562" t="s">
        <v>261</v>
      </c>
      <c r="C2505" s="563"/>
      <c r="D2505" s="239" t="e">
        <f>#REF!</f>
        <v>#REF!</v>
      </c>
      <c r="E2505" s="240" t="s">
        <v>247</v>
      </c>
      <c r="F2505" s="242" t="e">
        <f>IF(#REF!&gt;=1,IF(#REF!&gt;=1,#REF!),IF(#REF!&gt;=0,"",))</f>
        <v>#REF!</v>
      </c>
      <c r="G2505" s="241" t="e">
        <f>保全管理データ!N3993</f>
        <v>#REF!</v>
      </c>
      <c r="H2505" s="241" t="e">
        <f>IF(#REF!="無","",IF(#REF!="","",IF(#REF!="悪環境における作業",0.2,IF(#REF!="高所又は地下作業",0.1,IF(#REF!="錯綜場所作業",0.3,IF(#REF!="複雑な制約のある作業",0.4,IF(#REF!="単純な制約のある作業",0.2,0)))))))</f>
        <v>#REF!</v>
      </c>
      <c r="I2505" s="224" t="e">
        <f t="shared" si="153"/>
        <v>#REF!</v>
      </c>
      <c r="J2505" s="242" t="e">
        <f>IF(#REF!&gt;=1,IF(#REF!&gt;=1,#REF!),IF(#REF!&gt;=0,"",))</f>
        <v>#REF!</v>
      </c>
      <c r="K2505" s="241" t="e">
        <f>保全管理データ!N4020</f>
        <v>#REF!</v>
      </c>
      <c r="L2505" s="241" t="e">
        <f>IF(#REF!="","",IF(#REF!="悪環境における作業",0.2,IF(#REF!="高所又は地下作業",0.1,IF(#REF!="錯綜場所作業",0.3,IF(#REF!="複雑な制約のある作業",0.4,IF(#REF!="単純な制約のある作業",0.2,0))))))</f>
        <v>#REF!</v>
      </c>
      <c r="M2505" s="224" t="e">
        <f t="shared" si="154"/>
        <v>#REF!</v>
      </c>
    </row>
    <row r="2506" spans="2:13" s="229" customFormat="1" ht="27.75" customHeight="1" x14ac:dyDescent="0.2">
      <c r="B2506" s="562" t="s">
        <v>262</v>
      </c>
      <c r="C2506" s="563"/>
      <c r="D2506" s="239" t="e">
        <f>#REF!</f>
        <v>#REF!</v>
      </c>
      <c r="E2506" s="240" t="s">
        <v>245</v>
      </c>
      <c r="F2506" s="242" t="e">
        <f>IF(#REF!&gt;=1,IF(#REF!&gt;=1,#REF!),IF(#REF!&gt;=0,"",))</f>
        <v>#REF!</v>
      </c>
      <c r="G2506" s="241" t="e">
        <f>保全管理データ!N3994</f>
        <v>#REF!</v>
      </c>
      <c r="H2506" s="241" t="e">
        <f>IF(#REF!="無","",IF(#REF!="","",IF(#REF!="悪環境における作業",0.2,IF(#REF!="高所又は地下作業",0.1,IF(#REF!="錯綜場所作業",0.3,IF(#REF!="複雑な制約のある作業",0.4,IF(#REF!="単純な制約のある作業",0.2,0)))))))</f>
        <v>#REF!</v>
      </c>
      <c r="I2506" s="224" t="e">
        <f t="shared" si="153"/>
        <v>#REF!</v>
      </c>
      <c r="J2506" s="242" t="e">
        <f>IF(#REF!&gt;=1,IF(#REF!&gt;=1,#REF!),IF(#REF!&gt;=0,"",))</f>
        <v>#REF!</v>
      </c>
      <c r="K2506" s="241" t="e">
        <f>保全管理データ!N4021</f>
        <v>#REF!</v>
      </c>
      <c r="L2506" s="241" t="e">
        <f>IF(#REF!="","",IF(#REF!="悪環境における作業",0.2,IF(#REF!="高所又は地下作業",0.1,IF(#REF!="錯綜場所作業",0.3,IF(#REF!="複雑な制約のある作業",0.4,IF(#REF!="単純な制約のある作業",0.2,0))))))</f>
        <v>#REF!</v>
      </c>
      <c r="M2506" s="224" t="e">
        <f t="shared" si="154"/>
        <v>#REF!</v>
      </c>
    </row>
    <row r="2507" spans="2:13" s="229" customFormat="1" ht="27.75" customHeight="1" x14ac:dyDescent="0.2">
      <c r="B2507" s="562" t="s">
        <v>263</v>
      </c>
      <c r="C2507" s="563"/>
      <c r="D2507" s="239" t="e">
        <f>#REF!</f>
        <v>#REF!</v>
      </c>
      <c r="E2507" s="240" t="s">
        <v>245</v>
      </c>
      <c r="F2507" s="242" t="e">
        <f>IF(#REF!&gt;=1,IF(#REF!&gt;=1,#REF!),IF(#REF!&gt;=0,"",))</f>
        <v>#REF!</v>
      </c>
      <c r="G2507" s="241" t="e">
        <f>保全管理データ!N3995</f>
        <v>#REF!</v>
      </c>
      <c r="H2507" s="241" t="e">
        <f>IF(#REF!="無","",IF(#REF!="","",IF(#REF!="悪環境における作業",0.2,IF(#REF!="高所又は地下作業",0.1,IF(#REF!="錯綜場所作業",0.3,IF(#REF!="複雑な制約のある作業",0.4,IF(#REF!="単純な制約のある作業",0.2,0)))))))</f>
        <v>#REF!</v>
      </c>
      <c r="I2507" s="224" t="e">
        <f t="shared" si="153"/>
        <v>#REF!</v>
      </c>
      <c r="J2507" s="242" t="e">
        <f>IF(#REF!&gt;=1,IF(#REF!&gt;=1,#REF!),IF(#REF!&gt;=0,"",))</f>
        <v>#REF!</v>
      </c>
      <c r="K2507" s="241" t="e">
        <f>保全管理データ!N4022</f>
        <v>#REF!</v>
      </c>
      <c r="L2507" s="241" t="e">
        <f>IF(#REF!="","",IF(#REF!="悪環境における作業",0.2,IF(#REF!="高所又は地下作業",0.1,IF(#REF!="錯綜場所作業",0.3,IF(#REF!="複雑な制約のある作業",0.4,IF(#REF!="単純な制約のある作業",0.2,0))))))</f>
        <v>#REF!</v>
      </c>
      <c r="M2507" s="224" t="e">
        <f t="shared" si="154"/>
        <v>#REF!</v>
      </c>
    </row>
    <row r="2508" spans="2:13" s="229" customFormat="1" ht="27.75" customHeight="1" x14ac:dyDescent="0.2">
      <c r="B2508" s="562" t="s">
        <v>264</v>
      </c>
      <c r="C2508" s="563"/>
      <c r="D2508" s="239" t="e">
        <f>#REF!</f>
        <v>#REF!</v>
      </c>
      <c r="E2508" s="240" t="s">
        <v>245</v>
      </c>
      <c r="F2508" s="242" t="e">
        <f>IF(#REF!&gt;=1,IF(#REF!&gt;=1,#REF!),IF(#REF!&gt;=0,"",))</f>
        <v>#REF!</v>
      </c>
      <c r="G2508" s="241" t="e">
        <f>保全管理データ!N3996</f>
        <v>#REF!</v>
      </c>
      <c r="H2508" s="241" t="e">
        <f>IF(#REF!="無","",IF(#REF!="","",IF(#REF!="悪環境における作業",0.2,IF(#REF!="高所又は地下作業",0.1,IF(#REF!="錯綜場所作業",0.3,IF(#REF!="複雑な制約のある作業",0.4,IF(#REF!="単純な制約のある作業",0.2,0)))))))</f>
        <v>#REF!</v>
      </c>
      <c r="I2508" s="224" t="e">
        <f t="shared" si="153"/>
        <v>#REF!</v>
      </c>
      <c r="J2508" s="242" t="e">
        <f>IF(#REF!&gt;=1,IF(#REF!&gt;=1,#REF!),IF(#REF!&gt;=0,"",))</f>
        <v>#REF!</v>
      </c>
      <c r="K2508" s="241" t="e">
        <f>保全管理データ!N4023</f>
        <v>#REF!</v>
      </c>
      <c r="L2508" s="241" t="e">
        <f>IF(#REF!="","",IF(#REF!="悪環境における作業",0.2,IF(#REF!="高所又は地下作業",0.1,IF(#REF!="錯綜場所作業",0.3,IF(#REF!="複雑な制約のある作業",0.4,IF(#REF!="単純な制約のある作業",0.2,0))))))</f>
        <v>#REF!</v>
      </c>
      <c r="M2508" s="224" t="e">
        <f t="shared" si="154"/>
        <v>#REF!</v>
      </c>
    </row>
    <row r="2509" spans="2:13" s="229" customFormat="1" ht="27.75" customHeight="1" x14ac:dyDescent="0.2">
      <c r="B2509" s="562" t="s">
        <v>265</v>
      </c>
      <c r="C2509" s="563"/>
      <c r="D2509" s="239" t="e">
        <f>#REF!</f>
        <v>#REF!</v>
      </c>
      <c r="E2509" s="240" t="s">
        <v>245</v>
      </c>
      <c r="F2509" s="242" t="e">
        <f>IF(#REF!&gt;=1,IF(#REF!&gt;=1,#REF!),IF(#REF!&gt;=0,"",))</f>
        <v>#REF!</v>
      </c>
      <c r="G2509" s="241" t="e">
        <f>保全管理データ!N3997</f>
        <v>#REF!</v>
      </c>
      <c r="H2509" s="241" t="e">
        <f>IF(#REF!="無","",IF(#REF!="","",IF(#REF!="悪環境における作業",0.2,IF(#REF!="高所又は地下作業",0.1,IF(#REF!="錯綜場所作業",0.3,IF(#REF!="複雑な制約のある作業",0.4,IF(#REF!="単純な制約のある作業",0.2,0)))))))</f>
        <v>#REF!</v>
      </c>
      <c r="I2509" s="224" t="e">
        <f t="shared" si="153"/>
        <v>#REF!</v>
      </c>
      <c r="J2509" s="242" t="e">
        <f>IF(#REF!&gt;=1,IF(#REF!&gt;=1,#REF!),IF(#REF!&gt;=0,"",))</f>
        <v>#REF!</v>
      </c>
      <c r="K2509" s="241" t="e">
        <f>保全管理データ!N4024</f>
        <v>#REF!</v>
      </c>
      <c r="L2509" s="241" t="e">
        <f>IF(#REF!="","",IF(#REF!="悪環境における作業",0.2,IF(#REF!="高所又は地下作業",0.1,IF(#REF!="錯綜場所作業",0.3,IF(#REF!="複雑な制約のある作業",0.4,IF(#REF!="単純な制約のある作業",0.2,0))))))</f>
        <v>#REF!</v>
      </c>
      <c r="M2509" s="224" t="e">
        <f t="shared" si="154"/>
        <v>#REF!</v>
      </c>
    </row>
    <row r="2510" spans="2:13" s="229" customFormat="1" ht="27.75" customHeight="1" x14ac:dyDescent="0.2">
      <c r="B2510" s="562" t="s">
        <v>266</v>
      </c>
      <c r="C2510" s="563"/>
      <c r="D2510" s="239" t="e">
        <f>#REF!</f>
        <v>#REF!</v>
      </c>
      <c r="E2510" s="240" t="s">
        <v>245</v>
      </c>
      <c r="F2510" s="242" t="e">
        <f>IF(#REF!&gt;=1,IF(#REF!&gt;=1,#REF!),IF(#REF!&gt;=0,"",))</f>
        <v>#REF!</v>
      </c>
      <c r="G2510" s="241" t="e">
        <f>保全管理データ!N3998</f>
        <v>#REF!</v>
      </c>
      <c r="H2510" s="241" t="e">
        <f>IF(#REF!="無","",IF(#REF!="","",IF(#REF!="悪環境における作業",0.2,IF(#REF!="高所又は地下作業",0.1,IF(#REF!="錯綜場所作業",0.3,IF(#REF!="複雑な制約のある作業",0.4,IF(#REF!="単純な制約のある作業",0.2,0)))))))</f>
        <v>#REF!</v>
      </c>
      <c r="I2510" s="224" t="e">
        <f t="shared" si="153"/>
        <v>#REF!</v>
      </c>
      <c r="J2510" s="242" t="e">
        <f>IF(#REF!&gt;=1,IF(#REF!&gt;=1,#REF!),IF(#REF!&gt;=0,"",))</f>
        <v>#REF!</v>
      </c>
      <c r="K2510" s="241" t="e">
        <f>保全管理データ!N4025</f>
        <v>#REF!</v>
      </c>
      <c r="L2510" s="241" t="e">
        <f>IF(#REF!="","",IF(#REF!="悪環境における作業",0.2,IF(#REF!="高所又は地下作業",0.1,IF(#REF!="錯綜場所作業",0.3,IF(#REF!="複雑な制約のある作業",0.4,IF(#REF!="単純な制約のある作業",0.2,0))))))</f>
        <v>#REF!</v>
      </c>
      <c r="M2510" s="224" t="e">
        <f t="shared" si="154"/>
        <v>#REF!</v>
      </c>
    </row>
    <row r="2511" spans="2:13" s="229" customFormat="1" ht="27.75" customHeight="1" x14ac:dyDescent="0.2">
      <c r="B2511" s="562" t="s">
        <v>81</v>
      </c>
      <c r="C2511" s="563"/>
      <c r="D2511" s="239" t="e">
        <f>#REF!</f>
        <v>#REF!</v>
      </c>
      <c r="E2511" s="240" t="s">
        <v>245</v>
      </c>
      <c r="F2511" s="242" t="e">
        <f>IF(#REF!&gt;=1,IF(#REF!&gt;=1,#REF!),IF(#REF!&gt;=0,"",))</f>
        <v>#REF!</v>
      </c>
      <c r="G2511" s="241" t="e">
        <f>保全管理データ!N3999</f>
        <v>#REF!</v>
      </c>
      <c r="H2511" s="241" t="e">
        <f>IF(#REF!="無","",IF(#REF!="","",IF(#REF!="悪環境における作業",0.2,IF(#REF!="高所又は地下作業",0.1,IF(#REF!="錯綜場所作業",0.3,IF(#REF!="複雑な制約のある作業",0.4,IF(#REF!="単純な制約のある作業",0.2,0)))))))</f>
        <v>#REF!</v>
      </c>
      <c r="I2511" s="224" t="e">
        <f t="shared" si="153"/>
        <v>#REF!</v>
      </c>
      <c r="J2511" s="242" t="e">
        <f>IF(#REF!&gt;=1,IF(#REF!&gt;=1,#REF!),IF(#REF!&gt;=0,"",))</f>
        <v>#REF!</v>
      </c>
      <c r="K2511" s="241" t="e">
        <f>保全管理データ!N4026</f>
        <v>#REF!</v>
      </c>
      <c r="L2511" s="241" t="e">
        <f>IF(#REF!="","",IF(#REF!="悪環境における作業",0.2,IF(#REF!="高所又は地下作業",0.1,IF(#REF!="錯綜場所作業",0.3,IF(#REF!="複雑な制約のある作業",0.4,IF(#REF!="単純な制約のある作業",0.2,0))))))</f>
        <v>#REF!</v>
      </c>
      <c r="M2511" s="224" t="e">
        <f t="shared" si="154"/>
        <v>#REF!</v>
      </c>
    </row>
    <row r="2512" spans="2:13" s="229" customFormat="1" ht="27.75" customHeight="1" x14ac:dyDescent="0.2">
      <c r="B2512" s="562" t="s">
        <v>267</v>
      </c>
      <c r="C2512" s="563"/>
      <c r="D2512" s="239" t="e">
        <f>#REF!</f>
        <v>#REF!</v>
      </c>
      <c r="E2512" s="240" t="s">
        <v>247</v>
      </c>
      <c r="F2512" s="242" t="e">
        <f>IF(#REF!&gt;=1,IF(#REF!&gt;=1,#REF!),IF(#REF!&gt;=0,"",))</f>
        <v>#REF!</v>
      </c>
      <c r="G2512" s="241" t="e">
        <f>保全管理データ!N4000</f>
        <v>#REF!</v>
      </c>
      <c r="H2512" s="241" t="e">
        <f>IF(#REF!="無","",IF(#REF!="","",IF(#REF!="悪環境における作業",0.2,IF(#REF!="高所又は地下作業",0.1,IF(#REF!="錯綜場所作業",0.3,IF(#REF!="複雑な制約のある作業",0.4,IF(#REF!="単純な制約のある作業",0.2,0)))))))</f>
        <v>#REF!</v>
      </c>
      <c r="I2512" s="224" t="e">
        <f t="shared" si="153"/>
        <v>#REF!</v>
      </c>
      <c r="J2512" s="242" t="e">
        <f>IF(#REF!&gt;=1,IF(#REF!&gt;=1,#REF!),IF(#REF!&gt;=0,"",))</f>
        <v>#REF!</v>
      </c>
      <c r="K2512" s="241" t="e">
        <f>保全管理データ!N4027</f>
        <v>#REF!</v>
      </c>
      <c r="L2512" s="241" t="e">
        <f>IF(#REF!="","",IF(#REF!="悪環境における作業",0.2,IF(#REF!="高所又は地下作業",0.1,IF(#REF!="錯綜場所作業",0.3,IF(#REF!="複雑な制約のある作業",0.4,IF(#REF!="単純な制約のある作業",0.2,0))))))</f>
        <v>#REF!</v>
      </c>
      <c r="M2512" s="224" t="e">
        <f t="shared" si="154"/>
        <v>#REF!</v>
      </c>
    </row>
    <row r="2513" spans="2:13" s="229" customFormat="1" ht="27.75" customHeight="1" x14ac:dyDescent="0.2">
      <c r="B2513" s="562" t="s">
        <v>268</v>
      </c>
      <c r="C2513" s="563"/>
      <c r="D2513" s="239" t="e">
        <f>#REF!</f>
        <v>#REF!</v>
      </c>
      <c r="E2513" s="240" t="s">
        <v>246</v>
      </c>
      <c r="F2513" s="242" t="e">
        <f>IF(#REF!&gt;=1,IF(#REF!&gt;=1,#REF!),IF(#REF!&gt;=0,"",))</f>
        <v>#REF!</v>
      </c>
      <c r="G2513" s="241" t="e">
        <f>保全管理データ!N4001</f>
        <v>#REF!</v>
      </c>
      <c r="H2513" s="241" t="e">
        <f>IF(#REF!="無","",IF(#REF!="","",IF(#REF!="悪環境における作業",0.2,IF(#REF!="高所又は地下作業",0.1,IF(#REF!="錯綜場所作業",0.3,IF(#REF!="複雑な制約のある作業",0.4,IF(#REF!="単純な制約のある作業",0.2,0)))))))</f>
        <v>#REF!</v>
      </c>
      <c r="I2513" s="224" t="e">
        <f t="shared" si="153"/>
        <v>#REF!</v>
      </c>
      <c r="J2513" s="242" t="e">
        <f>IF(#REF!&gt;=1,IF(#REF!&gt;=1,#REF!),IF(#REF!&gt;=0,"",))</f>
        <v>#REF!</v>
      </c>
      <c r="K2513" s="241" t="e">
        <f>保全管理データ!N4028</f>
        <v>#REF!</v>
      </c>
      <c r="L2513" s="241" t="e">
        <f>IF(#REF!="","",IF(#REF!="悪環境における作業",0.2,IF(#REF!="高所又は地下作業",0.1,IF(#REF!="錯綜場所作業",0.3,IF(#REF!="複雑な制約のある作業",0.4,IF(#REF!="単純な制約のある作業",0.2,0))))))</f>
        <v>#REF!</v>
      </c>
      <c r="M2513" s="224" t="e">
        <f t="shared" si="154"/>
        <v>#REF!</v>
      </c>
    </row>
    <row r="2514" spans="2:13" s="229" customFormat="1" ht="27.75" customHeight="1" thickBot="1" x14ac:dyDescent="0.25">
      <c r="B2514" s="564" t="s">
        <v>269</v>
      </c>
      <c r="C2514" s="565"/>
      <c r="D2514" s="243" t="e">
        <f>#REF!</f>
        <v>#REF!</v>
      </c>
      <c r="E2514" s="244" t="s">
        <v>245</v>
      </c>
      <c r="F2514" s="246" t="e">
        <f>IF(#REF!&gt;=1,IF(#REF!&gt;=1,#REF!),IF(#REF!&gt;=0,"",))</f>
        <v>#REF!</v>
      </c>
      <c r="G2514" s="245" t="e">
        <f>保全管理データ!N4002</f>
        <v>#REF!</v>
      </c>
      <c r="H2514" s="241" t="e">
        <f>IF(#REF!="無","",IF(#REF!="","",IF(#REF!="悪環境における作業",0.2,IF(#REF!="高所又は地下作業",0.1,IF(#REF!="錯綜場所作業",0.3,IF(#REF!="複雑な制約のある作業",0.4,IF(#REF!="単純な制約のある作業",0.2,0)))))))</f>
        <v>#REF!</v>
      </c>
      <c r="I2514" s="224" t="e">
        <f t="shared" si="153"/>
        <v>#REF!</v>
      </c>
      <c r="J2514" s="246" t="e">
        <f>IF(#REF!&gt;=1,IF(#REF!&gt;=1,#REF!),IF(#REF!&gt;=0,"",))</f>
        <v>#REF!</v>
      </c>
      <c r="K2514" s="245" t="e">
        <f>保全管理データ!N4029</f>
        <v>#REF!</v>
      </c>
      <c r="L2514" s="245" t="e">
        <f>IF(#REF!="","",IF(#REF!="悪環境における作業",0.2,IF(#REF!="高所又は地下作業",0.1,IF(#REF!="錯綜場所作業",0.3,IF(#REF!="複雑な制約のある作業",0.4,IF(#REF!="単純な制約のある作業",0.2,0))))))</f>
        <v>#REF!</v>
      </c>
      <c r="M2514" s="224" t="e">
        <f t="shared" si="154"/>
        <v>#REF!</v>
      </c>
    </row>
    <row r="2515" spans="2:13" s="229" customFormat="1" ht="27.75" customHeight="1" thickBot="1" x14ac:dyDescent="0.25">
      <c r="B2515" s="555" t="s">
        <v>190</v>
      </c>
      <c r="C2515" s="555"/>
      <c r="D2515" s="555"/>
      <c r="E2515" s="555"/>
      <c r="F2515" s="557" t="e">
        <f>SUM(I2491:I2514)</f>
        <v>#REF!</v>
      </c>
      <c r="G2515" s="557"/>
      <c r="H2515" s="557"/>
      <c r="I2515" s="558"/>
      <c r="J2515" s="556" t="e">
        <f>IF(SUM(J2491:J2514)=0,"0.00",SUM(M2491:M2514))</f>
        <v>#REF!</v>
      </c>
      <c r="K2515" s="557"/>
      <c r="L2515" s="557"/>
      <c r="M2515" s="558"/>
    </row>
    <row r="2516" spans="2:13" s="229" customFormat="1" ht="27.75" customHeight="1" thickBot="1" x14ac:dyDescent="0.25">
      <c r="B2516" s="555" t="s">
        <v>97</v>
      </c>
      <c r="C2516" s="555"/>
      <c r="D2516" s="555"/>
      <c r="E2516" s="555"/>
      <c r="F2516" s="559" t="e">
        <f>IF(#REF!="５年以下","0",IF(#REF!="５年～１０年",0.1,IF(#REF!="１０年以上",0.15)))</f>
        <v>#REF!</v>
      </c>
      <c r="G2516" s="560"/>
      <c r="H2516" s="560"/>
      <c r="I2516" s="560"/>
      <c r="J2516" s="560"/>
      <c r="K2516" s="560"/>
      <c r="L2516" s="560"/>
      <c r="M2516" s="561"/>
    </row>
    <row r="2517" spans="2:13" s="229" customFormat="1" ht="27.75" customHeight="1" thickBot="1" x14ac:dyDescent="0.25">
      <c r="B2517" s="556" t="s">
        <v>273</v>
      </c>
      <c r="C2517" s="557"/>
      <c r="D2517" s="557"/>
      <c r="E2517" s="558"/>
      <c r="F2517" s="556" t="e">
        <f>F2515*(1+F2516)</f>
        <v>#REF!</v>
      </c>
      <c r="G2517" s="557"/>
      <c r="H2517" s="557"/>
      <c r="I2517" s="557"/>
      <c r="J2517" s="556" t="e">
        <f>J2515*(1+F2516)</f>
        <v>#REF!</v>
      </c>
      <c r="K2517" s="557"/>
      <c r="L2517" s="557"/>
      <c r="M2517" s="558"/>
    </row>
    <row r="2518" spans="2:13" s="229" customFormat="1" ht="24" hidden="1" customHeight="1" thickBot="1" x14ac:dyDescent="0.25">
      <c r="B2518" s="555" t="s">
        <v>191</v>
      </c>
      <c r="C2518" s="555"/>
      <c r="D2518" s="555"/>
      <c r="E2518" s="555"/>
      <c r="F2518" s="556" t="e">
        <f>#REF!*(#REF!*#REF!+#REF!*#REF!)</f>
        <v>#REF!</v>
      </c>
      <c r="G2518" s="557"/>
      <c r="H2518" s="558"/>
      <c r="I2518" s="555" t="e">
        <f>#REF!</f>
        <v>#REF!</v>
      </c>
      <c r="J2518" s="556"/>
      <c r="K2518" s="247" t="s">
        <v>230</v>
      </c>
      <c r="L2518" s="558" t="e">
        <f>B2489</f>
        <v>#REF!</v>
      </c>
      <c r="M2518" s="555"/>
    </row>
    <row r="2519" spans="2:13" s="229" customFormat="1" ht="45" customHeight="1" thickBot="1" x14ac:dyDescent="0.25">
      <c r="B2519" s="228"/>
      <c r="C2519" s="228"/>
      <c r="D2519" s="228"/>
      <c r="E2519" s="228"/>
      <c r="F2519" s="228"/>
      <c r="G2519" s="228"/>
      <c r="H2519" s="228"/>
      <c r="I2519" s="228"/>
      <c r="J2519" s="228"/>
      <c r="K2519" s="228"/>
      <c r="L2519" s="228"/>
      <c r="M2519" s="228"/>
    </row>
    <row r="2520" spans="2:13" s="229" customFormat="1" ht="27.75" customHeight="1" thickBot="1" x14ac:dyDescent="0.25">
      <c r="B2520" s="568" t="s">
        <v>128</v>
      </c>
      <c r="C2520" s="569"/>
      <c r="D2520" s="569"/>
      <c r="E2520" s="570"/>
      <c r="F2520" s="228"/>
      <c r="G2520" s="228"/>
      <c r="H2520" s="228"/>
      <c r="I2520" s="228"/>
      <c r="J2520" s="228"/>
      <c r="K2520" s="228"/>
      <c r="L2520" s="228"/>
      <c r="M2520" s="228"/>
    </row>
    <row r="2521" spans="2:13" s="229" customFormat="1" ht="27.75" customHeight="1" x14ac:dyDescent="0.2">
      <c r="B2521" s="571" t="e">
        <f>#REF!</f>
        <v>#REF!</v>
      </c>
      <c r="C2521" s="572"/>
      <c r="D2521" s="573"/>
      <c r="E2521" s="574"/>
      <c r="F2521" s="578" t="s">
        <v>240</v>
      </c>
      <c r="G2521" s="579"/>
      <c r="H2521" s="579"/>
      <c r="I2521" s="580"/>
      <c r="J2521" s="578" t="s">
        <v>239</v>
      </c>
      <c r="K2521" s="579"/>
      <c r="L2521" s="579"/>
      <c r="M2521" s="580"/>
    </row>
    <row r="2522" spans="2:13" s="229" customFormat="1" ht="27.75" customHeight="1" thickBot="1" x14ac:dyDescent="0.25">
      <c r="B2522" s="575"/>
      <c r="C2522" s="576"/>
      <c r="D2522" s="576"/>
      <c r="E2522" s="577"/>
      <c r="F2522" s="233" t="s">
        <v>149</v>
      </c>
      <c r="G2522" s="231" t="s">
        <v>151</v>
      </c>
      <c r="H2522" s="231" t="s">
        <v>96</v>
      </c>
      <c r="I2522" s="232" t="s">
        <v>150</v>
      </c>
      <c r="J2522" s="233" t="s">
        <v>149</v>
      </c>
      <c r="K2522" s="231" t="s">
        <v>151</v>
      </c>
      <c r="L2522" s="231" t="s">
        <v>96</v>
      </c>
      <c r="M2522" s="232" t="s">
        <v>150</v>
      </c>
    </row>
    <row r="2523" spans="2:13" s="229" customFormat="1" ht="27.75" customHeight="1" thickTop="1" x14ac:dyDescent="0.2">
      <c r="B2523" s="566" t="s">
        <v>241</v>
      </c>
      <c r="C2523" s="567"/>
      <c r="D2523" s="234" t="e">
        <f>#REF!</f>
        <v>#REF!</v>
      </c>
      <c r="E2523" s="235" t="s">
        <v>242</v>
      </c>
      <c r="F2523" s="242" t="e">
        <f>IF(#REF!&gt;=1,IF(#REF!&gt;=1,#REF!),IF(#REF!&gt;=0,"",))</f>
        <v>#REF!</v>
      </c>
      <c r="G2523" s="241" t="e">
        <f>保全管理データ!N3363</f>
        <v>#REF!</v>
      </c>
      <c r="H2523" s="241" t="e">
        <f>IF(#REF!="無","",IF(#REF!="","",IF(#REF!="悪環境における作業",0.2,IF(#REF!="高所又は地下作業",0.1,IF(#REF!="錯綜場所作業",0.3,IF(#REF!="複雑な制約のある作業",0.4,IF(#REF!="単純な制約のある作業",0.2,0)))))))</f>
        <v>#REF!</v>
      </c>
      <c r="I2523" s="224" t="e">
        <f>IF(F2523="","",F2523*G2523*(1+IF(H2523="",0,H2523)))</f>
        <v>#REF!</v>
      </c>
      <c r="J2523" s="242" t="e">
        <f>IF(#REF!&gt;=1,IF(#REF!&gt;=1,#REF!),IF(#REF!&gt;=0,"",))</f>
        <v>#REF!</v>
      </c>
      <c r="K2523" s="241" t="e">
        <f>保全管理データ!N3390</f>
        <v>#REF!</v>
      </c>
      <c r="L2523" s="241" t="e">
        <f>IF(#REF!="","",IF(#REF!="悪環境における作業",0.2,IF(#REF!="高所又は地下作業",0.1,IF(#REF!="錯綜場所作業",0.3,IF(#REF!="複雑な制約のある作業",0.4,IF(#REF!="単純な制約のある作業",0.2,0))))))</f>
        <v>#REF!</v>
      </c>
      <c r="M2523" s="224" t="e">
        <f>IF(J2523="","",J2523*K2523*(1+IF(L2523="",0,L2523)))</f>
        <v>#REF!</v>
      </c>
    </row>
    <row r="2524" spans="2:13" s="229" customFormat="1" ht="27.75" customHeight="1" x14ac:dyDescent="0.2">
      <c r="B2524" s="562" t="s">
        <v>243</v>
      </c>
      <c r="C2524" s="563"/>
      <c r="D2524" s="239" t="e">
        <f>#REF!</f>
        <v>#REF!</v>
      </c>
      <c r="E2524" s="240" t="s">
        <v>242</v>
      </c>
      <c r="F2524" s="242" t="e">
        <f>IF(#REF!&gt;=1,IF(#REF!&gt;=1,#REF!),IF(#REF!&gt;=0,"",))</f>
        <v>#REF!</v>
      </c>
      <c r="G2524" s="241" t="e">
        <f>保全管理データ!N3364</f>
        <v>#REF!</v>
      </c>
      <c r="H2524" s="241" t="e">
        <f>IF(#REF!="無","",IF(#REF!="","",IF(#REF!="悪環境における作業",0.2,IF(#REF!="高所又は地下作業",0.1,IF(#REF!="錯綜場所作業",0.3,IF(#REF!="複雑な制約のある作業",0.4,IF(#REF!="単純な制約のある作業",0.2,0)))))))</f>
        <v>#REF!</v>
      </c>
      <c r="I2524" s="224" t="e">
        <f t="shared" ref="I2524:I2546" si="155">IF(F2524="","",F2524*G2524*(1+IF(H2524="",0,H2524)))</f>
        <v>#REF!</v>
      </c>
      <c r="J2524" s="242" t="e">
        <f>IF(#REF!&gt;=1,IF(#REF!&gt;=1,#REF!),IF(#REF!&gt;=0,"",))</f>
        <v>#REF!</v>
      </c>
      <c r="K2524" s="241" t="e">
        <f>保全管理データ!N3391</f>
        <v>#REF!</v>
      </c>
      <c r="L2524" s="241" t="e">
        <f>IF(#REF!="","",IF(#REF!="悪環境における作業",0.2,IF(#REF!="高所又は地下作業",0.1,IF(#REF!="錯綜場所作業",0.3,IF(#REF!="複雑な制約のある作業",0.4,IF(#REF!="単純な制約のある作業",0.2,0))))))</f>
        <v>#REF!</v>
      </c>
      <c r="M2524" s="224" t="e">
        <f t="shared" ref="M2524:M2546" si="156">IF(J2524="","",J2524*K2524*(1+IF(L2524="",0,L2524)))</f>
        <v>#REF!</v>
      </c>
    </row>
    <row r="2525" spans="2:13" s="229" customFormat="1" ht="27.75" customHeight="1" x14ac:dyDescent="0.2">
      <c r="B2525" s="562" t="s">
        <v>249</v>
      </c>
      <c r="C2525" s="563"/>
      <c r="D2525" s="239" t="e">
        <f>#REF!</f>
        <v>#REF!</v>
      </c>
      <c r="E2525" s="240" t="s">
        <v>244</v>
      </c>
      <c r="F2525" s="242" t="e">
        <f>IF(#REF!&gt;=1,IF(#REF!&gt;=1,#REF!),IF(#REF!&gt;=0,"",))</f>
        <v>#REF!</v>
      </c>
      <c r="G2525" s="241" t="e">
        <f>保全管理データ!N3365</f>
        <v>#REF!</v>
      </c>
      <c r="H2525" s="241" t="e">
        <f>IF(#REF!="無","",IF(#REF!="","",IF(#REF!="悪環境における作業",0.2,IF(#REF!="高所又は地下作業",0.1,IF(#REF!="錯綜場所作業",0.3,IF(#REF!="複雑な制約のある作業",0.4,IF(#REF!="単純な制約のある作業",0.2,0)))))))</f>
        <v>#REF!</v>
      </c>
      <c r="I2525" s="224" t="e">
        <f t="shared" si="155"/>
        <v>#REF!</v>
      </c>
      <c r="J2525" s="242" t="e">
        <f>IF(#REF!&gt;=1,IF(#REF!&gt;=1,#REF!),IF(#REF!&gt;=0,"",))</f>
        <v>#REF!</v>
      </c>
      <c r="K2525" s="241" t="e">
        <f>保全管理データ!N3392</f>
        <v>#REF!</v>
      </c>
      <c r="L2525" s="241" t="e">
        <f>IF(#REF!="","",IF(#REF!="悪環境における作業",0.2,IF(#REF!="高所又は地下作業",0.1,IF(#REF!="錯綜場所作業",0.3,IF(#REF!="複雑な制約のある作業",0.4,IF(#REF!="単純な制約のある作業",0.2,0))))))</f>
        <v>#REF!</v>
      </c>
      <c r="M2525" s="224" t="e">
        <f t="shared" si="156"/>
        <v>#REF!</v>
      </c>
    </row>
    <row r="2526" spans="2:13" s="229" customFormat="1" ht="27.75" customHeight="1" x14ac:dyDescent="0.2">
      <c r="B2526" s="562" t="s">
        <v>250</v>
      </c>
      <c r="C2526" s="563"/>
      <c r="D2526" s="239" t="e">
        <f>#REF!</f>
        <v>#REF!</v>
      </c>
      <c r="E2526" s="240" t="s">
        <v>244</v>
      </c>
      <c r="F2526" s="242" t="e">
        <f>IF(#REF!&gt;=1,IF(#REF!&gt;=1,#REF!),IF(#REF!&gt;=0,"",))</f>
        <v>#REF!</v>
      </c>
      <c r="G2526" s="241" t="e">
        <f>保全管理データ!N3366</f>
        <v>#REF!</v>
      </c>
      <c r="H2526" s="241" t="e">
        <f>IF(#REF!="無","",IF(#REF!="","",IF(#REF!="悪環境における作業",0.2,IF(#REF!="高所又は地下作業",0.1,IF(#REF!="錯綜場所作業",0.3,IF(#REF!="複雑な制約のある作業",0.4,IF(#REF!="単純な制約のある作業",0.2,0)))))))</f>
        <v>#REF!</v>
      </c>
      <c r="I2526" s="224" t="e">
        <f t="shared" si="155"/>
        <v>#REF!</v>
      </c>
      <c r="J2526" s="242" t="e">
        <f>IF(#REF!&gt;=1,IF(#REF!&gt;=1,#REF!),IF(#REF!&gt;=0,"",))</f>
        <v>#REF!</v>
      </c>
      <c r="K2526" s="241" t="e">
        <f>保全管理データ!N3393</f>
        <v>#REF!</v>
      </c>
      <c r="L2526" s="241" t="e">
        <f>IF(#REF!="","",IF(#REF!="悪環境における作業",0.2,IF(#REF!="高所又は地下作業",0.1,IF(#REF!="錯綜場所作業",0.3,IF(#REF!="複雑な制約のある作業",0.4,IF(#REF!="単純な制約のある作業",0.2,0))))))</f>
        <v>#REF!</v>
      </c>
      <c r="M2526" s="224" t="e">
        <f t="shared" si="156"/>
        <v>#REF!</v>
      </c>
    </row>
    <row r="2527" spans="2:13" s="229" customFormat="1" ht="27.75" customHeight="1" x14ac:dyDescent="0.2">
      <c r="B2527" s="562" t="s">
        <v>251</v>
      </c>
      <c r="C2527" s="563"/>
      <c r="D2527" s="239" t="e">
        <f>#REF!</f>
        <v>#REF!</v>
      </c>
      <c r="E2527" s="240" t="s">
        <v>242</v>
      </c>
      <c r="F2527" s="242" t="e">
        <f>IF(#REF!&gt;=1,IF(#REF!&gt;=1,#REF!),IF(#REF!&gt;=0,"",))</f>
        <v>#REF!</v>
      </c>
      <c r="G2527" s="241" t="e">
        <f>保全管理データ!N3367</f>
        <v>#REF!</v>
      </c>
      <c r="H2527" s="241" t="e">
        <f>IF(#REF!="無","",IF(#REF!="","",IF(#REF!="悪環境における作業",0.2,IF(#REF!="高所又は地下作業",0.1,IF(#REF!="錯綜場所作業",0.3,IF(#REF!="複雑な制約のある作業",0.4,IF(#REF!="単純な制約のある作業",0.2,0)))))))</f>
        <v>#REF!</v>
      </c>
      <c r="I2527" s="224" t="e">
        <f t="shared" si="155"/>
        <v>#REF!</v>
      </c>
      <c r="J2527" s="242" t="e">
        <f>IF(#REF!&gt;=1,IF(#REF!&gt;=1,#REF!),IF(#REF!&gt;=0,"",))</f>
        <v>#REF!</v>
      </c>
      <c r="K2527" s="241" t="e">
        <f>保全管理データ!N3394</f>
        <v>#REF!</v>
      </c>
      <c r="L2527" s="241" t="e">
        <f>IF(#REF!="","",IF(#REF!="悪環境における作業",0.2,IF(#REF!="高所又は地下作業",0.1,IF(#REF!="錯綜場所作業",0.3,IF(#REF!="複雑な制約のある作業",0.4,IF(#REF!="単純な制約のある作業",0.2,0))))))</f>
        <v>#REF!</v>
      </c>
      <c r="M2527" s="224" t="e">
        <f t="shared" si="156"/>
        <v>#REF!</v>
      </c>
    </row>
    <row r="2528" spans="2:13" s="229" customFormat="1" ht="27.75" customHeight="1" x14ac:dyDescent="0.2">
      <c r="B2528" s="562" t="s">
        <v>252</v>
      </c>
      <c r="C2528" s="563"/>
      <c r="D2528" s="239" t="e">
        <f>#REF!</f>
        <v>#REF!</v>
      </c>
      <c r="E2528" s="240" t="s">
        <v>244</v>
      </c>
      <c r="F2528" s="242" t="e">
        <f>IF(#REF!&gt;=1,IF(#REF!&gt;=1,#REF!),IF(#REF!&gt;=0,"",))</f>
        <v>#REF!</v>
      </c>
      <c r="G2528" s="241" t="e">
        <f>保全管理データ!N3368</f>
        <v>#REF!</v>
      </c>
      <c r="H2528" s="241" t="e">
        <f>IF(#REF!="無","",IF(#REF!="","",IF(#REF!="悪環境における作業",0.2,IF(#REF!="高所又は地下作業",0.1,IF(#REF!="錯綜場所作業",0.3,IF(#REF!="複雑な制約のある作業",0.4,IF(#REF!="単純な制約のある作業",0.2,0)))))))</f>
        <v>#REF!</v>
      </c>
      <c r="I2528" s="224" t="e">
        <f t="shared" si="155"/>
        <v>#REF!</v>
      </c>
      <c r="J2528" s="242" t="e">
        <f>IF(#REF!&gt;=1,IF(#REF!&gt;=1,#REF!),IF(#REF!&gt;=0,"",))</f>
        <v>#REF!</v>
      </c>
      <c r="K2528" s="241" t="e">
        <f>保全管理データ!N3395</f>
        <v>#REF!</v>
      </c>
      <c r="L2528" s="241" t="e">
        <f>IF(#REF!="","",IF(#REF!="悪環境における作業",0.2,IF(#REF!="高所又は地下作業",0.1,IF(#REF!="錯綜場所作業",0.3,IF(#REF!="複雑な制約のある作業",0.4,IF(#REF!="単純な制約のある作業",0.2,0))))))</f>
        <v>#REF!</v>
      </c>
      <c r="M2528" s="224" t="e">
        <f t="shared" si="156"/>
        <v>#REF!</v>
      </c>
    </row>
    <row r="2529" spans="2:13" s="229" customFormat="1" ht="27.75" customHeight="1" x14ac:dyDescent="0.2">
      <c r="B2529" s="562" t="s">
        <v>253</v>
      </c>
      <c r="C2529" s="563"/>
      <c r="D2529" s="239" t="e">
        <f>#REF!</f>
        <v>#REF!</v>
      </c>
      <c r="E2529" s="240" t="s">
        <v>242</v>
      </c>
      <c r="F2529" s="242" t="e">
        <f>IF(#REF!&gt;=1,IF(#REF!&gt;=1,#REF!),IF(#REF!&gt;=0,"",))</f>
        <v>#REF!</v>
      </c>
      <c r="G2529" s="241" t="e">
        <f>保全管理データ!N3369</f>
        <v>#REF!</v>
      </c>
      <c r="H2529" s="241" t="e">
        <f>IF(#REF!="無","",IF(#REF!="","",IF(#REF!="悪環境における作業",0.2,IF(#REF!="高所又は地下作業",0.1,IF(#REF!="錯綜場所作業",0.3,IF(#REF!="複雑な制約のある作業",0.4,IF(#REF!="単純な制約のある作業",0.2,0)))))))</f>
        <v>#REF!</v>
      </c>
      <c r="I2529" s="224" t="e">
        <f t="shared" si="155"/>
        <v>#REF!</v>
      </c>
      <c r="J2529" s="242" t="e">
        <f>IF(#REF!&gt;=1,IF(#REF!&gt;=1,#REF!),IF(#REF!&gt;=0,"",))</f>
        <v>#REF!</v>
      </c>
      <c r="K2529" s="241" t="e">
        <f>保全管理データ!N3396</f>
        <v>#REF!</v>
      </c>
      <c r="L2529" s="241" t="e">
        <f>IF(#REF!="","",IF(#REF!="悪環境における作業",0.2,IF(#REF!="高所又は地下作業",0.1,IF(#REF!="錯綜場所作業",0.3,IF(#REF!="複雑な制約のある作業",0.4,IF(#REF!="単純な制約のある作業",0.2,0))))))</f>
        <v>#REF!</v>
      </c>
      <c r="M2529" s="224" t="e">
        <f t="shared" si="156"/>
        <v>#REF!</v>
      </c>
    </row>
    <row r="2530" spans="2:13" s="229" customFormat="1" ht="27.75" customHeight="1" x14ac:dyDescent="0.2">
      <c r="B2530" s="562" t="s">
        <v>254</v>
      </c>
      <c r="C2530" s="563"/>
      <c r="D2530" s="239" t="e">
        <f>#REF!</f>
        <v>#REF!</v>
      </c>
      <c r="E2530" s="240" t="s">
        <v>242</v>
      </c>
      <c r="F2530" s="242" t="e">
        <f>IF(#REF!&gt;=1,IF(#REF!&gt;=1,#REF!),IF(#REF!&gt;=0,"",))</f>
        <v>#REF!</v>
      </c>
      <c r="G2530" s="241" t="e">
        <f>保全管理データ!N3370</f>
        <v>#REF!</v>
      </c>
      <c r="H2530" s="241" t="e">
        <f>IF(#REF!="無","",IF(#REF!="","",IF(#REF!="悪環境における作業",0.2,IF(#REF!="高所又は地下作業",0.1,IF(#REF!="錯綜場所作業",0.3,IF(#REF!="複雑な制約のある作業",0.4,IF(#REF!="単純な制約のある作業",0.2,0)))))))</f>
        <v>#REF!</v>
      </c>
      <c r="I2530" s="224" t="e">
        <f t="shared" si="155"/>
        <v>#REF!</v>
      </c>
      <c r="J2530" s="242" t="e">
        <f>IF(#REF!&gt;=1,IF(#REF!&gt;=1,#REF!),IF(#REF!&gt;=0,"",))</f>
        <v>#REF!</v>
      </c>
      <c r="K2530" s="241" t="e">
        <f>保全管理データ!N3397</f>
        <v>#REF!</v>
      </c>
      <c r="L2530" s="241" t="e">
        <f>IF(#REF!="","",IF(#REF!="悪環境における作業",0.2,IF(#REF!="高所又は地下作業",0.1,IF(#REF!="錯綜場所作業",0.3,IF(#REF!="複雑な制約のある作業",0.4,IF(#REF!="単純な制約のある作業",0.2,0))))))</f>
        <v>#REF!</v>
      </c>
      <c r="M2530" s="224" t="e">
        <f t="shared" si="156"/>
        <v>#REF!</v>
      </c>
    </row>
    <row r="2531" spans="2:13" s="229" customFormat="1" ht="27.75" customHeight="1" x14ac:dyDescent="0.2">
      <c r="B2531" s="562" t="s">
        <v>255</v>
      </c>
      <c r="C2531" s="563"/>
      <c r="D2531" s="239" t="e">
        <f>#REF!</f>
        <v>#REF!</v>
      </c>
      <c r="E2531" s="240" t="s">
        <v>245</v>
      </c>
      <c r="F2531" s="242" t="e">
        <f>IF(#REF!&gt;=1,IF(#REF!&gt;=1,#REF!),IF(#REF!&gt;=0,"",))</f>
        <v>#REF!</v>
      </c>
      <c r="G2531" s="241" t="e">
        <f>保全管理データ!N3371</f>
        <v>#REF!</v>
      </c>
      <c r="H2531" s="241" t="e">
        <f>IF(#REF!="無","",IF(#REF!="","",IF(#REF!="悪環境における作業",0.2,IF(#REF!="高所又は地下作業",0.1,IF(#REF!="錯綜場所作業",0.3,IF(#REF!="複雑な制約のある作業",0.4,IF(#REF!="単純な制約のある作業",0.2,0)))))))</f>
        <v>#REF!</v>
      </c>
      <c r="I2531" s="224" t="e">
        <f t="shared" si="155"/>
        <v>#REF!</v>
      </c>
      <c r="J2531" s="242" t="e">
        <f>IF(#REF!&gt;=1,IF(#REF!&gt;=1,#REF!),IF(#REF!&gt;=0,"",))</f>
        <v>#REF!</v>
      </c>
      <c r="K2531" s="241" t="e">
        <f>保全管理データ!N3398</f>
        <v>#REF!</v>
      </c>
      <c r="L2531" s="241" t="e">
        <f>IF(#REF!="","",IF(#REF!="悪環境における作業",0.2,IF(#REF!="高所又は地下作業",0.1,IF(#REF!="錯綜場所作業",0.3,IF(#REF!="複雑な制約のある作業",0.4,IF(#REF!="単純な制約のある作業",0.2,0))))))</f>
        <v>#REF!</v>
      </c>
      <c r="M2531" s="224" t="e">
        <f t="shared" si="156"/>
        <v>#REF!</v>
      </c>
    </row>
    <row r="2532" spans="2:13" s="229" customFormat="1" ht="27.75" customHeight="1" x14ac:dyDescent="0.2">
      <c r="B2532" s="562" t="s">
        <v>256</v>
      </c>
      <c r="C2532" s="563"/>
      <c r="D2532" s="239" t="e">
        <f>#REF!</f>
        <v>#REF!</v>
      </c>
      <c r="E2532" s="240" t="s">
        <v>242</v>
      </c>
      <c r="F2532" s="242" t="e">
        <f>IF(#REF!&gt;=1,IF(#REF!&gt;=1,#REF!),IF(#REF!&gt;=0,"",))</f>
        <v>#REF!</v>
      </c>
      <c r="G2532" s="241" t="e">
        <f>保全管理データ!N3372</f>
        <v>#REF!</v>
      </c>
      <c r="H2532" s="241" t="e">
        <f>IF(#REF!="無","",IF(#REF!="","",IF(#REF!="悪環境における作業",0.2,IF(#REF!="高所又は地下作業",0.1,IF(#REF!="錯綜場所作業",0.3,IF(#REF!="複雑な制約のある作業",0.4,IF(#REF!="単純な制約のある作業",0.2,0)))))))</f>
        <v>#REF!</v>
      </c>
      <c r="I2532" s="224" t="e">
        <f t="shared" si="155"/>
        <v>#REF!</v>
      </c>
      <c r="J2532" s="242" t="e">
        <f>IF(#REF!&gt;=1,IF(#REF!&gt;=1,#REF!),IF(#REF!&gt;=0,"",))</f>
        <v>#REF!</v>
      </c>
      <c r="K2532" s="241" t="e">
        <f>保全管理データ!N3399</f>
        <v>#REF!</v>
      </c>
      <c r="L2532" s="241" t="e">
        <f>IF(#REF!="","",IF(#REF!="悪環境における作業",0.2,IF(#REF!="高所又は地下作業",0.1,IF(#REF!="錯綜場所作業",0.3,IF(#REF!="複雑な制約のある作業",0.4,IF(#REF!="単純な制約のある作業",0.2,0))))))</f>
        <v>#REF!</v>
      </c>
      <c r="M2532" s="224" t="e">
        <f t="shared" si="156"/>
        <v>#REF!</v>
      </c>
    </row>
    <row r="2533" spans="2:13" s="229" customFormat="1" ht="27.75" customHeight="1" x14ac:dyDescent="0.2">
      <c r="B2533" s="562" t="s">
        <v>257</v>
      </c>
      <c r="C2533" s="563"/>
      <c r="D2533" s="239" t="e">
        <f>#REF!</f>
        <v>#REF!</v>
      </c>
      <c r="E2533" s="240" t="s">
        <v>245</v>
      </c>
      <c r="F2533" s="242" t="e">
        <f>IF(#REF!&gt;=1,IF(#REF!&gt;=1,#REF!),IF(#REF!&gt;=0,"",))</f>
        <v>#REF!</v>
      </c>
      <c r="G2533" s="241" t="e">
        <f>保全管理データ!N3373</f>
        <v>#REF!</v>
      </c>
      <c r="H2533" s="241" t="e">
        <f>IF(#REF!="無","",IF(#REF!="","",IF(#REF!="悪環境における作業",0.2,IF(#REF!="高所又は地下作業",0.1,IF(#REF!="錯綜場所作業",0.3,IF(#REF!="複雑な制約のある作業",0.4,IF(#REF!="単純な制約のある作業",0.2,0)))))))</f>
        <v>#REF!</v>
      </c>
      <c r="I2533" s="224" t="e">
        <f t="shared" si="155"/>
        <v>#REF!</v>
      </c>
      <c r="J2533" s="242" t="e">
        <f>IF(#REF!&gt;=1,IF(#REF!&gt;=1,#REF!),IF(#REF!&gt;=0,"",))</f>
        <v>#REF!</v>
      </c>
      <c r="K2533" s="241" t="e">
        <f>保全管理データ!N3400</f>
        <v>#REF!</v>
      </c>
      <c r="L2533" s="241" t="e">
        <f>IF(#REF!="","",IF(#REF!="悪環境における作業",0.2,IF(#REF!="高所又は地下作業",0.1,IF(#REF!="錯綜場所作業",0.3,IF(#REF!="複雑な制約のある作業",0.4,IF(#REF!="単純な制約のある作業",0.2,0))))))</f>
        <v>#REF!</v>
      </c>
      <c r="M2533" s="224" t="e">
        <f t="shared" si="156"/>
        <v>#REF!</v>
      </c>
    </row>
    <row r="2534" spans="2:13" s="229" customFormat="1" ht="27.75" customHeight="1" x14ac:dyDescent="0.2">
      <c r="B2534" s="562" t="s">
        <v>258</v>
      </c>
      <c r="C2534" s="563"/>
      <c r="D2534" s="239" t="e">
        <f>#REF!</f>
        <v>#REF!</v>
      </c>
      <c r="E2534" s="240" t="s">
        <v>245</v>
      </c>
      <c r="F2534" s="242" t="e">
        <f>IF(#REF!&gt;=1,IF(#REF!&gt;=1,#REF!),IF(#REF!&gt;=0,"",))</f>
        <v>#REF!</v>
      </c>
      <c r="G2534" s="241" t="e">
        <f>保全管理データ!N3374</f>
        <v>#REF!</v>
      </c>
      <c r="H2534" s="241" t="e">
        <f>IF(#REF!="無","",IF(#REF!="","",IF(#REF!="悪環境における作業",0.2,IF(#REF!="高所又は地下作業",0.1,IF(#REF!="錯綜場所作業",0.3,IF(#REF!="複雑な制約のある作業",0.4,IF(#REF!="単純な制約のある作業",0.2,0)))))))</f>
        <v>#REF!</v>
      </c>
      <c r="I2534" s="224" t="e">
        <f t="shared" si="155"/>
        <v>#REF!</v>
      </c>
      <c r="J2534" s="242" t="e">
        <f>IF(#REF!&gt;=1,IF(#REF!&gt;=1,#REF!),IF(#REF!&gt;=0,"",))</f>
        <v>#REF!</v>
      </c>
      <c r="K2534" s="241" t="e">
        <f>保全管理データ!N3401</f>
        <v>#REF!</v>
      </c>
      <c r="L2534" s="241" t="e">
        <f>IF(#REF!="","",IF(#REF!="悪環境における作業",0.2,IF(#REF!="高所又は地下作業",0.1,IF(#REF!="錯綜場所作業",0.3,IF(#REF!="複雑な制約のある作業",0.4,IF(#REF!="単純な制約のある作業",0.2,0))))))</f>
        <v>#REF!</v>
      </c>
      <c r="M2534" s="224" t="e">
        <f t="shared" si="156"/>
        <v>#REF!</v>
      </c>
    </row>
    <row r="2535" spans="2:13" s="229" customFormat="1" ht="27.75" customHeight="1" x14ac:dyDescent="0.2">
      <c r="B2535" s="562" t="s">
        <v>259</v>
      </c>
      <c r="C2535" s="563"/>
      <c r="D2535" s="239" t="e">
        <f>#REF!</f>
        <v>#REF!</v>
      </c>
      <c r="E2535" s="240" t="s">
        <v>245</v>
      </c>
      <c r="F2535" s="242" t="e">
        <f>IF(#REF!&gt;=1,IF(#REF!&gt;=1,#REF!),IF(#REF!&gt;=0,"",))</f>
        <v>#REF!</v>
      </c>
      <c r="G2535" s="241" t="e">
        <f>保全管理データ!N3375</f>
        <v>#REF!</v>
      </c>
      <c r="H2535" s="241" t="e">
        <f>IF(#REF!="無","",IF(#REF!="","",IF(#REF!="悪環境における作業",0.2,IF(#REF!="高所又は地下作業",0.1,IF(#REF!="錯綜場所作業",0.3,IF(#REF!="複雑な制約のある作業",0.4,IF(#REF!="単純な制約のある作業",0.2,0)))))))</f>
        <v>#REF!</v>
      </c>
      <c r="I2535" s="224" t="e">
        <f t="shared" si="155"/>
        <v>#REF!</v>
      </c>
      <c r="J2535" s="242" t="e">
        <f>IF(#REF!&gt;=1,IF(#REF!&gt;=1,#REF!),IF(#REF!&gt;=0,"",))</f>
        <v>#REF!</v>
      </c>
      <c r="K2535" s="241" t="e">
        <f>保全管理データ!N3402</f>
        <v>#REF!</v>
      </c>
      <c r="L2535" s="241" t="e">
        <f>IF(#REF!="","",IF(#REF!="悪環境における作業",0.2,IF(#REF!="高所又は地下作業",0.1,IF(#REF!="錯綜場所作業",0.3,IF(#REF!="複雑な制約のある作業",0.4,IF(#REF!="単純な制約のある作業",0.2,0))))))</f>
        <v>#REF!</v>
      </c>
      <c r="M2535" s="224" t="e">
        <f t="shared" si="156"/>
        <v>#REF!</v>
      </c>
    </row>
    <row r="2536" spans="2:13" s="229" customFormat="1" ht="27.75" customHeight="1" x14ac:dyDescent="0.2">
      <c r="B2536" s="562" t="s">
        <v>432</v>
      </c>
      <c r="C2536" s="563"/>
      <c r="D2536" s="239" t="e">
        <f>#REF!</f>
        <v>#REF!</v>
      </c>
      <c r="E2536" s="240" t="s">
        <v>248</v>
      </c>
      <c r="F2536" s="242" t="e">
        <f>IF(#REF!&gt;=1,IF(#REF!&gt;=1,#REF!),IF(#REF!&gt;=0,"",))</f>
        <v>#REF!</v>
      </c>
      <c r="G2536" s="241" t="e">
        <f>保全管理データ!N3376</f>
        <v>#REF!</v>
      </c>
      <c r="H2536" s="241" t="e">
        <f>IF(#REF!="無","",IF(#REF!="","",IF(#REF!="悪環境における作業",0.2,IF(#REF!="高所又は地下作業",0.1,IF(#REF!="錯綜場所作業",0.3,IF(#REF!="複雑な制約のある作業",0.4,IF(#REF!="単純な制約のある作業",0.2,0)))))))</f>
        <v>#REF!</v>
      </c>
      <c r="I2536" s="224" t="e">
        <f t="shared" si="155"/>
        <v>#REF!</v>
      </c>
      <c r="J2536" s="242" t="e">
        <f>IF(#REF!&gt;=1,IF(#REF!&gt;=1,#REF!),IF(#REF!&gt;=0,"",))</f>
        <v>#REF!</v>
      </c>
      <c r="K2536" s="241" t="e">
        <f>保全管理データ!N3403</f>
        <v>#REF!</v>
      </c>
      <c r="L2536" s="241" t="e">
        <f>IF(#REF!="","",IF(#REF!="悪環境における作業",0.2,IF(#REF!="高所又は地下作業",0.1,IF(#REF!="錯綜場所作業",0.3,IF(#REF!="複雑な制約のある作業",0.4,IF(#REF!="単純な制約のある作業",0.2,0))))))</f>
        <v>#REF!</v>
      </c>
      <c r="M2536" s="224" t="e">
        <f t="shared" si="156"/>
        <v>#REF!</v>
      </c>
    </row>
    <row r="2537" spans="2:13" s="229" customFormat="1" ht="27.75" customHeight="1" x14ac:dyDescent="0.2">
      <c r="B2537" s="562" t="s">
        <v>261</v>
      </c>
      <c r="C2537" s="563"/>
      <c r="D2537" s="239" t="e">
        <f>#REF!</f>
        <v>#REF!</v>
      </c>
      <c r="E2537" s="240" t="s">
        <v>247</v>
      </c>
      <c r="F2537" s="242" t="e">
        <f>IF(#REF!&gt;=1,IF(#REF!&gt;=1,#REF!),IF(#REF!&gt;=0,"",))</f>
        <v>#REF!</v>
      </c>
      <c r="G2537" s="241" t="e">
        <f>保全管理データ!N3377</f>
        <v>#REF!</v>
      </c>
      <c r="H2537" s="241" t="e">
        <f>IF(#REF!="無","",IF(#REF!="","",IF(#REF!="悪環境における作業",0.2,IF(#REF!="高所又は地下作業",0.1,IF(#REF!="錯綜場所作業",0.3,IF(#REF!="複雑な制約のある作業",0.4,IF(#REF!="単純な制約のある作業",0.2,0)))))))</f>
        <v>#REF!</v>
      </c>
      <c r="I2537" s="224" t="e">
        <f t="shared" si="155"/>
        <v>#REF!</v>
      </c>
      <c r="J2537" s="242" t="e">
        <f>IF(#REF!&gt;=1,IF(#REF!&gt;=1,#REF!),IF(#REF!&gt;=0,"",))</f>
        <v>#REF!</v>
      </c>
      <c r="K2537" s="241" t="e">
        <f>保全管理データ!N3404</f>
        <v>#REF!</v>
      </c>
      <c r="L2537" s="241" t="e">
        <f>IF(#REF!="","",IF(#REF!="悪環境における作業",0.2,IF(#REF!="高所又は地下作業",0.1,IF(#REF!="錯綜場所作業",0.3,IF(#REF!="複雑な制約のある作業",0.4,IF(#REF!="単純な制約のある作業",0.2,0))))))</f>
        <v>#REF!</v>
      </c>
      <c r="M2537" s="224" t="e">
        <f t="shared" si="156"/>
        <v>#REF!</v>
      </c>
    </row>
    <row r="2538" spans="2:13" s="229" customFormat="1" ht="27.75" customHeight="1" x14ac:dyDescent="0.2">
      <c r="B2538" s="562" t="s">
        <v>262</v>
      </c>
      <c r="C2538" s="563"/>
      <c r="D2538" s="239" t="e">
        <f>#REF!</f>
        <v>#REF!</v>
      </c>
      <c r="E2538" s="240" t="s">
        <v>245</v>
      </c>
      <c r="F2538" s="242" t="e">
        <f>IF(#REF!&gt;=1,IF(#REF!&gt;=1,#REF!),IF(#REF!&gt;=0,"",))</f>
        <v>#REF!</v>
      </c>
      <c r="G2538" s="241" t="e">
        <f>保全管理データ!N3378</f>
        <v>#REF!</v>
      </c>
      <c r="H2538" s="241" t="e">
        <f>IF(#REF!="無","",IF(#REF!="","",IF(#REF!="悪環境における作業",0.2,IF(#REF!="高所又は地下作業",0.1,IF(#REF!="錯綜場所作業",0.3,IF(#REF!="複雑な制約のある作業",0.4,IF(#REF!="単純な制約のある作業",0.2,0)))))))</f>
        <v>#REF!</v>
      </c>
      <c r="I2538" s="224" t="e">
        <f t="shared" si="155"/>
        <v>#REF!</v>
      </c>
      <c r="J2538" s="242" t="e">
        <f>IF(#REF!&gt;=1,IF(#REF!&gt;=1,#REF!),IF(#REF!&gt;=0,"",))</f>
        <v>#REF!</v>
      </c>
      <c r="K2538" s="241" t="e">
        <f>保全管理データ!N3405</f>
        <v>#REF!</v>
      </c>
      <c r="L2538" s="241" t="e">
        <f>IF(#REF!="","",IF(#REF!="悪環境における作業",0.2,IF(#REF!="高所又は地下作業",0.1,IF(#REF!="錯綜場所作業",0.3,IF(#REF!="複雑な制約のある作業",0.4,IF(#REF!="単純な制約のある作業",0.2,0))))))</f>
        <v>#REF!</v>
      </c>
      <c r="M2538" s="224" t="e">
        <f t="shared" si="156"/>
        <v>#REF!</v>
      </c>
    </row>
    <row r="2539" spans="2:13" s="229" customFormat="1" ht="27.75" customHeight="1" x14ac:dyDescent="0.2">
      <c r="B2539" s="562" t="s">
        <v>263</v>
      </c>
      <c r="C2539" s="563"/>
      <c r="D2539" s="239" t="e">
        <f>#REF!</f>
        <v>#REF!</v>
      </c>
      <c r="E2539" s="240" t="s">
        <v>245</v>
      </c>
      <c r="F2539" s="242" t="e">
        <f>IF(#REF!&gt;=1,IF(#REF!&gt;=1,#REF!),IF(#REF!&gt;=0,"",))</f>
        <v>#REF!</v>
      </c>
      <c r="G2539" s="241" t="e">
        <f>保全管理データ!N3379</f>
        <v>#REF!</v>
      </c>
      <c r="H2539" s="241" t="e">
        <f>IF(#REF!="無","",IF(#REF!="","",IF(#REF!="悪環境における作業",0.2,IF(#REF!="高所又は地下作業",0.1,IF(#REF!="錯綜場所作業",0.3,IF(#REF!="複雑な制約のある作業",0.4,IF(#REF!="単純な制約のある作業",0.2,0)))))))</f>
        <v>#REF!</v>
      </c>
      <c r="I2539" s="224" t="e">
        <f t="shared" si="155"/>
        <v>#REF!</v>
      </c>
      <c r="J2539" s="242" t="e">
        <f>IF(#REF!&gt;=1,IF(#REF!&gt;=1,#REF!),IF(#REF!&gt;=0,"",))</f>
        <v>#REF!</v>
      </c>
      <c r="K2539" s="241" t="e">
        <f>保全管理データ!N3406</f>
        <v>#REF!</v>
      </c>
      <c r="L2539" s="241" t="e">
        <f>IF(#REF!="","",IF(#REF!="悪環境における作業",0.2,IF(#REF!="高所又は地下作業",0.1,IF(#REF!="錯綜場所作業",0.3,IF(#REF!="複雑な制約のある作業",0.4,IF(#REF!="単純な制約のある作業",0.2,0))))))</f>
        <v>#REF!</v>
      </c>
      <c r="M2539" s="224" t="e">
        <f t="shared" si="156"/>
        <v>#REF!</v>
      </c>
    </row>
    <row r="2540" spans="2:13" s="229" customFormat="1" ht="27.75" customHeight="1" x14ac:dyDescent="0.2">
      <c r="B2540" s="562" t="s">
        <v>264</v>
      </c>
      <c r="C2540" s="563"/>
      <c r="D2540" s="239" t="e">
        <f>#REF!</f>
        <v>#REF!</v>
      </c>
      <c r="E2540" s="240" t="s">
        <v>245</v>
      </c>
      <c r="F2540" s="242" t="e">
        <f>IF(#REF!&gt;=1,IF(#REF!&gt;=1,#REF!),IF(#REF!&gt;=0,"",))</f>
        <v>#REF!</v>
      </c>
      <c r="G2540" s="241" t="e">
        <f>保全管理データ!N3380</f>
        <v>#REF!</v>
      </c>
      <c r="H2540" s="241" t="e">
        <f>IF(#REF!="無","",IF(#REF!="","",IF(#REF!="悪環境における作業",0.2,IF(#REF!="高所又は地下作業",0.1,IF(#REF!="錯綜場所作業",0.3,IF(#REF!="複雑な制約のある作業",0.4,IF(#REF!="単純な制約のある作業",0.2,0)))))))</f>
        <v>#REF!</v>
      </c>
      <c r="I2540" s="224" t="e">
        <f t="shared" si="155"/>
        <v>#REF!</v>
      </c>
      <c r="J2540" s="242" t="e">
        <f>IF(#REF!&gt;=1,IF(#REF!&gt;=1,#REF!),IF(#REF!&gt;=0,"",))</f>
        <v>#REF!</v>
      </c>
      <c r="K2540" s="241" t="e">
        <f>保全管理データ!N3407</f>
        <v>#REF!</v>
      </c>
      <c r="L2540" s="241" t="e">
        <f>IF(#REF!="","",IF(#REF!="悪環境における作業",0.2,IF(#REF!="高所又は地下作業",0.1,IF(#REF!="錯綜場所作業",0.3,IF(#REF!="複雑な制約のある作業",0.4,IF(#REF!="単純な制約のある作業",0.2,0))))))</f>
        <v>#REF!</v>
      </c>
      <c r="M2540" s="224" t="e">
        <f t="shared" si="156"/>
        <v>#REF!</v>
      </c>
    </row>
    <row r="2541" spans="2:13" s="229" customFormat="1" ht="27.75" customHeight="1" x14ac:dyDescent="0.2">
      <c r="B2541" s="562" t="s">
        <v>265</v>
      </c>
      <c r="C2541" s="563"/>
      <c r="D2541" s="239" t="e">
        <f>#REF!</f>
        <v>#REF!</v>
      </c>
      <c r="E2541" s="240" t="s">
        <v>245</v>
      </c>
      <c r="F2541" s="242" t="e">
        <f>IF(#REF!&gt;=1,IF(#REF!&gt;=1,#REF!),IF(#REF!&gt;=0,"",))</f>
        <v>#REF!</v>
      </c>
      <c r="G2541" s="241" t="e">
        <f>保全管理データ!N3381</f>
        <v>#REF!</v>
      </c>
      <c r="H2541" s="241" t="e">
        <f>IF(#REF!="無","",IF(#REF!="","",IF(#REF!="悪環境における作業",0.2,IF(#REF!="高所又は地下作業",0.1,IF(#REF!="錯綜場所作業",0.3,IF(#REF!="複雑な制約のある作業",0.4,IF(#REF!="単純な制約のある作業",0.2,0)))))))</f>
        <v>#REF!</v>
      </c>
      <c r="I2541" s="224" t="e">
        <f t="shared" si="155"/>
        <v>#REF!</v>
      </c>
      <c r="J2541" s="242" t="e">
        <f>IF(#REF!&gt;=1,IF(#REF!&gt;=1,#REF!),IF(#REF!&gt;=0,"",))</f>
        <v>#REF!</v>
      </c>
      <c r="K2541" s="241" t="e">
        <f>保全管理データ!N3408</f>
        <v>#REF!</v>
      </c>
      <c r="L2541" s="241" t="e">
        <f>IF(#REF!="","",IF(#REF!="悪環境における作業",0.2,IF(#REF!="高所又は地下作業",0.1,IF(#REF!="錯綜場所作業",0.3,IF(#REF!="複雑な制約のある作業",0.4,IF(#REF!="単純な制約のある作業",0.2,0))))))</f>
        <v>#REF!</v>
      </c>
      <c r="M2541" s="224" t="e">
        <f t="shared" si="156"/>
        <v>#REF!</v>
      </c>
    </row>
    <row r="2542" spans="2:13" s="229" customFormat="1" ht="27.75" customHeight="1" x14ac:dyDescent="0.2">
      <c r="B2542" s="562" t="s">
        <v>266</v>
      </c>
      <c r="C2542" s="563"/>
      <c r="D2542" s="239" t="e">
        <f>#REF!</f>
        <v>#REF!</v>
      </c>
      <c r="E2542" s="240" t="s">
        <v>245</v>
      </c>
      <c r="F2542" s="242" t="e">
        <f>IF(#REF!&gt;=1,IF(#REF!&gt;=1,#REF!),IF(#REF!&gt;=0,"",))</f>
        <v>#REF!</v>
      </c>
      <c r="G2542" s="241" t="e">
        <f>保全管理データ!N3382</f>
        <v>#REF!</v>
      </c>
      <c r="H2542" s="241" t="e">
        <f>IF(#REF!="無","",IF(#REF!="","",IF(#REF!="悪環境における作業",0.2,IF(#REF!="高所又は地下作業",0.1,IF(#REF!="錯綜場所作業",0.3,IF(#REF!="複雑な制約のある作業",0.4,IF(#REF!="単純な制約のある作業",0.2,0)))))))</f>
        <v>#REF!</v>
      </c>
      <c r="I2542" s="224" t="e">
        <f t="shared" si="155"/>
        <v>#REF!</v>
      </c>
      <c r="J2542" s="242" t="e">
        <f>IF(#REF!&gt;=1,IF(#REF!&gt;=1,#REF!),IF(#REF!&gt;=0,"",))</f>
        <v>#REF!</v>
      </c>
      <c r="K2542" s="241" t="e">
        <f>保全管理データ!N3409</f>
        <v>#REF!</v>
      </c>
      <c r="L2542" s="241" t="e">
        <f>IF(#REF!="","",IF(#REF!="悪環境における作業",0.2,IF(#REF!="高所又は地下作業",0.1,IF(#REF!="錯綜場所作業",0.3,IF(#REF!="複雑な制約のある作業",0.4,IF(#REF!="単純な制約のある作業",0.2,0))))))</f>
        <v>#REF!</v>
      </c>
      <c r="M2542" s="224" t="e">
        <f t="shared" si="156"/>
        <v>#REF!</v>
      </c>
    </row>
    <row r="2543" spans="2:13" s="229" customFormat="1" ht="27.75" customHeight="1" x14ac:dyDescent="0.2">
      <c r="B2543" s="562" t="s">
        <v>81</v>
      </c>
      <c r="C2543" s="563"/>
      <c r="D2543" s="239" t="e">
        <f>#REF!</f>
        <v>#REF!</v>
      </c>
      <c r="E2543" s="240" t="s">
        <v>245</v>
      </c>
      <c r="F2543" s="242" t="e">
        <f>IF(#REF!&gt;=1,IF(#REF!&gt;=1,#REF!),IF(#REF!&gt;=0,"",))</f>
        <v>#REF!</v>
      </c>
      <c r="G2543" s="241" t="e">
        <f>保全管理データ!N3383</f>
        <v>#REF!</v>
      </c>
      <c r="H2543" s="241" t="e">
        <f>IF(#REF!="無","",IF(#REF!="","",IF(#REF!="悪環境における作業",0.2,IF(#REF!="高所又は地下作業",0.1,IF(#REF!="錯綜場所作業",0.3,IF(#REF!="複雑な制約のある作業",0.4,IF(#REF!="単純な制約のある作業",0.2,0)))))))</f>
        <v>#REF!</v>
      </c>
      <c r="I2543" s="224" t="e">
        <f t="shared" si="155"/>
        <v>#REF!</v>
      </c>
      <c r="J2543" s="242" t="e">
        <f>IF(#REF!&gt;=1,IF(#REF!&gt;=1,#REF!),IF(#REF!&gt;=0,"",))</f>
        <v>#REF!</v>
      </c>
      <c r="K2543" s="241" t="e">
        <f>保全管理データ!N3410</f>
        <v>#REF!</v>
      </c>
      <c r="L2543" s="241" t="e">
        <f>IF(#REF!="","",IF(#REF!="悪環境における作業",0.2,IF(#REF!="高所又は地下作業",0.1,IF(#REF!="錯綜場所作業",0.3,IF(#REF!="複雑な制約のある作業",0.4,IF(#REF!="単純な制約のある作業",0.2,0))))))</f>
        <v>#REF!</v>
      </c>
      <c r="M2543" s="224" t="e">
        <f t="shared" si="156"/>
        <v>#REF!</v>
      </c>
    </row>
    <row r="2544" spans="2:13" s="229" customFormat="1" ht="27.75" customHeight="1" x14ac:dyDescent="0.2">
      <c r="B2544" s="562" t="s">
        <v>267</v>
      </c>
      <c r="C2544" s="563"/>
      <c r="D2544" s="239" t="e">
        <f>#REF!</f>
        <v>#REF!</v>
      </c>
      <c r="E2544" s="240" t="s">
        <v>247</v>
      </c>
      <c r="F2544" s="242" t="e">
        <f>IF(#REF!&gt;=1,IF(#REF!&gt;=1,#REF!),IF(#REF!&gt;=0,"",))</f>
        <v>#REF!</v>
      </c>
      <c r="G2544" s="241" t="e">
        <f>保全管理データ!N3384</f>
        <v>#REF!</v>
      </c>
      <c r="H2544" s="241" t="e">
        <f>IF(#REF!="無","",IF(#REF!="","",IF(#REF!="悪環境における作業",0.2,IF(#REF!="高所又は地下作業",0.1,IF(#REF!="錯綜場所作業",0.3,IF(#REF!="複雑な制約のある作業",0.4,IF(#REF!="単純な制約のある作業",0.2,0)))))))</f>
        <v>#REF!</v>
      </c>
      <c r="I2544" s="224" t="e">
        <f t="shared" si="155"/>
        <v>#REF!</v>
      </c>
      <c r="J2544" s="242" t="e">
        <f>IF(#REF!&gt;=1,IF(#REF!&gt;=1,#REF!),IF(#REF!&gt;=0,"",))</f>
        <v>#REF!</v>
      </c>
      <c r="K2544" s="241" t="e">
        <f>保全管理データ!N3411</f>
        <v>#REF!</v>
      </c>
      <c r="L2544" s="241" t="e">
        <f>IF(#REF!="","",IF(#REF!="悪環境における作業",0.2,IF(#REF!="高所又は地下作業",0.1,IF(#REF!="錯綜場所作業",0.3,IF(#REF!="複雑な制約のある作業",0.4,IF(#REF!="単純な制約のある作業",0.2,0))))))</f>
        <v>#REF!</v>
      </c>
      <c r="M2544" s="224" t="e">
        <f t="shared" si="156"/>
        <v>#REF!</v>
      </c>
    </row>
    <row r="2545" spans="2:13" s="229" customFormat="1" ht="27.75" customHeight="1" x14ac:dyDescent="0.2">
      <c r="B2545" s="562" t="s">
        <v>268</v>
      </c>
      <c r="C2545" s="563"/>
      <c r="D2545" s="239" t="e">
        <f>#REF!</f>
        <v>#REF!</v>
      </c>
      <c r="E2545" s="240" t="s">
        <v>246</v>
      </c>
      <c r="F2545" s="242" t="e">
        <f>IF(#REF!&gt;=1,IF(#REF!&gt;=1,#REF!),IF(#REF!&gt;=0,"",))</f>
        <v>#REF!</v>
      </c>
      <c r="G2545" s="241" t="e">
        <f>保全管理データ!N3385</f>
        <v>#REF!</v>
      </c>
      <c r="H2545" s="241" t="e">
        <f>IF(#REF!="無","",IF(#REF!="","",IF(#REF!="悪環境における作業",0.2,IF(#REF!="高所又は地下作業",0.1,IF(#REF!="錯綜場所作業",0.3,IF(#REF!="複雑な制約のある作業",0.4,IF(#REF!="単純な制約のある作業",0.2,0)))))))</f>
        <v>#REF!</v>
      </c>
      <c r="I2545" s="224" t="e">
        <f t="shared" si="155"/>
        <v>#REF!</v>
      </c>
      <c r="J2545" s="242" t="e">
        <f>IF(#REF!&gt;=1,IF(#REF!&gt;=1,#REF!),IF(#REF!&gt;=0,"",))</f>
        <v>#REF!</v>
      </c>
      <c r="K2545" s="241" t="e">
        <f>保全管理データ!N3412</f>
        <v>#REF!</v>
      </c>
      <c r="L2545" s="241" t="e">
        <f>IF(#REF!="","",IF(#REF!="悪環境における作業",0.2,IF(#REF!="高所又は地下作業",0.1,IF(#REF!="錯綜場所作業",0.3,IF(#REF!="複雑な制約のある作業",0.4,IF(#REF!="単純な制約のある作業",0.2,0))))))</f>
        <v>#REF!</v>
      </c>
      <c r="M2545" s="224" t="e">
        <f t="shared" si="156"/>
        <v>#REF!</v>
      </c>
    </row>
    <row r="2546" spans="2:13" s="229" customFormat="1" ht="27.75" customHeight="1" thickBot="1" x14ac:dyDescent="0.25">
      <c r="B2546" s="564" t="s">
        <v>269</v>
      </c>
      <c r="C2546" s="565"/>
      <c r="D2546" s="243" t="e">
        <f>#REF!</f>
        <v>#REF!</v>
      </c>
      <c r="E2546" s="244" t="s">
        <v>245</v>
      </c>
      <c r="F2546" s="246" t="e">
        <f>IF(#REF!&gt;=1,IF(#REF!&gt;=1,#REF!),IF(#REF!&gt;=0,"",))</f>
        <v>#REF!</v>
      </c>
      <c r="G2546" s="245" t="e">
        <f>保全管理データ!N3386</f>
        <v>#REF!</v>
      </c>
      <c r="H2546" s="241" t="e">
        <f>IF(#REF!="無","",IF(#REF!="","",IF(#REF!="悪環境における作業",0.2,IF(#REF!="高所又は地下作業",0.1,IF(#REF!="錯綜場所作業",0.3,IF(#REF!="複雑な制約のある作業",0.4,IF(#REF!="単純な制約のある作業",0.2,0)))))))</f>
        <v>#REF!</v>
      </c>
      <c r="I2546" s="224" t="e">
        <f t="shared" si="155"/>
        <v>#REF!</v>
      </c>
      <c r="J2546" s="246" t="e">
        <f>IF(#REF!&gt;=1,IF(#REF!&gt;=1,#REF!),IF(#REF!&gt;=0,"",))</f>
        <v>#REF!</v>
      </c>
      <c r="K2546" s="245" t="e">
        <f>保全管理データ!N3413</f>
        <v>#REF!</v>
      </c>
      <c r="L2546" s="245" t="e">
        <f>IF(#REF!="","",IF(#REF!="悪環境における作業",0.2,IF(#REF!="高所又は地下作業",0.1,IF(#REF!="錯綜場所作業",0.3,IF(#REF!="複雑な制約のある作業",0.4,IF(#REF!="単純な制約のある作業",0.2,0))))))</f>
        <v>#REF!</v>
      </c>
      <c r="M2546" s="224" t="e">
        <f t="shared" si="156"/>
        <v>#REF!</v>
      </c>
    </row>
    <row r="2547" spans="2:13" s="229" customFormat="1" ht="27.75" customHeight="1" thickBot="1" x14ac:dyDescent="0.25">
      <c r="B2547" s="555" t="s">
        <v>190</v>
      </c>
      <c r="C2547" s="555"/>
      <c r="D2547" s="555"/>
      <c r="E2547" s="555"/>
      <c r="F2547" s="557" t="e">
        <f>SUM(I2523:I2546)</f>
        <v>#REF!</v>
      </c>
      <c r="G2547" s="557"/>
      <c r="H2547" s="557"/>
      <c r="I2547" s="558"/>
      <c r="J2547" s="556" t="e">
        <f>IF(SUM(J2523:J2546)=0,"0.00",SUM(M2523:M2546))</f>
        <v>#REF!</v>
      </c>
      <c r="K2547" s="557"/>
      <c r="L2547" s="557"/>
      <c r="M2547" s="558"/>
    </row>
    <row r="2548" spans="2:13" s="229" customFormat="1" ht="27.75" customHeight="1" thickBot="1" x14ac:dyDescent="0.25">
      <c r="B2548" s="555" t="s">
        <v>97</v>
      </c>
      <c r="C2548" s="555"/>
      <c r="D2548" s="555"/>
      <c r="E2548" s="555"/>
      <c r="F2548" s="559" t="e">
        <f>IF(#REF!="５年以下","0",IF(#REF!="５年～１０年",0.1,IF(#REF!="１０年以上",0.15)))</f>
        <v>#REF!</v>
      </c>
      <c r="G2548" s="560"/>
      <c r="H2548" s="560"/>
      <c r="I2548" s="560"/>
      <c r="J2548" s="560"/>
      <c r="K2548" s="560"/>
      <c r="L2548" s="560"/>
      <c r="M2548" s="561"/>
    </row>
    <row r="2549" spans="2:13" s="229" customFormat="1" ht="27.75" customHeight="1" thickBot="1" x14ac:dyDescent="0.25">
      <c r="B2549" s="556" t="s">
        <v>273</v>
      </c>
      <c r="C2549" s="557"/>
      <c r="D2549" s="557"/>
      <c r="E2549" s="558"/>
      <c r="F2549" s="556" t="e">
        <f>F2547*(1+F2548)</f>
        <v>#REF!</v>
      </c>
      <c r="G2549" s="557"/>
      <c r="H2549" s="557"/>
      <c r="I2549" s="557"/>
      <c r="J2549" s="556" t="e">
        <f>J2547*(1+F2548)</f>
        <v>#REF!</v>
      </c>
      <c r="K2549" s="557"/>
      <c r="L2549" s="557"/>
      <c r="M2549" s="558"/>
    </row>
    <row r="2550" spans="2:13" s="229" customFormat="1" ht="24" hidden="1" customHeight="1" thickBot="1" x14ac:dyDescent="0.25">
      <c r="B2550" s="555" t="s">
        <v>191</v>
      </c>
      <c r="C2550" s="555"/>
      <c r="D2550" s="555"/>
      <c r="E2550" s="555"/>
      <c r="F2550" s="556" t="e">
        <f>#REF!*(#REF!*#REF!+#REF!*#REF!)</f>
        <v>#REF!</v>
      </c>
      <c r="G2550" s="557"/>
      <c r="H2550" s="558"/>
      <c r="I2550" s="555" t="e">
        <f>#REF!</f>
        <v>#REF!</v>
      </c>
      <c r="J2550" s="556"/>
      <c r="K2550" s="247" t="s">
        <v>230</v>
      </c>
      <c r="L2550" s="558" t="e">
        <f>B2521</f>
        <v>#REF!</v>
      </c>
      <c r="M2550" s="555"/>
    </row>
    <row r="2551" spans="2:13" s="229" customFormat="1" ht="45" customHeight="1" thickBot="1" x14ac:dyDescent="0.25">
      <c r="B2551" s="228"/>
      <c r="C2551" s="228"/>
      <c r="D2551" s="228"/>
      <c r="E2551" s="228"/>
      <c r="F2551" s="228"/>
      <c r="G2551" s="228"/>
      <c r="H2551" s="228"/>
      <c r="I2551" s="228"/>
      <c r="J2551" s="228"/>
      <c r="K2551" s="228"/>
      <c r="L2551" s="228"/>
      <c r="M2551" s="228"/>
    </row>
    <row r="2552" spans="2:13" s="229" customFormat="1" ht="27.75" customHeight="1" thickBot="1" x14ac:dyDescent="0.25">
      <c r="B2552" s="568" t="s">
        <v>128</v>
      </c>
      <c r="C2552" s="569"/>
      <c r="D2552" s="569"/>
      <c r="E2552" s="570"/>
      <c r="F2552" s="228"/>
      <c r="G2552" s="228"/>
      <c r="H2552" s="228"/>
      <c r="I2552" s="228"/>
      <c r="J2552" s="228"/>
      <c r="K2552" s="228"/>
      <c r="L2552" s="228"/>
      <c r="M2552" s="228"/>
    </row>
    <row r="2553" spans="2:13" s="229" customFormat="1" ht="27.75" customHeight="1" x14ac:dyDescent="0.2">
      <c r="B2553" s="571" t="e">
        <f>#REF!</f>
        <v>#REF!</v>
      </c>
      <c r="C2553" s="572"/>
      <c r="D2553" s="573"/>
      <c r="E2553" s="574"/>
      <c r="F2553" s="578" t="s">
        <v>240</v>
      </c>
      <c r="G2553" s="579"/>
      <c r="H2553" s="579"/>
      <c r="I2553" s="580"/>
      <c r="J2553" s="578" t="s">
        <v>239</v>
      </c>
      <c r="K2553" s="579"/>
      <c r="L2553" s="579"/>
      <c r="M2553" s="580"/>
    </row>
    <row r="2554" spans="2:13" s="229" customFormat="1" ht="27.75" customHeight="1" thickBot="1" x14ac:dyDescent="0.25">
      <c r="B2554" s="575"/>
      <c r="C2554" s="576"/>
      <c r="D2554" s="576"/>
      <c r="E2554" s="577"/>
      <c r="F2554" s="233" t="s">
        <v>149</v>
      </c>
      <c r="G2554" s="231" t="s">
        <v>151</v>
      </c>
      <c r="H2554" s="231" t="s">
        <v>96</v>
      </c>
      <c r="I2554" s="232" t="s">
        <v>150</v>
      </c>
      <c r="J2554" s="233" t="s">
        <v>149</v>
      </c>
      <c r="K2554" s="231" t="s">
        <v>151</v>
      </c>
      <c r="L2554" s="231" t="s">
        <v>96</v>
      </c>
      <c r="M2554" s="232" t="s">
        <v>150</v>
      </c>
    </row>
    <row r="2555" spans="2:13" s="229" customFormat="1" ht="27.75" customHeight="1" thickTop="1" x14ac:dyDescent="0.2">
      <c r="B2555" s="566" t="s">
        <v>241</v>
      </c>
      <c r="C2555" s="567"/>
      <c r="D2555" s="234" t="e">
        <f>#REF!</f>
        <v>#REF!</v>
      </c>
      <c r="E2555" s="235" t="s">
        <v>242</v>
      </c>
      <c r="F2555" s="242" t="e">
        <f>IF(#REF!&gt;=1,IF(#REF!&gt;=1,#REF!),IF(#REF!&gt;=0,"",))</f>
        <v>#REF!</v>
      </c>
      <c r="G2555" s="241" t="e">
        <f>保全管理データ!N3755</f>
        <v>#REF!</v>
      </c>
      <c r="H2555" s="241" t="e">
        <f>IF(#REF!="無","",IF(#REF!="","",IF(#REF!="悪環境における作業",0.2,IF(#REF!="高所又は地下作業",0.1,IF(#REF!="錯綜場所作業",0.3,IF(#REF!="複雑な制約のある作業",0.4,IF(#REF!="単純な制約のある作業",0.2,0)))))))</f>
        <v>#REF!</v>
      </c>
      <c r="I2555" s="224" t="e">
        <f>IF(F2555="","",F2555*G2555*(1+IF(H2555="",0,H2555)))</f>
        <v>#REF!</v>
      </c>
      <c r="J2555" s="242" t="e">
        <f>IF(#REF!&gt;=1,IF(#REF!&gt;=1,#REF!),IF(#REF!&gt;=0,"",))</f>
        <v>#REF!</v>
      </c>
      <c r="K2555" s="241" t="e">
        <f>保全管理データ!N3782</f>
        <v>#REF!</v>
      </c>
      <c r="L2555" s="241" t="e">
        <f>IF(#REF!="","",IF(#REF!="悪環境における作業",0.2,IF(#REF!="高所又は地下作業",0.1,IF(#REF!="錯綜場所作業",0.3,IF(#REF!="複雑な制約のある作業",0.4,IF(#REF!="単純な制約のある作業",0.2,0))))))</f>
        <v>#REF!</v>
      </c>
      <c r="M2555" s="224" t="e">
        <f>IF(J2555="","",J2555*K2555*(1+IF(L2555="",0,L2555)))</f>
        <v>#REF!</v>
      </c>
    </row>
    <row r="2556" spans="2:13" s="229" customFormat="1" ht="27.75" customHeight="1" x14ac:dyDescent="0.2">
      <c r="B2556" s="562" t="s">
        <v>243</v>
      </c>
      <c r="C2556" s="563"/>
      <c r="D2556" s="239" t="e">
        <f>#REF!</f>
        <v>#REF!</v>
      </c>
      <c r="E2556" s="240" t="s">
        <v>242</v>
      </c>
      <c r="F2556" s="242" t="e">
        <f>IF(#REF!&gt;=1,IF(#REF!&gt;=1,#REF!),IF(#REF!&gt;=0,"",))</f>
        <v>#REF!</v>
      </c>
      <c r="G2556" s="241" t="e">
        <f>保全管理データ!N3756</f>
        <v>#REF!</v>
      </c>
      <c r="H2556" s="241" t="e">
        <f>IF(#REF!="無","",IF(#REF!="","",IF(#REF!="悪環境における作業",0.2,IF(#REF!="高所又は地下作業",0.1,IF(#REF!="錯綜場所作業",0.3,IF(#REF!="複雑な制約のある作業",0.4,IF(#REF!="単純な制約のある作業",0.2,0)))))))</f>
        <v>#REF!</v>
      </c>
      <c r="I2556" s="224" t="e">
        <f t="shared" ref="I2556:I2578" si="157">IF(F2556="","",F2556*G2556*(1+IF(H2556="",0,H2556)))</f>
        <v>#REF!</v>
      </c>
      <c r="J2556" s="242" t="e">
        <f>IF(#REF!&gt;=1,IF(#REF!&gt;=1,#REF!),IF(#REF!&gt;=0,"",))</f>
        <v>#REF!</v>
      </c>
      <c r="K2556" s="241" t="e">
        <f>保全管理データ!N3783</f>
        <v>#REF!</v>
      </c>
      <c r="L2556" s="241" t="e">
        <f>IF(#REF!="","",IF(#REF!="悪環境における作業",0.2,IF(#REF!="高所又は地下作業",0.1,IF(#REF!="錯綜場所作業",0.3,IF(#REF!="複雑な制約のある作業",0.4,IF(#REF!="単純な制約のある作業",0.2,0))))))</f>
        <v>#REF!</v>
      </c>
      <c r="M2556" s="224" t="e">
        <f t="shared" ref="M2556:M2578" si="158">IF(J2556="","",J2556*K2556*(1+IF(L2556="",0,L2556)))</f>
        <v>#REF!</v>
      </c>
    </row>
    <row r="2557" spans="2:13" s="229" customFormat="1" ht="27.75" customHeight="1" x14ac:dyDescent="0.2">
      <c r="B2557" s="562" t="s">
        <v>249</v>
      </c>
      <c r="C2557" s="563"/>
      <c r="D2557" s="239" t="e">
        <f>#REF!</f>
        <v>#REF!</v>
      </c>
      <c r="E2557" s="240" t="s">
        <v>244</v>
      </c>
      <c r="F2557" s="242" t="e">
        <f>IF(#REF!&gt;=1,IF(#REF!&gt;=1,#REF!),IF(#REF!&gt;=0,"",))</f>
        <v>#REF!</v>
      </c>
      <c r="G2557" s="241" t="e">
        <f>保全管理データ!N3757</f>
        <v>#REF!</v>
      </c>
      <c r="H2557" s="241" t="e">
        <f>IF(#REF!="無","",IF(#REF!="","",IF(#REF!="悪環境における作業",0.2,IF(#REF!="高所又は地下作業",0.1,IF(#REF!="錯綜場所作業",0.3,IF(#REF!="複雑な制約のある作業",0.4,IF(#REF!="単純な制約のある作業",0.2,0)))))))</f>
        <v>#REF!</v>
      </c>
      <c r="I2557" s="224" t="e">
        <f t="shared" si="157"/>
        <v>#REF!</v>
      </c>
      <c r="J2557" s="242" t="e">
        <f>IF(#REF!&gt;=1,IF(#REF!&gt;=1,#REF!),IF(#REF!&gt;=0,"",))</f>
        <v>#REF!</v>
      </c>
      <c r="K2557" s="241" t="e">
        <f>保全管理データ!N3784</f>
        <v>#REF!</v>
      </c>
      <c r="L2557" s="241" t="e">
        <f>IF(#REF!="","",IF(#REF!="悪環境における作業",0.2,IF(#REF!="高所又は地下作業",0.1,IF(#REF!="錯綜場所作業",0.3,IF(#REF!="複雑な制約のある作業",0.4,IF(#REF!="単純な制約のある作業",0.2,0))))))</f>
        <v>#REF!</v>
      </c>
      <c r="M2557" s="224" t="e">
        <f t="shared" si="158"/>
        <v>#REF!</v>
      </c>
    </row>
    <row r="2558" spans="2:13" s="229" customFormat="1" ht="27.75" customHeight="1" x14ac:dyDescent="0.2">
      <c r="B2558" s="562" t="s">
        <v>250</v>
      </c>
      <c r="C2558" s="563"/>
      <c r="D2558" s="239" t="e">
        <f>#REF!</f>
        <v>#REF!</v>
      </c>
      <c r="E2558" s="240" t="s">
        <v>244</v>
      </c>
      <c r="F2558" s="242" t="e">
        <f>IF(#REF!&gt;=1,IF(#REF!&gt;=1,#REF!),IF(#REF!&gt;=0,"",))</f>
        <v>#REF!</v>
      </c>
      <c r="G2558" s="241" t="e">
        <f>保全管理データ!N3758</f>
        <v>#REF!</v>
      </c>
      <c r="H2558" s="241" t="e">
        <f>IF(#REF!="無","",IF(#REF!="","",IF(#REF!="悪環境における作業",0.2,IF(#REF!="高所又は地下作業",0.1,IF(#REF!="錯綜場所作業",0.3,IF(#REF!="複雑な制約のある作業",0.4,IF(#REF!="単純な制約のある作業",0.2,0)))))))</f>
        <v>#REF!</v>
      </c>
      <c r="I2558" s="224" t="e">
        <f t="shared" si="157"/>
        <v>#REF!</v>
      </c>
      <c r="J2558" s="242" t="e">
        <f>IF(#REF!&gt;=1,IF(#REF!&gt;=1,#REF!),IF(#REF!&gt;=0,"",))</f>
        <v>#REF!</v>
      </c>
      <c r="K2558" s="241" t="e">
        <f>保全管理データ!N3785</f>
        <v>#REF!</v>
      </c>
      <c r="L2558" s="241" t="e">
        <f>IF(#REF!="","",IF(#REF!="悪環境における作業",0.2,IF(#REF!="高所又は地下作業",0.1,IF(#REF!="錯綜場所作業",0.3,IF(#REF!="複雑な制約のある作業",0.4,IF(#REF!="単純な制約のある作業",0.2,0))))))</f>
        <v>#REF!</v>
      </c>
      <c r="M2558" s="224" t="e">
        <f t="shared" si="158"/>
        <v>#REF!</v>
      </c>
    </row>
    <row r="2559" spans="2:13" s="229" customFormat="1" ht="27.75" customHeight="1" x14ac:dyDescent="0.2">
      <c r="B2559" s="562" t="s">
        <v>251</v>
      </c>
      <c r="C2559" s="563"/>
      <c r="D2559" s="239" t="e">
        <f>#REF!</f>
        <v>#REF!</v>
      </c>
      <c r="E2559" s="240" t="s">
        <v>242</v>
      </c>
      <c r="F2559" s="242" t="e">
        <f>IF(#REF!&gt;=1,IF(#REF!&gt;=1,#REF!),IF(#REF!&gt;=0,"",))</f>
        <v>#REF!</v>
      </c>
      <c r="G2559" s="241" t="e">
        <f>保全管理データ!N3759</f>
        <v>#REF!</v>
      </c>
      <c r="H2559" s="241" t="e">
        <f>IF(#REF!="無","",IF(#REF!="","",IF(#REF!="悪環境における作業",0.2,IF(#REF!="高所又は地下作業",0.1,IF(#REF!="錯綜場所作業",0.3,IF(#REF!="複雑な制約のある作業",0.4,IF(#REF!="単純な制約のある作業",0.2,0)))))))</f>
        <v>#REF!</v>
      </c>
      <c r="I2559" s="224" t="e">
        <f t="shared" si="157"/>
        <v>#REF!</v>
      </c>
      <c r="J2559" s="242" t="e">
        <f>IF(#REF!&gt;=1,IF(#REF!&gt;=1,#REF!),IF(#REF!&gt;=0,"",))</f>
        <v>#REF!</v>
      </c>
      <c r="K2559" s="241" t="e">
        <f>保全管理データ!N3786</f>
        <v>#REF!</v>
      </c>
      <c r="L2559" s="241" t="e">
        <f>IF(#REF!="","",IF(#REF!="悪環境における作業",0.2,IF(#REF!="高所又は地下作業",0.1,IF(#REF!="錯綜場所作業",0.3,IF(#REF!="複雑な制約のある作業",0.4,IF(#REF!="単純な制約のある作業",0.2,0))))))</f>
        <v>#REF!</v>
      </c>
      <c r="M2559" s="224" t="e">
        <f t="shared" si="158"/>
        <v>#REF!</v>
      </c>
    </row>
    <row r="2560" spans="2:13" s="229" customFormat="1" ht="27.75" customHeight="1" x14ac:dyDescent="0.2">
      <c r="B2560" s="562" t="s">
        <v>252</v>
      </c>
      <c r="C2560" s="563"/>
      <c r="D2560" s="239" t="e">
        <f>#REF!</f>
        <v>#REF!</v>
      </c>
      <c r="E2560" s="240" t="s">
        <v>244</v>
      </c>
      <c r="F2560" s="242" t="e">
        <f>IF(#REF!&gt;=1,IF(#REF!&gt;=1,#REF!),IF(#REF!&gt;=0,"",))</f>
        <v>#REF!</v>
      </c>
      <c r="G2560" s="241" t="e">
        <f>保全管理データ!N3760</f>
        <v>#REF!</v>
      </c>
      <c r="H2560" s="241" t="e">
        <f>IF(#REF!="無","",IF(#REF!="","",IF(#REF!="悪環境における作業",0.2,IF(#REF!="高所又は地下作業",0.1,IF(#REF!="錯綜場所作業",0.3,IF(#REF!="複雑な制約のある作業",0.4,IF(#REF!="単純な制約のある作業",0.2,0)))))))</f>
        <v>#REF!</v>
      </c>
      <c r="I2560" s="224" t="e">
        <f t="shared" si="157"/>
        <v>#REF!</v>
      </c>
      <c r="J2560" s="242" t="e">
        <f>IF(#REF!&gt;=1,IF(#REF!&gt;=1,#REF!),IF(#REF!&gt;=0,"",))</f>
        <v>#REF!</v>
      </c>
      <c r="K2560" s="241" t="e">
        <f>保全管理データ!N3787</f>
        <v>#REF!</v>
      </c>
      <c r="L2560" s="241" t="e">
        <f>IF(#REF!="","",IF(#REF!="悪環境における作業",0.2,IF(#REF!="高所又は地下作業",0.1,IF(#REF!="錯綜場所作業",0.3,IF(#REF!="複雑な制約のある作業",0.4,IF(#REF!="単純な制約のある作業",0.2,0))))))</f>
        <v>#REF!</v>
      </c>
      <c r="M2560" s="224" t="e">
        <f t="shared" si="158"/>
        <v>#REF!</v>
      </c>
    </row>
    <row r="2561" spans="2:13" s="229" customFormat="1" ht="27.75" customHeight="1" x14ac:dyDescent="0.2">
      <c r="B2561" s="562" t="s">
        <v>253</v>
      </c>
      <c r="C2561" s="563"/>
      <c r="D2561" s="239" t="e">
        <f>#REF!</f>
        <v>#REF!</v>
      </c>
      <c r="E2561" s="240" t="s">
        <v>242</v>
      </c>
      <c r="F2561" s="242" t="e">
        <f>IF(#REF!&gt;=1,IF(#REF!&gt;=1,#REF!),IF(#REF!&gt;=0,"",))</f>
        <v>#REF!</v>
      </c>
      <c r="G2561" s="241" t="e">
        <f>保全管理データ!N3761</f>
        <v>#REF!</v>
      </c>
      <c r="H2561" s="241" t="e">
        <f>IF(#REF!="無","",IF(#REF!="","",IF(#REF!="悪環境における作業",0.2,IF(#REF!="高所又は地下作業",0.1,IF(#REF!="錯綜場所作業",0.3,IF(#REF!="複雑な制約のある作業",0.4,IF(#REF!="単純な制約のある作業",0.2,0)))))))</f>
        <v>#REF!</v>
      </c>
      <c r="I2561" s="224" t="e">
        <f t="shared" si="157"/>
        <v>#REF!</v>
      </c>
      <c r="J2561" s="242" t="e">
        <f>IF(#REF!&gt;=1,IF(#REF!&gt;=1,#REF!),IF(#REF!&gt;=0,"",))</f>
        <v>#REF!</v>
      </c>
      <c r="K2561" s="241" t="e">
        <f>保全管理データ!N3788</f>
        <v>#REF!</v>
      </c>
      <c r="L2561" s="241" t="e">
        <f>IF(#REF!="","",IF(#REF!="悪環境における作業",0.2,IF(#REF!="高所又は地下作業",0.1,IF(#REF!="錯綜場所作業",0.3,IF(#REF!="複雑な制約のある作業",0.4,IF(#REF!="単純な制約のある作業",0.2,0))))))</f>
        <v>#REF!</v>
      </c>
      <c r="M2561" s="224" t="e">
        <f t="shared" si="158"/>
        <v>#REF!</v>
      </c>
    </row>
    <row r="2562" spans="2:13" s="229" customFormat="1" ht="27.75" customHeight="1" x14ac:dyDescent="0.2">
      <c r="B2562" s="562" t="s">
        <v>254</v>
      </c>
      <c r="C2562" s="563"/>
      <c r="D2562" s="239" t="e">
        <f>#REF!</f>
        <v>#REF!</v>
      </c>
      <c r="E2562" s="240" t="s">
        <v>242</v>
      </c>
      <c r="F2562" s="242" t="e">
        <f>IF(#REF!&gt;=1,IF(#REF!&gt;=1,#REF!),IF(#REF!&gt;=0,"",))</f>
        <v>#REF!</v>
      </c>
      <c r="G2562" s="241" t="e">
        <f>保全管理データ!N3762</f>
        <v>#REF!</v>
      </c>
      <c r="H2562" s="241" t="e">
        <f>IF(#REF!="無","",IF(#REF!="","",IF(#REF!="悪環境における作業",0.2,IF(#REF!="高所又は地下作業",0.1,IF(#REF!="錯綜場所作業",0.3,IF(#REF!="複雑な制約のある作業",0.4,IF(#REF!="単純な制約のある作業",0.2,0)))))))</f>
        <v>#REF!</v>
      </c>
      <c r="I2562" s="224" t="e">
        <f t="shared" si="157"/>
        <v>#REF!</v>
      </c>
      <c r="J2562" s="242" t="e">
        <f>IF(#REF!&gt;=1,IF(#REF!&gt;=1,#REF!),IF(#REF!&gt;=0,"",))</f>
        <v>#REF!</v>
      </c>
      <c r="K2562" s="241" t="e">
        <f>保全管理データ!N3789</f>
        <v>#REF!</v>
      </c>
      <c r="L2562" s="241" t="e">
        <f>IF(#REF!="","",IF(#REF!="悪環境における作業",0.2,IF(#REF!="高所又は地下作業",0.1,IF(#REF!="錯綜場所作業",0.3,IF(#REF!="複雑な制約のある作業",0.4,IF(#REF!="単純な制約のある作業",0.2,0))))))</f>
        <v>#REF!</v>
      </c>
      <c r="M2562" s="224" t="e">
        <f t="shared" si="158"/>
        <v>#REF!</v>
      </c>
    </row>
    <row r="2563" spans="2:13" s="229" customFormat="1" ht="27.75" customHeight="1" x14ac:dyDescent="0.2">
      <c r="B2563" s="562" t="s">
        <v>255</v>
      </c>
      <c r="C2563" s="563"/>
      <c r="D2563" s="239" t="e">
        <f>#REF!</f>
        <v>#REF!</v>
      </c>
      <c r="E2563" s="240" t="s">
        <v>245</v>
      </c>
      <c r="F2563" s="242" t="e">
        <f>IF(#REF!&gt;=1,IF(#REF!&gt;=1,#REF!),IF(#REF!&gt;=0,"",))</f>
        <v>#REF!</v>
      </c>
      <c r="G2563" s="241" t="e">
        <f>保全管理データ!N3763</f>
        <v>#REF!</v>
      </c>
      <c r="H2563" s="241" t="e">
        <f>IF(#REF!="無","",IF(#REF!="","",IF(#REF!="悪環境における作業",0.2,IF(#REF!="高所又は地下作業",0.1,IF(#REF!="錯綜場所作業",0.3,IF(#REF!="複雑な制約のある作業",0.4,IF(#REF!="単純な制約のある作業",0.2,0)))))))</f>
        <v>#REF!</v>
      </c>
      <c r="I2563" s="224" t="e">
        <f t="shared" si="157"/>
        <v>#REF!</v>
      </c>
      <c r="J2563" s="242" t="e">
        <f>IF(#REF!&gt;=1,IF(#REF!&gt;=1,#REF!),IF(#REF!&gt;=0,"",))</f>
        <v>#REF!</v>
      </c>
      <c r="K2563" s="241" t="e">
        <f>保全管理データ!N3790</f>
        <v>#REF!</v>
      </c>
      <c r="L2563" s="241" t="e">
        <f>IF(#REF!="","",IF(#REF!="悪環境における作業",0.2,IF(#REF!="高所又は地下作業",0.1,IF(#REF!="錯綜場所作業",0.3,IF(#REF!="複雑な制約のある作業",0.4,IF(#REF!="単純な制約のある作業",0.2,0))))))</f>
        <v>#REF!</v>
      </c>
      <c r="M2563" s="224" t="e">
        <f t="shared" si="158"/>
        <v>#REF!</v>
      </c>
    </row>
    <row r="2564" spans="2:13" s="229" customFormat="1" ht="27.75" customHeight="1" x14ac:dyDescent="0.2">
      <c r="B2564" s="562" t="s">
        <v>256</v>
      </c>
      <c r="C2564" s="563"/>
      <c r="D2564" s="239" t="e">
        <f>#REF!</f>
        <v>#REF!</v>
      </c>
      <c r="E2564" s="240" t="s">
        <v>242</v>
      </c>
      <c r="F2564" s="242" t="e">
        <f>IF(#REF!&gt;=1,IF(#REF!&gt;=1,#REF!),IF(#REF!&gt;=0,"",))</f>
        <v>#REF!</v>
      </c>
      <c r="G2564" s="241" t="e">
        <f>保全管理データ!N3764</f>
        <v>#REF!</v>
      </c>
      <c r="H2564" s="241" t="e">
        <f>IF(#REF!="無","",IF(#REF!="","",IF(#REF!="悪環境における作業",0.2,IF(#REF!="高所又は地下作業",0.1,IF(#REF!="錯綜場所作業",0.3,IF(#REF!="複雑な制約のある作業",0.4,IF(#REF!="単純な制約のある作業",0.2,0)))))))</f>
        <v>#REF!</v>
      </c>
      <c r="I2564" s="224" t="e">
        <f t="shared" si="157"/>
        <v>#REF!</v>
      </c>
      <c r="J2564" s="242" t="e">
        <f>IF(#REF!&gt;=1,IF(#REF!&gt;=1,#REF!),IF(#REF!&gt;=0,"",))</f>
        <v>#REF!</v>
      </c>
      <c r="K2564" s="241" t="e">
        <f>保全管理データ!N3791</f>
        <v>#REF!</v>
      </c>
      <c r="L2564" s="241" t="e">
        <f>IF(#REF!="","",IF(#REF!="悪環境における作業",0.2,IF(#REF!="高所又は地下作業",0.1,IF(#REF!="錯綜場所作業",0.3,IF(#REF!="複雑な制約のある作業",0.4,IF(#REF!="単純な制約のある作業",0.2,0))))))</f>
        <v>#REF!</v>
      </c>
      <c r="M2564" s="224" t="e">
        <f t="shared" si="158"/>
        <v>#REF!</v>
      </c>
    </row>
    <row r="2565" spans="2:13" s="229" customFormat="1" ht="27.75" customHeight="1" x14ac:dyDescent="0.2">
      <c r="B2565" s="562" t="s">
        <v>257</v>
      </c>
      <c r="C2565" s="563"/>
      <c r="D2565" s="239" t="e">
        <f>#REF!</f>
        <v>#REF!</v>
      </c>
      <c r="E2565" s="240" t="s">
        <v>245</v>
      </c>
      <c r="F2565" s="242" t="e">
        <f>IF(#REF!&gt;=1,IF(#REF!&gt;=1,#REF!),IF(#REF!&gt;=0,"",))</f>
        <v>#REF!</v>
      </c>
      <c r="G2565" s="241" t="e">
        <f>保全管理データ!N3765</f>
        <v>#REF!</v>
      </c>
      <c r="H2565" s="241" t="e">
        <f>IF(#REF!="無","",IF(#REF!="","",IF(#REF!="悪環境における作業",0.2,IF(#REF!="高所又は地下作業",0.1,IF(#REF!="錯綜場所作業",0.3,IF(#REF!="複雑な制約のある作業",0.4,IF(#REF!="単純な制約のある作業",0.2,0)))))))</f>
        <v>#REF!</v>
      </c>
      <c r="I2565" s="224" t="e">
        <f t="shared" si="157"/>
        <v>#REF!</v>
      </c>
      <c r="J2565" s="242" t="e">
        <f>IF(#REF!&gt;=1,IF(#REF!&gt;=1,#REF!),IF(#REF!&gt;=0,"",))</f>
        <v>#REF!</v>
      </c>
      <c r="K2565" s="241" t="e">
        <f>保全管理データ!N3792</f>
        <v>#REF!</v>
      </c>
      <c r="L2565" s="241" t="e">
        <f>IF(#REF!="","",IF(#REF!="悪環境における作業",0.2,IF(#REF!="高所又は地下作業",0.1,IF(#REF!="錯綜場所作業",0.3,IF(#REF!="複雑な制約のある作業",0.4,IF(#REF!="単純な制約のある作業",0.2,0))))))</f>
        <v>#REF!</v>
      </c>
      <c r="M2565" s="224" t="e">
        <f t="shared" si="158"/>
        <v>#REF!</v>
      </c>
    </row>
    <row r="2566" spans="2:13" s="229" customFormat="1" ht="27.75" customHeight="1" x14ac:dyDescent="0.2">
      <c r="B2566" s="562" t="s">
        <v>258</v>
      </c>
      <c r="C2566" s="563"/>
      <c r="D2566" s="239" t="e">
        <f>#REF!</f>
        <v>#REF!</v>
      </c>
      <c r="E2566" s="240" t="s">
        <v>245</v>
      </c>
      <c r="F2566" s="242" t="e">
        <f>IF(#REF!&gt;=1,IF(#REF!&gt;=1,#REF!),IF(#REF!&gt;=0,"",))</f>
        <v>#REF!</v>
      </c>
      <c r="G2566" s="241" t="e">
        <f>保全管理データ!N3766</f>
        <v>#REF!</v>
      </c>
      <c r="H2566" s="241" t="e">
        <f>IF(#REF!="無","",IF(#REF!="","",IF(#REF!="悪環境における作業",0.2,IF(#REF!="高所又は地下作業",0.1,IF(#REF!="錯綜場所作業",0.3,IF(#REF!="複雑な制約のある作業",0.4,IF(#REF!="単純な制約のある作業",0.2,0)))))))</f>
        <v>#REF!</v>
      </c>
      <c r="I2566" s="224" t="e">
        <f t="shared" si="157"/>
        <v>#REF!</v>
      </c>
      <c r="J2566" s="242" t="e">
        <f>IF(#REF!&gt;=1,IF(#REF!&gt;=1,#REF!),IF(#REF!&gt;=0,"",))</f>
        <v>#REF!</v>
      </c>
      <c r="K2566" s="241" t="e">
        <f>保全管理データ!N3793</f>
        <v>#REF!</v>
      </c>
      <c r="L2566" s="241" t="e">
        <f>IF(#REF!="","",IF(#REF!="悪環境における作業",0.2,IF(#REF!="高所又は地下作業",0.1,IF(#REF!="錯綜場所作業",0.3,IF(#REF!="複雑な制約のある作業",0.4,IF(#REF!="単純な制約のある作業",0.2,0))))))</f>
        <v>#REF!</v>
      </c>
      <c r="M2566" s="224" t="e">
        <f t="shared" si="158"/>
        <v>#REF!</v>
      </c>
    </row>
    <row r="2567" spans="2:13" s="229" customFormat="1" ht="27.75" customHeight="1" x14ac:dyDescent="0.2">
      <c r="B2567" s="562" t="s">
        <v>259</v>
      </c>
      <c r="C2567" s="563"/>
      <c r="D2567" s="239" t="e">
        <f>#REF!</f>
        <v>#REF!</v>
      </c>
      <c r="E2567" s="240" t="s">
        <v>245</v>
      </c>
      <c r="F2567" s="242" t="e">
        <f>IF(#REF!&gt;=1,IF(#REF!&gt;=1,#REF!),IF(#REF!&gt;=0,"",))</f>
        <v>#REF!</v>
      </c>
      <c r="G2567" s="241" t="e">
        <f>保全管理データ!N3767</f>
        <v>#REF!</v>
      </c>
      <c r="H2567" s="241" t="e">
        <f>IF(#REF!="無","",IF(#REF!="","",IF(#REF!="悪環境における作業",0.2,IF(#REF!="高所又は地下作業",0.1,IF(#REF!="錯綜場所作業",0.3,IF(#REF!="複雑な制約のある作業",0.4,IF(#REF!="単純な制約のある作業",0.2,0)))))))</f>
        <v>#REF!</v>
      </c>
      <c r="I2567" s="224" t="e">
        <f t="shared" si="157"/>
        <v>#REF!</v>
      </c>
      <c r="J2567" s="242" t="e">
        <f>IF(#REF!&gt;=1,IF(#REF!&gt;=1,#REF!),IF(#REF!&gt;=0,"",))</f>
        <v>#REF!</v>
      </c>
      <c r="K2567" s="241" t="e">
        <f>保全管理データ!N3794</f>
        <v>#REF!</v>
      </c>
      <c r="L2567" s="241" t="e">
        <f>IF(#REF!="","",IF(#REF!="悪環境における作業",0.2,IF(#REF!="高所又は地下作業",0.1,IF(#REF!="錯綜場所作業",0.3,IF(#REF!="複雑な制約のある作業",0.4,IF(#REF!="単純な制約のある作業",0.2,0))))))</f>
        <v>#REF!</v>
      </c>
      <c r="M2567" s="224" t="e">
        <f t="shared" si="158"/>
        <v>#REF!</v>
      </c>
    </row>
    <row r="2568" spans="2:13" s="229" customFormat="1" ht="27.75" customHeight="1" x14ac:dyDescent="0.2">
      <c r="B2568" s="562" t="s">
        <v>432</v>
      </c>
      <c r="C2568" s="563"/>
      <c r="D2568" s="239" t="e">
        <f>#REF!</f>
        <v>#REF!</v>
      </c>
      <c r="E2568" s="240" t="s">
        <v>248</v>
      </c>
      <c r="F2568" s="242" t="e">
        <f>IF(#REF!&gt;=1,IF(#REF!&gt;=1,#REF!),IF(#REF!&gt;=0,"",))</f>
        <v>#REF!</v>
      </c>
      <c r="G2568" s="241" t="e">
        <f>保全管理データ!N3768</f>
        <v>#REF!</v>
      </c>
      <c r="H2568" s="241" t="e">
        <f>IF(#REF!="無","",IF(#REF!="","",IF(#REF!="悪環境における作業",0.2,IF(#REF!="高所又は地下作業",0.1,IF(#REF!="錯綜場所作業",0.3,IF(#REF!="複雑な制約のある作業",0.4,IF(#REF!="単純な制約のある作業",0.2,0)))))))</f>
        <v>#REF!</v>
      </c>
      <c r="I2568" s="224" t="e">
        <f t="shared" si="157"/>
        <v>#REF!</v>
      </c>
      <c r="J2568" s="242" t="e">
        <f>IF(#REF!&gt;=1,IF(#REF!&gt;=1,#REF!),IF(#REF!&gt;=0,"",))</f>
        <v>#REF!</v>
      </c>
      <c r="K2568" s="241" t="e">
        <f>保全管理データ!N3795</f>
        <v>#REF!</v>
      </c>
      <c r="L2568" s="241" t="e">
        <f>IF(#REF!="","",IF(#REF!="悪環境における作業",0.2,IF(#REF!="高所又は地下作業",0.1,IF(#REF!="錯綜場所作業",0.3,IF(#REF!="複雑な制約のある作業",0.4,IF(#REF!="単純な制約のある作業",0.2,0))))))</f>
        <v>#REF!</v>
      </c>
      <c r="M2568" s="224" t="e">
        <f t="shared" si="158"/>
        <v>#REF!</v>
      </c>
    </row>
    <row r="2569" spans="2:13" s="229" customFormat="1" ht="27.75" customHeight="1" x14ac:dyDescent="0.2">
      <c r="B2569" s="562" t="s">
        <v>261</v>
      </c>
      <c r="C2569" s="563"/>
      <c r="D2569" s="239" t="e">
        <f>#REF!</f>
        <v>#REF!</v>
      </c>
      <c r="E2569" s="240" t="s">
        <v>247</v>
      </c>
      <c r="F2569" s="242" t="e">
        <f>IF(#REF!&gt;=1,IF(#REF!&gt;=1,#REF!),IF(#REF!&gt;=0,"",))</f>
        <v>#REF!</v>
      </c>
      <c r="G2569" s="241" t="e">
        <f>保全管理データ!N3769</f>
        <v>#REF!</v>
      </c>
      <c r="H2569" s="241" t="e">
        <f>IF(#REF!="無","",IF(#REF!="","",IF(#REF!="悪環境における作業",0.2,IF(#REF!="高所又は地下作業",0.1,IF(#REF!="錯綜場所作業",0.3,IF(#REF!="複雑な制約のある作業",0.4,IF(#REF!="単純な制約のある作業",0.2,0)))))))</f>
        <v>#REF!</v>
      </c>
      <c r="I2569" s="224" t="e">
        <f t="shared" si="157"/>
        <v>#REF!</v>
      </c>
      <c r="J2569" s="242" t="e">
        <f>IF(#REF!&gt;=1,IF(#REF!&gt;=1,#REF!),IF(#REF!&gt;=0,"",))</f>
        <v>#REF!</v>
      </c>
      <c r="K2569" s="241" t="e">
        <f>保全管理データ!N3796</f>
        <v>#REF!</v>
      </c>
      <c r="L2569" s="241" t="e">
        <f>IF(#REF!="","",IF(#REF!="悪環境における作業",0.2,IF(#REF!="高所又は地下作業",0.1,IF(#REF!="錯綜場所作業",0.3,IF(#REF!="複雑な制約のある作業",0.4,IF(#REF!="単純な制約のある作業",0.2,0))))))</f>
        <v>#REF!</v>
      </c>
      <c r="M2569" s="224" t="e">
        <f t="shared" si="158"/>
        <v>#REF!</v>
      </c>
    </row>
    <row r="2570" spans="2:13" s="229" customFormat="1" ht="27.75" customHeight="1" x14ac:dyDescent="0.2">
      <c r="B2570" s="562" t="s">
        <v>262</v>
      </c>
      <c r="C2570" s="563"/>
      <c r="D2570" s="239" t="e">
        <f>#REF!</f>
        <v>#REF!</v>
      </c>
      <c r="E2570" s="240" t="s">
        <v>245</v>
      </c>
      <c r="F2570" s="242" t="e">
        <f>IF(#REF!&gt;=1,IF(#REF!&gt;=1,#REF!),IF(#REF!&gt;=0,"",))</f>
        <v>#REF!</v>
      </c>
      <c r="G2570" s="241" t="e">
        <f>保全管理データ!N3770</f>
        <v>#REF!</v>
      </c>
      <c r="H2570" s="241" t="e">
        <f>IF(#REF!="無","",IF(#REF!="","",IF(#REF!="悪環境における作業",0.2,IF(#REF!="高所又は地下作業",0.1,IF(#REF!="錯綜場所作業",0.3,IF(#REF!="複雑な制約のある作業",0.4,IF(#REF!="単純な制約のある作業",0.2,0)))))))</f>
        <v>#REF!</v>
      </c>
      <c r="I2570" s="224" t="e">
        <f t="shared" si="157"/>
        <v>#REF!</v>
      </c>
      <c r="J2570" s="242" t="e">
        <f>IF(#REF!&gt;=1,IF(#REF!&gt;=1,#REF!),IF(#REF!&gt;=0,"",))</f>
        <v>#REF!</v>
      </c>
      <c r="K2570" s="241" t="e">
        <f>保全管理データ!N3797</f>
        <v>#REF!</v>
      </c>
      <c r="L2570" s="241" t="e">
        <f>IF(#REF!="","",IF(#REF!="悪環境における作業",0.2,IF(#REF!="高所又は地下作業",0.1,IF(#REF!="錯綜場所作業",0.3,IF(#REF!="複雑な制約のある作業",0.4,IF(#REF!="単純な制約のある作業",0.2,0))))))</f>
        <v>#REF!</v>
      </c>
      <c r="M2570" s="224" t="e">
        <f t="shared" si="158"/>
        <v>#REF!</v>
      </c>
    </row>
    <row r="2571" spans="2:13" s="229" customFormat="1" ht="27.75" customHeight="1" x14ac:dyDescent="0.2">
      <c r="B2571" s="562" t="s">
        <v>263</v>
      </c>
      <c r="C2571" s="563"/>
      <c r="D2571" s="239" t="e">
        <f>#REF!</f>
        <v>#REF!</v>
      </c>
      <c r="E2571" s="240" t="s">
        <v>245</v>
      </c>
      <c r="F2571" s="242" t="e">
        <f>IF(#REF!&gt;=1,IF(#REF!&gt;=1,#REF!),IF(#REF!&gt;=0,"",))</f>
        <v>#REF!</v>
      </c>
      <c r="G2571" s="241" t="e">
        <f>保全管理データ!N3771</f>
        <v>#REF!</v>
      </c>
      <c r="H2571" s="241" t="e">
        <f>IF(#REF!="無","",IF(#REF!="","",IF(#REF!="悪環境における作業",0.2,IF(#REF!="高所又は地下作業",0.1,IF(#REF!="錯綜場所作業",0.3,IF(#REF!="複雑な制約のある作業",0.4,IF(#REF!="単純な制約のある作業",0.2,0)))))))</f>
        <v>#REF!</v>
      </c>
      <c r="I2571" s="224" t="e">
        <f t="shared" si="157"/>
        <v>#REF!</v>
      </c>
      <c r="J2571" s="242" t="e">
        <f>IF(#REF!&gt;=1,IF(#REF!&gt;=1,#REF!),IF(#REF!&gt;=0,"",))</f>
        <v>#REF!</v>
      </c>
      <c r="K2571" s="241" t="e">
        <f>保全管理データ!N3798</f>
        <v>#REF!</v>
      </c>
      <c r="L2571" s="241" t="e">
        <f>IF(#REF!="","",IF(#REF!="悪環境における作業",0.2,IF(#REF!="高所又は地下作業",0.1,IF(#REF!="錯綜場所作業",0.3,IF(#REF!="複雑な制約のある作業",0.4,IF(#REF!="単純な制約のある作業",0.2,0))))))</f>
        <v>#REF!</v>
      </c>
      <c r="M2571" s="224" t="e">
        <f t="shared" si="158"/>
        <v>#REF!</v>
      </c>
    </row>
    <row r="2572" spans="2:13" s="229" customFormat="1" ht="27.75" customHeight="1" x14ac:dyDescent="0.2">
      <c r="B2572" s="562" t="s">
        <v>264</v>
      </c>
      <c r="C2572" s="563"/>
      <c r="D2572" s="239" t="e">
        <f>#REF!</f>
        <v>#REF!</v>
      </c>
      <c r="E2572" s="240" t="s">
        <v>245</v>
      </c>
      <c r="F2572" s="242" t="e">
        <f>IF(#REF!&gt;=1,IF(#REF!&gt;=1,#REF!),IF(#REF!&gt;=0,"",))</f>
        <v>#REF!</v>
      </c>
      <c r="G2572" s="241" t="e">
        <f>保全管理データ!N3772</f>
        <v>#REF!</v>
      </c>
      <c r="H2572" s="241" t="e">
        <f>IF(#REF!="無","",IF(#REF!="","",IF(#REF!="悪環境における作業",0.2,IF(#REF!="高所又は地下作業",0.1,IF(#REF!="錯綜場所作業",0.3,IF(#REF!="複雑な制約のある作業",0.4,IF(#REF!="単純な制約のある作業",0.2,0)))))))</f>
        <v>#REF!</v>
      </c>
      <c r="I2572" s="224" t="e">
        <f t="shared" si="157"/>
        <v>#REF!</v>
      </c>
      <c r="J2572" s="242" t="e">
        <f>IF(#REF!&gt;=1,IF(#REF!&gt;=1,#REF!),IF(#REF!&gt;=0,"",))</f>
        <v>#REF!</v>
      </c>
      <c r="K2572" s="241" t="e">
        <f>保全管理データ!N3799</f>
        <v>#REF!</v>
      </c>
      <c r="L2572" s="241" t="e">
        <f>IF(#REF!="","",IF(#REF!="悪環境における作業",0.2,IF(#REF!="高所又は地下作業",0.1,IF(#REF!="錯綜場所作業",0.3,IF(#REF!="複雑な制約のある作業",0.4,IF(#REF!="単純な制約のある作業",0.2,0))))))</f>
        <v>#REF!</v>
      </c>
      <c r="M2572" s="224" t="e">
        <f t="shared" si="158"/>
        <v>#REF!</v>
      </c>
    </row>
    <row r="2573" spans="2:13" s="229" customFormat="1" ht="27.75" customHeight="1" x14ac:dyDescent="0.2">
      <c r="B2573" s="562" t="s">
        <v>265</v>
      </c>
      <c r="C2573" s="563"/>
      <c r="D2573" s="239" t="e">
        <f>#REF!</f>
        <v>#REF!</v>
      </c>
      <c r="E2573" s="240" t="s">
        <v>245</v>
      </c>
      <c r="F2573" s="242" t="e">
        <f>IF(#REF!&gt;=1,IF(#REF!&gt;=1,#REF!),IF(#REF!&gt;=0,"",))</f>
        <v>#REF!</v>
      </c>
      <c r="G2573" s="241" t="e">
        <f>保全管理データ!N3773</f>
        <v>#REF!</v>
      </c>
      <c r="H2573" s="241" t="e">
        <f>IF(#REF!="無","",IF(#REF!="","",IF(#REF!="悪環境における作業",0.2,IF(#REF!="高所又は地下作業",0.1,IF(#REF!="錯綜場所作業",0.3,IF(#REF!="複雑な制約のある作業",0.4,IF(#REF!="単純な制約のある作業",0.2,0)))))))</f>
        <v>#REF!</v>
      </c>
      <c r="I2573" s="224" t="e">
        <f t="shared" si="157"/>
        <v>#REF!</v>
      </c>
      <c r="J2573" s="242" t="e">
        <f>IF(#REF!&gt;=1,IF(#REF!&gt;=1,#REF!),IF(#REF!&gt;=0,"",))</f>
        <v>#REF!</v>
      </c>
      <c r="K2573" s="241" t="e">
        <f>保全管理データ!N3800</f>
        <v>#REF!</v>
      </c>
      <c r="L2573" s="241" t="e">
        <f>IF(#REF!="","",IF(#REF!="悪環境における作業",0.2,IF(#REF!="高所又は地下作業",0.1,IF(#REF!="錯綜場所作業",0.3,IF(#REF!="複雑な制約のある作業",0.4,IF(#REF!="単純な制約のある作業",0.2,0))))))</f>
        <v>#REF!</v>
      </c>
      <c r="M2573" s="224" t="e">
        <f t="shared" si="158"/>
        <v>#REF!</v>
      </c>
    </row>
    <row r="2574" spans="2:13" s="229" customFormat="1" ht="27.75" customHeight="1" x14ac:dyDescent="0.2">
      <c r="B2574" s="562" t="s">
        <v>266</v>
      </c>
      <c r="C2574" s="563"/>
      <c r="D2574" s="239" t="e">
        <f>#REF!</f>
        <v>#REF!</v>
      </c>
      <c r="E2574" s="240" t="s">
        <v>245</v>
      </c>
      <c r="F2574" s="242" t="e">
        <f>IF(#REF!&gt;=1,IF(#REF!&gt;=1,#REF!),IF(#REF!&gt;=0,"",))</f>
        <v>#REF!</v>
      </c>
      <c r="G2574" s="241" t="e">
        <f>保全管理データ!N3774</f>
        <v>#REF!</v>
      </c>
      <c r="H2574" s="241" t="e">
        <f>IF(#REF!="無","",IF(#REF!="","",IF(#REF!="悪環境における作業",0.2,IF(#REF!="高所又は地下作業",0.1,IF(#REF!="錯綜場所作業",0.3,IF(#REF!="複雑な制約のある作業",0.4,IF(#REF!="単純な制約のある作業",0.2,0)))))))</f>
        <v>#REF!</v>
      </c>
      <c r="I2574" s="224" t="e">
        <f t="shared" si="157"/>
        <v>#REF!</v>
      </c>
      <c r="J2574" s="242" t="e">
        <f>IF(#REF!&gt;=1,IF(#REF!&gt;=1,#REF!),IF(#REF!&gt;=0,"",))</f>
        <v>#REF!</v>
      </c>
      <c r="K2574" s="241" t="e">
        <f>保全管理データ!N3801</f>
        <v>#REF!</v>
      </c>
      <c r="L2574" s="241" t="e">
        <f>IF(#REF!="","",IF(#REF!="悪環境における作業",0.2,IF(#REF!="高所又は地下作業",0.1,IF(#REF!="錯綜場所作業",0.3,IF(#REF!="複雑な制約のある作業",0.4,IF(#REF!="単純な制約のある作業",0.2,0))))))</f>
        <v>#REF!</v>
      </c>
      <c r="M2574" s="224" t="e">
        <f t="shared" si="158"/>
        <v>#REF!</v>
      </c>
    </row>
    <row r="2575" spans="2:13" s="229" customFormat="1" ht="27.75" customHeight="1" x14ac:dyDescent="0.2">
      <c r="B2575" s="562" t="s">
        <v>81</v>
      </c>
      <c r="C2575" s="563"/>
      <c r="D2575" s="239" t="e">
        <f>#REF!</f>
        <v>#REF!</v>
      </c>
      <c r="E2575" s="240" t="s">
        <v>245</v>
      </c>
      <c r="F2575" s="242" t="e">
        <f>IF(#REF!&gt;=1,IF(#REF!&gt;=1,#REF!),IF(#REF!&gt;=0,"",))</f>
        <v>#REF!</v>
      </c>
      <c r="G2575" s="241" t="e">
        <f>保全管理データ!N3775</f>
        <v>#REF!</v>
      </c>
      <c r="H2575" s="241" t="e">
        <f>IF(#REF!="無","",IF(#REF!="","",IF(#REF!="悪環境における作業",0.2,IF(#REF!="高所又は地下作業",0.1,IF(#REF!="錯綜場所作業",0.3,IF(#REF!="複雑な制約のある作業",0.4,IF(#REF!="単純な制約のある作業",0.2,0)))))))</f>
        <v>#REF!</v>
      </c>
      <c r="I2575" s="224" t="e">
        <f t="shared" si="157"/>
        <v>#REF!</v>
      </c>
      <c r="J2575" s="242" t="e">
        <f>IF(#REF!&gt;=1,IF(#REF!&gt;=1,#REF!),IF(#REF!&gt;=0,"",))</f>
        <v>#REF!</v>
      </c>
      <c r="K2575" s="241" t="e">
        <f>保全管理データ!N3802</f>
        <v>#REF!</v>
      </c>
      <c r="L2575" s="241" t="e">
        <f>IF(#REF!="","",IF(#REF!="悪環境における作業",0.2,IF(#REF!="高所又は地下作業",0.1,IF(#REF!="錯綜場所作業",0.3,IF(#REF!="複雑な制約のある作業",0.4,IF(#REF!="単純な制約のある作業",0.2,0))))))</f>
        <v>#REF!</v>
      </c>
      <c r="M2575" s="224" t="e">
        <f t="shared" si="158"/>
        <v>#REF!</v>
      </c>
    </row>
    <row r="2576" spans="2:13" s="229" customFormat="1" ht="27.75" customHeight="1" x14ac:dyDescent="0.2">
      <c r="B2576" s="562" t="s">
        <v>267</v>
      </c>
      <c r="C2576" s="563"/>
      <c r="D2576" s="239" t="e">
        <f>#REF!</f>
        <v>#REF!</v>
      </c>
      <c r="E2576" s="240" t="s">
        <v>247</v>
      </c>
      <c r="F2576" s="242" t="e">
        <f>IF(#REF!&gt;=1,IF(#REF!&gt;=1,#REF!),IF(#REF!&gt;=0,"",))</f>
        <v>#REF!</v>
      </c>
      <c r="G2576" s="241" t="e">
        <f>保全管理データ!N3776</f>
        <v>#REF!</v>
      </c>
      <c r="H2576" s="241" t="e">
        <f>IF(#REF!="無","",IF(#REF!="","",IF(#REF!="悪環境における作業",0.2,IF(#REF!="高所又は地下作業",0.1,IF(#REF!="錯綜場所作業",0.3,IF(#REF!="複雑な制約のある作業",0.4,IF(#REF!="単純な制約のある作業",0.2,0)))))))</f>
        <v>#REF!</v>
      </c>
      <c r="I2576" s="224" t="e">
        <f t="shared" si="157"/>
        <v>#REF!</v>
      </c>
      <c r="J2576" s="242" t="e">
        <f>IF(#REF!&gt;=1,IF(#REF!&gt;=1,#REF!),IF(#REF!&gt;=0,"",))</f>
        <v>#REF!</v>
      </c>
      <c r="K2576" s="241" t="e">
        <f>保全管理データ!N3803</f>
        <v>#REF!</v>
      </c>
      <c r="L2576" s="241" t="e">
        <f>IF(#REF!="","",IF(#REF!="悪環境における作業",0.2,IF(#REF!="高所又は地下作業",0.1,IF(#REF!="錯綜場所作業",0.3,IF(#REF!="複雑な制約のある作業",0.4,IF(#REF!="単純な制約のある作業",0.2,0))))))</f>
        <v>#REF!</v>
      </c>
      <c r="M2576" s="224" t="e">
        <f t="shared" si="158"/>
        <v>#REF!</v>
      </c>
    </row>
    <row r="2577" spans="2:13" s="229" customFormat="1" ht="27.75" customHeight="1" x14ac:dyDescent="0.2">
      <c r="B2577" s="562" t="s">
        <v>268</v>
      </c>
      <c r="C2577" s="563"/>
      <c r="D2577" s="239" t="e">
        <f>#REF!</f>
        <v>#REF!</v>
      </c>
      <c r="E2577" s="240" t="s">
        <v>246</v>
      </c>
      <c r="F2577" s="242" t="e">
        <f>IF(#REF!&gt;=1,IF(#REF!&gt;=1,#REF!),IF(#REF!&gt;=0,"",))</f>
        <v>#REF!</v>
      </c>
      <c r="G2577" s="241" t="e">
        <f>保全管理データ!N3777</f>
        <v>#REF!</v>
      </c>
      <c r="H2577" s="241" t="e">
        <f>IF(#REF!="無","",IF(#REF!="","",IF(#REF!="悪環境における作業",0.2,IF(#REF!="高所又は地下作業",0.1,IF(#REF!="錯綜場所作業",0.3,IF(#REF!="複雑な制約のある作業",0.4,IF(#REF!="単純な制約のある作業",0.2,0)))))))</f>
        <v>#REF!</v>
      </c>
      <c r="I2577" s="224" t="e">
        <f t="shared" si="157"/>
        <v>#REF!</v>
      </c>
      <c r="J2577" s="242" t="e">
        <f>IF(#REF!&gt;=1,IF(#REF!&gt;=1,#REF!),IF(#REF!&gt;=0,"",))</f>
        <v>#REF!</v>
      </c>
      <c r="K2577" s="241" t="e">
        <f>保全管理データ!N3804</f>
        <v>#REF!</v>
      </c>
      <c r="L2577" s="241" t="e">
        <f>IF(#REF!="","",IF(#REF!="悪環境における作業",0.2,IF(#REF!="高所又は地下作業",0.1,IF(#REF!="錯綜場所作業",0.3,IF(#REF!="複雑な制約のある作業",0.4,IF(#REF!="単純な制約のある作業",0.2,0))))))</f>
        <v>#REF!</v>
      </c>
      <c r="M2577" s="224" t="e">
        <f t="shared" si="158"/>
        <v>#REF!</v>
      </c>
    </row>
    <row r="2578" spans="2:13" s="229" customFormat="1" ht="27.75" customHeight="1" thickBot="1" x14ac:dyDescent="0.25">
      <c r="B2578" s="564" t="s">
        <v>269</v>
      </c>
      <c r="C2578" s="565"/>
      <c r="D2578" s="243" t="e">
        <f>#REF!</f>
        <v>#REF!</v>
      </c>
      <c r="E2578" s="244" t="s">
        <v>245</v>
      </c>
      <c r="F2578" s="246" t="e">
        <f>IF(#REF!&gt;=1,IF(#REF!&gt;=1,#REF!),IF(#REF!&gt;=0,"",))</f>
        <v>#REF!</v>
      </c>
      <c r="G2578" s="245" t="e">
        <f>保全管理データ!N3778</f>
        <v>#REF!</v>
      </c>
      <c r="H2578" s="241" t="e">
        <f>IF(#REF!="無","",IF(#REF!="","",IF(#REF!="悪環境における作業",0.2,IF(#REF!="高所又は地下作業",0.1,IF(#REF!="錯綜場所作業",0.3,IF(#REF!="複雑な制約のある作業",0.4,IF(#REF!="単純な制約のある作業",0.2,0)))))))</f>
        <v>#REF!</v>
      </c>
      <c r="I2578" s="224" t="e">
        <f t="shared" si="157"/>
        <v>#REF!</v>
      </c>
      <c r="J2578" s="246" t="e">
        <f>IF(#REF!&gt;=1,IF(#REF!&gt;=1,#REF!),IF(#REF!&gt;=0,"",))</f>
        <v>#REF!</v>
      </c>
      <c r="K2578" s="245" t="e">
        <f>保全管理データ!N3805</f>
        <v>#REF!</v>
      </c>
      <c r="L2578" s="245" t="e">
        <f>IF(#REF!="","",IF(#REF!="悪環境における作業",0.2,IF(#REF!="高所又は地下作業",0.1,IF(#REF!="錯綜場所作業",0.3,IF(#REF!="複雑な制約のある作業",0.4,IF(#REF!="単純な制約のある作業",0.2,0))))))</f>
        <v>#REF!</v>
      </c>
      <c r="M2578" s="224" t="e">
        <f t="shared" si="158"/>
        <v>#REF!</v>
      </c>
    </row>
    <row r="2579" spans="2:13" s="229" customFormat="1" ht="27.75" customHeight="1" thickBot="1" x14ac:dyDescent="0.25">
      <c r="B2579" s="555" t="s">
        <v>190</v>
      </c>
      <c r="C2579" s="555"/>
      <c r="D2579" s="555"/>
      <c r="E2579" s="555"/>
      <c r="F2579" s="556" t="e">
        <f>SUM(I2555:I2578)</f>
        <v>#REF!</v>
      </c>
      <c r="G2579" s="557"/>
      <c r="H2579" s="557"/>
      <c r="I2579" s="558"/>
      <c r="J2579" s="556" t="e">
        <f>IF(SUM(J2555:J2578)=0,"0.00",SUM(M2555:M2578))</f>
        <v>#REF!</v>
      </c>
      <c r="K2579" s="557"/>
      <c r="L2579" s="557"/>
      <c r="M2579" s="558"/>
    </row>
    <row r="2580" spans="2:13" s="229" customFormat="1" ht="27.75" customHeight="1" thickBot="1" x14ac:dyDescent="0.25">
      <c r="B2580" s="555" t="s">
        <v>97</v>
      </c>
      <c r="C2580" s="555"/>
      <c r="D2580" s="555"/>
      <c r="E2580" s="555"/>
      <c r="F2580" s="559" t="e">
        <f>IF(#REF!="５年以下","0",IF(#REF!="５年～１０年",0.1,IF(#REF!="１０年以上",0.15)))</f>
        <v>#REF!</v>
      </c>
      <c r="G2580" s="560"/>
      <c r="H2580" s="560"/>
      <c r="I2580" s="560"/>
      <c r="J2580" s="560"/>
      <c r="K2580" s="560"/>
      <c r="L2580" s="560"/>
      <c r="M2580" s="561"/>
    </row>
    <row r="2581" spans="2:13" s="229" customFormat="1" ht="27.75" customHeight="1" thickBot="1" x14ac:dyDescent="0.25">
      <c r="B2581" s="556" t="s">
        <v>273</v>
      </c>
      <c r="C2581" s="557"/>
      <c r="D2581" s="557"/>
      <c r="E2581" s="558"/>
      <c r="F2581" s="556" t="e">
        <f>F2579*(1+F2580)</f>
        <v>#REF!</v>
      </c>
      <c r="G2581" s="557"/>
      <c r="H2581" s="557"/>
      <c r="I2581" s="557"/>
      <c r="J2581" s="556" t="e">
        <f>J2579*(1+F2580)</f>
        <v>#REF!</v>
      </c>
      <c r="K2581" s="557"/>
      <c r="L2581" s="557"/>
      <c r="M2581" s="558"/>
    </row>
    <row r="2582" spans="2:13" s="229" customFormat="1" ht="24" hidden="1" customHeight="1" thickBot="1" x14ac:dyDescent="0.25">
      <c r="B2582" s="555" t="s">
        <v>191</v>
      </c>
      <c r="C2582" s="555"/>
      <c r="D2582" s="555"/>
      <c r="E2582" s="555"/>
      <c r="F2582" s="556" t="e">
        <f>#REF!*(#REF!*#REF!+#REF!*#REF!)</f>
        <v>#REF!</v>
      </c>
      <c r="G2582" s="557"/>
      <c r="H2582" s="558"/>
      <c r="I2582" s="555" t="e">
        <f>#REF!</f>
        <v>#REF!</v>
      </c>
      <c r="J2582" s="556"/>
      <c r="K2582" s="247" t="s">
        <v>230</v>
      </c>
      <c r="L2582" s="558" t="e">
        <f>B2553</f>
        <v>#REF!</v>
      </c>
      <c r="M2582" s="555"/>
    </row>
    <row r="2583" spans="2:13" s="229" customFormat="1" ht="45" customHeight="1" thickBot="1" x14ac:dyDescent="0.25">
      <c r="B2583" s="228"/>
      <c r="C2583" s="228"/>
      <c r="D2583" s="228"/>
      <c r="E2583" s="228"/>
      <c r="F2583" s="228"/>
      <c r="G2583" s="228"/>
      <c r="H2583" s="228"/>
      <c r="I2583" s="228"/>
      <c r="J2583" s="228"/>
      <c r="K2583" s="228"/>
      <c r="L2583" s="228"/>
      <c r="M2583" s="228"/>
    </row>
    <row r="2584" spans="2:13" s="229" customFormat="1" ht="27.75" customHeight="1" thickBot="1" x14ac:dyDescent="0.25">
      <c r="B2584" s="568" t="s">
        <v>128</v>
      </c>
      <c r="C2584" s="569"/>
      <c r="D2584" s="569"/>
      <c r="E2584" s="570"/>
      <c r="F2584" s="228"/>
      <c r="G2584" s="228"/>
      <c r="H2584" s="228"/>
      <c r="I2584" s="228"/>
      <c r="J2584" s="228"/>
      <c r="K2584" s="228"/>
      <c r="L2584" s="228"/>
      <c r="M2584" s="228"/>
    </row>
    <row r="2585" spans="2:13" s="229" customFormat="1" ht="27.75" customHeight="1" x14ac:dyDescent="0.2">
      <c r="B2585" s="571" t="e">
        <f>#REF!</f>
        <v>#REF!</v>
      </c>
      <c r="C2585" s="572"/>
      <c r="D2585" s="573"/>
      <c r="E2585" s="574"/>
      <c r="F2585" s="578" t="s">
        <v>240</v>
      </c>
      <c r="G2585" s="579"/>
      <c r="H2585" s="579"/>
      <c r="I2585" s="580"/>
      <c r="J2585" s="578" t="s">
        <v>239</v>
      </c>
      <c r="K2585" s="579"/>
      <c r="L2585" s="579"/>
      <c r="M2585" s="580"/>
    </row>
    <row r="2586" spans="2:13" s="229" customFormat="1" ht="27.75" customHeight="1" thickBot="1" x14ac:dyDescent="0.25">
      <c r="B2586" s="575"/>
      <c r="C2586" s="576"/>
      <c r="D2586" s="576"/>
      <c r="E2586" s="577"/>
      <c r="F2586" s="233" t="s">
        <v>149</v>
      </c>
      <c r="G2586" s="231" t="s">
        <v>151</v>
      </c>
      <c r="H2586" s="231" t="s">
        <v>96</v>
      </c>
      <c r="I2586" s="232" t="s">
        <v>150</v>
      </c>
      <c r="J2586" s="233" t="s">
        <v>149</v>
      </c>
      <c r="K2586" s="231" t="s">
        <v>151</v>
      </c>
      <c r="L2586" s="231" t="s">
        <v>96</v>
      </c>
      <c r="M2586" s="232" t="s">
        <v>150</v>
      </c>
    </row>
    <row r="2587" spans="2:13" s="229" customFormat="1" ht="27.75" customHeight="1" thickTop="1" x14ac:dyDescent="0.2">
      <c r="B2587" s="566" t="s">
        <v>241</v>
      </c>
      <c r="C2587" s="567"/>
      <c r="D2587" s="234" t="e">
        <f>#REF!</f>
        <v>#REF!</v>
      </c>
      <c r="E2587" s="235" t="s">
        <v>242</v>
      </c>
      <c r="F2587" s="242" t="e">
        <f>IF(#REF!&gt;=1,IF(#REF!&gt;=1,#REF!),IF(#REF!&gt;=0,"",))</f>
        <v>#REF!</v>
      </c>
      <c r="G2587" s="241" t="e">
        <f>保全管理データ!N3419</f>
        <v>#REF!</v>
      </c>
      <c r="H2587" s="241" t="e">
        <f>IF(#REF!="無","",IF(#REF!="","",IF(#REF!="悪環境における作業",0.2,IF(#REF!="高所又は地下作業",0.1,IF(#REF!="錯綜場所作業",0.3,IF(#REF!="複雑な制約のある作業",0.4,IF(#REF!="単純な制約のある作業",0.2,0)))))))</f>
        <v>#REF!</v>
      </c>
      <c r="I2587" s="224" t="e">
        <f>IF(F2587="","",F2587*G2587*(1+IF(H2587="",0,H2587)))</f>
        <v>#REF!</v>
      </c>
      <c r="J2587" s="242" t="e">
        <f>IF(#REF!&gt;=1,IF(#REF!&gt;=1,#REF!),IF(#REF!&gt;=0,"",))</f>
        <v>#REF!</v>
      </c>
      <c r="K2587" s="241" t="e">
        <f>保全管理データ!N3446</f>
        <v>#REF!</v>
      </c>
      <c r="L2587" s="241" t="e">
        <f>IF(#REF!="","",IF(#REF!="悪環境における作業",0.2,IF(#REF!="高所又は地下作業",0.1,IF(#REF!="錯綜場所作業",0.3,IF(#REF!="複雑な制約のある作業",0.4,IF(#REF!="単純な制約のある作業",0.2,0))))))</f>
        <v>#REF!</v>
      </c>
      <c r="M2587" s="224" t="e">
        <f>IF(J2587="","",J2587*K2587*(1+IF(L2587="",0,L2587)))</f>
        <v>#REF!</v>
      </c>
    </row>
    <row r="2588" spans="2:13" s="229" customFormat="1" ht="27.75" customHeight="1" x14ac:dyDescent="0.2">
      <c r="B2588" s="562" t="s">
        <v>243</v>
      </c>
      <c r="C2588" s="563"/>
      <c r="D2588" s="239" t="e">
        <f>#REF!</f>
        <v>#REF!</v>
      </c>
      <c r="E2588" s="240" t="s">
        <v>242</v>
      </c>
      <c r="F2588" s="242" t="e">
        <f>IF(#REF!&gt;=1,IF(#REF!&gt;=1,#REF!),IF(#REF!&gt;=0,"",))</f>
        <v>#REF!</v>
      </c>
      <c r="G2588" s="241" t="e">
        <f>保全管理データ!N3420</f>
        <v>#REF!</v>
      </c>
      <c r="H2588" s="241" t="e">
        <f>IF(#REF!="無","",IF(#REF!="","",IF(#REF!="悪環境における作業",0.2,IF(#REF!="高所又は地下作業",0.1,IF(#REF!="錯綜場所作業",0.3,IF(#REF!="複雑な制約のある作業",0.4,IF(#REF!="単純な制約のある作業",0.2,0)))))))</f>
        <v>#REF!</v>
      </c>
      <c r="I2588" s="224" t="e">
        <f t="shared" ref="I2588:I2610" si="159">IF(F2588="","",F2588*G2588*(1+IF(H2588="",0,H2588)))</f>
        <v>#REF!</v>
      </c>
      <c r="J2588" s="242" t="e">
        <f>IF(#REF!&gt;=1,IF(#REF!&gt;=1,#REF!),IF(#REF!&gt;=0,"",))</f>
        <v>#REF!</v>
      </c>
      <c r="K2588" s="241" t="e">
        <f>保全管理データ!N3447</f>
        <v>#REF!</v>
      </c>
      <c r="L2588" s="241" t="e">
        <f>IF(#REF!="","",IF(#REF!="悪環境における作業",0.2,IF(#REF!="高所又は地下作業",0.1,IF(#REF!="錯綜場所作業",0.3,IF(#REF!="複雑な制約のある作業",0.4,IF(#REF!="単純な制約のある作業",0.2,0))))))</f>
        <v>#REF!</v>
      </c>
      <c r="M2588" s="224" t="e">
        <f t="shared" ref="M2588:M2610" si="160">IF(J2588="","",J2588*K2588*(1+IF(L2588="",0,L2588)))</f>
        <v>#REF!</v>
      </c>
    </row>
    <row r="2589" spans="2:13" s="229" customFormat="1" ht="27.75" customHeight="1" x14ac:dyDescent="0.2">
      <c r="B2589" s="562" t="s">
        <v>249</v>
      </c>
      <c r="C2589" s="563"/>
      <c r="D2589" s="239" t="e">
        <f>#REF!</f>
        <v>#REF!</v>
      </c>
      <c r="E2589" s="240" t="s">
        <v>244</v>
      </c>
      <c r="F2589" s="242" t="e">
        <f>IF(#REF!&gt;=1,IF(#REF!&gt;=1,#REF!),IF(#REF!&gt;=0,"",))</f>
        <v>#REF!</v>
      </c>
      <c r="G2589" s="241" t="e">
        <f>保全管理データ!N3421</f>
        <v>#REF!</v>
      </c>
      <c r="H2589" s="241" t="e">
        <f>IF(#REF!="無","",IF(#REF!="","",IF(#REF!="悪環境における作業",0.2,IF(#REF!="高所又は地下作業",0.1,IF(#REF!="錯綜場所作業",0.3,IF(#REF!="複雑な制約のある作業",0.4,IF(#REF!="単純な制約のある作業",0.2,0)))))))</f>
        <v>#REF!</v>
      </c>
      <c r="I2589" s="224" t="e">
        <f t="shared" si="159"/>
        <v>#REF!</v>
      </c>
      <c r="J2589" s="242" t="e">
        <f>IF(#REF!&gt;=1,IF(#REF!&gt;=1,#REF!),IF(#REF!&gt;=0,"",))</f>
        <v>#REF!</v>
      </c>
      <c r="K2589" s="241" t="e">
        <f>保全管理データ!N3448</f>
        <v>#REF!</v>
      </c>
      <c r="L2589" s="241" t="e">
        <f>IF(#REF!="","",IF(#REF!="悪環境における作業",0.2,IF(#REF!="高所又は地下作業",0.1,IF(#REF!="錯綜場所作業",0.3,IF(#REF!="複雑な制約のある作業",0.4,IF(#REF!="単純な制約のある作業",0.2,0))))))</f>
        <v>#REF!</v>
      </c>
      <c r="M2589" s="224" t="e">
        <f t="shared" si="160"/>
        <v>#REF!</v>
      </c>
    </row>
    <row r="2590" spans="2:13" s="229" customFormat="1" ht="27.75" customHeight="1" x14ac:dyDescent="0.2">
      <c r="B2590" s="562" t="s">
        <v>250</v>
      </c>
      <c r="C2590" s="563"/>
      <c r="D2590" s="239" t="e">
        <f>#REF!</f>
        <v>#REF!</v>
      </c>
      <c r="E2590" s="240" t="s">
        <v>244</v>
      </c>
      <c r="F2590" s="242" t="e">
        <f>IF(#REF!&gt;=1,IF(#REF!&gt;=1,#REF!),IF(#REF!&gt;=0,"",))</f>
        <v>#REF!</v>
      </c>
      <c r="G2590" s="241" t="e">
        <f>保全管理データ!N3422</f>
        <v>#REF!</v>
      </c>
      <c r="H2590" s="241" t="e">
        <f>IF(#REF!="無","",IF(#REF!="","",IF(#REF!="悪環境における作業",0.2,IF(#REF!="高所又は地下作業",0.1,IF(#REF!="錯綜場所作業",0.3,IF(#REF!="複雑な制約のある作業",0.4,IF(#REF!="単純な制約のある作業",0.2,0)))))))</f>
        <v>#REF!</v>
      </c>
      <c r="I2590" s="224" t="e">
        <f t="shared" si="159"/>
        <v>#REF!</v>
      </c>
      <c r="J2590" s="242" t="e">
        <f>IF(#REF!&gt;=1,IF(#REF!&gt;=1,#REF!),IF(#REF!&gt;=0,"",))</f>
        <v>#REF!</v>
      </c>
      <c r="K2590" s="241" t="e">
        <f>保全管理データ!N3449</f>
        <v>#REF!</v>
      </c>
      <c r="L2590" s="241" t="e">
        <f>IF(#REF!="","",IF(#REF!="悪環境における作業",0.2,IF(#REF!="高所又は地下作業",0.1,IF(#REF!="錯綜場所作業",0.3,IF(#REF!="複雑な制約のある作業",0.4,IF(#REF!="単純な制約のある作業",0.2,0))))))</f>
        <v>#REF!</v>
      </c>
      <c r="M2590" s="224" t="e">
        <f t="shared" si="160"/>
        <v>#REF!</v>
      </c>
    </row>
    <row r="2591" spans="2:13" s="229" customFormat="1" ht="27.75" customHeight="1" x14ac:dyDescent="0.2">
      <c r="B2591" s="562" t="s">
        <v>251</v>
      </c>
      <c r="C2591" s="563"/>
      <c r="D2591" s="239" t="e">
        <f>#REF!</f>
        <v>#REF!</v>
      </c>
      <c r="E2591" s="240" t="s">
        <v>242</v>
      </c>
      <c r="F2591" s="242" t="e">
        <f>IF(#REF!&gt;=1,IF(#REF!&gt;=1,#REF!),IF(#REF!&gt;=0,"",))</f>
        <v>#REF!</v>
      </c>
      <c r="G2591" s="241" t="e">
        <f>保全管理データ!N3423</f>
        <v>#REF!</v>
      </c>
      <c r="H2591" s="241" t="e">
        <f>IF(#REF!="無","",IF(#REF!="","",IF(#REF!="悪環境における作業",0.2,IF(#REF!="高所又は地下作業",0.1,IF(#REF!="錯綜場所作業",0.3,IF(#REF!="複雑な制約のある作業",0.4,IF(#REF!="単純な制約のある作業",0.2,0)))))))</f>
        <v>#REF!</v>
      </c>
      <c r="I2591" s="224" t="e">
        <f t="shared" si="159"/>
        <v>#REF!</v>
      </c>
      <c r="J2591" s="242" t="e">
        <f>IF(#REF!&gt;=1,IF(#REF!&gt;=1,#REF!),IF(#REF!&gt;=0,"",))</f>
        <v>#REF!</v>
      </c>
      <c r="K2591" s="241" t="e">
        <f>保全管理データ!N3450</f>
        <v>#REF!</v>
      </c>
      <c r="L2591" s="241" t="e">
        <f>IF(#REF!="","",IF(#REF!="悪環境における作業",0.2,IF(#REF!="高所又は地下作業",0.1,IF(#REF!="錯綜場所作業",0.3,IF(#REF!="複雑な制約のある作業",0.4,IF(#REF!="単純な制約のある作業",0.2,0))))))</f>
        <v>#REF!</v>
      </c>
      <c r="M2591" s="224" t="e">
        <f t="shared" si="160"/>
        <v>#REF!</v>
      </c>
    </row>
    <row r="2592" spans="2:13" s="229" customFormat="1" ht="27.75" customHeight="1" x14ac:dyDescent="0.2">
      <c r="B2592" s="562" t="s">
        <v>252</v>
      </c>
      <c r="C2592" s="563"/>
      <c r="D2592" s="239" t="e">
        <f>#REF!</f>
        <v>#REF!</v>
      </c>
      <c r="E2592" s="240" t="s">
        <v>244</v>
      </c>
      <c r="F2592" s="242" t="e">
        <f>IF(#REF!&gt;=1,IF(#REF!&gt;=1,#REF!),IF(#REF!&gt;=0,"",))</f>
        <v>#REF!</v>
      </c>
      <c r="G2592" s="241" t="e">
        <f>保全管理データ!N3424</f>
        <v>#REF!</v>
      </c>
      <c r="H2592" s="241" t="e">
        <f>IF(#REF!="無","",IF(#REF!="","",IF(#REF!="悪環境における作業",0.2,IF(#REF!="高所又は地下作業",0.1,IF(#REF!="錯綜場所作業",0.3,IF(#REF!="複雑な制約のある作業",0.4,IF(#REF!="単純な制約のある作業",0.2,0)))))))</f>
        <v>#REF!</v>
      </c>
      <c r="I2592" s="224" t="e">
        <f t="shared" si="159"/>
        <v>#REF!</v>
      </c>
      <c r="J2592" s="242" t="e">
        <f>IF(#REF!&gt;=1,IF(#REF!&gt;=1,#REF!),IF(#REF!&gt;=0,"",))</f>
        <v>#REF!</v>
      </c>
      <c r="K2592" s="241" t="e">
        <f>保全管理データ!N3451</f>
        <v>#REF!</v>
      </c>
      <c r="L2592" s="241" t="e">
        <f>IF(#REF!="","",IF(#REF!="悪環境における作業",0.2,IF(#REF!="高所又は地下作業",0.1,IF(#REF!="錯綜場所作業",0.3,IF(#REF!="複雑な制約のある作業",0.4,IF(#REF!="単純な制約のある作業",0.2,0))))))</f>
        <v>#REF!</v>
      </c>
      <c r="M2592" s="224" t="e">
        <f t="shared" si="160"/>
        <v>#REF!</v>
      </c>
    </row>
    <row r="2593" spans="2:13" s="229" customFormat="1" ht="27.75" customHeight="1" x14ac:dyDescent="0.2">
      <c r="B2593" s="562" t="s">
        <v>253</v>
      </c>
      <c r="C2593" s="563"/>
      <c r="D2593" s="239" t="e">
        <f>#REF!</f>
        <v>#REF!</v>
      </c>
      <c r="E2593" s="240" t="s">
        <v>242</v>
      </c>
      <c r="F2593" s="242" t="e">
        <f>IF(#REF!&gt;=1,IF(#REF!&gt;=1,#REF!),IF(#REF!&gt;=0,"",))</f>
        <v>#REF!</v>
      </c>
      <c r="G2593" s="241" t="e">
        <f>保全管理データ!N3425</f>
        <v>#REF!</v>
      </c>
      <c r="H2593" s="241" t="e">
        <f>IF(#REF!="無","",IF(#REF!="","",IF(#REF!="悪環境における作業",0.2,IF(#REF!="高所又は地下作業",0.1,IF(#REF!="錯綜場所作業",0.3,IF(#REF!="複雑な制約のある作業",0.4,IF(#REF!="単純な制約のある作業",0.2,0)))))))</f>
        <v>#REF!</v>
      </c>
      <c r="I2593" s="224" t="e">
        <f t="shared" si="159"/>
        <v>#REF!</v>
      </c>
      <c r="J2593" s="242" t="e">
        <f>IF(#REF!&gt;=1,IF(#REF!&gt;=1,#REF!),IF(#REF!&gt;=0,"",))</f>
        <v>#REF!</v>
      </c>
      <c r="K2593" s="241" t="e">
        <f>保全管理データ!N3452</f>
        <v>#REF!</v>
      </c>
      <c r="L2593" s="241" t="e">
        <f>IF(#REF!="","",IF(#REF!="悪環境における作業",0.2,IF(#REF!="高所又は地下作業",0.1,IF(#REF!="錯綜場所作業",0.3,IF(#REF!="複雑な制約のある作業",0.4,IF(#REF!="単純な制約のある作業",0.2,0))))))</f>
        <v>#REF!</v>
      </c>
      <c r="M2593" s="224" t="e">
        <f t="shared" si="160"/>
        <v>#REF!</v>
      </c>
    </row>
    <row r="2594" spans="2:13" s="229" customFormat="1" ht="27.75" customHeight="1" x14ac:dyDescent="0.2">
      <c r="B2594" s="562" t="s">
        <v>254</v>
      </c>
      <c r="C2594" s="563"/>
      <c r="D2594" s="239" t="e">
        <f>#REF!</f>
        <v>#REF!</v>
      </c>
      <c r="E2594" s="240" t="s">
        <v>242</v>
      </c>
      <c r="F2594" s="242" t="e">
        <f>IF(#REF!&gt;=1,IF(#REF!&gt;=1,#REF!),IF(#REF!&gt;=0,"",))</f>
        <v>#REF!</v>
      </c>
      <c r="G2594" s="241" t="e">
        <f>保全管理データ!N3426</f>
        <v>#REF!</v>
      </c>
      <c r="H2594" s="241" t="e">
        <f>IF(#REF!="無","",IF(#REF!="","",IF(#REF!="悪環境における作業",0.2,IF(#REF!="高所又は地下作業",0.1,IF(#REF!="錯綜場所作業",0.3,IF(#REF!="複雑な制約のある作業",0.4,IF(#REF!="単純な制約のある作業",0.2,0)))))))</f>
        <v>#REF!</v>
      </c>
      <c r="I2594" s="224" t="e">
        <f t="shared" si="159"/>
        <v>#REF!</v>
      </c>
      <c r="J2594" s="242" t="e">
        <f>IF(#REF!&gt;=1,IF(#REF!&gt;=1,#REF!),IF(#REF!&gt;=0,"",))</f>
        <v>#REF!</v>
      </c>
      <c r="K2594" s="241" t="e">
        <f>保全管理データ!N3453</f>
        <v>#REF!</v>
      </c>
      <c r="L2594" s="241" t="e">
        <f>IF(#REF!="","",IF(#REF!="悪環境における作業",0.2,IF(#REF!="高所又は地下作業",0.1,IF(#REF!="錯綜場所作業",0.3,IF(#REF!="複雑な制約のある作業",0.4,IF(#REF!="単純な制約のある作業",0.2,0))))))</f>
        <v>#REF!</v>
      </c>
      <c r="M2594" s="224" t="e">
        <f t="shared" si="160"/>
        <v>#REF!</v>
      </c>
    </row>
    <row r="2595" spans="2:13" s="229" customFormat="1" ht="27.75" customHeight="1" x14ac:dyDescent="0.2">
      <c r="B2595" s="562" t="s">
        <v>255</v>
      </c>
      <c r="C2595" s="563"/>
      <c r="D2595" s="239" t="e">
        <f>#REF!</f>
        <v>#REF!</v>
      </c>
      <c r="E2595" s="240" t="s">
        <v>245</v>
      </c>
      <c r="F2595" s="242" t="e">
        <f>IF(#REF!&gt;=1,IF(#REF!&gt;=1,#REF!),IF(#REF!&gt;=0,"",))</f>
        <v>#REF!</v>
      </c>
      <c r="G2595" s="241" t="e">
        <f>保全管理データ!N3427</f>
        <v>#REF!</v>
      </c>
      <c r="H2595" s="241" t="e">
        <f>IF(#REF!="無","",IF(#REF!="","",IF(#REF!="悪環境における作業",0.2,IF(#REF!="高所又は地下作業",0.1,IF(#REF!="錯綜場所作業",0.3,IF(#REF!="複雑な制約のある作業",0.4,IF(#REF!="単純な制約のある作業",0.2,0)))))))</f>
        <v>#REF!</v>
      </c>
      <c r="I2595" s="224" t="e">
        <f t="shared" si="159"/>
        <v>#REF!</v>
      </c>
      <c r="J2595" s="242" t="e">
        <f>IF(#REF!&gt;=1,IF(#REF!&gt;=1,#REF!),IF(#REF!&gt;=0,"",))</f>
        <v>#REF!</v>
      </c>
      <c r="K2595" s="241" t="e">
        <f>保全管理データ!N3454</f>
        <v>#REF!</v>
      </c>
      <c r="L2595" s="241" t="e">
        <f>IF(#REF!="","",IF(#REF!="悪環境における作業",0.2,IF(#REF!="高所又は地下作業",0.1,IF(#REF!="錯綜場所作業",0.3,IF(#REF!="複雑な制約のある作業",0.4,IF(#REF!="単純な制約のある作業",0.2,0))))))</f>
        <v>#REF!</v>
      </c>
      <c r="M2595" s="224" t="e">
        <f t="shared" si="160"/>
        <v>#REF!</v>
      </c>
    </row>
    <row r="2596" spans="2:13" s="229" customFormat="1" ht="27.75" customHeight="1" x14ac:dyDescent="0.2">
      <c r="B2596" s="562" t="s">
        <v>256</v>
      </c>
      <c r="C2596" s="563"/>
      <c r="D2596" s="239" t="e">
        <f>#REF!</f>
        <v>#REF!</v>
      </c>
      <c r="E2596" s="240" t="s">
        <v>242</v>
      </c>
      <c r="F2596" s="242" t="e">
        <f>IF(#REF!&gt;=1,IF(#REF!&gt;=1,#REF!),IF(#REF!&gt;=0,"",))</f>
        <v>#REF!</v>
      </c>
      <c r="G2596" s="241" t="e">
        <f>保全管理データ!N3428</f>
        <v>#REF!</v>
      </c>
      <c r="H2596" s="241" t="e">
        <f>IF(#REF!="無","",IF(#REF!="","",IF(#REF!="悪環境における作業",0.2,IF(#REF!="高所又は地下作業",0.1,IF(#REF!="錯綜場所作業",0.3,IF(#REF!="複雑な制約のある作業",0.4,IF(#REF!="単純な制約のある作業",0.2,0)))))))</f>
        <v>#REF!</v>
      </c>
      <c r="I2596" s="224" t="e">
        <f t="shared" si="159"/>
        <v>#REF!</v>
      </c>
      <c r="J2596" s="242" t="e">
        <f>IF(#REF!&gt;=1,IF(#REF!&gt;=1,#REF!),IF(#REF!&gt;=0,"",))</f>
        <v>#REF!</v>
      </c>
      <c r="K2596" s="241" t="e">
        <f>保全管理データ!N3455</f>
        <v>#REF!</v>
      </c>
      <c r="L2596" s="241" t="e">
        <f>IF(#REF!="","",IF(#REF!="悪環境における作業",0.2,IF(#REF!="高所又は地下作業",0.1,IF(#REF!="錯綜場所作業",0.3,IF(#REF!="複雑な制約のある作業",0.4,IF(#REF!="単純な制約のある作業",0.2,0))))))</f>
        <v>#REF!</v>
      </c>
      <c r="M2596" s="224" t="e">
        <f t="shared" si="160"/>
        <v>#REF!</v>
      </c>
    </row>
    <row r="2597" spans="2:13" s="229" customFormat="1" ht="27.75" customHeight="1" x14ac:dyDescent="0.2">
      <c r="B2597" s="562" t="s">
        <v>257</v>
      </c>
      <c r="C2597" s="563"/>
      <c r="D2597" s="239" t="e">
        <f>#REF!</f>
        <v>#REF!</v>
      </c>
      <c r="E2597" s="240" t="s">
        <v>245</v>
      </c>
      <c r="F2597" s="242" t="e">
        <f>IF(#REF!&gt;=1,IF(#REF!&gt;=1,#REF!),IF(#REF!&gt;=0,"",))</f>
        <v>#REF!</v>
      </c>
      <c r="G2597" s="241" t="e">
        <f>保全管理データ!N3429</f>
        <v>#REF!</v>
      </c>
      <c r="H2597" s="241" t="e">
        <f>IF(#REF!="無","",IF(#REF!="","",IF(#REF!="悪環境における作業",0.2,IF(#REF!="高所又は地下作業",0.1,IF(#REF!="錯綜場所作業",0.3,IF(#REF!="複雑な制約のある作業",0.4,IF(#REF!="単純な制約のある作業",0.2,0)))))))</f>
        <v>#REF!</v>
      </c>
      <c r="I2597" s="224" t="e">
        <f t="shared" si="159"/>
        <v>#REF!</v>
      </c>
      <c r="J2597" s="242" t="e">
        <f>IF(#REF!&gt;=1,IF(#REF!&gt;=1,#REF!),IF(#REF!&gt;=0,"",))</f>
        <v>#REF!</v>
      </c>
      <c r="K2597" s="241" t="e">
        <f>保全管理データ!N3456</f>
        <v>#REF!</v>
      </c>
      <c r="L2597" s="241" t="e">
        <f>IF(#REF!="","",IF(#REF!="悪環境における作業",0.2,IF(#REF!="高所又は地下作業",0.1,IF(#REF!="錯綜場所作業",0.3,IF(#REF!="複雑な制約のある作業",0.4,IF(#REF!="単純な制約のある作業",0.2,0))))))</f>
        <v>#REF!</v>
      </c>
      <c r="M2597" s="224" t="e">
        <f t="shared" si="160"/>
        <v>#REF!</v>
      </c>
    </row>
    <row r="2598" spans="2:13" s="229" customFormat="1" ht="27.75" customHeight="1" x14ac:dyDescent="0.2">
      <c r="B2598" s="562" t="s">
        <v>258</v>
      </c>
      <c r="C2598" s="563"/>
      <c r="D2598" s="239" t="e">
        <f>#REF!</f>
        <v>#REF!</v>
      </c>
      <c r="E2598" s="240" t="s">
        <v>245</v>
      </c>
      <c r="F2598" s="242" t="e">
        <f>IF(#REF!&gt;=1,IF(#REF!&gt;=1,#REF!),IF(#REF!&gt;=0,"",))</f>
        <v>#REF!</v>
      </c>
      <c r="G2598" s="241" t="e">
        <f>保全管理データ!N3430</f>
        <v>#REF!</v>
      </c>
      <c r="H2598" s="241" t="e">
        <f>IF(#REF!="無","",IF(#REF!="","",IF(#REF!="悪環境における作業",0.2,IF(#REF!="高所又は地下作業",0.1,IF(#REF!="錯綜場所作業",0.3,IF(#REF!="複雑な制約のある作業",0.4,IF(#REF!="単純な制約のある作業",0.2,0)))))))</f>
        <v>#REF!</v>
      </c>
      <c r="I2598" s="224" t="e">
        <f t="shared" si="159"/>
        <v>#REF!</v>
      </c>
      <c r="J2598" s="242" t="e">
        <f>IF(#REF!&gt;=1,IF(#REF!&gt;=1,#REF!),IF(#REF!&gt;=0,"",))</f>
        <v>#REF!</v>
      </c>
      <c r="K2598" s="241" t="e">
        <f>保全管理データ!N3457</f>
        <v>#REF!</v>
      </c>
      <c r="L2598" s="241" t="e">
        <f>IF(#REF!="","",IF(#REF!="悪環境における作業",0.2,IF(#REF!="高所又は地下作業",0.1,IF(#REF!="錯綜場所作業",0.3,IF(#REF!="複雑な制約のある作業",0.4,IF(#REF!="単純な制約のある作業",0.2,0))))))</f>
        <v>#REF!</v>
      </c>
      <c r="M2598" s="224" t="e">
        <f t="shared" si="160"/>
        <v>#REF!</v>
      </c>
    </row>
    <row r="2599" spans="2:13" s="229" customFormat="1" ht="27.75" customHeight="1" x14ac:dyDescent="0.2">
      <c r="B2599" s="562" t="s">
        <v>259</v>
      </c>
      <c r="C2599" s="563"/>
      <c r="D2599" s="239" t="e">
        <f>#REF!</f>
        <v>#REF!</v>
      </c>
      <c r="E2599" s="240" t="s">
        <v>245</v>
      </c>
      <c r="F2599" s="242" t="e">
        <f>IF(#REF!&gt;=1,IF(#REF!&gt;=1,#REF!),IF(#REF!&gt;=0,"",))</f>
        <v>#REF!</v>
      </c>
      <c r="G2599" s="241" t="e">
        <f>保全管理データ!N3431</f>
        <v>#REF!</v>
      </c>
      <c r="H2599" s="241" t="e">
        <f>IF(#REF!="無","",IF(#REF!="","",IF(#REF!="悪環境における作業",0.2,IF(#REF!="高所又は地下作業",0.1,IF(#REF!="錯綜場所作業",0.3,IF(#REF!="複雑な制約のある作業",0.4,IF(#REF!="単純な制約のある作業",0.2,0)))))))</f>
        <v>#REF!</v>
      </c>
      <c r="I2599" s="224" t="e">
        <f t="shared" si="159"/>
        <v>#REF!</v>
      </c>
      <c r="J2599" s="242" t="e">
        <f>IF(#REF!&gt;=1,IF(#REF!&gt;=1,#REF!),IF(#REF!&gt;=0,"",))</f>
        <v>#REF!</v>
      </c>
      <c r="K2599" s="241" t="e">
        <f>保全管理データ!N3458</f>
        <v>#REF!</v>
      </c>
      <c r="L2599" s="241" t="e">
        <f>IF(#REF!="","",IF(#REF!="悪環境における作業",0.2,IF(#REF!="高所又は地下作業",0.1,IF(#REF!="錯綜場所作業",0.3,IF(#REF!="複雑な制約のある作業",0.4,IF(#REF!="単純な制約のある作業",0.2,0))))))</f>
        <v>#REF!</v>
      </c>
      <c r="M2599" s="224" t="e">
        <f t="shared" si="160"/>
        <v>#REF!</v>
      </c>
    </row>
    <row r="2600" spans="2:13" s="229" customFormat="1" ht="27.75" customHeight="1" x14ac:dyDescent="0.2">
      <c r="B2600" s="562" t="s">
        <v>432</v>
      </c>
      <c r="C2600" s="563"/>
      <c r="D2600" s="239" t="e">
        <f>#REF!</f>
        <v>#REF!</v>
      </c>
      <c r="E2600" s="240" t="s">
        <v>248</v>
      </c>
      <c r="F2600" s="242" t="e">
        <f>IF(#REF!&gt;=1,IF(#REF!&gt;=1,#REF!),IF(#REF!&gt;=0,"",))</f>
        <v>#REF!</v>
      </c>
      <c r="G2600" s="241" t="e">
        <f>保全管理データ!N3432</f>
        <v>#REF!</v>
      </c>
      <c r="H2600" s="241" t="e">
        <f>IF(#REF!="無","",IF(#REF!="","",IF(#REF!="悪環境における作業",0.2,IF(#REF!="高所又は地下作業",0.1,IF(#REF!="錯綜場所作業",0.3,IF(#REF!="複雑な制約のある作業",0.4,IF(#REF!="単純な制約のある作業",0.2,0)))))))</f>
        <v>#REF!</v>
      </c>
      <c r="I2600" s="224" t="e">
        <f t="shared" si="159"/>
        <v>#REF!</v>
      </c>
      <c r="J2600" s="242" t="e">
        <f>IF(#REF!&gt;=1,IF(#REF!&gt;=1,#REF!),IF(#REF!&gt;=0,"",))</f>
        <v>#REF!</v>
      </c>
      <c r="K2600" s="241" t="e">
        <f>保全管理データ!N3459</f>
        <v>#REF!</v>
      </c>
      <c r="L2600" s="241" t="e">
        <f>IF(#REF!="","",IF(#REF!="悪環境における作業",0.2,IF(#REF!="高所又は地下作業",0.1,IF(#REF!="錯綜場所作業",0.3,IF(#REF!="複雑な制約のある作業",0.4,IF(#REF!="単純な制約のある作業",0.2,0))))))</f>
        <v>#REF!</v>
      </c>
      <c r="M2600" s="224" t="e">
        <f t="shared" si="160"/>
        <v>#REF!</v>
      </c>
    </row>
    <row r="2601" spans="2:13" s="229" customFormat="1" ht="27.75" customHeight="1" x14ac:dyDescent="0.2">
      <c r="B2601" s="562" t="s">
        <v>261</v>
      </c>
      <c r="C2601" s="563"/>
      <c r="D2601" s="239" t="e">
        <f>#REF!</f>
        <v>#REF!</v>
      </c>
      <c r="E2601" s="240" t="s">
        <v>247</v>
      </c>
      <c r="F2601" s="242" t="e">
        <f>IF(#REF!&gt;=1,IF(#REF!&gt;=1,#REF!),IF(#REF!&gt;=0,"",))</f>
        <v>#REF!</v>
      </c>
      <c r="G2601" s="241" t="e">
        <f>保全管理データ!N3433</f>
        <v>#REF!</v>
      </c>
      <c r="H2601" s="241" t="e">
        <f>IF(#REF!="無","",IF(#REF!="","",IF(#REF!="悪環境における作業",0.2,IF(#REF!="高所又は地下作業",0.1,IF(#REF!="錯綜場所作業",0.3,IF(#REF!="複雑な制約のある作業",0.4,IF(#REF!="単純な制約のある作業",0.2,0)))))))</f>
        <v>#REF!</v>
      </c>
      <c r="I2601" s="224" t="e">
        <f t="shared" si="159"/>
        <v>#REF!</v>
      </c>
      <c r="J2601" s="242" t="e">
        <f>IF(#REF!&gt;=1,IF(#REF!&gt;=1,#REF!),IF(#REF!&gt;=0,"",))</f>
        <v>#REF!</v>
      </c>
      <c r="K2601" s="241" t="e">
        <f>保全管理データ!N3460</f>
        <v>#REF!</v>
      </c>
      <c r="L2601" s="241" t="e">
        <f>IF(#REF!="","",IF(#REF!="悪環境における作業",0.2,IF(#REF!="高所又は地下作業",0.1,IF(#REF!="錯綜場所作業",0.3,IF(#REF!="複雑な制約のある作業",0.4,IF(#REF!="単純な制約のある作業",0.2,0))))))</f>
        <v>#REF!</v>
      </c>
      <c r="M2601" s="224" t="e">
        <f t="shared" si="160"/>
        <v>#REF!</v>
      </c>
    </row>
    <row r="2602" spans="2:13" s="229" customFormat="1" ht="27.75" customHeight="1" x14ac:dyDescent="0.2">
      <c r="B2602" s="562" t="s">
        <v>262</v>
      </c>
      <c r="C2602" s="563"/>
      <c r="D2602" s="239" t="e">
        <f>#REF!</f>
        <v>#REF!</v>
      </c>
      <c r="E2602" s="240" t="s">
        <v>245</v>
      </c>
      <c r="F2602" s="242" t="e">
        <f>IF(#REF!&gt;=1,IF(#REF!&gt;=1,#REF!),IF(#REF!&gt;=0,"",))</f>
        <v>#REF!</v>
      </c>
      <c r="G2602" s="241" t="e">
        <f>保全管理データ!N3434</f>
        <v>#REF!</v>
      </c>
      <c r="H2602" s="241" t="e">
        <f>IF(#REF!="無","",IF(#REF!="","",IF(#REF!="悪環境における作業",0.2,IF(#REF!="高所又は地下作業",0.1,IF(#REF!="錯綜場所作業",0.3,IF(#REF!="複雑な制約のある作業",0.4,IF(#REF!="単純な制約のある作業",0.2,0)))))))</f>
        <v>#REF!</v>
      </c>
      <c r="I2602" s="224" t="e">
        <f t="shared" si="159"/>
        <v>#REF!</v>
      </c>
      <c r="J2602" s="242" t="e">
        <f>IF(#REF!&gt;=1,IF(#REF!&gt;=1,#REF!),IF(#REF!&gt;=0,"",))</f>
        <v>#REF!</v>
      </c>
      <c r="K2602" s="241" t="e">
        <f>保全管理データ!N3461</f>
        <v>#REF!</v>
      </c>
      <c r="L2602" s="241" t="e">
        <f>IF(#REF!="","",IF(#REF!="悪環境における作業",0.2,IF(#REF!="高所又は地下作業",0.1,IF(#REF!="錯綜場所作業",0.3,IF(#REF!="複雑な制約のある作業",0.4,IF(#REF!="単純な制約のある作業",0.2,0))))))</f>
        <v>#REF!</v>
      </c>
      <c r="M2602" s="224" t="e">
        <f t="shared" si="160"/>
        <v>#REF!</v>
      </c>
    </row>
    <row r="2603" spans="2:13" s="229" customFormat="1" ht="27.75" customHeight="1" x14ac:dyDescent="0.2">
      <c r="B2603" s="562" t="s">
        <v>263</v>
      </c>
      <c r="C2603" s="563"/>
      <c r="D2603" s="239" t="e">
        <f>#REF!</f>
        <v>#REF!</v>
      </c>
      <c r="E2603" s="240" t="s">
        <v>245</v>
      </c>
      <c r="F2603" s="242" t="e">
        <f>IF(#REF!&gt;=1,IF(#REF!&gt;=1,#REF!),IF(#REF!&gt;=0,"",))</f>
        <v>#REF!</v>
      </c>
      <c r="G2603" s="241" t="e">
        <f>保全管理データ!N3435</f>
        <v>#REF!</v>
      </c>
      <c r="H2603" s="241" t="e">
        <f>IF(#REF!="無","",IF(#REF!="","",IF(#REF!="悪環境における作業",0.2,IF(#REF!="高所又は地下作業",0.1,IF(#REF!="錯綜場所作業",0.3,IF(#REF!="複雑な制約のある作業",0.4,IF(#REF!="単純な制約のある作業",0.2,0)))))))</f>
        <v>#REF!</v>
      </c>
      <c r="I2603" s="224" t="e">
        <f t="shared" si="159"/>
        <v>#REF!</v>
      </c>
      <c r="J2603" s="242" t="e">
        <f>IF(#REF!&gt;=1,IF(#REF!&gt;=1,#REF!),IF(#REF!&gt;=0,"",))</f>
        <v>#REF!</v>
      </c>
      <c r="K2603" s="241" t="e">
        <f>保全管理データ!N3462</f>
        <v>#REF!</v>
      </c>
      <c r="L2603" s="241" t="e">
        <f>IF(#REF!="","",IF(#REF!="悪環境における作業",0.2,IF(#REF!="高所又は地下作業",0.1,IF(#REF!="錯綜場所作業",0.3,IF(#REF!="複雑な制約のある作業",0.4,IF(#REF!="単純な制約のある作業",0.2,0))))))</f>
        <v>#REF!</v>
      </c>
      <c r="M2603" s="224" t="e">
        <f t="shared" si="160"/>
        <v>#REF!</v>
      </c>
    </row>
    <row r="2604" spans="2:13" s="229" customFormat="1" ht="27.75" customHeight="1" x14ac:dyDescent="0.2">
      <c r="B2604" s="562" t="s">
        <v>264</v>
      </c>
      <c r="C2604" s="563"/>
      <c r="D2604" s="239" t="e">
        <f>#REF!</f>
        <v>#REF!</v>
      </c>
      <c r="E2604" s="240" t="s">
        <v>245</v>
      </c>
      <c r="F2604" s="242" t="e">
        <f>IF(#REF!&gt;=1,IF(#REF!&gt;=1,#REF!),IF(#REF!&gt;=0,"",))</f>
        <v>#REF!</v>
      </c>
      <c r="G2604" s="241" t="e">
        <f>保全管理データ!N3436</f>
        <v>#REF!</v>
      </c>
      <c r="H2604" s="241" t="e">
        <f>IF(#REF!="無","",IF(#REF!="","",IF(#REF!="悪環境における作業",0.2,IF(#REF!="高所又は地下作業",0.1,IF(#REF!="錯綜場所作業",0.3,IF(#REF!="複雑な制約のある作業",0.4,IF(#REF!="単純な制約のある作業",0.2,0)))))))</f>
        <v>#REF!</v>
      </c>
      <c r="I2604" s="224" t="e">
        <f t="shared" si="159"/>
        <v>#REF!</v>
      </c>
      <c r="J2604" s="242" t="e">
        <f>IF(#REF!&gt;=1,IF(#REF!&gt;=1,#REF!),IF(#REF!&gt;=0,"",))</f>
        <v>#REF!</v>
      </c>
      <c r="K2604" s="241" t="e">
        <f>保全管理データ!N3463</f>
        <v>#REF!</v>
      </c>
      <c r="L2604" s="241" t="e">
        <f>IF(#REF!="","",IF(#REF!="悪環境における作業",0.2,IF(#REF!="高所又は地下作業",0.1,IF(#REF!="錯綜場所作業",0.3,IF(#REF!="複雑な制約のある作業",0.4,IF(#REF!="単純な制約のある作業",0.2,0))))))</f>
        <v>#REF!</v>
      </c>
      <c r="M2604" s="224" t="e">
        <f t="shared" si="160"/>
        <v>#REF!</v>
      </c>
    </row>
    <row r="2605" spans="2:13" s="229" customFormat="1" ht="27.75" customHeight="1" x14ac:dyDescent="0.2">
      <c r="B2605" s="562" t="s">
        <v>265</v>
      </c>
      <c r="C2605" s="563"/>
      <c r="D2605" s="239" t="e">
        <f>#REF!</f>
        <v>#REF!</v>
      </c>
      <c r="E2605" s="240" t="s">
        <v>245</v>
      </c>
      <c r="F2605" s="242" t="e">
        <f>IF(#REF!&gt;=1,IF(#REF!&gt;=1,#REF!),IF(#REF!&gt;=0,"",))</f>
        <v>#REF!</v>
      </c>
      <c r="G2605" s="241" t="e">
        <f>保全管理データ!N3437</f>
        <v>#REF!</v>
      </c>
      <c r="H2605" s="241" t="e">
        <f>IF(#REF!="無","",IF(#REF!="","",IF(#REF!="悪環境における作業",0.2,IF(#REF!="高所又は地下作業",0.1,IF(#REF!="錯綜場所作業",0.3,IF(#REF!="複雑な制約のある作業",0.4,IF(#REF!="単純な制約のある作業",0.2,0)))))))</f>
        <v>#REF!</v>
      </c>
      <c r="I2605" s="224" t="e">
        <f t="shared" si="159"/>
        <v>#REF!</v>
      </c>
      <c r="J2605" s="242" t="e">
        <f>IF(#REF!&gt;=1,IF(#REF!&gt;=1,#REF!),IF(#REF!&gt;=0,"",))</f>
        <v>#REF!</v>
      </c>
      <c r="K2605" s="241" t="e">
        <f>保全管理データ!N3464</f>
        <v>#REF!</v>
      </c>
      <c r="L2605" s="241" t="e">
        <f>IF(#REF!="","",IF(#REF!="悪環境における作業",0.2,IF(#REF!="高所又は地下作業",0.1,IF(#REF!="錯綜場所作業",0.3,IF(#REF!="複雑な制約のある作業",0.4,IF(#REF!="単純な制約のある作業",0.2,0))))))</f>
        <v>#REF!</v>
      </c>
      <c r="M2605" s="224" t="e">
        <f t="shared" si="160"/>
        <v>#REF!</v>
      </c>
    </row>
    <row r="2606" spans="2:13" s="229" customFormat="1" ht="27.75" customHeight="1" x14ac:dyDescent="0.2">
      <c r="B2606" s="562" t="s">
        <v>266</v>
      </c>
      <c r="C2606" s="563"/>
      <c r="D2606" s="239" t="e">
        <f>#REF!</f>
        <v>#REF!</v>
      </c>
      <c r="E2606" s="240" t="s">
        <v>245</v>
      </c>
      <c r="F2606" s="242" t="e">
        <f>IF(#REF!&gt;=1,IF(#REF!&gt;=1,#REF!),IF(#REF!&gt;=0,"",))</f>
        <v>#REF!</v>
      </c>
      <c r="G2606" s="241" t="e">
        <f>保全管理データ!N3438</f>
        <v>#REF!</v>
      </c>
      <c r="H2606" s="241" t="e">
        <f>IF(#REF!="無","",IF(#REF!="","",IF(#REF!="悪環境における作業",0.2,IF(#REF!="高所又は地下作業",0.1,IF(#REF!="錯綜場所作業",0.3,IF(#REF!="複雑な制約のある作業",0.4,IF(#REF!="単純な制約のある作業",0.2,0)))))))</f>
        <v>#REF!</v>
      </c>
      <c r="I2606" s="224" t="e">
        <f t="shared" si="159"/>
        <v>#REF!</v>
      </c>
      <c r="J2606" s="242" t="e">
        <f>IF(#REF!&gt;=1,IF(#REF!&gt;=1,#REF!),IF(#REF!&gt;=0,"",))</f>
        <v>#REF!</v>
      </c>
      <c r="K2606" s="241" t="e">
        <f>保全管理データ!N3465</f>
        <v>#REF!</v>
      </c>
      <c r="L2606" s="241" t="e">
        <f>IF(#REF!="","",IF(#REF!="悪環境における作業",0.2,IF(#REF!="高所又は地下作業",0.1,IF(#REF!="錯綜場所作業",0.3,IF(#REF!="複雑な制約のある作業",0.4,IF(#REF!="単純な制約のある作業",0.2,0))))))</f>
        <v>#REF!</v>
      </c>
      <c r="M2606" s="224" t="e">
        <f t="shared" si="160"/>
        <v>#REF!</v>
      </c>
    </row>
    <row r="2607" spans="2:13" s="229" customFormat="1" ht="27.75" customHeight="1" x14ac:dyDescent="0.2">
      <c r="B2607" s="562" t="s">
        <v>81</v>
      </c>
      <c r="C2607" s="563"/>
      <c r="D2607" s="239" t="e">
        <f>#REF!</f>
        <v>#REF!</v>
      </c>
      <c r="E2607" s="240" t="s">
        <v>245</v>
      </c>
      <c r="F2607" s="242" t="e">
        <f>IF(#REF!&gt;=1,IF(#REF!&gt;=1,#REF!),IF(#REF!&gt;=0,"",))</f>
        <v>#REF!</v>
      </c>
      <c r="G2607" s="241" t="e">
        <f>保全管理データ!N3439</f>
        <v>#REF!</v>
      </c>
      <c r="H2607" s="241" t="e">
        <f>IF(#REF!="無","",IF(#REF!="","",IF(#REF!="悪環境における作業",0.2,IF(#REF!="高所又は地下作業",0.1,IF(#REF!="錯綜場所作業",0.3,IF(#REF!="複雑な制約のある作業",0.4,IF(#REF!="単純な制約のある作業",0.2,0)))))))</f>
        <v>#REF!</v>
      </c>
      <c r="I2607" s="224" t="e">
        <f t="shared" si="159"/>
        <v>#REF!</v>
      </c>
      <c r="J2607" s="242" t="e">
        <f>IF(#REF!&gt;=1,IF(#REF!&gt;=1,#REF!),IF(#REF!&gt;=0,"",))</f>
        <v>#REF!</v>
      </c>
      <c r="K2607" s="241" t="e">
        <f>保全管理データ!N3466</f>
        <v>#REF!</v>
      </c>
      <c r="L2607" s="241" t="e">
        <f>IF(#REF!="","",IF(#REF!="悪環境における作業",0.2,IF(#REF!="高所又は地下作業",0.1,IF(#REF!="錯綜場所作業",0.3,IF(#REF!="複雑な制約のある作業",0.4,IF(#REF!="単純な制約のある作業",0.2,0))))))</f>
        <v>#REF!</v>
      </c>
      <c r="M2607" s="224" t="e">
        <f t="shared" si="160"/>
        <v>#REF!</v>
      </c>
    </row>
    <row r="2608" spans="2:13" s="229" customFormat="1" ht="27.75" customHeight="1" x14ac:dyDescent="0.2">
      <c r="B2608" s="562" t="s">
        <v>267</v>
      </c>
      <c r="C2608" s="563"/>
      <c r="D2608" s="239" t="e">
        <f>#REF!</f>
        <v>#REF!</v>
      </c>
      <c r="E2608" s="240" t="s">
        <v>247</v>
      </c>
      <c r="F2608" s="242" t="e">
        <f>IF(#REF!&gt;=1,IF(#REF!&gt;=1,#REF!),IF(#REF!&gt;=0,"",))</f>
        <v>#REF!</v>
      </c>
      <c r="G2608" s="241" t="e">
        <f>保全管理データ!N3440</f>
        <v>#REF!</v>
      </c>
      <c r="H2608" s="241" t="e">
        <f>IF(#REF!="無","",IF(#REF!="","",IF(#REF!="悪環境における作業",0.2,IF(#REF!="高所又は地下作業",0.1,IF(#REF!="錯綜場所作業",0.3,IF(#REF!="複雑な制約のある作業",0.4,IF(#REF!="単純な制約のある作業",0.2,0)))))))</f>
        <v>#REF!</v>
      </c>
      <c r="I2608" s="224" t="e">
        <f t="shared" si="159"/>
        <v>#REF!</v>
      </c>
      <c r="J2608" s="242" t="e">
        <f>IF(#REF!&gt;=1,IF(#REF!&gt;=1,#REF!),IF(#REF!&gt;=0,"",))</f>
        <v>#REF!</v>
      </c>
      <c r="K2608" s="241" t="e">
        <f>保全管理データ!N3467</f>
        <v>#REF!</v>
      </c>
      <c r="L2608" s="241" t="e">
        <f>IF(#REF!="","",IF(#REF!="悪環境における作業",0.2,IF(#REF!="高所又は地下作業",0.1,IF(#REF!="錯綜場所作業",0.3,IF(#REF!="複雑な制約のある作業",0.4,IF(#REF!="単純な制約のある作業",0.2,0))))))</f>
        <v>#REF!</v>
      </c>
      <c r="M2608" s="224" t="e">
        <f t="shared" si="160"/>
        <v>#REF!</v>
      </c>
    </row>
    <row r="2609" spans="2:13" s="229" customFormat="1" ht="27.75" customHeight="1" x14ac:dyDescent="0.2">
      <c r="B2609" s="562" t="s">
        <v>268</v>
      </c>
      <c r="C2609" s="563"/>
      <c r="D2609" s="239" t="e">
        <f>#REF!</f>
        <v>#REF!</v>
      </c>
      <c r="E2609" s="240" t="s">
        <v>246</v>
      </c>
      <c r="F2609" s="242" t="e">
        <f>IF(#REF!&gt;=1,IF(#REF!&gt;=1,#REF!),IF(#REF!&gt;=0,"",))</f>
        <v>#REF!</v>
      </c>
      <c r="G2609" s="241" t="e">
        <f>保全管理データ!N3441</f>
        <v>#REF!</v>
      </c>
      <c r="H2609" s="241" t="e">
        <f>IF(#REF!="無","",IF(#REF!="","",IF(#REF!="悪環境における作業",0.2,IF(#REF!="高所又は地下作業",0.1,IF(#REF!="錯綜場所作業",0.3,IF(#REF!="複雑な制約のある作業",0.4,IF(#REF!="単純な制約のある作業",0.2,0)))))))</f>
        <v>#REF!</v>
      </c>
      <c r="I2609" s="224" t="e">
        <f t="shared" si="159"/>
        <v>#REF!</v>
      </c>
      <c r="J2609" s="242" t="e">
        <f>IF(#REF!&gt;=1,IF(#REF!&gt;=1,#REF!),IF(#REF!&gt;=0,"",))</f>
        <v>#REF!</v>
      </c>
      <c r="K2609" s="241" t="e">
        <f>保全管理データ!N3468</f>
        <v>#REF!</v>
      </c>
      <c r="L2609" s="241" t="e">
        <f>IF(#REF!="","",IF(#REF!="悪環境における作業",0.2,IF(#REF!="高所又は地下作業",0.1,IF(#REF!="錯綜場所作業",0.3,IF(#REF!="複雑な制約のある作業",0.4,IF(#REF!="単純な制約のある作業",0.2,0))))))</f>
        <v>#REF!</v>
      </c>
      <c r="M2609" s="224" t="e">
        <f t="shared" si="160"/>
        <v>#REF!</v>
      </c>
    </row>
    <row r="2610" spans="2:13" s="229" customFormat="1" ht="27.75" customHeight="1" thickBot="1" x14ac:dyDescent="0.25">
      <c r="B2610" s="564" t="s">
        <v>269</v>
      </c>
      <c r="C2610" s="565"/>
      <c r="D2610" s="243" t="e">
        <f>#REF!</f>
        <v>#REF!</v>
      </c>
      <c r="E2610" s="244" t="s">
        <v>245</v>
      </c>
      <c r="F2610" s="246" t="e">
        <f>IF(#REF!&gt;=1,IF(#REF!&gt;=1,#REF!),IF(#REF!&gt;=0,"",))</f>
        <v>#REF!</v>
      </c>
      <c r="G2610" s="245" t="e">
        <f>保全管理データ!N3442</f>
        <v>#REF!</v>
      </c>
      <c r="H2610" s="241" t="e">
        <f>IF(#REF!="無","",IF(#REF!="","",IF(#REF!="悪環境における作業",0.2,IF(#REF!="高所又は地下作業",0.1,IF(#REF!="錯綜場所作業",0.3,IF(#REF!="複雑な制約のある作業",0.4,IF(#REF!="単純な制約のある作業",0.2,0)))))))</f>
        <v>#REF!</v>
      </c>
      <c r="I2610" s="224" t="e">
        <f t="shared" si="159"/>
        <v>#REF!</v>
      </c>
      <c r="J2610" s="246" t="e">
        <f>IF(#REF!&gt;=1,IF(#REF!&gt;=1,#REF!),IF(#REF!&gt;=0,"",))</f>
        <v>#REF!</v>
      </c>
      <c r="K2610" s="245" t="e">
        <f>保全管理データ!N3469</f>
        <v>#REF!</v>
      </c>
      <c r="L2610" s="245" t="e">
        <f>IF(#REF!="","",IF(#REF!="悪環境における作業",0.2,IF(#REF!="高所又は地下作業",0.1,IF(#REF!="錯綜場所作業",0.3,IF(#REF!="複雑な制約のある作業",0.4,IF(#REF!="単純な制約のある作業",0.2,0))))))</f>
        <v>#REF!</v>
      </c>
      <c r="M2610" s="224" t="e">
        <f t="shared" si="160"/>
        <v>#REF!</v>
      </c>
    </row>
    <row r="2611" spans="2:13" s="229" customFormat="1" ht="27.75" customHeight="1" thickBot="1" x14ac:dyDescent="0.25">
      <c r="B2611" s="555" t="s">
        <v>190</v>
      </c>
      <c r="C2611" s="555"/>
      <c r="D2611" s="555"/>
      <c r="E2611" s="555"/>
      <c r="F2611" s="556" t="e">
        <f>SUM(I2587:I2610)</f>
        <v>#REF!</v>
      </c>
      <c r="G2611" s="557"/>
      <c r="H2611" s="557"/>
      <c r="I2611" s="558"/>
      <c r="J2611" s="556" t="e">
        <f>IF(SUM(J2587:J2610)=0,"0.00",SUM(M2587:M2610))</f>
        <v>#REF!</v>
      </c>
      <c r="K2611" s="557"/>
      <c r="L2611" s="557"/>
      <c r="M2611" s="558"/>
    </row>
    <row r="2612" spans="2:13" s="229" customFormat="1" ht="27.75" customHeight="1" thickBot="1" x14ac:dyDescent="0.25">
      <c r="B2612" s="555" t="s">
        <v>97</v>
      </c>
      <c r="C2612" s="555"/>
      <c r="D2612" s="555"/>
      <c r="E2612" s="555"/>
      <c r="F2612" s="559" t="e">
        <f>IF(#REF!="５年以下","0",IF(#REF!="５年～１０年",0.1,IF(#REF!="１０年以上",0.15)))</f>
        <v>#REF!</v>
      </c>
      <c r="G2612" s="560"/>
      <c r="H2612" s="560"/>
      <c r="I2612" s="560"/>
      <c r="J2612" s="560"/>
      <c r="K2612" s="560"/>
      <c r="L2612" s="560"/>
      <c r="M2612" s="561"/>
    </row>
    <row r="2613" spans="2:13" s="229" customFormat="1" ht="27.75" customHeight="1" thickBot="1" x14ac:dyDescent="0.25">
      <c r="B2613" s="556" t="s">
        <v>273</v>
      </c>
      <c r="C2613" s="557"/>
      <c r="D2613" s="557"/>
      <c r="E2613" s="558"/>
      <c r="F2613" s="556" t="e">
        <f>F2611*(1+F2612)</f>
        <v>#REF!</v>
      </c>
      <c r="G2613" s="557"/>
      <c r="H2613" s="557"/>
      <c r="I2613" s="557"/>
      <c r="J2613" s="556" t="e">
        <f>J2611*(1+F2612)</f>
        <v>#REF!</v>
      </c>
      <c r="K2613" s="557"/>
      <c r="L2613" s="557"/>
      <c r="M2613" s="558"/>
    </row>
    <row r="2614" spans="2:13" s="229" customFormat="1" ht="24" hidden="1" customHeight="1" thickBot="1" x14ac:dyDescent="0.25">
      <c r="B2614" s="555" t="s">
        <v>191</v>
      </c>
      <c r="C2614" s="555"/>
      <c r="D2614" s="555"/>
      <c r="E2614" s="555"/>
      <c r="F2614" s="556" t="e">
        <f>#REF!*(#REF!*#REF!+#REF!*#REF!)</f>
        <v>#REF!</v>
      </c>
      <c r="G2614" s="557"/>
      <c r="H2614" s="558"/>
      <c r="I2614" s="555" t="e">
        <f>#REF!</f>
        <v>#REF!</v>
      </c>
      <c r="J2614" s="556"/>
      <c r="K2614" s="247" t="s">
        <v>230</v>
      </c>
      <c r="L2614" s="558" t="e">
        <f>B2585</f>
        <v>#REF!</v>
      </c>
      <c r="M2614" s="555"/>
    </row>
    <row r="2615" spans="2:13" s="229" customFormat="1" ht="45" customHeight="1" thickBot="1" x14ac:dyDescent="0.25">
      <c r="B2615" s="228"/>
      <c r="C2615" s="228"/>
      <c r="D2615" s="228"/>
      <c r="E2615" s="228"/>
      <c r="F2615" s="228"/>
      <c r="G2615" s="228"/>
      <c r="H2615" s="228"/>
      <c r="I2615" s="228"/>
      <c r="J2615" s="228"/>
      <c r="K2615" s="228"/>
      <c r="L2615" s="228"/>
      <c r="M2615" s="228"/>
    </row>
    <row r="2616" spans="2:13" s="229" customFormat="1" ht="27.75" customHeight="1" thickBot="1" x14ac:dyDescent="0.25">
      <c r="B2616" s="568" t="s">
        <v>128</v>
      </c>
      <c r="C2616" s="569"/>
      <c r="D2616" s="569"/>
      <c r="E2616" s="570"/>
      <c r="F2616" s="228"/>
      <c r="G2616" s="228"/>
      <c r="H2616" s="228"/>
      <c r="I2616" s="228"/>
      <c r="J2616" s="228"/>
      <c r="K2616" s="228"/>
      <c r="L2616" s="228"/>
      <c r="M2616" s="228"/>
    </row>
    <row r="2617" spans="2:13" s="229" customFormat="1" ht="27.75" customHeight="1" x14ac:dyDescent="0.2">
      <c r="B2617" s="571" t="e">
        <f>#REF!</f>
        <v>#REF!</v>
      </c>
      <c r="C2617" s="572"/>
      <c r="D2617" s="573"/>
      <c r="E2617" s="574"/>
      <c r="F2617" s="578" t="s">
        <v>240</v>
      </c>
      <c r="G2617" s="579"/>
      <c r="H2617" s="579"/>
      <c r="I2617" s="580"/>
      <c r="J2617" s="578" t="s">
        <v>239</v>
      </c>
      <c r="K2617" s="579"/>
      <c r="L2617" s="579"/>
      <c r="M2617" s="580"/>
    </row>
    <row r="2618" spans="2:13" s="229" customFormat="1" ht="27.75" customHeight="1" thickBot="1" x14ac:dyDescent="0.25">
      <c r="B2618" s="575"/>
      <c r="C2618" s="576"/>
      <c r="D2618" s="576"/>
      <c r="E2618" s="577"/>
      <c r="F2618" s="233" t="s">
        <v>149</v>
      </c>
      <c r="G2618" s="231" t="s">
        <v>151</v>
      </c>
      <c r="H2618" s="231" t="s">
        <v>96</v>
      </c>
      <c r="I2618" s="232" t="s">
        <v>150</v>
      </c>
      <c r="J2618" s="233" t="s">
        <v>149</v>
      </c>
      <c r="K2618" s="231" t="s">
        <v>151</v>
      </c>
      <c r="L2618" s="231" t="s">
        <v>96</v>
      </c>
      <c r="M2618" s="232" t="s">
        <v>150</v>
      </c>
    </row>
    <row r="2619" spans="2:13" s="229" customFormat="1" ht="27.75" customHeight="1" thickTop="1" x14ac:dyDescent="0.2">
      <c r="B2619" s="566" t="s">
        <v>241</v>
      </c>
      <c r="C2619" s="567"/>
      <c r="D2619" s="234" t="e">
        <f>#REF!</f>
        <v>#REF!</v>
      </c>
      <c r="E2619" s="235" t="s">
        <v>242</v>
      </c>
      <c r="F2619" s="242" t="e">
        <f>IF(#REF!&gt;=1,IF(#REF!&gt;=1,#REF!),IF(#REF!&gt;=0,"",))</f>
        <v>#REF!</v>
      </c>
      <c r="G2619" s="241" t="e">
        <f>保全管理データ!N3251</f>
        <v>#REF!</v>
      </c>
      <c r="H2619" s="241" t="e">
        <f>IF(#REF!="無","",IF(#REF!="","",IF(#REF!="悪環境における作業",0.2,IF(#REF!="高所又は地下作業",0.1,IF(#REF!="錯綜場所作業",0.3,IF(#REF!="複雑な制約のある作業",0.4,IF(#REF!="単純な制約のある作業",0.2,0)))))))</f>
        <v>#REF!</v>
      </c>
      <c r="I2619" s="224" t="e">
        <f>IF(F2619="","",F2619*G2619*(1+IF(H2619="",0,H2619)))</f>
        <v>#REF!</v>
      </c>
      <c r="J2619" s="242" t="e">
        <f>IF(#REF!&gt;=1,IF(#REF!&gt;=1,#REF!),IF(#REF!&gt;=0,"",))</f>
        <v>#REF!</v>
      </c>
      <c r="K2619" s="241" t="e">
        <f>保全管理データ!N3278</f>
        <v>#REF!</v>
      </c>
      <c r="L2619" s="241" t="e">
        <f>IF(#REF!="","",IF(#REF!="悪環境における作業",0.2,IF(#REF!="高所又は地下作業",0.1,IF(#REF!="錯綜場所作業",0.3,IF(#REF!="複雑な制約のある作業",0.4,IF(#REF!="単純な制約のある作業",0.2,0))))))</f>
        <v>#REF!</v>
      </c>
      <c r="M2619" s="224" t="e">
        <f>IF(J2619="","",J2619*K2619*(1+IF(L2619="",0,L2619)))</f>
        <v>#REF!</v>
      </c>
    </row>
    <row r="2620" spans="2:13" s="229" customFormat="1" ht="27.75" customHeight="1" x14ac:dyDescent="0.2">
      <c r="B2620" s="562" t="s">
        <v>243</v>
      </c>
      <c r="C2620" s="563"/>
      <c r="D2620" s="239" t="e">
        <f>#REF!</f>
        <v>#REF!</v>
      </c>
      <c r="E2620" s="240" t="s">
        <v>242</v>
      </c>
      <c r="F2620" s="242" t="e">
        <f>IF(#REF!&gt;=1,IF(#REF!&gt;=1,#REF!),IF(#REF!&gt;=0,"",))</f>
        <v>#REF!</v>
      </c>
      <c r="G2620" s="241" t="e">
        <f>保全管理データ!N3252</f>
        <v>#REF!</v>
      </c>
      <c r="H2620" s="241" t="e">
        <f>IF(#REF!="無","",IF(#REF!="","",IF(#REF!="悪環境における作業",0.2,IF(#REF!="高所又は地下作業",0.1,IF(#REF!="錯綜場所作業",0.3,IF(#REF!="複雑な制約のある作業",0.4,IF(#REF!="単純な制約のある作業",0.2,0)))))))</f>
        <v>#REF!</v>
      </c>
      <c r="I2620" s="224" t="e">
        <f t="shared" ref="I2620:I2642" si="161">IF(F2620="","",F2620*G2620*(1+IF(H2620="",0,H2620)))</f>
        <v>#REF!</v>
      </c>
      <c r="J2620" s="242" t="e">
        <f>IF(#REF!&gt;=1,IF(#REF!&gt;=1,#REF!),IF(#REF!&gt;=0,"",))</f>
        <v>#REF!</v>
      </c>
      <c r="K2620" s="241" t="e">
        <f>保全管理データ!N3279</f>
        <v>#REF!</v>
      </c>
      <c r="L2620" s="241" t="e">
        <f>IF(#REF!="","",IF(#REF!="悪環境における作業",0.2,IF(#REF!="高所又は地下作業",0.1,IF(#REF!="錯綜場所作業",0.3,IF(#REF!="複雑な制約のある作業",0.4,IF(#REF!="単純な制約のある作業",0.2,0))))))</f>
        <v>#REF!</v>
      </c>
      <c r="M2620" s="224" t="e">
        <f t="shared" ref="M2620:M2642" si="162">IF(J2620="","",J2620*K2620*(1+IF(L2620="",0,L2620)))</f>
        <v>#REF!</v>
      </c>
    </row>
    <row r="2621" spans="2:13" s="229" customFormat="1" ht="27.75" customHeight="1" x14ac:dyDescent="0.2">
      <c r="B2621" s="562" t="s">
        <v>249</v>
      </c>
      <c r="C2621" s="563"/>
      <c r="D2621" s="239" t="e">
        <f>#REF!</f>
        <v>#REF!</v>
      </c>
      <c r="E2621" s="240" t="s">
        <v>244</v>
      </c>
      <c r="F2621" s="242" t="e">
        <f>IF(#REF!&gt;=1,IF(#REF!&gt;=1,#REF!),IF(#REF!&gt;=0,"",))</f>
        <v>#REF!</v>
      </c>
      <c r="G2621" s="241" t="e">
        <f>保全管理データ!N3253</f>
        <v>#REF!</v>
      </c>
      <c r="H2621" s="241" t="e">
        <f>IF(#REF!="無","",IF(#REF!="","",IF(#REF!="悪環境における作業",0.2,IF(#REF!="高所又は地下作業",0.1,IF(#REF!="錯綜場所作業",0.3,IF(#REF!="複雑な制約のある作業",0.4,IF(#REF!="単純な制約のある作業",0.2,0)))))))</f>
        <v>#REF!</v>
      </c>
      <c r="I2621" s="224" t="e">
        <f t="shared" si="161"/>
        <v>#REF!</v>
      </c>
      <c r="J2621" s="242" t="e">
        <f>IF(#REF!&gt;=1,IF(#REF!&gt;=1,#REF!),IF(#REF!&gt;=0,"",))</f>
        <v>#REF!</v>
      </c>
      <c r="K2621" s="241" t="e">
        <f>保全管理データ!N3280</f>
        <v>#REF!</v>
      </c>
      <c r="L2621" s="241" t="e">
        <f>IF(#REF!="","",IF(#REF!="悪環境における作業",0.2,IF(#REF!="高所又は地下作業",0.1,IF(#REF!="錯綜場所作業",0.3,IF(#REF!="複雑な制約のある作業",0.4,IF(#REF!="単純な制約のある作業",0.2,0))))))</f>
        <v>#REF!</v>
      </c>
      <c r="M2621" s="224" t="e">
        <f t="shared" si="162"/>
        <v>#REF!</v>
      </c>
    </row>
    <row r="2622" spans="2:13" s="229" customFormat="1" ht="27.75" customHeight="1" x14ac:dyDescent="0.2">
      <c r="B2622" s="562" t="s">
        <v>250</v>
      </c>
      <c r="C2622" s="563"/>
      <c r="D2622" s="239" t="e">
        <f>#REF!</f>
        <v>#REF!</v>
      </c>
      <c r="E2622" s="240" t="s">
        <v>244</v>
      </c>
      <c r="F2622" s="242" t="e">
        <f>IF(#REF!&gt;=1,IF(#REF!&gt;=1,#REF!),IF(#REF!&gt;=0,"",))</f>
        <v>#REF!</v>
      </c>
      <c r="G2622" s="241" t="e">
        <f>保全管理データ!N3254</f>
        <v>#REF!</v>
      </c>
      <c r="H2622" s="241" t="e">
        <f>IF(#REF!="無","",IF(#REF!="","",IF(#REF!="悪環境における作業",0.2,IF(#REF!="高所又は地下作業",0.1,IF(#REF!="錯綜場所作業",0.3,IF(#REF!="複雑な制約のある作業",0.4,IF(#REF!="単純な制約のある作業",0.2,0)))))))</f>
        <v>#REF!</v>
      </c>
      <c r="I2622" s="224" t="e">
        <f t="shared" si="161"/>
        <v>#REF!</v>
      </c>
      <c r="J2622" s="242" t="e">
        <f>IF(#REF!&gt;=1,IF(#REF!&gt;=1,#REF!),IF(#REF!&gt;=0,"",))</f>
        <v>#REF!</v>
      </c>
      <c r="K2622" s="241" t="e">
        <f>保全管理データ!N3281</f>
        <v>#REF!</v>
      </c>
      <c r="L2622" s="241" t="e">
        <f>IF(#REF!="","",IF(#REF!="悪環境における作業",0.2,IF(#REF!="高所又は地下作業",0.1,IF(#REF!="錯綜場所作業",0.3,IF(#REF!="複雑な制約のある作業",0.4,IF(#REF!="単純な制約のある作業",0.2,0))))))</f>
        <v>#REF!</v>
      </c>
      <c r="M2622" s="224" t="e">
        <f t="shared" si="162"/>
        <v>#REF!</v>
      </c>
    </row>
    <row r="2623" spans="2:13" s="229" customFormat="1" ht="27.75" customHeight="1" x14ac:dyDescent="0.2">
      <c r="B2623" s="562" t="s">
        <v>251</v>
      </c>
      <c r="C2623" s="563"/>
      <c r="D2623" s="239" t="e">
        <f>#REF!</f>
        <v>#REF!</v>
      </c>
      <c r="E2623" s="240" t="s">
        <v>242</v>
      </c>
      <c r="F2623" s="242" t="e">
        <f>IF(#REF!&gt;=1,IF(#REF!&gt;=1,#REF!),IF(#REF!&gt;=0,"",))</f>
        <v>#REF!</v>
      </c>
      <c r="G2623" s="241" t="e">
        <f>保全管理データ!N3255</f>
        <v>#REF!</v>
      </c>
      <c r="H2623" s="241" t="e">
        <f>IF(#REF!="無","",IF(#REF!="","",IF(#REF!="悪環境における作業",0.2,IF(#REF!="高所又は地下作業",0.1,IF(#REF!="錯綜場所作業",0.3,IF(#REF!="複雑な制約のある作業",0.4,IF(#REF!="単純な制約のある作業",0.2,0)))))))</f>
        <v>#REF!</v>
      </c>
      <c r="I2623" s="224" t="e">
        <f t="shared" si="161"/>
        <v>#REF!</v>
      </c>
      <c r="J2623" s="242" t="e">
        <f>IF(#REF!&gt;=1,IF(#REF!&gt;=1,#REF!),IF(#REF!&gt;=0,"",))</f>
        <v>#REF!</v>
      </c>
      <c r="K2623" s="241" t="e">
        <f>保全管理データ!N3282</f>
        <v>#REF!</v>
      </c>
      <c r="L2623" s="241" t="e">
        <f>IF(#REF!="","",IF(#REF!="悪環境における作業",0.2,IF(#REF!="高所又は地下作業",0.1,IF(#REF!="錯綜場所作業",0.3,IF(#REF!="複雑な制約のある作業",0.4,IF(#REF!="単純な制約のある作業",0.2,0))))))</f>
        <v>#REF!</v>
      </c>
      <c r="M2623" s="224" t="e">
        <f t="shared" si="162"/>
        <v>#REF!</v>
      </c>
    </row>
    <row r="2624" spans="2:13" s="229" customFormat="1" ht="27.75" customHeight="1" x14ac:dyDescent="0.2">
      <c r="B2624" s="562" t="s">
        <v>252</v>
      </c>
      <c r="C2624" s="563"/>
      <c r="D2624" s="239" t="e">
        <f>#REF!</f>
        <v>#REF!</v>
      </c>
      <c r="E2624" s="240" t="s">
        <v>244</v>
      </c>
      <c r="F2624" s="242" t="e">
        <f>IF(#REF!&gt;=1,IF(#REF!&gt;=1,#REF!),IF(#REF!&gt;=0,"",))</f>
        <v>#REF!</v>
      </c>
      <c r="G2624" s="241" t="e">
        <f>保全管理データ!N3256</f>
        <v>#REF!</v>
      </c>
      <c r="H2624" s="241" t="e">
        <f>IF(#REF!="無","",IF(#REF!="","",IF(#REF!="悪環境における作業",0.2,IF(#REF!="高所又は地下作業",0.1,IF(#REF!="錯綜場所作業",0.3,IF(#REF!="複雑な制約のある作業",0.4,IF(#REF!="単純な制約のある作業",0.2,0)))))))</f>
        <v>#REF!</v>
      </c>
      <c r="I2624" s="224" t="e">
        <f t="shared" si="161"/>
        <v>#REF!</v>
      </c>
      <c r="J2624" s="242" t="e">
        <f>IF(#REF!&gt;=1,IF(#REF!&gt;=1,#REF!),IF(#REF!&gt;=0,"",))</f>
        <v>#REF!</v>
      </c>
      <c r="K2624" s="241" t="e">
        <f>保全管理データ!N3283</f>
        <v>#REF!</v>
      </c>
      <c r="L2624" s="241" t="e">
        <f>IF(#REF!="","",IF(#REF!="悪環境における作業",0.2,IF(#REF!="高所又は地下作業",0.1,IF(#REF!="錯綜場所作業",0.3,IF(#REF!="複雑な制約のある作業",0.4,IF(#REF!="単純な制約のある作業",0.2,0))))))</f>
        <v>#REF!</v>
      </c>
      <c r="M2624" s="224" t="e">
        <f t="shared" si="162"/>
        <v>#REF!</v>
      </c>
    </row>
    <row r="2625" spans="2:13" s="229" customFormat="1" ht="27.75" customHeight="1" x14ac:dyDescent="0.2">
      <c r="B2625" s="562" t="s">
        <v>253</v>
      </c>
      <c r="C2625" s="563"/>
      <c r="D2625" s="239" t="e">
        <f>#REF!</f>
        <v>#REF!</v>
      </c>
      <c r="E2625" s="240" t="s">
        <v>242</v>
      </c>
      <c r="F2625" s="242" t="e">
        <f>IF(#REF!&gt;=1,IF(#REF!&gt;=1,#REF!),IF(#REF!&gt;=0,"",))</f>
        <v>#REF!</v>
      </c>
      <c r="G2625" s="241" t="e">
        <f>保全管理データ!N3257</f>
        <v>#REF!</v>
      </c>
      <c r="H2625" s="241" t="e">
        <f>IF(#REF!="無","",IF(#REF!="","",IF(#REF!="悪環境における作業",0.2,IF(#REF!="高所又は地下作業",0.1,IF(#REF!="錯綜場所作業",0.3,IF(#REF!="複雑な制約のある作業",0.4,IF(#REF!="単純な制約のある作業",0.2,0)))))))</f>
        <v>#REF!</v>
      </c>
      <c r="I2625" s="224" t="e">
        <f t="shared" si="161"/>
        <v>#REF!</v>
      </c>
      <c r="J2625" s="242" t="e">
        <f>IF(#REF!&gt;=1,IF(#REF!&gt;=1,#REF!),IF(#REF!&gt;=0,"",))</f>
        <v>#REF!</v>
      </c>
      <c r="K2625" s="241" t="e">
        <f>保全管理データ!N3284</f>
        <v>#REF!</v>
      </c>
      <c r="L2625" s="241" t="e">
        <f>IF(#REF!="","",IF(#REF!="悪環境における作業",0.2,IF(#REF!="高所又は地下作業",0.1,IF(#REF!="錯綜場所作業",0.3,IF(#REF!="複雑な制約のある作業",0.4,IF(#REF!="単純な制約のある作業",0.2,0))))))</f>
        <v>#REF!</v>
      </c>
      <c r="M2625" s="224" t="e">
        <f t="shared" si="162"/>
        <v>#REF!</v>
      </c>
    </row>
    <row r="2626" spans="2:13" s="229" customFormat="1" ht="27.75" customHeight="1" x14ac:dyDescent="0.2">
      <c r="B2626" s="562" t="s">
        <v>254</v>
      </c>
      <c r="C2626" s="563"/>
      <c r="D2626" s="239" t="e">
        <f>#REF!</f>
        <v>#REF!</v>
      </c>
      <c r="E2626" s="240" t="s">
        <v>242</v>
      </c>
      <c r="F2626" s="242" t="e">
        <f>IF(#REF!&gt;=1,IF(#REF!&gt;=1,#REF!),IF(#REF!&gt;=0,"",))</f>
        <v>#REF!</v>
      </c>
      <c r="G2626" s="241" t="e">
        <f>保全管理データ!N3258</f>
        <v>#REF!</v>
      </c>
      <c r="H2626" s="241" t="e">
        <f>IF(#REF!="無","",IF(#REF!="","",IF(#REF!="悪環境における作業",0.2,IF(#REF!="高所又は地下作業",0.1,IF(#REF!="錯綜場所作業",0.3,IF(#REF!="複雑な制約のある作業",0.4,IF(#REF!="単純な制約のある作業",0.2,0)))))))</f>
        <v>#REF!</v>
      </c>
      <c r="I2626" s="224" t="e">
        <f t="shared" si="161"/>
        <v>#REF!</v>
      </c>
      <c r="J2626" s="242" t="e">
        <f>IF(#REF!&gt;=1,IF(#REF!&gt;=1,#REF!),IF(#REF!&gt;=0,"",))</f>
        <v>#REF!</v>
      </c>
      <c r="K2626" s="241" t="e">
        <f>保全管理データ!N3285</f>
        <v>#REF!</v>
      </c>
      <c r="L2626" s="241" t="e">
        <f>IF(#REF!="","",IF(#REF!="悪環境における作業",0.2,IF(#REF!="高所又は地下作業",0.1,IF(#REF!="錯綜場所作業",0.3,IF(#REF!="複雑な制約のある作業",0.4,IF(#REF!="単純な制約のある作業",0.2,0))))))</f>
        <v>#REF!</v>
      </c>
      <c r="M2626" s="224" t="e">
        <f t="shared" si="162"/>
        <v>#REF!</v>
      </c>
    </row>
    <row r="2627" spans="2:13" s="229" customFormat="1" ht="27.75" customHeight="1" x14ac:dyDescent="0.2">
      <c r="B2627" s="562" t="s">
        <v>255</v>
      </c>
      <c r="C2627" s="563"/>
      <c r="D2627" s="239" t="e">
        <f>#REF!</f>
        <v>#REF!</v>
      </c>
      <c r="E2627" s="240" t="s">
        <v>245</v>
      </c>
      <c r="F2627" s="242" t="e">
        <f>IF(#REF!&gt;=1,IF(#REF!&gt;=1,#REF!),IF(#REF!&gt;=0,"",))</f>
        <v>#REF!</v>
      </c>
      <c r="G2627" s="241" t="e">
        <f>保全管理データ!N3259</f>
        <v>#REF!</v>
      </c>
      <c r="H2627" s="241" t="e">
        <f>IF(#REF!="無","",IF(#REF!="","",IF(#REF!="悪環境における作業",0.2,IF(#REF!="高所又は地下作業",0.1,IF(#REF!="錯綜場所作業",0.3,IF(#REF!="複雑な制約のある作業",0.4,IF(#REF!="単純な制約のある作業",0.2,0)))))))</f>
        <v>#REF!</v>
      </c>
      <c r="I2627" s="224" t="e">
        <f t="shared" si="161"/>
        <v>#REF!</v>
      </c>
      <c r="J2627" s="242" t="e">
        <f>IF(#REF!&gt;=1,IF(#REF!&gt;=1,#REF!),IF(#REF!&gt;=0,"",))</f>
        <v>#REF!</v>
      </c>
      <c r="K2627" s="241" t="e">
        <f>保全管理データ!N3286</f>
        <v>#REF!</v>
      </c>
      <c r="L2627" s="241" t="e">
        <f>IF(#REF!="","",IF(#REF!="悪環境における作業",0.2,IF(#REF!="高所又は地下作業",0.1,IF(#REF!="錯綜場所作業",0.3,IF(#REF!="複雑な制約のある作業",0.4,IF(#REF!="単純な制約のある作業",0.2,0))))))</f>
        <v>#REF!</v>
      </c>
      <c r="M2627" s="224" t="e">
        <f t="shared" si="162"/>
        <v>#REF!</v>
      </c>
    </row>
    <row r="2628" spans="2:13" s="229" customFormat="1" ht="27.75" customHeight="1" x14ac:dyDescent="0.2">
      <c r="B2628" s="562" t="s">
        <v>256</v>
      </c>
      <c r="C2628" s="563"/>
      <c r="D2628" s="239" t="e">
        <f>#REF!</f>
        <v>#REF!</v>
      </c>
      <c r="E2628" s="240" t="s">
        <v>242</v>
      </c>
      <c r="F2628" s="242" t="e">
        <f>IF(#REF!&gt;=1,IF(#REF!&gt;=1,#REF!),IF(#REF!&gt;=0,"",))</f>
        <v>#REF!</v>
      </c>
      <c r="G2628" s="241" t="e">
        <f>保全管理データ!N3260</f>
        <v>#REF!</v>
      </c>
      <c r="H2628" s="241" t="e">
        <f>IF(#REF!="無","",IF(#REF!="","",IF(#REF!="悪環境における作業",0.2,IF(#REF!="高所又は地下作業",0.1,IF(#REF!="錯綜場所作業",0.3,IF(#REF!="複雑な制約のある作業",0.4,IF(#REF!="単純な制約のある作業",0.2,0)))))))</f>
        <v>#REF!</v>
      </c>
      <c r="I2628" s="224" t="e">
        <f t="shared" si="161"/>
        <v>#REF!</v>
      </c>
      <c r="J2628" s="242" t="e">
        <f>IF(#REF!&gt;=1,IF(#REF!&gt;=1,#REF!),IF(#REF!&gt;=0,"",))</f>
        <v>#REF!</v>
      </c>
      <c r="K2628" s="241" t="e">
        <f>保全管理データ!N3287</f>
        <v>#REF!</v>
      </c>
      <c r="L2628" s="241" t="e">
        <f>IF(#REF!="","",IF(#REF!="悪環境における作業",0.2,IF(#REF!="高所又は地下作業",0.1,IF(#REF!="錯綜場所作業",0.3,IF(#REF!="複雑な制約のある作業",0.4,IF(#REF!="単純な制約のある作業",0.2,0))))))</f>
        <v>#REF!</v>
      </c>
      <c r="M2628" s="224" t="e">
        <f t="shared" si="162"/>
        <v>#REF!</v>
      </c>
    </row>
    <row r="2629" spans="2:13" s="229" customFormat="1" ht="27.75" customHeight="1" x14ac:dyDescent="0.2">
      <c r="B2629" s="562" t="s">
        <v>257</v>
      </c>
      <c r="C2629" s="563"/>
      <c r="D2629" s="239" t="e">
        <f>#REF!</f>
        <v>#REF!</v>
      </c>
      <c r="E2629" s="240" t="s">
        <v>245</v>
      </c>
      <c r="F2629" s="242" t="e">
        <f>IF(#REF!&gt;=1,IF(#REF!&gt;=1,#REF!),IF(#REF!&gt;=0,"",))</f>
        <v>#REF!</v>
      </c>
      <c r="G2629" s="241" t="e">
        <f>保全管理データ!N3261</f>
        <v>#REF!</v>
      </c>
      <c r="H2629" s="241" t="e">
        <f>IF(#REF!="無","",IF(#REF!="","",IF(#REF!="悪環境における作業",0.2,IF(#REF!="高所又は地下作業",0.1,IF(#REF!="錯綜場所作業",0.3,IF(#REF!="複雑な制約のある作業",0.4,IF(#REF!="単純な制約のある作業",0.2,0)))))))</f>
        <v>#REF!</v>
      </c>
      <c r="I2629" s="224" t="e">
        <f t="shared" si="161"/>
        <v>#REF!</v>
      </c>
      <c r="J2629" s="242" t="e">
        <f>IF(#REF!&gt;=1,IF(#REF!&gt;=1,#REF!),IF(#REF!&gt;=0,"",))</f>
        <v>#REF!</v>
      </c>
      <c r="K2629" s="241" t="e">
        <f>保全管理データ!N3288</f>
        <v>#REF!</v>
      </c>
      <c r="L2629" s="241" t="e">
        <f>IF(#REF!="","",IF(#REF!="悪環境における作業",0.2,IF(#REF!="高所又は地下作業",0.1,IF(#REF!="錯綜場所作業",0.3,IF(#REF!="複雑な制約のある作業",0.4,IF(#REF!="単純な制約のある作業",0.2,0))))))</f>
        <v>#REF!</v>
      </c>
      <c r="M2629" s="224" t="e">
        <f t="shared" si="162"/>
        <v>#REF!</v>
      </c>
    </row>
    <row r="2630" spans="2:13" s="229" customFormat="1" ht="27.75" customHeight="1" x14ac:dyDescent="0.2">
      <c r="B2630" s="562" t="s">
        <v>258</v>
      </c>
      <c r="C2630" s="563"/>
      <c r="D2630" s="239" t="e">
        <f>#REF!</f>
        <v>#REF!</v>
      </c>
      <c r="E2630" s="240" t="s">
        <v>245</v>
      </c>
      <c r="F2630" s="242" t="e">
        <f>IF(#REF!&gt;=1,IF(#REF!&gt;=1,#REF!),IF(#REF!&gt;=0,"",))</f>
        <v>#REF!</v>
      </c>
      <c r="G2630" s="241" t="e">
        <f>保全管理データ!N3262</f>
        <v>#REF!</v>
      </c>
      <c r="H2630" s="241" t="e">
        <f>IF(#REF!="無","",IF(#REF!="","",IF(#REF!="悪環境における作業",0.2,IF(#REF!="高所又は地下作業",0.1,IF(#REF!="錯綜場所作業",0.3,IF(#REF!="複雑な制約のある作業",0.4,IF(#REF!="単純な制約のある作業",0.2,0)))))))</f>
        <v>#REF!</v>
      </c>
      <c r="I2630" s="224" t="e">
        <f t="shared" si="161"/>
        <v>#REF!</v>
      </c>
      <c r="J2630" s="242" t="e">
        <f>IF(#REF!&gt;=1,IF(#REF!&gt;=1,#REF!),IF(#REF!&gt;=0,"",))</f>
        <v>#REF!</v>
      </c>
      <c r="K2630" s="241" t="e">
        <f>保全管理データ!N3289</f>
        <v>#REF!</v>
      </c>
      <c r="L2630" s="241" t="e">
        <f>IF(#REF!="","",IF(#REF!="悪環境における作業",0.2,IF(#REF!="高所又は地下作業",0.1,IF(#REF!="錯綜場所作業",0.3,IF(#REF!="複雑な制約のある作業",0.4,IF(#REF!="単純な制約のある作業",0.2,0))))))</f>
        <v>#REF!</v>
      </c>
      <c r="M2630" s="224" t="e">
        <f t="shared" si="162"/>
        <v>#REF!</v>
      </c>
    </row>
    <row r="2631" spans="2:13" s="229" customFormat="1" ht="27.75" customHeight="1" x14ac:dyDescent="0.2">
      <c r="B2631" s="562" t="s">
        <v>259</v>
      </c>
      <c r="C2631" s="563"/>
      <c r="D2631" s="239" t="e">
        <f>#REF!</f>
        <v>#REF!</v>
      </c>
      <c r="E2631" s="240" t="s">
        <v>245</v>
      </c>
      <c r="F2631" s="242" t="e">
        <f>IF(#REF!&gt;=1,IF(#REF!&gt;=1,#REF!),IF(#REF!&gt;=0,"",))</f>
        <v>#REF!</v>
      </c>
      <c r="G2631" s="241" t="e">
        <f>保全管理データ!N3263</f>
        <v>#REF!</v>
      </c>
      <c r="H2631" s="241" t="e">
        <f>IF(#REF!="無","",IF(#REF!="","",IF(#REF!="悪環境における作業",0.2,IF(#REF!="高所又は地下作業",0.1,IF(#REF!="錯綜場所作業",0.3,IF(#REF!="複雑な制約のある作業",0.4,IF(#REF!="単純な制約のある作業",0.2,0)))))))</f>
        <v>#REF!</v>
      </c>
      <c r="I2631" s="224" t="e">
        <f t="shared" si="161"/>
        <v>#REF!</v>
      </c>
      <c r="J2631" s="242" t="e">
        <f>IF(#REF!&gt;=1,IF(#REF!&gt;=1,#REF!),IF(#REF!&gt;=0,"",))</f>
        <v>#REF!</v>
      </c>
      <c r="K2631" s="241" t="e">
        <f>保全管理データ!N3290</f>
        <v>#REF!</v>
      </c>
      <c r="L2631" s="241" t="e">
        <f>IF(#REF!="","",IF(#REF!="悪環境における作業",0.2,IF(#REF!="高所又は地下作業",0.1,IF(#REF!="錯綜場所作業",0.3,IF(#REF!="複雑な制約のある作業",0.4,IF(#REF!="単純な制約のある作業",0.2,0))))))</f>
        <v>#REF!</v>
      </c>
      <c r="M2631" s="224" t="e">
        <f t="shared" si="162"/>
        <v>#REF!</v>
      </c>
    </row>
    <row r="2632" spans="2:13" s="229" customFormat="1" ht="27.75" customHeight="1" x14ac:dyDescent="0.2">
      <c r="B2632" s="562" t="s">
        <v>432</v>
      </c>
      <c r="C2632" s="563"/>
      <c r="D2632" s="239" t="e">
        <f>#REF!</f>
        <v>#REF!</v>
      </c>
      <c r="E2632" s="240" t="s">
        <v>248</v>
      </c>
      <c r="F2632" s="242" t="e">
        <f>IF(#REF!&gt;=1,IF(#REF!&gt;=1,#REF!),IF(#REF!&gt;=0,"",))</f>
        <v>#REF!</v>
      </c>
      <c r="G2632" s="241" t="e">
        <f>保全管理データ!N3264</f>
        <v>#REF!</v>
      </c>
      <c r="H2632" s="241" t="e">
        <f>IF(#REF!="無","",IF(#REF!="","",IF(#REF!="悪環境における作業",0.2,IF(#REF!="高所又は地下作業",0.1,IF(#REF!="錯綜場所作業",0.3,IF(#REF!="複雑な制約のある作業",0.4,IF(#REF!="単純な制約のある作業",0.2,0)))))))</f>
        <v>#REF!</v>
      </c>
      <c r="I2632" s="224" t="e">
        <f t="shared" si="161"/>
        <v>#REF!</v>
      </c>
      <c r="J2632" s="242" t="e">
        <f>IF(#REF!&gt;=1,IF(#REF!&gt;=1,#REF!),IF(#REF!&gt;=0,"",))</f>
        <v>#REF!</v>
      </c>
      <c r="K2632" s="241" t="e">
        <f>保全管理データ!N3291</f>
        <v>#REF!</v>
      </c>
      <c r="L2632" s="241" t="e">
        <f>IF(#REF!="","",IF(#REF!="悪環境における作業",0.2,IF(#REF!="高所又は地下作業",0.1,IF(#REF!="錯綜場所作業",0.3,IF(#REF!="複雑な制約のある作業",0.4,IF(#REF!="単純な制約のある作業",0.2,0))))))</f>
        <v>#REF!</v>
      </c>
      <c r="M2632" s="224" t="e">
        <f t="shared" si="162"/>
        <v>#REF!</v>
      </c>
    </row>
    <row r="2633" spans="2:13" s="229" customFormat="1" ht="27.75" customHeight="1" x14ac:dyDescent="0.2">
      <c r="B2633" s="562" t="s">
        <v>261</v>
      </c>
      <c r="C2633" s="563"/>
      <c r="D2633" s="239" t="e">
        <f>#REF!</f>
        <v>#REF!</v>
      </c>
      <c r="E2633" s="240" t="s">
        <v>247</v>
      </c>
      <c r="F2633" s="242" t="e">
        <f>IF(#REF!&gt;=1,IF(#REF!&gt;=1,#REF!),IF(#REF!&gt;=0,"",))</f>
        <v>#REF!</v>
      </c>
      <c r="G2633" s="241" t="e">
        <f>保全管理データ!N3265</f>
        <v>#REF!</v>
      </c>
      <c r="H2633" s="241" t="e">
        <f>IF(#REF!="無","",IF(#REF!="","",IF(#REF!="悪環境における作業",0.2,IF(#REF!="高所又は地下作業",0.1,IF(#REF!="錯綜場所作業",0.3,IF(#REF!="複雑な制約のある作業",0.4,IF(#REF!="単純な制約のある作業",0.2,0)))))))</f>
        <v>#REF!</v>
      </c>
      <c r="I2633" s="224" t="e">
        <f t="shared" si="161"/>
        <v>#REF!</v>
      </c>
      <c r="J2633" s="242" t="e">
        <f>IF(#REF!&gt;=1,IF(#REF!&gt;=1,#REF!),IF(#REF!&gt;=0,"",))</f>
        <v>#REF!</v>
      </c>
      <c r="K2633" s="241" t="e">
        <f>保全管理データ!N3292</f>
        <v>#REF!</v>
      </c>
      <c r="L2633" s="241" t="e">
        <f>IF(#REF!="","",IF(#REF!="悪環境における作業",0.2,IF(#REF!="高所又は地下作業",0.1,IF(#REF!="錯綜場所作業",0.3,IF(#REF!="複雑な制約のある作業",0.4,IF(#REF!="単純な制約のある作業",0.2,0))))))</f>
        <v>#REF!</v>
      </c>
      <c r="M2633" s="224" t="e">
        <f t="shared" si="162"/>
        <v>#REF!</v>
      </c>
    </row>
    <row r="2634" spans="2:13" s="229" customFormat="1" ht="27.75" customHeight="1" x14ac:dyDescent="0.2">
      <c r="B2634" s="562" t="s">
        <v>262</v>
      </c>
      <c r="C2634" s="563"/>
      <c r="D2634" s="239" t="e">
        <f>#REF!</f>
        <v>#REF!</v>
      </c>
      <c r="E2634" s="240" t="s">
        <v>245</v>
      </c>
      <c r="F2634" s="242" t="e">
        <f>IF(#REF!&gt;=1,IF(#REF!&gt;=1,#REF!),IF(#REF!&gt;=0,"",))</f>
        <v>#REF!</v>
      </c>
      <c r="G2634" s="241" t="e">
        <f>保全管理データ!N3266</f>
        <v>#REF!</v>
      </c>
      <c r="H2634" s="241" t="e">
        <f>IF(#REF!="無","",IF(#REF!="","",IF(#REF!="悪環境における作業",0.2,IF(#REF!="高所又は地下作業",0.1,IF(#REF!="錯綜場所作業",0.3,IF(#REF!="複雑な制約のある作業",0.4,IF(#REF!="単純な制約のある作業",0.2,0)))))))</f>
        <v>#REF!</v>
      </c>
      <c r="I2634" s="224" t="e">
        <f t="shared" si="161"/>
        <v>#REF!</v>
      </c>
      <c r="J2634" s="242" t="e">
        <f>IF(#REF!&gt;=1,IF(#REF!&gt;=1,#REF!),IF(#REF!&gt;=0,"",))</f>
        <v>#REF!</v>
      </c>
      <c r="K2634" s="241" t="e">
        <f>保全管理データ!N3293</f>
        <v>#REF!</v>
      </c>
      <c r="L2634" s="241" t="e">
        <f>IF(#REF!="","",IF(#REF!="悪環境における作業",0.2,IF(#REF!="高所又は地下作業",0.1,IF(#REF!="錯綜場所作業",0.3,IF(#REF!="複雑な制約のある作業",0.4,IF(#REF!="単純な制約のある作業",0.2,0))))))</f>
        <v>#REF!</v>
      </c>
      <c r="M2634" s="224" t="e">
        <f t="shared" si="162"/>
        <v>#REF!</v>
      </c>
    </row>
    <row r="2635" spans="2:13" s="229" customFormat="1" ht="27.75" customHeight="1" x14ac:dyDescent="0.2">
      <c r="B2635" s="562" t="s">
        <v>263</v>
      </c>
      <c r="C2635" s="563"/>
      <c r="D2635" s="239" t="e">
        <f>#REF!</f>
        <v>#REF!</v>
      </c>
      <c r="E2635" s="240" t="s">
        <v>245</v>
      </c>
      <c r="F2635" s="242" t="e">
        <f>IF(#REF!&gt;=1,IF(#REF!&gt;=1,#REF!),IF(#REF!&gt;=0,"",))</f>
        <v>#REF!</v>
      </c>
      <c r="G2635" s="241" t="e">
        <f>保全管理データ!N3267</f>
        <v>#REF!</v>
      </c>
      <c r="H2635" s="241" t="e">
        <f>IF(#REF!="無","",IF(#REF!="","",IF(#REF!="悪環境における作業",0.2,IF(#REF!="高所又は地下作業",0.1,IF(#REF!="錯綜場所作業",0.3,IF(#REF!="複雑な制約のある作業",0.4,IF(#REF!="単純な制約のある作業",0.2,0)))))))</f>
        <v>#REF!</v>
      </c>
      <c r="I2635" s="224" t="e">
        <f t="shared" si="161"/>
        <v>#REF!</v>
      </c>
      <c r="J2635" s="242" t="e">
        <f>IF(#REF!&gt;=1,IF(#REF!&gt;=1,#REF!),IF(#REF!&gt;=0,"",))</f>
        <v>#REF!</v>
      </c>
      <c r="K2635" s="241" t="e">
        <f>保全管理データ!N3294</f>
        <v>#REF!</v>
      </c>
      <c r="L2635" s="241" t="e">
        <f>IF(#REF!="","",IF(#REF!="悪環境における作業",0.2,IF(#REF!="高所又は地下作業",0.1,IF(#REF!="錯綜場所作業",0.3,IF(#REF!="複雑な制約のある作業",0.4,IF(#REF!="単純な制約のある作業",0.2,0))))))</f>
        <v>#REF!</v>
      </c>
      <c r="M2635" s="224" t="e">
        <f t="shared" si="162"/>
        <v>#REF!</v>
      </c>
    </row>
    <row r="2636" spans="2:13" s="229" customFormat="1" ht="27.75" customHeight="1" x14ac:dyDescent="0.2">
      <c r="B2636" s="562" t="s">
        <v>264</v>
      </c>
      <c r="C2636" s="563"/>
      <c r="D2636" s="239" t="e">
        <f>#REF!</f>
        <v>#REF!</v>
      </c>
      <c r="E2636" s="240" t="s">
        <v>245</v>
      </c>
      <c r="F2636" s="242" t="e">
        <f>IF(#REF!&gt;=1,IF(#REF!&gt;=1,#REF!),IF(#REF!&gt;=0,"",))</f>
        <v>#REF!</v>
      </c>
      <c r="G2636" s="241" t="e">
        <f>保全管理データ!N3268</f>
        <v>#REF!</v>
      </c>
      <c r="H2636" s="241" t="e">
        <f>IF(#REF!="無","",IF(#REF!="","",IF(#REF!="悪環境における作業",0.2,IF(#REF!="高所又は地下作業",0.1,IF(#REF!="錯綜場所作業",0.3,IF(#REF!="複雑な制約のある作業",0.4,IF(#REF!="単純な制約のある作業",0.2,0)))))))</f>
        <v>#REF!</v>
      </c>
      <c r="I2636" s="224" t="e">
        <f t="shared" si="161"/>
        <v>#REF!</v>
      </c>
      <c r="J2636" s="242" t="e">
        <f>IF(#REF!&gt;=1,IF(#REF!&gt;=1,#REF!),IF(#REF!&gt;=0,"",))</f>
        <v>#REF!</v>
      </c>
      <c r="K2636" s="241" t="e">
        <f>保全管理データ!N3295</f>
        <v>#REF!</v>
      </c>
      <c r="L2636" s="241" t="e">
        <f>IF(#REF!="","",IF(#REF!="悪環境における作業",0.2,IF(#REF!="高所又は地下作業",0.1,IF(#REF!="錯綜場所作業",0.3,IF(#REF!="複雑な制約のある作業",0.4,IF(#REF!="単純な制約のある作業",0.2,0))))))</f>
        <v>#REF!</v>
      </c>
      <c r="M2636" s="224" t="e">
        <f t="shared" si="162"/>
        <v>#REF!</v>
      </c>
    </row>
    <row r="2637" spans="2:13" s="229" customFormat="1" ht="27.75" customHeight="1" x14ac:dyDescent="0.2">
      <c r="B2637" s="562" t="s">
        <v>265</v>
      </c>
      <c r="C2637" s="563"/>
      <c r="D2637" s="239" t="e">
        <f>#REF!</f>
        <v>#REF!</v>
      </c>
      <c r="E2637" s="240" t="s">
        <v>245</v>
      </c>
      <c r="F2637" s="242" t="e">
        <f>IF(#REF!&gt;=1,IF(#REF!&gt;=1,#REF!),IF(#REF!&gt;=0,"",))</f>
        <v>#REF!</v>
      </c>
      <c r="G2637" s="241" t="e">
        <f>保全管理データ!N3269</f>
        <v>#REF!</v>
      </c>
      <c r="H2637" s="241" t="e">
        <f>IF(#REF!="無","",IF(#REF!="","",IF(#REF!="悪環境における作業",0.2,IF(#REF!="高所又は地下作業",0.1,IF(#REF!="錯綜場所作業",0.3,IF(#REF!="複雑な制約のある作業",0.4,IF(#REF!="単純な制約のある作業",0.2,0)))))))</f>
        <v>#REF!</v>
      </c>
      <c r="I2637" s="224" t="e">
        <f t="shared" si="161"/>
        <v>#REF!</v>
      </c>
      <c r="J2637" s="242" t="e">
        <f>IF(#REF!&gt;=1,IF(#REF!&gt;=1,#REF!),IF(#REF!&gt;=0,"",))</f>
        <v>#REF!</v>
      </c>
      <c r="K2637" s="241" t="e">
        <f>保全管理データ!N3296</f>
        <v>#REF!</v>
      </c>
      <c r="L2637" s="241" t="e">
        <f>IF(#REF!="","",IF(#REF!="悪環境における作業",0.2,IF(#REF!="高所又は地下作業",0.1,IF(#REF!="錯綜場所作業",0.3,IF(#REF!="複雑な制約のある作業",0.4,IF(#REF!="単純な制約のある作業",0.2,0))))))</f>
        <v>#REF!</v>
      </c>
      <c r="M2637" s="224" t="e">
        <f t="shared" si="162"/>
        <v>#REF!</v>
      </c>
    </row>
    <row r="2638" spans="2:13" s="229" customFormat="1" ht="27.75" customHeight="1" x14ac:dyDescent="0.2">
      <c r="B2638" s="562" t="s">
        <v>266</v>
      </c>
      <c r="C2638" s="563"/>
      <c r="D2638" s="239" t="e">
        <f>#REF!</f>
        <v>#REF!</v>
      </c>
      <c r="E2638" s="240" t="s">
        <v>245</v>
      </c>
      <c r="F2638" s="242" t="e">
        <f>IF(#REF!&gt;=1,IF(#REF!&gt;=1,#REF!),IF(#REF!&gt;=0,"",))</f>
        <v>#REF!</v>
      </c>
      <c r="G2638" s="241" t="e">
        <f>保全管理データ!N3270</f>
        <v>#REF!</v>
      </c>
      <c r="H2638" s="241" t="e">
        <f>IF(#REF!="無","",IF(#REF!="","",IF(#REF!="悪環境における作業",0.2,IF(#REF!="高所又は地下作業",0.1,IF(#REF!="錯綜場所作業",0.3,IF(#REF!="複雑な制約のある作業",0.4,IF(#REF!="単純な制約のある作業",0.2,0)))))))</f>
        <v>#REF!</v>
      </c>
      <c r="I2638" s="224" t="e">
        <f t="shared" si="161"/>
        <v>#REF!</v>
      </c>
      <c r="J2638" s="242" t="e">
        <f>IF(#REF!&gt;=1,IF(#REF!&gt;=1,#REF!),IF(#REF!&gt;=0,"",))</f>
        <v>#REF!</v>
      </c>
      <c r="K2638" s="241" t="e">
        <f>保全管理データ!N3297</f>
        <v>#REF!</v>
      </c>
      <c r="L2638" s="241" t="e">
        <f>IF(#REF!="","",IF(#REF!="悪環境における作業",0.2,IF(#REF!="高所又は地下作業",0.1,IF(#REF!="錯綜場所作業",0.3,IF(#REF!="複雑な制約のある作業",0.4,IF(#REF!="単純な制約のある作業",0.2,0))))))</f>
        <v>#REF!</v>
      </c>
      <c r="M2638" s="224" t="e">
        <f t="shared" si="162"/>
        <v>#REF!</v>
      </c>
    </row>
    <row r="2639" spans="2:13" s="229" customFormat="1" ht="27.75" customHeight="1" x14ac:dyDescent="0.2">
      <c r="B2639" s="562" t="s">
        <v>81</v>
      </c>
      <c r="C2639" s="563"/>
      <c r="D2639" s="239" t="e">
        <f>#REF!</f>
        <v>#REF!</v>
      </c>
      <c r="E2639" s="240" t="s">
        <v>245</v>
      </c>
      <c r="F2639" s="242" t="e">
        <f>IF(#REF!&gt;=1,IF(#REF!&gt;=1,#REF!),IF(#REF!&gt;=0,"",))</f>
        <v>#REF!</v>
      </c>
      <c r="G2639" s="241" t="e">
        <f>保全管理データ!N3271</f>
        <v>#REF!</v>
      </c>
      <c r="H2639" s="241" t="e">
        <f>IF(#REF!="無","",IF(#REF!="","",IF(#REF!="悪環境における作業",0.2,IF(#REF!="高所又は地下作業",0.1,IF(#REF!="錯綜場所作業",0.3,IF(#REF!="複雑な制約のある作業",0.4,IF(#REF!="単純な制約のある作業",0.2,0)))))))</f>
        <v>#REF!</v>
      </c>
      <c r="I2639" s="224" t="e">
        <f t="shared" si="161"/>
        <v>#REF!</v>
      </c>
      <c r="J2639" s="242" t="e">
        <f>IF(#REF!&gt;=1,IF(#REF!&gt;=1,#REF!),IF(#REF!&gt;=0,"",))</f>
        <v>#REF!</v>
      </c>
      <c r="K2639" s="241" t="e">
        <f>保全管理データ!N3298</f>
        <v>#REF!</v>
      </c>
      <c r="L2639" s="241" t="e">
        <f>IF(#REF!="","",IF(#REF!="悪環境における作業",0.2,IF(#REF!="高所又は地下作業",0.1,IF(#REF!="錯綜場所作業",0.3,IF(#REF!="複雑な制約のある作業",0.4,IF(#REF!="単純な制約のある作業",0.2,0))))))</f>
        <v>#REF!</v>
      </c>
      <c r="M2639" s="224" t="e">
        <f t="shared" si="162"/>
        <v>#REF!</v>
      </c>
    </row>
    <row r="2640" spans="2:13" s="229" customFormat="1" ht="27.75" customHeight="1" x14ac:dyDescent="0.2">
      <c r="B2640" s="562" t="s">
        <v>267</v>
      </c>
      <c r="C2640" s="563"/>
      <c r="D2640" s="239" t="e">
        <f>#REF!</f>
        <v>#REF!</v>
      </c>
      <c r="E2640" s="240" t="s">
        <v>247</v>
      </c>
      <c r="F2640" s="242" t="e">
        <f>IF(#REF!&gt;=1,IF(#REF!&gt;=1,#REF!),IF(#REF!&gt;=0,"",))</f>
        <v>#REF!</v>
      </c>
      <c r="G2640" s="241" t="e">
        <f>保全管理データ!N3272</f>
        <v>#REF!</v>
      </c>
      <c r="H2640" s="241" t="e">
        <f>IF(#REF!="無","",IF(#REF!="","",IF(#REF!="悪環境における作業",0.2,IF(#REF!="高所又は地下作業",0.1,IF(#REF!="錯綜場所作業",0.3,IF(#REF!="複雑な制約のある作業",0.4,IF(#REF!="単純な制約のある作業",0.2,0)))))))</f>
        <v>#REF!</v>
      </c>
      <c r="I2640" s="224" t="e">
        <f t="shared" si="161"/>
        <v>#REF!</v>
      </c>
      <c r="J2640" s="242" t="e">
        <f>IF(#REF!&gt;=1,IF(#REF!&gt;=1,#REF!),IF(#REF!&gt;=0,"",))</f>
        <v>#REF!</v>
      </c>
      <c r="K2640" s="241" t="e">
        <f>保全管理データ!N3299</f>
        <v>#REF!</v>
      </c>
      <c r="L2640" s="241" t="e">
        <f>IF(#REF!="","",IF(#REF!="悪環境における作業",0.2,IF(#REF!="高所又は地下作業",0.1,IF(#REF!="錯綜場所作業",0.3,IF(#REF!="複雑な制約のある作業",0.4,IF(#REF!="単純な制約のある作業",0.2,0))))))</f>
        <v>#REF!</v>
      </c>
      <c r="M2640" s="224" t="e">
        <f t="shared" si="162"/>
        <v>#REF!</v>
      </c>
    </row>
    <row r="2641" spans="2:13" s="229" customFormat="1" ht="27.75" customHeight="1" x14ac:dyDescent="0.2">
      <c r="B2641" s="562" t="s">
        <v>268</v>
      </c>
      <c r="C2641" s="563"/>
      <c r="D2641" s="239" t="e">
        <f>#REF!</f>
        <v>#REF!</v>
      </c>
      <c r="E2641" s="240" t="s">
        <v>246</v>
      </c>
      <c r="F2641" s="242" t="e">
        <f>IF(#REF!&gt;=1,IF(#REF!&gt;=1,#REF!),IF(#REF!&gt;=0,"",))</f>
        <v>#REF!</v>
      </c>
      <c r="G2641" s="241" t="e">
        <f>保全管理データ!N3273</f>
        <v>#REF!</v>
      </c>
      <c r="H2641" s="241" t="e">
        <f>IF(#REF!="無","",IF(#REF!="","",IF(#REF!="悪環境における作業",0.2,IF(#REF!="高所又は地下作業",0.1,IF(#REF!="錯綜場所作業",0.3,IF(#REF!="複雑な制約のある作業",0.4,IF(#REF!="単純な制約のある作業",0.2,0)))))))</f>
        <v>#REF!</v>
      </c>
      <c r="I2641" s="224" t="e">
        <f t="shared" si="161"/>
        <v>#REF!</v>
      </c>
      <c r="J2641" s="242" t="e">
        <f>IF(#REF!&gt;=1,IF(#REF!&gt;=1,#REF!),IF(#REF!&gt;=0,"",))</f>
        <v>#REF!</v>
      </c>
      <c r="K2641" s="241" t="e">
        <f>保全管理データ!N3300</f>
        <v>#REF!</v>
      </c>
      <c r="L2641" s="241" t="e">
        <f>IF(#REF!="","",IF(#REF!="悪環境における作業",0.2,IF(#REF!="高所又は地下作業",0.1,IF(#REF!="錯綜場所作業",0.3,IF(#REF!="複雑な制約のある作業",0.4,IF(#REF!="単純な制約のある作業",0.2,0))))))</f>
        <v>#REF!</v>
      </c>
      <c r="M2641" s="224" t="e">
        <f t="shared" si="162"/>
        <v>#REF!</v>
      </c>
    </row>
    <row r="2642" spans="2:13" s="229" customFormat="1" ht="27.75" customHeight="1" thickBot="1" x14ac:dyDescent="0.25">
      <c r="B2642" s="564" t="s">
        <v>269</v>
      </c>
      <c r="C2642" s="565"/>
      <c r="D2642" s="243" t="e">
        <f>#REF!</f>
        <v>#REF!</v>
      </c>
      <c r="E2642" s="244" t="s">
        <v>245</v>
      </c>
      <c r="F2642" s="246" t="e">
        <f>IF(#REF!&gt;=1,IF(#REF!&gt;=1,#REF!),IF(#REF!&gt;=0,"",))</f>
        <v>#REF!</v>
      </c>
      <c r="G2642" s="245" t="e">
        <f>保全管理データ!N3274</f>
        <v>#REF!</v>
      </c>
      <c r="H2642" s="241" t="e">
        <f>IF(#REF!="無","",IF(#REF!="","",IF(#REF!="悪環境における作業",0.2,IF(#REF!="高所又は地下作業",0.1,IF(#REF!="錯綜場所作業",0.3,IF(#REF!="複雑な制約のある作業",0.4,IF(#REF!="単純な制約のある作業",0.2,0)))))))</f>
        <v>#REF!</v>
      </c>
      <c r="I2642" s="224" t="e">
        <f t="shared" si="161"/>
        <v>#REF!</v>
      </c>
      <c r="J2642" s="246" t="e">
        <f>IF(#REF!&gt;=1,IF(#REF!&gt;=1,#REF!),IF(#REF!&gt;=0,"",))</f>
        <v>#REF!</v>
      </c>
      <c r="K2642" s="245" t="e">
        <f>保全管理データ!N3301</f>
        <v>#REF!</v>
      </c>
      <c r="L2642" s="245" t="e">
        <f>IF(#REF!="","",IF(#REF!="悪環境における作業",0.2,IF(#REF!="高所又は地下作業",0.1,IF(#REF!="錯綜場所作業",0.3,IF(#REF!="複雑な制約のある作業",0.4,IF(#REF!="単純な制約のある作業",0.2,0))))))</f>
        <v>#REF!</v>
      </c>
      <c r="M2642" s="224" t="e">
        <f t="shared" si="162"/>
        <v>#REF!</v>
      </c>
    </row>
    <row r="2643" spans="2:13" s="229" customFormat="1" ht="27.75" customHeight="1" thickBot="1" x14ac:dyDescent="0.25">
      <c r="B2643" s="555" t="s">
        <v>190</v>
      </c>
      <c r="C2643" s="555"/>
      <c r="D2643" s="555"/>
      <c r="E2643" s="555"/>
      <c r="F2643" s="556" t="e">
        <f>SUM(I2619:I2642)</f>
        <v>#REF!</v>
      </c>
      <c r="G2643" s="557"/>
      <c r="H2643" s="557"/>
      <c r="I2643" s="558"/>
      <c r="J2643" s="556" t="e">
        <f>IF(SUM(J2619:J2642)=0,"0.00",SUM(M2619:M2642))</f>
        <v>#REF!</v>
      </c>
      <c r="K2643" s="557"/>
      <c r="L2643" s="557"/>
      <c r="M2643" s="558"/>
    </row>
    <row r="2644" spans="2:13" s="229" customFormat="1" ht="27.75" customHeight="1" thickBot="1" x14ac:dyDescent="0.25">
      <c r="B2644" s="555" t="s">
        <v>97</v>
      </c>
      <c r="C2644" s="555"/>
      <c r="D2644" s="555"/>
      <c r="E2644" s="555"/>
      <c r="F2644" s="559" t="e">
        <f>IF(#REF!="５年以下","0",IF(#REF!="５年～１０年",0.1,IF(#REF!="１０年以上",0.15)))</f>
        <v>#REF!</v>
      </c>
      <c r="G2644" s="560"/>
      <c r="H2644" s="560"/>
      <c r="I2644" s="560"/>
      <c r="J2644" s="560"/>
      <c r="K2644" s="560"/>
      <c r="L2644" s="560"/>
      <c r="M2644" s="561"/>
    </row>
    <row r="2645" spans="2:13" s="229" customFormat="1" ht="27.75" customHeight="1" thickBot="1" x14ac:dyDescent="0.25">
      <c r="B2645" s="556" t="s">
        <v>273</v>
      </c>
      <c r="C2645" s="557"/>
      <c r="D2645" s="557"/>
      <c r="E2645" s="558"/>
      <c r="F2645" s="556" t="e">
        <f>F2643*(1+F2644)</f>
        <v>#REF!</v>
      </c>
      <c r="G2645" s="557"/>
      <c r="H2645" s="557"/>
      <c r="I2645" s="557"/>
      <c r="J2645" s="556" t="e">
        <f>J2643*(1+F2644)</f>
        <v>#REF!</v>
      </c>
      <c r="K2645" s="557"/>
      <c r="L2645" s="557"/>
      <c r="M2645" s="558"/>
    </row>
    <row r="2646" spans="2:13" s="229" customFormat="1" ht="24" hidden="1" customHeight="1" thickBot="1" x14ac:dyDescent="0.25">
      <c r="B2646" s="555" t="s">
        <v>191</v>
      </c>
      <c r="C2646" s="555"/>
      <c r="D2646" s="555"/>
      <c r="E2646" s="555"/>
      <c r="F2646" s="556" t="e">
        <f>#REF!*(#REF!*#REF!+#REF!*#REF!)</f>
        <v>#REF!</v>
      </c>
      <c r="G2646" s="557"/>
      <c r="H2646" s="558"/>
      <c r="I2646" s="555" t="e">
        <f>#REF!</f>
        <v>#REF!</v>
      </c>
      <c r="J2646" s="556"/>
      <c r="K2646" s="247" t="s">
        <v>230</v>
      </c>
      <c r="L2646" s="558" t="e">
        <f>B2617</f>
        <v>#REF!</v>
      </c>
      <c r="M2646" s="555"/>
    </row>
    <row r="2647" spans="2:13" s="229" customFormat="1" ht="45" customHeight="1" thickBot="1" x14ac:dyDescent="0.25">
      <c r="B2647" s="228"/>
      <c r="C2647" s="228"/>
      <c r="D2647" s="228"/>
      <c r="E2647" s="228"/>
      <c r="F2647" s="228"/>
      <c r="G2647" s="228"/>
      <c r="H2647" s="228"/>
      <c r="I2647" s="228"/>
      <c r="J2647" s="228"/>
      <c r="K2647" s="228"/>
      <c r="L2647" s="228"/>
      <c r="M2647" s="228"/>
    </row>
    <row r="2648" spans="2:13" s="229" customFormat="1" ht="27.75" customHeight="1" thickBot="1" x14ac:dyDescent="0.25">
      <c r="B2648" s="568" t="s">
        <v>128</v>
      </c>
      <c r="C2648" s="569"/>
      <c r="D2648" s="569"/>
      <c r="E2648" s="570"/>
      <c r="F2648" s="228"/>
      <c r="G2648" s="228"/>
      <c r="H2648" s="228"/>
      <c r="I2648" s="228"/>
      <c r="J2648" s="228"/>
      <c r="K2648" s="228"/>
      <c r="L2648" s="228"/>
      <c r="M2648" s="228"/>
    </row>
    <row r="2649" spans="2:13" s="229" customFormat="1" ht="27.75" customHeight="1" x14ac:dyDescent="0.2">
      <c r="B2649" s="571" t="e">
        <f>#REF!</f>
        <v>#REF!</v>
      </c>
      <c r="C2649" s="572"/>
      <c r="D2649" s="573"/>
      <c r="E2649" s="574"/>
      <c r="F2649" s="578" t="s">
        <v>240</v>
      </c>
      <c r="G2649" s="579"/>
      <c r="H2649" s="579"/>
      <c r="I2649" s="580"/>
      <c r="J2649" s="578" t="s">
        <v>239</v>
      </c>
      <c r="K2649" s="579"/>
      <c r="L2649" s="579"/>
      <c r="M2649" s="580"/>
    </row>
    <row r="2650" spans="2:13" s="229" customFormat="1" ht="27.75" customHeight="1" thickBot="1" x14ac:dyDescent="0.25">
      <c r="B2650" s="575"/>
      <c r="C2650" s="576"/>
      <c r="D2650" s="576"/>
      <c r="E2650" s="577"/>
      <c r="F2650" s="233" t="s">
        <v>149</v>
      </c>
      <c r="G2650" s="231" t="s">
        <v>151</v>
      </c>
      <c r="H2650" s="231" t="s">
        <v>96</v>
      </c>
      <c r="I2650" s="232" t="s">
        <v>150</v>
      </c>
      <c r="J2650" s="233" t="s">
        <v>149</v>
      </c>
      <c r="K2650" s="231" t="s">
        <v>151</v>
      </c>
      <c r="L2650" s="231" t="s">
        <v>96</v>
      </c>
      <c r="M2650" s="232" t="s">
        <v>150</v>
      </c>
    </row>
    <row r="2651" spans="2:13" s="229" customFormat="1" ht="27.75" customHeight="1" thickTop="1" x14ac:dyDescent="0.2">
      <c r="B2651" s="566" t="s">
        <v>241</v>
      </c>
      <c r="C2651" s="567"/>
      <c r="D2651" s="234" t="e">
        <f>#REF!</f>
        <v>#REF!</v>
      </c>
      <c r="E2651" s="235" t="s">
        <v>242</v>
      </c>
      <c r="F2651" s="242" t="e">
        <f>IF(#REF!&gt;=1,IF(#REF!&gt;=1,#REF!),IF(#REF!&gt;=0,"",))</f>
        <v>#REF!</v>
      </c>
      <c r="G2651" s="241" t="e">
        <f>保全管理データ!N4315</f>
        <v>#REF!</v>
      </c>
      <c r="H2651" s="241" t="e">
        <f>IF(#REF!="無","",IF(#REF!="","",IF(#REF!="悪環境における作業",0.2,IF(#REF!="高所又は地下作業",0.1,IF(#REF!="錯綜場所作業",0.3,IF(#REF!="複雑な制約のある作業",0.4,IF(#REF!="単純な制約のある作業",0.2,0)))))))</f>
        <v>#REF!</v>
      </c>
      <c r="I2651" s="224" t="e">
        <f>IF(F2651="","",F2651*G2651*(1+IF(H2651="",0,H2651)))</f>
        <v>#REF!</v>
      </c>
      <c r="J2651" s="242" t="e">
        <f>IF(#REF!&gt;=1,IF(#REF!&gt;=1,#REF!),IF(#REF!&gt;=0,"",))</f>
        <v>#REF!</v>
      </c>
      <c r="K2651" s="241" t="e">
        <f>保全管理データ!N4342</f>
        <v>#REF!</v>
      </c>
      <c r="L2651" s="241" t="e">
        <f>IF(#REF!="","",IF(#REF!="悪環境における作業",0.2,IF(#REF!="高所又は地下作業",0.1,IF(#REF!="錯綜場所作業",0.3,IF(#REF!="複雑な制約のある作業",0.4,IF(#REF!="単純な制約のある作業",0.2,0))))))</f>
        <v>#REF!</v>
      </c>
      <c r="M2651" s="224" t="e">
        <f>IF(J2651="","",J2651*K2651*(1+IF(L2651="",0,L2651)))</f>
        <v>#REF!</v>
      </c>
    </row>
    <row r="2652" spans="2:13" s="229" customFormat="1" ht="27.75" customHeight="1" x14ac:dyDescent="0.2">
      <c r="B2652" s="562" t="s">
        <v>243</v>
      </c>
      <c r="C2652" s="563"/>
      <c r="D2652" s="239" t="e">
        <f>#REF!</f>
        <v>#REF!</v>
      </c>
      <c r="E2652" s="240" t="s">
        <v>242</v>
      </c>
      <c r="F2652" s="242" t="e">
        <f>IF(#REF!&gt;=1,IF(#REF!&gt;=1,#REF!),IF(#REF!&gt;=0,"",))</f>
        <v>#REF!</v>
      </c>
      <c r="G2652" s="241" t="e">
        <f>保全管理データ!N4316</f>
        <v>#REF!</v>
      </c>
      <c r="H2652" s="241" t="e">
        <f>IF(#REF!="無","",IF(#REF!="","",IF(#REF!="悪環境における作業",0.2,IF(#REF!="高所又は地下作業",0.1,IF(#REF!="錯綜場所作業",0.3,IF(#REF!="複雑な制約のある作業",0.4,IF(#REF!="単純な制約のある作業",0.2,0)))))))</f>
        <v>#REF!</v>
      </c>
      <c r="I2652" s="224" t="e">
        <f t="shared" ref="I2652:I2674" si="163">IF(F2652="","",F2652*G2652*(1+IF(H2652="",0,H2652)))</f>
        <v>#REF!</v>
      </c>
      <c r="J2652" s="242" t="e">
        <f>IF(#REF!&gt;=1,IF(#REF!&gt;=1,#REF!),IF(#REF!&gt;=0,"",))</f>
        <v>#REF!</v>
      </c>
      <c r="K2652" s="241" t="e">
        <f>保全管理データ!N4343</f>
        <v>#REF!</v>
      </c>
      <c r="L2652" s="241" t="e">
        <f>IF(#REF!="","",IF(#REF!="悪環境における作業",0.2,IF(#REF!="高所又は地下作業",0.1,IF(#REF!="錯綜場所作業",0.3,IF(#REF!="複雑な制約のある作業",0.4,IF(#REF!="単純な制約のある作業",0.2,0))))))</f>
        <v>#REF!</v>
      </c>
      <c r="M2652" s="224" t="e">
        <f t="shared" ref="M2652:M2674" si="164">IF(J2652="","",J2652*K2652*(1+IF(L2652="",0,L2652)))</f>
        <v>#REF!</v>
      </c>
    </row>
    <row r="2653" spans="2:13" s="229" customFormat="1" ht="27.75" customHeight="1" x14ac:dyDescent="0.2">
      <c r="B2653" s="562" t="s">
        <v>249</v>
      </c>
      <c r="C2653" s="563"/>
      <c r="D2653" s="239" t="e">
        <f>#REF!</f>
        <v>#REF!</v>
      </c>
      <c r="E2653" s="240" t="s">
        <v>244</v>
      </c>
      <c r="F2653" s="242" t="e">
        <f>IF(#REF!&gt;=1,IF(#REF!&gt;=1,#REF!),IF(#REF!&gt;=0,"",))</f>
        <v>#REF!</v>
      </c>
      <c r="G2653" s="241" t="e">
        <f>保全管理データ!N4317</f>
        <v>#REF!</v>
      </c>
      <c r="H2653" s="241" t="e">
        <f>IF(#REF!="無","",IF(#REF!="","",IF(#REF!="悪環境における作業",0.2,IF(#REF!="高所又は地下作業",0.1,IF(#REF!="錯綜場所作業",0.3,IF(#REF!="複雑な制約のある作業",0.4,IF(#REF!="単純な制約のある作業",0.2,0)))))))</f>
        <v>#REF!</v>
      </c>
      <c r="I2653" s="224" t="e">
        <f t="shared" si="163"/>
        <v>#REF!</v>
      </c>
      <c r="J2653" s="242" t="e">
        <f>IF(#REF!&gt;=1,IF(#REF!&gt;=1,#REF!),IF(#REF!&gt;=0,"",))</f>
        <v>#REF!</v>
      </c>
      <c r="K2653" s="241" t="e">
        <f>保全管理データ!N4344</f>
        <v>#REF!</v>
      </c>
      <c r="L2653" s="241" t="e">
        <f>IF(#REF!="","",IF(#REF!="悪環境における作業",0.2,IF(#REF!="高所又は地下作業",0.1,IF(#REF!="錯綜場所作業",0.3,IF(#REF!="複雑な制約のある作業",0.4,IF(#REF!="単純な制約のある作業",0.2,0))))))</f>
        <v>#REF!</v>
      </c>
      <c r="M2653" s="224" t="e">
        <f t="shared" si="164"/>
        <v>#REF!</v>
      </c>
    </row>
    <row r="2654" spans="2:13" s="229" customFormat="1" ht="27.75" customHeight="1" x14ac:dyDescent="0.2">
      <c r="B2654" s="562" t="s">
        <v>250</v>
      </c>
      <c r="C2654" s="563"/>
      <c r="D2654" s="239" t="e">
        <f>#REF!</f>
        <v>#REF!</v>
      </c>
      <c r="E2654" s="240" t="s">
        <v>244</v>
      </c>
      <c r="F2654" s="242" t="e">
        <f>IF(#REF!&gt;=1,IF(#REF!&gt;=1,#REF!),IF(#REF!&gt;=0,"",))</f>
        <v>#REF!</v>
      </c>
      <c r="G2654" s="241" t="e">
        <f>保全管理データ!N4318</f>
        <v>#REF!</v>
      </c>
      <c r="H2654" s="241" t="e">
        <f>IF(#REF!="無","",IF(#REF!="","",IF(#REF!="悪環境における作業",0.2,IF(#REF!="高所又は地下作業",0.1,IF(#REF!="錯綜場所作業",0.3,IF(#REF!="複雑な制約のある作業",0.4,IF(#REF!="単純な制約のある作業",0.2,0)))))))</f>
        <v>#REF!</v>
      </c>
      <c r="I2654" s="224" t="e">
        <f t="shared" si="163"/>
        <v>#REF!</v>
      </c>
      <c r="J2654" s="242" t="e">
        <f>IF(#REF!&gt;=1,IF(#REF!&gt;=1,#REF!),IF(#REF!&gt;=0,"",))</f>
        <v>#REF!</v>
      </c>
      <c r="K2654" s="241" t="e">
        <f>保全管理データ!N4345</f>
        <v>#REF!</v>
      </c>
      <c r="L2654" s="241" t="e">
        <f>IF(#REF!="","",IF(#REF!="悪環境における作業",0.2,IF(#REF!="高所又は地下作業",0.1,IF(#REF!="錯綜場所作業",0.3,IF(#REF!="複雑な制約のある作業",0.4,IF(#REF!="単純な制約のある作業",0.2,0))))))</f>
        <v>#REF!</v>
      </c>
      <c r="M2654" s="224" t="e">
        <f t="shared" si="164"/>
        <v>#REF!</v>
      </c>
    </row>
    <row r="2655" spans="2:13" s="229" customFormat="1" ht="27.75" customHeight="1" x14ac:dyDescent="0.2">
      <c r="B2655" s="562" t="s">
        <v>251</v>
      </c>
      <c r="C2655" s="563"/>
      <c r="D2655" s="239" t="e">
        <f>#REF!</f>
        <v>#REF!</v>
      </c>
      <c r="E2655" s="240" t="s">
        <v>242</v>
      </c>
      <c r="F2655" s="242" t="e">
        <f>IF(#REF!&gt;=1,IF(#REF!&gt;=1,#REF!),IF(#REF!&gt;=0,"",))</f>
        <v>#REF!</v>
      </c>
      <c r="G2655" s="241" t="e">
        <f>保全管理データ!N4319</f>
        <v>#REF!</v>
      </c>
      <c r="H2655" s="241" t="e">
        <f>IF(#REF!="無","",IF(#REF!="","",IF(#REF!="悪環境における作業",0.2,IF(#REF!="高所又は地下作業",0.1,IF(#REF!="錯綜場所作業",0.3,IF(#REF!="複雑な制約のある作業",0.4,IF(#REF!="単純な制約のある作業",0.2,0)))))))</f>
        <v>#REF!</v>
      </c>
      <c r="I2655" s="224" t="e">
        <f t="shared" si="163"/>
        <v>#REF!</v>
      </c>
      <c r="J2655" s="242" t="e">
        <f>IF(#REF!&gt;=1,IF(#REF!&gt;=1,#REF!),IF(#REF!&gt;=0,"",))</f>
        <v>#REF!</v>
      </c>
      <c r="K2655" s="241" t="e">
        <f>保全管理データ!N4346</f>
        <v>#REF!</v>
      </c>
      <c r="L2655" s="241" t="e">
        <f>IF(#REF!="","",IF(#REF!="悪環境における作業",0.2,IF(#REF!="高所又は地下作業",0.1,IF(#REF!="錯綜場所作業",0.3,IF(#REF!="複雑な制約のある作業",0.4,IF(#REF!="単純な制約のある作業",0.2,0))))))</f>
        <v>#REF!</v>
      </c>
      <c r="M2655" s="224" t="e">
        <f t="shared" si="164"/>
        <v>#REF!</v>
      </c>
    </row>
    <row r="2656" spans="2:13" s="229" customFormat="1" ht="27.75" customHeight="1" x14ac:dyDescent="0.2">
      <c r="B2656" s="562" t="s">
        <v>252</v>
      </c>
      <c r="C2656" s="563"/>
      <c r="D2656" s="239" t="e">
        <f>#REF!</f>
        <v>#REF!</v>
      </c>
      <c r="E2656" s="240" t="s">
        <v>244</v>
      </c>
      <c r="F2656" s="242" t="e">
        <f>IF(#REF!&gt;=1,IF(#REF!&gt;=1,#REF!),IF(#REF!&gt;=0,"",))</f>
        <v>#REF!</v>
      </c>
      <c r="G2656" s="241" t="e">
        <f>保全管理データ!N4320</f>
        <v>#REF!</v>
      </c>
      <c r="H2656" s="241" t="e">
        <f>IF(#REF!="無","",IF(#REF!="","",IF(#REF!="悪環境における作業",0.2,IF(#REF!="高所又は地下作業",0.1,IF(#REF!="錯綜場所作業",0.3,IF(#REF!="複雑な制約のある作業",0.4,IF(#REF!="単純な制約のある作業",0.2,0)))))))</f>
        <v>#REF!</v>
      </c>
      <c r="I2656" s="224" t="e">
        <f t="shared" si="163"/>
        <v>#REF!</v>
      </c>
      <c r="J2656" s="242" t="e">
        <f>IF(#REF!&gt;=1,IF(#REF!&gt;=1,#REF!),IF(#REF!&gt;=0,"",))</f>
        <v>#REF!</v>
      </c>
      <c r="K2656" s="241" t="e">
        <f>保全管理データ!N4347</f>
        <v>#REF!</v>
      </c>
      <c r="L2656" s="241" t="e">
        <f>IF(#REF!="","",IF(#REF!="悪環境における作業",0.2,IF(#REF!="高所又は地下作業",0.1,IF(#REF!="錯綜場所作業",0.3,IF(#REF!="複雑な制約のある作業",0.4,IF(#REF!="単純な制約のある作業",0.2,0))))))</f>
        <v>#REF!</v>
      </c>
      <c r="M2656" s="224" t="e">
        <f t="shared" si="164"/>
        <v>#REF!</v>
      </c>
    </row>
    <row r="2657" spans="2:13" s="229" customFormat="1" ht="27.75" customHeight="1" x14ac:dyDescent="0.2">
      <c r="B2657" s="562" t="s">
        <v>253</v>
      </c>
      <c r="C2657" s="563"/>
      <c r="D2657" s="239" t="e">
        <f>#REF!</f>
        <v>#REF!</v>
      </c>
      <c r="E2657" s="240" t="s">
        <v>242</v>
      </c>
      <c r="F2657" s="242" t="e">
        <f>IF(#REF!&gt;=1,IF(#REF!&gt;=1,#REF!),IF(#REF!&gt;=0,"",))</f>
        <v>#REF!</v>
      </c>
      <c r="G2657" s="241" t="e">
        <f>保全管理データ!N4321</f>
        <v>#REF!</v>
      </c>
      <c r="H2657" s="241" t="e">
        <f>IF(#REF!="無","",IF(#REF!="","",IF(#REF!="悪環境における作業",0.2,IF(#REF!="高所又は地下作業",0.1,IF(#REF!="錯綜場所作業",0.3,IF(#REF!="複雑な制約のある作業",0.4,IF(#REF!="単純な制約のある作業",0.2,0)))))))</f>
        <v>#REF!</v>
      </c>
      <c r="I2657" s="224" t="e">
        <f t="shared" si="163"/>
        <v>#REF!</v>
      </c>
      <c r="J2657" s="242" t="e">
        <f>IF(#REF!&gt;=1,IF(#REF!&gt;=1,#REF!),IF(#REF!&gt;=0,"",))</f>
        <v>#REF!</v>
      </c>
      <c r="K2657" s="241" t="e">
        <f>保全管理データ!N4348</f>
        <v>#REF!</v>
      </c>
      <c r="L2657" s="241" t="e">
        <f>IF(#REF!="","",IF(#REF!="悪環境における作業",0.2,IF(#REF!="高所又は地下作業",0.1,IF(#REF!="錯綜場所作業",0.3,IF(#REF!="複雑な制約のある作業",0.4,IF(#REF!="単純な制約のある作業",0.2,0))))))</f>
        <v>#REF!</v>
      </c>
      <c r="M2657" s="224" t="e">
        <f t="shared" si="164"/>
        <v>#REF!</v>
      </c>
    </row>
    <row r="2658" spans="2:13" s="229" customFormat="1" ht="27.75" customHeight="1" x14ac:dyDescent="0.2">
      <c r="B2658" s="562" t="s">
        <v>254</v>
      </c>
      <c r="C2658" s="563"/>
      <c r="D2658" s="239" t="e">
        <f>#REF!</f>
        <v>#REF!</v>
      </c>
      <c r="E2658" s="240" t="s">
        <v>242</v>
      </c>
      <c r="F2658" s="242" t="e">
        <f>IF(#REF!&gt;=1,IF(#REF!&gt;=1,#REF!),IF(#REF!&gt;=0,"",))</f>
        <v>#REF!</v>
      </c>
      <c r="G2658" s="241" t="e">
        <f>保全管理データ!N4322</f>
        <v>#REF!</v>
      </c>
      <c r="H2658" s="241" t="e">
        <f>IF(#REF!="無","",IF(#REF!="","",IF(#REF!="悪環境における作業",0.2,IF(#REF!="高所又は地下作業",0.1,IF(#REF!="錯綜場所作業",0.3,IF(#REF!="複雑な制約のある作業",0.4,IF(#REF!="単純な制約のある作業",0.2,0)))))))</f>
        <v>#REF!</v>
      </c>
      <c r="I2658" s="224" t="e">
        <f t="shared" si="163"/>
        <v>#REF!</v>
      </c>
      <c r="J2658" s="242" t="e">
        <f>IF(#REF!&gt;=1,IF(#REF!&gt;=1,#REF!),IF(#REF!&gt;=0,"",))</f>
        <v>#REF!</v>
      </c>
      <c r="K2658" s="241" t="e">
        <f>保全管理データ!N4349</f>
        <v>#REF!</v>
      </c>
      <c r="L2658" s="241" t="e">
        <f>IF(#REF!="","",IF(#REF!="悪環境における作業",0.2,IF(#REF!="高所又は地下作業",0.1,IF(#REF!="錯綜場所作業",0.3,IF(#REF!="複雑な制約のある作業",0.4,IF(#REF!="単純な制約のある作業",0.2,0))))))</f>
        <v>#REF!</v>
      </c>
      <c r="M2658" s="224" t="e">
        <f t="shared" si="164"/>
        <v>#REF!</v>
      </c>
    </row>
    <row r="2659" spans="2:13" s="229" customFormat="1" ht="27.75" customHeight="1" x14ac:dyDescent="0.2">
      <c r="B2659" s="562" t="s">
        <v>255</v>
      </c>
      <c r="C2659" s="563"/>
      <c r="D2659" s="239" t="e">
        <f>#REF!</f>
        <v>#REF!</v>
      </c>
      <c r="E2659" s="240" t="s">
        <v>245</v>
      </c>
      <c r="F2659" s="242" t="e">
        <f>IF(#REF!&gt;=1,IF(#REF!&gt;=1,#REF!),IF(#REF!&gt;=0,"",))</f>
        <v>#REF!</v>
      </c>
      <c r="G2659" s="241" t="e">
        <f>保全管理データ!N4323</f>
        <v>#REF!</v>
      </c>
      <c r="H2659" s="241" t="e">
        <f>IF(#REF!="無","",IF(#REF!="","",IF(#REF!="悪環境における作業",0.2,IF(#REF!="高所又は地下作業",0.1,IF(#REF!="錯綜場所作業",0.3,IF(#REF!="複雑な制約のある作業",0.4,IF(#REF!="単純な制約のある作業",0.2,0)))))))</f>
        <v>#REF!</v>
      </c>
      <c r="I2659" s="224" t="e">
        <f t="shared" si="163"/>
        <v>#REF!</v>
      </c>
      <c r="J2659" s="242" t="e">
        <f>IF(#REF!&gt;=1,IF(#REF!&gt;=1,#REF!),IF(#REF!&gt;=0,"",))</f>
        <v>#REF!</v>
      </c>
      <c r="K2659" s="241" t="e">
        <f>保全管理データ!N4350</f>
        <v>#REF!</v>
      </c>
      <c r="L2659" s="241" t="e">
        <f>IF(#REF!="","",IF(#REF!="悪環境における作業",0.2,IF(#REF!="高所又は地下作業",0.1,IF(#REF!="錯綜場所作業",0.3,IF(#REF!="複雑な制約のある作業",0.4,IF(#REF!="単純な制約のある作業",0.2,0))))))</f>
        <v>#REF!</v>
      </c>
      <c r="M2659" s="224" t="e">
        <f t="shared" si="164"/>
        <v>#REF!</v>
      </c>
    </row>
    <row r="2660" spans="2:13" s="229" customFormat="1" ht="27.75" customHeight="1" x14ac:dyDescent="0.2">
      <c r="B2660" s="562" t="s">
        <v>256</v>
      </c>
      <c r="C2660" s="563"/>
      <c r="D2660" s="239" t="e">
        <f>#REF!</f>
        <v>#REF!</v>
      </c>
      <c r="E2660" s="240" t="s">
        <v>242</v>
      </c>
      <c r="F2660" s="242" t="e">
        <f>IF(#REF!&gt;=1,IF(#REF!&gt;=1,#REF!),IF(#REF!&gt;=0,"",))</f>
        <v>#REF!</v>
      </c>
      <c r="G2660" s="241" t="e">
        <f>保全管理データ!N4324</f>
        <v>#REF!</v>
      </c>
      <c r="H2660" s="241" t="e">
        <f>IF(#REF!="無","",IF(#REF!="","",IF(#REF!="悪環境における作業",0.2,IF(#REF!="高所又は地下作業",0.1,IF(#REF!="錯綜場所作業",0.3,IF(#REF!="複雑な制約のある作業",0.4,IF(#REF!="単純な制約のある作業",0.2,0)))))))</f>
        <v>#REF!</v>
      </c>
      <c r="I2660" s="224" t="e">
        <f t="shared" si="163"/>
        <v>#REF!</v>
      </c>
      <c r="J2660" s="242" t="e">
        <f>IF(#REF!&gt;=1,IF(#REF!&gt;=1,#REF!),IF(#REF!&gt;=0,"",))</f>
        <v>#REF!</v>
      </c>
      <c r="K2660" s="241" t="e">
        <f>保全管理データ!N4351</f>
        <v>#REF!</v>
      </c>
      <c r="L2660" s="241" t="e">
        <f>IF(#REF!="","",IF(#REF!="悪環境における作業",0.2,IF(#REF!="高所又は地下作業",0.1,IF(#REF!="錯綜場所作業",0.3,IF(#REF!="複雑な制約のある作業",0.4,IF(#REF!="単純な制約のある作業",0.2,0))))))</f>
        <v>#REF!</v>
      </c>
      <c r="M2660" s="224" t="e">
        <f t="shared" si="164"/>
        <v>#REF!</v>
      </c>
    </row>
    <row r="2661" spans="2:13" s="229" customFormat="1" ht="27.75" customHeight="1" x14ac:dyDescent="0.2">
      <c r="B2661" s="562" t="s">
        <v>257</v>
      </c>
      <c r="C2661" s="563"/>
      <c r="D2661" s="239" t="e">
        <f>#REF!</f>
        <v>#REF!</v>
      </c>
      <c r="E2661" s="240" t="s">
        <v>245</v>
      </c>
      <c r="F2661" s="242" t="e">
        <f>IF(#REF!&gt;=1,IF(#REF!&gt;=1,#REF!),IF(#REF!&gt;=0,"",))</f>
        <v>#REF!</v>
      </c>
      <c r="G2661" s="241" t="e">
        <f>保全管理データ!N4325</f>
        <v>#REF!</v>
      </c>
      <c r="H2661" s="241" t="e">
        <f>IF(#REF!="無","",IF(#REF!="","",IF(#REF!="悪環境における作業",0.2,IF(#REF!="高所又は地下作業",0.1,IF(#REF!="錯綜場所作業",0.3,IF(#REF!="複雑な制約のある作業",0.4,IF(#REF!="単純な制約のある作業",0.2,0)))))))</f>
        <v>#REF!</v>
      </c>
      <c r="I2661" s="224" t="e">
        <f t="shared" si="163"/>
        <v>#REF!</v>
      </c>
      <c r="J2661" s="242" t="e">
        <f>IF(#REF!&gt;=1,IF(#REF!&gt;=1,#REF!),IF(#REF!&gt;=0,"",))</f>
        <v>#REF!</v>
      </c>
      <c r="K2661" s="241" t="e">
        <f>保全管理データ!N4352</f>
        <v>#REF!</v>
      </c>
      <c r="L2661" s="241" t="e">
        <f>IF(#REF!="","",IF(#REF!="悪環境における作業",0.2,IF(#REF!="高所又は地下作業",0.1,IF(#REF!="錯綜場所作業",0.3,IF(#REF!="複雑な制約のある作業",0.4,IF(#REF!="単純な制約のある作業",0.2,0))))))</f>
        <v>#REF!</v>
      </c>
      <c r="M2661" s="224" t="e">
        <f t="shared" si="164"/>
        <v>#REF!</v>
      </c>
    </row>
    <row r="2662" spans="2:13" s="229" customFormat="1" ht="27.75" customHeight="1" x14ac:dyDescent="0.2">
      <c r="B2662" s="562" t="s">
        <v>258</v>
      </c>
      <c r="C2662" s="563"/>
      <c r="D2662" s="239" t="e">
        <f>#REF!</f>
        <v>#REF!</v>
      </c>
      <c r="E2662" s="240" t="s">
        <v>245</v>
      </c>
      <c r="F2662" s="242" t="e">
        <f>IF(#REF!&gt;=1,IF(#REF!&gt;=1,#REF!),IF(#REF!&gt;=0,"",))</f>
        <v>#REF!</v>
      </c>
      <c r="G2662" s="241" t="e">
        <f>保全管理データ!N4326</f>
        <v>#REF!</v>
      </c>
      <c r="H2662" s="241" t="e">
        <f>IF(#REF!="無","",IF(#REF!="","",IF(#REF!="悪環境における作業",0.2,IF(#REF!="高所又は地下作業",0.1,IF(#REF!="錯綜場所作業",0.3,IF(#REF!="複雑な制約のある作業",0.4,IF(#REF!="単純な制約のある作業",0.2,0)))))))</f>
        <v>#REF!</v>
      </c>
      <c r="I2662" s="224" t="e">
        <f t="shared" si="163"/>
        <v>#REF!</v>
      </c>
      <c r="J2662" s="242" t="e">
        <f>IF(#REF!&gt;=1,IF(#REF!&gt;=1,#REF!),IF(#REF!&gt;=0,"",))</f>
        <v>#REF!</v>
      </c>
      <c r="K2662" s="241" t="e">
        <f>保全管理データ!N4353</f>
        <v>#REF!</v>
      </c>
      <c r="L2662" s="241" t="e">
        <f>IF(#REF!="","",IF(#REF!="悪環境における作業",0.2,IF(#REF!="高所又は地下作業",0.1,IF(#REF!="錯綜場所作業",0.3,IF(#REF!="複雑な制約のある作業",0.4,IF(#REF!="単純な制約のある作業",0.2,0))))))</f>
        <v>#REF!</v>
      </c>
      <c r="M2662" s="224" t="e">
        <f t="shared" si="164"/>
        <v>#REF!</v>
      </c>
    </row>
    <row r="2663" spans="2:13" s="229" customFormat="1" ht="27.75" customHeight="1" x14ac:dyDescent="0.2">
      <c r="B2663" s="562" t="s">
        <v>259</v>
      </c>
      <c r="C2663" s="563"/>
      <c r="D2663" s="239" t="e">
        <f>#REF!</f>
        <v>#REF!</v>
      </c>
      <c r="E2663" s="240" t="s">
        <v>245</v>
      </c>
      <c r="F2663" s="242" t="e">
        <f>IF(#REF!&gt;=1,IF(#REF!&gt;=1,#REF!),IF(#REF!&gt;=0,"",))</f>
        <v>#REF!</v>
      </c>
      <c r="G2663" s="241" t="e">
        <f>保全管理データ!N4327</f>
        <v>#REF!</v>
      </c>
      <c r="H2663" s="241" t="e">
        <f>IF(#REF!="無","",IF(#REF!="","",IF(#REF!="悪環境における作業",0.2,IF(#REF!="高所又は地下作業",0.1,IF(#REF!="錯綜場所作業",0.3,IF(#REF!="複雑な制約のある作業",0.4,IF(#REF!="単純な制約のある作業",0.2,0)))))))</f>
        <v>#REF!</v>
      </c>
      <c r="I2663" s="224" t="e">
        <f t="shared" si="163"/>
        <v>#REF!</v>
      </c>
      <c r="J2663" s="242" t="e">
        <f>IF(#REF!&gt;=1,IF(#REF!&gt;=1,#REF!),IF(#REF!&gt;=0,"",))</f>
        <v>#REF!</v>
      </c>
      <c r="K2663" s="241" t="e">
        <f>保全管理データ!N4354</f>
        <v>#REF!</v>
      </c>
      <c r="L2663" s="241" t="e">
        <f>IF(#REF!="","",IF(#REF!="悪環境における作業",0.2,IF(#REF!="高所又は地下作業",0.1,IF(#REF!="錯綜場所作業",0.3,IF(#REF!="複雑な制約のある作業",0.4,IF(#REF!="単純な制約のある作業",0.2,0))))))</f>
        <v>#REF!</v>
      </c>
      <c r="M2663" s="224" t="e">
        <f t="shared" si="164"/>
        <v>#REF!</v>
      </c>
    </row>
    <row r="2664" spans="2:13" s="229" customFormat="1" ht="27.75" customHeight="1" x14ac:dyDescent="0.2">
      <c r="B2664" s="562" t="s">
        <v>260</v>
      </c>
      <c r="C2664" s="563"/>
      <c r="D2664" s="239" t="e">
        <f>#REF!</f>
        <v>#REF!</v>
      </c>
      <c r="E2664" s="240" t="s">
        <v>248</v>
      </c>
      <c r="F2664" s="242" t="e">
        <f>IF(#REF!&gt;=1,IF(#REF!&gt;=1,#REF!),IF(#REF!&gt;=0,"",))</f>
        <v>#REF!</v>
      </c>
      <c r="G2664" s="241" t="e">
        <f>保全管理データ!N4328</f>
        <v>#REF!</v>
      </c>
      <c r="H2664" s="241" t="e">
        <f>IF(#REF!="無","",IF(#REF!="","",IF(#REF!="悪環境における作業",0.2,IF(#REF!="高所又は地下作業",0.1,IF(#REF!="錯綜場所作業",0.3,IF(#REF!="複雑な制約のある作業",0.4,IF(#REF!="単純な制約のある作業",0.2,0)))))))</f>
        <v>#REF!</v>
      </c>
      <c r="I2664" s="224" t="e">
        <f t="shared" si="163"/>
        <v>#REF!</v>
      </c>
      <c r="J2664" s="242" t="e">
        <f>IF(#REF!&gt;=1,IF(#REF!&gt;=1,#REF!),IF(#REF!&gt;=0,"",))</f>
        <v>#REF!</v>
      </c>
      <c r="K2664" s="241" t="e">
        <f>保全管理データ!N4355</f>
        <v>#REF!</v>
      </c>
      <c r="L2664" s="241" t="e">
        <f>IF(#REF!="","",IF(#REF!="悪環境における作業",0.2,IF(#REF!="高所又は地下作業",0.1,IF(#REF!="錯綜場所作業",0.3,IF(#REF!="複雑な制約のある作業",0.4,IF(#REF!="単純な制約のある作業",0.2,0))))))</f>
        <v>#REF!</v>
      </c>
      <c r="M2664" s="224" t="e">
        <f t="shared" si="164"/>
        <v>#REF!</v>
      </c>
    </row>
    <row r="2665" spans="2:13" s="229" customFormat="1" ht="27.75" customHeight="1" x14ac:dyDescent="0.2">
      <c r="B2665" s="562" t="s">
        <v>261</v>
      </c>
      <c r="C2665" s="563"/>
      <c r="D2665" s="239" t="e">
        <f>#REF!</f>
        <v>#REF!</v>
      </c>
      <c r="E2665" s="240" t="s">
        <v>247</v>
      </c>
      <c r="F2665" s="242" t="e">
        <f>IF(#REF!&gt;=1,IF(#REF!&gt;=1,#REF!),IF(#REF!&gt;=0,"",))</f>
        <v>#REF!</v>
      </c>
      <c r="G2665" s="241" t="e">
        <f>保全管理データ!N4329</f>
        <v>#REF!</v>
      </c>
      <c r="H2665" s="241" t="e">
        <f>IF(#REF!="無","",IF(#REF!="","",IF(#REF!="悪環境における作業",0.2,IF(#REF!="高所又は地下作業",0.1,IF(#REF!="錯綜場所作業",0.3,IF(#REF!="複雑な制約のある作業",0.4,IF(#REF!="単純な制約のある作業",0.2,0)))))))</f>
        <v>#REF!</v>
      </c>
      <c r="I2665" s="224" t="e">
        <f t="shared" si="163"/>
        <v>#REF!</v>
      </c>
      <c r="J2665" s="242" t="e">
        <f>IF(#REF!&gt;=1,IF(#REF!&gt;=1,#REF!),IF(#REF!&gt;=0,"",))</f>
        <v>#REF!</v>
      </c>
      <c r="K2665" s="241" t="e">
        <f>保全管理データ!N4356</f>
        <v>#REF!</v>
      </c>
      <c r="L2665" s="241" t="e">
        <f>IF(#REF!="","",IF(#REF!="悪環境における作業",0.2,IF(#REF!="高所又は地下作業",0.1,IF(#REF!="錯綜場所作業",0.3,IF(#REF!="複雑な制約のある作業",0.4,IF(#REF!="単純な制約のある作業",0.2,0))))))</f>
        <v>#REF!</v>
      </c>
      <c r="M2665" s="224" t="e">
        <f t="shared" si="164"/>
        <v>#REF!</v>
      </c>
    </row>
    <row r="2666" spans="2:13" s="229" customFormat="1" ht="27.75" customHeight="1" x14ac:dyDescent="0.2">
      <c r="B2666" s="562" t="s">
        <v>262</v>
      </c>
      <c r="C2666" s="563"/>
      <c r="D2666" s="239" t="e">
        <f>#REF!</f>
        <v>#REF!</v>
      </c>
      <c r="E2666" s="240" t="s">
        <v>245</v>
      </c>
      <c r="F2666" s="242" t="e">
        <f>IF(#REF!&gt;=1,IF(#REF!&gt;=1,#REF!),IF(#REF!&gt;=0,"",))</f>
        <v>#REF!</v>
      </c>
      <c r="G2666" s="241" t="e">
        <f>保全管理データ!N4330</f>
        <v>#REF!</v>
      </c>
      <c r="H2666" s="241" t="e">
        <f>IF(#REF!="無","",IF(#REF!="","",IF(#REF!="悪環境における作業",0.2,IF(#REF!="高所又は地下作業",0.1,IF(#REF!="錯綜場所作業",0.3,IF(#REF!="複雑な制約のある作業",0.4,IF(#REF!="単純な制約のある作業",0.2,0)))))))</f>
        <v>#REF!</v>
      </c>
      <c r="I2666" s="224" t="e">
        <f t="shared" si="163"/>
        <v>#REF!</v>
      </c>
      <c r="J2666" s="242" t="e">
        <f>IF(#REF!&gt;=1,IF(#REF!&gt;=1,#REF!),IF(#REF!&gt;=0,"",))</f>
        <v>#REF!</v>
      </c>
      <c r="K2666" s="241" t="e">
        <f>保全管理データ!N4357</f>
        <v>#REF!</v>
      </c>
      <c r="L2666" s="241" t="e">
        <f>IF(#REF!="","",IF(#REF!="悪環境における作業",0.2,IF(#REF!="高所又は地下作業",0.1,IF(#REF!="錯綜場所作業",0.3,IF(#REF!="複雑な制約のある作業",0.4,IF(#REF!="単純な制約のある作業",0.2,0))))))</f>
        <v>#REF!</v>
      </c>
      <c r="M2666" s="224" t="e">
        <f t="shared" si="164"/>
        <v>#REF!</v>
      </c>
    </row>
    <row r="2667" spans="2:13" s="229" customFormat="1" ht="27.75" customHeight="1" x14ac:dyDescent="0.2">
      <c r="B2667" s="562" t="s">
        <v>263</v>
      </c>
      <c r="C2667" s="563"/>
      <c r="D2667" s="239" t="e">
        <f>#REF!</f>
        <v>#REF!</v>
      </c>
      <c r="E2667" s="240" t="s">
        <v>245</v>
      </c>
      <c r="F2667" s="242" t="e">
        <f>IF(#REF!&gt;=1,IF(#REF!&gt;=1,#REF!),IF(#REF!&gt;=0,"",))</f>
        <v>#REF!</v>
      </c>
      <c r="G2667" s="241" t="e">
        <f>保全管理データ!N4331</f>
        <v>#REF!</v>
      </c>
      <c r="H2667" s="241" t="e">
        <f>IF(#REF!="無","",IF(#REF!="","",IF(#REF!="悪環境における作業",0.2,IF(#REF!="高所又は地下作業",0.1,IF(#REF!="錯綜場所作業",0.3,IF(#REF!="複雑な制約のある作業",0.4,IF(#REF!="単純な制約のある作業",0.2,0)))))))</f>
        <v>#REF!</v>
      </c>
      <c r="I2667" s="224" t="e">
        <f t="shared" si="163"/>
        <v>#REF!</v>
      </c>
      <c r="J2667" s="242" t="e">
        <f>IF(#REF!&gt;=1,IF(#REF!&gt;=1,#REF!),IF(#REF!&gt;=0,"",))</f>
        <v>#REF!</v>
      </c>
      <c r="K2667" s="241" t="e">
        <f>保全管理データ!N4358</f>
        <v>#REF!</v>
      </c>
      <c r="L2667" s="241" t="e">
        <f>IF(#REF!="","",IF(#REF!="悪環境における作業",0.2,IF(#REF!="高所又は地下作業",0.1,IF(#REF!="錯綜場所作業",0.3,IF(#REF!="複雑な制約のある作業",0.4,IF(#REF!="単純な制約のある作業",0.2,0))))))</f>
        <v>#REF!</v>
      </c>
      <c r="M2667" s="224" t="e">
        <f t="shared" si="164"/>
        <v>#REF!</v>
      </c>
    </row>
    <row r="2668" spans="2:13" s="229" customFormat="1" ht="27.75" customHeight="1" x14ac:dyDescent="0.2">
      <c r="B2668" s="562" t="s">
        <v>264</v>
      </c>
      <c r="C2668" s="563"/>
      <c r="D2668" s="239" t="e">
        <f>#REF!</f>
        <v>#REF!</v>
      </c>
      <c r="E2668" s="240" t="s">
        <v>245</v>
      </c>
      <c r="F2668" s="242" t="e">
        <f>IF(#REF!&gt;=1,IF(#REF!&gt;=1,#REF!),IF(#REF!&gt;=0,"",))</f>
        <v>#REF!</v>
      </c>
      <c r="G2668" s="241" t="e">
        <f>保全管理データ!N4332</f>
        <v>#REF!</v>
      </c>
      <c r="H2668" s="241" t="e">
        <f>IF(#REF!="無","",IF(#REF!="","",IF(#REF!="悪環境における作業",0.2,IF(#REF!="高所又は地下作業",0.1,IF(#REF!="錯綜場所作業",0.3,IF(#REF!="複雑な制約のある作業",0.4,IF(#REF!="単純な制約のある作業",0.2,0)))))))</f>
        <v>#REF!</v>
      </c>
      <c r="I2668" s="224" t="e">
        <f t="shared" si="163"/>
        <v>#REF!</v>
      </c>
      <c r="J2668" s="242" t="e">
        <f>IF(#REF!&gt;=1,IF(#REF!&gt;=1,#REF!),IF(#REF!&gt;=0,"",))</f>
        <v>#REF!</v>
      </c>
      <c r="K2668" s="241" t="e">
        <f>保全管理データ!N4359</f>
        <v>#REF!</v>
      </c>
      <c r="L2668" s="241" t="e">
        <f>IF(#REF!="","",IF(#REF!="悪環境における作業",0.2,IF(#REF!="高所又は地下作業",0.1,IF(#REF!="錯綜場所作業",0.3,IF(#REF!="複雑な制約のある作業",0.4,IF(#REF!="単純な制約のある作業",0.2,0))))))</f>
        <v>#REF!</v>
      </c>
      <c r="M2668" s="224" t="e">
        <f t="shared" si="164"/>
        <v>#REF!</v>
      </c>
    </row>
    <row r="2669" spans="2:13" s="229" customFormat="1" ht="27.75" customHeight="1" x14ac:dyDescent="0.2">
      <c r="B2669" s="562" t="s">
        <v>265</v>
      </c>
      <c r="C2669" s="563"/>
      <c r="D2669" s="239" t="e">
        <f>#REF!</f>
        <v>#REF!</v>
      </c>
      <c r="E2669" s="240" t="s">
        <v>245</v>
      </c>
      <c r="F2669" s="242" t="e">
        <f>IF(#REF!&gt;=1,IF(#REF!&gt;=1,#REF!),IF(#REF!&gt;=0,"",))</f>
        <v>#REF!</v>
      </c>
      <c r="G2669" s="241" t="e">
        <f>保全管理データ!N4333</f>
        <v>#REF!</v>
      </c>
      <c r="H2669" s="241" t="e">
        <f>IF(#REF!="無","",IF(#REF!="","",IF(#REF!="悪環境における作業",0.2,IF(#REF!="高所又は地下作業",0.1,IF(#REF!="錯綜場所作業",0.3,IF(#REF!="複雑な制約のある作業",0.4,IF(#REF!="単純な制約のある作業",0.2,0)))))))</f>
        <v>#REF!</v>
      </c>
      <c r="I2669" s="224" t="e">
        <f t="shared" si="163"/>
        <v>#REF!</v>
      </c>
      <c r="J2669" s="242" t="e">
        <f>IF(#REF!&gt;=1,IF(#REF!&gt;=1,#REF!),IF(#REF!&gt;=0,"",))</f>
        <v>#REF!</v>
      </c>
      <c r="K2669" s="241" t="e">
        <f>保全管理データ!N4360</f>
        <v>#REF!</v>
      </c>
      <c r="L2669" s="241" t="e">
        <f>IF(#REF!="","",IF(#REF!="悪環境における作業",0.2,IF(#REF!="高所又は地下作業",0.1,IF(#REF!="錯綜場所作業",0.3,IF(#REF!="複雑な制約のある作業",0.4,IF(#REF!="単純な制約のある作業",0.2,0))))))</f>
        <v>#REF!</v>
      </c>
      <c r="M2669" s="224" t="e">
        <f t="shared" si="164"/>
        <v>#REF!</v>
      </c>
    </row>
    <row r="2670" spans="2:13" s="229" customFormat="1" ht="27.75" customHeight="1" x14ac:dyDescent="0.2">
      <c r="B2670" s="562" t="s">
        <v>266</v>
      </c>
      <c r="C2670" s="563"/>
      <c r="D2670" s="239" t="e">
        <f>#REF!</f>
        <v>#REF!</v>
      </c>
      <c r="E2670" s="240" t="s">
        <v>245</v>
      </c>
      <c r="F2670" s="242" t="e">
        <f>IF(#REF!&gt;=1,IF(#REF!&gt;=1,#REF!),IF(#REF!&gt;=0,"",))</f>
        <v>#REF!</v>
      </c>
      <c r="G2670" s="241" t="e">
        <f>保全管理データ!N4334</f>
        <v>#REF!</v>
      </c>
      <c r="H2670" s="241" t="e">
        <f>IF(#REF!="無","",IF(#REF!="","",IF(#REF!="悪環境における作業",0.2,IF(#REF!="高所又は地下作業",0.1,IF(#REF!="錯綜場所作業",0.3,IF(#REF!="複雑な制約のある作業",0.4,IF(#REF!="単純な制約のある作業",0.2,0)))))))</f>
        <v>#REF!</v>
      </c>
      <c r="I2670" s="224" t="e">
        <f t="shared" si="163"/>
        <v>#REF!</v>
      </c>
      <c r="J2670" s="242" t="e">
        <f>IF(#REF!&gt;=1,IF(#REF!&gt;=1,#REF!),IF(#REF!&gt;=0,"",))</f>
        <v>#REF!</v>
      </c>
      <c r="K2670" s="241" t="e">
        <f>保全管理データ!N4361</f>
        <v>#REF!</v>
      </c>
      <c r="L2670" s="241" t="e">
        <f>IF(#REF!="","",IF(#REF!="悪環境における作業",0.2,IF(#REF!="高所又は地下作業",0.1,IF(#REF!="錯綜場所作業",0.3,IF(#REF!="複雑な制約のある作業",0.4,IF(#REF!="単純な制約のある作業",0.2,0))))))</f>
        <v>#REF!</v>
      </c>
      <c r="M2670" s="224" t="e">
        <f t="shared" si="164"/>
        <v>#REF!</v>
      </c>
    </row>
    <row r="2671" spans="2:13" s="229" customFormat="1" ht="27.75" customHeight="1" x14ac:dyDescent="0.2">
      <c r="B2671" s="562" t="s">
        <v>81</v>
      </c>
      <c r="C2671" s="563"/>
      <c r="D2671" s="239" t="e">
        <f>#REF!</f>
        <v>#REF!</v>
      </c>
      <c r="E2671" s="240" t="s">
        <v>245</v>
      </c>
      <c r="F2671" s="242" t="e">
        <f>IF(#REF!&gt;=1,IF(#REF!&gt;=1,#REF!),IF(#REF!&gt;=0,"",))</f>
        <v>#REF!</v>
      </c>
      <c r="G2671" s="241" t="e">
        <f>保全管理データ!N4335</f>
        <v>#REF!</v>
      </c>
      <c r="H2671" s="241" t="e">
        <f>IF(#REF!="無","",IF(#REF!="","",IF(#REF!="悪環境における作業",0.2,IF(#REF!="高所又は地下作業",0.1,IF(#REF!="錯綜場所作業",0.3,IF(#REF!="複雑な制約のある作業",0.4,IF(#REF!="単純な制約のある作業",0.2,0)))))))</f>
        <v>#REF!</v>
      </c>
      <c r="I2671" s="224" t="e">
        <f t="shared" si="163"/>
        <v>#REF!</v>
      </c>
      <c r="J2671" s="242" t="e">
        <f>IF(#REF!&gt;=1,IF(#REF!&gt;=1,#REF!),IF(#REF!&gt;=0,"",))</f>
        <v>#REF!</v>
      </c>
      <c r="K2671" s="241" t="e">
        <f>保全管理データ!N4362</f>
        <v>#REF!</v>
      </c>
      <c r="L2671" s="241" t="e">
        <f>IF(#REF!="","",IF(#REF!="悪環境における作業",0.2,IF(#REF!="高所又は地下作業",0.1,IF(#REF!="錯綜場所作業",0.3,IF(#REF!="複雑な制約のある作業",0.4,IF(#REF!="単純な制約のある作業",0.2,0))))))</f>
        <v>#REF!</v>
      </c>
      <c r="M2671" s="224" t="e">
        <f t="shared" si="164"/>
        <v>#REF!</v>
      </c>
    </row>
    <row r="2672" spans="2:13" s="229" customFormat="1" ht="27.75" customHeight="1" x14ac:dyDescent="0.2">
      <c r="B2672" s="562" t="s">
        <v>267</v>
      </c>
      <c r="C2672" s="563"/>
      <c r="D2672" s="239" t="e">
        <f>#REF!</f>
        <v>#REF!</v>
      </c>
      <c r="E2672" s="240" t="s">
        <v>247</v>
      </c>
      <c r="F2672" s="242" t="e">
        <f>IF(#REF!&gt;=1,IF(#REF!&gt;=1,#REF!),IF(#REF!&gt;=0,"",))</f>
        <v>#REF!</v>
      </c>
      <c r="G2672" s="241" t="e">
        <f>保全管理データ!N4336</f>
        <v>#REF!</v>
      </c>
      <c r="H2672" s="241" t="e">
        <f>IF(#REF!="無","",IF(#REF!="","",IF(#REF!="悪環境における作業",0.2,IF(#REF!="高所又は地下作業",0.1,IF(#REF!="錯綜場所作業",0.3,IF(#REF!="複雑な制約のある作業",0.4,IF(#REF!="単純な制約のある作業",0.2,0)))))))</f>
        <v>#REF!</v>
      </c>
      <c r="I2672" s="224" t="e">
        <f t="shared" si="163"/>
        <v>#REF!</v>
      </c>
      <c r="J2672" s="242" t="e">
        <f>IF(#REF!&gt;=1,IF(#REF!&gt;=1,#REF!),IF(#REF!&gt;=0,"",))</f>
        <v>#REF!</v>
      </c>
      <c r="K2672" s="241" t="e">
        <f>保全管理データ!N4363</f>
        <v>#REF!</v>
      </c>
      <c r="L2672" s="241" t="e">
        <f>IF(#REF!="","",IF(#REF!="悪環境における作業",0.2,IF(#REF!="高所又は地下作業",0.1,IF(#REF!="錯綜場所作業",0.3,IF(#REF!="複雑な制約のある作業",0.4,IF(#REF!="単純な制約のある作業",0.2,0))))))</f>
        <v>#REF!</v>
      </c>
      <c r="M2672" s="224" t="e">
        <f t="shared" si="164"/>
        <v>#REF!</v>
      </c>
    </row>
    <row r="2673" spans="2:13" s="229" customFormat="1" ht="27.75" customHeight="1" x14ac:dyDescent="0.2">
      <c r="B2673" s="562" t="s">
        <v>268</v>
      </c>
      <c r="C2673" s="563"/>
      <c r="D2673" s="239" t="e">
        <f>#REF!</f>
        <v>#REF!</v>
      </c>
      <c r="E2673" s="240" t="s">
        <v>246</v>
      </c>
      <c r="F2673" s="242" t="e">
        <f>IF(#REF!&gt;=1,IF(#REF!&gt;=1,#REF!),IF(#REF!&gt;=0,"",))</f>
        <v>#REF!</v>
      </c>
      <c r="G2673" s="241" t="e">
        <f>保全管理データ!N4337</f>
        <v>#REF!</v>
      </c>
      <c r="H2673" s="241" t="e">
        <f>IF(#REF!="無","",IF(#REF!="","",IF(#REF!="悪環境における作業",0.2,IF(#REF!="高所又は地下作業",0.1,IF(#REF!="錯綜場所作業",0.3,IF(#REF!="複雑な制約のある作業",0.4,IF(#REF!="単純な制約のある作業",0.2,0)))))))</f>
        <v>#REF!</v>
      </c>
      <c r="I2673" s="224" t="e">
        <f t="shared" si="163"/>
        <v>#REF!</v>
      </c>
      <c r="J2673" s="242" t="e">
        <f>IF(#REF!&gt;=1,IF(#REF!&gt;=1,#REF!),IF(#REF!&gt;=0,"",))</f>
        <v>#REF!</v>
      </c>
      <c r="K2673" s="241" t="e">
        <f>保全管理データ!N4364</f>
        <v>#REF!</v>
      </c>
      <c r="L2673" s="241" t="e">
        <f>IF(#REF!="","",IF(#REF!="悪環境における作業",0.2,IF(#REF!="高所又は地下作業",0.1,IF(#REF!="錯綜場所作業",0.3,IF(#REF!="複雑な制約のある作業",0.4,IF(#REF!="単純な制約のある作業",0.2,0))))))</f>
        <v>#REF!</v>
      </c>
      <c r="M2673" s="224" t="e">
        <f t="shared" si="164"/>
        <v>#REF!</v>
      </c>
    </row>
    <row r="2674" spans="2:13" s="229" customFormat="1" ht="27.75" customHeight="1" thickBot="1" x14ac:dyDescent="0.25">
      <c r="B2674" s="564" t="s">
        <v>269</v>
      </c>
      <c r="C2674" s="565"/>
      <c r="D2674" s="243" t="e">
        <f>#REF!</f>
        <v>#REF!</v>
      </c>
      <c r="E2674" s="244" t="s">
        <v>245</v>
      </c>
      <c r="F2674" s="242" t="e">
        <f>IF(#REF!&gt;=1,IF(#REF!&gt;=1,#REF!),IF(#REF!&gt;=0,"",))</f>
        <v>#REF!</v>
      </c>
      <c r="G2674" s="241" t="e">
        <f>保全管理データ!N4338</f>
        <v>#REF!</v>
      </c>
      <c r="H2674" s="241" t="e">
        <f>IF(#REF!="無","",IF(#REF!="","",IF(#REF!="悪環境における作業",0.2,IF(#REF!="高所又は地下作業",0.1,IF(#REF!="錯綜場所作業",0.3,IF(#REF!="複雑な制約のある作業",0.4,IF(#REF!="単純な制約のある作業",0.2,0)))))))</f>
        <v>#REF!</v>
      </c>
      <c r="I2674" s="224" t="e">
        <f t="shared" si="163"/>
        <v>#REF!</v>
      </c>
      <c r="J2674" s="242" t="e">
        <f>IF(#REF!&gt;=1,IF(#REF!&gt;=1,#REF!),IF(#REF!&gt;=0,"",))</f>
        <v>#REF!</v>
      </c>
      <c r="K2674" s="241" t="e">
        <f>保全管理データ!N4365</f>
        <v>#REF!</v>
      </c>
      <c r="L2674" s="241" t="e">
        <f>IF(#REF!="","",IF(#REF!="悪環境における作業",0.2,IF(#REF!="高所又は地下作業",0.1,IF(#REF!="錯綜場所作業",0.3,IF(#REF!="複雑な制約のある作業",0.4,IF(#REF!="単純な制約のある作業",0.2,0))))))</f>
        <v>#REF!</v>
      </c>
      <c r="M2674" s="224" t="e">
        <f t="shared" si="164"/>
        <v>#REF!</v>
      </c>
    </row>
    <row r="2675" spans="2:13" s="229" customFormat="1" ht="27.75" customHeight="1" thickBot="1" x14ac:dyDescent="0.25">
      <c r="B2675" s="555" t="s">
        <v>190</v>
      </c>
      <c r="C2675" s="555"/>
      <c r="D2675" s="555"/>
      <c r="E2675" s="555"/>
      <c r="F2675" s="556" t="e">
        <f>SUM(I2651:I2674)</f>
        <v>#REF!</v>
      </c>
      <c r="G2675" s="557"/>
      <c r="H2675" s="557"/>
      <c r="I2675" s="558"/>
      <c r="J2675" s="556" t="e">
        <f>IF(SUM(J2651:J2674)=0,"0.00",SUM(M2651:M2674))</f>
        <v>#REF!</v>
      </c>
      <c r="K2675" s="557"/>
      <c r="L2675" s="557"/>
      <c r="M2675" s="558"/>
    </row>
    <row r="2676" spans="2:13" s="229" customFormat="1" ht="27.75" customHeight="1" thickBot="1" x14ac:dyDescent="0.25">
      <c r="B2676" s="555" t="s">
        <v>97</v>
      </c>
      <c r="C2676" s="555"/>
      <c r="D2676" s="555"/>
      <c r="E2676" s="555"/>
      <c r="F2676" s="559" t="e">
        <f>IF(#REF!="５年以下","0",IF(#REF!="５年～１０年",0.1,IF(#REF!="１０年以上",0.15)))</f>
        <v>#REF!</v>
      </c>
      <c r="G2676" s="560"/>
      <c r="H2676" s="560"/>
      <c r="I2676" s="560"/>
      <c r="J2676" s="560"/>
      <c r="K2676" s="560"/>
      <c r="L2676" s="560"/>
      <c r="M2676" s="561"/>
    </row>
    <row r="2677" spans="2:13" s="229" customFormat="1" ht="27.75" customHeight="1" thickBot="1" x14ac:dyDescent="0.25">
      <c r="B2677" s="556" t="s">
        <v>273</v>
      </c>
      <c r="C2677" s="557"/>
      <c r="D2677" s="557"/>
      <c r="E2677" s="558"/>
      <c r="F2677" s="556" t="e">
        <f>F2675*(1+F2676)</f>
        <v>#REF!</v>
      </c>
      <c r="G2677" s="557"/>
      <c r="H2677" s="557"/>
      <c r="I2677" s="557"/>
      <c r="J2677" s="556" t="e">
        <f>J2675*(1+F2676)</f>
        <v>#REF!</v>
      </c>
      <c r="K2677" s="557"/>
      <c r="L2677" s="557"/>
      <c r="M2677" s="558"/>
    </row>
    <row r="2678" spans="2:13" s="229" customFormat="1" ht="24" hidden="1" customHeight="1" thickBot="1" x14ac:dyDescent="0.25">
      <c r="B2678" s="555" t="s">
        <v>191</v>
      </c>
      <c r="C2678" s="555"/>
      <c r="D2678" s="555"/>
      <c r="E2678" s="555"/>
      <c r="F2678" s="556" t="e">
        <f>#REF!*(#REF!*#REF!+#REF!*#REF!)</f>
        <v>#REF!</v>
      </c>
      <c r="G2678" s="557"/>
      <c r="H2678" s="558"/>
      <c r="I2678" s="555" t="e">
        <f>#REF!</f>
        <v>#REF!</v>
      </c>
      <c r="J2678" s="556"/>
      <c r="K2678" s="247" t="s">
        <v>230</v>
      </c>
      <c r="L2678" s="558" t="e">
        <f>B2649</f>
        <v>#REF!</v>
      </c>
      <c r="M2678" s="555"/>
    </row>
    <row r="2679" spans="2:13" s="229" customFormat="1" ht="45" customHeight="1" thickBot="1" x14ac:dyDescent="0.25">
      <c r="B2679" s="228"/>
      <c r="C2679" s="228"/>
      <c r="D2679" s="228"/>
      <c r="E2679" s="228"/>
      <c r="F2679" s="228"/>
      <c r="G2679" s="228"/>
      <c r="H2679" s="228"/>
      <c r="I2679" s="228"/>
      <c r="J2679" s="228"/>
      <c r="K2679" s="228"/>
      <c r="L2679" s="228"/>
      <c r="M2679" s="228"/>
    </row>
    <row r="2680" spans="2:13" s="229" customFormat="1" ht="27.75" customHeight="1" thickBot="1" x14ac:dyDescent="0.25">
      <c r="B2680" s="568" t="s">
        <v>128</v>
      </c>
      <c r="C2680" s="569"/>
      <c r="D2680" s="569"/>
      <c r="E2680" s="570"/>
      <c r="F2680" s="228"/>
      <c r="G2680" s="228"/>
      <c r="H2680" s="228"/>
      <c r="I2680" s="228"/>
      <c r="J2680" s="228"/>
      <c r="K2680" s="228"/>
      <c r="L2680" s="228"/>
      <c r="M2680" s="228"/>
    </row>
    <row r="2681" spans="2:13" s="229" customFormat="1" ht="27.75" customHeight="1" x14ac:dyDescent="0.2">
      <c r="B2681" s="571" t="e">
        <f>#REF!</f>
        <v>#REF!</v>
      </c>
      <c r="C2681" s="572"/>
      <c r="D2681" s="573"/>
      <c r="E2681" s="574"/>
      <c r="F2681" s="578" t="s">
        <v>240</v>
      </c>
      <c r="G2681" s="579"/>
      <c r="H2681" s="579"/>
      <c r="I2681" s="580"/>
      <c r="J2681" s="578" t="s">
        <v>239</v>
      </c>
      <c r="K2681" s="579"/>
      <c r="L2681" s="579"/>
      <c r="M2681" s="580"/>
    </row>
    <row r="2682" spans="2:13" s="229" customFormat="1" ht="27.75" customHeight="1" thickBot="1" x14ac:dyDescent="0.25">
      <c r="B2682" s="575"/>
      <c r="C2682" s="576"/>
      <c r="D2682" s="576"/>
      <c r="E2682" s="577"/>
      <c r="F2682" s="233" t="s">
        <v>149</v>
      </c>
      <c r="G2682" s="231" t="s">
        <v>151</v>
      </c>
      <c r="H2682" s="231" t="s">
        <v>96</v>
      </c>
      <c r="I2682" s="232" t="s">
        <v>150</v>
      </c>
      <c r="J2682" s="233" t="s">
        <v>149</v>
      </c>
      <c r="K2682" s="231" t="s">
        <v>151</v>
      </c>
      <c r="L2682" s="231" t="s">
        <v>96</v>
      </c>
      <c r="M2682" s="232" t="s">
        <v>150</v>
      </c>
    </row>
    <row r="2683" spans="2:13" s="229" customFormat="1" ht="27.75" customHeight="1" thickTop="1" x14ac:dyDescent="0.2">
      <c r="B2683" s="566" t="s">
        <v>241</v>
      </c>
      <c r="C2683" s="567"/>
      <c r="D2683" s="234" t="e">
        <f>#REF!</f>
        <v>#REF!</v>
      </c>
      <c r="E2683" s="235" t="s">
        <v>242</v>
      </c>
      <c r="F2683" s="242" t="e">
        <f>IF(#REF!&gt;=1,IF(#REF!&gt;=1,#REF!),IF(#REF!&gt;=0,"",))</f>
        <v>#REF!</v>
      </c>
      <c r="G2683" s="241" t="e">
        <f>保全管理データ!N4371</f>
        <v>#REF!</v>
      </c>
      <c r="H2683" s="241" t="e">
        <f>IF(#REF!="無","",IF(#REF!="","",IF(#REF!="悪環境における作業",0.2,IF(#REF!="高所又は地下作業",0.1,IF(#REF!="錯綜場所作業",0.3,IF(#REF!="複雑な制約のある作業",0.4,IF(#REF!="単純な制約のある作業",0.2,0)))))))</f>
        <v>#REF!</v>
      </c>
      <c r="I2683" s="224" t="e">
        <f>IF(F2683="","",F2683*G2683*(1+IF(H2683="",0,H2683)))</f>
        <v>#REF!</v>
      </c>
      <c r="J2683" s="242" t="e">
        <f>IF(#REF!&gt;=1,IF(#REF!&gt;=1,#REF!),IF(#REF!&gt;=0,"",))</f>
        <v>#REF!</v>
      </c>
      <c r="K2683" s="241" t="e">
        <f>保全管理データ!N4398</f>
        <v>#REF!</v>
      </c>
      <c r="L2683" s="241" t="e">
        <f>IF(#REF!="","",IF(#REF!="悪環境における作業",0.2,IF(#REF!="高所又は地下作業",0.1,IF(#REF!="錯綜場所作業",0.3,IF(#REF!="複雑な制約のある作業",0.4,IF(#REF!="単純な制約のある作業",0.2,0))))))</f>
        <v>#REF!</v>
      </c>
      <c r="M2683" s="224" t="e">
        <f>IF(J2683="","",(J2683*K2683*(1+IF(L2683="",0,L2683))))</f>
        <v>#REF!</v>
      </c>
    </row>
    <row r="2684" spans="2:13" s="229" customFormat="1" ht="27.75" customHeight="1" x14ac:dyDescent="0.2">
      <c r="B2684" s="562" t="s">
        <v>243</v>
      </c>
      <c r="C2684" s="563"/>
      <c r="D2684" s="239" t="e">
        <f>#REF!</f>
        <v>#REF!</v>
      </c>
      <c r="E2684" s="240" t="s">
        <v>242</v>
      </c>
      <c r="F2684" s="242" t="e">
        <f>IF(#REF!&gt;=1,IF(#REF!&gt;=1,#REF!),IF(#REF!&gt;=0,"",))</f>
        <v>#REF!</v>
      </c>
      <c r="G2684" s="241" t="e">
        <f>保全管理データ!N4372</f>
        <v>#REF!</v>
      </c>
      <c r="H2684" s="241" t="e">
        <f>IF(#REF!="無","",IF(#REF!="","",IF(#REF!="悪環境における作業",0.2,IF(#REF!="高所又は地下作業",0.1,IF(#REF!="錯綜場所作業",0.3,IF(#REF!="複雑な制約のある作業",0.4,IF(#REF!="単純な制約のある作業",0.2,0)))))))</f>
        <v>#REF!</v>
      </c>
      <c r="I2684" s="224" t="e">
        <f t="shared" ref="I2684:I2706" si="165">IF(F2684="","",F2684*G2684*(1+IF(H2684="",0,H2684)))</f>
        <v>#REF!</v>
      </c>
      <c r="J2684" s="242" t="e">
        <f>IF(#REF!&gt;=1,IF(#REF!&gt;=1,#REF!),IF(#REF!&gt;=0,"",))</f>
        <v>#REF!</v>
      </c>
      <c r="K2684" s="241" t="e">
        <f>保全管理データ!N4399</f>
        <v>#REF!</v>
      </c>
      <c r="L2684" s="241" t="e">
        <f>IF(#REF!="","",IF(#REF!="悪環境における作業",0.2,IF(#REF!="高所又は地下作業",0.1,IF(#REF!="錯綜場所作業",0.3,IF(#REF!="複雑な制約のある作業",0.4,IF(#REF!="単純な制約のある作業",0.2,0))))))</f>
        <v>#REF!</v>
      </c>
      <c r="M2684" s="224" t="e">
        <f t="shared" ref="M2684:M2706" si="166">IF(J2684="","",(J2684*K2684*(1+IF(L2684="",0,L2684))))</f>
        <v>#REF!</v>
      </c>
    </row>
    <row r="2685" spans="2:13" s="229" customFormat="1" ht="27.75" customHeight="1" x14ac:dyDescent="0.2">
      <c r="B2685" s="562" t="s">
        <v>249</v>
      </c>
      <c r="C2685" s="563"/>
      <c r="D2685" s="239" t="e">
        <f>#REF!</f>
        <v>#REF!</v>
      </c>
      <c r="E2685" s="240" t="s">
        <v>244</v>
      </c>
      <c r="F2685" s="242" t="e">
        <f>IF(#REF!&gt;=1,IF(#REF!&gt;=1,#REF!),IF(#REF!&gt;=0,"",))</f>
        <v>#REF!</v>
      </c>
      <c r="G2685" s="241" t="e">
        <f>保全管理データ!N4373</f>
        <v>#REF!</v>
      </c>
      <c r="H2685" s="241" t="e">
        <f>IF(#REF!="無","",IF(#REF!="","",IF(#REF!="悪環境における作業",0.2,IF(#REF!="高所又は地下作業",0.1,IF(#REF!="錯綜場所作業",0.3,IF(#REF!="複雑な制約のある作業",0.4,IF(#REF!="単純な制約のある作業",0.2,0)))))))</f>
        <v>#REF!</v>
      </c>
      <c r="I2685" s="224" t="e">
        <f t="shared" si="165"/>
        <v>#REF!</v>
      </c>
      <c r="J2685" s="242" t="e">
        <f>IF(#REF!&gt;=1,IF(#REF!&gt;=1,#REF!),IF(#REF!&gt;=0,"",))</f>
        <v>#REF!</v>
      </c>
      <c r="K2685" s="241" t="e">
        <f>保全管理データ!N4400</f>
        <v>#REF!</v>
      </c>
      <c r="L2685" s="241" t="e">
        <f>IF(#REF!="","",IF(#REF!="悪環境における作業",0.2,IF(#REF!="高所又は地下作業",0.1,IF(#REF!="錯綜場所作業",0.3,IF(#REF!="複雑な制約のある作業",0.4,IF(#REF!="単純な制約のある作業",0.2,0))))))</f>
        <v>#REF!</v>
      </c>
      <c r="M2685" s="224" t="e">
        <f t="shared" si="166"/>
        <v>#REF!</v>
      </c>
    </row>
    <row r="2686" spans="2:13" s="229" customFormat="1" ht="27.75" customHeight="1" x14ac:dyDescent="0.2">
      <c r="B2686" s="562" t="s">
        <v>250</v>
      </c>
      <c r="C2686" s="563"/>
      <c r="D2686" s="239" t="e">
        <f>#REF!</f>
        <v>#REF!</v>
      </c>
      <c r="E2686" s="240" t="s">
        <v>244</v>
      </c>
      <c r="F2686" s="242" t="e">
        <f>IF(#REF!&gt;=1,IF(#REF!&gt;=1,#REF!),IF(#REF!&gt;=0,"",))</f>
        <v>#REF!</v>
      </c>
      <c r="G2686" s="241" t="e">
        <f>保全管理データ!N4374</f>
        <v>#REF!</v>
      </c>
      <c r="H2686" s="241" t="e">
        <f>IF(#REF!="無","",IF(#REF!="","",IF(#REF!="悪環境における作業",0.2,IF(#REF!="高所又は地下作業",0.1,IF(#REF!="錯綜場所作業",0.3,IF(#REF!="複雑な制約のある作業",0.4,IF(#REF!="単純な制約のある作業",0.2,0)))))))</f>
        <v>#REF!</v>
      </c>
      <c r="I2686" s="224" t="e">
        <f t="shared" si="165"/>
        <v>#REF!</v>
      </c>
      <c r="J2686" s="242" t="e">
        <f>IF(#REF!&gt;=1,IF(#REF!&gt;=1,#REF!),IF(#REF!&gt;=0,"",))</f>
        <v>#REF!</v>
      </c>
      <c r="K2686" s="241" t="e">
        <f>保全管理データ!N4401</f>
        <v>#REF!</v>
      </c>
      <c r="L2686" s="241" t="e">
        <f>IF(#REF!="","",IF(#REF!="悪環境における作業",0.2,IF(#REF!="高所又は地下作業",0.1,IF(#REF!="錯綜場所作業",0.3,IF(#REF!="複雑な制約のある作業",0.4,IF(#REF!="単純な制約のある作業",0.2,0))))))</f>
        <v>#REF!</v>
      </c>
      <c r="M2686" s="224" t="e">
        <f t="shared" si="166"/>
        <v>#REF!</v>
      </c>
    </row>
    <row r="2687" spans="2:13" s="229" customFormat="1" ht="27.75" customHeight="1" x14ac:dyDescent="0.2">
      <c r="B2687" s="562" t="s">
        <v>251</v>
      </c>
      <c r="C2687" s="563"/>
      <c r="D2687" s="239" t="e">
        <f>#REF!</f>
        <v>#REF!</v>
      </c>
      <c r="E2687" s="240" t="s">
        <v>242</v>
      </c>
      <c r="F2687" s="242" t="e">
        <f>IF(#REF!&gt;=1,IF(#REF!&gt;=1,#REF!),IF(#REF!&gt;=0,"",))</f>
        <v>#REF!</v>
      </c>
      <c r="G2687" s="241" t="e">
        <f>保全管理データ!N4375</f>
        <v>#REF!</v>
      </c>
      <c r="H2687" s="241" t="e">
        <f>IF(#REF!="無","",IF(#REF!="","",IF(#REF!="悪環境における作業",0.2,IF(#REF!="高所又は地下作業",0.1,IF(#REF!="錯綜場所作業",0.3,IF(#REF!="複雑な制約のある作業",0.4,IF(#REF!="単純な制約のある作業",0.2,0)))))))</f>
        <v>#REF!</v>
      </c>
      <c r="I2687" s="224" t="e">
        <f t="shared" si="165"/>
        <v>#REF!</v>
      </c>
      <c r="J2687" s="242" t="e">
        <f>IF(#REF!&gt;=1,IF(#REF!&gt;=1,#REF!),IF(#REF!&gt;=0,"",))</f>
        <v>#REF!</v>
      </c>
      <c r="K2687" s="241" t="e">
        <f>保全管理データ!N4402</f>
        <v>#REF!</v>
      </c>
      <c r="L2687" s="241" t="e">
        <f>IF(#REF!="","",IF(#REF!="悪環境における作業",0.2,IF(#REF!="高所又は地下作業",0.1,IF(#REF!="錯綜場所作業",0.3,IF(#REF!="複雑な制約のある作業",0.4,IF(#REF!="単純な制約のある作業",0.2,0))))))</f>
        <v>#REF!</v>
      </c>
      <c r="M2687" s="224" t="e">
        <f t="shared" si="166"/>
        <v>#REF!</v>
      </c>
    </row>
    <row r="2688" spans="2:13" s="229" customFormat="1" ht="27.75" customHeight="1" x14ac:dyDescent="0.2">
      <c r="B2688" s="562" t="s">
        <v>252</v>
      </c>
      <c r="C2688" s="563"/>
      <c r="D2688" s="239" t="e">
        <f>#REF!</f>
        <v>#REF!</v>
      </c>
      <c r="E2688" s="240" t="s">
        <v>244</v>
      </c>
      <c r="F2688" s="242" t="e">
        <f>IF(#REF!&gt;=1,IF(#REF!&gt;=1,#REF!),IF(#REF!&gt;=0,"",))</f>
        <v>#REF!</v>
      </c>
      <c r="G2688" s="241" t="e">
        <f>保全管理データ!N4376</f>
        <v>#REF!</v>
      </c>
      <c r="H2688" s="241" t="e">
        <f>IF(#REF!="無","",IF(#REF!="","",IF(#REF!="悪環境における作業",0.2,IF(#REF!="高所又は地下作業",0.1,IF(#REF!="錯綜場所作業",0.3,IF(#REF!="複雑な制約のある作業",0.4,IF(#REF!="単純な制約のある作業",0.2,0)))))))</f>
        <v>#REF!</v>
      </c>
      <c r="I2688" s="224" t="e">
        <f t="shared" si="165"/>
        <v>#REF!</v>
      </c>
      <c r="J2688" s="242" t="e">
        <f>IF(#REF!&gt;=1,IF(#REF!&gt;=1,#REF!),IF(#REF!&gt;=0,"",))</f>
        <v>#REF!</v>
      </c>
      <c r="K2688" s="241" t="e">
        <f>保全管理データ!N4403</f>
        <v>#REF!</v>
      </c>
      <c r="L2688" s="241" t="e">
        <f>IF(#REF!="","",IF(#REF!="悪環境における作業",0.2,IF(#REF!="高所又は地下作業",0.1,IF(#REF!="錯綜場所作業",0.3,IF(#REF!="複雑な制約のある作業",0.4,IF(#REF!="単純な制約のある作業",0.2,0))))))</f>
        <v>#REF!</v>
      </c>
      <c r="M2688" s="224" t="e">
        <f t="shared" si="166"/>
        <v>#REF!</v>
      </c>
    </row>
    <row r="2689" spans="2:13" s="229" customFormat="1" ht="27.75" customHeight="1" x14ac:dyDescent="0.2">
      <c r="B2689" s="562" t="s">
        <v>253</v>
      </c>
      <c r="C2689" s="563"/>
      <c r="D2689" s="239" t="e">
        <f>#REF!</f>
        <v>#REF!</v>
      </c>
      <c r="E2689" s="240" t="s">
        <v>242</v>
      </c>
      <c r="F2689" s="242" t="e">
        <f>IF(#REF!&gt;=1,IF(#REF!&gt;=1,#REF!),IF(#REF!&gt;=0,"",))</f>
        <v>#REF!</v>
      </c>
      <c r="G2689" s="241" t="e">
        <f>保全管理データ!N4377</f>
        <v>#REF!</v>
      </c>
      <c r="H2689" s="241" t="e">
        <f>IF(#REF!="無","",IF(#REF!="","",IF(#REF!="悪環境における作業",0.2,IF(#REF!="高所又は地下作業",0.1,IF(#REF!="錯綜場所作業",0.3,IF(#REF!="複雑な制約のある作業",0.4,IF(#REF!="単純な制約のある作業",0.2,0)))))))</f>
        <v>#REF!</v>
      </c>
      <c r="I2689" s="224" t="e">
        <f t="shared" si="165"/>
        <v>#REF!</v>
      </c>
      <c r="J2689" s="242" t="e">
        <f>IF(#REF!&gt;=1,IF(#REF!&gt;=1,#REF!),IF(#REF!&gt;=0,"",))</f>
        <v>#REF!</v>
      </c>
      <c r="K2689" s="241" t="e">
        <f>保全管理データ!N4404</f>
        <v>#REF!</v>
      </c>
      <c r="L2689" s="241" t="e">
        <f>IF(#REF!="","",IF(#REF!="悪環境における作業",0.2,IF(#REF!="高所又は地下作業",0.1,IF(#REF!="錯綜場所作業",0.3,IF(#REF!="複雑な制約のある作業",0.4,IF(#REF!="単純な制約のある作業",0.2,0))))))</f>
        <v>#REF!</v>
      </c>
      <c r="M2689" s="224" t="e">
        <f t="shared" si="166"/>
        <v>#REF!</v>
      </c>
    </row>
    <row r="2690" spans="2:13" s="229" customFormat="1" ht="27.75" customHeight="1" x14ac:dyDescent="0.2">
      <c r="B2690" s="562" t="s">
        <v>254</v>
      </c>
      <c r="C2690" s="563"/>
      <c r="D2690" s="239" t="e">
        <f>#REF!</f>
        <v>#REF!</v>
      </c>
      <c r="E2690" s="240" t="s">
        <v>242</v>
      </c>
      <c r="F2690" s="242" t="e">
        <f>IF(#REF!&gt;=1,IF(#REF!&gt;=1,#REF!),IF(#REF!&gt;=0,"",))</f>
        <v>#REF!</v>
      </c>
      <c r="G2690" s="241" t="e">
        <f>保全管理データ!N4378</f>
        <v>#REF!</v>
      </c>
      <c r="H2690" s="241" t="e">
        <f>IF(#REF!="無","",IF(#REF!="","",IF(#REF!="悪環境における作業",0.2,IF(#REF!="高所又は地下作業",0.1,IF(#REF!="錯綜場所作業",0.3,IF(#REF!="複雑な制約のある作業",0.4,IF(#REF!="単純な制約のある作業",0.2,0)))))))</f>
        <v>#REF!</v>
      </c>
      <c r="I2690" s="224" t="e">
        <f t="shared" si="165"/>
        <v>#REF!</v>
      </c>
      <c r="J2690" s="242" t="e">
        <f>IF(#REF!&gt;=1,IF(#REF!&gt;=1,#REF!),IF(#REF!&gt;=0,"",))</f>
        <v>#REF!</v>
      </c>
      <c r="K2690" s="241" t="e">
        <f>保全管理データ!N4405</f>
        <v>#REF!</v>
      </c>
      <c r="L2690" s="241" t="e">
        <f>IF(#REF!="","",IF(#REF!="悪環境における作業",0.2,IF(#REF!="高所又は地下作業",0.1,IF(#REF!="錯綜場所作業",0.3,IF(#REF!="複雑な制約のある作業",0.4,IF(#REF!="単純な制約のある作業",0.2,0))))))</f>
        <v>#REF!</v>
      </c>
      <c r="M2690" s="224" t="e">
        <f t="shared" si="166"/>
        <v>#REF!</v>
      </c>
    </row>
    <row r="2691" spans="2:13" s="229" customFormat="1" ht="27.75" customHeight="1" x14ac:dyDescent="0.2">
      <c r="B2691" s="562" t="s">
        <v>255</v>
      </c>
      <c r="C2691" s="563"/>
      <c r="D2691" s="239" t="e">
        <f>#REF!</f>
        <v>#REF!</v>
      </c>
      <c r="E2691" s="240" t="s">
        <v>245</v>
      </c>
      <c r="F2691" s="242" t="e">
        <f>IF(#REF!&gt;=1,IF(#REF!&gt;=1,#REF!),IF(#REF!&gt;=0,"",))</f>
        <v>#REF!</v>
      </c>
      <c r="G2691" s="241" t="e">
        <f>保全管理データ!N4379</f>
        <v>#REF!</v>
      </c>
      <c r="H2691" s="241" t="e">
        <f>IF(#REF!="無","",IF(#REF!="","",IF(#REF!="悪環境における作業",0.2,IF(#REF!="高所又は地下作業",0.1,IF(#REF!="錯綜場所作業",0.3,IF(#REF!="複雑な制約のある作業",0.4,IF(#REF!="単純な制約のある作業",0.2,0)))))))</f>
        <v>#REF!</v>
      </c>
      <c r="I2691" s="224" t="e">
        <f t="shared" si="165"/>
        <v>#REF!</v>
      </c>
      <c r="J2691" s="242" t="e">
        <f>IF(#REF!&gt;=1,IF(#REF!&gt;=1,#REF!),IF(#REF!&gt;=0,"",))</f>
        <v>#REF!</v>
      </c>
      <c r="K2691" s="241" t="e">
        <f>保全管理データ!N4406</f>
        <v>#REF!</v>
      </c>
      <c r="L2691" s="241" t="e">
        <f>IF(#REF!="","",IF(#REF!="悪環境における作業",0.2,IF(#REF!="高所又は地下作業",0.1,IF(#REF!="錯綜場所作業",0.3,IF(#REF!="複雑な制約のある作業",0.4,IF(#REF!="単純な制約のある作業",0.2,0))))))</f>
        <v>#REF!</v>
      </c>
      <c r="M2691" s="224" t="e">
        <f t="shared" si="166"/>
        <v>#REF!</v>
      </c>
    </row>
    <row r="2692" spans="2:13" s="229" customFormat="1" ht="27.75" customHeight="1" x14ac:dyDescent="0.2">
      <c r="B2692" s="562" t="s">
        <v>256</v>
      </c>
      <c r="C2692" s="563"/>
      <c r="D2692" s="239" t="e">
        <f>#REF!</f>
        <v>#REF!</v>
      </c>
      <c r="E2692" s="240" t="s">
        <v>242</v>
      </c>
      <c r="F2692" s="242" t="e">
        <f>IF(#REF!&gt;=1,IF(#REF!&gt;=1,#REF!),IF(#REF!&gt;=0,"",))</f>
        <v>#REF!</v>
      </c>
      <c r="G2692" s="241" t="e">
        <f>保全管理データ!N4380</f>
        <v>#REF!</v>
      </c>
      <c r="H2692" s="241" t="e">
        <f>IF(#REF!="無","",IF(#REF!="","",IF(#REF!="悪環境における作業",0.2,IF(#REF!="高所又は地下作業",0.1,IF(#REF!="錯綜場所作業",0.3,IF(#REF!="複雑な制約のある作業",0.4,IF(#REF!="単純な制約のある作業",0.2,0)))))))</f>
        <v>#REF!</v>
      </c>
      <c r="I2692" s="224" t="e">
        <f t="shared" si="165"/>
        <v>#REF!</v>
      </c>
      <c r="J2692" s="242" t="e">
        <f>IF(#REF!&gt;=1,IF(#REF!&gt;=1,#REF!),IF(#REF!&gt;=0,"",))</f>
        <v>#REF!</v>
      </c>
      <c r="K2692" s="241" t="e">
        <f>保全管理データ!N4407</f>
        <v>#REF!</v>
      </c>
      <c r="L2692" s="241" t="e">
        <f>IF(#REF!="","",IF(#REF!="悪環境における作業",0.2,IF(#REF!="高所又は地下作業",0.1,IF(#REF!="錯綜場所作業",0.3,IF(#REF!="複雑な制約のある作業",0.4,IF(#REF!="単純な制約のある作業",0.2,0))))))</f>
        <v>#REF!</v>
      </c>
      <c r="M2692" s="224" t="e">
        <f t="shared" si="166"/>
        <v>#REF!</v>
      </c>
    </row>
    <row r="2693" spans="2:13" s="229" customFormat="1" ht="27.75" customHeight="1" x14ac:dyDescent="0.2">
      <c r="B2693" s="562" t="s">
        <v>257</v>
      </c>
      <c r="C2693" s="563"/>
      <c r="D2693" s="239" t="e">
        <f>#REF!</f>
        <v>#REF!</v>
      </c>
      <c r="E2693" s="240" t="s">
        <v>245</v>
      </c>
      <c r="F2693" s="242" t="e">
        <f>IF(#REF!&gt;=1,IF(#REF!&gt;=1,#REF!),IF(#REF!&gt;=0,"",))</f>
        <v>#REF!</v>
      </c>
      <c r="G2693" s="241" t="e">
        <f>保全管理データ!N4381</f>
        <v>#REF!</v>
      </c>
      <c r="H2693" s="241" t="e">
        <f>IF(#REF!="無","",IF(#REF!="","",IF(#REF!="悪環境における作業",0.2,IF(#REF!="高所又は地下作業",0.1,IF(#REF!="錯綜場所作業",0.3,IF(#REF!="複雑な制約のある作業",0.4,IF(#REF!="単純な制約のある作業",0.2,0)))))))</f>
        <v>#REF!</v>
      </c>
      <c r="I2693" s="224" t="e">
        <f t="shared" si="165"/>
        <v>#REF!</v>
      </c>
      <c r="J2693" s="242" t="e">
        <f>IF(#REF!&gt;=1,IF(#REF!&gt;=1,#REF!),IF(#REF!&gt;=0,"",))</f>
        <v>#REF!</v>
      </c>
      <c r="K2693" s="241" t="e">
        <f>保全管理データ!N4408</f>
        <v>#REF!</v>
      </c>
      <c r="L2693" s="241" t="e">
        <f>IF(#REF!="","",IF(#REF!="悪環境における作業",0.2,IF(#REF!="高所又は地下作業",0.1,IF(#REF!="錯綜場所作業",0.3,IF(#REF!="複雑な制約のある作業",0.4,IF(#REF!="単純な制約のある作業",0.2,0))))))</f>
        <v>#REF!</v>
      </c>
      <c r="M2693" s="224" t="e">
        <f t="shared" si="166"/>
        <v>#REF!</v>
      </c>
    </row>
    <row r="2694" spans="2:13" s="229" customFormat="1" ht="27.75" customHeight="1" x14ac:dyDescent="0.2">
      <c r="B2694" s="562" t="s">
        <v>258</v>
      </c>
      <c r="C2694" s="563"/>
      <c r="D2694" s="239" t="e">
        <f>#REF!</f>
        <v>#REF!</v>
      </c>
      <c r="E2694" s="240" t="s">
        <v>245</v>
      </c>
      <c r="F2694" s="242" t="e">
        <f>IF(#REF!&gt;=1,IF(#REF!&gt;=1,#REF!),IF(#REF!&gt;=0,"",))</f>
        <v>#REF!</v>
      </c>
      <c r="G2694" s="241" t="e">
        <f>保全管理データ!N4382</f>
        <v>#REF!</v>
      </c>
      <c r="H2694" s="241" t="e">
        <f>IF(#REF!="無","",IF(#REF!="","",IF(#REF!="悪環境における作業",0.2,IF(#REF!="高所又は地下作業",0.1,IF(#REF!="錯綜場所作業",0.3,IF(#REF!="複雑な制約のある作業",0.4,IF(#REF!="単純な制約のある作業",0.2,0)))))))</f>
        <v>#REF!</v>
      </c>
      <c r="I2694" s="224" t="e">
        <f t="shared" si="165"/>
        <v>#REF!</v>
      </c>
      <c r="J2694" s="242" t="e">
        <f>IF(#REF!&gt;=1,IF(#REF!&gt;=1,#REF!),IF(#REF!&gt;=0,"",))</f>
        <v>#REF!</v>
      </c>
      <c r="K2694" s="241" t="e">
        <f>保全管理データ!N4409</f>
        <v>#REF!</v>
      </c>
      <c r="L2694" s="241" t="e">
        <f>IF(#REF!="","",IF(#REF!="悪環境における作業",0.2,IF(#REF!="高所又は地下作業",0.1,IF(#REF!="錯綜場所作業",0.3,IF(#REF!="複雑な制約のある作業",0.4,IF(#REF!="単純な制約のある作業",0.2,0))))))</f>
        <v>#REF!</v>
      </c>
      <c r="M2694" s="224" t="e">
        <f t="shared" si="166"/>
        <v>#REF!</v>
      </c>
    </row>
    <row r="2695" spans="2:13" s="229" customFormat="1" ht="27.75" customHeight="1" x14ac:dyDescent="0.2">
      <c r="B2695" s="562" t="s">
        <v>259</v>
      </c>
      <c r="C2695" s="563"/>
      <c r="D2695" s="239" t="e">
        <f>#REF!</f>
        <v>#REF!</v>
      </c>
      <c r="E2695" s="240" t="s">
        <v>245</v>
      </c>
      <c r="F2695" s="242" t="e">
        <f>IF(#REF!&gt;=1,IF(#REF!&gt;=1,#REF!),IF(#REF!&gt;=0,"",))</f>
        <v>#REF!</v>
      </c>
      <c r="G2695" s="241" t="e">
        <f>保全管理データ!N4383</f>
        <v>#REF!</v>
      </c>
      <c r="H2695" s="241" t="e">
        <f>IF(#REF!="無","",IF(#REF!="","",IF(#REF!="悪環境における作業",0.2,IF(#REF!="高所又は地下作業",0.1,IF(#REF!="錯綜場所作業",0.3,IF(#REF!="複雑な制約のある作業",0.4,IF(#REF!="単純な制約のある作業",0.2,0)))))))</f>
        <v>#REF!</v>
      </c>
      <c r="I2695" s="224" t="e">
        <f t="shared" si="165"/>
        <v>#REF!</v>
      </c>
      <c r="J2695" s="242" t="e">
        <f>IF(#REF!&gt;=1,IF(#REF!&gt;=1,#REF!),IF(#REF!&gt;=0,"",))</f>
        <v>#REF!</v>
      </c>
      <c r="K2695" s="241" t="e">
        <f>保全管理データ!N4410</f>
        <v>#REF!</v>
      </c>
      <c r="L2695" s="241" t="e">
        <f>IF(#REF!="","",IF(#REF!="悪環境における作業",0.2,IF(#REF!="高所又は地下作業",0.1,IF(#REF!="錯綜場所作業",0.3,IF(#REF!="複雑な制約のある作業",0.4,IF(#REF!="単純な制約のある作業",0.2,0))))))</f>
        <v>#REF!</v>
      </c>
      <c r="M2695" s="224" t="e">
        <f t="shared" si="166"/>
        <v>#REF!</v>
      </c>
    </row>
    <row r="2696" spans="2:13" s="229" customFormat="1" ht="27.75" customHeight="1" x14ac:dyDescent="0.2">
      <c r="B2696" s="562" t="s">
        <v>260</v>
      </c>
      <c r="C2696" s="563"/>
      <c r="D2696" s="239" t="e">
        <f>#REF!</f>
        <v>#REF!</v>
      </c>
      <c r="E2696" s="240" t="s">
        <v>248</v>
      </c>
      <c r="F2696" s="242" t="e">
        <f>IF(#REF!&gt;=1,IF(#REF!&gt;=1,#REF!),IF(#REF!&gt;=0,"",))</f>
        <v>#REF!</v>
      </c>
      <c r="G2696" s="241" t="e">
        <f>保全管理データ!N4384</f>
        <v>#REF!</v>
      </c>
      <c r="H2696" s="241" t="e">
        <f>IF(#REF!="無","",IF(#REF!="","",IF(#REF!="悪環境における作業",0.2,IF(#REF!="高所又は地下作業",0.1,IF(#REF!="錯綜場所作業",0.3,IF(#REF!="複雑な制約のある作業",0.4,IF(#REF!="単純な制約のある作業",0.2,0)))))))</f>
        <v>#REF!</v>
      </c>
      <c r="I2696" s="224" t="e">
        <f t="shared" si="165"/>
        <v>#REF!</v>
      </c>
      <c r="J2696" s="242" t="e">
        <f>IF(#REF!&gt;=1,IF(#REF!&gt;=1,#REF!),IF(#REF!&gt;=0,"",))</f>
        <v>#REF!</v>
      </c>
      <c r="K2696" s="241" t="e">
        <f>保全管理データ!N4411</f>
        <v>#REF!</v>
      </c>
      <c r="L2696" s="241" t="e">
        <f>IF(#REF!="","",IF(#REF!="悪環境における作業",0.2,IF(#REF!="高所又は地下作業",0.1,IF(#REF!="錯綜場所作業",0.3,IF(#REF!="複雑な制約のある作業",0.4,IF(#REF!="単純な制約のある作業",0.2,0))))))</f>
        <v>#REF!</v>
      </c>
      <c r="M2696" s="224" t="e">
        <f t="shared" si="166"/>
        <v>#REF!</v>
      </c>
    </row>
    <row r="2697" spans="2:13" s="229" customFormat="1" ht="27.75" customHeight="1" x14ac:dyDescent="0.2">
      <c r="B2697" s="562" t="s">
        <v>261</v>
      </c>
      <c r="C2697" s="563"/>
      <c r="D2697" s="239" t="e">
        <f>#REF!</f>
        <v>#REF!</v>
      </c>
      <c r="E2697" s="240" t="s">
        <v>247</v>
      </c>
      <c r="F2697" s="242" t="e">
        <f>IF(#REF!&gt;=1,IF(#REF!&gt;=1,#REF!),IF(#REF!&gt;=0,"",))</f>
        <v>#REF!</v>
      </c>
      <c r="G2697" s="241" t="e">
        <f>保全管理データ!N4385</f>
        <v>#REF!</v>
      </c>
      <c r="H2697" s="241" t="e">
        <f>IF(#REF!="無","",IF(#REF!="","",IF(#REF!="悪環境における作業",0.2,IF(#REF!="高所又は地下作業",0.1,IF(#REF!="錯綜場所作業",0.3,IF(#REF!="複雑な制約のある作業",0.4,IF(#REF!="単純な制約のある作業",0.2,0)))))))</f>
        <v>#REF!</v>
      </c>
      <c r="I2697" s="224" t="e">
        <f t="shared" si="165"/>
        <v>#REF!</v>
      </c>
      <c r="J2697" s="242" t="e">
        <f>IF(#REF!&gt;=1,IF(#REF!&gt;=1,#REF!),IF(#REF!&gt;=0,"",))</f>
        <v>#REF!</v>
      </c>
      <c r="K2697" s="241" t="e">
        <f>保全管理データ!N4412</f>
        <v>#REF!</v>
      </c>
      <c r="L2697" s="241" t="e">
        <f>IF(#REF!="","",IF(#REF!="悪環境における作業",0.2,IF(#REF!="高所又は地下作業",0.1,IF(#REF!="錯綜場所作業",0.3,IF(#REF!="複雑な制約のある作業",0.4,IF(#REF!="単純な制約のある作業",0.2,0))))))</f>
        <v>#REF!</v>
      </c>
      <c r="M2697" s="224" t="e">
        <f t="shared" si="166"/>
        <v>#REF!</v>
      </c>
    </row>
    <row r="2698" spans="2:13" s="229" customFormat="1" ht="27.75" customHeight="1" x14ac:dyDescent="0.2">
      <c r="B2698" s="562" t="s">
        <v>262</v>
      </c>
      <c r="C2698" s="563"/>
      <c r="D2698" s="239" t="e">
        <f>#REF!</f>
        <v>#REF!</v>
      </c>
      <c r="E2698" s="240" t="s">
        <v>245</v>
      </c>
      <c r="F2698" s="242" t="e">
        <f>IF(#REF!&gt;=1,IF(#REF!&gt;=1,#REF!),IF(#REF!&gt;=0,"",))</f>
        <v>#REF!</v>
      </c>
      <c r="G2698" s="241" t="e">
        <f>保全管理データ!N4386</f>
        <v>#REF!</v>
      </c>
      <c r="H2698" s="241" t="e">
        <f>IF(#REF!="無","",IF(#REF!="","",IF(#REF!="悪環境における作業",0.2,IF(#REF!="高所又は地下作業",0.1,IF(#REF!="錯綜場所作業",0.3,IF(#REF!="複雑な制約のある作業",0.4,IF(#REF!="単純な制約のある作業",0.2,0)))))))</f>
        <v>#REF!</v>
      </c>
      <c r="I2698" s="224" t="e">
        <f t="shared" si="165"/>
        <v>#REF!</v>
      </c>
      <c r="J2698" s="242" t="e">
        <f>IF(#REF!&gt;=1,IF(#REF!&gt;=1,#REF!),IF(#REF!&gt;=0,"",))</f>
        <v>#REF!</v>
      </c>
      <c r="K2698" s="241" t="e">
        <f>保全管理データ!N4413</f>
        <v>#REF!</v>
      </c>
      <c r="L2698" s="241" t="e">
        <f>IF(#REF!="","",IF(#REF!="悪環境における作業",0.2,IF(#REF!="高所又は地下作業",0.1,IF(#REF!="錯綜場所作業",0.3,IF(#REF!="複雑な制約のある作業",0.4,IF(#REF!="単純な制約のある作業",0.2,0))))))</f>
        <v>#REF!</v>
      </c>
      <c r="M2698" s="224" t="e">
        <f t="shared" si="166"/>
        <v>#REF!</v>
      </c>
    </row>
    <row r="2699" spans="2:13" s="229" customFormat="1" ht="27.75" customHeight="1" x14ac:dyDescent="0.2">
      <c r="B2699" s="562" t="s">
        <v>263</v>
      </c>
      <c r="C2699" s="563"/>
      <c r="D2699" s="239" t="e">
        <f>#REF!</f>
        <v>#REF!</v>
      </c>
      <c r="E2699" s="240" t="s">
        <v>245</v>
      </c>
      <c r="F2699" s="242" t="e">
        <f>IF(#REF!&gt;=1,IF(#REF!&gt;=1,#REF!),IF(#REF!&gt;=0,"",))</f>
        <v>#REF!</v>
      </c>
      <c r="G2699" s="241" t="e">
        <f>保全管理データ!N4387</f>
        <v>#REF!</v>
      </c>
      <c r="H2699" s="241" t="e">
        <f>IF(#REF!="無","",IF(#REF!="","",IF(#REF!="悪環境における作業",0.2,IF(#REF!="高所又は地下作業",0.1,IF(#REF!="錯綜場所作業",0.3,IF(#REF!="複雑な制約のある作業",0.4,IF(#REF!="単純な制約のある作業",0.2,0)))))))</f>
        <v>#REF!</v>
      </c>
      <c r="I2699" s="224" t="e">
        <f t="shared" si="165"/>
        <v>#REF!</v>
      </c>
      <c r="J2699" s="242" t="e">
        <f>IF(#REF!&gt;=1,IF(#REF!&gt;=1,#REF!),IF(#REF!&gt;=0,"",))</f>
        <v>#REF!</v>
      </c>
      <c r="K2699" s="241" t="e">
        <f>保全管理データ!N4414</f>
        <v>#REF!</v>
      </c>
      <c r="L2699" s="241" t="e">
        <f>IF(#REF!="","",IF(#REF!="悪環境における作業",0.2,IF(#REF!="高所又は地下作業",0.1,IF(#REF!="錯綜場所作業",0.3,IF(#REF!="複雑な制約のある作業",0.4,IF(#REF!="単純な制約のある作業",0.2,0))))))</f>
        <v>#REF!</v>
      </c>
      <c r="M2699" s="224" t="e">
        <f t="shared" si="166"/>
        <v>#REF!</v>
      </c>
    </row>
    <row r="2700" spans="2:13" s="229" customFormat="1" ht="27.75" customHeight="1" x14ac:dyDescent="0.2">
      <c r="B2700" s="562" t="s">
        <v>264</v>
      </c>
      <c r="C2700" s="563"/>
      <c r="D2700" s="239" t="e">
        <f>#REF!</f>
        <v>#REF!</v>
      </c>
      <c r="E2700" s="240" t="s">
        <v>245</v>
      </c>
      <c r="F2700" s="242" t="e">
        <f>IF(#REF!&gt;=1,IF(#REF!&gt;=1,#REF!),IF(#REF!&gt;=0,"",))</f>
        <v>#REF!</v>
      </c>
      <c r="G2700" s="241" t="e">
        <f>保全管理データ!N4388</f>
        <v>#REF!</v>
      </c>
      <c r="H2700" s="241" t="e">
        <f>IF(#REF!="無","",IF(#REF!="","",IF(#REF!="悪環境における作業",0.2,IF(#REF!="高所又は地下作業",0.1,IF(#REF!="錯綜場所作業",0.3,IF(#REF!="複雑な制約のある作業",0.4,IF(#REF!="単純な制約のある作業",0.2,0)))))))</f>
        <v>#REF!</v>
      </c>
      <c r="I2700" s="224" t="e">
        <f t="shared" si="165"/>
        <v>#REF!</v>
      </c>
      <c r="J2700" s="242" t="e">
        <f>IF(#REF!&gt;=1,IF(#REF!&gt;=1,#REF!),IF(#REF!&gt;=0,"",))</f>
        <v>#REF!</v>
      </c>
      <c r="K2700" s="241" t="e">
        <f>保全管理データ!N4415</f>
        <v>#REF!</v>
      </c>
      <c r="L2700" s="241" t="e">
        <f>IF(#REF!="","",IF(#REF!="悪環境における作業",0.2,IF(#REF!="高所又は地下作業",0.1,IF(#REF!="錯綜場所作業",0.3,IF(#REF!="複雑な制約のある作業",0.4,IF(#REF!="単純な制約のある作業",0.2,0))))))</f>
        <v>#REF!</v>
      </c>
      <c r="M2700" s="224" t="e">
        <f t="shared" si="166"/>
        <v>#REF!</v>
      </c>
    </row>
    <row r="2701" spans="2:13" s="229" customFormat="1" ht="27.75" customHeight="1" x14ac:dyDescent="0.2">
      <c r="B2701" s="562" t="s">
        <v>265</v>
      </c>
      <c r="C2701" s="563"/>
      <c r="D2701" s="239" t="e">
        <f>#REF!</f>
        <v>#REF!</v>
      </c>
      <c r="E2701" s="240" t="s">
        <v>245</v>
      </c>
      <c r="F2701" s="242" t="e">
        <f>IF(#REF!&gt;=1,IF(#REF!&gt;=1,#REF!),IF(#REF!&gt;=0,"",))</f>
        <v>#REF!</v>
      </c>
      <c r="G2701" s="241" t="e">
        <f>保全管理データ!N4389</f>
        <v>#REF!</v>
      </c>
      <c r="H2701" s="241" t="e">
        <f>IF(#REF!="無","",IF(#REF!="","",IF(#REF!="悪環境における作業",0.2,IF(#REF!="高所又は地下作業",0.1,IF(#REF!="錯綜場所作業",0.3,IF(#REF!="複雑な制約のある作業",0.4,IF(#REF!="単純な制約のある作業",0.2,0)))))))</f>
        <v>#REF!</v>
      </c>
      <c r="I2701" s="224" t="e">
        <f t="shared" si="165"/>
        <v>#REF!</v>
      </c>
      <c r="J2701" s="242" t="e">
        <f>IF(#REF!&gt;=1,IF(#REF!&gt;=1,#REF!),IF(#REF!&gt;=0,"",))</f>
        <v>#REF!</v>
      </c>
      <c r="K2701" s="241" t="e">
        <f>保全管理データ!N4416</f>
        <v>#REF!</v>
      </c>
      <c r="L2701" s="241" t="e">
        <f>IF(#REF!="","",IF(#REF!="悪環境における作業",0.2,IF(#REF!="高所又は地下作業",0.1,IF(#REF!="錯綜場所作業",0.3,IF(#REF!="複雑な制約のある作業",0.4,IF(#REF!="単純な制約のある作業",0.2,0))))))</f>
        <v>#REF!</v>
      </c>
      <c r="M2701" s="224" t="e">
        <f t="shared" si="166"/>
        <v>#REF!</v>
      </c>
    </row>
    <row r="2702" spans="2:13" s="229" customFormat="1" ht="27.75" customHeight="1" x14ac:dyDescent="0.2">
      <c r="B2702" s="562" t="s">
        <v>266</v>
      </c>
      <c r="C2702" s="563"/>
      <c r="D2702" s="239" t="e">
        <f>#REF!</f>
        <v>#REF!</v>
      </c>
      <c r="E2702" s="240" t="s">
        <v>245</v>
      </c>
      <c r="F2702" s="242" t="e">
        <f>IF(#REF!&gt;=1,IF(#REF!&gt;=1,#REF!),IF(#REF!&gt;=0,"",))</f>
        <v>#REF!</v>
      </c>
      <c r="G2702" s="241" t="e">
        <f>保全管理データ!N4390</f>
        <v>#REF!</v>
      </c>
      <c r="H2702" s="241" t="e">
        <f>IF(#REF!="無","",IF(#REF!="","",IF(#REF!="悪環境における作業",0.2,IF(#REF!="高所又は地下作業",0.1,IF(#REF!="錯綜場所作業",0.3,IF(#REF!="複雑な制約のある作業",0.4,IF(#REF!="単純な制約のある作業",0.2,0)))))))</f>
        <v>#REF!</v>
      </c>
      <c r="I2702" s="224" t="e">
        <f t="shared" si="165"/>
        <v>#REF!</v>
      </c>
      <c r="J2702" s="242" t="e">
        <f>IF(#REF!&gt;=1,IF(#REF!&gt;=1,#REF!),IF(#REF!&gt;=0,"",))</f>
        <v>#REF!</v>
      </c>
      <c r="K2702" s="241" t="e">
        <f>保全管理データ!N4417</f>
        <v>#REF!</v>
      </c>
      <c r="L2702" s="241" t="e">
        <f>IF(#REF!="","",IF(#REF!="悪環境における作業",0.2,IF(#REF!="高所又は地下作業",0.1,IF(#REF!="錯綜場所作業",0.3,IF(#REF!="複雑な制約のある作業",0.4,IF(#REF!="単純な制約のある作業",0.2,0))))))</f>
        <v>#REF!</v>
      </c>
      <c r="M2702" s="224" t="e">
        <f t="shared" si="166"/>
        <v>#REF!</v>
      </c>
    </row>
    <row r="2703" spans="2:13" s="229" customFormat="1" ht="27.75" customHeight="1" x14ac:dyDescent="0.2">
      <c r="B2703" s="562" t="s">
        <v>81</v>
      </c>
      <c r="C2703" s="563"/>
      <c r="D2703" s="239" t="e">
        <f>#REF!</f>
        <v>#REF!</v>
      </c>
      <c r="E2703" s="240" t="s">
        <v>245</v>
      </c>
      <c r="F2703" s="242" t="e">
        <f>IF(#REF!&gt;=1,IF(#REF!&gt;=1,#REF!),IF(#REF!&gt;=0,"",))</f>
        <v>#REF!</v>
      </c>
      <c r="G2703" s="241" t="e">
        <f>保全管理データ!N4391</f>
        <v>#REF!</v>
      </c>
      <c r="H2703" s="241" t="e">
        <f>IF(#REF!="無","",IF(#REF!="","",IF(#REF!="悪環境における作業",0.2,IF(#REF!="高所又は地下作業",0.1,IF(#REF!="錯綜場所作業",0.3,IF(#REF!="複雑な制約のある作業",0.4,IF(#REF!="単純な制約のある作業",0.2,0)))))))</f>
        <v>#REF!</v>
      </c>
      <c r="I2703" s="224" t="e">
        <f t="shared" si="165"/>
        <v>#REF!</v>
      </c>
      <c r="J2703" s="242" t="e">
        <f>IF(#REF!&gt;=1,IF(#REF!&gt;=1,#REF!),IF(#REF!&gt;=0,"",))</f>
        <v>#REF!</v>
      </c>
      <c r="K2703" s="241" t="e">
        <f>保全管理データ!N4418</f>
        <v>#REF!</v>
      </c>
      <c r="L2703" s="241" t="e">
        <f>IF(#REF!="","",IF(#REF!="悪環境における作業",0.2,IF(#REF!="高所又は地下作業",0.1,IF(#REF!="錯綜場所作業",0.3,IF(#REF!="複雑な制約のある作業",0.4,IF(#REF!="単純な制約のある作業",0.2,0))))))</f>
        <v>#REF!</v>
      </c>
      <c r="M2703" s="224" t="e">
        <f t="shared" si="166"/>
        <v>#REF!</v>
      </c>
    </row>
    <row r="2704" spans="2:13" s="229" customFormat="1" ht="27.75" customHeight="1" x14ac:dyDescent="0.2">
      <c r="B2704" s="562" t="s">
        <v>267</v>
      </c>
      <c r="C2704" s="563"/>
      <c r="D2704" s="239" t="e">
        <f>#REF!</f>
        <v>#REF!</v>
      </c>
      <c r="E2704" s="240" t="s">
        <v>247</v>
      </c>
      <c r="F2704" s="242" t="e">
        <f>IF(#REF!&gt;=1,IF(#REF!&gt;=1,#REF!),IF(#REF!&gt;=0,"",))</f>
        <v>#REF!</v>
      </c>
      <c r="G2704" s="241" t="e">
        <f>保全管理データ!N4392</f>
        <v>#REF!</v>
      </c>
      <c r="H2704" s="241" t="e">
        <f>IF(#REF!="無","",IF(#REF!="","",IF(#REF!="悪環境における作業",0.2,IF(#REF!="高所又は地下作業",0.1,IF(#REF!="錯綜場所作業",0.3,IF(#REF!="複雑な制約のある作業",0.4,IF(#REF!="単純な制約のある作業",0.2,0)))))))</f>
        <v>#REF!</v>
      </c>
      <c r="I2704" s="224" t="e">
        <f t="shared" si="165"/>
        <v>#REF!</v>
      </c>
      <c r="J2704" s="242" t="e">
        <f>IF(#REF!&gt;=1,IF(#REF!&gt;=1,#REF!),IF(#REF!&gt;=0,"",))</f>
        <v>#REF!</v>
      </c>
      <c r="K2704" s="241" t="e">
        <f>保全管理データ!N4419</f>
        <v>#REF!</v>
      </c>
      <c r="L2704" s="241" t="e">
        <f>IF(#REF!="","",IF(#REF!="悪環境における作業",0.2,IF(#REF!="高所又は地下作業",0.1,IF(#REF!="錯綜場所作業",0.3,IF(#REF!="複雑な制約のある作業",0.4,IF(#REF!="単純な制約のある作業",0.2,0))))))</f>
        <v>#REF!</v>
      </c>
      <c r="M2704" s="224" t="e">
        <f t="shared" si="166"/>
        <v>#REF!</v>
      </c>
    </row>
    <row r="2705" spans="2:13" s="229" customFormat="1" ht="27.75" customHeight="1" x14ac:dyDescent="0.2">
      <c r="B2705" s="562" t="s">
        <v>268</v>
      </c>
      <c r="C2705" s="563"/>
      <c r="D2705" s="239" t="e">
        <f>#REF!</f>
        <v>#REF!</v>
      </c>
      <c r="E2705" s="240" t="s">
        <v>246</v>
      </c>
      <c r="F2705" s="242" t="e">
        <f>IF(#REF!&gt;=1,IF(#REF!&gt;=1,#REF!),IF(#REF!&gt;=0,"",))</f>
        <v>#REF!</v>
      </c>
      <c r="G2705" s="241" t="e">
        <f>保全管理データ!N4393</f>
        <v>#REF!</v>
      </c>
      <c r="H2705" s="241" t="e">
        <f>IF(#REF!="無","",IF(#REF!="","",IF(#REF!="悪環境における作業",0.2,IF(#REF!="高所又は地下作業",0.1,IF(#REF!="錯綜場所作業",0.3,IF(#REF!="複雑な制約のある作業",0.4,IF(#REF!="単純な制約のある作業",0.2,0)))))))</f>
        <v>#REF!</v>
      </c>
      <c r="I2705" s="224" t="e">
        <f t="shared" si="165"/>
        <v>#REF!</v>
      </c>
      <c r="J2705" s="242" t="e">
        <f>IF(#REF!&gt;=1,IF(#REF!&gt;=1,#REF!),IF(#REF!&gt;=0,"",))</f>
        <v>#REF!</v>
      </c>
      <c r="K2705" s="241" t="e">
        <f>保全管理データ!N4420</f>
        <v>#REF!</v>
      </c>
      <c r="L2705" s="241" t="e">
        <f>IF(#REF!="","",IF(#REF!="悪環境における作業",0.2,IF(#REF!="高所又は地下作業",0.1,IF(#REF!="錯綜場所作業",0.3,IF(#REF!="複雑な制約のある作業",0.4,IF(#REF!="単純な制約のある作業",0.2,0))))))</f>
        <v>#REF!</v>
      </c>
      <c r="M2705" s="224" t="e">
        <f t="shared" si="166"/>
        <v>#REF!</v>
      </c>
    </row>
    <row r="2706" spans="2:13" s="229" customFormat="1" ht="27.75" customHeight="1" thickBot="1" x14ac:dyDescent="0.25">
      <c r="B2706" s="564" t="s">
        <v>269</v>
      </c>
      <c r="C2706" s="565"/>
      <c r="D2706" s="243" t="e">
        <f>#REF!</f>
        <v>#REF!</v>
      </c>
      <c r="E2706" s="244" t="s">
        <v>245</v>
      </c>
      <c r="F2706" s="246" t="e">
        <f>IF(#REF!&gt;=1,IF(#REF!&gt;=1,#REF!),IF(#REF!&gt;=0,"",))</f>
        <v>#REF!</v>
      </c>
      <c r="G2706" s="245" t="e">
        <f>保全管理データ!N4394</f>
        <v>#REF!</v>
      </c>
      <c r="H2706" s="241" t="e">
        <f>IF(#REF!="無","",IF(#REF!="","",IF(#REF!="悪環境における作業",0.2,IF(#REF!="高所又は地下作業",0.1,IF(#REF!="錯綜場所作業",0.3,IF(#REF!="複雑な制約のある作業",0.4,IF(#REF!="単純な制約のある作業",0.2,0)))))))</f>
        <v>#REF!</v>
      </c>
      <c r="I2706" s="224" t="e">
        <f t="shared" si="165"/>
        <v>#REF!</v>
      </c>
      <c r="J2706" s="246" t="e">
        <f>IF(#REF!&gt;=1,IF(#REF!&gt;=1,#REF!),IF(#REF!&gt;=0,"",))</f>
        <v>#REF!</v>
      </c>
      <c r="K2706" s="245" t="e">
        <f>保全管理データ!N4421</f>
        <v>#REF!</v>
      </c>
      <c r="L2706" s="245" t="e">
        <f>IF(#REF!="","",IF(#REF!="悪環境における作業",0.2,IF(#REF!="高所又は地下作業",0.1,IF(#REF!="錯綜場所作業",0.3,IF(#REF!="複雑な制約のある作業",0.4,IF(#REF!="単純な制約のある作業",0.2,0))))))</f>
        <v>#REF!</v>
      </c>
      <c r="M2706" s="224" t="e">
        <f t="shared" si="166"/>
        <v>#REF!</v>
      </c>
    </row>
    <row r="2707" spans="2:13" s="229" customFormat="1" ht="27.75" customHeight="1" thickBot="1" x14ac:dyDescent="0.25">
      <c r="B2707" s="555" t="s">
        <v>190</v>
      </c>
      <c r="C2707" s="555"/>
      <c r="D2707" s="555"/>
      <c r="E2707" s="555"/>
      <c r="F2707" s="556" t="e">
        <f>SUM(I2683:I2706)</f>
        <v>#REF!</v>
      </c>
      <c r="G2707" s="557"/>
      <c r="H2707" s="557"/>
      <c r="I2707" s="558"/>
      <c r="J2707" s="556" t="e">
        <f>IF(SUM(J2683:J2706)=0,"0.00",SUM(M2683:M2706))</f>
        <v>#REF!</v>
      </c>
      <c r="K2707" s="557"/>
      <c r="L2707" s="557"/>
      <c r="M2707" s="558"/>
    </row>
    <row r="2708" spans="2:13" s="229" customFormat="1" ht="27.75" customHeight="1" thickBot="1" x14ac:dyDescent="0.25">
      <c r="B2708" s="555" t="s">
        <v>97</v>
      </c>
      <c r="C2708" s="555"/>
      <c r="D2708" s="555"/>
      <c r="E2708" s="555"/>
      <c r="F2708" s="559" t="e">
        <f>IF(#REF!="５年以下","0",IF(#REF!="５年～１０年",0.1,IF(#REF!="１０年以上",0.15)))</f>
        <v>#REF!</v>
      </c>
      <c r="G2708" s="560"/>
      <c r="H2708" s="560"/>
      <c r="I2708" s="560"/>
      <c r="J2708" s="560"/>
      <c r="K2708" s="560"/>
      <c r="L2708" s="560"/>
      <c r="M2708" s="561"/>
    </row>
    <row r="2709" spans="2:13" s="229" customFormat="1" ht="27.75" customHeight="1" thickBot="1" x14ac:dyDescent="0.25">
      <c r="B2709" s="556" t="s">
        <v>273</v>
      </c>
      <c r="C2709" s="557"/>
      <c r="D2709" s="557"/>
      <c r="E2709" s="558"/>
      <c r="F2709" s="556" t="e">
        <f>F2707*(1+F2708)</f>
        <v>#REF!</v>
      </c>
      <c r="G2709" s="557"/>
      <c r="H2709" s="557"/>
      <c r="I2709" s="557"/>
      <c r="J2709" s="556" t="e">
        <f>J2707*(1+F2708)</f>
        <v>#REF!</v>
      </c>
      <c r="K2709" s="557"/>
      <c r="L2709" s="557"/>
      <c r="M2709" s="558"/>
    </row>
    <row r="2710" spans="2:13" s="229" customFormat="1" ht="24" hidden="1" customHeight="1" thickBot="1" x14ac:dyDescent="0.25">
      <c r="B2710" s="555" t="s">
        <v>191</v>
      </c>
      <c r="C2710" s="555"/>
      <c r="D2710" s="555"/>
      <c r="E2710" s="555"/>
      <c r="F2710" s="556" t="e">
        <f>#REF!*(#REF!*#REF!+#REF!*#REF!)</f>
        <v>#REF!</v>
      </c>
      <c r="G2710" s="557"/>
      <c r="H2710" s="558"/>
      <c r="I2710" s="555" t="e">
        <f>#REF!</f>
        <v>#REF!</v>
      </c>
      <c r="J2710" s="556"/>
      <c r="K2710" s="247" t="s">
        <v>230</v>
      </c>
      <c r="L2710" s="558" t="e">
        <f>B2681</f>
        <v>#REF!</v>
      </c>
      <c r="M2710" s="555"/>
    </row>
    <row r="2711" spans="2:13" s="229" customFormat="1" ht="45" customHeight="1" thickBot="1" x14ac:dyDescent="0.25">
      <c r="B2711" s="228"/>
      <c r="C2711" s="228"/>
      <c r="D2711" s="228"/>
      <c r="E2711" s="228"/>
      <c r="F2711" s="228"/>
      <c r="G2711" s="228"/>
      <c r="H2711" s="228"/>
      <c r="I2711" s="228"/>
      <c r="J2711" s="228"/>
      <c r="K2711" s="228"/>
      <c r="L2711" s="228"/>
      <c r="M2711" s="228"/>
    </row>
    <row r="2712" spans="2:13" s="229" customFormat="1" ht="27.75" customHeight="1" thickBot="1" x14ac:dyDescent="0.25">
      <c r="B2712" s="568" t="s">
        <v>128</v>
      </c>
      <c r="C2712" s="569"/>
      <c r="D2712" s="569"/>
      <c r="E2712" s="570"/>
      <c r="F2712" s="228"/>
      <c r="G2712" s="228"/>
      <c r="H2712" s="228"/>
      <c r="I2712" s="228"/>
      <c r="J2712" s="228"/>
      <c r="K2712" s="228"/>
      <c r="L2712" s="228"/>
      <c r="M2712" s="228"/>
    </row>
    <row r="2713" spans="2:13" s="229" customFormat="1" ht="27.75" customHeight="1" x14ac:dyDescent="0.2">
      <c r="B2713" s="571" t="e">
        <f>#REF!</f>
        <v>#REF!</v>
      </c>
      <c r="C2713" s="572"/>
      <c r="D2713" s="573"/>
      <c r="E2713" s="574"/>
      <c r="F2713" s="578" t="s">
        <v>240</v>
      </c>
      <c r="G2713" s="579"/>
      <c r="H2713" s="579"/>
      <c r="I2713" s="580"/>
      <c r="J2713" s="578" t="s">
        <v>239</v>
      </c>
      <c r="K2713" s="579"/>
      <c r="L2713" s="579"/>
      <c r="M2713" s="580"/>
    </row>
    <row r="2714" spans="2:13" s="229" customFormat="1" ht="27.75" customHeight="1" thickBot="1" x14ac:dyDescent="0.25">
      <c r="B2714" s="575"/>
      <c r="C2714" s="576"/>
      <c r="D2714" s="576"/>
      <c r="E2714" s="577"/>
      <c r="F2714" s="233" t="s">
        <v>149</v>
      </c>
      <c r="G2714" s="231" t="s">
        <v>151</v>
      </c>
      <c r="H2714" s="231" t="s">
        <v>96</v>
      </c>
      <c r="I2714" s="232" t="s">
        <v>150</v>
      </c>
      <c r="J2714" s="233" t="s">
        <v>149</v>
      </c>
      <c r="K2714" s="231" t="s">
        <v>151</v>
      </c>
      <c r="L2714" s="231" t="s">
        <v>96</v>
      </c>
      <c r="M2714" s="232" t="s">
        <v>150</v>
      </c>
    </row>
    <row r="2715" spans="2:13" s="229" customFormat="1" ht="27.75" customHeight="1" thickTop="1" x14ac:dyDescent="0.2">
      <c r="B2715" s="566" t="s">
        <v>241</v>
      </c>
      <c r="C2715" s="567"/>
      <c r="D2715" s="234" t="e">
        <f>#REF!</f>
        <v>#REF!</v>
      </c>
      <c r="E2715" s="235" t="s">
        <v>242</v>
      </c>
      <c r="F2715" s="242" t="e">
        <f>IF(#REF!&gt;=1,IF(#REF!&gt;=1,#REF!),IF(#REF!&gt;=0,"",))</f>
        <v>#REF!</v>
      </c>
      <c r="G2715" s="241" t="e">
        <f>保全管理データ!N4427</f>
        <v>#REF!</v>
      </c>
      <c r="H2715" s="241" t="e">
        <f>IF(#REF!="無","",IF(#REF!="","",IF(#REF!="悪環境における作業",0.2,IF(#REF!="高所又は地下作業",0.1,IF(#REF!="錯綜場所作業",0.3,IF(#REF!="複雑な制約のある作業",0.4,IF(#REF!="単純な制約のある作業",0.2,0)))))))</f>
        <v>#REF!</v>
      </c>
      <c r="I2715" s="224" t="e">
        <f>IF(F2715="","",F2715*G2715*(1+IF(H2715="",0,H2715)))</f>
        <v>#REF!</v>
      </c>
      <c r="J2715" s="242" t="e">
        <f>IF(#REF!&gt;=1,IF(#REF!&gt;=1,#REF!),IF(#REF!&gt;=0,"",))</f>
        <v>#REF!</v>
      </c>
      <c r="K2715" s="241" t="e">
        <f>保全管理データ!N4454</f>
        <v>#REF!</v>
      </c>
      <c r="L2715" s="241" t="e">
        <f>IF(#REF!="","",IF(#REF!="悪環境における作業",0.2,IF(#REF!="高所又は地下作業",0.1,IF(#REF!="錯綜場所作業",0.3,IF(#REF!="複雑な制約のある作業",0.4,IF(#REF!="単純な制約のある作業",0.2,0))))))</f>
        <v>#REF!</v>
      </c>
      <c r="M2715" s="224" t="e">
        <f>IF(J2715="","",J2715*K2715*(1+IF(L2715="",0,L2715)))</f>
        <v>#REF!</v>
      </c>
    </row>
    <row r="2716" spans="2:13" s="229" customFormat="1" ht="27.75" customHeight="1" x14ac:dyDescent="0.2">
      <c r="B2716" s="562" t="s">
        <v>243</v>
      </c>
      <c r="C2716" s="563"/>
      <c r="D2716" s="239" t="e">
        <f>#REF!</f>
        <v>#REF!</v>
      </c>
      <c r="E2716" s="240" t="s">
        <v>242</v>
      </c>
      <c r="F2716" s="242" t="e">
        <f>IF(#REF!&gt;=1,IF(#REF!&gt;=1,#REF!),IF(#REF!&gt;=0,"",))</f>
        <v>#REF!</v>
      </c>
      <c r="G2716" s="241" t="e">
        <f>保全管理データ!N4428</f>
        <v>#REF!</v>
      </c>
      <c r="H2716" s="241" t="e">
        <f>IF(#REF!="無","",IF(#REF!="","",IF(#REF!="悪環境における作業",0.2,IF(#REF!="高所又は地下作業",0.1,IF(#REF!="錯綜場所作業",0.3,IF(#REF!="複雑な制約のある作業",0.4,IF(#REF!="単純な制約のある作業",0.2,0)))))))</f>
        <v>#REF!</v>
      </c>
      <c r="I2716" s="224" t="e">
        <f t="shared" ref="I2716:I2738" si="167">IF(F2716="","",F2716*G2716*(1+IF(H2716="",0,H2716)))</f>
        <v>#REF!</v>
      </c>
      <c r="J2716" s="242" t="e">
        <f>IF(#REF!&gt;=1,IF(#REF!&gt;=1,#REF!),IF(#REF!&gt;=0,"",))</f>
        <v>#REF!</v>
      </c>
      <c r="K2716" s="241" t="e">
        <f>保全管理データ!N4455</f>
        <v>#REF!</v>
      </c>
      <c r="L2716" s="241" t="e">
        <f>IF(#REF!="","",IF(#REF!="悪環境における作業",0.2,IF(#REF!="高所又は地下作業",0.1,IF(#REF!="錯綜場所作業",0.3,IF(#REF!="複雑な制約のある作業",0.4,IF(#REF!="単純な制約のある作業",0.2,0))))))</f>
        <v>#REF!</v>
      </c>
      <c r="M2716" s="224" t="e">
        <f t="shared" ref="M2716:M2738" si="168">IF(J2716="","",J2716*K2716*(1+IF(L2716="",0,L2716)))</f>
        <v>#REF!</v>
      </c>
    </row>
    <row r="2717" spans="2:13" s="229" customFormat="1" ht="27.75" customHeight="1" x14ac:dyDescent="0.2">
      <c r="B2717" s="562" t="s">
        <v>249</v>
      </c>
      <c r="C2717" s="563"/>
      <c r="D2717" s="239" t="e">
        <f>#REF!</f>
        <v>#REF!</v>
      </c>
      <c r="E2717" s="240" t="s">
        <v>244</v>
      </c>
      <c r="F2717" s="242" t="e">
        <f>IF(#REF!&gt;=1,IF(#REF!&gt;=1,#REF!),IF(#REF!&gt;=0,"",))</f>
        <v>#REF!</v>
      </c>
      <c r="G2717" s="241" t="e">
        <f>保全管理データ!N4429</f>
        <v>#REF!</v>
      </c>
      <c r="H2717" s="241" t="e">
        <f>IF(#REF!="無","",IF(#REF!="","",IF(#REF!="悪環境における作業",0.2,IF(#REF!="高所又は地下作業",0.1,IF(#REF!="錯綜場所作業",0.3,IF(#REF!="複雑な制約のある作業",0.4,IF(#REF!="単純な制約のある作業",0.2,0)))))))</f>
        <v>#REF!</v>
      </c>
      <c r="I2717" s="224" t="e">
        <f t="shared" si="167"/>
        <v>#REF!</v>
      </c>
      <c r="J2717" s="242" t="e">
        <f>IF(#REF!&gt;=1,IF(#REF!&gt;=1,#REF!),IF(#REF!&gt;=0,"",))</f>
        <v>#REF!</v>
      </c>
      <c r="K2717" s="241" t="e">
        <f>保全管理データ!N4456</f>
        <v>#REF!</v>
      </c>
      <c r="L2717" s="241" t="e">
        <f>IF(#REF!="","",IF(#REF!="悪環境における作業",0.2,IF(#REF!="高所又は地下作業",0.1,IF(#REF!="錯綜場所作業",0.3,IF(#REF!="複雑な制約のある作業",0.4,IF(#REF!="単純な制約のある作業",0.2,0))))))</f>
        <v>#REF!</v>
      </c>
      <c r="M2717" s="224" t="e">
        <f t="shared" si="168"/>
        <v>#REF!</v>
      </c>
    </row>
    <row r="2718" spans="2:13" s="229" customFormat="1" ht="27.75" customHeight="1" x14ac:dyDescent="0.2">
      <c r="B2718" s="562" t="s">
        <v>250</v>
      </c>
      <c r="C2718" s="563"/>
      <c r="D2718" s="239" t="e">
        <f>#REF!</f>
        <v>#REF!</v>
      </c>
      <c r="E2718" s="240" t="s">
        <v>244</v>
      </c>
      <c r="F2718" s="242" t="e">
        <f>IF(#REF!&gt;=1,IF(#REF!&gt;=1,#REF!),IF(#REF!&gt;=0,"",))</f>
        <v>#REF!</v>
      </c>
      <c r="G2718" s="241" t="e">
        <f>保全管理データ!N4430</f>
        <v>#REF!</v>
      </c>
      <c r="H2718" s="241" t="e">
        <f>IF(#REF!="無","",IF(#REF!="","",IF(#REF!="悪環境における作業",0.2,IF(#REF!="高所又は地下作業",0.1,IF(#REF!="錯綜場所作業",0.3,IF(#REF!="複雑な制約のある作業",0.4,IF(#REF!="単純な制約のある作業",0.2,0)))))))</f>
        <v>#REF!</v>
      </c>
      <c r="I2718" s="224" t="e">
        <f t="shared" si="167"/>
        <v>#REF!</v>
      </c>
      <c r="J2718" s="242" t="e">
        <f>IF(#REF!&gt;=1,IF(#REF!&gt;=1,#REF!),IF(#REF!&gt;=0,"",))</f>
        <v>#REF!</v>
      </c>
      <c r="K2718" s="241" t="e">
        <f>保全管理データ!N4457</f>
        <v>#REF!</v>
      </c>
      <c r="L2718" s="241" t="e">
        <f>IF(#REF!="","",IF(#REF!="悪環境における作業",0.2,IF(#REF!="高所又は地下作業",0.1,IF(#REF!="錯綜場所作業",0.3,IF(#REF!="複雑な制約のある作業",0.4,IF(#REF!="単純な制約のある作業",0.2,0))))))</f>
        <v>#REF!</v>
      </c>
      <c r="M2718" s="224" t="e">
        <f t="shared" si="168"/>
        <v>#REF!</v>
      </c>
    </row>
    <row r="2719" spans="2:13" s="229" customFormat="1" ht="27.75" customHeight="1" x14ac:dyDescent="0.2">
      <c r="B2719" s="562" t="s">
        <v>251</v>
      </c>
      <c r="C2719" s="563"/>
      <c r="D2719" s="239" t="e">
        <f>#REF!</f>
        <v>#REF!</v>
      </c>
      <c r="E2719" s="240" t="s">
        <v>242</v>
      </c>
      <c r="F2719" s="242" t="e">
        <f>IF(#REF!&gt;=1,IF(#REF!&gt;=1,#REF!),IF(#REF!&gt;=0,"",))</f>
        <v>#REF!</v>
      </c>
      <c r="G2719" s="241" t="e">
        <f>保全管理データ!N4431</f>
        <v>#REF!</v>
      </c>
      <c r="H2719" s="241" t="e">
        <f>IF(#REF!="無","",IF(#REF!="","",IF(#REF!="悪環境における作業",0.2,IF(#REF!="高所又は地下作業",0.1,IF(#REF!="錯綜場所作業",0.3,IF(#REF!="複雑な制約のある作業",0.4,IF(#REF!="単純な制約のある作業",0.2,0)))))))</f>
        <v>#REF!</v>
      </c>
      <c r="I2719" s="224" t="e">
        <f t="shared" si="167"/>
        <v>#REF!</v>
      </c>
      <c r="J2719" s="242" t="e">
        <f>IF(#REF!&gt;=1,IF(#REF!&gt;=1,#REF!),IF(#REF!&gt;=0,"",))</f>
        <v>#REF!</v>
      </c>
      <c r="K2719" s="241" t="e">
        <f>保全管理データ!N4458</f>
        <v>#REF!</v>
      </c>
      <c r="L2719" s="241" t="e">
        <f>IF(#REF!="","",IF(#REF!="悪環境における作業",0.2,IF(#REF!="高所又は地下作業",0.1,IF(#REF!="錯綜場所作業",0.3,IF(#REF!="複雑な制約のある作業",0.4,IF(#REF!="単純な制約のある作業",0.2,0))))))</f>
        <v>#REF!</v>
      </c>
      <c r="M2719" s="224" t="e">
        <f t="shared" si="168"/>
        <v>#REF!</v>
      </c>
    </row>
    <row r="2720" spans="2:13" s="229" customFormat="1" ht="27.75" customHeight="1" x14ac:dyDescent="0.2">
      <c r="B2720" s="562" t="s">
        <v>252</v>
      </c>
      <c r="C2720" s="563"/>
      <c r="D2720" s="239" t="e">
        <f>#REF!</f>
        <v>#REF!</v>
      </c>
      <c r="E2720" s="240" t="s">
        <v>244</v>
      </c>
      <c r="F2720" s="242" t="e">
        <f>IF(#REF!&gt;=1,IF(#REF!&gt;=1,#REF!),IF(#REF!&gt;=0,"",))</f>
        <v>#REF!</v>
      </c>
      <c r="G2720" s="241" t="e">
        <f>保全管理データ!N4432</f>
        <v>#REF!</v>
      </c>
      <c r="H2720" s="241" t="e">
        <f>IF(#REF!="無","",IF(#REF!="","",IF(#REF!="悪環境における作業",0.2,IF(#REF!="高所又は地下作業",0.1,IF(#REF!="錯綜場所作業",0.3,IF(#REF!="複雑な制約のある作業",0.4,IF(#REF!="単純な制約のある作業",0.2,0)))))))</f>
        <v>#REF!</v>
      </c>
      <c r="I2720" s="224" t="e">
        <f t="shared" si="167"/>
        <v>#REF!</v>
      </c>
      <c r="J2720" s="242" t="e">
        <f>IF(#REF!&gt;=1,IF(#REF!&gt;=1,#REF!),IF(#REF!&gt;=0,"",))</f>
        <v>#REF!</v>
      </c>
      <c r="K2720" s="241" t="e">
        <f>保全管理データ!N4459</f>
        <v>#REF!</v>
      </c>
      <c r="L2720" s="241" t="e">
        <f>IF(#REF!="","",IF(#REF!="悪環境における作業",0.2,IF(#REF!="高所又は地下作業",0.1,IF(#REF!="錯綜場所作業",0.3,IF(#REF!="複雑な制約のある作業",0.4,IF(#REF!="単純な制約のある作業",0.2,0))))))</f>
        <v>#REF!</v>
      </c>
      <c r="M2720" s="224" t="e">
        <f t="shared" si="168"/>
        <v>#REF!</v>
      </c>
    </row>
    <row r="2721" spans="2:13" s="229" customFormat="1" ht="27.75" customHeight="1" x14ac:dyDescent="0.2">
      <c r="B2721" s="562" t="s">
        <v>253</v>
      </c>
      <c r="C2721" s="563"/>
      <c r="D2721" s="239" t="e">
        <f>#REF!</f>
        <v>#REF!</v>
      </c>
      <c r="E2721" s="240" t="s">
        <v>242</v>
      </c>
      <c r="F2721" s="242" t="e">
        <f>IF(#REF!&gt;=1,IF(#REF!&gt;=1,#REF!),IF(#REF!&gt;=0,"",))</f>
        <v>#REF!</v>
      </c>
      <c r="G2721" s="241" t="e">
        <f>保全管理データ!N4433</f>
        <v>#REF!</v>
      </c>
      <c r="H2721" s="241" t="e">
        <f>IF(#REF!="無","",IF(#REF!="","",IF(#REF!="悪環境における作業",0.2,IF(#REF!="高所又は地下作業",0.1,IF(#REF!="錯綜場所作業",0.3,IF(#REF!="複雑な制約のある作業",0.4,IF(#REF!="単純な制約のある作業",0.2,0)))))))</f>
        <v>#REF!</v>
      </c>
      <c r="I2721" s="224" t="e">
        <f t="shared" si="167"/>
        <v>#REF!</v>
      </c>
      <c r="J2721" s="242" t="e">
        <f>IF(#REF!&gt;=1,IF(#REF!&gt;=1,#REF!),IF(#REF!&gt;=0,"",))</f>
        <v>#REF!</v>
      </c>
      <c r="K2721" s="241" t="e">
        <f>保全管理データ!N4460</f>
        <v>#REF!</v>
      </c>
      <c r="L2721" s="241" t="e">
        <f>IF(#REF!="","",IF(#REF!="悪環境における作業",0.2,IF(#REF!="高所又は地下作業",0.1,IF(#REF!="錯綜場所作業",0.3,IF(#REF!="複雑な制約のある作業",0.4,IF(#REF!="単純な制約のある作業",0.2,0))))))</f>
        <v>#REF!</v>
      </c>
      <c r="M2721" s="224" t="e">
        <f t="shared" si="168"/>
        <v>#REF!</v>
      </c>
    </row>
    <row r="2722" spans="2:13" s="229" customFormat="1" ht="27.75" customHeight="1" x14ac:dyDescent="0.2">
      <c r="B2722" s="562" t="s">
        <v>254</v>
      </c>
      <c r="C2722" s="563"/>
      <c r="D2722" s="239" t="e">
        <f>#REF!</f>
        <v>#REF!</v>
      </c>
      <c r="E2722" s="240" t="s">
        <v>242</v>
      </c>
      <c r="F2722" s="242" t="e">
        <f>IF(#REF!&gt;=1,IF(#REF!&gt;=1,#REF!),IF(#REF!&gt;=0,"",))</f>
        <v>#REF!</v>
      </c>
      <c r="G2722" s="241" t="e">
        <f>保全管理データ!N4434</f>
        <v>#REF!</v>
      </c>
      <c r="H2722" s="241" t="e">
        <f>IF(#REF!="無","",IF(#REF!="","",IF(#REF!="悪環境における作業",0.2,IF(#REF!="高所又は地下作業",0.1,IF(#REF!="錯綜場所作業",0.3,IF(#REF!="複雑な制約のある作業",0.4,IF(#REF!="単純な制約のある作業",0.2,0)))))))</f>
        <v>#REF!</v>
      </c>
      <c r="I2722" s="224" t="e">
        <f t="shared" si="167"/>
        <v>#REF!</v>
      </c>
      <c r="J2722" s="242" t="e">
        <f>IF(#REF!&gt;=1,IF(#REF!&gt;=1,#REF!),IF(#REF!&gt;=0,"",))</f>
        <v>#REF!</v>
      </c>
      <c r="K2722" s="241" t="e">
        <f>保全管理データ!N4461</f>
        <v>#REF!</v>
      </c>
      <c r="L2722" s="241" t="e">
        <f>IF(#REF!="","",IF(#REF!="悪環境における作業",0.2,IF(#REF!="高所又は地下作業",0.1,IF(#REF!="錯綜場所作業",0.3,IF(#REF!="複雑な制約のある作業",0.4,IF(#REF!="単純な制約のある作業",0.2,0))))))</f>
        <v>#REF!</v>
      </c>
      <c r="M2722" s="224" t="e">
        <f t="shared" si="168"/>
        <v>#REF!</v>
      </c>
    </row>
    <row r="2723" spans="2:13" s="229" customFormat="1" ht="27.75" customHeight="1" x14ac:dyDescent="0.2">
      <c r="B2723" s="562" t="s">
        <v>255</v>
      </c>
      <c r="C2723" s="563"/>
      <c r="D2723" s="239" t="e">
        <f>#REF!</f>
        <v>#REF!</v>
      </c>
      <c r="E2723" s="240" t="s">
        <v>245</v>
      </c>
      <c r="F2723" s="242" t="e">
        <f>IF(#REF!&gt;=1,IF(#REF!&gt;=1,#REF!),IF(#REF!&gt;=0,"",))</f>
        <v>#REF!</v>
      </c>
      <c r="G2723" s="241" t="e">
        <f>保全管理データ!N4435</f>
        <v>#REF!</v>
      </c>
      <c r="H2723" s="241" t="e">
        <f>IF(#REF!="無","",IF(#REF!="","",IF(#REF!="悪環境における作業",0.2,IF(#REF!="高所又は地下作業",0.1,IF(#REF!="錯綜場所作業",0.3,IF(#REF!="複雑な制約のある作業",0.4,IF(#REF!="単純な制約のある作業",0.2,0)))))))</f>
        <v>#REF!</v>
      </c>
      <c r="I2723" s="224" t="e">
        <f t="shared" si="167"/>
        <v>#REF!</v>
      </c>
      <c r="J2723" s="242" t="e">
        <f>IF(#REF!&gt;=1,IF(#REF!&gt;=1,#REF!),IF(#REF!&gt;=0,"",))</f>
        <v>#REF!</v>
      </c>
      <c r="K2723" s="241" t="e">
        <f>保全管理データ!N4462</f>
        <v>#REF!</v>
      </c>
      <c r="L2723" s="241" t="e">
        <f>IF(#REF!="","",IF(#REF!="悪環境における作業",0.2,IF(#REF!="高所又は地下作業",0.1,IF(#REF!="錯綜場所作業",0.3,IF(#REF!="複雑な制約のある作業",0.4,IF(#REF!="単純な制約のある作業",0.2,0))))))</f>
        <v>#REF!</v>
      </c>
      <c r="M2723" s="224" t="e">
        <f t="shared" si="168"/>
        <v>#REF!</v>
      </c>
    </row>
    <row r="2724" spans="2:13" s="229" customFormat="1" ht="27.75" customHeight="1" x14ac:dyDescent="0.2">
      <c r="B2724" s="562" t="s">
        <v>256</v>
      </c>
      <c r="C2724" s="563"/>
      <c r="D2724" s="239" t="e">
        <f>#REF!</f>
        <v>#REF!</v>
      </c>
      <c r="E2724" s="240" t="s">
        <v>242</v>
      </c>
      <c r="F2724" s="242" t="e">
        <f>IF(#REF!&gt;=1,IF(#REF!&gt;=1,#REF!),IF(#REF!&gt;=0,"",))</f>
        <v>#REF!</v>
      </c>
      <c r="G2724" s="241" t="e">
        <f>保全管理データ!N4436</f>
        <v>#REF!</v>
      </c>
      <c r="H2724" s="241" t="e">
        <f>IF(#REF!="無","",IF(#REF!="","",IF(#REF!="悪環境における作業",0.2,IF(#REF!="高所又は地下作業",0.1,IF(#REF!="錯綜場所作業",0.3,IF(#REF!="複雑な制約のある作業",0.4,IF(#REF!="単純な制約のある作業",0.2,0)))))))</f>
        <v>#REF!</v>
      </c>
      <c r="I2724" s="224" t="e">
        <f t="shared" si="167"/>
        <v>#REF!</v>
      </c>
      <c r="J2724" s="242" t="e">
        <f>IF(#REF!&gt;=1,IF(#REF!&gt;=1,#REF!),IF(#REF!&gt;=0,"",))</f>
        <v>#REF!</v>
      </c>
      <c r="K2724" s="241" t="e">
        <f>保全管理データ!N4463</f>
        <v>#REF!</v>
      </c>
      <c r="L2724" s="241" t="e">
        <f>IF(#REF!="","",IF(#REF!="悪環境における作業",0.2,IF(#REF!="高所又は地下作業",0.1,IF(#REF!="錯綜場所作業",0.3,IF(#REF!="複雑な制約のある作業",0.4,IF(#REF!="単純な制約のある作業",0.2,0))))))</f>
        <v>#REF!</v>
      </c>
      <c r="M2724" s="224" t="e">
        <f t="shared" si="168"/>
        <v>#REF!</v>
      </c>
    </row>
    <row r="2725" spans="2:13" s="229" customFormat="1" ht="27.75" customHeight="1" x14ac:dyDescent="0.2">
      <c r="B2725" s="562" t="s">
        <v>257</v>
      </c>
      <c r="C2725" s="563"/>
      <c r="D2725" s="239" t="e">
        <f>#REF!</f>
        <v>#REF!</v>
      </c>
      <c r="E2725" s="240" t="s">
        <v>245</v>
      </c>
      <c r="F2725" s="242" t="e">
        <f>IF(#REF!&gt;=1,IF(#REF!&gt;=1,#REF!),IF(#REF!&gt;=0,"",))</f>
        <v>#REF!</v>
      </c>
      <c r="G2725" s="241" t="e">
        <f>保全管理データ!N4437</f>
        <v>#REF!</v>
      </c>
      <c r="H2725" s="241" t="e">
        <f>IF(#REF!="無","",IF(#REF!="","",IF(#REF!="悪環境における作業",0.2,IF(#REF!="高所又は地下作業",0.1,IF(#REF!="錯綜場所作業",0.3,IF(#REF!="複雑な制約のある作業",0.4,IF(#REF!="単純な制約のある作業",0.2,0)))))))</f>
        <v>#REF!</v>
      </c>
      <c r="I2725" s="224" t="e">
        <f t="shared" si="167"/>
        <v>#REF!</v>
      </c>
      <c r="J2725" s="242" t="e">
        <f>IF(#REF!&gt;=1,IF(#REF!&gt;=1,#REF!),IF(#REF!&gt;=0,"",))</f>
        <v>#REF!</v>
      </c>
      <c r="K2725" s="241" t="e">
        <f>保全管理データ!N4464</f>
        <v>#REF!</v>
      </c>
      <c r="L2725" s="241" t="e">
        <f>IF(#REF!="","",IF(#REF!="悪環境における作業",0.2,IF(#REF!="高所又は地下作業",0.1,IF(#REF!="錯綜場所作業",0.3,IF(#REF!="複雑な制約のある作業",0.4,IF(#REF!="単純な制約のある作業",0.2,0))))))</f>
        <v>#REF!</v>
      </c>
      <c r="M2725" s="224" t="e">
        <f t="shared" si="168"/>
        <v>#REF!</v>
      </c>
    </row>
    <row r="2726" spans="2:13" s="229" customFormat="1" ht="27.75" customHeight="1" x14ac:dyDescent="0.2">
      <c r="B2726" s="562" t="s">
        <v>258</v>
      </c>
      <c r="C2726" s="563"/>
      <c r="D2726" s="239" t="e">
        <f>#REF!</f>
        <v>#REF!</v>
      </c>
      <c r="E2726" s="240" t="s">
        <v>245</v>
      </c>
      <c r="F2726" s="242" t="e">
        <f>IF(#REF!&gt;=1,IF(#REF!&gt;=1,#REF!),IF(#REF!&gt;=0,"",))</f>
        <v>#REF!</v>
      </c>
      <c r="G2726" s="241" t="e">
        <f>保全管理データ!N4438</f>
        <v>#REF!</v>
      </c>
      <c r="H2726" s="241" t="e">
        <f>IF(#REF!="無","",IF(#REF!="","",IF(#REF!="悪環境における作業",0.2,IF(#REF!="高所又は地下作業",0.1,IF(#REF!="錯綜場所作業",0.3,IF(#REF!="複雑な制約のある作業",0.4,IF(#REF!="単純な制約のある作業",0.2,0)))))))</f>
        <v>#REF!</v>
      </c>
      <c r="I2726" s="224" t="e">
        <f t="shared" si="167"/>
        <v>#REF!</v>
      </c>
      <c r="J2726" s="242" t="e">
        <f>IF(#REF!&gt;=1,IF(#REF!&gt;=1,#REF!),IF(#REF!&gt;=0,"",))</f>
        <v>#REF!</v>
      </c>
      <c r="K2726" s="241" t="e">
        <f>保全管理データ!N4465</f>
        <v>#REF!</v>
      </c>
      <c r="L2726" s="241" t="e">
        <f>IF(#REF!="","",IF(#REF!="悪環境における作業",0.2,IF(#REF!="高所又は地下作業",0.1,IF(#REF!="錯綜場所作業",0.3,IF(#REF!="複雑な制約のある作業",0.4,IF(#REF!="単純な制約のある作業",0.2,0))))))</f>
        <v>#REF!</v>
      </c>
      <c r="M2726" s="224" t="e">
        <f t="shared" si="168"/>
        <v>#REF!</v>
      </c>
    </row>
    <row r="2727" spans="2:13" s="229" customFormat="1" ht="27.75" customHeight="1" x14ac:dyDescent="0.2">
      <c r="B2727" s="562" t="s">
        <v>259</v>
      </c>
      <c r="C2727" s="563"/>
      <c r="D2727" s="239" t="e">
        <f>#REF!</f>
        <v>#REF!</v>
      </c>
      <c r="E2727" s="240" t="s">
        <v>245</v>
      </c>
      <c r="F2727" s="242" t="e">
        <f>IF(#REF!&gt;=1,IF(#REF!&gt;=1,#REF!),IF(#REF!&gt;=0,"",))</f>
        <v>#REF!</v>
      </c>
      <c r="G2727" s="241" t="e">
        <f>保全管理データ!N4439</f>
        <v>#REF!</v>
      </c>
      <c r="H2727" s="241" t="e">
        <f>IF(#REF!="無","",IF(#REF!="","",IF(#REF!="悪環境における作業",0.2,IF(#REF!="高所又は地下作業",0.1,IF(#REF!="錯綜場所作業",0.3,IF(#REF!="複雑な制約のある作業",0.4,IF(#REF!="単純な制約のある作業",0.2,0)))))))</f>
        <v>#REF!</v>
      </c>
      <c r="I2727" s="224" t="e">
        <f t="shared" si="167"/>
        <v>#REF!</v>
      </c>
      <c r="J2727" s="242" t="e">
        <f>IF(#REF!&gt;=1,IF(#REF!&gt;=1,#REF!),IF(#REF!&gt;=0,"",))</f>
        <v>#REF!</v>
      </c>
      <c r="K2727" s="241" t="e">
        <f>保全管理データ!N4466</f>
        <v>#REF!</v>
      </c>
      <c r="L2727" s="241" t="e">
        <f>IF(#REF!="","",IF(#REF!="悪環境における作業",0.2,IF(#REF!="高所又は地下作業",0.1,IF(#REF!="錯綜場所作業",0.3,IF(#REF!="複雑な制約のある作業",0.4,IF(#REF!="単純な制約のある作業",0.2,0))))))</f>
        <v>#REF!</v>
      </c>
      <c r="M2727" s="224" t="e">
        <f t="shared" si="168"/>
        <v>#REF!</v>
      </c>
    </row>
    <row r="2728" spans="2:13" s="229" customFormat="1" ht="27.75" customHeight="1" x14ac:dyDescent="0.2">
      <c r="B2728" s="562" t="s">
        <v>260</v>
      </c>
      <c r="C2728" s="563"/>
      <c r="D2728" s="239" t="e">
        <f>#REF!</f>
        <v>#REF!</v>
      </c>
      <c r="E2728" s="240" t="s">
        <v>248</v>
      </c>
      <c r="F2728" s="242" t="e">
        <f>IF(#REF!&gt;=1,IF(#REF!&gt;=1,#REF!),IF(#REF!&gt;=0,"",))</f>
        <v>#REF!</v>
      </c>
      <c r="G2728" s="241" t="e">
        <f>保全管理データ!N4440</f>
        <v>#REF!</v>
      </c>
      <c r="H2728" s="241" t="e">
        <f>IF(#REF!="無","",IF(#REF!="","",IF(#REF!="悪環境における作業",0.2,IF(#REF!="高所又は地下作業",0.1,IF(#REF!="錯綜場所作業",0.3,IF(#REF!="複雑な制約のある作業",0.4,IF(#REF!="単純な制約のある作業",0.2,0)))))))</f>
        <v>#REF!</v>
      </c>
      <c r="I2728" s="224" t="e">
        <f t="shared" si="167"/>
        <v>#REF!</v>
      </c>
      <c r="J2728" s="242" t="e">
        <f>IF(#REF!&gt;=1,IF(#REF!&gt;=1,#REF!),IF(#REF!&gt;=0,"",))</f>
        <v>#REF!</v>
      </c>
      <c r="K2728" s="241" t="e">
        <f>保全管理データ!N4467</f>
        <v>#REF!</v>
      </c>
      <c r="L2728" s="241" t="e">
        <f>IF(#REF!="","",IF(#REF!="悪環境における作業",0.2,IF(#REF!="高所又は地下作業",0.1,IF(#REF!="錯綜場所作業",0.3,IF(#REF!="複雑な制約のある作業",0.4,IF(#REF!="単純な制約のある作業",0.2,0))))))</f>
        <v>#REF!</v>
      </c>
      <c r="M2728" s="224" t="e">
        <f t="shared" si="168"/>
        <v>#REF!</v>
      </c>
    </row>
    <row r="2729" spans="2:13" s="229" customFormat="1" ht="27.75" customHeight="1" x14ac:dyDescent="0.2">
      <c r="B2729" s="562" t="s">
        <v>261</v>
      </c>
      <c r="C2729" s="563"/>
      <c r="D2729" s="239" t="e">
        <f>#REF!</f>
        <v>#REF!</v>
      </c>
      <c r="E2729" s="240" t="s">
        <v>247</v>
      </c>
      <c r="F2729" s="242" t="e">
        <f>IF(#REF!&gt;=1,IF(#REF!&gt;=1,#REF!),IF(#REF!&gt;=0,"",))</f>
        <v>#REF!</v>
      </c>
      <c r="G2729" s="241" t="e">
        <f>保全管理データ!N4441</f>
        <v>#REF!</v>
      </c>
      <c r="H2729" s="241" t="e">
        <f>IF(#REF!="無","",IF(#REF!="","",IF(#REF!="悪環境における作業",0.2,IF(#REF!="高所又は地下作業",0.1,IF(#REF!="錯綜場所作業",0.3,IF(#REF!="複雑な制約のある作業",0.4,IF(#REF!="単純な制約のある作業",0.2,0)))))))</f>
        <v>#REF!</v>
      </c>
      <c r="I2729" s="224" t="e">
        <f t="shared" si="167"/>
        <v>#REF!</v>
      </c>
      <c r="J2729" s="242" t="e">
        <f>IF(#REF!&gt;=1,IF(#REF!&gt;=1,#REF!),IF(#REF!&gt;=0,"",))</f>
        <v>#REF!</v>
      </c>
      <c r="K2729" s="241" t="e">
        <f>保全管理データ!N4468</f>
        <v>#REF!</v>
      </c>
      <c r="L2729" s="241" t="e">
        <f>IF(#REF!="","",IF(#REF!="悪環境における作業",0.2,IF(#REF!="高所又は地下作業",0.1,IF(#REF!="錯綜場所作業",0.3,IF(#REF!="複雑な制約のある作業",0.4,IF(#REF!="単純な制約のある作業",0.2,0))))))</f>
        <v>#REF!</v>
      </c>
      <c r="M2729" s="224" t="e">
        <f t="shared" si="168"/>
        <v>#REF!</v>
      </c>
    </row>
    <row r="2730" spans="2:13" s="229" customFormat="1" ht="27.75" customHeight="1" x14ac:dyDescent="0.2">
      <c r="B2730" s="562" t="s">
        <v>262</v>
      </c>
      <c r="C2730" s="563"/>
      <c r="D2730" s="239" t="e">
        <f>#REF!</f>
        <v>#REF!</v>
      </c>
      <c r="E2730" s="240" t="s">
        <v>245</v>
      </c>
      <c r="F2730" s="242" t="e">
        <f>IF(#REF!&gt;=1,IF(#REF!&gt;=1,#REF!),IF(#REF!&gt;=0,"",))</f>
        <v>#REF!</v>
      </c>
      <c r="G2730" s="241" t="e">
        <f>保全管理データ!N4442</f>
        <v>#REF!</v>
      </c>
      <c r="H2730" s="241" t="e">
        <f>IF(#REF!="無","",IF(#REF!="","",IF(#REF!="悪環境における作業",0.2,IF(#REF!="高所又は地下作業",0.1,IF(#REF!="錯綜場所作業",0.3,IF(#REF!="複雑な制約のある作業",0.4,IF(#REF!="単純な制約のある作業",0.2,0)))))))</f>
        <v>#REF!</v>
      </c>
      <c r="I2730" s="224" t="e">
        <f t="shared" si="167"/>
        <v>#REF!</v>
      </c>
      <c r="J2730" s="242" t="e">
        <f>IF(#REF!&gt;=1,IF(#REF!&gt;=1,#REF!),IF(#REF!&gt;=0,"",))</f>
        <v>#REF!</v>
      </c>
      <c r="K2730" s="241" t="e">
        <f>保全管理データ!N4469</f>
        <v>#REF!</v>
      </c>
      <c r="L2730" s="241" t="e">
        <f>IF(#REF!="","",IF(#REF!="悪環境における作業",0.2,IF(#REF!="高所又は地下作業",0.1,IF(#REF!="錯綜場所作業",0.3,IF(#REF!="複雑な制約のある作業",0.4,IF(#REF!="単純な制約のある作業",0.2,0))))))</f>
        <v>#REF!</v>
      </c>
      <c r="M2730" s="224" t="e">
        <f t="shared" si="168"/>
        <v>#REF!</v>
      </c>
    </row>
    <row r="2731" spans="2:13" s="229" customFormat="1" ht="27.75" customHeight="1" x14ac:dyDescent="0.2">
      <c r="B2731" s="562" t="s">
        <v>263</v>
      </c>
      <c r="C2731" s="563"/>
      <c r="D2731" s="239" t="e">
        <f>#REF!</f>
        <v>#REF!</v>
      </c>
      <c r="E2731" s="240" t="s">
        <v>245</v>
      </c>
      <c r="F2731" s="242" t="e">
        <f>IF(#REF!&gt;=1,IF(#REF!&gt;=1,#REF!),IF(#REF!&gt;=0,"",))</f>
        <v>#REF!</v>
      </c>
      <c r="G2731" s="241" t="e">
        <f>保全管理データ!N4443</f>
        <v>#REF!</v>
      </c>
      <c r="H2731" s="241" t="e">
        <f>IF(#REF!="無","",IF(#REF!="","",IF(#REF!="悪環境における作業",0.2,IF(#REF!="高所又は地下作業",0.1,IF(#REF!="錯綜場所作業",0.3,IF(#REF!="複雑な制約のある作業",0.4,IF(#REF!="単純な制約のある作業",0.2,0)))))))</f>
        <v>#REF!</v>
      </c>
      <c r="I2731" s="224" t="e">
        <f t="shared" si="167"/>
        <v>#REF!</v>
      </c>
      <c r="J2731" s="242" t="e">
        <f>IF(#REF!&gt;=1,IF(#REF!&gt;=1,#REF!),IF(#REF!&gt;=0,"",))</f>
        <v>#REF!</v>
      </c>
      <c r="K2731" s="241" t="e">
        <f>保全管理データ!N4470</f>
        <v>#REF!</v>
      </c>
      <c r="L2731" s="241" t="e">
        <f>IF(#REF!="","",IF(#REF!="悪環境における作業",0.2,IF(#REF!="高所又は地下作業",0.1,IF(#REF!="錯綜場所作業",0.3,IF(#REF!="複雑な制約のある作業",0.4,IF(#REF!="単純な制約のある作業",0.2,0))))))</f>
        <v>#REF!</v>
      </c>
      <c r="M2731" s="224" t="e">
        <f t="shared" si="168"/>
        <v>#REF!</v>
      </c>
    </row>
    <row r="2732" spans="2:13" s="229" customFormat="1" ht="27.75" customHeight="1" x14ac:dyDescent="0.2">
      <c r="B2732" s="562" t="s">
        <v>264</v>
      </c>
      <c r="C2732" s="563"/>
      <c r="D2732" s="239" t="e">
        <f>#REF!</f>
        <v>#REF!</v>
      </c>
      <c r="E2732" s="240" t="s">
        <v>245</v>
      </c>
      <c r="F2732" s="242" t="e">
        <f>IF(#REF!&gt;=1,IF(#REF!&gt;=1,#REF!),IF(#REF!&gt;=0,"",))</f>
        <v>#REF!</v>
      </c>
      <c r="G2732" s="241" t="e">
        <f>保全管理データ!N4444</f>
        <v>#REF!</v>
      </c>
      <c r="H2732" s="241" t="e">
        <f>IF(#REF!="無","",IF(#REF!="","",IF(#REF!="悪環境における作業",0.2,IF(#REF!="高所又は地下作業",0.1,IF(#REF!="錯綜場所作業",0.3,IF(#REF!="複雑な制約のある作業",0.4,IF(#REF!="単純な制約のある作業",0.2,0)))))))</f>
        <v>#REF!</v>
      </c>
      <c r="I2732" s="224" t="e">
        <f t="shared" si="167"/>
        <v>#REF!</v>
      </c>
      <c r="J2732" s="242" t="e">
        <f>IF(#REF!&gt;=1,IF(#REF!&gt;=1,#REF!),IF(#REF!&gt;=0,"",))</f>
        <v>#REF!</v>
      </c>
      <c r="K2732" s="241" t="e">
        <f>保全管理データ!N4471</f>
        <v>#REF!</v>
      </c>
      <c r="L2732" s="241" t="e">
        <f>IF(#REF!="","",IF(#REF!="悪環境における作業",0.2,IF(#REF!="高所又は地下作業",0.1,IF(#REF!="錯綜場所作業",0.3,IF(#REF!="複雑な制約のある作業",0.4,IF(#REF!="単純な制約のある作業",0.2,0))))))</f>
        <v>#REF!</v>
      </c>
      <c r="M2732" s="224" t="e">
        <f t="shared" si="168"/>
        <v>#REF!</v>
      </c>
    </row>
    <row r="2733" spans="2:13" s="229" customFormat="1" ht="27.75" customHeight="1" x14ac:dyDescent="0.2">
      <c r="B2733" s="562" t="s">
        <v>265</v>
      </c>
      <c r="C2733" s="563"/>
      <c r="D2733" s="239" t="e">
        <f>#REF!</f>
        <v>#REF!</v>
      </c>
      <c r="E2733" s="240" t="s">
        <v>245</v>
      </c>
      <c r="F2733" s="242" t="e">
        <f>IF(#REF!&gt;=1,IF(#REF!&gt;=1,#REF!),IF(#REF!&gt;=0,"",))</f>
        <v>#REF!</v>
      </c>
      <c r="G2733" s="241" t="e">
        <f>保全管理データ!N4445</f>
        <v>#REF!</v>
      </c>
      <c r="H2733" s="241" t="e">
        <f>IF(#REF!="無","",IF(#REF!="","",IF(#REF!="悪環境における作業",0.2,IF(#REF!="高所又は地下作業",0.1,IF(#REF!="錯綜場所作業",0.3,IF(#REF!="複雑な制約のある作業",0.4,IF(#REF!="単純な制約のある作業",0.2,0)))))))</f>
        <v>#REF!</v>
      </c>
      <c r="I2733" s="224" t="e">
        <f t="shared" si="167"/>
        <v>#REF!</v>
      </c>
      <c r="J2733" s="242" t="e">
        <f>IF(#REF!&gt;=1,IF(#REF!&gt;=1,#REF!),IF(#REF!&gt;=0,"",))</f>
        <v>#REF!</v>
      </c>
      <c r="K2733" s="241" t="e">
        <f>保全管理データ!N4472</f>
        <v>#REF!</v>
      </c>
      <c r="L2733" s="241" t="e">
        <f>IF(#REF!="","",IF(#REF!="悪環境における作業",0.2,IF(#REF!="高所又は地下作業",0.1,IF(#REF!="錯綜場所作業",0.3,IF(#REF!="複雑な制約のある作業",0.4,IF(#REF!="単純な制約のある作業",0.2,0))))))</f>
        <v>#REF!</v>
      </c>
      <c r="M2733" s="224" t="e">
        <f t="shared" si="168"/>
        <v>#REF!</v>
      </c>
    </row>
    <row r="2734" spans="2:13" s="229" customFormat="1" ht="27.75" customHeight="1" x14ac:dyDescent="0.2">
      <c r="B2734" s="562" t="s">
        <v>266</v>
      </c>
      <c r="C2734" s="563"/>
      <c r="D2734" s="239" t="e">
        <f>#REF!</f>
        <v>#REF!</v>
      </c>
      <c r="E2734" s="240" t="s">
        <v>245</v>
      </c>
      <c r="F2734" s="242" t="e">
        <f>IF(#REF!&gt;=1,IF(#REF!&gt;=1,#REF!),IF(#REF!&gt;=0,"",))</f>
        <v>#REF!</v>
      </c>
      <c r="G2734" s="241" t="e">
        <f>保全管理データ!N4446</f>
        <v>#REF!</v>
      </c>
      <c r="H2734" s="241" t="e">
        <f>IF(#REF!="無","",IF(#REF!="","",IF(#REF!="悪環境における作業",0.2,IF(#REF!="高所又は地下作業",0.1,IF(#REF!="錯綜場所作業",0.3,IF(#REF!="複雑な制約のある作業",0.4,IF(#REF!="単純な制約のある作業",0.2,0)))))))</f>
        <v>#REF!</v>
      </c>
      <c r="I2734" s="224" t="e">
        <f t="shared" si="167"/>
        <v>#REF!</v>
      </c>
      <c r="J2734" s="242" t="e">
        <f>IF(#REF!&gt;=1,IF(#REF!&gt;=1,#REF!),IF(#REF!&gt;=0,"",))</f>
        <v>#REF!</v>
      </c>
      <c r="K2734" s="241" t="e">
        <f>保全管理データ!N4473</f>
        <v>#REF!</v>
      </c>
      <c r="L2734" s="241" t="e">
        <f>IF(#REF!="","",IF(#REF!="悪環境における作業",0.2,IF(#REF!="高所又は地下作業",0.1,IF(#REF!="錯綜場所作業",0.3,IF(#REF!="複雑な制約のある作業",0.4,IF(#REF!="単純な制約のある作業",0.2,0))))))</f>
        <v>#REF!</v>
      </c>
      <c r="M2734" s="224" t="e">
        <f t="shared" si="168"/>
        <v>#REF!</v>
      </c>
    </row>
    <row r="2735" spans="2:13" s="229" customFormat="1" ht="27.75" customHeight="1" x14ac:dyDescent="0.2">
      <c r="B2735" s="562" t="s">
        <v>81</v>
      </c>
      <c r="C2735" s="563"/>
      <c r="D2735" s="239" t="e">
        <f>#REF!</f>
        <v>#REF!</v>
      </c>
      <c r="E2735" s="240" t="s">
        <v>245</v>
      </c>
      <c r="F2735" s="242" t="e">
        <f>IF(#REF!&gt;=1,IF(#REF!&gt;=1,#REF!),IF(#REF!&gt;=0,"",))</f>
        <v>#REF!</v>
      </c>
      <c r="G2735" s="241" t="e">
        <f>保全管理データ!N4447</f>
        <v>#REF!</v>
      </c>
      <c r="H2735" s="241" t="e">
        <f>IF(#REF!="無","",IF(#REF!="","",IF(#REF!="悪環境における作業",0.2,IF(#REF!="高所又は地下作業",0.1,IF(#REF!="錯綜場所作業",0.3,IF(#REF!="複雑な制約のある作業",0.4,IF(#REF!="単純な制約のある作業",0.2,0)))))))</f>
        <v>#REF!</v>
      </c>
      <c r="I2735" s="224" t="e">
        <f t="shared" si="167"/>
        <v>#REF!</v>
      </c>
      <c r="J2735" s="242" t="e">
        <f>IF(#REF!&gt;=1,IF(#REF!&gt;=1,#REF!),IF(#REF!&gt;=0,"",))</f>
        <v>#REF!</v>
      </c>
      <c r="K2735" s="241" t="e">
        <f>保全管理データ!N4474</f>
        <v>#REF!</v>
      </c>
      <c r="L2735" s="241" t="e">
        <f>IF(#REF!="","",IF(#REF!="悪環境における作業",0.2,IF(#REF!="高所又は地下作業",0.1,IF(#REF!="錯綜場所作業",0.3,IF(#REF!="複雑な制約のある作業",0.4,IF(#REF!="単純な制約のある作業",0.2,0))))))</f>
        <v>#REF!</v>
      </c>
      <c r="M2735" s="224" t="e">
        <f t="shared" si="168"/>
        <v>#REF!</v>
      </c>
    </row>
    <row r="2736" spans="2:13" s="229" customFormat="1" ht="27.75" customHeight="1" x14ac:dyDescent="0.2">
      <c r="B2736" s="562" t="s">
        <v>267</v>
      </c>
      <c r="C2736" s="563"/>
      <c r="D2736" s="239" t="e">
        <f>#REF!</f>
        <v>#REF!</v>
      </c>
      <c r="E2736" s="240" t="s">
        <v>247</v>
      </c>
      <c r="F2736" s="242" t="e">
        <f>IF(#REF!&gt;=1,IF(#REF!&gt;=1,#REF!),IF(#REF!&gt;=0,"",))</f>
        <v>#REF!</v>
      </c>
      <c r="G2736" s="241" t="e">
        <f>保全管理データ!N4448</f>
        <v>#REF!</v>
      </c>
      <c r="H2736" s="241" t="e">
        <f>IF(#REF!="無","",IF(#REF!="","",IF(#REF!="悪環境における作業",0.2,IF(#REF!="高所又は地下作業",0.1,IF(#REF!="錯綜場所作業",0.3,IF(#REF!="複雑な制約のある作業",0.4,IF(#REF!="単純な制約のある作業",0.2,0)))))))</f>
        <v>#REF!</v>
      </c>
      <c r="I2736" s="224" t="e">
        <f t="shared" si="167"/>
        <v>#REF!</v>
      </c>
      <c r="J2736" s="242" t="e">
        <f>IF(#REF!&gt;=1,IF(#REF!&gt;=1,#REF!),IF(#REF!&gt;=0,"",))</f>
        <v>#REF!</v>
      </c>
      <c r="K2736" s="241" t="e">
        <f>保全管理データ!N4475</f>
        <v>#REF!</v>
      </c>
      <c r="L2736" s="241" t="e">
        <f>IF(#REF!="","",IF(#REF!="悪環境における作業",0.2,IF(#REF!="高所又は地下作業",0.1,IF(#REF!="錯綜場所作業",0.3,IF(#REF!="複雑な制約のある作業",0.4,IF(#REF!="単純な制約のある作業",0.2,0))))))</f>
        <v>#REF!</v>
      </c>
      <c r="M2736" s="224" t="e">
        <f t="shared" si="168"/>
        <v>#REF!</v>
      </c>
    </row>
    <row r="2737" spans="2:13" s="229" customFormat="1" ht="27.75" customHeight="1" x14ac:dyDescent="0.2">
      <c r="B2737" s="562" t="s">
        <v>268</v>
      </c>
      <c r="C2737" s="563"/>
      <c r="D2737" s="239" t="e">
        <f>#REF!</f>
        <v>#REF!</v>
      </c>
      <c r="E2737" s="240" t="s">
        <v>246</v>
      </c>
      <c r="F2737" s="242" t="e">
        <f>IF(#REF!&gt;=1,IF(#REF!&gt;=1,#REF!),IF(#REF!&gt;=0,"",))</f>
        <v>#REF!</v>
      </c>
      <c r="G2737" s="241" t="e">
        <f>保全管理データ!N4449</f>
        <v>#REF!</v>
      </c>
      <c r="H2737" s="241" t="e">
        <f>IF(#REF!="無","",IF(#REF!="","",IF(#REF!="悪環境における作業",0.2,IF(#REF!="高所又は地下作業",0.1,IF(#REF!="錯綜場所作業",0.3,IF(#REF!="複雑な制約のある作業",0.4,IF(#REF!="単純な制約のある作業",0.2,0)))))))</f>
        <v>#REF!</v>
      </c>
      <c r="I2737" s="224" t="e">
        <f t="shared" si="167"/>
        <v>#REF!</v>
      </c>
      <c r="J2737" s="242" t="e">
        <f>IF(#REF!&gt;=1,IF(#REF!&gt;=1,#REF!),IF(#REF!&gt;=0,"",))</f>
        <v>#REF!</v>
      </c>
      <c r="K2737" s="241" t="e">
        <f>保全管理データ!N4476</f>
        <v>#REF!</v>
      </c>
      <c r="L2737" s="241" t="e">
        <f>IF(#REF!="","",IF(#REF!="悪環境における作業",0.2,IF(#REF!="高所又は地下作業",0.1,IF(#REF!="錯綜場所作業",0.3,IF(#REF!="複雑な制約のある作業",0.4,IF(#REF!="単純な制約のある作業",0.2,0))))))</f>
        <v>#REF!</v>
      </c>
      <c r="M2737" s="224" t="e">
        <f t="shared" si="168"/>
        <v>#REF!</v>
      </c>
    </row>
    <row r="2738" spans="2:13" s="229" customFormat="1" ht="27.75" customHeight="1" thickBot="1" x14ac:dyDescent="0.25">
      <c r="B2738" s="564" t="s">
        <v>269</v>
      </c>
      <c r="C2738" s="565"/>
      <c r="D2738" s="243" t="e">
        <f>#REF!</f>
        <v>#REF!</v>
      </c>
      <c r="E2738" s="244" t="s">
        <v>245</v>
      </c>
      <c r="F2738" s="246" t="e">
        <f>IF(#REF!&gt;=1,IF(#REF!&gt;=1,#REF!),IF(#REF!&gt;=0,"",))</f>
        <v>#REF!</v>
      </c>
      <c r="G2738" s="245" t="e">
        <f>保全管理データ!N4450</f>
        <v>#REF!</v>
      </c>
      <c r="H2738" s="241" t="e">
        <f>IF(#REF!="無","",IF(#REF!="","",IF(#REF!="悪環境における作業",0.2,IF(#REF!="高所又は地下作業",0.1,IF(#REF!="錯綜場所作業",0.3,IF(#REF!="複雑な制約のある作業",0.4,IF(#REF!="単純な制約のある作業",0.2,0)))))))</f>
        <v>#REF!</v>
      </c>
      <c r="I2738" s="224" t="e">
        <f t="shared" si="167"/>
        <v>#REF!</v>
      </c>
      <c r="J2738" s="246" t="e">
        <f>IF(#REF!&gt;=1,IF(#REF!&gt;=1,#REF!),IF(#REF!&gt;=0,"",))</f>
        <v>#REF!</v>
      </c>
      <c r="K2738" s="245" t="e">
        <f>保全管理データ!N4477</f>
        <v>#REF!</v>
      </c>
      <c r="L2738" s="245" t="e">
        <f>IF(#REF!="","",IF(#REF!="悪環境における作業",0.2,IF(#REF!="高所又は地下作業",0.1,IF(#REF!="錯綜場所作業",0.3,IF(#REF!="複雑な制約のある作業",0.4,IF(#REF!="単純な制約のある作業",0.2,0))))))</f>
        <v>#REF!</v>
      </c>
      <c r="M2738" s="224" t="e">
        <f t="shared" si="168"/>
        <v>#REF!</v>
      </c>
    </row>
    <row r="2739" spans="2:13" s="229" customFormat="1" ht="27.75" customHeight="1" thickBot="1" x14ac:dyDescent="0.25">
      <c r="B2739" s="555" t="s">
        <v>190</v>
      </c>
      <c r="C2739" s="555"/>
      <c r="D2739" s="555"/>
      <c r="E2739" s="555"/>
      <c r="F2739" s="556" t="e">
        <f>SUM(I2715:I2738)</f>
        <v>#REF!</v>
      </c>
      <c r="G2739" s="557"/>
      <c r="H2739" s="557"/>
      <c r="I2739" s="558"/>
      <c r="J2739" s="556" t="e">
        <f>IF(SUM(J2715:J2738)=0,"0.00",SUM(M2715:M2738))</f>
        <v>#REF!</v>
      </c>
      <c r="K2739" s="557"/>
      <c r="L2739" s="557"/>
      <c r="M2739" s="558"/>
    </row>
    <row r="2740" spans="2:13" s="229" customFormat="1" ht="27.75" customHeight="1" thickBot="1" x14ac:dyDescent="0.25">
      <c r="B2740" s="555" t="s">
        <v>97</v>
      </c>
      <c r="C2740" s="555"/>
      <c r="D2740" s="555"/>
      <c r="E2740" s="555"/>
      <c r="F2740" s="559" t="e">
        <f>IF(#REF!="５年以下","0",IF(#REF!="５年～１０年",0.1,IF(#REF!="１０年以上",0.15)))</f>
        <v>#REF!</v>
      </c>
      <c r="G2740" s="560"/>
      <c r="H2740" s="560"/>
      <c r="I2740" s="560"/>
      <c r="J2740" s="560"/>
      <c r="K2740" s="560"/>
      <c r="L2740" s="560"/>
      <c r="M2740" s="561"/>
    </row>
    <row r="2741" spans="2:13" s="229" customFormat="1" ht="27.75" customHeight="1" thickBot="1" x14ac:dyDescent="0.25">
      <c r="B2741" s="556" t="s">
        <v>273</v>
      </c>
      <c r="C2741" s="557"/>
      <c r="D2741" s="557"/>
      <c r="E2741" s="558"/>
      <c r="F2741" s="556" t="e">
        <f>F2739*(1+F2740)</f>
        <v>#REF!</v>
      </c>
      <c r="G2741" s="557"/>
      <c r="H2741" s="557"/>
      <c r="I2741" s="557"/>
      <c r="J2741" s="556" t="e">
        <f>J2739*(1+F2740)</f>
        <v>#REF!</v>
      </c>
      <c r="K2741" s="557"/>
      <c r="L2741" s="557"/>
      <c r="M2741" s="558"/>
    </row>
    <row r="2742" spans="2:13" s="229" customFormat="1" ht="24" hidden="1" customHeight="1" thickBot="1" x14ac:dyDescent="0.25">
      <c r="B2742" s="555" t="s">
        <v>191</v>
      </c>
      <c r="C2742" s="555"/>
      <c r="D2742" s="555"/>
      <c r="E2742" s="555"/>
      <c r="F2742" s="556" t="e">
        <f>#REF!*(#REF!*#REF!+#REF!*#REF!)</f>
        <v>#REF!</v>
      </c>
      <c r="G2742" s="557"/>
      <c r="H2742" s="558"/>
      <c r="I2742" s="555" t="e">
        <f>#REF!</f>
        <v>#REF!</v>
      </c>
      <c r="J2742" s="556"/>
      <c r="K2742" s="247" t="s">
        <v>230</v>
      </c>
      <c r="L2742" s="558" t="e">
        <f>B2713</f>
        <v>#REF!</v>
      </c>
      <c r="M2742" s="555"/>
    </row>
    <row r="2743" spans="2:13" s="229" customFormat="1" ht="45" customHeight="1" x14ac:dyDescent="0.2">
      <c r="B2743" s="228"/>
      <c r="C2743" s="228"/>
      <c r="D2743" s="228"/>
      <c r="E2743" s="228"/>
      <c r="F2743" s="228"/>
      <c r="G2743" s="228"/>
      <c r="H2743" s="228"/>
      <c r="I2743" s="228"/>
      <c r="J2743" s="228"/>
      <c r="K2743" s="228"/>
      <c r="L2743" s="228"/>
      <c r="M2743" s="228"/>
    </row>
    <row r="2744" spans="2:13" s="254" customFormat="1" ht="45" customHeight="1" thickBot="1" x14ac:dyDescent="0.25">
      <c r="B2744" s="253"/>
      <c r="C2744" s="253"/>
      <c r="D2744" s="253"/>
      <c r="E2744" s="253"/>
      <c r="F2744" s="253"/>
      <c r="G2744" s="253"/>
      <c r="H2744" s="253"/>
      <c r="I2744" s="253"/>
      <c r="J2744" s="253"/>
      <c r="K2744" s="253"/>
      <c r="L2744" s="253"/>
      <c r="M2744" s="253"/>
    </row>
    <row r="2745" spans="2:13" s="254" customFormat="1" ht="27.75" customHeight="1" thickBot="1" x14ac:dyDescent="0.25">
      <c r="B2745" s="542" t="s">
        <v>128</v>
      </c>
      <c r="C2745" s="543"/>
      <c r="D2745" s="543"/>
      <c r="E2745" s="544"/>
      <c r="F2745" s="253"/>
      <c r="G2745" s="253"/>
      <c r="H2745" s="253"/>
      <c r="I2745" s="253"/>
      <c r="J2745" s="253"/>
      <c r="K2745" s="253"/>
      <c r="L2745" s="253"/>
      <c r="M2745" s="253"/>
    </row>
    <row r="2746" spans="2:13" s="254" customFormat="1" ht="27.75" customHeight="1" x14ac:dyDescent="0.2">
      <c r="B2746" s="545" t="e">
        <f>#REF!</f>
        <v>#REF!</v>
      </c>
      <c r="C2746" s="546"/>
      <c r="D2746" s="547"/>
      <c r="E2746" s="548"/>
      <c r="F2746" s="552" t="s">
        <v>240</v>
      </c>
      <c r="G2746" s="553"/>
      <c r="H2746" s="553"/>
      <c r="I2746" s="554"/>
      <c r="J2746" s="552" t="s">
        <v>239</v>
      </c>
      <c r="K2746" s="553"/>
      <c r="L2746" s="553"/>
      <c r="M2746" s="554"/>
    </row>
    <row r="2747" spans="2:13" s="254" customFormat="1" ht="27.75" customHeight="1" thickBot="1" x14ac:dyDescent="0.25">
      <c r="B2747" s="549"/>
      <c r="C2747" s="550"/>
      <c r="D2747" s="550"/>
      <c r="E2747" s="551"/>
      <c r="F2747" s="255" t="s">
        <v>149</v>
      </c>
      <c r="G2747" s="256" t="s">
        <v>151</v>
      </c>
      <c r="H2747" s="256" t="s">
        <v>96</v>
      </c>
      <c r="I2747" s="257" t="s">
        <v>150</v>
      </c>
      <c r="J2747" s="255" t="s">
        <v>149</v>
      </c>
      <c r="K2747" s="256" t="s">
        <v>151</v>
      </c>
      <c r="L2747" s="256" t="s">
        <v>96</v>
      </c>
      <c r="M2747" s="257" t="s">
        <v>150</v>
      </c>
    </row>
    <row r="2748" spans="2:13" s="254" customFormat="1" ht="27.75" customHeight="1" thickTop="1" x14ac:dyDescent="0.2">
      <c r="B2748" s="540" t="s">
        <v>241</v>
      </c>
      <c r="C2748" s="541"/>
      <c r="D2748" s="264"/>
      <c r="E2748" s="237" t="s">
        <v>242</v>
      </c>
      <c r="F2748" s="258" t="e">
        <f>IF(#REF!&gt;=1,IF(#REF!&gt;=1,#REF!),IF(#REF!&gt;=0,"",))</f>
        <v>#REF!</v>
      </c>
      <c r="G2748" s="241" t="e">
        <f>保全管理データ!N4707</f>
        <v>#REF!</v>
      </c>
      <c r="H2748" s="259" t="e">
        <f>IF(#REF!="無","",IF(#REF!="","",IF(#REF!="悪環境における作業",0.2,IF(#REF!="高所又は地下作業",0.1,IF(#REF!="錯綜場所作業",0.3,IF(#REF!="複雑な制約のある作業",0.4,IF(#REF!="単純な制約のある作業",0.2,0)))))))</f>
        <v>#REF!</v>
      </c>
      <c r="I2748" s="260" t="e">
        <f>IF(F2748="","",F2748*G2748*(1+IF(H2748="",0,H2748)))</f>
        <v>#REF!</v>
      </c>
      <c r="J2748" s="258" t="e">
        <f>IF(#REF!&gt;=1,IF(#REF!&gt;=1,#REF!),IF(#REF!&gt;=0,"",))</f>
        <v>#REF!</v>
      </c>
      <c r="K2748" s="241" t="e">
        <f>保全管理データ!N4734</f>
        <v>#REF!</v>
      </c>
      <c r="L2748" s="259" t="e">
        <f>IF(#REF!="","",IF(#REF!="悪環境における作業",0.2,IF(#REF!="高所又は地下作業",0.1,IF(#REF!="錯綜場所作業",0.3,IF(#REF!="複雑な制約のある作業",0.4,IF(#REF!="単純な制約のある作業",0.2,0))))))</f>
        <v>#REF!</v>
      </c>
      <c r="M2748" s="260" t="e">
        <f>IF(J2748="","",J2748*K2748*(1+IF(L2748="",0,L2748)))</f>
        <v>#REF!</v>
      </c>
    </row>
    <row r="2749" spans="2:13" s="254" customFormat="1" ht="27.75" customHeight="1" x14ac:dyDescent="0.2">
      <c r="B2749" s="536" t="s">
        <v>243</v>
      </c>
      <c r="C2749" s="537"/>
      <c r="D2749" s="265"/>
      <c r="E2749" s="224" t="s">
        <v>242</v>
      </c>
      <c r="F2749" s="258" t="e">
        <f>IF(#REF!&gt;=1,IF(#REF!&gt;=1,#REF!),IF(#REF!&gt;=0,"",))</f>
        <v>#REF!</v>
      </c>
      <c r="G2749" s="241" t="e">
        <f>保全管理データ!N4708</f>
        <v>#REF!</v>
      </c>
      <c r="H2749" s="259" t="e">
        <f>IF(#REF!="無","",IF(#REF!="","",IF(#REF!="悪環境における作業",0.2,IF(#REF!="高所又は地下作業",0.1,IF(#REF!="錯綜場所作業",0.3,IF(#REF!="複雑な制約のある作業",0.4,IF(#REF!="単純な制約のある作業",0.2,0)))))))</f>
        <v>#REF!</v>
      </c>
      <c r="I2749" s="260" t="e">
        <f t="shared" ref="I2749:I2771" si="169">IF(F2749="","",F2749*G2749*(1+IF(H2749="",0,H2749)))</f>
        <v>#REF!</v>
      </c>
      <c r="J2749" s="258" t="e">
        <f>IF(#REF!&gt;=1,IF(#REF!&gt;=1,#REF!),IF(#REF!&gt;=0,"",))</f>
        <v>#REF!</v>
      </c>
      <c r="K2749" s="241" t="e">
        <f>保全管理データ!N4735</f>
        <v>#REF!</v>
      </c>
      <c r="L2749" s="259" t="e">
        <f>IF(#REF!="","",IF(#REF!="悪環境における作業",0.2,IF(#REF!="高所又は地下作業",0.1,IF(#REF!="錯綜場所作業",0.3,IF(#REF!="複雑な制約のある作業",0.4,IF(#REF!="単純な制約のある作業",0.2,0))))))</f>
        <v>#REF!</v>
      </c>
      <c r="M2749" s="260" t="e">
        <f t="shared" ref="M2749:M2771" si="170">IF(J2749="","",J2749*K2749*(1+IF(L2749="",0,L2749)))</f>
        <v>#REF!</v>
      </c>
    </row>
    <row r="2750" spans="2:13" s="254" customFormat="1" ht="27.75" customHeight="1" x14ac:dyDescent="0.2">
      <c r="B2750" s="536" t="s">
        <v>249</v>
      </c>
      <c r="C2750" s="537"/>
      <c r="D2750" s="265"/>
      <c r="E2750" s="224" t="s">
        <v>244</v>
      </c>
      <c r="F2750" s="258" t="e">
        <f>IF(#REF!&gt;=1,IF(#REF!&gt;=1,#REF!),IF(#REF!&gt;=0,"",))</f>
        <v>#REF!</v>
      </c>
      <c r="G2750" s="241" t="e">
        <f>保全管理データ!N4709</f>
        <v>#REF!</v>
      </c>
      <c r="H2750" s="259" t="e">
        <f>IF(#REF!="無","",IF(#REF!="","",IF(#REF!="悪環境における作業",0.2,IF(#REF!="高所又は地下作業",0.1,IF(#REF!="錯綜場所作業",0.3,IF(#REF!="複雑な制約のある作業",0.4,IF(#REF!="単純な制約のある作業",0.2,0)))))))</f>
        <v>#REF!</v>
      </c>
      <c r="I2750" s="260" t="e">
        <f t="shared" si="169"/>
        <v>#REF!</v>
      </c>
      <c r="J2750" s="258" t="e">
        <f>IF(#REF!&gt;=1,IF(#REF!&gt;=1,#REF!),IF(#REF!&gt;=0,"",))</f>
        <v>#REF!</v>
      </c>
      <c r="K2750" s="241" t="e">
        <f>保全管理データ!N4736</f>
        <v>#REF!</v>
      </c>
      <c r="L2750" s="259" t="e">
        <f>IF(#REF!="","",IF(#REF!="悪環境における作業",0.2,IF(#REF!="高所又は地下作業",0.1,IF(#REF!="錯綜場所作業",0.3,IF(#REF!="複雑な制約のある作業",0.4,IF(#REF!="単純な制約のある作業",0.2,0))))))</f>
        <v>#REF!</v>
      </c>
      <c r="M2750" s="260" t="e">
        <f t="shared" si="170"/>
        <v>#REF!</v>
      </c>
    </row>
    <row r="2751" spans="2:13" s="254" customFormat="1" ht="27.75" customHeight="1" x14ac:dyDescent="0.2">
      <c r="B2751" s="536" t="s">
        <v>250</v>
      </c>
      <c r="C2751" s="537"/>
      <c r="D2751" s="265"/>
      <c r="E2751" s="224" t="s">
        <v>244</v>
      </c>
      <c r="F2751" s="258" t="e">
        <f>IF(#REF!&gt;=1,IF(#REF!&gt;=1,#REF!),IF(#REF!&gt;=0,"",))</f>
        <v>#REF!</v>
      </c>
      <c r="G2751" s="241" t="e">
        <f>保全管理データ!N4710</f>
        <v>#REF!</v>
      </c>
      <c r="H2751" s="259" t="e">
        <f>IF(#REF!="無","",IF(#REF!="","",IF(#REF!="悪環境における作業",0.2,IF(#REF!="高所又は地下作業",0.1,IF(#REF!="錯綜場所作業",0.3,IF(#REF!="複雑な制約のある作業",0.4,IF(#REF!="単純な制約のある作業",0.2,0)))))))</f>
        <v>#REF!</v>
      </c>
      <c r="I2751" s="260" t="e">
        <f t="shared" si="169"/>
        <v>#REF!</v>
      </c>
      <c r="J2751" s="258" t="e">
        <f>IF(#REF!&gt;=1,IF(#REF!&gt;=1,#REF!),IF(#REF!&gt;=0,"",))</f>
        <v>#REF!</v>
      </c>
      <c r="K2751" s="241" t="e">
        <f>保全管理データ!N4737</f>
        <v>#REF!</v>
      </c>
      <c r="L2751" s="259" t="e">
        <f>IF(#REF!="","",IF(#REF!="悪環境における作業",0.2,IF(#REF!="高所又は地下作業",0.1,IF(#REF!="錯綜場所作業",0.3,IF(#REF!="複雑な制約のある作業",0.4,IF(#REF!="単純な制約のある作業",0.2,0))))))</f>
        <v>#REF!</v>
      </c>
      <c r="M2751" s="260" t="e">
        <f t="shared" si="170"/>
        <v>#REF!</v>
      </c>
    </row>
    <row r="2752" spans="2:13" s="254" customFormat="1" ht="27.75" customHeight="1" x14ac:dyDescent="0.2">
      <c r="B2752" s="536" t="s">
        <v>251</v>
      </c>
      <c r="C2752" s="537"/>
      <c r="D2752" s="265"/>
      <c r="E2752" s="224" t="s">
        <v>242</v>
      </c>
      <c r="F2752" s="258" t="e">
        <f>IF(#REF!&gt;=1,IF(#REF!&gt;=1,#REF!),IF(#REF!&gt;=0,"",))</f>
        <v>#REF!</v>
      </c>
      <c r="G2752" s="241" t="e">
        <f>保全管理データ!N4711</f>
        <v>#REF!</v>
      </c>
      <c r="H2752" s="259" t="e">
        <f>IF(#REF!="無","",IF(#REF!="","",IF(#REF!="悪環境における作業",0.2,IF(#REF!="高所又は地下作業",0.1,IF(#REF!="錯綜場所作業",0.3,IF(#REF!="複雑な制約のある作業",0.4,IF(#REF!="単純な制約のある作業",0.2,0)))))))</f>
        <v>#REF!</v>
      </c>
      <c r="I2752" s="260" t="e">
        <f t="shared" si="169"/>
        <v>#REF!</v>
      </c>
      <c r="J2752" s="258" t="e">
        <f>IF(#REF!&gt;=1,IF(#REF!&gt;=1,#REF!),IF(#REF!&gt;=0,"",))</f>
        <v>#REF!</v>
      </c>
      <c r="K2752" s="241" t="e">
        <f>保全管理データ!N4738</f>
        <v>#REF!</v>
      </c>
      <c r="L2752" s="259" t="e">
        <f>IF(#REF!="","",IF(#REF!="悪環境における作業",0.2,IF(#REF!="高所又は地下作業",0.1,IF(#REF!="錯綜場所作業",0.3,IF(#REF!="複雑な制約のある作業",0.4,IF(#REF!="単純な制約のある作業",0.2,0))))))</f>
        <v>#REF!</v>
      </c>
      <c r="M2752" s="260" t="e">
        <f t="shared" si="170"/>
        <v>#REF!</v>
      </c>
    </row>
    <row r="2753" spans="2:13" s="254" customFormat="1" ht="27.75" customHeight="1" x14ac:dyDescent="0.2">
      <c r="B2753" s="536" t="s">
        <v>252</v>
      </c>
      <c r="C2753" s="537"/>
      <c r="D2753" s="265"/>
      <c r="E2753" s="224" t="s">
        <v>244</v>
      </c>
      <c r="F2753" s="258" t="e">
        <f>IF(#REF!&gt;=1,IF(#REF!&gt;=1,#REF!),IF(#REF!&gt;=0,"",))</f>
        <v>#REF!</v>
      </c>
      <c r="G2753" s="241" t="e">
        <f>保全管理データ!N4712</f>
        <v>#REF!</v>
      </c>
      <c r="H2753" s="259" t="e">
        <f>IF(#REF!="無","",IF(#REF!="","",IF(#REF!="悪環境における作業",0.2,IF(#REF!="高所又は地下作業",0.1,IF(#REF!="錯綜場所作業",0.3,IF(#REF!="複雑な制約のある作業",0.4,IF(#REF!="単純な制約のある作業",0.2,0)))))))</f>
        <v>#REF!</v>
      </c>
      <c r="I2753" s="260" t="e">
        <f t="shared" si="169"/>
        <v>#REF!</v>
      </c>
      <c r="J2753" s="258" t="e">
        <f>IF(#REF!&gt;=1,IF(#REF!&gt;=1,#REF!),IF(#REF!&gt;=0,"",))</f>
        <v>#REF!</v>
      </c>
      <c r="K2753" s="241" t="e">
        <f>保全管理データ!N4739</f>
        <v>#REF!</v>
      </c>
      <c r="L2753" s="259" t="e">
        <f>IF(#REF!="","",IF(#REF!="悪環境における作業",0.2,IF(#REF!="高所又は地下作業",0.1,IF(#REF!="錯綜場所作業",0.3,IF(#REF!="複雑な制約のある作業",0.4,IF(#REF!="単純な制約のある作業",0.2,0))))))</f>
        <v>#REF!</v>
      </c>
      <c r="M2753" s="260" t="e">
        <f t="shared" si="170"/>
        <v>#REF!</v>
      </c>
    </row>
    <row r="2754" spans="2:13" s="254" customFormat="1" ht="27.75" customHeight="1" x14ac:dyDescent="0.2">
      <c r="B2754" s="536" t="s">
        <v>253</v>
      </c>
      <c r="C2754" s="537"/>
      <c r="D2754" s="265"/>
      <c r="E2754" s="224" t="s">
        <v>242</v>
      </c>
      <c r="F2754" s="258" t="e">
        <f>IF(#REF!&gt;=1,IF(#REF!&gt;=1,#REF!),IF(#REF!&gt;=0,"",))</f>
        <v>#REF!</v>
      </c>
      <c r="G2754" s="241" t="e">
        <f>保全管理データ!N4713</f>
        <v>#REF!</v>
      </c>
      <c r="H2754" s="259" t="e">
        <f>IF(#REF!="無","",IF(#REF!="","",IF(#REF!="悪環境における作業",0.2,IF(#REF!="高所又は地下作業",0.1,IF(#REF!="錯綜場所作業",0.3,IF(#REF!="複雑な制約のある作業",0.4,IF(#REF!="単純な制約のある作業",0.2,0)))))))</f>
        <v>#REF!</v>
      </c>
      <c r="I2754" s="260" t="e">
        <f t="shared" si="169"/>
        <v>#REF!</v>
      </c>
      <c r="J2754" s="258" t="e">
        <f>IF(#REF!&gt;=1,IF(#REF!&gt;=1,#REF!),IF(#REF!&gt;=0,"",))</f>
        <v>#REF!</v>
      </c>
      <c r="K2754" s="241" t="e">
        <f>保全管理データ!N4740</f>
        <v>#REF!</v>
      </c>
      <c r="L2754" s="259" t="e">
        <f>IF(#REF!="","",IF(#REF!="悪環境における作業",0.2,IF(#REF!="高所又は地下作業",0.1,IF(#REF!="錯綜場所作業",0.3,IF(#REF!="複雑な制約のある作業",0.4,IF(#REF!="単純な制約のある作業",0.2,0))))))</f>
        <v>#REF!</v>
      </c>
      <c r="M2754" s="260" t="e">
        <f t="shared" si="170"/>
        <v>#REF!</v>
      </c>
    </row>
    <row r="2755" spans="2:13" s="254" customFormat="1" ht="27.75" customHeight="1" x14ac:dyDescent="0.2">
      <c r="B2755" s="536" t="s">
        <v>254</v>
      </c>
      <c r="C2755" s="537"/>
      <c r="D2755" s="265"/>
      <c r="E2755" s="224" t="s">
        <v>242</v>
      </c>
      <c r="F2755" s="258" t="e">
        <f>IF(#REF!&gt;=1,IF(#REF!&gt;=1,#REF!),IF(#REF!&gt;=0,"",))</f>
        <v>#REF!</v>
      </c>
      <c r="G2755" s="241" t="e">
        <f>保全管理データ!N4714</f>
        <v>#REF!</v>
      </c>
      <c r="H2755" s="259" t="e">
        <f>IF(#REF!="無","",IF(#REF!="","",IF(#REF!="悪環境における作業",0.2,IF(#REF!="高所又は地下作業",0.1,IF(#REF!="錯綜場所作業",0.3,IF(#REF!="複雑な制約のある作業",0.4,IF(#REF!="単純な制約のある作業",0.2,0)))))))</f>
        <v>#REF!</v>
      </c>
      <c r="I2755" s="260" t="e">
        <f t="shared" si="169"/>
        <v>#REF!</v>
      </c>
      <c r="J2755" s="258" t="e">
        <f>IF(#REF!&gt;=1,IF(#REF!&gt;=1,#REF!),IF(#REF!&gt;=0,"",))</f>
        <v>#REF!</v>
      </c>
      <c r="K2755" s="241" t="e">
        <f>保全管理データ!N4741</f>
        <v>#REF!</v>
      </c>
      <c r="L2755" s="259" t="e">
        <f>IF(#REF!="","",IF(#REF!="悪環境における作業",0.2,IF(#REF!="高所又は地下作業",0.1,IF(#REF!="錯綜場所作業",0.3,IF(#REF!="複雑な制約のある作業",0.4,IF(#REF!="単純な制約のある作業",0.2,0))))))</f>
        <v>#REF!</v>
      </c>
      <c r="M2755" s="260" t="e">
        <f t="shared" si="170"/>
        <v>#REF!</v>
      </c>
    </row>
    <row r="2756" spans="2:13" s="254" customFormat="1" ht="27.75" customHeight="1" x14ac:dyDescent="0.2">
      <c r="B2756" s="536" t="s">
        <v>255</v>
      </c>
      <c r="C2756" s="537"/>
      <c r="D2756" s="265"/>
      <c r="E2756" s="224" t="s">
        <v>245</v>
      </c>
      <c r="F2756" s="258" t="e">
        <f>IF(#REF!&gt;=1,IF(#REF!&gt;=1,#REF!),IF(#REF!&gt;=0,"",))</f>
        <v>#REF!</v>
      </c>
      <c r="G2756" s="241" t="e">
        <f>保全管理データ!N4715</f>
        <v>#REF!</v>
      </c>
      <c r="H2756" s="259" t="e">
        <f>IF(#REF!="無","",IF(#REF!="","",IF(#REF!="悪環境における作業",0.2,IF(#REF!="高所又は地下作業",0.1,IF(#REF!="錯綜場所作業",0.3,IF(#REF!="複雑な制約のある作業",0.4,IF(#REF!="単純な制約のある作業",0.2,0)))))))</f>
        <v>#REF!</v>
      </c>
      <c r="I2756" s="260" t="e">
        <f t="shared" si="169"/>
        <v>#REF!</v>
      </c>
      <c r="J2756" s="258" t="e">
        <f>IF(#REF!&gt;=1,IF(#REF!&gt;=1,#REF!),IF(#REF!&gt;=0,"",))</f>
        <v>#REF!</v>
      </c>
      <c r="K2756" s="241" t="e">
        <f>保全管理データ!N4742</f>
        <v>#REF!</v>
      </c>
      <c r="L2756" s="259" t="e">
        <f>IF(#REF!="","",IF(#REF!="悪環境における作業",0.2,IF(#REF!="高所又は地下作業",0.1,IF(#REF!="錯綜場所作業",0.3,IF(#REF!="複雑な制約のある作業",0.4,IF(#REF!="単純な制約のある作業",0.2,0))))))</f>
        <v>#REF!</v>
      </c>
      <c r="M2756" s="260" t="e">
        <f t="shared" si="170"/>
        <v>#REF!</v>
      </c>
    </row>
    <row r="2757" spans="2:13" s="254" customFormat="1" ht="27.75" customHeight="1" x14ac:dyDescent="0.2">
      <c r="B2757" s="536" t="s">
        <v>256</v>
      </c>
      <c r="C2757" s="537"/>
      <c r="D2757" s="265"/>
      <c r="E2757" s="224" t="s">
        <v>242</v>
      </c>
      <c r="F2757" s="258" t="e">
        <f>IF(#REF!&gt;=1,IF(#REF!&gt;=1,#REF!),IF(#REF!&gt;=0,"",))</f>
        <v>#REF!</v>
      </c>
      <c r="G2757" s="241" t="e">
        <f>保全管理データ!N4716</f>
        <v>#REF!</v>
      </c>
      <c r="H2757" s="259" t="e">
        <f>IF(#REF!="無","",IF(#REF!="","",IF(#REF!="悪環境における作業",0.2,IF(#REF!="高所又は地下作業",0.1,IF(#REF!="錯綜場所作業",0.3,IF(#REF!="複雑な制約のある作業",0.4,IF(#REF!="単純な制約のある作業",0.2,0)))))))</f>
        <v>#REF!</v>
      </c>
      <c r="I2757" s="260" t="e">
        <f t="shared" si="169"/>
        <v>#REF!</v>
      </c>
      <c r="J2757" s="258" t="e">
        <f>IF(#REF!&gt;=1,IF(#REF!&gt;=1,#REF!),IF(#REF!&gt;=0,"",))</f>
        <v>#REF!</v>
      </c>
      <c r="K2757" s="241" t="e">
        <f>保全管理データ!N4743</f>
        <v>#REF!</v>
      </c>
      <c r="L2757" s="259" t="e">
        <f>IF(#REF!="","",IF(#REF!="悪環境における作業",0.2,IF(#REF!="高所又は地下作業",0.1,IF(#REF!="錯綜場所作業",0.3,IF(#REF!="複雑な制約のある作業",0.4,IF(#REF!="単純な制約のある作業",0.2,0))))))</f>
        <v>#REF!</v>
      </c>
      <c r="M2757" s="260" t="e">
        <f t="shared" si="170"/>
        <v>#REF!</v>
      </c>
    </row>
    <row r="2758" spans="2:13" s="254" customFormat="1" ht="27.75" customHeight="1" x14ac:dyDescent="0.2">
      <c r="B2758" s="536" t="s">
        <v>257</v>
      </c>
      <c r="C2758" s="537"/>
      <c r="D2758" s="265"/>
      <c r="E2758" s="224" t="s">
        <v>245</v>
      </c>
      <c r="F2758" s="258" t="e">
        <f>IF(#REF!&gt;=1,IF(#REF!&gt;=1,#REF!),IF(#REF!&gt;=0,"",))</f>
        <v>#REF!</v>
      </c>
      <c r="G2758" s="241" t="e">
        <f>保全管理データ!N4717</f>
        <v>#REF!</v>
      </c>
      <c r="H2758" s="259" t="e">
        <f>IF(#REF!="無","",IF(#REF!="","",IF(#REF!="悪環境における作業",0.2,IF(#REF!="高所又は地下作業",0.1,IF(#REF!="錯綜場所作業",0.3,IF(#REF!="複雑な制約のある作業",0.4,IF(#REF!="単純な制約のある作業",0.2,0)))))))</f>
        <v>#REF!</v>
      </c>
      <c r="I2758" s="260" t="e">
        <f t="shared" si="169"/>
        <v>#REF!</v>
      </c>
      <c r="J2758" s="258" t="e">
        <f>IF(#REF!&gt;=1,IF(#REF!&gt;=1,#REF!),IF(#REF!&gt;=0,"",))</f>
        <v>#REF!</v>
      </c>
      <c r="K2758" s="241" t="e">
        <f>保全管理データ!N4744</f>
        <v>#REF!</v>
      </c>
      <c r="L2758" s="259" t="e">
        <f>IF(#REF!="","",IF(#REF!="悪環境における作業",0.2,IF(#REF!="高所又は地下作業",0.1,IF(#REF!="錯綜場所作業",0.3,IF(#REF!="複雑な制約のある作業",0.4,IF(#REF!="単純な制約のある作業",0.2,0))))))</f>
        <v>#REF!</v>
      </c>
      <c r="M2758" s="260" t="e">
        <f t="shared" si="170"/>
        <v>#REF!</v>
      </c>
    </row>
    <row r="2759" spans="2:13" s="254" customFormat="1" ht="27.75" customHeight="1" x14ac:dyDescent="0.2">
      <c r="B2759" s="536" t="s">
        <v>258</v>
      </c>
      <c r="C2759" s="537"/>
      <c r="D2759" s="265"/>
      <c r="E2759" s="224" t="s">
        <v>245</v>
      </c>
      <c r="F2759" s="258" t="e">
        <f>IF(#REF!&gt;=1,IF(#REF!&gt;=1,#REF!),IF(#REF!&gt;=0,"",))</f>
        <v>#REF!</v>
      </c>
      <c r="G2759" s="241" t="e">
        <f>保全管理データ!N4718</f>
        <v>#REF!</v>
      </c>
      <c r="H2759" s="259" t="e">
        <f>IF(#REF!="無","",IF(#REF!="","",IF(#REF!="悪環境における作業",0.2,IF(#REF!="高所又は地下作業",0.1,IF(#REF!="錯綜場所作業",0.3,IF(#REF!="複雑な制約のある作業",0.4,IF(#REF!="単純な制約のある作業",0.2,0)))))))</f>
        <v>#REF!</v>
      </c>
      <c r="I2759" s="260" t="e">
        <f t="shared" si="169"/>
        <v>#REF!</v>
      </c>
      <c r="J2759" s="258" t="e">
        <f>IF(#REF!&gt;=1,IF(#REF!&gt;=1,#REF!),IF(#REF!&gt;=0,"",))</f>
        <v>#REF!</v>
      </c>
      <c r="K2759" s="241" t="e">
        <f>保全管理データ!N4745</f>
        <v>#REF!</v>
      </c>
      <c r="L2759" s="259" t="e">
        <f>IF(#REF!="","",IF(#REF!="悪環境における作業",0.2,IF(#REF!="高所又は地下作業",0.1,IF(#REF!="錯綜場所作業",0.3,IF(#REF!="複雑な制約のある作業",0.4,IF(#REF!="単純な制約のある作業",0.2,0))))))</f>
        <v>#REF!</v>
      </c>
      <c r="M2759" s="260" t="e">
        <f t="shared" si="170"/>
        <v>#REF!</v>
      </c>
    </row>
    <row r="2760" spans="2:13" s="254" customFormat="1" ht="27.75" customHeight="1" x14ac:dyDescent="0.2">
      <c r="B2760" s="536" t="s">
        <v>259</v>
      </c>
      <c r="C2760" s="537"/>
      <c r="D2760" s="265"/>
      <c r="E2760" s="224" t="s">
        <v>245</v>
      </c>
      <c r="F2760" s="258" t="e">
        <f>IF(#REF!&gt;=1,IF(#REF!&gt;=1,#REF!),IF(#REF!&gt;=0,"",))</f>
        <v>#REF!</v>
      </c>
      <c r="G2760" s="241" t="e">
        <f>保全管理データ!N4719</f>
        <v>#REF!</v>
      </c>
      <c r="H2760" s="259" t="e">
        <f>IF(#REF!="無","",IF(#REF!="","",IF(#REF!="悪環境における作業",0.2,IF(#REF!="高所又は地下作業",0.1,IF(#REF!="錯綜場所作業",0.3,IF(#REF!="複雑な制約のある作業",0.4,IF(#REF!="単純な制約のある作業",0.2,0)))))))</f>
        <v>#REF!</v>
      </c>
      <c r="I2760" s="260" t="e">
        <f t="shared" si="169"/>
        <v>#REF!</v>
      </c>
      <c r="J2760" s="258" t="e">
        <f>IF(#REF!&gt;=1,IF(#REF!&gt;=1,#REF!),IF(#REF!&gt;=0,"",))</f>
        <v>#REF!</v>
      </c>
      <c r="K2760" s="241" t="e">
        <f>保全管理データ!N4746</f>
        <v>#REF!</v>
      </c>
      <c r="L2760" s="259" t="e">
        <f>IF(#REF!="","",IF(#REF!="悪環境における作業",0.2,IF(#REF!="高所又は地下作業",0.1,IF(#REF!="錯綜場所作業",0.3,IF(#REF!="複雑な制約のある作業",0.4,IF(#REF!="単純な制約のある作業",0.2,0))))))</f>
        <v>#REF!</v>
      </c>
      <c r="M2760" s="260" t="e">
        <f t="shared" si="170"/>
        <v>#REF!</v>
      </c>
    </row>
    <row r="2761" spans="2:13" s="254" customFormat="1" ht="27.75" customHeight="1" x14ac:dyDescent="0.2">
      <c r="B2761" s="536" t="s">
        <v>260</v>
      </c>
      <c r="C2761" s="537"/>
      <c r="D2761" s="265"/>
      <c r="E2761" s="224" t="s">
        <v>248</v>
      </c>
      <c r="F2761" s="258" t="e">
        <f>IF(#REF!&gt;=1,IF(#REF!&gt;=1,#REF!),IF(#REF!&gt;=0,"",))</f>
        <v>#REF!</v>
      </c>
      <c r="G2761" s="241" t="e">
        <f>保全管理データ!N4720</f>
        <v>#REF!</v>
      </c>
      <c r="H2761" s="259" t="e">
        <f>IF(#REF!="無","",IF(#REF!="","",IF(#REF!="悪環境における作業",0.2,IF(#REF!="高所又は地下作業",0.1,IF(#REF!="錯綜場所作業",0.3,IF(#REF!="複雑な制約のある作業",0.4,IF(#REF!="単純な制約のある作業",0.2,0)))))))</f>
        <v>#REF!</v>
      </c>
      <c r="I2761" s="260" t="e">
        <f t="shared" si="169"/>
        <v>#REF!</v>
      </c>
      <c r="J2761" s="258" t="e">
        <f>IF(#REF!&gt;=1,IF(#REF!&gt;=1,#REF!),IF(#REF!&gt;=0,"",))</f>
        <v>#REF!</v>
      </c>
      <c r="K2761" s="241" t="e">
        <f>保全管理データ!N4747</f>
        <v>#REF!</v>
      </c>
      <c r="L2761" s="259" t="e">
        <f>IF(#REF!="","",IF(#REF!="悪環境における作業",0.2,IF(#REF!="高所又は地下作業",0.1,IF(#REF!="錯綜場所作業",0.3,IF(#REF!="複雑な制約のある作業",0.4,IF(#REF!="単純な制約のある作業",0.2,0))))))</f>
        <v>#REF!</v>
      </c>
      <c r="M2761" s="260" t="e">
        <f t="shared" si="170"/>
        <v>#REF!</v>
      </c>
    </row>
    <row r="2762" spans="2:13" s="254" customFormat="1" ht="27.75" customHeight="1" x14ac:dyDescent="0.2">
      <c r="B2762" s="536" t="s">
        <v>261</v>
      </c>
      <c r="C2762" s="537"/>
      <c r="D2762" s="265"/>
      <c r="E2762" s="224" t="s">
        <v>247</v>
      </c>
      <c r="F2762" s="258" t="e">
        <f>IF(#REF!&gt;=1,IF(#REF!&gt;=1,#REF!),IF(#REF!&gt;=0,"",))</f>
        <v>#REF!</v>
      </c>
      <c r="G2762" s="241" t="e">
        <f>保全管理データ!N4721</f>
        <v>#REF!</v>
      </c>
      <c r="H2762" s="259" t="e">
        <f>IF(#REF!="無","",IF(#REF!="","",IF(#REF!="悪環境における作業",0.2,IF(#REF!="高所又は地下作業",0.1,IF(#REF!="錯綜場所作業",0.3,IF(#REF!="複雑な制約のある作業",0.4,IF(#REF!="単純な制約のある作業",0.2,0)))))))</f>
        <v>#REF!</v>
      </c>
      <c r="I2762" s="260" t="e">
        <f t="shared" si="169"/>
        <v>#REF!</v>
      </c>
      <c r="J2762" s="258" t="e">
        <f>IF(#REF!&gt;=1,IF(#REF!&gt;=1,#REF!),IF(#REF!&gt;=0,"",))</f>
        <v>#REF!</v>
      </c>
      <c r="K2762" s="241" t="e">
        <f>保全管理データ!N4748</f>
        <v>#REF!</v>
      </c>
      <c r="L2762" s="259" t="e">
        <f>IF(#REF!="","",IF(#REF!="悪環境における作業",0.2,IF(#REF!="高所又は地下作業",0.1,IF(#REF!="錯綜場所作業",0.3,IF(#REF!="複雑な制約のある作業",0.4,IF(#REF!="単純な制約のある作業",0.2,0))))))</f>
        <v>#REF!</v>
      </c>
      <c r="M2762" s="260" t="e">
        <f t="shared" si="170"/>
        <v>#REF!</v>
      </c>
    </row>
    <row r="2763" spans="2:13" s="254" customFormat="1" ht="27.75" customHeight="1" x14ac:dyDescent="0.2">
      <c r="B2763" s="536" t="s">
        <v>262</v>
      </c>
      <c r="C2763" s="537"/>
      <c r="D2763" s="265"/>
      <c r="E2763" s="224" t="s">
        <v>245</v>
      </c>
      <c r="F2763" s="258" t="e">
        <f>IF(#REF!&gt;=1,IF(#REF!&gt;=1,#REF!),IF(#REF!&gt;=0,"",))</f>
        <v>#REF!</v>
      </c>
      <c r="G2763" s="241" t="e">
        <f>保全管理データ!N4722</f>
        <v>#REF!</v>
      </c>
      <c r="H2763" s="259" t="e">
        <f>IF(#REF!="無","",IF(#REF!="","",IF(#REF!="悪環境における作業",0.2,IF(#REF!="高所又は地下作業",0.1,IF(#REF!="錯綜場所作業",0.3,IF(#REF!="複雑な制約のある作業",0.4,IF(#REF!="単純な制約のある作業",0.2,0)))))))</f>
        <v>#REF!</v>
      </c>
      <c r="I2763" s="260" t="e">
        <f t="shared" si="169"/>
        <v>#REF!</v>
      </c>
      <c r="J2763" s="258" t="e">
        <f>IF(#REF!&gt;=1,IF(#REF!&gt;=1,#REF!),IF(#REF!&gt;=0,"",))</f>
        <v>#REF!</v>
      </c>
      <c r="K2763" s="241" t="e">
        <f>保全管理データ!N4749</f>
        <v>#REF!</v>
      </c>
      <c r="L2763" s="259" t="e">
        <f>IF(#REF!="","",IF(#REF!="悪環境における作業",0.2,IF(#REF!="高所又は地下作業",0.1,IF(#REF!="錯綜場所作業",0.3,IF(#REF!="複雑な制約のある作業",0.4,IF(#REF!="単純な制約のある作業",0.2,0))))))</f>
        <v>#REF!</v>
      </c>
      <c r="M2763" s="260" t="e">
        <f t="shared" si="170"/>
        <v>#REF!</v>
      </c>
    </row>
    <row r="2764" spans="2:13" s="254" customFormat="1" ht="27.75" customHeight="1" x14ac:dyDescent="0.2">
      <c r="B2764" s="536" t="s">
        <v>263</v>
      </c>
      <c r="C2764" s="537"/>
      <c r="D2764" s="265"/>
      <c r="E2764" s="224" t="s">
        <v>245</v>
      </c>
      <c r="F2764" s="258" t="e">
        <f>IF(#REF!&gt;=1,IF(#REF!&gt;=1,#REF!),IF(#REF!&gt;=0,"",))</f>
        <v>#REF!</v>
      </c>
      <c r="G2764" s="241" t="e">
        <f>保全管理データ!N4723</f>
        <v>#REF!</v>
      </c>
      <c r="H2764" s="259" t="e">
        <f>IF(#REF!="無","",IF(#REF!="","",IF(#REF!="悪環境における作業",0.2,IF(#REF!="高所又は地下作業",0.1,IF(#REF!="錯綜場所作業",0.3,IF(#REF!="複雑な制約のある作業",0.4,IF(#REF!="単純な制約のある作業",0.2,0)))))))</f>
        <v>#REF!</v>
      </c>
      <c r="I2764" s="260" t="e">
        <f t="shared" si="169"/>
        <v>#REF!</v>
      </c>
      <c r="J2764" s="258" t="e">
        <f>IF(#REF!&gt;=1,IF(#REF!&gt;=1,#REF!),IF(#REF!&gt;=0,"",))</f>
        <v>#REF!</v>
      </c>
      <c r="K2764" s="241" t="e">
        <f>保全管理データ!N4750</f>
        <v>#REF!</v>
      </c>
      <c r="L2764" s="259" t="e">
        <f>IF(#REF!="","",IF(#REF!="悪環境における作業",0.2,IF(#REF!="高所又は地下作業",0.1,IF(#REF!="錯綜場所作業",0.3,IF(#REF!="複雑な制約のある作業",0.4,IF(#REF!="単純な制約のある作業",0.2,0))))))</f>
        <v>#REF!</v>
      </c>
      <c r="M2764" s="260" t="e">
        <f t="shared" si="170"/>
        <v>#REF!</v>
      </c>
    </row>
    <row r="2765" spans="2:13" s="254" customFormat="1" ht="27.75" customHeight="1" x14ac:dyDescent="0.2">
      <c r="B2765" s="536" t="s">
        <v>264</v>
      </c>
      <c r="C2765" s="537"/>
      <c r="D2765" s="265"/>
      <c r="E2765" s="224" t="s">
        <v>245</v>
      </c>
      <c r="F2765" s="258" t="e">
        <f>IF(#REF!&gt;=1,IF(#REF!&gt;=1,#REF!),IF(#REF!&gt;=0,"",))</f>
        <v>#REF!</v>
      </c>
      <c r="G2765" s="241" t="e">
        <f>保全管理データ!N4724</f>
        <v>#REF!</v>
      </c>
      <c r="H2765" s="259" t="e">
        <f>IF(#REF!="無","",IF(#REF!="","",IF(#REF!="悪環境における作業",0.2,IF(#REF!="高所又は地下作業",0.1,IF(#REF!="錯綜場所作業",0.3,IF(#REF!="複雑な制約のある作業",0.4,IF(#REF!="単純な制約のある作業",0.2,0)))))))</f>
        <v>#REF!</v>
      </c>
      <c r="I2765" s="260" t="e">
        <f t="shared" si="169"/>
        <v>#REF!</v>
      </c>
      <c r="J2765" s="258" t="e">
        <f>IF(#REF!&gt;=1,IF(#REF!&gt;=1,#REF!),IF(#REF!&gt;=0,"",))</f>
        <v>#REF!</v>
      </c>
      <c r="K2765" s="241" t="e">
        <f>保全管理データ!N4751</f>
        <v>#REF!</v>
      </c>
      <c r="L2765" s="259" t="e">
        <f>IF(#REF!="","",IF(#REF!="悪環境における作業",0.2,IF(#REF!="高所又は地下作業",0.1,IF(#REF!="錯綜場所作業",0.3,IF(#REF!="複雑な制約のある作業",0.4,IF(#REF!="単純な制約のある作業",0.2,0))))))</f>
        <v>#REF!</v>
      </c>
      <c r="M2765" s="260" t="e">
        <f t="shared" si="170"/>
        <v>#REF!</v>
      </c>
    </row>
    <row r="2766" spans="2:13" s="254" customFormat="1" ht="27.75" customHeight="1" x14ac:dyDescent="0.2">
      <c r="B2766" s="536" t="s">
        <v>265</v>
      </c>
      <c r="C2766" s="537"/>
      <c r="D2766" s="265"/>
      <c r="E2766" s="224" t="s">
        <v>245</v>
      </c>
      <c r="F2766" s="258" t="e">
        <f>IF(#REF!&gt;=1,IF(#REF!&gt;=1,#REF!),IF(#REF!&gt;=0,"",))</f>
        <v>#REF!</v>
      </c>
      <c r="G2766" s="241" t="e">
        <f>保全管理データ!N4725</f>
        <v>#REF!</v>
      </c>
      <c r="H2766" s="259" t="e">
        <f>IF(#REF!="無","",IF(#REF!="","",IF(#REF!="悪環境における作業",0.2,IF(#REF!="高所又は地下作業",0.1,IF(#REF!="錯綜場所作業",0.3,IF(#REF!="複雑な制約のある作業",0.4,IF(#REF!="単純な制約のある作業",0.2,0)))))))</f>
        <v>#REF!</v>
      </c>
      <c r="I2766" s="260" t="e">
        <f t="shared" si="169"/>
        <v>#REF!</v>
      </c>
      <c r="J2766" s="258" t="e">
        <f>IF(#REF!&gt;=1,IF(#REF!&gt;=1,#REF!),IF(#REF!&gt;=0,"",))</f>
        <v>#REF!</v>
      </c>
      <c r="K2766" s="241" t="e">
        <f>保全管理データ!N4752</f>
        <v>#REF!</v>
      </c>
      <c r="L2766" s="259" t="e">
        <f>IF(#REF!="","",IF(#REF!="悪環境における作業",0.2,IF(#REF!="高所又は地下作業",0.1,IF(#REF!="錯綜場所作業",0.3,IF(#REF!="複雑な制約のある作業",0.4,IF(#REF!="単純な制約のある作業",0.2,0))))))</f>
        <v>#REF!</v>
      </c>
      <c r="M2766" s="260" t="e">
        <f t="shared" si="170"/>
        <v>#REF!</v>
      </c>
    </row>
    <row r="2767" spans="2:13" s="254" customFormat="1" ht="27.75" customHeight="1" x14ac:dyDescent="0.2">
      <c r="B2767" s="536" t="s">
        <v>266</v>
      </c>
      <c r="C2767" s="537"/>
      <c r="D2767" s="265"/>
      <c r="E2767" s="224" t="s">
        <v>245</v>
      </c>
      <c r="F2767" s="258" t="e">
        <f>IF(#REF!&gt;=1,IF(#REF!&gt;=1,#REF!),IF(#REF!&gt;=0,"",))</f>
        <v>#REF!</v>
      </c>
      <c r="G2767" s="241" t="e">
        <f>保全管理データ!N4726</f>
        <v>#REF!</v>
      </c>
      <c r="H2767" s="259" t="e">
        <f>IF(#REF!="無","",IF(#REF!="","",IF(#REF!="悪環境における作業",0.2,IF(#REF!="高所又は地下作業",0.1,IF(#REF!="錯綜場所作業",0.3,IF(#REF!="複雑な制約のある作業",0.4,IF(#REF!="単純な制約のある作業",0.2,0)))))))</f>
        <v>#REF!</v>
      </c>
      <c r="I2767" s="260" t="e">
        <f t="shared" si="169"/>
        <v>#REF!</v>
      </c>
      <c r="J2767" s="258" t="e">
        <f>IF(#REF!&gt;=1,IF(#REF!&gt;=1,#REF!),IF(#REF!&gt;=0,"",))</f>
        <v>#REF!</v>
      </c>
      <c r="K2767" s="241" t="e">
        <f>保全管理データ!N4753</f>
        <v>#REF!</v>
      </c>
      <c r="L2767" s="259" t="e">
        <f>IF(#REF!="","",IF(#REF!="悪環境における作業",0.2,IF(#REF!="高所又は地下作業",0.1,IF(#REF!="錯綜場所作業",0.3,IF(#REF!="複雑な制約のある作業",0.4,IF(#REF!="単純な制約のある作業",0.2,0))))))</f>
        <v>#REF!</v>
      </c>
      <c r="M2767" s="260" t="e">
        <f t="shared" si="170"/>
        <v>#REF!</v>
      </c>
    </row>
    <row r="2768" spans="2:13" s="254" customFormat="1" ht="27.75" customHeight="1" x14ac:dyDescent="0.2">
      <c r="B2768" s="536" t="s">
        <v>81</v>
      </c>
      <c r="C2768" s="537"/>
      <c r="D2768" s="265"/>
      <c r="E2768" s="224" t="s">
        <v>245</v>
      </c>
      <c r="F2768" s="258" t="e">
        <f>IF(#REF!&gt;=1,IF(#REF!&gt;=1,#REF!),IF(#REF!&gt;=0,"",))</f>
        <v>#REF!</v>
      </c>
      <c r="G2768" s="241" t="e">
        <f>保全管理データ!N4727</f>
        <v>#REF!</v>
      </c>
      <c r="H2768" s="259" t="e">
        <f>IF(#REF!="無","",IF(#REF!="","",IF(#REF!="悪環境における作業",0.2,IF(#REF!="高所又は地下作業",0.1,IF(#REF!="錯綜場所作業",0.3,IF(#REF!="複雑な制約のある作業",0.4,IF(#REF!="単純な制約のある作業",0.2,0)))))))</f>
        <v>#REF!</v>
      </c>
      <c r="I2768" s="260" t="e">
        <f t="shared" si="169"/>
        <v>#REF!</v>
      </c>
      <c r="J2768" s="258" t="e">
        <f>IF(#REF!&gt;=1,IF(#REF!&gt;=1,#REF!),IF(#REF!&gt;=0,"",))</f>
        <v>#REF!</v>
      </c>
      <c r="K2768" s="241" t="e">
        <f>保全管理データ!N4754</f>
        <v>#REF!</v>
      </c>
      <c r="L2768" s="259" t="e">
        <f>IF(#REF!="","",IF(#REF!="悪環境における作業",0.2,IF(#REF!="高所又は地下作業",0.1,IF(#REF!="錯綜場所作業",0.3,IF(#REF!="複雑な制約のある作業",0.4,IF(#REF!="単純な制約のある作業",0.2,0))))))</f>
        <v>#REF!</v>
      </c>
      <c r="M2768" s="260" t="e">
        <f t="shared" si="170"/>
        <v>#REF!</v>
      </c>
    </row>
    <row r="2769" spans="2:13" s="254" customFormat="1" ht="27.75" customHeight="1" x14ac:dyDescent="0.2">
      <c r="B2769" s="536" t="s">
        <v>267</v>
      </c>
      <c r="C2769" s="537"/>
      <c r="D2769" s="265"/>
      <c r="E2769" s="224" t="s">
        <v>247</v>
      </c>
      <c r="F2769" s="258" t="e">
        <f>IF(#REF!&gt;=1,IF(#REF!&gt;=1,#REF!),IF(#REF!&gt;=0,"",))</f>
        <v>#REF!</v>
      </c>
      <c r="G2769" s="241" t="e">
        <f>保全管理データ!N4728</f>
        <v>#REF!</v>
      </c>
      <c r="H2769" s="259" t="e">
        <f>IF(#REF!="無","",IF(#REF!="","",IF(#REF!="悪環境における作業",0.2,IF(#REF!="高所又は地下作業",0.1,IF(#REF!="錯綜場所作業",0.3,IF(#REF!="複雑な制約のある作業",0.4,IF(#REF!="単純な制約のある作業",0.2,0)))))))</f>
        <v>#REF!</v>
      </c>
      <c r="I2769" s="260" t="e">
        <f t="shared" si="169"/>
        <v>#REF!</v>
      </c>
      <c r="J2769" s="258" t="e">
        <f>IF(#REF!&gt;=1,IF(#REF!&gt;=1,#REF!),IF(#REF!&gt;=0,"",))</f>
        <v>#REF!</v>
      </c>
      <c r="K2769" s="241" t="e">
        <f>保全管理データ!N4755</f>
        <v>#REF!</v>
      </c>
      <c r="L2769" s="259" t="e">
        <f>IF(#REF!="","",IF(#REF!="悪環境における作業",0.2,IF(#REF!="高所又は地下作業",0.1,IF(#REF!="錯綜場所作業",0.3,IF(#REF!="複雑な制約のある作業",0.4,IF(#REF!="単純な制約のある作業",0.2,0))))))</f>
        <v>#REF!</v>
      </c>
      <c r="M2769" s="260" t="e">
        <f t="shared" si="170"/>
        <v>#REF!</v>
      </c>
    </row>
    <row r="2770" spans="2:13" s="254" customFormat="1" ht="27.75" customHeight="1" x14ac:dyDescent="0.2">
      <c r="B2770" s="536" t="s">
        <v>268</v>
      </c>
      <c r="C2770" s="537"/>
      <c r="D2770" s="265"/>
      <c r="E2770" s="224" t="s">
        <v>246</v>
      </c>
      <c r="F2770" s="258" t="e">
        <f>IF(#REF!&gt;=1,IF(#REF!&gt;=1,#REF!),IF(#REF!&gt;=0,"",))</f>
        <v>#REF!</v>
      </c>
      <c r="G2770" s="241" t="e">
        <f>保全管理データ!N4729</f>
        <v>#REF!</v>
      </c>
      <c r="H2770" s="259" t="e">
        <f>IF(#REF!="無","",IF(#REF!="","",IF(#REF!="悪環境における作業",0.2,IF(#REF!="高所又は地下作業",0.1,IF(#REF!="錯綜場所作業",0.3,IF(#REF!="複雑な制約のある作業",0.4,IF(#REF!="単純な制約のある作業",0.2,0)))))))</f>
        <v>#REF!</v>
      </c>
      <c r="I2770" s="260" t="e">
        <f t="shared" si="169"/>
        <v>#REF!</v>
      </c>
      <c r="J2770" s="258" t="e">
        <f>IF(#REF!&gt;=1,IF(#REF!&gt;=1,#REF!),IF(#REF!&gt;=0,"",))</f>
        <v>#REF!</v>
      </c>
      <c r="K2770" s="241" t="e">
        <f>保全管理データ!N4756</f>
        <v>#REF!</v>
      </c>
      <c r="L2770" s="259" t="e">
        <f>IF(#REF!="","",IF(#REF!="悪環境における作業",0.2,IF(#REF!="高所又は地下作業",0.1,IF(#REF!="錯綜場所作業",0.3,IF(#REF!="複雑な制約のある作業",0.4,IF(#REF!="単純な制約のある作業",0.2,0))))))</f>
        <v>#REF!</v>
      </c>
      <c r="M2770" s="260" t="e">
        <f t="shared" si="170"/>
        <v>#REF!</v>
      </c>
    </row>
    <row r="2771" spans="2:13" s="254" customFormat="1" ht="27.75" customHeight="1" thickBot="1" x14ac:dyDescent="0.25">
      <c r="B2771" s="538" t="s">
        <v>269</v>
      </c>
      <c r="C2771" s="539"/>
      <c r="D2771" s="266"/>
      <c r="E2771" s="252" t="s">
        <v>245</v>
      </c>
      <c r="F2771" s="261" t="e">
        <f>IF(#REF!&gt;=1,IF(#REF!&gt;=1,#REF!),IF(#REF!&gt;=0,"",))</f>
        <v>#REF!</v>
      </c>
      <c r="G2771" s="245" t="e">
        <f>保全管理データ!N4730</f>
        <v>#REF!</v>
      </c>
      <c r="H2771" s="259" t="e">
        <f>IF(#REF!="無","",IF(#REF!="","",IF(#REF!="悪環境における作業",0.2,IF(#REF!="高所又は地下作業",0.1,IF(#REF!="錯綜場所作業",0.3,IF(#REF!="複雑な制約のある作業",0.4,IF(#REF!="単純な制約のある作業",0.2,0)))))))</f>
        <v>#REF!</v>
      </c>
      <c r="I2771" s="260" t="e">
        <f t="shared" si="169"/>
        <v>#REF!</v>
      </c>
      <c r="J2771" s="261" t="e">
        <f>IF(#REF!&gt;=1,IF(#REF!&gt;=1,#REF!),IF(#REF!&gt;=0,"",))</f>
        <v>#REF!</v>
      </c>
      <c r="K2771" s="245" t="e">
        <f>保全管理データ!N4757</f>
        <v>#REF!</v>
      </c>
      <c r="L2771" s="262" t="e">
        <f>IF(#REF!="","",IF(#REF!="悪環境における作業",0.2,IF(#REF!="高所又は地下作業",0.1,IF(#REF!="錯綜場所作業",0.3,IF(#REF!="複雑な制約のある作業",0.4,IF(#REF!="単純な制約のある作業",0.2,0))))))</f>
        <v>#REF!</v>
      </c>
      <c r="M2771" s="260" t="e">
        <f t="shared" si="170"/>
        <v>#REF!</v>
      </c>
    </row>
    <row r="2772" spans="2:13" s="254" customFormat="1" ht="27.75" customHeight="1" thickBot="1" x14ac:dyDescent="0.25">
      <c r="B2772" s="532" t="s">
        <v>190</v>
      </c>
      <c r="C2772" s="532"/>
      <c r="D2772" s="532"/>
      <c r="E2772" s="532"/>
      <c r="F2772" s="533" t="e">
        <f>SUM(I2748:I2771)</f>
        <v>#REF!</v>
      </c>
      <c r="G2772" s="534"/>
      <c r="H2772" s="534"/>
      <c r="I2772" s="535"/>
      <c r="J2772" s="533" t="e">
        <f>IF(SUM(J2748:J2771)=0,"0.00",SUM(M2748:M2771))</f>
        <v>#REF!</v>
      </c>
      <c r="K2772" s="534"/>
      <c r="L2772" s="534"/>
      <c r="M2772" s="535"/>
    </row>
    <row r="2773" spans="2:13" s="254" customFormat="1" ht="27.75" customHeight="1" thickBot="1" x14ac:dyDescent="0.25">
      <c r="B2773" s="532" t="s">
        <v>97</v>
      </c>
      <c r="C2773" s="532"/>
      <c r="D2773" s="532"/>
      <c r="E2773" s="532"/>
      <c r="F2773" s="533" t="e">
        <f>IF(#REF!="５年以下","0",IF(#REF!="５年～１０年",0.1,IF(#REF!="１０年以上",0.15)))</f>
        <v>#REF!</v>
      </c>
      <c r="G2773" s="534"/>
      <c r="H2773" s="534"/>
      <c r="I2773" s="534"/>
      <c r="J2773" s="534"/>
      <c r="K2773" s="534"/>
      <c r="L2773" s="534"/>
      <c r="M2773" s="535"/>
    </row>
    <row r="2774" spans="2:13" s="254" customFormat="1" ht="27.75" customHeight="1" thickBot="1" x14ac:dyDescent="0.25">
      <c r="B2774" s="533" t="s">
        <v>273</v>
      </c>
      <c r="C2774" s="534"/>
      <c r="D2774" s="534"/>
      <c r="E2774" s="535"/>
      <c r="F2774" s="533" t="e">
        <f>F2772*(1+F2773)</f>
        <v>#REF!</v>
      </c>
      <c r="G2774" s="534"/>
      <c r="H2774" s="534"/>
      <c r="I2774" s="534"/>
      <c r="J2774" s="533" t="e">
        <f>J2772*(1+F2773)</f>
        <v>#REF!</v>
      </c>
      <c r="K2774" s="534"/>
      <c r="L2774" s="534"/>
      <c r="M2774" s="535"/>
    </row>
    <row r="2775" spans="2:13" s="254" customFormat="1" ht="27.75" customHeight="1" thickBot="1" x14ac:dyDescent="0.25">
      <c r="B2775" s="532" t="s">
        <v>191</v>
      </c>
      <c r="C2775" s="532"/>
      <c r="D2775" s="532"/>
      <c r="E2775" s="532"/>
      <c r="F2775" s="533" t="e">
        <f>#REF!*(#REF!*#REF!+#REF!*#REF!)</f>
        <v>#REF!</v>
      </c>
      <c r="G2775" s="534"/>
      <c r="H2775" s="535"/>
      <c r="I2775" s="532" t="e">
        <f>#REF!</f>
        <v>#REF!</v>
      </c>
      <c r="J2775" s="533"/>
      <c r="K2775" s="263" t="s">
        <v>230</v>
      </c>
      <c r="L2775" s="535" t="e">
        <f>B2746</f>
        <v>#REF!</v>
      </c>
      <c r="M2775" s="532"/>
    </row>
    <row r="2776" spans="2:13" s="254" customFormat="1" ht="45" customHeight="1" thickBot="1" x14ac:dyDescent="0.25">
      <c r="B2776" s="253"/>
      <c r="C2776" s="253"/>
      <c r="D2776" s="253"/>
      <c r="E2776" s="253"/>
      <c r="F2776" s="253"/>
      <c r="G2776" s="253"/>
      <c r="H2776" s="253"/>
      <c r="I2776" s="253"/>
      <c r="J2776" s="253"/>
      <c r="K2776" s="253"/>
      <c r="L2776" s="253"/>
      <c r="M2776" s="253"/>
    </row>
    <row r="2777" spans="2:13" s="254" customFormat="1" ht="27.75" customHeight="1" thickBot="1" x14ac:dyDescent="0.25">
      <c r="B2777" s="542" t="s">
        <v>128</v>
      </c>
      <c r="C2777" s="543"/>
      <c r="D2777" s="543"/>
      <c r="E2777" s="544"/>
      <c r="F2777" s="253"/>
      <c r="G2777" s="253"/>
      <c r="H2777" s="253"/>
      <c r="I2777" s="253"/>
      <c r="J2777" s="253"/>
      <c r="K2777" s="253"/>
      <c r="L2777" s="253"/>
      <c r="M2777" s="253"/>
    </row>
    <row r="2778" spans="2:13" s="254" customFormat="1" ht="27.75" customHeight="1" x14ac:dyDescent="0.2">
      <c r="B2778" s="545" t="e">
        <f>#REF!</f>
        <v>#REF!</v>
      </c>
      <c r="C2778" s="546"/>
      <c r="D2778" s="547"/>
      <c r="E2778" s="548"/>
      <c r="F2778" s="552" t="s">
        <v>240</v>
      </c>
      <c r="G2778" s="553"/>
      <c r="H2778" s="553"/>
      <c r="I2778" s="554"/>
      <c r="J2778" s="552" t="s">
        <v>239</v>
      </c>
      <c r="K2778" s="553"/>
      <c r="L2778" s="553"/>
      <c r="M2778" s="554"/>
    </row>
    <row r="2779" spans="2:13" s="254" customFormat="1" ht="27.75" customHeight="1" thickBot="1" x14ac:dyDescent="0.25">
      <c r="B2779" s="549"/>
      <c r="C2779" s="550"/>
      <c r="D2779" s="550"/>
      <c r="E2779" s="551"/>
      <c r="F2779" s="255" t="s">
        <v>149</v>
      </c>
      <c r="G2779" s="256" t="s">
        <v>151</v>
      </c>
      <c r="H2779" s="256" t="s">
        <v>96</v>
      </c>
      <c r="I2779" s="257" t="s">
        <v>150</v>
      </c>
      <c r="J2779" s="255" t="s">
        <v>149</v>
      </c>
      <c r="K2779" s="256" t="s">
        <v>151</v>
      </c>
      <c r="L2779" s="256" t="s">
        <v>96</v>
      </c>
      <c r="M2779" s="257" t="s">
        <v>150</v>
      </c>
    </row>
    <row r="2780" spans="2:13" s="254" customFormat="1" ht="27.75" customHeight="1" thickTop="1" x14ac:dyDescent="0.2">
      <c r="B2780" s="540" t="s">
        <v>241</v>
      </c>
      <c r="C2780" s="541"/>
      <c r="D2780" s="264"/>
      <c r="E2780" s="237" t="s">
        <v>242</v>
      </c>
      <c r="F2780" s="258" t="e">
        <f>IF(#REF!&gt;=1,IF(#REF!&gt;=1,#REF!),IF(#REF!&gt;=0,"",))</f>
        <v>#REF!</v>
      </c>
      <c r="G2780" s="241" t="e">
        <f>保全管理データ!N4763</f>
        <v>#REF!</v>
      </c>
      <c r="H2780" s="259" t="e">
        <f>IF(#REF!="無","",IF(#REF!="","",IF(#REF!="悪環境における作業",0.2,IF(#REF!="高所又は地下作業",0.1,IF(#REF!="錯綜場所作業",0.3,IF(#REF!="複雑な制約のある作業",0.4,IF(#REF!="単純な制約のある作業",0.2,0)))))))</f>
        <v>#REF!</v>
      </c>
      <c r="I2780" s="260" t="e">
        <f>IF(F2780="","",F2780*G2780*(1+IF(H2780="",0,H2780)))</f>
        <v>#REF!</v>
      </c>
      <c r="J2780" s="258" t="e">
        <f>IF(#REF!&gt;=1,IF(#REF!&gt;=1,#REF!),IF(#REF!&gt;=0,"",))</f>
        <v>#REF!</v>
      </c>
      <c r="K2780" s="241" t="e">
        <f>保全管理データ!N4790</f>
        <v>#REF!</v>
      </c>
      <c r="L2780" s="259" t="e">
        <f>IF(#REF!="","",IF(#REF!="悪環境における作業",0.2,IF(#REF!="高所又は地下作業",0.1,IF(#REF!="錯綜場所作業",0.3,IF(#REF!="複雑な制約のある作業",0.4,IF(#REF!="単純な制約のある作業",0.2,0))))))</f>
        <v>#REF!</v>
      </c>
      <c r="M2780" s="260" t="e">
        <f>IF(J2780="","",J2780*K2780*(1+IF(L2780="",0,L2780)))</f>
        <v>#REF!</v>
      </c>
    </row>
    <row r="2781" spans="2:13" s="254" customFormat="1" ht="27.75" customHeight="1" x14ac:dyDescent="0.2">
      <c r="B2781" s="536" t="s">
        <v>243</v>
      </c>
      <c r="C2781" s="537"/>
      <c r="D2781" s="265"/>
      <c r="E2781" s="224" t="s">
        <v>242</v>
      </c>
      <c r="F2781" s="258" t="e">
        <f>IF(#REF!&gt;=1,IF(#REF!&gt;=1,#REF!),IF(#REF!&gt;=0,"",))</f>
        <v>#REF!</v>
      </c>
      <c r="G2781" s="241" t="e">
        <f>保全管理データ!N4764</f>
        <v>#REF!</v>
      </c>
      <c r="H2781" s="259" t="e">
        <f>IF(#REF!="無","",IF(#REF!="","",IF(#REF!="悪環境における作業",0.2,IF(#REF!="高所又は地下作業",0.1,IF(#REF!="錯綜場所作業",0.3,IF(#REF!="複雑な制約のある作業",0.4,IF(#REF!="単純な制約のある作業",0.2,0)))))))</f>
        <v>#REF!</v>
      </c>
      <c r="I2781" s="260" t="e">
        <f t="shared" ref="I2781:I2803" si="171">IF(F2781="","",F2781*G2781*(1+IF(H2781="",0,H2781)))</f>
        <v>#REF!</v>
      </c>
      <c r="J2781" s="258" t="e">
        <f>IF(#REF!&gt;=1,IF(#REF!&gt;=1,#REF!),IF(#REF!&gt;=0,"",))</f>
        <v>#REF!</v>
      </c>
      <c r="K2781" s="241" t="e">
        <f>保全管理データ!N4791</f>
        <v>#REF!</v>
      </c>
      <c r="L2781" s="259" t="e">
        <f>IF(#REF!="","",IF(#REF!="悪環境における作業",0.2,IF(#REF!="高所又は地下作業",0.1,IF(#REF!="錯綜場所作業",0.3,IF(#REF!="複雑な制約のある作業",0.4,IF(#REF!="単純な制約のある作業",0.2,0))))))</f>
        <v>#REF!</v>
      </c>
      <c r="M2781" s="260" t="e">
        <f t="shared" ref="M2781:M2803" si="172">IF(J2781="","",J2781*K2781*(1+IF(L2781="",0,L2781)))</f>
        <v>#REF!</v>
      </c>
    </row>
    <row r="2782" spans="2:13" s="254" customFormat="1" ht="27.75" customHeight="1" x14ac:dyDescent="0.2">
      <c r="B2782" s="536" t="s">
        <v>249</v>
      </c>
      <c r="C2782" s="537"/>
      <c r="D2782" s="265"/>
      <c r="E2782" s="224" t="s">
        <v>244</v>
      </c>
      <c r="F2782" s="258" t="e">
        <f>IF(#REF!&gt;=1,IF(#REF!&gt;=1,#REF!),IF(#REF!&gt;=0,"",))</f>
        <v>#REF!</v>
      </c>
      <c r="G2782" s="241" t="e">
        <f>保全管理データ!N4765</f>
        <v>#REF!</v>
      </c>
      <c r="H2782" s="259" t="e">
        <f>IF(#REF!="無","",IF(#REF!="","",IF(#REF!="悪環境における作業",0.2,IF(#REF!="高所又は地下作業",0.1,IF(#REF!="錯綜場所作業",0.3,IF(#REF!="複雑な制約のある作業",0.4,IF(#REF!="単純な制約のある作業",0.2,0)))))))</f>
        <v>#REF!</v>
      </c>
      <c r="I2782" s="260" t="e">
        <f t="shared" si="171"/>
        <v>#REF!</v>
      </c>
      <c r="J2782" s="258" t="e">
        <f>IF(#REF!&gt;=1,IF(#REF!&gt;=1,#REF!),IF(#REF!&gt;=0,"",))</f>
        <v>#REF!</v>
      </c>
      <c r="K2782" s="241" t="e">
        <f>保全管理データ!N4792</f>
        <v>#REF!</v>
      </c>
      <c r="L2782" s="259" t="e">
        <f>IF(#REF!="","",IF(#REF!="悪環境における作業",0.2,IF(#REF!="高所又は地下作業",0.1,IF(#REF!="錯綜場所作業",0.3,IF(#REF!="複雑な制約のある作業",0.4,IF(#REF!="単純な制約のある作業",0.2,0))))))</f>
        <v>#REF!</v>
      </c>
      <c r="M2782" s="260" t="e">
        <f t="shared" si="172"/>
        <v>#REF!</v>
      </c>
    </row>
    <row r="2783" spans="2:13" s="254" customFormat="1" ht="27.75" customHeight="1" x14ac:dyDescent="0.2">
      <c r="B2783" s="536" t="s">
        <v>250</v>
      </c>
      <c r="C2783" s="537"/>
      <c r="D2783" s="265"/>
      <c r="E2783" s="224" t="s">
        <v>244</v>
      </c>
      <c r="F2783" s="258" t="e">
        <f>IF(#REF!&gt;=1,IF(#REF!&gt;=1,#REF!),IF(#REF!&gt;=0,"",))</f>
        <v>#REF!</v>
      </c>
      <c r="G2783" s="241" t="e">
        <f>保全管理データ!N4766</f>
        <v>#REF!</v>
      </c>
      <c r="H2783" s="259" t="e">
        <f>IF(#REF!="無","",IF(#REF!="","",IF(#REF!="悪環境における作業",0.2,IF(#REF!="高所又は地下作業",0.1,IF(#REF!="錯綜場所作業",0.3,IF(#REF!="複雑な制約のある作業",0.4,IF(#REF!="単純な制約のある作業",0.2,0)))))))</f>
        <v>#REF!</v>
      </c>
      <c r="I2783" s="260" t="e">
        <f t="shared" si="171"/>
        <v>#REF!</v>
      </c>
      <c r="J2783" s="258" t="e">
        <f>IF(#REF!&gt;=1,IF(#REF!&gt;=1,#REF!),IF(#REF!&gt;=0,"",))</f>
        <v>#REF!</v>
      </c>
      <c r="K2783" s="241" t="e">
        <f>保全管理データ!N4793</f>
        <v>#REF!</v>
      </c>
      <c r="L2783" s="259" t="e">
        <f>IF(#REF!="","",IF(#REF!="悪環境における作業",0.2,IF(#REF!="高所又は地下作業",0.1,IF(#REF!="錯綜場所作業",0.3,IF(#REF!="複雑な制約のある作業",0.4,IF(#REF!="単純な制約のある作業",0.2,0))))))</f>
        <v>#REF!</v>
      </c>
      <c r="M2783" s="260" t="e">
        <f t="shared" si="172"/>
        <v>#REF!</v>
      </c>
    </row>
    <row r="2784" spans="2:13" s="254" customFormat="1" ht="27.75" customHeight="1" x14ac:dyDescent="0.2">
      <c r="B2784" s="536" t="s">
        <v>251</v>
      </c>
      <c r="C2784" s="537"/>
      <c r="D2784" s="265"/>
      <c r="E2784" s="224" t="s">
        <v>242</v>
      </c>
      <c r="F2784" s="258" t="e">
        <f>IF(#REF!&gt;=1,IF(#REF!&gt;=1,#REF!),IF(#REF!&gt;=0,"",))</f>
        <v>#REF!</v>
      </c>
      <c r="G2784" s="241" t="e">
        <f>保全管理データ!N4767</f>
        <v>#REF!</v>
      </c>
      <c r="H2784" s="259" t="e">
        <f>IF(#REF!="無","",IF(#REF!="","",IF(#REF!="悪環境における作業",0.2,IF(#REF!="高所又は地下作業",0.1,IF(#REF!="錯綜場所作業",0.3,IF(#REF!="複雑な制約のある作業",0.4,IF(#REF!="単純な制約のある作業",0.2,0)))))))</f>
        <v>#REF!</v>
      </c>
      <c r="I2784" s="260" t="e">
        <f t="shared" si="171"/>
        <v>#REF!</v>
      </c>
      <c r="J2784" s="258" t="e">
        <f>IF(#REF!&gt;=1,IF(#REF!&gt;=1,#REF!),IF(#REF!&gt;=0,"",))</f>
        <v>#REF!</v>
      </c>
      <c r="K2784" s="241" t="e">
        <f>保全管理データ!N4794</f>
        <v>#REF!</v>
      </c>
      <c r="L2784" s="259" t="e">
        <f>IF(#REF!="","",IF(#REF!="悪環境における作業",0.2,IF(#REF!="高所又は地下作業",0.1,IF(#REF!="錯綜場所作業",0.3,IF(#REF!="複雑な制約のある作業",0.4,IF(#REF!="単純な制約のある作業",0.2,0))))))</f>
        <v>#REF!</v>
      </c>
      <c r="M2784" s="260" t="e">
        <f t="shared" si="172"/>
        <v>#REF!</v>
      </c>
    </row>
    <row r="2785" spans="2:13" s="254" customFormat="1" ht="27.75" customHeight="1" x14ac:dyDescent="0.2">
      <c r="B2785" s="536" t="s">
        <v>252</v>
      </c>
      <c r="C2785" s="537"/>
      <c r="D2785" s="265"/>
      <c r="E2785" s="224" t="s">
        <v>244</v>
      </c>
      <c r="F2785" s="258" t="e">
        <f>IF(#REF!&gt;=1,IF(#REF!&gt;=1,#REF!),IF(#REF!&gt;=0,"",))</f>
        <v>#REF!</v>
      </c>
      <c r="G2785" s="241" t="e">
        <f>保全管理データ!N4768</f>
        <v>#REF!</v>
      </c>
      <c r="H2785" s="259" t="e">
        <f>IF(#REF!="無","",IF(#REF!="","",IF(#REF!="悪環境における作業",0.2,IF(#REF!="高所又は地下作業",0.1,IF(#REF!="錯綜場所作業",0.3,IF(#REF!="複雑な制約のある作業",0.4,IF(#REF!="単純な制約のある作業",0.2,0)))))))</f>
        <v>#REF!</v>
      </c>
      <c r="I2785" s="260" t="e">
        <f t="shared" si="171"/>
        <v>#REF!</v>
      </c>
      <c r="J2785" s="258" t="e">
        <f>IF(#REF!&gt;=1,IF(#REF!&gt;=1,#REF!),IF(#REF!&gt;=0,"",))</f>
        <v>#REF!</v>
      </c>
      <c r="K2785" s="241" t="e">
        <f>保全管理データ!N4795</f>
        <v>#REF!</v>
      </c>
      <c r="L2785" s="259" t="e">
        <f>IF(#REF!="","",IF(#REF!="悪環境における作業",0.2,IF(#REF!="高所又は地下作業",0.1,IF(#REF!="錯綜場所作業",0.3,IF(#REF!="複雑な制約のある作業",0.4,IF(#REF!="単純な制約のある作業",0.2,0))))))</f>
        <v>#REF!</v>
      </c>
      <c r="M2785" s="260" t="e">
        <f t="shared" si="172"/>
        <v>#REF!</v>
      </c>
    </row>
    <row r="2786" spans="2:13" s="254" customFormat="1" ht="27.75" customHeight="1" x14ac:dyDescent="0.2">
      <c r="B2786" s="536" t="s">
        <v>253</v>
      </c>
      <c r="C2786" s="537"/>
      <c r="D2786" s="265"/>
      <c r="E2786" s="224" t="s">
        <v>242</v>
      </c>
      <c r="F2786" s="258" t="e">
        <f>IF(#REF!&gt;=1,IF(#REF!&gt;=1,#REF!),IF(#REF!&gt;=0,"",))</f>
        <v>#REF!</v>
      </c>
      <c r="G2786" s="241" t="e">
        <f>保全管理データ!N4769</f>
        <v>#REF!</v>
      </c>
      <c r="H2786" s="259" t="e">
        <f>IF(#REF!="無","",IF(#REF!="","",IF(#REF!="悪環境における作業",0.2,IF(#REF!="高所又は地下作業",0.1,IF(#REF!="錯綜場所作業",0.3,IF(#REF!="複雑な制約のある作業",0.4,IF(#REF!="単純な制約のある作業",0.2,0)))))))</f>
        <v>#REF!</v>
      </c>
      <c r="I2786" s="260" t="e">
        <f t="shared" si="171"/>
        <v>#REF!</v>
      </c>
      <c r="J2786" s="258" t="e">
        <f>IF(#REF!&gt;=1,IF(#REF!&gt;=1,#REF!),IF(#REF!&gt;=0,"",))</f>
        <v>#REF!</v>
      </c>
      <c r="K2786" s="241" t="e">
        <f>保全管理データ!N4796</f>
        <v>#REF!</v>
      </c>
      <c r="L2786" s="259" t="e">
        <f>IF(#REF!="","",IF(#REF!="悪環境における作業",0.2,IF(#REF!="高所又は地下作業",0.1,IF(#REF!="錯綜場所作業",0.3,IF(#REF!="複雑な制約のある作業",0.4,IF(#REF!="単純な制約のある作業",0.2,0))))))</f>
        <v>#REF!</v>
      </c>
      <c r="M2786" s="260" t="e">
        <f t="shared" si="172"/>
        <v>#REF!</v>
      </c>
    </row>
    <row r="2787" spans="2:13" s="254" customFormat="1" ht="27.75" customHeight="1" x14ac:dyDescent="0.2">
      <c r="B2787" s="536" t="s">
        <v>254</v>
      </c>
      <c r="C2787" s="537"/>
      <c r="D2787" s="265"/>
      <c r="E2787" s="224" t="s">
        <v>242</v>
      </c>
      <c r="F2787" s="258" t="e">
        <f>IF(#REF!&gt;=1,IF(#REF!&gt;=1,#REF!),IF(#REF!&gt;=0,"",))</f>
        <v>#REF!</v>
      </c>
      <c r="G2787" s="241" t="e">
        <f>保全管理データ!N4770</f>
        <v>#REF!</v>
      </c>
      <c r="H2787" s="259" t="e">
        <f>IF(#REF!="無","",IF(#REF!="","",IF(#REF!="悪環境における作業",0.2,IF(#REF!="高所又は地下作業",0.1,IF(#REF!="錯綜場所作業",0.3,IF(#REF!="複雑な制約のある作業",0.4,IF(#REF!="単純な制約のある作業",0.2,0)))))))</f>
        <v>#REF!</v>
      </c>
      <c r="I2787" s="260" t="e">
        <f t="shared" si="171"/>
        <v>#REF!</v>
      </c>
      <c r="J2787" s="258" t="e">
        <f>IF(#REF!&gt;=1,IF(#REF!&gt;=1,#REF!),IF(#REF!&gt;=0,"",))</f>
        <v>#REF!</v>
      </c>
      <c r="K2787" s="241" t="e">
        <f>保全管理データ!N4797</f>
        <v>#REF!</v>
      </c>
      <c r="L2787" s="259" t="e">
        <f>IF(#REF!="","",IF(#REF!="悪環境における作業",0.2,IF(#REF!="高所又は地下作業",0.1,IF(#REF!="錯綜場所作業",0.3,IF(#REF!="複雑な制約のある作業",0.4,IF(#REF!="単純な制約のある作業",0.2,0))))))</f>
        <v>#REF!</v>
      </c>
      <c r="M2787" s="260" t="e">
        <f t="shared" si="172"/>
        <v>#REF!</v>
      </c>
    </row>
    <row r="2788" spans="2:13" s="254" customFormat="1" ht="27.75" customHeight="1" x14ac:dyDescent="0.2">
      <c r="B2788" s="536" t="s">
        <v>255</v>
      </c>
      <c r="C2788" s="537"/>
      <c r="D2788" s="265"/>
      <c r="E2788" s="224" t="s">
        <v>245</v>
      </c>
      <c r="F2788" s="258" t="e">
        <f>IF(#REF!&gt;=1,IF(#REF!&gt;=1,#REF!),IF(#REF!&gt;=0,"",))</f>
        <v>#REF!</v>
      </c>
      <c r="G2788" s="241" t="e">
        <f>保全管理データ!N4771</f>
        <v>#REF!</v>
      </c>
      <c r="H2788" s="259" t="e">
        <f>IF(#REF!="無","",IF(#REF!="","",IF(#REF!="悪環境における作業",0.2,IF(#REF!="高所又は地下作業",0.1,IF(#REF!="錯綜場所作業",0.3,IF(#REF!="複雑な制約のある作業",0.4,IF(#REF!="単純な制約のある作業",0.2,0)))))))</f>
        <v>#REF!</v>
      </c>
      <c r="I2788" s="260" t="e">
        <f t="shared" si="171"/>
        <v>#REF!</v>
      </c>
      <c r="J2788" s="258" t="e">
        <f>IF(#REF!&gt;=1,IF(#REF!&gt;=1,#REF!),IF(#REF!&gt;=0,"",))</f>
        <v>#REF!</v>
      </c>
      <c r="K2788" s="241" t="e">
        <f>保全管理データ!N4798</f>
        <v>#REF!</v>
      </c>
      <c r="L2788" s="259" t="e">
        <f>IF(#REF!="","",IF(#REF!="悪環境における作業",0.2,IF(#REF!="高所又は地下作業",0.1,IF(#REF!="錯綜場所作業",0.3,IF(#REF!="複雑な制約のある作業",0.4,IF(#REF!="単純な制約のある作業",0.2,0))))))</f>
        <v>#REF!</v>
      </c>
      <c r="M2788" s="260" t="e">
        <f t="shared" si="172"/>
        <v>#REF!</v>
      </c>
    </row>
    <row r="2789" spans="2:13" s="254" customFormat="1" ht="27.75" customHeight="1" x14ac:dyDescent="0.2">
      <c r="B2789" s="536" t="s">
        <v>256</v>
      </c>
      <c r="C2789" s="537"/>
      <c r="D2789" s="265"/>
      <c r="E2789" s="224" t="s">
        <v>242</v>
      </c>
      <c r="F2789" s="258" t="e">
        <f>IF(#REF!&gt;=1,IF(#REF!&gt;=1,#REF!),IF(#REF!&gt;=0,"",))</f>
        <v>#REF!</v>
      </c>
      <c r="G2789" s="241" t="e">
        <f>保全管理データ!N4772</f>
        <v>#REF!</v>
      </c>
      <c r="H2789" s="259" t="e">
        <f>IF(#REF!="無","",IF(#REF!="","",IF(#REF!="悪環境における作業",0.2,IF(#REF!="高所又は地下作業",0.1,IF(#REF!="錯綜場所作業",0.3,IF(#REF!="複雑な制約のある作業",0.4,IF(#REF!="単純な制約のある作業",0.2,0)))))))</f>
        <v>#REF!</v>
      </c>
      <c r="I2789" s="260" t="e">
        <f t="shared" si="171"/>
        <v>#REF!</v>
      </c>
      <c r="J2789" s="258" t="e">
        <f>IF(#REF!&gt;=1,IF(#REF!&gt;=1,#REF!),IF(#REF!&gt;=0,"",))</f>
        <v>#REF!</v>
      </c>
      <c r="K2789" s="241" t="e">
        <f>保全管理データ!N4799</f>
        <v>#REF!</v>
      </c>
      <c r="L2789" s="259" t="e">
        <f>IF(#REF!="","",IF(#REF!="悪環境における作業",0.2,IF(#REF!="高所又は地下作業",0.1,IF(#REF!="錯綜場所作業",0.3,IF(#REF!="複雑な制約のある作業",0.4,IF(#REF!="単純な制約のある作業",0.2,0))))))</f>
        <v>#REF!</v>
      </c>
      <c r="M2789" s="260" t="e">
        <f t="shared" si="172"/>
        <v>#REF!</v>
      </c>
    </row>
    <row r="2790" spans="2:13" s="254" customFormat="1" ht="27.75" customHeight="1" x14ac:dyDescent="0.2">
      <c r="B2790" s="536" t="s">
        <v>257</v>
      </c>
      <c r="C2790" s="537"/>
      <c r="D2790" s="265"/>
      <c r="E2790" s="224" t="s">
        <v>245</v>
      </c>
      <c r="F2790" s="258" t="e">
        <f>IF(#REF!&gt;=1,IF(#REF!&gt;=1,#REF!),IF(#REF!&gt;=0,"",))</f>
        <v>#REF!</v>
      </c>
      <c r="G2790" s="241" t="e">
        <f>保全管理データ!N4773</f>
        <v>#REF!</v>
      </c>
      <c r="H2790" s="259" t="e">
        <f>IF(#REF!="無","",IF(#REF!="","",IF(#REF!="悪環境における作業",0.2,IF(#REF!="高所又は地下作業",0.1,IF(#REF!="錯綜場所作業",0.3,IF(#REF!="複雑な制約のある作業",0.4,IF(#REF!="単純な制約のある作業",0.2,0)))))))</f>
        <v>#REF!</v>
      </c>
      <c r="I2790" s="260" t="e">
        <f t="shared" si="171"/>
        <v>#REF!</v>
      </c>
      <c r="J2790" s="258" t="e">
        <f>IF(#REF!&gt;=1,IF(#REF!&gt;=1,#REF!),IF(#REF!&gt;=0,"",))</f>
        <v>#REF!</v>
      </c>
      <c r="K2790" s="241" t="e">
        <f>保全管理データ!N4800</f>
        <v>#REF!</v>
      </c>
      <c r="L2790" s="259" t="e">
        <f>IF(#REF!="","",IF(#REF!="悪環境における作業",0.2,IF(#REF!="高所又は地下作業",0.1,IF(#REF!="錯綜場所作業",0.3,IF(#REF!="複雑な制約のある作業",0.4,IF(#REF!="単純な制約のある作業",0.2,0))))))</f>
        <v>#REF!</v>
      </c>
      <c r="M2790" s="260" t="e">
        <f t="shared" si="172"/>
        <v>#REF!</v>
      </c>
    </row>
    <row r="2791" spans="2:13" s="254" customFormat="1" ht="27.75" customHeight="1" x14ac:dyDescent="0.2">
      <c r="B2791" s="536" t="s">
        <v>258</v>
      </c>
      <c r="C2791" s="537"/>
      <c r="D2791" s="265"/>
      <c r="E2791" s="224" t="s">
        <v>245</v>
      </c>
      <c r="F2791" s="258" t="e">
        <f>IF(#REF!&gt;=1,IF(#REF!&gt;=1,#REF!),IF(#REF!&gt;=0,"",))</f>
        <v>#REF!</v>
      </c>
      <c r="G2791" s="241" t="e">
        <f>保全管理データ!N4774</f>
        <v>#REF!</v>
      </c>
      <c r="H2791" s="259" t="e">
        <f>IF(#REF!="無","",IF(#REF!="","",IF(#REF!="悪環境における作業",0.2,IF(#REF!="高所又は地下作業",0.1,IF(#REF!="錯綜場所作業",0.3,IF(#REF!="複雑な制約のある作業",0.4,IF(#REF!="単純な制約のある作業",0.2,0)))))))</f>
        <v>#REF!</v>
      </c>
      <c r="I2791" s="260" t="e">
        <f t="shared" si="171"/>
        <v>#REF!</v>
      </c>
      <c r="J2791" s="258" t="e">
        <f>IF(#REF!&gt;=1,IF(#REF!&gt;=1,#REF!),IF(#REF!&gt;=0,"",))</f>
        <v>#REF!</v>
      </c>
      <c r="K2791" s="241" t="e">
        <f>保全管理データ!N4801</f>
        <v>#REF!</v>
      </c>
      <c r="L2791" s="259" t="e">
        <f>IF(#REF!="","",IF(#REF!="悪環境における作業",0.2,IF(#REF!="高所又は地下作業",0.1,IF(#REF!="錯綜場所作業",0.3,IF(#REF!="複雑な制約のある作業",0.4,IF(#REF!="単純な制約のある作業",0.2,0))))))</f>
        <v>#REF!</v>
      </c>
      <c r="M2791" s="260" t="e">
        <f t="shared" si="172"/>
        <v>#REF!</v>
      </c>
    </row>
    <row r="2792" spans="2:13" s="254" customFormat="1" ht="27.75" customHeight="1" x14ac:dyDescent="0.2">
      <c r="B2792" s="536" t="s">
        <v>259</v>
      </c>
      <c r="C2792" s="537"/>
      <c r="D2792" s="265"/>
      <c r="E2792" s="224" t="s">
        <v>245</v>
      </c>
      <c r="F2792" s="258" t="e">
        <f>IF(#REF!&gt;=1,IF(#REF!&gt;=1,#REF!),IF(#REF!&gt;=0,"",))</f>
        <v>#REF!</v>
      </c>
      <c r="G2792" s="241" t="e">
        <f>保全管理データ!N4775</f>
        <v>#REF!</v>
      </c>
      <c r="H2792" s="259" t="e">
        <f>IF(#REF!="無","",IF(#REF!="","",IF(#REF!="悪環境における作業",0.2,IF(#REF!="高所又は地下作業",0.1,IF(#REF!="錯綜場所作業",0.3,IF(#REF!="複雑な制約のある作業",0.4,IF(#REF!="単純な制約のある作業",0.2,0)))))))</f>
        <v>#REF!</v>
      </c>
      <c r="I2792" s="260" t="e">
        <f t="shared" si="171"/>
        <v>#REF!</v>
      </c>
      <c r="J2792" s="258" t="e">
        <f>IF(#REF!&gt;=1,IF(#REF!&gt;=1,#REF!),IF(#REF!&gt;=0,"",))</f>
        <v>#REF!</v>
      </c>
      <c r="K2792" s="241" t="e">
        <f>保全管理データ!N4802</f>
        <v>#REF!</v>
      </c>
      <c r="L2792" s="259" t="e">
        <f>IF(#REF!="","",IF(#REF!="悪環境における作業",0.2,IF(#REF!="高所又は地下作業",0.1,IF(#REF!="錯綜場所作業",0.3,IF(#REF!="複雑な制約のある作業",0.4,IF(#REF!="単純な制約のある作業",0.2,0))))))</f>
        <v>#REF!</v>
      </c>
      <c r="M2792" s="260" t="e">
        <f t="shared" si="172"/>
        <v>#REF!</v>
      </c>
    </row>
    <row r="2793" spans="2:13" s="254" customFormat="1" ht="27.75" customHeight="1" x14ac:dyDescent="0.2">
      <c r="B2793" s="536" t="s">
        <v>260</v>
      </c>
      <c r="C2793" s="537"/>
      <c r="D2793" s="265"/>
      <c r="E2793" s="224" t="s">
        <v>248</v>
      </c>
      <c r="F2793" s="258" t="e">
        <f>IF(#REF!&gt;=1,IF(#REF!&gt;=1,#REF!),IF(#REF!&gt;=0,"",))</f>
        <v>#REF!</v>
      </c>
      <c r="G2793" s="241" t="e">
        <f>保全管理データ!N4776</f>
        <v>#REF!</v>
      </c>
      <c r="H2793" s="259" t="e">
        <f>IF(#REF!="無","",IF(#REF!="","",IF(#REF!="悪環境における作業",0.2,IF(#REF!="高所又は地下作業",0.1,IF(#REF!="錯綜場所作業",0.3,IF(#REF!="複雑な制約のある作業",0.4,IF(#REF!="単純な制約のある作業",0.2,0)))))))</f>
        <v>#REF!</v>
      </c>
      <c r="I2793" s="260" t="e">
        <f t="shared" si="171"/>
        <v>#REF!</v>
      </c>
      <c r="J2793" s="258" t="e">
        <f>IF(#REF!&gt;=1,IF(#REF!&gt;=1,#REF!),IF(#REF!&gt;=0,"",))</f>
        <v>#REF!</v>
      </c>
      <c r="K2793" s="241" t="e">
        <f>保全管理データ!N4803</f>
        <v>#REF!</v>
      </c>
      <c r="L2793" s="259" t="e">
        <f>IF(#REF!="","",IF(#REF!="悪環境における作業",0.2,IF(#REF!="高所又は地下作業",0.1,IF(#REF!="錯綜場所作業",0.3,IF(#REF!="複雑な制約のある作業",0.4,IF(#REF!="単純な制約のある作業",0.2,0))))))</f>
        <v>#REF!</v>
      </c>
      <c r="M2793" s="260" t="e">
        <f t="shared" si="172"/>
        <v>#REF!</v>
      </c>
    </row>
    <row r="2794" spans="2:13" s="254" customFormat="1" ht="27.75" customHeight="1" x14ac:dyDescent="0.2">
      <c r="B2794" s="536" t="s">
        <v>261</v>
      </c>
      <c r="C2794" s="537"/>
      <c r="D2794" s="265"/>
      <c r="E2794" s="224" t="s">
        <v>247</v>
      </c>
      <c r="F2794" s="258" t="e">
        <f>IF(#REF!&gt;=1,IF(#REF!&gt;=1,#REF!),IF(#REF!&gt;=0,"",))</f>
        <v>#REF!</v>
      </c>
      <c r="G2794" s="241" t="e">
        <f>保全管理データ!N4777</f>
        <v>#REF!</v>
      </c>
      <c r="H2794" s="259" t="e">
        <f>IF(#REF!="無","",IF(#REF!="","",IF(#REF!="悪環境における作業",0.2,IF(#REF!="高所又は地下作業",0.1,IF(#REF!="錯綜場所作業",0.3,IF(#REF!="複雑な制約のある作業",0.4,IF(#REF!="単純な制約のある作業",0.2,0)))))))</f>
        <v>#REF!</v>
      </c>
      <c r="I2794" s="260" t="e">
        <f t="shared" si="171"/>
        <v>#REF!</v>
      </c>
      <c r="J2794" s="258" t="e">
        <f>IF(#REF!&gt;=1,IF(#REF!&gt;=1,#REF!),IF(#REF!&gt;=0,"",))</f>
        <v>#REF!</v>
      </c>
      <c r="K2794" s="241" t="e">
        <f>保全管理データ!N4804</f>
        <v>#REF!</v>
      </c>
      <c r="L2794" s="259" t="e">
        <f>IF(#REF!="","",IF(#REF!="悪環境における作業",0.2,IF(#REF!="高所又は地下作業",0.1,IF(#REF!="錯綜場所作業",0.3,IF(#REF!="複雑な制約のある作業",0.4,IF(#REF!="単純な制約のある作業",0.2,0))))))</f>
        <v>#REF!</v>
      </c>
      <c r="M2794" s="260" t="e">
        <f t="shared" si="172"/>
        <v>#REF!</v>
      </c>
    </row>
    <row r="2795" spans="2:13" s="254" customFormat="1" ht="27.75" customHeight="1" x14ac:dyDescent="0.2">
      <c r="B2795" s="536" t="s">
        <v>262</v>
      </c>
      <c r="C2795" s="537"/>
      <c r="D2795" s="265"/>
      <c r="E2795" s="224" t="s">
        <v>245</v>
      </c>
      <c r="F2795" s="258" t="e">
        <f>IF(#REF!&gt;=1,IF(#REF!&gt;=1,#REF!),IF(#REF!&gt;=0,"",))</f>
        <v>#REF!</v>
      </c>
      <c r="G2795" s="241" t="e">
        <f>保全管理データ!N4778</f>
        <v>#REF!</v>
      </c>
      <c r="H2795" s="259" t="e">
        <f>IF(#REF!="無","",IF(#REF!="","",IF(#REF!="悪環境における作業",0.2,IF(#REF!="高所又は地下作業",0.1,IF(#REF!="錯綜場所作業",0.3,IF(#REF!="複雑な制約のある作業",0.4,IF(#REF!="単純な制約のある作業",0.2,0)))))))</f>
        <v>#REF!</v>
      </c>
      <c r="I2795" s="260" t="e">
        <f t="shared" si="171"/>
        <v>#REF!</v>
      </c>
      <c r="J2795" s="258" t="e">
        <f>IF(#REF!&gt;=1,IF(#REF!&gt;=1,#REF!),IF(#REF!&gt;=0,"",))</f>
        <v>#REF!</v>
      </c>
      <c r="K2795" s="241" t="e">
        <f>保全管理データ!N4805</f>
        <v>#REF!</v>
      </c>
      <c r="L2795" s="259" t="e">
        <f>IF(#REF!="","",IF(#REF!="悪環境における作業",0.2,IF(#REF!="高所又は地下作業",0.1,IF(#REF!="錯綜場所作業",0.3,IF(#REF!="複雑な制約のある作業",0.4,IF(#REF!="単純な制約のある作業",0.2,0))))))</f>
        <v>#REF!</v>
      </c>
      <c r="M2795" s="260" t="e">
        <f t="shared" si="172"/>
        <v>#REF!</v>
      </c>
    </row>
    <row r="2796" spans="2:13" s="254" customFormat="1" ht="27.75" customHeight="1" x14ac:dyDescent="0.2">
      <c r="B2796" s="536" t="s">
        <v>263</v>
      </c>
      <c r="C2796" s="537"/>
      <c r="D2796" s="265"/>
      <c r="E2796" s="224" t="s">
        <v>245</v>
      </c>
      <c r="F2796" s="258" t="e">
        <f>IF(#REF!&gt;=1,IF(#REF!&gt;=1,#REF!),IF(#REF!&gt;=0,"",))</f>
        <v>#REF!</v>
      </c>
      <c r="G2796" s="241" t="e">
        <f>保全管理データ!N4779</f>
        <v>#REF!</v>
      </c>
      <c r="H2796" s="259" t="e">
        <f>IF(#REF!="無","",IF(#REF!="","",IF(#REF!="悪環境における作業",0.2,IF(#REF!="高所又は地下作業",0.1,IF(#REF!="錯綜場所作業",0.3,IF(#REF!="複雑な制約のある作業",0.4,IF(#REF!="単純な制約のある作業",0.2,0)))))))</f>
        <v>#REF!</v>
      </c>
      <c r="I2796" s="260" t="e">
        <f t="shared" si="171"/>
        <v>#REF!</v>
      </c>
      <c r="J2796" s="258" t="e">
        <f>IF(#REF!&gt;=1,IF(#REF!&gt;=1,#REF!),IF(#REF!&gt;=0,"",))</f>
        <v>#REF!</v>
      </c>
      <c r="K2796" s="241" t="e">
        <f>保全管理データ!N4806</f>
        <v>#REF!</v>
      </c>
      <c r="L2796" s="259" t="e">
        <f>IF(#REF!="","",IF(#REF!="悪環境における作業",0.2,IF(#REF!="高所又は地下作業",0.1,IF(#REF!="錯綜場所作業",0.3,IF(#REF!="複雑な制約のある作業",0.4,IF(#REF!="単純な制約のある作業",0.2,0))))))</f>
        <v>#REF!</v>
      </c>
      <c r="M2796" s="260" t="e">
        <f t="shared" si="172"/>
        <v>#REF!</v>
      </c>
    </row>
    <row r="2797" spans="2:13" s="254" customFormat="1" ht="27.75" customHeight="1" x14ac:dyDescent="0.2">
      <c r="B2797" s="536" t="s">
        <v>264</v>
      </c>
      <c r="C2797" s="537"/>
      <c r="D2797" s="265"/>
      <c r="E2797" s="224" t="s">
        <v>245</v>
      </c>
      <c r="F2797" s="258" t="e">
        <f>IF(#REF!&gt;=1,IF(#REF!&gt;=1,#REF!),IF(#REF!&gt;=0,"",))</f>
        <v>#REF!</v>
      </c>
      <c r="G2797" s="241" t="e">
        <f>保全管理データ!N4780</f>
        <v>#REF!</v>
      </c>
      <c r="H2797" s="259" t="e">
        <f>IF(#REF!="無","",IF(#REF!="","",IF(#REF!="悪環境における作業",0.2,IF(#REF!="高所又は地下作業",0.1,IF(#REF!="錯綜場所作業",0.3,IF(#REF!="複雑な制約のある作業",0.4,IF(#REF!="単純な制約のある作業",0.2,0)))))))</f>
        <v>#REF!</v>
      </c>
      <c r="I2797" s="260" t="e">
        <f t="shared" si="171"/>
        <v>#REF!</v>
      </c>
      <c r="J2797" s="258" t="e">
        <f>IF(#REF!&gt;=1,IF(#REF!&gt;=1,#REF!),IF(#REF!&gt;=0,"",))</f>
        <v>#REF!</v>
      </c>
      <c r="K2797" s="241" t="e">
        <f>保全管理データ!N4807</f>
        <v>#REF!</v>
      </c>
      <c r="L2797" s="259" t="e">
        <f>IF(#REF!="","",IF(#REF!="悪環境における作業",0.2,IF(#REF!="高所又は地下作業",0.1,IF(#REF!="錯綜場所作業",0.3,IF(#REF!="複雑な制約のある作業",0.4,IF(#REF!="単純な制約のある作業",0.2,0))))))</f>
        <v>#REF!</v>
      </c>
      <c r="M2797" s="260" t="e">
        <f t="shared" si="172"/>
        <v>#REF!</v>
      </c>
    </row>
    <row r="2798" spans="2:13" s="254" customFormat="1" ht="27.75" customHeight="1" x14ac:dyDescent="0.2">
      <c r="B2798" s="536" t="s">
        <v>265</v>
      </c>
      <c r="C2798" s="537"/>
      <c r="D2798" s="265"/>
      <c r="E2798" s="224" t="s">
        <v>245</v>
      </c>
      <c r="F2798" s="258" t="e">
        <f>IF(#REF!&gt;=1,IF(#REF!&gt;=1,#REF!),IF(#REF!&gt;=0,"",))</f>
        <v>#REF!</v>
      </c>
      <c r="G2798" s="241" t="e">
        <f>保全管理データ!N4781</f>
        <v>#REF!</v>
      </c>
      <c r="H2798" s="259" t="e">
        <f>IF(#REF!="無","",IF(#REF!="","",IF(#REF!="悪環境における作業",0.2,IF(#REF!="高所又は地下作業",0.1,IF(#REF!="錯綜場所作業",0.3,IF(#REF!="複雑な制約のある作業",0.4,IF(#REF!="単純な制約のある作業",0.2,0)))))))</f>
        <v>#REF!</v>
      </c>
      <c r="I2798" s="260" t="e">
        <f t="shared" si="171"/>
        <v>#REF!</v>
      </c>
      <c r="J2798" s="258" t="e">
        <f>IF(#REF!&gt;=1,IF(#REF!&gt;=1,#REF!),IF(#REF!&gt;=0,"",))</f>
        <v>#REF!</v>
      </c>
      <c r="K2798" s="241" t="e">
        <f>保全管理データ!N4808</f>
        <v>#REF!</v>
      </c>
      <c r="L2798" s="259" t="e">
        <f>IF(#REF!="","",IF(#REF!="悪環境における作業",0.2,IF(#REF!="高所又は地下作業",0.1,IF(#REF!="錯綜場所作業",0.3,IF(#REF!="複雑な制約のある作業",0.4,IF(#REF!="単純な制約のある作業",0.2,0))))))</f>
        <v>#REF!</v>
      </c>
      <c r="M2798" s="260" t="e">
        <f t="shared" si="172"/>
        <v>#REF!</v>
      </c>
    </row>
    <row r="2799" spans="2:13" s="254" customFormat="1" ht="27.75" customHeight="1" x14ac:dyDescent="0.2">
      <c r="B2799" s="536" t="s">
        <v>266</v>
      </c>
      <c r="C2799" s="537"/>
      <c r="D2799" s="265"/>
      <c r="E2799" s="224" t="s">
        <v>245</v>
      </c>
      <c r="F2799" s="258" t="e">
        <f>IF(#REF!&gt;=1,IF(#REF!&gt;=1,#REF!),IF(#REF!&gt;=0,"",))</f>
        <v>#REF!</v>
      </c>
      <c r="G2799" s="241" t="e">
        <f>保全管理データ!N4782</f>
        <v>#REF!</v>
      </c>
      <c r="H2799" s="259" t="e">
        <f>IF(#REF!="無","",IF(#REF!="","",IF(#REF!="悪環境における作業",0.2,IF(#REF!="高所又は地下作業",0.1,IF(#REF!="錯綜場所作業",0.3,IF(#REF!="複雑な制約のある作業",0.4,IF(#REF!="単純な制約のある作業",0.2,0)))))))</f>
        <v>#REF!</v>
      </c>
      <c r="I2799" s="260" t="e">
        <f t="shared" si="171"/>
        <v>#REF!</v>
      </c>
      <c r="J2799" s="258" t="e">
        <f>IF(#REF!&gt;=1,IF(#REF!&gt;=1,#REF!),IF(#REF!&gt;=0,"",))</f>
        <v>#REF!</v>
      </c>
      <c r="K2799" s="241" t="e">
        <f>保全管理データ!N4809</f>
        <v>#REF!</v>
      </c>
      <c r="L2799" s="259" t="e">
        <f>IF(#REF!="","",IF(#REF!="悪環境における作業",0.2,IF(#REF!="高所又は地下作業",0.1,IF(#REF!="錯綜場所作業",0.3,IF(#REF!="複雑な制約のある作業",0.4,IF(#REF!="単純な制約のある作業",0.2,0))))))</f>
        <v>#REF!</v>
      </c>
      <c r="M2799" s="260" t="e">
        <f t="shared" si="172"/>
        <v>#REF!</v>
      </c>
    </row>
    <row r="2800" spans="2:13" s="254" customFormat="1" ht="27.75" customHeight="1" x14ac:dyDescent="0.2">
      <c r="B2800" s="536" t="s">
        <v>81</v>
      </c>
      <c r="C2800" s="537"/>
      <c r="D2800" s="265"/>
      <c r="E2800" s="224" t="s">
        <v>245</v>
      </c>
      <c r="F2800" s="258" t="e">
        <f>IF(#REF!&gt;=1,IF(#REF!&gt;=1,#REF!),IF(#REF!&gt;=0,"",))</f>
        <v>#REF!</v>
      </c>
      <c r="G2800" s="241" t="e">
        <f>保全管理データ!N4783</f>
        <v>#REF!</v>
      </c>
      <c r="H2800" s="259" t="e">
        <f>IF(#REF!="無","",IF(#REF!="","",IF(#REF!="悪環境における作業",0.2,IF(#REF!="高所又は地下作業",0.1,IF(#REF!="錯綜場所作業",0.3,IF(#REF!="複雑な制約のある作業",0.4,IF(#REF!="単純な制約のある作業",0.2,0)))))))</f>
        <v>#REF!</v>
      </c>
      <c r="I2800" s="260" t="e">
        <f t="shared" si="171"/>
        <v>#REF!</v>
      </c>
      <c r="J2800" s="258" t="e">
        <f>IF(#REF!&gt;=1,IF(#REF!&gt;=1,#REF!),IF(#REF!&gt;=0,"",))</f>
        <v>#REF!</v>
      </c>
      <c r="K2800" s="241" t="e">
        <f>保全管理データ!N4810</f>
        <v>#REF!</v>
      </c>
      <c r="L2800" s="259" t="e">
        <f>IF(#REF!="","",IF(#REF!="悪環境における作業",0.2,IF(#REF!="高所又は地下作業",0.1,IF(#REF!="錯綜場所作業",0.3,IF(#REF!="複雑な制約のある作業",0.4,IF(#REF!="単純な制約のある作業",0.2,0))))))</f>
        <v>#REF!</v>
      </c>
      <c r="M2800" s="260" t="e">
        <f t="shared" si="172"/>
        <v>#REF!</v>
      </c>
    </row>
    <row r="2801" spans="2:13" s="254" customFormat="1" ht="27.75" customHeight="1" x14ac:dyDescent="0.2">
      <c r="B2801" s="536" t="s">
        <v>267</v>
      </c>
      <c r="C2801" s="537"/>
      <c r="D2801" s="265"/>
      <c r="E2801" s="224" t="s">
        <v>247</v>
      </c>
      <c r="F2801" s="258" t="e">
        <f>IF(#REF!&gt;=1,IF(#REF!&gt;=1,#REF!),IF(#REF!&gt;=0,"",))</f>
        <v>#REF!</v>
      </c>
      <c r="G2801" s="241" t="e">
        <f>保全管理データ!N4784</f>
        <v>#REF!</v>
      </c>
      <c r="H2801" s="259" t="e">
        <f>IF(#REF!="無","",IF(#REF!="","",IF(#REF!="悪環境における作業",0.2,IF(#REF!="高所又は地下作業",0.1,IF(#REF!="錯綜場所作業",0.3,IF(#REF!="複雑な制約のある作業",0.4,IF(#REF!="単純な制約のある作業",0.2,0)))))))</f>
        <v>#REF!</v>
      </c>
      <c r="I2801" s="260" t="e">
        <f t="shared" si="171"/>
        <v>#REF!</v>
      </c>
      <c r="J2801" s="258" t="e">
        <f>IF(#REF!&gt;=1,IF(#REF!&gt;=1,#REF!),IF(#REF!&gt;=0,"",))</f>
        <v>#REF!</v>
      </c>
      <c r="K2801" s="241" t="e">
        <f>保全管理データ!N4811</f>
        <v>#REF!</v>
      </c>
      <c r="L2801" s="259" t="e">
        <f>IF(#REF!="","",IF(#REF!="悪環境における作業",0.2,IF(#REF!="高所又は地下作業",0.1,IF(#REF!="錯綜場所作業",0.3,IF(#REF!="複雑な制約のある作業",0.4,IF(#REF!="単純な制約のある作業",0.2,0))))))</f>
        <v>#REF!</v>
      </c>
      <c r="M2801" s="260" t="e">
        <f t="shared" si="172"/>
        <v>#REF!</v>
      </c>
    </row>
    <row r="2802" spans="2:13" s="254" customFormat="1" ht="27.75" customHeight="1" x14ac:dyDescent="0.2">
      <c r="B2802" s="536" t="s">
        <v>268</v>
      </c>
      <c r="C2802" s="537"/>
      <c r="D2802" s="265"/>
      <c r="E2802" s="224" t="s">
        <v>246</v>
      </c>
      <c r="F2802" s="258" t="e">
        <f>IF(#REF!&gt;=1,IF(#REF!&gt;=1,#REF!),IF(#REF!&gt;=0,"",))</f>
        <v>#REF!</v>
      </c>
      <c r="G2802" s="241" t="e">
        <f>保全管理データ!N4785</f>
        <v>#REF!</v>
      </c>
      <c r="H2802" s="259" t="e">
        <f>IF(#REF!="無","",IF(#REF!="","",IF(#REF!="悪環境における作業",0.2,IF(#REF!="高所又は地下作業",0.1,IF(#REF!="錯綜場所作業",0.3,IF(#REF!="複雑な制約のある作業",0.4,IF(#REF!="単純な制約のある作業",0.2,0)))))))</f>
        <v>#REF!</v>
      </c>
      <c r="I2802" s="260" t="e">
        <f t="shared" si="171"/>
        <v>#REF!</v>
      </c>
      <c r="J2802" s="258" t="e">
        <f>IF(#REF!&gt;=1,IF(#REF!&gt;=1,#REF!),IF(#REF!&gt;=0,"",))</f>
        <v>#REF!</v>
      </c>
      <c r="K2802" s="241" t="e">
        <f>保全管理データ!N4812</f>
        <v>#REF!</v>
      </c>
      <c r="L2802" s="259" t="e">
        <f>IF(#REF!="","",IF(#REF!="悪環境における作業",0.2,IF(#REF!="高所又は地下作業",0.1,IF(#REF!="錯綜場所作業",0.3,IF(#REF!="複雑な制約のある作業",0.4,IF(#REF!="単純な制約のある作業",0.2,0))))))</f>
        <v>#REF!</v>
      </c>
      <c r="M2802" s="260" t="e">
        <f t="shared" si="172"/>
        <v>#REF!</v>
      </c>
    </row>
    <row r="2803" spans="2:13" s="254" customFormat="1" ht="27.75" customHeight="1" thickBot="1" x14ac:dyDescent="0.25">
      <c r="B2803" s="538" t="s">
        <v>269</v>
      </c>
      <c r="C2803" s="539"/>
      <c r="D2803" s="266"/>
      <c r="E2803" s="252" t="s">
        <v>245</v>
      </c>
      <c r="F2803" s="261" t="e">
        <f>IF(#REF!&gt;=1,IF(#REF!&gt;=1,#REF!),IF(#REF!&gt;=0,"",))</f>
        <v>#REF!</v>
      </c>
      <c r="G2803" s="245" t="e">
        <f>保全管理データ!N4786</f>
        <v>#REF!</v>
      </c>
      <c r="H2803" s="259" t="e">
        <f>IF(#REF!="無","",IF(#REF!="","",IF(#REF!="悪環境における作業",0.2,IF(#REF!="高所又は地下作業",0.1,IF(#REF!="錯綜場所作業",0.3,IF(#REF!="複雑な制約のある作業",0.4,IF(#REF!="単純な制約のある作業",0.2,0)))))))</f>
        <v>#REF!</v>
      </c>
      <c r="I2803" s="260" t="e">
        <f t="shared" si="171"/>
        <v>#REF!</v>
      </c>
      <c r="J2803" s="261" t="e">
        <f>IF(#REF!&gt;=1,IF(#REF!&gt;=1,#REF!),IF(#REF!&gt;=0,"",))</f>
        <v>#REF!</v>
      </c>
      <c r="K2803" s="245" t="e">
        <f>保全管理データ!N4813</f>
        <v>#REF!</v>
      </c>
      <c r="L2803" s="262" t="e">
        <f>IF(#REF!="","",IF(#REF!="悪環境における作業",0.2,IF(#REF!="高所又は地下作業",0.1,IF(#REF!="錯綜場所作業",0.3,IF(#REF!="複雑な制約のある作業",0.4,IF(#REF!="単純な制約のある作業",0.2,0))))))</f>
        <v>#REF!</v>
      </c>
      <c r="M2803" s="260" t="e">
        <f t="shared" si="172"/>
        <v>#REF!</v>
      </c>
    </row>
    <row r="2804" spans="2:13" s="254" customFormat="1" ht="27.75" customHeight="1" thickBot="1" x14ac:dyDescent="0.25">
      <c r="B2804" s="532" t="s">
        <v>190</v>
      </c>
      <c r="C2804" s="532"/>
      <c r="D2804" s="532"/>
      <c r="E2804" s="532"/>
      <c r="F2804" s="533" t="e">
        <f>SUM(I2780:I2803)</f>
        <v>#REF!</v>
      </c>
      <c r="G2804" s="534"/>
      <c r="H2804" s="534"/>
      <c r="I2804" s="535"/>
      <c r="J2804" s="533" t="e">
        <f>IF(SUM(J2780:J2803)=0,"0.00",SUM(M2780:M2803))</f>
        <v>#REF!</v>
      </c>
      <c r="K2804" s="534"/>
      <c r="L2804" s="534"/>
      <c r="M2804" s="535"/>
    </row>
    <row r="2805" spans="2:13" s="254" customFormat="1" ht="27.75" customHeight="1" thickBot="1" x14ac:dyDescent="0.25">
      <c r="B2805" s="532" t="s">
        <v>97</v>
      </c>
      <c r="C2805" s="532"/>
      <c r="D2805" s="532"/>
      <c r="E2805" s="532"/>
      <c r="F2805" s="533" t="e">
        <f>IF(#REF!="５年以下","0",IF(#REF!="５年～１０年",0.1,IF(#REF!="１０年以上",0.15)))</f>
        <v>#REF!</v>
      </c>
      <c r="G2805" s="534"/>
      <c r="H2805" s="534"/>
      <c r="I2805" s="534"/>
      <c r="J2805" s="534"/>
      <c r="K2805" s="534"/>
      <c r="L2805" s="534"/>
      <c r="M2805" s="535"/>
    </row>
    <row r="2806" spans="2:13" s="254" customFormat="1" ht="27.75" customHeight="1" thickBot="1" x14ac:dyDescent="0.25">
      <c r="B2806" s="533" t="s">
        <v>273</v>
      </c>
      <c r="C2806" s="534"/>
      <c r="D2806" s="534"/>
      <c r="E2806" s="535"/>
      <c r="F2806" s="533" t="e">
        <f>F2804*(1+F2805)</f>
        <v>#REF!</v>
      </c>
      <c r="G2806" s="534"/>
      <c r="H2806" s="534"/>
      <c r="I2806" s="534"/>
      <c r="J2806" s="533" t="e">
        <f>J2804*(1+F2805)</f>
        <v>#REF!</v>
      </c>
      <c r="K2806" s="534"/>
      <c r="L2806" s="534"/>
      <c r="M2806" s="535"/>
    </row>
    <row r="2807" spans="2:13" s="254" customFormat="1" ht="27.75" customHeight="1" thickBot="1" x14ac:dyDescent="0.25">
      <c r="B2807" s="532" t="s">
        <v>191</v>
      </c>
      <c r="C2807" s="532"/>
      <c r="D2807" s="532"/>
      <c r="E2807" s="532"/>
      <c r="F2807" s="533" t="e">
        <f>#REF!*(#REF!*#REF!+#REF!*#REF!)</f>
        <v>#REF!</v>
      </c>
      <c r="G2807" s="534"/>
      <c r="H2807" s="535"/>
      <c r="I2807" s="532" t="e">
        <f>#REF!</f>
        <v>#REF!</v>
      </c>
      <c r="J2807" s="533"/>
      <c r="K2807" s="263" t="s">
        <v>230</v>
      </c>
      <c r="L2807" s="535" t="e">
        <f>B2778</f>
        <v>#REF!</v>
      </c>
      <c r="M2807" s="532"/>
    </row>
    <row r="2808" spans="2:13" s="254" customFormat="1" ht="45" customHeight="1" thickBot="1" x14ac:dyDescent="0.25">
      <c r="B2808" s="253"/>
      <c r="C2808" s="253"/>
      <c r="D2808" s="253"/>
      <c r="E2808" s="253"/>
      <c r="F2808" s="253"/>
      <c r="G2808" s="253"/>
      <c r="H2808" s="253"/>
      <c r="I2808" s="253"/>
      <c r="J2808" s="253"/>
      <c r="K2808" s="253"/>
      <c r="L2808" s="253"/>
      <c r="M2808" s="253"/>
    </row>
    <row r="2809" spans="2:13" s="254" customFormat="1" ht="27.75" customHeight="1" thickBot="1" x14ac:dyDescent="0.25">
      <c r="B2809" s="542" t="s">
        <v>128</v>
      </c>
      <c r="C2809" s="543"/>
      <c r="D2809" s="543"/>
      <c r="E2809" s="544"/>
      <c r="F2809" s="253"/>
      <c r="G2809" s="253"/>
      <c r="H2809" s="253"/>
      <c r="I2809" s="253"/>
      <c r="J2809" s="253"/>
      <c r="K2809" s="253"/>
      <c r="L2809" s="253"/>
      <c r="M2809" s="253"/>
    </row>
    <row r="2810" spans="2:13" s="254" customFormat="1" ht="27.75" customHeight="1" x14ac:dyDescent="0.2">
      <c r="B2810" s="545" t="e">
        <f>#REF!</f>
        <v>#REF!</v>
      </c>
      <c r="C2810" s="546"/>
      <c r="D2810" s="547"/>
      <c r="E2810" s="548"/>
      <c r="F2810" s="552" t="s">
        <v>240</v>
      </c>
      <c r="G2810" s="553"/>
      <c r="H2810" s="553"/>
      <c r="I2810" s="554"/>
      <c r="J2810" s="552" t="s">
        <v>239</v>
      </c>
      <c r="K2810" s="553"/>
      <c r="L2810" s="553"/>
      <c r="M2810" s="554"/>
    </row>
    <row r="2811" spans="2:13" s="254" customFormat="1" ht="27.75" customHeight="1" thickBot="1" x14ac:dyDescent="0.25">
      <c r="B2811" s="549"/>
      <c r="C2811" s="550"/>
      <c r="D2811" s="550"/>
      <c r="E2811" s="551"/>
      <c r="F2811" s="255" t="s">
        <v>149</v>
      </c>
      <c r="G2811" s="256" t="s">
        <v>151</v>
      </c>
      <c r="H2811" s="256" t="s">
        <v>96</v>
      </c>
      <c r="I2811" s="257" t="s">
        <v>150</v>
      </c>
      <c r="J2811" s="255" t="s">
        <v>149</v>
      </c>
      <c r="K2811" s="256" t="s">
        <v>151</v>
      </c>
      <c r="L2811" s="256" t="s">
        <v>96</v>
      </c>
      <c r="M2811" s="257" t="s">
        <v>150</v>
      </c>
    </row>
    <row r="2812" spans="2:13" s="254" customFormat="1" ht="27.75" customHeight="1" thickTop="1" x14ac:dyDescent="0.2">
      <c r="B2812" s="540" t="s">
        <v>241</v>
      </c>
      <c r="C2812" s="541"/>
      <c r="D2812" s="264"/>
      <c r="E2812" s="237" t="s">
        <v>242</v>
      </c>
      <c r="F2812" s="258" t="e">
        <f>IF(#REF!&gt;=1,IF(#REF!&gt;=1,#REF!),IF(#REF!&gt;=0,"",))</f>
        <v>#REF!</v>
      </c>
      <c r="G2812" s="241" t="e">
        <f>保全管理データ!N4819</f>
        <v>#REF!</v>
      </c>
      <c r="H2812" s="259" t="e">
        <f>IF(#REF!="無","",IF(#REF!="","",IF(#REF!="悪環境における作業",0.2,IF(#REF!="高所又は地下作業",0.1,IF(#REF!="錯綜場所作業",0.3,IF(#REF!="複雑な制約のある作業",0.4,IF(#REF!="単純な制約のある作業",0.2,0)))))))</f>
        <v>#REF!</v>
      </c>
      <c r="I2812" s="260" t="e">
        <f>IF(F2812="","",F2812*G2812*(1+IF(H2812="",0,H2812)))</f>
        <v>#REF!</v>
      </c>
      <c r="J2812" s="258" t="e">
        <f>IF(#REF!&gt;=1,IF(#REF!&gt;=1,#REF!),IF(#REF!&gt;=0,"",))</f>
        <v>#REF!</v>
      </c>
      <c r="K2812" s="241" t="e">
        <f>保全管理データ!N4846</f>
        <v>#REF!</v>
      </c>
      <c r="L2812" s="259" t="e">
        <f>IF(#REF!="","",IF(#REF!="悪環境における作業",0.2,IF(#REF!="高所又は地下作業",0.1,IF(#REF!="錯綜場所作業",0.3,IF(#REF!="複雑な制約のある作業",0.4,IF(#REF!="単純な制約のある作業",0.2,0))))))</f>
        <v>#REF!</v>
      </c>
      <c r="M2812" s="260" t="e">
        <f>IF(J2812="","",J2812*K2812*(1+IF(L2812="",0,L2812)))</f>
        <v>#REF!</v>
      </c>
    </row>
    <row r="2813" spans="2:13" s="254" customFormat="1" ht="27.75" customHeight="1" x14ac:dyDescent="0.2">
      <c r="B2813" s="536" t="s">
        <v>243</v>
      </c>
      <c r="C2813" s="537"/>
      <c r="D2813" s="265"/>
      <c r="E2813" s="224" t="s">
        <v>242</v>
      </c>
      <c r="F2813" s="258" t="e">
        <f>IF(#REF!&gt;=1,IF(#REF!&gt;=1,#REF!),IF(#REF!&gt;=0,"",))</f>
        <v>#REF!</v>
      </c>
      <c r="G2813" s="241" t="e">
        <f>保全管理データ!N4820</f>
        <v>#REF!</v>
      </c>
      <c r="H2813" s="259" t="e">
        <f>IF(#REF!="無","",IF(#REF!="","",IF(#REF!="悪環境における作業",0.2,IF(#REF!="高所又は地下作業",0.1,IF(#REF!="錯綜場所作業",0.3,IF(#REF!="複雑な制約のある作業",0.4,IF(#REF!="単純な制約のある作業",0.2,0)))))))</f>
        <v>#REF!</v>
      </c>
      <c r="I2813" s="260" t="e">
        <f t="shared" ref="I2813:I2835" si="173">IF(F2813="","",F2813*G2813*(1+IF(H2813="",0,H2813)))</f>
        <v>#REF!</v>
      </c>
      <c r="J2813" s="258" t="e">
        <f>IF(#REF!&gt;=1,IF(#REF!&gt;=1,#REF!),IF(#REF!&gt;=0,"",))</f>
        <v>#REF!</v>
      </c>
      <c r="K2813" s="241" t="e">
        <f>保全管理データ!N4847</f>
        <v>#REF!</v>
      </c>
      <c r="L2813" s="259" t="e">
        <f>IF(#REF!="","",IF(#REF!="悪環境における作業",0.2,IF(#REF!="高所又は地下作業",0.1,IF(#REF!="錯綜場所作業",0.3,IF(#REF!="複雑な制約のある作業",0.4,IF(#REF!="単純な制約のある作業",0.2,0))))))</f>
        <v>#REF!</v>
      </c>
      <c r="M2813" s="260" t="e">
        <f t="shared" ref="M2813:M2835" si="174">IF(J2813="","",J2813*K2813*(1+IF(L2813="",0,L2813)))</f>
        <v>#REF!</v>
      </c>
    </row>
    <row r="2814" spans="2:13" s="254" customFormat="1" ht="27.75" customHeight="1" x14ac:dyDescent="0.2">
      <c r="B2814" s="536" t="s">
        <v>249</v>
      </c>
      <c r="C2814" s="537"/>
      <c r="D2814" s="265"/>
      <c r="E2814" s="224" t="s">
        <v>244</v>
      </c>
      <c r="F2814" s="258" t="e">
        <f>IF(#REF!&gt;=1,IF(#REF!&gt;=1,#REF!),IF(#REF!&gt;=0,"",))</f>
        <v>#REF!</v>
      </c>
      <c r="G2814" s="241" t="e">
        <f>保全管理データ!N4821</f>
        <v>#REF!</v>
      </c>
      <c r="H2814" s="259" t="e">
        <f>IF(#REF!="無","",IF(#REF!="","",IF(#REF!="悪環境における作業",0.2,IF(#REF!="高所又は地下作業",0.1,IF(#REF!="錯綜場所作業",0.3,IF(#REF!="複雑な制約のある作業",0.4,IF(#REF!="単純な制約のある作業",0.2,0)))))))</f>
        <v>#REF!</v>
      </c>
      <c r="I2814" s="260" t="e">
        <f t="shared" si="173"/>
        <v>#REF!</v>
      </c>
      <c r="J2814" s="258" t="e">
        <f>IF(#REF!&gt;=1,IF(#REF!&gt;=1,#REF!),IF(#REF!&gt;=0,"",))</f>
        <v>#REF!</v>
      </c>
      <c r="K2814" s="241" t="e">
        <f>保全管理データ!N4848</f>
        <v>#REF!</v>
      </c>
      <c r="L2814" s="259" t="e">
        <f>IF(#REF!="","",IF(#REF!="悪環境における作業",0.2,IF(#REF!="高所又は地下作業",0.1,IF(#REF!="錯綜場所作業",0.3,IF(#REF!="複雑な制約のある作業",0.4,IF(#REF!="単純な制約のある作業",0.2,0))))))</f>
        <v>#REF!</v>
      </c>
      <c r="M2814" s="260" t="e">
        <f t="shared" si="174"/>
        <v>#REF!</v>
      </c>
    </row>
    <row r="2815" spans="2:13" s="254" customFormat="1" ht="27.75" customHeight="1" x14ac:dyDescent="0.2">
      <c r="B2815" s="536" t="s">
        <v>250</v>
      </c>
      <c r="C2815" s="537"/>
      <c r="D2815" s="265"/>
      <c r="E2815" s="224" t="s">
        <v>244</v>
      </c>
      <c r="F2815" s="258" t="e">
        <f>IF(#REF!&gt;=1,IF(#REF!&gt;=1,#REF!),IF(#REF!&gt;=0,"",))</f>
        <v>#REF!</v>
      </c>
      <c r="G2815" s="241" t="e">
        <f>保全管理データ!N4822</f>
        <v>#REF!</v>
      </c>
      <c r="H2815" s="259" t="e">
        <f>IF(#REF!="無","",IF(#REF!="","",IF(#REF!="悪環境における作業",0.2,IF(#REF!="高所又は地下作業",0.1,IF(#REF!="錯綜場所作業",0.3,IF(#REF!="複雑な制約のある作業",0.4,IF(#REF!="単純な制約のある作業",0.2,0)))))))</f>
        <v>#REF!</v>
      </c>
      <c r="I2815" s="260" t="e">
        <f t="shared" si="173"/>
        <v>#REF!</v>
      </c>
      <c r="J2815" s="258" t="e">
        <f>IF(#REF!&gt;=1,IF(#REF!&gt;=1,#REF!),IF(#REF!&gt;=0,"",))</f>
        <v>#REF!</v>
      </c>
      <c r="K2815" s="241" t="e">
        <f>保全管理データ!N4849</f>
        <v>#REF!</v>
      </c>
      <c r="L2815" s="259" t="e">
        <f>IF(#REF!="","",IF(#REF!="悪環境における作業",0.2,IF(#REF!="高所又は地下作業",0.1,IF(#REF!="錯綜場所作業",0.3,IF(#REF!="複雑な制約のある作業",0.4,IF(#REF!="単純な制約のある作業",0.2,0))))))</f>
        <v>#REF!</v>
      </c>
      <c r="M2815" s="260" t="e">
        <f t="shared" si="174"/>
        <v>#REF!</v>
      </c>
    </row>
    <row r="2816" spans="2:13" s="254" customFormat="1" ht="27.75" customHeight="1" x14ac:dyDescent="0.2">
      <c r="B2816" s="536" t="s">
        <v>251</v>
      </c>
      <c r="C2816" s="537"/>
      <c r="D2816" s="265"/>
      <c r="E2816" s="224" t="s">
        <v>242</v>
      </c>
      <c r="F2816" s="258" t="e">
        <f>IF(#REF!&gt;=1,IF(#REF!&gt;=1,#REF!),IF(#REF!&gt;=0,"",))</f>
        <v>#REF!</v>
      </c>
      <c r="G2816" s="241" t="e">
        <f>保全管理データ!N4823</f>
        <v>#REF!</v>
      </c>
      <c r="H2816" s="259" t="e">
        <f>IF(#REF!="無","",IF(#REF!="","",IF(#REF!="悪環境における作業",0.2,IF(#REF!="高所又は地下作業",0.1,IF(#REF!="錯綜場所作業",0.3,IF(#REF!="複雑な制約のある作業",0.4,IF(#REF!="単純な制約のある作業",0.2,0)))))))</f>
        <v>#REF!</v>
      </c>
      <c r="I2816" s="260" t="e">
        <f t="shared" si="173"/>
        <v>#REF!</v>
      </c>
      <c r="J2816" s="258" t="e">
        <f>IF(#REF!&gt;=1,IF(#REF!&gt;=1,#REF!),IF(#REF!&gt;=0,"",))</f>
        <v>#REF!</v>
      </c>
      <c r="K2816" s="241" t="e">
        <f>保全管理データ!N4850</f>
        <v>#REF!</v>
      </c>
      <c r="L2816" s="259" t="e">
        <f>IF(#REF!="","",IF(#REF!="悪環境における作業",0.2,IF(#REF!="高所又は地下作業",0.1,IF(#REF!="錯綜場所作業",0.3,IF(#REF!="複雑な制約のある作業",0.4,IF(#REF!="単純な制約のある作業",0.2,0))))))</f>
        <v>#REF!</v>
      </c>
      <c r="M2816" s="260" t="e">
        <f t="shared" si="174"/>
        <v>#REF!</v>
      </c>
    </row>
    <row r="2817" spans="2:13" s="254" customFormat="1" ht="27.75" customHeight="1" x14ac:dyDescent="0.2">
      <c r="B2817" s="536" t="s">
        <v>252</v>
      </c>
      <c r="C2817" s="537"/>
      <c r="D2817" s="265"/>
      <c r="E2817" s="224" t="s">
        <v>244</v>
      </c>
      <c r="F2817" s="258" t="e">
        <f>IF(#REF!&gt;=1,IF(#REF!&gt;=1,#REF!),IF(#REF!&gt;=0,"",))</f>
        <v>#REF!</v>
      </c>
      <c r="G2817" s="241" t="e">
        <f>保全管理データ!N4824</f>
        <v>#REF!</v>
      </c>
      <c r="H2817" s="259" t="e">
        <f>IF(#REF!="無","",IF(#REF!="","",IF(#REF!="悪環境における作業",0.2,IF(#REF!="高所又は地下作業",0.1,IF(#REF!="錯綜場所作業",0.3,IF(#REF!="複雑な制約のある作業",0.4,IF(#REF!="単純な制約のある作業",0.2,0)))))))</f>
        <v>#REF!</v>
      </c>
      <c r="I2817" s="260" t="e">
        <f t="shared" si="173"/>
        <v>#REF!</v>
      </c>
      <c r="J2817" s="258" t="e">
        <f>IF(#REF!&gt;=1,IF(#REF!&gt;=1,#REF!),IF(#REF!&gt;=0,"",))</f>
        <v>#REF!</v>
      </c>
      <c r="K2817" s="241" t="e">
        <f>保全管理データ!N4851</f>
        <v>#REF!</v>
      </c>
      <c r="L2817" s="259" t="e">
        <f>IF(#REF!="","",IF(#REF!="悪環境における作業",0.2,IF(#REF!="高所又は地下作業",0.1,IF(#REF!="錯綜場所作業",0.3,IF(#REF!="複雑な制約のある作業",0.4,IF(#REF!="単純な制約のある作業",0.2,0))))))</f>
        <v>#REF!</v>
      </c>
      <c r="M2817" s="260" t="e">
        <f t="shared" si="174"/>
        <v>#REF!</v>
      </c>
    </row>
    <row r="2818" spans="2:13" s="254" customFormat="1" ht="27.75" customHeight="1" x14ac:dyDescent="0.2">
      <c r="B2818" s="536" t="s">
        <v>253</v>
      </c>
      <c r="C2818" s="537"/>
      <c r="D2818" s="265"/>
      <c r="E2818" s="224" t="s">
        <v>242</v>
      </c>
      <c r="F2818" s="258" t="e">
        <f>IF(#REF!&gt;=1,IF(#REF!&gt;=1,#REF!),IF(#REF!&gt;=0,"",))</f>
        <v>#REF!</v>
      </c>
      <c r="G2818" s="241" t="e">
        <f>保全管理データ!N4825</f>
        <v>#REF!</v>
      </c>
      <c r="H2818" s="259" t="e">
        <f>IF(#REF!="無","",IF(#REF!="","",IF(#REF!="悪環境における作業",0.2,IF(#REF!="高所又は地下作業",0.1,IF(#REF!="錯綜場所作業",0.3,IF(#REF!="複雑な制約のある作業",0.4,IF(#REF!="単純な制約のある作業",0.2,0)))))))</f>
        <v>#REF!</v>
      </c>
      <c r="I2818" s="260" t="e">
        <f t="shared" si="173"/>
        <v>#REF!</v>
      </c>
      <c r="J2818" s="258" t="e">
        <f>IF(#REF!&gt;=1,IF(#REF!&gt;=1,#REF!),IF(#REF!&gt;=0,"",))</f>
        <v>#REF!</v>
      </c>
      <c r="K2818" s="241" t="e">
        <f>保全管理データ!N4852</f>
        <v>#REF!</v>
      </c>
      <c r="L2818" s="259" t="e">
        <f>IF(#REF!="","",IF(#REF!="悪環境における作業",0.2,IF(#REF!="高所又は地下作業",0.1,IF(#REF!="錯綜場所作業",0.3,IF(#REF!="複雑な制約のある作業",0.4,IF(#REF!="単純な制約のある作業",0.2,0))))))</f>
        <v>#REF!</v>
      </c>
      <c r="M2818" s="260" t="e">
        <f t="shared" si="174"/>
        <v>#REF!</v>
      </c>
    </row>
    <row r="2819" spans="2:13" s="254" customFormat="1" ht="27.75" customHeight="1" x14ac:dyDescent="0.2">
      <c r="B2819" s="536" t="s">
        <v>254</v>
      </c>
      <c r="C2819" s="537"/>
      <c r="D2819" s="265"/>
      <c r="E2819" s="224" t="s">
        <v>242</v>
      </c>
      <c r="F2819" s="258" t="e">
        <f>IF(#REF!&gt;=1,IF(#REF!&gt;=1,#REF!),IF(#REF!&gt;=0,"",))</f>
        <v>#REF!</v>
      </c>
      <c r="G2819" s="241" t="e">
        <f>保全管理データ!N4826</f>
        <v>#REF!</v>
      </c>
      <c r="H2819" s="259" t="e">
        <f>IF(#REF!="無","",IF(#REF!="","",IF(#REF!="悪環境における作業",0.2,IF(#REF!="高所又は地下作業",0.1,IF(#REF!="錯綜場所作業",0.3,IF(#REF!="複雑な制約のある作業",0.4,IF(#REF!="単純な制約のある作業",0.2,0)))))))</f>
        <v>#REF!</v>
      </c>
      <c r="I2819" s="260" t="e">
        <f t="shared" si="173"/>
        <v>#REF!</v>
      </c>
      <c r="J2819" s="258" t="e">
        <f>IF(#REF!&gt;=1,IF(#REF!&gt;=1,#REF!),IF(#REF!&gt;=0,"",))</f>
        <v>#REF!</v>
      </c>
      <c r="K2819" s="241" t="e">
        <f>保全管理データ!N4853</f>
        <v>#REF!</v>
      </c>
      <c r="L2819" s="259" t="e">
        <f>IF(#REF!="","",IF(#REF!="悪環境における作業",0.2,IF(#REF!="高所又は地下作業",0.1,IF(#REF!="錯綜場所作業",0.3,IF(#REF!="複雑な制約のある作業",0.4,IF(#REF!="単純な制約のある作業",0.2,0))))))</f>
        <v>#REF!</v>
      </c>
      <c r="M2819" s="260" t="e">
        <f t="shared" si="174"/>
        <v>#REF!</v>
      </c>
    </row>
    <row r="2820" spans="2:13" s="254" customFormat="1" ht="27.75" customHeight="1" x14ac:dyDescent="0.2">
      <c r="B2820" s="536" t="s">
        <v>255</v>
      </c>
      <c r="C2820" s="537"/>
      <c r="D2820" s="265"/>
      <c r="E2820" s="224" t="s">
        <v>245</v>
      </c>
      <c r="F2820" s="258" t="e">
        <f>IF(#REF!&gt;=1,IF(#REF!&gt;=1,#REF!),IF(#REF!&gt;=0,"",))</f>
        <v>#REF!</v>
      </c>
      <c r="G2820" s="241" t="e">
        <f>保全管理データ!N4827</f>
        <v>#REF!</v>
      </c>
      <c r="H2820" s="259" t="e">
        <f>IF(#REF!="無","",IF(#REF!="","",IF(#REF!="悪環境における作業",0.2,IF(#REF!="高所又は地下作業",0.1,IF(#REF!="錯綜場所作業",0.3,IF(#REF!="複雑な制約のある作業",0.4,IF(#REF!="単純な制約のある作業",0.2,0)))))))</f>
        <v>#REF!</v>
      </c>
      <c r="I2820" s="260" t="e">
        <f t="shared" si="173"/>
        <v>#REF!</v>
      </c>
      <c r="J2820" s="258" t="e">
        <f>IF(#REF!&gt;=1,IF(#REF!&gt;=1,#REF!),IF(#REF!&gt;=0,"",))</f>
        <v>#REF!</v>
      </c>
      <c r="K2820" s="241" t="e">
        <f>保全管理データ!N4854</f>
        <v>#REF!</v>
      </c>
      <c r="L2820" s="259" t="e">
        <f>IF(#REF!="","",IF(#REF!="悪環境における作業",0.2,IF(#REF!="高所又は地下作業",0.1,IF(#REF!="錯綜場所作業",0.3,IF(#REF!="複雑な制約のある作業",0.4,IF(#REF!="単純な制約のある作業",0.2,0))))))</f>
        <v>#REF!</v>
      </c>
      <c r="M2820" s="260" t="e">
        <f t="shared" si="174"/>
        <v>#REF!</v>
      </c>
    </row>
    <row r="2821" spans="2:13" s="254" customFormat="1" ht="27.75" customHeight="1" x14ac:dyDescent="0.2">
      <c r="B2821" s="536" t="s">
        <v>256</v>
      </c>
      <c r="C2821" s="537"/>
      <c r="D2821" s="265"/>
      <c r="E2821" s="224" t="s">
        <v>242</v>
      </c>
      <c r="F2821" s="258" t="e">
        <f>IF(#REF!&gt;=1,IF(#REF!&gt;=1,#REF!),IF(#REF!&gt;=0,"",))</f>
        <v>#REF!</v>
      </c>
      <c r="G2821" s="241" t="e">
        <f>保全管理データ!N4828</f>
        <v>#REF!</v>
      </c>
      <c r="H2821" s="259" t="e">
        <f>IF(#REF!="無","",IF(#REF!="","",IF(#REF!="悪環境における作業",0.2,IF(#REF!="高所又は地下作業",0.1,IF(#REF!="錯綜場所作業",0.3,IF(#REF!="複雑な制約のある作業",0.4,IF(#REF!="単純な制約のある作業",0.2,0)))))))</f>
        <v>#REF!</v>
      </c>
      <c r="I2821" s="260" t="e">
        <f t="shared" si="173"/>
        <v>#REF!</v>
      </c>
      <c r="J2821" s="258" t="e">
        <f>IF(#REF!&gt;=1,IF(#REF!&gt;=1,#REF!),IF(#REF!&gt;=0,"",))</f>
        <v>#REF!</v>
      </c>
      <c r="K2821" s="241" t="e">
        <f>保全管理データ!N4855</f>
        <v>#REF!</v>
      </c>
      <c r="L2821" s="259" t="e">
        <f>IF(#REF!="","",IF(#REF!="悪環境における作業",0.2,IF(#REF!="高所又は地下作業",0.1,IF(#REF!="錯綜場所作業",0.3,IF(#REF!="複雑な制約のある作業",0.4,IF(#REF!="単純な制約のある作業",0.2,0))))))</f>
        <v>#REF!</v>
      </c>
      <c r="M2821" s="260" t="e">
        <f t="shared" si="174"/>
        <v>#REF!</v>
      </c>
    </row>
    <row r="2822" spans="2:13" s="254" customFormat="1" ht="27.75" customHeight="1" x14ac:dyDescent="0.2">
      <c r="B2822" s="536" t="s">
        <v>257</v>
      </c>
      <c r="C2822" s="537"/>
      <c r="D2822" s="265"/>
      <c r="E2822" s="224" t="s">
        <v>245</v>
      </c>
      <c r="F2822" s="258" t="e">
        <f>IF(#REF!&gt;=1,IF(#REF!&gt;=1,#REF!),IF(#REF!&gt;=0,"",))</f>
        <v>#REF!</v>
      </c>
      <c r="G2822" s="241" t="e">
        <f>保全管理データ!N4829</f>
        <v>#REF!</v>
      </c>
      <c r="H2822" s="259" t="e">
        <f>IF(#REF!="無","",IF(#REF!="","",IF(#REF!="悪環境における作業",0.2,IF(#REF!="高所又は地下作業",0.1,IF(#REF!="錯綜場所作業",0.3,IF(#REF!="複雑な制約のある作業",0.4,IF(#REF!="単純な制約のある作業",0.2,0)))))))</f>
        <v>#REF!</v>
      </c>
      <c r="I2822" s="260" t="e">
        <f t="shared" si="173"/>
        <v>#REF!</v>
      </c>
      <c r="J2822" s="258" t="e">
        <f>IF(#REF!&gt;=1,IF(#REF!&gt;=1,#REF!),IF(#REF!&gt;=0,"",))</f>
        <v>#REF!</v>
      </c>
      <c r="K2822" s="241" t="e">
        <f>保全管理データ!N4856</f>
        <v>#REF!</v>
      </c>
      <c r="L2822" s="259" t="e">
        <f>IF(#REF!="","",IF(#REF!="悪環境における作業",0.2,IF(#REF!="高所又は地下作業",0.1,IF(#REF!="錯綜場所作業",0.3,IF(#REF!="複雑な制約のある作業",0.4,IF(#REF!="単純な制約のある作業",0.2,0))))))</f>
        <v>#REF!</v>
      </c>
      <c r="M2822" s="260" t="e">
        <f t="shared" si="174"/>
        <v>#REF!</v>
      </c>
    </row>
    <row r="2823" spans="2:13" s="254" customFormat="1" ht="27.75" customHeight="1" x14ac:dyDescent="0.2">
      <c r="B2823" s="536" t="s">
        <v>258</v>
      </c>
      <c r="C2823" s="537"/>
      <c r="D2823" s="265"/>
      <c r="E2823" s="224" t="s">
        <v>245</v>
      </c>
      <c r="F2823" s="258" t="e">
        <f>IF(#REF!&gt;=1,IF(#REF!&gt;=1,#REF!),IF(#REF!&gt;=0,"",))</f>
        <v>#REF!</v>
      </c>
      <c r="G2823" s="241" t="e">
        <f>保全管理データ!N4830</f>
        <v>#REF!</v>
      </c>
      <c r="H2823" s="259" t="e">
        <f>IF(#REF!="無","",IF(#REF!="","",IF(#REF!="悪環境における作業",0.2,IF(#REF!="高所又は地下作業",0.1,IF(#REF!="錯綜場所作業",0.3,IF(#REF!="複雑な制約のある作業",0.4,IF(#REF!="単純な制約のある作業",0.2,0)))))))</f>
        <v>#REF!</v>
      </c>
      <c r="I2823" s="260" t="e">
        <f t="shared" si="173"/>
        <v>#REF!</v>
      </c>
      <c r="J2823" s="258" t="e">
        <f>IF(#REF!&gt;=1,IF(#REF!&gt;=1,#REF!),IF(#REF!&gt;=0,"",))</f>
        <v>#REF!</v>
      </c>
      <c r="K2823" s="241" t="e">
        <f>保全管理データ!N4857</f>
        <v>#REF!</v>
      </c>
      <c r="L2823" s="259" t="e">
        <f>IF(#REF!="","",IF(#REF!="悪環境における作業",0.2,IF(#REF!="高所又は地下作業",0.1,IF(#REF!="錯綜場所作業",0.3,IF(#REF!="複雑な制約のある作業",0.4,IF(#REF!="単純な制約のある作業",0.2,0))))))</f>
        <v>#REF!</v>
      </c>
      <c r="M2823" s="260" t="e">
        <f t="shared" si="174"/>
        <v>#REF!</v>
      </c>
    </row>
    <row r="2824" spans="2:13" s="254" customFormat="1" ht="27.75" customHeight="1" x14ac:dyDescent="0.2">
      <c r="B2824" s="536" t="s">
        <v>259</v>
      </c>
      <c r="C2824" s="537"/>
      <c r="D2824" s="265"/>
      <c r="E2824" s="224" t="s">
        <v>245</v>
      </c>
      <c r="F2824" s="258" t="e">
        <f>IF(#REF!&gt;=1,IF(#REF!&gt;=1,#REF!),IF(#REF!&gt;=0,"",))</f>
        <v>#REF!</v>
      </c>
      <c r="G2824" s="241" t="e">
        <f>保全管理データ!N4831</f>
        <v>#REF!</v>
      </c>
      <c r="H2824" s="259" t="e">
        <f>IF(#REF!="無","",IF(#REF!="","",IF(#REF!="悪環境における作業",0.2,IF(#REF!="高所又は地下作業",0.1,IF(#REF!="錯綜場所作業",0.3,IF(#REF!="複雑な制約のある作業",0.4,IF(#REF!="単純な制約のある作業",0.2,0)))))))</f>
        <v>#REF!</v>
      </c>
      <c r="I2824" s="260" t="e">
        <f t="shared" si="173"/>
        <v>#REF!</v>
      </c>
      <c r="J2824" s="258" t="e">
        <f>IF(#REF!&gt;=1,IF(#REF!&gt;=1,#REF!),IF(#REF!&gt;=0,"",))</f>
        <v>#REF!</v>
      </c>
      <c r="K2824" s="241" t="e">
        <f>保全管理データ!N4858</f>
        <v>#REF!</v>
      </c>
      <c r="L2824" s="259" t="e">
        <f>IF(#REF!="","",IF(#REF!="悪環境における作業",0.2,IF(#REF!="高所又は地下作業",0.1,IF(#REF!="錯綜場所作業",0.3,IF(#REF!="複雑な制約のある作業",0.4,IF(#REF!="単純な制約のある作業",0.2,0))))))</f>
        <v>#REF!</v>
      </c>
      <c r="M2824" s="260" t="e">
        <f t="shared" si="174"/>
        <v>#REF!</v>
      </c>
    </row>
    <row r="2825" spans="2:13" s="254" customFormat="1" ht="27.75" customHeight="1" x14ac:dyDescent="0.2">
      <c r="B2825" s="536" t="s">
        <v>260</v>
      </c>
      <c r="C2825" s="537"/>
      <c r="D2825" s="265"/>
      <c r="E2825" s="224" t="s">
        <v>248</v>
      </c>
      <c r="F2825" s="258" t="e">
        <f>IF(#REF!&gt;=1,IF(#REF!&gt;=1,#REF!),IF(#REF!&gt;=0,"",))</f>
        <v>#REF!</v>
      </c>
      <c r="G2825" s="241" t="e">
        <f>保全管理データ!N4832</f>
        <v>#REF!</v>
      </c>
      <c r="H2825" s="259" t="e">
        <f>IF(#REF!="無","",IF(#REF!="","",IF(#REF!="悪環境における作業",0.2,IF(#REF!="高所又は地下作業",0.1,IF(#REF!="錯綜場所作業",0.3,IF(#REF!="複雑な制約のある作業",0.4,IF(#REF!="単純な制約のある作業",0.2,0)))))))</f>
        <v>#REF!</v>
      </c>
      <c r="I2825" s="260" t="e">
        <f t="shared" si="173"/>
        <v>#REF!</v>
      </c>
      <c r="J2825" s="258" t="e">
        <f>IF(#REF!&gt;=1,IF(#REF!&gt;=1,#REF!),IF(#REF!&gt;=0,"",))</f>
        <v>#REF!</v>
      </c>
      <c r="K2825" s="241" t="e">
        <f>保全管理データ!N4859</f>
        <v>#REF!</v>
      </c>
      <c r="L2825" s="259" t="e">
        <f>IF(#REF!="","",IF(#REF!="悪環境における作業",0.2,IF(#REF!="高所又は地下作業",0.1,IF(#REF!="錯綜場所作業",0.3,IF(#REF!="複雑な制約のある作業",0.4,IF(#REF!="単純な制約のある作業",0.2,0))))))</f>
        <v>#REF!</v>
      </c>
      <c r="M2825" s="260" t="e">
        <f t="shared" si="174"/>
        <v>#REF!</v>
      </c>
    </row>
    <row r="2826" spans="2:13" s="254" customFormat="1" ht="27.75" customHeight="1" x14ac:dyDescent="0.2">
      <c r="B2826" s="536" t="s">
        <v>261</v>
      </c>
      <c r="C2826" s="537"/>
      <c r="D2826" s="265"/>
      <c r="E2826" s="224" t="s">
        <v>247</v>
      </c>
      <c r="F2826" s="258" t="e">
        <f>IF(#REF!&gt;=1,IF(#REF!&gt;=1,#REF!),IF(#REF!&gt;=0,"",))</f>
        <v>#REF!</v>
      </c>
      <c r="G2826" s="241" t="e">
        <f>保全管理データ!N4833</f>
        <v>#REF!</v>
      </c>
      <c r="H2826" s="259" t="e">
        <f>IF(#REF!="無","",IF(#REF!="","",IF(#REF!="悪環境における作業",0.2,IF(#REF!="高所又は地下作業",0.1,IF(#REF!="錯綜場所作業",0.3,IF(#REF!="複雑な制約のある作業",0.4,IF(#REF!="単純な制約のある作業",0.2,0)))))))</f>
        <v>#REF!</v>
      </c>
      <c r="I2826" s="260" t="e">
        <f t="shared" si="173"/>
        <v>#REF!</v>
      </c>
      <c r="J2826" s="258" t="e">
        <f>IF(#REF!&gt;=1,IF(#REF!&gt;=1,#REF!),IF(#REF!&gt;=0,"",))</f>
        <v>#REF!</v>
      </c>
      <c r="K2826" s="241" t="e">
        <f>保全管理データ!N4860</f>
        <v>#REF!</v>
      </c>
      <c r="L2826" s="259" t="e">
        <f>IF(#REF!="","",IF(#REF!="悪環境における作業",0.2,IF(#REF!="高所又は地下作業",0.1,IF(#REF!="錯綜場所作業",0.3,IF(#REF!="複雑な制約のある作業",0.4,IF(#REF!="単純な制約のある作業",0.2,0))))))</f>
        <v>#REF!</v>
      </c>
      <c r="M2826" s="260" t="e">
        <f t="shared" si="174"/>
        <v>#REF!</v>
      </c>
    </row>
    <row r="2827" spans="2:13" s="254" customFormat="1" ht="27.75" customHeight="1" x14ac:dyDescent="0.2">
      <c r="B2827" s="536" t="s">
        <v>262</v>
      </c>
      <c r="C2827" s="537"/>
      <c r="D2827" s="265"/>
      <c r="E2827" s="224" t="s">
        <v>245</v>
      </c>
      <c r="F2827" s="258" t="e">
        <f>IF(#REF!&gt;=1,IF(#REF!&gt;=1,#REF!),IF(#REF!&gt;=0,"",))</f>
        <v>#REF!</v>
      </c>
      <c r="G2827" s="241" t="e">
        <f>保全管理データ!N4834</f>
        <v>#REF!</v>
      </c>
      <c r="H2827" s="259" t="e">
        <f>IF(#REF!="無","",IF(#REF!="","",IF(#REF!="悪環境における作業",0.2,IF(#REF!="高所又は地下作業",0.1,IF(#REF!="錯綜場所作業",0.3,IF(#REF!="複雑な制約のある作業",0.4,IF(#REF!="単純な制約のある作業",0.2,0)))))))</f>
        <v>#REF!</v>
      </c>
      <c r="I2827" s="260" t="e">
        <f t="shared" si="173"/>
        <v>#REF!</v>
      </c>
      <c r="J2827" s="258" t="e">
        <f>IF(#REF!&gt;=1,IF(#REF!&gt;=1,#REF!),IF(#REF!&gt;=0,"",))</f>
        <v>#REF!</v>
      </c>
      <c r="K2827" s="241" t="e">
        <f>保全管理データ!N4861</f>
        <v>#REF!</v>
      </c>
      <c r="L2827" s="259" t="e">
        <f>IF(#REF!="","",IF(#REF!="悪環境における作業",0.2,IF(#REF!="高所又は地下作業",0.1,IF(#REF!="錯綜場所作業",0.3,IF(#REF!="複雑な制約のある作業",0.4,IF(#REF!="単純な制約のある作業",0.2,0))))))</f>
        <v>#REF!</v>
      </c>
      <c r="M2827" s="260" t="e">
        <f t="shared" si="174"/>
        <v>#REF!</v>
      </c>
    </row>
    <row r="2828" spans="2:13" s="254" customFormat="1" ht="27.75" customHeight="1" x14ac:dyDescent="0.2">
      <c r="B2828" s="536" t="s">
        <v>263</v>
      </c>
      <c r="C2828" s="537"/>
      <c r="D2828" s="265"/>
      <c r="E2828" s="224" t="s">
        <v>245</v>
      </c>
      <c r="F2828" s="258" t="e">
        <f>IF(#REF!&gt;=1,IF(#REF!&gt;=1,#REF!),IF(#REF!&gt;=0,"",))</f>
        <v>#REF!</v>
      </c>
      <c r="G2828" s="241" t="e">
        <f>保全管理データ!N4835</f>
        <v>#REF!</v>
      </c>
      <c r="H2828" s="259" t="e">
        <f>IF(#REF!="無","",IF(#REF!="","",IF(#REF!="悪環境における作業",0.2,IF(#REF!="高所又は地下作業",0.1,IF(#REF!="錯綜場所作業",0.3,IF(#REF!="複雑な制約のある作業",0.4,IF(#REF!="単純な制約のある作業",0.2,0)))))))</f>
        <v>#REF!</v>
      </c>
      <c r="I2828" s="260" t="e">
        <f t="shared" si="173"/>
        <v>#REF!</v>
      </c>
      <c r="J2828" s="258" t="e">
        <f>IF(#REF!&gt;=1,IF(#REF!&gt;=1,#REF!),IF(#REF!&gt;=0,"",))</f>
        <v>#REF!</v>
      </c>
      <c r="K2828" s="241" t="e">
        <f>保全管理データ!N4862</f>
        <v>#REF!</v>
      </c>
      <c r="L2828" s="259" t="e">
        <f>IF(#REF!="","",IF(#REF!="悪環境における作業",0.2,IF(#REF!="高所又は地下作業",0.1,IF(#REF!="錯綜場所作業",0.3,IF(#REF!="複雑な制約のある作業",0.4,IF(#REF!="単純な制約のある作業",0.2,0))))))</f>
        <v>#REF!</v>
      </c>
      <c r="M2828" s="260" t="e">
        <f t="shared" si="174"/>
        <v>#REF!</v>
      </c>
    </row>
    <row r="2829" spans="2:13" s="254" customFormat="1" ht="27.75" customHeight="1" x14ac:dyDescent="0.2">
      <c r="B2829" s="536" t="s">
        <v>264</v>
      </c>
      <c r="C2829" s="537"/>
      <c r="D2829" s="265"/>
      <c r="E2829" s="224" t="s">
        <v>245</v>
      </c>
      <c r="F2829" s="258" t="e">
        <f>IF(#REF!&gt;=1,IF(#REF!&gt;=1,#REF!),IF(#REF!&gt;=0,"",))</f>
        <v>#REF!</v>
      </c>
      <c r="G2829" s="241" t="e">
        <f>保全管理データ!N4836</f>
        <v>#REF!</v>
      </c>
      <c r="H2829" s="259" t="e">
        <f>IF(#REF!="無","",IF(#REF!="","",IF(#REF!="悪環境における作業",0.2,IF(#REF!="高所又は地下作業",0.1,IF(#REF!="錯綜場所作業",0.3,IF(#REF!="複雑な制約のある作業",0.4,IF(#REF!="単純な制約のある作業",0.2,0)))))))</f>
        <v>#REF!</v>
      </c>
      <c r="I2829" s="260" t="e">
        <f t="shared" si="173"/>
        <v>#REF!</v>
      </c>
      <c r="J2829" s="258" t="e">
        <f>IF(#REF!&gt;=1,IF(#REF!&gt;=1,#REF!),IF(#REF!&gt;=0,"",))</f>
        <v>#REF!</v>
      </c>
      <c r="K2829" s="241" t="e">
        <f>保全管理データ!N4863</f>
        <v>#REF!</v>
      </c>
      <c r="L2829" s="259" t="e">
        <f>IF(#REF!="","",IF(#REF!="悪環境における作業",0.2,IF(#REF!="高所又は地下作業",0.1,IF(#REF!="錯綜場所作業",0.3,IF(#REF!="複雑な制約のある作業",0.4,IF(#REF!="単純な制約のある作業",0.2,0))))))</f>
        <v>#REF!</v>
      </c>
      <c r="M2829" s="260" t="e">
        <f t="shared" si="174"/>
        <v>#REF!</v>
      </c>
    </row>
    <row r="2830" spans="2:13" s="254" customFormat="1" ht="27.75" customHeight="1" x14ac:dyDescent="0.2">
      <c r="B2830" s="536" t="s">
        <v>265</v>
      </c>
      <c r="C2830" s="537"/>
      <c r="D2830" s="265"/>
      <c r="E2830" s="224" t="s">
        <v>245</v>
      </c>
      <c r="F2830" s="258" t="e">
        <f>IF(#REF!&gt;=1,IF(#REF!&gt;=1,#REF!),IF(#REF!&gt;=0,"",))</f>
        <v>#REF!</v>
      </c>
      <c r="G2830" s="241" t="e">
        <f>保全管理データ!N4837</f>
        <v>#REF!</v>
      </c>
      <c r="H2830" s="259" t="e">
        <f>IF(#REF!="無","",IF(#REF!="","",IF(#REF!="悪環境における作業",0.2,IF(#REF!="高所又は地下作業",0.1,IF(#REF!="錯綜場所作業",0.3,IF(#REF!="複雑な制約のある作業",0.4,IF(#REF!="単純な制約のある作業",0.2,0)))))))</f>
        <v>#REF!</v>
      </c>
      <c r="I2830" s="260" t="e">
        <f t="shared" si="173"/>
        <v>#REF!</v>
      </c>
      <c r="J2830" s="258" t="e">
        <f>IF(#REF!&gt;=1,IF(#REF!&gt;=1,#REF!),IF(#REF!&gt;=0,"",))</f>
        <v>#REF!</v>
      </c>
      <c r="K2830" s="241" t="e">
        <f>保全管理データ!N4864</f>
        <v>#REF!</v>
      </c>
      <c r="L2830" s="259" t="e">
        <f>IF(#REF!="","",IF(#REF!="悪環境における作業",0.2,IF(#REF!="高所又は地下作業",0.1,IF(#REF!="錯綜場所作業",0.3,IF(#REF!="複雑な制約のある作業",0.4,IF(#REF!="単純な制約のある作業",0.2,0))))))</f>
        <v>#REF!</v>
      </c>
      <c r="M2830" s="260" t="e">
        <f t="shared" si="174"/>
        <v>#REF!</v>
      </c>
    </row>
    <row r="2831" spans="2:13" s="254" customFormat="1" ht="27.75" customHeight="1" x14ac:dyDescent="0.2">
      <c r="B2831" s="536" t="s">
        <v>266</v>
      </c>
      <c r="C2831" s="537"/>
      <c r="D2831" s="265"/>
      <c r="E2831" s="224" t="s">
        <v>245</v>
      </c>
      <c r="F2831" s="258" t="e">
        <f>IF(#REF!&gt;=1,IF(#REF!&gt;=1,#REF!),IF(#REF!&gt;=0,"",))</f>
        <v>#REF!</v>
      </c>
      <c r="G2831" s="241" t="e">
        <f>保全管理データ!N4838</f>
        <v>#REF!</v>
      </c>
      <c r="H2831" s="259" t="e">
        <f>IF(#REF!="無","",IF(#REF!="","",IF(#REF!="悪環境における作業",0.2,IF(#REF!="高所又は地下作業",0.1,IF(#REF!="錯綜場所作業",0.3,IF(#REF!="複雑な制約のある作業",0.4,IF(#REF!="単純な制約のある作業",0.2,0)))))))</f>
        <v>#REF!</v>
      </c>
      <c r="I2831" s="260" t="e">
        <f t="shared" si="173"/>
        <v>#REF!</v>
      </c>
      <c r="J2831" s="258" t="e">
        <f>IF(#REF!&gt;=1,IF(#REF!&gt;=1,#REF!),IF(#REF!&gt;=0,"",))</f>
        <v>#REF!</v>
      </c>
      <c r="K2831" s="241" t="e">
        <f>保全管理データ!N4865</f>
        <v>#REF!</v>
      </c>
      <c r="L2831" s="259" t="e">
        <f>IF(#REF!="","",IF(#REF!="悪環境における作業",0.2,IF(#REF!="高所又は地下作業",0.1,IF(#REF!="錯綜場所作業",0.3,IF(#REF!="複雑な制約のある作業",0.4,IF(#REF!="単純な制約のある作業",0.2,0))))))</f>
        <v>#REF!</v>
      </c>
      <c r="M2831" s="260" t="e">
        <f t="shared" si="174"/>
        <v>#REF!</v>
      </c>
    </row>
    <row r="2832" spans="2:13" s="254" customFormat="1" ht="27.75" customHeight="1" x14ac:dyDescent="0.2">
      <c r="B2832" s="536" t="s">
        <v>81</v>
      </c>
      <c r="C2832" s="537"/>
      <c r="D2832" s="265"/>
      <c r="E2832" s="224" t="s">
        <v>245</v>
      </c>
      <c r="F2832" s="258" t="e">
        <f>IF(#REF!&gt;=1,IF(#REF!&gt;=1,#REF!),IF(#REF!&gt;=0,"",))</f>
        <v>#REF!</v>
      </c>
      <c r="G2832" s="241" t="e">
        <f>保全管理データ!N4839</f>
        <v>#REF!</v>
      </c>
      <c r="H2832" s="259" t="e">
        <f>IF(#REF!="無","",IF(#REF!="","",IF(#REF!="悪環境における作業",0.2,IF(#REF!="高所又は地下作業",0.1,IF(#REF!="錯綜場所作業",0.3,IF(#REF!="複雑な制約のある作業",0.4,IF(#REF!="単純な制約のある作業",0.2,0)))))))</f>
        <v>#REF!</v>
      </c>
      <c r="I2832" s="260" t="e">
        <f t="shared" si="173"/>
        <v>#REF!</v>
      </c>
      <c r="J2832" s="258" t="e">
        <f>IF(#REF!&gt;=1,IF(#REF!&gt;=1,#REF!),IF(#REF!&gt;=0,"",))</f>
        <v>#REF!</v>
      </c>
      <c r="K2832" s="241" t="e">
        <f>保全管理データ!N4866</f>
        <v>#REF!</v>
      </c>
      <c r="L2832" s="259" t="e">
        <f>IF(#REF!="","",IF(#REF!="悪環境における作業",0.2,IF(#REF!="高所又は地下作業",0.1,IF(#REF!="錯綜場所作業",0.3,IF(#REF!="複雑な制約のある作業",0.4,IF(#REF!="単純な制約のある作業",0.2,0))))))</f>
        <v>#REF!</v>
      </c>
      <c r="M2832" s="260" t="e">
        <f t="shared" si="174"/>
        <v>#REF!</v>
      </c>
    </row>
    <row r="2833" spans="2:13" s="254" customFormat="1" ht="27.75" customHeight="1" x14ac:dyDescent="0.2">
      <c r="B2833" s="536" t="s">
        <v>267</v>
      </c>
      <c r="C2833" s="537"/>
      <c r="D2833" s="265"/>
      <c r="E2833" s="224" t="s">
        <v>247</v>
      </c>
      <c r="F2833" s="258" t="e">
        <f>IF(#REF!&gt;=1,IF(#REF!&gt;=1,#REF!),IF(#REF!&gt;=0,"",))</f>
        <v>#REF!</v>
      </c>
      <c r="G2833" s="241" t="e">
        <f>保全管理データ!N4840</f>
        <v>#REF!</v>
      </c>
      <c r="H2833" s="259" t="e">
        <f>IF(#REF!="無","",IF(#REF!="","",IF(#REF!="悪環境における作業",0.2,IF(#REF!="高所又は地下作業",0.1,IF(#REF!="錯綜場所作業",0.3,IF(#REF!="複雑な制約のある作業",0.4,IF(#REF!="単純な制約のある作業",0.2,0)))))))</f>
        <v>#REF!</v>
      </c>
      <c r="I2833" s="260" t="e">
        <f t="shared" si="173"/>
        <v>#REF!</v>
      </c>
      <c r="J2833" s="258" t="e">
        <f>IF(#REF!&gt;=1,IF(#REF!&gt;=1,#REF!),IF(#REF!&gt;=0,"",))</f>
        <v>#REF!</v>
      </c>
      <c r="K2833" s="241" t="e">
        <f>保全管理データ!N4867</f>
        <v>#REF!</v>
      </c>
      <c r="L2833" s="259" t="e">
        <f>IF(#REF!="","",IF(#REF!="悪環境における作業",0.2,IF(#REF!="高所又は地下作業",0.1,IF(#REF!="錯綜場所作業",0.3,IF(#REF!="複雑な制約のある作業",0.4,IF(#REF!="単純な制約のある作業",0.2,0))))))</f>
        <v>#REF!</v>
      </c>
      <c r="M2833" s="260" t="e">
        <f t="shared" si="174"/>
        <v>#REF!</v>
      </c>
    </row>
    <row r="2834" spans="2:13" s="254" customFormat="1" ht="27.75" customHeight="1" x14ac:dyDescent="0.2">
      <c r="B2834" s="536" t="s">
        <v>268</v>
      </c>
      <c r="C2834" s="537"/>
      <c r="D2834" s="265"/>
      <c r="E2834" s="224" t="s">
        <v>246</v>
      </c>
      <c r="F2834" s="258" t="e">
        <f>IF(#REF!&gt;=1,IF(#REF!&gt;=1,#REF!),IF(#REF!&gt;=0,"",))</f>
        <v>#REF!</v>
      </c>
      <c r="G2834" s="241" t="e">
        <f>保全管理データ!N4841</f>
        <v>#REF!</v>
      </c>
      <c r="H2834" s="259" t="e">
        <f>IF(#REF!="無","",IF(#REF!="","",IF(#REF!="悪環境における作業",0.2,IF(#REF!="高所又は地下作業",0.1,IF(#REF!="錯綜場所作業",0.3,IF(#REF!="複雑な制約のある作業",0.4,IF(#REF!="単純な制約のある作業",0.2,0)))))))</f>
        <v>#REF!</v>
      </c>
      <c r="I2834" s="260" t="e">
        <f t="shared" si="173"/>
        <v>#REF!</v>
      </c>
      <c r="J2834" s="258" t="e">
        <f>IF(#REF!&gt;=1,IF(#REF!&gt;=1,#REF!),IF(#REF!&gt;=0,"",))</f>
        <v>#REF!</v>
      </c>
      <c r="K2834" s="241" t="e">
        <f>保全管理データ!N4868</f>
        <v>#REF!</v>
      </c>
      <c r="L2834" s="259" t="e">
        <f>IF(#REF!="","",IF(#REF!="悪環境における作業",0.2,IF(#REF!="高所又は地下作業",0.1,IF(#REF!="錯綜場所作業",0.3,IF(#REF!="複雑な制約のある作業",0.4,IF(#REF!="単純な制約のある作業",0.2,0))))))</f>
        <v>#REF!</v>
      </c>
      <c r="M2834" s="260" t="e">
        <f t="shared" si="174"/>
        <v>#REF!</v>
      </c>
    </row>
    <row r="2835" spans="2:13" s="254" customFormat="1" ht="27.75" customHeight="1" thickBot="1" x14ac:dyDescent="0.25">
      <c r="B2835" s="538" t="s">
        <v>269</v>
      </c>
      <c r="C2835" s="539"/>
      <c r="D2835" s="266"/>
      <c r="E2835" s="252" t="s">
        <v>245</v>
      </c>
      <c r="F2835" s="261" t="e">
        <f>IF(#REF!&gt;=1,IF(#REF!&gt;=1,#REF!),IF(#REF!&gt;=0,"",))</f>
        <v>#REF!</v>
      </c>
      <c r="G2835" s="245" t="e">
        <f>保全管理データ!N4842</f>
        <v>#REF!</v>
      </c>
      <c r="H2835" s="259" t="e">
        <f>IF(#REF!="無","",IF(#REF!="","",IF(#REF!="悪環境における作業",0.2,IF(#REF!="高所又は地下作業",0.1,IF(#REF!="錯綜場所作業",0.3,IF(#REF!="複雑な制約のある作業",0.4,IF(#REF!="単純な制約のある作業",0.2,0)))))))</f>
        <v>#REF!</v>
      </c>
      <c r="I2835" s="260" t="e">
        <f t="shared" si="173"/>
        <v>#REF!</v>
      </c>
      <c r="J2835" s="261" t="e">
        <f>IF(#REF!&gt;=1,IF(#REF!&gt;=1,#REF!),IF(#REF!&gt;=0,"",))</f>
        <v>#REF!</v>
      </c>
      <c r="K2835" s="245" t="e">
        <f>保全管理データ!N4869</f>
        <v>#REF!</v>
      </c>
      <c r="L2835" s="262" t="e">
        <f>IF(#REF!="","",IF(#REF!="悪環境における作業",0.2,IF(#REF!="高所又は地下作業",0.1,IF(#REF!="錯綜場所作業",0.3,IF(#REF!="複雑な制約のある作業",0.4,IF(#REF!="単純な制約のある作業",0.2,0))))))</f>
        <v>#REF!</v>
      </c>
      <c r="M2835" s="260" t="e">
        <f t="shared" si="174"/>
        <v>#REF!</v>
      </c>
    </row>
    <row r="2836" spans="2:13" s="254" customFormat="1" ht="27.75" customHeight="1" thickBot="1" x14ac:dyDescent="0.25">
      <c r="B2836" s="532" t="s">
        <v>190</v>
      </c>
      <c r="C2836" s="532"/>
      <c r="D2836" s="532"/>
      <c r="E2836" s="532"/>
      <c r="F2836" s="533" t="e">
        <f>SUM(I2812:I2835)</f>
        <v>#REF!</v>
      </c>
      <c r="G2836" s="534"/>
      <c r="H2836" s="534"/>
      <c r="I2836" s="535"/>
      <c r="J2836" s="533" t="e">
        <f>IF(SUM(J2812:J2835)=0,"0.00",SUM(M2812:M2835))</f>
        <v>#REF!</v>
      </c>
      <c r="K2836" s="534"/>
      <c r="L2836" s="534"/>
      <c r="M2836" s="535"/>
    </row>
    <row r="2837" spans="2:13" s="254" customFormat="1" ht="27.75" customHeight="1" thickBot="1" x14ac:dyDescent="0.25">
      <c r="B2837" s="532" t="s">
        <v>97</v>
      </c>
      <c r="C2837" s="532"/>
      <c r="D2837" s="532"/>
      <c r="E2837" s="532"/>
      <c r="F2837" s="533" t="e">
        <f>IF(#REF!="５年以下","0",IF(#REF!="５年～１０年",0.1,IF(#REF!="１０年以上",0.15)))</f>
        <v>#REF!</v>
      </c>
      <c r="G2837" s="534"/>
      <c r="H2837" s="534"/>
      <c r="I2837" s="534"/>
      <c r="J2837" s="534"/>
      <c r="K2837" s="534"/>
      <c r="L2837" s="534"/>
      <c r="M2837" s="535"/>
    </row>
    <row r="2838" spans="2:13" s="254" customFormat="1" ht="27.75" customHeight="1" thickBot="1" x14ac:dyDescent="0.25">
      <c r="B2838" s="533" t="s">
        <v>273</v>
      </c>
      <c r="C2838" s="534"/>
      <c r="D2838" s="534"/>
      <c r="E2838" s="535"/>
      <c r="F2838" s="533" t="e">
        <f>F2836*(1+F2837)</f>
        <v>#REF!</v>
      </c>
      <c r="G2838" s="534"/>
      <c r="H2838" s="534"/>
      <c r="I2838" s="534"/>
      <c r="J2838" s="533" t="e">
        <f>J2836*(1+F2837)</f>
        <v>#REF!</v>
      </c>
      <c r="K2838" s="534"/>
      <c r="L2838" s="534"/>
      <c r="M2838" s="535"/>
    </row>
    <row r="2839" spans="2:13" s="254" customFormat="1" ht="27.75" customHeight="1" thickBot="1" x14ac:dyDescent="0.25">
      <c r="B2839" s="532" t="s">
        <v>191</v>
      </c>
      <c r="C2839" s="532"/>
      <c r="D2839" s="532"/>
      <c r="E2839" s="532"/>
      <c r="F2839" s="533" t="e">
        <f>#REF!*(#REF!*#REF!+#REF!*#REF!)</f>
        <v>#REF!</v>
      </c>
      <c r="G2839" s="534"/>
      <c r="H2839" s="535"/>
      <c r="I2839" s="532" t="e">
        <f>#REF!</f>
        <v>#REF!</v>
      </c>
      <c r="J2839" s="533"/>
      <c r="K2839" s="263" t="s">
        <v>230</v>
      </c>
      <c r="L2839" s="535" t="e">
        <f>B2810</f>
        <v>#REF!</v>
      </c>
      <c r="M2839" s="532"/>
    </row>
    <row r="2840" spans="2:13" s="254" customFormat="1" ht="45" customHeight="1" thickBot="1" x14ac:dyDescent="0.25">
      <c r="B2840" s="253"/>
      <c r="C2840" s="253"/>
      <c r="D2840" s="253"/>
      <c r="E2840" s="253"/>
      <c r="F2840" s="253"/>
      <c r="G2840" s="253"/>
      <c r="H2840" s="253"/>
      <c r="I2840" s="253"/>
      <c r="J2840" s="253"/>
      <c r="K2840" s="253"/>
      <c r="L2840" s="253"/>
      <c r="M2840" s="253"/>
    </row>
    <row r="2841" spans="2:13" s="254" customFormat="1" ht="27.75" customHeight="1" thickBot="1" x14ac:dyDescent="0.25">
      <c r="B2841" s="542" t="s">
        <v>128</v>
      </c>
      <c r="C2841" s="543"/>
      <c r="D2841" s="543"/>
      <c r="E2841" s="544"/>
      <c r="F2841" s="253"/>
      <c r="G2841" s="253"/>
      <c r="H2841" s="253"/>
      <c r="I2841" s="253"/>
      <c r="J2841" s="253"/>
      <c r="K2841" s="253"/>
      <c r="L2841" s="253"/>
      <c r="M2841" s="253"/>
    </row>
    <row r="2842" spans="2:13" s="254" customFormat="1" ht="27.75" customHeight="1" x14ac:dyDescent="0.2">
      <c r="B2842" s="545" t="e">
        <f>#REF!</f>
        <v>#REF!</v>
      </c>
      <c r="C2842" s="546"/>
      <c r="D2842" s="547"/>
      <c r="E2842" s="548"/>
      <c r="F2842" s="552" t="s">
        <v>240</v>
      </c>
      <c r="G2842" s="553"/>
      <c r="H2842" s="553"/>
      <c r="I2842" s="554"/>
      <c r="J2842" s="552" t="s">
        <v>239</v>
      </c>
      <c r="K2842" s="553"/>
      <c r="L2842" s="553"/>
      <c r="M2842" s="554"/>
    </row>
    <row r="2843" spans="2:13" s="254" customFormat="1" ht="27.75" customHeight="1" thickBot="1" x14ac:dyDescent="0.25">
      <c r="B2843" s="549"/>
      <c r="C2843" s="550"/>
      <c r="D2843" s="550"/>
      <c r="E2843" s="551"/>
      <c r="F2843" s="255" t="s">
        <v>149</v>
      </c>
      <c r="G2843" s="256" t="s">
        <v>151</v>
      </c>
      <c r="H2843" s="256" t="s">
        <v>96</v>
      </c>
      <c r="I2843" s="257" t="s">
        <v>150</v>
      </c>
      <c r="J2843" s="255" t="s">
        <v>149</v>
      </c>
      <c r="K2843" s="256" t="s">
        <v>151</v>
      </c>
      <c r="L2843" s="256" t="s">
        <v>96</v>
      </c>
      <c r="M2843" s="257" t="s">
        <v>150</v>
      </c>
    </row>
    <row r="2844" spans="2:13" s="254" customFormat="1" ht="27.75" customHeight="1" thickTop="1" x14ac:dyDescent="0.2">
      <c r="B2844" s="540" t="s">
        <v>241</v>
      </c>
      <c r="C2844" s="541"/>
      <c r="D2844" s="264"/>
      <c r="E2844" s="237" t="s">
        <v>242</v>
      </c>
      <c r="F2844" s="258" t="e">
        <f>IF(#REF!&gt;=1,IF(#REF!&gt;=1,#REF!),IF(#REF!&gt;=0,"",))</f>
        <v>#REF!</v>
      </c>
      <c r="G2844" s="241" t="e">
        <f>保全管理データ!N4875</f>
        <v>#REF!</v>
      </c>
      <c r="H2844" s="259" t="e">
        <f>IF(#REF!="無","",IF(#REF!="","",IF(#REF!="悪環境における作業",0.2,IF(#REF!="高所又は地下作業",0.1,IF(#REF!="錯綜場所作業",0.3,IF(#REF!="複雑な制約のある作業",0.4,IF(#REF!="単純な制約のある作業",0.2,0)))))))</f>
        <v>#REF!</v>
      </c>
      <c r="I2844" s="260" t="e">
        <f>IF(F2844="","",F2844*G2844*(1+IF(H2844="",0,H2844)))</f>
        <v>#REF!</v>
      </c>
      <c r="J2844" s="258" t="e">
        <f>IF(#REF!&gt;=1,IF(#REF!&gt;=1,#REF!),IF(#REF!&gt;=0,"",))</f>
        <v>#REF!</v>
      </c>
      <c r="K2844" s="241" t="e">
        <f>保全管理データ!N4902</f>
        <v>#REF!</v>
      </c>
      <c r="L2844" s="259" t="e">
        <f>IF(#REF!="","",IF(#REF!="悪環境における作業",0.2,IF(#REF!="高所又は地下作業",0.1,IF(#REF!="錯綜場所作業",0.3,IF(#REF!="複雑な制約のある作業",0.4,IF(#REF!="単純な制約のある作業",0.2,0))))))</f>
        <v>#REF!</v>
      </c>
      <c r="M2844" s="260" t="e">
        <f>IF(J2844="","",J2844*K2844*(1+IF(L2844="",0,L2844)))</f>
        <v>#REF!</v>
      </c>
    </row>
    <row r="2845" spans="2:13" s="254" customFormat="1" ht="27.75" customHeight="1" x14ac:dyDescent="0.2">
      <c r="B2845" s="536" t="s">
        <v>243</v>
      </c>
      <c r="C2845" s="537"/>
      <c r="D2845" s="265"/>
      <c r="E2845" s="224" t="s">
        <v>242</v>
      </c>
      <c r="F2845" s="258" t="e">
        <f>IF(#REF!&gt;=1,IF(#REF!&gt;=1,#REF!),IF(#REF!&gt;=0,"",))</f>
        <v>#REF!</v>
      </c>
      <c r="G2845" s="241" t="e">
        <f>保全管理データ!N4876</f>
        <v>#REF!</v>
      </c>
      <c r="H2845" s="259" t="e">
        <f>IF(#REF!="無","",IF(#REF!="","",IF(#REF!="悪環境における作業",0.2,IF(#REF!="高所又は地下作業",0.1,IF(#REF!="錯綜場所作業",0.3,IF(#REF!="複雑な制約のある作業",0.4,IF(#REF!="単純な制約のある作業",0.2,0)))))))</f>
        <v>#REF!</v>
      </c>
      <c r="I2845" s="260" t="e">
        <f t="shared" ref="I2845:I2867" si="175">IF(F2845="","",F2845*G2845*(1+IF(H2845="",0,H2845)))</f>
        <v>#REF!</v>
      </c>
      <c r="J2845" s="258" t="e">
        <f>IF(#REF!&gt;=1,IF(#REF!&gt;=1,#REF!),IF(#REF!&gt;=0,"",))</f>
        <v>#REF!</v>
      </c>
      <c r="K2845" s="241" t="e">
        <f>保全管理データ!N4903</f>
        <v>#REF!</v>
      </c>
      <c r="L2845" s="259" t="e">
        <f>IF(#REF!="","",IF(#REF!="悪環境における作業",0.2,IF(#REF!="高所又は地下作業",0.1,IF(#REF!="錯綜場所作業",0.3,IF(#REF!="複雑な制約のある作業",0.4,IF(#REF!="単純な制約のある作業",0.2,0))))))</f>
        <v>#REF!</v>
      </c>
      <c r="M2845" s="260" t="e">
        <f t="shared" ref="M2845:M2867" si="176">IF(J2845="","",J2845*K2845*(1+IF(L2845="",0,L2845)))</f>
        <v>#REF!</v>
      </c>
    </row>
    <row r="2846" spans="2:13" s="254" customFormat="1" ht="27.75" customHeight="1" x14ac:dyDescent="0.2">
      <c r="B2846" s="536" t="s">
        <v>249</v>
      </c>
      <c r="C2846" s="537"/>
      <c r="D2846" s="265"/>
      <c r="E2846" s="224" t="s">
        <v>244</v>
      </c>
      <c r="F2846" s="258" t="e">
        <f>IF(#REF!&gt;=1,IF(#REF!&gt;=1,#REF!),IF(#REF!&gt;=0,"",))</f>
        <v>#REF!</v>
      </c>
      <c r="G2846" s="241" t="e">
        <f>保全管理データ!N4877</f>
        <v>#REF!</v>
      </c>
      <c r="H2846" s="259" t="e">
        <f>IF(#REF!="無","",IF(#REF!="","",IF(#REF!="悪環境における作業",0.2,IF(#REF!="高所又は地下作業",0.1,IF(#REF!="錯綜場所作業",0.3,IF(#REF!="複雑な制約のある作業",0.4,IF(#REF!="単純な制約のある作業",0.2,0)))))))</f>
        <v>#REF!</v>
      </c>
      <c r="I2846" s="260" t="e">
        <f t="shared" si="175"/>
        <v>#REF!</v>
      </c>
      <c r="J2846" s="258" t="e">
        <f>IF(#REF!&gt;=1,IF(#REF!&gt;=1,#REF!),IF(#REF!&gt;=0,"",))</f>
        <v>#REF!</v>
      </c>
      <c r="K2846" s="241" t="e">
        <f>保全管理データ!N4904</f>
        <v>#REF!</v>
      </c>
      <c r="L2846" s="259" t="e">
        <f>IF(#REF!="","",IF(#REF!="悪環境における作業",0.2,IF(#REF!="高所又は地下作業",0.1,IF(#REF!="錯綜場所作業",0.3,IF(#REF!="複雑な制約のある作業",0.4,IF(#REF!="単純な制約のある作業",0.2,0))))))</f>
        <v>#REF!</v>
      </c>
      <c r="M2846" s="260" t="e">
        <f t="shared" si="176"/>
        <v>#REF!</v>
      </c>
    </row>
    <row r="2847" spans="2:13" s="254" customFormat="1" ht="27.75" customHeight="1" x14ac:dyDescent="0.2">
      <c r="B2847" s="536" t="s">
        <v>250</v>
      </c>
      <c r="C2847" s="537"/>
      <c r="D2847" s="265"/>
      <c r="E2847" s="224" t="s">
        <v>244</v>
      </c>
      <c r="F2847" s="258" t="e">
        <f>IF(#REF!&gt;=1,IF(#REF!&gt;=1,#REF!),IF(#REF!&gt;=0,"",))</f>
        <v>#REF!</v>
      </c>
      <c r="G2847" s="241" t="e">
        <f>保全管理データ!N4878</f>
        <v>#REF!</v>
      </c>
      <c r="H2847" s="259" t="e">
        <f>IF(#REF!="無","",IF(#REF!="","",IF(#REF!="悪環境における作業",0.2,IF(#REF!="高所又は地下作業",0.1,IF(#REF!="錯綜場所作業",0.3,IF(#REF!="複雑な制約のある作業",0.4,IF(#REF!="単純な制約のある作業",0.2,0)))))))</f>
        <v>#REF!</v>
      </c>
      <c r="I2847" s="260" t="e">
        <f t="shared" si="175"/>
        <v>#REF!</v>
      </c>
      <c r="J2847" s="258" t="e">
        <f>IF(#REF!&gt;=1,IF(#REF!&gt;=1,#REF!),IF(#REF!&gt;=0,"",))</f>
        <v>#REF!</v>
      </c>
      <c r="K2847" s="241" t="e">
        <f>保全管理データ!N4905</f>
        <v>#REF!</v>
      </c>
      <c r="L2847" s="259" t="e">
        <f>IF(#REF!="","",IF(#REF!="悪環境における作業",0.2,IF(#REF!="高所又は地下作業",0.1,IF(#REF!="錯綜場所作業",0.3,IF(#REF!="複雑な制約のある作業",0.4,IF(#REF!="単純な制約のある作業",0.2,0))))))</f>
        <v>#REF!</v>
      </c>
      <c r="M2847" s="260" t="e">
        <f t="shared" si="176"/>
        <v>#REF!</v>
      </c>
    </row>
    <row r="2848" spans="2:13" s="254" customFormat="1" ht="27.75" customHeight="1" x14ac:dyDescent="0.2">
      <c r="B2848" s="536" t="s">
        <v>251</v>
      </c>
      <c r="C2848" s="537"/>
      <c r="D2848" s="265"/>
      <c r="E2848" s="224" t="s">
        <v>242</v>
      </c>
      <c r="F2848" s="258" t="e">
        <f>IF(#REF!&gt;=1,IF(#REF!&gt;=1,#REF!),IF(#REF!&gt;=0,"",))</f>
        <v>#REF!</v>
      </c>
      <c r="G2848" s="241" t="e">
        <f>保全管理データ!N4879</f>
        <v>#REF!</v>
      </c>
      <c r="H2848" s="259" t="e">
        <f>IF(#REF!="無","",IF(#REF!="","",IF(#REF!="悪環境における作業",0.2,IF(#REF!="高所又は地下作業",0.1,IF(#REF!="錯綜場所作業",0.3,IF(#REF!="複雑な制約のある作業",0.4,IF(#REF!="単純な制約のある作業",0.2,0)))))))</f>
        <v>#REF!</v>
      </c>
      <c r="I2848" s="260" t="e">
        <f t="shared" si="175"/>
        <v>#REF!</v>
      </c>
      <c r="J2848" s="258" t="e">
        <f>IF(#REF!&gt;=1,IF(#REF!&gt;=1,#REF!),IF(#REF!&gt;=0,"",))</f>
        <v>#REF!</v>
      </c>
      <c r="K2848" s="241" t="e">
        <f>保全管理データ!N4906</f>
        <v>#REF!</v>
      </c>
      <c r="L2848" s="259" t="e">
        <f>IF(#REF!="","",IF(#REF!="悪環境における作業",0.2,IF(#REF!="高所又は地下作業",0.1,IF(#REF!="錯綜場所作業",0.3,IF(#REF!="複雑な制約のある作業",0.4,IF(#REF!="単純な制約のある作業",0.2,0))))))</f>
        <v>#REF!</v>
      </c>
      <c r="M2848" s="260" t="e">
        <f t="shared" si="176"/>
        <v>#REF!</v>
      </c>
    </row>
    <row r="2849" spans="2:13" s="254" customFormat="1" ht="27.75" customHeight="1" x14ac:dyDescent="0.2">
      <c r="B2849" s="536" t="s">
        <v>252</v>
      </c>
      <c r="C2849" s="537"/>
      <c r="D2849" s="265"/>
      <c r="E2849" s="224" t="s">
        <v>244</v>
      </c>
      <c r="F2849" s="258" t="e">
        <f>IF(#REF!&gt;=1,IF(#REF!&gt;=1,#REF!),IF(#REF!&gt;=0,"",))</f>
        <v>#REF!</v>
      </c>
      <c r="G2849" s="241" t="e">
        <f>保全管理データ!N4880</f>
        <v>#REF!</v>
      </c>
      <c r="H2849" s="259" t="e">
        <f>IF(#REF!="無","",IF(#REF!="","",IF(#REF!="悪環境における作業",0.2,IF(#REF!="高所又は地下作業",0.1,IF(#REF!="錯綜場所作業",0.3,IF(#REF!="複雑な制約のある作業",0.4,IF(#REF!="単純な制約のある作業",0.2,0)))))))</f>
        <v>#REF!</v>
      </c>
      <c r="I2849" s="260" t="e">
        <f t="shared" si="175"/>
        <v>#REF!</v>
      </c>
      <c r="J2849" s="258" t="e">
        <f>IF(#REF!&gt;=1,IF(#REF!&gt;=1,#REF!),IF(#REF!&gt;=0,"",))</f>
        <v>#REF!</v>
      </c>
      <c r="K2849" s="241" t="e">
        <f>保全管理データ!N4907</f>
        <v>#REF!</v>
      </c>
      <c r="L2849" s="259" t="e">
        <f>IF(#REF!="","",IF(#REF!="悪環境における作業",0.2,IF(#REF!="高所又は地下作業",0.1,IF(#REF!="錯綜場所作業",0.3,IF(#REF!="複雑な制約のある作業",0.4,IF(#REF!="単純な制約のある作業",0.2,0))))))</f>
        <v>#REF!</v>
      </c>
      <c r="M2849" s="260" t="e">
        <f t="shared" si="176"/>
        <v>#REF!</v>
      </c>
    </row>
    <row r="2850" spans="2:13" s="254" customFormat="1" ht="27.75" customHeight="1" x14ac:dyDescent="0.2">
      <c r="B2850" s="536" t="s">
        <v>253</v>
      </c>
      <c r="C2850" s="537"/>
      <c r="D2850" s="265"/>
      <c r="E2850" s="224" t="s">
        <v>242</v>
      </c>
      <c r="F2850" s="258" t="e">
        <f>IF(#REF!&gt;=1,IF(#REF!&gt;=1,#REF!),IF(#REF!&gt;=0,"",))</f>
        <v>#REF!</v>
      </c>
      <c r="G2850" s="241" t="e">
        <f>保全管理データ!N4881</f>
        <v>#REF!</v>
      </c>
      <c r="H2850" s="259" t="e">
        <f>IF(#REF!="無","",IF(#REF!="","",IF(#REF!="悪環境における作業",0.2,IF(#REF!="高所又は地下作業",0.1,IF(#REF!="錯綜場所作業",0.3,IF(#REF!="複雑な制約のある作業",0.4,IF(#REF!="単純な制約のある作業",0.2,0)))))))</f>
        <v>#REF!</v>
      </c>
      <c r="I2850" s="260" t="e">
        <f t="shared" si="175"/>
        <v>#REF!</v>
      </c>
      <c r="J2850" s="258" t="e">
        <f>IF(#REF!&gt;=1,IF(#REF!&gt;=1,#REF!),IF(#REF!&gt;=0,"",))</f>
        <v>#REF!</v>
      </c>
      <c r="K2850" s="241" t="e">
        <f>保全管理データ!N4908</f>
        <v>#REF!</v>
      </c>
      <c r="L2850" s="259" t="e">
        <f>IF(#REF!="","",IF(#REF!="悪環境における作業",0.2,IF(#REF!="高所又は地下作業",0.1,IF(#REF!="錯綜場所作業",0.3,IF(#REF!="複雑な制約のある作業",0.4,IF(#REF!="単純な制約のある作業",0.2,0))))))</f>
        <v>#REF!</v>
      </c>
      <c r="M2850" s="260" t="e">
        <f t="shared" si="176"/>
        <v>#REF!</v>
      </c>
    </row>
    <row r="2851" spans="2:13" s="254" customFormat="1" ht="27.75" customHeight="1" x14ac:dyDescent="0.2">
      <c r="B2851" s="536" t="s">
        <v>254</v>
      </c>
      <c r="C2851" s="537"/>
      <c r="D2851" s="265"/>
      <c r="E2851" s="224" t="s">
        <v>242</v>
      </c>
      <c r="F2851" s="258" t="e">
        <f>IF(#REF!&gt;=1,IF(#REF!&gt;=1,#REF!),IF(#REF!&gt;=0,"",))</f>
        <v>#REF!</v>
      </c>
      <c r="G2851" s="241" t="e">
        <f>保全管理データ!N4882</f>
        <v>#REF!</v>
      </c>
      <c r="H2851" s="259" t="e">
        <f>IF(#REF!="無","",IF(#REF!="","",IF(#REF!="悪環境における作業",0.2,IF(#REF!="高所又は地下作業",0.1,IF(#REF!="錯綜場所作業",0.3,IF(#REF!="複雑な制約のある作業",0.4,IF(#REF!="単純な制約のある作業",0.2,0)))))))</f>
        <v>#REF!</v>
      </c>
      <c r="I2851" s="260" t="e">
        <f t="shared" si="175"/>
        <v>#REF!</v>
      </c>
      <c r="J2851" s="258" t="e">
        <f>IF(#REF!&gt;=1,IF(#REF!&gt;=1,#REF!),IF(#REF!&gt;=0,"",))</f>
        <v>#REF!</v>
      </c>
      <c r="K2851" s="241" t="e">
        <f>保全管理データ!N4909</f>
        <v>#REF!</v>
      </c>
      <c r="L2851" s="259" t="e">
        <f>IF(#REF!="","",IF(#REF!="悪環境における作業",0.2,IF(#REF!="高所又は地下作業",0.1,IF(#REF!="錯綜場所作業",0.3,IF(#REF!="複雑な制約のある作業",0.4,IF(#REF!="単純な制約のある作業",0.2,0))))))</f>
        <v>#REF!</v>
      </c>
      <c r="M2851" s="260" t="e">
        <f t="shared" si="176"/>
        <v>#REF!</v>
      </c>
    </row>
    <row r="2852" spans="2:13" s="254" customFormat="1" ht="27.75" customHeight="1" x14ac:dyDescent="0.2">
      <c r="B2852" s="536" t="s">
        <v>255</v>
      </c>
      <c r="C2852" s="537"/>
      <c r="D2852" s="265"/>
      <c r="E2852" s="224" t="s">
        <v>245</v>
      </c>
      <c r="F2852" s="258" t="e">
        <f>IF(#REF!&gt;=1,IF(#REF!&gt;=1,#REF!),IF(#REF!&gt;=0,"",))</f>
        <v>#REF!</v>
      </c>
      <c r="G2852" s="241" t="e">
        <f>保全管理データ!N4883</f>
        <v>#REF!</v>
      </c>
      <c r="H2852" s="259" t="e">
        <f>IF(#REF!="無","",IF(#REF!="","",IF(#REF!="悪環境における作業",0.2,IF(#REF!="高所又は地下作業",0.1,IF(#REF!="錯綜場所作業",0.3,IF(#REF!="複雑な制約のある作業",0.4,IF(#REF!="単純な制約のある作業",0.2,0)))))))</f>
        <v>#REF!</v>
      </c>
      <c r="I2852" s="260" t="e">
        <f t="shared" si="175"/>
        <v>#REF!</v>
      </c>
      <c r="J2852" s="258" t="e">
        <f>IF(#REF!&gt;=1,IF(#REF!&gt;=1,#REF!),IF(#REF!&gt;=0,"",))</f>
        <v>#REF!</v>
      </c>
      <c r="K2852" s="241" t="e">
        <f>保全管理データ!N4910</f>
        <v>#REF!</v>
      </c>
      <c r="L2852" s="259" t="e">
        <f>IF(#REF!="","",IF(#REF!="悪環境における作業",0.2,IF(#REF!="高所又は地下作業",0.1,IF(#REF!="錯綜場所作業",0.3,IF(#REF!="複雑な制約のある作業",0.4,IF(#REF!="単純な制約のある作業",0.2,0))))))</f>
        <v>#REF!</v>
      </c>
      <c r="M2852" s="260" t="e">
        <f t="shared" si="176"/>
        <v>#REF!</v>
      </c>
    </row>
    <row r="2853" spans="2:13" s="254" customFormat="1" ht="27.75" customHeight="1" x14ac:dyDescent="0.2">
      <c r="B2853" s="536" t="s">
        <v>256</v>
      </c>
      <c r="C2853" s="537"/>
      <c r="D2853" s="265"/>
      <c r="E2853" s="224" t="s">
        <v>242</v>
      </c>
      <c r="F2853" s="258" t="e">
        <f>IF(#REF!&gt;=1,IF(#REF!&gt;=1,#REF!),IF(#REF!&gt;=0,"",))</f>
        <v>#REF!</v>
      </c>
      <c r="G2853" s="241" t="e">
        <f>保全管理データ!N4884</f>
        <v>#REF!</v>
      </c>
      <c r="H2853" s="259" t="e">
        <f>IF(#REF!="無","",IF(#REF!="","",IF(#REF!="悪環境における作業",0.2,IF(#REF!="高所又は地下作業",0.1,IF(#REF!="錯綜場所作業",0.3,IF(#REF!="複雑な制約のある作業",0.4,IF(#REF!="単純な制約のある作業",0.2,0)))))))</f>
        <v>#REF!</v>
      </c>
      <c r="I2853" s="260" t="e">
        <f t="shared" si="175"/>
        <v>#REF!</v>
      </c>
      <c r="J2853" s="258" t="e">
        <f>IF(#REF!&gt;=1,IF(#REF!&gt;=1,#REF!),IF(#REF!&gt;=0,"",))</f>
        <v>#REF!</v>
      </c>
      <c r="K2853" s="241" t="e">
        <f>保全管理データ!N4911</f>
        <v>#REF!</v>
      </c>
      <c r="L2853" s="259" t="e">
        <f>IF(#REF!="","",IF(#REF!="悪環境における作業",0.2,IF(#REF!="高所又は地下作業",0.1,IF(#REF!="錯綜場所作業",0.3,IF(#REF!="複雑な制約のある作業",0.4,IF(#REF!="単純な制約のある作業",0.2,0))))))</f>
        <v>#REF!</v>
      </c>
      <c r="M2853" s="260" t="e">
        <f t="shared" si="176"/>
        <v>#REF!</v>
      </c>
    </row>
    <row r="2854" spans="2:13" s="254" customFormat="1" ht="27.75" customHeight="1" x14ac:dyDescent="0.2">
      <c r="B2854" s="536" t="s">
        <v>257</v>
      </c>
      <c r="C2854" s="537"/>
      <c r="D2854" s="265"/>
      <c r="E2854" s="224" t="s">
        <v>245</v>
      </c>
      <c r="F2854" s="258" t="e">
        <f>IF(#REF!&gt;=1,IF(#REF!&gt;=1,#REF!),IF(#REF!&gt;=0,"",))</f>
        <v>#REF!</v>
      </c>
      <c r="G2854" s="241" t="e">
        <f>保全管理データ!N4885</f>
        <v>#REF!</v>
      </c>
      <c r="H2854" s="259" t="e">
        <f>IF(#REF!="無","",IF(#REF!="","",IF(#REF!="悪環境における作業",0.2,IF(#REF!="高所又は地下作業",0.1,IF(#REF!="錯綜場所作業",0.3,IF(#REF!="複雑な制約のある作業",0.4,IF(#REF!="単純な制約のある作業",0.2,0)))))))</f>
        <v>#REF!</v>
      </c>
      <c r="I2854" s="260" t="e">
        <f t="shared" si="175"/>
        <v>#REF!</v>
      </c>
      <c r="J2854" s="258" t="e">
        <f>IF(#REF!&gt;=1,IF(#REF!&gt;=1,#REF!),IF(#REF!&gt;=0,"",))</f>
        <v>#REF!</v>
      </c>
      <c r="K2854" s="241" t="e">
        <f>保全管理データ!N4912</f>
        <v>#REF!</v>
      </c>
      <c r="L2854" s="259" t="e">
        <f>IF(#REF!="","",IF(#REF!="悪環境における作業",0.2,IF(#REF!="高所又は地下作業",0.1,IF(#REF!="錯綜場所作業",0.3,IF(#REF!="複雑な制約のある作業",0.4,IF(#REF!="単純な制約のある作業",0.2,0))))))</f>
        <v>#REF!</v>
      </c>
      <c r="M2854" s="260" t="e">
        <f t="shared" si="176"/>
        <v>#REF!</v>
      </c>
    </row>
    <row r="2855" spans="2:13" s="254" customFormat="1" ht="27.75" customHeight="1" x14ac:dyDescent="0.2">
      <c r="B2855" s="536" t="s">
        <v>258</v>
      </c>
      <c r="C2855" s="537"/>
      <c r="D2855" s="265"/>
      <c r="E2855" s="224" t="s">
        <v>245</v>
      </c>
      <c r="F2855" s="258" t="e">
        <f>IF(#REF!&gt;=1,IF(#REF!&gt;=1,#REF!),IF(#REF!&gt;=0,"",))</f>
        <v>#REF!</v>
      </c>
      <c r="G2855" s="241" t="e">
        <f>保全管理データ!N4886</f>
        <v>#REF!</v>
      </c>
      <c r="H2855" s="259" t="e">
        <f>IF(#REF!="無","",IF(#REF!="","",IF(#REF!="悪環境における作業",0.2,IF(#REF!="高所又は地下作業",0.1,IF(#REF!="錯綜場所作業",0.3,IF(#REF!="複雑な制約のある作業",0.4,IF(#REF!="単純な制約のある作業",0.2,0)))))))</f>
        <v>#REF!</v>
      </c>
      <c r="I2855" s="260" t="e">
        <f t="shared" si="175"/>
        <v>#REF!</v>
      </c>
      <c r="J2855" s="258" t="e">
        <f>IF(#REF!&gt;=1,IF(#REF!&gt;=1,#REF!),IF(#REF!&gt;=0,"",))</f>
        <v>#REF!</v>
      </c>
      <c r="K2855" s="241" t="e">
        <f>保全管理データ!N4913</f>
        <v>#REF!</v>
      </c>
      <c r="L2855" s="259" t="e">
        <f>IF(#REF!="","",IF(#REF!="悪環境における作業",0.2,IF(#REF!="高所又は地下作業",0.1,IF(#REF!="錯綜場所作業",0.3,IF(#REF!="複雑な制約のある作業",0.4,IF(#REF!="単純な制約のある作業",0.2,0))))))</f>
        <v>#REF!</v>
      </c>
      <c r="M2855" s="260" t="e">
        <f t="shared" si="176"/>
        <v>#REF!</v>
      </c>
    </row>
    <row r="2856" spans="2:13" s="254" customFormat="1" ht="27.75" customHeight="1" x14ac:dyDescent="0.2">
      <c r="B2856" s="536" t="s">
        <v>259</v>
      </c>
      <c r="C2856" s="537"/>
      <c r="D2856" s="265"/>
      <c r="E2856" s="224" t="s">
        <v>245</v>
      </c>
      <c r="F2856" s="258" t="e">
        <f>IF(#REF!&gt;=1,IF(#REF!&gt;=1,#REF!),IF(#REF!&gt;=0,"",))</f>
        <v>#REF!</v>
      </c>
      <c r="G2856" s="241" t="e">
        <f>保全管理データ!N4887</f>
        <v>#REF!</v>
      </c>
      <c r="H2856" s="259" t="e">
        <f>IF(#REF!="無","",IF(#REF!="","",IF(#REF!="悪環境における作業",0.2,IF(#REF!="高所又は地下作業",0.1,IF(#REF!="錯綜場所作業",0.3,IF(#REF!="複雑な制約のある作業",0.4,IF(#REF!="単純な制約のある作業",0.2,0)))))))</f>
        <v>#REF!</v>
      </c>
      <c r="I2856" s="260" t="e">
        <f t="shared" si="175"/>
        <v>#REF!</v>
      </c>
      <c r="J2856" s="258" t="e">
        <f>IF(#REF!&gt;=1,IF(#REF!&gt;=1,#REF!),IF(#REF!&gt;=0,"",))</f>
        <v>#REF!</v>
      </c>
      <c r="K2856" s="241" t="e">
        <f>保全管理データ!N4914</f>
        <v>#REF!</v>
      </c>
      <c r="L2856" s="259" t="e">
        <f>IF(#REF!="","",IF(#REF!="悪環境における作業",0.2,IF(#REF!="高所又は地下作業",0.1,IF(#REF!="錯綜場所作業",0.3,IF(#REF!="複雑な制約のある作業",0.4,IF(#REF!="単純な制約のある作業",0.2,0))))))</f>
        <v>#REF!</v>
      </c>
      <c r="M2856" s="260" t="e">
        <f t="shared" si="176"/>
        <v>#REF!</v>
      </c>
    </row>
    <row r="2857" spans="2:13" s="254" customFormat="1" ht="27.75" customHeight="1" x14ac:dyDescent="0.2">
      <c r="B2857" s="536" t="s">
        <v>260</v>
      </c>
      <c r="C2857" s="537"/>
      <c r="D2857" s="265"/>
      <c r="E2857" s="224" t="s">
        <v>248</v>
      </c>
      <c r="F2857" s="258" t="e">
        <f>IF(#REF!&gt;=1,IF(#REF!&gt;=1,#REF!),IF(#REF!&gt;=0,"",))</f>
        <v>#REF!</v>
      </c>
      <c r="G2857" s="241" t="e">
        <f>保全管理データ!N4888</f>
        <v>#REF!</v>
      </c>
      <c r="H2857" s="259" t="e">
        <f>IF(#REF!="無","",IF(#REF!="","",IF(#REF!="悪環境における作業",0.2,IF(#REF!="高所又は地下作業",0.1,IF(#REF!="錯綜場所作業",0.3,IF(#REF!="複雑な制約のある作業",0.4,IF(#REF!="単純な制約のある作業",0.2,0)))))))</f>
        <v>#REF!</v>
      </c>
      <c r="I2857" s="260" t="e">
        <f t="shared" si="175"/>
        <v>#REF!</v>
      </c>
      <c r="J2857" s="258" t="e">
        <f>IF(#REF!&gt;=1,IF(#REF!&gt;=1,#REF!),IF(#REF!&gt;=0,"",))</f>
        <v>#REF!</v>
      </c>
      <c r="K2857" s="241" t="e">
        <f>保全管理データ!N4915</f>
        <v>#REF!</v>
      </c>
      <c r="L2857" s="259" t="e">
        <f>IF(#REF!="","",IF(#REF!="悪環境における作業",0.2,IF(#REF!="高所又は地下作業",0.1,IF(#REF!="錯綜場所作業",0.3,IF(#REF!="複雑な制約のある作業",0.4,IF(#REF!="単純な制約のある作業",0.2,0))))))</f>
        <v>#REF!</v>
      </c>
      <c r="M2857" s="260" t="e">
        <f t="shared" si="176"/>
        <v>#REF!</v>
      </c>
    </row>
    <row r="2858" spans="2:13" s="254" customFormat="1" ht="27.75" customHeight="1" x14ac:dyDescent="0.2">
      <c r="B2858" s="536" t="s">
        <v>261</v>
      </c>
      <c r="C2858" s="537"/>
      <c r="D2858" s="265"/>
      <c r="E2858" s="224" t="s">
        <v>247</v>
      </c>
      <c r="F2858" s="258" t="e">
        <f>IF(#REF!&gt;=1,IF(#REF!&gt;=1,#REF!),IF(#REF!&gt;=0,"",))</f>
        <v>#REF!</v>
      </c>
      <c r="G2858" s="241" t="e">
        <f>保全管理データ!N4889</f>
        <v>#REF!</v>
      </c>
      <c r="H2858" s="259" t="e">
        <f>IF(#REF!="無","",IF(#REF!="","",IF(#REF!="悪環境における作業",0.2,IF(#REF!="高所又は地下作業",0.1,IF(#REF!="錯綜場所作業",0.3,IF(#REF!="複雑な制約のある作業",0.4,IF(#REF!="単純な制約のある作業",0.2,0)))))))</f>
        <v>#REF!</v>
      </c>
      <c r="I2858" s="260" t="e">
        <f t="shared" si="175"/>
        <v>#REF!</v>
      </c>
      <c r="J2858" s="258" t="e">
        <f>IF(#REF!&gt;=1,IF(#REF!&gt;=1,#REF!),IF(#REF!&gt;=0,"",))</f>
        <v>#REF!</v>
      </c>
      <c r="K2858" s="241" t="e">
        <f>保全管理データ!N4916</f>
        <v>#REF!</v>
      </c>
      <c r="L2858" s="259" t="e">
        <f>IF(#REF!="","",IF(#REF!="悪環境における作業",0.2,IF(#REF!="高所又は地下作業",0.1,IF(#REF!="錯綜場所作業",0.3,IF(#REF!="複雑な制約のある作業",0.4,IF(#REF!="単純な制約のある作業",0.2,0))))))</f>
        <v>#REF!</v>
      </c>
      <c r="M2858" s="260" t="e">
        <f t="shared" si="176"/>
        <v>#REF!</v>
      </c>
    </row>
    <row r="2859" spans="2:13" s="254" customFormat="1" ht="27.75" customHeight="1" x14ac:dyDescent="0.2">
      <c r="B2859" s="536" t="s">
        <v>262</v>
      </c>
      <c r="C2859" s="537"/>
      <c r="D2859" s="265"/>
      <c r="E2859" s="224" t="s">
        <v>245</v>
      </c>
      <c r="F2859" s="258" t="e">
        <f>IF(#REF!&gt;=1,IF(#REF!&gt;=1,#REF!),IF(#REF!&gt;=0,"",))</f>
        <v>#REF!</v>
      </c>
      <c r="G2859" s="241" t="e">
        <f>保全管理データ!N4890</f>
        <v>#REF!</v>
      </c>
      <c r="H2859" s="259" t="e">
        <f>IF(#REF!="無","",IF(#REF!="","",IF(#REF!="悪環境における作業",0.2,IF(#REF!="高所又は地下作業",0.1,IF(#REF!="錯綜場所作業",0.3,IF(#REF!="複雑な制約のある作業",0.4,IF(#REF!="単純な制約のある作業",0.2,0)))))))</f>
        <v>#REF!</v>
      </c>
      <c r="I2859" s="260" t="e">
        <f t="shared" si="175"/>
        <v>#REF!</v>
      </c>
      <c r="J2859" s="258" t="e">
        <f>IF(#REF!&gt;=1,IF(#REF!&gt;=1,#REF!),IF(#REF!&gt;=0,"",))</f>
        <v>#REF!</v>
      </c>
      <c r="K2859" s="241" t="e">
        <f>保全管理データ!N4917</f>
        <v>#REF!</v>
      </c>
      <c r="L2859" s="259" t="e">
        <f>IF(#REF!="","",IF(#REF!="悪環境における作業",0.2,IF(#REF!="高所又は地下作業",0.1,IF(#REF!="錯綜場所作業",0.3,IF(#REF!="複雑な制約のある作業",0.4,IF(#REF!="単純な制約のある作業",0.2,0))))))</f>
        <v>#REF!</v>
      </c>
      <c r="M2859" s="260" t="e">
        <f t="shared" si="176"/>
        <v>#REF!</v>
      </c>
    </row>
    <row r="2860" spans="2:13" s="254" customFormat="1" ht="27.75" customHeight="1" x14ac:dyDescent="0.2">
      <c r="B2860" s="536" t="s">
        <v>263</v>
      </c>
      <c r="C2860" s="537"/>
      <c r="D2860" s="265"/>
      <c r="E2860" s="224" t="s">
        <v>245</v>
      </c>
      <c r="F2860" s="258" t="e">
        <f>IF(#REF!&gt;=1,IF(#REF!&gt;=1,#REF!),IF(#REF!&gt;=0,"",))</f>
        <v>#REF!</v>
      </c>
      <c r="G2860" s="241" t="e">
        <f>保全管理データ!N4891</f>
        <v>#REF!</v>
      </c>
      <c r="H2860" s="259" t="e">
        <f>IF(#REF!="無","",IF(#REF!="","",IF(#REF!="悪環境における作業",0.2,IF(#REF!="高所又は地下作業",0.1,IF(#REF!="錯綜場所作業",0.3,IF(#REF!="複雑な制約のある作業",0.4,IF(#REF!="単純な制約のある作業",0.2,0)))))))</f>
        <v>#REF!</v>
      </c>
      <c r="I2860" s="260" t="e">
        <f t="shared" si="175"/>
        <v>#REF!</v>
      </c>
      <c r="J2860" s="258" t="e">
        <f>IF(#REF!&gt;=1,IF(#REF!&gt;=1,#REF!),IF(#REF!&gt;=0,"",))</f>
        <v>#REF!</v>
      </c>
      <c r="K2860" s="241" t="e">
        <f>保全管理データ!N4918</f>
        <v>#REF!</v>
      </c>
      <c r="L2860" s="259" t="e">
        <f>IF(#REF!="","",IF(#REF!="悪環境における作業",0.2,IF(#REF!="高所又は地下作業",0.1,IF(#REF!="錯綜場所作業",0.3,IF(#REF!="複雑な制約のある作業",0.4,IF(#REF!="単純な制約のある作業",0.2,0))))))</f>
        <v>#REF!</v>
      </c>
      <c r="M2860" s="260" t="e">
        <f t="shared" si="176"/>
        <v>#REF!</v>
      </c>
    </row>
    <row r="2861" spans="2:13" s="254" customFormat="1" ht="27.75" customHeight="1" x14ac:dyDescent="0.2">
      <c r="B2861" s="536" t="s">
        <v>264</v>
      </c>
      <c r="C2861" s="537"/>
      <c r="D2861" s="265"/>
      <c r="E2861" s="224" t="s">
        <v>245</v>
      </c>
      <c r="F2861" s="258" t="e">
        <f>IF(#REF!&gt;=1,IF(#REF!&gt;=1,#REF!),IF(#REF!&gt;=0,"",))</f>
        <v>#REF!</v>
      </c>
      <c r="G2861" s="241" t="e">
        <f>保全管理データ!N4892</f>
        <v>#REF!</v>
      </c>
      <c r="H2861" s="259" t="e">
        <f>IF(#REF!="無","",IF(#REF!="","",IF(#REF!="悪環境における作業",0.2,IF(#REF!="高所又は地下作業",0.1,IF(#REF!="錯綜場所作業",0.3,IF(#REF!="複雑な制約のある作業",0.4,IF(#REF!="単純な制約のある作業",0.2,0)))))))</f>
        <v>#REF!</v>
      </c>
      <c r="I2861" s="260" t="e">
        <f t="shared" si="175"/>
        <v>#REF!</v>
      </c>
      <c r="J2861" s="258" t="e">
        <f>IF(#REF!&gt;=1,IF(#REF!&gt;=1,#REF!),IF(#REF!&gt;=0,"",))</f>
        <v>#REF!</v>
      </c>
      <c r="K2861" s="241" t="e">
        <f>保全管理データ!N4919</f>
        <v>#REF!</v>
      </c>
      <c r="L2861" s="259" t="e">
        <f>IF(#REF!="","",IF(#REF!="悪環境における作業",0.2,IF(#REF!="高所又は地下作業",0.1,IF(#REF!="錯綜場所作業",0.3,IF(#REF!="複雑な制約のある作業",0.4,IF(#REF!="単純な制約のある作業",0.2,0))))))</f>
        <v>#REF!</v>
      </c>
      <c r="M2861" s="260" t="e">
        <f t="shared" si="176"/>
        <v>#REF!</v>
      </c>
    </row>
    <row r="2862" spans="2:13" s="254" customFormat="1" ht="27.75" customHeight="1" x14ac:dyDescent="0.2">
      <c r="B2862" s="536" t="s">
        <v>265</v>
      </c>
      <c r="C2862" s="537"/>
      <c r="D2862" s="265"/>
      <c r="E2862" s="224" t="s">
        <v>245</v>
      </c>
      <c r="F2862" s="258" t="e">
        <f>IF(#REF!&gt;=1,IF(#REF!&gt;=1,#REF!),IF(#REF!&gt;=0,"",))</f>
        <v>#REF!</v>
      </c>
      <c r="G2862" s="241" t="e">
        <f>保全管理データ!N4893</f>
        <v>#REF!</v>
      </c>
      <c r="H2862" s="259" t="e">
        <f>IF(#REF!="無","",IF(#REF!="","",IF(#REF!="悪環境における作業",0.2,IF(#REF!="高所又は地下作業",0.1,IF(#REF!="錯綜場所作業",0.3,IF(#REF!="複雑な制約のある作業",0.4,IF(#REF!="単純な制約のある作業",0.2,0)))))))</f>
        <v>#REF!</v>
      </c>
      <c r="I2862" s="260" t="e">
        <f t="shared" si="175"/>
        <v>#REF!</v>
      </c>
      <c r="J2862" s="258" t="e">
        <f>IF(#REF!&gt;=1,IF(#REF!&gt;=1,#REF!),IF(#REF!&gt;=0,"",))</f>
        <v>#REF!</v>
      </c>
      <c r="K2862" s="241" t="e">
        <f>保全管理データ!N4920</f>
        <v>#REF!</v>
      </c>
      <c r="L2862" s="259" t="e">
        <f>IF(#REF!="","",IF(#REF!="悪環境における作業",0.2,IF(#REF!="高所又は地下作業",0.1,IF(#REF!="錯綜場所作業",0.3,IF(#REF!="複雑な制約のある作業",0.4,IF(#REF!="単純な制約のある作業",0.2,0))))))</f>
        <v>#REF!</v>
      </c>
      <c r="M2862" s="260" t="e">
        <f t="shared" si="176"/>
        <v>#REF!</v>
      </c>
    </row>
    <row r="2863" spans="2:13" s="254" customFormat="1" ht="27.75" customHeight="1" x14ac:dyDescent="0.2">
      <c r="B2863" s="536" t="s">
        <v>266</v>
      </c>
      <c r="C2863" s="537"/>
      <c r="D2863" s="265"/>
      <c r="E2863" s="224" t="s">
        <v>245</v>
      </c>
      <c r="F2863" s="258" t="e">
        <f>IF(#REF!&gt;=1,IF(#REF!&gt;=1,#REF!),IF(#REF!&gt;=0,"",))</f>
        <v>#REF!</v>
      </c>
      <c r="G2863" s="241" t="e">
        <f>保全管理データ!N4894</f>
        <v>#REF!</v>
      </c>
      <c r="H2863" s="259" t="e">
        <f>IF(#REF!="無","",IF(#REF!="","",IF(#REF!="悪環境における作業",0.2,IF(#REF!="高所又は地下作業",0.1,IF(#REF!="錯綜場所作業",0.3,IF(#REF!="複雑な制約のある作業",0.4,IF(#REF!="単純な制約のある作業",0.2,0)))))))</f>
        <v>#REF!</v>
      </c>
      <c r="I2863" s="260" t="e">
        <f t="shared" si="175"/>
        <v>#REF!</v>
      </c>
      <c r="J2863" s="258" t="e">
        <f>IF(#REF!&gt;=1,IF(#REF!&gt;=1,#REF!),IF(#REF!&gt;=0,"",))</f>
        <v>#REF!</v>
      </c>
      <c r="K2863" s="241" t="e">
        <f>保全管理データ!N4921</f>
        <v>#REF!</v>
      </c>
      <c r="L2863" s="259" t="e">
        <f>IF(#REF!="","",IF(#REF!="悪環境における作業",0.2,IF(#REF!="高所又は地下作業",0.1,IF(#REF!="錯綜場所作業",0.3,IF(#REF!="複雑な制約のある作業",0.4,IF(#REF!="単純な制約のある作業",0.2,0))))))</f>
        <v>#REF!</v>
      </c>
      <c r="M2863" s="260" t="e">
        <f t="shared" si="176"/>
        <v>#REF!</v>
      </c>
    </row>
    <row r="2864" spans="2:13" s="254" customFormat="1" ht="27.75" customHeight="1" x14ac:dyDescent="0.2">
      <c r="B2864" s="536" t="s">
        <v>81</v>
      </c>
      <c r="C2864" s="537"/>
      <c r="D2864" s="265"/>
      <c r="E2864" s="224" t="s">
        <v>245</v>
      </c>
      <c r="F2864" s="258" t="e">
        <f>IF(#REF!&gt;=1,IF(#REF!&gt;=1,#REF!),IF(#REF!&gt;=0,"",))</f>
        <v>#REF!</v>
      </c>
      <c r="G2864" s="241" t="e">
        <f>保全管理データ!N4895</f>
        <v>#REF!</v>
      </c>
      <c r="H2864" s="259" t="e">
        <f>IF(#REF!="無","",IF(#REF!="","",IF(#REF!="悪環境における作業",0.2,IF(#REF!="高所又は地下作業",0.1,IF(#REF!="錯綜場所作業",0.3,IF(#REF!="複雑な制約のある作業",0.4,IF(#REF!="単純な制約のある作業",0.2,0)))))))</f>
        <v>#REF!</v>
      </c>
      <c r="I2864" s="260" t="e">
        <f t="shared" si="175"/>
        <v>#REF!</v>
      </c>
      <c r="J2864" s="258" t="e">
        <f>IF(#REF!&gt;=1,IF(#REF!&gt;=1,#REF!),IF(#REF!&gt;=0,"",))</f>
        <v>#REF!</v>
      </c>
      <c r="K2864" s="241" t="e">
        <f>保全管理データ!N4922</f>
        <v>#REF!</v>
      </c>
      <c r="L2864" s="259" t="e">
        <f>IF(#REF!="","",IF(#REF!="悪環境における作業",0.2,IF(#REF!="高所又は地下作業",0.1,IF(#REF!="錯綜場所作業",0.3,IF(#REF!="複雑な制約のある作業",0.4,IF(#REF!="単純な制約のある作業",0.2,0))))))</f>
        <v>#REF!</v>
      </c>
      <c r="M2864" s="260" t="e">
        <f t="shared" si="176"/>
        <v>#REF!</v>
      </c>
    </row>
    <row r="2865" spans="2:13" s="254" customFormat="1" ht="27.75" customHeight="1" x14ac:dyDescent="0.2">
      <c r="B2865" s="536" t="s">
        <v>267</v>
      </c>
      <c r="C2865" s="537"/>
      <c r="D2865" s="265"/>
      <c r="E2865" s="224" t="s">
        <v>247</v>
      </c>
      <c r="F2865" s="258" t="e">
        <f>IF(#REF!&gt;=1,IF(#REF!&gt;=1,#REF!),IF(#REF!&gt;=0,"",))</f>
        <v>#REF!</v>
      </c>
      <c r="G2865" s="241" t="e">
        <f>保全管理データ!N4896</f>
        <v>#REF!</v>
      </c>
      <c r="H2865" s="259" t="e">
        <f>IF(#REF!="無","",IF(#REF!="","",IF(#REF!="悪環境における作業",0.2,IF(#REF!="高所又は地下作業",0.1,IF(#REF!="錯綜場所作業",0.3,IF(#REF!="複雑な制約のある作業",0.4,IF(#REF!="単純な制約のある作業",0.2,0)))))))</f>
        <v>#REF!</v>
      </c>
      <c r="I2865" s="260" t="e">
        <f t="shared" si="175"/>
        <v>#REF!</v>
      </c>
      <c r="J2865" s="258" t="e">
        <f>IF(#REF!&gt;=1,IF(#REF!&gt;=1,#REF!),IF(#REF!&gt;=0,"",))</f>
        <v>#REF!</v>
      </c>
      <c r="K2865" s="241" t="e">
        <f>保全管理データ!N4923</f>
        <v>#REF!</v>
      </c>
      <c r="L2865" s="259" t="e">
        <f>IF(#REF!="","",IF(#REF!="悪環境における作業",0.2,IF(#REF!="高所又は地下作業",0.1,IF(#REF!="錯綜場所作業",0.3,IF(#REF!="複雑な制約のある作業",0.4,IF(#REF!="単純な制約のある作業",0.2,0))))))</f>
        <v>#REF!</v>
      </c>
      <c r="M2865" s="260" t="e">
        <f t="shared" si="176"/>
        <v>#REF!</v>
      </c>
    </row>
    <row r="2866" spans="2:13" s="254" customFormat="1" ht="27.75" customHeight="1" x14ac:dyDescent="0.2">
      <c r="B2866" s="536" t="s">
        <v>268</v>
      </c>
      <c r="C2866" s="537"/>
      <c r="D2866" s="265"/>
      <c r="E2866" s="224" t="s">
        <v>246</v>
      </c>
      <c r="F2866" s="258" t="e">
        <f>IF(#REF!&gt;=1,IF(#REF!&gt;=1,#REF!),IF(#REF!&gt;=0,"",))</f>
        <v>#REF!</v>
      </c>
      <c r="G2866" s="241" t="e">
        <f>保全管理データ!N4897</f>
        <v>#REF!</v>
      </c>
      <c r="H2866" s="259" t="e">
        <f>IF(#REF!="無","",IF(#REF!="","",IF(#REF!="悪環境における作業",0.2,IF(#REF!="高所又は地下作業",0.1,IF(#REF!="錯綜場所作業",0.3,IF(#REF!="複雑な制約のある作業",0.4,IF(#REF!="単純な制約のある作業",0.2,0)))))))</f>
        <v>#REF!</v>
      </c>
      <c r="I2866" s="260" t="e">
        <f t="shared" si="175"/>
        <v>#REF!</v>
      </c>
      <c r="J2866" s="258" t="e">
        <f>IF(#REF!&gt;=1,IF(#REF!&gt;=1,#REF!),IF(#REF!&gt;=0,"",))</f>
        <v>#REF!</v>
      </c>
      <c r="K2866" s="241" t="e">
        <f>保全管理データ!N4924</f>
        <v>#REF!</v>
      </c>
      <c r="L2866" s="259" t="e">
        <f>IF(#REF!="","",IF(#REF!="悪環境における作業",0.2,IF(#REF!="高所又は地下作業",0.1,IF(#REF!="錯綜場所作業",0.3,IF(#REF!="複雑な制約のある作業",0.4,IF(#REF!="単純な制約のある作業",0.2,0))))))</f>
        <v>#REF!</v>
      </c>
      <c r="M2866" s="260" t="e">
        <f t="shared" si="176"/>
        <v>#REF!</v>
      </c>
    </row>
    <row r="2867" spans="2:13" s="254" customFormat="1" ht="27.75" customHeight="1" thickBot="1" x14ac:dyDescent="0.25">
      <c r="B2867" s="538" t="s">
        <v>269</v>
      </c>
      <c r="C2867" s="539"/>
      <c r="D2867" s="266"/>
      <c r="E2867" s="252" t="s">
        <v>245</v>
      </c>
      <c r="F2867" s="261" t="e">
        <f>IF(#REF!&gt;=1,IF(#REF!&gt;=1,#REF!),IF(#REF!&gt;=0,"",))</f>
        <v>#REF!</v>
      </c>
      <c r="G2867" s="245" t="e">
        <f>保全管理データ!N4898</f>
        <v>#REF!</v>
      </c>
      <c r="H2867" s="259" t="e">
        <f>IF(#REF!="無","",IF(#REF!="","",IF(#REF!="悪環境における作業",0.2,IF(#REF!="高所又は地下作業",0.1,IF(#REF!="錯綜場所作業",0.3,IF(#REF!="複雑な制約のある作業",0.4,IF(#REF!="単純な制約のある作業",0.2,0)))))))</f>
        <v>#REF!</v>
      </c>
      <c r="I2867" s="260" t="e">
        <f t="shared" si="175"/>
        <v>#REF!</v>
      </c>
      <c r="J2867" s="261" t="e">
        <f>IF(#REF!&gt;=1,IF(#REF!&gt;=1,#REF!),IF(#REF!&gt;=0,"",))</f>
        <v>#REF!</v>
      </c>
      <c r="K2867" s="245" t="e">
        <f>保全管理データ!N4925</f>
        <v>#REF!</v>
      </c>
      <c r="L2867" s="262" t="e">
        <f>IF(#REF!="","",IF(#REF!="悪環境における作業",0.2,IF(#REF!="高所又は地下作業",0.1,IF(#REF!="錯綜場所作業",0.3,IF(#REF!="複雑な制約のある作業",0.4,IF(#REF!="単純な制約のある作業",0.2,0))))))</f>
        <v>#REF!</v>
      </c>
      <c r="M2867" s="260" t="e">
        <f t="shared" si="176"/>
        <v>#REF!</v>
      </c>
    </row>
    <row r="2868" spans="2:13" s="254" customFormat="1" ht="27.75" customHeight="1" thickBot="1" x14ac:dyDescent="0.25">
      <c r="B2868" s="532" t="s">
        <v>190</v>
      </c>
      <c r="C2868" s="532"/>
      <c r="D2868" s="532"/>
      <c r="E2868" s="532"/>
      <c r="F2868" s="533" t="e">
        <f>SUM(I2844:I2867)</f>
        <v>#REF!</v>
      </c>
      <c r="G2868" s="534"/>
      <c r="H2868" s="534"/>
      <c r="I2868" s="535"/>
      <c r="J2868" s="533" t="e">
        <f>IF(SUM(J2844:J2867)=0,"0.00",SUM(M2844:M2867))</f>
        <v>#REF!</v>
      </c>
      <c r="K2868" s="534"/>
      <c r="L2868" s="534"/>
      <c r="M2868" s="535"/>
    </row>
    <row r="2869" spans="2:13" s="254" customFormat="1" ht="27.75" customHeight="1" thickBot="1" x14ac:dyDescent="0.25">
      <c r="B2869" s="532" t="s">
        <v>97</v>
      </c>
      <c r="C2869" s="532"/>
      <c r="D2869" s="532"/>
      <c r="E2869" s="532"/>
      <c r="F2869" s="533" t="e">
        <f>IF(#REF!="５年以下","0",IF(#REF!="５年～１０年",0.1,IF(#REF!="１０年以上",0.15)))</f>
        <v>#REF!</v>
      </c>
      <c r="G2869" s="534"/>
      <c r="H2869" s="534"/>
      <c r="I2869" s="534"/>
      <c r="J2869" s="534"/>
      <c r="K2869" s="534"/>
      <c r="L2869" s="534"/>
      <c r="M2869" s="535"/>
    </row>
    <row r="2870" spans="2:13" s="254" customFormat="1" ht="27.75" customHeight="1" thickBot="1" x14ac:dyDescent="0.25">
      <c r="B2870" s="533" t="s">
        <v>273</v>
      </c>
      <c r="C2870" s="534"/>
      <c r="D2870" s="534"/>
      <c r="E2870" s="535"/>
      <c r="F2870" s="533" t="e">
        <f>F2868*(1+F2869)</f>
        <v>#REF!</v>
      </c>
      <c r="G2870" s="534"/>
      <c r="H2870" s="534"/>
      <c r="I2870" s="534"/>
      <c r="J2870" s="533" t="e">
        <f>J2868*(1+F2869)</f>
        <v>#REF!</v>
      </c>
      <c r="K2870" s="534"/>
      <c r="L2870" s="534"/>
      <c r="M2870" s="535"/>
    </row>
    <row r="2871" spans="2:13" s="254" customFormat="1" ht="27.75" customHeight="1" thickBot="1" x14ac:dyDescent="0.25">
      <c r="B2871" s="532" t="s">
        <v>191</v>
      </c>
      <c r="C2871" s="532"/>
      <c r="D2871" s="532"/>
      <c r="E2871" s="532"/>
      <c r="F2871" s="533" t="e">
        <f>#REF!*(#REF!*#REF!+#REF!*#REF!)</f>
        <v>#REF!</v>
      </c>
      <c r="G2871" s="534"/>
      <c r="H2871" s="535"/>
      <c r="I2871" s="532" t="e">
        <f>#REF!</f>
        <v>#REF!</v>
      </c>
      <c r="J2871" s="533"/>
      <c r="K2871" s="263" t="s">
        <v>230</v>
      </c>
      <c r="L2871" s="535" t="e">
        <f>B2842</f>
        <v>#REF!</v>
      </c>
      <c r="M2871" s="532"/>
    </row>
    <row r="2872" spans="2:13" s="254" customFormat="1" ht="45" customHeight="1" thickBot="1" x14ac:dyDescent="0.25">
      <c r="B2872" s="253"/>
      <c r="C2872" s="253"/>
      <c r="D2872" s="253"/>
      <c r="E2872" s="253"/>
      <c r="F2872" s="253"/>
      <c r="G2872" s="253"/>
      <c r="H2872" s="253"/>
      <c r="I2872" s="253"/>
      <c r="J2872" s="253"/>
      <c r="K2872" s="253"/>
      <c r="L2872" s="253"/>
      <c r="M2872" s="253"/>
    </row>
    <row r="2873" spans="2:13" s="254" customFormat="1" ht="27.75" customHeight="1" thickBot="1" x14ac:dyDescent="0.25">
      <c r="B2873" s="542" t="s">
        <v>128</v>
      </c>
      <c r="C2873" s="543"/>
      <c r="D2873" s="543"/>
      <c r="E2873" s="544"/>
      <c r="F2873" s="253"/>
      <c r="G2873" s="253"/>
      <c r="H2873" s="253"/>
      <c r="I2873" s="253"/>
      <c r="J2873" s="253"/>
      <c r="K2873" s="253"/>
      <c r="L2873" s="253"/>
      <c r="M2873" s="253"/>
    </row>
    <row r="2874" spans="2:13" s="254" customFormat="1" ht="27.75" customHeight="1" x14ac:dyDescent="0.2">
      <c r="B2874" s="545" t="e">
        <f>#REF!</f>
        <v>#REF!</v>
      </c>
      <c r="C2874" s="546"/>
      <c r="D2874" s="547"/>
      <c r="E2874" s="548"/>
      <c r="F2874" s="552" t="s">
        <v>240</v>
      </c>
      <c r="G2874" s="553"/>
      <c r="H2874" s="553"/>
      <c r="I2874" s="554"/>
      <c r="J2874" s="552" t="s">
        <v>239</v>
      </c>
      <c r="K2874" s="553"/>
      <c r="L2874" s="553"/>
      <c r="M2874" s="554"/>
    </row>
    <row r="2875" spans="2:13" s="254" customFormat="1" ht="27.75" customHeight="1" thickBot="1" x14ac:dyDescent="0.25">
      <c r="B2875" s="549"/>
      <c r="C2875" s="550"/>
      <c r="D2875" s="550"/>
      <c r="E2875" s="551"/>
      <c r="F2875" s="255" t="s">
        <v>149</v>
      </c>
      <c r="G2875" s="256" t="s">
        <v>151</v>
      </c>
      <c r="H2875" s="256" t="s">
        <v>96</v>
      </c>
      <c r="I2875" s="257" t="s">
        <v>150</v>
      </c>
      <c r="J2875" s="255" t="s">
        <v>149</v>
      </c>
      <c r="K2875" s="256" t="s">
        <v>151</v>
      </c>
      <c r="L2875" s="256" t="s">
        <v>96</v>
      </c>
      <c r="M2875" s="257" t="s">
        <v>150</v>
      </c>
    </row>
    <row r="2876" spans="2:13" s="254" customFormat="1" ht="27.75" customHeight="1" thickTop="1" x14ac:dyDescent="0.2">
      <c r="B2876" s="540" t="s">
        <v>241</v>
      </c>
      <c r="C2876" s="541"/>
      <c r="D2876" s="264"/>
      <c r="E2876" s="237" t="s">
        <v>242</v>
      </c>
      <c r="F2876" s="258" t="e">
        <f>IF(#REF!&gt;=1,IF(#REF!&gt;=1,#REF!),IF(#REF!&gt;=0,"",))</f>
        <v>#REF!</v>
      </c>
      <c r="G2876" s="241" t="e">
        <f>保全管理データ!N4931</f>
        <v>#REF!</v>
      </c>
      <c r="H2876" s="259" t="e">
        <f>IF(#REF!="無","",IF(#REF!="","",IF(#REF!="悪環境における作業",0.2,IF(#REF!="高所又は地下作業",0.1,IF(#REF!="錯綜場所作業",0.3,IF(#REF!="複雑な制約のある作業",0.4,IF(#REF!="単純な制約のある作業",0.2,0)))))))</f>
        <v>#REF!</v>
      </c>
      <c r="I2876" s="260" t="e">
        <f>IF(F2876="","",F2876*G2876*(1+IF(H2876="",0,H2876)))</f>
        <v>#REF!</v>
      </c>
      <c r="J2876" s="258" t="e">
        <f>IF(#REF!&gt;=1,IF(#REF!&gt;=1,#REF!),IF(#REF!&gt;=0,"",))</f>
        <v>#REF!</v>
      </c>
      <c r="K2876" s="241" t="e">
        <f>保全管理データ!N4958</f>
        <v>#REF!</v>
      </c>
      <c r="L2876" s="259" t="e">
        <f>IF(#REF!="","",IF(#REF!="悪環境における作業",0.2,IF(#REF!="高所又は地下作業",0.1,IF(#REF!="錯綜場所作業",0.3,IF(#REF!="複雑な制約のある作業",0.4,IF(#REF!="単純な制約のある作業",0.2,0))))))</f>
        <v>#REF!</v>
      </c>
      <c r="M2876" s="260" t="e">
        <f>IF(J2876="","",J2876*K2876*(1+IF(L2876="",0,L2876)))</f>
        <v>#REF!</v>
      </c>
    </row>
    <row r="2877" spans="2:13" s="254" customFormat="1" ht="27.75" customHeight="1" x14ac:dyDescent="0.2">
      <c r="B2877" s="536" t="s">
        <v>243</v>
      </c>
      <c r="C2877" s="537"/>
      <c r="D2877" s="265"/>
      <c r="E2877" s="224" t="s">
        <v>242</v>
      </c>
      <c r="F2877" s="258" t="e">
        <f>IF(#REF!&gt;=1,IF(#REF!&gt;=1,#REF!),IF(#REF!&gt;=0,"",))</f>
        <v>#REF!</v>
      </c>
      <c r="G2877" s="241" t="e">
        <f>保全管理データ!N4932</f>
        <v>#REF!</v>
      </c>
      <c r="H2877" s="259" t="e">
        <f>IF(#REF!="無","",IF(#REF!="","",IF(#REF!="悪環境における作業",0.2,IF(#REF!="高所又は地下作業",0.1,IF(#REF!="錯綜場所作業",0.3,IF(#REF!="複雑な制約のある作業",0.4,IF(#REF!="単純な制約のある作業",0.2,0)))))))</f>
        <v>#REF!</v>
      </c>
      <c r="I2877" s="260" t="e">
        <f t="shared" ref="I2877:I2899" si="177">IF(F2877="","",F2877*G2877*(1+IF(H2877="",0,H2877)))</f>
        <v>#REF!</v>
      </c>
      <c r="J2877" s="258" t="e">
        <f>IF(#REF!&gt;=1,IF(#REF!&gt;=1,#REF!),IF(#REF!&gt;=0,"",))</f>
        <v>#REF!</v>
      </c>
      <c r="K2877" s="241" t="e">
        <f>保全管理データ!N4959</f>
        <v>#REF!</v>
      </c>
      <c r="L2877" s="259" t="e">
        <f>IF(#REF!="","",IF(#REF!="悪環境における作業",0.2,IF(#REF!="高所又は地下作業",0.1,IF(#REF!="錯綜場所作業",0.3,IF(#REF!="複雑な制約のある作業",0.4,IF(#REF!="単純な制約のある作業",0.2,0))))))</f>
        <v>#REF!</v>
      </c>
      <c r="M2877" s="260" t="e">
        <f t="shared" ref="M2877:M2899" si="178">IF(J2877="","",J2877*K2877*(1+IF(L2877="",0,L2877)))</f>
        <v>#REF!</v>
      </c>
    </row>
    <row r="2878" spans="2:13" s="254" customFormat="1" ht="27.75" customHeight="1" x14ac:dyDescent="0.2">
      <c r="B2878" s="536" t="s">
        <v>249</v>
      </c>
      <c r="C2878" s="537"/>
      <c r="D2878" s="265"/>
      <c r="E2878" s="224" t="s">
        <v>244</v>
      </c>
      <c r="F2878" s="258" t="e">
        <f>IF(#REF!&gt;=1,IF(#REF!&gt;=1,#REF!),IF(#REF!&gt;=0,"",))</f>
        <v>#REF!</v>
      </c>
      <c r="G2878" s="241" t="e">
        <f>保全管理データ!N4933</f>
        <v>#REF!</v>
      </c>
      <c r="H2878" s="259" t="e">
        <f>IF(#REF!="無","",IF(#REF!="","",IF(#REF!="悪環境における作業",0.2,IF(#REF!="高所又は地下作業",0.1,IF(#REF!="錯綜場所作業",0.3,IF(#REF!="複雑な制約のある作業",0.4,IF(#REF!="単純な制約のある作業",0.2,0)))))))</f>
        <v>#REF!</v>
      </c>
      <c r="I2878" s="260" t="e">
        <f t="shared" si="177"/>
        <v>#REF!</v>
      </c>
      <c r="J2878" s="258" t="e">
        <f>IF(#REF!&gt;=1,IF(#REF!&gt;=1,#REF!),IF(#REF!&gt;=0,"",))</f>
        <v>#REF!</v>
      </c>
      <c r="K2878" s="241" t="e">
        <f>保全管理データ!N4960</f>
        <v>#REF!</v>
      </c>
      <c r="L2878" s="259" t="e">
        <f>IF(#REF!="","",IF(#REF!="悪環境における作業",0.2,IF(#REF!="高所又は地下作業",0.1,IF(#REF!="錯綜場所作業",0.3,IF(#REF!="複雑な制約のある作業",0.4,IF(#REF!="単純な制約のある作業",0.2,0))))))</f>
        <v>#REF!</v>
      </c>
      <c r="M2878" s="260" t="e">
        <f t="shared" si="178"/>
        <v>#REF!</v>
      </c>
    </row>
    <row r="2879" spans="2:13" s="254" customFormat="1" ht="27.75" customHeight="1" x14ac:dyDescent="0.2">
      <c r="B2879" s="536" t="s">
        <v>250</v>
      </c>
      <c r="C2879" s="537"/>
      <c r="D2879" s="265"/>
      <c r="E2879" s="224" t="s">
        <v>244</v>
      </c>
      <c r="F2879" s="258" t="e">
        <f>IF(#REF!&gt;=1,IF(#REF!&gt;=1,#REF!),IF(#REF!&gt;=0,"",))</f>
        <v>#REF!</v>
      </c>
      <c r="G2879" s="241" t="e">
        <f>保全管理データ!N4934</f>
        <v>#REF!</v>
      </c>
      <c r="H2879" s="259" t="e">
        <f>IF(#REF!="無","",IF(#REF!="","",IF(#REF!="悪環境における作業",0.2,IF(#REF!="高所又は地下作業",0.1,IF(#REF!="錯綜場所作業",0.3,IF(#REF!="複雑な制約のある作業",0.4,IF(#REF!="単純な制約のある作業",0.2,0)))))))</f>
        <v>#REF!</v>
      </c>
      <c r="I2879" s="260" t="e">
        <f t="shared" si="177"/>
        <v>#REF!</v>
      </c>
      <c r="J2879" s="258" t="e">
        <f>IF(#REF!&gt;=1,IF(#REF!&gt;=1,#REF!),IF(#REF!&gt;=0,"",))</f>
        <v>#REF!</v>
      </c>
      <c r="K2879" s="241" t="e">
        <f>保全管理データ!N4961</f>
        <v>#REF!</v>
      </c>
      <c r="L2879" s="259" t="e">
        <f>IF(#REF!="","",IF(#REF!="悪環境における作業",0.2,IF(#REF!="高所又は地下作業",0.1,IF(#REF!="錯綜場所作業",0.3,IF(#REF!="複雑な制約のある作業",0.4,IF(#REF!="単純な制約のある作業",0.2,0))))))</f>
        <v>#REF!</v>
      </c>
      <c r="M2879" s="260" t="e">
        <f t="shared" si="178"/>
        <v>#REF!</v>
      </c>
    </row>
    <row r="2880" spans="2:13" s="254" customFormat="1" ht="27.75" customHeight="1" x14ac:dyDescent="0.2">
      <c r="B2880" s="536" t="s">
        <v>251</v>
      </c>
      <c r="C2880" s="537"/>
      <c r="D2880" s="265"/>
      <c r="E2880" s="224" t="s">
        <v>242</v>
      </c>
      <c r="F2880" s="258" t="e">
        <f>IF(#REF!&gt;=1,IF(#REF!&gt;=1,#REF!),IF(#REF!&gt;=0,"",))</f>
        <v>#REF!</v>
      </c>
      <c r="G2880" s="241" t="e">
        <f>保全管理データ!N4935</f>
        <v>#REF!</v>
      </c>
      <c r="H2880" s="259" t="e">
        <f>IF(#REF!="無","",IF(#REF!="","",IF(#REF!="悪環境における作業",0.2,IF(#REF!="高所又は地下作業",0.1,IF(#REF!="錯綜場所作業",0.3,IF(#REF!="複雑な制約のある作業",0.4,IF(#REF!="単純な制約のある作業",0.2,0)))))))</f>
        <v>#REF!</v>
      </c>
      <c r="I2880" s="260" t="e">
        <f t="shared" si="177"/>
        <v>#REF!</v>
      </c>
      <c r="J2880" s="258" t="e">
        <f>IF(#REF!&gt;=1,IF(#REF!&gt;=1,#REF!),IF(#REF!&gt;=0,"",))</f>
        <v>#REF!</v>
      </c>
      <c r="K2880" s="241" t="e">
        <f>保全管理データ!N4962</f>
        <v>#REF!</v>
      </c>
      <c r="L2880" s="259" t="e">
        <f>IF(#REF!="","",IF(#REF!="悪環境における作業",0.2,IF(#REF!="高所又は地下作業",0.1,IF(#REF!="錯綜場所作業",0.3,IF(#REF!="複雑な制約のある作業",0.4,IF(#REF!="単純な制約のある作業",0.2,0))))))</f>
        <v>#REF!</v>
      </c>
      <c r="M2880" s="260" t="e">
        <f t="shared" si="178"/>
        <v>#REF!</v>
      </c>
    </row>
    <row r="2881" spans="2:13" s="254" customFormat="1" ht="27.75" customHeight="1" x14ac:dyDescent="0.2">
      <c r="B2881" s="536" t="s">
        <v>252</v>
      </c>
      <c r="C2881" s="537"/>
      <c r="D2881" s="265"/>
      <c r="E2881" s="224" t="s">
        <v>244</v>
      </c>
      <c r="F2881" s="258" t="e">
        <f>IF(#REF!&gt;=1,IF(#REF!&gt;=1,#REF!),IF(#REF!&gt;=0,"",))</f>
        <v>#REF!</v>
      </c>
      <c r="G2881" s="241" t="e">
        <f>保全管理データ!N4936</f>
        <v>#REF!</v>
      </c>
      <c r="H2881" s="259" t="e">
        <f>IF(#REF!="無","",IF(#REF!="","",IF(#REF!="悪環境における作業",0.2,IF(#REF!="高所又は地下作業",0.1,IF(#REF!="錯綜場所作業",0.3,IF(#REF!="複雑な制約のある作業",0.4,IF(#REF!="単純な制約のある作業",0.2,0)))))))</f>
        <v>#REF!</v>
      </c>
      <c r="I2881" s="260" t="e">
        <f t="shared" si="177"/>
        <v>#REF!</v>
      </c>
      <c r="J2881" s="258" t="e">
        <f>IF(#REF!&gt;=1,IF(#REF!&gt;=1,#REF!),IF(#REF!&gt;=0,"",))</f>
        <v>#REF!</v>
      </c>
      <c r="K2881" s="241" t="e">
        <f>保全管理データ!N4963</f>
        <v>#REF!</v>
      </c>
      <c r="L2881" s="259" t="e">
        <f>IF(#REF!="","",IF(#REF!="悪環境における作業",0.2,IF(#REF!="高所又は地下作業",0.1,IF(#REF!="錯綜場所作業",0.3,IF(#REF!="複雑な制約のある作業",0.4,IF(#REF!="単純な制約のある作業",0.2,0))))))</f>
        <v>#REF!</v>
      </c>
      <c r="M2881" s="260" t="e">
        <f t="shared" si="178"/>
        <v>#REF!</v>
      </c>
    </row>
    <row r="2882" spans="2:13" s="254" customFormat="1" ht="27.75" customHeight="1" x14ac:dyDescent="0.2">
      <c r="B2882" s="536" t="s">
        <v>253</v>
      </c>
      <c r="C2882" s="537"/>
      <c r="D2882" s="265"/>
      <c r="E2882" s="224" t="s">
        <v>242</v>
      </c>
      <c r="F2882" s="258" t="e">
        <f>IF(#REF!&gt;=1,IF(#REF!&gt;=1,#REF!),IF(#REF!&gt;=0,"",))</f>
        <v>#REF!</v>
      </c>
      <c r="G2882" s="241" t="e">
        <f>保全管理データ!N4937</f>
        <v>#REF!</v>
      </c>
      <c r="H2882" s="259" t="e">
        <f>IF(#REF!="無","",IF(#REF!="","",IF(#REF!="悪環境における作業",0.2,IF(#REF!="高所又は地下作業",0.1,IF(#REF!="錯綜場所作業",0.3,IF(#REF!="複雑な制約のある作業",0.4,IF(#REF!="単純な制約のある作業",0.2,0)))))))</f>
        <v>#REF!</v>
      </c>
      <c r="I2882" s="260" t="e">
        <f t="shared" si="177"/>
        <v>#REF!</v>
      </c>
      <c r="J2882" s="258" t="e">
        <f>IF(#REF!&gt;=1,IF(#REF!&gt;=1,#REF!),IF(#REF!&gt;=0,"",))</f>
        <v>#REF!</v>
      </c>
      <c r="K2882" s="241" t="e">
        <f>保全管理データ!N4964</f>
        <v>#REF!</v>
      </c>
      <c r="L2882" s="259" t="e">
        <f>IF(#REF!="","",IF(#REF!="悪環境における作業",0.2,IF(#REF!="高所又は地下作業",0.1,IF(#REF!="錯綜場所作業",0.3,IF(#REF!="複雑な制約のある作業",0.4,IF(#REF!="単純な制約のある作業",0.2,0))))))</f>
        <v>#REF!</v>
      </c>
      <c r="M2882" s="260" t="e">
        <f t="shared" si="178"/>
        <v>#REF!</v>
      </c>
    </row>
    <row r="2883" spans="2:13" s="254" customFormat="1" ht="27.75" customHeight="1" x14ac:dyDescent="0.2">
      <c r="B2883" s="536" t="s">
        <v>254</v>
      </c>
      <c r="C2883" s="537"/>
      <c r="D2883" s="265"/>
      <c r="E2883" s="224" t="s">
        <v>242</v>
      </c>
      <c r="F2883" s="258" t="e">
        <f>IF(#REF!&gt;=1,IF(#REF!&gt;=1,#REF!),IF(#REF!&gt;=0,"",))</f>
        <v>#REF!</v>
      </c>
      <c r="G2883" s="241" t="e">
        <f>保全管理データ!N4938</f>
        <v>#REF!</v>
      </c>
      <c r="H2883" s="259" t="e">
        <f>IF(#REF!="無","",IF(#REF!="","",IF(#REF!="悪環境における作業",0.2,IF(#REF!="高所又は地下作業",0.1,IF(#REF!="錯綜場所作業",0.3,IF(#REF!="複雑な制約のある作業",0.4,IF(#REF!="単純な制約のある作業",0.2,0)))))))</f>
        <v>#REF!</v>
      </c>
      <c r="I2883" s="260" t="e">
        <f t="shared" si="177"/>
        <v>#REF!</v>
      </c>
      <c r="J2883" s="258" t="e">
        <f>IF(#REF!&gt;=1,IF(#REF!&gt;=1,#REF!),IF(#REF!&gt;=0,"",))</f>
        <v>#REF!</v>
      </c>
      <c r="K2883" s="241" t="e">
        <f>保全管理データ!N4965</f>
        <v>#REF!</v>
      </c>
      <c r="L2883" s="259" t="e">
        <f>IF(#REF!="","",IF(#REF!="悪環境における作業",0.2,IF(#REF!="高所又は地下作業",0.1,IF(#REF!="錯綜場所作業",0.3,IF(#REF!="複雑な制約のある作業",0.4,IF(#REF!="単純な制約のある作業",0.2,0))))))</f>
        <v>#REF!</v>
      </c>
      <c r="M2883" s="260" t="e">
        <f t="shared" si="178"/>
        <v>#REF!</v>
      </c>
    </row>
    <row r="2884" spans="2:13" s="254" customFormat="1" ht="27.75" customHeight="1" x14ac:dyDescent="0.2">
      <c r="B2884" s="536" t="s">
        <v>255</v>
      </c>
      <c r="C2884" s="537"/>
      <c r="D2884" s="265"/>
      <c r="E2884" s="224" t="s">
        <v>245</v>
      </c>
      <c r="F2884" s="258" t="e">
        <f>IF(#REF!&gt;=1,IF(#REF!&gt;=1,#REF!),IF(#REF!&gt;=0,"",))</f>
        <v>#REF!</v>
      </c>
      <c r="G2884" s="241" t="e">
        <f>保全管理データ!N4939</f>
        <v>#REF!</v>
      </c>
      <c r="H2884" s="259" t="e">
        <f>IF(#REF!="無","",IF(#REF!="","",IF(#REF!="悪環境における作業",0.2,IF(#REF!="高所又は地下作業",0.1,IF(#REF!="錯綜場所作業",0.3,IF(#REF!="複雑な制約のある作業",0.4,IF(#REF!="単純な制約のある作業",0.2,0)))))))</f>
        <v>#REF!</v>
      </c>
      <c r="I2884" s="260" t="e">
        <f t="shared" si="177"/>
        <v>#REF!</v>
      </c>
      <c r="J2884" s="258" t="e">
        <f>IF(#REF!&gt;=1,IF(#REF!&gt;=1,#REF!),IF(#REF!&gt;=0,"",))</f>
        <v>#REF!</v>
      </c>
      <c r="K2884" s="241" t="e">
        <f>保全管理データ!N4966</f>
        <v>#REF!</v>
      </c>
      <c r="L2884" s="259" t="e">
        <f>IF(#REF!="","",IF(#REF!="悪環境における作業",0.2,IF(#REF!="高所又は地下作業",0.1,IF(#REF!="錯綜場所作業",0.3,IF(#REF!="複雑な制約のある作業",0.4,IF(#REF!="単純な制約のある作業",0.2,0))))))</f>
        <v>#REF!</v>
      </c>
      <c r="M2884" s="260" t="e">
        <f t="shared" si="178"/>
        <v>#REF!</v>
      </c>
    </row>
    <row r="2885" spans="2:13" s="254" customFormat="1" ht="27.75" customHeight="1" x14ac:dyDescent="0.2">
      <c r="B2885" s="536" t="s">
        <v>256</v>
      </c>
      <c r="C2885" s="537"/>
      <c r="D2885" s="265"/>
      <c r="E2885" s="224" t="s">
        <v>242</v>
      </c>
      <c r="F2885" s="258" t="e">
        <f>IF(#REF!&gt;=1,IF(#REF!&gt;=1,#REF!),IF(#REF!&gt;=0,"",))</f>
        <v>#REF!</v>
      </c>
      <c r="G2885" s="241" t="e">
        <f>保全管理データ!N4940</f>
        <v>#REF!</v>
      </c>
      <c r="H2885" s="259" t="e">
        <f>IF(#REF!="無","",IF(#REF!="","",IF(#REF!="悪環境における作業",0.2,IF(#REF!="高所又は地下作業",0.1,IF(#REF!="錯綜場所作業",0.3,IF(#REF!="複雑な制約のある作業",0.4,IF(#REF!="単純な制約のある作業",0.2,0)))))))</f>
        <v>#REF!</v>
      </c>
      <c r="I2885" s="260" t="e">
        <f t="shared" si="177"/>
        <v>#REF!</v>
      </c>
      <c r="J2885" s="258" t="e">
        <f>IF(#REF!&gt;=1,IF(#REF!&gt;=1,#REF!),IF(#REF!&gt;=0,"",))</f>
        <v>#REF!</v>
      </c>
      <c r="K2885" s="241" t="e">
        <f>保全管理データ!N4967</f>
        <v>#REF!</v>
      </c>
      <c r="L2885" s="259" t="e">
        <f>IF(#REF!="","",IF(#REF!="悪環境における作業",0.2,IF(#REF!="高所又は地下作業",0.1,IF(#REF!="錯綜場所作業",0.3,IF(#REF!="複雑な制約のある作業",0.4,IF(#REF!="単純な制約のある作業",0.2,0))))))</f>
        <v>#REF!</v>
      </c>
      <c r="M2885" s="260" t="e">
        <f t="shared" si="178"/>
        <v>#REF!</v>
      </c>
    </row>
    <row r="2886" spans="2:13" s="254" customFormat="1" ht="27.75" customHeight="1" x14ac:dyDescent="0.2">
      <c r="B2886" s="536" t="s">
        <v>257</v>
      </c>
      <c r="C2886" s="537"/>
      <c r="D2886" s="265"/>
      <c r="E2886" s="224" t="s">
        <v>245</v>
      </c>
      <c r="F2886" s="258" t="e">
        <f>IF(#REF!&gt;=1,IF(#REF!&gt;=1,#REF!),IF(#REF!&gt;=0,"",))</f>
        <v>#REF!</v>
      </c>
      <c r="G2886" s="241" t="e">
        <f>保全管理データ!N4941</f>
        <v>#REF!</v>
      </c>
      <c r="H2886" s="259" t="e">
        <f>IF(#REF!="無","",IF(#REF!="","",IF(#REF!="悪環境における作業",0.2,IF(#REF!="高所又は地下作業",0.1,IF(#REF!="錯綜場所作業",0.3,IF(#REF!="複雑な制約のある作業",0.4,IF(#REF!="単純な制約のある作業",0.2,0)))))))</f>
        <v>#REF!</v>
      </c>
      <c r="I2886" s="260" t="e">
        <f t="shared" si="177"/>
        <v>#REF!</v>
      </c>
      <c r="J2886" s="258" t="e">
        <f>IF(#REF!&gt;=1,IF(#REF!&gt;=1,#REF!),IF(#REF!&gt;=0,"",))</f>
        <v>#REF!</v>
      </c>
      <c r="K2886" s="241" t="e">
        <f>保全管理データ!N4968</f>
        <v>#REF!</v>
      </c>
      <c r="L2886" s="259" t="e">
        <f>IF(#REF!="","",IF(#REF!="悪環境における作業",0.2,IF(#REF!="高所又は地下作業",0.1,IF(#REF!="錯綜場所作業",0.3,IF(#REF!="複雑な制約のある作業",0.4,IF(#REF!="単純な制約のある作業",0.2,0))))))</f>
        <v>#REF!</v>
      </c>
      <c r="M2886" s="260" t="e">
        <f t="shared" si="178"/>
        <v>#REF!</v>
      </c>
    </row>
    <row r="2887" spans="2:13" s="254" customFormat="1" ht="27.75" customHeight="1" x14ac:dyDescent="0.2">
      <c r="B2887" s="536" t="s">
        <v>258</v>
      </c>
      <c r="C2887" s="537"/>
      <c r="D2887" s="265"/>
      <c r="E2887" s="224" t="s">
        <v>245</v>
      </c>
      <c r="F2887" s="258" t="e">
        <f>IF(#REF!&gt;=1,IF(#REF!&gt;=1,#REF!),IF(#REF!&gt;=0,"",))</f>
        <v>#REF!</v>
      </c>
      <c r="G2887" s="241" t="e">
        <f>保全管理データ!N4942</f>
        <v>#REF!</v>
      </c>
      <c r="H2887" s="259" t="e">
        <f>IF(#REF!="無","",IF(#REF!="","",IF(#REF!="悪環境における作業",0.2,IF(#REF!="高所又は地下作業",0.1,IF(#REF!="錯綜場所作業",0.3,IF(#REF!="複雑な制約のある作業",0.4,IF(#REF!="単純な制約のある作業",0.2,0)))))))</f>
        <v>#REF!</v>
      </c>
      <c r="I2887" s="260" t="e">
        <f t="shared" si="177"/>
        <v>#REF!</v>
      </c>
      <c r="J2887" s="258" t="e">
        <f>IF(#REF!&gt;=1,IF(#REF!&gt;=1,#REF!),IF(#REF!&gt;=0,"",))</f>
        <v>#REF!</v>
      </c>
      <c r="K2887" s="241" t="e">
        <f>保全管理データ!N4969</f>
        <v>#REF!</v>
      </c>
      <c r="L2887" s="259" t="e">
        <f>IF(#REF!="","",IF(#REF!="悪環境における作業",0.2,IF(#REF!="高所又は地下作業",0.1,IF(#REF!="錯綜場所作業",0.3,IF(#REF!="複雑な制約のある作業",0.4,IF(#REF!="単純な制約のある作業",0.2,0))))))</f>
        <v>#REF!</v>
      </c>
      <c r="M2887" s="260" t="e">
        <f t="shared" si="178"/>
        <v>#REF!</v>
      </c>
    </row>
    <row r="2888" spans="2:13" s="254" customFormat="1" ht="27.75" customHeight="1" x14ac:dyDescent="0.2">
      <c r="B2888" s="536" t="s">
        <v>259</v>
      </c>
      <c r="C2888" s="537"/>
      <c r="D2888" s="265"/>
      <c r="E2888" s="224" t="s">
        <v>245</v>
      </c>
      <c r="F2888" s="258" t="e">
        <f>IF(#REF!&gt;=1,IF(#REF!&gt;=1,#REF!),IF(#REF!&gt;=0,"",))</f>
        <v>#REF!</v>
      </c>
      <c r="G2888" s="241" t="e">
        <f>保全管理データ!N4943</f>
        <v>#REF!</v>
      </c>
      <c r="H2888" s="259" t="e">
        <f>IF(#REF!="無","",IF(#REF!="","",IF(#REF!="悪環境における作業",0.2,IF(#REF!="高所又は地下作業",0.1,IF(#REF!="錯綜場所作業",0.3,IF(#REF!="複雑な制約のある作業",0.4,IF(#REF!="単純な制約のある作業",0.2,0)))))))</f>
        <v>#REF!</v>
      </c>
      <c r="I2888" s="260" t="e">
        <f t="shared" si="177"/>
        <v>#REF!</v>
      </c>
      <c r="J2888" s="258" t="e">
        <f>IF(#REF!&gt;=1,IF(#REF!&gt;=1,#REF!),IF(#REF!&gt;=0,"",))</f>
        <v>#REF!</v>
      </c>
      <c r="K2888" s="241" t="e">
        <f>保全管理データ!N4970</f>
        <v>#REF!</v>
      </c>
      <c r="L2888" s="259" t="e">
        <f>IF(#REF!="","",IF(#REF!="悪環境における作業",0.2,IF(#REF!="高所又は地下作業",0.1,IF(#REF!="錯綜場所作業",0.3,IF(#REF!="複雑な制約のある作業",0.4,IF(#REF!="単純な制約のある作業",0.2,0))))))</f>
        <v>#REF!</v>
      </c>
      <c r="M2888" s="260" t="e">
        <f t="shared" si="178"/>
        <v>#REF!</v>
      </c>
    </row>
    <row r="2889" spans="2:13" s="254" customFormat="1" ht="27.75" customHeight="1" x14ac:dyDescent="0.2">
      <c r="B2889" s="536" t="s">
        <v>260</v>
      </c>
      <c r="C2889" s="537"/>
      <c r="D2889" s="265"/>
      <c r="E2889" s="224" t="s">
        <v>248</v>
      </c>
      <c r="F2889" s="258" t="e">
        <f>IF(#REF!&gt;=1,IF(#REF!&gt;=1,#REF!),IF(#REF!&gt;=0,"",))</f>
        <v>#REF!</v>
      </c>
      <c r="G2889" s="241" t="e">
        <f>保全管理データ!N4944</f>
        <v>#REF!</v>
      </c>
      <c r="H2889" s="259" t="e">
        <f>IF(#REF!="無","",IF(#REF!="","",IF(#REF!="悪環境における作業",0.2,IF(#REF!="高所又は地下作業",0.1,IF(#REF!="錯綜場所作業",0.3,IF(#REF!="複雑な制約のある作業",0.4,IF(#REF!="単純な制約のある作業",0.2,0)))))))</f>
        <v>#REF!</v>
      </c>
      <c r="I2889" s="260" t="e">
        <f t="shared" si="177"/>
        <v>#REF!</v>
      </c>
      <c r="J2889" s="258" t="e">
        <f>IF(#REF!&gt;=1,IF(#REF!&gt;=1,#REF!),IF(#REF!&gt;=0,"",))</f>
        <v>#REF!</v>
      </c>
      <c r="K2889" s="241" t="e">
        <f>保全管理データ!N4971</f>
        <v>#REF!</v>
      </c>
      <c r="L2889" s="259" t="e">
        <f>IF(#REF!="","",IF(#REF!="悪環境における作業",0.2,IF(#REF!="高所又は地下作業",0.1,IF(#REF!="錯綜場所作業",0.3,IF(#REF!="複雑な制約のある作業",0.4,IF(#REF!="単純な制約のある作業",0.2,0))))))</f>
        <v>#REF!</v>
      </c>
      <c r="M2889" s="260" t="e">
        <f t="shared" si="178"/>
        <v>#REF!</v>
      </c>
    </row>
    <row r="2890" spans="2:13" s="254" customFormat="1" ht="27.75" customHeight="1" x14ac:dyDescent="0.2">
      <c r="B2890" s="536" t="s">
        <v>261</v>
      </c>
      <c r="C2890" s="537"/>
      <c r="D2890" s="265"/>
      <c r="E2890" s="224" t="s">
        <v>247</v>
      </c>
      <c r="F2890" s="258" t="e">
        <f>IF(#REF!&gt;=1,IF(#REF!&gt;=1,#REF!),IF(#REF!&gt;=0,"",))</f>
        <v>#REF!</v>
      </c>
      <c r="G2890" s="241" t="e">
        <f>保全管理データ!N4945</f>
        <v>#REF!</v>
      </c>
      <c r="H2890" s="259" t="e">
        <f>IF(#REF!="無","",IF(#REF!="","",IF(#REF!="悪環境における作業",0.2,IF(#REF!="高所又は地下作業",0.1,IF(#REF!="錯綜場所作業",0.3,IF(#REF!="複雑な制約のある作業",0.4,IF(#REF!="単純な制約のある作業",0.2,0)))))))</f>
        <v>#REF!</v>
      </c>
      <c r="I2890" s="260" t="e">
        <f t="shared" si="177"/>
        <v>#REF!</v>
      </c>
      <c r="J2890" s="258" t="e">
        <f>IF(#REF!&gt;=1,IF(#REF!&gt;=1,#REF!),IF(#REF!&gt;=0,"",))</f>
        <v>#REF!</v>
      </c>
      <c r="K2890" s="241" t="e">
        <f>保全管理データ!N4972</f>
        <v>#REF!</v>
      </c>
      <c r="L2890" s="259" t="e">
        <f>IF(#REF!="","",IF(#REF!="悪環境における作業",0.2,IF(#REF!="高所又は地下作業",0.1,IF(#REF!="錯綜場所作業",0.3,IF(#REF!="複雑な制約のある作業",0.4,IF(#REF!="単純な制約のある作業",0.2,0))))))</f>
        <v>#REF!</v>
      </c>
      <c r="M2890" s="260" t="e">
        <f t="shared" si="178"/>
        <v>#REF!</v>
      </c>
    </row>
    <row r="2891" spans="2:13" s="254" customFormat="1" ht="27.75" customHeight="1" x14ac:dyDescent="0.2">
      <c r="B2891" s="536" t="s">
        <v>262</v>
      </c>
      <c r="C2891" s="537"/>
      <c r="D2891" s="265"/>
      <c r="E2891" s="224" t="s">
        <v>245</v>
      </c>
      <c r="F2891" s="258" t="e">
        <f>IF(#REF!&gt;=1,IF(#REF!&gt;=1,#REF!),IF(#REF!&gt;=0,"",))</f>
        <v>#REF!</v>
      </c>
      <c r="G2891" s="241" t="e">
        <f>保全管理データ!N4946</f>
        <v>#REF!</v>
      </c>
      <c r="H2891" s="259" t="e">
        <f>IF(#REF!="無","",IF(#REF!="","",IF(#REF!="悪環境における作業",0.2,IF(#REF!="高所又は地下作業",0.1,IF(#REF!="錯綜場所作業",0.3,IF(#REF!="複雑な制約のある作業",0.4,IF(#REF!="単純な制約のある作業",0.2,0)))))))</f>
        <v>#REF!</v>
      </c>
      <c r="I2891" s="260" t="e">
        <f t="shared" si="177"/>
        <v>#REF!</v>
      </c>
      <c r="J2891" s="258" t="e">
        <f>IF(#REF!&gt;=1,IF(#REF!&gt;=1,#REF!),IF(#REF!&gt;=0,"",))</f>
        <v>#REF!</v>
      </c>
      <c r="K2891" s="241" t="e">
        <f>保全管理データ!N4973</f>
        <v>#REF!</v>
      </c>
      <c r="L2891" s="259" t="e">
        <f>IF(#REF!="","",IF(#REF!="悪環境における作業",0.2,IF(#REF!="高所又は地下作業",0.1,IF(#REF!="錯綜場所作業",0.3,IF(#REF!="複雑な制約のある作業",0.4,IF(#REF!="単純な制約のある作業",0.2,0))))))</f>
        <v>#REF!</v>
      </c>
      <c r="M2891" s="260" t="e">
        <f t="shared" si="178"/>
        <v>#REF!</v>
      </c>
    </row>
    <row r="2892" spans="2:13" s="254" customFormat="1" ht="27.75" customHeight="1" x14ac:dyDescent="0.2">
      <c r="B2892" s="536" t="s">
        <v>263</v>
      </c>
      <c r="C2892" s="537"/>
      <c r="D2892" s="265"/>
      <c r="E2892" s="224" t="s">
        <v>245</v>
      </c>
      <c r="F2892" s="258" t="e">
        <f>IF(#REF!&gt;=1,IF(#REF!&gt;=1,#REF!),IF(#REF!&gt;=0,"",))</f>
        <v>#REF!</v>
      </c>
      <c r="G2892" s="241" t="e">
        <f>保全管理データ!N4947</f>
        <v>#REF!</v>
      </c>
      <c r="H2892" s="259" t="e">
        <f>IF(#REF!="無","",IF(#REF!="","",IF(#REF!="悪環境における作業",0.2,IF(#REF!="高所又は地下作業",0.1,IF(#REF!="錯綜場所作業",0.3,IF(#REF!="複雑な制約のある作業",0.4,IF(#REF!="単純な制約のある作業",0.2,0)))))))</f>
        <v>#REF!</v>
      </c>
      <c r="I2892" s="260" t="e">
        <f t="shared" si="177"/>
        <v>#REF!</v>
      </c>
      <c r="J2892" s="258" t="e">
        <f>IF(#REF!&gt;=1,IF(#REF!&gt;=1,#REF!),IF(#REF!&gt;=0,"",))</f>
        <v>#REF!</v>
      </c>
      <c r="K2892" s="241" t="e">
        <f>保全管理データ!N4974</f>
        <v>#REF!</v>
      </c>
      <c r="L2892" s="259" t="e">
        <f>IF(#REF!="","",IF(#REF!="悪環境における作業",0.2,IF(#REF!="高所又は地下作業",0.1,IF(#REF!="錯綜場所作業",0.3,IF(#REF!="複雑な制約のある作業",0.4,IF(#REF!="単純な制約のある作業",0.2,0))))))</f>
        <v>#REF!</v>
      </c>
      <c r="M2892" s="260" t="e">
        <f t="shared" si="178"/>
        <v>#REF!</v>
      </c>
    </row>
    <row r="2893" spans="2:13" s="254" customFormat="1" ht="27.75" customHeight="1" x14ac:dyDescent="0.2">
      <c r="B2893" s="536" t="s">
        <v>264</v>
      </c>
      <c r="C2893" s="537"/>
      <c r="D2893" s="265"/>
      <c r="E2893" s="224" t="s">
        <v>245</v>
      </c>
      <c r="F2893" s="258" t="e">
        <f>IF(#REF!&gt;=1,IF(#REF!&gt;=1,#REF!),IF(#REF!&gt;=0,"",))</f>
        <v>#REF!</v>
      </c>
      <c r="G2893" s="241" t="e">
        <f>保全管理データ!N4948</f>
        <v>#REF!</v>
      </c>
      <c r="H2893" s="259" t="e">
        <f>IF(#REF!="無","",IF(#REF!="","",IF(#REF!="悪環境における作業",0.2,IF(#REF!="高所又は地下作業",0.1,IF(#REF!="錯綜場所作業",0.3,IF(#REF!="複雑な制約のある作業",0.4,IF(#REF!="単純な制約のある作業",0.2,0)))))))</f>
        <v>#REF!</v>
      </c>
      <c r="I2893" s="260" t="e">
        <f t="shared" si="177"/>
        <v>#REF!</v>
      </c>
      <c r="J2893" s="258" t="e">
        <f>IF(#REF!&gt;=1,IF(#REF!&gt;=1,#REF!),IF(#REF!&gt;=0,"",))</f>
        <v>#REF!</v>
      </c>
      <c r="K2893" s="241" t="e">
        <f>保全管理データ!N4975</f>
        <v>#REF!</v>
      </c>
      <c r="L2893" s="259" t="e">
        <f>IF(#REF!="","",IF(#REF!="悪環境における作業",0.2,IF(#REF!="高所又は地下作業",0.1,IF(#REF!="錯綜場所作業",0.3,IF(#REF!="複雑な制約のある作業",0.4,IF(#REF!="単純な制約のある作業",0.2,0))))))</f>
        <v>#REF!</v>
      </c>
      <c r="M2893" s="260" t="e">
        <f t="shared" si="178"/>
        <v>#REF!</v>
      </c>
    </row>
    <row r="2894" spans="2:13" s="254" customFormat="1" ht="27.75" customHeight="1" x14ac:dyDescent="0.2">
      <c r="B2894" s="536" t="s">
        <v>265</v>
      </c>
      <c r="C2894" s="537"/>
      <c r="D2894" s="265"/>
      <c r="E2894" s="224" t="s">
        <v>245</v>
      </c>
      <c r="F2894" s="258" t="e">
        <f>IF(#REF!&gt;=1,IF(#REF!&gt;=1,#REF!),IF(#REF!&gt;=0,"",))</f>
        <v>#REF!</v>
      </c>
      <c r="G2894" s="241" t="e">
        <f>保全管理データ!N4949</f>
        <v>#REF!</v>
      </c>
      <c r="H2894" s="259" t="e">
        <f>IF(#REF!="無","",IF(#REF!="","",IF(#REF!="悪環境における作業",0.2,IF(#REF!="高所又は地下作業",0.1,IF(#REF!="錯綜場所作業",0.3,IF(#REF!="複雑な制約のある作業",0.4,IF(#REF!="単純な制約のある作業",0.2,0)))))))</f>
        <v>#REF!</v>
      </c>
      <c r="I2894" s="260" t="e">
        <f t="shared" si="177"/>
        <v>#REF!</v>
      </c>
      <c r="J2894" s="258" t="e">
        <f>IF(#REF!&gt;=1,IF(#REF!&gt;=1,#REF!),IF(#REF!&gt;=0,"",))</f>
        <v>#REF!</v>
      </c>
      <c r="K2894" s="241" t="e">
        <f>保全管理データ!N4976</f>
        <v>#REF!</v>
      </c>
      <c r="L2894" s="259" t="e">
        <f>IF(#REF!="","",IF(#REF!="悪環境における作業",0.2,IF(#REF!="高所又は地下作業",0.1,IF(#REF!="錯綜場所作業",0.3,IF(#REF!="複雑な制約のある作業",0.4,IF(#REF!="単純な制約のある作業",0.2,0))))))</f>
        <v>#REF!</v>
      </c>
      <c r="M2894" s="260" t="e">
        <f t="shared" si="178"/>
        <v>#REF!</v>
      </c>
    </row>
    <row r="2895" spans="2:13" s="254" customFormat="1" ht="27.75" customHeight="1" x14ac:dyDescent="0.2">
      <c r="B2895" s="536" t="s">
        <v>266</v>
      </c>
      <c r="C2895" s="537"/>
      <c r="D2895" s="265"/>
      <c r="E2895" s="224" t="s">
        <v>245</v>
      </c>
      <c r="F2895" s="258" t="e">
        <f>IF(#REF!&gt;=1,IF(#REF!&gt;=1,#REF!),IF(#REF!&gt;=0,"",))</f>
        <v>#REF!</v>
      </c>
      <c r="G2895" s="241" t="e">
        <f>保全管理データ!N4950</f>
        <v>#REF!</v>
      </c>
      <c r="H2895" s="259" t="e">
        <f>IF(#REF!="無","",IF(#REF!="","",IF(#REF!="悪環境における作業",0.2,IF(#REF!="高所又は地下作業",0.1,IF(#REF!="錯綜場所作業",0.3,IF(#REF!="複雑な制約のある作業",0.4,IF(#REF!="単純な制約のある作業",0.2,0)))))))</f>
        <v>#REF!</v>
      </c>
      <c r="I2895" s="260" t="e">
        <f t="shared" si="177"/>
        <v>#REF!</v>
      </c>
      <c r="J2895" s="258" t="e">
        <f>IF(#REF!&gt;=1,IF(#REF!&gt;=1,#REF!),IF(#REF!&gt;=0,"",))</f>
        <v>#REF!</v>
      </c>
      <c r="K2895" s="241" t="e">
        <f>保全管理データ!N4977</f>
        <v>#REF!</v>
      </c>
      <c r="L2895" s="259" t="e">
        <f>IF(#REF!="","",IF(#REF!="悪環境における作業",0.2,IF(#REF!="高所又は地下作業",0.1,IF(#REF!="錯綜場所作業",0.3,IF(#REF!="複雑な制約のある作業",0.4,IF(#REF!="単純な制約のある作業",0.2,0))))))</f>
        <v>#REF!</v>
      </c>
      <c r="M2895" s="260" t="e">
        <f t="shared" si="178"/>
        <v>#REF!</v>
      </c>
    </row>
    <row r="2896" spans="2:13" s="254" customFormat="1" ht="27.75" customHeight="1" x14ac:dyDescent="0.2">
      <c r="B2896" s="536" t="s">
        <v>81</v>
      </c>
      <c r="C2896" s="537"/>
      <c r="D2896" s="265"/>
      <c r="E2896" s="224" t="s">
        <v>245</v>
      </c>
      <c r="F2896" s="258" t="e">
        <f>IF(#REF!&gt;=1,IF(#REF!&gt;=1,#REF!),IF(#REF!&gt;=0,"",))</f>
        <v>#REF!</v>
      </c>
      <c r="G2896" s="241" t="e">
        <f>保全管理データ!N4951</f>
        <v>#REF!</v>
      </c>
      <c r="H2896" s="259" t="e">
        <f>IF(#REF!="無","",IF(#REF!="","",IF(#REF!="悪環境における作業",0.2,IF(#REF!="高所又は地下作業",0.1,IF(#REF!="錯綜場所作業",0.3,IF(#REF!="複雑な制約のある作業",0.4,IF(#REF!="単純な制約のある作業",0.2,0)))))))</f>
        <v>#REF!</v>
      </c>
      <c r="I2896" s="260" t="e">
        <f t="shared" si="177"/>
        <v>#REF!</v>
      </c>
      <c r="J2896" s="258" t="e">
        <f>IF(#REF!&gt;=1,IF(#REF!&gt;=1,#REF!),IF(#REF!&gt;=0,"",))</f>
        <v>#REF!</v>
      </c>
      <c r="K2896" s="241" t="e">
        <f>保全管理データ!N4978</f>
        <v>#REF!</v>
      </c>
      <c r="L2896" s="259" t="e">
        <f>IF(#REF!="","",IF(#REF!="悪環境における作業",0.2,IF(#REF!="高所又は地下作業",0.1,IF(#REF!="錯綜場所作業",0.3,IF(#REF!="複雑な制約のある作業",0.4,IF(#REF!="単純な制約のある作業",0.2,0))))))</f>
        <v>#REF!</v>
      </c>
      <c r="M2896" s="260" t="e">
        <f t="shared" si="178"/>
        <v>#REF!</v>
      </c>
    </row>
    <row r="2897" spans="2:13" s="254" customFormat="1" ht="27.75" customHeight="1" x14ac:dyDescent="0.2">
      <c r="B2897" s="536" t="s">
        <v>267</v>
      </c>
      <c r="C2897" s="537"/>
      <c r="D2897" s="265"/>
      <c r="E2897" s="224" t="s">
        <v>247</v>
      </c>
      <c r="F2897" s="258" t="e">
        <f>IF(#REF!&gt;=1,IF(#REF!&gt;=1,#REF!),IF(#REF!&gt;=0,"",))</f>
        <v>#REF!</v>
      </c>
      <c r="G2897" s="241" t="e">
        <f>保全管理データ!N4952</f>
        <v>#REF!</v>
      </c>
      <c r="H2897" s="259" t="e">
        <f>IF(#REF!="無","",IF(#REF!="","",IF(#REF!="悪環境における作業",0.2,IF(#REF!="高所又は地下作業",0.1,IF(#REF!="錯綜場所作業",0.3,IF(#REF!="複雑な制約のある作業",0.4,IF(#REF!="単純な制約のある作業",0.2,0)))))))</f>
        <v>#REF!</v>
      </c>
      <c r="I2897" s="260" t="e">
        <f t="shared" si="177"/>
        <v>#REF!</v>
      </c>
      <c r="J2897" s="258" t="e">
        <f>IF(#REF!&gt;=1,IF(#REF!&gt;=1,#REF!),IF(#REF!&gt;=0,"",))</f>
        <v>#REF!</v>
      </c>
      <c r="K2897" s="241" t="e">
        <f>保全管理データ!N4979</f>
        <v>#REF!</v>
      </c>
      <c r="L2897" s="259" t="e">
        <f>IF(#REF!="","",IF(#REF!="悪環境における作業",0.2,IF(#REF!="高所又は地下作業",0.1,IF(#REF!="錯綜場所作業",0.3,IF(#REF!="複雑な制約のある作業",0.4,IF(#REF!="単純な制約のある作業",0.2,0))))))</f>
        <v>#REF!</v>
      </c>
      <c r="M2897" s="260" t="e">
        <f t="shared" si="178"/>
        <v>#REF!</v>
      </c>
    </row>
    <row r="2898" spans="2:13" s="254" customFormat="1" ht="27.75" customHeight="1" x14ac:dyDescent="0.2">
      <c r="B2898" s="536" t="s">
        <v>268</v>
      </c>
      <c r="C2898" s="537"/>
      <c r="D2898" s="265"/>
      <c r="E2898" s="224" t="s">
        <v>246</v>
      </c>
      <c r="F2898" s="258" t="e">
        <f>IF(#REF!&gt;=1,IF(#REF!&gt;=1,#REF!),IF(#REF!&gt;=0,"",))</f>
        <v>#REF!</v>
      </c>
      <c r="G2898" s="241" t="e">
        <f>保全管理データ!N4953</f>
        <v>#REF!</v>
      </c>
      <c r="H2898" s="259" t="e">
        <f>IF(#REF!="無","",IF(#REF!="","",IF(#REF!="悪環境における作業",0.2,IF(#REF!="高所又は地下作業",0.1,IF(#REF!="錯綜場所作業",0.3,IF(#REF!="複雑な制約のある作業",0.4,IF(#REF!="単純な制約のある作業",0.2,0)))))))</f>
        <v>#REF!</v>
      </c>
      <c r="I2898" s="260" t="e">
        <f t="shared" si="177"/>
        <v>#REF!</v>
      </c>
      <c r="J2898" s="258" t="e">
        <f>IF(#REF!&gt;=1,IF(#REF!&gt;=1,#REF!),IF(#REF!&gt;=0,"",))</f>
        <v>#REF!</v>
      </c>
      <c r="K2898" s="241" t="e">
        <f>保全管理データ!N4980</f>
        <v>#REF!</v>
      </c>
      <c r="L2898" s="259" t="e">
        <f>IF(#REF!="","",IF(#REF!="悪環境における作業",0.2,IF(#REF!="高所又は地下作業",0.1,IF(#REF!="錯綜場所作業",0.3,IF(#REF!="複雑な制約のある作業",0.4,IF(#REF!="単純な制約のある作業",0.2,0))))))</f>
        <v>#REF!</v>
      </c>
      <c r="M2898" s="260" t="e">
        <f t="shared" si="178"/>
        <v>#REF!</v>
      </c>
    </row>
    <row r="2899" spans="2:13" s="254" customFormat="1" ht="27.75" customHeight="1" thickBot="1" x14ac:dyDescent="0.25">
      <c r="B2899" s="538" t="s">
        <v>269</v>
      </c>
      <c r="C2899" s="539"/>
      <c r="D2899" s="266"/>
      <c r="E2899" s="252" t="s">
        <v>245</v>
      </c>
      <c r="F2899" s="261" t="e">
        <f>IF(#REF!&gt;=1,IF(#REF!&gt;=1,#REF!),IF(#REF!&gt;=0,"",))</f>
        <v>#REF!</v>
      </c>
      <c r="G2899" s="245" t="e">
        <f>保全管理データ!N4954</f>
        <v>#REF!</v>
      </c>
      <c r="H2899" s="259" t="e">
        <f>IF(#REF!="無","",IF(#REF!="","",IF(#REF!="悪環境における作業",0.2,IF(#REF!="高所又は地下作業",0.1,IF(#REF!="錯綜場所作業",0.3,IF(#REF!="複雑な制約のある作業",0.4,IF(#REF!="単純な制約のある作業",0.2,0)))))))</f>
        <v>#REF!</v>
      </c>
      <c r="I2899" s="260" t="e">
        <f t="shared" si="177"/>
        <v>#REF!</v>
      </c>
      <c r="J2899" s="261" t="e">
        <f>IF(#REF!&gt;=1,IF(#REF!&gt;=1,#REF!),IF(#REF!&gt;=0,"",))</f>
        <v>#REF!</v>
      </c>
      <c r="K2899" s="245" t="e">
        <f>保全管理データ!N4981</f>
        <v>#REF!</v>
      </c>
      <c r="L2899" s="262" t="e">
        <f>IF(#REF!="","",IF(#REF!="悪環境における作業",0.2,IF(#REF!="高所又は地下作業",0.1,IF(#REF!="錯綜場所作業",0.3,IF(#REF!="複雑な制約のある作業",0.4,IF(#REF!="単純な制約のある作業",0.2,0))))))</f>
        <v>#REF!</v>
      </c>
      <c r="M2899" s="260" t="e">
        <f t="shared" si="178"/>
        <v>#REF!</v>
      </c>
    </row>
    <row r="2900" spans="2:13" s="254" customFormat="1" ht="27.75" customHeight="1" thickBot="1" x14ac:dyDescent="0.25">
      <c r="B2900" s="532" t="s">
        <v>190</v>
      </c>
      <c r="C2900" s="532"/>
      <c r="D2900" s="532"/>
      <c r="E2900" s="532"/>
      <c r="F2900" s="533" t="e">
        <f>SUM(I2876:I2899)</f>
        <v>#REF!</v>
      </c>
      <c r="G2900" s="534"/>
      <c r="H2900" s="534"/>
      <c r="I2900" s="535"/>
      <c r="J2900" s="533" t="e">
        <f>IF(SUM(J2876:J2899)=0,"0.00",SUM(M2876:M2899))</f>
        <v>#REF!</v>
      </c>
      <c r="K2900" s="534"/>
      <c r="L2900" s="534"/>
      <c r="M2900" s="535"/>
    </row>
    <row r="2901" spans="2:13" s="254" customFormat="1" ht="27.75" customHeight="1" thickBot="1" x14ac:dyDescent="0.25">
      <c r="B2901" s="532" t="s">
        <v>97</v>
      </c>
      <c r="C2901" s="532"/>
      <c r="D2901" s="532"/>
      <c r="E2901" s="532"/>
      <c r="F2901" s="533" t="e">
        <f>IF(#REF!="５年以下","0",IF(#REF!="５年～１０年",0.1,IF(#REF!="１０年以上",0.15)))</f>
        <v>#REF!</v>
      </c>
      <c r="G2901" s="534"/>
      <c r="H2901" s="534"/>
      <c r="I2901" s="534"/>
      <c r="J2901" s="534"/>
      <c r="K2901" s="534"/>
      <c r="L2901" s="534"/>
      <c r="M2901" s="535"/>
    </row>
    <row r="2902" spans="2:13" s="254" customFormat="1" ht="27.75" customHeight="1" thickBot="1" x14ac:dyDescent="0.25">
      <c r="B2902" s="533" t="s">
        <v>273</v>
      </c>
      <c r="C2902" s="534"/>
      <c r="D2902" s="534"/>
      <c r="E2902" s="535"/>
      <c r="F2902" s="533" t="e">
        <f>F2900*(1+F2901)</f>
        <v>#REF!</v>
      </c>
      <c r="G2902" s="534"/>
      <c r="H2902" s="534"/>
      <c r="I2902" s="534"/>
      <c r="J2902" s="533" t="e">
        <f>J2900*(1+F2901)</f>
        <v>#REF!</v>
      </c>
      <c r="K2902" s="534"/>
      <c r="L2902" s="534"/>
      <c r="M2902" s="535"/>
    </row>
    <row r="2903" spans="2:13" s="254" customFormat="1" ht="27.75" customHeight="1" thickBot="1" x14ac:dyDescent="0.25">
      <c r="B2903" s="532" t="s">
        <v>191</v>
      </c>
      <c r="C2903" s="532"/>
      <c r="D2903" s="532"/>
      <c r="E2903" s="532"/>
      <c r="F2903" s="533" t="e">
        <f>#REF!*(#REF!*#REF!+#REF!*#REF!)</f>
        <v>#REF!</v>
      </c>
      <c r="G2903" s="534"/>
      <c r="H2903" s="535"/>
      <c r="I2903" s="532" t="e">
        <f>#REF!</f>
        <v>#REF!</v>
      </c>
      <c r="J2903" s="533"/>
      <c r="K2903" s="263" t="s">
        <v>230</v>
      </c>
      <c r="L2903" s="535" t="e">
        <f>B2874</f>
        <v>#REF!</v>
      </c>
      <c r="M2903" s="532"/>
    </row>
    <row r="2904" spans="2:13" s="254" customFormat="1" ht="45" customHeight="1" thickBot="1" x14ac:dyDescent="0.25">
      <c r="B2904" s="253"/>
      <c r="C2904" s="253"/>
      <c r="D2904" s="253"/>
      <c r="E2904" s="253"/>
      <c r="F2904" s="253"/>
      <c r="G2904" s="253"/>
      <c r="H2904" s="253"/>
      <c r="I2904" s="253"/>
      <c r="J2904" s="253"/>
      <c r="K2904" s="253"/>
      <c r="L2904" s="253"/>
      <c r="M2904" s="253"/>
    </row>
    <row r="2905" spans="2:13" s="254" customFormat="1" ht="27.75" customHeight="1" thickBot="1" x14ac:dyDescent="0.25">
      <c r="B2905" s="542" t="s">
        <v>128</v>
      </c>
      <c r="C2905" s="543"/>
      <c r="D2905" s="543"/>
      <c r="E2905" s="544"/>
      <c r="F2905" s="253"/>
      <c r="G2905" s="253"/>
      <c r="H2905" s="253"/>
      <c r="I2905" s="253"/>
      <c r="J2905" s="253"/>
      <c r="K2905" s="253"/>
      <c r="L2905" s="253"/>
      <c r="M2905" s="253"/>
    </row>
    <row r="2906" spans="2:13" s="254" customFormat="1" ht="27.75" customHeight="1" x14ac:dyDescent="0.2">
      <c r="B2906" s="545" t="e">
        <f>#REF!</f>
        <v>#REF!</v>
      </c>
      <c r="C2906" s="546"/>
      <c r="D2906" s="547"/>
      <c r="E2906" s="548"/>
      <c r="F2906" s="552" t="s">
        <v>240</v>
      </c>
      <c r="G2906" s="553"/>
      <c r="H2906" s="553"/>
      <c r="I2906" s="554"/>
      <c r="J2906" s="552" t="s">
        <v>239</v>
      </c>
      <c r="K2906" s="553"/>
      <c r="L2906" s="553"/>
      <c r="M2906" s="554"/>
    </row>
    <row r="2907" spans="2:13" s="254" customFormat="1" ht="27.75" customHeight="1" thickBot="1" x14ac:dyDescent="0.25">
      <c r="B2907" s="549"/>
      <c r="C2907" s="550"/>
      <c r="D2907" s="550"/>
      <c r="E2907" s="551"/>
      <c r="F2907" s="255" t="s">
        <v>149</v>
      </c>
      <c r="G2907" s="256" t="s">
        <v>151</v>
      </c>
      <c r="H2907" s="256" t="s">
        <v>96</v>
      </c>
      <c r="I2907" s="257" t="s">
        <v>150</v>
      </c>
      <c r="J2907" s="255" t="s">
        <v>149</v>
      </c>
      <c r="K2907" s="256" t="s">
        <v>151</v>
      </c>
      <c r="L2907" s="256" t="s">
        <v>96</v>
      </c>
      <c r="M2907" s="257" t="s">
        <v>150</v>
      </c>
    </row>
    <row r="2908" spans="2:13" s="254" customFormat="1" ht="27.75" customHeight="1" thickTop="1" x14ac:dyDescent="0.2">
      <c r="B2908" s="540" t="s">
        <v>241</v>
      </c>
      <c r="C2908" s="541"/>
      <c r="D2908" s="264"/>
      <c r="E2908" s="237" t="s">
        <v>242</v>
      </c>
      <c r="F2908" s="258" t="e">
        <f>IF(#REF!&gt;=1,IF(#REF!&gt;=1,#REF!),IF(#REF!&gt;=0,"",))</f>
        <v>#REF!</v>
      </c>
      <c r="G2908" s="241" t="e">
        <f>保全管理データ!N4987</f>
        <v>#REF!</v>
      </c>
      <c r="H2908" s="259" t="e">
        <f>IF(#REF!="無","",IF(#REF!="","",IF(#REF!="悪環境における作業",0.2,IF(#REF!="高所又は地下作業",0.1,IF(#REF!="錯綜場所作業",0.3,IF(#REF!="複雑な制約のある作業",0.4,IF(#REF!="単純な制約のある作業",0.2,0)))))))</f>
        <v>#REF!</v>
      </c>
      <c r="I2908" s="260" t="e">
        <f>IF(F2908="","",F2908*G2908*(1+IF(H2908="",0,H2908)))</f>
        <v>#REF!</v>
      </c>
      <c r="J2908" s="258" t="e">
        <f>IF(#REF!&gt;=1,IF(#REF!&gt;=1,#REF!),IF(#REF!&gt;=0,"",))</f>
        <v>#REF!</v>
      </c>
      <c r="K2908" s="241" t="e">
        <f>保全管理データ!N5014</f>
        <v>#REF!</v>
      </c>
      <c r="L2908" s="259" t="e">
        <f>IF(#REF!="","",IF(#REF!="悪環境における作業",0.2,IF(#REF!="高所又は地下作業",0.1,IF(#REF!="錯綜場所作業",0.3,IF(#REF!="複雑な制約のある作業",0.4,IF(#REF!="単純な制約のある作業",0.2,0))))))</f>
        <v>#REF!</v>
      </c>
      <c r="M2908" s="260" t="e">
        <f>IF(J2908="","",J2908*K2908*(1+IF(L2908="",0,L2908)))</f>
        <v>#REF!</v>
      </c>
    </row>
    <row r="2909" spans="2:13" s="254" customFormat="1" ht="27.75" customHeight="1" x14ac:dyDescent="0.2">
      <c r="B2909" s="536" t="s">
        <v>243</v>
      </c>
      <c r="C2909" s="537"/>
      <c r="D2909" s="265"/>
      <c r="E2909" s="224" t="s">
        <v>242</v>
      </c>
      <c r="F2909" s="258" t="e">
        <f>IF(#REF!&gt;=1,IF(#REF!&gt;=1,#REF!),IF(#REF!&gt;=0,"",))</f>
        <v>#REF!</v>
      </c>
      <c r="G2909" s="241" t="e">
        <f>保全管理データ!N4988</f>
        <v>#REF!</v>
      </c>
      <c r="H2909" s="259" t="e">
        <f>IF(#REF!="無","",IF(#REF!="","",IF(#REF!="悪環境における作業",0.2,IF(#REF!="高所又は地下作業",0.1,IF(#REF!="錯綜場所作業",0.3,IF(#REF!="複雑な制約のある作業",0.4,IF(#REF!="単純な制約のある作業",0.2,0)))))))</f>
        <v>#REF!</v>
      </c>
      <c r="I2909" s="260" t="e">
        <f t="shared" ref="I2909:I2931" si="179">IF(F2909="","",F2909*G2909*(1+IF(H2909="",0,H2909)))</f>
        <v>#REF!</v>
      </c>
      <c r="J2909" s="258" t="e">
        <f>IF(#REF!&gt;=1,IF(#REF!&gt;=1,#REF!),IF(#REF!&gt;=0,"",))</f>
        <v>#REF!</v>
      </c>
      <c r="K2909" s="241" t="e">
        <f>保全管理データ!N5015</f>
        <v>#REF!</v>
      </c>
      <c r="L2909" s="259" t="e">
        <f>IF(#REF!="","",IF(#REF!="悪環境における作業",0.2,IF(#REF!="高所又は地下作業",0.1,IF(#REF!="錯綜場所作業",0.3,IF(#REF!="複雑な制約のある作業",0.4,IF(#REF!="単純な制約のある作業",0.2,0))))))</f>
        <v>#REF!</v>
      </c>
      <c r="M2909" s="260" t="e">
        <f t="shared" ref="M2909:M2931" si="180">IF(J2909="","",J2909*K2909*(1+IF(L2909="",0,L2909)))</f>
        <v>#REF!</v>
      </c>
    </row>
    <row r="2910" spans="2:13" s="254" customFormat="1" ht="27.75" customHeight="1" x14ac:dyDescent="0.2">
      <c r="B2910" s="536" t="s">
        <v>249</v>
      </c>
      <c r="C2910" s="537"/>
      <c r="D2910" s="265"/>
      <c r="E2910" s="224" t="s">
        <v>244</v>
      </c>
      <c r="F2910" s="258" t="e">
        <f>IF(#REF!&gt;=1,IF(#REF!&gt;=1,#REF!),IF(#REF!&gt;=0,"",))</f>
        <v>#REF!</v>
      </c>
      <c r="G2910" s="241" t="e">
        <f>保全管理データ!N4989</f>
        <v>#REF!</v>
      </c>
      <c r="H2910" s="259" t="e">
        <f>IF(#REF!="無","",IF(#REF!="","",IF(#REF!="悪環境における作業",0.2,IF(#REF!="高所又は地下作業",0.1,IF(#REF!="錯綜場所作業",0.3,IF(#REF!="複雑な制約のある作業",0.4,IF(#REF!="単純な制約のある作業",0.2,0)))))))</f>
        <v>#REF!</v>
      </c>
      <c r="I2910" s="260" t="e">
        <f t="shared" si="179"/>
        <v>#REF!</v>
      </c>
      <c r="J2910" s="258" t="e">
        <f>IF(#REF!&gt;=1,IF(#REF!&gt;=1,#REF!),IF(#REF!&gt;=0,"",))</f>
        <v>#REF!</v>
      </c>
      <c r="K2910" s="241" t="e">
        <f>保全管理データ!N5016</f>
        <v>#REF!</v>
      </c>
      <c r="L2910" s="259" t="e">
        <f>IF(#REF!="","",IF(#REF!="悪環境における作業",0.2,IF(#REF!="高所又は地下作業",0.1,IF(#REF!="錯綜場所作業",0.3,IF(#REF!="複雑な制約のある作業",0.4,IF(#REF!="単純な制約のある作業",0.2,0))))))</f>
        <v>#REF!</v>
      </c>
      <c r="M2910" s="260" t="e">
        <f t="shared" si="180"/>
        <v>#REF!</v>
      </c>
    </row>
    <row r="2911" spans="2:13" s="254" customFormat="1" ht="27.75" customHeight="1" x14ac:dyDescent="0.2">
      <c r="B2911" s="536" t="s">
        <v>250</v>
      </c>
      <c r="C2911" s="537"/>
      <c r="D2911" s="265"/>
      <c r="E2911" s="224" t="s">
        <v>244</v>
      </c>
      <c r="F2911" s="258" t="e">
        <f>IF(#REF!&gt;=1,IF(#REF!&gt;=1,#REF!),IF(#REF!&gt;=0,"",))</f>
        <v>#REF!</v>
      </c>
      <c r="G2911" s="241" t="e">
        <f>保全管理データ!N4990</f>
        <v>#REF!</v>
      </c>
      <c r="H2911" s="259" t="e">
        <f>IF(#REF!="無","",IF(#REF!="","",IF(#REF!="悪環境における作業",0.2,IF(#REF!="高所又は地下作業",0.1,IF(#REF!="錯綜場所作業",0.3,IF(#REF!="複雑な制約のある作業",0.4,IF(#REF!="単純な制約のある作業",0.2,0)))))))</f>
        <v>#REF!</v>
      </c>
      <c r="I2911" s="260" t="e">
        <f t="shared" si="179"/>
        <v>#REF!</v>
      </c>
      <c r="J2911" s="258" t="e">
        <f>IF(#REF!&gt;=1,IF(#REF!&gt;=1,#REF!),IF(#REF!&gt;=0,"",))</f>
        <v>#REF!</v>
      </c>
      <c r="K2911" s="241" t="e">
        <f>保全管理データ!N5017</f>
        <v>#REF!</v>
      </c>
      <c r="L2911" s="259" t="e">
        <f>IF(#REF!="","",IF(#REF!="悪環境における作業",0.2,IF(#REF!="高所又は地下作業",0.1,IF(#REF!="錯綜場所作業",0.3,IF(#REF!="複雑な制約のある作業",0.4,IF(#REF!="単純な制約のある作業",0.2,0))))))</f>
        <v>#REF!</v>
      </c>
      <c r="M2911" s="260" t="e">
        <f t="shared" si="180"/>
        <v>#REF!</v>
      </c>
    </row>
    <row r="2912" spans="2:13" s="254" customFormat="1" ht="27.75" customHeight="1" x14ac:dyDescent="0.2">
      <c r="B2912" s="536" t="s">
        <v>251</v>
      </c>
      <c r="C2912" s="537"/>
      <c r="D2912" s="265"/>
      <c r="E2912" s="224" t="s">
        <v>242</v>
      </c>
      <c r="F2912" s="258" t="e">
        <f>IF(#REF!&gt;=1,IF(#REF!&gt;=1,#REF!),IF(#REF!&gt;=0,"",))</f>
        <v>#REF!</v>
      </c>
      <c r="G2912" s="241" t="e">
        <f>保全管理データ!N4991</f>
        <v>#REF!</v>
      </c>
      <c r="H2912" s="259" t="e">
        <f>IF(#REF!="無","",IF(#REF!="","",IF(#REF!="悪環境における作業",0.2,IF(#REF!="高所又は地下作業",0.1,IF(#REF!="錯綜場所作業",0.3,IF(#REF!="複雑な制約のある作業",0.4,IF(#REF!="単純な制約のある作業",0.2,0)))))))</f>
        <v>#REF!</v>
      </c>
      <c r="I2912" s="260" t="e">
        <f t="shared" si="179"/>
        <v>#REF!</v>
      </c>
      <c r="J2912" s="258" t="e">
        <f>IF(#REF!&gt;=1,IF(#REF!&gt;=1,#REF!),IF(#REF!&gt;=0,"",))</f>
        <v>#REF!</v>
      </c>
      <c r="K2912" s="241" t="e">
        <f>保全管理データ!N5018</f>
        <v>#REF!</v>
      </c>
      <c r="L2912" s="259" t="e">
        <f>IF(#REF!="","",IF(#REF!="悪環境における作業",0.2,IF(#REF!="高所又は地下作業",0.1,IF(#REF!="錯綜場所作業",0.3,IF(#REF!="複雑な制約のある作業",0.4,IF(#REF!="単純な制約のある作業",0.2,0))))))</f>
        <v>#REF!</v>
      </c>
      <c r="M2912" s="260" t="e">
        <f t="shared" si="180"/>
        <v>#REF!</v>
      </c>
    </row>
    <row r="2913" spans="2:13" s="254" customFormat="1" ht="27.75" customHeight="1" x14ac:dyDescent="0.2">
      <c r="B2913" s="536" t="s">
        <v>252</v>
      </c>
      <c r="C2913" s="537"/>
      <c r="D2913" s="265"/>
      <c r="E2913" s="224" t="s">
        <v>244</v>
      </c>
      <c r="F2913" s="258" t="e">
        <f>IF(#REF!&gt;=1,IF(#REF!&gt;=1,#REF!),IF(#REF!&gt;=0,"",))</f>
        <v>#REF!</v>
      </c>
      <c r="G2913" s="241" t="e">
        <f>保全管理データ!N4992</f>
        <v>#REF!</v>
      </c>
      <c r="H2913" s="259" t="e">
        <f>IF(#REF!="無","",IF(#REF!="","",IF(#REF!="悪環境における作業",0.2,IF(#REF!="高所又は地下作業",0.1,IF(#REF!="錯綜場所作業",0.3,IF(#REF!="複雑な制約のある作業",0.4,IF(#REF!="単純な制約のある作業",0.2,0)))))))</f>
        <v>#REF!</v>
      </c>
      <c r="I2913" s="260" t="e">
        <f t="shared" si="179"/>
        <v>#REF!</v>
      </c>
      <c r="J2913" s="258" t="e">
        <f>IF(#REF!&gt;=1,IF(#REF!&gt;=1,#REF!),IF(#REF!&gt;=0,"",))</f>
        <v>#REF!</v>
      </c>
      <c r="K2913" s="241" t="e">
        <f>保全管理データ!N5019</f>
        <v>#REF!</v>
      </c>
      <c r="L2913" s="259" t="e">
        <f>IF(#REF!="","",IF(#REF!="悪環境における作業",0.2,IF(#REF!="高所又は地下作業",0.1,IF(#REF!="錯綜場所作業",0.3,IF(#REF!="複雑な制約のある作業",0.4,IF(#REF!="単純な制約のある作業",0.2,0))))))</f>
        <v>#REF!</v>
      </c>
      <c r="M2913" s="260" t="e">
        <f t="shared" si="180"/>
        <v>#REF!</v>
      </c>
    </row>
    <row r="2914" spans="2:13" s="254" customFormat="1" ht="27.75" customHeight="1" x14ac:dyDescent="0.2">
      <c r="B2914" s="536" t="s">
        <v>253</v>
      </c>
      <c r="C2914" s="537"/>
      <c r="D2914" s="265"/>
      <c r="E2914" s="224" t="s">
        <v>242</v>
      </c>
      <c r="F2914" s="258" t="e">
        <f>IF(#REF!&gt;=1,IF(#REF!&gt;=1,#REF!),IF(#REF!&gt;=0,"",))</f>
        <v>#REF!</v>
      </c>
      <c r="G2914" s="241" t="e">
        <f>保全管理データ!N4993</f>
        <v>#REF!</v>
      </c>
      <c r="H2914" s="259" t="e">
        <f>IF(#REF!="無","",IF(#REF!="","",IF(#REF!="悪環境における作業",0.2,IF(#REF!="高所又は地下作業",0.1,IF(#REF!="錯綜場所作業",0.3,IF(#REF!="複雑な制約のある作業",0.4,IF(#REF!="単純な制約のある作業",0.2,0)))))))</f>
        <v>#REF!</v>
      </c>
      <c r="I2914" s="260" t="e">
        <f t="shared" si="179"/>
        <v>#REF!</v>
      </c>
      <c r="J2914" s="258" t="e">
        <f>IF(#REF!&gt;=1,IF(#REF!&gt;=1,#REF!),IF(#REF!&gt;=0,"",))</f>
        <v>#REF!</v>
      </c>
      <c r="K2914" s="241" t="e">
        <f>保全管理データ!N5020</f>
        <v>#REF!</v>
      </c>
      <c r="L2914" s="259" t="e">
        <f>IF(#REF!="","",IF(#REF!="悪環境における作業",0.2,IF(#REF!="高所又は地下作業",0.1,IF(#REF!="錯綜場所作業",0.3,IF(#REF!="複雑な制約のある作業",0.4,IF(#REF!="単純な制約のある作業",0.2,0))))))</f>
        <v>#REF!</v>
      </c>
      <c r="M2914" s="260" t="e">
        <f t="shared" si="180"/>
        <v>#REF!</v>
      </c>
    </row>
    <row r="2915" spans="2:13" s="254" customFormat="1" ht="27.75" customHeight="1" x14ac:dyDescent="0.2">
      <c r="B2915" s="536" t="s">
        <v>254</v>
      </c>
      <c r="C2915" s="537"/>
      <c r="D2915" s="265"/>
      <c r="E2915" s="224" t="s">
        <v>242</v>
      </c>
      <c r="F2915" s="258" t="e">
        <f>IF(#REF!&gt;=1,IF(#REF!&gt;=1,#REF!),IF(#REF!&gt;=0,"",))</f>
        <v>#REF!</v>
      </c>
      <c r="G2915" s="241" t="e">
        <f>保全管理データ!N4994</f>
        <v>#REF!</v>
      </c>
      <c r="H2915" s="259" t="e">
        <f>IF(#REF!="無","",IF(#REF!="","",IF(#REF!="悪環境における作業",0.2,IF(#REF!="高所又は地下作業",0.1,IF(#REF!="錯綜場所作業",0.3,IF(#REF!="複雑な制約のある作業",0.4,IF(#REF!="単純な制約のある作業",0.2,0)))))))</f>
        <v>#REF!</v>
      </c>
      <c r="I2915" s="260" t="e">
        <f t="shared" si="179"/>
        <v>#REF!</v>
      </c>
      <c r="J2915" s="258" t="e">
        <f>IF(#REF!&gt;=1,IF(#REF!&gt;=1,#REF!),IF(#REF!&gt;=0,"",))</f>
        <v>#REF!</v>
      </c>
      <c r="K2915" s="241" t="e">
        <f>保全管理データ!N5021</f>
        <v>#REF!</v>
      </c>
      <c r="L2915" s="259" t="e">
        <f>IF(#REF!="","",IF(#REF!="悪環境における作業",0.2,IF(#REF!="高所又は地下作業",0.1,IF(#REF!="錯綜場所作業",0.3,IF(#REF!="複雑な制約のある作業",0.4,IF(#REF!="単純な制約のある作業",0.2,0))))))</f>
        <v>#REF!</v>
      </c>
      <c r="M2915" s="260" t="e">
        <f t="shared" si="180"/>
        <v>#REF!</v>
      </c>
    </row>
    <row r="2916" spans="2:13" s="254" customFormat="1" ht="27.75" customHeight="1" x14ac:dyDescent="0.2">
      <c r="B2916" s="536" t="s">
        <v>255</v>
      </c>
      <c r="C2916" s="537"/>
      <c r="D2916" s="265"/>
      <c r="E2916" s="224" t="s">
        <v>245</v>
      </c>
      <c r="F2916" s="258" t="e">
        <f>IF(#REF!&gt;=1,IF(#REF!&gt;=1,#REF!),IF(#REF!&gt;=0,"",))</f>
        <v>#REF!</v>
      </c>
      <c r="G2916" s="241" t="e">
        <f>保全管理データ!N4995</f>
        <v>#REF!</v>
      </c>
      <c r="H2916" s="259" t="e">
        <f>IF(#REF!="無","",IF(#REF!="","",IF(#REF!="悪環境における作業",0.2,IF(#REF!="高所又は地下作業",0.1,IF(#REF!="錯綜場所作業",0.3,IF(#REF!="複雑な制約のある作業",0.4,IF(#REF!="単純な制約のある作業",0.2,0)))))))</f>
        <v>#REF!</v>
      </c>
      <c r="I2916" s="260" t="e">
        <f t="shared" si="179"/>
        <v>#REF!</v>
      </c>
      <c r="J2916" s="258" t="e">
        <f>IF(#REF!&gt;=1,IF(#REF!&gt;=1,#REF!),IF(#REF!&gt;=0,"",))</f>
        <v>#REF!</v>
      </c>
      <c r="K2916" s="241" t="e">
        <f>保全管理データ!N5022</f>
        <v>#REF!</v>
      </c>
      <c r="L2916" s="259" t="e">
        <f>IF(#REF!="","",IF(#REF!="悪環境における作業",0.2,IF(#REF!="高所又は地下作業",0.1,IF(#REF!="錯綜場所作業",0.3,IF(#REF!="複雑な制約のある作業",0.4,IF(#REF!="単純な制約のある作業",0.2,0))))))</f>
        <v>#REF!</v>
      </c>
      <c r="M2916" s="260" t="e">
        <f t="shared" si="180"/>
        <v>#REF!</v>
      </c>
    </row>
    <row r="2917" spans="2:13" s="254" customFormat="1" ht="27.75" customHeight="1" x14ac:dyDescent="0.2">
      <c r="B2917" s="536" t="s">
        <v>256</v>
      </c>
      <c r="C2917" s="537"/>
      <c r="D2917" s="265"/>
      <c r="E2917" s="224" t="s">
        <v>242</v>
      </c>
      <c r="F2917" s="258" t="e">
        <f>IF(#REF!&gt;=1,IF(#REF!&gt;=1,#REF!),IF(#REF!&gt;=0,"",))</f>
        <v>#REF!</v>
      </c>
      <c r="G2917" s="241" t="e">
        <f>保全管理データ!N4996</f>
        <v>#REF!</v>
      </c>
      <c r="H2917" s="259" t="e">
        <f>IF(#REF!="無","",IF(#REF!="","",IF(#REF!="悪環境における作業",0.2,IF(#REF!="高所又は地下作業",0.1,IF(#REF!="錯綜場所作業",0.3,IF(#REF!="複雑な制約のある作業",0.4,IF(#REF!="単純な制約のある作業",0.2,0)))))))</f>
        <v>#REF!</v>
      </c>
      <c r="I2917" s="260" t="e">
        <f t="shared" si="179"/>
        <v>#REF!</v>
      </c>
      <c r="J2917" s="258" t="e">
        <f>IF(#REF!&gt;=1,IF(#REF!&gt;=1,#REF!),IF(#REF!&gt;=0,"",))</f>
        <v>#REF!</v>
      </c>
      <c r="K2917" s="241" t="e">
        <f>保全管理データ!N5023</f>
        <v>#REF!</v>
      </c>
      <c r="L2917" s="259" t="e">
        <f>IF(#REF!="","",IF(#REF!="悪環境における作業",0.2,IF(#REF!="高所又は地下作業",0.1,IF(#REF!="錯綜場所作業",0.3,IF(#REF!="複雑な制約のある作業",0.4,IF(#REF!="単純な制約のある作業",0.2,0))))))</f>
        <v>#REF!</v>
      </c>
      <c r="M2917" s="260" t="e">
        <f t="shared" si="180"/>
        <v>#REF!</v>
      </c>
    </row>
    <row r="2918" spans="2:13" s="254" customFormat="1" ht="27.75" customHeight="1" x14ac:dyDescent="0.2">
      <c r="B2918" s="536" t="s">
        <v>257</v>
      </c>
      <c r="C2918" s="537"/>
      <c r="D2918" s="265"/>
      <c r="E2918" s="224" t="s">
        <v>245</v>
      </c>
      <c r="F2918" s="258" t="e">
        <f>IF(#REF!&gt;=1,IF(#REF!&gt;=1,#REF!),IF(#REF!&gt;=0,"",))</f>
        <v>#REF!</v>
      </c>
      <c r="G2918" s="241" t="e">
        <f>保全管理データ!N4997</f>
        <v>#REF!</v>
      </c>
      <c r="H2918" s="259" t="e">
        <f>IF(#REF!="無","",IF(#REF!="","",IF(#REF!="悪環境における作業",0.2,IF(#REF!="高所又は地下作業",0.1,IF(#REF!="錯綜場所作業",0.3,IF(#REF!="複雑な制約のある作業",0.4,IF(#REF!="単純な制約のある作業",0.2,0)))))))</f>
        <v>#REF!</v>
      </c>
      <c r="I2918" s="260" t="e">
        <f t="shared" si="179"/>
        <v>#REF!</v>
      </c>
      <c r="J2918" s="258" t="e">
        <f>IF(#REF!&gt;=1,IF(#REF!&gt;=1,#REF!),IF(#REF!&gt;=0,"",))</f>
        <v>#REF!</v>
      </c>
      <c r="K2918" s="241" t="e">
        <f>保全管理データ!N5024</f>
        <v>#REF!</v>
      </c>
      <c r="L2918" s="259" t="e">
        <f>IF(#REF!="","",IF(#REF!="悪環境における作業",0.2,IF(#REF!="高所又は地下作業",0.1,IF(#REF!="錯綜場所作業",0.3,IF(#REF!="複雑な制約のある作業",0.4,IF(#REF!="単純な制約のある作業",0.2,0))))))</f>
        <v>#REF!</v>
      </c>
      <c r="M2918" s="260" t="e">
        <f t="shared" si="180"/>
        <v>#REF!</v>
      </c>
    </row>
    <row r="2919" spans="2:13" s="254" customFormat="1" ht="27.75" customHeight="1" x14ac:dyDescent="0.2">
      <c r="B2919" s="536" t="s">
        <v>258</v>
      </c>
      <c r="C2919" s="537"/>
      <c r="D2919" s="265"/>
      <c r="E2919" s="224" t="s">
        <v>245</v>
      </c>
      <c r="F2919" s="258" t="e">
        <f>IF(#REF!&gt;=1,IF(#REF!&gt;=1,#REF!),IF(#REF!&gt;=0,"",))</f>
        <v>#REF!</v>
      </c>
      <c r="G2919" s="241" t="e">
        <f>保全管理データ!N4998</f>
        <v>#REF!</v>
      </c>
      <c r="H2919" s="259" t="e">
        <f>IF(#REF!="無","",IF(#REF!="","",IF(#REF!="悪環境における作業",0.2,IF(#REF!="高所又は地下作業",0.1,IF(#REF!="錯綜場所作業",0.3,IF(#REF!="複雑な制約のある作業",0.4,IF(#REF!="単純な制約のある作業",0.2,0)))))))</f>
        <v>#REF!</v>
      </c>
      <c r="I2919" s="260" t="e">
        <f t="shared" si="179"/>
        <v>#REF!</v>
      </c>
      <c r="J2919" s="258" t="e">
        <f>IF(#REF!&gt;=1,IF(#REF!&gt;=1,#REF!),IF(#REF!&gt;=0,"",))</f>
        <v>#REF!</v>
      </c>
      <c r="K2919" s="241" t="e">
        <f>保全管理データ!N5025</f>
        <v>#REF!</v>
      </c>
      <c r="L2919" s="259" t="e">
        <f>IF(#REF!="","",IF(#REF!="悪環境における作業",0.2,IF(#REF!="高所又は地下作業",0.1,IF(#REF!="錯綜場所作業",0.3,IF(#REF!="複雑な制約のある作業",0.4,IF(#REF!="単純な制約のある作業",0.2,0))))))</f>
        <v>#REF!</v>
      </c>
      <c r="M2919" s="260" t="e">
        <f t="shared" si="180"/>
        <v>#REF!</v>
      </c>
    </row>
    <row r="2920" spans="2:13" s="254" customFormat="1" ht="27.75" customHeight="1" x14ac:dyDescent="0.2">
      <c r="B2920" s="536" t="s">
        <v>259</v>
      </c>
      <c r="C2920" s="537"/>
      <c r="D2920" s="265"/>
      <c r="E2920" s="224" t="s">
        <v>245</v>
      </c>
      <c r="F2920" s="258" t="e">
        <f>IF(#REF!&gt;=1,IF(#REF!&gt;=1,#REF!),IF(#REF!&gt;=0,"",))</f>
        <v>#REF!</v>
      </c>
      <c r="G2920" s="241" t="e">
        <f>保全管理データ!N4999</f>
        <v>#REF!</v>
      </c>
      <c r="H2920" s="259" t="e">
        <f>IF(#REF!="無","",IF(#REF!="","",IF(#REF!="悪環境における作業",0.2,IF(#REF!="高所又は地下作業",0.1,IF(#REF!="錯綜場所作業",0.3,IF(#REF!="複雑な制約のある作業",0.4,IF(#REF!="単純な制約のある作業",0.2,0)))))))</f>
        <v>#REF!</v>
      </c>
      <c r="I2920" s="260" t="e">
        <f t="shared" si="179"/>
        <v>#REF!</v>
      </c>
      <c r="J2920" s="258" t="e">
        <f>IF(#REF!&gt;=1,IF(#REF!&gt;=1,#REF!),IF(#REF!&gt;=0,"",))</f>
        <v>#REF!</v>
      </c>
      <c r="K2920" s="241" t="e">
        <f>保全管理データ!N5026</f>
        <v>#REF!</v>
      </c>
      <c r="L2920" s="259" t="e">
        <f>IF(#REF!="","",IF(#REF!="悪環境における作業",0.2,IF(#REF!="高所又は地下作業",0.1,IF(#REF!="錯綜場所作業",0.3,IF(#REF!="複雑な制約のある作業",0.4,IF(#REF!="単純な制約のある作業",0.2,0))))))</f>
        <v>#REF!</v>
      </c>
      <c r="M2920" s="260" t="e">
        <f t="shared" si="180"/>
        <v>#REF!</v>
      </c>
    </row>
    <row r="2921" spans="2:13" s="254" customFormat="1" ht="27.75" customHeight="1" x14ac:dyDescent="0.2">
      <c r="B2921" s="536" t="s">
        <v>260</v>
      </c>
      <c r="C2921" s="537"/>
      <c r="D2921" s="265"/>
      <c r="E2921" s="224" t="s">
        <v>248</v>
      </c>
      <c r="F2921" s="258" t="e">
        <f>IF(#REF!&gt;=1,IF(#REF!&gt;=1,#REF!),IF(#REF!&gt;=0,"",))</f>
        <v>#REF!</v>
      </c>
      <c r="G2921" s="241" t="e">
        <f>保全管理データ!N5000</f>
        <v>#REF!</v>
      </c>
      <c r="H2921" s="259" t="e">
        <f>IF(#REF!="無","",IF(#REF!="","",IF(#REF!="悪環境における作業",0.2,IF(#REF!="高所又は地下作業",0.1,IF(#REF!="錯綜場所作業",0.3,IF(#REF!="複雑な制約のある作業",0.4,IF(#REF!="単純な制約のある作業",0.2,0)))))))</f>
        <v>#REF!</v>
      </c>
      <c r="I2921" s="260" t="e">
        <f t="shared" si="179"/>
        <v>#REF!</v>
      </c>
      <c r="J2921" s="258" t="e">
        <f>IF(#REF!&gt;=1,IF(#REF!&gt;=1,#REF!),IF(#REF!&gt;=0,"",))</f>
        <v>#REF!</v>
      </c>
      <c r="K2921" s="241" t="e">
        <f>保全管理データ!N5027</f>
        <v>#REF!</v>
      </c>
      <c r="L2921" s="259" t="e">
        <f>IF(#REF!="","",IF(#REF!="悪環境における作業",0.2,IF(#REF!="高所又は地下作業",0.1,IF(#REF!="錯綜場所作業",0.3,IF(#REF!="複雑な制約のある作業",0.4,IF(#REF!="単純な制約のある作業",0.2,0))))))</f>
        <v>#REF!</v>
      </c>
      <c r="M2921" s="260" t="e">
        <f t="shared" si="180"/>
        <v>#REF!</v>
      </c>
    </row>
    <row r="2922" spans="2:13" s="254" customFormat="1" ht="27.75" customHeight="1" x14ac:dyDescent="0.2">
      <c r="B2922" s="536" t="s">
        <v>261</v>
      </c>
      <c r="C2922" s="537"/>
      <c r="D2922" s="265"/>
      <c r="E2922" s="224" t="s">
        <v>247</v>
      </c>
      <c r="F2922" s="258" t="e">
        <f>IF(#REF!&gt;=1,IF(#REF!&gt;=1,#REF!),IF(#REF!&gt;=0,"",))</f>
        <v>#REF!</v>
      </c>
      <c r="G2922" s="241" t="e">
        <f>保全管理データ!N5001</f>
        <v>#REF!</v>
      </c>
      <c r="H2922" s="259" t="e">
        <f>IF(#REF!="無","",IF(#REF!="","",IF(#REF!="悪環境における作業",0.2,IF(#REF!="高所又は地下作業",0.1,IF(#REF!="錯綜場所作業",0.3,IF(#REF!="複雑な制約のある作業",0.4,IF(#REF!="単純な制約のある作業",0.2,0)))))))</f>
        <v>#REF!</v>
      </c>
      <c r="I2922" s="260" t="e">
        <f t="shared" si="179"/>
        <v>#REF!</v>
      </c>
      <c r="J2922" s="258" t="e">
        <f>IF(#REF!&gt;=1,IF(#REF!&gt;=1,#REF!),IF(#REF!&gt;=0,"",))</f>
        <v>#REF!</v>
      </c>
      <c r="K2922" s="241" t="e">
        <f>保全管理データ!N5028</f>
        <v>#REF!</v>
      </c>
      <c r="L2922" s="259" t="e">
        <f>IF(#REF!="","",IF(#REF!="悪環境における作業",0.2,IF(#REF!="高所又は地下作業",0.1,IF(#REF!="錯綜場所作業",0.3,IF(#REF!="複雑な制約のある作業",0.4,IF(#REF!="単純な制約のある作業",0.2,0))))))</f>
        <v>#REF!</v>
      </c>
      <c r="M2922" s="260" t="e">
        <f t="shared" si="180"/>
        <v>#REF!</v>
      </c>
    </row>
    <row r="2923" spans="2:13" s="254" customFormat="1" ht="27.75" customHeight="1" x14ac:dyDescent="0.2">
      <c r="B2923" s="536" t="s">
        <v>262</v>
      </c>
      <c r="C2923" s="537"/>
      <c r="D2923" s="265"/>
      <c r="E2923" s="224" t="s">
        <v>245</v>
      </c>
      <c r="F2923" s="258" t="e">
        <f>IF(#REF!&gt;=1,IF(#REF!&gt;=1,#REF!),IF(#REF!&gt;=0,"",))</f>
        <v>#REF!</v>
      </c>
      <c r="G2923" s="241" t="e">
        <f>保全管理データ!N5002</f>
        <v>#REF!</v>
      </c>
      <c r="H2923" s="259" t="e">
        <f>IF(#REF!="無","",IF(#REF!="","",IF(#REF!="悪環境における作業",0.2,IF(#REF!="高所又は地下作業",0.1,IF(#REF!="錯綜場所作業",0.3,IF(#REF!="複雑な制約のある作業",0.4,IF(#REF!="単純な制約のある作業",0.2,0)))))))</f>
        <v>#REF!</v>
      </c>
      <c r="I2923" s="260" t="e">
        <f t="shared" si="179"/>
        <v>#REF!</v>
      </c>
      <c r="J2923" s="258" t="e">
        <f>IF(#REF!&gt;=1,IF(#REF!&gt;=1,#REF!),IF(#REF!&gt;=0,"",))</f>
        <v>#REF!</v>
      </c>
      <c r="K2923" s="241" t="e">
        <f>保全管理データ!N5029</f>
        <v>#REF!</v>
      </c>
      <c r="L2923" s="259" t="e">
        <f>IF(#REF!="","",IF(#REF!="悪環境における作業",0.2,IF(#REF!="高所又は地下作業",0.1,IF(#REF!="錯綜場所作業",0.3,IF(#REF!="複雑な制約のある作業",0.4,IF(#REF!="単純な制約のある作業",0.2,0))))))</f>
        <v>#REF!</v>
      </c>
      <c r="M2923" s="260" t="e">
        <f t="shared" si="180"/>
        <v>#REF!</v>
      </c>
    </row>
    <row r="2924" spans="2:13" s="254" customFormat="1" ht="27.75" customHeight="1" x14ac:dyDescent="0.2">
      <c r="B2924" s="536" t="s">
        <v>263</v>
      </c>
      <c r="C2924" s="537"/>
      <c r="D2924" s="265"/>
      <c r="E2924" s="224" t="s">
        <v>245</v>
      </c>
      <c r="F2924" s="258" t="e">
        <f>IF(#REF!&gt;=1,IF(#REF!&gt;=1,#REF!),IF(#REF!&gt;=0,"",))</f>
        <v>#REF!</v>
      </c>
      <c r="G2924" s="241" t="e">
        <f>保全管理データ!N5003</f>
        <v>#REF!</v>
      </c>
      <c r="H2924" s="259" t="e">
        <f>IF(#REF!="無","",IF(#REF!="","",IF(#REF!="悪環境における作業",0.2,IF(#REF!="高所又は地下作業",0.1,IF(#REF!="錯綜場所作業",0.3,IF(#REF!="複雑な制約のある作業",0.4,IF(#REF!="単純な制約のある作業",0.2,0)))))))</f>
        <v>#REF!</v>
      </c>
      <c r="I2924" s="260" t="e">
        <f t="shared" si="179"/>
        <v>#REF!</v>
      </c>
      <c r="J2924" s="258" t="e">
        <f>IF(#REF!&gt;=1,IF(#REF!&gt;=1,#REF!),IF(#REF!&gt;=0,"",))</f>
        <v>#REF!</v>
      </c>
      <c r="K2924" s="241" t="e">
        <f>保全管理データ!N5030</f>
        <v>#REF!</v>
      </c>
      <c r="L2924" s="259" t="e">
        <f>IF(#REF!="","",IF(#REF!="悪環境における作業",0.2,IF(#REF!="高所又は地下作業",0.1,IF(#REF!="錯綜場所作業",0.3,IF(#REF!="複雑な制約のある作業",0.4,IF(#REF!="単純な制約のある作業",0.2,0))))))</f>
        <v>#REF!</v>
      </c>
      <c r="M2924" s="260" t="e">
        <f t="shared" si="180"/>
        <v>#REF!</v>
      </c>
    </row>
    <row r="2925" spans="2:13" s="254" customFormat="1" ht="27.75" customHeight="1" x14ac:dyDescent="0.2">
      <c r="B2925" s="536" t="s">
        <v>264</v>
      </c>
      <c r="C2925" s="537"/>
      <c r="D2925" s="265"/>
      <c r="E2925" s="224" t="s">
        <v>245</v>
      </c>
      <c r="F2925" s="258" t="e">
        <f>IF(#REF!&gt;=1,IF(#REF!&gt;=1,#REF!),IF(#REF!&gt;=0,"",))</f>
        <v>#REF!</v>
      </c>
      <c r="G2925" s="241" t="e">
        <f>保全管理データ!N5004</f>
        <v>#REF!</v>
      </c>
      <c r="H2925" s="259" t="e">
        <f>IF(#REF!="無","",IF(#REF!="","",IF(#REF!="悪環境における作業",0.2,IF(#REF!="高所又は地下作業",0.1,IF(#REF!="錯綜場所作業",0.3,IF(#REF!="複雑な制約のある作業",0.4,IF(#REF!="単純な制約のある作業",0.2,0)))))))</f>
        <v>#REF!</v>
      </c>
      <c r="I2925" s="260" t="e">
        <f t="shared" si="179"/>
        <v>#REF!</v>
      </c>
      <c r="J2925" s="258" t="e">
        <f>IF(#REF!&gt;=1,IF(#REF!&gt;=1,#REF!),IF(#REF!&gt;=0,"",))</f>
        <v>#REF!</v>
      </c>
      <c r="K2925" s="241" t="e">
        <f>保全管理データ!N5031</f>
        <v>#REF!</v>
      </c>
      <c r="L2925" s="259" t="e">
        <f>IF(#REF!="","",IF(#REF!="悪環境における作業",0.2,IF(#REF!="高所又は地下作業",0.1,IF(#REF!="錯綜場所作業",0.3,IF(#REF!="複雑な制約のある作業",0.4,IF(#REF!="単純な制約のある作業",0.2,0))))))</f>
        <v>#REF!</v>
      </c>
      <c r="M2925" s="260" t="e">
        <f t="shared" si="180"/>
        <v>#REF!</v>
      </c>
    </row>
    <row r="2926" spans="2:13" s="254" customFormat="1" ht="27.75" customHeight="1" x14ac:dyDescent="0.2">
      <c r="B2926" s="536" t="s">
        <v>265</v>
      </c>
      <c r="C2926" s="537"/>
      <c r="D2926" s="265"/>
      <c r="E2926" s="224" t="s">
        <v>245</v>
      </c>
      <c r="F2926" s="258" t="e">
        <f>IF(#REF!&gt;=1,IF(#REF!&gt;=1,#REF!),IF(#REF!&gt;=0,"",))</f>
        <v>#REF!</v>
      </c>
      <c r="G2926" s="241" t="e">
        <f>保全管理データ!N5005</f>
        <v>#REF!</v>
      </c>
      <c r="H2926" s="259" t="e">
        <f>IF(#REF!="無","",IF(#REF!="","",IF(#REF!="悪環境における作業",0.2,IF(#REF!="高所又は地下作業",0.1,IF(#REF!="錯綜場所作業",0.3,IF(#REF!="複雑な制約のある作業",0.4,IF(#REF!="単純な制約のある作業",0.2,0)))))))</f>
        <v>#REF!</v>
      </c>
      <c r="I2926" s="260" t="e">
        <f t="shared" si="179"/>
        <v>#REF!</v>
      </c>
      <c r="J2926" s="258" t="e">
        <f>IF(#REF!&gt;=1,IF(#REF!&gt;=1,#REF!),IF(#REF!&gt;=0,"",))</f>
        <v>#REF!</v>
      </c>
      <c r="K2926" s="241" t="e">
        <f>保全管理データ!N5032</f>
        <v>#REF!</v>
      </c>
      <c r="L2926" s="259" t="e">
        <f>IF(#REF!="","",IF(#REF!="悪環境における作業",0.2,IF(#REF!="高所又は地下作業",0.1,IF(#REF!="錯綜場所作業",0.3,IF(#REF!="複雑な制約のある作業",0.4,IF(#REF!="単純な制約のある作業",0.2,0))))))</f>
        <v>#REF!</v>
      </c>
      <c r="M2926" s="260" t="e">
        <f t="shared" si="180"/>
        <v>#REF!</v>
      </c>
    </row>
    <row r="2927" spans="2:13" s="254" customFormat="1" ht="27.75" customHeight="1" x14ac:dyDescent="0.2">
      <c r="B2927" s="536" t="s">
        <v>266</v>
      </c>
      <c r="C2927" s="537"/>
      <c r="D2927" s="265"/>
      <c r="E2927" s="224" t="s">
        <v>245</v>
      </c>
      <c r="F2927" s="258" t="e">
        <f>IF(#REF!&gt;=1,IF(#REF!&gt;=1,#REF!),IF(#REF!&gt;=0,"",))</f>
        <v>#REF!</v>
      </c>
      <c r="G2927" s="241" t="e">
        <f>保全管理データ!N5006</f>
        <v>#REF!</v>
      </c>
      <c r="H2927" s="259" t="e">
        <f>IF(#REF!="無","",IF(#REF!="","",IF(#REF!="悪環境における作業",0.2,IF(#REF!="高所又は地下作業",0.1,IF(#REF!="錯綜場所作業",0.3,IF(#REF!="複雑な制約のある作業",0.4,IF(#REF!="単純な制約のある作業",0.2,0)))))))</f>
        <v>#REF!</v>
      </c>
      <c r="I2927" s="260" t="e">
        <f t="shared" si="179"/>
        <v>#REF!</v>
      </c>
      <c r="J2927" s="258" t="e">
        <f>IF(#REF!&gt;=1,IF(#REF!&gt;=1,#REF!),IF(#REF!&gt;=0,"",))</f>
        <v>#REF!</v>
      </c>
      <c r="K2927" s="241" t="e">
        <f>保全管理データ!N5033</f>
        <v>#REF!</v>
      </c>
      <c r="L2927" s="259" t="e">
        <f>IF(#REF!="","",IF(#REF!="悪環境における作業",0.2,IF(#REF!="高所又は地下作業",0.1,IF(#REF!="錯綜場所作業",0.3,IF(#REF!="複雑な制約のある作業",0.4,IF(#REF!="単純な制約のある作業",0.2,0))))))</f>
        <v>#REF!</v>
      </c>
      <c r="M2927" s="260" t="e">
        <f t="shared" si="180"/>
        <v>#REF!</v>
      </c>
    </row>
    <row r="2928" spans="2:13" s="254" customFormat="1" ht="27.75" customHeight="1" x14ac:dyDescent="0.2">
      <c r="B2928" s="536" t="s">
        <v>81</v>
      </c>
      <c r="C2928" s="537"/>
      <c r="D2928" s="265"/>
      <c r="E2928" s="224" t="s">
        <v>245</v>
      </c>
      <c r="F2928" s="258" t="e">
        <f>IF(#REF!&gt;=1,IF(#REF!&gt;=1,#REF!),IF(#REF!&gt;=0,"",))</f>
        <v>#REF!</v>
      </c>
      <c r="G2928" s="241" t="e">
        <f>保全管理データ!N5007</f>
        <v>#REF!</v>
      </c>
      <c r="H2928" s="259" t="e">
        <f>IF(#REF!="無","",IF(#REF!="","",IF(#REF!="悪環境における作業",0.2,IF(#REF!="高所又は地下作業",0.1,IF(#REF!="錯綜場所作業",0.3,IF(#REF!="複雑な制約のある作業",0.4,IF(#REF!="単純な制約のある作業",0.2,0)))))))</f>
        <v>#REF!</v>
      </c>
      <c r="I2928" s="260" t="e">
        <f t="shared" si="179"/>
        <v>#REF!</v>
      </c>
      <c r="J2928" s="258" t="e">
        <f>IF(#REF!&gt;=1,IF(#REF!&gt;=1,#REF!),IF(#REF!&gt;=0,"",))</f>
        <v>#REF!</v>
      </c>
      <c r="K2928" s="241" t="e">
        <f>保全管理データ!N5034</f>
        <v>#REF!</v>
      </c>
      <c r="L2928" s="259" t="e">
        <f>IF(#REF!="","",IF(#REF!="悪環境における作業",0.2,IF(#REF!="高所又は地下作業",0.1,IF(#REF!="錯綜場所作業",0.3,IF(#REF!="複雑な制約のある作業",0.4,IF(#REF!="単純な制約のある作業",0.2,0))))))</f>
        <v>#REF!</v>
      </c>
      <c r="M2928" s="260" t="e">
        <f t="shared" si="180"/>
        <v>#REF!</v>
      </c>
    </row>
    <row r="2929" spans="2:13" s="254" customFormat="1" ht="27.75" customHeight="1" x14ac:dyDescent="0.2">
      <c r="B2929" s="536" t="s">
        <v>267</v>
      </c>
      <c r="C2929" s="537"/>
      <c r="D2929" s="265"/>
      <c r="E2929" s="224" t="s">
        <v>247</v>
      </c>
      <c r="F2929" s="258" t="e">
        <f>IF(#REF!&gt;=1,IF(#REF!&gt;=1,#REF!),IF(#REF!&gt;=0,"",))</f>
        <v>#REF!</v>
      </c>
      <c r="G2929" s="241" t="e">
        <f>保全管理データ!N5008</f>
        <v>#REF!</v>
      </c>
      <c r="H2929" s="259" t="e">
        <f>IF(#REF!="無","",IF(#REF!="","",IF(#REF!="悪環境における作業",0.2,IF(#REF!="高所又は地下作業",0.1,IF(#REF!="錯綜場所作業",0.3,IF(#REF!="複雑な制約のある作業",0.4,IF(#REF!="単純な制約のある作業",0.2,0)))))))</f>
        <v>#REF!</v>
      </c>
      <c r="I2929" s="260" t="e">
        <f t="shared" si="179"/>
        <v>#REF!</v>
      </c>
      <c r="J2929" s="258" t="e">
        <f>IF(#REF!&gt;=1,IF(#REF!&gt;=1,#REF!),IF(#REF!&gt;=0,"",))</f>
        <v>#REF!</v>
      </c>
      <c r="K2929" s="241" t="e">
        <f>保全管理データ!N5035</f>
        <v>#REF!</v>
      </c>
      <c r="L2929" s="259" t="e">
        <f>IF(#REF!="","",IF(#REF!="悪環境における作業",0.2,IF(#REF!="高所又は地下作業",0.1,IF(#REF!="錯綜場所作業",0.3,IF(#REF!="複雑な制約のある作業",0.4,IF(#REF!="単純な制約のある作業",0.2,0))))))</f>
        <v>#REF!</v>
      </c>
      <c r="M2929" s="260" t="e">
        <f t="shared" si="180"/>
        <v>#REF!</v>
      </c>
    </row>
    <row r="2930" spans="2:13" s="254" customFormat="1" ht="27.75" customHeight="1" x14ac:dyDescent="0.2">
      <c r="B2930" s="536" t="s">
        <v>268</v>
      </c>
      <c r="C2930" s="537"/>
      <c r="D2930" s="265"/>
      <c r="E2930" s="224" t="s">
        <v>246</v>
      </c>
      <c r="F2930" s="258" t="e">
        <f>IF(#REF!&gt;=1,IF(#REF!&gt;=1,#REF!),IF(#REF!&gt;=0,"",))</f>
        <v>#REF!</v>
      </c>
      <c r="G2930" s="241" t="e">
        <f>保全管理データ!N5009</f>
        <v>#REF!</v>
      </c>
      <c r="H2930" s="259" t="e">
        <f>IF(#REF!="無","",IF(#REF!="","",IF(#REF!="悪環境における作業",0.2,IF(#REF!="高所又は地下作業",0.1,IF(#REF!="錯綜場所作業",0.3,IF(#REF!="複雑な制約のある作業",0.4,IF(#REF!="単純な制約のある作業",0.2,0)))))))</f>
        <v>#REF!</v>
      </c>
      <c r="I2930" s="260" t="e">
        <f t="shared" si="179"/>
        <v>#REF!</v>
      </c>
      <c r="J2930" s="258" t="e">
        <f>IF(#REF!&gt;=1,IF(#REF!&gt;=1,#REF!),IF(#REF!&gt;=0,"",))</f>
        <v>#REF!</v>
      </c>
      <c r="K2930" s="241" t="e">
        <f>保全管理データ!N5036</f>
        <v>#REF!</v>
      </c>
      <c r="L2930" s="259" t="e">
        <f>IF(#REF!="","",IF(#REF!="悪環境における作業",0.2,IF(#REF!="高所又は地下作業",0.1,IF(#REF!="錯綜場所作業",0.3,IF(#REF!="複雑な制約のある作業",0.4,IF(#REF!="単純な制約のある作業",0.2,0))))))</f>
        <v>#REF!</v>
      </c>
      <c r="M2930" s="260" t="e">
        <f t="shared" si="180"/>
        <v>#REF!</v>
      </c>
    </row>
    <row r="2931" spans="2:13" s="254" customFormat="1" ht="27.75" customHeight="1" thickBot="1" x14ac:dyDescent="0.25">
      <c r="B2931" s="538" t="s">
        <v>269</v>
      </c>
      <c r="C2931" s="539"/>
      <c r="D2931" s="266"/>
      <c r="E2931" s="252" t="s">
        <v>245</v>
      </c>
      <c r="F2931" s="261" t="e">
        <f>IF(#REF!&gt;=1,IF(#REF!&gt;=1,#REF!),IF(#REF!&gt;=0,"",))</f>
        <v>#REF!</v>
      </c>
      <c r="G2931" s="245" t="e">
        <f>保全管理データ!N5010</f>
        <v>#REF!</v>
      </c>
      <c r="H2931" s="259" t="e">
        <f>IF(#REF!="無","",IF(#REF!="","",IF(#REF!="悪環境における作業",0.2,IF(#REF!="高所又は地下作業",0.1,IF(#REF!="錯綜場所作業",0.3,IF(#REF!="複雑な制約のある作業",0.4,IF(#REF!="単純な制約のある作業",0.2,0)))))))</f>
        <v>#REF!</v>
      </c>
      <c r="I2931" s="260" t="e">
        <f t="shared" si="179"/>
        <v>#REF!</v>
      </c>
      <c r="J2931" s="261" t="e">
        <f>IF(#REF!&gt;=1,IF(#REF!&gt;=1,#REF!),IF(#REF!&gt;=0,"",))</f>
        <v>#REF!</v>
      </c>
      <c r="K2931" s="245" t="e">
        <f>保全管理データ!N5037</f>
        <v>#REF!</v>
      </c>
      <c r="L2931" s="262" t="e">
        <f>IF(#REF!="","",IF(#REF!="悪環境における作業",0.2,IF(#REF!="高所又は地下作業",0.1,IF(#REF!="錯綜場所作業",0.3,IF(#REF!="複雑な制約のある作業",0.4,IF(#REF!="単純な制約のある作業",0.2,0))))))</f>
        <v>#REF!</v>
      </c>
      <c r="M2931" s="260" t="e">
        <f t="shared" si="180"/>
        <v>#REF!</v>
      </c>
    </row>
    <row r="2932" spans="2:13" s="254" customFormat="1" ht="27.75" customHeight="1" thickBot="1" x14ac:dyDescent="0.25">
      <c r="B2932" s="532" t="s">
        <v>190</v>
      </c>
      <c r="C2932" s="532"/>
      <c r="D2932" s="532"/>
      <c r="E2932" s="532"/>
      <c r="F2932" s="533" t="e">
        <f>SUM(I2908:I2931)</f>
        <v>#REF!</v>
      </c>
      <c r="G2932" s="534"/>
      <c r="H2932" s="534"/>
      <c r="I2932" s="535"/>
      <c r="J2932" s="533" t="e">
        <f>IF(SUM(J2908:J2931)=0,"0.00",SUM(M2908:M2931))</f>
        <v>#REF!</v>
      </c>
      <c r="K2932" s="534"/>
      <c r="L2932" s="534"/>
      <c r="M2932" s="535"/>
    </row>
    <row r="2933" spans="2:13" s="254" customFormat="1" ht="27.75" customHeight="1" thickBot="1" x14ac:dyDescent="0.25">
      <c r="B2933" s="532" t="s">
        <v>97</v>
      </c>
      <c r="C2933" s="532"/>
      <c r="D2933" s="532"/>
      <c r="E2933" s="532"/>
      <c r="F2933" s="533" t="e">
        <f>IF(#REF!="５年以下","0",IF(#REF!="５年～１０年",0.1,IF(#REF!="１０年以上",0.15)))</f>
        <v>#REF!</v>
      </c>
      <c r="G2933" s="534"/>
      <c r="H2933" s="534"/>
      <c r="I2933" s="534"/>
      <c r="J2933" s="534"/>
      <c r="K2933" s="534"/>
      <c r="L2933" s="534"/>
      <c r="M2933" s="535"/>
    </row>
    <row r="2934" spans="2:13" s="254" customFormat="1" ht="27.75" customHeight="1" thickBot="1" x14ac:dyDescent="0.25">
      <c r="B2934" s="533" t="s">
        <v>273</v>
      </c>
      <c r="C2934" s="534"/>
      <c r="D2934" s="534"/>
      <c r="E2934" s="535"/>
      <c r="F2934" s="533" t="e">
        <f>F2932*(1+F2933)</f>
        <v>#REF!</v>
      </c>
      <c r="G2934" s="534"/>
      <c r="H2934" s="534"/>
      <c r="I2934" s="534"/>
      <c r="J2934" s="533" t="e">
        <f>J2932*(1+F2933)</f>
        <v>#REF!</v>
      </c>
      <c r="K2934" s="534"/>
      <c r="L2934" s="534"/>
      <c r="M2934" s="535"/>
    </row>
    <row r="2935" spans="2:13" s="254" customFormat="1" ht="27.75" customHeight="1" thickBot="1" x14ac:dyDescent="0.25">
      <c r="B2935" s="532" t="s">
        <v>191</v>
      </c>
      <c r="C2935" s="532"/>
      <c r="D2935" s="532"/>
      <c r="E2935" s="532"/>
      <c r="F2935" s="533" t="e">
        <f>#REF!*(#REF!*#REF!+#REF!*#REF!)</f>
        <v>#REF!</v>
      </c>
      <c r="G2935" s="534"/>
      <c r="H2935" s="535"/>
      <c r="I2935" s="532" t="e">
        <f>#REF!</f>
        <v>#REF!</v>
      </c>
      <c r="J2935" s="533"/>
      <c r="K2935" s="263" t="s">
        <v>230</v>
      </c>
      <c r="L2935" s="535" t="e">
        <f>B2906</f>
        <v>#REF!</v>
      </c>
      <c r="M2935" s="532"/>
    </row>
    <row r="2936" spans="2:13" s="254" customFormat="1" ht="45" customHeight="1" thickBot="1" x14ac:dyDescent="0.25">
      <c r="B2936" s="253"/>
      <c r="C2936" s="253"/>
      <c r="D2936" s="253"/>
      <c r="E2936" s="253"/>
      <c r="F2936" s="253"/>
      <c r="G2936" s="253"/>
      <c r="H2936" s="253"/>
      <c r="I2936" s="253"/>
      <c r="J2936" s="253"/>
      <c r="K2936" s="253"/>
      <c r="L2936" s="253"/>
      <c r="M2936" s="253"/>
    </row>
    <row r="2937" spans="2:13" s="254" customFormat="1" ht="27.75" customHeight="1" thickBot="1" x14ac:dyDescent="0.25">
      <c r="B2937" s="542" t="s">
        <v>128</v>
      </c>
      <c r="C2937" s="543"/>
      <c r="D2937" s="543"/>
      <c r="E2937" s="544"/>
      <c r="F2937" s="253"/>
      <c r="G2937" s="253"/>
      <c r="H2937" s="253"/>
      <c r="I2937" s="253"/>
      <c r="J2937" s="253"/>
      <c r="K2937" s="253"/>
      <c r="L2937" s="253"/>
      <c r="M2937" s="253"/>
    </row>
    <row r="2938" spans="2:13" s="254" customFormat="1" ht="27.75" customHeight="1" x14ac:dyDescent="0.2">
      <c r="B2938" s="545" t="e">
        <f>#REF!</f>
        <v>#REF!</v>
      </c>
      <c r="C2938" s="546"/>
      <c r="D2938" s="547"/>
      <c r="E2938" s="548"/>
      <c r="F2938" s="552" t="s">
        <v>240</v>
      </c>
      <c r="G2938" s="553"/>
      <c r="H2938" s="553"/>
      <c r="I2938" s="554"/>
      <c r="J2938" s="552" t="s">
        <v>239</v>
      </c>
      <c r="K2938" s="553"/>
      <c r="L2938" s="553"/>
      <c r="M2938" s="554"/>
    </row>
    <row r="2939" spans="2:13" s="254" customFormat="1" ht="27.75" customHeight="1" thickBot="1" x14ac:dyDescent="0.25">
      <c r="B2939" s="549"/>
      <c r="C2939" s="550"/>
      <c r="D2939" s="550"/>
      <c r="E2939" s="551"/>
      <c r="F2939" s="255" t="s">
        <v>149</v>
      </c>
      <c r="G2939" s="256" t="s">
        <v>151</v>
      </c>
      <c r="H2939" s="256" t="s">
        <v>96</v>
      </c>
      <c r="I2939" s="257" t="s">
        <v>150</v>
      </c>
      <c r="J2939" s="255" t="s">
        <v>149</v>
      </c>
      <c r="K2939" s="256" t="s">
        <v>151</v>
      </c>
      <c r="L2939" s="256" t="s">
        <v>96</v>
      </c>
      <c r="M2939" s="257" t="s">
        <v>150</v>
      </c>
    </row>
    <row r="2940" spans="2:13" s="254" customFormat="1" ht="27.75" customHeight="1" thickTop="1" x14ac:dyDescent="0.2">
      <c r="B2940" s="540" t="s">
        <v>241</v>
      </c>
      <c r="C2940" s="541"/>
      <c r="D2940" s="264"/>
      <c r="E2940" s="237" t="s">
        <v>242</v>
      </c>
      <c r="F2940" s="258" t="e">
        <f>IF(#REF!&gt;=1,IF(#REF!&gt;=1,#REF!),IF(#REF!&gt;=0,"",))</f>
        <v>#REF!</v>
      </c>
      <c r="G2940" s="241" t="e">
        <f>保全管理データ!N5043</f>
        <v>#REF!</v>
      </c>
      <c r="H2940" s="259" t="e">
        <f>IF(#REF!="無","",IF(#REF!="","",IF(#REF!="悪環境における作業",0.2,IF(#REF!="高所又は地下作業",0.1,IF(#REF!="錯綜場所作業",0.3,IF(#REF!="複雑な制約のある作業",0.4,IF(#REF!="単純な制約のある作業",0.2,0)))))))</f>
        <v>#REF!</v>
      </c>
      <c r="I2940" s="260" t="e">
        <f>IF(F2940="","",F2940*G2940*(1+IF(H2940="",0,H2940)))</f>
        <v>#REF!</v>
      </c>
      <c r="J2940" s="258" t="e">
        <f>IF(#REF!&gt;=1,IF(#REF!&gt;=1,#REF!),IF(#REF!&gt;=0,"",))</f>
        <v>#REF!</v>
      </c>
      <c r="K2940" s="241" t="e">
        <f>保全管理データ!N5070</f>
        <v>#REF!</v>
      </c>
      <c r="L2940" s="259" t="e">
        <f>IF(#REF!="","",IF(#REF!="悪環境における作業",0.2,IF(#REF!="高所又は地下作業",0.1,IF(#REF!="錯綜場所作業",0.3,IF(#REF!="複雑な制約のある作業",0.4,IF(#REF!="単純な制約のある作業",0.2,0))))))</f>
        <v>#REF!</v>
      </c>
      <c r="M2940" s="260" t="e">
        <f>IF(J2940="","",J2940*K2940*(1+IF(L2940="",0,L2940)))</f>
        <v>#REF!</v>
      </c>
    </row>
    <row r="2941" spans="2:13" s="254" customFormat="1" ht="27.75" customHeight="1" x14ac:dyDescent="0.2">
      <c r="B2941" s="536" t="s">
        <v>243</v>
      </c>
      <c r="C2941" s="537"/>
      <c r="D2941" s="265"/>
      <c r="E2941" s="224" t="s">
        <v>242</v>
      </c>
      <c r="F2941" s="258" t="e">
        <f>IF(#REF!&gt;=1,IF(#REF!&gt;=1,#REF!),IF(#REF!&gt;=0,"",))</f>
        <v>#REF!</v>
      </c>
      <c r="G2941" s="241" t="e">
        <f>保全管理データ!N5044</f>
        <v>#REF!</v>
      </c>
      <c r="H2941" s="259" t="e">
        <f>IF(#REF!="無","",IF(#REF!="","",IF(#REF!="悪環境における作業",0.2,IF(#REF!="高所又は地下作業",0.1,IF(#REF!="錯綜場所作業",0.3,IF(#REF!="複雑な制約のある作業",0.4,IF(#REF!="単純な制約のある作業",0.2,0)))))))</f>
        <v>#REF!</v>
      </c>
      <c r="I2941" s="260" t="e">
        <f t="shared" ref="I2941:I2963" si="181">IF(F2941="","",F2941*G2941*(1+IF(H2941="",0,H2941)))</f>
        <v>#REF!</v>
      </c>
      <c r="J2941" s="258" t="e">
        <f>IF(#REF!&gt;=1,IF(#REF!&gt;=1,#REF!),IF(#REF!&gt;=0,"",))</f>
        <v>#REF!</v>
      </c>
      <c r="K2941" s="241" t="e">
        <f>保全管理データ!N5071</f>
        <v>#REF!</v>
      </c>
      <c r="L2941" s="259" t="e">
        <f>IF(#REF!="","",IF(#REF!="悪環境における作業",0.2,IF(#REF!="高所又は地下作業",0.1,IF(#REF!="錯綜場所作業",0.3,IF(#REF!="複雑な制約のある作業",0.4,IF(#REF!="単純な制約のある作業",0.2,0))))))</f>
        <v>#REF!</v>
      </c>
      <c r="M2941" s="260" t="e">
        <f t="shared" ref="M2941:M2963" si="182">IF(J2941="","",J2941*K2941*(1+IF(L2941="",0,L2941)))</f>
        <v>#REF!</v>
      </c>
    </row>
    <row r="2942" spans="2:13" s="254" customFormat="1" ht="27.75" customHeight="1" x14ac:dyDescent="0.2">
      <c r="B2942" s="536" t="s">
        <v>249</v>
      </c>
      <c r="C2942" s="537"/>
      <c r="D2942" s="265"/>
      <c r="E2942" s="224" t="s">
        <v>244</v>
      </c>
      <c r="F2942" s="258" t="e">
        <f>IF(#REF!&gt;=1,IF(#REF!&gt;=1,#REF!),IF(#REF!&gt;=0,"",))</f>
        <v>#REF!</v>
      </c>
      <c r="G2942" s="241" t="e">
        <f>保全管理データ!N5045</f>
        <v>#REF!</v>
      </c>
      <c r="H2942" s="259" t="e">
        <f>IF(#REF!="無","",IF(#REF!="","",IF(#REF!="悪環境における作業",0.2,IF(#REF!="高所又は地下作業",0.1,IF(#REF!="錯綜場所作業",0.3,IF(#REF!="複雑な制約のある作業",0.4,IF(#REF!="単純な制約のある作業",0.2,0)))))))</f>
        <v>#REF!</v>
      </c>
      <c r="I2942" s="260" t="e">
        <f t="shared" si="181"/>
        <v>#REF!</v>
      </c>
      <c r="J2942" s="258" t="e">
        <f>IF(#REF!&gt;=1,IF(#REF!&gt;=1,#REF!),IF(#REF!&gt;=0,"",))</f>
        <v>#REF!</v>
      </c>
      <c r="K2942" s="241" t="e">
        <f>保全管理データ!N5072</f>
        <v>#REF!</v>
      </c>
      <c r="L2942" s="259" t="e">
        <f>IF(#REF!="","",IF(#REF!="悪環境における作業",0.2,IF(#REF!="高所又は地下作業",0.1,IF(#REF!="錯綜場所作業",0.3,IF(#REF!="複雑な制約のある作業",0.4,IF(#REF!="単純な制約のある作業",0.2,0))))))</f>
        <v>#REF!</v>
      </c>
      <c r="M2942" s="260" t="e">
        <f t="shared" si="182"/>
        <v>#REF!</v>
      </c>
    </row>
    <row r="2943" spans="2:13" s="254" customFormat="1" ht="27.75" customHeight="1" x14ac:dyDescent="0.2">
      <c r="B2943" s="536" t="s">
        <v>250</v>
      </c>
      <c r="C2943" s="537"/>
      <c r="D2943" s="265"/>
      <c r="E2943" s="224" t="s">
        <v>244</v>
      </c>
      <c r="F2943" s="258" t="e">
        <f>IF(#REF!&gt;=1,IF(#REF!&gt;=1,#REF!),IF(#REF!&gt;=0,"",))</f>
        <v>#REF!</v>
      </c>
      <c r="G2943" s="241" t="e">
        <f>保全管理データ!N5046</f>
        <v>#REF!</v>
      </c>
      <c r="H2943" s="259" t="e">
        <f>IF(#REF!="無","",IF(#REF!="","",IF(#REF!="悪環境における作業",0.2,IF(#REF!="高所又は地下作業",0.1,IF(#REF!="錯綜場所作業",0.3,IF(#REF!="複雑な制約のある作業",0.4,IF(#REF!="単純な制約のある作業",0.2,0)))))))</f>
        <v>#REF!</v>
      </c>
      <c r="I2943" s="260" t="e">
        <f t="shared" si="181"/>
        <v>#REF!</v>
      </c>
      <c r="J2943" s="258" t="e">
        <f>IF(#REF!&gt;=1,IF(#REF!&gt;=1,#REF!),IF(#REF!&gt;=0,"",))</f>
        <v>#REF!</v>
      </c>
      <c r="K2943" s="241" t="e">
        <f>保全管理データ!N5073</f>
        <v>#REF!</v>
      </c>
      <c r="L2943" s="259" t="e">
        <f>IF(#REF!="","",IF(#REF!="悪環境における作業",0.2,IF(#REF!="高所又は地下作業",0.1,IF(#REF!="錯綜場所作業",0.3,IF(#REF!="複雑な制約のある作業",0.4,IF(#REF!="単純な制約のある作業",0.2,0))))))</f>
        <v>#REF!</v>
      </c>
      <c r="M2943" s="260" t="e">
        <f t="shared" si="182"/>
        <v>#REF!</v>
      </c>
    </row>
    <row r="2944" spans="2:13" s="254" customFormat="1" ht="27.75" customHeight="1" x14ac:dyDescent="0.2">
      <c r="B2944" s="536" t="s">
        <v>251</v>
      </c>
      <c r="C2944" s="537"/>
      <c r="D2944" s="265"/>
      <c r="E2944" s="224" t="s">
        <v>242</v>
      </c>
      <c r="F2944" s="258" t="e">
        <f>IF(#REF!&gt;=1,IF(#REF!&gt;=1,#REF!),IF(#REF!&gt;=0,"",))</f>
        <v>#REF!</v>
      </c>
      <c r="G2944" s="241" t="e">
        <f>保全管理データ!N5047</f>
        <v>#REF!</v>
      </c>
      <c r="H2944" s="259" t="e">
        <f>IF(#REF!="無","",IF(#REF!="","",IF(#REF!="悪環境における作業",0.2,IF(#REF!="高所又は地下作業",0.1,IF(#REF!="錯綜場所作業",0.3,IF(#REF!="複雑な制約のある作業",0.4,IF(#REF!="単純な制約のある作業",0.2,0)))))))</f>
        <v>#REF!</v>
      </c>
      <c r="I2944" s="260" t="e">
        <f t="shared" si="181"/>
        <v>#REF!</v>
      </c>
      <c r="J2944" s="258" t="e">
        <f>IF(#REF!&gt;=1,IF(#REF!&gt;=1,#REF!),IF(#REF!&gt;=0,"",))</f>
        <v>#REF!</v>
      </c>
      <c r="K2944" s="241" t="e">
        <f>保全管理データ!N5074</f>
        <v>#REF!</v>
      </c>
      <c r="L2944" s="259" t="e">
        <f>IF(#REF!="","",IF(#REF!="悪環境における作業",0.2,IF(#REF!="高所又は地下作業",0.1,IF(#REF!="錯綜場所作業",0.3,IF(#REF!="複雑な制約のある作業",0.4,IF(#REF!="単純な制約のある作業",0.2,0))))))</f>
        <v>#REF!</v>
      </c>
      <c r="M2944" s="260" t="e">
        <f t="shared" si="182"/>
        <v>#REF!</v>
      </c>
    </row>
    <row r="2945" spans="2:13" s="254" customFormat="1" ht="27.75" customHeight="1" x14ac:dyDescent="0.2">
      <c r="B2945" s="536" t="s">
        <v>252</v>
      </c>
      <c r="C2945" s="537"/>
      <c r="D2945" s="265"/>
      <c r="E2945" s="224" t="s">
        <v>244</v>
      </c>
      <c r="F2945" s="258" t="e">
        <f>IF(#REF!&gt;=1,IF(#REF!&gt;=1,#REF!),IF(#REF!&gt;=0,"",))</f>
        <v>#REF!</v>
      </c>
      <c r="G2945" s="241" t="e">
        <f>保全管理データ!N5048</f>
        <v>#REF!</v>
      </c>
      <c r="H2945" s="259" t="e">
        <f>IF(#REF!="無","",IF(#REF!="","",IF(#REF!="悪環境における作業",0.2,IF(#REF!="高所又は地下作業",0.1,IF(#REF!="錯綜場所作業",0.3,IF(#REF!="複雑な制約のある作業",0.4,IF(#REF!="単純な制約のある作業",0.2,0)))))))</f>
        <v>#REF!</v>
      </c>
      <c r="I2945" s="260" t="e">
        <f t="shared" si="181"/>
        <v>#REF!</v>
      </c>
      <c r="J2945" s="258" t="e">
        <f>IF(#REF!&gt;=1,IF(#REF!&gt;=1,#REF!),IF(#REF!&gt;=0,"",))</f>
        <v>#REF!</v>
      </c>
      <c r="K2945" s="241" t="e">
        <f>保全管理データ!N5075</f>
        <v>#REF!</v>
      </c>
      <c r="L2945" s="259" t="e">
        <f>IF(#REF!="","",IF(#REF!="悪環境における作業",0.2,IF(#REF!="高所又は地下作業",0.1,IF(#REF!="錯綜場所作業",0.3,IF(#REF!="複雑な制約のある作業",0.4,IF(#REF!="単純な制約のある作業",0.2,0))))))</f>
        <v>#REF!</v>
      </c>
      <c r="M2945" s="260" t="e">
        <f t="shared" si="182"/>
        <v>#REF!</v>
      </c>
    </row>
    <row r="2946" spans="2:13" s="254" customFormat="1" ht="27.75" customHeight="1" x14ac:dyDescent="0.2">
      <c r="B2946" s="536" t="s">
        <v>253</v>
      </c>
      <c r="C2946" s="537"/>
      <c r="D2946" s="265"/>
      <c r="E2946" s="224" t="s">
        <v>242</v>
      </c>
      <c r="F2946" s="258" t="e">
        <f>IF(#REF!&gt;=1,IF(#REF!&gt;=1,#REF!),IF(#REF!&gt;=0,"",))</f>
        <v>#REF!</v>
      </c>
      <c r="G2946" s="241" t="e">
        <f>保全管理データ!N5049</f>
        <v>#REF!</v>
      </c>
      <c r="H2946" s="259" t="e">
        <f>IF(#REF!="無","",IF(#REF!="","",IF(#REF!="悪環境における作業",0.2,IF(#REF!="高所又は地下作業",0.1,IF(#REF!="錯綜場所作業",0.3,IF(#REF!="複雑な制約のある作業",0.4,IF(#REF!="単純な制約のある作業",0.2,0)))))))</f>
        <v>#REF!</v>
      </c>
      <c r="I2946" s="260" t="e">
        <f t="shared" si="181"/>
        <v>#REF!</v>
      </c>
      <c r="J2946" s="258" t="e">
        <f>IF(#REF!&gt;=1,IF(#REF!&gt;=1,#REF!),IF(#REF!&gt;=0,"",))</f>
        <v>#REF!</v>
      </c>
      <c r="K2946" s="241" t="e">
        <f>保全管理データ!N5076</f>
        <v>#REF!</v>
      </c>
      <c r="L2946" s="259" t="e">
        <f>IF(#REF!="","",IF(#REF!="悪環境における作業",0.2,IF(#REF!="高所又は地下作業",0.1,IF(#REF!="錯綜場所作業",0.3,IF(#REF!="複雑な制約のある作業",0.4,IF(#REF!="単純な制約のある作業",0.2,0))))))</f>
        <v>#REF!</v>
      </c>
      <c r="M2946" s="260" t="e">
        <f t="shared" si="182"/>
        <v>#REF!</v>
      </c>
    </row>
    <row r="2947" spans="2:13" s="254" customFormat="1" ht="27.75" customHeight="1" x14ac:dyDescent="0.2">
      <c r="B2947" s="536" t="s">
        <v>254</v>
      </c>
      <c r="C2947" s="537"/>
      <c r="D2947" s="265"/>
      <c r="E2947" s="224" t="s">
        <v>242</v>
      </c>
      <c r="F2947" s="258" t="e">
        <f>IF(#REF!&gt;=1,IF(#REF!&gt;=1,#REF!),IF(#REF!&gt;=0,"",))</f>
        <v>#REF!</v>
      </c>
      <c r="G2947" s="241" t="e">
        <f>保全管理データ!N5050</f>
        <v>#REF!</v>
      </c>
      <c r="H2947" s="259" t="e">
        <f>IF(#REF!="無","",IF(#REF!="","",IF(#REF!="悪環境における作業",0.2,IF(#REF!="高所又は地下作業",0.1,IF(#REF!="錯綜場所作業",0.3,IF(#REF!="複雑な制約のある作業",0.4,IF(#REF!="単純な制約のある作業",0.2,0)))))))</f>
        <v>#REF!</v>
      </c>
      <c r="I2947" s="260" t="e">
        <f t="shared" si="181"/>
        <v>#REF!</v>
      </c>
      <c r="J2947" s="258" t="e">
        <f>IF(#REF!&gt;=1,IF(#REF!&gt;=1,#REF!),IF(#REF!&gt;=0,"",))</f>
        <v>#REF!</v>
      </c>
      <c r="K2947" s="241" t="e">
        <f>保全管理データ!N5077</f>
        <v>#REF!</v>
      </c>
      <c r="L2947" s="259" t="e">
        <f>IF(#REF!="","",IF(#REF!="悪環境における作業",0.2,IF(#REF!="高所又は地下作業",0.1,IF(#REF!="錯綜場所作業",0.3,IF(#REF!="複雑な制約のある作業",0.4,IF(#REF!="単純な制約のある作業",0.2,0))))))</f>
        <v>#REF!</v>
      </c>
      <c r="M2947" s="260" t="e">
        <f t="shared" si="182"/>
        <v>#REF!</v>
      </c>
    </row>
    <row r="2948" spans="2:13" s="254" customFormat="1" ht="27.75" customHeight="1" x14ac:dyDescent="0.2">
      <c r="B2948" s="536" t="s">
        <v>255</v>
      </c>
      <c r="C2948" s="537"/>
      <c r="D2948" s="265"/>
      <c r="E2948" s="224" t="s">
        <v>245</v>
      </c>
      <c r="F2948" s="258" t="e">
        <f>IF(#REF!&gt;=1,IF(#REF!&gt;=1,#REF!),IF(#REF!&gt;=0,"",))</f>
        <v>#REF!</v>
      </c>
      <c r="G2948" s="241" t="e">
        <f>保全管理データ!N5051</f>
        <v>#REF!</v>
      </c>
      <c r="H2948" s="259" t="e">
        <f>IF(#REF!="無","",IF(#REF!="","",IF(#REF!="悪環境における作業",0.2,IF(#REF!="高所又は地下作業",0.1,IF(#REF!="錯綜場所作業",0.3,IF(#REF!="複雑な制約のある作業",0.4,IF(#REF!="単純な制約のある作業",0.2,0)))))))</f>
        <v>#REF!</v>
      </c>
      <c r="I2948" s="260" t="e">
        <f t="shared" si="181"/>
        <v>#REF!</v>
      </c>
      <c r="J2948" s="258" t="e">
        <f>IF(#REF!&gt;=1,IF(#REF!&gt;=1,#REF!),IF(#REF!&gt;=0,"",))</f>
        <v>#REF!</v>
      </c>
      <c r="K2948" s="241" t="e">
        <f>保全管理データ!N5078</f>
        <v>#REF!</v>
      </c>
      <c r="L2948" s="259" t="e">
        <f>IF(#REF!="","",IF(#REF!="悪環境における作業",0.2,IF(#REF!="高所又は地下作業",0.1,IF(#REF!="錯綜場所作業",0.3,IF(#REF!="複雑な制約のある作業",0.4,IF(#REF!="単純な制約のある作業",0.2,0))))))</f>
        <v>#REF!</v>
      </c>
      <c r="M2948" s="260" t="e">
        <f t="shared" si="182"/>
        <v>#REF!</v>
      </c>
    </row>
    <row r="2949" spans="2:13" s="254" customFormat="1" ht="27.75" customHeight="1" x14ac:dyDescent="0.2">
      <c r="B2949" s="536" t="s">
        <v>256</v>
      </c>
      <c r="C2949" s="537"/>
      <c r="D2949" s="265"/>
      <c r="E2949" s="224" t="s">
        <v>242</v>
      </c>
      <c r="F2949" s="258" t="e">
        <f>IF(#REF!&gt;=1,IF(#REF!&gt;=1,#REF!),IF(#REF!&gt;=0,"",))</f>
        <v>#REF!</v>
      </c>
      <c r="G2949" s="241" t="e">
        <f>保全管理データ!N5052</f>
        <v>#REF!</v>
      </c>
      <c r="H2949" s="259" t="e">
        <f>IF(#REF!="無","",IF(#REF!="","",IF(#REF!="悪環境における作業",0.2,IF(#REF!="高所又は地下作業",0.1,IF(#REF!="錯綜場所作業",0.3,IF(#REF!="複雑な制約のある作業",0.4,IF(#REF!="単純な制約のある作業",0.2,0)))))))</f>
        <v>#REF!</v>
      </c>
      <c r="I2949" s="260" t="e">
        <f t="shared" si="181"/>
        <v>#REF!</v>
      </c>
      <c r="J2949" s="258" t="e">
        <f>IF(#REF!&gt;=1,IF(#REF!&gt;=1,#REF!),IF(#REF!&gt;=0,"",))</f>
        <v>#REF!</v>
      </c>
      <c r="K2949" s="241" t="e">
        <f>保全管理データ!N5079</f>
        <v>#REF!</v>
      </c>
      <c r="L2949" s="259" t="e">
        <f>IF(#REF!="","",IF(#REF!="悪環境における作業",0.2,IF(#REF!="高所又は地下作業",0.1,IF(#REF!="錯綜場所作業",0.3,IF(#REF!="複雑な制約のある作業",0.4,IF(#REF!="単純な制約のある作業",0.2,0))))))</f>
        <v>#REF!</v>
      </c>
      <c r="M2949" s="260" t="e">
        <f t="shared" si="182"/>
        <v>#REF!</v>
      </c>
    </row>
    <row r="2950" spans="2:13" s="254" customFormat="1" ht="27.75" customHeight="1" x14ac:dyDescent="0.2">
      <c r="B2950" s="536" t="s">
        <v>257</v>
      </c>
      <c r="C2950" s="537"/>
      <c r="D2950" s="265"/>
      <c r="E2950" s="224" t="s">
        <v>245</v>
      </c>
      <c r="F2950" s="258" t="e">
        <f>IF(#REF!&gt;=1,IF(#REF!&gt;=1,#REF!),IF(#REF!&gt;=0,"",))</f>
        <v>#REF!</v>
      </c>
      <c r="G2950" s="241" t="e">
        <f>保全管理データ!N5053</f>
        <v>#REF!</v>
      </c>
      <c r="H2950" s="259" t="e">
        <f>IF(#REF!="無","",IF(#REF!="","",IF(#REF!="悪環境における作業",0.2,IF(#REF!="高所又は地下作業",0.1,IF(#REF!="錯綜場所作業",0.3,IF(#REF!="複雑な制約のある作業",0.4,IF(#REF!="単純な制約のある作業",0.2,0)))))))</f>
        <v>#REF!</v>
      </c>
      <c r="I2950" s="260" t="e">
        <f t="shared" si="181"/>
        <v>#REF!</v>
      </c>
      <c r="J2950" s="258" t="e">
        <f>IF(#REF!&gt;=1,IF(#REF!&gt;=1,#REF!),IF(#REF!&gt;=0,"",))</f>
        <v>#REF!</v>
      </c>
      <c r="K2950" s="241" t="e">
        <f>保全管理データ!N5080</f>
        <v>#REF!</v>
      </c>
      <c r="L2950" s="259" t="e">
        <f>IF(#REF!="","",IF(#REF!="悪環境における作業",0.2,IF(#REF!="高所又は地下作業",0.1,IF(#REF!="錯綜場所作業",0.3,IF(#REF!="複雑な制約のある作業",0.4,IF(#REF!="単純な制約のある作業",0.2,0))))))</f>
        <v>#REF!</v>
      </c>
      <c r="M2950" s="260" t="e">
        <f t="shared" si="182"/>
        <v>#REF!</v>
      </c>
    </row>
    <row r="2951" spans="2:13" s="254" customFormat="1" ht="27.75" customHeight="1" x14ac:dyDescent="0.2">
      <c r="B2951" s="536" t="s">
        <v>258</v>
      </c>
      <c r="C2951" s="537"/>
      <c r="D2951" s="265"/>
      <c r="E2951" s="224" t="s">
        <v>245</v>
      </c>
      <c r="F2951" s="258" t="e">
        <f>IF(#REF!&gt;=1,IF(#REF!&gt;=1,#REF!),IF(#REF!&gt;=0,"",))</f>
        <v>#REF!</v>
      </c>
      <c r="G2951" s="241" t="e">
        <f>保全管理データ!N5054</f>
        <v>#REF!</v>
      </c>
      <c r="H2951" s="259" t="e">
        <f>IF(#REF!="無","",IF(#REF!="","",IF(#REF!="悪環境における作業",0.2,IF(#REF!="高所又は地下作業",0.1,IF(#REF!="錯綜場所作業",0.3,IF(#REF!="複雑な制約のある作業",0.4,IF(#REF!="単純な制約のある作業",0.2,0)))))))</f>
        <v>#REF!</v>
      </c>
      <c r="I2951" s="260" t="e">
        <f t="shared" si="181"/>
        <v>#REF!</v>
      </c>
      <c r="J2951" s="258" t="e">
        <f>IF(#REF!&gt;=1,IF(#REF!&gt;=1,#REF!),IF(#REF!&gt;=0,"",))</f>
        <v>#REF!</v>
      </c>
      <c r="K2951" s="241" t="e">
        <f>保全管理データ!N5081</f>
        <v>#REF!</v>
      </c>
      <c r="L2951" s="259" t="e">
        <f>IF(#REF!="","",IF(#REF!="悪環境における作業",0.2,IF(#REF!="高所又は地下作業",0.1,IF(#REF!="錯綜場所作業",0.3,IF(#REF!="複雑な制約のある作業",0.4,IF(#REF!="単純な制約のある作業",0.2,0))))))</f>
        <v>#REF!</v>
      </c>
      <c r="M2951" s="260" t="e">
        <f t="shared" si="182"/>
        <v>#REF!</v>
      </c>
    </row>
    <row r="2952" spans="2:13" s="254" customFormat="1" ht="27.75" customHeight="1" x14ac:dyDescent="0.2">
      <c r="B2952" s="536" t="s">
        <v>259</v>
      </c>
      <c r="C2952" s="537"/>
      <c r="D2952" s="265"/>
      <c r="E2952" s="224" t="s">
        <v>245</v>
      </c>
      <c r="F2952" s="258" t="e">
        <f>IF(#REF!&gt;=1,IF(#REF!&gt;=1,#REF!),IF(#REF!&gt;=0,"",))</f>
        <v>#REF!</v>
      </c>
      <c r="G2952" s="241" t="e">
        <f>保全管理データ!N5055</f>
        <v>#REF!</v>
      </c>
      <c r="H2952" s="259" t="e">
        <f>IF(#REF!="無","",IF(#REF!="","",IF(#REF!="悪環境における作業",0.2,IF(#REF!="高所又は地下作業",0.1,IF(#REF!="錯綜場所作業",0.3,IF(#REF!="複雑な制約のある作業",0.4,IF(#REF!="単純な制約のある作業",0.2,0)))))))</f>
        <v>#REF!</v>
      </c>
      <c r="I2952" s="260" t="e">
        <f t="shared" si="181"/>
        <v>#REF!</v>
      </c>
      <c r="J2952" s="258" t="e">
        <f>IF(#REF!&gt;=1,IF(#REF!&gt;=1,#REF!),IF(#REF!&gt;=0,"",))</f>
        <v>#REF!</v>
      </c>
      <c r="K2952" s="241" t="e">
        <f>保全管理データ!N5082</f>
        <v>#REF!</v>
      </c>
      <c r="L2952" s="259" t="e">
        <f>IF(#REF!="","",IF(#REF!="悪環境における作業",0.2,IF(#REF!="高所又は地下作業",0.1,IF(#REF!="錯綜場所作業",0.3,IF(#REF!="複雑な制約のある作業",0.4,IF(#REF!="単純な制約のある作業",0.2,0))))))</f>
        <v>#REF!</v>
      </c>
      <c r="M2952" s="260" t="e">
        <f t="shared" si="182"/>
        <v>#REF!</v>
      </c>
    </row>
    <row r="2953" spans="2:13" s="254" customFormat="1" ht="27.75" customHeight="1" x14ac:dyDescent="0.2">
      <c r="B2953" s="536" t="s">
        <v>260</v>
      </c>
      <c r="C2953" s="537"/>
      <c r="D2953" s="265"/>
      <c r="E2953" s="224" t="s">
        <v>248</v>
      </c>
      <c r="F2953" s="258" t="e">
        <f>IF(#REF!&gt;=1,IF(#REF!&gt;=1,#REF!),IF(#REF!&gt;=0,"",))</f>
        <v>#REF!</v>
      </c>
      <c r="G2953" s="241" t="e">
        <f>保全管理データ!N5056</f>
        <v>#REF!</v>
      </c>
      <c r="H2953" s="259" t="e">
        <f>IF(#REF!="無","",IF(#REF!="","",IF(#REF!="悪環境における作業",0.2,IF(#REF!="高所又は地下作業",0.1,IF(#REF!="錯綜場所作業",0.3,IF(#REF!="複雑な制約のある作業",0.4,IF(#REF!="単純な制約のある作業",0.2,0)))))))</f>
        <v>#REF!</v>
      </c>
      <c r="I2953" s="260" t="e">
        <f t="shared" si="181"/>
        <v>#REF!</v>
      </c>
      <c r="J2953" s="258" t="e">
        <f>IF(#REF!&gt;=1,IF(#REF!&gt;=1,#REF!),IF(#REF!&gt;=0,"",))</f>
        <v>#REF!</v>
      </c>
      <c r="K2953" s="241" t="e">
        <f>保全管理データ!N5083</f>
        <v>#REF!</v>
      </c>
      <c r="L2953" s="259" t="e">
        <f>IF(#REF!="","",IF(#REF!="悪環境における作業",0.2,IF(#REF!="高所又は地下作業",0.1,IF(#REF!="錯綜場所作業",0.3,IF(#REF!="複雑な制約のある作業",0.4,IF(#REF!="単純な制約のある作業",0.2,0))))))</f>
        <v>#REF!</v>
      </c>
      <c r="M2953" s="260" t="e">
        <f t="shared" si="182"/>
        <v>#REF!</v>
      </c>
    </row>
    <row r="2954" spans="2:13" s="254" customFormat="1" ht="27.75" customHeight="1" x14ac:dyDescent="0.2">
      <c r="B2954" s="536" t="s">
        <v>261</v>
      </c>
      <c r="C2954" s="537"/>
      <c r="D2954" s="265"/>
      <c r="E2954" s="224" t="s">
        <v>247</v>
      </c>
      <c r="F2954" s="258" t="e">
        <f>IF(#REF!&gt;=1,IF(#REF!&gt;=1,#REF!),IF(#REF!&gt;=0,"",))</f>
        <v>#REF!</v>
      </c>
      <c r="G2954" s="241" t="e">
        <f>保全管理データ!N5057</f>
        <v>#REF!</v>
      </c>
      <c r="H2954" s="259" t="e">
        <f>IF(#REF!="無","",IF(#REF!="","",IF(#REF!="悪環境における作業",0.2,IF(#REF!="高所又は地下作業",0.1,IF(#REF!="錯綜場所作業",0.3,IF(#REF!="複雑な制約のある作業",0.4,IF(#REF!="単純な制約のある作業",0.2,0)))))))</f>
        <v>#REF!</v>
      </c>
      <c r="I2954" s="260" t="e">
        <f t="shared" si="181"/>
        <v>#REF!</v>
      </c>
      <c r="J2954" s="258" t="e">
        <f>IF(#REF!&gt;=1,IF(#REF!&gt;=1,#REF!),IF(#REF!&gt;=0,"",))</f>
        <v>#REF!</v>
      </c>
      <c r="K2954" s="241" t="e">
        <f>保全管理データ!N5084</f>
        <v>#REF!</v>
      </c>
      <c r="L2954" s="259" t="e">
        <f>IF(#REF!="","",IF(#REF!="悪環境における作業",0.2,IF(#REF!="高所又は地下作業",0.1,IF(#REF!="錯綜場所作業",0.3,IF(#REF!="複雑な制約のある作業",0.4,IF(#REF!="単純な制約のある作業",0.2,0))))))</f>
        <v>#REF!</v>
      </c>
      <c r="M2954" s="260" t="e">
        <f t="shared" si="182"/>
        <v>#REF!</v>
      </c>
    </row>
    <row r="2955" spans="2:13" s="254" customFormat="1" ht="27.75" customHeight="1" x14ac:dyDescent="0.2">
      <c r="B2955" s="536" t="s">
        <v>262</v>
      </c>
      <c r="C2955" s="537"/>
      <c r="D2955" s="265"/>
      <c r="E2955" s="224" t="s">
        <v>245</v>
      </c>
      <c r="F2955" s="258" t="e">
        <f>IF(#REF!&gt;=1,IF(#REF!&gt;=1,#REF!),IF(#REF!&gt;=0,"",))</f>
        <v>#REF!</v>
      </c>
      <c r="G2955" s="241" t="e">
        <f>保全管理データ!N5058</f>
        <v>#REF!</v>
      </c>
      <c r="H2955" s="259" t="e">
        <f>IF(#REF!="無","",IF(#REF!="","",IF(#REF!="悪環境における作業",0.2,IF(#REF!="高所又は地下作業",0.1,IF(#REF!="錯綜場所作業",0.3,IF(#REF!="複雑な制約のある作業",0.4,IF(#REF!="単純な制約のある作業",0.2,0)))))))</f>
        <v>#REF!</v>
      </c>
      <c r="I2955" s="260" t="e">
        <f t="shared" si="181"/>
        <v>#REF!</v>
      </c>
      <c r="J2955" s="258" t="e">
        <f>IF(#REF!&gt;=1,IF(#REF!&gt;=1,#REF!),IF(#REF!&gt;=0,"",))</f>
        <v>#REF!</v>
      </c>
      <c r="K2955" s="241" t="e">
        <f>保全管理データ!N5085</f>
        <v>#REF!</v>
      </c>
      <c r="L2955" s="259" t="e">
        <f>IF(#REF!="","",IF(#REF!="悪環境における作業",0.2,IF(#REF!="高所又は地下作業",0.1,IF(#REF!="錯綜場所作業",0.3,IF(#REF!="複雑な制約のある作業",0.4,IF(#REF!="単純な制約のある作業",0.2,0))))))</f>
        <v>#REF!</v>
      </c>
      <c r="M2955" s="260" t="e">
        <f t="shared" si="182"/>
        <v>#REF!</v>
      </c>
    </row>
    <row r="2956" spans="2:13" s="254" customFormat="1" ht="27.75" customHeight="1" x14ac:dyDescent="0.2">
      <c r="B2956" s="536" t="s">
        <v>263</v>
      </c>
      <c r="C2956" s="537"/>
      <c r="D2956" s="265"/>
      <c r="E2956" s="224" t="s">
        <v>245</v>
      </c>
      <c r="F2956" s="258" t="e">
        <f>IF(#REF!&gt;=1,IF(#REF!&gt;=1,#REF!),IF(#REF!&gt;=0,"",))</f>
        <v>#REF!</v>
      </c>
      <c r="G2956" s="241" t="e">
        <f>保全管理データ!N5059</f>
        <v>#REF!</v>
      </c>
      <c r="H2956" s="259" t="e">
        <f>IF(#REF!="無","",IF(#REF!="","",IF(#REF!="悪環境における作業",0.2,IF(#REF!="高所又は地下作業",0.1,IF(#REF!="錯綜場所作業",0.3,IF(#REF!="複雑な制約のある作業",0.4,IF(#REF!="単純な制約のある作業",0.2,0)))))))</f>
        <v>#REF!</v>
      </c>
      <c r="I2956" s="260" t="e">
        <f t="shared" si="181"/>
        <v>#REF!</v>
      </c>
      <c r="J2956" s="258" t="e">
        <f>IF(#REF!&gt;=1,IF(#REF!&gt;=1,#REF!),IF(#REF!&gt;=0,"",))</f>
        <v>#REF!</v>
      </c>
      <c r="K2956" s="241" t="e">
        <f>保全管理データ!N5086</f>
        <v>#REF!</v>
      </c>
      <c r="L2956" s="259" t="e">
        <f>IF(#REF!="","",IF(#REF!="悪環境における作業",0.2,IF(#REF!="高所又は地下作業",0.1,IF(#REF!="錯綜場所作業",0.3,IF(#REF!="複雑な制約のある作業",0.4,IF(#REF!="単純な制約のある作業",0.2,0))))))</f>
        <v>#REF!</v>
      </c>
      <c r="M2956" s="260" t="e">
        <f t="shared" si="182"/>
        <v>#REF!</v>
      </c>
    </row>
    <row r="2957" spans="2:13" s="254" customFormat="1" ht="27.75" customHeight="1" x14ac:dyDescent="0.2">
      <c r="B2957" s="536" t="s">
        <v>264</v>
      </c>
      <c r="C2957" s="537"/>
      <c r="D2957" s="265"/>
      <c r="E2957" s="224" t="s">
        <v>245</v>
      </c>
      <c r="F2957" s="258" t="e">
        <f>IF(#REF!&gt;=1,IF(#REF!&gt;=1,#REF!),IF(#REF!&gt;=0,"",))</f>
        <v>#REF!</v>
      </c>
      <c r="G2957" s="241" t="e">
        <f>保全管理データ!N5060</f>
        <v>#REF!</v>
      </c>
      <c r="H2957" s="259" t="e">
        <f>IF(#REF!="無","",IF(#REF!="","",IF(#REF!="悪環境における作業",0.2,IF(#REF!="高所又は地下作業",0.1,IF(#REF!="錯綜場所作業",0.3,IF(#REF!="複雑な制約のある作業",0.4,IF(#REF!="単純な制約のある作業",0.2,0)))))))</f>
        <v>#REF!</v>
      </c>
      <c r="I2957" s="260" t="e">
        <f t="shared" si="181"/>
        <v>#REF!</v>
      </c>
      <c r="J2957" s="258" t="e">
        <f>IF(#REF!&gt;=1,IF(#REF!&gt;=1,#REF!),IF(#REF!&gt;=0,"",))</f>
        <v>#REF!</v>
      </c>
      <c r="K2957" s="241" t="e">
        <f>保全管理データ!N5087</f>
        <v>#REF!</v>
      </c>
      <c r="L2957" s="259" t="e">
        <f>IF(#REF!="","",IF(#REF!="悪環境における作業",0.2,IF(#REF!="高所又は地下作業",0.1,IF(#REF!="錯綜場所作業",0.3,IF(#REF!="複雑な制約のある作業",0.4,IF(#REF!="単純な制約のある作業",0.2,0))))))</f>
        <v>#REF!</v>
      </c>
      <c r="M2957" s="260" t="e">
        <f t="shared" si="182"/>
        <v>#REF!</v>
      </c>
    </row>
    <row r="2958" spans="2:13" s="254" customFormat="1" ht="27.75" customHeight="1" x14ac:dyDescent="0.2">
      <c r="B2958" s="536" t="s">
        <v>265</v>
      </c>
      <c r="C2958" s="537"/>
      <c r="D2958" s="265"/>
      <c r="E2958" s="224" t="s">
        <v>245</v>
      </c>
      <c r="F2958" s="258" t="e">
        <f>IF(#REF!&gt;=1,IF(#REF!&gt;=1,#REF!),IF(#REF!&gt;=0,"",))</f>
        <v>#REF!</v>
      </c>
      <c r="G2958" s="241" t="e">
        <f>保全管理データ!N5061</f>
        <v>#REF!</v>
      </c>
      <c r="H2958" s="259" t="e">
        <f>IF(#REF!="無","",IF(#REF!="","",IF(#REF!="悪環境における作業",0.2,IF(#REF!="高所又は地下作業",0.1,IF(#REF!="錯綜場所作業",0.3,IF(#REF!="複雑な制約のある作業",0.4,IF(#REF!="単純な制約のある作業",0.2,0)))))))</f>
        <v>#REF!</v>
      </c>
      <c r="I2958" s="260" t="e">
        <f t="shared" si="181"/>
        <v>#REF!</v>
      </c>
      <c r="J2958" s="258" t="e">
        <f>IF(#REF!&gt;=1,IF(#REF!&gt;=1,#REF!),IF(#REF!&gt;=0,"",))</f>
        <v>#REF!</v>
      </c>
      <c r="K2958" s="241" t="e">
        <f>保全管理データ!N5088</f>
        <v>#REF!</v>
      </c>
      <c r="L2958" s="259" t="e">
        <f>IF(#REF!="","",IF(#REF!="悪環境における作業",0.2,IF(#REF!="高所又は地下作業",0.1,IF(#REF!="錯綜場所作業",0.3,IF(#REF!="複雑な制約のある作業",0.4,IF(#REF!="単純な制約のある作業",0.2,0))))))</f>
        <v>#REF!</v>
      </c>
      <c r="M2958" s="260" t="e">
        <f t="shared" si="182"/>
        <v>#REF!</v>
      </c>
    </row>
    <row r="2959" spans="2:13" s="254" customFormat="1" ht="27.75" customHeight="1" x14ac:dyDescent="0.2">
      <c r="B2959" s="536" t="s">
        <v>266</v>
      </c>
      <c r="C2959" s="537"/>
      <c r="D2959" s="265"/>
      <c r="E2959" s="224" t="s">
        <v>245</v>
      </c>
      <c r="F2959" s="258" t="e">
        <f>IF(#REF!&gt;=1,IF(#REF!&gt;=1,#REF!),IF(#REF!&gt;=0,"",))</f>
        <v>#REF!</v>
      </c>
      <c r="G2959" s="241" t="e">
        <f>保全管理データ!N5062</f>
        <v>#REF!</v>
      </c>
      <c r="H2959" s="259" t="e">
        <f>IF(#REF!="無","",IF(#REF!="","",IF(#REF!="悪環境における作業",0.2,IF(#REF!="高所又は地下作業",0.1,IF(#REF!="錯綜場所作業",0.3,IF(#REF!="複雑な制約のある作業",0.4,IF(#REF!="単純な制約のある作業",0.2,0)))))))</f>
        <v>#REF!</v>
      </c>
      <c r="I2959" s="260" t="e">
        <f t="shared" si="181"/>
        <v>#REF!</v>
      </c>
      <c r="J2959" s="258" t="e">
        <f>IF(#REF!&gt;=1,IF(#REF!&gt;=1,#REF!),IF(#REF!&gt;=0,"",))</f>
        <v>#REF!</v>
      </c>
      <c r="K2959" s="241" t="e">
        <f>保全管理データ!N5089</f>
        <v>#REF!</v>
      </c>
      <c r="L2959" s="259" t="e">
        <f>IF(#REF!="","",IF(#REF!="悪環境における作業",0.2,IF(#REF!="高所又は地下作業",0.1,IF(#REF!="錯綜場所作業",0.3,IF(#REF!="複雑な制約のある作業",0.4,IF(#REF!="単純な制約のある作業",0.2,0))))))</f>
        <v>#REF!</v>
      </c>
      <c r="M2959" s="260" t="e">
        <f t="shared" si="182"/>
        <v>#REF!</v>
      </c>
    </row>
    <row r="2960" spans="2:13" s="254" customFormat="1" ht="27.75" customHeight="1" x14ac:dyDescent="0.2">
      <c r="B2960" s="536" t="s">
        <v>81</v>
      </c>
      <c r="C2960" s="537"/>
      <c r="D2960" s="265"/>
      <c r="E2960" s="224" t="s">
        <v>245</v>
      </c>
      <c r="F2960" s="258" t="e">
        <f>IF(#REF!&gt;=1,IF(#REF!&gt;=1,#REF!),IF(#REF!&gt;=0,"",))</f>
        <v>#REF!</v>
      </c>
      <c r="G2960" s="241" t="e">
        <f>保全管理データ!N5063</f>
        <v>#REF!</v>
      </c>
      <c r="H2960" s="259" t="e">
        <f>IF(#REF!="無","",IF(#REF!="","",IF(#REF!="悪環境における作業",0.2,IF(#REF!="高所又は地下作業",0.1,IF(#REF!="錯綜場所作業",0.3,IF(#REF!="複雑な制約のある作業",0.4,IF(#REF!="単純な制約のある作業",0.2,0)))))))</f>
        <v>#REF!</v>
      </c>
      <c r="I2960" s="260" t="e">
        <f t="shared" si="181"/>
        <v>#REF!</v>
      </c>
      <c r="J2960" s="258" t="e">
        <f>IF(#REF!&gt;=1,IF(#REF!&gt;=1,#REF!),IF(#REF!&gt;=0,"",))</f>
        <v>#REF!</v>
      </c>
      <c r="K2960" s="241" t="e">
        <f>保全管理データ!N5090</f>
        <v>#REF!</v>
      </c>
      <c r="L2960" s="259" t="e">
        <f>IF(#REF!="","",IF(#REF!="悪環境における作業",0.2,IF(#REF!="高所又は地下作業",0.1,IF(#REF!="錯綜場所作業",0.3,IF(#REF!="複雑な制約のある作業",0.4,IF(#REF!="単純な制約のある作業",0.2,0))))))</f>
        <v>#REF!</v>
      </c>
      <c r="M2960" s="260" t="e">
        <f t="shared" si="182"/>
        <v>#REF!</v>
      </c>
    </row>
    <row r="2961" spans="2:13" s="254" customFormat="1" ht="27.75" customHeight="1" x14ac:dyDescent="0.2">
      <c r="B2961" s="536" t="s">
        <v>267</v>
      </c>
      <c r="C2961" s="537"/>
      <c r="D2961" s="265"/>
      <c r="E2961" s="224" t="s">
        <v>247</v>
      </c>
      <c r="F2961" s="258" t="e">
        <f>IF(#REF!&gt;=1,IF(#REF!&gt;=1,#REF!),IF(#REF!&gt;=0,"",))</f>
        <v>#REF!</v>
      </c>
      <c r="G2961" s="241" t="e">
        <f>保全管理データ!N5064</f>
        <v>#REF!</v>
      </c>
      <c r="H2961" s="259" t="e">
        <f>IF(#REF!="無","",IF(#REF!="","",IF(#REF!="悪環境における作業",0.2,IF(#REF!="高所又は地下作業",0.1,IF(#REF!="錯綜場所作業",0.3,IF(#REF!="複雑な制約のある作業",0.4,IF(#REF!="単純な制約のある作業",0.2,0)))))))</f>
        <v>#REF!</v>
      </c>
      <c r="I2961" s="260" t="e">
        <f t="shared" si="181"/>
        <v>#REF!</v>
      </c>
      <c r="J2961" s="258" t="e">
        <f>IF(#REF!&gt;=1,IF(#REF!&gt;=1,#REF!),IF(#REF!&gt;=0,"",))</f>
        <v>#REF!</v>
      </c>
      <c r="K2961" s="241" t="e">
        <f>保全管理データ!N5091</f>
        <v>#REF!</v>
      </c>
      <c r="L2961" s="259" t="e">
        <f>IF(#REF!="","",IF(#REF!="悪環境における作業",0.2,IF(#REF!="高所又は地下作業",0.1,IF(#REF!="錯綜場所作業",0.3,IF(#REF!="複雑な制約のある作業",0.4,IF(#REF!="単純な制約のある作業",0.2,0))))))</f>
        <v>#REF!</v>
      </c>
      <c r="M2961" s="260" t="e">
        <f t="shared" si="182"/>
        <v>#REF!</v>
      </c>
    </row>
    <row r="2962" spans="2:13" s="254" customFormat="1" ht="27.75" customHeight="1" x14ac:dyDescent="0.2">
      <c r="B2962" s="536" t="s">
        <v>268</v>
      </c>
      <c r="C2962" s="537"/>
      <c r="D2962" s="265"/>
      <c r="E2962" s="224" t="s">
        <v>246</v>
      </c>
      <c r="F2962" s="258" t="e">
        <f>IF(#REF!&gt;=1,IF(#REF!&gt;=1,#REF!),IF(#REF!&gt;=0,"",))</f>
        <v>#REF!</v>
      </c>
      <c r="G2962" s="241" t="e">
        <f>保全管理データ!N5065</f>
        <v>#REF!</v>
      </c>
      <c r="H2962" s="259" t="e">
        <f>IF(#REF!="無","",IF(#REF!="","",IF(#REF!="悪環境における作業",0.2,IF(#REF!="高所又は地下作業",0.1,IF(#REF!="錯綜場所作業",0.3,IF(#REF!="複雑な制約のある作業",0.4,IF(#REF!="単純な制約のある作業",0.2,0)))))))</f>
        <v>#REF!</v>
      </c>
      <c r="I2962" s="260" t="e">
        <f t="shared" si="181"/>
        <v>#REF!</v>
      </c>
      <c r="J2962" s="258" t="e">
        <f>IF(#REF!&gt;=1,IF(#REF!&gt;=1,#REF!),IF(#REF!&gt;=0,"",))</f>
        <v>#REF!</v>
      </c>
      <c r="K2962" s="241" t="e">
        <f>保全管理データ!N5092</f>
        <v>#REF!</v>
      </c>
      <c r="L2962" s="259" t="e">
        <f>IF(#REF!="","",IF(#REF!="悪環境における作業",0.2,IF(#REF!="高所又は地下作業",0.1,IF(#REF!="錯綜場所作業",0.3,IF(#REF!="複雑な制約のある作業",0.4,IF(#REF!="単純な制約のある作業",0.2,0))))))</f>
        <v>#REF!</v>
      </c>
      <c r="M2962" s="260" t="e">
        <f t="shared" si="182"/>
        <v>#REF!</v>
      </c>
    </row>
    <row r="2963" spans="2:13" s="254" customFormat="1" ht="27.75" customHeight="1" thickBot="1" x14ac:dyDescent="0.25">
      <c r="B2963" s="538" t="s">
        <v>269</v>
      </c>
      <c r="C2963" s="539"/>
      <c r="D2963" s="266"/>
      <c r="E2963" s="252" t="s">
        <v>245</v>
      </c>
      <c r="F2963" s="261" t="e">
        <f>IF(#REF!&gt;=1,IF(#REF!&gt;=1,#REF!),IF(#REF!&gt;=0,"",))</f>
        <v>#REF!</v>
      </c>
      <c r="G2963" s="245" t="e">
        <f>保全管理データ!N5066</f>
        <v>#REF!</v>
      </c>
      <c r="H2963" s="259" t="e">
        <f>IF(#REF!="無","",IF(#REF!="","",IF(#REF!="悪環境における作業",0.2,IF(#REF!="高所又は地下作業",0.1,IF(#REF!="錯綜場所作業",0.3,IF(#REF!="複雑な制約のある作業",0.4,IF(#REF!="単純な制約のある作業",0.2,0)))))))</f>
        <v>#REF!</v>
      </c>
      <c r="I2963" s="260" t="e">
        <f t="shared" si="181"/>
        <v>#REF!</v>
      </c>
      <c r="J2963" s="261" t="e">
        <f>IF(#REF!&gt;=1,IF(#REF!&gt;=1,#REF!),IF(#REF!&gt;=0,"",))</f>
        <v>#REF!</v>
      </c>
      <c r="K2963" s="245" t="e">
        <f>保全管理データ!N5093</f>
        <v>#REF!</v>
      </c>
      <c r="L2963" s="262" t="e">
        <f>IF(#REF!="","",IF(#REF!="悪環境における作業",0.2,IF(#REF!="高所又は地下作業",0.1,IF(#REF!="錯綜場所作業",0.3,IF(#REF!="複雑な制約のある作業",0.4,IF(#REF!="単純な制約のある作業",0.2,0))))))</f>
        <v>#REF!</v>
      </c>
      <c r="M2963" s="260" t="e">
        <f t="shared" si="182"/>
        <v>#REF!</v>
      </c>
    </row>
    <row r="2964" spans="2:13" s="254" customFormat="1" ht="27.75" customHeight="1" thickBot="1" x14ac:dyDescent="0.25">
      <c r="B2964" s="532" t="s">
        <v>190</v>
      </c>
      <c r="C2964" s="532"/>
      <c r="D2964" s="532"/>
      <c r="E2964" s="532"/>
      <c r="F2964" s="533" t="e">
        <f>SUM(I2940:I2963)</f>
        <v>#REF!</v>
      </c>
      <c r="G2964" s="534"/>
      <c r="H2964" s="534"/>
      <c r="I2964" s="535"/>
      <c r="J2964" s="533" t="e">
        <f>IF(SUM(J2940:J2963)=0,"0.00",SUM(M2940:M2963))</f>
        <v>#REF!</v>
      </c>
      <c r="K2964" s="534"/>
      <c r="L2964" s="534"/>
      <c r="M2964" s="535"/>
    </row>
    <row r="2965" spans="2:13" s="254" customFormat="1" ht="27.75" customHeight="1" thickBot="1" x14ac:dyDescent="0.25">
      <c r="B2965" s="532" t="s">
        <v>97</v>
      </c>
      <c r="C2965" s="532"/>
      <c r="D2965" s="532"/>
      <c r="E2965" s="532"/>
      <c r="F2965" s="533" t="e">
        <f>IF(#REF!="５年以下","0",IF(#REF!="５年～１０年",0.1,IF(#REF!="１０年以上",0.15)))</f>
        <v>#REF!</v>
      </c>
      <c r="G2965" s="534"/>
      <c r="H2965" s="534"/>
      <c r="I2965" s="534"/>
      <c r="J2965" s="534"/>
      <c r="K2965" s="534"/>
      <c r="L2965" s="534"/>
      <c r="M2965" s="535"/>
    </row>
    <row r="2966" spans="2:13" s="254" customFormat="1" ht="27.75" customHeight="1" thickBot="1" x14ac:dyDescent="0.25">
      <c r="B2966" s="533" t="s">
        <v>273</v>
      </c>
      <c r="C2966" s="534"/>
      <c r="D2966" s="534"/>
      <c r="E2966" s="535"/>
      <c r="F2966" s="533" t="e">
        <f>F2964*(1+F2965)</f>
        <v>#REF!</v>
      </c>
      <c r="G2966" s="534"/>
      <c r="H2966" s="534"/>
      <c r="I2966" s="534"/>
      <c r="J2966" s="533" t="e">
        <f>J2964*(1+F2965)</f>
        <v>#REF!</v>
      </c>
      <c r="K2966" s="534"/>
      <c r="L2966" s="534"/>
      <c r="M2966" s="535"/>
    </row>
    <row r="2967" spans="2:13" s="254" customFormat="1" ht="27.75" customHeight="1" thickBot="1" x14ac:dyDescent="0.25">
      <c r="B2967" s="532" t="s">
        <v>191</v>
      </c>
      <c r="C2967" s="532"/>
      <c r="D2967" s="532"/>
      <c r="E2967" s="532"/>
      <c r="F2967" s="533" t="e">
        <f>#REF!*(#REF!*#REF!+#REF!*#REF!)</f>
        <v>#REF!</v>
      </c>
      <c r="G2967" s="534"/>
      <c r="H2967" s="535"/>
      <c r="I2967" s="532" t="e">
        <f>#REF!</f>
        <v>#REF!</v>
      </c>
      <c r="J2967" s="533"/>
      <c r="K2967" s="263" t="s">
        <v>230</v>
      </c>
      <c r="L2967" s="535" t="e">
        <f>B2938</f>
        <v>#REF!</v>
      </c>
      <c r="M2967" s="532"/>
    </row>
    <row r="2968" spans="2:13" s="254" customFormat="1" ht="45" customHeight="1" thickBot="1" x14ac:dyDescent="0.25">
      <c r="B2968" s="253"/>
      <c r="C2968" s="253"/>
      <c r="D2968" s="253"/>
      <c r="E2968" s="253"/>
      <c r="F2968" s="253"/>
      <c r="G2968" s="253"/>
      <c r="H2968" s="253"/>
      <c r="I2968" s="253"/>
      <c r="J2968" s="253"/>
      <c r="K2968" s="253"/>
      <c r="L2968" s="253"/>
      <c r="M2968" s="253"/>
    </row>
    <row r="2969" spans="2:13" s="254" customFormat="1" ht="27.75" customHeight="1" thickBot="1" x14ac:dyDescent="0.25">
      <c r="B2969" s="542" t="s">
        <v>128</v>
      </c>
      <c r="C2969" s="543"/>
      <c r="D2969" s="543"/>
      <c r="E2969" s="544"/>
      <c r="F2969" s="253"/>
      <c r="G2969" s="253"/>
      <c r="H2969" s="253"/>
      <c r="I2969" s="253"/>
      <c r="J2969" s="253"/>
      <c r="K2969" s="253"/>
      <c r="L2969" s="253"/>
      <c r="M2969" s="253"/>
    </row>
    <row r="2970" spans="2:13" s="254" customFormat="1" ht="27.75" customHeight="1" x14ac:dyDescent="0.2">
      <c r="B2970" s="545" t="e">
        <f>#REF!</f>
        <v>#REF!</v>
      </c>
      <c r="C2970" s="546"/>
      <c r="D2970" s="547"/>
      <c r="E2970" s="548"/>
      <c r="F2970" s="552" t="s">
        <v>240</v>
      </c>
      <c r="G2970" s="553"/>
      <c r="H2970" s="553"/>
      <c r="I2970" s="554"/>
      <c r="J2970" s="552" t="s">
        <v>239</v>
      </c>
      <c r="K2970" s="553"/>
      <c r="L2970" s="553"/>
      <c r="M2970" s="554"/>
    </row>
    <row r="2971" spans="2:13" s="254" customFormat="1" ht="27.75" customHeight="1" thickBot="1" x14ac:dyDescent="0.25">
      <c r="B2971" s="549"/>
      <c r="C2971" s="550"/>
      <c r="D2971" s="550"/>
      <c r="E2971" s="551"/>
      <c r="F2971" s="255" t="s">
        <v>149</v>
      </c>
      <c r="G2971" s="256" t="s">
        <v>151</v>
      </c>
      <c r="H2971" s="256" t="s">
        <v>96</v>
      </c>
      <c r="I2971" s="257" t="s">
        <v>150</v>
      </c>
      <c r="J2971" s="255" t="s">
        <v>149</v>
      </c>
      <c r="K2971" s="256" t="s">
        <v>151</v>
      </c>
      <c r="L2971" s="256" t="s">
        <v>96</v>
      </c>
      <c r="M2971" s="257" t="s">
        <v>150</v>
      </c>
    </row>
    <row r="2972" spans="2:13" s="254" customFormat="1" ht="27.75" customHeight="1" thickTop="1" x14ac:dyDescent="0.2">
      <c r="B2972" s="540" t="s">
        <v>241</v>
      </c>
      <c r="C2972" s="541"/>
      <c r="D2972" s="264"/>
      <c r="E2972" s="237" t="s">
        <v>242</v>
      </c>
      <c r="F2972" s="258" t="e">
        <f>IF(#REF!&gt;=1,IF(#REF!&gt;=1,#REF!),IF(#REF!&gt;=0,"",))</f>
        <v>#REF!</v>
      </c>
      <c r="G2972" s="241" t="e">
        <f>保全管理データ!N5099</f>
        <v>#REF!</v>
      </c>
      <c r="H2972" s="259" t="e">
        <f>IF(#REF!="無","",IF(#REF!="","",IF(#REF!="悪環境における作業",0.2,IF(#REF!="高所又は地下作業",0.1,IF(#REF!="錯綜場所作業",0.3,IF(#REF!="複雑な制約のある作業",0.4,IF(#REF!="単純な制約のある作業",0.2,0)))))))</f>
        <v>#REF!</v>
      </c>
      <c r="I2972" s="260" t="e">
        <f>IF(F2972="","",F2972*G2972*(1+IF(H2972="",0,H2972)))</f>
        <v>#REF!</v>
      </c>
      <c r="J2972" s="258" t="e">
        <f>IF(#REF!&gt;=1,IF(#REF!&gt;=1,#REF!),IF(#REF!&gt;=0,"",))</f>
        <v>#REF!</v>
      </c>
      <c r="K2972" s="241" t="e">
        <f>保全管理データ!N5126</f>
        <v>#REF!</v>
      </c>
      <c r="L2972" s="259" t="e">
        <f>IF(#REF!="","",IF(#REF!="悪環境における作業",0.2,IF(#REF!="高所又は地下作業",0.1,IF(#REF!="錯綜場所作業",0.3,IF(#REF!="複雑な制約のある作業",0.4,IF(#REF!="単純な制約のある作業",0.2,0))))))</f>
        <v>#REF!</v>
      </c>
      <c r="M2972" s="260" t="e">
        <f>IF(J2972="","",J2972*K2972*(1+IF(L2972="",0,L2972)))</f>
        <v>#REF!</v>
      </c>
    </row>
    <row r="2973" spans="2:13" s="254" customFormat="1" ht="27.75" customHeight="1" x14ac:dyDescent="0.2">
      <c r="B2973" s="536" t="s">
        <v>243</v>
      </c>
      <c r="C2973" s="537"/>
      <c r="D2973" s="265"/>
      <c r="E2973" s="224" t="s">
        <v>242</v>
      </c>
      <c r="F2973" s="258" t="e">
        <f>IF(#REF!&gt;=1,IF(#REF!&gt;=1,#REF!),IF(#REF!&gt;=0,"",))</f>
        <v>#REF!</v>
      </c>
      <c r="G2973" s="241" t="e">
        <f>保全管理データ!N5100</f>
        <v>#REF!</v>
      </c>
      <c r="H2973" s="259" t="e">
        <f>IF(#REF!="無","",IF(#REF!="","",IF(#REF!="悪環境における作業",0.2,IF(#REF!="高所又は地下作業",0.1,IF(#REF!="錯綜場所作業",0.3,IF(#REF!="複雑な制約のある作業",0.4,IF(#REF!="単純な制約のある作業",0.2,0)))))))</f>
        <v>#REF!</v>
      </c>
      <c r="I2973" s="260" t="e">
        <f t="shared" ref="I2973:I2995" si="183">IF(F2973="","",F2973*G2973*(1+IF(H2973="",0,H2973)))</f>
        <v>#REF!</v>
      </c>
      <c r="J2973" s="258" t="e">
        <f>IF(#REF!&gt;=1,IF(#REF!&gt;=1,#REF!),IF(#REF!&gt;=0,"",))</f>
        <v>#REF!</v>
      </c>
      <c r="K2973" s="241" t="e">
        <f>保全管理データ!N5127</f>
        <v>#REF!</v>
      </c>
      <c r="L2973" s="259" t="e">
        <f>IF(#REF!="","",IF(#REF!="悪環境における作業",0.2,IF(#REF!="高所又は地下作業",0.1,IF(#REF!="錯綜場所作業",0.3,IF(#REF!="複雑な制約のある作業",0.4,IF(#REF!="単純な制約のある作業",0.2,0))))))</f>
        <v>#REF!</v>
      </c>
      <c r="M2973" s="260" t="e">
        <f t="shared" ref="M2973:M2995" si="184">IF(J2973="","",J2973*K2973*(1+IF(L2973="",0,L2973)))</f>
        <v>#REF!</v>
      </c>
    </row>
    <row r="2974" spans="2:13" s="254" customFormat="1" ht="27.75" customHeight="1" x14ac:dyDescent="0.2">
      <c r="B2974" s="536" t="s">
        <v>249</v>
      </c>
      <c r="C2974" s="537"/>
      <c r="D2974" s="265"/>
      <c r="E2974" s="224" t="s">
        <v>244</v>
      </c>
      <c r="F2974" s="258" t="e">
        <f>IF(#REF!&gt;=1,IF(#REF!&gt;=1,#REF!),IF(#REF!&gt;=0,"",))</f>
        <v>#REF!</v>
      </c>
      <c r="G2974" s="241" t="e">
        <f>保全管理データ!N5101</f>
        <v>#REF!</v>
      </c>
      <c r="H2974" s="259" t="e">
        <f>IF(#REF!="無","",IF(#REF!="","",IF(#REF!="悪環境における作業",0.2,IF(#REF!="高所又は地下作業",0.1,IF(#REF!="錯綜場所作業",0.3,IF(#REF!="複雑な制約のある作業",0.4,IF(#REF!="単純な制約のある作業",0.2,0)))))))</f>
        <v>#REF!</v>
      </c>
      <c r="I2974" s="260" t="e">
        <f t="shared" si="183"/>
        <v>#REF!</v>
      </c>
      <c r="J2974" s="258" t="e">
        <f>IF(#REF!&gt;=1,IF(#REF!&gt;=1,#REF!),IF(#REF!&gt;=0,"",))</f>
        <v>#REF!</v>
      </c>
      <c r="K2974" s="241" t="e">
        <f>保全管理データ!N5128</f>
        <v>#REF!</v>
      </c>
      <c r="L2974" s="259" t="e">
        <f>IF(#REF!="","",IF(#REF!="悪環境における作業",0.2,IF(#REF!="高所又は地下作業",0.1,IF(#REF!="錯綜場所作業",0.3,IF(#REF!="複雑な制約のある作業",0.4,IF(#REF!="単純な制約のある作業",0.2,0))))))</f>
        <v>#REF!</v>
      </c>
      <c r="M2974" s="260" t="e">
        <f t="shared" si="184"/>
        <v>#REF!</v>
      </c>
    </row>
    <row r="2975" spans="2:13" s="254" customFormat="1" ht="27.75" customHeight="1" x14ac:dyDescent="0.2">
      <c r="B2975" s="536" t="s">
        <v>250</v>
      </c>
      <c r="C2975" s="537"/>
      <c r="D2975" s="265"/>
      <c r="E2975" s="224" t="s">
        <v>244</v>
      </c>
      <c r="F2975" s="258" t="e">
        <f>IF(#REF!&gt;=1,IF(#REF!&gt;=1,#REF!),IF(#REF!&gt;=0,"",))</f>
        <v>#REF!</v>
      </c>
      <c r="G2975" s="241" t="e">
        <f>保全管理データ!N5102</f>
        <v>#REF!</v>
      </c>
      <c r="H2975" s="259" t="e">
        <f>IF(#REF!="無","",IF(#REF!="","",IF(#REF!="悪環境における作業",0.2,IF(#REF!="高所又は地下作業",0.1,IF(#REF!="錯綜場所作業",0.3,IF(#REF!="複雑な制約のある作業",0.4,IF(#REF!="単純な制約のある作業",0.2,0)))))))</f>
        <v>#REF!</v>
      </c>
      <c r="I2975" s="260" t="e">
        <f t="shared" si="183"/>
        <v>#REF!</v>
      </c>
      <c r="J2975" s="258" t="e">
        <f>IF(#REF!&gt;=1,IF(#REF!&gt;=1,#REF!),IF(#REF!&gt;=0,"",))</f>
        <v>#REF!</v>
      </c>
      <c r="K2975" s="241" t="e">
        <f>保全管理データ!N5129</f>
        <v>#REF!</v>
      </c>
      <c r="L2975" s="259" t="e">
        <f>IF(#REF!="","",IF(#REF!="悪環境における作業",0.2,IF(#REF!="高所又は地下作業",0.1,IF(#REF!="錯綜場所作業",0.3,IF(#REF!="複雑な制約のある作業",0.4,IF(#REF!="単純な制約のある作業",0.2,0))))))</f>
        <v>#REF!</v>
      </c>
      <c r="M2975" s="260" t="e">
        <f t="shared" si="184"/>
        <v>#REF!</v>
      </c>
    </row>
    <row r="2976" spans="2:13" s="254" customFormat="1" ht="27.75" customHeight="1" x14ac:dyDescent="0.2">
      <c r="B2976" s="536" t="s">
        <v>251</v>
      </c>
      <c r="C2976" s="537"/>
      <c r="D2976" s="265"/>
      <c r="E2976" s="224" t="s">
        <v>242</v>
      </c>
      <c r="F2976" s="258" t="e">
        <f>IF(#REF!&gt;=1,IF(#REF!&gt;=1,#REF!),IF(#REF!&gt;=0,"",))</f>
        <v>#REF!</v>
      </c>
      <c r="G2976" s="241" t="e">
        <f>保全管理データ!N5103</f>
        <v>#REF!</v>
      </c>
      <c r="H2976" s="259" t="e">
        <f>IF(#REF!="無","",IF(#REF!="","",IF(#REF!="悪環境における作業",0.2,IF(#REF!="高所又は地下作業",0.1,IF(#REF!="錯綜場所作業",0.3,IF(#REF!="複雑な制約のある作業",0.4,IF(#REF!="単純な制約のある作業",0.2,0)))))))</f>
        <v>#REF!</v>
      </c>
      <c r="I2976" s="260" t="e">
        <f t="shared" si="183"/>
        <v>#REF!</v>
      </c>
      <c r="J2976" s="258" t="e">
        <f>IF(#REF!&gt;=1,IF(#REF!&gt;=1,#REF!),IF(#REF!&gt;=0,"",))</f>
        <v>#REF!</v>
      </c>
      <c r="K2976" s="241" t="e">
        <f>保全管理データ!N5130</f>
        <v>#REF!</v>
      </c>
      <c r="L2976" s="259" t="e">
        <f>IF(#REF!="","",IF(#REF!="悪環境における作業",0.2,IF(#REF!="高所又は地下作業",0.1,IF(#REF!="錯綜場所作業",0.3,IF(#REF!="複雑な制約のある作業",0.4,IF(#REF!="単純な制約のある作業",0.2,0))))))</f>
        <v>#REF!</v>
      </c>
      <c r="M2976" s="260" t="e">
        <f t="shared" si="184"/>
        <v>#REF!</v>
      </c>
    </row>
    <row r="2977" spans="2:13" s="254" customFormat="1" ht="27.75" customHeight="1" x14ac:dyDescent="0.2">
      <c r="B2977" s="536" t="s">
        <v>252</v>
      </c>
      <c r="C2977" s="537"/>
      <c r="D2977" s="265"/>
      <c r="E2977" s="224" t="s">
        <v>244</v>
      </c>
      <c r="F2977" s="258" t="e">
        <f>IF(#REF!&gt;=1,IF(#REF!&gt;=1,#REF!),IF(#REF!&gt;=0,"",))</f>
        <v>#REF!</v>
      </c>
      <c r="G2977" s="241" t="e">
        <f>保全管理データ!N5104</f>
        <v>#REF!</v>
      </c>
      <c r="H2977" s="259" t="e">
        <f>IF(#REF!="無","",IF(#REF!="","",IF(#REF!="悪環境における作業",0.2,IF(#REF!="高所又は地下作業",0.1,IF(#REF!="錯綜場所作業",0.3,IF(#REF!="複雑な制約のある作業",0.4,IF(#REF!="単純な制約のある作業",0.2,0)))))))</f>
        <v>#REF!</v>
      </c>
      <c r="I2977" s="260" t="e">
        <f t="shared" si="183"/>
        <v>#REF!</v>
      </c>
      <c r="J2977" s="258" t="e">
        <f>IF(#REF!&gt;=1,IF(#REF!&gt;=1,#REF!),IF(#REF!&gt;=0,"",))</f>
        <v>#REF!</v>
      </c>
      <c r="K2977" s="241" t="e">
        <f>保全管理データ!N5131</f>
        <v>#REF!</v>
      </c>
      <c r="L2977" s="259" t="e">
        <f>IF(#REF!="","",IF(#REF!="悪環境における作業",0.2,IF(#REF!="高所又は地下作業",0.1,IF(#REF!="錯綜場所作業",0.3,IF(#REF!="複雑な制約のある作業",0.4,IF(#REF!="単純な制約のある作業",0.2,0))))))</f>
        <v>#REF!</v>
      </c>
      <c r="M2977" s="260" t="e">
        <f t="shared" si="184"/>
        <v>#REF!</v>
      </c>
    </row>
    <row r="2978" spans="2:13" s="254" customFormat="1" ht="27.75" customHeight="1" x14ac:dyDescent="0.2">
      <c r="B2978" s="536" t="s">
        <v>253</v>
      </c>
      <c r="C2978" s="537"/>
      <c r="D2978" s="265"/>
      <c r="E2978" s="224" t="s">
        <v>242</v>
      </c>
      <c r="F2978" s="258" t="e">
        <f>IF(#REF!&gt;=1,IF(#REF!&gt;=1,#REF!),IF(#REF!&gt;=0,"",))</f>
        <v>#REF!</v>
      </c>
      <c r="G2978" s="241" t="e">
        <f>保全管理データ!N5105</f>
        <v>#REF!</v>
      </c>
      <c r="H2978" s="259" t="e">
        <f>IF(#REF!="無","",IF(#REF!="","",IF(#REF!="悪環境における作業",0.2,IF(#REF!="高所又は地下作業",0.1,IF(#REF!="錯綜場所作業",0.3,IF(#REF!="複雑な制約のある作業",0.4,IF(#REF!="単純な制約のある作業",0.2,0)))))))</f>
        <v>#REF!</v>
      </c>
      <c r="I2978" s="260" t="e">
        <f t="shared" si="183"/>
        <v>#REF!</v>
      </c>
      <c r="J2978" s="258" t="e">
        <f>IF(#REF!&gt;=1,IF(#REF!&gt;=1,#REF!),IF(#REF!&gt;=0,"",))</f>
        <v>#REF!</v>
      </c>
      <c r="K2978" s="241" t="e">
        <f>保全管理データ!N5132</f>
        <v>#REF!</v>
      </c>
      <c r="L2978" s="259" t="e">
        <f>IF(#REF!="","",IF(#REF!="悪環境における作業",0.2,IF(#REF!="高所又は地下作業",0.1,IF(#REF!="錯綜場所作業",0.3,IF(#REF!="複雑な制約のある作業",0.4,IF(#REF!="単純な制約のある作業",0.2,0))))))</f>
        <v>#REF!</v>
      </c>
      <c r="M2978" s="260" t="e">
        <f t="shared" si="184"/>
        <v>#REF!</v>
      </c>
    </row>
    <row r="2979" spans="2:13" s="254" customFormat="1" ht="27.75" customHeight="1" x14ac:dyDescent="0.2">
      <c r="B2979" s="536" t="s">
        <v>254</v>
      </c>
      <c r="C2979" s="537"/>
      <c r="D2979" s="265"/>
      <c r="E2979" s="224" t="s">
        <v>242</v>
      </c>
      <c r="F2979" s="258" t="e">
        <f>IF(#REF!&gt;=1,IF(#REF!&gt;=1,#REF!),IF(#REF!&gt;=0,"",))</f>
        <v>#REF!</v>
      </c>
      <c r="G2979" s="241" t="e">
        <f>保全管理データ!N5106</f>
        <v>#REF!</v>
      </c>
      <c r="H2979" s="259" t="e">
        <f>IF(#REF!="無","",IF(#REF!="","",IF(#REF!="悪環境における作業",0.2,IF(#REF!="高所又は地下作業",0.1,IF(#REF!="錯綜場所作業",0.3,IF(#REF!="複雑な制約のある作業",0.4,IF(#REF!="単純な制約のある作業",0.2,0)))))))</f>
        <v>#REF!</v>
      </c>
      <c r="I2979" s="260" t="e">
        <f t="shared" si="183"/>
        <v>#REF!</v>
      </c>
      <c r="J2979" s="258" t="e">
        <f>IF(#REF!&gt;=1,IF(#REF!&gt;=1,#REF!),IF(#REF!&gt;=0,"",))</f>
        <v>#REF!</v>
      </c>
      <c r="K2979" s="241" t="e">
        <f>保全管理データ!N5133</f>
        <v>#REF!</v>
      </c>
      <c r="L2979" s="259" t="e">
        <f>IF(#REF!="","",IF(#REF!="悪環境における作業",0.2,IF(#REF!="高所又は地下作業",0.1,IF(#REF!="錯綜場所作業",0.3,IF(#REF!="複雑な制約のある作業",0.4,IF(#REF!="単純な制約のある作業",0.2,0))))))</f>
        <v>#REF!</v>
      </c>
      <c r="M2979" s="260" t="e">
        <f t="shared" si="184"/>
        <v>#REF!</v>
      </c>
    </row>
    <row r="2980" spans="2:13" s="254" customFormat="1" ht="27.75" customHeight="1" x14ac:dyDescent="0.2">
      <c r="B2980" s="536" t="s">
        <v>255</v>
      </c>
      <c r="C2980" s="537"/>
      <c r="D2980" s="265"/>
      <c r="E2980" s="224" t="s">
        <v>245</v>
      </c>
      <c r="F2980" s="258" t="e">
        <f>IF(#REF!&gt;=1,IF(#REF!&gt;=1,#REF!),IF(#REF!&gt;=0,"",))</f>
        <v>#REF!</v>
      </c>
      <c r="G2980" s="241" t="e">
        <f>保全管理データ!N5107</f>
        <v>#REF!</v>
      </c>
      <c r="H2980" s="259" t="e">
        <f>IF(#REF!="無","",IF(#REF!="","",IF(#REF!="悪環境における作業",0.2,IF(#REF!="高所又は地下作業",0.1,IF(#REF!="錯綜場所作業",0.3,IF(#REF!="複雑な制約のある作業",0.4,IF(#REF!="単純な制約のある作業",0.2,0)))))))</f>
        <v>#REF!</v>
      </c>
      <c r="I2980" s="260" t="e">
        <f t="shared" si="183"/>
        <v>#REF!</v>
      </c>
      <c r="J2980" s="258" t="e">
        <f>IF(#REF!&gt;=1,IF(#REF!&gt;=1,#REF!),IF(#REF!&gt;=0,"",))</f>
        <v>#REF!</v>
      </c>
      <c r="K2980" s="241" t="e">
        <f>保全管理データ!N5134</f>
        <v>#REF!</v>
      </c>
      <c r="L2980" s="259" t="e">
        <f>IF(#REF!="","",IF(#REF!="悪環境における作業",0.2,IF(#REF!="高所又は地下作業",0.1,IF(#REF!="錯綜場所作業",0.3,IF(#REF!="複雑な制約のある作業",0.4,IF(#REF!="単純な制約のある作業",0.2,0))))))</f>
        <v>#REF!</v>
      </c>
      <c r="M2980" s="260" t="e">
        <f t="shared" si="184"/>
        <v>#REF!</v>
      </c>
    </row>
    <row r="2981" spans="2:13" s="254" customFormat="1" ht="27.75" customHeight="1" x14ac:dyDescent="0.2">
      <c r="B2981" s="536" t="s">
        <v>256</v>
      </c>
      <c r="C2981" s="537"/>
      <c r="D2981" s="265"/>
      <c r="E2981" s="224" t="s">
        <v>242</v>
      </c>
      <c r="F2981" s="258" t="e">
        <f>IF(#REF!&gt;=1,IF(#REF!&gt;=1,#REF!),IF(#REF!&gt;=0,"",))</f>
        <v>#REF!</v>
      </c>
      <c r="G2981" s="241" t="e">
        <f>保全管理データ!N5108</f>
        <v>#REF!</v>
      </c>
      <c r="H2981" s="259" t="e">
        <f>IF(#REF!="無","",IF(#REF!="","",IF(#REF!="悪環境における作業",0.2,IF(#REF!="高所又は地下作業",0.1,IF(#REF!="錯綜場所作業",0.3,IF(#REF!="複雑な制約のある作業",0.4,IF(#REF!="単純な制約のある作業",0.2,0)))))))</f>
        <v>#REF!</v>
      </c>
      <c r="I2981" s="260" t="e">
        <f t="shared" si="183"/>
        <v>#REF!</v>
      </c>
      <c r="J2981" s="258" t="e">
        <f>IF(#REF!&gt;=1,IF(#REF!&gt;=1,#REF!),IF(#REF!&gt;=0,"",))</f>
        <v>#REF!</v>
      </c>
      <c r="K2981" s="241" t="e">
        <f>保全管理データ!N5135</f>
        <v>#REF!</v>
      </c>
      <c r="L2981" s="259" t="e">
        <f>IF(#REF!="","",IF(#REF!="悪環境における作業",0.2,IF(#REF!="高所又は地下作業",0.1,IF(#REF!="錯綜場所作業",0.3,IF(#REF!="複雑な制約のある作業",0.4,IF(#REF!="単純な制約のある作業",0.2,0))))))</f>
        <v>#REF!</v>
      </c>
      <c r="M2981" s="260" t="e">
        <f t="shared" si="184"/>
        <v>#REF!</v>
      </c>
    </row>
    <row r="2982" spans="2:13" s="254" customFormat="1" ht="27.75" customHeight="1" x14ac:dyDescent="0.2">
      <c r="B2982" s="536" t="s">
        <v>257</v>
      </c>
      <c r="C2982" s="537"/>
      <c r="D2982" s="265"/>
      <c r="E2982" s="224" t="s">
        <v>245</v>
      </c>
      <c r="F2982" s="258" t="e">
        <f>IF(#REF!&gt;=1,IF(#REF!&gt;=1,#REF!),IF(#REF!&gt;=0,"",))</f>
        <v>#REF!</v>
      </c>
      <c r="G2982" s="241" t="e">
        <f>保全管理データ!N5109</f>
        <v>#REF!</v>
      </c>
      <c r="H2982" s="259" t="e">
        <f>IF(#REF!="無","",IF(#REF!="","",IF(#REF!="悪環境における作業",0.2,IF(#REF!="高所又は地下作業",0.1,IF(#REF!="錯綜場所作業",0.3,IF(#REF!="複雑な制約のある作業",0.4,IF(#REF!="単純な制約のある作業",0.2,0)))))))</f>
        <v>#REF!</v>
      </c>
      <c r="I2982" s="260" t="e">
        <f t="shared" si="183"/>
        <v>#REF!</v>
      </c>
      <c r="J2982" s="258" t="e">
        <f>IF(#REF!&gt;=1,IF(#REF!&gt;=1,#REF!),IF(#REF!&gt;=0,"",))</f>
        <v>#REF!</v>
      </c>
      <c r="K2982" s="241" t="e">
        <f>保全管理データ!N5136</f>
        <v>#REF!</v>
      </c>
      <c r="L2982" s="259" t="e">
        <f>IF(#REF!="","",IF(#REF!="悪環境における作業",0.2,IF(#REF!="高所又は地下作業",0.1,IF(#REF!="錯綜場所作業",0.3,IF(#REF!="複雑な制約のある作業",0.4,IF(#REF!="単純な制約のある作業",0.2,0))))))</f>
        <v>#REF!</v>
      </c>
      <c r="M2982" s="260" t="e">
        <f t="shared" si="184"/>
        <v>#REF!</v>
      </c>
    </row>
    <row r="2983" spans="2:13" s="254" customFormat="1" ht="27.75" customHeight="1" x14ac:dyDescent="0.2">
      <c r="B2983" s="536" t="s">
        <v>258</v>
      </c>
      <c r="C2983" s="537"/>
      <c r="D2983" s="265"/>
      <c r="E2983" s="224" t="s">
        <v>245</v>
      </c>
      <c r="F2983" s="258" t="e">
        <f>IF(#REF!&gt;=1,IF(#REF!&gt;=1,#REF!),IF(#REF!&gt;=0,"",))</f>
        <v>#REF!</v>
      </c>
      <c r="G2983" s="241" t="e">
        <f>保全管理データ!N5110</f>
        <v>#REF!</v>
      </c>
      <c r="H2983" s="259" t="e">
        <f>IF(#REF!="無","",IF(#REF!="","",IF(#REF!="悪環境における作業",0.2,IF(#REF!="高所又は地下作業",0.1,IF(#REF!="錯綜場所作業",0.3,IF(#REF!="複雑な制約のある作業",0.4,IF(#REF!="単純な制約のある作業",0.2,0)))))))</f>
        <v>#REF!</v>
      </c>
      <c r="I2983" s="260" t="e">
        <f t="shared" si="183"/>
        <v>#REF!</v>
      </c>
      <c r="J2983" s="258" t="e">
        <f>IF(#REF!&gt;=1,IF(#REF!&gt;=1,#REF!),IF(#REF!&gt;=0,"",))</f>
        <v>#REF!</v>
      </c>
      <c r="K2983" s="241" t="e">
        <f>保全管理データ!N5137</f>
        <v>#REF!</v>
      </c>
      <c r="L2983" s="259" t="e">
        <f>IF(#REF!="","",IF(#REF!="悪環境における作業",0.2,IF(#REF!="高所又は地下作業",0.1,IF(#REF!="錯綜場所作業",0.3,IF(#REF!="複雑な制約のある作業",0.4,IF(#REF!="単純な制約のある作業",0.2,0))))))</f>
        <v>#REF!</v>
      </c>
      <c r="M2983" s="260" t="e">
        <f t="shared" si="184"/>
        <v>#REF!</v>
      </c>
    </row>
    <row r="2984" spans="2:13" s="254" customFormat="1" ht="27.75" customHeight="1" x14ac:dyDescent="0.2">
      <c r="B2984" s="536" t="s">
        <v>259</v>
      </c>
      <c r="C2984" s="537"/>
      <c r="D2984" s="265"/>
      <c r="E2984" s="224" t="s">
        <v>245</v>
      </c>
      <c r="F2984" s="258" t="e">
        <f>IF(#REF!&gt;=1,IF(#REF!&gt;=1,#REF!),IF(#REF!&gt;=0,"",))</f>
        <v>#REF!</v>
      </c>
      <c r="G2984" s="241" t="e">
        <f>保全管理データ!N5111</f>
        <v>#REF!</v>
      </c>
      <c r="H2984" s="259" t="e">
        <f>IF(#REF!="無","",IF(#REF!="","",IF(#REF!="悪環境における作業",0.2,IF(#REF!="高所又は地下作業",0.1,IF(#REF!="錯綜場所作業",0.3,IF(#REF!="複雑な制約のある作業",0.4,IF(#REF!="単純な制約のある作業",0.2,0)))))))</f>
        <v>#REF!</v>
      </c>
      <c r="I2984" s="260" t="e">
        <f t="shared" si="183"/>
        <v>#REF!</v>
      </c>
      <c r="J2984" s="258" t="e">
        <f>IF(#REF!&gt;=1,IF(#REF!&gt;=1,#REF!),IF(#REF!&gt;=0,"",))</f>
        <v>#REF!</v>
      </c>
      <c r="K2984" s="241" t="e">
        <f>保全管理データ!N5138</f>
        <v>#REF!</v>
      </c>
      <c r="L2984" s="259" t="e">
        <f>IF(#REF!="","",IF(#REF!="悪環境における作業",0.2,IF(#REF!="高所又は地下作業",0.1,IF(#REF!="錯綜場所作業",0.3,IF(#REF!="複雑な制約のある作業",0.4,IF(#REF!="単純な制約のある作業",0.2,0))))))</f>
        <v>#REF!</v>
      </c>
      <c r="M2984" s="260" t="e">
        <f t="shared" si="184"/>
        <v>#REF!</v>
      </c>
    </row>
    <row r="2985" spans="2:13" s="254" customFormat="1" ht="27.75" customHeight="1" x14ac:dyDescent="0.2">
      <c r="B2985" s="536" t="s">
        <v>260</v>
      </c>
      <c r="C2985" s="537"/>
      <c r="D2985" s="265"/>
      <c r="E2985" s="224" t="s">
        <v>248</v>
      </c>
      <c r="F2985" s="258" t="e">
        <f>IF(#REF!&gt;=1,IF(#REF!&gt;=1,#REF!),IF(#REF!&gt;=0,"",))</f>
        <v>#REF!</v>
      </c>
      <c r="G2985" s="241" t="e">
        <f>保全管理データ!N5112</f>
        <v>#REF!</v>
      </c>
      <c r="H2985" s="259" t="e">
        <f>IF(#REF!="無","",IF(#REF!="","",IF(#REF!="悪環境における作業",0.2,IF(#REF!="高所又は地下作業",0.1,IF(#REF!="錯綜場所作業",0.3,IF(#REF!="複雑な制約のある作業",0.4,IF(#REF!="単純な制約のある作業",0.2,0)))))))</f>
        <v>#REF!</v>
      </c>
      <c r="I2985" s="260" t="e">
        <f t="shared" si="183"/>
        <v>#REF!</v>
      </c>
      <c r="J2985" s="258" t="e">
        <f>IF(#REF!&gt;=1,IF(#REF!&gt;=1,#REF!),IF(#REF!&gt;=0,"",))</f>
        <v>#REF!</v>
      </c>
      <c r="K2985" s="241" t="e">
        <f>保全管理データ!N5139</f>
        <v>#REF!</v>
      </c>
      <c r="L2985" s="259" t="e">
        <f>IF(#REF!="","",IF(#REF!="悪環境における作業",0.2,IF(#REF!="高所又は地下作業",0.1,IF(#REF!="錯綜場所作業",0.3,IF(#REF!="複雑な制約のある作業",0.4,IF(#REF!="単純な制約のある作業",0.2,0))))))</f>
        <v>#REF!</v>
      </c>
      <c r="M2985" s="260" t="e">
        <f t="shared" si="184"/>
        <v>#REF!</v>
      </c>
    </row>
    <row r="2986" spans="2:13" s="254" customFormat="1" ht="27.75" customHeight="1" x14ac:dyDescent="0.2">
      <c r="B2986" s="536" t="s">
        <v>261</v>
      </c>
      <c r="C2986" s="537"/>
      <c r="D2986" s="265"/>
      <c r="E2986" s="224" t="s">
        <v>247</v>
      </c>
      <c r="F2986" s="258" t="e">
        <f>IF(#REF!&gt;=1,IF(#REF!&gt;=1,#REF!),IF(#REF!&gt;=0,"",))</f>
        <v>#REF!</v>
      </c>
      <c r="G2986" s="241" t="e">
        <f>保全管理データ!N5113</f>
        <v>#REF!</v>
      </c>
      <c r="H2986" s="259" t="e">
        <f>IF(#REF!="無","",IF(#REF!="","",IF(#REF!="悪環境における作業",0.2,IF(#REF!="高所又は地下作業",0.1,IF(#REF!="錯綜場所作業",0.3,IF(#REF!="複雑な制約のある作業",0.4,IF(#REF!="単純な制約のある作業",0.2,0)))))))</f>
        <v>#REF!</v>
      </c>
      <c r="I2986" s="260" t="e">
        <f t="shared" si="183"/>
        <v>#REF!</v>
      </c>
      <c r="J2986" s="258" t="e">
        <f>IF(#REF!&gt;=1,IF(#REF!&gt;=1,#REF!),IF(#REF!&gt;=0,"",))</f>
        <v>#REF!</v>
      </c>
      <c r="K2986" s="241" t="e">
        <f>保全管理データ!N5140</f>
        <v>#REF!</v>
      </c>
      <c r="L2986" s="259" t="e">
        <f>IF(#REF!="","",IF(#REF!="悪環境における作業",0.2,IF(#REF!="高所又は地下作業",0.1,IF(#REF!="錯綜場所作業",0.3,IF(#REF!="複雑な制約のある作業",0.4,IF(#REF!="単純な制約のある作業",0.2,0))))))</f>
        <v>#REF!</v>
      </c>
      <c r="M2986" s="260" t="e">
        <f t="shared" si="184"/>
        <v>#REF!</v>
      </c>
    </row>
    <row r="2987" spans="2:13" s="254" customFormat="1" ht="27.75" customHeight="1" x14ac:dyDescent="0.2">
      <c r="B2987" s="536" t="s">
        <v>262</v>
      </c>
      <c r="C2987" s="537"/>
      <c r="D2987" s="265"/>
      <c r="E2987" s="224" t="s">
        <v>245</v>
      </c>
      <c r="F2987" s="258" t="e">
        <f>IF(#REF!&gt;=1,IF(#REF!&gt;=1,#REF!),IF(#REF!&gt;=0,"",))</f>
        <v>#REF!</v>
      </c>
      <c r="G2987" s="241" t="e">
        <f>保全管理データ!N5114</f>
        <v>#REF!</v>
      </c>
      <c r="H2987" s="259" t="e">
        <f>IF(#REF!="無","",IF(#REF!="","",IF(#REF!="悪環境における作業",0.2,IF(#REF!="高所又は地下作業",0.1,IF(#REF!="錯綜場所作業",0.3,IF(#REF!="複雑な制約のある作業",0.4,IF(#REF!="単純な制約のある作業",0.2,0)))))))</f>
        <v>#REF!</v>
      </c>
      <c r="I2987" s="260" t="e">
        <f t="shared" si="183"/>
        <v>#REF!</v>
      </c>
      <c r="J2987" s="258" t="e">
        <f>IF(#REF!&gt;=1,IF(#REF!&gt;=1,#REF!),IF(#REF!&gt;=0,"",))</f>
        <v>#REF!</v>
      </c>
      <c r="K2987" s="241" t="e">
        <f>保全管理データ!N5141</f>
        <v>#REF!</v>
      </c>
      <c r="L2987" s="259" t="e">
        <f>IF(#REF!="","",IF(#REF!="悪環境における作業",0.2,IF(#REF!="高所又は地下作業",0.1,IF(#REF!="錯綜場所作業",0.3,IF(#REF!="複雑な制約のある作業",0.4,IF(#REF!="単純な制約のある作業",0.2,0))))))</f>
        <v>#REF!</v>
      </c>
      <c r="M2987" s="260" t="e">
        <f t="shared" si="184"/>
        <v>#REF!</v>
      </c>
    </row>
    <row r="2988" spans="2:13" s="254" customFormat="1" ht="27.75" customHeight="1" x14ac:dyDescent="0.2">
      <c r="B2988" s="536" t="s">
        <v>263</v>
      </c>
      <c r="C2988" s="537"/>
      <c r="D2988" s="265"/>
      <c r="E2988" s="224" t="s">
        <v>245</v>
      </c>
      <c r="F2988" s="258" t="e">
        <f>IF(#REF!&gt;=1,IF(#REF!&gt;=1,#REF!),IF(#REF!&gt;=0,"",))</f>
        <v>#REF!</v>
      </c>
      <c r="G2988" s="241" t="e">
        <f>保全管理データ!N5115</f>
        <v>#REF!</v>
      </c>
      <c r="H2988" s="259" t="e">
        <f>IF(#REF!="無","",IF(#REF!="","",IF(#REF!="悪環境における作業",0.2,IF(#REF!="高所又は地下作業",0.1,IF(#REF!="錯綜場所作業",0.3,IF(#REF!="複雑な制約のある作業",0.4,IF(#REF!="単純な制約のある作業",0.2,0)))))))</f>
        <v>#REF!</v>
      </c>
      <c r="I2988" s="260" t="e">
        <f t="shared" si="183"/>
        <v>#REF!</v>
      </c>
      <c r="J2988" s="258" t="e">
        <f>IF(#REF!&gt;=1,IF(#REF!&gt;=1,#REF!),IF(#REF!&gt;=0,"",))</f>
        <v>#REF!</v>
      </c>
      <c r="K2988" s="241" t="e">
        <f>保全管理データ!N5142</f>
        <v>#REF!</v>
      </c>
      <c r="L2988" s="259" t="e">
        <f>IF(#REF!="","",IF(#REF!="悪環境における作業",0.2,IF(#REF!="高所又は地下作業",0.1,IF(#REF!="錯綜場所作業",0.3,IF(#REF!="複雑な制約のある作業",0.4,IF(#REF!="単純な制約のある作業",0.2,0))))))</f>
        <v>#REF!</v>
      </c>
      <c r="M2988" s="260" t="e">
        <f t="shared" si="184"/>
        <v>#REF!</v>
      </c>
    </row>
    <row r="2989" spans="2:13" s="254" customFormat="1" ht="27.75" customHeight="1" x14ac:dyDescent="0.2">
      <c r="B2989" s="536" t="s">
        <v>264</v>
      </c>
      <c r="C2989" s="537"/>
      <c r="D2989" s="265"/>
      <c r="E2989" s="224" t="s">
        <v>245</v>
      </c>
      <c r="F2989" s="258" t="e">
        <f>IF(#REF!&gt;=1,IF(#REF!&gt;=1,#REF!),IF(#REF!&gt;=0,"",))</f>
        <v>#REF!</v>
      </c>
      <c r="G2989" s="241" t="e">
        <f>保全管理データ!N5116</f>
        <v>#REF!</v>
      </c>
      <c r="H2989" s="259" t="e">
        <f>IF(#REF!="無","",IF(#REF!="","",IF(#REF!="悪環境における作業",0.2,IF(#REF!="高所又は地下作業",0.1,IF(#REF!="錯綜場所作業",0.3,IF(#REF!="複雑な制約のある作業",0.4,IF(#REF!="単純な制約のある作業",0.2,0)))))))</f>
        <v>#REF!</v>
      </c>
      <c r="I2989" s="260" t="e">
        <f t="shared" si="183"/>
        <v>#REF!</v>
      </c>
      <c r="J2989" s="258" t="e">
        <f>IF(#REF!&gt;=1,IF(#REF!&gt;=1,#REF!),IF(#REF!&gt;=0,"",))</f>
        <v>#REF!</v>
      </c>
      <c r="K2989" s="241" t="e">
        <f>保全管理データ!N5143</f>
        <v>#REF!</v>
      </c>
      <c r="L2989" s="259" t="e">
        <f>IF(#REF!="","",IF(#REF!="悪環境における作業",0.2,IF(#REF!="高所又は地下作業",0.1,IF(#REF!="錯綜場所作業",0.3,IF(#REF!="複雑な制約のある作業",0.4,IF(#REF!="単純な制約のある作業",0.2,0))))))</f>
        <v>#REF!</v>
      </c>
      <c r="M2989" s="260" t="e">
        <f t="shared" si="184"/>
        <v>#REF!</v>
      </c>
    </row>
    <row r="2990" spans="2:13" s="254" customFormat="1" ht="27.75" customHeight="1" x14ac:dyDescent="0.2">
      <c r="B2990" s="536" t="s">
        <v>265</v>
      </c>
      <c r="C2990" s="537"/>
      <c r="D2990" s="265"/>
      <c r="E2990" s="224" t="s">
        <v>245</v>
      </c>
      <c r="F2990" s="258" t="e">
        <f>IF(#REF!&gt;=1,IF(#REF!&gt;=1,#REF!),IF(#REF!&gt;=0,"",))</f>
        <v>#REF!</v>
      </c>
      <c r="G2990" s="241" t="e">
        <f>保全管理データ!N5117</f>
        <v>#REF!</v>
      </c>
      <c r="H2990" s="259" t="e">
        <f>IF(#REF!="無","",IF(#REF!="","",IF(#REF!="悪環境における作業",0.2,IF(#REF!="高所又は地下作業",0.1,IF(#REF!="錯綜場所作業",0.3,IF(#REF!="複雑な制約のある作業",0.4,IF(#REF!="単純な制約のある作業",0.2,0)))))))</f>
        <v>#REF!</v>
      </c>
      <c r="I2990" s="260" t="e">
        <f t="shared" si="183"/>
        <v>#REF!</v>
      </c>
      <c r="J2990" s="258" t="e">
        <f>IF(#REF!&gt;=1,IF(#REF!&gt;=1,#REF!),IF(#REF!&gt;=0,"",))</f>
        <v>#REF!</v>
      </c>
      <c r="K2990" s="241" t="e">
        <f>保全管理データ!N5144</f>
        <v>#REF!</v>
      </c>
      <c r="L2990" s="259" t="e">
        <f>IF(#REF!="","",IF(#REF!="悪環境における作業",0.2,IF(#REF!="高所又は地下作業",0.1,IF(#REF!="錯綜場所作業",0.3,IF(#REF!="複雑な制約のある作業",0.4,IF(#REF!="単純な制約のある作業",0.2,0))))))</f>
        <v>#REF!</v>
      </c>
      <c r="M2990" s="260" t="e">
        <f t="shared" si="184"/>
        <v>#REF!</v>
      </c>
    </row>
    <row r="2991" spans="2:13" s="254" customFormat="1" ht="27.75" customHeight="1" x14ac:dyDescent="0.2">
      <c r="B2991" s="536" t="s">
        <v>266</v>
      </c>
      <c r="C2991" s="537"/>
      <c r="D2991" s="265"/>
      <c r="E2991" s="224" t="s">
        <v>245</v>
      </c>
      <c r="F2991" s="258" t="e">
        <f>IF(#REF!&gt;=1,IF(#REF!&gt;=1,#REF!),IF(#REF!&gt;=0,"",))</f>
        <v>#REF!</v>
      </c>
      <c r="G2991" s="241" t="e">
        <f>保全管理データ!N5118</f>
        <v>#REF!</v>
      </c>
      <c r="H2991" s="259" t="e">
        <f>IF(#REF!="無","",IF(#REF!="","",IF(#REF!="悪環境における作業",0.2,IF(#REF!="高所又は地下作業",0.1,IF(#REF!="錯綜場所作業",0.3,IF(#REF!="複雑な制約のある作業",0.4,IF(#REF!="単純な制約のある作業",0.2,0)))))))</f>
        <v>#REF!</v>
      </c>
      <c r="I2991" s="260" t="e">
        <f t="shared" si="183"/>
        <v>#REF!</v>
      </c>
      <c r="J2991" s="258" t="e">
        <f>IF(#REF!&gt;=1,IF(#REF!&gt;=1,#REF!),IF(#REF!&gt;=0,"",))</f>
        <v>#REF!</v>
      </c>
      <c r="K2991" s="241" t="e">
        <f>保全管理データ!N5145</f>
        <v>#REF!</v>
      </c>
      <c r="L2991" s="259" t="e">
        <f>IF(#REF!="","",IF(#REF!="悪環境における作業",0.2,IF(#REF!="高所又は地下作業",0.1,IF(#REF!="錯綜場所作業",0.3,IF(#REF!="複雑な制約のある作業",0.4,IF(#REF!="単純な制約のある作業",0.2,0))))))</f>
        <v>#REF!</v>
      </c>
      <c r="M2991" s="260" t="e">
        <f t="shared" si="184"/>
        <v>#REF!</v>
      </c>
    </row>
    <row r="2992" spans="2:13" s="254" customFormat="1" ht="27.75" customHeight="1" x14ac:dyDescent="0.2">
      <c r="B2992" s="536" t="s">
        <v>81</v>
      </c>
      <c r="C2992" s="537"/>
      <c r="D2992" s="265"/>
      <c r="E2992" s="224" t="s">
        <v>245</v>
      </c>
      <c r="F2992" s="258" t="e">
        <f>IF(#REF!&gt;=1,IF(#REF!&gt;=1,#REF!),IF(#REF!&gt;=0,"",))</f>
        <v>#REF!</v>
      </c>
      <c r="G2992" s="241" t="e">
        <f>保全管理データ!N5119</f>
        <v>#REF!</v>
      </c>
      <c r="H2992" s="259" t="e">
        <f>IF(#REF!="無","",IF(#REF!="","",IF(#REF!="悪環境における作業",0.2,IF(#REF!="高所又は地下作業",0.1,IF(#REF!="錯綜場所作業",0.3,IF(#REF!="複雑な制約のある作業",0.4,IF(#REF!="単純な制約のある作業",0.2,0)))))))</f>
        <v>#REF!</v>
      </c>
      <c r="I2992" s="260" t="e">
        <f t="shared" si="183"/>
        <v>#REF!</v>
      </c>
      <c r="J2992" s="258" t="e">
        <f>IF(#REF!&gt;=1,IF(#REF!&gt;=1,#REF!),IF(#REF!&gt;=0,"",))</f>
        <v>#REF!</v>
      </c>
      <c r="K2992" s="241" t="e">
        <f>保全管理データ!N5146</f>
        <v>#REF!</v>
      </c>
      <c r="L2992" s="259" t="e">
        <f>IF(#REF!="","",IF(#REF!="悪環境における作業",0.2,IF(#REF!="高所又は地下作業",0.1,IF(#REF!="錯綜場所作業",0.3,IF(#REF!="複雑な制約のある作業",0.4,IF(#REF!="単純な制約のある作業",0.2,0))))))</f>
        <v>#REF!</v>
      </c>
      <c r="M2992" s="260" t="e">
        <f t="shared" si="184"/>
        <v>#REF!</v>
      </c>
    </row>
    <row r="2993" spans="2:13" s="254" customFormat="1" ht="27.75" customHeight="1" x14ac:dyDescent="0.2">
      <c r="B2993" s="536" t="s">
        <v>267</v>
      </c>
      <c r="C2993" s="537"/>
      <c r="D2993" s="265"/>
      <c r="E2993" s="224" t="s">
        <v>247</v>
      </c>
      <c r="F2993" s="258" t="e">
        <f>IF(#REF!&gt;=1,IF(#REF!&gt;=1,#REF!),IF(#REF!&gt;=0,"",))</f>
        <v>#REF!</v>
      </c>
      <c r="G2993" s="241" t="e">
        <f>保全管理データ!N5120</f>
        <v>#REF!</v>
      </c>
      <c r="H2993" s="259" t="e">
        <f>IF(#REF!="無","",IF(#REF!="","",IF(#REF!="悪環境における作業",0.2,IF(#REF!="高所又は地下作業",0.1,IF(#REF!="錯綜場所作業",0.3,IF(#REF!="複雑な制約のある作業",0.4,IF(#REF!="単純な制約のある作業",0.2,0)))))))</f>
        <v>#REF!</v>
      </c>
      <c r="I2993" s="260" t="e">
        <f t="shared" si="183"/>
        <v>#REF!</v>
      </c>
      <c r="J2993" s="258" t="e">
        <f>IF(#REF!&gt;=1,IF(#REF!&gt;=1,#REF!),IF(#REF!&gt;=0,"",))</f>
        <v>#REF!</v>
      </c>
      <c r="K2993" s="241" t="e">
        <f>保全管理データ!N5147</f>
        <v>#REF!</v>
      </c>
      <c r="L2993" s="259" t="e">
        <f>IF(#REF!="","",IF(#REF!="悪環境における作業",0.2,IF(#REF!="高所又は地下作業",0.1,IF(#REF!="錯綜場所作業",0.3,IF(#REF!="複雑な制約のある作業",0.4,IF(#REF!="単純な制約のある作業",0.2,0))))))</f>
        <v>#REF!</v>
      </c>
      <c r="M2993" s="260" t="e">
        <f t="shared" si="184"/>
        <v>#REF!</v>
      </c>
    </row>
    <row r="2994" spans="2:13" s="254" customFormat="1" ht="27.75" customHeight="1" x14ac:dyDescent="0.2">
      <c r="B2994" s="536" t="s">
        <v>268</v>
      </c>
      <c r="C2994" s="537"/>
      <c r="D2994" s="265"/>
      <c r="E2994" s="224" t="s">
        <v>246</v>
      </c>
      <c r="F2994" s="258" t="e">
        <f>IF(#REF!&gt;=1,IF(#REF!&gt;=1,#REF!),IF(#REF!&gt;=0,"",))</f>
        <v>#REF!</v>
      </c>
      <c r="G2994" s="241" t="e">
        <f>保全管理データ!N5121</f>
        <v>#REF!</v>
      </c>
      <c r="H2994" s="259" t="e">
        <f>IF(#REF!="無","",IF(#REF!="","",IF(#REF!="悪環境における作業",0.2,IF(#REF!="高所又は地下作業",0.1,IF(#REF!="錯綜場所作業",0.3,IF(#REF!="複雑な制約のある作業",0.4,IF(#REF!="単純な制約のある作業",0.2,0)))))))</f>
        <v>#REF!</v>
      </c>
      <c r="I2994" s="260" t="e">
        <f t="shared" si="183"/>
        <v>#REF!</v>
      </c>
      <c r="J2994" s="258" t="e">
        <f>IF(#REF!&gt;=1,IF(#REF!&gt;=1,#REF!),IF(#REF!&gt;=0,"",))</f>
        <v>#REF!</v>
      </c>
      <c r="K2994" s="241" t="e">
        <f>保全管理データ!N5148</f>
        <v>#REF!</v>
      </c>
      <c r="L2994" s="259" t="e">
        <f>IF(#REF!="","",IF(#REF!="悪環境における作業",0.2,IF(#REF!="高所又は地下作業",0.1,IF(#REF!="錯綜場所作業",0.3,IF(#REF!="複雑な制約のある作業",0.4,IF(#REF!="単純な制約のある作業",0.2,0))))))</f>
        <v>#REF!</v>
      </c>
      <c r="M2994" s="260" t="e">
        <f t="shared" si="184"/>
        <v>#REF!</v>
      </c>
    </row>
    <row r="2995" spans="2:13" s="254" customFormat="1" ht="27.75" customHeight="1" thickBot="1" x14ac:dyDescent="0.25">
      <c r="B2995" s="538" t="s">
        <v>269</v>
      </c>
      <c r="C2995" s="539"/>
      <c r="D2995" s="266"/>
      <c r="E2995" s="252" t="s">
        <v>245</v>
      </c>
      <c r="F2995" s="261" t="e">
        <f>IF(#REF!&gt;=1,IF(#REF!&gt;=1,#REF!),IF(#REF!&gt;=0,"",))</f>
        <v>#REF!</v>
      </c>
      <c r="G2995" s="245" t="e">
        <f>保全管理データ!N5122</f>
        <v>#REF!</v>
      </c>
      <c r="H2995" s="259" t="e">
        <f>IF(#REF!="無","",IF(#REF!="","",IF(#REF!="悪環境における作業",0.2,IF(#REF!="高所又は地下作業",0.1,IF(#REF!="錯綜場所作業",0.3,IF(#REF!="複雑な制約のある作業",0.4,IF(#REF!="単純な制約のある作業",0.2,0)))))))</f>
        <v>#REF!</v>
      </c>
      <c r="I2995" s="260" t="e">
        <f t="shared" si="183"/>
        <v>#REF!</v>
      </c>
      <c r="J2995" s="261" t="e">
        <f>IF(#REF!&gt;=1,IF(#REF!&gt;=1,#REF!),IF(#REF!&gt;=0,"",))</f>
        <v>#REF!</v>
      </c>
      <c r="K2995" s="245" t="e">
        <f>保全管理データ!N5149</f>
        <v>#REF!</v>
      </c>
      <c r="L2995" s="262" t="e">
        <f>IF(#REF!="","",IF(#REF!="悪環境における作業",0.2,IF(#REF!="高所又は地下作業",0.1,IF(#REF!="錯綜場所作業",0.3,IF(#REF!="複雑な制約のある作業",0.4,IF(#REF!="単純な制約のある作業",0.2,0))))))</f>
        <v>#REF!</v>
      </c>
      <c r="M2995" s="260" t="e">
        <f t="shared" si="184"/>
        <v>#REF!</v>
      </c>
    </row>
    <row r="2996" spans="2:13" s="254" customFormat="1" ht="27.75" customHeight="1" thickBot="1" x14ac:dyDescent="0.25">
      <c r="B2996" s="532" t="s">
        <v>190</v>
      </c>
      <c r="C2996" s="532"/>
      <c r="D2996" s="532"/>
      <c r="E2996" s="532"/>
      <c r="F2996" s="533" t="e">
        <f>SUM(I2972:I2995)</f>
        <v>#REF!</v>
      </c>
      <c r="G2996" s="534"/>
      <c r="H2996" s="534"/>
      <c r="I2996" s="535"/>
      <c r="J2996" s="533" t="e">
        <f>IF(SUM(J2972:J2995)=0,"0.00",SUM(M2972:M2995))</f>
        <v>#REF!</v>
      </c>
      <c r="K2996" s="534"/>
      <c r="L2996" s="534"/>
      <c r="M2996" s="535"/>
    </row>
    <row r="2997" spans="2:13" s="254" customFormat="1" ht="27.75" customHeight="1" thickBot="1" x14ac:dyDescent="0.25">
      <c r="B2997" s="532" t="s">
        <v>97</v>
      </c>
      <c r="C2997" s="532"/>
      <c r="D2997" s="532"/>
      <c r="E2997" s="532"/>
      <c r="F2997" s="533" t="e">
        <f>IF(#REF!="５年以下","0",IF(#REF!="５年～１０年",0.1,IF(#REF!="１０年以上",0.15)))</f>
        <v>#REF!</v>
      </c>
      <c r="G2997" s="534"/>
      <c r="H2997" s="534"/>
      <c r="I2997" s="534"/>
      <c r="J2997" s="534"/>
      <c r="K2997" s="534"/>
      <c r="L2997" s="534"/>
      <c r="M2997" s="535"/>
    </row>
    <row r="2998" spans="2:13" s="254" customFormat="1" ht="27.75" customHeight="1" thickBot="1" x14ac:dyDescent="0.25">
      <c r="B2998" s="533" t="s">
        <v>273</v>
      </c>
      <c r="C2998" s="534"/>
      <c r="D2998" s="534"/>
      <c r="E2998" s="535"/>
      <c r="F2998" s="533" t="e">
        <f>F2996*(1+F2997)</f>
        <v>#REF!</v>
      </c>
      <c r="G2998" s="534"/>
      <c r="H2998" s="534"/>
      <c r="I2998" s="534"/>
      <c r="J2998" s="533" t="e">
        <f>J2996*(1+F2997)</f>
        <v>#REF!</v>
      </c>
      <c r="K2998" s="534"/>
      <c r="L2998" s="534"/>
      <c r="M2998" s="535"/>
    </row>
    <row r="2999" spans="2:13" s="254" customFormat="1" ht="27.75" customHeight="1" thickBot="1" x14ac:dyDescent="0.25">
      <c r="B2999" s="532" t="s">
        <v>191</v>
      </c>
      <c r="C2999" s="532"/>
      <c r="D2999" s="532"/>
      <c r="E2999" s="532"/>
      <c r="F2999" s="533" t="e">
        <f>#REF!*(#REF!*#REF!+#REF!*#REF!)</f>
        <v>#REF!</v>
      </c>
      <c r="G2999" s="534"/>
      <c r="H2999" s="535"/>
      <c r="I2999" s="532" t="e">
        <f>#REF!</f>
        <v>#REF!</v>
      </c>
      <c r="J2999" s="533"/>
      <c r="K2999" s="263" t="s">
        <v>230</v>
      </c>
      <c r="L2999" s="535" t="e">
        <f>B2970</f>
        <v>#REF!</v>
      </c>
      <c r="M2999" s="532"/>
    </row>
    <row r="3000" spans="2:13" s="254" customFormat="1" ht="45" customHeight="1" thickBot="1" x14ac:dyDescent="0.25">
      <c r="B3000" s="253"/>
      <c r="C3000" s="253"/>
      <c r="D3000" s="253"/>
      <c r="E3000" s="253"/>
      <c r="F3000" s="253"/>
      <c r="G3000" s="253"/>
      <c r="H3000" s="253"/>
      <c r="I3000" s="253"/>
      <c r="J3000" s="253"/>
      <c r="K3000" s="253"/>
      <c r="L3000" s="253"/>
      <c r="M3000" s="253"/>
    </row>
    <row r="3001" spans="2:13" s="254" customFormat="1" ht="27.75" customHeight="1" thickBot="1" x14ac:dyDescent="0.25">
      <c r="B3001" s="542" t="s">
        <v>128</v>
      </c>
      <c r="C3001" s="543"/>
      <c r="D3001" s="543"/>
      <c r="E3001" s="544"/>
      <c r="F3001" s="253"/>
      <c r="G3001" s="253"/>
      <c r="H3001" s="253"/>
      <c r="I3001" s="253"/>
      <c r="J3001" s="253"/>
      <c r="K3001" s="253"/>
      <c r="L3001" s="253"/>
      <c r="M3001" s="253"/>
    </row>
    <row r="3002" spans="2:13" s="254" customFormat="1" ht="27.75" customHeight="1" x14ac:dyDescent="0.2">
      <c r="B3002" s="545" t="e">
        <f>#REF!</f>
        <v>#REF!</v>
      </c>
      <c r="C3002" s="546"/>
      <c r="D3002" s="547"/>
      <c r="E3002" s="548"/>
      <c r="F3002" s="552" t="s">
        <v>240</v>
      </c>
      <c r="G3002" s="553"/>
      <c r="H3002" s="553"/>
      <c r="I3002" s="554"/>
      <c r="J3002" s="552" t="s">
        <v>239</v>
      </c>
      <c r="K3002" s="553"/>
      <c r="L3002" s="553"/>
      <c r="M3002" s="554"/>
    </row>
    <row r="3003" spans="2:13" s="254" customFormat="1" ht="27.75" customHeight="1" thickBot="1" x14ac:dyDescent="0.25">
      <c r="B3003" s="549"/>
      <c r="C3003" s="550"/>
      <c r="D3003" s="550"/>
      <c r="E3003" s="551"/>
      <c r="F3003" s="255" t="s">
        <v>149</v>
      </c>
      <c r="G3003" s="256" t="s">
        <v>151</v>
      </c>
      <c r="H3003" s="256" t="s">
        <v>96</v>
      </c>
      <c r="I3003" s="257" t="s">
        <v>150</v>
      </c>
      <c r="J3003" s="255" t="s">
        <v>149</v>
      </c>
      <c r="K3003" s="256" t="s">
        <v>151</v>
      </c>
      <c r="L3003" s="256" t="s">
        <v>96</v>
      </c>
      <c r="M3003" s="257" t="s">
        <v>150</v>
      </c>
    </row>
    <row r="3004" spans="2:13" s="254" customFormat="1" ht="27.75" customHeight="1" thickTop="1" x14ac:dyDescent="0.2">
      <c r="B3004" s="540" t="s">
        <v>241</v>
      </c>
      <c r="C3004" s="541"/>
      <c r="D3004" s="264"/>
      <c r="E3004" s="237" t="s">
        <v>242</v>
      </c>
      <c r="F3004" s="258" t="e">
        <f>IF(#REF!&gt;=1,IF(#REF!&gt;=1,#REF!),IF(#REF!&gt;=0,"",))</f>
        <v>#REF!</v>
      </c>
      <c r="G3004" s="241" t="e">
        <f>保全管理データ!N5155</f>
        <v>#REF!</v>
      </c>
      <c r="H3004" s="259" t="e">
        <f>IF(#REF!="無","",IF(#REF!="","",IF(#REF!="悪環境における作業",0.2,IF(#REF!="高所又は地下作業",0.1,IF(#REF!="錯綜場所作業",0.3,IF(#REF!="複雑な制約のある作業",0.4,IF(#REF!="単純な制約のある作業",0.2,0)))))))</f>
        <v>#REF!</v>
      </c>
      <c r="I3004" s="260" t="e">
        <f>IF(F3004="","",F3004*G3004*(1+IF(H3004="",0,H3004)))</f>
        <v>#REF!</v>
      </c>
      <c r="J3004" s="258" t="e">
        <f>IF(#REF!&gt;=1,IF(#REF!&gt;=1,#REF!),IF(#REF!&gt;=0,"",))</f>
        <v>#REF!</v>
      </c>
      <c r="K3004" s="241" t="e">
        <f>保全管理データ!N5182</f>
        <v>#REF!</v>
      </c>
      <c r="L3004" s="259" t="e">
        <f>IF(#REF!="","",IF(#REF!="悪環境における作業",0.2,IF(#REF!="高所又は地下作業",0.1,IF(#REF!="錯綜場所作業",0.3,IF(#REF!="複雑な制約のある作業",0.4,IF(#REF!="単純な制約のある作業",0.2,0))))))</f>
        <v>#REF!</v>
      </c>
      <c r="M3004" s="260" t="e">
        <f>IF(J3004="","",J3004*K3004*(1+IF(L3004="",0,L3004)))</f>
        <v>#REF!</v>
      </c>
    </row>
    <row r="3005" spans="2:13" s="254" customFormat="1" ht="27.75" customHeight="1" x14ac:dyDescent="0.2">
      <c r="B3005" s="536" t="s">
        <v>243</v>
      </c>
      <c r="C3005" s="537"/>
      <c r="D3005" s="265"/>
      <c r="E3005" s="224" t="s">
        <v>242</v>
      </c>
      <c r="F3005" s="258" t="e">
        <f>IF(#REF!&gt;=1,IF(#REF!&gt;=1,#REF!),IF(#REF!&gt;=0,"",))</f>
        <v>#REF!</v>
      </c>
      <c r="G3005" s="241" t="e">
        <f>保全管理データ!N5156</f>
        <v>#REF!</v>
      </c>
      <c r="H3005" s="259" t="e">
        <f>IF(#REF!="無","",IF(#REF!="","",IF(#REF!="悪環境における作業",0.2,IF(#REF!="高所又は地下作業",0.1,IF(#REF!="錯綜場所作業",0.3,IF(#REF!="複雑な制約のある作業",0.4,IF(#REF!="単純な制約のある作業",0.2,0)))))))</f>
        <v>#REF!</v>
      </c>
      <c r="I3005" s="260" t="e">
        <f t="shared" ref="I3005:I3027" si="185">IF(F3005="","",F3005*G3005*(1+IF(H3005="",0,H3005)))</f>
        <v>#REF!</v>
      </c>
      <c r="J3005" s="258" t="e">
        <f>IF(#REF!&gt;=1,IF(#REF!&gt;=1,#REF!),IF(#REF!&gt;=0,"",))</f>
        <v>#REF!</v>
      </c>
      <c r="K3005" s="241" t="e">
        <f>保全管理データ!N5183</f>
        <v>#REF!</v>
      </c>
      <c r="L3005" s="259" t="e">
        <f>IF(#REF!="","",IF(#REF!="悪環境における作業",0.2,IF(#REF!="高所又は地下作業",0.1,IF(#REF!="錯綜場所作業",0.3,IF(#REF!="複雑な制約のある作業",0.4,IF(#REF!="単純な制約のある作業",0.2,0))))))</f>
        <v>#REF!</v>
      </c>
      <c r="M3005" s="260" t="e">
        <f t="shared" ref="M3005:M3027" si="186">IF(J3005="","",J3005*K3005*(1+IF(L3005="",0,L3005)))</f>
        <v>#REF!</v>
      </c>
    </row>
    <row r="3006" spans="2:13" s="254" customFormat="1" ht="27.75" customHeight="1" x14ac:dyDescent="0.2">
      <c r="B3006" s="536" t="s">
        <v>249</v>
      </c>
      <c r="C3006" s="537"/>
      <c r="D3006" s="265"/>
      <c r="E3006" s="224" t="s">
        <v>244</v>
      </c>
      <c r="F3006" s="258" t="e">
        <f>IF(#REF!&gt;=1,IF(#REF!&gt;=1,#REF!),IF(#REF!&gt;=0,"",))</f>
        <v>#REF!</v>
      </c>
      <c r="G3006" s="241" t="e">
        <f>保全管理データ!N5157</f>
        <v>#REF!</v>
      </c>
      <c r="H3006" s="259" t="e">
        <f>IF(#REF!="無","",IF(#REF!="","",IF(#REF!="悪環境における作業",0.2,IF(#REF!="高所又は地下作業",0.1,IF(#REF!="錯綜場所作業",0.3,IF(#REF!="複雑な制約のある作業",0.4,IF(#REF!="単純な制約のある作業",0.2,0)))))))</f>
        <v>#REF!</v>
      </c>
      <c r="I3006" s="260" t="e">
        <f t="shared" si="185"/>
        <v>#REF!</v>
      </c>
      <c r="J3006" s="258" t="e">
        <f>IF(#REF!&gt;=1,IF(#REF!&gt;=1,#REF!),IF(#REF!&gt;=0,"",))</f>
        <v>#REF!</v>
      </c>
      <c r="K3006" s="241" t="e">
        <f>保全管理データ!N5184</f>
        <v>#REF!</v>
      </c>
      <c r="L3006" s="259" t="e">
        <f>IF(#REF!="","",IF(#REF!="悪環境における作業",0.2,IF(#REF!="高所又は地下作業",0.1,IF(#REF!="錯綜場所作業",0.3,IF(#REF!="複雑な制約のある作業",0.4,IF(#REF!="単純な制約のある作業",0.2,0))))))</f>
        <v>#REF!</v>
      </c>
      <c r="M3006" s="260" t="e">
        <f t="shared" si="186"/>
        <v>#REF!</v>
      </c>
    </row>
    <row r="3007" spans="2:13" s="254" customFormat="1" ht="27.75" customHeight="1" x14ac:dyDescent="0.2">
      <c r="B3007" s="536" t="s">
        <v>250</v>
      </c>
      <c r="C3007" s="537"/>
      <c r="D3007" s="265"/>
      <c r="E3007" s="224" t="s">
        <v>244</v>
      </c>
      <c r="F3007" s="258" t="e">
        <f>IF(#REF!&gt;=1,IF(#REF!&gt;=1,#REF!),IF(#REF!&gt;=0,"",))</f>
        <v>#REF!</v>
      </c>
      <c r="G3007" s="241" t="e">
        <f>保全管理データ!N5158</f>
        <v>#REF!</v>
      </c>
      <c r="H3007" s="259" t="e">
        <f>IF(#REF!="無","",IF(#REF!="","",IF(#REF!="悪環境における作業",0.2,IF(#REF!="高所又は地下作業",0.1,IF(#REF!="錯綜場所作業",0.3,IF(#REF!="複雑な制約のある作業",0.4,IF(#REF!="単純な制約のある作業",0.2,0)))))))</f>
        <v>#REF!</v>
      </c>
      <c r="I3007" s="260" t="e">
        <f t="shared" si="185"/>
        <v>#REF!</v>
      </c>
      <c r="J3007" s="258" t="e">
        <f>IF(#REF!&gt;=1,IF(#REF!&gt;=1,#REF!),IF(#REF!&gt;=0,"",))</f>
        <v>#REF!</v>
      </c>
      <c r="K3007" s="241" t="e">
        <f>保全管理データ!N5185</f>
        <v>#REF!</v>
      </c>
      <c r="L3007" s="259" t="e">
        <f>IF(#REF!="","",IF(#REF!="悪環境における作業",0.2,IF(#REF!="高所又は地下作業",0.1,IF(#REF!="錯綜場所作業",0.3,IF(#REF!="複雑な制約のある作業",0.4,IF(#REF!="単純な制約のある作業",0.2,0))))))</f>
        <v>#REF!</v>
      </c>
      <c r="M3007" s="260" t="e">
        <f t="shared" si="186"/>
        <v>#REF!</v>
      </c>
    </row>
    <row r="3008" spans="2:13" s="254" customFormat="1" ht="27.75" customHeight="1" x14ac:dyDescent="0.2">
      <c r="B3008" s="536" t="s">
        <v>251</v>
      </c>
      <c r="C3008" s="537"/>
      <c r="D3008" s="265"/>
      <c r="E3008" s="224" t="s">
        <v>242</v>
      </c>
      <c r="F3008" s="258" t="e">
        <f>IF(#REF!&gt;=1,IF(#REF!&gt;=1,#REF!),IF(#REF!&gt;=0,"",))</f>
        <v>#REF!</v>
      </c>
      <c r="G3008" s="241" t="e">
        <f>保全管理データ!N5159</f>
        <v>#REF!</v>
      </c>
      <c r="H3008" s="259" t="e">
        <f>IF(#REF!="無","",IF(#REF!="","",IF(#REF!="悪環境における作業",0.2,IF(#REF!="高所又は地下作業",0.1,IF(#REF!="錯綜場所作業",0.3,IF(#REF!="複雑な制約のある作業",0.4,IF(#REF!="単純な制約のある作業",0.2,0)))))))</f>
        <v>#REF!</v>
      </c>
      <c r="I3008" s="260" t="e">
        <f t="shared" si="185"/>
        <v>#REF!</v>
      </c>
      <c r="J3008" s="258" t="e">
        <f>IF(#REF!&gt;=1,IF(#REF!&gt;=1,#REF!),IF(#REF!&gt;=0,"",))</f>
        <v>#REF!</v>
      </c>
      <c r="K3008" s="241" t="e">
        <f>保全管理データ!N5186</f>
        <v>#REF!</v>
      </c>
      <c r="L3008" s="259" t="e">
        <f>IF(#REF!="","",IF(#REF!="悪環境における作業",0.2,IF(#REF!="高所又は地下作業",0.1,IF(#REF!="錯綜場所作業",0.3,IF(#REF!="複雑な制約のある作業",0.4,IF(#REF!="単純な制約のある作業",0.2,0))))))</f>
        <v>#REF!</v>
      </c>
      <c r="M3008" s="260" t="e">
        <f t="shared" si="186"/>
        <v>#REF!</v>
      </c>
    </row>
    <row r="3009" spans="2:13" s="254" customFormat="1" ht="27.75" customHeight="1" x14ac:dyDescent="0.2">
      <c r="B3009" s="536" t="s">
        <v>252</v>
      </c>
      <c r="C3009" s="537"/>
      <c r="D3009" s="265"/>
      <c r="E3009" s="224" t="s">
        <v>244</v>
      </c>
      <c r="F3009" s="258" t="e">
        <f>IF(#REF!&gt;=1,IF(#REF!&gt;=1,#REF!),IF(#REF!&gt;=0,"",))</f>
        <v>#REF!</v>
      </c>
      <c r="G3009" s="241" t="e">
        <f>保全管理データ!N5160</f>
        <v>#REF!</v>
      </c>
      <c r="H3009" s="259" t="e">
        <f>IF(#REF!="無","",IF(#REF!="","",IF(#REF!="悪環境における作業",0.2,IF(#REF!="高所又は地下作業",0.1,IF(#REF!="錯綜場所作業",0.3,IF(#REF!="複雑な制約のある作業",0.4,IF(#REF!="単純な制約のある作業",0.2,0)))))))</f>
        <v>#REF!</v>
      </c>
      <c r="I3009" s="260" t="e">
        <f t="shared" si="185"/>
        <v>#REF!</v>
      </c>
      <c r="J3009" s="258" t="e">
        <f>IF(#REF!&gt;=1,IF(#REF!&gt;=1,#REF!),IF(#REF!&gt;=0,"",))</f>
        <v>#REF!</v>
      </c>
      <c r="K3009" s="241" t="e">
        <f>保全管理データ!N5187</f>
        <v>#REF!</v>
      </c>
      <c r="L3009" s="259" t="e">
        <f>IF(#REF!="","",IF(#REF!="悪環境における作業",0.2,IF(#REF!="高所又は地下作業",0.1,IF(#REF!="錯綜場所作業",0.3,IF(#REF!="複雑な制約のある作業",0.4,IF(#REF!="単純な制約のある作業",0.2,0))))))</f>
        <v>#REF!</v>
      </c>
      <c r="M3009" s="260" t="e">
        <f t="shared" si="186"/>
        <v>#REF!</v>
      </c>
    </row>
    <row r="3010" spans="2:13" s="254" customFormat="1" ht="27.75" customHeight="1" x14ac:dyDescent="0.2">
      <c r="B3010" s="536" t="s">
        <v>253</v>
      </c>
      <c r="C3010" s="537"/>
      <c r="D3010" s="265"/>
      <c r="E3010" s="224" t="s">
        <v>242</v>
      </c>
      <c r="F3010" s="258" t="e">
        <f>IF(#REF!&gt;=1,IF(#REF!&gt;=1,#REF!),IF(#REF!&gt;=0,"",))</f>
        <v>#REF!</v>
      </c>
      <c r="G3010" s="241" t="e">
        <f>保全管理データ!N5161</f>
        <v>#REF!</v>
      </c>
      <c r="H3010" s="259" t="e">
        <f>IF(#REF!="無","",IF(#REF!="","",IF(#REF!="悪環境における作業",0.2,IF(#REF!="高所又は地下作業",0.1,IF(#REF!="錯綜場所作業",0.3,IF(#REF!="複雑な制約のある作業",0.4,IF(#REF!="単純な制約のある作業",0.2,0)))))))</f>
        <v>#REF!</v>
      </c>
      <c r="I3010" s="260" t="e">
        <f t="shared" si="185"/>
        <v>#REF!</v>
      </c>
      <c r="J3010" s="258" t="e">
        <f>IF(#REF!&gt;=1,IF(#REF!&gt;=1,#REF!),IF(#REF!&gt;=0,"",))</f>
        <v>#REF!</v>
      </c>
      <c r="K3010" s="241" t="e">
        <f>保全管理データ!N5188</f>
        <v>#REF!</v>
      </c>
      <c r="L3010" s="259" t="e">
        <f>IF(#REF!="","",IF(#REF!="悪環境における作業",0.2,IF(#REF!="高所又は地下作業",0.1,IF(#REF!="錯綜場所作業",0.3,IF(#REF!="複雑な制約のある作業",0.4,IF(#REF!="単純な制約のある作業",0.2,0))))))</f>
        <v>#REF!</v>
      </c>
      <c r="M3010" s="260" t="e">
        <f t="shared" si="186"/>
        <v>#REF!</v>
      </c>
    </row>
    <row r="3011" spans="2:13" s="254" customFormat="1" ht="27.75" customHeight="1" x14ac:dyDescent="0.2">
      <c r="B3011" s="536" t="s">
        <v>254</v>
      </c>
      <c r="C3011" s="537"/>
      <c r="D3011" s="265"/>
      <c r="E3011" s="224" t="s">
        <v>242</v>
      </c>
      <c r="F3011" s="258" t="e">
        <f>IF(#REF!&gt;=1,IF(#REF!&gt;=1,#REF!),IF(#REF!&gt;=0,"",))</f>
        <v>#REF!</v>
      </c>
      <c r="G3011" s="241" t="e">
        <f>保全管理データ!N5162</f>
        <v>#REF!</v>
      </c>
      <c r="H3011" s="259" t="e">
        <f>IF(#REF!="無","",IF(#REF!="","",IF(#REF!="悪環境における作業",0.2,IF(#REF!="高所又は地下作業",0.1,IF(#REF!="錯綜場所作業",0.3,IF(#REF!="複雑な制約のある作業",0.4,IF(#REF!="単純な制約のある作業",0.2,0)))))))</f>
        <v>#REF!</v>
      </c>
      <c r="I3011" s="260" t="e">
        <f t="shared" si="185"/>
        <v>#REF!</v>
      </c>
      <c r="J3011" s="258" t="e">
        <f>IF(#REF!&gt;=1,IF(#REF!&gt;=1,#REF!),IF(#REF!&gt;=0,"",))</f>
        <v>#REF!</v>
      </c>
      <c r="K3011" s="241" t="e">
        <f>保全管理データ!N5189</f>
        <v>#REF!</v>
      </c>
      <c r="L3011" s="259" t="e">
        <f>IF(#REF!="","",IF(#REF!="悪環境における作業",0.2,IF(#REF!="高所又は地下作業",0.1,IF(#REF!="錯綜場所作業",0.3,IF(#REF!="複雑な制約のある作業",0.4,IF(#REF!="単純な制約のある作業",0.2,0))))))</f>
        <v>#REF!</v>
      </c>
      <c r="M3011" s="260" t="e">
        <f t="shared" si="186"/>
        <v>#REF!</v>
      </c>
    </row>
    <row r="3012" spans="2:13" s="254" customFormat="1" ht="27.75" customHeight="1" x14ac:dyDescent="0.2">
      <c r="B3012" s="536" t="s">
        <v>255</v>
      </c>
      <c r="C3012" s="537"/>
      <c r="D3012" s="265"/>
      <c r="E3012" s="224" t="s">
        <v>245</v>
      </c>
      <c r="F3012" s="258" t="e">
        <f>IF(#REF!&gt;=1,IF(#REF!&gt;=1,#REF!),IF(#REF!&gt;=0,"",))</f>
        <v>#REF!</v>
      </c>
      <c r="G3012" s="241" t="e">
        <f>保全管理データ!N5163</f>
        <v>#REF!</v>
      </c>
      <c r="H3012" s="259" t="e">
        <f>IF(#REF!="無","",IF(#REF!="","",IF(#REF!="悪環境における作業",0.2,IF(#REF!="高所又は地下作業",0.1,IF(#REF!="錯綜場所作業",0.3,IF(#REF!="複雑な制約のある作業",0.4,IF(#REF!="単純な制約のある作業",0.2,0)))))))</f>
        <v>#REF!</v>
      </c>
      <c r="I3012" s="260" t="e">
        <f t="shared" si="185"/>
        <v>#REF!</v>
      </c>
      <c r="J3012" s="258" t="e">
        <f>IF(#REF!&gt;=1,IF(#REF!&gt;=1,#REF!),IF(#REF!&gt;=0,"",))</f>
        <v>#REF!</v>
      </c>
      <c r="K3012" s="241" t="e">
        <f>保全管理データ!N5190</f>
        <v>#REF!</v>
      </c>
      <c r="L3012" s="259" t="e">
        <f>IF(#REF!="","",IF(#REF!="悪環境における作業",0.2,IF(#REF!="高所又は地下作業",0.1,IF(#REF!="錯綜場所作業",0.3,IF(#REF!="複雑な制約のある作業",0.4,IF(#REF!="単純な制約のある作業",0.2,0))))))</f>
        <v>#REF!</v>
      </c>
      <c r="M3012" s="260" t="e">
        <f t="shared" si="186"/>
        <v>#REF!</v>
      </c>
    </row>
    <row r="3013" spans="2:13" s="254" customFormat="1" ht="27.75" customHeight="1" x14ac:dyDescent="0.2">
      <c r="B3013" s="536" t="s">
        <v>256</v>
      </c>
      <c r="C3013" s="537"/>
      <c r="D3013" s="265"/>
      <c r="E3013" s="224" t="s">
        <v>242</v>
      </c>
      <c r="F3013" s="258" t="e">
        <f>IF(#REF!&gt;=1,IF(#REF!&gt;=1,#REF!),IF(#REF!&gt;=0,"",))</f>
        <v>#REF!</v>
      </c>
      <c r="G3013" s="241" t="e">
        <f>保全管理データ!N5164</f>
        <v>#REF!</v>
      </c>
      <c r="H3013" s="259" t="e">
        <f>IF(#REF!="無","",IF(#REF!="","",IF(#REF!="悪環境における作業",0.2,IF(#REF!="高所又は地下作業",0.1,IF(#REF!="錯綜場所作業",0.3,IF(#REF!="複雑な制約のある作業",0.4,IF(#REF!="単純な制約のある作業",0.2,0)))))))</f>
        <v>#REF!</v>
      </c>
      <c r="I3013" s="260" t="e">
        <f t="shared" si="185"/>
        <v>#REF!</v>
      </c>
      <c r="J3013" s="258" t="e">
        <f>IF(#REF!&gt;=1,IF(#REF!&gt;=1,#REF!),IF(#REF!&gt;=0,"",))</f>
        <v>#REF!</v>
      </c>
      <c r="K3013" s="241" t="e">
        <f>保全管理データ!N5191</f>
        <v>#REF!</v>
      </c>
      <c r="L3013" s="259" t="e">
        <f>IF(#REF!="","",IF(#REF!="悪環境における作業",0.2,IF(#REF!="高所又は地下作業",0.1,IF(#REF!="錯綜場所作業",0.3,IF(#REF!="複雑な制約のある作業",0.4,IF(#REF!="単純な制約のある作業",0.2,0))))))</f>
        <v>#REF!</v>
      </c>
      <c r="M3013" s="260" t="e">
        <f t="shared" si="186"/>
        <v>#REF!</v>
      </c>
    </row>
    <row r="3014" spans="2:13" s="254" customFormat="1" ht="27.75" customHeight="1" x14ac:dyDescent="0.2">
      <c r="B3014" s="536" t="s">
        <v>257</v>
      </c>
      <c r="C3014" s="537"/>
      <c r="D3014" s="265"/>
      <c r="E3014" s="224" t="s">
        <v>245</v>
      </c>
      <c r="F3014" s="258" t="e">
        <f>IF(#REF!&gt;=1,IF(#REF!&gt;=1,#REF!),IF(#REF!&gt;=0,"",))</f>
        <v>#REF!</v>
      </c>
      <c r="G3014" s="241" t="e">
        <f>保全管理データ!N5165</f>
        <v>#REF!</v>
      </c>
      <c r="H3014" s="259" t="e">
        <f>IF(#REF!="無","",IF(#REF!="","",IF(#REF!="悪環境における作業",0.2,IF(#REF!="高所又は地下作業",0.1,IF(#REF!="錯綜場所作業",0.3,IF(#REF!="複雑な制約のある作業",0.4,IF(#REF!="単純な制約のある作業",0.2,0)))))))</f>
        <v>#REF!</v>
      </c>
      <c r="I3014" s="260" t="e">
        <f t="shared" si="185"/>
        <v>#REF!</v>
      </c>
      <c r="J3014" s="258" t="e">
        <f>IF(#REF!&gt;=1,IF(#REF!&gt;=1,#REF!),IF(#REF!&gt;=0,"",))</f>
        <v>#REF!</v>
      </c>
      <c r="K3014" s="241" t="e">
        <f>保全管理データ!N5192</f>
        <v>#REF!</v>
      </c>
      <c r="L3014" s="259" t="e">
        <f>IF(#REF!="","",IF(#REF!="悪環境における作業",0.2,IF(#REF!="高所又は地下作業",0.1,IF(#REF!="錯綜場所作業",0.3,IF(#REF!="複雑な制約のある作業",0.4,IF(#REF!="単純な制約のある作業",0.2,0))))))</f>
        <v>#REF!</v>
      </c>
      <c r="M3014" s="260" t="e">
        <f t="shared" si="186"/>
        <v>#REF!</v>
      </c>
    </row>
    <row r="3015" spans="2:13" s="254" customFormat="1" ht="27.75" customHeight="1" x14ac:dyDescent="0.2">
      <c r="B3015" s="536" t="s">
        <v>258</v>
      </c>
      <c r="C3015" s="537"/>
      <c r="D3015" s="265"/>
      <c r="E3015" s="224" t="s">
        <v>245</v>
      </c>
      <c r="F3015" s="258" t="e">
        <f>IF(#REF!&gt;=1,IF(#REF!&gt;=1,#REF!),IF(#REF!&gt;=0,"",))</f>
        <v>#REF!</v>
      </c>
      <c r="G3015" s="241" t="e">
        <f>保全管理データ!N5166</f>
        <v>#REF!</v>
      </c>
      <c r="H3015" s="259" t="e">
        <f>IF(#REF!="無","",IF(#REF!="","",IF(#REF!="悪環境における作業",0.2,IF(#REF!="高所又は地下作業",0.1,IF(#REF!="錯綜場所作業",0.3,IF(#REF!="複雑な制約のある作業",0.4,IF(#REF!="単純な制約のある作業",0.2,0)))))))</f>
        <v>#REF!</v>
      </c>
      <c r="I3015" s="260" t="e">
        <f t="shared" si="185"/>
        <v>#REF!</v>
      </c>
      <c r="J3015" s="258" t="e">
        <f>IF(#REF!&gt;=1,IF(#REF!&gt;=1,#REF!),IF(#REF!&gt;=0,"",))</f>
        <v>#REF!</v>
      </c>
      <c r="K3015" s="241" t="e">
        <f>保全管理データ!N5193</f>
        <v>#REF!</v>
      </c>
      <c r="L3015" s="259" t="e">
        <f>IF(#REF!="","",IF(#REF!="悪環境における作業",0.2,IF(#REF!="高所又は地下作業",0.1,IF(#REF!="錯綜場所作業",0.3,IF(#REF!="複雑な制約のある作業",0.4,IF(#REF!="単純な制約のある作業",0.2,0))))))</f>
        <v>#REF!</v>
      </c>
      <c r="M3015" s="260" t="e">
        <f t="shared" si="186"/>
        <v>#REF!</v>
      </c>
    </row>
    <row r="3016" spans="2:13" s="254" customFormat="1" ht="27.75" customHeight="1" x14ac:dyDescent="0.2">
      <c r="B3016" s="536" t="s">
        <v>259</v>
      </c>
      <c r="C3016" s="537"/>
      <c r="D3016" s="265"/>
      <c r="E3016" s="224" t="s">
        <v>245</v>
      </c>
      <c r="F3016" s="258" t="e">
        <f>IF(#REF!&gt;=1,IF(#REF!&gt;=1,#REF!),IF(#REF!&gt;=0,"",))</f>
        <v>#REF!</v>
      </c>
      <c r="G3016" s="241" t="e">
        <f>保全管理データ!N5167</f>
        <v>#REF!</v>
      </c>
      <c r="H3016" s="259" t="e">
        <f>IF(#REF!="無","",IF(#REF!="","",IF(#REF!="悪環境における作業",0.2,IF(#REF!="高所又は地下作業",0.1,IF(#REF!="錯綜場所作業",0.3,IF(#REF!="複雑な制約のある作業",0.4,IF(#REF!="単純な制約のある作業",0.2,0)))))))</f>
        <v>#REF!</v>
      </c>
      <c r="I3016" s="260" t="e">
        <f t="shared" si="185"/>
        <v>#REF!</v>
      </c>
      <c r="J3016" s="258" t="e">
        <f>IF(#REF!&gt;=1,IF(#REF!&gt;=1,#REF!),IF(#REF!&gt;=0,"",))</f>
        <v>#REF!</v>
      </c>
      <c r="K3016" s="241" t="e">
        <f>保全管理データ!N5194</f>
        <v>#REF!</v>
      </c>
      <c r="L3016" s="259" t="e">
        <f>IF(#REF!="","",IF(#REF!="悪環境における作業",0.2,IF(#REF!="高所又は地下作業",0.1,IF(#REF!="錯綜場所作業",0.3,IF(#REF!="複雑な制約のある作業",0.4,IF(#REF!="単純な制約のある作業",0.2,0))))))</f>
        <v>#REF!</v>
      </c>
      <c r="M3016" s="260" t="e">
        <f t="shared" si="186"/>
        <v>#REF!</v>
      </c>
    </row>
    <row r="3017" spans="2:13" s="254" customFormat="1" ht="27.75" customHeight="1" x14ac:dyDescent="0.2">
      <c r="B3017" s="536" t="s">
        <v>260</v>
      </c>
      <c r="C3017" s="537"/>
      <c r="D3017" s="265"/>
      <c r="E3017" s="224" t="s">
        <v>248</v>
      </c>
      <c r="F3017" s="258" t="e">
        <f>IF(#REF!&gt;=1,IF(#REF!&gt;=1,#REF!),IF(#REF!&gt;=0,"",))</f>
        <v>#REF!</v>
      </c>
      <c r="G3017" s="241" t="e">
        <f>保全管理データ!N5168</f>
        <v>#REF!</v>
      </c>
      <c r="H3017" s="259" t="e">
        <f>IF(#REF!="無","",IF(#REF!="","",IF(#REF!="悪環境における作業",0.2,IF(#REF!="高所又は地下作業",0.1,IF(#REF!="錯綜場所作業",0.3,IF(#REF!="複雑な制約のある作業",0.4,IF(#REF!="単純な制約のある作業",0.2,0)))))))</f>
        <v>#REF!</v>
      </c>
      <c r="I3017" s="260" t="e">
        <f t="shared" si="185"/>
        <v>#REF!</v>
      </c>
      <c r="J3017" s="258" t="e">
        <f>IF(#REF!&gt;=1,IF(#REF!&gt;=1,#REF!),IF(#REF!&gt;=0,"",))</f>
        <v>#REF!</v>
      </c>
      <c r="K3017" s="241" t="e">
        <f>保全管理データ!N5195</f>
        <v>#REF!</v>
      </c>
      <c r="L3017" s="259" t="e">
        <f>IF(#REF!="","",IF(#REF!="悪環境における作業",0.2,IF(#REF!="高所又は地下作業",0.1,IF(#REF!="錯綜場所作業",0.3,IF(#REF!="複雑な制約のある作業",0.4,IF(#REF!="単純な制約のある作業",0.2,0))))))</f>
        <v>#REF!</v>
      </c>
      <c r="M3017" s="260" t="e">
        <f t="shared" si="186"/>
        <v>#REF!</v>
      </c>
    </row>
    <row r="3018" spans="2:13" s="254" customFormat="1" ht="27.75" customHeight="1" x14ac:dyDescent="0.2">
      <c r="B3018" s="536" t="s">
        <v>261</v>
      </c>
      <c r="C3018" s="537"/>
      <c r="D3018" s="265"/>
      <c r="E3018" s="224" t="s">
        <v>247</v>
      </c>
      <c r="F3018" s="258" t="e">
        <f>IF(#REF!&gt;=1,IF(#REF!&gt;=1,#REF!),IF(#REF!&gt;=0,"",))</f>
        <v>#REF!</v>
      </c>
      <c r="G3018" s="241" t="e">
        <f>保全管理データ!N5169</f>
        <v>#REF!</v>
      </c>
      <c r="H3018" s="259" t="e">
        <f>IF(#REF!="無","",IF(#REF!="","",IF(#REF!="悪環境における作業",0.2,IF(#REF!="高所又は地下作業",0.1,IF(#REF!="錯綜場所作業",0.3,IF(#REF!="複雑な制約のある作業",0.4,IF(#REF!="単純な制約のある作業",0.2,0)))))))</f>
        <v>#REF!</v>
      </c>
      <c r="I3018" s="260" t="e">
        <f t="shared" si="185"/>
        <v>#REF!</v>
      </c>
      <c r="J3018" s="258" t="e">
        <f>IF(#REF!&gt;=1,IF(#REF!&gt;=1,#REF!),IF(#REF!&gt;=0,"",))</f>
        <v>#REF!</v>
      </c>
      <c r="K3018" s="241" t="e">
        <f>保全管理データ!N5196</f>
        <v>#REF!</v>
      </c>
      <c r="L3018" s="259" t="e">
        <f>IF(#REF!="","",IF(#REF!="悪環境における作業",0.2,IF(#REF!="高所又は地下作業",0.1,IF(#REF!="錯綜場所作業",0.3,IF(#REF!="複雑な制約のある作業",0.4,IF(#REF!="単純な制約のある作業",0.2,0))))))</f>
        <v>#REF!</v>
      </c>
      <c r="M3018" s="260" t="e">
        <f t="shared" si="186"/>
        <v>#REF!</v>
      </c>
    </row>
    <row r="3019" spans="2:13" s="254" customFormat="1" ht="27.75" customHeight="1" x14ac:dyDescent="0.2">
      <c r="B3019" s="536" t="s">
        <v>262</v>
      </c>
      <c r="C3019" s="537"/>
      <c r="D3019" s="265"/>
      <c r="E3019" s="224" t="s">
        <v>245</v>
      </c>
      <c r="F3019" s="258" t="e">
        <f>IF(#REF!&gt;=1,IF(#REF!&gt;=1,#REF!),IF(#REF!&gt;=0,"",))</f>
        <v>#REF!</v>
      </c>
      <c r="G3019" s="241" t="e">
        <f>保全管理データ!N5170</f>
        <v>#REF!</v>
      </c>
      <c r="H3019" s="259" t="e">
        <f>IF(#REF!="無","",IF(#REF!="","",IF(#REF!="悪環境における作業",0.2,IF(#REF!="高所又は地下作業",0.1,IF(#REF!="錯綜場所作業",0.3,IF(#REF!="複雑な制約のある作業",0.4,IF(#REF!="単純な制約のある作業",0.2,0)))))))</f>
        <v>#REF!</v>
      </c>
      <c r="I3019" s="260" t="e">
        <f t="shared" si="185"/>
        <v>#REF!</v>
      </c>
      <c r="J3019" s="258" t="e">
        <f>IF(#REF!&gt;=1,IF(#REF!&gt;=1,#REF!),IF(#REF!&gt;=0,"",))</f>
        <v>#REF!</v>
      </c>
      <c r="K3019" s="241" t="e">
        <f>保全管理データ!N5197</f>
        <v>#REF!</v>
      </c>
      <c r="L3019" s="259" t="e">
        <f>IF(#REF!="","",IF(#REF!="悪環境における作業",0.2,IF(#REF!="高所又は地下作業",0.1,IF(#REF!="錯綜場所作業",0.3,IF(#REF!="複雑な制約のある作業",0.4,IF(#REF!="単純な制約のある作業",0.2,0))))))</f>
        <v>#REF!</v>
      </c>
      <c r="M3019" s="260" t="e">
        <f t="shared" si="186"/>
        <v>#REF!</v>
      </c>
    </row>
    <row r="3020" spans="2:13" s="254" customFormat="1" ht="27.75" customHeight="1" x14ac:dyDescent="0.2">
      <c r="B3020" s="536" t="s">
        <v>263</v>
      </c>
      <c r="C3020" s="537"/>
      <c r="D3020" s="265"/>
      <c r="E3020" s="224" t="s">
        <v>245</v>
      </c>
      <c r="F3020" s="258" t="e">
        <f>IF(#REF!&gt;=1,IF(#REF!&gt;=1,#REF!),IF(#REF!&gt;=0,"",))</f>
        <v>#REF!</v>
      </c>
      <c r="G3020" s="241" t="e">
        <f>保全管理データ!N5171</f>
        <v>#REF!</v>
      </c>
      <c r="H3020" s="259" t="e">
        <f>IF(#REF!="無","",IF(#REF!="","",IF(#REF!="悪環境における作業",0.2,IF(#REF!="高所又は地下作業",0.1,IF(#REF!="錯綜場所作業",0.3,IF(#REF!="複雑な制約のある作業",0.4,IF(#REF!="単純な制約のある作業",0.2,0)))))))</f>
        <v>#REF!</v>
      </c>
      <c r="I3020" s="260" t="e">
        <f t="shared" si="185"/>
        <v>#REF!</v>
      </c>
      <c r="J3020" s="258" t="e">
        <f>IF(#REF!&gt;=1,IF(#REF!&gt;=1,#REF!),IF(#REF!&gt;=0,"",))</f>
        <v>#REF!</v>
      </c>
      <c r="K3020" s="241" t="e">
        <f>保全管理データ!N5198</f>
        <v>#REF!</v>
      </c>
      <c r="L3020" s="259" t="e">
        <f>IF(#REF!="","",IF(#REF!="悪環境における作業",0.2,IF(#REF!="高所又は地下作業",0.1,IF(#REF!="錯綜場所作業",0.3,IF(#REF!="複雑な制約のある作業",0.4,IF(#REF!="単純な制約のある作業",0.2,0))))))</f>
        <v>#REF!</v>
      </c>
      <c r="M3020" s="260" t="e">
        <f t="shared" si="186"/>
        <v>#REF!</v>
      </c>
    </row>
    <row r="3021" spans="2:13" s="254" customFormat="1" ht="27.75" customHeight="1" x14ac:dyDescent="0.2">
      <c r="B3021" s="536" t="s">
        <v>264</v>
      </c>
      <c r="C3021" s="537"/>
      <c r="D3021" s="265"/>
      <c r="E3021" s="224" t="s">
        <v>245</v>
      </c>
      <c r="F3021" s="258" t="e">
        <f>IF(#REF!&gt;=1,IF(#REF!&gt;=1,#REF!),IF(#REF!&gt;=0,"",))</f>
        <v>#REF!</v>
      </c>
      <c r="G3021" s="241" t="e">
        <f>保全管理データ!N5172</f>
        <v>#REF!</v>
      </c>
      <c r="H3021" s="259" t="e">
        <f>IF(#REF!="無","",IF(#REF!="","",IF(#REF!="悪環境における作業",0.2,IF(#REF!="高所又は地下作業",0.1,IF(#REF!="錯綜場所作業",0.3,IF(#REF!="複雑な制約のある作業",0.4,IF(#REF!="単純な制約のある作業",0.2,0)))))))</f>
        <v>#REF!</v>
      </c>
      <c r="I3021" s="260" t="e">
        <f t="shared" si="185"/>
        <v>#REF!</v>
      </c>
      <c r="J3021" s="258" t="e">
        <f>IF(#REF!&gt;=1,IF(#REF!&gt;=1,#REF!),IF(#REF!&gt;=0,"",))</f>
        <v>#REF!</v>
      </c>
      <c r="K3021" s="241" t="e">
        <f>保全管理データ!N5199</f>
        <v>#REF!</v>
      </c>
      <c r="L3021" s="259" t="e">
        <f>IF(#REF!="","",IF(#REF!="悪環境における作業",0.2,IF(#REF!="高所又は地下作業",0.1,IF(#REF!="錯綜場所作業",0.3,IF(#REF!="複雑な制約のある作業",0.4,IF(#REF!="単純な制約のある作業",0.2,0))))))</f>
        <v>#REF!</v>
      </c>
      <c r="M3021" s="260" t="e">
        <f t="shared" si="186"/>
        <v>#REF!</v>
      </c>
    </row>
    <row r="3022" spans="2:13" s="254" customFormat="1" ht="27.75" customHeight="1" x14ac:dyDescent="0.2">
      <c r="B3022" s="536" t="s">
        <v>265</v>
      </c>
      <c r="C3022" s="537"/>
      <c r="D3022" s="265"/>
      <c r="E3022" s="224" t="s">
        <v>245</v>
      </c>
      <c r="F3022" s="258" t="e">
        <f>IF(#REF!&gt;=1,IF(#REF!&gt;=1,#REF!),IF(#REF!&gt;=0,"",))</f>
        <v>#REF!</v>
      </c>
      <c r="G3022" s="241" t="e">
        <f>保全管理データ!N5173</f>
        <v>#REF!</v>
      </c>
      <c r="H3022" s="259" t="e">
        <f>IF(#REF!="無","",IF(#REF!="","",IF(#REF!="悪環境における作業",0.2,IF(#REF!="高所又は地下作業",0.1,IF(#REF!="錯綜場所作業",0.3,IF(#REF!="複雑な制約のある作業",0.4,IF(#REF!="単純な制約のある作業",0.2,0)))))))</f>
        <v>#REF!</v>
      </c>
      <c r="I3022" s="260" t="e">
        <f t="shared" si="185"/>
        <v>#REF!</v>
      </c>
      <c r="J3022" s="258" t="e">
        <f>IF(#REF!&gt;=1,IF(#REF!&gt;=1,#REF!),IF(#REF!&gt;=0,"",))</f>
        <v>#REF!</v>
      </c>
      <c r="K3022" s="241" t="e">
        <f>保全管理データ!N5200</f>
        <v>#REF!</v>
      </c>
      <c r="L3022" s="259" t="e">
        <f>IF(#REF!="","",IF(#REF!="悪環境における作業",0.2,IF(#REF!="高所又は地下作業",0.1,IF(#REF!="錯綜場所作業",0.3,IF(#REF!="複雑な制約のある作業",0.4,IF(#REF!="単純な制約のある作業",0.2,0))))))</f>
        <v>#REF!</v>
      </c>
      <c r="M3022" s="260" t="e">
        <f t="shared" si="186"/>
        <v>#REF!</v>
      </c>
    </row>
    <row r="3023" spans="2:13" s="254" customFormat="1" ht="27.75" customHeight="1" x14ac:dyDescent="0.2">
      <c r="B3023" s="536" t="s">
        <v>266</v>
      </c>
      <c r="C3023" s="537"/>
      <c r="D3023" s="265"/>
      <c r="E3023" s="224" t="s">
        <v>245</v>
      </c>
      <c r="F3023" s="258" t="e">
        <f>IF(#REF!&gt;=1,IF(#REF!&gt;=1,#REF!),IF(#REF!&gt;=0,"",))</f>
        <v>#REF!</v>
      </c>
      <c r="G3023" s="241" t="e">
        <f>保全管理データ!N5174</f>
        <v>#REF!</v>
      </c>
      <c r="H3023" s="259" t="e">
        <f>IF(#REF!="無","",IF(#REF!="","",IF(#REF!="悪環境における作業",0.2,IF(#REF!="高所又は地下作業",0.1,IF(#REF!="錯綜場所作業",0.3,IF(#REF!="複雑な制約のある作業",0.4,IF(#REF!="単純な制約のある作業",0.2,0)))))))</f>
        <v>#REF!</v>
      </c>
      <c r="I3023" s="260" t="e">
        <f t="shared" si="185"/>
        <v>#REF!</v>
      </c>
      <c r="J3023" s="258" t="e">
        <f>IF(#REF!&gt;=1,IF(#REF!&gt;=1,#REF!),IF(#REF!&gt;=0,"",))</f>
        <v>#REF!</v>
      </c>
      <c r="K3023" s="241" t="e">
        <f>保全管理データ!N5201</f>
        <v>#REF!</v>
      </c>
      <c r="L3023" s="259" t="e">
        <f>IF(#REF!="","",IF(#REF!="悪環境における作業",0.2,IF(#REF!="高所又は地下作業",0.1,IF(#REF!="錯綜場所作業",0.3,IF(#REF!="複雑な制約のある作業",0.4,IF(#REF!="単純な制約のある作業",0.2,0))))))</f>
        <v>#REF!</v>
      </c>
      <c r="M3023" s="260" t="e">
        <f t="shared" si="186"/>
        <v>#REF!</v>
      </c>
    </row>
    <row r="3024" spans="2:13" s="254" customFormat="1" ht="27.75" customHeight="1" x14ac:dyDescent="0.2">
      <c r="B3024" s="536" t="s">
        <v>81</v>
      </c>
      <c r="C3024" s="537"/>
      <c r="D3024" s="265"/>
      <c r="E3024" s="224" t="s">
        <v>245</v>
      </c>
      <c r="F3024" s="258" t="e">
        <f>IF(#REF!&gt;=1,IF(#REF!&gt;=1,#REF!),IF(#REF!&gt;=0,"",))</f>
        <v>#REF!</v>
      </c>
      <c r="G3024" s="241" t="e">
        <f>保全管理データ!N5175</f>
        <v>#REF!</v>
      </c>
      <c r="H3024" s="259" t="e">
        <f>IF(#REF!="無","",IF(#REF!="","",IF(#REF!="悪環境における作業",0.2,IF(#REF!="高所又は地下作業",0.1,IF(#REF!="錯綜場所作業",0.3,IF(#REF!="複雑な制約のある作業",0.4,IF(#REF!="単純な制約のある作業",0.2,0)))))))</f>
        <v>#REF!</v>
      </c>
      <c r="I3024" s="260" t="e">
        <f t="shared" si="185"/>
        <v>#REF!</v>
      </c>
      <c r="J3024" s="258" t="e">
        <f>IF(#REF!&gt;=1,IF(#REF!&gt;=1,#REF!),IF(#REF!&gt;=0,"",))</f>
        <v>#REF!</v>
      </c>
      <c r="K3024" s="241" t="e">
        <f>保全管理データ!N5202</f>
        <v>#REF!</v>
      </c>
      <c r="L3024" s="259" t="e">
        <f>IF(#REF!="","",IF(#REF!="悪環境における作業",0.2,IF(#REF!="高所又は地下作業",0.1,IF(#REF!="錯綜場所作業",0.3,IF(#REF!="複雑な制約のある作業",0.4,IF(#REF!="単純な制約のある作業",0.2,0))))))</f>
        <v>#REF!</v>
      </c>
      <c r="M3024" s="260" t="e">
        <f t="shared" si="186"/>
        <v>#REF!</v>
      </c>
    </row>
    <row r="3025" spans="2:13" s="254" customFormat="1" ht="27.75" customHeight="1" x14ac:dyDescent="0.2">
      <c r="B3025" s="536" t="s">
        <v>267</v>
      </c>
      <c r="C3025" s="537"/>
      <c r="D3025" s="265"/>
      <c r="E3025" s="224" t="s">
        <v>247</v>
      </c>
      <c r="F3025" s="258" t="e">
        <f>IF(#REF!&gt;=1,IF(#REF!&gt;=1,#REF!),IF(#REF!&gt;=0,"",))</f>
        <v>#REF!</v>
      </c>
      <c r="G3025" s="241" t="e">
        <f>保全管理データ!N5176</f>
        <v>#REF!</v>
      </c>
      <c r="H3025" s="259" t="e">
        <f>IF(#REF!="無","",IF(#REF!="","",IF(#REF!="悪環境における作業",0.2,IF(#REF!="高所又は地下作業",0.1,IF(#REF!="錯綜場所作業",0.3,IF(#REF!="複雑な制約のある作業",0.4,IF(#REF!="単純な制約のある作業",0.2,0)))))))</f>
        <v>#REF!</v>
      </c>
      <c r="I3025" s="260" t="e">
        <f t="shared" si="185"/>
        <v>#REF!</v>
      </c>
      <c r="J3025" s="258" t="e">
        <f>IF(#REF!&gt;=1,IF(#REF!&gt;=1,#REF!),IF(#REF!&gt;=0,"",))</f>
        <v>#REF!</v>
      </c>
      <c r="K3025" s="241" t="e">
        <f>保全管理データ!N5203</f>
        <v>#REF!</v>
      </c>
      <c r="L3025" s="259" t="e">
        <f>IF(#REF!="","",IF(#REF!="悪環境における作業",0.2,IF(#REF!="高所又は地下作業",0.1,IF(#REF!="錯綜場所作業",0.3,IF(#REF!="複雑な制約のある作業",0.4,IF(#REF!="単純な制約のある作業",0.2,0))))))</f>
        <v>#REF!</v>
      </c>
      <c r="M3025" s="260" t="e">
        <f t="shared" si="186"/>
        <v>#REF!</v>
      </c>
    </row>
    <row r="3026" spans="2:13" s="254" customFormat="1" ht="27.75" customHeight="1" x14ac:dyDescent="0.2">
      <c r="B3026" s="536" t="s">
        <v>268</v>
      </c>
      <c r="C3026" s="537"/>
      <c r="D3026" s="265"/>
      <c r="E3026" s="224" t="s">
        <v>246</v>
      </c>
      <c r="F3026" s="258" t="e">
        <f>IF(#REF!&gt;=1,IF(#REF!&gt;=1,#REF!),IF(#REF!&gt;=0,"",))</f>
        <v>#REF!</v>
      </c>
      <c r="G3026" s="241" t="e">
        <f>保全管理データ!N5177</f>
        <v>#REF!</v>
      </c>
      <c r="H3026" s="259" t="e">
        <f>IF(#REF!="無","",IF(#REF!="","",IF(#REF!="悪環境における作業",0.2,IF(#REF!="高所又は地下作業",0.1,IF(#REF!="錯綜場所作業",0.3,IF(#REF!="複雑な制約のある作業",0.4,IF(#REF!="単純な制約のある作業",0.2,0)))))))</f>
        <v>#REF!</v>
      </c>
      <c r="I3026" s="260" t="e">
        <f t="shared" si="185"/>
        <v>#REF!</v>
      </c>
      <c r="J3026" s="258" t="e">
        <f>IF(#REF!&gt;=1,IF(#REF!&gt;=1,#REF!),IF(#REF!&gt;=0,"",))</f>
        <v>#REF!</v>
      </c>
      <c r="K3026" s="241" t="e">
        <f>保全管理データ!N5204</f>
        <v>#REF!</v>
      </c>
      <c r="L3026" s="259" t="e">
        <f>IF(#REF!="","",IF(#REF!="悪環境における作業",0.2,IF(#REF!="高所又は地下作業",0.1,IF(#REF!="錯綜場所作業",0.3,IF(#REF!="複雑な制約のある作業",0.4,IF(#REF!="単純な制約のある作業",0.2,0))))))</f>
        <v>#REF!</v>
      </c>
      <c r="M3026" s="260" t="e">
        <f t="shared" si="186"/>
        <v>#REF!</v>
      </c>
    </row>
    <row r="3027" spans="2:13" s="254" customFormat="1" ht="27.75" customHeight="1" thickBot="1" x14ac:dyDescent="0.25">
      <c r="B3027" s="538" t="s">
        <v>269</v>
      </c>
      <c r="C3027" s="539"/>
      <c r="D3027" s="266"/>
      <c r="E3027" s="252" t="s">
        <v>245</v>
      </c>
      <c r="F3027" s="261" t="e">
        <f>IF(#REF!&gt;=1,IF(#REF!&gt;=1,#REF!),IF(#REF!&gt;=0,"",))</f>
        <v>#REF!</v>
      </c>
      <c r="G3027" s="245" t="e">
        <f>保全管理データ!N5178</f>
        <v>#REF!</v>
      </c>
      <c r="H3027" s="259" t="e">
        <f>IF(#REF!="無","",IF(#REF!="","",IF(#REF!="悪環境における作業",0.2,IF(#REF!="高所又は地下作業",0.1,IF(#REF!="錯綜場所作業",0.3,IF(#REF!="複雑な制約のある作業",0.4,IF(#REF!="単純な制約のある作業",0.2,0)))))))</f>
        <v>#REF!</v>
      </c>
      <c r="I3027" s="260" t="e">
        <f t="shared" si="185"/>
        <v>#REF!</v>
      </c>
      <c r="J3027" s="261" t="e">
        <f>IF(#REF!&gt;=1,IF(#REF!&gt;=1,#REF!),IF(#REF!&gt;=0,"",))</f>
        <v>#REF!</v>
      </c>
      <c r="K3027" s="245" t="e">
        <f>保全管理データ!N5205</f>
        <v>#REF!</v>
      </c>
      <c r="L3027" s="262" t="e">
        <f>IF(#REF!="","",IF(#REF!="悪環境における作業",0.2,IF(#REF!="高所又は地下作業",0.1,IF(#REF!="錯綜場所作業",0.3,IF(#REF!="複雑な制約のある作業",0.4,IF(#REF!="単純な制約のある作業",0.2,0))))))</f>
        <v>#REF!</v>
      </c>
      <c r="M3027" s="260" t="e">
        <f t="shared" si="186"/>
        <v>#REF!</v>
      </c>
    </row>
    <row r="3028" spans="2:13" s="254" customFormat="1" ht="27.75" customHeight="1" thickBot="1" x14ac:dyDescent="0.25">
      <c r="B3028" s="532" t="s">
        <v>190</v>
      </c>
      <c r="C3028" s="532"/>
      <c r="D3028" s="532"/>
      <c r="E3028" s="532"/>
      <c r="F3028" s="533" t="e">
        <f>SUM(I3004:I3027)</f>
        <v>#REF!</v>
      </c>
      <c r="G3028" s="534"/>
      <c r="H3028" s="534"/>
      <c r="I3028" s="535"/>
      <c r="J3028" s="533" t="e">
        <f>IF(SUM(J3004:J3027)=0,"0.00",SUM(M3004:M3027))</f>
        <v>#REF!</v>
      </c>
      <c r="K3028" s="534"/>
      <c r="L3028" s="534"/>
      <c r="M3028" s="535"/>
    </row>
    <row r="3029" spans="2:13" s="254" customFormat="1" ht="27.75" customHeight="1" thickBot="1" x14ac:dyDescent="0.25">
      <c r="B3029" s="532" t="s">
        <v>97</v>
      </c>
      <c r="C3029" s="532"/>
      <c r="D3029" s="532"/>
      <c r="E3029" s="532"/>
      <c r="F3029" s="533" t="e">
        <f>IF(#REF!="５年以下","0",IF(#REF!="５年～１０年",0.1,IF(#REF!="１０年以上",0.15)))</f>
        <v>#REF!</v>
      </c>
      <c r="G3029" s="534"/>
      <c r="H3029" s="534"/>
      <c r="I3029" s="534"/>
      <c r="J3029" s="534"/>
      <c r="K3029" s="534"/>
      <c r="L3029" s="534"/>
      <c r="M3029" s="535"/>
    </row>
    <row r="3030" spans="2:13" s="254" customFormat="1" ht="27.75" customHeight="1" thickBot="1" x14ac:dyDescent="0.25">
      <c r="B3030" s="533" t="s">
        <v>273</v>
      </c>
      <c r="C3030" s="534"/>
      <c r="D3030" s="534"/>
      <c r="E3030" s="535"/>
      <c r="F3030" s="533" t="e">
        <f>F3028*(1+F3029)</f>
        <v>#REF!</v>
      </c>
      <c r="G3030" s="534"/>
      <c r="H3030" s="534"/>
      <c r="I3030" s="534"/>
      <c r="J3030" s="533" t="e">
        <f>J3028*(1+F3029)</f>
        <v>#REF!</v>
      </c>
      <c r="K3030" s="534"/>
      <c r="L3030" s="534"/>
      <c r="M3030" s="535"/>
    </row>
    <row r="3031" spans="2:13" s="254" customFormat="1" ht="27.75" customHeight="1" thickBot="1" x14ac:dyDescent="0.25">
      <c r="B3031" s="532" t="s">
        <v>191</v>
      </c>
      <c r="C3031" s="532"/>
      <c r="D3031" s="532"/>
      <c r="E3031" s="532"/>
      <c r="F3031" s="533" t="e">
        <f>#REF!*(#REF!*#REF!+#REF!*#REF!)</f>
        <v>#REF!</v>
      </c>
      <c r="G3031" s="534"/>
      <c r="H3031" s="535"/>
      <c r="I3031" s="532" t="e">
        <f>#REF!</f>
        <v>#REF!</v>
      </c>
      <c r="J3031" s="533"/>
      <c r="K3031" s="263" t="s">
        <v>230</v>
      </c>
      <c r="L3031" s="535" t="e">
        <f>B3002</f>
        <v>#REF!</v>
      </c>
      <c r="M3031" s="532"/>
    </row>
    <row r="3032" spans="2:13" s="254" customFormat="1" ht="45" customHeight="1" thickBot="1" x14ac:dyDescent="0.25">
      <c r="B3032" s="253"/>
      <c r="C3032" s="253"/>
      <c r="D3032" s="253"/>
      <c r="E3032" s="253"/>
      <c r="F3032" s="253"/>
      <c r="G3032" s="253"/>
      <c r="H3032" s="253"/>
      <c r="I3032" s="253"/>
      <c r="J3032" s="253"/>
      <c r="K3032" s="253"/>
      <c r="L3032" s="253"/>
      <c r="M3032" s="253"/>
    </row>
    <row r="3033" spans="2:13" s="254" customFormat="1" ht="27.75" customHeight="1" thickBot="1" x14ac:dyDescent="0.25">
      <c r="B3033" s="542" t="s">
        <v>128</v>
      </c>
      <c r="C3033" s="543"/>
      <c r="D3033" s="543"/>
      <c r="E3033" s="544"/>
      <c r="F3033" s="253"/>
      <c r="G3033" s="253"/>
      <c r="H3033" s="253"/>
      <c r="I3033" s="253"/>
      <c r="J3033" s="253"/>
      <c r="K3033" s="253"/>
      <c r="L3033" s="253"/>
      <c r="M3033" s="253"/>
    </row>
    <row r="3034" spans="2:13" s="254" customFormat="1" ht="27.75" customHeight="1" x14ac:dyDescent="0.2">
      <c r="B3034" s="545" t="e">
        <f>#REF!</f>
        <v>#REF!</v>
      </c>
      <c r="C3034" s="546"/>
      <c r="D3034" s="547"/>
      <c r="E3034" s="548"/>
      <c r="F3034" s="552" t="s">
        <v>240</v>
      </c>
      <c r="G3034" s="553"/>
      <c r="H3034" s="553"/>
      <c r="I3034" s="554"/>
      <c r="J3034" s="552" t="s">
        <v>239</v>
      </c>
      <c r="K3034" s="553"/>
      <c r="L3034" s="553"/>
      <c r="M3034" s="554"/>
    </row>
    <row r="3035" spans="2:13" s="254" customFormat="1" ht="27.75" customHeight="1" thickBot="1" x14ac:dyDescent="0.25">
      <c r="B3035" s="549"/>
      <c r="C3035" s="550"/>
      <c r="D3035" s="550"/>
      <c r="E3035" s="551"/>
      <c r="F3035" s="255" t="s">
        <v>149</v>
      </c>
      <c r="G3035" s="256" t="s">
        <v>151</v>
      </c>
      <c r="H3035" s="256" t="s">
        <v>96</v>
      </c>
      <c r="I3035" s="257" t="s">
        <v>150</v>
      </c>
      <c r="J3035" s="255" t="s">
        <v>149</v>
      </c>
      <c r="K3035" s="256" t="s">
        <v>151</v>
      </c>
      <c r="L3035" s="256" t="s">
        <v>96</v>
      </c>
      <c r="M3035" s="257" t="s">
        <v>150</v>
      </c>
    </row>
    <row r="3036" spans="2:13" s="254" customFormat="1" ht="27.75" customHeight="1" thickTop="1" x14ac:dyDescent="0.2">
      <c r="B3036" s="540" t="s">
        <v>241</v>
      </c>
      <c r="C3036" s="541"/>
      <c r="D3036" s="264"/>
      <c r="E3036" s="237" t="s">
        <v>242</v>
      </c>
      <c r="F3036" s="258" t="e">
        <f>IF(#REF!&gt;=1,IF(#REF!&gt;=1,#REF!),IF(#REF!&gt;=0,"",))</f>
        <v>#REF!</v>
      </c>
      <c r="G3036" s="241" t="e">
        <f>保全管理データ!N5211</f>
        <v>#REF!</v>
      </c>
      <c r="H3036" s="259" t="e">
        <f>IF(#REF!="無","",IF(#REF!="","",IF(#REF!="悪環境における作業",0.2,IF(#REF!="高所又は地下作業",0.1,IF(#REF!="錯綜場所作業",0.3,IF(#REF!="複雑な制約のある作業",0.4,IF(#REF!="単純な制約のある作業",0.2,0)))))))</f>
        <v>#REF!</v>
      </c>
      <c r="I3036" s="260" t="e">
        <f>IF(F3036="","",F3036*G3036*(1+IF(H3036="",0,H3036)))</f>
        <v>#REF!</v>
      </c>
      <c r="J3036" s="258" t="e">
        <f>IF(#REF!&gt;=1,IF(#REF!&gt;=1,#REF!),IF(#REF!&gt;=0,"",))</f>
        <v>#REF!</v>
      </c>
      <c r="K3036" s="241" t="e">
        <f>保全管理データ!N5238</f>
        <v>#REF!</v>
      </c>
      <c r="L3036" s="259" t="e">
        <f>IF(#REF!="","",IF(#REF!="悪環境における作業",0.2,IF(#REF!="高所又は地下作業",0.1,IF(#REF!="錯綜場所作業",0.3,IF(#REF!="複雑な制約のある作業",0.4,IF(#REF!="単純な制約のある作業",0.2,0))))))</f>
        <v>#REF!</v>
      </c>
      <c r="M3036" s="260" t="e">
        <f>IF(J3036="","",J3036*K3036*(1+IF(L3036="",0,L3036)))</f>
        <v>#REF!</v>
      </c>
    </row>
    <row r="3037" spans="2:13" s="254" customFormat="1" ht="27.75" customHeight="1" x14ac:dyDescent="0.2">
      <c r="B3037" s="536" t="s">
        <v>243</v>
      </c>
      <c r="C3037" s="537"/>
      <c r="D3037" s="265"/>
      <c r="E3037" s="224" t="s">
        <v>242</v>
      </c>
      <c r="F3037" s="258" t="e">
        <f>IF(#REF!&gt;=1,IF(#REF!&gt;=1,#REF!),IF(#REF!&gt;=0,"",))</f>
        <v>#REF!</v>
      </c>
      <c r="G3037" s="241" t="e">
        <f>保全管理データ!N5212</f>
        <v>#REF!</v>
      </c>
      <c r="H3037" s="259" t="e">
        <f>IF(#REF!="無","",IF(#REF!="","",IF(#REF!="悪環境における作業",0.2,IF(#REF!="高所又は地下作業",0.1,IF(#REF!="錯綜場所作業",0.3,IF(#REF!="複雑な制約のある作業",0.4,IF(#REF!="単純な制約のある作業",0.2,0)))))))</f>
        <v>#REF!</v>
      </c>
      <c r="I3037" s="260" t="e">
        <f t="shared" ref="I3037:I3059" si="187">IF(F3037="","",F3037*G3037*(1+IF(H3037="",0,H3037)))</f>
        <v>#REF!</v>
      </c>
      <c r="J3037" s="258" t="e">
        <f>IF(#REF!&gt;=1,IF(#REF!&gt;=1,#REF!),IF(#REF!&gt;=0,"",))</f>
        <v>#REF!</v>
      </c>
      <c r="K3037" s="241" t="e">
        <f>保全管理データ!N5239</f>
        <v>#REF!</v>
      </c>
      <c r="L3037" s="259" t="e">
        <f>IF(#REF!="","",IF(#REF!="悪環境における作業",0.2,IF(#REF!="高所又は地下作業",0.1,IF(#REF!="錯綜場所作業",0.3,IF(#REF!="複雑な制約のある作業",0.4,IF(#REF!="単純な制約のある作業",0.2,0))))))</f>
        <v>#REF!</v>
      </c>
      <c r="M3037" s="260" t="e">
        <f t="shared" ref="M3037:M3059" si="188">IF(J3037="","",J3037*K3037*(1+IF(L3037="",0,L3037)))</f>
        <v>#REF!</v>
      </c>
    </row>
    <row r="3038" spans="2:13" s="254" customFormat="1" ht="27.75" customHeight="1" x14ac:dyDescent="0.2">
      <c r="B3038" s="536" t="s">
        <v>249</v>
      </c>
      <c r="C3038" s="537"/>
      <c r="D3038" s="265"/>
      <c r="E3038" s="224" t="s">
        <v>244</v>
      </c>
      <c r="F3038" s="258" t="e">
        <f>IF(#REF!&gt;=1,IF(#REF!&gt;=1,#REF!),IF(#REF!&gt;=0,"",))</f>
        <v>#REF!</v>
      </c>
      <c r="G3038" s="241" t="e">
        <f>保全管理データ!N5213</f>
        <v>#REF!</v>
      </c>
      <c r="H3038" s="259" t="e">
        <f>IF(#REF!="無","",IF(#REF!="","",IF(#REF!="悪環境における作業",0.2,IF(#REF!="高所又は地下作業",0.1,IF(#REF!="錯綜場所作業",0.3,IF(#REF!="複雑な制約のある作業",0.4,IF(#REF!="単純な制約のある作業",0.2,0)))))))</f>
        <v>#REF!</v>
      </c>
      <c r="I3038" s="260" t="e">
        <f t="shared" si="187"/>
        <v>#REF!</v>
      </c>
      <c r="J3038" s="258" t="e">
        <f>IF(#REF!&gt;=1,IF(#REF!&gt;=1,#REF!),IF(#REF!&gt;=0,"",))</f>
        <v>#REF!</v>
      </c>
      <c r="K3038" s="241" t="e">
        <f>保全管理データ!N5240</f>
        <v>#REF!</v>
      </c>
      <c r="L3038" s="259" t="e">
        <f>IF(#REF!="","",IF(#REF!="悪環境における作業",0.2,IF(#REF!="高所又は地下作業",0.1,IF(#REF!="錯綜場所作業",0.3,IF(#REF!="複雑な制約のある作業",0.4,IF(#REF!="単純な制約のある作業",0.2,0))))))</f>
        <v>#REF!</v>
      </c>
      <c r="M3038" s="260" t="e">
        <f t="shared" si="188"/>
        <v>#REF!</v>
      </c>
    </row>
    <row r="3039" spans="2:13" s="254" customFormat="1" ht="27.75" customHeight="1" x14ac:dyDescent="0.2">
      <c r="B3039" s="536" t="s">
        <v>250</v>
      </c>
      <c r="C3039" s="537"/>
      <c r="D3039" s="265"/>
      <c r="E3039" s="224" t="s">
        <v>244</v>
      </c>
      <c r="F3039" s="258" t="e">
        <f>IF(#REF!&gt;=1,IF(#REF!&gt;=1,#REF!),IF(#REF!&gt;=0,"",))</f>
        <v>#REF!</v>
      </c>
      <c r="G3039" s="241" t="e">
        <f>保全管理データ!N5214</f>
        <v>#REF!</v>
      </c>
      <c r="H3039" s="259" t="e">
        <f>IF(#REF!="無","",IF(#REF!="","",IF(#REF!="悪環境における作業",0.2,IF(#REF!="高所又は地下作業",0.1,IF(#REF!="錯綜場所作業",0.3,IF(#REF!="複雑な制約のある作業",0.4,IF(#REF!="単純な制約のある作業",0.2,0)))))))</f>
        <v>#REF!</v>
      </c>
      <c r="I3039" s="260" t="e">
        <f t="shared" si="187"/>
        <v>#REF!</v>
      </c>
      <c r="J3039" s="258" t="e">
        <f>IF(#REF!&gt;=1,IF(#REF!&gt;=1,#REF!),IF(#REF!&gt;=0,"",))</f>
        <v>#REF!</v>
      </c>
      <c r="K3039" s="241" t="e">
        <f>保全管理データ!N5241</f>
        <v>#REF!</v>
      </c>
      <c r="L3039" s="259" t="e">
        <f>IF(#REF!="","",IF(#REF!="悪環境における作業",0.2,IF(#REF!="高所又は地下作業",0.1,IF(#REF!="錯綜場所作業",0.3,IF(#REF!="複雑な制約のある作業",0.4,IF(#REF!="単純な制約のある作業",0.2,0))))))</f>
        <v>#REF!</v>
      </c>
      <c r="M3039" s="260" t="e">
        <f t="shared" si="188"/>
        <v>#REF!</v>
      </c>
    </row>
    <row r="3040" spans="2:13" s="254" customFormat="1" ht="27.75" customHeight="1" x14ac:dyDescent="0.2">
      <c r="B3040" s="536" t="s">
        <v>251</v>
      </c>
      <c r="C3040" s="537"/>
      <c r="D3040" s="265"/>
      <c r="E3040" s="224" t="s">
        <v>242</v>
      </c>
      <c r="F3040" s="258" t="e">
        <f>IF(#REF!&gt;=1,IF(#REF!&gt;=1,#REF!),IF(#REF!&gt;=0,"",))</f>
        <v>#REF!</v>
      </c>
      <c r="G3040" s="241" t="e">
        <f>保全管理データ!N5215</f>
        <v>#REF!</v>
      </c>
      <c r="H3040" s="259" t="e">
        <f>IF(#REF!="無","",IF(#REF!="","",IF(#REF!="悪環境における作業",0.2,IF(#REF!="高所又は地下作業",0.1,IF(#REF!="錯綜場所作業",0.3,IF(#REF!="複雑な制約のある作業",0.4,IF(#REF!="単純な制約のある作業",0.2,0)))))))</f>
        <v>#REF!</v>
      </c>
      <c r="I3040" s="260" t="e">
        <f t="shared" si="187"/>
        <v>#REF!</v>
      </c>
      <c r="J3040" s="258" t="e">
        <f>IF(#REF!&gt;=1,IF(#REF!&gt;=1,#REF!),IF(#REF!&gt;=0,"",))</f>
        <v>#REF!</v>
      </c>
      <c r="K3040" s="241" t="e">
        <f>保全管理データ!N5242</f>
        <v>#REF!</v>
      </c>
      <c r="L3040" s="259" t="e">
        <f>IF(#REF!="","",IF(#REF!="悪環境における作業",0.2,IF(#REF!="高所又は地下作業",0.1,IF(#REF!="錯綜場所作業",0.3,IF(#REF!="複雑な制約のある作業",0.4,IF(#REF!="単純な制約のある作業",0.2,0))))))</f>
        <v>#REF!</v>
      </c>
      <c r="M3040" s="260" t="e">
        <f t="shared" si="188"/>
        <v>#REF!</v>
      </c>
    </row>
    <row r="3041" spans="2:13" s="254" customFormat="1" ht="27.75" customHeight="1" x14ac:dyDescent="0.2">
      <c r="B3041" s="536" t="s">
        <v>252</v>
      </c>
      <c r="C3041" s="537"/>
      <c r="D3041" s="265"/>
      <c r="E3041" s="224" t="s">
        <v>244</v>
      </c>
      <c r="F3041" s="258" t="e">
        <f>IF(#REF!&gt;=1,IF(#REF!&gt;=1,#REF!),IF(#REF!&gt;=0,"",))</f>
        <v>#REF!</v>
      </c>
      <c r="G3041" s="241" t="e">
        <f>保全管理データ!N5216</f>
        <v>#REF!</v>
      </c>
      <c r="H3041" s="259" t="e">
        <f>IF(#REF!="無","",IF(#REF!="","",IF(#REF!="悪環境における作業",0.2,IF(#REF!="高所又は地下作業",0.1,IF(#REF!="錯綜場所作業",0.3,IF(#REF!="複雑な制約のある作業",0.4,IF(#REF!="単純な制約のある作業",0.2,0)))))))</f>
        <v>#REF!</v>
      </c>
      <c r="I3041" s="260" t="e">
        <f t="shared" si="187"/>
        <v>#REF!</v>
      </c>
      <c r="J3041" s="258" t="e">
        <f>IF(#REF!&gt;=1,IF(#REF!&gt;=1,#REF!),IF(#REF!&gt;=0,"",))</f>
        <v>#REF!</v>
      </c>
      <c r="K3041" s="241" t="e">
        <f>保全管理データ!N5243</f>
        <v>#REF!</v>
      </c>
      <c r="L3041" s="259" t="e">
        <f>IF(#REF!="","",IF(#REF!="悪環境における作業",0.2,IF(#REF!="高所又は地下作業",0.1,IF(#REF!="錯綜場所作業",0.3,IF(#REF!="複雑な制約のある作業",0.4,IF(#REF!="単純な制約のある作業",0.2,0))))))</f>
        <v>#REF!</v>
      </c>
      <c r="M3041" s="260" t="e">
        <f t="shared" si="188"/>
        <v>#REF!</v>
      </c>
    </row>
    <row r="3042" spans="2:13" s="254" customFormat="1" ht="27.75" customHeight="1" x14ac:dyDescent="0.2">
      <c r="B3042" s="536" t="s">
        <v>253</v>
      </c>
      <c r="C3042" s="537"/>
      <c r="D3042" s="265"/>
      <c r="E3042" s="224" t="s">
        <v>242</v>
      </c>
      <c r="F3042" s="258" t="e">
        <f>IF(#REF!&gt;=1,IF(#REF!&gt;=1,#REF!),IF(#REF!&gt;=0,"",))</f>
        <v>#REF!</v>
      </c>
      <c r="G3042" s="241" t="e">
        <f>保全管理データ!N5217</f>
        <v>#REF!</v>
      </c>
      <c r="H3042" s="259" t="e">
        <f>IF(#REF!="無","",IF(#REF!="","",IF(#REF!="悪環境における作業",0.2,IF(#REF!="高所又は地下作業",0.1,IF(#REF!="錯綜場所作業",0.3,IF(#REF!="複雑な制約のある作業",0.4,IF(#REF!="単純な制約のある作業",0.2,0)))))))</f>
        <v>#REF!</v>
      </c>
      <c r="I3042" s="260" t="e">
        <f t="shared" si="187"/>
        <v>#REF!</v>
      </c>
      <c r="J3042" s="258" t="e">
        <f>IF(#REF!&gt;=1,IF(#REF!&gt;=1,#REF!),IF(#REF!&gt;=0,"",))</f>
        <v>#REF!</v>
      </c>
      <c r="K3042" s="241" t="e">
        <f>保全管理データ!N5244</f>
        <v>#REF!</v>
      </c>
      <c r="L3042" s="259" t="e">
        <f>IF(#REF!="","",IF(#REF!="悪環境における作業",0.2,IF(#REF!="高所又は地下作業",0.1,IF(#REF!="錯綜場所作業",0.3,IF(#REF!="複雑な制約のある作業",0.4,IF(#REF!="単純な制約のある作業",0.2,0))))))</f>
        <v>#REF!</v>
      </c>
      <c r="M3042" s="260" t="e">
        <f t="shared" si="188"/>
        <v>#REF!</v>
      </c>
    </row>
    <row r="3043" spans="2:13" s="254" customFormat="1" ht="27.75" customHeight="1" x14ac:dyDescent="0.2">
      <c r="B3043" s="536" t="s">
        <v>254</v>
      </c>
      <c r="C3043" s="537"/>
      <c r="D3043" s="265"/>
      <c r="E3043" s="224" t="s">
        <v>242</v>
      </c>
      <c r="F3043" s="258" t="e">
        <f>IF(#REF!&gt;=1,IF(#REF!&gt;=1,#REF!),IF(#REF!&gt;=0,"",))</f>
        <v>#REF!</v>
      </c>
      <c r="G3043" s="241" t="e">
        <f>保全管理データ!N5218</f>
        <v>#REF!</v>
      </c>
      <c r="H3043" s="259" t="e">
        <f>IF(#REF!="無","",IF(#REF!="","",IF(#REF!="悪環境における作業",0.2,IF(#REF!="高所又は地下作業",0.1,IF(#REF!="錯綜場所作業",0.3,IF(#REF!="複雑な制約のある作業",0.4,IF(#REF!="単純な制約のある作業",0.2,0)))))))</f>
        <v>#REF!</v>
      </c>
      <c r="I3043" s="260" t="e">
        <f t="shared" si="187"/>
        <v>#REF!</v>
      </c>
      <c r="J3043" s="258" t="e">
        <f>IF(#REF!&gt;=1,IF(#REF!&gt;=1,#REF!),IF(#REF!&gt;=0,"",))</f>
        <v>#REF!</v>
      </c>
      <c r="K3043" s="241" t="e">
        <f>保全管理データ!N5245</f>
        <v>#REF!</v>
      </c>
      <c r="L3043" s="259" t="e">
        <f>IF(#REF!="","",IF(#REF!="悪環境における作業",0.2,IF(#REF!="高所又は地下作業",0.1,IF(#REF!="錯綜場所作業",0.3,IF(#REF!="複雑な制約のある作業",0.4,IF(#REF!="単純な制約のある作業",0.2,0))))))</f>
        <v>#REF!</v>
      </c>
      <c r="M3043" s="260" t="e">
        <f t="shared" si="188"/>
        <v>#REF!</v>
      </c>
    </row>
    <row r="3044" spans="2:13" s="254" customFormat="1" ht="27.75" customHeight="1" x14ac:dyDescent="0.2">
      <c r="B3044" s="536" t="s">
        <v>255</v>
      </c>
      <c r="C3044" s="537"/>
      <c r="D3044" s="265"/>
      <c r="E3044" s="224" t="s">
        <v>245</v>
      </c>
      <c r="F3044" s="258" t="e">
        <f>IF(#REF!&gt;=1,IF(#REF!&gt;=1,#REF!),IF(#REF!&gt;=0,"",))</f>
        <v>#REF!</v>
      </c>
      <c r="G3044" s="241" t="e">
        <f>保全管理データ!N5219</f>
        <v>#REF!</v>
      </c>
      <c r="H3044" s="259" t="e">
        <f>IF(#REF!="無","",IF(#REF!="","",IF(#REF!="悪環境における作業",0.2,IF(#REF!="高所又は地下作業",0.1,IF(#REF!="錯綜場所作業",0.3,IF(#REF!="複雑な制約のある作業",0.4,IF(#REF!="単純な制約のある作業",0.2,0)))))))</f>
        <v>#REF!</v>
      </c>
      <c r="I3044" s="260" t="e">
        <f t="shared" si="187"/>
        <v>#REF!</v>
      </c>
      <c r="J3044" s="258" t="e">
        <f>IF(#REF!&gt;=1,IF(#REF!&gt;=1,#REF!),IF(#REF!&gt;=0,"",))</f>
        <v>#REF!</v>
      </c>
      <c r="K3044" s="241" t="e">
        <f>保全管理データ!N5246</f>
        <v>#REF!</v>
      </c>
      <c r="L3044" s="259" t="e">
        <f>IF(#REF!="","",IF(#REF!="悪環境における作業",0.2,IF(#REF!="高所又は地下作業",0.1,IF(#REF!="錯綜場所作業",0.3,IF(#REF!="複雑な制約のある作業",0.4,IF(#REF!="単純な制約のある作業",0.2,0))))))</f>
        <v>#REF!</v>
      </c>
      <c r="M3044" s="260" t="e">
        <f t="shared" si="188"/>
        <v>#REF!</v>
      </c>
    </row>
    <row r="3045" spans="2:13" s="254" customFormat="1" ht="27.75" customHeight="1" x14ac:dyDescent="0.2">
      <c r="B3045" s="536" t="s">
        <v>256</v>
      </c>
      <c r="C3045" s="537"/>
      <c r="D3045" s="265"/>
      <c r="E3045" s="224" t="s">
        <v>242</v>
      </c>
      <c r="F3045" s="258" t="e">
        <f>IF(#REF!&gt;=1,IF(#REF!&gt;=1,#REF!),IF(#REF!&gt;=0,"",))</f>
        <v>#REF!</v>
      </c>
      <c r="G3045" s="241" t="e">
        <f>保全管理データ!N5220</f>
        <v>#REF!</v>
      </c>
      <c r="H3045" s="259" t="e">
        <f>IF(#REF!="無","",IF(#REF!="","",IF(#REF!="悪環境における作業",0.2,IF(#REF!="高所又は地下作業",0.1,IF(#REF!="錯綜場所作業",0.3,IF(#REF!="複雑な制約のある作業",0.4,IF(#REF!="単純な制約のある作業",0.2,0)))))))</f>
        <v>#REF!</v>
      </c>
      <c r="I3045" s="260" t="e">
        <f t="shared" si="187"/>
        <v>#REF!</v>
      </c>
      <c r="J3045" s="258" t="e">
        <f>IF(#REF!&gt;=1,IF(#REF!&gt;=1,#REF!),IF(#REF!&gt;=0,"",))</f>
        <v>#REF!</v>
      </c>
      <c r="K3045" s="241" t="e">
        <f>保全管理データ!N5247</f>
        <v>#REF!</v>
      </c>
      <c r="L3045" s="259" t="e">
        <f>IF(#REF!="","",IF(#REF!="悪環境における作業",0.2,IF(#REF!="高所又は地下作業",0.1,IF(#REF!="錯綜場所作業",0.3,IF(#REF!="複雑な制約のある作業",0.4,IF(#REF!="単純な制約のある作業",0.2,0))))))</f>
        <v>#REF!</v>
      </c>
      <c r="M3045" s="260" t="e">
        <f t="shared" si="188"/>
        <v>#REF!</v>
      </c>
    </row>
    <row r="3046" spans="2:13" s="254" customFormat="1" ht="27.75" customHeight="1" x14ac:dyDescent="0.2">
      <c r="B3046" s="536" t="s">
        <v>257</v>
      </c>
      <c r="C3046" s="537"/>
      <c r="D3046" s="265"/>
      <c r="E3046" s="224" t="s">
        <v>245</v>
      </c>
      <c r="F3046" s="258" t="e">
        <f>IF(#REF!&gt;=1,IF(#REF!&gt;=1,#REF!),IF(#REF!&gt;=0,"",))</f>
        <v>#REF!</v>
      </c>
      <c r="G3046" s="241" t="e">
        <f>保全管理データ!N5221</f>
        <v>#REF!</v>
      </c>
      <c r="H3046" s="259" t="e">
        <f>IF(#REF!="無","",IF(#REF!="","",IF(#REF!="悪環境における作業",0.2,IF(#REF!="高所又は地下作業",0.1,IF(#REF!="錯綜場所作業",0.3,IF(#REF!="複雑な制約のある作業",0.4,IF(#REF!="単純な制約のある作業",0.2,0)))))))</f>
        <v>#REF!</v>
      </c>
      <c r="I3046" s="260" t="e">
        <f t="shared" si="187"/>
        <v>#REF!</v>
      </c>
      <c r="J3046" s="258" t="e">
        <f>IF(#REF!&gt;=1,IF(#REF!&gt;=1,#REF!),IF(#REF!&gt;=0,"",))</f>
        <v>#REF!</v>
      </c>
      <c r="K3046" s="241" t="e">
        <f>保全管理データ!N5248</f>
        <v>#REF!</v>
      </c>
      <c r="L3046" s="259" t="e">
        <f>IF(#REF!="","",IF(#REF!="悪環境における作業",0.2,IF(#REF!="高所又は地下作業",0.1,IF(#REF!="錯綜場所作業",0.3,IF(#REF!="複雑な制約のある作業",0.4,IF(#REF!="単純な制約のある作業",0.2,0))))))</f>
        <v>#REF!</v>
      </c>
      <c r="M3046" s="260" t="e">
        <f t="shared" si="188"/>
        <v>#REF!</v>
      </c>
    </row>
    <row r="3047" spans="2:13" s="254" customFormat="1" ht="27.75" customHeight="1" x14ac:dyDescent="0.2">
      <c r="B3047" s="536" t="s">
        <v>258</v>
      </c>
      <c r="C3047" s="537"/>
      <c r="D3047" s="265"/>
      <c r="E3047" s="224" t="s">
        <v>245</v>
      </c>
      <c r="F3047" s="258" t="e">
        <f>IF(#REF!&gt;=1,IF(#REF!&gt;=1,#REF!),IF(#REF!&gt;=0,"",))</f>
        <v>#REF!</v>
      </c>
      <c r="G3047" s="241" t="e">
        <f>保全管理データ!N5222</f>
        <v>#REF!</v>
      </c>
      <c r="H3047" s="259" t="e">
        <f>IF(#REF!="無","",IF(#REF!="","",IF(#REF!="悪環境における作業",0.2,IF(#REF!="高所又は地下作業",0.1,IF(#REF!="錯綜場所作業",0.3,IF(#REF!="複雑な制約のある作業",0.4,IF(#REF!="単純な制約のある作業",0.2,0)))))))</f>
        <v>#REF!</v>
      </c>
      <c r="I3047" s="260" t="e">
        <f t="shared" si="187"/>
        <v>#REF!</v>
      </c>
      <c r="J3047" s="258" t="e">
        <f>IF(#REF!&gt;=1,IF(#REF!&gt;=1,#REF!),IF(#REF!&gt;=0,"",))</f>
        <v>#REF!</v>
      </c>
      <c r="K3047" s="241" t="e">
        <f>保全管理データ!N5249</f>
        <v>#REF!</v>
      </c>
      <c r="L3047" s="259" t="e">
        <f>IF(#REF!="","",IF(#REF!="悪環境における作業",0.2,IF(#REF!="高所又は地下作業",0.1,IF(#REF!="錯綜場所作業",0.3,IF(#REF!="複雑な制約のある作業",0.4,IF(#REF!="単純な制約のある作業",0.2,0))))))</f>
        <v>#REF!</v>
      </c>
      <c r="M3047" s="260" t="e">
        <f t="shared" si="188"/>
        <v>#REF!</v>
      </c>
    </row>
    <row r="3048" spans="2:13" s="254" customFormat="1" ht="27.75" customHeight="1" x14ac:dyDescent="0.2">
      <c r="B3048" s="536" t="s">
        <v>259</v>
      </c>
      <c r="C3048" s="537"/>
      <c r="D3048" s="265"/>
      <c r="E3048" s="224" t="s">
        <v>245</v>
      </c>
      <c r="F3048" s="258" t="e">
        <f>IF(#REF!&gt;=1,IF(#REF!&gt;=1,#REF!),IF(#REF!&gt;=0,"",))</f>
        <v>#REF!</v>
      </c>
      <c r="G3048" s="241" t="e">
        <f>保全管理データ!N5223</f>
        <v>#REF!</v>
      </c>
      <c r="H3048" s="259" t="e">
        <f>IF(#REF!="無","",IF(#REF!="","",IF(#REF!="悪環境における作業",0.2,IF(#REF!="高所又は地下作業",0.1,IF(#REF!="錯綜場所作業",0.3,IF(#REF!="複雑な制約のある作業",0.4,IF(#REF!="単純な制約のある作業",0.2,0)))))))</f>
        <v>#REF!</v>
      </c>
      <c r="I3048" s="260" t="e">
        <f t="shared" si="187"/>
        <v>#REF!</v>
      </c>
      <c r="J3048" s="258" t="e">
        <f>IF(#REF!&gt;=1,IF(#REF!&gt;=1,#REF!),IF(#REF!&gt;=0,"",))</f>
        <v>#REF!</v>
      </c>
      <c r="K3048" s="241" t="e">
        <f>保全管理データ!N5250</f>
        <v>#REF!</v>
      </c>
      <c r="L3048" s="259" t="e">
        <f>IF(#REF!="","",IF(#REF!="悪環境における作業",0.2,IF(#REF!="高所又は地下作業",0.1,IF(#REF!="錯綜場所作業",0.3,IF(#REF!="複雑な制約のある作業",0.4,IF(#REF!="単純な制約のある作業",0.2,0))))))</f>
        <v>#REF!</v>
      </c>
      <c r="M3048" s="260" t="e">
        <f t="shared" si="188"/>
        <v>#REF!</v>
      </c>
    </row>
    <row r="3049" spans="2:13" s="254" customFormat="1" ht="27.75" customHeight="1" x14ac:dyDescent="0.2">
      <c r="B3049" s="536" t="s">
        <v>260</v>
      </c>
      <c r="C3049" s="537"/>
      <c r="D3049" s="265"/>
      <c r="E3049" s="224" t="s">
        <v>248</v>
      </c>
      <c r="F3049" s="258" t="e">
        <f>IF(#REF!&gt;=1,IF(#REF!&gt;=1,#REF!),IF(#REF!&gt;=0,"",))</f>
        <v>#REF!</v>
      </c>
      <c r="G3049" s="241" t="e">
        <f>保全管理データ!N5224</f>
        <v>#REF!</v>
      </c>
      <c r="H3049" s="259" t="e">
        <f>IF(#REF!="無","",IF(#REF!="","",IF(#REF!="悪環境における作業",0.2,IF(#REF!="高所又は地下作業",0.1,IF(#REF!="錯綜場所作業",0.3,IF(#REF!="複雑な制約のある作業",0.4,IF(#REF!="単純な制約のある作業",0.2,0)))))))</f>
        <v>#REF!</v>
      </c>
      <c r="I3049" s="260" t="e">
        <f t="shared" si="187"/>
        <v>#REF!</v>
      </c>
      <c r="J3049" s="258" t="e">
        <f>IF(#REF!&gt;=1,IF(#REF!&gt;=1,#REF!),IF(#REF!&gt;=0,"",))</f>
        <v>#REF!</v>
      </c>
      <c r="K3049" s="241" t="e">
        <f>保全管理データ!N5251</f>
        <v>#REF!</v>
      </c>
      <c r="L3049" s="259" t="e">
        <f>IF(#REF!="","",IF(#REF!="悪環境における作業",0.2,IF(#REF!="高所又は地下作業",0.1,IF(#REF!="錯綜場所作業",0.3,IF(#REF!="複雑な制約のある作業",0.4,IF(#REF!="単純な制約のある作業",0.2,0))))))</f>
        <v>#REF!</v>
      </c>
      <c r="M3049" s="260" t="e">
        <f t="shared" si="188"/>
        <v>#REF!</v>
      </c>
    </row>
    <row r="3050" spans="2:13" s="254" customFormat="1" ht="27.75" customHeight="1" x14ac:dyDescent="0.2">
      <c r="B3050" s="536" t="s">
        <v>261</v>
      </c>
      <c r="C3050" s="537"/>
      <c r="D3050" s="265"/>
      <c r="E3050" s="224" t="s">
        <v>247</v>
      </c>
      <c r="F3050" s="258" t="e">
        <f>IF(#REF!&gt;=1,IF(#REF!&gt;=1,#REF!),IF(#REF!&gt;=0,"",))</f>
        <v>#REF!</v>
      </c>
      <c r="G3050" s="241" t="e">
        <f>保全管理データ!N5225</f>
        <v>#REF!</v>
      </c>
      <c r="H3050" s="259" t="e">
        <f>IF(#REF!="無","",IF(#REF!="","",IF(#REF!="悪環境における作業",0.2,IF(#REF!="高所又は地下作業",0.1,IF(#REF!="錯綜場所作業",0.3,IF(#REF!="複雑な制約のある作業",0.4,IF(#REF!="単純な制約のある作業",0.2,0)))))))</f>
        <v>#REF!</v>
      </c>
      <c r="I3050" s="260" t="e">
        <f t="shared" si="187"/>
        <v>#REF!</v>
      </c>
      <c r="J3050" s="258" t="e">
        <f>IF(#REF!&gt;=1,IF(#REF!&gt;=1,#REF!),IF(#REF!&gt;=0,"",))</f>
        <v>#REF!</v>
      </c>
      <c r="K3050" s="241" t="e">
        <f>保全管理データ!N5252</f>
        <v>#REF!</v>
      </c>
      <c r="L3050" s="259" t="e">
        <f>IF(#REF!="","",IF(#REF!="悪環境における作業",0.2,IF(#REF!="高所又は地下作業",0.1,IF(#REF!="錯綜場所作業",0.3,IF(#REF!="複雑な制約のある作業",0.4,IF(#REF!="単純な制約のある作業",0.2,0))))))</f>
        <v>#REF!</v>
      </c>
      <c r="M3050" s="260" t="e">
        <f t="shared" si="188"/>
        <v>#REF!</v>
      </c>
    </row>
    <row r="3051" spans="2:13" s="254" customFormat="1" ht="27.75" customHeight="1" x14ac:dyDescent="0.2">
      <c r="B3051" s="536" t="s">
        <v>262</v>
      </c>
      <c r="C3051" s="537"/>
      <c r="D3051" s="265"/>
      <c r="E3051" s="224" t="s">
        <v>245</v>
      </c>
      <c r="F3051" s="258" t="e">
        <f>IF(#REF!&gt;=1,IF(#REF!&gt;=1,#REF!),IF(#REF!&gt;=0,"",))</f>
        <v>#REF!</v>
      </c>
      <c r="G3051" s="241" t="e">
        <f>保全管理データ!N5226</f>
        <v>#REF!</v>
      </c>
      <c r="H3051" s="259" t="e">
        <f>IF(#REF!="無","",IF(#REF!="","",IF(#REF!="悪環境における作業",0.2,IF(#REF!="高所又は地下作業",0.1,IF(#REF!="錯綜場所作業",0.3,IF(#REF!="複雑な制約のある作業",0.4,IF(#REF!="単純な制約のある作業",0.2,0)))))))</f>
        <v>#REF!</v>
      </c>
      <c r="I3051" s="260" t="e">
        <f t="shared" si="187"/>
        <v>#REF!</v>
      </c>
      <c r="J3051" s="258" t="e">
        <f>IF(#REF!&gt;=1,IF(#REF!&gt;=1,#REF!),IF(#REF!&gt;=0,"",))</f>
        <v>#REF!</v>
      </c>
      <c r="K3051" s="241" t="e">
        <f>保全管理データ!N5253</f>
        <v>#REF!</v>
      </c>
      <c r="L3051" s="259" t="e">
        <f>IF(#REF!="","",IF(#REF!="悪環境における作業",0.2,IF(#REF!="高所又は地下作業",0.1,IF(#REF!="錯綜場所作業",0.3,IF(#REF!="複雑な制約のある作業",0.4,IF(#REF!="単純な制約のある作業",0.2,0))))))</f>
        <v>#REF!</v>
      </c>
      <c r="M3051" s="260" t="e">
        <f t="shared" si="188"/>
        <v>#REF!</v>
      </c>
    </row>
    <row r="3052" spans="2:13" s="254" customFormat="1" ht="27.75" customHeight="1" x14ac:dyDescent="0.2">
      <c r="B3052" s="536" t="s">
        <v>263</v>
      </c>
      <c r="C3052" s="537"/>
      <c r="D3052" s="265"/>
      <c r="E3052" s="224" t="s">
        <v>245</v>
      </c>
      <c r="F3052" s="258" t="e">
        <f>IF(#REF!&gt;=1,IF(#REF!&gt;=1,#REF!),IF(#REF!&gt;=0,"",))</f>
        <v>#REF!</v>
      </c>
      <c r="G3052" s="241" t="e">
        <f>保全管理データ!N5227</f>
        <v>#REF!</v>
      </c>
      <c r="H3052" s="259" t="e">
        <f>IF(#REF!="無","",IF(#REF!="","",IF(#REF!="悪環境における作業",0.2,IF(#REF!="高所又は地下作業",0.1,IF(#REF!="錯綜場所作業",0.3,IF(#REF!="複雑な制約のある作業",0.4,IF(#REF!="単純な制約のある作業",0.2,0)))))))</f>
        <v>#REF!</v>
      </c>
      <c r="I3052" s="260" t="e">
        <f t="shared" si="187"/>
        <v>#REF!</v>
      </c>
      <c r="J3052" s="258" t="e">
        <f>IF(#REF!&gt;=1,IF(#REF!&gt;=1,#REF!),IF(#REF!&gt;=0,"",))</f>
        <v>#REF!</v>
      </c>
      <c r="K3052" s="241" t="e">
        <f>保全管理データ!N5254</f>
        <v>#REF!</v>
      </c>
      <c r="L3052" s="259" t="e">
        <f>IF(#REF!="","",IF(#REF!="悪環境における作業",0.2,IF(#REF!="高所又は地下作業",0.1,IF(#REF!="錯綜場所作業",0.3,IF(#REF!="複雑な制約のある作業",0.4,IF(#REF!="単純な制約のある作業",0.2,0))))))</f>
        <v>#REF!</v>
      </c>
      <c r="M3052" s="260" t="e">
        <f t="shared" si="188"/>
        <v>#REF!</v>
      </c>
    </row>
    <row r="3053" spans="2:13" s="254" customFormat="1" ht="27.75" customHeight="1" x14ac:dyDescent="0.2">
      <c r="B3053" s="536" t="s">
        <v>264</v>
      </c>
      <c r="C3053" s="537"/>
      <c r="D3053" s="265"/>
      <c r="E3053" s="224" t="s">
        <v>245</v>
      </c>
      <c r="F3053" s="258" t="e">
        <f>IF(#REF!&gt;=1,IF(#REF!&gt;=1,#REF!),IF(#REF!&gt;=0,"",))</f>
        <v>#REF!</v>
      </c>
      <c r="G3053" s="241" t="e">
        <f>保全管理データ!N5228</f>
        <v>#REF!</v>
      </c>
      <c r="H3053" s="259" t="e">
        <f>IF(#REF!="無","",IF(#REF!="","",IF(#REF!="悪環境における作業",0.2,IF(#REF!="高所又は地下作業",0.1,IF(#REF!="錯綜場所作業",0.3,IF(#REF!="複雑な制約のある作業",0.4,IF(#REF!="単純な制約のある作業",0.2,0)))))))</f>
        <v>#REF!</v>
      </c>
      <c r="I3053" s="260" t="e">
        <f t="shared" si="187"/>
        <v>#REF!</v>
      </c>
      <c r="J3053" s="258" t="e">
        <f>IF(#REF!&gt;=1,IF(#REF!&gt;=1,#REF!),IF(#REF!&gt;=0,"",))</f>
        <v>#REF!</v>
      </c>
      <c r="K3053" s="241" t="e">
        <f>保全管理データ!N5255</f>
        <v>#REF!</v>
      </c>
      <c r="L3053" s="259" t="e">
        <f>IF(#REF!="","",IF(#REF!="悪環境における作業",0.2,IF(#REF!="高所又は地下作業",0.1,IF(#REF!="錯綜場所作業",0.3,IF(#REF!="複雑な制約のある作業",0.4,IF(#REF!="単純な制約のある作業",0.2,0))))))</f>
        <v>#REF!</v>
      </c>
      <c r="M3053" s="260" t="e">
        <f t="shared" si="188"/>
        <v>#REF!</v>
      </c>
    </row>
    <row r="3054" spans="2:13" s="254" customFormat="1" ht="27.75" customHeight="1" x14ac:dyDescent="0.2">
      <c r="B3054" s="536" t="s">
        <v>265</v>
      </c>
      <c r="C3054" s="537"/>
      <c r="D3054" s="265"/>
      <c r="E3054" s="224" t="s">
        <v>245</v>
      </c>
      <c r="F3054" s="258" t="e">
        <f>IF(#REF!&gt;=1,IF(#REF!&gt;=1,#REF!),IF(#REF!&gt;=0,"",))</f>
        <v>#REF!</v>
      </c>
      <c r="G3054" s="241" t="e">
        <f>保全管理データ!N5229</f>
        <v>#REF!</v>
      </c>
      <c r="H3054" s="259" t="e">
        <f>IF(#REF!="無","",IF(#REF!="","",IF(#REF!="悪環境における作業",0.2,IF(#REF!="高所又は地下作業",0.1,IF(#REF!="錯綜場所作業",0.3,IF(#REF!="複雑な制約のある作業",0.4,IF(#REF!="単純な制約のある作業",0.2,0)))))))</f>
        <v>#REF!</v>
      </c>
      <c r="I3054" s="260" t="e">
        <f t="shared" si="187"/>
        <v>#REF!</v>
      </c>
      <c r="J3054" s="258" t="e">
        <f>IF(#REF!&gt;=1,IF(#REF!&gt;=1,#REF!),IF(#REF!&gt;=0,"",))</f>
        <v>#REF!</v>
      </c>
      <c r="K3054" s="241" t="e">
        <f>保全管理データ!N5256</f>
        <v>#REF!</v>
      </c>
      <c r="L3054" s="259" t="e">
        <f>IF(#REF!="","",IF(#REF!="悪環境における作業",0.2,IF(#REF!="高所又は地下作業",0.1,IF(#REF!="錯綜場所作業",0.3,IF(#REF!="複雑な制約のある作業",0.4,IF(#REF!="単純な制約のある作業",0.2,0))))))</f>
        <v>#REF!</v>
      </c>
      <c r="M3054" s="260" t="e">
        <f t="shared" si="188"/>
        <v>#REF!</v>
      </c>
    </row>
    <row r="3055" spans="2:13" s="254" customFormat="1" ht="27.75" customHeight="1" x14ac:dyDescent="0.2">
      <c r="B3055" s="536" t="s">
        <v>266</v>
      </c>
      <c r="C3055" s="537"/>
      <c r="D3055" s="265"/>
      <c r="E3055" s="224" t="s">
        <v>245</v>
      </c>
      <c r="F3055" s="258" t="e">
        <f>IF(#REF!&gt;=1,IF(#REF!&gt;=1,#REF!),IF(#REF!&gt;=0,"",))</f>
        <v>#REF!</v>
      </c>
      <c r="G3055" s="241" t="e">
        <f>保全管理データ!N5230</f>
        <v>#REF!</v>
      </c>
      <c r="H3055" s="259" t="e">
        <f>IF(#REF!="無","",IF(#REF!="","",IF(#REF!="悪環境における作業",0.2,IF(#REF!="高所又は地下作業",0.1,IF(#REF!="錯綜場所作業",0.3,IF(#REF!="複雑な制約のある作業",0.4,IF(#REF!="単純な制約のある作業",0.2,0)))))))</f>
        <v>#REF!</v>
      </c>
      <c r="I3055" s="260" t="e">
        <f t="shared" si="187"/>
        <v>#REF!</v>
      </c>
      <c r="J3055" s="258" t="e">
        <f>IF(#REF!&gt;=1,IF(#REF!&gt;=1,#REF!),IF(#REF!&gt;=0,"",))</f>
        <v>#REF!</v>
      </c>
      <c r="K3055" s="241" t="e">
        <f>保全管理データ!N5257</f>
        <v>#REF!</v>
      </c>
      <c r="L3055" s="259" t="e">
        <f>IF(#REF!="","",IF(#REF!="悪環境における作業",0.2,IF(#REF!="高所又は地下作業",0.1,IF(#REF!="錯綜場所作業",0.3,IF(#REF!="複雑な制約のある作業",0.4,IF(#REF!="単純な制約のある作業",0.2,0))))))</f>
        <v>#REF!</v>
      </c>
      <c r="M3055" s="260" t="e">
        <f t="shared" si="188"/>
        <v>#REF!</v>
      </c>
    </row>
    <row r="3056" spans="2:13" s="254" customFormat="1" ht="27.75" customHeight="1" x14ac:dyDescent="0.2">
      <c r="B3056" s="536" t="s">
        <v>81</v>
      </c>
      <c r="C3056" s="537"/>
      <c r="D3056" s="265"/>
      <c r="E3056" s="224" t="s">
        <v>245</v>
      </c>
      <c r="F3056" s="258" t="e">
        <f>IF(#REF!&gt;=1,IF(#REF!&gt;=1,#REF!),IF(#REF!&gt;=0,"",))</f>
        <v>#REF!</v>
      </c>
      <c r="G3056" s="241" t="e">
        <f>保全管理データ!N5231</f>
        <v>#REF!</v>
      </c>
      <c r="H3056" s="259" t="e">
        <f>IF(#REF!="無","",IF(#REF!="","",IF(#REF!="悪環境における作業",0.2,IF(#REF!="高所又は地下作業",0.1,IF(#REF!="錯綜場所作業",0.3,IF(#REF!="複雑な制約のある作業",0.4,IF(#REF!="単純な制約のある作業",0.2,0)))))))</f>
        <v>#REF!</v>
      </c>
      <c r="I3056" s="260" t="e">
        <f t="shared" si="187"/>
        <v>#REF!</v>
      </c>
      <c r="J3056" s="258" t="e">
        <f>IF(#REF!&gt;=1,IF(#REF!&gt;=1,#REF!),IF(#REF!&gt;=0,"",))</f>
        <v>#REF!</v>
      </c>
      <c r="K3056" s="241" t="e">
        <f>保全管理データ!N5258</f>
        <v>#REF!</v>
      </c>
      <c r="L3056" s="259" t="e">
        <f>IF(#REF!="","",IF(#REF!="悪環境における作業",0.2,IF(#REF!="高所又は地下作業",0.1,IF(#REF!="錯綜場所作業",0.3,IF(#REF!="複雑な制約のある作業",0.4,IF(#REF!="単純な制約のある作業",0.2,0))))))</f>
        <v>#REF!</v>
      </c>
      <c r="M3056" s="260" t="e">
        <f t="shared" si="188"/>
        <v>#REF!</v>
      </c>
    </row>
    <row r="3057" spans="2:13" s="254" customFormat="1" ht="27.75" customHeight="1" x14ac:dyDescent="0.2">
      <c r="B3057" s="536" t="s">
        <v>267</v>
      </c>
      <c r="C3057" s="537"/>
      <c r="D3057" s="265"/>
      <c r="E3057" s="224" t="s">
        <v>247</v>
      </c>
      <c r="F3057" s="258" t="e">
        <f>IF(#REF!&gt;=1,IF(#REF!&gt;=1,#REF!),IF(#REF!&gt;=0,"",))</f>
        <v>#REF!</v>
      </c>
      <c r="G3057" s="241" t="e">
        <f>保全管理データ!N5232</f>
        <v>#REF!</v>
      </c>
      <c r="H3057" s="259" t="e">
        <f>IF(#REF!="無","",IF(#REF!="","",IF(#REF!="悪環境における作業",0.2,IF(#REF!="高所又は地下作業",0.1,IF(#REF!="錯綜場所作業",0.3,IF(#REF!="複雑な制約のある作業",0.4,IF(#REF!="単純な制約のある作業",0.2,0)))))))</f>
        <v>#REF!</v>
      </c>
      <c r="I3057" s="260" t="e">
        <f t="shared" si="187"/>
        <v>#REF!</v>
      </c>
      <c r="J3057" s="258" t="e">
        <f>IF(#REF!&gt;=1,IF(#REF!&gt;=1,#REF!),IF(#REF!&gt;=0,"",))</f>
        <v>#REF!</v>
      </c>
      <c r="K3057" s="241" t="e">
        <f>保全管理データ!N5259</f>
        <v>#REF!</v>
      </c>
      <c r="L3057" s="259" t="e">
        <f>IF(#REF!="","",IF(#REF!="悪環境における作業",0.2,IF(#REF!="高所又は地下作業",0.1,IF(#REF!="錯綜場所作業",0.3,IF(#REF!="複雑な制約のある作業",0.4,IF(#REF!="単純な制約のある作業",0.2,0))))))</f>
        <v>#REF!</v>
      </c>
      <c r="M3057" s="260" t="e">
        <f t="shared" si="188"/>
        <v>#REF!</v>
      </c>
    </row>
    <row r="3058" spans="2:13" s="254" customFormat="1" ht="27.75" customHeight="1" x14ac:dyDescent="0.2">
      <c r="B3058" s="536" t="s">
        <v>268</v>
      </c>
      <c r="C3058" s="537"/>
      <c r="D3058" s="265"/>
      <c r="E3058" s="224" t="s">
        <v>246</v>
      </c>
      <c r="F3058" s="258" t="e">
        <f>IF(#REF!&gt;=1,IF(#REF!&gt;=1,#REF!),IF(#REF!&gt;=0,"",))</f>
        <v>#REF!</v>
      </c>
      <c r="G3058" s="241" t="e">
        <f>保全管理データ!N5233</f>
        <v>#REF!</v>
      </c>
      <c r="H3058" s="259" t="e">
        <f>IF(#REF!="無","",IF(#REF!="","",IF(#REF!="悪環境における作業",0.2,IF(#REF!="高所又は地下作業",0.1,IF(#REF!="錯綜場所作業",0.3,IF(#REF!="複雑な制約のある作業",0.4,IF(#REF!="単純な制約のある作業",0.2,0)))))))</f>
        <v>#REF!</v>
      </c>
      <c r="I3058" s="260" t="e">
        <f t="shared" si="187"/>
        <v>#REF!</v>
      </c>
      <c r="J3058" s="258" t="e">
        <f>IF(#REF!&gt;=1,IF(#REF!&gt;=1,#REF!),IF(#REF!&gt;=0,"",))</f>
        <v>#REF!</v>
      </c>
      <c r="K3058" s="241" t="e">
        <f>保全管理データ!N5260</f>
        <v>#REF!</v>
      </c>
      <c r="L3058" s="259" t="e">
        <f>IF(#REF!="","",IF(#REF!="悪環境における作業",0.2,IF(#REF!="高所又は地下作業",0.1,IF(#REF!="錯綜場所作業",0.3,IF(#REF!="複雑な制約のある作業",0.4,IF(#REF!="単純な制約のある作業",0.2,0))))))</f>
        <v>#REF!</v>
      </c>
      <c r="M3058" s="260" t="e">
        <f t="shared" si="188"/>
        <v>#REF!</v>
      </c>
    </row>
    <row r="3059" spans="2:13" s="254" customFormat="1" ht="27.75" customHeight="1" thickBot="1" x14ac:dyDescent="0.25">
      <c r="B3059" s="538" t="s">
        <v>269</v>
      </c>
      <c r="C3059" s="539"/>
      <c r="D3059" s="266"/>
      <c r="E3059" s="252" t="s">
        <v>245</v>
      </c>
      <c r="F3059" s="261" t="e">
        <f>IF(#REF!&gt;=1,IF(#REF!&gt;=1,#REF!),IF(#REF!&gt;=0,"",))</f>
        <v>#REF!</v>
      </c>
      <c r="G3059" s="245" t="e">
        <f>保全管理データ!N5234</f>
        <v>#REF!</v>
      </c>
      <c r="H3059" s="259" t="e">
        <f>IF(#REF!="無","",IF(#REF!="","",IF(#REF!="悪環境における作業",0.2,IF(#REF!="高所又は地下作業",0.1,IF(#REF!="錯綜場所作業",0.3,IF(#REF!="複雑な制約のある作業",0.4,IF(#REF!="単純な制約のある作業",0.2,0)))))))</f>
        <v>#REF!</v>
      </c>
      <c r="I3059" s="260" t="e">
        <f t="shared" si="187"/>
        <v>#REF!</v>
      </c>
      <c r="J3059" s="261" t="e">
        <f>IF(#REF!&gt;=1,IF(#REF!&gt;=1,#REF!),IF(#REF!&gt;=0,"",))</f>
        <v>#REF!</v>
      </c>
      <c r="K3059" s="245" t="e">
        <f>保全管理データ!N5261</f>
        <v>#REF!</v>
      </c>
      <c r="L3059" s="262" t="e">
        <f>IF(#REF!="","",IF(#REF!="悪環境における作業",0.2,IF(#REF!="高所又は地下作業",0.1,IF(#REF!="錯綜場所作業",0.3,IF(#REF!="複雑な制約のある作業",0.4,IF(#REF!="単純な制約のある作業",0.2,0))))))</f>
        <v>#REF!</v>
      </c>
      <c r="M3059" s="260" t="e">
        <f t="shared" si="188"/>
        <v>#REF!</v>
      </c>
    </row>
    <row r="3060" spans="2:13" s="254" customFormat="1" ht="27.75" customHeight="1" thickBot="1" x14ac:dyDescent="0.25">
      <c r="B3060" s="532" t="s">
        <v>190</v>
      </c>
      <c r="C3060" s="532"/>
      <c r="D3060" s="532"/>
      <c r="E3060" s="532"/>
      <c r="F3060" s="533" t="e">
        <f>SUM(I3036:I3059)</f>
        <v>#REF!</v>
      </c>
      <c r="G3060" s="534"/>
      <c r="H3060" s="534"/>
      <c r="I3060" s="535"/>
      <c r="J3060" s="533" t="e">
        <f>IF(SUM(J3036:J3059)=0,"0.00",SUM(M3036:M3059))</f>
        <v>#REF!</v>
      </c>
      <c r="K3060" s="534"/>
      <c r="L3060" s="534"/>
      <c r="M3060" s="535"/>
    </row>
    <row r="3061" spans="2:13" s="254" customFormat="1" ht="27.75" customHeight="1" thickBot="1" x14ac:dyDescent="0.25">
      <c r="B3061" s="532" t="s">
        <v>97</v>
      </c>
      <c r="C3061" s="532"/>
      <c r="D3061" s="532"/>
      <c r="E3061" s="532"/>
      <c r="F3061" s="533" t="e">
        <f>IF(#REF!="５年以下","0",IF(#REF!="５年～１０年",0.1,IF(#REF!="１０年以上",0.15)))</f>
        <v>#REF!</v>
      </c>
      <c r="G3061" s="534"/>
      <c r="H3061" s="534"/>
      <c r="I3061" s="534"/>
      <c r="J3061" s="534"/>
      <c r="K3061" s="534"/>
      <c r="L3061" s="534"/>
      <c r="M3061" s="535"/>
    </row>
    <row r="3062" spans="2:13" s="254" customFormat="1" ht="27.75" customHeight="1" thickBot="1" x14ac:dyDescent="0.25">
      <c r="B3062" s="533" t="s">
        <v>273</v>
      </c>
      <c r="C3062" s="534"/>
      <c r="D3062" s="534"/>
      <c r="E3062" s="535"/>
      <c r="F3062" s="533" t="e">
        <f>F3060*(1+F3061)</f>
        <v>#REF!</v>
      </c>
      <c r="G3062" s="534"/>
      <c r="H3062" s="534"/>
      <c r="I3062" s="534"/>
      <c r="J3062" s="533" t="e">
        <f>J3060*(1+F3061)</f>
        <v>#REF!</v>
      </c>
      <c r="K3062" s="534"/>
      <c r="L3062" s="534"/>
      <c r="M3062" s="535"/>
    </row>
    <row r="3063" spans="2:13" s="254" customFormat="1" ht="27.75" customHeight="1" thickBot="1" x14ac:dyDescent="0.25">
      <c r="B3063" s="532" t="s">
        <v>191</v>
      </c>
      <c r="C3063" s="532"/>
      <c r="D3063" s="532"/>
      <c r="E3063" s="532"/>
      <c r="F3063" s="533" t="e">
        <f>#REF!*(#REF!*#REF!+#REF!*#REF!)</f>
        <v>#REF!</v>
      </c>
      <c r="G3063" s="534"/>
      <c r="H3063" s="535"/>
      <c r="I3063" s="532" t="e">
        <f>#REF!</f>
        <v>#REF!</v>
      </c>
      <c r="J3063" s="533"/>
      <c r="K3063" s="263" t="s">
        <v>230</v>
      </c>
      <c r="L3063" s="535" t="e">
        <f>B3034</f>
        <v>#REF!</v>
      </c>
      <c r="M3063" s="532"/>
    </row>
    <row r="3064" spans="2:13" s="254" customFormat="1" ht="45" customHeight="1" thickBot="1" x14ac:dyDescent="0.25">
      <c r="B3064" s="253"/>
      <c r="C3064" s="253"/>
      <c r="D3064" s="253"/>
      <c r="E3064" s="253"/>
      <c r="F3064" s="253"/>
      <c r="G3064" s="253"/>
      <c r="H3064" s="253"/>
      <c r="I3064" s="253"/>
      <c r="J3064" s="253"/>
      <c r="K3064" s="253"/>
      <c r="L3064" s="253"/>
      <c r="M3064" s="253"/>
    </row>
    <row r="3065" spans="2:13" s="254" customFormat="1" ht="27.75" customHeight="1" thickBot="1" x14ac:dyDescent="0.25">
      <c r="B3065" s="542" t="s">
        <v>128</v>
      </c>
      <c r="C3065" s="543"/>
      <c r="D3065" s="543"/>
      <c r="E3065" s="544"/>
      <c r="F3065" s="253"/>
      <c r="G3065" s="253"/>
      <c r="H3065" s="253"/>
      <c r="I3065" s="253"/>
      <c r="J3065" s="253"/>
      <c r="K3065" s="253"/>
      <c r="L3065" s="253"/>
      <c r="M3065" s="253"/>
    </row>
    <row r="3066" spans="2:13" s="254" customFormat="1" ht="27.75" customHeight="1" x14ac:dyDescent="0.2">
      <c r="B3066" s="545" t="e">
        <f>#REF!</f>
        <v>#REF!</v>
      </c>
      <c r="C3066" s="546"/>
      <c r="D3066" s="547"/>
      <c r="E3066" s="548"/>
      <c r="F3066" s="552" t="s">
        <v>240</v>
      </c>
      <c r="G3066" s="553"/>
      <c r="H3066" s="553"/>
      <c r="I3066" s="554"/>
      <c r="J3066" s="552" t="s">
        <v>239</v>
      </c>
      <c r="K3066" s="553"/>
      <c r="L3066" s="553"/>
      <c r="M3066" s="554"/>
    </row>
    <row r="3067" spans="2:13" s="254" customFormat="1" ht="27.75" customHeight="1" thickBot="1" x14ac:dyDescent="0.25">
      <c r="B3067" s="549"/>
      <c r="C3067" s="550"/>
      <c r="D3067" s="550"/>
      <c r="E3067" s="551"/>
      <c r="F3067" s="255" t="s">
        <v>149</v>
      </c>
      <c r="G3067" s="256" t="s">
        <v>151</v>
      </c>
      <c r="H3067" s="256" t="s">
        <v>96</v>
      </c>
      <c r="I3067" s="257" t="s">
        <v>150</v>
      </c>
      <c r="J3067" s="255" t="s">
        <v>149</v>
      </c>
      <c r="K3067" s="256" t="s">
        <v>151</v>
      </c>
      <c r="L3067" s="256" t="s">
        <v>96</v>
      </c>
      <c r="M3067" s="257" t="s">
        <v>150</v>
      </c>
    </row>
    <row r="3068" spans="2:13" s="254" customFormat="1" ht="27.75" customHeight="1" thickTop="1" x14ac:dyDescent="0.2">
      <c r="B3068" s="540" t="s">
        <v>241</v>
      </c>
      <c r="C3068" s="541"/>
      <c r="D3068" s="264"/>
      <c r="E3068" s="237" t="s">
        <v>242</v>
      </c>
      <c r="F3068" s="258" t="e">
        <f>IF(#REF!&gt;=1,IF(#REF!&gt;=1,#REF!),IF(#REF!&gt;=0,"",))</f>
        <v>#REF!</v>
      </c>
      <c r="G3068" s="241" t="e">
        <f>保全管理データ!N5267</f>
        <v>#REF!</v>
      </c>
      <c r="H3068" s="259" t="e">
        <f>IF(#REF!="無","",IF(#REF!="","",IF(#REF!="悪環境における作業",0.2,IF(#REF!="高所又は地下作業",0.1,IF(#REF!="錯綜場所作業",0.3,IF(#REF!="複雑な制約のある作業",0.4,IF(#REF!="単純な制約のある作業",0.2,0)))))))</f>
        <v>#REF!</v>
      </c>
      <c r="I3068" s="260" t="e">
        <f>IF(F3068="","",F3068*G3068*(1+IF(H3068="",0,H3068)))</f>
        <v>#REF!</v>
      </c>
      <c r="J3068" s="258" t="e">
        <f>IF(#REF!&gt;=1,IF(#REF!&gt;=1,#REF!),IF(#REF!&gt;=0,"",))</f>
        <v>#REF!</v>
      </c>
      <c r="K3068" s="241" t="e">
        <f>保全管理データ!N5294</f>
        <v>#REF!</v>
      </c>
      <c r="L3068" s="259" t="e">
        <f>IF(#REF!="","",IF(#REF!="悪環境における作業",0.2,IF(#REF!="高所又は地下作業",0.1,IF(#REF!="錯綜場所作業",0.3,IF(#REF!="複雑な制約のある作業",0.4,IF(#REF!="単純な制約のある作業",0.2,0))))))</f>
        <v>#REF!</v>
      </c>
      <c r="M3068" s="260" t="e">
        <f>IF(J3068="","",J3068*K3068*(1+IF(L3068="",0,L3068)))</f>
        <v>#REF!</v>
      </c>
    </row>
    <row r="3069" spans="2:13" s="254" customFormat="1" ht="27.75" customHeight="1" x14ac:dyDescent="0.2">
      <c r="B3069" s="536" t="s">
        <v>243</v>
      </c>
      <c r="C3069" s="537"/>
      <c r="D3069" s="265"/>
      <c r="E3069" s="224" t="s">
        <v>242</v>
      </c>
      <c r="F3069" s="258" t="e">
        <f>IF(#REF!&gt;=1,IF(#REF!&gt;=1,#REF!),IF(#REF!&gt;=0,"",))</f>
        <v>#REF!</v>
      </c>
      <c r="G3069" s="241" t="e">
        <f>保全管理データ!N5268</f>
        <v>#REF!</v>
      </c>
      <c r="H3069" s="259" t="e">
        <f>IF(#REF!="無","",IF(#REF!="","",IF(#REF!="悪環境における作業",0.2,IF(#REF!="高所又は地下作業",0.1,IF(#REF!="錯綜場所作業",0.3,IF(#REF!="複雑な制約のある作業",0.4,IF(#REF!="単純な制約のある作業",0.2,0)))))))</f>
        <v>#REF!</v>
      </c>
      <c r="I3069" s="260" t="e">
        <f t="shared" ref="I3069:I3091" si="189">IF(F3069="","",F3069*G3069*(1+IF(H3069="",0,H3069)))</f>
        <v>#REF!</v>
      </c>
      <c r="J3069" s="258" t="e">
        <f>IF(#REF!&gt;=1,IF(#REF!&gt;=1,#REF!),IF(#REF!&gt;=0,"",))</f>
        <v>#REF!</v>
      </c>
      <c r="K3069" s="241" t="e">
        <f>保全管理データ!N5295</f>
        <v>#REF!</v>
      </c>
      <c r="L3069" s="259" t="e">
        <f>IF(#REF!="","",IF(#REF!="悪環境における作業",0.2,IF(#REF!="高所又は地下作業",0.1,IF(#REF!="錯綜場所作業",0.3,IF(#REF!="複雑な制約のある作業",0.4,IF(#REF!="単純な制約のある作業",0.2,0))))))</f>
        <v>#REF!</v>
      </c>
      <c r="M3069" s="260" t="e">
        <f t="shared" ref="M3069:M3091" si="190">IF(J3069="","",J3069*K3069*(1+IF(L3069="",0,L3069)))</f>
        <v>#REF!</v>
      </c>
    </row>
    <row r="3070" spans="2:13" s="254" customFormat="1" ht="27.75" customHeight="1" x14ac:dyDescent="0.2">
      <c r="B3070" s="536" t="s">
        <v>249</v>
      </c>
      <c r="C3070" s="537"/>
      <c r="D3070" s="265"/>
      <c r="E3070" s="224" t="s">
        <v>244</v>
      </c>
      <c r="F3070" s="258" t="e">
        <f>IF(#REF!&gt;=1,IF(#REF!&gt;=1,#REF!),IF(#REF!&gt;=0,"",))</f>
        <v>#REF!</v>
      </c>
      <c r="G3070" s="241" t="e">
        <f>保全管理データ!N5269</f>
        <v>#REF!</v>
      </c>
      <c r="H3070" s="259" t="e">
        <f>IF(#REF!="無","",IF(#REF!="","",IF(#REF!="悪環境における作業",0.2,IF(#REF!="高所又は地下作業",0.1,IF(#REF!="錯綜場所作業",0.3,IF(#REF!="複雑な制約のある作業",0.4,IF(#REF!="単純な制約のある作業",0.2,0)))))))</f>
        <v>#REF!</v>
      </c>
      <c r="I3070" s="260" t="e">
        <f t="shared" si="189"/>
        <v>#REF!</v>
      </c>
      <c r="J3070" s="258" t="e">
        <f>IF(#REF!&gt;=1,IF(#REF!&gt;=1,#REF!),IF(#REF!&gt;=0,"",))</f>
        <v>#REF!</v>
      </c>
      <c r="K3070" s="241" t="e">
        <f>保全管理データ!N5296</f>
        <v>#REF!</v>
      </c>
      <c r="L3070" s="259" t="e">
        <f>IF(#REF!="","",IF(#REF!="悪環境における作業",0.2,IF(#REF!="高所又は地下作業",0.1,IF(#REF!="錯綜場所作業",0.3,IF(#REF!="複雑な制約のある作業",0.4,IF(#REF!="単純な制約のある作業",0.2,0))))))</f>
        <v>#REF!</v>
      </c>
      <c r="M3070" s="260" t="e">
        <f t="shared" si="190"/>
        <v>#REF!</v>
      </c>
    </row>
    <row r="3071" spans="2:13" s="254" customFormat="1" ht="27.75" customHeight="1" x14ac:dyDescent="0.2">
      <c r="B3071" s="536" t="s">
        <v>250</v>
      </c>
      <c r="C3071" s="537"/>
      <c r="D3071" s="265"/>
      <c r="E3071" s="224" t="s">
        <v>244</v>
      </c>
      <c r="F3071" s="258" t="e">
        <f>IF(#REF!&gt;=1,IF(#REF!&gt;=1,#REF!),IF(#REF!&gt;=0,"",))</f>
        <v>#REF!</v>
      </c>
      <c r="G3071" s="241" t="e">
        <f>保全管理データ!N5270</f>
        <v>#REF!</v>
      </c>
      <c r="H3071" s="259" t="e">
        <f>IF(#REF!="無","",IF(#REF!="","",IF(#REF!="悪環境における作業",0.2,IF(#REF!="高所又は地下作業",0.1,IF(#REF!="錯綜場所作業",0.3,IF(#REF!="複雑な制約のある作業",0.4,IF(#REF!="単純な制約のある作業",0.2,0)))))))</f>
        <v>#REF!</v>
      </c>
      <c r="I3071" s="260" t="e">
        <f t="shared" si="189"/>
        <v>#REF!</v>
      </c>
      <c r="J3071" s="258" t="e">
        <f>IF(#REF!&gt;=1,IF(#REF!&gt;=1,#REF!),IF(#REF!&gt;=0,"",))</f>
        <v>#REF!</v>
      </c>
      <c r="K3071" s="241" t="e">
        <f>保全管理データ!N5297</f>
        <v>#REF!</v>
      </c>
      <c r="L3071" s="259" t="e">
        <f>IF(#REF!="","",IF(#REF!="悪環境における作業",0.2,IF(#REF!="高所又は地下作業",0.1,IF(#REF!="錯綜場所作業",0.3,IF(#REF!="複雑な制約のある作業",0.4,IF(#REF!="単純な制約のある作業",0.2,0))))))</f>
        <v>#REF!</v>
      </c>
      <c r="M3071" s="260" t="e">
        <f t="shared" si="190"/>
        <v>#REF!</v>
      </c>
    </row>
    <row r="3072" spans="2:13" s="254" customFormat="1" ht="27.75" customHeight="1" x14ac:dyDescent="0.2">
      <c r="B3072" s="536" t="s">
        <v>251</v>
      </c>
      <c r="C3072" s="537"/>
      <c r="D3072" s="265"/>
      <c r="E3072" s="224" t="s">
        <v>242</v>
      </c>
      <c r="F3072" s="258" t="e">
        <f>IF(#REF!&gt;=1,IF(#REF!&gt;=1,#REF!),IF(#REF!&gt;=0,"",))</f>
        <v>#REF!</v>
      </c>
      <c r="G3072" s="241" t="e">
        <f>保全管理データ!N5271</f>
        <v>#REF!</v>
      </c>
      <c r="H3072" s="259" t="e">
        <f>IF(#REF!="無","",IF(#REF!="","",IF(#REF!="悪環境における作業",0.2,IF(#REF!="高所又は地下作業",0.1,IF(#REF!="錯綜場所作業",0.3,IF(#REF!="複雑な制約のある作業",0.4,IF(#REF!="単純な制約のある作業",0.2,0)))))))</f>
        <v>#REF!</v>
      </c>
      <c r="I3072" s="260" t="e">
        <f t="shared" si="189"/>
        <v>#REF!</v>
      </c>
      <c r="J3072" s="258" t="e">
        <f>IF(#REF!&gt;=1,IF(#REF!&gt;=1,#REF!),IF(#REF!&gt;=0,"",))</f>
        <v>#REF!</v>
      </c>
      <c r="K3072" s="241" t="e">
        <f>保全管理データ!N5298</f>
        <v>#REF!</v>
      </c>
      <c r="L3072" s="259" t="e">
        <f>IF(#REF!="","",IF(#REF!="悪環境における作業",0.2,IF(#REF!="高所又は地下作業",0.1,IF(#REF!="錯綜場所作業",0.3,IF(#REF!="複雑な制約のある作業",0.4,IF(#REF!="単純な制約のある作業",0.2,0))))))</f>
        <v>#REF!</v>
      </c>
      <c r="M3072" s="260" t="e">
        <f t="shared" si="190"/>
        <v>#REF!</v>
      </c>
    </row>
    <row r="3073" spans="2:13" s="254" customFormat="1" ht="27.75" customHeight="1" x14ac:dyDescent="0.2">
      <c r="B3073" s="536" t="s">
        <v>252</v>
      </c>
      <c r="C3073" s="537"/>
      <c r="D3073" s="265"/>
      <c r="E3073" s="224" t="s">
        <v>244</v>
      </c>
      <c r="F3073" s="258" t="e">
        <f>IF(#REF!&gt;=1,IF(#REF!&gt;=1,#REF!),IF(#REF!&gt;=0,"",))</f>
        <v>#REF!</v>
      </c>
      <c r="G3073" s="241" t="e">
        <f>保全管理データ!N5272</f>
        <v>#REF!</v>
      </c>
      <c r="H3073" s="259" t="e">
        <f>IF(#REF!="無","",IF(#REF!="","",IF(#REF!="悪環境における作業",0.2,IF(#REF!="高所又は地下作業",0.1,IF(#REF!="錯綜場所作業",0.3,IF(#REF!="複雑な制約のある作業",0.4,IF(#REF!="単純な制約のある作業",0.2,0)))))))</f>
        <v>#REF!</v>
      </c>
      <c r="I3073" s="260" t="e">
        <f t="shared" si="189"/>
        <v>#REF!</v>
      </c>
      <c r="J3073" s="258" t="e">
        <f>IF(#REF!&gt;=1,IF(#REF!&gt;=1,#REF!),IF(#REF!&gt;=0,"",))</f>
        <v>#REF!</v>
      </c>
      <c r="K3073" s="241" t="e">
        <f>保全管理データ!N5299</f>
        <v>#REF!</v>
      </c>
      <c r="L3073" s="259" t="e">
        <f>IF(#REF!="","",IF(#REF!="悪環境における作業",0.2,IF(#REF!="高所又は地下作業",0.1,IF(#REF!="錯綜場所作業",0.3,IF(#REF!="複雑な制約のある作業",0.4,IF(#REF!="単純な制約のある作業",0.2,0))))))</f>
        <v>#REF!</v>
      </c>
      <c r="M3073" s="260" t="e">
        <f t="shared" si="190"/>
        <v>#REF!</v>
      </c>
    </row>
    <row r="3074" spans="2:13" s="254" customFormat="1" ht="27.75" customHeight="1" x14ac:dyDescent="0.2">
      <c r="B3074" s="536" t="s">
        <v>253</v>
      </c>
      <c r="C3074" s="537"/>
      <c r="D3074" s="265"/>
      <c r="E3074" s="224" t="s">
        <v>242</v>
      </c>
      <c r="F3074" s="258" t="e">
        <f>IF(#REF!&gt;=1,IF(#REF!&gt;=1,#REF!),IF(#REF!&gt;=0,"",))</f>
        <v>#REF!</v>
      </c>
      <c r="G3074" s="241" t="e">
        <f>保全管理データ!N5273</f>
        <v>#REF!</v>
      </c>
      <c r="H3074" s="259" t="e">
        <f>IF(#REF!="無","",IF(#REF!="","",IF(#REF!="悪環境における作業",0.2,IF(#REF!="高所又は地下作業",0.1,IF(#REF!="錯綜場所作業",0.3,IF(#REF!="複雑な制約のある作業",0.4,IF(#REF!="単純な制約のある作業",0.2,0)))))))</f>
        <v>#REF!</v>
      </c>
      <c r="I3074" s="260" t="e">
        <f t="shared" si="189"/>
        <v>#REF!</v>
      </c>
      <c r="J3074" s="258" t="e">
        <f>IF(#REF!&gt;=1,IF(#REF!&gt;=1,#REF!),IF(#REF!&gt;=0,"",))</f>
        <v>#REF!</v>
      </c>
      <c r="K3074" s="241" t="e">
        <f>保全管理データ!N5300</f>
        <v>#REF!</v>
      </c>
      <c r="L3074" s="259" t="e">
        <f>IF(#REF!="","",IF(#REF!="悪環境における作業",0.2,IF(#REF!="高所又は地下作業",0.1,IF(#REF!="錯綜場所作業",0.3,IF(#REF!="複雑な制約のある作業",0.4,IF(#REF!="単純な制約のある作業",0.2,0))))))</f>
        <v>#REF!</v>
      </c>
      <c r="M3074" s="260" t="e">
        <f t="shared" si="190"/>
        <v>#REF!</v>
      </c>
    </row>
    <row r="3075" spans="2:13" s="254" customFormat="1" ht="27.75" customHeight="1" x14ac:dyDescent="0.2">
      <c r="B3075" s="536" t="s">
        <v>254</v>
      </c>
      <c r="C3075" s="537"/>
      <c r="D3075" s="265"/>
      <c r="E3075" s="224" t="s">
        <v>242</v>
      </c>
      <c r="F3075" s="258" t="e">
        <f>IF(#REF!&gt;=1,IF(#REF!&gt;=1,#REF!),IF(#REF!&gt;=0,"",))</f>
        <v>#REF!</v>
      </c>
      <c r="G3075" s="241" t="e">
        <f>保全管理データ!N5274</f>
        <v>#REF!</v>
      </c>
      <c r="H3075" s="259" t="e">
        <f>IF(#REF!="無","",IF(#REF!="","",IF(#REF!="悪環境における作業",0.2,IF(#REF!="高所又は地下作業",0.1,IF(#REF!="錯綜場所作業",0.3,IF(#REF!="複雑な制約のある作業",0.4,IF(#REF!="単純な制約のある作業",0.2,0)))))))</f>
        <v>#REF!</v>
      </c>
      <c r="I3075" s="260" t="e">
        <f t="shared" si="189"/>
        <v>#REF!</v>
      </c>
      <c r="J3075" s="258" t="e">
        <f>IF(#REF!&gt;=1,IF(#REF!&gt;=1,#REF!),IF(#REF!&gt;=0,"",))</f>
        <v>#REF!</v>
      </c>
      <c r="K3075" s="241" t="e">
        <f>保全管理データ!N5301</f>
        <v>#REF!</v>
      </c>
      <c r="L3075" s="259" t="e">
        <f>IF(#REF!="","",IF(#REF!="悪環境における作業",0.2,IF(#REF!="高所又は地下作業",0.1,IF(#REF!="錯綜場所作業",0.3,IF(#REF!="複雑な制約のある作業",0.4,IF(#REF!="単純な制約のある作業",0.2,0))))))</f>
        <v>#REF!</v>
      </c>
      <c r="M3075" s="260" t="e">
        <f t="shared" si="190"/>
        <v>#REF!</v>
      </c>
    </row>
    <row r="3076" spans="2:13" s="254" customFormat="1" ht="27.75" customHeight="1" x14ac:dyDescent="0.2">
      <c r="B3076" s="536" t="s">
        <v>255</v>
      </c>
      <c r="C3076" s="537"/>
      <c r="D3076" s="265"/>
      <c r="E3076" s="224" t="s">
        <v>245</v>
      </c>
      <c r="F3076" s="258" t="e">
        <f>IF(#REF!&gt;=1,IF(#REF!&gt;=1,#REF!),IF(#REF!&gt;=0,"",))</f>
        <v>#REF!</v>
      </c>
      <c r="G3076" s="241" t="e">
        <f>保全管理データ!N5275</f>
        <v>#REF!</v>
      </c>
      <c r="H3076" s="259" t="e">
        <f>IF(#REF!="無","",IF(#REF!="","",IF(#REF!="悪環境における作業",0.2,IF(#REF!="高所又は地下作業",0.1,IF(#REF!="錯綜場所作業",0.3,IF(#REF!="複雑な制約のある作業",0.4,IF(#REF!="単純な制約のある作業",0.2,0)))))))</f>
        <v>#REF!</v>
      </c>
      <c r="I3076" s="260" t="e">
        <f t="shared" si="189"/>
        <v>#REF!</v>
      </c>
      <c r="J3076" s="258" t="e">
        <f>IF(#REF!&gt;=1,IF(#REF!&gt;=1,#REF!),IF(#REF!&gt;=0,"",))</f>
        <v>#REF!</v>
      </c>
      <c r="K3076" s="241" t="e">
        <f>保全管理データ!N5302</f>
        <v>#REF!</v>
      </c>
      <c r="L3076" s="259" t="e">
        <f>IF(#REF!="","",IF(#REF!="悪環境における作業",0.2,IF(#REF!="高所又は地下作業",0.1,IF(#REF!="錯綜場所作業",0.3,IF(#REF!="複雑な制約のある作業",0.4,IF(#REF!="単純な制約のある作業",0.2,0))))))</f>
        <v>#REF!</v>
      </c>
      <c r="M3076" s="260" t="e">
        <f t="shared" si="190"/>
        <v>#REF!</v>
      </c>
    </row>
    <row r="3077" spans="2:13" s="254" customFormat="1" ht="27.75" customHeight="1" x14ac:dyDescent="0.2">
      <c r="B3077" s="536" t="s">
        <v>256</v>
      </c>
      <c r="C3077" s="537"/>
      <c r="D3077" s="265"/>
      <c r="E3077" s="224" t="s">
        <v>242</v>
      </c>
      <c r="F3077" s="258" t="e">
        <f>IF(#REF!&gt;=1,IF(#REF!&gt;=1,#REF!),IF(#REF!&gt;=0,"",))</f>
        <v>#REF!</v>
      </c>
      <c r="G3077" s="241" t="e">
        <f>保全管理データ!N5276</f>
        <v>#REF!</v>
      </c>
      <c r="H3077" s="259" t="e">
        <f>IF(#REF!="無","",IF(#REF!="","",IF(#REF!="悪環境における作業",0.2,IF(#REF!="高所又は地下作業",0.1,IF(#REF!="錯綜場所作業",0.3,IF(#REF!="複雑な制約のある作業",0.4,IF(#REF!="単純な制約のある作業",0.2,0)))))))</f>
        <v>#REF!</v>
      </c>
      <c r="I3077" s="260" t="e">
        <f t="shared" si="189"/>
        <v>#REF!</v>
      </c>
      <c r="J3077" s="258" t="e">
        <f>IF(#REF!&gt;=1,IF(#REF!&gt;=1,#REF!),IF(#REF!&gt;=0,"",))</f>
        <v>#REF!</v>
      </c>
      <c r="K3077" s="241" t="e">
        <f>保全管理データ!N5303</f>
        <v>#REF!</v>
      </c>
      <c r="L3077" s="259" t="e">
        <f>IF(#REF!="","",IF(#REF!="悪環境における作業",0.2,IF(#REF!="高所又は地下作業",0.1,IF(#REF!="錯綜場所作業",0.3,IF(#REF!="複雑な制約のある作業",0.4,IF(#REF!="単純な制約のある作業",0.2,0))))))</f>
        <v>#REF!</v>
      </c>
      <c r="M3077" s="260" t="e">
        <f t="shared" si="190"/>
        <v>#REF!</v>
      </c>
    </row>
    <row r="3078" spans="2:13" s="254" customFormat="1" ht="27.75" customHeight="1" x14ac:dyDescent="0.2">
      <c r="B3078" s="536" t="s">
        <v>257</v>
      </c>
      <c r="C3078" s="537"/>
      <c r="D3078" s="265"/>
      <c r="E3078" s="224" t="s">
        <v>245</v>
      </c>
      <c r="F3078" s="258" t="e">
        <f>IF(#REF!&gt;=1,IF(#REF!&gt;=1,#REF!),IF(#REF!&gt;=0,"",))</f>
        <v>#REF!</v>
      </c>
      <c r="G3078" s="241" t="e">
        <f>保全管理データ!N5277</f>
        <v>#REF!</v>
      </c>
      <c r="H3078" s="259" t="e">
        <f>IF(#REF!="無","",IF(#REF!="","",IF(#REF!="悪環境における作業",0.2,IF(#REF!="高所又は地下作業",0.1,IF(#REF!="錯綜場所作業",0.3,IF(#REF!="複雑な制約のある作業",0.4,IF(#REF!="単純な制約のある作業",0.2,0)))))))</f>
        <v>#REF!</v>
      </c>
      <c r="I3078" s="260" t="e">
        <f t="shared" si="189"/>
        <v>#REF!</v>
      </c>
      <c r="J3078" s="258" t="e">
        <f>IF(#REF!&gt;=1,IF(#REF!&gt;=1,#REF!),IF(#REF!&gt;=0,"",))</f>
        <v>#REF!</v>
      </c>
      <c r="K3078" s="241" t="e">
        <f>保全管理データ!N5304</f>
        <v>#REF!</v>
      </c>
      <c r="L3078" s="259" t="e">
        <f>IF(#REF!="","",IF(#REF!="悪環境における作業",0.2,IF(#REF!="高所又は地下作業",0.1,IF(#REF!="錯綜場所作業",0.3,IF(#REF!="複雑な制約のある作業",0.4,IF(#REF!="単純な制約のある作業",0.2,0))))))</f>
        <v>#REF!</v>
      </c>
      <c r="M3078" s="260" t="e">
        <f t="shared" si="190"/>
        <v>#REF!</v>
      </c>
    </row>
    <row r="3079" spans="2:13" s="254" customFormat="1" ht="27.75" customHeight="1" x14ac:dyDescent="0.2">
      <c r="B3079" s="536" t="s">
        <v>258</v>
      </c>
      <c r="C3079" s="537"/>
      <c r="D3079" s="265"/>
      <c r="E3079" s="224" t="s">
        <v>245</v>
      </c>
      <c r="F3079" s="258" t="e">
        <f>IF(#REF!&gt;=1,IF(#REF!&gt;=1,#REF!),IF(#REF!&gt;=0,"",))</f>
        <v>#REF!</v>
      </c>
      <c r="G3079" s="241" t="e">
        <f>保全管理データ!N5278</f>
        <v>#REF!</v>
      </c>
      <c r="H3079" s="259" t="e">
        <f>IF(#REF!="無","",IF(#REF!="","",IF(#REF!="悪環境における作業",0.2,IF(#REF!="高所又は地下作業",0.1,IF(#REF!="錯綜場所作業",0.3,IF(#REF!="複雑な制約のある作業",0.4,IF(#REF!="単純な制約のある作業",0.2,0)))))))</f>
        <v>#REF!</v>
      </c>
      <c r="I3079" s="260" t="e">
        <f t="shared" si="189"/>
        <v>#REF!</v>
      </c>
      <c r="J3079" s="258" t="e">
        <f>IF(#REF!&gt;=1,IF(#REF!&gt;=1,#REF!),IF(#REF!&gt;=0,"",))</f>
        <v>#REF!</v>
      </c>
      <c r="K3079" s="241" t="e">
        <f>保全管理データ!N5305</f>
        <v>#REF!</v>
      </c>
      <c r="L3079" s="259" t="e">
        <f>IF(#REF!="","",IF(#REF!="悪環境における作業",0.2,IF(#REF!="高所又は地下作業",0.1,IF(#REF!="錯綜場所作業",0.3,IF(#REF!="複雑な制約のある作業",0.4,IF(#REF!="単純な制約のある作業",0.2,0))))))</f>
        <v>#REF!</v>
      </c>
      <c r="M3079" s="260" t="e">
        <f t="shared" si="190"/>
        <v>#REF!</v>
      </c>
    </row>
    <row r="3080" spans="2:13" s="254" customFormat="1" ht="27.75" customHeight="1" x14ac:dyDescent="0.2">
      <c r="B3080" s="536" t="s">
        <v>259</v>
      </c>
      <c r="C3080" s="537"/>
      <c r="D3080" s="265"/>
      <c r="E3080" s="224" t="s">
        <v>245</v>
      </c>
      <c r="F3080" s="258" t="e">
        <f>IF(#REF!&gt;=1,IF(#REF!&gt;=1,#REF!),IF(#REF!&gt;=0,"",))</f>
        <v>#REF!</v>
      </c>
      <c r="G3080" s="241" t="e">
        <f>保全管理データ!N5279</f>
        <v>#REF!</v>
      </c>
      <c r="H3080" s="259" t="e">
        <f>IF(#REF!="無","",IF(#REF!="","",IF(#REF!="悪環境における作業",0.2,IF(#REF!="高所又は地下作業",0.1,IF(#REF!="錯綜場所作業",0.3,IF(#REF!="複雑な制約のある作業",0.4,IF(#REF!="単純な制約のある作業",0.2,0)))))))</f>
        <v>#REF!</v>
      </c>
      <c r="I3080" s="260" t="e">
        <f t="shared" si="189"/>
        <v>#REF!</v>
      </c>
      <c r="J3080" s="258" t="e">
        <f>IF(#REF!&gt;=1,IF(#REF!&gt;=1,#REF!),IF(#REF!&gt;=0,"",))</f>
        <v>#REF!</v>
      </c>
      <c r="K3080" s="241" t="e">
        <f>保全管理データ!N5306</f>
        <v>#REF!</v>
      </c>
      <c r="L3080" s="259" t="e">
        <f>IF(#REF!="","",IF(#REF!="悪環境における作業",0.2,IF(#REF!="高所又は地下作業",0.1,IF(#REF!="錯綜場所作業",0.3,IF(#REF!="複雑な制約のある作業",0.4,IF(#REF!="単純な制約のある作業",0.2,0))))))</f>
        <v>#REF!</v>
      </c>
      <c r="M3080" s="260" t="e">
        <f t="shared" si="190"/>
        <v>#REF!</v>
      </c>
    </row>
    <row r="3081" spans="2:13" s="254" customFormat="1" ht="27.75" customHeight="1" x14ac:dyDescent="0.2">
      <c r="B3081" s="536" t="s">
        <v>260</v>
      </c>
      <c r="C3081" s="537"/>
      <c r="D3081" s="265"/>
      <c r="E3081" s="224" t="s">
        <v>248</v>
      </c>
      <c r="F3081" s="258" t="e">
        <f>IF(#REF!&gt;=1,IF(#REF!&gt;=1,#REF!),IF(#REF!&gt;=0,"",))</f>
        <v>#REF!</v>
      </c>
      <c r="G3081" s="241" t="e">
        <f>保全管理データ!N5280</f>
        <v>#REF!</v>
      </c>
      <c r="H3081" s="259" t="e">
        <f>IF(#REF!="無","",IF(#REF!="","",IF(#REF!="悪環境における作業",0.2,IF(#REF!="高所又は地下作業",0.1,IF(#REF!="錯綜場所作業",0.3,IF(#REF!="複雑な制約のある作業",0.4,IF(#REF!="単純な制約のある作業",0.2,0)))))))</f>
        <v>#REF!</v>
      </c>
      <c r="I3081" s="260" t="e">
        <f t="shared" si="189"/>
        <v>#REF!</v>
      </c>
      <c r="J3081" s="258" t="e">
        <f>IF(#REF!&gt;=1,IF(#REF!&gt;=1,#REF!),IF(#REF!&gt;=0,"",))</f>
        <v>#REF!</v>
      </c>
      <c r="K3081" s="241" t="e">
        <f>保全管理データ!N5307</f>
        <v>#REF!</v>
      </c>
      <c r="L3081" s="259" t="e">
        <f>IF(#REF!="","",IF(#REF!="悪環境における作業",0.2,IF(#REF!="高所又は地下作業",0.1,IF(#REF!="錯綜場所作業",0.3,IF(#REF!="複雑な制約のある作業",0.4,IF(#REF!="単純な制約のある作業",0.2,0))))))</f>
        <v>#REF!</v>
      </c>
      <c r="M3081" s="260" t="e">
        <f t="shared" si="190"/>
        <v>#REF!</v>
      </c>
    </row>
    <row r="3082" spans="2:13" s="254" customFormat="1" ht="27.75" customHeight="1" x14ac:dyDescent="0.2">
      <c r="B3082" s="536" t="s">
        <v>261</v>
      </c>
      <c r="C3082" s="537"/>
      <c r="D3082" s="265"/>
      <c r="E3082" s="224" t="s">
        <v>247</v>
      </c>
      <c r="F3082" s="258" t="e">
        <f>IF(#REF!&gt;=1,IF(#REF!&gt;=1,#REF!),IF(#REF!&gt;=0,"",))</f>
        <v>#REF!</v>
      </c>
      <c r="G3082" s="241" t="e">
        <f>保全管理データ!N5281</f>
        <v>#REF!</v>
      </c>
      <c r="H3082" s="259" t="e">
        <f>IF(#REF!="無","",IF(#REF!="","",IF(#REF!="悪環境における作業",0.2,IF(#REF!="高所又は地下作業",0.1,IF(#REF!="錯綜場所作業",0.3,IF(#REF!="複雑な制約のある作業",0.4,IF(#REF!="単純な制約のある作業",0.2,0)))))))</f>
        <v>#REF!</v>
      </c>
      <c r="I3082" s="260" t="e">
        <f t="shared" si="189"/>
        <v>#REF!</v>
      </c>
      <c r="J3082" s="258" t="e">
        <f>IF(#REF!&gt;=1,IF(#REF!&gt;=1,#REF!),IF(#REF!&gt;=0,"",))</f>
        <v>#REF!</v>
      </c>
      <c r="K3082" s="241" t="e">
        <f>保全管理データ!N5308</f>
        <v>#REF!</v>
      </c>
      <c r="L3082" s="259" t="e">
        <f>IF(#REF!="","",IF(#REF!="悪環境における作業",0.2,IF(#REF!="高所又は地下作業",0.1,IF(#REF!="錯綜場所作業",0.3,IF(#REF!="複雑な制約のある作業",0.4,IF(#REF!="単純な制約のある作業",0.2,0))))))</f>
        <v>#REF!</v>
      </c>
      <c r="M3082" s="260" t="e">
        <f t="shared" si="190"/>
        <v>#REF!</v>
      </c>
    </row>
    <row r="3083" spans="2:13" s="254" customFormat="1" ht="27.75" customHeight="1" x14ac:dyDescent="0.2">
      <c r="B3083" s="536" t="s">
        <v>262</v>
      </c>
      <c r="C3083" s="537"/>
      <c r="D3083" s="265"/>
      <c r="E3083" s="224" t="s">
        <v>245</v>
      </c>
      <c r="F3083" s="258" t="e">
        <f>IF(#REF!&gt;=1,IF(#REF!&gt;=1,#REF!),IF(#REF!&gt;=0,"",))</f>
        <v>#REF!</v>
      </c>
      <c r="G3083" s="241" t="e">
        <f>保全管理データ!N5282</f>
        <v>#REF!</v>
      </c>
      <c r="H3083" s="259" t="e">
        <f>IF(#REF!="無","",IF(#REF!="","",IF(#REF!="悪環境における作業",0.2,IF(#REF!="高所又は地下作業",0.1,IF(#REF!="錯綜場所作業",0.3,IF(#REF!="複雑な制約のある作業",0.4,IF(#REF!="単純な制約のある作業",0.2,0)))))))</f>
        <v>#REF!</v>
      </c>
      <c r="I3083" s="260" t="e">
        <f t="shared" si="189"/>
        <v>#REF!</v>
      </c>
      <c r="J3083" s="258" t="e">
        <f>IF(#REF!&gt;=1,IF(#REF!&gt;=1,#REF!),IF(#REF!&gt;=0,"",))</f>
        <v>#REF!</v>
      </c>
      <c r="K3083" s="241" t="e">
        <f>保全管理データ!N5309</f>
        <v>#REF!</v>
      </c>
      <c r="L3083" s="259" t="e">
        <f>IF(#REF!="","",IF(#REF!="悪環境における作業",0.2,IF(#REF!="高所又は地下作業",0.1,IF(#REF!="錯綜場所作業",0.3,IF(#REF!="複雑な制約のある作業",0.4,IF(#REF!="単純な制約のある作業",0.2,0))))))</f>
        <v>#REF!</v>
      </c>
      <c r="M3083" s="260" t="e">
        <f t="shared" si="190"/>
        <v>#REF!</v>
      </c>
    </row>
    <row r="3084" spans="2:13" s="254" customFormat="1" ht="27.75" customHeight="1" x14ac:dyDescent="0.2">
      <c r="B3084" s="536" t="s">
        <v>263</v>
      </c>
      <c r="C3084" s="537"/>
      <c r="D3084" s="265"/>
      <c r="E3084" s="224" t="s">
        <v>245</v>
      </c>
      <c r="F3084" s="258" t="e">
        <f>IF(#REF!&gt;=1,IF(#REF!&gt;=1,#REF!),IF(#REF!&gt;=0,"",))</f>
        <v>#REF!</v>
      </c>
      <c r="G3084" s="241" t="e">
        <f>保全管理データ!N5283</f>
        <v>#REF!</v>
      </c>
      <c r="H3084" s="259" t="e">
        <f>IF(#REF!="無","",IF(#REF!="","",IF(#REF!="悪環境における作業",0.2,IF(#REF!="高所又は地下作業",0.1,IF(#REF!="錯綜場所作業",0.3,IF(#REF!="複雑な制約のある作業",0.4,IF(#REF!="単純な制約のある作業",0.2,0)))))))</f>
        <v>#REF!</v>
      </c>
      <c r="I3084" s="260" t="e">
        <f t="shared" si="189"/>
        <v>#REF!</v>
      </c>
      <c r="J3084" s="258" t="e">
        <f>IF(#REF!&gt;=1,IF(#REF!&gt;=1,#REF!),IF(#REF!&gt;=0,"",))</f>
        <v>#REF!</v>
      </c>
      <c r="K3084" s="241" t="e">
        <f>保全管理データ!N5310</f>
        <v>#REF!</v>
      </c>
      <c r="L3084" s="259" t="e">
        <f>IF(#REF!="","",IF(#REF!="悪環境における作業",0.2,IF(#REF!="高所又は地下作業",0.1,IF(#REF!="錯綜場所作業",0.3,IF(#REF!="複雑な制約のある作業",0.4,IF(#REF!="単純な制約のある作業",0.2,0))))))</f>
        <v>#REF!</v>
      </c>
      <c r="M3084" s="260" t="e">
        <f t="shared" si="190"/>
        <v>#REF!</v>
      </c>
    </row>
    <row r="3085" spans="2:13" s="254" customFormat="1" ht="27.75" customHeight="1" x14ac:dyDescent="0.2">
      <c r="B3085" s="536" t="s">
        <v>264</v>
      </c>
      <c r="C3085" s="537"/>
      <c r="D3085" s="265"/>
      <c r="E3085" s="224" t="s">
        <v>245</v>
      </c>
      <c r="F3085" s="258" t="e">
        <f>IF(#REF!&gt;=1,IF(#REF!&gt;=1,#REF!),IF(#REF!&gt;=0,"",))</f>
        <v>#REF!</v>
      </c>
      <c r="G3085" s="241" t="e">
        <f>保全管理データ!N5284</f>
        <v>#REF!</v>
      </c>
      <c r="H3085" s="259" t="e">
        <f>IF(#REF!="無","",IF(#REF!="","",IF(#REF!="悪環境における作業",0.2,IF(#REF!="高所又は地下作業",0.1,IF(#REF!="錯綜場所作業",0.3,IF(#REF!="複雑な制約のある作業",0.4,IF(#REF!="単純な制約のある作業",0.2,0)))))))</f>
        <v>#REF!</v>
      </c>
      <c r="I3085" s="260" t="e">
        <f t="shared" si="189"/>
        <v>#REF!</v>
      </c>
      <c r="J3085" s="258" t="e">
        <f>IF(#REF!&gt;=1,IF(#REF!&gt;=1,#REF!),IF(#REF!&gt;=0,"",))</f>
        <v>#REF!</v>
      </c>
      <c r="K3085" s="241" t="e">
        <f>保全管理データ!N5311</f>
        <v>#REF!</v>
      </c>
      <c r="L3085" s="259" t="e">
        <f>IF(#REF!="","",IF(#REF!="悪環境における作業",0.2,IF(#REF!="高所又は地下作業",0.1,IF(#REF!="錯綜場所作業",0.3,IF(#REF!="複雑な制約のある作業",0.4,IF(#REF!="単純な制約のある作業",0.2,0))))))</f>
        <v>#REF!</v>
      </c>
      <c r="M3085" s="260" t="e">
        <f t="shared" si="190"/>
        <v>#REF!</v>
      </c>
    </row>
    <row r="3086" spans="2:13" s="254" customFormat="1" ht="27.75" customHeight="1" x14ac:dyDescent="0.2">
      <c r="B3086" s="536" t="s">
        <v>265</v>
      </c>
      <c r="C3086" s="537"/>
      <c r="D3086" s="265"/>
      <c r="E3086" s="224" t="s">
        <v>245</v>
      </c>
      <c r="F3086" s="258" t="e">
        <f>IF(#REF!&gt;=1,IF(#REF!&gt;=1,#REF!),IF(#REF!&gt;=0,"",))</f>
        <v>#REF!</v>
      </c>
      <c r="G3086" s="241" t="e">
        <f>保全管理データ!N5285</f>
        <v>#REF!</v>
      </c>
      <c r="H3086" s="259" t="e">
        <f>IF(#REF!="無","",IF(#REF!="","",IF(#REF!="悪環境における作業",0.2,IF(#REF!="高所又は地下作業",0.1,IF(#REF!="錯綜場所作業",0.3,IF(#REF!="複雑な制約のある作業",0.4,IF(#REF!="単純な制約のある作業",0.2,0)))))))</f>
        <v>#REF!</v>
      </c>
      <c r="I3086" s="260" t="e">
        <f t="shared" si="189"/>
        <v>#REF!</v>
      </c>
      <c r="J3086" s="258" t="e">
        <f>IF(#REF!&gt;=1,IF(#REF!&gt;=1,#REF!),IF(#REF!&gt;=0,"",))</f>
        <v>#REF!</v>
      </c>
      <c r="K3086" s="241" t="e">
        <f>保全管理データ!N5312</f>
        <v>#REF!</v>
      </c>
      <c r="L3086" s="259" t="e">
        <f>IF(#REF!="","",IF(#REF!="悪環境における作業",0.2,IF(#REF!="高所又は地下作業",0.1,IF(#REF!="錯綜場所作業",0.3,IF(#REF!="複雑な制約のある作業",0.4,IF(#REF!="単純な制約のある作業",0.2,0))))))</f>
        <v>#REF!</v>
      </c>
      <c r="M3086" s="260" t="e">
        <f t="shared" si="190"/>
        <v>#REF!</v>
      </c>
    </row>
    <row r="3087" spans="2:13" s="254" customFormat="1" ht="27.75" customHeight="1" x14ac:dyDescent="0.2">
      <c r="B3087" s="536" t="s">
        <v>266</v>
      </c>
      <c r="C3087" s="537"/>
      <c r="D3087" s="265"/>
      <c r="E3087" s="224" t="s">
        <v>245</v>
      </c>
      <c r="F3087" s="258" t="e">
        <f>IF(#REF!&gt;=1,IF(#REF!&gt;=1,#REF!),IF(#REF!&gt;=0,"",))</f>
        <v>#REF!</v>
      </c>
      <c r="G3087" s="241" t="e">
        <f>保全管理データ!N5286</f>
        <v>#REF!</v>
      </c>
      <c r="H3087" s="259" t="e">
        <f>IF(#REF!="無","",IF(#REF!="","",IF(#REF!="悪環境における作業",0.2,IF(#REF!="高所又は地下作業",0.1,IF(#REF!="錯綜場所作業",0.3,IF(#REF!="複雑な制約のある作業",0.4,IF(#REF!="単純な制約のある作業",0.2,0)))))))</f>
        <v>#REF!</v>
      </c>
      <c r="I3087" s="260" t="e">
        <f t="shared" si="189"/>
        <v>#REF!</v>
      </c>
      <c r="J3087" s="258" t="e">
        <f>IF(#REF!&gt;=1,IF(#REF!&gt;=1,#REF!),IF(#REF!&gt;=0,"",))</f>
        <v>#REF!</v>
      </c>
      <c r="K3087" s="241" t="e">
        <f>保全管理データ!N5313</f>
        <v>#REF!</v>
      </c>
      <c r="L3087" s="259" t="e">
        <f>IF(#REF!="","",IF(#REF!="悪環境における作業",0.2,IF(#REF!="高所又は地下作業",0.1,IF(#REF!="錯綜場所作業",0.3,IF(#REF!="複雑な制約のある作業",0.4,IF(#REF!="単純な制約のある作業",0.2,0))))))</f>
        <v>#REF!</v>
      </c>
      <c r="M3087" s="260" t="e">
        <f t="shared" si="190"/>
        <v>#REF!</v>
      </c>
    </row>
    <row r="3088" spans="2:13" s="254" customFormat="1" ht="27.75" customHeight="1" x14ac:dyDescent="0.2">
      <c r="B3088" s="536" t="s">
        <v>81</v>
      </c>
      <c r="C3088" s="537"/>
      <c r="D3088" s="265"/>
      <c r="E3088" s="224" t="s">
        <v>245</v>
      </c>
      <c r="F3088" s="258" t="e">
        <f>IF(#REF!&gt;=1,IF(#REF!&gt;=1,#REF!),IF(#REF!&gt;=0,"",))</f>
        <v>#REF!</v>
      </c>
      <c r="G3088" s="241" t="e">
        <f>保全管理データ!N5287</f>
        <v>#REF!</v>
      </c>
      <c r="H3088" s="259" t="e">
        <f>IF(#REF!="無","",IF(#REF!="","",IF(#REF!="悪環境における作業",0.2,IF(#REF!="高所又は地下作業",0.1,IF(#REF!="錯綜場所作業",0.3,IF(#REF!="複雑な制約のある作業",0.4,IF(#REF!="単純な制約のある作業",0.2,0)))))))</f>
        <v>#REF!</v>
      </c>
      <c r="I3088" s="260" t="e">
        <f t="shared" si="189"/>
        <v>#REF!</v>
      </c>
      <c r="J3088" s="258" t="e">
        <f>IF(#REF!&gt;=1,IF(#REF!&gt;=1,#REF!),IF(#REF!&gt;=0,"",))</f>
        <v>#REF!</v>
      </c>
      <c r="K3088" s="241" t="e">
        <f>保全管理データ!N5314</f>
        <v>#REF!</v>
      </c>
      <c r="L3088" s="259" t="e">
        <f>IF(#REF!="","",IF(#REF!="悪環境における作業",0.2,IF(#REF!="高所又は地下作業",0.1,IF(#REF!="錯綜場所作業",0.3,IF(#REF!="複雑な制約のある作業",0.4,IF(#REF!="単純な制約のある作業",0.2,0))))))</f>
        <v>#REF!</v>
      </c>
      <c r="M3088" s="260" t="e">
        <f t="shared" si="190"/>
        <v>#REF!</v>
      </c>
    </row>
    <row r="3089" spans="2:13" s="254" customFormat="1" ht="27.75" customHeight="1" x14ac:dyDescent="0.2">
      <c r="B3089" s="536" t="s">
        <v>267</v>
      </c>
      <c r="C3089" s="537"/>
      <c r="D3089" s="265"/>
      <c r="E3089" s="224" t="s">
        <v>247</v>
      </c>
      <c r="F3089" s="258" t="e">
        <f>IF(#REF!&gt;=1,IF(#REF!&gt;=1,#REF!),IF(#REF!&gt;=0,"",))</f>
        <v>#REF!</v>
      </c>
      <c r="G3089" s="241" t="e">
        <f>保全管理データ!N5288</f>
        <v>#REF!</v>
      </c>
      <c r="H3089" s="259" t="e">
        <f>IF(#REF!="無","",IF(#REF!="","",IF(#REF!="悪環境における作業",0.2,IF(#REF!="高所又は地下作業",0.1,IF(#REF!="錯綜場所作業",0.3,IF(#REF!="複雑な制約のある作業",0.4,IF(#REF!="単純な制約のある作業",0.2,0)))))))</f>
        <v>#REF!</v>
      </c>
      <c r="I3089" s="260" t="e">
        <f t="shared" si="189"/>
        <v>#REF!</v>
      </c>
      <c r="J3089" s="258" t="e">
        <f>IF(#REF!&gt;=1,IF(#REF!&gt;=1,#REF!),IF(#REF!&gt;=0,"",))</f>
        <v>#REF!</v>
      </c>
      <c r="K3089" s="241" t="e">
        <f>保全管理データ!N5315</f>
        <v>#REF!</v>
      </c>
      <c r="L3089" s="259" t="e">
        <f>IF(#REF!="","",IF(#REF!="悪環境における作業",0.2,IF(#REF!="高所又は地下作業",0.1,IF(#REF!="錯綜場所作業",0.3,IF(#REF!="複雑な制約のある作業",0.4,IF(#REF!="単純な制約のある作業",0.2,0))))))</f>
        <v>#REF!</v>
      </c>
      <c r="M3089" s="260" t="e">
        <f t="shared" si="190"/>
        <v>#REF!</v>
      </c>
    </row>
    <row r="3090" spans="2:13" s="254" customFormat="1" ht="27.75" customHeight="1" x14ac:dyDescent="0.2">
      <c r="B3090" s="536" t="s">
        <v>268</v>
      </c>
      <c r="C3090" s="537"/>
      <c r="D3090" s="265"/>
      <c r="E3090" s="224" t="s">
        <v>246</v>
      </c>
      <c r="F3090" s="258" t="e">
        <f>IF(#REF!&gt;=1,IF(#REF!&gt;=1,#REF!),IF(#REF!&gt;=0,"",))</f>
        <v>#REF!</v>
      </c>
      <c r="G3090" s="241" t="e">
        <f>保全管理データ!N5289</f>
        <v>#REF!</v>
      </c>
      <c r="H3090" s="259" t="e">
        <f>IF(#REF!="無","",IF(#REF!="","",IF(#REF!="悪環境における作業",0.2,IF(#REF!="高所又は地下作業",0.1,IF(#REF!="錯綜場所作業",0.3,IF(#REF!="複雑な制約のある作業",0.4,IF(#REF!="単純な制約のある作業",0.2,0)))))))</f>
        <v>#REF!</v>
      </c>
      <c r="I3090" s="260" t="e">
        <f t="shared" si="189"/>
        <v>#REF!</v>
      </c>
      <c r="J3090" s="258" t="e">
        <f>IF(#REF!&gt;=1,IF(#REF!&gt;=1,#REF!),IF(#REF!&gt;=0,"",))</f>
        <v>#REF!</v>
      </c>
      <c r="K3090" s="241" t="e">
        <f>保全管理データ!N5316</f>
        <v>#REF!</v>
      </c>
      <c r="L3090" s="259" t="e">
        <f>IF(#REF!="","",IF(#REF!="悪環境における作業",0.2,IF(#REF!="高所又は地下作業",0.1,IF(#REF!="錯綜場所作業",0.3,IF(#REF!="複雑な制約のある作業",0.4,IF(#REF!="単純な制約のある作業",0.2,0))))))</f>
        <v>#REF!</v>
      </c>
      <c r="M3090" s="260" t="e">
        <f t="shared" si="190"/>
        <v>#REF!</v>
      </c>
    </row>
    <row r="3091" spans="2:13" s="254" customFormat="1" ht="27.75" customHeight="1" thickBot="1" x14ac:dyDescent="0.25">
      <c r="B3091" s="538" t="s">
        <v>269</v>
      </c>
      <c r="C3091" s="539"/>
      <c r="D3091" s="266"/>
      <c r="E3091" s="252" t="s">
        <v>245</v>
      </c>
      <c r="F3091" s="261" t="e">
        <f>IF(#REF!&gt;=1,IF(#REF!&gt;=1,#REF!),IF(#REF!&gt;=0,"",))</f>
        <v>#REF!</v>
      </c>
      <c r="G3091" s="245" t="e">
        <f>保全管理データ!N5290</f>
        <v>#REF!</v>
      </c>
      <c r="H3091" s="259" t="e">
        <f>IF(#REF!="無","",IF(#REF!="","",IF(#REF!="悪環境における作業",0.2,IF(#REF!="高所又は地下作業",0.1,IF(#REF!="錯綜場所作業",0.3,IF(#REF!="複雑な制約のある作業",0.4,IF(#REF!="単純な制約のある作業",0.2,0)))))))</f>
        <v>#REF!</v>
      </c>
      <c r="I3091" s="260" t="e">
        <f t="shared" si="189"/>
        <v>#REF!</v>
      </c>
      <c r="J3091" s="261" t="e">
        <f>IF(#REF!&gt;=1,IF(#REF!&gt;=1,#REF!),IF(#REF!&gt;=0,"",))</f>
        <v>#REF!</v>
      </c>
      <c r="K3091" s="245" t="e">
        <f>保全管理データ!N5317</f>
        <v>#REF!</v>
      </c>
      <c r="L3091" s="262" t="e">
        <f>IF(#REF!="","",IF(#REF!="悪環境における作業",0.2,IF(#REF!="高所又は地下作業",0.1,IF(#REF!="錯綜場所作業",0.3,IF(#REF!="複雑な制約のある作業",0.4,IF(#REF!="単純な制約のある作業",0.2,0))))))</f>
        <v>#REF!</v>
      </c>
      <c r="M3091" s="260" t="e">
        <f t="shared" si="190"/>
        <v>#REF!</v>
      </c>
    </row>
    <row r="3092" spans="2:13" s="254" customFormat="1" ht="27.75" customHeight="1" thickBot="1" x14ac:dyDescent="0.25">
      <c r="B3092" s="532" t="s">
        <v>190</v>
      </c>
      <c r="C3092" s="532"/>
      <c r="D3092" s="532"/>
      <c r="E3092" s="532"/>
      <c r="F3092" s="534" t="e">
        <f>SUM(I3068:I3091)</f>
        <v>#REF!</v>
      </c>
      <c r="G3092" s="534"/>
      <c r="H3092" s="534"/>
      <c r="I3092" s="535"/>
      <c r="J3092" s="533" t="e">
        <f>IF(SUM(J3068:J3091)=0,"0.00",SUM(M3068:M3091))</f>
        <v>#REF!</v>
      </c>
      <c r="K3092" s="534"/>
      <c r="L3092" s="534"/>
      <c r="M3092" s="535"/>
    </row>
    <row r="3093" spans="2:13" s="254" customFormat="1" ht="27.75" customHeight="1" thickBot="1" x14ac:dyDescent="0.25">
      <c r="B3093" s="532" t="s">
        <v>97</v>
      </c>
      <c r="C3093" s="532"/>
      <c r="D3093" s="532"/>
      <c r="E3093" s="532"/>
      <c r="F3093" s="533" t="e">
        <f>IF(#REF!="５年以下","0",IF(#REF!="５年～１０年",0.1,IF(#REF!="１０年以上",0.15)))</f>
        <v>#REF!</v>
      </c>
      <c r="G3093" s="534"/>
      <c r="H3093" s="534"/>
      <c r="I3093" s="534"/>
      <c r="J3093" s="534"/>
      <c r="K3093" s="534"/>
      <c r="L3093" s="534"/>
      <c r="M3093" s="535"/>
    </row>
    <row r="3094" spans="2:13" s="254" customFormat="1" ht="27.75" customHeight="1" thickBot="1" x14ac:dyDescent="0.25">
      <c r="B3094" s="533" t="s">
        <v>273</v>
      </c>
      <c r="C3094" s="534"/>
      <c r="D3094" s="534"/>
      <c r="E3094" s="535"/>
      <c r="F3094" s="533" t="e">
        <f>F3092*(1+F3093)</f>
        <v>#REF!</v>
      </c>
      <c r="G3094" s="534"/>
      <c r="H3094" s="534"/>
      <c r="I3094" s="534"/>
      <c r="J3094" s="533" t="e">
        <f>J3092*(1+F3093)</f>
        <v>#REF!</v>
      </c>
      <c r="K3094" s="534"/>
      <c r="L3094" s="534"/>
      <c r="M3094" s="535"/>
    </row>
    <row r="3095" spans="2:13" s="254" customFormat="1" ht="27.75" customHeight="1" thickBot="1" x14ac:dyDescent="0.25">
      <c r="B3095" s="532" t="s">
        <v>191</v>
      </c>
      <c r="C3095" s="532"/>
      <c r="D3095" s="532"/>
      <c r="E3095" s="532"/>
      <c r="F3095" s="533" t="e">
        <f>#REF!*(#REF!*#REF!+#REF!*#REF!)</f>
        <v>#REF!</v>
      </c>
      <c r="G3095" s="534"/>
      <c r="H3095" s="535"/>
      <c r="I3095" s="532" t="e">
        <f>#REF!</f>
        <v>#REF!</v>
      </c>
      <c r="J3095" s="533"/>
      <c r="K3095" s="263" t="s">
        <v>230</v>
      </c>
      <c r="L3095" s="535" t="e">
        <f>B3066</f>
        <v>#REF!</v>
      </c>
      <c r="M3095" s="532"/>
    </row>
    <row r="3096" spans="2:13" s="254" customFormat="1" ht="45" customHeight="1" thickBot="1" x14ac:dyDescent="0.25">
      <c r="B3096" s="253"/>
      <c r="C3096" s="253"/>
      <c r="D3096" s="253"/>
      <c r="E3096" s="253"/>
      <c r="F3096" s="253"/>
      <c r="G3096" s="253"/>
      <c r="H3096" s="253"/>
      <c r="I3096" s="253"/>
      <c r="J3096" s="253"/>
      <c r="K3096" s="253"/>
      <c r="L3096" s="253"/>
      <c r="M3096" s="253"/>
    </row>
    <row r="3097" spans="2:13" s="254" customFormat="1" ht="27.75" customHeight="1" thickBot="1" x14ac:dyDescent="0.25">
      <c r="B3097" s="542" t="s">
        <v>128</v>
      </c>
      <c r="C3097" s="543"/>
      <c r="D3097" s="543"/>
      <c r="E3097" s="544"/>
      <c r="F3097" s="253"/>
      <c r="G3097" s="253"/>
      <c r="H3097" s="253"/>
      <c r="I3097" s="253"/>
      <c r="J3097" s="253"/>
      <c r="K3097" s="253"/>
      <c r="L3097" s="253"/>
      <c r="M3097" s="253"/>
    </row>
    <row r="3098" spans="2:13" s="254" customFormat="1" ht="27.75" customHeight="1" x14ac:dyDescent="0.2">
      <c r="B3098" s="545" t="e">
        <f>#REF!</f>
        <v>#REF!</v>
      </c>
      <c r="C3098" s="546"/>
      <c r="D3098" s="547"/>
      <c r="E3098" s="548"/>
      <c r="F3098" s="552" t="s">
        <v>240</v>
      </c>
      <c r="G3098" s="553"/>
      <c r="H3098" s="553"/>
      <c r="I3098" s="554"/>
      <c r="J3098" s="552" t="s">
        <v>239</v>
      </c>
      <c r="K3098" s="553"/>
      <c r="L3098" s="553"/>
      <c r="M3098" s="554"/>
    </row>
    <row r="3099" spans="2:13" s="254" customFormat="1" ht="27.75" customHeight="1" thickBot="1" x14ac:dyDescent="0.25">
      <c r="B3099" s="549"/>
      <c r="C3099" s="550"/>
      <c r="D3099" s="550"/>
      <c r="E3099" s="551"/>
      <c r="F3099" s="255" t="s">
        <v>149</v>
      </c>
      <c r="G3099" s="256" t="s">
        <v>151</v>
      </c>
      <c r="H3099" s="256" t="s">
        <v>96</v>
      </c>
      <c r="I3099" s="257" t="s">
        <v>150</v>
      </c>
      <c r="J3099" s="255" t="s">
        <v>149</v>
      </c>
      <c r="K3099" s="256" t="s">
        <v>151</v>
      </c>
      <c r="L3099" s="256" t="s">
        <v>96</v>
      </c>
      <c r="M3099" s="257" t="s">
        <v>150</v>
      </c>
    </row>
    <row r="3100" spans="2:13" s="254" customFormat="1" ht="27.75" customHeight="1" thickTop="1" x14ac:dyDescent="0.2">
      <c r="B3100" s="540" t="s">
        <v>241</v>
      </c>
      <c r="C3100" s="541"/>
      <c r="D3100" s="264"/>
      <c r="E3100" s="237" t="s">
        <v>242</v>
      </c>
      <c r="F3100" s="258" t="e">
        <f>IF(#REF!&gt;=1,IF(#REF!&gt;=1,#REF!),IF(#REF!&gt;=0,"",))</f>
        <v>#REF!</v>
      </c>
      <c r="G3100" s="241" t="e">
        <f>保全管理データ!N5323</f>
        <v>#REF!</v>
      </c>
      <c r="H3100" s="259" t="e">
        <f>IF(#REF!="無","",IF(#REF!="","",IF(#REF!="悪環境における作業",0.2,IF(#REF!="高所又は地下作業",0.1,IF(#REF!="錯綜場所作業",0.3,IF(#REF!="複雑な制約のある作業",0.4,IF(#REF!="単純な制約のある作業",0.2,0)))))))</f>
        <v>#REF!</v>
      </c>
      <c r="I3100" s="260" t="e">
        <f>IF(F3100="","",F3100*G3100*(1+IF(H3100="",0,H3100)))</f>
        <v>#REF!</v>
      </c>
      <c r="J3100" s="258" t="e">
        <f>IF(#REF!&gt;=1,IF(#REF!&gt;=1,#REF!),IF(#REF!&gt;=0,"",))</f>
        <v>#REF!</v>
      </c>
      <c r="K3100" s="241" t="e">
        <f>保全管理データ!N5350</f>
        <v>#REF!</v>
      </c>
      <c r="L3100" s="259" t="e">
        <f>IF(#REF!="","",IF(#REF!="悪環境における作業",0.2,IF(#REF!="高所又は地下作業",0.1,IF(#REF!="錯綜場所作業",0.3,IF(#REF!="複雑な制約のある作業",0.4,IF(#REF!="単純な制約のある作業",0.2,0))))))</f>
        <v>#REF!</v>
      </c>
      <c r="M3100" s="260" t="e">
        <f>IF(J3100="","",J3100*K3100*(1+IF(L3100="",0,L3100)))</f>
        <v>#REF!</v>
      </c>
    </row>
    <row r="3101" spans="2:13" s="254" customFormat="1" ht="27.75" customHeight="1" x14ac:dyDescent="0.2">
      <c r="B3101" s="536" t="s">
        <v>243</v>
      </c>
      <c r="C3101" s="537"/>
      <c r="D3101" s="265"/>
      <c r="E3101" s="224" t="s">
        <v>242</v>
      </c>
      <c r="F3101" s="258" t="e">
        <f>IF(#REF!&gt;=1,IF(#REF!&gt;=1,#REF!),IF(#REF!&gt;=0,"",))</f>
        <v>#REF!</v>
      </c>
      <c r="G3101" s="241" t="e">
        <f>保全管理データ!N5324</f>
        <v>#REF!</v>
      </c>
      <c r="H3101" s="259" t="e">
        <f>IF(#REF!="無","",IF(#REF!="","",IF(#REF!="悪環境における作業",0.2,IF(#REF!="高所又は地下作業",0.1,IF(#REF!="錯綜場所作業",0.3,IF(#REF!="複雑な制約のある作業",0.4,IF(#REF!="単純な制約のある作業",0.2,0)))))))</f>
        <v>#REF!</v>
      </c>
      <c r="I3101" s="260" t="e">
        <f t="shared" ref="I3101:I3123" si="191">IF(F3101="","",F3101*G3101*(1+IF(H3101="",0,H3101)))</f>
        <v>#REF!</v>
      </c>
      <c r="J3101" s="258" t="e">
        <f>IF(#REF!&gt;=1,IF(#REF!&gt;=1,#REF!),IF(#REF!&gt;=0,"",))</f>
        <v>#REF!</v>
      </c>
      <c r="K3101" s="241" t="e">
        <f>保全管理データ!N5351</f>
        <v>#REF!</v>
      </c>
      <c r="L3101" s="259" t="e">
        <f>IF(#REF!="","",IF(#REF!="悪環境における作業",0.2,IF(#REF!="高所又は地下作業",0.1,IF(#REF!="錯綜場所作業",0.3,IF(#REF!="複雑な制約のある作業",0.4,IF(#REF!="単純な制約のある作業",0.2,0))))))</f>
        <v>#REF!</v>
      </c>
      <c r="M3101" s="260" t="e">
        <f t="shared" ref="M3101:M3123" si="192">IF(J3101="","",J3101*K3101*(1+IF(L3101="",0,L3101)))</f>
        <v>#REF!</v>
      </c>
    </row>
    <row r="3102" spans="2:13" s="254" customFormat="1" ht="27.75" customHeight="1" x14ac:dyDescent="0.2">
      <c r="B3102" s="536" t="s">
        <v>249</v>
      </c>
      <c r="C3102" s="537"/>
      <c r="D3102" s="265"/>
      <c r="E3102" s="224" t="s">
        <v>244</v>
      </c>
      <c r="F3102" s="258" t="e">
        <f>IF(#REF!&gt;=1,IF(#REF!&gt;=1,#REF!),IF(#REF!&gt;=0,"",))</f>
        <v>#REF!</v>
      </c>
      <c r="G3102" s="241" t="e">
        <f>保全管理データ!N5325</f>
        <v>#REF!</v>
      </c>
      <c r="H3102" s="259" t="e">
        <f>IF(#REF!="無","",IF(#REF!="","",IF(#REF!="悪環境における作業",0.2,IF(#REF!="高所又は地下作業",0.1,IF(#REF!="錯綜場所作業",0.3,IF(#REF!="複雑な制約のある作業",0.4,IF(#REF!="単純な制約のある作業",0.2,0)))))))</f>
        <v>#REF!</v>
      </c>
      <c r="I3102" s="260" t="e">
        <f t="shared" si="191"/>
        <v>#REF!</v>
      </c>
      <c r="J3102" s="258" t="e">
        <f>IF(#REF!&gt;=1,IF(#REF!&gt;=1,#REF!),IF(#REF!&gt;=0,"",))</f>
        <v>#REF!</v>
      </c>
      <c r="K3102" s="241" t="e">
        <f>保全管理データ!N5352</f>
        <v>#REF!</v>
      </c>
      <c r="L3102" s="259" t="e">
        <f>IF(#REF!="","",IF(#REF!="悪環境における作業",0.2,IF(#REF!="高所又は地下作業",0.1,IF(#REF!="錯綜場所作業",0.3,IF(#REF!="複雑な制約のある作業",0.4,IF(#REF!="単純な制約のある作業",0.2,0))))))</f>
        <v>#REF!</v>
      </c>
      <c r="M3102" s="260" t="e">
        <f t="shared" si="192"/>
        <v>#REF!</v>
      </c>
    </row>
    <row r="3103" spans="2:13" s="254" customFormat="1" ht="27.75" customHeight="1" x14ac:dyDescent="0.2">
      <c r="B3103" s="536" t="s">
        <v>250</v>
      </c>
      <c r="C3103" s="537"/>
      <c r="D3103" s="265"/>
      <c r="E3103" s="224" t="s">
        <v>244</v>
      </c>
      <c r="F3103" s="258" t="e">
        <f>IF(#REF!&gt;=1,IF(#REF!&gt;=1,#REF!),IF(#REF!&gt;=0,"",))</f>
        <v>#REF!</v>
      </c>
      <c r="G3103" s="241" t="e">
        <f>保全管理データ!N5326</f>
        <v>#REF!</v>
      </c>
      <c r="H3103" s="259" t="e">
        <f>IF(#REF!="無","",IF(#REF!="","",IF(#REF!="悪環境における作業",0.2,IF(#REF!="高所又は地下作業",0.1,IF(#REF!="錯綜場所作業",0.3,IF(#REF!="複雑な制約のある作業",0.4,IF(#REF!="単純な制約のある作業",0.2,0)))))))</f>
        <v>#REF!</v>
      </c>
      <c r="I3103" s="260" t="e">
        <f t="shared" si="191"/>
        <v>#REF!</v>
      </c>
      <c r="J3103" s="258" t="e">
        <f>IF(#REF!&gt;=1,IF(#REF!&gt;=1,#REF!),IF(#REF!&gt;=0,"",))</f>
        <v>#REF!</v>
      </c>
      <c r="K3103" s="241" t="e">
        <f>保全管理データ!N5353</f>
        <v>#REF!</v>
      </c>
      <c r="L3103" s="259" t="e">
        <f>IF(#REF!="","",IF(#REF!="悪環境における作業",0.2,IF(#REF!="高所又は地下作業",0.1,IF(#REF!="錯綜場所作業",0.3,IF(#REF!="複雑な制約のある作業",0.4,IF(#REF!="単純な制約のある作業",0.2,0))))))</f>
        <v>#REF!</v>
      </c>
      <c r="M3103" s="260" t="e">
        <f t="shared" si="192"/>
        <v>#REF!</v>
      </c>
    </row>
    <row r="3104" spans="2:13" s="254" customFormat="1" ht="27.75" customHeight="1" x14ac:dyDescent="0.2">
      <c r="B3104" s="536" t="s">
        <v>251</v>
      </c>
      <c r="C3104" s="537"/>
      <c r="D3104" s="265"/>
      <c r="E3104" s="224" t="s">
        <v>242</v>
      </c>
      <c r="F3104" s="258" t="e">
        <f>IF(#REF!&gt;=1,IF(#REF!&gt;=1,#REF!),IF(#REF!&gt;=0,"",))</f>
        <v>#REF!</v>
      </c>
      <c r="G3104" s="241" t="e">
        <f>保全管理データ!N5327</f>
        <v>#REF!</v>
      </c>
      <c r="H3104" s="259" t="e">
        <f>IF(#REF!="無","",IF(#REF!="","",IF(#REF!="悪環境における作業",0.2,IF(#REF!="高所又は地下作業",0.1,IF(#REF!="錯綜場所作業",0.3,IF(#REF!="複雑な制約のある作業",0.4,IF(#REF!="単純な制約のある作業",0.2,0)))))))</f>
        <v>#REF!</v>
      </c>
      <c r="I3104" s="260" t="e">
        <f t="shared" si="191"/>
        <v>#REF!</v>
      </c>
      <c r="J3104" s="258" t="e">
        <f>IF(#REF!&gt;=1,IF(#REF!&gt;=1,#REF!),IF(#REF!&gt;=0,"",))</f>
        <v>#REF!</v>
      </c>
      <c r="K3104" s="241" t="e">
        <f>保全管理データ!N5354</f>
        <v>#REF!</v>
      </c>
      <c r="L3104" s="259" t="e">
        <f>IF(#REF!="","",IF(#REF!="悪環境における作業",0.2,IF(#REF!="高所又は地下作業",0.1,IF(#REF!="錯綜場所作業",0.3,IF(#REF!="複雑な制約のある作業",0.4,IF(#REF!="単純な制約のある作業",0.2,0))))))</f>
        <v>#REF!</v>
      </c>
      <c r="M3104" s="260" t="e">
        <f t="shared" si="192"/>
        <v>#REF!</v>
      </c>
    </row>
    <row r="3105" spans="2:13" s="254" customFormat="1" ht="27.75" customHeight="1" x14ac:dyDescent="0.2">
      <c r="B3105" s="536" t="s">
        <v>252</v>
      </c>
      <c r="C3105" s="537"/>
      <c r="D3105" s="265"/>
      <c r="E3105" s="224" t="s">
        <v>244</v>
      </c>
      <c r="F3105" s="258" t="e">
        <f>IF(#REF!&gt;=1,IF(#REF!&gt;=1,#REF!),IF(#REF!&gt;=0,"",))</f>
        <v>#REF!</v>
      </c>
      <c r="G3105" s="241" t="e">
        <f>保全管理データ!N5328</f>
        <v>#REF!</v>
      </c>
      <c r="H3105" s="259" t="e">
        <f>IF(#REF!="無","",IF(#REF!="","",IF(#REF!="悪環境における作業",0.2,IF(#REF!="高所又は地下作業",0.1,IF(#REF!="錯綜場所作業",0.3,IF(#REF!="複雑な制約のある作業",0.4,IF(#REF!="単純な制約のある作業",0.2,0)))))))</f>
        <v>#REF!</v>
      </c>
      <c r="I3105" s="260" t="e">
        <f t="shared" si="191"/>
        <v>#REF!</v>
      </c>
      <c r="J3105" s="258" t="e">
        <f>IF(#REF!&gt;=1,IF(#REF!&gt;=1,#REF!),IF(#REF!&gt;=0,"",))</f>
        <v>#REF!</v>
      </c>
      <c r="K3105" s="241" t="e">
        <f>保全管理データ!N5355</f>
        <v>#REF!</v>
      </c>
      <c r="L3105" s="259" t="e">
        <f>IF(#REF!="","",IF(#REF!="悪環境における作業",0.2,IF(#REF!="高所又は地下作業",0.1,IF(#REF!="錯綜場所作業",0.3,IF(#REF!="複雑な制約のある作業",0.4,IF(#REF!="単純な制約のある作業",0.2,0))))))</f>
        <v>#REF!</v>
      </c>
      <c r="M3105" s="260" t="e">
        <f t="shared" si="192"/>
        <v>#REF!</v>
      </c>
    </row>
    <row r="3106" spans="2:13" s="254" customFormat="1" ht="27.75" customHeight="1" x14ac:dyDescent="0.2">
      <c r="B3106" s="536" t="s">
        <v>253</v>
      </c>
      <c r="C3106" s="537"/>
      <c r="D3106" s="265"/>
      <c r="E3106" s="224" t="s">
        <v>242</v>
      </c>
      <c r="F3106" s="258" t="e">
        <f>IF(#REF!&gt;=1,IF(#REF!&gt;=1,#REF!),IF(#REF!&gt;=0,"",))</f>
        <v>#REF!</v>
      </c>
      <c r="G3106" s="241" t="e">
        <f>保全管理データ!N5329</f>
        <v>#REF!</v>
      </c>
      <c r="H3106" s="259" t="e">
        <f>IF(#REF!="無","",IF(#REF!="","",IF(#REF!="悪環境における作業",0.2,IF(#REF!="高所又は地下作業",0.1,IF(#REF!="錯綜場所作業",0.3,IF(#REF!="複雑な制約のある作業",0.4,IF(#REF!="単純な制約のある作業",0.2,0)))))))</f>
        <v>#REF!</v>
      </c>
      <c r="I3106" s="260" t="e">
        <f t="shared" si="191"/>
        <v>#REF!</v>
      </c>
      <c r="J3106" s="258" t="e">
        <f>IF(#REF!&gt;=1,IF(#REF!&gt;=1,#REF!),IF(#REF!&gt;=0,"",))</f>
        <v>#REF!</v>
      </c>
      <c r="K3106" s="241" t="e">
        <f>保全管理データ!N5356</f>
        <v>#REF!</v>
      </c>
      <c r="L3106" s="259" t="e">
        <f>IF(#REF!="","",IF(#REF!="悪環境における作業",0.2,IF(#REF!="高所又は地下作業",0.1,IF(#REF!="錯綜場所作業",0.3,IF(#REF!="複雑な制約のある作業",0.4,IF(#REF!="単純な制約のある作業",0.2,0))))))</f>
        <v>#REF!</v>
      </c>
      <c r="M3106" s="260" t="e">
        <f t="shared" si="192"/>
        <v>#REF!</v>
      </c>
    </row>
    <row r="3107" spans="2:13" s="254" customFormat="1" ht="27.75" customHeight="1" x14ac:dyDescent="0.2">
      <c r="B3107" s="536" t="s">
        <v>254</v>
      </c>
      <c r="C3107" s="537"/>
      <c r="D3107" s="265"/>
      <c r="E3107" s="224" t="s">
        <v>242</v>
      </c>
      <c r="F3107" s="258" t="e">
        <f>IF(#REF!&gt;=1,IF(#REF!&gt;=1,#REF!),IF(#REF!&gt;=0,"",))</f>
        <v>#REF!</v>
      </c>
      <c r="G3107" s="241" t="e">
        <f>保全管理データ!N5330</f>
        <v>#REF!</v>
      </c>
      <c r="H3107" s="259" t="e">
        <f>IF(#REF!="無","",IF(#REF!="","",IF(#REF!="悪環境における作業",0.2,IF(#REF!="高所又は地下作業",0.1,IF(#REF!="錯綜場所作業",0.3,IF(#REF!="複雑な制約のある作業",0.4,IF(#REF!="単純な制約のある作業",0.2,0)))))))</f>
        <v>#REF!</v>
      </c>
      <c r="I3107" s="260" t="e">
        <f t="shared" si="191"/>
        <v>#REF!</v>
      </c>
      <c r="J3107" s="258" t="e">
        <f>IF(#REF!&gt;=1,IF(#REF!&gt;=1,#REF!),IF(#REF!&gt;=0,"",))</f>
        <v>#REF!</v>
      </c>
      <c r="K3107" s="241" t="e">
        <f>保全管理データ!N5357</f>
        <v>#REF!</v>
      </c>
      <c r="L3107" s="259" t="e">
        <f>IF(#REF!="","",IF(#REF!="悪環境における作業",0.2,IF(#REF!="高所又は地下作業",0.1,IF(#REF!="錯綜場所作業",0.3,IF(#REF!="複雑な制約のある作業",0.4,IF(#REF!="単純な制約のある作業",0.2,0))))))</f>
        <v>#REF!</v>
      </c>
      <c r="M3107" s="260" t="e">
        <f t="shared" si="192"/>
        <v>#REF!</v>
      </c>
    </row>
    <row r="3108" spans="2:13" s="254" customFormat="1" ht="27.75" customHeight="1" x14ac:dyDescent="0.2">
      <c r="B3108" s="536" t="s">
        <v>255</v>
      </c>
      <c r="C3108" s="537"/>
      <c r="D3108" s="265"/>
      <c r="E3108" s="224" t="s">
        <v>245</v>
      </c>
      <c r="F3108" s="258" t="e">
        <f>IF(#REF!&gt;=1,IF(#REF!&gt;=1,#REF!),IF(#REF!&gt;=0,"",))</f>
        <v>#REF!</v>
      </c>
      <c r="G3108" s="241" t="e">
        <f>保全管理データ!N5331</f>
        <v>#REF!</v>
      </c>
      <c r="H3108" s="259" t="e">
        <f>IF(#REF!="無","",IF(#REF!="","",IF(#REF!="悪環境における作業",0.2,IF(#REF!="高所又は地下作業",0.1,IF(#REF!="錯綜場所作業",0.3,IF(#REF!="複雑な制約のある作業",0.4,IF(#REF!="単純な制約のある作業",0.2,0)))))))</f>
        <v>#REF!</v>
      </c>
      <c r="I3108" s="260" t="e">
        <f t="shared" si="191"/>
        <v>#REF!</v>
      </c>
      <c r="J3108" s="258" t="e">
        <f>IF(#REF!&gt;=1,IF(#REF!&gt;=1,#REF!),IF(#REF!&gt;=0,"",))</f>
        <v>#REF!</v>
      </c>
      <c r="K3108" s="241" t="e">
        <f>保全管理データ!N5358</f>
        <v>#REF!</v>
      </c>
      <c r="L3108" s="259" t="e">
        <f>IF(#REF!="","",IF(#REF!="悪環境における作業",0.2,IF(#REF!="高所又は地下作業",0.1,IF(#REF!="錯綜場所作業",0.3,IF(#REF!="複雑な制約のある作業",0.4,IF(#REF!="単純な制約のある作業",0.2,0))))))</f>
        <v>#REF!</v>
      </c>
      <c r="M3108" s="260" t="e">
        <f t="shared" si="192"/>
        <v>#REF!</v>
      </c>
    </row>
    <row r="3109" spans="2:13" s="254" customFormat="1" ht="27.75" customHeight="1" x14ac:dyDescent="0.2">
      <c r="B3109" s="536" t="s">
        <v>256</v>
      </c>
      <c r="C3109" s="537"/>
      <c r="D3109" s="265"/>
      <c r="E3109" s="224" t="s">
        <v>242</v>
      </c>
      <c r="F3109" s="258" t="e">
        <f>IF(#REF!&gt;=1,IF(#REF!&gt;=1,#REF!),IF(#REF!&gt;=0,"",))</f>
        <v>#REF!</v>
      </c>
      <c r="G3109" s="241" t="e">
        <f>保全管理データ!N5332</f>
        <v>#REF!</v>
      </c>
      <c r="H3109" s="259" t="e">
        <f>IF(#REF!="無","",IF(#REF!="","",IF(#REF!="悪環境における作業",0.2,IF(#REF!="高所又は地下作業",0.1,IF(#REF!="錯綜場所作業",0.3,IF(#REF!="複雑な制約のある作業",0.4,IF(#REF!="単純な制約のある作業",0.2,0)))))))</f>
        <v>#REF!</v>
      </c>
      <c r="I3109" s="260" t="e">
        <f t="shared" si="191"/>
        <v>#REF!</v>
      </c>
      <c r="J3109" s="258" t="e">
        <f>IF(#REF!&gt;=1,IF(#REF!&gt;=1,#REF!),IF(#REF!&gt;=0,"",))</f>
        <v>#REF!</v>
      </c>
      <c r="K3109" s="241" t="e">
        <f>保全管理データ!N5359</f>
        <v>#REF!</v>
      </c>
      <c r="L3109" s="259" t="e">
        <f>IF(#REF!="","",IF(#REF!="悪環境における作業",0.2,IF(#REF!="高所又は地下作業",0.1,IF(#REF!="錯綜場所作業",0.3,IF(#REF!="複雑な制約のある作業",0.4,IF(#REF!="単純な制約のある作業",0.2,0))))))</f>
        <v>#REF!</v>
      </c>
      <c r="M3109" s="260" t="e">
        <f t="shared" si="192"/>
        <v>#REF!</v>
      </c>
    </row>
    <row r="3110" spans="2:13" s="254" customFormat="1" ht="27.75" customHeight="1" x14ac:dyDescent="0.2">
      <c r="B3110" s="536" t="s">
        <v>257</v>
      </c>
      <c r="C3110" s="537"/>
      <c r="D3110" s="265"/>
      <c r="E3110" s="224" t="s">
        <v>245</v>
      </c>
      <c r="F3110" s="258" t="e">
        <f>IF(#REF!&gt;=1,IF(#REF!&gt;=1,#REF!),IF(#REF!&gt;=0,"",))</f>
        <v>#REF!</v>
      </c>
      <c r="G3110" s="241" t="e">
        <f>保全管理データ!N5333</f>
        <v>#REF!</v>
      </c>
      <c r="H3110" s="259" t="e">
        <f>IF(#REF!="無","",IF(#REF!="","",IF(#REF!="悪環境における作業",0.2,IF(#REF!="高所又は地下作業",0.1,IF(#REF!="錯綜場所作業",0.3,IF(#REF!="複雑な制約のある作業",0.4,IF(#REF!="単純な制約のある作業",0.2,0)))))))</f>
        <v>#REF!</v>
      </c>
      <c r="I3110" s="260" t="e">
        <f t="shared" si="191"/>
        <v>#REF!</v>
      </c>
      <c r="J3110" s="258" t="e">
        <f>IF(#REF!&gt;=1,IF(#REF!&gt;=1,#REF!),IF(#REF!&gt;=0,"",))</f>
        <v>#REF!</v>
      </c>
      <c r="K3110" s="241" t="e">
        <f>保全管理データ!N5360</f>
        <v>#REF!</v>
      </c>
      <c r="L3110" s="259" t="e">
        <f>IF(#REF!="","",IF(#REF!="悪環境における作業",0.2,IF(#REF!="高所又は地下作業",0.1,IF(#REF!="錯綜場所作業",0.3,IF(#REF!="複雑な制約のある作業",0.4,IF(#REF!="単純な制約のある作業",0.2,0))))))</f>
        <v>#REF!</v>
      </c>
      <c r="M3110" s="260" t="e">
        <f t="shared" si="192"/>
        <v>#REF!</v>
      </c>
    </row>
    <row r="3111" spans="2:13" s="254" customFormat="1" ht="27.75" customHeight="1" x14ac:dyDescent="0.2">
      <c r="B3111" s="536" t="s">
        <v>258</v>
      </c>
      <c r="C3111" s="537"/>
      <c r="D3111" s="265"/>
      <c r="E3111" s="224" t="s">
        <v>245</v>
      </c>
      <c r="F3111" s="258" t="e">
        <f>IF(#REF!&gt;=1,IF(#REF!&gt;=1,#REF!),IF(#REF!&gt;=0,"",))</f>
        <v>#REF!</v>
      </c>
      <c r="G3111" s="241" t="e">
        <f>保全管理データ!N5334</f>
        <v>#REF!</v>
      </c>
      <c r="H3111" s="259" t="e">
        <f>IF(#REF!="無","",IF(#REF!="","",IF(#REF!="悪環境における作業",0.2,IF(#REF!="高所又は地下作業",0.1,IF(#REF!="錯綜場所作業",0.3,IF(#REF!="複雑な制約のある作業",0.4,IF(#REF!="単純な制約のある作業",0.2,0)))))))</f>
        <v>#REF!</v>
      </c>
      <c r="I3111" s="260" t="e">
        <f t="shared" si="191"/>
        <v>#REF!</v>
      </c>
      <c r="J3111" s="258" t="e">
        <f>IF(#REF!&gt;=1,IF(#REF!&gt;=1,#REF!),IF(#REF!&gt;=0,"",))</f>
        <v>#REF!</v>
      </c>
      <c r="K3111" s="241" t="e">
        <f>保全管理データ!N5361</f>
        <v>#REF!</v>
      </c>
      <c r="L3111" s="259" t="e">
        <f>IF(#REF!="","",IF(#REF!="悪環境における作業",0.2,IF(#REF!="高所又は地下作業",0.1,IF(#REF!="錯綜場所作業",0.3,IF(#REF!="複雑な制約のある作業",0.4,IF(#REF!="単純な制約のある作業",0.2,0))))))</f>
        <v>#REF!</v>
      </c>
      <c r="M3111" s="260" t="e">
        <f t="shared" si="192"/>
        <v>#REF!</v>
      </c>
    </row>
    <row r="3112" spans="2:13" s="254" customFormat="1" ht="27.75" customHeight="1" x14ac:dyDescent="0.2">
      <c r="B3112" s="536" t="s">
        <v>259</v>
      </c>
      <c r="C3112" s="537"/>
      <c r="D3112" s="265"/>
      <c r="E3112" s="224" t="s">
        <v>245</v>
      </c>
      <c r="F3112" s="258" t="e">
        <f>IF(#REF!&gt;=1,IF(#REF!&gt;=1,#REF!),IF(#REF!&gt;=0,"",))</f>
        <v>#REF!</v>
      </c>
      <c r="G3112" s="241" t="e">
        <f>保全管理データ!N5335</f>
        <v>#REF!</v>
      </c>
      <c r="H3112" s="259" t="e">
        <f>IF(#REF!="無","",IF(#REF!="","",IF(#REF!="悪環境における作業",0.2,IF(#REF!="高所又は地下作業",0.1,IF(#REF!="錯綜場所作業",0.3,IF(#REF!="複雑な制約のある作業",0.4,IF(#REF!="単純な制約のある作業",0.2,0)))))))</f>
        <v>#REF!</v>
      </c>
      <c r="I3112" s="260" t="e">
        <f t="shared" si="191"/>
        <v>#REF!</v>
      </c>
      <c r="J3112" s="258" t="e">
        <f>IF(#REF!&gt;=1,IF(#REF!&gt;=1,#REF!),IF(#REF!&gt;=0,"",))</f>
        <v>#REF!</v>
      </c>
      <c r="K3112" s="241" t="e">
        <f>保全管理データ!N5362</f>
        <v>#REF!</v>
      </c>
      <c r="L3112" s="259" t="e">
        <f>IF(#REF!="","",IF(#REF!="悪環境における作業",0.2,IF(#REF!="高所又は地下作業",0.1,IF(#REF!="錯綜場所作業",0.3,IF(#REF!="複雑な制約のある作業",0.4,IF(#REF!="単純な制約のある作業",0.2,0))))))</f>
        <v>#REF!</v>
      </c>
      <c r="M3112" s="260" t="e">
        <f t="shared" si="192"/>
        <v>#REF!</v>
      </c>
    </row>
    <row r="3113" spans="2:13" s="254" customFormat="1" ht="27.75" customHeight="1" x14ac:dyDescent="0.2">
      <c r="B3113" s="536" t="s">
        <v>260</v>
      </c>
      <c r="C3113" s="537"/>
      <c r="D3113" s="265"/>
      <c r="E3113" s="224" t="s">
        <v>248</v>
      </c>
      <c r="F3113" s="258" t="e">
        <f>IF(#REF!&gt;=1,IF(#REF!&gt;=1,#REF!),IF(#REF!&gt;=0,"",))</f>
        <v>#REF!</v>
      </c>
      <c r="G3113" s="241" t="e">
        <f>保全管理データ!N5336</f>
        <v>#REF!</v>
      </c>
      <c r="H3113" s="259" t="e">
        <f>IF(#REF!="無","",IF(#REF!="","",IF(#REF!="悪環境における作業",0.2,IF(#REF!="高所又は地下作業",0.1,IF(#REF!="錯綜場所作業",0.3,IF(#REF!="複雑な制約のある作業",0.4,IF(#REF!="単純な制約のある作業",0.2,0)))))))</f>
        <v>#REF!</v>
      </c>
      <c r="I3113" s="260" t="e">
        <f t="shared" si="191"/>
        <v>#REF!</v>
      </c>
      <c r="J3113" s="258" t="e">
        <f>IF(#REF!&gt;=1,IF(#REF!&gt;=1,#REF!),IF(#REF!&gt;=0,"",))</f>
        <v>#REF!</v>
      </c>
      <c r="K3113" s="241" t="e">
        <f>保全管理データ!N5363</f>
        <v>#REF!</v>
      </c>
      <c r="L3113" s="259" t="e">
        <f>IF(#REF!="","",IF(#REF!="悪環境における作業",0.2,IF(#REF!="高所又は地下作業",0.1,IF(#REF!="錯綜場所作業",0.3,IF(#REF!="複雑な制約のある作業",0.4,IF(#REF!="単純な制約のある作業",0.2,0))))))</f>
        <v>#REF!</v>
      </c>
      <c r="M3113" s="260" t="e">
        <f t="shared" si="192"/>
        <v>#REF!</v>
      </c>
    </row>
    <row r="3114" spans="2:13" s="254" customFormat="1" ht="27.75" customHeight="1" x14ac:dyDescent="0.2">
      <c r="B3114" s="536" t="s">
        <v>261</v>
      </c>
      <c r="C3114" s="537"/>
      <c r="D3114" s="265"/>
      <c r="E3114" s="224" t="s">
        <v>247</v>
      </c>
      <c r="F3114" s="258" t="e">
        <f>IF(#REF!&gt;=1,IF(#REF!&gt;=1,#REF!),IF(#REF!&gt;=0,"",))</f>
        <v>#REF!</v>
      </c>
      <c r="G3114" s="241" t="e">
        <f>保全管理データ!N5337</f>
        <v>#REF!</v>
      </c>
      <c r="H3114" s="259" t="e">
        <f>IF(#REF!="無","",IF(#REF!="","",IF(#REF!="悪環境における作業",0.2,IF(#REF!="高所又は地下作業",0.1,IF(#REF!="錯綜場所作業",0.3,IF(#REF!="複雑な制約のある作業",0.4,IF(#REF!="単純な制約のある作業",0.2,0)))))))</f>
        <v>#REF!</v>
      </c>
      <c r="I3114" s="260" t="e">
        <f t="shared" si="191"/>
        <v>#REF!</v>
      </c>
      <c r="J3114" s="258" t="e">
        <f>IF(#REF!&gt;=1,IF(#REF!&gt;=1,#REF!),IF(#REF!&gt;=0,"",))</f>
        <v>#REF!</v>
      </c>
      <c r="K3114" s="241" t="e">
        <f>保全管理データ!N5364</f>
        <v>#REF!</v>
      </c>
      <c r="L3114" s="259" t="e">
        <f>IF(#REF!="","",IF(#REF!="悪環境における作業",0.2,IF(#REF!="高所又は地下作業",0.1,IF(#REF!="錯綜場所作業",0.3,IF(#REF!="複雑な制約のある作業",0.4,IF(#REF!="単純な制約のある作業",0.2,0))))))</f>
        <v>#REF!</v>
      </c>
      <c r="M3114" s="260" t="e">
        <f t="shared" si="192"/>
        <v>#REF!</v>
      </c>
    </row>
    <row r="3115" spans="2:13" s="254" customFormat="1" ht="27.75" customHeight="1" x14ac:dyDescent="0.2">
      <c r="B3115" s="536" t="s">
        <v>262</v>
      </c>
      <c r="C3115" s="537"/>
      <c r="D3115" s="265"/>
      <c r="E3115" s="224" t="s">
        <v>245</v>
      </c>
      <c r="F3115" s="258" t="e">
        <f>IF(#REF!&gt;=1,IF(#REF!&gt;=1,#REF!),IF(#REF!&gt;=0,"",))</f>
        <v>#REF!</v>
      </c>
      <c r="G3115" s="241" t="e">
        <f>保全管理データ!N5338</f>
        <v>#REF!</v>
      </c>
      <c r="H3115" s="259" t="e">
        <f>IF(#REF!="無","",IF(#REF!="","",IF(#REF!="悪環境における作業",0.2,IF(#REF!="高所又は地下作業",0.1,IF(#REF!="錯綜場所作業",0.3,IF(#REF!="複雑な制約のある作業",0.4,IF(#REF!="単純な制約のある作業",0.2,0)))))))</f>
        <v>#REF!</v>
      </c>
      <c r="I3115" s="260" t="e">
        <f t="shared" si="191"/>
        <v>#REF!</v>
      </c>
      <c r="J3115" s="258" t="e">
        <f>IF(#REF!&gt;=1,IF(#REF!&gt;=1,#REF!),IF(#REF!&gt;=0,"",))</f>
        <v>#REF!</v>
      </c>
      <c r="K3115" s="241" t="e">
        <f>保全管理データ!N5365</f>
        <v>#REF!</v>
      </c>
      <c r="L3115" s="259" t="e">
        <f>IF(#REF!="","",IF(#REF!="悪環境における作業",0.2,IF(#REF!="高所又は地下作業",0.1,IF(#REF!="錯綜場所作業",0.3,IF(#REF!="複雑な制約のある作業",0.4,IF(#REF!="単純な制約のある作業",0.2,0))))))</f>
        <v>#REF!</v>
      </c>
      <c r="M3115" s="260" t="e">
        <f t="shared" si="192"/>
        <v>#REF!</v>
      </c>
    </row>
    <row r="3116" spans="2:13" s="254" customFormat="1" ht="27.75" customHeight="1" x14ac:dyDescent="0.2">
      <c r="B3116" s="536" t="s">
        <v>263</v>
      </c>
      <c r="C3116" s="537"/>
      <c r="D3116" s="265"/>
      <c r="E3116" s="224" t="s">
        <v>245</v>
      </c>
      <c r="F3116" s="258" t="e">
        <f>IF(#REF!&gt;=1,IF(#REF!&gt;=1,#REF!),IF(#REF!&gt;=0,"",))</f>
        <v>#REF!</v>
      </c>
      <c r="G3116" s="241" t="e">
        <f>保全管理データ!N5339</f>
        <v>#REF!</v>
      </c>
      <c r="H3116" s="259" t="e">
        <f>IF(#REF!="無","",IF(#REF!="","",IF(#REF!="悪環境における作業",0.2,IF(#REF!="高所又は地下作業",0.1,IF(#REF!="錯綜場所作業",0.3,IF(#REF!="複雑な制約のある作業",0.4,IF(#REF!="単純な制約のある作業",0.2,0)))))))</f>
        <v>#REF!</v>
      </c>
      <c r="I3116" s="260" t="e">
        <f t="shared" si="191"/>
        <v>#REF!</v>
      </c>
      <c r="J3116" s="258" t="e">
        <f>IF(#REF!&gt;=1,IF(#REF!&gt;=1,#REF!),IF(#REF!&gt;=0,"",))</f>
        <v>#REF!</v>
      </c>
      <c r="K3116" s="241" t="e">
        <f>保全管理データ!N5366</f>
        <v>#REF!</v>
      </c>
      <c r="L3116" s="259" t="e">
        <f>IF(#REF!="","",IF(#REF!="悪環境における作業",0.2,IF(#REF!="高所又は地下作業",0.1,IF(#REF!="錯綜場所作業",0.3,IF(#REF!="複雑な制約のある作業",0.4,IF(#REF!="単純な制約のある作業",0.2,0))))))</f>
        <v>#REF!</v>
      </c>
      <c r="M3116" s="260" t="e">
        <f t="shared" si="192"/>
        <v>#REF!</v>
      </c>
    </row>
    <row r="3117" spans="2:13" s="254" customFormat="1" ht="27.75" customHeight="1" x14ac:dyDescent="0.2">
      <c r="B3117" s="536" t="s">
        <v>264</v>
      </c>
      <c r="C3117" s="537"/>
      <c r="D3117" s="265"/>
      <c r="E3117" s="224" t="s">
        <v>245</v>
      </c>
      <c r="F3117" s="258" t="e">
        <f>IF(#REF!&gt;=1,IF(#REF!&gt;=1,#REF!),IF(#REF!&gt;=0,"",))</f>
        <v>#REF!</v>
      </c>
      <c r="G3117" s="241" t="e">
        <f>保全管理データ!N5340</f>
        <v>#REF!</v>
      </c>
      <c r="H3117" s="259" t="e">
        <f>IF(#REF!="無","",IF(#REF!="","",IF(#REF!="悪環境における作業",0.2,IF(#REF!="高所又は地下作業",0.1,IF(#REF!="錯綜場所作業",0.3,IF(#REF!="複雑な制約のある作業",0.4,IF(#REF!="単純な制約のある作業",0.2,0)))))))</f>
        <v>#REF!</v>
      </c>
      <c r="I3117" s="260" t="e">
        <f t="shared" si="191"/>
        <v>#REF!</v>
      </c>
      <c r="J3117" s="258" t="e">
        <f>IF(#REF!&gt;=1,IF(#REF!&gt;=1,#REF!),IF(#REF!&gt;=0,"",))</f>
        <v>#REF!</v>
      </c>
      <c r="K3117" s="241" t="e">
        <f>保全管理データ!N5367</f>
        <v>#REF!</v>
      </c>
      <c r="L3117" s="259" t="e">
        <f>IF(#REF!="","",IF(#REF!="悪環境における作業",0.2,IF(#REF!="高所又は地下作業",0.1,IF(#REF!="錯綜場所作業",0.3,IF(#REF!="複雑な制約のある作業",0.4,IF(#REF!="単純な制約のある作業",0.2,0))))))</f>
        <v>#REF!</v>
      </c>
      <c r="M3117" s="260" t="e">
        <f t="shared" si="192"/>
        <v>#REF!</v>
      </c>
    </row>
    <row r="3118" spans="2:13" s="254" customFormat="1" ht="27.75" customHeight="1" x14ac:dyDescent="0.2">
      <c r="B3118" s="536" t="s">
        <v>265</v>
      </c>
      <c r="C3118" s="537"/>
      <c r="D3118" s="265"/>
      <c r="E3118" s="224" t="s">
        <v>245</v>
      </c>
      <c r="F3118" s="258" t="e">
        <f>IF(#REF!&gt;=1,IF(#REF!&gt;=1,#REF!),IF(#REF!&gt;=0,"",))</f>
        <v>#REF!</v>
      </c>
      <c r="G3118" s="241" t="e">
        <f>保全管理データ!N5341</f>
        <v>#REF!</v>
      </c>
      <c r="H3118" s="259" t="e">
        <f>IF(#REF!="無","",IF(#REF!="","",IF(#REF!="悪環境における作業",0.2,IF(#REF!="高所又は地下作業",0.1,IF(#REF!="錯綜場所作業",0.3,IF(#REF!="複雑な制約のある作業",0.4,IF(#REF!="単純な制約のある作業",0.2,0)))))))</f>
        <v>#REF!</v>
      </c>
      <c r="I3118" s="260" t="e">
        <f t="shared" si="191"/>
        <v>#REF!</v>
      </c>
      <c r="J3118" s="258" t="e">
        <f>IF(#REF!&gt;=1,IF(#REF!&gt;=1,#REF!),IF(#REF!&gt;=0,"",))</f>
        <v>#REF!</v>
      </c>
      <c r="K3118" s="241" t="e">
        <f>保全管理データ!N5368</f>
        <v>#REF!</v>
      </c>
      <c r="L3118" s="259" t="e">
        <f>IF(#REF!="","",IF(#REF!="悪環境における作業",0.2,IF(#REF!="高所又は地下作業",0.1,IF(#REF!="錯綜場所作業",0.3,IF(#REF!="複雑な制約のある作業",0.4,IF(#REF!="単純な制約のある作業",0.2,0))))))</f>
        <v>#REF!</v>
      </c>
      <c r="M3118" s="260" t="e">
        <f t="shared" si="192"/>
        <v>#REF!</v>
      </c>
    </row>
    <row r="3119" spans="2:13" s="254" customFormat="1" ht="27.75" customHeight="1" x14ac:dyDescent="0.2">
      <c r="B3119" s="536" t="s">
        <v>266</v>
      </c>
      <c r="C3119" s="537"/>
      <c r="D3119" s="265"/>
      <c r="E3119" s="224" t="s">
        <v>245</v>
      </c>
      <c r="F3119" s="258" t="e">
        <f>IF(#REF!&gt;=1,IF(#REF!&gt;=1,#REF!),IF(#REF!&gt;=0,"",))</f>
        <v>#REF!</v>
      </c>
      <c r="G3119" s="241" t="e">
        <f>保全管理データ!N5342</f>
        <v>#REF!</v>
      </c>
      <c r="H3119" s="259" t="e">
        <f>IF(#REF!="無","",IF(#REF!="","",IF(#REF!="悪環境における作業",0.2,IF(#REF!="高所又は地下作業",0.1,IF(#REF!="錯綜場所作業",0.3,IF(#REF!="複雑な制約のある作業",0.4,IF(#REF!="単純な制約のある作業",0.2,0)))))))</f>
        <v>#REF!</v>
      </c>
      <c r="I3119" s="260" t="e">
        <f t="shared" si="191"/>
        <v>#REF!</v>
      </c>
      <c r="J3119" s="258" t="e">
        <f>IF(#REF!&gt;=1,IF(#REF!&gt;=1,#REF!),IF(#REF!&gt;=0,"",))</f>
        <v>#REF!</v>
      </c>
      <c r="K3119" s="241" t="e">
        <f>保全管理データ!N5369</f>
        <v>#REF!</v>
      </c>
      <c r="L3119" s="259" t="e">
        <f>IF(#REF!="","",IF(#REF!="悪環境における作業",0.2,IF(#REF!="高所又は地下作業",0.1,IF(#REF!="錯綜場所作業",0.3,IF(#REF!="複雑な制約のある作業",0.4,IF(#REF!="単純な制約のある作業",0.2,0))))))</f>
        <v>#REF!</v>
      </c>
      <c r="M3119" s="260" t="e">
        <f t="shared" si="192"/>
        <v>#REF!</v>
      </c>
    </row>
    <row r="3120" spans="2:13" s="254" customFormat="1" ht="27.75" customHeight="1" x14ac:dyDescent="0.2">
      <c r="B3120" s="536" t="s">
        <v>81</v>
      </c>
      <c r="C3120" s="537"/>
      <c r="D3120" s="265"/>
      <c r="E3120" s="224" t="s">
        <v>245</v>
      </c>
      <c r="F3120" s="258" t="e">
        <f>IF(#REF!&gt;=1,IF(#REF!&gt;=1,#REF!),IF(#REF!&gt;=0,"",))</f>
        <v>#REF!</v>
      </c>
      <c r="G3120" s="241" t="e">
        <f>保全管理データ!N5343</f>
        <v>#REF!</v>
      </c>
      <c r="H3120" s="259" t="e">
        <f>IF(#REF!="無","",IF(#REF!="","",IF(#REF!="悪環境における作業",0.2,IF(#REF!="高所又は地下作業",0.1,IF(#REF!="錯綜場所作業",0.3,IF(#REF!="複雑な制約のある作業",0.4,IF(#REF!="単純な制約のある作業",0.2,0)))))))</f>
        <v>#REF!</v>
      </c>
      <c r="I3120" s="260" t="e">
        <f t="shared" si="191"/>
        <v>#REF!</v>
      </c>
      <c r="J3120" s="258" t="e">
        <f>IF(#REF!&gt;=1,IF(#REF!&gt;=1,#REF!),IF(#REF!&gt;=0,"",))</f>
        <v>#REF!</v>
      </c>
      <c r="K3120" s="241" t="e">
        <f>保全管理データ!N5370</f>
        <v>#REF!</v>
      </c>
      <c r="L3120" s="259" t="e">
        <f>IF(#REF!="","",IF(#REF!="悪環境における作業",0.2,IF(#REF!="高所又は地下作業",0.1,IF(#REF!="錯綜場所作業",0.3,IF(#REF!="複雑な制約のある作業",0.4,IF(#REF!="単純な制約のある作業",0.2,0))))))</f>
        <v>#REF!</v>
      </c>
      <c r="M3120" s="260" t="e">
        <f t="shared" si="192"/>
        <v>#REF!</v>
      </c>
    </row>
    <row r="3121" spans="2:13" s="254" customFormat="1" ht="27.75" customHeight="1" x14ac:dyDescent="0.2">
      <c r="B3121" s="536" t="s">
        <v>267</v>
      </c>
      <c r="C3121" s="537"/>
      <c r="D3121" s="265"/>
      <c r="E3121" s="224" t="s">
        <v>247</v>
      </c>
      <c r="F3121" s="258" t="e">
        <f>IF(#REF!&gt;=1,IF(#REF!&gt;=1,#REF!),IF(#REF!&gt;=0,"",))</f>
        <v>#REF!</v>
      </c>
      <c r="G3121" s="241" t="e">
        <f>保全管理データ!N5344</f>
        <v>#REF!</v>
      </c>
      <c r="H3121" s="259" t="e">
        <f>IF(#REF!="無","",IF(#REF!="","",IF(#REF!="悪環境における作業",0.2,IF(#REF!="高所又は地下作業",0.1,IF(#REF!="錯綜場所作業",0.3,IF(#REF!="複雑な制約のある作業",0.4,IF(#REF!="単純な制約のある作業",0.2,0)))))))</f>
        <v>#REF!</v>
      </c>
      <c r="I3121" s="260" t="e">
        <f t="shared" si="191"/>
        <v>#REF!</v>
      </c>
      <c r="J3121" s="258" t="e">
        <f>IF(#REF!&gt;=1,IF(#REF!&gt;=1,#REF!),IF(#REF!&gt;=0,"",))</f>
        <v>#REF!</v>
      </c>
      <c r="K3121" s="241" t="e">
        <f>保全管理データ!N5371</f>
        <v>#REF!</v>
      </c>
      <c r="L3121" s="259" t="e">
        <f>IF(#REF!="","",IF(#REF!="悪環境における作業",0.2,IF(#REF!="高所又は地下作業",0.1,IF(#REF!="錯綜場所作業",0.3,IF(#REF!="複雑な制約のある作業",0.4,IF(#REF!="単純な制約のある作業",0.2,0))))))</f>
        <v>#REF!</v>
      </c>
      <c r="M3121" s="260" t="e">
        <f t="shared" si="192"/>
        <v>#REF!</v>
      </c>
    </row>
    <row r="3122" spans="2:13" s="254" customFormat="1" ht="27.75" customHeight="1" x14ac:dyDescent="0.2">
      <c r="B3122" s="536" t="s">
        <v>268</v>
      </c>
      <c r="C3122" s="537"/>
      <c r="D3122" s="265"/>
      <c r="E3122" s="224" t="s">
        <v>246</v>
      </c>
      <c r="F3122" s="258" t="e">
        <f>IF(#REF!&gt;=1,IF(#REF!&gt;=1,#REF!),IF(#REF!&gt;=0,"",))</f>
        <v>#REF!</v>
      </c>
      <c r="G3122" s="241" t="e">
        <f>保全管理データ!N5345</f>
        <v>#REF!</v>
      </c>
      <c r="H3122" s="259" t="e">
        <f>IF(#REF!="無","",IF(#REF!="","",IF(#REF!="悪環境における作業",0.2,IF(#REF!="高所又は地下作業",0.1,IF(#REF!="錯綜場所作業",0.3,IF(#REF!="複雑な制約のある作業",0.4,IF(#REF!="単純な制約のある作業",0.2,0)))))))</f>
        <v>#REF!</v>
      </c>
      <c r="I3122" s="260" t="e">
        <f t="shared" si="191"/>
        <v>#REF!</v>
      </c>
      <c r="J3122" s="258" t="e">
        <f>IF(#REF!&gt;=1,IF(#REF!&gt;=1,#REF!),IF(#REF!&gt;=0,"",))</f>
        <v>#REF!</v>
      </c>
      <c r="K3122" s="241" t="e">
        <f>保全管理データ!N5372</f>
        <v>#REF!</v>
      </c>
      <c r="L3122" s="259" t="e">
        <f>IF(#REF!="","",IF(#REF!="悪環境における作業",0.2,IF(#REF!="高所又は地下作業",0.1,IF(#REF!="錯綜場所作業",0.3,IF(#REF!="複雑な制約のある作業",0.4,IF(#REF!="単純な制約のある作業",0.2,0))))))</f>
        <v>#REF!</v>
      </c>
      <c r="M3122" s="260" t="e">
        <f t="shared" si="192"/>
        <v>#REF!</v>
      </c>
    </row>
    <row r="3123" spans="2:13" s="254" customFormat="1" ht="27.75" customHeight="1" thickBot="1" x14ac:dyDescent="0.25">
      <c r="B3123" s="538" t="s">
        <v>269</v>
      </c>
      <c r="C3123" s="539"/>
      <c r="D3123" s="266"/>
      <c r="E3123" s="252" t="s">
        <v>245</v>
      </c>
      <c r="F3123" s="261" t="e">
        <f>IF(#REF!&gt;=1,IF(#REF!&gt;=1,#REF!),IF(#REF!&gt;=0,"",))</f>
        <v>#REF!</v>
      </c>
      <c r="G3123" s="245" t="e">
        <f>保全管理データ!N5346</f>
        <v>#REF!</v>
      </c>
      <c r="H3123" s="259" t="e">
        <f>IF(#REF!="無","",IF(#REF!="","",IF(#REF!="悪環境における作業",0.2,IF(#REF!="高所又は地下作業",0.1,IF(#REF!="錯綜場所作業",0.3,IF(#REF!="複雑な制約のある作業",0.4,IF(#REF!="単純な制約のある作業",0.2,0)))))))</f>
        <v>#REF!</v>
      </c>
      <c r="I3123" s="260" t="e">
        <f t="shared" si="191"/>
        <v>#REF!</v>
      </c>
      <c r="J3123" s="261" t="e">
        <f>IF(#REF!&gt;=1,IF(#REF!&gt;=1,#REF!),IF(#REF!&gt;=0,"",))</f>
        <v>#REF!</v>
      </c>
      <c r="K3123" s="245" t="e">
        <f>保全管理データ!N5373</f>
        <v>#REF!</v>
      </c>
      <c r="L3123" s="262" t="e">
        <f>IF(#REF!="","",IF(#REF!="悪環境における作業",0.2,IF(#REF!="高所又は地下作業",0.1,IF(#REF!="錯綜場所作業",0.3,IF(#REF!="複雑な制約のある作業",0.4,IF(#REF!="単純な制約のある作業",0.2,0))))))</f>
        <v>#REF!</v>
      </c>
      <c r="M3123" s="260" t="e">
        <f t="shared" si="192"/>
        <v>#REF!</v>
      </c>
    </row>
    <row r="3124" spans="2:13" s="254" customFormat="1" ht="27.75" customHeight="1" thickBot="1" x14ac:dyDescent="0.25">
      <c r="B3124" s="532" t="s">
        <v>190</v>
      </c>
      <c r="C3124" s="532"/>
      <c r="D3124" s="532"/>
      <c r="E3124" s="532"/>
      <c r="F3124" s="533" t="e">
        <f>SUM(I3100:I3123)</f>
        <v>#REF!</v>
      </c>
      <c r="G3124" s="534"/>
      <c r="H3124" s="534"/>
      <c r="I3124" s="535"/>
      <c r="J3124" s="533" t="e">
        <f>IF(SUM(J3100:J3123)=0,"0.00",SUM(M3100:M3123))</f>
        <v>#REF!</v>
      </c>
      <c r="K3124" s="534"/>
      <c r="L3124" s="534"/>
      <c r="M3124" s="535"/>
    </row>
    <row r="3125" spans="2:13" s="254" customFormat="1" ht="27.75" customHeight="1" thickBot="1" x14ac:dyDescent="0.25">
      <c r="B3125" s="532" t="s">
        <v>97</v>
      </c>
      <c r="C3125" s="532"/>
      <c r="D3125" s="532"/>
      <c r="E3125" s="532"/>
      <c r="F3125" s="533" t="e">
        <f>IF(#REF!="５年以下","0",IF(#REF!="５年～１０年",0.1,IF(#REF!="１０年以上",0.15)))</f>
        <v>#REF!</v>
      </c>
      <c r="G3125" s="534"/>
      <c r="H3125" s="534"/>
      <c r="I3125" s="534"/>
      <c r="J3125" s="534"/>
      <c r="K3125" s="534"/>
      <c r="L3125" s="534"/>
      <c r="M3125" s="535"/>
    </row>
    <row r="3126" spans="2:13" s="254" customFormat="1" ht="27.75" customHeight="1" thickBot="1" x14ac:dyDescent="0.25">
      <c r="B3126" s="533" t="s">
        <v>273</v>
      </c>
      <c r="C3126" s="534"/>
      <c r="D3126" s="534"/>
      <c r="E3126" s="535"/>
      <c r="F3126" s="533" t="e">
        <f>F3124*(1+F3125)</f>
        <v>#REF!</v>
      </c>
      <c r="G3126" s="534"/>
      <c r="H3126" s="534"/>
      <c r="I3126" s="534"/>
      <c r="J3126" s="533" t="e">
        <f>J3124*(1+F3125)</f>
        <v>#REF!</v>
      </c>
      <c r="K3126" s="534"/>
      <c r="L3126" s="534"/>
      <c r="M3126" s="535"/>
    </row>
    <row r="3127" spans="2:13" s="254" customFormat="1" ht="27.75" customHeight="1" thickBot="1" x14ac:dyDescent="0.25">
      <c r="B3127" s="532" t="s">
        <v>191</v>
      </c>
      <c r="C3127" s="532"/>
      <c r="D3127" s="532"/>
      <c r="E3127" s="532"/>
      <c r="F3127" s="533" t="e">
        <f>#REF!*(#REF!*#REF!+#REF!*#REF!)</f>
        <v>#REF!</v>
      </c>
      <c r="G3127" s="534"/>
      <c r="H3127" s="535"/>
      <c r="I3127" s="532" t="e">
        <f>#REF!</f>
        <v>#REF!</v>
      </c>
      <c r="J3127" s="533"/>
      <c r="K3127" s="263" t="s">
        <v>230</v>
      </c>
      <c r="L3127" s="535" t="e">
        <f>B3098</f>
        <v>#REF!</v>
      </c>
      <c r="M3127" s="532"/>
    </row>
    <row r="3128" spans="2:13" s="254" customFormat="1" ht="45" customHeight="1" thickBot="1" x14ac:dyDescent="0.25">
      <c r="B3128" s="253"/>
      <c r="C3128" s="253"/>
      <c r="D3128" s="253"/>
      <c r="E3128" s="253"/>
      <c r="F3128" s="253"/>
      <c r="G3128" s="253"/>
      <c r="H3128" s="253"/>
      <c r="I3128" s="253"/>
      <c r="J3128" s="253"/>
      <c r="K3128" s="253"/>
      <c r="L3128" s="253"/>
      <c r="M3128" s="253"/>
    </row>
    <row r="3129" spans="2:13" s="254" customFormat="1" ht="27.75" customHeight="1" thickBot="1" x14ac:dyDescent="0.25">
      <c r="B3129" s="542" t="s">
        <v>128</v>
      </c>
      <c r="C3129" s="543"/>
      <c r="D3129" s="543"/>
      <c r="E3129" s="544"/>
      <c r="F3129" s="253"/>
      <c r="G3129" s="253"/>
      <c r="H3129" s="253"/>
      <c r="I3129" s="253"/>
      <c r="J3129" s="253"/>
      <c r="K3129" s="253"/>
      <c r="L3129" s="253"/>
      <c r="M3129" s="253"/>
    </row>
    <row r="3130" spans="2:13" s="254" customFormat="1" ht="27.75" customHeight="1" x14ac:dyDescent="0.2">
      <c r="B3130" s="545" t="e">
        <f>#REF!</f>
        <v>#REF!</v>
      </c>
      <c r="C3130" s="546"/>
      <c r="D3130" s="547"/>
      <c r="E3130" s="548"/>
      <c r="F3130" s="552" t="s">
        <v>240</v>
      </c>
      <c r="G3130" s="553"/>
      <c r="H3130" s="553"/>
      <c r="I3130" s="554"/>
      <c r="J3130" s="552" t="s">
        <v>239</v>
      </c>
      <c r="K3130" s="553"/>
      <c r="L3130" s="553"/>
      <c r="M3130" s="554"/>
    </row>
    <row r="3131" spans="2:13" s="254" customFormat="1" ht="27.75" customHeight="1" thickBot="1" x14ac:dyDescent="0.25">
      <c r="B3131" s="549"/>
      <c r="C3131" s="550"/>
      <c r="D3131" s="550"/>
      <c r="E3131" s="551"/>
      <c r="F3131" s="255" t="s">
        <v>149</v>
      </c>
      <c r="G3131" s="256" t="s">
        <v>151</v>
      </c>
      <c r="H3131" s="256" t="s">
        <v>96</v>
      </c>
      <c r="I3131" s="257" t="s">
        <v>150</v>
      </c>
      <c r="J3131" s="255" t="s">
        <v>149</v>
      </c>
      <c r="K3131" s="256" t="s">
        <v>151</v>
      </c>
      <c r="L3131" s="256" t="s">
        <v>96</v>
      </c>
      <c r="M3131" s="257" t="s">
        <v>150</v>
      </c>
    </row>
    <row r="3132" spans="2:13" s="254" customFormat="1" ht="27.75" customHeight="1" thickTop="1" x14ac:dyDescent="0.2">
      <c r="B3132" s="540" t="s">
        <v>241</v>
      </c>
      <c r="C3132" s="541"/>
      <c r="D3132" s="264"/>
      <c r="E3132" s="237" t="s">
        <v>242</v>
      </c>
      <c r="F3132" s="258" t="e">
        <f>IF(#REF!&gt;=1,IF(#REF!&gt;=1,#REF!),IF(#REF!&gt;=0,"",))</f>
        <v>#REF!</v>
      </c>
      <c r="G3132" s="241" t="e">
        <f>保全管理データ!N5379</f>
        <v>#REF!</v>
      </c>
      <c r="H3132" s="259" t="e">
        <f>IF(#REF!="無","",IF(#REF!="","",IF(#REF!="悪環境における作業",0.2,IF(#REF!="高所又は地下作業",0.1,IF(#REF!="錯綜場所作業",0.3,IF(#REF!="複雑な制約のある作業",0.4,IF(#REF!="単純な制約のある作業",0.2,0)))))))</f>
        <v>#REF!</v>
      </c>
      <c r="I3132" s="260" t="e">
        <f>IF(F3132="","",F3132*G3132*(1+IF(H3132="",0,H3132)))</f>
        <v>#REF!</v>
      </c>
      <c r="J3132" s="258" t="e">
        <f>IF(#REF!&gt;=1,IF(#REF!&gt;=1,#REF!),IF(#REF!&gt;=0,"",))</f>
        <v>#REF!</v>
      </c>
      <c r="K3132" s="241" t="e">
        <f>保全管理データ!N5406</f>
        <v>#REF!</v>
      </c>
      <c r="L3132" s="259" t="e">
        <f>IF(#REF!="","",IF(#REF!="悪環境における作業",0.2,IF(#REF!="高所又は地下作業",0.1,IF(#REF!="錯綜場所作業",0.3,IF(#REF!="複雑な制約のある作業",0.4,IF(#REF!="単純な制約のある作業",0.2,0))))))</f>
        <v>#REF!</v>
      </c>
      <c r="M3132" s="260" t="e">
        <f>IF(J3132="","",J3132*K3132*(1+IF(L3132="",0,L3132)))</f>
        <v>#REF!</v>
      </c>
    </row>
    <row r="3133" spans="2:13" s="254" customFormat="1" ht="27.75" customHeight="1" x14ac:dyDescent="0.2">
      <c r="B3133" s="536" t="s">
        <v>243</v>
      </c>
      <c r="C3133" s="537"/>
      <c r="D3133" s="265"/>
      <c r="E3133" s="224" t="s">
        <v>242</v>
      </c>
      <c r="F3133" s="258" t="e">
        <f>IF(#REF!&gt;=1,IF(#REF!&gt;=1,#REF!),IF(#REF!&gt;=0,"",))</f>
        <v>#REF!</v>
      </c>
      <c r="G3133" s="241" t="e">
        <f>保全管理データ!N5380</f>
        <v>#REF!</v>
      </c>
      <c r="H3133" s="259" t="e">
        <f>IF(#REF!="無","",IF(#REF!="","",IF(#REF!="悪環境における作業",0.2,IF(#REF!="高所又は地下作業",0.1,IF(#REF!="錯綜場所作業",0.3,IF(#REF!="複雑な制約のある作業",0.4,IF(#REF!="単純な制約のある作業",0.2,0)))))))</f>
        <v>#REF!</v>
      </c>
      <c r="I3133" s="260" t="e">
        <f t="shared" ref="I3133:I3155" si="193">IF(F3133="","",F3133*G3133*(1+IF(H3133="",0,H3133)))</f>
        <v>#REF!</v>
      </c>
      <c r="J3133" s="258" t="e">
        <f>IF(#REF!&gt;=1,IF(#REF!&gt;=1,#REF!),IF(#REF!&gt;=0,"",))</f>
        <v>#REF!</v>
      </c>
      <c r="K3133" s="241" t="e">
        <f>保全管理データ!N5407</f>
        <v>#REF!</v>
      </c>
      <c r="L3133" s="259" t="e">
        <f>IF(#REF!="","",IF(#REF!="悪環境における作業",0.2,IF(#REF!="高所又は地下作業",0.1,IF(#REF!="錯綜場所作業",0.3,IF(#REF!="複雑な制約のある作業",0.4,IF(#REF!="単純な制約のある作業",0.2,0))))))</f>
        <v>#REF!</v>
      </c>
      <c r="M3133" s="260" t="e">
        <f t="shared" ref="M3133:M3155" si="194">IF(J3133="","",J3133*K3133*(1+IF(L3133="",0,L3133)))</f>
        <v>#REF!</v>
      </c>
    </row>
    <row r="3134" spans="2:13" s="254" customFormat="1" ht="27.75" customHeight="1" x14ac:dyDescent="0.2">
      <c r="B3134" s="536" t="s">
        <v>249</v>
      </c>
      <c r="C3134" s="537"/>
      <c r="D3134" s="265"/>
      <c r="E3134" s="224" t="s">
        <v>244</v>
      </c>
      <c r="F3134" s="258" t="e">
        <f>IF(#REF!&gt;=1,IF(#REF!&gt;=1,#REF!),IF(#REF!&gt;=0,"",))</f>
        <v>#REF!</v>
      </c>
      <c r="G3134" s="241" t="e">
        <f>保全管理データ!N5381</f>
        <v>#REF!</v>
      </c>
      <c r="H3134" s="259" t="e">
        <f>IF(#REF!="無","",IF(#REF!="","",IF(#REF!="悪環境における作業",0.2,IF(#REF!="高所又は地下作業",0.1,IF(#REF!="錯綜場所作業",0.3,IF(#REF!="複雑な制約のある作業",0.4,IF(#REF!="単純な制約のある作業",0.2,0)))))))</f>
        <v>#REF!</v>
      </c>
      <c r="I3134" s="260" t="e">
        <f t="shared" si="193"/>
        <v>#REF!</v>
      </c>
      <c r="J3134" s="258" t="e">
        <f>IF(#REF!&gt;=1,IF(#REF!&gt;=1,#REF!),IF(#REF!&gt;=0,"",))</f>
        <v>#REF!</v>
      </c>
      <c r="K3134" s="241" t="e">
        <f>保全管理データ!N5408</f>
        <v>#REF!</v>
      </c>
      <c r="L3134" s="259" t="e">
        <f>IF(#REF!="","",IF(#REF!="悪環境における作業",0.2,IF(#REF!="高所又は地下作業",0.1,IF(#REF!="錯綜場所作業",0.3,IF(#REF!="複雑な制約のある作業",0.4,IF(#REF!="単純な制約のある作業",0.2,0))))))</f>
        <v>#REF!</v>
      </c>
      <c r="M3134" s="260" t="e">
        <f t="shared" si="194"/>
        <v>#REF!</v>
      </c>
    </row>
    <row r="3135" spans="2:13" s="254" customFormat="1" ht="27.75" customHeight="1" x14ac:dyDescent="0.2">
      <c r="B3135" s="536" t="s">
        <v>250</v>
      </c>
      <c r="C3135" s="537"/>
      <c r="D3135" s="265"/>
      <c r="E3135" s="224" t="s">
        <v>244</v>
      </c>
      <c r="F3135" s="258" t="e">
        <f>IF(#REF!&gt;=1,IF(#REF!&gt;=1,#REF!),IF(#REF!&gt;=0,"",))</f>
        <v>#REF!</v>
      </c>
      <c r="G3135" s="241" t="e">
        <f>保全管理データ!N5382</f>
        <v>#REF!</v>
      </c>
      <c r="H3135" s="259" t="e">
        <f>IF(#REF!="無","",IF(#REF!="","",IF(#REF!="悪環境における作業",0.2,IF(#REF!="高所又は地下作業",0.1,IF(#REF!="錯綜場所作業",0.3,IF(#REF!="複雑な制約のある作業",0.4,IF(#REF!="単純な制約のある作業",0.2,0)))))))</f>
        <v>#REF!</v>
      </c>
      <c r="I3135" s="260" t="e">
        <f t="shared" si="193"/>
        <v>#REF!</v>
      </c>
      <c r="J3135" s="258" t="e">
        <f>IF(#REF!&gt;=1,IF(#REF!&gt;=1,#REF!),IF(#REF!&gt;=0,"",))</f>
        <v>#REF!</v>
      </c>
      <c r="K3135" s="241" t="e">
        <f>保全管理データ!N5409</f>
        <v>#REF!</v>
      </c>
      <c r="L3135" s="259" t="e">
        <f>IF(#REF!="","",IF(#REF!="悪環境における作業",0.2,IF(#REF!="高所又は地下作業",0.1,IF(#REF!="錯綜場所作業",0.3,IF(#REF!="複雑な制約のある作業",0.4,IF(#REF!="単純な制約のある作業",0.2,0))))))</f>
        <v>#REF!</v>
      </c>
      <c r="M3135" s="260" t="e">
        <f t="shared" si="194"/>
        <v>#REF!</v>
      </c>
    </row>
    <row r="3136" spans="2:13" s="254" customFormat="1" ht="27.75" customHeight="1" x14ac:dyDescent="0.2">
      <c r="B3136" s="536" t="s">
        <v>251</v>
      </c>
      <c r="C3136" s="537"/>
      <c r="D3136" s="265"/>
      <c r="E3136" s="224" t="s">
        <v>242</v>
      </c>
      <c r="F3136" s="258" t="e">
        <f>IF(#REF!&gt;=1,IF(#REF!&gt;=1,#REF!),IF(#REF!&gt;=0,"",))</f>
        <v>#REF!</v>
      </c>
      <c r="G3136" s="241" t="e">
        <f>保全管理データ!N5383</f>
        <v>#REF!</v>
      </c>
      <c r="H3136" s="259" t="e">
        <f>IF(#REF!="無","",IF(#REF!="","",IF(#REF!="悪環境における作業",0.2,IF(#REF!="高所又は地下作業",0.1,IF(#REF!="錯綜場所作業",0.3,IF(#REF!="複雑な制約のある作業",0.4,IF(#REF!="単純な制約のある作業",0.2,0)))))))</f>
        <v>#REF!</v>
      </c>
      <c r="I3136" s="260" t="e">
        <f t="shared" si="193"/>
        <v>#REF!</v>
      </c>
      <c r="J3136" s="258" t="e">
        <f>IF(#REF!&gt;=1,IF(#REF!&gt;=1,#REF!),IF(#REF!&gt;=0,"",))</f>
        <v>#REF!</v>
      </c>
      <c r="K3136" s="241" t="e">
        <f>保全管理データ!N5410</f>
        <v>#REF!</v>
      </c>
      <c r="L3136" s="259" t="e">
        <f>IF(#REF!="","",IF(#REF!="悪環境における作業",0.2,IF(#REF!="高所又は地下作業",0.1,IF(#REF!="錯綜場所作業",0.3,IF(#REF!="複雑な制約のある作業",0.4,IF(#REF!="単純な制約のある作業",0.2,0))))))</f>
        <v>#REF!</v>
      </c>
      <c r="M3136" s="260" t="e">
        <f t="shared" si="194"/>
        <v>#REF!</v>
      </c>
    </row>
    <row r="3137" spans="2:13" s="254" customFormat="1" ht="27.75" customHeight="1" x14ac:dyDescent="0.2">
      <c r="B3137" s="536" t="s">
        <v>252</v>
      </c>
      <c r="C3137" s="537"/>
      <c r="D3137" s="265"/>
      <c r="E3137" s="224" t="s">
        <v>244</v>
      </c>
      <c r="F3137" s="258" t="e">
        <f>IF(#REF!&gt;=1,IF(#REF!&gt;=1,#REF!),IF(#REF!&gt;=0,"",))</f>
        <v>#REF!</v>
      </c>
      <c r="G3137" s="241" t="e">
        <f>保全管理データ!N5384</f>
        <v>#REF!</v>
      </c>
      <c r="H3137" s="259" t="e">
        <f>IF(#REF!="無","",IF(#REF!="","",IF(#REF!="悪環境における作業",0.2,IF(#REF!="高所又は地下作業",0.1,IF(#REF!="錯綜場所作業",0.3,IF(#REF!="複雑な制約のある作業",0.4,IF(#REF!="単純な制約のある作業",0.2,0)))))))</f>
        <v>#REF!</v>
      </c>
      <c r="I3137" s="260" t="e">
        <f t="shared" si="193"/>
        <v>#REF!</v>
      </c>
      <c r="J3137" s="258" t="e">
        <f>IF(#REF!&gt;=1,IF(#REF!&gt;=1,#REF!),IF(#REF!&gt;=0,"",))</f>
        <v>#REF!</v>
      </c>
      <c r="K3137" s="241" t="e">
        <f>保全管理データ!N5411</f>
        <v>#REF!</v>
      </c>
      <c r="L3137" s="259" t="e">
        <f>IF(#REF!="","",IF(#REF!="悪環境における作業",0.2,IF(#REF!="高所又は地下作業",0.1,IF(#REF!="錯綜場所作業",0.3,IF(#REF!="複雑な制約のある作業",0.4,IF(#REF!="単純な制約のある作業",0.2,0))))))</f>
        <v>#REF!</v>
      </c>
      <c r="M3137" s="260" t="e">
        <f t="shared" si="194"/>
        <v>#REF!</v>
      </c>
    </row>
    <row r="3138" spans="2:13" s="254" customFormat="1" ht="27.75" customHeight="1" x14ac:dyDescent="0.2">
      <c r="B3138" s="536" t="s">
        <v>253</v>
      </c>
      <c r="C3138" s="537"/>
      <c r="D3138" s="265"/>
      <c r="E3138" s="224" t="s">
        <v>242</v>
      </c>
      <c r="F3138" s="258" t="e">
        <f>IF(#REF!&gt;=1,IF(#REF!&gt;=1,#REF!),IF(#REF!&gt;=0,"",))</f>
        <v>#REF!</v>
      </c>
      <c r="G3138" s="241" t="e">
        <f>保全管理データ!N5385</f>
        <v>#REF!</v>
      </c>
      <c r="H3138" s="259" t="e">
        <f>IF(#REF!="無","",IF(#REF!="","",IF(#REF!="悪環境における作業",0.2,IF(#REF!="高所又は地下作業",0.1,IF(#REF!="錯綜場所作業",0.3,IF(#REF!="複雑な制約のある作業",0.4,IF(#REF!="単純な制約のある作業",0.2,0)))))))</f>
        <v>#REF!</v>
      </c>
      <c r="I3138" s="260" t="e">
        <f t="shared" si="193"/>
        <v>#REF!</v>
      </c>
      <c r="J3138" s="258" t="e">
        <f>IF(#REF!&gt;=1,IF(#REF!&gt;=1,#REF!),IF(#REF!&gt;=0,"",))</f>
        <v>#REF!</v>
      </c>
      <c r="K3138" s="241" t="e">
        <f>保全管理データ!N5412</f>
        <v>#REF!</v>
      </c>
      <c r="L3138" s="259" t="e">
        <f>IF(#REF!="","",IF(#REF!="悪環境における作業",0.2,IF(#REF!="高所又は地下作業",0.1,IF(#REF!="錯綜場所作業",0.3,IF(#REF!="複雑な制約のある作業",0.4,IF(#REF!="単純な制約のある作業",0.2,0))))))</f>
        <v>#REF!</v>
      </c>
      <c r="M3138" s="260" t="e">
        <f t="shared" si="194"/>
        <v>#REF!</v>
      </c>
    </row>
    <row r="3139" spans="2:13" s="254" customFormat="1" ht="27.75" customHeight="1" x14ac:dyDescent="0.2">
      <c r="B3139" s="536" t="s">
        <v>254</v>
      </c>
      <c r="C3139" s="537"/>
      <c r="D3139" s="265"/>
      <c r="E3139" s="224" t="s">
        <v>242</v>
      </c>
      <c r="F3139" s="258" t="e">
        <f>IF(#REF!&gt;=1,IF(#REF!&gt;=1,#REF!),IF(#REF!&gt;=0,"",))</f>
        <v>#REF!</v>
      </c>
      <c r="G3139" s="241" t="e">
        <f>保全管理データ!N5386</f>
        <v>#REF!</v>
      </c>
      <c r="H3139" s="259" t="e">
        <f>IF(#REF!="無","",IF(#REF!="","",IF(#REF!="悪環境における作業",0.2,IF(#REF!="高所又は地下作業",0.1,IF(#REF!="錯綜場所作業",0.3,IF(#REF!="複雑な制約のある作業",0.4,IF(#REF!="単純な制約のある作業",0.2,0)))))))</f>
        <v>#REF!</v>
      </c>
      <c r="I3139" s="260" t="e">
        <f t="shared" si="193"/>
        <v>#REF!</v>
      </c>
      <c r="J3139" s="258" t="e">
        <f>IF(#REF!&gt;=1,IF(#REF!&gt;=1,#REF!),IF(#REF!&gt;=0,"",))</f>
        <v>#REF!</v>
      </c>
      <c r="K3139" s="241" t="e">
        <f>保全管理データ!N5413</f>
        <v>#REF!</v>
      </c>
      <c r="L3139" s="259" t="e">
        <f>IF(#REF!="","",IF(#REF!="悪環境における作業",0.2,IF(#REF!="高所又は地下作業",0.1,IF(#REF!="錯綜場所作業",0.3,IF(#REF!="複雑な制約のある作業",0.4,IF(#REF!="単純な制約のある作業",0.2,0))))))</f>
        <v>#REF!</v>
      </c>
      <c r="M3139" s="260" t="e">
        <f t="shared" si="194"/>
        <v>#REF!</v>
      </c>
    </row>
    <row r="3140" spans="2:13" s="254" customFormat="1" ht="27.75" customHeight="1" x14ac:dyDescent="0.2">
      <c r="B3140" s="536" t="s">
        <v>255</v>
      </c>
      <c r="C3140" s="537"/>
      <c r="D3140" s="265"/>
      <c r="E3140" s="224" t="s">
        <v>245</v>
      </c>
      <c r="F3140" s="258" t="e">
        <f>IF(#REF!&gt;=1,IF(#REF!&gt;=1,#REF!),IF(#REF!&gt;=0,"",))</f>
        <v>#REF!</v>
      </c>
      <c r="G3140" s="241" t="e">
        <f>保全管理データ!N5387</f>
        <v>#REF!</v>
      </c>
      <c r="H3140" s="259" t="e">
        <f>IF(#REF!="無","",IF(#REF!="","",IF(#REF!="悪環境における作業",0.2,IF(#REF!="高所又は地下作業",0.1,IF(#REF!="錯綜場所作業",0.3,IF(#REF!="複雑な制約のある作業",0.4,IF(#REF!="単純な制約のある作業",0.2,0)))))))</f>
        <v>#REF!</v>
      </c>
      <c r="I3140" s="260" t="e">
        <f t="shared" si="193"/>
        <v>#REF!</v>
      </c>
      <c r="J3140" s="258" t="e">
        <f>IF(#REF!&gt;=1,IF(#REF!&gt;=1,#REF!),IF(#REF!&gt;=0,"",))</f>
        <v>#REF!</v>
      </c>
      <c r="K3140" s="241" t="e">
        <f>保全管理データ!N5414</f>
        <v>#REF!</v>
      </c>
      <c r="L3140" s="259" t="e">
        <f>IF(#REF!="","",IF(#REF!="悪環境における作業",0.2,IF(#REF!="高所又は地下作業",0.1,IF(#REF!="錯綜場所作業",0.3,IF(#REF!="複雑な制約のある作業",0.4,IF(#REF!="単純な制約のある作業",0.2,0))))))</f>
        <v>#REF!</v>
      </c>
      <c r="M3140" s="260" t="e">
        <f t="shared" si="194"/>
        <v>#REF!</v>
      </c>
    </row>
    <row r="3141" spans="2:13" s="254" customFormat="1" ht="27.75" customHeight="1" x14ac:dyDescent="0.2">
      <c r="B3141" s="536" t="s">
        <v>256</v>
      </c>
      <c r="C3141" s="537"/>
      <c r="D3141" s="265"/>
      <c r="E3141" s="224" t="s">
        <v>242</v>
      </c>
      <c r="F3141" s="258" t="e">
        <f>IF(#REF!&gt;=1,IF(#REF!&gt;=1,#REF!),IF(#REF!&gt;=0,"",))</f>
        <v>#REF!</v>
      </c>
      <c r="G3141" s="241" t="e">
        <f>保全管理データ!N5388</f>
        <v>#REF!</v>
      </c>
      <c r="H3141" s="259" t="e">
        <f>IF(#REF!="無","",IF(#REF!="","",IF(#REF!="悪環境における作業",0.2,IF(#REF!="高所又は地下作業",0.1,IF(#REF!="錯綜場所作業",0.3,IF(#REF!="複雑な制約のある作業",0.4,IF(#REF!="単純な制約のある作業",0.2,0)))))))</f>
        <v>#REF!</v>
      </c>
      <c r="I3141" s="260" t="e">
        <f t="shared" si="193"/>
        <v>#REF!</v>
      </c>
      <c r="J3141" s="258" t="e">
        <f>IF(#REF!&gt;=1,IF(#REF!&gt;=1,#REF!),IF(#REF!&gt;=0,"",))</f>
        <v>#REF!</v>
      </c>
      <c r="K3141" s="241" t="e">
        <f>保全管理データ!N5415</f>
        <v>#REF!</v>
      </c>
      <c r="L3141" s="259" t="e">
        <f>IF(#REF!="","",IF(#REF!="悪環境における作業",0.2,IF(#REF!="高所又は地下作業",0.1,IF(#REF!="錯綜場所作業",0.3,IF(#REF!="複雑な制約のある作業",0.4,IF(#REF!="単純な制約のある作業",0.2,0))))))</f>
        <v>#REF!</v>
      </c>
      <c r="M3141" s="260" t="e">
        <f t="shared" si="194"/>
        <v>#REF!</v>
      </c>
    </row>
    <row r="3142" spans="2:13" s="254" customFormat="1" ht="27.75" customHeight="1" x14ac:dyDescent="0.2">
      <c r="B3142" s="536" t="s">
        <v>257</v>
      </c>
      <c r="C3142" s="537"/>
      <c r="D3142" s="265"/>
      <c r="E3142" s="224" t="s">
        <v>245</v>
      </c>
      <c r="F3142" s="258" t="e">
        <f>IF(#REF!&gt;=1,IF(#REF!&gt;=1,#REF!),IF(#REF!&gt;=0,"",))</f>
        <v>#REF!</v>
      </c>
      <c r="G3142" s="241" t="e">
        <f>保全管理データ!N5389</f>
        <v>#REF!</v>
      </c>
      <c r="H3142" s="259" t="e">
        <f>IF(#REF!="無","",IF(#REF!="","",IF(#REF!="悪環境における作業",0.2,IF(#REF!="高所又は地下作業",0.1,IF(#REF!="錯綜場所作業",0.3,IF(#REF!="複雑な制約のある作業",0.4,IF(#REF!="単純な制約のある作業",0.2,0)))))))</f>
        <v>#REF!</v>
      </c>
      <c r="I3142" s="260" t="e">
        <f t="shared" si="193"/>
        <v>#REF!</v>
      </c>
      <c r="J3142" s="258" t="e">
        <f>IF(#REF!&gt;=1,IF(#REF!&gt;=1,#REF!),IF(#REF!&gt;=0,"",))</f>
        <v>#REF!</v>
      </c>
      <c r="K3142" s="241" t="e">
        <f>保全管理データ!N5416</f>
        <v>#REF!</v>
      </c>
      <c r="L3142" s="259" t="e">
        <f>IF(#REF!="","",IF(#REF!="悪環境における作業",0.2,IF(#REF!="高所又は地下作業",0.1,IF(#REF!="錯綜場所作業",0.3,IF(#REF!="複雑な制約のある作業",0.4,IF(#REF!="単純な制約のある作業",0.2,0))))))</f>
        <v>#REF!</v>
      </c>
      <c r="M3142" s="260" t="e">
        <f t="shared" si="194"/>
        <v>#REF!</v>
      </c>
    </row>
    <row r="3143" spans="2:13" s="254" customFormat="1" ht="27.75" customHeight="1" x14ac:dyDescent="0.2">
      <c r="B3143" s="536" t="s">
        <v>258</v>
      </c>
      <c r="C3143" s="537"/>
      <c r="D3143" s="265"/>
      <c r="E3143" s="224" t="s">
        <v>245</v>
      </c>
      <c r="F3143" s="258" t="e">
        <f>IF(#REF!&gt;=1,IF(#REF!&gt;=1,#REF!),IF(#REF!&gt;=0,"",))</f>
        <v>#REF!</v>
      </c>
      <c r="G3143" s="241" t="e">
        <f>保全管理データ!N5390</f>
        <v>#REF!</v>
      </c>
      <c r="H3143" s="259" t="e">
        <f>IF(#REF!="無","",IF(#REF!="","",IF(#REF!="悪環境における作業",0.2,IF(#REF!="高所又は地下作業",0.1,IF(#REF!="錯綜場所作業",0.3,IF(#REF!="複雑な制約のある作業",0.4,IF(#REF!="単純な制約のある作業",0.2,0)))))))</f>
        <v>#REF!</v>
      </c>
      <c r="I3143" s="260" t="e">
        <f t="shared" si="193"/>
        <v>#REF!</v>
      </c>
      <c r="J3143" s="258" t="e">
        <f>IF(#REF!&gt;=1,IF(#REF!&gt;=1,#REF!),IF(#REF!&gt;=0,"",))</f>
        <v>#REF!</v>
      </c>
      <c r="K3143" s="241" t="e">
        <f>保全管理データ!N5417</f>
        <v>#REF!</v>
      </c>
      <c r="L3143" s="259" t="e">
        <f>IF(#REF!="","",IF(#REF!="悪環境における作業",0.2,IF(#REF!="高所又は地下作業",0.1,IF(#REF!="錯綜場所作業",0.3,IF(#REF!="複雑な制約のある作業",0.4,IF(#REF!="単純な制約のある作業",0.2,0))))))</f>
        <v>#REF!</v>
      </c>
      <c r="M3143" s="260" t="e">
        <f t="shared" si="194"/>
        <v>#REF!</v>
      </c>
    </row>
    <row r="3144" spans="2:13" s="254" customFormat="1" ht="27.75" customHeight="1" x14ac:dyDescent="0.2">
      <c r="B3144" s="536" t="s">
        <v>259</v>
      </c>
      <c r="C3144" s="537"/>
      <c r="D3144" s="265"/>
      <c r="E3144" s="224" t="s">
        <v>245</v>
      </c>
      <c r="F3144" s="258" t="e">
        <f>IF(#REF!&gt;=1,IF(#REF!&gt;=1,#REF!),IF(#REF!&gt;=0,"",))</f>
        <v>#REF!</v>
      </c>
      <c r="G3144" s="241" t="e">
        <f>保全管理データ!N5391</f>
        <v>#REF!</v>
      </c>
      <c r="H3144" s="259" t="e">
        <f>IF(#REF!="無","",IF(#REF!="","",IF(#REF!="悪環境における作業",0.2,IF(#REF!="高所又は地下作業",0.1,IF(#REF!="錯綜場所作業",0.3,IF(#REF!="複雑な制約のある作業",0.4,IF(#REF!="単純な制約のある作業",0.2,0)))))))</f>
        <v>#REF!</v>
      </c>
      <c r="I3144" s="260" t="e">
        <f t="shared" si="193"/>
        <v>#REF!</v>
      </c>
      <c r="J3144" s="258" t="e">
        <f>IF(#REF!&gt;=1,IF(#REF!&gt;=1,#REF!),IF(#REF!&gt;=0,"",))</f>
        <v>#REF!</v>
      </c>
      <c r="K3144" s="241" t="e">
        <f>保全管理データ!N5418</f>
        <v>#REF!</v>
      </c>
      <c r="L3144" s="259" t="e">
        <f>IF(#REF!="","",IF(#REF!="悪環境における作業",0.2,IF(#REF!="高所又は地下作業",0.1,IF(#REF!="錯綜場所作業",0.3,IF(#REF!="複雑な制約のある作業",0.4,IF(#REF!="単純な制約のある作業",0.2,0))))))</f>
        <v>#REF!</v>
      </c>
      <c r="M3144" s="260" t="e">
        <f t="shared" si="194"/>
        <v>#REF!</v>
      </c>
    </row>
    <row r="3145" spans="2:13" s="254" customFormat="1" ht="27.75" customHeight="1" x14ac:dyDescent="0.2">
      <c r="B3145" s="536" t="s">
        <v>260</v>
      </c>
      <c r="C3145" s="537"/>
      <c r="D3145" s="265"/>
      <c r="E3145" s="224" t="s">
        <v>248</v>
      </c>
      <c r="F3145" s="258" t="e">
        <f>IF(#REF!&gt;=1,IF(#REF!&gt;=1,#REF!),IF(#REF!&gt;=0,"",))</f>
        <v>#REF!</v>
      </c>
      <c r="G3145" s="241" t="e">
        <f>保全管理データ!N5392</f>
        <v>#REF!</v>
      </c>
      <c r="H3145" s="259" t="e">
        <f>IF(#REF!="無","",IF(#REF!="","",IF(#REF!="悪環境における作業",0.2,IF(#REF!="高所又は地下作業",0.1,IF(#REF!="錯綜場所作業",0.3,IF(#REF!="複雑な制約のある作業",0.4,IF(#REF!="単純な制約のある作業",0.2,0)))))))</f>
        <v>#REF!</v>
      </c>
      <c r="I3145" s="260" t="e">
        <f t="shared" si="193"/>
        <v>#REF!</v>
      </c>
      <c r="J3145" s="258" t="e">
        <f>IF(#REF!&gt;=1,IF(#REF!&gt;=1,#REF!),IF(#REF!&gt;=0,"",))</f>
        <v>#REF!</v>
      </c>
      <c r="K3145" s="241" t="e">
        <f>保全管理データ!N5419</f>
        <v>#REF!</v>
      </c>
      <c r="L3145" s="259" t="e">
        <f>IF(#REF!="","",IF(#REF!="悪環境における作業",0.2,IF(#REF!="高所又は地下作業",0.1,IF(#REF!="錯綜場所作業",0.3,IF(#REF!="複雑な制約のある作業",0.4,IF(#REF!="単純な制約のある作業",0.2,0))))))</f>
        <v>#REF!</v>
      </c>
      <c r="M3145" s="260" t="e">
        <f t="shared" si="194"/>
        <v>#REF!</v>
      </c>
    </row>
    <row r="3146" spans="2:13" s="254" customFormat="1" ht="27.75" customHeight="1" x14ac:dyDescent="0.2">
      <c r="B3146" s="536" t="s">
        <v>261</v>
      </c>
      <c r="C3146" s="537"/>
      <c r="D3146" s="265"/>
      <c r="E3146" s="224" t="s">
        <v>247</v>
      </c>
      <c r="F3146" s="258" t="e">
        <f>IF(#REF!&gt;=1,IF(#REF!&gt;=1,#REF!),IF(#REF!&gt;=0,"",))</f>
        <v>#REF!</v>
      </c>
      <c r="G3146" s="241" t="e">
        <f>保全管理データ!N5393</f>
        <v>#REF!</v>
      </c>
      <c r="H3146" s="259" t="e">
        <f>IF(#REF!="無","",IF(#REF!="","",IF(#REF!="悪環境における作業",0.2,IF(#REF!="高所又は地下作業",0.1,IF(#REF!="錯綜場所作業",0.3,IF(#REF!="複雑な制約のある作業",0.4,IF(#REF!="単純な制約のある作業",0.2,0)))))))</f>
        <v>#REF!</v>
      </c>
      <c r="I3146" s="260" t="e">
        <f t="shared" si="193"/>
        <v>#REF!</v>
      </c>
      <c r="J3146" s="258" t="e">
        <f>IF(#REF!&gt;=1,IF(#REF!&gt;=1,#REF!),IF(#REF!&gt;=0,"",))</f>
        <v>#REF!</v>
      </c>
      <c r="K3146" s="241" t="e">
        <f>保全管理データ!N5420</f>
        <v>#REF!</v>
      </c>
      <c r="L3146" s="259" t="e">
        <f>IF(#REF!="","",IF(#REF!="悪環境における作業",0.2,IF(#REF!="高所又は地下作業",0.1,IF(#REF!="錯綜場所作業",0.3,IF(#REF!="複雑な制約のある作業",0.4,IF(#REF!="単純な制約のある作業",0.2,0))))))</f>
        <v>#REF!</v>
      </c>
      <c r="M3146" s="260" t="e">
        <f t="shared" si="194"/>
        <v>#REF!</v>
      </c>
    </row>
    <row r="3147" spans="2:13" s="254" customFormat="1" ht="27.75" customHeight="1" x14ac:dyDescent="0.2">
      <c r="B3147" s="536" t="s">
        <v>262</v>
      </c>
      <c r="C3147" s="537"/>
      <c r="D3147" s="265"/>
      <c r="E3147" s="224" t="s">
        <v>245</v>
      </c>
      <c r="F3147" s="258" t="e">
        <f>IF(#REF!&gt;=1,IF(#REF!&gt;=1,#REF!),IF(#REF!&gt;=0,"",))</f>
        <v>#REF!</v>
      </c>
      <c r="G3147" s="241" t="e">
        <f>保全管理データ!N5394</f>
        <v>#REF!</v>
      </c>
      <c r="H3147" s="259" t="e">
        <f>IF(#REF!="無","",IF(#REF!="","",IF(#REF!="悪環境における作業",0.2,IF(#REF!="高所又は地下作業",0.1,IF(#REF!="錯綜場所作業",0.3,IF(#REF!="複雑な制約のある作業",0.4,IF(#REF!="単純な制約のある作業",0.2,0)))))))</f>
        <v>#REF!</v>
      </c>
      <c r="I3147" s="260" t="e">
        <f t="shared" si="193"/>
        <v>#REF!</v>
      </c>
      <c r="J3147" s="258" t="e">
        <f>IF(#REF!&gt;=1,IF(#REF!&gt;=1,#REF!),IF(#REF!&gt;=0,"",))</f>
        <v>#REF!</v>
      </c>
      <c r="K3147" s="241" t="e">
        <f>保全管理データ!N5421</f>
        <v>#REF!</v>
      </c>
      <c r="L3147" s="259" t="e">
        <f>IF(#REF!="","",IF(#REF!="悪環境における作業",0.2,IF(#REF!="高所又は地下作業",0.1,IF(#REF!="錯綜場所作業",0.3,IF(#REF!="複雑な制約のある作業",0.4,IF(#REF!="単純な制約のある作業",0.2,0))))))</f>
        <v>#REF!</v>
      </c>
      <c r="M3147" s="260" t="e">
        <f t="shared" si="194"/>
        <v>#REF!</v>
      </c>
    </row>
    <row r="3148" spans="2:13" s="254" customFormat="1" ht="27.75" customHeight="1" x14ac:dyDescent="0.2">
      <c r="B3148" s="536" t="s">
        <v>263</v>
      </c>
      <c r="C3148" s="537"/>
      <c r="D3148" s="265"/>
      <c r="E3148" s="224" t="s">
        <v>245</v>
      </c>
      <c r="F3148" s="258" t="e">
        <f>IF(#REF!&gt;=1,IF(#REF!&gt;=1,#REF!),IF(#REF!&gt;=0,"",))</f>
        <v>#REF!</v>
      </c>
      <c r="G3148" s="241" t="e">
        <f>保全管理データ!N5395</f>
        <v>#REF!</v>
      </c>
      <c r="H3148" s="259" t="e">
        <f>IF(#REF!="無","",IF(#REF!="","",IF(#REF!="悪環境における作業",0.2,IF(#REF!="高所又は地下作業",0.1,IF(#REF!="錯綜場所作業",0.3,IF(#REF!="複雑な制約のある作業",0.4,IF(#REF!="単純な制約のある作業",0.2,0)))))))</f>
        <v>#REF!</v>
      </c>
      <c r="I3148" s="260" t="e">
        <f t="shared" si="193"/>
        <v>#REF!</v>
      </c>
      <c r="J3148" s="258" t="e">
        <f>IF(#REF!&gt;=1,IF(#REF!&gt;=1,#REF!),IF(#REF!&gt;=0,"",))</f>
        <v>#REF!</v>
      </c>
      <c r="K3148" s="241" t="e">
        <f>保全管理データ!N5422</f>
        <v>#REF!</v>
      </c>
      <c r="L3148" s="259" t="e">
        <f>IF(#REF!="","",IF(#REF!="悪環境における作業",0.2,IF(#REF!="高所又は地下作業",0.1,IF(#REF!="錯綜場所作業",0.3,IF(#REF!="複雑な制約のある作業",0.4,IF(#REF!="単純な制約のある作業",0.2,0))))))</f>
        <v>#REF!</v>
      </c>
      <c r="M3148" s="260" t="e">
        <f t="shared" si="194"/>
        <v>#REF!</v>
      </c>
    </row>
    <row r="3149" spans="2:13" s="254" customFormat="1" ht="27.75" customHeight="1" x14ac:dyDescent="0.2">
      <c r="B3149" s="536" t="s">
        <v>264</v>
      </c>
      <c r="C3149" s="537"/>
      <c r="D3149" s="265"/>
      <c r="E3149" s="224" t="s">
        <v>245</v>
      </c>
      <c r="F3149" s="258" t="e">
        <f>IF(#REF!&gt;=1,IF(#REF!&gt;=1,#REF!),IF(#REF!&gt;=0,"",))</f>
        <v>#REF!</v>
      </c>
      <c r="G3149" s="241" t="e">
        <f>保全管理データ!N5396</f>
        <v>#REF!</v>
      </c>
      <c r="H3149" s="259" t="e">
        <f>IF(#REF!="無","",IF(#REF!="","",IF(#REF!="悪環境における作業",0.2,IF(#REF!="高所又は地下作業",0.1,IF(#REF!="錯綜場所作業",0.3,IF(#REF!="複雑な制約のある作業",0.4,IF(#REF!="単純な制約のある作業",0.2,0)))))))</f>
        <v>#REF!</v>
      </c>
      <c r="I3149" s="260" t="e">
        <f t="shared" si="193"/>
        <v>#REF!</v>
      </c>
      <c r="J3149" s="258" t="e">
        <f>IF(#REF!&gt;=1,IF(#REF!&gt;=1,#REF!),IF(#REF!&gt;=0,"",))</f>
        <v>#REF!</v>
      </c>
      <c r="K3149" s="241" t="e">
        <f>保全管理データ!N5423</f>
        <v>#REF!</v>
      </c>
      <c r="L3149" s="259" t="e">
        <f>IF(#REF!="","",IF(#REF!="悪環境における作業",0.2,IF(#REF!="高所又は地下作業",0.1,IF(#REF!="錯綜場所作業",0.3,IF(#REF!="複雑な制約のある作業",0.4,IF(#REF!="単純な制約のある作業",0.2,0))))))</f>
        <v>#REF!</v>
      </c>
      <c r="M3149" s="260" t="e">
        <f t="shared" si="194"/>
        <v>#REF!</v>
      </c>
    </row>
    <row r="3150" spans="2:13" s="254" customFormat="1" ht="27.75" customHeight="1" x14ac:dyDescent="0.2">
      <c r="B3150" s="536" t="s">
        <v>265</v>
      </c>
      <c r="C3150" s="537"/>
      <c r="D3150" s="265"/>
      <c r="E3150" s="224" t="s">
        <v>245</v>
      </c>
      <c r="F3150" s="258" t="e">
        <f>IF(#REF!&gt;=1,IF(#REF!&gt;=1,#REF!),IF(#REF!&gt;=0,"",))</f>
        <v>#REF!</v>
      </c>
      <c r="G3150" s="241" t="e">
        <f>保全管理データ!N5397</f>
        <v>#REF!</v>
      </c>
      <c r="H3150" s="259" t="e">
        <f>IF(#REF!="無","",IF(#REF!="","",IF(#REF!="悪環境における作業",0.2,IF(#REF!="高所又は地下作業",0.1,IF(#REF!="錯綜場所作業",0.3,IF(#REF!="複雑な制約のある作業",0.4,IF(#REF!="単純な制約のある作業",0.2,0)))))))</f>
        <v>#REF!</v>
      </c>
      <c r="I3150" s="260" t="e">
        <f t="shared" si="193"/>
        <v>#REF!</v>
      </c>
      <c r="J3150" s="258" t="e">
        <f>IF(#REF!&gt;=1,IF(#REF!&gt;=1,#REF!),IF(#REF!&gt;=0,"",))</f>
        <v>#REF!</v>
      </c>
      <c r="K3150" s="241" t="e">
        <f>保全管理データ!N5424</f>
        <v>#REF!</v>
      </c>
      <c r="L3150" s="259" t="e">
        <f>IF(#REF!="","",IF(#REF!="悪環境における作業",0.2,IF(#REF!="高所又は地下作業",0.1,IF(#REF!="錯綜場所作業",0.3,IF(#REF!="複雑な制約のある作業",0.4,IF(#REF!="単純な制約のある作業",0.2,0))))))</f>
        <v>#REF!</v>
      </c>
      <c r="M3150" s="260" t="e">
        <f t="shared" si="194"/>
        <v>#REF!</v>
      </c>
    </row>
    <row r="3151" spans="2:13" s="254" customFormat="1" ht="27.75" customHeight="1" x14ac:dyDescent="0.2">
      <c r="B3151" s="536" t="s">
        <v>266</v>
      </c>
      <c r="C3151" s="537"/>
      <c r="D3151" s="265"/>
      <c r="E3151" s="224" t="s">
        <v>245</v>
      </c>
      <c r="F3151" s="258" t="e">
        <f>IF(#REF!&gt;=1,IF(#REF!&gt;=1,#REF!),IF(#REF!&gt;=0,"",))</f>
        <v>#REF!</v>
      </c>
      <c r="G3151" s="241" t="e">
        <f>保全管理データ!N5398</f>
        <v>#REF!</v>
      </c>
      <c r="H3151" s="259" t="e">
        <f>IF(#REF!="無","",IF(#REF!="","",IF(#REF!="悪環境における作業",0.2,IF(#REF!="高所又は地下作業",0.1,IF(#REF!="錯綜場所作業",0.3,IF(#REF!="複雑な制約のある作業",0.4,IF(#REF!="単純な制約のある作業",0.2,0)))))))</f>
        <v>#REF!</v>
      </c>
      <c r="I3151" s="260" t="e">
        <f t="shared" si="193"/>
        <v>#REF!</v>
      </c>
      <c r="J3151" s="258" t="e">
        <f>IF(#REF!&gt;=1,IF(#REF!&gt;=1,#REF!),IF(#REF!&gt;=0,"",))</f>
        <v>#REF!</v>
      </c>
      <c r="K3151" s="241" t="e">
        <f>保全管理データ!N5425</f>
        <v>#REF!</v>
      </c>
      <c r="L3151" s="259" t="e">
        <f>IF(#REF!="","",IF(#REF!="悪環境における作業",0.2,IF(#REF!="高所又は地下作業",0.1,IF(#REF!="錯綜場所作業",0.3,IF(#REF!="複雑な制約のある作業",0.4,IF(#REF!="単純な制約のある作業",0.2,0))))))</f>
        <v>#REF!</v>
      </c>
      <c r="M3151" s="260" t="e">
        <f t="shared" si="194"/>
        <v>#REF!</v>
      </c>
    </row>
    <row r="3152" spans="2:13" s="254" customFormat="1" ht="27.75" customHeight="1" x14ac:dyDescent="0.2">
      <c r="B3152" s="536" t="s">
        <v>81</v>
      </c>
      <c r="C3152" s="537"/>
      <c r="D3152" s="265"/>
      <c r="E3152" s="224" t="s">
        <v>245</v>
      </c>
      <c r="F3152" s="258" t="e">
        <f>IF(#REF!&gt;=1,IF(#REF!&gt;=1,#REF!),IF(#REF!&gt;=0,"",))</f>
        <v>#REF!</v>
      </c>
      <c r="G3152" s="241" t="e">
        <f>保全管理データ!N5399</f>
        <v>#REF!</v>
      </c>
      <c r="H3152" s="259" t="e">
        <f>IF(#REF!="無","",IF(#REF!="","",IF(#REF!="悪環境における作業",0.2,IF(#REF!="高所又は地下作業",0.1,IF(#REF!="錯綜場所作業",0.3,IF(#REF!="複雑な制約のある作業",0.4,IF(#REF!="単純な制約のある作業",0.2,0)))))))</f>
        <v>#REF!</v>
      </c>
      <c r="I3152" s="260" t="e">
        <f t="shared" si="193"/>
        <v>#REF!</v>
      </c>
      <c r="J3152" s="258" t="e">
        <f>IF(#REF!&gt;=1,IF(#REF!&gt;=1,#REF!),IF(#REF!&gt;=0,"",))</f>
        <v>#REF!</v>
      </c>
      <c r="K3152" s="241" t="e">
        <f>保全管理データ!N5426</f>
        <v>#REF!</v>
      </c>
      <c r="L3152" s="259" t="e">
        <f>IF(#REF!="","",IF(#REF!="悪環境における作業",0.2,IF(#REF!="高所又は地下作業",0.1,IF(#REF!="錯綜場所作業",0.3,IF(#REF!="複雑な制約のある作業",0.4,IF(#REF!="単純な制約のある作業",0.2,0))))))</f>
        <v>#REF!</v>
      </c>
      <c r="M3152" s="260" t="e">
        <f t="shared" si="194"/>
        <v>#REF!</v>
      </c>
    </row>
    <row r="3153" spans="2:13" s="254" customFormat="1" ht="27.75" customHeight="1" x14ac:dyDescent="0.2">
      <c r="B3153" s="536" t="s">
        <v>267</v>
      </c>
      <c r="C3153" s="537"/>
      <c r="D3153" s="265"/>
      <c r="E3153" s="224" t="s">
        <v>247</v>
      </c>
      <c r="F3153" s="258" t="e">
        <f>IF(#REF!&gt;=1,IF(#REF!&gt;=1,#REF!),IF(#REF!&gt;=0,"",))</f>
        <v>#REF!</v>
      </c>
      <c r="G3153" s="241" t="e">
        <f>保全管理データ!N5400</f>
        <v>#REF!</v>
      </c>
      <c r="H3153" s="259" t="e">
        <f>IF(#REF!="無","",IF(#REF!="","",IF(#REF!="悪環境における作業",0.2,IF(#REF!="高所又は地下作業",0.1,IF(#REF!="錯綜場所作業",0.3,IF(#REF!="複雑な制約のある作業",0.4,IF(#REF!="単純な制約のある作業",0.2,0)))))))</f>
        <v>#REF!</v>
      </c>
      <c r="I3153" s="260" t="e">
        <f t="shared" si="193"/>
        <v>#REF!</v>
      </c>
      <c r="J3153" s="258" t="e">
        <f>IF(#REF!&gt;=1,IF(#REF!&gt;=1,#REF!),IF(#REF!&gt;=0,"",))</f>
        <v>#REF!</v>
      </c>
      <c r="K3153" s="241" t="e">
        <f>保全管理データ!N5427</f>
        <v>#REF!</v>
      </c>
      <c r="L3153" s="259" t="e">
        <f>IF(#REF!="","",IF(#REF!="悪環境における作業",0.2,IF(#REF!="高所又は地下作業",0.1,IF(#REF!="錯綜場所作業",0.3,IF(#REF!="複雑な制約のある作業",0.4,IF(#REF!="単純な制約のある作業",0.2,0))))))</f>
        <v>#REF!</v>
      </c>
      <c r="M3153" s="260" t="e">
        <f t="shared" si="194"/>
        <v>#REF!</v>
      </c>
    </row>
    <row r="3154" spans="2:13" s="254" customFormat="1" ht="27.75" customHeight="1" x14ac:dyDescent="0.2">
      <c r="B3154" s="536" t="s">
        <v>268</v>
      </c>
      <c r="C3154" s="537"/>
      <c r="D3154" s="265"/>
      <c r="E3154" s="224" t="s">
        <v>246</v>
      </c>
      <c r="F3154" s="258" t="e">
        <f>IF(#REF!&gt;=1,IF(#REF!&gt;=1,#REF!),IF(#REF!&gt;=0,"",))</f>
        <v>#REF!</v>
      </c>
      <c r="G3154" s="241" t="e">
        <f>保全管理データ!N5401</f>
        <v>#REF!</v>
      </c>
      <c r="H3154" s="259" t="e">
        <f>IF(#REF!="無","",IF(#REF!="","",IF(#REF!="悪環境における作業",0.2,IF(#REF!="高所又は地下作業",0.1,IF(#REF!="錯綜場所作業",0.3,IF(#REF!="複雑な制約のある作業",0.4,IF(#REF!="単純な制約のある作業",0.2,0)))))))</f>
        <v>#REF!</v>
      </c>
      <c r="I3154" s="260" t="e">
        <f t="shared" si="193"/>
        <v>#REF!</v>
      </c>
      <c r="J3154" s="258" t="e">
        <f>IF(#REF!&gt;=1,IF(#REF!&gt;=1,#REF!),IF(#REF!&gt;=0,"",))</f>
        <v>#REF!</v>
      </c>
      <c r="K3154" s="241" t="e">
        <f>保全管理データ!N5428</f>
        <v>#REF!</v>
      </c>
      <c r="L3154" s="259" t="e">
        <f>IF(#REF!="","",IF(#REF!="悪環境における作業",0.2,IF(#REF!="高所又は地下作業",0.1,IF(#REF!="錯綜場所作業",0.3,IF(#REF!="複雑な制約のある作業",0.4,IF(#REF!="単純な制約のある作業",0.2,0))))))</f>
        <v>#REF!</v>
      </c>
      <c r="M3154" s="260" t="e">
        <f t="shared" si="194"/>
        <v>#REF!</v>
      </c>
    </row>
    <row r="3155" spans="2:13" s="254" customFormat="1" ht="27.75" customHeight="1" thickBot="1" x14ac:dyDescent="0.25">
      <c r="B3155" s="538" t="s">
        <v>269</v>
      </c>
      <c r="C3155" s="539"/>
      <c r="D3155" s="266"/>
      <c r="E3155" s="252" t="s">
        <v>245</v>
      </c>
      <c r="F3155" s="261" t="e">
        <f>IF(#REF!&gt;=1,IF(#REF!&gt;=1,#REF!),IF(#REF!&gt;=0,"",))</f>
        <v>#REF!</v>
      </c>
      <c r="G3155" s="245" t="e">
        <f>保全管理データ!N5402</f>
        <v>#REF!</v>
      </c>
      <c r="H3155" s="259" t="e">
        <f>IF(#REF!="無","",IF(#REF!="","",IF(#REF!="悪環境における作業",0.2,IF(#REF!="高所又は地下作業",0.1,IF(#REF!="錯綜場所作業",0.3,IF(#REF!="複雑な制約のある作業",0.4,IF(#REF!="単純な制約のある作業",0.2,0)))))))</f>
        <v>#REF!</v>
      </c>
      <c r="I3155" s="260" t="e">
        <f t="shared" si="193"/>
        <v>#REF!</v>
      </c>
      <c r="J3155" s="261" t="e">
        <f>IF(#REF!&gt;=1,IF(#REF!&gt;=1,#REF!),IF(#REF!&gt;=0,"",))</f>
        <v>#REF!</v>
      </c>
      <c r="K3155" s="245" t="e">
        <f>保全管理データ!N5429</f>
        <v>#REF!</v>
      </c>
      <c r="L3155" s="262" t="e">
        <f>IF(#REF!="","",IF(#REF!="悪環境における作業",0.2,IF(#REF!="高所又は地下作業",0.1,IF(#REF!="錯綜場所作業",0.3,IF(#REF!="複雑な制約のある作業",0.4,IF(#REF!="単純な制約のある作業",0.2,0))))))</f>
        <v>#REF!</v>
      </c>
      <c r="M3155" s="260" t="e">
        <f t="shared" si="194"/>
        <v>#REF!</v>
      </c>
    </row>
    <row r="3156" spans="2:13" s="254" customFormat="1" ht="27.75" customHeight="1" thickBot="1" x14ac:dyDescent="0.25">
      <c r="B3156" s="532" t="s">
        <v>190</v>
      </c>
      <c r="C3156" s="532"/>
      <c r="D3156" s="532"/>
      <c r="E3156" s="532"/>
      <c r="F3156" s="533" t="e">
        <f>SUM(I3132:I3155)</f>
        <v>#REF!</v>
      </c>
      <c r="G3156" s="534"/>
      <c r="H3156" s="534"/>
      <c r="I3156" s="535"/>
      <c r="J3156" s="533" t="e">
        <f>IF(SUM(J3132:J3155)=0,"0.00",SUM(M3132:M3155))</f>
        <v>#REF!</v>
      </c>
      <c r="K3156" s="534"/>
      <c r="L3156" s="534"/>
      <c r="M3156" s="535"/>
    </row>
    <row r="3157" spans="2:13" s="254" customFormat="1" ht="27.75" customHeight="1" thickBot="1" x14ac:dyDescent="0.25">
      <c r="B3157" s="532" t="s">
        <v>97</v>
      </c>
      <c r="C3157" s="532"/>
      <c r="D3157" s="532"/>
      <c r="E3157" s="532"/>
      <c r="F3157" s="533" t="e">
        <f>IF(#REF!="５年以下","0",IF(#REF!="５年～１０年",0.1,IF(#REF!="１０年以上",0.15)))</f>
        <v>#REF!</v>
      </c>
      <c r="G3157" s="534"/>
      <c r="H3157" s="534"/>
      <c r="I3157" s="534"/>
      <c r="J3157" s="534"/>
      <c r="K3157" s="534"/>
      <c r="L3157" s="534"/>
      <c r="M3157" s="535"/>
    </row>
    <row r="3158" spans="2:13" s="254" customFormat="1" ht="27.75" customHeight="1" thickBot="1" x14ac:dyDescent="0.25">
      <c r="B3158" s="533" t="s">
        <v>273</v>
      </c>
      <c r="C3158" s="534"/>
      <c r="D3158" s="534"/>
      <c r="E3158" s="535"/>
      <c r="F3158" s="533" t="e">
        <f>F3156*(1+F3157)</f>
        <v>#REF!</v>
      </c>
      <c r="G3158" s="534"/>
      <c r="H3158" s="534"/>
      <c r="I3158" s="534"/>
      <c r="J3158" s="533" t="e">
        <f>J3156*(1+F3157)</f>
        <v>#REF!</v>
      </c>
      <c r="K3158" s="534"/>
      <c r="L3158" s="534"/>
      <c r="M3158" s="535"/>
    </row>
    <row r="3159" spans="2:13" s="254" customFormat="1" ht="27.75" customHeight="1" thickBot="1" x14ac:dyDescent="0.25">
      <c r="B3159" s="532" t="s">
        <v>191</v>
      </c>
      <c r="C3159" s="532"/>
      <c r="D3159" s="532"/>
      <c r="E3159" s="532"/>
      <c r="F3159" s="533" t="e">
        <f>#REF!*(#REF!*#REF!+#REF!*#REF!)</f>
        <v>#REF!</v>
      </c>
      <c r="G3159" s="534"/>
      <c r="H3159" s="535"/>
      <c r="I3159" s="532" t="e">
        <f>#REF!</f>
        <v>#REF!</v>
      </c>
      <c r="J3159" s="533"/>
      <c r="K3159" s="263" t="s">
        <v>230</v>
      </c>
      <c r="L3159" s="535" t="e">
        <f>B3130</f>
        <v>#REF!</v>
      </c>
      <c r="M3159" s="532"/>
    </row>
    <row r="3160" spans="2:13" s="254" customFormat="1" ht="45" customHeight="1" thickBot="1" x14ac:dyDescent="0.25">
      <c r="B3160" s="253"/>
      <c r="C3160" s="253"/>
      <c r="D3160" s="253"/>
      <c r="E3160" s="253"/>
      <c r="F3160" s="253"/>
      <c r="G3160" s="253"/>
      <c r="H3160" s="253"/>
      <c r="I3160" s="253"/>
      <c r="J3160" s="253"/>
      <c r="K3160" s="253"/>
      <c r="L3160" s="253"/>
      <c r="M3160" s="253"/>
    </row>
    <row r="3161" spans="2:13" s="254" customFormat="1" ht="27.75" customHeight="1" thickBot="1" x14ac:dyDescent="0.25">
      <c r="B3161" s="542" t="s">
        <v>128</v>
      </c>
      <c r="C3161" s="543"/>
      <c r="D3161" s="543"/>
      <c r="E3161" s="544"/>
      <c r="F3161" s="253"/>
      <c r="G3161" s="253"/>
      <c r="H3161" s="253"/>
      <c r="I3161" s="253"/>
      <c r="J3161" s="253"/>
      <c r="K3161" s="253"/>
      <c r="L3161" s="253"/>
      <c r="M3161" s="253"/>
    </row>
    <row r="3162" spans="2:13" s="254" customFormat="1" ht="27.75" customHeight="1" x14ac:dyDescent="0.2">
      <c r="B3162" s="545" t="e">
        <f>#REF!</f>
        <v>#REF!</v>
      </c>
      <c r="C3162" s="546"/>
      <c r="D3162" s="547"/>
      <c r="E3162" s="548"/>
      <c r="F3162" s="552" t="s">
        <v>240</v>
      </c>
      <c r="G3162" s="553"/>
      <c r="H3162" s="553"/>
      <c r="I3162" s="554"/>
      <c r="J3162" s="552" t="s">
        <v>239</v>
      </c>
      <c r="K3162" s="553"/>
      <c r="L3162" s="553"/>
      <c r="M3162" s="554"/>
    </row>
    <row r="3163" spans="2:13" s="254" customFormat="1" ht="27.75" customHeight="1" thickBot="1" x14ac:dyDescent="0.25">
      <c r="B3163" s="549"/>
      <c r="C3163" s="550"/>
      <c r="D3163" s="550"/>
      <c r="E3163" s="551"/>
      <c r="F3163" s="255" t="s">
        <v>149</v>
      </c>
      <c r="G3163" s="256" t="s">
        <v>151</v>
      </c>
      <c r="H3163" s="256" t="s">
        <v>96</v>
      </c>
      <c r="I3163" s="257" t="s">
        <v>150</v>
      </c>
      <c r="J3163" s="255" t="s">
        <v>149</v>
      </c>
      <c r="K3163" s="256" t="s">
        <v>151</v>
      </c>
      <c r="L3163" s="256" t="s">
        <v>96</v>
      </c>
      <c r="M3163" s="257" t="s">
        <v>150</v>
      </c>
    </row>
    <row r="3164" spans="2:13" s="254" customFormat="1" ht="27.75" customHeight="1" thickTop="1" x14ac:dyDescent="0.2">
      <c r="B3164" s="540" t="s">
        <v>241</v>
      </c>
      <c r="C3164" s="541"/>
      <c r="D3164" s="264"/>
      <c r="E3164" s="237" t="s">
        <v>242</v>
      </c>
      <c r="F3164" s="258" t="e">
        <f>IF(#REF!&gt;=1,IF(#REF!&gt;=1,#REF!),IF(#REF!&gt;=0,"",))</f>
        <v>#REF!</v>
      </c>
      <c r="G3164" s="241" t="e">
        <f>保全管理データ!N5435</f>
        <v>#REF!</v>
      </c>
      <c r="H3164" s="259" t="e">
        <f>IF(#REF!="無","",IF(#REF!="","",IF(#REF!="悪環境における作業",0.2,IF(#REF!="高所又は地下作業",0.1,IF(#REF!="錯綜場所作業",0.3,IF(#REF!="複雑な制約のある作業",0.4,IF(#REF!="単純な制約のある作業",0.2,0)))))))</f>
        <v>#REF!</v>
      </c>
      <c r="I3164" s="260" t="e">
        <f>IF(F3164="","",F3164*G3164*(1+IF(H3164="",0,H3164)))</f>
        <v>#REF!</v>
      </c>
      <c r="J3164" s="258" t="e">
        <f>IF(#REF!&gt;=1,IF(#REF!&gt;=1,#REF!),IF(#REF!&gt;=0,"",))</f>
        <v>#REF!</v>
      </c>
      <c r="K3164" s="241" t="e">
        <f>保全管理データ!N5462</f>
        <v>#REF!</v>
      </c>
      <c r="L3164" s="259" t="e">
        <f>IF(#REF!="","",IF(#REF!="悪環境における作業",0.2,IF(#REF!="高所又は地下作業",0.1,IF(#REF!="錯綜場所作業",0.3,IF(#REF!="複雑な制約のある作業",0.4,IF(#REF!="単純な制約のある作業",0.2,0))))))</f>
        <v>#REF!</v>
      </c>
      <c r="M3164" s="260" t="e">
        <f>IF(J3164="","",J3164*K3164*(1+IF(L3164="",0,L3164)))</f>
        <v>#REF!</v>
      </c>
    </row>
    <row r="3165" spans="2:13" s="254" customFormat="1" ht="27.75" customHeight="1" x14ac:dyDescent="0.2">
      <c r="B3165" s="536" t="s">
        <v>243</v>
      </c>
      <c r="C3165" s="537"/>
      <c r="D3165" s="265"/>
      <c r="E3165" s="224" t="s">
        <v>242</v>
      </c>
      <c r="F3165" s="258" t="e">
        <f>IF(#REF!&gt;=1,IF(#REF!&gt;=1,#REF!),IF(#REF!&gt;=0,"",))</f>
        <v>#REF!</v>
      </c>
      <c r="G3165" s="241" t="e">
        <f>保全管理データ!N5436</f>
        <v>#REF!</v>
      </c>
      <c r="H3165" s="259" t="e">
        <f>IF(#REF!="無","",IF(#REF!="","",IF(#REF!="悪環境における作業",0.2,IF(#REF!="高所又は地下作業",0.1,IF(#REF!="錯綜場所作業",0.3,IF(#REF!="複雑な制約のある作業",0.4,IF(#REF!="単純な制約のある作業",0.2,0)))))))</f>
        <v>#REF!</v>
      </c>
      <c r="I3165" s="260" t="e">
        <f t="shared" ref="I3165:I3187" si="195">IF(F3165="","",F3165*G3165*(1+IF(H3165="",0,H3165)))</f>
        <v>#REF!</v>
      </c>
      <c r="J3165" s="258" t="e">
        <f>IF(#REF!&gt;=1,IF(#REF!&gt;=1,#REF!),IF(#REF!&gt;=0,"",))</f>
        <v>#REF!</v>
      </c>
      <c r="K3165" s="241" t="e">
        <f>保全管理データ!N5463</f>
        <v>#REF!</v>
      </c>
      <c r="L3165" s="259" t="e">
        <f>IF(#REF!="","",IF(#REF!="悪環境における作業",0.2,IF(#REF!="高所又は地下作業",0.1,IF(#REF!="錯綜場所作業",0.3,IF(#REF!="複雑な制約のある作業",0.4,IF(#REF!="単純な制約のある作業",0.2,0))))))</f>
        <v>#REF!</v>
      </c>
      <c r="M3165" s="260" t="e">
        <f t="shared" ref="M3165:M3187" si="196">IF(J3165="","",J3165*K3165*(1+IF(L3165="",0,L3165)))</f>
        <v>#REF!</v>
      </c>
    </row>
    <row r="3166" spans="2:13" s="254" customFormat="1" ht="27.75" customHeight="1" x14ac:dyDescent="0.2">
      <c r="B3166" s="536" t="s">
        <v>249</v>
      </c>
      <c r="C3166" s="537"/>
      <c r="D3166" s="265"/>
      <c r="E3166" s="224" t="s">
        <v>244</v>
      </c>
      <c r="F3166" s="258" t="e">
        <f>IF(#REF!&gt;=1,IF(#REF!&gt;=1,#REF!),IF(#REF!&gt;=0,"",))</f>
        <v>#REF!</v>
      </c>
      <c r="G3166" s="241" t="e">
        <f>保全管理データ!N5437</f>
        <v>#REF!</v>
      </c>
      <c r="H3166" s="259" t="e">
        <f>IF(#REF!="無","",IF(#REF!="","",IF(#REF!="悪環境における作業",0.2,IF(#REF!="高所又は地下作業",0.1,IF(#REF!="錯綜場所作業",0.3,IF(#REF!="複雑な制約のある作業",0.4,IF(#REF!="単純な制約のある作業",0.2,0)))))))</f>
        <v>#REF!</v>
      </c>
      <c r="I3166" s="260" t="e">
        <f t="shared" si="195"/>
        <v>#REF!</v>
      </c>
      <c r="J3166" s="258" t="e">
        <f>IF(#REF!&gt;=1,IF(#REF!&gt;=1,#REF!),IF(#REF!&gt;=0,"",))</f>
        <v>#REF!</v>
      </c>
      <c r="K3166" s="241" t="e">
        <f>保全管理データ!N5464</f>
        <v>#REF!</v>
      </c>
      <c r="L3166" s="259" t="e">
        <f>IF(#REF!="","",IF(#REF!="悪環境における作業",0.2,IF(#REF!="高所又は地下作業",0.1,IF(#REF!="錯綜場所作業",0.3,IF(#REF!="複雑な制約のある作業",0.4,IF(#REF!="単純な制約のある作業",0.2,0))))))</f>
        <v>#REF!</v>
      </c>
      <c r="M3166" s="260" t="e">
        <f t="shared" si="196"/>
        <v>#REF!</v>
      </c>
    </row>
    <row r="3167" spans="2:13" s="254" customFormat="1" ht="27.75" customHeight="1" x14ac:dyDescent="0.2">
      <c r="B3167" s="536" t="s">
        <v>250</v>
      </c>
      <c r="C3167" s="537"/>
      <c r="D3167" s="265"/>
      <c r="E3167" s="224" t="s">
        <v>244</v>
      </c>
      <c r="F3167" s="258" t="e">
        <f>IF(#REF!&gt;=1,IF(#REF!&gt;=1,#REF!),IF(#REF!&gt;=0,"",))</f>
        <v>#REF!</v>
      </c>
      <c r="G3167" s="241" t="e">
        <f>保全管理データ!N5438</f>
        <v>#REF!</v>
      </c>
      <c r="H3167" s="259" t="e">
        <f>IF(#REF!="無","",IF(#REF!="","",IF(#REF!="悪環境における作業",0.2,IF(#REF!="高所又は地下作業",0.1,IF(#REF!="錯綜場所作業",0.3,IF(#REF!="複雑な制約のある作業",0.4,IF(#REF!="単純な制約のある作業",0.2,0)))))))</f>
        <v>#REF!</v>
      </c>
      <c r="I3167" s="260" t="e">
        <f t="shared" si="195"/>
        <v>#REF!</v>
      </c>
      <c r="J3167" s="258" t="e">
        <f>IF(#REF!&gt;=1,IF(#REF!&gt;=1,#REF!),IF(#REF!&gt;=0,"",))</f>
        <v>#REF!</v>
      </c>
      <c r="K3167" s="241" t="e">
        <f>保全管理データ!N5465</f>
        <v>#REF!</v>
      </c>
      <c r="L3167" s="259" t="e">
        <f>IF(#REF!="","",IF(#REF!="悪環境における作業",0.2,IF(#REF!="高所又は地下作業",0.1,IF(#REF!="錯綜場所作業",0.3,IF(#REF!="複雑な制約のある作業",0.4,IF(#REF!="単純な制約のある作業",0.2,0))))))</f>
        <v>#REF!</v>
      </c>
      <c r="M3167" s="260" t="e">
        <f t="shared" si="196"/>
        <v>#REF!</v>
      </c>
    </row>
    <row r="3168" spans="2:13" s="254" customFormat="1" ht="27.75" customHeight="1" x14ac:dyDescent="0.2">
      <c r="B3168" s="536" t="s">
        <v>251</v>
      </c>
      <c r="C3168" s="537"/>
      <c r="D3168" s="265"/>
      <c r="E3168" s="224" t="s">
        <v>242</v>
      </c>
      <c r="F3168" s="258" t="e">
        <f>IF(#REF!&gt;=1,IF(#REF!&gt;=1,#REF!),IF(#REF!&gt;=0,"",))</f>
        <v>#REF!</v>
      </c>
      <c r="G3168" s="241" t="e">
        <f>保全管理データ!N5439</f>
        <v>#REF!</v>
      </c>
      <c r="H3168" s="259" t="e">
        <f>IF(#REF!="無","",IF(#REF!="","",IF(#REF!="悪環境における作業",0.2,IF(#REF!="高所又は地下作業",0.1,IF(#REF!="錯綜場所作業",0.3,IF(#REF!="複雑な制約のある作業",0.4,IF(#REF!="単純な制約のある作業",0.2,0)))))))</f>
        <v>#REF!</v>
      </c>
      <c r="I3168" s="260" t="e">
        <f t="shared" si="195"/>
        <v>#REF!</v>
      </c>
      <c r="J3168" s="258" t="e">
        <f>IF(#REF!&gt;=1,IF(#REF!&gt;=1,#REF!),IF(#REF!&gt;=0,"",))</f>
        <v>#REF!</v>
      </c>
      <c r="K3168" s="241" t="e">
        <f>保全管理データ!N5466</f>
        <v>#REF!</v>
      </c>
      <c r="L3168" s="259" t="e">
        <f>IF(#REF!="","",IF(#REF!="悪環境における作業",0.2,IF(#REF!="高所又は地下作業",0.1,IF(#REF!="錯綜場所作業",0.3,IF(#REF!="複雑な制約のある作業",0.4,IF(#REF!="単純な制約のある作業",0.2,0))))))</f>
        <v>#REF!</v>
      </c>
      <c r="M3168" s="260" t="e">
        <f t="shared" si="196"/>
        <v>#REF!</v>
      </c>
    </row>
    <row r="3169" spans="2:13" s="254" customFormat="1" ht="27.75" customHeight="1" x14ac:dyDescent="0.2">
      <c r="B3169" s="536" t="s">
        <v>252</v>
      </c>
      <c r="C3169" s="537"/>
      <c r="D3169" s="265"/>
      <c r="E3169" s="224" t="s">
        <v>244</v>
      </c>
      <c r="F3169" s="258" t="e">
        <f>IF(#REF!&gt;=1,IF(#REF!&gt;=1,#REF!),IF(#REF!&gt;=0,"",))</f>
        <v>#REF!</v>
      </c>
      <c r="G3169" s="241" t="e">
        <f>保全管理データ!N5440</f>
        <v>#REF!</v>
      </c>
      <c r="H3169" s="259" t="e">
        <f>IF(#REF!="無","",IF(#REF!="","",IF(#REF!="悪環境における作業",0.2,IF(#REF!="高所又は地下作業",0.1,IF(#REF!="錯綜場所作業",0.3,IF(#REF!="複雑な制約のある作業",0.4,IF(#REF!="単純な制約のある作業",0.2,0)))))))</f>
        <v>#REF!</v>
      </c>
      <c r="I3169" s="260" t="e">
        <f t="shared" si="195"/>
        <v>#REF!</v>
      </c>
      <c r="J3169" s="258" t="e">
        <f>IF(#REF!&gt;=1,IF(#REF!&gt;=1,#REF!),IF(#REF!&gt;=0,"",))</f>
        <v>#REF!</v>
      </c>
      <c r="K3169" s="241" t="e">
        <f>保全管理データ!N5467</f>
        <v>#REF!</v>
      </c>
      <c r="L3169" s="259" t="e">
        <f>IF(#REF!="","",IF(#REF!="悪環境における作業",0.2,IF(#REF!="高所又は地下作業",0.1,IF(#REF!="錯綜場所作業",0.3,IF(#REF!="複雑な制約のある作業",0.4,IF(#REF!="単純な制約のある作業",0.2,0))))))</f>
        <v>#REF!</v>
      </c>
      <c r="M3169" s="260" t="e">
        <f t="shared" si="196"/>
        <v>#REF!</v>
      </c>
    </row>
    <row r="3170" spans="2:13" s="254" customFormat="1" ht="27.75" customHeight="1" x14ac:dyDescent="0.2">
      <c r="B3170" s="536" t="s">
        <v>253</v>
      </c>
      <c r="C3170" s="537"/>
      <c r="D3170" s="265"/>
      <c r="E3170" s="224" t="s">
        <v>242</v>
      </c>
      <c r="F3170" s="258" t="e">
        <f>IF(#REF!&gt;=1,IF(#REF!&gt;=1,#REF!),IF(#REF!&gt;=0,"",))</f>
        <v>#REF!</v>
      </c>
      <c r="G3170" s="241" t="e">
        <f>保全管理データ!N5441</f>
        <v>#REF!</v>
      </c>
      <c r="H3170" s="259" t="e">
        <f>IF(#REF!="無","",IF(#REF!="","",IF(#REF!="悪環境における作業",0.2,IF(#REF!="高所又は地下作業",0.1,IF(#REF!="錯綜場所作業",0.3,IF(#REF!="複雑な制約のある作業",0.4,IF(#REF!="単純な制約のある作業",0.2,0)))))))</f>
        <v>#REF!</v>
      </c>
      <c r="I3170" s="260" t="e">
        <f t="shared" si="195"/>
        <v>#REF!</v>
      </c>
      <c r="J3170" s="258" t="e">
        <f>IF(#REF!&gt;=1,IF(#REF!&gt;=1,#REF!),IF(#REF!&gt;=0,"",))</f>
        <v>#REF!</v>
      </c>
      <c r="K3170" s="241" t="e">
        <f>保全管理データ!N5468</f>
        <v>#REF!</v>
      </c>
      <c r="L3170" s="259" t="e">
        <f>IF(#REF!="","",IF(#REF!="悪環境における作業",0.2,IF(#REF!="高所又は地下作業",0.1,IF(#REF!="錯綜場所作業",0.3,IF(#REF!="複雑な制約のある作業",0.4,IF(#REF!="単純な制約のある作業",0.2,0))))))</f>
        <v>#REF!</v>
      </c>
      <c r="M3170" s="260" t="e">
        <f t="shared" si="196"/>
        <v>#REF!</v>
      </c>
    </row>
    <row r="3171" spans="2:13" s="254" customFormat="1" ht="27.75" customHeight="1" x14ac:dyDescent="0.2">
      <c r="B3171" s="536" t="s">
        <v>254</v>
      </c>
      <c r="C3171" s="537"/>
      <c r="D3171" s="265"/>
      <c r="E3171" s="224" t="s">
        <v>242</v>
      </c>
      <c r="F3171" s="258" t="e">
        <f>IF(#REF!&gt;=1,IF(#REF!&gt;=1,#REF!),IF(#REF!&gt;=0,"",))</f>
        <v>#REF!</v>
      </c>
      <c r="G3171" s="241" t="e">
        <f>保全管理データ!N5442</f>
        <v>#REF!</v>
      </c>
      <c r="H3171" s="259" t="e">
        <f>IF(#REF!="無","",IF(#REF!="","",IF(#REF!="悪環境における作業",0.2,IF(#REF!="高所又は地下作業",0.1,IF(#REF!="錯綜場所作業",0.3,IF(#REF!="複雑な制約のある作業",0.4,IF(#REF!="単純な制約のある作業",0.2,0)))))))</f>
        <v>#REF!</v>
      </c>
      <c r="I3171" s="260" t="e">
        <f t="shared" si="195"/>
        <v>#REF!</v>
      </c>
      <c r="J3171" s="258" t="e">
        <f>IF(#REF!&gt;=1,IF(#REF!&gt;=1,#REF!),IF(#REF!&gt;=0,"",))</f>
        <v>#REF!</v>
      </c>
      <c r="K3171" s="241" t="e">
        <f>保全管理データ!N5469</f>
        <v>#REF!</v>
      </c>
      <c r="L3171" s="259" t="e">
        <f>IF(#REF!="","",IF(#REF!="悪環境における作業",0.2,IF(#REF!="高所又は地下作業",0.1,IF(#REF!="錯綜場所作業",0.3,IF(#REF!="複雑な制約のある作業",0.4,IF(#REF!="単純な制約のある作業",0.2,0))))))</f>
        <v>#REF!</v>
      </c>
      <c r="M3171" s="260" t="e">
        <f t="shared" si="196"/>
        <v>#REF!</v>
      </c>
    </row>
    <row r="3172" spans="2:13" s="254" customFormat="1" ht="27.75" customHeight="1" x14ac:dyDescent="0.2">
      <c r="B3172" s="536" t="s">
        <v>255</v>
      </c>
      <c r="C3172" s="537"/>
      <c r="D3172" s="265"/>
      <c r="E3172" s="224" t="s">
        <v>245</v>
      </c>
      <c r="F3172" s="258" t="e">
        <f>IF(#REF!&gt;=1,IF(#REF!&gt;=1,#REF!),IF(#REF!&gt;=0,"",))</f>
        <v>#REF!</v>
      </c>
      <c r="G3172" s="241" t="e">
        <f>保全管理データ!N5443</f>
        <v>#REF!</v>
      </c>
      <c r="H3172" s="259" t="e">
        <f>IF(#REF!="無","",IF(#REF!="","",IF(#REF!="悪環境における作業",0.2,IF(#REF!="高所又は地下作業",0.1,IF(#REF!="錯綜場所作業",0.3,IF(#REF!="複雑な制約のある作業",0.4,IF(#REF!="単純な制約のある作業",0.2,0)))))))</f>
        <v>#REF!</v>
      </c>
      <c r="I3172" s="260" t="e">
        <f t="shared" si="195"/>
        <v>#REF!</v>
      </c>
      <c r="J3172" s="258" t="e">
        <f>IF(#REF!&gt;=1,IF(#REF!&gt;=1,#REF!),IF(#REF!&gt;=0,"",))</f>
        <v>#REF!</v>
      </c>
      <c r="K3172" s="241" t="e">
        <f>保全管理データ!N5470</f>
        <v>#REF!</v>
      </c>
      <c r="L3172" s="259" t="e">
        <f>IF(#REF!="","",IF(#REF!="悪環境における作業",0.2,IF(#REF!="高所又は地下作業",0.1,IF(#REF!="錯綜場所作業",0.3,IF(#REF!="複雑な制約のある作業",0.4,IF(#REF!="単純な制約のある作業",0.2,0))))))</f>
        <v>#REF!</v>
      </c>
      <c r="M3172" s="260" t="e">
        <f t="shared" si="196"/>
        <v>#REF!</v>
      </c>
    </row>
    <row r="3173" spans="2:13" s="254" customFormat="1" ht="27.75" customHeight="1" x14ac:dyDescent="0.2">
      <c r="B3173" s="536" t="s">
        <v>256</v>
      </c>
      <c r="C3173" s="537"/>
      <c r="D3173" s="265"/>
      <c r="E3173" s="224" t="s">
        <v>242</v>
      </c>
      <c r="F3173" s="258" t="e">
        <f>IF(#REF!&gt;=1,IF(#REF!&gt;=1,#REF!),IF(#REF!&gt;=0,"",))</f>
        <v>#REF!</v>
      </c>
      <c r="G3173" s="241" t="e">
        <f>保全管理データ!N5444</f>
        <v>#REF!</v>
      </c>
      <c r="H3173" s="259" t="e">
        <f>IF(#REF!="無","",IF(#REF!="","",IF(#REF!="悪環境における作業",0.2,IF(#REF!="高所又は地下作業",0.1,IF(#REF!="錯綜場所作業",0.3,IF(#REF!="複雑な制約のある作業",0.4,IF(#REF!="単純な制約のある作業",0.2,0)))))))</f>
        <v>#REF!</v>
      </c>
      <c r="I3173" s="260" t="e">
        <f t="shared" si="195"/>
        <v>#REF!</v>
      </c>
      <c r="J3173" s="258" t="e">
        <f>IF(#REF!&gt;=1,IF(#REF!&gt;=1,#REF!),IF(#REF!&gt;=0,"",))</f>
        <v>#REF!</v>
      </c>
      <c r="K3173" s="241" t="e">
        <f>保全管理データ!N5471</f>
        <v>#REF!</v>
      </c>
      <c r="L3173" s="259" t="e">
        <f>IF(#REF!="","",IF(#REF!="悪環境における作業",0.2,IF(#REF!="高所又は地下作業",0.1,IF(#REF!="錯綜場所作業",0.3,IF(#REF!="複雑な制約のある作業",0.4,IF(#REF!="単純な制約のある作業",0.2,0))))))</f>
        <v>#REF!</v>
      </c>
      <c r="M3173" s="260" t="e">
        <f t="shared" si="196"/>
        <v>#REF!</v>
      </c>
    </row>
    <row r="3174" spans="2:13" s="254" customFormat="1" ht="27.75" customHeight="1" x14ac:dyDescent="0.2">
      <c r="B3174" s="536" t="s">
        <v>257</v>
      </c>
      <c r="C3174" s="537"/>
      <c r="D3174" s="265"/>
      <c r="E3174" s="224" t="s">
        <v>245</v>
      </c>
      <c r="F3174" s="258" t="e">
        <f>IF(#REF!&gt;=1,IF(#REF!&gt;=1,#REF!),IF(#REF!&gt;=0,"",))</f>
        <v>#REF!</v>
      </c>
      <c r="G3174" s="241" t="e">
        <f>保全管理データ!N5445</f>
        <v>#REF!</v>
      </c>
      <c r="H3174" s="259" t="e">
        <f>IF(#REF!="無","",IF(#REF!="","",IF(#REF!="悪環境における作業",0.2,IF(#REF!="高所又は地下作業",0.1,IF(#REF!="錯綜場所作業",0.3,IF(#REF!="複雑な制約のある作業",0.4,IF(#REF!="単純な制約のある作業",0.2,0)))))))</f>
        <v>#REF!</v>
      </c>
      <c r="I3174" s="260" t="e">
        <f t="shared" si="195"/>
        <v>#REF!</v>
      </c>
      <c r="J3174" s="258" t="e">
        <f>IF(#REF!&gt;=1,IF(#REF!&gt;=1,#REF!),IF(#REF!&gt;=0,"",))</f>
        <v>#REF!</v>
      </c>
      <c r="K3174" s="241" t="e">
        <f>保全管理データ!N5472</f>
        <v>#REF!</v>
      </c>
      <c r="L3174" s="259" t="e">
        <f>IF(#REF!="","",IF(#REF!="悪環境における作業",0.2,IF(#REF!="高所又は地下作業",0.1,IF(#REF!="錯綜場所作業",0.3,IF(#REF!="複雑な制約のある作業",0.4,IF(#REF!="単純な制約のある作業",0.2,0))))))</f>
        <v>#REF!</v>
      </c>
      <c r="M3174" s="260" t="e">
        <f t="shared" si="196"/>
        <v>#REF!</v>
      </c>
    </row>
    <row r="3175" spans="2:13" s="254" customFormat="1" ht="27.75" customHeight="1" x14ac:dyDescent="0.2">
      <c r="B3175" s="536" t="s">
        <v>258</v>
      </c>
      <c r="C3175" s="537"/>
      <c r="D3175" s="265"/>
      <c r="E3175" s="224" t="s">
        <v>245</v>
      </c>
      <c r="F3175" s="258" t="e">
        <f>IF(#REF!&gt;=1,IF(#REF!&gt;=1,#REF!),IF(#REF!&gt;=0,"",))</f>
        <v>#REF!</v>
      </c>
      <c r="G3175" s="241" t="e">
        <f>保全管理データ!N5446</f>
        <v>#REF!</v>
      </c>
      <c r="H3175" s="259" t="e">
        <f>IF(#REF!="無","",IF(#REF!="","",IF(#REF!="悪環境における作業",0.2,IF(#REF!="高所又は地下作業",0.1,IF(#REF!="錯綜場所作業",0.3,IF(#REF!="複雑な制約のある作業",0.4,IF(#REF!="単純な制約のある作業",0.2,0)))))))</f>
        <v>#REF!</v>
      </c>
      <c r="I3175" s="260" t="e">
        <f t="shared" si="195"/>
        <v>#REF!</v>
      </c>
      <c r="J3175" s="258" t="e">
        <f>IF(#REF!&gt;=1,IF(#REF!&gt;=1,#REF!),IF(#REF!&gt;=0,"",))</f>
        <v>#REF!</v>
      </c>
      <c r="K3175" s="241" t="e">
        <f>保全管理データ!N5473</f>
        <v>#REF!</v>
      </c>
      <c r="L3175" s="259" t="e">
        <f>IF(#REF!="","",IF(#REF!="悪環境における作業",0.2,IF(#REF!="高所又は地下作業",0.1,IF(#REF!="錯綜場所作業",0.3,IF(#REF!="複雑な制約のある作業",0.4,IF(#REF!="単純な制約のある作業",0.2,0))))))</f>
        <v>#REF!</v>
      </c>
      <c r="M3175" s="260" t="e">
        <f t="shared" si="196"/>
        <v>#REF!</v>
      </c>
    </row>
    <row r="3176" spans="2:13" s="254" customFormat="1" ht="27.75" customHeight="1" x14ac:dyDescent="0.2">
      <c r="B3176" s="536" t="s">
        <v>259</v>
      </c>
      <c r="C3176" s="537"/>
      <c r="D3176" s="265"/>
      <c r="E3176" s="224" t="s">
        <v>245</v>
      </c>
      <c r="F3176" s="258" t="e">
        <f>IF(#REF!&gt;=1,IF(#REF!&gt;=1,#REF!),IF(#REF!&gt;=0,"",))</f>
        <v>#REF!</v>
      </c>
      <c r="G3176" s="241" t="e">
        <f>保全管理データ!N5447</f>
        <v>#REF!</v>
      </c>
      <c r="H3176" s="259" t="e">
        <f>IF(#REF!="無","",IF(#REF!="","",IF(#REF!="悪環境における作業",0.2,IF(#REF!="高所又は地下作業",0.1,IF(#REF!="錯綜場所作業",0.3,IF(#REF!="複雑な制約のある作業",0.4,IF(#REF!="単純な制約のある作業",0.2,0)))))))</f>
        <v>#REF!</v>
      </c>
      <c r="I3176" s="260" t="e">
        <f t="shared" si="195"/>
        <v>#REF!</v>
      </c>
      <c r="J3176" s="258" t="e">
        <f>IF(#REF!&gt;=1,IF(#REF!&gt;=1,#REF!),IF(#REF!&gt;=0,"",))</f>
        <v>#REF!</v>
      </c>
      <c r="K3176" s="241" t="e">
        <f>保全管理データ!N5474</f>
        <v>#REF!</v>
      </c>
      <c r="L3176" s="259" t="e">
        <f>IF(#REF!="","",IF(#REF!="悪環境における作業",0.2,IF(#REF!="高所又は地下作業",0.1,IF(#REF!="錯綜場所作業",0.3,IF(#REF!="複雑な制約のある作業",0.4,IF(#REF!="単純な制約のある作業",0.2,0))))))</f>
        <v>#REF!</v>
      </c>
      <c r="M3176" s="260" t="e">
        <f t="shared" si="196"/>
        <v>#REF!</v>
      </c>
    </row>
    <row r="3177" spans="2:13" s="254" customFormat="1" ht="27.75" customHeight="1" x14ac:dyDescent="0.2">
      <c r="B3177" s="536" t="s">
        <v>260</v>
      </c>
      <c r="C3177" s="537"/>
      <c r="D3177" s="265"/>
      <c r="E3177" s="224" t="s">
        <v>248</v>
      </c>
      <c r="F3177" s="258" t="e">
        <f>IF(#REF!&gt;=1,IF(#REF!&gt;=1,#REF!),IF(#REF!&gt;=0,"",))</f>
        <v>#REF!</v>
      </c>
      <c r="G3177" s="241" t="e">
        <f>保全管理データ!N5448</f>
        <v>#REF!</v>
      </c>
      <c r="H3177" s="259" t="e">
        <f>IF(#REF!="無","",IF(#REF!="","",IF(#REF!="悪環境における作業",0.2,IF(#REF!="高所又は地下作業",0.1,IF(#REF!="錯綜場所作業",0.3,IF(#REF!="複雑な制約のある作業",0.4,IF(#REF!="単純な制約のある作業",0.2,0)))))))</f>
        <v>#REF!</v>
      </c>
      <c r="I3177" s="260" t="e">
        <f t="shared" si="195"/>
        <v>#REF!</v>
      </c>
      <c r="J3177" s="258" t="e">
        <f>IF(#REF!&gt;=1,IF(#REF!&gt;=1,#REF!),IF(#REF!&gt;=0,"",))</f>
        <v>#REF!</v>
      </c>
      <c r="K3177" s="241" t="e">
        <f>保全管理データ!N5475</f>
        <v>#REF!</v>
      </c>
      <c r="L3177" s="259" t="e">
        <f>IF(#REF!="","",IF(#REF!="悪環境における作業",0.2,IF(#REF!="高所又は地下作業",0.1,IF(#REF!="錯綜場所作業",0.3,IF(#REF!="複雑な制約のある作業",0.4,IF(#REF!="単純な制約のある作業",0.2,0))))))</f>
        <v>#REF!</v>
      </c>
      <c r="M3177" s="260" t="e">
        <f t="shared" si="196"/>
        <v>#REF!</v>
      </c>
    </row>
    <row r="3178" spans="2:13" s="254" customFormat="1" ht="27.75" customHeight="1" x14ac:dyDescent="0.2">
      <c r="B3178" s="536" t="s">
        <v>261</v>
      </c>
      <c r="C3178" s="537"/>
      <c r="D3178" s="265"/>
      <c r="E3178" s="224" t="s">
        <v>247</v>
      </c>
      <c r="F3178" s="258" t="e">
        <f>IF(#REF!&gt;=1,IF(#REF!&gt;=1,#REF!),IF(#REF!&gt;=0,"",))</f>
        <v>#REF!</v>
      </c>
      <c r="G3178" s="241" t="e">
        <f>保全管理データ!N5449</f>
        <v>#REF!</v>
      </c>
      <c r="H3178" s="259" t="e">
        <f>IF(#REF!="無","",IF(#REF!="","",IF(#REF!="悪環境における作業",0.2,IF(#REF!="高所又は地下作業",0.1,IF(#REF!="錯綜場所作業",0.3,IF(#REF!="複雑な制約のある作業",0.4,IF(#REF!="単純な制約のある作業",0.2,0)))))))</f>
        <v>#REF!</v>
      </c>
      <c r="I3178" s="260" t="e">
        <f t="shared" si="195"/>
        <v>#REF!</v>
      </c>
      <c r="J3178" s="258" t="e">
        <f>IF(#REF!&gt;=1,IF(#REF!&gt;=1,#REF!),IF(#REF!&gt;=0,"",))</f>
        <v>#REF!</v>
      </c>
      <c r="K3178" s="241" t="e">
        <f>保全管理データ!N5476</f>
        <v>#REF!</v>
      </c>
      <c r="L3178" s="259" t="e">
        <f>IF(#REF!="","",IF(#REF!="悪環境における作業",0.2,IF(#REF!="高所又は地下作業",0.1,IF(#REF!="錯綜場所作業",0.3,IF(#REF!="複雑な制約のある作業",0.4,IF(#REF!="単純な制約のある作業",0.2,0))))))</f>
        <v>#REF!</v>
      </c>
      <c r="M3178" s="260" t="e">
        <f t="shared" si="196"/>
        <v>#REF!</v>
      </c>
    </row>
    <row r="3179" spans="2:13" s="254" customFormat="1" ht="27.75" customHeight="1" x14ac:dyDescent="0.2">
      <c r="B3179" s="536" t="s">
        <v>262</v>
      </c>
      <c r="C3179" s="537"/>
      <c r="D3179" s="265"/>
      <c r="E3179" s="224" t="s">
        <v>245</v>
      </c>
      <c r="F3179" s="258" t="e">
        <f>IF(#REF!&gt;=1,IF(#REF!&gt;=1,#REF!),IF(#REF!&gt;=0,"",))</f>
        <v>#REF!</v>
      </c>
      <c r="G3179" s="241" t="e">
        <f>保全管理データ!N5450</f>
        <v>#REF!</v>
      </c>
      <c r="H3179" s="259" t="e">
        <f>IF(#REF!="無","",IF(#REF!="","",IF(#REF!="悪環境における作業",0.2,IF(#REF!="高所又は地下作業",0.1,IF(#REF!="錯綜場所作業",0.3,IF(#REF!="複雑な制約のある作業",0.4,IF(#REF!="単純な制約のある作業",0.2,0)))))))</f>
        <v>#REF!</v>
      </c>
      <c r="I3179" s="260" t="e">
        <f t="shared" si="195"/>
        <v>#REF!</v>
      </c>
      <c r="J3179" s="258" t="e">
        <f>IF(#REF!&gt;=1,IF(#REF!&gt;=1,#REF!),IF(#REF!&gt;=0,"",))</f>
        <v>#REF!</v>
      </c>
      <c r="K3179" s="241" t="e">
        <f>保全管理データ!N5477</f>
        <v>#REF!</v>
      </c>
      <c r="L3179" s="259" t="e">
        <f>IF(#REF!="","",IF(#REF!="悪環境における作業",0.2,IF(#REF!="高所又は地下作業",0.1,IF(#REF!="錯綜場所作業",0.3,IF(#REF!="複雑な制約のある作業",0.4,IF(#REF!="単純な制約のある作業",0.2,0))))))</f>
        <v>#REF!</v>
      </c>
      <c r="M3179" s="260" t="e">
        <f t="shared" si="196"/>
        <v>#REF!</v>
      </c>
    </row>
    <row r="3180" spans="2:13" s="254" customFormat="1" ht="27.75" customHeight="1" x14ac:dyDescent="0.2">
      <c r="B3180" s="536" t="s">
        <v>263</v>
      </c>
      <c r="C3180" s="537"/>
      <c r="D3180" s="265"/>
      <c r="E3180" s="224" t="s">
        <v>245</v>
      </c>
      <c r="F3180" s="258" t="e">
        <f>IF(#REF!&gt;=1,IF(#REF!&gt;=1,#REF!),IF(#REF!&gt;=0,"",))</f>
        <v>#REF!</v>
      </c>
      <c r="G3180" s="241" t="e">
        <f>保全管理データ!N5451</f>
        <v>#REF!</v>
      </c>
      <c r="H3180" s="259" t="e">
        <f>IF(#REF!="無","",IF(#REF!="","",IF(#REF!="悪環境における作業",0.2,IF(#REF!="高所又は地下作業",0.1,IF(#REF!="錯綜場所作業",0.3,IF(#REF!="複雑な制約のある作業",0.4,IF(#REF!="単純な制約のある作業",0.2,0)))))))</f>
        <v>#REF!</v>
      </c>
      <c r="I3180" s="260" t="e">
        <f t="shared" si="195"/>
        <v>#REF!</v>
      </c>
      <c r="J3180" s="258" t="e">
        <f>IF(#REF!&gt;=1,IF(#REF!&gt;=1,#REF!),IF(#REF!&gt;=0,"",))</f>
        <v>#REF!</v>
      </c>
      <c r="K3180" s="241" t="e">
        <f>保全管理データ!N5478</f>
        <v>#REF!</v>
      </c>
      <c r="L3180" s="259" t="e">
        <f>IF(#REF!="","",IF(#REF!="悪環境における作業",0.2,IF(#REF!="高所又は地下作業",0.1,IF(#REF!="錯綜場所作業",0.3,IF(#REF!="複雑な制約のある作業",0.4,IF(#REF!="単純な制約のある作業",0.2,0))))))</f>
        <v>#REF!</v>
      </c>
      <c r="M3180" s="260" t="e">
        <f t="shared" si="196"/>
        <v>#REF!</v>
      </c>
    </row>
    <row r="3181" spans="2:13" s="254" customFormat="1" ht="27.75" customHeight="1" x14ac:dyDescent="0.2">
      <c r="B3181" s="536" t="s">
        <v>264</v>
      </c>
      <c r="C3181" s="537"/>
      <c r="D3181" s="265"/>
      <c r="E3181" s="224" t="s">
        <v>245</v>
      </c>
      <c r="F3181" s="258" t="e">
        <f>IF(#REF!&gt;=1,IF(#REF!&gt;=1,#REF!),IF(#REF!&gt;=0,"",))</f>
        <v>#REF!</v>
      </c>
      <c r="G3181" s="241" t="e">
        <f>保全管理データ!N5452</f>
        <v>#REF!</v>
      </c>
      <c r="H3181" s="259" t="e">
        <f>IF(#REF!="無","",IF(#REF!="","",IF(#REF!="悪環境における作業",0.2,IF(#REF!="高所又は地下作業",0.1,IF(#REF!="錯綜場所作業",0.3,IF(#REF!="複雑な制約のある作業",0.4,IF(#REF!="単純な制約のある作業",0.2,0)))))))</f>
        <v>#REF!</v>
      </c>
      <c r="I3181" s="260" t="e">
        <f t="shared" si="195"/>
        <v>#REF!</v>
      </c>
      <c r="J3181" s="258" t="e">
        <f>IF(#REF!&gt;=1,IF(#REF!&gt;=1,#REF!),IF(#REF!&gt;=0,"",))</f>
        <v>#REF!</v>
      </c>
      <c r="K3181" s="241" t="e">
        <f>保全管理データ!N5479</f>
        <v>#REF!</v>
      </c>
      <c r="L3181" s="259" t="e">
        <f>IF(#REF!="","",IF(#REF!="悪環境における作業",0.2,IF(#REF!="高所又は地下作業",0.1,IF(#REF!="錯綜場所作業",0.3,IF(#REF!="複雑な制約のある作業",0.4,IF(#REF!="単純な制約のある作業",0.2,0))))))</f>
        <v>#REF!</v>
      </c>
      <c r="M3181" s="260" t="e">
        <f t="shared" si="196"/>
        <v>#REF!</v>
      </c>
    </row>
    <row r="3182" spans="2:13" s="254" customFormat="1" ht="27.75" customHeight="1" x14ac:dyDescent="0.2">
      <c r="B3182" s="536" t="s">
        <v>265</v>
      </c>
      <c r="C3182" s="537"/>
      <c r="D3182" s="265"/>
      <c r="E3182" s="224" t="s">
        <v>245</v>
      </c>
      <c r="F3182" s="258" t="e">
        <f>IF(#REF!&gt;=1,IF(#REF!&gt;=1,#REF!),IF(#REF!&gt;=0,"",))</f>
        <v>#REF!</v>
      </c>
      <c r="G3182" s="241" t="e">
        <f>保全管理データ!N5453</f>
        <v>#REF!</v>
      </c>
      <c r="H3182" s="259" t="e">
        <f>IF(#REF!="無","",IF(#REF!="","",IF(#REF!="悪環境における作業",0.2,IF(#REF!="高所又は地下作業",0.1,IF(#REF!="錯綜場所作業",0.3,IF(#REF!="複雑な制約のある作業",0.4,IF(#REF!="単純な制約のある作業",0.2,0)))))))</f>
        <v>#REF!</v>
      </c>
      <c r="I3182" s="260" t="e">
        <f t="shared" si="195"/>
        <v>#REF!</v>
      </c>
      <c r="J3182" s="258" t="e">
        <f>IF(#REF!&gt;=1,IF(#REF!&gt;=1,#REF!),IF(#REF!&gt;=0,"",))</f>
        <v>#REF!</v>
      </c>
      <c r="K3182" s="241" t="e">
        <f>保全管理データ!N5480</f>
        <v>#REF!</v>
      </c>
      <c r="L3182" s="259" t="e">
        <f>IF(#REF!="","",IF(#REF!="悪環境における作業",0.2,IF(#REF!="高所又は地下作業",0.1,IF(#REF!="錯綜場所作業",0.3,IF(#REF!="複雑な制約のある作業",0.4,IF(#REF!="単純な制約のある作業",0.2,0))))))</f>
        <v>#REF!</v>
      </c>
      <c r="M3182" s="260" t="e">
        <f t="shared" si="196"/>
        <v>#REF!</v>
      </c>
    </row>
    <row r="3183" spans="2:13" s="254" customFormat="1" ht="27.75" customHeight="1" x14ac:dyDescent="0.2">
      <c r="B3183" s="536" t="s">
        <v>266</v>
      </c>
      <c r="C3183" s="537"/>
      <c r="D3183" s="265"/>
      <c r="E3183" s="224" t="s">
        <v>245</v>
      </c>
      <c r="F3183" s="258" t="e">
        <f>IF(#REF!&gt;=1,IF(#REF!&gt;=1,#REF!),IF(#REF!&gt;=0,"",))</f>
        <v>#REF!</v>
      </c>
      <c r="G3183" s="241" t="e">
        <f>保全管理データ!N5454</f>
        <v>#REF!</v>
      </c>
      <c r="H3183" s="259" t="e">
        <f>IF(#REF!="無","",IF(#REF!="","",IF(#REF!="悪環境における作業",0.2,IF(#REF!="高所又は地下作業",0.1,IF(#REF!="錯綜場所作業",0.3,IF(#REF!="複雑な制約のある作業",0.4,IF(#REF!="単純な制約のある作業",0.2,0)))))))</f>
        <v>#REF!</v>
      </c>
      <c r="I3183" s="260" t="e">
        <f t="shared" si="195"/>
        <v>#REF!</v>
      </c>
      <c r="J3183" s="258" t="e">
        <f>IF(#REF!&gt;=1,IF(#REF!&gt;=1,#REF!),IF(#REF!&gt;=0,"",))</f>
        <v>#REF!</v>
      </c>
      <c r="K3183" s="241" t="e">
        <f>保全管理データ!N5481</f>
        <v>#REF!</v>
      </c>
      <c r="L3183" s="259" t="e">
        <f>IF(#REF!="","",IF(#REF!="悪環境における作業",0.2,IF(#REF!="高所又は地下作業",0.1,IF(#REF!="錯綜場所作業",0.3,IF(#REF!="複雑な制約のある作業",0.4,IF(#REF!="単純な制約のある作業",0.2,0))))))</f>
        <v>#REF!</v>
      </c>
      <c r="M3183" s="260" t="e">
        <f t="shared" si="196"/>
        <v>#REF!</v>
      </c>
    </row>
    <row r="3184" spans="2:13" s="254" customFormat="1" ht="27.75" customHeight="1" x14ac:dyDescent="0.2">
      <c r="B3184" s="536" t="s">
        <v>81</v>
      </c>
      <c r="C3184" s="537"/>
      <c r="D3184" s="265"/>
      <c r="E3184" s="224" t="s">
        <v>245</v>
      </c>
      <c r="F3184" s="258" t="e">
        <f>IF(#REF!&gt;=1,IF(#REF!&gt;=1,#REF!),IF(#REF!&gt;=0,"",))</f>
        <v>#REF!</v>
      </c>
      <c r="G3184" s="241" t="e">
        <f>保全管理データ!N5455</f>
        <v>#REF!</v>
      </c>
      <c r="H3184" s="259" t="e">
        <f>IF(#REF!="無","",IF(#REF!="","",IF(#REF!="悪環境における作業",0.2,IF(#REF!="高所又は地下作業",0.1,IF(#REF!="錯綜場所作業",0.3,IF(#REF!="複雑な制約のある作業",0.4,IF(#REF!="単純な制約のある作業",0.2,0)))))))</f>
        <v>#REF!</v>
      </c>
      <c r="I3184" s="260" t="e">
        <f t="shared" si="195"/>
        <v>#REF!</v>
      </c>
      <c r="J3184" s="258" t="e">
        <f>IF(#REF!&gt;=1,IF(#REF!&gt;=1,#REF!),IF(#REF!&gt;=0,"",))</f>
        <v>#REF!</v>
      </c>
      <c r="K3184" s="241" t="e">
        <f>保全管理データ!N5482</f>
        <v>#REF!</v>
      </c>
      <c r="L3184" s="259" t="e">
        <f>IF(#REF!="","",IF(#REF!="悪環境における作業",0.2,IF(#REF!="高所又は地下作業",0.1,IF(#REF!="錯綜場所作業",0.3,IF(#REF!="複雑な制約のある作業",0.4,IF(#REF!="単純な制約のある作業",0.2,0))))))</f>
        <v>#REF!</v>
      </c>
      <c r="M3184" s="260" t="e">
        <f t="shared" si="196"/>
        <v>#REF!</v>
      </c>
    </row>
    <row r="3185" spans="2:13" s="254" customFormat="1" ht="27.75" customHeight="1" x14ac:dyDescent="0.2">
      <c r="B3185" s="536" t="s">
        <v>267</v>
      </c>
      <c r="C3185" s="537"/>
      <c r="D3185" s="265"/>
      <c r="E3185" s="224" t="s">
        <v>247</v>
      </c>
      <c r="F3185" s="258" t="e">
        <f>IF(#REF!&gt;=1,IF(#REF!&gt;=1,#REF!),IF(#REF!&gt;=0,"",))</f>
        <v>#REF!</v>
      </c>
      <c r="G3185" s="241" t="e">
        <f>保全管理データ!N5456</f>
        <v>#REF!</v>
      </c>
      <c r="H3185" s="259" t="e">
        <f>IF(#REF!="無","",IF(#REF!="","",IF(#REF!="悪環境における作業",0.2,IF(#REF!="高所又は地下作業",0.1,IF(#REF!="錯綜場所作業",0.3,IF(#REF!="複雑な制約のある作業",0.4,IF(#REF!="単純な制約のある作業",0.2,0)))))))</f>
        <v>#REF!</v>
      </c>
      <c r="I3185" s="260" t="e">
        <f t="shared" si="195"/>
        <v>#REF!</v>
      </c>
      <c r="J3185" s="258" t="e">
        <f>IF(#REF!&gt;=1,IF(#REF!&gt;=1,#REF!),IF(#REF!&gt;=0,"",))</f>
        <v>#REF!</v>
      </c>
      <c r="K3185" s="241" t="e">
        <f>保全管理データ!N5483</f>
        <v>#REF!</v>
      </c>
      <c r="L3185" s="259" t="e">
        <f>IF(#REF!="","",IF(#REF!="悪環境における作業",0.2,IF(#REF!="高所又は地下作業",0.1,IF(#REF!="錯綜場所作業",0.3,IF(#REF!="複雑な制約のある作業",0.4,IF(#REF!="単純な制約のある作業",0.2,0))))))</f>
        <v>#REF!</v>
      </c>
      <c r="M3185" s="260" t="e">
        <f t="shared" si="196"/>
        <v>#REF!</v>
      </c>
    </row>
    <row r="3186" spans="2:13" s="254" customFormat="1" ht="27.75" customHeight="1" x14ac:dyDescent="0.2">
      <c r="B3186" s="536" t="s">
        <v>268</v>
      </c>
      <c r="C3186" s="537"/>
      <c r="D3186" s="265"/>
      <c r="E3186" s="224" t="s">
        <v>246</v>
      </c>
      <c r="F3186" s="258" t="e">
        <f>IF(#REF!&gt;=1,IF(#REF!&gt;=1,#REF!),IF(#REF!&gt;=0,"",))</f>
        <v>#REF!</v>
      </c>
      <c r="G3186" s="241" t="e">
        <f>保全管理データ!N5457</f>
        <v>#REF!</v>
      </c>
      <c r="H3186" s="259" t="e">
        <f>IF(#REF!="無","",IF(#REF!="","",IF(#REF!="悪環境における作業",0.2,IF(#REF!="高所又は地下作業",0.1,IF(#REF!="錯綜場所作業",0.3,IF(#REF!="複雑な制約のある作業",0.4,IF(#REF!="単純な制約のある作業",0.2,0)))))))</f>
        <v>#REF!</v>
      </c>
      <c r="I3186" s="260" t="e">
        <f t="shared" si="195"/>
        <v>#REF!</v>
      </c>
      <c r="J3186" s="258" t="e">
        <f>IF(#REF!&gt;=1,IF(#REF!&gt;=1,#REF!),IF(#REF!&gt;=0,"",))</f>
        <v>#REF!</v>
      </c>
      <c r="K3186" s="241" t="e">
        <f>保全管理データ!N5484</f>
        <v>#REF!</v>
      </c>
      <c r="L3186" s="259" t="e">
        <f>IF(#REF!="","",IF(#REF!="悪環境における作業",0.2,IF(#REF!="高所又は地下作業",0.1,IF(#REF!="錯綜場所作業",0.3,IF(#REF!="複雑な制約のある作業",0.4,IF(#REF!="単純な制約のある作業",0.2,0))))))</f>
        <v>#REF!</v>
      </c>
      <c r="M3186" s="260" t="e">
        <f t="shared" si="196"/>
        <v>#REF!</v>
      </c>
    </row>
    <row r="3187" spans="2:13" s="254" customFormat="1" ht="27.75" customHeight="1" thickBot="1" x14ac:dyDescent="0.25">
      <c r="B3187" s="538" t="s">
        <v>269</v>
      </c>
      <c r="C3187" s="539"/>
      <c r="D3187" s="266"/>
      <c r="E3187" s="252" t="s">
        <v>245</v>
      </c>
      <c r="F3187" s="261" t="e">
        <f>IF(#REF!&gt;=1,IF(#REF!&gt;=1,#REF!),IF(#REF!&gt;=0,"",))</f>
        <v>#REF!</v>
      </c>
      <c r="G3187" s="245" t="e">
        <f>保全管理データ!N5458</f>
        <v>#REF!</v>
      </c>
      <c r="H3187" s="259" t="e">
        <f>IF(#REF!="無","",IF(#REF!="","",IF(#REF!="悪環境における作業",0.2,IF(#REF!="高所又は地下作業",0.1,IF(#REF!="錯綜場所作業",0.3,IF(#REF!="複雑な制約のある作業",0.4,IF(#REF!="単純な制約のある作業",0.2,0)))))))</f>
        <v>#REF!</v>
      </c>
      <c r="I3187" s="260" t="e">
        <f t="shared" si="195"/>
        <v>#REF!</v>
      </c>
      <c r="J3187" s="261" t="e">
        <f>IF(#REF!&gt;=1,IF(#REF!&gt;=1,#REF!),IF(#REF!&gt;=0,"",))</f>
        <v>#REF!</v>
      </c>
      <c r="K3187" s="245" t="e">
        <f>保全管理データ!N5485</f>
        <v>#REF!</v>
      </c>
      <c r="L3187" s="262" t="e">
        <f>IF(#REF!="","",IF(#REF!="悪環境における作業",0.2,IF(#REF!="高所又は地下作業",0.1,IF(#REF!="錯綜場所作業",0.3,IF(#REF!="複雑な制約のある作業",0.4,IF(#REF!="単純な制約のある作業",0.2,0))))))</f>
        <v>#REF!</v>
      </c>
      <c r="M3187" s="260" t="e">
        <f t="shared" si="196"/>
        <v>#REF!</v>
      </c>
    </row>
    <row r="3188" spans="2:13" s="254" customFormat="1" ht="27.75" customHeight="1" thickBot="1" x14ac:dyDescent="0.25">
      <c r="B3188" s="532" t="s">
        <v>190</v>
      </c>
      <c r="C3188" s="532"/>
      <c r="D3188" s="532"/>
      <c r="E3188" s="532"/>
      <c r="F3188" s="533" t="e">
        <f>SUM(I3164:I3187)</f>
        <v>#REF!</v>
      </c>
      <c r="G3188" s="534"/>
      <c r="H3188" s="534"/>
      <c r="I3188" s="535"/>
      <c r="J3188" s="533" t="e">
        <f>IF(SUM(J3164:J3187)=0,"0.00",SUM(M3164:M3187))</f>
        <v>#REF!</v>
      </c>
      <c r="K3188" s="534"/>
      <c r="L3188" s="534"/>
      <c r="M3188" s="535"/>
    </row>
    <row r="3189" spans="2:13" s="254" customFormat="1" ht="27.75" customHeight="1" thickBot="1" x14ac:dyDescent="0.25">
      <c r="B3189" s="532" t="s">
        <v>97</v>
      </c>
      <c r="C3189" s="532"/>
      <c r="D3189" s="532"/>
      <c r="E3189" s="532"/>
      <c r="F3189" s="533" t="e">
        <f>IF(#REF!="５年以下","0",IF(#REF!="５年～１０年",0.1,IF(#REF!="１０年以上",0.15)))</f>
        <v>#REF!</v>
      </c>
      <c r="G3189" s="534"/>
      <c r="H3189" s="534"/>
      <c r="I3189" s="534"/>
      <c r="J3189" s="534"/>
      <c r="K3189" s="534"/>
      <c r="L3189" s="534"/>
      <c r="M3189" s="535"/>
    </row>
    <row r="3190" spans="2:13" s="254" customFormat="1" ht="27.75" customHeight="1" thickBot="1" x14ac:dyDescent="0.25">
      <c r="B3190" s="533" t="s">
        <v>273</v>
      </c>
      <c r="C3190" s="534"/>
      <c r="D3190" s="534"/>
      <c r="E3190" s="535"/>
      <c r="F3190" s="533" t="e">
        <f>F3188*(1+F3189)</f>
        <v>#REF!</v>
      </c>
      <c r="G3190" s="534"/>
      <c r="H3190" s="534"/>
      <c r="I3190" s="534"/>
      <c r="J3190" s="533" t="e">
        <f>J3188*(1+F3189)</f>
        <v>#REF!</v>
      </c>
      <c r="K3190" s="534"/>
      <c r="L3190" s="534"/>
      <c r="M3190" s="535"/>
    </row>
    <row r="3191" spans="2:13" s="254" customFormat="1" ht="27.75" customHeight="1" thickBot="1" x14ac:dyDescent="0.25">
      <c r="B3191" s="532" t="s">
        <v>191</v>
      </c>
      <c r="C3191" s="532"/>
      <c r="D3191" s="532"/>
      <c r="E3191" s="532"/>
      <c r="F3191" s="533" t="e">
        <f>#REF!*(#REF!*#REF!+#REF!*#REF!)</f>
        <v>#REF!</v>
      </c>
      <c r="G3191" s="534"/>
      <c r="H3191" s="535"/>
      <c r="I3191" s="532" t="e">
        <f>#REF!</f>
        <v>#REF!</v>
      </c>
      <c r="J3191" s="533"/>
      <c r="K3191" s="263" t="s">
        <v>230</v>
      </c>
      <c r="L3191" s="535" t="e">
        <f>B3162</f>
        <v>#REF!</v>
      </c>
      <c r="M3191" s="532"/>
    </row>
    <row r="3192" spans="2:13" s="254" customFormat="1" ht="45" customHeight="1" thickBot="1" x14ac:dyDescent="0.25">
      <c r="B3192" s="253"/>
      <c r="C3192" s="253"/>
      <c r="D3192" s="253"/>
      <c r="E3192" s="253"/>
      <c r="F3192" s="253"/>
      <c r="G3192" s="253"/>
      <c r="H3192" s="253"/>
      <c r="I3192" s="253"/>
      <c r="J3192" s="253"/>
      <c r="K3192" s="253"/>
      <c r="L3192" s="253"/>
      <c r="M3192" s="253"/>
    </row>
    <row r="3193" spans="2:13" s="254" customFormat="1" ht="27.75" customHeight="1" thickBot="1" x14ac:dyDescent="0.25">
      <c r="B3193" s="542" t="s">
        <v>128</v>
      </c>
      <c r="C3193" s="543"/>
      <c r="D3193" s="543"/>
      <c r="E3193" s="544"/>
      <c r="F3193" s="253"/>
      <c r="G3193" s="253"/>
      <c r="H3193" s="253"/>
      <c r="I3193" s="253"/>
      <c r="J3193" s="253"/>
      <c r="K3193" s="253"/>
      <c r="L3193" s="253"/>
      <c r="M3193" s="253"/>
    </row>
    <row r="3194" spans="2:13" s="254" customFormat="1" ht="27.75" customHeight="1" x14ac:dyDescent="0.2">
      <c r="B3194" s="545" t="e">
        <f>#REF!</f>
        <v>#REF!</v>
      </c>
      <c r="C3194" s="546"/>
      <c r="D3194" s="547"/>
      <c r="E3194" s="548"/>
      <c r="F3194" s="552" t="s">
        <v>240</v>
      </c>
      <c r="G3194" s="553"/>
      <c r="H3194" s="553"/>
      <c r="I3194" s="554"/>
      <c r="J3194" s="552" t="s">
        <v>239</v>
      </c>
      <c r="K3194" s="553"/>
      <c r="L3194" s="553"/>
      <c r="M3194" s="554"/>
    </row>
    <row r="3195" spans="2:13" s="254" customFormat="1" ht="27.75" customHeight="1" thickBot="1" x14ac:dyDescent="0.25">
      <c r="B3195" s="549"/>
      <c r="C3195" s="550"/>
      <c r="D3195" s="550"/>
      <c r="E3195" s="551"/>
      <c r="F3195" s="255" t="s">
        <v>149</v>
      </c>
      <c r="G3195" s="256" t="s">
        <v>151</v>
      </c>
      <c r="H3195" s="256" t="s">
        <v>96</v>
      </c>
      <c r="I3195" s="257" t="s">
        <v>150</v>
      </c>
      <c r="J3195" s="255" t="s">
        <v>149</v>
      </c>
      <c r="K3195" s="256" t="s">
        <v>151</v>
      </c>
      <c r="L3195" s="256" t="s">
        <v>96</v>
      </c>
      <c r="M3195" s="257" t="s">
        <v>150</v>
      </c>
    </row>
    <row r="3196" spans="2:13" s="254" customFormat="1" ht="27.75" customHeight="1" thickTop="1" x14ac:dyDescent="0.2">
      <c r="B3196" s="540" t="s">
        <v>241</v>
      </c>
      <c r="C3196" s="541"/>
      <c r="D3196" s="264"/>
      <c r="E3196" s="237" t="s">
        <v>242</v>
      </c>
      <c r="F3196" s="258" t="e">
        <f>IF(#REF!&gt;=1,IF(#REF!&gt;=1,#REF!),IF(#REF!&gt;=0,"",))</f>
        <v>#REF!</v>
      </c>
      <c r="G3196" s="241" t="e">
        <f>保全管理データ!N5491</f>
        <v>#REF!</v>
      </c>
      <c r="H3196" s="259" t="e">
        <f>IF(#REF!="無","",IF(#REF!="","",IF(#REF!="悪環境における作業",0.2,IF(#REF!="高所又は地下作業",0.1,IF(#REF!="錯綜場所作業",0.3,IF(#REF!="複雑な制約のある作業",0.4,IF(#REF!="単純な制約のある作業",0.2,0)))))))</f>
        <v>#REF!</v>
      </c>
      <c r="I3196" s="260" t="e">
        <f>IF(F3196="","",F3196*G3196*(1+IF(H3196="",0,H3196)))</f>
        <v>#REF!</v>
      </c>
      <c r="J3196" s="258" t="e">
        <f>IF(#REF!&gt;=1,IF(#REF!&gt;=1,#REF!),IF(#REF!&gt;=0,"",))</f>
        <v>#REF!</v>
      </c>
      <c r="K3196" s="241" t="e">
        <f>保全管理データ!N5518</f>
        <v>#REF!</v>
      </c>
      <c r="L3196" s="259" t="e">
        <f>IF(#REF!="","",IF(#REF!="悪環境における作業",0.2,IF(#REF!="高所又は地下作業",0.1,IF(#REF!="錯綜場所作業",0.3,IF(#REF!="複雑な制約のある作業",0.4,IF(#REF!="単純な制約のある作業",0.2,0))))))</f>
        <v>#REF!</v>
      </c>
      <c r="M3196" s="260" t="e">
        <f>IF(J3196="","",J3196*K3196*(1+IF(L3196="",0,L3196)))</f>
        <v>#REF!</v>
      </c>
    </row>
    <row r="3197" spans="2:13" s="254" customFormat="1" ht="27.75" customHeight="1" x14ac:dyDescent="0.2">
      <c r="B3197" s="536" t="s">
        <v>243</v>
      </c>
      <c r="C3197" s="537"/>
      <c r="D3197" s="265"/>
      <c r="E3197" s="224" t="s">
        <v>242</v>
      </c>
      <c r="F3197" s="258" t="e">
        <f>IF(#REF!&gt;=1,IF(#REF!&gt;=1,#REF!),IF(#REF!&gt;=0,"",))</f>
        <v>#REF!</v>
      </c>
      <c r="G3197" s="241" t="e">
        <f>保全管理データ!N5492</f>
        <v>#REF!</v>
      </c>
      <c r="H3197" s="259" t="e">
        <f>IF(#REF!="無","",IF(#REF!="","",IF(#REF!="悪環境における作業",0.2,IF(#REF!="高所又は地下作業",0.1,IF(#REF!="錯綜場所作業",0.3,IF(#REF!="複雑な制約のある作業",0.4,IF(#REF!="単純な制約のある作業",0.2,0)))))))</f>
        <v>#REF!</v>
      </c>
      <c r="I3197" s="260" t="e">
        <f t="shared" ref="I3197:I3219" si="197">IF(F3197="","",F3197*G3197*(1+IF(H3197="",0,H3197)))</f>
        <v>#REF!</v>
      </c>
      <c r="J3197" s="258" t="e">
        <f>IF(#REF!&gt;=1,IF(#REF!&gt;=1,#REF!),IF(#REF!&gt;=0,"",))</f>
        <v>#REF!</v>
      </c>
      <c r="K3197" s="241" t="e">
        <f>保全管理データ!N5519</f>
        <v>#REF!</v>
      </c>
      <c r="L3197" s="259" t="e">
        <f>IF(#REF!="","",IF(#REF!="悪環境における作業",0.2,IF(#REF!="高所又は地下作業",0.1,IF(#REF!="錯綜場所作業",0.3,IF(#REF!="複雑な制約のある作業",0.4,IF(#REF!="単純な制約のある作業",0.2,0))))))</f>
        <v>#REF!</v>
      </c>
      <c r="M3197" s="260" t="e">
        <f t="shared" ref="M3197:M3219" si="198">IF(J3197="","",J3197*K3197*(1+IF(L3197="",0,L3197)))</f>
        <v>#REF!</v>
      </c>
    </row>
    <row r="3198" spans="2:13" s="254" customFormat="1" ht="27.75" customHeight="1" x14ac:dyDescent="0.2">
      <c r="B3198" s="536" t="s">
        <v>249</v>
      </c>
      <c r="C3198" s="537"/>
      <c r="D3198" s="265"/>
      <c r="E3198" s="224" t="s">
        <v>244</v>
      </c>
      <c r="F3198" s="258" t="e">
        <f>IF(#REF!&gt;=1,IF(#REF!&gt;=1,#REF!),IF(#REF!&gt;=0,"",))</f>
        <v>#REF!</v>
      </c>
      <c r="G3198" s="241" t="e">
        <f>保全管理データ!N5493</f>
        <v>#REF!</v>
      </c>
      <c r="H3198" s="259" t="e">
        <f>IF(#REF!="無","",IF(#REF!="","",IF(#REF!="悪環境における作業",0.2,IF(#REF!="高所又は地下作業",0.1,IF(#REF!="錯綜場所作業",0.3,IF(#REF!="複雑な制約のある作業",0.4,IF(#REF!="単純な制約のある作業",0.2,0)))))))</f>
        <v>#REF!</v>
      </c>
      <c r="I3198" s="260" t="e">
        <f t="shared" si="197"/>
        <v>#REF!</v>
      </c>
      <c r="J3198" s="258" t="e">
        <f>IF(#REF!&gt;=1,IF(#REF!&gt;=1,#REF!),IF(#REF!&gt;=0,"",))</f>
        <v>#REF!</v>
      </c>
      <c r="K3198" s="241" t="e">
        <f>保全管理データ!N5520</f>
        <v>#REF!</v>
      </c>
      <c r="L3198" s="259" t="e">
        <f>IF(#REF!="","",IF(#REF!="悪環境における作業",0.2,IF(#REF!="高所又は地下作業",0.1,IF(#REF!="錯綜場所作業",0.3,IF(#REF!="複雑な制約のある作業",0.4,IF(#REF!="単純な制約のある作業",0.2,0))))))</f>
        <v>#REF!</v>
      </c>
      <c r="M3198" s="260" t="e">
        <f t="shared" si="198"/>
        <v>#REF!</v>
      </c>
    </row>
    <row r="3199" spans="2:13" s="254" customFormat="1" ht="27.75" customHeight="1" x14ac:dyDescent="0.2">
      <c r="B3199" s="536" t="s">
        <v>250</v>
      </c>
      <c r="C3199" s="537"/>
      <c r="D3199" s="265"/>
      <c r="E3199" s="224" t="s">
        <v>244</v>
      </c>
      <c r="F3199" s="258" t="e">
        <f>IF(#REF!&gt;=1,IF(#REF!&gt;=1,#REF!),IF(#REF!&gt;=0,"",))</f>
        <v>#REF!</v>
      </c>
      <c r="G3199" s="241" t="e">
        <f>保全管理データ!N5494</f>
        <v>#REF!</v>
      </c>
      <c r="H3199" s="259" t="e">
        <f>IF(#REF!="無","",IF(#REF!="","",IF(#REF!="悪環境における作業",0.2,IF(#REF!="高所又は地下作業",0.1,IF(#REF!="錯綜場所作業",0.3,IF(#REF!="複雑な制約のある作業",0.4,IF(#REF!="単純な制約のある作業",0.2,0)))))))</f>
        <v>#REF!</v>
      </c>
      <c r="I3199" s="260" t="e">
        <f t="shared" si="197"/>
        <v>#REF!</v>
      </c>
      <c r="J3199" s="258" t="e">
        <f>IF(#REF!&gt;=1,IF(#REF!&gt;=1,#REF!),IF(#REF!&gt;=0,"",))</f>
        <v>#REF!</v>
      </c>
      <c r="K3199" s="241" t="e">
        <f>保全管理データ!N5521</f>
        <v>#REF!</v>
      </c>
      <c r="L3199" s="259" t="e">
        <f>IF(#REF!="","",IF(#REF!="悪環境における作業",0.2,IF(#REF!="高所又は地下作業",0.1,IF(#REF!="錯綜場所作業",0.3,IF(#REF!="複雑な制約のある作業",0.4,IF(#REF!="単純な制約のある作業",0.2,0))))))</f>
        <v>#REF!</v>
      </c>
      <c r="M3199" s="260" t="e">
        <f t="shared" si="198"/>
        <v>#REF!</v>
      </c>
    </row>
    <row r="3200" spans="2:13" s="254" customFormat="1" ht="27.75" customHeight="1" x14ac:dyDescent="0.2">
      <c r="B3200" s="536" t="s">
        <v>251</v>
      </c>
      <c r="C3200" s="537"/>
      <c r="D3200" s="265"/>
      <c r="E3200" s="224" t="s">
        <v>242</v>
      </c>
      <c r="F3200" s="258" t="e">
        <f>IF(#REF!&gt;=1,IF(#REF!&gt;=1,#REF!),IF(#REF!&gt;=0,"",))</f>
        <v>#REF!</v>
      </c>
      <c r="G3200" s="241" t="e">
        <f>保全管理データ!N5495</f>
        <v>#REF!</v>
      </c>
      <c r="H3200" s="259" t="e">
        <f>IF(#REF!="無","",IF(#REF!="","",IF(#REF!="悪環境における作業",0.2,IF(#REF!="高所又は地下作業",0.1,IF(#REF!="錯綜場所作業",0.3,IF(#REF!="複雑な制約のある作業",0.4,IF(#REF!="単純な制約のある作業",0.2,0)))))))</f>
        <v>#REF!</v>
      </c>
      <c r="I3200" s="260" t="e">
        <f t="shared" si="197"/>
        <v>#REF!</v>
      </c>
      <c r="J3200" s="258" t="e">
        <f>IF(#REF!&gt;=1,IF(#REF!&gt;=1,#REF!),IF(#REF!&gt;=0,"",))</f>
        <v>#REF!</v>
      </c>
      <c r="K3200" s="241" t="e">
        <f>保全管理データ!N5522</f>
        <v>#REF!</v>
      </c>
      <c r="L3200" s="259" t="e">
        <f>IF(#REF!="","",IF(#REF!="悪環境における作業",0.2,IF(#REF!="高所又は地下作業",0.1,IF(#REF!="錯綜場所作業",0.3,IF(#REF!="複雑な制約のある作業",0.4,IF(#REF!="単純な制約のある作業",0.2,0))))))</f>
        <v>#REF!</v>
      </c>
      <c r="M3200" s="260" t="e">
        <f t="shared" si="198"/>
        <v>#REF!</v>
      </c>
    </row>
    <row r="3201" spans="2:13" s="254" customFormat="1" ht="27.75" customHeight="1" x14ac:dyDescent="0.2">
      <c r="B3201" s="536" t="s">
        <v>252</v>
      </c>
      <c r="C3201" s="537"/>
      <c r="D3201" s="265"/>
      <c r="E3201" s="224" t="s">
        <v>244</v>
      </c>
      <c r="F3201" s="258" t="e">
        <f>IF(#REF!&gt;=1,IF(#REF!&gt;=1,#REF!),IF(#REF!&gt;=0,"",))</f>
        <v>#REF!</v>
      </c>
      <c r="G3201" s="241" t="e">
        <f>保全管理データ!N5496</f>
        <v>#REF!</v>
      </c>
      <c r="H3201" s="259" t="e">
        <f>IF(#REF!="無","",IF(#REF!="","",IF(#REF!="悪環境における作業",0.2,IF(#REF!="高所又は地下作業",0.1,IF(#REF!="錯綜場所作業",0.3,IF(#REF!="複雑な制約のある作業",0.4,IF(#REF!="単純な制約のある作業",0.2,0)))))))</f>
        <v>#REF!</v>
      </c>
      <c r="I3201" s="260" t="e">
        <f t="shared" si="197"/>
        <v>#REF!</v>
      </c>
      <c r="J3201" s="258" t="e">
        <f>IF(#REF!&gt;=1,IF(#REF!&gt;=1,#REF!),IF(#REF!&gt;=0,"",))</f>
        <v>#REF!</v>
      </c>
      <c r="K3201" s="241" t="e">
        <f>保全管理データ!N5523</f>
        <v>#REF!</v>
      </c>
      <c r="L3201" s="259" t="e">
        <f>IF(#REF!="","",IF(#REF!="悪環境における作業",0.2,IF(#REF!="高所又は地下作業",0.1,IF(#REF!="錯綜場所作業",0.3,IF(#REF!="複雑な制約のある作業",0.4,IF(#REF!="単純な制約のある作業",0.2,0))))))</f>
        <v>#REF!</v>
      </c>
      <c r="M3201" s="260" t="e">
        <f t="shared" si="198"/>
        <v>#REF!</v>
      </c>
    </row>
    <row r="3202" spans="2:13" s="254" customFormat="1" ht="27.75" customHeight="1" x14ac:dyDescent="0.2">
      <c r="B3202" s="536" t="s">
        <v>253</v>
      </c>
      <c r="C3202" s="537"/>
      <c r="D3202" s="265"/>
      <c r="E3202" s="224" t="s">
        <v>242</v>
      </c>
      <c r="F3202" s="258" t="e">
        <f>IF(#REF!&gt;=1,IF(#REF!&gt;=1,#REF!),IF(#REF!&gt;=0,"",))</f>
        <v>#REF!</v>
      </c>
      <c r="G3202" s="241" t="e">
        <f>保全管理データ!N5497</f>
        <v>#REF!</v>
      </c>
      <c r="H3202" s="259" t="e">
        <f>IF(#REF!="無","",IF(#REF!="","",IF(#REF!="悪環境における作業",0.2,IF(#REF!="高所又は地下作業",0.1,IF(#REF!="錯綜場所作業",0.3,IF(#REF!="複雑な制約のある作業",0.4,IF(#REF!="単純な制約のある作業",0.2,0)))))))</f>
        <v>#REF!</v>
      </c>
      <c r="I3202" s="260" t="e">
        <f t="shared" si="197"/>
        <v>#REF!</v>
      </c>
      <c r="J3202" s="258" t="e">
        <f>IF(#REF!&gt;=1,IF(#REF!&gt;=1,#REF!),IF(#REF!&gt;=0,"",))</f>
        <v>#REF!</v>
      </c>
      <c r="K3202" s="241" t="e">
        <f>保全管理データ!N5524</f>
        <v>#REF!</v>
      </c>
      <c r="L3202" s="259" t="e">
        <f>IF(#REF!="","",IF(#REF!="悪環境における作業",0.2,IF(#REF!="高所又は地下作業",0.1,IF(#REF!="錯綜場所作業",0.3,IF(#REF!="複雑な制約のある作業",0.4,IF(#REF!="単純な制約のある作業",0.2,0))))))</f>
        <v>#REF!</v>
      </c>
      <c r="M3202" s="260" t="e">
        <f t="shared" si="198"/>
        <v>#REF!</v>
      </c>
    </row>
    <row r="3203" spans="2:13" s="254" customFormat="1" ht="27.75" customHeight="1" x14ac:dyDescent="0.2">
      <c r="B3203" s="536" t="s">
        <v>254</v>
      </c>
      <c r="C3203" s="537"/>
      <c r="D3203" s="265"/>
      <c r="E3203" s="224" t="s">
        <v>242</v>
      </c>
      <c r="F3203" s="258" t="e">
        <f>IF(#REF!&gt;=1,IF(#REF!&gt;=1,#REF!),IF(#REF!&gt;=0,"",))</f>
        <v>#REF!</v>
      </c>
      <c r="G3203" s="241" t="e">
        <f>保全管理データ!N5498</f>
        <v>#REF!</v>
      </c>
      <c r="H3203" s="259" t="e">
        <f>IF(#REF!="無","",IF(#REF!="","",IF(#REF!="悪環境における作業",0.2,IF(#REF!="高所又は地下作業",0.1,IF(#REF!="錯綜場所作業",0.3,IF(#REF!="複雑な制約のある作業",0.4,IF(#REF!="単純な制約のある作業",0.2,0)))))))</f>
        <v>#REF!</v>
      </c>
      <c r="I3203" s="260" t="e">
        <f t="shared" si="197"/>
        <v>#REF!</v>
      </c>
      <c r="J3203" s="258" t="e">
        <f>IF(#REF!&gt;=1,IF(#REF!&gt;=1,#REF!),IF(#REF!&gt;=0,"",))</f>
        <v>#REF!</v>
      </c>
      <c r="K3203" s="241" t="e">
        <f>保全管理データ!N5525</f>
        <v>#REF!</v>
      </c>
      <c r="L3203" s="259" t="e">
        <f>IF(#REF!="","",IF(#REF!="悪環境における作業",0.2,IF(#REF!="高所又は地下作業",0.1,IF(#REF!="錯綜場所作業",0.3,IF(#REF!="複雑な制約のある作業",0.4,IF(#REF!="単純な制約のある作業",0.2,0))))))</f>
        <v>#REF!</v>
      </c>
      <c r="M3203" s="260" t="e">
        <f t="shared" si="198"/>
        <v>#REF!</v>
      </c>
    </row>
    <row r="3204" spans="2:13" s="254" customFormat="1" ht="27.75" customHeight="1" x14ac:dyDescent="0.2">
      <c r="B3204" s="536" t="s">
        <v>255</v>
      </c>
      <c r="C3204" s="537"/>
      <c r="D3204" s="265"/>
      <c r="E3204" s="224" t="s">
        <v>245</v>
      </c>
      <c r="F3204" s="258" t="e">
        <f>IF(#REF!&gt;=1,IF(#REF!&gt;=1,#REF!),IF(#REF!&gt;=0,"",))</f>
        <v>#REF!</v>
      </c>
      <c r="G3204" s="241" t="e">
        <f>保全管理データ!N5499</f>
        <v>#REF!</v>
      </c>
      <c r="H3204" s="259" t="e">
        <f>IF(#REF!="無","",IF(#REF!="","",IF(#REF!="悪環境における作業",0.2,IF(#REF!="高所又は地下作業",0.1,IF(#REF!="錯綜場所作業",0.3,IF(#REF!="複雑な制約のある作業",0.4,IF(#REF!="単純な制約のある作業",0.2,0)))))))</f>
        <v>#REF!</v>
      </c>
      <c r="I3204" s="260" t="e">
        <f t="shared" si="197"/>
        <v>#REF!</v>
      </c>
      <c r="J3204" s="258" t="e">
        <f>IF(#REF!&gt;=1,IF(#REF!&gt;=1,#REF!),IF(#REF!&gt;=0,"",))</f>
        <v>#REF!</v>
      </c>
      <c r="K3204" s="241" t="e">
        <f>保全管理データ!N5526</f>
        <v>#REF!</v>
      </c>
      <c r="L3204" s="259" t="e">
        <f>IF(#REF!="","",IF(#REF!="悪環境における作業",0.2,IF(#REF!="高所又は地下作業",0.1,IF(#REF!="錯綜場所作業",0.3,IF(#REF!="複雑な制約のある作業",0.4,IF(#REF!="単純な制約のある作業",0.2,0))))))</f>
        <v>#REF!</v>
      </c>
      <c r="M3204" s="260" t="e">
        <f t="shared" si="198"/>
        <v>#REF!</v>
      </c>
    </row>
    <row r="3205" spans="2:13" s="254" customFormat="1" ht="27.75" customHeight="1" x14ac:dyDescent="0.2">
      <c r="B3205" s="536" t="s">
        <v>256</v>
      </c>
      <c r="C3205" s="537"/>
      <c r="D3205" s="265"/>
      <c r="E3205" s="224" t="s">
        <v>242</v>
      </c>
      <c r="F3205" s="258" t="e">
        <f>IF(#REF!&gt;=1,IF(#REF!&gt;=1,#REF!),IF(#REF!&gt;=0,"",))</f>
        <v>#REF!</v>
      </c>
      <c r="G3205" s="241" t="e">
        <f>保全管理データ!N5500</f>
        <v>#REF!</v>
      </c>
      <c r="H3205" s="259" t="e">
        <f>IF(#REF!="無","",IF(#REF!="","",IF(#REF!="悪環境における作業",0.2,IF(#REF!="高所又は地下作業",0.1,IF(#REF!="錯綜場所作業",0.3,IF(#REF!="複雑な制約のある作業",0.4,IF(#REF!="単純な制約のある作業",0.2,0)))))))</f>
        <v>#REF!</v>
      </c>
      <c r="I3205" s="260" t="e">
        <f t="shared" si="197"/>
        <v>#REF!</v>
      </c>
      <c r="J3205" s="258" t="e">
        <f>IF(#REF!&gt;=1,IF(#REF!&gt;=1,#REF!),IF(#REF!&gt;=0,"",))</f>
        <v>#REF!</v>
      </c>
      <c r="K3205" s="241" t="e">
        <f>保全管理データ!N5527</f>
        <v>#REF!</v>
      </c>
      <c r="L3205" s="259" t="e">
        <f>IF(#REF!="","",IF(#REF!="悪環境における作業",0.2,IF(#REF!="高所又は地下作業",0.1,IF(#REF!="錯綜場所作業",0.3,IF(#REF!="複雑な制約のある作業",0.4,IF(#REF!="単純な制約のある作業",0.2,0))))))</f>
        <v>#REF!</v>
      </c>
      <c r="M3205" s="260" t="e">
        <f t="shared" si="198"/>
        <v>#REF!</v>
      </c>
    </row>
    <row r="3206" spans="2:13" s="254" customFormat="1" ht="27.75" customHeight="1" x14ac:dyDescent="0.2">
      <c r="B3206" s="536" t="s">
        <v>257</v>
      </c>
      <c r="C3206" s="537"/>
      <c r="D3206" s="265"/>
      <c r="E3206" s="224" t="s">
        <v>245</v>
      </c>
      <c r="F3206" s="258" t="e">
        <f>IF(#REF!&gt;=1,IF(#REF!&gt;=1,#REF!),IF(#REF!&gt;=0,"",))</f>
        <v>#REF!</v>
      </c>
      <c r="G3206" s="241" t="e">
        <f>保全管理データ!N5501</f>
        <v>#REF!</v>
      </c>
      <c r="H3206" s="259" t="e">
        <f>IF(#REF!="無","",IF(#REF!="","",IF(#REF!="悪環境における作業",0.2,IF(#REF!="高所又は地下作業",0.1,IF(#REF!="錯綜場所作業",0.3,IF(#REF!="複雑な制約のある作業",0.4,IF(#REF!="単純な制約のある作業",0.2,0)))))))</f>
        <v>#REF!</v>
      </c>
      <c r="I3206" s="260" t="e">
        <f t="shared" si="197"/>
        <v>#REF!</v>
      </c>
      <c r="J3206" s="258" t="e">
        <f>IF(#REF!&gt;=1,IF(#REF!&gt;=1,#REF!),IF(#REF!&gt;=0,"",))</f>
        <v>#REF!</v>
      </c>
      <c r="K3206" s="241" t="e">
        <f>保全管理データ!N5528</f>
        <v>#REF!</v>
      </c>
      <c r="L3206" s="259" t="e">
        <f>IF(#REF!="","",IF(#REF!="悪環境における作業",0.2,IF(#REF!="高所又は地下作業",0.1,IF(#REF!="錯綜場所作業",0.3,IF(#REF!="複雑な制約のある作業",0.4,IF(#REF!="単純な制約のある作業",0.2,0))))))</f>
        <v>#REF!</v>
      </c>
      <c r="M3206" s="260" t="e">
        <f t="shared" si="198"/>
        <v>#REF!</v>
      </c>
    </row>
    <row r="3207" spans="2:13" s="254" customFormat="1" ht="27.75" customHeight="1" x14ac:dyDescent="0.2">
      <c r="B3207" s="536" t="s">
        <v>258</v>
      </c>
      <c r="C3207" s="537"/>
      <c r="D3207" s="265"/>
      <c r="E3207" s="224" t="s">
        <v>245</v>
      </c>
      <c r="F3207" s="258" t="e">
        <f>IF(#REF!&gt;=1,IF(#REF!&gt;=1,#REF!),IF(#REF!&gt;=0,"",))</f>
        <v>#REF!</v>
      </c>
      <c r="G3207" s="241" t="e">
        <f>保全管理データ!N5502</f>
        <v>#REF!</v>
      </c>
      <c r="H3207" s="259" t="e">
        <f>IF(#REF!="無","",IF(#REF!="","",IF(#REF!="悪環境における作業",0.2,IF(#REF!="高所又は地下作業",0.1,IF(#REF!="錯綜場所作業",0.3,IF(#REF!="複雑な制約のある作業",0.4,IF(#REF!="単純な制約のある作業",0.2,0)))))))</f>
        <v>#REF!</v>
      </c>
      <c r="I3207" s="260" t="e">
        <f t="shared" si="197"/>
        <v>#REF!</v>
      </c>
      <c r="J3207" s="258" t="e">
        <f>IF(#REF!&gt;=1,IF(#REF!&gt;=1,#REF!),IF(#REF!&gt;=0,"",))</f>
        <v>#REF!</v>
      </c>
      <c r="K3207" s="241" t="e">
        <f>保全管理データ!N5529</f>
        <v>#REF!</v>
      </c>
      <c r="L3207" s="259" t="e">
        <f>IF(#REF!="","",IF(#REF!="悪環境における作業",0.2,IF(#REF!="高所又は地下作業",0.1,IF(#REF!="錯綜場所作業",0.3,IF(#REF!="複雑な制約のある作業",0.4,IF(#REF!="単純な制約のある作業",0.2,0))))))</f>
        <v>#REF!</v>
      </c>
      <c r="M3207" s="260" t="e">
        <f t="shared" si="198"/>
        <v>#REF!</v>
      </c>
    </row>
    <row r="3208" spans="2:13" s="254" customFormat="1" ht="27.75" customHeight="1" x14ac:dyDescent="0.2">
      <c r="B3208" s="536" t="s">
        <v>259</v>
      </c>
      <c r="C3208" s="537"/>
      <c r="D3208" s="265"/>
      <c r="E3208" s="224" t="s">
        <v>245</v>
      </c>
      <c r="F3208" s="258" t="e">
        <f>IF(#REF!&gt;=1,IF(#REF!&gt;=1,#REF!),IF(#REF!&gt;=0,"",))</f>
        <v>#REF!</v>
      </c>
      <c r="G3208" s="241" t="e">
        <f>保全管理データ!N5503</f>
        <v>#REF!</v>
      </c>
      <c r="H3208" s="259" t="e">
        <f>IF(#REF!="無","",IF(#REF!="","",IF(#REF!="悪環境における作業",0.2,IF(#REF!="高所又は地下作業",0.1,IF(#REF!="錯綜場所作業",0.3,IF(#REF!="複雑な制約のある作業",0.4,IF(#REF!="単純な制約のある作業",0.2,0)))))))</f>
        <v>#REF!</v>
      </c>
      <c r="I3208" s="260" t="e">
        <f t="shared" si="197"/>
        <v>#REF!</v>
      </c>
      <c r="J3208" s="258" t="e">
        <f>IF(#REF!&gt;=1,IF(#REF!&gt;=1,#REF!),IF(#REF!&gt;=0,"",))</f>
        <v>#REF!</v>
      </c>
      <c r="K3208" s="241" t="e">
        <f>保全管理データ!N5530</f>
        <v>#REF!</v>
      </c>
      <c r="L3208" s="259" t="e">
        <f>IF(#REF!="","",IF(#REF!="悪環境における作業",0.2,IF(#REF!="高所又は地下作業",0.1,IF(#REF!="錯綜場所作業",0.3,IF(#REF!="複雑な制約のある作業",0.4,IF(#REF!="単純な制約のある作業",0.2,0))))))</f>
        <v>#REF!</v>
      </c>
      <c r="M3208" s="260" t="e">
        <f t="shared" si="198"/>
        <v>#REF!</v>
      </c>
    </row>
    <row r="3209" spans="2:13" s="254" customFormat="1" ht="27.75" customHeight="1" x14ac:dyDescent="0.2">
      <c r="B3209" s="536" t="s">
        <v>260</v>
      </c>
      <c r="C3209" s="537"/>
      <c r="D3209" s="265"/>
      <c r="E3209" s="224" t="s">
        <v>248</v>
      </c>
      <c r="F3209" s="258" t="e">
        <f>IF(#REF!&gt;=1,IF(#REF!&gt;=1,#REF!),IF(#REF!&gt;=0,"",))</f>
        <v>#REF!</v>
      </c>
      <c r="G3209" s="241" t="e">
        <f>保全管理データ!N5504</f>
        <v>#REF!</v>
      </c>
      <c r="H3209" s="259" t="e">
        <f>IF(#REF!="無","",IF(#REF!="","",IF(#REF!="悪環境における作業",0.2,IF(#REF!="高所又は地下作業",0.1,IF(#REF!="錯綜場所作業",0.3,IF(#REF!="複雑な制約のある作業",0.4,IF(#REF!="単純な制約のある作業",0.2,0)))))))</f>
        <v>#REF!</v>
      </c>
      <c r="I3209" s="260" t="e">
        <f t="shared" si="197"/>
        <v>#REF!</v>
      </c>
      <c r="J3209" s="258" t="e">
        <f>IF(#REF!&gt;=1,IF(#REF!&gt;=1,#REF!),IF(#REF!&gt;=0,"",))</f>
        <v>#REF!</v>
      </c>
      <c r="K3209" s="241" t="e">
        <f>保全管理データ!N5531</f>
        <v>#REF!</v>
      </c>
      <c r="L3209" s="259" t="e">
        <f>IF(#REF!="","",IF(#REF!="悪環境における作業",0.2,IF(#REF!="高所又は地下作業",0.1,IF(#REF!="錯綜場所作業",0.3,IF(#REF!="複雑な制約のある作業",0.4,IF(#REF!="単純な制約のある作業",0.2,0))))))</f>
        <v>#REF!</v>
      </c>
      <c r="M3209" s="260" t="e">
        <f t="shared" si="198"/>
        <v>#REF!</v>
      </c>
    </row>
    <row r="3210" spans="2:13" s="254" customFormat="1" ht="27.75" customHeight="1" x14ac:dyDescent="0.2">
      <c r="B3210" s="536" t="s">
        <v>261</v>
      </c>
      <c r="C3210" s="537"/>
      <c r="D3210" s="265"/>
      <c r="E3210" s="224" t="s">
        <v>247</v>
      </c>
      <c r="F3210" s="258" t="e">
        <f>IF(#REF!&gt;=1,IF(#REF!&gt;=1,#REF!),IF(#REF!&gt;=0,"",))</f>
        <v>#REF!</v>
      </c>
      <c r="G3210" s="241" t="e">
        <f>保全管理データ!N5505</f>
        <v>#REF!</v>
      </c>
      <c r="H3210" s="259" t="e">
        <f>IF(#REF!="無","",IF(#REF!="","",IF(#REF!="悪環境における作業",0.2,IF(#REF!="高所又は地下作業",0.1,IF(#REF!="錯綜場所作業",0.3,IF(#REF!="複雑な制約のある作業",0.4,IF(#REF!="単純な制約のある作業",0.2,0)))))))</f>
        <v>#REF!</v>
      </c>
      <c r="I3210" s="260" t="e">
        <f t="shared" si="197"/>
        <v>#REF!</v>
      </c>
      <c r="J3210" s="258" t="e">
        <f>IF(#REF!&gt;=1,IF(#REF!&gt;=1,#REF!),IF(#REF!&gt;=0,"",))</f>
        <v>#REF!</v>
      </c>
      <c r="K3210" s="241" t="e">
        <f>保全管理データ!N5532</f>
        <v>#REF!</v>
      </c>
      <c r="L3210" s="259" t="e">
        <f>IF(#REF!="","",IF(#REF!="悪環境における作業",0.2,IF(#REF!="高所又は地下作業",0.1,IF(#REF!="錯綜場所作業",0.3,IF(#REF!="複雑な制約のある作業",0.4,IF(#REF!="単純な制約のある作業",0.2,0))))))</f>
        <v>#REF!</v>
      </c>
      <c r="M3210" s="260" t="e">
        <f t="shared" si="198"/>
        <v>#REF!</v>
      </c>
    </row>
    <row r="3211" spans="2:13" s="254" customFormat="1" ht="27.75" customHeight="1" x14ac:dyDescent="0.2">
      <c r="B3211" s="536" t="s">
        <v>262</v>
      </c>
      <c r="C3211" s="537"/>
      <c r="D3211" s="265"/>
      <c r="E3211" s="224" t="s">
        <v>245</v>
      </c>
      <c r="F3211" s="258" t="e">
        <f>IF(#REF!&gt;=1,IF(#REF!&gt;=1,#REF!),IF(#REF!&gt;=0,"",))</f>
        <v>#REF!</v>
      </c>
      <c r="G3211" s="241" t="e">
        <f>保全管理データ!N5506</f>
        <v>#REF!</v>
      </c>
      <c r="H3211" s="259" t="e">
        <f>IF(#REF!="無","",IF(#REF!="","",IF(#REF!="悪環境における作業",0.2,IF(#REF!="高所又は地下作業",0.1,IF(#REF!="錯綜場所作業",0.3,IF(#REF!="複雑な制約のある作業",0.4,IF(#REF!="単純な制約のある作業",0.2,0)))))))</f>
        <v>#REF!</v>
      </c>
      <c r="I3211" s="260" t="e">
        <f t="shared" si="197"/>
        <v>#REF!</v>
      </c>
      <c r="J3211" s="258" t="e">
        <f>IF(#REF!&gt;=1,IF(#REF!&gt;=1,#REF!),IF(#REF!&gt;=0,"",))</f>
        <v>#REF!</v>
      </c>
      <c r="K3211" s="241" t="e">
        <f>保全管理データ!N5533</f>
        <v>#REF!</v>
      </c>
      <c r="L3211" s="259" t="e">
        <f>IF(#REF!="","",IF(#REF!="悪環境における作業",0.2,IF(#REF!="高所又は地下作業",0.1,IF(#REF!="錯綜場所作業",0.3,IF(#REF!="複雑な制約のある作業",0.4,IF(#REF!="単純な制約のある作業",0.2,0))))))</f>
        <v>#REF!</v>
      </c>
      <c r="M3211" s="260" t="e">
        <f t="shared" si="198"/>
        <v>#REF!</v>
      </c>
    </row>
    <row r="3212" spans="2:13" s="254" customFormat="1" ht="27.75" customHeight="1" x14ac:dyDescent="0.2">
      <c r="B3212" s="536" t="s">
        <v>263</v>
      </c>
      <c r="C3212" s="537"/>
      <c r="D3212" s="265"/>
      <c r="E3212" s="224" t="s">
        <v>245</v>
      </c>
      <c r="F3212" s="258" t="e">
        <f>IF(#REF!&gt;=1,IF(#REF!&gt;=1,#REF!),IF(#REF!&gt;=0,"",))</f>
        <v>#REF!</v>
      </c>
      <c r="G3212" s="241" t="e">
        <f>保全管理データ!N5507</f>
        <v>#REF!</v>
      </c>
      <c r="H3212" s="259" t="e">
        <f>IF(#REF!="無","",IF(#REF!="","",IF(#REF!="悪環境における作業",0.2,IF(#REF!="高所又は地下作業",0.1,IF(#REF!="錯綜場所作業",0.3,IF(#REF!="複雑な制約のある作業",0.4,IF(#REF!="単純な制約のある作業",0.2,0)))))))</f>
        <v>#REF!</v>
      </c>
      <c r="I3212" s="260" t="e">
        <f t="shared" si="197"/>
        <v>#REF!</v>
      </c>
      <c r="J3212" s="258" t="e">
        <f>IF(#REF!&gt;=1,IF(#REF!&gt;=1,#REF!),IF(#REF!&gt;=0,"",))</f>
        <v>#REF!</v>
      </c>
      <c r="K3212" s="241" t="e">
        <f>保全管理データ!N5534</f>
        <v>#REF!</v>
      </c>
      <c r="L3212" s="259" t="e">
        <f>IF(#REF!="","",IF(#REF!="悪環境における作業",0.2,IF(#REF!="高所又は地下作業",0.1,IF(#REF!="錯綜場所作業",0.3,IF(#REF!="複雑な制約のある作業",0.4,IF(#REF!="単純な制約のある作業",0.2,0))))))</f>
        <v>#REF!</v>
      </c>
      <c r="M3212" s="260" t="e">
        <f t="shared" si="198"/>
        <v>#REF!</v>
      </c>
    </row>
    <row r="3213" spans="2:13" s="254" customFormat="1" ht="27.75" customHeight="1" x14ac:dyDescent="0.2">
      <c r="B3213" s="536" t="s">
        <v>264</v>
      </c>
      <c r="C3213" s="537"/>
      <c r="D3213" s="265"/>
      <c r="E3213" s="224" t="s">
        <v>245</v>
      </c>
      <c r="F3213" s="258" t="e">
        <f>IF(#REF!&gt;=1,IF(#REF!&gt;=1,#REF!),IF(#REF!&gt;=0,"",))</f>
        <v>#REF!</v>
      </c>
      <c r="G3213" s="241" t="e">
        <f>保全管理データ!N5508</f>
        <v>#REF!</v>
      </c>
      <c r="H3213" s="259" t="e">
        <f>IF(#REF!="無","",IF(#REF!="","",IF(#REF!="悪環境における作業",0.2,IF(#REF!="高所又は地下作業",0.1,IF(#REF!="錯綜場所作業",0.3,IF(#REF!="複雑な制約のある作業",0.4,IF(#REF!="単純な制約のある作業",0.2,0)))))))</f>
        <v>#REF!</v>
      </c>
      <c r="I3213" s="260" t="e">
        <f t="shared" si="197"/>
        <v>#REF!</v>
      </c>
      <c r="J3213" s="258" t="e">
        <f>IF(#REF!&gt;=1,IF(#REF!&gt;=1,#REF!),IF(#REF!&gt;=0,"",))</f>
        <v>#REF!</v>
      </c>
      <c r="K3213" s="241" t="e">
        <f>保全管理データ!N5535</f>
        <v>#REF!</v>
      </c>
      <c r="L3213" s="259" t="e">
        <f>IF(#REF!="","",IF(#REF!="悪環境における作業",0.2,IF(#REF!="高所又は地下作業",0.1,IF(#REF!="錯綜場所作業",0.3,IF(#REF!="複雑な制約のある作業",0.4,IF(#REF!="単純な制約のある作業",0.2,0))))))</f>
        <v>#REF!</v>
      </c>
      <c r="M3213" s="260" t="e">
        <f t="shared" si="198"/>
        <v>#REF!</v>
      </c>
    </row>
    <row r="3214" spans="2:13" s="254" customFormat="1" ht="27.75" customHeight="1" x14ac:dyDescent="0.2">
      <c r="B3214" s="536" t="s">
        <v>265</v>
      </c>
      <c r="C3214" s="537"/>
      <c r="D3214" s="265"/>
      <c r="E3214" s="224" t="s">
        <v>245</v>
      </c>
      <c r="F3214" s="258" t="e">
        <f>IF(#REF!&gt;=1,IF(#REF!&gt;=1,#REF!),IF(#REF!&gt;=0,"",))</f>
        <v>#REF!</v>
      </c>
      <c r="G3214" s="241" t="e">
        <f>保全管理データ!N5509</f>
        <v>#REF!</v>
      </c>
      <c r="H3214" s="259" t="e">
        <f>IF(#REF!="無","",IF(#REF!="","",IF(#REF!="悪環境における作業",0.2,IF(#REF!="高所又は地下作業",0.1,IF(#REF!="錯綜場所作業",0.3,IF(#REF!="複雑な制約のある作業",0.4,IF(#REF!="単純な制約のある作業",0.2,0)))))))</f>
        <v>#REF!</v>
      </c>
      <c r="I3214" s="260" t="e">
        <f t="shared" si="197"/>
        <v>#REF!</v>
      </c>
      <c r="J3214" s="258" t="e">
        <f>IF(#REF!&gt;=1,IF(#REF!&gt;=1,#REF!),IF(#REF!&gt;=0,"",))</f>
        <v>#REF!</v>
      </c>
      <c r="K3214" s="241" t="e">
        <f>保全管理データ!N5536</f>
        <v>#REF!</v>
      </c>
      <c r="L3214" s="259" t="e">
        <f>IF(#REF!="","",IF(#REF!="悪環境における作業",0.2,IF(#REF!="高所又は地下作業",0.1,IF(#REF!="錯綜場所作業",0.3,IF(#REF!="複雑な制約のある作業",0.4,IF(#REF!="単純な制約のある作業",0.2,0))))))</f>
        <v>#REF!</v>
      </c>
      <c r="M3214" s="260" t="e">
        <f t="shared" si="198"/>
        <v>#REF!</v>
      </c>
    </row>
    <row r="3215" spans="2:13" s="254" customFormat="1" ht="27.75" customHeight="1" x14ac:dyDescent="0.2">
      <c r="B3215" s="536" t="s">
        <v>266</v>
      </c>
      <c r="C3215" s="537"/>
      <c r="D3215" s="265"/>
      <c r="E3215" s="224" t="s">
        <v>245</v>
      </c>
      <c r="F3215" s="258" t="e">
        <f>IF(#REF!&gt;=1,IF(#REF!&gt;=1,#REF!),IF(#REF!&gt;=0,"",))</f>
        <v>#REF!</v>
      </c>
      <c r="G3215" s="241" t="e">
        <f>保全管理データ!N5510</f>
        <v>#REF!</v>
      </c>
      <c r="H3215" s="259" t="e">
        <f>IF(#REF!="無","",IF(#REF!="","",IF(#REF!="悪環境における作業",0.2,IF(#REF!="高所又は地下作業",0.1,IF(#REF!="錯綜場所作業",0.3,IF(#REF!="複雑な制約のある作業",0.4,IF(#REF!="単純な制約のある作業",0.2,0)))))))</f>
        <v>#REF!</v>
      </c>
      <c r="I3215" s="260" t="e">
        <f t="shared" si="197"/>
        <v>#REF!</v>
      </c>
      <c r="J3215" s="258" t="e">
        <f>IF(#REF!&gt;=1,IF(#REF!&gt;=1,#REF!),IF(#REF!&gt;=0,"",))</f>
        <v>#REF!</v>
      </c>
      <c r="K3215" s="241" t="e">
        <f>保全管理データ!N5537</f>
        <v>#REF!</v>
      </c>
      <c r="L3215" s="259" t="e">
        <f>IF(#REF!="","",IF(#REF!="悪環境における作業",0.2,IF(#REF!="高所又は地下作業",0.1,IF(#REF!="錯綜場所作業",0.3,IF(#REF!="複雑な制約のある作業",0.4,IF(#REF!="単純な制約のある作業",0.2,0))))))</f>
        <v>#REF!</v>
      </c>
      <c r="M3215" s="260" t="e">
        <f t="shared" si="198"/>
        <v>#REF!</v>
      </c>
    </row>
    <row r="3216" spans="2:13" s="254" customFormat="1" ht="27.75" customHeight="1" x14ac:dyDescent="0.2">
      <c r="B3216" s="536" t="s">
        <v>81</v>
      </c>
      <c r="C3216" s="537"/>
      <c r="D3216" s="265"/>
      <c r="E3216" s="224" t="s">
        <v>245</v>
      </c>
      <c r="F3216" s="258" t="e">
        <f>IF(#REF!&gt;=1,IF(#REF!&gt;=1,#REF!),IF(#REF!&gt;=0,"",))</f>
        <v>#REF!</v>
      </c>
      <c r="G3216" s="241" t="e">
        <f>保全管理データ!N5511</f>
        <v>#REF!</v>
      </c>
      <c r="H3216" s="259" t="e">
        <f>IF(#REF!="無","",IF(#REF!="","",IF(#REF!="悪環境における作業",0.2,IF(#REF!="高所又は地下作業",0.1,IF(#REF!="錯綜場所作業",0.3,IF(#REF!="複雑な制約のある作業",0.4,IF(#REF!="単純な制約のある作業",0.2,0)))))))</f>
        <v>#REF!</v>
      </c>
      <c r="I3216" s="260" t="e">
        <f t="shared" si="197"/>
        <v>#REF!</v>
      </c>
      <c r="J3216" s="258" t="e">
        <f>IF(#REF!&gt;=1,IF(#REF!&gt;=1,#REF!),IF(#REF!&gt;=0,"",))</f>
        <v>#REF!</v>
      </c>
      <c r="K3216" s="241" t="e">
        <f>保全管理データ!N5538</f>
        <v>#REF!</v>
      </c>
      <c r="L3216" s="259" t="e">
        <f>IF(#REF!="","",IF(#REF!="悪環境における作業",0.2,IF(#REF!="高所又は地下作業",0.1,IF(#REF!="錯綜場所作業",0.3,IF(#REF!="複雑な制約のある作業",0.4,IF(#REF!="単純な制約のある作業",0.2,0))))))</f>
        <v>#REF!</v>
      </c>
      <c r="M3216" s="260" t="e">
        <f t="shared" si="198"/>
        <v>#REF!</v>
      </c>
    </row>
    <row r="3217" spans="2:13" s="254" customFormat="1" ht="27.75" customHeight="1" x14ac:dyDescent="0.2">
      <c r="B3217" s="536" t="s">
        <v>267</v>
      </c>
      <c r="C3217" s="537"/>
      <c r="D3217" s="265"/>
      <c r="E3217" s="224" t="s">
        <v>247</v>
      </c>
      <c r="F3217" s="258" t="e">
        <f>IF(#REF!&gt;=1,IF(#REF!&gt;=1,#REF!),IF(#REF!&gt;=0,"",))</f>
        <v>#REF!</v>
      </c>
      <c r="G3217" s="241" t="e">
        <f>保全管理データ!N5512</f>
        <v>#REF!</v>
      </c>
      <c r="H3217" s="259" t="e">
        <f>IF(#REF!="無","",IF(#REF!="","",IF(#REF!="悪環境における作業",0.2,IF(#REF!="高所又は地下作業",0.1,IF(#REF!="錯綜場所作業",0.3,IF(#REF!="複雑な制約のある作業",0.4,IF(#REF!="単純な制約のある作業",0.2,0)))))))</f>
        <v>#REF!</v>
      </c>
      <c r="I3217" s="260" t="e">
        <f t="shared" si="197"/>
        <v>#REF!</v>
      </c>
      <c r="J3217" s="258" t="e">
        <f>IF(#REF!&gt;=1,IF(#REF!&gt;=1,#REF!),IF(#REF!&gt;=0,"",))</f>
        <v>#REF!</v>
      </c>
      <c r="K3217" s="241" t="e">
        <f>保全管理データ!N5539</f>
        <v>#REF!</v>
      </c>
      <c r="L3217" s="259" t="e">
        <f>IF(#REF!="","",IF(#REF!="悪環境における作業",0.2,IF(#REF!="高所又は地下作業",0.1,IF(#REF!="錯綜場所作業",0.3,IF(#REF!="複雑な制約のある作業",0.4,IF(#REF!="単純な制約のある作業",0.2,0))))))</f>
        <v>#REF!</v>
      </c>
      <c r="M3217" s="260" t="e">
        <f t="shared" si="198"/>
        <v>#REF!</v>
      </c>
    </row>
    <row r="3218" spans="2:13" s="254" customFormat="1" ht="27.75" customHeight="1" x14ac:dyDescent="0.2">
      <c r="B3218" s="536" t="s">
        <v>268</v>
      </c>
      <c r="C3218" s="537"/>
      <c r="D3218" s="265"/>
      <c r="E3218" s="224" t="s">
        <v>246</v>
      </c>
      <c r="F3218" s="258" t="e">
        <f>IF(#REF!&gt;=1,IF(#REF!&gt;=1,#REF!),IF(#REF!&gt;=0,"",))</f>
        <v>#REF!</v>
      </c>
      <c r="G3218" s="241" t="e">
        <f>保全管理データ!N5513</f>
        <v>#REF!</v>
      </c>
      <c r="H3218" s="259" t="e">
        <f>IF(#REF!="無","",IF(#REF!="","",IF(#REF!="悪環境における作業",0.2,IF(#REF!="高所又は地下作業",0.1,IF(#REF!="錯綜場所作業",0.3,IF(#REF!="複雑な制約のある作業",0.4,IF(#REF!="単純な制約のある作業",0.2,0)))))))</f>
        <v>#REF!</v>
      </c>
      <c r="I3218" s="260" t="e">
        <f t="shared" si="197"/>
        <v>#REF!</v>
      </c>
      <c r="J3218" s="258" t="e">
        <f>IF(#REF!&gt;=1,IF(#REF!&gt;=1,#REF!),IF(#REF!&gt;=0,"",))</f>
        <v>#REF!</v>
      </c>
      <c r="K3218" s="241" t="e">
        <f>保全管理データ!N5540</f>
        <v>#REF!</v>
      </c>
      <c r="L3218" s="259" t="e">
        <f>IF(#REF!="","",IF(#REF!="悪環境における作業",0.2,IF(#REF!="高所又は地下作業",0.1,IF(#REF!="錯綜場所作業",0.3,IF(#REF!="複雑な制約のある作業",0.4,IF(#REF!="単純な制約のある作業",0.2,0))))))</f>
        <v>#REF!</v>
      </c>
      <c r="M3218" s="260" t="e">
        <f t="shared" si="198"/>
        <v>#REF!</v>
      </c>
    </row>
    <row r="3219" spans="2:13" s="254" customFormat="1" ht="27.75" customHeight="1" thickBot="1" x14ac:dyDescent="0.25">
      <c r="B3219" s="538" t="s">
        <v>269</v>
      </c>
      <c r="C3219" s="539"/>
      <c r="D3219" s="266"/>
      <c r="E3219" s="252" t="s">
        <v>245</v>
      </c>
      <c r="F3219" s="258" t="e">
        <f>IF(#REF!&gt;=1,IF(#REF!&gt;=1,#REF!),IF(#REF!&gt;=0,"",))</f>
        <v>#REF!</v>
      </c>
      <c r="G3219" s="241" t="e">
        <f>保全管理データ!N5514</f>
        <v>#REF!</v>
      </c>
      <c r="H3219" s="259" t="e">
        <f>IF(#REF!="無","",IF(#REF!="","",IF(#REF!="悪環境における作業",0.2,IF(#REF!="高所又は地下作業",0.1,IF(#REF!="錯綜場所作業",0.3,IF(#REF!="複雑な制約のある作業",0.4,IF(#REF!="単純な制約のある作業",0.2,0)))))))</f>
        <v>#REF!</v>
      </c>
      <c r="I3219" s="260" t="e">
        <f t="shared" si="197"/>
        <v>#REF!</v>
      </c>
      <c r="J3219" s="261" t="e">
        <f>IF(#REF!&gt;=1,IF(#REF!&gt;=1,#REF!),IF(#REF!&gt;=0,"",))</f>
        <v>#REF!</v>
      </c>
      <c r="K3219" s="245" t="e">
        <f>保全管理データ!N5541</f>
        <v>#REF!</v>
      </c>
      <c r="L3219" s="262" t="e">
        <f>IF(#REF!="","",IF(#REF!="悪環境における作業",0.2,IF(#REF!="高所又は地下作業",0.1,IF(#REF!="錯綜場所作業",0.3,IF(#REF!="複雑な制約のある作業",0.4,IF(#REF!="単純な制約のある作業",0.2,0))))))</f>
        <v>#REF!</v>
      </c>
      <c r="M3219" s="260" t="e">
        <f t="shared" si="198"/>
        <v>#REF!</v>
      </c>
    </row>
    <row r="3220" spans="2:13" s="254" customFormat="1" ht="27.75" customHeight="1" thickBot="1" x14ac:dyDescent="0.25">
      <c r="B3220" s="532" t="s">
        <v>190</v>
      </c>
      <c r="C3220" s="532"/>
      <c r="D3220" s="532"/>
      <c r="E3220" s="532"/>
      <c r="F3220" s="533" t="e">
        <f>SUM(I3196:I3219)</f>
        <v>#REF!</v>
      </c>
      <c r="G3220" s="534"/>
      <c r="H3220" s="534"/>
      <c r="I3220" s="535"/>
      <c r="J3220" s="533" t="e">
        <f>IF(SUM(J3196:J3219)=0,"0.00",SUM(M3196:M3219))</f>
        <v>#REF!</v>
      </c>
      <c r="K3220" s="534"/>
      <c r="L3220" s="534"/>
      <c r="M3220" s="535"/>
    </row>
    <row r="3221" spans="2:13" s="254" customFormat="1" ht="27.75" customHeight="1" thickBot="1" x14ac:dyDescent="0.25">
      <c r="B3221" s="532" t="s">
        <v>97</v>
      </c>
      <c r="C3221" s="532"/>
      <c r="D3221" s="532"/>
      <c r="E3221" s="532"/>
      <c r="F3221" s="533" t="e">
        <f>IF(#REF!="５年以下","0",IF(#REF!="５年～１０年",0.1,IF(#REF!="１０年以上",0.15)))</f>
        <v>#REF!</v>
      </c>
      <c r="G3221" s="534"/>
      <c r="H3221" s="534"/>
      <c r="I3221" s="534"/>
      <c r="J3221" s="534"/>
      <c r="K3221" s="534"/>
      <c r="L3221" s="534"/>
      <c r="M3221" s="535"/>
    </row>
    <row r="3222" spans="2:13" s="254" customFormat="1" ht="27.75" customHeight="1" thickBot="1" x14ac:dyDescent="0.25">
      <c r="B3222" s="533" t="s">
        <v>273</v>
      </c>
      <c r="C3222" s="534"/>
      <c r="D3222" s="534"/>
      <c r="E3222" s="535"/>
      <c r="F3222" s="533" t="e">
        <f>F3220*(1+F3221)</f>
        <v>#REF!</v>
      </c>
      <c r="G3222" s="534"/>
      <c r="H3222" s="534"/>
      <c r="I3222" s="534"/>
      <c r="J3222" s="533" t="e">
        <f>J3220*(1+F3221)</f>
        <v>#REF!</v>
      </c>
      <c r="K3222" s="534"/>
      <c r="L3222" s="534"/>
      <c r="M3222" s="535"/>
    </row>
    <row r="3223" spans="2:13" s="254" customFormat="1" ht="27.75" customHeight="1" thickBot="1" x14ac:dyDescent="0.25">
      <c r="B3223" s="532" t="s">
        <v>191</v>
      </c>
      <c r="C3223" s="532"/>
      <c r="D3223" s="532"/>
      <c r="E3223" s="532"/>
      <c r="F3223" s="533" t="e">
        <f>#REF!*(#REF!*#REF!+#REF!*#REF!)</f>
        <v>#REF!</v>
      </c>
      <c r="G3223" s="534"/>
      <c r="H3223" s="535"/>
      <c r="I3223" s="532" t="e">
        <f>#REF!</f>
        <v>#REF!</v>
      </c>
      <c r="J3223" s="533"/>
      <c r="K3223" s="263" t="s">
        <v>230</v>
      </c>
      <c r="L3223" s="535" t="e">
        <f>B3194</f>
        <v>#REF!</v>
      </c>
      <c r="M3223" s="532"/>
    </row>
    <row r="3224" spans="2:13" s="254" customFormat="1" ht="45" customHeight="1" thickBot="1" x14ac:dyDescent="0.25">
      <c r="B3224" s="253"/>
      <c r="C3224" s="253"/>
      <c r="D3224" s="253"/>
      <c r="E3224" s="253"/>
      <c r="F3224" s="253"/>
      <c r="G3224" s="253"/>
      <c r="H3224" s="253"/>
      <c r="I3224" s="253"/>
      <c r="J3224" s="253"/>
      <c r="K3224" s="253"/>
      <c r="L3224" s="253"/>
      <c r="M3224" s="253"/>
    </row>
    <row r="3225" spans="2:13" s="254" customFormat="1" ht="27.75" customHeight="1" thickBot="1" x14ac:dyDescent="0.25">
      <c r="B3225" s="542" t="s">
        <v>128</v>
      </c>
      <c r="C3225" s="543"/>
      <c r="D3225" s="543"/>
      <c r="E3225" s="544"/>
      <c r="F3225" s="253"/>
      <c r="G3225" s="253"/>
      <c r="H3225" s="253"/>
      <c r="I3225" s="253"/>
      <c r="J3225" s="253"/>
      <c r="K3225" s="253"/>
      <c r="L3225" s="253"/>
      <c r="M3225" s="253"/>
    </row>
    <row r="3226" spans="2:13" s="254" customFormat="1" ht="27.75" customHeight="1" x14ac:dyDescent="0.2">
      <c r="B3226" s="545" t="e">
        <f>#REF!</f>
        <v>#REF!</v>
      </c>
      <c r="C3226" s="546"/>
      <c r="D3226" s="547"/>
      <c r="E3226" s="548"/>
      <c r="F3226" s="552" t="s">
        <v>240</v>
      </c>
      <c r="G3226" s="553"/>
      <c r="H3226" s="553"/>
      <c r="I3226" s="554"/>
      <c r="J3226" s="552" t="s">
        <v>239</v>
      </c>
      <c r="K3226" s="553"/>
      <c r="L3226" s="553"/>
      <c r="M3226" s="554"/>
    </row>
    <row r="3227" spans="2:13" s="254" customFormat="1" ht="27.75" customHeight="1" thickBot="1" x14ac:dyDescent="0.25">
      <c r="B3227" s="549"/>
      <c r="C3227" s="550"/>
      <c r="D3227" s="550"/>
      <c r="E3227" s="551"/>
      <c r="F3227" s="255" t="s">
        <v>149</v>
      </c>
      <c r="G3227" s="256" t="s">
        <v>151</v>
      </c>
      <c r="H3227" s="256" t="s">
        <v>96</v>
      </c>
      <c r="I3227" s="257" t="s">
        <v>150</v>
      </c>
      <c r="J3227" s="255" t="s">
        <v>149</v>
      </c>
      <c r="K3227" s="256" t="s">
        <v>151</v>
      </c>
      <c r="L3227" s="256" t="s">
        <v>96</v>
      </c>
      <c r="M3227" s="257" t="s">
        <v>150</v>
      </c>
    </row>
    <row r="3228" spans="2:13" s="254" customFormat="1" ht="27.75" customHeight="1" thickTop="1" x14ac:dyDescent="0.2">
      <c r="B3228" s="540" t="s">
        <v>241</v>
      </c>
      <c r="C3228" s="541"/>
      <c r="D3228" s="264"/>
      <c r="E3228" s="237" t="s">
        <v>242</v>
      </c>
      <c r="F3228" s="258" t="e">
        <f>IF(#REF!&gt;=1,IF(#REF!&gt;=1,#REF!),IF(#REF!&gt;=0,"",))</f>
        <v>#REF!</v>
      </c>
      <c r="G3228" s="241" t="e">
        <f>保全管理データ!N5547</f>
        <v>#REF!</v>
      </c>
      <c r="H3228" s="259" t="e">
        <f>IF(#REF!="無","",IF(#REF!="","",IF(#REF!="悪環境における作業",0.2,IF(#REF!="高所又は地下作業",0.1,IF(#REF!="錯綜場所作業",0.3,IF(#REF!="複雑な制約のある作業",0.4,IF(#REF!="単純な制約のある作業",0.2,0)))))))</f>
        <v>#REF!</v>
      </c>
      <c r="I3228" s="260" t="e">
        <f>IF(F3228="","",F3228*G3228*(1+IF(H3228="",0,H3228)))</f>
        <v>#REF!</v>
      </c>
      <c r="J3228" s="258" t="e">
        <f>IF(#REF!&gt;=1,IF(#REF!&gt;=1,#REF!),IF(#REF!&gt;=0,"",))</f>
        <v>#REF!</v>
      </c>
      <c r="K3228" s="241" t="e">
        <f>保全管理データ!N5574</f>
        <v>#REF!</v>
      </c>
      <c r="L3228" s="259" t="e">
        <f>IF(#REF!="","",IF(#REF!="悪環境における作業",0.2,IF(#REF!="高所又は地下作業",0.1,IF(#REF!="錯綜場所作業",0.3,IF(#REF!="複雑な制約のある作業",0.4,IF(#REF!="単純な制約のある作業",0.2,0))))))</f>
        <v>#REF!</v>
      </c>
      <c r="M3228" s="260" t="e">
        <f>IF(J3228="","",J3228*K3228*(1+IF(L3228="",0,L3228)))</f>
        <v>#REF!</v>
      </c>
    </row>
    <row r="3229" spans="2:13" s="254" customFormat="1" ht="27.75" customHeight="1" x14ac:dyDescent="0.2">
      <c r="B3229" s="536" t="s">
        <v>243</v>
      </c>
      <c r="C3229" s="537"/>
      <c r="D3229" s="265"/>
      <c r="E3229" s="224" t="s">
        <v>242</v>
      </c>
      <c r="F3229" s="258" t="e">
        <f>IF(#REF!&gt;=1,IF(#REF!&gt;=1,#REF!),IF(#REF!&gt;=0,"",))</f>
        <v>#REF!</v>
      </c>
      <c r="G3229" s="241" t="e">
        <f>保全管理データ!N5548</f>
        <v>#REF!</v>
      </c>
      <c r="H3229" s="259" t="e">
        <f>IF(#REF!="無","",IF(#REF!="","",IF(#REF!="悪環境における作業",0.2,IF(#REF!="高所又は地下作業",0.1,IF(#REF!="錯綜場所作業",0.3,IF(#REF!="複雑な制約のある作業",0.4,IF(#REF!="単純な制約のある作業",0.2,0)))))))</f>
        <v>#REF!</v>
      </c>
      <c r="I3229" s="260" t="e">
        <f t="shared" ref="I3229:I3251" si="199">IF(F3229="","",F3229*G3229*(1+IF(H3229="",0,H3229)))</f>
        <v>#REF!</v>
      </c>
      <c r="J3229" s="258" t="e">
        <f>IF(#REF!&gt;=1,IF(#REF!&gt;=1,#REF!),IF(#REF!&gt;=0,"",))</f>
        <v>#REF!</v>
      </c>
      <c r="K3229" s="241" t="e">
        <f>保全管理データ!N5575</f>
        <v>#REF!</v>
      </c>
      <c r="L3229" s="259" t="e">
        <f>IF(#REF!="","",IF(#REF!="悪環境における作業",0.2,IF(#REF!="高所又は地下作業",0.1,IF(#REF!="錯綜場所作業",0.3,IF(#REF!="複雑な制約のある作業",0.4,IF(#REF!="単純な制約のある作業",0.2,0))))))</f>
        <v>#REF!</v>
      </c>
      <c r="M3229" s="260" t="e">
        <f t="shared" ref="M3229:M3251" si="200">IF(J3229="","",J3229*K3229*(1+IF(L3229="",0,L3229)))</f>
        <v>#REF!</v>
      </c>
    </row>
    <row r="3230" spans="2:13" s="254" customFormat="1" ht="27.75" customHeight="1" x14ac:dyDescent="0.2">
      <c r="B3230" s="536" t="s">
        <v>249</v>
      </c>
      <c r="C3230" s="537"/>
      <c r="D3230" s="265"/>
      <c r="E3230" s="224" t="s">
        <v>244</v>
      </c>
      <c r="F3230" s="258" t="e">
        <f>IF(#REF!&gt;=1,IF(#REF!&gt;=1,#REF!),IF(#REF!&gt;=0,"",))</f>
        <v>#REF!</v>
      </c>
      <c r="G3230" s="241" t="e">
        <f>保全管理データ!N5549</f>
        <v>#REF!</v>
      </c>
      <c r="H3230" s="259" t="e">
        <f>IF(#REF!="無","",IF(#REF!="","",IF(#REF!="悪環境における作業",0.2,IF(#REF!="高所又は地下作業",0.1,IF(#REF!="錯綜場所作業",0.3,IF(#REF!="複雑な制約のある作業",0.4,IF(#REF!="単純な制約のある作業",0.2,0)))))))</f>
        <v>#REF!</v>
      </c>
      <c r="I3230" s="260" t="e">
        <f t="shared" si="199"/>
        <v>#REF!</v>
      </c>
      <c r="J3230" s="258" t="e">
        <f>IF(#REF!&gt;=1,IF(#REF!&gt;=1,#REF!),IF(#REF!&gt;=0,"",))</f>
        <v>#REF!</v>
      </c>
      <c r="K3230" s="241" t="e">
        <f>保全管理データ!N5576</f>
        <v>#REF!</v>
      </c>
      <c r="L3230" s="259" t="e">
        <f>IF(#REF!="","",IF(#REF!="悪環境における作業",0.2,IF(#REF!="高所又は地下作業",0.1,IF(#REF!="錯綜場所作業",0.3,IF(#REF!="複雑な制約のある作業",0.4,IF(#REF!="単純な制約のある作業",0.2,0))))))</f>
        <v>#REF!</v>
      </c>
      <c r="M3230" s="260" t="e">
        <f t="shared" si="200"/>
        <v>#REF!</v>
      </c>
    </row>
    <row r="3231" spans="2:13" s="254" customFormat="1" ht="27.75" customHeight="1" x14ac:dyDescent="0.2">
      <c r="B3231" s="536" t="s">
        <v>250</v>
      </c>
      <c r="C3231" s="537"/>
      <c r="D3231" s="265"/>
      <c r="E3231" s="224" t="s">
        <v>244</v>
      </c>
      <c r="F3231" s="258" t="e">
        <f>IF(#REF!&gt;=1,IF(#REF!&gt;=1,#REF!),IF(#REF!&gt;=0,"",))</f>
        <v>#REF!</v>
      </c>
      <c r="G3231" s="241" t="e">
        <f>保全管理データ!N5550</f>
        <v>#REF!</v>
      </c>
      <c r="H3231" s="259" t="e">
        <f>IF(#REF!="無","",IF(#REF!="","",IF(#REF!="悪環境における作業",0.2,IF(#REF!="高所又は地下作業",0.1,IF(#REF!="錯綜場所作業",0.3,IF(#REF!="複雑な制約のある作業",0.4,IF(#REF!="単純な制約のある作業",0.2,0)))))))</f>
        <v>#REF!</v>
      </c>
      <c r="I3231" s="260" t="e">
        <f t="shared" si="199"/>
        <v>#REF!</v>
      </c>
      <c r="J3231" s="258" t="e">
        <f>IF(#REF!&gt;=1,IF(#REF!&gt;=1,#REF!),IF(#REF!&gt;=0,"",))</f>
        <v>#REF!</v>
      </c>
      <c r="K3231" s="241" t="e">
        <f>保全管理データ!N5577</f>
        <v>#REF!</v>
      </c>
      <c r="L3231" s="259" t="e">
        <f>IF(#REF!="","",IF(#REF!="悪環境における作業",0.2,IF(#REF!="高所又は地下作業",0.1,IF(#REF!="錯綜場所作業",0.3,IF(#REF!="複雑な制約のある作業",0.4,IF(#REF!="単純な制約のある作業",0.2,0))))))</f>
        <v>#REF!</v>
      </c>
      <c r="M3231" s="260" t="e">
        <f t="shared" si="200"/>
        <v>#REF!</v>
      </c>
    </row>
    <row r="3232" spans="2:13" s="254" customFormat="1" ht="27.75" customHeight="1" x14ac:dyDescent="0.2">
      <c r="B3232" s="536" t="s">
        <v>251</v>
      </c>
      <c r="C3232" s="537"/>
      <c r="D3232" s="265"/>
      <c r="E3232" s="224" t="s">
        <v>242</v>
      </c>
      <c r="F3232" s="258" t="e">
        <f>IF(#REF!&gt;=1,IF(#REF!&gt;=1,#REF!),IF(#REF!&gt;=0,"",))</f>
        <v>#REF!</v>
      </c>
      <c r="G3232" s="241" t="e">
        <f>保全管理データ!N5551</f>
        <v>#REF!</v>
      </c>
      <c r="H3232" s="259" t="e">
        <f>IF(#REF!="無","",IF(#REF!="","",IF(#REF!="悪環境における作業",0.2,IF(#REF!="高所又は地下作業",0.1,IF(#REF!="錯綜場所作業",0.3,IF(#REF!="複雑な制約のある作業",0.4,IF(#REF!="単純な制約のある作業",0.2,0)))))))</f>
        <v>#REF!</v>
      </c>
      <c r="I3232" s="260" t="e">
        <f t="shared" si="199"/>
        <v>#REF!</v>
      </c>
      <c r="J3232" s="258" t="e">
        <f>IF(#REF!&gt;=1,IF(#REF!&gt;=1,#REF!),IF(#REF!&gt;=0,"",))</f>
        <v>#REF!</v>
      </c>
      <c r="K3232" s="241" t="e">
        <f>保全管理データ!N5578</f>
        <v>#REF!</v>
      </c>
      <c r="L3232" s="259" t="e">
        <f>IF(#REF!="","",IF(#REF!="悪環境における作業",0.2,IF(#REF!="高所又は地下作業",0.1,IF(#REF!="錯綜場所作業",0.3,IF(#REF!="複雑な制約のある作業",0.4,IF(#REF!="単純な制約のある作業",0.2,0))))))</f>
        <v>#REF!</v>
      </c>
      <c r="M3232" s="260" t="e">
        <f t="shared" si="200"/>
        <v>#REF!</v>
      </c>
    </row>
    <row r="3233" spans="2:13" s="254" customFormat="1" ht="27.75" customHeight="1" x14ac:dyDescent="0.2">
      <c r="B3233" s="536" t="s">
        <v>252</v>
      </c>
      <c r="C3233" s="537"/>
      <c r="D3233" s="265"/>
      <c r="E3233" s="224" t="s">
        <v>244</v>
      </c>
      <c r="F3233" s="258" t="e">
        <f>IF(#REF!&gt;=1,IF(#REF!&gt;=1,#REF!),IF(#REF!&gt;=0,"",))</f>
        <v>#REF!</v>
      </c>
      <c r="G3233" s="241" t="e">
        <f>保全管理データ!N5552</f>
        <v>#REF!</v>
      </c>
      <c r="H3233" s="259" t="e">
        <f>IF(#REF!="無","",IF(#REF!="","",IF(#REF!="悪環境における作業",0.2,IF(#REF!="高所又は地下作業",0.1,IF(#REF!="錯綜場所作業",0.3,IF(#REF!="複雑な制約のある作業",0.4,IF(#REF!="単純な制約のある作業",0.2,0)))))))</f>
        <v>#REF!</v>
      </c>
      <c r="I3233" s="260" t="e">
        <f t="shared" si="199"/>
        <v>#REF!</v>
      </c>
      <c r="J3233" s="258" t="e">
        <f>IF(#REF!&gt;=1,IF(#REF!&gt;=1,#REF!),IF(#REF!&gt;=0,"",))</f>
        <v>#REF!</v>
      </c>
      <c r="K3233" s="241" t="e">
        <f>保全管理データ!N5579</f>
        <v>#REF!</v>
      </c>
      <c r="L3233" s="259" t="e">
        <f>IF(#REF!="","",IF(#REF!="悪環境における作業",0.2,IF(#REF!="高所又は地下作業",0.1,IF(#REF!="錯綜場所作業",0.3,IF(#REF!="複雑な制約のある作業",0.4,IF(#REF!="単純な制約のある作業",0.2,0))))))</f>
        <v>#REF!</v>
      </c>
      <c r="M3233" s="260" t="e">
        <f t="shared" si="200"/>
        <v>#REF!</v>
      </c>
    </row>
    <row r="3234" spans="2:13" s="254" customFormat="1" ht="27.75" customHeight="1" x14ac:dyDescent="0.2">
      <c r="B3234" s="536" t="s">
        <v>253</v>
      </c>
      <c r="C3234" s="537"/>
      <c r="D3234" s="265"/>
      <c r="E3234" s="224" t="s">
        <v>242</v>
      </c>
      <c r="F3234" s="258" t="e">
        <f>IF(#REF!&gt;=1,IF(#REF!&gt;=1,#REF!),IF(#REF!&gt;=0,"",))</f>
        <v>#REF!</v>
      </c>
      <c r="G3234" s="241" t="e">
        <f>保全管理データ!N5553</f>
        <v>#REF!</v>
      </c>
      <c r="H3234" s="259" t="e">
        <f>IF(#REF!="無","",IF(#REF!="","",IF(#REF!="悪環境における作業",0.2,IF(#REF!="高所又は地下作業",0.1,IF(#REF!="錯綜場所作業",0.3,IF(#REF!="複雑な制約のある作業",0.4,IF(#REF!="単純な制約のある作業",0.2,0)))))))</f>
        <v>#REF!</v>
      </c>
      <c r="I3234" s="260" t="e">
        <f t="shared" si="199"/>
        <v>#REF!</v>
      </c>
      <c r="J3234" s="258" t="e">
        <f>IF(#REF!&gt;=1,IF(#REF!&gt;=1,#REF!),IF(#REF!&gt;=0,"",))</f>
        <v>#REF!</v>
      </c>
      <c r="K3234" s="241" t="e">
        <f>保全管理データ!N5580</f>
        <v>#REF!</v>
      </c>
      <c r="L3234" s="259" t="e">
        <f>IF(#REF!="","",IF(#REF!="悪環境における作業",0.2,IF(#REF!="高所又は地下作業",0.1,IF(#REF!="錯綜場所作業",0.3,IF(#REF!="複雑な制約のある作業",0.4,IF(#REF!="単純な制約のある作業",0.2,0))))))</f>
        <v>#REF!</v>
      </c>
      <c r="M3234" s="260" t="e">
        <f t="shared" si="200"/>
        <v>#REF!</v>
      </c>
    </row>
    <row r="3235" spans="2:13" s="254" customFormat="1" ht="27.75" customHeight="1" x14ac:dyDescent="0.2">
      <c r="B3235" s="536" t="s">
        <v>254</v>
      </c>
      <c r="C3235" s="537"/>
      <c r="D3235" s="265"/>
      <c r="E3235" s="224" t="s">
        <v>242</v>
      </c>
      <c r="F3235" s="258" t="e">
        <f>IF(#REF!&gt;=1,IF(#REF!&gt;=1,#REF!),IF(#REF!&gt;=0,"",))</f>
        <v>#REF!</v>
      </c>
      <c r="G3235" s="241" t="e">
        <f>保全管理データ!N5554</f>
        <v>#REF!</v>
      </c>
      <c r="H3235" s="259" t="e">
        <f>IF(#REF!="無","",IF(#REF!="","",IF(#REF!="悪環境における作業",0.2,IF(#REF!="高所又は地下作業",0.1,IF(#REF!="錯綜場所作業",0.3,IF(#REF!="複雑な制約のある作業",0.4,IF(#REF!="単純な制約のある作業",0.2,0)))))))</f>
        <v>#REF!</v>
      </c>
      <c r="I3235" s="260" t="e">
        <f t="shared" si="199"/>
        <v>#REF!</v>
      </c>
      <c r="J3235" s="258" t="e">
        <f>IF(#REF!&gt;=1,IF(#REF!&gt;=1,#REF!),IF(#REF!&gt;=0,"",))</f>
        <v>#REF!</v>
      </c>
      <c r="K3235" s="241" t="e">
        <f>保全管理データ!N5581</f>
        <v>#REF!</v>
      </c>
      <c r="L3235" s="259" t="e">
        <f>IF(#REF!="","",IF(#REF!="悪環境における作業",0.2,IF(#REF!="高所又は地下作業",0.1,IF(#REF!="錯綜場所作業",0.3,IF(#REF!="複雑な制約のある作業",0.4,IF(#REF!="単純な制約のある作業",0.2,0))))))</f>
        <v>#REF!</v>
      </c>
      <c r="M3235" s="260" t="e">
        <f t="shared" si="200"/>
        <v>#REF!</v>
      </c>
    </row>
    <row r="3236" spans="2:13" s="254" customFormat="1" ht="27.75" customHeight="1" x14ac:dyDescent="0.2">
      <c r="B3236" s="536" t="s">
        <v>255</v>
      </c>
      <c r="C3236" s="537"/>
      <c r="D3236" s="265"/>
      <c r="E3236" s="224" t="s">
        <v>245</v>
      </c>
      <c r="F3236" s="258" t="e">
        <f>IF(#REF!&gt;=1,IF(#REF!&gt;=1,#REF!),IF(#REF!&gt;=0,"",))</f>
        <v>#REF!</v>
      </c>
      <c r="G3236" s="241" t="e">
        <f>保全管理データ!N5555</f>
        <v>#REF!</v>
      </c>
      <c r="H3236" s="259" t="e">
        <f>IF(#REF!="無","",IF(#REF!="","",IF(#REF!="悪環境における作業",0.2,IF(#REF!="高所又は地下作業",0.1,IF(#REF!="錯綜場所作業",0.3,IF(#REF!="複雑な制約のある作業",0.4,IF(#REF!="単純な制約のある作業",0.2,0)))))))</f>
        <v>#REF!</v>
      </c>
      <c r="I3236" s="260" t="e">
        <f t="shared" si="199"/>
        <v>#REF!</v>
      </c>
      <c r="J3236" s="258" t="e">
        <f>IF(#REF!&gt;=1,IF(#REF!&gt;=1,#REF!),IF(#REF!&gt;=0,"",))</f>
        <v>#REF!</v>
      </c>
      <c r="K3236" s="241" t="e">
        <f>保全管理データ!N5582</f>
        <v>#REF!</v>
      </c>
      <c r="L3236" s="259" t="e">
        <f>IF(#REF!="","",IF(#REF!="悪環境における作業",0.2,IF(#REF!="高所又は地下作業",0.1,IF(#REF!="錯綜場所作業",0.3,IF(#REF!="複雑な制約のある作業",0.4,IF(#REF!="単純な制約のある作業",0.2,0))))))</f>
        <v>#REF!</v>
      </c>
      <c r="M3236" s="260" t="e">
        <f t="shared" si="200"/>
        <v>#REF!</v>
      </c>
    </row>
    <row r="3237" spans="2:13" s="254" customFormat="1" ht="27.75" customHeight="1" x14ac:dyDescent="0.2">
      <c r="B3237" s="536" t="s">
        <v>256</v>
      </c>
      <c r="C3237" s="537"/>
      <c r="D3237" s="265"/>
      <c r="E3237" s="224" t="s">
        <v>242</v>
      </c>
      <c r="F3237" s="258" t="e">
        <f>IF(#REF!&gt;=1,IF(#REF!&gt;=1,#REF!),IF(#REF!&gt;=0,"",))</f>
        <v>#REF!</v>
      </c>
      <c r="G3237" s="241" t="e">
        <f>保全管理データ!N5556</f>
        <v>#REF!</v>
      </c>
      <c r="H3237" s="259" t="e">
        <f>IF(#REF!="無","",IF(#REF!="","",IF(#REF!="悪環境における作業",0.2,IF(#REF!="高所又は地下作業",0.1,IF(#REF!="錯綜場所作業",0.3,IF(#REF!="複雑な制約のある作業",0.4,IF(#REF!="単純な制約のある作業",0.2,0)))))))</f>
        <v>#REF!</v>
      </c>
      <c r="I3237" s="260" t="e">
        <f t="shared" si="199"/>
        <v>#REF!</v>
      </c>
      <c r="J3237" s="258" t="e">
        <f>IF(#REF!&gt;=1,IF(#REF!&gt;=1,#REF!),IF(#REF!&gt;=0,"",))</f>
        <v>#REF!</v>
      </c>
      <c r="K3237" s="241" t="e">
        <f>保全管理データ!N5583</f>
        <v>#REF!</v>
      </c>
      <c r="L3237" s="259" t="e">
        <f>IF(#REF!="","",IF(#REF!="悪環境における作業",0.2,IF(#REF!="高所又は地下作業",0.1,IF(#REF!="錯綜場所作業",0.3,IF(#REF!="複雑な制約のある作業",0.4,IF(#REF!="単純な制約のある作業",0.2,0))))))</f>
        <v>#REF!</v>
      </c>
      <c r="M3237" s="260" t="e">
        <f t="shared" si="200"/>
        <v>#REF!</v>
      </c>
    </row>
    <row r="3238" spans="2:13" s="254" customFormat="1" ht="27.75" customHeight="1" x14ac:dyDescent="0.2">
      <c r="B3238" s="536" t="s">
        <v>257</v>
      </c>
      <c r="C3238" s="537"/>
      <c r="D3238" s="265"/>
      <c r="E3238" s="224" t="s">
        <v>245</v>
      </c>
      <c r="F3238" s="258" t="e">
        <f>IF(#REF!&gt;=1,IF(#REF!&gt;=1,#REF!),IF(#REF!&gt;=0,"",))</f>
        <v>#REF!</v>
      </c>
      <c r="G3238" s="241" t="e">
        <f>保全管理データ!N5557</f>
        <v>#REF!</v>
      </c>
      <c r="H3238" s="259" t="e">
        <f>IF(#REF!="無","",IF(#REF!="","",IF(#REF!="悪環境における作業",0.2,IF(#REF!="高所又は地下作業",0.1,IF(#REF!="錯綜場所作業",0.3,IF(#REF!="複雑な制約のある作業",0.4,IF(#REF!="単純な制約のある作業",0.2,0)))))))</f>
        <v>#REF!</v>
      </c>
      <c r="I3238" s="260" t="e">
        <f t="shared" si="199"/>
        <v>#REF!</v>
      </c>
      <c r="J3238" s="258" t="e">
        <f>IF(#REF!&gt;=1,IF(#REF!&gt;=1,#REF!),IF(#REF!&gt;=0,"",))</f>
        <v>#REF!</v>
      </c>
      <c r="K3238" s="241" t="e">
        <f>保全管理データ!N5584</f>
        <v>#REF!</v>
      </c>
      <c r="L3238" s="259" t="e">
        <f>IF(#REF!="","",IF(#REF!="悪環境における作業",0.2,IF(#REF!="高所又は地下作業",0.1,IF(#REF!="錯綜場所作業",0.3,IF(#REF!="複雑な制約のある作業",0.4,IF(#REF!="単純な制約のある作業",0.2,0))))))</f>
        <v>#REF!</v>
      </c>
      <c r="M3238" s="260" t="e">
        <f t="shared" si="200"/>
        <v>#REF!</v>
      </c>
    </row>
    <row r="3239" spans="2:13" s="254" customFormat="1" ht="27.75" customHeight="1" x14ac:dyDescent="0.2">
      <c r="B3239" s="536" t="s">
        <v>258</v>
      </c>
      <c r="C3239" s="537"/>
      <c r="D3239" s="265"/>
      <c r="E3239" s="224" t="s">
        <v>245</v>
      </c>
      <c r="F3239" s="258" t="e">
        <f>IF(#REF!&gt;=1,IF(#REF!&gt;=1,#REF!),IF(#REF!&gt;=0,"",))</f>
        <v>#REF!</v>
      </c>
      <c r="G3239" s="241" t="e">
        <f>保全管理データ!N5558</f>
        <v>#REF!</v>
      </c>
      <c r="H3239" s="259" t="e">
        <f>IF(#REF!="無","",IF(#REF!="","",IF(#REF!="悪環境における作業",0.2,IF(#REF!="高所又は地下作業",0.1,IF(#REF!="錯綜場所作業",0.3,IF(#REF!="複雑な制約のある作業",0.4,IF(#REF!="単純な制約のある作業",0.2,0)))))))</f>
        <v>#REF!</v>
      </c>
      <c r="I3239" s="260" t="e">
        <f t="shared" si="199"/>
        <v>#REF!</v>
      </c>
      <c r="J3239" s="258" t="e">
        <f>IF(#REF!&gt;=1,IF(#REF!&gt;=1,#REF!),IF(#REF!&gt;=0,"",))</f>
        <v>#REF!</v>
      </c>
      <c r="K3239" s="241" t="e">
        <f>保全管理データ!N5585</f>
        <v>#REF!</v>
      </c>
      <c r="L3239" s="259" t="e">
        <f>IF(#REF!="","",IF(#REF!="悪環境における作業",0.2,IF(#REF!="高所又は地下作業",0.1,IF(#REF!="錯綜場所作業",0.3,IF(#REF!="複雑な制約のある作業",0.4,IF(#REF!="単純な制約のある作業",0.2,0))))))</f>
        <v>#REF!</v>
      </c>
      <c r="M3239" s="260" t="e">
        <f t="shared" si="200"/>
        <v>#REF!</v>
      </c>
    </row>
    <row r="3240" spans="2:13" s="254" customFormat="1" ht="27.75" customHeight="1" x14ac:dyDescent="0.2">
      <c r="B3240" s="536" t="s">
        <v>259</v>
      </c>
      <c r="C3240" s="537"/>
      <c r="D3240" s="265"/>
      <c r="E3240" s="224" t="s">
        <v>245</v>
      </c>
      <c r="F3240" s="258" t="e">
        <f>IF(#REF!&gt;=1,IF(#REF!&gt;=1,#REF!),IF(#REF!&gt;=0,"",))</f>
        <v>#REF!</v>
      </c>
      <c r="G3240" s="241" t="e">
        <f>保全管理データ!N5559</f>
        <v>#REF!</v>
      </c>
      <c r="H3240" s="259" t="e">
        <f>IF(#REF!="無","",IF(#REF!="","",IF(#REF!="悪環境における作業",0.2,IF(#REF!="高所又は地下作業",0.1,IF(#REF!="錯綜場所作業",0.3,IF(#REF!="複雑な制約のある作業",0.4,IF(#REF!="単純な制約のある作業",0.2,0)))))))</f>
        <v>#REF!</v>
      </c>
      <c r="I3240" s="260" t="e">
        <f t="shared" si="199"/>
        <v>#REF!</v>
      </c>
      <c r="J3240" s="258" t="e">
        <f>IF(#REF!&gt;=1,IF(#REF!&gt;=1,#REF!),IF(#REF!&gt;=0,"",))</f>
        <v>#REF!</v>
      </c>
      <c r="K3240" s="241" t="e">
        <f>保全管理データ!N5586</f>
        <v>#REF!</v>
      </c>
      <c r="L3240" s="259" t="e">
        <f>IF(#REF!="","",IF(#REF!="悪環境における作業",0.2,IF(#REF!="高所又は地下作業",0.1,IF(#REF!="錯綜場所作業",0.3,IF(#REF!="複雑な制約のある作業",0.4,IF(#REF!="単純な制約のある作業",0.2,0))))))</f>
        <v>#REF!</v>
      </c>
      <c r="M3240" s="260" t="e">
        <f t="shared" si="200"/>
        <v>#REF!</v>
      </c>
    </row>
    <row r="3241" spans="2:13" s="254" customFormat="1" ht="27.75" customHeight="1" x14ac:dyDescent="0.2">
      <c r="B3241" s="536" t="s">
        <v>260</v>
      </c>
      <c r="C3241" s="537"/>
      <c r="D3241" s="265"/>
      <c r="E3241" s="224" t="s">
        <v>248</v>
      </c>
      <c r="F3241" s="258" t="e">
        <f>IF(#REF!&gt;=1,IF(#REF!&gt;=1,#REF!),IF(#REF!&gt;=0,"",))</f>
        <v>#REF!</v>
      </c>
      <c r="G3241" s="241" t="e">
        <f>保全管理データ!N5560</f>
        <v>#REF!</v>
      </c>
      <c r="H3241" s="259" t="e">
        <f>IF(#REF!="無","",IF(#REF!="","",IF(#REF!="悪環境における作業",0.2,IF(#REF!="高所又は地下作業",0.1,IF(#REF!="錯綜場所作業",0.3,IF(#REF!="複雑な制約のある作業",0.4,IF(#REF!="単純な制約のある作業",0.2,0)))))))</f>
        <v>#REF!</v>
      </c>
      <c r="I3241" s="260" t="e">
        <f t="shared" si="199"/>
        <v>#REF!</v>
      </c>
      <c r="J3241" s="258" t="e">
        <f>IF(#REF!&gt;=1,IF(#REF!&gt;=1,#REF!),IF(#REF!&gt;=0,"",))</f>
        <v>#REF!</v>
      </c>
      <c r="K3241" s="241" t="e">
        <f>保全管理データ!N5587</f>
        <v>#REF!</v>
      </c>
      <c r="L3241" s="259" t="e">
        <f>IF(#REF!="","",IF(#REF!="悪環境における作業",0.2,IF(#REF!="高所又は地下作業",0.1,IF(#REF!="錯綜場所作業",0.3,IF(#REF!="複雑な制約のある作業",0.4,IF(#REF!="単純な制約のある作業",0.2,0))))))</f>
        <v>#REF!</v>
      </c>
      <c r="M3241" s="260" t="e">
        <f t="shared" si="200"/>
        <v>#REF!</v>
      </c>
    </row>
    <row r="3242" spans="2:13" s="254" customFormat="1" ht="27.75" customHeight="1" x14ac:dyDescent="0.2">
      <c r="B3242" s="536" t="s">
        <v>261</v>
      </c>
      <c r="C3242" s="537"/>
      <c r="D3242" s="265"/>
      <c r="E3242" s="224" t="s">
        <v>247</v>
      </c>
      <c r="F3242" s="258" t="e">
        <f>IF(#REF!&gt;=1,IF(#REF!&gt;=1,#REF!),IF(#REF!&gt;=0,"",))</f>
        <v>#REF!</v>
      </c>
      <c r="G3242" s="241" t="e">
        <f>保全管理データ!N5561</f>
        <v>#REF!</v>
      </c>
      <c r="H3242" s="259" t="e">
        <f>IF(#REF!="無","",IF(#REF!="","",IF(#REF!="悪環境における作業",0.2,IF(#REF!="高所又は地下作業",0.1,IF(#REF!="錯綜場所作業",0.3,IF(#REF!="複雑な制約のある作業",0.4,IF(#REF!="単純な制約のある作業",0.2,0)))))))</f>
        <v>#REF!</v>
      </c>
      <c r="I3242" s="260" t="e">
        <f t="shared" si="199"/>
        <v>#REF!</v>
      </c>
      <c r="J3242" s="258" t="e">
        <f>IF(#REF!&gt;=1,IF(#REF!&gt;=1,#REF!),IF(#REF!&gt;=0,"",))</f>
        <v>#REF!</v>
      </c>
      <c r="K3242" s="241" t="e">
        <f>保全管理データ!N5588</f>
        <v>#REF!</v>
      </c>
      <c r="L3242" s="259" t="e">
        <f>IF(#REF!="","",IF(#REF!="悪環境における作業",0.2,IF(#REF!="高所又は地下作業",0.1,IF(#REF!="錯綜場所作業",0.3,IF(#REF!="複雑な制約のある作業",0.4,IF(#REF!="単純な制約のある作業",0.2,0))))))</f>
        <v>#REF!</v>
      </c>
      <c r="M3242" s="260" t="e">
        <f t="shared" si="200"/>
        <v>#REF!</v>
      </c>
    </row>
    <row r="3243" spans="2:13" s="254" customFormat="1" ht="27.75" customHeight="1" x14ac:dyDescent="0.2">
      <c r="B3243" s="536" t="s">
        <v>262</v>
      </c>
      <c r="C3243" s="537"/>
      <c r="D3243" s="265"/>
      <c r="E3243" s="224" t="s">
        <v>245</v>
      </c>
      <c r="F3243" s="258" t="e">
        <f>IF(#REF!&gt;=1,IF(#REF!&gt;=1,#REF!),IF(#REF!&gt;=0,"",))</f>
        <v>#REF!</v>
      </c>
      <c r="G3243" s="241" t="e">
        <f>保全管理データ!N5562</f>
        <v>#REF!</v>
      </c>
      <c r="H3243" s="259" t="e">
        <f>IF(#REF!="無","",IF(#REF!="","",IF(#REF!="悪環境における作業",0.2,IF(#REF!="高所又は地下作業",0.1,IF(#REF!="錯綜場所作業",0.3,IF(#REF!="複雑な制約のある作業",0.4,IF(#REF!="単純な制約のある作業",0.2,0)))))))</f>
        <v>#REF!</v>
      </c>
      <c r="I3243" s="260" t="e">
        <f t="shared" si="199"/>
        <v>#REF!</v>
      </c>
      <c r="J3243" s="258" t="e">
        <f>IF(#REF!&gt;=1,IF(#REF!&gt;=1,#REF!),IF(#REF!&gt;=0,"",))</f>
        <v>#REF!</v>
      </c>
      <c r="K3243" s="241" t="e">
        <f>保全管理データ!N5589</f>
        <v>#REF!</v>
      </c>
      <c r="L3243" s="259" t="e">
        <f>IF(#REF!="","",IF(#REF!="悪環境における作業",0.2,IF(#REF!="高所又は地下作業",0.1,IF(#REF!="錯綜場所作業",0.3,IF(#REF!="複雑な制約のある作業",0.4,IF(#REF!="単純な制約のある作業",0.2,0))))))</f>
        <v>#REF!</v>
      </c>
      <c r="M3243" s="260" t="e">
        <f t="shared" si="200"/>
        <v>#REF!</v>
      </c>
    </row>
    <row r="3244" spans="2:13" s="254" customFormat="1" ht="27.75" customHeight="1" x14ac:dyDescent="0.2">
      <c r="B3244" s="536" t="s">
        <v>263</v>
      </c>
      <c r="C3244" s="537"/>
      <c r="D3244" s="265"/>
      <c r="E3244" s="224" t="s">
        <v>245</v>
      </c>
      <c r="F3244" s="258" t="e">
        <f>IF(#REF!&gt;=1,IF(#REF!&gt;=1,#REF!),IF(#REF!&gt;=0,"",))</f>
        <v>#REF!</v>
      </c>
      <c r="G3244" s="241" t="e">
        <f>保全管理データ!N5563</f>
        <v>#REF!</v>
      </c>
      <c r="H3244" s="259" t="e">
        <f>IF(#REF!="無","",IF(#REF!="","",IF(#REF!="悪環境における作業",0.2,IF(#REF!="高所又は地下作業",0.1,IF(#REF!="錯綜場所作業",0.3,IF(#REF!="複雑な制約のある作業",0.4,IF(#REF!="単純な制約のある作業",0.2,0)))))))</f>
        <v>#REF!</v>
      </c>
      <c r="I3244" s="260" t="e">
        <f t="shared" si="199"/>
        <v>#REF!</v>
      </c>
      <c r="J3244" s="258" t="e">
        <f>IF(#REF!&gt;=1,IF(#REF!&gt;=1,#REF!),IF(#REF!&gt;=0,"",))</f>
        <v>#REF!</v>
      </c>
      <c r="K3244" s="241" t="e">
        <f>保全管理データ!N5590</f>
        <v>#REF!</v>
      </c>
      <c r="L3244" s="259" t="e">
        <f>IF(#REF!="","",IF(#REF!="悪環境における作業",0.2,IF(#REF!="高所又は地下作業",0.1,IF(#REF!="錯綜場所作業",0.3,IF(#REF!="複雑な制約のある作業",0.4,IF(#REF!="単純な制約のある作業",0.2,0))))))</f>
        <v>#REF!</v>
      </c>
      <c r="M3244" s="260" t="e">
        <f t="shared" si="200"/>
        <v>#REF!</v>
      </c>
    </row>
    <row r="3245" spans="2:13" s="254" customFormat="1" ht="27.75" customHeight="1" x14ac:dyDescent="0.2">
      <c r="B3245" s="536" t="s">
        <v>264</v>
      </c>
      <c r="C3245" s="537"/>
      <c r="D3245" s="265"/>
      <c r="E3245" s="224" t="s">
        <v>245</v>
      </c>
      <c r="F3245" s="258" t="e">
        <f>IF(#REF!&gt;=1,IF(#REF!&gt;=1,#REF!),IF(#REF!&gt;=0,"",))</f>
        <v>#REF!</v>
      </c>
      <c r="G3245" s="241" t="e">
        <f>保全管理データ!N5564</f>
        <v>#REF!</v>
      </c>
      <c r="H3245" s="259" t="e">
        <f>IF(#REF!="無","",IF(#REF!="","",IF(#REF!="悪環境における作業",0.2,IF(#REF!="高所又は地下作業",0.1,IF(#REF!="錯綜場所作業",0.3,IF(#REF!="複雑な制約のある作業",0.4,IF(#REF!="単純な制約のある作業",0.2,0)))))))</f>
        <v>#REF!</v>
      </c>
      <c r="I3245" s="260" t="e">
        <f t="shared" si="199"/>
        <v>#REF!</v>
      </c>
      <c r="J3245" s="258" t="e">
        <f>IF(#REF!&gt;=1,IF(#REF!&gt;=1,#REF!),IF(#REF!&gt;=0,"",))</f>
        <v>#REF!</v>
      </c>
      <c r="K3245" s="241" t="e">
        <f>保全管理データ!N5591</f>
        <v>#REF!</v>
      </c>
      <c r="L3245" s="259" t="e">
        <f>IF(#REF!="","",IF(#REF!="悪環境における作業",0.2,IF(#REF!="高所又は地下作業",0.1,IF(#REF!="錯綜場所作業",0.3,IF(#REF!="複雑な制約のある作業",0.4,IF(#REF!="単純な制約のある作業",0.2,0))))))</f>
        <v>#REF!</v>
      </c>
      <c r="M3245" s="260" t="e">
        <f t="shared" si="200"/>
        <v>#REF!</v>
      </c>
    </row>
    <row r="3246" spans="2:13" s="254" customFormat="1" ht="27.75" customHeight="1" x14ac:dyDescent="0.2">
      <c r="B3246" s="536" t="s">
        <v>265</v>
      </c>
      <c r="C3246" s="537"/>
      <c r="D3246" s="265"/>
      <c r="E3246" s="224" t="s">
        <v>245</v>
      </c>
      <c r="F3246" s="258" t="e">
        <f>IF(#REF!&gt;=1,IF(#REF!&gt;=1,#REF!),IF(#REF!&gt;=0,"",))</f>
        <v>#REF!</v>
      </c>
      <c r="G3246" s="241" t="e">
        <f>保全管理データ!N5565</f>
        <v>#REF!</v>
      </c>
      <c r="H3246" s="259" t="e">
        <f>IF(#REF!="無","",IF(#REF!="","",IF(#REF!="悪環境における作業",0.2,IF(#REF!="高所又は地下作業",0.1,IF(#REF!="錯綜場所作業",0.3,IF(#REF!="複雑な制約のある作業",0.4,IF(#REF!="単純な制約のある作業",0.2,0)))))))</f>
        <v>#REF!</v>
      </c>
      <c r="I3246" s="260" t="e">
        <f t="shared" si="199"/>
        <v>#REF!</v>
      </c>
      <c r="J3246" s="258" t="e">
        <f>IF(#REF!&gt;=1,IF(#REF!&gt;=1,#REF!),IF(#REF!&gt;=0,"",))</f>
        <v>#REF!</v>
      </c>
      <c r="K3246" s="241" t="e">
        <f>保全管理データ!N5592</f>
        <v>#REF!</v>
      </c>
      <c r="L3246" s="259" t="e">
        <f>IF(#REF!="","",IF(#REF!="悪環境における作業",0.2,IF(#REF!="高所又は地下作業",0.1,IF(#REF!="錯綜場所作業",0.3,IF(#REF!="複雑な制約のある作業",0.4,IF(#REF!="単純な制約のある作業",0.2,0))))))</f>
        <v>#REF!</v>
      </c>
      <c r="M3246" s="260" t="e">
        <f t="shared" si="200"/>
        <v>#REF!</v>
      </c>
    </row>
    <row r="3247" spans="2:13" s="254" customFormat="1" ht="27.75" customHeight="1" x14ac:dyDescent="0.2">
      <c r="B3247" s="536" t="s">
        <v>266</v>
      </c>
      <c r="C3247" s="537"/>
      <c r="D3247" s="265"/>
      <c r="E3247" s="224" t="s">
        <v>245</v>
      </c>
      <c r="F3247" s="258" t="e">
        <f>IF(#REF!&gt;=1,IF(#REF!&gt;=1,#REF!),IF(#REF!&gt;=0,"",))</f>
        <v>#REF!</v>
      </c>
      <c r="G3247" s="241" t="e">
        <f>保全管理データ!N5566</f>
        <v>#REF!</v>
      </c>
      <c r="H3247" s="259" t="e">
        <f>IF(#REF!="無","",IF(#REF!="","",IF(#REF!="悪環境における作業",0.2,IF(#REF!="高所又は地下作業",0.1,IF(#REF!="錯綜場所作業",0.3,IF(#REF!="複雑な制約のある作業",0.4,IF(#REF!="単純な制約のある作業",0.2,0)))))))</f>
        <v>#REF!</v>
      </c>
      <c r="I3247" s="260" t="e">
        <f t="shared" si="199"/>
        <v>#REF!</v>
      </c>
      <c r="J3247" s="258" t="e">
        <f>IF(#REF!&gt;=1,IF(#REF!&gt;=1,#REF!),IF(#REF!&gt;=0,"",))</f>
        <v>#REF!</v>
      </c>
      <c r="K3247" s="241" t="e">
        <f>保全管理データ!N5593</f>
        <v>#REF!</v>
      </c>
      <c r="L3247" s="259" t="e">
        <f>IF(#REF!="","",IF(#REF!="悪環境における作業",0.2,IF(#REF!="高所又は地下作業",0.1,IF(#REF!="錯綜場所作業",0.3,IF(#REF!="複雑な制約のある作業",0.4,IF(#REF!="単純な制約のある作業",0.2,0))))))</f>
        <v>#REF!</v>
      </c>
      <c r="M3247" s="260" t="e">
        <f t="shared" si="200"/>
        <v>#REF!</v>
      </c>
    </row>
    <row r="3248" spans="2:13" s="254" customFormat="1" ht="27.75" customHeight="1" x14ac:dyDescent="0.2">
      <c r="B3248" s="536" t="s">
        <v>81</v>
      </c>
      <c r="C3248" s="537"/>
      <c r="D3248" s="265"/>
      <c r="E3248" s="224" t="s">
        <v>245</v>
      </c>
      <c r="F3248" s="258" t="e">
        <f>IF(#REF!&gt;=1,IF(#REF!&gt;=1,#REF!),IF(#REF!&gt;=0,"",))</f>
        <v>#REF!</v>
      </c>
      <c r="G3248" s="241" t="e">
        <f>保全管理データ!N5567</f>
        <v>#REF!</v>
      </c>
      <c r="H3248" s="259" t="e">
        <f>IF(#REF!="無","",IF(#REF!="","",IF(#REF!="悪環境における作業",0.2,IF(#REF!="高所又は地下作業",0.1,IF(#REF!="錯綜場所作業",0.3,IF(#REF!="複雑な制約のある作業",0.4,IF(#REF!="単純な制約のある作業",0.2,0)))))))</f>
        <v>#REF!</v>
      </c>
      <c r="I3248" s="260" t="e">
        <f t="shared" si="199"/>
        <v>#REF!</v>
      </c>
      <c r="J3248" s="258" t="e">
        <f>IF(#REF!&gt;=1,IF(#REF!&gt;=1,#REF!),IF(#REF!&gt;=0,"",))</f>
        <v>#REF!</v>
      </c>
      <c r="K3248" s="241" t="e">
        <f>保全管理データ!N5594</f>
        <v>#REF!</v>
      </c>
      <c r="L3248" s="259" t="e">
        <f>IF(#REF!="","",IF(#REF!="悪環境における作業",0.2,IF(#REF!="高所又は地下作業",0.1,IF(#REF!="錯綜場所作業",0.3,IF(#REF!="複雑な制約のある作業",0.4,IF(#REF!="単純な制約のある作業",0.2,0))))))</f>
        <v>#REF!</v>
      </c>
      <c r="M3248" s="260" t="e">
        <f t="shared" si="200"/>
        <v>#REF!</v>
      </c>
    </row>
    <row r="3249" spans="2:13" s="254" customFormat="1" ht="27.75" customHeight="1" x14ac:dyDescent="0.2">
      <c r="B3249" s="536" t="s">
        <v>267</v>
      </c>
      <c r="C3249" s="537"/>
      <c r="D3249" s="265"/>
      <c r="E3249" s="224" t="s">
        <v>247</v>
      </c>
      <c r="F3249" s="258" t="e">
        <f>IF(#REF!&gt;=1,IF(#REF!&gt;=1,#REF!),IF(#REF!&gt;=0,"",))</f>
        <v>#REF!</v>
      </c>
      <c r="G3249" s="241" t="e">
        <f>保全管理データ!N5568</f>
        <v>#REF!</v>
      </c>
      <c r="H3249" s="259" t="e">
        <f>IF(#REF!="無","",IF(#REF!="","",IF(#REF!="悪環境における作業",0.2,IF(#REF!="高所又は地下作業",0.1,IF(#REF!="錯綜場所作業",0.3,IF(#REF!="複雑な制約のある作業",0.4,IF(#REF!="単純な制約のある作業",0.2,0)))))))</f>
        <v>#REF!</v>
      </c>
      <c r="I3249" s="260" t="e">
        <f t="shared" si="199"/>
        <v>#REF!</v>
      </c>
      <c r="J3249" s="258" t="e">
        <f>IF(#REF!&gt;=1,IF(#REF!&gt;=1,#REF!),IF(#REF!&gt;=0,"",))</f>
        <v>#REF!</v>
      </c>
      <c r="K3249" s="241" t="e">
        <f>保全管理データ!N5595</f>
        <v>#REF!</v>
      </c>
      <c r="L3249" s="259" t="e">
        <f>IF(#REF!="","",IF(#REF!="悪環境における作業",0.2,IF(#REF!="高所又は地下作業",0.1,IF(#REF!="錯綜場所作業",0.3,IF(#REF!="複雑な制約のある作業",0.4,IF(#REF!="単純な制約のある作業",0.2,0))))))</f>
        <v>#REF!</v>
      </c>
      <c r="M3249" s="260" t="e">
        <f t="shared" si="200"/>
        <v>#REF!</v>
      </c>
    </row>
    <row r="3250" spans="2:13" s="254" customFormat="1" ht="27.75" customHeight="1" x14ac:dyDescent="0.2">
      <c r="B3250" s="536" t="s">
        <v>268</v>
      </c>
      <c r="C3250" s="537"/>
      <c r="D3250" s="265"/>
      <c r="E3250" s="224" t="s">
        <v>246</v>
      </c>
      <c r="F3250" s="258" t="e">
        <f>IF(#REF!&gt;=1,IF(#REF!&gt;=1,#REF!),IF(#REF!&gt;=0,"",))</f>
        <v>#REF!</v>
      </c>
      <c r="G3250" s="241" t="e">
        <f>保全管理データ!N5569</f>
        <v>#REF!</v>
      </c>
      <c r="H3250" s="259" t="e">
        <f>IF(#REF!="無","",IF(#REF!="","",IF(#REF!="悪環境における作業",0.2,IF(#REF!="高所又は地下作業",0.1,IF(#REF!="錯綜場所作業",0.3,IF(#REF!="複雑な制約のある作業",0.4,IF(#REF!="単純な制約のある作業",0.2,0)))))))</f>
        <v>#REF!</v>
      </c>
      <c r="I3250" s="260" t="e">
        <f t="shared" si="199"/>
        <v>#REF!</v>
      </c>
      <c r="J3250" s="258" t="e">
        <f>IF(#REF!&gt;=1,IF(#REF!&gt;=1,#REF!),IF(#REF!&gt;=0,"",))</f>
        <v>#REF!</v>
      </c>
      <c r="K3250" s="241" t="e">
        <f>保全管理データ!N5596</f>
        <v>#REF!</v>
      </c>
      <c r="L3250" s="259" t="e">
        <f>IF(#REF!="","",IF(#REF!="悪環境における作業",0.2,IF(#REF!="高所又は地下作業",0.1,IF(#REF!="錯綜場所作業",0.3,IF(#REF!="複雑な制約のある作業",0.4,IF(#REF!="単純な制約のある作業",0.2,0))))))</f>
        <v>#REF!</v>
      </c>
      <c r="M3250" s="260" t="e">
        <f t="shared" si="200"/>
        <v>#REF!</v>
      </c>
    </row>
    <row r="3251" spans="2:13" s="254" customFormat="1" ht="27.75" customHeight="1" thickBot="1" x14ac:dyDescent="0.25">
      <c r="B3251" s="538" t="s">
        <v>269</v>
      </c>
      <c r="C3251" s="539"/>
      <c r="D3251" s="266"/>
      <c r="E3251" s="252" t="s">
        <v>245</v>
      </c>
      <c r="F3251" s="261" t="e">
        <f>IF(#REF!&gt;=1,IF(#REF!&gt;=1,#REF!),IF(#REF!&gt;=0,"",))</f>
        <v>#REF!</v>
      </c>
      <c r="G3251" s="245" t="e">
        <f>保全管理データ!N5570</f>
        <v>#REF!</v>
      </c>
      <c r="H3251" s="259" t="e">
        <f>IF(#REF!="無","",IF(#REF!="","",IF(#REF!="悪環境における作業",0.2,IF(#REF!="高所又は地下作業",0.1,IF(#REF!="錯綜場所作業",0.3,IF(#REF!="複雑な制約のある作業",0.4,IF(#REF!="単純な制約のある作業",0.2,0)))))))</f>
        <v>#REF!</v>
      </c>
      <c r="I3251" s="260" t="e">
        <f t="shared" si="199"/>
        <v>#REF!</v>
      </c>
      <c r="J3251" s="261" t="e">
        <f>IF(#REF!&gt;=1,IF(#REF!&gt;=1,#REF!),IF(#REF!&gt;=0,"",))</f>
        <v>#REF!</v>
      </c>
      <c r="K3251" s="245" t="e">
        <f>保全管理データ!N5597</f>
        <v>#REF!</v>
      </c>
      <c r="L3251" s="262" t="e">
        <f>IF(#REF!="","",IF(#REF!="悪環境における作業",0.2,IF(#REF!="高所又は地下作業",0.1,IF(#REF!="錯綜場所作業",0.3,IF(#REF!="複雑な制約のある作業",0.4,IF(#REF!="単純な制約のある作業",0.2,0))))))</f>
        <v>#REF!</v>
      </c>
      <c r="M3251" s="260" t="e">
        <f t="shared" si="200"/>
        <v>#REF!</v>
      </c>
    </row>
    <row r="3252" spans="2:13" s="254" customFormat="1" ht="27.75" customHeight="1" thickBot="1" x14ac:dyDescent="0.25">
      <c r="B3252" s="532" t="s">
        <v>190</v>
      </c>
      <c r="C3252" s="532"/>
      <c r="D3252" s="532"/>
      <c r="E3252" s="532"/>
      <c r="F3252" s="533" t="e">
        <f>SUM(I3228:I3251)</f>
        <v>#REF!</v>
      </c>
      <c r="G3252" s="534"/>
      <c r="H3252" s="534"/>
      <c r="I3252" s="535"/>
      <c r="J3252" s="533" t="e">
        <f>IF(SUM(J3228:J3251)=0,"0.00",SUM(M3228:M3251))</f>
        <v>#REF!</v>
      </c>
      <c r="K3252" s="534"/>
      <c r="L3252" s="534"/>
      <c r="M3252" s="535"/>
    </row>
    <row r="3253" spans="2:13" s="254" customFormat="1" ht="27.75" customHeight="1" thickBot="1" x14ac:dyDescent="0.25">
      <c r="B3253" s="532" t="s">
        <v>97</v>
      </c>
      <c r="C3253" s="532"/>
      <c r="D3253" s="532"/>
      <c r="E3253" s="532"/>
      <c r="F3253" s="533" t="e">
        <f>IF(#REF!="５年以下","0",IF(#REF!="５年～１０年",0.1,IF(#REF!="１０年以上",0.15)))</f>
        <v>#REF!</v>
      </c>
      <c r="G3253" s="534"/>
      <c r="H3253" s="534"/>
      <c r="I3253" s="534"/>
      <c r="J3253" s="534"/>
      <c r="K3253" s="534"/>
      <c r="L3253" s="534"/>
      <c r="M3253" s="535"/>
    </row>
    <row r="3254" spans="2:13" s="254" customFormat="1" ht="27.75" customHeight="1" thickBot="1" x14ac:dyDescent="0.25">
      <c r="B3254" s="533" t="s">
        <v>273</v>
      </c>
      <c r="C3254" s="534"/>
      <c r="D3254" s="534"/>
      <c r="E3254" s="535"/>
      <c r="F3254" s="533" t="e">
        <f>F3252*(1+F3253)</f>
        <v>#REF!</v>
      </c>
      <c r="G3254" s="534"/>
      <c r="H3254" s="534"/>
      <c r="I3254" s="534"/>
      <c r="J3254" s="533" t="e">
        <f>J3252*(1+F3253)</f>
        <v>#REF!</v>
      </c>
      <c r="K3254" s="534"/>
      <c r="L3254" s="534"/>
      <c r="M3254" s="535"/>
    </row>
    <row r="3255" spans="2:13" s="254" customFormat="1" ht="27.75" customHeight="1" thickBot="1" x14ac:dyDescent="0.25">
      <c r="B3255" s="532" t="s">
        <v>191</v>
      </c>
      <c r="C3255" s="532"/>
      <c r="D3255" s="532"/>
      <c r="E3255" s="532"/>
      <c r="F3255" s="533" t="e">
        <f>#REF!*(#REF!*#REF!+#REF!*#REF!)</f>
        <v>#REF!</v>
      </c>
      <c r="G3255" s="534"/>
      <c r="H3255" s="535"/>
      <c r="I3255" s="532" t="e">
        <f>#REF!</f>
        <v>#REF!</v>
      </c>
      <c r="J3255" s="533"/>
      <c r="K3255" s="263" t="s">
        <v>230</v>
      </c>
      <c r="L3255" s="535" t="e">
        <f>B3226</f>
        <v>#REF!</v>
      </c>
      <c r="M3255" s="532"/>
    </row>
    <row r="3256" spans="2:13" s="254" customFormat="1" ht="45" customHeight="1" thickBot="1" x14ac:dyDescent="0.25">
      <c r="B3256" s="253"/>
      <c r="C3256" s="253"/>
      <c r="D3256" s="253"/>
      <c r="E3256" s="253"/>
      <c r="F3256" s="253"/>
      <c r="G3256" s="253"/>
      <c r="H3256" s="253"/>
      <c r="I3256" s="253"/>
      <c r="J3256" s="253"/>
      <c r="K3256" s="253"/>
      <c r="L3256" s="253"/>
      <c r="M3256" s="253"/>
    </row>
    <row r="3257" spans="2:13" s="254" customFormat="1" ht="27.75" customHeight="1" thickBot="1" x14ac:dyDescent="0.25">
      <c r="B3257" s="542" t="s">
        <v>128</v>
      </c>
      <c r="C3257" s="543"/>
      <c r="D3257" s="543"/>
      <c r="E3257" s="544"/>
      <c r="F3257" s="253"/>
      <c r="G3257" s="253"/>
      <c r="H3257" s="253"/>
      <c r="I3257" s="253"/>
      <c r="J3257" s="253"/>
      <c r="K3257" s="253"/>
      <c r="L3257" s="253"/>
      <c r="M3257" s="253"/>
    </row>
    <row r="3258" spans="2:13" s="254" customFormat="1" ht="27.75" customHeight="1" x14ac:dyDescent="0.2">
      <c r="B3258" s="545" t="e">
        <f>#REF!</f>
        <v>#REF!</v>
      </c>
      <c r="C3258" s="546"/>
      <c r="D3258" s="547"/>
      <c r="E3258" s="548"/>
      <c r="F3258" s="552" t="s">
        <v>240</v>
      </c>
      <c r="G3258" s="553"/>
      <c r="H3258" s="553"/>
      <c r="I3258" s="554"/>
      <c r="J3258" s="552" t="s">
        <v>239</v>
      </c>
      <c r="K3258" s="553"/>
      <c r="L3258" s="553"/>
      <c r="M3258" s="554"/>
    </row>
    <row r="3259" spans="2:13" s="254" customFormat="1" ht="27.75" customHeight="1" thickBot="1" x14ac:dyDescent="0.25">
      <c r="B3259" s="549"/>
      <c r="C3259" s="550"/>
      <c r="D3259" s="550"/>
      <c r="E3259" s="551"/>
      <c r="F3259" s="255" t="s">
        <v>149</v>
      </c>
      <c r="G3259" s="256" t="s">
        <v>151</v>
      </c>
      <c r="H3259" s="256" t="s">
        <v>96</v>
      </c>
      <c r="I3259" s="257" t="s">
        <v>150</v>
      </c>
      <c r="J3259" s="255" t="s">
        <v>149</v>
      </c>
      <c r="K3259" s="256" t="s">
        <v>151</v>
      </c>
      <c r="L3259" s="256" t="s">
        <v>96</v>
      </c>
      <c r="M3259" s="257" t="s">
        <v>150</v>
      </c>
    </row>
    <row r="3260" spans="2:13" s="254" customFormat="1" ht="27.75" customHeight="1" thickTop="1" x14ac:dyDescent="0.2">
      <c r="B3260" s="540" t="s">
        <v>241</v>
      </c>
      <c r="C3260" s="541"/>
      <c r="D3260" s="264"/>
      <c r="E3260" s="237" t="s">
        <v>242</v>
      </c>
      <c r="F3260" s="258" t="e">
        <f>IF(#REF!&gt;=1,IF(#REF!&gt;=1,#REF!),IF(#REF!&gt;=0,"",))</f>
        <v>#REF!</v>
      </c>
      <c r="G3260" s="241" t="e">
        <f>保全管理データ!N5603</f>
        <v>#REF!</v>
      </c>
      <c r="H3260" s="259" t="e">
        <f>IF(#REF!="無","",IF(#REF!="","",IF(#REF!="悪環境における作業",0.2,IF(#REF!="高所又は地下作業",0.1,IF(#REF!="錯綜場所作業",0.3,IF(#REF!="複雑な制約のある作業",0.4,IF(#REF!="単純な制約のある作業",0.2,0)))))))</f>
        <v>#REF!</v>
      </c>
      <c r="I3260" s="260" t="e">
        <f>IF(F3260="","",F3260*G3260*(1+IF(H3260="",0,H3260)))</f>
        <v>#REF!</v>
      </c>
      <c r="J3260" s="258" t="e">
        <f>IF(#REF!&gt;=1,IF(#REF!&gt;=1,#REF!),IF(#REF!&gt;=0,"",))</f>
        <v>#REF!</v>
      </c>
      <c r="K3260" s="241" t="e">
        <f>保全管理データ!N5630</f>
        <v>#REF!</v>
      </c>
      <c r="L3260" s="259" t="e">
        <f>IF(#REF!="","",IF(#REF!="悪環境における作業",0.2,IF(#REF!="高所又は地下作業",0.1,IF(#REF!="錯綜場所作業",0.3,IF(#REF!="複雑な制約のある作業",0.4,IF(#REF!="単純な制約のある作業",0.2,0))))))</f>
        <v>#REF!</v>
      </c>
      <c r="M3260" s="260" t="e">
        <f>IF(J3260="","",J3260*K3260*(1+IF(L3260="",0,L3260)))</f>
        <v>#REF!</v>
      </c>
    </row>
    <row r="3261" spans="2:13" s="254" customFormat="1" ht="27.75" customHeight="1" x14ac:dyDescent="0.2">
      <c r="B3261" s="536" t="s">
        <v>243</v>
      </c>
      <c r="C3261" s="537"/>
      <c r="D3261" s="265"/>
      <c r="E3261" s="224" t="s">
        <v>242</v>
      </c>
      <c r="F3261" s="258" t="e">
        <f>IF(#REF!&gt;=1,IF(#REF!&gt;=1,#REF!),IF(#REF!&gt;=0,"",))</f>
        <v>#REF!</v>
      </c>
      <c r="G3261" s="241" t="e">
        <f>保全管理データ!N5604</f>
        <v>#REF!</v>
      </c>
      <c r="H3261" s="259" t="e">
        <f>IF(#REF!="無","",IF(#REF!="","",IF(#REF!="悪環境における作業",0.2,IF(#REF!="高所又は地下作業",0.1,IF(#REF!="錯綜場所作業",0.3,IF(#REF!="複雑な制約のある作業",0.4,IF(#REF!="単純な制約のある作業",0.2,0)))))))</f>
        <v>#REF!</v>
      </c>
      <c r="I3261" s="260" t="e">
        <f t="shared" ref="I3261:I3283" si="201">IF(F3261="","",F3261*G3261*(1+IF(H3261="",0,H3261)))</f>
        <v>#REF!</v>
      </c>
      <c r="J3261" s="258" t="e">
        <f>IF(#REF!&gt;=1,IF(#REF!&gt;=1,#REF!),IF(#REF!&gt;=0,"",))</f>
        <v>#REF!</v>
      </c>
      <c r="K3261" s="241" t="e">
        <f>保全管理データ!N5631</f>
        <v>#REF!</v>
      </c>
      <c r="L3261" s="259" t="e">
        <f>IF(#REF!="","",IF(#REF!="悪環境における作業",0.2,IF(#REF!="高所又は地下作業",0.1,IF(#REF!="錯綜場所作業",0.3,IF(#REF!="複雑な制約のある作業",0.4,IF(#REF!="単純な制約のある作業",0.2,0))))))</f>
        <v>#REF!</v>
      </c>
      <c r="M3261" s="260" t="e">
        <f t="shared" ref="M3261:M3283" si="202">IF(J3261="","",J3261*K3261*(1+IF(L3261="",0,L3261)))</f>
        <v>#REF!</v>
      </c>
    </row>
    <row r="3262" spans="2:13" s="254" customFormat="1" ht="27.75" customHeight="1" x14ac:dyDescent="0.2">
      <c r="B3262" s="536" t="s">
        <v>249</v>
      </c>
      <c r="C3262" s="537"/>
      <c r="D3262" s="265"/>
      <c r="E3262" s="224" t="s">
        <v>244</v>
      </c>
      <c r="F3262" s="258" t="e">
        <f>IF(#REF!&gt;=1,IF(#REF!&gt;=1,#REF!),IF(#REF!&gt;=0,"",))</f>
        <v>#REF!</v>
      </c>
      <c r="G3262" s="241" t="e">
        <f>保全管理データ!N5605</f>
        <v>#REF!</v>
      </c>
      <c r="H3262" s="259" t="e">
        <f>IF(#REF!="無","",IF(#REF!="","",IF(#REF!="悪環境における作業",0.2,IF(#REF!="高所又は地下作業",0.1,IF(#REF!="錯綜場所作業",0.3,IF(#REF!="複雑な制約のある作業",0.4,IF(#REF!="単純な制約のある作業",0.2,0)))))))</f>
        <v>#REF!</v>
      </c>
      <c r="I3262" s="260" t="e">
        <f t="shared" si="201"/>
        <v>#REF!</v>
      </c>
      <c r="J3262" s="258" t="e">
        <f>IF(#REF!&gt;=1,IF(#REF!&gt;=1,#REF!),IF(#REF!&gt;=0,"",))</f>
        <v>#REF!</v>
      </c>
      <c r="K3262" s="241" t="e">
        <f>保全管理データ!N5632</f>
        <v>#REF!</v>
      </c>
      <c r="L3262" s="259" t="e">
        <f>IF(#REF!="","",IF(#REF!="悪環境における作業",0.2,IF(#REF!="高所又は地下作業",0.1,IF(#REF!="錯綜場所作業",0.3,IF(#REF!="複雑な制約のある作業",0.4,IF(#REF!="単純な制約のある作業",0.2,0))))))</f>
        <v>#REF!</v>
      </c>
      <c r="M3262" s="260" t="e">
        <f t="shared" si="202"/>
        <v>#REF!</v>
      </c>
    </row>
    <row r="3263" spans="2:13" s="254" customFormat="1" ht="27.75" customHeight="1" x14ac:dyDescent="0.2">
      <c r="B3263" s="536" t="s">
        <v>250</v>
      </c>
      <c r="C3263" s="537"/>
      <c r="D3263" s="265"/>
      <c r="E3263" s="224" t="s">
        <v>244</v>
      </c>
      <c r="F3263" s="258" t="e">
        <f>IF(#REF!&gt;=1,IF(#REF!&gt;=1,#REF!),IF(#REF!&gt;=0,"",))</f>
        <v>#REF!</v>
      </c>
      <c r="G3263" s="241" t="e">
        <f>保全管理データ!N5606</f>
        <v>#REF!</v>
      </c>
      <c r="H3263" s="259" t="e">
        <f>IF(#REF!="無","",IF(#REF!="","",IF(#REF!="悪環境における作業",0.2,IF(#REF!="高所又は地下作業",0.1,IF(#REF!="錯綜場所作業",0.3,IF(#REF!="複雑な制約のある作業",0.4,IF(#REF!="単純な制約のある作業",0.2,0)))))))</f>
        <v>#REF!</v>
      </c>
      <c r="I3263" s="260" t="e">
        <f t="shared" si="201"/>
        <v>#REF!</v>
      </c>
      <c r="J3263" s="258" t="e">
        <f>IF(#REF!&gt;=1,IF(#REF!&gt;=1,#REF!),IF(#REF!&gt;=0,"",))</f>
        <v>#REF!</v>
      </c>
      <c r="K3263" s="241" t="e">
        <f>保全管理データ!N5633</f>
        <v>#REF!</v>
      </c>
      <c r="L3263" s="259" t="e">
        <f>IF(#REF!="","",IF(#REF!="悪環境における作業",0.2,IF(#REF!="高所又は地下作業",0.1,IF(#REF!="錯綜場所作業",0.3,IF(#REF!="複雑な制約のある作業",0.4,IF(#REF!="単純な制約のある作業",0.2,0))))))</f>
        <v>#REF!</v>
      </c>
      <c r="M3263" s="260" t="e">
        <f t="shared" si="202"/>
        <v>#REF!</v>
      </c>
    </row>
    <row r="3264" spans="2:13" s="254" customFormat="1" ht="27.75" customHeight="1" x14ac:dyDescent="0.2">
      <c r="B3264" s="536" t="s">
        <v>251</v>
      </c>
      <c r="C3264" s="537"/>
      <c r="D3264" s="265"/>
      <c r="E3264" s="224" t="s">
        <v>242</v>
      </c>
      <c r="F3264" s="258" t="e">
        <f>IF(#REF!&gt;=1,IF(#REF!&gt;=1,#REF!),IF(#REF!&gt;=0,"",))</f>
        <v>#REF!</v>
      </c>
      <c r="G3264" s="241" t="e">
        <f>保全管理データ!N5607</f>
        <v>#REF!</v>
      </c>
      <c r="H3264" s="259" t="e">
        <f>IF(#REF!="無","",IF(#REF!="","",IF(#REF!="悪環境における作業",0.2,IF(#REF!="高所又は地下作業",0.1,IF(#REF!="錯綜場所作業",0.3,IF(#REF!="複雑な制約のある作業",0.4,IF(#REF!="単純な制約のある作業",0.2,0)))))))</f>
        <v>#REF!</v>
      </c>
      <c r="I3264" s="260" t="e">
        <f t="shared" si="201"/>
        <v>#REF!</v>
      </c>
      <c r="J3264" s="258" t="e">
        <f>IF(#REF!&gt;=1,IF(#REF!&gt;=1,#REF!),IF(#REF!&gt;=0,"",))</f>
        <v>#REF!</v>
      </c>
      <c r="K3264" s="241" t="e">
        <f>保全管理データ!N5634</f>
        <v>#REF!</v>
      </c>
      <c r="L3264" s="259" t="e">
        <f>IF(#REF!="","",IF(#REF!="悪環境における作業",0.2,IF(#REF!="高所又は地下作業",0.1,IF(#REF!="錯綜場所作業",0.3,IF(#REF!="複雑な制約のある作業",0.4,IF(#REF!="単純な制約のある作業",0.2,0))))))</f>
        <v>#REF!</v>
      </c>
      <c r="M3264" s="260" t="e">
        <f t="shared" si="202"/>
        <v>#REF!</v>
      </c>
    </row>
    <row r="3265" spans="2:13" s="254" customFormat="1" ht="27.75" customHeight="1" x14ac:dyDescent="0.2">
      <c r="B3265" s="536" t="s">
        <v>252</v>
      </c>
      <c r="C3265" s="537"/>
      <c r="D3265" s="265"/>
      <c r="E3265" s="224" t="s">
        <v>244</v>
      </c>
      <c r="F3265" s="258" t="e">
        <f>IF(#REF!&gt;=1,IF(#REF!&gt;=1,#REF!),IF(#REF!&gt;=0,"",))</f>
        <v>#REF!</v>
      </c>
      <c r="G3265" s="241" t="e">
        <f>保全管理データ!N5608</f>
        <v>#REF!</v>
      </c>
      <c r="H3265" s="259" t="e">
        <f>IF(#REF!="無","",IF(#REF!="","",IF(#REF!="悪環境における作業",0.2,IF(#REF!="高所又は地下作業",0.1,IF(#REF!="錯綜場所作業",0.3,IF(#REF!="複雑な制約のある作業",0.4,IF(#REF!="単純な制約のある作業",0.2,0)))))))</f>
        <v>#REF!</v>
      </c>
      <c r="I3265" s="260" t="e">
        <f t="shared" si="201"/>
        <v>#REF!</v>
      </c>
      <c r="J3265" s="258" t="e">
        <f>IF(#REF!&gt;=1,IF(#REF!&gt;=1,#REF!),IF(#REF!&gt;=0,"",))</f>
        <v>#REF!</v>
      </c>
      <c r="K3265" s="241" t="e">
        <f>保全管理データ!N5635</f>
        <v>#REF!</v>
      </c>
      <c r="L3265" s="259" t="e">
        <f>IF(#REF!="","",IF(#REF!="悪環境における作業",0.2,IF(#REF!="高所又は地下作業",0.1,IF(#REF!="錯綜場所作業",0.3,IF(#REF!="複雑な制約のある作業",0.4,IF(#REF!="単純な制約のある作業",0.2,0))))))</f>
        <v>#REF!</v>
      </c>
      <c r="M3265" s="260" t="e">
        <f t="shared" si="202"/>
        <v>#REF!</v>
      </c>
    </row>
    <row r="3266" spans="2:13" s="254" customFormat="1" ht="27.75" customHeight="1" x14ac:dyDescent="0.2">
      <c r="B3266" s="536" t="s">
        <v>253</v>
      </c>
      <c r="C3266" s="537"/>
      <c r="D3266" s="265"/>
      <c r="E3266" s="224" t="s">
        <v>242</v>
      </c>
      <c r="F3266" s="258" t="e">
        <f>IF(#REF!&gt;=1,IF(#REF!&gt;=1,#REF!),IF(#REF!&gt;=0,"",))</f>
        <v>#REF!</v>
      </c>
      <c r="G3266" s="241" t="e">
        <f>保全管理データ!N5609</f>
        <v>#REF!</v>
      </c>
      <c r="H3266" s="259" t="e">
        <f>IF(#REF!="無","",IF(#REF!="","",IF(#REF!="悪環境における作業",0.2,IF(#REF!="高所又は地下作業",0.1,IF(#REF!="錯綜場所作業",0.3,IF(#REF!="複雑な制約のある作業",0.4,IF(#REF!="単純な制約のある作業",0.2,0)))))))</f>
        <v>#REF!</v>
      </c>
      <c r="I3266" s="260" t="e">
        <f t="shared" si="201"/>
        <v>#REF!</v>
      </c>
      <c r="J3266" s="258" t="e">
        <f>IF(#REF!&gt;=1,IF(#REF!&gt;=1,#REF!),IF(#REF!&gt;=0,"",))</f>
        <v>#REF!</v>
      </c>
      <c r="K3266" s="241" t="e">
        <f>保全管理データ!N5636</f>
        <v>#REF!</v>
      </c>
      <c r="L3266" s="259" t="e">
        <f>IF(#REF!="","",IF(#REF!="悪環境における作業",0.2,IF(#REF!="高所又は地下作業",0.1,IF(#REF!="錯綜場所作業",0.3,IF(#REF!="複雑な制約のある作業",0.4,IF(#REF!="単純な制約のある作業",0.2,0))))))</f>
        <v>#REF!</v>
      </c>
      <c r="M3266" s="260" t="e">
        <f t="shared" si="202"/>
        <v>#REF!</v>
      </c>
    </row>
    <row r="3267" spans="2:13" s="254" customFormat="1" ht="27.75" customHeight="1" x14ac:dyDescent="0.2">
      <c r="B3267" s="536" t="s">
        <v>254</v>
      </c>
      <c r="C3267" s="537"/>
      <c r="D3267" s="265"/>
      <c r="E3267" s="224" t="s">
        <v>242</v>
      </c>
      <c r="F3267" s="258" t="e">
        <f>IF(#REF!&gt;=1,IF(#REF!&gt;=1,#REF!),IF(#REF!&gt;=0,"",))</f>
        <v>#REF!</v>
      </c>
      <c r="G3267" s="241" t="e">
        <f>保全管理データ!N5610</f>
        <v>#REF!</v>
      </c>
      <c r="H3267" s="259" t="e">
        <f>IF(#REF!="無","",IF(#REF!="","",IF(#REF!="悪環境における作業",0.2,IF(#REF!="高所又は地下作業",0.1,IF(#REF!="錯綜場所作業",0.3,IF(#REF!="複雑な制約のある作業",0.4,IF(#REF!="単純な制約のある作業",0.2,0)))))))</f>
        <v>#REF!</v>
      </c>
      <c r="I3267" s="260" t="e">
        <f t="shared" si="201"/>
        <v>#REF!</v>
      </c>
      <c r="J3267" s="258" t="e">
        <f>IF(#REF!&gt;=1,IF(#REF!&gt;=1,#REF!),IF(#REF!&gt;=0,"",))</f>
        <v>#REF!</v>
      </c>
      <c r="K3267" s="241" t="e">
        <f>保全管理データ!N5637</f>
        <v>#REF!</v>
      </c>
      <c r="L3267" s="259" t="e">
        <f>IF(#REF!="","",IF(#REF!="悪環境における作業",0.2,IF(#REF!="高所又は地下作業",0.1,IF(#REF!="錯綜場所作業",0.3,IF(#REF!="複雑な制約のある作業",0.4,IF(#REF!="単純な制約のある作業",0.2,0))))))</f>
        <v>#REF!</v>
      </c>
      <c r="M3267" s="260" t="e">
        <f t="shared" si="202"/>
        <v>#REF!</v>
      </c>
    </row>
    <row r="3268" spans="2:13" s="254" customFormat="1" ht="27.75" customHeight="1" x14ac:dyDescent="0.2">
      <c r="B3268" s="536" t="s">
        <v>255</v>
      </c>
      <c r="C3268" s="537"/>
      <c r="D3268" s="265"/>
      <c r="E3268" s="224" t="s">
        <v>245</v>
      </c>
      <c r="F3268" s="258" t="e">
        <f>IF(#REF!&gt;=1,IF(#REF!&gt;=1,#REF!),IF(#REF!&gt;=0,"",))</f>
        <v>#REF!</v>
      </c>
      <c r="G3268" s="241" t="e">
        <f>保全管理データ!N5611</f>
        <v>#REF!</v>
      </c>
      <c r="H3268" s="259" t="e">
        <f>IF(#REF!="無","",IF(#REF!="","",IF(#REF!="悪環境における作業",0.2,IF(#REF!="高所又は地下作業",0.1,IF(#REF!="錯綜場所作業",0.3,IF(#REF!="複雑な制約のある作業",0.4,IF(#REF!="単純な制約のある作業",0.2,0)))))))</f>
        <v>#REF!</v>
      </c>
      <c r="I3268" s="260" t="e">
        <f t="shared" si="201"/>
        <v>#REF!</v>
      </c>
      <c r="J3268" s="258" t="e">
        <f>IF(#REF!&gt;=1,IF(#REF!&gt;=1,#REF!),IF(#REF!&gt;=0,"",))</f>
        <v>#REF!</v>
      </c>
      <c r="K3268" s="241" t="e">
        <f>保全管理データ!N5638</f>
        <v>#REF!</v>
      </c>
      <c r="L3268" s="259" t="e">
        <f>IF(#REF!="","",IF(#REF!="悪環境における作業",0.2,IF(#REF!="高所又は地下作業",0.1,IF(#REF!="錯綜場所作業",0.3,IF(#REF!="複雑な制約のある作業",0.4,IF(#REF!="単純な制約のある作業",0.2,0))))))</f>
        <v>#REF!</v>
      </c>
      <c r="M3268" s="260" t="e">
        <f t="shared" si="202"/>
        <v>#REF!</v>
      </c>
    </row>
    <row r="3269" spans="2:13" s="254" customFormat="1" ht="27.75" customHeight="1" x14ac:dyDescent="0.2">
      <c r="B3269" s="536" t="s">
        <v>256</v>
      </c>
      <c r="C3269" s="537"/>
      <c r="D3269" s="265"/>
      <c r="E3269" s="224" t="s">
        <v>242</v>
      </c>
      <c r="F3269" s="258" t="e">
        <f>IF(#REF!&gt;=1,IF(#REF!&gt;=1,#REF!),IF(#REF!&gt;=0,"",))</f>
        <v>#REF!</v>
      </c>
      <c r="G3269" s="241" t="e">
        <f>保全管理データ!N5612</f>
        <v>#REF!</v>
      </c>
      <c r="H3269" s="259" t="e">
        <f>IF(#REF!="無","",IF(#REF!="","",IF(#REF!="悪環境における作業",0.2,IF(#REF!="高所又は地下作業",0.1,IF(#REF!="錯綜場所作業",0.3,IF(#REF!="複雑な制約のある作業",0.4,IF(#REF!="単純な制約のある作業",0.2,0)))))))</f>
        <v>#REF!</v>
      </c>
      <c r="I3269" s="260" t="e">
        <f t="shared" si="201"/>
        <v>#REF!</v>
      </c>
      <c r="J3269" s="258" t="e">
        <f>IF(#REF!&gt;=1,IF(#REF!&gt;=1,#REF!),IF(#REF!&gt;=0,"",))</f>
        <v>#REF!</v>
      </c>
      <c r="K3269" s="241" t="e">
        <f>保全管理データ!N5639</f>
        <v>#REF!</v>
      </c>
      <c r="L3269" s="259" t="e">
        <f>IF(#REF!="","",IF(#REF!="悪環境における作業",0.2,IF(#REF!="高所又は地下作業",0.1,IF(#REF!="錯綜場所作業",0.3,IF(#REF!="複雑な制約のある作業",0.4,IF(#REF!="単純な制約のある作業",0.2,0))))))</f>
        <v>#REF!</v>
      </c>
      <c r="M3269" s="260" t="e">
        <f t="shared" si="202"/>
        <v>#REF!</v>
      </c>
    </row>
    <row r="3270" spans="2:13" s="254" customFormat="1" ht="27.75" customHeight="1" x14ac:dyDescent="0.2">
      <c r="B3270" s="536" t="s">
        <v>257</v>
      </c>
      <c r="C3270" s="537"/>
      <c r="D3270" s="265"/>
      <c r="E3270" s="224" t="s">
        <v>245</v>
      </c>
      <c r="F3270" s="258" t="e">
        <f>IF(#REF!&gt;=1,IF(#REF!&gt;=1,#REF!),IF(#REF!&gt;=0,"",))</f>
        <v>#REF!</v>
      </c>
      <c r="G3270" s="241" t="e">
        <f>保全管理データ!N5613</f>
        <v>#REF!</v>
      </c>
      <c r="H3270" s="259" t="e">
        <f>IF(#REF!="無","",IF(#REF!="","",IF(#REF!="悪環境における作業",0.2,IF(#REF!="高所又は地下作業",0.1,IF(#REF!="錯綜場所作業",0.3,IF(#REF!="複雑な制約のある作業",0.4,IF(#REF!="単純な制約のある作業",0.2,0)))))))</f>
        <v>#REF!</v>
      </c>
      <c r="I3270" s="260" t="e">
        <f t="shared" si="201"/>
        <v>#REF!</v>
      </c>
      <c r="J3270" s="258" t="e">
        <f>IF(#REF!&gt;=1,IF(#REF!&gt;=1,#REF!),IF(#REF!&gt;=0,"",))</f>
        <v>#REF!</v>
      </c>
      <c r="K3270" s="241" t="e">
        <f>保全管理データ!N5640</f>
        <v>#REF!</v>
      </c>
      <c r="L3270" s="259" t="e">
        <f>IF(#REF!="","",IF(#REF!="悪環境における作業",0.2,IF(#REF!="高所又は地下作業",0.1,IF(#REF!="錯綜場所作業",0.3,IF(#REF!="複雑な制約のある作業",0.4,IF(#REF!="単純な制約のある作業",0.2,0))))))</f>
        <v>#REF!</v>
      </c>
      <c r="M3270" s="260" t="e">
        <f t="shared" si="202"/>
        <v>#REF!</v>
      </c>
    </row>
    <row r="3271" spans="2:13" s="254" customFormat="1" ht="27.75" customHeight="1" x14ac:dyDescent="0.2">
      <c r="B3271" s="536" t="s">
        <v>258</v>
      </c>
      <c r="C3271" s="537"/>
      <c r="D3271" s="265"/>
      <c r="E3271" s="224" t="s">
        <v>245</v>
      </c>
      <c r="F3271" s="258" t="e">
        <f>IF(#REF!&gt;=1,IF(#REF!&gt;=1,#REF!),IF(#REF!&gt;=0,"",))</f>
        <v>#REF!</v>
      </c>
      <c r="G3271" s="241" t="e">
        <f>保全管理データ!N5614</f>
        <v>#REF!</v>
      </c>
      <c r="H3271" s="259" t="e">
        <f>IF(#REF!="無","",IF(#REF!="","",IF(#REF!="悪環境における作業",0.2,IF(#REF!="高所又は地下作業",0.1,IF(#REF!="錯綜場所作業",0.3,IF(#REF!="複雑な制約のある作業",0.4,IF(#REF!="単純な制約のある作業",0.2,0)))))))</f>
        <v>#REF!</v>
      </c>
      <c r="I3271" s="260" t="e">
        <f t="shared" si="201"/>
        <v>#REF!</v>
      </c>
      <c r="J3271" s="258" t="e">
        <f>IF(#REF!&gt;=1,IF(#REF!&gt;=1,#REF!),IF(#REF!&gt;=0,"",))</f>
        <v>#REF!</v>
      </c>
      <c r="K3271" s="241" t="e">
        <f>保全管理データ!N5641</f>
        <v>#REF!</v>
      </c>
      <c r="L3271" s="259" t="e">
        <f>IF(#REF!="","",IF(#REF!="悪環境における作業",0.2,IF(#REF!="高所又は地下作業",0.1,IF(#REF!="錯綜場所作業",0.3,IF(#REF!="複雑な制約のある作業",0.4,IF(#REF!="単純な制約のある作業",0.2,0))))))</f>
        <v>#REF!</v>
      </c>
      <c r="M3271" s="260" t="e">
        <f t="shared" si="202"/>
        <v>#REF!</v>
      </c>
    </row>
    <row r="3272" spans="2:13" s="254" customFormat="1" ht="27.75" customHeight="1" x14ac:dyDescent="0.2">
      <c r="B3272" s="536" t="s">
        <v>259</v>
      </c>
      <c r="C3272" s="537"/>
      <c r="D3272" s="265"/>
      <c r="E3272" s="224" t="s">
        <v>245</v>
      </c>
      <c r="F3272" s="258" t="e">
        <f>IF(#REF!&gt;=1,IF(#REF!&gt;=1,#REF!),IF(#REF!&gt;=0,"",))</f>
        <v>#REF!</v>
      </c>
      <c r="G3272" s="241" t="e">
        <f>保全管理データ!N5615</f>
        <v>#REF!</v>
      </c>
      <c r="H3272" s="259" t="e">
        <f>IF(#REF!="無","",IF(#REF!="","",IF(#REF!="悪環境における作業",0.2,IF(#REF!="高所又は地下作業",0.1,IF(#REF!="錯綜場所作業",0.3,IF(#REF!="複雑な制約のある作業",0.4,IF(#REF!="単純な制約のある作業",0.2,0)))))))</f>
        <v>#REF!</v>
      </c>
      <c r="I3272" s="260" t="e">
        <f t="shared" si="201"/>
        <v>#REF!</v>
      </c>
      <c r="J3272" s="258" t="e">
        <f>IF(#REF!&gt;=1,IF(#REF!&gt;=1,#REF!),IF(#REF!&gt;=0,"",))</f>
        <v>#REF!</v>
      </c>
      <c r="K3272" s="241" t="e">
        <f>保全管理データ!N5642</f>
        <v>#REF!</v>
      </c>
      <c r="L3272" s="259" t="e">
        <f>IF(#REF!="","",IF(#REF!="悪環境における作業",0.2,IF(#REF!="高所又は地下作業",0.1,IF(#REF!="錯綜場所作業",0.3,IF(#REF!="複雑な制約のある作業",0.4,IF(#REF!="単純な制約のある作業",0.2,0))))))</f>
        <v>#REF!</v>
      </c>
      <c r="M3272" s="260" t="e">
        <f t="shared" si="202"/>
        <v>#REF!</v>
      </c>
    </row>
    <row r="3273" spans="2:13" s="254" customFormat="1" ht="27.75" customHeight="1" x14ac:dyDescent="0.2">
      <c r="B3273" s="536" t="s">
        <v>260</v>
      </c>
      <c r="C3273" s="537"/>
      <c r="D3273" s="265"/>
      <c r="E3273" s="224" t="s">
        <v>248</v>
      </c>
      <c r="F3273" s="258" t="e">
        <f>IF(#REF!&gt;=1,IF(#REF!&gt;=1,#REF!),IF(#REF!&gt;=0,"",))</f>
        <v>#REF!</v>
      </c>
      <c r="G3273" s="241" t="e">
        <f>保全管理データ!N5616</f>
        <v>#REF!</v>
      </c>
      <c r="H3273" s="259" t="e">
        <f>IF(#REF!="無","",IF(#REF!="","",IF(#REF!="悪環境における作業",0.2,IF(#REF!="高所又は地下作業",0.1,IF(#REF!="錯綜場所作業",0.3,IF(#REF!="複雑な制約のある作業",0.4,IF(#REF!="単純な制約のある作業",0.2,0)))))))</f>
        <v>#REF!</v>
      </c>
      <c r="I3273" s="260" t="e">
        <f t="shared" si="201"/>
        <v>#REF!</v>
      </c>
      <c r="J3273" s="258" t="e">
        <f>IF(#REF!&gt;=1,IF(#REF!&gt;=1,#REF!),IF(#REF!&gt;=0,"",))</f>
        <v>#REF!</v>
      </c>
      <c r="K3273" s="241" t="e">
        <f>保全管理データ!N5643</f>
        <v>#REF!</v>
      </c>
      <c r="L3273" s="259" t="e">
        <f>IF(#REF!="","",IF(#REF!="悪環境における作業",0.2,IF(#REF!="高所又は地下作業",0.1,IF(#REF!="錯綜場所作業",0.3,IF(#REF!="複雑な制約のある作業",0.4,IF(#REF!="単純な制約のある作業",0.2,0))))))</f>
        <v>#REF!</v>
      </c>
      <c r="M3273" s="260" t="e">
        <f t="shared" si="202"/>
        <v>#REF!</v>
      </c>
    </row>
    <row r="3274" spans="2:13" s="254" customFormat="1" ht="27.75" customHeight="1" x14ac:dyDescent="0.2">
      <c r="B3274" s="536" t="s">
        <v>261</v>
      </c>
      <c r="C3274" s="537"/>
      <c r="D3274" s="265"/>
      <c r="E3274" s="224" t="s">
        <v>247</v>
      </c>
      <c r="F3274" s="258" t="e">
        <f>IF(#REF!&gt;=1,IF(#REF!&gt;=1,#REF!),IF(#REF!&gt;=0,"",))</f>
        <v>#REF!</v>
      </c>
      <c r="G3274" s="241" t="e">
        <f>保全管理データ!N5617</f>
        <v>#REF!</v>
      </c>
      <c r="H3274" s="259" t="e">
        <f>IF(#REF!="無","",IF(#REF!="","",IF(#REF!="悪環境における作業",0.2,IF(#REF!="高所又は地下作業",0.1,IF(#REF!="錯綜場所作業",0.3,IF(#REF!="複雑な制約のある作業",0.4,IF(#REF!="単純な制約のある作業",0.2,0)))))))</f>
        <v>#REF!</v>
      </c>
      <c r="I3274" s="260" t="e">
        <f t="shared" si="201"/>
        <v>#REF!</v>
      </c>
      <c r="J3274" s="258" t="e">
        <f>IF(#REF!&gt;=1,IF(#REF!&gt;=1,#REF!),IF(#REF!&gt;=0,"",))</f>
        <v>#REF!</v>
      </c>
      <c r="K3274" s="241" t="e">
        <f>保全管理データ!N5644</f>
        <v>#REF!</v>
      </c>
      <c r="L3274" s="259" t="e">
        <f>IF(#REF!="","",IF(#REF!="悪環境における作業",0.2,IF(#REF!="高所又は地下作業",0.1,IF(#REF!="錯綜場所作業",0.3,IF(#REF!="複雑な制約のある作業",0.4,IF(#REF!="単純な制約のある作業",0.2,0))))))</f>
        <v>#REF!</v>
      </c>
      <c r="M3274" s="260" t="e">
        <f t="shared" si="202"/>
        <v>#REF!</v>
      </c>
    </row>
    <row r="3275" spans="2:13" s="254" customFormat="1" ht="27.75" customHeight="1" x14ac:dyDescent="0.2">
      <c r="B3275" s="536" t="s">
        <v>262</v>
      </c>
      <c r="C3275" s="537"/>
      <c r="D3275" s="265"/>
      <c r="E3275" s="224" t="s">
        <v>245</v>
      </c>
      <c r="F3275" s="258" t="e">
        <f>IF(#REF!&gt;=1,IF(#REF!&gt;=1,#REF!),IF(#REF!&gt;=0,"",))</f>
        <v>#REF!</v>
      </c>
      <c r="G3275" s="241" t="e">
        <f>保全管理データ!N5618</f>
        <v>#REF!</v>
      </c>
      <c r="H3275" s="259" t="e">
        <f>IF(#REF!="無","",IF(#REF!="","",IF(#REF!="悪環境における作業",0.2,IF(#REF!="高所又は地下作業",0.1,IF(#REF!="錯綜場所作業",0.3,IF(#REF!="複雑な制約のある作業",0.4,IF(#REF!="単純な制約のある作業",0.2,0)))))))</f>
        <v>#REF!</v>
      </c>
      <c r="I3275" s="260" t="e">
        <f t="shared" si="201"/>
        <v>#REF!</v>
      </c>
      <c r="J3275" s="258" t="e">
        <f>IF(#REF!&gt;=1,IF(#REF!&gt;=1,#REF!),IF(#REF!&gt;=0,"",))</f>
        <v>#REF!</v>
      </c>
      <c r="K3275" s="241" t="e">
        <f>保全管理データ!N5645</f>
        <v>#REF!</v>
      </c>
      <c r="L3275" s="259" t="e">
        <f>IF(#REF!="","",IF(#REF!="悪環境における作業",0.2,IF(#REF!="高所又は地下作業",0.1,IF(#REF!="錯綜場所作業",0.3,IF(#REF!="複雑な制約のある作業",0.4,IF(#REF!="単純な制約のある作業",0.2,0))))))</f>
        <v>#REF!</v>
      </c>
      <c r="M3275" s="260" t="e">
        <f t="shared" si="202"/>
        <v>#REF!</v>
      </c>
    </row>
    <row r="3276" spans="2:13" s="254" customFormat="1" ht="27.75" customHeight="1" x14ac:dyDescent="0.2">
      <c r="B3276" s="536" t="s">
        <v>263</v>
      </c>
      <c r="C3276" s="537"/>
      <c r="D3276" s="265"/>
      <c r="E3276" s="224" t="s">
        <v>245</v>
      </c>
      <c r="F3276" s="258" t="e">
        <f>IF(#REF!&gt;=1,IF(#REF!&gt;=1,#REF!),IF(#REF!&gt;=0,"",))</f>
        <v>#REF!</v>
      </c>
      <c r="G3276" s="241" t="e">
        <f>保全管理データ!N5619</f>
        <v>#REF!</v>
      </c>
      <c r="H3276" s="259" t="e">
        <f>IF(#REF!="無","",IF(#REF!="","",IF(#REF!="悪環境における作業",0.2,IF(#REF!="高所又は地下作業",0.1,IF(#REF!="錯綜場所作業",0.3,IF(#REF!="複雑な制約のある作業",0.4,IF(#REF!="単純な制約のある作業",0.2,0)))))))</f>
        <v>#REF!</v>
      </c>
      <c r="I3276" s="260" t="e">
        <f t="shared" si="201"/>
        <v>#REF!</v>
      </c>
      <c r="J3276" s="258" t="e">
        <f>IF(#REF!&gt;=1,IF(#REF!&gt;=1,#REF!),IF(#REF!&gt;=0,"",))</f>
        <v>#REF!</v>
      </c>
      <c r="K3276" s="241" t="e">
        <f>保全管理データ!N5646</f>
        <v>#REF!</v>
      </c>
      <c r="L3276" s="259" t="e">
        <f>IF(#REF!="","",IF(#REF!="悪環境における作業",0.2,IF(#REF!="高所又は地下作業",0.1,IF(#REF!="錯綜場所作業",0.3,IF(#REF!="複雑な制約のある作業",0.4,IF(#REF!="単純な制約のある作業",0.2,0))))))</f>
        <v>#REF!</v>
      </c>
      <c r="M3276" s="260" t="e">
        <f t="shared" si="202"/>
        <v>#REF!</v>
      </c>
    </row>
    <row r="3277" spans="2:13" s="254" customFormat="1" ht="27.75" customHeight="1" x14ac:dyDescent="0.2">
      <c r="B3277" s="536" t="s">
        <v>264</v>
      </c>
      <c r="C3277" s="537"/>
      <c r="D3277" s="265"/>
      <c r="E3277" s="224" t="s">
        <v>245</v>
      </c>
      <c r="F3277" s="258" t="e">
        <f>IF(#REF!&gt;=1,IF(#REF!&gt;=1,#REF!),IF(#REF!&gt;=0,"",))</f>
        <v>#REF!</v>
      </c>
      <c r="G3277" s="241" t="e">
        <f>保全管理データ!N5620</f>
        <v>#REF!</v>
      </c>
      <c r="H3277" s="259" t="e">
        <f>IF(#REF!="無","",IF(#REF!="","",IF(#REF!="悪環境における作業",0.2,IF(#REF!="高所又は地下作業",0.1,IF(#REF!="錯綜場所作業",0.3,IF(#REF!="複雑な制約のある作業",0.4,IF(#REF!="単純な制約のある作業",0.2,0)))))))</f>
        <v>#REF!</v>
      </c>
      <c r="I3277" s="260" t="e">
        <f t="shared" si="201"/>
        <v>#REF!</v>
      </c>
      <c r="J3277" s="258" t="e">
        <f>IF(#REF!&gt;=1,IF(#REF!&gt;=1,#REF!),IF(#REF!&gt;=0,"",))</f>
        <v>#REF!</v>
      </c>
      <c r="K3277" s="241" t="e">
        <f>保全管理データ!N5647</f>
        <v>#REF!</v>
      </c>
      <c r="L3277" s="259" t="e">
        <f>IF(#REF!="","",IF(#REF!="悪環境における作業",0.2,IF(#REF!="高所又は地下作業",0.1,IF(#REF!="錯綜場所作業",0.3,IF(#REF!="複雑な制約のある作業",0.4,IF(#REF!="単純な制約のある作業",0.2,0))))))</f>
        <v>#REF!</v>
      </c>
      <c r="M3277" s="260" t="e">
        <f t="shared" si="202"/>
        <v>#REF!</v>
      </c>
    </row>
    <row r="3278" spans="2:13" s="254" customFormat="1" ht="27.75" customHeight="1" x14ac:dyDescent="0.2">
      <c r="B3278" s="536" t="s">
        <v>265</v>
      </c>
      <c r="C3278" s="537"/>
      <c r="D3278" s="265"/>
      <c r="E3278" s="224" t="s">
        <v>245</v>
      </c>
      <c r="F3278" s="258" t="e">
        <f>IF(#REF!&gt;=1,IF(#REF!&gt;=1,#REF!),IF(#REF!&gt;=0,"",))</f>
        <v>#REF!</v>
      </c>
      <c r="G3278" s="241" t="e">
        <f>保全管理データ!N5621</f>
        <v>#REF!</v>
      </c>
      <c r="H3278" s="259" t="e">
        <f>IF(#REF!="無","",IF(#REF!="","",IF(#REF!="悪環境における作業",0.2,IF(#REF!="高所又は地下作業",0.1,IF(#REF!="錯綜場所作業",0.3,IF(#REF!="複雑な制約のある作業",0.4,IF(#REF!="単純な制約のある作業",0.2,0)))))))</f>
        <v>#REF!</v>
      </c>
      <c r="I3278" s="260" t="e">
        <f t="shared" si="201"/>
        <v>#REF!</v>
      </c>
      <c r="J3278" s="258" t="e">
        <f>IF(#REF!&gt;=1,IF(#REF!&gt;=1,#REF!),IF(#REF!&gt;=0,"",))</f>
        <v>#REF!</v>
      </c>
      <c r="K3278" s="241" t="e">
        <f>保全管理データ!N5648</f>
        <v>#REF!</v>
      </c>
      <c r="L3278" s="259" t="e">
        <f>IF(#REF!="","",IF(#REF!="悪環境における作業",0.2,IF(#REF!="高所又は地下作業",0.1,IF(#REF!="錯綜場所作業",0.3,IF(#REF!="複雑な制約のある作業",0.4,IF(#REF!="単純な制約のある作業",0.2,0))))))</f>
        <v>#REF!</v>
      </c>
      <c r="M3278" s="260" t="e">
        <f t="shared" si="202"/>
        <v>#REF!</v>
      </c>
    </row>
    <row r="3279" spans="2:13" s="254" customFormat="1" ht="27.75" customHeight="1" x14ac:dyDescent="0.2">
      <c r="B3279" s="536" t="s">
        <v>266</v>
      </c>
      <c r="C3279" s="537"/>
      <c r="D3279" s="265"/>
      <c r="E3279" s="224" t="s">
        <v>245</v>
      </c>
      <c r="F3279" s="258" t="e">
        <f>IF(#REF!&gt;=1,IF(#REF!&gt;=1,#REF!),IF(#REF!&gt;=0,"",))</f>
        <v>#REF!</v>
      </c>
      <c r="G3279" s="241" t="e">
        <f>保全管理データ!N5622</f>
        <v>#REF!</v>
      </c>
      <c r="H3279" s="259" t="e">
        <f>IF(#REF!="無","",IF(#REF!="","",IF(#REF!="悪環境における作業",0.2,IF(#REF!="高所又は地下作業",0.1,IF(#REF!="錯綜場所作業",0.3,IF(#REF!="複雑な制約のある作業",0.4,IF(#REF!="単純な制約のある作業",0.2,0)))))))</f>
        <v>#REF!</v>
      </c>
      <c r="I3279" s="260" t="e">
        <f t="shared" si="201"/>
        <v>#REF!</v>
      </c>
      <c r="J3279" s="258" t="e">
        <f>IF(#REF!&gt;=1,IF(#REF!&gt;=1,#REF!),IF(#REF!&gt;=0,"",))</f>
        <v>#REF!</v>
      </c>
      <c r="K3279" s="241" t="e">
        <f>保全管理データ!N5649</f>
        <v>#REF!</v>
      </c>
      <c r="L3279" s="259" t="e">
        <f>IF(#REF!="","",IF(#REF!="悪環境における作業",0.2,IF(#REF!="高所又は地下作業",0.1,IF(#REF!="錯綜場所作業",0.3,IF(#REF!="複雑な制約のある作業",0.4,IF(#REF!="単純な制約のある作業",0.2,0))))))</f>
        <v>#REF!</v>
      </c>
      <c r="M3279" s="260" t="e">
        <f t="shared" si="202"/>
        <v>#REF!</v>
      </c>
    </row>
    <row r="3280" spans="2:13" s="254" customFormat="1" ht="27.75" customHeight="1" x14ac:dyDescent="0.2">
      <c r="B3280" s="536" t="s">
        <v>81</v>
      </c>
      <c r="C3280" s="537"/>
      <c r="D3280" s="265"/>
      <c r="E3280" s="224" t="s">
        <v>245</v>
      </c>
      <c r="F3280" s="258" t="e">
        <f>IF(#REF!&gt;=1,IF(#REF!&gt;=1,#REF!),IF(#REF!&gt;=0,"",))</f>
        <v>#REF!</v>
      </c>
      <c r="G3280" s="241" t="e">
        <f>保全管理データ!N5623</f>
        <v>#REF!</v>
      </c>
      <c r="H3280" s="259" t="e">
        <f>IF(#REF!="無","",IF(#REF!="","",IF(#REF!="悪環境における作業",0.2,IF(#REF!="高所又は地下作業",0.1,IF(#REF!="錯綜場所作業",0.3,IF(#REF!="複雑な制約のある作業",0.4,IF(#REF!="単純な制約のある作業",0.2,0)))))))</f>
        <v>#REF!</v>
      </c>
      <c r="I3280" s="260" t="e">
        <f t="shared" si="201"/>
        <v>#REF!</v>
      </c>
      <c r="J3280" s="258" t="e">
        <f>IF(#REF!&gt;=1,IF(#REF!&gt;=1,#REF!),IF(#REF!&gt;=0,"",))</f>
        <v>#REF!</v>
      </c>
      <c r="K3280" s="241" t="e">
        <f>保全管理データ!N5650</f>
        <v>#REF!</v>
      </c>
      <c r="L3280" s="259" t="e">
        <f>IF(#REF!="","",IF(#REF!="悪環境における作業",0.2,IF(#REF!="高所又は地下作業",0.1,IF(#REF!="錯綜場所作業",0.3,IF(#REF!="複雑な制約のある作業",0.4,IF(#REF!="単純な制約のある作業",0.2,0))))))</f>
        <v>#REF!</v>
      </c>
      <c r="M3280" s="260" t="e">
        <f t="shared" si="202"/>
        <v>#REF!</v>
      </c>
    </row>
    <row r="3281" spans="2:13" s="254" customFormat="1" ht="27.75" customHeight="1" x14ac:dyDescent="0.2">
      <c r="B3281" s="536" t="s">
        <v>267</v>
      </c>
      <c r="C3281" s="537"/>
      <c r="D3281" s="265"/>
      <c r="E3281" s="224" t="s">
        <v>247</v>
      </c>
      <c r="F3281" s="258" t="e">
        <f>IF(#REF!&gt;=1,IF(#REF!&gt;=1,#REF!),IF(#REF!&gt;=0,"",))</f>
        <v>#REF!</v>
      </c>
      <c r="G3281" s="241" t="e">
        <f>保全管理データ!N5624</f>
        <v>#REF!</v>
      </c>
      <c r="H3281" s="259" t="e">
        <f>IF(#REF!="無","",IF(#REF!="","",IF(#REF!="悪環境における作業",0.2,IF(#REF!="高所又は地下作業",0.1,IF(#REF!="錯綜場所作業",0.3,IF(#REF!="複雑な制約のある作業",0.4,IF(#REF!="単純な制約のある作業",0.2,0)))))))</f>
        <v>#REF!</v>
      </c>
      <c r="I3281" s="260" t="e">
        <f t="shared" si="201"/>
        <v>#REF!</v>
      </c>
      <c r="J3281" s="258" t="e">
        <f>IF(#REF!&gt;=1,IF(#REF!&gt;=1,#REF!),IF(#REF!&gt;=0,"",))</f>
        <v>#REF!</v>
      </c>
      <c r="K3281" s="241" t="e">
        <f>保全管理データ!N5651</f>
        <v>#REF!</v>
      </c>
      <c r="L3281" s="259" t="e">
        <f>IF(#REF!="","",IF(#REF!="悪環境における作業",0.2,IF(#REF!="高所又は地下作業",0.1,IF(#REF!="錯綜場所作業",0.3,IF(#REF!="複雑な制約のある作業",0.4,IF(#REF!="単純な制約のある作業",0.2,0))))))</f>
        <v>#REF!</v>
      </c>
      <c r="M3281" s="260" t="e">
        <f t="shared" si="202"/>
        <v>#REF!</v>
      </c>
    </row>
    <row r="3282" spans="2:13" s="254" customFormat="1" ht="27.75" customHeight="1" x14ac:dyDescent="0.2">
      <c r="B3282" s="536" t="s">
        <v>268</v>
      </c>
      <c r="C3282" s="537"/>
      <c r="D3282" s="265"/>
      <c r="E3282" s="224" t="s">
        <v>246</v>
      </c>
      <c r="F3282" s="258" t="e">
        <f>IF(#REF!&gt;=1,IF(#REF!&gt;=1,#REF!),IF(#REF!&gt;=0,"",))</f>
        <v>#REF!</v>
      </c>
      <c r="G3282" s="241" t="e">
        <f>保全管理データ!N5625</f>
        <v>#REF!</v>
      </c>
      <c r="H3282" s="259" t="e">
        <f>IF(#REF!="無","",IF(#REF!="","",IF(#REF!="悪環境における作業",0.2,IF(#REF!="高所又は地下作業",0.1,IF(#REF!="錯綜場所作業",0.3,IF(#REF!="複雑な制約のある作業",0.4,IF(#REF!="単純な制約のある作業",0.2,0)))))))</f>
        <v>#REF!</v>
      </c>
      <c r="I3282" s="260" t="e">
        <f t="shared" si="201"/>
        <v>#REF!</v>
      </c>
      <c r="J3282" s="258" t="e">
        <f>IF(#REF!&gt;=1,IF(#REF!&gt;=1,#REF!),IF(#REF!&gt;=0,"",))</f>
        <v>#REF!</v>
      </c>
      <c r="K3282" s="241" t="e">
        <f>保全管理データ!N5652</f>
        <v>#REF!</v>
      </c>
      <c r="L3282" s="259" t="e">
        <f>IF(#REF!="","",IF(#REF!="悪環境における作業",0.2,IF(#REF!="高所又は地下作業",0.1,IF(#REF!="錯綜場所作業",0.3,IF(#REF!="複雑な制約のある作業",0.4,IF(#REF!="単純な制約のある作業",0.2,0))))))</f>
        <v>#REF!</v>
      </c>
      <c r="M3282" s="260" t="e">
        <f t="shared" si="202"/>
        <v>#REF!</v>
      </c>
    </row>
    <row r="3283" spans="2:13" s="254" customFormat="1" ht="27.75" customHeight="1" thickBot="1" x14ac:dyDescent="0.25">
      <c r="B3283" s="538" t="s">
        <v>269</v>
      </c>
      <c r="C3283" s="539"/>
      <c r="D3283" s="266"/>
      <c r="E3283" s="252" t="s">
        <v>245</v>
      </c>
      <c r="F3283" s="261" t="e">
        <f>IF(#REF!&gt;=1,IF(#REF!&gt;=1,#REF!),IF(#REF!&gt;=0,"",))</f>
        <v>#REF!</v>
      </c>
      <c r="G3283" s="245" t="e">
        <f>保全管理データ!N5626</f>
        <v>#REF!</v>
      </c>
      <c r="H3283" s="259" t="e">
        <f>IF(#REF!="無","",IF(#REF!="","",IF(#REF!="悪環境における作業",0.2,IF(#REF!="高所又は地下作業",0.1,IF(#REF!="錯綜場所作業",0.3,IF(#REF!="複雑な制約のある作業",0.4,IF(#REF!="単純な制約のある作業",0.2,0)))))))</f>
        <v>#REF!</v>
      </c>
      <c r="I3283" s="260" t="e">
        <f t="shared" si="201"/>
        <v>#REF!</v>
      </c>
      <c r="J3283" s="261" t="e">
        <f>IF(#REF!&gt;=1,IF(#REF!&gt;=1,#REF!),IF(#REF!&gt;=0,"",))</f>
        <v>#REF!</v>
      </c>
      <c r="K3283" s="245" t="e">
        <f>保全管理データ!N5653</f>
        <v>#REF!</v>
      </c>
      <c r="L3283" s="262" t="e">
        <f>IF(#REF!="","",IF(#REF!="悪環境における作業",0.2,IF(#REF!="高所又は地下作業",0.1,IF(#REF!="錯綜場所作業",0.3,IF(#REF!="複雑な制約のある作業",0.4,IF(#REF!="単純な制約のある作業",0.2,0))))))</f>
        <v>#REF!</v>
      </c>
      <c r="M3283" s="260" t="e">
        <f t="shared" si="202"/>
        <v>#REF!</v>
      </c>
    </row>
    <row r="3284" spans="2:13" s="254" customFormat="1" ht="27.75" customHeight="1" thickBot="1" x14ac:dyDescent="0.25">
      <c r="B3284" s="532" t="s">
        <v>190</v>
      </c>
      <c r="C3284" s="532"/>
      <c r="D3284" s="532"/>
      <c r="E3284" s="532"/>
      <c r="F3284" s="533" t="e">
        <f>SUM(I3260:I3283)</f>
        <v>#REF!</v>
      </c>
      <c r="G3284" s="534"/>
      <c r="H3284" s="534"/>
      <c r="I3284" s="535"/>
      <c r="J3284" s="533" t="e">
        <f>IF(SUM(J3260:J3283)=0,"0.00",SUM(M3260:M3283))</f>
        <v>#REF!</v>
      </c>
      <c r="K3284" s="534"/>
      <c r="L3284" s="534"/>
      <c r="M3284" s="535"/>
    </row>
    <row r="3285" spans="2:13" s="254" customFormat="1" ht="27.75" customHeight="1" thickBot="1" x14ac:dyDescent="0.25">
      <c r="B3285" s="532" t="s">
        <v>97</v>
      </c>
      <c r="C3285" s="532"/>
      <c r="D3285" s="532"/>
      <c r="E3285" s="532"/>
      <c r="F3285" s="533" t="e">
        <f>IF(#REF!="５年以下","0",IF(#REF!="５年～１０年",0.1,IF(#REF!="１０年以上",0.15)))</f>
        <v>#REF!</v>
      </c>
      <c r="G3285" s="534"/>
      <c r="H3285" s="534"/>
      <c r="I3285" s="534"/>
      <c r="J3285" s="534"/>
      <c r="K3285" s="534"/>
      <c r="L3285" s="534"/>
      <c r="M3285" s="535"/>
    </row>
    <row r="3286" spans="2:13" s="254" customFormat="1" ht="27.75" customHeight="1" thickBot="1" x14ac:dyDescent="0.25">
      <c r="B3286" s="533" t="s">
        <v>273</v>
      </c>
      <c r="C3286" s="534"/>
      <c r="D3286" s="534"/>
      <c r="E3286" s="535"/>
      <c r="F3286" s="533" t="e">
        <f>F3284*(1+F3285)</f>
        <v>#REF!</v>
      </c>
      <c r="G3286" s="534"/>
      <c r="H3286" s="534"/>
      <c r="I3286" s="534"/>
      <c r="J3286" s="533" t="e">
        <f>J3284*(1+F3285)</f>
        <v>#REF!</v>
      </c>
      <c r="K3286" s="534"/>
      <c r="L3286" s="534"/>
      <c r="M3286" s="535"/>
    </row>
    <row r="3287" spans="2:13" s="254" customFormat="1" ht="27.75" customHeight="1" thickBot="1" x14ac:dyDescent="0.25">
      <c r="B3287" s="532" t="s">
        <v>191</v>
      </c>
      <c r="C3287" s="532"/>
      <c r="D3287" s="532"/>
      <c r="E3287" s="532"/>
      <c r="F3287" s="533" t="e">
        <f>#REF!*(#REF!*#REF!+#REF!*#REF!)</f>
        <v>#REF!</v>
      </c>
      <c r="G3287" s="534"/>
      <c r="H3287" s="535"/>
      <c r="I3287" s="532" t="e">
        <f>#REF!</f>
        <v>#REF!</v>
      </c>
      <c r="J3287" s="533"/>
      <c r="K3287" s="263" t="s">
        <v>230</v>
      </c>
      <c r="L3287" s="535" t="e">
        <f>B3258</f>
        <v>#REF!</v>
      </c>
      <c r="M3287" s="532"/>
    </row>
    <row r="3288" spans="2:13" s="254" customFormat="1" ht="45" customHeight="1" thickBot="1" x14ac:dyDescent="0.25">
      <c r="B3288" s="253"/>
      <c r="C3288" s="253"/>
      <c r="D3288" s="253"/>
      <c r="E3288" s="253"/>
      <c r="F3288" s="253"/>
      <c r="G3288" s="253"/>
      <c r="H3288" s="253"/>
      <c r="I3288" s="253"/>
      <c r="J3288" s="253"/>
      <c r="K3288" s="253"/>
      <c r="L3288" s="253"/>
      <c r="M3288" s="253"/>
    </row>
    <row r="3289" spans="2:13" s="254" customFormat="1" ht="27.75" customHeight="1" thickBot="1" x14ac:dyDescent="0.25">
      <c r="B3289" s="542" t="s">
        <v>128</v>
      </c>
      <c r="C3289" s="543"/>
      <c r="D3289" s="543"/>
      <c r="E3289" s="544"/>
      <c r="F3289" s="253"/>
      <c r="G3289" s="253"/>
      <c r="H3289" s="253"/>
      <c r="I3289" s="253"/>
      <c r="J3289" s="253"/>
      <c r="K3289" s="253"/>
      <c r="L3289" s="253"/>
      <c r="M3289" s="253"/>
    </row>
    <row r="3290" spans="2:13" s="254" customFormat="1" ht="27.75" customHeight="1" x14ac:dyDescent="0.2">
      <c r="B3290" s="545" t="e">
        <f>#REF!</f>
        <v>#REF!</v>
      </c>
      <c r="C3290" s="546"/>
      <c r="D3290" s="547"/>
      <c r="E3290" s="548"/>
      <c r="F3290" s="552" t="s">
        <v>240</v>
      </c>
      <c r="G3290" s="553"/>
      <c r="H3290" s="553"/>
      <c r="I3290" s="554"/>
      <c r="J3290" s="552" t="s">
        <v>239</v>
      </c>
      <c r="K3290" s="553"/>
      <c r="L3290" s="553"/>
      <c r="M3290" s="554"/>
    </row>
    <row r="3291" spans="2:13" s="254" customFormat="1" ht="27.75" customHeight="1" thickBot="1" x14ac:dyDescent="0.25">
      <c r="B3291" s="549"/>
      <c r="C3291" s="550"/>
      <c r="D3291" s="550"/>
      <c r="E3291" s="551"/>
      <c r="F3291" s="255" t="s">
        <v>149</v>
      </c>
      <c r="G3291" s="256" t="s">
        <v>151</v>
      </c>
      <c r="H3291" s="256" t="s">
        <v>96</v>
      </c>
      <c r="I3291" s="257" t="s">
        <v>150</v>
      </c>
      <c r="J3291" s="255" t="s">
        <v>149</v>
      </c>
      <c r="K3291" s="256" t="s">
        <v>151</v>
      </c>
      <c r="L3291" s="256" t="s">
        <v>96</v>
      </c>
      <c r="M3291" s="257" t="s">
        <v>150</v>
      </c>
    </row>
    <row r="3292" spans="2:13" s="254" customFormat="1" ht="27.75" customHeight="1" thickTop="1" x14ac:dyDescent="0.2">
      <c r="B3292" s="540" t="s">
        <v>241</v>
      </c>
      <c r="C3292" s="541"/>
      <c r="D3292" s="264"/>
      <c r="E3292" s="237" t="s">
        <v>242</v>
      </c>
      <c r="F3292" s="258" t="e">
        <f>IF(#REF!&gt;=1,IF(#REF!&gt;=1,#REF!),IF(#REF!&gt;=0,"",))</f>
        <v>#REF!</v>
      </c>
      <c r="G3292" s="241" t="e">
        <f>保全管理データ!N5659</f>
        <v>#REF!</v>
      </c>
      <c r="H3292" s="259" t="e">
        <f>IF(#REF!="無","",IF(#REF!="","",IF(#REF!="悪環境における作業",0.2,IF(#REF!="高所又は地下作業",0.1,IF(#REF!="錯綜場所作業",0.3,IF(#REF!="複雑な制約のある作業",0.4,IF(#REF!="単純な制約のある作業",0.2,0)))))))</f>
        <v>#REF!</v>
      </c>
      <c r="I3292" s="260" t="e">
        <f>IF(F3292="","",F3292*G3292*(1+IF(H3292="",0,H3292)))</f>
        <v>#REF!</v>
      </c>
      <c r="J3292" s="258" t="e">
        <f>IF(#REF!&gt;=1,IF(#REF!&gt;=1,#REF!),IF(#REF!&gt;=0,"",))</f>
        <v>#REF!</v>
      </c>
      <c r="K3292" s="241" t="e">
        <f>保全管理データ!N5686</f>
        <v>#REF!</v>
      </c>
      <c r="L3292" s="259" t="e">
        <f>IF(#REF!="","",IF(#REF!="悪環境における作業",0.2,IF(#REF!="高所又は地下作業",0.1,IF(#REF!="錯綜場所作業",0.3,IF(#REF!="複雑な制約のある作業",0.4,IF(#REF!="単純な制約のある作業",0.2,0))))))</f>
        <v>#REF!</v>
      </c>
      <c r="M3292" s="260" t="e">
        <f>IF(J3292="","",J3292*K3292*(1+IF(L3292="",0,L3292)))</f>
        <v>#REF!</v>
      </c>
    </row>
    <row r="3293" spans="2:13" s="254" customFormat="1" ht="27.75" customHeight="1" x14ac:dyDescent="0.2">
      <c r="B3293" s="536" t="s">
        <v>243</v>
      </c>
      <c r="C3293" s="537"/>
      <c r="D3293" s="265"/>
      <c r="E3293" s="224" t="s">
        <v>242</v>
      </c>
      <c r="F3293" s="258" t="e">
        <f>IF(#REF!&gt;=1,IF(#REF!&gt;=1,#REF!),IF(#REF!&gt;=0,"",))</f>
        <v>#REF!</v>
      </c>
      <c r="G3293" s="241" t="e">
        <f>保全管理データ!N5660</f>
        <v>#REF!</v>
      </c>
      <c r="H3293" s="259" t="e">
        <f>IF(#REF!="無","",IF(#REF!="","",IF(#REF!="悪環境における作業",0.2,IF(#REF!="高所又は地下作業",0.1,IF(#REF!="錯綜場所作業",0.3,IF(#REF!="複雑な制約のある作業",0.4,IF(#REF!="単純な制約のある作業",0.2,0)))))))</f>
        <v>#REF!</v>
      </c>
      <c r="I3293" s="260" t="e">
        <f t="shared" ref="I3293:I3315" si="203">IF(F3293="","",F3293*G3293*(1+IF(H3293="",0,H3293)))</f>
        <v>#REF!</v>
      </c>
      <c r="J3293" s="258" t="e">
        <f>IF(#REF!&gt;=1,IF(#REF!&gt;=1,#REF!),IF(#REF!&gt;=0,"",))</f>
        <v>#REF!</v>
      </c>
      <c r="K3293" s="241" t="e">
        <f>保全管理データ!N5687</f>
        <v>#REF!</v>
      </c>
      <c r="L3293" s="259" t="e">
        <f>IF(#REF!="","",IF(#REF!="悪環境における作業",0.2,IF(#REF!="高所又は地下作業",0.1,IF(#REF!="錯綜場所作業",0.3,IF(#REF!="複雑な制約のある作業",0.4,IF(#REF!="単純な制約のある作業",0.2,0))))))</f>
        <v>#REF!</v>
      </c>
      <c r="M3293" s="260" t="e">
        <f t="shared" ref="M3293:M3315" si="204">IF(J3293="","",J3293*K3293*(1+IF(L3293="",0,L3293)))</f>
        <v>#REF!</v>
      </c>
    </row>
    <row r="3294" spans="2:13" s="254" customFormat="1" ht="27.75" customHeight="1" x14ac:dyDescent="0.2">
      <c r="B3294" s="536" t="s">
        <v>249</v>
      </c>
      <c r="C3294" s="537"/>
      <c r="D3294" s="265"/>
      <c r="E3294" s="224" t="s">
        <v>244</v>
      </c>
      <c r="F3294" s="258" t="e">
        <f>IF(#REF!&gt;=1,IF(#REF!&gt;=1,#REF!),IF(#REF!&gt;=0,"",))</f>
        <v>#REF!</v>
      </c>
      <c r="G3294" s="241" t="e">
        <f>保全管理データ!N5661</f>
        <v>#REF!</v>
      </c>
      <c r="H3294" s="259" t="e">
        <f>IF(#REF!="無","",IF(#REF!="","",IF(#REF!="悪環境における作業",0.2,IF(#REF!="高所又は地下作業",0.1,IF(#REF!="錯綜場所作業",0.3,IF(#REF!="複雑な制約のある作業",0.4,IF(#REF!="単純な制約のある作業",0.2,0)))))))</f>
        <v>#REF!</v>
      </c>
      <c r="I3294" s="260" t="e">
        <f t="shared" si="203"/>
        <v>#REF!</v>
      </c>
      <c r="J3294" s="258" t="e">
        <f>IF(#REF!&gt;=1,IF(#REF!&gt;=1,#REF!),IF(#REF!&gt;=0,"",))</f>
        <v>#REF!</v>
      </c>
      <c r="K3294" s="241" t="e">
        <f>保全管理データ!N5688</f>
        <v>#REF!</v>
      </c>
      <c r="L3294" s="259" t="e">
        <f>IF(#REF!="","",IF(#REF!="悪環境における作業",0.2,IF(#REF!="高所又は地下作業",0.1,IF(#REF!="錯綜場所作業",0.3,IF(#REF!="複雑な制約のある作業",0.4,IF(#REF!="単純な制約のある作業",0.2,0))))))</f>
        <v>#REF!</v>
      </c>
      <c r="M3294" s="260" t="e">
        <f t="shared" si="204"/>
        <v>#REF!</v>
      </c>
    </row>
    <row r="3295" spans="2:13" s="254" customFormat="1" ht="27.75" customHeight="1" x14ac:dyDescent="0.2">
      <c r="B3295" s="536" t="s">
        <v>250</v>
      </c>
      <c r="C3295" s="537"/>
      <c r="D3295" s="265"/>
      <c r="E3295" s="224" t="s">
        <v>244</v>
      </c>
      <c r="F3295" s="258" t="e">
        <f>IF(#REF!&gt;=1,IF(#REF!&gt;=1,#REF!),IF(#REF!&gt;=0,"",))</f>
        <v>#REF!</v>
      </c>
      <c r="G3295" s="241" t="e">
        <f>保全管理データ!N5662</f>
        <v>#REF!</v>
      </c>
      <c r="H3295" s="259" t="e">
        <f>IF(#REF!="無","",IF(#REF!="","",IF(#REF!="悪環境における作業",0.2,IF(#REF!="高所又は地下作業",0.1,IF(#REF!="錯綜場所作業",0.3,IF(#REF!="複雑な制約のある作業",0.4,IF(#REF!="単純な制約のある作業",0.2,0)))))))</f>
        <v>#REF!</v>
      </c>
      <c r="I3295" s="260" t="e">
        <f t="shared" si="203"/>
        <v>#REF!</v>
      </c>
      <c r="J3295" s="258" t="e">
        <f>IF(#REF!&gt;=1,IF(#REF!&gt;=1,#REF!),IF(#REF!&gt;=0,"",))</f>
        <v>#REF!</v>
      </c>
      <c r="K3295" s="241" t="e">
        <f>保全管理データ!N5689</f>
        <v>#REF!</v>
      </c>
      <c r="L3295" s="259" t="e">
        <f>IF(#REF!="","",IF(#REF!="悪環境における作業",0.2,IF(#REF!="高所又は地下作業",0.1,IF(#REF!="錯綜場所作業",0.3,IF(#REF!="複雑な制約のある作業",0.4,IF(#REF!="単純な制約のある作業",0.2,0))))))</f>
        <v>#REF!</v>
      </c>
      <c r="M3295" s="260" t="e">
        <f t="shared" si="204"/>
        <v>#REF!</v>
      </c>
    </row>
    <row r="3296" spans="2:13" s="254" customFormat="1" ht="27.75" customHeight="1" x14ac:dyDescent="0.2">
      <c r="B3296" s="536" t="s">
        <v>251</v>
      </c>
      <c r="C3296" s="537"/>
      <c r="D3296" s="265"/>
      <c r="E3296" s="224" t="s">
        <v>242</v>
      </c>
      <c r="F3296" s="258" t="e">
        <f>IF(#REF!&gt;=1,IF(#REF!&gt;=1,#REF!),IF(#REF!&gt;=0,"",))</f>
        <v>#REF!</v>
      </c>
      <c r="G3296" s="241" t="e">
        <f>保全管理データ!N5663</f>
        <v>#REF!</v>
      </c>
      <c r="H3296" s="259" t="e">
        <f>IF(#REF!="無","",IF(#REF!="","",IF(#REF!="悪環境における作業",0.2,IF(#REF!="高所又は地下作業",0.1,IF(#REF!="錯綜場所作業",0.3,IF(#REF!="複雑な制約のある作業",0.4,IF(#REF!="単純な制約のある作業",0.2,0)))))))</f>
        <v>#REF!</v>
      </c>
      <c r="I3296" s="260" t="e">
        <f t="shared" si="203"/>
        <v>#REF!</v>
      </c>
      <c r="J3296" s="258" t="e">
        <f>IF(#REF!&gt;=1,IF(#REF!&gt;=1,#REF!),IF(#REF!&gt;=0,"",))</f>
        <v>#REF!</v>
      </c>
      <c r="K3296" s="241" t="e">
        <f>保全管理データ!N5690</f>
        <v>#REF!</v>
      </c>
      <c r="L3296" s="259" t="e">
        <f>IF(#REF!="","",IF(#REF!="悪環境における作業",0.2,IF(#REF!="高所又は地下作業",0.1,IF(#REF!="錯綜場所作業",0.3,IF(#REF!="複雑な制約のある作業",0.4,IF(#REF!="単純な制約のある作業",0.2,0))))))</f>
        <v>#REF!</v>
      </c>
      <c r="M3296" s="260" t="e">
        <f t="shared" si="204"/>
        <v>#REF!</v>
      </c>
    </row>
    <row r="3297" spans="2:13" s="254" customFormat="1" ht="27.75" customHeight="1" x14ac:dyDescent="0.2">
      <c r="B3297" s="536" t="s">
        <v>252</v>
      </c>
      <c r="C3297" s="537"/>
      <c r="D3297" s="265"/>
      <c r="E3297" s="224" t="s">
        <v>244</v>
      </c>
      <c r="F3297" s="258" t="e">
        <f>IF(#REF!&gt;=1,IF(#REF!&gt;=1,#REF!),IF(#REF!&gt;=0,"",))</f>
        <v>#REF!</v>
      </c>
      <c r="G3297" s="241" t="e">
        <f>保全管理データ!N5664</f>
        <v>#REF!</v>
      </c>
      <c r="H3297" s="259" t="e">
        <f>IF(#REF!="無","",IF(#REF!="","",IF(#REF!="悪環境における作業",0.2,IF(#REF!="高所又は地下作業",0.1,IF(#REF!="錯綜場所作業",0.3,IF(#REF!="複雑な制約のある作業",0.4,IF(#REF!="単純な制約のある作業",0.2,0)))))))</f>
        <v>#REF!</v>
      </c>
      <c r="I3297" s="260" t="e">
        <f t="shared" si="203"/>
        <v>#REF!</v>
      </c>
      <c r="J3297" s="258" t="e">
        <f>IF(#REF!&gt;=1,IF(#REF!&gt;=1,#REF!),IF(#REF!&gt;=0,"",))</f>
        <v>#REF!</v>
      </c>
      <c r="K3297" s="241" t="e">
        <f>保全管理データ!N5691</f>
        <v>#REF!</v>
      </c>
      <c r="L3297" s="259" t="e">
        <f>IF(#REF!="","",IF(#REF!="悪環境における作業",0.2,IF(#REF!="高所又は地下作業",0.1,IF(#REF!="錯綜場所作業",0.3,IF(#REF!="複雑な制約のある作業",0.4,IF(#REF!="単純な制約のある作業",0.2,0))))))</f>
        <v>#REF!</v>
      </c>
      <c r="M3297" s="260" t="e">
        <f t="shared" si="204"/>
        <v>#REF!</v>
      </c>
    </row>
    <row r="3298" spans="2:13" s="254" customFormat="1" ht="27.75" customHeight="1" x14ac:dyDescent="0.2">
      <c r="B3298" s="536" t="s">
        <v>253</v>
      </c>
      <c r="C3298" s="537"/>
      <c r="D3298" s="265"/>
      <c r="E3298" s="224" t="s">
        <v>242</v>
      </c>
      <c r="F3298" s="258" t="e">
        <f>IF(#REF!&gt;=1,IF(#REF!&gt;=1,#REF!),IF(#REF!&gt;=0,"",))</f>
        <v>#REF!</v>
      </c>
      <c r="G3298" s="241" t="e">
        <f>保全管理データ!N5665</f>
        <v>#REF!</v>
      </c>
      <c r="H3298" s="259" t="e">
        <f>IF(#REF!="無","",IF(#REF!="","",IF(#REF!="悪環境における作業",0.2,IF(#REF!="高所又は地下作業",0.1,IF(#REF!="錯綜場所作業",0.3,IF(#REF!="複雑な制約のある作業",0.4,IF(#REF!="単純な制約のある作業",0.2,0)))))))</f>
        <v>#REF!</v>
      </c>
      <c r="I3298" s="260" t="e">
        <f t="shared" si="203"/>
        <v>#REF!</v>
      </c>
      <c r="J3298" s="258" t="e">
        <f>IF(#REF!&gt;=1,IF(#REF!&gt;=1,#REF!),IF(#REF!&gt;=0,"",))</f>
        <v>#REF!</v>
      </c>
      <c r="K3298" s="241" t="e">
        <f>保全管理データ!N5692</f>
        <v>#REF!</v>
      </c>
      <c r="L3298" s="259" t="e">
        <f>IF(#REF!="","",IF(#REF!="悪環境における作業",0.2,IF(#REF!="高所又は地下作業",0.1,IF(#REF!="錯綜場所作業",0.3,IF(#REF!="複雑な制約のある作業",0.4,IF(#REF!="単純な制約のある作業",0.2,0))))))</f>
        <v>#REF!</v>
      </c>
      <c r="M3298" s="260" t="e">
        <f t="shared" si="204"/>
        <v>#REF!</v>
      </c>
    </row>
    <row r="3299" spans="2:13" s="254" customFormat="1" ht="27.75" customHeight="1" x14ac:dyDescent="0.2">
      <c r="B3299" s="536" t="s">
        <v>254</v>
      </c>
      <c r="C3299" s="537"/>
      <c r="D3299" s="265"/>
      <c r="E3299" s="224" t="s">
        <v>242</v>
      </c>
      <c r="F3299" s="258" t="e">
        <f>IF(#REF!&gt;=1,IF(#REF!&gt;=1,#REF!),IF(#REF!&gt;=0,"",))</f>
        <v>#REF!</v>
      </c>
      <c r="G3299" s="241" t="e">
        <f>保全管理データ!N5666</f>
        <v>#REF!</v>
      </c>
      <c r="H3299" s="259" t="e">
        <f>IF(#REF!="無","",IF(#REF!="","",IF(#REF!="悪環境における作業",0.2,IF(#REF!="高所又は地下作業",0.1,IF(#REF!="錯綜場所作業",0.3,IF(#REF!="複雑な制約のある作業",0.4,IF(#REF!="単純な制約のある作業",0.2,0)))))))</f>
        <v>#REF!</v>
      </c>
      <c r="I3299" s="260" t="e">
        <f t="shared" si="203"/>
        <v>#REF!</v>
      </c>
      <c r="J3299" s="258" t="e">
        <f>IF(#REF!&gt;=1,IF(#REF!&gt;=1,#REF!),IF(#REF!&gt;=0,"",))</f>
        <v>#REF!</v>
      </c>
      <c r="K3299" s="241" t="e">
        <f>保全管理データ!N5693</f>
        <v>#REF!</v>
      </c>
      <c r="L3299" s="259" t="e">
        <f>IF(#REF!="","",IF(#REF!="悪環境における作業",0.2,IF(#REF!="高所又は地下作業",0.1,IF(#REF!="錯綜場所作業",0.3,IF(#REF!="複雑な制約のある作業",0.4,IF(#REF!="単純な制約のある作業",0.2,0))))))</f>
        <v>#REF!</v>
      </c>
      <c r="M3299" s="260" t="e">
        <f t="shared" si="204"/>
        <v>#REF!</v>
      </c>
    </row>
    <row r="3300" spans="2:13" s="254" customFormat="1" ht="27.75" customHeight="1" x14ac:dyDescent="0.2">
      <c r="B3300" s="536" t="s">
        <v>255</v>
      </c>
      <c r="C3300" s="537"/>
      <c r="D3300" s="265"/>
      <c r="E3300" s="224" t="s">
        <v>245</v>
      </c>
      <c r="F3300" s="258" t="e">
        <f>IF(#REF!&gt;=1,IF(#REF!&gt;=1,#REF!),IF(#REF!&gt;=0,"",))</f>
        <v>#REF!</v>
      </c>
      <c r="G3300" s="241" t="e">
        <f>保全管理データ!N5667</f>
        <v>#REF!</v>
      </c>
      <c r="H3300" s="259" t="e">
        <f>IF(#REF!="無","",IF(#REF!="","",IF(#REF!="悪環境における作業",0.2,IF(#REF!="高所又は地下作業",0.1,IF(#REF!="錯綜場所作業",0.3,IF(#REF!="複雑な制約のある作業",0.4,IF(#REF!="単純な制約のある作業",0.2,0)))))))</f>
        <v>#REF!</v>
      </c>
      <c r="I3300" s="260" t="e">
        <f t="shared" si="203"/>
        <v>#REF!</v>
      </c>
      <c r="J3300" s="258" t="e">
        <f>IF(#REF!&gt;=1,IF(#REF!&gt;=1,#REF!),IF(#REF!&gt;=0,"",))</f>
        <v>#REF!</v>
      </c>
      <c r="K3300" s="241" t="e">
        <f>保全管理データ!N5694</f>
        <v>#REF!</v>
      </c>
      <c r="L3300" s="259" t="e">
        <f>IF(#REF!="","",IF(#REF!="悪環境における作業",0.2,IF(#REF!="高所又は地下作業",0.1,IF(#REF!="錯綜場所作業",0.3,IF(#REF!="複雑な制約のある作業",0.4,IF(#REF!="単純な制約のある作業",0.2,0))))))</f>
        <v>#REF!</v>
      </c>
      <c r="M3300" s="260" t="e">
        <f t="shared" si="204"/>
        <v>#REF!</v>
      </c>
    </row>
    <row r="3301" spans="2:13" s="254" customFormat="1" ht="27.75" customHeight="1" x14ac:dyDescent="0.2">
      <c r="B3301" s="536" t="s">
        <v>256</v>
      </c>
      <c r="C3301" s="537"/>
      <c r="D3301" s="265"/>
      <c r="E3301" s="224" t="s">
        <v>242</v>
      </c>
      <c r="F3301" s="258" t="e">
        <f>IF(#REF!&gt;=1,IF(#REF!&gt;=1,#REF!),IF(#REF!&gt;=0,"",))</f>
        <v>#REF!</v>
      </c>
      <c r="G3301" s="241" t="e">
        <f>保全管理データ!N5668</f>
        <v>#REF!</v>
      </c>
      <c r="H3301" s="259" t="e">
        <f>IF(#REF!="無","",IF(#REF!="","",IF(#REF!="悪環境における作業",0.2,IF(#REF!="高所又は地下作業",0.1,IF(#REF!="錯綜場所作業",0.3,IF(#REF!="複雑な制約のある作業",0.4,IF(#REF!="単純な制約のある作業",0.2,0)))))))</f>
        <v>#REF!</v>
      </c>
      <c r="I3301" s="260" t="e">
        <f t="shared" si="203"/>
        <v>#REF!</v>
      </c>
      <c r="J3301" s="258" t="e">
        <f>IF(#REF!&gt;=1,IF(#REF!&gt;=1,#REF!),IF(#REF!&gt;=0,"",))</f>
        <v>#REF!</v>
      </c>
      <c r="K3301" s="241" t="e">
        <f>保全管理データ!N5695</f>
        <v>#REF!</v>
      </c>
      <c r="L3301" s="259" t="e">
        <f>IF(#REF!="","",IF(#REF!="悪環境における作業",0.2,IF(#REF!="高所又は地下作業",0.1,IF(#REF!="錯綜場所作業",0.3,IF(#REF!="複雑な制約のある作業",0.4,IF(#REF!="単純な制約のある作業",0.2,0))))))</f>
        <v>#REF!</v>
      </c>
      <c r="M3301" s="260" t="e">
        <f t="shared" si="204"/>
        <v>#REF!</v>
      </c>
    </row>
    <row r="3302" spans="2:13" s="254" customFormat="1" ht="27.75" customHeight="1" x14ac:dyDescent="0.2">
      <c r="B3302" s="536" t="s">
        <v>257</v>
      </c>
      <c r="C3302" s="537"/>
      <c r="D3302" s="265"/>
      <c r="E3302" s="224" t="s">
        <v>245</v>
      </c>
      <c r="F3302" s="258" t="e">
        <f>IF(#REF!&gt;=1,IF(#REF!&gt;=1,#REF!),IF(#REF!&gt;=0,"",))</f>
        <v>#REF!</v>
      </c>
      <c r="G3302" s="241" t="e">
        <f>保全管理データ!N5669</f>
        <v>#REF!</v>
      </c>
      <c r="H3302" s="259" t="e">
        <f>IF(#REF!="無","",IF(#REF!="","",IF(#REF!="悪環境における作業",0.2,IF(#REF!="高所又は地下作業",0.1,IF(#REF!="錯綜場所作業",0.3,IF(#REF!="複雑な制約のある作業",0.4,IF(#REF!="単純な制約のある作業",0.2,0)))))))</f>
        <v>#REF!</v>
      </c>
      <c r="I3302" s="260" t="e">
        <f t="shared" si="203"/>
        <v>#REF!</v>
      </c>
      <c r="J3302" s="258" t="e">
        <f>IF(#REF!&gt;=1,IF(#REF!&gt;=1,#REF!),IF(#REF!&gt;=0,"",))</f>
        <v>#REF!</v>
      </c>
      <c r="K3302" s="241" t="e">
        <f>保全管理データ!N5696</f>
        <v>#REF!</v>
      </c>
      <c r="L3302" s="259" t="e">
        <f>IF(#REF!="","",IF(#REF!="悪環境における作業",0.2,IF(#REF!="高所又は地下作業",0.1,IF(#REF!="錯綜場所作業",0.3,IF(#REF!="複雑な制約のある作業",0.4,IF(#REF!="単純な制約のある作業",0.2,0))))))</f>
        <v>#REF!</v>
      </c>
      <c r="M3302" s="260" t="e">
        <f t="shared" si="204"/>
        <v>#REF!</v>
      </c>
    </row>
    <row r="3303" spans="2:13" s="254" customFormat="1" ht="27.75" customHeight="1" x14ac:dyDescent="0.2">
      <c r="B3303" s="536" t="s">
        <v>258</v>
      </c>
      <c r="C3303" s="537"/>
      <c r="D3303" s="265"/>
      <c r="E3303" s="224" t="s">
        <v>245</v>
      </c>
      <c r="F3303" s="258" t="e">
        <f>IF(#REF!&gt;=1,IF(#REF!&gt;=1,#REF!),IF(#REF!&gt;=0,"",))</f>
        <v>#REF!</v>
      </c>
      <c r="G3303" s="241" t="e">
        <f>保全管理データ!N5670</f>
        <v>#REF!</v>
      </c>
      <c r="H3303" s="259" t="e">
        <f>IF(#REF!="無","",IF(#REF!="","",IF(#REF!="悪環境における作業",0.2,IF(#REF!="高所又は地下作業",0.1,IF(#REF!="錯綜場所作業",0.3,IF(#REF!="複雑な制約のある作業",0.4,IF(#REF!="単純な制約のある作業",0.2,0)))))))</f>
        <v>#REF!</v>
      </c>
      <c r="I3303" s="260" t="e">
        <f t="shared" si="203"/>
        <v>#REF!</v>
      </c>
      <c r="J3303" s="258" t="e">
        <f>IF(#REF!&gt;=1,IF(#REF!&gt;=1,#REF!),IF(#REF!&gt;=0,"",))</f>
        <v>#REF!</v>
      </c>
      <c r="K3303" s="241" t="e">
        <f>保全管理データ!N5697</f>
        <v>#REF!</v>
      </c>
      <c r="L3303" s="259" t="e">
        <f>IF(#REF!="","",IF(#REF!="悪環境における作業",0.2,IF(#REF!="高所又は地下作業",0.1,IF(#REF!="錯綜場所作業",0.3,IF(#REF!="複雑な制約のある作業",0.4,IF(#REF!="単純な制約のある作業",0.2,0))))))</f>
        <v>#REF!</v>
      </c>
      <c r="M3303" s="260" t="e">
        <f t="shared" si="204"/>
        <v>#REF!</v>
      </c>
    </row>
    <row r="3304" spans="2:13" s="254" customFormat="1" ht="27.75" customHeight="1" x14ac:dyDescent="0.2">
      <c r="B3304" s="536" t="s">
        <v>259</v>
      </c>
      <c r="C3304" s="537"/>
      <c r="D3304" s="265"/>
      <c r="E3304" s="224" t="s">
        <v>245</v>
      </c>
      <c r="F3304" s="258" t="e">
        <f>IF(#REF!&gt;=1,IF(#REF!&gt;=1,#REF!),IF(#REF!&gt;=0,"",))</f>
        <v>#REF!</v>
      </c>
      <c r="G3304" s="241" t="e">
        <f>保全管理データ!N5671</f>
        <v>#REF!</v>
      </c>
      <c r="H3304" s="259" t="e">
        <f>IF(#REF!="無","",IF(#REF!="","",IF(#REF!="悪環境における作業",0.2,IF(#REF!="高所又は地下作業",0.1,IF(#REF!="錯綜場所作業",0.3,IF(#REF!="複雑な制約のある作業",0.4,IF(#REF!="単純な制約のある作業",0.2,0)))))))</f>
        <v>#REF!</v>
      </c>
      <c r="I3304" s="260" t="e">
        <f t="shared" si="203"/>
        <v>#REF!</v>
      </c>
      <c r="J3304" s="258" t="e">
        <f>IF(#REF!&gt;=1,IF(#REF!&gt;=1,#REF!),IF(#REF!&gt;=0,"",))</f>
        <v>#REF!</v>
      </c>
      <c r="K3304" s="241" t="e">
        <f>保全管理データ!N5698</f>
        <v>#REF!</v>
      </c>
      <c r="L3304" s="259" t="e">
        <f>IF(#REF!="","",IF(#REF!="悪環境における作業",0.2,IF(#REF!="高所又は地下作業",0.1,IF(#REF!="錯綜場所作業",0.3,IF(#REF!="複雑な制約のある作業",0.4,IF(#REF!="単純な制約のある作業",0.2,0))))))</f>
        <v>#REF!</v>
      </c>
      <c r="M3304" s="260" t="e">
        <f t="shared" si="204"/>
        <v>#REF!</v>
      </c>
    </row>
    <row r="3305" spans="2:13" s="254" customFormat="1" ht="27.75" customHeight="1" x14ac:dyDescent="0.2">
      <c r="B3305" s="536" t="s">
        <v>260</v>
      </c>
      <c r="C3305" s="537"/>
      <c r="D3305" s="265"/>
      <c r="E3305" s="224" t="s">
        <v>248</v>
      </c>
      <c r="F3305" s="258" t="e">
        <f>IF(#REF!&gt;=1,IF(#REF!&gt;=1,#REF!),IF(#REF!&gt;=0,"",))</f>
        <v>#REF!</v>
      </c>
      <c r="G3305" s="241" t="e">
        <f>保全管理データ!N5672</f>
        <v>#REF!</v>
      </c>
      <c r="H3305" s="259" t="e">
        <f>IF(#REF!="無","",IF(#REF!="","",IF(#REF!="悪環境における作業",0.2,IF(#REF!="高所又は地下作業",0.1,IF(#REF!="錯綜場所作業",0.3,IF(#REF!="複雑な制約のある作業",0.4,IF(#REF!="単純な制約のある作業",0.2,0)))))))</f>
        <v>#REF!</v>
      </c>
      <c r="I3305" s="260" t="e">
        <f t="shared" si="203"/>
        <v>#REF!</v>
      </c>
      <c r="J3305" s="258" t="e">
        <f>IF(#REF!&gt;=1,IF(#REF!&gt;=1,#REF!),IF(#REF!&gt;=0,"",))</f>
        <v>#REF!</v>
      </c>
      <c r="K3305" s="241" t="e">
        <f>保全管理データ!N5699</f>
        <v>#REF!</v>
      </c>
      <c r="L3305" s="259" t="e">
        <f>IF(#REF!="","",IF(#REF!="悪環境における作業",0.2,IF(#REF!="高所又は地下作業",0.1,IF(#REF!="錯綜場所作業",0.3,IF(#REF!="複雑な制約のある作業",0.4,IF(#REF!="単純な制約のある作業",0.2,0))))))</f>
        <v>#REF!</v>
      </c>
      <c r="M3305" s="260" t="e">
        <f t="shared" si="204"/>
        <v>#REF!</v>
      </c>
    </row>
    <row r="3306" spans="2:13" s="254" customFormat="1" ht="27.75" customHeight="1" x14ac:dyDescent="0.2">
      <c r="B3306" s="536" t="s">
        <v>261</v>
      </c>
      <c r="C3306" s="537"/>
      <c r="D3306" s="265"/>
      <c r="E3306" s="224" t="s">
        <v>247</v>
      </c>
      <c r="F3306" s="258" t="e">
        <f>IF(#REF!&gt;=1,IF(#REF!&gt;=1,#REF!),IF(#REF!&gt;=0,"",))</f>
        <v>#REF!</v>
      </c>
      <c r="G3306" s="241" t="e">
        <f>保全管理データ!N5673</f>
        <v>#REF!</v>
      </c>
      <c r="H3306" s="259" t="e">
        <f>IF(#REF!="無","",IF(#REF!="","",IF(#REF!="悪環境における作業",0.2,IF(#REF!="高所又は地下作業",0.1,IF(#REF!="錯綜場所作業",0.3,IF(#REF!="複雑な制約のある作業",0.4,IF(#REF!="単純な制約のある作業",0.2,0)))))))</f>
        <v>#REF!</v>
      </c>
      <c r="I3306" s="260" t="e">
        <f t="shared" si="203"/>
        <v>#REF!</v>
      </c>
      <c r="J3306" s="258" t="e">
        <f>IF(#REF!&gt;=1,IF(#REF!&gt;=1,#REF!),IF(#REF!&gt;=0,"",))</f>
        <v>#REF!</v>
      </c>
      <c r="K3306" s="241" t="e">
        <f>保全管理データ!N5700</f>
        <v>#REF!</v>
      </c>
      <c r="L3306" s="259" t="e">
        <f>IF(#REF!="","",IF(#REF!="悪環境における作業",0.2,IF(#REF!="高所又は地下作業",0.1,IF(#REF!="錯綜場所作業",0.3,IF(#REF!="複雑な制約のある作業",0.4,IF(#REF!="単純な制約のある作業",0.2,0))))))</f>
        <v>#REF!</v>
      </c>
      <c r="M3306" s="260" t="e">
        <f t="shared" si="204"/>
        <v>#REF!</v>
      </c>
    </row>
    <row r="3307" spans="2:13" s="254" customFormat="1" ht="27.75" customHeight="1" x14ac:dyDescent="0.2">
      <c r="B3307" s="536" t="s">
        <v>262</v>
      </c>
      <c r="C3307" s="537"/>
      <c r="D3307" s="265"/>
      <c r="E3307" s="224" t="s">
        <v>245</v>
      </c>
      <c r="F3307" s="258" t="e">
        <f>IF(#REF!&gt;=1,IF(#REF!&gt;=1,#REF!),IF(#REF!&gt;=0,"",))</f>
        <v>#REF!</v>
      </c>
      <c r="G3307" s="241" t="e">
        <f>保全管理データ!N5674</f>
        <v>#REF!</v>
      </c>
      <c r="H3307" s="259" t="e">
        <f>IF(#REF!="無","",IF(#REF!="","",IF(#REF!="悪環境における作業",0.2,IF(#REF!="高所又は地下作業",0.1,IF(#REF!="錯綜場所作業",0.3,IF(#REF!="複雑な制約のある作業",0.4,IF(#REF!="単純な制約のある作業",0.2,0)))))))</f>
        <v>#REF!</v>
      </c>
      <c r="I3307" s="260" t="e">
        <f t="shared" si="203"/>
        <v>#REF!</v>
      </c>
      <c r="J3307" s="258" t="e">
        <f>IF(#REF!&gt;=1,IF(#REF!&gt;=1,#REF!),IF(#REF!&gt;=0,"",))</f>
        <v>#REF!</v>
      </c>
      <c r="K3307" s="241" t="e">
        <f>保全管理データ!N5701</f>
        <v>#REF!</v>
      </c>
      <c r="L3307" s="259" t="e">
        <f>IF(#REF!="","",IF(#REF!="悪環境における作業",0.2,IF(#REF!="高所又は地下作業",0.1,IF(#REF!="錯綜場所作業",0.3,IF(#REF!="複雑な制約のある作業",0.4,IF(#REF!="単純な制約のある作業",0.2,0))))))</f>
        <v>#REF!</v>
      </c>
      <c r="M3307" s="260" t="e">
        <f t="shared" si="204"/>
        <v>#REF!</v>
      </c>
    </row>
    <row r="3308" spans="2:13" s="254" customFormat="1" ht="27.75" customHeight="1" x14ac:dyDescent="0.2">
      <c r="B3308" s="536" t="s">
        <v>263</v>
      </c>
      <c r="C3308" s="537"/>
      <c r="D3308" s="265"/>
      <c r="E3308" s="224" t="s">
        <v>245</v>
      </c>
      <c r="F3308" s="258" t="e">
        <f>IF(#REF!&gt;=1,IF(#REF!&gt;=1,#REF!),IF(#REF!&gt;=0,"",))</f>
        <v>#REF!</v>
      </c>
      <c r="G3308" s="241" t="e">
        <f>保全管理データ!N5675</f>
        <v>#REF!</v>
      </c>
      <c r="H3308" s="259" t="e">
        <f>IF(#REF!="無","",IF(#REF!="","",IF(#REF!="悪環境における作業",0.2,IF(#REF!="高所又は地下作業",0.1,IF(#REF!="錯綜場所作業",0.3,IF(#REF!="複雑な制約のある作業",0.4,IF(#REF!="単純な制約のある作業",0.2,0)))))))</f>
        <v>#REF!</v>
      </c>
      <c r="I3308" s="260" t="e">
        <f t="shared" si="203"/>
        <v>#REF!</v>
      </c>
      <c r="J3308" s="258" t="e">
        <f>IF(#REF!&gt;=1,IF(#REF!&gt;=1,#REF!),IF(#REF!&gt;=0,"",))</f>
        <v>#REF!</v>
      </c>
      <c r="K3308" s="241" t="e">
        <f>保全管理データ!N5702</f>
        <v>#REF!</v>
      </c>
      <c r="L3308" s="259" t="e">
        <f>IF(#REF!="","",IF(#REF!="悪環境における作業",0.2,IF(#REF!="高所又は地下作業",0.1,IF(#REF!="錯綜場所作業",0.3,IF(#REF!="複雑な制約のある作業",0.4,IF(#REF!="単純な制約のある作業",0.2,0))))))</f>
        <v>#REF!</v>
      </c>
      <c r="M3308" s="260" t="e">
        <f t="shared" si="204"/>
        <v>#REF!</v>
      </c>
    </row>
    <row r="3309" spans="2:13" s="254" customFormat="1" ht="27.75" customHeight="1" x14ac:dyDescent="0.2">
      <c r="B3309" s="536" t="s">
        <v>264</v>
      </c>
      <c r="C3309" s="537"/>
      <c r="D3309" s="265"/>
      <c r="E3309" s="224" t="s">
        <v>245</v>
      </c>
      <c r="F3309" s="258" t="e">
        <f>IF(#REF!&gt;=1,IF(#REF!&gt;=1,#REF!),IF(#REF!&gt;=0,"",))</f>
        <v>#REF!</v>
      </c>
      <c r="G3309" s="241" t="e">
        <f>保全管理データ!N5676</f>
        <v>#REF!</v>
      </c>
      <c r="H3309" s="259" t="e">
        <f>IF(#REF!="無","",IF(#REF!="","",IF(#REF!="悪環境における作業",0.2,IF(#REF!="高所又は地下作業",0.1,IF(#REF!="錯綜場所作業",0.3,IF(#REF!="複雑な制約のある作業",0.4,IF(#REF!="単純な制約のある作業",0.2,0)))))))</f>
        <v>#REF!</v>
      </c>
      <c r="I3309" s="260" t="e">
        <f t="shared" si="203"/>
        <v>#REF!</v>
      </c>
      <c r="J3309" s="258" t="e">
        <f>IF(#REF!&gt;=1,IF(#REF!&gt;=1,#REF!),IF(#REF!&gt;=0,"",))</f>
        <v>#REF!</v>
      </c>
      <c r="K3309" s="241" t="e">
        <f>保全管理データ!N5703</f>
        <v>#REF!</v>
      </c>
      <c r="L3309" s="259" t="e">
        <f>IF(#REF!="","",IF(#REF!="悪環境における作業",0.2,IF(#REF!="高所又は地下作業",0.1,IF(#REF!="錯綜場所作業",0.3,IF(#REF!="複雑な制約のある作業",0.4,IF(#REF!="単純な制約のある作業",0.2,0))))))</f>
        <v>#REF!</v>
      </c>
      <c r="M3309" s="260" t="e">
        <f t="shared" si="204"/>
        <v>#REF!</v>
      </c>
    </row>
    <row r="3310" spans="2:13" s="254" customFormat="1" ht="27.75" customHeight="1" x14ac:dyDescent="0.2">
      <c r="B3310" s="536" t="s">
        <v>265</v>
      </c>
      <c r="C3310" s="537"/>
      <c r="D3310" s="265"/>
      <c r="E3310" s="224" t="s">
        <v>245</v>
      </c>
      <c r="F3310" s="258" t="e">
        <f>IF(#REF!&gt;=1,IF(#REF!&gt;=1,#REF!),IF(#REF!&gt;=0,"",))</f>
        <v>#REF!</v>
      </c>
      <c r="G3310" s="241" t="e">
        <f>保全管理データ!N5677</f>
        <v>#REF!</v>
      </c>
      <c r="H3310" s="259" t="e">
        <f>IF(#REF!="無","",IF(#REF!="","",IF(#REF!="悪環境における作業",0.2,IF(#REF!="高所又は地下作業",0.1,IF(#REF!="錯綜場所作業",0.3,IF(#REF!="複雑な制約のある作業",0.4,IF(#REF!="単純な制約のある作業",0.2,0)))))))</f>
        <v>#REF!</v>
      </c>
      <c r="I3310" s="260" t="e">
        <f t="shared" si="203"/>
        <v>#REF!</v>
      </c>
      <c r="J3310" s="258" t="e">
        <f>IF(#REF!&gt;=1,IF(#REF!&gt;=1,#REF!),IF(#REF!&gt;=0,"",))</f>
        <v>#REF!</v>
      </c>
      <c r="K3310" s="241" t="e">
        <f>保全管理データ!N5704</f>
        <v>#REF!</v>
      </c>
      <c r="L3310" s="259" t="e">
        <f>IF(#REF!="","",IF(#REF!="悪環境における作業",0.2,IF(#REF!="高所又は地下作業",0.1,IF(#REF!="錯綜場所作業",0.3,IF(#REF!="複雑な制約のある作業",0.4,IF(#REF!="単純な制約のある作業",0.2,0))))))</f>
        <v>#REF!</v>
      </c>
      <c r="M3310" s="260" t="e">
        <f t="shared" si="204"/>
        <v>#REF!</v>
      </c>
    </row>
    <row r="3311" spans="2:13" s="254" customFormat="1" ht="27.75" customHeight="1" x14ac:dyDescent="0.2">
      <c r="B3311" s="536" t="s">
        <v>266</v>
      </c>
      <c r="C3311" s="537"/>
      <c r="D3311" s="265"/>
      <c r="E3311" s="224" t="s">
        <v>245</v>
      </c>
      <c r="F3311" s="258" t="e">
        <f>IF(#REF!&gt;=1,IF(#REF!&gt;=1,#REF!),IF(#REF!&gt;=0,"",))</f>
        <v>#REF!</v>
      </c>
      <c r="G3311" s="241" t="e">
        <f>保全管理データ!N5678</f>
        <v>#REF!</v>
      </c>
      <c r="H3311" s="259" t="e">
        <f>IF(#REF!="無","",IF(#REF!="","",IF(#REF!="悪環境における作業",0.2,IF(#REF!="高所又は地下作業",0.1,IF(#REF!="錯綜場所作業",0.3,IF(#REF!="複雑な制約のある作業",0.4,IF(#REF!="単純な制約のある作業",0.2,0)))))))</f>
        <v>#REF!</v>
      </c>
      <c r="I3311" s="260" t="e">
        <f t="shared" si="203"/>
        <v>#REF!</v>
      </c>
      <c r="J3311" s="258" t="e">
        <f>IF(#REF!&gt;=1,IF(#REF!&gt;=1,#REF!),IF(#REF!&gt;=0,"",))</f>
        <v>#REF!</v>
      </c>
      <c r="K3311" s="241" t="e">
        <f>保全管理データ!N5705</f>
        <v>#REF!</v>
      </c>
      <c r="L3311" s="259" t="e">
        <f>IF(#REF!="","",IF(#REF!="悪環境における作業",0.2,IF(#REF!="高所又は地下作業",0.1,IF(#REF!="錯綜場所作業",0.3,IF(#REF!="複雑な制約のある作業",0.4,IF(#REF!="単純な制約のある作業",0.2,0))))))</f>
        <v>#REF!</v>
      </c>
      <c r="M3311" s="260" t="e">
        <f t="shared" si="204"/>
        <v>#REF!</v>
      </c>
    </row>
    <row r="3312" spans="2:13" s="254" customFormat="1" ht="27.75" customHeight="1" x14ac:dyDescent="0.2">
      <c r="B3312" s="536" t="s">
        <v>81</v>
      </c>
      <c r="C3312" s="537"/>
      <c r="D3312" s="265"/>
      <c r="E3312" s="224" t="s">
        <v>245</v>
      </c>
      <c r="F3312" s="258" t="e">
        <f>IF(#REF!&gt;=1,IF(#REF!&gt;=1,#REF!),IF(#REF!&gt;=0,"",))</f>
        <v>#REF!</v>
      </c>
      <c r="G3312" s="241" t="e">
        <f>保全管理データ!N5679</f>
        <v>#REF!</v>
      </c>
      <c r="H3312" s="259" t="e">
        <f>IF(#REF!="無","",IF(#REF!="","",IF(#REF!="悪環境における作業",0.2,IF(#REF!="高所又は地下作業",0.1,IF(#REF!="錯綜場所作業",0.3,IF(#REF!="複雑な制約のある作業",0.4,IF(#REF!="単純な制約のある作業",0.2,0)))))))</f>
        <v>#REF!</v>
      </c>
      <c r="I3312" s="260" t="e">
        <f t="shared" si="203"/>
        <v>#REF!</v>
      </c>
      <c r="J3312" s="258" t="e">
        <f>IF(#REF!&gt;=1,IF(#REF!&gt;=1,#REF!),IF(#REF!&gt;=0,"",))</f>
        <v>#REF!</v>
      </c>
      <c r="K3312" s="241" t="e">
        <f>保全管理データ!N5706</f>
        <v>#REF!</v>
      </c>
      <c r="L3312" s="259" t="e">
        <f>IF(#REF!="","",IF(#REF!="悪環境における作業",0.2,IF(#REF!="高所又は地下作業",0.1,IF(#REF!="錯綜場所作業",0.3,IF(#REF!="複雑な制約のある作業",0.4,IF(#REF!="単純な制約のある作業",0.2,0))))))</f>
        <v>#REF!</v>
      </c>
      <c r="M3312" s="260" t="e">
        <f t="shared" si="204"/>
        <v>#REF!</v>
      </c>
    </row>
    <row r="3313" spans="2:13" s="254" customFormat="1" ht="27.75" customHeight="1" x14ac:dyDescent="0.2">
      <c r="B3313" s="536" t="s">
        <v>267</v>
      </c>
      <c r="C3313" s="537"/>
      <c r="D3313" s="265"/>
      <c r="E3313" s="224" t="s">
        <v>247</v>
      </c>
      <c r="F3313" s="258" t="e">
        <f>IF(#REF!&gt;=1,IF(#REF!&gt;=1,#REF!),IF(#REF!&gt;=0,"",))</f>
        <v>#REF!</v>
      </c>
      <c r="G3313" s="241" t="e">
        <f>保全管理データ!N5680</f>
        <v>#REF!</v>
      </c>
      <c r="H3313" s="259" t="e">
        <f>IF(#REF!="無","",IF(#REF!="","",IF(#REF!="悪環境における作業",0.2,IF(#REF!="高所又は地下作業",0.1,IF(#REF!="錯綜場所作業",0.3,IF(#REF!="複雑な制約のある作業",0.4,IF(#REF!="単純な制約のある作業",0.2,0)))))))</f>
        <v>#REF!</v>
      </c>
      <c r="I3313" s="260" t="e">
        <f t="shared" si="203"/>
        <v>#REF!</v>
      </c>
      <c r="J3313" s="258" t="e">
        <f>IF(#REF!&gt;=1,IF(#REF!&gt;=1,#REF!),IF(#REF!&gt;=0,"",))</f>
        <v>#REF!</v>
      </c>
      <c r="K3313" s="241" t="e">
        <f>保全管理データ!N5707</f>
        <v>#REF!</v>
      </c>
      <c r="L3313" s="259" t="e">
        <f>IF(#REF!="","",IF(#REF!="悪環境における作業",0.2,IF(#REF!="高所又は地下作業",0.1,IF(#REF!="錯綜場所作業",0.3,IF(#REF!="複雑な制約のある作業",0.4,IF(#REF!="単純な制約のある作業",0.2,0))))))</f>
        <v>#REF!</v>
      </c>
      <c r="M3313" s="260" t="e">
        <f t="shared" si="204"/>
        <v>#REF!</v>
      </c>
    </row>
    <row r="3314" spans="2:13" s="254" customFormat="1" ht="27.75" customHeight="1" x14ac:dyDescent="0.2">
      <c r="B3314" s="536" t="s">
        <v>268</v>
      </c>
      <c r="C3314" s="537"/>
      <c r="D3314" s="265"/>
      <c r="E3314" s="224" t="s">
        <v>246</v>
      </c>
      <c r="F3314" s="258" t="e">
        <f>IF(#REF!&gt;=1,IF(#REF!&gt;=1,#REF!),IF(#REF!&gt;=0,"",))</f>
        <v>#REF!</v>
      </c>
      <c r="G3314" s="241" t="e">
        <f>保全管理データ!N5681</f>
        <v>#REF!</v>
      </c>
      <c r="H3314" s="259" t="e">
        <f>IF(#REF!="無","",IF(#REF!="","",IF(#REF!="悪環境における作業",0.2,IF(#REF!="高所又は地下作業",0.1,IF(#REF!="錯綜場所作業",0.3,IF(#REF!="複雑な制約のある作業",0.4,IF(#REF!="単純な制約のある作業",0.2,0)))))))</f>
        <v>#REF!</v>
      </c>
      <c r="I3314" s="260" t="e">
        <f t="shared" si="203"/>
        <v>#REF!</v>
      </c>
      <c r="J3314" s="258" t="e">
        <f>IF(#REF!&gt;=1,IF(#REF!&gt;=1,#REF!),IF(#REF!&gt;=0,"",))</f>
        <v>#REF!</v>
      </c>
      <c r="K3314" s="241" t="e">
        <f>保全管理データ!N5708</f>
        <v>#REF!</v>
      </c>
      <c r="L3314" s="259" t="e">
        <f>IF(#REF!="","",IF(#REF!="悪環境における作業",0.2,IF(#REF!="高所又は地下作業",0.1,IF(#REF!="錯綜場所作業",0.3,IF(#REF!="複雑な制約のある作業",0.4,IF(#REF!="単純な制約のある作業",0.2,0))))))</f>
        <v>#REF!</v>
      </c>
      <c r="M3314" s="260" t="e">
        <f t="shared" si="204"/>
        <v>#REF!</v>
      </c>
    </row>
    <row r="3315" spans="2:13" s="254" customFormat="1" ht="27.75" customHeight="1" thickBot="1" x14ac:dyDescent="0.25">
      <c r="B3315" s="538" t="s">
        <v>269</v>
      </c>
      <c r="C3315" s="539"/>
      <c r="D3315" s="266"/>
      <c r="E3315" s="252" t="s">
        <v>245</v>
      </c>
      <c r="F3315" s="258" t="e">
        <f>IF(#REF!&gt;=1,IF(#REF!&gt;=1,#REF!),IF(#REF!&gt;=0,"",))</f>
        <v>#REF!</v>
      </c>
      <c r="G3315" s="241" t="e">
        <f>保全管理データ!N5682</f>
        <v>#REF!</v>
      </c>
      <c r="H3315" s="259" t="e">
        <f>IF(#REF!="無","",IF(#REF!="","",IF(#REF!="悪環境における作業",0.2,IF(#REF!="高所又は地下作業",0.1,IF(#REF!="錯綜場所作業",0.3,IF(#REF!="複雑な制約のある作業",0.4,IF(#REF!="単純な制約のある作業",0.2,0)))))))</f>
        <v>#REF!</v>
      </c>
      <c r="I3315" s="260" t="e">
        <f t="shared" si="203"/>
        <v>#REF!</v>
      </c>
      <c r="J3315" s="261" t="e">
        <f>IF(#REF!&gt;=1,IF(#REF!&gt;=1,#REF!),IF(#REF!&gt;=0,"",))</f>
        <v>#REF!</v>
      </c>
      <c r="K3315" s="245" t="e">
        <f>保全管理データ!N5709</f>
        <v>#REF!</v>
      </c>
      <c r="L3315" s="262" t="e">
        <f>IF(#REF!="","",IF(#REF!="悪環境における作業",0.2,IF(#REF!="高所又は地下作業",0.1,IF(#REF!="錯綜場所作業",0.3,IF(#REF!="複雑な制約のある作業",0.4,IF(#REF!="単純な制約のある作業",0.2,0))))))</f>
        <v>#REF!</v>
      </c>
      <c r="M3315" s="260" t="e">
        <f t="shared" si="204"/>
        <v>#REF!</v>
      </c>
    </row>
    <row r="3316" spans="2:13" s="254" customFormat="1" ht="27.75" customHeight="1" thickBot="1" x14ac:dyDescent="0.25">
      <c r="B3316" s="532" t="s">
        <v>190</v>
      </c>
      <c r="C3316" s="532"/>
      <c r="D3316" s="532"/>
      <c r="E3316" s="532"/>
      <c r="F3316" s="533" t="e">
        <f>SUM(I3292:I3315)</f>
        <v>#REF!</v>
      </c>
      <c r="G3316" s="534"/>
      <c r="H3316" s="534"/>
      <c r="I3316" s="535"/>
      <c r="J3316" s="533" t="e">
        <f>IF(SUM(J3292:J3315)=0,"0.00",SUM(M3292:M3315))</f>
        <v>#REF!</v>
      </c>
      <c r="K3316" s="534"/>
      <c r="L3316" s="534"/>
      <c r="M3316" s="535"/>
    </row>
    <row r="3317" spans="2:13" s="254" customFormat="1" ht="27.75" customHeight="1" thickBot="1" x14ac:dyDescent="0.25">
      <c r="B3317" s="532" t="s">
        <v>97</v>
      </c>
      <c r="C3317" s="532"/>
      <c r="D3317" s="532"/>
      <c r="E3317" s="532"/>
      <c r="F3317" s="533" t="e">
        <f>IF(#REF!="５年以下","0",IF(#REF!="５年～１０年",0.1,IF(#REF!="１０年以上",0.15)))</f>
        <v>#REF!</v>
      </c>
      <c r="G3317" s="534"/>
      <c r="H3317" s="534"/>
      <c r="I3317" s="534"/>
      <c r="J3317" s="534"/>
      <c r="K3317" s="534"/>
      <c r="L3317" s="534"/>
      <c r="M3317" s="535"/>
    </row>
    <row r="3318" spans="2:13" s="254" customFormat="1" ht="27.75" customHeight="1" thickBot="1" x14ac:dyDescent="0.25">
      <c r="B3318" s="533" t="s">
        <v>273</v>
      </c>
      <c r="C3318" s="534"/>
      <c r="D3318" s="534"/>
      <c r="E3318" s="535"/>
      <c r="F3318" s="533" t="e">
        <f>F3316*(1+F3317)</f>
        <v>#REF!</v>
      </c>
      <c r="G3318" s="534"/>
      <c r="H3318" s="534"/>
      <c r="I3318" s="534"/>
      <c r="J3318" s="533" t="e">
        <f>J3316*(1+F3317)</f>
        <v>#REF!</v>
      </c>
      <c r="K3318" s="534"/>
      <c r="L3318" s="534"/>
      <c r="M3318" s="535"/>
    </row>
    <row r="3319" spans="2:13" s="254" customFormat="1" ht="27.75" customHeight="1" thickBot="1" x14ac:dyDescent="0.25">
      <c r="B3319" s="532" t="s">
        <v>191</v>
      </c>
      <c r="C3319" s="532"/>
      <c r="D3319" s="532"/>
      <c r="E3319" s="532"/>
      <c r="F3319" s="533" t="e">
        <f>#REF!*(#REF!*#REF!+#REF!*#REF!)</f>
        <v>#REF!</v>
      </c>
      <c r="G3319" s="534"/>
      <c r="H3319" s="535"/>
      <c r="I3319" s="532" t="e">
        <f>#REF!</f>
        <v>#REF!</v>
      </c>
      <c r="J3319" s="533"/>
      <c r="K3319" s="263" t="s">
        <v>230</v>
      </c>
      <c r="L3319" s="535" t="e">
        <f>B3290</f>
        <v>#REF!</v>
      </c>
      <c r="M3319" s="532"/>
    </row>
    <row r="3320" spans="2:13" s="254" customFormat="1" ht="45" customHeight="1" thickBot="1" x14ac:dyDescent="0.25">
      <c r="B3320" s="253"/>
      <c r="C3320" s="253"/>
      <c r="D3320" s="253"/>
      <c r="E3320" s="253"/>
      <c r="F3320" s="253"/>
      <c r="G3320" s="253"/>
      <c r="H3320" s="253"/>
      <c r="I3320" s="253"/>
      <c r="J3320" s="253"/>
      <c r="K3320" s="253"/>
      <c r="L3320" s="253"/>
      <c r="M3320" s="253"/>
    </row>
    <row r="3321" spans="2:13" s="254" customFormat="1" ht="27.75" customHeight="1" thickBot="1" x14ac:dyDescent="0.25">
      <c r="B3321" s="542" t="s">
        <v>128</v>
      </c>
      <c r="C3321" s="543"/>
      <c r="D3321" s="543"/>
      <c r="E3321" s="544"/>
      <c r="F3321" s="253"/>
      <c r="G3321" s="253"/>
      <c r="H3321" s="253"/>
      <c r="I3321" s="253"/>
      <c r="J3321" s="253"/>
      <c r="K3321" s="253"/>
      <c r="L3321" s="253"/>
      <c r="M3321" s="253"/>
    </row>
    <row r="3322" spans="2:13" s="254" customFormat="1" ht="27.75" customHeight="1" x14ac:dyDescent="0.2">
      <c r="B3322" s="545" t="e">
        <f>#REF!</f>
        <v>#REF!</v>
      </c>
      <c r="C3322" s="546"/>
      <c r="D3322" s="547"/>
      <c r="E3322" s="548"/>
      <c r="F3322" s="552" t="s">
        <v>240</v>
      </c>
      <c r="G3322" s="553"/>
      <c r="H3322" s="553"/>
      <c r="I3322" s="554"/>
      <c r="J3322" s="552" t="s">
        <v>239</v>
      </c>
      <c r="K3322" s="553"/>
      <c r="L3322" s="553"/>
      <c r="M3322" s="554"/>
    </row>
    <row r="3323" spans="2:13" s="254" customFormat="1" ht="27.75" customHeight="1" thickBot="1" x14ac:dyDescent="0.25">
      <c r="B3323" s="549"/>
      <c r="C3323" s="550"/>
      <c r="D3323" s="550"/>
      <c r="E3323" s="551"/>
      <c r="F3323" s="255" t="s">
        <v>149</v>
      </c>
      <c r="G3323" s="256" t="s">
        <v>151</v>
      </c>
      <c r="H3323" s="256" t="s">
        <v>96</v>
      </c>
      <c r="I3323" s="257" t="s">
        <v>150</v>
      </c>
      <c r="J3323" s="255" t="s">
        <v>149</v>
      </c>
      <c r="K3323" s="256" t="s">
        <v>151</v>
      </c>
      <c r="L3323" s="256" t="s">
        <v>96</v>
      </c>
      <c r="M3323" s="257" t="s">
        <v>150</v>
      </c>
    </row>
    <row r="3324" spans="2:13" s="254" customFormat="1" ht="27.75" customHeight="1" thickTop="1" x14ac:dyDescent="0.2">
      <c r="B3324" s="540" t="s">
        <v>241</v>
      </c>
      <c r="C3324" s="541"/>
      <c r="D3324" s="264"/>
      <c r="E3324" s="237" t="s">
        <v>242</v>
      </c>
      <c r="F3324" s="258" t="e">
        <f>IF(#REF!&gt;=1,IF(#REF!&gt;=1,#REF!),IF(#REF!&gt;=0,"",))</f>
        <v>#REF!</v>
      </c>
      <c r="G3324" s="241" t="e">
        <f>保全管理データ!N5715</f>
        <v>#REF!</v>
      </c>
      <c r="H3324" s="259" t="e">
        <f>IF(#REF!="無","",IF(#REF!="","",IF(#REF!="悪環境における作業",0.2,IF(#REF!="高所又は地下作業",0.1,IF(#REF!="錯綜場所作業",0.3,IF(#REF!="複雑な制約のある作業",0.4,IF(#REF!="単純な制約のある作業",0.2,0)))))))</f>
        <v>#REF!</v>
      </c>
      <c r="I3324" s="260" t="e">
        <f>IF(F3324="","",F3324*G3324*(1+IF(H3324="",0,H3324)))</f>
        <v>#REF!</v>
      </c>
      <c r="J3324" s="258" t="e">
        <f>IF(#REF!&gt;=1,IF(#REF!&gt;=1,#REF!),IF(#REF!&gt;=0,"",))</f>
        <v>#REF!</v>
      </c>
      <c r="K3324" s="241" t="e">
        <f>保全管理データ!N5742</f>
        <v>#REF!</v>
      </c>
      <c r="L3324" s="259" t="e">
        <f>IF(#REF!="","",IF(#REF!="悪環境における作業",0.2,IF(#REF!="高所又は地下作業",0.1,IF(#REF!="錯綜場所作業",0.3,IF(#REF!="複雑な制約のある作業",0.4,IF(#REF!="単純な制約のある作業",0.2,0))))))</f>
        <v>#REF!</v>
      </c>
      <c r="M3324" s="260" t="e">
        <f>IF(J3324="","",(J3324*K3324*(1+IF(L3324="",0,L3324))))</f>
        <v>#REF!</v>
      </c>
    </row>
    <row r="3325" spans="2:13" s="254" customFormat="1" ht="27.75" customHeight="1" x14ac:dyDescent="0.2">
      <c r="B3325" s="536" t="s">
        <v>243</v>
      </c>
      <c r="C3325" s="537"/>
      <c r="D3325" s="265"/>
      <c r="E3325" s="224" t="s">
        <v>242</v>
      </c>
      <c r="F3325" s="258" t="e">
        <f>IF(#REF!&gt;=1,IF(#REF!&gt;=1,#REF!),IF(#REF!&gt;=0,"",))</f>
        <v>#REF!</v>
      </c>
      <c r="G3325" s="241" t="e">
        <f>保全管理データ!N5716</f>
        <v>#REF!</v>
      </c>
      <c r="H3325" s="259" t="e">
        <f>IF(#REF!="無","",IF(#REF!="","",IF(#REF!="悪環境における作業",0.2,IF(#REF!="高所又は地下作業",0.1,IF(#REF!="錯綜場所作業",0.3,IF(#REF!="複雑な制約のある作業",0.4,IF(#REF!="単純な制約のある作業",0.2,0)))))))</f>
        <v>#REF!</v>
      </c>
      <c r="I3325" s="260" t="e">
        <f t="shared" ref="I3325:I3347" si="205">IF(F3325="","",F3325*G3325*(1+IF(H3325="",0,H3325)))</f>
        <v>#REF!</v>
      </c>
      <c r="J3325" s="258" t="e">
        <f>IF(#REF!&gt;=1,IF(#REF!&gt;=1,#REF!),IF(#REF!&gt;=0,"",))</f>
        <v>#REF!</v>
      </c>
      <c r="K3325" s="241" t="e">
        <f>保全管理データ!N5743</f>
        <v>#REF!</v>
      </c>
      <c r="L3325" s="259" t="e">
        <f>IF(#REF!="","",IF(#REF!="悪環境における作業",0.2,IF(#REF!="高所又は地下作業",0.1,IF(#REF!="錯綜場所作業",0.3,IF(#REF!="複雑な制約のある作業",0.4,IF(#REF!="単純な制約のある作業",0.2,0))))))</f>
        <v>#REF!</v>
      </c>
      <c r="M3325" s="260" t="e">
        <f t="shared" ref="M3325:M3347" si="206">IF(J3325="","",(J3325*K3325*(1+IF(L3325="",0,L3325))))</f>
        <v>#REF!</v>
      </c>
    </row>
    <row r="3326" spans="2:13" s="254" customFormat="1" ht="27.75" customHeight="1" x14ac:dyDescent="0.2">
      <c r="B3326" s="536" t="s">
        <v>249</v>
      </c>
      <c r="C3326" s="537"/>
      <c r="D3326" s="265"/>
      <c r="E3326" s="224" t="s">
        <v>244</v>
      </c>
      <c r="F3326" s="258" t="e">
        <f>IF(#REF!&gt;=1,IF(#REF!&gt;=1,#REF!),IF(#REF!&gt;=0,"",))</f>
        <v>#REF!</v>
      </c>
      <c r="G3326" s="241" t="e">
        <f>保全管理データ!N5717</f>
        <v>#REF!</v>
      </c>
      <c r="H3326" s="259" t="e">
        <f>IF(#REF!="無","",IF(#REF!="","",IF(#REF!="悪環境における作業",0.2,IF(#REF!="高所又は地下作業",0.1,IF(#REF!="錯綜場所作業",0.3,IF(#REF!="複雑な制約のある作業",0.4,IF(#REF!="単純な制約のある作業",0.2,0)))))))</f>
        <v>#REF!</v>
      </c>
      <c r="I3326" s="260" t="e">
        <f t="shared" si="205"/>
        <v>#REF!</v>
      </c>
      <c r="J3326" s="258" t="e">
        <f>IF(#REF!&gt;=1,IF(#REF!&gt;=1,#REF!),IF(#REF!&gt;=0,"",))</f>
        <v>#REF!</v>
      </c>
      <c r="K3326" s="241" t="e">
        <f>保全管理データ!N5744</f>
        <v>#REF!</v>
      </c>
      <c r="L3326" s="259" t="e">
        <f>IF(#REF!="","",IF(#REF!="悪環境における作業",0.2,IF(#REF!="高所又は地下作業",0.1,IF(#REF!="錯綜場所作業",0.3,IF(#REF!="複雑な制約のある作業",0.4,IF(#REF!="単純な制約のある作業",0.2,0))))))</f>
        <v>#REF!</v>
      </c>
      <c r="M3326" s="260" t="e">
        <f t="shared" si="206"/>
        <v>#REF!</v>
      </c>
    </row>
    <row r="3327" spans="2:13" s="254" customFormat="1" ht="27.75" customHeight="1" x14ac:dyDescent="0.2">
      <c r="B3327" s="536" t="s">
        <v>250</v>
      </c>
      <c r="C3327" s="537"/>
      <c r="D3327" s="265"/>
      <c r="E3327" s="224" t="s">
        <v>244</v>
      </c>
      <c r="F3327" s="258" t="e">
        <f>IF(#REF!&gt;=1,IF(#REF!&gt;=1,#REF!),IF(#REF!&gt;=0,"",))</f>
        <v>#REF!</v>
      </c>
      <c r="G3327" s="241" t="e">
        <f>保全管理データ!N5718</f>
        <v>#REF!</v>
      </c>
      <c r="H3327" s="259" t="e">
        <f>IF(#REF!="無","",IF(#REF!="","",IF(#REF!="悪環境における作業",0.2,IF(#REF!="高所又は地下作業",0.1,IF(#REF!="錯綜場所作業",0.3,IF(#REF!="複雑な制約のある作業",0.4,IF(#REF!="単純な制約のある作業",0.2,0)))))))</f>
        <v>#REF!</v>
      </c>
      <c r="I3327" s="260" t="e">
        <f t="shared" si="205"/>
        <v>#REF!</v>
      </c>
      <c r="J3327" s="258" t="e">
        <f>IF(#REF!&gt;=1,IF(#REF!&gt;=1,#REF!),IF(#REF!&gt;=0,"",))</f>
        <v>#REF!</v>
      </c>
      <c r="K3327" s="241" t="e">
        <f>保全管理データ!N5745</f>
        <v>#REF!</v>
      </c>
      <c r="L3327" s="259" t="e">
        <f>IF(#REF!="","",IF(#REF!="悪環境における作業",0.2,IF(#REF!="高所又は地下作業",0.1,IF(#REF!="錯綜場所作業",0.3,IF(#REF!="複雑な制約のある作業",0.4,IF(#REF!="単純な制約のある作業",0.2,0))))))</f>
        <v>#REF!</v>
      </c>
      <c r="M3327" s="260" t="e">
        <f t="shared" si="206"/>
        <v>#REF!</v>
      </c>
    </row>
    <row r="3328" spans="2:13" s="254" customFormat="1" ht="27.75" customHeight="1" x14ac:dyDescent="0.2">
      <c r="B3328" s="536" t="s">
        <v>251</v>
      </c>
      <c r="C3328" s="537"/>
      <c r="D3328" s="265"/>
      <c r="E3328" s="224" t="s">
        <v>242</v>
      </c>
      <c r="F3328" s="258" t="e">
        <f>IF(#REF!&gt;=1,IF(#REF!&gt;=1,#REF!),IF(#REF!&gt;=0,"",))</f>
        <v>#REF!</v>
      </c>
      <c r="G3328" s="241" t="e">
        <f>保全管理データ!N5719</f>
        <v>#REF!</v>
      </c>
      <c r="H3328" s="259" t="e">
        <f>IF(#REF!="無","",IF(#REF!="","",IF(#REF!="悪環境における作業",0.2,IF(#REF!="高所又は地下作業",0.1,IF(#REF!="錯綜場所作業",0.3,IF(#REF!="複雑な制約のある作業",0.4,IF(#REF!="単純な制約のある作業",0.2,0)))))))</f>
        <v>#REF!</v>
      </c>
      <c r="I3328" s="260" t="e">
        <f t="shared" si="205"/>
        <v>#REF!</v>
      </c>
      <c r="J3328" s="258" t="e">
        <f>IF(#REF!&gt;=1,IF(#REF!&gt;=1,#REF!),IF(#REF!&gt;=0,"",))</f>
        <v>#REF!</v>
      </c>
      <c r="K3328" s="241" t="e">
        <f>保全管理データ!N5746</f>
        <v>#REF!</v>
      </c>
      <c r="L3328" s="259" t="e">
        <f>IF(#REF!="","",IF(#REF!="悪環境における作業",0.2,IF(#REF!="高所又は地下作業",0.1,IF(#REF!="錯綜場所作業",0.3,IF(#REF!="複雑な制約のある作業",0.4,IF(#REF!="単純な制約のある作業",0.2,0))))))</f>
        <v>#REF!</v>
      </c>
      <c r="M3328" s="260" t="e">
        <f t="shared" si="206"/>
        <v>#REF!</v>
      </c>
    </row>
    <row r="3329" spans="2:13" s="254" customFormat="1" ht="27.75" customHeight="1" x14ac:dyDescent="0.2">
      <c r="B3329" s="536" t="s">
        <v>252</v>
      </c>
      <c r="C3329" s="537"/>
      <c r="D3329" s="265"/>
      <c r="E3329" s="224" t="s">
        <v>244</v>
      </c>
      <c r="F3329" s="258" t="e">
        <f>IF(#REF!&gt;=1,IF(#REF!&gt;=1,#REF!),IF(#REF!&gt;=0,"",))</f>
        <v>#REF!</v>
      </c>
      <c r="G3329" s="241" t="e">
        <f>保全管理データ!N5720</f>
        <v>#REF!</v>
      </c>
      <c r="H3329" s="259" t="e">
        <f>IF(#REF!="無","",IF(#REF!="","",IF(#REF!="悪環境における作業",0.2,IF(#REF!="高所又は地下作業",0.1,IF(#REF!="錯綜場所作業",0.3,IF(#REF!="複雑な制約のある作業",0.4,IF(#REF!="単純な制約のある作業",0.2,0)))))))</f>
        <v>#REF!</v>
      </c>
      <c r="I3329" s="260" t="e">
        <f t="shared" si="205"/>
        <v>#REF!</v>
      </c>
      <c r="J3329" s="258" t="e">
        <f>IF(#REF!&gt;=1,IF(#REF!&gt;=1,#REF!),IF(#REF!&gt;=0,"",))</f>
        <v>#REF!</v>
      </c>
      <c r="K3329" s="241" t="e">
        <f>保全管理データ!N5747</f>
        <v>#REF!</v>
      </c>
      <c r="L3329" s="259" t="e">
        <f>IF(#REF!="","",IF(#REF!="悪環境における作業",0.2,IF(#REF!="高所又は地下作業",0.1,IF(#REF!="錯綜場所作業",0.3,IF(#REF!="複雑な制約のある作業",0.4,IF(#REF!="単純な制約のある作業",0.2,0))))))</f>
        <v>#REF!</v>
      </c>
      <c r="M3329" s="260" t="e">
        <f t="shared" si="206"/>
        <v>#REF!</v>
      </c>
    </row>
    <row r="3330" spans="2:13" s="254" customFormat="1" ht="27.75" customHeight="1" x14ac:dyDescent="0.2">
      <c r="B3330" s="536" t="s">
        <v>253</v>
      </c>
      <c r="C3330" s="537"/>
      <c r="D3330" s="265"/>
      <c r="E3330" s="224" t="s">
        <v>242</v>
      </c>
      <c r="F3330" s="258" t="e">
        <f>IF(#REF!&gt;=1,IF(#REF!&gt;=1,#REF!),IF(#REF!&gt;=0,"",))</f>
        <v>#REF!</v>
      </c>
      <c r="G3330" s="241" t="e">
        <f>保全管理データ!N5721</f>
        <v>#REF!</v>
      </c>
      <c r="H3330" s="259" t="e">
        <f>IF(#REF!="無","",IF(#REF!="","",IF(#REF!="悪環境における作業",0.2,IF(#REF!="高所又は地下作業",0.1,IF(#REF!="錯綜場所作業",0.3,IF(#REF!="複雑な制約のある作業",0.4,IF(#REF!="単純な制約のある作業",0.2,0)))))))</f>
        <v>#REF!</v>
      </c>
      <c r="I3330" s="260" t="e">
        <f t="shared" si="205"/>
        <v>#REF!</v>
      </c>
      <c r="J3330" s="258" t="e">
        <f>IF(#REF!&gt;=1,IF(#REF!&gt;=1,#REF!),IF(#REF!&gt;=0,"",))</f>
        <v>#REF!</v>
      </c>
      <c r="K3330" s="241" t="e">
        <f>保全管理データ!N5748</f>
        <v>#REF!</v>
      </c>
      <c r="L3330" s="259" t="e">
        <f>IF(#REF!="","",IF(#REF!="悪環境における作業",0.2,IF(#REF!="高所又は地下作業",0.1,IF(#REF!="錯綜場所作業",0.3,IF(#REF!="複雑な制約のある作業",0.4,IF(#REF!="単純な制約のある作業",0.2,0))))))</f>
        <v>#REF!</v>
      </c>
      <c r="M3330" s="260" t="e">
        <f t="shared" si="206"/>
        <v>#REF!</v>
      </c>
    </row>
    <row r="3331" spans="2:13" s="254" customFormat="1" ht="27.75" customHeight="1" x14ac:dyDescent="0.2">
      <c r="B3331" s="536" t="s">
        <v>254</v>
      </c>
      <c r="C3331" s="537"/>
      <c r="D3331" s="265"/>
      <c r="E3331" s="224" t="s">
        <v>242</v>
      </c>
      <c r="F3331" s="258" t="e">
        <f>IF(#REF!&gt;=1,IF(#REF!&gt;=1,#REF!),IF(#REF!&gt;=0,"",))</f>
        <v>#REF!</v>
      </c>
      <c r="G3331" s="241" t="e">
        <f>保全管理データ!N5722</f>
        <v>#REF!</v>
      </c>
      <c r="H3331" s="259" t="e">
        <f>IF(#REF!="無","",IF(#REF!="","",IF(#REF!="悪環境における作業",0.2,IF(#REF!="高所又は地下作業",0.1,IF(#REF!="錯綜場所作業",0.3,IF(#REF!="複雑な制約のある作業",0.4,IF(#REF!="単純な制約のある作業",0.2,0)))))))</f>
        <v>#REF!</v>
      </c>
      <c r="I3331" s="260" t="e">
        <f t="shared" si="205"/>
        <v>#REF!</v>
      </c>
      <c r="J3331" s="258" t="e">
        <f>IF(#REF!&gt;=1,IF(#REF!&gt;=1,#REF!),IF(#REF!&gt;=0,"",))</f>
        <v>#REF!</v>
      </c>
      <c r="K3331" s="241" t="e">
        <f>保全管理データ!N5749</f>
        <v>#REF!</v>
      </c>
      <c r="L3331" s="259" t="e">
        <f>IF(#REF!="","",IF(#REF!="悪環境における作業",0.2,IF(#REF!="高所又は地下作業",0.1,IF(#REF!="錯綜場所作業",0.3,IF(#REF!="複雑な制約のある作業",0.4,IF(#REF!="単純な制約のある作業",0.2,0))))))</f>
        <v>#REF!</v>
      </c>
      <c r="M3331" s="260" t="e">
        <f t="shared" si="206"/>
        <v>#REF!</v>
      </c>
    </row>
    <row r="3332" spans="2:13" s="254" customFormat="1" ht="27.75" customHeight="1" x14ac:dyDescent="0.2">
      <c r="B3332" s="536" t="s">
        <v>255</v>
      </c>
      <c r="C3332" s="537"/>
      <c r="D3332" s="265"/>
      <c r="E3332" s="224" t="s">
        <v>245</v>
      </c>
      <c r="F3332" s="258" t="e">
        <f>IF(#REF!&gt;=1,IF(#REF!&gt;=1,#REF!),IF(#REF!&gt;=0,"",))</f>
        <v>#REF!</v>
      </c>
      <c r="G3332" s="241" t="e">
        <f>保全管理データ!N5723</f>
        <v>#REF!</v>
      </c>
      <c r="H3332" s="259" t="e">
        <f>IF(#REF!="無","",IF(#REF!="","",IF(#REF!="悪環境における作業",0.2,IF(#REF!="高所又は地下作業",0.1,IF(#REF!="錯綜場所作業",0.3,IF(#REF!="複雑な制約のある作業",0.4,IF(#REF!="単純な制約のある作業",0.2,0)))))))</f>
        <v>#REF!</v>
      </c>
      <c r="I3332" s="260" t="e">
        <f t="shared" si="205"/>
        <v>#REF!</v>
      </c>
      <c r="J3332" s="258" t="e">
        <f>IF(#REF!&gt;=1,IF(#REF!&gt;=1,#REF!),IF(#REF!&gt;=0,"",))</f>
        <v>#REF!</v>
      </c>
      <c r="K3332" s="241" t="e">
        <f>保全管理データ!N5750</f>
        <v>#REF!</v>
      </c>
      <c r="L3332" s="259" t="e">
        <f>IF(#REF!="","",IF(#REF!="悪環境における作業",0.2,IF(#REF!="高所又は地下作業",0.1,IF(#REF!="錯綜場所作業",0.3,IF(#REF!="複雑な制約のある作業",0.4,IF(#REF!="単純な制約のある作業",0.2,0))))))</f>
        <v>#REF!</v>
      </c>
      <c r="M3332" s="260" t="e">
        <f t="shared" si="206"/>
        <v>#REF!</v>
      </c>
    </row>
    <row r="3333" spans="2:13" s="254" customFormat="1" ht="27.75" customHeight="1" x14ac:dyDescent="0.2">
      <c r="B3333" s="536" t="s">
        <v>256</v>
      </c>
      <c r="C3333" s="537"/>
      <c r="D3333" s="265"/>
      <c r="E3333" s="224" t="s">
        <v>242</v>
      </c>
      <c r="F3333" s="258" t="e">
        <f>IF(#REF!&gt;=1,IF(#REF!&gt;=1,#REF!),IF(#REF!&gt;=0,"",))</f>
        <v>#REF!</v>
      </c>
      <c r="G3333" s="241" t="e">
        <f>保全管理データ!N5724</f>
        <v>#REF!</v>
      </c>
      <c r="H3333" s="259" t="e">
        <f>IF(#REF!="無","",IF(#REF!="","",IF(#REF!="悪環境における作業",0.2,IF(#REF!="高所又は地下作業",0.1,IF(#REF!="錯綜場所作業",0.3,IF(#REF!="複雑な制約のある作業",0.4,IF(#REF!="単純な制約のある作業",0.2,0)))))))</f>
        <v>#REF!</v>
      </c>
      <c r="I3333" s="260" t="e">
        <f t="shared" si="205"/>
        <v>#REF!</v>
      </c>
      <c r="J3333" s="258" t="e">
        <f>IF(#REF!&gt;=1,IF(#REF!&gt;=1,#REF!),IF(#REF!&gt;=0,"",))</f>
        <v>#REF!</v>
      </c>
      <c r="K3333" s="241" t="e">
        <f>保全管理データ!N5751</f>
        <v>#REF!</v>
      </c>
      <c r="L3333" s="259" t="e">
        <f>IF(#REF!="","",IF(#REF!="悪環境における作業",0.2,IF(#REF!="高所又は地下作業",0.1,IF(#REF!="錯綜場所作業",0.3,IF(#REF!="複雑な制約のある作業",0.4,IF(#REF!="単純な制約のある作業",0.2,0))))))</f>
        <v>#REF!</v>
      </c>
      <c r="M3333" s="260" t="e">
        <f t="shared" si="206"/>
        <v>#REF!</v>
      </c>
    </row>
    <row r="3334" spans="2:13" s="254" customFormat="1" ht="27.75" customHeight="1" x14ac:dyDescent="0.2">
      <c r="B3334" s="536" t="s">
        <v>257</v>
      </c>
      <c r="C3334" s="537"/>
      <c r="D3334" s="265"/>
      <c r="E3334" s="224" t="s">
        <v>245</v>
      </c>
      <c r="F3334" s="258" t="e">
        <f>IF(#REF!&gt;=1,IF(#REF!&gt;=1,#REF!),IF(#REF!&gt;=0,"",))</f>
        <v>#REF!</v>
      </c>
      <c r="G3334" s="241" t="e">
        <f>保全管理データ!N5725</f>
        <v>#REF!</v>
      </c>
      <c r="H3334" s="259" t="e">
        <f>IF(#REF!="無","",IF(#REF!="","",IF(#REF!="悪環境における作業",0.2,IF(#REF!="高所又は地下作業",0.1,IF(#REF!="錯綜場所作業",0.3,IF(#REF!="複雑な制約のある作業",0.4,IF(#REF!="単純な制約のある作業",0.2,0)))))))</f>
        <v>#REF!</v>
      </c>
      <c r="I3334" s="260" t="e">
        <f t="shared" si="205"/>
        <v>#REF!</v>
      </c>
      <c r="J3334" s="258" t="e">
        <f>IF(#REF!&gt;=1,IF(#REF!&gt;=1,#REF!),IF(#REF!&gt;=0,"",))</f>
        <v>#REF!</v>
      </c>
      <c r="K3334" s="241" t="e">
        <f>保全管理データ!N5752</f>
        <v>#REF!</v>
      </c>
      <c r="L3334" s="259" t="e">
        <f>IF(#REF!="","",IF(#REF!="悪環境における作業",0.2,IF(#REF!="高所又は地下作業",0.1,IF(#REF!="錯綜場所作業",0.3,IF(#REF!="複雑な制約のある作業",0.4,IF(#REF!="単純な制約のある作業",0.2,0))))))</f>
        <v>#REF!</v>
      </c>
      <c r="M3334" s="260" t="e">
        <f t="shared" si="206"/>
        <v>#REF!</v>
      </c>
    </row>
    <row r="3335" spans="2:13" s="254" customFormat="1" ht="27.75" customHeight="1" x14ac:dyDescent="0.2">
      <c r="B3335" s="536" t="s">
        <v>258</v>
      </c>
      <c r="C3335" s="537"/>
      <c r="D3335" s="265"/>
      <c r="E3335" s="224" t="s">
        <v>245</v>
      </c>
      <c r="F3335" s="258" t="e">
        <f>IF(#REF!&gt;=1,IF(#REF!&gt;=1,#REF!),IF(#REF!&gt;=0,"",))</f>
        <v>#REF!</v>
      </c>
      <c r="G3335" s="241" t="e">
        <f>保全管理データ!N5726</f>
        <v>#REF!</v>
      </c>
      <c r="H3335" s="259" t="e">
        <f>IF(#REF!="無","",IF(#REF!="","",IF(#REF!="悪環境における作業",0.2,IF(#REF!="高所又は地下作業",0.1,IF(#REF!="錯綜場所作業",0.3,IF(#REF!="複雑な制約のある作業",0.4,IF(#REF!="単純な制約のある作業",0.2,0)))))))</f>
        <v>#REF!</v>
      </c>
      <c r="I3335" s="260" t="e">
        <f t="shared" si="205"/>
        <v>#REF!</v>
      </c>
      <c r="J3335" s="258" t="e">
        <f>IF(#REF!&gt;=1,IF(#REF!&gt;=1,#REF!),IF(#REF!&gt;=0,"",))</f>
        <v>#REF!</v>
      </c>
      <c r="K3335" s="241" t="e">
        <f>保全管理データ!N5753</f>
        <v>#REF!</v>
      </c>
      <c r="L3335" s="259" t="e">
        <f>IF(#REF!="","",IF(#REF!="悪環境における作業",0.2,IF(#REF!="高所又は地下作業",0.1,IF(#REF!="錯綜場所作業",0.3,IF(#REF!="複雑な制約のある作業",0.4,IF(#REF!="単純な制約のある作業",0.2,0))))))</f>
        <v>#REF!</v>
      </c>
      <c r="M3335" s="260" t="e">
        <f t="shared" si="206"/>
        <v>#REF!</v>
      </c>
    </row>
    <row r="3336" spans="2:13" s="254" customFormat="1" ht="27.75" customHeight="1" x14ac:dyDescent="0.2">
      <c r="B3336" s="536" t="s">
        <v>259</v>
      </c>
      <c r="C3336" s="537"/>
      <c r="D3336" s="265"/>
      <c r="E3336" s="224" t="s">
        <v>245</v>
      </c>
      <c r="F3336" s="258" t="e">
        <f>IF(#REF!&gt;=1,IF(#REF!&gt;=1,#REF!),IF(#REF!&gt;=0,"",))</f>
        <v>#REF!</v>
      </c>
      <c r="G3336" s="241" t="e">
        <f>保全管理データ!N5727</f>
        <v>#REF!</v>
      </c>
      <c r="H3336" s="259" t="e">
        <f>IF(#REF!="無","",IF(#REF!="","",IF(#REF!="悪環境における作業",0.2,IF(#REF!="高所又は地下作業",0.1,IF(#REF!="錯綜場所作業",0.3,IF(#REF!="複雑な制約のある作業",0.4,IF(#REF!="単純な制約のある作業",0.2,0)))))))</f>
        <v>#REF!</v>
      </c>
      <c r="I3336" s="260" t="e">
        <f t="shared" si="205"/>
        <v>#REF!</v>
      </c>
      <c r="J3336" s="258" t="e">
        <f>IF(#REF!&gt;=1,IF(#REF!&gt;=1,#REF!),IF(#REF!&gt;=0,"",))</f>
        <v>#REF!</v>
      </c>
      <c r="K3336" s="241" t="e">
        <f>保全管理データ!N5754</f>
        <v>#REF!</v>
      </c>
      <c r="L3336" s="259" t="e">
        <f>IF(#REF!="","",IF(#REF!="悪環境における作業",0.2,IF(#REF!="高所又は地下作業",0.1,IF(#REF!="錯綜場所作業",0.3,IF(#REF!="複雑な制約のある作業",0.4,IF(#REF!="単純な制約のある作業",0.2,0))))))</f>
        <v>#REF!</v>
      </c>
      <c r="M3336" s="260" t="e">
        <f t="shared" si="206"/>
        <v>#REF!</v>
      </c>
    </row>
    <row r="3337" spans="2:13" s="254" customFormat="1" ht="27.75" customHeight="1" x14ac:dyDescent="0.2">
      <c r="B3337" s="536" t="s">
        <v>260</v>
      </c>
      <c r="C3337" s="537"/>
      <c r="D3337" s="265"/>
      <c r="E3337" s="224" t="s">
        <v>248</v>
      </c>
      <c r="F3337" s="258" t="e">
        <f>IF(#REF!&gt;=1,IF(#REF!&gt;=1,#REF!),IF(#REF!&gt;=0,"",))</f>
        <v>#REF!</v>
      </c>
      <c r="G3337" s="241" t="e">
        <f>保全管理データ!N5728</f>
        <v>#REF!</v>
      </c>
      <c r="H3337" s="259" t="e">
        <f>IF(#REF!="無","",IF(#REF!="","",IF(#REF!="悪環境における作業",0.2,IF(#REF!="高所又は地下作業",0.1,IF(#REF!="錯綜場所作業",0.3,IF(#REF!="複雑な制約のある作業",0.4,IF(#REF!="単純な制約のある作業",0.2,0)))))))</f>
        <v>#REF!</v>
      </c>
      <c r="I3337" s="260" t="e">
        <f t="shared" si="205"/>
        <v>#REF!</v>
      </c>
      <c r="J3337" s="258" t="e">
        <f>IF(#REF!&gt;=1,IF(#REF!&gt;=1,#REF!),IF(#REF!&gt;=0,"",))</f>
        <v>#REF!</v>
      </c>
      <c r="K3337" s="241" t="e">
        <f>保全管理データ!N5755</f>
        <v>#REF!</v>
      </c>
      <c r="L3337" s="259" t="e">
        <f>IF(#REF!="","",IF(#REF!="悪環境における作業",0.2,IF(#REF!="高所又は地下作業",0.1,IF(#REF!="錯綜場所作業",0.3,IF(#REF!="複雑な制約のある作業",0.4,IF(#REF!="単純な制約のある作業",0.2,0))))))</f>
        <v>#REF!</v>
      </c>
      <c r="M3337" s="260" t="e">
        <f t="shared" si="206"/>
        <v>#REF!</v>
      </c>
    </row>
    <row r="3338" spans="2:13" s="254" customFormat="1" ht="27.75" customHeight="1" x14ac:dyDescent="0.2">
      <c r="B3338" s="536" t="s">
        <v>261</v>
      </c>
      <c r="C3338" s="537"/>
      <c r="D3338" s="265"/>
      <c r="E3338" s="224" t="s">
        <v>247</v>
      </c>
      <c r="F3338" s="258" t="e">
        <f>IF(#REF!&gt;=1,IF(#REF!&gt;=1,#REF!),IF(#REF!&gt;=0,"",))</f>
        <v>#REF!</v>
      </c>
      <c r="G3338" s="241" t="e">
        <f>保全管理データ!N5729</f>
        <v>#REF!</v>
      </c>
      <c r="H3338" s="259" t="e">
        <f>IF(#REF!="無","",IF(#REF!="","",IF(#REF!="悪環境における作業",0.2,IF(#REF!="高所又は地下作業",0.1,IF(#REF!="錯綜場所作業",0.3,IF(#REF!="複雑な制約のある作業",0.4,IF(#REF!="単純な制約のある作業",0.2,0)))))))</f>
        <v>#REF!</v>
      </c>
      <c r="I3338" s="260" t="e">
        <f t="shared" si="205"/>
        <v>#REF!</v>
      </c>
      <c r="J3338" s="258" t="e">
        <f>IF(#REF!&gt;=1,IF(#REF!&gt;=1,#REF!),IF(#REF!&gt;=0,"",))</f>
        <v>#REF!</v>
      </c>
      <c r="K3338" s="241" t="e">
        <f>保全管理データ!N5756</f>
        <v>#REF!</v>
      </c>
      <c r="L3338" s="259" t="e">
        <f>IF(#REF!="","",IF(#REF!="悪環境における作業",0.2,IF(#REF!="高所又は地下作業",0.1,IF(#REF!="錯綜場所作業",0.3,IF(#REF!="複雑な制約のある作業",0.4,IF(#REF!="単純な制約のある作業",0.2,0))))))</f>
        <v>#REF!</v>
      </c>
      <c r="M3338" s="260" t="e">
        <f t="shared" si="206"/>
        <v>#REF!</v>
      </c>
    </row>
    <row r="3339" spans="2:13" s="254" customFormat="1" ht="27.75" customHeight="1" x14ac:dyDescent="0.2">
      <c r="B3339" s="536" t="s">
        <v>262</v>
      </c>
      <c r="C3339" s="537"/>
      <c r="D3339" s="265"/>
      <c r="E3339" s="224" t="s">
        <v>245</v>
      </c>
      <c r="F3339" s="258" t="e">
        <f>IF(#REF!&gt;=1,IF(#REF!&gt;=1,#REF!),IF(#REF!&gt;=0,"",))</f>
        <v>#REF!</v>
      </c>
      <c r="G3339" s="241" t="e">
        <f>保全管理データ!N5730</f>
        <v>#REF!</v>
      </c>
      <c r="H3339" s="259" t="e">
        <f>IF(#REF!="無","",IF(#REF!="","",IF(#REF!="悪環境における作業",0.2,IF(#REF!="高所又は地下作業",0.1,IF(#REF!="錯綜場所作業",0.3,IF(#REF!="複雑な制約のある作業",0.4,IF(#REF!="単純な制約のある作業",0.2,0)))))))</f>
        <v>#REF!</v>
      </c>
      <c r="I3339" s="260" t="e">
        <f t="shared" si="205"/>
        <v>#REF!</v>
      </c>
      <c r="J3339" s="258" t="e">
        <f>IF(#REF!&gt;=1,IF(#REF!&gt;=1,#REF!),IF(#REF!&gt;=0,"",))</f>
        <v>#REF!</v>
      </c>
      <c r="K3339" s="241" t="e">
        <f>保全管理データ!N5757</f>
        <v>#REF!</v>
      </c>
      <c r="L3339" s="259" t="e">
        <f>IF(#REF!="","",IF(#REF!="悪環境における作業",0.2,IF(#REF!="高所又は地下作業",0.1,IF(#REF!="錯綜場所作業",0.3,IF(#REF!="複雑な制約のある作業",0.4,IF(#REF!="単純な制約のある作業",0.2,0))))))</f>
        <v>#REF!</v>
      </c>
      <c r="M3339" s="260" t="e">
        <f t="shared" si="206"/>
        <v>#REF!</v>
      </c>
    </row>
    <row r="3340" spans="2:13" s="254" customFormat="1" ht="27.75" customHeight="1" x14ac:dyDescent="0.2">
      <c r="B3340" s="536" t="s">
        <v>263</v>
      </c>
      <c r="C3340" s="537"/>
      <c r="D3340" s="265"/>
      <c r="E3340" s="224" t="s">
        <v>245</v>
      </c>
      <c r="F3340" s="258" t="e">
        <f>IF(#REF!&gt;=1,IF(#REF!&gt;=1,#REF!),IF(#REF!&gt;=0,"",))</f>
        <v>#REF!</v>
      </c>
      <c r="G3340" s="241" t="e">
        <f>保全管理データ!N5731</f>
        <v>#REF!</v>
      </c>
      <c r="H3340" s="259" t="e">
        <f>IF(#REF!="無","",IF(#REF!="","",IF(#REF!="悪環境における作業",0.2,IF(#REF!="高所又は地下作業",0.1,IF(#REF!="錯綜場所作業",0.3,IF(#REF!="複雑な制約のある作業",0.4,IF(#REF!="単純な制約のある作業",0.2,0)))))))</f>
        <v>#REF!</v>
      </c>
      <c r="I3340" s="260" t="e">
        <f t="shared" si="205"/>
        <v>#REF!</v>
      </c>
      <c r="J3340" s="258" t="e">
        <f>IF(#REF!&gt;=1,IF(#REF!&gt;=1,#REF!),IF(#REF!&gt;=0,"",))</f>
        <v>#REF!</v>
      </c>
      <c r="K3340" s="241" t="e">
        <f>保全管理データ!N5758</f>
        <v>#REF!</v>
      </c>
      <c r="L3340" s="259" t="e">
        <f>IF(#REF!="","",IF(#REF!="悪環境における作業",0.2,IF(#REF!="高所又は地下作業",0.1,IF(#REF!="錯綜場所作業",0.3,IF(#REF!="複雑な制約のある作業",0.4,IF(#REF!="単純な制約のある作業",0.2,0))))))</f>
        <v>#REF!</v>
      </c>
      <c r="M3340" s="260" t="e">
        <f t="shared" si="206"/>
        <v>#REF!</v>
      </c>
    </row>
    <row r="3341" spans="2:13" s="254" customFormat="1" ht="27.75" customHeight="1" x14ac:dyDescent="0.2">
      <c r="B3341" s="536" t="s">
        <v>264</v>
      </c>
      <c r="C3341" s="537"/>
      <c r="D3341" s="265"/>
      <c r="E3341" s="224" t="s">
        <v>245</v>
      </c>
      <c r="F3341" s="258" t="e">
        <f>IF(#REF!&gt;=1,IF(#REF!&gt;=1,#REF!),IF(#REF!&gt;=0,"",))</f>
        <v>#REF!</v>
      </c>
      <c r="G3341" s="241" t="e">
        <f>保全管理データ!N5732</f>
        <v>#REF!</v>
      </c>
      <c r="H3341" s="259" t="e">
        <f>IF(#REF!="無","",IF(#REF!="","",IF(#REF!="悪環境における作業",0.2,IF(#REF!="高所又は地下作業",0.1,IF(#REF!="錯綜場所作業",0.3,IF(#REF!="複雑な制約のある作業",0.4,IF(#REF!="単純な制約のある作業",0.2,0)))))))</f>
        <v>#REF!</v>
      </c>
      <c r="I3341" s="260" t="e">
        <f t="shared" si="205"/>
        <v>#REF!</v>
      </c>
      <c r="J3341" s="258" t="e">
        <f>IF(#REF!&gt;=1,IF(#REF!&gt;=1,#REF!),IF(#REF!&gt;=0,"",))</f>
        <v>#REF!</v>
      </c>
      <c r="K3341" s="241" t="e">
        <f>保全管理データ!N5759</f>
        <v>#REF!</v>
      </c>
      <c r="L3341" s="259" t="e">
        <f>IF(#REF!="","",IF(#REF!="悪環境における作業",0.2,IF(#REF!="高所又は地下作業",0.1,IF(#REF!="錯綜場所作業",0.3,IF(#REF!="複雑な制約のある作業",0.4,IF(#REF!="単純な制約のある作業",0.2,0))))))</f>
        <v>#REF!</v>
      </c>
      <c r="M3341" s="260" t="e">
        <f t="shared" si="206"/>
        <v>#REF!</v>
      </c>
    </row>
    <row r="3342" spans="2:13" s="254" customFormat="1" ht="27.75" customHeight="1" x14ac:dyDescent="0.2">
      <c r="B3342" s="536" t="s">
        <v>265</v>
      </c>
      <c r="C3342" s="537"/>
      <c r="D3342" s="265"/>
      <c r="E3342" s="224" t="s">
        <v>245</v>
      </c>
      <c r="F3342" s="258" t="e">
        <f>IF(#REF!&gt;=1,IF(#REF!&gt;=1,#REF!),IF(#REF!&gt;=0,"",))</f>
        <v>#REF!</v>
      </c>
      <c r="G3342" s="241" t="e">
        <f>保全管理データ!N5733</f>
        <v>#REF!</v>
      </c>
      <c r="H3342" s="259" t="e">
        <f>IF(#REF!="無","",IF(#REF!="","",IF(#REF!="悪環境における作業",0.2,IF(#REF!="高所又は地下作業",0.1,IF(#REF!="錯綜場所作業",0.3,IF(#REF!="複雑な制約のある作業",0.4,IF(#REF!="単純な制約のある作業",0.2,0)))))))</f>
        <v>#REF!</v>
      </c>
      <c r="I3342" s="260" t="e">
        <f t="shared" si="205"/>
        <v>#REF!</v>
      </c>
      <c r="J3342" s="258" t="e">
        <f>IF(#REF!&gt;=1,IF(#REF!&gt;=1,#REF!),IF(#REF!&gt;=0,"",))</f>
        <v>#REF!</v>
      </c>
      <c r="K3342" s="241" t="e">
        <f>保全管理データ!N5760</f>
        <v>#REF!</v>
      </c>
      <c r="L3342" s="259" t="e">
        <f>IF(#REF!="","",IF(#REF!="悪環境における作業",0.2,IF(#REF!="高所又は地下作業",0.1,IF(#REF!="錯綜場所作業",0.3,IF(#REF!="複雑な制約のある作業",0.4,IF(#REF!="単純な制約のある作業",0.2,0))))))</f>
        <v>#REF!</v>
      </c>
      <c r="M3342" s="260" t="e">
        <f t="shared" si="206"/>
        <v>#REF!</v>
      </c>
    </row>
    <row r="3343" spans="2:13" s="254" customFormat="1" ht="27.75" customHeight="1" x14ac:dyDescent="0.2">
      <c r="B3343" s="536" t="s">
        <v>266</v>
      </c>
      <c r="C3343" s="537"/>
      <c r="D3343" s="265"/>
      <c r="E3343" s="224" t="s">
        <v>245</v>
      </c>
      <c r="F3343" s="258" t="e">
        <f>IF(#REF!&gt;=1,IF(#REF!&gt;=1,#REF!),IF(#REF!&gt;=0,"",))</f>
        <v>#REF!</v>
      </c>
      <c r="G3343" s="241" t="e">
        <f>保全管理データ!N5734</f>
        <v>#REF!</v>
      </c>
      <c r="H3343" s="259" t="e">
        <f>IF(#REF!="無","",IF(#REF!="","",IF(#REF!="悪環境における作業",0.2,IF(#REF!="高所又は地下作業",0.1,IF(#REF!="錯綜場所作業",0.3,IF(#REF!="複雑な制約のある作業",0.4,IF(#REF!="単純な制約のある作業",0.2,0)))))))</f>
        <v>#REF!</v>
      </c>
      <c r="I3343" s="260" t="e">
        <f t="shared" si="205"/>
        <v>#REF!</v>
      </c>
      <c r="J3343" s="258" t="e">
        <f>IF(#REF!&gt;=1,IF(#REF!&gt;=1,#REF!),IF(#REF!&gt;=0,"",))</f>
        <v>#REF!</v>
      </c>
      <c r="K3343" s="241" t="e">
        <f>保全管理データ!N5761</f>
        <v>#REF!</v>
      </c>
      <c r="L3343" s="259" t="e">
        <f>IF(#REF!="","",IF(#REF!="悪環境における作業",0.2,IF(#REF!="高所又は地下作業",0.1,IF(#REF!="錯綜場所作業",0.3,IF(#REF!="複雑な制約のある作業",0.4,IF(#REF!="単純な制約のある作業",0.2,0))))))</f>
        <v>#REF!</v>
      </c>
      <c r="M3343" s="260" t="e">
        <f t="shared" si="206"/>
        <v>#REF!</v>
      </c>
    </row>
    <row r="3344" spans="2:13" s="254" customFormat="1" ht="27.75" customHeight="1" x14ac:dyDescent="0.2">
      <c r="B3344" s="536" t="s">
        <v>81</v>
      </c>
      <c r="C3344" s="537"/>
      <c r="D3344" s="265"/>
      <c r="E3344" s="224" t="s">
        <v>245</v>
      </c>
      <c r="F3344" s="258" t="e">
        <f>IF(#REF!&gt;=1,IF(#REF!&gt;=1,#REF!),IF(#REF!&gt;=0,"",))</f>
        <v>#REF!</v>
      </c>
      <c r="G3344" s="241" t="e">
        <f>保全管理データ!N5735</f>
        <v>#REF!</v>
      </c>
      <c r="H3344" s="259" t="e">
        <f>IF(#REF!="無","",IF(#REF!="","",IF(#REF!="悪環境における作業",0.2,IF(#REF!="高所又は地下作業",0.1,IF(#REF!="錯綜場所作業",0.3,IF(#REF!="複雑な制約のある作業",0.4,IF(#REF!="単純な制約のある作業",0.2,0)))))))</f>
        <v>#REF!</v>
      </c>
      <c r="I3344" s="260" t="e">
        <f t="shared" si="205"/>
        <v>#REF!</v>
      </c>
      <c r="J3344" s="258" t="e">
        <f>IF(#REF!&gt;=1,IF(#REF!&gt;=1,#REF!),IF(#REF!&gt;=0,"",))</f>
        <v>#REF!</v>
      </c>
      <c r="K3344" s="241" t="e">
        <f>保全管理データ!N5762</f>
        <v>#REF!</v>
      </c>
      <c r="L3344" s="259" t="e">
        <f>IF(#REF!="","",IF(#REF!="悪環境における作業",0.2,IF(#REF!="高所又は地下作業",0.1,IF(#REF!="錯綜場所作業",0.3,IF(#REF!="複雑な制約のある作業",0.4,IF(#REF!="単純な制約のある作業",0.2,0))))))</f>
        <v>#REF!</v>
      </c>
      <c r="M3344" s="260" t="e">
        <f t="shared" si="206"/>
        <v>#REF!</v>
      </c>
    </row>
    <row r="3345" spans="2:13" s="254" customFormat="1" ht="27.75" customHeight="1" x14ac:dyDescent="0.2">
      <c r="B3345" s="536" t="s">
        <v>267</v>
      </c>
      <c r="C3345" s="537"/>
      <c r="D3345" s="265"/>
      <c r="E3345" s="224" t="s">
        <v>247</v>
      </c>
      <c r="F3345" s="258" t="e">
        <f>IF(#REF!&gt;=1,IF(#REF!&gt;=1,#REF!),IF(#REF!&gt;=0,"",))</f>
        <v>#REF!</v>
      </c>
      <c r="G3345" s="241" t="e">
        <f>保全管理データ!N5736</f>
        <v>#REF!</v>
      </c>
      <c r="H3345" s="259" t="e">
        <f>IF(#REF!="無","",IF(#REF!="","",IF(#REF!="悪環境における作業",0.2,IF(#REF!="高所又は地下作業",0.1,IF(#REF!="錯綜場所作業",0.3,IF(#REF!="複雑な制約のある作業",0.4,IF(#REF!="単純な制約のある作業",0.2,0)))))))</f>
        <v>#REF!</v>
      </c>
      <c r="I3345" s="260" t="e">
        <f t="shared" si="205"/>
        <v>#REF!</v>
      </c>
      <c r="J3345" s="258" t="e">
        <f>IF(#REF!&gt;=1,IF(#REF!&gt;=1,#REF!),IF(#REF!&gt;=0,"",))</f>
        <v>#REF!</v>
      </c>
      <c r="K3345" s="241" t="e">
        <f>保全管理データ!N5763</f>
        <v>#REF!</v>
      </c>
      <c r="L3345" s="259" t="e">
        <f>IF(#REF!="","",IF(#REF!="悪環境における作業",0.2,IF(#REF!="高所又は地下作業",0.1,IF(#REF!="錯綜場所作業",0.3,IF(#REF!="複雑な制約のある作業",0.4,IF(#REF!="単純な制約のある作業",0.2,0))))))</f>
        <v>#REF!</v>
      </c>
      <c r="M3345" s="260" t="e">
        <f t="shared" si="206"/>
        <v>#REF!</v>
      </c>
    </row>
    <row r="3346" spans="2:13" s="254" customFormat="1" ht="27.75" customHeight="1" x14ac:dyDescent="0.2">
      <c r="B3346" s="536" t="s">
        <v>268</v>
      </c>
      <c r="C3346" s="537"/>
      <c r="D3346" s="265"/>
      <c r="E3346" s="224" t="s">
        <v>246</v>
      </c>
      <c r="F3346" s="258" t="e">
        <f>IF(#REF!&gt;=1,IF(#REF!&gt;=1,#REF!),IF(#REF!&gt;=0,"",))</f>
        <v>#REF!</v>
      </c>
      <c r="G3346" s="241" t="e">
        <f>保全管理データ!N5737</f>
        <v>#REF!</v>
      </c>
      <c r="H3346" s="259" t="e">
        <f>IF(#REF!="無","",IF(#REF!="","",IF(#REF!="悪環境における作業",0.2,IF(#REF!="高所又は地下作業",0.1,IF(#REF!="錯綜場所作業",0.3,IF(#REF!="複雑な制約のある作業",0.4,IF(#REF!="単純な制約のある作業",0.2,0)))))))</f>
        <v>#REF!</v>
      </c>
      <c r="I3346" s="260" t="e">
        <f t="shared" si="205"/>
        <v>#REF!</v>
      </c>
      <c r="J3346" s="258" t="e">
        <f>IF(#REF!&gt;=1,IF(#REF!&gt;=1,#REF!),IF(#REF!&gt;=0,"",))</f>
        <v>#REF!</v>
      </c>
      <c r="K3346" s="241" t="e">
        <f>保全管理データ!N5764</f>
        <v>#REF!</v>
      </c>
      <c r="L3346" s="259" t="e">
        <f>IF(#REF!="","",IF(#REF!="悪環境における作業",0.2,IF(#REF!="高所又は地下作業",0.1,IF(#REF!="錯綜場所作業",0.3,IF(#REF!="複雑な制約のある作業",0.4,IF(#REF!="単純な制約のある作業",0.2,0))))))</f>
        <v>#REF!</v>
      </c>
      <c r="M3346" s="260" t="e">
        <f t="shared" si="206"/>
        <v>#REF!</v>
      </c>
    </row>
    <row r="3347" spans="2:13" s="254" customFormat="1" ht="27.75" customHeight="1" thickBot="1" x14ac:dyDescent="0.25">
      <c r="B3347" s="538" t="s">
        <v>269</v>
      </c>
      <c r="C3347" s="539"/>
      <c r="D3347" s="266"/>
      <c r="E3347" s="252" t="s">
        <v>245</v>
      </c>
      <c r="F3347" s="261" t="e">
        <f>IF(#REF!&gt;=1,IF(#REF!&gt;=1,#REF!),IF(#REF!&gt;=0,"",))</f>
        <v>#REF!</v>
      </c>
      <c r="G3347" s="245" t="e">
        <f>保全管理データ!N5738</f>
        <v>#REF!</v>
      </c>
      <c r="H3347" s="259" t="e">
        <f>IF(#REF!="無","",IF(#REF!="","",IF(#REF!="悪環境における作業",0.2,IF(#REF!="高所又は地下作業",0.1,IF(#REF!="錯綜場所作業",0.3,IF(#REF!="複雑な制約のある作業",0.4,IF(#REF!="単純な制約のある作業",0.2,0)))))))</f>
        <v>#REF!</v>
      </c>
      <c r="I3347" s="260" t="e">
        <f t="shared" si="205"/>
        <v>#REF!</v>
      </c>
      <c r="J3347" s="261" t="e">
        <f>IF(#REF!&gt;=1,IF(#REF!&gt;=1,#REF!),IF(#REF!&gt;=0,"",))</f>
        <v>#REF!</v>
      </c>
      <c r="K3347" s="245" t="e">
        <f>保全管理データ!N5765</f>
        <v>#REF!</v>
      </c>
      <c r="L3347" s="262" t="e">
        <f>IF(#REF!="","",IF(#REF!="悪環境における作業",0.2,IF(#REF!="高所又は地下作業",0.1,IF(#REF!="錯綜場所作業",0.3,IF(#REF!="複雑な制約のある作業",0.4,IF(#REF!="単純な制約のある作業",0.2,0))))))</f>
        <v>#REF!</v>
      </c>
      <c r="M3347" s="260" t="e">
        <f t="shared" si="206"/>
        <v>#REF!</v>
      </c>
    </row>
    <row r="3348" spans="2:13" s="254" customFormat="1" ht="27.75" customHeight="1" thickBot="1" x14ac:dyDescent="0.25">
      <c r="B3348" s="532" t="s">
        <v>190</v>
      </c>
      <c r="C3348" s="532"/>
      <c r="D3348" s="532"/>
      <c r="E3348" s="532"/>
      <c r="F3348" s="533" t="e">
        <f>SUM(I3324:I3347)</f>
        <v>#REF!</v>
      </c>
      <c r="G3348" s="534"/>
      <c r="H3348" s="534"/>
      <c r="I3348" s="535"/>
      <c r="J3348" s="533" t="e">
        <f>IF(SUM(J3324:J3347)=0,"0.00",SUM(M3324:M3347))</f>
        <v>#REF!</v>
      </c>
      <c r="K3348" s="534"/>
      <c r="L3348" s="534"/>
      <c r="M3348" s="535"/>
    </row>
    <row r="3349" spans="2:13" s="254" customFormat="1" ht="27.75" customHeight="1" thickBot="1" x14ac:dyDescent="0.25">
      <c r="B3349" s="532" t="s">
        <v>97</v>
      </c>
      <c r="C3349" s="532"/>
      <c r="D3349" s="532"/>
      <c r="E3349" s="532"/>
      <c r="F3349" s="533" t="e">
        <f>IF(#REF!="５年以下","0",IF(#REF!="５年～１０年",0.1,IF(#REF!="１０年以上",0.15)))</f>
        <v>#REF!</v>
      </c>
      <c r="G3349" s="534"/>
      <c r="H3349" s="534"/>
      <c r="I3349" s="534"/>
      <c r="J3349" s="534"/>
      <c r="K3349" s="534"/>
      <c r="L3349" s="534"/>
      <c r="M3349" s="535"/>
    </row>
    <row r="3350" spans="2:13" s="254" customFormat="1" ht="27.75" customHeight="1" thickBot="1" x14ac:dyDescent="0.25">
      <c r="B3350" s="533" t="s">
        <v>273</v>
      </c>
      <c r="C3350" s="534"/>
      <c r="D3350" s="534"/>
      <c r="E3350" s="535"/>
      <c r="F3350" s="533" t="e">
        <f>F3348*(1+F3349)</f>
        <v>#REF!</v>
      </c>
      <c r="G3350" s="534"/>
      <c r="H3350" s="534"/>
      <c r="I3350" s="534"/>
      <c r="J3350" s="533" t="e">
        <f>J3348*(1+F3349)</f>
        <v>#REF!</v>
      </c>
      <c r="K3350" s="534"/>
      <c r="L3350" s="534"/>
      <c r="M3350" s="535"/>
    </row>
    <row r="3351" spans="2:13" s="254" customFormat="1" ht="27.75" customHeight="1" thickBot="1" x14ac:dyDescent="0.25">
      <c r="B3351" s="532" t="s">
        <v>191</v>
      </c>
      <c r="C3351" s="532"/>
      <c r="D3351" s="532"/>
      <c r="E3351" s="532"/>
      <c r="F3351" s="533" t="e">
        <f>#REF!*(#REF!*#REF!+#REF!*#REF!)</f>
        <v>#REF!</v>
      </c>
      <c r="G3351" s="534"/>
      <c r="H3351" s="535"/>
      <c r="I3351" s="532" t="e">
        <f>#REF!</f>
        <v>#REF!</v>
      </c>
      <c r="J3351" s="533"/>
      <c r="K3351" s="263" t="s">
        <v>230</v>
      </c>
      <c r="L3351" s="535" t="e">
        <f>B3322</f>
        <v>#REF!</v>
      </c>
      <c r="M3351" s="532"/>
    </row>
    <row r="3352" spans="2:13" s="254" customFormat="1" ht="45" customHeight="1" thickBot="1" x14ac:dyDescent="0.25">
      <c r="B3352" s="253"/>
      <c r="C3352" s="253"/>
      <c r="D3352" s="253"/>
      <c r="E3352" s="253"/>
      <c r="F3352" s="253"/>
      <c r="G3352" s="253"/>
      <c r="H3352" s="253"/>
      <c r="I3352" s="253"/>
      <c r="J3352" s="253"/>
      <c r="K3352" s="253"/>
      <c r="L3352" s="253"/>
      <c r="M3352" s="253"/>
    </row>
    <row r="3353" spans="2:13" s="254" customFormat="1" ht="27.75" customHeight="1" thickBot="1" x14ac:dyDescent="0.25">
      <c r="B3353" s="542" t="s">
        <v>128</v>
      </c>
      <c r="C3353" s="543"/>
      <c r="D3353" s="543"/>
      <c r="E3353" s="544"/>
      <c r="F3353" s="253"/>
      <c r="G3353" s="253"/>
      <c r="H3353" s="253"/>
      <c r="I3353" s="253"/>
      <c r="J3353" s="253"/>
      <c r="K3353" s="253"/>
      <c r="L3353" s="253"/>
      <c r="M3353" s="253"/>
    </row>
    <row r="3354" spans="2:13" s="254" customFormat="1" ht="27.75" customHeight="1" x14ac:dyDescent="0.2">
      <c r="B3354" s="545" t="e">
        <f>#REF!</f>
        <v>#REF!</v>
      </c>
      <c r="C3354" s="546"/>
      <c r="D3354" s="547"/>
      <c r="E3354" s="548"/>
      <c r="F3354" s="552" t="s">
        <v>240</v>
      </c>
      <c r="G3354" s="553"/>
      <c r="H3354" s="553"/>
      <c r="I3354" s="554"/>
      <c r="J3354" s="552" t="s">
        <v>239</v>
      </c>
      <c r="K3354" s="553"/>
      <c r="L3354" s="553"/>
      <c r="M3354" s="554"/>
    </row>
    <row r="3355" spans="2:13" s="254" customFormat="1" ht="27.75" customHeight="1" thickBot="1" x14ac:dyDescent="0.25">
      <c r="B3355" s="549"/>
      <c r="C3355" s="550"/>
      <c r="D3355" s="550"/>
      <c r="E3355" s="551"/>
      <c r="F3355" s="255" t="s">
        <v>149</v>
      </c>
      <c r="G3355" s="256" t="s">
        <v>151</v>
      </c>
      <c r="H3355" s="256" t="s">
        <v>96</v>
      </c>
      <c r="I3355" s="257" t="s">
        <v>150</v>
      </c>
      <c r="J3355" s="255" t="s">
        <v>149</v>
      </c>
      <c r="K3355" s="256" t="s">
        <v>151</v>
      </c>
      <c r="L3355" s="256" t="s">
        <v>96</v>
      </c>
      <c r="M3355" s="257" t="s">
        <v>150</v>
      </c>
    </row>
    <row r="3356" spans="2:13" s="254" customFormat="1" ht="27.75" customHeight="1" thickTop="1" x14ac:dyDescent="0.2">
      <c r="B3356" s="540" t="s">
        <v>241</v>
      </c>
      <c r="C3356" s="541"/>
      <c r="D3356" s="264"/>
      <c r="E3356" s="237" t="s">
        <v>242</v>
      </c>
      <c r="F3356" s="258" t="e">
        <f>IF(#REF!&gt;=1,IF(#REF!&gt;=1,#REF!),IF(#REF!&gt;=0,"",))</f>
        <v>#REF!</v>
      </c>
      <c r="G3356" s="241" t="e">
        <f>保全管理データ!N5771</f>
        <v>#REF!</v>
      </c>
      <c r="H3356" s="259" t="e">
        <f>IF(#REF!="無","",IF(#REF!="","",IF(#REF!="悪環境における作業",0.2,IF(#REF!="高所又は地下作業",0.1,IF(#REF!="錯綜場所作業",0.3,IF(#REF!="複雑な制約のある作業",0.4,IF(#REF!="単純な制約のある作業",0.2,0)))))))</f>
        <v>#REF!</v>
      </c>
      <c r="I3356" s="260" t="e">
        <f>IF(F3356="","",F3356*G3356*(1+IF(H3356="",0,H3356)))</f>
        <v>#REF!</v>
      </c>
      <c r="J3356" s="258" t="e">
        <f>IF(#REF!&gt;=1,IF(#REF!&gt;=1,#REF!),IF(#REF!&gt;=0,"",))</f>
        <v>#REF!</v>
      </c>
      <c r="K3356" s="241" t="e">
        <f>保全管理データ!N5798</f>
        <v>#REF!</v>
      </c>
      <c r="L3356" s="259" t="e">
        <f>IF(#REF!="","",IF(#REF!="悪環境における作業",0.2,IF(#REF!="高所又は地下作業",0.1,IF(#REF!="錯綜場所作業",0.3,IF(#REF!="複雑な制約のある作業",0.4,IF(#REF!="単純な制約のある作業",0.2,0))))))</f>
        <v>#REF!</v>
      </c>
      <c r="M3356" s="260" t="e">
        <f>IF(J3356="","",J3356*K3356*(1+IF(L3356="",0,L3356)))</f>
        <v>#REF!</v>
      </c>
    </row>
    <row r="3357" spans="2:13" s="254" customFormat="1" ht="27.75" customHeight="1" x14ac:dyDescent="0.2">
      <c r="B3357" s="536" t="s">
        <v>243</v>
      </c>
      <c r="C3357" s="537"/>
      <c r="D3357" s="265"/>
      <c r="E3357" s="224" t="s">
        <v>242</v>
      </c>
      <c r="F3357" s="258" t="e">
        <f>IF(#REF!&gt;=1,IF(#REF!&gt;=1,#REF!),IF(#REF!&gt;=0,"",))</f>
        <v>#REF!</v>
      </c>
      <c r="G3357" s="241" t="e">
        <f>保全管理データ!N5772</f>
        <v>#REF!</v>
      </c>
      <c r="H3357" s="259" t="e">
        <f>IF(#REF!="無","",IF(#REF!="","",IF(#REF!="悪環境における作業",0.2,IF(#REF!="高所又は地下作業",0.1,IF(#REF!="錯綜場所作業",0.3,IF(#REF!="複雑な制約のある作業",0.4,IF(#REF!="単純な制約のある作業",0.2,0)))))))</f>
        <v>#REF!</v>
      </c>
      <c r="I3357" s="260" t="e">
        <f t="shared" ref="I3357:I3379" si="207">IF(F3357="","",F3357*G3357*(1+IF(H3357="",0,H3357)))</f>
        <v>#REF!</v>
      </c>
      <c r="J3357" s="258" t="e">
        <f>IF(#REF!&gt;=1,IF(#REF!&gt;=1,#REF!),IF(#REF!&gt;=0,"",))</f>
        <v>#REF!</v>
      </c>
      <c r="K3357" s="241" t="e">
        <f>保全管理データ!N5799</f>
        <v>#REF!</v>
      </c>
      <c r="L3357" s="259" t="e">
        <f>IF(#REF!="","",IF(#REF!="悪環境における作業",0.2,IF(#REF!="高所又は地下作業",0.1,IF(#REF!="錯綜場所作業",0.3,IF(#REF!="複雑な制約のある作業",0.4,IF(#REF!="単純な制約のある作業",0.2,0))))))</f>
        <v>#REF!</v>
      </c>
      <c r="M3357" s="260" t="e">
        <f t="shared" ref="M3357:M3379" si="208">IF(J3357="","",J3357*K3357*(1+IF(L3357="",0,L3357)))</f>
        <v>#REF!</v>
      </c>
    </row>
    <row r="3358" spans="2:13" s="254" customFormat="1" ht="27.75" customHeight="1" x14ac:dyDescent="0.2">
      <c r="B3358" s="536" t="s">
        <v>249</v>
      </c>
      <c r="C3358" s="537"/>
      <c r="D3358" s="265"/>
      <c r="E3358" s="224" t="s">
        <v>244</v>
      </c>
      <c r="F3358" s="258" t="e">
        <f>IF(#REF!&gt;=1,IF(#REF!&gt;=1,#REF!),IF(#REF!&gt;=0,"",))</f>
        <v>#REF!</v>
      </c>
      <c r="G3358" s="241" t="e">
        <f>保全管理データ!N5773</f>
        <v>#REF!</v>
      </c>
      <c r="H3358" s="259" t="e">
        <f>IF(#REF!="無","",IF(#REF!="","",IF(#REF!="悪環境における作業",0.2,IF(#REF!="高所又は地下作業",0.1,IF(#REF!="錯綜場所作業",0.3,IF(#REF!="複雑な制約のある作業",0.4,IF(#REF!="単純な制約のある作業",0.2,0)))))))</f>
        <v>#REF!</v>
      </c>
      <c r="I3358" s="260" t="e">
        <f t="shared" si="207"/>
        <v>#REF!</v>
      </c>
      <c r="J3358" s="258" t="e">
        <f>IF(#REF!&gt;=1,IF(#REF!&gt;=1,#REF!),IF(#REF!&gt;=0,"",))</f>
        <v>#REF!</v>
      </c>
      <c r="K3358" s="241" t="e">
        <f>保全管理データ!N5800</f>
        <v>#REF!</v>
      </c>
      <c r="L3358" s="259" t="e">
        <f>IF(#REF!="","",IF(#REF!="悪環境における作業",0.2,IF(#REF!="高所又は地下作業",0.1,IF(#REF!="錯綜場所作業",0.3,IF(#REF!="複雑な制約のある作業",0.4,IF(#REF!="単純な制約のある作業",0.2,0))))))</f>
        <v>#REF!</v>
      </c>
      <c r="M3358" s="260" t="e">
        <f t="shared" si="208"/>
        <v>#REF!</v>
      </c>
    </row>
    <row r="3359" spans="2:13" s="254" customFormat="1" ht="27.75" customHeight="1" x14ac:dyDescent="0.2">
      <c r="B3359" s="536" t="s">
        <v>250</v>
      </c>
      <c r="C3359" s="537"/>
      <c r="D3359" s="265"/>
      <c r="E3359" s="224" t="s">
        <v>244</v>
      </c>
      <c r="F3359" s="258" t="e">
        <f>IF(#REF!&gt;=1,IF(#REF!&gt;=1,#REF!),IF(#REF!&gt;=0,"",))</f>
        <v>#REF!</v>
      </c>
      <c r="G3359" s="241" t="e">
        <f>保全管理データ!N5774</f>
        <v>#REF!</v>
      </c>
      <c r="H3359" s="259" t="e">
        <f>IF(#REF!="無","",IF(#REF!="","",IF(#REF!="悪環境における作業",0.2,IF(#REF!="高所又は地下作業",0.1,IF(#REF!="錯綜場所作業",0.3,IF(#REF!="複雑な制約のある作業",0.4,IF(#REF!="単純な制約のある作業",0.2,0)))))))</f>
        <v>#REF!</v>
      </c>
      <c r="I3359" s="260" t="e">
        <f t="shared" si="207"/>
        <v>#REF!</v>
      </c>
      <c r="J3359" s="258" t="e">
        <f>IF(#REF!&gt;=1,IF(#REF!&gt;=1,#REF!),IF(#REF!&gt;=0,"",))</f>
        <v>#REF!</v>
      </c>
      <c r="K3359" s="241" t="e">
        <f>保全管理データ!N5801</f>
        <v>#REF!</v>
      </c>
      <c r="L3359" s="259" t="e">
        <f>IF(#REF!="","",IF(#REF!="悪環境における作業",0.2,IF(#REF!="高所又は地下作業",0.1,IF(#REF!="錯綜場所作業",0.3,IF(#REF!="複雑な制約のある作業",0.4,IF(#REF!="単純な制約のある作業",0.2,0))))))</f>
        <v>#REF!</v>
      </c>
      <c r="M3359" s="260" t="e">
        <f t="shared" si="208"/>
        <v>#REF!</v>
      </c>
    </row>
    <row r="3360" spans="2:13" s="254" customFormat="1" ht="27.75" customHeight="1" x14ac:dyDescent="0.2">
      <c r="B3360" s="536" t="s">
        <v>251</v>
      </c>
      <c r="C3360" s="537"/>
      <c r="D3360" s="265"/>
      <c r="E3360" s="224" t="s">
        <v>242</v>
      </c>
      <c r="F3360" s="258" t="e">
        <f>IF(#REF!&gt;=1,IF(#REF!&gt;=1,#REF!),IF(#REF!&gt;=0,"",))</f>
        <v>#REF!</v>
      </c>
      <c r="G3360" s="241" t="e">
        <f>保全管理データ!N5775</f>
        <v>#REF!</v>
      </c>
      <c r="H3360" s="259" t="e">
        <f>IF(#REF!="無","",IF(#REF!="","",IF(#REF!="悪環境における作業",0.2,IF(#REF!="高所又は地下作業",0.1,IF(#REF!="錯綜場所作業",0.3,IF(#REF!="複雑な制約のある作業",0.4,IF(#REF!="単純な制約のある作業",0.2,0)))))))</f>
        <v>#REF!</v>
      </c>
      <c r="I3360" s="260" t="e">
        <f t="shared" si="207"/>
        <v>#REF!</v>
      </c>
      <c r="J3360" s="258" t="e">
        <f>IF(#REF!&gt;=1,IF(#REF!&gt;=1,#REF!),IF(#REF!&gt;=0,"",))</f>
        <v>#REF!</v>
      </c>
      <c r="K3360" s="241" t="e">
        <f>保全管理データ!N5802</f>
        <v>#REF!</v>
      </c>
      <c r="L3360" s="259" t="e">
        <f>IF(#REF!="","",IF(#REF!="悪環境における作業",0.2,IF(#REF!="高所又は地下作業",0.1,IF(#REF!="錯綜場所作業",0.3,IF(#REF!="複雑な制約のある作業",0.4,IF(#REF!="単純な制約のある作業",0.2,0))))))</f>
        <v>#REF!</v>
      </c>
      <c r="M3360" s="260" t="e">
        <f t="shared" si="208"/>
        <v>#REF!</v>
      </c>
    </row>
    <row r="3361" spans="2:13" s="254" customFormat="1" ht="27.75" customHeight="1" x14ac:dyDescent="0.2">
      <c r="B3361" s="536" t="s">
        <v>252</v>
      </c>
      <c r="C3361" s="537"/>
      <c r="D3361" s="265"/>
      <c r="E3361" s="224" t="s">
        <v>244</v>
      </c>
      <c r="F3361" s="258" t="e">
        <f>IF(#REF!&gt;=1,IF(#REF!&gt;=1,#REF!),IF(#REF!&gt;=0,"",))</f>
        <v>#REF!</v>
      </c>
      <c r="G3361" s="241" t="e">
        <f>保全管理データ!N5776</f>
        <v>#REF!</v>
      </c>
      <c r="H3361" s="259" t="e">
        <f>IF(#REF!="無","",IF(#REF!="","",IF(#REF!="悪環境における作業",0.2,IF(#REF!="高所又は地下作業",0.1,IF(#REF!="錯綜場所作業",0.3,IF(#REF!="複雑な制約のある作業",0.4,IF(#REF!="単純な制約のある作業",0.2,0)))))))</f>
        <v>#REF!</v>
      </c>
      <c r="I3361" s="260" t="e">
        <f t="shared" si="207"/>
        <v>#REF!</v>
      </c>
      <c r="J3361" s="258" t="e">
        <f>IF(#REF!&gt;=1,IF(#REF!&gt;=1,#REF!),IF(#REF!&gt;=0,"",))</f>
        <v>#REF!</v>
      </c>
      <c r="K3361" s="241" t="e">
        <f>保全管理データ!N5803</f>
        <v>#REF!</v>
      </c>
      <c r="L3361" s="259" t="e">
        <f>IF(#REF!="","",IF(#REF!="悪環境における作業",0.2,IF(#REF!="高所又は地下作業",0.1,IF(#REF!="錯綜場所作業",0.3,IF(#REF!="複雑な制約のある作業",0.4,IF(#REF!="単純な制約のある作業",0.2,0))))))</f>
        <v>#REF!</v>
      </c>
      <c r="M3361" s="260" t="e">
        <f t="shared" si="208"/>
        <v>#REF!</v>
      </c>
    </row>
    <row r="3362" spans="2:13" s="254" customFormat="1" ht="27.75" customHeight="1" x14ac:dyDescent="0.2">
      <c r="B3362" s="536" t="s">
        <v>253</v>
      </c>
      <c r="C3362" s="537"/>
      <c r="D3362" s="265"/>
      <c r="E3362" s="224" t="s">
        <v>242</v>
      </c>
      <c r="F3362" s="258" t="e">
        <f>IF(#REF!&gt;=1,IF(#REF!&gt;=1,#REF!),IF(#REF!&gt;=0,"",))</f>
        <v>#REF!</v>
      </c>
      <c r="G3362" s="241" t="e">
        <f>保全管理データ!N5777</f>
        <v>#REF!</v>
      </c>
      <c r="H3362" s="259" t="e">
        <f>IF(#REF!="無","",IF(#REF!="","",IF(#REF!="悪環境における作業",0.2,IF(#REF!="高所又は地下作業",0.1,IF(#REF!="錯綜場所作業",0.3,IF(#REF!="複雑な制約のある作業",0.4,IF(#REF!="単純な制約のある作業",0.2,0)))))))</f>
        <v>#REF!</v>
      </c>
      <c r="I3362" s="260" t="e">
        <f t="shared" si="207"/>
        <v>#REF!</v>
      </c>
      <c r="J3362" s="258" t="e">
        <f>IF(#REF!&gt;=1,IF(#REF!&gt;=1,#REF!),IF(#REF!&gt;=0,"",))</f>
        <v>#REF!</v>
      </c>
      <c r="K3362" s="241" t="e">
        <f>保全管理データ!N5804</f>
        <v>#REF!</v>
      </c>
      <c r="L3362" s="259" t="e">
        <f>IF(#REF!="","",IF(#REF!="悪環境における作業",0.2,IF(#REF!="高所又は地下作業",0.1,IF(#REF!="錯綜場所作業",0.3,IF(#REF!="複雑な制約のある作業",0.4,IF(#REF!="単純な制約のある作業",0.2,0))))))</f>
        <v>#REF!</v>
      </c>
      <c r="M3362" s="260" t="e">
        <f t="shared" si="208"/>
        <v>#REF!</v>
      </c>
    </row>
    <row r="3363" spans="2:13" s="254" customFormat="1" ht="27.75" customHeight="1" x14ac:dyDescent="0.2">
      <c r="B3363" s="536" t="s">
        <v>254</v>
      </c>
      <c r="C3363" s="537"/>
      <c r="D3363" s="265"/>
      <c r="E3363" s="224" t="s">
        <v>242</v>
      </c>
      <c r="F3363" s="258" t="e">
        <f>IF(#REF!&gt;=1,IF(#REF!&gt;=1,#REF!),IF(#REF!&gt;=0,"",))</f>
        <v>#REF!</v>
      </c>
      <c r="G3363" s="241" t="e">
        <f>保全管理データ!N5778</f>
        <v>#REF!</v>
      </c>
      <c r="H3363" s="259" t="e">
        <f>IF(#REF!="無","",IF(#REF!="","",IF(#REF!="悪環境における作業",0.2,IF(#REF!="高所又は地下作業",0.1,IF(#REF!="錯綜場所作業",0.3,IF(#REF!="複雑な制約のある作業",0.4,IF(#REF!="単純な制約のある作業",0.2,0)))))))</f>
        <v>#REF!</v>
      </c>
      <c r="I3363" s="260" t="e">
        <f t="shared" si="207"/>
        <v>#REF!</v>
      </c>
      <c r="J3363" s="258" t="e">
        <f>IF(#REF!&gt;=1,IF(#REF!&gt;=1,#REF!),IF(#REF!&gt;=0,"",))</f>
        <v>#REF!</v>
      </c>
      <c r="K3363" s="241" t="e">
        <f>保全管理データ!N5805</f>
        <v>#REF!</v>
      </c>
      <c r="L3363" s="259" t="e">
        <f>IF(#REF!="","",IF(#REF!="悪環境における作業",0.2,IF(#REF!="高所又は地下作業",0.1,IF(#REF!="錯綜場所作業",0.3,IF(#REF!="複雑な制約のある作業",0.4,IF(#REF!="単純な制約のある作業",0.2,0))))))</f>
        <v>#REF!</v>
      </c>
      <c r="M3363" s="260" t="e">
        <f t="shared" si="208"/>
        <v>#REF!</v>
      </c>
    </row>
    <row r="3364" spans="2:13" s="254" customFormat="1" ht="27.75" customHeight="1" x14ac:dyDescent="0.2">
      <c r="B3364" s="536" t="s">
        <v>255</v>
      </c>
      <c r="C3364" s="537"/>
      <c r="D3364" s="265"/>
      <c r="E3364" s="224" t="s">
        <v>245</v>
      </c>
      <c r="F3364" s="258" t="e">
        <f>IF(#REF!&gt;=1,IF(#REF!&gt;=1,#REF!),IF(#REF!&gt;=0,"",))</f>
        <v>#REF!</v>
      </c>
      <c r="G3364" s="241" t="e">
        <f>保全管理データ!N5779</f>
        <v>#REF!</v>
      </c>
      <c r="H3364" s="259" t="e">
        <f>IF(#REF!="無","",IF(#REF!="","",IF(#REF!="悪環境における作業",0.2,IF(#REF!="高所又は地下作業",0.1,IF(#REF!="錯綜場所作業",0.3,IF(#REF!="複雑な制約のある作業",0.4,IF(#REF!="単純な制約のある作業",0.2,0)))))))</f>
        <v>#REF!</v>
      </c>
      <c r="I3364" s="260" t="e">
        <f t="shared" si="207"/>
        <v>#REF!</v>
      </c>
      <c r="J3364" s="258" t="e">
        <f>IF(#REF!&gt;=1,IF(#REF!&gt;=1,#REF!),IF(#REF!&gt;=0,"",))</f>
        <v>#REF!</v>
      </c>
      <c r="K3364" s="241" t="e">
        <f>保全管理データ!N5806</f>
        <v>#REF!</v>
      </c>
      <c r="L3364" s="259" t="e">
        <f>IF(#REF!="","",IF(#REF!="悪環境における作業",0.2,IF(#REF!="高所又は地下作業",0.1,IF(#REF!="錯綜場所作業",0.3,IF(#REF!="複雑な制約のある作業",0.4,IF(#REF!="単純な制約のある作業",0.2,0))))))</f>
        <v>#REF!</v>
      </c>
      <c r="M3364" s="260" t="e">
        <f t="shared" si="208"/>
        <v>#REF!</v>
      </c>
    </row>
    <row r="3365" spans="2:13" s="254" customFormat="1" ht="27.75" customHeight="1" x14ac:dyDescent="0.2">
      <c r="B3365" s="536" t="s">
        <v>256</v>
      </c>
      <c r="C3365" s="537"/>
      <c r="D3365" s="265"/>
      <c r="E3365" s="224" t="s">
        <v>242</v>
      </c>
      <c r="F3365" s="258" t="e">
        <f>IF(#REF!&gt;=1,IF(#REF!&gt;=1,#REF!),IF(#REF!&gt;=0,"",))</f>
        <v>#REF!</v>
      </c>
      <c r="G3365" s="241" t="e">
        <f>保全管理データ!N5780</f>
        <v>#REF!</v>
      </c>
      <c r="H3365" s="259" t="e">
        <f>IF(#REF!="無","",IF(#REF!="","",IF(#REF!="悪環境における作業",0.2,IF(#REF!="高所又は地下作業",0.1,IF(#REF!="錯綜場所作業",0.3,IF(#REF!="複雑な制約のある作業",0.4,IF(#REF!="単純な制約のある作業",0.2,0)))))))</f>
        <v>#REF!</v>
      </c>
      <c r="I3365" s="260" t="e">
        <f t="shared" si="207"/>
        <v>#REF!</v>
      </c>
      <c r="J3365" s="258" t="e">
        <f>IF(#REF!&gt;=1,IF(#REF!&gt;=1,#REF!),IF(#REF!&gt;=0,"",))</f>
        <v>#REF!</v>
      </c>
      <c r="K3365" s="241" t="e">
        <f>保全管理データ!N5807</f>
        <v>#REF!</v>
      </c>
      <c r="L3365" s="259" t="e">
        <f>IF(#REF!="","",IF(#REF!="悪環境における作業",0.2,IF(#REF!="高所又は地下作業",0.1,IF(#REF!="錯綜場所作業",0.3,IF(#REF!="複雑な制約のある作業",0.4,IF(#REF!="単純な制約のある作業",0.2,0))))))</f>
        <v>#REF!</v>
      </c>
      <c r="M3365" s="260" t="e">
        <f t="shared" si="208"/>
        <v>#REF!</v>
      </c>
    </row>
    <row r="3366" spans="2:13" s="254" customFormat="1" ht="27.75" customHeight="1" x14ac:dyDescent="0.2">
      <c r="B3366" s="536" t="s">
        <v>257</v>
      </c>
      <c r="C3366" s="537"/>
      <c r="D3366" s="265"/>
      <c r="E3366" s="224" t="s">
        <v>245</v>
      </c>
      <c r="F3366" s="258" t="e">
        <f>IF(#REF!&gt;=1,IF(#REF!&gt;=1,#REF!),IF(#REF!&gt;=0,"",))</f>
        <v>#REF!</v>
      </c>
      <c r="G3366" s="241" t="e">
        <f>保全管理データ!N5781</f>
        <v>#REF!</v>
      </c>
      <c r="H3366" s="259" t="e">
        <f>IF(#REF!="無","",IF(#REF!="","",IF(#REF!="悪環境における作業",0.2,IF(#REF!="高所又は地下作業",0.1,IF(#REF!="錯綜場所作業",0.3,IF(#REF!="複雑な制約のある作業",0.4,IF(#REF!="単純な制約のある作業",0.2,0)))))))</f>
        <v>#REF!</v>
      </c>
      <c r="I3366" s="260" t="e">
        <f t="shared" si="207"/>
        <v>#REF!</v>
      </c>
      <c r="J3366" s="258" t="e">
        <f>IF(#REF!&gt;=1,IF(#REF!&gt;=1,#REF!),IF(#REF!&gt;=0,"",))</f>
        <v>#REF!</v>
      </c>
      <c r="K3366" s="241" t="e">
        <f>保全管理データ!N5808</f>
        <v>#REF!</v>
      </c>
      <c r="L3366" s="259" t="e">
        <f>IF(#REF!="","",IF(#REF!="悪環境における作業",0.2,IF(#REF!="高所又は地下作業",0.1,IF(#REF!="錯綜場所作業",0.3,IF(#REF!="複雑な制約のある作業",0.4,IF(#REF!="単純な制約のある作業",0.2,0))))))</f>
        <v>#REF!</v>
      </c>
      <c r="M3366" s="260" t="e">
        <f t="shared" si="208"/>
        <v>#REF!</v>
      </c>
    </row>
    <row r="3367" spans="2:13" s="254" customFormat="1" ht="27.75" customHeight="1" x14ac:dyDescent="0.2">
      <c r="B3367" s="536" t="s">
        <v>258</v>
      </c>
      <c r="C3367" s="537"/>
      <c r="D3367" s="265"/>
      <c r="E3367" s="224" t="s">
        <v>245</v>
      </c>
      <c r="F3367" s="258" t="e">
        <f>IF(#REF!&gt;=1,IF(#REF!&gt;=1,#REF!),IF(#REF!&gt;=0,"",))</f>
        <v>#REF!</v>
      </c>
      <c r="G3367" s="241" t="e">
        <f>保全管理データ!N5782</f>
        <v>#REF!</v>
      </c>
      <c r="H3367" s="259" t="e">
        <f>IF(#REF!="無","",IF(#REF!="","",IF(#REF!="悪環境における作業",0.2,IF(#REF!="高所又は地下作業",0.1,IF(#REF!="錯綜場所作業",0.3,IF(#REF!="複雑な制約のある作業",0.4,IF(#REF!="単純な制約のある作業",0.2,0)))))))</f>
        <v>#REF!</v>
      </c>
      <c r="I3367" s="260" t="e">
        <f t="shared" si="207"/>
        <v>#REF!</v>
      </c>
      <c r="J3367" s="258" t="e">
        <f>IF(#REF!&gt;=1,IF(#REF!&gt;=1,#REF!),IF(#REF!&gt;=0,"",))</f>
        <v>#REF!</v>
      </c>
      <c r="K3367" s="241" t="e">
        <f>保全管理データ!N5809</f>
        <v>#REF!</v>
      </c>
      <c r="L3367" s="259" t="e">
        <f>IF(#REF!="","",IF(#REF!="悪環境における作業",0.2,IF(#REF!="高所又は地下作業",0.1,IF(#REF!="錯綜場所作業",0.3,IF(#REF!="複雑な制約のある作業",0.4,IF(#REF!="単純な制約のある作業",0.2,0))))))</f>
        <v>#REF!</v>
      </c>
      <c r="M3367" s="260" t="e">
        <f t="shared" si="208"/>
        <v>#REF!</v>
      </c>
    </row>
    <row r="3368" spans="2:13" s="254" customFormat="1" ht="27.75" customHeight="1" x14ac:dyDescent="0.2">
      <c r="B3368" s="536" t="s">
        <v>259</v>
      </c>
      <c r="C3368" s="537"/>
      <c r="D3368" s="265"/>
      <c r="E3368" s="224" t="s">
        <v>245</v>
      </c>
      <c r="F3368" s="258" t="e">
        <f>IF(#REF!&gt;=1,IF(#REF!&gt;=1,#REF!),IF(#REF!&gt;=0,"",))</f>
        <v>#REF!</v>
      </c>
      <c r="G3368" s="241" t="e">
        <f>保全管理データ!N5783</f>
        <v>#REF!</v>
      </c>
      <c r="H3368" s="259" t="e">
        <f>IF(#REF!="無","",IF(#REF!="","",IF(#REF!="悪環境における作業",0.2,IF(#REF!="高所又は地下作業",0.1,IF(#REF!="錯綜場所作業",0.3,IF(#REF!="複雑な制約のある作業",0.4,IF(#REF!="単純な制約のある作業",0.2,0)))))))</f>
        <v>#REF!</v>
      </c>
      <c r="I3368" s="260" t="e">
        <f t="shared" si="207"/>
        <v>#REF!</v>
      </c>
      <c r="J3368" s="258" t="e">
        <f>IF(#REF!&gt;=1,IF(#REF!&gt;=1,#REF!),IF(#REF!&gt;=0,"",))</f>
        <v>#REF!</v>
      </c>
      <c r="K3368" s="241" t="e">
        <f>保全管理データ!N5810</f>
        <v>#REF!</v>
      </c>
      <c r="L3368" s="259" t="e">
        <f>IF(#REF!="","",IF(#REF!="悪環境における作業",0.2,IF(#REF!="高所又は地下作業",0.1,IF(#REF!="錯綜場所作業",0.3,IF(#REF!="複雑な制約のある作業",0.4,IF(#REF!="単純な制約のある作業",0.2,0))))))</f>
        <v>#REF!</v>
      </c>
      <c r="M3368" s="260" t="e">
        <f t="shared" si="208"/>
        <v>#REF!</v>
      </c>
    </row>
    <row r="3369" spans="2:13" s="254" customFormat="1" ht="27.75" customHeight="1" x14ac:dyDescent="0.2">
      <c r="B3369" s="536" t="s">
        <v>260</v>
      </c>
      <c r="C3369" s="537"/>
      <c r="D3369" s="265"/>
      <c r="E3369" s="224" t="s">
        <v>248</v>
      </c>
      <c r="F3369" s="258" t="e">
        <f>IF(#REF!&gt;=1,IF(#REF!&gt;=1,#REF!),IF(#REF!&gt;=0,"",))</f>
        <v>#REF!</v>
      </c>
      <c r="G3369" s="241" t="e">
        <f>保全管理データ!N5784</f>
        <v>#REF!</v>
      </c>
      <c r="H3369" s="259" t="e">
        <f>IF(#REF!="無","",IF(#REF!="","",IF(#REF!="悪環境における作業",0.2,IF(#REF!="高所又は地下作業",0.1,IF(#REF!="錯綜場所作業",0.3,IF(#REF!="複雑な制約のある作業",0.4,IF(#REF!="単純な制約のある作業",0.2,0)))))))</f>
        <v>#REF!</v>
      </c>
      <c r="I3369" s="260" t="e">
        <f t="shared" si="207"/>
        <v>#REF!</v>
      </c>
      <c r="J3369" s="258" t="e">
        <f>IF(#REF!&gt;=1,IF(#REF!&gt;=1,#REF!),IF(#REF!&gt;=0,"",))</f>
        <v>#REF!</v>
      </c>
      <c r="K3369" s="241" t="e">
        <f>保全管理データ!N5811</f>
        <v>#REF!</v>
      </c>
      <c r="L3369" s="259" t="e">
        <f>IF(#REF!="","",IF(#REF!="悪環境における作業",0.2,IF(#REF!="高所又は地下作業",0.1,IF(#REF!="錯綜場所作業",0.3,IF(#REF!="複雑な制約のある作業",0.4,IF(#REF!="単純な制約のある作業",0.2,0))))))</f>
        <v>#REF!</v>
      </c>
      <c r="M3369" s="260" t="e">
        <f t="shared" si="208"/>
        <v>#REF!</v>
      </c>
    </row>
    <row r="3370" spans="2:13" s="254" customFormat="1" ht="27.75" customHeight="1" x14ac:dyDescent="0.2">
      <c r="B3370" s="536" t="s">
        <v>261</v>
      </c>
      <c r="C3370" s="537"/>
      <c r="D3370" s="265"/>
      <c r="E3370" s="224" t="s">
        <v>247</v>
      </c>
      <c r="F3370" s="258" t="e">
        <f>IF(#REF!&gt;=1,IF(#REF!&gt;=1,#REF!),IF(#REF!&gt;=0,"",))</f>
        <v>#REF!</v>
      </c>
      <c r="G3370" s="241" t="e">
        <f>保全管理データ!N5785</f>
        <v>#REF!</v>
      </c>
      <c r="H3370" s="259" t="e">
        <f>IF(#REF!="無","",IF(#REF!="","",IF(#REF!="悪環境における作業",0.2,IF(#REF!="高所又は地下作業",0.1,IF(#REF!="錯綜場所作業",0.3,IF(#REF!="複雑な制約のある作業",0.4,IF(#REF!="単純な制約のある作業",0.2,0)))))))</f>
        <v>#REF!</v>
      </c>
      <c r="I3370" s="260" t="e">
        <f t="shared" si="207"/>
        <v>#REF!</v>
      </c>
      <c r="J3370" s="258" t="e">
        <f>IF(#REF!&gt;=1,IF(#REF!&gt;=1,#REF!),IF(#REF!&gt;=0,"",))</f>
        <v>#REF!</v>
      </c>
      <c r="K3370" s="241" t="e">
        <f>保全管理データ!N5812</f>
        <v>#REF!</v>
      </c>
      <c r="L3370" s="259" t="e">
        <f>IF(#REF!="","",IF(#REF!="悪環境における作業",0.2,IF(#REF!="高所又は地下作業",0.1,IF(#REF!="錯綜場所作業",0.3,IF(#REF!="複雑な制約のある作業",0.4,IF(#REF!="単純な制約のある作業",0.2,0))))))</f>
        <v>#REF!</v>
      </c>
      <c r="M3370" s="260" t="e">
        <f t="shared" si="208"/>
        <v>#REF!</v>
      </c>
    </row>
    <row r="3371" spans="2:13" s="254" customFormat="1" ht="27.75" customHeight="1" x14ac:dyDescent="0.2">
      <c r="B3371" s="536" t="s">
        <v>262</v>
      </c>
      <c r="C3371" s="537"/>
      <c r="D3371" s="265"/>
      <c r="E3371" s="224" t="s">
        <v>245</v>
      </c>
      <c r="F3371" s="258" t="e">
        <f>IF(#REF!&gt;=1,IF(#REF!&gt;=1,#REF!),IF(#REF!&gt;=0,"",))</f>
        <v>#REF!</v>
      </c>
      <c r="G3371" s="241" t="e">
        <f>保全管理データ!N5786</f>
        <v>#REF!</v>
      </c>
      <c r="H3371" s="259" t="e">
        <f>IF(#REF!="無","",IF(#REF!="","",IF(#REF!="悪環境における作業",0.2,IF(#REF!="高所又は地下作業",0.1,IF(#REF!="錯綜場所作業",0.3,IF(#REF!="複雑な制約のある作業",0.4,IF(#REF!="単純な制約のある作業",0.2,0)))))))</f>
        <v>#REF!</v>
      </c>
      <c r="I3371" s="260" t="e">
        <f t="shared" si="207"/>
        <v>#REF!</v>
      </c>
      <c r="J3371" s="258" t="e">
        <f>IF(#REF!&gt;=1,IF(#REF!&gt;=1,#REF!),IF(#REF!&gt;=0,"",))</f>
        <v>#REF!</v>
      </c>
      <c r="K3371" s="241" t="e">
        <f>保全管理データ!N5813</f>
        <v>#REF!</v>
      </c>
      <c r="L3371" s="259" t="e">
        <f>IF(#REF!="","",IF(#REF!="悪環境における作業",0.2,IF(#REF!="高所又は地下作業",0.1,IF(#REF!="錯綜場所作業",0.3,IF(#REF!="複雑な制約のある作業",0.4,IF(#REF!="単純な制約のある作業",0.2,0))))))</f>
        <v>#REF!</v>
      </c>
      <c r="M3371" s="260" t="e">
        <f t="shared" si="208"/>
        <v>#REF!</v>
      </c>
    </row>
    <row r="3372" spans="2:13" s="254" customFormat="1" ht="27.75" customHeight="1" x14ac:dyDescent="0.2">
      <c r="B3372" s="536" t="s">
        <v>263</v>
      </c>
      <c r="C3372" s="537"/>
      <c r="D3372" s="265"/>
      <c r="E3372" s="224" t="s">
        <v>245</v>
      </c>
      <c r="F3372" s="258" t="e">
        <f>IF(#REF!&gt;=1,IF(#REF!&gt;=1,#REF!),IF(#REF!&gt;=0,"",))</f>
        <v>#REF!</v>
      </c>
      <c r="G3372" s="241" t="e">
        <f>保全管理データ!N5787</f>
        <v>#REF!</v>
      </c>
      <c r="H3372" s="259" t="e">
        <f>IF(#REF!="無","",IF(#REF!="","",IF(#REF!="悪環境における作業",0.2,IF(#REF!="高所又は地下作業",0.1,IF(#REF!="錯綜場所作業",0.3,IF(#REF!="複雑な制約のある作業",0.4,IF(#REF!="単純な制約のある作業",0.2,0)))))))</f>
        <v>#REF!</v>
      </c>
      <c r="I3372" s="260" t="e">
        <f t="shared" si="207"/>
        <v>#REF!</v>
      </c>
      <c r="J3372" s="258" t="e">
        <f>IF(#REF!&gt;=1,IF(#REF!&gt;=1,#REF!),IF(#REF!&gt;=0,"",))</f>
        <v>#REF!</v>
      </c>
      <c r="K3372" s="241" t="e">
        <f>保全管理データ!N5814</f>
        <v>#REF!</v>
      </c>
      <c r="L3372" s="259" t="e">
        <f>IF(#REF!="","",IF(#REF!="悪環境における作業",0.2,IF(#REF!="高所又は地下作業",0.1,IF(#REF!="錯綜場所作業",0.3,IF(#REF!="複雑な制約のある作業",0.4,IF(#REF!="単純な制約のある作業",0.2,0))))))</f>
        <v>#REF!</v>
      </c>
      <c r="M3372" s="260" t="e">
        <f t="shared" si="208"/>
        <v>#REF!</v>
      </c>
    </row>
    <row r="3373" spans="2:13" s="254" customFormat="1" ht="27.75" customHeight="1" x14ac:dyDescent="0.2">
      <c r="B3373" s="536" t="s">
        <v>264</v>
      </c>
      <c r="C3373" s="537"/>
      <c r="D3373" s="265"/>
      <c r="E3373" s="224" t="s">
        <v>245</v>
      </c>
      <c r="F3373" s="258" t="e">
        <f>IF(#REF!&gt;=1,IF(#REF!&gt;=1,#REF!),IF(#REF!&gt;=0,"",))</f>
        <v>#REF!</v>
      </c>
      <c r="G3373" s="241" t="e">
        <f>保全管理データ!N5788</f>
        <v>#REF!</v>
      </c>
      <c r="H3373" s="259" t="e">
        <f>IF(#REF!="無","",IF(#REF!="","",IF(#REF!="悪環境における作業",0.2,IF(#REF!="高所又は地下作業",0.1,IF(#REF!="錯綜場所作業",0.3,IF(#REF!="複雑な制約のある作業",0.4,IF(#REF!="単純な制約のある作業",0.2,0)))))))</f>
        <v>#REF!</v>
      </c>
      <c r="I3373" s="260" t="e">
        <f t="shared" si="207"/>
        <v>#REF!</v>
      </c>
      <c r="J3373" s="258" t="e">
        <f>IF(#REF!&gt;=1,IF(#REF!&gt;=1,#REF!),IF(#REF!&gt;=0,"",))</f>
        <v>#REF!</v>
      </c>
      <c r="K3373" s="241" t="e">
        <f>保全管理データ!N5815</f>
        <v>#REF!</v>
      </c>
      <c r="L3373" s="259" t="e">
        <f>IF(#REF!="","",IF(#REF!="悪環境における作業",0.2,IF(#REF!="高所又は地下作業",0.1,IF(#REF!="錯綜場所作業",0.3,IF(#REF!="複雑な制約のある作業",0.4,IF(#REF!="単純な制約のある作業",0.2,0))))))</f>
        <v>#REF!</v>
      </c>
      <c r="M3373" s="260" t="e">
        <f t="shared" si="208"/>
        <v>#REF!</v>
      </c>
    </row>
    <row r="3374" spans="2:13" s="254" customFormat="1" ht="27.75" customHeight="1" x14ac:dyDescent="0.2">
      <c r="B3374" s="536" t="s">
        <v>265</v>
      </c>
      <c r="C3374" s="537"/>
      <c r="D3374" s="265"/>
      <c r="E3374" s="224" t="s">
        <v>245</v>
      </c>
      <c r="F3374" s="258" t="e">
        <f>IF(#REF!&gt;=1,IF(#REF!&gt;=1,#REF!),IF(#REF!&gt;=0,"",))</f>
        <v>#REF!</v>
      </c>
      <c r="G3374" s="241" t="e">
        <f>保全管理データ!N5789</f>
        <v>#REF!</v>
      </c>
      <c r="H3374" s="259" t="e">
        <f>IF(#REF!="無","",IF(#REF!="","",IF(#REF!="悪環境における作業",0.2,IF(#REF!="高所又は地下作業",0.1,IF(#REF!="錯綜場所作業",0.3,IF(#REF!="複雑な制約のある作業",0.4,IF(#REF!="単純な制約のある作業",0.2,0)))))))</f>
        <v>#REF!</v>
      </c>
      <c r="I3374" s="260" t="e">
        <f t="shared" si="207"/>
        <v>#REF!</v>
      </c>
      <c r="J3374" s="258" t="e">
        <f>IF(#REF!&gt;=1,IF(#REF!&gt;=1,#REF!),IF(#REF!&gt;=0,"",))</f>
        <v>#REF!</v>
      </c>
      <c r="K3374" s="241" t="e">
        <f>保全管理データ!N5816</f>
        <v>#REF!</v>
      </c>
      <c r="L3374" s="259" t="e">
        <f>IF(#REF!="","",IF(#REF!="悪環境における作業",0.2,IF(#REF!="高所又は地下作業",0.1,IF(#REF!="錯綜場所作業",0.3,IF(#REF!="複雑な制約のある作業",0.4,IF(#REF!="単純な制約のある作業",0.2,0))))))</f>
        <v>#REF!</v>
      </c>
      <c r="M3374" s="260" t="e">
        <f t="shared" si="208"/>
        <v>#REF!</v>
      </c>
    </row>
    <row r="3375" spans="2:13" s="254" customFormat="1" ht="27.75" customHeight="1" x14ac:dyDescent="0.2">
      <c r="B3375" s="536" t="s">
        <v>266</v>
      </c>
      <c r="C3375" s="537"/>
      <c r="D3375" s="265"/>
      <c r="E3375" s="224" t="s">
        <v>245</v>
      </c>
      <c r="F3375" s="258" t="e">
        <f>IF(#REF!&gt;=1,IF(#REF!&gt;=1,#REF!),IF(#REF!&gt;=0,"",))</f>
        <v>#REF!</v>
      </c>
      <c r="G3375" s="241" t="e">
        <f>保全管理データ!N5790</f>
        <v>#REF!</v>
      </c>
      <c r="H3375" s="259" t="e">
        <f>IF(#REF!="無","",IF(#REF!="","",IF(#REF!="悪環境における作業",0.2,IF(#REF!="高所又は地下作業",0.1,IF(#REF!="錯綜場所作業",0.3,IF(#REF!="複雑な制約のある作業",0.4,IF(#REF!="単純な制約のある作業",0.2,0)))))))</f>
        <v>#REF!</v>
      </c>
      <c r="I3375" s="260" t="e">
        <f t="shared" si="207"/>
        <v>#REF!</v>
      </c>
      <c r="J3375" s="258" t="e">
        <f>IF(#REF!&gt;=1,IF(#REF!&gt;=1,#REF!),IF(#REF!&gt;=0,"",))</f>
        <v>#REF!</v>
      </c>
      <c r="K3375" s="241" t="e">
        <f>保全管理データ!N5817</f>
        <v>#REF!</v>
      </c>
      <c r="L3375" s="259" t="e">
        <f>IF(#REF!="","",IF(#REF!="悪環境における作業",0.2,IF(#REF!="高所又は地下作業",0.1,IF(#REF!="錯綜場所作業",0.3,IF(#REF!="複雑な制約のある作業",0.4,IF(#REF!="単純な制約のある作業",0.2,0))))))</f>
        <v>#REF!</v>
      </c>
      <c r="M3375" s="260" t="e">
        <f t="shared" si="208"/>
        <v>#REF!</v>
      </c>
    </row>
    <row r="3376" spans="2:13" s="254" customFormat="1" ht="27.75" customHeight="1" x14ac:dyDescent="0.2">
      <c r="B3376" s="536" t="s">
        <v>81</v>
      </c>
      <c r="C3376" s="537"/>
      <c r="D3376" s="265"/>
      <c r="E3376" s="224" t="s">
        <v>245</v>
      </c>
      <c r="F3376" s="258" t="e">
        <f>IF(#REF!&gt;=1,IF(#REF!&gt;=1,#REF!),IF(#REF!&gt;=0,"",))</f>
        <v>#REF!</v>
      </c>
      <c r="G3376" s="241" t="e">
        <f>保全管理データ!N5791</f>
        <v>#REF!</v>
      </c>
      <c r="H3376" s="259" t="e">
        <f>IF(#REF!="無","",IF(#REF!="","",IF(#REF!="悪環境における作業",0.2,IF(#REF!="高所又は地下作業",0.1,IF(#REF!="錯綜場所作業",0.3,IF(#REF!="複雑な制約のある作業",0.4,IF(#REF!="単純な制約のある作業",0.2,0)))))))</f>
        <v>#REF!</v>
      </c>
      <c r="I3376" s="260" t="e">
        <f t="shared" si="207"/>
        <v>#REF!</v>
      </c>
      <c r="J3376" s="258" t="e">
        <f>IF(#REF!&gt;=1,IF(#REF!&gt;=1,#REF!),IF(#REF!&gt;=0,"",))</f>
        <v>#REF!</v>
      </c>
      <c r="K3376" s="241" t="e">
        <f>保全管理データ!N5818</f>
        <v>#REF!</v>
      </c>
      <c r="L3376" s="259" t="e">
        <f>IF(#REF!="","",IF(#REF!="悪環境における作業",0.2,IF(#REF!="高所又は地下作業",0.1,IF(#REF!="錯綜場所作業",0.3,IF(#REF!="複雑な制約のある作業",0.4,IF(#REF!="単純な制約のある作業",0.2,0))))))</f>
        <v>#REF!</v>
      </c>
      <c r="M3376" s="260" t="e">
        <f t="shared" si="208"/>
        <v>#REF!</v>
      </c>
    </row>
    <row r="3377" spans="2:13" s="254" customFormat="1" ht="27.75" customHeight="1" x14ac:dyDescent="0.2">
      <c r="B3377" s="536" t="s">
        <v>267</v>
      </c>
      <c r="C3377" s="537"/>
      <c r="D3377" s="265"/>
      <c r="E3377" s="224" t="s">
        <v>247</v>
      </c>
      <c r="F3377" s="258" t="e">
        <f>IF(#REF!&gt;=1,IF(#REF!&gt;=1,#REF!),IF(#REF!&gt;=0,"",))</f>
        <v>#REF!</v>
      </c>
      <c r="G3377" s="241" t="e">
        <f>保全管理データ!N5792</f>
        <v>#REF!</v>
      </c>
      <c r="H3377" s="259" t="e">
        <f>IF(#REF!="無","",IF(#REF!="","",IF(#REF!="悪環境における作業",0.2,IF(#REF!="高所又は地下作業",0.1,IF(#REF!="錯綜場所作業",0.3,IF(#REF!="複雑な制約のある作業",0.4,IF(#REF!="単純な制約のある作業",0.2,0)))))))</f>
        <v>#REF!</v>
      </c>
      <c r="I3377" s="260" t="e">
        <f t="shared" si="207"/>
        <v>#REF!</v>
      </c>
      <c r="J3377" s="258" t="e">
        <f>IF(#REF!&gt;=1,IF(#REF!&gt;=1,#REF!),IF(#REF!&gt;=0,"",))</f>
        <v>#REF!</v>
      </c>
      <c r="K3377" s="241" t="e">
        <f>保全管理データ!N5819</f>
        <v>#REF!</v>
      </c>
      <c r="L3377" s="259" t="e">
        <f>IF(#REF!="","",IF(#REF!="悪環境における作業",0.2,IF(#REF!="高所又は地下作業",0.1,IF(#REF!="錯綜場所作業",0.3,IF(#REF!="複雑な制約のある作業",0.4,IF(#REF!="単純な制約のある作業",0.2,0))))))</f>
        <v>#REF!</v>
      </c>
      <c r="M3377" s="260" t="e">
        <f t="shared" si="208"/>
        <v>#REF!</v>
      </c>
    </row>
    <row r="3378" spans="2:13" s="254" customFormat="1" ht="27.75" customHeight="1" x14ac:dyDescent="0.2">
      <c r="B3378" s="536" t="s">
        <v>268</v>
      </c>
      <c r="C3378" s="537"/>
      <c r="D3378" s="265"/>
      <c r="E3378" s="224" t="s">
        <v>246</v>
      </c>
      <c r="F3378" s="258" t="e">
        <f>IF(#REF!&gt;=1,IF(#REF!&gt;=1,#REF!),IF(#REF!&gt;=0,"",))</f>
        <v>#REF!</v>
      </c>
      <c r="G3378" s="241" t="e">
        <f>保全管理データ!N5793</f>
        <v>#REF!</v>
      </c>
      <c r="H3378" s="259" t="e">
        <f>IF(#REF!="無","",IF(#REF!="","",IF(#REF!="悪環境における作業",0.2,IF(#REF!="高所又は地下作業",0.1,IF(#REF!="錯綜場所作業",0.3,IF(#REF!="複雑な制約のある作業",0.4,IF(#REF!="単純な制約のある作業",0.2,0)))))))</f>
        <v>#REF!</v>
      </c>
      <c r="I3378" s="260" t="e">
        <f t="shared" si="207"/>
        <v>#REF!</v>
      </c>
      <c r="J3378" s="258" t="e">
        <f>IF(#REF!&gt;=1,IF(#REF!&gt;=1,#REF!),IF(#REF!&gt;=0,"",))</f>
        <v>#REF!</v>
      </c>
      <c r="K3378" s="241" t="e">
        <f>保全管理データ!N5820</f>
        <v>#REF!</v>
      </c>
      <c r="L3378" s="259" t="e">
        <f>IF(#REF!="","",IF(#REF!="悪環境における作業",0.2,IF(#REF!="高所又は地下作業",0.1,IF(#REF!="錯綜場所作業",0.3,IF(#REF!="複雑な制約のある作業",0.4,IF(#REF!="単純な制約のある作業",0.2,0))))))</f>
        <v>#REF!</v>
      </c>
      <c r="M3378" s="260" t="e">
        <f t="shared" si="208"/>
        <v>#REF!</v>
      </c>
    </row>
    <row r="3379" spans="2:13" s="254" customFormat="1" ht="27.75" customHeight="1" thickBot="1" x14ac:dyDescent="0.25">
      <c r="B3379" s="538" t="s">
        <v>269</v>
      </c>
      <c r="C3379" s="539"/>
      <c r="D3379" s="266"/>
      <c r="E3379" s="252" t="s">
        <v>245</v>
      </c>
      <c r="F3379" s="261" t="e">
        <f>IF(#REF!&gt;=1,IF(#REF!&gt;=1,#REF!),IF(#REF!&gt;=0,"",))</f>
        <v>#REF!</v>
      </c>
      <c r="G3379" s="245" t="e">
        <f>保全管理データ!N5794</f>
        <v>#REF!</v>
      </c>
      <c r="H3379" s="259" t="e">
        <f>IF(#REF!="無","",IF(#REF!="","",IF(#REF!="悪環境における作業",0.2,IF(#REF!="高所又は地下作業",0.1,IF(#REF!="錯綜場所作業",0.3,IF(#REF!="複雑な制約のある作業",0.4,IF(#REF!="単純な制約のある作業",0.2,0)))))))</f>
        <v>#REF!</v>
      </c>
      <c r="I3379" s="260" t="e">
        <f t="shared" si="207"/>
        <v>#REF!</v>
      </c>
      <c r="J3379" s="258" t="e">
        <f>IF(#REF!&gt;=1,IF(#REF!&gt;=1,#REF!),IF(#REF!&gt;=0,"",))</f>
        <v>#REF!</v>
      </c>
      <c r="K3379" s="241" t="e">
        <f>保全管理データ!N5821</f>
        <v>#REF!</v>
      </c>
      <c r="L3379" s="259" t="e">
        <f>IF(#REF!="","",IF(#REF!="悪環境における作業",0.2,IF(#REF!="高所又は地下作業",0.1,IF(#REF!="錯綜場所作業",0.3,IF(#REF!="複雑な制約のある作業",0.4,IF(#REF!="単純な制約のある作業",0.2,0))))))</f>
        <v>#REF!</v>
      </c>
      <c r="M3379" s="260" t="e">
        <f t="shared" si="208"/>
        <v>#REF!</v>
      </c>
    </row>
    <row r="3380" spans="2:13" s="254" customFormat="1" ht="27.75" customHeight="1" thickBot="1" x14ac:dyDescent="0.25">
      <c r="B3380" s="532" t="s">
        <v>190</v>
      </c>
      <c r="C3380" s="532"/>
      <c r="D3380" s="532"/>
      <c r="E3380" s="532"/>
      <c r="F3380" s="533" t="e">
        <f>SUM(I3356:I3379)</f>
        <v>#REF!</v>
      </c>
      <c r="G3380" s="534"/>
      <c r="H3380" s="534"/>
      <c r="I3380" s="535"/>
      <c r="J3380" s="533" t="e">
        <f>IF(SUM(J3356:J3379)=0,"0.00",SUM(M3356:M3379))</f>
        <v>#REF!</v>
      </c>
      <c r="K3380" s="534"/>
      <c r="L3380" s="534"/>
      <c r="M3380" s="535"/>
    </row>
    <row r="3381" spans="2:13" s="254" customFormat="1" ht="27.75" customHeight="1" thickBot="1" x14ac:dyDescent="0.25">
      <c r="B3381" s="532" t="s">
        <v>97</v>
      </c>
      <c r="C3381" s="532"/>
      <c r="D3381" s="532"/>
      <c r="E3381" s="532"/>
      <c r="F3381" s="533" t="e">
        <f>IF(#REF!="５年以下","0",IF(#REF!="５年～１０年",0.1,IF(#REF!="１０年以上",0.15)))</f>
        <v>#REF!</v>
      </c>
      <c r="G3381" s="534"/>
      <c r="H3381" s="534"/>
      <c r="I3381" s="534"/>
      <c r="J3381" s="534"/>
      <c r="K3381" s="534"/>
      <c r="L3381" s="534"/>
      <c r="M3381" s="535"/>
    </row>
    <row r="3382" spans="2:13" s="254" customFormat="1" ht="27.75" customHeight="1" thickBot="1" x14ac:dyDescent="0.25">
      <c r="B3382" s="533" t="s">
        <v>273</v>
      </c>
      <c r="C3382" s="534"/>
      <c r="D3382" s="534"/>
      <c r="E3382" s="535"/>
      <c r="F3382" s="533" t="e">
        <f>F3380*(1+F3381)</f>
        <v>#REF!</v>
      </c>
      <c r="G3382" s="534"/>
      <c r="H3382" s="534"/>
      <c r="I3382" s="534"/>
      <c r="J3382" s="533" t="e">
        <f>J3380*(1+F3381)</f>
        <v>#REF!</v>
      </c>
      <c r="K3382" s="534"/>
      <c r="L3382" s="534"/>
      <c r="M3382" s="535"/>
    </row>
    <row r="3383" spans="2:13" s="254" customFormat="1" ht="27.75" customHeight="1" thickBot="1" x14ac:dyDescent="0.25">
      <c r="B3383" s="532" t="s">
        <v>191</v>
      </c>
      <c r="C3383" s="532"/>
      <c r="D3383" s="532"/>
      <c r="E3383" s="532"/>
      <c r="F3383" s="533" t="e">
        <f>#REF!*(#REF!*#REF!+#REF!*#REF!)</f>
        <v>#REF!</v>
      </c>
      <c r="G3383" s="534"/>
      <c r="H3383" s="535"/>
      <c r="I3383" s="532" t="e">
        <f>#REF!</f>
        <v>#REF!</v>
      </c>
      <c r="J3383" s="533"/>
      <c r="K3383" s="263" t="s">
        <v>230</v>
      </c>
      <c r="L3383" s="535" t="e">
        <f>B3354</f>
        <v>#REF!</v>
      </c>
      <c r="M3383" s="532"/>
    </row>
    <row r="3384" spans="2:13" s="254" customFormat="1" ht="45" customHeight="1" thickBot="1" x14ac:dyDescent="0.25">
      <c r="B3384" s="253"/>
      <c r="C3384" s="253"/>
      <c r="D3384" s="253"/>
      <c r="E3384" s="253"/>
      <c r="F3384" s="253"/>
      <c r="G3384" s="253"/>
      <c r="H3384" s="253"/>
      <c r="I3384" s="253"/>
      <c r="J3384" s="253"/>
      <c r="K3384" s="253"/>
      <c r="L3384" s="253"/>
      <c r="M3384" s="253"/>
    </row>
    <row r="3385" spans="2:13" s="254" customFormat="1" ht="27.75" customHeight="1" thickBot="1" x14ac:dyDescent="0.25">
      <c r="B3385" s="542" t="s">
        <v>128</v>
      </c>
      <c r="C3385" s="543"/>
      <c r="D3385" s="543"/>
      <c r="E3385" s="544"/>
      <c r="F3385" s="253"/>
      <c r="G3385" s="253"/>
      <c r="H3385" s="253"/>
      <c r="I3385" s="253"/>
      <c r="J3385" s="253"/>
      <c r="K3385" s="253"/>
      <c r="L3385" s="253"/>
      <c r="M3385" s="253"/>
    </row>
    <row r="3386" spans="2:13" s="254" customFormat="1" ht="27.75" customHeight="1" x14ac:dyDescent="0.2">
      <c r="B3386" s="545" t="e">
        <f>#REF!</f>
        <v>#REF!</v>
      </c>
      <c r="C3386" s="546"/>
      <c r="D3386" s="547"/>
      <c r="E3386" s="548"/>
      <c r="F3386" s="552" t="s">
        <v>240</v>
      </c>
      <c r="G3386" s="553"/>
      <c r="H3386" s="553"/>
      <c r="I3386" s="554"/>
      <c r="J3386" s="552" t="s">
        <v>239</v>
      </c>
      <c r="K3386" s="553"/>
      <c r="L3386" s="553"/>
      <c r="M3386" s="554"/>
    </row>
    <row r="3387" spans="2:13" s="254" customFormat="1" ht="27.75" customHeight="1" thickBot="1" x14ac:dyDescent="0.25">
      <c r="B3387" s="549"/>
      <c r="C3387" s="550"/>
      <c r="D3387" s="550"/>
      <c r="E3387" s="551"/>
      <c r="F3387" s="255" t="s">
        <v>149</v>
      </c>
      <c r="G3387" s="256" t="s">
        <v>151</v>
      </c>
      <c r="H3387" s="256" t="s">
        <v>96</v>
      </c>
      <c r="I3387" s="257" t="s">
        <v>150</v>
      </c>
      <c r="J3387" s="255" t="s">
        <v>149</v>
      </c>
      <c r="K3387" s="256" t="s">
        <v>151</v>
      </c>
      <c r="L3387" s="256" t="s">
        <v>96</v>
      </c>
      <c r="M3387" s="257" t="s">
        <v>150</v>
      </c>
    </row>
    <row r="3388" spans="2:13" s="254" customFormat="1" ht="27.75" customHeight="1" thickTop="1" x14ac:dyDescent="0.2">
      <c r="B3388" s="540" t="s">
        <v>241</v>
      </c>
      <c r="C3388" s="541"/>
      <c r="D3388" s="264"/>
      <c r="E3388" s="237" t="s">
        <v>242</v>
      </c>
      <c r="F3388" s="258" t="e">
        <f>IF(#REF!&gt;=1,IF(#REF!&gt;=1,#REF!),IF(#REF!&gt;=0,"",))</f>
        <v>#REF!</v>
      </c>
      <c r="G3388" s="241" t="e">
        <f>保全管理データ!N5827</f>
        <v>#REF!</v>
      </c>
      <c r="H3388" s="259" t="e">
        <f>IF(#REF!="無","",IF(#REF!="","",IF(#REF!="悪環境における作業",0.2,IF(#REF!="高所又は地下作業",0.1,IF(#REF!="錯綜場所作業",0.3,IF(#REF!="複雑な制約のある作業",0.4,IF(#REF!="単純な制約のある作業",0.2,0)))))))</f>
        <v>#REF!</v>
      </c>
      <c r="I3388" s="260" t="e">
        <f>IF(F3388="","",F3388*G3388*(1+IF(H3388="",0,H3388)))</f>
        <v>#REF!</v>
      </c>
      <c r="J3388" s="258" t="e">
        <f>IF(#REF!&gt;=1,IF(#REF!&gt;=1,#REF!),IF(#REF!&gt;=0,"",))</f>
        <v>#REF!</v>
      </c>
      <c r="K3388" s="241" t="e">
        <f>保全管理データ!N5854</f>
        <v>#REF!</v>
      </c>
      <c r="L3388" s="259" t="e">
        <f>IF(#REF!="","",IF(#REF!="悪環境における作業",0.2,IF(#REF!="高所又は地下作業",0.1,IF(#REF!="錯綜場所作業",0.3,IF(#REF!="複雑な制約のある作業",0.4,IF(#REF!="単純な制約のある作業",0.2,0))))))</f>
        <v>#REF!</v>
      </c>
      <c r="M3388" s="260" t="e">
        <f>IF(J3388="","",J3388*K3388*(1+IF(L3388="",0,L3388)))</f>
        <v>#REF!</v>
      </c>
    </row>
    <row r="3389" spans="2:13" s="254" customFormat="1" ht="27.75" customHeight="1" x14ac:dyDescent="0.2">
      <c r="B3389" s="536" t="s">
        <v>243</v>
      </c>
      <c r="C3389" s="537"/>
      <c r="D3389" s="265"/>
      <c r="E3389" s="224" t="s">
        <v>242</v>
      </c>
      <c r="F3389" s="258" t="e">
        <f>IF(#REF!&gt;=1,IF(#REF!&gt;=1,#REF!),IF(#REF!&gt;=0,"",))</f>
        <v>#REF!</v>
      </c>
      <c r="G3389" s="241" t="e">
        <f>保全管理データ!N5828</f>
        <v>#REF!</v>
      </c>
      <c r="H3389" s="259" t="e">
        <f>IF(#REF!="無","",IF(#REF!="","",IF(#REF!="悪環境における作業",0.2,IF(#REF!="高所又は地下作業",0.1,IF(#REF!="錯綜場所作業",0.3,IF(#REF!="複雑な制約のある作業",0.4,IF(#REF!="単純な制約のある作業",0.2,0)))))))</f>
        <v>#REF!</v>
      </c>
      <c r="I3389" s="260" t="e">
        <f t="shared" ref="I3389:I3411" si="209">IF(F3389="","",F3389*G3389*(1+IF(H3389="",0,H3389)))</f>
        <v>#REF!</v>
      </c>
      <c r="J3389" s="258" t="e">
        <f>IF(#REF!&gt;=1,IF(#REF!&gt;=1,#REF!),IF(#REF!&gt;=0,"",))</f>
        <v>#REF!</v>
      </c>
      <c r="K3389" s="241" t="e">
        <f>保全管理データ!N5855</f>
        <v>#REF!</v>
      </c>
      <c r="L3389" s="259" t="e">
        <f>IF(#REF!="","",IF(#REF!="悪環境における作業",0.2,IF(#REF!="高所又は地下作業",0.1,IF(#REF!="錯綜場所作業",0.3,IF(#REF!="複雑な制約のある作業",0.4,IF(#REF!="単純な制約のある作業",0.2,0))))))</f>
        <v>#REF!</v>
      </c>
      <c r="M3389" s="260" t="e">
        <f t="shared" ref="M3389:M3411" si="210">IF(J3389="","",J3389*K3389*(1+IF(L3389="",0,L3389)))</f>
        <v>#REF!</v>
      </c>
    </row>
    <row r="3390" spans="2:13" s="254" customFormat="1" ht="27.75" customHeight="1" x14ac:dyDescent="0.2">
      <c r="B3390" s="536" t="s">
        <v>249</v>
      </c>
      <c r="C3390" s="537"/>
      <c r="D3390" s="265"/>
      <c r="E3390" s="224" t="s">
        <v>244</v>
      </c>
      <c r="F3390" s="258" t="e">
        <f>IF(#REF!&gt;=1,IF(#REF!&gt;=1,#REF!),IF(#REF!&gt;=0,"",))</f>
        <v>#REF!</v>
      </c>
      <c r="G3390" s="241" t="e">
        <f>保全管理データ!N5829</f>
        <v>#REF!</v>
      </c>
      <c r="H3390" s="259" t="e">
        <f>IF(#REF!="無","",IF(#REF!="","",IF(#REF!="悪環境における作業",0.2,IF(#REF!="高所又は地下作業",0.1,IF(#REF!="錯綜場所作業",0.3,IF(#REF!="複雑な制約のある作業",0.4,IF(#REF!="単純な制約のある作業",0.2,0)))))))</f>
        <v>#REF!</v>
      </c>
      <c r="I3390" s="260" t="e">
        <f t="shared" si="209"/>
        <v>#REF!</v>
      </c>
      <c r="J3390" s="258" t="e">
        <f>IF(#REF!&gt;=1,IF(#REF!&gt;=1,#REF!),IF(#REF!&gt;=0,"",))</f>
        <v>#REF!</v>
      </c>
      <c r="K3390" s="241" t="e">
        <f>保全管理データ!N5856</f>
        <v>#REF!</v>
      </c>
      <c r="L3390" s="259" t="e">
        <f>IF(#REF!="","",IF(#REF!="悪環境における作業",0.2,IF(#REF!="高所又は地下作業",0.1,IF(#REF!="錯綜場所作業",0.3,IF(#REF!="複雑な制約のある作業",0.4,IF(#REF!="単純な制約のある作業",0.2,0))))))</f>
        <v>#REF!</v>
      </c>
      <c r="M3390" s="260" t="e">
        <f t="shared" si="210"/>
        <v>#REF!</v>
      </c>
    </row>
    <row r="3391" spans="2:13" s="254" customFormat="1" ht="27.75" customHeight="1" x14ac:dyDescent="0.2">
      <c r="B3391" s="536" t="s">
        <v>250</v>
      </c>
      <c r="C3391" s="537"/>
      <c r="D3391" s="265"/>
      <c r="E3391" s="224" t="s">
        <v>244</v>
      </c>
      <c r="F3391" s="258" t="e">
        <f>IF(#REF!&gt;=1,IF(#REF!&gt;=1,#REF!),IF(#REF!&gt;=0,"",))</f>
        <v>#REF!</v>
      </c>
      <c r="G3391" s="241" t="e">
        <f>保全管理データ!N5830</f>
        <v>#REF!</v>
      </c>
      <c r="H3391" s="259" t="e">
        <f>IF(#REF!="無","",IF(#REF!="","",IF(#REF!="悪環境における作業",0.2,IF(#REF!="高所又は地下作業",0.1,IF(#REF!="錯綜場所作業",0.3,IF(#REF!="複雑な制約のある作業",0.4,IF(#REF!="単純な制約のある作業",0.2,0)))))))</f>
        <v>#REF!</v>
      </c>
      <c r="I3391" s="260" t="e">
        <f t="shared" si="209"/>
        <v>#REF!</v>
      </c>
      <c r="J3391" s="258" t="e">
        <f>IF(#REF!&gt;=1,IF(#REF!&gt;=1,#REF!),IF(#REF!&gt;=0,"",))</f>
        <v>#REF!</v>
      </c>
      <c r="K3391" s="241" t="e">
        <f>保全管理データ!N5857</f>
        <v>#REF!</v>
      </c>
      <c r="L3391" s="259" t="e">
        <f>IF(#REF!="","",IF(#REF!="悪環境における作業",0.2,IF(#REF!="高所又は地下作業",0.1,IF(#REF!="錯綜場所作業",0.3,IF(#REF!="複雑な制約のある作業",0.4,IF(#REF!="単純な制約のある作業",0.2,0))))))</f>
        <v>#REF!</v>
      </c>
      <c r="M3391" s="260" t="e">
        <f t="shared" si="210"/>
        <v>#REF!</v>
      </c>
    </row>
    <row r="3392" spans="2:13" s="254" customFormat="1" ht="27.75" customHeight="1" x14ac:dyDescent="0.2">
      <c r="B3392" s="536" t="s">
        <v>251</v>
      </c>
      <c r="C3392" s="537"/>
      <c r="D3392" s="265"/>
      <c r="E3392" s="224" t="s">
        <v>242</v>
      </c>
      <c r="F3392" s="258" t="e">
        <f>IF(#REF!&gt;=1,IF(#REF!&gt;=1,#REF!),IF(#REF!&gt;=0,"",))</f>
        <v>#REF!</v>
      </c>
      <c r="G3392" s="241" t="e">
        <f>保全管理データ!N5831</f>
        <v>#REF!</v>
      </c>
      <c r="H3392" s="259" t="e">
        <f>IF(#REF!="無","",IF(#REF!="","",IF(#REF!="悪環境における作業",0.2,IF(#REF!="高所又は地下作業",0.1,IF(#REF!="錯綜場所作業",0.3,IF(#REF!="複雑な制約のある作業",0.4,IF(#REF!="単純な制約のある作業",0.2,0)))))))</f>
        <v>#REF!</v>
      </c>
      <c r="I3392" s="260" t="e">
        <f t="shared" si="209"/>
        <v>#REF!</v>
      </c>
      <c r="J3392" s="258" t="e">
        <f>IF(#REF!&gt;=1,IF(#REF!&gt;=1,#REF!),IF(#REF!&gt;=0,"",))</f>
        <v>#REF!</v>
      </c>
      <c r="K3392" s="241" t="e">
        <f>保全管理データ!N5858</f>
        <v>#REF!</v>
      </c>
      <c r="L3392" s="259" t="e">
        <f>IF(#REF!="","",IF(#REF!="悪環境における作業",0.2,IF(#REF!="高所又は地下作業",0.1,IF(#REF!="錯綜場所作業",0.3,IF(#REF!="複雑な制約のある作業",0.4,IF(#REF!="単純な制約のある作業",0.2,0))))))</f>
        <v>#REF!</v>
      </c>
      <c r="M3392" s="260" t="e">
        <f t="shared" si="210"/>
        <v>#REF!</v>
      </c>
    </row>
    <row r="3393" spans="2:13" s="254" customFormat="1" ht="27.75" customHeight="1" x14ac:dyDescent="0.2">
      <c r="B3393" s="536" t="s">
        <v>252</v>
      </c>
      <c r="C3393" s="537"/>
      <c r="D3393" s="265"/>
      <c r="E3393" s="224" t="s">
        <v>244</v>
      </c>
      <c r="F3393" s="258" t="e">
        <f>IF(#REF!&gt;=1,IF(#REF!&gt;=1,#REF!),IF(#REF!&gt;=0,"",))</f>
        <v>#REF!</v>
      </c>
      <c r="G3393" s="241" t="e">
        <f>保全管理データ!N5832</f>
        <v>#REF!</v>
      </c>
      <c r="H3393" s="259" t="e">
        <f>IF(#REF!="無","",IF(#REF!="","",IF(#REF!="悪環境における作業",0.2,IF(#REF!="高所又は地下作業",0.1,IF(#REF!="錯綜場所作業",0.3,IF(#REF!="複雑な制約のある作業",0.4,IF(#REF!="単純な制約のある作業",0.2,0)))))))</f>
        <v>#REF!</v>
      </c>
      <c r="I3393" s="260" t="e">
        <f t="shared" si="209"/>
        <v>#REF!</v>
      </c>
      <c r="J3393" s="258" t="e">
        <f>IF(#REF!&gt;=1,IF(#REF!&gt;=1,#REF!),IF(#REF!&gt;=0,"",))</f>
        <v>#REF!</v>
      </c>
      <c r="K3393" s="241" t="e">
        <f>保全管理データ!N5859</f>
        <v>#REF!</v>
      </c>
      <c r="L3393" s="259" t="e">
        <f>IF(#REF!="","",IF(#REF!="悪環境における作業",0.2,IF(#REF!="高所又は地下作業",0.1,IF(#REF!="錯綜場所作業",0.3,IF(#REF!="複雑な制約のある作業",0.4,IF(#REF!="単純な制約のある作業",0.2,0))))))</f>
        <v>#REF!</v>
      </c>
      <c r="M3393" s="260" t="e">
        <f t="shared" si="210"/>
        <v>#REF!</v>
      </c>
    </row>
    <row r="3394" spans="2:13" s="254" customFormat="1" ht="27.75" customHeight="1" x14ac:dyDescent="0.2">
      <c r="B3394" s="536" t="s">
        <v>253</v>
      </c>
      <c r="C3394" s="537"/>
      <c r="D3394" s="265"/>
      <c r="E3394" s="224" t="s">
        <v>242</v>
      </c>
      <c r="F3394" s="258" t="e">
        <f>IF(#REF!&gt;=1,IF(#REF!&gt;=1,#REF!),IF(#REF!&gt;=0,"",))</f>
        <v>#REF!</v>
      </c>
      <c r="G3394" s="241" t="e">
        <f>保全管理データ!N5833</f>
        <v>#REF!</v>
      </c>
      <c r="H3394" s="259" t="e">
        <f>IF(#REF!="無","",IF(#REF!="","",IF(#REF!="悪環境における作業",0.2,IF(#REF!="高所又は地下作業",0.1,IF(#REF!="錯綜場所作業",0.3,IF(#REF!="複雑な制約のある作業",0.4,IF(#REF!="単純な制約のある作業",0.2,0)))))))</f>
        <v>#REF!</v>
      </c>
      <c r="I3394" s="260" t="e">
        <f t="shared" si="209"/>
        <v>#REF!</v>
      </c>
      <c r="J3394" s="258" t="e">
        <f>IF(#REF!&gt;=1,IF(#REF!&gt;=1,#REF!),IF(#REF!&gt;=0,"",))</f>
        <v>#REF!</v>
      </c>
      <c r="K3394" s="241" t="e">
        <f>保全管理データ!N5860</f>
        <v>#REF!</v>
      </c>
      <c r="L3394" s="259" t="e">
        <f>IF(#REF!="","",IF(#REF!="悪環境における作業",0.2,IF(#REF!="高所又は地下作業",0.1,IF(#REF!="錯綜場所作業",0.3,IF(#REF!="複雑な制約のある作業",0.4,IF(#REF!="単純な制約のある作業",0.2,0))))))</f>
        <v>#REF!</v>
      </c>
      <c r="M3394" s="260" t="e">
        <f t="shared" si="210"/>
        <v>#REF!</v>
      </c>
    </row>
    <row r="3395" spans="2:13" s="254" customFormat="1" ht="27.75" customHeight="1" x14ac:dyDescent="0.2">
      <c r="B3395" s="536" t="s">
        <v>254</v>
      </c>
      <c r="C3395" s="537"/>
      <c r="D3395" s="265"/>
      <c r="E3395" s="224" t="s">
        <v>242</v>
      </c>
      <c r="F3395" s="258" t="e">
        <f>IF(#REF!&gt;=1,IF(#REF!&gt;=1,#REF!),IF(#REF!&gt;=0,"",))</f>
        <v>#REF!</v>
      </c>
      <c r="G3395" s="241" t="e">
        <f>保全管理データ!N5834</f>
        <v>#REF!</v>
      </c>
      <c r="H3395" s="259" t="e">
        <f>IF(#REF!="無","",IF(#REF!="","",IF(#REF!="悪環境における作業",0.2,IF(#REF!="高所又は地下作業",0.1,IF(#REF!="錯綜場所作業",0.3,IF(#REF!="複雑な制約のある作業",0.4,IF(#REF!="単純な制約のある作業",0.2,0)))))))</f>
        <v>#REF!</v>
      </c>
      <c r="I3395" s="260" t="e">
        <f t="shared" si="209"/>
        <v>#REF!</v>
      </c>
      <c r="J3395" s="258" t="e">
        <f>IF(#REF!&gt;=1,IF(#REF!&gt;=1,#REF!),IF(#REF!&gt;=0,"",))</f>
        <v>#REF!</v>
      </c>
      <c r="K3395" s="241" t="e">
        <f>保全管理データ!N5861</f>
        <v>#REF!</v>
      </c>
      <c r="L3395" s="259" t="e">
        <f>IF(#REF!="","",IF(#REF!="悪環境における作業",0.2,IF(#REF!="高所又は地下作業",0.1,IF(#REF!="錯綜場所作業",0.3,IF(#REF!="複雑な制約のある作業",0.4,IF(#REF!="単純な制約のある作業",0.2,0))))))</f>
        <v>#REF!</v>
      </c>
      <c r="M3395" s="260" t="e">
        <f t="shared" si="210"/>
        <v>#REF!</v>
      </c>
    </row>
    <row r="3396" spans="2:13" s="254" customFormat="1" ht="27.75" customHeight="1" x14ac:dyDescent="0.2">
      <c r="B3396" s="536" t="s">
        <v>255</v>
      </c>
      <c r="C3396" s="537"/>
      <c r="D3396" s="265"/>
      <c r="E3396" s="224" t="s">
        <v>245</v>
      </c>
      <c r="F3396" s="258" t="e">
        <f>IF(#REF!&gt;=1,IF(#REF!&gt;=1,#REF!),IF(#REF!&gt;=0,"",))</f>
        <v>#REF!</v>
      </c>
      <c r="G3396" s="241" t="e">
        <f>保全管理データ!N5835</f>
        <v>#REF!</v>
      </c>
      <c r="H3396" s="259" t="e">
        <f>IF(#REF!="無","",IF(#REF!="","",IF(#REF!="悪環境における作業",0.2,IF(#REF!="高所又は地下作業",0.1,IF(#REF!="錯綜場所作業",0.3,IF(#REF!="複雑な制約のある作業",0.4,IF(#REF!="単純な制約のある作業",0.2,0)))))))</f>
        <v>#REF!</v>
      </c>
      <c r="I3396" s="260" t="e">
        <f t="shared" si="209"/>
        <v>#REF!</v>
      </c>
      <c r="J3396" s="258" t="e">
        <f>IF(#REF!&gt;=1,IF(#REF!&gt;=1,#REF!),IF(#REF!&gt;=0,"",))</f>
        <v>#REF!</v>
      </c>
      <c r="K3396" s="241" t="e">
        <f>保全管理データ!N5862</f>
        <v>#REF!</v>
      </c>
      <c r="L3396" s="259" t="e">
        <f>IF(#REF!="","",IF(#REF!="悪環境における作業",0.2,IF(#REF!="高所又は地下作業",0.1,IF(#REF!="錯綜場所作業",0.3,IF(#REF!="複雑な制約のある作業",0.4,IF(#REF!="単純な制約のある作業",0.2,0))))))</f>
        <v>#REF!</v>
      </c>
      <c r="M3396" s="260" t="e">
        <f t="shared" si="210"/>
        <v>#REF!</v>
      </c>
    </row>
    <row r="3397" spans="2:13" s="254" customFormat="1" ht="27.75" customHeight="1" x14ac:dyDescent="0.2">
      <c r="B3397" s="536" t="s">
        <v>256</v>
      </c>
      <c r="C3397" s="537"/>
      <c r="D3397" s="265"/>
      <c r="E3397" s="224" t="s">
        <v>242</v>
      </c>
      <c r="F3397" s="258" t="e">
        <f>IF(#REF!&gt;=1,IF(#REF!&gt;=1,#REF!),IF(#REF!&gt;=0,"",))</f>
        <v>#REF!</v>
      </c>
      <c r="G3397" s="241" t="e">
        <f>保全管理データ!N5836</f>
        <v>#REF!</v>
      </c>
      <c r="H3397" s="259" t="e">
        <f>IF(#REF!="無","",IF(#REF!="","",IF(#REF!="悪環境における作業",0.2,IF(#REF!="高所又は地下作業",0.1,IF(#REF!="錯綜場所作業",0.3,IF(#REF!="複雑な制約のある作業",0.4,IF(#REF!="単純な制約のある作業",0.2,0)))))))</f>
        <v>#REF!</v>
      </c>
      <c r="I3397" s="260" t="e">
        <f t="shared" si="209"/>
        <v>#REF!</v>
      </c>
      <c r="J3397" s="258" t="e">
        <f>IF(#REF!&gt;=1,IF(#REF!&gt;=1,#REF!),IF(#REF!&gt;=0,"",))</f>
        <v>#REF!</v>
      </c>
      <c r="K3397" s="241" t="e">
        <f>保全管理データ!N5863</f>
        <v>#REF!</v>
      </c>
      <c r="L3397" s="259" t="e">
        <f>IF(#REF!="","",IF(#REF!="悪環境における作業",0.2,IF(#REF!="高所又は地下作業",0.1,IF(#REF!="錯綜場所作業",0.3,IF(#REF!="複雑な制約のある作業",0.4,IF(#REF!="単純な制約のある作業",0.2,0))))))</f>
        <v>#REF!</v>
      </c>
      <c r="M3397" s="260" t="e">
        <f t="shared" si="210"/>
        <v>#REF!</v>
      </c>
    </row>
    <row r="3398" spans="2:13" s="254" customFormat="1" ht="27.75" customHeight="1" x14ac:dyDescent="0.2">
      <c r="B3398" s="536" t="s">
        <v>257</v>
      </c>
      <c r="C3398" s="537"/>
      <c r="D3398" s="265"/>
      <c r="E3398" s="224" t="s">
        <v>245</v>
      </c>
      <c r="F3398" s="258" t="e">
        <f>IF(#REF!&gt;=1,IF(#REF!&gt;=1,#REF!),IF(#REF!&gt;=0,"",))</f>
        <v>#REF!</v>
      </c>
      <c r="G3398" s="241" t="e">
        <f>保全管理データ!N5837</f>
        <v>#REF!</v>
      </c>
      <c r="H3398" s="259" t="e">
        <f>IF(#REF!="無","",IF(#REF!="","",IF(#REF!="悪環境における作業",0.2,IF(#REF!="高所又は地下作業",0.1,IF(#REF!="錯綜場所作業",0.3,IF(#REF!="複雑な制約のある作業",0.4,IF(#REF!="単純な制約のある作業",0.2,0)))))))</f>
        <v>#REF!</v>
      </c>
      <c r="I3398" s="260" t="e">
        <f t="shared" si="209"/>
        <v>#REF!</v>
      </c>
      <c r="J3398" s="258" t="e">
        <f>IF(#REF!&gt;=1,IF(#REF!&gt;=1,#REF!),IF(#REF!&gt;=0,"",))</f>
        <v>#REF!</v>
      </c>
      <c r="K3398" s="241" t="e">
        <f>保全管理データ!N5864</f>
        <v>#REF!</v>
      </c>
      <c r="L3398" s="259" t="e">
        <f>IF(#REF!="","",IF(#REF!="悪環境における作業",0.2,IF(#REF!="高所又は地下作業",0.1,IF(#REF!="錯綜場所作業",0.3,IF(#REF!="複雑な制約のある作業",0.4,IF(#REF!="単純な制約のある作業",0.2,0))))))</f>
        <v>#REF!</v>
      </c>
      <c r="M3398" s="260" t="e">
        <f t="shared" si="210"/>
        <v>#REF!</v>
      </c>
    </row>
    <row r="3399" spans="2:13" s="254" customFormat="1" ht="27.75" customHeight="1" x14ac:dyDescent="0.2">
      <c r="B3399" s="536" t="s">
        <v>258</v>
      </c>
      <c r="C3399" s="537"/>
      <c r="D3399" s="265"/>
      <c r="E3399" s="224" t="s">
        <v>245</v>
      </c>
      <c r="F3399" s="258" t="e">
        <f>IF(#REF!&gt;=1,IF(#REF!&gt;=1,#REF!),IF(#REF!&gt;=0,"",))</f>
        <v>#REF!</v>
      </c>
      <c r="G3399" s="241" t="e">
        <f>保全管理データ!N5838</f>
        <v>#REF!</v>
      </c>
      <c r="H3399" s="259" t="e">
        <f>IF(#REF!="無","",IF(#REF!="","",IF(#REF!="悪環境における作業",0.2,IF(#REF!="高所又は地下作業",0.1,IF(#REF!="錯綜場所作業",0.3,IF(#REF!="複雑な制約のある作業",0.4,IF(#REF!="単純な制約のある作業",0.2,0)))))))</f>
        <v>#REF!</v>
      </c>
      <c r="I3399" s="260" t="e">
        <f t="shared" si="209"/>
        <v>#REF!</v>
      </c>
      <c r="J3399" s="258" t="e">
        <f>IF(#REF!&gt;=1,IF(#REF!&gt;=1,#REF!),IF(#REF!&gt;=0,"",))</f>
        <v>#REF!</v>
      </c>
      <c r="K3399" s="241" t="e">
        <f>保全管理データ!N5865</f>
        <v>#REF!</v>
      </c>
      <c r="L3399" s="259" t="e">
        <f>IF(#REF!="","",IF(#REF!="悪環境における作業",0.2,IF(#REF!="高所又は地下作業",0.1,IF(#REF!="錯綜場所作業",0.3,IF(#REF!="複雑な制約のある作業",0.4,IF(#REF!="単純な制約のある作業",0.2,0))))))</f>
        <v>#REF!</v>
      </c>
      <c r="M3399" s="260" t="e">
        <f t="shared" si="210"/>
        <v>#REF!</v>
      </c>
    </row>
    <row r="3400" spans="2:13" s="254" customFormat="1" ht="27.75" customHeight="1" x14ac:dyDescent="0.2">
      <c r="B3400" s="536" t="s">
        <v>259</v>
      </c>
      <c r="C3400" s="537"/>
      <c r="D3400" s="265"/>
      <c r="E3400" s="224" t="s">
        <v>245</v>
      </c>
      <c r="F3400" s="258" t="e">
        <f>IF(#REF!&gt;=1,IF(#REF!&gt;=1,#REF!),IF(#REF!&gt;=0,"",))</f>
        <v>#REF!</v>
      </c>
      <c r="G3400" s="241" t="e">
        <f>保全管理データ!N5839</f>
        <v>#REF!</v>
      </c>
      <c r="H3400" s="259" t="e">
        <f>IF(#REF!="無","",IF(#REF!="","",IF(#REF!="悪環境における作業",0.2,IF(#REF!="高所又は地下作業",0.1,IF(#REF!="錯綜場所作業",0.3,IF(#REF!="複雑な制約のある作業",0.4,IF(#REF!="単純な制約のある作業",0.2,0)))))))</f>
        <v>#REF!</v>
      </c>
      <c r="I3400" s="260" t="e">
        <f t="shared" si="209"/>
        <v>#REF!</v>
      </c>
      <c r="J3400" s="258" t="e">
        <f>IF(#REF!&gt;=1,IF(#REF!&gt;=1,#REF!),IF(#REF!&gt;=0,"",))</f>
        <v>#REF!</v>
      </c>
      <c r="K3400" s="241" t="e">
        <f>保全管理データ!N5866</f>
        <v>#REF!</v>
      </c>
      <c r="L3400" s="259" t="e">
        <f>IF(#REF!="","",IF(#REF!="悪環境における作業",0.2,IF(#REF!="高所又は地下作業",0.1,IF(#REF!="錯綜場所作業",0.3,IF(#REF!="複雑な制約のある作業",0.4,IF(#REF!="単純な制約のある作業",0.2,0))))))</f>
        <v>#REF!</v>
      </c>
      <c r="M3400" s="260" t="e">
        <f t="shared" si="210"/>
        <v>#REF!</v>
      </c>
    </row>
    <row r="3401" spans="2:13" s="254" customFormat="1" ht="27.75" customHeight="1" x14ac:dyDescent="0.2">
      <c r="B3401" s="536" t="s">
        <v>260</v>
      </c>
      <c r="C3401" s="537"/>
      <c r="D3401" s="265"/>
      <c r="E3401" s="224" t="s">
        <v>248</v>
      </c>
      <c r="F3401" s="258" t="e">
        <f>IF(#REF!&gt;=1,IF(#REF!&gt;=1,#REF!),IF(#REF!&gt;=0,"",))</f>
        <v>#REF!</v>
      </c>
      <c r="G3401" s="241" t="e">
        <f>保全管理データ!N5840</f>
        <v>#REF!</v>
      </c>
      <c r="H3401" s="259" t="e">
        <f>IF(#REF!="無","",IF(#REF!="","",IF(#REF!="悪環境における作業",0.2,IF(#REF!="高所又は地下作業",0.1,IF(#REF!="錯綜場所作業",0.3,IF(#REF!="複雑な制約のある作業",0.4,IF(#REF!="単純な制約のある作業",0.2,0)))))))</f>
        <v>#REF!</v>
      </c>
      <c r="I3401" s="260" t="e">
        <f t="shared" si="209"/>
        <v>#REF!</v>
      </c>
      <c r="J3401" s="258" t="e">
        <f>IF(#REF!&gt;=1,IF(#REF!&gt;=1,#REF!),IF(#REF!&gt;=0,"",))</f>
        <v>#REF!</v>
      </c>
      <c r="K3401" s="241" t="e">
        <f>保全管理データ!N5867</f>
        <v>#REF!</v>
      </c>
      <c r="L3401" s="259" t="e">
        <f>IF(#REF!="","",IF(#REF!="悪環境における作業",0.2,IF(#REF!="高所又は地下作業",0.1,IF(#REF!="錯綜場所作業",0.3,IF(#REF!="複雑な制約のある作業",0.4,IF(#REF!="単純な制約のある作業",0.2,0))))))</f>
        <v>#REF!</v>
      </c>
      <c r="M3401" s="260" t="e">
        <f t="shared" si="210"/>
        <v>#REF!</v>
      </c>
    </row>
    <row r="3402" spans="2:13" s="254" customFormat="1" ht="27.75" customHeight="1" x14ac:dyDescent="0.2">
      <c r="B3402" s="536" t="s">
        <v>261</v>
      </c>
      <c r="C3402" s="537"/>
      <c r="D3402" s="265"/>
      <c r="E3402" s="224" t="s">
        <v>247</v>
      </c>
      <c r="F3402" s="258" t="e">
        <f>IF(#REF!&gt;=1,IF(#REF!&gt;=1,#REF!),IF(#REF!&gt;=0,"",))</f>
        <v>#REF!</v>
      </c>
      <c r="G3402" s="241" t="e">
        <f>保全管理データ!N5841</f>
        <v>#REF!</v>
      </c>
      <c r="H3402" s="259" t="e">
        <f>IF(#REF!="無","",IF(#REF!="","",IF(#REF!="悪環境における作業",0.2,IF(#REF!="高所又は地下作業",0.1,IF(#REF!="錯綜場所作業",0.3,IF(#REF!="複雑な制約のある作業",0.4,IF(#REF!="単純な制約のある作業",0.2,0)))))))</f>
        <v>#REF!</v>
      </c>
      <c r="I3402" s="260" t="e">
        <f t="shared" si="209"/>
        <v>#REF!</v>
      </c>
      <c r="J3402" s="258" t="e">
        <f>IF(#REF!&gt;=1,IF(#REF!&gt;=1,#REF!),IF(#REF!&gt;=0,"",))</f>
        <v>#REF!</v>
      </c>
      <c r="K3402" s="241" t="e">
        <f>保全管理データ!N5868</f>
        <v>#REF!</v>
      </c>
      <c r="L3402" s="259" t="e">
        <f>IF(#REF!="","",IF(#REF!="悪環境における作業",0.2,IF(#REF!="高所又は地下作業",0.1,IF(#REF!="錯綜場所作業",0.3,IF(#REF!="複雑な制約のある作業",0.4,IF(#REF!="単純な制約のある作業",0.2,0))))))</f>
        <v>#REF!</v>
      </c>
      <c r="M3402" s="260" t="e">
        <f t="shared" si="210"/>
        <v>#REF!</v>
      </c>
    </row>
    <row r="3403" spans="2:13" s="254" customFormat="1" ht="27.75" customHeight="1" x14ac:dyDescent="0.2">
      <c r="B3403" s="536" t="s">
        <v>262</v>
      </c>
      <c r="C3403" s="537"/>
      <c r="D3403" s="265"/>
      <c r="E3403" s="224" t="s">
        <v>245</v>
      </c>
      <c r="F3403" s="258" t="e">
        <f>IF(#REF!&gt;=1,IF(#REF!&gt;=1,#REF!),IF(#REF!&gt;=0,"",))</f>
        <v>#REF!</v>
      </c>
      <c r="G3403" s="241" t="e">
        <f>保全管理データ!N5842</f>
        <v>#REF!</v>
      </c>
      <c r="H3403" s="259" t="e">
        <f>IF(#REF!="無","",IF(#REF!="","",IF(#REF!="悪環境における作業",0.2,IF(#REF!="高所又は地下作業",0.1,IF(#REF!="錯綜場所作業",0.3,IF(#REF!="複雑な制約のある作業",0.4,IF(#REF!="単純な制約のある作業",0.2,0)))))))</f>
        <v>#REF!</v>
      </c>
      <c r="I3403" s="260" t="e">
        <f t="shared" si="209"/>
        <v>#REF!</v>
      </c>
      <c r="J3403" s="258" t="e">
        <f>IF(#REF!&gt;=1,IF(#REF!&gt;=1,#REF!),IF(#REF!&gt;=0,"",))</f>
        <v>#REF!</v>
      </c>
      <c r="K3403" s="241" t="e">
        <f>保全管理データ!N5869</f>
        <v>#REF!</v>
      </c>
      <c r="L3403" s="259" t="e">
        <f>IF(#REF!="","",IF(#REF!="悪環境における作業",0.2,IF(#REF!="高所又は地下作業",0.1,IF(#REF!="錯綜場所作業",0.3,IF(#REF!="複雑な制約のある作業",0.4,IF(#REF!="単純な制約のある作業",0.2,0))))))</f>
        <v>#REF!</v>
      </c>
      <c r="M3403" s="260" t="e">
        <f t="shared" si="210"/>
        <v>#REF!</v>
      </c>
    </row>
    <row r="3404" spans="2:13" s="254" customFormat="1" ht="27.75" customHeight="1" x14ac:dyDescent="0.2">
      <c r="B3404" s="536" t="s">
        <v>263</v>
      </c>
      <c r="C3404" s="537"/>
      <c r="D3404" s="265"/>
      <c r="E3404" s="224" t="s">
        <v>245</v>
      </c>
      <c r="F3404" s="258" t="e">
        <f>IF(#REF!&gt;=1,IF(#REF!&gt;=1,#REF!),IF(#REF!&gt;=0,"",))</f>
        <v>#REF!</v>
      </c>
      <c r="G3404" s="241" t="e">
        <f>保全管理データ!N5843</f>
        <v>#REF!</v>
      </c>
      <c r="H3404" s="259" t="e">
        <f>IF(#REF!="無","",IF(#REF!="","",IF(#REF!="悪環境における作業",0.2,IF(#REF!="高所又は地下作業",0.1,IF(#REF!="錯綜場所作業",0.3,IF(#REF!="複雑な制約のある作業",0.4,IF(#REF!="単純な制約のある作業",0.2,0)))))))</f>
        <v>#REF!</v>
      </c>
      <c r="I3404" s="260" t="e">
        <f t="shared" si="209"/>
        <v>#REF!</v>
      </c>
      <c r="J3404" s="258" t="e">
        <f>IF(#REF!&gt;=1,IF(#REF!&gt;=1,#REF!),IF(#REF!&gt;=0,"",))</f>
        <v>#REF!</v>
      </c>
      <c r="K3404" s="241" t="e">
        <f>保全管理データ!N5870</f>
        <v>#REF!</v>
      </c>
      <c r="L3404" s="259" t="e">
        <f>IF(#REF!="","",IF(#REF!="悪環境における作業",0.2,IF(#REF!="高所又は地下作業",0.1,IF(#REF!="錯綜場所作業",0.3,IF(#REF!="複雑な制約のある作業",0.4,IF(#REF!="単純な制約のある作業",0.2,0))))))</f>
        <v>#REF!</v>
      </c>
      <c r="M3404" s="260" t="e">
        <f t="shared" si="210"/>
        <v>#REF!</v>
      </c>
    </row>
    <row r="3405" spans="2:13" s="254" customFormat="1" ht="27.75" customHeight="1" x14ac:dyDescent="0.2">
      <c r="B3405" s="536" t="s">
        <v>264</v>
      </c>
      <c r="C3405" s="537"/>
      <c r="D3405" s="265"/>
      <c r="E3405" s="224" t="s">
        <v>245</v>
      </c>
      <c r="F3405" s="258" t="e">
        <f>IF(#REF!&gt;=1,IF(#REF!&gt;=1,#REF!),IF(#REF!&gt;=0,"",))</f>
        <v>#REF!</v>
      </c>
      <c r="G3405" s="241" t="e">
        <f>保全管理データ!N5844</f>
        <v>#REF!</v>
      </c>
      <c r="H3405" s="259" t="e">
        <f>IF(#REF!="無","",IF(#REF!="","",IF(#REF!="悪環境における作業",0.2,IF(#REF!="高所又は地下作業",0.1,IF(#REF!="錯綜場所作業",0.3,IF(#REF!="複雑な制約のある作業",0.4,IF(#REF!="単純な制約のある作業",0.2,0)))))))</f>
        <v>#REF!</v>
      </c>
      <c r="I3405" s="260" t="e">
        <f t="shared" si="209"/>
        <v>#REF!</v>
      </c>
      <c r="J3405" s="258" t="e">
        <f>IF(#REF!&gt;=1,IF(#REF!&gt;=1,#REF!),IF(#REF!&gt;=0,"",))</f>
        <v>#REF!</v>
      </c>
      <c r="K3405" s="241" t="e">
        <f>保全管理データ!N5871</f>
        <v>#REF!</v>
      </c>
      <c r="L3405" s="259" t="e">
        <f>IF(#REF!="","",IF(#REF!="悪環境における作業",0.2,IF(#REF!="高所又は地下作業",0.1,IF(#REF!="錯綜場所作業",0.3,IF(#REF!="複雑な制約のある作業",0.4,IF(#REF!="単純な制約のある作業",0.2,0))))))</f>
        <v>#REF!</v>
      </c>
      <c r="M3405" s="260" t="e">
        <f t="shared" si="210"/>
        <v>#REF!</v>
      </c>
    </row>
    <row r="3406" spans="2:13" s="254" customFormat="1" ht="27.75" customHeight="1" x14ac:dyDescent="0.2">
      <c r="B3406" s="536" t="s">
        <v>265</v>
      </c>
      <c r="C3406" s="537"/>
      <c r="D3406" s="265"/>
      <c r="E3406" s="224" t="s">
        <v>245</v>
      </c>
      <c r="F3406" s="258" t="e">
        <f>IF(#REF!&gt;=1,IF(#REF!&gt;=1,#REF!),IF(#REF!&gt;=0,"",))</f>
        <v>#REF!</v>
      </c>
      <c r="G3406" s="241" t="e">
        <f>保全管理データ!N5845</f>
        <v>#REF!</v>
      </c>
      <c r="H3406" s="259" t="e">
        <f>IF(#REF!="無","",IF(#REF!="","",IF(#REF!="悪環境における作業",0.2,IF(#REF!="高所又は地下作業",0.1,IF(#REF!="錯綜場所作業",0.3,IF(#REF!="複雑な制約のある作業",0.4,IF(#REF!="単純な制約のある作業",0.2,0)))))))</f>
        <v>#REF!</v>
      </c>
      <c r="I3406" s="260" t="e">
        <f t="shared" si="209"/>
        <v>#REF!</v>
      </c>
      <c r="J3406" s="258" t="e">
        <f>IF(#REF!&gt;=1,IF(#REF!&gt;=1,#REF!),IF(#REF!&gt;=0,"",))</f>
        <v>#REF!</v>
      </c>
      <c r="K3406" s="241" t="e">
        <f>保全管理データ!N5872</f>
        <v>#REF!</v>
      </c>
      <c r="L3406" s="259" t="e">
        <f>IF(#REF!="","",IF(#REF!="悪環境における作業",0.2,IF(#REF!="高所又は地下作業",0.1,IF(#REF!="錯綜場所作業",0.3,IF(#REF!="複雑な制約のある作業",0.4,IF(#REF!="単純な制約のある作業",0.2,0))))))</f>
        <v>#REF!</v>
      </c>
      <c r="M3406" s="260" t="e">
        <f t="shared" si="210"/>
        <v>#REF!</v>
      </c>
    </row>
    <row r="3407" spans="2:13" s="254" customFormat="1" ht="27.75" customHeight="1" x14ac:dyDescent="0.2">
      <c r="B3407" s="536" t="s">
        <v>266</v>
      </c>
      <c r="C3407" s="537"/>
      <c r="D3407" s="265"/>
      <c r="E3407" s="224" t="s">
        <v>245</v>
      </c>
      <c r="F3407" s="258" t="e">
        <f>IF(#REF!&gt;=1,IF(#REF!&gt;=1,#REF!),IF(#REF!&gt;=0,"",))</f>
        <v>#REF!</v>
      </c>
      <c r="G3407" s="241" t="e">
        <f>保全管理データ!N5846</f>
        <v>#REF!</v>
      </c>
      <c r="H3407" s="259" t="e">
        <f>IF(#REF!="無","",IF(#REF!="","",IF(#REF!="悪環境における作業",0.2,IF(#REF!="高所又は地下作業",0.1,IF(#REF!="錯綜場所作業",0.3,IF(#REF!="複雑な制約のある作業",0.4,IF(#REF!="単純な制約のある作業",0.2,0)))))))</f>
        <v>#REF!</v>
      </c>
      <c r="I3407" s="260" t="e">
        <f t="shared" si="209"/>
        <v>#REF!</v>
      </c>
      <c r="J3407" s="258" t="e">
        <f>IF(#REF!&gt;=1,IF(#REF!&gt;=1,#REF!),IF(#REF!&gt;=0,"",))</f>
        <v>#REF!</v>
      </c>
      <c r="K3407" s="241" t="e">
        <f>保全管理データ!N5873</f>
        <v>#REF!</v>
      </c>
      <c r="L3407" s="259" t="e">
        <f>IF(#REF!="","",IF(#REF!="悪環境における作業",0.2,IF(#REF!="高所又は地下作業",0.1,IF(#REF!="錯綜場所作業",0.3,IF(#REF!="複雑な制約のある作業",0.4,IF(#REF!="単純な制約のある作業",0.2,0))))))</f>
        <v>#REF!</v>
      </c>
      <c r="M3407" s="260" t="e">
        <f t="shared" si="210"/>
        <v>#REF!</v>
      </c>
    </row>
    <row r="3408" spans="2:13" s="254" customFormat="1" ht="27.75" customHeight="1" x14ac:dyDescent="0.2">
      <c r="B3408" s="536" t="s">
        <v>81</v>
      </c>
      <c r="C3408" s="537"/>
      <c r="D3408" s="265"/>
      <c r="E3408" s="224" t="s">
        <v>245</v>
      </c>
      <c r="F3408" s="258" t="e">
        <f>IF(#REF!&gt;=1,IF(#REF!&gt;=1,#REF!),IF(#REF!&gt;=0,"",))</f>
        <v>#REF!</v>
      </c>
      <c r="G3408" s="241" t="e">
        <f>保全管理データ!N5847</f>
        <v>#REF!</v>
      </c>
      <c r="H3408" s="259" t="e">
        <f>IF(#REF!="無","",IF(#REF!="","",IF(#REF!="悪環境における作業",0.2,IF(#REF!="高所又は地下作業",0.1,IF(#REF!="錯綜場所作業",0.3,IF(#REF!="複雑な制約のある作業",0.4,IF(#REF!="単純な制約のある作業",0.2,0)))))))</f>
        <v>#REF!</v>
      </c>
      <c r="I3408" s="260" t="e">
        <f t="shared" si="209"/>
        <v>#REF!</v>
      </c>
      <c r="J3408" s="258" t="e">
        <f>IF(#REF!&gt;=1,IF(#REF!&gt;=1,#REF!),IF(#REF!&gt;=0,"",))</f>
        <v>#REF!</v>
      </c>
      <c r="K3408" s="241" t="e">
        <f>保全管理データ!N5874</f>
        <v>#REF!</v>
      </c>
      <c r="L3408" s="259" t="e">
        <f>IF(#REF!="","",IF(#REF!="悪環境における作業",0.2,IF(#REF!="高所又は地下作業",0.1,IF(#REF!="錯綜場所作業",0.3,IF(#REF!="複雑な制約のある作業",0.4,IF(#REF!="単純な制約のある作業",0.2,0))))))</f>
        <v>#REF!</v>
      </c>
      <c r="M3408" s="260" t="e">
        <f t="shared" si="210"/>
        <v>#REF!</v>
      </c>
    </row>
    <row r="3409" spans="2:13" s="254" customFormat="1" ht="27.75" customHeight="1" x14ac:dyDescent="0.2">
      <c r="B3409" s="536" t="s">
        <v>267</v>
      </c>
      <c r="C3409" s="537"/>
      <c r="D3409" s="265"/>
      <c r="E3409" s="224" t="s">
        <v>247</v>
      </c>
      <c r="F3409" s="258" t="e">
        <f>IF(#REF!&gt;=1,IF(#REF!&gt;=1,#REF!),IF(#REF!&gt;=0,"",))</f>
        <v>#REF!</v>
      </c>
      <c r="G3409" s="241" t="e">
        <f>保全管理データ!N5848</f>
        <v>#REF!</v>
      </c>
      <c r="H3409" s="259" t="e">
        <f>IF(#REF!="無","",IF(#REF!="","",IF(#REF!="悪環境における作業",0.2,IF(#REF!="高所又は地下作業",0.1,IF(#REF!="錯綜場所作業",0.3,IF(#REF!="複雑な制約のある作業",0.4,IF(#REF!="単純な制約のある作業",0.2,0)))))))</f>
        <v>#REF!</v>
      </c>
      <c r="I3409" s="260" t="e">
        <f t="shared" si="209"/>
        <v>#REF!</v>
      </c>
      <c r="J3409" s="258" t="e">
        <f>IF(#REF!&gt;=1,IF(#REF!&gt;=1,#REF!),IF(#REF!&gt;=0,"",))</f>
        <v>#REF!</v>
      </c>
      <c r="K3409" s="241" t="e">
        <f>保全管理データ!N5875</f>
        <v>#REF!</v>
      </c>
      <c r="L3409" s="259" t="e">
        <f>IF(#REF!="","",IF(#REF!="悪環境における作業",0.2,IF(#REF!="高所又は地下作業",0.1,IF(#REF!="錯綜場所作業",0.3,IF(#REF!="複雑な制約のある作業",0.4,IF(#REF!="単純な制約のある作業",0.2,0))))))</f>
        <v>#REF!</v>
      </c>
      <c r="M3409" s="260" t="e">
        <f t="shared" si="210"/>
        <v>#REF!</v>
      </c>
    </row>
    <row r="3410" spans="2:13" s="254" customFormat="1" ht="27.75" customHeight="1" x14ac:dyDescent="0.2">
      <c r="B3410" s="536" t="s">
        <v>268</v>
      </c>
      <c r="C3410" s="537"/>
      <c r="D3410" s="265"/>
      <c r="E3410" s="224" t="s">
        <v>246</v>
      </c>
      <c r="F3410" s="258" t="e">
        <f>IF(#REF!&gt;=1,IF(#REF!&gt;=1,#REF!),IF(#REF!&gt;=0,"",))</f>
        <v>#REF!</v>
      </c>
      <c r="G3410" s="241" t="e">
        <f>保全管理データ!N5849</f>
        <v>#REF!</v>
      </c>
      <c r="H3410" s="259" t="e">
        <f>IF(#REF!="無","",IF(#REF!="","",IF(#REF!="悪環境における作業",0.2,IF(#REF!="高所又は地下作業",0.1,IF(#REF!="錯綜場所作業",0.3,IF(#REF!="複雑な制約のある作業",0.4,IF(#REF!="単純な制約のある作業",0.2,0)))))))</f>
        <v>#REF!</v>
      </c>
      <c r="I3410" s="260" t="e">
        <f t="shared" si="209"/>
        <v>#REF!</v>
      </c>
      <c r="J3410" s="258" t="e">
        <f>IF(#REF!&gt;=1,IF(#REF!&gt;=1,#REF!),IF(#REF!&gt;=0,"",))</f>
        <v>#REF!</v>
      </c>
      <c r="K3410" s="241" t="e">
        <f>保全管理データ!N5876</f>
        <v>#REF!</v>
      </c>
      <c r="L3410" s="259" t="e">
        <f>IF(#REF!="","",IF(#REF!="悪環境における作業",0.2,IF(#REF!="高所又は地下作業",0.1,IF(#REF!="錯綜場所作業",0.3,IF(#REF!="複雑な制約のある作業",0.4,IF(#REF!="単純な制約のある作業",0.2,0))))))</f>
        <v>#REF!</v>
      </c>
      <c r="M3410" s="260" t="e">
        <f t="shared" si="210"/>
        <v>#REF!</v>
      </c>
    </row>
    <row r="3411" spans="2:13" s="254" customFormat="1" ht="27.75" customHeight="1" thickBot="1" x14ac:dyDescent="0.25">
      <c r="B3411" s="538" t="s">
        <v>269</v>
      </c>
      <c r="C3411" s="539"/>
      <c r="D3411" s="266"/>
      <c r="E3411" s="252" t="s">
        <v>245</v>
      </c>
      <c r="F3411" s="261" t="e">
        <f>IF(#REF!&gt;=1,IF(#REF!&gt;=1,#REF!),IF(#REF!&gt;=0,"",))</f>
        <v>#REF!</v>
      </c>
      <c r="G3411" s="245" t="e">
        <f>保全管理データ!N5850</f>
        <v>#REF!</v>
      </c>
      <c r="H3411" s="259" t="e">
        <f>IF(#REF!="無","",IF(#REF!="","",IF(#REF!="悪環境における作業",0.2,IF(#REF!="高所又は地下作業",0.1,IF(#REF!="錯綜場所作業",0.3,IF(#REF!="複雑な制約のある作業",0.4,IF(#REF!="単純な制約のある作業",0.2,0)))))))</f>
        <v>#REF!</v>
      </c>
      <c r="I3411" s="260" t="e">
        <f t="shared" si="209"/>
        <v>#REF!</v>
      </c>
      <c r="J3411" s="261" t="e">
        <f>IF(#REF!&gt;=1,IF(#REF!&gt;=1,#REF!),IF(#REF!&gt;=0,"",))</f>
        <v>#REF!</v>
      </c>
      <c r="K3411" s="245" t="e">
        <f>保全管理データ!N5877</f>
        <v>#REF!</v>
      </c>
      <c r="L3411" s="262" t="e">
        <f>IF(#REF!="","",IF(#REF!="悪環境における作業",0.2,IF(#REF!="高所又は地下作業",0.1,IF(#REF!="錯綜場所作業",0.3,IF(#REF!="複雑な制約のある作業",0.4,IF(#REF!="単純な制約のある作業",0.2,0))))))</f>
        <v>#REF!</v>
      </c>
      <c r="M3411" s="260" t="e">
        <f t="shared" si="210"/>
        <v>#REF!</v>
      </c>
    </row>
    <row r="3412" spans="2:13" s="254" customFormat="1" ht="27.75" customHeight="1" thickBot="1" x14ac:dyDescent="0.25">
      <c r="B3412" s="532" t="s">
        <v>190</v>
      </c>
      <c r="C3412" s="532"/>
      <c r="D3412" s="532"/>
      <c r="E3412" s="532"/>
      <c r="F3412" s="533" t="e">
        <f>SUM(I3388:I3411)</f>
        <v>#REF!</v>
      </c>
      <c r="G3412" s="534"/>
      <c r="H3412" s="534"/>
      <c r="I3412" s="535"/>
      <c r="J3412" s="533" t="e">
        <f>IF(SUM(J3388:J3411)=0,"0.00",SUM(M3388:M3411))</f>
        <v>#REF!</v>
      </c>
      <c r="K3412" s="534"/>
      <c r="L3412" s="534"/>
      <c r="M3412" s="535"/>
    </row>
    <row r="3413" spans="2:13" s="254" customFormat="1" ht="27.75" customHeight="1" thickBot="1" x14ac:dyDescent="0.25">
      <c r="B3413" s="532" t="s">
        <v>97</v>
      </c>
      <c r="C3413" s="532"/>
      <c r="D3413" s="532"/>
      <c r="E3413" s="532"/>
      <c r="F3413" s="533" t="e">
        <f>IF(#REF!="５年以下","0",IF(#REF!="５年～１０年",0.1,IF(#REF!="１０年以上",0.15)))</f>
        <v>#REF!</v>
      </c>
      <c r="G3413" s="534"/>
      <c r="H3413" s="534"/>
      <c r="I3413" s="534"/>
      <c r="J3413" s="534"/>
      <c r="K3413" s="534"/>
      <c r="L3413" s="534"/>
      <c r="M3413" s="535"/>
    </row>
    <row r="3414" spans="2:13" s="254" customFormat="1" ht="27.75" customHeight="1" thickBot="1" x14ac:dyDescent="0.25">
      <c r="B3414" s="533" t="s">
        <v>273</v>
      </c>
      <c r="C3414" s="534"/>
      <c r="D3414" s="534"/>
      <c r="E3414" s="535"/>
      <c r="F3414" s="533" t="e">
        <f>F3412*(1+F3413)</f>
        <v>#REF!</v>
      </c>
      <c r="G3414" s="534"/>
      <c r="H3414" s="534"/>
      <c r="I3414" s="534"/>
      <c r="J3414" s="533" t="e">
        <f>J3412*(1+F3413)</f>
        <v>#REF!</v>
      </c>
      <c r="K3414" s="534"/>
      <c r="L3414" s="534"/>
      <c r="M3414" s="535"/>
    </row>
    <row r="3415" spans="2:13" s="254" customFormat="1" ht="27.75" customHeight="1" thickBot="1" x14ac:dyDescent="0.25">
      <c r="B3415" s="532" t="s">
        <v>191</v>
      </c>
      <c r="C3415" s="532"/>
      <c r="D3415" s="532"/>
      <c r="E3415" s="532"/>
      <c r="F3415" s="533" t="e">
        <f>#REF!*(#REF!*#REF!+#REF!*#REF!)</f>
        <v>#REF!</v>
      </c>
      <c r="G3415" s="534"/>
      <c r="H3415" s="535"/>
      <c r="I3415" s="532" t="e">
        <f>#REF!</f>
        <v>#REF!</v>
      </c>
      <c r="J3415" s="533"/>
      <c r="K3415" s="263" t="s">
        <v>230</v>
      </c>
      <c r="L3415" s="535" t="e">
        <f>B3386</f>
        <v>#REF!</v>
      </c>
      <c r="M3415" s="532"/>
    </row>
    <row r="3416" spans="2:13" s="254" customFormat="1" ht="45" customHeight="1" thickBot="1" x14ac:dyDescent="0.25">
      <c r="B3416" s="253"/>
      <c r="C3416" s="253"/>
      <c r="D3416" s="253"/>
      <c r="E3416" s="253"/>
      <c r="F3416" s="253"/>
      <c r="G3416" s="253"/>
      <c r="H3416" s="253"/>
      <c r="I3416" s="253"/>
      <c r="J3416" s="253"/>
      <c r="K3416" s="253"/>
      <c r="L3416" s="253"/>
      <c r="M3416" s="253"/>
    </row>
    <row r="3417" spans="2:13" s="254" customFormat="1" ht="27.75" customHeight="1" thickBot="1" x14ac:dyDescent="0.25">
      <c r="B3417" s="542" t="s">
        <v>128</v>
      </c>
      <c r="C3417" s="543"/>
      <c r="D3417" s="543"/>
      <c r="E3417" s="544"/>
      <c r="F3417" s="253"/>
      <c r="G3417" s="253"/>
      <c r="H3417" s="253"/>
      <c r="I3417" s="253"/>
      <c r="J3417" s="253"/>
      <c r="K3417" s="253"/>
      <c r="L3417" s="253"/>
      <c r="M3417" s="253"/>
    </row>
    <row r="3418" spans="2:13" s="254" customFormat="1" ht="27.75" customHeight="1" x14ac:dyDescent="0.2">
      <c r="B3418" s="545" t="e">
        <f>#REF!</f>
        <v>#REF!</v>
      </c>
      <c r="C3418" s="546"/>
      <c r="D3418" s="547"/>
      <c r="E3418" s="548"/>
      <c r="F3418" s="552" t="s">
        <v>240</v>
      </c>
      <c r="G3418" s="553"/>
      <c r="H3418" s="553"/>
      <c r="I3418" s="554"/>
      <c r="J3418" s="552" t="s">
        <v>239</v>
      </c>
      <c r="K3418" s="553"/>
      <c r="L3418" s="553"/>
      <c r="M3418" s="554"/>
    </row>
    <row r="3419" spans="2:13" s="254" customFormat="1" ht="27.75" customHeight="1" thickBot="1" x14ac:dyDescent="0.25">
      <c r="B3419" s="549"/>
      <c r="C3419" s="550"/>
      <c r="D3419" s="550"/>
      <c r="E3419" s="551"/>
      <c r="F3419" s="255" t="s">
        <v>149</v>
      </c>
      <c r="G3419" s="256" t="s">
        <v>151</v>
      </c>
      <c r="H3419" s="256" t="s">
        <v>96</v>
      </c>
      <c r="I3419" s="257" t="s">
        <v>150</v>
      </c>
      <c r="J3419" s="255" t="s">
        <v>149</v>
      </c>
      <c r="K3419" s="256" t="s">
        <v>151</v>
      </c>
      <c r="L3419" s="256" t="s">
        <v>96</v>
      </c>
      <c r="M3419" s="257" t="s">
        <v>150</v>
      </c>
    </row>
    <row r="3420" spans="2:13" s="254" customFormat="1" ht="27.75" customHeight="1" thickTop="1" x14ac:dyDescent="0.2">
      <c r="B3420" s="540" t="s">
        <v>241</v>
      </c>
      <c r="C3420" s="541"/>
      <c r="D3420" s="264"/>
      <c r="E3420" s="237" t="s">
        <v>242</v>
      </c>
      <c r="F3420" s="258" t="e">
        <f>IF(#REF!&gt;=1,IF(#REF!&gt;=1,#REF!),IF(#REF!&gt;=0,"",))</f>
        <v>#REF!</v>
      </c>
      <c r="G3420" s="241" t="e">
        <f>保全管理データ!N5883</f>
        <v>#REF!</v>
      </c>
      <c r="H3420" s="259" t="e">
        <f>IF(#REF!="無","",IF(#REF!="","",IF(#REF!="悪環境における作業",0.2,IF(#REF!="高所又は地下作業",0.1,IF(#REF!="錯綜場所作業",0.3,IF(#REF!="複雑な制約のある作業",0.4,IF(#REF!="単純な制約のある作業",0.2,0)))))))</f>
        <v>#REF!</v>
      </c>
      <c r="I3420" s="260" t="e">
        <f>IF(F3420="","",F3420*G3420*(1+IF(H3420="",0,H3420)))</f>
        <v>#REF!</v>
      </c>
      <c r="J3420" s="258" t="e">
        <f>IF(#REF!&gt;=1,IF(#REF!&gt;=1,#REF!),IF(#REF!&gt;=0,"",))</f>
        <v>#REF!</v>
      </c>
      <c r="K3420" s="241" t="e">
        <f>保全管理データ!N5910</f>
        <v>#REF!</v>
      </c>
      <c r="L3420" s="259" t="e">
        <f>IF(#REF!="","",IF(#REF!="悪環境における作業",0.2,IF(#REF!="高所又は地下作業",0.1,IF(#REF!="錯綜場所作業",0.3,IF(#REF!="複雑な制約のある作業",0.4,IF(#REF!="単純な制約のある作業",0.2,0))))))</f>
        <v>#REF!</v>
      </c>
      <c r="M3420" s="260" t="e">
        <f>IF(J3420="","",J3420*K3420*(1+IF(L3420="",0,L3420)))</f>
        <v>#REF!</v>
      </c>
    </row>
    <row r="3421" spans="2:13" s="254" customFormat="1" ht="27.75" customHeight="1" x14ac:dyDescent="0.2">
      <c r="B3421" s="536" t="s">
        <v>243</v>
      </c>
      <c r="C3421" s="537"/>
      <c r="D3421" s="265"/>
      <c r="E3421" s="224" t="s">
        <v>242</v>
      </c>
      <c r="F3421" s="258" t="e">
        <f>IF(#REF!&gt;=1,IF(#REF!&gt;=1,#REF!),IF(#REF!&gt;=0,"",))</f>
        <v>#REF!</v>
      </c>
      <c r="G3421" s="241" t="e">
        <f>保全管理データ!N5884</f>
        <v>#REF!</v>
      </c>
      <c r="H3421" s="259" t="e">
        <f>IF(#REF!="無","",IF(#REF!="","",IF(#REF!="悪環境における作業",0.2,IF(#REF!="高所又は地下作業",0.1,IF(#REF!="錯綜場所作業",0.3,IF(#REF!="複雑な制約のある作業",0.4,IF(#REF!="単純な制約のある作業",0.2,0)))))))</f>
        <v>#REF!</v>
      </c>
      <c r="I3421" s="260" t="e">
        <f t="shared" ref="I3421:I3443" si="211">IF(F3421="","",F3421*G3421*(1+IF(H3421="",0,H3421)))</f>
        <v>#REF!</v>
      </c>
      <c r="J3421" s="258" t="e">
        <f>IF(#REF!&gt;=1,IF(#REF!&gt;=1,#REF!),IF(#REF!&gt;=0,"",))</f>
        <v>#REF!</v>
      </c>
      <c r="K3421" s="241" t="e">
        <f>保全管理データ!N5911</f>
        <v>#REF!</v>
      </c>
      <c r="L3421" s="259" t="e">
        <f>IF(#REF!="","",IF(#REF!="悪環境における作業",0.2,IF(#REF!="高所又は地下作業",0.1,IF(#REF!="錯綜場所作業",0.3,IF(#REF!="複雑な制約のある作業",0.4,IF(#REF!="単純な制約のある作業",0.2,0))))))</f>
        <v>#REF!</v>
      </c>
      <c r="M3421" s="260" t="e">
        <f t="shared" ref="M3421:M3443" si="212">IF(J3421="","",J3421*K3421*(1+IF(L3421="",0,L3421)))</f>
        <v>#REF!</v>
      </c>
    </row>
    <row r="3422" spans="2:13" s="254" customFormat="1" ht="27.75" customHeight="1" x14ac:dyDescent="0.2">
      <c r="B3422" s="536" t="s">
        <v>249</v>
      </c>
      <c r="C3422" s="537"/>
      <c r="D3422" s="265"/>
      <c r="E3422" s="224" t="s">
        <v>244</v>
      </c>
      <c r="F3422" s="258" t="e">
        <f>IF(#REF!&gt;=1,IF(#REF!&gt;=1,#REF!),IF(#REF!&gt;=0,"",))</f>
        <v>#REF!</v>
      </c>
      <c r="G3422" s="241" t="e">
        <f>保全管理データ!N5885</f>
        <v>#REF!</v>
      </c>
      <c r="H3422" s="259" t="e">
        <f>IF(#REF!="無","",IF(#REF!="","",IF(#REF!="悪環境における作業",0.2,IF(#REF!="高所又は地下作業",0.1,IF(#REF!="錯綜場所作業",0.3,IF(#REF!="複雑な制約のある作業",0.4,IF(#REF!="単純な制約のある作業",0.2,0)))))))</f>
        <v>#REF!</v>
      </c>
      <c r="I3422" s="260" t="e">
        <f t="shared" si="211"/>
        <v>#REF!</v>
      </c>
      <c r="J3422" s="258" t="e">
        <f>IF(#REF!&gt;=1,IF(#REF!&gt;=1,#REF!),IF(#REF!&gt;=0,"",))</f>
        <v>#REF!</v>
      </c>
      <c r="K3422" s="241" t="e">
        <f>保全管理データ!N5912</f>
        <v>#REF!</v>
      </c>
      <c r="L3422" s="259" t="e">
        <f>IF(#REF!="","",IF(#REF!="悪環境における作業",0.2,IF(#REF!="高所又は地下作業",0.1,IF(#REF!="錯綜場所作業",0.3,IF(#REF!="複雑な制約のある作業",0.4,IF(#REF!="単純な制約のある作業",0.2,0))))))</f>
        <v>#REF!</v>
      </c>
      <c r="M3422" s="260" t="e">
        <f t="shared" si="212"/>
        <v>#REF!</v>
      </c>
    </row>
    <row r="3423" spans="2:13" s="254" customFormat="1" ht="27.75" customHeight="1" x14ac:dyDescent="0.2">
      <c r="B3423" s="536" t="s">
        <v>250</v>
      </c>
      <c r="C3423" s="537"/>
      <c r="D3423" s="265"/>
      <c r="E3423" s="224" t="s">
        <v>244</v>
      </c>
      <c r="F3423" s="258" t="e">
        <f>IF(#REF!&gt;=1,IF(#REF!&gt;=1,#REF!),IF(#REF!&gt;=0,"",))</f>
        <v>#REF!</v>
      </c>
      <c r="G3423" s="241" t="e">
        <f>保全管理データ!N5886</f>
        <v>#REF!</v>
      </c>
      <c r="H3423" s="259" t="e">
        <f>IF(#REF!="無","",IF(#REF!="","",IF(#REF!="悪環境における作業",0.2,IF(#REF!="高所又は地下作業",0.1,IF(#REF!="錯綜場所作業",0.3,IF(#REF!="複雑な制約のある作業",0.4,IF(#REF!="単純な制約のある作業",0.2,0)))))))</f>
        <v>#REF!</v>
      </c>
      <c r="I3423" s="260" t="e">
        <f t="shared" si="211"/>
        <v>#REF!</v>
      </c>
      <c r="J3423" s="258" t="e">
        <f>IF(#REF!&gt;=1,IF(#REF!&gt;=1,#REF!),IF(#REF!&gt;=0,"",))</f>
        <v>#REF!</v>
      </c>
      <c r="K3423" s="241" t="e">
        <f>保全管理データ!N5913</f>
        <v>#REF!</v>
      </c>
      <c r="L3423" s="259" t="e">
        <f>IF(#REF!="","",IF(#REF!="悪環境における作業",0.2,IF(#REF!="高所又は地下作業",0.1,IF(#REF!="錯綜場所作業",0.3,IF(#REF!="複雑な制約のある作業",0.4,IF(#REF!="単純な制約のある作業",0.2,0))))))</f>
        <v>#REF!</v>
      </c>
      <c r="M3423" s="260" t="e">
        <f t="shared" si="212"/>
        <v>#REF!</v>
      </c>
    </row>
    <row r="3424" spans="2:13" s="254" customFormat="1" ht="27.75" customHeight="1" x14ac:dyDescent="0.2">
      <c r="B3424" s="536" t="s">
        <v>251</v>
      </c>
      <c r="C3424" s="537"/>
      <c r="D3424" s="265"/>
      <c r="E3424" s="224" t="s">
        <v>242</v>
      </c>
      <c r="F3424" s="258" t="e">
        <f>IF(#REF!&gt;=1,IF(#REF!&gt;=1,#REF!),IF(#REF!&gt;=0,"",))</f>
        <v>#REF!</v>
      </c>
      <c r="G3424" s="241" t="e">
        <f>保全管理データ!N5887</f>
        <v>#REF!</v>
      </c>
      <c r="H3424" s="259" t="e">
        <f>IF(#REF!="無","",IF(#REF!="","",IF(#REF!="悪環境における作業",0.2,IF(#REF!="高所又は地下作業",0.1,IF(#REF!="錯綜場所作業",0.3,IF(#REF!="複雑な制約のある作業",0.4,IF(#REF!="単純な制約のある作業",0.2,0)))))))</f>
        <v>#REF!</v>
      </c>
      <c r="I3424" s="260" t="e">
        <f t="shared" si="211"/>
        <v>#REF!</v>
      </c>
      <c r="J3424" s="258" t="e">
        <f>IF(#REF!&gt;=1,IF(#REF!&gt;=1,#REF!),IF(#REF!&gt;=0,"",))</f>
        <v>#REF!</v>
      </c>
      <c r="K3424" s="241" t="e">
        <f>保全管理データ!N5914</f>
        <v>#REF!</v>
      </c>
      <c r="L3424" s="259" t="e">
        <f>IF(#REF!="","",IF(#REF!="悪環境における作業",0.2,IF(#REF!="高所又は地下作業",0.1,IF(#REF!="錯綜場所作業",0.3,IF(#REF!="複雑な制約のある作業",0.4,IF(#REF!="単純な制約のある作業",0.2,0))))))</f>
        <v>#REF!</v>
      </c>
      <c r="M3424" s="260" t="e">
        <f t="shared" si="212"/>
        <v>#REF!</v>
      </c>
    </row>
    <row r="3425" spans="2:13" s="254" customFormat="1" ht="27.75" customHeight="1" x14ac:dyDescent="0.2">
      <c r="B3425" s="536" t="s">
        <v>252</v>
      </c>
      <c r="C3425" s="537"/>
      <c r="D3425" s="265"/>
      <c r="E3425" s="224" t="s">
        <v>244</v>
      </c>
      <c r="F3425" s="258" t="e">
        <f>IF(#REF!&gt;=1,IF(#REF!&gt;=1,#REF!),IF(#REF!&gt;=0,"",))</f>
        <v>#REF!</v>
      </c>
      <c r="G3425" s="241" t="e">
        <f>保全管理データ!N5888</f>
        <v>#REF!</v>
      </c>
      <c r="H3425" s="259" t="e">
        <f>IF(#REF!="無","",IF(#REF!="","",IF(#REF!="悪環境における作業",0.2,IF(#REF!="高所又は地下作業",0.1,IF(#REF!="錯綜場所作業",0.3,IF(#REF!="複雑な制約のある作業",0.4,IF(#REF!="単純な制約のある作業",0.2,0)))))))</f>
        <v>#REF!</v>
      </c>
      <c r="I3425" s="260" t="e">
        <f t="shared" si="211"/>
        <v>#REF!</v>
      </c>
      <c r="J3425" s="258" t="e">
        <f>IF(#REF!&gt;=1,IF(#REF!&gt;=1,#REF!),IF(#REF!&gt;=0,"",))</f>
        <v>#REF!</v>
      </c>
      <c r="K3425" s="241" t="e">
        <f>保全管理データ!N5915</f>
        <v>#REF!</v>
      </c>
      <c r="L3425" s="259" t="e">
        <f>IF(#REF!="","",IF(#REF!="悪環境における作業",0.2,IF(#REF!="高所又は地下作業",0.1,IF(#REF!="錯綜場所作業",0.3,IF(#REF!="複雑な制約のある作業",0.4,IF(#REF!="単純な制約のある作業",0.2,0))))))</f>
        <v>#REF!</v>
      </c>
      <c r="M3425" s="260" t="e">
        <f t="shared" si="212"/>
        <v>#REF!</v>
      </c>
    </row>
    <row r="3426" spans="2:13" s="254" customFormat="1" ht="27.75" customHeight="1" x14ac:dyDescent="0.2">
      <c r="B3426" s="536" t="s">
        <v>253</v>
      </c>
      <c r="C3426" s="537"/>
      <c r="D3426" s="265"/>
      <c r="E3426" s="224" t="s">
        <v>242</v>
      </c>
      <c r="F3426" s="258" t="e">
        <f>IF(#REF!&gt;=1,IF(#REF!&gt;=1,#REF!),IF(#REF!&gt;=0,"",))</f>
        <v>#REF!</v>
      </c>
      <c r="G3426" s="241" t="e">
        <f>保全管理データ!N5889</f>
        <v>#REF!</v>
      </c>
      <c r="H3426" s="259" t="e">
        <f>IF(#REF!="無","",IF(#REF!="","",IF(#REF!="悪環境における作業",0.2,IF(#REF!="高所又は地下作業",0.1,IF(#REF!="錯綜場所作業",0.3,IF(#REF!="複雑な制約のある作業",0.4,IF(#REF!="単純な制約のある作業",0.2,0)))))))</f>
        <v>#REF!</v>
      </c>
      <c r="I3426" s="260" t="e">
        <f t="shared" si="211"/>
        <v>#REF!</v>
      </c>
      <c r="J3426" s="258" t="e">
        <f>IF(#REF!&gt;=1,IF(#REF!&gt;=1,#REF!),IF(#REF!&gt;=0,"",))</f>
        <v>#REF!</v>
      </c>
      <c r="K3426" s="241" t="e">
        <f>保全管理データ!N5916</f>
        <v>#REF!</v>
      </c>
      <c r="L3426" s="259" t="e">
        <f>IF(#REF!="","",IF(#REF!="悪環境における作業",0.2,IF(#REF!="高所又は地下作業",0.1,IF(#REF!="錯綜場所作業",0.3,IF(#REF!="複雑な制約のある作業",0.4,IF(#REF!="単純な制約のある作業",0.2,0))))))</f>
        <v>#REF!</v>
      </c>
      <c r="M3426" s="260" t="e">
        <f t="shared" si="212"/>
        <v>#REF!</v>
      </c>
    </row>
    <row r="3427" spans="2:13" s="254" customFormat="1" ht="27.75" customHeight="1" x14ac:dyDescent="0.2">
      <c r="B3427" s="536" t="s">
        <v>254</v>
      </c>
      <c r="C3427" s="537"/>
      <c r="D3427" s="265"/>
      <c r="E3427" s="224" t="s">
        <v>242</v>
      </c>
      <c r="F3427" s="258" t="e">
        <f>IF(#REF!&gt;=1,IF(#REF!&gt;=1,#REF!),IF(#REF!&gt;=0,"",))</f>
        <v>#REF!</v>
      </c>
      <c r="G3427" s="241" t="e">
        <f>保全管理データ!N5890</f>
        <v>#REF!</v>
      </c>
      <c r="H3427" s="259" t="e">
        <f>IF(#REF!="無","",IF(#REF!="","",IF(#REF!="悪環境における作業",0.2,IF(#REF!="高所又は地下作業",0.1,IF(#REF!="錯綜場所作業",0.3,IF(#REF!="複雑な制約のある作業",0.4,IF(#REF!="単純な制約のある作業",0.2,0)))))))</f>
        <v>#REF!</v>
      </c>
      <c r="I3427" s="260" t="e">
        <f t="shared" si="211"/>
        <v>#REF!</v>
      </c>
      <c r="J3427" s="258" t="e">
        <f>IF(#REF!&gt;=1,IF(#REF!&gt;=1,#REF!),IF(#REF!&gt;=0,"",))</f>
        <v>#REF!</v>
      </c>
      <c r="K3427" s="241" t="e">
        <f>保全管理データ!N5917</f>
        <v>#REF!</v>
      </c>
      <c r="L3427" s="259" t="e">
        <f>IF(#REF!="","",IF(#REF!="悪環境における作業",0.2,IF(#REF!="高所又は地下作業",0.1,IF(#REF!="錯綜場所作業",0.3,IF(#REF!="複雑な制約のある作業",0.4,IF(#REF!="単純な制約のある作業",0.2,0))))))</f>
        <v>#REF!</v>
      </c>
      <c r="M3427" s="260" t="e">
        <f t="shared" si="212"/>
        <v>#REF!</v>
      </c>
    </row>
    <row r="3428" spans="2:13" s="254" customFormat="1" ht="27.75" customHeight="1" x14ac:dyDescent="0.2">
      <c r="B3428" s="536" t="s">
        <v>255</v>
      </c>
      <c r="C3428" s="537"/>
      <c r="D3428" s="265"/>
      <c r="E3428" s="224" t="s">
        <v>245</v>
      </c>
      <c r="F3428" s="258" t="e">
        <f>IF(#REF!&gt;=1,IF(#REF!&gt;=1,#REF!),IF(#REF!&gt;=0,"",))</f>
        <v>#REF!</v>
      </c>
      <c r="G3428" s="241" t="e">
        <f>保全管理データ!N5891</f>
        <v>#REF!</v>
      </c>
      <c r="H3428" s="259" t="e">
        <f>IF(#REF!="無","",IF(#REF!="","",IF(#REF!="悪環境における作業",0.2,IF(#REF!="高所又は地下作業",0.1,IF(#REF!="錯綜場所作業",0.3,IF(#REF!="複雑な制約のある作業",0.4,IF(#REF!="単純な制約のある作業",0.2,0)))))))</f>
        <v>#REF!</v>
      </c>
      <c r="I3428" s="260" t="e">
        <f t="shared" si="211"/>
        <v>#REF!</v>
      </c>
      <c r="J3428" s="258" t="e">
        <f>IF(#REF!&gt;=1,IF(#REF!&gt;=1,#REF!),IF(#REF!&gt;=0,"",))</f>
        <v>#REF!</v>
      </c>
      <c r="K3428" s="241" t="e">
        <f>保全管理データ!N5918</f>
        <v>#REF!</v>
      </c>
      <c r="L3428" s="259" t="e">
        <f>IF(#REF!="","",IF(#REF!="悪環境における作業",0.2,IF(#REF!="高所又は地下作業",0.1,IF(#REF!="錯綜場所作業",0.3,IF(#REF!="複雑な制約のある作業",0.4,IF(#REF!="単純な制約のある作業",0.2,0))))))</f>
        <v>#REF!</v>
      </c>
      <c r="M3428" s="260" t="e">
        <f t="shared" si="212"/>
        <v>#REF!</v>
      </c>
    </row>
    <row r="3429" spans="2:13" s="254" customFormat="1" ht="27.75" customHeight="1" x14ac:dyDescent="0.2">
      <c r="B3429" s="536" t="s">
        <v>256</v>
      </c>
      <c r="C3429" s="537"/>
      <c r="D3429" s="265"/>
      <c r="E3429" s="224" t="s">
        <v>242</v>
      </c>
      <c r="F3429" s="258" t="e">
        <f>IF(#REF!&gt;=1,IF(#REF!&gt;=1,#REF!),IF(#REF!&gt;=0,"",))</f>
        <v>#REF!</v>
      </c>
      <c r="G3429" s="241" t="e">
        <f>保全管理データ!N5892</f>
        <v>#REF!</v>
      </c>
      <c r="H3429" s="259" t="e">
        <f>IF(#REF!="無","",IF(#REF!="","",IF(#REF!="悪環境における作業",0.2,IF(#REF!="高所又は地下作業",0.1,IF(#REF!="錯綜場所作業",0.3,IF(#REF!="複雑な制約のある作業",0.4,IF(#REF!="単純な制約のある作業",0.2,0)))))))</f>
        <v>#REF!</v>
      </c>
      <c r="I3429" s="260" t="e">
        <f t="shared" si="211"/>
        <v>#REF!</v>
      </c>
      <c r="J3429" s="258" t="e">
        <f>IF(#REF!&gt;=1,IF(#REF!&gt;=1,#REF!),IF(#REF!&gt;=0,"",))</f>
        <v>#REF!</v>
      </c>
      <c r="K3429" s="241" t="e">
        <f>保全管理データ!N5919</f>
        <v>#REF!</v>
      </c>
      <c r="L3429" s="259" t="e">
        <f>IF(#REF!="","",IF(#REF!="悪環境における作業",0.2,IF(#REF!="高所又は地下作業",0.1,IF(#REF!="錯綜場所作業",0.3,IF(#REF!="複雑な制約のある作業",0.4,IF(#REF!="単純な制約のある作業",0.2,0))))))</f>
        <v>#REF!</v>
      </c>
      <c r="M3429" s="260" t="e">
        <f t="shared" si="212"/>
        <v>#REF!</v>
      </c>
    </row>
    <row r="3430" spans="2:13" s="254" customFormat="1" ht="27.75" customHeight="1" x14ac:dyDescent="0.2">
      <c r="B3430" s="536" t="s">
        <v>257</v>
      </c>
      <c r="C3430" s="537"/>
      <c r="D3430" s="265"/>
      <c r="E3430" s="224" t="s">
        <v>245</v>
      </c>
      <c r="F3430" s="258" t="e">
        <f>IF(#REF!&gt;=1,IF(#REF!&gt;=1,#REF!),IF(#REF!&gt;=0,"",))</f>
        <v>#REF!</v>
      </c>
      <c r="G3430" s="241" t="e">
        <f>保全管理データ!N5893</f>
        <v>#REF!</v>
      </c>
      <c r="H3430" s="259" t="e">
        <f>IF(#REF!="無","",IF(#REF!="","",IF(#REF!="悪環境における作業",0.2,IF(#REF!="高所又は地下作業",0.1,IF(#REF!="錯綜場所作業",0.3,IF(#REF!="複雑な制約のある作業",0.4,IF(#REF!="単純な制約のある作業",0.2,0)))))))</f>
        <v>#REF!</v>
      </c>
      <c r="I3430" s="260" t="e">
        <f t="shared" si="211"/>
        <v>#REF!</v>
      </c>
      <c r="J3430" s="258" t="e">
        <f>IF(#REF!&gt;=1,IF(#REF!&gt;=1,#REF!),IF(#REF!&gt;=0,"",))</f>
        <v>#REF!</v>
      </c>
      <c r="K3430" s="241" t="e">
        <f>保全管理データ!N5920</f>
        <v>#REF!</v>
      </c>
      <c r="L3430" s="259" t="e">
        <f>IF(#REF!="","",IF(#REF!="悪環境における作業",0.2,IF(#REF!="高所又は地下作業",0.1,IF(#REF!="錯綜場所作業",0.3,IF(#REF!="複雑な制約のある作業",0.4,IF(#REF!="単純な制約のある作業",0.2,0))))))</f>
        <v>#REF!</v>
      </c>
      <c r="M3430" s="260" t="e">
        <f t="shared" si="212"/>
        <v>#REF!</v>
      </c>
    </row>
    <row r="3431" spans="2:13" s="254" customFormat="1" ht="27.75" customHeight="1" x14ac:dyDescent="0.2">
      <c r="B3431" s="536" t="s">
        <v>258</v>
      </c>
      <c r="C3431" s="537"/>
      <c r="D3431" s="265"/>
      <c r="E3431" s="224" t="s">
        <v>245</v>
      </c>
      <c r="F3431" s="258" t="e">
        <f>IF(#REF!&gt;=1,IF(#REF!&gt;=1,#REF!),IF(#REF!&gt;=0,"",))</f>
        <v>#REF!</v>
      </c>
      <c r="G3431" s="241" t="e">
        <f>保全管理データ!N5894</f>
        <v>#REF!</v>
      </c>
      <c r="H3431" s="259" t="e">
        <f>IF(#REF!="無","",IF(#REF!="","",IF(#REF!="悪環境における作業",0.2,IF(#REF!="高所又は地下作業",0.1,IF(#REF!="錯綜場所作業",0.3,IF(#REF!="複雑な制約のある作業",0.4,IF(#REF!="単純な制約のある作業",0.2,0)))))))</f>
        <v>#REF!</v>
      </c>
      <c r="I3431" s="260" t="e">
        <f t="shared" si="211"/>
        <v>#REF!</v>
      </c>
      <c r="J3431" s="258" t="e">
        <f>IF(#REF!&gt;=1,IF(#REF!&gt;=1,#REF!),IF(#REF!&gt;=0,"",))</f>
        <v>#REF!</v>
      </c>
      <c r="K3431" s="241" t="e">
        <f>保全管理データ!N5921</f>
        <v>#REF!</v>
      </c>
      <c r="L3431" s="259" t="e">
        <f>IF(#REF!="","",IF(#REF!="悪環境における作業",0.2,IF(#REF!="高所又は地下作業",0.1,IF(#REF!="錯綜場所作業",0.3,IF(#REF!="複雑な制約のある作業",0.4,IF(#REF!="単純な制約のある作業",0.2,0))))))</f>
        <v>#REF!</v>
      </c>
      <c r="M3431" s="260" t="e">
        <f t="shared" si="212"/>
        <v>#REF!</v>
      </c>
    </row>
    <row r="3432" spans="2:13" s="254" customFormat="1" ht="27.75" customHeight="1" x14ac:dyDescent="0.2">
      <c r="B3432" s="536" t="s">
        <v>259</v>
      </c>
      <c r="C3432" s="537"/>
      <c r="D3432" s="265"/>
      <c r="E3432" s="224" t="s">
        <v>245</v>
      </c>
      <c r="F3432" s="258" t="e">
        <f>IF(#REF!&gt;=1,IF(#REF!&gt;=1,#REF!),IF(#REF!&gt;=0,"",))</f>
        <v>#REF!</v>
      </c>
      <c r="G3432" s="241" t="e">
        <f>保全管理データ!N5895</f>
        <v>#REF!</v>
      </c>
      <c r="H3432" s="259" t="e">
        <f>IF(#REF!="無","",IF(#REF!="","",IF(#REF!="悪環境における作業",0.2,IF(#REF!="高所又は地下作業",0.1,IF(#REF!="錯綜場所作業",0.3,IF(#REF!="複雑な制約のある作業",0.4,IF(#REF!="単純な制約のある作業",0.2,0)))))))</f>
        <v>#REF!</v>
      </c>
      <c r="I3432" s="260" t="e">
        <f t="shared" si="211"/>
        <v>#REF!</v>
      </c>
      <c r="J3432" s="258" t="e">
        <f>IF(#REF!&gt;=1,IF(#REF!&gt;=1,#REF!),IF(#REF!&gt;=0,"",))</f>
        <v>#REF!</v>
      </c>
      <c r="K3432" s="241" t="e">
        <f>保全管理データ!N5922</f>
        <v>#REF!</v>
      </c>
      <c r="L3432" s="259" t="e">
        <f>IF(#REF!="","",IF(#REF!="悪環境における作業",0.2,IF(#REF!="高所又は地下作業",0.1,IF(#REF!="錯綜場所作業",0.3,IF(#REF!="複雑な制約のある作業",0.4,IF(#REF!="単純な制約のある作業",0.2,0))))))</f>
        <v>#REF!</v>
      </c>
      <c r="M3432" s="260" t="e">
        <f t="shared" si="212"/>
        <v>#REF!</v>
      </c>
    </row>
    <row r="3433" spans="2:13" s="254" customFormat="1" ht="27.75" customHeight="1" x14ac:dyDescent="0.2">
      <c r="B3433" s="536" t="s">
        <v>260</v>
      </c>
      <c r="C3433" s="537"/>
      <c r="D3433" s="265"/>
      <c r="E3433" s="224" t="s">
        <v>248</v>
      </c>
      <c r="F3433" s="258" t="e">
        <f>IF(#REF!&gt;=1,IF(#REF!&gt;=1,#REF!),IF(#REF!&gt;=0,"",))</f>
        <v>#REF!</v>
      </c>
      <c r="G3433" s="241" t="e">
        <f>保全管理データ!N5896</f>
        <v>#REF!</v>
      </c>
      <c r="H3433" s="259" t="e">
        <f>IF(#REF!="無","",IF(#REF!="","",IF(#REF!="悪環境における作業",0.2,IF(#REF!="高所又は地下作業",0.1,IF(#REF!="錯綜場所作業",0.3,IF(#REF!="複雑な制約のある作業",0.4,IF(#REF!="単純な制約のある作業",0.2,0)))))))</f>
        <v>#REF!</v>
      </c>
      <c r="I3433" s="260" t="e">
        <f t="shared" si="211"/>
        <v>#REF!</v>
      </c>
      <c r="J3433" s="258" t="e">
        <f>IF(#REF!&gt;=1,IF(#REF!&gt;=1,#REF!),IF(#REF!&gt;=0,"",))</f>
        <v>#REF!</v>
      </c>
      <c r="K3433" s="241" t="e">
        <f>保全管理データ!N5923</f>
        <v>#REF!</v>
      </c>
      <c r="L3433" s="259" t="e">
        <f>IF(#REF!="","",IF(#REF!="悪環境における作業",0.2,IF(#REF!="高所又は地下作業",0.1,IF(#REF!="錯綜場所作業",0.3,IF(#REF!="複雑な制約のある作業",0.4,IF(#REF!="単純な制約のある作業",0.2,0))))))</f>
        <v>#REF!</v>
      </c>
      <c r="M3433" s="260" t="e">
        <f t="shared" si="212"/>
        <v>#REF!</v>
      </c>
    </row>
    <row r="3434" spans="2:13" s="254" customFormat="1" ht="27.75" customHeight="1" x14ac:dyDescent="0.2">
      <c r="B3434" s="536" t="s">
        <v>261</v>
      </c>
      <c r="C3434" s="537"/>
      <c r="D3434" s="265"/>
      <c r="E3434" s="224" t="s">
        <v>247</v>
      </c>
      <c r="F3434" s="258" t="e">
        <f>IF(#REF!&gt;=1,IF(#REF!&gt;=1,#REF!),IF(#REF!&gt;=0,"",))</f>
        <v>#REF!</v>
      </c>
      <c r="G3434" s="241" t="e">
        <f>保全管理データ!N5897</f>
        <v>#REF!</v>
      </c>
      <c r="H3434" s="259" t="e">
        <f>IF(#REF!="無","",IF(#REF!="","",IF(#REF!="悪環境における作業",0.2,IF(#REF!="高所又は地下作業",0.1,IF(#REF!="錯綜場所作業",0.3,IF(#REF!="複雑な制約のある作業",0.4,IF(#REF!="単純な制約のある作業",0.2,0)))))))</f>
        <v>#REF!</v>
      </c>
      <c r="I3434" s="260" t="e">
        <f t="shared" si="211"/>
        <v>#REF!</v>
      </c>
      <c r="J3434" s="258" t="e">
        <f>IF(#REF!&gt;=1,IF(#REF!&gt;=1,#REF!),IF(#REF!&gt;=0,"",))</f>
        <v>#REF!</v>
      </c>
      <c r="K3434" s="241" t="e">
        <f>保全管理データ!N5924</f>
        <v>#REF!</v>
      </c>
      <c r="L3434" s="259" t="e">
        <f>IF(#REF!="","",IF(#REF!="悪環境における作業",0.2,IF(#REF!="高所又は地下作業",0.1,IF(#REF!="錯綜場所作業",0.3,IF(#REF!="複雑な制約のある作業",0.4,IF(#REF!="単純な制約のある作業",0.2,0))))))</f>
        <v>#REF!</v>
      </c>
      <c r="M3434" s="260" t="e">
        <f t="shared" si="212"/>
        <v>#REF!</v>
      </c>
    </row>
    <row r="3435" spans="2:13" s="254" customFormat="1" ht="27.75" customHeight="1" x14ac:dyDescent="0.2">
      <c r="B3435" s="536" t="s">
        <v>262</v>
      </c>
      <c r="C3435" s="537"/>
      <c r="D3435" s="265"/>
      <c r="E3435" s="224" t="s">
        <v>245</v>
      </c>
      <c r="F3435" s="258" t="e">
        <f>IF(#REF!&gt;=1,IF(#REF!&gt;=1,#REF!),IF(#REF!&gt;=0,"",))</f>
        <v>#REF!</v>
      </c>
      <c r="G3435" s="241" t="e">
        <f>保全管理データ!N5898</f>
        <v>#REF!</v>
      </c>
      <c r="H3435" s="259" t="e">
        <f>IF(#REF!="無","",IF(#REF!="","",IF(#REF!="悪環境における作業",0.2,IF(#REF!="高所又は地下作業",0.1,IF(#REF!="錯綜場所作業",0.3,IF(#REF!="複雑な制約のある作業",0.4,IF(#REF!="単純な制約のある作業",0.2,0)))))))</f>
        <v>#REF!</v>
      </c>
      <c r="I3435" s="260" t="e">
        <f t="shared" si="211"/>
        <v>#REF!</v>
      </c>
      <c r="J3435" s="258" t="e">
        <f>IF(#REF!&gt;=1,IF(#REF!&gt;=1,#REF!),IF(#REF!&gt;=0,"",))</f>
        <v>#REF!</v>
      </c>
      <c r="K3435" s="241" t="e">
        <f>保全管理データ!N5925</f>
        <v>#REF!</v>
      </c>
      <c r="L3435" s="259" t="e">
        <f>IF(#REF!="","",IF(#REF!="悪環境における作業",0.2,IF(#REF!="高所又は地下作業",0.1,IF(#REF!="錯綜場所作業",0.3,IF(#REF!="複雑な制約のある作業",0.4,IF(#REF!="単純な制約のある作業",0.2,0))))))</f>
        <v>#REF!</v>
      </c>
      <c r="M3435" s="260" t="e">
        <f t="shared" si="212"/>
        <v>#REF!</v>
      </c>
    </row>
    <row r="3436" spans="2:13" s="254" customFormat="1" ht="27.75" customHeight="1" x14ac:dyDescent="0.2">
      <c r="B3436" s="536" t="s">
        <v>263</v>
      </c>
      <c r="C3436" s="537"/>
      <c r="D3436" s="265"/>
      <c r="E3436" s="224" t="s">
        <v>245</v>
      </c>
      <c r="F3436" s="258" t="e">
        <f>IF(#REF!&gt;=1,IF(#REF!&gt;=1,#REF!),IF(#REF!&gt;=0,"",))</f>
        <v>#REF!</v>
      </c>
      <c r="G3436" s="241" t="e">
        <f>保全管理データ!N5899</f>
        <v>#REF!</v>
      </c>
      <c r="H3436" s="259" t="e">
        <f>IF(#REF!="無","",IF(#REF!="","",IF(#REF!="悪環境における作業",0.2,IF(#REF!="高所又は地下作業",0.1,IF(#REF!="錯綜場所作業",0.3,IF(#REF!="複雑な制約のある作業",0.4,IF(#REF!="単純な制約のある作業",0.2,0)))))))</f>
        <v>#REF!</v>
      </c>
      <c r="I3436" s="260" t="e">
        <f t="shared" si="211"/>
        <v>#REF!</v>
      </c>
      <c r="J3436" s="258" t="e">
        <f>IF(#REF!&gt;=1,IF(#REF!&gt;=1,#REF!),IF(#REF!&gt;=0,"",))</f>
        <v>#REF!</v>
      </c>
      <c r="K3436" s="241" t="e">
        <f>保全管理データ!N5926</f>
        <v>#REF!</v>
      </c>
      <c r="L3436" s="259" t="e">
        <f>IF(#REF!="","",IF(#REF!="悪環境における作業",0.2,IF(#REF!="高所又は地下作業",0.1,IF(#REF!="錯綜場所作業",0.3,IF(#REF!="複雑な制約のある作業",0.4,IF(#REF!="単純な制約のある作業",0.2,0))))))</f>
        <v>#REF!</v>
      </c>
      <c r="M3436" s="260" t="e">
        <f t="shared" si="212"/>
        <v>#REF!</v>
      </c>
    </row>
    <row r="3437" spans="2:13" s="254" customFormat="1" ht="27.75" customHeight="1" x14ac:dyDescent="0.2">
      <c r="B3437" s="536" t="s">
        <v>264</v>
      </c>
      <c r="C3437" s="537"/>
      <c r="D3437" s="265"/>
      <c r="E3437" s="224" t="s">
        <v>245</v>
      </c>
      <c r="F3437" s="258" t="e">
        <f>IF(#REF!&gt;=1,IF(#REF!&gt;=1,#REF!),IF(#REF!&gt;=0,"",))</f>
        <v>#REF!</v>
      </c>
      <c r="G3437" s="241" t="e">
        <f>保全管理データ!N5900</f>
        <v>#REF!</v>
      </c>
      <c r="H3437" s="259" t="e">
        <f>IF(#REF!="無","",IF(#REF!="","",IF(#REF!="悪環境における作業",0.2,IF(#REF!="高所又は地下作業",0.1,IF(#REF!="錯綜場所作業",0.3,IF(#REF!="複雑な制約のある作業",0.4,IF(#REF!="単純な制約のある作業",0.2,0)))))))</f>
        <v>#REF!</v>
      </c>
      <c r="I3437" s="260" t="e">
        <f t="shared" si="211"/>
        <v>#REF!</v>
      </c>
      <c r="J3437" s="258" t="e">
        <f>IF(#REF!&gt;=1,IF(#REF!&gt;=1,#REF!),IF(#REF!&gt;=0,"",))</f>
        <v>#REF!</v>
      </c>
      <c r="K3437" s="241" t="e">
        <f>保全管理データ!N5927</f>
        <v>#REF!</v>
      </c>
      <c r="L3437" s="259" t="e">
        <f>IF(#REF!="","",IF(#REF!="悪環境における作業",0.2,IF(#REF!="高所又は地下作業",0.1,IF(#REF!="錯綜場所作業",0.3,IF(#REF!="複雑な制約のある作業",0.4,IF(#REF!="単純な制約のある作業",0.2,0))))))</f>
        <v>#REF!</v>
      </c>
      <c r="M3437" s="260" t="e">
        <f t="shared" si="212"/>
        <v>#REF!</v>
      </c>
    </row>
    <row r="3438" spans="2:13" s="254" customFormat="1" ht="27.75" customHeight="1" x14ac:dyDescent="0.2">
      <c r="B3438" s="536" t="s">
        <v>265</v>
      </c>
      <c r="C3438" s="537"/>
      <c r="D3438" s="265"/>
      <c r="E3438" s="224" t="s">
        <v>245</v>
      </c>
      <c r="F3438" s="258" t="e">
        <f>IF(#REF!&gt;=1,IF(#REF!&gt;=1,#REF!),IF(#REF!&gt;=0,"",))</f>
        <v>#REF!</v>
      </c>
      <c r="G3438" s="241" t="e">
        <f>保全管理データ!N5901</f>
        <v>#REF!</v>
      </c>
      <c r="H3438" s="259" t="e">
        <f>IF(#REF!="無","",IF(#REF!="","",IF(#REF!="悪環境における作業",0.2,IF(#REF!="高所又は地下作業",0.1,IF(#REF!="錯綜場所作業",0.3,IF(#REF!="複雑な制約のある作業",0.4,IF(#REF!="単純な制約のある作業",0.2,0)))))))</f>
        <v>#REF!</v>
      </c>
      <c r="I3438" s="260" t="e">
        <f t="shared" si="211"/>
        <v>#REF!</v>
      </c>
      <c r="J3438" s="258" t="e">
        <f>IF(#REF!&gt;=1,IF(#REF!&gt;=1,#REF!),IF(#REF!&gt;=0,"",))</f>
        <v>#REF!</v>
      </c>
      <c r="K3438" s="241" t="e">
        <f>保全管理データ!N5928</f>
        <v>#REF!</v>
      </c>
      <c r="L3438" s="259" t="e">
        <f>IF(#REF!="","",IF(#REF!="悪環境における作業",0.2,IF(#REF!="高所又は地下作業",0.1,IF(#REF!="錯綜場所作業",0.3,IF(#REF!="複雑な制約のある作業",0.4,IF(#REF!="単純な制約のある作業",0.2,0))))))</f>
        <v>#REF!</v>
      </c>
      <c r="M3438" s="260" t="e">
        <f t="shared" si="212"/>
        <v>#REF!</v>
      </c>
    </row>
    <row r="3439" spans="2:13" s="254" customFormat="1" ht="27.75" customHeight="1" x14ac:dyDescent="0.2">
      <c r="B3439" s="536" t="s">
        <v>266</v>
      </c>
      <c r="C3439" s="537"/>
      <c r="D3439" s="265"/>
      <c r="E3439" s="224" t="s">
        <v>245</v>
      </c>
      <c r="F3439" s="258" t="e">
        <f>IF(#REF!&gt;=1,IF(#REF!&gt;=1,#REF!),IF(#REF!&gt;=0,"",))</f>
        <v>#REF!</v>
      </c>
      <c r="G3439" s="241" t="e">
        <f>保全管理データ!N5902</f>
        <v>#REF!</v>
      </c>
      <c r="H3439" s="259" t="e">
        <f>IF(#REF!="無","",IF(#REF!="","",IF(#REF!="悪環境における作業",0.2,IF(#REF!="高所又は地下作業",0.1,IF(#REF!="錯綜場所作業",0.3,IF(#REF!="複雑な制約のある作業",0.4,IF(#REF!="単純な制約のある作業",0.2,0)))))))</f>
        <v>#REF!</v>
      </c>
      <c r="I3439" s="260" t="e">
        <f t="shared" si="211"/>
        <v>#REF!</v>
      </c>
      <c r="J3439" s="258" t="e">
        <f>IF(#REF!&gt;=1,IF(#REF!&gt;=1,#REF!),IF(#REF!&gt;=0,"",))</f>
        <v>#REF!</v>
      </c>
      <c r="K3439" s="241" t="e">
        <f>保全管理データ!N5929</f>
        <v>#REF!</v>
      </c>
      <c r="L3439" s="259" t="e">
        <f>IF(#REF!="","",IF(#REF!="悪環境における作業",0.2,IF(#REF!="高所又は地下作業",0.1,IF(#REF!="錯綜場所作業",0.3,IF(#REF!="複雑な制約のある作業",0.4,IF(#REF!="単純な制約のある作業",0.2,0))))))</f>
        <v>#REF!</v>
      </c>
      <c r="M3439" s="260" t="e">
        <f t="shared" si="212"/>
        <v>#REF!</v>
      </c>
    </row>
    <row r="3440" spans="2:13" s="254" customFormat="1" ht="27.75" customHeight="1" x14ac:dyDescent="0.2">
      <c r="B3440" s="536" t="s">
        <v>81</v>
      </c>
      <c r="C3440" s="537"/>
      <c r="D3440" s="265"/>
      <c r="E3440" s="224" t="s">
        <v>245</v>
      </c>
      <c r="F3440" s="258" t="e">
        <f>IF(#REF!&gt;=1,IF(#REF!&gt;=1,#REF!),IF(#REF!&gt;=0,"",))</f>
        <v>#REF!</v>
      </c>
      <c r="G3440" s="241" t="e">
        <f>保全管理データ!N5903</f>
        <v>#REF!</v>
      </c>
      <c r="H3440" s="259" t="e">
        <f>IF(#REF!="無","",IF(#REF!="","",IF(#REF!="悪環境における作業",0.2,IF(#REF!="高所又は地下作業",0.1,IF(#REF!="錯綜場所作業",0.3,IF(#REF!="複雑な制約のある作業",0.4,IF(#REF!="単純な制約のある作業",0.2,0)))))))</f>
        <v>#REF!</v>
      </c>
      <c r="I3440" s="260" t="e">
        <f t="shared" si="211"/>
        <v>#REF!</v>
      </c>
      <c r="J3440" s="258" t="e">
        <f>IF(#REF!&gt;=1,IF(#REF!&gt;=1,#REF!),IF(#REF!&gt;=0,"",))</f>
        <v>#REF!</v>
      </c>
      <c r="K3440" s="241" t="e">
        <f>保全管理データ!N5930</f>
        <v>#REF!</v>
      </c>
      <c r="L3440" s="259" t="e">
        <f>IF(#REF!="","",IF(#REF!="悪環境における作業",0.2,IF(#REF!="高所又は地下作業",0.1,IF(#REF!="錯綜場所作業",0.3,IF(#REF!="複雑な制約のある作業",0.4,IF(#REF!="単純な制約のある作業",0.2,0))))))</f>
        <v>#REF!</v>
      </c>
      <c r="M3440" s="260" t="e">
        <f t="shared" si="212"/>
        <v>#REF!</v>
      </c>
    </row>
    <row r="3441" spans="2:13" s="254" customFormat="1" ht="27.75" customHeight="1" x14ac:dyDescent="0.2">
      <c r="B3441" s="536" t="s">
        <v>267</v>
      </c>
      <c r="C3441" s="537"/>
      <c r="D3441" s="265"/>
      <c r="E3441" s="224" t="s">
        <v>247</v>
      </c>
      <c r="F3441" s="258" t="e">
        <f>IF(#REF!&gt;=1,IF(#REF!&gt;=1,#REF!),IF(#REF!&gt;=0,"",))</f>
        <v>#REF!</v>
      </c>
      <c r="G3441" s="241" t="e">
        <f>保全管理データ!N5904</f>
        <v>#REF!</v>
      </c>
      <c r="H3441" s="259" t="e">
        <f>IF(#REF!="無","",IF(#REF!="","",IF(#REF!="悪環境における作業",0.2,IF(#REF!="高所又は地下作業",0.1,IF(#REF!="錯綜場所作業",0.3,IF(#REF!="複雑な制約のある作業",0.4,IF(#REF!="単純な制約のある作業",0.2,0)))))))</f>
        <v>#REF!</v>
      </c>
      <c r="I3441" s="260" t="e">
        <f t="shared" si="211"/>
        <v>#REF!</v>
      </c>
      <c r="J3441" s="258" t="e">
        <f>IF(#REF!&gt;=1,IF(#REF!&gt;=1,#REF!),IF(#REF!&gt;=0,"",))</f>
        <v>#REF!</v>
      </c>
      <c r="K3441" s="241" t="e">
        <f>保全管理データ!N5931</f>
        <v>#REF!</v>
      </c>
      <c r="L3441" s="259" t="e">
        <f>IF(#REF!="","",IF(#REF!="悪環境における作業",0.2,IF(#REF!="高所又は地下作業",0.1,IF(#REF!="錯綜場所作業",0.3,IF(#REF!="複雑な制約のある作業",0.4,IF(#REF!="単純な制約のある作業",0.2,0))))))</f>
        <v>#REF!</v>
      </c>
      <c r="M3441" s="260" t="e">
        <f t="shared" si="212"/>
        <v>#REF!</v>
      </c>
    </row>
    <row r="3442" spans="2:13" s="254" customFormat="1" ht="27.75" customHeight="1" x14ac:dyDescent="0.2">
      <c r="B3442" s="536" t="s">
        <v>268</v>
      </c>
      <c r="C3442" s="537"/>
      <c r="D3442" s="265"/>
      <c r="E3442" s="224" t="s">
        <v>246</v>
      </c>
      <c r="F3442" s="258" t="e">
        <f>IF(#REF!&gt;=1,IF(#REF!&gt;=1,#REF!),IF(#REF!&gt;=0,"",))</f>
        <v>#REF!</v>
      </c>
      <c r="G3442" s="241" t="e">
        <f>保全管理データ!N5905</f>
        <v>#REF!</v>
      </c>
      <c r="H3442" s="259" t="e">
        <f>IF(#REF!="無","",IF(#REF!="","",IF(#REF!="悪環境における作業",0.2,IF(#REF!="高所又は地下作業",0.1,IF(#REF!="錯綜場所作業",0.3,IF(#REF!="複雑な制約のある作業",0.4,IF(#REF!="単純な制約のある作業",0.2,0)))))))</f>
        <v>#REF!</v>
      </c>
      <c r="I3442" s="260" t="e">
        <f t="shared" si="211"/>
        <v>#REF!</v>
      </c>
      <c r="J3442" s="258" t="e">
        <f>IF(#REF!&gt;=1,IF(#REF!&gt;=1,#REF!),IF(#REF!&gt;=0,"",))</f>
        <v>#REF!</v>
      </c>
      <c r="K3442" s="241" t="e">
        <f>保全管理データ!N5932</f>
        <v>#REF!</v>
      </c>
      <c r="L3442" s="259" t="e">
        <f>IF(#REF!="","",IF(#REF!="悪環境における作業",0.2,IF(#REF!="高所又は地下作業",0.1,IF(#REF!="錯綜場所作業",0.3,IF(#REF!="複雑な制約のある作業",0.4,IF(#REF!="単純な制約のある作業",0.2,0))))))</f>
        <v>#REF!</v>
      </c>
      <c r="M3442" s="260" t="e">
        <f t="shared" si="212"/>
        <v>#REF!</v>
      </c>
    </row>
    <row r="3443" spans="2:13" s="254" customFormat="1" ht="27.75" customHeight="1" thickBot="1" x14ac:dyDescent="0.25">
      <c r="B3443" s="538" t="s">
        <v>269</v>
      </c>
      <c r="C3443" s="539"/>
      <c r="D3443" s="266"/>
      <c r="E3443" s="252" t="s">
        <v>245</v>
      </c>
      <c r="F3443" s="261" t="e">
        <f>IF(#REF!&gt;=1,IF(#REF!&gt;=1,#REF!),IF(#REF!&gt;=0,"",))</f>
        <v>#REF!</v>
      </c>
      <c r="G3443" s="245" t="e">
        <f>保全管理データ!N5906</f>
        <v>#REF!</v>
      </c>
      <c r="H3443" s="259" t="e">
        <f>IF(#REF!="無","",IF(#REF!="","",IF(#REF!="悪環境における作業",0.2,IF(#REF!="高所又は地下作業",0.1,IF(#REF!="錯綜場所作業",0.3,IF(#REF!="複雑な制約のある作業",0.4,IF(#REF!="単純な制約のある作業",0.2,0)))))))</f>
        <v>#REF!</v>
      </c>
      <c r="I3443" s="260" t="e">
        <f t="shared" si="211"/>
        <v>#REF!</v>
      </c>
      <c r="J3443" s="261" t="e">
        <f>IF(#REF!&gt;=1,IF(#REF!&gt;=1,#REF!),IF(#REF!&gt;=0,"",))</f>
        <v>#REF!</v>
      </c>
      <c r="K3443" s="245" t="e">
        <f>保全管理データ!N5933</f>
        <v>#REF!</v>
      </c>
      <c r="L3443" s="262" t="e">
        <f>IF(#REF!="","",IF(#REF!="悪環境における作業",0.2,IF(#REF!="高所又は地下作業",0.1,IF(#REF!="錯綜場所作業",0.3,IF(#REF!="複雑な制約のある作業",0.4,IF(#REF!="単純な制約のある作業",0.2,0))))))</f>
        <v>#REF!</v>
      </c>
      <c r="M3443" s="260" t="e">
        <f t="shared" si="212"/>
        <v>#REF!</v>
      </c>
    </row>
    <row r="3444" spans="2:13" s="254" customFormat="1" ht="27.75" customHeight="1" thickBot="1" x14ac:dyDescent="0.25">
      <c r="B3444" s="532" t="s">
        <v>190</v>
      </c>
      <c r="C3444" s="532"/>
      <c r="D3444" s="532"/>
      <c r="E3444" s="532"/>
      <c r="F3444" s="533" t="e">
        <f>SUM(I3420:I3443)</f>
        <v>#REF!</v>
      </c>
      <c r="G3444" s="534"/>
      <c r="H3444" s="534"/>
      <c r="I3444" s="535"/>
      <c r="J3444" s="533" t="e">
        <f>IF(SUM(J3420:J3443)=0,"0.00",SUM(M3420:M3443))</f>
        <v>#REF!</v>
      </c>
      <c r="K3444" s="534"/>
      <c r="L3444" s="534"/>
      <c r="M3444" s="535"/>
    </row>
    <row r="3445" spans="2:13" s="254" customFormat="1" ht="27.75" customHeight="1" thickBot="1" x14ac:dyDescent="0.25">
      <c r="B3445" s="532" t="s">
        <v>97</v>
      </c>
      <c r="C3445" s="532"/>
      <c r="D3445" s="532"/>
      <c r="E3445" s="532"/>
      <c r="F3445" s="533" t="e">
        <f>IF(#REF!="５年以下","0",IF(#REF!="５年～１０年",0.1,IF(#REF!="１０年以上",0.15)))</f>
        <v>#REF!</v>
      </c>
      <c r="G3445" s="534"/>
      <c r="H3445" s="534"/>
      <c r="I3445" s="534"/>
      <c r="J3445" s="534"/>
      <c r="K3445" s="534"/>
      <c r="L3445" s="534"/>
      <c r="M3445" s="535"/>
    </row>
    <row r="3446" spans="2:13" s="254" customFormat="1" ht="27.75" customHeight="1" thickBot="1" x14ac:dyDescent="0.25">
      <c r="B3446" s="533" t="s">
        <v>273</v>
      </c>
      <c r="C3446" s="534"/>
      <c r="D3446" s="534"/>
      <c r="E3446" s="535"/>
      <c r="F3446" s="533" t="e">
        <f>F3444*(1+F3445)</f>
        <v>#REF!</v>
      </c>
      <c r="G3446" s="534"/>
      <c r="H3446" s="534"/>
      <c r="I3446" s="534"/>
      <c r="J3446" s="533" t="e">
        <f>J3444*(1+F3445)</f>
        <v>#REF!</v>
      </c>
      <c r="K3446" s="534"/>
      <c r="L3446" s="534"/>
      <c r="M3446" s="535"/>
    </row>
    <row r="3447" spans="2:13" s="254" customFormat="1" ht="27.75" customHeight="1" thickBot="1" x14ac:dyDescent="0.25">
      <c r="B3447" s="532" t="s">
        <v>191</v>
      </c>
      <c r="C3447" s="532"/>
      <c r="D3447" s="532"/>
      <c r="E3447" s="532"/>
      <c r="F3447" s="533" t="e">
        <f>#REF!*(#REF!*#REF!+#REF!*#REF!)</f>
        <v>#REF!</v>
      </c>
      <c r="G3447" s="534"/>
      <c r="H3447" s="535"/>
      <c r="I3447" s="532" t="e">
        <f>#REF!</f>
        <v>#REF!</v>
      </c>
      <c r="J3447" s="533"/>
      <c r="K3447" s="263" t="s">
        <v>230</v>
      </c>
      <c r="L3447" s="535" t="e">
        <f>B3418</f>
        <v>#REF!</v>
      </c>
      <c r="M3447" s="532"/>
    </row>
    <row r="3448" spans="2:13" s="254" customFormat="1" ht="45" customHeight="1" thickBot="1" x14ac:dyDescent="0.25">
      <c r="B3448" s="253"/>
      <c r="C3448" s="253"/>
      <c r="D3448" s="253"/>
      <c r="E3448" s="253"/>
      <c r="F3448" s="253"/>
      <c r="G3448" s="253"/>
      <c r="H3448" s="253"/>
      <c r="I3448" s="253"/>
      <c r="J3448" s="253"/>
      <c r="K3448" s="253"/>
      <c r="L3448" s="253"/>
      <c r="M3448" s="253"/>
    </row>
    <row r="3449" spans="2:13" s="254" customFormat="1" ht="27.75" customHeight="1" thickBot="1" x14ac:dyDescent="0.25">
      <c r="B3449" s="542" t="s">
        <v>128</v>
      </c>
      <c r="C3449" s="543"/>
      <c r="D3449" s="543"/>
      <c r="E3449" s="544"/>
      <c r="F3449" s="253"/>
      <c r="G3449" s="253"/>
      <c r="H3449" s="253"/>
      <c r="I3449" s="253"/>
      <c r="J3449" s="253"/>
      <c r="K3449" s="253"/>
      <c r="L3449" s="253"/>
      <c r="M3449" s="253"/>
    </row>
    <row r="3450" spans="2:13" s="254" customFormat="1" ht="27.75" customHeight="1" x14ac:dyDescent="0.2">
      <c r="B3450" s="545" t="e">
        <f>#REF!</f>
        <v>#REF!</v>
      </c>
      <c r="C3450" s="546"/>
      <c r="D3450" s="547"/>
      <c r="E3450" s="548"/>
      <c r="F3450" s="552" t="s">
        <v>240</v>
      </c>
      <c r="G3450" s="553"/>
      <c r="H3450" s="553"/>
      <c r="I3450" s="554"/>
      <c r="J3450" s="552" t="s">
        <v>239</v>
      </c>
      <c r="K3450" s="553"/>
      <c r="L3450" s="553"/>
      <c r="M3450" s="554"/>
    </row>
    <row r="3451" spans="2:13" s="254" customFormat="1" ht="27.75" customHeight="1" thickBot="1" x14ac:dyDescent="0.25">
      <c r="B3451" s="549"/>
      <c r="C3451" s="550"/>
      <c r="D3451" s="550"/>
      <c r="E3451" s="551"/>
      <c r="F3451" s="255" t="s">
        <v>149</v>
      </c>
      <c r="G3451" s="256" t="s">
        <v>151</v>
      </c>
      <c r="H3451" s="256" t="s">
        <v>96</v>
      </c>
      <c r="I3451" s="257" t="s">
        <v>150</v>
      </c>
      <c r="J3451" s="255" t="s">
        <v>149</v>
      </c>
      <c r="K3451" s="256" t="s">
        <v>151</v>
      </c>
      <c r="L3451" s="256" t="s">
        <v>96</v>
      </c>
      <c r="M3451" s="257" t="s">
        <v>150</v>
      </c>
    </row>
    <row r="3452" spans="2:13" s="254" customFormat="1" ht="27.75" customHeight="1" thickTop="1" x14ac:dyDescent="0.2">
      <c r="B3452" s="540" t="s">
        <v>241</v>
      </c>
      <c r="C3452" s="541"/>
      <c r="D3452" s="264"/>
      <c r="E3452" s="237" t="s">
        <v>242</v>
      </c>
      <c r="F3452" s="258" t="e">
        <f>IF(#REF!&gt;=1,IF(#REF!&gt;=1,#REF!),IF(#REF!&gt;=0,"",))</f>
        <v>#REF!</v>
      </c>
      <c r="G3452" s="241" t="e">
        <f>保全管理データ!N5939</f>
        <v>#REF!</v>
      </c>
      <c r="H3452" s="259" t="e">
        <f>IF(#REF!="無","",IF(#REF!="","",IF(#REF!="悪環境における作業",0.2,IF(#REF!="高所又は地下作業",0.1,IF(#REF!="錯綜場所作業",0.3,IF(#REF!="複雑な制約のある作業",0.4,IF(#REF!="単純な制約のある作業",0.2,0)))))))</f>
        <v>#REF!</v>
      </c>
      <c r="I3452" s="260" t="e">
        <f>IF(F3452="","",F3452*G3452*(1+IF(H3452="",0,H3452)))</f>
        <v>#REF!</v>
      </c>
      <c r="J3452" s="258" t="e">
        <f>IF(#REF!&gt;=1,IF(#REF!&gt;=1,#REF!),IF(#REF!&gt;=0,"",))</f>
        <v>#REF!</v>
      </c>
      <c r="K3452" s="241" t="e">
        <f>保全管理データ!N5966</f>
        <v>#REF!</v>
      </c>
      <c r="L3452" s="259" t="e">
        <f>IF(#REF!="","",IF(#REF!="悪環境における作業",0.2,IF(#REF!="高所又は地下作業",0.1,IF(#REF!="錯綜場所作業",0.3,IF(#REF!="複雑な制約のある作業",0.4,IF(#REF!="単純な制約のある作業",0.2,0))))))</f>
        <v>#REF!</v>
      </c>
      <c r="M3452" s="260" t="e">
        <f>IF(J3452="","",J3452*K3452*(1+IF(L3452="",0,L3452)))</f>
        <v>#REF!</v>
      </c>
    </row>
    <row r="3453" spans="2:13" s="254" customFormat="1" ht="27.75" customHeight="1" x14ac:dyDescent="0.2">
      <c r="B3453" s="536" t="s">
        <v>243</v>
      </c>
      <c r="C3453" s="537"/>
      <c r="D3453" s="265"/>
      <c r="E3453" s="224" t="s">
        <v>242</v>
      </c>
      <c r="F3453" s="258" t="e">
        <f>IF(#REF!&gt;=1,IF(#REF!&gt;=1,#REF!),IF(#REF!&gt;=0,"",))</f>
        <v>#REF!</v>
      </c>
      <c r="G3453" s="241" t="e">
        <f>保全管理データ!N5940</f>
        <v>#REF!</v>
      </c>
      <c r="H3453" s="259" t="e">
        <f>IF(#REF!="無","",IF(#REF!="","",IF(#REF!="悪環境における作業",0.2,IF(#REF!="高所又は地下作業",0.1,IF(#REF!="錯綜場所作業",0.3,IF(#REF!="複雑な制約のある作業",0.4,IF(#REF!="単純な制約のある作業",0.2,0)))))))</f>
        <v>#REF!</v>
      </c>
      <c r="I3453" s="260" t="e">
        <f t="shared" ref="I3453:I3475" si="213">IF(F3453="","",F3453*G3453*(1+IF(H3453="",0,H3453)))</f>
        <v>#REF!</v>
      </c>
      <c r="J3453" s="258" t="e">
        <f>IF(#REF!&gt;=1,IF(#REF!&gt;=1,#REF!),IF(#REF!&gt;=0,"",))</f>
        <v>#REF!</v>
      </c>
      <c r="K3453" s="241" t="e">
        <f>保全管理データ!N5967</f>
        <v>#REF!</v>
      </c>
      <c r="L3453" s="259" t="e">
        <f>IF(#REF!="","",IF(#REF!="悪環境における作業",0.2,IF(#REF!="高所又は地下作業",0.1,IF(#REF!="錯綜場所作業",0.3,IF(#REF!="複雑な制約のある作業",0.4,IF(#REF!="単純な制約のある作業",0.2,0))))))</f>
        <v>#REF!</v>
      </c>
      <c r="M3453" s="260" t="e">
        <f t="shared" ref="M3453:M3475" si="214">IF(J3453="","",J3453*K3453*(1+IF(L3453="",0,L3453)))</f>
        <v>#REF!</v>
      </c>
    </row>
    <row r="3454" spans="2:13" s="254" customFormat="1" ht="27.75" customHeight="1" x14ac:dyDescent="0.2">
      <c r="B3454" s="536" t="s">
        <v>249</v>
      </c>
      <c r="C3454" s="537"/>
      <c r="D3454" s="265"/>
      <c r="E3454" s="224" t="s">
        <v>244</v>
      </c>
      <c r="F3454" s="258" t="e">
        <f>IF(#REF!&gt;=1,IF(#REF!&gt;=1,#REF!),IF(#REF!&gt;=0,"",))</f>
        <v>#REF!</v>
      </c>
      <c r="G3454" s="241" t="e">
        <f>保全管理データ!N5941</f>
        <v>#REF!</v>
      </c>
      <c r="H3454" s="259" t="e">
        <f>IF(#REF!="無","",IF(#REF!="","",IF(#REF!="悪環境における作業",0.2,IF(#REF!="高所又は地下作業",0.1,IF(#REF!="錯綜場所作業",0.3,IF(#REF!="複雑な制約のある作業",0.4,IF(#REF!="単純な制約のある作業",0.2,0)))))))</f>
        <v>#REF!</v>
      </c>
      <c r="I3454" s="260" t="e">
        <f t="shared" si="213"/>
        <v>#REF!</v>
      </c>
      <c r="J3454" s="258" t="e">
        <f>IF(#REF!&gt;=1,IF(#REF!&gt;=1,#REF!),IF(#REF!&gt;=0,"",))</f>
        <v>#REF!</v>
      </c>
      <c r="K3454" s="241" t="e">
        <f>保全管理データ!N5968</f>
        <v>#REF!</v>
      </c>
      <c r="L3454" s="259" t="e">
        <f>IF(#REF!="","",IF(#REF!="悪環境における作業",0.2,IF(#REF!="高所又は地下作業",0.1,IF(#REF!="錯綜場所作業",0.3,IF(#REF!="複雑な制約のある作業",0.4,IF(#REF!="単純な制約のある作業",0.2,0))))))</f>
        <v>#REF!</v>
      </c>
      <c r="M3454" s="260" t="e">
        <f t="shared" si="214"/>
        <v>#REF!</v>
      </c>
    </row>
    <row r="3455" spans="2:13" s="254" customFormat="1" ht="27.75" customHeight="1" x14ac:dyDescent="0.2">
      <c r="B3455" s="536" t="s">
        <v>250</v>
      </c>
      <c r="C3455" s="537"/>
      <c r="D3455" s="265"/>
      <c r="E3455" s="224" t="s">
        <v>244</v>
      </c>
      <c r="F3455" s="258" t="e">
        <f>IF(#REF!&gt;=1,IF(#REF!&gt;=1,#REF!),IF(#REF!&gt;=0,"",))</f>
        <v>#REF!</v>
      </c>
      <c r="G3455" s="241" t="e">
        <f>保全管理データ!N5942</f>
        <v>#REF!</v>
      </c>
      <c r="H3455" s="259" t="e">
        <f>IF(#REF!="無","",IF(#REF!="","",IF(#REF!="悪環境における作業",0.2,IF(#REF!="高所又は地下作業",0.1,IF(#REF!="錯綜場所作業",0.3,IF(#REF!="複雑な制約のある作業",0.4,IF(#REF!="単純な制約のある作業",0.2,0)))))))</f>
        <v>#REF!</v>
      </c>
      <c r="I3455" s="260" t="e">
        <f t="shared" si="213"/>
        <v>#REF!</v>
      </c>
      <c r="J3455" s="258" t="e">
        <f>IF(#REF!&gt;=1,IF(#REF!&gt;=1,#REF!),IF(#REF!&gt;=0,"",))</f>
        <v>#REF!</v>
      </c>
      <c r="K3455" s="241" t="e">
        <f>保全管理データ!N5969</f>
        <v>#REF!</v>
      </c>
      <c r="L3455" s="259" t="e">
        <f>IF(#REF!="","",IF(#REF!="悪環境における作業",0.2,IF(#REF!="高所又は地下作業",0.1,IF(#REF!="錯綜場所作業",0.3,IF(#REF!="複雑な制約のある作業",0.4,IF(#REF!="単純な制約のある作業",0.2,0))))))</f>
        <v>#REF!</v>
      </c>
      <c r="M3455" s="260" t="e">
        <f t="shared" si="214"/>
        <v>#REF!</v>
      </c>
    </row>
    <row r="3456" spans="2:13" s="254" customFormat="1" ht="27.75" customHeight="1" x14ac:dyDescent="0.2">
      <c r="B3456" s="536" t="s">
        <v>251</v>
      </c>
      <c r="C3456" s="537"/>
      <c r="D3456" s="265"/>
      <c r="E3456" s="224" t="s">
        <v>242</v>
      </c>
      <c r="F3456" s="258" t="e">
        <f>IF(#REF!&gt;=1,IF(#REF!&gt;=1,#REF!),IF(#REF!&gt;=0,"",))</f>
        <v>#REF!</v>
      </c>
      <c r="G3456" s="241" t="e">
        <f>保全管理データ!N5943</f>
        <v>#REF!</v>
      </c>
      <c r="H3456" s="259" t="e">
        <f>IF(#REF!="無","",IF(#REF!="","",IF(#REF!="悪環境における作業",0.2,IF(#REF!="高所又は地下作業",0.1,IF(#REF!="錯綜場所作業",0.3,IF(#REF!="複雑な制約のある作業",0.4,IF(#REF!="単純な制約のある作業",0.2,0)))))))</f>
        <v>#REF!</v>
      </c>
      <c r="I3456" s="260" t="e">
        <f t="shared" si="213"/>
        <v>#REF!</v>
      </c>
      <c r="J3456" s="258" t="e">
        <f>IF(#REF!&gt;=1,IF(#REF!&gt;=1,#REF!),IF(#REF!&gt;=0,"",))</f>
        <v>#REF!</v>
      </c>
      <c r="K3456" s="241" t="e">
        <f>保全管理データ!N5970</f>
        <v>#REF!</v>
      </c>
      <c r="L3456" s="259" t="e">
        <f>IF(#REF!="","",IF(#REF!="悪環境における作業",0.2,IF(#REF!="高所又は地下作業",0.1,IF(#REF!="錯綜場所作業",0.3,IF(#REF!="複雑な制約のある作業",0.4,IF(#REF!="単純な制約のある作業",0.2,0))))))</f>
        <v>#REF!</v>
      </c>
      <c r="M3456" s="260" t="e">
        <f t="shared" si="214"/>
        <v>#REF!</v>
      </c>
    </row>
    <row r="3457" spans="2:13" s="254" customFormat="1" ht="27.75" customHeight="1" x14ac:dyDescent="0.2">
      <c r="B3457" s="536" t="s">
        <v>252</v>
      </c>
      <c r="C3457" s="537"/>
      <c r="D3457" s="265"/>
      <c r="E3457" s="224" t="s">
        <v>244</v>
      </c>
      <c r="F3457" s="258" t="e">
        <f>IF(#REF!&gt;=1,IF(#REF!&gt;=1,#REF!),IF(#REF!&gt;=0,"",))</f>
        <v>#REF!</v>
      </c>
      <c r="G3457" s="241" t="e">
        <f>保全管理データ!N5944</f>
        <v>#REF!</v>
      </c>
      <c r="H3457" s="259" t="e">
        <f>IF(#REF!="無","",IF(#REF!="","",IF(#REF!="悪環境における作業",0.2,IF(#REF!="高所又は地下作業",0.1,IF(#REF!="錯綜場所作業",0.3,IF(#REF!="複雑な制約のある作業",0.4,IF(#REF!="単純な制約のある作業",0.2,0)))))))</f>
        <v>#REF!</v>
      </c>
      <c r="I3457" s="260" t="e">
        <f t="shared" si="213"/>
        <v>#REF!</v>
      </c>
      <c r="J3457" s="258" t="e">
        <f>IF(#REF!&gt;=1,IF(#REF!&gt;=1,#REF!),IF(#REF!&gt;=0,"",))</f>
        <v>#REF!</v>
      </c>
      <c r="K3457" s="241" t="e">
        <f>保全管理データ!N5971</f>
        <v>#REF!</v>
      </c>
      <c r="L3457" s="259" t="e">
        <f>IF(#REF!="","",IF(#REF!="悪環境における作業",0.2,IF(#REF!="高所又は地下作業",0.1,IF(#REF!="錯綜場所作業",0.3,IF(#REF!="複雑な制約のある作業",0.4,IF(#REF!="単純な制約のある作業",0.2,0))))))</f>
        <v>#REF!</v>
      </c>
      <c r="M3457" s="260" t="e">
        <f t="shared" si="214"/>
        <v>#REF!</v>
      </c>
    </row>
    <row r="3458" spans="2:13" s="254" customFormat="1" ht="27.75" customHeight="1" x14ac:dyDescent="0.2">
      <c r="B3458" s="536" t="s">
        <v>253</v>
      </c>
      <c r="C3458" s="537"/>
      <c r="D3458" s="265"/>
      <c r="E3458" s="224" t="s">
        <v>242</v>
      </c>
      <c r="F3458" s="258" t="e">
        <f>IF(#REF!&gt;=1,IF(#REF!&gt;=1,#REF!),IF(#REF!&gt;=0,"",))</f>
        <v>#REF!</v>
      </c>
      <c r="G3458" s="241" t="e">
        <f>保全管理データ!N5945</f>
        <v>#REF!</v>
      </c>
      <c r="H3458" s="259" t="e">
        <f>IF(#REF!="無","",IF(#REF!="","",IF(#REF!="悪環境における作業",0.2,IF(#REF!="高所又は地下作業",0.1,IF(#REF!="錯綜場所作業",0.3,IF(#REF!="複雑な制約のある作業",0.4,IF(#REF!="単純な制約のある作業",0.2,0)))))))</f>
        <v>#REF!</v>
      </c>
      <c r="I3458" s="260" t="e">
        <f t="shared" si="213"/>
        <v>#REF!</v>
      </c>
      <c r="J3458" s="258" t="e">
        <f>IF(#REF!&gt;=1,IF(#REF!&gt;=1,#REF!),IF(#REF!&gt;=0,"",))</f>
        <v>#REF!</v>
      </c>
      <c r="K3458" s="241" t="e">
        <f>保全管理データ!N5972</f>
        <v>#REF!</v>
      </c>
      <c r="L3458" s="259" t="e">
        <f>IF(#REF!="","",IF(#REF!="悪環境における作業",0.2,IF(#REF!="高所又は地下作業",0.1,IF(#REF!="錯綜場所作業",0.3,IF(#REF!="複雑な制約のある作業",0.4,IF(#REF!="単純な制約のある作業",0.2,0))))))</f>
        <v>#REF!</v>
      </c>
      <c r="M3458" s="260" t="e">
        <f t="shared" si="214"/>
        <v>#REF!</v>
      </c>
    </row>
    <row r="3459" spans="2:13" s="254" customFormat="1" ht="27.75" customHeight="1" x14ac:dyDescent="0.2">
      <c r="B3459" s="536" t="s">
        <v>254</v>
      </c>
      <c r="C3459" s="537"/>
      <c r="D3459" s="265"/>
      <c r="E3459" s="224" t="s">
        <v>242</v>
      </c>
      <c r="F3459" s="258" t="e">
        <f>IF(#REF!&gt;=1,IF(#REF!&gt;=1,#REF!),IF(#REF!&gt;=0,"",))</f>
        <v>#REF!</v>
      </c>
      <c r="G3459" s="241" t="e">
        <f>保全管理データ!N5946</f>
        <v>#REF!</v>
      </c>
      <c r="H3459" s="259" t="e">
        <f>IF(#REF!="無","",IF(#REF!="","",IF(#REF!="悪環境における作業",0.2,IF(#REF!="高所又は地下作業",0.1,IF(#REF!="錯綜場所作業",0.3,IF(#REF!="複雑な制約のある作業",0.4,IF(#REF!="単純な制約のある作業",0.2,0)))))))</f>
        <v>#REF!</v>
      </c>
      <c r="I3459" s="260" t="e">
        <f t="shared" si="213"/>
        <v>#REF!</v>
      </c>
      <c r="J3459" s="258" t="e">
        <f>IF(#REF!&gt;=1,IF(#REF!&gt;=1,#REF!),IF(#REF!&gt;=0,"",))</f>
        <v>#REF!</v>
      </c>
      <c r="K3459" s="241" t="e">
        <f>保全管理データ!N5973</f>
        <v>#REF!</v>
      </c>
      <c r="L3459" s="259" t="e">
        <f>IF(#REF!="","",IF(#REF!="悪環境における作業",0.2,IF(#REF!="高所又は地下作業",0.1,IF(#REF!="錯綜場所作業",0.3,IF(#REF!="複雑な制約のある作業",0.4,IF(#REF!="単純な制約のある作業",0.2,0))))))</f>
        <v>#REF!</v>
      </c>
      <c r="M3459" s="260" t="e">
        <f t="shared" si="214"/>
        <v>#REF!</v>
      </c>
    </row>
    <row r="3460" spans="2:13" s="254" customFormat="1" ht="27.75" customHeight="1" x14ac:dyDescent="0.2">
      <c r="B3460" s="536" t="s">
        <v>255</v>
      </c>
      <c r="C3460" s="537"/>
      <c r="D3460" s="265"/>
      <c r="E3460" s="224" t="s">
        <v>245</v>
      </c>
      <c r="F3460" s="258" t="e">
        <f>IF(#REF!&gt;=1,IF(#REF!&gt;=1,#REF!),IF(#REF!&gt;=0,"",))</f>
        <v>#REF!</v>
      </c>
      <c r="G3460" s="241" t="e">
        <f>保全管理データ!N5947</f>
        <v>#REF!</v>
      </c>
      <c r="H3460" s="259" t="e">
        <f>IF(#REF!="無","",IF(#REF!="","",IF(#REF!="悪環境における作業",0.2,IF(#REF!="高所又は地下作業",0.1,IF(#REF!="錯綜場所作業",0.3,IF(#REF!="複雑な制約のある作業",0.4,IF(#REF!="単純な制約のある作業",0.2,0)))))))</f>
        <v>#REF!</v>
      </c>
      <c r="I3460" s="260" t="e">
        <f t="shared" si="213"/>
        <v>#REF!</v>
      </c>
      <c r="J3460" s="258" t="e">
        <f>IF(#REF!&gt;=1,IF(#REF!&gt;=1,#REF!),IF(#REF!&gt;=0,"",))</f>
        <v>#REF!</v>
      </c>
      <c r="K3460" s="241" t="e">
        <f>保全管理データ!N5974</f>
        <v>#REF!</v>
      </c>
      <c r="L3460" s="259" t="e">
        <f>IF(#REF!="","",IF(#REF!="悪環境における作業",0.2,IF(#REF!="高所又は地下作業",0.1,IF(#REF!="錯綜場所作業",0.3,IF(#REF!="複雑な制約のある作業",0.4,IF(#REF!="単純な制約のある作業",0.2,0))))))</f>
        <v>#REF!</v>
      </c>
      <c r="M3460" s="260" t="e">
        <f t="shared" si="214"/>
        <v>#REF!</v>
      </c>
    </row>
    <row r="3461" spans="2:13" s="254" customFormat="1" ht="27.75" customHeight="1" x14ac:dyDescent="0.2">
      <c r="B3461" s="536" t="s">
        <v>256</v>
      </c>
      <c r="C3461" s="537"/>
      <c r="D3461" s="265"/>
      <c r="E3461" s="224" t="s">
        <v>242</v>
      </c>
      <c r="F3461" s="258" t="e">
        <f>IF(#REF!&gt;=1,IF(#REF!&gt;=1,#REF!),IF(#REF!&gt;=0,"",))</f>
        <v>#REF!</v>
      </c>
      <c r="G3461" s="241" t="e">
        <f>保全管理データ!N5948</f>
        <v>#REF!</v>
      </c>
      <c r="H3461" s="259" t="e">
        <f>IF(#REF!="無","",IF(#REF!="","",IF(#REF!="悪環境における作業",0.2,IF(#REF!="高所又は地下作業",0.1,IF(#REF!="錯綜場所作業",0.3,IF(#REF!="複雑な制約のある作業",0.4,IF(#REF!="単純な制約のある作業",0.2,0)))))))</f>
        <v>#REF!</v>
      </c>
      <c r="I3461" s="260" t="e">
        <f t="shared" si="213"/>
        <v>#REF!</v>
      </c>
      <c r="J3461" s="258" t="e">
        <f>IF(#REF!&gt;=1,IF(#REF!&gt;=1,#REF!),IF(#REF!&gt;=0,"",))</f>
        <v>#REF!</v>
      </c>
      <c r="K3461" s="241" t="e">
        <f>保全管理データ!N5975</f>
        <v>#REF!</v>
      </c>
      <c r="L3461" s="259" t="e">
        <f>IF(#REF!="","",IF(#REF!="悪環境における作業",0.2,IF(#REF!="高所又は地下作業",0.1,IF(#REF!="錯綜場所作業",0.3,IF(#REF!="複雑な制約のある作業",0.4,IF(#REF!="単純な制約のある作業",0.2,0))))))</f>
        <v>#REF!</v>
      </c>
      <c r="M3461" s="260" t="e">
        <f t="shared" si="214"/>
        <v>#REF!</v>
      </c>
    </row>
    <row r="3462" spans="2:13" s="254" customFormat="1" ht="27.75" customHeight="1" x14ac:dyDescent="0.2">
      <c r="B3462" s="536" t="s">
        <v>257</v>
      </c>
      <c r="C3462" s="537"/>
      <c r="D3462" s="265"/>
      <c r="E3462" s="224" t="s">
        <v>245</v>
      </c>
      <c r="F3462" s="258" t="e">
        <f>IF(#REF!&gt;=1,IF(#REF!&gt;=1,#REF!),IF(#REF!&gt;=0,"",))</f>
        <v>#REF!</v>
      </c>
      <c r="G3462" s="241" t="e">
        <f>保全管理データ!N5949</f>
        <v>#REF!</v>
      </c>
      <c r="H3462" s="259" t="e">
        <f>IF(#REF!="無","",IF(#REF!="","",IF(#REF!="悪環境における作業",0.2,IF(#REF!="高所又は地下作業",0.1,IF(#REF!="錯綜場所作業",0.3,IF(#REF!="複雑な制約のある作業",0.4,IF(#REF!="単純な制約のある作業",0.2,0)))))))</f>
        <v>#REF!</v>
      </c>
      <c r="I3462" s="260" t="e">
        <f t="shared" si="213"/>
        <v>#REF!</v>
      </c>
      <c r="J3462" s="258" t="e">
        <f>IF(#REF!&gt;=1,IF(#REF!&gt;=1,#REF!),IF(#REF!&gt;=0,"",))</f>
        <v>#REF!</v>
      </c>
      <c r="K3462" s="241" t="e">
        <f>保全管理データ!N5976</f>
        <v>#REF!</v>
      </c>
      <c r="L3462" s="259" t="e">
        <f>IF(#REF!="","",IF(#REF!="悪環境における作業",0.2,IF(#REF!="高所又は地下作業",0.1,IF(#REF!="錯綜場所作業",0.3,IF(#REF!="複雑な制約のある作業",0.4,IF(#REF!="単純な制約のある作業",0.2,0))))))</f>
        <v>#REF!</v>
      </c>
      <c r="M3462" s="260" t="e">
        <f t="shared" si="214"/>
        <v>#REF!</v>
      </c>
    </row>
    <row r="3463" spans="2:13" s="254" customFormat="1" ht="27.75" customHeight="1" x14ac:dyDescent="0.2">
      <c r="B3463" s="536" t="s">
        <v>258</v>
      </c>
      <c r="C3463" s="537"/>
      <c r="D3463" s="265"/>
      <c r="E3463" s="224" t="s">
        <v>245</v>
      </c>
      <c r="F3463" s="258" t="e">
        <f>IF(#REF!&gt;=1,IF(#REF!&gt;=1,#REF!),IF(#REF!&gt;=0,"",))</f>
        <v>#REF!</v>
      </c>
      <c r="G3463" s="241" t="e">
        <f>保全管理データ!N5950</f>
        <v>#REF!</v>
      </c>
      <c r="H3463" s="259" t="e">
        <f>IF(#REF!="無","",IF(#REF!="","",IF(#REF!="悪環境における作業",0.2,IF(#REF!="高所又は地下作業",0.1,IF(#REF!="錯綜場所作業",0.3,IF(#REF!="複雑な制約のある作業",0.4,IF(#REF!="単純な制約のある作業",0.2,0)))))))</f>
        <v>#REF!</v>
      </c>
      <c r="I3463" s="260" t="e">
        <f t="shared" si="213"/>
        <v>#REF!</v>
      </c>
      <c r="J3463" s="258" t="e">
        <f>IF(#REF!&gt;=1,IF(#REF!&gt;=1,#REF!),IF(#REF!&gt;=0,"",))</f>
        <v>#REF!</v>
      </c>
      <c r="K3463" s="241" t="e">
        <f>保全管理データ!N5977</f>
        <v>#REF!</v>
      </c>
      <c r="L3463" s="259" t="e">
        <f>IF(#REF!="","",IF(#REF!="悪環境における作業",0.2,IF(#REF!="高所又は地下作業",0.1,IF(#REF!="錯綜場所作業",0.3,IF(#REF!="複雑な制約のある作業",0.4,IF(#REF!="単純な制約のある作業",0.2,0))))))</f>
        <v>#REF!</v>
      </c>
      <c r="M3463" s="260" t="e">
        <f t="shared" si="214"/>
        <v>#REF!</v>
      </c>
    </row>
    <row r="3464" spans="2:13" s="254" customFormat="1" ht="27.75" customHeight="1" x14ac:dyDescent="0.2">
      <c r="B3464" s="536" t="s">
        <v>259</v>
      </c>
      <c r="C3464" s="537"/>
      <c r="D3464" s="265"/>
      <c r="E3464" s="224" t="s">
        <v>245</v>
      </c>
      <c r="F3464" s="258" t="e">
        <f>IF(#REF!&gt;=1,IF(#REF!&gt;=1,#REF!),IF(#REF!&gt;=0,"",))</f>
        <v>#REF!</v>
      </c>
      <c r="G3464" s="241" t="e">
        <f>保全管理データ!N5951</f>
        <v>#REF!</v>
      </c>
      <c r="H3464" s="259" t="e">
        <f>IF(#REF!="無","",IF(#REF!="","",IF(#REF!="悪環境における作業",0.2,IF(#REF!="高所又は地下作業",0.1,IF(#REF!="錯綜場所作業",0.3,IF(#REF!="複雑な制約のある作業",0.4,IF(#REF!="単純な制約のある作業",0.2,0)))))))</f>
        <v>#REF!</v>
      </c>
      <c r="I3464" s="260" t="e">
        <f t="shared" si="213"/>
        <v>#REF!</v>
      </c>
      <c r="J3464" s="258" t="e">
        <f>IF(#REF!&gt;=1,IF(#REF!&gt;=1,#REF!),IF(#REF!&gt;=0,"",))</f>
        <v>#REF!</v>
      </c>
      <c r="K3464" s="241" t="e">
        <f>保全管理データ!N5978</f>
        <v>#REF!</v>
      </c>
      <c r="L3464" s="259" t="e">
        <f>IF(#REF!="","",IF(#REF!="悪環境における作業",0.2,IF(#REF!="高所又は地下作業",0.1,IF(#REF!="錯綜場所作業",0.3,IF(#REF!="複雑な制約のある作業",0.4,IF(#REF!="単純な制約のある作業",0.2,0))))))</f>
        <v>#REF!</v>
      </c>
      <c r="M3464" s="260" t="e">
        <f t="shared" si="214"/>
        <v>#REF!</v>
      </c>
    </row>
    <row r="3465" spans="2:13" s="254" customFormat="1" ht="27.75" customHeight="1" x14ac:dyDescent="0.2">
      <c r="B3465" s="536" t="s">
        <v>260</v>
      </c>
      <c r="C3465" s="537"/>
      <c r="D3465" s="265"/>
      <c r="E3465" s="224" t="s">
        <v>248</v>
      </c>
      <c r="F3465" s="258" t="e">
        <f>IF(#REF!&gt;=1,IF(#REF!&gt;=1,#REF!),IF(#REF!&gt;=0,"",))</f>
        <v>#REF!</v>
      </c>
      <c r="G3465" s="241" t="e">
        <f>保全管理データ!N5952</f>
        <v>#REF!</v>
      </c>
      <c r="H3465" s="259" t="e">
        <f>IF(#REF!="無","",IF(#REF!="","",IF(#REF!="悪環境における作業",0.2,IF(#REF!="高所又は地下作業",0.1,IF(#REF!="錯綜場所作業",0.3,IF(#REF!="複雑な制約のある作業",0.4,IF(#REF!="単純な制約のある作業",0.2,0)))))))</f>
        <v>#REF!</v>
      </c>
      <c r="I3465" s="260" t="e">
        <f t="shared" si="213"/>
        <v>#REF!</v>
      </c>
      <c r="J3465" s="258" t="e">
        <f>IF(#REF!&gt;=1,IF(#REF!&gt;=1,#REF!),IF(#REF!&gt;=0,"",))</f>
        <v>#REF!</v>
      </c>
      <c r="K3465" s="241" t="e">
        <f>保全管理データ!N5979</f>
        <v>#REF!</v>
      </c>
      <c r="L3465" s="259" t="e">
        <f>IF(#REF!="","",IF(#REF!="悪環境における作業",0.2,IF(#REF!="高所又は地下作業",0.1,IF(#REF!="錯綜場所作業",0.3,IF(#REF!="複雑な制約のある作業",0.4,IF(#REF!="単純な制約のある作業",0.2,0))))))</f>
        <v>#REF!</v>
      </c>
      <c r="M3465" s="260" t="e">
        <f t="shared" si="214"/>
        <v>#REF!</v>
      </c>
    </row>
    <row r="3466" spans="2:13" s="254" customFormat="1" ht="27.75" customHeight="1" x14ac:dyDescent="0.2">
      <c r="B3466" s="536" t="s">
        <v>261</v>
      </c>
      <c r="C3466" s="537"/>
      <c r="D3466" s="265"/>
      <c r="E3466" s="224" t="s">
        <v>247</v>
      </c>
      <c r="F3466" s="258" t="e">
        <f>IF(#REF!&gt;=1,IF(#REF!&gt;=1,#REF!),IF(#REF!&gt;=0,"",))</f>
        <v>#REF!</v>
      </c>
      <c r="G3466" s="241" t="e">
        <f>保全管理データ!N5953</f>
        <v>#REF!</v>
      </c>
      <c r="H3466" s="259" t="e">
        <f>IF(#REF!="無","",IF(#REF!="","",IF(#REF!="悪環境における作業",0.2,IF(#REF!="高所又は地下作業",0.1,IF(#REF!="錯綜場所作業",0.3,IF(#REF!="複雑な制約のある作業",0.4,IF(#REF!="単純な制約のある作業",0.2,0)))))))</f>
        <v>#REF!</v>
      </c>
      <c r="I3466" s="260" t="e">
        <f t="shared" si="213"/>
        <v>#REF!</v>
      </c>
      <c r="J3466" s="258" t="e">
        <f>IF(#REF!&gt;=1,IF(#REF!&gt;=1,#REF!),IF(#REF!&gt;=0,"",))</f>
        <v>#REF!</v>
      </c>
      <c r="K3466" s="241" t="e">
        <f>保全管理データ!N5980</f>
        <v>#REF!</v>
      </c>
      <c r="L3466" s="259" t="e">
        <f>IF(#REF!="","",IF(#REF!="悪環境における作業",0.2,IF(#REF!="高所又は地下作業",0.1,IF(#REF!="錯綜場所作業",0.3,IF(#REF!="複雑な制約のある作業",0.4,IF(#REF!="単純な制約のある作業",0.2,0))))))</f>
        <v>#REF!</v>
      </c>
      <c r="M3466" s="260" t="e">
        <f t="shared" si="214"/>
        <v>#REF!</v>
      </c>
    </row>
    <row r="3467" spans="2:13" s="254" customFormat="1" ht="27.75" customHeight="1" x14ac:dyDescent="0.2">
      <c r="B3467" s="536" t="s">
        <v>262</v>
      </c>
      <c r="C3467" s="537"/>
      <c r="D3467" s="265"/>
      <c r="E3467" s="224" t="s">
        <v>245</v>
      </c>
      <c r="F3467" s="258" t="e">
        <f>IF(#REF!&gt;=1,IF(#REF!&gt;=1,#REF!),IF(#REF!&gt;=0,"",))</f>
        <v>#REF!</v>
      </c>
      <c r="G3467" s="241" t="e">
        <f>保全管理データ!N5954</f>
        <v>#REF!</v>
      </c>
      <c r="H3467" s="259" t="e">
        <f>IF(#REF!="無","",IF(#REF!="","",IF(#REF!="悪環境における作業",0.2,IF(#REF!="高所又は地下作業",0.1,IF(#REF!="錯綜場所作業",0.3,IF(#REF!="複雑な制約のある作業",0.4,IF(#REF!="単純な制約のある作業",0.2,0)))))))</f>
        <v>#REF!</v>
      </c>
      <c r="I3467" s="260" t="e">
        <f t="shared" si="213"/>
        <v>#REF!</v>
      </c>
      <c r="J3467" s="258" t="e">
        <f>IF(#REF!&gt;=1,IF(#REF!&gt;=1,#REF!),IF(#REF!&gt;=0,"",))</f>
        <v>#REF!</v>
      </c>
      <c r="K3467" s="241" t="e">
        <f>保全管理データ!N5981</f>
        <v>#REF!</v>
      </c>
      <c r="L3467" s="259" t="e">
        <f>IF(#REF!="","",IF(#REF!="悪環境における作業",0.2,IF(#REF!="高所又は地下作業",0.1,IF(#REF!="錯綜場所作業",0.3,IF(#REF!="複雑な制約のある作業",0.4,IF(#REF!="単純な制約のある作業",0.2,0))))))</f>
        <v>#REF!</v>
      </c>
      <c r="M3467" s="260" t="e">
        <f t="shared" si="214"/>
        <v>#REF!</v>
      </c>
    </row>
    <row r="3468" spans="2:13" s="254" customFormat="1" ht="27.75" customHeight="1" x14ac:dyDescent="0.2">
      <c r="B3468" s="536" t="s">
        <v>263</v>
      </c>
      <c r="C3468" s="537"/>
      <c r="D3468" s="265"/>
      <c r="E3468" s="224" t="s">
        <v>245</v>
      </c>
      <c r="F3468" s="258" t="e">
        <f>IF(#REF!&gt;=1,IF(#REF!&gt;=1,#REF!),IF(#REF!&gt;=0,"",))</f>
        <v>#REF!</v>
      </c>
      <c r="G3468" s="241" t="e">
        <f>保全管理データ!N5955</f>
        <v>#REF!</v>
      </c>
      <c r="H3468" s="259" t="e">
        <f>IF(#REF!="無","",IF(#REF!="","",IF(#REF!="悪環境における作業",0.2,IF(#REF!="高所又は地下作業",0.1,IF(#REF!="錯綜場所作業",0.3,IF(#REF!="複雑な制約のある作業",0.4,IF(#REF!="単純な制約のある作業",0.2,0)))))))</f>
        <v>#REF!</v>
      </c>
      <c r="I3468" s="260" t="e">
        <f t="shared" si="213"/>
        <v>#REF!</v>
      </c>
      <c r="J3468" s="258" t="e">
        <f>IF(#REF!&gt;=1,IF(#REF!&gt;=1,#REF!),IF(#REF!&gt;=0,"",))</f>
        <v>#REF!</v>
      </c>
      <c r="K3468" s="241" t="e">
        <f>保全管理データ!N5982</f>
        <v>#REF!</v>
      </c>
      <c r="L3468" s="259" t="e">
        <f>IF(#REF!="","",IF(#REF!="悪環境における作業",0.2,IF(#REF!="高所又は地下作業",0.1,IF(#REF!="錯綜場所作業",0.3,IF(#REF!="複雑な制約のある作業",0.4,IF(#REF!="単純な制約のある作業",0.2,0))))))</f>
        <v>#REF!</v>
      </c>
      <c r="M3468" s="260" t="e">
        <f t="shared" si="214"/>
        <v>#REF!</v>
      </c>
    </row>
    <row r="3469" spans="2:13" s="254" customFormat="1" ht="27.75" customHeight="1" x14ac:dyDescent="0.2">
      <c r="B3469" s="536" t="s">
        <v>264</v>
      </c>
      <c r="C3469" s="537"/>
      <c r="D3469" s="265"/>
      <c r="E3469" s="224" t="s">
        <v>245</v>
      </c>
      <c r="F3469" s="258" t="e">
        <f>IF(#REF!&gt;=1,IF(#REF!&gt;=1,#REF!),IF(#REF!&gt;=0,"",))</f>
        <v>#REF!</v>
      </c>
      <c r="G3469" s="241" t="e">
        <f>保全管理データ!N5956</f>
        <v>#REF!</v>
      </c>
      <c r="H3469" s="259" t="e">
        <f>IF(#REF!="無","",IF(#REF!="","",IF(#REF!="悪環境における作業",0.2,IF(#REF!="高所又は地下作業",0.1,IF(#REF!="錯綜場所作業",0.3,IF(#REF!="複雑な制約のある作業",0.4,IF(#REF!="単純な制約のある作業",0.2,0)))))))</f>
        <v>#REF!</v>
      </c>
      <c r="I3469" s="260" t="e">
        <f t="shared" si="213"/>
        <v>#REF!</v>
      </c>
      <c r="J3469" s="258" t="e">
        <f>IF(#REF!&gt;=1,IF(#REF!&gt;=1,#REF!),IF(#REF!&gt;=0,"",))</f>
        <v>#REF!</v>
      </c>
      <c r="K3469" s="241" t="e">
        <f>保全管理データ!N5983</f>
        <v>#REF!</v>
      </c>
      <c r="L3469" s="259" t="e">
        <f>IF(#REF!="","",IF(#REF!="悪環境における作業",0.2,IF(#REF!="高所又は地下作業",0.1,IF(#REF!="錯綜場所作業",0.3,IF(#REF!="複雑な制約のある作業",0.4,IF(#REF!="単純な制約のある作業",0.2,0))))))</f>
        <v>#REF!</v>
      </c>
      <c r="M3469" s="260" t="e">
        <f t="shared" si="214"/>
        <v>#REF!</v>
      </c>
    </row>
    <row r="3470" spans="2:13" s="254" customFormat="1" ht="27.75" customHeight="1" x14ac:dyDescent="0.2">
      <c r="B3470" s="536" t="s">
        <v>265</v>
      </c>
      <c r="C3470" s="537"/>
      <c r="D3470" s="265"/>
      <c r="E3470" s="224" t="s">
        <v>245</v>
      </c>
      <c r="F3470" s="258" t="e">
        <f>IF(#REF!&gt;=1,IF(#REF!&gt;=1,#REF!),IF(#REF!&gt;=0,"",))</f>
        <v>#REF!</v>
      </c>
      <c r="G3470" s="241" t="e">
        <f>保全管理データ!N5957</f>
        <v>#REF!</v>
      </c>
      <c r="H3470" s="259" t="e">
        <f>IF(#REF!="無","",IF(#REF!="","",IF(#REF!="悪環境における作業",0.2,IF(#REF!="高所又は地下作業",0.1,IF(#REF!="錯綜場所作業",0.3,IF(#REF!="複雑な制約のある作業",0.4,IF(#REF!="単純な制約のある作業",0.2,0)))))))</f>
        <v>#REF!</v>
      </c>
      <c r="I3470" s="260" t="e">
        <f t="shared" si="213"/>
        <v>#REF!</v>
      </c>
      <c r="J3470" s="258" t="e">
        <f>IF(#REF!&gt;=1,IF(#REF!&gt;=1,#REF!),IF(#REF!&gt;=0,"",))</f>
        <v>#REF!</v>
      </c>
      <c r="K3470" s="241" t="e">
        <f>保全管理データ!N5984</f>
        <v>#REF!</v>
      </c>
      <c r="L3470" s="259" t="e">
        <f>IF(#REF!="","",IF(#REF!="悪環境における作業",0.2,IF(#REF!="高所又は地下作業",0.1,IF(#REF!="錯綜場所作業",0.3,IF(#REF!="複雑な制約のある作業",0.4,IF(#REF!="単純な制約のある作業",0.2,0))))))</f>
        <v>#REF!</v>
      </c>
      <c r="M3470" s="260" t="e">
        <f t="shared" si="214"/>
        <v>#REF!</v>
      </c>
    </row>
    <row r="3471" spans="2:13" s="254" customFormat="1" ht="27.75" customHeight="1" x14ac:dyDescent="0.2">
      <c r="B3471" s="536" t="s">
        <v>266</v>
      </c>
      <c r="C3471" s="537"/>
      <c r="D3471" s="265"/>
      <c r="E3471" s="224" t="s">
        <v>245</v>
      </c>
      <c r="F3471" s="258" t="e">
        <f>IF(#REF!&gt;=1,IF(#REF!&gt;=1,#REF!),IF(#REF!&gt;=0,"",))</f>
        <v>#REF!</v>
      </c>
      <c r="G3471" s="241" t="e">
        <f>保全管理データ!N5958</f>
        <v>#REF!</v>
      </c>
      <c r="H3471" s="259" t="e">
        <f>IF(#REF!="無","",IF(#REF!="","",IF(#REF!="悪環境における作業",0.2,IF(#REF!="高所又は地下作業",0.1,IF(#REF!="錯綜場所作業",0.3,IF(#REF!="複雑な制約のある作業",0.4,IF(#REF!="単純な制約のある作業",0.2,0)))))))</f>
        <v>#REF!</v>
      </c>
      <c r="I3471" s="260" t="e">
        <f t="shared" si="213"/>
        <v>#REF!</v>
      </c>
      <c r="J3471" s="258" t="e">
        <f>IF(#REF!&gt;=1,IF(#REF!&gt;=1,#REF!),IF(#REF!&gt;=0,"",))</f>
        <v>#REF!</v>
      </c>
      <c r="K3471" s="241" t="e">
        <f>保全管理データ!N5985</f>
        <v>#REF!</v>
      </c>
      <c r="L3471" s="259" t="e">
        <f>IF(#REF!="","",IF(#REF!="悪環境における作業",0.2,IF(#REF!="高所又は地下作業",0.1,IF(#REF!="錯綜場所作業",0.3,IF(#REF!="複雑な制約のある作業",0.4,IF(#REF!="単純な制約のある作業",0.2,0))))))</f>
        <v>#REF!</v>
      </c>
      <c r="M3471" s="260" t="e">
        <f t="shared" si="214"/>
        <v>#REF!</v>
      </c>
    </row>
    <row r="3472" spans="2:13" s="254" customFormat="1" ht="27.75" customHeight="1" x14ac:dyDescent="0.2">
      <c r="B3472" s="536" t="s">
        <v>81</v>
      </c>
      <c r="C3472" s="537"/>
      <c r="D3472" s="265"/>
      <c r="E3472" s="224" t="s">
        <v>245</v>
      </c>
      <c r="F3472" s="258" t="e">
        <f>IF(#REF!&gt;=1,IF(#REF!&gt;=1,#REF!),IF(#REF!&gt;=0,"",))</f>
        <v>#REF!</v>
      </c>
      <c r="G3472" s="241" t="e">
        <f>保全管理データ!N5959</f>
        <v>#REF!</v>
      </c>
      <c r="H3472" s="259" t="e">
        <f>IF(#REF!="無","",IF(#REF!="","",IF(#REF!="悪環境における作業",0.2,IF(#REF!="高所又は地下作業",0.1,IF(#REF!="錯綜場所作業",0.3,IF(#REF!="複雑な制約のある作業",0.4,IF(#REF!="単純な制約のある作業",0.2,0)))))))</f>
        <v>#REF!</v>
      </c>
      <c r="I3472" s="260" t="e">
        <f t="shared" si="213"/>
        <v>#REF!</v>
      </c>
      <c r="J3472" s="258" t="e">
        <f>IF(#REF!&gt;=1,IF(#REF!&gt;=1,#REF!),IF(#REF!&gt;=0,"",))</f>
        <v>#REF!</v>
      </c>
      <c r="K3472" s="241" t="e">
        <f>保全管理データ!N5986</f>
        <v>#REF!</v>
      </c>
      <c r="L3472" s="259" t="e">
        <f>IF(#REF!="","",IF(#REF!="悪環境における作業",0.2,IF(#REF!="高所又は地下作業",0.1,IF(#REF!="錯綜場所作業",0.3,IF(#REF!="複雑な制約のある作業",0.4,IF(#REF!="単純な制約のある作業",0.2,0))))))</f>
        <v>#REF!</v>
      </c>
      <c r="M3472" s="260" t="e">
        <f t="shared" si="214"/>
        <v>#REF!</v>
      </c>
    </row>
    <row r="3473" spans="2:13" s="254" customFormat="1" ht="27.75" customHeight="1" x14ac:dyDescent="0.2">
      <c r="B3473" s="536" t="s">
        <v>267</v>
      </c>
      <c r="C3473" s="537"/>
      <c r="D3473" s="265"/>
      <c r="E3473" s="224" t="s">
        <v>247</v>
      </c>
      <c r="F3473" s="258" t="e">
        <f>IF(#REF!&gt;=1,IF(#REF!&gt;=1,#REF!),IF(#REF!&gt;=0,"",))</f>
        <v>#REF!</v>
      </c>
      <c r="G3473" s="241" t="e">
        <f>保全管理データ!N5960</f>
        <v>#REF!</v>
      </c>
      <c r="H3473" s="259" t="e">
        <f>IF(#REF!="無","",IF(#REF!="","",IF(#REF!="悪環境における作業",0.2,IF(#REF!="高所又は地下作業",0.1,IF(#REF!="錯綜場所作業",0.3,IF(#REF!="複雑な制約のある作業",0.4,IF(#REF!="単純な制約のある作業",0.2,0)))))))</f>
        <v>#REF!</v>
      </c>
      <c r="I3473" s="260" t="e">
        <f t="shared" si="213"/>
        <v>#REF!</v>
      </c>
      <c r="J3473" s="258" t="e">
        <f>IF(#REF!&gt;=1,IF(#REF!&gt;=1,#REF!),IF(#REF!&gt;=0,"",))</f>
        <v>#REF!</v>
      </c>
      <c r="K3473" s="241" t="e">
        <f>保全管理データ!N5987</f>
        <v>#REF!</v>
      </c>
      <c r="L3473" s="259" t="e">
        <f>IF(#REF!="","",IF(#REF!="悪環境における作業",0.2,IF(#REF!="高所又は地下作業",0.1,IF(#REF!="錯綜場所作業",0.3,IF(#REF!="複雑な制約のある作業",0.4,IF(#REF!="単純な制約のある作業",0.2,0))))))</f>
        <v>#REF!</v>
      </c>
      <c r="M3473" s="260" t="e">
        <f t="shared" si="214"/>
        <v>#REF!</v>
      </c>
    </row>
    <row r="3474" spans="2:13" s="254" customFormat="1" ht="27.75" customHeight="1" x14ac:dyDescent="0.2">
      <c r="B3474" s="536" t="s">
        <v>268</v>
      </c>
      <c r="C3474" s="537"/>
      <c r="D3474" s="265"/>
      <c r="E3474" s="224" t="s">
        <v>246</v>
      </c>
      <c r="F3474" s="258" t="e">
        <f>IF(#REF!&gt;=1,IF(#REF!&gt;=1,#REF!),IF(#REF!&gt;=0,"",))</f>
        <v>#REF!</v>
      </c>
      <c r="G3474" s="241" t="e">
        <f>保全管理データ!N5961</f>
        <v>#REF!</v>
      </c>
      <c r="H3474" s="259" t="e">
        <f>IF(#REF!="無","",IF(#REF!="","",IF(#REF!="悪環境における作業",0.2,IF(#REF!="高所又は地下作業",0.1,IF(#REF!="錯綜場所作業",0.3,IF(#REF!="複雑な制約のある作業",0.4,IF(#REF!="単純な制約のある作業",0.2,0)))))))</f>
        <v>#REF!</v>
      </c>
      <c r="I3474" s="260" t="e">
        <f t="shared" si="213"/>
        <v>#REF!</v>
      </c>
      <c r="J3474" s="258" t="e">
        <f>IF(#REF!&gt;=1,IF(#REF!&gt;=1,#REF!),IF(#REF!&gt;=0,"",))</f>
        <v>#REF!</v>
      </c>
      <c r="K3474" s="241" t="e">
        <f>保全管理データ!N5988</f>
        <v>#REF!</v>
      </c>
      <c r="L3474" s="259" t="e">
        <f>IF(#REF!="","",IF(#REF!="悪環境における作業",0.2,IF(#REF!="高所又は地下作業",0.1,IF(#REF!="錯綜場所作業",0.3,IF(#REF!="複雑な制約のある作業",0.4,IF(#REF!="単純な制約のある作業",0.2,0))))))</f>
        <v>#REF!</v>
      </c>
      <c r="M3474" s="260" t="e">
        <f t="shared" si="214"/>
        <v>#REF!</v>
      </c>
    </row>
    <row r="3475" spans="2:13" s="254" customFormat="1" ht="27.75" customHeight="1" thickBot="1" x14ac:dyDescent="0.25">
      <c r="B3475" s="538" t="s">
        <v>269</v>
      </c>
      <c r="C3475" s="539"/>
      <c r="D3475" s="266"/>
      <c r="E3475" s="252" t="s">
        <v>245</v>
      </c>
      <c r="F3475" s="261" t="e">
        <f>IF(#REF!&gt;=1,IF(#REF!&gt;=1,#REF!),IF(#REF!&gt;=0,"",))</f>
        <v>#REF!</v>
      </c>
      <c r="G3475" s="245" t="e">
        <f>保全管理データ!N5962</f>
        <v>#REF!</v>
      </c>
      <c r="H3475" s="259" t="e">
        <f>IF(#REF!="無","",IF(#REF!="","",IF(#REF!="悪環境における作業",0.2,IF(#REF!="高所又は地下作業",0.1,IF(#REF!="錯綜場所作業",0.3,IF(#REF!="複雑な制約のある作業",0.4,IF(#REF!="単純な制約のある作業",0.2,0)))))))</f>
        <v>#REF!</v>
      </c>
      <c r="I3475" s="260" t="e">
        <f t="shared" si="213"/>
        <v>#REF!</v>
      </c>
      <c r="J3475" s="261" t="e">
        <f>IF(#REF!&gt;=1,IF(#REF!&gt;=1,#REF!),IF(#REF!&gt;=0,"",))</f>
        <v>#REF!</v>
      </c>
      <c r="K3475" s="245" t="e">
        <f>保全管理データ!N5989</f>
        <v>#REF!</v>
      </c>
      <c r="L3475" s="262" t="e">
        <f>IF(#REF!="","",IF(#REF!="悪環境における作業",0.2,IF(#REF!="高所又は地下作業",0.1,IF(#REF!="錯綜場所作業",0.3,IF(#REF!="複雑な制約のある作業",0.4,IF(#REF!="単純な制約のある作業",0.2,0))))))</f>
        <v>#REF!</v>
      </c>
      <c r="M3475" s="260" t="e">
        <f t="shared" si="214"/>
        <v>#REF!</v>
      </c>
    </row>
    <row r="3476" spans="2:13" s="254" customFormat="1" ht="27.75" customHeight="1" thickBot="1" x14ac:dyDescent="0.25">
      <c r="B3476" s="532" t="s">
        <v>190</v>
      </c>
      <c r="C3476" s="532"/>
      <c r="D3476" s="532"/>
      <c r="E3476" s="532"/>
      <c r="F3476" s="533" t="e">
        <f>SUM(I3452:I3475)</f>
        <v>#REF!</v>
      </c>
      <c r="G3476" s="534"/>
      <c r="H3476" s="534"/>
      <c r="I3476" s="535"/>
      <c r="J3476" s="533" t="e">
        <f>IF(SUM(J3452:J3475)=0,"0.00",SUM(M3452:M3475))</f>
        <v>#REF!</v>
      </c>
      <c r="K3476" s="534"/>
      <c r="L3476" s="534"/>
      <c r="M3476" s="535"/>
    </row>
    <row r="3477" spans="2:13" s="254" customFormat="1" ht="27.75" customHeight="1" thickBot="1" x14ac:dyDescent="0.25">
      <c r="B3477" s="532" t="s">
        <v>97</v>
      </c>
      <c r="C3477" s="532"/>
      <c r="D3477" s="532"/>
      <c r="E3477" s="532"/>
      <c r="F3477" s="533" t="e">
        <f>IF(#REF!="５年以下","0",IF(#REF!="５年～１０年",0.1,IF(#REF!="１０年以上",0.15)))</f>
        <v>#REF!</v>
      </c>
      <c r="G3477" s="534"/>
      <c r="H3477" s="534"/>
      <c r="I3477" s="534"/>
      <c r="J3477" s="534"/>
      <c r="K3477" s="534"/>
      <c r="L3477" s="534"/>
      <c r="M3477" s="535"/>
    </row>
    <row r="3478" spans="2:13" s="254" customFormat="1" ht="27.75" customHeight="1" thickBot="1" x14ac:dyDescent="0.25">
      <c r="B3478" s="533" t="s">
        <v>273</v>
      </c>
      <c r="C3478" s="534"/>
      <c r="D3478" s="534"/>
      <c r="E3478" s="535"/>
      <c r="F3478" s="533" t="e">
        <f>F3476*(1+F3477)</f>
        <v>#REF!</v>
      </c>
      <c r="G3478" s="534"/>
      <c r="H3478" s="534"/>
      <c r="I3478" s="534"/>
      <c r="J3478" s="533" t="e">
        <f>J3476*(1+F3477)</f>
        <v>#REF!</v>
      </c>
      <c r="K3478" s="534"/>
      <c r="L3478" s="534"/>
      <c r="M3478" s="535"/>
    </row>
    <row r="3479" spans="2:13" s="254" customFormat="1" ht="27.75" customHeight="1" thickBot="1" x14ac:dyDescent="0.25">
      <c r="B3479" s="532" t="s">
        <v>191</v>
      </c>
      <c r="C3479" s="532"/>
      <c r="D3479" s="532"/>
      <c r="E3479" s="532"/>
      <c r="F3479" s="533" t="e">
        <f>#REF!*(#REF!*#REF!+#REF!*#REF!)</f>
        <v>#REF!</v>
      </c>
      <c r="G3479" s="534"/>
      <c r="H3479" s="535"/>
      <c r="I3479" s="532" t="e">
        <f>#REF!</f>
        <v>#REF!</v>
      </c>
      <c r="J3479" s="533"/>
      <c r="K3479" s="263" t="s">
        <v>230</v>
      </c>
      <c r="L3479" s="535" t="e">
        <f>B3450</f>
        <v>#REF!</v>
      </c>
      <c r="M3479" s="532"/>
    </row>
    <row r="3480" spans="2:13" s="254" customFormat="1" ht="45" customHeight="1" thickBot="1" x14ac:dyDescent="0.25">
      <c r="B3480" s="253"/>
      <c r="C3480" s="253"/>
      <c r="D3480" s="253"/>
      <c r="E3480" s="253"/>
      <c r="F3480" s="253"/>
      <c r="G3480" s="253"/>
      <c r="H3480" s="253"/>
      <c r="I3480" s="253"/>
      <c r="J3480" s="253"/>
      <c r="K3480" s="253"/>
      <c r="L3480" s="253"/>
      <c r="M3480" s="253"/>
    </row>
    <row r="3481" spans="2:13" s="254" customFormat="1" ht="27.75" customHeight="1" thickBot="1" x14ac:dyDescent="0.25">
      <c r="B3481" s="542" t="s">
        <v>128</v>
      </c>
      <c r="C3481" s="543"/>
      <c r="D3481" s="543"/>
      <c r="E3481" s="544"/>
      <c r="F3481" s="253"/>
      <c r="G3481" s="253"/>
      <c r="H3481" s="253"/>
      <c r="I3481" s="253"/>
      <c r="J3481" s="253"/>
      <c r="K3481" s="253"/>
      <c r="L3481" s="253"/>
      <c r="M3481" s="253"/>
    </row>
    <row r="3482" spans="2:13" s="254" customFormat="1" ht="27.75" customHeight="1" x14ac:dyDescent="0.2">
      <c r="B3482" s="545" t="e">
        <f>#REF!</f>
        <v>#REF!</v>
      </c>
      <c r="C3482" s="546"/>
      <c r="D3482" s="547"/>
      <c r="E3482" s="548"/>
      <c r="F3482" s="552" t="s">
        <v>240</v>
      </c>
      <c r="G3482" s="553"/>
      <c r="H3482" s="553"/>
      <c r="I3482" s="554"/>
      <c r="J3482" s="552" t="s">
        <v>239</v>
      </c>
      <c r="K3482" s="553"/>
      <c r="L3482" s="553"/>
      <c r="M3482" s="554"/>
    </row>
    <row r="3483" spans="2:13" s="254" customFormat="1" ht="27.75" customHeight="1" thickBot="1" x14ac:dyDescent="0.25">
      <c r="B3483" s="549"/>
      <c r="C3483" s="550"/>
      <c r="D3483" s="550"/>
      <c r="E3483" s="551"/>
      <c r="F3483" s="255" t="s">
        <v>149</v>
      </c>
      <c r="G3483" s="256" t="s">
        <v>151</v>
      </c>
      <c r="H3483" s="256" t="s">
        <v>96</v>
      </c>
      <c r="I3483" s="257" t="s">
        <v>150</v>
      </c>
      <c r="J3483" s="255" t="s">
        <v>149</v>
      </c>
      <c r="K3483" s="256" t="s">
        <v>151</v>
      </c>
      <c r="L3483" s="256" t="s">
        <v>96</v>
      </c>
      <c r="M3483" s="257" t="s">
        <v>150</v>
      </c>
    </row>
    <row r="3484" spans="2:13" s="254" customFormat="1" ht="27.75" customHeight="1" thickTop="1" x14ac:dyDescent="0.2">
      <c r="B3484" s="540" t="s">
        <v>241</v>
      </c>
      <c r="C3484" s="541"/>
      <c r="D3484" s="264"/>
      <c r="E3484" s="237" t="s">
        <v>242</v>
      </c>
      <c r="F3484" s="258" t="e">
        <f>IF(#REF!&gt;=1,IF(#REF!&gt;=1,#REF!),IF(#REF!&gt;=0,"",))</f>
        <v>#REF!</v>
      </c>
      <c r="G3484" s="241" t="e">
        <f>保全管理データ!N5995</f>
        <v>#REF!</v>
      </c>
      <c r="H3484" s="259" t="e">
        <f>IF(#REF!="無","",IF(#REF!="","",IF(#REF!="悪環境における作業",0.2,IF(#REF!="高所又は地下作業",0.1,IF(#REF!="錯綜場所作業",0.3,IF(#REF!="複雑な制約のある作業",0.4,IF(#REF!="単純な制約のある作業",0.2,0)))))))</f>
        <v>#REF!</v>
      </c>
      <c r="I3484" s="260" t="e">
        <f>IF(F3484="","",F3484*G3484*(1+IF(H3484="",0,H3484)))</f>
        <v>#REF!</v>
      </c>
      <c r="J3484" s="258" t="e">
        <f>IF(#REF!&gt;=1,IF(#REF!&gt;=1,#REF!),IF(#REF!&gt;=0,"",))</f>
        <v>#REF!</v>
      </c>
      <c r="K3484" s="241" t="e">
        <f>保全管理データ!N6022</f>
        <v>#REF!</v>
      </c>
      <c r="L3484" s="259" t="e">
        <f>IF(#REF!="","",IF(#REF!="悪環境における作業",0.2,IF(#REF!="高所又は地下作業",0.1,IF(#REF!="錯綜場所作業",0.3,IF(#REF!="複雑な制約のある作業",0.4,IF(#REF!="単純な制約のある作業",0.2,0))))))</f>
        <v>#REF!</v>
      </c>
      <c r="M3484" s="260" t="e">
        <f>IF(J3484="","",J3484*K3484*(1+IF(L3484="",0,L3484)))</f>
        <v>#REF!</v>
      </c>
    </row>
    <row r="3485" spans="2:13" s="254" customFormat="1" ht="27.75" customHeight="1" x14ac:dyDescent="0.2">
      <c r="B3485" s="536" t="s">
        <v>243</v>
      </c>
      <c r="C3485" s="537"/>
      <c r="D3485" s="265"/>
      <c r="E3485" s="224" t="s">
        <v>242</v>
      </c>
      <c r="F3485" s="258" t="e">
        <f>IF(#REF!&gt;=1,IF(#REF!&gt;=1,#REF!),IF(#REF!&gt;=0,"",))</f>
        <v>#REF!</v>
      </c>
      <c r="G3485" s="241" t="e">
        <f>保全管理データ!N5996</f>
        <v>#REF!</v>
      </c>
      <c r="H3485" s="259" t="e">
        <f>IF(#REF!="無","",IF(#REF!="","",IF(#REF!="悪環境における作業",0.2,IF(#REF!="高所又は地下作業",0.1,IF(#REF!="錯綜場所作業",0.3,IF(#REF!="複雑な制約のある作業",0.4,IF(#REF!="単純な制約のある作業",0.2,0)))))))</f>
        <v>#REF!</v>
      </c>
      <c r="I3485" s="260" t="e">
        <f t="shared" ref="I3485:I3507" si="215">IF(F3485="","",F3485*G3485*(1+IF(H3485="",0,H3485)))</f>
        <v>#REF!</v>
      </c>
      <c r="J3485" s="258" t="e">
        <f>IF(#REF!&gt;=1,IF(#REF!&gt;=1,#REF!),IF(#REF!&gt;=0,"",))</f>
        <v>#REF!</v>
      </c>
      <c r="K3485" s="241" t="e">
        <f>保全管理データ!N6023</f>
        <v>#REF!</v>
      </c>
      <c r="L3485" s="259" t="e">
        <f>IF(#REF!="","",IF(#REF!="悪環境における作業",0.2,IF(#REF!="高所又は地下作業",0.1,IF(#REF!="錯綜場所作業",0.3,IF(#REF!="複雑な制約のある作業",0.4,IF(#REF!="単純な制約のある作業",0.2,0))))))</f>
        <v>#REF!</v>
      </c>
      <c r="M3485" s="260" t="e">
        <f t="shared" ref="M3485:M3507" si="216">IF(J3485="","",J3485*K3485*(1+IF(L3485="",0,L3485)))</f>
        <v>#REF!</v>
      </c>
    </row>
    <row r="3486" spans="2:13" s="254" customFormat="1" ht="27.75" customHeight="1" x14ac:dyDescent="0.2">
      <c r="B3486" s="536" t="s">
        <v>249</v>
      </c>
      <c r="C3486" s="537"/>
      <c r="D3486" s="265"/>
      <c r="E3486" s="224" t="s">
        <v>244</v>
      </c>
      <c r="F3486" s="258" t="e">
        <f>IF(#REF!&gt;=1,IF(#REF!&gt;=1,#REF!),IF(#REF!&gt;=0,"",))</f>
        <v>#REF!</v>
      </c>
      <c r="G3486" s="241" t="e">
        <f>保全管理データ!N5997</f>
        <v>#REF!</v>
      </c>
      <c r="H3486" s="259" t="e">
        <f>IF(#REF!="無","",IF(#REF!="","",IF(#REF!="悪環境における作業",0.2,IF(#REF!="高所又は地下作業",0.1,IF(#REF!="錯綜場所作業",0.3,IF(#REF!="複雑な制約のある作業",0.4,IF(#REF!="単純な制約のある作業",0.2,0)))))))</f>
        <v>#REF!</v>
      </c>
      <c r="I3486" s="260" t="e">
        <f t="shared" si="215"/>
        <v>#REF!</v>
      </c>
      <c r="J3486" s="258" t="e">
        <f>IF(#REF!&gt;=1,IF(#REF!&gt;=1,#REF!),IF(#REF!&gt;=0,"",))</f>
        <v>#REF!</v>
      </c>
      <c r="K3486" s="241" t="e">
        <f>保全管理データ!N6024</f>
        <v>#REF!</v>
      </c>
      <c r="L3486" s="259" t="e">
        <f>IF(#REF!="","",IF(#REF!="悪環境における作業",0.2,IF(#REF!="高所又は地下作業",0.1,IF(#REF!="錯綜場所作業",0.3,IF(#REF!="複雑な制約のある作業",0.4,IF(#REF!="単純な制約のある作業",0.2,0))))))</f>
        <v>#REF!</v>
      </c>
      <c r="M3486" s="260" t="e">
        <f t="shared" si="216"/>
        <v>#REF!</v>
      </c>
    </row>
    <row r="3487" spans="2:13" s="254" customFormat="1" ht="27.75" customHeight="1" x14ac:dyDescent="0.2">
      <c r="B3487" s="536" t="s">
        <v>250</v>
      </c>
      <c r="C3487" s="537"/>
      <c r="D3487" s="265"/>
      <c r="E3487" s="224" t="s">
        <v>244</v>
      </c>
      <c r="F3487" s="258" t="e">
        <f>IF(#REF!&gt;=1,IF(#REF!&gt;=1,#REF!),IF(#REF!&gt;=0,"",))</f>
        <v>#REF!</v>
      </c>
      <c r="G3487" s="241" t="e">
        <f>保全管理データ!N5998</f>
        <v>#REF!</v>
      </c>
      <c r="H3487" s="259" t="e">
        <f>IF(#REF!="無","",IF(#REF!="","",IF(#REF!="悪環境における作業",0.2,IF(#REF!="高所又は地下作業",0.1,IF(#REF!="錯綜場所作業",0.3,IF(#REF!="複雑な制約のある作業",0.4,IF(#REF!="単純な制約のある作業",0.2,0)))))))</f>
        <v>#REF!</v>
      </c>
      <c r="I3487" s="260" t="e">
        <f t="shared" si="215"/>
        <v>#REF!</v>
      </c>
      <c r="J3487" s="258" t="e">
        <f>IF(#REF!&gt;=1,IF(#REF!&gt;=1,#REF!),IF(#REF!&gt;=0,"",))</f>
        <v>#REF!</v>
      </c>
      <c r="K3487" s="241" t="e">
        <f>保全管理データ!N6025</f>
        <v>#REF!</v>
      </c>
      <c r="L3487" s="259" t="e">
        <f>IF(#REF!="","",IF(#REF!="悪環境における作業",0.2,IF(#REF!="高所又は地下作業",0.1,IF(#REF!="錯綜場所作業",0.3,IF(#REF!="複雑な制約のある作業",0.4,IF(#REF!="単純な制約のある作業",0.2,0))))))</f>
        <v>#REF!</v>
      </c>
      <c r="M3487" s="260" t="e">
        <f t="shared" si="216"/>
        <v>#REF!</v>
      </c>
    </row>
    <row r="3488" spans="2:13" s="254" customFormat="1" ht="27.75" customHeight="1" x14ac:dyDescent="0.2">
      <c r="B3488" s="536" t="s">
        <v>251</v>
      </c>
      <c r="C3488" s="537"/>
      <c r="D3488" s="265"/>
      <c r="E3488" s="224" t="s">
        <v>242</v>
      </c>
      <c r="F3488" s="258" t="e">
        <f>IF(#REF!&gt;=1,IF(#REF!&gt;=1,#REF!),IF(#REF!&gt;=0,"",))</f>
        <v>#REF!</v>
      </c>
      <c r="G3488" s="241" t="e">
        <f>保全管理データ!N5999</f>
        <v>#REF!</v>
      </c>
      <c r="H3488" s="259" t="e">
        <f>IF(#REF!="無","",IF(#REF!="","",IF(#REF!="悪環境における作業",0.2,IF(#REF!="高所又は地下作業",0.1,IF(#REF!="錯綜場所作業",0.3,IF(#REF!="複雑な制約のある作業",0.4,IF(#REF!="単純な制約のある作業",0.2,0)))))))</f>
        <v>#REF!</v>
      </c>
      <c r="I3488" s="260" t="e">
        <f t="shared" si="215"/>
        <v>#REF!</v>
      </c>
      <c r="J3488" s="258" t="e">
        <f>IF(#REF!&gt;=1,IF(#REF!&gt;=1,#REF!),IF(#REF!&gt;=0,"",))</f>
        <v>#REF!</v>
      </c>
      <c r="K3488" s="241" t="e">
        <f>保全管理データ!N6026</f>
        <v>#REF!</v>
      </c>
      <c r="L3488" s="259" t="e">
        <f>IF(#REF!="","",IF(#REF!="悪環境における作業",0.2,IF(#REF!="高所又は地下作業",0.1,IF(#REF!="錯綜場所作業",0.3,IF(#REF!="複雑な制約のある作業",0.4,IF(#REF!="単純な制約のある作業",0.2,0))))))</f>
        <v>#REF!</v>
      </c>
      <c r="M3488" s="260" t="e">
        <f t="shared" si="216"/>
        <v>#REF!</v>
      </c>
    </row>
    <row r="3489" spans="2:13" s="254" customFormat="1" ht="27.75" customHeight="1" x14ac:dyDescent="0.2">
      <c r="B3489" s="536" t="s">
        <v>252</v>
      </c>
      <c r="C3489" s="537"/>
      <c r="D3489" s="265"/>
      <c r="E3489" s="224" t="s">
        <v>244</v>
      </c>
      <c r="F3489" s="258" t="e">
        <f>IF(#REF!&gt;=1,IF(#REF!&gt;=1,#REF!),IF(#REF!&gt;=0,"",))</f>
        <v>#REF!</v>
      </c>
      <c r="G3489" s="241" t="e">
        <f>保全管理データ!N6000</f>
        <v>#REF!</v>
      </c>
      <c r="H3489" s="259" t="e">
        <f>IF(#REF!="無","",IF(#REF!="","",IF(#REF!="悪環境における作業",0.2,IF(#REF!="高所又は地下作業",0.1,IF(#REF!="錯綜場所作業",0.3,IF(#REF!="複雑な制約のある作業",0.4,IF(#REF!="単純な制約のある作業",0.2,0)))))))</f>
        <v>#REF!</v>
      </c>
      <c r="I3489" s="260" t="e">
        <f t="shared" si="215"/>
        <v>#REF!</v>
      </c>
      <c r="J3489" s="258" t="e">
        <f>IF(#REF!&gt;=1,IF(#REF!&gt;=1,#REF!),IF(#REF!&gt;=0,"",))</f>
        <v>#REF!</v>
      </c>
      <c r="K3489" s="241" t="e">
        <f>保全管理データ!N6027</f>
        <v>#REF!</v>
      </c>
      <c r="L3489" s="259" t="e">
        <f>IF(#REF!="","",IF(#REF!="悪環境における作業",0.2,IF(#REF!="高所又は地下作業",0.1,IF(#REF!="錯綜場所作業",0.3,IF(#REF!="複雑な制約のある作業",0.4,IF(#REF!="単純な制約のある作業",0.2,0))))))</f>
        <v>#REF!</v>
      </c>
      <c r="M3489" s="260" t="e">
        <f t="shared" si="216"/>
        <v>#REF!</v>
      </c>
    </row>
    <row r="3490" spans="2:13" s="254" customFormat="1" ht="27.75" customHeight="1" x14ac:dyDescent="0.2">
      <c r="B3490" s="536" t="s">
        <v>253</v>
      </c>
      <c r="C3490" s="537"/>
      <c r="D3490" s="265"/>
      <c r="E3490" s="224" t="s">
        <v>242</v>
      </c>
      <c r="F3490" s="258" t="e">
        <f>IF(#REF!&gt;=1,IF(#REF!&gt;=1,#REF!),IF(#REF!&gt;=0,"",))</f>
        <v>#REF!</v>
      </c>
      <c r="G3490" s="241" t="e">
        <f>保全管理データ!N6001</f>
        <v>#REF!</v>
      </c>
      <c r="H3490" s="259" t="e">
        <f>IF(#REF!="無","",IF(#REF!="","",IF(#REF!="悪環境における作業",0.2,IF(#REF!="高所又は地下作業",0.1,IF(#REF!="錯綜場所作業",0.3,IF(#REF!="複雑な制約のある作業",0.4,IF(#REF!="単純な制約のある作業",0.2,0)))))))</f>
        <v>#REF!</v>
      </c>
      <c r="I3490" s="260" t="e">
        <f t="shared" si="215"/>
        <v>#REF!</v>
      </c>
      <c r="J3490" s="258" t="e">
        <f>IF(#REF!&gt;=1,IF(#REF!&gt;=1,#REF!),IF(#REF!&gt;=0,"",))</f>
        <v>#REF!</v>
      </c>
      <c r="K3490" s="241" t="e">
        <f>保全管理データ!N6028</f>
        <v>#REF!</v>
      </c>
      <c r="L3490" s="259" t="e">
        <f>IF(#REF!="","",IF(#REF!="悪環境における作業",0.2,IF(#REF!="高所又は地下作業",0.1,IF(#REF!="錯綜場所作業",0.3,IF(#REF!="複雑な制約のある作業",0.4,IF(#REF!="単純な制約のある作業",0.2,0))))))</f>
        <v>#REF!</v>
      </c>
      <c r="M3490" s="260" t="e">
        <f t="shared" si="216"/>
        <v>#REF!</v>
      </c>
    </row>
    <row r="3491" spans="2:13" s="254" customFormat="1" ht="27.75" customHeight="1" x14ac:dyDescent="0.2">
      <c r="B3491" s="536" t="s">
        <v>254</v>
      </c>
      <c r="C3491" s="537"/>
      <c r="D3491" s="265"/>
      <c r="E3491" s="224" t="s">
        <v>242</v>
      </c>
      <c r="F3491" s="258" t="e">
        <f>IF(#REF!&gt;=1,IF(#REF!&gt;=1,#REF!),IF(#REF!&gt;=0,"",))</f>
        <v>#REF!</v>
      </c>
      <c r="G3491" s="241" t="e">
        <f>保全管理データ!N6002</f>
        <v>#REF!</v>
      </c>
      <c r="H3491" s="259" t="e">
        <f>IF(#REF!="無","",IF(#REF!="","",IF(#REF!="悪環境における作業",0.2,IF(#REF!="高所又は地下作業",0.1,IF(#REF!="錯綜場所作業",0.3,IF(#REF!="複雑な制約のある作業",0.4,IF(#REF!="単純な制約のある作業",0.2,0)))))))</f>
        <v>#REF!</v>
      </c>
      <c r="I3491" s="260" t="e">
        <f t="shared" si="215"/>
        <v>#REF!</v>
      </c>
      <c r="J3491" s="258" t="e">
        <f>IF(#REF!&gt;=1,IF(#REF!&gt;=1,#REF!),IF(#REF!&gt;=0,"",))</f>
        <v>#REF!</v>
      </c>
      <c r="K3491" s="241" t="e">
        <f>保全管理データ!N6029</f>
        <v>#REF!</v>
      </c>
      <c r="L3491" s="259" t="e">
        <f>IF(#REF!="","",IF(#REF!="悪環境における作業",0.2,IF(#REF!="高所又は地下作業",0.1,IF(#REF!="錯綜場所作業",0.3,IF(#REF!="複雑な制約のある作業",0.4,IF(#REF!="単純な制約のある作業",0.2,0))))))</f>
        <v>#REF!</v>
      </c>
      <c r="M3491" s="260" t="e">
        <f t="shared" si="216"/>
        <v>#REF!</v>
      </c>
    </row>
    <row r="3492" spans="2:13" s="254" customFormat="1" ht="27.75" customHeight="1" x14ac:dyDescent="0.2">
      <c r="B3492" s="536" t="s">
        <v>255</v>
      </c>
      <c r="C3492" s="537"/>
      <c r="D3492" s="265"/>
      <c r="E3492" s="224" t="s">
        <v>245</v>
      </c>
      <c r="F3492" s="258" t="e">
        <f>IF(#REF!&gt;=1,IF(#REF!&gt;=1,#REF!),IF(#REF!&gt;=0,"",))</f>
        <v>#REF!</v>
      </c>
      <c r="G3492" s="241" t="e">
        <f>保全管理データ!N6003</f>
        <v>#REF!</v>
      </c>
      <c r="H3492" s="259" t="e">
        <f>IF(#REF!="無","",IF(#REF!="","",IF(#REF!="悪環境における作業",0.2,IF(#REF!="高所又は地下作業",0.1,IF(#REF!="錯綜場所作業",0.3,IF(#REF!="複雑な制約のある作業",0.4,IF(#REF!="単純な制約のある作業",0.2,0)))))))</f>
        <v>#REF!</v>
      </c>
      <c r="I3492" s="260" t="e">
        <f t="shared" si="215"/>
        <v>#REF!</v>
      </c>
      <c r="J3492" s="258" t="e">
        <f>IF(#REF!&gt;=1,IF(#REF!&gt;=1,#REF!),IF(#REF!&gt;=0,"",))</f>
        <v>#REF!</v>
      </c>
      <c r="K3492" s="241" t="e">
        <f>保全管理データ!N6030</f>
        <v>#REF!</v>
      </c>
      <c r="L3492" s="259" t="e">
        <f>IF(#REF!="","",IF(#REF!="悪環境における作業",0.2,IF(#REF!="高所又は地下作業",0.1,IF(#REF!="錯綜場所作業",0.3,IF(#REF!="複雑な制約のある作業",0.4,IF(#REF!="単純な制約のある作業",0.2,0))))))</f>
        <v>#REF!</v>
      </c>
      <c r="M3492" s="260" t="e">
        <f t="shared" si="216"/>
        <v>#REF!</v>
      </c>
    </row>
    <row r="3493" spans="2:13" s="254" customFormat="1" ht="27.75" customHeight="1" x14ac:dyDescent="0.2">
      <c r="B3493" s="536" t="s">
        <v>256</v>
      </c>
      <c r="C3493" s="537"/>
      <c r="D3493" s="265"/>
      <c r="E3493" s="224" t="s">
        <v>242</v>
      </c>
      <c r="F3493" s="258" t="e">
        <f>IF(#REF!&gt;=1,IF(#REF!&gt;=1,#REF!),IF(#REF!&gt;=0,"",))</f>
        <v>#REF!</v>
      </c>
      <c r="G3493" s="241" t="e">
        <f>保全管理データ!N6004</f>
        <v>#REF!</v>
      </c>
      <c r="H3493" s="259" t="e">
        <f>IF(#REF!="無","",IF(#REF!="","",IF(#REF!="悪環境における作業",0.2,IF(#REF!="高所又は地下作業",0.1,IF(#REF!="錯綜場所作業",0.3,IF(#REF!="複雑な制約のある作業",0.4,IF(#REF!="単純な制約のある作業",0.2,0)))))))</f>
        <v>#REF!</v>
      </c>
      <c r="I3493" s="260" t="e">
        <f t="shared" si="215"/>
        <v>#REF!</v>
      </c>
      <c r="J3493" s="258" t="e">
        <f>IF(#REF!&gt;=1,IF(#REF!&gt;=1,#REF!),IF(#REF!&gt;=0,"",))</f>
        <v>#REF!</v>
      </c>
      <c r="K3493" s="241" t="e">
        <f>保全管理データ!N6031</f>
        <v>#REF!</v>
      </c>
      <c r="L3493" s="259" t="e">
        <f>IF(#REF!="","",IF(#REF!="悪環境における作業",0.2,IF(#REF!="高所又は地下作業",0.1,IF(#REF!="錯綜場所作業",0.3,IF(#REF!="複雑な制約のある作業",0.4,IF(#REF!="単純な制約のある作業",0.2,0))))))</f>
        <v>#REF!</v>
      </c>
      <c r="M3493" s="260" t="e">
        <f t="shared" si="216"/>
        <v>#REF!</v>
      </c>
    </row>
    <row r="3494" spans="2:13" s="254" customFormat="1" ht="27.75" customHeight="1" x14ac:dyDescent="0.2">
      <c r="B3494" s="536" t="s">
        <v>257</v>
      </c>
      <c r="C3494" s="537"/>
      <c r="D3494" s="265"/>
      <c r="E3494" s="224" t="s">
        <v>245</v>
      </c>
      <c r="F3494" s="258" t="e">
        <f>IF(#REF!&gt;=1,IF(#REF!&gt;=1,#REF!),IF(#REF!&gt;=0,"",))</f>
        <v>#REF!</v>
      </c>
      <c r="G3494" s="241" t="e">
        <f>保全管理データ!N6005</f>
        <v>#REF!</v>
      </c>
      <c r="H3494" s="259" t="e">
        <f>IF(#REF!="無","",IF(#REF!="","",IF(#REF!="悪環境における作業",0.2,IF(#REF!="高所又は地下作業",0.1,IF(#REF!="錯綜場所作業",0.3,IF(#REF!="複雑な制約のある作業",0.4,IF(#REF!="単純な制約のある作業",0.2,0)))))))</f>
        <v>#REF!</v>
      </c>
      <c r="I3494" s="260" t="e">
        <f t="shared" si="215"/>
        <v>#REF!</v>
      </c>
      <c r="J3494" s="258" t="e">
        <f>IF(#REF!&gt;=1,IF(#REF!&gt;=1,#REF!),IF(#REF!&gt;=0,"",))</f>
        <v>#REF!</v>
      </c>
      <c r="K3494" s="241" t="e">
        <f>保全管理データ!N6032</f>
        <v>#REF!</v>
      </c>
      <c r="L3494" s="259" t="e">
        <f>IF(#REF!="","",IF(#REF!="悪環境における作業",0.2,IF(#REF!="高所又は地下作業",0.1,IF(#REF!="錯綜場所作業",0.3,IF(#REF!="複雑な制約のある作業",0.4,IF(#REF!="単純な制約のある作業",0.2,0))))))</f>
        <v>#REF!</v>
      </c>
      <c r="M3494" s="260" t="e">
        <f t="shared" si="216"/>
        <v>#REF!</v>
      </c>
    </row>
    <row r="3495" spans="2:13" s="254" customFormat="1" ht="27.75" customHeight="1" x14ac:dyDescent="0.2">
      <c r="B3495" s="536" t="s">
        <v>258</v>
      </c>
      <c r="C3495" s="537"/>
      <c r="D3495" s="265"/>
      <c r="E3495" s="224" t="s">
        <v>245</v>
      </c>
      <c r="F3495" s="258" t="e">
        <f>IF(#REF!&gt;=1,IF(#REF!&gt;=1,#REF!),IF(#REF!&gt;=0,"",))</f>
        <v>#REF!</v>
      </c>
      <c r="G3495" s="241" t="e">
        <f>保全管理データ!N6006</f>
        <v>#REF!</v>
      </c>
      <c r="H3495" s="259" t="e">
        <f>IF(#REF!="無","",IF(#REF!="","",IF(#REF!="悪環境における作業",0.2,IF(#REF!="高所又は地下作業",0.1,IF(#REF!="錯綜場所作業",0.3,IF(#REF!="複雑な制約のある作業",0.4,IF(#REF!="単純な制約のある作業",0.2,0)))))))</f>
        <v>#REF!</v>
      </c>
      <c r="I3495" s="260" t="e">
        <f t="shared" si="215"/>
        <v>#REF!</v>
      </c>
      <c r="J3495" s="258" t="e">
        <f>IF(#REF!&gt;=1,IF(#REF!&gt;=1,#REF!),IF(#REF!&gt;=0,"",))</f>
        <v>#REF!</v>
      </c>
      <c r="K3495" s="241" t="e">
        <f>保全管理データ!N6033</f>
        <v>#REF!</v>
      </c>
      <c r="L3495" s="259" t="e">
        <f>IF(#REF!="","",IF(#REF!="悪環境における作業",0.2,IF(#REF!="高所又は地下作業",0.1,IF(#REF!="錯綜場所作業",0.3,IF(#REF!="複雑な制約のある作業",0.4,IF(#REF!="単純な制約のある作業",0.2,0))))))</f>
        <v>#REF!</v>
      </c>
      <c r="M3495" s="260" t="e">
        <f t="shared" si="216"/>
        <v>#REF!</v>
      </c>
    </row>
    <row r="3496" spans="2:13" s="254" customFormat="1" ht="27.75" customHeight="1" x14ac:dyDescent="0.2">
      <c r="B3496" s="536" t="s">
        <v>259</v>
      </c>
      <c r="C3496" s="537"/>
      <c r="D3496" s="265"/>
      <c r="E3496" s="224" t="s">
        <v>245</v>
      </c>
      <c r="F3496" s="258" t="e">
        <f>IF(#REF!&gt;=1,IF(#REF!&gt;=1,#REF!),IF(#REF!&gt;=0,"",))</f>
        <v>#REF!</v>
      </c>
      <c r="G3496" s="241" t="e">
        <f>保全管理データ!N6007</f>
        <v>#REF!</v>
      </c>
      <c r="H3496" s="259" t="e">
        <f>IF(#REF!="無","",IF(#REF!="","",IF(#REF!="悪環境における作業",0.2,IF(#REF!="高所又は地下作業",0.1,IF(#REF!="錯綜場所作業",0.3,IF(#REF!="複雑な制約のある作業",0.4,IF(#REF!="単純な制約のある作業",0.2,0)))))))</f>
        <v>#REF!</v>
      </c>
      <c r="I3496" s="260" t="e">
        <f t="shared" si="215"/>
        <v>#REF!</v>
      </c>
      <c r="J3496" s="258" t="e">
        <f>IF(#REF!&gt;=1,IF(#REF!&gt;=1,#REF!),IF(#REF!&gt;=0,"",))</f>
        <v>#REF!</v>
      </c>
      <c r="K3496" s="241" t="e">
        <f>保全管理データ!N6034</f>
        <v>#REF!</v>
      </c>
      <c r="L3496" s="259" t="e">
        <f>IF(#REF!="","",IF(#REF!="悪環境における作業",0.2,IF(#REF!="高所又は地下作業",0.1,IF(#REF!="錯綜場所作業",0.3,IF(#REF!="複雑な制約のある作業",0.4,IF(#REF!="単純な制約のある作業",0.2,0))))))</f>
        <v>#REF!</v>
      </c>
      <c r="M3496" s="260" t="e">
        <f t="shared" si="216"/>
        <v>#REF!</v>
      </c>
    </row>
    <row r="3497" spans="2:13" s="254" customFormat="1" ht="27.75" customHeight="1" x14ac:dyDescent="0.2">
      <c r="B3497" s="536" t="s">
        <v>260</v>
      </c>
      <c r="C3497" s="537"/>
      <c r="D3497" s="265"/>
      <c r="E3497" s="224" t="s">
        <v>248</v>
      </c>
      <c r="F3497" s="258" t="e">
        <f>IF(#REF!&gt;=1,IF(#REF!&gt;=1,#REF!),IF(#REF!&gt;=0,"",))</f>
        <v>#REF!</v>
      </c>
      <c r="G3497" s="241" t="e">
        <f>保全管理データ!N6008</f>
        <v>#REF!</v>
      </c>
      <c r="H3497" s="259" t="e">
        <f>IF(#REF!="無","",IF(#REF!="","",IF(#REF!="悪環境における作業",0.2,IF(#REF!="高所又は地下作業",0.1,IF(#REF!="錯綜場所作業",0.3,IF(#REF!="複雑な制約のある作業",0.4,IF(#REF!="単純な制約のある作業",0.2,0)))))))</f>
        <v>#REF!</v>
      </c>
      <c r="I3497" s="260" t="e">
        <f t="shared" si="215"/>
        <v>#REF!</v>
      </c>
      <c r="J3497" s="258" t="e">
        <f>IF(#REF!&gt;=1,IF(#REF!&gt;=1,#REF!),IF(#REF!&gt;=0,"",))</f>
        <v>#REF!</v>
      </c>
      <c r="K3497" s="241" t="e">
        <f>保全管理データ!N6035</f>
        <v>#REF!</v>
      </c>
      <c r="L3497" s="259" t="e">
        <f>IF(#REF!="","",IF(#REF!="悪環境における作業",0.2,IF(#REF!="高所又は地下作業",0.1,IF(#REF!="錯綜場所作業",0.3,IF(#REF!="複雑な制約のある作業",0.4,IF(#REF!="単純な制約のある作業",0.2,0))))))</f>
        <v>#REF!</v>
      </c>
      <c r="M3497" s="260" t="e">
        <f t="shared" si="216"/>
        <v>#REF!</v>
      </c>
    </row>
    <row r="3498" spans="2:13" s="254" customFormat="1" ht="27.75" customHeight="1" x14ac:dyDescent="0.2">
      <c r="B3498" s="536" t="s">
        <v>261</v>
      </c>
      <c r="C3498" s="537"/>
      <c r="D3498" s="265"/>
      <c r="E3498" s="224" t="s">
        <v>247</v>
      </c>
      <c r="F3498" s="258" t="e">
        <f>IF(#REF!&gt;=1,IF(#REF!&gt;=1,#REF!),IF(#REF!&gt;=0,"",))</f>
        <v>#REF!</v>
      </c>
      <c r="G3498" s="241" t="e">
        <f>保全管理データ!N6009</f>
        <v>#REF!</v>
      </c>
      <c r="H3498" s="259" t="e">
        <f>IF(#REF!="無","",IF(#REF!="","",IF(#REF!="悪環境における作業",0.2,IF(#REF!="高所又は地下作業",0.1,IF(#REF!="錯綜場所作業",0.3,IF(#REF!="複雑な制約のある作業",0.4,IF(#REF!="単純な制約のある作業",0.2,0)))))))</f>
        <v>#REF!</v>
      </c>
      <c r="I3498" s="260" t="e">
        <f t="shared" si="215"/>
        <v>#REF!</v>
      </c>
      <c r="J3498" s="258" t="e">
        <f>IF(#REF!&gt;=1,IF(#REF!&gt;=1,#REF!),IF(#REF!&gt;=0,"",))</f>
        <v>#REF!</v>
      </c>
      <c r="K3498" s="241" t="e">
        <f>保全管理データ!N6036</f>
        <v>#REF!</v>
      </c>
      <c r="L3498" s="259" t="e">
        <f>IF(#REF!="","",IF(#REF!="悪環境における作業",0.2,IF(#REF!="高所又は地下作業",0.1,IF(#REF!="錯綜場所作業",0.3,IF(#REF!="複雑な制約のある作業",0.4,IF(#REF!="単純な制約のある作業",0.2,0))))))</f>
        <v>#REF!</v>
      </c>
      <c r="M3498" s="260" t="e">
        <f t="shared" si="216"/>
        <v>#REF!</v>
      </c>
    </row>
    <row r="3499" spans="2:13" s="254" customFormat="1" ht="27.75" customHeight="1" x14ac:dyDescent="0.2">
      <c r="B3499" s="536" t="s">
        <v>262</v>
      </c>
      <c r="C3499" s="537"/>
      <c r="D3499" s="265"/>
      <c r="E3499" s="224" t="s">
        <v>245</v>
      </c>
      <c r="F3499" s="258" t="e">
        <f>IF(#REF!&gt;=1,IF(#REF!&gt;=1,#REF!),IF(#REF!&gt;=0,"",))</f>
        <v>#REF!</v>
      </c>
      <c r="G3499" s="241" t="e">
        <f>保全管理データ!N6010</f>
        <v>#REF!</v>
      </c>
      <c r="H3499" s="259" t="e">
        <f>IF(#REF!="無","",IF(#REF!="","",IF(#REF!="悪環境における作業",0.2,IF(#REF!="高所又は地下作業",0.1,IF(#REF!="錯綜場所作業",0.3,IF(#REF!="複雑な制約のある作業",0.4,IF(#REF!="単純な制約のある作業",0.2,0)))))))</f>
        <v>#REF!</v>
      </c>
      <c r="I3499" s="260" t="e">
        <f t="shared" si="215"/>
        <v>#REF!</v>
      </c>
      <c r="J3499" s="258" t="e">
        <f>IF(#REF!&gt;=1,IF(#REF!&gt;=1,#REF!),IF(#REF!&gt;=0,"",))</f>
        <v>#REF!</v>
      </c>
      <c r="K3499" s="241" t="e">
        <f>保全管理データ!N6037</f>
        <v>#REF!</v>
      </c>
      <c r="L3499" s="259" t="e">
        <f>IF(#REF!="","",IF(#REF!="悪環境における作業",0.2,IF(#REF!="高所又は地下作業",0.1,IF(#REF!="錯綜場所作業",0.3,IF(#REF!="複雑な制約のある作業",0.4,IF(#REF!="単純な制約のある作業",0.2,0))))))</f>
        <v>#REF!</v>
      </c>
      <c r="M3499" s="260" t="e">
        <f t="shared" si="216"/>
        <v>#REF!</v>
      </c>
    </row>
    <row r="3500" spans="2:13" s="254" customFormat="1" ht="27.75" customHeight="1" x14ac:dyDescent="0.2">
      <c r="B3500" s="536" t="s">
        <v>263</v>
      </c>
      <c r="C3500" s="537"/>
      <c r="D3500" s="265"/>
      <c r="E3500" s="224" t="s">
        <v>245</v>
      </c>
      <c r="F3500" s="258" t="e">
        <f>IF(#REF!&gt;=1,IF(#REF!&gt;=1,#REF!),IF(#REF!&gt;=0,"",))</f>
        <v>#REF!</v>
      </c>
      <c r="G3500" s="241" t="e">
        <f>保全管理データ!N6011</f>
        <v>#REF!</v>
      </c>
      <c r="H3500" s="259" t="e">
        <f>IF(#REF!="無","",IF(#REF!="","",IF(#REF!="悪環境における作業",0.2,IF(#REF!="高所又は地下作業",0.1,IF(#REF!="錯綜場所作業",0.3,IF(#REF!="複雑な制約のある作業",0.4,IF(#REF!="単純な制約のある作業",0.2,0)))))))</f>
        <v>#REF!</v>
      </c>
      <c r="I3500" s="260" t="e">
        <f t="shared" si="215"/>
        <v>#REF!</v>
      </c>
      <c r="J3500" s="258" t="e">
        <f>IF(#REF!&gt;=1,IF(#REF!&gt;=1,#REF!),IF(#REF!&gt;=0,"",))</f>
        <v>#REF!</v>
      </c>
      <c r="K3500" s="241" t="e">
        <f>保全管理データ!N6038</f>
        <v>#REF!</v>
      </c>
      <c r="L3500" s="259" t="e">
        <f>IF(#REF!="","",IF(#REF!="悪環境における作業",0.2,IF(#REF!="高所又は地下作業",0.1,IF(#REF!="錯綜場所作業",0.3,IF(#REF!="複雑な制約のある作業",0.4,IF(#REF!="単純な制約のある作業",0.2,0))))))</f>
        <v>#REF!</v>
      </c>
      <c r="M3500" s="260" t="e">
        <f t="shared" si="216"/>
        <v>#REF!</v>
      </c>
    </row>
    <row r="3501" spans="2:13" s="254" customFormat="1" ht="27.75" customHeight="1" x14ac:dyDescent="0.2">
      <c r="B3501" s="536" t="s">
        <v>264</v>
      </c>
      <c r="C3501" s="537"/>
      <c r="D3501" s="265"/>
      <c r="E3501" s="224" t="s">
        <v>245</v>
      </c>
      <c r="F3501" s="258" t="e">
        <f>IF(#REF!&gt;=1,IF(#REF!&gt;=1,#REF!),IF(#REF!&gt;=0,"",))</f>
        <v>#REF!</v>
      </c>
      <c r="G3501" s="241" t="e">
        <f>保全管理データ!N6012</f>
        <v>#REF!</v>
      </c>
      <c r="H3501" s="259" t="e">
        <f>IF(#REF!="無","",IF(#REF!="","",IF(#REF!="悪環境における作業",0.2,IF(#REF!="高所又は地下作業",0.1,IF(#REF!="錯綜場所作業",0.3,IF(#REF!="複雑な制約のある作業",0.4,IF(#REF!="単純な制約のある作業",0.2,0)))))))</f>
        <v>#REF!</v>
      </c>
      <c r="I3501" s="260" t="e">
        <f t="shared" si="215"/>
        <v>#REF!</v>
      </c>
      <c r="J3501" s="258" t="e">
        <f>IF(#REF!&gt;=1,IF(#REF!&gt;=1,#REF!),IF(#REF!&gt;=0,"",))</f>
        <v>#REF!</v>
      </c>
      <c r="K3501" s="241" t="e">
        <f>保全管理データ!N6039</f>
        <v>#REF!</v>
      </c>
      <c r="L3501" s="259" t="e">
        <f>IF(#REF!="","",IF(#REF!="悪環境における作業",0.2,IF(#REF!="高所又は地下作業",0.1,IF(#REF!="錯綜場所作業",0.3,IF(#REF!="複雑な制約のある作業",0.4,IF(#REF!="単純な制約のある作業",0.2,0))))))</f>
        <v>#REF!</v>
      </c>
      <c r="M3501" s="260" t="e">
        <f t="shared" si="216"/>
        <v>#REF!</v>
      </c>
    </row>
    <row r="3502" spans="2:13" s="254" customFormat="1" ht="27.75" customHeight="1" x14ac:dyDescent="0.2">
      <c r="B3502" s="536" t="s">
        <v>265</v>
      </c>
      <c r="C3502" s="537"/>
      <c r="D3502" s="265"/>
      <c r="E3502" s="224" t="s">
        <v>245</v>
      </c>
      <c r="F3502" s="258" t="e">
        <f>IF(#REF!&gt;=1,IF(#REF!&gt;=1,#REF!),IF(#REF!&gt;=0,"",))</f>
        <v>#REF!</v>
      </c>
      <c r="G3502" s="241" t="e">
        <f>保全管理データ!N6013</f>
        <v>#REF!</v>
      </c>
      <c r="H3502" s="259" t="e">
        <f>IF(#REF!="無","",IF(#REF!="","",IF(#REF!="悪環境における作業",0.2,IF(#REF!="高所又は地下作業",0.1,IF(#REF!="錯綜場所作業",0.3,IF(#REF!="複雑な制約のある作業",0.4,IF(#REF!="単純な制約のある作業",0.2,0)))))))</f>
        <v>#REF!</v>
      </c>
      <c r="I3502" s="260" t="e">
        <f t="shared" si="215"/>
        <v>#REF!</v>
      </c>
      <c r="J3502" s="258" t="e">
        <f>IF(#REF!&gt;=1,IF(#REF!&gt;=1,#REF!),IF(#REF!&gt;=0,"",))</f>
        <v>#REF!</v>
      </c>
      <c r="K3502" s="241" t="e">
        <f>保全管理データ!N6040</f>
        <v>#REF!</v>
      </c>
      <c r="L3502" s="259" t="e">
        <f>IF(#REF!="","",IF(#REF!="悪環境における作業",0.2,IF(#REF!="高所又は地下作業",0.1,IF(#REF!="錯綜場所作業",0.3,IF(#REF!="複雑な制約のある作業",0.4,IF(#REF!="単純な制約のある作業",0.2,0))))))</f>
        <v>#REF!</v>
      </c>
      <c r="M3502" s="260" t="e">
        <f t="shared" si="216"/>
        <v>#REF!</v>
      </c>
    </row>
    <row r="3503" spans="2:13" s="254" customFormat="1" ht="27.75" customHeight="1" x14ac:dyDescent="0.2">
      <c r="B3503" s="536" t="s">
        <v>266</v>
      </c>
      <c r="C3503" s="537"/>
      <c r="D3503" s="265"/>
      <c r="E3503" s="224" t="s">
        <v>245</v>
      </c>
      <c r="F3503" s="258" t="e">
        <f>IF(#REF!&gt;=1,IF(#REF!&gt;=1,#REF!),IF(#REF!&gt;=0,"",))</f>
        <v>#REF!</v>
      </c>
      <c r="G3503" s="241" t="e">
        <f>保全管理データ!N6014</f>
        <v>#REF!</v>
      </c>
      <c r="H3503" s="259" t="e">
        <f>IF(#REF!="無","",IF(#REF!="","",IF(#REF!="悪環境における作業",0.2,IF(#REF!="高所又は地下作業",0.1,IF(#REF!="錯綜場所作業",0.3,IF(#REF!="複雑な制約のある作業",0.4,IF(#REF!="単純な制約のある作業",0.2,0)))))))</f>
        <v>#REF!</v>
      </c>
      <c r="I3503" s="260" t="e">
        <f t="shared" si="215"/>
        <v>#REF!</v>
      </c>
      <c r="J3503" s="258" t="e">
        <f>IF(#REF!&gt;=1,IF(#REF!&gt;=1,#REF!),IF(#REF!&gt;=0,"",))</f>
        <v>#REF!</v>
      </c>
      <c r="K3503" s="241" t="e">
        <f>保全管理データ!N6041</f>
        <v>#REF!</v>
      </c>
      <c r="L3503" s="259" t="e">
        <f>IF(#REF!="","",IF(#REF!="悪環境における作業",0.2,IF(#REF!="高所又は地下作業",0.1,IF(#REF!="錯綜場所作業",0.3,IF(#REF!="複雑な制約のある作業",0.4,IF(#REF!="単純な制約のある作業",0.2,0))))))</f>
        <v>#REF!</v>
      </c>
      <c r="M3503" s="260" t="e">
        <f t="shared" si="216"/>
        <v>#REF!</v>
      </c>
    </row>
    <row r="3504" spans="2:13" s="254" customFormat="1" ht="27.75" customHeight="1" x14ac:dyDescent="0.2">
      <c r="B3504" s="536" t="s">
        <v>81</v>
      </c>
      <c r="C3504" s="537"/>
      <c r="D3504" s="265"/>
      <c r="E3504" s="224" t="s">
        <v>245</v>
      </c>
      <c r="F3504" s="258" t="e">
        <f>IF(#REF!&gt;=1,IF(#REF!&gt;=1,#REF!),IF(#REF!&gt;=0,"",))</f>
        <v>#REF!</v>
      </c>
      <c r="G3504" s="241" t="e">
        <f>保全管理データ!N6015</f>
        <v>#REF!</v>
      </c>
      <c r="H3504" s="259" t="e">
        <f>IF(#REF!="無","",IF(#REF!="","",IF(#REF!="悪環境における作業",0.2,IF(#REF!="高所又は地下作業",0.1,IF(#REF!="錯綜場所作業",0.3,IF(#REF!="複雑な制約のある作業",0.4,IF(#REF!="単純な制約のある作業",0.2,0)))))))</f>
        <v>#REF!</v>
      </c>
      <c r="I3504" s="260" t="e">
        <f t="shared" si="215"/>
        <v>#REF!</v>
      </c>
      <c r="J3504" s="258" t="e">
        <f>IF(#REF!&gt;=1,IF(#REF!&gt;=1,#REF!),IF(#REF!&gt;=0,"",))</f>
        <v>#REF!</v>
      </c>
      <c r="K3504" s="241" t="e">
        <f>保全管理データ!N6042</f>
        <v>#REF!</v>
      </c>
      <c r="L3504" s="259" t="e">
        <f>IF(#REF!="","",IF(#REF!="悪環境における作業",0.2,IF(#REF!="高所又は地下作業",0.1,IF(#REF!="錯綜場所作業",0.3,IF(#REF!="複雑な制約のある作業",0.4,IF(#REF!="単純な制約のある作業",0.2,0))))))</f>
        <v>#REF!</v>
      </c>
      <c r="M3504" s="260" t="e">
        <f t="shared" si="216"/>
        <v>#REF!</v>
      </c>
    </row>
    <row r="3505" spans="2:13" s="254" customFormat="1" ht="27.75" customHeight="1" x14ac:dyDescent="0.2">
      <c r="B3505" s="536" t="s">
        <v>267</v>
      </c>
      <c r="C3505" s="537"/>
      <c r="D3505" s="265"/>
      <c r="E3505" s="224" t="s">
        <v>247</v>
      </c>
      <c r="F3505" s="258" t="e">
        <f>IF(#REF!&gt;=1,IF(#REF!&gt;=1,#REF!),IF(#REF!&gt;=0,"",))</f>
        <v>#REF!</v>
      </c>
      <c r="G3505" s="241" t="e">
        <f>保全管理データ!N6016</f>
        <v>#REF!</v>
      </c>
      <c r="H3505" s="259" t="e">
        <f>IF(#REF!="無","",IF(#REF!="","",IF(#REF!="悪環境における作業",0.2,IF(#REF!="高所又は地下作業",0.1,IF(#REF!="錯綜場所作業",0.3,IF(#REF!="複雑な制約のある作業",0.4,IF(#REF!="単純な制約のある作業",0.2,0)))))))</f>
        <v>#REF!</v>
      </c>
      <c r="I3505" s="260" t="e">
        <f t="shared" si="215"/>
        <v>#REF!</v>
      </c>
      <c r="J3505" s="258" t="e">
        <f>IF(#REF!&gt;=1,IF(#REF!&gt;=1,#REF!),IF(#REF!&gt;=0,"",))</f>
        <v>#REF!</v>
      </c>
      <c r="K3505" s="241" t="e">
        <f>保全管理データ!N6043</f>
        <v>#REF!</v>
      </c>
      <c r="L3505" s="259" t="e">
        <f>IF(#REF!="","",IF(#REF!="悪環境における作業",0.2,IF(#REF!="高所又は地下作業",0.1,IF(#REF!="錯綜場所作業",0.3,IF(#REF!="複雑な制約のある作業",0.4,IF(#REF!="単純な制約のある作業",0.2,0))))))</f>
        <v>#REF!</v>
      </c>
      <c r="M3505" s="260" t="e">
        <f t="shared" si="216"/>
        <v>#REF!</v>
      </c>
    </row>
    <row r="3506" spans="2:13" s="254" customFormat="1" ht="27.75" customHeight="1" x14ac:dyDescent="0.2">
      <c r="B3506" s="536" t="s">
        <v>268</v>
      </c>
      <c r="C3506" s="537"/>
      <c r="D3506" s="265"/>
      <c r="E3506" s="224" t="s">
        <v>246</v>
      </c>
      <c r="F3506" s="258" t="e">
        <f>IF(#REF!&gt;=1,IF(#REF!&gt;=1,#REF!),IF(#REF!&gt;=0,"",))</f>
        <v>#REF!</v>
      </c>
      <c r="G3506" s="241" t="e">
        <f>保全管理データ!N6017</f>
        <v>#REF!</v>
      </c>
      <c r="H3506" s="259" t="e">
        <f>IF(#REF!="無","",IF(#REF!="","",IF(#REF!="悪環境における作業",0.2,IF(#REF!="高所又は地下作業",0.1,IF(#REF!="錯綜場所作業",0.3,IF(#REF!="複雑な制約のある作業",0.4,IF(#REF!="単純な制約のある作業",0.2,0)))))))</f>
        <v>#REF!</v>
      </c>
      <c r="I3506" s="260" t="e">
        <f t="shared" si="215"/>
        <v>#REF!</v>
      </c>
      <c r="J3506" s="258" t="e">
        <f>IF(#REF!&gt;=1,IF(#REF!&gt;=1,#REF!),IF(#REF!&gt;=0,"",))</f>
        <v>#REF!</v>
      </c>
      <c r="K3506" s="241" t="e">
        <f>保全管理データ!N6044</f>
        <v>#REF!</v>
      </c>
      <c r="L3506" s="259" t="e">
        <f>IF(#REF!="","",IF(#REF!="悪環境における作業",0.2,IF(#REF!="高所又は地下作業",0.1,IF(#REF!="錯綜場所作業",0.3,IF(#REF!="複雑な制約のある作業",0.4,IF(#REF!="単純な制約のある作業",0.2,0))))))</f>
        <v>#REF!</v>
      </c>
      <c r="M3506" s="260" t="e">
        <f t="shared" si="216"/>
        <v>#REF!</v>
      </c>
    </row>
    <row r="3507" spans="2:13" s="254" customFormat="1" ht="27.75" customHeight="1" thickBot="1" x14ac:dyDescent="0.25">
      <c r="B3507" s="538" t="s">
        <v>269</v>
      </c>
      <c r="C3507" s="539"/>
      <c r="D3507" s="266"/>
      <c r="E3507" s="252" t="s">
        <v>245</v>
      </c>
      <c r="F3507" s="261" t="e">
        <f>IF(#REF!&gt;=1,IF(#REF!&gt;=1,#REF!),IF(#REF!&gt;=0,"",))</f>
        <v>#REF!</v>
      </c>
      <c r="G3507" s="245" t="e">
        <f>保全管理データ!N6018</f>
        <v>#REF!</v>
      </c>
      <c r="H3507" s="259" t="e">
        <f>IF(#REF!="無","",IF(#REF!="","",IF(#REF!="悪環境における作業",0.2,IF(#REF!="高所又は地下作業",0.1,IF(#REF!="錯綜場所作業",0.3,IF(#REF!="複雑な制約のある作業",0.4,IF(#REF!="単純な制約のある作業",0.2,0)))))))</f>
        <v>#REF!</v>
      </c>
      <c r="I3507" s="260" t="e">
        <f t="shared" si="215"/>
        <v>#REF!</v>
      </c>
      <c r="J3507" s="261" t="e">
        <f>IF(#REF!&gt;=1,IF(#REF!&gt;=1,#REF!),IF(#REF!&gt;=0,"",))</f>
        <v>#REF!</v>
      </c>
      <c r="K3507" s="245" t="e">
        <f>保全管理データ!N6045</f>
        <v>#REF!</v>
      </c>
      <c r="L3507" s="262" t="e">
        <f>IF(#REF!="","",IF(#REF!="悪環境における作業",0.2,IF(#REF!="高所又は地下作業",0.1,IF(#REF!="錯綜場所作業",0.3,IF(#REF!="複雑な制約のある作業",0.4,IF(#REF!="単純な制約のある作業",0.2,0))))))</f>
        <v>#REF!</v>
      </c>
      <c r="M3507" s="260" t="e">
        <f t="shared" si="216"/>
        <v>#REF!</v>
      </c>
    </row>
    <row r="3508" spans="2:13" s="254" customFormat="1" ht="27.75" customHeight="1" thickBot="1" x14ac:dyDescent="0.25">
      <c r="B3508" s="532" t="s">
        <v>190</v>
      </c>
      <c r="C3508" s="532"/>
      <c r="D3508" s="532"/>
      <c r="E3508" s="532"/>
      <c r="F3508" s="533" t="e">
        <f>SUM(I3484:I3507)</f>
        <v>#REF!</v>
      </c>
      <c r="G3508" s="534"/>
      <c r="H3508" s="534"/>
      <c r="I3508" s="535"/>
      <c r="J3508" s="533" t="e">
        <f>IF(SUM(J3484:J3507)=0,"0.00",SUM(M3484:M3507))</f>
        <v>#REF!</v>
      </c>
      <c r="K3508" s="534"/>
      <c r="L3508" s="534"/>
      <c r="M3508" s="535"/>
    </row>
    <row r="3509" spans="2:13" s="254" customFormat="1" ht="27.75" customHeight="1" thickBot="1" x14ac:dyDescent="0.25">
      <c r="B3509" s="532" t="s">
        <v>97</v>
      </c>
      <c r="C3509" s="532"/>
      <c r="D3509" s="532"/>
      <c r="E3509" s="532"/>
      <c r="F3509" s="533" t="e">
        <f>IF(#REF!="５年以下","0",IF(#REF!="５年～１０年",0.1,IF(#REF!="１０年以上",0.15)))</f>
        <v>#REF!</v>
      </c>
      <c r="G3509" s="534"/>
      <c r="H3509" s="534"/>
      <c r="I3509" s="534"/>
      <c r="J3509" s="534"/>
      <c r="K3509" s="534"/>
      <c r="L3509" s="534"/>
      <c r="M3509" s="535"/>
    </row>
    <row r="3510" spans="2:13" s="254" customFormat="1" ht="27.75" customHeight="1" thickBot="1" x14ac:dyDescent="0.25">
      <c r="B3510" s="533" t="s">
        <v>273</v>
      </c>
      <c r="C3510" s="534"/>
      <c r="D3510" s="534"/>
      <c r="E3510" s="535"/>
      <c r="F3510" s="533" t="e">
        <f>F3508*(1+F3509)</f>
        <v>#REF!</v>
      </c>
      <c r="G3510" s="534"/>
      <c r="H3510" s="534"/>
      <c r="I3510" s="534"/>
      <c r="J3510" s="533" t="e">
        <f>J3508*(1+F3509)</f>
        <v>#REF!</v>
      </c>
      <c r="K3510" s="534"/>
      <c r="L3510" s="534"/>
      <c r="M3510" s="535"/>
    </row>
    <row r="3511" spans="2:13" s="254" customFormat="1" ht="27.75" customHeight="1" thickBot="1" x14ac:dyDescent="0.25">
      <c r="B3511" s="532" t="s">
        <v>191</v>
      </c>
      <c r="C3511" s="532"/>
      <c r="D3511" s="532"/>
      <c r="E3511" s="532"/>
      <c r="F3511" s="533" t="e">
        <f>#REF!*(#REF!*#REF!+#REF!*#REF!)</f>
        <v>#REF!</v>
      </c>
      <c r="G3511" s="534"/>
      <c r="H3511" s="535"/>
      <c r="I3511" s="532" t="e">
        <f>#REF!</f>
        <v>#REF!</v>
      </c>
      <c r="J3511" s="533"/>
      <c r="K3511" s="263" t="s">
        <v>230</v>
      </c>
      <c r="L3511" s="535" t="e">
        <f>B3482</f>
        <v>#REF!</v>
      </c>
      <c r="M3511" s="532"/>
    </row>
    <row r="3512" spans="2:13" s="254" customFormat="1" ht="45" customHeight="1" thickBot="1" x14ac:dyDescent="0.25">
      <c r="B3512" s="253"/>
      <c r="C3512" s="253"/>
      <c r="D3512" s="253"/>
      <c r="E3512" s="253"/>
      <c r="F3512" s="253"/>
      <c r="G3512" s="253"/>
      <c r="H3512" s="253"/>
      <c r="I3512" s="253"/>
      <c r="J3512" s="253"/>
      <c r="K3512" s="253"/>
      <c r="L3512" s="253"/>
      <c r="M3512" s="253"/>
    </row>
    <row r="3513" spans="2:13" s="254" customFormat="1" ht="27.75" customHeight="1" thickBot="1" x14ac:dyDescent="0.25">
      <c r="B3513" s="542" t="s">
        <v>128</v>
      </c>
      <c r="C3513" s="543"/>
      <c r="D3513" s="543"/>
      <c r="E3513" s="544"/>
      <c r="F3513" s="253"/>
      <c r="G3513" s="253"/>
      <c r="H3513" s="253"/>
      <c r="I3513" s="253"/>
      <c r="J3513" s="253"/>
      <c r="K3513" s="253"/>
      <c r="L3513" s="253"/>
      <c r="M3513" s="253"/>
    </row>
    <row r="3514" spans="2:13" s="254" customFormat="1" ht="27.75" customHeight="1" x14ac:dyDescent="0.2">
      <c r="B3514" s="545" t="e">
        <f>#REF!</f>
        <v>#REF!</v>
      </c>
      <c r="C3514" s="546"/>
      <c r="D3514" s="547"/>
      <c r="E3514" s="548"/>
      <c r="F3514" s="552" t="s">
        <v>240</v>
      </c>
      <c r="G3514" s="553"/>
      <c r="H3514" s="553"/>
      <c r="I3514" s="554"/>
      <c r="J3514" s="552" t="s">
        <v>239</v>
      </c>
      <c r="K3514" s="553"/>
      <c r="L3514" s="553"/>
      <c r="M3514" s="554"/>
    </row>
    <row r="3515" spans="2:13" s="254" customFormat="1" ht="27.75" customHeight="1" thickBot="1" x14ac:dyDescent="0.25">
      <c r="B3515" s="549"/>
      <c r="C3515" s="550"/>
      <c r="D3515" s="550"/>
      <c r="E3515" s="551"/>
      <c r="F3515" s="255" t="s">
        <v>149</v>
      </c>
      <c r="G3515" s="256" t="s">
        <v>151</v>
      </c>
      <c r="H3515" s="256" t="s">
        <v>96</v>
      </c>
      <c r="I3515" s="257" t="s">
        <v>150</v>
      </c>
      <c r="J3515" s="255" t="s">
        <v>149</v>
      </c>
      <c r="K3515" s="256" t="s">
        <v>151</v>
      </c>
      <c r="L3515" s="256" t="s">
        <v>96</v>
      </c>
      <c r="M3515" s="257" t="s">
        <v>150</v>
      </c>
    </row>
    <row r="3516" spans="2:13" s="254" customFormat="1" ht="27.75" customHeight="1" thickTop="1" x14ac:dyDescent="0.2">
      <c r="B3516" s="540" t="s">
        <v>241</v>
      </c>
      <c r="C3516" s="541"/>
      <c r="D3516" s="264"/>
      <c r="E3516" s="237" t="s">
        <v>242</v>
      </c>
      <c r="F3516" s="258" t="e">
        <f>IF(#REF!&gt;=1,IF(#REF!&gt;=1,#REF!),IF(#REF!&gt;=0,"",))</f>
        <v>#REF!</v>
      </c>
      <c r="G3516" s="241" t="e">
        <f>保全管理データ!N6051</f>
        <v>#REF!</v>
      </c>
      <c r="H3516" s="259" t="e">
        <f>IF(#REF!="無","",IF(#REF!="","",IF(#REF!="悪環境における作業",0.2,IF(#REF!="高所又は地下作業",0.1,IF(#REF!="錯綜場所作業",0.3,IF(#REF!="複雑な制約のある作業",0.4,IF(#REF!="単純な制約のある作業",0.2,0)))))))</f>
        <v>#REF!</v>
      </c>
      <c r="I3516" s="260" t="e">
        <f>IF(F3516="","",F3516*G3516*(1+IF(H3516="",0,H3516)))</f>
        <v>#REF!</v>
      </c>
      <c r="J3516" s="258" t="e">
        <f>IF(#REF!&gt;=1,IF(#REF!&gt;=1,#REF!),IF(#REF!&gt;=0,"",))</f>
        <v>#REF!</v>
      </c>
      <c r="K3516" s="241" t="e">
        <f>保全管理データ!N6078</f>
        <v>#REF!</v>
      </c>
      <c r="L3516" s="259" t="e">
        <f>IF(#REF!="","",IF(#REF!="悪環境における作業",0.2,IF(#REF!="高所又は地下作業",0.1,IF(#REF!="錯綜場所作業",0.3,IF(#REF!="複雑な制約のある作業",0.4,IF(#REF!="単純な制約のある作業",0.2,0))))))</f>
        <v>#REF!</v>
      </c>
      <c r="M3516" s="260" t="e">
        <f>IF(J3516="","",J3516*K3516*(1+IF(L3516="",0,L3516)))</f>
        <v>#REF!</v>
      </c>
    </row>
    <row r="3517" spans="2:13" s="254" customFormat="1" ht="27.75" customHeight="1" x14ac:dyDescent="0.2">
      <c r="B3517" s="536" t="s">
        <v>243</v>
      </c>
      <c r="C3517" s="537"/>
      <c r="D3517" s="265"/>
      <c r="E3517" s="224" t="s">
        <v>242</v>
      </c>
      <c r="F3517" s="258" t="e">
        <f>IF(#REF!&gt;=1,IF(#REF!&gt;=1,#REF!),IF(#REF!&gt;=0,"",))</f>
        <v>#REF!</v>
      </c>
      <c r="G3517" s="241" t="e">
        <f>保全管理データ!N6052</f>
        <v>#REF!</v>
      </c>
      <c r="H3517" s="259" t="e">
        <f>IF(#REF!="無","",IF(#REF!="","",IF(#REF!="悪環境における作業",0.2,IF(#REF!="高所又は地下作業",0.1,IF(#REF!="錯綜場所作業",0.3,IF(#REF!="複雑な制約のある作業",0.4,IF(#REF!="単純な制約のある作業",0.2,0)))))))</f>
        <v>#REF!</v>
      </c>
      <c r="I3517" s="260" t="e">
        <f t="shared" ref="I3517:I3539" si="217">IF(F3517="","",F3517*G3517*(1+IF(H3517="",0,H3517)))</f>
        <v>#REF!</v>
      </c>
      <c r="J3517" s="258" t="e">
        <f>IF(#REF!&gt;=1,IF(#REF!&gt;=1,#REF!),IF(#REF!&gt;=0,"",))</f>
        <v>#REF!</v>
      </c>
      <c r="K3517" s="241" t="e">
        <f>保全管理データ!N6079</f>
        <v>#REF!</v>
      </c>
      <c r="L3517" s="259" t="e">
        <f>IF(#REF!="","",IF(#REF!="悪環境における作業",0.2,IF(#REF!="高所又は地下作業",0.1,IF(#REF!="錯綜場所作業",0.3,IF(#REF!="複雑な制約のある作業",0.4,IF(#REF!="単純な制約のある作業",0.2,0))))))</f>
        <v>#REF!</v>
      </c>
      <c r="M3517" s="260" t="e">
        <f t="shared" ref="M3517:M3539" si="218">IF(J3517="","",J3517*K3517*(1+IF(L3517="",0,L3517)))</f>
        <v>#REF!</v>
      </c>
    </row>
    <row r="3518" spans="2:13" s="254" customFormat="1" ht="27.75" customHeight="1" x14ac:dyDescent="0.2">
      <c r="B3518" s="536" t="s">
        <v>249</v>
      </c>
      <c r="C3518" s="537"/>
      <c r="D3518" s="265"/>
      <c r="E3518" s="224" t="s">
        <v>244</v>
      </c>
      <c r="F3518" s="258" t="e">
        <f>IF(#REF!&gt;=1,IF(#REF!&gt;=1,#REF!),IF(#REF!&gt;=0,"",))</f>
        <v>#REF!</v>
      </c>
      <c r="G3518" s="241" t="e">
        <f>保全管理データ!N6053</f>
        <v>#REF!</v>
      </c>
      <c r="H3518" s="259" t="e">
        <f>IF(#REF!="無","",IF(#REF!="","",IF(#REF!="悪環境における作業",0.2,IF(#REF!="高所又は地下作業",0.1,IF(#REF!="錯綜場所作業",0.3,IF(#REF!="複雑な制約のある作業",0.4,IF(#REF!="単純な制約のある作業",0.2,0)))))))</f>
        <v>#REF!</v>
      </c>
      <c r="I3518" s="260" t="e">
        <f t="shared" si="217"/>
        <v>#REF!</v>
      </c>
      <c r="J3518" s="258" t="e">
        <f>IF(#REF!&gt;=1,IF(#REF!&gt;=1,#REF!),IF(#REF!&gt;=0,"",))</f>
        <v>#REF!</v>
      </c>
      <c r="K3518" s="241" t="e">
        <f>保全管理データ!N6080</f>
        <v>#REF!</v>
      </c>
      <c r="L3518" s="259" t="e">
        <f>IF(#REF!="","",IF(#REF!="悪環境における作業",0.2,IF(#REF!="高所又は地下作業",0.1,IF(#REF!="錯綜場所作業",0.3,IF(#REF!="複雑な制約のある作業",0.4,IF(#REF!="単純な制約のある作業",0.2,0))))))</f>
        <v>#REF!</v>
      </c>
      <c r="M3518" s="260" t="e">
        <f t="shared" si="218"/>
        <v>#REF!</v>
      </c>
    </row>
    <row r="3519" spans="2:13" s="254" customFormat="1" ht="27.75" customHeight="1" x14ac:dyDescent="0.2">
      <c r="B3519" s="536" t="s">
        <v>250</v>
      </c>
      <c r="C3519" s="537"/>
      <c r="D3519" s="265"/>
      <c r="E3519" s="224" t="s">
        <v>244</v>
      </c>
      <c r="F3519" s="258" t="e">
        <f>IF(#REF!&gt;=1,IF(#REF!&gt;=1,#REF!),IF(#REF!&gt;=0,"",))</f>
        <v>#REF!</v>
      </c>
      <c r="G3519" s="241" t="e">
        <f>保全管理データ!N6054</f>
        <v>#REF!</v>
      </c>
      <c r="H3519" s="259" t="e">
        <f>IF(#REF!="無","",IF(#REF!="","",IF(#REF!="悪環境における作業",0.2,IF(#REF!="高所又は地下作業",0.1,IF(#REF!="錯綜場所作業",0.3,IF(#REF!="複雑な制約のある作業",0.4,IF(#REF!="単純な制約のある作業",0.2,0)))))))</f>
        <v>#REF!</v>
      </c>
      <c r="I3519" s="260" t="e">
        <f t="shared" si="217"/>
        <v>#REF!</v>
      </c>
      <c r="J3519" s="258" t="e">
        <f>IF(#REF!&gt;=1,IF(#REF!&gt;=1,#REF!),IF(#REF!&gt;=0,"",))</f>
        <v>#REF!</v>
      </c>
      <c r="K3519" s="241" t="e">
        <f>保全管理データ!N6081</f>
        <v>#REF!</v>
      </c>
      <c r="L3519" s="259" t="e">
        <f>IF(#REF!="","",IF(#REF!="悪環境における作業",0.2,IF(#REF!="高所又は地下作業",0.1,IF(#REF!="錯綜場所作業",0.3,IF(#REF!="複雑な制約のある作業",0.4,IF(#REF!="単純な制約のある作業",0.2,0))))))</f>
        <v>#REF!</v>
      </c>
      <c r="M3519" s="260" t="e">
        <f t="shared" si="218"/>
        <v>#REF!</v>
      </c>
    </row>
    <row r="3520" spans="2:13" s="254" customFormat="1" ht="27.75" customHeight="1" x14ac:dyDescent="0.2">
      <c r="B3520" s="536" t="s">
        <v>251</v>
      </c>
      <c r="C3520" s="537"/>
      <c r="D3520" s="265"/>
      <c r="E3520" s="224" t="s">
        <v>242</v>
      </c>
      <c r="F3520" s="258" t="e">
        <f>IF(#REF!&gt;=1,IF(#REF!&gt;=1,#REF!),IF(#REF!&gt;=0,"",))</f>
        <v>#REF!</v>
      </c>
      <c r="G3520" s="241" t="e">
        <f>保全管理データ!N6055</f>
        <v>#REF!</v>
      </c>
      <c r="H3520" s="259" t="e">
        <f>IF(#REF!="無","",IF(#REF!="","",IF(#REF!="悪環境における作業",0.2,IF(#REF!="高所又は地下作業",0.1,IF(#REF!="錯綜場所作業",0.3,IF(#REF!="複雑な制約のある作業",0.4,IF(#REF!="単純な制約のある作業",0.2,0)))))))</f>
        <v>#REF!</v>
      </c>
      <c r="I3520" s="260" t="e">
        <f t="shared" si="217"/>
        <v>#REF!</v>
      </c>
      <c r="J3520" s="258" t="e">
        <f>IF(#REF!&gt;=1,IF(#REF!&gt;=1,#REF!),IF(#REF!&gt;=0,"",))</f>
        <v>#REF!</v>
      </c>
      <c r="K3520" s="241" t="e">
        <f>保全管理データ!N6082</f>
        <v>#REF!</v>
      </c>
      <c r="L3520" s="259" t="e">
        <f>IF(#REF!="","",IF(#REF!="悪環境における作業",0.2,IF(#REF!="高所又は地下作業",0.1,IF(#REF!="錯綜場所作業",0.3,IF(#REF!="複雑な制約のある作業",0.4,IF(#REF!="単純な制約のある作業",0.2,0))))))</f>
        <v>#REF!</v>
      </c>
      <c r="M3520" s="260" t="e">
        <f t="shared" si="218"/>
        <v>#REF!</v>
      </c>
    </row>
    <row r="3521" spans="2:13" s="254" customFormat="1" ht="27.75" customHeight="1" x14ac:dyDescent="0.2">
      <c r="B3521" s="536" t="s">
        <v>252</v>
      </c>
      <c r="C3521" s="537"/>
      <c r="D3521" s="265"/>
      <c r="E3521" s="224" t="s">
        <v>244</v>
      </c>
      <c r="F3521" s="258" t="e">
        <f>IF(#REF!&gt;=1,IF(#REF!&gt;=1,#REF!),IF(#REF!&gt;=0,"",))</f>
        <v>#REF!</v>
      </c>
      <c r="G3521" s="241" t="e">
        <f>保全管理データ!N6056</f>
        <v>#REF!</v>
      </c>
      <c r="H3521" s="259" t="e">
        <f>IF(#REF!="無","",IF(#REF!="","",IF(#REF!="悪環境における作業",0.2,IF(#REF!="高所又は地下作業",0.1,IF(#REF!="錯綜場所作業",0.3,IF(#REF!="複雑な制約のある作業",0.4,IF(#REF!="単純な制約のある作業",0.2,0)))))))</f>
        <v>#REF!</v>
      </c>
      <c r="I3521" s="260" t="e">
        <f t="shared" si="217"/>
        <v>#REF!</v>
      </c>
      <c r="J3521" s="258" t="e">
        <f>IF(#REF!&gt;=1,IF(#REF!&gt;=1,#REF!),IF(#REF!&gt;=0,"",))</f>
        <v>#REF!</v>
      </c>
      <c r="K3521" s="241" t="e">
        <f>保全管理データ!N6083</f>
        <v>#REF!</v>
      </c>
      <c r="L3521" s="259" t="e">
        <f>IF(#REF!="","",IF(#REF!="悪環境における作業",0.2,IF(#REF!="高所又は地下作業",0.1,IF(#REF!="錯綜場所作業",0.3,IF(#REF!="複雑な制約のある作業",0.4,IF(#REF!="単純な制約のある作業",0.2,0))))))</f>
        <v>#REF!</v>
      </c>
      <c r="M3521" s="260" t="e">
        <f t="shared" si="218"/>
        <v>#REF!</v>
      </c>
    </row>
    <row r="3522" spans="2:13" s="254" customFormat="1" ht="27.75" customHeight="1" x14ac:dyDescent="0.2">
      <c r="B3522" s="536" t="s">
        <v>253</v>
      </c>
      <c r="C3522" s="537"/>
      <c r="D3522" s="265"/>
      <c r="E3522" s="224" t="s">
        <v>242</v>
      </c>
      <c r="F3522" s="258" t="e">
        <f>IF(#REF!&gt;=1,IF(#REF!&gt;=1,#REF!),IF(#REF!&gt;=0,"",))</f>
        <v>#REF!</v>
      </c>
      <c r="G3522" s="241" t="e">
        <f>保全管理データ!N6057</f>
        <v>#REF!</v>
      </c>
      <c r="H3522" s="259" t="e">
        <f>IF(#REF!="無","",IF(#REF!="","",IF(#REF!="悪環境における作業",0.2,IF(#REF!="高所又は地下作業",0.1,IF(#REF!="錯綜場所作業",0.3,IF(#REF!="複雑な制約のある作業",0.4,IF(#REF!="単純な制約のある作業",0.2,0)))))))</f>
        <v>#REF!</v>
      </c>
      <c r="I3522" s="260" t="e">
        <f t="shared" si="217"/>
        <v>#REF!</v>
      </c>
      <c r="J3522" s="258" t="e">
        <f>IF(#REF!&gt;=1,IF(#REF!&gt;=1,#REF!),IF(#REF!&gt;=0,"",))</f>
        <v>#REF!</v>
      </c>
      <c r="K3522" s="241" t="e">
        <f>保全管理データ!N6084</f>
        <v>#REF!</v>
      </c>
      <c r="L3522" s="259" t="e">
        <f>IF(#REF!="","",IF(#REF!="悪環境における作業",0.2,IF(#REF!="高所又は地下作業",0.1,IF(#REF!="錯綜場所作業",0.3,IF(#REF!="複雑な制約のある作業",0.4,IF(#REF!="単純な制約のある作業",0.2,0))))))</f>
        <v>#REF!</v>
      </c>
      <c r="M3522" s="260" t="e">
        <f t="shared" si="218"/>
        <v>#REF!</v>
      </c>
    </row>
    <row r="3523" spans="2:13" s="254" customFormat="1" ht="27.75" customHeight="1" x14ac:dyDescent="0.2">
      <c r="B3523" s="536" t="s">
        <v>254</v>
      </c>
      <c r="C3523" s="537"/>
      <c r="D3523" s="265"/>
      <c r="E3523" s="224" t="s">
        <v>242</v>
      </c>
      <c r="F3523" s="258" t="e">
        <f>IF(#REF!&gt;=1,IF(#REF!&gt;=1,#REF!),IF(#REF!&gt;=0,"",))</f>
        <v>#REF!</v>
      </c>
      <c r="G3523" s="241" t="e">
        <f>保全管理データ!N6058</f>
        <v>#REF!</v>
      </c>
      <c r="H3523" s="259" t="e">
        <f>IF(#REF!="無","",IF(#REF!="","",IF(#REF!="悪環境における作業",0.2,IF(#REF!="高所又は地下作業",0.1,IF(#REF!="錯綜場所作業",0.3,IF(#REF!="複雑な制約のある作業",0.4,IF(#REF!="単純な制約のある作業",0.2,0)))))))</f>
        <v>#REF!</v>
      </c>
      <c r="I3523" s="260" t="e">
        <f t="shared" si="217"/>
        <v>#REF!</v>
      </c>
      <c r="J3523" s="258" t="e">
        <f>IF(#REF!&gt;=1,IF(#REF!&gt;=1,#REF!),IF(#REF!&gt;=0,"",))</f>
        <v>#REF!</v>
      </c>
      <c r="K3523" s="241" t="e">
        <f>保全管理データ!N6085</f>
        <v>#REF!</v>
      </c>
      <c r="L3523" s="259" t="e">
        <f>IF(#REF!="","",IF(#REF!="悪環境における作業",0.2,IF(#REF!="高所又は地下作業",0.1,IF(#REF!="錯綜場所作業",0.3,IF(#REF!="複雑な制約のある作業",0.4,IF(#REF!="単純な制約のある作業",0.2,0))))))</f>
        <v>#REF!</v>
      </c>
      <c r="M3523" s="260" t="e">
        <f t="shared" si="218"/>
        <v>#REF!</v>
      </c>
    </row>
    <row r="3524" spans="2:13" s="254" customFormat="1" ht="27.75" customHeight="1" x14ac:dyDescent="0.2">
      <c r="B3524" s="536" t="s">
        <v>255</v>
      </c>
      <c r="C3524" s="537"/>
      <c r="D3524" s="265"/>
      <c r="E3524" s="224" t="s">
        <v>245</v>
      </c>
      <c r="F3524" s="258" t="e">
        <f>IF(#REF!&gt;=1,IF(#REF!&gt;=1,#REF!),IF(#REF!&gt;=0,"",))</f>
        <v>#REF!</v>
      </c>
      <c r="G3524" s="241" t="e">
        <f>保全管理データ!N6059</f>
        <v>#REF!</v>
      </c>
      <c r="H3524" s="259" t="e">
        <f>IF(#REF!="無","",IF(#REF!="","",IF(#REF!="悪環境における作業",0.2,IF(#REF!="高所又は地下作業",0.1,IF(#REF!="錯綜場所作業",0.3,IF(#REF!="複雑な制約のある作業",0.4,IF(#REF!="単純な制約のある作業",0.2,0)))))))</f>
        <v>#REF!</v>
      </c>
      <c r="I3524" s="260" t="e">
        <f t="shared" si="217"/>
        <v>#REF!</v>
      </c>
      <c r="J3524" s="258" t="e">
        <f>IF(#REF!&gt;=1,IF(#REF!&gt;=1,#REF!),IF(#REF!&gt;=0,"",))</f>
        <v>#REF!</v>
      </c>
      <c r="K3524" s="241" t="e">
        <f>保全管理データ!N6086</f>
        <v>#REF!</v>
      </c>
      <c r="L3524" s="259" t="e">
        <f>IF(#REF!="","",IF(#REF!="悪環境における作業",0.2,IF(#REF!="高所又は地下作業",0.1,IF(#REF!="錯綜場所作業",0.3,IF(#REF!="複雑な制約のある作業",0.4,IF(#REF!="単純な制約のある作業",0.2,0))))))</f>
        <v>#REF!</v>
      </c>
      <c r="M3524" s="260" t="e">
        <f t="shared" si="218"/>
        <v>#REF!</v>
      </c>
    </row>
    <row r="3525" spans="2:13" s="254" customFormat="1" ht="27.75" customHeight="1" x14ac:dyDescent="0.2">
      <c r="B3525" s="536" t="s">
        <v>256</v>
      </c>
      <c r="C3525" s="537"/>
      <c r="D3525" s="265"/>
      <c r="E3525" s="224" t="s">
        <v>242</v>
      </c>
      <c r="F3525" s="258" t="e">
        <f>IF(#REF!&gt;=1,IF(#REF!&gt;=1,#REF!),IF(#REF!&gt;=0,"",))</f>
        <v>#REF!</v>
      </c>
      <c r="G3525" s="241" t="e">
        <f>保全管理データ!N6060</f>
        <v>#REF!</v>
      </c>
      <c r="H3525" s="259" t="e">
        <f>IF(#REF!="無","",IF(#REF!="","",IF(#REF!="悪環境における作業",0.2,IF(#REF!="高所又は地下作業",0.1,IF(#REF!="錯綜場所作業",0.3,IF(#REF!="複雑な制約のある作業",0.4,IF(#REF!="単純な制約のある作業",0.2,0)))))))</f>
        <v>#REF!</v>
      </c>
      <c r="I3525" s="260" t="e">
        <f t="shared" si="217"/>
        <v>#REF!</v>
      </c>
      <c r="J3525" s="258" t="e">
        <f>IF(#REF!&gt;=1,IF(#REF!&gt;=1,#REF!),IF(#REF!&gt;=0,"",))</f>
        <v>#REF!</v>
      </c>
      <c r="K3525" s="241" t="e">
        <f>保全管理データ!N6087</f>
        <v>#REF!</v>
      </c>
      <c r="L3525" s="259" t="e">
        <f>IF(#REF!="","",IF(#REF!="悪環境における作業",0.2,IF(#REF!="高所又は地下作業",0.1,IF(#REF!="錯綜場所作業",0.3,IF(#REF!="複雑な制約のある作業",0.4,IF(#REF!="単純な制約のある作業",0.2,0))))))</f>
        <v>#REF!</v>
      </c>
      <c r="M3525" s="260" t="e">
        <f t="shared" si="218"/>
        <v>#REF!</v>
      </c>
    </row>
    <row r="3526" spans="2:13" s="254" customFormat="1" ht="27.75" customHeight="1" x14ac:dyDescent="0.2">
      <c r="B3526" s="536" t="s">
        <v>257</v>
      </c>
      <c r="C3526" s="537"/>
      <c r="D3526" s="265"/>
      <c r="E3526" s="224" t="s">
        <v>245</v>
      </c>
      <c r="F3526" s="258" t="e">
        <f>IF(#REF!&gt;=1,IF(#REF!&gt;=1,#REF!),IF(#REF!&gt;=0,"",))</f>
        <v>#REF!</v>
      </c>
      <c r="G3526" s="241" t="e">
        <f>保全管理データ!N6061</f>
        <v>#REF!</v>
      </c>
      <c r="H3526" s="259" t="e">
        <f>IF(#REF!="無","",IF(#REF!="","",IF(#REF!="悪環境における作業",0.2,IF(#REF!="高所又は地下作業",0.1,IF(#REF!="錯綜場所作業",0.3,IF(#REF!="複雑な制約のある作業",0.4,IF(#REF!="単純な制約のある作業",0.2,0)))))))</f>
        <v>#REF!</v>
      </c>
      <c r="I3526" s="260" t="e">
        <f t="shared" si="217"/>
        <v>#REF!</v>
      </c>
      <c r="J3526" s="258" t="e">
        <f>IF(#REF!&gt;=1,IF(#REF!&gt;=1,#REF!),IF(#REF!&gt;=0,"",))</f>
        <v>#REF!</v>
      </c>
      <c r="K3526" s="241" t="e">
        <f>保全管理データ!N6088</f>
        <v>#REF!</v>
      </c>
      <c r="L3526" s="259" t="e">
        <f>IF(#REF!="","",IF(#REF!="悪環境における作業",0.2,IF(#REF!="高所又は地下作業",0.1,IF(#REF!="錯綜場所作業",0.3,IF(#REF!="複雑な制約のある作業",0.4,IF(#REF!="単純な制約のある作業",0.2,0))))))</f>
        <v>#REF!</v>
      </c>
      <c r="M3526" s="260" t="e">
        <f t="shared" si="218"/>
        <v>#REF!</v>
      </c>
    </row>
    <row r="3527" spans="2:13" s="254" customFormat="1" ht="27.75" customHeight="1" x14ac:dyDescent="0.2">
      <c r="B3527" s="536" t="s">
        <v>258</v>
      </c>
      <c r="C3527" s="537"/>
      <c r="D3527" s="265"/>
      <c r="E3527" s="224" t="s">
        <v>245</v>
      </c>
      <c r="F3527" s="258" t="e">
        <f>IF(#REF!&gt;=1,IF(#REF!&gt;=1,#REF!),IF(#REF!&gt;=0,"",))</f>
        <v>#REF!</v>
      </c>
      <c r="G3527" s="241" t="e">
        <f>保全管理データ!N6062</f>
        <v>#REF!</v>
      </c>
      <c r="H3527" s="259" t="e">
        <f>IF(#REF!="無","",IF(#REF!="","",IF(#REF!="悪環境における作業",0.2,IF(#REF!="高所又は地下作業",0.1,IF(#REF!="錯綜場所作業",0.3,IF(#REF!="複雑な制約のある作業",0.4,IF(#REF!="単純な制約のある作業",0.2,0)))))))</f>
        <v>#REF!</v>
      </c>
      <c r="I3527" s="260" t="e">
        <f t="shared" si="217"/>
        <v>#REF!</v>
      </c>
      <c r="J3527" s="258" t="e">
        <f>IF(#REF!&gt;=1,IF(#REF!&gt;=1,#REF!),IF(#REF!&gt;=0,"",))</f>
        <v>#REF!</v>
      </c>
      <c r="K3527" s="241" t="e">
        <f>保全管理データ!N6089</f>
        <v>#REF!</v>
      </c>
      <c r="L3527" s="259" t="e">
        <f>IF(#REF!="","",IF(#REF!="悪環境における作業",0.2,IF(#REF!="高所又は地下作業",0.1,IF(#REF!="錯綜場所作業",0.3,IF(#REF!="複雑な制約のある作業",0.4,IF(#REF!="単純な制約のある作業",0.2,0))))))</f>
        <v>#REF!</v>
      </c>
      <c r="M3527" s="260" t="e">
        <f t="shared" si="218"/>
        <v>#REF!</v>
      </c>
    </row>
    <row r="3528" spans="2:13" s="254" customFormat="1" ht="27.75" customHeight="1" x14ac:dyDescent="0.2">
      <c r="B3528" s="536" t="s">
        <v>259</v>
      </c>
      <c r="C3528" s="537"/>
      <c r="D3528" s="265"/>
      <c r="E3528" s="224" t="s">
        <v>245</v>
      </c>
      <c r="F3528" s="258" t="e">
        <f>IF(#REF!&gt;=1,IF(#REF!&gt;=1,#REF!),IF(#REF!&gt;=0,"",))</f>
        <v>#REF!</v>
      </c>
      <c r="G3528" s="241" t="e">
        <f>保全管理データ!N6063</f>
        <v>#REF!</v>
      </c>
      <c r="H3528" s="259" t="e">
        <f>IF(#REF!="無","",IF(#REF!="","",IF(#REF!="悪環境における作業",0.2,IF(#REF!="高所又は地下作業",0.1,IF(#REF!="錯綜場所作業",0.3,IF(#REF!="複雑な制約のある作業",0.4,IF(#REF!="単純な制約のある作業",0.2,0)))))))</f>
        <v>#REF!</v>
      </c>
      <c r="I3528" s="260" t="e">
        <f t="shared" si="217"/>
        <v>#REF!</v>
      </c>
      <c r="J3528" s="258" t="e">
        <f>IF(#REF!&gt;=1,IF(#REF!&gt;=1,#REF!),IF(#REF!&gt;=0,"",))</f>
        <v>#REF!</v>
      </c>
      <c r="K3528" s="241" t="e">
        <f>保全管理データ!N6090</f>
        <v>#REF!</v>
      </c>
      <c r="L3528" s="259" t="e">
        <f>IF(#REF!="","",IF(#REF!="悪環境における作業",0.2,IF(#REF!="高所又は地下作業",0.1,IF(#REF!="錯綜場所作業",0.3,IF(#REF!="複雑な制約のある作業",0.4,IF(#REF!="単純な制約のある作業",0.2,0))))))</f>
        <v>#REF!</v>
      </c>
      <c r="M3528" s="260" t="e">
        <f t="shared" si="218"/>
        <v>#REF!</v>
      </c>
    </row>
    <row r="3529" spans="2:13" s="254" customFormat="1" ht="27.75" customHeight="1" x14ac:dyDescent="0.2">
      <c r="B3529" s="536" t="s">
        <v>260</v>
      </c>
      <c r="C3529" s="537"/>
      <c r="D3529" s="265"/>
      <c r="E3529" s="224" t="s">
        <v>248</v>
      </c>
      <c r="F3529" s="258" t="e">
        <f>IF(#REF!&gt;=1,IF(#REF!&gt;=1,#REF!),IF(#REF!&gt;=0,"",))</f>
        <v>#REF!</v>
      </c>
      <c r="G3529" s="241" t="e">
        <f>保全管理データ!N6064</f>
        <v>#REF!</v>
      </c>
      <c r="H3529" s="259" t="e">
        <f>IF(#REF!="無","",IF(#REF!="","",IF(#REF!="悪環境における作業",0.2,IF(#REF!="高所又は地下作業",0.1,IF(#REF!="錯綜場所作業",0.3,IF(#REF!="複雑な制約のある作業",0.4,IF(#REF!="単純な制約のある作業",0.2,0)))))))</f>
        <v>#REF!</v>
      </c>
      <c r="I3529" s="260" t="e">
        <f t="shared" si="217"/>
        <v>#REF!</v>
      </c>
      <c r="J3529" s="258" t="e">
        <f>IF(#REF!&gt;=1,IF(#REF!&gt;=1,#REF!),IF(#REF!&gt;=0,"",))</f>
        <v>#REF!</v>
      </c>
      <c r="K3529" s="241" t="e">
        <f>保全管理データ!N6091</f>
        <v>#REF!</v>
      </c>
      <c r="L3529" s="259" t="e">
        <f>IF(#REF!="","",IF(#REF!="悪環境における作業",0.2,IF(#REF!="高所又は地下作業",0.1,IF(#REF!="錯綜場所作業",0.3,IF(#REF!="複雑な制約のある作業",0.4,IF(#REF!="単純な制約のある作業",0.2,0))))))</f>
        <v>#REF!</v>
      </c>
      <c r="M3529" s="260" t="e">
        <f t="shared" si="218"/>
        <v>#REF!</v>
      </c>
    </row>
    <row r="3530" spans="2:13" s="254" customFormat="1" ht="27.75" customHeight="1" x14ac:dyDescent="0.2">
      <c r="B3530" s="536" t="s">
        <v>261</v>
      </c>
      <c r="C3530" s="537"/>
      <c r="D3530" s="265"/>
      <c r="E3530" s="224" t="s">
        <v>247</v>
      </c>
      <c r="F3530" s="258" t="e">
        <f>IF(#REF!&gt;=1,IF(#REF!&gt;=1,#REF!),IF(#REF!&gt;=0,"",))</f>
        <v>#REF!</v>
      </c>
      <c r="G3530" s="241" t="e">
        <f>保全管理データ!N6065</f>
        <v>#REF!</v>
      </c>
      <c r="H3530" s="259" t="e">
        <f>IF(#REF!="無","",IF(#REF!="","",IF(#REF!="悪環境における作業",0.2,IF(#REF!="高所又は地下作業",0.1,IF(#REF!="錯綜場所作業",0.3,IF(#REF!="複雑な制約のある作業",0.4,IF(#REF!="単純な制約のある作業",0.2,0)))))))</f>
        <v>#REF!</v>
      </c>
      <c r="I3530" s="260" t="e">
        <f t="shared" si="217"/>
        <v>#REF!</v>
      </c>
      <c r="J3530" s="258" t="e">
        <f>IF(#REF!&gt;=1,IF(#REF!&gt;=1,#REF!),IF(#REF!&gt;=0,"",))</f>
        <v>#REF!</v>
      </c>
      <c r="K3530" s="241" t="e">
        <f>保全管理データ!N6092</f>
        <v>#REF!</v>
      </c>
      <c r="L3530" s="259" t="e">
        <f>IF(#REF!="","",IF(#REF!="悪環境における作業",0.2,IF(#REF!="高所又は地下作業",0.1,IF(#REF!="錯綜場所作業",0.3,IF(#REF!="複雑な制約のある作業",0.4,IF(#REF!="単純な制約のある作業",0.2,0))))))</f>
        <v>#REF!</v>
      </c>
      <c r="M3530" s="260" t="e">
        <f t="shared" si="218"/>
        <v>#REF!</v>
      </c>
    </row>
    <row r="3531" spans="2:13" s="254" customFormat="1" ht="27.75" customHeight="1" x14ac:dyDescent="0.2">
      <c r="B3531" s="536" t="s">
        <v>262</v>
      </c>
      <c r="C3531" s="537"/>
      <c r="D3531" s="265"/>
      <c r="E3531" s="224" t="s">
        <v>245</v>
      </c>
      <c r="F3531" s="258" t="e">
        <f>IF(#REF!&gt;=1,IF(#REF!&gt;=1,#REF!),IF(#REF!&gt;=0,"",))</f>
        <v>#REF!</v>
      </c>
      <c r="G3531" s="241" t="e">
        <f>保全管理データ!N6066</f>
        <v>#REF!</v>
      </c>
      <c r="H3531" s="259" t="e">
        <f>IF(#REF!="無","",IF(#REF!="","",IF(#REF!="悪環境における作業",0.2,IF(#REF!="高所又は地下作業",0.1,IF(#REF!="錯綜場所作業",0.3,IF(#REF!="複雑な制約のある作業",0.4,IF(#REF!="単純な制約のある作業",0.2,0)))))))</f>
        <v>#REF!</v>
      </c>
      <c r="I3531" s="260" t="e">
        <f t="shared" si="217"/>
        <v>#REF!</v>
      </c>
      <c r="J3531" s="258" t="e">
        <f>IF(#REF!&gt;=1,IF(#REF!&gt;=1,#REF!),IF(#REF!&gt;=0,"",))</f>
        <v>#REF!</v>
      </c>
      <c r="K3531" s="241" t="e">
        <f>保全管理データ!N6093</f>
        <v>#REF!</v>
      </c>
      <c r="L3531" s="259" t="e">
        <f>IF(#REF!="","",IF(#REF!="悪環境における作業",0.2,IF(#REF!="高所又は地下作業",0.1,IF(#REF!="錯綜場所作業",0.3,IF(#REF!="複雑な制約のある作業",0.4,IF(#REF!="単純な制約のある作業",0.2,0))))))</f>
        <v>#REF!</v>
      </c>
      <c r="M3531" s="260" t="e">
        <f t="shared" si="218"/>
        <v>#REF!</v>
      </c>
    </row>
    <row r="3532" spans="2:13" s="254" customFormat="1" ht="27.75" customHeight="1" x14ac:dyDescent="0.2">
      <c r="B3532" s="536" t="s">
        <v>263</v>
      </c>
      <c r="C3532" s="537"/>
      <c r="D3532" s="265"/>
      <c r="E3532" s="224" t="s">
        <v>245</v>
      </c>
      <c r="F3532" s="258" t="e">
        <f>IF(#REF!&gt;=1,IF(#REF!&gt;=1,#REF!),IF(#REF!&gt;=0,"",))</f>
        <v>#REF!</v>
      </c>
      <c r="G3532" s="241" t="e">
        <f>保全管理データ!N6067</f>
        <v>#REF!</v>
      </c>
      <c r="H3532" s="259" t="e">
        <f>IF(#REF!="無","",IF(#REF!="","",IF(#REF!="悪環境における作業",0.2,IF(#REF!="高所又は地下作業",0.1,IF(#REF!="錯綜場所作業",0.3,IF(#REF!="複雑な制約のある作業",0.4,IF(#REF!="単純な制約のある作業",0.2,0)))))))</f>
        <v>#REF!</v>
      </c>
      <c r="I3532" s="260" t="e">
        <f t="shared" si="217"/>
        <v>#REF!</v>
      </c>
      <c r="J3532" s="258" t="e">
        <f>IF(#REF!&gt;=1,IF(#REF!&gt;=1,#REF!),IF(#REF!&gt;=0,"",))</f>
        <v>#REF!</v>
      </c>
      <c r="K3532" s="241" t="e">
        <f>保全管理データ!N6094</f>
        <v>#REF!</v>
      </c>
      <c r="L3532" s="259" t="e">
        <f>IF(#REF!="","",IF(#REF!="悪環境における作業",0.2,IF(#REF!="高所又は地下作業",0.1,IF(#REF!="錯綜場所作業",0.3,IF(#REF!="複雑な制約のある作業",0.4,IF(#REF!="単純な制約のある作業",0.2,0))))))</f>
        <v>#REF!</v>
      </c>
      <c r="M3532" s="260" t="e">
        <f t="shared" si="218"/>
        <v>#REF!</v>
      </c>
    </row>
    <row r="3533" spans="2:13" s="254" customFormat="1" ht="27.75" customHeight="1" x14ac:dyDescent="0.2">
      <c r="B3533" s="536" t="s">
        <v>264</v>
      </c>
      <c r="C3533" s="537"/>
      <c r="D3533" s="265"/>
      <c r="E3533" s="224" t="s">
        <v>245</v>
      </c>
      <c r="F3533" s="258" t="e">
        <f>IF(#REF!&gt;=1,IF(#REF!&gt;=1,#REF!),IF(#REF!&gt;=0,"",))</f>
        <v>#REF!</v>
      </c>
      <c r="G3533" s="241" t="e">
        <f>保全管理データ!N6068</f>
        <v>#REF!</v>
      </c>
      <c r="H3533" s="259" t="e">
        <f>IF(#REF!="無","",IF(#REF!="","",IF(#REF!="悪環境における作業",0.2,IF(#REF!="高所又は地下作業",0.1,IF(#REF!="錯綜場所作業",0.3,IF(#REF!="複雑な制約のある作業",0.4,IF(#REF!="単純な制約のある作業",0.2,0)))))))</f>
        <v>#REF!</v>
      </c>
      <c r="I3533" s="260" t="e">
        <f t="shared" si="217"/>
        <v>#REF!</v>
      </c>
      <c r="J3533" s="258" t="e">
        <f>IF(#REF!&gt;=1,IF(#REF!&gt;=1,#REF!),IF(#REF!&gt;=0,"",))</f>
        <v>#REF!</v>
      </c>
      <c r="K3533" s="241" t="e">
        <f>保全管理データ!N6095</f>
        <v>#REF!</v>
      </c>
      <c r="L3533" s="259" t="e">
        <f>IF(#REF!="","",IF(#REF!="悪環境における作業",0.2,IF(#REF!="高所又は地下作業",0.1,IF(#REF!="錯綜場所作業",0.3,IF(#REF!="複雑な制約のある作業",0.4,IF(#REF!="単純な制約のある作業",0.2,0))))))</f>
        <v>#REF!</v>
      </c>
      <c r="M3533" s="260" t="e">
        <f t="shared" si="218"/>
        <v>#REF!</v>
      </c>
    </row>
    <row r="3534" spans="2:13" s="254" customFormat="1" ht="27.75" customHeight="1" x14ac:dyDescent="0.2">
      <c r="B3534" s="536" t="s">
        <v>265</v>
      </c>
      <c r="C3534" s="537"/>
      <c r="D3534" s="265"/>
      <c r="E3534" s="224" t="s">
        <v>245</v>
      </c>
      <c r="F3534" s="258" t="e">
        <f>IF(#REF!&gt;=1,IF(#REF!&gt;=1,#REF!),IF(#REF!&gt;=0,"",))</f>
        <v>#REF!</v>
      </c>
      <c r="G3534" s="241" t="e">
        <f>保全管理データ!N6069</f>
        <v>#REF!</v>
      </c>
      <c r="H3534" s="259" t="e">
        <f>IF(#REF!="無","",IF(#REF!="","",IF(#REF!="悪環境における作業",0.2,IF(#REF!="高所又は地下作業",0.1,IF(#REF!="錯綜場所作業",0.3,IF(#REF!="複雑な制約のある作業",0.4,IF(#REF!="単純な制約のある作業",0.2,0)))))))</f>
        <v>#REF!</v>
      </c>
      <c r="I3534" s="260" t="e">
        <f t="shared" si="217"/>
        <v>#REF!</v>
      </c>
      <c r="J3534" s="258" t="e">
        <f>IF(#REF!&gt;=1,IF(#REF!&gt;=1,#REF!),IF(#REF!&gt;=0,"",))</f>
        <v>#REF!</v>
      </c>
      <c r="K3534" s="241" t="e">
        <f>保全管理データ!N6096</f>
        <v>#REF!</v>
      </c>
      <c r="L3534" s="259" t="e">
        <f>IF(#REF!="","",IF(#REF!="悪環境における作業",0.2,IF(#REF!="高所又は地下作業",0.1,IF(#REF!="錯綜場所作業",0.3,IF(#REF!="複雑な制約のある作業",0.4,IF(#REF!="単純な制約のある作業",0.2,0))))))</f>
        <v>#REF!</v>
      </c>
      <c r="M3534" s="260" t="e">
        <f t="shared" si="218"/>
        <v>#REF!</v>
      </c>
    </row>
    <row r="3535" spans="2:13" s="254" customFormat="1" ht="27.75" customHeight="1" x14ac:dyDescent="0.2">
      <c r="B3535" s="536" t="s">
        <v>266</v>
      </c>
      <c r="C3535" s="537"/>
      <c r="D3535" s="265"/>
      <c r="E3535" s="224" t="s">
        <v>245</v>
      </c>
      <c r="F3535" s="258" t="e">
        <f>IF(#REF!&gt;=1,IF(#REF!&gt;=1,#REF!),IF(#REF!&gt;=0,"",))</f>
        <v>#REF!</v>
      </c>
      <c r="G3535" s="241" t="e">
        <f>保全管理データ!N6070</f>
        <v>#REF!</v>
      </c>
      <c r="H3535" s="259" t="e">
        <f>IF(#REF!="無","",IF(#REF!="","",IF(#REF!="悪環境における作業",0.2,IF(#REF!="高所又は地下作業",0.1,IF(#REF!="錯綜場所作業",0.3,IF(#REF!="複雑な制約のある作業",0.4,IF(#REF!="単純な制約のある作業",0.2,0)))))))</f>
        <v>#REF!</v>
      </c>
      <c r="I3535" s="260" t="e">
        <f t="shared" si="217"/>
        <v>#REF!</v>
      </c>
      <c r="J3535" s="258" t="e">
        <f>IF(#REF!&gt;=1,IF(#REF!&gt;=1,#REF!),IF(#REF!&gt;=0,"",))</f>
        <v>#REF!</v>
      </c>
      <c r="K3535" s="241" t="e">
        <f>保全管理データ!N6097</f>
        <v>#REF!</v>
      </c>
      <c r="L3535" s="259" t="e">
        <f>IF(#REF!="","",IF(#REF!="悪環境における作業",0.2,IF(#REF!="高所又は地下作業",0.1,IF(#REF!="錯綜場所作業",0.3,IF(#REF!="複雑な制約のある作業",0.4,IF(#REF!="単純な制約のある作業",0.2,0))))))</f>
        <v>#REF!</v>
      </c>
      <c r="M3535" s="260" t="e">
        <f t="shared" si="218"/>
        <v>#REF!</v>
      </c>
    </row>
    <row r="3536" spans="2:13" s="254" customFormat="1" ht="27.75" customHeight="1" x14ac:dyDescent="0.2">
      <c r="B3536" s="536" t="s">
        <v>81</v>
      </c>
      <c r="C3536" s="537"/>
      <c r="D3536" s="265"/>
      <c r="E3536" s="224" t="s">
        <v>245</v>
      </c>
      <c r="F3536" s="258" t="e">
        <f>IF(#REF!&gt;=1,IF(#REF!&gt;=1,#REF!),IF(#REF!&gt;=0,"",))</f>
        <v>#REF!</v>
      </c>
      <c r="G3536" s="241" t="e">
        <f>保全管理データ!N6071</f>
        <v>#REF!</v>
      </c>
      <c r="H3536" s="259" t="e">
        <f>IF(#REF!="無","",IF(#REF!="","",IF(#REF!="悪環境における作業",0.2,IF(#REF!="高所又は地下作業",0.1,IF(#REF!="錯綜場所作業",0.3,IF(#REF!="複雑な制約のある作業",0.4,IF(#REF!="単純な制約のある作業",0.2,0)))))))</f>
        <v>#REF!</v>
      </c>
      <c r="I3536" s="260" t="e">
        <f t="shared" si="217"/>
        <v>#REF!</v>
      </c>
      <c r="J3536" s="258" t="e">
        <f>IF(#REF!&gt;=1,IF(#REF!&gt;=1,#REF!),IF(#REF!&gt;=0,"",))</f>
        <v>#REF!</v>
      </c>
      <c r="K3536" s="241" t="e">
        <f>保全管理データ!N6098</f>
        <v>#REF!</v>
      </c>
      <c r="L3536" s="259" t="e">
        <f>IF(#REF!="","",IF(#REF!="悪環境における作業",0.2,IF(#REF!="高所又は地下作業",0.1,IF(#REF!="錯綜場所作業",0.3,IF(#REF!="複雑な制約のある作業",0.4,IF(#REF!="単純な制約のある作業",0.2,0))))))</f>
        <v>#REF!</v>
      </c>
      <c r="M3536" s="260" t="e">
        <f t="shared" si="218"/>
        <v>#REF!</v>
      </c>
    </row>
    <row r="3537" spans="2:13" s="254" customFormat="1" ht="27.75" customHeight="1" x14ac:dyDescent="0.2">
      <c r="B3537" s="536" t="s">
        <v>267</v>
      </c>
      <c r="C3537" s="537"/>
      <c r="D3537" s="265"/>
      <c r="E3537" s="224" t="s">
        <v>247</v>
      </c>
      <c r="F3537" s="258" t="e">
        <f>IF(#REF!&gt;=1,IF(#REF!&gt;=1,#REF!),IF(#REF!&gt;=0,"",))</f>
        <v>#REF!</v>
      </c>
      <c r="G3537" s="241" t="e">
        <f>保全管理データ!N6072</f>
        <v>#REF!</v>
      </c>
      <c r="H3537" s="259" t="e">
        <f>IF(#REF!="無","",IF(#REF!="","",IF(#REF!="悪環境における作業",0.2,IF(#REF!="高所又は地下作業",0.1,IF(#REF!="錯綜場所作業",0.3,IF(#REF!="複雑な制約のある作業",0.4,IF(#REF!="単純な制約のある作業",0.2,0)))))))</f>
        <v>#REF!</v>
      </c>
      <c r="I3537" s="260" t="e">
        <f t="shared" si="217"/>
        <v>#REF!</v>
      </c>
      <c r="J3537" s="258" t="e">
        <f>IF(#REF!&gt;=1,IF(#REF!&gt;=1,#REF!),IF(#REF!&gt;=0,"",))</f>
        <v>#REF!</v>
      </c>
      <c r="K3537" s="241" t="e">
        <f>保全管理データ!N6099</f>
        <v>#REF!</v>
      </c>
      <c r="L3537" s="259" t="e">
        <f>IF(#REF!="","",IF(#REF!="悪環境における作業",0.2,IF(#REF!="高所又は地下作業",0.1,IF(#REF!="錯綜場所作業",0.3,IF(#REF!="複雑な制約のある作業",0.4,IF(#REF!="単純な制約のある作業",0.2,0))))))</f>
        <v>#REF!</v>
      </c>
      <c r="M3537" s="260" t="e">
        <f t="shared" si="218"/>
        <v>#REF!</v>
      </c>
    </row>
    <row r="3538" spans="2:13" s="254" customFormat="1" ht="27.75" customHeight="1" x14ac:dyDescent="0.2">
      <c r="B3538" s="536" t="s">
        <v>268</v>
      </c>
      <c r="C3538" s="537"/>
      <c r="D3538" s="265"/>
      <c r="E3538" s="224" t="s">
        <v>246</v>
      </c>
      <c r="F3538" s="258" t="e">
        <f>IF(#REF!&gt;=1,IF(#REF!&gt;=1,#REF!),IF(#REF!&gt;=0,"",))</f>
        <v>#REF!</v>
      </c>
      <c r="G3538" s="241" t="e">
        <f>保全管理データ!N6073</f>
        <v>#REF!</v>
      </c>
      <c r="H3538" s="259" t="e">
        <f>IF(#REF!="無","",IF(#REF!="","",IF(#REF!="悪環境における作業",0.2,IF(#REF!="高所又は地下作業",0.1,IF(#REF!="錯綜場所作業",0.3,IF(#REF!="複雑な制約のある作業",0.4,IF(#REF!="単純な制約のある作業",0.2,0)))))))</f>
        <v>#REF!</v>
      </c>
      <c r="I3538" s="260" t="e">
        <f t="shared" si="217"/>
        <v>#REF!</v>
      </c>
      <c r="J3538" s="258" t="e">
        <f>IF(#REF!&gt;=1,IF(#REF!&gt;=1,#REF!),IF(#REF!&gt;=0,"",))</f>
        <v>#REF!</v>
      </c>
      <c r="K3538" s="241" t="e">
        <f>保全管理データ!N6100</f>
        <v>#REF!</v>
      </c>
      <c r="L3538" s="259" t="e">
        <f>IF(#REF!="","",IF(#REF!="悪環境における作業",0.2,IF(#REF!="高所又は地下作業",0.1,IF(#REF!="錯綜場所作業",0.3,IF(#REF!="複雑な制約のある作業",0.4,IF(#REF!="単純な制約のある作業",0.2,0))))))</f>
        <v>#REF!</v>
      </c>
      <c r="M3538" s="260" t="e">
        <f t="shared" si="218"/>
        <v>#REF!</v>
      </c>
    </row>
    <row r="3539" spans="2:13" s="254" customFormat="1" ht="27.75" customHeight="1" thickBot="1" x14ac:dyDescent="0.25">
      <c r="B3539" s="538" t="s">
        <v>269</v>
      </c>
      <c r="C3539" s="539"/>
      <c r="D3539" s="266"/>
      <c r="E3539" s="252" t="s">
        <v>245</v>
      </c>
      <c r="F3539" s="261" t="e">
        <f>IF(#REF!&gt;=1,IF(#REF!&gt;=1,#REF!),IF(#REF!&gt;=0,"",))</f>
        <v>#REF!</v>
      </c>
      <c r="G3539" s="245" t="e">
        <f>保全管理データ!N6074</f>
        <v>#REF!</v>
      </c>
      <c r="H3539" s="259" t="e">
        <f>IF(#REF!="無","",IF(#REF!="","",IF(#REF!="悪環境における作業",0.2,IF(#REF!="高所又は地下作業",0.1,IF(#REF!="錯綜場所作業",0.3,IF(#REF!="複雑な制約のある作業",0.4,IF(#REF!="単純な制約のある作業",0.2,0)))))))</f>
        <v>#REF!</v>
      </c>
      <c r="I3539" s="260" t="e">
        <f t="shared" si="217"/>
        <v>#REF!</v>
      </c>
      <c r="J3539" s="261" t="e">
        <f>IF(#REF!&gt;=1,IF(#REF!&gt;=1,#REF!),IF(#REF!&gt;=0,"",))</f>
        <v>#REF!</v>
      </c>
      <c r="K3539" s="245" t="e">
        <f>保全管理データ!N6101</f>
        <v>#REF!</v>
      </c>
      <c r="L3539" s="262" t="e">
        <f>IF(#REF!="","",IF(#REF!="悪環境における作業",0.2,IF(#REF!="高所又は地下作業",0.1,IF(#REF!="錯綜場所作業",0.3,IF(#REF!="複雑な制約のある作業",0.4,IF(#REF!="単純な制約のある作業",0.2,0))))))</f>
        <v>#REF!</v>
      </c>
      <c r="M3539" s="260" t="e">
        <f t="shared" si="218"/>
        <v>#REF!</v>
      </c>
    </row>
    <row r="3540" spans="2:13" s="254" customFormat="1" ht="27.75" customHeight="1" thickBot="1" x14ac:dyDescent="0.25">
      <c r="B3540" s="532" t="s">
        <v>190</v>
      </c>
      <c r="C3540" s="532"/>
      <c r="D3540" s="532"/>
      <c r="E3540" s="532"/>
      <c r="F3540" s="533" t="e">
        <f>SUM(I3516:I3539)</f>
        <v>#REF!</v>
      </c>
      <c r="G3540" s="534"/>
      <c r="H3540" s="534"/>
      <c r="I3540" s="535"/>
      <c r="J3540" s="533" t="e">
        <f>IF(SUM(J3516:J3539)=0,"0.00",SUM(M3516:M3539))</f>
        <v>#REF!</v>
      </c>
      <c r="K3540" s="534"/>
      <c r="L3540" s="534"/>
      <c r="M3540" s="535"/>
    </row>
    <row r="3541" spans="2:13" s="254" customFormat="1" ht="27.75" customHeight="1" thickBot="1" x14ac:dyDescent="0.25">
      <c r="B3541" s="532" t="s">
        <v>97</v>
      </c>
      <c r="C3541" s="532"/>
      <c r="D3541" s="532"/>
      <c r="E3541" s="532"/>
      <c r="F3541" s="533" t="e">
        <f>IF(#REF!="５年以下","0",IF(#REF!="５年～１０年",0.1,IF(#REF!="１０年以上",0.15)))</f>
        <v>#REF!</v>
      </c>
      <c r="G3541" s="534"/>
      <c r="H3541" s="534"/>
      <c r="I3541" s="534"/>
      <c r="J3541" s="534"/>
      <c r="K3541" s="534"/>
      <c r="L3541" s="534"/>
      <c r="M3541" s="535"/>
    </row>
    <row r="3542" spans="2:13" s="254" customFormat="1" ht="27.75" customHeight="1" thickBot="1" x14ac:dyDescent="0.25">
      <c r="B3542" s="533" t="s">
        <v>273</v>
      </c>
      <c r="C3542" s="534"/>
      <c r="D3542" s="534"/>
      <c r="E3542" s="535"/>
      <c r="F3542" s="533" t="e">
        <f>F3540*(1+F3541)</f>
        <v>#REF!</v>
      </c>
      <c r="G3542" s="534"/>
      <c r="H3542" s="534"/>
      <c r="I3542" s="534"/>
      <c r="J3542" s="533" t="e">
        <f>J3540*(1+F3541)</f>
        <v>#REF!</v>
      </c>
      <c r="K3542" s="534"/>
      <c r="L3542" s="534"/>
      <c r="M3542" s="535"/>
    </row>
    <row r="3543" spans="2:13" s="254" customFormat="1" ht="27.75" customHeight="1" thickBot="1" x14ac:dyDescent="0.25">
      <c r="B3543" s="532" t="s">
        <v>191</v>
      </c>
      <c r="C3543" s="532"/>
      <c r="D3543" s="532"/>
      <c r="E3543" s="532"/>
      <c r="F3543" s="533" t="e">
        <f>#REF!*(#REF!*#REF!+#REF!*#REF!)</f>
        <v>#REF!</v>
      </c>
      <c r="G3543" s="534"/>
      <c r="H3543" s="535"/>
      <c r="I3543" s="532" t="e">
        <f>#REF!</f>
        <v>#REF!</v>
      </c>
      <c r="J3543" s="533"/>
      <c r="K3543" s="263" t="s">
        <v>230</v>
      </c>
      <c r="L3543" s="535" t="e">
        <f>B3514</f>
        <v>#REF!</v>
      </c>
      <c r="M3543" s="532"/>
    </row>
    <row r="3544" spans="2:13" s="254" customFormat="1" ht="45" customHeight="1" thickBot="1" x14ac:dyDescent="0.25">
      <c r="B3544" s="253"/>
      <c r="C3544" s="253"/>
      <c r="D3544" s="253"/>
      <c r="E3544" s="253"/>
      <c r="F3544" s="253"/>
      <c r="G3544" s="253"/>
      <c r="H3544" s="253"/>
      <c r="I3544" s="253"/>
      <c r="J3544" s="253"/>
      <c r="K3544" s="253"/>
      <c r="L3544" s="253"/>
      <c r="M3544" s="253"/>
    </row>
    <row r="3545" spans="2:13" s="254" customFormat="1" ht="27.75" customHeight="1" thickBot="1" x14ac:dyDescent="0.25">
      <c r="B3545" s="542" t="s">
        <v>128</v>
      </c>
      <c r="C3545" s="543"/>
      <c r="D3545" s="543"/>
      <c r="E3545" s="544"/>
      <c r="F3545" s="253"/>
      <c r="G3545" s="253"/>
      <c r="H3545" s="253"/>
      <c r="I3545" s="253"/>
      <c r="J3545" s="253"/>
      <c r="K3545" s="253"/>
      <c r="L3545" s="253"/>
      <c r="M3545" s="253"/>
    </row>
    <row r="3546" spans="2:13" s="254" customFormat="1" ht="27.75" customHeight="1" x14ac:dyDescent="0.2">
      <c r="B3546" s="545" t="e">
        <f>#REF!</f>
        <v>#REF!</v>
      </c>
      <c r="C3546" s="546"/>
      <c r="D3546" s="547"/>
      <c r="E3546" s="548"/>
      <c r="F3546" s="552" t="s">
        <v>240</v>
      </c>
      <c r="G3546" s="553"/>
      <c r="H3546" s="553"/>
      <c r="I3546" s="554"/>
      <c r="J3546" s="552" t="s">
        <v>239</v>
      </c>
      <c r="K3546" s="553"/>
      <c r="L3546" s="553"/>
      <c r="M3546" s="554"/>
    </row>
    <row r="3547" spans="2:13" s="254" customFormat="1" ht="27.75" customHeight="1" thickBot="1" x14ac:dyDescent="0.25">
      <c r="B3547" s="549"/>
      <c r="C3547" s="550"/>
      <c r="D3547" s="550"/>
      <c r="E3547" s="551"/>
      <c r="F3547" s="255" t="s">
        <v>149</v>
      </c>
      <c r="G3547" s="256" t="s">
        <v>151</v>
      </c>
      <c r="H3547" s="256" t="s">
        <v>96</v>
      </c>
      <c r="I3547" s="257" t="s">
        <v>150</v>
      </c>
      <c r="J3547" s="255" t="s">
        <v>149</v>
      </c>
      <c r="K3547" s="256" t="s">
        <v>151</v>
      </c>
      <c r="L3547" s="256" t="s">
        <v>96</v>
      </c>
      <c r="M3547" s="257" t="s">
        <v>150</v>
      </c>
    </row>
    <row r="3548" spans="2:13" s="254" customFormat="1" ht="27.75" customHeight="1" thickTop="1" x14ac:dyDescent="0.2">
      <c r="B3548" s="540" t="s">
        <v>241</v>
      </c>
      <c r="C3548" s="541"/>
      <c r="D3548" s="264"/>
      <c r="E3548" s="237" t="s">
        <v>242</v>
      </c>
      <c r="F3548" s="258" t="e">
        <f>IF(#REF!&gt;=1,IF(#REF!&gt;=1,#REF!),IF(#REF!&gt;=0,"",))</f>
        <v>#REF!</v>
      </c>
      <c r="G3548" s="241" t="e">
        <f>保全管理データ!N6107</f>
        <v>#REF!</v>
      </c>
      <c r="H3548" s="259" t="e">
        <f>IF(#REF!="無","",IF(#REF!="","",IF(#REF!="悪環境における作業",0.2,IF(#REF!="高所又は地下作業",0.1,IF(#REF!="錯綜場所作業",0.3,IF(#REF!="複雑な制約のある作業",0.4,IF(#REF!="単純な制約のある作業",0.2,0)))))))</f>
        <v>#REF!</v>
      </c>
      <c r="I3548" s="260" t="e">
        <f>IF(F3548="","",F3548*G3548*(1+IF(H3548="",0,H3548)))</f>
        <v>#REF!</v>
      </c>
      <c r="J3548" s="258" t="e">
        <f>IF(#REF!&gt;=1,IF(#REF!&gt;=1,#REF!),IF(#REF!&gt;=0,"",))</f>
        <v>#REF!</v>
      </c>
      <c r="K3548" s="241" t="e">
        <f>保全管理データ!N6134</f>
        <v>#REF!</v>
      </c>
      <c r="L3548" s="259" t="e">
        <f>IF(#REF!="","",IF(#REF!="悪環境における作業",0.2,IF(#REF!="高所又は地下作業",0.1,IF(#REF!="錯綜場所作業",0.3,IF(#REF!="複雑な制約のある作業",0.4,IF(#REF!="単純な制約のある作業",0.2,0))))))</f>
        <v>#REF!</v>
      </c>
      <c r="M3548" s="260" t="e">
        <f>IF(J3548="","",J3548*K3548*(1+IF(L3548="",0,L3548)))</f>
        <v>#REF!</v>
      </c>
    </row>
    <row r="3549" spans="2:13" s="254" customFormat="1" ht="27.75" customHeight="1" x14ac:dyDescent="0.2">
      <c r="B3549" s="536" t="s">
        <v>243</v>
      </c>
      <c r="C3549" s="537"/>
      <c r="D3549" s="265"/>
      <c r="E3549" s="224" t="s">
        <v>242</v>
      </c>
      <c r="F3549" s="258" t="e">
        <f>IF(#REF!&gt;=1,IF(#REF!&gt;=1,#REF!),IF(#REF!&gt;=0,"",))</f>
        <v>#REF!</v>
      </c>
      <c r="G3549" s="241" t="e">
        <f>保全管理データ!N6108</f>
        <v>#REF!</v>
      </c>
      <c r="H3549" s="259" t="e">
        <f>IF(#REF!="無","",IF(#REF!="","",IF(#REF!="悪環境における作業",0.2,IF(#REF!="高所又は地下作業",0.1,IF(#REF!="錯綜場所作業",0.3,IF(#REF!="複雑な制約のある作業",0.4,IF(#REF!="単純な制約のある作業",0.2,0)))))))</f>
        <v>#REF!</v>
      </c>
      <c r="I3549" s="260" t="e">
        <f t="shared" ref="I3549:I3571" si="219">IF(F3549="","",F3549*G3549*(1+IF(H3549="",0,H3549)))</f>
        <v>#REF!</v>
      </c>
      <c r="J3549" s="258" t="e">
        <f>IF(#REF!&gt;=1,IF(#REF!&gt;=1,#REF!),IF(#REF!&gt;=0,"",))</f>
        <v>#REF!</v>
      </c>
      <c r="K3549" s="241" t="e">
        <f>保全管理データ!N6135</f>
        <v>#REF!</v>
      </c>
      <c r="L3549" s="259" t="e">
        <f>IF(#REF!="","",IF(#REF!="悪環境における作業",0.2,IF(#REF!="高所又は地下作業",0.1,IF(#REF!="錯綜場所作業",0.3,IF(#REF!="複雑な制約のある作業",0.4,IF(#REF!="単純な制約のある作業",0.2,0))))))</f>
        <v>#REF!</v>
      </c>
      <c r="M3549" s="260" t="e">
        <f t="shared" ref="M3549:M3571" si="220">IF(J3549="","",J3549*K3549*(1+IF(L3549="",0,L3549)))</f>
        <v>#REF!</v>
      </c>
    </row>
    <row r="3550" spans="2:13" s="254" customFormat="1" ht="27.75" customHeight="1" x14ac:dyDescent="0.2">
      <c r="B3550" s="536" t="s">
        <v>249</v>
      </c>
      <c r="C3550" s="537"/>
      <c r="D3550" s="265"/>
      <c r="E3550" s="224" t="s">
        <v>244</v>
      </c>
      <c r="F3550" s="258" t="e">
        <f>IF(#REF!&gt;=1,IF(#REF!&gt;=1,#REF!),IF(#REF!&gt;=0,"",))</f>
        <v>#REF!</v>
      </c>
      <c r="G3550" s="241" t="e">
        <f>保全管理データ!N6109</f>
        <v>#REF!</v>
      </c>
      <c r="H3550" s="259" t="e">
        <f>IF(#REF!="無","",IF(#REF!="","",IF(#REF!="悪環境における作業",0.2,IF(#REF!="高所又は地下作業",0.1,IF(#REF!="錯綜場所作業",0.3,IF(#REF!="複雑な制約のある作業",0.4,IF(#REF!="単純な制約のある作業",0.2,0)))))))</f>
        <v>#REF!</v>
      </c>
      <c r="I3550" s="260" t="e">
        <f t="shared" si="219"/>
        <v>#REF!</v>
      </c>
      <c r="J3550" s="258" t="e">
        <f>IF(#REF!&gt;=1,IF(#REF!&gt;=1,#REF!),IF(#REF!&gt;=0,"",))</f>
        <v>#REF!</v>
      </c>
      <c r="K3550" s="241" t="e">
        <f>保全管理データ!N6136</f>
        <v>#REF!</v>
      </c>
      <c r="L3550" s="259" t="e">
        <f>IF(#REF!="","",IF(#REF!="悪環境における作業",0.2,IF(#REF!="高所又は地下作業",0.1,IF(#REF!="錯綜場所作業",0.3,IF(#REF!="複雑な制約のある作業",0.4,IF(#REF!="単純な制約のある作業",0.2,0))))))</f>
        <v>#REF!</v>
      </c>
      <c r="M3550" s="260" t="e">
        <f t="shared" si="220"/>
        <v>#REF!</v>
      </c>
    </row>
    <row r="3551" spans="2:13" s="254" customFormat="1" ht="27.75" customHeight="1" x14ac:dyDescent="0.2">
      <c r="B3551" s="536" t="s">
        <v>250</v>
      </c>
      <c r="C3551" s="537"/>
      <c r="D3551" s="265"/>
      <c r="E3551" s="224" t="s">
        <v>244</v>
      </c>
      <c r="F3551" s="258" t="e">
        <f>IF(#REF!&gt;=1,IF(#REF!&gt;=1,#REF!),IF(#REF!&gt;=0,"",))</f>
        <v>#REF!</v>
      </c>
      <c r="G3551" s="241" t="e">
        <f>保全管理データ!N6110</f>
        <v>#REF!</v>
      </c>
      <c r="H3551" s="259" t="e">
        <f>IF(#REF!="無","",IF(#REF!="","",IF(#REF!="悪環境における作業",0.2,IF(#REF!="高所又は地下作業",0.1,IF(#REF!="錯綜場所作業",0.3,IF(#REF!="複雑な制約のある作業",0.4,IF(#REF!="単純な制約のある作業",0.2,0)))))))</f>
        <v>#REF!</v>
      </c>
      <c r="I3551" s="260" t="e">
        <f t="shared" si="219"/>
        <v>#REF!</v>
      </c>
      <c r="J3551" s="258" t="e">
        <f>IF(#REF!&gt;=1,IF(#REF!&gt;=1,#REF!),IF(#REF!&gt;=0,"",))</f>
        <v>#REF!</v>
      </c>
      <c r="K3551" s="241" t="e">
        <f>保全管理データ!N6137</f>
        <v>#REF!</v>
      </c>
      <c r="L3551" s="259" t="e">
        <f>IF(#REF!="","",IF(#REF!="悪環境における作業",0.2,IF(#REF!="高所又は地下作業",0.1,IF(#REF!="錯綜場所作業",0.3,IF(#REF!="複雑な制約のある作業",0.4,IF(#REF!="単純な制約のある作業",0.2,0))))))</f>
        <v>#REF!</v>
      </c>
      <c r="M3551" s="260" t="e">
        <f t="shared" si="220"/>
        <v>#REF!</v>
      </c>
    </row>
    <row r="3552" spans="2:13" s="254" customFormat="1" ht="27.75" customHeight="1" x14ac:dyDescent="0.2">
      <c r="B3552" s="536" t="s">
        <v>251</v>
      </c>
      <c r="C3552" s="537"/>
      <c r="D3552" s="265"/>
      <c r="E3552" s="224" t="s">
        <v>242</v>
      </c>
      <c r="F3552" s="258" t="e">
        <f>IF(#REF!&gt;=1,IF(#REF!&gt;=1,#REF!),IF(#REF!&gt;=0,"",))</f>
        <v>#REF!</v>
      </c>
      <c r="G3552" s="241" t="e">
        <f>保全管理データ!N6111</f>
        <v>#REF!</v>
      </c>
      <c r="H3552" s="259" t="e">
        <f>IF(#REF!="無","",IF(#REF!="","",IF(#REF!="悪環境における作業",0.2,IF(#REF!="高所又は地下作業",0.1,IF(#REF!="錯綜場所作業",0.3,IF(#REF!="複雑な制約のある作業",0.4,IF(#REF!="単純な制約のある作業",0.2,0)))))))</f>
        <v>#REF!</v>
      </c>
      <c r="I3552" s="260" t="e">
        <f t="shared" si="219"/>
        <v>#REF!</v>
      </c>
      <c r="J3552" s="258" t="e">
        <f>IF(#REF!&gt;=1,IF(#REF!&gt;=1,#REF!),IF(#REF!&gt;=0,"",))</f>
        <v>#REF!</v>
      </c>
      <c r="K3552" s="241" t="e">
        <f>保全管理データ!N6138</f>
        <v>#REF!</v>
      </c>
      <c r="L3552" s="259" t="e">
        <f>IF(#REF!="","",IF(#REF!="悪環境における作業",0.2,IF(#REF!="高所又は地下作業",0.1,IF(#REF!="錯綜場所作業",0.3,IF(#REF!="複雑な制約のある作業",0.4,IF(#REF!="単純な制約のある作業",0.2,0))))))</f>
        <v>#REF!</v>
      </c>
      <c r="M3552" s="260" t="e">
        <f t="shared" si="220"/>
        <v>#REF!</v>
      </c>
    </row>
    <row r="3553" spans="2:13" s="254" customFormat="1" ht="27.75" customHeight="1" x14ac:dyDescent="0.2">
      <c r="B3553" s="536" t="s">
        <v>252</v>
      </c>
      <c r="C3553" s="537"/>
      <c r="D3553" s="265"/>
      <c r="E3553" s="224" t="s">
        <v>244</v>
      </c>
      <c r="F3553" s="258" t="e">
        <f>IF(#REF!&gt;=1,IF(#REF!&gt;=1,#REF!),IF(#REF!&gt;=0,"",))</f>
        <v>#REF!</v>
      </c>
      <c r="G3553" s="241" t="e">
        <f>保全管理データ!N6112</f>
        <v>#REF!</v>
      </c>
      <c r="H3553" s="259" t="e">
        <f>IF(#REF!="無","",IF(#REF!="","",IF(#REF!="悪環境における作業",0.2,IF(#REF!="高所又は地下作業",0.1,IF(#REF!="錯綜場所作業",0.3,IF(#REF!="複雑な制約のある作業",0.4,IF(#REF!="単純な制約のある作業",0.2,0)))))))</f>
        <v>#REF!</v>
      </c>
      <c r="I3553" s="260" t="e">
        <f t="shared" si="219"/>
        <v>#REF!</v>
      </c>
      <c r="J3553" s="258" t="e">
        <f>IF(#REF!&gt;=1,IF(#REF!&gt;=1,#REF!),IF(#REF!&gt;=0,"",))</f>
        <v>#REF!</v>
      </c>
      <c r="K3553" s="241" t="e">
        <f>保全管理データ!N6139</f>
        <v>#REF!</v>
      </c>
      <c r="L3553" s="259" t="e">
        <f>IF(#REF!="","",IF(#REF!="悪環境における作業",0.2,IF(#REF!="高所又は地下作業",0.1,IF(#REF!="錯綜場所作業",0.3,IF(#REF!="複雑な制約のある作業",0.4,IF(#REF!="単純な制約のある作業",0.2,0))))))</f>
        <v>#REF!</v>
      </c>
      <c r="M3553" s="260" t="e">
        <f t="shared" si="220"/>
        <v>#REF!</v>
      </c>
    </row>
    <row r="3554" spans="2:13" s="254" customFormat="1" ht="27.75" customHeight="1" x14ac:dyDescent="0.2">
      <c r="B3554" s="536" t="s">
        <v>253</v>
      </c>
      <c r="C3554" s="537"/>
      <c r="D3554" s="265"/>
      <c r="E3554" s="224" t="s">
        <v>242</v>
      </c>
      <c r="F3554" s="258" t="e">
        <f>IF(#REF!&gt;=1,IF(#REF!&gt;=1,#REF!),IF(#REF!&gt;=0,"",))</f>
        <v>#REF!</v>
      </c>
      <c r="G3554" s="241" t="e">
        <f>保全管理データ!N6113</f>
        <v>#REF!</v>
      </c>
      <c r="H3554" s="259" t="e">
        <f>IF(#REF!="無","",IF(#REF!="","",IF(#REF!="悪環境における作業",0.2,IF(#REF!="高所又は地下作業",0.1,IF(#REF!="錯綜場所作業",0.3,IF(#REF!="複雑な制約のある作業",0.4,IF(#REF!="単純な制約のある作業",0.2,0)))))))</f>
        <v>#REF!</v>
      </c>
      <c r="I3554" s="260" t="e">
        <f t="shared" si="219"/>
        <v>#REF!</v>
      </c>
      <c r="J3554" s="258" t="e">
        <f>IF(#REF!&gt;=1,IF(#REF!&gt;=1,#REF!),IF(#REF!&gt;=0,"",))</f>
        <v>#REF!</v>
      </c>
      <c r="K3554" s="241" t="e">
        <f>保全管理データ!N6140</f>
        <v>#REF!</v>
      </c>
      <c r="L3554" s="259" t="e">
        <f>IF(#REF!="","",IF(#REF!="悪環境における作業",0.2,IF(#REF!="高所又は地下作業",0.1,IF(#REF!="錯綜場所作業",0.3,IF(#REF!="複雑な制約のある作業",0.4,IF(#REF!="単純な制約のある作業",0.2,0))))))</f>
        <v>#REF!</v>
      </c>
      <c r="M3554" s="260" t="e">
        <f t="shared" si="220"/>
        <v>#REF!</v>
      </c>
    </row>
    <row r="3555" spans="2:13" s="254" customFormat="1" ht="27.75" customHeight="1" x14ac:dyDescent="0.2">
      <c r="B3555" s="536" t="s">
        <v>254</v>
      </c>
      <c r="C3555" s="537"/>
      <c r="D3555" s="265"/>
      <c r="E3555" s="224" t="s">
        <v>242</v>
      </c>
      <c r="F3555" s="258" t="e">
        <f>IF(#REF!&gt;=1,IF(#REF!&gt;=1,#REF!),IF(#REF!&gt;=0,"",))</f>
        <v>#REF!</v>
      </c>
      <c r="G3555" s="241" t="e">
        <f>保全管理データ!N6114</f>
        <v>#REF!</v>
      </c>
      <c r="H3555" s="259" t="e">
        <f>IF(#REF!="無","",IF(#REF!="","",IF(#REF!="悪環境における作業",0.2,IF(#REF!="高所又は地下作業",0.1,IF(#REF!="錯綜場所作業",0.3,IF(#REF!="複雑な制約のある作業",0.4,IF(#REF!="単純な制約のある作業",0.2,0)))))))</f>
        <v>#REF!</v>
      </c>
      <c r="I3555" s="260" t="e">
        <f t="shared" si="219"/>
        <v>#REF!</v>
      </c>
      <c r="J3555" s="258" t="e">
        <f>IF(#REF!&gt;=1,IF(#REF!&gt;=1,#REF!),IF(#REF!&gt;=0,"",))</f>
        <v>#REF!</v>
      </c>
      <c r="K3555" s="241" t="e">
        <f>保全管理データ!N6141</f>
        <v>#REF!</v>
      </c>
      <c r="L3555" s="259" t="e">
        <f>IF(#REF!="","",IF(#REF!="悪環境における作業",0.2,IF(#REF!="高所又は地下作業",0.1,IF(#REF!="錯綜場所作業",0.3,IF(#REF!="複雑な制約のある作業",0.4,IF(#REF!="単純な制約のある作業",0.2,0))))))</f>
        <v>#REF!</v>
      </c>
      <c r="M3555" s="260" t="e">
        <f t="shared" si="220"/>
        <v>#REF!</v>
      </c>
    </row>
    <row r="3556" spans="2:13" s="254" customFormat="1" ht="27.75" customHeight="1" x14ac:dyDescent="0.2">
      <c r="B3556" s="536" t="s">
        <v>255</v>
      </c>
      <c r="C3556" s="537"/>
      <c r="D3556" s="265"/>
      <c r="E3556" s="224" t="s">
        <v>245</v>
      </c>
      <c r="F3556" s="258" t="e">
        <f>IF(#REF!&gt;=1,IF(#REF!&gt;=1,#REF!),IF(#REF!&gt;=0,"",))</f>
        <v>#REF!</v>
      </c>
      <c r="G3556" s="241" t="e">
        <f>保全管理データ!N6115</f>
        <v>#REF!</v>
      </c>
      <c r="H3556" s="259" t="e">
        <f>IF(#REF!="無","",IF(#REF!="","",IF(#REF!="悪環境における作業",0.2,IF(#REF!="高所又は地下作業",0.1,IF(#REF!="錯綜場所作業",0.3,IF(#REF!="複雑な制約のある作業",0.4,IF(#REF!="単純な制約のある作業",0.2,0)))))))</f>
        <v>#REF!</v>
      </c>
      <c r="I3556" s="260" t="e">
        <f t="shared" si="219"/>
        <v>#REF!</v>
      </c>
      <c r="J3556" s="258" t="e">
        <f>IF(#REF!&gt;=1,IF(#REF!&gt;=1,#REF!),IF(#REF!&gt;=0,"",))</f>
        <v>#REF!</v>
      </c>
      <c r="K3556" s="241" t="e">
        <f>保全管理データ!N6142</f>
        <v>#REF!</v>
      </c>
      <c r="L3556" s="259" t="e">
        <f>IF(#REF!="","",IF(#REF!="悪環境における作業",0.2,IF(#REF!="高所又は地下作業",0.1,IF(#REF!="錯綜場所作業",0.3,IF(#REF!="複雑な制約のある作業",0.4,IF(#REF!="単純な制約のある作業",0.2,0))))))</f>
        <v>#REF!</v>
      </c>
      <c r="M3556" s="260" t="e">
        <f t="shared" si="220"/>
        <v>#REF!</v>
      </c>
    </row>
    <row r="3557" spans="2:13" s="254" customFormat="1" ht="27.75" customHeight="1" x14ac:dyDescent="0.2">
      <c r="B3557" s="536" t="s">
        <v>256</v>
      </c>
      <c r="C3557" s="537"/>
      <c r="D3557" s="265"/>
      <c r="E3557" s="224" t="s">
        <v>242</v>
      </c>
      <c r="F3557" s="258" t="e">
        <f>IF(#REF!&gt;=1,IF(#REF!&gt;=1,#REF!),IF(#REF!&gt;=0,"",))</f>
        <v>#REF!</v>
      </c>
      <c r="G3557" s="241" t="e">
        <f>保全管理データ!N6116</f>
        <v>#REF!</v>
      </c>
      <c r="H3557" s="259" t="e">
        <f>IF(#REF!="無","",IF(#REF!="","",IF(#REF!="悪環境における作業",0.2,IF(#REF!="高所又は地下作業",0.1,IF(#REF!="錯綜場所作業",0.3,IF(#REF!="複雑な制約のある作業",0.4,IF(#REF!="単純な制約のある作業",0.2,0)))))))</f>
        <v>#REF!</v>
      </c>
      <c r="I3557" s="260" t="e">
        <f t="shared" si="219"/>
        <v>#REF!</v>
      </c>
      <c r="J3557" s="258" t="e">
        <f>IF(#REF!&gt;=1,IF(#REF!&gt;=1,#REF!),IF(#REF!&gt;=0,"",))</f>
        <v>#REF!</v>
      </c>
      <c r="K3557" s="241" t="e">
        <f>保全管理データ!N6143</f>
        <v>#REF!</v>
      </c>
      <c r="L3557" s="259" t="e">
        <f>IF(#REF!="","",IF(#REF!="悪環境における作業",0.2,IF(#REF!="高所又は地下作業",0.1,IF(#REF!="錯綜場所作業",0.3,IF(#REF!="複雑な制約のある作業",0.4,IF(#REF!="単純な制約のある作業",0.2,0))))))</f>
        <v>#REF!</v>
      </c>
      <c r="M3557" s="260" t="e">
        <f t="shared" si="220"/>
        <v>#REF!</v>
      </c>
    </row>
    <row r="3558" spans="2:13" s="254" customFormat="1" ht="27.75" customHeight="1" x14ac:dyDescent="0.2">
      <c r="B3558" s="536" t="s">
        <v>257</v>
      </c>
      <c r="C3558" s="537"/>
      <c r="D3558" s="265"/>
      <c r="E3558" s="224" t="s">
        <v>245</v>
      </c>
      <c r="F3558" s="258" t="e">
        <f>IF(#REF!&gt;=1,IF(#REF!&gt;=1,#REF!),IF(#REF!&gt;=0,"",))</f>
        <v>#REF!</v>
      </c>
      <c r="G3558" s="241" t="e">
        <f>保全管理データ!N6117</f>
        <v>#REF!</v>
      </c>
      <c r="H3558" s="259" t="e">
        <f>IF(#REF!="無","",IF(#REF!="","",IF(#REF!="悪環境における作業",0.2,IF(#REF!="高所又は地下作業",0.1,IF(#REF!="錯綜場所作業",0.3,IF(#REF!="複雑な制約のある作業",0.4,IF(#REF!="単純な制約のある作業",0.2,0)))))))</f>
        <v>#REF!</v>
      </c>
      <c r="I3558" s="260" t="e">
        <f t="shared" si="219"/>
        <v>#REF!</v>
      </c>
      <c r="J3558" s="258" t="e">
        <f>IF(#REF!&gt;=1,IF(#REF!&gt;=1,#REF!),IF(#REF!&gt;=0,"",))</f>
        <v>#REF!</v>
      </c>
      <c r="K3558" s="241" t="e">
        <f>保全管理データ!N6144</f>
        <v>#REF!</v>
      </c>
      <c r="L3558" s="259" t="e">
        <f>IF(#REF!="","",IF(#REF!="悪環境における作業",0.2,IF(#REF!="高所又は地下作業",0.1,IF(#REF!="錯綜場所作業",0.3,IF(#REF!="複雑な制約のある作業",0.4,IF(#REF!="単純な制約のある作業",0.2,0))))))</f>
        <v>#REF!</v>
      </c>
      <c r="M3558" s="260" t="e">
        <f t="shared" si="220"/>
        <v>#REF!</v>
      </c>
    </row>
    <row r="3559" spans="2:13" s="254" customFormat="1" ht="27.75" customHeight="1" x14ac:dyDescent="0.2">
      <c r="B3559" s="536" t="s">
        <v>258</v>
      </c>
      <c r="C3559" s="537"/>
      <c r="D3559" s="265"/>
      <c r="E3559" s="224" t="s">
        <v>245</v>
      </c>
      <c r="F3559" s="258" t="e">
        <f>IF(#REF!&gt;=1,IF(#REF!&gt;=1,#REF!),IF(#REF!&gt;=0,"",))</f>
        <v>#REF!</v>
      </c>
      <c r="G3559" s="241" t="e">
        <f>保全管理データ!N6118</f>
        <v>#REF!</v>
      </c>
      <c r="H3559" s="259" t="e">
        <f>IF(#REF!="無","",IF(#REF!="","",IF(#REF!="悪環境における作業",0.2,IF(#REF!="高所又は地下作業",0.1,IF(#REF!="錯綜場所作業",0.3,IF(#REF!="複雑な制約のある作業",0.4,IF(#REF!="単純な制約のある作業",0.2,0)))))))</f>
        <v>#REF!</v>
      </c>
      <c r="I3559" s="260" t="e">
        <f t="shared" si="219"/>
        <v>#REF!</v>
      </c>
      <c r="J3559" s="258" t="e">
        <f>IF(#REF!&gt;=1,IF(#REF!&gt;=1,#REF!),IF(#REF!&gt;=0,"",))</f>
        <v>#REF!</v>
      </c>
      <c r="K3559" s="241" t="e">
        <f>保全管理データ!N6145</f>
        <v>#REF!</v>
      </c>
      <c r="L3559" s="259" t="e">
        <f>IF(#REF!="","",IF(#REF!="悪環境における作業",0.2,IF(#REF!="高所又は地下作業",0.1,IF(#REF!="錯綜場所作業",0.3,IF(#REF!="複雑な制約のある作業",0.4,IF(#REF!="単純な制約のある作業",0.2,0))))))</f>
        <v>#REF!</v>
      </c>
      <c r="M3559" s="260" t="e">
        <f t="shared" si="220"/>
        <v>#REF!</v>
      </c>
    </row>
    <row r="3560" spans="2:13" s="254" customFormat="1" ht="27.75" customHeight="1" x14ac:dyDescent="0.2">
      <c r="B3560" s="536" t="s">
        <v>259</v>
      </c>
      <c r="C3560" s="537"/>
      <c r="D3560" s="265"/>
      <c r="E3560" s="224" t="s">
        <v>245</v>
      </c>
      <c r="F3560" s="258" t="e">
        <f>IF(#REF!&gt;=1,IF(#REF!&gt;=1,#REF!),IF(#REF!&gt;=0,"",))</f>
        <v>#REF!</v>
      </c>
      <c r="G3560" s="241" t="e">
        <f>保全管理データ!N6119</f>
        <v>#REF!</v>
      </c>
      <c r="H3560" s="259" t="e">
        <f>IF(#REF!="無","",IF(#REF!="","",IF(#REF!="悪環境における作業",0.2,IF(#REF!="高所又は地下作業",0.1,IF(#REF!="錯綜場所作業",0.3,IF(#REF!="複雑な制約のある作業",0.4,IF(#REF!="単純な制約のある作業",0.2,0)))))))</f>
        <v>#REF!</v>
      </c>
      <c r="I3560" s="260" t="e">
        <f t="shared" si="219"/>
        <v>#REF!</v>
      </c>
      <c r="J3560" s="258" t="e">
        <f>IF(#REF!&gt;=1,IF(#REF!&gt;=1,#REF!),IF(#REF!&gt;=0,"",))</f>
        <v>#REF!</v>
      </c>
      <c r="K3560" s="241" t="e">
        <f>保全管理データ!N6146</f>
        <v>#REF!</v>
      </c>
      <c r="L3560" s="259" t="e">
        <f>IF(#REF!="","",IF(#REF!="悪環境における作業",0.2,IF(#REF!="高所又は地下作業",0.1,IF(#REF!="錯綜場所作業",0.3,IF(#REF!="複雑な制約のある作業",0.4,IF(#REF!="単純な制約のある作業",0.2,0))))))</f>
        <v>#REF!</v>
      </c>
      <c r="M3560" s="260" t="e">
        <f t="shared" si="220"/>
        <v>#REF!</v>
      </c>
    </row>
    <row r="3561" spans="2:13" s="254" customFormat="1" ht="27.75" customHeight="1" x14ac:dyDescent="0.2">
      <c r="B3561" s="536" t="s">
        <v>260</v>
      </c>
      <c r="C3561" s="537"/>
      <c r="D3561" s="265"/>
      <c r="E3561" s="224" t="s">
        <v>248</v>
      </c>
      <c r="F3561" s="258" t="e">
        <f>IF(#REF!&gt;=1,IF(#REF!&gt;=1,#REF!),IF(#REF!&gt;=0,"",))</f>
        <v>#REF!</v>
      </c>
      <c r="G3561" s="241" t="e">
        <f>保全管理データ!N6120</f>
        <v>#REF!</v>
      </c>
      <c r="H3561" s="259" t="e">
        <f>IF(#REF!="無","",IF(#REF!="","",IF(#REF!="悪環境における作業",0.2,IF(#REF!="高所又は地下作業",0.1,IF(#REF!="錯綜場所作業",0.3,IF(#REF!="複雑な制約のある作業",0.4,IF(#REF!="単純な制約のある作業",0.2,0)))))))</f>
        <v>#REF!</v>
      </c>
      <c r="I3561" s="260" t="e">
        <f t="shared" si="219"/>
        <v>#REF!</v>
      </c>
      <c r="J3561" s="258" t="e">
        <f>IF(#REF!&gt;=1,IF(#REF!&gt;=1,#REF!),IF(#REF!&gt;=0,"",))</f>
        <v>#REF!</v>
      </c>
      <c r="K3561" s="241" t="e">
        <f>保全管理データ!N6147</f>
        <v>#REF!</v>
      </c>
      <c r="L3561" s="259" t="e">
        <f>IF(#REF!="","",IF(#REF!="悪環境における作業",0.2,IF(#REF!="高所又は地下作業",0.1,IF(#REF!="錯綜場所作業",0.3,IF(#REF!="複雑な制約のある作業",0.4,IF(#REF!="単純な制約のある作業",0.2,0))))))</f>
        <v>#REF!</v>
      </c>
      <c r="M3561" s="260" t="e">
        <f t="shared" si="220"/>
        <v>#REF!</v>
      </c>
    </row>
    <row r="3562" spans="2:13" s="254" customFormat="1" ht="27.75" customHeight="1" x14ac:dyDescent="0.2">
      <c r="B3562" s="536" t="s">
        <v>261</v>
      </c>
      <c r="C3562" s="537"/>
      <c r="D3562" s="265"/>
      <c r="E3562" s="224" t="s">
        <v>247</v>
      </c>
      <c r="F3562" s="258" t="e">
        <f>IF(#REF!&gt;=1,IF(#REF!&gt;=1,#REF!),IF(#REF!&gt;=0,"",))</f>
        <v>#REF!</v>
      </c>
      <c r="G3562" s="241" t="e">
        <f>保全管理データ!N6121</f>
        <v>#REF!</v>
      </c>
      <c r="H3562" s="259" t="e">
        <f>IF(#REF!="無","",IF(#REF!="","",IF(#REF!="悪環境における作業",0.2,IF(#REF!="高所又は地下作業",0.1,IF(#REF!="錯綜場所作業",0.3,IF(#REF!="複雑な制約のある作業",0.4,IF(#REF!="単純な制約のある作業",0.2,0)))))))</f>
        <v>#REF!</v>
      </c>
      <c r="I3562" s="260" t="e">
        <f t="shared" si="219"/>
        <v>#REF!</v>
      </c>
      <c r="J3562" s="258" t="e">
        <f>IF(#REF!&gt;=1,IF(#REF!&gt;=1,#REF!),IF(#REF!&gt;=0,"",))</f>
        <v>#REF!</v>
      </c>
      <c r="K3562" s="241" t="e">
        <f>保全管理データ!N6148</f>
        <v>#REF!</v>
      </c>
      <c r="L3562" s="259" t="e">
        <f>IF(#REF!="","",IF(#REF!="悪環境における作業",0.2,IF(#REF!="高所又は地下作業",0.1,IF(#REF!="錯綜場所作業",0.3,IF(#REF!="複雑な制約のある作業",0.4,IF(#REF!="単純な制約のある作業",0.2,0))))))</f>
        <v>#REF!</v>
      </c>
      <c r="M3562" s="260" t="e">
        <f t="shared" si="220"/>
        <v>#REF!</v>
      </c>
    </row>
    <row r="3563" spans="2:13" s="254" customFormat="1" ht="27.75" customHeight="1" x14ac:dyDescent="0.2">
      <c r="B3563" s="536" t="s">
        <v>262</v>
      </c>
      <c r="C3563" s="537"/>
      <c r="D3563" s="265"/>
      <c r="E3563" s="224" t="s">
        <v>245</v>
      </c>
      <c r="F3563" s="258" t="e">
        <f>IF(#REF!&gt;=1,IF(#REF!&gt;=1,#REF!),IF(#REF!&gt;=0,"",))</f>
        <v>#REF!</v>
      </c>
      <c r="G3563" s="241" t="e">
        <f>保全管理データ!N6122</f>
        <v>#REF!</v>
      </c>
      <c r="H3563" s="259" t="e">
        <f>IF(#REF!="無","",IF(#REF!="","",IF(#REF!="悪環境における作業",0.2,IF(#REF!="高所又は地下作業",0.1,IF(#REF!="錯綜場所作業",0.3,IF(#REF!="複雑な制約のある作業",0.4,IF(#REF!="単純な制約のある作業",0.2,0)))))))</f>
        <v>#REF!</v>
      </c>
      <c r="I3563" s="260" t="e">
        <f t="shared" si="219"/>
        <v>#REF!</v>
      </c>
      <c r="J3563" s="258" t="e">
        <f>IF(#REF!&gt;=1,IF(#REF!&gt;=1,#REF!),IF(#REF!&gt;=0,"",))</f>
        <v>#REF!</v>
      </c>
      <c r="K3563" s="241" t="e">
        <f>保全管理データ!N6149</f>
        <v>#REF!</v>
      </c>
      <c r="L3563" s="259" t="e">
        <f>IF(#REF!="","",IF(#REF!="悪環境における作業",0.2,IF(#REF!="高所又は地下作業",0.1,IF(#REF!="錯綜場所作業",0.3,IF(#REF!="複雑な制約のある作業",0.4,IF(#REF!="単純な制約のある作業",0.2,0))))))</f>
        <v>#REF!</v>
      </c>
      <c r="M3563" s="260" t="e">
        <f t="shared" si="220"/>
        <v>#REF!</v>
      </c>
    </row>
    <row r="3564" spans="2:13" s="254" customFormat="1" ht="27.75" customHeight="1" x14ac:dyDescent="0.2">
      <c r="B3564" s="536" t="s">
        <v>263</v>
      </c>
      <c r="C3564" s="537"/>
      <c r="D3564" s="265"/>
      <c r="E3564" s="224" t="s">
        <v>245</v>
      </c>
      <c r="F3564" s="258" t="e">
        <f>IF(#REF!&gt;=1,IF(#REF!&gt;=1,#REF!),IF(#REF!&gt;=0,"",))</f>
        <v>#REF!</v>
      </c>
      <c r="G3564" s="241" t="e">
        <f>保全管理データ!N6123</f>
        <v>#REF!</v>
      </c>
      <c r="H3564" s="259" t="e">
        <f>IF(#REF!="無","",IF(#REF!="","",IF(#REF!="悪環境における作業",0.2,IF(#REF!="高所又は地下作業",0.1,IF(#REF!="錯綜場所作業",0.3,IF(#REF!="複雑な制約のある作業",0.4,IF(#REF!="単純な制約のある作業",0.2,0)))))))</f>
        <v>#REF!</v>
      </c>
      <c r="I3564" s="260" t="e">
        <f t="shared" si="219"/>
        <v>#REF!</v>
      </c>
      <c r="J3564" s="258" t="e">
        <f>IF(#REF!&gt;=1,IF(#REF!&gt;=1,#REF!),IF(#REF!&gt;=0,"",))</f>
        <v>#REF!</v>
      </c>
      <c r="K3564" s="241" t="e">
        <f>保全管理データ!N6150</f>
        <v>#REF!</v>
      </c>
      <c r="L3564" s="259" t="e">
        <f>IF(#REF!="","",IF(#REF!="悪環境における作業",0.2,IF(#REF!="高所又は地下作業",0.1,IF(#REF!="錯綜場所作業",0.3,IF(#REF!="複雑な制約のある作業",0.4,IF(#REF!="単純な制約のある作業",0.2,0))))))</f>
        <v>#REF!</v>
      </c>
      <c r="M3564" s="260" t="e">
        <f t="shared" si="220"/>
        <v>#REF!</v>
      </c>
    </row>
    <row r="3565" spans="2:13" s="254" customFormat="1" ht="27.75" customHeight="1" x14ac:dyDescent="0.2">
      <c r="B3565" s="536" t="s">
        <v>264</v>
      </c>
      <c r="C3565" s="537"/>
      <c r="D3565" s="265"/>
      <c r="E3565" s="224" t="s">
        <v>245</v>
      </c>
      <c r="F3565" s="258" t="e">
        <f>IF(#REF!&gt;=1,IF(#REF!&gt;=1,#REF!),IF(#REF!&gt;=0,"",))</f>
        <v>#REF!</v>
      </c>
      <c r="G3565" s="241" t="e">
        <f>保全管理データ!N6124</f>
        <v>#REF!</v>
      </c>
      <c r="H3565" s="259" t="e">
        <f>IF(#REF!="無","",IF(#REF!="","",IF(#REF!="悪環境における作業",0.2,IF(#REF!="高所又は地下作業",0.1,IF(#REF!="錯綜場所作業",0.3,IF(#REF!="複雑な制約のある作業",0.4,IF(#REF!="単純な制約のある作業",0.2,0)))))))</f>
        <v>#REF!</v>
      </c>
      <c r="I3565" s="260" t="e">
        <f t="shared" si="219"/>
        <v>#REF!</v>
      </c>
      <c r="J3565" s="258" t="e">
        <f>IF(#REF!&gt;=1,IF(#REF!&gt;=1,#REF!),IF(#REF!&gt;=0,"",))</f>
        <v>#REF!</v>
      </c>
      <c r="K3565" s="241" t="e">
        <f>保全管理データ!N6151</f>
        <v>#REF!</v>
      </c>
      <c r="L3565" s="259" t="e">
        <f>IF(#REF!="","",IF(#REF!="悪環境における作業",0.2,IF(#REF!="高所又は地下作業",0.1,IF(#REF!="錯綜場所作業",0.3,IF(#REF!="複雑な制約のある作業",0.4,IF(#REF!="単純な制約のある作業",0.2,0))))))</f>
        <v>#REF!</v>
      </c>
      <c r="M3565" s="260" t="e">
        <f t="shared" si="220"/>
        <v>#REF!</v>
      </c>
    </row>
    <row r="3566" spans="2:13" s="254" customFormat="1" ht="27.75" customHeight="1" x14ac:dyDescent="0.2">
      <c r="B3566" s="536" t="s">
        <v>265</v>
      </c>
      <c r="C3566" s="537"/>
      <c r="D3566" s="265"/>
      <c r="E3566" s="224" t="s">
        <v>245</v>
      </c>
      <c r="F3566" s="258" t="e">
        <f>IF(#REF!&gt;=1,IF(#REF!&gt;=1,#REF!),IF(#REF!&gt;=0,"",))</f>
        <v>#REF!</v>
      </c>
      <c r="G3566" s="241" t="e">
        <f>保全管理データ!N6125</f>
        <v>#REF!</v>
      </c>
      <c r="H3566" s="259" t="e">
        <f>IF(#REF!="無","",IF(#REF!="","",IF(#REF!="悪環境における作業",0.2,IF(#REF!="高所又は地下作業",0.1,IF(#REF!="錯綜場所作業",0.3,IF(#REF!="複雑な制約のある作業",0.4,IF(#REF!="単純な制約のある作業",0.2,0)))))))</f>
        <v>#REF!</v>
      </c>
      <c r="I3566" s="260" t="e">
        <f t="shared" si="219"/>
        <v>#REF!</v>
      </c>
      <c r="J3566" s="258" t="e">
        <f>IF(#REF!&gt;=1,IF(#REF!&gt;=1,#REF!),IF(#REF!&gt;=0,"",))</f>
        <v>#REF!</v>
      </c>
      <c r="K3566" s="241" t="e">
        <f>保全管理データ!N6152</f>
        <v>#REF!</v>
      </c>
      <c r="L3566" s="259" t="e">
        <f>IF(#REF!="","",IF(#REF!="悪環境における作業",0.2,IF(#REF!="高所又は地下作業",0.1,IF(#REF!="錯綜場所作業",0.3,IF(#REF!="複雑な制約のある作業",0.4,IF(#REF!="単純な制約のある作業",0.2,0))))))</f>
        <v>#REF!</v>
      </c>
      <c r="M3566" s="260" t="e">
        <f t="shared" si="220"/>
        <v>#REF!</v>
      </c>
    </row>
    <row r="3567" spans="2:13" s="254" customFormat="1" ht="27.75" customHeight="1" x14ac:dyDescent="0.2">
      <c r="B3567" s="536" t="s">
        <v>266</v>
      </c>
      <c r="C3567" s="537"/>
      <c r="D3567" s="265"/>
      <c r="E3567" s="224" t="s">
        <v>245</v>
      </c>
      <c r="F3567" s="258" t="e">
        <f>IF(#REF!&gt;=1,IF(#REF!&gt;=1,#REF!),IF(#REF!&gt;=0,"",))</f>
        <v>#REF!</v>
      </c>
      <c r="G3567" s="241" t="e">
        <f>保全管理データ!N6126</f>
        <v>#REF!</v>
      </c>
      <c r="H3567" s="259" t="e">
        <f>IF(#REF!="無","",IF(#REF!="","",IF(#REF!="悪環境における作業",0.2,IF(#REF!="高所又は地下作業",0.1,IF(#REF!="錯綜場所作業",0.3,IF(#REF!="複雑な制約のある作業",0.4,IF(#REF!="単純な制約のある作業",0.2,0)))))))</f>
        <v>#REF!</v>
      </c>
      <c r="I3567" s="260" t="e">
        <f t="shared" si="219"/>
        <v>#REF!</v>
      </c>
      <c r="J3567" s="258" t="e">
        <f>IF(#REF!&gt;=1,IF(#REF!&gt;=1,#REF!),IF(#REF!&gt;=0,"",))</f>
        <v>#REF!</v>
      </c>
      <c r="K3567" s="241" t="e">
        <f>保全管理データ!N6153</f>
        <v>#REF!</v>
      </c>
      <c r="L3567" s="259" t="e">
        <f>IF(#REF!="","",IF(#REF!="悪環境における作業",0.2,IF(#REF!="高所又は地下作業",0.1,IF(#REF!="錯綜場所作業",0.3,IF(#REF!="複雑な制約のある作業",0.4,IF(#REF!="単純な制約のある作業",0.2,0))))))</f>
        <v>#REF!</v>
      </c>
      <c r="M3567" s="260" t="e">
        <f t="shared" si="220"/>
        <v>#REF!</v>
      </c>
    </row>
    <row r="3568" spans="2:13" s="254" customFormat="1" ht="27.75" customHeight="1" x14ac:dyDescent="0.2">
      <c r="B3568" s="536" t="s">
        <v>81</v>
      </c>
      <c r="C3568" s="537"/>
      <c r="D3568" s="265"/>
      <c r="E3568" s="224" t="s">
        <v>245</v>
      </c>
      <c r="F3568" s="258" t="e">
        <f>IF(#REF!&gt;=1,IF(#REF!&gt;=1,#REF!),IF(#REF!&gt;=0,"",))</f>
        <v>#REF!</v>
      </c>
      <c r="G3568" s="241" t="e">
        <f>保全管理データ!N6127</f>
        <v>#REF!</v>
      </c>
      <c r="H3568" s="259" t="e">
        <f>IF(#REF!="無","",IF(#REF!="","",IF(#REF!="悪環境における作業",0.2,IF(#REF!="高所又は地下作業",0.1,IF(#REF!="錯綜場所作業",0.3,IF(#REF!="複雑な制約のある作業",0.4,IF(#REF!="単純な制約のある作業",0.2,0)))))))</f>
        <v>#REF!</v>
      </c>
      <c r="I3568" s="260" t="e">
        <f t="shared" si="219"/>
        <v>#REF!</v>
      </c>
      <c r="J3568" s="258" t="e">
        <f>IF(#REF!&gt;=1,IF(#REF!&gt;=1,#REF!),IF(#REF!&gt;=0,"",))</f>
        <v>#REF!</v>
      </c>
      <c r="K3568" s="241" t="e">
        <f>保全管理データ!N6154</f>
        <v>#REF!</v>
      </c>
      <c r="L3568" s="259" t="e">
        <f>IF(#REF!="","",IF(#REF!="悪環境における作業",0.2,IF(#REF!="高所又は地下作業",0.1,IF(#REF!="錯綜場所作業",0.3,IF(#REF!="複雑な制約のある作業",0.4,IF(#REF!="単純な制約のある作業",0.2,0))))))</f>
        <v>#REF!</v>
      </c>
      <c r="M3568" s="260" t="e">
        <f t="shared" si="220"/>
        <v>#REF!</v>
      </c>
    </row>
    <row r="3569" spans="2:13" s="254" customFormat="1" ht="27.75" customHeight="1" x14ac:dyDescent="0.2">
      <c r="B3569" s="536" t="s">
        <v>267</v>
      </c>
      <c r="C3569" s="537"/>
      <c r="D3569" s="265"/>
      <c r="E3569" s="224" t="s">
        <v>247</v>
      </c>
      <c r="F3569" s="258" t="e">
        <f>IF(#REF!&gt;=1,IF(#REF!&gt;=1,#REF!),IF(#REF!&gt;=0,"",))</f>
        <v>#REF!</v>
      </c>
      <c r="G3569" s="241" t="e">
        <f>保全管理データ!N6128</f>
        <v>#REF!</v>
      </c>
      <c r="H3569" s="259" t="e">
        <f>IF(#REF!="無","",IF(#REF!="","",IF(#REF!="悪環境における作業",0.2,IF(#REF!="高所又は地下作業",0.1,IF(#REF!="錯綜場所作業",0.3,IF(#REF!="複雑な制約のある作業",0.4,IF(#REF!="単純な制約のある作業",0.2,0)))))))</f>
        <v>#REF!</v>
      </c>
      <c r="I3569" s="260" t="e">
        <f t="shared" si="219"/>
        <v>#REF!</v>
      </c>
      <c r="J3569" s="258" t="e">
        <f>IF(#REF!&gt;=1,IF(#REF!&gt;=1,#REF!),IF(#REF!&gt;=0,"",))</f>
        <v>#REF!</v>
      </c>
      <c r="K3569" s="241" t="e">
        <f>保全管理データ!N6155</f>
        <v>#REF!</v>
      </c>
      <c r="L3569" s="259" t="e">
        <f>IF(#REF!="","",IF(#REF!="悪環境における作業",0.2,IF(#REF!="高所又は地下作業",0.1,IF(#REF!="錯綜場所作業",0.3,IF(#REF!="複雑な制約のある作業",0.4,IF(#REF!="単純な制約のある作業",0.2,0))))))</f>
        <v>#REF!</v>
      </c>
      <c r="M3569" s="260" t="e">
        <f t="shared" si="220"/>
        <v>#REF!</v>
      </c>
    </row>
    <row r="3570" spans="2:13" s="254" customFormat="1" ht="27.75" customHeight="1" x14ac:dyDescent="0.2">
      <c r="B3570" s="536" t="s">
        <v>268</v>
      </c>
      <c r="C3570" s="537"/>
      <c r="D3570" s="265"/>
      <c r="E3570" s="224" t="s">
        <v>246</v>
      </c>
      <c r="F3570" s="258" t="e">
        <f>IF(#REF!&gt;=1,IF(#REF!&gt;=1,#REF!),IF(#REF!&gt;=0,"",))</f>
        <v>#REF!</v>
      </c>
      <c r="G3570" s="241" t="e">
        <f>保全管理データ!N6129</f>
        <v>#REF!</v>
      </c>
      <c r="H3570" s="259" t="e">
        <f>IF(#REF!="無","",IF(#REF!="","",IF(#REF!="悪環境における作業",0.2,IF(#REF!="高所又は地下作業",0.1,IF(#REF!="錯綜場所作業",0.3,IF(#REF!="複雑な制約のある作業",0.4,IF(#REF!="単純な制約のある作業",0.2,0)))))))</f>
        <v>#REF!</v>
      </c>
      <c r="I3570" s="260" t="e">
        <f t="shared" si="219"/>
        <v>#REF!</v>
      </c>
      <c r="J3570" s="258" t="e">
        <f>IF(#REF!&gt;=1,IF(#REF!&gt;=1,#REF!),IF(#REF!&gt;=0,"",))</f>
        <v>#REF!</v>
      </c>
      <c r="K3570" s="241" t="e">
        <f>保全管理データ!N6156</f>
        <v>#REF!</v>
      </c>
      <c r="L3570" s="259" t="e">
        <f>IF(#REF!="","",IF(#REF!="悪環境における作業",0.2,IF(#REF!="高所又は地下作業",0.1,IF(#REF!="錯綜場所作業",0.3,IF(#REF!="複雑な制約のある作業",0.4,IF(#REF!="単純な制約のある作業",0.2,0))))))</f>
        <v>#REF!</v>
      </c>
      <c r="M3570" s="260" t="e">
        <f t="shared" si="220"/>
        <v>#REF!</v>
      </c>
    </row>
    <row r="3571" spans="2:13" s="254" customFormat="1" ht="27.75" customHeight="1" thickBot="1" x14ac:dyDescent="0.25">
      <c r="B3571" s="538" t="s">
        <v>269</v>
      </c>
      <c r="C3571" s="539"/>
      <c r="D3571" s="266"/>
      <c r="E3571" s="252" t="s">
        <v>245</v>
      </c>
      <c r="F3571" s="261" t="e">
        <f>IF(#REF!&gt;=1,IF(#REF!&gt;=1,#REF!),IF(#REF!&gt;=0,"",))</f>
        <v>#REF!</v>
      </c>
      <c r="G3571" s="245" t="e">
        <f>保全管理データ!N6130</f>
        <v>#REF!</v>
      </c>
      <c r="H3571" s="259" t="e">
        <f>IF(#REF!="無","",IF(#REF!="","",IF(#REF!="悪環境における作業",0.2,IF(#REF!="高所又は地下作業",0.1,IF(#REF!="錯綜場所作業",0.3,IF(#REF!="複雑な制約のある作業",0.4,IF(#REF!="単純な制約のある作業",0.2,0)))))))</f>
        <v>#REF!</v>
      </c>
      <c r="I3571" s="260" t="e">
        <f t="shared" si="219"/>
        <v>#REF!</v>
      </c>
      <c r="J3571" s="261" t="e">
        <f>IF(#REF!&gt;=1,IF(#REF!&gt;=1,#REF!),IF(#REF!&gt;=0,"",))</f>
        <v>#REF!</v>
      </c>
      <c r="K3571" s="245" t="e">
        <f>保全管理データ!N6157</f>
        <v>#REF!</v>
      </c>
      <c r="L3571" s="262" t="e">
        <f>IF(#REF!="","",IF(#REF!="悪環境における作業",0.2,IF(#REF!="高所又は地下作業",0.1,IF(#REF!="錯綜場所作業",0.3,IF(#REF!="複雑な制約のある作業",0.4,IF(#REF!="単純な制約のある作業",0.2,0))))))</f>
        <v>#REF!</v>
      </c>
      <c r="M3571" s="260" t="e">
        <f t="shared" si="220"/>
        <v>#REF!</v>
      </c>
    </row>
    <row r="3572" spans="2:13" s="254" customFormat="1" ht="27.75" customHeight="1" thickBot="1" x14ac:dyDescent="0.25">
      <c r="B3572" s="532" t="s">
        <v>190</v>
      </c>
      <c r="C3572" s="532"/>
      <c r="D3572" s="532"/>
      <c r="E3572" s="532"/>
      <c r="F3572" s="533" t="e">
        <f>SUM(I3548:I3571)</f>
        <v>#REF!</v>
      </c>
      <c r="G3572" s="534"/>
      <c r="H3572" s="534"/>
      <c r="I3572" s="535"/>
      <c r="J3572" s="533" t="e">
        <f>IF(SUM(J3548:J3571)=0,"0.00",SUM(M3548:M3571))</f>
        <v>#REF!</v>
      </c>
      <c r="K3572" s="534"/>
      <c r="L3572" s="534"/>
      <c r="M3572" s="535"/>
    </row>
    <row r="3573" spans="2:13" s="254" customFormat="1" ht="27.75" customHeight="1" thickBot="1" x14ac:dyDescent="0.25">
      <c r="B3573" s="532" t="s">
        <v>97</v>
      </c>
      <c r="C3573" s="532"/>
      <c r="D3573" s="532"/>
      <c r="E3573" s="532"/>
      <c r="F3573" s="533" t="e">
        <f>IF(#REF!="５年以下","0",IF(#REF!="５年～１０年",0.1,IF(#REF!="１０年以上",0.15)))</f>
        <v>#REF!</v>
      </c>
      <c r="G3573" s="534"/>
      <c r="H3573" s="534"/>
      <c r="I3573" s="534"/>
      <c r="J3573" s="534"/>
      <c r="K3573" s="534"/>
      <c r="L3573" s="534"/>
      <c r="M3573" s="535"/>
    </row>
    <row r="3574" spans="2:13" s="254" customFormat="1" ht="27.75" customHeight="1" thickBot="1" x14ac:dyDescent="0.25">
      <c r="B3574" s="533" t="s">
        <v>273</v>
      </c>
      <c r="C3574" s="534"/>
      <c r="D3574" s="534"/>
      <c r="E3574" s="535"/>
      <c r="F3574" s="533" t="e">
        <f>F3572*(1+F3573)</f>
        <v>#REF!</v>
      </c>
      <c r="G3574" s="534"/>
      <c r="H3574" s="534"/>
      <c r="I3574" s="534"/>
      <c r="J3574" s="533" t="e">
        <f>J3572*(1+F3573)</f>
        <v>#REF!</v>
      </c>
      <c r="K3574" s="534"/>
      <c r="L3574" s="534"/>
      <c r="M3574" s="535"/>
    </row>
    <row r="3575" spans="2:13" s="254" customFormat="1" ht="27.75" customHeight="1" thickBot="1" x14ac:dyDescent="0.25">
      <c r="B3575" s="532" t="s">
        <v>191</v>
      </c>
      <c r="C3575" s="532"/>
      <c r="D3575" s="532"/>
      <c r="E3575" s="532"/>
      <c r="F3575" s="533" t="e">
        <f>#REF!*(#REF!*#REF!+#REF!*#REF!)</f>
        <v>#REF!</v>
      </c>
      <c r="G3575" s="534"/>
      <c r="H3575" s="535"/>
      <c r="I3575" s="532" t="e">
        <f>#REF!</f>
        <v>#REF!</v>
      </c>
      <c r="J3575" s="533"/>
      <c r="K3575" s="263" t="s">
        <v>230</v>
      </c>
      <c r="L3575" s="535" t="e">
        <f>B3546</f>
        <v>#REF!</v>
      </c>
      <c r="M3575" s="532"/>
    </row>
    <row r="3576" spans="2:13" s="254" customFormat="1" ht="45" customHeight="1" thickBot="1" x14ac:dyDescent="0.25">
      <c r="B3576" s="253"/>
      <c r="C3576" s="253"/>
      <c r="D3576" s="253"/>
      <c r="E3576" s="253"/>
      <c r="F3576" s="253"/>
      <c r="G3576" s="253"/>
      <c r="H3576" s="253"/>
      <c r="I3576" s="253"/>
      <c r="J3576" s="253"/>
      <c r="K3576" s="253"/>
      <c r="L3576" s="253"/>
      <c r="M3576" s="253"/>
    </row>
    <row r="3577" spans="2:13" s="254" customFormat="1" ht="27.75" customHeight="1" thickBot="1" x14ac:dyDescent="0.25">
      <c r="B3577" s="542" t="s">
        <v>128</v>
      </c>
      <c r="C3577" s="543"/>
      <c r="D3577" s="543"/>
      <c r="E3577" s="544"/>
      <c r="F3577" s="253"/>
      <c r="G3577" s="253"/>
      <c r="H3577" s="253"/>
      <c r="I3577" s="253"/>
      <c r="J3577" s="253"/>
      <c r="K3577" s="253"/>
      <c r="L3577" s="253"/>
      <c r="M3577" s="253"/>
    </row>
    <row r="3578" spans="2:13" s="254" customFormat="1" ht="27.75" customHeight="1" x14ac:dyDescent="0.2">
      <c r="B3578" s="545" t="e">
        <f>#REF!</f>
        <v>#REF!</v>
      </c>
      <c r="C3578" s="546"/>
      <c r="D3578" s="547"/>
      <c r="E3578" s="548"/>
      <c r="F3578" s="552" t="s">
        <v>240</v>
      </c>
      <c r="G3578" s="553"/>
      <c r="H3578" s="553"/>
      <c r="I3578" s="554"/>
      <c r="J3578" s="552" t="s">
        <v>239</v>
      </c>
      <c r="K3578" s="553"/>
      <c r="L3578" s="553"/>
      <c r="M3578" s="554"/>
    </row>
    <row r="3579" spans="2:13" s="254" customFormat="1" ht="27.75" customHeight="1" thickBot="1" x14ac:dyDescent="0.25">
      <c r="B3579" s="549"/>
      <c r="C3579" s="550"/>
      <c r="D3579" s="550"/>
      <c r="E3579" s="551"/>
      <c r="F3579" s="255" t="s">
        <v>149</v>
      </c>
      <c r="G3579" s="256" t="s">
        <v>151</v>
      </c>
      <c r="H3579" s="256" t="s">
        <v>96</v>
      </c>
      <c r="I3579" s="257" t="s">
        <v>150</v>
      </c>
      <c r="J3579" s="255" t="s">
        <v>149</v>
      </c>
      <c r="K3579" s="256" t="s">
        <v>151</v>
      </c>
      <c r="L3579" s="256" t="s">
        <v>96</v>
      </c>
      <c r="M3579" s="257" t="s">
        <v>150</v>
      </c>
    </row>
    <row r="3580" spans="2:13" s="254" customFormat="1" ht="27.75" customHeight="1" thickTop="1" x14ac:dyDescent="0.2">
      <c r="B3580" s="540" t="s">
        <v>241</v>
      </c>
      <c r="C3580" s="541"/>
      <c r="D3580" s="264"/>
      <c r="E3580" s="237" t="s">
        <v>242</v>
      </c>
      <c r="F3580" s="258" t="e">
        <f>IF(#REF!&gt;=1,IF(#REF!&gt;=1,#REF!),IF(#REF!&gt;=0,"",))</f>
        <v>#REF!</v>
      </c>
      <c r="G3580" s="241" t="e">
        <f>保全管理データ!N6163</f>
        <v>#REF!</v>
      </c>
      <c r="H3580" s="259" t="e">
        <f>IF(#REF!="無","",IF(#REF!="","",IF(#REF!="悪環境における作業",0.2,IF(#REF!="高所又は地下作業",0.1,IF(#REF!="錯綜場所作業",0.3,IF(#REF!="複雑な制約のある作業",0.4,IF(#REF!="単純な制約のある作業",0.2,0)))))))</f>
        <v>#REF!</v>
      </c>
      <c r="I3580" s="260" t="e">
        <f>IF(F3580="","",F3580*G3580*(1+IF(H3580="",0,H3580)))</f>
        <v>#REF!</v>
      </c>
      <c r="J3580" s="258" t="e">
        <f>IF(#REF!&gt;=1,IF(#REF!&gt;=1,#REF!),IF(#REF!&gt;=0,"",))</f>
        <v>#REF!</v>
      </c>
      <c r="K3580" s="241" t="e">
        <f>保全管理データ!N6190</f>
        <v>#REF!</v>
      </c>
      <c r="L3580" s="259" t="e">
        <f>IF(#REF!="","",IF(#REF!="悪環境における作業",0.2,IF(#REF!="高所又は地下作業",0.1,IF(#REF!="錯綜場所作業",0.3,IF(#REF!="複雑な制約のある作業",0.4,IF(#REF!="単純な制約のある作業",0.2,0))))))</f>
        <v>#REF!</v>
      </c>
      <c r="M3580" s="260" t="e">
        <f>IF(J3580="","",J3580*K3580*(1+IF(L3580="",0,L3580)))</f>
        <v>#REF!</v>
      </c>
    </row>
    <row r="3581" spans="2:13" s="254" customFormat="1" ht="27.75" customHeight="1" x14ac:dyDescent="0.2">
      <c r="B3581" s="536" t="s">
        <v>243</v>
      </c>
      <c r="C3581" s="537"/>
      <c r="D3581" s="265"/>
      <c r="E3581" s="224" t="s">
        <v>242</v>
      </c>
      <c r="F3581" s="258" t="e">
        <f>IF(#REF!&gt;=1,IF(#REF!&gt;=1,#REF!),IF(#REF!&gt;=0,"",))</f>
        <v>#REF!</v>
      </c>
      <c r="G3581" s="241" t="e">
        <f>保全管理データ!N6164</f>
        <v>#REF!</v>
      </c>
      <c r="H3581" s="259" t="e">
        <f>IF(#REF!="無","",IF(#REF!="","",IF(#REF!="悪環境における作業",0.2,IF(#REF!="高所又は地下作業",0.1,IF(#REF!="錯綜場所作業",0.3,IF(#REF!="複雑な制約のある作業",0.4,IF(#REF!="単純な制約のある作業",0.2,0)))))))</f>
        <v>#REF!</v>
      </c>
      <c r="I3581" s="260" t="e">
        <f t="shared" ref="I3581:I3603" si="221">IF(F3581="","",F3581*G3581*(1+IF(H3581="",0,H3581)))</f>
        <v>#REF!</v>
      </c>
      <c r="J3581" s="258" t="e">
        <f>IF(#REF!&gt;=1,IF(#REF!&gt;=1,#REF!),IF(#REF!&gt;=0,"",))</f>
        <v>#REF!</v>
      </c>
      <c r="K3581" s="241" t="e">
        <f>保全管理データ!N6191</f>
        <v>#REF!</v>
      </c>
      <c r="L3581" s="259" t="e">
        <f>IF(#REF!="","",IF(#REF!="悪環境における作業",0.2,IF(#REF!="高所又は地下作業",0.1,IF(#REF!="錯綜場所作業",0.3,IF(#REF!="複雑な制約のある作業",0.4,IF(#REF!="単純な制約のある作業",0.2,0))))))</f>
        <v>#REF!</v>
      </c>
      <c r="M3581" s="260" t="e">
        <f t="shared" ref="M3581:M3603" si="222">IF(J3581="","",J3581*K3581*(1+IF(L3581="",0,L3581)))</f>
        <v>#REF!</v>
      </c>
    </row>
    <row r="3582" spans="2:13" s="254" customFormat="1" ht="27.75" customHeight="1" x14ac:dyDescent="0.2">
      <c r="B3582" s="536" t="s">
        <v>249</v>
      </c>
      <c r="C3582" s="537"/>
      <c r="D3582" s="265"/>
      <c r="E3582" s="224" t="s">
        <v>244</v>
      </c>
      <c r="F3582" s="258" t="e">
        <f>IF(#REF!&gt;=1,IF(#REF!&gt;=1,#REF!),IF(#REF!&gt;=0,"",))</f>
        <v>#REF!</v>
      </c>
      <c r="G3582" s="241" t="e">
        <f>保全管理データ!N6165</f>
        <v>#REF!</v>
      </c>
      <c r="H3582" s="259" t="e">
        <f>IF(#REF!="無","",IF(#REF!="","",IF(#REF!="悪環境における作業",0.2,IF(#REF!="高所又は地下作業",0.1,IF(#REF!="錯綜場所作業",0.3,IF(#REF!="複雑な制約のある作業",0.4,IF(#REF!="単純な制約のある作業",0.2,0)))))))</f>
        <v>#REF!</v>
      </c>
      <c r="I3582" s="260" t="e">
        <f t="shared" si="221"/>
        <v>#REF!</v>
      </c>
      <c r="J3582" s="258" t="e">
        <f>IF(#REF!&gt;=1,IF(#REF!&gt;=1,#REF!),IF(#REF!&gt;=0,"",))</f>
        <v>#REF!</v>
      </c>
      <c r="K3582" s="241" t="e">
        <f>保全管理データ!N6192</f>
        <v>#REF!</v>
      </c>
      <c r="L3582" s="259" t="e">
        <f>IF(#REF!="","",IF(#REF!="悪環境における作業",0.2,IF(#REF!="高所又は地下作業",0.1,IF(#REF!="錯綜場所作業",0.3,IF(#REF!="複雑な制約のある作業",0.4,IF(#REF!="単純な制約のある作業",0.2,0))))))</f>
        <v>#REF!</v>
      </c>
      <c r="M3582" s="260" t="e">
        <f t="shared" si="222"/>
        <v>#REF!</v>
      </c>
    </row>
    <row r="3583" spans="2:13" s="254" customFormat="1" ht="27.75" customHeight="1" x14ac:dyDescent="0.2">
      <c r="B3583" s="536" t="s">
        <v>250</v>
      </c>
      <c r="C3583" s="537"/>
      <c r="D3583" s="265"/>
      <c r="E3583" s="224" t="s">
        <v>244</v>
      </c>
      <c r="F3583" s="258" t="e">
        <f>IF(#REF!&gt;=1,IF(#REF!&gt;=1,#REF!),IF(#REF!&gt;=0,"",))</f>
        <v>#REF!</v>
      </c>
      <c r="G3583" s="241" t="e">
        <f>保全管理データ!N6166</f>
        <v>#REF!</v>
      </c>
      <c r="H3583" s="259" t="e">
        <f>IF(#REF!="無","",IF(#REF!="","",IF(#REF!="悪環境における作業",0.2,IF(#REF!="高所又は地下作業",0.1,IF(#REF!="錯綜場所作業",0.3,IF(#REF!="複雑な制約のある作業",0.4,IF(#REF!="単純な制約のある作業",0.2,0)))))))</f>
        <v>#REF!</v>
      </c>
      <c r="I3583" s="260" t="e">
        <f t="shared" si="221"/>
        <v>#REF!</v>
      </c>
      <c r="J3583" s="258" t="e">
        <f>IF(#REF!&gt;=1,IF(#REF!&gt;=1,#REF!),IF(#REF!&gt;=0,"",))</f>
        <v>#REF!</v>
      </c>
      <c r="K3583" s="241" t="e">
        <f>保全管理データ!N6193</f>
        <v>#REF!</v>
      </c>
      <c r="L3583" s="259" t="e">
        <f>IF(#REF!="","",IF(#REF!="悪環境における作業",0.2,IF(#REF!="高所又は地下作業",0.1,IF(#REF!="錯綜場所作業",0.3,IF(#REF!="複雑な制約のある作業",0.4,IF(#REF!="単純な制約のある作業",0.2,0))))))</f>
        <v>#REF!</v>
      </c>
      <c r="M3583" s="260" t="e">
        <f t="shared" si="222"/>
        <v>#REF!</v>
      </c>
    </row>
    <row r="3584" spans="2:13" s="254" customFormat="1" ht="27.75" customHeight="1" x14ac:dyDescent="0.2">
      <c r="B3584" s="536" t="s">
        <v>251</v>
      </c>
      <c r="C3584" s="537"/>
      <c r="D3584" s="265"/>
      <c r="E3584" s="224" t="s">
        <v>242</v>
      </c>
      <c r="F3584" s="258" t="e">
        <f>IF(#REF!&gt;=1,IF(#REF!&gt;=1,#REF!),IF(#REF!&gt;=0,"",))</f>
        <v>#REF!</v>
      </c>
      <c r="G3584" s="241" t="e">
        <f>保全管理データ!N6167</f>
        <v>#REF!</v>
      </c>
      <c r="H3584" s="259" t="e">
        <f>IF(#REF!="無","",IF(#REF!="","",IF(#REF!="悪環境における作業",0.2,IF(#REF!="高所又は地下作業",0.1,IF(#REF!="錯綜場所作業",0.3,IF(#REF!="複雑な制約のある作業",0.4,IF(#REF!="単純な制約のある作業",0.2,0)))))))</f>
        <v>#REF!</v>
      </c>
      <c r="I3584" s="260" t="e">
        <f t="shared" si="221"/>
        <v>#REF!</v>
      </c>
      <c r="J3584" s="258" t="e">
        <f>IF(#REF!&gt;=1,IF(#REF!&gt;=1,#REF!),IF(#REF!&gt;=0,"",))</f>
        <v>#REF!</v>
      </c>
      <c r="K3584" s="241" t="e">
        <f>保全管理データ!N6194</f>
        <v>#REF!</v>
      </c>
      <c r="L3584" s="259" t="e">
        <f>IF(#REF!="","",IF(#REF!="悪環境における作業",0.2,IF(#REF!="高所又は地下作業",0.1,IF(#REF!="錯綜場所作業",0.3,IF(#REF!="複雑な制約のある作業",0.4,IF(#REF!="単純な制約のある作業",0.2,0))))))</f>
        <v>#REF!</v>
      </c>
      <c r="M3584" s="260" t="e">
        <f t="shared" si="222"/>
        <v>#REF!</v>
      </c>
    </row>
    <row r="3585" spans="2:13" s="254" customFormat="1" ht="27.75" customHeight="1" x14ac:dyDescent="0.2">
      <c r="B3585" s="536" t="s">
        <v>252</v>
      </c>
      <c r="C3585" s="537"/>
      <c r="D3585" s="265"/>
      <c r="E3585" s="224" t="s">
        <v>244</v>
      </c>
      <c r="F3585" s="258" t="e">
        <f>IF(#REF!&gt;=1,IF(#REF!&gt;=1,#REF!),IF(#REF!&gt;=0,"",))</f>
        <v>#REF!</v>
      </c>
      <c r="G3585" s="241" t="e">
        <f>保全管理データ!N6168</f>
        <v>#REF!</v>
      </c>
      <c r="H3585" s="259" t="e">
        <f>IF(#REF!="無","",IF(#REF!="","",IF(#REF!="悪環境における作業",0.2,IF(#REF!="高所又は地下作業",0.1,IF(#REF!="錯綜場所作業",0.3,IF(#REF!="複雑な制約のある作業",0.4,IF(#REF!="単純な制約のある作業",0.2,0)))))))</f>
        <v>#REF!</v>
      </c>
      <c r="I3585" s="260" t="e">
        <f t="shared" si="221"/>
        <v>#REF!</v>
      </c>
      <c r="J3585" s="258" t="e">
        <f>IF(#REF!&gt;=1,IF(#REF!&gt;=1,#REF!),IF(#REF!&gt;=0,"",))</f>
        <v>#REF!</v>
      </c>
      <c r="K3585" s="241" t="e">
        <f>保全管理データ!N6195</f>
        <v>#REF!</v>
      </c>
      <c r="L3585" s="259" t="e">
        <f>IF(#REF!="","",IF(#REF!="悪環境における作業",0.2,IF(#REF!="高所又は地下作業",0.1,IF(#REF!="錯綜場所作業",0.3,IF(#REF!="複雑な制約のある作業",0.4,IF(#REF!="単純な制約のある作業",0.2,0))))))</f>
        <v>#REF!</v>
      </c>
      <c r="M3585" s="260" t="e">
        <f t="shared" si="222"/>
        <v>#REF!</v>
      </c>
    </row>
    <row r="3586" spans="2:13" s="254" customFormat="1" ht="27.75" customHeight="1" x14ac:dyDescent="0.2">
      <c r="B3586" s="536" t="s">
        <v>253</v>
      </c>
      <c r="C3586" s="537"/>
      <c r="D3586" s="265"/>
      <c r="E3586" s="224" t="s">
        <v>242</v>
      </c>
      <c r="F3586" s="258" t="e">
        <f>IF(#REF!&gt;=1,IF(#REF!&gt;=1,#REF!),IF(#REF!&gt;=0,"",))</f>
        <v>#REF!</v>
      </c>
      <c r="G3586" s="241" t="e">
        <f>保全管理データ!N6169</f>
        <v>#REF!</v>
      </c>
      <c r="H3586" s="259" t="e">
        <f>IF(#REF!="無","",IF(#REF!="","",IF(#REF!="悪環境における作業",0.2,IF(#REF!="高所又は地下作業",0.1,IF(#REF!="錯綜場所作業",0.3,IF(#REF!="複雑な制約のある作業",0.4,IF(#REF!="単純な制約のある作業",0.2,0)))))))</f>
        <v>#REF!</v>
      </c>
      <c r="I3586" s="260" t="e">
        <f t="shared" si="221"/>
        <v>#REF!</v>
      </c>
      <c r="J3586" s="258" t="e">
        <f>IF(#REF!&gt;=1,IF(#REF!&gt;=1,#REF!),IF(#REF!&gt;=0,"",))</f>
        <v>#REF!</v>
      </c>
      <c r="K3586" s="241" t="e">
        <f>保全管理データ!N6196</f>
        <v>#REF!</v>
      </c>
      <c r="L3586" s="259" t="e">
        <f>IF(#REF!="","",IF(#REF!="悪環境における作業",0.2,IF(#REF!="高所又は地下作業",0.1,IF(#REF!="錯綜場所作業",0.3,IF(#REF!="複雑な制約のある作業",0.4,IF(#REF!="単純な制約のある作業",0.2,0))))))</f>
        <v>#REF!</v>
      </c>
      <c r="M3586" s="260" t="e">
        <f t="shared" si="222"/>
        <v>#REF!</v>
      </c>
    </row>
    <row r="3587" spans="2:13" s="254" customFormat="1" ht="27.75" customHeight="1" x14ac:dyDescent="0.2">
      <c r="B3587" s="536" t="s">
        <v>254</v>
      </c>
      <c r="C3587" s="537"/>
      <c r="D3587" s="265"/>
      <c r="E3587" s="224" t="s">
        <v>242</v>
      </c>
      <c r="F3587" s="258" t="e">
        <f>IF(#REF!&gt;=1,IF(#REF!&gt;=1,#REF!),IF(#REF!&gt;=0,"",))</f>
        <v>#REF!</v>
      </c>
      <c r="G3587" s="241" t="e">
        <f>保全管理データ!N6170</f>
        <v>#REF!</v>
      </c>
      <c r="H3587" s="259" t="e">
        <f>IF(#REF!="無","",IF(#REF!="","",IF(#REF!="悪環境における作業",0.2,IF(#REF!="高所又は地下作業",0.1,IF(#REF!="錯綜場所作業",0.3,IF(#REF!="複雑な制約のある作業",0.4,IF(#REF!="単純な制約のある作業",0.2,0)))))))</f>
        <v>#REF!</v>
      </c>
      <c r="I3587" s="260" t="e">
        <f t="shared" si="221"/>
        <v>#REF!</v>
      </c>
      <c r="J3587" s="258" t="e">
        <f>IF(#REF!&gt;=1,IF(#REF!&gt;=1,#REF!),IF(#REF!&gt;=0,"",))</f>
        <v>#REF!</v>
      </c>
      <c r="K3587" s="241" t="e">
        <f>保全管理データ!N6197</f>
        <v>#REF!</v>
      </c>
      <c r="L3587" s="259" t="e">
        <f>IF(#REF!="","",IF(#REF!="悪環境における作業",0.2,IF(#REF!="高所又は地下作業",0.1,IF(#REF!="錯綜場所作業",0.3,IF(#REF!="複雑な制約のある作業",0.4,IF(#REF!="単純な制約のある作業",0.2,0))))))</f>
        <v>#REF!</v>
      </c>
      <c r="M3587" s="260" t="e">
        <f t="shared" si="222"/>
        <v>#REF!</v>
      </c>
    </row>
    <row r="3588" spans="2:13" s="254" customFormat="1" ht="27.75" customHeight="1" x14ac:dyDescent="0.2">
      <c r="B3588" s="536" t="s">
        <v>255</v>
      </c>
      <c r="C3588" s="537"/>
      <c r="D3588" s="265"/>
      <c r="E3588" s="224" t="s">
        <v>245</v>
      </c>
      <c r="F3588" s="258" t="e">
        <f>IF(#REF!&gt;=1,IF(#REF!&gt;=1,#REF!),IF(#REF!&gt;=0,"",))</f>
        <v>#REF!</v>
      </c>
      <c r="G3588" s="241" t="e">
        <f>保全管理データ!N6171</f>
        <v>#REF!</v>
      </c>
      <c r="H3588" s="259" t="e">
        <f>IF(#REF!="無","",IF(#REF!="","",IF(#REF!="悪環境における作業",0.2,IF(#REF!="高所又は地下作業",0.1,IF(#REF!="錯綜場所作業",0.3,IF(#REF!="複雑な制約のある作業",0.4,IF(#REF!="単純な制約のある作業",0.2,0)))))))</f>
        <v>#REF!</v>
      </c>
      <c r="I3588" s="260" t="e">
        <f t="shared" si="221"/>
        <v>#REF!</v>
      </c>
      <c r="J3588" s="258" t="e">
        <f>IF(#REF!&gt;=1,IF(#REF!&gt;=1,#REF!),IF(#REF!&gt;=0,"",))</f>
        <v>#REF!</v>
      </c>
      <c r="K3588" s="241" t="e">
        <f>保全管理データ!N6198</f>
        <v>#REF!</v>
      </c>
      <c r="L3588" s="259" t="e">
        <f>IF(#REF!="","",IF(#REF!="悪環境における作業",0.2,IF(#REF!="高所又は地下作業",0.1,IF(#REF!="錯綜場所作業",0.3,IF(#REF!="複雑な制約のある作業",0.4,IF(#REF!="単純な制約のある作業",0.2,0))))))</f>
        <v>#REF!</v>
      </c>
      <c r="M3588" s="260" t="e">
        <f t="shared" si="222"/>
        <v>#REF!</v>
      </c>
    </row>
    <row r="3589" spans="2:13" s="254" customFormat="1" ht="27.75" customHeight="1" x14ac:dyDescent="0.2">
      <c r="B3589" s="536" t="s">
        <v>256</v>
      </c>
      <c r="C3589" s="537"/>
      <c r="D3589" s="265"/>
      <c r="E3589" s="224" t="s">
        <v>242</v>
      </c>
      <c r="F3589" s="258" t="e">
        <f>IF(#REF!&gt;=1,IF(#REF!&gt;=1,#REF!),IF(#REF!&gt;=0,"",))</f>
        <v>#REF!</v>
      </c>
      <c r="G3589" s="241" t="e">
        <f>保全管理データ!N6172</f>
        <v>#REF!</v>
      </c>
      <c r="H3589" s="259" t="e">
        <f>IF(#REF!="無","",IF(#REF!="","",IF(#REF!="悪環境における作業",0.2,IF(#REF!="高所又は地下作業",0.1,IF(#REF!="錯綜場所作業",0.3,IF(#REF!="複雑な制約のある作業",0.4,IF(#REF!="単純な制約のある作業",0.2,0)))))))</f>
        <v>#REF!</v>
      </c>
      <c r="I3589" s="260" t="e">
        <f t="shared" si="221"/>
        <v>#REF!</v>
      </c>
      <c r="J3589" s="258" t="e">
        <f>IF(#REF!&gt;=1,IF(#REF!&gt;=1,#REF!),IF(#REF!&gt;=0,"",))</f>
        <v>#REF!</v>
      </c>
      <c r="K3589" s="241" t="e">
        <f>保全管理データ!N6199</f>
        <v>#REF!</v>
      </c>
      <c r="L3589" s="259" t="e">
        <f>IF(#REF!="","",IF(#REF!="悪環境における作業",0.2,IF(#REF!="高所又は地下作業",0.1,IF(#REF!="錯綜場所作業",0.3,IF(#REF!="複雑な制約のある作業",0.4,IF(#REF!="単純な制約のある作業",0.2,0))))))</f>
        <v>#REF!</v>
      </c>
      <c r="M3589" s="260" t="e">
        <f t="shared" si="222"/>
        <v>#REF!</v>
      </c>
    </row>
    <row r="3590" spans="2:13" s="254" customFormat="1" ht="27.75" customHeight="1" x14ac:dyDescent="0.2">
      <c r="B3590" s="536" t="s">
        <v>257</v>
      </c>
      <c r="C3590" s="537"/>
      <c r="D3590" s="265"/>
      <c r="E3590" s="224" t="s">
        <v>245</v>
      </c>
      <c r="F3590" s="258" t="e">
        <f>IF(#REF!&gt;=1,IF(#REF!&gt;=1,#REF!),IF(#REF!&gt;=0,"",))</f>
        <v>#REF!</v>
      </c>
      <c r="G3590" s="241" t="e">
        <f>保全管理データ!N6173</f>
        <v>#REF!</v>
      </c>
      <c r="H3590" s="259" t="e">
        <f>IF(#REF!="無","",IF(#REF!="","",IF(#REF!="悪環境における作業",0.2,IF(#REF!="高所又は地下作業",0.1,IF(#REF!="錯綜場所作業",0.3,IF(#REF!="複雑な制約のある作業",0.4,IF(#REF!="単純な制約のある作業",0.2,0)))))))</f>
        <v>#REF!</v>
      </c>
      <c r="I3590" s="260" t="e">
        <f t="shared" si="221"/>
        <v>#REF!</v>
      </c>
      <c r="J3590" s="258" t="e">
        <f>IF(#REF!&gt;=1,IF(#REF!&gt;=1,#REF!),IF(#REF!&gt;=0,"",))</f>
        <v>#REF!</v>
      </c>
      <c r="K3590" s="241" t="e">
        <f>保全管理データ!N6200</f>
        <v>#REF!</v>
      </c>
      <c r="L3590" s="259" t="e">
        <f>IF(#REF!="","",IF(#REF!="悪環境における作業",0.2,IF(#REF!="高所又は地下作業",0.1,IF(#REF!="錯綜場所作業",0.3,IF(#REF!="複雑な制約のある作業",0.4,IF(#REF!="単純な制約のある作業",0.2,0))))))</f>
        <v>#REF!</v>
      </c>
      <c r="M3590" s="260" t="e">
        <f t="shared" si="222"/>
        <v>#REF!</v>
      </c>
    </row>
    <row r="3591" spans="2:13" s="254" customFormat="1" ht="27.75" customHeight="1" x14ac:dyDescent="0.2">
      <c r="B3591" s="536" t="s">
        <v>258</v>
      </c>
      <c r="C3591" s="537"/>
      <c r="D3591" s="265"/>
      <c r="E3591" s="224" t="s">
        <v>245</v>
      </c>
      <c r="F3591" s="258" t="e">
        <f>IF(#REF!&gt;=1,IF(#REF!&gt;=1,#REF!),IF(#REF!&gt;=0,"",))</f>
        <v>#REF!</v>
      </c>
      <c r="G3591" s="241" t="e">
        <f>保全管理データ!N6174</f>
        <v>#REF!</v>
      </c>
      <c r="H3591" s="259" t="e">
        <f>IF(#REF!="無","",IF(#REF!="","",IF(#REF!="悪環境における作業",0.2,IF(#REF!="高所又は地下作業",0.1,IF(#REF!="錯綜場所作業",0.3,IF(#REF!="複雑な制約のある作業",0.4,IF(#REF!="単純な制約のある作業",0.2,0)))))))</f>
        <v>#REF!</v>
      </c>
      <c r="I3591" s="260" t="e">
        <f t="shared" si="221"/>
        <v>#REF!</v>
      </c>
      <c r="J3591" s="258" t="e">
        <f>IF(#REF!&gt;=1,IF(#REF!&gt;=1,#REF!),IF(#REF!&gt;=0,"",))</f>
        <v>#REF!</v>
      </c>
      <c r="K3591" s="241" t="e">
        <f>保全管理データ!N6201</f>
        <v>#REF!</v>
      </c>
      <c r="L3591" s="259" t="e">
        <f>IF(#REF!="","",IF(#REF!="悪環境における作業",0.2,IF(#REF!="高所又は地下作業",0.1,IF(#REF!="錯綜場所作業",0.3,IF(#REF!="複雑な制約のある作業",0.4,IF(#REF!="単純な制約のある作業",0.2,0))))))</f>
        <v>#REF!</v>
      </c>
      <c r="M3591" s="260" t="e">
        <f t="shared" si="222"/>
        <v>#REF!</v>
      </c>
    </row>
    <row r="3592" spans="2:13" s="254" customFormat="1" ht="27.75" customHeight="1" x14ac:dyDescent="0.2">
      <c r="B3592" s="536" t="s">
        <v>259</v>
      </c>
      <c r="C3592" s="537"/>
      <c r="D3592" s="265"/>
      <c r="E3592" s="224" t="s">
        <v>245</v>
      </c>
      <c r="F3592" s="258" t="e">
        <f>IF(#REF!&gt;=1,IF(#REF!&gt;=1,#REF!),IF(#REF!&gt;=0,"",))</f>
        <v>#REF!</v>
      </c>
      <c r="G3592" s="241" t="e">
        <f>保全管理データ!N6175</f>
        <v>#REF!</v>
      </c>
      <c r="H3592" s="259" t="e">
        <f>IF(#REF!="無","",IF(#REF!="","",IF(#REF!="悪環境における作業",0.2,IF(#REF!="高所又は地下作業",0.1,IF(#REF!="錯綜場所作業",0.3,IF(#REF!="複雑な制約のある作業",0.4,IF(#REF!="単純な制約のある作業",0.2,0)))))))</f>
        <v>#REF!</v>
      </c>
      <c r="I3592" s="260" t="e">
        <f t="shared" si="221"/>
        <v>#REF!</v>
      </c>
      <c r="J3592" s="258" t="e">
        <f>IF(#REF!&gt;=1,IF(#REF!&gt;=1,#REF!),IF(#REF!&gt;=0,"",))</f>
        <v>#REF!</v>
      </c>
      <c r="K3592" s="241" t="e">
        <f>保全管理データ!N6202</f>
        <v>#REF!</v>
      </c>
      <c r="L3592" s="259" t="e">
        <f>IF(#REF!="","",IF(#REF!="悪環境における作業",0.2,IF(#REF!="高所又は地下作業",0.1,IF(#REF!="錯綜場所作業",0.3,IF(#REF!="複雑な制約のある作業",0.4,IF(#REF!="単純な制約のある作業",0.2,0))))))</f>
        <v>#REF!</v>
      </c>
      <c r="M3592" s="260" t="e">
        <f t="shared" si="222"/>
        <v>#REF!</v>
      </c>
    </row>
    <row r="3593" spans="2:13" s="254" customFormat="1" ht="27.75" customHeight="1" x14ac:dyDescent="0.2">
      <c r="B3593" s="536" t="s">
        <v>260</v>
      </c>
      <c r="C3593" s="537"/>
      <c r="D3593" s="265"/>
      <c r="E3593" s="224" t="s">
        <v>248</v>
      </c>
      <c r="F3593" s="258" t="e">
        <f>IF(#REF!&gt;=1,IF(#REF!&gt;=1,#REF!),IF(#REF!&gt;=0,"",))</f>
        <v>#REF!</v>
      </c>
      <c r="G3593" s="241" t="e">
        <f>保全管理データ!N6176</f>
        <v>#REF!</v>
      </c>
      <c r="H3593" s="259" t="e">
        <f>IF(#REF!="無","",IF(#REF!="","",IF(#REF!="悪環境における作業",0.2,IF(#REF!="高所又は地下作業",0.1,IF(#REF!="錯綜場所作業",0.3,IF(#REF!="複雑な制約のある作業",0.4,IF(#REF!="単純な制約のある作業",0.2,0)))))))</f>
        <v>#REF!</v>
      </c>
      <c r="I3593" s="260" t="e">
        <f t="shared" si="221"/>
        <v>#REF!</v>
      </c>
      <c r="J3593" s="258" t="e">
        <f>IF(#REF!&gt;=1,IF(#REF!&gt;=1,#REF!),IF(#REF!&gt;=0,"",))</f>
        <v>#REF!</v>
      </c>
      <c r="K3593" s="241" t="e">
        <f>保全管理データ!N6203</f>
        <v>#REF!</v>
      </c>
      <c r="L3593" s="259" t="e">
        <f>IF(#REF!="","",IF(#REF!="悪環境における作業",0.2,IF(#REF!="高所又は地下作業",0.1,IF(#REF!="錯綜場所作業",0.3,IF(#REF!="複雑な制約のある作業",0.4,IF(#REF!="単純な制約のある作業",0.2,0))))))</f>
        <v>#REF!</v>
      </c>
      <c r="M3593" s="260" t="e">
        <f t="shared" si="222"/>
        <v>#REF!</v>
      </c>
    </row>
    <row r="3594" spans="2:13" s="254" customFormat="1" ht="27.75" customHeight="1" x14ac:dyDescent="0.2">
      <c r="B3594" s="536" t="s">
        <v>261</v>
      </c>
      <c r="C3594" s="537"/>
      <c r="D3594" s="265"/>
      <c r="E3594" s="224" t="s">
        <v>247</v>
      </c>
      <c r="F3594" s="258" t="e">
        <f>IF(#REF!&gt;=1,IF(#REF!&gt;=1,#REF!),IF(#REF!&gt;=0,"",))</f>
        <v>#REF!</v>
      </c>
      <c r="G3594" s="241" t="e">
        <f>保全管理データ!N6177</f>
        <v>#REF!</v>
      </c>
      <c r="H3594" s="259" t="e">
        <f>IF(#REF!="無","",IF(#REF!="","",IF(#REF!="悪環境における作業",0.2,IF(#REF!="高所又は地下作業",0.1,IF(#REF!="錯綜場所作業",0.3,IF(#REF!="複雑な制約のある作業",0.4,IF(#REF!="単純な制約のある作業",0.2,0)))))))</f>
        <v>#REF!</v>
      </c>
      <c r="I3594" s="260" t="e">
        <f t="shared" si="221"/>
        <v>#REF!</v>
      </c>
      <c r="J3594" s="258" t="e">
        <f>IF(#REF!&gt;=1,IF(#REF!&gt;=1,#REF!),IF(#REF!&gt;=0,"",))</f>
        <v>#REF!</v>
      </c>
      <c r="K3594" s="241" t="e">
        <f>保全管理データ!N6204</f>
        <v>#REF!</v>
      </c>
      <c r="L3594" s="259" t="e">
        <f>IF(#REF!="","",IF(#REF!="悪環境における作業",0.2,IF(#REF!="高所又は地下作業",0.1,IF(#REF!="錯綜場所作業",0.3,IF(#REF!="複雑な制約のある作業",0.4,IF(#REF!="単純な制約のある作業",0.2,0))))))</f>
        <v>#REF!</v>
      </c>
      <c r="M3594" s="260" t="e">
        <f t="shared" si="222"/>
        <v>#REF!</v>
      </c>
    </row>
    <row r="3595" spans="2:13" s="254" customFormat="1" ht="27.75" customHeight="1" x14ac:dyDescent="0.2">
      <c r="B3595" s="536" t="s">
        <v>262</v>
      </c>
      <c r="C3595" s="537"/>
      <c r="D3595" s="265"/>
      <c r="E3595" s="224" t="s">
        <v>245</v>
      </c>
      <c r="F3595" s="258" t="e">
        <f>IF(#REF!&gt;=1,IF(#REF!&gt;=1,#REF!),IF(#REF!&gt;=0,"",))</f>
        <v>#REF!</v>
      </c>
      <c r="G3595" s="241" t="e">
        <f>保全管理データ!N6178</f>
        <v>#REF!</v>
      </c>
      <c r="H3595" s="259" t="e">
        <f>IF(#REF!="無","",IF(#REF!="","",IF(#REF!="悪環境における作業",0.2,IF(#REF!="高所又は地下作業",0.1,IF(#REF!="錯綜場所作業",0.3,IF(#REF!="複雑な制約のある作業",0.4,IF(#REF!="単純な制約のある作業",0.2,0)))))))</f>
        <v>#REF!</v>
      </c>
      <c r="I3595" s="260" t="e">
        <f t="shared" si="221"/>
        <v>#REF!</v>
      </c>
      <c r="J3595" s="258" t="e">
        <f>IF(#REF!&gt;=1,IF(#REF!&gt;=1,#REF!),IF(#REF!&gt;=0,"",))</f>
        <v>#REF!</v>
      </c>
      <c r="K3595" s="241" t="e">
        <f>保全管理データ!N6205</f>
        <v>#REF!</v>
      </c>
      <c r="L3595" s="259" t="e">
        <f>IF(#REF!="","",IF(#REF!="悪環境における作業",0.2,IF(#REF!="高所又は地下作業",0.1,IF(#REF!="錯綜場所作業",0.3,IF(#REF!="複雑な制約のある作業",0.4,IF(#REF!="単純な制約のある作業",0.2,0))))))</f>
        <v>#REF!</v>
      </c>
      <c r="M3595" s="260" t="e">
        <f t="shared" si="222"/>
        <v>#REF!</v>
      </c>
    </row>
    <row r="3596" spans="2:13" s="254" customFormat="1" ht="27.75" customHeight="1" x14ac:dyDescent="0.2">
      <c r="B3596" s="536" t="s">
        <v>263</v>
      </c>
      <c r="C3596" s="537"/>
      <c r="D3596" s="265"/>
      <c r="E3596" s="224" t="s">
        <v>245</v>
      </c>
      <c r="F3596" s="258" t="e">
        <f>IF(#REF!&gt;=1,IF(#REF!&gt;=1,#REF!),IF(#REF!&gt;=0,"",))</f>
        <v>#REF!</v>
      </c>
      <c r="G3596" s="241" t="e">
        <f>保全管理データ!N6179</f>
        <v>#REF!</v>
      </c>
      <c r="H3596" s="259" t="e">
        <f>IF(#REF!="無","",IF(#REF!="","",IF(#REF!="悪環境における作業",0.2,IF(#REF!="高所又は地下作業",0.1,IF(#REF!="錯綜場所作業",0.3,IF(#REF!="複雑な制約のある作業",0.4,IF(#REF!="単純な制約のある作業",0.2,0)))))))</f>
        <v>#REF!</v>
      </c>
      <c r="I3596" s="260" t="e">
        <f t="shared" si="221"/>
        <v>#REF!</v>
      </c>
      <c r="J3596" s="258" t="e">
        <f>IF(#REF!&gt;=1,IF(#REF!&gt;=1,#REF!),IF(#REF!&gt;=0,"",))</f>
        <v>#REF!</v>
      </c>
      <c r="K3596" s="241" t="e">
        <f>保全管理データ!N6206</f>
        <v>#REF!</v>
      </c>
      <c r="L3596" s="259" t="e">
        <f>IF(#REF!="","",IF(#REF!="悪環境における作業",0.2,IF(#REF!="高所又は地下作業",0.1,IF(#REF!="錯綜場所作業",0.3,IF(#REF!="複雑な制約のある作業",0.4,IF(#REF!="単純な制約のある作業",0.2,0))))))</f>
        <v>#REF!</v>
      </c>
      <c r="M3596" s="260" t="e">
        <f t="shared" si="222"/>
        <v>#REF!</v>
      </c>
    </row>
    <row r="3597" spans="2:13" s="254" customFormat="1" ht="27.75" customHeight="1" x14ac:dyDescent="0.2">
      <c r="B3597" s="536" t="s">
        <v>264</v>
      </c>
      <c r="C3597" s="537"/>
      <c r="D3597" s="265"/>
      <c r="E3597" s="224" t="s">
        <v>245</v>
      </c>
      <c r="F3597" s="258" t="e">
        <f>IF(#REF!&gt;=1,IF(#REF!&gt;=1,#REF!),IF(#REF!&gt;=0,"",))</f>
        <v>#REF!</v>
      </c>
      <c r="G3597" s="241" t="e">
        <f>保全管理データ!N6180</f>
        <v>#REF!</v>
      </c>
      <c r="H3597" s="259" t="e">
        <f>IF(#REF!="無","",IF(#REF!="","",IF(#REF!="悪環境における作業",0.2,IF(#REF!="高所又は地下作業",0.1,IF(#REF!="錯綜場所作業",0.3,IF(#REF!="複雑な制約のある作業",0.4,IF(#REF!="単純な制約のある作業",0.2,0)))))))</f>
        <v>#REF!</v>
      </c>
      <c r="I3597" s="260" t="e">
        <f t="shared" si="221"/>
        <v>#REF!</v>
      </c>
      <c r="J3597" s="258" t="e">
        <f>IF(#REF!&gt;=1,IF(#REF!&gt;=1,#REF!),IF(#REF!&gt;=0,"",))</f>
        <v>#REF!</v>
      </c>
      <c r="K3597" s="241" t="e">
        <f>保全管理データ!N6207</f>
        <v>#REF!</v>
      </c>
      <c r="L3597" s="259" t="e">
        <f>IF(#REF!="","",IF(#REF!="悪環境における作業",0.2,IF(#REF!="高所又は地下作業",0.1,IF(#REF!="錯綜場所作業",0.3,IF(#REF!="複雑な制約のある作業",0.4,IF(#REF!="単純な制約のある作業",0.2,0))))))</f>
        <v>#REF!</v>
      </c>
      <c r="M3597" s="260" t="e">
        <f t="shared" si="222"/>
        <v>#REF!</v>
      </c>
    </row>
    <row r="3598" spans="2:13" s="254" customFormat="1" ht="27.75" customHeight="1" x14ac:dyDescent="0.2">
      <c r="B3598" s="536" t="s">
        <v>265</v>
      </c>
      <c r="C3598" s="537"/>
      <c r="D3598" s="265"/>
      <c r="E3598" s="224" t="s">
        <v>245</v>
      </c>
      <c r="F3598" s="258" t="e">
        <f>IF(#REF!&gt;=1,IF(#REF!&gt;=1,#REF!),IF(#REF!&gt;=0,"",))</f>
        <v>#REF!</v>
      </c>
      <c r="G3598" s="241" t="e">
        <f>保全管理データ!N6181</f>
        <v>#REF!</v>
      </c>
      <c r="H3598" s="259" t="e">
        <f>IF(#REF!="無","",IF(#REF!="","",IF(#REF!="悪環境における作業",0.2,IF(#REF!="高所又は地下作業",0.1,IF(#REF!="錯綜場所作業",0.3,IF(#REF!="複雑な制約のある作業",0.4,IF(#REF!="単純な制約のある作業",0.2,0)))))))</f>
        <v>#REF!</v>
      </c>
      <c r="I3598" s="260" t="e">
        <f t="shared" si="221"/>
        <v>#REF!</v>
      </c>
      <c r="J3598" s="258" t="e">
        <f>IF(#REF!&gt;=1,IF(#REF!&gt;=1,#REF!),IF(#REF!&gt;=0,"",))</f>
        <v>#REF!</v>
      </c>
      <c r="K3598" s="241" t="e">
        <f>保全管理データ!N6208</f>
        <v>#REF!</v>
      </c>
      <c r="L3598" s="259" t="e">
        <f>IF(#REF!="","",IF(#REF!="悪環境における作業",0.2,IF(#REF!="高所又は地下作業",0.1,IF(#REF!="錯綜場所作業",0.3,IF(#REF!="複雑な制約のある作業",0.4,IF(#REF!="単純な制約のある作業",0.2,0))))))</f>
        <v>#REF!</v>
      </c>
      <c r="M3598" s="260" t="e">
        <f t="shared" si="222"/>
        <v>#REF!</v>
      </c>
    </row>
    <row r="3599" spans="2:13" s="254" customFormat="1" ht="27.75" customHeight="1" x14ac:dyDescent="0.2">
      <c r="B3599" s="536" t="s">
        <v>266</v>
      </c>
      <c r="C3599" s="537"/>
      <c r="D3599" s="265"/>
      <c r="E3599" s="224" t="s">
        <v>245</v>
      </c>
      <c r="F3599" s="258" t="e">
        <f>IF(#REF!&gt;=1,IF(#REF!&gt;=1,#REF!),IF(#REF!&gt;=0,"",))</f>
        <v>#REF!</v>
      </c>
      <c r="G3599" s="241" t="e">
        <f>保全管理データ!N6182</f>
        <v>#REF!</v>
      </c>
      <c r="H3599" s="259" t="e">
        <f>IF(#REF!="無","",IF(#REF!="","",IF(#REF!="悪環境における作業",0.2,IF(#REF!="高所又は地下作業",0.1,IF(#REF!="錯綜場所作業",0.3,IF(#REF!="複雑な制約のある作業",0.4,IF(#REF!="単純な制約のある作業",0.2,0)))))))</f>
        <v>#REF!</v>
      </c>
      <c r="I3599" s="260" t="e">
        <f t="shared" si="221"/>
        <v>#REF!</v>
      </c>
      <c r="J3599" s="258" t="e">
        <f>IF(#REF!&gt;=1,IF(#REF!&gt;=1,#REF!),IF(#REF!&gt;=0,"",))</f>
        <v>#REF!</v>
      </c>
      <c r="K3599" s="241" t="e">
        <f>保全管理データ!N6209</f>
        <v>#REF!</v>
      </c>
      <c r="L3599" s="259" t="e">
        <f>IF(#REF!="","",IF(#REF!="悪環境における作業",0.2,IF(#REF!="高所又は地下作業",0.1,IF(#REF!="錯綜場所作業",0.3,IF(#REF!="複雑な制約のある作業",0.4,IF(#REF!="単純な制約のある作業",0.2,0))))))</f>
        <v>#REF!</v>
      </c>
      <c r="M3599" s="260" t="e">
        <f t="shared" si="222"/>
        <v>#REF!</v>
      </c>
    </row>
    <row r="3600" spans="2:13" s="254" customFormat="1" ht="27.75" customHeight="1" x14ac:dyDescent="0.2">
      <c r="B3600" s="536" t="s">
        <v>81</v>
      </c>
      <c r="C3600" s="537"/>
      <c r="D3600" s="265"/>
      <c r="E3600" s="224" t="s">
        <v>245</v>
      </c>
      <c r="F3600" s="258" t="e">
        <f>IF(#REF!&gt;=1,IF(#REF!&gt;=1,#REF!),IF(#REF!&gt;=0,"",))</f>
        <v>#REF!</v>
      </c>
      <c r="G3600" s="241" t="e">
        <f>保全管理データ!N6183</f>
        <v>#REF!</v>
      </c>
      <c r="H3600" s="259" t="e">
        <f>IF(#REF!="無","",IF(#REF!="","",IF(#REF!="悪環境における作業",0.2,IF(#REF!="高所又は地下作業",0.1,IF(#REF!="錯綜場所作業",0.3,IF(#REF!="複雑な制約のある作業",0.4,IF(#REF!="単純な制約のある作業",0.2,0)))))))</f>
        <v>#REF!</v>
      </c>
      <c r="I3600" s="260" t="e">
        <f t="shared" si="221"/>
        <v>#REF!</v>
      </c>
      <c r="J3600" s="258" t="e">
        <f>IF(#REF!&gt;=1,IF(#REF!&gt;=1,#REF!),IF(#REF!&gt;=0,"",))</f>
        <v>#REF!</v>
      </c>
      <c r="K3600" s="241" t="e">
        <f>保全管理データ!N6210</f>
        <v>#REF!</v>
      </c>
      <c r="L3600" s="259" t="e">
        <f>IF(#REF!="","",IF(#REF!="悪環境における作業",0.2,IF(#REF!="高所又は地下作業",0.1,IF(#REF!="錯綜場所作業",0.3,IF(#REF!="複雑な制約のある作業",0.4,IF(#REF!="単純な制約のある作業",0.2,0))))))</f>
        <v>#REF!</v>
      </c>
      <c r="M3600" s="260" t="e">
        <f t="shared" si="222"/>
        <v>#REF!</v>
      </c>
    </row>
    <row r="3601" spans="2:13" s="254" customFormat="1" ht="27.75" customHeight="1" x14ac:dyDescent="0.2">
      <c r="B3601" s="536" t="s">
        <v>267</v>
      </c>
      <c r="C3601" s="537"/>
      <c r="D3601" s="265"/>
      <c r="E3601" s="224" t="s">
        <v>247</v>
      </c>
      <c r="F3601" s="258" t="e">
        <f>IF(#REF!&gt;=1,IF(#REF!&gt;=1,#REF!),IF(#REF!&gt;=0,"",))</f>
        <v>#REF!</v>
      </c>
      <c r="G3601" s="241" t="e">
        <f>保全管理データ!N6184</f>
        <v>#REF!</v>
      </c>
      <c r="H3601" s="259" t="e">
        <f>IF(#REF!="無","",IF(#REF!="","",IF(#REF!="悪環境における作業",0.2,IF(#REF!="高所又は地下作業",0.1,IF(#REF!="錯綜場所作業",0.3,IF(#REF!="複雑な制約のある作業",0.4,IF(#REF!="単純な制約のある作業",0.2,0)))))))</f>
        <v>#REF!</v>
      </c>
      <c r="I3601" s="260" t="e">
        <f t="shared" si="221"/>
        <v>#REF!</v>
      </c>
      <c r="J3601" s="258" t="e">
        <f>IF(#REF!&gt;=1,IF(#REF!&gt;=1,#REF!),IF(#REF!&gt;=0,"",))</f>
        <v>#REF!</v>
      </c>
      <c r="K3601" s="241" t="e">
        <f>保全管理データ!N6211</f>
        <v>#REF!</v>
      </c>
      <c r="L3601" s="259" t="e">
        <f>IF(#REF!="","",IF(#REF!="悪環境における作業",0.2,IF(#REF!="高所又は地下作業",0.1,IF(#REF!="錯綜場所作業",0.3,IF(#REF!="複雑な制約のある作業",0.4,IF(#REF!="単純な制約のある作業",0.2,0))))))</f>
        <v>#REF!</v>
      </c>
      <c r="M3601" s="260" t="e">
        <f t="shared" si="222"/>
        <v>#REF!</v>
      </c>
    </row>
    <row r="3602" spans="2:13" s="254" customFormat="1" ht="27.75" customHeight="1" x14ac:dyDescent="0.2">
      <c r="B3602" s="536" t="s">
        <v>268</v>
      </c>
      <c r="C3602" s="537"/>
      <c r="D3602" s="265"/>
      <c r="E3602" s="224" t="s">
        <v>246</v>
      </c>
      <c r="F3602" s="258" t="e">
        <f>IF(#REF!&gt;=1,IF(#REF!&gt;=1,#REF!),IF(#REF!&gt;=0,"",))</f>
        <v>#REF!</v>
      </c>
      <c r="G3602" s="241" t="e">
        <f>保全管理データ!N6185</f>
        <v>#REF!</v>
      </c>
      <c r="H3602" s="259" t="e">
        <f>IF(#REF!="無","",IF(#REF!="","",IF(#REF!="悪環境における作業",0.2,IF(#REF!="高所又は地下作業",0.1,IF(#REF!="錯綜場所作業",0.3,IF(#REF!="複雑な制約のある作業",0.4,IF(#REF!="単純な制約のある作業",0.2,0)))))))</f>
        <v>#REF!</v>
      </c>
      <c r="I3602" s="260" t="e">
        <f t="shared" si="221"/>
        <v>#REF!</v>
      </c>
      <c r="J3602" s="258" t="e">
        <f>IF(#REF!&gt;=1,IF(#REF!&gt;=1,#REF!),IF(#REF!&gt;=0,"",))</f>
        <v>#REF!</v>
      </c>
      <c r="K3602" s="241" t="e">
        <f>保全管理データ!N6212</f>
        <v>#REF!</v>
      </c>
      <c r="L3602" s="259" t="e">
        <f>IF(#REF!="","",IF(#REF!="悪環境における作業",0.2,IF(#REF!="高所又は地下作業",0.1,IF(#REF!="錯綜場所作業",0.3,IF(#REF!="複雑な制約のある作業",0.4,IF(#REF!="単純な制約のある作業",0.2,0))))))</f>
        <v>#REF!</v>
      </c>
      <c r="M3602" s="260" t="e">
        <f t="shared" si="222"/>
        <v>#REF!</v>
      </c>
    </row>
    <row r="3603" spans="2:13" s="254" customFormat="1" ht="27.75" customHeight="1" thickBot="1" x14ac:dyDescent="0.25">
      <c r="B3603" s="538" t="s">
        <v>269</v>
      </c>
      <c r="C3603" s="539"/>
      <c r="D3603" s="266"/>
      <c r="E3603" s="252" t="s">
        <v>245</v>
      </c>
      <c r="F3603" s="261" t="e">
        <f>IF(#REF!&gt;=1,IF(#REF!&gt;=1,#REF!),IF(#REF!&gt;=0,"",))</f>
        <v>#REF!</v>
      </c>
      <c r="G3603" s="245" t="e">
        <f>保全管理データ!N6186</f>
        <v>#REF!</v>
      </c>
      <c r="H3603" s="259" t="e">
        <f>IF(#REF!="無","",IF(#REF!="","",IF(#REF!="悪環境における作業",0.2,IF(#REF!="高所又は地下作業",0.1,IF(#REF!="錯綜場所作業",0.3,IF(#REF!="複雑な制約のある作業",0.4,IF(#REF!="単純な制約のある作業",0.2,0)))))))</f>
        <v>#REF!</v>
      </c>
      <c r="I3603" s="260" t="e">
        <f t="shared" si="221"/>
        <v>#REF!</v>
      </c>
      <c r="J3603" s="261" t="e">
        <f>IF(#REF!&gt;=1,IF(#REF!&gt;=1,#REF!),IF(#REF!&gt;=0,"",))</f>
        <v>#REF!</v>
      </c>
      <c r="K3603" s="245" t="e">
        <f>保全管理データ!N6213</f>
        <v>#REF!</v>
      </c>
      <c r="L3603" s="262" t="e">
        <f>IF(#REF!="","",IF(#REF!="悪環境における作業",0.2,IF(#REF!="高所又は地下作業",0.1,IF(#REF!="錯綜場所作業",0.3,IF(#REF!="複雑な制約のある作業",0.4,IF(#REF!="単純な制約のある作業",0.2,0))))))</f>
        <v>#REF!</v>
      </c>
      <c r="M3603" s="260" t="e">
        <f t="shared" si="222"/>
        <v>#REF!</v>
      </c>
    </row>
    <row r="3604" spans="2:13" s="254" customFormat="1" ht="27.75" customHeight="1" thickBot="1" x14ac:dyDescent="0.25">
      <c r="B3604" s="532" t="s">
        <v>190</v>
      </c>
      <c r="C3604" s="532"/>
      <c r="D3604" s="532"/>
      <c r="E3604" s="532"/>
      <c r="F3604" s="533" t="e">
        <f>SUM(I3580:I3603)</f>
        <v>#REF!</v>
      </c>
      <c r="G3604" s="534"/>
      <c r="H3604" s="534"/>
      <c r="I3604" s="535"/>
      <c r="J3604" s="533" t="e">
        <f>IF(SUM(J3580:J3603)=0,"0.00",SUM(M3580:M3603))</f>
        <v>#REF!</v>
      </c>
      <c r="K3604" s="534"/>
      <c r="L3604" s="534"/>
      <c r="M3604" s="535"/>
    </row>
    <row r="3605" spans="2:13" s="254" customFormat="1" ht="27.75" customHeight="1" thickBot="1" x14ac:dyDescent="0.25">
      <c r="B3605" s="532" t="s">
        <v>97</v>
      </c>
      <c r="C3605" s="532"/>
      <c r="D3605" s="532"/>
      <c r="E3605" s="532"/>
      <c r="F3605" s="533" t="e">
        <f>IF(#REF!="５年以下","0",IF(#REF!="５年～１０年",0.1,IF(#REF!="１０年以上",0.15)))</f>
        <v>#REF!</v>
      </c>
      <c r="G3605" s="534"/>
      <c r="H3605" s="534"/>
      <c r="I3605" s="534"/>
      <c r="J3605" s="534"/>
      <c r="K3605" s="534"/>
      <c r="L3605" s="534"/>
      <c r="M3605" s="535"/>
    </row>
    <row r="3606" spans="2:13" s="254" customFormat="1" ht="27.75" customHeight="1" thickBot="1" x14ac:dyDescent="0.25">
      <c r="B3606" s="533" t="s">
        <v>273</v>
      </c>
      <c r="C3606" s="534"/>
      <c r="D3606" s="534"/>
      <c r="E3606" s="535"/>
      <c r="F3606" s="533" t="e">
        <f>F3604*(1+F3605)</f>
        <v>#REF!</v>
      </c>
      <c r="G3606" s="534"/>
      <c r="H3606" s="534"/>
      <c r="I3606" s="534"/>
      <c r="J3606" s="533" t="e">
        <f>J3604*(1+F3605)</f>
        <v>#REF!</v>
      </c>
      <c r="K3606" s="534"/>
      <c r="L3606" s="534"/>
      <c r="M3606" s="535"/>
    </row>
    <row r="3607" spans="2:13" s="254" customFormat="1" ht="27.75" customHeight="1" thickBot="1" x14ac:dyDescent="0.25">
      <c r="B3607" s="532" t="s">
        <v>191</v>
      </c>
      <c r="C3607" s="532"/>
      <c r="D3607" s="532"/>
      <c r="E3607" s="532"/>
      <c r="F3607" s="533" t="e">
        <f>#REF!*(#REF!*#REF!+#REF!*#REF!)</f>
        <v>#REF!</v>
      </c>
      <c r="G3607" s="534"/>
      <c r="H3607" s="535"/>
      <c r="I3607" s="532" t="e">
        <f>#REF!</f>
        <v>#REF!</v>
      </c>
      <c r="J3607" s="533"/>
      <c r="K3607" s="263" t="s">
        <v>230</v>
      </c>
      <c r="L3607" s="535" t="e">
        <f>B3578</f>
        <v>#REF!</v>
      </c>
      <c r="M3607" s="532"/>
    </row>
    <row r="3608" spans="2:13" s="254" customFormat="1" ht="45" customHeight="1" thickBot="1" x14ac:dyDescent="0.25">
      <c r="B3608" s="253"/>
      <c r="C3608" s="253"/>
      <c r="D3608" s="253"/>
      <c r="E3608" s="253"/>
      <c r="F3608" s="253"/>
      <c r="G3608" s="253"/>
      <c r="H3608" s="253"/>
      <c r="I3608" s="253"/>
      <c r="J3608" s="253"/>
      <c r="K3608" s="253"/>
      <c r="L3608" s="253"/>
      <c r="M3608" s="253"/>
    </row>
    <row r="3609" spans="2:13" s="254" customFormat="1" ht="27.75" customHeight="1" thickBot="1" x14ac:dyDescent="0.25">
      <c r="B3609" s="542" t="s">
        <v>128</v>
      </c>
      <c r="C3609" s="543"/>
      <c r="D3609" s="543"/>
      <c r="E3609" s="544"/>
      <c r="F3609" s="253"/>
      <c r="G3609" s="253"/>
      <c r="H3609" s="253"/>
      <c r="I3609" s="253"/>
      <c r="J3609" s="253"/>
      <c r="K3609" s="253"/>
      <c r="L3609" s="253"/>
      <c r="M3609" s="253"/>
    </row>
    <row r="3610" spans="2:13" s="254" customFormat="1" ht="27.75" customHeight="1" x14ac:dyDescent="0.2">
      <c r="B3610" s="545" t="e">
        <f>#REF!</f>
        <v>#REF!</v>
      </c>
      <c r="C3610" s="546"/>
      <c r="D3610" s="547"/>
      <c r="E3610" s="548"/>
      <c r="F3610" s="552" t="s">
        <v>240</v>
      </c>
      <c r="G3610" s="553"/>
      <c r="H3610" s="553"/>
      <c r="I3610" s="554"/>
      <c r="J3610" s="552" t="s">
        <v>239</v>
      </c>
      <c r="K3610" s="553"/>
      <c r="L3610" s="553"/>
      <c r="M3610" s="554"/>
    </row>
    <row r="3611" spans="2:13" s="254" customFormat="1" ht="27.75" customHeight="1" thickBot="1" x14ac:dyDescent="0.25">
      <c r="B3611" s="549"/>
      <c r="C3611" s="550"/>
      <c r="D3611" s="550"/>
      <c r="E3611" s="551"/>
      <c r="F3611" s="255" t="s">
        <v>149</v>
      </c>
      <c r="G3611" s="256" t="s">
        <v>151</v>
      </c>
      <c r="H3611" s="256" t="s">
        <v>96</v>
      </c>
      <c r="I3611" s="257" t="s">
        <v>150</v>
      </c>
      <c r="J3611" s="255" t="s">
        <v>149</v>
      </c>
      <c r="K3611" s="256" t="s">
        <v>151</v>
      </c>
      <c r="L3611" s="256" t="s">
        <v>96</v>
      </c>
      <c r="M3611" s="257" t="s">
        <v>150</v>
      </c>
    </row>
    <row r="3612" spans="2:13" s="254" customFormat="1" ht="27.75" customHeight="1" thickTop="1" x14ac:dyDescent="0.2">
      <c r="B3612" s="540" t="s">
        <v>241</v>
      </c>
      <c r="C3612" s="541"/>
      <c r="D3612" s="264"/>
      <c r="E3612" s="237" t="s">
        <v>242</v>
      </c>
      <c r="F3612" s="258" t="e">
        <f>IF(#REF!&gt;=1,IF(#REF!&gt;=1,#REF!),IF(#REF!&gt;=0,"",))</f>
        <v>#REF!</v>
      </c>
      <c r="G3612" s="241" t="e">
        <f>保全管理データ!N6219</f>
        <v>#REF!</v>
      </c>
      <c r="H3612" s="259" t="e">
        <f>IF(#REF!="無","",IF(#REF!="","",IF(#REF!="悪環境における作業",0.2,IF(#REF!="高所又は地下作業",0.1,IF(#REF!="錯綜場所作業",0.3,IF(#REF!="複雑な制約のある作業",0.4,IF(#REF!="単純な制約のある作業",0.2,0)))))))</f>
        <v>#REF!</v>
      </c>
      <c r="I3612" s="260" t="e">
        <f>IF(F3612="","",F3612*G3612*(1+IF(H3612="",0,H3612)))</f>
        <v>#REF!</v>
      </c>
      <c r="J3612" s="258" t="e">
        <f>IF(#REF!&gt;=1,IF(#REF!&gt;=1,#REF!),IF(#REF!&gt;=0,"",))</f>
        <v>#REF!</v>
      </c>
      <c r="K3612" s="241" t="e">
        <f>保全管理データ!N6246</f>
        <v>#REF!</v>
      </c>
      <c r="L3612" s="259" t="e">
        <f>IF(#REF!="","",IF(#REF!="悪環境における作業",0.2,IF(#REF!="高所又は地下作業",0.1,IF(#REF!="錯綜場所作業",0.3,IF(#REF!="複雑な制約のある作業",0.4,IF(#REF!="単純な制約のある作業",0.2,0))))))</f>
        <v>#REF!</v>
      </c>
      <c r="M3612" s="260" t="e">
        <f>IF(J3612="","",J3612*K3612*(1+IF(L3612="",0,L3612)))</f>
        <v>#REF!</v>
      </c>
    </row>
    <row r="3613" spans="2:13" s="254" customFormat="1" ht="27.75" customHeight="1" x14ac:dyDescent="0.2">
      <c r="B3613" s="536" t="s">
        <v>243</v>
      </c>
      <c r="C3613" s="537"/>
      <c r="D3613" s="265"/>
      <c r="E3613" s="224" t="s">
        <v>242</v>
      </c>
      <c r="F3613" s="258" t="e">
        <f>IF(#REF!&gt;=1,IF(#REF!&gt;=1,#REF!),IF(#REF!&gt;=0,"",))</f>
        <v>#REF!</v>
      </c>
      <c r="G3613" s="241" t="e">
        <f>保全管理データ!N6220</f>
        <v>#REF!</v>
      </c>
      <c r="H3613" s="259" t="e">
        <f>IF(#REF!="無","",IF(#REF!="","",IF(#REF!="悪環境における作業",0.2,IF(#REF!="高所又は地下作業",0.1,IF(#REF!="錯綜場所作業",0.3,IF(#REF!="複雑な制約のある作業",0.4,IF(#REF!="単純な制約のある作業",0.2,0)))))))</f>
        <v>#REF!</v>
      </c>
      <c r="I3613" s="260" t="e">
        <f t="shared" ref="I3613:I3635" si="223">IF(F3613="","",F3613*G3613*(1+IF(H3613="",0,H3613)))</f>
        <v>#REF!</v>
      </c>
      <c r="J3613" s="258" t="e">
        <f>IF(#REF!&gt;=1,IF(#REF!&gt;=1,#REF!),IF(#REF!&gt;=0,"",))</f>
        <v>#REF!</v>
      </c>
      <c r="K3613" s="241" t="e">
        <f>保全管理データ!N6247</f>
        <v>#REF!</v>
      </c>
      <c r="L3613" s="259" t="e">
        <f>IF(#REF!="","",IF(#REF!="悪環境における作業",0.2,IF(#REF!="高所又は地下作業",0.1,IF(#REF!="錯綜場所作業",0.3,IF(#REF!="複雑な制約のある作業",0.4,IF(#REF!="単純な制約のある作業",0.2,0))))))</f>
        <v>#REF!</v>
      </c>
      <c r="M3613" s="260" t="e">
        <f t="shared" ref="M3613:M3635" si="224">IF(J3613="","",J3613*K3613*(1+IF(L3613="",0,L3613)))</f>
        <v>#REF!</v>
      </c>
    </row>
    <row r="3614" spans="2:13" s="254" customFormat="1" ht="27.75" customHeight="1" x14ac:dyDescent="0.2">
      <c r="B3614" s="536" t="s">
        <v>249</v>
      </c>
      <c r="C3614" s="537"/>
      <c r="D3614" s="265"/>
      <c r="E3614" s="224" t="s">
        <v>244</v>
      </c>
      <c r="F3614" s="258" t="e">
        <f>IF(#REF!&gt;=1,IF(#REF!&gt;=1,#REF!),IF(#REF!&gt;=0,"",))</f>
        <v>#REF!</v>
      </c>
      <c r="G3614" s="241" t="e">
        <f>保全管理データ!N6221</f>
        <v>#REF!</v>
      </c>
      <c r="H3614" s="259" t="e">
        <f>IF(#REF!="無","",IF(#REF!="","",IF(#REF!="悪環境における作業",0.2,IF(#REF!="高所又は地下作業",0.1,IF(#REF!="錯綜場所作業",0.3,IF(#REF!="複雑な制約のある作業",0.4,IF(#REF!="単純な制約のある作業",0.2,0)))))))</f>
        <v>#REF!</v>
      </c>
      <c r="I3614" s="260" t="e">
        <f t="shared" si="223"/>
        <v>#REF!</v>
      </c>
      <c r="J3614" s="258" t="e">
        <f>IF(#REF!&gt;=1,IF(#REF!&gt;=1,#REF!),IF(#REF!&gt;=0,"",))</f>
        <v>#REF!</v>
      </c>
      <c r="K3614" s="241" t="e">
        <f>保全管理データ!N6248</f>
        <v>#REF!</v>
      </c>
      <c r="L3614" s="259" t="e">
        <f>IF(#REF!="","",IF(#REF!="悪環境における作業",0.2,IF(#REF!="高所又は地下作業",0.1,IF(#REF!="錯綜場所作業",0.3,IF(#REF!="複雑な制約のある作業",0.4,IF(#REF!="単純な制約のある作業",0.2,0))))))</f>
        <v>#REF!</v>
      </c>
      <c r="M3614" s="260" t="e">
        <f t="shared" si="224"/>
        <v>#REF!</v>
      </c>
    </row>
    <row r="3615" spans="2:13" s="254" customFormat="1" ht="27.75" customHeight="1" x14ac:dyDescent="0.2">
      <c r="B3615" s="536" t="s">
        <v>250</v>
      </c>
      <c r="C3615" s="537"/>
      <c r="D3615" s="265"/>
      <c r="E3615" s="224" t="s">
        <v>244</v>
      </c>
      <c r="F3615" s="258" t="e">
        <f>IF(#REF!&gt;=1,IF(#REF!&gt;=1,#REF!),IF(#REF!&gt;=0,"",))</f>
        <v>#REF!</v>
      </c>
      <c r="G3615" s="241" t="e">
        <f>保全管理データ!N6222</f>
        <v>#REF!</v>
      </c>
      <c r="H3615" s="259" t="e">
        <f>IF(#REF!="無","",IF(#REF!="","",IF(#REF!="悪環境における作業",0.2,IF(#REF!="高所又は地下作業",0.1,IF(#REF!="錯綜場所作業",0.3,IF(#REF!="複雑な制約のある作業",0.4,IF(#REF!="単純な制約のある作業",0.2,0)))))))</f>
        <v>#REF!</v>
      </c>
      <c r="I3615" s="260" t="e">
        <f t="shared" si="223"/>
        <v>#REF!</v>
      </c>
      <c r="J3615" s="258" t="e">
        <f>IF(#REF!&gt;=1,IF(#REF!&gt;=1,#REF!),IF(#REF!&gt;=0,"",))</f>
        <v>#REF!</v>
      </c>
      <c r="K3615" s="241" t="e">
        <f>保全管理データ!N6249</f>
        <v>#REF!</v>
      </c>
      <c r="L3615" s="259" t="e">
        <f>IF(#REF!="","",IF(#REF!="悪環境における作業",0.2,IF(#REF!="高所又は地下作業",0.1,IF(#REF!="錯綜場所作業",0.3,IF(#REF!="複雑な制約のある作業",0.4,IF(#REF!="単純な制約のある作業",0.2,0))))))</f>
        <v>#REF!</v>
      </c>
      <c r="M3615" s="260" t="e">
        <f t="shared" si="224"/>
        <v>#REF!</v>
      </c>
    </row>
    <row r="3616" spans="2:13" s="254" customFormat="1" ht="27.75" customHeight="1" x14ac:dyDescent="0.2">
      <c r="B3616" s="536" t="s">
        <v>251</v>
      </c>
      <c r="C3616" s="537"/>
      <c r="D3616" s="265"/>
      <c r="E3616" s="224" t="s">
        <v>242</v>
      </c>
      <c r="F3616" s="258" t="e">
        <f>IF(#REF!&gt;=1,IF(#REF!&gt;=1,#REF!),IF(#REF!&gt;=0,"",))</f>
        <v>#REF!</v>
      </c>
      <c r="G3616" s="241" t="e">
        <f>保全管理データ!N6223</f>
        <v>#REF!</v>
      </c>
      <c r="H3616" s="259" t="e">
        <f>IF(#REF!="無","",IF(#REF!="","",IF(#REF!="悪環境における作業",0.2,IF(#REF!="高所又は地下作業",0.1,IF(#REF!="錯綜場所作業",0.3,IF(#REF!="複雑な制約のある作業",0.4,IF(#REF!="単純な制約のある作業",0.2,0)))))))</f>
        <v>#REF!</v>
      </c>
      <c r="I3616" s="260" t="e">
        <f t="shared" si="223"/>
        <v>#REF!</v>
      </c>
      <c r="J3616" s="258" t="e">
        <f>IF(#REF!&gt;=1,IF(#REF!&gt;=1,#REF!),IF(#REF!&gt;=0,"",))</f>
        <v>#REF!</v>
      </c>
      <c r="K3616" s="241" t="e">
        <f>保全管理データ!N6250</f>
        <v>#REF!</v>
      </c>
      <c r="L3616" s="259" t="e">
        <f>IF(#REF!="","",IF(#REF!="悪環境における作業",0.2,IF(#REF!="高所又は地下作業",0.1,IF(#REF!="錯綜場所作業",0.3,IF(#REF!="複雑な制約のある作業",0.4,IF(#REF!="単純な制約のある作業",0.2,0))))))</f>
        <v>#REF!</v>
      </c>
      <c r="M3616" s="260" t="e">
        <f t="shared" si="224"/>
        <v>#REF!</v>
      </c>
    </row>
    <row r="3617" spans="2:13" s="254" customFormat="1" ht="27.75" customHeight="1" x14ac:dyDescent="0.2">
      <c r="B3617" s="536" t="s">
        <v>252</v>
      </c>
      <c r="C3617" s="537"/>
      <c r="D3617" s="265"/>
      <c r="E3617" s="224" t="s">
        <v>244</v>
      </c>
      <c r="F3617" s="258" t="e">
        <f>IF(#REF!&gt;=1,IF(#REF!&gt;=1,#REF!),IF(#REF!&gt;=0,"",))</f>
        <v>#REF!</v>
      </c>
      <c r="G3617" s="241" t="e">
        <f>保全管理データ!N6224</f>
        <v>#REF!</v>
      </c>
      <c r="H3617" s="259" t="e">
        <f>IF(#REF!="無","",IF(#REF!="","",IF(#REF!="悪環境における作業",0.2,IF(#REF!="高所又は地下作業",0.1,IF(#REF!="錯綜場所作業",0.3,IF(#REF!="複雑な制約のある作業",0.4,IF(#REF!="単純な制約のある作業",0.2,0)))))))</f>
        <v>#REF!</v>
      </c>
      <c r="I3617" s="260" t="e">
        <f t="shared" si="223"/>
        <v>#REF!</v>
      </c>
      <c r="J3617" s="258" t="e">
        <f>IF(#REF!&gt;=1,IF(#REF!&gt;=1,#REF!),IF(#REF!&gt;=0,"",))</f>
        <v>#REF!</v>
      </c>
      <c r="K3617" s="241" t="e">
        <f>保全管理データ!N6251</f>
        <v>#REF!</v>
      </c>
      <c r="L3617" s="259" t="e">
        <f>IF(#REF!="","",IF(#REF!="悪環境における作業",0.2,IF(#REF!="高所又は地下作業",0.1,IF(#REF!="錯綜場所作業",0.3,IF(#REF!="複雑な制約のある作業",0.4,IF(#REF!="単純な制約のある作業",0.2,0))))))</f>
        <v>#REF!</v>
      </c>
      <c r="M3617" s="260" t="e">
        <f t="shared" si="224"/>
        <v>#REF!</v>
      </c>
    </row>
    <row r="3618" spans="2:13" s="254" customFormat="1" ht="27.75" customHeight="1" x14ac:dyDescent="0.2">
      <c r="B3618" s="536" t="s">
        <v>253</v>
      </c>
      <c r="C3618" s="537"/>
      <c r="D3618" s="265"/>
      <c r="E3618" s="224" t="s">
        <v>242</v>
      </c>
      <c r="F3618" s="258" t="e">
        <f>IF(#REF!&gt;=1,IF(#REF!&gt;=1,#REF!),IF(#REF!&gt;=0,"",))</f>
        <v>#REF!</v>
      </c>
      <c r="G3618" s="241" t="e">
        <f>保全管理データ!N6225</f>
        <v>#REF!</v>
      </c>
      <c r="H3618" s="259" t="e">
        <f>IF(#REF!="無","",IF(#REF!="","",IF(#REF!="悪環境における作業",0.2,IF(#REF!="高所又は地下作業",0.1,IF(#REF!="錯綜場所作業",0.3,IF(#REF!="複雑な制約のある作業",0.4,IF(#REF!="単純な制約のある作業",0.2,0)))))))</f>
        <v>#REF!</v>
      </c>
      <c r="I3618" s="260" t="e">
        <f t="shared" si="223"/>
        <v>#REF!</v>
      </c>
      <c r="J3618" s="258" t="e">
        <f>IF(#REF!&gt;=1,IF(#REF!&gt;=1,#REF!),IF(#REF!&gt;=0,"",))</f>
        <v>#REF!</v>
      </c>
      <c r="K3618" s="241" t="e">
        <f>保全管理データ!N6252</f>
        <v>#REF!</v>
      </c>
      <c r="L3618" s="259" t="e">
        <f>IF(#REF!="","",IF(#REF!="悪環境における作業",0.2,IF(#REF!="高所又は地下作業",0.1,IF(#REF!="錯綜場所作業",0.3,IF(#REF!="複雑な制約のある作業",0.4,IF(#REF!="単純な制約のある作業",0.2,0))))))</f>
        <v>#REF!</v>
      </c>
      <c r="M3618" s="260" t="e">
        <f t="shared" si="224"/>
        <v>#REF!</v>
      </c>
    </row>
    <row r="3619" spans="2:13" s="254" customFormat="1" ht="27.75" customHeight="1" x14ac:dyDescent="0.2">
      <c r="B3619" s="536" t="s">
        <v>254</v>
      </c>
      <c r="C3619" s="537"/>
      <c r="D3619" s="265"/>
      <c r="E3619" s="224" t="s">
        <v>242</v>
      </c>
      <c r="F3619" s="258" t="e">
        <f>IF(#REF!&gt;=1,IF(#REF!&gt;=1,#REF!),IF(#REF!&gt;=0,"",))</f>
        <v>#REF!</v>
      </c>
      <c r="G3619" s="241" t="e">
        <f>保全管理データ!N6226</f>
        <v>#REF!</v>
      </c>
      <c r="H3619" s="259" t="e">
        <f>IF(#REF!="無","",IF(#REF!="","",IF(#REF!="悪環境における作業",0.2,IF(#REF!="高所又は地下作業",0.1,IF(#REF!="錯綜場所作業",0.3,IF(#REF!="複雑な制約のある作業",0.4,IF(#REF!="単純な制約のある作業",0.2,0)))))))</f>
        <v>#REF!</v>
      </c>
      <c r="I3619" s="260" t="e">
        <f t="shared" si="223"/>
        <v>#REF!</v>
      </c>
      <c r="J3619" s="258" t="e">
        <f>IF(#REF!&gt;=1,IF(#REF!&gt;=1,#REF!),IF(#REF!&gt;=0,"",))</f>
        <v>#REF!</v>
      </c>
      <c r="K3619" s="241" t="e">
        <f>保全管理データ!N6253</f>
        <v>#REF!</v>
      </c>
      <c r="L3619" s="259" t="e">
        <f>IF(#REF!="","",IF(#REF!="悪環境における作業",0.2,IF(#REF!="高所又は地下作業",0.1,IF(#REF!="錯綜場所作業",0.3,IF(#REF!="複雑な制約のある作業",0.4,IF(#REF!="単純な制約のある作業",0.2,0))))))</f>
        <v>#REF!</v>
      </c>
      <c r="M3619" s="260" t="e">
        <f t="shared" si="224"/>
        <v>#REF!</v>
      </c>
    </row>
    <row r="3620" spans="2:13" s="254" customFormat="1" ht="27.75" customHeight="1" x14ac:dyDescent="0.2">
      <c r="B3620" s="536" t="s">
        <v>255</v>
      </c>
      <c r="C3620" s="537"/>
      <c r="D3620" s="265"/>
      <c r="E3620" s="224" t="s">
        <v>245</v>
      </c>
      <c r="F3620" s="258" t="e">
        <f>IF(#REF!&gt;=1,IF(#REF!&gt;=1,#REF!),IF(#REF!&gt;=0,"",))</f>
        <v>#REF!</v>
      </c>
      <c r="G3620" s="241" t="e">
        <f>保全管理データ!N6227</f>
        <v>#REF!</v>
      </c>
      <c r="H3620" s="259" t="e">
        <f>IF(#REF!="無","",IF(#REF!="","",IF(#REF!="悪環境における作業",0.2,IF(#REF!="高所又は地下作業",0.1,IF(#REF!="錯綜場所作業",0.3,IF(#REF!="複雑な制約のある作業",0.4,IF(#REF!="単純な制約のある作業",0.2,0)))))))</f>
        <v>#REF!</v>
      </c>
      <c r="I3620" s="260" t="e">
        <f t="shared" si="223"/>
        <v>#REF!</v>
      </c>
      <c r="J3620" s="258" t="e">
        <f>IF(#REF!&gt;=1,IF(#REF!&gt;=1,#REF!),IF(#REF!&gt;=0,"",))</f>
        <v>#REF!</v>
      </c>
      <c r="K3620" s="241" t="e">
        <f>保全管理データ!N6254</f>
        <v>#REF!</v>
      </c>
      <c r="L3620" s="259" t="e">
        <f>IF(#REF!="","",IF(#REF!="悪環境における作業",0.2,IF(#REF!="高所又は地下作業",0.1,IF(#REF!="錯綜場所作業",0.3,IF(#REF!="複雑な制約のある作業",0.4,IF(#REF!="単純な制約のある作業",0.2,0))))))</f>
        <v>#REF!</v>
      </c>
      <c r="M3620" s="260" t="e">
        <f t="shared" si="224"/>
        <v>#REF!</v>
      </c>
    </row>
    <row r="3621" spans="2:13" s="254" customFormat="1" ht="27.75" customHeight="1" x14ac:dyDescent="0.2">
      <c r="B3621" s="536" t="s">
        <v>256</v>
      </c>
      <c r="C3621" s="537"/>
      <c r="D3621" s="265"/>
      <c r="E3621" s="224" t="s">
        <v>242</v>
      </c>
      <c r="F3621" s="258" t="e">
        <f>IF(#REF!&gt;=1,IF(#REF!&gt;=1,#REF!),IF(#REF!&gt;=0,"",))</f>
        <v>#REF!</v>
      </c>
      <c r="G3621" s="241" t="e">
        <f>保全管理データ!N6228</f>
        <v>#REF!</v>
      </c>
      <c r="H3621" s="259" t="e">
        <f>IF(#REF!="無","",IF(#REF!="","",IF(#REF!="悪環境における作業",0.2,IF(#REF!="高所又は地下作業",0.1,IF(#REF!="錯綜場所作業",0.3,IF(#REF!="複雑な制約のある作業",0.4,IF(#REF!="単純な制約のある作業",0.2,0)))))))</f>
        <v>#REF!</v>
      </c>
      <c r="I3621" s="260" t="e">
        <f t="shared" si="223"/>
        <v>#REF!</v>
      </c>
      <c r="J3621" s="258" t="e">
        <f>IF(#REF!&gt;=1,IF(#REF!&gt;=1,#REF!),IF(#REF!&gt;=0,"",))</f>
        <v>#REF!</v>
      </c>
      <c r="K3621" s="241" t="e">
        <f>保全管理データ!N6255</f>
        <v>#REF!</v>
      </c>
      <c r="L3621" s="259" t="e">
        <f>IF(#REF!="","",IF(#REF!="悪環境における作業",0.2,IF(#REF!="高所又は地下作業",0.1,IF(#REF!="錯綜場所作業",0.3,IF(#REF!="複雑な制約のある作業",0.4,IF(#REF!="単純な制約のある作業",0.2,0))))))</f>
        <v>#REF!</v>
      </c>
      <c r="M3621" s="260" t="e">
        <f t="shared" si="224"/>
        <v>#REF!</v>
      </c>
    </row>
    <row r="3622" spans="2:13" s="254" customFormat="1" ht="27.75" customHeight="1" x14ac:dyDescent="0.2">
      <c r="B3622" s="536" t="s">
        <v>257</v>
      </c>
      <c r="C3622" s="537"/>
      <c r="D3622" s="265"/>
      <c r="E3622" s="224" t="s">
        <v>245</v>
      </c>
      <c r="F3622" s="258" t="e">
        <f>IF(#REF!&gt;=1,IF(#REF!&gt;=1,#REF!),IF(#REF!&gt;=0,"",))</f>
        <v>#REF!</v>
      </c>
      <c r="G3622" s="241" t="e">
        <f>保全管理データ!N6229</f>
        <v>#REF!</v>
      </c>
      <c r="H3622" s="259" t="e">
        <f>IF(#REF!="無","",IF(#REF!="","",IF(#REF!="悪環境における作業",0.2,IF(#REF!="高所又は地下作業",0.1,IF(#REF!="錯綜場所作業",0.3,IF(#REF!="複雑な制約のある作業",0.4,IF(#REF!="単純な制約のある作業",0.2,0)))))))</f>
        <v>#REF!</v>
      </c>
      <c r="I3622" s="260" t="e">
        <f t="shared" si="223"/>
        <v>#REF!</v>
      </c>
      <c r="J3622" s="258" t="e">
        <f>IF(#REF!&gt;=1,IF(#REF!&gt;=1,#REF!),IF(#REF!&gt;=0,"",))</f>
        <v>#REF!</v>
      </c>
      <c r="K3622" s="241" t="e">
        <f>保全管理データ!N6256</f>
        <v>#REF!</v>
      </c>
      <c r="L3622" s="259" t="e">
        <f>IF(#REF!="","",IF(#REF!="悪環境における作業",0.2,IF(#REF!="高所又は地下作業",0.1,IF(#REF!="錯綜場所作業",0.3,IF(#REF!="複雑な制約のある作業",0.4,IF(#REF!="単純な制約のある作業",0.2,0))))))</f>
        <v>#REF!</v>
      </c>
      <c r="M3622" s="260" t="e">
        <f t="shared" si="224"/>
        <v>#REF!</v>
      </c>
    </row>
    <row r="3623" spans="2:13" s="254" customFormat="1" ht="27.75" customHeight="1" x14ac:dyDescent="0.2">
      <c r="B3623" s="536" t="s">
        <v>258</v>
      </c>
      <c r="C3623" s="537"/>
      <c r="D3623" s="265"/>
      <c r="E3623" s="224" t="s">
        <v>245</v>
      </c>
      <c r="F3623" s="258" t="e">
        <f>IF(#REF!&gt;=1,IF(#REF!&gt;=1,#REF!),IF(#REF!&gt;=0,"",))</f>
        <v>#REF!</v>
      </c>
      <c r="G3623" s="241" t="e">
        <f>保全管理データ!N6230</f>
        <v>#REF!</v>
      </c>
      <c r="H3623" s="259" t="e">
        <f>IF(#REF!="無","",IF(#REF!="","",IF(#REF!="悪環境における作業",0.2,IF(#REF!="高所又は地下作業",0.1,IF(#REF!="錯綜場所作業",0.3,IF(#REF!="複雑な制約のある作業",0.4,IF(#REF!="単純な制約のある作業",0.2,0)))))))</f>
        <v>#REF!</v>
      </c>
      <c r="I3623" s="260" t="e">
        <f t="shared" si="223"/>
        <v>#REF!</v>
      </c>
      <c r="J3623" s="258" t="e">
        <f>IF(#REF!&gt;=1,IF(#REF!&gt;=1,#REF!),IF(#REF!&gt;=0,"",))</f>
        <v>#REF!</v>
      </c>
      <c r="K3623" s="241" t="e">
        <f>保全管理データ!N6257</f>
        <v>#REF!</v>
      </c>
      <c r="L3623" s="259" t="e">
        <f>IF(#REF!="","",IF(#REF!="悪環境における作業",0.2,IF(#REF!="高所又は地下作業",0.1,IF(#REF!="錯綜場所作業",0.3,IF(#REF!="複雑な制約のある作業",0.4,IF(#REF!="単純な制約のある作業",0.2,0))))))</f>
        <v>#REF!</v>
      </c>
      <c r="M3623" s="260" t="e">
        <f t="shared" si="224"/>
        <v>#REF!</v>
      </c>
    </row>
    <row r="3624" spans="2:13" s="254" customFormat="1" ht="27.75" customHeight="1" x14ac:dyDescent="0.2">
      <c r="B3624" s="536" t="s">
        <v>259</v>
      </c>
      <c r="C3624" s="537"/>
      <c r="D3624" s="265"/>
      <c r="E3624" s="224" t="s">
        <v>245</v>
      </c>
      <c r="F3624" s="258" t="e">
        <f>IF(#REF!&gt;=1,IF(#REF!&gt;=1,#REF!),IF(#REF!&gt;=0,"",))</f>
        <v>#REF!</v>
      </c>
      <c r="G3624" s="241" t="e">
        <f>保全管理データ!N6231</f>
        <v>#REF!</v>
      </c>
      <c r="H3624" s="259" t="e">
        <f>IF(#REF!="無","",IF(#REF!="","",IF(#REF!="悪環境における作業",0.2,IF(#REF!="高所又は地下作業",0.1,IF(#REF!="錯綜場所作業",0.3,IF(#REF!="複雑な制約のある作業",0.4,IF(#REF!="単純な制約のある作業",0.2,0)))))))</f>
        <v>#REF!</v>
      </c>
      <c r="I3624" s="260" t="e">
        <f t="shared" si="223"/>
        <v>#REF!</v>
      </c>
      <c r="J3624" s="258" t="e">
        <f>IF(#REF!&gt;=1,IF(#REF!&gt;=1,#REF!),IF(#REF!&gt;=0,"",))</f>
        <v>#REF!</v>
      </c>
      <c r="K3624" s="241" t="e">
        <f>保全管理データ!N6258</f>
        <v>#REF!</v>
      </c>
      <c r="L3624" s="259" t="e">
        <f>IF(#REF!="","",IF(#REF!="悪環境における作業",0.2,IF(#REF!="高所又は地下作業",0.1,IF(#REF!="錯綜場所作業",0.3,IF(#REF!="複雑な制約のある作業",0.4,IF(#REF!="単純な制約のある作業",0.2,0))))))</f>
        <v>#REF!</v>
      </c>
      <c r="M3624" s="260" t="e">
        <f t="shared" si="224"/>
        <v>#REF!</v>
      </c>
    </row>
    <row r="3625" spans="2:13" s="254" customFormat="1" ht="27.75" customHeight="1" x14ac:dyDescent="0.2">
      <c r="B3625" s="536" t="s">
        <v>260</v>
      </c>
      <c r="C3625" s="537"/>
      <c r="D3625" s="265"/>
      <c r="E3625" s="224" t="s">
        <v>248</v>
      </c>
      <c r="F3625" s="258" t="e">
        <f>IF(#REF!&gt;=1,IF(#REF!&gt;=1,#REF!),IF(#REF!&gt;=0,"",))</f>
        <v>#REF!</v>
      </c>
      <c r="G3625" s="241" t="e">
        <f>保全管理データ!N6232</f>
        <v>#REF!</v>
      </c>
      <c r="H3625" s="259" t="e">
        <f>IF(#REF!="無","",IF(#REF!="","",IF(#REF!="悪環境における作業",0.2,IF(#REF!="高所又は地下作業",0.1,IF(#REF!="錯綜場所作業",0.3,IF(#REF!="複雑な制約のある作業",0.4,IF(#REF!="単純な制約のある作業",0.2,0)))))))</f>
        <v>#REF!</v>
      </c>
      <c r="I3625" s="260" t="e">
        <f t="shared" si="223"/>
        <v>#REF!</v>
      </c>
      <c r="J3625" s="258" t="e">
        <f>IF(#REF!&gt;=1,IF(#REF!&gt;=1,#REF!),IF(#REF!&gt;=0,"",))</f>
        <v>#REF!</v>
      </c>
      <c r="K3625" s="241" t="e">
        <f>保全管理データ!N6259</f>
        <v>#REF!</v>
      </c>
      <c r="L3625" s="259" t="e">
        <f>IF(#REF!="","",IF(#REF!="悪環境における作業",0.2,IF(#REF!="高所又は地下作業",0.1,IF(#REF!="錯綜場所作業",0.3,IF(#REF!="複雑な制約のある作業",0.4,IF(#REF!="単純な制約のある作業",0.2,0))))))</f>
        <v>#REF!</v>
      </c>
      <c r="M3625" s="260" t="e">
        <f t="shared" si="224"/>
        <v>#REF!</v>
      </c>
    </row>
    <row r="3626" spans="2:13" s="254" customFormat="1" ht="27.75" customHeight="1" x14ac:dyDescent="0.2">
      <c r="B3626" s="536" t="s">
        <v>261</v>
      </c>
      <c r="C3626" s="537"/>
      <c r="D3626" s="265"/>
      <c r="E3626" s="224" t="s">
        <v>247</v>
      </c>
      <c r="F3626" s="258" t="e">
        <f>IF(#REF!&gt;=1,IF(#REF!&gt;=1,#REF!),IF(#REF!&gt;=0,"",))</f>
        <v>#REF!</v>
      </c>
      <c r="G3626" s="241" t="e">
        <f>保全管理データ!N6233</f>
        <v>#REF!</v>
      </c>
      <c r="H3626" s="259" t="e">
        <f>IF(#REF!="無","",IF(#REF!="","",IF(#REF!="悪環境における作業",0.2,IF(#REF!="高所又は地下作業",0.1,IF(#REF!="錯綜場所作業",0.3,IF(#REF!="複雑な制約のある作業",0.4,IF(#REF!="単純な制約のある作業",0.2,0)))))))</f>
        <v>#REF!</v>
      </c>
      <c r="I3626" s="260" t="e">
        <f t="shared" si="223"/>
        <v>#REF!</v>
      </c>
      <c r="J3626" s="258" t="e">
        <f>IF(#REF!&gt;=1,IF(#REF!&gt;=1,#REF!),IF(#REF!&gt;=0,"",))</f>
        <v>#REF!</v>
      </c>
      <c r="K3626" s="241" t="e">
        <f>保全管理データ!N6260</f>
        <v>#REF!</v>
      </c>
      <c r="L3626" s="259" t="e">
        <f>IF(#REF!="","",IF(#REF!="悪環境における作業",0.2,IF(#REF!="高所又は地下作業",0.1,IF(#REF!="錯綜場所作業",0.3,IF(#REF!="複雑な制約のある作業",0.4,IF(#REF!="単純な制約のある作業",0.2,0))))))</f>
        <v>#REF!</v>
      </c>
      <c r="M3626" s="260" t="e">
        <f t="shared" si="224"/>
        <v>#REF!</v>
      </c>
    </row>
    <row r="3627" spans="2:13" s="254" customFormat="1" ht="27.75" customHeight="1" x14ac:dyDescent="0.2">
      <c r="B3627" s="536" t="s">
        <v>262</v>
      </c>
      <c r="C3627" s="537"/>
      <c r="D3627" s="265"/>
      <c r="E3627" s="224" t="s">
        <v>245</v>
      </c>
      <c r="F3627" s="258" t="e">
        <f>IF(#REF!&gt;=1,IF(#REF!&gt;=1,#REF!),IF(#REF!&gt;=0,"",))</f>
        <v>#REF!</v>
      </c>
      <c r="G3627" s="241" t="e">
        <f>保全管理データ!N6234</f>
        <v>#REF!</v>
      </c>
      <c r="H3627" s="259" t="e">
        <f>IF(#REF!="無","",IF(#REF!="","",IF(#REF!="悪環境における作業",0.2,IF(#REF!="高所又は地下作業",0.1,IF(#REF!="錯綜場所作業",0.3,IF(#REF!="複雑な制約のある作業",0.4,IF(#REF!="単純な制約のある作業",0.2,0)))))))</f>
        <v>#REF!</v>
      </c>
      <c r="I3627" s="260" t="e">
        <f t="shared" si="223"/>
        <v>#REF!</v>
      </c>
      <c r="J3627" s="258" t="e">
        <f>IF(#REF!&gt;=1,IF(#REF!&gt;=1,#REF!),IF(#REF!&gt;=0,"",))</f>
        <v>#REF!</v>
      </c>
      <c r="K3627" s="241" t="e">
        <f>保全管理データ!N6261</f>
        <v>#REF!</v>
      </c>
      <c r="L3627" s="259" t="e">
        <f>IF(#REF!="","",IF(#REF!="悪環境における作業",0.2,IF(#REF!="高所又は地下作業",0.1,IF(#REF!="錯綜場所作業",0.3,IF(#REF!="複雑な制約のある作業",0.4,IF(#REF!="単純な制約のある作業",0.2,0))))))</f>
        <v>#REF!</v>
      </c>
      <c r="M3627" s="260" t="e">
        <f t="shared" si="224"/>
        <v>#REF!</v>
      </c>
    </row>
    <row r="3628" spans="2:13" s="254" customFormat="1" ht="27.75" customHeight="1" x14ac:dyDescent="0.2">
      <c r="B3628" s="536" t="s">
        <v>263</v>
      </c>
      <c r="C3628" s="537"/>
      <c r="D3628" s="265"/>
      <c r="E3628" s="224" t="s">
        <v>245</v>
      </c>
      <c r="F3628" s="258" t="e">
        <f>IF(#REF!&gt;=1,IF(#REF!&gt;=1,#REF!),IF(#REF!&gt;=0,"",))</f>
        <v>#REF!</v>
      </c>
      <c r="G3628" s="241" t="e">
        <f>保全管理データ!N6235</f>
        <v>#REF!</v>
      </c>
      <c r="H3628" s="259" t="e">
        <f>IF(#REF!="無","",IF(#REF!="","",IF(#REF!="悪環境における作業",0.2,IF(#REF!="高所又は地下作業",0.1,IF(#REF!="錯綜場所作業",0.3,IF(#REF!="複雑な制約のある作業",0.4,IF(#REF!="単純な制約のある作業",0.2,0)))))))</f>
        <v>#REF!</v>
      </c>
      <c r="I3628" s="260" t="e">
        <f t="shared" si="223"/>
        <v>#REF!</v>
      </c>
      <c r="J3628" s="258" t="e">
        <f>IF(#REF!&gt;=1,IF(#REF!&gt;=1,#REF!),IF(#REF!&gt;=0,"",))</f>
        <v>#REF!</v>
      </c>
      <c r="K3628" s="241" t="e">
        <f>保全管理データ!N6262</f>
        <v>#REF!</v>
      </c>
      <c r="L3628" s="259" t="e">
        <f>IF(#REF!="","",IF(#REF!="悪環境における作業",0.2,IF(#REF!="高所又は地下作業",0.1,IF(#REF!="錯綜場所作業",0.3,IF(#REF!="複雑な制約のある作業",0.4,IF(#REF!="単純な制約のある作業",0.2,0))))))</f>
        <v>#REF!</v>
      </c>
      <c r="M3628" s="260" t="e">
        <f t="shared" si="224"/>
        <v>#REF!</v>
      </c>
    </row>
    <row r="3629" spans="2:13" s="254" customFormat="1" ht="27.75" customHeight="1" x14ac:dyDescent="0.2">
      <c r="B3629" s="536" t="s">
        <v>264</v>
      </c>
      <c r="C3629" s="537"/>
      <c r="D3629" s="265"/>
      <c r="E3629" s="224" t="s">
        <v>245</v>
      </c>
      <c r="F3629" s="258" t="e">
        <f>IF(#REF!&gt;=1,IF(#REF!&gt;=1,#REF!),IF(#REF!&gt;=0,"",))</f>
        <v>#REF!</v>
      </c>
      <c r="G3629" s="241" t="e">
        <f>保全管理データ!N6236</f>
        <v>#REF!</v>
      </c>
      <c r="H3629" s="259" t="e">
        <f>IF(#REF!="無","",IF(#REF!="","",IF(#REF!="悪環境における作業",0.2,IF(#REF!="高所又は地下作業",0.1,IF(#REF!="錯綜場所作業",0.3,IF(#REF!="複雑な制約のある作業",0.4,IF(#REF!="単純な制約のある作業",0.2,0)))))))</f>
        <v>#REF!</v>
      </c>
      <c r="I3629" s="260" t="e">
        <f t="shared" si="223"/>
        <v>#REF!</v>
      </c>
      <c r="J3629" s="258" t="e">
        <f>IF(#REF!&gt;=1,IF(#REF!&gt;=1,#REF!),IF(#REF!&gt;=0,"",))</f>
        <v>#REF!</v>
      </c>
      <c r="K3629" s="241" t="e">
        <f>保全管理データ!N6263</f>
        <v>#REF!</v>
      </c>
      <c r="L3629" s="259" t="e">
        <f>IF(#REF!="","",IF(#REF!="悪環境における作業",0.2,IF(#REF!="高所又は地下作業",0.1,IF(#REF!="錯綜場所作業",0.3,IF(#REF!="複雑な制約のある作業",0.4,IF(#REF!="単純な制約のある作業",0.2,0))))))</f>
        <v>#REF!</v>
      </c>
      <c r="M3629" s="260" t="e">
        <f t="shared" si="224"/>
        <v>#REF!</v>
      </c>
    </row>
    <row r="3630" spans="2:13" s="254" customFormat="1" ht="27.75" customHeight="1" x14ac:dyDescent="0.2">
      <c r="B3630" s="536" t="s">
        <v>265</v>
      </c>
      <c r="C3630" s="537"/>
      <c r="D3630" s="265"/>
      <c r="E3630" s="224" t="s">
        <v>245</v>
      </c>
      <c r="F3630" s="258" t="e">
        <f>IF(#REF!&gt;=1,IF(#REF!&gt;=1,#REF!),IF(#REF!&gt;=0,"",))</f>
        <v>#REF!</v>
      </c>
      <c r="G3630" s="241" t="e">
        <f>保全管理データ!N6237</f>
        <v>#REF!</v>
      </c>
      <c r="H3630" s="259" t="e">
        <f>IF(#REF!="無","",IF(#REF!="","",IF(#REF!="悪環境における作業",0.2,IF(#REF!="高所又は地下作業",0.1,IF(#REF!="錯綜場所作業",0.3,IF(#REF!="複雑な制約のある作業",0.4,IF(#REF!="単純な制約のある作業",0.2,0)))))))</f>
        <v>#REF!</v>
      </c>
      <c r="I3630" s="260" t="e">
        <f t="shared" si="223"/>
        <v>#REF!</v>
      </c>
      <c r="J3630" s="258" t="e">
        <f>IF(#REF!&gt;=1,IF(#REF!&gt;=1,#REF!),IF(#REF!&gt;=0,"",))</f>
        <v>#REF!</v>
      </c>
      <c r="K3630" s="241" t="e">
        <f>保全管理データ!N6264</f>
        <v>#REF!</v>
      </c>
      <c r="L3630" s="259" t="e">
        <f>IF(#REF!="","",IF(#REF!="悪環境における作業",0.2,IF(#REF!="高所又は地下作業",0.1,IF(#REF!="錯綜場所作業",0.3,IF(#REF!="複雑な制約のある作業",0.4,IF(#REF!="単純な制約のある作業",0.2,0))))))</f>
        <v>#REF!</v>
      </c>
      <c r="M3630" s="260" t="e">
        <f t="shared" si="224"/>
        <v>#REF!</v>
      </c>
    </row>
    <row r="3631" spans="2:13" s="254" customFormat="1" ht="27.75" customHeight="1" x14ac:dyDescent="0.2">
      <c r="B3631" s="536" t="s">
        <v>266</v>
      </c>
      <c r="C3631" s="537"/>
      <c r="D3631" s="265"/>
      <c r="E3631" s="224" t="s">
        <v>245</v>
      </c>
      <c r="F3631" s="258" t="e">
        <f>IF(#REF!&gt;=1,IF(#REF!&gt;=1,#REF!),IF(#REF!&gt;=0,"",))</f>
        <v>#REF!</v>
      </c>
      <c r="G3631" s="241" t="e">
        <f>保全管理データ!N6238</f>
        <v>#REF!</v>
      </c>
      <c r="H3631" s="259" t="e">
        <f>IF(#REF!="無","",IF(#REF!="","",IF(#REF!="悪環境における作業",0.2,IF(#REF!="高所又は地下作業",0.1,IF(#REF!="錯綜場所作業",0.3,IF(#REF!="複雑な制約のある作業",0.4,IF(#REF!="単純な制約のある作業",0.2,0)))))))</f>
        <v>#REF!</v>
      </c>
      <c r="I3631" s="260" t="e">
        <f t="shared" si="223"/>
        <v>#REF!</v>
      </c>
      <c r="J3631" s="258" t="e">
        <f>IF(#REF!&gt;=1,IF(#REF!&gt;=1,#REF!),IF(#REF!&gt;=0,"",))</f>
        <v>#REF!</v>
      </c>
      <c r="K3631" s="241" t="e">
        <f>保全管理データ!N6265</f>
        <v>#REF!</v>
      </c>
      <c r="L3631" s="259" t="e">
        <f>IF(#REF!="","",IF(#REF!="悪環境における作業",0.2,IF(#REF!="高所又は地下作業",0.1,IF(#REF!="錯綜場所作業",0.3,IF(#REF!="複雑な制約のある作業",0.4,IF(#REF!="単純な制約のある作業",0.2,0))))))</f>
        <v>#REF!</v>
      </c>
      <c r="M3631" s="260" t="e">
        <f t="shared" si="224"/>
        <v>#REF!</v>
      </c>
    </row>
    <row r="3632" spans="2:13" s="254" customFormat="1" ht="27.75" customHeight="1" x14ac:dyDescent="0.2">
      <c r="B3632" s="536" t="s">
        <v>81</v>
      </c>
      <c r="C3632" s="537"/>
      <c r="D3632" s="265"/>
      <c r="E3632" s="224" t="s">
        <v>245</v>
      </c>
      <c r="F3632" s="258" t="e">
        <f>IF(#REF!&gt;=1,IF(#REF!&gt;=1,#REF!),IF(#REF!&gt;=0,"",))</f>
        <v>#REF!</v>
      </c>
      <c r="G3632" s="241" t="e">
        <f>保全管理データ!N6239</f>
        <v>#REF!</v>
      </c>
      <c r="H3632" s="259" t="e">
        <f>IF(#REF!="無","",IF(#REF!="","",IF(#REF!="悪環境における作業",0.2,IF(#REF!="高所又は地下作業",0.1,IF(#REF!="錯綜場所作業",0.3,IF(#REF!="複雑な制約のある作業",0.4,IF(#REF!="単純な制約のある作業",0.2,0)))))))</f>
        <v>#REF!</v>
      </c>
      <c r="I3632" s="260" t="e">
        <f t="shared" si="223"/>
        <v>#REF!</v>
      </c>
      <c r="J3632" s="258" t="e">
        <f>IF(#REF!&gt;=1,IF(#REF!&gt;=1,#REF!),IF(#REF!&gt;=0,"",))</f>
        <v>#REF!</v>
      </c>
      <c r="K3632" s="241" t="e">
        <f>保全管理データ!N6266</f>
        <v>#REF!</v>
      </c>
      <c r="L3632" s="259" t="e">
        <f>IF(#REF!="","",IF(#REF!="悪環境における作業",0.2,IF(#REF!="高所又は地下作業",0.1,IF(#REF!="錯綜場所作業",0.3,IF(#REF!="複雑な制約のある作業",0.4,IF(#REF!="単純な制約のある作業",0.2,0))))))</f>
        <v>#REF!</v>
      </c>
      <c r="M3632" s="260" t="e">
        <f t="shared" si="224"/>
        <v>#REF!</v>
      </c>
    </row>
    <row r="3633" spans="2:13" s="254" customFormat="1" ht="27.75" customHeight="1" x14ac:dyDescent="0.2">
      <c r="B3633" s="536" t="s">
        <v>267</v>
      </c>
      <c r="C3633" s="537"/>
      <c r="D3633" s="265"/>
      <c r="E3633" s="224" t="s">
        <v>247</v>
      </c>
      <c r="F3633" s="258" t="e">
        <f>IF(#REF!&gt;=1,IF(#REF!&gt;=1,#REF!),IF(#REF!&gt;=0,"",))</f>
        <v>#REF!</v>
      </c>
      <c r="G3633" s="241" t="e">
        <f>保全管理データ!N6240</f>
        <v>#REF!</v>
      </c>
      <c r="H3633" s="259" t="e">
        <f>IF(#REF!="無","",IF(#REF!="","",IF(#REF!="悪環境における作業",0.2,IF(#REF!="高所又は地下作業",0.1,IF(#REF!="錯綜場所作業",0.3,IF(#REF!="複雑な制約のある作業",0.4,IF(#REF!="単純な制約のある作業",0.2,0)))))))</f>
        <v>#REF!</v>
      </c>
      <c r="I3633" s="260" t="e">
        <f t="shared" si="223"/>
        <v>#REF!</v>
      </c>
      <c r="J3633" s="258" t="e">
        <f>IF(#REF!&gt;=1,IF(#REF!&gt;=1,#REF!),IF(#REF!&gt;=0,"",))</f>
        <v>#REF!</v>
      </c>
      <c r="K3633" s="241" t="e">
        <f>保全管理データ!N6267</f>
        <v>#REF!</v>
      </c>
      <c r="L3633" s="259" t="e">
        <f>IF(#REF!="","",IF(#REF!="悪環境における作業",0.2,IF(#REF!="高所又は地下作業",0.1,IF(#REF!="錯綜場所作業",0.3,IF(#REF!="複雑な制約のある作業",0.4,IF(#REF!="単純な制約のある作業",0.2,0))))))</f>
        <v>#REF!</v>
      </c>
      <c r="M3633" s="260" t="e">
        <f t="shared" si="224"/>
        <v>#REF!</v>
      </c>
    </row>
    <row r="3634" spans="2:13" s="254" customFormat="1" ht="27.75" customHeight="1" x14ac:dyDescent="0.2">
      <c r="B3634" s="536" t="s">
        <v>268</v>
      </c>
      <c r="C3634" s="537"/>
      <c r="D3634" s="265"/>
      <c r="E3634" s="224" t="s">
        <v>246</v>
      </c>
      <c r="F3634" s="258" t="e">
        <f>IF(#REF!&gt;=1,IF(#REF!&gt;=1,#REF!),IF(#REF!&gt;=0,"",))</f>
        <v>#REF!</v>
      </c>
      <c r="G3634" s="241" t="e">
        <f>保全管理データ!N6241</f>
        <v>#REF!</v>
      </c>
      <c r="H3634" s="259" t="e">
        <f>IF(#REF!="無","",IF(#REF!="","",IF(#REF!="悪環境における作業",0.2,IF(#REF!="高所又は地下作業",0.1,IF(#REF!="錯綜場所作業",0.3,IF(#REF!="複雑な制約のある作業",0.4,IF(#REF!="単純な制約のある作業",0.2,0)))))))</f>
        <v>#REF!</v>
      </c>
      <c r="I3634" s="260" t="e">
        <f t="shared" si="223"/>
        <v>#REF!</v>
      </c>
      <c r="J3634" s="258" t="e">
        <f>IF(#REF!&gt;=1,IF(#REF!&gt;=1,#REF!),IF(#REF!&gt;=0,"",))</f>
        <v>#REF!</v>
      </c>
      <c r="K3634" s="241" t="e">
        <f>保全管理データ!N6268</f>
        <v>#REF!</v>
      </c>
      <c r="L3634" s="259" t="e">
        <f>IF(#REF!="","",IF(#REF!="悪環境における作業",0.2,IF(#REF!="高所又は地下作業",0.1,IF(#REF!="錯綜場所作業",0.3,IF(#REF!="複雑な制約のある作業",0.4,IF(#REF!="単純な制約のある作業",0.2,0))))))</f>
        <v>#REF!</v>
      </c>
      <c r="M3634" s="260" t="e">
        <f t="shared" si="224"/>
        <v>#REF!</v>
      </c>
    </row>
    <row r="3635" spans="2:13" s="254" customFormat="1" ht="27.75" customHeight="1" thickBot="1" x14ac:dyDescent="0.25">
      <c r="B3635" s="538" t="s">
        <v>269</v>
      </c>
      <c r="C3635" s="539"/>
      <c r="D3635" s="266"/>
      <c r="E3635" s="252" t="s">
        <v>245</v>
      </c>
      <c r="F3635" s="261" t="e">
        <f>IF(#REF!&gt;=1,IF(#REF!&gt;=1,#REF!),IF(#REF!&gt;=0,"",))</f>
        <v>#REF!</v>
      </c>
      <c r="G3635" s="245" t="e">
        <f>保全管理データ!N6242</f>
        <v>#REF!</v>
      </c>
      <c r="H3635" s="259" t="e">
        <f>IF(#REF!="無","",IF(#REF!="","",IF(#REF!="悪環境における作業",0.2,IF(#REF!="高所又は地下作業",0.1,IF(#REF!="錯綜場所作業",0.3,IF(#REF!="複雑な制約のある作業",0.4,IF(#REF!="単純な制約のある作業",0.2,0)))))))</f>
        <v>#REF!</v>
      </c>
      <c r="I3635" s="260" t="e">
        <f t="shared" si="223"/>
        <v>#REF!</v>
      </c>
      <c r="J3635" s="261" t="e">
        <f>IF(#REF!&gt;=1,IF(#REF!&gt;=1,#REF!),IF(#REF!&gt;=0,"",))</f>
        <v>#REF!</v>
      </c>
      <c r="K3635" s="245" t="e">
        <f>保全管理データ!N6269</f>
        <v>#REF!</v>
      </c>
      <c r="L3635" s="262" t="e">
        <f>IF(#REF!="","",IF(#REF!="悪環境における作業",0.2,IF(#REF!="高所又は地下作業",0.1,IF(#REF!="錯綜場所作業",0.3,IF(#REF!="複雑な制約のある作業",0.4,IF(#REF!="単純な制約のある作業",0.2,0))))))</f>
        <v>#REF!</v>
      </c>
      <c r="M3635" s="260" t="e">
        <f t="shared" si="224"/>
        <v>#REF!</v>
      </c>
    </row>
    <row r="3636" spans="2:13" s="254" customFormat="1" ht="27.75" customHeight="1" thickBot="1" x14ac:dyDescent="0.25">
      <c r="B3636" s="532" t="s">
        <v>190</v>
      </c>
      <c r="C3636" s="532"/>
      <c r="D3636" s="532"/>
      <c r="E3636" s="532"/>
      <c r="F3636" s="533" t="e">
        <f>SUM(I3612:I3635)</f>
        <v>#REF!</v>
      </c>
      <c r="G3636" s="534"/>
      <c r="H3636" s="534"/>
      <c r="I3636" s="535"/>
      <c r="J3636" s="533" t="e">
        <f>IF(SUM(J3612:J3635)=0,"0.00",SUM(M3612:M3635))</f>
        <v>#REF!</v>
      </c>
      <c r="K3636" s="534"/>
      <c r="L3636" s="534"/>
      <c r="M3636" s="535"/>
    </row>
    <row r="3637" spans="2:13" s="254" customFormat="1" ht="27.75" customHeight="1" thickBot="1" x14ac:dyDescent="0.25">
      <c r="B3637" s="532" t="s">
        <v>97</v>
      </c>
      <c r="C3637" s="532"/>
      <c r="D3637" s="532"/>
      <c r="E3637" s="532"/>
      <c r="F3637" s="533" t="e">
        <f>IF(#REF!="５年以下","0",IF(#REF!="５年～１０年",0.1,IF(#REF!="１０年以上",0.15)))</f>
        <v>#REF!</v>
      </c>
      <c r="G3637" s="534"/>
      <c r="H3637" s="534"/>
      <c r="I3637" s="534"/>
      <c r="J3637" s="534"/>
      <c r="K3637" s="534"/>
      <c r="L3637" s="534"/>
      <c r="M3637" s="535"/>
    </row>
    <row r="3638" spans="2:13" s="254" customFormat="1" ht="27.75" customHeight="1" thickBot="1" x14ac:dyDescent="0.25">
      <c r="B3638" s="533" t="s">
        <v>273</v>
      </c>
      <c r="C3638" s="534"/>
      <c r="D3638" s="534"/>
      <c r="E3638" s="535"/>
      <c r="F3638" s="533" t="e">
        <f>F3636*(1+F3637)</f>
        <v>#REF!</v>
      </c>
      <c r="G3638" s="534"/>
      <c r="H3638" s="534"/>
      <c r="I3638" s="534"/>
      <c r="J3638" s="533" t="e">
        <f>J3636*(1+F3637)</f>
        <v>#REF!</v>
      </c>
      <c r="K3638" s="534"/>
      <c r="L3638" s="534"/>
      <c r="M3638" s="535"/>
    </row>
    <row r="3639" spans="2:13" s="254" customFormat="1" ht="27.75" customHeight="1" thickBot="1" x14ac:dyDescent="0.25">
      <c r="B3639" s="532" t="s">
        <v>191</v>
      </c>
      <c r="C3639" s="532"/>
      <c r="D3639" s="532"/>
      <c r="E3639" s="532"/>
      <c r="F3639" s="533" t="e">
        <f>#REF!*(#REF!*#REF!+#REF!*#REF!)</f>
        <v>#REF!</v>
      </c>
      <c r="G3639" s="534"/>
      <c r="H3639" s="535"/>
      <c r="I3639" s="532" t="e">
        <f>#REF!</f>
        <v>#REF!</v>
      </c>
      <c r="J3639" s="533"/>
      <c r="K3639" s="263" t="s">
        <v>230</v>
      </c>
      <c r="L3639" s="535" t="e">
        <f>B3610</f>
        <v>#REF!</v>
      </c>
      <c r="M3639" s="532"/>
    </row>
    <row r="3640" spans="2:13" s="254" customFormat="1" ht="45" customHeight="1" thickBot="1" x14ac:dyDescent="0.25">
      <c r="B3640" s="253"/>
      <c r="C3640" s="253"/>
      <c r="D3640" s="253"/>
      <c r="E3640" s="253"/>
      <c r="F3640" s="253"/>
      <c r="G3640" s="253"/>
      <c r="H3640" s="253"/>
      <c r="I3640" s="253"/>
      <c r="J3640" s="253"/>
      <c r="K3640" s="253"/>
      <c r="L3640" s="253"/>
      <c r="M3640" s="253"/>
    </row>
    <row r="3641" spans="2:13" s="254" customFormat="1" ht="27.75" customHeight="1" thickBot="1" x14ac:dyDescent="0.25">
      <c r="B3641" s="542" t="s">
        <v>128</v>
      </c>
      <c r="C3641" s="543"/>
      <c r="D3641" s="543"/>
      <c r="E3641" s="544"/>
      <c r="F3641" s="253"/>
      <c r="G3641" s="253"/>
      <c r="H3641" s="253"/>
      <c r="I3641" s="253"/>
      <c r="J3641" s="253"/>
      <c r="K3641" s="253"/>
      <c r="L3641" s="253"/>
      <c r="M3641" s="253"/>
    </row>
    <row r="3642" spans="2:13" s="254" customFormat="1" ht="27.75" customHeight="1" x14ac:dyDescent="0.2">
      <c r="B3642" s="545" t="e">
        <f>#REF!</f>
        <v>#REF!</v>
      </c>
      <c r="C3642" s="546"/>
      <c r="D3642" s="547"/>
      <c r="E3642" s="548"/>
      <c r="F3642" s="552" t="s">
        <v>240</v>
      </c>
      <c r="G3642" s="553"/>
      <c r="H3642" s="553"/>
      <c r="I3642" s="554"/>
      <c r="J3642" s="552" t="s">
        <v>239</v>
      </c>
      <c r="K3642" s="553"/>
      <c r="L3642" s="553"/>
      <c r="M3642" s="554"/>
    </row>
    <row r="3643" spans="2:13" s="254" customFormat="1" ht="27.75" customHeight="1" thickBot="1" x14ac:dyDescent="0.25">
      <c r="B3643" s="549"/>
      <c r="C3643" s="550"/>
      <c r="D3643" s="550"/>
      <c r="E3643" s="551"/>
      <c r="F3643" s="255" t="s">
        <v>149</v>
      </c>
      <c r="G3643" s="256" t="s">
        <v>151</v>
      </c>
      <c r="H3643" s="256" t="s">
        <v>96</v>
      </c>
      <c r="I3643" s="257" t="s">
        <v>150</v>
      </c>
      <c r="J3643" s="255" t="s">
        <v>149</v>
      </c>
      <c r="K3643" s="256" t="s">
        <v>151</v>
      </c>
      <c r="L3643" s="256" t="s">
        <v>96</v>
      </c>
      <c r="M3643" s="257" t="s">
        <v>150</v>
      </c>
    </row>
    <row r="3644" spans="2:13" s="254" customFormat="1" ht="27.75" customHeight="1" thickTop="1" x14ac:dyDescent="0.2">
      <c r="B3644" s="540" t="s">
        <v>241</v>
      </c>
      <c r="C3644" s="541"/>
      <c r="D3644" s="264"/>
      <c r="E3644" s="237" t="s">
        <v>242</v>
      </c>
      <c r="F3644" s="258" t="e">
        <f>IF(#REF!&gt;=1,IF(#REF!&gt;=1,#REF!),IF(#REF!&gt;=0,"",))</f>
        <v>#REF!</v>
      </c>
      <c r="G3644" s="241" t="e">
        <f>保全管理データ!N6275</f>
        <v>#REF!</v>
      </c>
      <c r="H3644" s="259" t="e">
        <f>IF(#REF!="無","",IF(#REF!="","",IF(#REF!="悪環境における作業",0.2,IF(#REF!="高所又は地下作業",0.1,IF(#REF!="錯綜場所作業",0.3,IF(#REF!="複雑な制約のある作業",0.4,IF(#REF!="単純な制約のある作業",0.2,0)))))))</f>
        <v>#REF!</v>
      </c>
      <c r="I3644" s="260" t="e">
        <f>IF(F3644="","",F3644*G3644*(1+IF(H3644="",0,H3644)))</f>
        <v>#REF!</v>
      </c>
      <c r="J3644" s="258" t="e">
        <f>IF(#REF!&gt;=1,IF(#REF!&gt;=1,#REF!),IF(#REF!&gt;=0,"",))</f>
        <v>#REF!</v>
      </c>
      <c r="K3644" s="241" t="e">
        <f>保全管理データ!N6302</f>
        <v>#REF!</v>
      </c>
      <c r="L3644" s="259" t="e">
        <f>IF(#REF!="","",IF(#REF!="悪環境における作業",0.2,IF(#REF!="高所又は地下作業",0.1,IF(#REF!="錯綜場所作業",0.3,IF(#REF!="複雑な制約のある作業",0.4,IF(#REF!="単純な制約のある作業",0.2,0))))))</f>
        <v>#REF!</v>
      </c>
      <c r="M3644" s="260" t="e">
        <f>IF(J3644="","",J3644*K3644*(1+IF(L3644="",0,L3644)))</f>
        <v>#REF!</v>
      </c>
    </row>
    <row r="3645" spans="2:13" s="254" customFormat="1" ht="27.75" customHeight="1" x14ac:dyDescent="0.2">
      <c r="B3645" s="536" t="s">
        <v>243</v>
      </c>
      <c r="C3645" s="537"/>
      <c r="D3645" s="265"/>
      <c r="E3645" s="224" t="s">
        <v>242</v>
      </c>
      <c r="F3645" s="258" t="e">
        <f>IF(#REF!&gt;=1,IF(#REF!&gt;=1,#REF!),IF(#REF!&gt;=0,"",))</f>
        <v>#REF!</v>
      </c>
      <c r="G3645" s="241" t="e">
        <f>保全管理データ!N6276</f>
        <v>#REF!</v>
      </c>
      <c r="H3645" s="259" t="e">
        <f>IF(#REF!="無","",IF(#REF!="","",IF(#REF!="悪環境における作業",0.2,IF(#REF!="高所又は地下作業",0.1,IF(#REF!="錯綜場所作業",0.3,IF(#REF!="複雑な制約のある作業",0.4,IF(#REF!="単純な制約のある作業",0.2,0)))))))</f>
        <v>#REF!</v>
      </c>
      <c r="I3645" s="260" t="e">
        <f t="shared" ref="I3645:I3667" si="225">IF(F3645="","",F3645*G3645*(1+IF(H3645="",0,H3645)))</f>
        <v>#REF!</v>
      </c>
      <c r="J3645" s="258" t="e">
        <f>IF(#REF!&gt;=1,IF(#REF!&gt;=1,#REF!),IF(#REF!&gt;=0,"",))</f>
        <v>#REF!</v>
      </c>
      <c r="K3645" s="241" t="e">
        <f>保全管理データ!N6303</f>
        <v>#REF!</v>
      </c>
      <c r="L3645" s="259" t="e">
        <f>IF(#REF!="","",IF(#REF!="悪環境における作業",0.2,IF(#REF!="高所又は地下作業",0.1,IF(#REF!="錯綜場所作業",0.3,IF(#REF!="複雑な制約のある作業",0.4,IF(#REF!="単純な制約のある作業",0.2,0))))))</f>
        <v>#REF!</v>
      </c>
      <c r="M3645" s="260" t="e">
        <f t="shared" ref="M3645:M3667" si="226">IF(J3645="","",J3645*K3645*(1+IF(L3645="",0,L3645)))</f>
        <v>#REF!</v>
      </c>
    </row>
    <row r="3646" spans="2:13" s="254" customFormat="1" ht="27.75" customHeight="1" x14ac:dyDescent="0.2">
      <c r="B3646" s="536" t="s">
        <v>249</v>
      </c>
      <c r="C3646" s="537"/>
      <c r="D3646" s="265"/>
      <c r="E3646" s="224" t="s">
        <v>244</v>
      </c>
      <c r="F3646" s="258" t="e">
        <f>IF(#REF!&gt;=1,IF(#REF!&gt;=1,#REF!),IF(#REF!&gt;=0,"",))</f>
        <v>#REF!</v>
      </c>
      <c r="G3646" s="241" t="e">
        <f>保全管理データ!N6277</f>
        <v>#REF!</v>
      </c>
      <c r="H3646" s="259" t="e">
        <f>IF(#REF!="無","",IF(#REF!="","",IF(#REF!="悪環境における作業",0.2,IF(#REF!="高所又は地下作業",0.1,IF(#REF!="錯綜場所作業",0.3,IF(#REF!="複雑な制約のある作業",0.4,IF(#REF!="単純な制約のある作業",0.2,0)))))))</f>
        <v>#REF!</v>
      </c>
      <c r="I3646" s="260" t="e">
        <f t="shared" si="225"/>
        <v>#REF!</v>
      </c>
      <c r="J3646" s="258" t="e">
        <f>IF(#REF!&gt;=1,IF(#REF!&gt;=1,#REF!),IF(#REF!&gt;=0,"",))</f>
        <v>#REF!</v>
      </c>
      <c r="K3646" s="241" t="e">
        <f>保全管理データ!N6304</f>
        <v>#REF!</v>
      </c>
      <c r="L3646" s="259" t="e">
        <f>IF(#REF!="","",IF(#REF!="悪環境における作業",0.2,IF(#REF!="高所又は地下作業",0.1,IF(#REF!="錯綜場所作業",0.3,IF(#REF!="複雑な制約のある作業",0.4,IF(#REF!="単純な制約のある作業",0.2,0))))))</f>
        <v>#REF!</v>
      </c>
      <c r="M3646" s="260" t="e">
        <f t="shared" si="226"/>
        <v>#REF!</v>
      </c>
    </row>
    <row r="3647" spans="2:13" s="254" customFormat="1" ht="27.75" customHeight="1" x14ac:dyDescent="0.2">
      <c r="B3647" s="536" t="s">
        <v>250</v>
      </c>
      <c r="C3647" s="537"/>
      <c r="D3647" s="265"/>
      <c r="E3647" s="224" t="s">
        <v>244</v>
      </c>
      <c r="F3647" s="258" t="e">
        <f>IF(#REF!&gt;=1,IF(#REF!&gt;=1,#REF!),IF(#REF!&gt;=0,"",))</f>
        <v>#REF!</v>
      </c>
      <c r="G3647" s="241" t="e">
        <f>保全管理データ!N6278</f>
        <v>#REF!</v>
      </c>
      <c r="H3647" s="259" t="e">
        <f>IF(#REF!="無","",IF(#REF!="","",IF(#REF!="悪環境における作業",0.2,IF(#REF!="高所又は地下作業",0.1,IF(#REF!="錯綜場所作業",0.3,IF(#REF!="複雑な制約のある作業",0.4,IF(#REF!="単純な制約のある作業",0.2,0)))))))</f>
        <v>#REF!</v>
      </c>
      <c r="I3647" s="260" t="e">
        <f t="shared" si="225"/>
        <v>#REF!</v>
      </c>
      <c r="J3647" s="258" t="e">
        <f>IF(#REF!&gt;=1,IF(#REF!&gt;=1,#REF!),IF(#REF!&gt;=0,"",))</f>
        <v>#REF!</v>
      </c>
      <c r="K3647" s="241" t="e">
        <f>保全管理データ!N6305</f>
        <v>#REF!</v>
      </c>
      <c r="L3647" s="259" t="e">
        <f>IF(#REF!="","",IF(#REF!="悪環境における作業",0.2,IF(#REF!="高所又は地下作業",0.1,IF(#REF!="錯綜場所作業",0.3,IF(#REF!="複雑な制約のある作業",0.4,IF(#REF!="単純な制約のある作業",0.2,0))))))</f>
        <v>#REF!</v>
      </c>
      <c r="M3647" s="260" t="e">
        <f t="shared" si="226"/>
        <v>#REF!</v>
      </c>
    </row>
    <row r="3648" spans="2:13" s="254" customFormat="1" ht="27.75" customHeight="1" x14ac:dyDescent="0.2">
      <c r="B3648" s="536" t="s">
        <v>251</v>
      </c>
      <c r="C3648" s="537"/>
      <c r="D3648" s="265"/>
      <c r="E3648" s="224" t="s">
        <v>242</v>
      </c>
      <c r="F3648" s="258" t="e">
        <f>IF(#REF!&gt;=1,IF(#REF!&gt;=1,#REF!),IF(#REF!&gt;=0,"",))</f>
        <v>#REF!</v>
      </c>
      <c r="G3648" s="241" t="e">
        <f>保全管理データ!N6279</f>
        <v>#REF!</v>
      </c>
      <c r="H3648" s="259" t="e">
        <f>IF(#REF!="無","",IF(#REF!="","",IF(#REF!="悪環境における作業",0.2,IF(#REF!="高所又は地下作業",0.1,IF(#REF!="錯綜場所作業",0.3,IF(#REF!="複雑な制約のある作業",0.4,IF(#REF!="単純な制約のある作業",0.2,0)))))))</f>
        <v>#REF!</v>
      </c>
      <c r="I3648" s="260" t="e">
        <f t="shared" si="225"/>
        <v>#REF!</v>
      </c>
      <c r="J3648" s="258" t="e">
        <f>IF(#REF!&gt;=1,IF(#REF!&gt;=1,#REF!),IF(#REF!&gt;=0,"",))</f>
        <v>#REF!</v>
      </c>
      <c r="K3648" s="241" t="e">
        <f>保全管理データ!N6306</f>
        <v>#REF!</v>
      </c>
      <c r="L3648" s="259" t="e">
        <f>IF(#REF!="","",IF(#REF!="悪環境における作業",0.2,IF(#REF!="高所又は地下作業",0.1,IF(#REF!="錯綜場所作業",0.3,IF(#REF!="複雑な制約のある作業",0.4,IF(#REF!="単純な制約のある作業",0.2,0))))))</f>
        <v>#REF!</v>
      </c>
      <c r="M3648" s="260" t="e">
        <f t="shared" si="226"/>
        <v>#REF!</v>
      </c>
    </row>
    <row r="3649" spans="2:13" s="254" customFormat="1" ht="27.75" customHeight="1" x14ac:dyDescent="0.2">
      <c r="B3649" s="536" t="s">
        <v>252</v>
      </c>
      <c r="C3649" s="537"/>
      <c r="D3649" s="265"/>
      <c r="E3649" s="224" t="s">
        <v>244</v>
      </c>
      <c r="F3649" s="258" t="e">
        <f>IF(#REF!&gt;=1,IF(#REF!&gt;=1,#REF!),IF(#REF!&gt;=0,"",))</f>
        <v>#REF!</v>
      </c>
      <c r="G3649" s="241" t="e">
        <f>保全管理データ!N6280</f>
        <v>#REF!</v>
      </c>
      <c r="H3649" s="259" t="e">
        <f>IF(#REF!="無","",IF(#REF!="","",IF(#REF!="悪環境における作業",0.2,IF(#REF!="高所又は地下作業",0.1,IF(#REF!="錯綜場所作業",0.3,IF(#REF!="複雑な制約のある作業",0.4,IF(#REF!="単純な制約のある作業",0.2,0)))))))</f>
        <v>#REF!</v>
      </c>
      <c r="I3649" s="260" t="e">
        <f t="shared" si="225"/>
        <v>#REF!</v>
      </c>
      <c r="J3649" s="258" t="e">
        <f>IF(#REF!&gt;=1,IF(#REF!&gt;=1,#REF!),IF(#REF!&gt;=0,"",))</f>
        <v>#REF!</v>
      </c>
      <c r="K3649" s="241" t="e">
        <f>保全管理データ!N6307</f>
        <v>#REF!</v>
      </c>
      <c r="L3649" s="259" t="e">
        <f>IF(#REF!="","",IF(#REF!="悪環境における作業",0.2,IF(#REF!="高所又は地下作業",0.1,IF(#REF!="錯綜場所作業",0.3,IF(#REF!="複雑な制約のある作業",0.4,IF(#REF!="単純な制約のある作業",0.2,0))))))</f>
        <v>#REF!</v>
      </c>
      <c r="M3649" s="260" t="e">
        <f t="shared" si="226"/>
        <v>#REF!</v>
      </c>
    </row>
    <row r="3650" spans="2:13" s="254" customFormat="1" ht="27.75" customHeight="1" x14ac:dyDescent="0.2">
      <c r="B3650" s="536" t="s">
        <v>253</v>
      </c>
      <c r="C3650" s="537"/>
      <c r="D3650" s="265"/>
      <c r="E3650" s="224" t="s">
        <v>242</v>
      </c>
      <c r="F3650" s="258" t="e">
        <f>IF(#REF!&gt;=1,IF(#REF!&gt;=1,#REF!),IF(#REF!&gt;=0,"",))</f>
        <v>#REF!</v>
      </c>
      <c r="G3650" s="241" t="e">
        <f>保全管理データ!N6281</f>
        <v>#REF!</v>
      </c>
      <c r="H3650" s="259" t="e">
        <f>IF(#REF!="無","",IF(#REF!="","",IF(#REF!="悪環境における作業",0.2,IF(#REF!="高所又は地下作業",0.1,IF(#REF!="錯綜場所作業",0.3,IF(#REF!="複雑な制約のある作業",0.4,IF(#REF!="単純な制約のある作業",0.2,0)))))))</f>
        <v>#REF!</v>
      </c>
      <c r="I3650" s="260" t="e">
        <f t="shared" si="225"/>
        <v>#REF!</v>
      </c>
      <c r="J3650" s="258" t="e">
        <f>IF(#REF!&gt;=1,IF(#REF!&gt;=1,#REF!),IF(#REF!&gt;=0,"",))</f>
        <v>#REF!</v>
      </c>
      <c r="K3650" s="241" t="e">
        <f>保全管理データ!N6308</f>
        <v>#REF!</v>
      </c>
      <c r="L3650" s="259" t="e">
        <f>IF(#REF!="","",IF(#REF!="悪環境における作業",0.2,IF(#REF!="高所又は地下作業",0.1,IF(#REF!="錯綜場所作業",0.3,IF(#REF!="複雑な制約のある作業",0.4,IF(#REF!="単純な制約のある作業",0.2,0))))))</f>
        <v>#REF!</v>
      </c>
      <c r="M3650" s="260" t="e">
        <f t="shared" si="226"/>
        <v>#REF!</v>
      </c>
    </row>
    <row r="3651" spans="2:13" s="254" customFormat="1" ht="27.75" customHeight="1" x14ac:dyDescent="0.2">
      <c r="B3651" s="536" t="s">
        <v>254</v>
      </c>
      <c r="C3651" s="537"/>
      <c r="D3651" s="265"/>
      <c r="E3651" s="224" t="s">
        <v>242</v>
      </c>
      <c r="F3651" s="258" t="e">
        <f>IF(#REF!&gt;=1,IF(#REF!&gt;=1,#REF!),IF(#REF!&gt;=0,"",))</f>
        <v>#REF!</v>
      </c>
      <c r="G3651" s="241" t="e">
        <f>保全管理データ!N6282</f>
        <v>#REF!</v>
      </c>
      <c r="H3651" s="259" t="e">
        <f>IF(#REF!="無","",IF(#REF!="","",IF(#REF!="悪環境における作業",0.2,IF(#REF!="高所又は地下作業",0.1,IF(#REF!="錯綜場所作業",0.3,IF(#REF!="複雑な制約のある作業",0.4,IF(#REF!="単純な制約のある作業",0.2,0)))))))</f>
        <v>#REF!</v>
      </c>
      <c r="I3651" s="260" t="e">
        <f t="shared" si="225"/>
        <v>#REF!</v>
      </c>
      <c r="J3651" s="258" t="e">
        <f>IF(#REF!&gt;=1,IF(#REF!&gt;=1,#REF!),IF(#REF!&gt;=0,"",))</f>
        <v>#REF!</v>
      </c>
      <c r="K3651" s="241" t="e">
        <f>保全管理データ!N6309</f>
        <v>#REF!</v>
      </c>
      <c r="L3651" s="259" t="e">
        <f>IF(#REF!="","",IF(#REF!="悪環境における作業",0.2,IF(#REF!="高所又は地下作業",0.1,IF(#REF!="錯綜場所作業",0.3,IF(#REF!="複雑な制約のある作業",0.4,IF(#REF!="単純な制約のある作業",0.2,0))))))</f>
        <v>#REF!</v>
      </c>
      <c r="M3651" s="260" t="e">
        <f t="shared" si="226"/>
        <v>#REF!</v>
      </c>
    </row>
    <row r="3652" spans="2:13" s="254" customFormat="1" ht="27.75" customHeight="1" x14ac:dyDescent="0.2">
      <c r="B3652" s="536" t="s">
        <v>255</v>
      </c>
      <c r="C3652" s="537"/>
      <c r="D3652" s="265"/>
      <c r="E3652" s="224" t="s">
        <v>245</v>
      </c>
      <c r="F3652" s="258" t="e">
        <f>IF(#REF!&gt;=1,IF(#REF!&gt;=1,#REF!),IF(#REF!&gt;=0,"",))</f>
        <v>#REF!</v>
      </c>
      <c r="G3652" s="241" t="e">
        <f>保全管理データ!N6283</f>
        <v>#REF!</v>
      </c>
      <c r="H3652" s="259" t="e">
        <f>IF(#REF!="無","",IF(#REF!="","",IF(#REF!="悪環境における作業",0.2,IF(#REF!="高所又は地下作業",0.1,IF(#REF!="錯綜場所作業",0.3,IF(#REF!="複雑な制約のある作業",0.4,IF(#REF!="単純な制約のある作業",0.2,0)))))))</f>
        <v>#REF!</v>
      </c>
      <c r="I3652" s="260" t="e">
        <f t="shared" si="225"/>
        <v>#REF!</v>
      </c>
      <c r="J3652" s="258" t="e">
        <f>IF(#REF!&gt;=1,IF(#REF!&gt;=1,#REF!),IF(#REF!&gt;=0,"",))</f>
        <v>#REF!</v>
      </c>
      <c r="K3652" s="241" t="e">
        <f>保全管理データ!N6310</f>
        <v>#REF!</v>
      </c>
      <c r="L3652" s="259" t="e">
        <f>IF(#REF!="","",IF(#REF!="悪環境における作業",0.2,IF(#REF!="高所又は地下作業",0.1,IF(#REF!="錯綜場所作業",0.3,IF(#REF!="複雑な制約のある作業",0.4,IF(#REF!="単純な制約のある作業",0.2,0))))))</f>
        <v>#REF!</v>
      </c>
      <c r="M3652" s="260" t="e">
        <f t="shared" si="226"/>
        <v>#REF!</v>
      </c>
    </row>
    <row r="3653" spans="2:13" s="254" customFormat="1" ht="27.75" customHeight="1" x14ac:dyDescent="0.2">
      <c r="B3653" s="536" t="s">
        <v>256</v>
      </c>
      <c r="C3653" s="537"/>
      <c r="D3653" s="265"/>
      <c r="E3653" s="224" t="s">
        <v>242</v>
      </c>
      <c r="F3653" s="258" t="e">
        <f>IF(#REF!&gt;=1,IF(#REF!&gt;=1,#REF!),IF(#REF!&gt;=0,"",))</f>
        <v>#REF!</v>
      </c>
      <c r="G3653" s="241" t="e">
        <f>保全管理データ!N6284</f>
        <v>#REF!</v>
      </c>
      <c r="H3653" s="259" t="e">
        <f>IF(#REF!="無","",IF(#REF!="","",IF(#REF!="悪環境における作業",0.2,IF(#REF!="高所又は地下作業",0.1,IF(#REF!="錯綜場所作業",0.3,IF(#REF!="複雑な制約のある作業",0.4,IF(#REF!="単純な制約のある作業",0.2,0)))))))</f>
        <v>#REF!</v>
      </c>
      <c r="I3653" s="260" t="e">
        <f t="shared" si="225"/>
        <v>#REF!</v>
      </c>
      <c r="J3653" s="258" t="e">
        <f>IF(#REF!&gt;=1,IF(#REF!&gt;=1,#REF!),IF(#REF!&gt;=0,"",))</f>
        <v>#REF!</v>
      </c>
      <c r="K3653" s="241" t="e">
        <f>保全管理データ!N6311</f>
        <v>#REF!</v>
      </c>
      <c r="L3653" s="259" t="e">
        <f>IF(#REF!="","",IF(#REF!="悪環境における作業",0.2,IF(#REF!="高所又は地下作業",0.1,IF(#REF!="錯綜場所作業",0.3,IF(#REF!="複雑な制約のある作業",0.4,IF(#REF!="単純な制約のある作業",0.2,0))))))</f>
        <v>#REF!</v>
      </c>
      <c r="M3653" s="260" t="e">
        <f t="shared" si="226"/>
        <v>#REF!</v>
      </c>
    </row>
    <row r="3654" spans="2:13" s="254" customFormat="1" ht="27.75" customHeight="1" x14ac:dyDescent="0.2">
      <c r="B3654" s="536" t="s">
        <v>257</v>
      </c>
      <c r="C3654" s="537"/>
      <c r="D3654" s="265"/>
      <c r="E3654" s="224" t="s">
        <v>245</v>
      </c>
      <c r="F3654" s="258" t="e">
        <f>IF(#REF!&gt;=1,IF(#REF!&gt;=1,#REF!),IF(#REF!&gt;=0,"",))</f>
        <v>#REF!</v>
      </c>
      <c r="G3654" s="241" t="e">
        <f>保全管理データ!N6285</f>
        <v>#REF!</v>
      </c>
      <c r="H3654" s="259" t="e">
        <f>IF(#REF!="無","",IF(#REF!="","",IF(#REF!="悪環境における作業",0.2,IF(#REF!="高所又は地下作業",0.1,IF(#REF!="錯綜場所作業",0.3,IF(#REF!="複雑な制約のある作業",0.4,IF(#REF!="単純な制約のある作業",0.2,0)))))))</f>
        <v>#REF!</v>
      </c>
      <c r="I3654" s="260" t="e">
        <f t="shared" si="225"/>
        <v>#REF!</v>
      </c>
      <c r="J3654" s="258" t="e">
        <f>IF(#REF!&gt;=1,IF(#REF!&gt;=1,#REF!),IF(#REF!&gt;=0,"",))</f>
        <v>#REF!</v>
      </c>
      <c r="K3654" s="241" t="e">
        <f>保全管理データ!N6312</f>
        <v>#REF!</v>
      </c>
      <c r="L3654" s="259" t="e">
        <f>IF(#REF!="","",IF(#REF!="悪環境における作業",0.2,IF(#REF!="高所又は地下作業",0.1,IF(#REF!="錯綜場所作業",0.3,IF(#REF!="複雑な制約のある作業",0.4,IF(#REF!="単純な制約のある作業",0.2,0))))))</f>
        <v>#REF!</v>
      </c>
      <c r="M3654" s="260" t="e">
        <f t="shared" si="226"/>
        <v>#REF!</v>
      </c>
    </row>
    <row r="3655" spans="2:13" s="254" customFormat="1" ht="27.75" customHeight="1" x14ac:dyDescent="0.2">
      <c r="B3655" s="536" t="s">
        <v>258</v>
      </c>
      <c r="C3655" s="537"/>
      <c r="D3655" s="265"/>
      <c r="E3655" s="224" t="s">
        <v>245</v>
      </c>
      <c r="F3655" s="258" t="e">
        <f>IF(#REF!&gt;=1,IF(#REF!&gt;=1,#REF!),IF(#REF!&gt;=0,"",))</f>
        <v>#REF!</v>
      </c>
      <c r="G3655" s="241" t="e">
        <f>保全管理データ!N6286</f>
        <v>#REF!</v>
      </c>
      <c r="H3655" s="259" t="e">
        <f>IF(#REF!="無","",IF(#REF!="","",IF(#REF!="悪環境における作業",0.2,IF(#REF!="高所又は地下作業",0.1,IF(#REF!="錯綜場所作業",0.3,IF(#REF!="複雑な制約のある作業",0.4,IF(#REF!="単純な制約のある作業",0.2,0)))))))</f>
        <v>#REF!</v>
      </c>
      <c r="I3655" s="260" t="e">
        <f t="shared" si="225"/>
        <v>#REF!</v>
      </c>
      <c r="J3655" s="258" t="e">
        <f>IF(#REF!&gt;=1,IF(#REF!&gt;=1,#REF!),IF(#REF!&gt;=0,"",))</f>
        <v>#REF!</v>
      </c>
      <c r="K3655" s="241" t="e">
        <f>保全管理データ!N6313</f>
        <v>#REF!</v>
      </c>
      <c r="L3655" s="259" t="e">
        <f>IF(#REF!="","",IF(#REF!="悪環境における作業",0.2,IF(#REF!="高所又は地下作業",0.1,IF(#REF!="錯綜場所作業",0.3,IF(#REF!="複雑な制約のある作業",0.4,IF(#REF!="単純な制約のある作業",0.2,0))))))</f>
        <v>#REF!</v>
      </c>
      <c r="M3655" s="260" t="e">
        <f t="shared" si="226"/>
        <v>#REF!</v>
      </c>
    </row>
    <row r="3656" spans="2:13" s="254" customFormat="1" ht="27.75" customHeight="1" x14ac:dyDescent="0.2">
      <c r="B3656" s="536" t="s">
        <v>259</v>
      </c>
      <c r="C3656" s="537"/>
      <c r="D3656" s="265"/>
      <c r="E3656" s="224" t="s">
        <v>245</v>
      </c>
      <c r="F3656" s="258" t="e">
        <f>IF(#REF!&gt;=1,IF(#REF!&gt;=1,#REF!),IF(#REF!&gt;=0,"",))</f>
        <v>#REF!</v>
      </c>
      <c r="G3656" s="241" t="e">
        <f>保全管理データ!N6287</f>
        <v>#REF!</v>
      </c>
      <c r="H3656" s="259" t="e">
        <f>IF(#REF!="無","",IF(#REF!="","",IF(#REF!="悪環境における作業",0.2,IF(#REF!="高所又は地下作業",0.1,IF(#REF!="錯綜場所作業",0.3,IF(#REF!="複雑な制約のある作業",0.4,IF(#REF!="単純な制約のある作業",0.2,0)))))))</f>
        <v>#REF!</v>
      </c>
      <c r="I3656" s="260" t="e">
        <f t="shared" si="225"/>
        <v>#REF!</v>
      </c>
      <c r="J3656" s="258" t="e">
        <f>IF(#REF!&gt;=1,IF(#REF!&gt;=1,#REF!),IF(#REF!&gt;=0,"",))</f>
        <v>#REF!</v>
      </c>
      <c r="K3656" s="241" t="e">
        <f>保全管理データ!N6314</f>
        <v>#REF!</v>
      </c>
      <c r="L3656" s="259" t="e">
        <f>IF(#REF!="","",IF(#REF!="悪環境における作業",0.2,IF(#REF!="高所又は地下作業",0.1,IF(#REF!="錯綜場所作業",0.3,IF(#REF!="複雑な制約のある作業",0.4,IF(#REF!="単純な制約のある作業",0.2,0))))))</f>
        <v>#REF!</v>
      </c>
      <c r="M3656" s="260" t="e">
        <f t="shared" si="226"/>
        <v>#REF!</v>
      </c>
    </row>
    <row r="3657" spans="2:13" s="254" customFormat="1" ht="27.75" customHeight="1" x14ac:dyDescent="0.2">
      <c r="B3657" s="536" t="s">
        <v>260</v>
      </c>
      <c r="C3657" s="537"/>
      <c r="D3657" s="265"/>
      <c r="E3657" s="224" t="s">
        <v>248</v>
      </c>
      <c r="F3657" s="258" t="e">
        <f>IF(#REF!&gt;=1,IF(#REF!&gt;=1,#REF!),IF(#REF!&gt;=0,"",))</f>
        <v>#REF!</v>
      </c>
      <c r="G3657" s="241" t="e">
        <f>保全管理データ!N6288</f>
        <v>#REF!</v>
      </c>
      <c r="H3657" s="259" t="e">
        <f>IF(#REF!="無","",IF(#REF!="","",IF(#REF!="悪環境における作業",0.2,IF(#REF!="高所又は地下作業",0.1,IF(#REF!="錯綜場所作業",0.3,IF(#REF!="複雑な制約のある作業",0.4,IF(#REF!="単純な制約のある作業",0.2,0)))))))</f>
        <v>#REF!</v>
      </c>
      <c r="I3657" s="260" t="e">
        <f t="shared" si="225"/>
        <v>#REF!</v>
      </c>
      <c r="J3657" s="258" t="e">
        <f>IF(#REF!&gt;=1,IF(#REF!&gt;=1,#REF!),IF(#REF!&gt;=0,"",))</f>
        <v>#REF!</v>
      </c>
      <c r="K3657" s="241" t="e">
        <f>保全管理データ!N6315</f>
        <v>#REF!</v>
      </c>
      <c r="L3657" s="259" t="e">
        <f>IF(#REF!="","",IF(#REF!="悪環境における作業",0.2,IF(#REF!="高所又は地下作業",0.1,IF(#REF!="錯綜場所作業",0.3,IF(#REF!="複雑な制約のある作業",0.4,IF(#REF!="単純な制約のある作業",0.2,0))))))</f>
        <v>#REF!</v>
      </c>
      <c r="M3657" s="260" t="e">
        <f t="shared" si="226"/>
        <v>#REF!</v>
      </c>
    </row>
    <row r="3658" spans="2:13" s="254" customFormat="1" ht="27.75" customHeight="1" x14ac:dyDescent="0.2">
      <c r="B3658" s="536" t="s">
        <v>261</v>
      </c>
      <c r="C3658" s="537"/>
      <c r="D3658" s="265"/>
      <c r="E3658" s="224" t="s">
        <v>247</v>
      </c>
      <c r="F3658" s="258" t="e">
        <f>IF(#REF!&gt;=1,IF(#REF!&gt;=1,#REF!),IF(#REF!&gt;=0,"",))</f>
        <v>#REF!</v>
      </c>
      <c r="G3658" s="241" t="e">
        <f>保全管理データ!N6289</f>
        <v>#REF!</v>
      </c>
      <c r="H3658" s="259" t="e">
        <f>IF(#REF!="無","",IF(#REF!="","",IF(#REF!="悪環境における作業",0.2,IF(#REF!="高所又は地下作業",0.1,IF(#REF!="錯綜場所作業",0.3,IF(#REF!="複雑な制約のある作業",0.4,IF(#REF!="単純な制約のある作業",0.2,0)))))))</f>
        <v>#REF!</v>
      </c>
      <c r="I3658" s="260" t="e">
        <f t="shared" si="225"/>
        <v>#REF!</v>
      </c>
      <c r="J3658" s="258" t="e">
        <f>IF(#REF!&gt;=1,IF(#REF!&gt;=1,#REF!),IF(#REF!&gt;=0,"",))</f>
        <v>#REF!</v>
      </c>
      <c r="K3658" s="241" t="e">
        <f>保全管理データ!N6316</f>
        <v>#REF!</v>
      </c>
      <c r="L3658" s="259" t="e">
        <f>IF(#REF!="","",IF(#REF!="悪環境における作業",0.2,IF(#REF!="高所又は地下作業",0.1,IF(#REF!="錯綜場所作業",0.3,IF(#REF!="複雑な制約のある作業",0.4,IF(#REF!="単純な制約のある作業",0.2,0))))))</f>
        <v>#REF!</v>
      </c>
      <c r="M3658" s="260" t="e">
        <f t="shared" si="226"/>
        <v>#REF!</v>
      </c>
    </row>
    <row r="3659" spans="2:13" s="254" customFormat="1" ht="27.75" customHeight="1" x14ac:dyDescent="0.2">
      <c r="B3659" s="536" t="s">
        <v>262</v>
      </c>
      <c r="C3659" s="537"/>
      <c r="D3659" s="265"/>
      <c r="E3659" s="224" t="s">
        <v>245</v>
      </c>
      <c r="F3659" s="258" t="e">
        <f>IF(#REF!&gt;=1,IF(#REF!&gt;=1,#REF!),IF(#REF!&gt;=0,"",))</f>
        <v>#REF!</v>
      </c>
      <c r="G3659" s="241" t="e">
        <f>保全管理データ!N6290</f>
        <v>#REF!</v>
      </c>
      <c r="H3659" s="259" t="e">
        <f>IF(#REF!="無","",IF(#REF!="","",IF(#REF!="悪環境における作業",0.2,IF(#REF!="高所又は地下作業",0.1,IF(#REF!="錯綜場所作業",0.3,IF(#REF!="複雑な制約のある作業",0.4,IF(#REF!="単純な制約のある作業",0.2,0)))))))</f>
        <v>#REF!</v>
      </c>
      <c r="I3659" s="260" t="e">
        <f t="shared" si="225"/>
        <v>#REF!</v>
      </c>
      <c r="J3659" s="258" t="e">
        <f>IF(#REF!&gt;=1,IF(#REF!&gt;=1,#REF!),IF(#REF!&gt;=0,"",))</f>
        <v>#REF!</v>
      </c>
      <c r="K3659" s="241" t="e">
        <f>保全管理データ!N6317</f>
        <v>#REF!</v>
      </c>
      <c r="L3659" s="259" t="e">
        <f>IF(#REF!="","",IF(#REF!="悪環境における作業",0.2,IF(#REF!="高所又は地下作業",0.1,IF(#REF!="錯綜場所作業",0.3,IF(#REF!="複雑な制約のある作業",0.4,IF(#REF!="単純な制約のある作業",0.2,0))))))</f>
        <v>#REF!</v>
      </c>
      <c r="M3659" s="260" t="e">
        <f t="shared" si="226"/>
        <v>#REF!</v>
      </c>
    </row>
    <row r="3660" spans="2:13" s="254" customFormat="1" ht="27.75" customHeight="1" x14ac:dyDescent="0.2">
      <c r="B3660" s="536" t="s">
        <v>263</v>
      </c>
      <c r="C3660" s="537"/>
      <c r="D3660" s="265"/>
      <c r="E3660" s="224" t="s">
        <v>245</v>
      </c>
      <c r="F3660" s="258" t="e">
        <f>IF(#REF!&gt;=1,IF(#REF!&gt;=1,#REF!),IF(#REF!&gt;=0,"",))</f>
        <v>#REF!</v>
      </c>
      <c r="G3660" s="241" t="e">
        <f>保全管理データ!N6291</f>
        <v>#REF!</v>
      </c>
      <c r="H3660" s="259" t="e">
        <f>IF(#REF!="無","",IF(#REF!="","",IF(#REF!="悪環境における作業",0.2,IF(#REF!="高所又は地下作業",0.1,IF(#REF!="錯綜場所作業",0.3,IF(#REF!="複雑な制約のある作業",0.4,IF(#REF!="単純な制約のある作業",0.2,0)))))))</f>
        <v>#REF!</v>
      </c>
      <c r="I3660" s="260" t="e">
        <f t="shared" si="225"/>
        <v>#REF!</v>
      </c>
      <c r="J3660" s="258" t="e">
        <f>IF(#REF!&gt;=1,IF(#REF!&gt;=1,#REF!),IF(#REF!&gt;=0,"",))</f>
        <v>#REF!</v>
      </c>
      <c r="K3660" s="241" t="e">
        <f>保全管理データ!N6318</f>
        <v>#REF!</v>
      </c>
      <c r="L3660" s="259" t="e">
        <f>IF(#REF!="","",IF(#REF!="悪環境における作業",0.2,IF(#REF!="高所又は地下作業",0.1,IF(#REF!="錯綜場所作業",0.3,IF(#REF!="複雑な制約のある作業",0.4,IF(#REF!="単純な制約のある作業",0.2,0))))))</f>
        <v>#REF!</v>
      </c>
      <c r="M3660" s="260" t="e">
        <f t="shared" si="226"/>
        <v>#REF!</v>
      </c>
    </row>
    <row r="3661" spans="2:13" s="254" customFormat="1" ht="27.75" customHeight="1" x14ac:dyDescent="0.2">
      <c r="B3661" s="536" t="s">
        <v>264</v>
      </c>
      <c r="C3661" s="537"/>
      <c r="D3661" s="265"/>
      <c r="E3661" s="224" t="s">
        <v>245</v>
      </c>
      <c r="F3661" s="258" t="e">
        <f>IF(#REF!&gt;=1,IF(#REF!&gt;=1,#REF!),IF(#REF!&gt;=0,"",))</f>
        <v>#REF!</v>
      </c>
      <c r="G3661" s="241" t="e">
        <f>保全管理データ!N6292</f>
        <v>#REF!</v>
      </c>
      <c r="H3661" s="259" t="e">
        <f>IF(#REF!="無","",IF(#REF!="","",IF(#REF!="悪環境における作業",0.2,IF(#REF!="高所又は地下作業",0.1,IF(#REF!="錯綜場所作業",0.3,IF(#REF!="複雑な制約のある作業",0.4,IF(#REF!="単純な制約のある作業",0.2,0)))))))</f>
        <v>#REF!</v>
      </c>
      <c r="I3661" s="260" t="e">
        <f t="shared" si="225"/>
        <v>#REF!</v>
      </c>
      <c r="J3661" s="258" t="e">
        <f>IF(#REF!&gt;=1,IF(#REF!&gt;=1,#REF!),IF(#REF!&gt;=0,"",))</f>
        <v>#REF!</v>
      </c>
      <c r="K3661" s="241" t="e">
        <f>保全管理データ!N6319</f>
        <v>#REF!</v>
      </c>
      <c r="L3661" s="259" t="e">
        <f>IF(#REF!="","",IF(#REF!="悪環境における作業",0.2,IF(#REF!="高所又は地下作業",0.1,IF(#REF!="錯綜場所作業",0.3,IF(#REF!="複雑な制約のある作業",0.4,IF(#REF!="単純な制約のある作業",0.2,0))))))</f>
        <v>#REF!</v>
      </c>
      <c r="M3661" s="260" t="e">
        <f t="shared" si="226"/>
        <v>#REF!</v>
      </c>
    </row>
    <row r="3662" spans="2:13" s="254" customFormat="1" ht="27.75" customHeight="1" x14ac:dyDescent="0.2">
      <c r="B3662" s="536" t="s">
        <v>265</v>
      </c>
      <c r="C3662" s="537"/>
      <c r="D3662" s="265"/>
      <c r="E3662" s="224" t="s">
        <v>245</v>
      </c>
      <c r="F3662" s="258" t="e">
        <f>IF(#REF!&gt;=1,IF(#REF!&gt;=1,#REF!),IF(#REF!&gt;=0,"",))</f>
        <v>#REF!</v>
      </c>
      <c r="G3662" s="241" t="e">
        <f>保全管理データ!N6293</f>
        <v>#REF!</v>
      </c>
      <c r="H3662" s="259" t="e">
        <f>IF(#REF!="無","",IF(#REF!="","",IF(#REF!="悪環境における作業",0.2,IF(#REF!="高所又は地下作業",0.1,IF(#REF!="錯綜場所作業",0.3,IF(#REF!="複雑な制約のある作業",0.4,IF(#REF!="単純な制約のある作業",0.2,0)))))))</f>
        <v>#REF!</v>
      </c>
      <c r="I3662" s="260" t="e">
        <f t="shared" si="225"/>
        <v>#REF!</v>
      </c>
      <c r="J3662" s="258" t="e">
        <f>IF(#REF!&gt;=1,IF(#REF!&gt;=1,#REF!),IF(#REF!&gt;=0,"",))</f>
        <v>#REF!</v>
      </c>
      <c r="K3662" s="241" t="e">
        <f>保全管理データ!N6320</f>
        <v>#REF!</v>
      </c>
      <c r="L3662" s="259" t="e">
        <f>IF(#REF!="","",IF(#REF!="悪環境における作業",0.2,IF(#REF!="高所又は地下作業",0.1,IF(#REF!="錯綜場所作業",0.3,IF(#REF!="複雑な制約のある作業",0.4,IF(#REF!="単純な制約のある作業",0.2,0))))))</f>
        <v>#REF!</v>
      </c>
      <c r="M3662" s="260" t="e">
        <f t="shared" si="226"/>
        <v>#REF!</v>
      </c>
    </row>
    <row r="3663" spans="2:13" s="254" customFormat="1" ht="27.75" customHeight="1" x14ac:dyDescent="0.2">
      <c r="B3663" s="536" t="s">
        <v>266</v>
      </c>
      <c r="C3663" s="537"/>
      <c r="D3663" s="265"/>
      <c r="E3663" s="224" t="s">
        <v>245</v>
      </c>
      <c r="F3663" s="258" t="e">
        <f>IF(#REF!&gt;=1,IF(#REF!&gt;=1,#REF!),IF(#REF!&gt;=0,"",))</f>
        <v>#REF!</v>
      </c>
      <c r="G3663" s="241" t="e">
        <f>保全管理データ!N6294</f>
        <v>#REF!</v>
      </c>
      <c r="H3663" s="259" t="e">
        <f>IF(#REF!="無","",IF(#REF!="","",IF(#REF!="悪環境における作業",0.2,IF(#REF!="高所又は地下作業",0.1,IF(#REF!="錯綜場所作業",0.3,IF(#REF!="複雑な制約のある作業",0.4,IF(#REF!="単純な制約のある作業",0.2,0)))))))</f>
        <v>#REF!</v>
      </c>
      <c r="I3663" s="260" t="e">
        <f t="shared" si="225"/>
        <v>#REF!</v>
      </c>
      <c r="J3663" s="258" t="e">
        <f>IF(#REF!&gt;=1,IF(#REF!&gt;=1,#REF!),IF(#REF!&gt;=0,"",))</f>
        <v>#REF!</v>
      </c>
      <c r="K3663" s="241" t="e">
        <f>保全管理データ!N6321</f>
        <v>#REF!</v>
      </c>
      <c r="L3663" s="259" t="e">
        <f>IF(#REF!="","",IF(#REF!="悪環境における作業",0.2,IF(#REF!="高所又は地下作業",0.1,IF(#REF!="錯綜場所作業",0.3,IF(#REF!="複雑な制約のある作業",0.4,IF(#REF!="単純な制約のある作業",0.2,0))))))</f>
        <v>#REF!</v>
      </c>
      <c r="M3663" s="260" t="e">
        <f t="shared" si="226"/>
        <v>#REF!</v>
      </c>
    </row>
    <row r="3664" spans="2:13" s="254" customFormat="1" ht="27.75" customHeight="1" x14ac:dyDescent="0.2">
      <c r="B3664" s="536" t="s">
        <v>81</v>
      </c>
      <c r="C3664" s="537"/>
      <c r="D3664" s="265"/>
      <c r="E3664" s="224" t="s">
        <v>245</v>
      </c>
      <c r="F3664" s="258" t="e">
        <f>IF(#REF!&gt;=1,IF(#REF!&gt;=1,#REF!),IF(#REF!&gt;=0,"",))</f>
        <v>#REF!</v>
      </c>
      <c r="G3664" s="241" t="e">
        <f>保全管理データ!N6295</f>
        <v>#REF!</v>
      </c>
      <c r="H3664" s="259" t="e">
        <f>IF(#REF!="無","",IF(#REF!="","",IF(#REF!="悪環境における作業",0.2,IF(#REF!="高所又は地下作業",0.1,IF(#REF!="錯綜場所作業",0.3,IF(#REF!="複雑な制約のある作業",0.4,IF(#REF!="単純な制約のある作業",0.2,0)))))))</f>
        <v>#REF!</v>
      </c>
      <c r="I3664" s="260" t="e">
        <f t="shared" si="225"/>
        <v>#REF!</v>
      </c>
      <c r="J3664" s="258" t="e">
        <f>IF(#REF!&gt;=1,IF(#REF!&gt;=1,#REF!),IF(#REF!&gt;=0,"",))</f>
        <v>#REF!</v>
      </c>
      <c r="K3664" s="241" t="e">
        <f>保全管理データ!N6322</f>
        <v>#REF!</v>
      </c>
      <c r="L3664" s="259" t="e">
        <f>IF(#REF!="","",IF(#REF!="悪環境における作業",0.2,IF(#REF!="高所又は地下作業",0.1,IF(#REF!="錯綜場所作業",0.3,IF(#REF!="複雑な制約のある作業",0.4,IF(#REF!="単純な制約のある作業",0.2,0))))))</f>
        <v>#REF!</v>
      </c>
      <c r="M3664" s="260" t="e">
        <f t="shared" si="226"/>
        <v>#REF!</v>
      </c>
    </row>
    <row r="3665" spans="2:13" s="254" customFormat="1" ht="27.75" customHeight="1" x14ac:dyDescent="0.2">
      <c r="B3665" s="536" t="s">
        <v>267</v>
      </c>
      <c r="C3665" s="537"/>
      <c r="D3665" s="265"/>
      <c r="E3665" s="224" t="s">
        <v>247</v>
      </c>
      <c r="F3665" s="258" t="e">
        <f>IF(#REF!&gt;=1,IF(#REF!&gt;=1,#REF!),IF(#REF!&gt;=0,"",))</f>
        <v>#REF!</v>
      </c>
      <c r="G3665" s="241" t="e">
        <f>保全管理データ!N6296</f>
        <v>#REF!</v>
      </c>
      <c r="H3665" s="259" t="e">
        <f>IF(#REF!="無","",IF(#REF!="","",IF(#REF!="悪環境における作業",0.2,IF(#REF!="高所又は地下作業",0.1,IF(#REF!="錯綜場所作業",0.3,IF(#REF!="複雑な制約のある作業",0.4,IF(#REF!="単純な制約のある作業",0.2,0)))))))</f>
        <v>#REF!</v>
      </c>
      <c r="I3665" s="260" t="e">
        <f t="shared" si="225"/>
        <v>#REF!</v>
      </c>
      <c r="J3665" s="258" t="e">
        <f>IF(#REF!&gt;=1,IF(#REF!&gt;=1,#REF!),IF(#REF!&gt;=0,"",))</f>
        <v>#REF!</v>
      </c>
      <c r="K3665" s="241" t="e">
        <f>保全管理データ!N6323</f>
        <v>#REF!</v>
      </c>
      <c r="L3665" s="259" t="e">
        <f>IF(#REF!="","",IF(#REF!="悪環境における作業",0.2,IF(#REF!="高所又は地下作業",0.1,IF(#REF!="錯綜場所作業",0.3,IF(#REF!="複雑な制約のある作業",0.4,IF(#REF!="単純な制約のある作業",0.2,0))))))</f>
        <v>#REF!</v>
      </c>
      <c r="M3665" s="260" t="e">
        <f t="shared" si="226"/>
        <v>#REF!</v>
      </c>
    </row>
    <row r="3666" spans="2:13" s="254" customFormat="1" ht="27.75" customHeight="1" x14ac:dyDescent="0.2">
      <c r="B3666" s="536" t="s">
        <v>268</v>
      </c>
      <c r="C3666" s="537"/>
      <c r="D3666" s="265"/>
      <c r="E3666" s="224" t="s">
        <v>246</v>
      </c>
      <c r="F3666" s="258" t="e">
        <f>IF(#REF!&gt;=1,IF(#REF!&gt;=1,#REF!),IF(#REF!&gt;=0,"",))</f>
        <v>#REF!</v>
      </c>
      <c r="G3666" s="241" t="e">
        <f>保全管理データ!N6297</f>
        <v>#REF!</v>
      </c>
      <c r="H3666" s="259" t="e">
        <f>IF(#REF!="無","",IF(#REF!="","",IF(#REF!="悪環境における作業",0.2,IF(#REF!="高所又は地下作業",0.1,IF(#REF!="錯綜場所作業",0.3,IF(#REF!="複雑な制約のある作業",0.4,IF(#REF!="単純な制約のある作業",0.2,0)))))))</f>
        <v>#REF!</v>
      </c>
      <c r="I3666" s="260" t="e">
        <f t="shared" si="225"/>
        <v>#REF!</v>
      </c>
      <c r="J3666" s="258" t="e">
        <f>IF(#REF!&gt;=1,IF(#REF!&gt;=1,#REF!),IF(#REF!&gt;=0,"",))</f>
        <v>#REF!</v>
      </c>
      <c r="K3666" s="241" t="e">
        <f>保全管理データ!N6324</f>
        <v>#REF!</v>
      </c>
      <c r="L3666" s="259" t="e">
        <f>IF(#REF!="","",IF(#REF!="悪環境における作業",0.2,IF(#REF!="高所又は地下作業",0.1,IF(#REF!="錯綜場所作業",0.3,IF(#REF!="複雑な制約のある作業",0.4,IF(#REF!="単純な制約のある作業",0.2,0))))))</f>
        <v>#REF!</v>
      </c>
      <c r="M3666" s="260" t="e">
        <f t="shared" si="226"/>
        <v>#REF!</v>
      </c>
    </row>
    <row r="3667" spans="2:13" s="254" customFormat="1" ht="27.75" customHeight="1" thickBot="1" x14ac:dyDescent="0.25">
      <c r="B3667" s="538" t="s">
        <v>269</v>
      </c>
      <c r="C3667" s="539"/>
      <c r="D3667" s="266"/>
      <c r="E3667" s="252" t="s">
        <v>245</v>
      </c>
      <c r="F3667" s="261" t="e">
        <f>IF(#REF!&gt;=1,IF(#REF!&gt;=1,#REF!),IF(#REF!&gt;=0,"",))</f>
        <v>#REF!</v>
      </c>
      <c r="G3667" s="245" t="e">
        <f>保全管理データ!N6298</f>
        <v>#REF!</v>
      </c>
      <c r="H3667" s="259" t="e">
        <f>IF(#REF!="無","",IF(#REF!="","",IF(#REF!="悪環境における作業",0.2,IF(#REF!="高所又は地下作業",0.1,IF(#REF!="錯綜場所作業",0.3,IF(#REF!="複雑な制約のある作業",0.4,IF(#REF!="単純な制約のある作業",0.2,0)))))))</f>
        <v>#REF!</v>
      </c>
      <c r="I3667" s="260" t="e">
        <f t="shared" si="225"/>
        <v>#REF!</v>
      </c>
      <c r="J3667" s="261" t="e">
        <f>IF(#REF!&gt;=1,IF(#REF!&gt;=1,#REF!),IF(#REF!&gt;=0,"",))</f>
        <v>#REF!</v>
      </c>
      <c r="K3667" s="245" t="e">
        <f>保全管理データ!N6325</f>
        <v>#REF!</v>
      </c>
      <c r="L3667" s="262" t="e">
        <f>IF(#REF!="","",IF(#REF!="悪環境における作業",0.2,IF(#REF!="高所又は地下作業",0.1,IF(#REF!="錯綜場所作業",0.3,IF(#REF!="複雑な制約のある作業",0.4,IF(#REF!="単純な制約のある作業",0.2,0))))))</f>
        <v>#REF!</v>
      </c>
      <c r="M3667" s="260" t="e">
        <f t="shared" si="226"/>
        <v>#REF!</v>
      </c>
    </row>
    <row r="3668" spans="2:13" s="254" customFormat="1" ht="27.75" customHeight="1" thickBot="1" x14ac:dyDescent="0.25">
      <c r="B3668" s="532" t="s">
        <v>190</v>
      </c>
      <c r="C3668" s="532"/>
      <c r="D3668" s="532"/>
      <c r="E3668" s="532"/>
      <c r="F3668" s="534" t="e">
        <f>SUM(I3644:I3667)</f>
        <v>#REF!</v>
      </c>
      <c r="G3668" s="534"/>
      <c r="H3668" s="534"/>
      <c r="I3668" s="535"/>
      <c r="J3668" s="533" t="e">
        <f>IF(SUM(J3644:J3667)=0,"0.00",SUM(M3644:M3667))</f>
        <v>#REF!</v>
      </c>
      <c r="K3668" s="534"/>
      <c r="L3668" s="534"/>
      <c r="M3668" s="535"/>
    </row>
    <row r="3669" spans="2:13" s="254" customFormat="1" ht="27.75" customHeight="1" thickBot="1" x14ac:dyDescent="0.25">
      <c r="B3669" s="532" t="s">
        <v>97</v>
      </c>
      <c r="C3669" s="532"/>
      <c r="D3669" s="532"/>
      <c r="E3669" s="532"/>
      <c r="F3669" s="533" t="e">
        <f>IF(#REF!="５年以下","0",IF(#REF!="５年～１０年",0.1,IF(#REF!="１０年以上",0.15)))</f>
        <v>#REF!</v>
      </c>
      <c r="G3669" s="534"/>
      <c r="H3669" s="534"/>
      <c r="I3669" s="534"/>
      <c r="J3669" s="534"/>
      <c r="K3669" s="534"/>
      <c r="L3669" s="534"/>
      <c r="M3669" s="535"/>
    </row>
    <row r="3670" spans="2:13" s="254" customFormat="1" ht="27.75" customHeight="1" thickBot="1" x14ac:dyDescent="0.25">
      <c r="B3670" s="533" t="s">
        <v>273</v>
      </c>
      <c r="C3670" s="534"/>
      <c r="D3670" s="534"/>
      <c r="E3670" s="535"/>
      <c r="F3670" s="533" t="e">
        <f>F3668*(1+F3669)</f>
        <v>#REF!</v>
      </c>
      <c r="G3670" s="534"/>
      <c r="H3670" s="534"/>
      <c r="I3670" s="534"/>
      <c r="J3670" s="533" t="e">
        <f>J3668*(1+F3669)</f>
        <v>#REF!</v>
      </c>
      <c r="K3670" s="534"/>
      <c r="L3670" s="534"/>
      <c r="M3670" s="535"/>
    </row>
    <row r="3671" spans="2:13" s="254" customFormat="1" ht="27.75" customHeight="1" thickBot="1" x14ac:dyDescent="0.25">
      <c r="B3671" s="532" t="s">
        <v>191</v>
      </c>
      <c r="C3671" s="532"/>
      <c r="D3671" s="532"/>
      <c r="E3671" s="532"/>
      <c r="F3671" s="533" t="e">
        <f>#REF!*(#REF!*#REF!+#REF!*#REF!)</f>
        <v>#REF!</v>
      </c>
      <c r="G3671" s="534"/>
      <c r="H3671" s="535"/>
      <c r="I3671" s="532" t="e">
        <f>#REF!</f>
        <v>#REF!</v>
      </c>
      <c r="J3671" s="533"/>
      <c r="K3671" s="263" t="s">
        <v>230</v>
      </c>
      <c r="L3671" s="535" t="e">
        <f>B3642</f>
        <v>#REF!</v>
      </c>
      <c r="M3671" s="532"/>
    </row>
    <row r="3672" spans="2:13" s="254" customFormat="1" ht="45" customHeight="1" thickBot="1" x14ac:dyDescent="0.25">
      <c r="B3672" s="253"/>
      <c r="C3672" s="253"/>
      <c r="D3672" s="253"/>
      <c r="E3672" s="253"/>
      <c r="F3672" s="253"/>
      <c r="G3672" s="253"/>
      <c r="H3672" s="253"/>
      <c r="I3672" s="253"/>
      <c r="J3672" s="253"/>
      <c r="K3672" s="253"/>
      <c r="L3672" s="253"/>
      <c r="M3672" s="253"/>
    </row>
    <row r="3673" spans="2:13" s="254" customFormat="1" ht="27.75" customHeight="1" thickBot="1" x14ac:dyDescent="0.25">
      <c r="B3673" s="542" t="s">
        <v>128</v>
      </c>
      <c r="C3673" s="543"/>
      <c r="D3673" s="543"/>
      <c r="E3673" s="544"/>
      <c r="F3673" s="253"/>
      <c r="G3673" s="253"/>
      <c r="H3673" s="253"/>
      <c r="I3673" s="253"/>
      <c r="J3673" s="253"/>
      <c r="K3673" s="253"/>
      <c r="L3673" s="253"/>
      <c r="M3673" s="253"/>
    </row>
    <row r="3674" spans="2:13" s="254" customFormat="1" ht="27.75" customHeight="1" x14ac:dyDescent="0.2">
      <c r="B3674" s="545" t="e">
        <f>#REF!</f>
        <v>#REF!</v>
      </c>
      <c r="C3674" s="546"/>
      <c r="D3674" s="547"/>
      <c r="E3674" s="548"/>
      <c r="F3674" s="552" t="s">
        <v>240</v>
      </c>
      <c r="G3674" s="553"/>
      <c r="H3674" s="553"/>
      <c r="I3674" s="554"/>
      <c r="J3674" s="552" t="s">
        <v>239</v>
      </c>
      <c r="K3674" s="553"/>
      <c r="L3674" s="553"/>
      <c r="M3674" s="554"/>
    </row>
    <row r="3675" spans="2:13" s="254" customFormat="1" ht="27.75" customHeight="1" thickBot="1" x14ac:dyDescent="0.25">
      <c r="B3675" s="549"/>
      <c r="C3675" s="550"/>
      <c r="D3675" s="550"/>
      <c r="E3675" s="551"/>
      <c r="F3675" s="255" t="s">
        <v>149</v>
      </c>
      <c r="G3675" s="256" t="s">
        <v>151</v>
      </c>
      <c r="H3675" s="256" t="s">
        <v>96</v>
      </c>
      <c r="I3675" s="257" t="s">
        <v>150</v>
      </c>
      <c r="J3675" s="255" t="s">
        <v>149</v>
      </c>
      <c r="K3675" s="256" t="s">
        <v>151</v>
      </c>
      <c r="L3675" s="256" t="s">
        <v>96</v>
      </c>
      <c r="M3675" s="257" t="s">
        <v>150</v>
      </c>
    </row>
    <row r="3676" spans="2:13" s="254" customFormat="1" ht="27.75" customHeight="1" thickTop="1" x14ac:dyDescent="0.2">
      <c r="B3676" s="540" t="s">
        <v>241</v>
      </c>
      <c r="C3676" s="541"/>
      <c r="D3676" s="264"/>
      <c r="E3676" s="237" t="s">
        <v>242</v>
      </c>
      <c r="F3676" s="258" t="e">
        <f>IF(#REF!&gt;=1,IF(#REF!&gt;=1,#REF!),IF(#REF!&gt;=0,"",))</f>
        <v>#REF!</v>
      </c>
      <c r="G3676" s="241" t="e">
        <f>保全管理データ!N6331</f>
        <v>#REF!</v>
      </c>
      <c r="H3676" s="259" t="e">
        <f>IF(#REF!="無","",IF(#REF!="","",IF(#REF!="悪環境における作業",0.2,IF(#REF!="高所又は地下作業",0.1,IF(#REF!="錯綜場所作業",0.3,IF(#REF!="複雑な制約のある作業",0.4,IF(#REF!="単純な制約のある作業",0.2,0)))))))</f>
        <v>#REF!</v>
      </c>
      <c r="I3676" s="260" t="e">
        <f>IF(F3676="","",F3676*G3676*(1+IF(H3676="",0,H3676)))</f>
        <v>#REF!</v>
      </c>
      <c r="J3676" s="258" t="e">
        <f>IF(#REF!&gt;=1,IF(#REF!&gt;=1,#REF!),IF(#REF!&gt;=0,"",))</f>
        <v>#REF!</v>
      </c>
      <c r="K3676" s="241" t="e">
        <f>保全管理データ!N6358</f>
        <v>#REF!</v>
      </c>
      <c r="L3676" s="259" t="e">
        <f>IF(#REF!="","",IF(#REF!="悪環境における作業",0.2,IF(#REF!="高所又は地下作業",0.1,IF(#REF!="錯綜場所作業",0.3,IF(#REF!="複雑な制約のある作業",0.4,IF(#REF!="単純な制約のある作業",0.2,0))))))</f>
        <v>#REF!</v>
      </c>
      <c r="M3676" s="260" t="e">
        <f>IF(J3676="","",J3676*K3676*(1+IF(L3676="",0,L3676)))</f>
        <v>#REF!</v>
      </c>
    </row>
    <row r="3677" spans="2:13" s="254" customFormat="1" ht="27.75" customHeight="1" x14ac:dyDescent="0.2">
      <c r="B3677" s="536" t="s">
        <v>243</v>
      </c>
      <c r="C3677" s="537"/>
      <c r="D3677" s="265"/>
      <c r="E3677" s="224" t="s">
        <v>242</v>
      </c>
      <c r="F3677" s="258" t="e">
        <f>IF(#REF!&gt;=1,IF(#REF!&gt;=1,#REF!),IF(#REF!&gt;=0,"",))</f>
        <v>#REF!</v>
      </c>
      <c r="G3677" s="241" t="e">
        <f>保全管理データ!N6332</f>
        <v>#REF!</v>
      </c>
      <c r="H3677" s="259" t="e">
        <f>IF(#REF!="無","",IF(#REF!="","",IF(#REF!="悪環境における作業",0.2,IF(#REF!="高所又は地下作業",0.1,IF(#REF!="錯綜場所作業",0.3,IF(#REF!="複雑な制約のある作業",0.4,IF(#REF!="単純な制約のある作業",0.2,0)))))))</f>
        <v>#REF!</v>
      </c>
      <c r="I3677" s="260" t="e">
        <f t="shared" ref="I3677:I3699" si="227">IF(F3677="","",F3677*G3677*(1+IF(H3677="",0,H3677)))</f>
        <v>#REF!</v>
      </c>
      <c r="J3677" s="258" t="e">
        <f>IF(#REF!&gt;=1,IF(#REF!&gt;=1,#REF!),IF(#REF!&gt;=0,"",))</f>
        <v>#REF!</v>
      </c>
      <c r="K3677" s="241" t="e">
        <f>保全管理データ!N6359</f>
        <v>#REF!</v>
      </c>
      <c r="L3677" s="259" t="e">
        <f>IF(#REF!="","",IF(#REF!="悪環境における作業",0.2,IF(#REF!="高所又は地下作業",0.1,IF(#REF!="錯綜場所作業",0.3,IF(#REF!="複雑な制約のある作業",0.4,IF(#REF!="単純な制約のある作業",0.2,0))))))</f>
        <v>#REF!</v>
      </c>
      <c r="M3677" s="260" t="e">
        <f t="shared" ref="M3677:M3699" si="228">IF(J3677="","",J3677*K3677*(1+IF(L3677="",0,L3677)))</f>
        <v>#REF!</v>
      </c>
    </row>
    <row r="3678" spans="2:13" s="254" customFormat="1" ht="27.75" customHeight="1" x14ac:dyDescent="0.2">
      <c r="B3678" s="536" t="s">
        <v>249</v>
      </c>
      <c r="C3678" s="537"/>
      <c r="D3678" s="265"/>
      <c r="E3678" s="224" t="s">
        <v>244</v>
      </c>
      <c r="F3678" s="258" t="e">
        <f>IF(#REF!&gt;=1,IF(#REF!&gt;=1,#REF!),IF(#REF!&gt;=0,"",))</f>
        <v>#REF!</v>
      </c>
      <c r="G3678" s="241" t="e">
        <f>保全管理データ!N6333</f>
        <v>#REF!</v>
      </c>
      <c r="H3678" s="259" t="e">
        <f>IF(#REF!="無","",IF(#REF!="","",IF(#REF!="悪環境における作業",0.2,IF(#REF!="高所又は地下作業",0.1,IF(#REF!="錯綜場所作業",0.3,IF(#REF!="複雑な制約のある作業",0.4,IF(#REF!="単純な制約のある作業",0.2,0)))))))</f>
        <v>#REF!</v>
      </c>
      <c r="I3678" s="260" t="e">
        <f t="shared" si="227"/>
        <v>#REF!</v>
      </c>
      <c r="J3678" s="258" t="e">
        <f>IF(#REF!&gt;=1,IF(#REF!&gt;=1,#REF!),IF(#REF!&gt;=0,"",))</f>
        <v>#REF!</v>
      </c>
      <c r="K3678" s="241" t="e">
        <f>保全管理データ!N6360</f>
        <v>#REF!</v>
      </c>
      <c r="L3678" s="259" t="e">
        <f>IF(#REF!="","",IF(#REF!="悪環境における作業",0.2,IF(#REF!="高所又は地下作業",0.1,IF(#REF!="錯綜場所作業",0.3,IF(#REF!="複雑な制約のある作業",0.4,IF(#REF!="単純な制約のある作業",0.2,0))))))</f>
        <v>#REF!</v>
      </c>
      <c r="M3678" s="260" t="e">
        <f t="shared" si="228"/>
        <v>#REF!</v>
      </c>
    </row>
    <row r="3679" spans="2:13" s="254" customFormat="1" ht="27.75" customHeight="1" x14ac:dyDescent="0.2">
      <c r="B3679" s="536" t="s">
        <v>250</v>
      </c>
      <c r="C3679" s="537"/>
      <c r="D3679" s="265"/>
      <c r="E3679" s="224" t="s">
        <v>244</v>
      </c>
      <c r="F3679" s="258" t="e">
        <f>IF(#REF!&gt;=1,IF(#REF!&gt;=1,#REF!),IF(#REF!&gt;=0,"",))</f>
        <v>#REF!</v>
      </c>
      <c r="G3679" s="241" t="e">
        <f>保全管理データ!N6334</f>
        <v>#REF!</v>
      </c>
      <c r="H3679" s="259" t="e">
        <f>IF(#REF!="無","",IF(#REF!="","",IF(#REF!="悪環境における作業",0.2,IF(#REF!="高所又は地下作業",0.1,IF(#REF!="錯綜場所作業",0.3,IF(#REF!="複雑な制約のある作業",0.4,IF(#REF!="単純な制約のある作業",0.2,0)))))))</f>
        <v>#REF!</v>
      </c>
      <c r="I3679" s="260" t="e">
        <f t="shared" si="227"/>
        <v>#REF!</v>
      </c>
      <c r="J3679" s="258" t="e">
        <f>IF(#REF!&gt;=1,IF(#REF!&gt;=1,#REF!),IF(#REF!&gt;=0,"",))</f>
        <v>#REF!</v>
      </c>
      <c r="K3679" s="241" t="e">
        <f>保全管理データ!N6361</f>
        <v>#REF!</v>
      </c>
      <c r="L3679" s="259" t="e">
        <f>IF(#REF!="","",IF(#REF!="悪環境における作業",0.2,IF(#REF!="高所又は地下作業",0.1,IF(#REF!="錯綜場所作業",0.3,IF(#REF!="複雑な制約のある作業",0.4,IF(#REF!="単純な制約のある作業",0.2,0))))))</f>
        <v>#REF!</v>
      </c>
      <c r="M3679" s="260" t="e">
        <f t="shared" si="228"/>
        <v>#REF!</v>
      </c>
    </row>
    <row r="3680" spans="2:13" s="254" customFormat="1" ht="27.75" customHeight="1" x14ac:dyDescent="0.2">
      <c r="B3680" s="536" t="s">
        <v>251</v>
      </c>
      <c r="C3680" s="537"/>
      <c r="D3680" s="265"/>
      <c r="E3680" s="224" t="s">
        <v>242</v>
      </c>
      <c r="F3680" s="258" t="e">
        <f>IF(#REF!&gt;=1,IF(#REF!&gt;=1,#REF!),IF(#REF!&gt;=0,"",))</f>
        <v>#REF!</v>
      </c>
      <c r="G3680" s="241" t="e">
        <f>保全管理データ!N6335</f>
        <v>#REF!</v>
      </c>
      <c r="H3680" s="259" t="e">
        <f>IF(#REF!="無","",IF(#REF!="","",IF(#REF!="悪環境における作業",0.2,IF(#REF!="高所又は地下作業",0.1,IF(#REF!="錯綜場所作業",0.3,IF(#REF!="複雑な制約のある作業",0.4,IF(#REF!="単純な制約のある作業",0.2,0)))))))</f>
        <v>#REF!</v>
      </c>
      <c r="I3680" s="260" t="e">
        <f t="shared" si="227"/>
        <v>#REF!</v>
      </c>
      <c r="J3680" s="258" t="e">
        <f>IF(#REF!&gt;=1,IF(#REF!&gt;=1,#REF!),IF(#REF!&gt;=0,"",))</f>
        <v>#REF!</v>
      </c>
      <c r="K3680" s="241" t="e">
        <f>保全管理データ!N6362</f>
        <v>#REF!</v>
      </c>
      <c r="L3680" s="259" t="e">
        <f>IF(#REF!="","",IF(#REF!="悪環境における作業",0.2,IF(#REF!="高所又は地下作業",0.1,IF(#REF!="錯綜場所作業",0.3,IF(#REF!="複雑な制約のある作業",0.4,IF(#REF!="単純な制約のある作業",0.2,0))))))</f>
        <v>#REF!</v>
      </c>
      <c r="M3680" s="260" t="e">
        <f t="shared" si="228"/>
        <v>#REF!</v>
      </c>
    </row>
    <row r="3681" spans="2:13" s="254" customFormat="1" ht="27.75" customHeight="1" x14ac:dyDescent="0.2">
      <c r="B3681" s="536" t="s">
        <v>252</v>
      </c>
      <c r="C3681" s="537"/>
      <c r="D3681" s="265"/>
      <c r="E3681" s="224" t="s">
        <v>244</v>
      </c>
      <c r="F3681" s="258" t="e">
        <f>IF(#REF!&gt;=1,IF(#REF!&gt;=1,#REF!),IF(#REF!&gt;=0,"",))</f>
        <v>#REF!</v>
      </c>
      <c r="G3681" s="241" t="e">
        <f>保全管理データ!N6336</f>
        <v>#REF!</v>
      </c>
      <c r="H3681" s="259" t="e">
        <f>IF(#REF!="無","",IF(#REF!="","",IF(#REF!="悪環境における作業",0.2,IF(#REF!="高所又は地下作業",0.1,IF(#REF!="錯綜場所作業",0.3,IF(#REF!="複雑な制約のある作業",0.4,IF(#REF!="単純な制約のある作業",0.2,0)))))))</f>
        <v>#REF!</v>
      </c>
      <c r="I3681" s="260" t="e">
        <f t="shared" si="227"/>
        <v>#REF!</v>
      </c>
      <c r="J3681" s="258" t="e">
        <f>IF(#REF!&gt;=1,IF(#REF!&gt;=1,#REF!),IF(#REF!&gt;=0,"",))</f>
        <v>#REF!</v>
      </c>
      <c r="K3681" s="241" t="e">
        <f>保全管理データ!N6363</f>
        <v>#REF!</v>
      </c>
      <c r="L3681" s="259" t="e">
        <f>IF(#REF!="","",IF(#REF!="悪環境における作業",0.2,IF(#REF!="高所又は地下作業",0.1,IF(#REF!="錯綜場所作業",0.3,IF(#REF!="複雑な制約のある作業",0.4,IF(#REF!="単純な制約のある作業",0.2,0))))))</f>
        <v>#REF!</v>
      </c>
      <c r="M3681" s="260" t="e">
        <f t="shared" si="228"/>
        <v>#REF!</v>
      </c>
    </row>
    <row r="3682" spans="2:13" s="254" customFormat="1" ht="27.75" customHeight="1" x14ac:dyDescent="0.2">
      <c r="B3682" s="536" t="s">
        <v>253</v>
      </c>
      <c r="C3682" s="537"/>
      <c r="D3682" s="265"/>
      <c r="E3682" s="224" t="s">
        <v>242</v>
      </c>
      <c r="F3682" s="258" t="e">
        <f>IF(#REF!&gt;=1,IF(#REF!&gt;=1,#REF!),IF(#REF!&gt;=0,"",))</f>
        <v>#REF!</v>
      </c>
      <c r="G3682" s="241" t="e">
        <f>保全管理データ!N6337</f>
        <v>#REF!</v>
      </c>
      <c r="H3682" s="259" t="e">
        <f>IF(#REF!="無","",IF(#REF!="","",IF(#REF!="悪環境における作業",0.2,IF(#REF!="高所又は地下作業",0.1,IF(#REF!="錯綜場所作業",0.3,IF(#REF!="複雑な制約のある作業",0.4,IF(#REF!="単純な制約のある作業",0.2,0)))))))</f>
        <v>#REF!</v>
      </c>
      <c r="I3682" s="260" t="e">
        <f t="shared" si="227"/>
        <v>#REF!</v>
      </c>
      <c r="J3682" s="258" t="e">
        <f>IF(#REF!&gt;=1,IF(#REF!&gt;=1,#REF!),IF(#REF!&gt;=0,"",))</f>
        <v>#REF!</v>
      </c>
      <c r="K3682" s="241" t="e">
        <f>保全管理データ!N6364</f>
        <v>#REF!</v>
      </c>
      <c r="L3682" s="259" t="e">
        <f>IF(#REF!="","",IF(#REF!="悪環境における作業",0.2,IF(#REF!="高所又は地下作業",0.1,IF(#REF!="錯綜場所作業",0.3,IF(#REF!="複雑な制約のある作業",0.4,IF(#REF!="単純な制約のある作業",0.2,0))))))</f>
        <v>#REF!</v>
      </c>
      <c r="M3682" s="260" t="e">
        <f t="shared" si="228"/>
        <v>#REF!</v>
      </c>
    </row>
    <row r="3683" spans="2:13" s="254" customFormat="1" ht="27.75" customHeight="1" x14ac:dyDescent="0.2">
      <c r="B3683" s="536" t="s">
        <v>254</v>
      </c>
      <c r="C3683" s="537"/>
      <c r="D3683" s="265"/>
      <c r="E3683" s="224" t="s">
        <v>242</v>
      </c>
      <c r="F3683" s="258" t="e">
        <f>IF(#REF!&gt;=1,IF(#REF!&gt;=1,#REF!),IF(#REF!&gt;=0,"",))</f>
        <v>#REF!</v>
      </c>
      <c r="G3683" s="241" t="e">
        <f>保全管理データ!N6338</f>
        <v>#REF!</v>
      </c>
      <c r="H3683" s="259" t="e">
        <f>IF(#REF!="無","",IF(#REF!="","",IF(#REF!="悪環境における作業",0.2,IF(#REF!="高所又は地下作業",0.1,IF(#REF!="錯綜場所作業",0.3,IF(#REF!="複雑な制約のある作業",0.4,IF(#REF!="単純な制約のある作業",0.2,0)))))))</f>
        <v>#REF!</v>
      </c>
      <c r="I3683" s="260" t="e">
        <f t="shared" si="227"/>
        <v>#REF!</v>
      </c>
      <c r="J3683" s="258" t="e">
        <f>IF(#REF!&gt;=1,IF(#REF!&gt;=1,#REF!),IF(#REF!&gt;=0,"",))</f>
        <v>#REF!</v>
      </c>
      <c r="K3683" s="241" t="e">
        <f>保全管理データ!N6365</f>
        <v>#REF!</v>
      </c>
      <c r="L3683" s="259" t="e">
        <f>IF(#REF!="","",IF(#REF!="悪環境における作業",0.2,IF(#REF!="高所又は地下作業",0.1,IF(#REF!="錯綜場所作業",0.3,IF(#REF!="複雑な制約のある作業",0.4,IF(#REF!="単純な制約のある作業",0.2,0))))))</f>
        <v>#REF!</v>
      </c>
      <c r="M3683" s="260" t="e">
        <f t="shared" si="228"/>
        <v>#REF!</v>
      </c>
    </row>
    <row r="3684" spans="2:13" s="254" customFormat="1" ht="27.75" customHeight="1" x14ac:dyDescent="0.2">
      <c r="B3684" s="536" t="s">
        <v>255</v>
      </c>
      <c r="C3684" s="537"/>
      <c r="D3684" s="265"/>
      <c r="E3684" s="224" t="s">
        <v>245</v>
      </c>
      <c r="F3684" s="258" t="e">
        <f>IF(#REF!&gt;=1,IF(#REF!&gt;=1,#REF!),IF(#REF!&gt;=0,"",))</f>
        <v>#REF!</v>
      </c>
      <c r="G3684" s="241" t="e">
        <f>保全管理データ!N6339</f>
        <v>#REF!</v>
      </c>
      <c r="H3684" s="259" t="e">
        <f>IF(#REF!="無","",IF(#REF!="","",IF(#REF!="悪環境における作業",0.2,IF(#REF!="高所又は地下作業",0.1,IF(#REF!="錯綜場所作業",0.3,IF(#REF!="複雑な制約のある作業",0.4,IF(#REF!="単純な制約のある作業",0.2,0)))))))</f>
        <v>#REF!</v>
      </c>
      <c r="I3684" s="260" t="e">
        <f t="shared" si="227"/>
        <v>#REF!</v>
      </c>
      <c r="J3684" s="258" t="e">
        <f>IF(#REF!&gt;=1,IF(#REF!&gt;=1,#REF!),IF(#REF!&gt;=0,"",))</f>
        <v>#REF!</v>
      </c>
      <c r="K3684" s="241" t="e">
        <f>保全管理データ!N6366</f>
        <v>#REF!</v>
      </c>
      <c r="L3684" s="259" t="e">
        <f>IF(#REF!="","",IF(#REF!="悪環境における作業",0.2,IF(#REF!="高所又は地下作業",0.1,IF(#REF!="錯綜場所作業",0.3,IF(#REF!="複雑な制約のある作業",0.4,IF(#REF!="単純な制約のある作業",0.2,0))))))</f>
        <v>#REF!</v>
      </c>
      <c r="M3684" s="260" t="e">
        <f t="shared" si="228"/>
        <v>#REF!</v>
      </c>
    </row>
    <row r="3685" spans="2:13" s="254" customFormat="1" ht="27.75" customHeight="1" x14ac:dyDescent="0.2">
      <c r="B3685" s="536" t="s">
        <v>256</v>
      </c>
      <c r="C3685" s="537"/>
      <c r="D3685" s="265"/>
      <c r="E3685" s="224" t="s">
        <v>242</v>
      </c>
      <c r="F3685" s="258" t="e">
        <f>IF(#REF!&gt;=1,IF(#REF!&gt;=1,#REF!),IF(#REF!&gt;=0,"",))</f>
        <v>#REF!</v>
      </c>
      <c r="G3685" s="241" t="e">
        <f>保全管理データ!N6340</f>
        <v>#REF!</v>
      </c>
      <c r="H3685" s="259" t="e">
        <f>IF(#REF!="無","",IF(#REF!="","",IF(#REF!="悪環境における作業",0.2,IF(#REF!="高所又は地下作業",0.1,IF(#REF!="錯綜場所作業",0.3,IF(#REF!="複雑な制約のある作業",0.4,IF(#REF!="単純な制約のある作業",0.2,0)))))))</f>
        <v>#REF!</v>
      </c>
      <c r="I3685" s="260" t="e">
        <f t="shared" si="227"/>
        <v>#REF!</v>
      </c>
      <c r="J3685" s="258" t="e">
        <f>IF(#REF!&gt;=1,IF(#REF!&gt;=1,#REF!),IF(#REF!&gt;=0,"",))</f>
        <v>#REF!</v>
      </c>
      <c r="K3685" s="241" t="e">
        <f>保全管理データ!N6367</f>
        <v>#REF!</v>
      </c>
      <c r="L3685" s="259" t="e">
        <f>IF(#REF!="","",IF(#REF!="悪環境における作業",0.2,IF(#REF!="高所又は地下作業",0.1,IF(#REF!="錯綜場所作業",0.3,IF(#REF!="複雑な制約のある作業",0.4,IF(#REF!="単純な制約のある作業",0.2,0))))))</f>
        <v>#REF!</v>
      </c>
      <c r="M3685" s="260" t="e">
        <f t="shared" si="228"/>
        <v>#REF!</v>
      </c>
    </row>
    <row r="3686" spans="2:13" s="254" customFormat="1" ht="27.75" customHeight="1" x14ac:dyDescent="0.2">
      <c r="B3686" s="536" t="s">
        <v>257</v>
      </c>
      <c r="C3686" s="537"/>
      <c r="D3686" s="265"/>
      <c r="E3686" s="224" t="s">
        <v>245</v>
      </c>
      <c r="F3686" s="258" t="e">
        <f>IF(#REF!&gt;=1,IF(#REF!&gt;=1,#REF!),IF(#REF!&gt;=0,"",))</f>
        <v>#REF!</v>
      </c>
      <c r="G3686" s="241" t="e">
        <f>保全管理データ!N6341</f>
        <v>#REF!</v>
      </c>
      <c r="H3686" s="259" t="e">
        <f>IF(#REF!="無","",IF(#REF!="","",IF(#REF!="悪環境における作業",0.2,IF(#REF!="高所又は地下作業",0.1,IF(#REF!="錯綜場所作業",0.3,IF(#REF!="複雑な制約のある作業",0.4,IF(#REF!="単純な制約のある作業",0.2,0)))))))</f>
        <v>#REF!</v>
      </c>
      <c r="I3686" s="260" t="e">
        <f t="shared" si="227"/>
        <v>#REF!</v>
      </c>
      <c r="J3686" s="258" t="e">
        <f>IF(#REF!&gt;=1,IF(#REF!&gt;=1,#REF!),IF(#REF!&gt;=0,"",))</f>
        <v>#REF!</v>
      </c>
      <c r="K3686" s="241" t="e">
        <f>保全管理データ!N6368</f>
        <v>#REF!</v>
      </c>
      <c r="L3686" s="259" t="e">
        <f>IF(#REF!="","",IF(#REF!="悪環境における作業",0.2,IF(#REF!="高所又は地下作業",0.1,IF(#REF!="錯綜場所作業",0.3,IF(#REF!="複雑な制約のある作業",0.4,IF(#REF!="単純な制約のある作業",0.2,0))))))</f>
        <v>#REF!</v>
      </c>
      <c r="M3686" s="260" t="e">
        <f t="shared" si="228"/>
        <v>#REF!</v>
      </c>
    </row>
    <row r="3687" spans="2:13" s="254" customFormat="1" ht="27.75" customHeight="1" x14ac:dyDescent="0.2">
      <c r="B3687" s="536" t="s">
        <v>258</v>
      </c>
      <c r="C3687" s="537"/>
      <c r="D3687" s="265"/>
      <c r="E3687" s="224" t="s">
        <v>245</v>
      </c>
      <c r="F3687" s="258" t="e">
        <f>IF(#REF!&gt;=1,IF(#REF!&gt;=1,#REF!),IF(#REF!&gt;=0,"",))</f>
        <v>#REF!</v>
      </c>
      <c r="G3687" s="241" t="e">
        <f>保全管理データ!N6342</f>
        <v>#REF!</v>
      </c>
      <c r="H3687" s="259" t="e">
        <f>IF(#REF!="無","",IF(#REF!="","",IF(#REF!="悪環境における作業",0.2,IF(#REF!="高所又は地下作業",0.1,IF(#REF!="錯綜場所作業",0.3,IF(#REF!="複雑な制約のある作業",0.4,IF(#REF!="単純な制約のある作業",0.2,0)))))))</f>
        <v>#REF!</v>
      </c>
      <c r="I3687" s="260" t="e">
        <f t="shared" si="227"/>
        <v>#REF!</v>
      </c>
      <c r="J3687" s="258" t="e">
        <f>IF(#REF!&gt;=1,IF(#REF!&gt;=1,#REF!),IF(#REF!&gt;=0,"",))</f>
        <v>#REF!</v>
      </c>
      <c r="K3687" s="241" t="e">
        <f>保全管理データ!N6369</f>
        <v>#REF!</v>
      </c>
      <c r="L3687" s="259" t="e">
        <f>IF(#REF!="","",IF(#REF!="悪環境における作業",0.2,IF(#REF!="高所又は地下作業",0.1,IF(#REF!="錯綜場所作業",0.3,IF(#REF!="複雑な制約のある作業",0.4,IF(#REF!="単純な制約のある作業",0.2,0))))))</f>
        <v>#REF!</v>
      </c>
      <c r="M3687" s="260" t="e">
        <f t="shared" si="228"/>
        <v>#REF!</v>
      </c>
    </row>
    <row r="3688" spans="2:13" s="254" customFormat="1" ht="27.75" customHeight="1" x14ac:dyDescent="0.2">
      <c r="B3688" s="536" t="s">
        <v>259</v>
      </c>
      <c r="C3688" s="537"/>
      <c r="D3688" s="265"/>
      <c r="E3688" s="224" t="s">
        <v>245</v>
      </c>
      <c r="F3688" s="258" t="e">
        <f>IF(#REF!&gt;=1,IF(#REF!&gt;=1,#REF!),IF(#REF!&gt;=0,"",))</f>
        <v>#REF!</v>
      </c>
      <c r="G3688" s="241" t="e">
        <f>保全管理データ!N6343</f>
        <v>#REF!</v>
      </c>
      <c r="H3688" s="259" t="e">
        <f>IF(#REF!="無","",IF(#REF!="","",IF(#REF!="悪環境における作業",0.2,IF(#REF!="高所又は地下作業",0.1,IF(#REF!="錯綜場所作業",0.3,IF(#REF!="複雑な制約のある作業",0.4,IF(#REF!="単純な制約のある作業",0.2,0)))))))</f>
        <v>#REF!</v>
      </c>
      <c r="I3688" s="260" t="e">
        <f t="shared" si="227"/>
        <v>#REF!</v>
      </c>
      <c r="J3688" s="258" t="e">
        <f>IF(#REF!&gt;=1,IF(#REF!&gt;=1,#REF!),IF(#REF!&gt;=0,"",))</f>
        <v>#REF!</v>
      </c>
      <c r="K3688" s="241" t="e">
        <f>保全管理データ!N6370</f>
        <v>#REF!</v>
      </c>
      <c r="L3688" s="259" t="e">
        <f>IF(#REF!="","",IF(#REF!="悪環境における作業",0.2,IF(#REF!="高所又は地下作業",0.1,IF(#REF!="錯綜場所作業",0.3,IF(#REF!="複雑な制約のある作業",0.4,IF(#REF!="単純な制約のある作業",0.2,0))))))</f>
        <v>#REF!</v>
      </c>
      <c r="M3688" s="260" t="e">
        <f t="shared" si="228"/>
        <v>#REF!</v>
      </c>
    </row>
    <row r="3689" spans="2:13" s="254" customFormat="1" ht="27.75" customHeight="1" x14ac:dyDescent="0.2">
      <c r="B3689" s="536" t="s">
        <v>260</v>
      </c>
      <c r="C3689" s="537"/>
      <c r="D3689" s="265"/>
      <c r="E3689" s="224" t="s">
        <v>248</v>
      </c>
      <c r="F3689" s="258" t="e">
        <f>IF(#REF!&gt;=1,IF(#REF!&gt;=1,#REF!),IF(#REF!&gt;=0,"",))</f>
        <v>#REF!</v>
      </c>
      <c r="G3689" s="241" t="e">
        <f>保全管理データ!N6344</f>
        <v>#REF!</v>
      </c>
      <c r="H3689" s="259" t="e">
        <f>IF(#REF!="無","",IF(#REF!="","",IF(#REF!="悪環境における作業",0.2,IF(#REF!="高所又は地下作業",0.1,IF(#REF!="錯綜場所作業",0.3,IF(#REF!="複雑な制約のある作業",0.4,IF(#REF!="単純な制約のある作業",0.2,0)))))))</f>
        <v>#REF!</v>
      </c>
      <c r="I3689" s="260" t="e">
        <f t="shared" si="227"/>
        <v>#REF!</v>
      </c>
      <c r="J3689" s="258" t="e">
        <f>IF(#REF!&gt;=1,IF(#REF!&gt;=1,#REF!),IF(#REF!&gt;=0,"",))</f>
        <v>#REF!</v>
      </c>
      <c r="K3689" s="241" t="e">
        <f>保全管理データ!N6371</f>
        <v>#REF!</v>
      </c>
      <c r="L3689" s="259" t="e">
        <f>IF(#REF!="","",IF(#REF!="悪環境における作業",0.2,IF(#REF!="高所又は地下作業",0.1,IF(#REF!="錯綜場所作業",0.3,IF(#REF!="複雑な制約のある作業",0.4,IF(#REF!="単純な制約のある作業",0.2,0))))))</f>
        <v>#REF!</v>
      </c>
      <c r="M3689" s="260" t="e">
        <f t="shared" si="228"/>
        <v>#REF!</v>
      </c>
    </row>
    <row r="3690" spans="2:13" s="254" customFormat="1" ht="27.75" customHeight="1" x14ac:dyDescent="0.2">
      <c r="B3690" s="536" t="s">
        <v>261</v>
      </c>
      <c r="C3690" s="537"/>
      <c r="D3690" s="265"/>
      <c r="E3690" s="224" t="s">
        <v>247</v>
      </c>
      <c r="F3690" s="258" t="e">
        <f>IF(#REF!&gt;=1,IF(#REF!&gt;=1,#REF!),IF(#REF!&gt;=0,"",))</f>
        <v>#REF!</v>
      </c>
      <c r="G3690" s="241" t="e">
        <f>保全管理データ!N6345</f>
        <v>#REF!</v>
      </c>
      <c r="H3690" s="259" t="e">
        <f>IF(#REF!="無","",IF(#REF!="","",IF(#REF!="悪環境における作業",0.2,IF(#REF!="高所又は地下作業",0.1,IF(#REF!="錯綜場所作業",0.3,IF(#REF!="複雑な制約のある作業",0.4,IF(#REF!="単純な制約のある作業",0.2,0)))))))</f>
        <v>#REF!</v>
      </c>
      <c r="I3690" s="260" t="e">
        <f t="shared" si="227"/>
        <v>#REF!</v>
      </c>
      <c r="J3690" s="258" t="e">
        <f>IF(#REF!&gt;=1,IF(#REF!&gt;=1,#REF!),IF(#REF!&gt;=0,"",))</f>
        <v>#REF!</v>
      </c>
      <c r="K3690" s="241" t="e">
        <f>保全管理データ!N6372</f>
        <v>#REF!</v>
      </c>
      <c r="L3690" s="259" t="e">
        <f>IF(#REF!="","",IF(#REF!="悪環境における作業",0.2,IF(#REF!="高所又は地下作業",0.1,IF(#REF!="錯綜場所作業",0.3,IF(#REF!="複雑な制約のある作業",0.4,IF(#REF!="単純な制約のある作業",0.2,0))))))</f>
        <v>#REF!</v>
      </c>
      <c r="M3690" s="260" t="e">
        <f t="shared" si="228"/>
        <v>#REF!</v>
      </c>
    </row>
    <row r="3691" spans="2:13" s="254" customFormat="1" ht="27.75" customHeight="1" x14ac:dyDescent="0.2">
      <c r="B3691" s="536" t="s">
        <v>262</v>
      </c>
      <c r="C3691" s="537"/>
      <c r="D3691" s="265"/>
      <c r="E3691" s="224" t="s">
        <v>245</v>
      </c>
      <c r="F3691" s="258" t="e">
        <f>IF(#REF!&gt;=1,IF(#REF!&gt;=1,#REF!),IF(#REF!&gt;=0,"",))</f>
        <v>#REF!</v>
      </c>
      <c r="G3691" s="241" t="e">
        <f>保全管理データ!N6346</f>
        <v>#REF!</v>
      </c>
      <c r="H3691" s="259" t="e">
        <f>IF(#REF!="無","",IF(#REF!="","",IF(#REF!="悪環境における作業",0.2,IF(#REF!="高所又は地下作業",0.1,IF(#REF!="錯綜場所作業",0.3,IF(#REF!="複雑な制約のある作業",0.4,IF(#REF!="単純な制約のある作業",0.2,0)))))))</f>
        <v>#REF!</v>
      </c>
      <c r="I3691" s="260" t="e">
        <f t="shared" si="227"/>
        <v>#REF!</v>
      </c>
      <c r="J3691" s="258" t="e">
        <f>IF(#REF!&gt;=1,IF(#REF!&gt;=1,#REF!),IF(#REF!&gt;=0,"",))</f>
        <v>#REF!</v>
      </c>
      <c r="K3691" s="241" t="e">
        <f>保全管理データ!N6373</f>
        <v>#REF!</v>
      </c>
      <c r="L3691" s="259" t="e">
        <f>IF(#REF!="","",IF(#REF!="悪環境における作業",0.2,IF(#REF!="高所又は地下作業",0.1,IF(#REF!="錯綜場所作業",0.3,IF(#REF!="複雑な制約のある作業",0.4,IF(#REF!="単純な制約のある作業",0.2,0))))))</f>
        <v>#REF!</v>
      </c>
      <c r="M3691" s="260" t="e">
        <f t="shared" si="228"/>
        <v>#REF!</v>
      </c>
    </row>
    <row r="3692" spans="2:13" s="254" customFormat="1" ht="27.75" customHeight="1" x14ac:dyDescent="0.2">
      <c r="B3692" s="536" t="s">
        <v>263</v>
      </c>
      <c r="C3692" s="537"/>
      <c r="D3692" s="265"/>
      <c r="E3692" s="224" t="s">
        <v>245</v>
      </c>
      <c r="F3692" s="258" t="e">
        <f>IF(#REF!&gt;=1,IF(#REF!&gt;=1,#REF!),IF(#REF!&gt;=0,"",))</f>
        <v>#REF!</v>
      </c>
      <c r="G3692" s="241" t="e">
        <f>保全管理データ!N6347</f>
        <v>#REF!</v>
      </c>
      <c r="H3692" s="259" t="e">
        <f>IF(#REF!="無","",IF(#REF!="","",IF(#REF!="悪環境における作業",0.2,IF(#REF!="高所又は地下作業",0.1,IF(#REF!="錯綜場所作業",0.3,IF(#REF!="複雑な制約のある作業",0.4,IF(#REF!="単純な制約のある作業",0.2,0)))))))</f>
        <v>#REF!</v>
      </c>
      <c r="I3692" s="260" t="e">
        <f t="shared" si="227"/>
        <v>#REF!</v>
      </c>
      <c r="J3692" s="258" t="e">
        <f>IF(#REF!&gt;=1,IF(#REF!&gt;=1,#REF!),IF(#REF!&gt;=0,"",))</f>
        <v>#REF!</v>
      </c>
      <c r="K3692" s="241" t="e">
        <f>保全管理データ!N6374</f>
        <v>#REF!</v>
      </c>
      <c r="L3692" s="259" t="e">
        <f>IF(#REF!="","",IF(#REF!="悪環境における作業",0.2,IF(#REF!="高所又は地下作業",0.1,IF(#REF!="錯綜場所作業",0.3,IF(#REF!="複雑な制約のある作業",0.4,IF(#REF!="単純な制約のある作業",0.2,0))))))</f>
        <v>#REF!</v>
      </c>
      <c r="M3692" s="260" t="e">
        <f t="shared" si="228"/>
        <v>#REF!</v>
      </c>
    </row>
    <row r="3693" spans="2:13" s="254" customFormat="1" ht="27.75" customHeight="1" x14ac:dyDescent="0.2">
      <c r="B3693" s="536" t="s">
        <v>264</v>
      </c>
      <c r="C3693" s="537"/>
      <c r="D3693" s="265"/>
      <c r="E3693" s="224" t="s">
        <v>245</v>
      </c>
      <c r="F3693" s="258" t="e">
        <f>IF(#REF!&gt;=1,IF(#REF!&gt;=1,#REF!),IF(#REF!&gt;=0,"",))</f>
        <v>#REF!</v>
      </c>
      <c r="G3693" s="241" t="e">
        <f>保全管理データ!N6348</f>
        <v>#REF!</v>
      </c>
      <c r="H3693" s="259" t="e">
        <f>IF(#REF!="無","",IF(#REF!="","",IF(#REF!="悪環境における作業",0.2,IF(#REF!="高所又は地下作業",0.1,IF(#REF!="錯綜場所作業",0.3,IF(#REF!="複雑な制約のある作業",0.4,IF(#REF!="単純な制約のある作業",0.2,0)))))))</f>
        <v>#REF!</v>
      </c>
      <c r="I3693" s="260" t="e">
        <f t="shared" si="227"/>
        <v>#REF!</v>
      </c>
      <c r="J3693" s="258" t="e">
        <f>IF(#REF!&gt;=1,IF(#REF!&gt;=1,#REF!),IF(#REF!&gt;=0,"",))</f>
        <v>#REF!</v>
      </c>
      <c r="K3693" s="241" t="e">
        <f>保全管理データ!N6375</f>
        <v>#REF!</v>
      </c>
      <c r="L3693" s="259" t="e">
        <f>IF(#REF!="","",IF(#REF!="悪環境における作業",0.2,IF(#REF!="高所又は地下作業",0.1,IF(#REF!="錯綜場所作業",0.3,IF(#REF!="複雑な制約のある作業",0.4,IF(#REF!="単純な制約のある作業",0.2,0))))))</f>
        <v>#REF!</v>
      </c>
      <c r="M3693" s="260" t="e">
        <f t="shared" si="228"/>
        <v>#REF!</v>
      </c>
    </row>
    <row r="3694" spans="2:13" s="254" customFormat="1" ht="27.75" customHeight="1" x14ac:dyDescent="0.2">
      <c r="B3694" s="536" t="s">
        <v>265</v>
      </c>
      <c r="C3694" s="537"/>
      <c r="D3694" s="265"/>
      <c r="E3694" s="224" t="s">
        <v>245</v>
      </c>
      <c r="F3694" s="258" t="e">
        <f>IF(#REF!&gt;=1,IF(#REF!&gt;=1,#REF!),IF(#REF!&gt;=0,"",))</f>
        <v>#REF!</v>
      </c>
      <c r="G3694" s="241" t="e">
        <f>保全管理データ!N6349</f>
        <v>#REF!</v>
      </c>
      <c r="H3694" s="259" t="e">
        <f>IF(#REF!="無","",IF(#REF!="","",IF(#REF!="悪環境における作業",0.2,IF(#REF!="高所又は地下作業",0.1,IF(#REF!="錯綜場所作業",0.3,IF(#REF!="複雑な制約のある作業",0.4,IF(#REF!="単純な制約のある作業",0.2,0)))))))</f>
        <v>#REF!</v>
      </c>
      <c r="I3694" s="260" t="e">
        <f t="shared" si="227"/>
        <v>#REF!</v>
      </c>
      <c r="J3694" s="258" t="e">
        <f>IF(#REF!&gt;=1,IF(#REF!&gt;=1,#REF!),IF(#REF!&gt;=0,"",))</f>
        <v>#REF!</v>
      </c>
      <c r="K3694" s="241" t="e">
        <f>保全管理データ!N6376</f>
        <v>#REF!</v>
      </c>
      <c r="L3694" s="259" t="e">
        <f>IF(#REF!="","",IF(#REF!="悪環境における作業",0.2,IF(#REF!="高所又は地下作業",0.1,IF(#REF!="錯綜場所作業",0.3,IF(#REF!="複雑な制約のある作業",0.4,IF(#REF!="単純な制約のある作業",0.2,0))))))</f>
        <v>#REF!</v>
      </c>
      <c r="M3694" s="260" t="e">
        <f t="shared" si="228"/>
        <v>#REF!</v>
      </c>
    </row>
    <row r="3695" spans="2:13" s="254" customFormat="1" ht="27.75" customHeight="1" x14ac:dyDescent="0.2">
      <c r="B3695" s="536" t="s">
        <v>266</v>
      </c>
      <c r="C3695" s="537"/>
      <c r="D3695" s="265"/>
      <c r="E3695" s="224" t="s">
        <v>245</v>
      </c>
      <c r="F3695" s="258" t="e">
        <f>IF(#REF!&gt;=1,IF(#REF!&gt;=1,#REF!),IF(#REF!&gt;=0,"",))</f>
        <v>#REF!</v>
      </c>
      <c r="G3695" s="241" t="e">
        <f>保全管理データ!N6350</f>
        <v>#REF!</v>
      </c>
      <c r="H3695" s="259" t="e">
        <f>IF(#REF!="無","",IF(#REF!="","",IF(#REF!="悪環境における作業",0.2,IF(#REF!="高所又は地下作業",0.1,IF(#REF!="錯綜場所作業",0.3,IF(#REF!="複雑な制約のある作業",0.4,IF(#REF!="単純な制約のある作業",0.2,0)))))))</f>
        <v>#REF!</v>
      </c>
      <c r="I3695" s="260" t="e">
        <f t="shared" si="227"/>
        <v>#REF!</v>
      </c>
      <c r="J3695" s="258" t="e">
        <f>IF(#REF!&gt;=1,IF(#REF!&gt;=1,#REF!),IF(#REF!&gt;=0,"",))</f>
        <v>#REF!</v>
      </c>
      <c r="K3695" s="241" t="e">
        <f>保全管理データ!N6377</f>
        <v>#REF!</v>
      </c>
      <c r="L3695" s="259" t="e">
        <f>IF(#REF!="","",IF(#REF!="悪環境における作業",0.2,IF(#REF!="高所又は地下作業",0.1,IF(#REF!="錯綜場所作業",0.3,IF(#REF!="複雑な制約のある作業",0.4,IF(#REF!="単純な制約のある作業",0.2,0))))))</f>
        <v>#REF!</v>
      </c>
      <c r="M3695" s="260" t="e">
        <f t="shared" si="228"/>
        <v>#REF!</v>
      </c>
    </row>
    <row r="3696" spans="2:13" s="254" customFormat="1" ht="27.75" customHeight="1" x14ac:dyDescent="0.2">
      <c r="B3696" s="536" t="s">
        <v>81</v>
      </c>
      <c r="C3696" s="537"/>
      <c r="D3696" s="265"/>
      <c r="E3696" s="224" t="s">
        <v>245</v>
      </c>
      <c r="F3696" s="258" t="e">
        <f>IF(#REF!&gt;=1,IF(#REF!&gt;=1,#REF!),IF(#REF!&gt;=0,"",))</f>
        <v>#REF!</v>
      </c>
      <c r="G3696" s="241" t="e">
        <f>保全管理データ!N6351</f>
        <v>#REF!</v>
      </c>
      <c r="H3696" s="259" t="e">
        <f>IF(#REF!="無","",IF(#REF!="","",IF(#REF!="悪環境における作業",0.2,IF(#REF!="高所又は地下作業",0.1,IF(#REF!="錯綜場所作業",0.3,IF(#REF!="複雑な制約のある作業",0.4,IF(#REF!="単純な制約のある作業",0.2,0)))))))</f>
        <v>#REF!</v>
      </c>
      <c r="I3696" s="260" t="e">
        <f t="shared" si="227"/>
        <v>#REF!</v>
      </c>
      <c r="J3696" s="258" t="e">
        <f>IF(#REF!&gt;=1,IF(#REF!&gt;=1,#REF!),IF(#REF!&gt;=0,"",))</f>
        <v>#REF!</v>
      </c>
      <c r="K3696" s="241" t="e">
        <f>保全管理データ!N6378</f>
        <v>#REF!</v>
      </c>
      <c r="L3696" s="259" t="e">
        <f>IF(#REF!="","",IF(#REF!="悪環境における作業",0.2,IF(#REF!="高所又は地下作業",0.1,IF(#REF!="錯綜場所作業",0.3,IF(#REF!="複雑な制約のある作業",0.4,IF(#REF!="単純な制約のある作業",0.2,0))))))</f>
        <v>#REF!</v>
      </c>
      <c r="M3696" s="260" t="e">
        <f t="shared" si="228"/>
        <v>#REF!</v>
      </c>
    </row>
    <row r="3697" spans="2:13" s="254" customFormat="1" ht="27.75" customHeight="1" x14ac:dyDescent="0.2">
      <c r="B3697" s="536" t="s">
        <v>267</v>
      </c>
      <c r="C3697" s="537"/>
      <c r="D3697" s="265"/>
      <c r="E3697" s="224" t="s">
        <v>247</v>
      </c>
      <c r="F3697" s="258" t="e">
        <f>IF(#REF!&gt;=1,IF(#REF!&gt;=1,#REF!),IF(#REF!&gt;=0,"",))</f>
        <v>#REF!</v>
      </c>
      <c r="G3697" s="241" t="e">
        <f>保全管理データ!N6352</f>
        <v>#REF!</v>
      </c>
      <c r="H3697" s="259" t="e">
        <f>IF(#REF!="無","",IF(#REF!="","",IF(#REF!="悪環境における作業",0.2,IF(#REF!="高所又は地下作業",0.1,IF(#REF!="錯綜場所作業",0.3,IF(#REF!="複雑な制約のある作業",0.4,IF(#REF!="単純な制約のある作業",0.2,0)))))))</f>
        <v>#REF!</v>
      </c>
      <c r="I3697" s="260" t="e">
        <f t="shared" si="227"/>
        <v>#REF!</v>
      </c>
      <c r="J3697" s="258" t="e">
        <f>IF(#REF!&gt;=1,IF(#REF!&gt;=1,#REF!),IF(#REF!&gt;=0,"",))</f>
        <v>#REF!</v>
      </c>
      <c r="K3697" s="241" t="e">
        <f>保全管理データ!N6379</f>
        <v>#REF!</v>
      </c>
      <c r="L3697" s="259" t="e">
        <f>IF(#REF!="","",IF(#REF!="悪環境における作業",0.2,IF(#REF!="高所又は地下作業",0.1,IF(#REF!="錯綜場所作業",0.3,IF(#REF!="複雑な制約のある作業",0.4,IF(#REF!="単純な制約のある作業",0.2,0))))))</f>
        <v>#REF!</v>
      </c>
      <c r="M3697" s="260" t="e">
        <f t="shared" si="228"/>
        <v>#REF!</v>
      </c>
    </row>
    <row r="3698" spans="2:13" s="254" customFormat="1" ht="27.75" customHeight="1" x14ac:dyDescent="0.2">
      <c r="B3698" s="536" t="s">
        <v>268</v>
      </c>
      <c r="C3698" s="537"/>
      <c r="D3698" s="265"/>
      <c r="E3698" s="224" t="s">
        <v>246</v>
      </c>
      <c r="F3698" s="258" t="e">
        <f>IF(#REF!&gt;=1,IF(#REF!&gt;=1,#REF!),IF(#REF!&gt;=0,"",))</f>
        <v>#REF!</v>
      </c>
      <c r="G3698" s="241" t="e">
        <f>保全管理データ!N6353</f>
        <v>#REF!</v>
      </c>
      <c r="H3698" s="259" t="e">
        <f>IF(#REF!="無","",IF(#REF!="","",IF(#REF!="悪環境における作業",0.2,IF(#REF!="高所又は地下作業",0.1,IF(#REF!="錯綜場所作業",0.3,IF(#REF!="複雑な制約のある作業",0.4,IF(#REF!="単純な制約のある作業",0.2,0)))))))</f>
        <v>#REF!</v>
      </c>
      <c r="I3698" s="260" t="e">
        <f t="shared" si="227"/>
        <v>#REF!</v>
      </c>
      <c r="J3698" s="258" t="e">
        <f>IF(#REF!&gt;=1,IF(#REF!&gt;=1,#REF!),IF(#REF!&gt;=0,"",))</f>
        <v>#REF!</v>
      </c>
      <c r="K3698" s="241" t="e">
        <f>保全管理データ!N6380</f>
        <v>#REF!</v>
      </c>
      <c r="L3698" s="259" t="e">
        <f>IF(#REF!="","",IF(#REF!="悪環境における作業",0.2,IF(#REF!="高所又は地下作業",0.1,IF(#REF!="錯綜場所作業",0.3,IF(#REF!="複雑な制約のある作業",0.4,IF(#REF!="単純な制約のある作業",0.2,0))))))</f>
        <v>#REF!</v>
      </c>
      <c r="M3698" s="260" t="e">
        <f t="shared" si="228"/>
        <v>#REF!</v>
      </c>
    </row>
    <row r="3699" spans="2:13" s="254" customFormat="1" ht="27.75" customHeight="1" thickBot="1" x14ac:dyDescent="0.25">
      <c r="B3699" s="538" t="s">
        <v>269</v>
      </c>
      <c r="C3699" s="539"/>
      <c r="D3699" s="266"/>
      <c r="E3699" s="252" t="s">
        <v>245</v>
      </c>
      <c r="F3699" s="261" t="e">
        <f>IF(#REF!&gt;=1,IF(#REF!&gt;=1,#REF!),IF(#REF!&gt;=0,"",))</f>
        <v>#REF!</v>
      </c>
      <c r="G3699" s="245" t="e">
        <f>保全管理データ!N6354</f>
        <v>#REF!</v>
      </c>
      <c r="H3699" s="259" t="e">
        <f>IF(#REF!="無","",IF(#REF!="","",IF(#REF!="悪環境における作業",0.2,IF(#REF!="高所又は地下作業",0.1,IF(#REF!="錯綜場所作業",0.3,IF(#REF!="複雑な制約のある作業",0.4,IF(#REF!="単純な制約のある作業",0.2,0)))))))</f>
        <v>#REF!</v>
      </c>
      <c r="I3699" s="260" t="e">
        <f t="shared" si="227"/>
        <v>#REF!</v>
      </c>
      <c r="J3699" s="261" t="e">
        <f>IF(#REF!&gt;=1,IF(#REF!&gt;=1,#REF!),IF(#REF!&gt;=0,"",))</f>
        <v>#REF!</v>
      </c>
      <c r="K3699" s="245" t="e">
        <f>保全管理データ!N6381</f>
        <v>#REF!</v>
      </c>
      <c r="L3699" s="262" t="e">
        <f>IF(#REF!="","",IF(#REF!="悪環境における作業",0.2,IF(#REF!="高所又は地下作業",0.1,IF(#REF!="錯綜場所作業",0.3,IF(#REF!="複雑な制約のある作業",0.4,IF(#REF!="単純な制約のある作業",0.2,0))))))</f>
        <v>#REF!</v>
      </c>
      <c r="M3699" s="260" t="e">
        <f t="shared" si="228"/>
        <v>#REF!</v>
      </c>
    </row>
    <row r="3700" spans="2:13" s="254" customFormat="1" ht="27.75" customHeight="1" thickBot="1" x14ac:dyDescent="0.25">
      <c r="B3700" s="532" t="s">
        <v>190</v>
      </c>
      <c r="C3700" s="532"/>
      <c r="D3700" s="532"/>
      <c r="E3700" s="532"/>
      <c r="F3700" s="533" t="e">
        <f>SUM(I3676:I3699)</f>
        <v>#REF!</v>
      </c>
      <c r="G3700" s="534"/>
      <c r="H3700" s="534"/>
      <c r="I3700" s="535"/>
      <c r="J3700" s="533" t="e">
        <f>IF(SUM(J3676:J3699)=0,"0.00",SUM(M3676:M3699))</f>
        <v>#REF!</v>
      </c>
      <c r="K3700" s="534"/>
      <c r="L3700" s="534"/>
      <c r="M3700" s="535"/>
    </row>
    <row r="3701" spans="2:13" s="254" customFormat="1" ht="27.75" customHeight="1" thickBot="1" x14ac:dyDescent="0.25">
      <c r="B3701" s="532" t="s">
        <v>97</v>
      </c>
      <c r="C3701" s="532"/>
      <c r="D3701" s="532"/>
      <c r="E3701" s="532"/>
      <c r="F3701" s="533" t="e">
        <f>IF(#REF!="５年以下","0",IF(#REF!="５年～１０年",0.1,IF(#REF!="１０年以上",0.15)))</f>
        <v>#REF!</v>
      </c>
      <c r="G3701" s="534"/>
      <c r="H3701" s="534"/>
      <c r="I3701" s="534"/>
      <c r="J3701" s="534"/>
      <c r="K3701" s="534"/>
      <c r="L3701" s="534"/>
      <c r="M3701" s="535"/>
    </row>
    <row r="3702" spans="2:13" s="254" customFormat="1" ht="27.75" customHeight="1" thickBot="1" x14ac:dyDescent="0.25">
      <c r="B3702" s="533" t="s">
        <v>273</v>
      </c>
      <c r="C3702" s="534"/>
      <c r="D3702" s="534"/>
      <c r="E3702" s="535"/>
      <c r="F3702" s="533" t="e">
        <f>F3700*(1+F3701)</f>
        <v>#REF!</v>
      </c>
      <c r="G3702" s="534"/>
      <c r="H3702" s="534"/>
      <c r="I3702" s="534"/>
      <c r="J3702" s="533" t="e">
        <f>J3700*(1+F3701)</f>
        <v>#REF!</v>
      </c>
      <c r="K3702" s="534"/>
      <c r="L3702" s="534"/>
      <c r="M3702" s="535"/>
    </row>
    <row r="3703" spans="2:13" s="254" customFormat="1" ht="27.75" customHeight="1" thickBot="1" x14ac:dyDescent="0.25">
      <c r="B3703" s="532" t="s">
        <v>191</v>
      </c>
      <c r="C3703" s="532"/>
      <c r="D3703" s="532"/>
      <c r="E3703" s="532"/>
      <c r="F3703" s="533" t="e">
        <f>#REF!*(#REF!*#REF!+#REF!*#REF!)</f>
        <v>#REF!</v>
      </c>
      <c r="G3703" s="534"/>
      <c r="H3703" s="535"/>
      <c r="I3703" s="532" t="e">
        <f>#REF!</f>
        <v>#REF!</v>
      </c>
      <c r="J3703" s="533"/>
      <c r="K3703" s="263" t="s">
        <v>230</v>
      </c>
      <c r="L3703" s="535" t="e">
        <f>B3674</f>
        <v>#REF!</v>
      </c>
      <c r="M3703" s="532"/>
    </row>
    <row r="3704" spans="2:13" s="254" customFormat="1" ht="45" customHeight="1" thickBot="1" x14ac:dyDescent="0.25">
      <c r="B3704" s="253"/>
      <c r="C3704" s="253"/>
      <c r="D3704" s="253"/>
      <c r="E3704" s="253"/>
      <c r="F3704" s="253"/>
      <c r="G3704" s="253"/>
      <c r="H3704" s="253"/>
      <c r="I3704" s="253"/>
      <c r="J3704" s="253"/>
      <c r="K3704" s="253"/>
      <c r="L3704" s="253"/>
      <c r="M3704" s="253"/>
    </row>
    <row r="3705" spans="2:13" s="254" customFormat="1" ht="27.75" customHeight="1" thickBot="1" x14ac:dyDescent="0.25">
      <c r="B3705" s="542" t="s">
        <v>128</v>
      </c>
      <c r="C3705" s="543"/>
      <c r="D3705" s="543"/>
      <c r="E3705" s="544"/>
      <c r="F3705" s="253"/>
      <c r="G3705" s="253"/>
      <c r="H3705" s="253"/>
      <c r="I3705" s="253"/>
      <c r="J3705" s="253"/>
      <c r="K3705" s="253"/>
      <c r="L3705" s="253"/>
      <c r="M3705" s="253"/>
    </row>
    <row r="3706" spans="2:13" s="254" customFormat="1" ht="27.75" customHeight="1" x14ac:dyDescent="0.2">
      <c r="B3706" s="545" t="e">
        <f>#REF!</f>
        <v>#REF!</v>
      </c>
      <c r="C3706" s="546"/>
      <c r="D3706" s="547"/>
      <c r="E3706" s="548"/>
      <c r="F3706" s="552" t="s">
        <v>240</v>
      </c>
      <c r="G3706" s="553"/>
      <c r="H3706" s="553"/>
      <c r="I3706" s="554"/>
      <c r="J3706" s="552" t="s">
        <v>239</v>
      </c>
      <c r="K3706" s="553"/>
      <c r="L3706" s="553"/>
      <c r="M3706" s="554"/>
    </row>
    <row r="3707" spans="2:13" s="254" customFormat="1" ht="27.75" customHeight="1" thickBot="1" x14ac:dyDescent="0.25">
      <c r="B3707" s="549"/>
      <c r="C3707" s="550"/>
      <c r="D3707" s="550"/>
      <c r="E3707" s="551"/>
      <c r="F3707" s="255" t="s">
        <v>149</v>
      </c>
      <c r="G3707" s="256" t="s">
        <v>151</v>
      </c>
      <c r="H3707" s="256" t="s">
        <v>96</v>
      </c>
      <c r="I3707" s="257" t="s">
        <v>150</v>
      </c>
      <c r="J3707" s="255" t="s">
        <v>149</v>
      </c>
      <c r="K3707" s="256" t="s">
        <v>151</v>
      </c>
      <c r="L3707" s="256" t="s">
        <v>96</v>
      </c>
      <c r="M3707" s="257" t="s">
        <v>150</v>
      </c>
    </row>
    <row r="3708" spans="2:13" s="254" customFormat="1" ht="27.75" customHeight="1" thickTop="1" x14ac:dyDescent="0.2">
      <c r="B3708" s="540" t="s">
        <v>241</v>
      </c>
      <c r="C3708" s="541"/>
      <c r="D3708" s="264"/>
      <c r="E3708" s="237" t="s">
        <v>242</v>
      </c>
      <c r="F3708" s="258" t="e">
        <f>IF(#REF!&gt;=1,IF(#REF!&gt;=1,#REF!),IF(#REF!&gt;=0,"",))</f>
        <v>#REF!</v>
      </c>
      <c r="G3708" s="241" t="e">
        <f>保全管理データ!N6387</f>
        <v>#REF!</v>
      </c>
      <c r="H3708" s="259" t="e">
        <f>IF(#REF!="無","",IF(#REF!="","",IF(#REF!="悪環境における作業",0.2,IF(#REF!="高所又は地下作業",0.1,IF(#REF!="錯綜場所作業",0.3,IF(#REF!="複雑な制約のある作業",0.4,IF(#REF!="単純な制約のある作業",0.2,0)))))))</f>
        <v>#REF!</v>
      </c>
      <c r="I3708" s="260" t="e">
        <f>IF(F3708="","",F3708*G3708*(1+IF(H3708="",0,H3708)))</f>
        <v>#REF!</v>
      </c>
      <c r="J3708" s="258" t="e">
        <f>IF(#REF!&gt;=1,IF(#REF!&gt;=1,#REF!),IF(#REF!&gt;=0,"",))</f>
        <v>#REF!</v>
      </c>
      <c r="K3708" s="241" t="e">
        <f>保全管理データ!N6414</f>
        <v>#REF!</v>
      </c>
      <c r="L3708" s="259" t="e">
        <f>IF(#REF!="","",IF(#REF!="悪環境における作業",0.2,IF(#REF!="高所又は地下作業",0.1,IF(#REF!="錯綜場所作業",0.3,IF(#REF!="複雑な制約のある作業",0.4,IF(#REF!="単純な制約のある作業",0.2,0))))))</f>
        <v>#REF!</v>
      </c>
      <c r="M3708" s="260" t="e">
        <f>IF(J3708="","",J3708*K3708*(1+IF(L3708="",0,L3708)))</f>
        <v>#REF!</v>
      </c>
    </row>
    <row r="3709" spans="2:13" s="254" customFormat="1" ht="27.75" customHeight="1" x14ac:dyDescent="0.2">
      <c r="B3709" s="536" t="s">
        <v>243</v>
      </c>
      <c r="C3709" s="537"/>
      <c r="D3709" s="265"/>
      <c r="E3709" s="224" t="s">
        <v>242</v>
      </c>
      <c r="F3709" s="258" t="e">
        <f>IF(#REF!&gt;=1,IF(#REF!&gt;=1,#REF!),IF(#REF!&gt;=0,"",))</f>
        <v>#REF!</v>
      </c>
      <c r="G3709" s="241" t="e">
        <f>保全管理データ!N6388</f>
        <v>#REF!</v>
      </c>
      <c r="H3709" s="259" t="e">
        <f>IF(#REF!="無","",IF(#REF!="","",IF(#REF!="悪環境における作業",0.2,IF(#REF!="高所又は地下作業",0.1,IF(#REF!="錯綜場所作業",0.3,IF(#REF!="複雑な制約のある作業",0.4,IF(#REF!="単純な制約のある作業",0.2,0)))))))</f>
        <v>#REF!</v>
      </c>
      <c r="I3709" s="260" t="e">
        <f t="shared" ref="I3709:I3731" si="229">IF(F3709="","",F3709*G3709*(1+IF(H3709="",0,H3709)))</f>
        <v>#REF!</v>
      </c>
      <c r="J3709" s="258" t="e">
        <f>IF(#REF!&gt;=1,IF(#REF!&gt;=1,#REF!),IF(#REF!&gt;=0,"",))</f>
        <v>#REF!</v>
      </c>
      <c r="K3709" s="241" t="e">
        <f>保全管理データ!N6415</f>
        <v>#REF!</v>
      </c>
      <c r="L3709" s="259" t="e">
        <f>IF(#REF!="","",IF(#REF!="悪環境における作業",0.2,IF(#REF!="高所又は地下作業",0.1,IF(#REF!="錯綜場所作業",0.3,IF(#REF!="複雑な制約のある作業",0.4,IF(#REF!="単純な制約のある作業",0.2,0))))))</f>
        <v>#REF!</v>
      </c>
      <c r="M3709" s="260" t="e">
        <f t="shared" ref="M3709:M3731" si="230">IF(J3709="","",J3709*K3709*(1+IF(L3709="",0,L3709)))</f>
        <v>#REF!</v>
      </c>
    </row>
    <row r="3710" spans="2:13" s="254" customFormat="1" ht="27.75" customHeight="1" x14ac:dyDescent="0.2">
      <c r="B3710" s="536" t="s">
        <v>249</v>
      </c>
      <c r="C3710" s="537"/>
      <c r="D3710" s="265"/>
      <c r="E3710" s="224" t="s">
        <v>244</v>
      </c>
      <c r="F3710" s="258" t="e">
        <f>IF(#REF!&gt;=1,IF(#REF!&gt;=1,#REF!),IF(#REF!&gt;=0,"",))</f>
        <v>#REF!</v>
      </c>
      <c r="G3710" s="241" t="e">
        <f>保全管理データ!N6389</f>
        <v>#REF!</v>
      </c>
      <c r="H3710" s="259" t="e">
        <f>IF(#REF!="無","",IF(#REF!="","",IF(#REF!="悪環境における作業",0.2,IF(#REF!="高所又は地下作業",0.1,IF(#REF!="錯綜場所作業",0.3,IF(#REF!="複雑な制約のある作業",0.4,IF(#REF!="単純な制約のある作業",0.2,0)))))))</f>
        <v>#REF!</v>
      </c>
      <c r="I3710" s="260" t="e">
        <f t="shared" si="229"/>
        <v>#REF!</v>
      </c>
      <c r="J3710" s="258" t="e">
        <f>IF(#REF!&gt;=1,IF(#REF!&gt;=1,#REF!),IF(#REF!&gt;=0,"",))</f>
        <v>#REF!</v>
      </c>
      <c r="K3710" s="241" t="e">
        <f>保全管理データ!N6416</f>
        <v>#REF!</v>
      </c>
      <c r="L3710" s="259" t="e">
        <f>IF(#REF!="","",IF(#REF!="悪環境における作業",0.2,IF(#REF!="高所又は地下作業",0.1,IF(#REF!="錯綜場所作業",0.3,IF(#REF!="複雑な制約のある作業",0.4,IF(#REF!="単純な制約のある作業",0.2,0))))))</f>
        <v>#REF!</v>
      </c>
      <c r="M3710" s="260" t="e">
        <f t="shared" si="230"/>
        <v>#REF!</v>
      </c>
    </row>
    <row r="3711" spans="2:13" s="254" customFormat="1" ht="27.75" customHeight="1" x14ac:dyDescent="0.2">
      <c r="B3711" s="536" t="s">
        <v>250</v>
      </c>
      <c r="C3711" s="537"/>
      <c r="D3711" s="265"/>
      <c r="E3711" s="224" t="s">
        <v>244</v>
      </c>
      <c r="F3711" s="258" t="e">
        <f>IF(#REF!&gt;=1,IF(#REF!&gt;=1,#REF!),IF(#REF!&gt;=0,"",))</f>
        <v>#REF!</v>
      </c>
      <c r="G3711" s="241" t="e">
        <f>保全管理データ!N6390</f>
        <v>#REF!</v>
      </c>
      <c r="H3711" s="259" t="e">
        <f>IF(#REF!="無","",IF(#REF!="","",IF(#REF!="悪環境における作業",0.2,IF(#REF!="高所又は地下作業",0.1,IF(#REF!="錯綜場所作業",0.3,IF(#REF!="複雑な制約のある作業",0.4,IF(#REF!="単純な制約のある作業",0.2,0)))))))</f>
        <v>#REF!</v>
      </c>
      <c r="I3711" s="260" t="e">
        <f t="shared" si="229"/>
        <v>#REF!</v>
      </c>
      <c r="J3711" s="258" t="e">
        <f>IF(#REF!&gt;=1,IF(#REF!&gt;=1,#REF!),IF(#REF!&gt;=0,"",))</f>
        <v>#REF!</v>
      </c>
      <c r="K3711" s="241" t="e">
        <f>保全管理データ!N6417</f>
        <v>#REF!</v>
      </c>
      <c r="L3711" s="259" t="e">
        <f>IF(#REF!="","",IF(#REF!="悪環境における作業",0.2,IF(#REF!="高所又は地下作業",0.1,IF(#REF!="錯綜場所作業",0.3,IF(#REF!="複雑な制約のある作業",0.4,IF(#REF!="単純な制約のある作業",0.2,0))))))</f>
        <v>#REF!</v>
      </c>
      <c r="M3711" s="260" t="e">
        <f t="shared" si="230"/>
        <v>#REF!</v>
      </c>
    </row>
    <row r="3712" spans="2:13" s="254" customFormat="1" ht="27.75" customHeight="1" x14ac:dyDescent="0.2">
      <c r="B3712" s="536" t="s">
        <v>251</v>
      </c>
      <c r="C3712" s="537"/>
      <c r="D3712" s="265"/>
      <c r="E3712" s="224" t="s">
        <v>242</v>
      </c>
      <c r="F3712" s="258" t="e">
        <f>IF(#REF!&gt;=1,IF(#REF!&gt;=1,#REF!),IF(#REF!&gt;=0,"",))</f>
        <v>#REF!</v>
      </c>
      <c r="G3712" s="241" t="e">
        <f>保全管理データ!N6391</f>
        <v>#REF!</v>
      </c>
      <c r="H3712" s="259" t="e">
        <f>IF(#REF!="無","",IF(#REF!="","",IF(#REF!="悪環境における作業",0.2,IF(#REF!="高所又は地下作業",0.1,IF(#REF!="錯綜場所作業",0.3,IF(#REF!="複雑な制約のある作業",0.4,IF(#REF!="単純な制約のある作業",0.2,0)))))))</f>
        <v>#REF!</v>
      </c>
      <c r="I3712" s="260" t="e">
        <f t="shared" si="229"/>
        <v>#REF!</v>
      </c>
      <c r="J3712" s="258" t="e">
        <f>IF(#REF!&gt;=1,IF(#REF!&gt;=1,#REF!),IF(#REF!&gt;=0,"",))</f>
        <v>#REF!</v>
      </c>
      <c r="K3712" s="241" t="e">
        <f>保全管理データ!N6418</f>
        <v>#REF!</v>
      </c>
      <c r="L3712" s="259" t="e">
        <f>IF(#REF!="","",IF(#REF!="悪環境における作業",0.2,IF(#REF!="高所又は地下作業",0.1,IF(#REF!="錯綜場所作業",0.3,IF(#REF!="複雑な制約のある作業",0.4,IF(#REF!="単純な制約のある作業",0.2,0))))))</f>
        <v>#REF!</v>
      </c>
      <c r="M3712" s="260" t="e">
        <f t="shared" si="230"/>
        <v>#REF!</v>
      </c>
    </row>
    <row r="3713" spans="2:13" s="254" customFormat="1" ht="27.75" customHeight="1" x14ac:dyDescent="0.2">
      <c r="B3713" s="536" t="s">
        <v>252</v>
      </c>
      <c r="C3713" s="537"/>
      <c r="D3713" s="265"/>
      <c r="E3713" s="224" t="s">
        <v>244</v>
      </c>
      <c r="F3713" s="258" t="e">
        <f>IF(#REF!&gt;=1,IF(#REF!&gt;=1,#REF!),IF(#REF!&gt;=0,"",))</f>
        <v>#REF!</v>
      </c>
      <c r="G3713" s="241" t="e">
        <f>保全管理データ!N6392</f>
        <v>#REF!</v>
      </c>
      <c r="H3713" s="259" t="e">
        <f>IF(#REF!="無","",IF(#REF!="","",IF(#REF!="悪環境における作業",0.2,IF(#REF!="高所又は地下作業",0.1,IF(#REF!="錯綜場所作業",0.3,IF(#REF!="複雑な制約のある作業",0.4,IF(#REF!="単純な制約のある作業",0.2,0)))))))</f>
        <v>#REF!</v>
      </c>
      <c r="I3713" s="260" t="e">
        <f t="shared" si="229"/>
        <v>#REF!</v>
      </c>
      <c r="J3713" s="258" t="e">
        <f>IF(#REF!&gt;=1,IF(#REF!&gt;=1,#REF!),IF(#REF!&gt;=0,"",))</f>
        <v>#REF!</v>
      </c>
      <c r="K3713" s="241" t="e">
        <f>保全管理データ!N6419</f>
        <v>#REF!</v>
      </c>
      <c r="L3713" s="259" t="e">
        <f>IF(#REF!="","",IF(#REF!="悪環境における作業",0.2,IF(#REF!="高所又は地下作業",0.1,IF(#REF!="錯綜場所作業",0.3,IF(#REF!="複雑な制約のある作業",0.4,IF(#REF!="単純な制約のある作業",0.2,0))))))</f>
        <v>#REF!</v>
      </c>
      <c r="M3713" s="260" t="e">
        <f t="shared" si="230"/>
        <v>#REF!</v>
      </c>
    </row>
    <row r="3714" spans="2:13" s="254" customFormat="1" ht="27.75" customHeight="1" x14ac:dyDescent="0.2">
      <c r="B3714" s="536" t="s">
        <v>253</v>
      </c>
      <c r="C3714" s="537"/>
      <c r="D3714" s="265"/>
      <c r="E3714" s="224" t="s">
        <v>242</v>
      </c>
      <c r="F3714" s="258" t="e">
        <f>IF(#REF!&gt;=1,IF(#REF!&gt;=1,#REF!),IF(#REF!&gt;=0,"",))</f>
        <v>#REF!</v>
      </c>
      <c r="G3714" s="241" t="e">
        <f>保全管理データ!N6393</f>
        <v>#REF!</v>
      </c>
      <c r="H3714" s="259" t="e">
        <f>IF(#REF!="無","",IF(#REF!="","",IF(#REF!="悪環境における作業",0.2,IF(#REF!="高所又は地下作業",0.1,IF(#REF!="錯綜場所作業",0.3,IF(#REF!="複雑な制約のある作業",0.4,IF(#REF!="単純な制約のある作業",0.2,0)))))))</f>
        <v>#REF!</v>
      </c>
      <c r="I3714" s="260" t="e">
        <f t="shared" si="229"/>
        <v>#REF!</v>
      </c>
      <c r="J3714" s="258" t="e">
        <f>IF(#REF!&gt;=1,IF(#REF!&gt;=1,#REF!),IF(#REF!&gt;=0,"",))</f>
        <v>#REF!</v>
      </c>
      <c r="K3714" s="241" t="e">
        <f>保全管理データ!N6420</f>
        <v>#REF!</v>
      </c>
      <c r="L3714" s="259" t="e">
        <f>IF(#REF!="","",IF(#REF!="悪環境における作業",0.2,IF(#REF!="高所又は地下作業",0.1,IF(#REF!="錯綜場所作業",0.3,IF(#REF!="複雑な制約のある作業",0.4,IF(#REF!="単純な制約のある作業",0.2,0))))))</f>
        <v>#REF!</v>
      </c>
      <c r="M3714" s="260" t="e">
        <f t="shared" si="230"/>
        <v>#REF!</v>
      </c>
    </row>
    <row r="3715" spans="2:13" s="254" customFormat="1" ht="27.75" customHeight="1" x14ac:dyDescent="0.2">
      <c r="B3715" s="536" t="s">
        <v>254</v>
      </c>
      <c r="C3715" s="537"/>
      <c r="D3715" s="265"/>
      <c r="E3715" s="224" t="s">
        <v>242</v>
      </c>
      <c r="F3715" s="258" t="e">
        <f>IF(#REF!&gt;=1,IF(#REF!&gt;=1,#REF!),IF(#REF!&gt;=0,"",))</f>
        <v>#REF!</v>
      </c>
      <c r="G3715" s="241" t="e">
        <f>保全管理データ!N6394</f>
        <v>#REF!</v>
      </c>
      <c r="H3715" s="259" t="e">
        <f>IF(#REF!="無","",IF(#REF!="","",IF(#REF!="悪環境における作業",0.2,IF(#REF!="高所又は地下作業",0.1,IF(#REF!="錯綜場所作業",0.3,IF(#REF!="複雑な制約のある作業",0.4,IF(#REF!="単純な制約のある作業",0.2,0)))))))</f>
        <v>#REF!</v>
      </c>
      <c r="I3715" s="260" t="e">
        <f t="shared" si="229"/>
        <v>#REF!</v>
      </c>
      <c r="J3715" s="258" t="e">
        <f>IF(#REF!&gt;=1,IF(#REF!&gt;=1,#REF!),IF(#REF!&gt;=0,"",))</f>
        <v>#REF!</v>
      </c>
      <c r="K3715" s="241" t="e">
        <f>保全管理データ!N6421</f>
        <v>#REF!</v>
      </c>
      <c r="L3715" s="259" t="e">
        <f>IF(#REF!="","",IF(#REF!="悪環境における作業",0.2,IF(#REF!="高所又は地下作業",0.1,IF(#REF!="錯綜場所作業",0.3,IF(#REF!="複雑な制約のある作業",0.4,IF(#REF!="単純な制約のある作業",0.2,0))))))</f>
        <v>#REF!</v>
      </c>
      <c r="M3715" s="260" t="e">
        <f t="shared" si="230"/>
        <v>#REF!</v>
      </c>
    </row>
    <row r="3716" spans="2:13" s="254" customFormat="1" ht="27.75" customHeight="1" x14ac:dyDescent="0.2">
      <c r="B3716" s="536" t="s">
        <v>255</v>
      </c>
      <c r="C3716" s="537"/>
      <c r="D3716" s="265"/>
      <c r="E3716" s="224" t="s">
        <v>245</v>
      </c>
      <c r="F3716" s="258" t="e">
        <f>IF(#REF!&gt;=1,IF(#REF!&gt;=1,#REF!),IF(#REF!&gt;=0,"",))</f>
        <v>#REF!</v>
      </c>
      <c r="G3716" s="241" t="e">
        <f>保全管理データ!N6395</f>
        <v>#REF!</v>
      </c>
      <c r="H3716" s="259" t="e">
        <f>IF(#REF!="無","",IF(#REF!="","",IF(#REF!="悪環境における作業",0.2,IF(#REF!="高所又は地下作業",0.1,IF(#REF!="錯綜場所作業",0.3,IF(#REF!="複雑な制約のある作業",0.4,IF(#REF!="単純な制約のある作業",0.2,0)))))))</f>
        <v>#REF!</v>
      </c>
      <c r="I3716" s="260" t="e">
        <f t="shared" si="229"/>
        <v>#REF!</v>
      </c>
      <c r="J3716" s="258" t="e">
        <f>IF(#REF!&gt;=1,IF(#REF!&gt;=1,#REF!),IF(#REF!&gt;=0,"",))</f>
        <v>#REF!</v>
      </c>
      <c r="K3716" s="241" t="e">
        <f>保全管理データ!N6422</f>
        <v>#REF!</v>
      </c>
      <c r="L3716" s="259" t="e">
        <f>IF(#REF!="","",IF(#REF!="悪環境における作業",0.2,IF(#REF!="高所又は地下作業",0.1,IF(#REF!="錯綜場所作業",0.3,IF(#REF!="複雑な制約のある作業",0.4,IF(#REF!="単純な制約のある作業",0.2,0))))))</f>
        <v>#REF!</v>
      </c>
      <c r="M3716" s="260" t="e">
        <f t="shared" si="230"/>
        <v>#REF!</v>
      </c>
    </row>
    <row r="3717" spans="2:13" s="254" customFormat="1" ht="27.75" customHeight="1" x14ac:dyDescent="0.2">
      <c r="B3717" s="536" t="s">
        <v>256</v>
      </c>
      <c r="C3717" s="537"/>
      <c r="D3717" s="265"/>
      <c r="E3717" s="224" t="s">
        <v>242</v>
      </c>
      <c r="F3717" s="258" t="e">
        <f>IF(#REF!&gt;=1,IF(#REF!&gt;=1,#REF!),IF(#REF!&gt;=0,"",))</f>
        <v>#REF!</v>
      </c>
      <c r="G3717" s="241" t="e">
        <f>保全管理データ!N6396</f>
        <v>#REF!</v>
      </c>
      <c r="H3717" s="259" t="e">
        <f>IF(#REF!="無","",IF(#REF!="","",IF(#REF!="悪環境における作業",0.2,IF(#REF!="高所又は地下作業",0.1,IF(#REF!="錯綜場所作業",0.3,IF(#REF!="複雑な制約のある作業",0.4,IF(#REF!="単純な制約のある作業",0.2,0)))))))</f>
        <v>#REF!</v>
      </c>
      <c r="I3717" s="260" t="e">
        <f t="shared" si="229"/>
        <v>#REF!</v>
      </c>
      <c r="J3717" s="258" t="e">
        <f>IF(#REF!&gt;=1,IF(#REF!&gt;=1,#REF!),IF(#REF!&gt;=0,"",))</f>
        <v>#REF!</v>
      </c>
      <c r="K3717" s="241" t="e">
        <f>保全管理データ!N6423</f>
        <v>#REF!</v>
      </c>
      <c r="L3717" s="259" t="e">
        <f>IF(#REF!="","",IF(#REF!="悪環境における作業",0.2,IF(#REF!="高所又は地下作業",0.1,IF(#REF!="錯綜場所作業",0.3,IF(#REF!="複雑な制約のある作業",0.4,IF(#REF!="単純な制約のある作業",0.2,0))))))</f>
        <v>#REF!</v>
      </c>
      <c r="M3717" s="260" t="e">
        <f t="shared" si="230"/>
        <v>#REF!</v>
      </c>
    </row>
    <row r="3718" spans="2:13" s="254" customFormat="1" ht="27.75" customHeight="1" x14ac:dyDescent="0.2">
      <c r="B3718" s="536" t="s">
        <v>257</v>
      </c>
      <c r="C3718" s="537"/>
      <c r="D3718" s="265"/>
      <c r="E3718" s="224" t="s">
        <v>245</v>
      </c>
      <c r="F3718" s="258" t="e">
        <f>IF(#REF!&gt;=1,IF(#REF!&gt;=1,#REF!),IF(#REF!&gt;=0,"",))</f>
        <v>#REF!</v>
      </c>
      <c r="G3718" s="241" t="e">
        <f>保全管理データ!N6397</f>
        <v>#REF!</v>
      </c>
      <c r="H3718" s="259" t="e">
        <f>IF(#REF!="無","",IF(#REF!="","",IF(#REF!="悪環境における作業",0.2,IF(#REF!="高所又は地下作業",0.1,IF(#REF!="錯綜場所作業",0.3,IF(#REF!="複雑な制約のある作業",0.4,IF(#REF!="単純な制約のある作業",0.2,0)))))))</f>
        <v>#REF!</v>
      </c>
      <c r="I3718" s="260" t="e">
        <f t="shared" si="229"/>
        <v>#REF!</v>
      </c>
      <c r="J3718" s="258" t="e">
        <f>IF(#REF!&gt;=1,IF(#REF!&gt;=1,#REF!),IF(#REF!&gt;=0,"",))</f>
        <v>#REF!</v>
      </c>
      <c r="K3718" s="241" t="e">
        <f>保全管理データ!N6424</f>
        <v>#REF!</v>
      </c>
      <c r="L3718" s="259" t="e">
        <f>IF(#REF!="","",IF(#REF!="悪環境における作業",0.2,IF(#REF!="高所又は地下作業",0.1,IF(#REF!="錯綜場所作業",0.3,IF(#REF!="複雑な制約のある作業",0.4,IF(#REF!="単純な制約のある作業",0.2,0))))))</f>
        <v>#REF!</v>
      </c>
      <c r="M3718" s="260" t="e">
        <f t="shared" si="230"/>
        <v>#REF!</v>
      </c>
    </row>
    <row r="3719" spans="2:13" s="254" customFormat="1" ht="27.75" customHeight="1" x14ac:dyDescent="0.2">
      <c r="B3719" s="536" t="s">
        <v>258</v>
      </c>
      <c r="C3719" s="537"/>
      <c r="D3719" s="265"/>
      <c r="E3719" s="224" t="s">
        <v>245</v>
      </c>
      <c r="F3719" s="258" t="e">
        <f>IF(#REF!&gt;=1,IF(#REF!&gt;=1,#REF!),IF(#REF!&gt;=0,"",))</f>
        <v>#REF!</v>
      </c>
      <c r="G3719" s="241" t="e">
        <f>保全管理データ!N6398</f>
        <v>#REF!</v>
      </c>
      <c r="H3719" s="259" t="e">
        <f>IF(#REF!="無","",IF(#REF!="","",IF(#REF!="悪環境における作業",0.2,IF(#REF!="高所又は地下作業",0.1,IF(#REF!="錯綜場所作業",0.3,IF(#REF!="複雑な制約のある作業",0.4,IF(#REF!="単純な制約のある作業",0.2,0)))))))</f>
        <v>#REF!</v>
      </c>
      <c r="I3719" s="260" t="e">
        <f t="shared" si="229"/>
        <v>#REF!</v>
      </c>
      <c r="J3719" s="258" t="e">
        <f>IF(#REF!&gt;=1,IF(#REF!&gt;=1,#REF!),IF(#REF!&gt;=0,"",))</f>
        <v>#REF!</v>
      </c>
      <c r="K3719" s="241" t="e">
        <f>保全管理データ!N6425</f>
        <v>#REF!</v>
      </c>
      <c r="L3719" s="259" t="e">
        <f>IF(#REF!="","",IF(#REF!="悪環境における作業",0.2,IF(#REF!="高所又は地下作業",0.1,IF(#REF!="錯綜場所作業",0.3,IF(#REF!="複雑な制約のある作業",0.4,IF(#REF!="単純な制約のある作業",0.2,0))))))</f>
        <v>#REF!</v>
      </c>
      <c r="M3719" s="260" t="e">
        <f t="shared" si="230"/>
        <v>#REF!</v>
      </c>
    </row>
    <row r="3720" spans="2:13" s="254" customFormat="1" ht="27.75" customHeight="1" x14ac:dyDescent="0.2">
      <c r="B3720" s="536" t="s">
        <v>259</v>
      </c>
      <c r="C3720" s="537"/>
      <c r="D3720" s="265"/>
      <c r="E3720" s="224" t="s">
        <v>245</v>
      </c>
      <c r="F3720" s="258" t="e">
        <f>IF(#REF!&gt;=1,IF(#REF!&gt;=1,#REF!),IF(#REF!&gt;=0,"",))</f>
        <v>#REF!</v>
      </c>
      <c r="G3720" s="241" t="e">
        <f>保全管理データ!N6399</f>
        <v>#REF!</v>
      </c>
      <c r="H3720" s="259" t="e">
        <f>IF(#REF!="無","",IF(#REF!="","",IF(#REF!="悪環境における作業",0.2,IF(#REF!="高所又は地下作業",0.1,IF(#REF!="錯綜場所作業",0.3,IF(#REF!="複雑な制約のある作業",0.4,IF(#REF!="単純な制約のある作業",0.2,0)))))))</f>
        <v>#REF!</v>
      </c>
      <c r="I3720" s="260" t="e">
        <f t="shared" si="229"/>
        <v>#REF!</v>
      </c>
      <c r="J3720" s="258" t="e">
        <f>IF(#REF!&gt;=1,IF(#REF!&gt;=1,#REF!),IF(#REF!&gt;=0,"",))</f>
        <v>#REF!</v>
      </c>
      <c r="K3720" s="241" t="e">
        <f>保全管理データ!N6426</f>
        <v>#REF!</v>
      </c>
      <c r="L3720" s="259" t="e">
        <f>IF(#REF!="","",IF(#REF!="悪環境における作業",0.2,IF(#REF!="高所又は地下作業",0.1,IF(#REF!="錯綜場所作業",0.3,IF(#REF!="複雑な制約のある作業",0.4,IF(#REF!="単純な制約のある作業",0.2,0))))))</f>
        <v>#REF!</v>
      </c>
      <c r="M3720" s="260" t="e">
        <f t="shared" si="230"/>
        <v>#REF!</v>
      </c>
    </row>
    <row r="3721" spans="2:13" s="254" customFormat="1" ht="27.75" customHeight="1" x14ac:dyDescent="0.2">
      <c r="B3721" s="536" t="s">
        <v>260</v>
      </c>
      <c r="C3721" s="537"/>
      <c r="D3721" s="265"/>
      <c r="E3721" s="224" t="s">
        <v>248</v>
      </c>
      <c r="F3721" s="258" t="e">
        <f>IF(#REF!&gt;=1,IF(#REF!&gt;=1,#REF!),IF(#REF!&gt;=0,"",))</f>
        <v>#REF!</v>
      </c>
      <c r="G3721" s="241" t="e">
        <f>保全管理データ!N6400</f>
        <v>#REF!</v>
      </c>
      <c r="H3721" s="259" t="e">
        <f>IF(#REF!="無","",IF(#REF!="","",IF(#REF!="悪環境における作業",0.2,IF(#REF!="高所又は地下作業",0.1,IF(#REF!="錯綜場所作業",0.3,IF(#REF!="複雑な制約のある作業",0.4,IF(#REF!="単純な制約のある作業",0.2,0)))))))</f>
        <v>#REF!</v>
      </c>
      <c r="I3721" s="260" t="e">
        <f t="shared" si="229"/>
        <v>#REF!</v>
      </c>
      <c r="J3721" s="258" t="e">
        <f>IF(#REF!&gt;=1,IF(#REF!&gt;=1,#REF!),IF(#REF!&gt;=0,"",))</f>
        <v>#REF!</v>
      </c>
      <c r="K3721" s="241" t="e">
        <f>保全管理データ!N6427</f>
        <v>#REF!</v>
      </c>
      <c r="L3721" s="259" t="e">
        <f>IF(#REF!="","",IF(#REF!="悪環境における作業",0.2,IF(#REF!="高所又は地下作業",0.1,IF(#REF!="錯綜場所作業",0.3,IF(#REF!="複雑な制約のある作業",0.4,IF(#REF!="単純な制約のある作業",0.2,0))))))</f>
        <v>#REF!</v>
      </c>
      <c r="M3721" s="260" t="e">
        <f t="shared" si="230"/>
        <v>#REF!</v>
      </c>
    </row>
    <row r="3722" spans="2:13" s="254" customFormat="1" ht="27.75" customHeight="1" x14ac:dyDescent="0.2">
      <c r="B3722" s="536" t="s">
        <v>261</v>
      </c>
      <c r="C3722" s="537"/>
      <c r="D3722" s="265"/>
      <c r="E3722" s="224" t="s">
        <v>247</v>
      </c>
      <c r="F3722" s="258" t="e">
        <f>IF(#REF!&gt;=1,IF(#REF!&gt;=1,#REF!),IF(#REF!&gt;=0,"",))</f>
        <v>#REF!</v>
      </c>
      <c r="G3722" s="241" t="e">
        <f>保全管理データ!N6401</f>
        <v>#REF!</v>
      </c>
      <c r="H3722" s="259" t="e">
        <f>IF(#REF!="無","",IF(#REF!="","",IF(#REF!="悪環境における作業",0.2,IF(#REF!="高所又は地下作業",0.1,IF(#REF!="錯綜場所作業",0.3,IF(#REF!="複雑な制約のある作業",0.4,IF(#REF!="単純な制約のある作業",0.2,0)))))))</f>
        <v>#REF!</v>
      </c>
      <c r="I3722" s="260" t="e">
        <f t="shared" si="229"/>
        <v>#REF!</v>
      </c>
      <c r="J3722" s="258" t="e">
        <f>IF(#REF!&gt;=1,IF(#REF!&gt;=1,#REF!),IF(#REF!&gt;=0,"",))</f>
        <v>#REF!</v>
      </c>
      <c r="K3722" s="241" t="e">
        <f>保全管理データ!N6428</f>
        <v>#REF!</v>
      </c>
      <c r="L3722" s="259" t="e">
        <f>IF(#REF!="","",IF(#REF!="悪環境における作業",0.2,IF(#REF!="高所又は地下作業",0.1,IF(#REF!="錯綜場所作業",0.3,IF(#REF!="複雑な制約のある作業",0.4,IF(#REF!="単純な制約のある作業",0.2,0))))))</f>
        <v>#REF!</v>
      </c>
      <c r="M3722" s="260" t="e">
        <f t="shared" si="230"/>
        <v>#REF!</v>
      </c>
    </row>
    <row r="3723" spans="2:13" s="254" customFormat="1" ht="27.75" customHeight="1" x14ac:dyDescent="0.2">
      <c r="B3723" s="536" t="s">
        <v>262</v>
      </c>
      <c r="C3723" s="537"/>
      <c r="D3723" s="265"/>
      <c r="E3723" s="224" t="s">
        <v>245</v>
      </c>
      <c r="F3723" s="258" t="e">
        <f>IF(#REF!&gt;=1,IF(#REF!&gt;=1,#REF!),IF(#REF!&gt;=0,"",))</f>
        <v>#REF!</v>
      </c>
      <c r="G3723" s="241" t="e">
        <f>保全管理データ!N6402</f>
        <v>#REF!</v>
      </c>
      <c r="H3723" s="259" t="e">
        <f>IF(#REF!="無","",IF(#REF!="","",IF(#REF!="悪環境における作業",0.2,IF(#REF!="高所又は地下作業",0.1,IF(#REF!="錯綜場所作業",0.3,IF(#REF!="複雑な制約のある作業",0.4,IF(#REF!="単純な制約のある作業",0.2,0)))))))</f>
        <v>#REF!</v>
      </c>
      <c r="I3723" s="260" t="e">
        <f t="shared" si="229"/>
        <v>#REF!</v>
      </c>
      <c r="J3723" s="258" t="e">
        <f>IF(#REF!&gt;=1,IF(#REF!&gt;=1,#REF!),IF(#REF!&gt;=0,"",))</f>
        <v>#REF!</v>
      </c>
      <c r="K3723" s="241" t="e">
        <f>保全管理データ!N6429</f>
        <v>#REF!</v>
      </c>
      <c r="L3723" s="259" t="e">
        <f>IF(#REF!="","",IF(#REF!="悪環境における作業",0.2,IF(#REF!="高所又は地下作業",0.1,IF(#REF!="錯綜場所作業",0.3,IF(#REF!="複雑な制約のある作業",0.4,IF(#REF!="単純な制約のある作業",0.2,0))))))</f>
        <v>#REF!</v>
      </c>
      <c r="M3723" s="260" t="e">
        <f t="shared" si="230"/>
        <v>#REF!</v>
      </c>
    </row>
    <row r="3724" spans="2:13" s="254" customFormat="1" ht="27.75" customHeight="1" x14ac:dyDescent="0.2">
      <c r="B3724" s="536" t="s">
        <v>263</v>
      </c>
      <c r="C3724" s="537"/>
      <c r="D3724" s="265"/>
      <c r="E3724" s="224" t="s">
        <v>245</v>
      </c>
      <c r="F3724" s="258" t="e">
        <f>IF(#REF!&gt;=1,IF(#REF!&gt;=1,#REF!),IF(#REF!&gt;=0,"",))</f>
        <v>#REF!</v>
      </c>
      <c r="G3724" s="241" t="e">
        <f>保全管理データ!N6403</f>
        <v>#REF!</v>
      </c>
      <c r="H3724" s="259" t="e">
        <f>IF(#REF!="無","",IF(#REF!="","",IF(#REF!="悪環境における作業",0.2,IF(#REF!="高所又は地下作業",0.1,IF(#REF!="錯綜場所作業",0.3,IF(#REF!="複雑な制約のある作業",0.4,IF(#REF!="単純な制約のある作業",0.2,0)))))))</f>
        <v>#REF!</v>
      </c>
      <c r="I3724" s="260" t="e">
        <f t="shared" si="229"/>
        <v>#REF!</v>
      </c>
      <c r="J3724" s="258" t="e">
        <f>IF(#REF!&gt;=1,IF(#REF!&gt;=1,#REF!),IF(#REF!&gt;=0,"",))</f>
        <v>#REF!</v>
      </c>
      <c r="K3724" s="241" t="e">
        <f>保全管理データ!N6430</f>
        <v>#REF!</v>
      </c>
      <c r="L3724" s="259" t="e">
        <f>IF(#REF!="","",IF(#REF!="悪環境における作業",0.2,IF(#REF!="高所又は地下作業",0.1,IF(#REF!="錯綜場所作業",0.3,IF(#REF!="複雑な制約のある作業",0.4,IF(#REF!="単純な制約のある作業",0.2,0))))))</f>
        <v>#REF!</v>
      </c>
      <c r="M3724" s="260" t="e">
        <f t="shared" si="230"/>
        <v>#REF!</v>
      </c>
    </row>
    <row r="3725" spans="2:13" s="254" customFormat="1" ht="27.75" customHeight="1" x14ac:dyDescent="0.2">
      <c r="B3725" s="536" t="s">
        <v>264</v>
      </c>
      <c r="C3725" s="537"/>
      <c r="D3725" s="265"/>
      <c r="E3725" s="224" t="s">
        <v>245</v>
      </c>
      <c r="F3725" s="258" t="e">
        <f>IF(#REF!&gt;=1,IF(#REF!&gt;=1,#REF!),IF(#REF!&gt;=0,"",))</f>
        <v>#REF!</v>
      </c>
      <c r="G3725" s="241" t="e">
        <f>保全管理データ!N6404</f>
        <v>#REF!</v>
      </c>
      <c r="H3725" s="259" t="e">
        <f>IF(#REF!="無","",IF(#REF!="","",IF(#REF!="悪環境における作業",0.2,IF(#REF!="高所又は地下作業",0.1,IF(#REF!="錯綜場所作業",0.3,IF(#REF!="複雑な制約のある作業",0.4,IF(#REF!="単純な制約のある作業",0.2,0)))))))</f>
        <v>#REF!</v>
      </c>
      <c r="I3725" s="260" t="e">
        <f t="shared" si="229"/>
        <v>#REF!</v>
      </c>
      <c r="J3725" s="258" t="e">
        <f>IF(#REF!&gt;=1,IF(#REF!&gt;=1,#REF!),IF(#REF!&gt;=0,"",))</f>
        <v>#REF!</v>
      </c>
      <c r="K3725" s="241" t="e">
        <f>保全管理データ!N6431</f>
        <v>#REF!</v>
      </c>
      <c r="L3725" s="259" t="e">
        <f>IF(#REF!="","",IF(#REF!="悪環境における作業",0.2,IF(#REF!="高所又は地下作業",0.1,IF(#REF!="錯綜場所作業",0.3,IF(#REF!="複雑な制約のある作業",0.4,IF(#REF!="単純な制約のある作業",0.2,0))))))</f>
        <v>#REF!</v>
      </c>
      <c r="M3725" s="260" t="e">
        <f t="shared" si="230"/>
        <v>#REF!</v>
      </c>
    </row>
    <row r="3726" spans="2:13" s="254" customFormat="1" ht="27.75" customHeight="1" x14ac:dyDescent="0.2">
      <c r="B3726" s="536" t="s">
        <v>265</v>
      </c>
      <c r="C3726" s="537"/>
      <c r="D3726" s="265"/>
      <c r="E3726" s="224" t="s">
        <v>245</v>
      </c>
      <c r="F3726" s="258" t="e">
        <f>IF(#REF!&gt;=1,IF(#REF!&gt;=1,#REF!),IF(#REF!&gt;=0,"",))</f>
        <v>#REF!</v>
      </c>
      <c r="G3726" s="241" t="e">
        <f>保全管理データ!N6405</f>
        <v>#REF!</v>
      </c>
      <c r="H3726" s="259" t="e">
        <f>IF(#REF!="無","",IF(#REF!="","",IF(#REF!="悪環境における作業",0.2,IF(#REF!="高所又は地下作業",0.1,IF(#REF!="錯綜場所作業",0.3,IF(#REF!="複雑な制約のある作業",0.4,IF(#REF!="単純な制約のある作業",0.2,0)))))))</f>
        <v>#REF!</v>
      </c>
      <c r="I3726" s="260" t="e">
        <f t="shared" si="229"/>
        <v>#REF!</v>
      </c>
      <c r="J3726" s="258" t="e">
        <f>IF(#REF!&gt;=1,IF(#REF!&gt;=1,#REF!),IF(#REF!&gt;=0,"",))</f>
        <v>#REF!</v>
      </c>
      <c r="K3726" s="241" t="e">
        <f>保全管理データ!N6432</f>
        <v>#REF!</v>
      </c>
      <c r="L3726" s="259" t="e">
        <f>IF(#REF!="","",IF(#REF!="悪環境における作業",0.2,IF(#REF!="高所又は地下作業",0.1,IF(#REF!="錯綜場所作業",0.3,IF(#REF!="複雑な制約のある作業",0.4,IF(#REF!="単純な制約のある作業",0.2,0))))))</f>
        <v>#REF!</v>
      </c>
      <c r="M3726" s="260" t="e">
        <f t="shared" si="230"/>
        <v>#REF!</v>
      </c>
    </row>
    <row r="3727" spans="2:13" s="254" customFormat="1" ht="27.75" customHeight="1" x14ac:dyDescent="0.2">
      <c r="B3727" s="536" t="s">
        <v>266</v>
      </c>
      <c r="C3727" s="537"/>
      <c r="D3727" s="265"/>
      <c r="E3727" s="224" t="s">
        <v>245</v>
      </c>
      <c r="F3727" s="258" t="e">
        <f>IF(#REF!&gt;=1,IF(#REF!&gt;=1,#REF!),IF(#REF!&gt;=0,"",))</f>
        <v>#REF!</v>
      </c>
      <c r="G3727" s="241" t="e">
        <f>保全管理データ!N6406</f>
        <v>#REF!</v>
      </c>
      <c r="H3727" s="259" t="e">
        <f>IF(#REF!="無","",IF(#REF!="","",IF(#REF!="悪環境における作業",0.2,IF(#REF!="高所又は地下作業",0.1,IF(#REF!="錯綜場所作業",0.3,IF(#REF!="複雑な制約のある作業",0.4,IF(#REF!="単純な制約のある作業",0.2,0)))))))</f>
        <v>#REF!</v>
      </c>
      <c r="I3727" s="260" t="e">
        <f t="shared" si="229"/>
        <v>#REF!</v>
      </c>
      <c r="J3727" s="258" t="e">
        <f>IF(#REF!&gt;=1,IF(#REF!&gt;=1,#REF!),IF(#REF!&gt;=0,"",))</f>
        <v>#REF!</v>
      </c>
      <c r="K3727" s="241" t="e">
        <f>保全管理データ!N6433</f>
        <v>#REF!</v>
      </c>
      <c r="L3727" s="259" t="e">
        <f>IF(#REF!="","",IF(#REF!="悪環境における作業",0.2,IF(#REF!="高所又は地下作業",0.1,IF(#REF!="錯綜場所作業",0.3,IF(#REF!="複雑な制約のある作業",0.4,IF(#REF!="単純な制約のある作業",0.2,0))))))</f>
        <v>#REF!</v>
      </c>
      <c r="M3727" s="260" t="e">
        <f t="shared" si="230"/>
        <v>#REF!</v>
      </c>
    </row>
    <row r="3728" spans="2:13" s="254" customFormat="1" ht="27.75" customHeight="1" x14ac:dyDescent="0.2">
      <c r="B3728" s="536" t="s">
        <v>81</v>
      </c>
      <c r="C3728" s="537"/>
      <c r="D3728" s="265"/>
      <c r="E3728" s="224" t="s">
        <v>245</v>
      </c>
      <c r="F3728" s="258" t="e">
        <f>IF(#REF!&gt;=1,IF(#REF!&gt;=1,#REF!),IF(#REF!&gt;=0,"",))</f>
        <v>#REF!</v>
      </c>
      <c r="G3728" s="241" t="e">
        <f>保全管理データ!N6407</f>
        <v>#REF!</v>
      </c>
      <c r="H3728" s="259" t="e">
        <f>IF(#REF!="無","",IF(#REF!="","",IF(#REF!="悪環境における作業",0.2,IF(#REF!="高所又は地下作業",0.1,IF(#REF!="錯綜場所作業",0.3,IF(#REF!="複雑な制約のある作業",0.4,IF(#REF!="単純な制約のある作業",0.2,0)))))))</f>
        <v>#REF!</v>
      </c>
      <c r="I3728" s="260" t="e">
        <f t="shared" si="229"/>
        <v>#REF!</v>
      </c>
      <c r="J3728" s="258" t="e">
        <f>IF(#REF!&gt;=1,IF(#REF!&gt;=1,#REF!),IF(#REF!&gt;=0,"",))</f>
        <v>#REF!</v>
      </c>
      <c r="K3728" s="241" t="e">
        <f>保全管理データ!N6434</f>
        <v>#REF!</v>
      </c>
      <c r="L3728" s="259" t="e">
        <f>IF(#REF!="","",IF(#REF!="悪環境における作業",0.2,IF(#REF!="高所又は地下作業",0.1,IF(#REF!="錯綜場所作業",0.3,IF(#REF!="複雑な制約のある作業",0.4,IF(#REF!="単純な制約のある作業",0.2,0))))))</f>
        <v>#REF!</v>
      </c>
      <c r="M3728" s="260" t="e">
        <f t="shared" si="230"/>
        <v>#REF!</v>
      </c>
    </row>
    <row r="3729" spans="2:13" s="254" customFormat="1" ht="27.75" customHeight="1" x14ac:dyDescent="0.2">
      <c r="B3729" s="536" t="s">
        <v>267</v>
      </c>
      <c r="C3729" s="537"/>
      <c r="D3729" s="265"/>
      <c r="E3729" s="224" t="s">
        <v>247</v>
      </c>
      <c r="F3729" s="258" t="e">
        <f>IF(#REF!&gt;=1,IF(#REF!&gt;=1,#REF!),IF(#REF!&gt;=0,"",))</f>
        <v>#REF!</v>
      </c>
      <c r="G3729" s="241" t="e">
        <f>保全管理データ!N6408</f>
        <v>#REF!</v>
      </c>
      <c r="H3729" s="259" t="e">
        <f>IF(#REF!="無","",IF(#REF!="","",IF(#REF!="悪環境における作業",0.2,IF(#REF!="高所又は地下作業",0.1,IF(#REF!="錯綜場所作業",0.3,IF(#REF!="複雑な制約のある作業",0.4,IF(#REF!="単純な制約のある作業",0.2,0)))))))</f>
        <v>#REF!</v>
      </c>
      <c r="I3729" s="260" t="e">
        <f t="shared" si="229"/>
        <v>#REF!</v>
      </c>
      <c r="J3729" s="258" t="e">
        <f>IF(#REF!&gt;=1,IF(#REF!&gt;=1,#REF!),IF(#REF!&gt;=0,"",))</f>
        <v>#REF!</v>
      </c>
      <c r="K3729" s="241" t="e">
        <f>保全管理データ!N6435</f>
        <v>#REF!</v>
      </c>
      <c r="L3729" s="259" t="e">
        <f>IF(#REF!="","",IF(#REF!="悪環境における作業",0.2,IF(#REF!="高所又は地下作業",0.1,IF(#REF!="錯綜場所作業",0.3,IF(#REF!="複雑な制約のある作業",0.4,IF(#REF!="単純な制約のある作業",0.2,0))))))</f>
        <v>#REF!</v>
      </c>
      <c r="M3729" s="260" t="e">
        <f t="shared" si="230"/>
        <v>#REF!</v>
      </c>
    </row>
    <row r="3730" spans="2:13" s="254" customFormat="1" ht="27.75" customHeight="1" x14ac:dyDescent="0.2">
      <c r="B3730" s="536" t="s">
        <v>268</v>
      </c>
      <c r="C3730" s="537"/>
      <c r="D3730" s="265"/>
      <c r="E3730" s="224" t="s">
        <v>246</v>
      </c>
      <c r="F3730" s="258" t="e">
        <f>IF(#REF!&gt;=1,IF(#REF!&gt;=1,#REF!),IF(#REF!&gt;=0,"",))</f>
        <v>#REF!</v>
      </c>
      <c r="G3730" s="241" t="e">
        <f>保全管理データ!N6409</f>
        <v>#REF!</v>
      </c>
      <c r="H3730" s="259" t="e">
        <f>IF(#REF!="無","",IF(#REF!="","",IF(#REF!="悪環境における作業",0.2,IF(#REF!="高所又は地下作業",0.1,IF(#REF!="錯綜場所作業",0.3,IF(#REF!="複雑な制約のある作業",0.4,IF(#REF!="単純な制約のある作業",0.2,0)))))))</f>
        <v>#REF!</v>
      </c>
      <c r="I3730" s="260" t="e">
        <f t="shared" si="229"/>
        <v>#REF!</v>
      </c>
      <c r="J3730" s="258" t="e">
        <f>IF(#REF!&gt;=1,IF(#REF!&gt;=1,#REF!),IF(#REF!&gt;=0,"",))</f>
        <v>#REF!</v>
      </c>
      <c r="K3730" s="241" t="e">
        <f>保全管理データ!N6436</f>
        <v>#REF!</v>
      </c>
      <c r="L3730" s="259" t="e">
        <f>IF(#REF!="","",IF(#REF!="悪環境における作業",0.2,IF(#REF!="高所又は地下作業",0.1,IF(#REF!="錯綜場所作業",0.3,IF(#REF!="複雑な制約のある作業",0.4,IF(#REF!="単純な制約のある作業",0.2,0))))))</f>
        <v>#REF!</v>
      </c>
      <c r="M3730" s="260" t="e">
        <f t="shared" si="230"/>
        <v>#REF!</v>
      </c>
    </row>
    <row r="3731" spans="2:13" s="254" customFormat="1" ht="27.75" customHeight="1" thickBot="1" x14ac:dyDescent="0.25">
      <c r="B3731" s="538" t="s">
        <v>269</v>
      </c>
      <c r="C3731" s="539"/>
      <c r="D3731" s="266"/>
      <c r="E3731" s="252" t="s">
        <v>245</v>
      </c>
      <c r="F3731" s="261" t="e">
        <f>IF(#REF!&gt;=1,IF(#REF!&gt;=1,#REF!),IF(#REF!&gt;=0,"",))</f>
        <v>#REF!</v>
      </c>
      <c r="G3731" s="245" t="e">
        <f>保全管理データ!N6410</f>
        <v>#REF!</v>
      </c>
      <c r="H3731" s="259" t="e">
        <f>IF(#REF!="無","",IF(#REF!="","",IF(#REF!="悪環境における作業",0.2,IF(#REF!="高所又は地下作業",0.1,IF(#REF!="錯綜場所作業",0.3,IF(#REF!="複雑な制約のある作業",0.4,IF(#REF!="単純な制約のある作業",0.2,0)))))))</f>
        <v>#REF!</v>
      </c>
      <c r="I3731" s="260" t="e">
        <f t="shared" si="229"/>
        <v>#REF!</v>
      </c>
      <c r="J3731" s="261" t="e">
        <f>IF(#REF!&gt;=1,IF(#REF!&gt;=1,#REF!),IF(#REF!&gt;=0,"",))</f>
        <v>#REF!</v>
      </c>
      <c r="K3731" s="245" t="e">
        <f>保全管理データ!N6437</f>
        <v>#REF!</v>
      </c>
      <c r="L3731" s="262" t="e">
        <f>IF(#REF!="","",IF(#REF!="悪環境における作業",0.2,IF(#REF!="高所又は地下作業",0.1,IF(#REF!="錯綜場所作業",0.3,IF(#REF!="複雑な制約のある作業",0.4,IF(#REF!="単純な制約のある作業",0.2,0))))))</f>
        <v>#REF!</v>
      </c>
      <c r="M3731" s="260" t="e">
        <f t="shared" si="230"/>
        <v>#REF!</v>
      </c>
    </row>
    <row r="3732" spans="2:13" s="254" customFormat="1" ht="27.75" customHeight="1" thickBot="1" x14ac:dyDescent="0.25">
      <c r="B3732" s="532" t="s">
        <v>190</v>
      </c>
      <c r="C3732" s="532"/>
      <c r="D3732" s="532"/>
      <c r="E3732" s="532"/>
      <c r="F3732" s="533" t="e">
        <f>SUM(I3708:I3731)</f>
        <v>#REF!</v>
      </c>
      <c r="G3732" s="534"/>
      <c r="H3732" s="534"/>
      <c r="I3732" s="535"/>
      <c r="J3732" s="533" t="e">
        <f>IF(SUM(J3708:J3731)=0,"0.00",SUM(M3708:M3731))</f>
        <v>#REF!</v>
      </c>
      <c r="K3732" s="534"/>
      <c r="L3732" s="534"/>
      <c r="M3732" s="535"/>
    </row>
    <row r="3733" spans="2:13" s="254" customFormat="1" ht="27.75" customHeight="1" thickBot="1" x14ac:dyDescent="0.25">
      <c r="B3733" s="532" t="s">
        <v>97</v>
      </c>
      <c r="C3733" s="532"/>
      <c r="D3733" s="532"/>
      <c r="E3733" s="532"/>
      <c r="F3733" s="533" t="e">
        <f>IF(#REF!="５年以下","0",IF(#REF!="５年～１０年",0.1,IF(#REF!="１０年以上",0.15)))</f>
        <v>#REF!</v>
      </c>
      <c r="G3733" s="534"/>
      <c r="H3733" s="534"/>
      <c r="I3733" s="534"/>
      <c r="J3733" s="534"/>
      <c r="K3733" s="534"/>
      <c r="L3733" s="534"/>
      <c r="M3733" s="535"/>
    </row>
    <row r="3734" spans="2:13" s="254" customFormat="1" ht="27.75" customHeight="1" thickBot="1" x14ac:dyDescent="0.25">
      <c r="B3734" s="533" t="s">
        <v>273</v>
      </c>
      <c r="C3734" s="534"/>
      <c r="D3734" s="534"/>
      <c r="E3734" s="535"/>
      <c r="F3734" s="533" t="e">
        <f>F3732*(1+F3733)</f>
        <v>#REF!</v>
      </c>
      <c r="G3734" s="534"/>
      <c r="H3734" s="534"/>
      <c r="I3734" s="534"/>
      <c r="J3734" s="533" t="e">
        <f>J3732*(1+F3733)</f>
        <v>#REF!</v>
      </c>
      <c r="K3734" s="534"/>
      <c r="L3734" s="534"/>
      <c r="M3734" s="535"/>
    </row>
    <row r="3735" spans="2:13" s="254" customFormat="1" ht="27.75" customHeight="1" thickBot="1" x14ac:dyDescent="0.25">
      <c r="B3735" s="532" t="s">
        <v>191</v>
      </c>
      <c r="C3735" s="532"/>
      <c r="D3735" s="532"/>
      <c r="E3735" s="532"/>
      <c r="F3735" s="533" t="e">
        <f>#REF!*(#REF!*#REF!+#REF!*#REF!)</f>
        <v>#REF!</v>
      </c>
      <c r="G3735" s="534"/>
      <c r="H3735" s="535"/>
      <c r="I3735" s="532" t="e">
        <f>#REF!</f>
        <v>#REF!</v>
      </c>
      <c r="J3735" s="533"/>
      <c r="K3735" s="263" t="s">
        <v>230</v>
      </c>
      <c r="L3735" s="535" t="e">
        <f>B3706</f>
        <v>#REF!</v>
      </c>
      <c r="M3735" s="532"/>
    </row>
    <row r="3736" spans="2:13" s="254" customFormat="1" ht="45" customHeight="1" thickBot="1" x14ac:dyDescent="0.25">
      <c r="B3736" s="253"/>
      <c r="C3736" s="253"/>
      <c r="D3736" s="253"/>
      <c r="E3736" s="253"/>
      <c r="F3736" s="253"/>
      <c r="G3736" s="253"/>
      <c r="H3736" s="253"/>
      <c r="I3736" s="253"/>
      <c r="J3736" s="253"/>
      <c r="K3736" s="253"/>
      <c r="L3736" s="253"/>
      <c r="M3736" s="253"/>
    </row>
    <row r="3737" spans="2:13" s="254" customFormat="1" ht="27.75" customHeight="1" thickBot="1" x14ac:dyDescent="0.25">
      <c r="B3737" s="542" t="s">
        <v>128</v>
      </c>
      <c r="C3737" s="543"/>
      <c r="D3737" s="543"/>
      <c r="E3737" s="544"/>
      <c r="F3737" s="253"/>
      <c r="G3737" s="253"/>
      <c r="H3737" s="253"/>
      <c r="I3737" s="253"/>
      <c r="J3737" s="253"/>
      <c r="K3737" s="253"/>
      <c r="L3737" s="253"/>
      <c r="M3737" s="253"/>
    </row>
    <row r="3738" spans="2:13" s="254" customFormat="1" ht="27.75" customHeight="1" x14ac:dyDescent="0.2">
      <c r="B3738" s="545" t="e">
        <f>#REF!</f>
        <v>#REF!</v>
      </c>
      <c r="C3738" s="546"/>
      <c r="D3738" s="547"/>
      <c r="E3738" s="548"/>
      <c r="F3738" s="552" t="s">
        <v>240</v>
      </c>
      <c r="G3738" s="553"/>
      <c r="H3738" s="553"/>
      <c r="I3738" s="554"/>
      <c r="J3738" s="552" t="s">
        <v>239</v>
      </c>
      <c r="K3738" s="553"/>
      <c r="L3738" s="553"/>
      <c r="M3738" s="554"/>
    </row>
    <row r="3739" spans="2:13" s="254" customFormat="1" ht="27.75" customHeight="1" thickBot="1" x14ac:dyDescent="0.25">
      <c r="B3739" s="549"/>
      <c r="C3739" s="550"/>
      <c r="D3739" s="550"/>
      <c r="E3739" s="551"/>
      <c r="F3739" s="255" t="s">
        <v>149</v>
      </c>
      <c r="G3739" s="256" t="s">
        <v>151</v>
      </c>
      <c r="H3739" s="256" t="s">
        <v>96</v>
      </c>
      <c r="I3739" s="257" t="s">
        <v>150</v>
      </c>
      <c r="J3739" s="255" t="s">
        <v>149</v>
      </c>
      <c r="K3739" s="256" t="s">
        <v>151</v>
      </c>
      <c r="L3739" s="256" t="s">
        <v>96</v>
      </c>
      <c r="M3739" s="257" t="s">
        <v>150</v>
      </c>
    </row>
    <row r="3740" spans="2:13" s="254" customFormat="1" ht="27.75" customHeight="1" thickTop="1" x14ac:dyDescent="0.2">
      <c r="B3740" s="540" t="s">
        <v>241</v>
      </c>
      <c r="C3740" s="541"/>
      <c r="D3740" s="264"/>
      <c r="E3740" s="237" t="s">
        <v>242</v>
      </c>
      <c r="F3740" s="258" t="e">
        <f>IF(#REF!&gt;=1,IF(#REF!&gt;=1,#REF!),IF(#REF!&gt;=0,"",))</f>
        <v>#REF!</v>
      </c>
      <c r="G3740" s="241" t="e">
        <f>保全管理データ!N6443</f>
        <v>#REF!</v>
      </c>
      <c r="H3740" s="259" t="e">
        <f>IF(#REF!="無","",IF(#REF!="","",IF(#REF!="悪環境における作業",0.2,IF(#REF!="高所又は地下作業",0.1,IF(#REF!="錯綜場所作業",0.3,IF(#REF!="複雑な制約のある作業",0.4,IF(#REF!="単純な制約のある作業",0.2,0)))))))</f>
        <v>#REF!</v>
      </c>
      <c r="I3740" s="260" t="e">
        <f>IF(F3740="","",F3740*G3740*(1+IF(H3740="",0,H3740)))</f>
        <v>#REF!</v>
      </c>
      <c r="J3740" s="258" t="e">
        <f>IF(#REF!&gt;=1,IF(#REF!&gt;=1,#REF!),IF(#REF!&gt;=0,"",))</f>
        <v>#REF!</v>
      </c>
      <c r="K3740" s="241" t="e">
        <f>保全管理データ!N6470</f>
        <v>#REF!</v>
      </c>
      <c r="L3740" s="259" t="e">
        <f>IF(#REF!="","",IF(#REF!="悪環境における作業",0.2,IF(#REF!="高所又は地下作業",0.1,IF(#REF!="錯綜場所作業",0.3,IF(#REF!="複雑な制約のある作業",0.4,IF(#REF!="単純な制約のある作業",0.2,0))))))</f>
        <v>#REF!</v>
      </c>
      <c r="M3740" s="260" t="e">
        <f>IF(J3740="","",J3740*K3740*(1+IF(L3740="",0,L3740)))</f>
        <v>#REF!</v>
      </c>
    </row>
    <row r="3741" spans="2:13" s="254" customFormat="1" ht="27.75" customHeight="1" x14ac:dyDescent="0.2">
      <c r="B3741" s="536" t="s">
        <v>243</v>
      </c>
      <c r="C3741" s="537"/>
      <c r="D3741" s="265"/>
      <c r="E3741" s="224" t="s">
        <v>242</v>
      </c>
      <c r="F3741" s="258" t="e">
        <f>IF(#REF!&gt;=1,IF(#REF!&gt;=1,#REF!),IF(#REF!&gt;=0,"",))</f>
        <v>#REF!</v>
      </c>
      <c r="G3741" s="241" t="e">
        <f>保全管理データ!N6444</f>
        <v>#REF!</v>
      </c>
      <c r="H3741" s="259" t="e">
        <f>IF(#REF!="無","",IF(#REF!="","",IF(#REF!="悪環境における作業",0.2,IF(#REF!="高所又は地下作業",0.1,IF(#REF!="錯綜場所作業",0.3,IF(#REF!="複雑な制約のある作業",0.4,IF(#REF!="単純な制約のある作業",0.2,0)))))))</f>
        <v>#REF!</v>
      </c>
      <c r="I3741" s="260" t="e">
        <f t="shared" ref="I3741:I3763" si="231">IF(F3741="","",F3741*G3741*(1+IF(H3741="",0,H3741)))</f>
        <v>#REF!</v>
      </c>
      <c r="J3741" s="258" t="e">
        <f>IF(#REF!&gt;=1,IF(#REF!&gt;=1,#REF!),IF(#REF!&gt;=0,"",))</f>
        <v>#REF!</v>
      </c>
      <c r="K3741" s="241" t="e">
        <f>保全管理データ!N6471</f>
        <v>#REF!</v>
      </c>
      <c r="L3741" s="259" t="e">
        <f>IF(#REF!="","",IF(#REF!="悪環境における作業",0.2,IF(#REF!="高所又は地下作業",0.1,IF(#REF!="錯綜場所作業",0.3,IF(#REF!="複雑な制約のある作業",0.4,IF(#REF!="単純な制約のある作業",0.2,0))))))</f>
        <v>#REF!</v>
      </c>
      <c r="M3741" s="260" t="e">
        <f t="shared" ref="M3741:M3763" si="232">IF(J3741="","",J3741*K3741*(1+IF(L3741="",0,L3741)))</f>
        <v>#REF!</v>
      </c>
    </row>
    <row r="3742" spans="2:13" s="254" customFormat="1" ht="27.75" customHeight="1" x14ac:dyDescent="0.2">
      <c r="B3742" s="536" t="s">
        <v>249</v>
      </c>
      <c r="C3742" s="537"/>
      <c r="D3742" s="265"/>
      <c r="E3742" s="224" t="s">
        <v>244</v>
      </c>
      <c r="F3742" s="258" t="e">
        <f>IF(#REF!&gt;=1,IF(#REF!&gt;=1,#REF!),IF(#REF!&gt;=0,"",))</f>
        <v>#REF!</v>
      </c>
      <c r="G3742" s="241" t="e">
        <f>保全管理データ!N6445</f>
        <v>#REF!</v>
      </c>
      <c r="H3742" s="259" t="e">
        <f>IF(#REF!="無","",IF(#REF!="","",IF(#REF!="悪環境における作業",0.2,IF(#REF!="高所又は地下作業",0.1,IF(#REF!="錯綜場所作業",0.3,IF(#REF!="複雑な制約のある作業",0.4,IF(#REF!="単純な制約のある作業",0.2,0)))))))</f>
        <v>#REF!</v>
      </c>
      <c r="I3742" s="260" t="e">
        <f t="shared" si="231"/>
        <v>#REF!</v>
      </c>
      <c r="J3742" s="258" t="e">
        <f>IF(#REF!&gt;=1,IF(#REF!&gt;=1,#REF!),IF(#REF!&gt;=0,"",))</f>
        <v>#REF!</v>
      </c>
      <c r="K3742" s="241" t="e">
        <f>保全管理データ!N6472</f>
        <v>#REF!</v>
      </c>
      <c r="L3742" s="259" t="e">
        <f>IF(#REF!="","",IF(#REF!="悪環境における作業",0.2,IF(#REF!="高所又は地下作業",0.1,IF(#REF!="錯綜場所作業",0.3,IF(#REF!="複雑な制約のある作業",0.4,IF(#REF!="単純な制約のある作業",0.2,0))))))</f>
        <v>#REF!</v>
      </c>
      <c r="M3742" s="260" t="e">
        <f t="shared" si="232"/>
        <v>#REF!</v>
      </c>
    </row>
    <row r="3743" spans="2:13" s="254" customFormat="1" ht="27.75" customHeight="1" x14ac:dyDescent="0.2">
      <c r="B3743" s="536" t="s">
        <v>250</v>
      </c>
      <c r="C3743" s="537"/>
      <c r="D3743" s="265"/>
      <c r="E3743" s="224" t="s">
        <v>244</v>
      </c>
      <c r="F3743" s="258" t="e">
        <f>IF(#REF!&gt;=1,IF(#REF!&gt;=1,#REF!),IF(#REF!&gt;=0,"",))</f>
        <v>#REF!</v>
      </c>
      <c r="G3743" s="241" t="e">
        <f>保全管理データ!N6446</f>
        <v>#REF!</v>
      </c>
      <c r="H3743" s="259" t="e">
        <f>IF(#REF!="無","",IF(#REF!="","",IF(#REF!="悪環境における作業",0.2,IF(#REF!="高所又は地下作業",0.1,IF(#REF!="錯綜場所作業",0.3,IF(#REF!="複雑な制約のある作業",0.4,IF(#REF!="単純な制約のある作業",0.2,0)))))))</f>
        <v>#REF!</v>
      </c>
      <c r="I3743" s="260" t="e">
        <f t="shared" si="231"/>
        <v>#REF!</v>
      </c>
      <c r="J3743" s="258" t="e">
        <f>IF(#REF!&gt;=1,IF(#REF!&gt;=1,#REF!),IF(#REF!&gt;=0,"",))</f>
        <v>#REF!</v>
      </c>
      <c r="K3743" s="241" t="e">
        <f>保全管理データ!N6473</f>
        <v>#REF!</v>
      </c>
      <c r="L3743" s="259" t="e">
        <f>IF(#REF!="","",IF(#REF!="悪環境における作業",0.2,IF(#REF!="高所又は地下作業",0.1,IF(#REF!="錯綜場所作業",0.3,IF(#REF!="複雑な制約のある作業",0.4,IF(#REF!="単純な制約のある作業",0.2,0))))))</f>
        <v>#REF!</v>
      </c>
      <c r="M3743" s="260" t="e">
        <f t="shared" si="232"/>
        <v>#REF!</v>
      </c>
    </row>
    <row r="3744" spans="2:13" s="254" customFormat="1" ht="27.75" customHeight="1" x14ac:dyDescent="0.2">
      <c r="B3744" s="536" t="s">
        <v>251</v>
      </c>
      <c r="C3744" s="537"/>
      <c r="D3744" s="265"/>
      <c r="E3744" s="224" t="s">
        <v>242</v>
      </c>
      <c r="F3744" s="258" t="e">
        <f>IF(#REF!&gt;=1,IF(#REF!&gt;=1,#REF!),IF(#REF!&gt;=0,"",))</f>
        <v>#REF!</v>
      </c>
      <c r="G3744" s="241" t="e">
        <f>保全管理データ!N6447</f>
        <v>#REF!</v>
      </c>
      <c r="H3744" s="259" t="e">
        <f>IF(#REF!="無","",IF(#REF!="","",IF(#REF!="悪環境における作業",0.2,IF(#REF!="高所又は地下作業",0.1,IF(#REF!="錯綜場所作業",0.3,IF(#REF!="複雑な制約のある作業",0.4,IF(#REF!="単純な制約のある作業",0.2,0)))))))</f>
        <v>#REF!</v>
      </c>
      <c r="I3744" s="260" t="e">
        <f t="shared" si="231"/>
        <v>#REF!</v>
      </c>
      <c r="J3744" s="258" t="e">
        <f>IF(#REF!&gt;=1,IF(#REF!&gt;=1,#REF!),IF(#REF!&gt;=0,"",))</f>
        <v>#REF!</v>
      </c>
      <c r="K3744" s="241" t="e">
        <f>保全管理データ!N6474</f>
        <v>#REF!</v>
      </c>
      <c r="L3744" s="259" t="e">
        <f>IF(#REF!="","",IF(#REF!="悪環境における作業",0.2,IF(#REF!="高所又は地下作業",0.1,IF(#REF!="錯綜場所作業",0.3,IF(#REF!="複雑な制約のある作業",0.4,IF(#REF!="単純な制約のある作業",0.2,0))))))</f>
        <v>#REF!</v>
      </c>
      <c r="M3744" s="260" t="e">
        <f t="shared" si="232"/>
        <v>#REF!</v>
      </c>
    </row>
    <row r="3745" spans="2:13" s="254" customFormat="1" ht="27.75" customHeight="1" x14ac:dyDescent="0.2">
      <c r="B3745" s="536" t="s">
        <v>252</v>
      </c>
      <c r="C3745" s="537"/>
      <c r="D3745" s="265"/>
      <c r="E3745" s="224" t="s">
        <v>244</v>
      </c>
      <c r="F3745" s="258" t="e">
        <f>IF(#REF!&gt;=1,IF(#REF!&gt;=1,#REF!),IF(#REF!&gt;=0,"",))</f>
        <v>#REF!</v>
      </c>
      <c r="G3745" s="241" t="e">
        <f>保全管理データ!N6448</f>
        <v>#REF!</v>
      </c>
      <c r="H3745" s="259" t="e">
        <f>IF(#REF!="無","",IF(#REF!="","",IF(#REF!="悪環境における作業",0.2,IF(#REF!="高所又は地下作業",0.1,IF(#REF!="錯綜場所作業",0.3,IF(#REF!="複雑な制約のある作業",0.4,IF(#REF!="単純な制約のある作業",0.2,0)))))))</f>
        <v>#REF!</v>
      </c>
      <c r="I3745" s="260" t="e">
        <f t="shared" si="231"/>
        <v>#REF!</v>
      </c>
      <c r="J3745" s="258" t="e">
        <f>IF(#REF!&gt;=1,IF(#REF!&gt;=1,#REF!),IF(#REF!&gt;=0,"",))</f>
        <v>#REF!</v>
      </c>
      <c r="K3745" s="241" t="e">
        <f>保全管理データ!N6475</f>
        <v>#REF!</v>
      </c>
      <c r="L3745" s="259" t="e">
        <f>IF(#REF!="","",IF(#REF!="悪環境における作業",0.2,IF(#REF!="高所又は地下作業",0.1,IF(#REF!="錯綜場所作業",0.3,IF(#REF!="複雑な制約のある作業",0.4,IF(#REF!="単純な制約のある作業",0.2,0))))))</f>
        <v>#REF!</v>
      </c>
      <c r="M3745" s="260" t="e">
        <f t="shared" si="232"/>
        <v>#REF!</v>
      </c>
    </row>
    <row r="3746" spans="2:13" s="254" customFormat="1" ht="27.75" customHeight="1" x14ac:dyDescent="0.2">
      <c r="B3746" s="536" t="s">
        <v>253</v>
      </c>
      <c r="C3746" s="537"/>
      <c r="D3746" s="265"/>
      <c r="E3746" s="224" t="s">
        <v>242</v>
      </c>
      <c r="F3746" s="258" t="e">
        <f>IF(#REF!&gt;=1,IF(#REF!&gt;=1,#REF!),IF(#REF!&gt;=0,"",))</f>
        <v>#REF!</v>
      </c>
      <c r="G3746" s="241" t="e">
        <f>保全管理データ!N6449</f>
        <v>#REF!</v>
      </c>
      <c r="H3746" s="259" t="e">
        <f>IF(#REF!="無","",IF(#REF!="","",IF(#REF!="悪環境における作業",0.2,IF(#REF!="高所又は地下作業",0.1,IF(#REF!="錯綜場所作業",0.3,IF(#REF!="複雑な制約のある作業",0.4,IF(#REF!="単純な制約のある作業",0.2,0)))))))</f>
        <v>#REF!</v>
      </c>
      <c r="I3746" s="260" t="e">
        <f t="shared" si="231"/>
        <v>#REF!</v>
      </c>
      <c r="J3746" s="258" t="e">
        <f>IF(#REF!&gt;=1,IF(#REF!&gt;=1,#REF!),IF(#REF!&gt;=0,"",))</f>
        <v>#REF!</v>
      </c>
      <c r="K3746" s="241" t="e">
        <f>保全管理データ!N6476</f>
        <v>#REF!</v>
      </c>
      <c r="L3746" s="259" t="e">
        <f>IF(#REF!="","",IF(#REF!="悪環境における作業",0.2,IF(#REF!="高所又は地下作業",0.1,IF(#REF!="錯綜場所作業",0.3,IF(#REF!="複雑な制約のある作業",0.4,IF(#REF!="単純な制約のある作業",0.2,0))))))</f>
        <v>#REF!</v>
      </c>
      <c r="M3746" s="260" t="e">
        <f t="shared" si="232"/>
        <v>#REF!</v>
      </c>
    </row>
    <row r="3747" spans="2:13" s="254" customFormat="1" ht="27.75" customHeight="1" x14ac:dyDescent="0.2">
      <c r="B3747" s="536" t="s">
        <v>254</v>
      </c>
      <c r="C3747" s="537"/>
      <c r="D3747" s="265"/>
      <c r="E3747" s="224" t="s">
        <v>242</v>
      </c>
      <c r="F3747" s="258" t="e">
        <f>IF(#REF!&gt;=1,IF(#REF!&gt;=1,#REF!),IF(#REF!&gt;=0,"",))</f>
        <v>#REF!</v>
      </c>
      <c r="G3747" s="241" t="e">
        <f>保全管理データ!N6450</f>
        <v>#REF!</v>
      </c>
      <c r="H3747" s="259" t="e">
        <f>IF(#REF!="無","",IF(#REF!="","",IF(#REF!="悪環境における作業",0.2,IF(#REF!="高所又は地下作業",0.1,IF(#REF!="錯綜場所作業",0.3,IF(#REF!="複雑な制約のある作業",0.4,IF(#REF!="単純な制約のある作業",0.2,0)))))))</f>
        <v>#REF!</v>
      </c>
      <c r="I3747" s="260" t="e">
        <f t="shared" si="231"/>
        <v>#REF!</v>
      </c>
      <c r="J3747" s="258" t="e">
        <f>IF(#REF!&gt;=1,IF(#REF!&gt;=1,#REF!),IF(#REF!&gt;=0,"",))</f>
        <v>#REF!</v>
      </c>
      <c r="K3747" s="241" t="e">
        <f>保全管理データ!N6477</f>
        <v>#REF!</v>
      </c>
      <c r="L3747" s="259" t="e">
        <f>IF(#REF!="","",IF(#REF!="悪環境における作業",0.2,IF(#REF!="高所又は地下作業",0.1,IF(#REF!="錯綜場所作業",0.3,IF(#REF!="複雑な制約のある作業",0.4,IF(#REF!="単純な制約のある作業",0.2,0))))))</f>
        <v>#REF!</v>
      </c>
      <c r="M3747" s="260" t="e">
        <f t="shared" si="232"/>
        <v>#REF!</v>
      </c>
    </row>
    <row r="3748" spans="2:13" s="254" customFormat="1" ht="27.75" customHeight="1" x14ac:dyDescent="0.2">
      <c r="B3748" s="536" t="s">
        <v>255</v>
      </c>
      <c r="C3748" s="537"/>
      <c r="D3748" s="265"/>
      <c r="E3748" s="224" t="s">
        <v>245</v>
      </c>
      <c r="F3748" s="258" t="e">
        <f>IF(#REF!&gt;=1,IF(#REF!&gt;=1,#REF!),IF(#REF!&gt;=0,"",))</f>
        <v>#REF!</v>
      </c>
      <c r="G3748" s="241" t="e">
        <f>保全管理データ!N6451</f>
        <v>#REF!</v>
      </c>
      <c r="H3748" s="259" t="e">
        <f>IF(#REF!="無","",IF(#REF!="","",IF(#REF!="悪環境における作業",0.2,IF(#REF!="高所又は地下作業",0.1,IF(#REF!="錯綜場所作業",0.3,IF(#REF!="複雑な制約のある作業",0.4,IF(#REF!="単純な制約のある作業",0.2,0)))))))</f>
        <v>#REF!</v>
      </c>
      <c r="I3748" s="260" t="e">
        <f t="shared" si="231"/>
        <v>#REF!</v>
      </c>
      <c r="J3748" s="258" t="e">
        <f>IF(#REF!&gt;=1,IF(#REF!&gt;=1,#REF!),IF(#REF!&gt;=0,"",))</f>
        <v>#REF!</v>
      </c>
      <c r="K3748" s="241" t="e">
        <f>保全管理データ!N6478</f>
        <v>#REF!</v>
      </c>
      <c r="L3748" s="259" t="e">
        <f>IF(#REF!="","",IF(#REF!="悪環境における作業",0.2,IF(#REF!="高所又は地下作業",0.1,IF(#REF!="錯綜場所作業",0.3,IF(#REF!="複雑な制約のある作業",0.4,IF(#REF!="単純な制約のある作業",0.2,0))))))</f>
        <v>#REF!</v>
      </c>
      <c r="M3748" s="260" t="e">
        <f t="shared" si="232"/>
        <v>#REF!</v>
      </c>
    </row>
    <row r="3749" spans="2:13" s="254" customFormat="1" ht="27.75" customHeight="1" x14ac:dyDescent="0.2">
      <c r="B3749" s="536" t="s">
        <v>256</v>
      </c>
      <c r="C3749" s="537"/>
      <c r="D3749" s="265"/>
      <c r="E3749" s="224" t="s">
        <v>242</v>
      </c>
      <c r="F3749" s="258" t="e">
        <f>IF(#REF!&gt;=1,IF(#REF!&gt;=1,#REF!),IF(#REF!&gt;=0,"",))</f>
        <v>#REF!</v>
      </c>
      <c r="G3749" s="241" t="e">
        <f>保全管理データ!N6452</f>
        <v>#REF!</v>
      </c>
      <c r="H3749" s="259" t="e">
        <f>IF(#REF!="無","",IF(#REF!="","",IF(#REF!="悪環境における作業",0.2,IF(#REF!="高所又は地下作業",0.1,IF(#REF!="錯綜場所作業",0.3,IF(#REF!="複雑な制約のある作業",0.4,IF(#REF!="単純な制約のある作業",0.2,0)))))))</f>
        <v>#REF!</v>
      </c>
      <c r="I3749" s="260" t="e">
        <f t="shared" si="231"/>
        <v>#REF!</v>
      </c>
      <c r="J3749" s="258" t="e">
        <f>IF(#REF!&gt;=1,IF(#REF!&gt;=1,#REF!),IF(#REF!&gt;=0,"",))</f>
        <v>#REF!</v>
      </c>
      <c r="K3749" s="241" t="e">
        <f>保全管理データ!N6479</f>
        <v>#REF!</v>
      </c>
      <c r="L3749" s="259" t="e">
        <f>IF(#REF!="","",IF(#REF!="悪環境における作業",0.2,IF(#REF!="高所又は地下作業",0.1,IF(#REF!="錯綜場所作業",0.3,IF(#REF!="複雑な制約のある作業",0.4,IF(#REF!="単純な制約のある作業",0.2,0))))))</f>
        <v>#REF!</v>
      </c>
      <c r="M3749" s="260" t="e">
        <f t="shared" si="232"/>
        <v>#REF!</v>
      </c>
    </row>
    <row r="3750" spans="2:13" s="254" customFormat="1" ht="27.75" customHeight="1" x14ac:dyDescent="0.2">
      <c r="B3750" s="536" t="s">
        <v>257</v>
      </c>
      <c r="C3750" s="537"/>
      <c r="D3750" s="265"/>
      <c r="E3750" s="224" t="s">
        <v>245</v>
      </c>
      <c r="F3750" s="258" t="e">
        <f>IF(#REF!&gt;=1,IF(#REF!&gt;=1,#REF!),IF(#REF!&gt;=0,"",))</f>
        <v>#REF!</v>
      </c>
      <c r="G3750" s="241" t="e">
        <f>保全管理データ!N6453</f>
        <v>#REF!</v>
      </c>
      <c r="H3750" s="259" t="e">
        <f>IF(#REF!="無","",IF(#REF!="","",IF(#REF!="悪環境における作業",0.2,IF(#REF!="高所又は地下作業",0.1,IF(#REF!="錯綜場所作業",0.3,IF(#REF!="複雑な制約のある作業",0.4,IF(#REF!="単純な制約のある作業",0.2,0)))))))</f>
        <v>#REF!</v>
      </c>
      <c r="I3750" s="260" t="e">
        <f t="shared" si="231"/>
        <v>#REF!</v>
      </c>
      <c r="J3750" s="258" t="e">
        <f>IF(#REF!&gt;=1,IF(#REF!&gt;=1,#REF!),IF(#REF!&gt;=0,"",))</f>
        <v>#REF!</v>
      </c>
      <c r="K3750" s="241" t="e">
        <f>保全管理データ!N6480</f>
        <v>#REF!</v>
      </c>
      <c r="L3750" s="259" t="e">
        <f>IF(#REF!="","",IF(#REF!="悪環境における作業",0.2,IF(#REF!="高所又は地下作業",0.1,IF(#REF!="錯綜場所作業",0.3,IF(#REF!="複雑な制約のある作業",0.4,IF(#REF!="単純な制約のある作業",0.2,0))))))</f>
        <v>#REF!</v>
      </c>
      <c r="M3750" s="260" t="e">
        <f t="shared" si="232"/>
        <v>#REF!</v>
      </c>
    </row>
    <row r="3751" spans="2:13" s="254" customFormat="1" ht="27.75" customHeight="1" x14ac:dyDescent="0.2">
      <c r="B3751" s="536" t="s">
        <v>258</v>
      </c>
      <c r="C3751" s="537"/>
      <c r="D3751" s="265"/>
      <c r="E3751" s="224" t="s">
        <v>245</v>
      </c>
      <c r="F3751" s="258" t="e">
        <f>IF(#REF!&gt;=1,IF(#REF!&gt;=1,#REF!),IF(#REF!&gt;=0,"",))</f>
        <v>#REF!</v>
      </c>
      <c r="G3751" s="241" t="e">
        <f>保全管理データ!N6454</f>
        <v>#REF!</v>
      </c>
      <c r="H3751" s="259" t="e">
        <f>IF(#REF!="無","",IF(#REF!="","",IF(#REF!="悪環境における作業",0.2,IF(#REF!="高所又は地下作業",0.1,IF(#REF!="錯綜場所作業",0.3,IF(#REF!="複雑な制約のある作業",0.4,IF(#REF!="単純な制約のある作業",0.2,0)))))))</f>
        <v>#REF!</v>
      </c>
      <c r="I3751" s="260" t="e">
        <f t="shared" si="231"/>
        <v>#REF!</v>
      </c>
      <c r="J3751" s="258" t="e">
        <f>IF(#REF!&gt;=1,IF(#REF!&gt;=1,#REF!),IF(#REF!&gt;=0,"",))</f>
        <v>#REF!</v>
      </c>
      <c r="K3751" s="241" t="e">
        <f>保全管理データ!N6481</f>
        <v>#REF!</v>
      </c>
      <c r="L3751" s="259" t="e">
        <f>IF(#REF!="","",IF(#REF!="悪環境における作業",0.2,IF(#REF!="高所又は地下作業",0.1,IF(#REF!="錯綜場所作業",0.3,IF(#REF!="複雑な制約のある作業",0.4,IF(#REF!="単純な制約のある作業",0.2,0))))))</f>
        <v>#REF!</v>
      </c>
      <c r="M3751" s="260" t="e">
        <f t="shared" si="232"/>
        <v>#REF!</v>
      </c>
    </row>
    <row r="3752" spans="2:13" s="254" customFormat="1" ht="27.75" customHeight="1" x14ac:dyDescent="0.2">
      <c r="B3752" s="536" t="s">
        <v>259</v>
      </c>
      <c r="C3752" s="537"/>
      <c r="D3752" s="265"/>
      <c r="E3752" s="224" t="s">
        <v>245</v>
      </c>
      <c r="F3752" s="258" t="e">
        <f>IF(#REF!&gt;=1,IF(#REF!&gt;=1,#REF!),IF(#REF!&gt;=0,"",))</f>
        <v>#REF!</v>
      </c>
      <c r="G3752" s="241" t="e">
        <f>保全管理データ!N6455</f>
        <v>#REF!</v>
      </c>
      <c r="H3752" s="259" t="e">
        <f>IF(#REF!="無","",IF(#REF!="","",IF(#REF!="悪環境における作業",0.2,IF(#REF!="高所又は地下作業",0.1,IF(#REF!="錯綜場所作業",0.3,IF(#REF!="複雑な制約のある作業",0.4,IF(#REF!="単純な制約のある作業",0.2,0)))))))</f>
        <v>#REF!</v>
      </c>
      <c r="I3752" s="260" t="e">
        <f t="shared" si="231"/>
        <v>#REF!</v>
      </c>
      <c r="J3752" s="258" t="e">
        <f>IF(#REF!&gt;=1,IF(#REF!&gt;=1,#REF!),IF(#REF!&gt;=0,"",))</f>
        <v>#REF!</v>
      </c>
      <c r="K3752" s="241" t="e">
        <f>保全管理データ!N6482</f>
        <v>#REF!</v>
      </c>
      <c r="L3752" s="259" t="e">
        <f>IF(#REF!="","",IF(#REF!="悪環境における作業",0.2,IF(#REF!="高所又は地下作業",0.1,IF(#REF!="錯綜場所作業",0.3,IF(#REF!="複雑な制約のある作業",0.4,IF(#REF!="単純な制約のある作業",0.2,0))))))</f>
        <v>#REF!</v>
      </c>
      <c r="M3752" s="260" t="e">
        <f t="shared" si="232"/>
        <v>#REF!</v>
      </c>
    </row>
    <row r="3753" spans="2:13" s="254" customFormat="1" ht="27.75" customHeight="1" x14ac:dyDescent="0.2">
      <c r="B3753" s="536" t="s">
        <v>260</v>
      </c>
      <c r="C3753" s="537"/>
      <c r="D3753" s="265"/>
      <c r="E3753" s="224" t="s">
        <v>248</v>
      </c>
      <c r="F3753" s="258" t="e">
        <f>IF(#REF!&gt;=1,IF(#REF!&gt;=1,#REF!),IF(#REF!&gt;=0,"",))</f>
        <v>#REF!</v>
      </c>
      <c r="G3753" s="241" t="e">
        <f>保全管理データ!N6456</f>
        <v>#REF!</v>
      </c>
      <c r="H3753" s="259" t="e">
        <f>IF(#REF!="無","",IF(#REF!="","",IF(#REF!="悪環境における作業",0.2,IF(#REF!="高所又は地下作業",0.1,IF(#REF!="錯綜場所作業",0.3,IF(#REF!="複雑な制約のある作業",0.4,IF(#REF!="単純な制約のある作業",0.2,0)))))))</f>
        <v>#REF!</v>
      </c>
      <c r="I3753" s="260" t="e">
        <f t="shared" si="231"/>
        <v>#REF!</v>
      </c>
      <c r="J3753" s="258" t="e">
        <f>IF(#REF!&gt;=1,IF(#REF!&gt;=1,#REF!),IF(#REF!&gt;=0,"",))</f>
        <v>#REF!</v>
      </c>
      <c r="K3753" s="241" t="e">
        <f>保全管理データ!N6483</f>
        <v>#REF!</v>
      </c>
      <c r="L3753" s="259" t="e">
        <f>IF(#REF!="","",IF(#REF!="悪環境における作業",0.2,IF(#REF!="高所又は地下作業",0.1,IF(#REF!="錯綜場所作業",0.3,IF(#REF!="複雑な制約のある作業",0.4,IF(#REF!="単純な制約のある作業",0.2,0))))))</f>
        <v>#REF!</v>
      </c>
      <c r="M3753" s="260" t="e">
        <f t="shared" si="232"/>
        <v>#REF!</v>
      </c>
    </row>
    <row r="3754" spans="2:13" s="254" customFormat="1" ht="27.75" customHeight="1" x14ac:dyDescent="0.2">
      <c r="B3754" s="536" t="s">
        <v>261</v>
      </c>
      <c r="C3754" s="537"/>
      <c r="D3754" s="265"/>
      <c r="E3754" s="224" t="s">
        <v>247</v>
      </c>
      <c r="F3754" s="258" t="e">
        <f>IF(#REF!&gt;=1,IF(#REF!&gt;=1,#REF!),IF(#REF!&gt;=0,"",))</f>
        <v>#REF!</v>
      </c>
      <c r="G3754" s="241" t="e">
        <f>保全管理データ!N6457</f>
        <v>#REF!</v>
      </c>
      <c r="H3754" s="259" t="e">
        <f>IF(#REF!="無","",IF(#REF!="","",IF(#REF!="悪環境における作業",0.2,IF(#REF!="高所又は地下作業",0.1,IF(#REF!="錯綜場所作業",0.3,IF(#REF!="複雑な制約のある作業",0.4,IF(#REF!="単純な制約のある作業",0.2,0)))))))</f>
        <v>#REF!</v>
      </c>
      <c r="I3754" s="260" t="e">
        <f t="shared" si="231"/>
        <v>#REF!</v>
      </c>
      <c r="J3754" s="258" t="e">
        <f>IF(#REF!&gt;=1,IF(#REF!&gt;=1,#REF!),IF(#REF!&gt;=0,"",))</f>
        <v>#REF!</v>
      </c>
      <c r="K3754" s="241" t="e">
        <f>保全管理データ!N6484</f>
        <v>#REF!</v>
      </c>
      <c r="L3754" s="259" t="e">
        <f>IF(#REF!="","",IF(#REF!="悪環境における作業",0.2,IF(#REF!="高所又は地下作業",0.1,IF(#REF!="錯綜場所作業",0.3,IF(#REF!="複雑な制約のある作業",0.4,IF(#REF!="単純な制約のある作業",0.2,0))))))</f>
        <v>#REF!</v>
      </c>
      <c r="M3754" s="260" t="e">
        <f t="shared" si="232"/>
        <v>#REF!</v>
      </c>
    </row>
    <row r="3755" spans="2:13" s="254" customFormat="1" ht="27.75" customHeight="1" x14ac:dyDescent="0.2">
      <c r="B3755" s="536" t="s">
        <v>262</v>
      </c>
      <c r="C3755" s="537"/>
      <c r="D3755" s="265"/>
      <c r="E3755" s="224" t="s">
        <v>245</v>
      </c>
      <c r="F3755" s="258" t="e">
        <f>IF(#REF!&gt;=1,IF(#REF!&gt;=1,#REF!),IF(#REF!&gt;=0,"",))</f>
        <v>#REF!</v>
      </c>
      <c r="G3755" s="241" t="e">
        <f>保全管理データ!N6458</f>
        <v>#REF!</v>
      </c>
      <c r="H3755" s="259" t="e">
        <f>IF(#REF!="無","",IF(#REF!="","",IF(#REF!="悪環境における作業",0.2,IF(#REF!="高所又は地下作業",0.1,IF(#REF!="錯綜場所作業",0.3,IF(#REF!="複雑な制約のある作業",0.4,IF(#REF!="単純な制約のある作業",0.2,0)))))))</f>
        <v>#REF!</v>
      </c>
      <c r="I3755" s="260" t="e">
        <f t="shared" si="231"/>
        <v>#REF!</v>
      </c>
      <c r="J3755" s="258" t="e">
        <f>IF(#REF!&gt;=1,IF(#REF!&gt;=1,#REF!),IF(#REF!&gt;=0,"",))</f>
        <v>#REF!</v>
      </c>
      <c r="K3755" s="241" t="e">
        <f>保全管理データ!N6485</f>
        <v>#REF!</v>
      </c>
      <c r="L3755" s="259" t="e">
        <f>IF(#REF!="","",IF(#REF!="悪環境における作業",0.2,IF(#REF!="高所又は地下作業",0.1,IF(#REF!="錯綜場所作業",0.3,IF(#REF!="複雑な制約のある作業",0.4,IF(#REF!="単純な制約のある作業",0.2,0))))))</f>
        <v>#REF!</v>
      </c>
      <c r="M3755" s="260" t="e">
        <f t="shared" si="232"/>
        <v>#REF!</v>
      </c>
    </row>
    <row r="3756" spans="2:13" s="254" customFormat="1" ht="27.75" customHeight="1" x14ac:dyDescent="0.2">
      <c r="B3756" s="536" t="s">
        <v>263</v>
      </c>
      <c r="C3756" s="537"/>
      <c r="D3756" s="265"/>
      <c r="E3756" s="224" t="s">
        <v>245</v>
      </c>
      <c r="F3756" s="258" t="e">
        <f>IF(#REF!&gt;=1,IF(#REF!&gt;=1,#REF!),IF(#REF!&gt;=0,"",))</f>
        <v>#REF!</v>
      </c>
      <c r="G3756" s="241" t="e">
        <f>保全管理データ!N6459</f>
        <v>#REF!</v>
      </c>
      <c r="H3756" s="259" t="e">
        <f>IF(#REF!="無","",IF(#REF!="","",IF(#REF!="悪環境における作業",0.2,IF(#REF!="高所又は地下作業",0.1,IF(#REF!="錯綜場所作業",0.3,IF(#REF!="複雑な制約のある作業",0.4,IF(#REF!="単純な制約のある作業",0.2,0)))))))</f>
        <v>#REF!</v>
      </c>
      <c r="I3756" s="260" t="e">
        <f t="shared" si="231"/>
        <v>#REF!</v>
      </c>
      <c r="J3756" s="258" t="e">
        <f>IF(#REF!&gt;=1,IF(#REF!&gt;=1,#REF!),IF(#REF!&gt;=0,"",))</f>
        <v>#REF!</v>
      </c>
      <c r="K3756" s="241" t="e">
        <f>保全管理データ!N6486</f>
        <v>#REF!</v>
      </c>
      <c r="L3756" s="259" t="e">
        <f>IF(#REF!="","",IF(#REF!="悪環境における作業",0.2,IF(#REF!="高所又は地下作業",0.1,IF(#REF!="錯綜場所作業",0.3,IF(#REF!="複雑な制約のある作業",0.4,IF(#REF!="単純な制約のある作業",0.2,0))))))</f>
        <v>#REF!</v>
      </c>
      <c r="M3756" s="260" t="e">
        <f t="shared" si="232"/>
        <v>#REF!</v>
      </c>
    </row>
    <row r="3757" spans="2:13" s="254" customFormat="1" ht="27.75" customHeight="1" x14ac:dyDescent="0.2">
      <c r="B3757" s="536" t="s">
        <v>264</v>
      </c>
      <c r="C3757" s="537"/>
      <c r="D3757" s="265"/>
      <c r="E3757" s="224" t="s">
        <v>245</v>
      </c>
      <c r="F3757" s="258" t="e">
        <f>IF(#REF!&gt;=1,IF(#REF!&gt;=1,#REF!),IF(#REF!&gt;=0,"",))</f>
        <v>#REF!</v>
      </c>
      <c r="G3757" s="241" t="e">
        <f>保全管理データ!N6460</f>
        <v>#REF!</v>
      </c>
      <c r="H3757" s="259" t="e">
        <f>IF(#REF!="無","",IF(#REF!="","",IF(#REF!="悪環境における作業",0.2,IF(#REF!="高所又は地下作業",0.1,IF(#REF!="錯綜場所作業",0.3,IF(#REF!="複雑な制約のある作業",0.4,IF(#REF!="単純な制約のある作業",0.2,0)))))))</f>
        <v>#REF!</v>
      </c>
      <c r="I3757" s="260" t="e">
        <f t="shared" si="231"/>
        <v>#REF!</v>
      </c>
      <c r="J3757" s="258" t="e">
        <f>IF(#REF!&gt;=1,IF(#REF!&gt;=1,#REF!),IF(#REF!&gt;=0,"",))</f>
        <v>#REF!</v>
      </c>
      <c r="K3757" s="241" t="e">
        <f>保全管理データ!N6487</f>
        <v>#REF!</v>
      </c>
      <c r="L3757" s="259" t="e">
        <f>IF(#REF!="","",IF(#REF!="悪環境における作業",0.2,IF(#REF!="高所又は地下作業",0.1,IF(#REF!="錯綜場所作業",0.3,IF(#REF!="複雑な制約のある作業",0.4,IF(#REF!="単純な制約のある作業",0.2,0))))))</f>
        <v>#REF!</v>
      </c>
      <c r="M3757" s="260" t="e">
        <f t="shared" si="232"/>
        <v>#REF!</v>
      </c>
    </row>
    <row r="3758" spans="2:13" s="254" customFormat="1" ht="27.75" customHeight="1" x14ac:dyDescent="0.2">
      <c r="B3758" s="536" t="s">
        <v>265</v>
      </c>
      <c r="C3758" s="537"/>
      <c r="D3758" s="265"/>
      <c r="E3758" s="224" t="s">
        <v>245</v>
      </c>
      <c r="F3758" s="258" t="e">
        <f>IF(#REF!&gt;=1,IF(#REF!&gt;=1,#REF!),IF(#REF!&gt;=0,"",))</f>
        <v>#REF!</v>
      </c>
      <c r="G3758" s="241" t="e">
        <f>保全管理データ!N6461</f>
        <v>#REF!</v>
      </c>
      <c r="H3758" s="259" t="e">
        <f>IF(#REF!="無","",IF(#REF!="","",IF(#REF!="悪環境における作業",0.2,IF(#REF!="高所又は地下作業",0.1,IF(#REF!="錯綜場所作業",0.3,IF(#REF!="複雑な制約のある作業",0.4,IF(#REF!="単純な制約のある作業",0.2,0)))))))</f>
        <v>#REF!</v>
      </c>
      <c r="I3758" s="260" t="e">
        <f t="shared" si="231"/>
        <v>#REF!</v>
      </c>
      <c r="J3758" s="258" t="e">
        <f>IF(#REF!&gt;=1,IF(#REF!&gt;=1,#REF!),IF(#REF!&gt;=0,"",))</f>
        <v>#REF!</v>
      </c>
      <c r="K3758" s="241" t="e">
        <f>保全管理データ!N6488</f>
        <v>#REF!</v>
      </c>
      <c r="L3758" s="259" t="e">
        <f>IF(#REF!="","",IF(#REF!="悪環境における作業",0.2,IF(#REF!="高所又は地下作業",0.1,IF(#REF!="錯綜場所作業",0.3,IF(#REF!="複雑な制約のある作業",0.4,IF(#REF!="単純な制約のある作業",0.2,0))))))</f>
        <v>#REF!</v>
      </c>
      <c r="M3758" s="260" t="e">
        <f t="shared" si="232"/>
        <v>#REF!</v>
      </c>
    </row>
    <row r="3759" spans="2:13" s="254" customFormat="1" ht="27.75" customHeight="1" x14ac:dyDescent="0.2">
      <c r="B3759" s="536" t="s">
        <v>266</v>
      </c>
      <c r="C3759" s="537"/>
      <c r="D3759" s="265"/>
      <c r="E3759" s="224" t="s">
        <v>245</v>
      </c>
      <c r="F3759" s="258" t="e">
        <f>IF(#REF!&gt;=1,IF(#REF!&gt;=1,#REF!),IF(#REF!&gt;=0,"",))</f>
        <v>#REF!</v>
      </c>
      <c r="G3759" s="241" t="e">
        <f>保全管理データ!N6462</f>
        <v>#REF!</v>
      </c>
      <c r="H3759" s="259" t="e">
        <f>IF(#REF!="無","",IF(#REF!="","",IF(#REF!="悪環境における作業",0.2,IF(#REF!="高所又は地下作業",0.1,IF(#REF!="錯綜場所作業",0.3,IF(#REF!="複雑な制約のある作業",0.4,IF(#REF!="単純な制約のある作業",0.2,0)))))))</f>
        <v>#REF!</v>
      </c>
      <c r="I3759" s="260" t="e">
        <f t="shared" si="231"/>
        <v>#REF!</v>
      </c>
      <c r="J3759" s="258" t="e">
        <f>IF(#REF!&gt;=1,IF(#REF!&gt;=1,#REF!),IF(#REF!&gt;=0,"",))</f>
        <v>#REF!</v>
      </c>
      <c r="K3759" s="241" t="e">
        <f>保全管理データ!N6489</f>
        <v>#REF!</v>
      </c>
      <c r="L3759" s="259" t="e">
        <f>IF(#REF!="","",IF(#REF!="悪環境における作業",0.2,IF(#REF!="高所又は地下作業",0.1,IF(#REF!="錯綜場所作業",0.3,IF(#REF!="複雑な制約のある作業",0.4,IF(#REF!="単純な制約のある作業",0.2,0))))))</f>
        <v>#REF!</v>
      </c>
      <c r="M3759" s="260" t="e">
        <f t="shared" si="232"/>
        <v>#REF!</v>
      </c>
    </row>
    <row r="3760" spans="2:13" s="254" customFormat="1" ht="27.75" customHeight="1" x14ac:dyDescent="0.2">
      <c r="B3760" s="536" t="s">
        <v>81</v>
      </c>
      <c r="C3760" s="537"/>
      <c r="D3760" s="265"/>
      <c r="E3760" s="224" t="s">
        <v>245</v>
      </c>
      <c r="F3760" s="258" t="e">
        <f>IF(#REF!&gt;=1,IF(#REF!&gt;=1,#REF!),IF(#REF!&gt;=0,"",))</f>
        <v>#REF!</v>
      </c>
      <c r="G3760" s="241" t="e">
        <f>保全管理データ!N6463</f>
        <v>#REF!</v>
      </c>
      <c r="H3760" s="259" t="e">
        <f>IF(#REF!="無","",IF(#REF!="","",IF(#REF!="悪環境における作業",0.2,IF(#REF!="高所又は地下作業",0.1,IF(#REF!="錯綜場所作業",0.3,IF(#REF!="複雑な制約のある作業",0.4,IF(#REF!="単純な制約のある作業",0.2,0)))))))</f>
        <v>#REF!</v>
      </c>
      <c r="I3760" s="260" t="e">
        <f t="shared" si="231"/>
        <v>#REF!</v>
      </c>
      <c r="J3760" s="258" t="e">
        <f>IF(#REF!&gt;=1,IF(#REF!&gt;=1,#REF!),IF(#REF!&gt;=0,"",))</f>
        <v>#REF!</v>
      </c>
      <c r="K3760" s="241" t="e">
        <f>保全管理データ!N6490</f>
        <v>#REF!</v>
      </c>
      <c r="L3760" s="259" t="e">
        <f>IF(#REF!="","",IF(#REF!="悪環境における作業",0.2,IF(#REF!="高所又は地下作業",0.1,IF(#REF!="錯綜場所作業",0.3,IF(#REF!="複雑な制約のある作業",0.4,IF(#REF!="単純な制約のある作業",0.2,0))))))</f>
        <v>#REF!</v>
      </c>
      <c r="M3760" s="260" t="e">
        <f t="shared" si="232"/>
        <v>#REF!</v>
      </c>
    </row>
    <row r="3761" spans="2:13" s="254" customFormat="1" ht="27.75" customHeight="1" x14ac:dyDescent="0.2">
      <c r="B3761" s="536" t="s">
        <v>267</v>
      </c>
      <c r="C3761" s="537"/>
      <c r="D3761" s="265"/>
      <c r="E3761" s="224" t="s">
        <v>247</v>
      </c>
      <c r="F3761" s="258" t="e">
        <f>IF(#REF!&gt;=1,IF(#REF!&gt;=1,#REF!),IF(#REF!&gt;=0,"",))</f>
        <v>#REF!</v>
      </c>
      <c r="G3761" s="241" t="e">
        <f>保全管理データ!N6464</f>
        <v>#REF!</v>
      </c>
      <c r="H3761" s="259" t="e">
        <f>IF(#REF!="無","",IF(#REF!="","",IF(#REF!="悪環境における作業",0.2,IF(#REF!="高所又は地下作業",0.1,IF(#REF!="錯綜場所作業",0.3,IF(#REF!="複雑な制約のある作業",0.4,IF(#REF!="単純な制約のある作業",0.2,0)))))))</f>
        <v>#REF!</v>
      </c>
      <c r="I3761" s="260" t="e">
        <f t="shared" si="231"/>
        <v>#REF!</v>
      </c>
      <c r="J3761" s="258" t="e">
        <f>IF(#REF!&gt;=1,IF(#REF!&gt;=1,#REF!),IF(#REF!&gt;=0,"",))</f>
        <v>#REF!</v>
      </c>
      <c r="K3761" s="241" t="e">
        <f>保全管理データ!N6491</f>
        <v>#REF!</v>
      </c>
      <c r="L3761" s="259" t="e">
        <f>IF(#REF!="","",IF(#REF!="悪環境における作業",0.2,IF(#REF!="高所又は地下作業",0.1,IF(#REF!="錯綜場所作業",0.3,IF(#REF!="複雑な制約のある作業",0.4,IF(#REF!="単純な制約のある作業",0.2,0))))))</f>
        <v>#REF!</v>
      </c>
      <c r="M3761" s="260" t="e">
        <f t="shared" si="232"/>
        <v>#REF!</v>
      </c>
    </row>
    <row r="3762" spans="2:13" s="254" customFormat="1" ht="27.75" customHeight="1" x14ac:dyDescent="0.2">
      <c r="B3762" s="536" t="s">
        <v>268</v>
      </c>
      <c r="C3762" s="537"/>
      <c r="D3762" s="265"/>
      <c r="E3762" s="224" t="s">
        <v>246</v>
      </c>
      <c r="F3762" s="258" t="e">
        <f>IF(#REF!&gt;=1,IF(#REF!&gt;=1,#REF!),IF(#REF!&gt;=0,"",))</f>
        <v>#REF!</v>
      </c>
      <c r="G3762" s="241" t="e">
        <f>保全管理データ!N6465</f>
        <v>#REF!</v>
      </c>
      <c r="H3762" s="259" t="e">
        <f>IF(#REF!="無","",IF(#REF!="","",IF(#REF!="悪環境における作業",0.2,IF(#REF!="高所又は地下作業",0.1,IF(#REF!="錯綜場所作業",0.3,IF(#REF!="複雑な制約のある作業",0.4,IF(#REF!="単純な制約のある作業",0.2,0)))))))</f>
        <v>#REF!</v>
      </c>
      <c r="I3762" s="260" t="e">
        <f t="shared" si="231"/>
        <v>#REF!</v>
      </c>
      <c r="J3762" s="258" t="e">
        <f>IF(#REF!&gt;=1,IF(#REF!&gt;=1,#REF!),IF(#REF!&gt;=0,"",))</f>
        <v>#REF!</v>
      </c>
      <c r="K3762" s="241" t="e">
        <f>保全管理データ!N6492</f>
        <v>#REF!</v>
      </c>
      <c r="L3762" s="259" t="e">
        <f>IF(#REF!="","",IF(#REF!="悪環境における作業",0.2,IF(#REF!="高所又は地下作業",0.1,IF(#REF!="錯綜場所作業",0.3,IF(#REF!="複雑な制約のある作業",0.4,IF(#REF!="単純な制約のある作業",0.2,0))))))</f>
        <v>#REF!</v>
      </c>
      <c r="M3762" s="260" t="e">
        <f t="shared" si="232"/>
        <v>#REF!</v>
      </c>
    </row>
    <row r="3763" spans="2:13" s="254" customFormat="1" ht="27.75" customHeight="1" thickBot="1" x14ac:dyDescent="0.25">
      <c r="B3763" s="538" t="s">
        <v>269</v>
      </c>
      <c r="C3763" s="539"/>
      <c r="D3763" s="266"/>
      <c r="E3763" s="252" t="s">
        <v>245</v>
      </c>
      <c r="F3763" s="261" t="e">
        <f>IF(#REF!&gt;=1,IF(#REF!&gt;=1,#REF!),IF(#REF!&gt;=0,"",))</f>
        <v>#REF!</v>
      </c>
      <c r="G3763" s="245" t="e">
        <f>保全管理データ!N6466</f>
        <v>#REF!</v>
      </c>
      <c r="H3763" s="259" t="e">
        <f>IF(#REF!="無","",IF(#REF!="","",IF(#REF!="悪環境における作業",0.2,IF(#REF!="高所又は地下作業",0.1,IF(#REF!="錯綜場所作業",0.3,IF(#REF!="複雑な制約のある作業",0.4,IF(#REF!="単純な制約のある作業",0.2,0)))))))</f>
        <v>#REF!</v>
      </c>
      <c r="I3763" s="260" t="e">
        <f t="shared" si="231"/>
        <v>#REF!</v>
      </c>
      <c r="J3763" s="261" t="e">
        <f>IF(#REF!&gt;=1,IF(#REF!&gt;=1,#REF!),IF(#REF!&gt;=0,"",))</f>
        <v>#REF!</v>
      </c>
      <c r="K3763" s="245" t="e">
        <f>保全管理データ!N6493</f>
        <v>#REF!</v>
      </c>
      <c r="L3763" s="262" t="e">
        <f>IF(#REF!="","",IF(#REF!="悪環境における作業",0.2,IF(#REF!="高所又は地下作業",0.1,IF(#REF!="錯綜場所作業",0.3,IF(#REF!="複雑な制約のある作業",0.4,IF(#REF!="単純な制約のある作業",0.2,0))))))</f>
        <v>#REF!</v>
      </c>
      <c r="M3763" s="260" t="e">
        <f t="shared" si="232"/>
        <v>#REF!</v>
      </c>
    </row>
    <row r="3764" spans="2:13" s="254" customFormat="1" ht="27.75" customHeight="1" thickBot="1" x14ac:dyDescent="0.25">
      <c r="B3764" s="532" t="s">
        <v>190</v>
      </c>
      <c r="C3764" s="532"/>
      <c r="D3764" s="532"/>
      <c r="E3764" s="532"/>
      <c r="F3764" s="533" t="e">
        <f>SUM(I3740:I3763)</f>
        <v>#REF!</v>
      </c>
      <c r="G3764" s="534"/>
      <c r="H3764" s="534"/>
      <c r="I3764" s="535"/>
      <c r="J3764" s="533" t="e">
        <f>IF(SUM(J3740:J3763)=0,"0.00",SUM(M3740:M3763))</f>
        <v>#REF!</v>
      </c>
      <c r="K3764" s="534"/>
      <c r="L3764" s="534"/>
      <c r="M3764" s="535"/>
    </row>
    <row r="3765" spans="2:13" s="254" customFormat="1" ht="27.75" customHeight="1" thickBot="1" x14ac:dyDescent="0.25">
      <c r="B3765" s="532" t="s">
        <v>97</v>
      </c>
      <c r="C3765" s="532"/>
      <c r="D3765" s="532"/>
      <c r="E3765" s="532"/>
      <c r="F3765" s="533" t="e">
        <f>IF(#REF!="５年以下","0",IF(#REF!="５年～１０年",0.1,IF(#REF!="１０年以上",0.15)))</f>
        <v>#REF!</v>
      </c>
      <c r="G3765" s="534"/>
      <c r="H3765" s="534"/>
      <c r="I3765" s="534"/>
      <c r="J3765" s="534"/>
      <c r="K3765" s="534"/>
      <c r="L3765" s="534"/>
      <c r="M3765" s="535"/>
    </row>
    <row r="3766" spans="2:13" s="254" customFormat="1" ht="27.75" customHeight="1" thickBot="1" x14ac:dyDescent="0.25">
      <c r="B3766" s="533" t="s">
        <v>273</v>
      </c>
      <c r="C3766" s="534"/>
      <c r="D3766" s="534"/>
      <c r="E3766" s="535"/>
      <c r="F3766" s="533" t="e">
        <f>F3764*(1+F3765)</f>
        <v>#REF!</v>
      </c>
      <c r="G3766" s="534"/>
      <c r="H3766" s="534"/>
      <c r="I3766" s="534"/>
      <c r="J3766" s="533" t="e">
        <f>J3764*(1+F3765)</f>
        <v>#REF!</v>
      </c>
      <c r="K3766" s="534"/>
      <c r="L3766" s="534"/>
      <c r="M3766" s="535"/>
    </row>
    <row r="3767" spans="2:13" s="254" customFormat="1" ht="27.75" customHeight="1" thickBot="1" x14ac:dyDescent="0.25">
      <c r="B3767" s="532" t="s">
        <v>191</v>
      </c>
      <c r="C3767" s="532"/>
      <c r="D3767" s="532"/>
      <c r="E3767" s="532"/>
      <c r="F3767" s="533" t="e">
        <f>#REF!*(#REF!*#REF!+#REF!*#REF!)</f>
        <v>#REF!</v>
      </c>
      <c r="G3767" s="534"/>
      <c r="H3767" s="535"/>
      <c r="I3767" s="532" t="e">
        <f>#REF!</f>
        <v>#REF!</v>
      </c>
      <c r="J3767" s="533"/>
      <c r="K3767" s="263" t="s">
        <v>230</v>
      </c>
      <c r="L3767" s="535" t="e">
        <f>B3738</f>
        <v>#REF!</v>
      </c>
      <c r="M3767" s="532"/>
    </row>
    <row r="3768" spans="2:13" s="254" customFormat="1" ht="45" customHeight="1" thickBot="1" x14ac:dyDescent="0.25">
      <c r="B3768" s="253"/>
      <c r="C3768" s="253"/>
      <c r="D3768" s="253"/>
      <c r="E3768" s="253"/>
      <c r="F3768" s="253"/>
      <c r="G3768" s="253"/>
      <c r="H3768" s="253"/>
      <c r="I3768" s="253"/>
      <c r="J3768" s="253"/>
      <c r="K3768" s="253"/>
      <c r="L3768" s="253"/>
      <c r="M3768" s="253"/>
    </row>
    <row r="3769" spans="2:13" s="254" customFormat="1" ht="27.75" customHeight="1" thickBot="1" x14ac:dyDescent="0.25">
      <c r="B3769" s="542" t="s">
        <v>128</v>
      </c>
      <c r="C3769" s="543"/>
      <c r="D3769" s="543"/>
      <c r="E3769" s="544"/>
      <c r="F3769" s="253"/>
      <c r="G3769" s="253"/>
      <c r="H3769" s="253"/>
      <c r="I3769" s="253"/>
      <c r="J3769" s="253"/>
      <c r="K3769" s="253"/>
      <c r="L3769" s="253"/>
      <c r="M3769" s="253"/>
    </row>
    <row r="3770" spans="2:13" s="254" customFormat="1" ht="27.75" customHeight="1" x14ac:dyDescent="0.2">
      <c r="B3770" s="545" t="e">
        <f>#REF!</f>
        <v>#REF!</v>
      </c>
      <c r="C3770" s="546"/>
      <c r="D3770" s="547"/>
      <c r="E3770" s="548"/>
      <c r="F3770" s="552" t="s">
        <v>240</v>
      </c>
      <c r="G3770" s="553"/>
      <c r="H3770" s="553"/>
      <c r="I3770" s="554"/>
      <c r="J3770" s="552" t="s">
        <v>239</v>
      </c>
      <c r="K3770" s="553"/>
      <c r="L3770" s="553"/>
      <c r="M3770" s="554"/>
    </row>
    <row r="3771" spans="2:13" s="254" customFormat="1" ht="27.75" customHeight="1" thickBot="1" x14ac:dyDescent="0.25">
      <c r="B3771" s="549"/>
      <c r="C3771" s="550"/>
      <c r="D3771" s="550"/>
      <c r="E3771" s="551"/>
      <c r="F3771" s="255" t="s">
        <v>149</v>
      </c>
      <c r="G3771" s="256" t="s">
        <v>151</v>
      </c>
      <c r="H3771" s="256" t="s">
        <v>96</v>
      </c>
      <c r="I3771" s="257" t="s">
        <v>150</v>
      </c>
      <c r="J3771" s="255" t="s">
        <v>149</v>
      </c>
      <c r="K3771" s="256" t="s">
        <v>151</v>
      </c>
      <c r="L3771" s="256" t="s">
        <v>96</v>
      </c>
      <c r="M3771" s="257" t="s">
        <v>150</v>
      </c>
    </row>
    <row r="3772" spans="2:13" s="254" customFormat="1" ht="27.75" customHeight="1" thickTop="1" x14ac:dyDescent="0.2">
      <c r="B3772" s="540" t="s">
        <v>241</v>
      </c>
      <c r="C3772" s="541"/>
      <c r="D3772" s="264"/>
      <c r="E3772" s="237" t="s">
        <v>242</v>
      </c>
      <c r="F3772" s="258" t="e">
        <f>IF(#REF!&gt;=1,IF(#REF!&gt;=1,#REF!),IF(#REF!&gt;=0,"",))</f>
        <v>#REF!</v>
      </c>
      <c r="G3772" s="241" t="e">
        <f>保全管理データ!N6499</f>
        <v>#REF!</v>
      </c>
      <c r="H3772" s="259" t="e">
        <f>IF(#REF!="無","",IF(#REF!="","",IF(#REF!="悪環境における作業",0.2,IF(#REF!="高所又は地下作業",0.1,IF(#REF!="錯綜場所作業",0.3,IF(#REF!="複雑な制約のある作業",0.4,IF(#REF!="単純な制約のある作業",0.2,0)))))))</f>
        <v>#REF!</v>
      </c>
      <c r="I3772" s="260" t="e">
        <f>IF(F3772="","",F3772*G3772*(1+IF(H3772="",0,H3772)))</f>
        <v>#REF!</v>
      </c>
      <c r="J3772" s="258" t="e">
        <f>IF(#REF!&gt;=1,IF(#REF!&gt;=1,#REF!),IF(#REF!&gt;=0,"",))</f>
        <v>#REF!</v>
      </c>
      <c r="K3772" s="241" t="e">
        <f>保全管理データ!N6526</f>
        <v>#REF!</v>
      </c>
      <c r="L3772" s="259" t="e">
        <f>IF(#REF!="","",IF(#REF!="悪環境における作業",0.2,IF(#REF!="高所又は地下作業",0.1,IF(#REF!="錯綜場所作業",0.3,IF(#REF!="複雑な制約のある作業",0.4,IF(#REF!="単純な制約のある作業",0.2,0))))))</f>
        <v>#REF!</v>
      </c>
      <c r="M3772" s="260" t="e">
        <f>IF(J3772="","",J3772*K3772*(1+IF(L3772="",0,L3772)))</f>
        <v>#REF!</v>
      </c>
    </row>
    <row r="3773" spans="2:13" s="254" customFormat="1" ht="27.75" customHeight="1" x14ac:dyDescent="0.2">
      <c r="B3773" s="536" t="s">
        <v>243</v>
      </c>
      <c r="C3773" s="537"/>
      <c r="D3773" s="265"/>
      <c r="E3773" s="224" t="s">
        <v>242</v>
      </c>
      <c r="F3773" s="258" t="e">
        <f>IF(#REF!&gt;=1,IF(#REF!&gt;=1,#REF!),IF(#REF!&gt;=0,"",))</f>
        <v>#REF!</v>
      </c>
      <c r="G3773" s="241" t="e">
        <f>保全管理データ!N6500</f>
        <v>#REF!</v>
      </c>
      <c r="H3773" s="259" t="e">
        <f>IF(#REF!="無","",IF(#REF!="","",IF(#REF!="悪環境における作業",0.2,IF(#REF!="高所又は地下作業",0.1,IF(#REF!="錯綜場所作業",0.3,IF(#REF!="複雑な制約のある作業",0.4,IF(#REF!="単純な制約のある作業",0.2,0)))))))</f>
        <v>#REF!</v>
      </c>
      <c r="I3773" s="260" t="e">
        <f t="shared" ref="I3773:I3795" si="233">IF(F3773="","",F3773*G3773*(1+IF(H3773="",0,H3773)))</f>
        <v>#REF!</v>
      </c>
      <c r="J3773" s="258" t="e">
        <f>IF(#REF!&gt;=1,IF(#REF!&gt;=1,#REF!),IF(#REF!&gt;=0,"",))</f>
        <v>#REF!</v>
      </c>
      <c r="K3773" s="241" t="e">
        <f>保全管理データ!N6527</f>
        <v>#REF!</v>
      </c>
      <c r="L3773" s="259" t="e">
        <f>IF(#REF!="","",IF(#REF!="悪環境における作業",0.2,IF(#REF!="高所又は地下作業",0.1,IF(#REF!="錯綜場所作業",0.3,IF(#REF!="複雑な制約のある作業",0.4,IF(#REF!="単純な制約のある作業",0.2,0))))))</f>
        <v>#REF!</v>
      </c>
      <c r="M3773" s="260" t="e">
        <f t="shared" ref="M3773:M3795" si="234">IF(J3773="","",J3773*K3773*(1+IF(L3773="",0,L3773)))</f>
        <v>#REF!</v>
      </c>
    </row>
    <row r="3774" spans="2:13" s="254" customFormat="1" ht="27.75" customHeight="1" x14ac:dyDescent="0.2">
      <c r="B3774" s="536" t="s">
        <v>249</v>
      </c>
      <c r="C3774" s="537"/>
      <c r="D3774" s="265"/>
      <c r="E3774" s="224" t="s">
        <v>244</v>
      </c>
      <c r="F3774" s="258" t="e">
        <f>IF(#REF!&gt;=1,IF(#REF!&gt;=1,#REF!),IF(#REF!&gt;=0,"",))</f>
        <v>#REF!</v>
      </c>
      <c r="G3774" s="241" t="e">
        <f>保全管理データ!N6501</f>
        <v>#REF!</v>
      </c>
      <c r="H3774" s="259" t="e">
        <f>IF(#REF!="無","",IF(#REF!="","",IF(#REF!="悪環境における作業",0.2,IF(#REF!="高所又は地下作業",0.1,IF(#REF!="錯綜場所作業",0.3,IF(#REF!="複雑な制約のある作業",0.4,IF(#REF!="単純な制約のある作業",0.2,0)))))))</f>
        <v>#REF!</v>
      </c>
      <c r="I3774" s="260" t="e">
        <f t="shared" si="233"/>
        <v>#REF!</v>
      </c>
      <c r="J3774" s="258" t="e">
        <f>IF(#REF!&gt;=1,IF(#REF!&gt;=1,#REF!),IF(#REF!&gt;=0,"",))</f>
        <v>#REF!</v>
      </c>
      <c r="K3774" s="241" t="e">
        <f>保全管理データ!N6528</f>
        <v>#REF!</v>
      </c>
      <c r="L3774" s="259" t="e">
        <f>IF(#REF!="","",IF(#REF!="悪環境における作業",0.2,IF(#REF!="高所又は地下作業",0.1,IF(#REF!="錯綜場所作業",0.3,IF(#REF!="複雑な制約のある作業",0.4,IF(#REF!="単純な制約のある作業",0.2,0))))))</f>
        <v>#REF!</v>
      </c>
      <c r="M3774" s="260" t="e">
        <f t="shared" si="234"/>
        <v>#REF!</v>
      </c>
    </row>
    <row r="3775" spans="2:13" s="254" customFormat="1" ht="27.75" customHeight="1" x14ac:dyDescent="0.2">
      <c r="B3775" s="536" t="s">
        <v>250</v>
      </c>
      <c r="C3775" s="537"/>
      <c r="D3775" s="265"/>
      <c r="E3775" s="224" t="s">
        <v>244</v>
      </c>
      <c r="F3775" s="258" t="e">
        <f>IF(#REF!&gt;=1,IF(#REF!&gt;=1,#REF!),IF(#REF!&gt;=0,"",))</f>
        <v>#REF!</v>
      </c>
      <c r="G3775" s="241" t="e">
        <f>保全管理データ!N6502</f>
        <v>#REF!</v>
      </c>
      <c r="H3775" s="259" t="e">
        <f>IF(#REF!="無","",IF(#REF!="","",IF(#REF!="悪環境における作業",0.2,IF(#REF!="高所又は地下作業",0.1,IF(#REF!="錯綜場所作業",0.3,IF(#REF!="複雑な制約のある作業",0.4,IF(#REF!="単純な制約のある作業",0.2,0)))))))</f>
        <v>#REF!</v>
      </c>
      <c r="I3775" s="260" t="e">
        <f t="shared" si="233"/>
        <v>#REF!</v>
      </c>
      <c r="J3775" s="258" t="e">
        <f>IF(#REF!&gt;=1,IF(#REF!&gt;=1,#REF!),IF(#REF!&gt;=0,"",))</f>
        <v>#REF!</v>
      </c>
      <c r="K3775" s="241" t="e">
        <f>保全管理データ!N6529</f>
        <v>#REF!</v>
      </c>
      <c r="L3775" s="259" t="e">
        <f>IF(#REF!="","",IF(#REF!="悪環境における作業",0.2,IF(#REF!="高所又は地下作業",0.1,IF(#REF!="錯綜場所作業",0.3,IF(#REF!="複雑な制約のある作業",0.4,IF(#REF!="単純な制約のある作業",0.2,0))))))</f>
        <v>#REF!</v>
      </c>
      <c r="M3775" s="260" t="e">
        <f t="shared" si="234"/>
        <v>#REF!</v>
      </c>
    </row>
    <row r="3776" spans="2:13" s="254" customFormat="1" ht="27.75" customHeight="1" x14ac:dyDescent="0.2">
      <c r="B3776" s="536" t="s">
        <v>251</v>
      </c>
      <c r="C3776" s="537"/>
      <c r="D3776" s="265"/>
      <c r="E3776" s="224" t="s">
        <v>242</v>
      </c>
      <c r="F3776" s="258" t="e">
        <f>IF(#REF!&gt;=1,IF(#REF!&gt;=1,#REF!),IF(#REF!&gt;=0,"",))</f>
        <v>#REF!</v>
      </c>
      <c r="G3776" s="241" t="e">
        <f>保全管理データ!N6503</f>
        <v>#REF!</v>
      </c>
      <c r="H3776" s="259" t="e">
        <f>IF(#REF!="無","",IF(#REF!="","",IF(#REF!="悪環境における作業",0.2,IF(#REF!="高所又は地下作業",0.1,IF(#REF!="錯綜場所作業",0.3,IF(#REF!="複雑な制約のある作業",0.4,IF(#REF!="単純な制約のある作業",0.2,0)))))))</f>
        <v>#REF!</v>
      </c>
      <c r="I3776" s="260" t="e">
        <f t="shared" si="233"/>
        <v>#REF!</v>
      </c>
      <c r="J3776" s="258" t="e">
        <f>IF(#REF!&gt;=1,IF(#REF!&gt;=1,#REF!),IF(#REF!&gt;=0,"",))</f>
        <v>#REF!</v>
      </c>
      <c r="K3776" s="241" t="e">
        <f>保全管理データ!N6530</f>
        <v>#REF!</v>
      </c>
      <c r="L3776" s="259" t="e">
        <f>IF(#REF!="","",IF(#REF!="悪環境における作業",0.2,IF(#REF!="高所又は地下作業",0.1,IF(#REF!="錯綜場所作業",0.3,IF(#REF!="複雑な制約のある作業",0.4,IF(#REF!="単純な制約のある作業",0.2,0))))))</f>
        <v>#REF!</v>
      </c>
      <c r="M3776" s="260" t="e">
        <f t="shared" si="234"/>
        <v>#REF!</v>
      </c>
    </row>
    <row r="3777" spans="2:13" s="254" customFormat="1" ht="27.75" customHeight="1" x14ac:dyDescent="0.2">
      <c r="B3777" s="536" t="s">
        <v>252</v>
      </c>
      <c r="C3777" s="537"/>
      <c r="D3777" s="265"/>
      <c r="E3777" s="224" t="s">
        <v>244</v>
      </c>
      <c r="F3777" s="258" t="e">
        <f>IF(#REF!&gt;=1,IF(#REF!&gt;=1,#REF!),IF(#REF!&gt;=0,"",))</f>
        <v>#REF!</v>
      </c>
      <c r="G3777" s="241" t="e">
        <f>保全管理データ!N6504</f>
        <v>#REF!</v>
      </c>
      <c r="H3777" s="259" t="e">
        <f>IF(#REF!="無","",IF(#REF!="","",IF(#REF!="悪環境における作業",0.2,IF(#REF!="高所又は地下作業",0.1,IF(#REF!="錯綜場所作業",0.3,IF(#REF!="複雑な制約のある作業",0.4,IF(#REF!="単純な制約のある作業",0.2,0)))))))</f>
        <v>#REF!</v>
      </c>
      <c r="I3777" s="260" t="e">
        <f t="shared" si="233"/>
        <v>#REF!</v>
      </c>
      <c r="J3777" s="258" t="e">
        <f>IF(#REF!&gt;=1,IF(#REF!&gt;=1,#REF!),IF(#REF!&gt;=0,"",))</f>
        <v>#REF!</v>
      </c>
      <c r="K3777" s="241" t="e">
        <f>保全管理データ!N6531</f>
        <v>#REF!</v>
      </c>
      <c r="L3777" s="259" t="e">
        <f>IF(#REF!="","",IF(#REF!="悪環境における作業",0.2,IF(#REF!="高所又は地下作業",0.1,IF(#REF!="錯綜場所作業",0.3,IF(#REF!="複雑な制約のある作業",0.4,IF(#REF!="単純な制約のある作業",0.2,0))))))</f>
        <v>#REF!</v>
      </c>
      <c r="M3777" s="260" t="e">
        <f t="shared" si="234"/>
        <v>#REF!</v>
      </c>
    </row>
    <row r="3778" spans="2:13" s="254" customFormat="1" ht="27.75" customHeight="1" x14ac:dyDescent="0.2">
      <c r="B3778" s="536" t="s">
        <v>253</v>
      </c>
      <c r="C3778" s="537"/>
      <c r="D3778" s="265"/>
      <c r="E3778" s="224" t="s">
        <v>242</v>
      </c>
      <c r="F3778" s="258" t="e">
        <f>IF(#REF!&gt;=1,IF(#REF!&gt;=1,#REF!),IF(#REF!&gt;=0,"",))</f>
        <v>#REF!</v>
      </c>
      <c r="G3778" s="241" t="e">
        <f>保全管理データ!N6505</f>
        <v>#REF!</v>
      </c>
      <c r="H3778" s="259" t="e">
        <f>IF(#REF!="無","",IF(#REF!="","",IF(#REF!="悪環境における作業",0.2,IF(#REF!="高所又は地下作業",0.1,IF(#REF!="錯綜場所作業",0.3,IF(#REF!="複雑な制約のある作業",0.4,IF(#REF!="単純な制約のある作業",0.2,0)))))))</f>
        <v>#REF!</v>
      </c>
      <c r="I3778" s="260" t="e">
        <f t="shared" si="233"/>
        <v>#REF!</v>
      </c>
      <c r="J3778" s="258" t="e">
        <f>IF(#REF!&gt;=1,IF(#REF!&gt;=1,#REF!),IF(#REF!&gt;=0,"",))</f>
        <v>#REF!</v>
      </c>
      <c r="K3778" s="241" t="e">
        <f>保全管理データ!N6532</f>
        <v>#REF!</v>
      </c>
      <c r="L3778" s="259" t="e">
        <f>IF(#REF!="","",IF(#REF!="悪環境における作業",0.2,IF(#REF!="高所又は地下作業",0.1,IF(#REF!="錯綜場所作業",0.3,IF(#REF!="複雑な制約のある作業",0.4,IF(#REF!="単純な制約のある作業",0.2,0))))))</f>
        <v>#REF!</v>
      </c>
      <c r="M3778" s="260" t="e">
        <f t="shared" si="234"/>
        <v>#REF!</v>
      </c>
    </row>
    <row r="3779" spans="2:13" s="254" customFormat="1" ht="27.75" customHeight="1" x14ac:dyDescent="0.2">
      <c r="B3779" s="536" t="s">
        <v>254</v>
      </c>
      <c r="C3779" s="537"/>
      <c r="D3779" s="265"/>
      <c r="E3779" s="224" t="s">
        <v>242</v>
      </c>
      <c r="F3779" s="258" t="e">
        <f>IF(#REF!&gt;=1,IF(#REF!&gt;=1,#REF!),IF(#REF!&gt;=0,"",))</f>
        <v>#REF!</v>
      </c>
      <c r="G3779" s="241" t="e">
        <f>保全管理データ!N6506</f>
        <v>#REF!</v>
      </c>
      <c r="H3779" s="259" t="e">
        <f>IF(#REF!="無","",IF(#REF!="","",IF(#REF!="悪環境における作業",0.2,IF(#REF!="高所又は地下作業",0.1,IF(#REF!="錯綜場所作業",0.3,IF(#REF!="複雑な制約のある作業",0.4,IF(#REF!="単純な制約のある作業",0.2,0)))))))</f>
        <v>#REF!</v>
      </c>
      <c r="I3779" s="260" t="e">
        <f t="shared" si="233"/>
        <v>#REF!</v>
      </c>
      <c r="J3779" s="258" t="e">
        <f>IF(#REF!&gt;=1,IF(#REF!&gt;=1,#REF!),IF(#REF!&gt;=0,"",))</f>
        <v>#REF!</v>
      </c>
      <c r="K3779" s="241" t="e">
        <f>保全管理データ!N6533</f>
        <v>#REF!</v>
      </c>
      <c r="L3779" s="259" t="e">
        <f>IF(#REF!="","",IF(#REF!="悪環境における作業",0.2,IF(#REF!="高所又は地下作業",0.1,IF(#REF!="錯綜場所作業",0.3,IF(#REF!="複雑な制約のある作業",0.4,IF(#REF!="単純な制約のある作業",0.2,0))))))</f>
        <v>#REF!</v>
      </c>
      <c r="M3779" s="260" t="e">
        <f t="shared" si="234"/>
        <v>#REF!</v>
      </c>
    </row>
    <row r="3780" spans="2:13" s="254" customFormat="1" ht="27.75" customHeight="1" x14ac:dyDescent="0.2">
      <c r="B3780" s="536" t="s">
        <v>255</v>
      </c>
      <c r="C3780" s="537"/>
      <c r="D3780" s="265"/>
      <c r="E3780" s="224" t="s">
        <v>245</v>
      </c>
      <c r="F3780" s="258" t="e">
        <f>IF(#REF!&gt;=1,IF(#REF!&gt;=1,#REF!),IF(#REF!&gt;=0,"",))</f>
        <v>#REF!</v>
      </c>
      <c r="G3780" s="241" t="e">
        <f>保全管理データ!N6507</f>
        <v>#REF!</v>
      </c>
      <c r="H3780" s="259" t="e">
        <f>IF(#REF!="無","",IF(#REF!="","",IF(#REF!="悪環境における作業",0.2,IF(#REF!="高所又は地下作業",0.1,IF(#REF!="錯綜場所作業",0.3,IF(#REF!="複雑な制約のある作業",0.4,IF(#REF!="単純な制約のある作業",0.2,0)))))))</f>
        <v>#REF!</v>
      </c>
      <c r="I3780" s="260" t="e">
        <f t="shared" si="233"/>
        <v>#REF!</v>
      </c>
      <c r="J3780" s="258" t="e">
        <f>IF(#REF!&gt;=1,IF(#REF!&gt;=1,#REF!),IF(#REF!&gt;=0,"",))</f>
        <v>#REF!</v>
      </c>
      <c r="K3780" s="241" t="e">
        <f>保全管理データ!N6534</f>
        <v>#REF!</v>
      </c>
      <c r="L3780" s="259" t="e">
        <f>IF(#REF!="","",IF(#REF!="悪環境における作業",0.2,IF(#REF!="高所又は地下作業",0.1,IF(#REF!="錯綜場所作業",0.3,IF(#REF!="複雑な制約のある作業",0.4,IF(#REF!="単純な制約のある作業",0.2,0))))))</f>
        <v>#REF!</v>
      </c>
      <c r="M3780" s="260" t="e">
        <f t="shared" si="234"/>
        <v>#REF!</v>
      </c>
    </row>
    <row r="3781" spans="2:13" s="254" customFormat="1" ht="27.75" customHeight="1" x14ac:dyDescent="0.2">
      <c r="B3781" s="536" t="s">
        <v>256</v>
      </c>
      <c r="C3781" s="537"/>
      <c r="D3781" s="265"/>
      <c r="E3781" s="224" t="s">
        <v>242</v>
      </c>
      <c r="F3781" s="258" t="e">
        <f>IF(#REF!&gt;=1,IF(#REF!&gt;=1,#REF!),IF(#REF!&gt;=0,"",))</f>
        <v>#REF!</v>
      </c>
      <c r="G3781" s="241" t="e">
        <f>保全管理データ!N6508</f>
        <v>#REF!</v>
      </c>
      <c r="H3781" s="259" t="e">
        <f>IF(#REF!="無","",IF(#REF!="","",IF(#REF!="悪環境における作業",0.2,IF(#REF!="高所又は地下作業",0.1,IF(#REF!="錯綜場所作業",0.3,IF(#REF!="複雑な制約のある作業",0.4,IF(#REF!="単純な制約のある作業",0.2,0)))))))</f>
        <v>#REF!</v>
      </c>
      <c r="I3781" s="260" t="e">
        <f t="shared" si="233"/>
        <v>#REF!</v>
      </c>
      <c r="J3781" s="258" t="e">
        <f>IF(#REF!&gt;=1,IF(#REF!&gt;=1,#REF!),IF(#REF!&gt;=0,"",))</f>
        <v>#REF!</v>
      </c>
      <c r="K3781" s="241" t="e">
        <f>保全管理データ!N6535</f>
        <v>#REF!</v>
      </c>
      <c r="L3781" s="259" t="e">
        <f>IF(#REF!="","",IF(#REF!="悪環境における作業",0.2,IF(#REF!="高所又は地下作業",0.1,IF(#REF!="錯綜場所作業",0.3,IF(#REF!="複雑な制約のある作業",0.4,IF(#REF!="単純な制約のある作業",0.2,0))))))</f>
        <v>#REF!</v>
      </c>
      <c r="M3781" s="260" t="e">
        <f t="shared" si="234"/>
        <v>#REF!</v>
      </c>
    </row>
    <row r="3782" spans="2:13" s="254" customFormat="1" ht="27.75" customHeight="1" x14ac:dyDescent="0.2">
      <c r="B3782" s="536" t="s">
        <v>257</v>
      </c>
      <c r="C3782" s="537"/>
      <c r="D3782" s="265"/>
      <c r="E3782" s="224" t="s">
        <v>245</v>
      </c>
      <c r="F3782" s="258" t="e">
        <f>IF(#REF!&gt;=1,IF(#REF!&gt;=1,#REF!),IF(#REF!&gt;=0,"",))</f>
        <v>#REF!</v>
      </c>
      <c r="G3782" s="241" t="e">
        <f>保全管理データ!N6509</f>
        <v>#REF!</v>
      </c>
      <c r="H3782" s="259" t="e">
        <f>IF(#REF!="無","",IF(#REF!="","",IF(#REF!="悪環境における作業",0.2,IF(#REF!="高所又は地下作業",0.1,IF(#REF!="錯綜場所作業",0.3,IF(#REF!="複雑な制約のある作業",0.4,IF(#REF!="単純な制約のある作業",0.2,0)))))))</f>
        <v>#REF!</v>
      </c>
      <c r="I3782" s="260" t="e">
        <f t="shared" si="233"/>
        <v>#REF!</v>
      </c>
      <c r="J3782" s="258" t="e">
        <f>IF(#REF!&gt;=1,IF(#REF!&gt;=1,#REF!),IF(#REF!&gt;=0,"",))</f>
        <v>#REF!</v>
      </c>
      <c r="K3782" s="241" t="e">
        <f>保全管理データ!N6536</f>
        <v>#REF!</v>
      </c>
      <c r="L3782" s="259" t="e">
        <f>IF(#REF!="","",IF(#REF!="悪環境における作業",0.2,IF(#REF!="高所又は地下作業",0.1,IF(#REF!="錯綜場所作業",0.3,IF(#REF!="複雑な制約のある作業",0.4,IF(#REF!="単純な制約のある作業",0.2,0))))))</f>
        <v>#REF!</v>
      </c>
      <c r="M3782" s="260" t="e">
        <f t="shared" si="234"/>
        <v>#REF!</v>
      </c>
    </row>
    <row r="3783" spans="2:13" s="254" customFormat="1" ht="27.75" customHeight="1" x14ac:dyDescent="0.2">
      <c r="B3783" s="536" t="s">
        <v>258</v>
      </c>
      <c r="C3783" s="537"/>
      <c r="D3783" s="265"/>
      <c r="E3783" s="224" t="s">
        <v>245</v>
      </c>
      <c r="F3783" s="258" t="e">
        <f>IF(#REF!&gt;=1,IF(#REF!&gt;=1,#REF!),IF(#REF!&gt;=0,"",))</f>
        <v>#REF!</v>
      </c>
      <c r="G3783" s="241" t="e">
        <f>保全管理データ!N6510</f>
        <v>#REF!</v>
      </c>
      <c r="H3783" s="259" t="e">
        <f>IF(#REF!="無","",IF(#REF!="","",IF(#REF!="悪環境における作業",0.2,IF(#REF!="高所又は地下作業",0.1,IF(#REF!="錯綜場所作業",0.3,IF(#REF!="複雑な制約のある作業",0.4,IF(#REF!="単純な制約のある作業",0.2,0)))))))</f>
        <v>#REF!</v>
      </c>
      <c r="I3783" s="260" t="e">
        <f t="shared" si="233"/>
        <v>#REF!</v>
      </c>
      <c r="J3783" s="258" t="e">
        <f>IF(#REF!&gt;=1,IF(#REF!&gt;=1,#REF!),IF(#REF!&gt;=0,"",))</f>
        <v>#REF!</v>
      </c>
      <c r="K3783" s="241" t="e">
        <f>保全管理データ!N6537</f>
        <v>#REF!</v>
      </c>
      <c r="L3783" s="259" t="e">
        <f>IF(#REF!="","",IF(#REF!="悪環境における作業",0.2,IF(#REF!="高所又は地下作業",0.1,IF(#REF!="錯綜場所作業",0.3,IF(#REF!="複雑な制約のある作業",0.4,IF(#REF!="単純な制約のある作業",0.2,0))))))</f>
        <v>#REF!</v>
      </c>
      <c r="M3783" s="260" t="e">
        <f t="shared" si="234"/>
        <v>#REF!</v>
      </c>
    </row>
    <row r="3784" spans="2:13" s="254" customFormat="1" ht="27.75" customHeight="1" x14ac:dyDescent="0.2">
      <c r="B3784" s="536" t="s">
        <v>259</v>
      </c>
      <c r="C3784" s="537"/>
      <c r="D3784" s="265"/>
      <c r="E3784" s="224" t="s">
        <v>245</v>
      </c>
      <c r="F3784" s="258" t="e">
        <f>IF(#REF!&gt;=1,IF(#REF!&gt;=1,#REF!),IF(#REF!&gt;=0,"",))</f>
        <v>#REF!</v>
      </c>
      <c r="G3784" s="241" t="e">
        <f>保全管理データ!N6511</f>
        <v>#REF!</v>
      </c>
      <c r="H3784" s="259" t="e">
        <f>IF(#REF!="無","",IF(#REF!="","",IF(#REF!="悪環境における作業",0.2,IF(#REF!="高所又は地下作業",0.1,IF(#REF!="錯綜場所作業",0.3,IF(#REF!="複雑な制約のある作業",0.4,IF(#REF!="単純な制約のある作業",0.2,0)))))))</f>
        <v>#REF!</v>
      </c>
      <c r="I3784" s="260" t="e">
        <f t="shared" si="233"/>
        <v>#REF!</v>
      </c>
      <c r="J3784" s="258" t="e">
        <f>IF(#REF!&gt;=1,IF(#REF!&gt;=1,#REF!),IF(#REF!&gt;=0,"",))</f>
        <v>#REF!</v>
      </c>
      <c r="K3784" s="241" t="e">
        <f>保全管理データ!N6538</f>
        <v>#REF!</v>
      </c>
      <c r="L3784" s="259" t="e">
        <f>IF(#REF!="","",IF(#REF!="悪環境における作業",0.2,IF(#REF!="高所又は地下作業",0.1,IF(#REF!="錯綜場所作業",0.3,IF(#REF!="複雑な制約のある作業",0.4,IF(#REF!="単純な制約のある作業",0.2,0))))))</f>
        <v>#REF!</v>
      </c>
      <c r="M3784" s="260" t="e">
        <f t="shared" si="234"/>
        <v>#REF!</v>
      </c>
    </row>
    <row r="3785" spans="2:13" s="254" customFormat="1" ht="27.75" customHeight="1" x14ac:dyDescent="0.2">
      <c r="B3785" s="536" t="s">
        <v>260</v>
      </c>
      <c r="C3785" s="537"/>
      <c r="D3785" s="265"/>
      <c r="E3785" s="224" t="s">
        <v>248</v>
      </c>
      <c r="F3785" s="258" t="e">
        <f>IF(#REF!&gt;=1,IF(#REF!&gt;=1,#REF!),IF(#REF!&gt;=0,"",))</f>
        <v>#REF!</v>
      </c>
      <c r="G3785" s="241" t="e">
        <f>保全管理データ!N6512</f>
        <v>#REF!</v>
      </c>
      <c r="H3785" s="259" t="e">
        <f>IF(#REF!="無","",IF(#REF!="","",IF(#REF!="悪環境における作業",0.2,IF(#REF!="高所又は地下作業",0.1,IF(#REF!="錯綜場所作業",0.3,IF(#REF!="複雑な制約のある作業",0.4,IF(#REF!="単純な制約のある作業",0.2,0)))))))</f>
        <v>#REF!</v>
      </c>
      <c r="I3785" s="260" t="e">
        <f t="shared" si="233"/>
        <v>#REF!</v>
      </c>
      <c r="J3785" s="258" t="e">
        <f>IF(#REF!&gt;=1,IF(#REF!&gt;=1,#REF!),IF(#REF!&gt;=0,"",))</f>
        <v>#REF!</v>
      </c>
      <c r="K3785" s="241" t="e">
        <f>保全管理データ!N6539</f>
        <v>#REF!</v>
      </c>
      <c r="L3785" s="259" t="e">
        <f>IF(#REF!="","",IF(#REF!="悪環境における作業",0.2,IF(#REF!="高所又は地下作業",0.1,IF(#REF!="錯綜場所作業",0.3,IF(#REF!="複雑な制約のある作業",0.4,IF(#REF!="単純な制約のある作業",0.2,0))))))</f>
        <v>#REF!</v>
      </c>
      <c r="M3785" s="260" t="e">
        <f t="shared" si="234"/>
        <v>#REF!</v>
      </c>
    </row>
    <row r="3786" spans="2:13" s="254" customFormat="1" ht="27.75" customHeight="1" x14ac:dyDescent="0.2">
      <c r="B3786" s="536" t="s">
        <v>261</v>
      </c>
      <c r="C3786" s="537"/>
      <c r="D3786" s="265"/>
      <c r="E3786" s="224" t="s">
        <v>247</v>
      </c>
      <c r="F3786" s="258" t="e">
        <f>IF(#REF!&gt;=1,IF(#REF!&gt;=1,#REF!),IF(#REF!&gt;=0,"",))</f>
        <v>#REF!</v>
      </c>
      <c r="G3786" s="241" t="e">
        <f>保全管理データ!N6513</f>
        <v>#REF!</v>
      </c>
      <c r="H3786" s="259" t="e">
        <f>IF(#REF!="無","",IF(#REF!="","",IF(#REF!="悪環境における作業",0.2,IF(#REF!="高所又は地下作業",0.1,IF(#REF!="錯綜場所作業",0.3,IF(#REF!="複雑な制約のある作業",0.4,IF(#REF!="単純な制約のある作業",0.2,0)))))))</f>
        <v>#REF!</v>
      </c>
      <c r="I3786" s="260" t="e">
        <f t="shared" si="233"/>
        <v>#REF!</v>
      </c>
      <c r="J3786" s="258" t="e">
        <f>IF(#REF!&gt;=1,IF(#REF!&gt;=1,#REF!),IF(#REF!&gt;=0,"",))</f>
        <v>#REF!</v>
      </c>
      <c r="K3786" s="241" t="e">
        <f>保全管理データ!N6540</f>
        <v>#REF!</v>
      </c>
      <c r="L3786" s="259" t="e">
        <f>IF(#REF!="","",IF(#REF!="悪環境における作業",0.2,IF(#REF!="高所又は地下作業",0.1,IF(#REF!="錯綜場所作業",0.3,IF(#REF!="複雑な制約のある作業",0.4,IF(#REF!="単純な制約のある作業",0.2,0))))))</f>
        <v>#REF!</v>
      </c>
      <c r="M3786" s="260" t="e">
        <f t="shared" si="234"/>
        <v>#REF!</v>
      </c>
    </row>
    <row r="3787" spans="2:13" s="254" customFormat="1" ht="27.75" customHeight="1" x14ac:dyDescent="0.2">
      <c r="B3787" s="536" t="s">
        <v>262</v>
      </c>
      <c r="C3787" s="537"/>
      <c r="D3787" s="265"/>
      <c r="E3787" s="224" t="s">
        <v>245</v>
      </c>
      <c r="F3787" s="258" t="e">
        <f>IF(#REF!&gt;=1,IF(#REF!&gt;=1,#REF!),IF(#REF!&gt;=0,"",))</f>
        <v>#REF!</v>
      </c>
      <c r="G3787" s="241" t="e">
        <f>保全管理データ!N6514</f>
        <v>#REF!</v>
      </c>
      <c r="H3787" s="259" t="e">
        <f>IF(#REF!="無","",IF(#REF!="","",IF(#REF!="悪環境における作業",0.2,IF(#REF!="高所又は地下作業",0.1,IF(#REF!="錯綜場所作業",0.3,IF(#REF!="複雑な制約のある作業",0.4,IF(#REF!="単純な制約のある作業",0.2,0)))))))</f>
        <v>#REF!</v>
      </c>
      <c r="I3787" s="260" t="e">
        <f t="shared" si="233"/>
        <v>#REF!</v>
      </c>
      <c r="J3787" s="258" t="e">
        <f>IF(#REF!&gt;=1,IF(#REF!&gt;=1,#REF!),IF(#REF!&gt;=0,"",))</f>
        <v>#REF!</v>
      </c>
      <c r="K3787" s="241" t="e">
        <f>保全管理データ!N6541</f>
        <v>#REF!</v>
      </c>
      <c r="L3787" s="259" t="e">
        <f>IF(#REF!="","",IF(#REF!="悪環境における作業",0.2,IF(#REF!="高所又は地下作業",0.1,IF(#REF!="錯綜場所作業",0.3,IF(#REF!="複雑な制約のある作業",0.4,IF(#REF!="単純な制約のある作業",0.2,0))))))</f>
        <v>#REF!</v>
      </c>
      <c r="M3787" s="260" t="e">
        <f t="shared" si="234"/>
        <v>#REF!</v>
      </c>
    </row>
    <row r="3788" spans="2:13" s="254" customFormat="1" ht="27.75" customHeight="1" x14ac:dyDescent="0.2">
      <c r="B3788" s="536" t="s">
        <v>263</v>
      </c>
      <c r="C3788" s="537"/>
      <c r="D3788" s="265"/>
      <c r="E3788" s="224" t="s">
        <v>245</v>
      </c>
      <c r="F3788" s="258" t="e">
        <f>IF(#REF!&gt;=1,IF(#REF!&gt;=1,#REF!),IF(#REF!&gt;=0,"",))</f>
        <v>#REF!</v>
      </c>
      <c r="G3788" s="241" t="e">
        <f>保全管理データ!N6515</f>
        <v>#REF!</v>
      </c>
      <c r="H3788" s="259" t="e">
        <f>IF(#REF!="無","",IF(#REF!="","",IF(#REF!="悪環境における作業",0.2,IF(#REF!="高所又は地下作業",0.1,IF(#REF!="錯綜場所作業",0.3,IF(#REF!="複雑な制約のある作業",0.4,IF(#REF!="単純な制約のある作業",0.2,0)))))))</f>
        <v>#REF!</v>
      </c>
      <c r="I3788" s="260" t="e">
        <f t="shared" si="233"/>
        <v>#REF!</v>
      </c>
      <c r="J3788" s="258" t="e">
        <f>IF(#REF!&gt;=1,IF(#REF!&gt;=1,#REF!),IF(#REF!&gt;=0,"",))</f>
        <v>#REF!</v>
      </c>
      <c r="K3788" s="241" t="e">
        <f>保全管理データ!N6542</f>
        <v>#REF!</v>
      </c>
      <c r="L3788" s="259" t="e">
        <f>IF(#REF!="","",IF(#REF!="悪環境における作業",0.2,IF(#REF!="高所又は地下作業",0.1,IF(#REF!="錯綜場所作業",0.3,IF(#REF!="複雑な制約のある作業",0.4,IF(#REF!="単純な制約のある作業",0.2,0))))))</f>
        <v>#REF!</v>
      </c>
      <c r="M3788" s="260" t="e">
        <f t="shared" si="234"/>
        <v>#REF!</v>
      </c>
    </row>
    <row r="3789" spans="2:13" s="254" customFormat="1" ht="27.75" customHeight="1" x14ac:dyDescent="0.2">
      <c r="B3789" s="536" t="s">
        <v>264</v>
      </c>
      <c r="C3789" s="537"/>
      <c r="D3789" s="265"/>
      <c r="E3789" s="224" t="s">
        <v>245</v>
      </c>
      <c r="F3789" s="258" t="e">
        <f>IF(#REF!&gt;=1,IF(#REF!&gt;=1,#REF!),IF(#REF!&gt;=0,"",))</f>
        <v>#REF!</v>
      </c>
      <c r="G3789" s="241" t="e">
        <f>保全管理データ!N6516</f>
        <v>#REF!</v>
      </c>
      <c r="H3789" s="259" t="e">
        <f>IF(#REF!="無","",IF(#REF!="","",IF(#REF!="悪環境における作業",0.2,IF(#REF!="高所又は地下作業",0.1,IF(#REF!="錯綜場所作業",0.3,IF(#REF!="複雑な制約のある作業",0.4,IF(#REF!="単純な制約のある作業",0.2,0)))))))</f>
        <v>#REF!</v>
      </c>
      <c r="I3789" s="260" t="e">
        <f t="shared" si="233"/>
        <v>#REF!</v>
      </c>
      <c r="J3789" s="258" t="e">
        <f>IF(#REF!&gt;=1,IF(#REF!&gt;=1,#REF!),IF(#REF!&gt;=0,"",))</f>
        <v>#REF!</v>
      </c>
      <c r="K3789" s="241" t="e">
        <f>保全管理データ!N6543</f>
        <v>#REF!</v>
      </c>
      <c r="L3789" s="259" t="e">
        <f>IF(#REF!="","",IF(#REF!="悪環境における作業",0.2,IF(#REF!="高所又は地下作業",0.1,IF(#REF!="錯綜場所作業",0.3,IF(#REF!="複雑な制約のある作業",0.4,IF(#REF!="単純な制約のある作業",0.2,0))))))</f>
        <v>#REF!</v>
      </c>
      <c r="M3789" s="260" t="e">
        <f t="shared" si="234"/>
        <v>#REF!</v>
      </c>
    </row>
    <row r="3790" spans="2:13" s="254" customFormat="1" ht="27.75" customHeight="1" x14ac:dyDescent="0.2">
      <c r="B3790" s="536" t="s">
        <v>265</v>
      </c>
      <c r="C3790" s="537"/>
      <c r="D3790" s="265"/>
      <c r="E3790" s="224" t="s">
        <v>245</v>
      </c>
      <c r="F3790" s="258" t="e">
        <f>IF(#REF!&gt;=1,IF(#REF!&gt;=1,#REF!),IF(#REF!&gt;=0,"",))</f>
        <v>#REF!</v>
      </c>
      <c r="G3790" s="241" t="e">
        <f>保全管理データ!N6517</f>
        <v>#REF!</v>
      </c>
      <c r="H3790" s="259" t="e">
        <f>IF(#REF!="無","",IF(#REF!="","",IF(#REF!="悪環境における作業",0.2,IF(#REF!="高所又は地下作業",0.1,IF(#REF!="錯綜場所作業",0.3,IF(#REF!="複雑な制約のある作業",0.4,IF(#REF!="単純な制約のある作業",0.2,0)))))))</f>
        <v>#REF!</v>
      </c>
      <c r="I3790" s="260" t="e">
        <f t="shared" si="233"/>
        <v>#REF!</v>
      </c>
      <c r="J3790" s="258" t="e">
        <f>IF(#REF!&gt;=1,IF(#REF!&gt;=1,#REF!),IF(#REF!&gt;=0,"",))</f>
        <v>#REF!</v>
      </c>
      <c r="K3790" s="241" t="e">
        <f>保全管理データ!N6544</f>
        <v>#REF!</v>
      </c>
      <c r="L3790" s="259" t="e">
        <f>IF(#REF!="","",IF(#REF!="悪環境における作業",0.2,IF(#REF!="高所又は地下作業",0.1,IF(#REF!="錯綜場所作業",0.3,IF(#REF!="複雑な制約のある作業",0.4,IF(#REF!="単純な制約のある作業",0.2,0))))))</f>
        <v>#REF!</v>
      </c>
      <c r="M3790" s="260" t="e">
        <f t="shared" si="234"/>
        <v>#REF!</v>
      </c>
    </row>
    <row r="3791" spans="2:13" s="254" customFormat="1" ht="27.75" customHeight="1" x14ac:dyDescent="0.2">
      <c r="B3791" s="536" t="s">
        <v>266</v>
      </c>
      <c r="C3791" s="537"/>
      <c r="D3791" s="265"/>
      <c r="E3791" s="224" t="s">
        <v>245</v>
      </c>
      <c r="F3791" s="258" t="e">
        <f>IF(#REF!&gt;=1,IF(#REF!&gt;=1,#REF!),IF(#REF!&gt;=0,"",))</f>
        <v>#REF!</v>
      </c>
      <c r="G3791" s="241" t="e">
        <f>保全管理データ!N6518</f>
        <v>#REF!</v>
      </c>
      <c r="H3791" s="259" t="e">
        <f>IF(#REF!="無","",IF(#REF!="","",IF(#REF!="悪環境における作業",0.2,IF(#REF!="高所又は地下作業",0.1,IF(#REF!="錯綜場所作業",0.3,IF(#REF!="複雑な制約のある作業",0.4,IF(#REF!="単純な制約のある作業",0.2,0)))))))</f>
        <v>#REF!</v>
      </c>
      <c r="I3791" s="260" t="e">
        <f t="shared" si="233"/>
        <v>#REF!</v>
      </c>
      <c r="J3791" s="258" t="e">
        <f>IF(#REF!&gt;=1,IF(#REF!&gt;=1,#REF!),IF(#REF!&gt;=0,"",))</f>
        <v>#REF!</v>
      </c>
      <c r="K3791" s="241" t="e">
        <f>保全管理データ!N6545</f>
        <v>#REF!</v>
      </c>
      <c r="L3791" s="259" t="e">
        <f>IF(#REF!="","",IF(#REF!="悪環境における作業",0.2,IF(#REF!="高所又は地下作業",0.1,IF(#REF!="錯綜場所作業",0.3,IF(#REF!="複雑な制約のある作業",0.4,IF(#REF!="単純な制約のある作業",0.2,0))))))</f>
        <v>#REF!</v>
      </c>
      <c r="M3791" s="260" t="e">
        <f t="shared" si="234"/>
        <v>#REF!</v>
      </c>
    </row>
    <row r="3792" spans="2:13" s="254" customFormat="1" ht="27.75" customHeight="1" x14ac:dyDescent="0.2">
      <c r="B3792" s="536" t="s">
        <v>81</v>
      </c>
      <c r="C3792" s="537"/>
      <c r="D3792" s="265"/>
      <c r="E3792" s="224" t="s">
        <v>245</v>
      </c>
      <c r="F3792" s="258" t="e">
        <f>IF(#REF!&gt;=1,IF(#REF!&gt;=1,#REF!),IF(#REF!&gt;=0,"",))</f>
        <v>#REF!</v>
      </c>
      <c r="G3792" s="241" t="e">
        <f>保全管理データ!N6519</f>
        <v>#REF!</v>
      </c>
      <c r="H3792" s="259" t="e">
        <f>IF(#REF!="無","",IF(#REF!="","",IF(#REF!="悪環境における作業",0.2,IF(#REF!="高所又は地下作業",0.1,IF(#REF!="錯綜場所作業",0.3,IF(#REF!="複雑な制約のある作業",0.4,IF(#REF!="単純な制約のある作業",0.2,0)))))))</f>
        <v>#REF!</v>
      </c>
      <c r="I3792" s="260" t="e">
        <f t="shared" si="233"/>
        <v>#REF!</v>
      </c>
      <c r="J3792" s="258" t="e">
        <f>IF(#REF!&gt;=1,IF(#REF!&gt;=1,#REF!),IF(#REF!&gt;=0,"",))</f>
        <v>#REF!</v>
      </c>
      <c r="K3792" s="241" t="e">
        <f>保全管理データ!N6546</f>
        <v>#REF!</v>
      </c>
      <c r="L3792" s="259" t="e">
        <f>IF(#REF!="","",IF(#REF!="悪環境における作業",0.2,IF(#REF!="高所又は地下作業",0.1,IF(#REF!="錯綜場所作業",0.3,IF(#REF!="複雑な制約のある作業",0.4,IF(#REF!="単純な制約のある作業",0.2,0))))))</f>
        <v>#REF!</v>
      </c>
      <c r="M3792" s="260" t="e">
        <f t="shared" si="234"/>
        <v>#REF!</v>
      </c>
    </row>
    <row r="3793" spans="2:13" s="254" customFormat="1" ht="27.75" customHeight="1" x14ac:dyDescent="0.2">
      <c r="B3793" s="536" t="s">
        <v>267</v>
      </c>
      <c r="C3793" s="537"/>
      <c r="D3793" s="265"/>
      <c r="E3793" s="224" t="s">
        <v>247</v>
      </c>
      <c r="F3793" s="258" t="e">
        <f>IF(#REF!&gt;=1,IF(#REF!&gt;=1,#REF!),IF(#REF!&gt;=0,"",))</f>
        <v>#REF!</v>
      </c>
      <c r="G3793" s="241" t="e">
        <f>保全管理データ!N6520</f>
        <v>#REF!</v>
      </c>
      <c r="H3793" s="259" t="e">
        <f>IF(#REF!="無","",IF(#REF!="","",IF(#REF!="悪環境における作業",0.2,IF(#REF!="高所又は地下作業",0.1,IF(#REF!="錯綜場所作業",0.3,IF(#REF!="複雑な制約のある作業",0.4,IF(#REF!="単純な制約のある作業",0.2,0)))))))</f>
        <v>#REF!</v>
      </c>
      <c r="I3793" s="260" t="e">
        <f t="shared" si="233"/>
        <v>#REF!</v>
      </c>
      <c r="J3793" s="258" t="e">
        <f>IF(#REF!&gt;=1,IF(#REF!&gt;=1,#REF!),IF(#REF!&gt;=0,"",))</f>
        <v>#REF!</v>
      </c>
      <c r="K3793" s="241" t="e">
        <f>保全管理データ!N6547</f>
        <v>#REF!</v>
      </c>
      <c r="L3793" s="259" t="e">
        <f>IF(#REF!="","",IF(#REF!="悪環境における作業",0.2,IF(#REF!="高所又は地下作業",0.1,IF(#REF!="錯綜場所作業",0.3,IF(#REF!="複雑な制約のある作業",0.4,IF(#REF!="単純な制約のある作業",0.2,0))))))</f>
        <v>#REF!</v>
      </c>
      <c r="M3793" s="260" t="e">
        <f t="shared" si="234"/>
        <v>#REF!</v>
      </c>
    </row>
    <row r="3794" spans="2:13" s="254" customFormat="1" ht="27.75" customHeight="1" x14ac:dyDescent="0.2">
      <c r="B3794" s="536" t="s">
        <v>268</v>
      </c>
      <c r="C3794" s="537"/>
      <c r="D3794" s="265"/>
      <c r="E3794" s="224" t="s">
        <v>246</v>
      </c>
      <c r="F3794" s="258" t="e">
        <f>IF(#REF!&gt;=1,IF(#REF!&gt;=1,#REF!),IF(#REF!&gt;=0,"",))</f>
        <v>#REF!</v>
      </c>
      <c r="G3794" s="241" t="e">
        <f>保全管理データ!N6521</f>
        <v>#REF!</v>
      </c>
      <c r="H3794" s="259" t="e">
        <f>IF(#REF!="無","",IF(#REF!="","",IF(#REF!="悪環境における作業",0.2,IF(#REF!="高所又は地下作業",0.1,IF(#REF!="錯綜場所作業",0.3,IF(#REF!="複雑な制約のある作業",0.4,IF(#REF!="単純な制約のある作業",0.2,0)))))))</f>
        <v>#REF!</v>
      </c>
      <c r="I3794" s="260" t="e">
        <f t="shared" si="233"/>
        <v>#REF!</v>
      </c>
      <c r="J3794" s="258" t="e">
        <f>IF(#REF!&gt;=1,IF(#REF!&gt;=1,#REF!),IF(#REF!&gt;=0,"",))</f>
        <v>#REF!</v>
      </c>
      <c r="K3794" s="241" t="e">
        <f>保全管理データ!N6548</f>
        <v>#REF!</v>
      </c>
      <c r="L3794" s="259" t="e">
        <f>IF(#REF!="","",IF(#REF!="悪環境における作業",0.2,IF(#REF!="高所又は地下作業",0.1,IF(#REF!="錯綜場所作業",0.3,IF(#REF!="複雑な制約のある作業",0.4,IF(#REF!="単純な制約のある作業",0.2,0))))))</f>
        <v>#REF!</v>
      </c>
      <c r="M3794" s="260" t="e">
        <f t="shared" si="234"/>
        <v>#REF!</v>
      </c>
    </row>
    <row r="3795" spans="2:13" s="254" customFormat="1" ht="27.75" customHeight="1" thickBot="1" x14ac:dyDescent="0.25">
      <c r="B3795" s="538" t="s">
        <v>269</v>
      </c>
      <c r="C3795" s="539"/>
      <c r="D3795" s="266"/>
      <c r="E3795" s="252" t="s">
        <v>245</v>
      </c>
      <c r="F3795" s="258" t="e">
        <f>IF(#REF!&gt;=1,IF(#REF!&gt;=1,#REF!),IF(#REF!&gt;=0,"",))</f>
        <v>#REF!</v>
      </c>
      <c r="G3795" s="241" t="e">
        <f>保全管理データ!N6522</f>
        <v>#REF!</v>
      </c>
      <c r="H3795" s="259" t="e">
        <f>IF(#REF!="無","",IF(#REF!="","",IF(#REF!="悪環境における作業",0.2,IF(#REF!="高所又は地下作業",0.1,IF(#REF!="錯綜場所作業",0.3,IF(#REF!="複雑な制約のある作業",0.4,IF(#REF!="単純な制約のある作業",0.2,0)))))))</f>
        <v>#REF!</v>
      </c>
      <c r="I3795" s="260" t="e">
        <f t="shared" si="233"/>
        <v>#REF!</v>
      </c>
      <c r="J3795" s="261" t="e">
        <f>IF(#REF!&gt;=1,IF(#REF!&gt;=1,#REF!),IF(#REF!&gt;=0,"",))</f>
        <v>#REF!</v>
      </c>
      <c r="K3795" s="245" t="e">
        <f>保全管理データ!N6549</f>
        <v>#REF!</v>
      </c>
      <c r="L3795" s="262" t="e">
        <f>IF(#REF!="","",IF(#REF!="悪環境における作業",0.2,IF(#REF!="高所又は地下作業",0.1,IF(#REF!="錯綜場所作業",0.3,IF(#REF!="複雑な制約のある作業",0.4,IF(#REF!="単純な制約のある作業",0.2,0))))))</f>
        <v>#REF!</v>
      </c>
      <c r="M3795" s="260" t="e">
        <f t="shared" si="234"/>
        <v>#REF!</v>
      </c>
    </row>
    <row r="3796" spans="2:13" s="254" customFormat="1" ht="27.75" customHeight="1" thickBot="1" x14ac:dyDescent="0.25">
      <c r="B3796" s="532" t="s">
        <v>190</v>
      </c>
      <c r="C3796" s="532"/>
      <c r="D3796" s="532"/>
      <c r="E3796" s="532"/>
      <c r="F3796" s="533" t="e">
        <f>SUM(I3772:I3795)</f>
        <v>#REF!</v>
      </c>
      <c r="G3796" s="534"/>
      <c r="H3796" s="534"/>
      <c r="I3796" s="535"/>
      <c r="J3796" s="533" t="e">
        <f>IF(SUM(J3772:J3795)=0,"0.00",SUM(M3772:M3795))</f>
        <v>#REF!</v>
      </c>
      <c r="K3796" s="534"/>
      <c r="L3796" s="534"/>
      <c r="M3796" s="535"/>
    </row>
    <row r="3797" spans="2:13" s="254" customFormat="1" ht="27.75" customHeight="1" thickBot="1" x14ac:dyDescent="0.25">
      <c r="B3797" s="532" t="s">
        <v>97</v>
      </c>
      <c r="C3797" s="532"/>
      <c r="D3797" s="532"/>
      <c r="E3797" s="532"/>
      <c r="F3797" s="533" t="e">
        <f>IF(#REF!="５年以下","0",IF(#REF!="５年～１０年",0.1,IF(#REF!="１０年以上",0.15)))</f>
        <v>#REF!</v>
      </c>
      <c r="G3797" s="534"/>
      <c r="H3797" s="534"/>
      <c r="I3797" s="534"/>
      <c r="J3797" s="534"/>
      <c r="K3797" s="534"/>
      <c r="L3797" s="534"/>
      <c r="M3797" s="535"/>
    </row>
    <row r="3798" spans="2:13" s="254" customFormat="1" ht="27.75" customHeight="1" thickBot="1" x14ac:dyDescent="0.25">
      <c r="B3798" s="533" t="s">
        <v>273</v>
      </c>
      <c r="C3798" s="534"/>
      <c r="D3798" s="534"/>
      <c r="E3798" s="535"/>
      <c r="F3798" s="533" t="e">
        <f>F3796*(1+F3797)</f>
        <v>#REF!</v>
      </c>
      <c r="G3798" s="534"/>
      <c r="H3798" s="534"/>
      <c r="I3798" s="534"/>
      <c r="J3798" s="533" t="e">
        <f>J3796*(1+F3797)</f>
        <v>#REF!</v>
      </c>
      <c r="K3798" s="534"/>
      <c r="L3798" s="534"/>
      <c r="M3798" s="535"/>
    </row>
    <row r="3799" spans="2:13" s="254" customFormat="1" ht="27.75" customHeight="1" thickBot="1" x14ac:dyDescent="0.25">
      <c r="B3799" s="532" t="s">
        <v>191</v>
      </c>
      <c r="C3799" s="532"/>
      <c r="D3799" s="532"/>
      <c r="E3799" s="532"/>
      <c r="F3799" s="533" t="e">
        <f>#REF!*(#REF!*#REF!+#REF!*#REF!)</f>
        <v>#REF!</v>
      </c>
      <c r="G3799" s="534"/>
      <c r="H3799" s="535"/>
      <c r="I3799" s="532" t="e">
        <f>#REF!</f>
        <v>#REF!</v>
      </c>
      <c r="J3799" s="533"/>
      <c r="K3799" s="263" t="s">
        <v>230</v>
      </c>
      <c r="L3799" s="535" t="e">
        <f>B3770</f>
        <v>#REF!</v>
      </c>
      <c r="M3799" s="532"/>
    </row>
    <row r="3800" spans="2:13" s="254" customFormat="1" ht="45" customHeight="1" thickBot="1" x14ac:dyDescent="0.25">
      <c r="B3800" s="253"/>
      <c r="C3800" s="253"/>
      <c r="D3800" s="253"/>
      <c r="E3800" s="253"/>
      <c r="F3800" s="253"/>
      <c r="G3800" s="253"/>
      <c r="H3800" s="253"/>
      <c r="I3800" s="253"/>
      <c r="J3800" s="253"/>
      <c r="K3800" s="253"/>
      <c r="L3800" s="253"/>
      <c r="M3800" s="253"/>
    </row>
    <row r="3801" spans="2:13" s="254" customFormat="1" ht="27.75" customHeight="1" thickBot="1" x14ac:dyDescent="0.25">
      <c r="B3801" s="542" t="s">
        <v>128</v>
      </c>
      <c r="C3801" s="543"/>
      <c r="D3801" s="543"/>
      <c r="E3801" s="544"/>
      <c r="F3801" s="253"/>
      <c r="G3801" s="253"/>
      <c r="H3801" s="253"/>
      <c r="I3801" s="253"/>
      <c r="J3801" s="253"/>
      <c r="K3801" s="253"/>
      <c r="L3801" s="253"/>
      <c r="M3801" s="253"/>
    </row>
    <row r="3802" spans="2:13" s="254" customFormat="1" ht="27.75" customHeight="1" x14ac:dyDescent="0.2">
      <c r="B3802" s="545" t="e">
        <f>#REF!</f>
        <v>#REF!</v>
      </c>
      <c r="C3802" s="546"/>
      <c r="D3802" s="547"/>
      <c r="E3802" s="548"/>
      <c r="F3802" s="552" t="s">
        <v>240</v>
      </c>
      <c r="G3802" s="553"/>
      <c r="H3802" s="553"/>
      <c r="I3802" s="554"/>
      <c r="J3802" s="552" t="s">
        <v>239</v>
      </c>
      <c r="K3802" s="553"/>
      <c r="L3802" s="553"/>
      <c r="M3802" s="554"/>
    </row>
    <row r="3803" spans="2:13" s="254" customFormat="1" ht="27.75" customHeight="1" thickBot="1" x14ac:dyDescent="0.25">
      <c r="B3803" s="549"/>
      <c r="C3803" s="550"/>
      <c r="D3803" s="550"/>
      <c r="E3803" s="551"/>
      <c r="F3803" s="255" t="s">
        <v>149</v>
      </c>
      <c r="G3803" s="256" t="s">
        <v>151</v>
      </c>
      <c r="H3803" s="256" t="s">
        <v>96</v>
      </c>
      <c r="I3803" s="257" t="s">
        <v>150</v>
      </c>
      <c r="J3803" s="255" t="s">
        <v>149</v>
      </c>
      <c r="K3803" s="256" t="s">
        <v>151</v>
      </c>
      <c r="L3803" s="256" t="s">
        <v>96</v>
      </c>
      <c r="M3803" s="257" t="s">
        <v>150</v>
      </c>
    </row>
    <row r="3804" spans="2:13" s="254" customFormat="1" ht="27.75" customHeight="1" thickTop="1" x14ac:dyDescent="0.2">
      <c r="B3804" s="540" t="s">
        <v>241</v>
      </c>
      <c r="C3804" s="541"/>
      <c r="D3804" s="264"/>
      <c r="E3804" s="237" t="s">
        <v>242</v>
      </c>
      <c r="F3804" s="258" t="e">
        <f>IF(#REF!&gt;=1,IF(#REF!&gt;=1,#REF!),IF(#REF!&gt;=0,"",))</f>
        <v>#REF!</v>
      </c>
      <c r="G3804" s="241" t="e">
        <f>保全管理データ!N6555</f>
        <v>#REF!</v>
      </c>
      <c r="H3804" s="259" t="e">
        <f>IF(#REF!="無","",IF(#REF!="","",IF(#REF!="悪環境における作業",0.2,IF(#REF!="高所又は地下作業",0.1,IF(#REF!="錯綜場所作業",0.3,IF(#REF!="複雑な制約のある作業",0.4,IF(#REF!="単純な制約のある作業",0.2,0)))))))</f>
        <v>#REF!</v>
      </c>
      <c r="I3804" s="260" t="e">
        <f>IF(F3804="","",F3804*G3804*(1+IF(H3804="",0,H3804)))</f>
        <v>#REF!</v>
      </c>
      <c r="J3804" s="258" t="e">
        <f>IF(#REF!&gt;=1,IF(#REF!&gt;=1,#REF!),IF(#REF!&gt;=0,"",))</f>
        <v>#REF!</v>
      </c>
      <c r="K3804" s="241" t="e">
        <f>保全管理データ!N6582</f>
        <v>#REF!</v>
      </c>
      <c r="L3804" s="259" t="e">
        <f>IF(#REF!="","",IF(#REF!="悪環境における作業",0.2,IF(#REF!="高所又は地下作業",0.1,IF(#REF!="錯綜場所作業",0.3,IF(#REF!="複雑な制約のある作業",0.4,IF(#REF!="単純な制約のある作業",0.2,0))))))</f>
        <v>#REF!</v>
      </c>
      <c r="M3804" s="260" t="e">
        <f>IF(J3804="","",J3804*K3804*(1+IF(L3804="",0,L3804)))</f>
        <v>#REF!</v>
      </c>
    </row>
    <row r="3805" spans="2:13" s="254" customFormat="1" ht="27.75" customHeight="1" x14ac:dyDescent="0.2">
      <c r="B3805" s="536" t="s">
        <v>243</v>
      </c>
      <c r="C3805" s="537"/>
      <c r="D3805" s="265"/>
      <c r="E3805" s="224" t="s">
        <v>242</v>
      </c>
      <c r="F3805" s="258" t="e">
        <f>IF(#REF!&gt;=1,IF(#REF!&gt;=1,#REF!),IF(#REF!&gt;=0,"",))</f>
        <v>#REF!</v>
      </c>
      <c r="G3805" s="241" t="e">
        <f>保全管理データ!N6556</f>
        <v>#REF!</v>
      </c>
      <c r="H3805" s="259" t="e">
        <f>IF(#REF!="無","",IF(#REF!="","",IF(#REF!="悪環境における作業",0.2,IF(#REF!="高所又は地下作業",0.1,IF(#REF!="錯綜場所作業",0.3,IF(#REF!="複雑な制約のある作業",0.4,IF(#REF!="単純な制約のある作業",0.2,0)))))))</f>
        <v>#REF!</v>
      </c>
      <c r="I3805" s="260" t="e">
        <f t="shared" ref="I3805:I3827" si="235">IF(F3805="","",F3805*G3805*(1+IF(H3805="",0,H3805)))</f>
        <v>#REF!</v>
      </c>
      <c r="J3805" s="258" t="e">
        <f>IF(#REF!&gt;=1,IF(#REF!&gt;=1,#REF!),IF(#REF!&gt;=0,"",))</f>
        <v>#REF!</v>
      </c>
      <c r="K3805" s="241" t="e">
        <f>保全管理データ!N6583</f>
        <v>#REF!</v>
      </c>
      <c r="L3805" s="259" t="e">
        <f>IF(#REF!="","",IF(#REF!="悪環境における作業",0.2,IF(#REF!="高所又は地下作業",0.1,IF(#REF!="錯綜場所作業",0.3,IF(#REF!="複雑な制約のある作業",0.4,IF(#REF!="単純な制約のある作業",0.2,0))))))</f>
        <v>#REF!</v>
      </c>
      <c r="M3805" s="260" t="e">
        <f t="shared" ref="M3805:M3827" si="236">IF(J3805="","",J3805*K3805*(1+IF(L3805="",0,L3805)))</f>
        <v>#REF!</v>
      </c>
    </row>
    <row r="3806" spans="2:13" s="254" customFormat="1" ht="27.75" customHeight="1" x14ac:dyDescent="0.2">
      <c r="B3806" s="536" t="s">
        <v>249</v>
      </c>
      <c r="C3806" s="537"/>
      <c r="D3806" s="265"/>
      <c r="E3806" s="224" t="s">
        <v>244</v>
      </c>
      <c r="F3806" s="258" t="e">
        <f>IF(#REF!&gt;=1,IF(#REF!&gt;=1,#REF!),IF(#REF!&gt;=0,"",))</f>
        <v>#REF!</v>
      </c>
      <c r="G3806" s="241" t="e">
        <f>保全管理データ!N6557</f>
        <v>#REF!</v>
      </c>
      <c r="H3806" s="259" t="e">
        <f>IF(#REF!="無","",IF(#REF!="","",IF(#REF!="悪環境における作業",0.2,IF(#REF!="高所又は地下作業",0.1,IF(#REF!="錯綜場所作業",0.3,IF(#REF!="複雑な制約のある作業",0.4,IF(#REF!="単純な制約のある作業",0.2,0)))))))</f>
        <v>#REF!</v>
      </c>
      <c r="I3806" s="260" t="e">
        <f t="shared" si="235"/>
        <v>#REF!</v>
      </c>
      <c r="J3806" s="258" t="e">
        <f>IF(#REF!&gt;=1,IF(#REF!&gt;=1,#REF!),IF(#REF!&gt;=0,"",))</f>
        <v>#REF!</v>
      </c>
      <c r="K3806" s="241" t="e">
        <f>保全管理データ!N6584</f>
        <v>#REF!</v>
      </c>
      <c r="L3806" s="259" t="e">
        <f>IF(#REF!="","",IF(#REF!="悪環境における作業",0.2,IF(#REF!="高所又は地下作業",0.1,IF(#REF!="錯綜場所作業",0.3,IF(#REF!="複雑な制約のある作業",0.4,IF(#REF!="単純な制約のある作業",0.2,0))))))</f>
        <v>#REF!</v>
      </c>
      <c r="M3806" s="260" t="e">
        <f t="shared" si="236"/>
        <v>#REF!</v>
      </c>
    </row>
    <row r="3807" spans="2:13" s="254" customFormat="1" ht="27.75" customHeight="1" x14ac:dyDescent="0.2">
      <c r="B3807" s="536" t="s">
        <v>250</v>
      </c>
      <c r="C3807" s="537"/>
      <c r="D3807" s="265"/>
      <c r="E3807" s="224" t="s">
        <v>244</v>
      </c>
      <c r="F3807" s="258" t="e">
        <f>IF(#REF!&gt;=1,IF(#REF!&gt;=1,#REF!),IF(#REF!&gt;=0,"",))</f>
        <v>#REF!</v>
      </c>
      <c r="G3807" s="241" t="e">
        <f>保全管理データ!N6558</f>
        <v>#REF!</v>
      </c>
      <c r="H3807" s="259" t="e">
        <f>IF(#REF!="無","",IF(#REF!="","",IF(#REF!="悪環境における作業",0.2,IF(#REF!="高所又は地下作業",0.1,IF(#REF!="錯綜場所作業",0.3,IF(#REF!="複雑な制約のある作業",0.4,IF(#REF!="単純な制約のある作業",0.2,0)))))))</f>
        <v>#REF!</v>
      </c>
      <c r="I3807" s="260" t="e">
        <f t="shared" si="235"/>
        <v>#REF!</v>
      </c>
      <c r="J3807" s="258" t="e">
        <f>IF(#REF!&gt;=1,IF(#REF!&gt;=1,#REF!),IF(#REF!&gt;=0,"",))</f>
        <v>#REF!</v>
      </c>
      <c r="K3807" s="241" t="e">
        <f>保全管理データ!N6585</f>
        <v>#REF!</v>
      </c>
      <c r="L3807" s="259" t="e">
        <f>IF(#REF!="","",IF(#REF!="悪環境における作業",0.2,IF(#REF!="高所又は地下作業",0.1,IF(#REF!="錯綜場所作業",0.3,IF(#REF!="複雑な制約のある作業",0.4,IF(#REF!="単純な制約のある作業",0.2,0))))))</f>
        <v>#REF!</v>
      </c>
      <c r="M3807" s="260" t="e">
        <f t="shared" si="236"/>
        <v>#REF!</v>
      </c>
    </row>
    <row r="3808" spans="2:13" s="254" customFormat="1" ht="27.75" customHeight="1" x14ac:dyDescent="0.2">
      <c r="B3808" s="536" t="s">
        <v>251</v>
      </c>
      <c r="C3808" s="537"/>
      <c r="D3808" s="265"/>
      <c r="E3808" s="224" t="s">
        <v>242</v>
      </c>
      <c r="F3808" s="258" t="e">
        <f>IF(#REF!&gt;=1,IF(#REF!&gt;=1,#REF!),IF(#REF!&gt;=0,"",))</f>
        <v>#REF!</v>
      </c>
      <c r="G3808" s="241" t="e">
        <f>保全管理データ!N6559</f>
        <v>#REF!</v>
      </c>
      <c r="H3808" s="259" t="e">
        <f>IF(#REF!="無","",IF(#REF!="","",IF(#REF!="悪環境における作業",0.2,IF(#REF!="高所又は地下作業",0.1,IF(#REF!="錯綜場所作業",0.3,IF(#REF!="複雑な制約のある作業",0.4,IF(#REF!="単純な制約のある作業",0.2,0)))))))</f>
        <v>#REF!</v>
      </c>
      <c r="I3808" s="260" t="e">
        <f t="shared" si="235"/>
        <v>#REF!</v>
      </c>
      <c r="J3808" s="258" t="e">
        <f>IF(#REF!&gt;=1,IF(#REF!&gt;=1,#REF!),IF(#REF!&gt;=0,"",))</f>
        <v>#REF!</v>
      </c>
      <c r="K3808" s="241" t="e">
        <f>保全管理データ!N6586</f>
        <v>#REF!</v>
      </c>
      <c r="L3808" s="259" t="e">
        <f>IF(#REF!="","",IF(#REF!="悪環境における作業",0.2,IF(#REF!="高所又は地下作業",0.1,IF(#REF!="錯綜場所作業",0.3,IF(#REF!="複雑な制約のある作業",0.4,IF(#REF!="単純な制約のある作業",0.2,0))))))</f>
        <v>#REF!</v>
      </c>
      <c r="M3808" s="260" t="e">
        <f t="shared" si="236"/>
        <v>#REF!</v>
      </c>
    </row>
    <row r="3809" spans="2:13" s="254" customFormat="1" ht="27.75" customHeight="1" x14ac:dyDescent="0.2">
      <c r="B3809" s="536" t="s">
        <v>252</v>
      </c>
      <c r="C3809" s="537"/>
      <c r="D3809" s="265"/>
      <c r="E3809" s="224" t="s">
        <v>244</v>
      </c>
      <c r="F3809" s="258" t="e">
        <f>IF(#REF!&gt;=1,IF(#REF!&gt;=1,#REF!),IF(#REF!&gt;=0,"",))</f>
        <v>#REF!</v>
      </c>
      <c r="G3809" s="241" t="e">
        <f>保全管理データ!N6560</f>
        <v>#REF!</v>
      </c>
      <c r="H3809" s="259" t="e">
        <f>IF(#REF!="無","",IF(#REF!="","",IF(#REF!="悪環境における作業",0.2,IF(#REF!="高所又は地下作業",0.1,IF(#REF!="錯綜場所作業",0.3,IF(#REF!="複雑な制約のある作業",0.4,IF(#REF!="単純な制約のある作業",0.2,0)))))))</f>
        <v>#REF!</v>
      </c>
      <c r="I3809" s="260" t="e">
        <f t="shared" si="235"/>
        <v>#REF!</v>
      </c>
      <c r="J3809" s="258" t="e">
        <f>IF(#REF!&gt;=1,IF(#REF!&gt;=1,#REF!),IF(#REF!&gt;=0,"",))</f>
        <v>#REF!</v>
      </c>
      <c r="K3809" s="241" t="e">
        <f>保全管理データ!N6587</f>
        <v>#REF!</v>
      </c>
      <c r="L3809" s="259" t="e">
        <f>IF(#REF!="","",IF(#REF!="悪環境における作業",0.2,IF(#REF!="高所又は地下作業",0.1,IF(#REF!="錯綜場所作業",0.3,IF(#REF!="複雑な制約のある作業",0.4,IF(#REF!="単純な制約のある作業",0.2,0))))))</f>
        <v>#REF!</v>
      </c>
      <c r="M3809" s="260" t="e">
        <f t="shared" si="236"/>
        <v>#REF!</v>
      </c>
    </row>
    <row r="3810" spans="2:13" s="254" customFormat="1" ht="27.75" customHeight="1" x14ac:dyDescent="0.2">
      <c r="B3810" s="536" t="s">
        <v>253</v>
      </c>
      <c r="C3810" s="537"/>
      <c r="D3810" s="265"/>
      <c r="E3810" s="224" t="s">
        <v>242</v>
      </c>
      <c r="F3810" s="258" t="e">
        <f>IF(#REF!&gt;=1,IF(#REF!&gt;=1,#REF!),IF(#REF!&gt;=0,"",))</f>
        <v>#REF!</v>
      </c>
      <c r="G3810" s="241" t="e">
        <f>保全管理データ!N6561</f>
        <v>#REF!</v>
      </c>
      <c r="H3810" s="259" t="e">
        <f>IF(#REF!="無","",IF(#REF!="","",IF(#REF!="悪環境における作業",0.2,IF(#REF!="高所又は地下作業",0.1,IF(#REF!="錯綜場所作業",0.3,IF(#REF!="複雑な制約のある作業",0.4,IF(#REF!="単純な制約のある作業",0.2,0)))))))</f>
        <v>#REF!</v>
      </c>
      <c r="I3810" s="260" t="e">
        <f t="shared" si="235"/>
        <v>#REF!</v>
      </c>
      <c r="J3810" s="258" t="e">
        <f>IF(#REF!&gt;=1,IF(#REF!&gt;=1,#REF!),IF(#REF!&gt;=0,"",))</f>
        <v>#REF!</v>
      </c>
      <c r="K3810" s="241" t="e">
        <f>保全管理データ!N6588</f>
        <v>#REF!</v>
      </c>
      <c r="L3810" s="259" t="e">
        <f>IF(#REF!="","",IF(#REF!="悪環境における作業",0.2,IF(#REF!="高所又は地下作業",0.1,IF(#REF!="錯綜場所作業",0.3,IF(#REF!="複雑な制約のある作業",0.4,IF(#REF!="単純な制約のある作業",0.2,0))))))</f>
        <v>#REF!</v>
      </c>
      <c r="M3810" s="260" t="e">
        <f t="shared" si="236"/>
        <v>#REF!</v>
      </c>
    </row>
    <row r="3811" spans="2:13" s="254" customFormat="1" ht="27.75" customHeight="1" x14ac:dyDescent="0.2">
      <c r="B3811" s="536" t="s">
        <v>254</v>
      </c>
      <c r="C3811" s="537"/>
      <c r="D3811" s="265"/>
      <c r="E3811" s="224" t="s">
        <v>242</v>
      </c>
      <c r="F3811" s="258" t="e">
        <f>IF(#REF!&gt;=1,IF(#REF!&gt;=1,#REF!),IF(#REF!&gt;=0,"",))</f>
        <v>#REF!</v>
      </c>
      <c r="G3811" s="241" t="e">
        <f>保全管理データ!N6562</f>
        <v>#REF!</v>
      </c>
      <c r="H3811" s="259" t="e">
        <f>IF(#REF!="無","",IF(#REF!="","",IF(#REF!="悪環境における作業",0.2,IF(#REF!="高所又は地下作業",0.1,IF(#REF!="錯綜場所作業",0.3,IF(#REF!="複雑な制約のある作業",0.4,IF(#REF!="単純な制約のある作業",0.2,0)))))))</f>
        <v>#REF!</v>
      </c>
      <c r="I3811" s="260" t="e">
        <f t="shared" si="235"/>
        <v>#REF!</v>
      </c>
      <c r="J3811" s="258" t="e">
        <f>IF(#REF!&gt;=1,IF(#REF!&gt;=1,#REF!),IF(#REF!&gt;=0,"",))</f>
        <v>#REF!</v>
      </c>
      <c r="K3811" s="241" t="e">
        <f>保全管理データ!N6589</f>
        <v>#REF!</v>
      </c>
      <c r="L3811" s="259" t="e">
        <f>IF(#REF!="","",IF(#REF!="悪環境における作業",0.2,IF(#REF!="高所又は地下作業",0.1,IF(#REF!="錯綜場所作業",0.3,IF(#REF!="複雑な制約のある作業",0.4,IF(#REF!="単純な制約のある作業",0.2,0))))))</f>
        <v>#REF!</v>
      </c>
      <c r="M3811" s="260" t="e">
        <f t="shared" si="236"/>
        <v>#REF!</v>
      </c>
    </row>
    <row r="3812" spans="2:13" s="254" customFormat="1" ht="27.75" customHeight="1" x14ac:dyDescent="0.2">
      <c r="B3812" s="536" t="s">
        <v>255</v>
      </c>
      <c r="C3812" s="537"/>
      <c r="D3812" s="265"/>
      <c r="E3812" s="224" t="s">
        <v>245</v>
      </c>
      <c r="F3812" s="258" t="e">
        <f>IF(#REF!&gt;=1,IF(#REF!&gt;=1,#REF!),IF(#REF!&gt;=0,"",))</f>
        <v>#REF!</v>
      </c>
      <c r="G3812" s="241" t="e">
        <f>保全管理データ!N6563</f>
        <v>#REF!</v>
      </c>
      <c r="H3812" s="259" t="e">
        <f>IF(#REF!="無","",IF(#REF!="","",IF(#REF!="悪環境における作業",0.2,IF(#REF!="高所又は地下作業",0.1,IF(#REF!="錯綜場所作業",0.3,IF(#REF!="複雑な制約のある作業",0.4,IF(#REF!="単純な制約のある作業",0.2,0)))))))</f>
        <v>#REF!</v>
      </c>
      <c r="I3812" s="260" t="e">
        <f t="shared" si="235"/>
        <v>#REF!</v>
      </c>
      <c r="J3812" s="258" t="e">
        <f>IF(#REF!&gt;=1,IF(#REF!&gt;=1,#REF!),IF(#REF!&gt;=0,"",))</f>
        <v>#REF!</v>
      </c>
      <c r="K3812" s="241" t="e">
        <f>保全管理データ!N6590</f>
        <v>#REF!</v>
      </c>
      <c r="L3812" s="259" t="e">
        <f>IF(#REF!="","",IF(#REF!="悪環境における作業",0.2,IF(#REF!="高所又は地下作業",0.1,IF(#REF!="錯綜場所作業",0.3,IF(#REF!="複雑な制約のある作業",0.4,IF(#REF!="単純な制約のある作業",0.2,0))))))</f>
        <v>#REF!</v>
      </c>
      <c r="M3812" s="260" t="e">
        <f t="shared" si="236"/>
        <v>#REF!</v>
      </c>
    </row>
    <row r="3813" spans="2:13" s="254" customFormat="1" ht="27.75" customHeight="1" x14ac:dyDescent="0.2">
      <c r="B3813" s="536" t="s">
        <v>256</v>
      </c>
      <c r="C3813" s="537"/>
      <c r="D3813" s="265"/>
      <c r="E3813" s="224" t="s">
        <v>242</v>
      </c>
      <c r="F3813" s="258" t="e">
        <f>IF(#REF!&gt;=1,IF(#REF!&gt;=1,#REF!),IF(#REF!&gt;=0,"",))</f>
        <v>#REF!</v>
      </c>
      <c r="G3813" s="241" t="e">
        <f>保全管理データ!N6564</f>
        <v>#REF!</v>
      </c>
      <c r="H3813" s="259" t="e">
        <f>IF(#REF!="無","",IF(#REF!="","",IF(#REF!="悪環境における作業",0.2,IF(#REF!="高所又は地下作業",0.1,IF(#REF!="錯綜場所作業",0.3,IF(#REF!="複雑な制約のある作業",0.4,IF(#REF!="単純な制約のある作業",0.2,0)))))))</f>
        <v>#REF!</v>
      </c>
      <c r="I3813" s="260" t="e">
        <f t="shared" si="235"/>
        <v>#REF!</v>
      </c>
      <c r="J3813" s="258" t="e">
        <f>IF(#REF!&gt;=1,IF(#REF!&gt;=1,#REF!),IF(#REF!&gt;=0,"",))</f>
        <v>#REF!</v>
      </c>
      <c r="K3813" s="241" t="e">
        <f>保全管理データ!N6591</f>
        <v>#REF!</v>
      </c>
      <c r="L3813" s="259" t="e">
        <f>IF(#REF!="","",IF(#REF!="悪環境における作業",0.2,IF(#REF!="高所又は地下作業",0.1,IF(#REF!="錯綜場所作業",0.3,IF(#REF!="複雑な制約のある作業",0.4,IF(#REF!="単純な制約のある作業",0.2,0))))))</f>
        <v>#REF!</v>
      </c>
      <c r="M3813" s="260" t="e">
        <f t="shared" si="236"/>
        <v>#REF!</v>
      </c>
    </row>
    <row r="3814" spans="2:13" s="254" customFormat="1" ht="27.75" customHeight="1" x14ac:dyDescent="0.2">
      <c r="B3814" s="536" t="s">
        <v>257</v>
      </c>
      <c r="C3814" s="537"/>
      <c r="D3814" s="265"/>
      <c r="E3814" s="224" t="s">
        <v>245</v>
      </c>
      <c r="F3814" s="258" t="e">
        <f>IF(#REF!&gt;=1,IF(#REF!&gt;=1,#REF!),IF(#REF!&gt;=0,"",))</f>
        <v>#REF!</v>
      </c>
      <c r="G3814" s="241" t="e">
        <f>保全管理データ!N6565</f>
        <v>#REF!</v>
      </c>
      <c r="H3814" s="259" t="e">
        <f>IF(#REF!="無","",IF(#REF!="","",IF(#REF!="悪環境における作業",0.2,IF(#REF!="高所又は地下作業",0.1,IF(#REF!="錯綜場所作業",0.3,IF(#REF!="複雑な制約のある作業",0.4,IF(#REF!="単純な制約のある作業",0.2,0)))))))</f>
        <v>#REF!</v>
      </c>
      <c r="I3814" s="260" t="e">
        <f t="shared" si="235"/>
        <v>#REF!</v>
      </c>
      <c r="J3814" s="258" t="e">
        <f>IF(#REF!&gt;=1,IF(#REF!&gt;=1,#REF!),IF(#REF!&gt;=0,"",))</f>
        <v>#REF!</v>
      </c>
      <c r="K3814" s="241" t="e">
        <f>保全管理データ!N6592</f>
        <v>#REF!</v>
      </c>
      <c r="L3814" s="259" t="e">
        <f>IF(#REF!="","",IF(#REF!="悪環境における作業",0.2,IF(#REF!="高所又は地下作業",0.1,IF(#REF!="錯綜場所作業",0.3,IF(#REF!="複雑な制約のある作業",0.4,IF(#REF!="単純な制約のある作業",0.2,0))))))</f>
        <v>#REF!</v>
      </c>
      <c r="M3814" s="260" t="e">
        <f t="shared" si="236"/>
        <v>#REF!</v>
      </c>
    </row>
    <row r="3815" spans="2:13" s="254" customFormat="1" ht="27.75" customHeight="1" x14ac:dyDescent="0.2">
      <c r="B3815" s="536" t="s">
        <v>258</v>
      </c>
      <c r="C3815" s="537"/>
      <c r="D3815" s="265"/>
      <c r="E3815" s="224" t="s">
        <v>245</v>
      </c>
      <c r="F3815" s="258" t="e">
        <f>IF(#REF!&gt;=1,IF(#REF!&gt;=1,#REF!),IF(#REF!&gt;=0,"",))</f>
        <v>#REF!</v>
      </c>
      <c r="G3815" s="241" t="e">
        <f>保全管理データ!N6566</f>
        <v>#REF!</v>
      </c>
      <c r="H3815" s="259" t="e">
        <f>IF(#REF!="無","",IF(#REF!="","",IF(#REF!="悪環境における作業",0.2,IF(#REF!="高所又は地下作業",0.1,IF(#REF!="錯綜場所作業",0.3,IF(#REF!="複雑な制約のある作業",0.4,IF(#REF!="単純な制約のある作業",0.2,0)))))))</f>
        <v>#REF!</v>
      </c>
      <c r="I3815" s="260" t="e">
        <f t="shared" si="235"/>
        <v>#REF!</v>
      </c>
      <c r="J3815" s="258" t="e">
        <f>IF(#REF!&gt;=1,IF(#REF!&gt;=1,#REF!),IF(#REF!&gt;=0,"",))</f>
        <v>#REF!</v>
      </c>
      <c r="K3815" s="241" t="e">
        <f>保全管理データ!N6593</f>
        <v>#REF!</v>
      </c>
      <c r="L3815" s="259" t="e">
        <f>IF(#REF!="","",IF(#REF!="悪環境における作業",0.2,IF(#REF!="高所又は地下作業",0.1,IF(#REF!="錯綜場所作業",0.3,IF(#REF!="複雑な制約のある作業",0.4,IF(#REF!="単純な制約のある作業",0.2,0))))))</f>
        <v>#REF!</v>
      </c>
      <c r="M3815" s="260" t="e">
        <f t="shared" si="236"/>
        <v>#REF!</v>
      </c>
    </row>
    <row r="3816" spans="2:13" s="254" customFormat="1" ht="27.75" customHeight="1" x14ac:dyDescent="0.2">
      <c r="B3816" s="536" t="s">
        <v>259</v>
      </c>
      <c r="C3816" s="537"/>
      <c r="D3816" s="265"/>
      <c r="E3816" s="224" t="s">
        <v>245</v>
      </c>
      <c r="F3816" s="258" t="e">
        <f>IF(#REF!&gt;=1,IF(#REF!&gt;=1,#REF!),IF(#REF!&gt;=0,"",))</f>
        <v>#REF!</v>
      </c>
      <c r="G3816" s="241" t="e">
        <f>保全管理データ!N6567</f>
        <v>#REF!</v>
      </c>
      <c r="H3816" s="259" t="e">
        <f>IF(#REF!="無","",IF(#REF!="","",IF(#REF!="悪環境における作業",0.2,IF(#REF!="高所又は地下作業",0.1,IF(#REF!="錯綜場所作業",0.3,IF(#REF!="複雑な制約のある作業",0.4,IF(#REF!="単純な制約のある作業",0.2,0)))))))</f>
        <v>#REF!</v>
      </c>
      <c r="I3816" s="260" t="e">
        <f t="shared" si="235"/>
        <v>#REF!</v>
      </c>
      <c r="J3816" s="258" t="e">
        <f>IF(#REF!&gt;=1,IF(#REF!&gt;=1,#REF!),IF(#REF!&gt;=0,"",))</f>
        <v>#REF!</v>
      </c>
      <c r="K3816" s="241" t="e">
        <f>保全管理データ!N6594</f>
        <v>#REF!</v>
      </c>
      <c r="L3816" s="259" t="e">
        <f>IF(#REF!="","",IF(#REF!="悪環境における作業",0.2,IF(#REF!="高所又は地下作業",0.1,IF(#REF!="錯綜場所作業",0.3,IF(#REF!="複雑な制約のある作業",0.4,IF(#REF!="単純な制約のある作業",0.2,0))))))</f>
        <v>#REF!</v>
      </c>
      <c r="M3816" s="260" t="e">
        <f t="shared" si="236"/>
        <v>#REF!</v>
      </c>
    </row>
    <row r="3817" spans="2:13" s="254" customFormat="1" ht="27.75" customHeight="1" x14ac:dyDescent="0.2">
      <c r="B3817" s="536" t="s">
        <v>260</v>
      </c>
      <c r="C3817" s="537"/>
      <c r="D3817" s="265"/>
      <c r="E3817" s="224" t="s">
        <v>248</v>
      </c>
      <c r="F3817" s="258" t="e">
        <f>IF(#REF!&gt;=1,IF(#REF!&gt;=1,#REF!),IF(#REF!&gt;=0,"",))</f>
        <v>#REF!</v>
      </c>
      <c r="G3817" s="241" t="e">
        <f>保全管理データ!N6568</f>
        <v>#REF!</v>
      </c>
      <c r="H3817" s="259" t="e">
        <f>IF(#REF!="無","",IF(#REF!="","",IF(#REF!="悪環境における作業",0.2,IF(#REF!="高所又は地下作業",0.1,IF(#REF!="錯綜場所作業",0.3,IF(#REF!="複雑な制約のある作業",0.4,IF(#REF!="単純な制約のある作業",0.2,0)))))))</f>
        <v>#REF!</v>
      </c>
      <c r="I3817" s="260" t="e">
        <f t="shared" si="235"/>
        <v>#REF!</v>
      </c>
      <c r="J3817" s="258" t="e">
        <f>IF(#REF!&gt;=1,IF(#REF!&gt;=1,#REF!),IF(#REF!&gt;=0,"",))</f>
        <v>#REF!</v>
      </c>
      <c r="K3817" s="241" t="e">
        <f>保全管理データ!N6595</f>
        <v>#REF!</v>
      </c>
      <c r="L3817" s="259" t="e">
        <f>IF(#REF!="","",IF(#REF!="悪環境における作業",0.2,IF(#REF!="高所又は地下作業",0.1,IF(#REF!="錯綜場所作業",0.3,IF(#REF!="複雑な制約のある作業",0.4,IF(#REF!="単純な制約のある作業",0.2,0))))))</f>
        <v>#REF!</v>
      </c>
      <c r="M3817" s="260" t="e">
        <f t="shared" si="236"/>
        <v>#REF!</v>
      </c>
    </row>
    <row r="3818" spans="2:13" s="254" customFormat="1" ht="27.75" customHeight="1" x14ac:dyDescent="0.2">
      <c r="B3818" s="536" t="s">
        <v>261</v>
      </c>
      <c r="C3818" s="537"/>
      <c r="D3818" s="265"/>
      <c r="E3818" s="224" t="s">
        <v>247</v>
      </c>
      <c r="F3818" s="258" t="e">
        <f>IF(#REF!&gt;=1,IF(#REF!&gt;=1,#REF!),IF(#REF!&gt;=0,"",))</f>
        <v>#REF!</v>
      </c>
      <c r="G3818" s="241" t="e">
        <f>保全管理データ!N6569</f>
        <v>#REF!</v>
      </c>
      <c r="H3818" s="259" t="e">
        <f>IF(#REF!="無","",IF(#REF!="","",IF(#REF!="悪環境における作業",0.2,IF(#REF!="高所又は地下作業",0.1,IF(#REF!="錯綜場所作業",0.3,IF(#REF!="複雑な制約のある作業",0.4,IF(#REF!="単純な制約のある作業",0.2,0)))))))</f>
        <v>#REF!</v>
      </c>
      <c r="I3818" s="260" t="e">
        <f t="shared" si="235"/>
        <v>#REF!</v>
      </c>
      <c r="J3818" s="258" t="e">
        <f>IF(#REF!&gt;=1,IF(#REF!&gt;=1,#REF!),IF(#REF!&gt;=0,"",))</f>
        <v>#REF!</v>
      </c>
      <c r="K3818" s="241" t="e">
        <f>保全管理データ!N6596</f>
        <v>#REF!</v>
      </c>
      <c r="L3818" s="259" t="e">
        <f>IF(#REF!="","",IF(#REF!="悪環境における作業",0.2,IF(#REF!="高所又は地下作業",0.1,IF(#REF!="錯綜場所作業",0.3,IF(#REF!="複雑な制約のある作業",0.4,IF(#REF!="単純な制約のある作業",0.2,0))))))</f>
        <v>#REF!</v>
      </c>
      <c r="M3818" s="260" t="e">
        <f t="shared" si="236"/>
        <v>#REF!</v>
      </c>
    </row>
    <row r="3819" spans="2:13" s="254" customFormat="1" ht="27.75" customHeight="1" x14ac:dyDescent="0.2">
      <c r="B3819" s="536" t="s">
        <v>262</v>
      </c>
      <c r="C3819" s="537"/>
      <c r="D3819" s="265"/>
      <c r="E3819" s="224" t="s">
        <v>245</v>
      </c>
      <c r="F3819" s="258" t="e">
        <f>IF(#REF!&gt;=1,IF(#REF!&gt;=1,#REF!),IF(#REF!&gt;=0,"",))</f>
        <v>#REF!</v>
      </c>
      <c r="G3819" s="241" t="e">
        <f>保全管理データ!N6570</f>
        <v>#REF!</v>
      </c>
      <c r="H3819" s="259" t="e">
        <f>IF(#REF!="無","",IF(#REF!="","",IF(#REF!="悪環境における作業",0.2,IF(#REF!="高所又は地下作業",0.1,IF(#REF!="錯綜場所作業",0.3,IF(#REF!="複雑な制約のある作業",0.4,IF(#REF!="単純な制約のある作業",0.2,0)))))))</f>
        <v>#REF!</v>
      </c>
      <c r="I3819" s="260" t="e">
        <f t="shared" si="235"/>
        <v>#REF!</v>
      </c>
      <c r="J3819" s="258" t="e">
        <f>IF(#REF!&gt;=1,IF(#REF!&gt;=1,#REF!),IF(#REF!&gt;=0,"",))</f>
        <v>#REF!</v>
      </c>
      <c r="K3819" s="241" t="e">
        <f>保全管理データ!N6597</f>
        <v>#REF!</v>
      </c>
      <c r="L3819" s="259" t="e">
        <f>IF(#REF!="","",IF(#REF!="悪環境における作業",0.2,IF(#REF!="高所又は地下作業",0.1,IF(#REF!="錯綜場所作業",0.3,IF(#REF!="複雑な制約のある作業",0.4,IF(#REF!="単純な制約のある作業",0.2,0))))))</f>
        <v>#REF!</v>
      </c>
      <c r="M3819" s="260" t="e">
        <f t="shared" si="236"/>
        <v>#REF!</v>
      </c>
    </row>
    <row r="3820" spans="2:13" s="254" customFormat="1" ht="27.75" customHeight="1" x14ac:dyDescent="0.2">
      <c r="B3820" s="536" t="s">
        <v>263</v>
      </c>
      <c r="C3820" s="537"/>
      <c r="D3820" s="265"/>
      <c r="E3820" s="224" t="s">
        <v>245</v>
      </c>
      <c r="F3820" s="258" t="e">
        <f>IF(#REF!&gt;=1,IF(#REF!&gt;=1,#REF!),IF(#REF!&gt;=0,"",))</f>
        <v>#REF!</v>
      </c>
      <c r="G3820" s="241" t="e">
        <f>保全管理データ!N6571</f>
        <v>#REF!</v>
      </c>
      <c r="H3820" s="259" t="e">
        <f>IF(#REF!="無","",IF(#REF!="","",IF(#REF!="悪環境における作業",0.2,IF(#REF!="高所又は地下作業",0.1,IF(#REF!="錯綜場所作業",0.3,IF(#REF!="複雑な制約のある作業",0.4,IF(#REF!="単純な制約のある作業",0.2,0)))))))</f>
        <v>#REF!</v>
      </c>
      <c r="I3820" s="260" t="e">
        <f t="shared" si="235"/>
        <v>#REF!</v>
      </c>
      <c r="J3820" s="258" t="e">
        <f>IF(#REF!&gt;=1,IF(#REF!&gt;=1,#REF!),IF(#REF!&gt;=0,"",))</f>
        <v>#REF!</v>
      </c>
      <c r="K3820" s="241" t="e">
        <f>保全管理データ!N6598</f>
        <v>#REF!</v>
      </c>
      <c r="L3820" s="259" t="e">
        <f>IF(#REF!="","",IF(#REF!="悪環境における作業",0.2,IF(#REF!="高所又は地下作業",0.1,IF(#REF!="錯綜場所作業",0.3,IF(#REF!="複雑な制約のある作業",0.4,IF(#REF!="単純な制約のある作業",0.2,0))))))</f>
        <v>#REF!</v>
      </c>
      <c r="M3820" s="260" t="e">
        <f t="shared" si="236"/>
        <v>#REF!</v>
      </c>
    </row>
    <row r="3821" spans="2:13" s="254" customFormat="1" ht="27.75" customHeight="1" x14ac:dyDescent="0.2">
      <c r="B3821" s="536" t="s">
        <v>264</v>
      </c>
      <c r="C3821" s="537"/>
      <c r="D3821" s="265"/>
      <c r="E3821" s="224" t="s">
        <v>245</v>
      </c>
      <c r="F3821" s="258" t="e">
        <f>IF(#REF!&gt;=1,IF(#REF!&gt;=1,#REF!),IF(#REF!&gt;=0,"",))</f>
        <v>#REF!</v>
      </c>
      <c r="G3821" s="241" t="e">
        <f>保全管理データ!N6572</f>
        <v>#REF!</v>
      </c>
      <c r="H3821" s="259" t="e">
        <f>IF(#REF!="無","",IF(#REF!="","",IF(#REF!="悪環境における作業",0.2,IF(#REF!="高所又は地下作業",0.1,IF(#REF!="錯綜場所作業",0.3,IF(#REF!="複雑な制約のある作業",0.4,IF(#REF!="単純な制約のある作業",0.2,0)))))))</f>
        <v>#REF!</v>
      </c>
      <c r="I3821" s="260" t="e">
        <f t="shared" si="235"/>
        <v>#REF!</v>
      </c>
      <c r="J3821" s="258" t="e">
        <f>IF(#REF!&gt;=1,IF(#REF!&gt;=1,#REF!),IF(#REF!&gt;=0,"",))</f>
        <v>#REF!</v>
      </c>
      <c r="K3821" s="241" t="e">
        <f>保全管理データ!N6599</f>
        <v>#REF!</v>
      </c>
      <c r="L3821" s="259" t="e">
        <f>IF(#REF!="","",IF(#REF!="悪環境における作業",0.2,IF(#REF!="高所又は地下作業",0.1,IF(#REF!="錯綜場所作業",0.3,IF(#REF!="複雑な制約のある作業",0.4,IF(#REF!="単純な制約のある作業",0.2,0))))))</f>
        <v>#REF!</v>
      </c>
      <c r="M3821" s="260" t="e">
        <f t="shared" si="236"/>
        <v>#REF!</v>
      </c>
    </row>
    <row r="3822" spans="2:13" s="254" customFormat="1" ht="27.75" customHeight="1" x14ac:dyDescent="0.2">
      <c r="B3822" s="536" t="s">
        <v>265</v>
      </c>
      <c r="C3822" s="537"/>
      <c r="D3822" s="265"/>
      <c r="E3822" s="224" t="s">
        <v>245</v>
      </c>
      <c r="F3822" s="258" t="e">
        <f>IF(#REF!&gt;=1,IF(#REF!&gt;=1,#REF!),IF(#REF!&gt;=0,"",))</f>
        <v>#REF!</v>
      </c>
      <c r="G3822" s="241" t="e">
        <f>保全管理データ!N6573</f>
        <v>#REF!</v>
      </c>
      <c r="H3822" s="259" t="e">
        <f>IF(#REF!="無","",IF(#REF!="","",IF(#REF!="悪環境における作業",0.2,IF(#REF!="高所又は地下作業",0.1,IF(#REF!="錯綜場所作業",0.3,IF(#REF!="複雑な制約のある作業",0.4,IF(#REF!="単純な制約のある作業",0.2,0)))))))</f>
        <v>#REF!</v>
      </c>
      <c r="I3822" s="260" t="e">
        <f t="shared" si="235"/>
        <v>#REF!</v>
      </c>
      <c r="J3822" s="258" t="e">
        <f>IF(#REF!&gt;=1,IF(#REF!&gt;=1,#REF!),IF(#REF!&gt;=0,"",))</f>
        <v>#REF!</v>
      </c>
      <c r="K3822" s="241" t="e">
        <f>保全管理データ!N6600</f>
        <v>#REF!</v>
      </c>
      <c r="L3822" s="259" t="e">
        <f>IF(#REF!="","",IF(#REF!="悪環境における作業",0.2,IF(#REF!="高所又は地下作業",0.1,IF(#REF!="錯綜場所作業",0.3,IF(#REF!="複雑な制約のある作業",0.4,IF(#REF!="単純な制約のある作業",0.2,0))))))</f>
        <v>#REF!</v>
      </c>
      <c r="M3822" s="260" t="e">
        <f t="shared" si="236"/>
        <v>#REF!</v>
      </c>
    </row>
    <row r="3823" spans="2:13" s="254" customFormat="1" ht="27.75" customHeight="1" x14ac:dyDescent="0.2">
      <c r="B3823" s="536" t="s">
        <v>266</v>
      </c>
      <c r="C3823" s="537"/>
      <c r="D3823" s="265"/>
      <c r="E3823" s="224" t="s">
        <v>245</v>
      </c>
      <c r="F3823" s="258" t="e">
        <f>IF(#REF!&gt;=1,IF(#REF!&gt;=1,#REF!),IF(#REF!&gt;=0,"",))</f>
        <v>#REF!</v>
      </c>
      <c r="G3823" s="241" t="e">
        <f>保全管理データ!N6574</f>
        <v>#REF!</v>
      </c>
      <c r="H3823" s="259" t="e">
        <f>IF(#REF!="無","",IF(#REF!="","",IF(#REF!="悪環境における作業",0.2,IF(#REF!="高所又は地下作業",0.1,IF(#REF!="錯綜場所作業",0.3,IF(#REF!="複雑な制約のある作業",0.4,IF(#REF!="単純な制約のある作業",0.2,0)))))))</f>
        <v>#REF!</v>
      </c>
      <c r="I3823" s="260" t="e">
        <f t="shared" si="235"/>
        <v>#REF!</v>
      </c>
      <c r="J3823" s="258" t="e">
        <f>IF(#REF!&gt;=1,IF(#REF!&gt;=1,#REF!),IF(#REF!&gt;=0,"",))</f>
        <v>#REF!</v>
      </c>
      <c r="K3823" s="241" t="e">
        <f>保全管理データ!N6601</f>
        <v>#REF!</v>
      </c>
      <c r="L3823" s="259" t="e">
        <f>IF(#REF!="","",IF(#REF!="悪環境における作業",0.2,IF(#REF!="高所又は地下作業",0.1,IF(#REF!="錯綜場所作業",0.3,IF(#REF!="複雑な制約のある作業",0.4,IF(#REF!="単純な制約のある作業",0.2,0))))))</f>
        <v>#REF!</v>
      </c>
      <c r="M3823" s="260" t="e">
        <f t="shared" si="236"/>
        <v>#REF!</v>
      </c>
    </row>
    <row r="3824" spans="2:13" s="254" customFormat="1" ht="27.75" customHeight="1" x14ac:dyDescent="0.2">
      <c r="B3824" s="536" t="s">
        <v>81</v>
      </c>
      <c r="C3824" s="537"/>
      <c r="D3824" s="265"/>
      <c r="E3824" s="224" t="s">
        <v>245</v>
      </c>
      <c r="F3824" s="258" t="e">
        <f>IF(#REF!&gt;=1,IF(#REF!&gt;=1,#REF!),IF(#REF!&gt;=0,"",))</f>
        <v>#REF!</v>
      </c>
      <c r="G3824" s="241" t="e">
        <f>保全管理データ!N6575</f>
        <v>#REF!</v>
      </c>
      <c r="H3824" s="259" t="e">
        <f>IF(#REF!="無","",IF(#REF!="","",IF(#REF!="悪環境における作業",0.2,IF(#REF!="高所又は地下作業",0.1,IF(#REF!="錯綜場所作業",0.3,IF(#REF!="複雑な制約のある作業",0.4,IF(#REF!="単純な制約のある作業",0.2,0)))))))</f>
        <v>#REF!</v>
      </c>
      <c r="I3824" s="260" t="e">
        <f t="shared" si="235"/>
        <v>#REF!</v>
      </c>
      <c r="J3824" s="258" t="e">
        <f>IF(#REF!&gt;=1,IF(#REF!&gt;=1,#REF!),IF(#REF!&gt;=0,"",))</f>
        <v>#REF!</v>
      </c>
      <c r="K3824" s="241" t="e">
        <f>保全管理データ!N6602</f>
        <v>#REF!</v>
      </c>
      <c r="L3824" s="259" t="e">
        <f>IF(#REF!="","",IF(#REF!="悪環境における作業",0.2,IF(#REF!="高所又は地下作業",0.1,IF(#REF!="錯綜場所作業",0.3,IF(#REF!="複雑な制約のある作業",0.4,IF(#REF!="単純な制約のある作業",0.2,0))))))</f>
        <v>#REF!</v>
      </c>
      <c r="M3824" s="260" t="e">
        <f t="shared" si="236"/>
        <v>#REF!</v>
      </c>
    </row>
    <row r="3825" spans="2:13" s="254" customFormat="1" ht="27.75" customHeight="1" x14ac:dyDescent="0.2">
      <c r="B3825" s="536" t="s">
        <v>267</v>
      </c>
      <c r="C3825" s="537"/>
      <c r="D3825" s="265"/>
      <c r="E3825" s="224" t="s">
        <v>247</v>
      </c>
      <c r="F3825" s="258" t="e">
        <f>IF(#REF!&gt;=1,IF(#REF!&gt;=1,#REF!),IF(#REF!&gt;=0,"",))</f>
        <v>#REF!</v>
      </c>
      <c r="G3825" s="241" t="e">
        <f>保全管理データ!N6576</f>
        <v>#REF!</v>
      </c>
      <c r="H3825" s="259" t="e">
        <f>IF(#REF!="無","",IF(#REF!="","",IF(#REF!="悪環境における作業",0.2,IF(#REF!="高所又は地下作業",0.1,IF(#REF!="錯綜場所作業",0.3,IF(#REF!="複雑な制約のある作業",0.4,IF(#REF!="単純な制約のある作業",0.2,0)))))))</f>
        <v>#REF!</v>
      </c>
      <c r="I3825" s="260" t="e">
        <f t="shared" si="235"/>
        <v>#REF!</v>
      </c>
      <c r="J3825" s="258" t="e">
        <f>IF(#REF!&gt;=1,IF(#REF!&gt;=1,#REF!),IF(#REF!&gt;=0,"",))</f>
        <v>#REF!</v>
      </c>
      <c r="K3825" s="241" t="e">
        <f>保全管理データ!N6603</f>
        <v>#REF!</v>
      </c>
      <c r="L3825" s="259" t="e">
        <f>IF(#REF!="","",IF(#REF!="悪環境における作業",0.2,IF(#REF!="高所又は地下作業",0.1,IF(#REF!="錯綜場所作業",0.3,IF(#REF!="複雑な制約のある作業",0.4,IF(#REF!="単純な制約のある作業",0.2,0))))))</f>
        <v>#REF!</v>
      </c>
      <c r="M3825" s="260" t="e">
        <f t="shared" si="236"/>
        <v>#REF!</v>
      </c>
    </row>
    <row r="3826" spans="2:13" s="254" customFormat="1" ht="27.75" customHeight="1" x14ac:dyDescent="0.2">
      <c r="B3826" s="536" t="s">
        <v>268</v>
      </c>
      <c r="C3826" s="537"/>
      <c r="D3826" s="265"/>
      <c r="E3826" s="224" t="s">
        <v>246</v>
      </c>
      <c r="F3826" s="258" t="e">
        <f>IF(#REF!&gt;=1,IF(#REF!&gt;=1,#REF!),IF(#REF!&gt;=0,"",))</f>
        <v>#REF!</v>
      </c>
      <c r="G3826" s="241" t="e">
        <f>保全管理データ!N6577</f>
        <v>#REF!</v>
      </c>
      <c r="H3826" s="259" t="e">
        <f>IF(#REF!="無","",IF(#REF!="","",IF(#REF!="悪環境における作業",0.2,IF(#REF!="高所又は地下作業",0.1,IF(#REF!="錯綜場所作業",0.3,IF(#REF!="複雑な制約のある作業",0.4,IF(#REF!="単純な制約のある作業",0.2,0)))))))</f>
        <v>#REF!</v>
      </c>
      <c r="I3826" s="260" t="e">
        <f t="shared" si="235"/>
        <v>#REF!</v>
      </c>
      <c r="J3826" s="258" t="e">
        <f>IF(#REF!&gt;=1,IF(#REF!&gt;=1,#REF!),IF(#REF!&gt;=0,"",))</f>
        <v>#REF!</v>
      </c>
      <c r="K3826" s="241" t="e">
        <f>保全管理データ!N6604</f>
        <v>#REF!</v>
      </c>
      <c r="L3826" s="259" t="e">
        <f>IF(#REF!="","",IF(#REF!="悪環境における作業",0.2,IF(#REF!="高所又は地下作業",0.1,IF(#REF!="錯綜場所作業",0.3,IF(#REF!="複雑な制約のある作業",0.4,IF(#REF!="単純な制約のある作業",0.2,0))))))</f>
        <v>#REF!</v>
      </c>
      <c r="M3826" s="260" t="e">
        <f t="shared" si="236"/>
        <v>#REF!</v>
      </c>
    </row>
    <row r="3827" spans="2:13" s="254" customFormat="1" ht="27.75" customHeight="1" thickBot="1" x14ac:dyDescent="0.25">
      <c r="B3827" s="538" t="s">
        <v>269</v>
      </c>
      <c r="C3827" s="539"/>
      <c r="D3827" s="266"/>
      <c r="E3827" s="252" t="s">
        <v>245</v>
      </c>
      <c r="F3827" s="261" t="e">
        <f>IF(#REF!&gt;=1,IF(#REF!&gt;=1,#REF!),IF(#REF!&gt;=0,"",))</f>
        <v>#REF!</v>
      </c>
      <c r="G3827" s="245" t="e">
        <f>保全管理データ!N6578</f>
        <v>#REF!</v>
      </c>
      <c r="H3827" s="259" t="e">
        <f>IF(#REF!="無","",IF(#REF!="","",IF(#REF!="悪環境における作業",0.2,IF(#REF!="高所又は地下作業",0.1,IF(#REF!="錯綜場所作業",0.3,IF(#REF!="複雑な制約のある作業",0.4,IF(#REF!="単純な制約のある作業",0.2,0)))))))</f>
        <v>#REF!</v>
      </c>
      <c r="I3827" s="260" t="e">
        <f t="shared" si="235"/>
        <v>#REF!</v>
      </c>
      <c r="J3827" s="261" t="e">
        <f>IF(#REF!&gt;=1,IF(#REF!&gt;=1,#REF!),IF(#REF!&gt;=0,"",))</f>
        <v>#REF!</v>
      </c>
      <c r="K3827" s="245" t="e">
        <f>保全管理データ!N6605</f>
        <v>#REF!</v>
      </c>
      <c r="L3827" s="262" t="e">
        <f>IF(#REF!="","",IF(#REF!="悪環境における作業",0.2,IF(#REF!="高所又は地下作業",0.1,IF(#REF!="錯綜場所作業",0.3,IF(#REF!="複雑な制約のある作業",0.4,IF(#REF!="単純な制約のある作業",0.2,0))))))</f>
        <v>#REF!</v>
      </c>
      <c r="M3827" s="260" t="e">
        <f t="shared" si="236"/>
        <v>#REF!</v>
      </c>
    </row>
    <row r="3828" spans="2:13" s="254" customFormat="1" ht="27.75" customHeight="1" thickBot="1" x14ac:dyDescent="0.25">
      <c r="B3828" s="532" t="s">
        <v>190</v>
      </c>
      <c r="C3828" s="532"/>
      <c r="D3828" s="532"/>
      <c r="E3828" s="532"/>
      <c r="F3828" s="533" t="e">
        <f>SUM(I3804:I3827)</f>
        <v>#REF!</v>
      </c>
      <c r="G3828" s="534"/>
      <c r="H3828" s="534"/>
      <c r="I3828" s="535"/>
      <c r="J3828" s="533" t="e">
        <f>IF(SUM(J3804:J3827)=0,"0.00",SUM(M3804:M3827))</f>
        <v>#REF!</v>
      </c>
      <c r="K3828" s="534"/>
      <c r="L3828" s="534"/>
      <c r="M3828" s="535"/>
    </row>
    <row r="3829" spans="2:13" s="254" customFormat="1" ht="27.75" customHeight="1" thickBot="1" x14ac:dyDescent="0.25">
      <c r="B3829" s="532" t="s">
        <v>97</v>
      </c>
      <c r="C3829" s="532"/>
      <c r="D3829" s="532"/>
      <c r="E3829" s="532"/>
      <c r="F3829" s="533" t="e">
        <f>IF(#REF!="５年以下","0",IF(#REF!="５年～１０年",0.1,IF(#REF!="１０年以上",0.15)))</f>
        <v>#REF!</v>
      </c>
      <c r="G3829" s="534"/>
      <c r="H3829" s="534"/>
      <c r="I3829" s="534"/>
      <c r="J3829" s="534"/>
      <c r="K3829" s="534"/>
      <c r="L3829" s="534"/>
      <c r="M3829" s="535"/>
    </row>
    <row r="3830" spans="2:13" s="254" customFormat="1" ht="27.75" customHeight="1" thickBot="1" x14ac:dyDescent="0.25">
      <c r="B3830" s="533" t="s">
        <v>273</v>
      </c>
      <c r="C3830" s="534"/>
      <c r="D3830" s="534"/>
      <c r="E3830" s="535"/>
      <c r="F3830" s="533" t="e">
        <f>F3828*(1+F3829)</f>
        <v>#REF!</v>
      </c>
      <c r="G3830" s="534"/>
      <c r="H3830" s="534"/>
      <c r="I3830" s="534"/>
      <c r="J3830" s="533" t="e">
        <f>J3828*(1+F3829)</f>
        <v>#REF!</v>
      </c>
      <c r="K3830" s="534"/>
      <c r="L3830" s="534"/>
      <c r="M3830" s="535"/>
    </row>
    <row r="3831" spans="2:13" s="254" customFormat="1" ht="27.75" customHeight="1" thickBot="1" x14ac:dyDescent="0.25">
      <c r="B3831" s="532" t="s">
        <v>191</v>
      </c>
      <c r="C3831" s="532"/>
      <c r="D3831" s="532"/>
      <c r="E3831" s="532"/>
      <c r="F3831" s="533" t="e">
        <f>#REF!*(#REF!*#REF!+#REF!*#REF!)</f>
        <v>#REF!</v>
      </c>
      <c r="G3831" s="534"/>
      <c r="H3831" s="535"/>
      <c r="I3831" s="532" t="e">
        <f>#REF!</f>
        <v>#REF!</v>
      </c>
      <c r="J3831" s="533"/>
      <c r="K3831" s="263" t="s">
        <v>230</v>
      </c>
      <c r="L3831" s="535" t="e">
        <f>B3802</f>
        <v>#REF!</v>
      </c>
      <c r="M3831" s="532"/>
    </row>
    <row r="3832" spans="2:13" s="254" customFormat="1" ht="45" customHeight="1" thickBot="1" x14ac:dyDescent="0.25">
      <c r="B3832" s="253"/>
      <c r="C3832" s="253"/>
      <c r="D3832" s="253"/>
      <c r="E3832" s="253"/>
      <c r="F3832" s="253"/>
      <c r="G3832" s="253"/>
      <c r="H3832" s="253"/>
      <c r="I3832" s="253"/>
      <c r="J3832" s="253"/>
      <c r="K3832" s="253"/>
      <c r="L3832" s="253"/>
      <c r="M3832" s="253"/>
    </row>
    <row r="3833" spans="2:13" s="254" customFormat="1" ht="27.75" customHeight="1" thickBot="1" x14ac:dyDescent="0.25">
      <c r="B3833" s="542" t="s">
        <v>128</v>
      </c>
      <c r="C3833" s="543"/>
      <c r="D3833" s="543"/>
      <c r="E3833" s="544"/>
      <c r="F3833" s="253"/>
      <c r="G3833" s="253"/>
      <c r="H3833" s="253"/>
      <c r="I3833" s="253"/>
      <c r="J3833" s="253"/>
      <c r="K3833" s="253"/>
      <c r="L3833" s="253"/>
      <c r="M3833" s="253"/>
    </row>
    <row r="3834" spans="2:13" s="254" customFormat="1" ht="27.75" customHeight="1" x14ac:dyDescent="0.2">
      <c r="B3834" s="545" t="e">
        <f>#REF!</f>
        <v>#REF!</v>
      </c>
      <c r="C3834" s="546"/>
      <c r="D3834" s="547"/>
      <c r="E3834" s="548"/>
      <c r="F3834" s="552" t="s">
        <v>240</v>
      </c>
      <c r="G3834" s="553"/>
      <c r="H3834" s="553"/>
      <c r="I3834" s="554"/>
      <c r="J3834" s="552" t="s">
        <v>239</v>
      </c>
      <c r="K3834" s="553"/>
      <c r="L3834" s="553"/>
      <c r="M3834" s="554"/>
    </row>
    <row r="3835" spans="2:13" s="254" customFormat="1" ht="27.75" customHeight="1" thickBot="1" x14ac:dyDescent="0.25">
      <c r="B3835" s="549"/>
      <c r="C3835" s="550"/>
      <c r="D3835" s="550"/>
      <c r="E3835" s="551"/>
      <c r="F3835" s="255" t="s">
        <v>149</v>
      </c>
      <c r="G3835" s="256" t="s">
        <v>151</v>
      </c>
      <c r="H3835" s="256" t="s">
        <v>96</v>
      </c>
      <c r="I3835" s="257" t="s">
        <v>150</v>
      </c>
      <c r="J3835" s="255" t="s">
        <v>149</v>
      </c>
      <c r="K3835" s="256" t="s">
        <v>151</v>
      </c>
      <c r="L3835" s="256" t="s">
        <v>96</v>
      </c>
      <c r="M3835" s="257" t="s">
        <v>150</v>
      </c>
    </row>
    <row r="3836" spans="2:13" s="254" customFormat="1" ht="27.75" customHeight="1" thickTop="1" x14ac:dyDescent="0.2">
      <c r="B3836" s="540" t="s">
        <v>241</v>
      </c>
      <c r="C3836" s="541"/>
      <c r="D3836" s="264"/>
      <c r="E3836" s="237" t="s">
        <v>242</v>
      </c>
      <c r="F3836" s="258" t="e">
        <f>IF(#REF!&gt;=1,IF(#REF!&gt;=1,#REF!),IF(#REF!&gt;=0,"",))</f>
        <v>#REF!</v>
      </c>
      <c r="G3836" s="241" t="e">
        <f>保全管理データ!N6611</f>
        <v>#REF!</v>
      </c>
      <c r="H3836" s="259" t="e">
        <f>IF(#REF!="無","",IF(#REF!="","",IF(#REF!="悪環境における作業",0.2,IF(#REF!="高所又は地下作業",0.1,IF(#REF!="錯綜場所作業",0.3,IF(#REF!="複雑な制約のある作業",0.4,IF(#REF!="単純な制約のある作業",0.2,0)))))))</f>
        <v>#REF!</v>
      </c>
      <c r="I3836" s="260" t="e">
        <f>IF(F3836="","",F3836*G3836*(1+IF(H3836="",0,H3836)))</f>
        <v>#REF!</v>
      </c>
      <c r="J3836" s="258" t="e">
        <f>IF(#REF!&gt;=1,IF(#REF!&gt;=1,#REF!),IF(#REF!&gt;=0,"",))</f>
        <v>#REF!</v>
      </c>
      <c r="K3836" s="241" t="e">
        <f>保全管理データ!N6638</f>
        <v>#REF!</v>
      </c>
      <c r="L3836" s="259" t="e">
        <f>IF(#REF!="","",IF(#REF!="悪環境における作業",0.2,IF(#REF!="高所又は地下作業",0.1,IF(#REF!="錯綜場所作業",0.3,IF(#REF!="複雑な制約のある作業",0.4,IF(#REF!="単純な制約のある作業",0.2,0))))))</f>
        <v>#REF!</v>
      </c>
      <c r="M3836" s="260" t="e">
        <f>IF(J3836="","",J3836*K3836*(1+IF(L3836="",0,L3836)))</f>
        <v>#REF!</v>
      </c>
    </row>
    <row r="3837" spans="2:13" s="254" customFormat="1" ht="27.75" customHeight="1" x14ac:dyDescent="0.2">
      <c r="B3837" s="536" t="s">
        <v>243</v>
      </c>
      <c r="C3837" s="537"/>
      <c r="D3837" s="265"/>
      <c r="E3837" s="224" t="s">
        <v>242</v>
      </c>
      <c r="F3837" s="258" t="e">
        <f>IF(#REF!&gt;=1,IF(#REF!&gt;=1,#REF!),IF(#REF!&gt;=0,"",))</f>
        <v>#REF!</v>
      </c>
      <c r="G3837" s="241" t="e">
        <f>保全管理データ!N6612</f>
        <v>#REF!</v>
      </c>
      <c r="H3837" s="259" t="e">
        <f>IF(#REF!="無","",IF(#REF!="","",IF(#REF!="悪環境における作業",0.2,IF(#REF!="高所又は地下作業",0.1,IF(#REF!="錯綜場所作業",0.3,IF(#REF!="複雑な制約のある作業",0.4,IF(#REF!="単純な制約のある作業",0.2,0)))))))</f>
        <v>#REF!</v>
      </c>
      <c r="I3837" s="260" t="e">
        <f t="shared" ref="I3837:I3859" si="237">IF(F3837="","",F3837*G3837*(1+IF(H3837="",0,H3837)))</f>
        <v>#REF!</v>
      </c>
      <c r="J3837" s="258" t="e">
        <f>IF(#REF!&gt;=1,IF(#REF!&gt;=1,#REF!),IF(#REF!&gt;=0,"",))</f>
        <v>#REF!</v>
      </c>
      <c r="K3837" s="241" t="e">
        <f>保全管理データ!N6639</f>
        <v>#REF!</v>
      </c>
      <c r="L3837" s="259" t="e">
        <f>IF(#REF!="","",IF(#REF!="悪環境における作業",0.2,IF(#REF!="高所又は地下作業",0.1,IF(#REF!="錯綜場所作業",0.3,IF(#REF!="複雑な制約のある作業",0.4,IF(#REF!="単純な制約のある作業",0.2,0))))))</f>
        <v>#REF!</v>
      </c>
      <c r="M3837" s="260" t="e">
        <f t="shared" ref="M3837:M3859" si="238">IF(J3837="","",J3837*K3837*(1+IF(L3837="",0,L3837)))</f>
        <v>#REF!</v>
      </c>
    </row>
    <row r="3838" spans="2:13" s="254" customFormat="1" ht="27.75" customHeight="1" x14ac:dyDescent="0.2">
      <c r="B3838" s="536" t="s">
        <v>249</v>
      </c>
      <c r="C3838" s="537"/>
      <c r="D3838" s="265"/>
      <c r="E3838" s="224" t="s">
        <v>244</v>
      </c>
      <c r="F3838" s="258" t="e">
        <f>IF(#REF!&gt;=1,IF(#REF!&gt;=1,#REF!),IF(#REF!&gt;=0,"",))</f>
        <v>#REF!</v>
      </c>
      <c r="G3838" s="241" t="e">
        <f>保全管理データ!N6613</f>
        <v>#REF!</v>
      </c>
      <c r="H3838" s="259" t="e">
        <f>IF(#REF!="無","",IF(#REF!="","",IF(#REF!="悪環境における作業",0.2,IF(#REF!="高所又は地下作業",0.1,IF(#REF!="錯綜場所作業",0.3,IF(#REF!="複雑な制約のある作業",0.4,IF(#REF!="単純な制約のある作業",0.2,0)))))))</f>
        <v>#REF!</v>
      </c>
      <c r="I3838" s="260" t="e">
        <f t="shared" si="237"/>
        <v>#REF!</v>
      </c>
      <c r="J3838" s="258" t="e">
        <f>IF(#REF!&gt;=1,IF(#REF!&gt;=1,#REF!),IF(#REF!&gt;=0,"",))</f>
        <v>#REF!</v>
      </c>
      <c r="K3838" s="241" t="e">
        <f>保全管理データ!N6640</f>
        <v>#REF!</v>
      </c>
      <c r="L3838" s="259" t="e">
        <f>IF(#REF!="","",IF(#REF!="悪環境における作業",0.2,IF(#REF!="高所又は地下作業",0.1,IF(#REF!="錯綜場所作業",0.3,IF(#REF!="複雑な制約のある作業",0.4,IF(#REF!="単純な制約のある作業",0.2,0))))))</f>
        <v>#REF!</v>
      </c>
      <c r="M3838" s="260" t="e">
        <f t="shared" si="238"/>
        <v>#REF!</v>
      </c>
    </row>
    <row r="3839" spans="2:13" s="254" customFormat="1" ht="27.75" customHeight="1" x14ac:dyDescent="0.2">
      <c r="B3839" s="536" t="s">
        <v>250</v>
      </c>
      <c r="C3839" s="537"/>
      <c r="D3839" s="265"/>
      <c r="E3839" s="224" t="s">
        <v>244</v>
      </c>
      <c r="F3839" s="258" t="e">
        <f>IF(#REF!&gt;=1,IF(#REF!&gt;=1,#REF!),IF(#REF!&gt;=0,"",))</f>
        <v>#REF!</v>
      </c>
      <c r="G3839" s="241" t="e">
        <f>保全管理データ!N6614</f>
        <v>#REF!</v>
      </c>
      <c r="H3839" s="259" t="e">
        <f>IF(#REF!="無","",IF(#REF!="","",IF(#REF!="悪環境における作業",0.2,IF(#REF!="高所又は地下作業",0.1,IF(#REF!="錯綜場所作業",0.3,IF(#REF!="複雑な制約のある作業",0.4,IF(#REF!="単純な制約のある作業",0.2,0)))))))</f>
        <v>#REF!</v>
      </c>
      <c r="I3839" s="260" t="e">
        <f t="shared" si="237"/>
        <v>#REF!</v>
      </c>
      <c r="J3839" s="258" t="e">
        <f>IF(#REF!&gt;=1,IF(#REF!&gt;=1,#REF!),IF(#REF!&gt;=0,"",))</f>
        <v>#REF!</v>
      </c>
      <c r="K3839" s="241" t="e">
        <f>保全管理データ!N6641</f>
        <v>#REF!</v>
      </c>
      <c r="L3839" s="259" t="e">
        <f>IF(#REF!="","",IF(#REF!="悪環境における作業",0.2,IF(#REF!="高所又は地下作業",0.1,IF(#REF!="錯綜場所作業",0.3,IF(#REF!="複雑な制約のある作業",0.4,IF(#REF!="単純な制約のある作業",0.2,0))))))</f>
        <v>#REF!</v>
      </c>
      <c r="M3839" s="260" t="e">
        <f t="shared" si="238"/>
        <v>#REF!</v>
      </c>
    </row>
    <row r="3840" spans="2:13" s="254" customFormat="1" ht="27.75" customHeight="1" x14ac:dyDescent="0.2">
      <c r="B3840" s="536" t="s">
        <v>251</v>
      </c>
      <c r="C3840" s="537"/>
      <c r="D3840" s="265"/>
      <c r="E3840" s="224" t="s">
        <v>242</v>
      </c>
      <c r="F3840" s="258" t="e">
        <f>IF(#REF!&gt;=1,IF(#REF!&gt;=1,#REF!),IF(#REF!&gt;=0,"",))</f>
        <v>#REF!</v>
      </c>
      <c r="G3840" s="241" t="e">
        <f>保全管理データ!N6615</f>
        <v>#REF!</v>
      </c>
      <c r="H3840" s="259" t="e">
        <f>IF(#REF!="無","",IF(#REF!="","",IF(#REF!="悪環境における作業",0.2,IF(#REF!="高所又は地下作業",0.1,IF(#REF!="錯綜場所作業",0.3,IF(#REF!="複雑な制約のある作業",0.4,IF(#REF!="単純な制約のある作業",0.2,0)))))))</f>
        <v>#REF!</v>
      </c>
      <c r="I3840" s="260" t="e">
        <f t="shared" si="237"/>
        <v>#REF!</v>
      </c>
      <c r="J3840" s="258" t="e">
        <f>IF(#REF!&gt;=1,IF(#REF!&gt;=1,#REF!),IF(#REF!&gt;=0,"",))</f>
        <v>#REF!</v>
      </c>
      <c r="K3840" s="241" t="e">
        <f>保全管理データ!N6642</f>
        <v>#REF!</v>
      </c>
      <c r="L3840" s="259" t="e">
        <f>IF(#REF!="","",IF(#REF!="悪環境における作業",0.2,IF(#REF!="高所又は地下作業",0.1,IF(#REF!="錯綜場所作業",0.3,IF(#REF!="複雑な制約のある作業",0.4,IF(#REF!="単純な制約のある作業",0.2,0))))))</f>
        <v>#REF!</v>
      </c>
      <c r="M3840" s="260" t="e">
        <f t="shared" si="238"/>
        <v>#REF!</v>
      </c>
    </row>
    <row r="3841" spans="2:13" s="254" customFormat="1" ht="27.75" customHeight="1" x14ac:dyDescent="0.2">
      <c r="B3841" s="536" t="s">
        <v>252</v>
      </c>
      <c r="C3841" s="537"/>
      <c r="D3841" s="265"/>
      <c r="E3841" s="224" t="s">
        <v>244</v>
      </c>
      <c r="F3841" s="258" t="e">
        <f>IF(#REF!&gt;=1,IF(#REF!&gt;=1,#REF!),IF(#REF!&gt;=0,"",))</f>
        <v>#REF!</v>
      </c>
      <c r="G3841" s="241" t="e">
        <f>保全管理データ!N6616</f>
        <v>#REF!</v>
      </c>
      <c r="H3841" s="259" t="e">
        <f>IF(#REF!="無","",IF(#REF!="","",IF(#REF!="悪環境における作業",0.2,IF(#REF!="高所又は地下作業",0.1,IF(#REF!="錯綜場所作業",0.3,IF(#REF!="複雑な制約のある作業",0.4,IF(#REF!="単純な制約のある作業",0.2,0)))))))</f>
        <v>#REF!</v>
      </c>
      <c r="I3841" s="260" t="e">
        <f t="shared" si="237"/>
        <v>#REF!</v>
      </c>
      <c r="J3841" s="258" t="e">
        <f>IF(#REF!&gt;=1,IF(#REF!&gt;=1,#REF!),IF(#REF!&gt;=0,"",))</f>
        <v>#REF!</v>
      </c>
      <c r="K3841" s="241" t="e">
        <f>保全管理データ!N6643</f>
        <v>#REF!</v>
      </c>
      <c r="L3841" s="259" t="e">
        <f>IF(#REF!="","",IF(#REF!="悪環境における作業",0.2,IF(#REF!="高所又は地下作業",0.1,IF(#REF!="錯綜場所作業",0.3,IF(#REF!="複雑な制約のある作業",0.4,IF(#REF!="単純な制約のある作業",0.2,0))))))</f>
        <v>#REF!</v>
      </c>
      <c r="M3841" s="260" t="e">
        <f t="shared" si="238"/>
        <v>#REF!</v>
      </c>
    </row>
    <row r="3842" spans="2:13" s="254" customFormat="1" ht="27.75" customHeight="1" x14ac:dyDescent="0.2">
      <c r="B3842" s="536" t="s">
        <v>253</v>
      </c>
      <c r="C3842" s="537"/>
      <c r="D3842" s="265"/>
      <c r="E3842" s="224" t="s">
        <v>242</v>
      </c>
      <c r="F3842" s="258" t="e">
        <f>IF(#REF!&gt;=1,IF(#REF!&gt;=1,#REF!),IF(#REF!&gt;=0,"",))</f>
        <v>#REF!</v>
      </c>
      <c r="G3842" s="241" t="e">
        <f>保全管理データ!N6617</f>
        <v>#REF!</v>
      </c>
      <c r="H3842" s="259" t="e">
        <f>IF(#REF!="無","",IF(#REF!="","",IF(#REF!="悪環境における作業",0.2,IF(#REF!="高所又は地下作業",0.1,IF(#REF!="錯綜場所作業",0.3,IF(#REF!="複雑な制約のある作業",0.4,IF(#REF!="単純な制約のある作業",0.2,0)))))))</f>
        <v>#REF!</v>
      </c>
      <c r="I3842" s="260" t="e">
        <f t="shared" si="237"/>
        <v>#REF!</v>
      </c>
      <c r="J3842" s="258" t="e">
        <f>IF(#REF!&gt;=1,IF(#REF!&gt;=1,#REF!),IF(#REF!&gt;=0,"",))</f>
        <v>#REF!</v>
      </c>
      <c r="K3842" s="241" t="e">
        <f>保全管理データ!N6644</f>
        <v>#REF!</v>
      </c>
      <c r="L3842" s="259" t="e">
        <f>IF(#REF!="","",IF(#REF!="悪環境における作業",0.2,IF(#REF!="高所又は地下作業",0.1,IF(#REF!="錯綜場所作業",0.3,IF(#REF!="複雑な制約のある作業",0.4,IF(#REF!="単純な制約のある作業",0.2,0))))))</f>
        <v>#REF!</v>
      </c>
      <c r="M3842" s="260" t="e">
        <f t="shared" si="238"/>
        <v>#REF!</v>
      </c>
    </row>
    <row r="3843" spans="2:13" s="254" customFormat="1" ht="27.75" customHeight="1" x14ac:dyDescent="0.2">
      <c r="B3843" s="536" t="s">
        <v>254</v>
      </c>
      <c r="C3843" s="537"/>
      <c r="D3843" s="265"/>
      <c r="E3843" s="224" t="s">
        <v>242</v>
      </c>
      <c r="F3843" s="258" t="e">
        <f>IF(#REF!&gt;=1,IF(#REF!&gt;=1,#REF!),IF(#REF!&gt;=0,"",))</f>
        <v>#REF!</v>
      </c>
      <c r="G3843" s="241" t="e">
        <f>保全管理データ!N6618</f>
        <v>#REF!</v>
      </c>
      <c r="H3843" s="259" t="e">
        <f>IF(#REF!="無","",IF(#REF!="","",IF(#REF!="悪環境における作業",0.2,IF(#REF!="高所又は地下作業",0.1,IF(#REF!="錯綜場所作業",0.3,IF(#REF!="複雑な制約のある作業",0.4,IF(#REF!="単純な制約のある作業",0.2,0)))))))</f>
        <v>#REF!</v>
      </c>
      <c r="I3843" s="260" t="e">
        <f t="shared" si="237"/>
        <v>#REF!</v>
      </c>
      <c r="J3843" s="258" t="e">
        <f>IF(#REF!&gt;=1,IF(#REF!&gt;=1,#REF!),IF(#REF!&gt;=0,"",))</f>
        <v>#REF!</v>
      </c>
      <c r="K3843" s="241" t="e">
        <f>保全管理データ!N6645</f>
        <v>#REF!</v>
      </c>
      <c r="L3843" s="259" t="e">
        <f>IF(#REF!="","",IF(#REF!="悪環境における作業",0.2,IF(#REF!="高所又は地下作業",0.1,IF(#REF!="錯綜場所作業",0.3,IF(#REF!="複雑な制約のある作業",0.4,IF(#REF!="単純な制約のある作業",0.2,0))))))</f>
        <v>#REF!</v>
      </c>
      <c r="M3843" s="260" t="e">
        <f t="shared" si="238"/>
        <v>#REF!</v>
      </c>
    </row>
    <row r="3844" spans="2:13" s="254" customFormat="1" ht="27.75" customHeight="1" x14ac:dyDescent="0.2">
      <c r="B3844" s="536" t="s">
        <v>255</v>
      </c>
      <c r="C3844" s="537"/>
      <c r="D3844" s="265"/>
      <c r="E3844" s="224" t="s">
        <v>245</v>
      </c>
      <c r="F3844" s="258" t="e">
        <f>IF(#REF!&gt;=1,IF(#REF!&gt;=1,#REF!),IF(#REF!&gt;=0,"",))</f>
        <v>#REF!</v>
      </c>
      <c r="G3844" s="241" t="e">
        <f>保全管理データ!N6619</f>
        <v>#REF!</v>
      </c>
      <c r="H3844" s="259" t="e">
        <f>IF(#REF!="無","",IF(#REF!="","",IF(#REF!="悪環境における作業",0.2,IF(#REF!="高所又は地下作業",0.1,IF(#REF!="錯綜場所作業",0.3,IF(#REF!="複雑な制約のある作業",0.4,IF(#REF!="単純な制約のある作業",0.2,0)))))))</f>
        <v>#REF!</v>
      </c>
      <c r="I3844" s="260" t="e">
        <f t="shared" si="237"/>
        <v>#REF!</v>
      </c>
      <c r="J3844" s="258" t="e">
        <f>IF(#REF!&gt;=1,IF(#REF!&gt;=1,#REF!),IF(#REF!&gt;=0,"",))</f>
        <v>#REF!</v>
      </c>
      <c r="K3844" s="241" t="e">
        <f>保全管理データ!N6646</f>
        <v>#REF!</v>
      </c>
      <c r="L3844" s="259" t="e">
        <f>IF(#REF!="","",IF(#REF!="悪環境における作業",0.2,IF(#REF!="高所又は地下作業",0.1,IF(#REF!="錯綜場所作業",0.3,IF(#REF!="複雑な制約のある作業",0.4,IF(#REF!="単純な制約のある作業",0.2,0))))))</f>
        <v>#REF!</v>
      </c>
      <c r="M3844" s="260" t="e">
        <f t="shared" si="238"/>
        <v>#REF!</v>
      </c>
    </row>
    <row r="3845" spans="2:13" s="254" customFormat="1" ht="27.75" customHeight="1" x14ac:dyDescent="0.2">
      <c r="B3845" s="536" t="s">
        <v>256</v>
      </c>
      <c r="C3845" s="537"/>
      <c r="D3845" s="265"/>
      <c r="E3845" s="224" t="s">
        <v>242</v>
      </c>
      <c r="F3845" s="258" t="e">
        <f>IF(#REF!&gt;=1,IF(#REF!&gt;=1,#REF!),IF(#REF!&gt;=0,"",))</f>
        <v>#REF!</v>
      </c>
      <c r="G3845" s="241" t="e">
        <f>保全管理データ!N6620</f>
        <v>#REF!</v>
      </c>
      <c r="H3845" s="259" t="e">
        <f>IF(#REF!="無","",IF(#REF!="","",IF(#REF!="悪環境における作業",0.2,IF(#REF!="高所又は地下作業",0.1,IF(#REF!="錯綜場所作業",0.3,IF(#REF!="複雑な制約のある作業",0.4,IF(#REF!="単純な制約のある作業",0.2,0)))))))</f>
        <v>#REF!</v>
      </c>
      <c r="I3845" s="260" t="e">
        <f t="shared" si="237"/>
        <v>#REF!</v>
      </c>
      <c r="J3845" s="258" t="e">
        <f>IF(#REF!&gt;=1,IF(#REF!&gt;=1,#REF!),IF(#REF!&gt;=0,"",))</f>
        <v>#REF!</v>
      </c>
      <c r="K3845" s="241" t="e">
        <f>保全管理データ!N6647</f>
        <v>#REF!</v>
      </c>
      <c r="L3845" s="259" t="e">
        <f>IF(#REF!="","",IF(#REF!="悪環境における作業",0.2,IF(#REF!="高所又は地下作業",0.1,IF(#REF!="錯綜場所作業",0.3,IF(#REF!="複雑な制約のある作業",0.4,IF(#REF!="単純な制約のある作業",0.2,0))))))</f>
        <v>#REF!</v>
      </c>
      <c r="M3845" s="260" t="e">
        <f t="shared" si="238"/>
        <v>#REF!</v>
      </c>
    </row>
    <row r="3846" spans="2:13" s="254" customFormat="1" ht="27.75" customHeight="1" x14ac:dyDescent="0.2">
      <c r="B3846" s="536" t="s">
        <v>257</v>
      </c>
      <c r="C3846" s="537"/>
      <c r="D3846" s="265"/>
      <c r="E3846" s="224" t="s">
        <v>245</v>
      </c>
      <c r="F3846" s="258" t="e">
        <f>IF(#REF!&gt;=1,IF(#REF!&gt;=1,#REF!),IF(#REF!&gt;=0,"",))</f>
        <v>#REF!</v>
      </c>
      <c r="G3846" s="241" t="e">
        <f>保全管理データ!N6621</f>
        <v>#REF!</v>
      </c>
      <c r="H3846" s="259" t="e">
        <f>IF(#REF!="無","",IF(#REF!="","",IF(#REF!="悪環境における作業",0.2,IF(#REF!="高所又は地下作業",0.1,IF(#REF!="錯綜場所作業",0.3,IF(#REF!="複雑な制約のある作業",0.4,IF(#REF!="単純な制約のある作業",0.2,0)))))))</f>
        <v>#REF!</v>
      </c>
      <c r="I3846" s="260" t="e">
        <f t="shared" si="237"/>
        <v>#REF!</v>
      </c>
      <c r="J3846" s="258" t="e">
        <f>IF(#REF!&gt;=1,IF(#REF!&gt;=1,#REF!),IF(#REF!&gt;=0,"",))</f>
        <v>#REF!</v>
      </c>
      <c r="K3846" s="241" t="e">
        <f>保全管理データ!N6648</f>
        <v>#REF!</v>
      </c>
      <c r="L3846" s="259" t="e">
        <f>IF(#REF!="","",IF(#REF!="悪環境における作業",0.2,IF(#REF!="高所又は地下作業",0.1,IF(#REF!="錯綜場所作業",0.3,IF(#REF!="複雑な制約のある作業",0.4,IF(#REF!="単純な制約のある作業",0.2,0))))))</f>
        <v>#REF!</v>
      </c>
      <c r="M3846" s="260" t="e">
        <f t="shared" si="238"/>
        <v>#REF!</v>
      </c>
    </row>
    <row r="3847" spans="2:13" s="254" customFormat="1" ht="27.75" customHeight="1" x14ac:dyDescent="0.2">
      <c r="B3847" s="536" t="s">
        <v>258</v>
      </c>
      <c r="C3847" s="537"/>
      <c r="D3847" s="265"/>
      <c r="E3847" s="224" t="s">
        <v>245</v>
      </c>
      <c r="F3847" s="258" t="e">
        <f>IF(#REF!&gt;=1,IF(#REF!&gt;=1,#REF!),IF(#REF!&gt;=0,"",))</f>
        <v>#REF!</v>
      </c>
      <c r="G3847" s="241" t="e">
        <f>保全管理データ!N6622</f>
        <v>#REF!</v>
      </c>
      <c r="H3847" s="259" t="e">
        <f>IF(#REF!="無","",IF(#REF!="","",IF(#REF!="悪環境における作業",0.2,IF(#REF!="高所又は地下作業",0.1,IF(#REF!="錯綜場所作業",0.3,IF(#REF!="複雑な制約のある作業",0.4,IF(#REF!="単純な制約のある作業",0.2,0)))))))</f>
        <v>#REF!</v>
      </c>
      <c r="I3847" s="260" t="e">
        <f t="shared" si="237"/>
        <v>#REF!</v>
      </c>
      <c r="J3847" s="258" t="e">
        <f>IF(#REF!&gt;=1,IF(#REF!&gt;=1,#REF!),IF(#REF!&gt;=0,"",))</f>
        <v>#REF!</v>
      </c>
      <c r="K3847" s="241" t="e">
        <f>保全管理データ!N6649</f>
        <v>#REF!</v>
      </c>
      <c r="L3847" s="259" t="e">
        <f>IF(#REF!="","",IF(#REF!="悪環境における作業",0.2,IF(#REF!="高所又は地下作業",0.1,IF(#REF!="錯綜場所作業",0.3,IF(#REF!="複雑な制約のある作業",0.4,IF(#REF!="単純な制約のある作業",0.2,0))))))</f>
        <v>#REF!</v>
      </c>
      <c r="M3847" s="260" t="e">
        <f t="shared" si="238"/>
        <v>#REF!</v>
      </c>
    </row>
    <row r="3848" spans="2:13" s="254" customFormat="1" ht="27.75" customHeight="1" x14ac:dyDescent="0.2">
      <c r="B3848" s="536" t="s">
        <v>259</v>
      </c>
      <c r="C3848" s="537"/>
      <c r="D3848" s="265"/>
      <c r="E3848" s="224" t="s">
        <v>245</v>
      </c>
      <c r="F3848" s="258" t="e">
        <f>IF(#REF!&gt;=1,IF(#REF!&gt;=1,#REF!),IF(#REF!&gt;=0,"",))</f>
        <v>#REF!</v>
      </c>
      <c r="G3848" s="241" t="e">
        <f>保全管理データ!N6623</f>
        <v>#REF!</v>
      </c>
      <c r="H3848" s="259" t="e">
        <f>IF(#REF!="無","",IF(#REF!="","",IF(#REF!="悪環境における作業",0.2,IF(#REF!="高所又は地下作業",0.1,IF(#REF!="錯綜場所作業",0.3,IF(#REF!="複雑な制約のある作業",0.4,IF(#REF!="単純な制約のある作業",0.2,0)))))))</f>
        <v>#REF!</v>
      </c>
      <c r="I3848" s="260" t="e">
        <f t="shared" si="237"/>
        <v>#REF!</v>
      </c>
      <c r="J3848" s="258" t="e">
        <f>IF(#REF!&gt;=1,IF(#REF!&gt;=1,#REF!),IF(#REF!&gt;=0,"",))</f>
        <v>#REF!</v>
      </c>
      <c r="K3848" s="241" t="e">
        <f>保全管理データ!N6650</f>
        <v>#REF!</v>
      </c>
      <c r="L3848" s="259" t="e">
        <f>IF(#REF!="","",IF(#REF!="悪環境における作業",0.2,IF(#REF!="高所又は地下作業",0.1,IF(#REF!="錯綜場所作業",0.3,IF(#REF!="複雑な制約のある作業",0.4,IF(#REF!="単純な制約のある作業",0.2,0))))))</f>
        <v>#REF!</v>
      </c>
      <c r="M3848" s="260" t="e">
        <f t="shared" si="238"/>
        <v>#REF!</v>
      </c>
    </row>
    <row r="3849" spans="2:13" s="254" customFormat="1" ht="27.75" customHeight="1" x14ac:dyDescent="0.2">
      <c r="B3849" s="536" t="s">
        <v>260</v>
      </c>
      <c r="C3849" s="537"/>
      <c r="D3849" s="265"/>
      <c r="E3849" s="224" t="s">
        <v>248</v>
      </c>
      <c r="F3849" s="258" t="e">
        <f>IF(#REF!&gt;=1,IF(#REF!&gt;=1,#REF!),IF(#REF!&gt;=0,"",))</f>
        <v>#REF!</v>
      </c>
      <c r="G3849" s="241" t="e">
        <f>保全管理データ!N6624</f>
        <v>#REF!</v>
      </c>
      <c r="H3849" s="259" t="e">
        <f>IF(#REF!="無","",IF(#REF!="","",IF(#REF!="悪環境における作業",0.2,IF(#REF!="高所又は地下作業",0.1,IF(#REF!="錯綜場所作業",0.3,IF(#REF!="複雑な制約のある作業",0.4,IF(#REF!="単純な制約のある作業",0.2,0)))))))</f>
        <v>#REF!</v>
      </c>
      <c r="I3849" s="260" t="e">
        <f t="shared" si="237"/>
        <v>#REF!</v>
      </c>
      <c r="J3849" s="258" t="e">
        <f>IF(#REF!&gt;=1,IF(#REF!&gt;=1,#REF!),IF(#REF!&gt;=0,"",))</f>
        <v>#REF!</v>
      </c>
      <c r="K3849" s="241" t="e">
        <f>保全管理データ!N6651</f>
        <v>#REF!</v>
      </c>
      <c r="L3849" s="259" t="e">
        <f>IF(#REF!="","",IF(#REF!="悪環境における作業",0.2,IF(#REF!="高所又は地下作業",0.1,IF(#REF!="錯綜場所作業",0.3,IF(#REF!="複雑な制約のある作業",0.4,IF(#REF!="単純な制約のある作業",0.2,0))))))</f>
        <v>#REF!</v>
      </c>
      <c r="M3849" s="260" t="e">
        <f t="shared" si="238"/>
        <v>#REF!</v>
      </c>
    </row>
    <row r="3850" spans="2:13" s="254" customFormat="1" ht="27.75" customHeight="1" x14ac:dyDescent="0.2">
      <c r="B3850" s="536" t="s">
        <v>261</v>
      </c>
      <c r="C3850" s="537"/>
      <c r="D3850" s="265"/>
      <c r="E3850" s="224" t="s">
        <v>247</v>
      </c>
      <c r="F3850" s="258" t="e">
        <f>IF(#REF!&gt;=1,IF(#REF!&gt;=1,#REF!),IF(#REF!&gt;=0,"",))</f>
        <v>#REF!</v>
      </c>
      <c r="G3850" s="241" t="e">
        <f>保全管理データ!N6625</f>
        <v>#REF!</v>
      </c>
      <c r="H3850" s="259" t="e">
        <f>IF(#REF!="無","",IF(#REF!="","",IF(#REF!="悪環境における作業",0.2,IF(#REF!="高所又は地下作業",0.1,IF(#REF!="錯綜場所作業",0.3,IF(#REF!="複雑な制約のある作業",0.4,IF(#REF!="単純な制約のある作業",0.2,0)))))))</f>
        <v>#REF!</v>
      </c>
      <c r="I3850" s="260" t="e">
        <f t="shared" si="237"/>
        <v>#REF!</v>
      </c>
      <c r="J3850" s="258" t="e">
        <f>IF(#REF!&gt;=1,IF(#REF!&gt;=1,#REF!),IF(#REF!&gt;=0,"",))</f>
        <v>#REF!</v>
      </c>
      <c r="K3850" s="241" t="e">
        <f>保全管理データ!N6652</f>
        <v>#REF!</v>
      </c>
      <c r="L3850" s="259" t="e">
        <f>IF(#REF!="","",IF(#REF!="悪環境における作業",0.2,IF(#REF!="高所又は地下作業",0.1,IF(#REF!="錯綜場所作業",0.3,IF(#REF!="複雑な制約のある作業",0.4,IF(#REF!="単純な制約のある作業",0.2,0))))))</f>
        <v>#REF!</v>
      </c>
      <c r="M3850" s="260" t="e">
        <f t="shared" si="238"/>
        <v>#REF!</v>
      </c>
    </row>
    <row r="3851" spans="2:13" s="254" customFormat="1" ht="27.75" customHeight="1" x14ac:dyDescent="0.2">
      <c r="B3851" s="536" t="s">
        <v>262</v>
      </c>
      <c r="C3851" s="537"/>
      <c r="D3851" s="265"/>
      <c r="E3851" s="224" t="s">
        <v>245</v>
      </c>
      <c r="F3851" s="258" t="e">
        <f>IF(#REF!&gt;=1,IF(#REF!&gt;=1,#REF!),IF(#REF!&gt;=0,"",))</f>
        <v>#REF!</v>
      </c>
      <c r="G3851" s="241" t="e">
        <f>保全管理データ!N6626</f>
        <v>#REF!</v>
      </c>
      <c r="H3851" s="259" t="e">
        <f>IF(#REF!="無","",IF(#REF!="","",IF(#REF!="悪環境における作業",0.2,IF(#REF!="高所又は地下作業",0.1,IF(#REF!="錯綜場所作業",0.3,IF(#REF!="複雑な制約のある作業",0.4,IF(#REF!="単純な制約のある作業",0.2,0)))))))</f>
        <v>#REF!</v>
      </c>
      <c r="I3851" s="260" t="e">
        <f t="shared" si="237"/>
        <v>#REF!</v>
      </c>
      <c r="J3851" s="258" t="e">
        <f>IF(#REF!&gt;=1,IF(#REF!&gt;=1,#REF!),IF(#REF!&gt;=0,"",))</f>
        <v>#REF!</v>
      </c>
      <c r="K3851" s="241" t="e">
        <f>保全管理データ!N6653</f>
        <v>#REF!</v>
      </c>
      <c r="L3851" s="259" t="e">
        <f>IF(#REF!="","",IF(#REF!="悪環境における作業",0.2,IF(#REF!="高所又は地下作業",0.1,IF(#REF!="錯綜場所作業",0.3,IF(#REF!="複雑な制約のある作業",0.4,IF(#REF!="単純な制約のある作業",0.2,0))))))</f>
        <v>#REF!</v>
      </c>
      <c r="M3851" s="260" t="e">
        <f t="shared" si="238"/>
        <v>#REF!</v>
      </c>
    </row>
    <row r="3852" spans="2:13" s="254" customFormat="1" ht="27.75" customHeight="1" x14ac:dyDescent="0.2">
      <c r="B3852" s="536" t="s">
        <v>263</v>
      </c>
      <c r="C3852" s="537"/>
      <c r="D3852" s="265"/>
      <c r="E3852" s="224" t="s">
        <v>245</v>
      </c>
      <c r="F3852" s="258" t="e">
        <f>IF(#REF!&gt;=1,IF(#REF!&gt;=1,#REF!),IF(#REF!&gt;=0,"",))</f>
        <v>#REF!</v>
      </c>
      <c r="G3852" s="241" t="e">
        <f>保全管理データ!N6627</f>
        <v>#REF!</v>
      </c>
      <c r="H3852" s="259" t="e">
        <f>IF(#REF!="無","",IF(#REF!="","",IF(#REF!="悪環境における作業",0.2,IF(#REF!="高所又は地下作業",0.1,IF(#REF!="錯綜場所作業",0.3,IF(#REF!="複雑な制約のある作業",0.4,IF(#REF!="単純な制約のある作業",0.2,0)))))))</f>
        <v>#REF!</v>
      </c>
      <c r="I3852" s="260" t="e">
        <f t="shared" si="237"/>
        <v>#REF!</v>
      </c>
      <c r="J3852" s="258" t="e">
        <f>IF(#REF!&gt;=1,IF(#REF!&gt;=1,#REF!),IF(#REF!&gt;=0,"",))</f>
        <v>#REF!</v>
      </c>
      <c r="K3852" s="241" t="e">
        <f>保全管理データ!N6654</f>
        <v>#REF!</v>
      </c>
      <c r="L3852" s="259" t="e">
        <f>IF(#REF!="","",IF(#REF!="悪環境における作業",0.2,IF(#REF!="高所又は地下作業",0.1,IF(#REF!="錯綜場所作業",0.3,IF(#REF!="複雑な制約のある作業",0.4,IF(#REF!="単純な制約のある作業",0.2,0))))))</f>
        <v>#REF!</v>
      </c>
      <c r="M3852" s="260" t="e">
        <f t="shared" si="238"/>
        <v>#REF!</v>
      </c>
    </row>
    <row r="3853" spans="2:13" s="254" customFormat="1" ht="27.75" customHeight="1" x14ac:dyDescent="0.2">
      <c r="B3853" s="536" t="s">
        <v>264</v>
      </c>
      <c r="C3853" s="537"/>
      <c r="D3853" s="265"/>
      <c r="E3853" s="224" t="s">
        <v>245</v>
      </c>
      <c r="F3853" s="258" t="e">
        <f>IF(#REF!&gt;=1,IF(#REF!&gt;=1,#REF!),IF(#REF!&gt;=0,"",))</f>
        <v>#REF!</v>
      </c>
      <c r="G3853" s="241" t="e">
        <f>保全管理データ!N6628</f>
        <v>#REF!</v>
      </c>
      <c r="H3853" s="259" t="e">
        <f>IF(#REF!="無","",IF(#REF!="","",IF(#REF!="悪環境における作業",0.2,IF(#REF!="高所又は地下作業",0.1,IF(#REF!="錯綜場所作業",0.3,IF(#REF!="複雑な制約のある作業",0.4,IF(#REF!="単純な制約のある作業",0.2,0)))))))</f>
        <v>#REF!</v>
      </c>
      <c r="I3853" s="260" t="e">
        <f t="shared" si="237"/>
        <v>#REF!</v>
      </c>
      <c r="J3853" s="258" t="e">
        <f>IF(#REF!&gt;=1,IF(#REF!&gt;=1,#REF!),IF(#REF!&gt;=0,"",))</f>
        <v>#REF!</v>
      </c>
      <c r="K3853" s="241" t="e">
        <f>保全管理データ!N6655</f>
        <v>#REF!</v>
      </c>
      <c r="L3853" s="259" t="e">
        <f>IF(#REF!="","",IF(#REF!="悪環境における作業",0.2,IF(#REF!="高所又は地下作業",0.1,IF(#REF!="錯綜場所作業",0.3,IF(#REF!="複雑な制約のある作業",0.4,IF(#REF!="単純な制約のある作業",0.2,0))))))</f>
        <v>#REF!</v>
      </c>
      <c r="M3853" s="260" t="e">
        <f t="shared" si="238"/>
        <v>#REF!</v>
      </c>
    </row>
    <row r="3854" spans="2:13" s="254" customFormat="1" ht="27.75" customHeight="1" x14ac:dyDescent="0.2">
      <c r="B3854" s="536" t="s">
        <v>265</v>
      </c>
      <c r="C3854" s="537"/>
      <c r="D3854" s="265"/>
      <c r="E3854" s="224" t="s">
        <v>245</v>
      </c>
      <c r="F3854" s="258" t="e">
        <f>IF(#REF!&gt;=1,IF(#REF!&gt;=1,#REF!),IF(#REF!&gt;=0,"",))</f>
        <v>#REF!</v>
      </c>
      <c r="G3854" s="241" t="e">
        <f>保全管理データ!N6629</f>
        <v>#REF!</v>
      </c>
      <c r="H3854" s="259" t="e">
        <f>IF(#REF!="無","",IF(#REF!="","",IF(#REF!="悪環境における作業",0.2,IF(#REF!="高所又は地下作業",0.1,IF(#REF!="錯綜場所作業",0.3,IF(#REF!="複雑な制約のある作業",0.4,IF(#REF!="単純な制約のある作業",0.2,0)))))))</f>
        <v>#REF!</v>
      </c>
      <c r="I3854" s="260" t="e">
        <f t="shared" si="237"/>
        <v>#REF!</v>
      </c>
      <c r="J3854" s="258" t="e">
        <f>IF(#REF!&gt;=1,IF(#REF!&gt;=1,#REF!),IF(#REF!&gt;=0,"",))</f>
        <v>#REF!</v>
      </c>
      <c r="K3854" s="241" t="e">
        <f>保全管理データ!N6656</f>
        <v>#REF!</v>
      </c>
      <c r="L3854" s="259" t="e">
        <f>IF(#REF!="","",IF(#REF!="悪環境における作業",0.2,IF(#REF!="高所又は地下作業",0.1,IF(#REF!="錯綜場所作業",0.3,IF(#REF!="複雑な制約のある作業",0.4,IF(#REF!="単純な制約のある作業",0.2,0))))))</f>
        <v>#REF!</v>
      </c>
      <c r="M3854" s="260" t="e">
        <f t="shared" si="238"/>
        <v>#REF!</v>
      </c>
    </row>
    <row r="3855" spans="2:13" s="254" customFormat="1" ht="27.75" customHeight="1" x14ac:dyDescent="0.2">
      <c r="B3855" s="536" t="s">
        <v>266</v>
      </c>
      <c r="C3855" s="537"/>
      <c r="D3855" s="265"/>
      <c r="E3855" s="224" t="s">
        <v>245</v>
      </c>
      <c r="F3855" s="258" t="e">
        <f>IF(#REF!&gt;=1,IF(#REF!&gt;=1,#REF!),IF(#REF!&gt;=0,"",))</f>
        <v>#REF!</v>
      </c>
      <c r="G3855" s="241" t="e">
        <f>保全管理データ!N6630</f>
        <v>#REF!</v>
      </c>
      <c r="H3855" s="259" t="e">
        <f>IF(#REF!="無","",IF(#REF!="","",IF(#REF!="悪環境における作業",0.2,IF(#REF!="高所又は地下作業",0.1,IF(#REF!="錯綜場所作業",0.3,IF(#REF!="複雑な制約のある作業",0.4,IF(#REF!="単純な制約のある作業",0.2,0)))))))</f>
        <v>#REF!</v>
      </c>
      <c r="I3855" s="260" t="e">
        <f t="shared" si="237"/>
        <v>#REF!</v>
      </c>
      <c r="J3855" s="258" t="e">
        <f>IF(#REF!&gt;=1,IF(#REF!&gt;=1,#REF!),IF(#REF!&gt;=0,"",))</f>
        <v>#REF!</v>
      </c>
      <c r="K3855" s="241" t="e">
        <f>保全管理データ!N6657</f>
        <v>#REF!</v>
      </c>
      <c r="L3855" s="259" t="e">
        <f>IF(#REF!="","",IF(#REF!="悪環境における作業",0.2,IF(#REF!="高所又は地下作業",0.1,IF(#REF!="錯綜場所作業",0.3,IF(#REF!="複雑な制約のある作業",0.4,IF(#REF!="単純な制約のある作業",0.2,0))))))</f>
        <v>#REF!</v>
      </c>
      <c r="M3855" s="260" t="e">
        <f t="shared" si="238"/>
        <v>#REF!</v>
      </c>
    </row>
    <row r="3856" spans="2:13" s="254" customFormat="1" ht="27.75" customHeight="1" x14ac:dyDescent="0.2">
      <c r="B3856" s="536" t="s">
        <v>81</v>
      </c>
      <c r="C3856" s="537"/>
      <c r="D3856" s="265"/>
      <c r="E3856" s="224" t="s">
        <v>245</v>
      </c>
      <c r="F3856" s="258" t="e">
        <f>IF(#REF!&gt;=1,IF(#REF!&gt;=1,#REF!),IF(#REF!&gt;=0,"",))</f>
        <v>#REF!</v>
      </c>
      <c r="G3856" s="241" t="e">
        <f>保全管理データ!N6631</f>
        <v>#REF!</v>
      </c>
      <c r="H3856" s="259" t="e">
        <f>IF(#REF!="無","",IF(#REF!="","",IF(#REF!="悪環境における作業",0.2,IF(#REF!="高所又は地下作業",0.1,IF(#REF!="錯綜場所作業",0.3,IF(#REF!="複雑な制約のある作業",0.4,IF(#REF!="単純な制約のある作業",0.2,0)))))))</f>
        <v>#REF!</v>
      </c>
      <c r="I3856" s="260" t="e">
        <f t="shared" si="237"/>
        <v>#REF!</v>
      </c>
      <c r="J3856" s="258" t="e">
        <f>IF(#REF!&gt;=1,IF(#REF!&gt;=1,#REF!),IF(#REF!&gt;=0,"",))</f>
        <v>#REF!</v>
      </c>
      <c r="K3856" s="241" t="e">
        <f>保全管理データ!N6658</f>
        <v>#REF!</v>
      </c>
      <c r="L3856" s="259" t="e">
        <f>IF(#REF!="","",IF(#REF!="悪環境における作業",0.2,IF(#REF!="高所又は地下作業",0.1,IF(#REF!="錯綜場所作業",0.3,IF(#REF!="複雑な制約のある作業",0.4,IF(#REF!="単純な制約のある作業",0.2,0))))))</f>
        <v>#REF!</v>
      </c>
      <c r="M3856" s="260" t="e">
        <f t="shared" si="238"/>
        <v>#REF!</v>
      </c>
    </row>
    <row r="3857" spans="2:13" s="254" customFormat="1" ht="27.75" customHeight="1" x14ac:dyDescent="0.2">
      <c r="B3857" s="536" t="s">
        <v>267</v>
      </c>
      <c r="C3857" s="537"/>
      <c r="D3857" s="265"/>
      <c r="E3857" s="224" t="s">
        <v>247</v>
      </c>
      <c r="F3857" s="258" t="e">
        <f>IF(#REF!&gt;=1,IF(#REF!&gt;=1,#REF!),IF(#REF!&gt;=0,"",))</f>
        <v>#REF!</v>
      </c>
      <c r="G3857" s="241" t="e">
        <f>保全管理データ!N6632</f>
        <v>#REF!</v>
      </c>
      <c r="H3857" s="259" t="e">
        <f>IF(#REF!="無","",IF(#REF!="","",IF(#REF!="悪環境における作業",0.2,IF(#REF!="高所又は地下作業",0.1,IF(#REF!="錯綜場所作業",0.3,IF(#REF!="複雑な制約のある作業",0.4,IF(#REF!="単純な制約のある作業",0.2,0)))))))</f>
        <v>#REF!</v>
      </c>
      <c r="I3857" s="260" t="e">
        <f t="shared" si="237"/>
        <v>#REF!</v>
      </c>
      <c r="J3857" s="258" t="e">
        <f>IF(#REF!&gt;=1,IF(#REF!&gt;=1,#REF!),IF(#REF!&gt;=0,"",))</f>
        <v>#REF!</v>
      </c>
      <c r="K3857" s="241" t="e">
        <f>保全管理データ!N6659</f>
        <v>#REF!</v>
      </c>
      <c r="L3857" s="259" t="e">
        <f>IF(#REF!="","",IF(#REF!="悪環境における作業",0.2,IF(#REF!="高所又は地下作業",0.1,IF(#REF!="錯綜場所作業",0.3,IF(#REF!="複雑な制約のある作業",0.4,IF(#REF!="単純な制約のある作業",0.2,0))))))</f>
        <v>#REF!</v>
      </c>
      <c r="M3857" s="260" t="e">
        <f t="shared" si="238"/>
        <v>#REF!</v>
      </c>
    </row>
    <row r="3858" spans="2:13" s="254" customFormat="1" ht="27.75" customHeight="1" x14ac:dyDescent="0.2">
      <c r="B3858" s="536" t="s">
        <v>268</v>
      </c>
      <c r="C3858" s="537"/>
      <c r="D3858" s="265"/>
      <c r="E3858" s="224" t="s">
        <v>246</v>
      </c>
      <c r="F3858" s="258" t="e">
        <f>IF(#REF!&gt;=1,IF(#REF!&gt;=1,#REF!),IF(#REF!&gt;=0,"",))</f>
        <v>#REF!</v>
      </c>
      <c r="G3858" s="241" t="e">
        <f>保全管理データ!N6633</f>
        <v>#REF!</v>
      </c>
      <c r="H3858" s="259" t="e">
        <f>IF(#REF!="無","",IF(#REF!="","",IF(#REF!="悪環境における作業",0.2,IF(#REF!="高所又は地下作業",0.1,IF(#REF!="錯綜場所作業",0.3,IF(#REF!="複雑な制約のある作業",0.4,IF(#REF!="単純な制約のある作業",0.2,0)))))))</f>
        <v>#REF!</v>
      </c>
      <c r="I3858" s="260" t="e">
        <f t="shared" si="237"/>
        <v>#REF!</v>
      </c>
      <c r="J3858" s="258" t="e">
        <f>IF(#REF!&gt;=1,IF(#REF!&gt;=1,#REF!),IF(#REF!&gt;=0,"",))</f>
        <v>#REF!</v>
      </c>
      <c r="K3858" s="241" t="e">
        <f>保全管理データ!N6660</f>
        <v>#REF!</v>
      </c>
      <c r="L3858" s="259" t="e">
        <f>IF(#REF!="","",IF(#REF!="悪環境における作業",0.2,IF(#REF!="高所又は地下作業",0.1,IF(#REF!="錯綜場所作業",0.3,IF(#REF!="複雑な制約のある作業",0.4,IF(#REF!="単純な制約のある作業",0.2,0))))))</f>
        <v>#REF!</v>
      </c>
      <c r="M3858" s="260" t="e">
        <f t="shared" si="238"/>
        <v>#REF!</v>
      </c>
    </row>
    <row r="3859" spans="2:13" s="254" customFormat="1" ht="27.75" customHeight="1" thickBot="1" x14ac:dyDescent="0.25">
      <c r="B3859" s="538" t="s">
        <v>269</v>
      </c>
      <c r="C3859" s="539"/>
      <c r="D3859" s="266"/>
      <c r="E3859" s="252" t="s">
        <v>245</v>
      </c>
      <c r="F3859" s="261" t="e">
        <f>IF(#REF!&gt;=1,IF(#REF!&gt;=1,#REF!),IF(#REF!&gt;=0,"",))</f>
        <v>#REF!</v>
      </c>
      <c r="G3859" s="245" t="e">
        <f>保全管理データ!N6634</f>
        <v>#REF!</v>
      </c>
      <c r="H3859" s="259" t="e">
        <f>IF(#REF!="無","",IF(#REF!="","",IF(#REF!="悪環境における作業",0.2,IF(#REF!="高所又は地下作業",0.1,IF(#REF!="錯綜場所作業",0.3,IF(#REF!="複雑な制約のある作業",0.4,IF(#REF!="単純な制約のある作業",0.2,0)))))))</f>
        <v>#REF!</v>
      </c>
      <c r="I3859" s="260" t="e">
        <f t="shared" si="237"/>
        <v>#REF!</v>
      </c>
      <c r="J3859" s="261" t="e">
        <f>IF(#REF!&gt;=1,IF(#REF!&gt;=1,#REF!),IF(#REF!&gt;=0,"",))</f>
        <v>#REF!</v>
      </c>
      <c r="K3859" s="245" t="e">
        <f>保全管理データ!N6661</f>
        <v>#REF!</v>
      </c>
      <c r="L3859" s="262" t="e">
        <f>IF(#REF!="","",IF(#REF!="悪環境における作業",0.2,IF(#REF!="高所又は地下作業",0.1,IF(#REF!="錯綜場所作業",0.3,IF(#REF!="複雑な制約のある作業",0.4,IF(#REF!="単純な制約のある作業",0.2,0))))))</f>
        <v>#REF!</v>
      </c>
      <c r="M3859" s="260" t="e">
        <f t="shared" si="238"/>
        <v>#REF!</v>
      </c>
    </row>
    <row r="3860" spans="2:13" s="254" customFormat="1" ht="27.75" customHeight="1" thickBot="1" x14ac:dyDescent="0.25">
      <c r="B3860" s="532" t="s">
        <v>190</v>
      </c>
      <c r="C3860" s="532"/>
      <c r="D3860" s="532"/>
      <c r="E3860" s="532"/>
      <c r="F3860" s="533" t="e">
        <f>SUM(I3836:I3859)</f>
        <v>#REF!</v>
      </c>
      <c r="G3860" s="534"/>
      <c r="H3860" s="534"/>
      <c r="I3860" s="535"/>
      <c r="J3860" s="533" t="e">
        <f>IF(SUM(J3836:J3859)=0,"0.00",SUM(M3836:M3859))</f>
        <v>#REF!</v>
      </c>
      <c r="K3860" s="534"/>
      <c r="L3860" s="534"/>
      <c r="M3860" s="535"/>
    </row>
    <row r="3861" spans="2:13" s="254" customFormat="1" ht="27.75" customHeight="1" thickBot="1" x14ac:dyDescent="0.25">
      <c r="B3861" s="532" t="s">
        <v>97</v>
      </c>
      <c r="C3861" s="532"/>
      <c r="D3861" s="532"/>
      <c r="E3861" s="532"/>
      <c r="F3861" s="533" t="e">
        <f>IF(#REF!="５年以下","0",IF(#REF!="５年～１０年",0.1,IF(#REF!="１０年以上",0.15)))</f>
        <v>#REF!</v>
      </c>
      <c r="G3861" s="534"/>
      <c r="H3861" s="534"/>
      <c r="I3861" s="534"/>
      <c r="J3861" s="534"/>
      <c r="K3861" s="534"/>
      <c r="L3861" s="534"/>
      <c r="M3861" s="535"/>
    </row>
    <row r="3862" spans="2:13" s="254" customFormat="1" ht="27.75" customHeight="1" thickBot="1" x14ac:dyDescent="0.25">
      <c r="B3862" s="533" t="s">
        <v>273</v>
      </c>
      <c r="C3862" s="534"/>
      <c r="D3862" s="534"/>
      <c r="E3862" s="535"/>
      <c r="F3862" s="533" t="e">
        <f>F3860*(1+F3861)</f>
        <v>#REF!</v>
      </c>
      <c r="G3862" s="534"/>
      <c r="H3862" s="534"/>
      <c r="I3862" s="534"/>
      <c r="J3862" s="533" t="e">
        <f>J3860*(1+F3861)</f>
        <v>#REF!</v>
      </c>
      <c r="K3862" s="534"/>
      <c r="L3862" s="534"/>
      <c r="M3862" s="535"/>
    </row>
    <row r="3863" spans="2:13" s="254" customFormat="1" ht="27.75" customHeight="1" thickBot="1" x14ac:dyDescent="0.25">
      <c r="B3863" s="532" t="s">
        <v>191</v>
      </c>
      <c r="C3863" s="532"/>
      <c r="D3863" s="532"/>
      <c r="E3863" s="532"/>
      <c r="F3863" s="533" t="e">
        <f>#REF!*(#REF!*#REF!+#REF!*#REF!)</f>
        <v>#REF!</v>
      </c>
      <c r="G3863" s="534"/>
      <c r="H3863" s="535"/>
      <c r="I3863" s="532" t="e">
        <f>#REF!</f>
        <v>#REF!</v>
      </c>
      <c r="J3863" s="533"/>
      <c r="K3863" s="263" t="s">
        <v>230</v>
      </c>
      <c r="L3863" s="535" t="e">
        <f>B3834</f>
        <v>#REF!</v>
      </c>
      <c r="M3863" s="532"/>
    </row>
    <row r="3864" spans="2:13" s="254" customFormat="1" ht="45" customHeight="1" thickBot="1" x14ac:dyDescent="0.25">
      <c r="B3864" s="253"/>
      <c r="C3864" s="253"/>
      <c r="D3864" s="253"/>
      <c r="E3864" s="253"/>
      <c r="F3864" s="253"/>
      <c r="G3864" s="253"/>
      <c r="H3864" s="253"/>
      <c r="I3864" s="253"/>
      <c r="J3864" s="253"/>
      <c r="K3864" s="253"/>
      <c r="L3864" s="253"/>
      <c r="M3864" s="253"/>
    </row>
    <row r="3865" spans="2:13" s="254" customFormat="1" ht="27.75" customHeight="1" thickBot="1" x14ac:dyDescent="0.25">
      <c r="B3865" s="542" t="s">
        <v>128</v>
      </c>
      <c r="C3865" s="543"/>
      <c r="D3865" s="543"/>
      <c r="E3865" s="544"/>
      <c r="F3865" s="253"/>
      <c r="G3865" s="253"/>
      <c r="H3865" s="253"/>
      <c r="I3865" s="253"/>
      <c r="J3865" s="253"/>
      <c r="K3865" s="253"/>
      <c r="L3865" s="253"/>
      <c r="M3865" s="253"/>
    </row>
    <row r="3866" spans="2:13" s="254" customFormat="1" ht="27.75" customHeight="1" x14ac:dyDescent="0.2">
      <c r="B3866" s="545" t="e">
        <f>#REF!</f>
        <v>#REF!</v>
      </c>
      <c r="C3866" s="546"/>
      <c r="D3866" s="547"/>
      <c r="E3866" s="548"/>
      <c r="F3866" s="552" t="s">
        <v>240</v>
      </c>
      <c r="G3866" s="553"/>
      <c r="H3866" s="553"/>
      <c r="I3866" s="554"/>
      <c r="J3866" s="552" t="s">
        <v>239</v>
      </c>
      <c r="K3866" s="553"/>
      <c r="L3866" s="553"/>
      <c r="M3866" s="554"/>
    </row>
    <row r="3867" spans="2:13" s="254" customFormat="1" ht="27.75" customHeight="1" thickBot="1" x14ac:dyDescent="0.25">
      <c r="B3867" s="549"/>
      <c r="C3867" s="550"/>
      <c r="D3867" s="550"/>
      <c r="E3867" s="551"/>
      <c r="F3867" s="255" t="s">
        <v>149</v>
      </c>
      <c r="G3867" s="256" t="s">
        <v>151</v>
      </c>
      <c r="H3867" s="256" t="s">
        <v>96</v>
      </c>
      <c r="I3867" s="257" t="s">
        <v>150</v>
      </c>
      <c r="J3867" s="255" t="s">
        <v>149</v>
      </c>
      <c r="K3867" s="256" t="s">
        <v>151</v>
      </c>
      <c r="L3867" s="256" t="s">
        <v>96</v>
      </c>
      <c r="M3867" s="257" t="s">
        <v>150</v>
      </c>
    </row>
    <row r="3868" spans="2:13" s="254" customFormat="1" ht="27.75" customHeight="1" thickTop="1" x14ac:dyDescent="0.2">
      <c r="B3868" s="540" t="s">
        <v>241</v>
      </c>
      <c r="C3868" s="541"/>
      <c r="D3868" s="264"/>
      <c r="E3868" s="237" t="s">
        <v>242</v>
      </c>
      <c r="F3868" s="258" t="e">
        <f>IF(#REF!&gt;=1,IF(#REF!&gt;=1,#REF!),IF(#REF!&gt;=0,"",))</f>
        <v>#REF!</v>
      </c>
      <c r="G3868" s="241" t="e">
        <f>保全管理データ!N6667</f>
        <v>#REF!</v>
      </c>
      <c r="H3868" s="259" t="e">
        <f>IF(#REF!="無","",IF(#REF!="","",IF(#REF!="悪環境における作業",0.2,IF(#REF!="高所又は地下作業",0.1,IF(#REF!="錯綜場所作業",0.3,IF(#REF!="複雑な制約のある作業",0.4,IF(#REF!="単純な制約のある作業",0.2,0)))))))</f>
        <v>#REF!</v>
      </c>
      <c r="I3868" s="260" t="e">
        <f>IF(F3868="","",F3868*G3868*(1+IF(H3868="",0,H3868)))</f>
        <v>#REF!</v>
      </c>
      <c r="J3868" s="258" t="e">
        <f>IF(#REF!&gt;=1,IF(#REF!&gt;=1,#REF!),IF(#REF!&gt;=0,"",))</f>
        <v>#REF!</v>
      </c>
      <c r="K3868" s="241" t="e">
        <f>保全管理データ!N6694</f>
        <v>#REF!</v>
      </c>
      <c r="L3868" s="259" t="e">
        <f>IF(#REF!="","",IF(#REF!="悪環境における作業",0.2,IF(#REF!="高所又は地下作業",0.1,IF(#REF!="錯綜場所作業",0.3,IF(#REF!="複雑な制約のある作業",0.4,IF(#REF!="単純な制約のある作業",0.2,0))))))</f>
        <v>#REF!</v>
      </c>
      <c r="M3868" s="260" t="e">
        <f>IF(J3868="","",J3868*K3868*(1+IF(L3868="",0,L3868)))</f>
        <v>#REF!</v>
      </c>
    </row>
    <row r="3869" spans="2:13" s="254" customFormat="1" ht="27.75" customHeight="1" x14ac:dyDescent="0.2">
      <c r="B3869" s="536" t="s">
        <v>243</v>
      </c>
      <c r="C3869" s="537"/>
      <c r="D3869" s="265"/>
      <c r="E3869" s="224" t="s">
        <v>242</v>
      </c>
      <c r="F3869" s="258" t="e">
        <f>IF(#REF!&gt;=1,IF(#REF!&gt;=1,#REF!),IF(#REF!&gt;=0,"",))</f>
        <v>#REF!</v>
      </c>
      <c r="G3869" s="241" t="e">
        <f>保全管理データ!N6668</f>
        <v>#REF!</v>
      </c>
      <c r="H3869" s="259" t="e">
        <f>IF(#REF!="無","",IF(#REF!="","",IF(#REF!="悪環境における作業",0.2,IF(#REF!="高所又は地下作業",0.1,IF(#REF!="錯綜場所作業",0.3,IF(#REF!="複雑な制約のある作業",0.4,IF(#REF!="単純な制約のある作業",0.2,0)))))))</f>
        <v>#REF!</v>
      </c>
      <c r="I3869" s="260" t="e">
        <f t="shared" ref="I3869:I3891" si="239">IF(F3869="","",F3869*G3869*(1+IF(H3869="",0,H3869)))</f>
        <v>#REF!</v>
      </c>
      <c r="J3869" s="258" t="e">
        <f>IF(#REF!&gt;=1,IF(#REF!&gt;=1,#REF!),IF(#REF!&gt;=0,"",))</f>
        <v>#REF!</v>
      </c>
      <c r="K3869" s="241" t="e">
        <f>保全管理データ!N6695</f>
        <v>#REF!</v>
      </c>
      <c r="L3869" s="259" t="e">
        <f>IF(#REF!="","",IF(#REF!="悪環境における作業",0.2,IF(#REF!="高所又は地下作業",0.1,IF(#REF!="錯綜場所作業",0.3,IF(#REF!="複雑な制約のある作業",0.4,IF(#REF!="単純な制約のある作業",0.2,0))))))</f>
        <v>#REF!</v>
      </c>
      <c r="M3869" s="260" t="e">
        <f t="shared" ref="M3869:M3891" si="240">IF(J3869="","",J3869*K3869*(1+IF(L3869="",0,L3869)))</f>
        <v>#REF!</v>
      </c>
    </row>
    <row r="3870" spans="2:13" s="254" customFormat="1" ht="27.75" customHeight="1" x14ac:dyDescent="0.2">
      <c r="B3870" s="536" t="s">
        <v>249</v>
      </c>
      <c r="C3870" s="537"/>
      <c r="D3870" s="265"/>
      <c r="E3870" s="224" t="s">
        <v>244</v>
      </c>
      <c r="F3870" s="258" t="e">
        <f>IF(#REF!&gt;=1,IF(#REF!&gt;=1,#REF!),IF(#REF!&gt;=0,"",))</f>
        <v>#REF!</v>
      </c>
      <c r="G3870" s="241" t="e">
        <f>保全管理データ!N6669</f>
        <v>#REF!</v>
      </c>
      <c r="H3870" s="259" t="e">
        <f>IF(#REF!="無","",IF(#REF!="","",IF(#REF!="悪環境における作業",0.2,IF(#REF!="高所又は地下作業",0.1,IF(#REF!="錯綜場所作業",0.3,IF(#REF!="複雑な制約のある作業",0.4,IF(#REF!="単純な制約のある作業",0.2,0)))))))</f>
        <v>#REF!</v>
      </c>
      <c r="I3870" s="260" t="e">
        <f t="shared" si="239"/>
        <v>#REF!</v>
      </c>
      <c r="J3870" s="258" t="e">
        <f>IF(#REF!&gt;=1,IF(#REF!&gt;=1,#REF!),IF(#REF!&gt;=0,"",))</f>
        <v>#REF!</v>
      </c>
      <c r="K3870" s="241" t="e">
        <f>保全管理データ!N6696</f>
        <v>#REF!</v>
      </c>
      <c r="L3870" s="259" t="e">
        <f>IF(#REF!="","",IF(#REF!="悪環境における作業",0.2,IF(#REF!="高所又は地下作業",0.1,IF(#REF!="錯綜場所作業",0.3,IF(#REF!="複雑な制約のある作業",0.4,IF(#REF!="単純な制約のある作業",0.2,0))))))</f>
        <v>#REF!</v>
      </c>
      <c r="M3870" s="260" t="e">
        <f t="shared" si="240"/>
        <v>#REF!</v>
      </c>
    </row>
    <row r="3871" spans="2:13" s="254" customFormat="1" ht="27.75" customHeight="1" x14ac:dyDescent="0.2">
      <c r="B3871" s="536" t="s">
        <v>250</v>
      </c>
      <c r="C3871" s="537"/>
      <c r="D3871" s="265"/>
      <c r="E3871" s="224" t="s">
        <v>244</v>
      </c>
      <c r="F3871" s="258" t="e">
        <f>IF(#REF!&gt;=1,IF(#REF!&gt;=1,#REF!),IF(#REF!&gt;=0,"",))</f>
        <v>#REF!</v>
      </c>
      <c r="G3871" s="241" t="e">
        <f>保全管理データ!N6670</f>
        <v>#REF!</v>
      </c>
      <c r="H3871" s="259" t="e">
        <f>IF(#REF!="無","",IF(#REF!="","",IF(#REF!="悪環境における作業",0.2,IF(#REF!="高所又は地下作業",0.1,IF(#REF!="錯綜場所作業",0.3,IF(#REF!="複雑な制約のある作業",0.4,IF(#REF!="単純な制約のある作業",0.2,0)))))))</f>
        <v>#REF!</v>
      </c>
      <c r="I3871" s="260" t="e">
        <f t="shared" si="239"/>
        <v>#REF!</v>
      </c>
      <c r="J3871" s="258" t="e">
        <f>IF(#REF!&gt;=1,IF(#REF!&gt;=1,#REF!),IF(#REF!&gt;=0,"",))</f>
        <v>#REF!</v>
      </c>
      <c r="K3871" s="241" t="e">
        <f>保全管理データ!N6697</f>
        <v>#REF!</v>
      </c>
      <c r="L3871" s="259" t="e">
        <f>IF(#REF!="","",IF(#REF!="悪環境における作業",0.2,IF(#REF!="高所又は地下作業",0.1,IF(#REF!="錯綜場所作業",0.3,IF(#REF!="複雑な制約のある作業",0.4,IF(#REF!="単純な制約のある作業",0.2,0))))))</f>
        <v>#REF!</v>
      </c>
      <c r="M3871" s="260" t="e">
        <f t="shared" si="240"/>
        <v>#REF!</v>
      </c>
    </row>
    <row r="3872" spans="2:13" s="254" customFormat="1" ht="27.75" customHeight="1" x14ac:dyDescent="0.2">
      <c r="B3872" s="536" t="s">
        <v>251</v>
      </c>
      <c r="C3872" s="537"/>
      <c r="D3872" s="265"/>
      <c r="E3872" s="224" t="s">
        <v>242</v>
      </c>
      <c r="F3872" s="258" t="e">
        <f>IF(#REF!&gt;=1,IF(#REF!&gt;=1,#REF!),IF(#REF!&gt;=0,"",))</f>
        <v>#REF!</v>
      </c>
      <c r="G3872" s="241" t="e">
        <f>保全管理データ!N6671</f>
        <v>#REF!</v>
      </c>
      <c r="H3872" s="259" t="e">
        <f>IF(#REF!="無","",IF(#REF!="","",IF(#REF!="悪環境における作業",0.2,IF(#REF!="高所又は地下作業",0.1,IF(#REF!="錯綜場所作業",0.3,IF(#REF!="複雑な制約のある作業",0.4,IF(#REF!="単純な制約のある作業",0.2,0)))))))</f>
        <v>#REF!</v>
      </c>
      <c r="I3872" s="260" t="e">
        <f t="shared" si="239"/>
        <v>#REF!</v>
      </c>
      <c r="J3872" s="258" t="e">
        <f>IF(#REF!&gt;=1,IF(#REF!&gt;=1,#REF!),IF(#REF!&gt;=0,"",))</f>
        <v>#REF!</v>
      </c>
      <c r="K3872" s="241" t="e">
        <f>保全管理データ!N6698</f>
        <v>#REF!</v>
      </c>
      <c r="L3872" s="259" t="e">
        <f>IF(#REF!="","",IF(#REF!="悪環境における作業",0.2,IF(#REF!="高所又は地下作業",0.1,IF(#REF!="錯綜場所作業",0.3,IF(#REF!="複雑な制約のある作業",0.4,IF(#REF!="単純な制約のある作業",0.2,0))))))</f>
        <v>#REF!</v>
      </c>
      <c r="M3872" s="260" t="e">
        <f t="shared" si="240"/>
        <v>#REF!</v>
      </c>
    </row>
    <row r="3873" spans="2:13" s="254" customFormat="1" ht="27.75" customHeight="1" x14ac:dyDescent="0.2">
      <c r="B3873" s="536" t="s">
        <v>252</v>
      </c>
      <c r="C3873" s="537"/>
      <c r="D3873" s="265"/>
      <c r="E3873" s="224" t="s">
        <v>244</v>
      </c>
      <c r="F3873" s="258" t="e">
        <f>IF(#REF!&gt;=1,IF(#REF!&gt;=1,#REF!),IF(#REF!&gt;=0,"",))</f>
        <v>#REF!</v>
      </c>
      <c r="G3873" s="241" t="e">
        <f>保全管理データ!N6672</f>
        <v>#REF!</v>
      </c>
      <c r="H3873" s="259" t="e">
        <f>IF(#REF!="無","",IF(#REF!="","",IF(#REF!="悪環境における作業",0.2,IF(#REF!="高所又は地下作業",0.1,IF(#REF!="錯綜場所作業",0.3,IF(#REF!="複雑な制約のある作業",0.4,IF(#REF!="単純な制約のある作業",0.2,0)))))))</f>
        <v>#REF!</v>
      </c>
      <c r="I3873" s="260" t="e">
        <f t="shared" si="239"/>
        <v>#REF!</v>
      </c>
      <c r="J3873" s="258" t="e">
        <f>IF(#REF!&gt;=1,IF(#REF!&gt;=1,#REF!),IF(#REF!&gt;=0,"",))</f>
        <v>#REF!</v>
      </c>
      <c r="K3873" s="241" t="e">
        <f>保全管理データ!N6699</f>
        <v>#REF!</v>
      </c>
      <c r="L3873" s="259" t="e">
        <f>IF(#REF!="","",IF(#REF!="悪環境における作業",0.2,IF(#REF!="高所又は地下作業",0.1,IF(#REF!="錯綜場所作業",0.3,IF(#REF!="複雑な制約のある作業",0.4,IF(#REF!="単純な制約のある作業",0.2,0))))))</f>
        <v>#REF!</v>
      </c>
      <c r="M3873" s="260" t="e">
        <f t="shared" si="240"/>
        <v>#REF!</v>
      </c>
    </row>
    <row r="3874" spans="2:13" s="254" customFormat="1" ht="27.75" customHeight="1" x14ac:dyDescent="0.2">
      <c r="B3874" s="536" t="s">
        <v>253</v>
      </c>
      <c r="C3874" s="537"/>
      <c r="D3874" s="265"/>
      <c r="E3874" s="224" t="s">
        <v>242</v>
      </c>
      <c r="F3874" s="258" t="e">
        <f>IF(#REF!&gt;=1,IF(#REF!&gt;=1,#REF!),IF(#REF!&gt;=0,"",))</f>
        <v>#REF!</v>
      </c>
      <c r="G3874" s="241" t="e">
        <f>保全管理データ!N6673</f>
        <v>#REF!</v>
      </c>
      <c r="H3874" s="259" t="e">
        <f>IF(#REF!="無","",IF(#REF!="","",IF(#REF!="悪環境における作業",0.2,IF(#REF!="高所又は地下作業",0.1,IF(#REF!="錯綜場所作業",0.3,IF(#REF!="複雑な制約のある作業",0.4,IF(#REF!="単純な制約のある作業",0.2,0)))))))</f>
        <v>#REF!</v>
      </c>
      <c r="I3874" s="260" t="e">
        <f t="shared" si="239"/>
        <v>#REF!</v>
      </c>
      <c r="J3874" s="258" t="e">
        <f>IF(#REF!&gt;=1,IF(#REF!&gt;=1,#REF!),IF(#REF!&gt;=0,"",))</f>
        <v>#REF!</v>
      </c>
      <c r="K3874" s="241" t="e">
        <f>保全管理データ!N6700</f>
        <v>#REF!</v>
      </c>
      <c r="L3874" s="259" t="e">
        <f>IF(#REF!="","",IF(#REF!="悪環境における作業",0.2,IF(#REF!="高所又は地下作業",0.1,IF(#REF!="錯綜場所作業",0.3,IF(#REF!="複雑な制約のある作業",0.4,IF(#REF!="単純な制約のある作業",0.2,0))))))</f>
        <v>#REF!</v>
      </c>
      <c r="M3874" s="260" t="e">
        <f t="shared" si="240"/>
        <v>#REF!</v>
      </c>
    </row>
    <row r="3875" spans="2:13" s="254" customFormat="1" ht="27.75" customHeight="1" x14ac:dyDescent="0.2">
      <c r="B3875" s="536" t="s">
        <v>254</v>
      </c>
      <c r="C3875" s="537"/>
      <c r="D3875" s="265"/>
      <c r="E3875" s="224" t="s">
        <v>242</v>
      </c>
      <c r="F3875" s="258" t="e">
        <f>IF(#REF!&gt;=1,IF(#REF!&gt;=1,#REF!),IF(#REF!&gt;=0,"",))</f>
        <v>#REF!</v>
      </c>
      <c r="G3875" s="241" t="e">
        <f>保全管理データ!N6674</f>
        <v>#REF!</v>
      </c>
      <c r="H3875" s="259" t="e">
        <f>IF(#REF!="無","",IF(#REF!="","",IF(#REF!="悪環境における作業",0.2,IF(#REF!="高所又は地下作業",0.1,IF(#REF!="錯綜場所作業",0.3,IF(#REF!="複雑な制約のある作業",0.4,IF(#REF!="単純な制約のある作業",0.2,0)))))))</f>
        <v>#REF!</v>
      </c>
      <c r="I3875" s="260" t="e">
        <f t="shared" si="239"/>
        <v>#REF!</v>
      </c>
      <c r="J3875" s="258" t="e">
        <f>IF(#REF!&gt;=1,IF(#REF!&gt;=1,#REF!),IF(#REF!&gt;=0,"",))</f>
        <v>#REF!</v>
      </c>
      <c r="K3875" s="241" t="e">
        <f>保全管理データ!N6701</f>
        <v>#REF!</v>
      </c>
      <c r="L3875" s="259" t="e">
        <f>IF(#REF!="","",IF(#REF!="悪環境における作業",0.2,IF(#REF!="高所又は地下作業",0.1,IF(#REF!="錯綜場所作業",0.3,IF(#REF!="複雑な制約のある作業",0.4,IF(#REF!="単純な制約のある作業",0.2,0))))))</f>
        <v>#REF!</v>
      </c>
      <c r="M3875" s="260" t="e">
        <f t="shared" si="240"/>
        <v>#REF!</v>
      </c>
    </row>
    <row r="3876" spans="2:13" s="254" customFormat="1" ht="27.75" customHeight="1" x14ac:dyDescent="0.2">
      <c r="B3876" s="536" t="s">
        <v>255</v>
      </c>
      <c r="C3876" s="537"/>
      <c r="D3876" s="265"/>
      <c r="E3876" s="224" t="s">
        <v>245</v>
      </c>
      <c r="F3876" s="258" t="e">
        <f>IF(#REF!&gt;=1,IF(#REF!&gt;=1,#REF!),IF(#REF!&gt;=0,"",))</f>
        <v>#REF!</v>
      </c>
      <c r="G3876" s="241" t="e">
        <f>保全管理データ!N6675</f>
        <v>#REF!</v>
      </c>
      <c r="H3876" s="259" t="e">
        <f>IF(#REF!="無","",IF(#REF!="","",IF(#REF!="悪環境における作業",0.2,IF(#REF!="高所又は地下作業",0.1,IF(#REF!="錯綜場所作業",0.3,IF(#REF!="複雑な制約のある作業",0.4,IF(#REF!="単純な制約のある作業",0.2,0)))))))</f>
        <v>#REF!</v>
      </c>
      <c r="I3876" s="260" t="e">
        <f t="shared" si="239"/>
        <v>#REF!</v>
      </c>
      <c r="J3876" s="258" t="e">
        <f>IF(#REF!&gt;=1,IF(#REF!&gt;=1,#REF!),IF(#REF!&gt;=0,"",))</f>
        <v>#REF!</v>
      </c>
      <c r="K3876" s="241" t="e">
        <f>保全管理データ!N6702</f>
        <v>#REF!</v>
      </c>
      <c r="L3876" s="259" t="e">
        <f>IF(#REF!="","",IF(#REF!="悪環境における作業",0.2,IF(#REF!="高所又は地下作業",0.1,IF(#REF!="錯綜場所作業",0.3,IF(#REF!="複雑な制約のある作業",0.4,IF(#REF!="単純な制約のある作業",0.2,0))))))</f>
        <v>#REF!</v>
      </c>
      <c r="M3876" s="260" t="e">
        <f t="shared" si="240"/>
        <v>#REF!</v>
      </c>
    </row>
    <row r="3877" spans="2:13" s="254" customFormat="1" ht="27.75" customHeight="1" x14ac:dyDescent="0.2">
      <c r="B3877" s="536" t="s">
        <v>256</v>
      </c>
      <c r="C3877" s="537"/>
      <c r="D3877" s="265"/>
      <c r="E3877" s="224" t="s">
        <v>242</v>
      </c>
      <c r="F3877" s="258" t="e">
        <f>IF(#REF!&gt;=1,IF(#REF!&gt;=1,#REF!),IF(#REF!&gt;=0,"",))</f>
        <v>#REF!</v>
      </c>
      <c r="G3877" s="241" t="e">
        <f>保全管理データ!N6676</f>
        <v>#REF!</v>
      </c>
      <c r="H3877" s="259" t="e">
        <f>IF(#REF!="無","",IF(#REF!="","",IF(#REF!="悪環境における作業",0.2,IF(#REF!="高所又は地下作業",0.1,IF(#REF!="錯綜場所作業",0.3,IF(#REF!="複雑な制約のある作業",0.4,IF(#REF!="単純な制約のある作業",0.2,0)))))))</f>
        <v>#REF!</v>
      </c>
      <c r="I3877" s="260" t="e">
        <f t="shared" si="239"/>
        <v>#REF!</v>
      </c>
      <c r="J3877" s="258" t="e">
        <f>IF(#REF!&gt;=1,IF(#REF!&gt;=1,#REF!),IF(#REF!&gt;=0,"",))</f>
        <v>#REF!</v>
      </c>
      <c r="K3877" s="241" t="e">
        <f>保全管理データ!N6703</f>
        <v>#REF!</v>
      </c>
      <c r="L3877" s="259" t="e">
        <f>IF(#REF!="","",IF(#REF!="悪環境における作業",0.2,IF(#REF!="高所又は地下作業",0.1,IF(#REF!="錯綜場所作業",0.3,IF(#REF!="複雑な制約のある作業",0.4,IF(#REF!="単純な制約のある作業",0.2,0))))))</f>
        <v>#REF!</v>
      </c>
      <c r="M3877" s="260" t="e">
        <f t="shared" si="240"/>
        <v>#REF!</v>
      </c>
    </row>
    <row r="3878" spans="2:13" s="254" customFormat="1" ht="27.75" customHeight="1" x14ac:dyDescent="0.2">
      <c r="B3878" s="536" t="s">
        <v>257</v>
      </c>
      <c r="C3878" s="537"/>
      <c r="D3878" s="265"/>
      <c r="E3878" s="224" t="s">
        <v>245</v>
      </c>
      <c r="F3878" s="258" t="e">
        <f>IF(#REF!&gt;=1,IF(#REF!&gt;=1,#REF!),IF(#REF!&gt;=0,"",))</f>
        <v>#REF!</v>
      </c>
      <c r="G3878" s="241" t="e">
        <f>保全管理データ!N6677</f>
        <v>#REF!</v>
      </c>
      <c r="H3878" s="259" t="e">
        <f>IF(#REF!="無","",IF(#REF!="","",IF(#REF!="悪環境における作業",0.2,IF(#REF!="高所又は地下作業",0.1,IF(#REF!="錯綜場所作業",0.3,IF(#REF!="複雑な制約のある作業",0.4,IF(#REF!="単純な制約のある作業",0.2,0)))))))</f>
        <v>#REF!</v>
      </c>
      <c r="I3878" s="260" t="e">
        <f t="shared" si="239"/>
        <v>#REF!</v>
      </c>
      <c r="J3878" s="258" t="e">
        <f>IF(#REF!&gt;=1,IF(#REF!&gt;=1,#REF!),IF(#REF!&gt;=0,"",))</f>
        <v>#REF!</v>
      </c>
      <c r="K3878" s="241" t="e">
        <f>保全管理データ!N6704</f>
        <v>#REF!</v>
      </c>
      <c r="L3878" s="259" t="e">
        <f>IF(#REF!="","",IF(#REF!="悪環境における作業",0.2,IF(#REF!="高所又は地下作業",0.1,IF(#REF!="錯綜場所作業",0.3,IF(#REF!="複雑な制約のある作業",0.4,IF(#REF!="単純な制約のある作業",0.2,0))))))</f>
        <v>#REF!</v>
      </c>
      <c r="M3878" s="260" t="e">
        <f t="shared" si="240"/>
        <v>#REF!</v>
      </c>
    </row>
    <row r="3879" spans="2:13" s="254" customFormat="1" ht="27.75" customHeight="1" x14ac:dyDescent="0.2">
      <c r="B3879" s="536" t="s">
        <v>258</v>
      </c>
      <c r="C3879" s="537"/>
      <c r="D3879" s="265"/>
      <c r="E3879" s="224" t="s">
        <v>245</v>
      </c>
      <c r="F3879" s="258" t="e">
        <f>IF(#REF!&gt;=1,IF(#REF!&gt;=1,#REF!),IF(#REF!&gt;=0,"",))</f>
        <v>#REF!</v>
      </c>
      <c r="G3879" s="241" t="e">
        <f>保全管理データ!N6678</f>
        <v>#REF!</v>
      </c>
      <c r="H3879" s="259" t="e">
        <f>IF(#REF!="無","",IF(#REF!="","",IF(#REF!="悪環境における作業",0.2,IF(#REF!="高所又は地下作業",0.1,IF(#REF!="錯綜場所作業",0.3,IF(#REF!="複雑な制約のある作業",0.4,IF(#REF!="単純な制約のある作業",0.2,0)))))))</f>
        <v>#REF!</v>
      </c>
      <c r="I3879" s="260" t="e">
        <f t="shared" si="239"/>
        <v>#REF!</v>
      </c>
      <c r="J3879" s="258" t="e">
        <f>IF(#REF!&gt;=1,IF(#REF!&gt;=1,#REF!),IF(#REF!&gt;=0,"",))</f>
        <v>#REF!</v>
      </c>
      <c r="K3879" s="241" t="e">
        <f>保全管理データ!N6705</f>
        <v>#REF!</v>
      </c>
      <c r="L3879" s="259" t="e">
        <f>IF(#REF!="","",IF(#REF!="悪環境における作業",0.2,IF(#REF!="高所又は地下作業",0.1,IF(#REF!="錯綜場所作業",0.3,IF(#REF!="複雑な制約のある作業",0.4,IF(#REF!="単純な制約のある作業",0.2,0))))))</f>
        <v>#REF!</v>
      </c>
      <c r="M3879" s="260" t="e">
        <f t="shared" si="240"/>
        <v>#REF!</v>
      </c>
    </row>
    <row r="3880" spans="2:13" s="254" customFormat="1" ht="27.75" customHeight="1" x14ac:dyDescent="0.2">
      <c r="B3880" s="536" t="s">
        <v>259</v>
      </c>
      <c r="C3880" s="537"/>
      <c r="D3880" s="265"/>
      <c r="E3880" s="224" t="s">
        <v>245</v>
      </c>
      <c r="F3880" s="258" t="e">
        <f>IF(#REF!&gt;=1,IF(#REF!&gt;=1,#REF!),IF(#REF!&gt;=0,"",))</f>
        <v>#REF!</v>
      </c>
      <c r="G3880" s="241" t="e">
        <f>保全管理データ!N6679</f>
        <v>#REF!</v>
      </c>
      <c r="H3880" s="259" t="e">
        <f>IF(#REF!="無","",IF(#REF!="","",IF(#REF!="悪環境における作業",0.2,IF(#REF!="高所又は地下作業",0.1,IF(#REF!="錯綜場所作業",0.3,IF(#REF!="複雑な制約のある作業",0.4,IF(#REF!="単純な制約のある作業",0.2,0)))))))</f>
        <v>#REF!</v>
      </c>
      <c r="I3880" s="260" t="e">
        <f t="shared" si="239"/>
        <v>#REF!</v>
      </c>
      <c r="J3880" s="258" t="e">
        <f>IF(#REF!&gt;=1,IF(#REF!&gt;=1,#REF!),IF(#REF!&gt;=0,"",))</f>
        <v>#REF!</v>
      </c>
      <c r="K3880" s="241" t="e">
        <f>保全管理データ!N6706</f>
        <v>#REF!</v>
      </c>
      <c r="L3880" s="259" t="e">
        <f>IF(#REF!="","",IF(#REF!="悪環境における作業",0.2,IF(#REF!="高所又は地下作業",0.1,IF(#REF!="錯綜場所作業",0.3,IF(#REF!="複雑な制約のある作業",0.4,IF(#REF!="単純な制約のある作業",0.2,0))))))</f>
        <v>#REF!</v>
      </c>
      <c r="M3880" s="260" t="e">
        <f t="shared" si="240"/>
        <v>#REF!</v>
      </c>
    </row>
    <row r="3881" spans="2:13" s="254" customFormat="1" ht="27.75" customHeight="1" x14ac:dyDescent="0.2">
      <c r="B3881" s="536" t="s">
        <v>260</v>
      </c>
      <c r="C3881" s="537"/>
      <c r="D3881" s="265"/>
      <c r="E3881" s="224" t="s">
        <v>248</v>
      </c>
      <c r="F3881" s="258" t="e">
        <f>IF(#REF!&gt;=1,IF(#REF!&gt;=1,#REF!),IF(#REF!&gt;=0,"",))</f>
        <v>#REF!</v>
      </c>
      <c r="G3881" s="241" t="e">
        <f>保全管理データ!N6680</f>
        <v>#REF!</v>
      </c>
      <c r="H3881" s="259" t="e">
        <f>IF(#REF!="無","",IF(#REF!="","",IF(#REF!="悪環境における作業",0.2,IF(#REF!="高所又は地下作業",0.1,IF(#REF!="錯綜場所作業",0.3,IF(#REF!="複雑な制約のある作業",0.4,IF(#REF!="単純な制約のある作業",0.2,0)))))))</f>
        <v>#REF!</v>
      </c>
      <c r="I3881" s="260" t="e">
        <f t="shared" si="239"/>
        <v>#REF!</v>
      </c>
      <c r="J3881" s="258" t="e">
        <f>IF(#REF!&gt;=1,IF(#REF!&gt;=1,#REF!),IF(#REF!&gt;=0,"",))</f>
        <v>#REF!</v>
      </c>
      <c r="K3881" s="241" t="e">
        <f>保全管理データ!N6707</f>
        <v>#REF!</v>
      </c>
      <c r="L3881" s="259" t="e">
        <f>IF(#REF!="","",IF(#REF!="悪環境における作業",0.2,IF(#REF!="高所又は地下作業",0.1,IF(#REF!="錯綜場所作業",0.3,IF(#REF!="複雑な制約のある作業",0.4,IF(#REF!="単純な制約のある作業",0.2,0))))))</f>
        <v>#REF!</v>
      </c>
      <c r="M3881" s="260" t="e">
        <f t="shared" si="240"/>
        <v>#REF!</v>
      </c>
    </row>
    <row r="3882" spans="2:13" s="254" customFormat="1" ht="27.75" customHeight="1" x14ac:dyDescent="0.2">
      <c r="B3882" s="536" t="s">
        <v>261</v>
      </c>
      <c r="C3882" s="537"/>
      <c r="D3882" s="265"/>
      <c r="E3882" s="224" t="s">
        <v>247</v>
      </c>
      <c r="F3882" s="258" t="e">
        <f>IF(#REF!&gt;=1,IF(#REF!&gt;=1,#REF!),IF(#REF!&gt;=0,"",))</f>
        <v>#REF!</v>
      </c>
      <c r="G3882" s="241" t="e">
        <f>保全管理データ!N6681</f>
        <v>#REF!</v>
      </c>
      <c r="H3882" s="259" t="e">
        <f>IF(#REF!="無","",IF(#REF!="","",IF(#REF!="悪環境における作業",0.2,IF(#REF!="高所又は地下作業",0.1,IF(#REF!="錯綜場所作業",0.3,IF(#REF!="複雑な制約のある作業",0.4,IF(#REF!="単純な制約のある作業",0.2,0)))))))</f>
        <v>#REF!</v>
      </c>
      <c r="I3882" s="260" t="e">
        <f t="shared" si="239"/>
        <v>#REF!</v>
      </c>
      <c r="J3882" s="258" t="e">
        <f>IF(#REF!&gt;=1,IF(#REF!&gt;=1,#REF!),IF(#REF!&gt;=0,"",))</f>
        <v>#REF!</v>
      </c>
      <c r="K3882" s="241" t="e">
        <f>保全管理データ!N6708</f>
        <v>#REF!</v>
      </c>
      <c r="L3882" s="259" t="e">
        <f>IF(#REF!="","",IF(#REF!="悪環境における作業",0.2,IF(#REF!="高所又は地下作業",0.1,IF(#REF!="錯綜場所作業",0.3,IF(#REF!="複雑な制約のある作業",0.4,IF(#REF!="単純な制約のある作業",0.2,0))))))</f>
        <v>#REF!</v>
      </c>
      <c r="M3882" s="260" t="e">
        <f t="shared" si="240"/>
        <v>#REF!</v>
      </c>
    </row>
    <row r="3883" spans="2:13" s="254" customFormat="1" ht="27.75" customHeight="1" x14ac:dyDescent="0.2">
      <c r="B3883" s="536" t="s">
        <v>262</v>
      </c>
      <c r="C3883" s="537"/>
      <c r="D3883" s="265"/>
      <c r="E3883" s="224" t="s">
        <v>245</v>
      </c>
      <c r="F3883" s="258" t="e">
        <f>IF(#REF!&gt;=1,IF(#REF!&gt;=1,#REF!),IF(#REF!&gt;=0,"",))</f>
        <v>#REF!</v>
      </c>
      <c r="G3883" s="241" t="e">
        <f>保全管理データ!N6682</f>
        <v>#REF!</v>
      </c>
      <c r="H3883" s="259" t="e">
        <f>IF(#REF!="無","",IF(#REF!="","",IF(#REF!="悪環境における作業",0.2,IF(#REF!="高所又は地下作業",0.1,IF(#REF!="錯綜場所作業",0.3,IF(#REF!="複雑な制約のある作業",0.4,IF(#REF!="単純な制約のある作業",0.2,0)))))))</f>
        <v>#REF!</v>
      </c>
      <c r="I3883" s="260" t="e">
        <f t="shared" si="239"/>
        <v>#REF!</v>
      </c>
      <c r="J3883" s="258" t="e">
        <f>IF(#REF!&gt;=1,IF(#REF!&gt;=1,#REF!),IF(#REF!&gt;=0,"",))</f>
        <v>#REF!</v>
      </c>
      <c r="K3883" s="241" t="e">
        <f>保全管理データ!N6709</f>
        <v>#REF!</v>
      </c>
      <c r="L3883" s="259" t="e">
        <f>IF(#REF!="","",IF(#REF!="悪環境における作業",0.2,IF(#REF!="高所又は地下作業",0.1,IF(#REF!="錯綜場所作業",0.3,IF(#REF!="複雑な制約のある作業",0.4,IF(#REF!="単純な制約のある作業",0.2,0))))))</f>
        <v>#REF!</v>
      </c>
      <c r="M3883" s="260" t="e">
        <f t="shared" si="240"/>
        <v>#REF!</v>
      </c>
    </row>
    <row r="3884" spans="2:13" s="254" customFormat="1" ht="27.75" customHeight="1" x14ac:dyDescent="0.2">
      <c r="B3884" s="536" t="s">
        <v>263</v>
      </c>
      <c r="C3884" s="537"/>
      <c r="D3884" s="265"/>
      <c r="E3884" s="224" t="s">
        <v>245</v>
      </c>
      <c r="F3884" s="258" t="e">
        <f>IF(#REF!&gt;=1,IF(#REF!&gt;=1,#REF!),IF(#REF!&gt;=0,"",))</f>
        <v>#REF!</v>
      </c>
      <c r="G3884" s="241" t="e">
        <f>保全管理データ!N6683</f>
        <v>#REF!</v>
      </c>
      <c r="H3884" s="259" t="e">
        <f>IF(#REF!="無","",IF(#REF!="","",IF(#REF!="悪環境における作業",0.2,IF(#REF!="高所又は地下作業",0.1,IF(#REF!="錯綜場所作業",0.3,IF(#REF!="複雑な制約のある作業",0.4,IF(#REF!="単純な制約のある作業",0.2,0)))))))</f>
        <v>#REF!</v>
      </c>
      <c r="I3884" s="260" t="e">
        <f t="shared" si="239"/>
        <v>#REF!</v>
      </c>
      <c r="J3884" s="258" t="e">
        <f>IF(#REF!&gt;=1,IF(#REF!&gt;=1,#REF!),IF(#REF!&gt;=0,"",))</f>
        <v>#REF!</v>
      </c>
      <c r="K3884" s="241" t="e">
        <f>保全管理データ!N6710</f>
        <v>#REF!</v>
      </c>
      <c r="L3884" s="259" t="e">
        <f>IF(#REF!="","",IF(#REF!="悪環境における作業",0.2,IF(#REF!="高所又は地下作業",0.1,IF(#REF!="錯綜場所作業",0.3,IF(#REF!="複雑な制約のある作業",0.4,IF(#REF!="単純な制約のある作業",0.2,0))))))</f>
        <v>#REF!</v>
      </c>
      <c r="M3884" s="260" t="e">
        <f t="shared" si="240"/>
        <v>#REF!</v>
      </c>
    </row>
    <row r="3885" spans="2:13" s="254" customFormat="1" ht="27.75" customHeight="1" x14ac:dyDescent="0.2">
      <c r="B3885" s="536" t="s">
        <v>264</v>
      </c>
      <c r="C3885" s="537"/>
      <c r="D3885" s="265"/>
      <c r="E3885" s="224" t="s">
        <v>245</v>
      </c>
      <c r="F3885" s="258" t="e">
        <f>IF(#REF!&gt;=1,IF(#REF!&gt;=1,#REF!),IF(#REF!&gt;=0,"",))</f>
        <v>#REF!</v>
      </c>
      <c r="G3885" s="241" t="e">
        <f>保全管理データ!N6684</f>
        <v>#REF!</v>
      </c>
      <c r="H3885" s="259" t="e">
        <f>IF(#REF!="無","",IF(#REF!="","",IF(#REF!="悪環境における作業",0.2,IF(#REF!="高所又は地下作業",0.1,IF(#REF!="錯綜場所作業",0.3,IF(#REF!="複雑な制約のある作業",0.4,IF(#REF!="単純な制約のある作業",0.2,0)))))))</f>
        <v>#REF!</v>
      </c>
      <c r="I3885" s="260" t="e">
        <f t="shared" si="239"/>
        <v>#REF!</v>
      </c>
      <c r="J3885" s="258" t="e">
        <f>IF(#REF!&gt;=1,IF(#REF!&gt;=1,#REF!),IF(#REF!&gt;=0,"",))</f>
        <v>#REF!</v>
      </c>
      <c r="K3885" s="241" t="e">
        <f>保全管理データ!N6711</f>
        <v>#REF!</v>
      </c>
      <c r="L3885" s="259" t="e">
        <f>IF(#REF!="","",IF(#REF!="悪環境における作業",0.2,IF(#REF!="高所又は地下作業",0.1,IF(#REF!="錯綜場所作業",0.3,IF(#REF!="複雑な制約のある作業",0.4,IF(#REF!="単純な制約のある作業",0.2,0))))))</f>
        <v>#REF!</v>
      </c>
      <c r="M3885" s="260" t="e">
        <f t="shared" si="240"/>
        <v>#REF!</v>
      </c>
    </row>
    <row r="3886" spans="2:13" s="254" customFormat="1" ht="27.75" customHeight="1" x14ac:dyDescent="0.2">
      <c r="B3886" s="536" t="s">
        <v>265</v>
      </c>
      <c r="C3886" s="537"/>
      <c r="D3886" s="265"/>
      <c r="E3886" s="224" t="s">
        <v>245</v>
      </c>
      <c r="F3886" s="258" t="e">
        <f>IF(#REF!&gt;=1,IF(#REF!&gt;=1,#REF!),IF(#REF!&gt;=0,"",))</f>
        <v>#REF!</v>
      </c>
      <c r="G3886" s="241" t="e">
        <f>保全管理データ!N6685</f>
        <v>#REF!</v>
      </c>
      <c r="H3886" s="259" t="e">
        <f>IF(#REF!="無","",IF(#REF!="","",IF(#REF!="悪環境における作業",0.2,IF(#REF!="高所又は地下作業",0.1,IF(#REF!="錯綜場所作業",0.3,IF(#REF!="複雑な制約のある作業",0.4,IF(#REF!="単純な制約のある作業",0.2,0)))))))</f>
        <v>#REF!</v>
      </c>
      <c r="I3886" s="260" t="e">
        <f t="shared" si="239"/>
        <v>#REF!</v>
      </c>
      <c r="J3886" s="258" t="e">
        <f>IF(#REF!&gt;=1,IF(#REF!&gt;=1,#REF!),IF(#REF!&gt;=0,"",))</f>
        <v>#REF!</v>
      </c>
      <c r="K3886" s="241" t="e">
        <f>保全管理データ!N6712</f>
        <v>#REF!</v>
      </c>
      <c r="L3886" s="259" t="e">
        <f>IF(#REF!="","",IF(#REF!="悪環境における作業",0.2,IF(#REF!="高所又は地下作業",0.1,IF(#REF!="錯綜場所作業",0.3,IF(#REF!="複雑な制約のある作業",0.4,IF(#REF!="単純な制約のある作業",0.2,0))))))</f>
        <v>#REF!</v>
      </c>
      <c r="M3886" s="260" t="e">
        <f t="shared" si="240"/>
        <v>#REF!</v>
      </c>
    </row>
    <row r="3887" spans="2:13" s="254" customFormat="1" ht="27.75" customHeight="1" x14ac:dyDescent="0.2">
      <c r="B3887" s="536" t="s">
        <v>266</v>
      </c>
      <c r="C3887" s="537"/>
      <c r="D3887" s="265"/>
      <c r="E3887" s="224" t="s">
        <v>245</v>
      </c>
      <c r="F3887" s="258" t="e">
        <f>IF(#REF!&gt;=1,IF(#REF!&gt;=1,#REF!),IF(#REF!&gt;=0,"",))</f>
        <v>#REF!</v>
      </c>
      <c r="G3887" s="241" t="e">
        <f>保全管理データ!N6686</f>
        <v>#REF!</v>
      </c>
      <c r="H3887" s="259" t="e">
        <f>IF(#REF!="無","",IF(#REF!="","",IF(#REF!="悪環境における作業",0.2,IF(#REF!="高所又は地下作業",0.1,IF(#REF!="錯綜場所作業",0.3,IF(#REF!="複雑な制約のある作業",0.4,IF(#REF!="単純な制約のある作業",0.2,0)))))))</f>
        <v>#REF!</v>
      </c>
      <c r="I3887" s="260" t="e">
        <f t="shared" si="239"/>
        <v>#REF!</v>
      </c>
      <c r="J3887" s="258" t="e">
        <f>IF(#REF!&gt;=1,IF(#REF!&gt;=1,#REF!),IF(#REF!&gt;=0,"",))</f>
        <v>#REF!</v>
      </c>
      <c r="K3887" s="241" t="e">
        <f>保全管理データ!N6713</f>
        <v>#REF!</v>
      </c>
      <c r="L3887" s="259" t="e">
        <f>IF(#REF!="","",IF(#REF!="悪環境における作業",0.2,IF(#REF!="高所又は地下作業",0.1,IF(#REF!="錯綜場所作業",0.3,IF(#REF!="複雑な制約のある作業",0.4,IF(#REF!="単純な制約のある作業",0.2,0))))))</f>
        <v>#REF!</v>
      </c>
      <c r="M3887" s="260" t="e">
        <f t="shared" si="240"/>
        <v>#REF!</v>
      </c>
    </row>
    <row r="3888" spans="2:13" s="254" customFormat="1" ht="27.75" customHeight="1" x14ac:dyDescent="0.2">
      <c r="B3888" s="536" t="s">
        <v>81</v>
      </c>
      <c r="C3888" s="537"/>
      <c r="D3888" s="265"/>
      <c r="E3888" s="224" t="s">
        <v>245</v>
      </c>
      <c r="F3888" s="258" t="e">
        <f>IF(#REF!&gt;=1,IF(#REF!&gt;=1,#REF!),IF(#REF!&gt;=0,"",))</f>
        <v>#REF!</v>
      </c>
      <c r="G3888" s="241" t="e">
        <f>保全管理データ!N6687</f>
        <v>#REF!</v>
      </c>
      <c r="H3888" s="259" t="e">
        <f>IF(#REF!="無","",IF(#REF!="","",IF(#REF!="悪環境における作業",0.2,IF(#REF!="高所又は地下作業",0.1,IF(#REF!="錯綜場所作業",0.3,IF(#REF!="複雑な制約のある作業",0.4,IF(#REF!="単純な制約のある作業",0.2,0)))))))</f>
        <v>#REF!</v>
      </c>
      <c r="I3888" s="260" t="e">
        <f t="shared" si="239"/>
        <v>#REF!</v>
      </c>
      <c r="J3888" s="258" t="e">
        <f>IF(#REF!&gt;=1,IF(#REF!&gt;=1,#REF!),IF(#REF!&gt;=0,"",))</f>
        <v>#REF!</v>
      </c>
      <c r="K3888" s="241" t="e">
        <f>保全管理データ!N6714</f>
        <v>#REF!</v>
      </c>
      <c r="L3888" s="259" t="e">
        <f>IF(#REF!="","",IF(#REF!="悪環境における作業",0.2,IF(#REF!="高所又は地下作業",0.1,IF(#REF!="錯綜場所作業",0.3,IF(#REF!="複雑な制約のある作業",0.4,IF(#REF!="単純な制約のある作業",0.2,0))))))</f>
        <v>#REF!</v>
      </c>
      <c r="M3888" s="260" t="e">
        <f t="shared" si="240"/>
        <v>#REF!</v>
      </c>
    </row>
    <row r="3889" spans="2:13" s="254" customFormat="1" ht="27.75" customHeight="1" x14ac:dyDescent="0.2">
      <c r="B3889" s="536" t="s">
        <v>267</v>
      </c>
      <c r="C3889" s="537"/>
      <c r="D3889" s="265"/>
      <c r="E3889" s="224" t="s">
        <v>247</v>
      </c>
      <c r="F3889" s="258" t="e">
        <f>IF(#REF!&gt;=1,IF(#REF!&gt;=1,#REF!),IF(#REF!&gt;=0,"",))</f>
        <v>#REF!</v>
      </c>
      <c r="G3889" s="241" t="e">
        <f>保全管理データ!N6688</f>
        <v>#REF!</v>
      </c>
      <c r="H3889" s="259" t="e">
        <f>IF(#REF!="無","",IF(#REF!="","",IF(#REF!="悪環境における作業",0.2,IF(#REF!="高所又は地下作業",0.1,IF(#REF!="錯綜場所作業",0.3,IF(#REF!="複雑な制約のある作業",0.4,IF(#REF!="単純な制約のある作業",0.2,0)))))))</f>
        <v>#REF!</v>
      </c>
      <c r="I3889" s="260" t="e">
        <f t="shared" si="239"/>
        <v>#REF!</v>
      </c>
      <c r="J3889" s="258" t="e">
        <f>IF(#REF!&gt;=1,IF(#REF!&gt;=1,#REF!),IF(#REF!&gt;=0,"",))</f>
        <v>#REF!</v>
      </c>
      <c r="K3889" s="241" t="e">
        <f>保全管理データ!N6715</f>
        <v>#REF!</v>
      </c>
      <c r="L3889" s="259" t="e">
        <f>IF(#REF!="","",IF(#REF!="悪環境における作業",0.2,IF(#REF!="高所又は地下作業",0.1,IF(#REF!="錯綜場所作業",0.3,IF(#REF!="複雑な制約のある作業",0.4,IF(#REF!="単純な制約のある作業",0.2,0))))))</f>
        <v>#REF!</v>
      </c>
      <c r="M3889" s="260" t="e">
        <f t="shared" si="240"/>
        <v>#REF!</v>
      </c>
    </row>
    <row r="3890" spans="2:13" s="254" customFormat="1" ht="27.75" customHeight="1" x14ac:dyDescent="0.2">
      <c r="B3890" s="536" t="s">
        <v>268</v>
      </c>
      <c r="C3890" s="537"/>
      <c r="D3890" s="265"/>
      <c r="E3890" s="224" t="s">
        <v>246</v>
      </c>
      <c r="F3890" s="258" t="e">
        <f>IF(#REF!&gt;=1,IF(#REF!&gt;=1,#REF!),IF(#REF!&gt;=0,"",))</f>
        <v>#REF!</v>
      </c>
      <c r="G3890" s="241" t="e">
        <f>保全管理データ!N6689</f>
        <v>#REF!</v>
      </c>
      <c r="H3890" s="259" t="e">
        <f>IF(#REF!="無","",IF(#REF!="","",IF(#REF!="悪環境における作業",0.2,IF(#REF!="高所又は地下作業",0.1,IF(#REF!="錯綜場所作業",0.3,IF(#REF!="複雑な制約のある作業",0.4,IF(#REF!="単純な制約のある作業",0.2,0)))))))</f>
        <v>#REF!</v>
      </c>
      <c r="I3890" s="260" t="e">
        <f t="shared" si="239"/>
        <v>#REF!</v>
      </c>
      <c r="J3890" s="258" t="e">
        <f>IF(#REF!&gt;=1,IF(#REF!&gt;=1,#REF!),IF(#REF!&gt;=0,"",))</f>
        <v>#REF!</v>
      </c>
      <c r="K3890" s="241" t="e">
        <f>保全管理データ!N6716</f>
        <v>#REF!</v>
      </c>
      <c r="L3890" s="259" t="e">
        <f>IF(#REF!="","",IF(#REF!="悪環境における作業",0.2,IF(#REF!="高所又は地下作業",0.1,IF(#REF!="錯綜場所作業",0.3,IF(#REF!="複雑な制約のある作業",0.4,IF(#REF!="単純な制約のある作業",0.2,0))))))</f>
        <v>#REF!</v>
      </c>
      <c r="M3890" s="260" t="e">
        <f t="shared" si="240"/>
        <v>#REF!</v>
      </c>
    </row>
    <row r="3891" spans="2:13" s="254" customFormat="1" ht="27.75" customHeight="1" thickBot="1" x14ac:dyDescent="0.25">
      <c r="B3891" s="538" t="s">
        <v>269</v>
      </c>
      <c r="C3891" s="539"/>
      <c r="D3891" s="266"/>
      <c r="E3891" s="252" t="s">
        <v>245</v>
      </c>
      <c r="F3891" s="261" t="e">
        <f>IF(#REF!&gt;=1,IF(#REF!&gt;=1,#REF!),IF(#REF!&gt;=0,"",))</f>
        <v>#REF!</v>
      </c>
      <c r="G3891" s="245" t="e">
        <f>保全管理データ!N6690</f>
        <v>#REF!</v>
      </c>
      <c r="H3891" s="259" t="e">
        <f>IF(#REF!="無","",IF(#REF!="","",IF(#REF!="悪環境における作業",0.2,IF(#REF!="高所又は地下作業",0.1,IF(#REF!="錯綜場所作業",0.3,IF(#REF!="複雑な制約のある作業",0.4,IF(#REF!="単純な制約のある作業",0.2,0)))))))</f>
        <v>#REF!</v>
      </c>
      <c r="I3891" s="260" t="e">
        <f t="shared" si="239"/>
        <v>#REF!</v>
      </c>
      <c r="J3891" s="261" t="e">
        <f>IF(#REF!&gt;=1,IF(#REF!&gt;=1,#REF!),IF(#REF!&gt;=0,"",))</f>
        <v>#REF!</v>
      </c>
      <c r="K3891" s="245" t="e">
        <f>保全管理データ!N6717</f>
        <v>#REF!</v>
      </c>
      <c r="L3891" s="262" t="e">
        <f>IF(#REF!="","",IF(#REF!="悪環境における作業",0.2,IF(#REF!="高所又は地下作業",0.1,IF(#REF!="錯綜場所作業",0.3,IF(#REF!="複雑な制約のある作業",0.4,IF(#REF!="単純な制約のある作業",0.2,0))))))</f>
        <v>#REF!</v>
      </c>
      <c r="M3891" s="260" t="e">
        <f t="shared" si="240"/>
        <v>#REF!</v>
      </c>
    </row>
    <row r="3892" spans="2:13" s="254" customFormat="1" ht="27.75" customHeight="1" thickBot="1" x14ac:dyDescent="0.25">
      <c r="B3892" s="532" t="s">
        <v>190</v>
      </c>
      <c r="C3892" s="532"/>
      <c r="D3892" s="532"/>
      <c r="E3892" s="532"/>
      <c r="F3892" s="533" t="e">
        <f>SUM(I3868:I3891)</f>
        <v>#REF!</v>
      </c>
      <c r="G3892" s="534"/>
      <c r="H3892" s="534"/>
      <c r="I3892" s="535"/>
      <c r="J3892" s="533" t="e">
        <f>IF(SUM(J3868:J3891)=0,"0.00",SUM(M3868:M3891))</f>
        <v>#REF!</v>
      </c>
      <c r="K3892" s="534"/>
      <c r="L3892" s="534"/>
      <c r="M3892" s="535"/>
    </row>
    <row r="3893" spans="2:13" s="254" customFormat="1" ht="27.75" customHeight="1" thickBot="1" x14ac:dyDescent="0.25">
      <c r="B3893" s="532" t="s">
        <v>97</v>
      </c>
      <c r="C3893" s="532"/>
      <c r="D3893" s="532"/>
      <c r="E3893" s="532"/>
      <c r="F3893" s="533" t="e">
        <f>IF(#REF!="５年以下","0",IF(#REF!="５年～１０年",0.1,IF(#REF!="１０年以上",0.15)))</f>
        <v>#REF!</v>
      </c>
      <c r="G3893" s="534"/>
      <c r="H3893" s="534"/>
      <c r="I3893" s="534"/>
      <c r="J3893" s="534"/>
      <c r="K3893" s="534"/>
      <c r="L3893" s="534"/>
      <c r="M3893" s="535"/>
    </row>
    <row r="3894" spans="2:13" s="254" customFormat="1" ht="27.75" customHeight="1" thickBot="1" x14ac:dyDescent="0.25">
      <c r="B3894" s="533" t="s">
        <v>273</v>
      </c>
      <c r="C3894" s="534"/>
      <c r="D3894" s="534"/>
      <c r="E3894" s="535"/>
      <c r="F3894" s="533" t="e">
        <f>F3892*(1+F3893)</f>
        <v>#REF!</v>
      </c>
      <c r="G3894" s="534"/>
      <c r="H3894" s="534"/>
      <c r="I3894" s="534"/>
      <c r="J3894" s="533" t="e">
        <f>J3892*(1+F3893)</f>
        <v>#REF!</v>
      </c>
      <c r="K3894" s="534"/>
      <c r="L3894" s="534"/>
      <c r="M3894" s="535"/>
    </row>
    <row r="3895" spans="2:13" s="254" customFormat="1" ht="27.75" customHeight="1" thickBot="1" x14ac:dyDescent="0.25">
      <c r="B3895" s="532" t="s">
        <v>191</v>
      </c>
      <c r="C3895" s="532"/>
      <c r="D3895" s="532"/>
      <c r="E3895" s="532"/>
      <c r="F3895" s="533" t="e">
        <f>#REF!*(#REF!*#REF!+#REF!*#REF!)</f>
        <v>#REF!</v>
      </c>
      <c r="G3895" s="534"/>
      <c r="H3895" s="535"/>
      <c r="I3895" s="532" t="e">
        <f>#REF!</f>
        <v>#REF!</v>
      </c>
      <c r="J3895" s="533"/>
      <c r="K3895" s="263" t="s">
        <v>230</v>
      </c>
      <c r="L3895" s="535" t="e">
        <f>B3866</f>
        <v>#REF!</v>
      </c>
      <c r="M3895" s="532"/>
    </row>
    <row r="3896" spans="2:13" s="254" customFormat="1" ht="45" customHeight="1" thickBot="1" x14ac:dyDescent="0.25">
      <c r="B3896" s="253"/>
      <c r="C3896" s="253"/>
      <c r="D3896" s="253"/>
      <c r="E3896" s="253"/>
      <c r="F3896" s="253"/>
      <c r="G3896" s="253"/>
      <c r="H3896" s="253"/>
      <c r="I3896" s="253"/>
      <c r="J3896" s="253"/>
      <c r="K3896" s="253"/>
      <c r="L3896" s="253"/>
      <c r="M3896" s="253"/>
    </row>
    <row r="3897" spans="2:13" s="254" customFormat="1" ht="27.75" customHeight="1" thickBot="1" x14ac:dyDescent="0.25">
      <c r="B3897" s="542" t="s">
        <v>128</v>
      </c>
      <c r="C3897" s="543"/>
      <c r="D3897" s="543"/>
      <c r="E3897" s="544"/>
      <c r="F3897" s="253"/>
      <c r="G3897" s="253"/>
      <c r="H3897" s="253"/>
      <c r="I3897" s="253"/>
      <c r="J3897" s="253"/>
      <c r="K3897" s="253"/>
      <c r="L3897" s="253"/>
      <c r="M3897" s="253"/>
    </row>
    <row r="3898" spans="2:13" s="254" customFormat="1" ht="27.75" customHeight="1" x14ac:dyDescent="0.2">
      <c r="B3898" s="545" t="e">
        <f>#REF!</f>
        <v>#REF!</v>
      </c>
      <c r="C3898" s="546"/>
      <c r="D3898" s="547"/>
      <c r="E3898" s="548"/>
      <c r="F3898" s="552" t="s">
        <v>240</v>
      </c>
      <c r="G3898" s="553"/>
      <c r="H3898" s="553"/>
      <c r="I3898" s="554"/>
      <c r="J3898" s="552" t="s">
        <v>239</v>
      </c>
      <c r="K3898" s="553"/>
      <c r="L3898" s="553"/>
      <c r="M3898" s="554"/>
    </row>
    <row r="3899" spans="2:13" s="254" customFormat="1" ht="27.75" customHeight="1" thickBot="1" x14ac:dyDescent="0.25">
      <c r="B3899" s="549"/>
      <c r="C3899" s="550"/>
      <c r="D3899" s="550"/>
      <c r="E3899" s="551"/>
      <c r="F3899" s="255" t="s">
        <v>149</v>
      </c>
      <c r="G3899" s="256" t="s">
        <v>151</v>
      </c>
      <c r="H3899" s="256" t="s">
        <v>96</v>
      </c>
      <c r="I3899" s="257" t="s">
        <v>150</v>
      </c>
      <c r="J3899" s="255" t="s">
        <v>149</v>
      </c>
      <c r="K3899" s="256" t="s">
        <v>151</v>
      </c>
      <c r="L3899" s="256" t="s">
        <v>96</v>
      </c>
      <c r="M3899" s="257" t="s">
        <v>150</v>
      </c>
    </row>
    <row r="3900" spans="2:13" s="254" customFormat="1" ht="27.75" customHeight="1" thickTop="1" x14ac:dyDescent="0.2">
      <c r="B3900" s="540" t="s">
        <v>241</v>
      </c>
      <c r="C3900" s="541"/>
      <c r="D3900" s="264"/>
      <c r="E3900" s="237" t="s">
        <v>242</v>
      </c>
      <c r="F3900" s="258" t="e">
        <f>IF(#REF!&gt;=1,IF(#REF!&gt;=1,#REF!),IF(#REF!&gt;=0,"",))</f>
        <v>#REF!</v>
      </c>
      <c r="G3900" s="241" t="e">
        <f>保全管理データ!N6723</f>
        <v>#REF!</v>
      </c>
      <c r="H3900" s="259" t="e">
        <f>IF(#REF!="無","",IF(#REF!="","",IF(#REF!="悪環境における作業",0.2,IF(#REF!="高所又は地下作業",0.1,IF(#REF!="錯綜場所作業",0.3,IF(#REF!="複雑な制約のある作業",0.4,IF(#REF!="単純な制約のある作業",0.2,0)))))))</f>
        <v>#REF!</v>
      </c>
      <c r="I3900" s="260" t="e">
        <f>IF(F3900="","",F3900*G3900*(1+IF(H3900="",0,H3900)))</f>
        <v>#REF!</v>
      </c>
      <c r="J3900" s="258" t="e">
        <f>IF(#REF!&gt;=1,IF(#REF!&gt;=1,#REF!),IF(#REF!&gt;=0,"",))</f>
        <v>#REF!</v>
      </c>
      <c r="K3900" s="241" t="e">
        <f>保全管理データ!N6750</f>
        <v>#REF!</v>
      </c>
      <c r="L3900" s="259" t="e">
        <f>IF(#REF!="","",IF(#REF!="悪環境における作業",0.2,IF(#REF!="高所又は地下作業",0.1,IF(#REF!="錯綜場所作業",0.3,IF(#REF!="複雑な制約のある作業",0.4,IF(#REF!="単純な制約のある作業",0.2,0))))))</f>
        <v>#REF!</v>
      </c>
      <c r="M3900" s="260" t="e">
        <f>IF(J3900="","",J3900*K3900*(1+IF(L3900="",0,L3900)))</f>
        <v>#REF!</v>
      </c>
    </row>
    <row r="3901" spans="2:13" s="254" customFormat="1" ht="27.75" customHeight="1" x14ac:dyDescent="0.2">
      <c r="B3901" s="536" t="s">
        <v>243</v>
      </c>
      <c r="C3901" s="537"/>
      <c r="D3901" s="265"/>
      <c r="E3901" s="224" t="s">
        <v>242</v>
      </c>
      <c r="F3901" s="258" t="e">
        <f>IF(#REF!&gt;=1,IF(#REF!&gt;=1,#REF!),IF(#REF!&gt;=0,"",))</f>
        <v>#REF!</v>
      </c>
      <c r="G3901" s="241" t="e">
        <f>保全管理データ!N6724</f>
        <v>#REF!</v>
      </c>
      <c r="H3901" s="259" t="e">
        <f>IF(#REF!="無","",IF(#REF!="","",IF(#REF!="悪環境における作業",0.2,IF(#REF!="高所又は地下作業",0.1,IF(#REF!="錯綜場所作業",0.3,IF(#REF!="複雑な制約のある作業",0.4,IF(#REF!="単純な制約のある作業",0.2,0)))))))</f>
        <v>#REF!</v>
      </c>
      <c r="I3901" s="260" t="e">
        <f t="shared" ref="I3901:I3923" si="241">IF(F3901="","",F3901*G3901*(1+IF(H3901="",0,H3901)))</f>
        <v>#REF!</v>
      </c>
      <c r="J3901" s="258" t="e">
        <f>IF(#REF!&gt;=1,IF(#REF!&gt;=1,#REF!),IF(#REF!&gt;=0,"",))</f>
        <v>#REF!</v>
      </c>
      <c r="K3901" s="241" t="e">
        <f>保全管理データ!N6751</f>
        <v>#REF!</v>
      </c>
      <c r="L3901" s="259" t="e">
        <f>IF(#REF!="","",IF(#REF!="悪環境における作業",0.2,IF(#REF!="高所又は地下作業",0.1,IF(#REF!="錯綜場所作業",0.3,IF(#REF!="複雑な制約のある作業",0.4,IF(#REF!="単純な制約のある作業",0.2,0))))))</f>
        <v>#REF!</v>
      </c>
      <c r="M3901" s="260" t="e">
        <f t="shared" ref="M3901:M3923" si="242">IF(J3901="","",J3901*K3901*(1+IF(L3901="",0,L3901)))</f>
        <v>#REF!</v>
      </c>
    </row>
    <row r="3902" spans="2:13" s="254" customFormat="1" ht="27.75" customHeight="1" x14ac:dyDescent="0.2">
      <c r="B3902" s="536" t="s">
        <v>249</v>
      </c>
      <c r="C3902" s="537"/>
      <c r="D3902" s="265"/>
      <c r="E3902" s="224" t="s">
        <v>244</v>
      </c>
      <c r="F3902" s="258" t="e">
        <f>IF(#REF!&gt;=1,IF(#REF!&gt;=1,#REF!),IF(#REF!&gt;=0,"",))</f>
        <v>#REF!</v>
      </c>
      <c r="G3902" s="241" t="e">
        <f>保全管理データ!N6725</f>
        <v>#REF!</v>
      </c>
      <c r="H3902" s="259" t="e">
        <f>IF(#REF!="無","",IF(#REF!="","",IF(#REF!="悪環境における作業",0.2,IF(#REF!="高所又は地下作業",0.1,IF(#REF!="錯綜場所作業",0.3,IF(#REF!="複雑な制約のある作業",0.4,IF(#REF!="単純な制約のある作業",0.2,0)))))))</f>
        <v>#REF!</v>
      </c>
      <c r="I3902" s="260" t="e">
        <f t="shared" si="241"/>
        <v>#REF!</v>
      </c>
      <c r="J3902" s="258" t="e">
        <f>IF(#REF!&gt;=1,IF(#REF!&gt;=1,#REF!),IF(#REF!&gt;=0,"",))</f>
        <v>#REF!</v>
      </c>
      <c r="K3902" s="241" t="e">
        <f>保全管理データ!N6752</f>
        <v>#REF!</v>
      </c>
      <c r="L3902" s="259" t="e">
        <f>IF(#REF!="","",IF(#REF!="悪環境における作業",0.2,IF(#REF!="高所又は地下作業",0.1,IF(#REF!="錯綜場所作業",0.3,IF(#REF!="複雑な制約のある作業",0.4,IF(#REF!="単純な制約のある作業",0.2,0))))))</f>
        <v>#REF!</v>
      </c>
      <c r="M3902" s="260" t="e">
        <f t="shared" si="242"/>
        <v>#REF!</v>
      </c>
    </row>
    <row r="3903" spans="2:13" s="254" customFormat="1" ht="27.75" customHeight="1" x14ac:dyDescent="0.2">
      <c r="B3903" s="536" t="s">
        <v>250</v>
      </c>
      <c r="C3903" s="537"/>
      <c r="D3903" s="265"/>
      <c r="E3903" s="224" t="s">
        <v>244</v>
      </c>
      <c r="F3903" s="258" t="e">
        <f>IF(#REF!&gt;=1,IF(#REF!&gt;=1,#REF!),IF(#REF!&gt;=0,"",))</f>
        <v>#REF!</v>
      </c>
      <c r="G3903" s="241" t="e">
        <f>保全管理データ!N6726</f>
        <v>#REF!</v>
      </c>
      <c r="H3903" s="259" t="e">
        <f>IF(#REF!="無","",IF(#REF!="","",IF(#REF!="悪環境における作業",0.2,IF(#REF!="高所又は地下作業",0.1,IF(#REF!="錯綜場所作業",0.3,IF(#REF!="複雑な制約のある作業",0.4,IF(#REF!="単純な制約のある作業",0.2,0)))))))</f>
        <v>#REF!</v>
      </c>
      <c r="I3903" s="260" t="e">
        <f t="shared" si="241"/>
        <v>#REF!</v>
      </c>
      <c r="J3903" s="258" t="e">
        <f>IF(#REF!&gt;=1,IF(#REF!&gt;=1,#REF!),IF(#REF!&gt;=0,"",))</f>
        <v>#REF!</v>
      </c>
      <c r="K3903" s="241" t="e">
        <f>保全管理データ!N6753</f>
        <v>#REF!</v>
      </c>
      <c r="L3903" s="259" t="e">
        <f>IF(#REF!="","",IF(#REF!="悪環境における作業",0.2,IF(#REF!="高所又は地下作業",0.1,IF(#REF!="錯綜場所作業",0.3,IF(#REF!="複雑な制約のある作業",0.4,IF(#REF!="単純な制約のある作業",0.2,0))))))</f>
        <v>#REF!</v>
      </c>
      <c r="M3903" s="260" t="e">
        <f t="shared" si="242"/>
        <v>#REF!</v>
      </c>
    </row>
    <row r="3904" spans="2:13" s="254" customFormat="1" ht="27.75" customHeight="1" x14ac:dyDescent="0.2">
      <c r="B3904" s="536" t="s">
        <v>251</v>
      </c>
      <c r="C3904" s="537"/>
      <c r="D3904" s="265"/>
      <c r="E3904" s="224" t="s">
        <v>242</v>
      </c>
      <c r="F3904" s="258" t="e">
        <f>IF(#REF!&gt;=1,IF(#REF!&gt;=1,#REF!),IF(#REF!&gt;=0,"",))</f>
        <v>#REF!</v>
      </c>
      <c r="G3904" s="241" t="e">
        <f>保全管理データ!N6727</f>
        <v>#REF!</v>
      </c>
      <c r="H3904" s="259" t="e">
        <f>IF(#REF!="無","",IF(#REF!="","",IF(#REF!="悪環境における作業",0.2,IF(#REF!="高所又は地下作業",0.1,IF(#REF!="錯綜場所作業",0.3,IF(#REF!="複雑な制約のある作業",0.4,IF(#REF!="単純な制約のある作業",0.2,0)))))))</f>
        <v>#REF!</v>
      </c>
      <c r="I3904" s="260" t="e">
        <f t="shared" si="241"/>
        <v>#REF!</v>
      </c>
      <c r="J3904" s="258" t="e">
        <f>IF(#REF!&gt;=1,IF(#REF!&gt;=1,#REF!),IF(#REF!&gt;=0,"",))</f>
        <v>#REF!</v>
      </c>
      <c r="K3904" s="241" t="e">
        <f>保全管理データ!N6754</f>
        <v>#REF!</v>
      </c>
      <c r="L3904" s="259" t="e">
        <f>IF(#REF!="","",IF(#REF!="悪環境における作業",0.2,IF(#REF!="高所又は地下作業",0.1,IF(#REF!="錯綜場所作業",0.3,IF(#REF!="複雑な制約のある作業",0.4,IF(#REF!="単純な制約のある作業",0.2,0))))))</f>
        <v>#REF!</v>
      </c>
      <c r="M3904" s="260" t="e">
        <f t="shared" si="242"/>
        <v>#REF!</v>
      </c>
    </row>
    <row r="3905" spans="2:13" s="254" customFormat="1" ht="27.75" customHeight="1" x14ac:dyDescent="0.2">
      <c r="B3905" s="536" t="s">
        <v>252</v>
      </c>
      <c r="C3905" s="537"/>
      <c r="D3905" s="265"/>
      <c r="E3905" s="224" t="s">
        <v>244</v>
      </c>
      <c r="F3905" s="258" t="e">
        <f>IF(#REF!&gt;=1,IF(#REF!&gt;=1,#REF!),IF(#REF!&gt;=0,"",))</f>
        <v>#REF!</v>
      </c>
      <c r="G3905" s="241" t="e">
        <f>保全管理データ!N6728</f>
        <v>#REF!</v>
      </c>
      <c r="H3905" s="259" t="e">
        <f>IF(#REF!="無","",IF(#REF!="","",IF(#REF!="悪環境における作業",0.2,IF(#REF!="高所又は地下作業",0.1,IF(#REF!="錯綜場所作業",0.3,IF(#REF!="複雑な制約のある作業",0.4,IF(#REF!="単純な制約のある作業",0.2,0)))))))</f>
        <v>#REF!</v>
      </c>
      <c r="I3905" s="260" t="e">
        <f t="shared" si="241"/>
        <v>#REF!</v>
      </c>
      <c r="J3905" s="258" t="e">
        <f>IF(#REF!&gt;=1,IF(#REF!&gt;=1,#REF!),IF(#REF!&gt;=0,"",))</f>
        <v>#REF!</v>
      </c>
      <c r="K3905" s="241" t="e">
        <f>保全管理データ!N6755</f>
        <v>#REF!</v>
      </c>
      <c r="L3905" s="259" t="e">
        <f>IF(#REF!="","",IF(#REF!="悪環境における作業",0.2,IF(#REF!="高所又は地下作業",0.1,IF(#REF!="錯綜場所作業",0.3,IF(#REF!="複雑な制約のある作業",0.4,IF(#REF!="単純な制約のある作業",0.2,0))))))</f>
        <v>#REF!</v>
      </c>
      <c r="M3905" s="260" t="e">
        <f t="shared" si="242"/>
        <v>#REF!</v>
      </c>
    </row>
    <row r="3906" spans="2:13" s="254" customFormat="1" ht="27.75" customHeight="1" x14ac:dyDescent="0.2">
      <c r="B3906" s="536" t="s">
        <v>253</v>
      </c>
      <c r="C3906" s="537"/>
      <c r="D3906" s="265"/>
      <c r="E3906" s="224" t="s">
        <v>242</v>
      </c>
      <c r="F3906" s="258" t="e">
        <f>IF(#REF!&gt;=1,IF(#REF!&gt;=1,#REF!),IF(#REF!&gt;=0,"",))</f>
        <v>#REF!</v>
      </c>
      <c r="G3906" s="241" t="e">
        <f>保全管理データ!N6729</f>
        <v>#REF!</v>
      </c>
      <c r="H3906" s="259" t="e">
        <f>IF(#REF!="無","",IF(#REF!="","",IF(#REF!="悪環境における作業",0.2,IF(#REF!="高所又は地下作業",0.1,IF(#REF!="錯綜場所作業",0.3,IF(#REF!="複雑な制約のある作業",0.4,IF(#REF!="単純な制約のある作業",0.2,0)))))))</f>
        <v>#REF!</v>
      </c>
      <c r="I3906" s="260" t="e">
        <f t="shared" si="241"/>
        <v>#REF!</v>
      </c>
      <c r="J3906" s="258" t="e">
        <f>IF(#REF!&gt;=1,IF(#REF!&gt;=1,#REF!),IF(#REF!&gt;=0,"",))</f>
        <v>#REF!</v>
      </c>
      <c r="K3906" s="241" t="e">
        <f>保全管理データ!N6756</f>
        <v>#REF!</v>
      </c>
      <c r="L3906" s="259" t="e">
        <f>IF(#REF!="","",IF(#REF!="悪環境における作業",0.2,IF(#REF!="高所又は地下作業",0.1,IF(#REF!="錯綜場所作業",0.3,IF(#REF!="複雑な制約のある作業",0.4,IF(#REF!="単純な制約のある作業",0.2,0))))))</f>
        <v>#REF!</v>
      </c>
      <c r="M3906" s="260" t="e">
        <f t="shared" si="242"/>
        <v>#REF!</v>
      </c>
    </row>
    <row r="3907" spans="2:13" s="254" customFormat="1" ht="27.75" customHeight="1" x14ac:dyDescent="0.2">
      <c r="B3907" s="536" t="s">
        <v>254</v>
      </c>
      <c r="C3907" s="537"/>
      <c r="D3907" s="265"/>
      <c r="E3907" s="224" t="s">
        <v>242</v>
      </c>
      <c r="F3907" s="258" t="e">
        <f>IF(#REF!&gt;=1,IF(#REF!&gt;=1,#REF!),IF(#REF!&gt;=0,"",))</f>
        <v>#REF!</v>
      </c>
      <c r="G3907" s="241" t="e">
        <f>保全管理データ!N6730</f>
        <v>#REF!</v>
      </c>
      <c r="H3907" s="259" t="e">
        <f>IF(#REF!="無","",IF(#REF!="","",IF(#REF!="悪環境における作業",0.2,IF(#REF!="高所又は地下作業",0.1,IF(#REF!="錯綜場所作業",0.3,IF(#REF!="複雑な制約のある作業",0.4,IF(#REF!="単純な制約のある作業",0.2,0)))))))</f>
        <v>#REF!</v>
      </c>
      <c r="I3907" s="260" t="e">
        <f t="shared" si="241"/>
        <v>#REF!</v>
      </c>
      <c r="J3907" s="258" t="e">
        <f>IF(#REF!&gt;=1,IF(#REF!&gt;=1,#REF!),IF(#REF!&gt;=0,"",))</f>
        <v>#REF!</v>
      </c>
      <c r="K3907" s="241" t="e">
        <f>保全管理データ!N6757</f>
        <v>#REF!</v>
      </c>
      <c r="L3907" s="259" t="e">
        <f>IF(#REF!="","",IF(#REF!="悪環境における作業",0.2,IF(#REF!="高所又は地下作業",0.1,IF(#REF!="錯綜場所作業",0.3,IF(#REF!="複雑な制約のある作業",0.4,IF(#REF!="単純な制約のある作業",0.2,0))))))</f>
        <v>#REF!</v>
      </c>
      <c r="M3907" s="260" t="e">
        <f t="shared" si="242"/>
        <v>#REF!</v>
      </c>
    </row>
    <row r="3908" spans="2:13" s="254" customFormat="1" ht="27.75" customHeight="1" x14ac:dyDescent="0.2">
      <c r="B3908" s="536" t="s">
        <v>255</v>
      </c>
      <c r="C3908" s="537"/>
      <c r="D3908" s="265"/>
      <c r="E3908" s="224" t="s">
        <v>245</v>
      </c>
      <c r="F3908" s="258" t="e">
        <f>IF(#REF!&gt;=1,IF(#REF!&gt;=1,#REF!),IF(#REF!&gt;=0,"",))</f>
        <v>#REF!</v>
      </c>
      <c r="G3908" s="241" t="e">
        <f>保全管理データ!N6731</f>
        <v>#REF!</v>
      </c>
      <c r="H3908" s="259" t="e">
        <f>IF(#REF!="無","",IF(#REF!="","",IF(#REF!="悪環境における作業",0.2,IF(#REF!="高所又は地下作業",0.1,IF(#REF!="錯綜場所作業",0.3,IF(#REF!="複雑な制約のある作業",0.4,IF(#REF!="単純な制約のある作業",0.2,0)))))))</f>
        <v>#REF!</v>
      </c>
      <c r="I3908" s="260" t="e">
        <f t="shared" si="241"/>
        <v>#REF!</v>
      </c>
      <c r="J3908" s="258" t="e">
        <f>IF(#REF!&gt;=1,IF(#REF!&gt;=1,#REF!),IF(#REF!&gt;=0,"",))</f>
        <v>#REF!</v>
      </c>
      <c r="K3908" s="241" t="e">
        <f>保全管理データ!N6758</f>
        <v>#REF!</v>
      </c>
      <c r="L3908" s="259" t="e">
        <f>IF(#REF!="","",IF(#REF!="悪環境における作業",0.2,IF(#REF!="高所又は地下作業",0.1,IF(#REF!="錯綜場所作業",0.3,IF(#REF!="複雑な制約のある作業",0.4,IF(#REF!="単純な制約のある作業",0.2,0))))))</f>
        <v>#REF!</v>
      </c>
      <c r="M3908" s="260" t="e">
        <f t="shared" si="242"/>
        <v>#REF!</v>
      </c>
    </row>
    <row r="3909" spans="2:13" s="254" customFormat="1" ht="27.75" customHeight="1" x14ac:dyDescent="0.2">
      <c r="B3909" s="536" t="s">
        <v>256</v>
      </c>
      <c r="C3909" s="537"/>
      <c r="D3909" s="265"/>
      <c r="E3909" s="224" t="s">
        <v>242</v>
      </c>
      <c r="F3909" s="258" t="e">
        <f>IF(#REF!&gt;=1,IF(#REF!&gt;=1,#REF!),IF(#REF!&gt;=0,"",))</f>
        <v>#REF!</v>
      </c>
      <c r="G3909" s="241" t="e">
        <f>保全管理データ!N6732</f>
        <v>#REF!</v>
      </c>
      <c r="H3909" s="259" t="e">
        <f>IF(#REF!="無","",IF(#REF!="","",IF(#REF!="悪環境における作業",0.2,IF(#REF!="高所又は地下作業",0.1,IF(#REF!="錯綜場所作業",0.3,IF(#REF!="複雑な制約のある作業",0.4,IF(#REF!="単純な制約のある作業",0.2,0)))))))</f>
        <v>#REF!</v>
      </c>
      <c r="I3909" s="260" t="e">
        <f t="shared" si="241"/>
        <v>#REF!</v>
      </c>
      <c r="J3909" s="258" t="e">
        <f>IF(#REF!&gt;=1,IF(#REF!&gt;=1,#REF!),IF(#REF!&gt;=0,"",))</f>
        <v>#REF!</v>
      </c>
      <c r="K3909" s="241" t="e">
        <f>保全管理データ!N6759</f>
        <v>#REF!</v>
      </c>
      <c r="L3909" s="259" t="e">
        <f>IF(#REF!="","",IF(#REF!="悪環境における作業",0.2,IF(#REF!="高所又は地下作業",0.1,IF(#REF!="錯綜場所作業",0.3,IF(#REF!="複雑な制約のある作業",0.4,IF(#REF!="単純な制約のある作業",0.2,0))))))</f>
        <v>#REF!</v>
      </c>
      <c r="M3909" s="260" t="e">
        <f t="shared" si="242"/>
        <v>#REF!</v>
      </c>
    </row>
    <row r="3910" spans="2:13" s="254" customFormat="1" ht="27.75" customHeight="1" x14ac:dyDescent="0.2">
      <c r="B3910" s="536" t="s">
        <v>257</v>
      </c>
      <c r="C3910" s="537"/>
      <c r="D3910" s="265"/>
      <c r="E3910" s="224" t="s">
        <v>245</v>
      </c>
      <c r="F3910" s="258" t="e">
        <f>IF(#REF!&gt;=1,IF(#REF!&gt;=1,#REF!),IF(#REF!&gt;=0,"",))</f>
        <v>#REF!</v>
      </c>
      <c r="G3910" s="241" t="e">
        <f>保全管理データ!N6733</f>
        <v>#REF!</v>
      </c>
      <c r="H3910" s="259" t="e">
        <f>IF(#REF!="無","",IF(#REF!="","",IF(#REF!="悪環境における作業",0.2,IF(#REF!="高所又は地下作業",0.1,IF(#REF!="錯綜場所作業",0.3,IF(#REF!="複雑な制約のある作業",0.4,IF(#REF!="単純な制約のある作業",0.2,0)))))))</f>
        <v>#REF!</v>
      </c>
      <c r="I3910" s="260" t="e">
        <f t="shared" si="241"/>
        <v>#REF!</v>
      </c>
      <c r="J3910" s="258" t="e">
        <f>IF(#REF!&gt;=1,IF(#REF!&gt;=1,#REF!),IF(#REF!&gt;=0,"",))</f>
        <v>#REF!</v>
      </c>
      <c r="K3910" s="241" t="e">
        <f>保全管理データ!N6760</f>
        <v>#REF!</v>
      </c>
      <c r="L3910" s="259" t="e">
        <f>IF(#REF!="","",IF(#REF!="悪環境における作業",0.2,IF(#REF!="高所又は地下作業",0.1,IF(#REF!="錯綜場所作業",0.3,IF(#REF!="複雑な制約のある作業",0.4,IF(#REF!="単純な制約のある作業",0.2,0))))))</f>
        <v>#REF!</v>
      </c>
      <c r="M3910" s="260" t="e">
        <f t="shared" si="242"/>
        <v>#REF!</v>
      </c>
    </row>
    <row r="3911" spans="2:13" s="254" customFormat="1" ht="27.75" customHeight="1" x14ac:dyDescent="0.2">
      <c r="B3911" s="536" t="s">
        <v>258</v>
      </c>
      <c r="C3911" s="537"/>
      <c r="D3911" s="265"/>
      <c r="E3911" s="224" t="s">
        <v>245</v>
      </c>
      <c r="F3911" s="258" t="e">
        <f>IF(#REF!&gt;=1,IF(#REF!&gt;=1,#REF!),IF(#REF!&gt;=0,"",))</f>
        <v>#REF!</v>
      </c>
      <c r="G3911" s="241" t="e">
        <f>保全管理データ!N6734</f>
        <v>#REF!</v>
      </c>
      <c r="H3911" s="259" t="e">
        <f>IF(#REF!="無","",IF(#REF!="","",IF(#REF!="悪環境における作業",0.2,IF(#REF!="高所又は地下作業",0.1,IF(#REF!="錯綜場所作業",0.3,IF(#REF!="複雑な制約のある作業",0.4,IF(#REF!="単純な制約のある作業",0.2,0)))))))</f>
        <v>#REF!</v>
      </c>
      <c r="I3911" s="260" t="e">
        <f t="shared" si="241"/>
        <v>#REF!</v>
      </c>
      <c r="J3911" s="258" t="e">
        <f>IF(#REF!&gt;=1,IF(#REF!&gt;=1,#REF!),IF(#REF!&gt;=0,"",))</f>
        <v>#REF!</v>
      </c>
      <c r="K3911" s="241" t="e">
        <f>保全管理データ!N6761</f>
        <v>#REF!</v>
      </c>
      <c r="L3911" s="259" t="e">
        <f>IF(#REF!="","",IF(#REF!="悪環境における作業",0.2,IF(#REF!="高所又は地下作業",0.1,IF(#REF!="錯綜場所作業",0.3,IF(#REF!="複雑な制約のある作業",0.4,IF(#REF!="単純な制約のある作業",0.2,0))))))</f>
        <v>#REF!</v>
      </c>
      <c r="M3911" s="260" t="e">
        <f t="shared" si="242"/>
        <v>#REF!</v>
      </c>
    </row>
    <row r="3912" spans="2:13" s="254" customFormat="1" ht="27.75" customHeight="1" x14ac:dyDescent="0.2">
      <c r="B3912" s="536" t="s">
        <v>259</v>
      </c>
      <c r="C3912" s="537"/>
      <c r="D3912" s="265"/>
      <c r="E3912" s="224" t="s">
        <v>245</v>
      </c>
      <c r="F3912" s="258" t="e">
        <f>IF(#REF!&gt;=1,IF(#REF!&gt;=1,#REF!),IF(#REF!&gt;=0,"",))</f>
        <v>#REF!</v>
      </c>
      <c r="G3912" s="241" t="e">
        <f>保全管理データ!N6735</f>
        <v>#REF!</v>
      </c>
      <c r="H3912" s="259" t="e">
        <f>IF(#REF!="無","",IF(#REF!="","",IF(#REF!="悪環境における作業",0.2,IF(#REF!="高所又は地下作業",0.1,IF(#REF!="錯綜場所作業",0.3,IF(#REF!="複雑な制約のある作業",0.4,IF(#REF!="単純な制約のある作業",0.2,0)))))))</f>
        <v>#REF!</v>
      </c>
      <c r="I3912" s="260" t="e">
        <f t="shared" si="241"/>
        <v>#REF!</v>
      </c>
      <c r="J3912" s="258" t="e">
        <f>IF(#REF!&gt;=1,IF(#REF!&gt;=1,#REF!),IF(#REF!&gt;=0,"",))</f>
        <v>#REF!</v>
      </c>
      <c r="K3912" s="241" t="e">
        <f>保全管理データ!N6762</f>
        <v>#REF!</v>
      </c>
      <c r="L3912" s="259" t="e">
        <f>IF(#REF!="","",IF(#REF!="悪環境における作業",0.2,IF(#REF!="高所又は地下作業",0.1,IF(#REF!="錯綜場所作業",0.3,IF(#REF!="複雑な制約のある作業",0.4,IF(#REF!="単純な制約のある作業",0.2,0))))))</f>
        <v>#REF!</v>
      </c>
      <c r="M3912" s="260" t="e">
        <f t="shared" si="242"/>
        <v>#REF!</v>
      </c>
    </row>
    <row r="3913" spans="2:13" s="254" customFormat="1" ht="27.75" customHeight="1" x14ac:dyDescent="0.2">
      <c r="B3913" s="536" t="s">
        <v>260</v>
      </c>
      <c r="C3913" s="537"/>
      <c r="D3913" s="265"/>
      <c r="E3913" s="224" t="s">
        <v>248</v>
      </c>
      <c r="F3913" s="258" t="e">
        <f>IF(#REF!&gt;=1,IF(#REF!&gt;=1,#REF!),IF(#REF!&gt;=0,"",))</f>
        <v>#REF!</v>
      </c>
      <c r="G3913" s="241" t="e">
        <f>保全管理データ!N6736</f>
        <v>#REF!</v>
      </c>
      <c r="H3913" s="259" t="e">
        <f>IF(#REF!="無","",IF(#REF!="","",IF(#REF!="悪環境における作業",0.2,IF(#REF!="高所又は地下作業",0.1,IF(#REF!="錯綜場所作業",0.3,IF(#REF!="複雑な制約のある作業",0.4,IF(#REF!="単純な制約のある作業",0.2,0)))))))</f>
        <v>#REF!</v>
      </c>
      <c r="I3913" s="260" t="e">
        <f t="shared" si="241"/>
        <v>#REF!</v>
      </c>
      <c r="J3913" s="258" t="e">
        <f>IF(#REF!&gt;=1,IF(#REF!&gt;=1,#REF!),IF(#REF!&gt;=0,"",))</f>
        <v>#REF!</v>
      </c>
      <c r="K3913" s="241" t="e">
        <f>保全管理データ!N6763</f>
        <v>#REF!</v>
      </c>
      <c r="L3913" s="259" t="e">
        <f>IF(#REF!="","",IF(#REF!="悪環境における作業",0.2,IF(#REF!="高所又は地下作業",0.1,IF(#REF!="錯綜場所作業",0.3,IF(#REF!="複雑な制約のある作業",0.4,IF(#REF!="単純な制約のある作業",0.2,0))))))</f>
        <v>#REF!</v>
      </c>
      <c r="M3913" s="260" t="e">
        <f t="shared" si="242"/>
        <v>#REF!</v>
      </c>
    </row>
    <row r="3914" spans="2:13" s="254" customFormat="1" ht="27.75" customHeight="1" x14ac:dyDescent="0.2">
      <c r="B3914" s="536" t="s">
        <v>261</v>
      </c>
      <c r="C3914" s="537"/>
      <c r="D3914" s="265"/>
      <c r="E3914" s="224" t="s">
        <v>247</v>
      </c>
      <c r="F3914" s="258" t="e">
        <f>IF(#REF!&gt;=1,IF(#REF!&gt;=1,#REF!),IF(#REF!&gt;=0,"",))</f>
        <v>#REF!</v>
      </c>
      <c r="G3914" s="241" t="e">
        <f>保全管理データ!N6737</f>
        <v>#REF!</v>
      </c>
      <c r="H3914" s="259" t="e">
        <f>IF(#REF!="無","",IF(#REF!="","",IF(#REF!="悪環境における作業",0.2,IF(#REF!="高所又は地下作業",0.1,IF(#REF!="錯綜場所作業",0.3,IF(#REF!="複雑な制約のある作業",0.4,IF(#REF!="単純な制約のある作業",0.2,0)))))))</f>
        <v>#REF!</v>
      </c>
      <c r="I3914" s="260" t="e">
        <f t="shared" si="241"/>
        <v>#REF!</v>
      </c>
      <c r="J3914" s="258" t="e">
        <f>IF(#REF!&gt;=1,IF(#REF!&gt;=1,#REF!),IF(#REF!&gt;=0,"",))</f>
        <v>#REF!</v>
      </c>
      <c r="K3914" s="241" t="e">
        <f>保全管理データ!N6764</f>
        <v>#REF!</v>
      </c>
      <c r="L3914" s="259" t="e">
        <f>IF(#REF!="","",IF(#REF!="悪環境における作業",0.2,IF(#REF!="高所又は地下作業",0.1,IF(#REF!="錯綜場所作業",0.3,IF(#REF!="複雑な制約のある作業",0.4,IF(#REF!="単純な制約のある作業",0.2,0))))))</f>
        <v>#REF!</v>
      </c>
      <c r="M3914" s="260" t="e">
        <f t="shared" si="242"/>
        <v>#REF!</v>
      </c>
    </row>
    <row r="3915" spans="2:13" s="254" customFormat="1" ht="27.75" customHeight="1" x14ac:dyDescent="0.2">
      <c r="B3915" s="536" t="s">
        <v>262</v>
      </c>
      <c r="C3915" s="537"/>
      <c r="D3915" s="265"/>
      <c r="E3915" s="224" t="s">
        <v>245</v>
      </c>
      <c r="F3915" s="258" t="e">
        <f>IF(#REF!&gt;=1,IF(#REF!&gt;=1,#REF!),IF(#REF!&gt;=0,"",))</f>
        <v>#REF!</v>
      </c>
      <c r="G3915" s="241" t="e">
        <f>保全管理データ!N6738</f>
        <v>#REF!</v>
      </c>
      <c r="H3915" s="259" t="e">
        <f>IF(#REF!="無","",IF(#REF!="","",IF(#REF!="悪環境における作業",0.2,IF(#REF!="高所又は地下作業",0.1,IF(#REF!="錯綜場所作業",0.3,IF(#REF!="複雑な制約のある作業",0.4,IF(#REF!="単純な制約のある作業",0.2,0)))))))</f>
        <v>#REF!</v>
      </c>
      <c r="I3915" s="260" t="e">
        <f t="shared" si="241"/>
        <v>#REF!</v>
      </c>
      <c r="J3915" s="258" t="e">
        <f>IF(#REF!&gt;=1,IF(#REF!&gt;=1,#REF!),IF(#REF!&gt;=0,"",))</f>
        <v>#REF!</v>
      </c>
      <c r="K3915" s="241" t="e">
        <f>保全管理データ!N6765</f>
        <v>#REF!</v>
      </c>
      <c r="L3915" s="259" t="e">
        <f>IF(#REF!="","",IF(#REF!="悪環境における作業",0.2,IF(#REF!="高所又は地下作業",0.1,IF(#REF!="錯綜場所作業",0.3,IF(#REF!="複雑な制約のある作業",0.4,IF(#REF!="単純な制約のある作業",0.2,0))))))</f>
        <v>#REF!</v>
      </c>
      <c r="M3915" s="260" t="e">
        <f t="shared" si="242"/>
        <v>#REF!</v>
      </c>
    </row>
    <row r="3916" spans="2:13" s="254" customFormat="1" ht="27.75" customHeight="1" x14ac:dyDescent="0.2">
      <c r="B3916" s="536" t="s">
        <v>263</v>
      </c>
      <c r="C3916" s="537"/>
      <c r="D3916" s="265"/>
      <c r="E3916" s="224" t="s">
        <v>245</v>
      </c>
      <c r="F3916" s="258" t="e">
        <f>IF(#REF!&gt;=1,IF(#REF!&gt;=1,#REF!),IF(#REF!&gt;=0,"",))</f>
        <v>#REF!</v>
      </c>
      <c r="G3916" s="241" t="e">
        <f>保全管理データ!N6739</f>
        <v>#REF!</v>
      </c>
      <c r="H3916" s="259" t="e">
        <f>IF(#REF!="無","",IF(#REF!="","",IF(#REF!="悪環境における作業",0.2,IF(#REF!="高所又は地下作業",0.1,IF(#REF!="錯綜場所作業",0.3,IF(#REF!="複雑な制約のある作業",0.4,IF(#REF!="単純な制約のある作業",0.2,0)))))))</f>
        <v>#REF!</v>
      </c>
      <c r="I3916" s="260" t="e">
        <f t="shared" si="241"/>
        <v>#REF!</v>
      </c>
      <c r="J3916" s="258" t="e">
        <f>IF(#REF!&gt;=1,IF(#REF!&gt;=1,#REF!),IF(#REF!&gt;=0,"",))</f>
        <v>#REF!</v>
      </c>
      <c r="K3916" s="241" t="e">
        <f>保全管理データ!N6766</f>
        <v>#REF!</v>
      </c>
      <c r="L3916" s="259" t="e">
        <f>IF(#REF!="","",IF(#REF!="悪環境における作業",0.2,IF(#REF!="高所又は地下作業",0.1,IF(#REF!="錯綜場所作業",0.3,IF(#REF!="複雑な制約のある作業",0.4,IF(#REF!="単純な制約のある作業",0.2,0))))))</f>
        <v>#REF!</v>
      </c>
      <c r="M3916" s="260" t="e">
        <f t="shared" si="242"/>
        <v>#REF!</v>
      </c>
    </row>
    <row r="3917" spans="2:13" s="254" customFormat="1" ht="27.75" customHeight="1" x14ac:dyDescent="0.2">
      <c r="B3917" s="536" t="s">
        <v>264</v>
      </c>
      <c r="C3917" s="537"/>
      <c r="D3917" s="265"/>
      <c r="E3917" s="224" t="s">
        <v>245</v>
      </c>
      <c r="F3917" s="258" t="e">
        <f>IF(#REF!&gt;=1,IF(#REF!&gt;=1,#REF!),IF(#REF!&gt;=0,"",))</f>
        <v>#REF!</v>
      </c>
      <c r="G3917" s="241" t="e">
        <f>保全管理データ!N6740</f>
        <v>#REF!</v>
      </c>
      <c r="H3917" s="259" t="e">
        <f>IF(#REF!="無","",IF(#REF!="","",IF(#REF!="悪環境における作業",0.2,IF(#REF!="高所又は地下作業",0.1,IF(#REF!="錯綜場所作業",0.3,IF(#REF!="複雑な制約のある作業",0.4,IF(#REF!="単純な制約のある作業",0.2,0)))))))</f>
        <v>#REF!</v>
      </c>
      <c r="I3917" s="260" t="e">
        <f t="shared" si="241"/>
        <v>#REF!</v>
      </c>
      <c r="J3917" s="258" t="e">
        <f>IF(#REF!&gt;=1,IF(#REF!&gt;=1,#REF!),IF(#REF!&gt;=0,"",))</f>
        <v>#REF!</v>
      </c>
      <c r="K3917" s="241" t="e">
        <f>保全管理データ!N6767</f>
        <v>#REF!</v>
      </c>
      <c r="L3917" s="259" t="e">
        <f>IF(#REF!="","",IF(#REF!="悪環境における作業",0.2,IF(#REF!="高所又は地下作業",0.1,IF(#REF!="錯綜場所作業",0.3,IF(#REF!="複雑な制約のある作業",0.4,IF(#REF!="単純な制約のある作業",0.2,0))))))</f>
        <v>#REF!</v>
      </c>
      <c r="M3917" s="260" t="e">
        <f t="shared" si="242"/>
        <v>#REF!</v>
      </c>
    </row>
    <row r="3918" spans="2:13" s="254" customFormat="1" ht="27.75" customHeight="1" x14ac:dyDescent="0.2">
      <c r="B3918" s="536" t="s">
        <v>265</v>
      </c>
      <c r="C3918" s="537"/>
      <c r="D3918" s="265"/>
      <c r="E3918" s="224" t="s">
        <v>245</v>
      </c>
      <c r="F3918" s="258" t="e">
        <f>IF(#REF!&gt;=1,IF(#REF!&gt;=1,#REF!),IF(#REF!&gt;=0,"",))</f>
        <v>#REF!</v>
      </c>
      <c r="G3918" s="241" t="e">
        <f>保全管理データ!N6741</f>
        <v>#REF!</v>
      </c>
      <c r="H3918" s="259" t="e">
        <f>IF(#REF!="無","",IF(#REF!="","",IF(#REF!="悪環境における作業",0.2,IF(#REF!="高所又は地下作業",0.1,IF(#REF!="錯綜場所作業",0.3,IF(#REF!="複雑な制約のある作業",0.4,IF(#REF!="単純な制約のある作業",0.2,0)))))))</f>
        <v>#REF!</v>
      </c>
      <c r="I3918" s="260" t="e">
        <f t="shared" si="241"/>
        <v>#REF!</v>
      </c>
      <c r="J3918" s="258" t="e">
        <f>IF(#REF!&gt;=1,IF(#REF!&gt;=1,#REF!),IF(#REF!&gt;=0,"",))</f>
        <v>#REF!</v>
      </c>
      <c r="K3918" s="241" t="e">
        <f>保全管理データ!N6768</f>
        <v>#REF!</v>
      </c>
      <c r="L3918" s="259" t="e">
        <f>IF(#REF!="","",IF(#REF!="悪環境における作業",0.2,IF(#REF!="高所又は地下作業",0.1,IF(#REF!="錯綜場所作業",0.3,IF(#REF!="複雑な制約のある作業",0.4,IF(#REF!="単純な制約のある作業",0.2,0))))))</f>
        <v>#REF!</v>
      </c>
      <c r="M3918" s="260" t="e">
        <f t="shared" si="242"/>
        <v>#REF!</v>
      </c>
    </row>
    <row r="3919" spans="2:13" s="254" customFormat="1" ht="27.75" customHeight="1" x14ac:dyDescent="0.2">
      <c r="B3919" s="536" t="s">
        <v>266</v>
      </c>
      <c r="C3919" s="537"/>
      <c r="D3919" s="265"/>
      <c r="E3919" s="224" t="s">
        <v>245</v>
      </c>
      <c r="F3919" s="258" t="e">
        <f>IF(#REF!&gt;=1,IF(#REF!&gt;=1,#REF!),IF(#REF!&gt;=0,"",))</f>
        <v>#REF!</v>
      </c>
      <c r="G3919" s="241" t="e">
        <f>保全管理データ!N6742</f>
        <v>#REF!</v>
      </c>
      <c r="H3919" s="259" t="e">
        <f>IF(#REF!="無","",IF(#REF!="","",IF(#REF!="悪環境における作業",0.2,IF(#REF!="高所又は地下作業",0.1,IF(#REF!="錯綜場所作業",0.3,IF(#REF!="複雑な制約のある作業",0.4,IF(#REF!="単純な制約のある作業",0.2,0)))))))</f>
        <v>#REF!</v>
      </c>
      <c r="I3919" s="260" t="e">
        <f t="shared" si="241"/>
        <v>#REF!</v>
      </c>
      <c r="J3919" s="258" t="e">
        <f>IF(#REF!&gt;=1,IF(#REF!&gt;=1,#REF!),IF(#REF!&gt;=0,"",))</f>
        <v>#REF!</v>
      </c>
      <c r="K3919" s="241" t="e">
        <f>保全管理データ!N6769</f>
        <v>#REF!</v>
      </c>
      <c r="L3919" s="259" t="e">
        <f>IF(#REF!="","",IF(#REF!="悪環境における作業",0.2,IF(#REF!="高所又は地下作業",0.1,IF(#REF!="錯綜場所作業",0.3,IF(#REF!="複雑な制約のある作業",0.4,IF(#REF!="単純な制約のある作業",0.2,0))))))</f>
        <v>#REF!</v>
      </c>
      <c r="M3919" s="260" t="e">
        <f t="shared" si="242"/>
        <v>#REF!</v>
      </c>
    </row>
    <row r="3920" spans="2:13" s="254" customFormat="1" ht="27.75" customHeight="1" x14ac:dyDescent="0.2">
      <c r="B3920" s="536" t="s">
        <v>81</v>
      </c>
      <c r="C3920" s="537"/>
      <c r="D3920" s="265"/>
      <c r="E3920" s="224" t="s">
        <v>245</v>
      </c>
      <c r="F3920" s="258" t="e">
        <f>IF(#REF!&gt;=1,IF(#REF!&gt;=1,#REF!),IF(#REF!&gt;=0,"",))</f>
        <v>#REF!</v>
      </c>
      <c r="G3920" s="241" t="e">
        <f>保全管理データ!N6743</f>
        <v>#REF!</v>
      </c>
      <c r="H3920" s="259" t="e">
        <f>IF(#REF!="無","",IF(#REF!="","",IF(#REF!="悪環境における作業",0.2,IF(#REF!="高所又は地下作業",0.1,IF(#REF!="錯綜場所作業",0.3,IF(#REF!="複雑な制約のある作業",0.4,IF(#REF!="単純な制約のある作業",0.2,0)))))))</f>
        <v>#REF!</v>
      </c>
      <c r="I3920" s="260" t="e">
        <f t="shared" si="241"/>
        <v>#REF!</v>
      </c>
      <c r="J3920" s="258" t="e">
        <f>IF(#REF!&gt;=1,IF(#REF!&gt;=1,#REF!),IF(#REF!&gt;=0,"",))</f>
        <v>#REF!</v>
      </c>
      <c r="K3920" s="241" t="e">
        <f>保全管理データ!N6770</f>
        <v>#REF!</v>
      </c>
      <c r="L3920" s="259" t="e">
        <f>IF(#REF!="","",IF(#REF!="悪環境における作業",0.2,IF(#REF!="高所又は地下作業",0.1,IF(#REF!="錯綜場所作業",0.3,IF(#REF!="複雑な制約のある作業",0.4,IF(#REF!="単純な制約のある作業",0.2,0))))))</f>
        <v>#REF!</v>
      </c>
      <c r="M3920" s="260" t="e">
        <f t="shared" si="242"/>
        <v>#REF!</v>
      </c>
    </row>
    <row r="3921" spans="2:13" s="254" customFormat="1" ht="27.75" customHeight="1" x14ac:dyDescent="0.2">
      <c r="B3921" s="536" t="s">
        <v>267</v>
      </c>
      <c r="C3921" s="537"/>
      <c r="D3921" s="265"/>
      <c r="E3921" s="224" t="s">
        <v>247</v>
      </c>
      <c r="F3921" s="258" t="e">
        <f>IF(#REF!&gt;=1,IF(#REF!&gt;=1,#REF!),IF(#REF!&gt;=0,"",))</f>
        <v>#REF!</v>
      </c>
      <c r="G3921" s="241" t="e">
        <f>保全管理データ!N6744</f>
        <v>#REF!</v>
      </c>
      <c r="H3921" s="259" t="e">
        <f>IF(#REF!="無","",IF(#REF!="","",IF(#REF!="悪環境における作業",0.2,IF(#REF!="高所又は地下作業",0.1,IF(#REF!="錯綜場所作業",0.3,IF(#REF!="複雑な制約のある作業",0.4,IF(#REF!="単純な制約のある作業",0.2,0)))))))</f>
        <v>#REF!</v>
      </c>
      <c r="I3921" s="260" t="e">
        <f t="shared" si="241"/>
        <v>#REF!</v>
      </c>
      <c r="J3921" s="258" t="e">
        <f>IF(#REF!&gt;=1,IF(#REF!&gt;=1,#REF!),IF(#REF!&gt;=0,"",))</f>
        <v>#REF!</v>
      </c>
      <c r="K3921" s="241" t="e">
        <f>保全管理データ!N6771</f>
        <v>#REF!</v>
      </c>
      <c r="L3921" s="259" t="e">
        <f>IF(#REF!="","",IF(#REF!="悪環境における作業",0.2,IF(#REF!="高所又は地下作業",0.1,IF(#REF!="錯綜場所作業",0.3,IF(#REF!="複雑な制約のある作業",0.4,IF(#REF!="単純な制約のある作業",0.2,0))))))</f>
        <v>#REF!</v>
      </c>
      <c r="M3921" s="260" t="e">
        <f t="shared" si="242"/>
        <v>#REF!</v>
      </c>
    </row>
    <row r="3922" spans="2:13" s="254" customFormat="1" ht="27.75" customHeight="1" x14ac:dyDescent="0.2">
      <c r="B3922" s="536" t="s">
        <v>268</v>
      </c>
      <c r="C3922" s="537"/>
      <c r="D3922" s="265"/>
      <c r="E3922" s="224" t="s">
        <v>246</v>
      </c>
      <c r="F3922" s="258" t="e">
        <f>IF(#REF!&gt;=1,IF(#REF!&gt;=1,#REF!),IF(#REF!&gt;=0,"",))</f>
        <v>#REF!</v>
      </c>
      <c r="G3922" s="241" t="e">
        <f>保全管理データ!N6745</f>
        <v>#REF!</v>
      </c>
      <c r="H3922" s="259" t="e">
        <f>IF(#REF!="無","",IF(#REF!="","",IF(#REF!="悪環境における作業",0.2,IF(#REF!="高所又は地下作業",0.1,IF(#REF!="錯綜場所作業",0.3,IF(#REF!="複雑な制約のある作業",0.4,IF(#REF!="単純な制約のある作業",0.2,0)))))))</f>
        <v>#REF!</v>
      </c>
      <c r="I3922" s="260" t="e">
        <f t="shared" si="241"/>
        <v>#REF!</v>
      </c>
      <c r="J3922" s="258" t="e">
        <f>IF(#REF!&gt;=1,IF(#REF!&gt;=1,#REF!),IF(#REF!&gt;=0,"",))</f>
        <v>#REF!</v>
      </c>
      <c r="K3922" s="241" t="e">
        <f>保全管理データ!N6772</f>
        <v>#REF!</v>
      </c>
      <c r="L3922" s="259" t="e">
        <f>IF(#REF!="","",IF(#REF!="悪環境における作業",0.2,IF(#REF!="高所又は地下作業",0.1,IF(#REF!="錯綜場所作業",0.3,IF(#REF!="複雑な制約のある作業",0.4,IF(#REF!="単純な制約のある作業",0.2,0))))))</f>
        <v>#REF!</v>
      </c>
      <c r="M3922" s="260" t="e">
        <f t="shared" si="242"/>
        <v>#REF!</v>
      </c>
    </row>
    <row r="3923" spans="2:13" s="254" customFormat="1" ht="27.75" customHeight="1" thickBot="1" x14ac:dyDescent="0.25">
      <c r="B3923" s="538" t="s">
        <v>269</v>
      </c>
      <c r="C3923" s="539"/>
      <c r="D3923" s="266"/>
      <c r="E3923" s="252" t="s">
        <v>245</v>
      </c>
      <c r="F3923" s="258" t="e">
        <f>IF(#REF!&gt;=1,IF(#REF!&gt;=1,#REF!),IF(#REF!&gt;=0,"",))</f>
        <v>#REF!</v>
      </c>
      <c r="G3923" s="241" t="e">
        <f>保全管理データ!N6746</f>
        <v>#REF!</v>
      </c>
      <c r="H3923" s="259" t="e">
        <f>IF(#REF!="無","",IF(#REF!="","",IF(#REF!="悪環境における作業",0.2,IF(#REF!="高所又は地下作業",0.1,IF(#REF!="錯綜場所作業",0.3,IF(#REF!="複雑な制約のある作業",0.4,IF(#REF!="単純な制約のある作業",0.2,0)))))))</f>
        <v>#REF!</v>
      </c>
      <c r="I3923" s="260" t="e">
        <f t="shared" si="241"/>
        <v>#REF!</v>
      </c>
      <c r="J3923" s="261" t="e">
        <f>IF(#REF!&gt;=1,IF(#REF!&gt;=1,#REF!),IF(#REF!&gt;=0,"",))</f>
        <v>#REF!</v>
      </c>
      <c r="K3923" s="245" t="e">
        <f>保全管理データ!N6773</f>
        <v>#REF!</v>
      </c>
      <c r="L3923" s="262" t="e">
        <f>IF(#REF!="","",IF(#REF!="悪環境における作業",0.2,IF(#REF!="高所又は地下作業",0.1,IF(#REF!="錯綜場所作業",0.3,IF(#REF!="複雑な制約のある作業",0.4,IF(#REF!="単純な制約のある作業",0.2,0))))))</f>
        <v>#REF!</v>
      </c>
      <c r="M3923" s="260" t="e">
        <f t="shared" si="242"/>
        <v>#REF!</v>
      </c>
    </row>
    <row r="3924" spans="2:13" s="254" customFormat="1" ht="27.75" customHeight="1" thickBot="1" x14ac:dyDescent="0.25">
      <c r="B3924" s="532" t="s">
        <v>190</v>
      </c>
      <c r="C3924" s="532"/>
      <c r="D3924" s="532"/>
      <c r="E3924" s="532"/>
      <c r="F3924" s="533" t="e">
        <f>SUM(I3900:I3923)</f>
        <v>#REF!</v>
      </c>
      <c r="G3924" s="534"/>
      <c r="H3924" s="534"/>
      <c r="I3924" s="535"/>
      <c r="J3924" s="533" t="e">
        <f>IF(SUM(J3900:J3923)=0,"0.00",SUM(M3900:M3923))</f>
        <v>#REF!</v>
      </c>
      <c r="K3924" s="534"/>
      <c r="L3924" s="534"/>
      <c r="M3924" s="535"/>
    </row>
    <row r="3925" spans="2:13" s="254" customFormat="1" ht="27.75" customHeight="1" thickBot="1" x14ac:dyDescent="0.25">
      <c r="B3925" s="532" t="s">
        <v>97</v>
      </c>
      <c r="C3925" s="532"/>
      <c r="D3925" s="532"/>
      <c r="E3925" s="532"/>
      <c r="F3925" s="533" t="e">
        <f>IF(#REF!="５年以下","0",IF(#REF!="５年～１０年",0.1,IF(#REF!="１０年以上",0.15)))</f>
        <v>#REF!</v>
      </c>
      <c r="G3925" s="534"/>
      <c r="H3925" s="534"/>
      <c r="I3925" s="534"/>
      <c r="J3925" s="534"/>
      <c r="K3925" s="534"/>
      <c r="L3925" s="534"/>
      <c r="M3925" s="535"/>
    </row>
    <row r="3926" spans="2:13" s="254" customFormat="1" ht="27.75" customHeight="1" thickBot="1" x14ac:dyDescent="0.25">
      <c r="B3926" s="533" t="s">
        <v>273</v>
      </c>
      <c r="C3926" s="534"/>
      <c r="D3926" s="534"/>
      <c r="E3926" s="535"/>
      <c r="F3926" s="533" t="e">
        <f>F3924*(1+F3925)</f>
        <v>#REF!</v>
      </c>
      <c r="G3926" s="534"/>
      <c r="H3926" s="534"/>
      <c r="I3926" s="534"/>
      <c r="J3926" s="533" t="e">
        <f>J3924*(1+F3925)</f>
        <v>#REF!</v>
      </c>
      <c r="K3926" s="534"/>
      <c r="L3926" s="534"/>
      <c r="M3926" s="535"/>
    </row>
    <row r="3927" spans="2:13" s="254" customFormat="1" ht="27.75" customHeight="1" thickBot="1" x14ac:dyDescent="0.25">
      <c r="B3927" s="532" t="s">
        <v>191</v>
      </c>
      <c r="C3927" s="532"/>
      <c r="D3927" s="532"/>
      <c r="E3927" s="532"/>
      <c r="F3927" s="533" t="e">
        <f>#REF!*(#REF!*#REF!+#REF!*#REF!)</f>
        <v>#REF!</v>
      </c>
      <c r="G3927" s="534"/>
      <c r="H3927" s="535"/>
      <c r="I3927" s="532" t="e">
        <f>#REF!</f>
        <v>#REF!</v>
      </c>
      <c r="J3927" s="533"/>
      <c r="K3927" s="263" t="s">
        <v>230</v>
      </c>
      <c r="L3927" s="535" t="e">
        <f>B3898</f>
        <v>#REF!</v>
      </c>
      <c r="M3927" s="532"/>
    </row>
    <row r="3928" spans="2:13" s="254" customFormat="1" ht="45" customHeight="1" thickBot="1" x14ac:dyDescent="0.25">
      <c r="B3928" s="253"/>
      <c r="C3928" s="253"/>
      <c r="D3928" s="253"/>
      <c r="E3928" s="253"/>
      <c r="F3928" s="253"/>
      <c r="G3928" s="253"/>
      <c r="H3928" s="253"/>
      <c r="I3928" s="253"/>
      <c r="J3928" s="253"/>
      <c r="K3928" s="253"/>
      <c r="L3928" s="253"/>
      <c r="M3928" s="253"/>
    </row>
    <row r="3929" spans="2:13" s="254" customFormat="1" ht="27.75" customHeight="1" thickBot="1" x14ac:dyDescent="0.25">
      <c r="B3929" s="542" t="s">
        <v>128</v>
      </c>
      <c r="C3929" s="543"/>
      <c r="D3929" s="543"/>
      <c r="E3929" s="544"/>
      <c r="F3929" s="253"/>
      <c r="G3929" s="253"/>
      <c r="H3929" s="253"/>
      <c r="I3929" s="253"/>
      <c r="J3929" s="253"/>
      <c r="K3929" s="253"/>
      <c r="L3929" s="253"/>
      <c r="M3929" s="253"/>
    </row>
    <row r="3930" spans="2:13" s="254" customFormat="1" ht="27.75" customHeight="1" x14ac:dyDescent="0.2">
      <c r="B3930" s="545" t="e">
        <f>#REF!</f>
        <v>#REF!</v>
      </c>
      <c r="C3930" s="546"/>
      <c r="D3930" s="547"/>
      <c r="E3930" s="548"/>
      <c r="F3930" s="552" t="s">
        <v>240</v>
      </c>
      <c r="G3930" s="553"/>
      <c r="H3930" s="553"/>
      <c r="I3930" s="554"/>
      <c r="J3930" s="552" t="s">
        <v>239</v>
      </c>
      <c r="K3930" s="553"/>
      <c r="L3930" s="553"/>
      <c r="M3930" s="554"/>
    </row>
    <row r="3931" spans="2:13" s="254" customFormat="1" ht="27.75" customHeight="1" thickBot="1" x14ac:dyDescent="0.25">
      <c r="B3931" s="549"/>
      <c r="C3931" s="550"/>
      <c r="D3931" s="550"/>
      <c r="E3931" s="551"/>
      <c r="F3931" s="255" t="s">
        <v>149</v>
      </c>
      <c r="G3931" s="256" t="s">
        <v>151</v>
      </c>
      <c r="H3931" s="256" t="s">
        <v>96</v>
      </c>
      <c r="I3931" s="257" t="s">
        <v>150</v>
      </c>
      <c r="J3931" s="255" t="s">
        <v>149</v>
      </c>
      <c r="K3931" s="256" t="s">
        <v>151</v>
      </c>
      <c r="L3931" s="256" t="s">
        <v>96</v>
      </c>
      <c r="M3931" s="257" t="s">
        <v>150</v>
      </c>
    </row>
    <row r="3932" spans="2:13" s="254" customFormat="1" ht="27.75" customHeight="1" thickTop="1" x14ac:dyDescent="0.2">
      <c r="B3932" s="540" t="s">
        <v>241</v>
      </c>
      <c r="C3932" s="541"/>
      <c r="D3932" s="264"/>
      <c r="E3932" s="237" t="s">
        <v>242</v>
      </c>
      <c r="F3932" s="258" t="e">
        <f>IF(#REF!&gt;=1,IF(#REF!&gt;=1,#REF!),IF(#REF!&gt;=0,"",))</f>
        <v>#REF!</v>
      </c>
      <c r="G3932" s="241" t="e">
        <f>保全管理データ!N6779</f>
        <v>#REF!</v>
      </c>
      <c r="H3932" s="259" t="e">
        <f>IF(#REF!="無","",IF(#REF!="","",IF(#REF!="悪環境における作業",0.2,IF(#REF!="高所又は地下作業",0.1,IF(#REF!="錯綜場所作業",0.3,IF(#REF!="複雑な制約のある作業",0.4,IF(#REF!="単純な制約のある作業",0.2,0)))))))</f>
        <v>#REF!</v>
      </c>
      <c r="I3932" s="260" t="e">
        <f>IF(F3932="","",F3932*G3932*(1+IF(H3932="",0,H3932)))</f>
        <v>#REF!</v>
      </c>
      <c r="J3932" s="258" t="e">
        <f>IF(#REF!&gt;=1,IF(#REF!&gt;=1,#REF!),IF(#REF!&gt;=0,"",))</f>
        <v>#REF!</v>
      </c>
      <c r="K3932" s="241" t="e">
        <f>保全管理データ!N6806</f>
        <v>#REF!</v>
      </c>
      <c r="L3932" s="259" t="e">
        <f>IF(#REF!="","",IF(#REF!="悪環境における作業",0.2,IF(#REF!="高所又は地下作業",0.1,IF(#REF!="錯綜場所作業",0.3,IF(#REF!="複雑な制約のある作業",0.4,IF(#REF!="単純な制約のある作業",0.2,0))))))</f>
        <v>#REF!</v>
      </c>
      <c r="M3932" s="260" t="e">
        <f>IF(J3932="","",J3932*K3932*(1+IF(L3932="",0,L3932)))</f>
        <v>#REF!</v>
      </c>
    </row>
    <row r="3933" spans="2:13" s="254" customFormat="1" ht="27.75" customHeight="1" x14ac:dyDescent="0.2">
      <c r="B3933" s="536" t="s">
        <v>243</v>
      </c>
      <c r="C3933" s="537"/>
      <c r="D3933" s="265"/>
      <c r="E3933" s="224" t="s">
        <v>242</v>
      </c>
      <c r="F3933" s="258" t="e">
        <f>IF(#REF!&gt;=1,IF(#REF!&gt;=1,#REF!),IF(#REF!&gt;=0,"",))</f>
        <v>#REF!</v>
      </c>
      <c r="G3933" s="241" t="e">
        <f>保全管理データ!N6780</f>
        <v>#REF!</v>
      </c>
      <c r="H3933" s="259" t="e">
        <f>IF(#REF!="無","",IF(#REF!="","",IF(#REF!="悪環境における作業",0.2,IF(#REF!="高所又は地下作業",0.1,IF(#REF!="錯綜場所作業",0.3,IF(#REF!="複雑な制約のある作業",0.4,IF(#REF!="単純な制約のある作業",0.2,0)))))))</f>
        <v>#REF!</v>
      </c>
      <c r="I3933" s="260" t="e">
        <f t="shared" ref="I3933:I3955" si="243">IF(F3933="","",F3933*G3933*(1+IF(H3933="",0,H3933)))</f>
        <v>#REF!</v>
      </c>
      <c r="J3933" s="258" t="e">
        <f>IF(#REF!&gt;=1,IF(#REF!&gt;=1,#REF!),IF(#REF!&gt;=0,"",))</f>
        <v>#REF!</v>
      </c>
      <c r="K3933" s="241" t="e">
        <f>保全管理データ!N6807</f>
        <v>#REF!</v>
      </c>
      <c r="L3933" s="259" t="e">
        <f>IF(#REF!="","",IF(#REF!="悪環境における作業",0.2,IF(#REF!="高所又は地下作業",0.1,IF(#REF!="錯綜場所作業",0.3,IF(#REF!="複雑な制約のある作業",0.4,IF(#REF!="単純な制約のある作業",0.2,0))))))</f>
        <v>#REF!</v>
      </c>
      <c r="M3933" s="260" t="e">
        <f t="shared" ref="M3933:M3955" si="244">IF(J3933="","",J3933*K3933*(1+IF(L3933="",0,L3933)))</f>
        <v>#REF!</v>
      </c>
    </row>
    <row r="3934" spans="2:13" s="254" customFormat="1" ht="27.75" customHeight="1" x14ac:dyDescent="0.2">
      <c r="B3934" s="536" t="s">
        <v>249</v>
      </c>
      <c r="C3934" s="537"/>
      <c r="D3934" s="265"/>
      <c r="E3934" s="224" t="s">
        <v>244</v>
      </c>
      <c r="F3934" s="258" t="e">
        <f>IF(#REF!&gt;=1,IF(#REF!&gt;=1,#REF!),IF(#REF!&gt;=0,"",))</f>
        <v>#REF!</v>
      </c>
      <c r="G3934" s="241" t="e">
        <f>保全管理データ!N6781</f>
        <v>#REF!</v>
      </c>
      <c r="H3934" s="259" t="e">
        <f>IF(#REF!="無","",IF(#REF!="","",IF(#REF!="悪環境における作業",0.2,IF(#REF!="高所又は地下作業",0.1,IF(#REF!="錯綜場所作業",0.3,IF(#REF!="複雑な制約のある作業",0.4,IF(#REF!="単純な制約のある作業",0.2,0)))))))</f>
        <v>#REF!</v>
      </c>
      <c r="I3934" s="260" t="e">
        <f t="shared" si="243"/>
        <v>#REF!</v>
      </c>
      <c r="J3934" s="258" t="e">
        <f>IF(#REF!&gt;=1,IF(#REF!&gt;=1,#REF!),IF(#REF!&gt;=0,"",))</f>
        <v>#REF!</v>
      </c>
      <c r="K3934" s="241" t="e">
        <f>保全管理データ!N6808</f>
        <v>#REF!</v>
      </c>
      <c r="L3934" s="259" t="e">
        <f>IF(#REF!="","",IF(#REF!="悪環境における作業",0.2,IF(#REF!="高所又は地下作業",0.1,IF(#REF!="錯綜場所作業",0.3,IF(#REF!="複雑な制約のある作業",0.4,IF(#REF!="単純な制約のある作業",0.2,0))))))</f>
        <v>#REF!</v>
      </c>
      <c r="M3934" s="260" t="e">
        <f t="shared" si="244"/>
        <v>#REF!</v>
      </c>
    </row>
    <row r="3935" spans="2:13" s="254" customFormat="1" ht="27.75" customHeight="1" x14ac:dyDescent="0.2">
      <c r="B3935" s="536" t="s">
        <v>250</v>
      </c>
      <c r="C3935" s="537"/>
      <c r="D3935" s="265"/>
      <c r="E3935" s="224" t="s">
        <v>244</v>
      </c>
      <c r="F3935" s="258" t="e">
        <f>IF(#REF!&gt;=1,IF(#REF!&gt;=1,#REF!),IF(#REF!&gt;=0,"",))</f>
        <v>#REF!</v>
      </c>
      <c r="G3935" s="241" t="e">
        <f>保全管理データ!N6782</f>
        <v>#REF!</v>
      </c>
      <c r="H3935" s="259" t="e">
        <f>IF(#REF!="無","",IF(#REF!="","",IF(#REF!="悪環境における作業",0.2,IF(#REF!="高所又は地下作業",0.1,IF(#REF!="錯綜場所作業",0.3,IF(#REF!="複雑な制約のある作業",0.4,IF(#REF!="単純な制約のある作業",0.2,0)))))))</f>
        <v>#REF!</v>
      </c>
      <c r="I3935" s="260" t="e">
        <f t="shared" si="243"/>
        <v>#REF!</v>
      </c>
      <c r="J3935" s="258" t="e">
        <f>IF(#REF!&gt;=1,IF(#REF!&gt;=1,#REF!),IF(#REF!&gt;=0,"",))</f>
        <v>#REF!</v>
      </c>
      <c r="K3935" s="241" t="e">
        <f>保全管理データ!N6809</f>
        <v>#REF!</v>
      </c>
      <c r="L3935" s="259" t="e">
        <f>IF(#REF!="","",IF(#REF!="悪環境における作業",0.2,IF(#REF!="高所又は地下作業",0.1,IF(#REF!="錯綜場所作業",0.3,IF(#REF!="複雑な制約のある作業",0.4,IF(#REF!="単純な制約のある作業",0.2,0))))))</f>
        <v>#REF!</v>
      </c>
      <c r="M3935" s="260" t="e">
        <f t="shared" si="244"/>
        <v>#REF!</v>
      </c>
    </row>
    <row r="3936" spans="2:13" s="254" customFormat="1" ht="27.75" customHeight="1" x14ac:dyDescent="0.2">
      <c r="B3936" s="536" t="s">
        <v>251</v>
      </c>
      <c r="C3936" s="537"/>
      <c r="D3936" s="265"/>
      <c r="E3936" s="224" t="s">
        <v>242</v>
      </c>
      <c r="F3936" s="258" t="e">
        <f>IF(#REF!&gt;=1,IF(#REF!&gt;=1,#REF!),IF(#REF!&gt;=0,"",))</f>
        <v>#REF!</v>
      </c>
      <c r="G3936" s="241" t="e">
        <f>保全管理データ!N6783</f>
        <v>#REF!</v>
      </c>
      <c r="H3936" s="259" t="e">
        <f>IF(#REF!="無","",IF(#REF!="","",IF(#REF!="悪環境における作業",0.2,IF(#REF!="高所又は地下作業",0.1,IF(#REF!="錯綜場所作業",0.3,IF(#REF!="複雑な制約のある作業",0.4,IF(#REF!="単純な制約のある作業",0.2,0)))))))</f>
        <v>#REF!</v>
      </c>
      <c r="I3936" s="260" t="e">
        <f t="shared" si="243"/>
        <v>#REF!</v>
      </c>
      <c r="J3936" s="258" t="e">
        <f>IF(#REF!&gt;=1,IF(#REF!&gt;=1,#REF!),IF(#REF!&gt;=0,"",))</f>
        <v>#REF!</v>
      </c>
      <c r="K3936" s="241" t="e">
        <f>保全管理データ!N6810</f>
        <v>#REF!</v>
      </c>
      <c r="L3936" s="259" t="e">
        <f>IF(#REF!="","",IF(#REF!="悪環境における作業",0.2,IF(#REF!="高所又は地下作業",0.1,IF(#REF!="錯綜場所作業",0.3,IF(#REF!="複雑な制約のある作業",0.4,IF(#REF!="単純な制約のある作業",0.2,0))))))</f>
        <v>#REF!</v>
      </c>
      <c r="M3936" s="260" t="e">
        <f t="shared" si="244"/>
        <v>#REF!</v>
      </c>
    </row>
    <row r="3937" spans="2:13" s="254" customFormat="1" ht="27.75" customHeight="1" x14ac:dyDescent="0.2">
      <c r="B3937" s="536" t="s">
        <v>252</v>
      </c>
      <c r="C3937" s="537"/>
      <c r="D3937" s="265"/>
      <c r="E3937" s="224" t="s">
        <v>244</v>
      </c>
      <c r="F3937" s="258" t="e">
        <f>IF(#REF!&gt;=1,IF(#REF!&gt;=1,#REF!),IF(#REF!&gt;=0,"",))</f>
        <v>#REF!</v>
      </c>
      <c r="G3937" s="241" t="e">
        <f>保全管理データ!N6784</f>
        <v>#REF!</v>
      </c>
      <c r="H3937" s="259" t="e">
        <f>IF(#REF!="無","",IF(#REF!="","",IF(#REF!="悪環境における作業",0.2,IF(#REF!="高所又は地下作業",0.1,IF(#REF!="錯綜場所作業",0.3,IF(#REF!="複雑な制約のある作業",0.4,IF(#REF!="単純な制約のある作業",0.2,0)))))))</f>
        <v>#REF!</v>
      </c>
      <c r="I3937" s="260" t="e">
        <f t="shared" si="243"/>
        <v>#REF!</v>
      </c>
      <c r="J3937" s="258" t="e">
        <f>IF(#REF!&gt;=1,IF(#REF!&gt;=1,#REF!),IF(#REF!&gt;=0,"",))</f>
        <v>#REF!</v>
      </c>
      <c r="K3937" s="241" t="e">
        <f>保全管理データ!N6811</f>
        <v>#REF!</v>
      </c>
      <c r="L3937" s="259" t="e">
        <f>IF(#REF!="","",IF(#REF!="悪環境における作業",0.2,IF(#REF!="高所又は地下作業",0.1,IF(#REF!="錯綜場所作業",0.3,IF(#REF!="複雑な制約のある作業",0.4,IF(#REF!="単純な制約のある作業",0.2,0))))))</f>
        <v>#REF!</v>
      </c>
      <c r="M3937" s="260" t="e">
        <f t="shared" si="244"/>
        <v>#REF!</v>
      </c>
    </row>
    <row r="3938" spans="2:13" s="254" customFormat="1" ht="27.75" customHeight="1" x14ac:dyDescent="0.2">
      <c r="B3938" s="536" t="s">
        <v>253</v>
      </c>
      <c r="C3938" s="537"/>
      <c r="D3938" s="265"/>
      <c r="E3938" s="224" t="s">
        <v>242</v>
      </c>
      <c r="F3938" s="258" t="e">
        <f>IF(#REF!&gt;=1,IF(#REF!&gt;=1,#REF!),IF(#REF!&gt;=0,"",))</f>
        <v>#REF!</v>
      </c>
      <c r="G3938" s="241" t="e">
        <f>保全管理データ!N6785</f>
        <v>#REF!</v>
      </c>
      <c r="H3938" s="259" t="e">
        <f>IF(#REF!="無","",IF(#REF!="","",IF(#REF!="悪環境における作業",0.2,IF(#REF!="高所又は地下作業",0.1,IF(#REF!="錯綜場所作業",0.3,IF(#REF!="複雑な制約のある作業",0.4,IF(#REF!="単純な制約のある作業",0.2,0)))))))</f>
        <v>#REF!</v>
      </c>
      <c r="I3938" s="260" t="e">
        <f t="shared" si="243"/>
        <v>#REF!</v>
      </c>
      <c r="J3938" s="258" t="e">
        <f>IF(#REF!&gt;=1,IF(#REF!&gt;=1,#REF!),IF(#REF!&gt;=0,"",))</f>
        <v>#REF!</v>
      </c>
      <c r="K3938" s="241" t="e">
        <f>保全管理データ!N6812</f>
        <v>#REF!</v>
      </c>
      <c r="L3938" s="259" t="e">
        <f>IF(#REF!="","",IF(#REF!="悪環境における作業",0.2,IF(#REF!="高所又は地下作業",0.1,IF(#REF!="錯綜場所作業",0.3,IF(#REF!="複雑な制約のある作業",0.4,IF(#REF!="単純な制約のある作業",0.2,0))))))</f>
        <v>#REF!</v>
      </c>
      <c r="M3938" s="260" t="e">
        <f t="shared" si="244"/>
        <v>#REF!</v>
      </c>
    </row>
    <row r="3939" spans="2:13" s="254" customFormat="1" ht="27.75" customHeight="1" x14ac:dyDescent="0.2">
      <c r="B3939" s="536" t="s">
        <v>254</v>
      </c>
      <c r="C3939" s="537"/>
      <c r="D3939" s="265"/>
      <c r="E3939" s="224" t="s">
        <v>242</v>
      </c>
      <c r="F3939" s="258" t="e">
        <f>IF(#REF!&gt;=1,IF(#REF!&gt;=1,#REF!),IF(#REF!&gt;=0,"",))</f>
        <v>#REF!</v>
      </c>
      <c r="G3939" s="241" t="e">
        <f>保全管理データ!N6786</f>
        <v>#REF!</v>
      </c>
      <c r="H3939" s="259" t="e">
        <f>IF(#REF!="無","",IF(#REF!="","",IF(#REF!="悪環境における作業",0.2,IF(#REF!="高所又は地下作業",0.1,IF(#REF!="錯綜場所作業",0.3,IF(#REF!="複雑な制約のある作業",0.4,IF(#REF!="単純な制約のある作業",0.2,0)))))))</f>
        <v>#REF!</v>
      </c>
      <c r="I3939" s="260" t="e">
        <f t="shared" si="243"/>
        <v>#REF!</v>
      </c>
      <c r="J3939" s="258" t="e">
        <f>IF(#REF!&gt;=1,IF(#REF!&gt;=1,#REF!),IF(#REF!&gt;=0,"",))</f>
        <v>#REF!</v>
      </c>
      <c r="K3939" s="241" t="e">
        <f>保全管理データ!N6813</f>
        <v>#REF!</v>
      </c>
      <c r="L3939" s="259" t="e">
        <f>IF(#REF!="","",IF(#REF!="悪環境における作業",0.2,IF(#REF!="高所又は地下作業",0.1,IF(#REF!="錯綜場所作業",0.3,IF(#REF!="複雑な制約のある作業",0.4,IF(#REF!="単純な制約のある作業",0.2,0))))))</f>
        <v>#REF!</v>
      </c>
      <c r="M3939" s="260" t="e">
        <f t="shared" si="244"/>
        <v>#REF!</v>
      </c>
    </row>
    <row r="3940" spans="2:13" s="254" customFormat="1" ht="27.75" customHeight="1" x14ac:dyDescent="0.2">
      <c r="B3940" s="536" t="s">
        <v>255</v>
      </c>
      <c r="C3940" s="537"/>
      <c r="D3940" s="265"/>
      <c r="E3940" s="224" t="s">
        <v>245</v>
      </c>
      <c r="F3940" s="258" t="e">
        <f>IF(#REF!&gt;=1,IF(#REF!&gt;=1,#REF!),IF(#REF!&gt;=0,"",))</f>
        <v>#REF!</v>
      </c>
      <c r="G3940" s="241" t="e">
        <f>保全管理データ!N6787</f>
        <v>#REF!</v>
      </c>
      <c r="H3940" s="259" t="e">
        <f>IF(#REF!="無","",IF(#REF!="","",IF(#REF!="悪環境における作業",0.2,IF(#REF!="高所又は地下作業",0.1,IF(#REF!="錯綜場所作業",0.3,IF(#REF!="複雑な制約のある作業",0.4,IF(#REF!="単純な制約のある作業",0.2,0)))))))</f>
        <v>#REF!</v>
      </c>
      <c r="I3940" s="260" t="e">
        <f t="shared" si="243"/>
        <v>#REF!</v>
      </c>
      <c r="J3940" s="258" t="e">
        <f>IF(#REF!&gt;=1,IF(#REF!&gt;=1,#REF!),IF(#REF!&gt;=0,"",))</f>
        <v>#REF!</v>
      </c>
      <c r="K3940" s="241" t="e">
        <f>保全管理データ!N6814</f>
        <v>#REF!</v>
      </c>
      <c r="L3940" s="259" t="e">
        <f>IF(#REF!="","",IF(#REF!="悪環境における作業",0.2,IF(#REF!="高所又は地下作業",0.1,IF(#REF!="錯綜場所作業",0.3,IF(#REF!="複雑な制約のある作業",0.4,IF(#REF!="単純な制約のある作業",0.2,0))))))</f>
        <v>#REF!</v>
      </c>
      <c r="M3940" s="260" t="e">
        <f t="shared" si="244"/>
        <v>#REF!</v>
      </c>
    </row>
    <row r="3941" spans="2:13" s="254" customFormat="1" ht="27.75" customHeight="1" x14ac:dyDescent="0.2">
      <c r="B3941" s="536" t="s">
        <v>256</v>
      </c>
      <c r="C3941" s="537"/>
      <c r="D3941" s="265"/>
      <c r="E3941" s="224" t="s">
        <v>242</v>
      </c>
      <c r="F3941" s="258" t="e">
        <f>IF(#REF!&gt;=1,IF(#REF!&gt;=1,#REF!),IF(#REF!&gt;=0,"",))</f>
        <v>#REF!</v>
      </c>
      <c r="G3941" s="241" t="e">
        <f>保全管理データ!N6788</f>
        <v>#REF!</v>
      </c>
      <c r="H3941" s="259" t="e">
        <f>IF(#REF!="無","",IF(#REF!="","",IF(#REF!="悪環境における作業",0.2,IF(#REF!="高所又は地下作業",0.1,IF(#REF!="錯綜場所作業",0.3,IF(#REF!="複雑な制約のある作業",0.4,IF(#REF!="単純な制約のある作業",0.2,0)))))))</f>
        <v>#REF!</v>
      </c>
      <c r="I3941" s="260" t="e">
        <f t="shared" si="243"/>
        <v>#REF!</v>
      </c>
      <c r="J3941" s="258" t="e">
        <f>IF(#REF!&gt;=1,IF(#REF!&gt;=1,#REF!),IF(#REF!&gt;=0,"",))</f>
        <v>#REF!</v>
      </c>
      <c r="K3941" s="241" t="e">
        <f>保全管理データ!N6815</f>
        <v>#REF!</v>
      </c>
      <c r="L3941" s="259" t="e">
        <f>IF(#REF!="","",IF(#REF!="悪環境における作業",0.2,IF(#REF!="高所又は地下作業",0.1,IF(#REF!="錯綜場所作業",0.3,IF(#REF!="複雑な制約のある作業",0.4,IF(#REF!="単純な制約のある作業",0.2,0))))))</f>
        <v>#REF!</v>
      </c>
      <c r="M3941" s="260" t="e">
        <f t="shared" si="244"/>
        <v>#REF!</v>
      </c>
    </row>
    <row r="3942" spans="2:13" s="254" customFormat="1" ht="27.75" customHeight="1" x14ac:dyDescent="0.2">
      <c r="B3942" s="536" t="s">
        <v>257</v>
      </c>
      <c r="C3942" s="537"/>
      <c r="D3942" s="265"/>
      <c r="E3942" s="224" t="s">
        <v>245</v>
      </c>
      <c r="F3942" s="258" t="e">
        <f>IF(#REF!&gt;=1,IF(#REF!&gt;=1,#REF!),IF(#REF!&gt;=0,"",))</f>
        <v>#REF!</v>
      </c>
      <c r="G3942" s="241" t="e">
        <f>保全管理データ!N6789</f>
        <v>#REF!</v>
      </c>
      <c r="H3942" s="259" t="e">
        <f>IF(#REF!="無","",IF(#REF!="","",IF(#REF!="悪環境における作業",0.2,IF(#REF!="高所又は地下作業",0.1,IF(#REF!="錯綜場所作業",0.3,IF(#REF!="複雑な制約のある作業",0.4,IF(#REF!="単純な制約のある作業",0.2,0)))))))</f>
        <v>#REF!</v>
      </c>
      <c r="I3942" s="260" t="e">
        <f t="shared" si="243"/>
        <v>#REF!</v>
      </c>
      <c r="J3942" s="258" t="e">
        <f>IF(#REF!&gt;=1,IF(#REF!&gt;=1,#REF!),IF(#REF!&gt;=0,"",))</f>
        <v>#REF!</v>
      </c>
      <c r="K3942" s="241" t="e">
        <f>保全管理データ!N6816</f>
        <v>#REF!</v>
      </c>
      <c r="L3942" s="259" t="e">
        <f>IF(#REF!="","",IF(#REF!="悪環境における作業",0.2,IF(#REF!="高所又は地下作業",0.1,IF(#REF!="錯綜場所作業",0.3,IF(#REF!="複雑な制約のある作業",0.4,IF(#REF!="単純な制約のある作業",0.2,0))))))</f>
        <v>#REF!</v>
      </c>
      <c r="M3942" s="260" t="e">
        <f t="shared" si="244"/>
        <v>#REF!</v>
      </c>
    </row>
    <row r="3943" spans="2:13" s="254" customFormat="1" ht="27.75" customHeight="1" x14ac:dyDescent="0.2">
      <c r="B3943" s="536" t="s">
        <v>258</v>
      </c>
      <c r="C3943" s="537"/>
      <c r="D3943" s="265"/>
      <c r="E3943" s="224" t="s">
        <v>245</v>
      </c>
      <c r="F3943" s="258" t="e">
        <f>IF(#REF!&gt;=1,IF(#REF!&gt;=1,#REF!),IF(#REF!&gt;=0,"",))</f>
        <v>#REF!</v>
      </c>
      <c r="G3943" s="241" t="e">
        <f>保全管理データ!N6790</f>
        <v>#REF!</v>
      </c>
      <c r="H3943" s="259" t="e">
        <f>IF(#REF!="無","",IF(#REF!="","",IF(#REF!="悪環境における作業",0.2,IF(#REF!="高所又は地下作業",0.1,IF(#REF!="錯綜場所作業",0.3,IF(#REF!="複雑な制約のある作業",0.4,IF(#REF!="単純な制約のある作業",0.2,0)))))))</f>
        <v>#REF!</v>
      </c>
      <c r="I3943" s="260" t="e">
        <f t="shared" si="243"/>
        <v>#REF!</v>
      </c>
      <c r="J3943" s="258" t="e">
        <f>IF(#REF!&gt;=1,IF(#REF!&gt;=1,#REF!),IF(#REF!&gt;=0,"",))</f>
        <v>#REF!</v>
      </c>
      <c r="K3943" s="241" t="e">
        <f>保全管理データ!N6817</f>
        <v>#REF!</v>
      </c>
      <c r="L3943" s="259" t="e">
        <f>IF(#REF!="","",IF(#REF!="悪環境における作業",0.2,IF(#REF!="高所又は地下作業",0.1,IF(#REF!="錯綜場所作業",0.3,IF(#REF!="複雑な制約のある作業",0.4,IF(#REF!="単純な制約のある作業",0.2,0))))))</f>
        <v>#REF!</v>
      </c>
      <c r="M3943" s="260" t="e">
        <f t="shared" si="244"/>
        <v>#REF!</v>
      </c>
    </row>
    <row r="3944" spans="2:13" s="254" customFormat="1" ht="27.75" customHeight="1" x14ac:dyDescent="0.2">
      <c r="B3944" s="536" t="s">
        <v>259</v>
      </c>
      <c r="C3944" s="537"/>
      <c r="D3944" s="265"/>
      <c r="E3944" s="224" t="s">
        <v>245</v>
      </c>
      <c r="F3944" s="258" t="e">
        <f>IF(#REF!&gt;=1,IF(#REF!&gt;=1,#REF!),IF(#REF!&gt;=0,"",))</f>
        <v>#REF!</v>
      </c>
      <c r="G3944" s="241" t="e">
        <f>保全管理データ!N6791</f>
        <v>#REF!</v>
      </c>
      <c r="H3944" s="259" t="e">
        <f>IF(#REF!="無","",IF(#REF!="","",IF(#REF!="悪環境における作業",0.2,IF(#REF!="高所又は地下作業",0.1,IF(#REF!="錯綜場所作業",0.3,IF(#REF!="複雑な制約のある作業",0.4,IF(#REF!="単純な制約のある作業",0.2,0)))))))</f>
        <v>#REF!</v>
      </c>
      <c r="I3944" s="260" t="e">
        <f t="shared" si="243"/>
        <v>#REF!</v>
      </c>
      <c r="J3944" s="258" t="e">
        <f>IF(#REF!&gt;=1,IF(#REF!&gt;=1,#REF!),IF(#REF!&gt;=0,"",))</f>
        <v>#REF!</v>
      </c>
      <c r="K3944" s="241" t="e">
        <f>保全管理データ!N6818</f>
        <v>#REF!</v>
      </c>
      <c r="L3944" s="259" t="e">
        <f>IF(#REF!="","",IF(#REF!="悪環境における作業",0.2,IF(#REF!="高所又は地下作業",0.1,IF(#REF!="錯綜場所作業",0.3,IF(#REF!="複雑な制約のある作業",0.4,IF(#REF!="単純な制約のある作業",0.2,0))))))</f>
        <v>#REF!</v>
      </c>
      <c r="M3944" s="260" t="e">
        <f t="shared" si="244"/>
        <v>#REF!</v>
      </c>
    </row>
    <row r="3945" spans="2:13" s="254" customFormat="1" ht="27.75" customHeight="1" x14ac:dyDescent="0.2">
      <c r="B3945" s="536" t="s">
        <v>260</v>
      </c>
      <c r="C3945" s="537"/>
      <c r="D3945" s="265"/>
      <c r="E3945" s="224" t="s">
        <v>248</v>
      </c>
      <c r="F3945" s="258" t="e">
        <f>IF(#REF!&gt;=1,IF(#REF!&gt;=1,#REF!),IF(#REF!&gt;=0,"",))</f>
        <v>#REF!</v>
      </c>
      <c r="G3945" s="241" t="e">
        <f>保全管理データ!N6792</f>
        <v>#REF!</v>
      </c>
      <c r="H3945" s="259" t="e">
        <f>IF(#REF!="無","",IF(#REF!="","",IF(#REF!="悪環境における作業",0.2,IF(#REF!="高所又は地下作業",0.1,IF(#REF!="錯綜場所作業",0.3,IF(#REF!="複雑な制約のある作業",0.4,IF(#REF!="単純な制約のある作業",0.2,0)))))))</f>
        <v>#REF!</v>
      </c>
      <c r="I3945" s="260" t="e">
        <f t="shared" si="243"/>
        <v>#REF!</v>
      </c>
      <c r="J3945" s="258" t="e">
        <f>IF(#REF!&gt;=1,IF(#REF!&gt;=1,#REF!),IF(#REF!&gt;=0,"",))</f>
        <v>#REF!</v>
      </c>
      <c r="K3945" s="241" t="e">
        <f>保全管理データ!N6819</f>
        <v>#REF!</v>
      </c>
      <c r="L3945" s="259" t="e">
        <f>IF(#REF!="","",IF(#REF!="悪環境における作業",0.2,IF(#REF!="高所又は地下作業",0.1,IF(#REF!="錯綜場所作業",0.3,IF(#REF!="複雑な制約のある作業",0.4,IF(#REF!="単純な制約のある作業",0.2,0))))))</f>
        <v>#REF!</v>
      </c>
      <c r="M3945" s="260" t="e">
        <f t="shared" si="244"/>
        <v>#REF!</v>
      </c>
    </row>
    <row r="3946" spans="2:13" s="254" customFormat="1" ht="27.75" customHeight="1" x14ac:dyDescent="0.2">
      <c r="B3946" s="536" t="s">
        <v>261</v>
      </c>
      <c r="C3946" s="537"/>
      <c r="D3946" s="265"/>
      <c r="E3946" s="224" t="s">
        <v>247</v>
      </c>
      <c r="F3946" s="258" t="e">
        <f>IF(#REF!&gt;=1,IF(#REF!&gt;=1,#REF!),IF(#REF!&gt;=0,"",))</f>
        <v>#REF!</v>
      </c>
      <c r="G3946" s="241" t="e">
        <f>保全管理データ!N6793</f>
        <v>#REF!</v>
      </c>
      <c r="H3946" s="259" t="e">
        <f>IF(#REF!="無","",IF(#REF!="","",IF(#REF!="悪環境における作業",0.2,IF(#REF!="高所又は地下作業",0.1,IF(#REF!="錯綜場所作業",0.3,IF(#REF!="複雑な制約のある作業",0.4,IF(#REF!="単純な制約のある作業",0.2,0)))))))</f>
        <v>#REF!</v>
      </c>
      <c r="I3946" s="260" t="e">
        <f t="shared" si="243"/>
        <v>#REF!</v>
      </c>
      <c r="J3946" s="258" t="e">
        <f>IF(#REF!&gt;=1,IF(#REF!&gt;=1,#REF!),IF(#REF!&gt;=0,"",))</f>
        <v>#REF!</v>
      </c>
      <c r="K3946" s="241" t="e">
        <f>保全管理データ!N6820</f>
        <v>#REF!</v>
      </c>
      <c r="L3946" s="259" t="e">
        <f>IF(#REF!="","",IF(#REF!="悪環境における作業",0.2,IF(#REF!="高所又は地下作業",0.1,IF(#REF!="錯綜場所作業",0.3,IF(#REF!="複雑な制約のある作業",0.4,IF(#REF!="単純な制約のある作業",0.2,0))))))</f>
        <v>#REF!</v>
      </c>
      <c r="M3946" s="260" t="e">
        <f t="shared" si="244"/>
        <v>#REF!</v>
      </c>
    </row>
    <row r="3947" spans="2:13" s="254" customFormat="1" ht="27.75" customHeight="1" x14ac:dyDescent="0.2">
      <c r="B3947" s="536" t="s">
        <v>262</v>
      </c>
      <c r="C3947" s="537"/>
      <c r="D3947" s="265"/>
      <c r="E3947" s="224" t="s">
        <v>245</v>
      </c>
      <c r="F3947" s="258" t="e">
        <f>IF(#REF!&gt;=1,IF(#REF!&gt;=1,#REF!),IF(#REF!&gt;=0,"",))</f>
        <v>#REF!</v>
      </c>
      <c r="G3947" s="241" t="e">
        <f>保全管理データ!N6794</f>
        <v>#REF!</v>
      </c>
      <c r="H3947" s="259" t="e">
        <f>IF(#REF!="無","",IF(#REF!="","",IF(#REF!="悪環境における作業",0.2,IF(#REF!="高所又は地下作業",0.1,IF(#REF!="錯綜場所作業",0.3,IF(#REF!="複雑な制約のある作業",0.4,IF(#REF!="単純な制約のある作業",0.2,0)))))))</f>
        <v>#REF!</v>
      </c>
      <c r="I3947" s="260" t="e">
        <f t="shared" si="243"/>
        <v>#REF!</v>
      </c>
      <c r="J3947" s="258" t="e">
        <f>IF(#REF!&gt;=1,IF(#REF!&gt;=1,#REF!),IF(#REF!&gt;=0,"",))</f>
        <v>#REF!</v>
      </c>
      <c r="K3947" s="241" t="e">
        <f>保全管理データ!N6821</f>
        <v>#REF!</v>
      </c>
      <c r="L3947" s="259" t="e">
        <f>IF(#REF!="","",IF(#REF!="悪環境における作業",0.2,IF(#REF!="高所又は地下作業",0.1,IF(#REF!="錯綜場所作業",0.3,IF(#REF!="複雑な制約のある作業",0.4,IF(#REF!="単純な制約のある作業",0.2,0))))))</f>
        <v>#REF!</v>
      </c>
      <c r="M3947" s="260" t="e">
        <f t="shared" si="244"/>
        <v>#REF!</v>
      </c>
    </row>
    <row r="3948" spans="2:13" s="254" customFormat="1" ht="27.75" customHeight="1" x14ac:dyDescent="0.2">
      <c r="B3948" s="536" t="s">
        <v>263</v>
      </c>
      <c r="C3948" s="537"/>
      <c r="D3948" s="265"/>
      <c r="E3948" s="224" t="s">
        <v>245</v>
      </c>
      <c r="F3948" s="258" t="e">
        <f>IF(#REF!&gt;=1,IF(#REF!&gt;=1,#REF!),IF(#REF!&gt;=0,"",))</f>
        <v>#REF!</v>
      </c>
      <c r="G3948" s="241" t="e">
        <f>保全管理データ!N6795</f>
        <v>#REF!</v>
      </c>
      <c r="H3948" s="259" t="e">
        <f>IF(#REF!="無","",IF(#REF!="","",IF(#REF!="悪環境における作業",0.2,IF(#REF!="高所又は地下作業",0.1,IF(#REF!="錯綜場所作業",0.3,IF(#REF!="複雑な制約のある作業",0.4,IF(#REF!="単純な制約のある作業",0.2,0)))))))</f>
        <v>#REF!</v>
      </c>
      <c r="I3948" s="260" t="e">
        <f t="shared" si="243"/>
        <v>#REF!</v>
      </c>
      <c r="J3948" s="258" t="e">
        <f>IF(#REF!&gt;=1,IF(#REF!&gt;=1,#REF!),IF(#REF!&gt;=0,"",))</f>
        <v>#REF!</v>
      </c>
      <c r="K3948" s="241" t="e">
        <f>保全管理データ!N6822</f>
        <v>#REF!</v>
      </c>
      <c r="L3948" s="259" t="e">
        <f>IF(#REF!="","",IF(#REF!="悪環境における作業",0.2,IF(#REF!="高所又は地下作業",0.1,IF(#REF!="錯綜場所作業",0.3,IF(#REF!="複雑な制約のある作業",0.4,IF(#REF!="単純な制約のある作業",0.2,0))))))</f>
        <v>#REF!</v>
      </c>
      <c r="M3948" s="260" t="e">
        <f t="shared" si="244"/>
        <v>#REF!</v>
      </c>
    </row>
    <row r="3949" spans="2:13" s="254" customFormat="1" ht="27.75" customHeight="1" x14ac:dyDescent="0.2">
      <c r="B3949" s="536" t="s">
        <v>264</v>
      </c>
      <c r="C3949" s="537"/>
      <c r="D3949" s="265"/>
      <c r="E3949" s="224" t="s">
        <v>245</v>
      </c>
      <c r="F3949" s="258" t="e">
        <f>IF(#REF!&gt;=1,IF(#REF!&gt;=1,#REF!),IF(#REF!&gt;=0,"",))</f>
        <v>#REF!</v>
      </c>
      <c r="G3949" s="241" t="e">
        <f>保全管理データ!N6796</f>
        <v>#REF!</v>
      </c>
      <c r="H3949" s="259" t="e">
        <f>IF(#REF!="無","",IF(#REF!="","",IF(#REF!="悪環境における作業",0.2,IF(#REF!="高所又は地下作業",0.1,IF(#REF!="錯綜場所作業",0.3,IF(#REF!="複雑な制約のある作業",0.4,IF(#REF!="単純な制約のある作業",0.2,0)))))))</f>
        <v>#REF!</v>
      </c>
      <c r="I3949" s="260" t="e">
        <f t="shared" si="243"/>
        <v>#REF!</v>
      </c>
      <c r="J3949" s="258" t="e">
        <f>IF(#REF!&gt;=1,IF(#REF!&gt;=1,#REF!),IF(#REF!&gt;=0,"",))</f>
        <v>#REF!</v>
      </c>
      <c r="K3949" s="241" t="e">
        <f>保全管理データ!N6823</f>
        <v>#REF!</v>
      </c>
      <c r="L3949" s="259" t="e">
        <f>IF(#REF!="","",IF(#REF!="悪環境における作業",0.2,IF(#REF!="高所又は地下作業",0.1,IF(#REF!="錯綜場所作業",0.3,IF(#REF!="複雑な制約のある作業",0.4,IF(#REF!="単純な制約のある作業",0.2,0))))))</f>
        <v>#REF!</v>
      </c>
      <c r="M3949" s="260" t="e">
        <f t="shared" si="244"/>
        <v>#REF!</v>
      </c>
    </row>
    <row r="3950" spans="2:13" s="254" customFormat="1" ht="27.75" customHeight="1" x14ac:dyDescent="0.2">
      <c r="B3950" s="536" t="s">
        <v>265</v>
      </c>
      <c r="C3950" s="537"/>
      <c r="D3950" s="265"/>
      <c r="E3950" s="224" t="s">
        <v>245</v>
      </c>
      <c r="F3950" s="258" t="e">
        <f>IF(#REF!&gt;=1,IF(#REF!&gt;=1,#REF!),IF(#REF!&gt;=0,"",))</f>
        <v>#REF!</v>
      </c>
      <c r="G3950" s="241" t="e">
        <f>保全管理データ!N6797</f>
        <v>#REF!</v>
      </c>
      <c r="H3950" s="259" t="e">
        <f>IF(#REF!="無","",IF(#REF!="","",IF(#REF!="悪環境における作業",0.2,IF(#REF!="高所又は地下作業",0.1,IF(#REF!="錯綜場所作業",0.3,IF(#REF!="複雑な制約のある作業",0.4,IF(#REF!="単純な制約のある作業",0.2,0)))))))</f>
        <v>#REF!</v>
      </c>
      <c r="I3950" s="260" t="e">
        <f t="shared" si="243"/>
        <v>#REF!</v>
      </c>
      <c r="J3950" s="258" t="e">
        <f>IF(#REF!&gt;=1,IF(#REF!&gt;=1,#REF!),IF(#REF!&gt;=0,"",))</f>
        <v>#REF!</v>
      </c>
      <c r="K3950" s="241" t="e">
        <f>保全管理データ!N6824</f>
        <v>#REF!</v>
      </c>
      <c r="L3950" s="259" t="e">
        <f>IF(#REF!="","",IF(#REF!="悪環境における作業",0.2,IF(#REF!="高所又は地下作業",0.1,IF(#REF!="錯綜場所作業",0.3,IF(#REF!="複雑な制約のある作業",0.4,IF(#REF!="単純な制約のある作業",0.2,0))))))</f>
        <v>#REF!</v>
      </c>
      <c r="M3950" s="260" t="e">
        <f t="shared" si="244"/>
        <v>#REF!</v>
      </c>
    </row>
    <row r="3951" spans="2:13" s="254" customFormat="1" ht="27.75" customHeight="1" x14ac:dyDescent="0.2">
      <c r="B3951" s="536" t="s">
        <v>266</v>
      </c>
      <c r="C3951" s="537"/>
      <c r="D3951" s="265"/>
      <c r="E3951" s="224" t="s">
        <v>245</v>
      </c>
      <c r="F3951" s="258" t="e">
        <f>IF(#REF!&gt;=1,IF(#REF!&gt;=1,#REF!),IF(#REF!&gt;=0,"",))</f>
        <v>#REF!</v>
      </c>
      <c r="G3951" s="241" t="e">
        <f>保全管理データ!N6798</f>
        <v>#REF!</v>
      </c>
      <c r="H3951" s="259" t="e">
        <f>IF(#REF!="無","",IF(#REF!="","",IF(#REF!="悪環境における作業",0.2,IF(#REF!="高所又は地下作業",0.1,IF(#REF!="錯綜場所作業",0.3,IF(#REF!="複雑な制約のある作業",0.4,IF(#REF!="単純な制約のある作業",0.2,0)))))))</f>
        <v>#REF!</v>
      </c>
      <c r="I3951" s="260" t="e">
        <f t="shared" si="243"/>
        <v>#REF!</v>
      </c>
      <c r="J3951" s="258" t="e">
        <f>IF(#REF!&gt;=1,IF(#REF!&gt;=1,#REF!),IF(#REF!&gt;=0,"",))</f>
        <v>#REF!</v>
      </c>
      <c r="K3951" s="241" t="e">
        <f>保全管理データ!N6825</f>
        <v>#REF!</v>
      </c>
      <c r="L3951" s="259" t="e">
        <f>IF(#REF!="","",IF(#REF!="悪環境における作業",0.2,IF(#REF!="高所又は地下作業",0.1,IF(#REF!="錯綜場所作業",0.3,IF(#REF!="複雑な制約のある作業",0.4,IF(#REF!="単純な制約のある作業",0.2,0))))))</f>
        <v>#REF!</v>
      </c>
      <c r="M3951" s="260" t="e">
        <f t="shared" si="244"/>
        <v>#REF!</v>
      </c>
    </row>
    <row r="3952" spans="2:13" s="254" customFormat="1" ht="27.75" customHeight="1" x14ac:dyDescent="0.2">
      <c r="B3952" s="536" t="s">
        <v>81</v>
      </c>
      <c r="C3952" s="537"/>
      <c r="D3952" s="265"/>
      <c r="E3952" s="224" t="s">
        <v>245</v>
      </c>
      <c r="F3952" s="258" t="e">
        <f>IF(#REF!&gt;=1,IF(#REF!&gt;=1,#REF!),IF(#REF!&gt;=0,"",))</f>
        <v>#REF!</v>
      </c>
      <c r="G3952" s="241" t="e">
        <f>保全管理データ!N6799</f>
        <v>#REF!</v>
      </c>
      <c r="H3952" s="259" t="e">
        <f>IF(#REF!="無","",IF(#REF!="","",IF(#REF!="悪環境における作業",0.2,IF(#REF!="高所又は地下作業",0.1,IF(#REF!="錯綜場所作業",0.3,IF(#REF!="複雑な制約のある作業",0.4,IF(#REF!="単純な制約のある作業",0.2,0)))))))</f>
        <v>#REF!</v>
      </c>
      <c r="I3952" s="260" t="e">
        <f t="shared" si="243"/>
        <v>#REF!</v>
      </c>
      <c r="J3952" s="258" t="e">
        <f>IF(#REF!&gt;=1,IF(#REF!&gt;=1,#REF!),IF(#REF!&gt;=0,"",))</f>
        <v>#REF!</v>
      </c>
      <c r="K3952" s="241" t="e">
        <f>保全管理データ!N6826</f>
        <v>#REF!</v>
      </c>
      <c r="L3952" s="259" t="e">
        <f>IF(#REF!="","",IF(#REF!="悪環境における作業",0.2,IF(#REF!="高所又は地下作業",0.1,IF(#REF!="錯綜場所作業",0.3,IF(#REF!="複雑な制約のある作業",0.4,IF(#REF!="単純な制約のある作業",0.2,0))))))</f>
        <v>#REF!</v>
      </c>
      <c r="M3952" s="260" t="e">
        <f t="shared" si="244"/>
        <v>#REF!</v>
      </c>
    </row>
    <row r="3953" spans="2:13" s="254" customFormat="1" ht="27.75" customHeight="1" x14ac:dyDescent="0.2">
      <c r="B3953" s="536" t="s">
        <v>267</v>
      </c>
      <c r="C3953" s="537"/>
      <c r="D3953" s="265"/>
      <c r="E3953" s="224" t="s">
        <v>247</v>
      </c>
      <c r="F3953" s="258" t="e">
        <f>IF(#REF!&gt;=1,IF(#REF!&gt;=1,#REF!),IF(#REF!&gt;=0,"",))</f>
        <v>#REF!</v>
      </c>
      <c r="G3953" s="241" t="e">
        <f>保全管理データ!N6800</f>
        <v>#REF!</v>
      </c>
      <c r="H3953" s="259" t="e">
        <f>IF(#REF!="無","",IF(#REF!="","",IF(#REF!="悪環境における作業",0.2,IF(#REF!="高所又は地下作業",0.1,IF(#REF!="錯綜場所作業",0.3,IF(#REF!="複雑な制約のある作業",0.4,IF(#REF!="単純な制約のある作業",0.2,0)))))))</f>
        <v>#REF!</v>
      </c>
      <c r="I3953" s="260" t="e">
        <f t="shared" si="243"/>
        <v>#REF!</v>
      </c>
      <c r="J3953" s="258" t="e">
        <f>IF(#REF!&gt;=1,IF(#REF!&gt;=1,#REF!),IF(#REF!&gt;=0,"",))</f>
        <v>#REF!</v>
      </c>
      <c r="K3953" s="241" t="e">
        <f>保全管理データ!N6827</f>
        <v>#REF!</v>
      </c>
      <c r="L3953" s="259" t="e">
        <f>IF(#REF!="","",IF(#REF!="悪環境における作業",0.2,IF(#REF!="高所又は地下作業",0.1,IF(#REF!="錯綜場所作業",0.3,IF(#REF!="複雑な制約のある作業",0.4,IF(#REF!="単純な制約のある作業",0.2,0))))))</f>
        <v>#REF!</v>
      </c>
      <c r="M3953" s="260" t="e">
        <f t="shared" si="244"/>
        <v>#REF!</v>
      </c>
    </row>
    <row r="3954" spans="2:13" s="254" customFormat="1" ht="27.75" customHeight="1" x14ac:dyDescent="0.2">
      <c r="B3954" s="536" t="s">
        <v>268</v>
      </c>
      <c r="C3954" s="537"/>
      <c r="D3954" s="265"/>
      <c r="E3954" s="224" t="s">
        <v>246</v>
      </c>
      <c r="F3954" s="258" t="e">
        <f>IF(#REF!&gt;=1,IF(#REF!&gt;=1,#REF!),IF(#REF!&gt;=0,"",))</f>
        <v>#REF!</v>
      </c>
      <c r="G3954" s="241" t="e">
        <f>保全管理データ!N6801</f>
        <v>#REF!</v>
      </c>
      <c r="H3954" s="259" t="e">
        <f>IF(#REF!="無","",IF(#REF!="","",IF(#REF!="悪環境における作業",0.2,IF(#REF!="高所又は地下作業",0.1,IF(#REF!="錯綜場所作業",0.3,IF(#REF!="複雑な制約のある作業",0.4,IF(#REF!="単純な制約のある作業",0.2,0)))))))</f>
        <v>#REF!</v>
      </c>
      <c r="I3954" s="260" t="e">
        <f t="shared" si="243"/>
        <v>#REF!</v>
      </c>
      <c r="J3954" s="258" t="e">
        <f>IF(#REF!&gt;=1,IF(#REF!&gt;=1,#REF!),IF(#REF!&gt;=0,"",))</f>
        <v>#REF!</v>
      </c>
      <c r="K3954" s="241" t="e">
        <f>保全管理データ!N6828</f>
        <v>#REF!</v>
      </c>
      <c r="L3954" s="259" t="e">
        <f>IF(#REF!="","",IF(#REF!="悪環境における作業",0.2,IF(#REF!="高所又は地下作業",0.1,IF(#REF!="錯綜場所作業",0.3,IF(#REF!="複雑な制約のある作業",0.4,IF(#REF!="単純な制約のある作業",0.2,0))))))</f>
        <v>#REF!</v>
      </c>
      <c r="M3954" s="260" t="e">
        <f t="shared" si="244"/>
        <v>#REF!</v>
      </c>
    </row>
    <row r="3955" spans="2:13" s="254" customFormat="1" ht="27.75" customHeight="1" thickBot="1" x14ac:dyDescent="0.25">
      <c r="B3955" s="538" t="s">
        <v>269</v>
      </c>
      <c r="C3955" s="539"/>
      <c r="D3955" s="266"/>
      <c r="E3955" s="252" t="s">
        <v>245</v>
      </c>
      <c r="F3955" s="261" t="e">
        <f>IF(#REF!&gt;=1,IF(#REF!&gt;=1,#REF!),IF(#REF!&gt;=0,"",))</f>
        <v>#REF!</v>
      </c>
      <c r="G3955" s="245" t="e">
        <f>保全管理データ!N6802</f>
        <v>#REF!</v>
      </c>
      <c r="H3955" s="259" t="e">
        <f>IF(#REF!="無","",IF(#REF!="","",IF(#REF!="悪環境における作業",0.2,IF(#REF!="高所又は地下作業",0.1,IF(#REF!="錯綜場所作業",0.3,IF(#REF!="複雑な制約のある作業",0.4,IF(#REF!="単純な制約のある作業",0.2,0)))))))</f>
        <v>#REF!</v>
      </c>
      <c r="I3955" s="260" t="e">
        <f t="shared" si="243"/>
        <v>#REF!</v>
      </c>
      <c r="J3955" s="261" t="e">
        <f>IF(#REF!&gt;=1,IF(#REF!&gt;=1,#REF!),IF(#REF!&gt;=0,"",))</f>
        <v>#REF!</v>
      </c>
      <c r="K3955" s="245" t="e">
        <f>保全管理データ!N6829</f>
        <v>#REF!</v>
      </c>
      <c r="L3955" s="262" t="e">
        <f>IF(#REF!="","",IF(#REF!="悪環境における作業",0.2,IF(#REF!="高所又は地下作業",0.1,IF(#REF!="錯綜場所作業",0.3,IF(#REF!="複雑な制約のある作業",0.4,IF(#REF!="単純な制約のある作業",0.2,0))))))</f>
        <v>#REF!</v>
      </c>
      <c r="M3955" s="260" t="e">
        <f t="shared" si="244"/>
        <v>#REF!</v>
      </c>
    </row>
    <row r="3956" spans="2:13" s="254" customFormat="1" ht="27.75" customHeight="1" thickBot="1" x14ac:dyDescent="0.25">
      <c r="B3956" s="532" t="s">
        <v>190</v>
      </c>
      <c r="C3956" s="532"/>
      <c r="D3956" s="532"/>
      <c r="E3956" s="532"/>
      <c r="F3956" s="533" t="e">
        <f>SUM(I3932:I3955)</f>
        <v>#REF!</v>
      </c>
      <c r="G3956" s="534"/>
      <c r="H3956" s="534"/>
      <c r="I3956" s="535"/>
      <c r="J3956" s="533" t="e">
        <f>IF(SUM(J3932:J3955)=0,"0.00",SUM(M3932:M3955))</f>
        <v>#REF!</v>
      </c>
      <c r="K3956" s="534"/>
      <c r="L3956" s="534"/>
      <c r="M3956" s="535"/>
    </row>
    <row r="3957" spans="2:13" s="254" customFormat="1" ht="27.75" customHeight="1" thickBot="1" x14ac:dyDescent="0.25">
      <c r="B3957" s="532" t="s">
        <v>97</v>
      </c>
      <c r="C3957" s="532"/>
      <c r="D3957" s="532"/>
      <c r="E3957" s="532"/>
      <c r="F3957" s="533" t="e">
        <f>IF(#REF!="５年以下","0",IF(#REF!="５年～１０年",0.1,IF(#REF!="１０年以上",0.15)))</f>
        <v>#REF!</v>
      </c>
      <c r="G3957" s="534"/>
      <c r="H3957" s="534"/>
      <c r="I3957" s="534"/>
      <c r="J3957" s="534"/>
      <c r="K3957" s="534"/>
      <c r="L3957" s="534"/>
      <c r="M3957" s="535"/>
    </row>
    <row r="3958" spans="2:13" s="254" customFormat="1" ht="27.75" customHeight="1" thickBot="1" x14ac:dyDescent="0.25">
      <c r="B3958" s="533" t="s">
        <v>273</v>
      </c>
      <c r="C3958" s="534"/>
      <c r="D3958" s="534"/>
      <c r="E3958" s="535"/>
      <c r="F3958" s="533" t="e">
        <f>F3956*(1+F3957)</f>
        <v>#REF!</v>
      </c>
      <c r="G3958" s="534"/>
      <c r="H3958" s="534"/>
      <c r="I3958" s="534"/>
      <c r="J3958" s="533" t="e">
        <f>J3956*(1+F3957)</f>
        <v>#REF!</v>
      </c>
      <c r="K3958" s="534"/>
      <c r="L3958" s="534"/>
      <c r="M3958" s="535"/>
    </row>
    <row r="3959" spans="2:13" s="254" customFormat="1" ht="27.75" customHeight="1" thickBot="1" x14ac:dyDescent="0.25">
      <c r="B3959" s="532" t="s">
        <v>191</v>
      </c>
      <c r="C3959" s="532"/>
      <c r="D3959" s="532"/>
      <c r="E3959" s="532"/>
      <c r="F3959" s="533" t="e">
        <f>#REF!*(#REF!*#REF!+#REF!*#REF!)</f>
        <v>#REF!</v>
      </c>
      <c r="G3959" s="534"/>
      <c r="H3959" s="535"/>
      <c r="I3959" s="532" t="e">
        <f>#REF!</f>
        <v>#REF!</v>
      </c>
      <c r="J3959" s="533"/>
      <c r="K3959" s="263" t="s">
        <v>230</v>
      </c>
      <c r="L3959" s="535" t="e">
        <f>B3930</f>
        <v>#REF!</v>
      </c>
      <c r="M3959" s="532"/>
    </row>
    <row r="3960" spans="2:13" s="254" customFormat="1" ht="45" customHeight="1" thickBot="1" x14ac:dyDescent="0.25">
      <c r="B3960" s="253"/>
      <c r="C3960" s="253"/>
      <c r="D3960" s="253"/>
      <c r="E3960" s="253"/>
      <c r="F3960" s="253"/>
      <c r="G3960" s="253"/>
      <c r="H3960" s="253"/>
      <c r="I3960" s="253"/>
      <c r="J3960" s="253"/>
      <c r="K3960" s="253"/>
      <c r="L3960" s="253"/>
      <c r="M3960" s="253"/>
    </row>
    <row r="3961" spans="2:13" s="254" customFormat="1" ht="27.75" customHeight="1" thickBot="1" x14ac:dyDescent="0.25">
      <c r="B3961" s="542" t="s">
        <v>128</v>
      </c>
      <c r="C3961" s="543"/>
      <c r="D3961" s="543"/>
      <c r="E3961" s="544"/>
      <c r="F3961" s="253"/>
      <c r="G3961" s="253"/>
      <c r="H3961" s="253"/>
      <c r="I3961" s="253"/>
      <c r="J3961" s="253"/>
      <c r="K3961" s="253"/>
      <c r="L3961" s="253"/>
      <c r="M3961" s="253"/>
    </row>
    <row r="3962" spans="2:13" s="254" customFormat="1" ht="27.75" customHeight="1" x14ac:dyDescent="0.2">
      <c r="B3962" s="545" t="e">
        <f>#REF!</f>
        <v>#REF!</v>
      </c>
      <c r="C3962" s="546"/>
      <c r="D3962" s="547"/>
      <c r="E3962" s="548"/>
      <c r="F3962" s="552" t="s">
        <v>240</v>
      </c>
      <c r="G3962" s="553"/>
      <c r="H3962" s="553"/>
      <c r="I3962" s="554"/>
      <c r="J3962" s="552" t="s">
        <v>239</v>
      </c>
      <c r="K3962" s="553"/>
      <c r="L3962" s="553"/>
      <c r="M3962" s="554"/>
    </row>
    <row r="3963" spans="2:13" s="254" customFormat="1" ht="27.75" customHeight="1" thickBot="1" x14ac:dyDescent="0.25">
      <c r="B3963" s="549"/>
      <c r="C3963" s="550"/>
      <c r="D3963" s="550"/>
      <c r="E3963" s="551"/>
      <c r="F3963" s="255" t="s">
        <v>149</v>
      </c>
      <c r="G3963" s="256" t="s">
        <v>151</v>
      </c>
      <c r="H3963" s="256" t="s">
        <v>96</v>
      </c>
      <c r="I3963" s="257" t="s">
        <v>150</v>
      </c>
      <c r="J3963" s="255" t="s">
        <v>149</v>
      </c>
      <c r="K3963" s="256" t="s">
        <v>151</v>
      </c>
      <c r="L3963" s="256" t="s">
        <v>96</v>
      </c>
      <c r="M3963" s="257" t="s">
        <v>150</v>
      </c>
    </row>
    <row r="3964" spans="2:13" s="254" customFormat="1" ht="27.75" customHeight="1" thickTop="1" x14ac:dyDescent="0.2">
      <c r="B3964" s="540" t="s">
        <v>241</v>
      </c>
      <c r="C3964" s="541"/>
      <c r="D3964" s="264"/>
      <c r="E3964" s="237" t="s">
        <v>242</v>
      </c>
      <c r="F3964" s="258" t="e">
        <f>IF(#REF!&gt;=1,IF(#REF!&gt;=1,#REF!),IF(#REF!&gt;=0,"",))</f>
        <v>#REF!</v>
      </c>
      <c r="G3964" s="241" t="e">
        <f>保全管理データ!N6835</f>
        <v>#REF!</v>
      </c>
      <c r="H3964" s="259" t="e">
        <f>IF(#REF!="無","",IF(#REF!="","",IF(#REF!="悪環境における作業",0.2,IF(#REF!="高所又は地下作業",0.1,IF(#REF!="錯綜場所作業",0.3,IF(#REF!="複雑な制約のある作業",0.4,IF(#REF!="単純な制約のある作業",0.2,0)))))))</f>
        <v>#REF!</v>
      </c>
      <c r="I3964" s="260" t="e">
        <f>IF(F3964="","",F3964*G3964*(1+IF(H3964="",0,H3964)))</f>
        <v>#REF!</v>
      </c>
      <c r="J3964" s="258" t="e">
        <f>IF(#REF!&gt;=1,IF(#REF!&gt;=1,#REF!),IF(#REF!&gt;=0,"",))</f>
        <v>#REF!</v>
      </c>
      <c r="K3964" s="241" t="e">
        <f>保全管理データ!N6862</f>
        <v>#REF!</v>
      </c>
      <c r="L3964" s="259" t="e">
        <f>IF(#REF!="","",IF(#REF!="悪環境における作業",0.2,IF(#REF!="高所又は地下作業",0.1,IF(#REF!="錯綜場所作業",0.3,IF(#REF!="複雑な制約のある作業",0.4,IF(#REF!="単純な制約のある作業",0.2,0))))))</f>
        <v>#REF!</v>
      </c>
      <c r="M3964" s="260" t="e">
        <f>IF(J3964="","",J3964*K3964*(1+IF(L3964="",0,L3964)))</f>
        <v>#REF!</v>
      </c>
    </row>
    <row r="3965" spans="2:13" s="254" customFormat="1" ht="27.75" customHeight="1" x14ac:dyDescent="0.2">
      <c r="B3965" s="536" t="s">
        <v>243</v>
      </c>
      <c r="C3965" s="537"/>
      <c r="D3965" s="265"/>
      <c r="E3965" s="224" t="s">
        <v>242</v>
      </c>
      <c r="F3965" s="258" t="e">
        <f>IF(#REF!&gt;=1,IF(#REF!&gt;=1,#REF!),IF(#REF!&gt;=0,"",))</f>
        <v>#REF!</v>
      </c>
      <c r="G3965" s="241" t="e">
        <f>保全管理データ!N6836</f>
        <v>#REF!</v>
      </c>
      <c r="H3965" s="259" t="e">
        <f>IF(#REF!="無","",IF(#REF!="","",IF(#REF!="悪環境における作業",0.2,IF(#REF!="高所又は地下作業",0.1,IF(#REF!="錯綜場所作業",0.3,IF(#REF!="複雑な制約のある作業",0.4,IF(#REF!="単純な制約のある作業",0.2,0)))))))</f>
        <v>#REF!</v>
      </c>
      <c r="I3965" s="260" t="e">
        <f t="shared" ref="I3965:I3987" si="245">IF(F3965="","",F3965*G3965*(1+IF(H3965="",0,H3965)))</f>
        <v>#REF!</v>
      </c>
      <c r="J3965" s="258" t="e">
        <f>IF(#REF!&gt;=1,IF(#REF!&gt;=1,#REF!),IF(#REF!&gt;=0,"",))</f>
        <v>#REF!</v>
      </c>
      <c r="K3965" s="241" t="e">
        <f>保全管理データ!N6863</f>
        <v>#REF!</v>
      </c>
      <c r="L3965" s="259" t="e">
        <f>IF(#REF!="","",IF(#REF!="悪環境における作業",0.2,IF(#REF!="高所又は地下作業",0.1,IF(#REF!="錯綜場所作業",0.3,IF(#REF!="複雑な制約のある作業",0.4,IF(#REF!="単純な制約のある作業",0.2,0))))))</f>
        <v>#REF!</v>
      </c>
      <c r="M3965" s="260" t="e">
        <f t="shared" ref="M3965:M3987" si="246">IF(J3965="","",J3965*K3965*(1+IF(L3965="",0,L3965)))</f>
        <v>#REF!</v>
      </c>
    </row>
    <row r="3966" spans="2:13" s="254" customFormat="1" ht="27.75" customHeight="1" x14ac:dyDescent="0.2">
      <c r="B3966" s="536" t="s">
        <v>249</v>
      </c>
      <c r="C3966" s="537"/>
      <c r="D3966" s="265"/>
      <c r="E3966" s="224" t="s">
        <v>244</v>
      </c>
      <c r="F3966" s="258" t="e">
        <f>IF(#REF!&gt;=1,IF(#REF!&gt;=1,#REF!),IF(#REF!&gt;=0,"",))</f>
        <v>#REF!</v>
      </c>
      <c r="G3966" s="241" t="e">
        <f>保全管理データ!N6837</f>
        <v>#REF!</v>
      </c>
      <c r="H3966" s="259" t="e">
        <f>IF(#REF!="無","",IF(#REF!="","",IF(#REF!="悪環境における作業",0.2,IF(#REF!="高所又は地下作業",0.1,IF(#REF!="錯綜場所作業",0.3,IF(#REF!="複雑な制約のある作業",0.4,IF(#REF!="単純な制約のある作業",0.2,0)))))))</f>
        <v>#REF!</v>
      </c>
      <c r="I3966" s="260" t="e">
        <f t="shared" si="245"/>
        <v>#REF!</v>
      </c>
      <c r="J3966" s="258" t="e">
        <f>IF(#REF!&gt;=1,IF(#REF!&gt;=1,#REF!),IF(#REF!&gt;=0,"",))</f>
        <v>#REF!</v>
      </c>
      <c r="K3966" s="241" t="e">
        <f>保全管理データ!N6864</f>
        <v>#REF!</v>
      </c>
      <c r="L3966" s="259" t="e">
        <f>IF(#REF!="","",IF(#REF!="悪環境における作業",0.2,IF(#REF!="高所又は地下作業",0.1,IF(#REF!="錯綜場所作業",0.3,IF(#REF!="複雑な制約のある作業",0.4,IF(#REF!="単純な制約のある作業",0.2,0))))))</f>
        <v>#REF!</v>
      </c>
      <c r="M3966" s="260" t="e">
        <f t="shared" si="246"/>
        <v>#REF!</v>
      </c>
    </row>
    <row r="3967" spans="2:13" s="254" customFormat="1" ht="27.75" customHeight="1" x14ac:dyDescent="0.2">
      <c r="B3967" s="536" t="s">
        <v>250</v>
      </c>
      <c r="C3967" s="537"/>
      <c r="D3967" s="265"/>
      <c r="E3967" s="224" t="s">
        <v>244</v>
      </c>
      <c r="F3967" s="258" t="e">
        <f>IF(#REF!&gt;=1,IF(#REF!&gt;=1,#REF!),IF(#REF!&gt;=0,"",))</f>
        <v>#REF!</v>
      </c>
      <c r="G3967" s="241" t="e">
        <f>保全管理データ!N6838</f>
        <v>#REF!</v>
      </c>
      <c r="H3967" s="259" t="e">
        <f>IF(#REF!="無","",IF(#REF!="","",IF(#REF!="悪環境における作業",0.2,IF(#REF!="高所又は地下作業",0.1,IF(#REF!="錯綜場所作業",0.3,IF(#REF!="複雑な制約のある作業",0.4,IF(#REF!="単純な制約のある作業",0.2,0)))))))</f>
        <v>#REF!</v>
      </c>
      <c r="I3967" s="260" t="e">
        <f t="shared" si="245"/>
        <v>#REF!</v>
      </c>
      <c r="J3967" s="258" t="e">
        <f>IF(#REF!&gt;=1,IF(#REF!&gt;=1,#REF!),IF(#REF!&gt;=0,"",))</f>
        <v>#REF!</v>
      </c>
      <c r="K3967" s="241" t="e">
        <f>保全管理データ!N6865</f>
        <v>#REF!</v>
      </c>
      <c r="L3967" s="259" t="e">
        <f>IF(#REF!="","",IF(#REF!="悪環境における作業",0.2,IF(#REF!="高所又は地下作業",0.1,IF(#REF!="錯綜場所作業",0.3,IF(#REF!="複雑な制約のある作業",0.4,IF(#REF!="単純な制約のある作業",0.2,0))))))</f>
        <v>#REF!</v>
      </c>
      <c r="M3967" s="260" t="e">
        <f t="shared" si="246"/>
        <v>#REF!</v>
      </c>
    </row>
    <row r="3968" spans="2:13" s="254" customFormat="1" ht="27.75" customHeight="1" x14ac:dyDescent="0.2">
      <c r="B3968" s="536" t="s">
        <v>251</v>
      </c>
      <c r="C3968" s="537"/>
      <c r="D3968" s="265"/>
      <c r="E3968" s="224" t="s">
        <v>242</v>
      </c>
      <c r="F3968" s="258" t="e">
        <f>IF(#REF!&gt;=1,IF(#REF!&gt;=1,#REF!),IF(#REF!&gt;=0,"",))</f>
        <v>#REF!</v>
      </c>
      <c r="G3968" s="241" t="e">
        <f>保全管理データ!N6839</f>
        <v>#REF!</v>
      </c>
      <c r="H3968" s="259" t="e">
        <f>IF(#REF!="無","",IF(#REF!="","",IF(#REF!="悪環境における作業",0.2,IF(#REF!="高所又は地下作業",0.1,IF(#REF!="錯綜場所作業",0.3,IF(#REF!="複雑な制約のある作業",0.4,IF(#REF!="単純な制約のある作業",0.2,0)))))))</f>
        <v>#REF!</v>
      </c>
      <c r="I3968" s="260" t="e">
        <f t="shared" si="245"/>
        <v>#REF!</v>
      </c>
      <c r="J3968" s="258" t="e">
        <f>IF(#REF!&gt;=1,IF(#REF!&gt;=1,#REF!),IF(#REF!&gt;=0,"",))</f>
        <v>#REF!</v>
      </c>
      <c r="K3968" s="241" t="e">
        <f>保全管理データ!N6866</f>
        <v>#REF!</v>
      </c>
      <c r="L3968" s="259" t="e">
        <f>IF(#REF!="","",IF(#REF!="悪環境における作業",0.2,IF(#REF!="高所又は地下作業",0.1,IF(#REF!="錯綜場所作業",0.3,IF(#REF!="複雑な制約のある作業",0.4,IF(#REF!="単純な制約のある作業",0.2,0))))))</f>
        <v>#REF!</v>
      </c>
      <c r="M3968" s="260" t="e">
        <f t="shared" si="246"/>
        <v>#REF!</v>
      </c>
    </row>
    <row r="3969" spans="2:13" s="254" customFormat="1" ht="27.75" customHeight="1" x14ac:dyDescent="0.2">
      <c r="B3969" s="536" t="s">
        <v>252</v>
      </c>
      <c r="C3969" s="537"/>
      <c r="D3969" s="265"/>
      <c r="E3969" s="224" t="s">
        <v>244</v>
      </c>
      <c r="F3969" s="258" t="e">
        <f>IF(#REF!&gt;=1,IF(#REF!&gt;=1,#REF!),IF(#REF!&gt;=0,"",))</f>
        <v>#REF!</v>
      </c>
      <c r="G3969" s="241" t="e">
        <f>保全管理データ!N6840</f>
        <v>#REF!</v>
      </c>
      <c r="H3969" s="259" t="e">
        <f>IF(#REF!="無","",IF(#REF!="","",IF(#REF!="悪環境における作業",0.2,IF(#REF!="高所又は地下作業",0.1,IF(#REF!="錯綜場所作業",0.3,IF(#REF!="複雑な制約のある作業",0.4,IF(#REF!="単純な制約のある作業",0.2,0)))))))</f>
        <v>#REF!</v>
      </c>
      <c r="I3969" s="260" t="e">
        <f t="shared" si="245"/>
        <v>#REF!</v>
      </c>
      <c r="J3969" s="258" t="e">
        <f>IF(#REF!&gt;=1,IF(#REF!&gt;=1,#REF!),IF(#REF!&gt;=0,"",))</f>
        <v>#REF!</v>
      </c>
      <c r="K3969" s="241" t="e">
        <f>保全管理データ!N6867</f>
        <v>#REF!</v>
      </c>
      <c r="L3969" s="259" t="e">
        <f>IF(#REF!="","",IF(#REF!="悪環境における作業",0.2,IF(#REF!="高所又は地下作業",0.1,IF(#REF!="錯綜場所作業",0.3,IF(#REF!="複雑な制約のある作業",0.4,IF(#REF!="単純な制約のある作業",0.2,0))))))</f>
        <v>#REF!</v>
      </c>
      <c r="M3969" s="260" t="e">
        <f t="shared" si="246"/>
        <v>#REF!</v>
      </c>
    </row>
    <row r="3970" spans="2:13" s="254" customFormat="1" ht="27.75" customHeight="1" x14ac:dyDescent="0.2">
      <c r="B3970" s="536" t="s">
        <v>253</v>
      </c>
      <c r="C3970" s="537"/>
      <c r="D3970" s="265"/>
      <c r="E3970" s="224" t="s">
        <v>242</v>
      </c>
      <c r="F3970" s="258" t="e">
        <f>IF(#REF!&gt;=1,IF(#REF!&gt;=1,#REF!),IF(#REF!&gt;=0,"",))</f>
        <v>#REF!</v>
      </c>
      <c r="G3970" s="241" t="e">
        <f>保全管理データ!N6841</f>
        <v>#REF!</v>
      </c>
      <c r="H3970" s="259" t="e">
        <f>IF(#REF!="無","",IF(#REF!="","",IF(#REF!="悪環境における作業",0.2,IF(#REF!="高所又は地下作業",0.1,IF(#REF!="錯綜場所作業",0.3,IF(#REF!="複雑な制約のある作業",0.4,IF(#REF!="単純な制約のある作業",0.2,0)))))))</f>
        <v>#REF!</v>
      </c>
      <c r="I3970" s="260" t="e">
        <f t="shared" si="245"/>
        <v>#REF!</v>
      </c>
      <c r="J3970" s="258" t="e">
        <f>IF(#REF!&gt;=1,IF(#REF!&gt;=1,#REF!),IF(#REF!&gt;=0,"",))</f>
        <v>#REF!</v>
      </c>
      <c r="K3970" s="241" t="e">
        <f>保全管理データ!N6868</f>
        <v>#REF!</v>
      </c>
      <c r="L3970" s="259" t="e">
        <f>IF(#REF!="","",IF(#REF!="悪環境における作業",0.2,IF(#REF!="高所又は地下作業",0.1,IF(#REF!="錯綜場所作業",0.3,IF(#REF!="複雑な制約のある作業",0.4,IF(#REF!="単純な制約のある作業",0.2,0))))))</f>
        <v>#REF!</v>
      </c>
      <c r="M3970" s="260" t="e">
        <f t="shared" si="246"/>
        <v>#REF!</v>
      </c>
    </row>
    <row r="3971" spans="2:13" s="254" customFormat="1" ht="27.75" customHeight="1" x14ac:dyDescent="0.2">
      <c r="B3971" s="536" t="s">
        <v>254</v>
      </c>
      <c r="C3971" s="537"/>
      <c r="D3971" s="265"/>
      <c r="E3971" s="224" t="s">
        <v>242</v>
      </c>
      <c r="F3971" s="258" t="e">
        <f>IF(#REF!&gt;=1,IF(#REF!&gt;=1,#REF!),IF(#REF!&gt;=0,"",))</f>
        <v>#REF!</v>
      </c>
      <c r="G3971" s="241" t="e">
        <f>保全管理データ!N6842</f>
        <v>#REF!</v>
      </c>
      <c r="H3971" s="259" t="e">
        <f>IF(#REF!="無","",IF(#REF!="","",IF(#REF!="悪環境における作業",0.2,IF(#REF!="高所又は地下作業",0.1,IF(#REF!="錯綜場所作業",0.3,IF(#REF!="複雑な制約のある作業",0.4,IF(#REF!="単純な制約のある作業",0.2,0)))))))</f>
        <v>#REF!</v>
      </c>
      <c r="I3971" s="260" t="e">
        <f t="shared" si="245"/>
        <v>#REF!</v>
      </c>
      <c r="J3971" s="258" t="e">
        <f>IF(#REF!&gt;=1,IF(#REF!&gt;=1,#REF!),IF(#REF!&gt;=0,"",))</f>
        <v>#REF!</v>
      </c>
      <c r="K3971" s="241" t="e">
        <f>保全管理データ!N6869</f>
        <v>#REF!</v>
      </c>
      <c r="L3971" s="259" t="e">
        <f>IF(#REF!="","",IF(#REF!="悪環境における作業",0.2,IF(#REF!="高所又は地下作業",0.1,IF(#REF!="錯綜場所作業",0.3,IF(#REF!="複雑な制約のある作業",0.4,IF(#REF!="単純な制約のある作業",0.2,0))))))</f>
        <v>#REF!</v>
      </c>
      <c r="M3971" s="260" t="e">
        <f t="shared" si="246"/>
        <v>#REF!</v>
      </c>
    </row>
    <row r="3972" spans="2:13" s="254" customFormat="1" ht="27.75" customHeight="1" x14ac:dyDescent="0.2">
      <c r="B3972" s="536" t="s">
        <v>255</v>
      </c>
      <c r="C3972" s="537"/>
      <c r="D3972" s="265"/>
      <c r="E3972" s="224" t="s">
        <v>245</v>
      </c>
      <c r="F3972" s="258" t="e">
        <f>IF(#REF!&gt;=1,IF(#REF!&gt;=1,#REF!),IF(#REF!&gt;=0,"",))</f>
        <v>#REF!</v>
      </c>
      <c r="G3972" s="241" t="e">
        <f>保全管理データ!N6843</f>
        <v>#REF!</v>
      </c>
      <c r="H3972" s="259" t="e">
        <f>IF(#REF!="無","",IF(#REF!="","",IF(#REF!="悪環境における作業",0.2,IF(#REF!="高所又は地下作業",0.1,IF(#REF!="錯綜場所作業",0.3,IF(#REF!="複雑な制約のある作業",0.4,IF(#REF!="単純な制約のある作業",0.2,0)))))))</f>
        <v>#REF!</v>
      </c>
      <c r="I3972" s="260" t="e">
        <f t="shared" si="245"/>
        <v>#REF!</v>
      </c>
      <c r="J3972" s="258" t="e">
        <f>IF(#REF!&gt;=1,IF(#REF!&gt;=1,#REF!),IF(#REF!&gt;=0,"",))</f>
        <v>#REF!</v>
      </c>
      <c r="K3972" s="241" t="e">
        <f>保全管理データ!N6870</f>
        <v>#REF!</v>
      </c>
      <c r="L3972" s="259" t="e">
        <f>IF(#REF!="","",IF(#REF!="悪環境における作業",0.2,IF(#REF!="高所又は地下作業",0.1,IF(#REF!="錯綜場所作業",0.3,IF(#REF!="複雑な制約のある作業",0.4,IF(#REF!="単純な制約のある作業",0.2,0))))))</f>
        <v>#REF!</v>
      </c>
      <c r="M3972" s="260" t="e">
        <f t="shared" si="246"/>
        <v>#REF!</v>
      </c>
    </row>
    <row r="3973" spans="2:13" s="254" customFormat="1" ht="27.75" customHeight="1" x14ac:dyDescent="0.2">
      <c r="B3973" s="536" t="s">
        <v>256</v>
      </c>
      <c r="C3973" s="537"/>
      <c r="D3973" s="265"/>
      <c r="E3973" s="224" t="s">
        <v>242</v>
      </c>
      <c r="F3973" s="258" t="e">
        <f>IF(#REF!&gt;=1,IF(#REF!&gt;=1,#REF!),IF(#REF!&gt;=0,"",))</f>
        <v>#REF!</v>
      </c>
      <c r="G3973" s="241" t="e">
        <f>保全管理データ!N6844</f>
        <v>#REF!</v>
      </c>
      <c r="H3973" s="259" t="e">
        <f>IF(#REF!="無","",IF(#REF!="","",IF(#REF!="悪環境における作業",0.2,IF(#REF!="高所又は地下作業",0.1,IF(#REF!="錯綜場所作業",0.3,IF(#REF!="複雑な制約のある作業",0.4,IF(#REF!="単純な制約のある作業",0.2,0)))))))</f>
        <v>#REF!</v>
      </c>
      <c r="I3973" s="260" t="e">
        <f t="shared" si="245"/>
        <v>#REF!</v>
      </c>
      <c r="J3973" s="258" t="e">
        <f>IF(#REF!&gt;=1,IF(#REF!&gt;=1,#REF!),IF(#REF!&gt;=0,"",))</f>
        <v>#REF!</v>
      </c>
      <c r="K3973" s="241" t="e">
        <f>保全管理データ!N6871</f>
        <v>#REF!</v>
      </c>
      <c r="L3973" s="259" t="e">
        <f>IF(#REF!="","",IF(#REF!="悪環境における作業",0.2,IF(#REF!="高所又は地下作業",0.1,IF(#REF!="錯綜場所作業",0.3,IF(#REF!="複雑な制約のある作業",0.4,IF(#REF!="単純な制約のある作業",0.2,0))))))</f>
        <v>#REF!</v>
      </c>
      <c r="M3973" s="260" t="e">
        <f t="shared" si="246"/>
        <v>#REF!</v>
      </c>
    </row>
    <row r="3974" spans="2:13" s="254" customFormat="1" ht="27.75" customHeight="1" x14ac:dyDescent="0.2">
      <c r="B3974" s="536" t="s">
        <v>257</v>
      </c>
      <c r="C3974" s="537"/>
      <c r="D3974" s="265"/>
      <c r="E3974" s="224" t="s">
        <v>245</v>
      </c>
      <c r="F3974" s="258" t="e">
        <f>IF(#REF!&gt;=1,IF(#REF!&gt;=1,#REF!),IF(#REF!&gt;=0,"",))</f>
        <v>#REF!</v>
      </c>
      <c r="G3974" s="241" t="e">
        <f>保全管理データ!N6845</f>
        <v>#REF!</v>
      </c>
      <c r="H3974" s="259" t="e">
        <f>IF(#REF!="無","",IF(#REF!="","",IF(#REF!="悪環境における作業",0.2,IF(#REF!="高所又は地下作業",0.1,IF(#REF!="錯綜場所作業",0.3,IF(#REF!="複雑な制約のある作業",0.4,IF(#REF!="単純な制約のある作業",0.2,0)))))))</f>
        <v>#REF!</v>
      </c>
      <c r="I3974" s="260" t="e">
        <f t="shared" si="245"/>
        <v>#REF!</v>
      </c>
      <c r="J3974" s="258" t="e">
        <f>IF(#REF!&gt;=1,IF(#REF!&gt;=1,#REF!),IF(#REF!&gt;=0,"",))</f>
        <v>#REF!</v>
      </c>
      <c r="K3974" s="241" t="e">
        <f>保全管理データ!N6872</f>
        <v>#REF!</v>
      </c>
      <c r="L3974" s="259" t="e">
        <f>IF(#REF!="","",IF(#REF!="悪環境における作業",0.2,IF(#REF!="高所又は地下作業",0.1,IF(#REF!="錯綜場所作業",0.3,IF(#REF!="複雑な制約のある作業",0.4,IF(#REF!="単純な制約のある作業",0.2,0))))))</f>
        <v>#REF!</v>
      </c>
      <c r="M3974" s="260" t="e">
        <f t="shared" si="246"/>
        <v>#REF!</v>
      </c>
    </row>
    <row r="3975" spans="2:13" s="254" customFormat="1" ht="27.75" customHeight="1" x14ac:dyDescent="0.2">
      <c r="B3975" s="536" t="s">
        <v>258</v>
      </c>
      <c r="C3975" s="537"/>
      <c r="D3975" s="265"/>
      <c r="E3975" s="224" t="s">
        <v>245</v>
      </c>
      <c r="F3975" s="258" t="e">
        <f>IF(#REF!&gt;=1,IF(#REF!&gt;=1,#REF!),IF(#REF!&gt;=0,"",))</f>
        <v>#REF!</v>
      </c>
      <c r="G3975" s="241" t="e">
        <f>保全管理データ!N6846</f>
        <v>#REF!</v>
      </c>
      <c r="H3975" s="259" t="e">
        <f>IF(#REF!="無","",IF(#REF!="","",IF(#REF!="悪環境における作業",0.2,IF(#REF!="高所又は地下作業",0.1,IF(#REF!="錯綜場所作業",0.3,IF(#REF!="複雑な制約のある作業",0.4,IF(#REF!="単純な制約のある作業",0.2,0)))))))</f>
        <v>#REF!</v>
      </c>
      <c r="I3975" s="260" t="e">
        <f t="shared" si="245"/>
        <v>#REF!</v>
      </c>
      <c r="J3975" s="258" t="e">
        <f>IF(#REF!&gt;=1,IF(#REF!&gt;=1,#REF!),IF(#REF!&gt;=0,"",))</f>
        <v>#REF!</v>
      </c>
      <c r="K3975" s="241" t="e">
        <f>保全管理データ!N6873</f>
        <v>#REF!</v>
      </c>
      <c r="L3975" s="259" t="e">
        <f>IF(#REF!="","",IF(#REF!="悪環境における作業",0.2,IF(#REF!="高所又は地下作業",0.1,IF(#REF!="錯綜場所作業",0.3,IF(#REF!="複雑な制約のある作業",0.4,IF(#REF!="単純な制約のある作業",0.2,0))))))</f>
        <v>#REF!</v>
      </c>
      <c r="M3975" s="260" t="e">
        <f t="shared" si="246"/>
        <v>#REF!</v>
      </c>
    </row>
    <row r="3976" spans="2:13" s="254" customFormat="1" ht="27.75" customHeight="1" x14ac:dyDescent="0.2">
      <c r="B3976" s="536" t="s">
        <v>259</v>
      </c>
      <c r="C3976" s="537"/>
      <c r="D3976" s="265"/>
      <c r="E3976" s="224" t="s">
        <v>245</v>
      </c>
      <c r="F3976" s="258" t="e">
        <f>IF(#REF!&gt;=1,IF(#REF!&gt;=1,#REF!),IF(#REF!&gt;=0,"",))</f>
        <v>#REF!</v>
      </c>
      <c r="G3976" s="241" t="e">
        <f>保全管理データ!N6847</f>
        <v>#REF!</v>
      </c>
      <c r="H3976" s="259" t="e">
        <f>IF(#REF!="無","",IF(#REF!="","",IF(#REF!="悪環境における作業",0.2,IF(#REF!="高所又は地下作業",0.1,IF(#REF!="錯綜場所作業",0.3,IF(#REF!="複雑な制約のある作業",0.4,IF(#REF!="単純な制約のある作業",0.2,0)))))))</f>
        <v>#REF!</v>
      </c>
      <c r="I3976" s="260" t="e">
        <f t="shared" si="245"/>
        <v>#REF!</v>
      </c>
      <c r="J3976" s="258" t="e">
        <f>IF(#REF!&gt;=1,IF(#REF!&gt;=1,#REF!),IF(#REF!&gt;=0,"",))</f>
        <v>#REF!</v>
      </c>
      <c r="K3976" s="241" t="e">
        <f>保全管理データ!N6874</f>
        <v>#REF!</v>
      </c>
      <c r="L3976" s="259" t="e">
        <f>IF(#REF!="","",IF(#REF!="悪環境における作業",0.2,IF(#REF!="高所又は地下作業",0.1,IF(#REF!="錯綜場所作業",0.3,IF(#REF!="複雑な制約のある作業",0.4,IF(#REF!="単純な制約のある作業",0.2,0))))))</f>
        <v>#REF!</v>
      </c>
      <c r="M3976" s="260" t="e">
        <f t="shared" si="246"/>
        <v>#REF!</v>
      </c>
    </row>
    <row r="3977" spans="2:13" s="254" customFormat="1" ht="27.75" customHeight="1" x14ac:dyDescent="0.2">
      <c r="B3977" s="536" t="s">
        <v>260</v>
      </c>
      <c r="C3977" s="537"/>
      <c r="D3977" s="265"/>
      <c r="E3977" s="224" t="s">
        <v>248</v>
      </c>
      <c r="F3977" s="258" t="e">
        <f>IF(#REF!&gt;=1,IF(#REF!&gt;=1,#REF!),IF(#REF!&gt;=0,"",))</f>
        <v>#REF!</v>
      </c>
      <c r="G3977" s="241" t="e">
        <f>保全管理データ!N6848</f>
        <v>#REF!</v>
      </c>
      <c r="H3977" s="259" t="e">
        <f>IF(#REF!="無","",IF(#REF!="","",IF(#REF!="悪環境における作業",0.2,IF(#REF!="高所又は地下作業",0.1,IF(#REF!="錯綜場所作業",0.3,IF(#REF!="複雑な制約のある作業",0.4,IF(#REF!="単純な制約のある作業",0.2,0)))))))</f>
        <v>#REF!</v>
      </c>
      <c r="I3977" s="260" t="e">
        <f t="shared" si="245"/>
        <v>#REF!</v>
      </c>
      <c r="J3977" s="258" t="e">
        <f>IF(#REF!&gt;=1,IF(#REF!&gt;=1,#REF!),IF(#REF!&gt;=0,"",))</f>
        <v>#REF!</v>
      </c>
      <c r="K3977" s="241" t="e">
        <f>保全管理データ!N6875</f>
        <v>#REF!</v>
      </c>
      <c r="L3977" s="259" t="e">
        <f>IF(#REF!="","",IF(#REF!="悪環境における作業",0.2,IF(#REF!="高所又は地下作業",0.1,IF(#REF!="錯綜場所作業",0.3,IF(#REF!="複雑な制約のある作業",0.4,IF(#REF!="単純な制約のある作業",0.2,0))))))</f>
        <v>#REF!</v>
      </c>
      <c r="M3977" s="260" t="e">
        <f t="shared" si="246"/>
        <v>#REF!</v>
      </c>
    </row>
    <row r="3978" spans="2:13" s="254" customFormat="1" ht="27.75" customHeight="1" x14ac:dyDescent="0.2">
      <c r="B3978" s="536" t="s">
        <v>261</v>
      </c>
      <c r="C3978" s="537"/>
      <c r="D3978" s="265"/>
      <c r="E3978" s="224" t="s">
        <v>247</v>
      </c>
      <c r="F3978" s="258" t="e">
        <f>IF(#REF!&gt;=1,IF(#REF!&gt;=1,#REF!),IF(#REF!&gt;=0,"",))</f>
        <v>#REF!</v>
      </c>
      <c r="G3978" s="241" t="e">
        <f>保全管理データ!N6849</f>
        <v>#REF!</v>
      </c>
      <c r="H3978" s="259" t="e">
        <f>IF(#REF!="無","",IF(#REF!="","",IF(#REF!="悪環境における作業",0.2,IF(#REF!="高所又は地下作業",0.1,IF(#REF!="錯綜場所作業",0.3,IF(#REF!="複雑な制約のある作業",0.4,IF(#REF!="単純な制約のある作業",0.2,0)))))))</f>
        <v>#REF!</v>
      </c>
      <c r="I3978" s="260" t="e">
        <f t="shared" si="245"/>
        <v>#REF!</v>
      </c>
      <c r="J3978" s="258" t="e">
        <f>IF(#REF!&gt;=1,IF(#REF!&gt;=1,#REF!),IF(#REF!&gt;=0,"",))</f>
        <v>#REF!</v>
      </c>
      <c r="K3978" s="241" t="e">
        <f>保全管理データ!N6876</f>
        <v>#REF!</v>
      </c>
      <c r="L3978" s="259" t="e">
        <f>IF(#REF!="","",IF(#REF!="悪環境における作業",0.2,IF(#REF!="高所又は地下作業",0.1,IF(#REF!="錯綜場所作業",0.3,IF(#REF!="複雑な制約のある作業",0.4,IF(#REF!="単純な制約のある作業",0.2,0))))))</f>
        <v>#REF!</v>
      </c>
      <c r="M3978" s="260" t="e">
        <f t="shared" si="246"/>
        <v>#REF!</v>
      </c>
    </row>
    <row r="3979" spans="2:13" s="254" customFormat="1" ht="27.75" customHeight="1" x14ac:dyDescent="0.2">
      <c r="B3979" s="536" t="s">
        <v>262</v>
      </c>
      <c r="C3979" s="537"/>
      <c r="D3979" s="265"/>
      <c r="E3979" s="224" t="s">
        <v>245</v>
      </c>
      <c r="F3979" s="258" t="e">
        <f>IF(#REF!&gt;=1,IF(#REF!&gt;=1,#REF!),IF(#REF!&gt;=0,"",))</f>
        <v>#REF!</v>
      </c>
      <c r="G3979" s="241" t="e">
        <f>保全管理データ!N6850</f>
        <v>#REF!</v>
      </c>
      <c r="H3979" s="259" t="e">
        <f>IF(#REF!="無","",IF(#REF!="","",IF(#REF!="悪環境における作業",0.2,IF(#REF!="高所又は地下作業",0.1,IF(#REF!="錯綜場所作業",0.3,IF(#REF!="複雑な制約のある作業",0.4,IF(#REF!="単純な制約のある作業",0.2,0)))))))</f>
        <v>#REF!</v>
      </c>
      <c r="I3979" s="260" t="e">
        <f t="shared" si="245"/>
        <v>#REF!</v>
      </c>
      <c r="J3979" s="258" t="e">
        <f>IF(#REF!&gt;=1,IF(#REF!&gt;=1,#REF!),IF(#REF!&gt;=0,"",))</f>
        <v>#REF!</v>
      </c>
      <c r="K3979" s="241" t="e">
        <f>保全管理データ!N6877</f>
        <v>#REF!</v>
      </c>
      <c r="L3979" s="259" t="e">
        <f>IF(#REF!="","",IF(#REF!="悪環境における作業",0.2,IF(#REF!="高所又は地下作業",0.1,IF(#REF!="錯綜場所作業",0.3,IF(#REF!="複雑な制約のある作業",0.4,IF(#REF!="単純な制約のある作業",0.2,0))))))</f>
        <v>#REF!</v>
      </c>
      <c r="M3979" s="260" t="e">
        <f t="shared" si="246"/>
        <v>#REF!</v>
      </c>
    </row>
    <row r="3980" spans="2:13" s="254" customFormat="1" ht="27.75" customHeight="1" x14ac:dyDescent="0.2">
      <c r="B3980" s="536" t="s">
        <v>263</v>
      </c>
      <c r="C3980" s="537"/>
      <c r="D3980" s="265"/>
      <c r="E3980" s="224" t="s">
        <v>245</v>
      </c>
      <c r="F3980" s="258" t="e">
        <f>IF(#REF!&gt;=1,IF(#REF!&gt;=1,#REF!),IF(#REF!&gt;=0,"",))</f>
        <v>#REF!</v>
      </c>
      <c r="G3980" s="241" t="e">
        <f>保全管理データ!N6851</f>
        <v>#REF!</v>
      </c>
      <c r="H3980" s="259" t="e">
        <f>IF(#REF!="無","",IF(#REF!="","",IF(#REF!="悪環境における作業",0.2,IF(#REF!="高所又は地下作業",0.1,IF(#REF!="錯綜場所作業",0.3,IF(#REF!="複雑な制約のある作業",0.4,IF(#REF!="単純な制約のある作業",0.2,0)))))))</f>
        <v>#REF!</v>
      </c>
      <c r="I3980" s="260" t="e">
        <f t="shared" si="245"/>
        <v>#REF!</v>
      </c>
      <c r="J3980" s="258" t="e">
        <f>IF(#REF!&gt;=1,IF(#REF!&gt;=1,#REF!),IF(#REF!&gt;=0,"",))</f>
        <v>#REF!</v>
      </c>
      <c r="K3980" s="241" t="e">
        <f>保全管理データ!N6878</f>
        <v>#REF!</v>
      </c>
      <c r="L3980" s="259" t="e">
        <f>IF(#REF!="","",IF(#REF!="悪環境における作業",0.2,IF(#REF!="高所又は地下作業",0.1,IF(#REF!="錯綜場所作業",0.3,IF(#REF!="複雑な制約のある作業",0.4,IF(#REF!="単純な制約のある作業",0.2,0))))))</f>
        <v>#REF!</v>
      </c>
      <c r="M3980" s="260" t="e">
        <f t="shared" si="246"/>
        <v>#REF!</v>
      </c>
    </row>
    <row r="3981" spans="2:13" s="254" customFormat="1" ht="27.75" customHeight="1" x14ac:dyDescent="0.2">
      <c r="B3981" s="536" t="s">
        <v>264</v>
      </c>
      <c r="C3981" s="537"/>
      <c r="D3981" s="265"/>
      <c r="E3981" s="224" t="s">
        <v>245</v>
      </c>
      <c r="F3981" s="258" t="e">
        <f>IF(#REF!&gt;=1,IF(#REF!&gt;=1,#REF!),IF(#REF!&gt;=0,"",))</f>
        <v>#REF!</v>
      </c>
      <c r="G3981" s="241" t="e">
        <f>保全管理データ!N6852</f>
        <v>#REF!</v>
      </c>
      <c r="H3981" s="259" t="e">
        <f>IF(#REF!="無","",IF(#REF!="","",IF(#REF!="悪環境における作業",0.2,IF(#REF!="高所又は地下作業",0.1,IF(#REF!="錯綜場所作業",0.3,IF(#REF!="複雑な制約のある作業",0.4,IF(#REF!="単純な制約のある作業",0.2,0)))))))</f>
        <v>#REF!</v>
      </c>
      <c r="I3981" s="260" t="e">
        <f t="shared" si="245"/>
        <v>#REF!</v>
      </c>
      <c r="J3981" s="258" t="e">
        <f>IF(#REF!&gt;=1,IF(#REF!&gt;=1,#REF!),IF(#REF!&gt;=0,"",))</f>
        <v>#REF!</v>
      </c>
      <c r="K3981" s="241" t="e">
        <f>保全管理データ!N6879</f>
        <v>#REF!</v>
      </c>
      <c r="L3981" s="259" t="e">
        <f>IF(#REF!="","",IF(#REF!="悪環境における作業",0.2,IF(#REF!="高所又は地下作業",0.1,IF(#REF!="錯綜場所作業",0.3,IF(#REF!="複雑な制約のある作業",0.4,IF(#REF!="単純な制約のある作業",0.2,0))))))</f>
        <v>#REF!</v>
      </c>
      <c r="M3981" s="260" t="e">
        <f t="shared" si="246"/>
        <v>#REF!</v>
      </c>
    </row>
    <row r="3982" spans="2:13" s="254" customFormat="1" ht="27.75" customHeight="1" x14ac:dyDescent="0.2">
      <c r="B3982" s="536" t="s">
        <v>265</v>
      </c>
      <c r="C3982" s="537"/>
      <c r="D3982" s="265"/>
      <c r="E3982" s="224" t="s">
        <v>245</v>
      </c>
      <c r="F3982" s="258" t="e">
        <f>IF(#REF!&gt;=1,IF(#REF!&gt;=1,#REF!),IF(#REF!&gt;=0,"",))</f>
        <v>#REF!</v>
      </c>
      <c r="G3982" s="241" t="e">
        <f>保全管理データ!N6853</f>
        <v>#REF!</v>
      </c>
      <c r="H3982" s="259" t="e">
        <f>IF(#REF!="無","",IF(#REF!="","",IF(#REF!="悪環境における作業",0.2,IF(#REF!="高所又は地下作業",0.1,IF(#REF!="錯綜場所作業",0.3,IF(#REF!="複雑な制約のある作業",0.4,IF(#REF!="単純な制約のある作業",0.2,0)))))))</f>
        <v>#REF!</v>
      </c>
      <c r="I3982" s="260" t="e">
        <f t="shared" si="245"/>
        <v>#REF!</v>
      </c>
      <c r="J3982" s="258" t="e">
        <f>IF(#REF!&gt;=1,IF(#REF!&gt;=1,#REF!),IF(#REF!&gt;=0,"",))</f>
        <v>#REF!</v>
      </c>
      <c r="K3982" s="241" t="e">
        <f>保全管理データ!N6880</f>
        <v>#REF!</v>
      </c>
      <c r="L3982" s="259" t="e">
        <f>IF(#REF!="","",IF(#REF!="悪環境における作業",0.2,IF(#REF!="高所又は地下作業",0.1,IF(#REF!="錯綜場所作業",0.3,IF(#REF!="複雑な制約のある作業",0.4,IF(#REF!="単純な制約のある作業",0.2,0))))))</f>
        <v>#REF!</v>
      </c>
      <c r="M3982" s="260" t="e">
        <f t="shared" si="246"/>
        <v>#REF!</v>
      </c>
    </row>
    <row r="3983" spans="2:13" s="254" customFormat="1" ht="27.75" customHeight="1" x14ac:dyDescent="0.2">
      <c r="B3983" s="536" t="s">
        <v>266</v>
      </c>
      <c r="C3983" s="537"/>
      <c r="D3983" s="265"/>
      <c r="E3983" s="224" t="s">
        <v>245</v>
      </c>
      <c r="F3983" s="258" t="e">
        <f>IF(#REF!&gt;=1,IF(#REF!&gt;=1,#REF!),IF(#REF!&gt;=0,"",))</f>
        <v>#REF!</v>
      </c>
      <c r="G3983" s="241" t="e">
        <f>保全管理データ!N6854</f>
        <v>#REF!</v>
      </c>
      <c r="H3983" s="259" t="e">
        <f>IF(#REF!="無","",IF(#REF!="","",IF(#REF!="悪環境における作業",0.2,IF(#REF!="高所又は地下作業",0.1,IF(#REF!="錯綜場所作業",0.3,IF(#REF!="複雑な制約のある作業",0.4,IF(#REF!="単純な制約のある作業",0.2,0)))))))</f>
        <v>#REF!</v>
      </c>
      <c r="I3983" s="260" t="e">
        <f t="shared" si="245"/>
        <v>#REF!</v>
      </c>
      <c r="J3983" s="258" t="e">
        <f>IF(#REF!&gt;=1,IF(#REF!&gt;=1,#REF!),IF(#REF!&gt;=0,"",))</f>
        <v>#REF!</v>
      </c>
      <c r="K3983" s="241" t="e">
        <f>保全管理データ!N6881</f>
        <v>#REF!</v>
      </c>
      <c r="L3983" s="259" t="e">
        <f>IF(#REF!="","",IF(#REF!="悪環境における作業",0.2,IF(#REF!="高所又は地下作業",0.1,IF(#REF!="錯綜場所作業",0.3,IF(#REF!="複雑な制約のある作業",0.4,IF(#REF!="単純な制約のある作業",0.2,0))))))</f>
        <v>#REF!</v>
      </c>
      <c r="M3983" s="260" t="e">
        <f t="shared" si="246"/>
        <v>#REF!</v>
      </c>
    </row>
    <row r="3984" spans="2:13" s="254" customFormat="1" ht="27.75" customHeight="1" x14ac:dyDescent="0.2">
      <c r="B3984" s="536" t="s">
        <v>81</v>
      </c>
      <c r="C3984" s="537"/>
      <c r="D3984" s="265"/>
      <c r="E3984" s="224" t="s">
        <v>245</v>
      </c>
      <c r="F3984" s="258" t="e">
        <f>IF(#REF!&gt;=1,IF(#REF!&gt;=1,#REF!),IF(#REF!&gt;=0,"",))</f>
        <v>#REF!</v>
      </c>
      <c r="G3984" s="241" t="e">
        <f>保全管理データ!N6855</f>
        <v>#REF!</v>
      </c>
      <c r="H3984" s="259" t="e">
        <f>IF(#REF!="無","",IF(#REF!="","",IF(#REF!="悪環境における作業",0.2,IF(#REF!="高所又は地下作業",0.1,IF(#REF!="錯綜場所作業",0.3,IF(#REF!="複雑な制約のある作業",0.4,IF(#REF!="単純な制約のある作業",0.2,0)))))))</f>
        <v>#REF!</v>
      </c>
      <c r="I3984" s="260" t="e">
        <f t="shared" si="245"/>
        <v>#REF!</v>
      </c>
      <c r="J3984" s="258" t="e">
        <f>IF(#REF!&gt;=1,IF(#REF!&gt;=1,#REF!),IF(#REF!&gt;=0,"",))</f>
        <v>#REF!</v>
      </c>
      <c r="K3984" s="241" t="e">
        <f>保全管理データ!N6882</f>
        <v>#REF!</v>
      </c>
      <c r="L3984" s="259" t="e">
        <f>IF(#REF!="","",IF(#REF!="悪環境における作業",0.2,IF(#REF!="高所又は地下作業",0.1,IF(#REF!="錯綜場所作業",0.3,IF(#REF!="複雑な制約のある作業",0.4,IF(#REF!="単純な制約のある作業",0.2,0))))))</f>
        <v>#REF!</v>
      </c>
      <c r="M3984" s="260" t="e">
        <f t="shared" si="246"/>
        <v>#REF!</v>
      </c>
    </row>
    <row r="3985" spans="2:13" s="254" customFormat="1" ht="27.75" customHeight="1" x14ac:dyDescent="0.2">
      <c r="B3985" s="536" t="s">
        <v>267</v>
      </c>
      <c r="C3985" s="537"/>
      <c r="D3985" s="265"/>
      <c r="E3985" s="224" t="s">
        <v>247</v>
      </c>
      <c r="F3985" s="258" t="e">
        <f>IF(#REF!&gt;=1,IF(#REF!&gt;=1,#REF!),IF(#REF!&gt;=0,"",))</f>
        <v>#REF!</v>
      </c>
      <c r="G3985" s="241" t="e">
        <f>保全管理データ!N6856</f>
        <v>#REF!</v>
      </c>
      <c r="H3985" s="259" t="e">
        <f>IF(#REF!="無","",IF(#REF!="","",IF(#REF!="悪環境における作業",0.2,IF(#REF!="高所又は地下作業",0.1,IF(#REF!="錯綜場所作業",0.3,IF(#REF!="複雑な制約のある作業",0.4,IF(#REF!="単純な制約のある作業",0.2,0)))))))</f>
        <v>#REF!</v>
      </c>
      <c r="I3985" s="260" t="e">
        <f t="shared" si="245"/>
        <v>#REF!</v>
      </c>
      <c r="J3985" s="258" t="e">
        <f>IF(#REF!&gt;=1,IF(#REF!&gt;=1,#REF!),IF(#REF!&gt;=0,"",))</f>
        <v>#REF!</v>
      </c>
      <c r="K3985" s="241" t="e">
        <f>保全管理データ!N6883</f>
        <v>#REF!</v>
      </c>
      <c r="L3985" s="259" t="e">
        <f>IF(#REF!="","",IF(#REF!="悪環境における作業",0.2,IF(#REF!="高所又は地下作業",0.1,IF(#REF!="錯綜場所作業",0.3,IF(#REF!="複雑な制約のある作業",0.4,IF(#REF!="単純な制約のある作業",0.2,0))))))</f>
        <v>#REF!</v>
      </c>
      <c r="M3985" s="260" t="e">
        <f t="shared" si="246"/>
        <v>#REF!</v>
      </c>
    </row>
    <row r="3986" spans="2:13" s="254" customFormat="1" ht="27.75" customHeight="1" x14ac:dyDescent="0.2">
      <c r="B3986" s="536" t="s">
        <v>268</v>
      </c>
      <c r="C3986" s="537"/>
      <c r="D3986" s="265"/>
      <c r="E3986" s="224" t="s">
        <v>246</v>
      </c>
      <c r="F3986" s="258" t="e">
        <f>IF(#REF!&gt;=1,IF(#REF!&gt;=1,#REF!),IF(#REF!&gt;=0,"",))</f>
        <v>#REF!</v>
      </c>
      <c r="G3986" s="241" t="e">
        <f>保全管理データ!N6857</f>
        <v>#REF!</v>
      </c>
      <c r="H3986" s="259" t="e">
        <f>IF(#REF!="無","",IF(#REF!="","",IF(#REF!="悪環境における作業",0.2,IF(#REF!="高所又は地下作業",0.1,IF(#REF!="錯綜場所作業",0.3,IF(#REF!="複雑な制約のある作業",0.4,IF(#REF!="単純な制約のある作業",0.2,0)))))))</f>
        <v>#REF!</v>
      </c>
      <c r="I3986" s="260" t="e">
        <f t="shared" si="245"/>
        <v>#REF!</v>
      </c>
      <c r="J3986" s="258" t="e">
        <f>IF(#REF!&gt;=1,IF(#REF!&gt;=1,#REF!),IF(#REF!&gt;=0,"",))</f>
        <v>#REF!</v>
      </c>
      <c r="K3986" s="241" t="e">
        <f>保全管理データ!N6884</f>
        <v>#REF!</v>
      </c>
      <c r="L3986" s="259" t="e">
        <f>IF(#REF!="","",IF(#REF!="悪環境における作業",0.2,IF(#REF!="高所又は地下作業",0.1,IF(#REF!="錯綜場所作業",0.3,IF(#REF!="複雑な制約のある作業",0.4,IF(#REF!="単純な制約のある作業",0.2,0))))))</f>
        <v>#REF!</v>
      </c>
      <c r="M3986" s="260" t="e">
        <f t="shared" si="246"/>
        <v>#REF!</v>
      </c>
    </row>
    <row r="3987" spans="2:13" s="254" customFormat="1" ht="27.75" customHeight="1" thickBot="1" x14ac:dyDescent="0.25">
      <c r="B3987" s="538" t="s">
        <v>269</v>
      </c>
      <c r="C3987" s="539"/>
      <c r="D3987" s="266"/>
      <c r="E3987" s="252" t="s">
        <v>245</v>
      </c>
      <c r="F3987" s="261" t="e">
        <f>IF(#REF!&gt;=1,IF(#REF!&gt;=1,#REF!),IF(#REF!&gt;=0,"",))</f>
        <v>#REF!</v>
      </c>
      <c r="G3987" s="245" t="e">
        <f>保全管理データ!N6858</f>
        <v>#REF!</v>
      </c>
      <c r="H3987" s="259" t="e">
        <f>IF(#REF!="無","",IF(#REF!="","",IF(#REF!="悪環境における作業",0.2,IF(#REF!="高所又は地下作業",0.1,IF(#REF!="錯綜場所作業",0.3,IF(#REF!="複雑な制約のある作業",0.4,IF(#REF!="単純な制約のある作業",0.2,0)))))))</f>
        <v>#REF!</v>
      </c>
      <c r="I3987" s="260" t="e">
        <f t="shared" si="245"/>
        <v>#REF!</v>
      </c>
      <c r="J3987" s="261" t="e">
        <f>IF(#REF!&gt;=1,IF(#REF!&gt;=1,#REF!),IF(#REF!&gt;=0,"",))</f>
        <v>#REF!</v>
      </c>
      <c r="K3987" s="245" t="e">
        <f>保全管理データ!N6885</f>
        <v>#REF!</v>
      </c>
      <c r="L3987" s="262" t="e">
        <f>IF(#REF!="","",IF(#REF!="悪環境における作業",0.2,IF(#REF!="高所又は地下作業",0.1,IF(#REF!="錯綜場所作業",0.3,IF(#REF!="複雑な制約のある作業",0.4,IF(#REF!="単純な制約のある作業",0.2,0))))))</f>
        <v>#REF!</v>
      </c>
      <c r="M3987" s="260" t="e">
        <f t="shared" si="246"/>
        <v>#REF!</v>
      </c>
    </row>
    <row r="3988" spans="2:13" s="254" customFormat="1" ht="27.75" customHeight="1" thickBot="1" x14ac:dyDescent="0.25">
      <c r="B3988" s="532" t="s">
        <v>190</v>
      </c>
      <c r="C3988" s="532"/>
      <c r="D3988" s="532"/>
      <c r="E3988" s="532"/>
      <c r="F3988" s="533" t="e">
        <f>SUM(I3964:I3987)</f>
        <v>#REF!</v>
      </c>
      <c r="G3988" s="534"/>
      <c r="H3988" s="534"/>
      <c r="I3988" s="535"/>
      <c r="J3988" s="533" t="e">
        <f>IF(SUM(J3964:J3987)=0,"0.00",SUM(M3964:M3987))</f>
        <v>#REF!</v>
      </c>
      <c r="K3988" s="534"/>
      <c r="L3988" s="534"/>
      <c r="M3988" s="535"/>
    </row>
    <row r="3989" spans="2:13" s="254" customFormat="1" ht="27.75" customHeight="1" thickBot="1" x14ac:dyDescent="0.25">
      <c r="B3989" s="532" t="s">
        <v>97</v>
      </c>
      <c r="C3989" s="532"/>
      <c r="D3989" s="532"/>
      <c r="E3989" s="532"/>
      <c r="F3989" s="533" t="e">
        <f>IF(#REF!="５年以下","0",IF(#REF!="５年～１０年",0.1,IF(#REF!="１０年以上",0.15)))</f>
        <v>#REF!</v>
      </c>
      <c r="G3989" s="534"/>
      <c r="H3989" s="534"/>
      <c r="I3989" s="534"/>
      <c r="J3989" s="534"/>
      <c r="K3989" s="534"/>
      <c r="L3989" s="534"/>
      <c r="M3989" s="535"/>
    </row>
    <row r="3990" spans="2:13" s="254" customFormat="1" ht="27.75" customHeight="1" thickBot="1" x14ac:dyDescent="0.25">
      <c r="B3990" s="533" t="s">
        <v>273</v>
      </c>
      <c r="C3990" s="534"/>
      <c r="D3990" s="534"/>
      <c r="E3990" s="535"/>
      <c r="F3990" s="533" t="e">
        <f>F3988*(1+F3989)</f>
        <v>#REF!</v>
      </c>
      <c r="G3990" s="534"/>
      <c r="H3990" s="534"/>
      <c r="I3990" s="534"/>
      <c r="J3990" s="533" t="e">
        <f>J3988*(1+F3989)</f>
        <v>#REF!</v>
      </c>
      <c r="K3990" s="534"/>
      <c r="L3990" s="534"/>
      <c r="M3990" s="535"/>
    </row>
    <row r="3991" spans="2:13" s="254" customFormat="1" ht="27.75" customHeight="1" thickBot="1" x14ac:dyDescent="0.25">
      <c r="B3991" s="532" t="s">
        <v>191</v>
      </c>
      <c r="C3991" s="532"/>
      <c r="D3991" s="532"/>
      <c r="E3991" s="532"/>
      <c r="F3991" s="533" t="e">
        <f>#REF!*(#REF!*#REF!+#REF!*#REF!)</f>
        <v>#REF!</v>
      </c>
      <c r="G3991" s="534"/>
      <c r="H3991" s="535"/>
      <c r="I3991" s="532" t="e">
        <f>#REF!</f>
        <v>#REF!</v>
      </c>
      <c r="J3991" s="533"/>
      <c r="K3991" s="263" t="s">
        <v>230</v>
      </c>
      <c r="L3991" s="535" t="e">
        <f>B3962</f>
        <v>#REF!</v>
      </c>
      <c r="M3991" s="532"/>
    </row>
    <row r="3992" spans="2:13" s="254" customFormat="1" ht="45" customHeight="1" thickBot="1" x14ac:dyDescent="0.25">
      <c r="B3992" s="253"/>
      <c r="C3992" s="253"/>
      <c r="D3992" s="253"/>
      <c r="E3992" s="253"/>
      <c r="F3992" s="253"/>
      <c r="G3992" s="253"/>
      <c r="H3992" s="253"/>
      <c r="I3992" s="253"/>
      <c r="J3992" s="253"/>
      <c r="K3992" s="253"/>
      <c r="L3992" s="253"/>
      <c r="M3992" s="253"/>
    </row>
    <row r="3993" spans="2:13" s="254" customFormat="1" ht="27.75" customHeight="1" thickBot="1" x14ac:dyDescent="0.25">
      <c r="B3993" s="542" t="s">
        <v>128</v>
      </c>
      <c r="C3993" s="543"/>
      <c r="D3993" s="543"/>
      <c r="E3993" s="544"/>
      <c r="F3993" s="253"/>
      <c r="G3993" s="253"/>
      <c r="H3993" s="253"/>
      <c r="I3993" s="253"/>
      <c r="J3993" s="253"/>
      <c r="K3993" s="253"/>
      <c r="L3993" s="253"/>
      <c r="M3993" s="253"/>
    </row>
    <row r="3994" spans="2:13" s="254" customFormat="1" ht="27.75" customHeight="1" x14ac:dyDescent="0.2">
      <c r="B3994" s="545" t="e">
        <f>#REF!</f>
        <v>#REF!</v>
      </c>
      <c r="C3994" s="546"/>
      <c r="D3994" s="547"/>
      <c r="E3994" s="548"/>
      <c r="F3994" s="552" t="s">
        <v>240</v>
      </c>
      <c r="G3994" s="553"/>
      <c r="H3994" s="553"/>
      <c r="I3994" s="554"/>
      <c r="J3994" s="552" t="s">
        <v>239</v>
      </c>
      <c r="K3994" s="553"/>
      <c r="L3994" s="553"/>
      <c r="M3994" s="554"/>
    </row>
    <row r="3995" spans="2:13" s="254" customFormat="1" ht="27.75" customHeight="1" thickBot="1" x14ac:dyDescent="0.25">
      <c r="B3995" s="549"/>
      <c r="C3995" s="550"/>
      <c r="D3995" s="550"/>
      <c r="E3995" s="551"/>
      <c r="F3995" s="255" t="s">
        <v>149</v>
      </c>
      <c r="G3995" s="256" t="s">
        <v>151</v>
      </c>
      <c r="H3995" s="256" t="s">
        <v>96</v>
      </c>
      <c r="I3995" s="257" t="s">
        <v>150</v>
      </c>
      <c r="J3995" s="255" t="s">
        <v>149</v>
      </c>
      <c r="K3995" s="256" t="s">
        <v>151</v>
      </c>
      <c r="L3995" s="256" t="s">
        <v>96</v>
      </c>
      <c r="M3995" s="257" t="s">
        <v>150</v>
      </c>
    </row>
    <row r="3996" spans="2:13" s="254" customFormat="1" ht="27.75" customHeight="1" thickTop="1" x14ac:dyDescent="0.2">
      <c r="B3996" s="540" t="s">
        <v>241</v>
      </c>
      <c r="C3996" s="541"/>
      <c r="D3996" s="264"/>
      <c r="E3996" s="237" t="s">
        <v>242</v>
      </c>
      <c r="F3996" s="258" t="e">
        <f>IF(#REF!&gt;=1,IF(#REF!&gt;=1,#REF!),IF(#REF!&gt;=0,"",))</f>
        <v>#REF!</v>
      </c>
      <c r="G3996" s="241" t="e">
        <f>保全管理データ!N6891</f>
        <v>#REF!</v>
      </c>
      <c r="H3996" s="259" t="e">
        <f>IF(#REF!="無","",IF(#REF!="","",IF(#REF!="悪環境における作業",0.2,IF(#REF!="高所又は地下作業",0.1,IF(#REF!="錯綜場所作業",0.3,IF(#REF!="複雑な制約のある作業",0.4,IF(#REF!="単純な制約のある作業",0.2,0)))))))</f>
        <v>#REF!</v>
      </c>
      <c r="I3996" s="260" t="e">
        <f>IF(F3996="","",F3996*G3996*(1+IF(H3996="",0,H3996)))</f>
        <v>#REF!</v>
      </c>
      <c r="J3996" s="258" t="e">
        <f>IF(#REF!&gt;=1,IF(#REF!&gt;=1,#REF!),IF(#REF!&gt;=0,"",))</f>
        <v>#REF!</v>
      </c>
      <c r="K3996" s="241" t="e">
        <f>保全管理データ!N6918</f>
        <v>#REF!</v>
      </c>
      <c r="L3996" s="259" t="e">
        <f>IF(#REF!="","",IF(#REF!="悪環境における作業",0.2,IF(#REF!="高所又は地下作業",0.1,IF(#REF!="錯綜場所作業",0.3,IF(#REF!="複雑な制約のある作業",0.4,IF(#REF!="単純な制約のある作業",0.2,0))))))</f>
        <v>#REF!</v>
      </c>
      <c r="M3996" s="260" t="e">
        <f>IF(J3996="","",J3996*K3996*(1+IF(L3996="",0,L3996)))</f>
        <v>#REF!</v>
      </c>
    </row>
    <row r="3997" spans="2:13" s="254" customFormat="1" ht="27.75" customHeight="1" x14ac:dyDescent="0.2">
      <c r="B3997" s="536" t="s">
        <v>243</v>
      </c>
      <c r="C3997" s="537"/>
      <c r="D3997" s="265"/>
      <c r="E3997" s="224" t="s">
        <v>242</v>
      </c>
      <c r="F3997" s="258" t="e">
        <f>IF(#REF!&gt;=1,IF(#REF!&gt;=1,#REF!),IF(#REF!&gt;=0,"",))</f>
        <v>#REF!</v>
      </c>
      <c r="G3997" s="241" t="e">
        <f>保全管理データ!N6892</f>
        <v>#REF!</v>
      </c>
      <c r="H3997" s="259" t="e">
        <f>IF(#REF!="無","",IF(#REF!="","",IF(#REF!="悪環境における作業",0.2,IF(#REF!="高所又は地下作業",0.1,IF(#REF!="錯綜場所作業",0.3,IF(#REF!="複雑な制約のある作業",0.4,IF(#REF!="単純な制約のある作業",0.2,0)))))))</f>
        <v>#REF!</v>
      </c>
      <c r="I3997" s="260" t="e">
        <f t="shared" ref="I3997:I4019" si="247">IF(F3997="","",F3997*G3997*(1+IF(H3997="",0,H3997)))</f>
        <v>#REF!</v>
      </c>
      <c r="J3997" s="258" t="e">
        <f>IF(#REF!&gt;=1,IF(#REF!&gt;=1,#REF!),IF(#REF!&gt;=0,"",))</f>
        <v>#REF!</v>
      </c>
      <c r="K3997" s="241" t="e">
        <f>保全管理データ!N6919</f>
        <v>#REF!</v>
      </c>
      <c r="L3997" s="259" t="e">
        <f>IF(#REF!="","",IF(#REF!="悪環境における作業",0.2,IF(#REF!="高所又は地下作業",0.1,IF(#REF!="錯綜場所作業",0.3,IF(#REF!="複雑な制約のある作業",0.4,IF(#REF!="単純な制約のある作業",0.2,0))))))</f>
        <v>#REF!</v>
      </c>
      <c r="M3997" s="260" t="e">
        <f t="shared" ref="M3997:M4019" si="248">IF(J3997="","",J3997*K3997*(1+IF(L3997="",0,L3997)))</f>
        <v>#REF!</v>
      </c>
    </row>
    <row r="3998" spans="2:13" s="254" customFormat="1" ht="27.75" customHeight="1" x14ac:dyDescent="0.2">
      <c r="B3998" s="536" t="s">
        <v>249</v>
      </c>
      <c r="C3998" s="537"/>
      <c r="D3998" s="265"/>
      <c r="E3998" s="224" t="s">
        <v>244</v>
      </c>
      <c r="F3998" s="258" t="e">
        <f>IF(#REF!&gt;=1,IF(#REF!&gt;=1,#REF!),IF(#REF!&gt;=0,"",))</f>
        <v>#REF!</v>
      </c>
      <c r="G3998" s="241" t="e">
        <f>保全管理データ!N6893</f>
        <v>#REF!</v>
      </c>
      <c r="H3998" s="259" t="e">
        <f>IF(#REF!="無","",IF(#REF!="","",IF(#REF!="悪環境における作業",0.2,IF(#REF!="高所又は地下作業",0.1,IF(#REF!="錯綜場所作業",0.3,IF(#REF!="複雑な制約のある作業",0.4,IF(#REF!="単純な制約のある作業",0.2,0)))))))</f>
        <v>#REF!</v>
      </c>
      <c r="I3998" s="260" t="e">
        <f t="shared" si="247"/>
        <v>#REF!</v>
      </c>
      <c r="J3998" s="258" t="e">
        <f>IF(#REF!&gt;=1,IF(#REF!&gt;=1,#REF!),IF(#REF!&gt;=0,"",))</f>
        <v>#REF!</v>
      </c>
      <c r="K3998" s="241" t="e">
        <f>保全管理データ!N6920</f>
        <v>#REF!</v>
      </c>
      <c r="L3998" s="259" t="e">
        <f>IF(#REF!="","",IF(#REF!="悪環境における作業",0.2,IF(#REF!="高所又は地下作業",0.1,IF(#REF!="錯綜場所作業",0.3,IF(#REF!="複雑な制約のある作業",0.4,IF(#REF!="単純な制約のある作業",0.2,0))))))</f>
        <v>#REF!</v>
      </c>
      <c r="M3998" s="260" t="e">
        <f t="shared" si="248"/>
        <v>#REF!</v>
      </c>
    </row>
    <row r="3999" spans="2:13" s="254" customFormat="1" ht="27.75" customHeight="1" x14ac:dyDescent="0.2">
      <c r="B3999" s="536" t="s">
        <v>250</v>
      </c>
      <c r="C3999" s="537"/>
      <c r="D3999" s="265"/>
      <c r="E3999" s="224" t="s">
        <v>244</v>
      </c>
      <c r="F3999" s="258" t="e">
        <f>IF(#REF!&gt;=1,IF(#REF!&gt;=1,#REF!),IF(#REF!&gt;=0,"",))</f>
        <v>#REF!</v>
      </c>
      <c r="G3999" s="241" t="e">
        <f>保全管理データ!N6894</f>
        <v>#REF!</v>
      </c>
      <c r="H3999" s="259" t="e">
        <f>IF(#REF!="無","",IF(#REF!="","",IF(#REF!="悪環境における作業",0.2,IF(#REF!="高所又は地下作業",0.1,IF(#REF!="錯綜場所作業",0.3,IF(#REF!="複雑な制約のある作業",0.4,IF(#REF!="単純な制約のある作業",0.2,0)))))))</f>
        <v>#REF!</v>
      </c>
      <c r="I3999" s="260" t="e">
        <f t="shared" si="247"/>
        <v>#REF!</v>
      </c>
      <c r="J3999" s="258" t="e">
        <f>IF(#REF!&gt;=1,IF(#REF!&gt;=1,#REF!),IF(#REF!&gt;=0,"",))</f>
        <v>#REF!</v>
      </c>
      <c r="K3999" s="241" t="e">
        <f>保全管理データ!N6921</f>
        <v>#REF!</v>
      </c>
      <c r="L3999" s="259" t="e">
        <f>IF(#REF!="","",IF(#REF!="悪環境における作業",0.2,IF(#REF!="高所又は地下作業",0.1,IF(#REF!="錯綜場所作業",0.3,IF(#REF!="複雑な制約のある作業",0.4,IF(#REF!="単純な制約のある作業",0.2,0))))))</f>
        <v>#REF!</v>
      </c>
      <c r="M3999" s="260" t="e">
        <f t="shared" si="248"/>
        <v>#REF!</v>
      </c>
    </row>
    <row r="4000" spans="2:13" s="254" customFormat="1" ht="27.75" customHeight="1" x14ac:dyDescent="0.2">
      <c r="B4000" s="536" t="s">
        <v>251</v>
      </c>
      <c r="C4000" s="537"/>
      <c r="D4000" s="265"/>
      <c r="E4000" s="224" t="s">
        <v>242</v>
      </c>
      <c r="F4000" s="258" t="e">
        <f>IF(#REF!&gt;=1,IF(#REF!&gt;=1,#REF!),IF(#REF!&gt;=0,"",))</f>
        <v>#REF!</v>
      </c>
      <c r="G4000" s="241" t="e">
        <f>保全管理データ!N6895</f>
        <v>#REF!</v>
      </c>
      <c r="H4000" s="259" t="e">
        <f>IF(#REF!="無","",IF(#REF!="","",IF(#REF!="悪環境における作業",0.2,IF(#REF!="高所又は地下作業",0.1,IF(#REF!="錯綜場所作業",0.3,IF(#REF!="複雑な制約のある作業",0.4,IF(#REF!="単純な制約のある作業",0.2,0)))))))</f>
        <v>#REF!</v>
      </c>
      <c r="I4000" s="260" t="e">
        <f t="shared" si="247"/>
        <v>#REF!</v>
      </c>
      <c r="J4000" s="258" t="e">
        <f>IF(#REF!&gt;=1,IF(#REF!&gt;=1,#REF!),IF(#REF!&gt;=0,"",))</f>
        <v>#REF!</v>
      </c>
      <c r="K4000" s="241" t="e">
        <f>保全管理データ!N6922</f>
        <v>#REF!</v>
      </c>
      <c r="L4000" s="259" t="e">
        <f>IF(#REF!="","",IF(#REF!="悪環境における作業",0.2,IF(#REF!="高所又は地下作業",0.1,IF(#REF!="錯綜場所作業",0.3,IF(#REF!="複雑な制約のある作業",0.4,IF(#REF!="単純な制約のある作業",0.2,0))))))</f>
        <v>#REF!</v>
      </c>
      <c r="M4000" s="260" t="e">
        <f t="shared" si="248"/>
        <v>#REF!</v>
      </c>
    </row>
    <row r="4001" spans="2:13" s="254" customFormat="1" ht="27.75" customHeight="1" x14ac:dyDescent="0.2">
      <c r="B4001" s="536" t="s">
        <v>252</v>
      </c>
      <c r="C4001" s="537"/>
      <c r="D4001" s="265"/>
      <c r="E4001" s="224" t="s">
        <v>244</v>
      </c>
      <c r="F4001" s="258" t="e">
        <f>IF(#REF!&gt;=1,IF(#REF!&gt;=1,#REF!),IF(#REF!&gt;=0,"",))</f>
        <v>#REF!</v>
      </c>
      <c r="G4001" s="241" t="e">
        <f>保全管理データ!N6896</f>
        <v>#REF!</v>
      </c>
      <c r="H4001" s="259" t="e">
        <f>IF(#REF!="無","",IF(#REF!="","",IF(#REF!="悪環境における作業",0.2,IF(#REF!="高所又は地下作業",0.1,IF(#REF!="錯綜場所作業",0.3,IF(#REF!="複雑な制約のある作業",0.4,IF(#REF!="単純な制約のある作業",0.2,0)))))))</f>
        <v>#REF!</v>
      </c>
      <c r="I4001" s="260" t="e">
        <f t="shared" si="247"/>
        <v>#REF!</v>
      </c>
      <c r="J4001" s="258" t="e">
        <f>IF(#REF!&gt;=1,IF(#REF!&gt;=1,#REF!),IF(#REF!&gt;=0,"",))</f>
        <v>#REF!</v>
      </c>
      <c r="K4001" s="241" t="e">
        <f>保全管理データ!N6923</f>
        <v>#REF!</v>
      </c>
      <c r="L4001" s="259" t="e">
        <f>IF(#REF!="","",IF(#REF!="悪環境における作業",0.2,IF(#REF!="高所又は地下作業",0.1,IF(#REF!="錯綜場所作業",0.3,IF(#REF!="複雑な制約のある作業",0.4,IF(#REF!="単純な制約のある作業",0.2,0))))))</f>
        <v>#REF!</v>
      </c>
      <c r="M4001" s="260" t="e">
        <f t="shared" si="248"/>
        <v>#REF!</v>
      </c>
    </row>
    <row r="4002" spans="2:13" s="254" customFormat="1" ht="27.75" customHeight="1" x14ac:dyDescent="0.2">
      <c r="B4002" s="536" t="s">
        <v>253</v>
      </c>
      <c r="C4002" s="537"/>
      <c r="D4002" s="265"/>
      <c r="E4002" s="224" t="s">
        <v>242</v>
      </c>
      <c r="F4002" s="258" t="e">
        <f>IF(#REF!&gt;=1,IF(#REF!&gt;=1,#REF!),IF(#REF!&gt;=0,"",))</f>
        <v>#REF!</v>
      </c>
      <c r="G4002" s="241" t="e">
        <f>保全管理データ!N6897</f>
        <v>#REF!</v>
      </c>
      <c r="H4002" s="259" t="e">
        <f>IF(#REF!="無","",IF(#REF!="","",IF(#REF!="悪環境における作業",0.2,IF(#REF!="高所又は地下作業",0.1,IF(#REF!="錯綜場所作業",0.3,IF(#REF!="複雑な制約のある作業",0.4,IF(#REF!="単純な制約のある作業",0.2,0)))))))</f>
        <v>#REF!</v>
      </c>
      <c r="I4002" s="260" t="e">
        <f t="shared" si="247"/>
        <v>#REF!</v>
      </c>
      <c r="J4002" s="258" t="e">
        <f>IF(#REF!&gt;=1,IF(#REF!&gt;=1,#REF!),IF(#REF!&gt;=0,"",))</f>
        <v>#REF!</v>
      </c>
      <c r="K4002" s="241" t="e">
        <f>保全管理データ!N6924</f>
        <v>#REF!</v>
      </c>
      <c r="L4002" s="259" t="e">
        <f>IF(#REF!="","",IF(#REF!="悪環境における作業",0.2,IF(#REF!="高所又は地下作業",0.1,IF(#REF!="錯綜場所作業",0.3,IF(#REF!="複雑な制約のある作業",0.4,IF(#REF!="単純な制約のある作業",0.2,0))))))</f>
        <v>#REF!</v>
      </c>
      <c r="M4002" s="260" t="e">
        <f t="shared" si="248"/>
        <v>#REF!</v>
      </c>
    </row>
    <row r="4003" spans="2:13" s="254" customFormat="1" ht="27.75" customHeight="1" x14ac:dyDescent="0.2">
      <c r="B4003" s="536" t="s">
        <v>254</v>
      </c>
      <c r="C4003" s="537"/>
      <c r="D4003" s="265"/>
      <c r="E4003" s="224" t="s">
        <v>242</v>
      </c>
      <c r="F4003" s="258" t="e">
        <f>IF(#REF!&gt;=1,IF(#REF!&gt;=1,#REF!),IF(#REF!&gt;=0,"",))</f>
        <v>#REF!</v>
      </c>
      <c r="G4003" s="241" t="e">
        <f>保全管理データ!N6898</f>
        <v>#REF!</v>
      </c>
      <c r="H4003" s="259" t="e">
        <f>IF(#REF!="無","",IF(#REF!="","",IF(#REF!="悪環境における作業",0.2,IF(#REF!="高所又は地下作業",0.1,IF(#REF!="錯綜場所作業",0.3,IF(#REF!="複雑な制約のある作業",0.4,IF(#REF!="単純な制約のある作業",0.2,0)))))))</f>
        <v>#REF!</v>
      </c>
      <c r="I4003" s="260" t="e">
        <f t="shared" si="247"/>
        <v>#REF!</v>
      </c>
      <c r="J4003" s="258" t="e">
        <f>IF(#REF!&gt;=1,IF(#REF!&gt;=1,#REF!),IF(#REF!&gt;=0,"",))</f>
        <v>#REF!</v>
      </c>
      <c r="K4003" s="241" t="e">
        <f>保全管理データ!N6925</f>
        <v>#REF!</v>
      </c>
      <c r="L4003" s="259" t="e">
        <f>IF(#REF!="","",IF(#REF!="悪環境における作業",0.2,IF(#REF!="高所又は地下作業",0.1,IF(#REF!="錯綜場所作業",0.3,IF(#REF!="複雑な制約のある作業",0.4,IF(#REF!="単純な制約のある作業",0.2,0))))))</f>
        <v>#REF!</v>
      </c>
      <c r="M4003" s="260" t="e">
        <f t="shared" si="248"/>
        <v>#REF!</v>
      </c>
    </row>
    <row r="4004" spans="2:13" s="254" customFormat="1" ht="27.75" customHeight="1" x14ac:dyDescent="0.2">
      <c r="B4004" s="536" t="s">
        <v>255</v>
      </c>
      <c r="C4004" s="537"/>
      <c r="D4004" s="265"/>
      <c r="E4004" s="224" t="s">
        <v>245</v>
      </c>
      <c r="F4004" s="258" t="e">
        <f>IF(#REF!&gt;=1,IF(#REF!&gt;=1,#REF!),IF(#REF!&gt;=0,"",))</f>
        <v>#REF!</v>
      </c>
      <c r="G4004" s="241" t="e">
        <f>保全管理データ!N6899</f>
        <v>#REF!</v>
      </c>
      <c r="H4004" s="259" t="e">
        <f>IF(#REF!="無","",IF(#REF!="","",IF(#REF!="悪環境における作業",0.2,IF(#REF!="高所又は地下作業",0.1,IF(#REF!="錯綜場所作業",0.3,IF(#REF!="複雑な制約のある作業",0.4,IF(#REF!="単純な制約のある作業",0.2,0)))))))</f>
        <v>#REF!</v>
      </c>
      <c r="I4004" s="260" t="e">
        <f t="shared" si="247"/>
        <v>#REF!</v>
      </c>
      <c r="J4004" s="258" t="e">
        <f>IF(#REF!&gt;=1,IF(#REF!&gt;=1,#REF!),IF(#REF!&gt;=0,"",))</f>
        <v>#REF!</v>
      </c>
      <c r="K4004" s="241" t="e">
        <f>保全管理データ!N6926</f>
        <v>#REF!</v>
      </c>
      <c r="L4004" s="259" t="e">
        <f>IF(#REF!="","",IF(#REF!="悪環境における作業",0.2,IF(#REF!="高所又は地下作業",0.1,IF(#REF!="錯綜場所作業",0.3,IF(#REF!="複雑な制約のある作業",0.4,IF(#REF!="単純な制約のある作業",0.2,0))))))</f>
        <v>#REF!</v>
      </c>
      <c r="M4004" s="260" t="e">
        <f t="shared" si="248"/>
        <v>#REF!</v>
      </c>
    </row>
    <row r="4005" spans="2:13" s="254" customFormat="1" ht="27.75" customHeight="1" x14ac:dyDescent="0.2">
      <c r="B4005" s="536" t="s">
        <v>256</v>
      </c>
      <c r="C4005" s="537"/>
      <c r="D4005" s="265"/>
      <c r="E4005" s="224" t="s">
        <v>242</v>
      </c>
      <c r="F4005" s="258" t="e">
        <f>IF(#REF!&gt;=1,IF(#REF!&gt;=1,#REF!),IF(#REF!&gt;=0,"",))</f>
        <v>#REF!</v>
      </c>
      <c r="G4005" s="241" t="e">
        <f>保全管理データ!N6900</f>
        <v>#REF!</v>
      </c>
      <c r="H4005" s="259" t="e">
        <f>IF(#REF!="無","",IF(#REF!="","",IF(#REF!="悪環境における作業",0.2,IF(#REF!="高所又は地下作業",0.1,IF(#REF!="錯綜場所作業",0.3,IF(#REF!="複雑な制約のある作業",0.4,IF(#REF!="単純な制約のある作業",0.2,0)))))))</f>
        <v>#REF!</v>
      </c>
      <c r="I4005" s="260" t="e">
        <f t="shared" si="247"/>
        <v>#REF!</v>
      </c>
      <c r="J4005" s="258" t="e">
        <f>IF(#REF!&gt;=1,IF(#REF!&gt;=1,#REF!),IF(#REF!&gt;=0,"",))</f>
        <v>#REF!</v>
      </c>
      <c r="K4005" s="241" t="e">
        <f>保全管理データ!N6927</f>
        <v>#REF!</v>
      </c>
      <c r="L4005" s="259" t="e">
        <f>IF(#REF!="","",IF(#REF!="悪環境における作業",0.2,IF(#REF!="高所又は地下作業",0.1,IF(#REF!="錯綜場所作業",0.3,IF(#REF!="複雑な制約のある作業",0.4,IF(#REF!="単純な制約のある作業",0.2,0))))))</f>
        <v>#REF!</v>
      </c>
      <c r="M4005" s="260" t="e">
        <f t="shared" si="248"/>
        <v>#REF!</v>
      </c>
    </row>
    <row r="4006" spans="2:13" s="254" customFormat="1" ht="27.75" customHeight="1" x14ac:dyDescent="0.2">
      <c r="B4006" s="536" t="s">
        <v>257</v>
      </c>
      <c r="C4006" s="537"/>
      <c r="D4006" s="265"/>
      <c r="E4006" s="224" t="s">
        <v>245</v>
      </c>
      <c r="F4006" s="258" t="e">
        <f>IF(#REF!&gt;=1,IF(#REF!&gt;=1,#REF!),IF(#REF!&gt;=0,"",))</f>
        <v>#REF!</v>
      </c>
      <c r="G4006" s="241" t="e">
        <f>保全管理データ!N6901</f>
        <v>#REF!</v>
      </c>
      <c r="H4006" s="259" t="e">
        <f>IF(#REF!="無","",IF(#REF!="","",IF(#REF!="悪環境における作業",0.2,IF(#REF!="高所又は地下作業",0.1,IF(#REF!="錯綜場所作業",0.3,IF(#REF!="複雑な制約のある作業",0.4,IF(#REF!="単純な制約のある作業",0.2,0)))))))</f>
        <v>#REF!</v>
      </c>
      <c r="I4006" s="260" t="e">
        <f t="shared" si="247"/>
        <v>#REF!</v>
      </c>
      <c r="J4006" s="258" t="e">
        <f>IF(#REF!&gt;=1,IF(#REF!&gt;=1,#REF!),IF(#REF!&gt;=0,"",))</f>
        <v>#REF!</v>
      </c>
      <c r="K4006" s="241" t="e">
        <f>保全管理データ!N6928</f>
        <v>#REF!</v>
      </c>
      <c r="L4006" s="259" t="e">
        <f>IF(#REF!="","",IF(#REF!="悪環境における作業",0.2,IF(#REF!="高所又は地下作業",0.1,IF(#REF!="錯綜場所作業",0.3,IF(#REF!="複雑な制約のある作業",0.4,IF(#REF!="単純な制約のある作業",0.2,0))))))</f>
        <v>#REF!</v>
      </c>
      <c r="M4006" s="260" t="e">
        <f t="shared" si="248"/>
        <v>#REF!</v>
      </c>
    </row>
    <row r="4007" spans="2:13" s="254" customFormat="1" ht="27.75" customHeight="1" x14ac:dyDescent="0.2">
      <c r="B4007" s="536" t="s">
        <v>258</v>
      </c>
      <c r="C4007" s="537"/>
      <c r="D4007" s="265"/>
      <c r="E4007" s="224" t="s">
        <v>245</v>
      </c>
      <c r="F4007" s="258" t="e">
        <f>IF(#REF!&gt;=1,IF(#REF!&gt;=1,#REF!),IF(#REF!&gt;=0,"",))</f>
        <v>#REF!</v>
      </c>
      <c r="G4007" s="241" t="e">
        <f>保全管理データ!N6902</f>
        <v>#REF!</v>
      </c>
      <c r="H4007" s="259" t="e">
        <f>IF(#REF!="無","",IF(#REF!="","",IF(#REF!="悪環境における作業",0.2,IF(#REF!="高所又は地下作業",0.1,IF(#REF!="錯綜場所作業",0.3,IF(#REF!="複雑な制約のある作業",0.4,IF(#REF!="単純な制約のある作業",0.2,0)))))))</f>
        <v>#REF!</v>
      </c>
      <c r="I4007" s="260" t="e">
        <f t="shared" si="247"/>
        <v>#REF!</v>
      </c>
      <c r="J4007" s="258" t="e">
        <f>IF(#REF!&gt;=1,IF(#REF!&gt;=1,#REF!),IF(#REF!&gt;=0,"",))</f>
        <v>#REF!</v>
      </c>
      <c r="K4007" s="241" t="e">
        <f>保全管理データ!N6929</f>
        <v>#REF!</v>
      </c>
      <c r="L4007" s="259" t="e">
        <f>IF(#REF!="","",IF(#REF!="悪環境における作業",0.2,IF(#REF!="高所又は地下作業",0.1,IF(#REF!="錯綜場所作業",0.3,IF(#REF!="複雑な制約のある作業",0.4,IF(#REF!="単純な制約のある作業",0.2,0))))))</f>
        <v>#REF!</v>
      </c>
      <c r="M4007" s="260" t="e">
        <f t="shared" si="248"/>
        <v>#REF!</v>
      </c>
    </row>
    <row r="4008" spans="2:13" s="254" customFormat="1" ht="27.75" customHeight="1" x14ac:dyDescent="0.2">
      <c r="B4008" s="536" t="s">
        <v>259</v>
      </c>
      <c r="C4008" s="537"/>
      <c r="D4008" s="265"/>
      <c r="E4008" s="224" t="s">
        <v>245</v>
      </c>
      <c r="F4008" s="258" t="e">
        <f>IF(#REF!&gt;=1,IF(#REF!&gt;=1,#REF!),IF(#REF!&gt;=0,"",))</f>
        <v>#REF!</v>
      </c>
      <c r="G4008" s="241" t="e">
        <f>保全管理データ!N6903</f>
        <v>#REF!</v>
      </c>
      <c r="H4008" s="259" t="e">
        <f>IF(#REF!="無","",IF(#REF!="","",IF(#REF!="悪環境における作業",0.2,IF(#REF!="高所又は地下作業",0.1,IF(#REF!="錯綜場所作業",0.3,IF(#REF!="複雑な制約のある作業",0.4,IF(#REF!="単純な制約のある作業",0.2,0)))))))</f>
        <v>#REF!</v>
      </c>
      <c r="I4008" s="260" t="e">
        <f t="shared" si="247"/>
        <v>#REF!</v>
      </c>
      <c r="J4008" s="258" t="e">
        <f>IF(#REF!&gt;=1,IF(#REF!&gt;=1,#REF!),IF(#REF!&gt;=0,"",))</f>
        <v>#REF!</v>
      </c>
      <c r="K4008" s="241" t="e">
        <f>保全管理データ!N6930</f>
        <v>#REF!</v>
      </c>
      <c r="L4008" s="259" t="e">
        <f>IF(#REF!="","",IF(#REF!="悪環境における作業",0.2,IF(#REF!="高所又は地下作業",0.1,IF(#REF!="錯綜場所作業",0.3,IF(#REF!="複雑な制約のある作業",0.4,IF(#REF!="単純な制約のある作業",0.2,0))))))</f>
        <v>#REF!</v>
      </c>
      <c r="M4008" s="260" t="e">
        <f t="shared" si="248"/>
        <v>#REF!</v>
      </c>
    </row>
    <row r="4009" spans="2:13" s="254" customFormat="1" ht="27.75" customHeight="1" x14ac:dyDescent="0.2">
      <c r="B4009" s="536" t="s">
        <v>260</v>
      </c>
      <c r="C4009" s="537"/>
      <c r="D4009" s="265"/>
      <c r="E4009" s="224" t="s">
        <v>248</v>
      </c>
      <c r="F4009" s="258" t="e">
        <f>IF(#REF!&gt;=1,IF(#REF!&gt;=1,#REF!),IF(#REF!&gt;=0,"",))</f>
        <v>#REF!</v>
      </c>
      <c r="G4009" s="241" t="e">
        <f>保全管理データ!N6904</f>
        <v>#REF!</v>
      </c>
      <c r="H4009" s="259" t="e">
        <f>IF(#REF!="無","",IF(#REF!="","",IF(#REF!="悪環境における作業",0.2,IF(#REF!="高所又は地下作業",0.1,IF(#REF!="錯綜場所作業",0.3,IF(#REF!="複雑な制約のある作業",0.4,IF(#REF!="単純な制約のある作業",0.2,0)))))))</f>
        <v>#REF!</v>
      </c>
      <c r="I4009" s="260" t="e">
        <f t="shared" si="247"/>
        <v>#REF!</v>
      </c>
      <c r="J4009" s="258" t="e">
        <f>IF(#REF!&gt;=1,IF(#REF!&gt;=1,#REF!),IF(#REF!&gt;=0,"",))</f>
        <v>#REF!</v>
      </c>
      <c r="K4009" s="241" t="e">
        <f>保全管理データ!N6931</f>
        <v>#REF!</v>
      </c>
      <c r="L4009" s="259" t="e">
        <f>IF(#REF!="","",IF(#REF!="悪環境における作業",0.2,IF(#REF!="高所又は地下作業",0.1,IF(#REF!="錯綜場所作業",0.3,IF(#REF!="複雑な制約のある作業",0.4,IF(#REF!="単純な制約のある作業",0.2,0))))))</f>
        <v>#REF!</v>
      </c>
      <c r="M4009" s="260" t="e">
        <f t="shared" si="248"/>
        <v>#REF!</v>
      </c>
    </row>
    <row r="4010" spans="2:13" s="254" customFormat="1" ht="27.75" customHeight="1" x14ac:dyDescent="0.2">
      <c r="B4010" s="536" t="s">
        <v>261</v>
      </c>
      <c r="C4010" s="537"/>
      <c r="D4010" s="265"/>
      <c r="E4010" s="224" t="s">
        <v>247</v>
      </c>
      <c r="F4010" s="258" t="e">
        <f>IF(#REF!&gt;=1,IF(#REF!&gt;=1,#REF!),IF(#REF!&gt;=0,"",))</f>
        <v>#REF!</v>
      </c>
      <c r="G4010" s="241" t="e">
        <f>保全管理データ!N6905</f>
        <v>#REF!</v>
      </c>
      <c r="H4010" s="259" t="e">
        <f>IF(#REF!="無","",IF(#REF!="","",IF(#REF!="悪環境における作業",0.2,IF(#REF!="高所又は地下作業",0.1,IF(#REF!="錯綜場所作業",0.3,IF(#REF!="複雑な制約のある作業",0.4,IF(#REF!="単純な制約のある作業",0.2,0)))))))</f>
        <v>#REF!</v>
      </c>
      <c r="I4010" s="260" t="e">
        <f t="shared" si="247"/>
        <v>#REF!</v>
      </c>
      <c r="J4010" s="258" t="e">
        <f>IF(#REF!&gt;=1,IF(#REF!&gt;=1,#REF!),IF(#REF!&gt;=0,"",))</f>
        <v>#REF!</v>
      </c>
      <c r="K4010" s="241" t="e">
        <f>保全管理データ!N6932</f>
        <v>#REF!</v>
      </c>
      <c r="L4010" s="259" t="e">
        <f>IF(#REF!="","",IF(#REF!="悪環境における作業",0.2,IF(#REF!="高所又は地下作業",0.1,IF(#REF!="錯綜場所作業",0.3,IF(#REF!="複雑な制約のある作業",0.4,IF(#REF!="単純な制約のある作業",0.2,0))))))</f>
        <v>#REF!</v>
      </c>
      <c r="M4010" s="260" t="e">
        <f t="shared" si="248"/>
        <v>#REF!</v>
      </c>
    </row>
    <row r="4011" spans="2:13" s="254" customFormat="1" ht="27.75" customHeight="1" x14ac:dyDescent="0.2">
      <c r="B4011" s="536" t="s">
        <v>262</v>
      </c>
      <c r="C4011" s="537"/>
      <c r="D4011" s="265"/>
      <c r="E4011" s="224" t="s">
        <v>245</v>
      </c>
      <c r="F4011" s="258" t="e">
        <f>IF(#REF!&gt;=1,IF(#REF!&gt;=1,#REF!),IF(#REF!&gt;=0,"",))</f>
        <v>#REF!</v>
      </c>
      <c r="G4011" s="241" t="e">
        <f>保全管理データ!N6906</f>
        <v>#REF!</v>
      </c>
      <c r="H4011" s="259" t="e">
        <f>IF(#REF!="無","",IF(#REF!="","",IF(#REF!="悪環境における作業",0.2,IF(#REF!="高所又は地下作業",0.1,IF(#REF!="錯綜場所作業",0.3,IF(#REF!="複雑な制約のある作業",0.4,IF(#REF!="単純な制約のある作業",0.2,0)))))))</f>
        <v>#REF!</v>
      </c>
      <c r="I4011" s="260" t="e">
        <f t="shared" si="247"/>
        <v>#REF!</v>
      </c>
      <c r="J4011" s="258" t="e">
        <f>IF(#REF!&gt;=1,IF(#REF!&gt;=1,#REF!),IF(#REF!&gt;=0,"",))</f>
        <v>#REF!</v>
      </c>
      <c r="K4011" s="241" t="e">
        <f>保全管理データ!N6933</f>
        <v>#REF!</v>
      </c>
      <c r="L4011" s="259" t="e">
        <f>IF(#REF!="","",IF(#REF!="悪環境における作業",0.2,IF(#REF!="高所又は地下作業",0.1,IF(#REF!="錯綜場所作業",0.3,IF(#REF!="複雑な制約のある作業",0.4,IF(#REF!="単純な制約のある作業",0.2,0))))))</f>
        <v>#REF!</v>
      </c>
      <c r="M4011" s="260" t="e">
        <f t="shared" si="248"/>
        <v>#REF!</v>
      </c>
    </row>
    <row r="4012" spans="2:13" s="254" customFormat="1" ht="27.75" customHeight="1" x14ac:dyDescent="0.2">
      <c r="B4012" s="536" t="s">
        <v>263</v>
      </c>
      <c r="C4012" s="537"/>
      <c r="D4012" s="265"/>
      <c r="E4012" s="224" t="s">
        <v>245</v>
      </c>
      <c r="F4012" s="258" t="e">
        <f>IF(#REF!&gt;=1,IF(#REF!&gt;=1,#REF!),IF(#REF!&gt;=0,"",))</f>
        <v>#REF!</v>
      </c>
      <c r="G4012" s="241" t="e">
        <f>保全管理データ!N6907</f>
        <v>#REF!</v>
      </c>
      <c r="H4012" s="259" t="e">
        <f>IF(#REF!="無","",IF(#REF!="","",IF(#REF!="悪環境における作業",0.2,IF(#REF!="高所又は地下作業",0.1,IF(#REF!="錯綜場所作業",0.3,IF(#REF!="複雑な制約のある作業",0.4,IF(#REF!="単純な制約のある作業",0.2,0)))))))</f>
        <v>#REF!</v>
      </c>
      <c r="I4012" s="260" t="e">
        <f t="shared" si="247"/>
        <v>#REF!</v>
      </c>
      <c r="J4012" s="258" t="e">
        <f>IF(#REF!&gt;=1,IF(#REF!&gt;=1,#REF!),IF(#REF!&gt;=0,"",))</f>
        <v>#REF!</v>
      </c>
      <c r="K4012" s="241" t="e">
        <f>保全管理データ!N6934</f>
        <v>#REF!</v>
      </c>
      <c r="L4012" s="259" t="e">
        <f>IF(#REF!="","",IF(#REF!="悪環境における作業",0.2,IF(#REF!="高所又は地下作業",0.1,IF(#REF!="錯綜場所作業",0.3,IF(#REF!="複雑な制約のある作業",0.4,IF(#REF!="単純な制約のある作業",0.2,0))))))</f>
        <v>#REF!</v>
      </c>
      <c r="M4012" s="260" t="e">
        <f t="shared" si="248"/>
        <v>#REF!</v>
      </c>
    </row>
    <row r="4013" spans="2:13" s="254" customFormat="1" ht="27.75" customHeight="1" x14ac:dyDescent="0.2">
      <c r="B4013" s="536" t="s">
        <v>264</v>
      </c>
      <c r="C4013" s="537"/>
      <c r="D4013" s="265"/>
      <c r="E4013" s="224" t="s">
        <v>245</v>
      </c>
      <c r="F4013" s="258" t="e">
        <f>IF(#REF!&gt;=1,IF(#REF!&gt;=1,#REF!),IF(#REF!&gt;=0,"",))</f>
        <v>#REF!</v>
      </c>
      <c r="G4013" s="241" t="e">
        <f>保全管理データ!N6908</f>
        <v>#REF!</v>
      </c>
      <c r="H4013" s="259" t="e">
        <f>IF(#REF!="無","",IF(#REF!="","",IF(#REF!="悪環境における作業",0.2,IF(#REF!="高所又は地下作業",0.1,IF(#REF!="錯綜場所作業",0.3,IF(#REF!="複雑な制約のある作業",0.4,IF(#REF!="単純な制約のある作業",0.2,0)))))))</f>
        <v>#REF!</v>
      </c>
      <c r="I4013" s="260" t="e">
        <f t="shared" si="247"/>
        <v>#REF!</v>
      </c>
      <c r="J4013" s="258" t="e">
        <f>IF(#REF!&gt;=1,IF(#REF!&gt;=1,#REF!),IF(#REF!&gt;=0,"",))</f>
        <v>#REF!</v>
      </c>
      <c r="K4013" s="241" t="e">
        <f>保全管理データ!N6935</f>
        <v>#REF!</v>
      </c>
      <c r="L4013" s="259" t="e">
        <f>IF(#REF!="","",IF(#REF!="悪環境における作業",0.2,IF(#REF!="高所又は地下作業",0.1,IF(#REF!="錯綜場所作業",0.3,IF(#REF!="複雑な制約のある作業",0.4,IF(#REF!="単純な制約のある作業",0.2,0))))))</f>
        <v>#REF!</v>
      </c>
      <c r="M4013" s="260" t="e">
        <f t="shared" si="248"/>
        <v>#REF!</v>
      </c>
    </row>
    <row r="4014" spans="2:13" s="254" customFormat="1" ht="27.75" customHeight="1" x14ac:dyDescent="0.2">
      <c r="B4014" s="536" t="s">
        <v>265</v>
      </c>
      <c r="C4014" s="537"/>
      <c r="D4014" s="265"/>
      <c r="E4014" s="224" t="s">
        <v>245</v>
      </c>
      <c r="F4014" s="258" t="e">
        <f>IF(#REF!&gt;=1,IF(#REF!&gt;=1,#REF!),IF(#REF!&gt;=0,"",))</f>
        <v>#REF!</v>
      </c>
      <c r="G4014" s="241" t="e">
        <f>保全管理データ!N6909</f>
        <v>#REF!</v>
      </c>
      <c r="H4014" s="259" t="e">
        <f>IF(#REF!="無","",IF(#REF!="","",IF(#REF!="悪環境における作業",0.2,IF(#REF!="高所又は地下作業",0.1,IF(#REF!="錯綜場所作業",0.3,IF(#REF!="複雑な制約のある作業",0.4,IF(#REF!="単純な制約のある作業",0.2,0)))))))</f>
        <v>#REF!</v>
      </c>
      <c r="I4014" s="260" t="e">
        <f t="shared" si="247"/>
        <v>#REF!</v>
      </c>
      <c r="J4014" s="258" t="e">
        <f>IF(#REF!&gt;=1,IF(#REF!&gt;=1,#REF!),IF(#REF!&gt;=0,"",))</f>
        <v>#REF!</v>
      </c>
      <c r="K4014" s="241" t="e">
        <f>保全管理データ!N6936</f>
        <v>#REF!</v>
      </c>
      <c r="L4014" s="259" t="e">
        <f>IF(#REF!="","",IF(#REF!="悪環境における作業",0.2,IF(#REF!="高所又は地下作業",0.1,IF(#REF!="錯綜場所作業",0.3,IF(#REF!="複雑な制約のある作業",0.4,IF(#REF!="単純な制約のある作業",0.2,0))))))</f>
        <v>#REF!</v>
      </c>
      <c r="M4014" s="260" t="e">
        <f t="shared" si="248"/>
        <v>#REF!</v>
      </c>
    </row>
    <row r="4015" spans="2:13" s="254" customFormat="1" ht="27.75" customHeight="1" x14ac:dyDescent="0.2">
      <c r="B4015" s="536" t="s">
        <v>266</v>
      </c>
      <c r="C4015" s="537"/>
      <c r="D4015" s="265"/>
      <c r="E4015" s="224" t="s">
        <v>245</v>
      </c>
      <c r="F4015" s="258" t="e">
        <f>IF(#REF!&gt;=1,IF(#REF!&gt;=1,#REF!),IF(#REF!&gt;=0,"",))</f>
        <v>#REF!</v>
      </c>
      <c r="G4015" s="241" t="e">
        <f>保全管理データ!N6910</f>
        <v>#REF!</v>
      </c>
      <c r="H4015" s="259" t="e">
        <f>IF(#REF!="無","",IF(#REF!="","",IF(#REF!="悪環境における作業",0.2,IF(#REF!="高所又は地下作業",0.1,IF(#REF!="錯綜場所作業",0.3,IF(#REF!="複雑な制約のある作業",0.4,IF(#REF!="単純な制約のある作業",0.2,0)))))))</f>
        <v>#REF!</v>
      </c>
      <c r="I4015" s="260" t="e">
        <f t="shared" si="247"/>
        <v>#REF!</v>
      </c>
      <c r="J4015" s="258" t="e">
        <f>IF(#REF!&gt;=1,IF(#REF!&gt;=1,#REF!),IF(#REF!&gt;=0,"",))</f>
        <v>#REF!</v>
      </c>
      <c r="K4015" s="241" t="e">
        <f>保全管理データ!N6937</f>
        <v>#REF!</v>
      </c>
      <c r="L4015" s="259" t="e">
        <f>IF(#REF!="","",IF(#REF!="悪環境における作業",0.2,IF(#REF!="高所又は地下作業",0.1,IF(#REF!="錯綜場所作業",0.3,IF(#REF!="複雑な制約のある作業",0.4,IF(#REF!="単純な制約のある作業",0.2,0))))))</f>
        <v>#REF!</v>
      </c>
      <c r="M4015" s="260" t="e">
        <f t="shared" si="248"/>
        <v>#REF!</v>
      </c>
    </row>
    <row r="4016" spans="2:13" s="254" customFormat="1" ht="27.75" customHeight="1" x14ac:dyDescent="0.2">
      <c r="B4016" s="536" t="s">
        <v>81</v>
      </c>
      <c r="C4016" s="537"/>
      <c r="D4016" s="265"/>
      <c r="E4016" s="224" t="s">
        <v>245</v>
      </c>
      <c r="F4016" s="258" t="e">
        <f>IF(#REF!&gt;=1,IF(#REF!&gt;=1,#REF!),IF(#REF!&gt;=0,"",))</f>
        <v>#REF!</v>
      </c>
      <c r="G4016" s="241" t="e">
        <f>保全管理データ!N6911</f>
        <v>#REF!</v>
      </c>
      <c r="H4016" s="259" t="e">
        <f>IF(#REF!="無","",IF(#REF!="","",IF(#REF!="悪環境における作業",0.2,IF(#REF!="高所又は地下作業",0.1,IF(#REF!="錯綜場所作業",0.3,IF(#REF!="複雑な制約のある作業",0.4,IF(#REF!="単純な制約のある作業",0.2,0)))))))</f>
        <v>#REF!</v>
      </c>
      <c r="I4016" s="260" t="e">
        <f t="shared" si="247"/>
        <v>#REF!</v>
      </c>
      <c r="J4016" s="258" t="e">
        <f>IF(#REF!&gt;=1,IF(#REF!&gt;=1,#REF!),IF(#REF!&gt;=0,"",))</f>
        <v>#REF!</v>
      </c>
      <c r="K4016" s="241" t="e">
        <f>保全管理データ!N6938</f>
        <v>#REF!</v>
      </c>
      <c r="L4016" s="259" t="e">
        <f>IF(#REF!="","",IF(#REF!="悪環境における作業",0.2,IF(#REF!="高所又は地下作業",0.1,IF(#REF!="錯綜場所作業",0.3,IF(#REF!="複雑な制約のある作業",0.4,IF(#REF!="単純な制約のある作業",0.2,0))))))</f>
        <v>#REF!</v>
      </c>
      <c r="M4016" s="260" t="e">
        <f t="shared" si="248"/>
        <v>#REF!</v>
      </c>
    </row>
    <row r="4017" spans="2:13" s="254" customFormat="1" ht="27.75" customHeight="1" x14ac:dyDescent="0.2">
      <c r="B4017" s="536" t="s">
        <v>267</v>
      </c>
      <c r="C4017" s="537"/>
      <c r="D4017" s="265"/>
      <c r="E4017" s="224" t="s">
        <v>247</v>
      </c>
      <c r="F4017" s="258" t="e">
        <f>IF(#REF!&gt;=1,IF(#REF!&gt;=1,#REF!),IF(#REF!&gt;=0,"",))</f>
        <v>#REF!</v>
      </c>
      <c r="G4017" s="241" t="e">
        <f>保全管理データ!N6912</f>
        <v>#REF!</v>
      </c>
      <c r="H4017" s="259" t="e">
        <f>IF(#REF!="無","",IF(#REF!="","",IF(#REF!="悪環境における作業",0.2,IF(#REF!="高所又は地下作業",0.1,IF(#REF!="錯綜場所作業",0.3,IF(#REF!="複雑な制約のある作業",0.4,IF(#REF!="単純な制約のある作業",0.2,0)))))))</f>
        <v>#REF!</v>
      </c>
      <c r="I4017" s="260" t="e">
        <f t="shared" si="247"/>
        <v>#REF!</v>
      </c>
      <c r="J4017" s="258" t="e">
        <f>IF(#REF!&gt;=1,IF(#REF!&gt;=1,#REF!),IF(#REF!&gt;=0,"",))</f>
        <v>#REF!</v>
      </c>
      <c r="K4017" s="241" t="e">
        <f>保全管理データ!N6939</f>
        <v>#REF!</v>
      </c>
      <c r="L4017" s="259" t="e">
        <f>IF(#REF!="","",IF(#REF!="悪環境における作業",0.2,IF(#REF!="高所又は地下作業",0.1,IF(#REF!="錯綜場所作業",0.3,IF(#REF!="複雑な制約のある作業",0.4,IF(#REF!="単純な制約のある作業",0.2,0))))))</f>
        <v>#REF!</v>
      </c>
      <c r="M4017" s="260" t="e">
        <f t="shared" si="248"/>
        <v>#REF!</v>
      </c>
    </row>
    <row r="4018" spans="2:13" s="254" customFormat="1" ht="27.75" customHeight="1" x14ac:dyDescent="0.2">
      <c r="B4018" s="536" t="s">
        <v>268</v>
      </c>
      <c r="C4018" s="537"/>
      <c r="D4018" s="265"/>
      <c r="E4018" s="224" t="s">
        <v>246</v>
      </c>
      <c r="F4018" s="258" t="e">
        <f>IF(#REF!&gt;=1,IF(#REF!&gt;=1,#REF!),IF(#REF!&gt;=0,"",))</f>
        <v>#REF!</v>
      </c>
      <c r="G4018" s="241" t="e">
        <f>保全管理データ!N6913</f>
        <v>#REF!</v>
      </c>
      <c r="H4018" s="259" t="e">
        <f>IF(#REF!="無","",IF(#REF!="","",IF(#REF!="悪環境における作業",0.2,IF(#REF!="高所又は地下作業",0.1,IF(#REF!="錯綜場所作業",0.3,IF(#REF!="複雑な制約のある作業",0.4,IF(#REF!="単純な制約のある作業",0.2,0)))))))</f>
        <v>#REF!</v>
      </c>
      <c r="I4018" s="260" t="e">
        <f t="shared" si="247"/>
        <v>#REF!</v>
      </c>
      <c r="J4018" s="258" t="e">
        <f>IF(#REF!&gt;=1,IF(#REF!&gt;=1,#REF!),IF(#REF!&gt;=0,"",))</f>
        <v>#REF!</v>
      </c>
      <c r="K4018" s="241" t="e">
        <f>保全管理データ!N6940</f>
        <v>#REF!</v>
      </c>
      <c r="L4018" s="259" t="e">
        <f>IF(#REF!="","",IF(#REF!="悪環境における作業",0.2,IF(#REF!="高所又は地下作業",0.1,IF(#REF!="錯綜場所作業",0.3,IF(#REF!="複雑な制約のある作業",0.4,IF(#REF!="単純な制約のある作業",0.2,0))))))</f>
        <v>#REF!</v>
      </c>
      <c r="M4018" s="260" t="e">
        <f t="shared" si="248"/>
        <v>#REF!</v>
      </c>
    </row>
    <row r="4019" spans="2:13" s="254" customFormat="1" ht="27.75" customHeight="1" thickBot="1" x14ac:dyDescent="0.25">
      <c r="B4019" s="538" t="s">
        <v>269</v>
      </c>
      <c r="C4019" s="539"/>
      <c r="D4019" s="266"/>
      <c r="E4019" s="252" t="s">
        <v>245</v>
      </c>
      <c r="F4019" s="261" t="e">
        <f>IF(#REF!&gt;=1,IF(#REF!&gt;=1,#REF!),IF(#REF!&gt;=0,"",))</f>
        <v>#REF!</v>
      </c>
      <c r="G4019" s="245" t="e">
        <f>保全管理データ!N6914</f>
        <v>#REF!</v>
      </c>
      <c r="H4019" s="259" t="e">
        <f>IF(#REF!="無","",IF(#REF!="","",IF(#REF!="悪環境における作業",0.2,IF(#REF!="高所又は地下作業",0.1,IF(#REF!="錯綜場所作業",0.3,IF(#REF!="複雑な制約のある作業",0.4,IF(#REF!="単純な制約のある作業",0.2,0)))))))</f>
        <v>#REF!</v>
      </c>
      <c r="I4019" s="260" t="e">
        <f t="shared" si="247"/>
        <v>#REF!</v>
      </c>
      <c r="J4019" s="261" t="e">
        <f>IF(#REF!&gt;=1,IF(#REF!&gt;=1,#REF!),IF(#REF!&gt;=0,"",))</f>
        <v>#REF!</v>
      </c>
      <c r="K4019" s="245" t="e">
        <f>保全管理データ!N6941</f>
        <v>#REF!</v>
      </c>
      <c r="L4019" s="262" t="e">
        <f>IF(#REF!="","",IF(#REF!="悪環境における作業",0.2,IF(#REF!="高所又は地下作業",0.1,IF(#REF!="錯綜場所作業",0.3,IF(#REF!="複雑な制約のある作業",0.4,IF(#REF!="単純な制約のある作業",0.2,0))))))</f>
        <v>#REF!</v>
      </c>
      <c r="M4019" s="260" t="e">
        <f t="shared" si="248"/>
        <v>#REF!</v>
      </c>
    </row>
    <row r="4020" spans="2:13" s="254" customFormat="1" ht="27.75" customHeight="1" thickBot="1" x14ac:dyDescent="0.25">
      <c r="B4020" s="532" t="s">
        <v>190</v>
      </c>
      <c r="C4020" s="532"/>
      <c r="D4020" s="532"/>
      <c r="E4020" s="532"/>
      <c r="F4020" s="533" t="e">
        <f>SUM(I3996:I4019)</f>
        <v>#REF!</v>
      </c>
      <c r="G4020" s="534"/>
      <c r="H4020" s="534"/>
      <c r="I4020" s="535"/>
      <c r="J4020" s="533" t="e">
        <f>IF(SUM(J3996:J4019)=0,"0.00",SUM(M3996:M4019))</f>
        <v>#REF!</v>
      </c>
      <c r="K4020" s="534"/>
      <c r="L4020" s="534"/>
      <c r="M4020" s="535"/>
    </row>
    <row r="4021" spans="2:13" s="254" customFormat="1" ht="27.75" customHeight="1" thickBot="1" x14ac:dyDescent="0.25">
      <c r="B4021" s="532" t="s">
        <v>97</v>
      </c>
      <c r="C4021" s="532"/>
      <c r="D4021" s="532"/>
      <c r="E4021" s="532"/>
      <c r="F4021" s="533" t="e">
        <f>IF(#REF!="５年以下","0",IF(#REF!="５年～１０年",0.1,IF(#REF!="１０年以上",0.15)))</f>
        <v>#REF!</v>
      </c>
      <c r="G4021" s="534"/>
      <c r="H4021" s="534"/>
      <c r="I4021" s="534"/>
      <c r="J4021" s="534"/>
      <c r="K4021" s="534"/>
      <c r="L4021" s="534"/>
      <c r="M4021" s="535"/>
    </row>
    <row r="4022" spans="2:13" s="254" customFormat="1" ht="27.75" customHeight="1" thickBot="1" x14ac:dyDescent="0.25">
      <c r="B4022" s="533" t="s">
        <v>273</v>
      </c>
      <c r="C4022" s="534"/>
      <c r="D4022" s="534"/>
      <c r="E4022" s="535"/>
      <c r="F4022" s="533" t="e">
        <f>F4020*(1+F4021)</f>
        <v>#REF!</v>
      </c>
      <c r="G4022" s="534"/>
      <c r="H4022" s="534"/>
      <c r="I4022" s="534"/>
      <c r="J4022" s="533" t="e">
        <f>J4020*(1+F4021)</f>
        <v>#REF!</v>
      </c>
      <c r="K4022" s="534"/>
      <c r="L4022" s="534"/>
      <c r="M4022" s="535"/>
    </row>
    <row r="4023" spans="2:13" s="254" customFormat="1" ht="27.75" customHeight="1" thickBot="1" x14ac:dyDescent="0.25">
      <c r="B4023" s="532" t="s">
        <v>191</v>
      </c>
      <c r="C4023" s="532"/>
      <c r="D4023" s="532"/>
      <c r="E4023" s="532"/>
      <c r="F4023" s="533" t="e">
        <f>#REF!*(#REF!*#REF!+#REF!*#REF!)</f>
        <v>#REF!</v>
      </c>
      <c r="G4023" s="534"/>
      <c r="H4023" s="535"/>
      <c r="I4023" s="532" t="e">
        <f>#REF!</f>
        <v>#REF!</v>
      </c>
      <c r="J4023" s="533"/>
      <c r="K4023" s="263" t="s">
        <v>230</v>
      </c>
      <c r="L4023" s="535" t="e">
        <f>B3994</f>
        <v>#REF!</v>
      </c>
      <c r="M4023" s="532"/>
    </row>
    <row r="4024" spans="2:13" s="254" customFormat="1" ht="45" customHeight="1" thickBot="1" x14ac:dyDescent="0.25">
      <c r="B4024" s="253"/>
      <c r="C4024" s="253"/>
      <c r="D4024" s="253"/>
      <c r="E4024" s="253"/>
      <c r="F4024" s="253"/>
      <c r="G4024" s="253"/>
      <c r="H4024" s="253"/>
      <c r="I4024" s="253"/>
      <c r="J4024" s="253"/>
      <c r="K4024" s="253"/>
      <c r="L4024" s="253"/>
      <c r="M4024" s="253"/>
    </row>
    <row r="4025" spans="2:13" s="254" customFormat="1" ht="27.75" customHeight="1" thickBot="1" x14ac:dyDescent="0.25">
      <c r="B4025" s="542" t="s">
        <v>128</v>
      </c>
      <c r="C4025" s="543"/>
      <c r="D4025" s="543"/>
      <c r="E4025" s="544"/>
      <c r="F4025" s="253"/>
      <c r="G4025" s="253"/>
      <c r="H4025" s="253"/>
      <c r="I4025" s="253"/>
      <c r="J4025" s="253"/>
      <c r="K4025" s="253"/>
      <c r="L4025" s="253"/>
      <c r="M4025" s="253"/>
    </row>
    <row r="4026" spans="2:13" s="254" customFormat="1" ht="27.75" customHeight="1" x14ac:dyDescent="0.2">
      <c r="B4026" s="545" t="e">
        <f>#REF!</f>
        <v>#REF!</v>
      </c>
      <c r="C4026" s="546"/>
      <c r="D4026" s="547"/>
      <c r="E4026" s="548"/>
      <c r="F4026" s="552" t="s">
        <v>240</v>
      </c>
      <c r="G4026" s="553"/>
      <c r="H4026" s="553"/>
      <c r="I4026" s="554"/>
      <c r="J4026" s="552" t="s">
        <v>239</v>
      </c>
      <c r="K4026" s="553"/>
      <c r="L4026" s="553"/>
      <c r="M4026" s="554"/>
    </row>
    <row r="4027" spans="2:13" s="254" customFormat="1" ht="27.75" customHeight="1" thickBot="1" x14ac:dyDescent="0.25">
      <c r="B4027" s="549"/>
      <c r="C4027" s="550"/>
      <c r="D4027" s="550"/>
      <c r="E4027" s="551"/>
      <c r="F4027" s="255" t="s">
        <v>149</v>
      </c>
      <c r="G4027" s="256" t="s">
        <v>151</v>
      </c>
      <c r="H4027" s="256" t="s">
        <v>96</v>
      </c>
      <c r="I4027" s="257" t="s">
        <v>150</v>
      </c>
      <c r="J4027" s="255" t="s">
        <v>149</v>
      </c>
      <c r="K4027" s="256" t="s">
        <v>151</v>
      </c>
      <c r="L4027" s="256" t="s">
        <v>96</v>
      </c>
      <c r="M4027" s="257" t="s">
        <v>150</v>
      </c>
    </row>
    <row r="4028" spans="2:13" s="254" customFormat="1" ht="27.75" customHeight="1" thickTop="1" x14ac:dyDescent="0.2">
      <c r="B4028" s="540" t="s">
        <v>241</v>
      </c>
      <c r="C4028" s="541"/>
      <c r="D4028" s="264"/>
      <c r="E4028" s="237" t="s">
        <v>242</v>
      </c>
      <c r="F4028" s="258" t="e">
        <f>IF(#REF!&gt;=1,IF(#REF!&gt;=1,#REF!),IF(#REF!&gt;=0,"",))</f>
        <v>#REF!</v>
      </c>
      <c r="G4028" s="241" t="e">
        <f>保全管理データ!N6947</f>
        <v>#REF!</v>
      </c>
      <c r="H4028" s="259" t="e">
        <f>IF(#REF!="無","",IF(#REF!="","",IF(#REF!="悪環境における作業",0.2,IF(#REF!="高所又は地下作業",0.1,IF(#REF!="錯綜場所作業",0.3,IF(#REF!="複雑な制約のある作業",0.4,IF(#REF!="単純な制約のある作業",0.2,0)))))))</f>
        <v>#REF!</v>
      </c>
      <c r="I4028" s="260" t="e">
        <f>IF(F4028="","",F4028*G4028*(1+IF(H4028="",0,H4028)))</f>
        <v>#REF!</v>
      </c>
      <c r="J4028" s="258" t="e">
        <f>IF(#REF!&gt;=1,IF(#REF!&gt;=1,#REF!),IF(#REF!&gt;=0,"",))</f>
        <v>#REF!</v>
      </c>
      <c r="K4028" s="241" t="e">
        <f>保全管理データ!N6974</f>
        <v>#REF!</v>
      </c>
      <c r="L4028" s="259" t="e">
        <f>IF(#REF!="","",IF(#REF!="悪環境における作業",0.2,IF(#REF!="高所又は地下作業",0.1,IF(#REF!="錯綜場所作業",0.3,IF(#REF!="複雑な制約のある作業",0.4,IF(#REF!="単純な制約のある作業",0.2,0))))))</f>
        <v>#REF!</v>
      </c>
      <c r="M4028" s="260" t="e">
        <f>IF(J4028="","",J4028*K4028*(1+IF(L4028="",0,L4028)))</f>
        <v>#REF!</v>
      </c>
    </row>
    <row r="4029" spans="2:13" s="254" customFormat="1" ht="27.75" customHeight="1" x14ac:dyDescent="0.2">
      <c r="B4029" s="536" t="s">
        <v>243</v>
      </c>
      <c r="C4029" s="537"/>
      <c r="D4029" s="265"/>
      <c r="E4029" s="224" t="s">
        <v>242</v>
      </c>
      <c r="F4029" s="258" t="e">
        <f>IF(#REF!&gt;=1,IF(#REF!&gt;=1,#REF!),IF(#REF!&gt;=0,"",))</f>
        <v>#REF!</v>
      </c>
      <c r="G4029" s="241" t="e">
        <f>保全管理データ!N6948</f>
        <v>#REF!</v>
      </c>
      <c r="H4029" s="259" t="e">
        <f>IF(#REF!="無","",IF(#REF!="","",IF(#REF!="悪環境における作業",0.2,IF(#REF!="高所又は地下作業",0.1,IF(#REF!="錯綜場所作業",0.3,IF(#REF!="複雑な制約のある作業",0.4,IF(#REF!="単純な制約のある作業",0.2,0)))))))</f>
        <v>#REF!</v>
      </c>
      <c r="I4029" s="260" t="e">
        <f t="shared" ref="I4029:I4051" si="249">IF(F4029="","",F4029*G4029*(1+IF(H4029="",0,H4029)))</f>
        <v>#REF!</v>
      </c>
      <c r="J4029" s="258" t="e">
        <f>IF(#REF!&gt;=1,IF(#REF!&gt;=1,#REF!),IF(#REF!&gt;=0,"",))</f>
        <v>#REF!</v>
      </c>
      <c r="K4029" s="241" t="e">
        <f>保全管理データ!N6975</f>
        <v>#REF!</v>
      </c>
      <c r="L4029" s="259" t="e">
        <f>IF(#REF!="","",IF(#REF!="悪環境における作業",0.2,IF(#REF!="高所又は地下作業",0.1,IF(#REF!="錯綜場所作業",0.3,IF(#REF!="複雑な制約のある作業",0.4,IF(#REF!="単純な制約のある作業",0.2,0))))))</f>
        <v>#REF!</v>
      </c>
      <c r="M4029" s="260" t="e">
        <f t="shared" ref="M4029:M4051" si="250">IF(J4029="","",J4029*K4029*(1+IF(L4029="",0,L4029)))</f>
        <v>#REF!</v>
      </c>
    </row>
    <row r="4030" spans="2:13" s="254" customFormat="1" ht="27.75" customHeight="1" x14ac:dyDescent="0.2">
      <c r="B4030" s="536" t="s">
        <v>249</v>
      </c>
      <c r="C4030" s="537"/>
      <c r="D4030" s="265"/>
      <c r="E4030" s="224" t="s">
        <v>244</v>
      </c>
      <c r="F4030" s="258" t="e">
        <f>IF(#REF!&gt;=1,IF(#REF!&gt;=1,#REF!),IF(#REF!&gt;=0,"",))</f>
        <v>#REF!</v>
      </c>
      <c r="G4030" s="241" t="e">
        <f>保全管理データ!N6949</f>
        <v>#REF!</v>
      </c>
      <c r="H4030" s="259" t="e">
        <f>IF(#REF!="無","",IF(#REF!="","",IF(#REF!="悪環境における作業",0.2,IF(#REF!="高所又は地下作業",0.1,IF(#REF!="錯綜場所作業",0.3,IF(#REF!="複雑な制約のある作業",0.4,IF(#REF!="単純な制約のある作業",0.2,0)))))))</f>
        <v>#REF!</v>
      </c>
      <c r="I4030" s="260" t="e">
        <f t="shared" si="249"/>
        <v>#REF!</v>
      </c>
      <c r="J4030" s="258" t="e">
        <f>IF(#REF!&gt;=1,IF(#REF!&gt;=1,#REF!),IF(#REF!&gt;=0,"",))</f>
        <v>#REF!</v>
      </c>
      <c r="K4030" s="241" t="e">
        <f>保全管理データ!N6976</f>
        <v>#REF!</v>
      </c>
      <c r="L4030" s="259" t="e">
        <f>IF(#REF!="","",IF(#REF!="悪環境における作業",0.2,IF(#REF!="高所又は地下作業",0.1,IF(#REF!="錯綜場所作業",0.3,IF(#REF!="複雑な制約のある作業",0.4,IF(#REF!="単純な制約のある作業",0.2,0))))))</f>
        <v>#REF!</v>
      </c>
      <c r="M4030" s="260" t="e">
        <f t="shared" si="250"/>
        <v>#REF!</v>
      </c>
    </row>
    <row r="4031" spans="2:13" s="254" customFormat="1" ht="27.75" customHeight="1" x14ac:dyDescent="0.2">
      <c r="B4031" s="536" t="s">
        <v>250</v>
      </c>
      <c r="C4031" s="537"/>
      <c r="D4031" s="265"/>
      <c r="E4031" s="224" t="s">
        <v>244</v>
      </c>
      <c r="F4031" s="258" t="e">
        <f>IF(#REF!&gt;=1,IF(#REF!&gt;=1,#REF!),IF(#REF!&gt;=0,"",))</f>
        <v>#REF!</v>
      </c>
      <c r="G4031" s="241" t="e">
        <f>保全管理データ!N6950</f>
        <v>#REF!</v>
      </c>
      <c r="H4031" s="259" t="e">
        <f>IF(#REF!="無","",IF(#REF!="","",IF(#REF!="悪環境における作業",0.2,IF(#REF!="高所又は地下作業",0.1,IF(#REF!="錯綜場所作業",0.3,IF(#REF!="複雑な制約のある作業",0.4,IF(#REF!="単純な制約のある作業",0.2,0)))))))</f>
        <v>#REF!</v>
      </c>
      <c r="I4031" s="260" t="e">
        <f t="shared" si="249"/>
        <v>#REF!</v>
      </c>
      <c r="J4031" s="258" t="e">
        <f>IF(#REF!&gt;=1,IF(#REF!&gt;=1,#REF!),IF(#REF!&gt;=0,"",))</f>
        <v>#REF!</v>
      </c>
      <c r="K4031" s="241" t="e">
        <f>保全管理データ!N6977</f>
        <v>#REF!</v>
      </c>
      <c r="L4031" s="259" t="e">
        <f>IF(#REF!="","",IF(#REF!="悪環境における作業",0.2,IF(#REF!="高所又は地下作業",0.1,IF(#REF!="錯綜場所作業",0.3,IF(#REF!="複雑な制約のある作業",0.4,IF(#REF!="単純な制約のある作業",0.2,0))))))</f>
        <v>#REF!</v>
      </c>
      <c r="M4031" s="260" t="e">
        <f t="shared" si="250"/>
        <v>#REF!</v>
      </c>
    </row>
    <row r="4032" spans="2:13" s="254" customFormat="1" ht="27.75" customHeight="1" x14ac:dyDescent="0.2">
      <c r="B4032" s="536" t="s">
        <v>251</v>
      </c>
      <c r="C4032" s="537"/>
      <c r="D4032" s="265"/>
      <c r="E4032" s="224" t="s">
        <v>242</v>
      </c>
      <c r="F4032" s="258" t="e">
        <f>IF(#REF!&gt;=1,IF(#REF!&gt;=1,#REF!),IF(#REF!&gt;=0,"",))</f>
        <v>#REF!</v>
      </c>
      <c r="G4032" s="241" t="e">
        <f>保全管理データ!N6951</f>
        <v>#REF!</v>
      </c>
      <c r="H4032" s="259" t="e">
        <f>IF(#REF!="無","",IF(#REF!="","",IF(#REF!="悪環境における作業",0.2,IF(#REF!="高所又は地下作業",0.1,IF(#REF!="錯綜場所作業",0.3,IF(#REF!="複雑な制約のある作業",0.4,IF(#REF!="単純な制約のある作業",0.2,0)))))))</f>
        <v>#REF!</v>
      </c>
      <c r="I4032" s="260" t="e">
        <f t="shared" si="249"/>
        <v>#REF!</v>
      </c>
      <c r="J4032" s="258" t="e">
        <f>IF(#REF!&gt;=1,IF(#REF!&gt;=1,#REF!),IF(#REF!&gt;=0,"",))</f>
        <v>#REF!</v>
      </c>
      <c r="K4032" s="241" t="e">
        <f>保全管理データ!N6978</f>
        <v>#REF!</v>
      </c>
      <c r="L4032" s="259" t="e">
        <f>IF(#REF!="","",IF(#REF!="悪環境における作業",0.2,IF(#REF!="高所又は地下作業",0.1,IF(#REF!="錯綜場所作業",0.3,IF(#REF!="複雑な制約のある作業",0.4,IF(#REF!="単純な制約のある作業",0.2,0))))))</f>
        <v>#REF!</v>
      </c>
      <c r="M4032" s="260" t="e">
        <f t="shared" si="250"/>
        <v>#REF!</v>
      </c>
    </row>
    <row r="4033" spans="2:13" s="254" customFormat="1" ht="27.75" customHeight="1" x14ac:dyDescent="0.2">
      <c r="B4033" s="536" t="s">
        <v>252</v>
      </c>
      <c r="C4033" s="537"/>
      <c r="D4033" s="265"/>
      <c r="E4033" s="224" t="s">
        <v>244</v>
      </c>
      <c r="F4033" s="258" t="e">
        <f>IF(#REF!&gt;=1,IF(#REF!&gt;=1,#REF!),IF(#REF!&gt;=0,"",))</f>
        <v>#REF!</v>
      </c>
      <c r="G4033" s="241" t="e">
        <f>保全管理データ!N6952</f>
        <v>#REF!</v>
      </c>
      <c r="H4033" s="259" t="e">
        <f>IF(#REF!="無","",IF(#REF!="","",IF(#REF!="悪環境における作業",0.2,IF(#REF!="高所又は地下作業",0.1,IF(#REF!="錯綜場所作業",0.3,IF(#REF!="複雑な制約のある作業",0.4,IF(#REF!="単純な制約のある作業",0.2,0)))))))</f>
        <v>#REF!</v>
      </c>
      <c r="I4033" s="260" t="e">
        <f t="shared" si="249"/>
        <v>#REF!</v>
      </c>
      <c r="J4033" s="258" t="e">
        <f>IF(#REF!&gt;=1,IF(#REF!&gt;=1,#REF!),IF(#REF!&gt;=0,"",))</f>
        <v>#REF!</v>
      </c>
      <c r="K4033" s="241" t="e">
        <f>保全管理データ!N6979</f>
        <v>#REF!</v>
      </c>
      <c r="L4033" s="259" t="e">
        <f>IF(#REF!="","",IF(#REF!="悪環境における作業",0.2,IF(#REF!="高所又は地下作業",0.1,IF(#REF!="錯綜場所作業",0.3,IF(#REF!="複雑な制約のある作業",0.4,IF(#REF!="単純な制約のある作業",0.2,0))))))</f>
        <v>#REF!</v>
      </c>
      <c r="M4033" s="260" t="e">
        <f t="shared" si="250"/>
        <v>#REF!</v>
      </c>
    </row>
    <row r="4034" spans="2:13" s="254" customFormat="1" ht="27.75" customHeight="1" x14ac:dyDescent="0.2">
      <c r="B4034" s="536" t="s">
        <v>253</v>
      </c>
      <c r="C4034" s="537"/>
      <c r="D4034" s="265"/>
      <c r="E4034" s="224" t="s">
        <v>242</v>
      </c>
      <c r="F4034" s="258" t="e">
        <f>IF(#REF!&gt;=1,IF(#REF!&gt;=1,#REF!),IF(#REF!&gt;=0,"",))</f>
        <v>#REF!</v>
      </c>
      <c r="G4034" s="241" t="e">
        <f>保全管理データ!N6953</f>
        <v>#REF!</v>
      </c>
      <c r="H4034" s="259" t="e">
        <f>IF(#REF!="無","",IF(#REF!="","",IF(#REF!="悪環境における作業",0.2,IF(#REF!="高所又は地下作業",0.1,IF(#REF!="錯綜場所作業",0.3,IF(#REF!="複雑な制約のある作業",0.4,IF(#REF!="単純な制約のある作業",0.2,0)))))))</f>
        <v>#REF!</v>
      </c>
      <c r="I4034" s="260" t="e">
        <f t="shared" si="249"/>
        <v>#REF!</v>
      </c>
      <c r="J4034" s="258" t="e">
        <f>IF(#REF!&gt;=1,IF(#REF!&gt;=1,#REF!),IF(#REF!&gt;=0,"",))</f>
        <v>#REF!</v>
      </c>
      <c r="K4034" s="241" t="e">
        <f>保全管理データ!N6980</f>
        <v>#REF!</v>
      </c>
      <c r="L4034" s="259" t="e">
        <f>IF(#REF!="","",IF(#REF!="悪環境における作業",0.2,IF(#REF!="高所又は地下作業",0.1,IF(#REF!="錯綜場所作業",0.3,IF(#REF!="複雑な制約のある作業",0.4,IF(#REF!="単純な制約のある作業",0.2,0))))))</f>
        <v>#REF!</v>
      </c>
      <c r="M4034" s="260" t="e">
        <f t="shared" si="250"/>
        <v>#REF!</v>
      </c>
    </row>
    <row r="4035" spans="2:13" s="254" customFormat="1" ht="27.75" customHeight="1" x14ac:dyDescent="0.2">
      <c r="B4035" s="536" t="s">
        <v>254</v>
      </c>
      <c r="C4035" s="537"/>
      <c r="D4035" s="265"/>
      <c r="E4035" s="224" t="s">
        <v>242</v>
      </c>
      <c r="F4035" s="258" t="e">
        <f>IF(#REF!&gt;=1,IF(#REF!&gt;=1,#REF!),IF(#REF!&gt;=0,"",))</f>
        <v>#REF!</v>
      </c>
      <c r="G4035" s="241" t="e">
        <f>保全管理データ!N6954</f>
        <v>#REF!</v>
      </c>
      <c r="H4035" s="259" t="e">
        <f>IF(#REF!="無","",IF(#REF!="","",IF(#REF!="悪環境における作業",0.2,IF(#REF!="高所又は地下作業",0.1,IF(#REF!="錯綜場所作業",0.3,IF(#REF!="複雑な制約のある作業",0.4,IF(#REF!="単純な制約のある作業",0.2,0)))))))</f>
        <v>#REF!</v>
      </c>
      <c r="I4035" s="260" t="e">
        <f t="shared" si="249"/>
        <v>#REF!</v>
      </c>
      <c r="J4035" s="258" t="e">
        <f>IF(#REF!&gt;=1,IF(#REF!&gt;=1,#REF!),IF(#REF!&gt;=0,"",))</f>
        <v>#REF!</v>
      </c>
      <c r="K4035" s="241" t="e">
        <f>保全管理データ!N6981</f>
        <v>#REF!</v>
      </c>
      <c r="L4035" s="259" t="e">
        <f>IF(#REF!="","",IF(#REF!="悪環境における作業",0.2,IF(#REF!="高所又は地下作業",0.1,IF(#REF!="錯綜場所作業",0.3,IF(#REF!="複雑な制約のある作業",0.4,IF(#REF!="単純な制約のある作業",0.2,0))))))</f>
        <v>#REF!</v>
      </c>
      <c r="M4035" s="260" t="e">
        <f t="shared" si="250"/>
        <v>#REF!</v>
      </c>
    </row>
    <row r="4036" spans="2:13" s="254" customFormat="1" ht="27.75" customHeight="1" x14ac:dyDescent="0.2">
      <c r="B4036" s="536" t="s">
        <v>255</v>
      </c>
      <c r="C4036" s="537"/>
      <c r="D4036" s="265"/>
      <c r="E4036" s="224" t="s">
        <v>245</v>
      </c>
      <c r="F4036" s="258" t="e">
        <f>IF(#REF!&gt;=1,IF(#REF!&gt;=1,#REF!),IF(#REF!&gt;=0,"",))</f>
        <v>#REF!</v>
      </c>
      <c r="G4036" s="241" t="e">
        <f>保全管理データ!N6955</f>
        <v>#REF!</v>
      </c>
      <c r="H4036" s="259" t="e">
        <f>IF(#REF!="無","",IF(#REF!="","",IF(#REF!="悪環境における作業",0.2,IF(#REF!="高所又は地下作業",0.1,IF(#REF!="錯綜場所作業",0.3,IF(#REF!="複雑な制約のある作業",0.4,IF(#REF!="単純な制約のある作業",0.2,0)))))))</f>
        <v>#REF!</v>
      </c>
      <c r="I4036" s="260" t="e">
        <f t="shared" si="249"/>
        <v>#REF!</v>
      </c>
      <c r="J4036" s="258" t="e">
        <f>IF(#REF!&gt;=1,IF(#REF!&gt;=1,#REF!),IF(#REF!&gt;=0,"",))</f>
        <v>#REF!</v>
      </c>
      <c r="K4036" s="241" t="e">
        <f>保全管理データ!N6982</f>
        <v>#REF!</v>
      </c>
      <c r="L4036" s="259" t="e">
        <f>IF(#REF!="","",IF(#REF!="悪環境における作業",0.2,IF(#REF!="高所又は地下作業",0.1,IF(#REF!="錯綜場所作業",0.3,IF(#REF!="複雑な制約のある作業",0.4,IF(#REF!="単純な制約のある作業",0.2,0))))))</f>
        <v>#REF!</v>
      </c>
      <c r="M4036" s="260" t="e">
        <f t="shared" si="250"/>
        <v>#REF!</v>
      </c>
    </row>
    <row r="4037" spans="2:13" s="254" customFormat="1" ht="27.75" customHeight="1" x14ac:dyDescent="0.2">
      <c r="B4037" s="536" t="s">
        <v>256</v>
      </c>
      <c r="C4037" s="537"/>
      <c r="D4037" s="265"/>
      <c r="E4037" s="224" t="s">
        <v>242</v>
      </c>
      <c r="F4037" s="258" t="e">
        <f>IF(#REF!&gt;=1,IF(#REF!&gt;=1,#REF!),IF(#REF!&gt;=0,"",))</f>
        <v>#REF!</v>
      </c>
      <c r="G4037" s="241" t="e">
        <f>保全管理データ!N6956</f>
        <v>#REF!</v>
      </c>
      <c r="H4037" s="259" t="e">
        <f>IF(#REF!="無","",IF(#REF!="","",IF(#REF!="悪環境における作業",0.2,IF(#REF!="高所又は地下作業",0.1,IF(#REF!="錯綜場所作業",0.3,IF(#REF!="複雑な制約のある作業",0.4,IF(#REF!="単純な制約のある作業",0.2,0)))))))</f>
        <v>#REF!</v>
      </c>
      <c r="I4037" s="260" t="e">
        <f t="shared" si="249"/>
        <v>#REF!</v>
      </c>
      <c r="J4037" s="258" t="e">
        <f>IF(#REF!&gt;=1,IF(#REF!&gt;=1,#REF!),IF(#REF!&gt;=0,"",))</f>
        <v>#REF!</v>
      </c>
      <c r="K4037" s="241" t="e">
        <f>保全管理データ!N6983</f>
        <v>#REF!</v>
      </c>
      <c r="L4037" s="259" t="e">
        <f>IF(#REF!="","",IF(#REF!="悪環境における作業",0.2,IF(#REF!="高所又は地下作業",0.1,IF(#REF!="錯綜場所作業",0.3,IF(#REF!="複雑な制約のある作業",0.4,IF(#REF!="単純な制約のある作業",0.2,0))))))</f>
        <v>#REF!</v>
      </c>
      <c r="M4037" s="260" t="e">
        <f t="shared" si="250"/>
        <v>#REF!</v>
      </c>
    </row>
    <row r="4038" spans="2:13" s="254" customFormat="1" ht="27.75" customHeight="1" x14ac:dyDescent="0.2">
      <c r="B4038" s="536" t="s">
        <v>257</v>
      </c>
      <c r="C4038" s="537"/>
      <c r="D4038" s="265"/>
      <c r="E4038" s="224" t="s">
        <v>245</v>
      </c>
      <c r="F4038" s="258" t="e">
        <f>IF(#REF!&gt;=1,IF(#REF!&gt;=1,#REF!),IF(#REF!&gt;=0,"",))</f>
        <v>#REF!</v>
      </c>
      <c r="G4038" s="241" t="e">
        <f>保全管理データ!N6957</f>
        <v>#REF!</v>
      </c>
      <c r="H4038" s="259" t="e">
        <f>IF(#REF!="無","",IF(#REF!="","",IF(#REF!="悪環境における作業",0.2,IF(#REF!="高所又は地下作業",0.1,IF(#REF!="錯綜場所作業",0.3,IF(#REF!="複雑な制約のある作業",0.4,IF(#REF!="単純な制約のある作業",0.2,0)))))))</f>
        <v>#REF!</v>
      </c>
      <c r="I4038" s="260" t="e">
        <f t="shared" si="249"/>
        <v>#REF!</v>
      </c>
      <c r="J4038" s="258" t="e">
        <f>IF(#REF!&gt;=1,IF(#REF!&gt;=1,#REF!),IF(#REF!&gt;=0,"",))</f>
        <v>#REF!</v>
      </c>
      <c r="K4038" s="241" t="e">
        <f>保全管理データ!N6984</f>
        <v>#REF!</v>
      </c>
      <c r="L4038" s="259" t="e">
        <f>IF(#REF!="","",IF(#REF!="悪環境における作業",0.2,IF(#REF!="高所又は地下作業",0.1,IF(#REF!="錯綜場所作業",0.3,IF(#REF!="複雑な制約のある作業",0.4,IF(#REF!="単純な制約のある作業",0.2,0))))))</f>
        <v>#REF!</v>
      </c>
      <c r="M4038" s="260" t="e">
        <f t="shared" si="250"/>
        <v>#REF!</v>
      </c>
    </row>
    <row r="4039" spans="2:13" s="254" customFormat="1" ht="27.75" customHeight="1" x14ac:dyDescent="0.2">
      <c r="B4039" s="536" t="s">
        <v>258</v>
      </c>
      <c r="C4039" s="537"/>
      <c r="D4039" s="265"/>
      <c r="E4039" s="224" t="s">
        <v>245</v>
      </c>
      <c r="F4039" s="258" t="e">
        <f>IF(#REF!&gt;=1,IF(#REF!&gt;=1,#REF!),IF(#REF!&gt;=0,"",))</f>
        <v>#REF!</v>
      </c>
      <c r="G4039" s="241" t="e">
        <f>保全管理データ!N6958</f>
        <v>#REF!</v>
      </c>
      <c r="H4039" s="259" t="e">
        <f>IF(#REF!="無","",IF(#REF!="","",IF(#REF!="悪環境における作業",0.2,IF(#REF!="高所又は地下作業",0.1,IF(#REF!="錯綜場所作業",0.3,IF(#REF!="複雑な制約のある作業",0.4,IF(#REF!="単純な制約のある作業",0.2,0)))))))</f>
        <v>#REF!</v>
      </c>
      <c r="I4039" s="260" t="e">
        <f t="shared" si="249"/>
        <v>#REF!</v>
      </c>
      <c r="J4039" s="258" t="e">
        <f>IF(#REF!&gt;=1,IF(#REF!&gt;=1,#REF!),IF(#REF!&gt;=0,"",))</f>
        <v>#REF!</v>
      </c>
      <c r="K4039" s="241" t="e">
        <f>保全管理データ!N6985</f>
        <v>#REF!</v>
      </c>
      <c r="L4039" s="259" t="e">
        <f>IF(#REF!="","",IF(#REF!="悪環境における作業",0.2,IF(#REF!="高所又は地下作業",0.1,IF(#REF!="錯綜場所作業",0.3,IF(#REF!="複雑な制約のある作業",0.4,IF(#REF!="単純な制約のある作業",0.2,0))))))</f>
        <v>#REF!</v>
      </c>
      <c r="M4039" s="260" t="e">
        <f t="shared" si="250"/>
        <v>#REF!</v>
      </c>
    </row>
    <row r="4040" spans="2:13" s="254" customFormat="1" ht="27.75" customHeight="1" x14ac:dyDescent="0.2">
      <c r="B4040" s="536" t="s">
        <v>259</v>
      </c>
      <c r="C4040" s="537"/>
      <c r="D4040" s="265"/>
      <c r="E4040" s="224" t="s">
        <v>245</v>
      </c>
      <c r="F4040" s="258" t="e">
        <f>IF(#REF!&gt;=1,IF(#REF!&gt;=1,#REF!),IF(#REF!&gt;=0,"",))</f>
        <v>#REF!</v>
      </c>
      <c r="G4040" s="241" t="e">
        <f>保全管理データ!N6959</f>
        <v>#REF!</v>
      </c>
      <c r="H4040" s="259" t="e">
        <f>IF(#REF!="無","",IF(#REF!="","",IF(#REF!="悪環境における作業",0.2,IF(#REF!="高所又は地下作業",0.1,IF(#REF!="錯綜場所作業",0.3,IF(#REF!="複雑な制約のある作業",0.4,IF(#REF!="単純な制約のある作業",0.2,0)))))))</f>
        <v>#REF!</v>
      </c>
      <c r="I4040" s="260" t="e">
        <f t="shared" si="249"/>
        <v>#REF!</v>
      </c>
      <c r="J4040" s="258" t="e">
        <f>IF(#REF!&gt;=1,IF(#REF!&gt;=1,#REF!),IF(#REF!&gt;=0,"",))</f>
        <v>#REF!</v>
      </c>
      <c r="K4040" s="241" t="e">
        <f>保全管理データ!N6986</f>
        <v>#REF!</v>
      </c>
      <c r="L4040" s="259" t="e">
        <f>IF(#REF!="","",IF(#REF!="悪環境における作業",0.2,IF(#REF!="高所又は地下作業",0.1,IF(#REF!="錯綜場所作業",0.3,IF(#REF!="複雑な制約のある作業",0.4,IF(#REF!="単純な制約のある作業",0.2,0))))))</f>
        <v>#REF!</v>
      </c>
      <c r="M4040" s="260" t="e">
        <f t="shared" si="250"/>
        <v>#REF!</v>
      </c>
    </row>
    <row r="4041" spans="2:13" s="254" customFormat="1" ht="27.75" customHeight="1" x14ac:dyDescent="0.2">
      <c r="B4041" s="536" t="s">
        <v>260</v>
      </c>
      <c r="C4041" s="537"/>
      <c r="D4041" s="265"/>
      <c r="E4041" s="224" t="s">
        <v>248</v>
      </c>
      <c r="F4041" s="258" t="e">
        <f>IF(#REF!&gt;=1,IF(#REF!&gt;=1,#REF!),IF(#REF!&gt;=0,"",))</f>
        <v>#REF!</v>
      </c>
      <c r="G4041" s="241" t="e">
        <f>保全管理データ!N6960</f>
        <v>#REF!</v>
      </c>
      <c r="H4041" s="259" t="e">
        <f>IF(#REF!="無","",IF(#REF!="","",IF(#REF!="悪環境における作業",0.2,IF(#REF!="高所又は地下作業",0.1,IF(#REF!="錯綜場所作業",0.3,IF(#REF!="複雑な制約のある作業",0.4,IF(#REF!="単純な制約のある作業",0.2,0)))))))</f>
        <v>#REF!</v>
      </c>
      <c r="I4041" s="260" t="e">
        <f t="shared" si="249"/>
        <v>#REF!</v>
      </c>
      <c r="J4041" s="258" t="e">
        <f>IF(#REF!&gt;=1,IF(#REF!&gt;=1,#REF!),IF(#REF!&gt;=0,"",))</f>
        <v>#REF!</v>
      </c>
      <c r="K4041" s="241" t="e">
        <f>保全管理データ!N6987</f>
        <v>#REF!</v>
      </c>
      <c r="L4041" s="259" t="e">
        <f>IF(#REF!="","",IF(#REF!="悪環境における作業",0.2,IF(#REF!="高所又は地下作業",0.1,IF(#REF!="錯綜場所作業",0.3,IF(#REF!="複雑な制約のある作業",0.4,IF(#REF!="単純な制約のある作業",0.2,0))))))</f>
        <v>#REF!</v>
      </c>
      <c r="M4041" s="260" t="e">
        <f t="shared" si="250"/>
        <v>#REF!</v>
      </c>
    </row>
    <row r="4042" spans="2:13" s="254" customFormat="1" ht="27.75" customHeight="1" x14ac:dyDescent="0.2">
      <c r="B4042" s="536" t="s">
        <v>261</v>
      </c>
      <c r="C4042" s="537"/>
      <c r="D4042" s="265"/>
      <c r="E4042" s="224" t="s">
        <v>247</v>
      </c>
      <c r="F4042" s="258" t="e">
        <f>IF(#REF!&gt;=1,IF(#REF!&gt;=1,#REF!),IF(#REF!&gt;=0,"",))</f>
        <v>#REF!</v>
      </c>
      <c r="G4042" s="241" t="e">
        <f>保全管理データ!N6961</f>
        <v>#REF!</v>
      </c>
      <c r="H4042" s="259" t="e">
        <f>IF(#REF!="無","",IF(#REF!="","",IF(#REF!="悪環境における作業",0.2,IF(#REF!="高所又は地下作業",0.1,IF(#REF!="錯綜場所作業",0.3,IF(#REF!="複雑な制約のある作業",0.4,IF(#REF!="単純な制約のある作業",0.2,0)))))))</f>
        <v>#REF!</v>
      </c>
      <c r="I4042" s="260" t="e">
        <f t="shared" si="249"/>
        <v>#REF!</v>
      </c>
      <c r="J4042" s="258" t="e">
        <f>IF(#REF!&gt;=1,IF(#REF!&gt;=1,#REF!),IF(#REF!&gt;=0,"",))</f>
        <v>#REF!</v>
      </c>
      <c r="K4042" s="241" t="e">
        <f>保全管理データ!N6988</f>
        <v>#REF!</v>
      </c>
      <c r="L4042" s="259" t="e">
        <f>IF(#REF!="","",IF(#REF!="悪環境における作業",0.2,IF(#REF!="高所又は地下作業",0.1,IF(#REF!="錯綜場所作業",0.3,IF(#REF!="複雑な制約のある作業",0.4,IF(#REF!="単純な制約のある作業",0.2,0))))))</f>
        <v>#REF!</v>
      </c>
      <c r="M4042" s="260" t="e">
        <f t="shared" si="250"/>
        <v>#REF!</v>
      </c>
    </row>
    <row r="4043" spans="2:13" s="254" customFormat="1" ht="27.75" customHeight="1" x14ac:dyDescent="0.2">
      <c r="B4043" s="536" t="s">
        <v>262</v>
      </c>
      <c r="C4043" s="537"/>
      <c r="D4043" s="265"/>
      <c r="E4043" s="224" t="s">
        <v>245</v>
      </c>
      <c r="F4043" s="258" t="e">
        <f>IF(#REF!&gt;=1,IF(#REF!&gt;=1,#REF!),IF(#REF!&gt;=0,"",))</f>
        <v>#REF!</v>
      </c>
      <c r="G4043" s="241" t="e">
        <f>保全管理データ!N6962</f>
        <v>#REF!</v>
      </c>
      <c r="H4043" s="259" t="e">
        <f>IF(#REF!="無","",IF(#REF!="","",IF(#REF!="悪環境における作業",0.2,IF(#REF!="高所又は地下作業",0.1,IF(#REF!="錯綜場所作業",0.3,IF(#REF!="複雑な制約のある作業",0.4,IF(#REF!="単純な制約のある作業",0.2,0)))))))</f>
        <v>#REF!</v>
      </c>
      <c r="I4043" s="260" t="e">
        <f t="shared" si="249"/>
        <v>#REF!</v>
      </c>
      <c r="J4043" s="258" t="e">
        <f>IF(#REF!&gt;=1,IF(#REF!&gt;=1,#REF!),IF(#REF!&gt;=0,"",))</f>
        <v>#REF!</v>
      </c>
      <c r="K4043" s="241" t="e">
        <f>保全管理データ!N6989</f>
        <v>#REF!</v>
      </c>
      <c r="L4043" s="259" t="e">
        <f>IF(#REF!="","",IF(#REF!="悪環境における作業",0.2,IF(#REF!="高所又は地下作業",0.1,IF(#REF!="錯綜場所作業",0.3,IF(#REF!="複雑な制約のある作業",0.4,IF(#REF!="単純な制約のある作業",0.2,0))))))</f>
        <v>#REF!</v>
      </c>
      <c r="M4043" s="260" t="e">
        <f t="shared" si="250"/>
        <v>#REF!</v>
      </c>
    </row>
    <row r="4044" spans="2:13" s="254" customFormat="1" ht="27.75" customHeight="1" x14ac:dyDescent="0.2">
      <c r="B4044" s="536" t="s">
        <v>263</v>
      </c>
      <c r="C4044" s="537"/>
      <c r="D4044" s="265"/>
      <c r="E4044" s="224" t="s">
        <v>245</v>
      </c>
      <c r="F4044" s="258" t="e">
        <f>IF(#REF!&gt;=1,IF(#REF!&gt;=1,#REF!),IF(#REF!&gt;=0,"",))</f>
        <v>#REF!</v>
      </c>
      <c r="G4044" s="241" t="e">
        <f>保全管理データ!N6963</f>
        <v>#REF!</v>
      </c>
      <c r="H4044" s="259" t="e">
        <f>IF(#REF!="無","",IF(#REF!="","",IF(#REF!="悪環境における作業",0.2,IF(#REF!="高所又は地下作業",0.1,IF(#REF!="錯綜場所作業",0.3,IF(#REF!="複雑な制約のある作業",0.4,IF(#REF!="単純な制約のある作業",0.2,0)))))))</f>
        <v>#REF!</v>
      </c>
      <c r="I4044" s="260" t="e">
        <f t="shared" si="249"/>
        <v>#REF!</v>
      </c>
      <c r="J4044" s="258" t="e">
        <f>IF(#REF!&gt;=1,IF(#REF!&gt;=1,#REF!),IF(#REF!&gt;=0,"",))</f>
        <v>#REF!</v>
      </c>
      <c r="K4044" s="241" t="e">
        <f>保全管理データ!N6990</f>
        <v>#REF!</v>
      </c>
      <c r="L4044" s="259" t="e">
        <f>IF(#REF!="","",IF(#REF!="悪環境における作業",0.2,IF(#REF!="高所又は地下作業",0.1,IF(#REF!="錯綜場所作業",0.3,IF(#REF!="複雑な制約のある作業",0.4,IF(#REF!="単純な制約のある作業",0.2,0))))))</f>
        <v>#REF!</v>
      </c>
      <c r="M4044" s="260" t="e">
        <f t="shared" si="250"/>
        <v>#REF!</v>
      </c>
    </row>
    <row r="4045" spans="2:13" s="254" customFormat="1" ht="27.75" customHeight="1" x14ac:dyDescent="0.2">
      <c r="B4045" s="536" t="s">
        <v>264</v>
      </c>
      <c r="C4045" s="537"/>
      <c r="D4045" s="265"/>
      <c r="E4045" s="224" t="s">
        <v>245</v>
      </c>
      <c r="F4045" s="258" t="e">
        <f>IF(#REF!&gt;=1,IF(#REF!&gt;=1,#REF!),IF(#REF!&gt;=0,"",))</f>
        <v>#REF!</v>
      </c>
      <c r="G4045" s="241" t="e">
        <f>保全管理データ!N6964</f>
        <v>#REF!</v>
      </c>
      <c r="H4045" s="259" t="e">
        <f>IF(#REF!="無","",IF(#REF!="","",IF(#REF!="悪環境における作業",0.2,IF(#REF!="高所又は地下作業",0.1,IF(#REF!="錯綜場所作業",0.3,IF(#REF!="複雑な制約のある作業",0.4,IF(#REF!="単純な制約のある作業",0.2,0)))))))</f>
        <v>#REF!</v>
      </c>
      <c r="I4045" s="260" t="e">
        <f t="shared" si="249"/>
        <v>#REF!</v>
      </c>
      <c r="J4045" s="258" t="e">
        <f>IF(#REF!&gt;=1,IF(#REF!&gt;=1,#REF!),IF(#REF!&gt;=0,"",))</f>
        <v>#REF!</v>
      </c>
      <c r="K4045" s="241" t="e">
        <f>保全管理データ!N6991</f>
        <v>#REF!</v>
      </c>
      <c r="L4045" s="259" t="e">
        <f>IF(#REF!="","",IF(#REF!="悪環境における作業",0.2,IF(#REF!="高所又は地下作業",0.1,IF(#REF!="錯綜場所作業",0.3,IF(#REF!="複雑な制約のある作業",0.4,IF(#REF!="単純な制約のある作業",0.2,0))))))</f>
        <v>#REF!</v>
      </c>
      <c r="M4045" s="260" t="e">
        <f t="shared" si="250"/>
        <v>#REF!</v>
      </c>
    </row>
    <row r="4046" spans="2:13" s="254" customFormat="1" ht="27.75" customHeight="1" x14ac:dyDescent="0.2">
      <c r="B4046" s="536" t="s">
        <v>265</v>
      </c>
      <c r="C4046" s="537"/>
      <c r="D4046" s="265"/>
      <c r="E4046" s="224" t="s">
        <v>245</v>
      </c>
      <c r="F4046" s="258" t="e">
        <f>IF(#REF!&gt;=1,IF(#REF!&gt;=1,#REF!),IF(#REF!&gt;=0,"",))</f>
        <v>#REF!</v>
      </c>
      <c r="G4046" s="241" t="e">
        <f>保全管理データ!N6965</f>
        <v>#REF!</v>
      </c>
      <c r="H4046" s="259" t="e">
        <f>IF(#REF!="無","",IF(#REF!="","",IF(#REF!="悪環境における作業",0.2,IF(#REF!="高所又は地下作業",0.1,IF(#REF!="錯綜場所作業",0.3,IF(#REF!="複雑な制約のある作業",0.4,IF(#REF!="単純な制約のある作業",0.2,0)))))))</f>
        <v>#REF!</v>
      </c>
      <c r="I4046" s="260" t="e">
        <f t="shared" si="249"/>
        <v>#REF!</v>
      </c>
      <c r="J4046" s="258" t="e">
        <f>IF(#REF!&gt;=1,IF(#REF!&gt;=1,#REF!),IF(#REF!&gt;=0,"",))</f>
        <v>#REF!</v>
      </c>
      <c r="K4046" s="241" t="e">
        <f>保全管理データ!N6992</f>
        <v>#REF!</v>
      </c>
      <c r="L4046" s="259" t="e">
        <f>IF(#REF!="","",IF(#REF!="悪環境における作業",0.2,IF(#REF!="高所又は地下作業",0.1,IF(#REF!="錯綜場所作業",0.3,IF(#REF!="複雑な制約のある作業",0.4,IF(#REF!="単純な制約のある作業",0.2,0))))))</f>
        <v>#REF!</v>
      </c>
      <c r="M4046" s="260" t="e">
        <f t="shared" si="250"/>
        <v>#REF!</v>
      </c>
    </row>
    <row r="4047" spans="2:13" s="254" customFormat="1" ht="27.75" customHeight="1" x14ac:dyDescent="0.2">
      <c r="B4047" s="536" t="s">
        <v>266</v>
      </c>
      <c r="C4047" s="537"/>
      <c r="D4047" s="265"/>
      <c r="E4047" s="224" t="s">
        <v>245</v>
      </c>
      <c r="F4047" s="258" t="e">
        <f>IF(#REF!&gt;=1,IF(#REF!&gt;=1,#REF!),IF(#REF!&gt;=0,"",))</f>
        <v>#REF!</v>
      </c>
      <c r="G4047" s="241" t="e">
        <f>保全管理データ!N6966</f>
        <v>#REF!</v>
      </c>
      <c r="H4047" s="259" t="e">
        <f>IF(#REF!="無","",IF(#REF!="","",IF(#REF!="悪環境における作業",0.2,IF(#REF!="高所又は地下作業",0.1,IF(#REF!="錯綜場所作業",0.3,IF(#REF!="複雑な制約のある作業",0.4,IF(#REF!="単純な制約のある作業",0.2,0)))))))</f>
        <v>#REF!</v>
      </c>
      <c r="I4047" s="260" t="e">
        <f t="shared" si="249"/>
        <v>#REF!</v>
      </c>
      <c r="J4047" s="258" t="e">
        <f>IF(#REF!&gt;=1,IF(#REF!&gt;=1,#REF!),IF(#REF!&gt;=0,"",))</f>
        <v>#REF!</v>
      </c>
      <c r="K4047" s="241" t="e">
        <f>保全管理データ!N6993</f>
        <v>#REF!</v>
      </c>
      <c r="L4047" s="259" t="e">
        <f>IF(#REF!="","",IF(#REF!="悪環境における作業",0.2,IF(#REF!="高所又は地下作業",0.1,IF(#REF!="錯綜場所作業",0.3,IF(#REF!="複雑な制約のある作業",0.4,IF(#REF!="単純な制約のある作業",0.2,0))))))</f>
        <v>#REF!</v>
      </c>
      <c r="M4047" s="260" t="e">
        <f t="shared" si="250"/>
        <v>#REF!</v>
      </c>
    </row>
    <row r="4048" spans="2:13" s="254" customFormat="1" ht="27.75" customHeight="1" x14ac:dyDescent="0.2">
      <c r="B4048" s="536" t="s">
        <v>81</v>
      </c>
      <c r="C4048" s="537"/>
      <c r="D4048" s="265"/>
      <c r="E4048" s="224" t="s">
        <v>245</v>
      </c>
      <c r="F4048" s="258" t="e">
        <f>IF(#REF!&gt;=1,IF(#REF!&gt;=1,#REF!),IF(#REF!&gt;=0,"",))</f>
        <v>#REF!</v>
      </c>
      <c r="G4048" s="241" t="e">
        <f>保全管理データ!N6967</f>
        <v>#REF!</v>
      </c>
      <c r="H4048" s="259" t="e">
        <f>IF(#REF!="無","",IF(#REF!="","",IF(#REF!="悪環境における作業",0.2,IF(#REF!="高所又は地下作業",0.1,IF(#REF!="錯綜場所作業",0.3,IF(#REF!="複雑な制約のある作業",0.4,IF(#REF!="単純な制約のある作業",0.2,0)))))))</f>
        <v>#REF!</v>
      </c>
      <c r="I4048" s="260" t="e">
        <f t="shared" si="249"/>
        <v>#REF!</v>
      </c>
      <c r="J4048" s="258" t="e">
        <f>IF(#REF!&gt;=1,IF(#REF!&gt;=1,#REF!),IF(#REF!&gt;=0,"",))</f>
        <v>#REF!</v>
      </c>
      <c r="K4048" s="241" t="e">
        <f>保全管理データ!N6994</f>
        <v>#REF!</v>
      </c>
      <c r="L4048" s="259" t="e">
        <f>IF(#REF!="","",IF(#REF!="悪環境における作業",0.2,IF(#REF!="高所又は地下作業",0.1,IF(#REF!="錯綜場所作業",0.3,IF(#REF!="複雑な制約のある作業",0.4,IF(#REF!="単純な制約のある作業",0.2,0))))))</f>
        <v>#REF!</v>
      </c>
      <c r="M4048" s="260" t="e">
        <f t="shared" si="250"/>
        <v>#REF!</v>
      </c>
    </row>
    <row r="4049" spans="2:13" s="254" customFormat="1" ht="27.75" customHeight="1" x14ac:dyDescent="0.2">
      <c r="B4049" s="536" t="s">
        <v>267</v>
      </c>
      <c r="C4049" s="537"/>
      <c r="D4049" s="265"/>
      <c r="E4049" s="224" t="s">
        <v>247</v>
      </c>
      <c r="F4049" s="258" t="e">
        <f>IF(#REF!&gt;=1,IF(#REF!&gt;=1,#REF!),IF(#REF!&gt;=0,"",))</f>
        <v>#REF!</v>
      </c>
      <c r="G4049" s="241" t="e">
        <f>保全管理データ!N6968</f>
        <v>#REF!</v>
      </c>
      <c r="H4049" s="259" t="e">
        <f>IF(#REF!="無","",IF(#REF!="","",IF(#REF!="悪環境における作業",0.2,IF(#REF!="高所又は地下作業",0.1,IF(#REF!="錯綜場所作業",0.3,IF(#REF!="複雑な制約のある作業",0.4,IF(#REF!="単純な制約のある作業",0.2,0)))))))</f>
        <v>#REF!</v>
      </c>
      <c r="I4049" s="260" t="e">
        <f t="shared" si="249"/>
        <v>#REF!</v>
      </c>
      <c r="J4049" s="258" t="e">
        <f>IF(#REF!&gt;=1,IF(#REF!&gt;=1,#REF!),IF(#REF!&gt;=0,"",))</f>
        <v>#REF!</v>
      </c>
      <c r="K4049" s="241" t="e">
        <f>保全管理データ!N6995</f>
        <v>#REF!</v>
      </c>
      <c r="L4049" s="259" t="e">
        <f>IF(#REF!="","",IF(#REF!="悪環境における作業",0.2,IF(#REF!="高所又は地下作業",0.1,IF(#REF!="錯綜場所作業",0.3,IF(#REF!="複雑な制約のある作業",0.4,IF(#REF!="単純な制約のある作業",0.2,0))))))</f>
        <v>#REF!</v>
      </c>
      <c r="M4049" s="260" t="e">
        <f t="shared" si="250"/>
        <v>#REF!</v>
      </c>
    </row>
    <row r="4050" spans="2:13" s="254" customFormat="1" ht="27.75" customHeight="1" x14ac:dyDescent="0.2">
      <c r="B4050" s="536" t="s">
        <v>268</v>
      </c>
      <c r="C4050" s="537"/>
      <c r="D4050" s="265"/>
      <c r="E4050" s="224" t="s">
        <v>246</v>
      </c>
      <c r="F4050" s="258" t="e">
        <f>IF(#REF!&gt;=1,IF(#REF!&gt;=1,#REF!),IF(#REF!&gt;=0,"",))</f>
        <v>#REF!</v>
      </c>
      <c r="G4050" s="241" t="e">
        <f>保全管理データ!N6969</f>
        <v>#REF!</v>
      </c>
      <c r="H4050" s="259" t="e">
        <f>IF(#REF!="無","",IF(#REF!="","",IF(#REF!="悪環境における作業",0.2,IF(#REF!="高所又は地下作業",0.1,IF(#REF!="錯綜場所作業",0.3,IF(#REF!="複雑な制約のある作業",0.4,IF(#REF!="単純な制約のある作業",0.2,0)))))))</f>
        <v>#REF!</v>
      </c>
      <c r="I4050" s="260" t="e">
        <f t="shared" si="249"/>
        <v>#REF!</v>
      </c>
      <c r="J4050" s="258" t="e">
        <f>IF(#REF!&gt;=1,IF(#REF!&gt;=1,#REF!),IF(#REF!&gt;=0,"",))</f>
        <v>#REF!</v>
      </c>
      <c r="K4050" s="241" t="e">
        <f>保全管理データ!N6996</f>
        <v>#REF!</v>
      </c>
      <c r="L4050" s="259" t="e">
        <f>IF(#REF!="","",IF(#REF!="悪環境における作業",0.2,IF(#REF!="高所又は地下作業",0.1,IF(#REF!="錯綜場所作業",0.3,IF(#REF!="複雑な制約のある作業",0.4,IF(#REF!="単純な制約のある作業",0.2,0))))))</f>
        <v>#REF!</v>
      </c>
      <c r="M4050" s="260" t="e">
        <f t="shared" si="250"/>
        <v>#REF!</v>
      </c>
    </row>
    <row r="4051" spans="2:13" s="254" customFormat="1" ht="27.75" customHeight="1" thickBot="1" x14ac:dyDescent="0.25">
      <c r="B4051" s="538" t="s">
        <v>269</v>
      </c>
      <c r="C4051" s="539"/>
      <c r="D4051" s="266"/>
      <c r="E4051" s="252" t="s">
        <v>245</v>
      </c>
      <c r="F4051" s="261" t="e">
        <f>IF(#REF!&gt;=1,IF(#REF!&gt;=1,#REF!),IF(#REF!&gt;=0,"",))</f>
        <v>#REF!</v>
      </c>
      <c r="G4051" s="245" t="e">
        <f>保全管理データ!N6970</f>
        <v>#REF!</v>
      </c>
      <c r="H4051" s="259" t="e">
        <f>IF(#REF!="無","",IF(#REF!="","",IF(#REF!="悪環境における作業",0.2,IF(#REF!="高所又は地下作業",0.1,IF(#REF!="錯綜場所作業",0.3,IF(#REF!="複雑な制約のある作業",0.4,IF(#REF!="単純な制約のある作業",0.2,0)))))))</f>
        <v>#REF!</v>
      </c>
      <c r="I4051" s="260" t="e">
        <f t="shared" si="249"/>
        <v>#REF!</v>
      </c>
      <c r="J4051" s="258" t="e">
        <f>IF(#REF!&gt;=1,IF(#REF!&gt;=1,#REF!),IF(#REF!&gt;=0,"",))</f>
        <v>#REF!</v>
      </c>
      <c r="K4051" s="241" t="e">
        <f>保全管理データ!N6997</f>
        <v>#REF!</v>
      </c>
      <c r="L4051" s="259" t="e">
        <f>IF(#REF!="","",IF(#REF!="悪環境における作業",0.2,IF(#REF!="高所又は地下作業",0.1,IF(#REF!="錯綜場所作業",0.3,IF(#REF!="複雑な制約のある作業",0.4,IF(#REF!="単純な制約のある作業",0.2,0))))))</f>
        <v>#REF!</v>
      </c>
      <c r="M4051" s="260" t="e">
        <f t="shared" si="250"/>
        <v>#REF!</v>
      </c>
    </row>
    <row r="4052" spans="2:13" s="254" customFormat="1" ht="27.75" customHeight="1" thickBot="1" x14ac:dyDescent="0.25">
      <c r="B4052" s="532" t="s">
        <v>190</v>
      </c>
      <c r="C4052" s="532"/>
      <c r="D4052" s="532"/>
      <c r="E4052" s="532"/>
      <c r="F4052" s="533" t="e">
        <f>SUM(I4028:I4051)</f>
        <v>#REF!</v>
      </c>
      <c r="G4052" s="534"/>
      <c r="H4052" s="534"/>
      <c r="I4052" s="535"/>
      <c r="J4052" s="533" t="e">
        <f>IF(SUM(J4028:J4051)=0,"0.00",SUM(M4028:M4051))</f>
        <v>#REF!</v>
      </c>
      <c r="K4052" s="534"/>
      <c r="L4052" s="534"/>
      <c r="M4052" s="535"/>
    </row>
    <row r="4053" spans="2:13" s="254" customFormat="1" ht="27.75" customHeight="1" thickBot="1" x14ac:dyDescent="0.25">
      <c r="B4053" s="532" t="s">
        <v>97</v>
      </c>
      <c r="C4053" s="532"/>
      <c r="D4053" s="532"/>
      <c r="E4053" s="532"/>
      <c r="F4053" s="533" t="e">
        <f>IF(#REF!="５年以下","0",IF(#REF!="５年～１０年",0.1,IF(#REF!="１０年以上",0.15)))</f>
        <v>#REF!</v>
      </c>
      <c r="G4053" s="534"/>
      <c r="H4053" s="534"/>
      <c r="I4053" s="534"/>
      <c r="J4053" s="534"/>
      <c r="K4053" s="534"/>
      <c r="L4053" s="534"/>
      <c r="M4053" s="535"/>
    </row>
    <row r="4054" spans="2:13" s="254" customFormat="1" ht="27.75" customHeight="1" thickBot="1" x14ac:dyDescent="0.25">
      <c r="B4054" s="533" t="s">
        <v>273</v>
      </c>
      <c r="C4054" s="534"/>
      <c r="D4054" s="534"/>
      <c r="E4054" s="535"/>
      <c r="F4054" s="533" t="e">
        <f>F4052*(1+F4053)</f>
        <v>#REF!</v>
      </c>
      <c r="G4054" s="534"/>
      <c r="H4054" s="534"/>
      <c r="I4054" s="534"/>
      <c r="J4054" s="533" t="e">
        <f>J4052*(1+F4053)</f>
        <v>#REF!</v>
      </c>
      <c r="K4054" s="534"/>
      <c r="L4054" s="534"/>
      <c r="M4054" s="535"/>
    </row>
    <row r="4055" spans="2:13" s="254" customFormat="1" ht="27.75" customHeight="1" thickBot="1" x14ac:dyDescent="0.25">
      <c r="B4055" s="532" t="s">
        <v>191</v>
      </c>
      <c r="C4055" s="532"/>
      <c r="D4055" s="532"/>
      <c r="E4055" s="532"/>
      <c r="F4055" s="533" t="e">
        <f>#REF!*(#REF!*#REF!+#REF!*#REF!)</f>
        <v>#REF!</v>
      </c>
      <c r="G4055" s="534"/>
      <c r="H4055" s="535"/>
      <c r="I4055" s="532" t="e">
        <f>#REF!</f>
        <v>#REF!</v>
      </c>
      <c r="J4055" s="533"/>
      <c r="K4055" s="263" t="s">
        <v>230</v>
      </c>
      <c r="L4055" s="535" t="e">
        <f>B4026</f>
        <v>#REF!</v>
      </c>
      <c r="M4055" s="532"/>
    </row>
    <row r="4056" spans="2:13" s="254" customFormat="1" ht="45" customHeight="1" thickBot="1" x14ac:dyDescent="0.25">
      <c r="B4056" s="253"/>
      <c r="C4056" s="253"/>
      <c r="D4056" s="253"/>
      <c r="E4056" s="253"/>
      <c r="F4056" s="253"/>
      <c r="G4056" s="253"/>
      <c r="H4056" s="253"/>
      <c r="I4056" s="253"/>
      <c r="J4056" s="253"/>
      <c r="K4056" s="253"/>
      <c r="L4056" s="253"/>
      <c r="M4056" s="253"/>
    </row>
    <row r="4057" spans="2:13" s="254" customFormat="1" ht="27.75" customHeight="1" thickBot="1" x14ac:dyDescent="0.25">
      <c r="B4057" s="542" t="s">
        <v>128</v>
      </c>
      <c r="C4057" s="543"/>
      <c r="D4057" s="543"/>
      <c r="E4057" s="544"/>
      <c r="F4057" s="253"/>
      <c r="G4057" s="253"/>
      <c r="H4057" s="253"/>
      <c r="I4057" s="253"/>
      <c r="J4057" s="253"/>
      <c r="K4057" s="253"/>
      <c r="L4057" s="253"/>
      <c r="M4057" s="253"/>
    </row>
    <row r="4058" spans="2:13" s="254" customFormat="1" ht="27.75" customHeight="1" x14ac:dyDescent="0.2">
      <c r="B4058" s="545" t="e">
        <f>#REF!</f>
        <v>#REF!</v>
      </c>
      <c r="C4058" s="546"/>
      <c r="D4058" s="547"/>
      <c r="E4058" s="548"/>
      <c r="F4058" s="552" t="s">
        <v>240</v>
      </c>
      <c r="G4058" s="553"/>
      <c r="H4058" s="553"/>
      <c r="I4058" s="554"/>
      <c r="J4058" s="552" t="s">
        <v>239</v>
      </c>
      <c r="K4058" s="553"/>
      <c r="L4058" s="553"/>
      <c r="M4058" s="554"/>
    </row>
    <row r="4059" spans="2:13" s="254" customFormat="1" ht="27.75" customHeight="1" thickBot="1" x14ac:dyDescent="0.25">
      <c r="B4059" s="549"/>
      <c r="C4059" s="550"/>
      <c r="D4059" s="550"/>
      <c r="E4059" s="551"/>
      <c r="F4059" s="255" t="s">
        <v>149</v>
      </c>
      <c r="G4059" s="256" t="s">
        <v>151</v>
      </c>
      <c r="H4059" s="256" t="s">
        <v>96</v>
      </c>
      <c r="I4059" s="257" t="s">
        <v>150</v>
      </c>
      <c r="J4059" s="255" t="s">
        <v>149</v>
      </c>
      <c r="K4059" s="256" t="s">
        <v>151</v>
      </c>
      <c r="L4059" s="256" t="s">
        <v>96</v>
      </c>
      <c r="M4059" s="257" t="s">
        <v>150</v>
      </c>
    </row>
    <row r="4060" spans="2:13" s="254" customFormat="1" ht="27.75" customHeight="1" thickTop="1" x14ac:dyDescent="0.2">
      <c r="B4060" s="540" t="s">
        <v>241</v>
      </c>
      <c r="C4060" s="541"/>
      <c r="D4060" s="264"/>
      <c r="E4060" s="237" t="s">
        <v>242</v>
      </c>
      <c r="F4060" s="258" t="e">
        <f>IF(#REF!&gt;=1,IF(#REF!&gt;=1,#REF!),IF(#REF!&gt;=0,"",))</f>
        <v>#REF!</v>
      </c>
      <c r="G4060" s="241" t="e">
        <f>保全管理データ!N7003</f>
        <v>#REF!</v>
      </c>
      <c r="H4060" s="259" t="e">
        <f>IF(#REF!="無","",IF(#REF!="","",IF(#REF!="悪環境における作業",0.2,IF(#REF!="高所又は地下作業",0.1,IF(#REF!="錯綜場所作業",0.3,IF(#REF!="複雑な制約のある作業",0.4,IF(#REF!="単純な制約のある作業",0.2,0)))))))</f>
        <v>#REF!</v>
      </c>
      <c r="I4060" s="260" t="e">
        <f>IF(F4060="","",F4060*G4060*(1+IF(H4060="",0,H4060)))</f>
        <v>#REF!</v>
      </c>
      <c r="J4060" s="258" t="e">
        <f>IF(#REF!&gt;=1,IF(#REF!&gt;=1,#REF!),IF(#REF!&gt;=0,"",))</f>
        <v>#REF!</v>
      </c>
      <c r="K4060" s="241" t="e">
        <f>保全管理データ!N7030</f>
        <v>#REF!</v>
      </c>
      <c r="L4060" s="259" t="e">
        <f>IF(#REF!="","",IF(#REF!="悪環境における作業",0.2,IF(#REF!="高所又は地下作業",0.1,IF(#REF!="錯綜場所作業",0.3,IF(#REF!="複雑な制約のある作業",0.4,IF(#REF!="単純な制約のある作業",0.2,0))))))</f>
        <v>#REF!</v>
      </c>
      <c r="M4060" s="260" t="e">
        <f>IF(J4060="","",J4060*K4060*(1+IF(L4060="",0,L4060)))</f>
        <v>#REF!</v>
      </c>
    </row>
    <row r="4061" spans="2:13" s="254" customFormat="1" ht="27.75" customHeight="1" x14ac:dyDescent="0.2">
      <c r="B4061" s="536" t="s">
        <v>243</v>
      </c>
      <c r="C4061" s="537"/>
      <c r="D4061" s="265"/>
      <c r="E4061" s="224" t="s">
        <v>242</v>
      </c>
      <c r="F4061" s="258" t="e">
        <f>IF(#REF!&gt;=1,IF(#REF!&gt;=1,#REF!),IF(#REF!&gt;=0,"",))</f>
        <v>#REF!</v>
      </c>
      <c r="G4061" s="241" t="e">
        <f>保全管理データ!N7004</f>
        <v>#REF!</v>
      </c>
      <c r="H4061" s="259" t="e">
        <f>IF(#REF!="無","",IF(#REF!="","",IF(#REF!="悪環境における作業",0.2,IF(#REF!="高所又は地下作業",0.1,IF(#REF!="錯綜場所作業",0.3,IF(#REF!="複雑な制約のある作業",0.4,IF(#REF!="単純な制約のある作業",0.2,0)))))))</f>
        <v>#REF!</v>
      </c>
      <c r="I4061" s="260" t="e">
        <f t="shared" ref="I4061:I4083" si="251">IF(F4061="","",F4061*G4061*(1+IF(H4061="",0,H4061)))</f>
        <v>#REF!</v>
      </c>
      <c r="J4061" s="258" t="e">
        <f>IF(#REF!&gt;=1,IF(#REF!&gt;=1,#REF!),IF(#REF!&gt;=0,"",))</f>
        <v>#REF!</v>
      </c>
      <c r="K4061" s="241" t="e">
        <f>保全管理データ!N7031</f>
        <v>#REF!</v>
      </c>
      <c r="L4061" s="259" t="e">
        <f>IF(#REF!="","",IF(#REF!="悪環境における作業",0.2,IF(#REF!="高所又は地下作業",0.1,IF(#REF!="錯綜場所作業",0.3,IF(#REF!="複雑な制約のある作業",0.4,IF(#REF!="単純な制約のある作業",0.2,0))))))</f>
        <v>#REF!</v>
      </c>
      <c r="M4061" s="260" t="e">
        <f t="shared" ref="M4061:M4083" si="252">IF(J4061="","",J4061*K4061*(1+IF(L4061="",0,L4061)))</f>
        <v>#REF!</v>
      </c>
    </row>
    <row r="4062" spans="2:13" s="254" customFormat="1" ht="27.75" customHeight="1" x14ac:dyDescent="0.2">
      <c r="B4062" s="536" t="s">
        <v>249</v>
      </c>
      <c r="C4062" s="537"/>
      <c r="D4062" s="265"/>
      <c r="E4062" s="224" t="s">
        <v>244</v>
      </c>
      <c r="F4062" s="258" t="e">
        <f>IF(#REF!&gt;=1,IF(#REF!&gt;=1,#REF!),IF(#REF!&gt;=0,"",))</f>
        <v>#REF!</v>
      </c>
      <c r="G4062" s="241" t="e">
        <f>保全管理データ!N7005</f>
        <v>#REF!</v>
      </c>
      <c r="H4062" s="259" t="e">
        <f>IF(#REF!="無","",IF(#REF!="","",IF(#REF!="悪環境における作業",0.2,IF(#REF!="高所又は地下作業",0.1,IF(#REF!="錯綜場所作業",0.3,IF(#REF!="複雑な制約のある作業",0.4,IF(#REF!="単純な制約のある作業",0.2,0)))))))</f>
        <v>#REF!</v>
      </c>
      <c r="I4062" s="260" t="e">
        <f t="shared" si="251"/>
        <v>#REF!</v>
      </c>
      <c r="J4062" s="258" t="e">
        <f>IF(#REF!&gt;=1,IF(#REF!&gt;=1,#REF!),IF(#REF!&gt;=0,"",))</f>
        <v>#REF!</v>
      </c>
      <c r="K4062" s="241" t="e">
        <f>保全管理データ!N7032</f>
        <v>#REF!</v>
      </c>
      <c r="L4062" s="259" t="e">
        <f>IF(#REF!="","",IF(#REF!="悪環境における作業",0.2,IF(#REF!="高所又は地下作業",0.1,IF(#REF!="錯綜場所作業",0.3,IF(#REF!="複雑な制約のある作業",0.4,IF(#REF!="単純な制約のある作業",0.2,0))))))</f>
        <v>#REF!</v>
      </c>
      <c r="M4062" s="260" t="e">
        <f t="shared" si="252"/>
        <v>#REF!</v>
      </c>
    </row>
    <row r="4063" spans="2:13" s="254" customFormat="1" ht="27.75" customHeight="1" x14ac:dyDescent="0.2">
      <c r="B4063" s="536" t="s">
        <v>250</v>
      </c>
      <c r="C4063" s="537"/>
      <c r="D4063" s="265"/>
      <c r="E4063" s="224" t="s">
        <v>244</v>
      </c>
      <c r="F4063" s="258" t="e">
        <f>IF(#REF!&gt;=1,IF(#REF!&gt;=1,#REF!),IF(#REF!&gt;=0,"",))</f>
        <v>#REF!</v>
      </c>
      <c r="G4063" s="241" t="e">
        <f>保全管理データ!N7006</f>
        <v>#REF!</v>
      </c>
      <c r="H4063" s="259" t="e">
        <f>IF(#REF!="無","",IF(#REF!="","",IF(#REF!="悪環境における作業",0.2,IF(#REF!="高所又は地下作業",0.1,IF(#REF!="錯綜場所作業",0.3,IF(#REF!="複雑な制約のある作業",0.4,IF(#REF!="単純な制約のある作業",0.2,0)))))))</f>
        <v>#REF!</v>
      </c>
      <c r="I4063" s="260" t="e">
        <f t="shared" si="251"/>
        <v>#REF!</v>
      </c>
      <c r="J4063" s="258" t="e">
        <f>IF(#REF!&gt;=1,IF(#REF!&gt;=1,#REF!),IF(#REF!&gt;=0,"",))</f>
        <v>#REF!</v>
      </c>
      <c r="K4063" s="241" t="e">
        <f>保全管理データ!N7033</f>
        <v>#REF!</v>
      </c>
      <c r="L4063" s="259" t="e">
        <f>IF(#REF!="","",IF(#REF!="悪環境における作業",0.2,IF(#REF!="高所又は地下作業",0.1,IF(#REF!="錯綜場所作業",0.3,IF(#REF!="複雑な制約のある作業",0.4,IF(#REF!="単純な制約のある作業",0.2,0))))))</f>
        <v>#REF!</v>
      </c>
      <c r="M4063" s="260" t="e">
        <f t="shared" si="252"/>
        <v>#REF!</v>
      </c>
    </row>
    <row r="4064" spans="2:13" s="254" customFormat="1" ht="27.75" customHeight="1" x14ac:dyDescent="0.2">
      <c r="B4064" s="536" t="s">
        <v>251</v>
      </c>
      <c r="C4064" s="537"/>
      <c r="D4064" s="265"/>
      <c r="E4064" s="224" t="s">
        <v>242</v>
      </c>
      <c r="F4064" s="258" t="e">
        <f>IF(#REF!&gt;=1,IF(#REF!&gt;=1,#REF!),IF(#REF!&gt;=0,"",))</f>
        <v>#REF!</v>
      </c>
      <c r="G4064" s="241" t="e">
        <f>保全管理データ!N7007</f>
        <v>#REF!</v>
      </c>
      <c r="H4064" s="259" t="e">
        <f>IF(#REF!="無","",IF(#REF!="","",IF(#REF!="悪環境における作業",0.2,IF(#REF!="高所又は地下作業",0.1,IF(#REF!="錯綜場所作業",0.3,IF(#REF!="複雑な制約のある作業",0.4,IF(#REF!="単純な制約のある作業",0.2,0)))))))</f>
        <v>#REF!</v>
      </c>
      <c r="I4064" s="260" t="e">
        <f t="shared" si="251"/>
        <v>#REF!</v>
      </c>
      <c r="J4064" s="258" t="e">
        <f>IF(#REF!&gt;=1,IF(#REF!&gt;=1,#REF!),IF(#REF!&gt;=0,"",))</f>
        <v>#REF!</v>
      </c>
      <c r="K4064" s="241" t="e">
        <f>保全管理データ!N7034</f>
        <v>#REF!</v>
      </c>
      <c r="L4064" s="259" t="e">
        <f>IF(#REF!="","",IF(#REF!="悪環境における作業",0.2,IF(#REF!="高所又は地下作業",0.1,IF(#REF!="錯綜場所作業",0.3,IF(#REF!="複雑な制約のある作業",0.4,IF(#REF!="単純な制約のある作業",0.2,0))))))</f>
        <v>#REF!</v>
      </c>
      <c r="M4064" s="260" t="e">
        <f t="shared" si="252"/>
        <v>#REF!</v>
      </c>
    </row>
    <row r="4065" spans="2:13" s="254" customFormat="1" ht="27.75" customHeight="1" x14ac:dyDescent="0.2">
      <c r="B4065" s="536" t="s">
        <v>252</v>
      </c>
      <c r="C4065" s="537"/>
      <c r="D4065" s="265"/>
      <c r="E4065" s="224" t="s">
        <v>244</v>
      </c>
      <c r="F4065" s="258" t="e">
        <f>IF(#REF!&gt;=1,IF(#REF!&gt;=1,#REF!),IF(#REF!&gt;=0,"",))</f>
        <v>#REF!</v>
      </c>
      <c r="G4065" s="241" t="e">
        <f>保全管理データ!N7008</f>
        <v>#REF!</v>
      </c>
      <c r="H4065" s="259" t="e">
        <f>IF(#REF!="無","",IF(#REF!="","",IF(#REF!="悪環境における作業",0.2,IF(#REF!="高所又は地下作業",0.1,IF(#REF!="錯綜場所作業",0.3,IF(#REF!="複雑な制約のある作業",0.4,IF(#REF!="単純な制約のある作業",0.2,0)))))))</f>
        <v>#REF!</v>
      </c>
      <c r="I4065" s="260" t="e">
        <f t="shared" si="251"/>
        <v>#REF!</v>
      </c>
      <c r="J4065" s="258" t="e">
        <f>IF(#REF!&gt;=1,IF(#REF!&gt;=1,#REF!),IF(#REF!&gt;=0,"",))</f>
        <v>#REF!</v>
      </c>
      <c r="K4065" s="241" t="e">
        <f>保全管理データ!N7035</f>
        <v>#REF!</v>
      </c>
      <c r="L4065" s="259" t="e">
        <f>IF(#REF!="","",IF(#REF!="悪環境における作業",0.2,IF(#REF!="高所又は地下作業",0.1,IF(#REF!="錯綜場所作業",0.3,IF(#REF!="複雑な制約のある作業",0.4,IF(#REF!="単純な制約のある作業",0.2,0))))))</f>
        <v>#REF!</v>
      </c>
      <c r="M4065" s="260" t="e">
        <f t="shared" si="252"/>
        <v>#REF!</v>
      </c>
    </row>
    <row r="4066" spans="2:13" s="254" customFormat="1" ht="27.75" customHeight="1" x14ac:dyDescent="0.2">
      <c r="B4066" s="536" t="s">
        <v>253</v>
      </c>
      <c r="C4066" s="537"/>
      <c r="D4066" s="265"/>
      <c r="E4066" s="224" t="s">
        <v>242</v>
      </c>
      <c r="F4066" s="258" t="e">
        <f>IF(#REF!&gt;=1,IF(#REF!&gt;=1,#REF!),IF(#REF!&gt;=0,"",))</f>
        <v>#REF!</v>
      </c>
      <c r="G4066" s="241" t="e">
        <f>保全管理データ!N7009</f>
        <v>#REF!</v>
      </c>
      <c r="H4066" s="259" t="e">
        <f>IF(#REF!="無","",IF(#REF!="","",IF(#REF!="悪環境における作業",0.2,IF(#REF!="高所又は地下作業",0.1,IF(#REF!="錯綜場所作業",0.3,IF(#REF!="複雑な制約のある作業",0.4,IF(#REF!="単純な制約のある作業",0.2,0)))))))</f>
        <v>#REF!</v>
      </c>
      <c r="I4066" s="260" t="e">
        <f t="shared" si="251"/>
        <v>#REF!</v>
      </c>
      <c r="J4066" s="258" t="e">
        <f>IF(#REF!&gt;=1,IF(#REF!&gt;=1,#REF!),IF(#REF!&gt;=0,"",))</f>
        <v>#REF!</v>
      </c>
      <c r="K4066" s="241" t="e">
        <f>保全管理データ!N7036</f>
        <v>#REF!</v>
      </c>
      <c r="L4066" s="259" t="e">
        <f>IF(#REF!="","",IF(#REF!="悪環境における作業",0.2,IF(#REF!="高所又は地下作業",0.1,IF(#REF!="錯綜場所作業",0.3,IF(#REF!="複雑な制約のある作業",0.4,IF(#REF!="単純な制約のある作業",0.2,0))))))</f>
        <v>#REF!</v>
      </c>
      <c r="M4066" s="260" t="e">
        <f t="shared" si="252"/>
        <v>#REF!</v>
      </c>
    </row>
    <row r="4067" spans="2:13" s="254" customFormat="1" ht="27.75" customHeight="1" x14ac:dyDescent="0.2">
      <c r="B4067" s="536" t="s">
        <v>254</v>
      </c>
      <c r="C4067" s="537"/>
      <c r="D4067" s="265"/>
      <c r="E4067" s="224" t="s">
        <v>242</v>
      </c>
      <c r="F4067" s="258" t="e">
        <f>IF(#REF!&gt;=1,IF(#REF!&gt;=1,#REF!),IF(#REF!&gt;=0,"",))</f>
        <v>#REF!</v>
      </c>
      <c r="G4067" s="241" t="e">
        <f>保全管理データ!N7010</f>
        <v>#REF!</v>
      </c>
      <c r="H4067" s="259" t="e">
        <f>IF(#REF!="無","",IF(#REF!="","",IF(#REF!="悪環境における作業",0.2,IF(#REF!="高所又は地下作業",0.1,IF(#REF!="錯綜場所作業",0.3,IF(#REF!="複雑な制約のある作業",0.4,IF(#REF!="単純な制約のある作業",0.2,0)))))))</f>
        <v>#REF!</v>
      </c>
      <c r="I4067" s="260" t="e">
        <f t="shared" si="251"/>
        <v>#REF!</v>
      </c>
      <c r="J4067" s="258" t="e">
        <f>IF(#REF!&gt;=1,IF(#REF!&gt;=1,#REF!),IF(#REF!&gt;=0,"",))</f>
        <v>#REF!</v>
      </c>
      <c r="K4067" s="241" t="e">
        <f>保全管理データ!N7037</f>
        <v>#REF!</v>
      </c>
      <c r="L4067" s="259" t="e">
        <f>IF(#REF!="","",IF(#REF!="悪環境における作業",0.2,IF(#REF!="高所又は地下作業",0.1,IF(#REF!="錯綜場所作業",0.3,IF(#REF!="複雑な制約のある作業",0.4,IF(#REF!="単純な制約のある作業",0.2,0))))))</f>
        <v>#REF!</v>
      </c>
      <c r="M4067" s="260" t="e">
        <f t="shared" si="252"/>
        <v>#REF!</v>
      </c>
    </row>
    <row r="4068" spans="2:13" s="254" customFormat="1" ht="27.75" customHeight="1" x14ac:dyDescent="0.2">
      <c r="B4068" s="536" t="s">
        <v>255</v>
      </c>
      <c r="C4068" s="537"/>
      <c r="D4068" s="265"/>
      <c r="E4068" s="224" t="s">
        <v>245</v>
      </c>
      <c r="F4068" s="258" t="e">
        <f>IF(#REF!&gt;=1,IF(#REF!&gt;=1,#REF!),IF(#REF!&gt;=0,"",))</f>
        <v>#REF!</v>
      </c>
      <c r="G4068" s="241" t="e">
        <f>保全管理データ!N7011</f>
        <v>#REF!</v>
      </c>
      <c r="H4068" s="259" t="e">
        <f>IF(#REF!="無","",IF(#REF!="","",IF(#REF!="悪環境における作業",0.2,IF(#REF!="高所又は地下作業",0.1,IF(#REF!="錯綜場所作業",0.3,IF(#REF!="複雑な制約のある作業",0.4,IF(#REF!="単純な制約のある作業",0.2,0)))))))</f>
        <v>#REF!</v>
      </c>
      <c r="I4068" s="260" t="e">
        <f t="shared" si="251"/>
        <v>#REF!</v>
      </c>
      <c r="J4068" s="258" t="e">
        <f>IF(#REF!&gt;=1,IF(#REF!&gt;=1,#REF!),IF(#REF!&gt;=0,"",))</f>
        <v>#REF!</v>
      </c>
      <c r="K4068" s="241" t="e">
        <f>保全管理データ!N7038</f>
        <v>#REF!</v>
      </c>
      <c r="L4068" s="259" t="e">
        <f>IF(#REF!="","",IF(#REF!="悪環境における作業",0.2,IF(#REF!="高所又は地下作業",0.1,IF(#REF!="錯綜場所作業",0.3,IF(#REF!="複雑な制約のある作業",0.4,IF(#REF!="単純な制約のある作業",0.2,0))))))</f>
        <v>#REF!</v>
      </c>
      <c r="M4068" s="260" t="e">
        <f t="shared" si="252"/>
        <v>#REF!</v>
      </c>
    </row>
    <row r="4069" spans="2:13" s="254" customFormat="1" ht="27.75" customHeight="1" x14ac:dyDescent="0.2">
      <c r="B4069" s="536" t="s">
        <v>256</v>
      </c>
      <c r="C4069" s="537"/>
      <c r="D4069" s="265"/>
      <c r="E4069" s="224" t="s">
        <v>242</v>
      </c>
      <c r="F4069" s="258" t="e">
        <f>IF(#REF!&gt;=1,IF(#REF!&gt;=1,#REF!),IF(#REF!&gt;=0,"",))</f>
        <v>#REF!</v>
      </c>
      <c r="G4069" s="241" t="e">
        <f>保全管理データ!N7012</f>
        <v>#REF!</v>
      </c>
      <c r="H4069" s="259" t="e">
        <f>IF(#REF!="無","",IF(#REF!="","",IF(#REF!="悪環境における作業",0.2,IF(#REF!="高所又は地下作業",0.1,IF(#REF!="錯綜場所作業",0.3,IF(#REF!="複雑な制約のある作業",0.4,IF(#REF!="単純な制約のある作業",0.2,0)))))))</f>
        <v>#REF!</v>
      </c>
      <c r="I4069" s="260" t="e">
        <f t="shared" si="251"/>
        <v>#REF!</v>
      </c>
      <c r="J4069" s="258" t="e">
        <f>IF(#REF!&gt;=1,IF(#REF!&gt;=1,#REF!),IF(#REF!&gt;=0,"",))</f>
        <v>#REF!</v>
      </c>
      <c r="K4069" s="241" t="e">
        <f>保全管理データ!N7039</f>
        <v>#REF!</v>
      </c>
      <c r="L4069" s="259" t="e">
        <f>IF(#REF!="","",IF(#REF!="悪環境における作業",0.2,IF(#REF!="高所又は地下作業",0.1,IF(#REF!="錯綜場所作業",0.3,IF(#REF!="複雑な制約のある作業",0.4,IF(#REF!="単純な制約のある作業",0.2,0))))))</f>
        <v>#REF!</v>
      </c>
      <c r="M4069" s="260" t="e">
        <f t="shared" si="252"/>
        <v>#REF!</v>
      </c>
    </row>
    <row r="4070" spans="2:13" s="254" customFormat="1" ht="27.75" customHeight="1" x14ac:dyDescent="0.2">
      <c r="B4070" s="536" t="s">
        <v>257</v>
      </c>
      <c r="C4070" s="537"/>
      <c r="D4070" s="265"/>
      <c r="E4070" s="224" t="s">
        <v>245</v>
      </c>
      <c r="F4070" s="258" t="e">
        <f>IF(#REF!&gt;=1,IF(#REF!&gt;=1,#REF!),IF(#REF!&gt;=0,"",))</f>
        <v>#REF!</v>
      </c>
      <c r="G4070" s="241" t="e">
        <f>保全管理データ!N7013</f>
        <v>#REF!</v>
      </c>
      <c r="H4070" s="259" t="e">
        <f>IF(#REF!="無","",IF(#REF!="","",IF(#REF!="悪環境における作業",0.2,IF(#REF!="高所又は地下作業",0.1,IF(#REF!="錯綜場所作業",0.3,IF(#REF!="複雑な制約のある作業",0.4,IF(#REF!="単純な制約のある作業",0.2,0)))))))</f>
        <v>#REF!</v>
      </c>
      <c r="I4070" s="260" t="e">
        <f t="shared" si="251"/>
        <v>#REF!</v>
      </c>
      <c r="J4070" s="258" t="e">
        <f>IF(#REF!&gt;=1,IF(#REF!&gt;=1,#REF!),IF(#REF!&gt;=0,"",))</f>
        <v>#REF!</v>
      </c>
      <c r="K4070" s="241" t="e">
        <f>保全管理データ!N7040</f>
        <v>#REF!</v>
      </c>
      <c r="L4070" s="259" t="e">
        <f>IF(#REF!="","",IF(#REF!="悪環境における作業",0.2,IF(#REF!="高所又は地下作業",0.1,IF(#REF!="錯綜場所作業",0.3,IF(#REF!="複雑な制約のある作業",0.4,IF(#REF!="単純な制約のある作業",0.2,0))))))</f>
        <v>#REF!</v>
      </c>
      <c r="M4070" s="260" t="e">
        <f t="shared" si="252"/>
        <v>#REF!</v>
      </c>
    </row>
    <row r="4071" spans="2:13" s="254" customFormat="1" ht="27.75" customHeight="1" x14ac:dyDescent="0.2">
      <c r="B4071" s="536" t="s">
        <v>258</v>
      </c>
      <c r="C4071" s="537"/>
      <c r="D4071" s="265"/>
      <c r="E4071" s="224" t="s">
        <v>245</v>
      </c>
      <c r="F4071" s="258" t="e">
        <f>IF(#REF!&gt;=1,IF(#REF!&gt;=1,#REF!),IF(#REF!&gt;=0,"",))</f>
        <v>#REF!</v>
      </c>
      <c r="G4071" s="241" t="e">
        <f>保全管理データ!N7014</f>
        <v>#REF!</v>
      </c>
      <c r="H4071" s="259" t="e">
        <f>IF(#REF!="無","",IF(#REF!="","",IF(#REF!="悪環境における作業",0.2,IF(#REF!="高所又は地下作業",0.1,IF(#REF!="錯綜場所作業",0.3,IF(#REF!="複雑な制約のある作業",0.4,IF(#REF!="単純な制約のある作業",0.2,0)))))))</f>
        <v>#REF!</v>
      </c>
      <c r="I4071" s="260" t="e">
        <f t="shared" si="251"/>
        <v>#REF!</v>
      </c>
      <c r="J4071" s="258" t="e">
        <f>IF(#REF!&gt;=1,IF(#REF!&gt;=1,#REF!),IF(#REF!&gt;=0,"",))</f>
        <v>#REF!</v>
      </c>
      <c r="K4071" s="241" t="e">
        <f>保全管理データ!N7041</f>
        <v>#REF!</v>
      </c>
      <c r="L4071" s="259" t="e">
        <f>IF(#REF!="","",IF(#REF!="悪環境における作業",0.2,IF(#REF!="高所又は地下作業",0.1,IF(#REF!="錯綜場所作業",0.3,IF(#REF!="複雑な制約のある作業",0.4,IF(#REF!="単純な制約のある作業",0.2,0))))))</f>
        <v>#REF!</v>
      </c>
      <c r="M4071" s="260" t="e">
        <f t="shared" si="252"/>
        <v>#REF!</v>
      </c>
    </row>
    <row r="4072" spans="2:13" s="254" customFormat="1" ht="27.75" customHeight="1" x14ac:dyDescent="0.2">
      <c r="B4072" s="536" t="s">
        <v>259</v>
      </c>
      <c r="C4072" s="537"/>
      <c r="D4072" s="265"/>
      <c r="E4072" s="224" t="s">
        <v>245</v>
      </c>
      <c r="F4072" s="258" t="e">
        <f>IF(#REF!&gt;=1,IF(#REF!&gt;=1,#REF!),IF(#REF!&gt;=0,"",))</f>
        <v>#REF!</v>
      </c>
      <c r="G4072" s="241" t="e">
        <f>保全管理データ!N7015</f>
        <v>#REF!</v>
      </c>
      <c r="H4072" s="259" t="e">
        <f>IF(#REF!="無","",IF(#REF!="","",IF(#REF!="悪環境における作業",0.2,IF(#REF!="高所又は地下作業",0.1,IF(#REF!="錯綜場所作業",0.3,IF(#REF!="複雑な制約のある作業",0.4,IF(#REF!="単純な制約のある作業",0.2,0)))))))</f>
        <v>#REF!</v>
      </c>
      <c r="I4072" s="260" t="e">
        <f t="shared" si="251"/>
        <v>#REF!</v>
      </c>
      <c r="J4072" s="258" t="e">
        <f>IF(#REF!&gt;=1,IF(#REF!&gt;=1,#REF!),IF(#REF!&gt;=0,"",))</f>
        <v>#REF!</v>
      </c>
      <c r="K4072" s="241" t="e">
        <f>保全管理データ!N7042</f>
        <v>#REF!</v>
      </c>
      <c r="L4072" s="259" t="e">
        <f>IF(#REF!="","",IF(#REF!="悪環境における作業",0.2,IF(#REF!="高所又は地下作業",0.1,IF(#REF!="錯綜場所作業",0.3,IF(#REF!="複雑な制約のある作業",0.4,IF(#REF!="単純な制約のある作業",0.2,0))))))</f>
        <v>#REF!</v>
      </c>
      <c r="M4072" s="260" t="e">
        <f t="shared" si="252"/>
        <v>#REF!</v>
      </c>
    </row>
    <row r="4073" spans="2:13" s="254" customFormat="1" ht="27.75" customHeight="1" x14ac:dyDescent="0.2">
      <c r="B4073" s="536" t="s">
        <v>260</v>
      </c>
      <c r="C4073" s="537"/>
      <c r="D4073" s="265"/>
      <c r="E4073" s="224" t="s">
        <v>248</v>
      </c>
      <c r="F4073" s="258" t="e">
        <f>IF(#REF!&gt;=1,IF(#REF!&gt;=1,#REF!),IF(#REF!&gt;=0,"",))</f>
        <v>#REF!</v>
      </c>
      <c r="G4073" s="241" t="e">
        <f>保全管理データ!N7016</f>
        <v>#REF!</v>
      </c>
      <c r="H4073" s="259" t="e">
        <f>IF(#REF!="無","",IF(#REF!="","",IF(#REF!="悪環境における作業",0.2,IF(#REF!="高所又は地下作業",0.1,IF(#REF!="錯綜場所作業",0.3,IF(#REF!="複雑な制約のある作業",0.4,IF(#REF!="単純な制約のある作業",0.2,0)))))))</f>
        <v>#REF!</v>
      </c>
      <c r="I4073" s="260" t="e">
        <f t="shared" si="251"/>
        <v>#REF!</v>
      </c>
      <c r="J4073" s="258" t="e">
        <f>IF(#REF!&gt;=1,IF(#REF!&gt;=1,#REF!),IF(#REF!&gt;=0,"",))</f>
        <v>#REF!</v>
      </c>
      <c r="K4073" s="241" t="e">
        <f>保全管理データ!N7043</f>
        <v>#REF!</v>
      </c>
      <c r="L4073" s="259" t="e">
        <f>IF(#REF!="","",IF(#REF!="悪環境における作業",0.2,IF(#REF!="高所又は地下作業",0.1,IF(#REF!="錯綜場所作業",0.3,IF(#REF!="複雑な制約のある作業",0.4,IF(#REF!="単純な制約のある作業",0.2,0))))))</f>
        <v>#REF!</v>
      </c>
      <c r="M4073" s="260" t="e">
        <f t="shared" si="252"/>
        <v>#REF!</v>
      </c>
    </row>
    <row r="4074" spans="2:13" s="254" customFormat="1" ht="27.75" customHeight="1" x14ac:dyDescent="0.2">
      <c r="B4074" s="536" t="s">
        <v>261</v>
      </c>
      <c r="C4074" s="537"/>
      <c r="D4074" s="265"/>
      <c r="E4074" s="224" t="s">
        <v>247</v>
      </c>
      <c r="F4074" s="258" t="e">
        <f>IF(#REF!&gt;=1,IF(#REF!&gt;=1,#REF!),IF(#REF!&gt;=0,"",))</f>
        <v>#REF!</v>
      </c>
      <c r="G4074" s="241" t="e">
        <f>保全管理データ!N7017</f>
        <v>#REF!</v>
      </c>
      <c r="H4074" s="259" t="e">
        <f>IF(#REF!="無","",IF(#REF!="","",IF(#REF!="悪環境における作業",0.2,IF(#REF!="高所又は地下作業",0.1,IF(#REF!="錯綜場所作業",0.3,IF(#REF!="複雑な制約のある作業",0.4,IF(#REF!="単純な制約のある作業",0.2,0)))))))</f>
        <v>#REF!</v>
      </c>
      <c r="I4074" s="260" t="e">
        <f t="shared" si="251"/>
        <v>#REF!</v>
      </c>
      <c r="J4074" s="258" t="e">
        <f>IF(#REF!&gt;=1,IF(#REF!&gt;=1,#REF!),IF(#REF!&gt;=0,"",))</f>
        <v>#REF!</v>
      </c>
      <c r="K4074" s="241" t="e">
        <f>保全管理データ!N7044</f>
        <v>#REF!</v>
      </c>
      <c r="L4074" s="259" t="e">
        <f>IF(#REF!="","",IF(#REF!="悪環境における作業",0.2,IF(#REF!="高所又は地下作業",0.1,IF(#REF!="錯綜場所作業",0.3,IF(#REF!="複雑な制約のある作業",0.4,IF(#REF!="単純な制約のある作業",0.2,0))))))</f>
        <v>#REF!</v>
      </c>
      <c r="M4074" s="260" t="e">
        <f t="shared" si="252"/>
        <v>#REF!</v>
      </c>
    </row>
    <row r="4075" spans="2:13" s="254" customFormat="1" ht="27.75" customHeight="1" x14ac:dyDescent="0.2">
      <c r="B4075" s="536" t="s">
        <v>262</v>
      </c>
      <c r="C4075" s="537"/>
      <c r="D4075" s="265"/>
      <c r="E4075" s="224" t="s">
        <v>245</v>
      </c>
      <c r="F4075" s="258" t="e">
        <f>IF(#REF!&gt;=1,IF(#REF!&gt;=1,#REF!),IF(#REF!&gt;=0,"",))</f>
        <v>#REF!</v>
      </c>
      <c r="G4075" s="241" t="e">
        <f>保全管理データ!N7018</f>
        <v>#REF!</v>
      </c>
      <c r="H4075" s="259" t="e">
        <f>IF(#REF!="無","",IF(#REF!="","",IF(#REF!="悪環境における作業",0.2,IF(#REF!="高所又は地下作業",0.1,IF(#REF!="錯綜場所作業",0.3,IF(#REF!="複雑な制約のある作業",0.4,IF(#REF!="単純な制約のある作業",0.2,0)))))))</f>
        <v>#REF!</v>
      </c>
      <c r="I4075" s="260" t="e">
        <f t="shared" si="251"/>
        <v>#REF!</v>
      </c>
      <c r="J4075" s="258" t="e">
        <f>IF(#REF!&gt;=1,IF(#REF!&gt;=1,#REF!),IF(#REF!&gt;=0,"",))</f>
        <v>#REF!</v>
      </c>
      <c r="K4075" s="241" t="e">
        <f>保全管理データ!N7045</f>
        <v>#REF!</v>
      </c>
      <c r="L4075" s="259" t="e">
        <f>IF(#REF!="","",IF(#REF!="悪環境における作業",0.2,IF(#REF!="高所又は地下作業",0.1,IF(#REF!="錯綜場所作業",0.3,IF(#REF!="複雑な制約のある作業",0.4,IF(#REF!="単純な制約のある作業",0.2,0))))))</f>
        <v>#REF!</v>
      </c>
      <c r="M4075" s="260" t="e">
        <f t="shared" si="252"/>
        <v>#REF!</v>
      </c>
    </row>
    <row r="4076" spans="2:13" s="254" customFormat="1" ht="27.75" customHeight="1" x14ac:dyDescent="0.2">
      <c r="B4076" s="536" t="s">
        <v>263</v>
      </c>
      <c r="C4076" s="537"/>
      <c r="D4076" s="265"/>
      <c r="E4076" s="224" t="s">
        <v>245</v>
      </c>
      <c r="F4076" s="258" t="e">
        <f>IF(#REF!&gt;=1,IF(#REF!&gt;=1,#REF!),IF(#REF!&gt;=0,"",))</f>
        <v>#REF!</v>
      </c>
      <c r="G4076" s="241" t="e">
        <f>保全管理データ!N7019</f>
        <v>#REF!</v>
      </c>
      <c r="H4076" s="259" t="e">
        <f>IF(#REF!="無","",IF(#REF!="","",IF(#REF!="悪環境における作業",0.2,IF(#REF!="高所又は地下作業",0.1,IF(#REF!="錯綜場所作業",0.3,IF(#REF!="複雑な制約のある作業",0.4,IF(#REF!="単純な制約のある作業",0.2,0)))))))</f>
        <v>#REF!</v>
      </c>
      <c r="I4076" s="260" t="e">
        <f t="shared" si="251"/>
        <v>#REF!</v>
      </c>
      <c r="J4076" s="258" t="e">
        <f>IF(#REF!&gt;=1,IF(#REF!&gt;=1,#REF!),IF(#REF!&gt;=0,"",))</f>
        <v>#REF!</v>
      </c>
      <c r="K4076" s="241" t="e">
        <f>保全管理データ!N7046</f>
        <v>#REF!</v>
      </c>
      <c r="L4076" s="259" t="e">
        <f>IF(#REF!="","",IF(#REF!="悪環境における作業",0.2,IF(#REF!="高所又は地下作業",0.1,IF(#REF!="錯綜場所作業",0.3,IF(#REF!="複雑な制約のある作業",0.4,IF(#REF!="単純な制約のある作業",0.2,0))))))</f>
        <v>#REF!</v>
      </c>
      <c r="M4076" s="260" t="e">
        <f t="shared" si="252"/>
        <v>#REF!</v>
      </c>
    </row>
    <row r="4077" spans="2:13" s="254" customFormat="1" ht="27.75" customHeight="1" x14ac:dyDescent="0.2">
      <c r="B4077" s="536" t="s">
        <v>264</v>
      </c>
      <c r="C4077" s="537"/>
      <c r="D4077" s="265"/>
      <c r="E4077" s="224" t="s">
        <v>245</v>
      </c>
      <c r="F4077" s="258" t="e">
        <f>IF(#REF!&gt;=1,IF(#REF!&gt;=1,#REF!),IF(#REF!&gt;=0,"",))</f>
        <v>#REF!</v>
      </c>
      <c r="G4077" s="241" t="e">
        <f>保全管理データ!N7020</f>
        <v>#REF!</v>
      </c>
      <c r="H4077" s="259" t="e">
        <f>IF(#REF!="無","",IF(#REF!="","",IF(#REF!="悪環境における作業",0.2,IF(#REF!="高所又は地下作業",0.1,IF(#REF!="錯綜場所作業",0.3,IF(#REF!="複雑な制約のある作業",0.4,IF(#REF!="単純な制約のある作業",0.2,0)))))))</f>
        <v>#REF!</v>
      </c>
      <c r="I4077" s="260" t="e">
        <f t="shared" si="251"/>
        <v>#REF!</v>
      </c>
      <c r="J4077" s="258" t="e">
        <f>IF(#REF!&gt;=1,IF(#REF!&gt;=1,#REF!),IF(#REF!&gt;=0,"",))</f>
        <v>#REF!</v>
      </c>
      <c r="K4077" s="241" t="e">
        <f>保全管理データ!N7047</f>
        <v>#REF!</v>
      </c>
      <c r="L4077" s="259" t="e">
        <f>IF(#REF!="","",IF(#REF!="悪環境における作業",0.2,IF(#REF!="高所又は地下作業",0.1,IF(#REF!="錯綜場所作業",0.3,IF(#REF!="複雑な制約のある作業",0.4,IF(#REF!="単純な制約のある作業",0.2,0))))))</f>
        <v>#REF!</v>
      </c>
      <c r="M4077" s="260" t="e">
        <f t="shared" si="252"/>
        <v>#REF!</v>
      </c>
    </row>
    <row r="4078" spans="2:13" s="254" customFormat="1" ht="27.75" customHeight="1" x14ac:dyDescent="0.2">
      <c r="B4078" s="536" t="s">
        <v>265</v>
      </c>
      <c r="C4078" s="537"/>
      <c r="D4078" s="265"/>
      <c r="E4078" s="224" t="s">
        <v>245</v>
      </c>
      <c r="F4078" s="258" t="e">
        <f>IF(#REF!&gt;=1,IF(#REF!&gt;=1,#REF!),IF(#REF!&gt;=0,"",))</f>
        <v>#REF!</v>
      </c>
      <c r="G4078" s="241" t="e">
        <f>保全管理データ!N7021</f>
        <v>#REF!</v>
      </c>
      <c r="H4078" s="259" t="e">
        <f>IF(#REF!="無","",IF(#REF!="","",IF(#REF!="悪環境における作業",0.2,IF(#REF!="高所又は地下作業",0.1,IF(#REF!="錯綜場所作業",0.3,IF(#REF!="複雑な制約のある作業",0.4,IF(#REF!="単純な制約のある作業",0.2,0)))))))</f>
        <v>#REF!</v>
      </c>
      <c r="I4078" s="260" t="e">
        <f t="shared" si="251"/>
        <v>#REF!</v>
      </c>
      <c r="J4078" s="258" t="e">
        <f>IF(#REF!&gt;=1,IF(#REF!&gt;=1,#REF!),IF(#REF!&gt;=0,"",))</f>
        <v>#REF!</v>
      </c>
      <c r="K4078" s="241" t="e">
        <f>保全管理データ!N7048</f>
        <v>#REF!</v>
      </c>
      <c r="L4078" s="259" t="e">
        <f>IF(#REF!="","",IF(#REF!="悪環境における作業",0.2,IF(#REF!="高所又は地下作業",0.1,IF(#REF!="錯綜場所作業",0.3,IF(#REF!="複雑な制約のある作業",0.4,IF(#REF!="単純な制約のある作業",0.2,0))))))</f>
        <v>#REF!</v>
      </c>
      <c r="M4078" s="260" t="e">
        <f t="shared" si="252"/>
        <v>#REF!</v>
      </c>
    </row>
    <row r="4079" spans="2:13" s="254" customFormat="1" ht="27.75" customHeight="1" x14ac:dyDescent="0.2">
      <c r="B4079" s="536" t="s">
        <v>266</v>
      </c>
      <c r="C4079" s="537"/>
      <c r="D4079" s="265"/>
      <c r="E4079" s="224" t="s">
        <v>245</v>
      </c>
      <c r="F4079" s="258" t="e">
        <f>IF(#REF!&gt;=1,IF(#REF!&gt;=1,#REF!),IF(#REF!&gt;=0,"",))</f>
        <v>#REF!</v>
      </c>
      <c r="G4079" s="241" t="e">
        <f>保全管理データ!N7022</f>
        <v>#REF!</v>
      </c>
      <c r="H4079" s="259" t="e">
        <f>IF(#REF!="無","",IF(#REF!="","",IF(#REF!="悪環境における作業",0.2,IF(#REF!="高所又は地下作業",0.1,IF(#REF!="錯綜場所作業",0.3,IF(#REF!="複雑な制約のある作業",0.4,IF(#REF!="単純な制約のある作業",0.2,0)))))))</f>
        <v>#REF!</v>
      </c>
      <c r="I4079" s="260" t="e">
        <f t="shared" si="251"/>
        <v>#REF!</v>
      </c>
      <c r="J4079" s="258" t="e">
        <f>IF(#REF!&gt;=1,IF(#REF!&gt;=1,#REF!),IF(#REF!&gt;=0,"",))</f>
        <v>#REF!</v>
      </c>
      <c r="K4079" s="241" t="e">
        <f>保全管理データ!N7049</f>
        <v>#REF!</v>
      </c>
      <c r="L4079" s="259" t="e">
        <f>IF(#REF!="","",IF(#REF!="悪環境における作業",0.2,IF(#REF!="高所又は地下作業",0.1,IF(#REF!="錯綜場所作業",0.3,IF(#REF!="複雑な制約のある作業",0.4,IF(#REF!="単純な制約のある作業",0.2,0))))))</f>
        <v>#REF!</v>
      </c>
      <c r="M4079" s="260" t="e">
        <f t="shared" si="252"/>
        <v>#REF!</v>
      </c>
    </row>
    <row r="4080" spans="2:13" s="254" customFormat="1" ht="27.75" customHeight="1" x14ac:dyDescent="0.2">
      <c r="B4080" s="536" t="s">
        <v>81</v>
      </c>
      <c r="C4080" s="537"/>
      <c r="D4080" s="265"/>
      <c r="E4080" s="224" t="s">
        <v>245</v>
      </c>
      <c r="F4080" s="258" t="e">
        <f>IF(#REF!&gt;=1,IF(#REF!&gt;=1,#REF!),IF(#REF!&gt;=0,"",))</f>
        <v>#REF!</v>
      </c>
      <c r="G4080" s="241" t="e">
        <f>保全管理データ!N7023</f>
        <v>#REF!</v>
      </c>
      <c r="H4080" s="259" t="e">
        <f>IF(#REF!="無","",IF(#REF!="","",IF(#REF!="悪環境における作業",0.2,IF(#REF!="高所又は地下作業",0.1,IF(#REF!="錯綜場所作業",0.3,IF(#REF!="複雑な制約のある作業",0.4,IF(#REF!="単純な制約のある作業",0.2,0)))))))</f>
        <v>#REF!</v>
      </c>
      <c r="I4080" s="260" t="e">
        <f t="shared" si="251"/>
        <v>#REF!</v>
      </c>
      <c r="J4080" s="258" t="e">
        <f>IF(#REF!&gt;=1,IF(#REF!&gt;=1,#REF!),IF(#REF!&gt;=0,"",))</f>
        <v>#REF!</v>
      </c>
      <c r="K4080" s="241" t="e">
        <f>保全管理データ!N7050</f>
        <v>#REF!</v>
      </c>
      <c r="L4080" s="259" t="e">
        <f>IF(#REF!="","",IF(#REF!="悪環境における作業",0.2,IF(#REF!="高所又は地下作業",0.1,IF(#REF!="錯綜場所作業",0.3,IF(#REF!="複雑な制約のある作業",0.4,IF(#REF!="単純な制約のある作業",0.2,0))))))</f>
        <v>#REF!</v>
      </c>
      <c r="M4080" s="260" t="e">
        <f t="shared" si="252"/>
        <v>#REF!</v>
      </c>
    </row>
    <row r="4081" spans="2:13" s="254" customFormat="1" ht="27.75" customHeight="1" x14ac:dyDescent="0.2">
      <c r="B4081" s="536" t="s">
        <v>267</v>
      </c>
      <c r="C4081" s="537"/>
      <c r="D4081" s="265"/>
      <c r="E4081" s="224" t="s">
        <v>247</v>
      </c>
      <c r="F4081" s="258" t="e">
        <f>IF(#REF!&gt;=1,IF(#REF!&gt;=1,#REF!),IF(#REF!&gt;=0,"",))</f>
        <v>#REF!</v>
      </c>
      <c r="G4081" s="241" t="e">
        <f>保全管理データ!N7024</f>
        <v>#REF!</v>
      </c>
      <c r="H4081" s="259" t="e">
        <f>IF(#REF!="無","",IF(#REF!="","",IF(#REF!="悪環境における作業",0.2,IF(#REF!="高所又は地下作業",0.1,IF(#REF!="錯綜場所作業",0.3,IF(#REF!="複雑な制約のある作業",0.4,IF(#REF!="単純な制約のある作業",0.2,0)))))))</f>
        <v>#REF!</v>
      </c>
      <c r="I4081" s="260" t="e">
        <f t="shared" si="251"/>
        <v>#REF!</v>
      </c>
      <c r="J4081" s="258" t="e">
        <f>IF(#REF!&gt;=1,IF(#REF!&gt;=1,#REF!),IF(#REF!&gt;=0,"",))</f>
        <v>#REF!</v>
      </c>
      <c r="K4081" s="241" t="e">
        <f>保全管理データ!N7051</f>
        <v>#REF!</v>
      </c>
      <c r="L4081" s="259" t="e">
        <f>IF(#REF!="","",IF(#REF!="悪環境における作業",0.2,IF(#REF!="高所又は地下作業",0.1,IF(#REF!="錯綜場所作業",0.3,IF(#REF!="複雑な制約のある作業",0.4,IF(#REF!="単純な制約のある作業",0.2,0))))))</f>
        <v>#REF!</v>
      </c>
      <c r="M4081" s="260" t="e">
        <f t="shared" si="252"/>
        <v>#REF!</v>
      </c>
    </row>
    <row r="4082" spans="2:13" s="254" customFormat="1" ht="27.75" customHeight="1" x14ac:dyDescent="0.2">
      <c r="B4082" s="536" t="s">
        <v>268</v>
      </c>
      <c r="C4082" s="537"/>
      <c r="D4082" s="265"/>
      <c r="E4082" s="224" t="s">
        <v>246</v>
      </c>
      <c r="F4082" s="258" t="e">
        <f>IF(#REF!&gt;=1,IF(#REF!&gt;=1,#REF!),IF(#REF!&gt;=0,"",))</f>
        <v>#REF!</v>
      </c>
      <c r="G4082" s="241" t="e">
        <f>保全管理データ!N7025</f>
        <v>#REF!</v>
      </c>
      <c r="H4082" s="259" t="e">
        <f>IF(#REF!="無","",IF(#REF!="","",IF(#REF!="悪環境における作業",0.2,IF(#REF!="高所又は地下作業",0.1,IF(#REF!="錯綜場所作業",0.3,IF(#REF!="複雑な制約のある作業",0.4,IF(#REF!="単純な制約のある作業",0.2,0)))))))</f>
        <v>#REF!</v>
      </c>
      <c r="I4082" s="260" t="e">
        <f t="shared" si="251"/>
        <v>#REF!</v>
      </c>
      <c r="J4082" s="258" t="e">
        <f>IF(#REF!&gt;=1,IF(#REF!&gt;=1,#REF!),IF(#REF!&gt;=0,"",))</f>
        <v>#REF!</v>
      </c>
      <c r="K4082" s="241" t="e">
        <f>保全管理データ!N7052</f>
        <v>#REF!</v>
      </c>
      <c r="L4082" s="259" t="e">
        <f>IF(#REF!="","",IF(#REF!="悪環境における作業",0.2,IF(#REF!="高所又は地下作業",0.1,IF(#REF!="錯綜場所作業",0.3,IF(#REF!="複雑な制約のある作業",0.4,IF(#REF!="単純な制約のある作業",0.2,0))))))</f>
        <v>#REF!</v>
      </c>
      <c r="M4082" s="260" t="e">
        <f t="shared" si="252"/>
        <v>#REF!</v>
      </c>
    </row>
    <row r="4083" spans="2:13" s="254" customFormat="1" ht="27.75" customHeight="1" thickBot="1" x14ac:dyDescent="0.25">
      <c r="B4083" s="538" t="s">
        <v>269</v>
      </c>
      <c r="C4083" s="539"/>
      <c r="D4083" s="266"/>
      <c r="E4083" s="252" t="s">
        <v>245</v>
      </c>
      <c r="F4083" s="261" t="e">
        <f>IF(#REF!&gt;=1,IF(#REF!&gt;=1,#REF!),IF(#REF!&gt;=0,"",))</f>
        <v>#REF!</v>
      </c>
      <c r="G4083" s="245" t="e">
        <f>保全管理データ!N7026</f>
        <v>#REF!</v>
      </c>
      <c r="H4083" s="259" t="e">
        <f>IF(#REF!="無","",IF(#REF!="","",IF(#REF!="悪環境における作業",0.2,IF(#REF!="高所又は地下作業",0.1,IF(#REF!="錯綜場所作業",0.3,IF(#REF!="複雑な制約のある作業",0.4,IF(#REF!="単純な制約のある作業",0.2,0)))))))</f>
        <v>#REF!</v>
      </c>
      <c r="I4083" s="260" t="e">
        <f t="shared" si="251"/>
        <v>#REF!</v>
      </c>
      <c r="J4083" s="261" t="e">
        <f>IF(#REF!&gt;=1,IF(#REF!&gt;=1,#REF!),IF(#REF!&gt;=0,"",))</f>
        <v>#REF!</v>
      </c>
      <c r="K4083" s="245" t="e">
        <f>保全管理データ!N7053</f>
        <v>#REF!</v>
      </c>
      <c r="L4083" s="262" t="e">
        <f>IF(#REF!="","",IF(#REF!="悪環境における作業",0.2,IF(#REF!="高所又は地下作業",0.1,IF(#REF!="錯綜場所作業",0.3,IF(#REF!="複雑な制約のある作業",0.4,IF(#REF!="単純な制約のある作業",0.2,0))))))</f>
        <v>#REF!</v>
      </c>
      <c r="M4083" s="260" t="e">
        <f t="shared" si="252"/>
        <v>#REF!</v>
      </c>
    </row>
    <row r="4084" spans="2:13" s="254" customFormat="1" ht="27.75" customHeight="1" thickBot="1" x14ac:dyDescent="0.25">
      <c r="B4084" s="532" t="s">
        <v>190</v>
      </c>
      <c r="C4084" s="532"/>
      <c r="D4084" s="532"/>
      <c r="E4084" s="532"/>
      <c r="F4084" s="534" t="e">
        <f>SUM(I4060:I4083)</f>
        <v>#REF!</v>
      </c>
      <c r="G4084" s="534"/>
      <c r="H4084" s="534"/>
      <c r="I4084" s="535"/>
      <c r="J4084" s="533" t="e">
        <f>IF(SUM(J4060:J4083)=0,"0.00",SUM(M4060:M4083))</f>
        <v>#REF!</v>
      </c>
      <c r="K4084" s="534"/>
      <c r="L4084" s="534"/>
      <c r="M4084" s="535"/>
    </row>
    <row r="4085" spans="2:13" s="254" customFormat="1" ht="27.75" customHeight="1" thickBot="1" x14ac:dyDescent="0.25">
      <c r="B4085" s="532" t="s">
        <v>97</v>
      </c>
      <c r="C4085" s="532"/>
      <c r="D4085" s="532"/>
      <c r="E4085" s="532"/>
      <c r="F4085" s="533" t="e">
        <f>IF(#REF!="５年以下","0",IF(#REF!="５年～１０年",0.1,IF(#REF!="１０年以上",0.15)))</f>
        <v>#REF!</v>
      </c>
      <c r="G4085" s="534"/>
      <c r="H4085" s="534"/>
      <c r="I4085" s="534"/>
      <c r="J4085" s="534"/>
      <c r="K4085" s="534"/>
      <c r="L4085" s="534"/>
      <c r="M4085" s="535"/>
    </row>
    <row r="4086" spans="2:13" s="254" customFormat="1" ht="27.75" customHeight="1" thickBot="1" x14ac:dyDescent="0.25">
      <c r="B4086" s="533" t="s">
        <v>273</v>
      </c>
      <c r="C4086" s="534"/>
      <c r="D4086" s="534"/>
      <c r="E4086" s="535"/>
      <c r="F4086" s="533" t="e">
        <f>F4084*(1+F4085)</f>
        <v>#REF!</v>
      </c>
      <c r="G4086" s="534"/>
      <c r="H4086" s="534"/>
      <c r="I4086" s="534"/>
      <c r="J4086" s="533" t="e">
        <f>J4084*(1+F4085)</f>
        <v>#REF!</v>
      </c>
      <c r="K4086" s="534"/>
      <c r="L4086" s="534"/>
      <c r="M4086" s="535"/>
    </row>
    <row r="4087" spans="2:13" s="254" customFormat="1" ht="27.75" customHeight="1" thickBot="1" x14ac:dyDescent="0.25">
      <c r="B4087" s="532" t="s">
        <v>191</v>
      </c>
      <c r="C4087" s="532"/>
      <c r="D4087" s="532"/>
      <c r="E4087" s="532"/>
      <c r="F4087" s="533" t="e">
        <f>#REF!*(#REF!*#REF!+#REF!*#REF!)</f>
        <v>#REF!</v>
      </c>
      <c r="G4087" s="534"/>
      <c r="H4087" s="535"/>
      <c r="I4087" s="532" t="e">
        <f>#REF!</f>
        <v>#REF!</v>
      </c>
      <c r="J4087" s="533"/>
      <c r="K4087" s="263" t="s">
        <v>230</v>
      </c>
      <c r="L4087" s="535" t="e">
        <f>B4058</f>
        <v>#REF!</v>
      </c>
      <c r="M4087" s="532"/>
    </row>
    <row r="4088" spans="2:13" s="254" customFormat="1" ht="45" customHeight="1" thickBot="1" x14ac:dyDescent="0.25">
      <c r="B4088" s="253"/>
      <c r="C4088" s="253"/>
      <c r="D4088" s="253"/>
      <c r="E4088" s="253"/>
      <c r="F4088" s="253"/>
      <c r="G4088" s="253"/>
      <c r="H4088" s="253"/>
      <c r="I4088" s="253"/>
      <c r="J4088" s="253"/>
      <c r="K4088" s="253"/>
      <c r="L4088" s="253"/>
      <c r="M4088" s="253"/>
    </row>
    <row r="4089" spans="2:13" s="254" customFormat="1" ht="27.75" customHeight="1" thickBot="1" x14ac:dyDescent="0.25">
      <c r="B4089" s="542" t="s">
        <v>128</v>
      </c>
      <c r="C4089" s="543"/>
      <c r="D4089" s="543"/>
      <c r="E4089" s="544"/>
      <c r="F4089" s="253"/>
      <c r="G4089" s="253"/>
      <c r="H4089" s="253"/>
      <c r="I4089" s="253"/>
      <c r="J4089" s="253"/>
      <c r="K4089" s="253"/>
      <c r="L4089" s="253"/>
      <c r="M4089" s="253"/>
    </row>
    <row r="4090" spans="2:13" s="254" customFormat="1" ht="27.75" customHeight="1" x14ac:dyDescent="0.2">
      <c r="B4090" s="545" t="e">
        <f>#REF!</f>
        <v>#REF!</v>
      </c>
      <c r="C4090" s="546"/>
      <c r="D4090" s="547"/>
      <c r="E4090" s="548"/>
      <c r="F4090" s="552" t="s">
        <v>240</v>
      </c>
      <c r="G4090" s="553"/>
      <c r="H4090" s="553"/>
      <c r="I4090" s="554"/>
      <c r="J4090" s="552" t="s">
        <v>239</v>
      </c>
      <c r="K4090" s="553"/>
      <c r="L4090" s="553"/>
      <c r="M4090" s="554"/>
    </row>
    <row r="4091" spans="2:13" s="254" customFormat="1" ht="27.75" customHeight="1" thickBot="1" x14ac:dyDescent="0.25">
      <c r="B4091" s="549"/>
      <c r="C4091" s="550"/>
      <c r="D4091" s="550"/>
      <c r="E4091" s="551"/>
      <c r="F4091" s="255" t="s">
        <v>149</v>
      </c>
      <c r="G4091" s="256" t="s">
        <v>151</v>
      </c>
      <c r="H4091" s="256" t="s">
        <v>96</v>
      </c>
      <c r="I4091" s="257" t="s">
        <v>150</v>
      </c>
      <c r="J4091" s="255" t="s">
        <v>149</v>
      </c>
      <c r="K4091" s="256" t="s">
        <v>151</v>
      </c>
      <c r="L4091" s="256" t="s">
        <v>96</v>
      </c>
      <c r="M4091" s="257" t="s">
        <v>150</v>
      </c>
    </row>
    <row r="4092" spans="2:13" s="254" customFormat="1" ht="27.75" customHeight="1" thickTop="1" x14ac:dyDescent="0.2">
      <c r="B4092" s="540" t="s">
        <v>241</v>
      </c>
      <c r="C4092" s="541"/>
      <c r="D4092" s="264"/>
      <c r="E4092" s="237" t="s">
        <v>242</v>
      </c>
      <c r="F4092" s="258" t="e">
        <f>IF(#REF!&gt;=1,IF(#REF!&gt;=1,#REF!),IF(#REF!&gt;=0,"",))</f>
        <v>#REF!</v>
      </c>
      <c r="G4092" s="241" t="e">
        <f>保全管理データ!N7059</f>
        <v>#REF!</v>
      </c>
      <c r="H4092" s="259" t="e">
        <f>IF(#REF!="無","",IF(#REF!="","",IF(#REF!="悪環境における作業",0.2,IF(#REF!="高所又は地下作業",0.1,IF(#REF!="錯綜場所作業",0.3,IF(#REF!="複雑な制約のある作業",0.4,IF(#REF!="単純な制約のある作業",0.2,0)))))))</f>
        <v>#REF!</v>
      </c>
      <c r="I4092" s="260" t="e">
        <f>IF(F4092="","",F4092*G4092*(1+IF(H4092="",0,H4092)))</f>
        <v>#REF!</v>
      </c>
      <c r="J4092" s="258" t="e">
        <f>IF(#REF!&gt;=1,IF(#REF!&gt;=1,#REF!),IF(#REF!&gt;=0,"",))</f>
        <v>#REF!</v>
      </c>
      <c r="K4092" s="241" t="e">
        <f>保全管理データ!N7086</f>
        <v>#REF!</v>
      </c>
      <c r="L4092" s="259" t="e">
        <f>IF(#REF!="","",IF(#REF!="悪環境における作業",0.2,IF(#REF!="高所又は地下作業",0.1,IF(#REF!="錯綜場所作業",0.3,IF(#REF!="複雑な制約のある作業",0.4,IF(#REF!="単純な制約のある作業",0.2,0))))))</f>
        <v>#REF!</v>
      </c>
      <c r="M4092" s="260" t="e">
        <f>IF(J4092="","",J4092*K4092*(1+IF(L4092="",0,L4092)))</f>
        <v>#REF!</v>
      </c>
    </row>
    <row r="4093" spans="2:13" s="254" customFormat="1" ht="27.75" customHeight="1" x14ac:dyDescent="0.2">
      <c r="B4093" s="536" t="s">
        <v>243</v>
      </c>
      <c r="C4093" s="537"/>
      <c r="D4093" s="265"/>
      <c r="E4093" s="224" t="s">
        <v>242</v>
      </c>
      <c r="F4093" s="258" t="e">
        <f>IF(#REF!&gt;=1,IF(#REF!&gt;=1,#REF!),IF(#REF!&gt;=0,"",))</f>
        <v>#REF!</v>
      </c>
      <c r="G4093" s="241" t="e">
        <f>保全管理データ!N7060</f>
        <v>#REF!</v>
      </c>
      <c r="H4093" s="259" t="e">
        <f>IF(#REF!="無","",IF(#REF!="","",IF(#REF!="悪環境における作業",0.2,IF(#REF!="高所又は地下作業",0.1,IF(#REF!="錯綜場所作業",0.3,IF(#REF!="複雑な制約のある作業",0.4,IF(#REF!="単純な制約のある作業",0.2,0)))))))</f>
        <v>#REF!</v>
      </c>
      <c r="I4093" s="260" t="e">
        <f t="shared" ref="I4093:I4115" si="253">IF(F4093="","",F4093*G4093*(1+IF(H4093="",0,H4093)))</f>
        <v>#REF!</v>
      </c>
      <c r="J4093" s="258" t="e">
        <f>IF(#REF!&gt;=1,IF(#REF!&gt;=1,#REF!),IF(#REF!&gt;=0,"",))</f>
        <v>#REF!</v>
      </c>
      <c r="K4093" s="241" t="e">
        <f>保全管理データ!N7087</f>
        <v>#REF!</v>
      </c>
      <c r="L4093" s="259" t="e">
        <f>IF(#REF!="","",IF(#REF!="悪環境における作業",0.2,IF(#REF!="高所又は地下作業",0.1,IF(#REF!="錯綜場所作業",0.3,IF(#REF!="複雑な制約のある作業",0.4,IF(#REF!="単純な制約のある作業",0.2,0))))))</f>
        <v>#REF!</v>
      </c>
      <c r="M4093" s="260" t="e">
        <f t="shared" ref="M4093:M4115" si="254">IF(J4093="","",J4093*K4093*(1+IF(L4093="",0,L4093)))</f>
        <v>#REF!</v>
      </c>
    </row>
    <row r="4094" spans="2:13" s="254" customFormat="1" ht="27.75" customHeight="1" x14ac:dyDescent="0.2">
      <c r="B4094" s="536" t="s">
        <v>249</v>
      </c>
      <c r="C4094" s="537"/>
      <c r="D4094" s="265"/>
      <c r="E4094" s="224" t="s">
        <v>244</v>
      </c>
      <c r="F4094" s="258" t="e">
        <f>IF(#REF!&gt;=1,IF(#REF!&gt;=1,#REF!),IF(#REF!&gt;=0,"",))</f>
        <v>#REF!</v>
      </c>
      <c r="G4094" s="241" t="e">
        <f>保全管理データ!N7061</f>
        <v>#REF!</v>
      </c>
      <c r="H4094" s="259" t="e">
        <f>IF(#REF!="無","",IF(#REF!="","",IF(#REF!="悪環境における作業",0.2,IF(#REF!="高所又は地下作業",0.1,IF(#REF!="錯綜場所作業",0.3,IF(#REF!="複雑な制約のある作業",0.4,IF(#REF!="単純な制約のある作業",0.2,0)))))))</f>
        <v>#REF!</v>
      </c>
      <c r="I4094" s="260" t="e">
        <f t="shared" si="253"/>
        <v>#REF!</v>
      </c>
      <c r="J4094" s="258" t="e">
        <f>IF(#REF!&gt;=1,IF(#REF!&gt;=1,#REF!),IF(#REF!&gt;=0,"",))</f>
        <v>#REF!</v>
      </c>
      <c r="K4094" s="241" t="e">
        <f>保全管理データ!N7088</f>
        <v>#REF!</v>
      </c>
      <c r="L4094" s="259" t="e">
        <f>IF(#REF!="","",IF(#REF!="悪環境における作業",0.2,IF(#REF!="高所又は地下作業",0.1,IF(#REF!="錯綜場所作業",0.3,IF(#REF!="複雑な制約のある作業",0.4,IF(#REF!="単純な制約のある作業",0.2,0))))))</f>
        <v>#REF!</v>
      </c>
      <c r="M4094" s="260" t="e">
        <f t="shared" si="254"/>
        <v>#REF!</v>
      </c>
    </row>
    <row r="4095" spans="2:13" s="254" customFormat="1" ht="27.75" customHeight="1" x14ac:dyDescent="0.2">
      <c r="B4095" s="536" t="s">
        <v>250</v>
      </c>
      <c r="C4095" s="537"/>
      <c r="D4095" s="265"/>
      <c r="E4095" s="224" t="s">
        <v>244</v>
      </c>
      <c r="F4095" s="258" t="e">
        <f>IF(#REF!&gt;=1,IF(#REF!&gt;=1,#REF!),IF(#REF!&gt;=0,"",))</f>
        <v>#REF!</v>
      </c>
      <c r="G4095" s="241" t="e">
        <f>保全管理データ!N7062</f>
        <v>#REF!</v>
      </c>
      <c r="H4095" s="259" t="e">
        <f>IF(#REF!="無","",IF(#REF!="","",IF(#REF!="悪環境における作業",0.2,IF(#REF!="高所又は地下作業",0.1,IF(#REF!="錯綜場所作業",0.3,IF(#REF!="複雑な制約のある作業",0.4,IF(#REF!="単純な制約のある作業",0.2,0)))))))</f>
        <v>#REF!</v>
      </c>
      <c r="I4095" s="260" t="e">
        <f t="shared" si="253"/>
        <v>#REF!</v>
      </c>
      <c r="J4095" s="258" t="e">
        <f>IF(#REF!&gt;=1,IF(#REF!&gt;=1,#REF!),IF(#REF!&gt;=0,"",))</f>
        <v>#REF!</v>
      </c>
      <c r="K4095" s="241" t="e">
        <f>保全管理データ!N7089</f>
        <v>#REF!</v>
      </c>
      <c r="L4095" s="259" t="e">
        <f>IF(#REF!="","",IF(#REF!="悪環境における作業",0.2,IF(#REF!="高所又は地下作業",0.1,IF(#REF!="錯綜場所作業",0.3,IF(#REF!="複雑な制約のある作業",0.4,IF(#REF!="単純な制約のある作業",0.2,0))))))</f>
        <v>#REF!</v>
      </c>
      <c r="M4095" s="260" t="e">
        <f t="shared" si="254"/>
        <v>#REF!</v>
      </c>
    </row>
    <row r="4096" spans="2:13" s="254" customFormat="1" ht="27.75" customHeight="1" x14ac:dyDescent="0.2">
      <c r="B4096" s="536" t="s">
        <v>251</v>
      </c>
      <c r="C4096" s="537"/>
      <c r="D4096" s="265"/>
      <c r="E4096" s="224" t="s">
        <v>242</v>
      </c>
      <c r="F4096" s="258" t="e">
        <f>IF(#REF!&gt;=1,IF(#REF!&gt;=1,#REF!),IF(#REF!&gt;=0,"",))</f>
        <v>#REF!</v>
      </c>
      <c r="G4096" s="241" t="e">
        <f>保全管理データ!N7063</f>
        <v>#REF!</v>
      </c>
      <c r="H4096" s="259" t="e">
        <f>IF(#REF!="無","",IF(#REF!="","",IF(#REF!="悪環境における作業",0.2,IF(#REF!="高所又は地下作業",0.1,IF(#REF!="錯綜場所作業",0.3,IF(#REF!="複雑な制約のある作業",0.4,IF(#REF!="単純な制約のある作業",0.2,0)))))))</f>
        <v>#REF!</v>
      </c>
      <c r="I4096" s="260" t="e">
        <f t="shared" si="253"/>
        <v>#REF!</v>
      </c>
      <c r="J4096" s="258" t="e">
        <f>IF(#REF!&gt;=1,IF(#REF!&gt;=1,#REF!),IF(#REF!&gt;=0,"",))</f>
        <v>#REF!</v>
      </c>
      <c r="K4096" s="241" t="e">
        <f>保全管理データ!N7090</f>
        <v>#REF!</v>
      </c>
      <c r="L4096" s="259" t="e">
        <f>IF(#REF!="","",IF(#REF!="悪環境における作業",0.2,IF(#REF!="高所又は地下作業",0.1,IF(#REF!="錯綜場所作業",0.3,IF(#REF!="複雑な制約のある作業",0.4,IF(#REF!="単純な制約のある作業",0.2,0))))))</f>
        <v>#REF!</v>
      </c>
      <c r="M4096" s="260" t="e">
        <f t="shared" si="254"/>
        <v>#REF!</v>
      </c>
    </row>
    <row r="4097" spans="2:13" s="254" customFormat="1" ht="27.75" customHeight="1" x14ac:dyDescent="0.2">
      <c r="B4097" s="536" t="s">
        <v>252</v>
      </c>
      <c r="C4097" s="537"/>
      <c r="D4097" s="265"/>
      <c r="E4097" s="224" t="s">
        <v>244</v>
      </c>
      <c r="F4097" s="258" t="e">
        <f>IF(#REF!&gt;=1,IF(#REF!&gt;=1,#REF!),IF(#REF!&gt;=0,"",))</f>
        <v>#REF!</v>
      </c>
      <c r="G4097" s="241" t="e">
        <f>保全管理データ!N7064</f>
        <v>#REF!</v>
      </c>
      <c r="H4097" s="259" t="e">
        <f>IF(#REF!="無","",IF(#REF!="","",IF(#REF!="悪環境における作業",0.2,IF(#REF!="高所又は地下作業",0.1,IF(#REF!="錯綜場所作業",0.3,IF(#REF!="複雑な制約のある作業",0.4,IF(#REF!="単純な制約のある作業",0.2,0)))))))</f>
        <v>#REF!</v>
      </c>
      <c r="I4097" s="260" t="e">
        <f t="shared" si="253"/>
        <v>#REF!</v>
      </c>
      <c r="J4097" s="258" t="e">
        <f>IF(#REF!&gt;=1,IF(#REF!&gt;=1,#REF!),IF(#REF!&gt;=0,"",))</f>
        <v>#REF!</v>
      </c>
      <c r="K4097" s="241" t="e">
        <f>保全管理データ!N7091</f>
        <v>#REF!</v>
      </c>
      <c r="L4097" s="259" t="e">
        <f>IF(#REF!="","",IF(#REF!="悪環境における作業",0.2,IF(#REF!="高所又は地下作業",0.1,IF(#REF!="錯綜場所作業",0.3,IF(#REF!="複雑な制約のある作業",0.4,IF(#REF!="単純な制約のある作業",0.2,0))))))</f>
        <v>#REF!</v>
      </c>
      <c r="M4097" s="260" t="e">
        <f t="shared" si="254"/>
        <v>#REF!</v>
      </c>
    </row>
    <row r="4098" spans="2:13" s="254" customFormat="1" ht="27.75" customHeight="1" x14ac:dyDescent="0.2">
      <c r="B4098" s="536" t="s">
        <v>253</v>
      </c>
      <c r="C4098" s="537"/>
      <c r="D4098" s="265"/>
      <c r="E4098" s="224" t="s">
        <v>242</v>
      </c>
      <c r="F4098" s="258" t="e">
        <f>IF(#REF!&gt;=1,IF(#REF!&gt;=1,#REF!),IF(#REF!&gt;=0,"",))</f>
        <v>#REF!</v>
      </c>
      <c r="G4098" s="241" t="e">
        <f>保全管理データ!N7065</f>
        <v>#REF!</v>
      </c>
      <c r="H4098" s="259" t="e">
        <f>IF(#REF!="無","",IF(#REF!="","",IF(#REF!="悪環境における作業",0.2,IF(#REF!="高所又は地下作業",0.1,IF(#REF!="錯綜場所作業",0.3,IF(#REF!="複雑な制約のある作業",0.4,IF(#REF!="単純な制約のある作業",0.2,0)))))))</f>
        <v>#REF!</v>
      </c>
      <c r="I4098" s="260" t="e">
        <f t="shared" si="253"/>
        <v>#REF!</v>
      </c>
      <c r="J4098" s="258" t="e">
        <f>IF(#REF!&gt;=1,IF(#REF!&gt;=1,#REF!),IF(#REF!&gt;=0,"",))</f>
        <v>#REF!</v>
      </c>
      <c r="K4098" s="241" t="e">
        <f>保全管理データ!N7092</f>
        <v>#REF!</v>
      </c>
      <c r="L4098" s="259" t="e">
        <f>IF(#REF!="","",IF(#REF!="悪環境における作業",0.2,IF(#REF!="高所又は地下作業",0.1,IF(#REF!="錯綜場所作業",0.3,IF(#REF!="複雑な制約のある作業",0.4,IF(#REF!="単純な制約のある作業",0.2,0))))))</f>
        <v>#REF!</v>
      </c>
      <c r="M4098" s="260" t="e">
        <f t="shared" si="254"/>
        <v>#REF!</v>
      </c>
    </row>
    <row r="4099" spans="2:13" s="254" customFormat="1" ht="27.75" customHeight="1" x14ac:dyDescent="0.2">
      <c r="B4099" s="536" t="s">
        <v>254</v>
      </c>
      <c r="C4099" s="537"/>
      <c r="D4099" s="265"/>
      <c r="E4099" s="224" t="s">
        <v>242</v>
      </c>
      <c r="F4099" s="258" t="e">
        <f>IF(#REF!&gt;=1,IF(#REF!&gt;=1,#REF!),IF(#REF!&gt;=0,"",))</f>
        <v>#REF!</v>
      </c>
      <c r="G4099" s="241" t="e">
        <f>保全管理データ!N7066</f>
        <v>#REF!</v>
      </c>
      <c r="H4099" s="259" t="e">
        <f>IF(#REF!="無","",IF(#REF!="","",IF(#REF!="悪環境における作業",0.2,IF(#REF!="高所又は地下作業",0.1,IF(#REF!="錯綜場所作業",0.3,IF(#REF!="複雑な制約のある作業",0.4,IF(#REF!="単純な制約のある作業",0.2,0)))))))</f>
        <v>#REF!</v>
      </c>
      <c r="I4099" s="260" t="e">
        <f t="shared" si="253"/>
        <v>#REF!</v>
      </c>
      <c r="J4099" s="258" t="e">
        <f>IF(#REF!&gt;=1,IF(#REF!&gt;=1,#REF!),IF(#REF!&gt;=0,"",))</f>
        <v>#REF!</v>
      </c>
      <c r="K4099" s="241" t="e">
        <f>保全管理データ!N7093</f>
        <v>#REF!</v>
      </c>
      <c r="L4099" s="259" t="e">
        <f>IF(#REF!="","",IF(#REF!="悪環境における作業",0.2,IF(#REF!="高所又は地下作業",0.1,IF(#REF!="錯綜場所作業",0.3,IF(#REF!="複雑な制約のある作業",0.4,IF(#REF!="単純な制約のある作業",0.2,0))))))</f>
        <v>#REF!</v>
      </c>
      <c r="M4099" s="260" t="e">
        <f t="shared" si="254"/>
        <v>#REF!</v>
      </c>
    </row>
    <row r="4100" spans="2:13" s="254" customFormat="1" ht="27.75" customHeight="1" x14ac:dyDescent="0.2">
      <c r="B4100" s="536" t="s">
        <v>255</v>
      </c>
      <c r="C4100" s="537"/>
      <c r="D4100" s="265"/>
      <c r="E4100" s="224" t="s">
        <v>245</v>
      </c>
      <c r="F4100" s="258" t="e">
        <f>IF(#REF!&gt;=1,IF(#REF!&gt;=1,#REF!),IF(#REF!&gt;=0,"",))</f>
        <v>#REF!</v>
      </c>
      <c r="G4100" s="241" t="e">
        <f>保全管理データ!N7067</f>
        <v>#REF!</v>
      </c>
      <c r="H4100" s="259" t="e">
        <f>IF(#REF!="無","",IF(#REF!="","",IF(#REF!="悪環境における作業",0.2,IF(#REF!="高所又は地下作業",0.1,IF(#REF!="錯綜場所作業",0.3,IF(#REF!="複雑な制約のある作業",0.4,IF(#REF!="単純な制約のある作業",0.2,0)))))))</f>
        <v>#REF!</v>
      </c>
      <c r="I4100" s="260" t="e">
        <f t="shared" si="253"/>
        <v>#REF!</v>
      </c>
      <c r="J4100" s="258" t="e">
        <f>IF(#REF!&gt;=1,IF(#REF!&gt;=1,#REF!),IF(#REF!&gt;=0,"",))</f>
        <v>#REF!</v>
      </c>
      <c r="K4100" s="241" t="e">
        <f>保全管理データ!N7094</f>
        <v>#REF!</v>
      </c>
      <c r="L4100" s="259" t="e">
        <f>IF(#REF!="","",IF(#REF!="悪環境における作業",0.2,IF(#REF!="高所又は地下作業",0.1,IF(#REF!="錯綜場所作業",0.3,IF(#REF!="複雑な制約のある作業",0.4,IF(#REF!="単純な制約のある作業",0.2,0))))))</f>
        <v>#REF!</v>
      </c>
      <c r="M4100" s="260" t="e">
        <f t="shared" si="254"/>
        <v>#REF!</v>
      </c>
    </row>
    <row r="4101" spans="2:13" s="254" customFormat="1" ht="27.75" customHeight="1" x14ac:dyDescent="0.2">
      <c r="B4101" s="536" t="s">
        <v>256</v>
      </c>
      <c r="C4101" s="537"/>
      <c r="D4101" s="265"/>
      <c r="E4101" s="224" t="s">
        <v>242</v>
      </c>
      <c r="F4101" s="258" t="e">
        <f>IF(#REF!&gt;=1,IF(#REF!&gt;=1,#REF!),IF(#REF!&gt;=0,"",))</f>
        <v>#REF!</v>
      </c>
      <c r="G4101" s="241" t="e">
        <f>保全管理データ!N7068</f>
        <v>#REF!</v>
      </c>
      <c r="H4101" s="259" t="e">
        <f>IF(#REF!="無","",IF(#REF!="","",IF(#REF!="悪環境における作業",0.2,IF(#REF!="高所又は地下作業",0.1,IF(#REF!="錯綜場所作業",0.3,IF(#REF!="複雑な制約のある作業",0.4,IF(#REF!="単純な制約のある作業",0.2,0)))))))</f>
        <v>#REF!</v>
      </c>
      <c r="I4101" s="260" t="e">
        <f t="shared" si="253"/>
        <v>#REF!</v>
      </c>
      <c r="J4101" s="258" t="e">
        <f>IF(#REF!&gt;=1,IF(#REF!&gt;=1,#REF!),IF(#REF!&gt;=0,"",))</f>
        <v>#REF!</v>
      </c>
      <c r="K4101" s="241" t="e">
        <f>保全管理データ!N7095</f>
        <v>#REF!</v>
      </c>
      <c r="L4101" s="259" t="e">
        <f>IF(#REF!="","",IF(#REF!="悪環境における作業",0.2,IF(#REF!="高所又は地下作業",0.1,IF(#REF!="錯綜場所作業",0.3,IF(#REF!="複雑な制約のある作業",0.4,IF(#REF!="単純な制約のある作業",0.2,0))))))</f>
        <v>#REF!</v>
      </c>
      <c r="M4101" s="260" t="e">
        <f t="shared" si="254"/>
        <v>#REF!</v>
      </c>
    </row>
    <row r="4102" spans="2:13" s="254" customFormat="1" ht="27.75" customHeight="1" x14ac:dyDescent="0.2">
      <c r="B4102" s="536" t="s">
        <v>257</v>
      </c>
      <c r="C4102" s="537"/>
      <c r="D4102" s="265"/>
      <c r="E4102" s="224" t="s">
        <v>245</v>
      </c>
      <c r="F4102" s="258" t="e">
        <f>IF(#REF!&gt;=1,IF(#REF!&gt;=1,#REF!),IF(#REF!&gt;=0,"",))</f>
        <v>#REF!</v>
      </c>
      <c r="G4102" s="241" t="e">
        <f>保全管理データ!N7069</f>
        <v>#REF!</v>
      </c>
      <c r="H4102" s="259" t="e">
        <f>IF(#REF!="無","",IF(#REF!="","",IF(#REF!="悪環境における作業",0.2,IF(#REF!="高所又は地下作業",0.1,IF(#REF!="錯綜場所作業",0.3,IF(#REF!="複雑な制約のある作業",0.4,IF(#REF!="単純な制約のある作業",0.2,0)))))))</f>
        <v>#REF!</v>
      </c>
      <c r="I4102" s="260" t="e">
        <f t="shared" si="253"/>
        <v>#REF!</v>
      </c>
      <c r="J4102" s="258" t="e">
        <f>IF(#REF!&gt;=1,IF(#REF!&gt;=1,#REF!),IF(#REF!&gt;=0,"",))</f>
        <v>#REF!</v>
      </c>
      <c r="K4102" s="241" t="e">
        <f>保全管理データ!N7096</f>
        <v>#REF!</v>
      </c>
      <c r="L4102" s="259" t="e">
        <f>IF(#REF!="","",IF(#REF!="悪環境における作業",0.2,IF(#REF!="高所又は地下作業",0.1,IF(#REF!="錯綜場所作業",0.3,IF(#REF!="複雑な制約のある作業",0.4,IF(#REF!="単純な制約のある作業",0.2,0))))))</f>
        <v>#REF!</v>
      </c>
      <c r="M4102" s="260" t="e">
        <f t="shared" si="254"/>
        <v>#REF!</v>
      </c>
    </row>
    <row r="4103" spans="2:13" s="254" customFormat="1" ht="27.75" customHeight="1" x14ac:dyDescent="0.2">
      <c r="B4103" s="536" t="s">
        <v>258</v>
      </c>
      <c r="C4103" s="537"/>
      <c r="D4103" s="265"/>
      <c r="E4103" s="224" t="s">
        <v>245</v>
      </c>
      <c r="F4103" s="258" t="e">
        <f>IF(#REF!&gt;=1,IF(#REF!&gt;=1,#REF!),IF(#REF!&gt;=0,"",))</f>
        <v>#REF!</v>
      </c>
      <c r="G4103" s="241" t="e">
        <f>保全管理データ!N7070</f>
        <v>#REF!</v>
      </c>
      <c r="H4103" s="259" t="e">
        <f>IF(#REF!="無","",IF(#REF!="","",IF(#REF!="悪環境における作業",0.2,IF(#REF!="高所又は地下作業",0.1,IF(#REF!="錯綜場所作業",0.3,IF(#REF!="複雑な制約のある作業",0.4,IF(#REF!="単純な制約のある作業",0.2,0)))))))</f>
        <v>#REF!</v>
      </c>
      <c r="I4103" s="260" t="e">
        <f t="shared" si="253"/>
        <v>#REF!</v>
      </c>
      <c r="J4103" s="258" t="e">
        <f>IF(#REF!&gt;=1,IF(#REF!&gt;=1,#REF!),IF(#REF!&gt;=0,"",))</f>
        <v>#REF!</v>
      </c>
      <c r="K4103" s="241" t="e">
        <f>保全管理データ!N7097</f>
        <v>#REF!</v>
      </c>
      <c r="L4103" s="259" t="e">
        <f>IF(#REF!="","",IF(#REF!="悪環境における作業",0.2,IF(#REF!="高所又は地下作業",0.1,IF(#REF!="錯綜場所作業",0.3,IF(#REF!="複雑な制約のある作業",0.4,IF(#REF!="単純な制約のある作業",0.2,0))))))</f>
        <v>#REF!</v>
      </c>
      <c r="M4103" s="260" t="e">
        <f t="shared" si="254"/>
        <v>#REF!</v>
      </c>
    </row>
    <row r="4104" spans="2:13" s="254" customFormat="1" ht="27.75" customHeight="1" x14ac:dyDescent="0.2">
      <c r="B4104" s="536" t="s">
        <v>259</v>
      </c>
      <c r="C4104" s="537"/>
      <c r="D4104" s="265"/>
      <c r="E4104" s="224" t="s">
        <v>245</v>
      </c>
      <c r="F4104" s="258" t="e">
        <f>IF(#REF!&gt;=1,IF(#REF!&gt;=1,#REF!),IF(#REF!&gt;=0,"",))</f>
        <v>#REF!</v>
      </c>
      <c r="G4104" s="241" t="e">
        <f>保全管理データ!N7071</f>
        <v>#REF!</v>
      </c>
      <c r="H4104" s="259" t="e">
        <f>IF(#REF!="無","",IF(#REF!="","",IF(#REF!="悪環境における作業",0.2,IF(#REF!="高所又は地下作業",0.1,IF(#REF!="錯綜場所作業",0.3,IF(#REF!="複雑な制約のある作業",0.4,IF(#REF!="単純な制約のある作業",0.2,0)))))))</f>
        <v>#REF!</v>
      </c>
      <c r="I4104" s="260" t="e">
        <f t="shared" si="253"/>
        <v>#REF!</v>
      </c>
      <c r="J4104" s="258" t="e">
        <f>IF(#REF!&gt;=1,IF(#REF!&gt;=1,#REF!),IF(#REF!&gt;=0,"",))</f>
        <v>#REF!</v>
      </c>
      <c r="K4104" s="241" t="e">
        <f>保全管理データ!N7098</f>
        <v>#REF!</v>
      </c>
      <c r="L4104" s="259" t="e">
        <f>IF(#REF!="","",IF(#REF!="悪環境における作業",0.2,IF(#REF!="高所又は地下作業",0.1,IF(#REF!="錯綜場所作業",0.3,IF(#REF!="複雑な制約のある作業",0.4,IF(#REF!="単純な制約のある作業",0.2,0))))))</f>
        <v>#REF!</v>
      </c>
      <c r="M4104" s="260" t="e">
        <f t="shared" si="254"/>
        <v>#REF!</v>
      </c>
    </row>
    <row r="4105" spans="2:13" s="254" customFormat="1" ht="27.75" customHeight="1" x14ac:dyDescent="0.2">
      <c r="B4105" s="536" t="s">
        <v>260</v>
      </c>
      <c r="C4105" s="537"/>
      <c r="D4105" s="265"/>
      <c r="E4105" s="224" t="s">
        <v>248</v>
      </c>
      <c r="F4105" s="258" t="e">
        <f>IF(#REF!&gt;=1,IF(#REF!&gt;=1,#REF!),IF(#REF!&gt;=0,"",))</f>
        <v>#REF!</v>
      </c>
      <c r="G4105" s="241" t="e">
        <f>保全管理データ!N7072</f>
        <v>#REF!</v>
      </c>
      <c r="H4105" s="259" t="e">
        <f>IF(#REF!="無","",IF(#REF!="","",IF(#REF!="悪環境における作業",0.2,IF(#REF!="高所又は地下作業",0.1,IF(#REF!="錯綜場所作業",0.3,IF(#REF!="複雑な制約のある作業",0.4,IF(#REF!="単純な制約のある作業",0.2,0)))))))</f>
        <v>#REF!</v>
      </c>
      <c r="I4105" s="260" t="e">
        <f t="shared" si="253"/>
        <v>#REF!</v>
      </c>
      <c r="J4105" s="258" t="e">
        <f>IF(#REF!&gt;=1,IF(#REF!&gt;=1,#REF!),IF(#REF!&gt;=0,"",))</f>
        <v>#REF!</v>
      </c>
      <c r="K4105" s="241" t="e">
        <f>保全管理データ!N7099</f>
        <v>#REF!</v>
      </c>
      <c r="L4105" s="259" t="e">
        <f>IF(#REF!="","",IF(#REF!="悪環境における作業",0.2,IF(#REF!="高所又は地下作業",0.1,IF(#REF!="錯綜場所作業",0.3,IF(#REF!="複雑な制約のある作業",0.4,IF(#REF!="単純な制約のある作業",0.2,0))))))</f>
        <v>#REF!</v>
      </c>
      <c r="M4105" s="260" t="e">
        <f t="shared" si="254"/>
        <v>#REF!</v>
      </c>
    </row>
    <row r="4106" spans="2:13" s="254" customFormat="1" ht="27.75" customHeight="1" x14ac:dyDescent="0.2">
      <c r="B4106" s="536" t="s">
        <v>261</v>
      </c>
      <c r="C4106" s="537"/>
      <c r="D4106" s="265"/>
      <c r="E4106" s="224" t="s">
        <v>247</v>
      </c>
      <c r="F4106" s="258" t="e">
        <f>IF(#REF!&gt;=1,IF(#REF!&gt;=1,#REF!),IF(#REF!&gt;=0,"",))</f>
        <v>#REF!</v>
      </c>
      <c r="G4106" s="241" t="e">
        <f>保全管理データ!N7073</f>
        <v>#REF!</v>
      </c>
      <c r="H4106" s="259" t="e">
        <f>IF(#REF!="無","",IF(#REF!="","",IF(#REF!="悪環境における作業",0.2,IF(#REF!="高所又は地下作業",0.1,IF(#REF!="錯綜場所作業",0.3,IF(#REF!="複雑な制約のある作業",0.4,IF(#REF!="単純な制約のある作業",0.2,0)))))))</f>
        <v>#REF!</v>
      </c>
      <c r="I4106" s="260" t="e">
        <f t="shared" si="253"/>
        <v>#REF!</v>
      </c>
      <c r="J4106" s="258" t="e">
        <f>IF(#REF!&gt;=1,IF(#REF!&gt;=1,#REF!),IF(#REF!&gt;=0,"",))</f>
        <v>#REF!</v>
      </c>
      <c r="K4106" s="241" t="e">
        <f>保全管理データ!N7100</f>
        <v>#REF!</v>
      </c>
      <c r="L4106" s="259" t="e">
        <f>IF(#REF!="","",IF(#REF!="悪環境における作業",0.2,IF(#REF!="高所又は地下作業",0.1,IF(#REF!="錯綜場所作業",0.3,IF(#REF!="複雑な制約のある作業",0.4,IF(#REF!="単純な制約のある作業",0.2,0))))))</f>
        <v>#REF!</v>
      </c>
      <c r="M4106" s="260" t="e">
        <f t="shared" si="254"/>
        <v>#REF!</v>
      </c>
    </row>
    <row r="4107" spans="2:13" s="254" customFormat="1" ht="27.75" customHeight="1" x14ac:dyDescent="0.2">
      <c r="B4107" s="536" t="s">
        <v>262</v>
      </c>
      <c r="C4107" s="537"/>
      <c r="D4107" s="265"/>
      <c r="E4107" s="224" t="s">
        <v>245</v>
      </c>
      <c r="F4107" s="258" t="e">
        <f>IF(#REF!&gt;=1,IF(#REF!&gt;=1,#REF!),IF(#REF!&gt;=0,"",))</f>
        <v>#REF!</v>
      </c>
      <c r="G4107" s="241" t="e">
        <f>保全管理データ!N7074</f>
        <v>#REF!</v>
      </c>
      <c r="H4107" s="259" t="e">
        <f>IF(#REF!="無","",IF(#REF!="","",IF(#REF!="悪環境における作業",0.2,IF(#REF!="高所又は地下作業",0.1,IF(#REF!="錯綜場所作業",0.3,IF(#REF!="複雑な制約のある作業",0.4,IF(#REF!="単純な制約のある作業",0.2,0)))))))</f>
        <v>#REF!</v>
      </c>
      <c r="I4107" s="260" t="e">
        <f t="shared" si="253"/>
        <v>#REF!</v>
      </c>
      <c r="J4107" s="258" t="e">
        <f>IF(#REF!&gt;=1,IF(#REF!&gt;=1,#REF!),IF(#REF!&gt;=0,"",))</f>
        <v>#REF!</v>
      </c>
      <c r="K4107" s="241" t="e">
        <f>保全管理データ!N7101</f>
        <v>#REF!</v>
      </c>
      <c r="L4107" s="259" t="e">
        <f>IF(#REF!="","",IF(#REF!="悪環境における作業",0.2,IF(#REF!="高所又は地下作業",0.1,IF(#REF!="錯綜場所作業",0.3,IF(#REF!="複雑な制約のある作業",0.4,IF(#REF!="単純な制約のある作業",0.2,0))))))</f>
        <v>#REF!</v>
      </c>
      <c r="M4107" s="260" t="e">
        <f t="shared" si="254"/>
        <v>#REF!</v>
      </c>
    </row>
    <row r="4108" spans="2:13" s="254" customFormat="1" ht="27.75" customHeight="1" x14ac:dyDescent="0.2">
      <c r="B4108" s="536" t="s">
        <v>263</v>
      </c>
      <c r="C4108" s="537"/>
      <c r="D4108" s="265"/>
      <c r="E4108" s="224" t="s">
        <v>245</v>
      </c>
      <c r="F4108" s="258" t="e">
        <f>IF(#REF!&gt;=1,IF(#REF!&gt;=1,#REF!),IF(#REF!&gt;=0,"",))</f>
        <v>#REF!</v>
      </c>
      <c r="G4108" s="241" t="e">
        <f>保全管理データ!N7075</f>
        <v>#REF!</v>
      </c>
      <c r="H4108" s="259" t="e">
        <f>IF(#REF!="無","",IF(#REF!="","",IF(#REF!="悪環境における作業",0.2,IF(#REF!="高所又は地下作業",0.1,IF(#REF!="錯綜場所作業",0.3,IF(#REF!="複雑な制約のある作業",0.4,IF(#REF!="単純な制約のある作業",0.2,0)))))))</f>
        <v>#REF!</v>
      </c>
      <c r="I4108" s="260" t="e">
        <f t="shared" si="253"/>
        <v>#REF!</v>
      </c>
      <c r="J4108" s="258" t="e">
        <f>IF(#REF!&gt;=1,IF(#REF!&gt;=1,#REF!),IF(#REF!&gt;=0,"",))</f>
        <v>#REF!</v>
      </c>
      <c r="K4108" s="241" t="e">
        <f>保全管理データ!N7102</f>
        <v>#REF!</v>
      </c>
      <c r="L4108" s="259" t="e">
        <f>IF(#REF!="","",IF(#REF!="悪環境における作業",0.2,IF(#REF!="高所又は地下作業",0.1,IF(#REF!="錯綜場所作業",0.3,IF(#REF!="複雑な制約のある作業",0.4,IF(#REF!="単純な制約のある作業",0.2,0))))))</f>
        <v>#REF!</v>
      </c>
      <c r="M4108" s="260" t="e">
        <f t="shared" si="254"/>
        <v>#REF!</v>
      </c>
    </row>
    <row r="4109" spans="2:13" s="254" customFormat="1" ht="27.75" customHeight="1" x14ac:dyDescent="0.2">
      <c r="B4109" s="536" t="s">
        <v>264</v>
      </c>
      <c r="C4109" s="537"/>
      <c r="D4109" s="265"/>
      <c r="E4109" s="224" t="s">
        <v>245</v>
      </c>
      <c r="F4109" s="258" t="e">
        <f>IF(#REF!&gt;=1,IF(#REF!&gt;=1,#REF!),IF(#REF!&gt;=0,"",))</f>
        <v>#REF!</v>
      </c>
      <c r="G4109" s="241" t="e">
        <f>保全管理データ!N7076</f>
        <v>#REF!</v>
      </c>
      <c r="H4109" s="259" t="e">
        <f>IF(#REF!="無","",IF(#REF!="","",IF(#REF!="悪環境における作業",0.2,IF(#REF!="高所又は地下作業",0.1,IF(#REF!="錯綜場所作業",0.3,IF(#REF!="複雑な制約のある作業",0.4,IF(#REF!="単純な制約のある作業",0.2,0)))))))</f>
        <v>#REF!</v>
      </c>
      <c r="I4109" s="260" t="e">
        <f t="shared" si="253"/>
        <v>#REF!</v>
      </c>
      <c r="J4109" s="258" t="e">
        <f>IF(#REF!&gt;=1,IF(#REF!&gt;=1,#REF!),IF(#REF!&gt;=0,"",))</f>
        <v>#REF!</v>
      </c>
      <c r="K4109" s="241" t="e">
        <f>保全管理データ!N7103</f>
        <v>#REF!</v>
      </c>
      <c r="L4109" s="259" t="e">
        <f>IF(#REF!="","",IF(#REF!="悪環境における作業",0.2,IF(#REF!="高所又は地下作業",0.1,IF(#REF!="錯綜場所作業",0.3,IF(#REF!="複雑な制約のある作業",0.4,IF(#REF!="単純な制約のある作業",0.2,0))))))</f>
        <v>#REF!</v>
      </c>
      <c r="M4109" s="260" t="e">
        <f t="shared" si="254"/>
        <v>#REF!</v>
      </c>
    </row>
    <row r="4110" spans="2:13" s="254" customFormat="1" ht="27.75" customHeight="1" x14ac:dyDescent="0.2">
      <c r="B4110" s="536" t="s">
        <v>265</v>
      </c>
      <c r="C4110" s="537"/>
      <c r="D4110" s="265"/>
      <c r="E4110" s="224" t="s">
        <v>245</v>
      </c>
      <c r="F4110" s="258" t="e">
        <f>IF(#REF!&gt;=1,IF(#REF!&gt;=1,#REF!),IF(#REF!&gt;=0,"",))</f>
        <v>#REF!</v>
      </c>
      <c r="G4110" s="241" t="e">
        <f>保全管理データ!N7077</f>
        <v>#REF!</v>
      </c>
      <c r="H4110" s="259" t="e">
        <f>IF(#REF!="無","",IF(#REF!="","",IF(#REF!="悪環境における作業",0.2,IF(#REF!="高所又は地下作業",0.1,IF(#REF!="錯綜場所作業",0.3,IF(#REF!="複雑な制約のある作業",0.4,IF(#REF!="単純な制約のある作業",0.2,0)))))))</f>
        <v>#REF!</v>
      </c>
      <c r="I4110" s="260" t="e">
        <f t="shared" si="253"/>
        <v>#REF!</v>
      </c>
      <c r="J4110" s="258" t="e">
        <f>IF(#REF!&gt;=1,IF(#REF!&gt;=1,#REF!),IF(#REF!&gt;=0,"",))</f>
        <v>#REF!</v>
      </c>
      <c r="K4110" s="241" t="e">
        <f>保全管理データ!N7104</f>
        <v>#REF!</v>
      </c>
      <c r="L4110" s="259" t="e">
        <f>IF(#REF!="","",IF(#REF!="悪環境における作業",0.2,IF(#REF!="高所又は地下作業",0.1,IF(#REF!="錯綜場所作業",0.3,IF(#REF!="複雑な制約のある作業",0.4,IF(#REF!="単純な制約のある作業",0.2,0))))))</f>
        <v>#REF!</v>
      </c>
      <c r="M4110" s="260" t="e">
        <f t="shared" si="254"/>
        <v>#REF!</v>
      </c>
    </row>
    <row r="4111" spans="2:13" s="254" customFormat="1" ht="27.75" customHeight="1" x14ac:dyDescent="0.2">
      <c r="B4111" s="536" t="s">
        <v>266</v>
      </c>
      <c r="C4111" s="537"/>
      <c r="D4111" s="265"/>
      <c r="E4111" s="224" t="s">
        <v>245</v>
      </c>
      <c r="F4111" s="258" t="e">
        <f>IF(#REF!&gt;=1,IF(#REF!&gt;=1,#REF!),IF(#REF!&gt;=0,"",))</f>
        <v>#REF!</v>
      </c>
      <c r="G4111" s="241" t="e">
        <f>保全管理データ!N7078</f>
        <v>#REF!</v>
      </c>
      <c r="H4111" s="259" t="e">
        <f>IF(#REF!="無","",IF(#REF!="","",IF(#REF!="悪環境における作業",0.2,IF(#REF!="高所又は地下作業",0.1,IF(#REF!="錯綜場所作業",0.3,IF(#REF!="複雑な制約のある作業",0.4,IF(#REF!="単純な制約のある作業",0.2,0)))))))</f>
        <v>#REF!</v>
      </c>
      <c r="I4111" s="260" t="e">
        <f t="shared" si="253"/>
        <v>#REF!</v>
      </c>
      <c r="J4111" s="258" t="e">
        <f>IF(#REF!&gt;=1,IF(#REF!&gt;=1,#REF!),IF(#REF!&gt;=0,"",))</f>
        <v>#REF!</v>
      </c>
      <c r="K4111" s="241" t="e">
        <f>保全管理データ!N7105</f>
        <v>#REF!</v>
      </c>
      <c r="L4111" s="259" t="e">
        <f>IF(#REF!="","",IF(#REF!="悪環境における作業",0.2,IF(#REF!="高所又は地下作業",0.1,IF(#REF!="錯綜場所作業",0.3,IF(#REF!="複雑な制約のある作業",0.4,IF(#REF!="単純な制約のある作業",0.2,0))))))</f>
        <v>#REF!</v>
      </c>
      <c r="M4111" s="260" t="e">
        <f t="shared" si="254"/>
        <v>#REF!</v>
      </c>
    </row>
    <row r="4112" spans="2:13" s="254" customFormat="1" ht="27.75" customHeight="1" x14ac:dyDescent="0.2">
      <c r="B4112" s="536" t="s">
        <v>81</v>
      </c>
      <c r="C4112" s="537"/>
      <c r="D4112" s="265"/>
      <c r="E4112" s="224" t="s">
        <v>245</v>
      </c>
      <c r="F4112" s="258" t="e">
        <f>IF(#REF!&gt;=1,IF(#REF!&gt;=1,#REF!),IF(#REF!&gt;=0,"",))</f>
        <v>#REF!</v>
      </c>
      <c r="G4112" s="241" t="e">
        <f>保全管理データ!N7079</f>
        <v>#REF!</v>
      </c>
      <c r="H4112" s="259" t="e">
        <f>IF(#REF!="無","",IF(#REF!="","",IF(#REF!="悪環境における作業",0.2,IF(#REF!="高所又は地下作業",0.1,IF(#REF!="錯綜場所作業",0.3,IF(#REF!="複雑な制約のある作業",0.4,IF(#REF!="単純な制約のある作業",0.2,0)))))))</f>
        <v>#REF!</v>
      </c>
      <c r="I4112" s="260" t="e">
        <f t="shared" si="253"/>
        <v>#REF!</v>
      </c>
      <c r="J4112" s="258" t="e">
        <f>IF(#REF!&gt;=1,IF(#REF!&gt;=1,#REF!),IF(#REF!&gt;=0,"",))</f>
        <v>#REF!</v>
      </c>
      <c r="K4112" s="241" t="e">
        <f>保全管理データ!N7106</f>
        <v>#REF!</v>
      </c>
      <c r="L4112" s="259" t="e">
        <f>IF(#REF!="","",IF(#REF!="悪環境における作業",0.2,IF(#REF!="高所又は地下作業",0.1,IF(#REF!="錯綜場所作業",0.3,IF(#REF!="複雑な制約のある作業",0.4,IF(#REF!="単純な制約のある作業",0.2,0))))))</f>
        <v>#REF!</v>
      </c>
      <c r="M4112" s="260" t="e">
        <f t="shared" si="254"/>
        <v>#REF!</v>
      </c>
    </row>
    <row r="4113" spans="2:13" s="254" customFormat="1" ht="27.75" customHeight="1" x14ac:dyDescent="0.2">
      <c r="B4113" s="536" t="s">
        <v>267</v>
      </c>
      <c r="C4113" s="537"/>
      <c r="D4113" s="265"/>
      <c r="E4113" s="224" t="s">
        <v>247</v>
      </c>
      <c r="F4113" s="258" t="e">
        <f>IF(#REF!&gt;=1,IF(#REF!&gt;=1,#REF!),IF(#REF!&gt;=0,"",))</f>
        <v>#REF!</v>
      </c>
      <c r="G4113" s="241" t="e">
        <f>保全管理データ!N7080</f>
        <v>#REF!</v>
      </c>
      <c r="H4113" s="259" t="e">
        <f>IF(#REF!="無","",IF(#REF!="","",IF(#REF!="悪環境における作業",0.2,IF(#REF!="高所又は地下作業",0.1,IF(#REF!="錯綜場所作業",0.3,IF(#REF!="複雑な制約のある作業",0.4,IF(#REF!="単純な制約のある作業",0.2,0)))))))</f>
        <v>#REF!</v>
      </c>
      <c r="I4113" s="260" t="e">
        <f t="shared" si="253"/>
        <v>#REF!</v>
      </c>
      <c r="J4113" s="258" t="e">
        <f>IF(#REF!&gt;=1,IF(#REF!&gt;=1,#REF!),IF(#REF!&gt;=0,"",))</f>
        <v>#REF!</v>
      </c>
      <c r="K4113" s="241" t="e">
        <f>保全管理データ!N7107</f>
        <v>#REF!</v>
      </c>
      <c r="L4113" s="259" t="e">
        <f>IF(#REF!="","",IF(#REF!="悪環境における作業",0.2,IF(#REF!="高所又は地下作業",0.1,IF(#REF!="錯綜場所作業",0.3,IF(#REF!="複雑な制約のある作業",0.4,IF(#REF!="単純な制約のある作業",0.2,0))))))</f>
        <v>#REF!</v>
      </c>
      <c r="M4113" s="260" t="e">
        <f t="shared" si="254"/>
        <v>#REF!</v>
      </c>
    </row>
    <row r="4114" spans="2:13" s="254" customFormat="1" ht="27.75" customHeight="1" x14ac:dyDescent="0.2">
      <c r="B4114" s="536" t="s">
        <v>268</v>
      </c>
      <c r="C4114" s="537"/>
      <c r="D4114" s="265"/>
      <c r="E4114" s="224" t="s">
        <v>246</v>
      </c>
      <c r="F4114" s="258" t="e">
        <f>IF(#REF!&gt;=1,IF(#REF!&gt;=1,#REF!),IF(#REF!&gt;=0,"",))</f>
        <v>#REF!</v>
      </c>
      <c r="G4114" s="241" t="e">
        <f>保全管理データ!N7081</f>
        <v>#REF!</v>
      </c>
      <c r="H4114" s="259" t="e">
        <f>IF(#REF!="無","",IF(#REF!="","",IF(#REF!="悪環境における作業",0.2,IF(#REF!="高所又は地下作業",0.1,IF(#REF!="錯綜場所作業",0.3,IF(#REF!="複雑な制約のある作業",0.4,IF(#REF!="単純な制約のある作業",0.2,0)))))))</f>
        <v>#REF!</v>
      </c>
      <c r="I4114" s="260" t="e">
        <f t="shared" si="253"/>
        <v>#REF!</v>
      </c>
      <c r="J4114" s="258" t="e">
        <f>IF(#REF!&gt;=1,IF(#REF!&gt;=1,#REF!),IF(#REF!&gt;=0,"",))</f>
        <v>#REF!</v>
      </c>
      <c r="K4114" s="241" t="e">
        <f>保全管理データ!N7108</f>
        <v>#REF!</v>
      </c>
      <c r="L4114" s="259" t="e">
        <f>IF(#REF!="","",IF(#REF!="悪環境における作業",0.2,IF(#REF!="高所又は地下作業",0.1,IF(#REF!="錯綜場所作業",0.3,IF(#REF!="複雑な制約のある作業",0.4,IF(#REF!="単純な制約のある作業",0.2,0))))))</f>
        <v>#REF!</v>
      </c>
      <c r="M4114" s="260" t="e">
        <f t="shared" si="254"/>
        <v>#REF!</v>
      </c>
    </row>
    <row r="4115" spans="2:13" s="254" customFormat="1" ht="27.75" customHeight="1" thickBot="1" x14ac:dyDescent="0.25">
      <c r="B4115" s="538" t="s">
        <v>269</v>
      </c>
      <c r="C4115" s="539"/>
      <c r="D4115" s="266"/>
      <c r="E4115" s="252" t="s">
        <v>245</v>
      </c>
      <c r="F4115" s="261" t="e">
        <f>IF(#REF!&gt;=1,IF(#REF!&gt;=1,#REF!),IF(#REF!&gt;=0,"",))</f>
        <v>#REF!</v>
      </c>
      <c r="G4115" s="245" t="e">
        <f>保全管理データ!N7082</f>
        <v>#REF!</v>
      </c>
      <c r="H4115" s="259" t="e">
        <f>IF(#REF!="無","",IF(#REF!="","",IF(#REF!="悪環境における作業",0.2,IF(#REF!="高所又は地下作業",0.1,IF(#REF!="錯綜場所作業",0.3,IF(#REF!="複雑な制約のある作業",0.4,IF(#REF!="単純な制約のある作業",0.2,0)))))))</f>
        <v>#REF!</v>
      </c>
      <c r="I4115" s="260" t="e">
        <f t="shared" si="253"/>
        <v>#REF!</v>
      </c>
      <c r="J4115" s="258" t="e">
        <f>IF(#REF!&gt;=1,IF(#REF!&gt;=1,#REF!),IF(#REF!&gt;=0,"",))</f>
        <v>#REF!</v>
      </c>
      <c r="K4115" s="241" t="e">
        <f>保全管理データ!N7109</f>
        <v>#REF!</v>
      </c>
      <c r="L4115" s="259" t="e">
        <f>IF(#REF!="","",IF(#REF!="悪環境における作業",0.2,IF(#REF!="高所又は地下作業",0.1,IF(#REF!="錯綜場所作業",0.3,IF(#REF!="複雑な制約のある作業",0.4,IF(#REF!="単純な制約のある作業",0.2,0))))))</f>
        <v>#REF!</v>
      </c>
      <c r="M4115" s="260" t="e">
        <f t="shared" si="254"/>
        <v>#REF!</v>
      </c>
    </row>
    <row r="4116" spans="2:13" s="254" customFormat="1" ht="27.75" customHeight="1" thickBot="1" x14ac:dyDescent="0.25">
      <c r="B4116" s="532" t="s">
        <v>190</v>
      </c>
      <c r="C4116" s="532"/>
      <c r="D4116" s="532"/>
      <c r="E4116" s="532"/>
      <c r="F4116" s="533" t="e">
        <f>SUM(I4092:I4115)</f>
        <v>#REF!</v>
      </c>
      <c r="G4116" s="534"/>
      <c r="H4116" s="534"/>
      <c r="I4116" s="535"/>
      <c r="J4116" s="533" t="e">
        <f>IF(SUM(J4092:J4115)=0,"0.00",SUM(M4092:M4115))</f>
        <v>#REF!</v>
      </c>
      <c r="K4116" s="534"/>
      <c r="L4116" s="534"/>
      <c r="M4116" s="535"/>
    </row>
    <row r="4117" spans="2:13" s="254" customFormat="1" ht="27.75" customHeight="1" thickBot="1" x14ac:dyDescent="0.25">
      <c r="B4117" s="532" t="s">
        <v>97</v>
      </c>
      <c r="C4117" s="532"/>
      <c r="D4117" s="532"/>
      <c r="E4117" s="532"/>
      <c r="F4117" s="533" t="e">
        <f>IF(#REF!="５年以下","0",IF(#REF!="５年～１０年",0.1,IF(#REF!="１０年以上",0.15)))</f>
        <v>#REF!</v>
      </c>
      <c r="G4117" s="534"/>
      <c r="H4117" s="534"/>
      <c r="I4117" s="534"/>
      <c r="J4117" s="534"/>
      <c r="K4117" s="534"/>
      <c r="L4117" s="534"/>
      <c r="M4117" s="535"/>
    </row>
    <row r="4118" spans="2:13" s="254" customFormat="1" ht="27.75" customHeight="1" thickBot="1" x14ac:dyDescent="0.25">
      <c r="B4118" s="533" t="s">
        <v>273</v>
      </c>
      <c r="C4118" s="534"/>
      <c r="D4118" s="534"/>
      <c r="E4118" s="535"/>
      <c r="F4118" s="533" t="e">
        <f>F4116*(1+F4117)</f>
        <v>#REF!</v>
      </c>
      <c r="G4118" s="534"/>
      <c r="H4118" s="534"/>
      <c r="I4118" s="534"/>
      <c r="J4118" s="533" t="e">
        <f>J4116*(1+F4117)</f>
        <v>#REF!</v>
      </c>
      <c r="K4118" s="534"/>
      <c r="L4118" s="534"/>
      <c r="M4118" s="535"/>
    </row>
    <row r="4119" spans="2:13" s="254" customFormat="1" ht="27.75" customHeight="1" thickBot="1" x14ac:dyDescent="0.25">
      <c r="B4119" s="532" t="s">
        <v>191</v>
      </c>
      <c r="C4119" s="532"/>
      <c r="D4119" s="532"/>
      <c r="E4119" s="532"/>
      <c r="F4119" s="533" t="e">
        <f>#REF!*(#REF!*#REF!+#REF!*#REF!)</f>
        <v>#REF!</v>
      </c>
      <c r="G4119" s="534"/>
      <c r="H4119" s="535"/>
      <c r="I4119" s="532" t="e">
        <f>#REF!</f>
        <v>#REF!</v>
      </c>
      <c r="J4119" s="533"/>
      <c r="K4119" s="263" t="s">
        <v>230</v>
      </c>
      <c r="L4119" s="535" t="e">
        <f>B4090</f>
        <v>#REF!</v>
      </c>
      <c r="M4119" s="532"/>
    </row>
    <row r="4120" spans="2:13" s="254" customFormat="1" ht="45" customHeight="1" thickBot="1" x14ac:dyDescent="0.25">
      <c r="B4120" s="253"/>
      <c r="C4120" s="253"/>
      <c r="D4120" s="253"/>
      <c r="E4120" s="253"/>
      <c r="F4120" s="253"/>
      <c r="G4120" s="253"/>
      <c r="H4120" s="253"/>
      <c r="I4120" s="253"/>
      <c r="J4120" s="253"/>
      <c r="K4120" s="253"/>
      <c r="L4120" s="253"/>
      <c r="M4120" s="253"/>
    </row>
    <row r="4121" spans="2:13" s="254" customFormat="1" ht="27.75" customHeight="1" thickBot="1" x14ac:dyDescent="0.25">
      <c r="B4121" s="542" t="s">
        <v>128</v>
      </c>
      <c r="C4121" s="543"/>
      <c r="D4121" s="543"/>
      <c r="E4121" s="544"/>
      <c r="F4121" s="253"/>
      <c r="G4121" s="253"/>
      <c r="H4121" s="253"/>
      <c r="I4121" s="253"/>
      <c r="J4121" s="253"/>
      <c r="K4121" s="253"/>
      <c r="L4121" s="253"/>
      <c r="M4121" s="253"/>
    </row>
    <row r="4122" spans="2:13" s="254" customFormat="1" ht="27.75" customHeight="1" x14ac:dyDescent="0.2">
      <c r="B4122" s="545" t="e">
        <f>#REF!</f>
        <v>#REF!</v>
      </c>
      <c r="C4122" s="546"/>
      <c r="D4122" s="547"/>
      <c r="E4122" s="548"/>
      <c r="F4122" s="552" t="s">
        <v>240</v>
      </c>
      <c r="G4122" s="553"/>
      <c r="H4122" s="553"/>
      <c r="I4122" s="554"/>
      <c r="J4122" s="552" t="s">
        <v>239</v>
      </c>
      <c r="K4122" s="553"/>
      <c r="L4122" s="553"/>
      <c r="M4122" s="554"/>
    </row>
    <row r="4123" spans="2:13" s="254" customFormat="1" ht="27.75" customHeight="1" thickBot="1" x14ac:dyDescent="0.25">
      <c r="B4123" s="549"/>
      <c r="C4123" s="550"/>
      <c r="D4123" s="550"/>
      <c r="E4123" s="551"/>
      <c r="F4123" s="255" t="s">
        <v>149</v>
      </c>
      <c r="G4123" s="256" t="s">
        <v>151</v>
      </c>
      <c r="H4123" s="256" t="s">
        <v>96</v>
      </c>
      <c r="I4123" s="257" t="s">
        <v>150</v>
      </c>
      <c r="J4123" s="255" t="s">
        <v>149</v>
      </c>
      <c r="K4123" s="256" t="s">
        <v>151</v>
      </c>
      <c r="L4123" s="256" t="s">
        <v>96</v>
      </c>
      <c r="M4123" s="257" t="s">
        <v>150</v>
      </c>
    </row>
    <row r="4124" spans="2:13" s="254" customFormat="1" ht="27.75" customHeight="1" thickTop="1" x14ac:dyDescent="0.2">
      <c r="B4124" s="540" t="s">
        <v>241</v>
      </c>
      <c r="C4124" s="541"/>
      <c r="D4124" s="264"/>
      <c r="E4124" s="237" t="s">
        <v>242</v>
      </c>
      <c r="F4124" s="258" t="e">
        <f>IF(#REF!&gt;=1,IF(#REF!&gt;=1,#REF!),IF(#REF!&gt;=0,"",))</f>
        <v>#REF!</v>
      </c>
      <c r="G4124" s="241" t="e">
        <f>保全管理データ!N7115</f>
        <v>#REF!</v>
      </c>
      <c r="H4124" s="259" t="e">
        <f>IF(#REF!="無","",IF(#REF!="","",IF(#REF!="悪環境における作業",0.2,IF(#REF!="高所又は地下作業",0.1,IF(#REF!="錯綜場所作業",0.3,IF(#REF!="複雑な制約のある作業",0.4,IF(#REF!="単純な制約のある作業",0.2,0)))))))</f>
        <v>#REF!</v>
      </c>
      <c r="I4124" s="260" t="e">
        <f>IF(F4124="","",F4124*G4124*(1+IF(H4124="",0,H4124)))</f>
        <v>#REF!</v>
      </c>
      <c r="J4124" s="258" t="e">
        <f>IF(#REF!&gt;=1,IF(#REF!&gt;=1,#REF!),IF(#REF!&gt;=0,"",))</f>
        <v>#REF!</v>
      </c>
      <c r="K4124" s="241" t="e">
        <f>保全管理データ!N7142</f>
        <v>#REF!</v>
      </c>
      <c r="L4124" s="259" t="e">
        <f>IF(#REF!="","",IF(#REF!="悪環境における作業",0.2,IF(#REF!="高所又は地下作業",0.1,IF(#REF!="錯綜場所作業",0.3,IF(#REF!="複雑な制約のある作業",0.4,IF(#REF!="単純な制約のある作業",0.2,0))))))</f>
        <v>#REF!</v>
      </c>
      <c r="M4124" s="260" t="e">
        <f>IF(J4124="","",J4124*K4124*(1+IF(L4124="",0,L4124)))</f>
        <v>#REF!</v>
      </c>
    </row>
    <row r="4125" spans="2:13" s="254" customFormat="1" ht="27.75" customHeight="1" x14ac:dyDescent="0.2">
      <c r="B4125" s="536" t="s">
        <v>243</v>
      </c>
      <c r="C4125" s="537"/>
      <c r="D4125" s="265"/>
      <c r="E4125" s="224" t="s">
        <v>242</v>
      </c>
      <c r="F4125" s="258" t="e">
        <f>IF(#REF!&gt;=1,IF(#REF!&gt;=1,#REF!),IF(#REF!&gt;=0,"",))</f>
        <v>#REF!</v>
      </c>
      <c r="G4125" s="241" t="e">
        <f>保全管理データ!N7116</f>
        <v>#REF!</v>
      </c>
      <c r="H4125" s="259" t="e">
        <f>IF(#REF!="無","",IF(#REF!="","",IF(#REF!="悪環境における作業",0.2,IF(#REF!="高所又は地下作業",0.1,IF(#REF!="錯綜場所作業",0.3,IF(#REF!="複雑な制約のある作業",0.4,IF(#REF!="単純な制約のある作業",0.2,0)))))))</f>
        <v>#REF!</v>
      </c>
      <c r="I4125" s="260" t="e">
        <f t="shared" ref="I4125:I4147" si="255">IF(F4125="","",F4125*G4125*(1+IF(H4125="",0,H4125)))</f>
        <v>#REF!</v>
      </c>
      <c r="J4125" s="258" t="e">
        <f>IF(#REF!&gt;=1,IF(#REF!&gt;=1,#REF!),IF(#REF!&gt;=0,"",))</f>
        <v>#REF!</v>
      </c>
      <c r="K4125" s="241" t="e">
        <f>保全管理データ!N7143</f>
        <v>#REF!</v>
      </c>
      <c r="L4125" s="259" t="e">
        <f>IF(#REF!="","",IF(#REF!="悪環境における作業",0.2,IF(#REF!="高所又は地下作業",0.1,IF(#REF!="錯綜場所作業",0.3,IF(#REF!="複雑な制約のある作業",0.4,IF(#REF!="単純な制約のある作業",0.2,0))))))</f>
        <v>#REF!</v>
      </c>
      <c r="M4125" s="260" t="e">
        <f t="shared" ref="M4125:M4147" si="256">IF(J4125="","",J4125*K4125*(1+IF(L4125="",0,L4125)))</f>
        <v>#REF!</v>
      </c>
    </row>
    <row r="4126" spans="2:13" s="254" customFormat="1" ht="27.75" customHeight="1" x14ac:dyDescent="0.2">
      <c r="B4126" s="536" t="s">
        <v>249</v>
      </c>
      <c r="C4126" s="537"/>
      <c r="D4126" s="265"/>
      <c r="E4126" s="224" t="s">
        <v>244</v>
      </c>
      <c r="F4126" s="258" t="e">
        <f>IF(#REF!&gt;=1,IF(#REF!&gt;=1,#REF!),IF(#REF!&gt;=0,"",))</f>
        <v>#REF!</v>
      </c>
      <c r="G4126" s="241" t="e">
        <f>保全管理データ!N7117</f>
        <v>#REF!</v>
      </c>
      <c r="H4126" s="259" t="e">
        <f>IF(#REF!="無","",IF(#REF!="","",IF(#REF!="悪環境における作業",0.2,IF(#REF!="高所又は地下作業",0.1,IF(#REF!="錯綜場所作業",0.3,IF(#REF!="複雑な制約のある作業",0.4,IF(#REF!="単純な制約のある作業",0.2,0)))))))</f>
        <v>#REF!</v>
      </c>
      <c r="I4126" s="260" t="e">
        <f t="shared" si="255"/>
        <v>#REF!</v>
      </c>
      <c r="J4126" s="258" t="e">
        <f>IF(#REF!&gt;=1,IF(#REF!&gt;=1,#REF!),IF(#REF!&gt;=0,"",))</f>
        <v>#REF!</v>
      </c>
      <c r="K4126" s="241" t="e">
        <f>保全管理データ!N7144</f>
        <v>#REF!</v>
      </c>
      <c r="L4126" s="259" t="e">
        <f>IF(#REF!="","",IF(#REF!="悪環境における作業",0.2,IF(#REF!="高所又は地下作業",0.1,IF(#REF!="錯綜場所作業",0.3,IF(#REF!="複雑な制約のある作業",0.4,IF(#REF!="単純な制約のある作業",0.2,0))))))</f>
        <v>#REF!</v>
      </c>
      <c r="M4126" s="260" t="e">
        <f t="shared" si="256"/>
        <v>#REF!</v>
      </c>
    </row>
    <row r="4127" spans="2:13" s="254" customFormat="1" ht="27.75" customHeight="1" x14ac:dyDescent="0.2">
      <c r="B4127" s="536" t="s">
        <v>250</v>
      </c>
      <c r="C4127" s="537"/>
      <c r="D4127" s="265"/>
      <c r="E4127" s="224" t="s">
        <v>244</v>
      </c>
      <c r="F4127" s="258" t="e">
        <f>IF(#REF!&gt;=1,IF(#REF!&gt;=1,#REF!),IF(#REF!&gt;=0,"",))</f>
        <v>#REF!</v>
      </c>
      <c r="G4127" s="241" t="e">
        <f>保全管理データ!N7118</f>
        <v>#REF!</v>
      </c>
      <c r="H4127" s="259" t="e">
        <f>IF(#REF!="無","",IF(#REF!="","",IF(#REF!="悪環境における作業",0.2,IF(#REF!="高所又は地下作業",0.1,IF(#REF!="錯綜場所作業",0.3,IF(#REF!="複雑な制約のある作業",0.4,IF(#REF!="単純な制約のある作業",0.2,0)))))))</f>
        <v>#REF!</v>
      </c>
      <c r="I4127" s="260" t="e">
        <f t="shared" si="255"/>
        <v>#REF!</v>
      </c>
      <c r="J4127" s="258" t="e">
        <f>IF(#REF!&gt;=1,IF(#REF!&gt;=1,#REF!),IF(#REF!&gt;=0,"",))</f>
        <v>#REF!</v>
      </c>
      <c r="K4127" s="241" t="e">
        <f>保全管理データ!N7145</f>
        <v>#REF!</v>
      </c>
      <c r="L4127" s="259" t="e">
        <f>IF(#REF!="","",IF(#REF!="悪環境における作業",0.2,IF(#REF!="高所又は地下作業",0.1,IF(#REF!="錯綜場所作業",0.3,IF(#REF!="複雑な制約のある作業",0.4,IF(#REF!="単純な制約のある作業",0.2,0))))))</f>
        <v>#REF!</v>
      </c>
      <c r="M4127" s="260" t="e">
        <f t="shared" si="256"/>
        <v>#REF!</v>
      </c>
    </row>
    <row r="4128" spans="2:13" s="254" customFormat="1" ht="27.75" customHeight="1" x14ac:dyDescent="0.2">
      <c r="B4128" s="536" t="s">
        <v>251</v>
      </c>
      <c r="C4128" s="537"/>
      <c r="D4128" s="265"/>
      <c r="E4128" s="224" t="s">
        <v>242</v>
      </c>
      <c r="F4128" s="258" t="e">
        <f>IF(#REF!&gt;=1,IF(#REF!&gt;=1,#REF!),IF(#REF!&gt;=0,"",))</f>
        <v>#REF!</v>
      </c>
      <c r="G4128" s="241" t="e">
        <f>保全管理データ!N7119</f>
        <v>#REF!</v>
      </c>
      <c r="H4128" s="259" t="e">
        <f>IF(#REF!="無","",IF(#REF!="","",IF(#REF!="悪環境における作業",0.2,IF(#REF!="高所又は地下作業",0.1,IF(#REF!="錯綜場所作業",0.3,IF(#REF!="複雑な制約のある作業",0.4,IF(#REF!="単純な制約のある作業",0.2,0)))))))</f>
        <v>#REF!</v>
      </c>
      <c r="I4128" s="260" t="e">
        <f t="shared" si="255"/>
        <v>#REF!</v>
      </c>
      <c r="J4128" s="258" t="e">
        <f>IF(#REF!&gt;=1,IF(#REF!&gt;=1,#REF!),IF(#REF!&gt;=0,"",))</f>
        <v>#REF!</v>
      </c>
      <c r="K4128" s="241" t="e">
        <f>保全管理データ!N7146</f>
        <v>#REF!</v>
      </c>
      <c r="L4128" s="259" t="e">
        <f>IF(#REF!="","",IF(#REF!="悪環境における作業",0.2,IF(#REF!="高所又は地下作業",0.1,IF(#REF!="錯綜場所作業",0.3,IF(#REF!="複雑な制約のある作業",0.4,IF(#REF!="単純な制約のある作業",0.2,0))))))</f>
        <v>#REF!</v>
      </c>
      <c r="M4128" s="260" t="e">
        <f t="shared" si="256"/>
        <v>#REF!</v>
      </c>
    </row>
    <row r="4129" spans="2:13" s="254" customFormat="1" ht="27.75" customHeight="1" x14ac:dyDescent="0.2">
      <c r="B4129" s="536" t="s">
        <v>252</v>
      </c>
      <c r="C4129" s="537"/>
      <c r="D4129" s="265"/>
      <c r="E4129" s="224" t="s">
        <v>244</v>
      </c>
      <c r="F4129" s="258" t="e">
        <f>IF(#REF!&gt;=1,IF(#REF!&gt;=1,#REF!),IF(#REF!&gt;=0,"",))</f>
        <v>#REF!</v>
      </c>
      <c r="G4129" s="241" t="e">
        <f>保全管理データ!N7120</f>
        <v>#REF!</v>
      </c>
      <c r="H4129" s="259" t="e">
        <f>IF(#REF!="無","",IF(#REF!="","",IF(#REF!="悪環境における作業",0.2,IF(#REF!="高所又は地下作業",0.1,IF(#REF!="錯綜場所作業",0.3,IF(#REF!="複雑な制約のある作業",0.4,IF(#REF!="単純な制約のある作業",0.2,0)))))))</f>
        <v>#REF!</v>
      </c>
      <c r="I4129" s="260" t="e">
        <f t="shared" si="255"/>
        <v>#REF!</v>
      </c>
      <c r="J4129" s="258" t="e">
        <f>IF(#REF!&gt;=1,IF(#REF!&gt;=1,#REF!),IF(#REF!&gt;=0,"",))</f>
        <v>#REF!</v>
      </c>
      <c r="K4129" s="241" t="e">
        <f>保全管理データ!N7147</f>
        <v>#REF!</v>
      </c>
      <c r="L4129" s="259" t="e">
        <f>IF(#REF!="","",IF(#REF!="悪環境における作業",0.2,IF(#REF!="高所又は地下作業",0.1,IF(#REF!="錯綜場所作業",0.3,IF(#REF!="複雑な制約のある作業",0.4,IF(#REF!="単純な制約のある作業",0.2,0))))))</f>
        <v>#REF!</v>
      </c>
      <c r="M4129" s="260" t="e">
        <f t="shared" si="256"/>
        <v>#REF!</v>
      </c>
    </row>
    <row r="4130" spans="2:13" s="254" customFormat="1" ht="27.75" customHeight="1" x14ac:dyDescent="0.2">
      <c r="B4130" s="536" t="s">
        <v>253</v>
      </c>
      <c r="C4130" s="537"/>
      <c r="D4130" s="265"/>
      <c r="E4130" s="224" t="s">
        <v>242</v>
      </c>
      <c r="F4130" s="258" t="e">
        <f>IF(#REF!&gt;=1,IF(#REF!&gt;=1,#REF!),IF(#REF!&gt;=0,"",))</f>
        <v>#REF!</v>
      </c>
      <c r="G4130" s="241" t="e">
        <f>保全管理データ!N7121</f>
        <v>#REF!</v>
      </c>
      <c r="H4130" s="259" t="e">
        <f>IF(#REF!="無","",IF(#REF!="","",IF(#REF!="悪環境における作業",0.2,IF(#REF!="高所又は地下作業",0.1,IF(#REF!="錯綜場所作業",0.3,IF(#REF!="複雑な制約のある作業",0.4,IF(#REF!="単純な制約のある作業",0.2,0)))))))</f>
        <v>#REF!</v>
      </c>
      <c r="I4130" s="260" t="e">
        <f t="shared" si="255"/>
        <v>#REF!</v>
      </c>
      <c r="J4130" s="258" t="e">
        <f>IF(#REF!&gt;=1,IF(#REF!&gt;=1,#REF!),IF(#REF!&gt;=0,"",))</f>
        <v>#REF!</v>
      </c>
      <c r="K4130" s="241" t="e">
        <f>保全管理データ!N7148</f>
        <v>#REF!</v>
      </c>
      <c r="L4130" s="259" t="e">
        <f>IF(#REF!="","",IF(#REF!="悪環境における作業",0.2,IF(#REF!="高所又は地下作業",0.1,IF(#REF!="錯綜場所作業",0.3,IF(#REF!="複雑な制約のある作業",0.4,IF(#REF!="単純な制約のある作業",0.2,0))))))</f>
        <v>#REF!</v>
      </c>
      <c r="M4130" s="260" t="e">
        <f t="shared" si="256"/>
        <v>#REF!</v>
      </c>
    </row>
    <row r="4131" spans="2:13" s="254" customFormat="1" ht="27.75" customHeight="1" x14ac:dyDescent="0.2">
      <c r="B4131" s="536" t="s">
        <v>254</v>
      </c>
      <c r="C4131" s="537"/>
      <c r="D4131" s="265"/>
      <c r="E4131" s="224" t="s">
        <v>242</v>
      </c>
      <c r="F4131" s="258" t="e">
        <f>IF(#REF!&gt;=1,IF(#REF!&gt;=1,#REF!),IF(#REF!&gt;=0,"",))</f>
        <v>#REF!</v>
      </c>
      <c r="G4131" s="241" t="e">
        <f>保全管理データ!N7122</f>
        <v>#REF!</v>
      </c>
      <c r="H4131" s="259" t="e">
        <f>IF(#REF!="無","",IF(#REF!="","",IF(#REF!="悪環境における作業",0.2,IF(#REF!="高所又は地下作業",0.1,IF(#REF!="錯綜場所作業",0.3,IF(#REF!="複雑な制約のある作業",0.4,IF(#REF!="単純な制約のある作業",0.2,0)))))))</f>
        <v>#REF!</v>
      </c>
      <c r="I4131" s="260" t="e">
        <f t="shared" si="255"/>
        <v>#REF!</v>
      </c>
      <c r="J4131" s="258" t="e">
        <f>IF(#REF!&gt;=1,IF(#REF!&gt;=1,#REF!),IF(#REF!&gt;=0,"",))</f>
        <v>#REF!</v>
      </c>
      <c r="K4131" s="241" t="e">
        <f>保全管理データ!N7149</f>
        <v>#REF!</v>
      </c>
      <c r="L4131" s="259" t="e">
        <f>IF(#REF!="","",IF(#REF!="悪環境における作業",0.2,IF(#REF!="高所又は地下作業",0.1,IF(#REF!="錯綜場所作業",0.3,IF(#REF!="複雑な制約のある作業",0.4,IF(#REF!="単純な制約のある作業",0.2,0))))))</f>
        <v>#REF!</v>
      </c>
      <c r="M4131" s="260" t="e">
        <f t="shared" si="256"/>
        <v>#REF!</v>
      </c>
    </row>
    <row r="4132" spans="2:13" s="254" customFormat="1" ht="27.75" customHeight="1" x14ac:dyDescent="0.2">
      <c r="B4132" s="536" t="s">
        <v>255</v>
      </c>
      <c r="C4132" s="537"/>
      <c r="D4132" s="265"/>
      <c r="E4132" s="224" t="s">
        <v>245</v>
      </c>
      <c r="F4132" s="258" t="e">
        <f>IF(#REF!&gt;=1,IF(#REF!&gt;=1,#REF!),IF(#REF!&gt;=0,"",))</f>
        <v>#REF!</v>
      </c>
      <c r="G4132" s="241" t="e">
        <f>保全管理データ!N7123</f>
        <v>#REF!</v>
      </c>
      <c r="H4132" s="259" t="e">
        <f>IF(#REF!="無","",IF(#REF!="","",IF(#REF!="悪環境における作業",0.2,IF(#REF!="高所又は地下作業",0.1,IF(#REF!="錯綜場所作業",0.3,IF(#REF!="複雑な制約のある作業",0.4,IF(#REF!="単純な制約のある作業",0.2,0)))))))</f>
        <v>#REF!</v>
      </c>
      <c r="I4132" s="260" t="e">
        <f t="shared" si="255"/>
        <v>#REF!</v>
      </c>
      <c r="J4132" s="258" t="e">
        <f>IF(#REF!&gt;=1,IF(#REF!&gt;=1,#REF!),IF(#REF!&gt;=0,"",))</f>
        <v>#REF!</v>
      </c>
      <c r="K4132" s="241" t="e">
        <f>保全管理データ!N7150</f>
        <v>#REF!</v>
      </c>
      <c r="L4132" s="259" t="e">
        <f>IF(#REF!="","",IF(#REF!="悪環境における作業",0.2,IF(#REF!="高所又は地下作業",0.1,IF(#REF!="錯綜場所作業",0.3,IF(#REF!="複雑な制約のある作業",0.4,IF(#REF!="単純な制約のある作業",0.2,0))))))</f>
        <v>#REF!</v>
      </c>
      <c r="M4132" s="260" t="e">
        <f t="shared" si="256"/>
        <v>#REF!</v>
      </c>
    </row>
    <row r="4133" spans="2:13" s="254" customFormat="1" ht="27.75" customHeight="1" x14ac:dyDescent="0.2">
      <c r="B4133" s="536" t="s">
        <v>256</v>
      </c>
      <c r="C4133" s="537"/>
      <c r="D4133" s="265"/>
      <c r="E4133" s="224" t="s">
        <v>242</v>
      </c>
      <c r="F4133" s="258" t="e">
        <f>IF(#REF!&gt;=1,IF(#REF!&gt;=1,#REF!),IF(#REF!&gt;=0,"",))</f>
        <v>#REF!</v>
      </c>
      <c r="G4133" s="241" t="e">
        <f>保全管理データ!N7124</f>
        <v>#REF!</v>
      </c>
      <c r="H4133" s="259" t="e">
        <f>IF(#REF!="無","",IF(#REF!="","",IF(#REF!="悪環境における作業",0.2,IF(#REF!="高所又は地下作業",0.1,IF(#REF!="錯綜場所作業",0.3,IF(#REF!="複雑な制約のある作業",0.4,IF(#REF!="単純な制約のある作業",0.2,0)))))))</f>
        <v>#REF!</v>
      </c>
      <c r="I4133" s="260" t="e">
        <f t="shared" si="255"/>
        <v>#REF!</v>
      </c>
      <c r="J4133" s="258" t="e">
        <f>IF(#REF!&gt;=1,IF(#REF!&gt;=1,#REF!),IF(#REF!&gt;=0,"",))</f>
        <v>#REF!</v>
      </c>
      <c r="K4133" s="241" t="e">
        <f>保全管理データ!N7151</f>
        <v>#REF!</v>
      </c>
      <c r="L4133" s="259" t="e">
        <f>IF(#REF!="","",IF(#REF!="悪環境における作業",0.2,IF(#REF!="高所又は地下作業",0.1,IF(#REF!="錯綜場所作業",0.3,IF(#REF!="複雑な制約のある作業",0.4,IF(#REF!="単純な制約のある作業",0.2,0))))))</f>
        <v>#REF!</v>
      </c>
      <c r="M4133" s="260" t="e">
        <f t="shared" si="256"/>
        <v>#REF!</v>
      </c>
    </row>
    <row r="4134" spans="2:13" s="254" customFormat="1" ht="27.75" customHeight="1" x14ac:dyDescent="0.2">
      <c r="B4134" s="536" t="s">
        <v>257</v>
      </c>
      <c r="C4134" s="537"/>
      <c r="D4134" s="265"/>
      <c r="E4134" s="224" t="s">
        <v>245</v>
      </c>
      <c r="F4134" s="258" t="e">
        <f>IF(#REF!&gt;=1,IF(#REF!&gt;=1,#REF!),IF(#REF!&gt;=0,"",))</f>
        <v>#REF!</v>
      </c>
      <c r="G4134" s="241" t="e">
        <f>保全管理データ!N7125</f>
        <v>#REF!</v>
      </c>
      <c r="H4134" s="259" t="e">
        <f>IF(#REF!="無","",IF(#REF!="","",IF(#REF!="悪環境における作業",0.2,IF(#REF!="高所又は地下作業",0.1,IF(#REF!="錯綜場所作業",0.3,IF(#REF!="複雑な制約のある作業",0.4,IF(#REF!="単純な制約のある作業",0.2,0)))))))</f>
        <v>#REF!</v>
      </c>
      <c r="I4134" s="260" t="e">
        <f t="shared" si="255"/>
        <v>#REF!</v>
      </c>
      <c r="J4134" s="258" t="e">
        <f>IF(#REF!&gt;=1,IF(#REF!&gt;=1,#REF!),IF(#REF!&gt;=0,"",))</f>
        <v>#REF!</v>
      </c>
      <c r="K4134" s="241" t="e">
        <f>保全管理データ!N7152</f>
        <v>#REF!</v>
      </c>
      <c r="L4134" s="259" t="e">
        <f>IF(#REF!="","",IF(#REF!="悪環境における作業",0.2,IF(#REF!="高所又は地下作業",0.1,IF(#REF!="錯綜場所作業",0.3,IF(#REF!="複雑な制約のある作業",0.4,IF(#REF!="単純な制約のある作業",0.2,0))))))</f>
        <v>#REF!</v>
      </c>
      <c r="M4134" s="260" t="e">
        <f t="shared" si="256"/>
        <v>#REF!</v>
      </c>
    </row>
    <row r="4135" spans="2:13" s="254" customFormat="1" ht="27.75" customHeight="1" x14ac:dyDescent="0.2">
      <c r="B4135" s="536" t="s">
        <v>258</v>
      </c>
      <c r="C4135" s="537"/>
      <c r="D4135" s="265"/>
      <c r="E4135" s="224" t="s">
        <v>245</v>
      </c>
      <c r="F4135" s="258" t="e">
        <f>IF(#REF!&gt;=1,IF(#REF!&gt;=1,#REF!),IF(#REF!&gt;=0,"",))</f>
        <v>#REF!</v>
      </c>
      <c r="G4135" s="241" t="e">
        <f>保全管理データ!N7126</f>
        <v>#REF!</v>
      </c>
      <c r="H4135" s="259" t="e">
        <f>IF(#REF!="無","",IF(#REF!="","",IF(#REF!="悪環境における作業",0.2,IF(#REF!="高所又は地下作業",0.1,IF(#REF!="錯綜場所作業",0.3,IF(#REF!="複雑な制約のある作業",0.4,IF(#REF!="単純な制約のある作業",0.2,0)))))))</f>
        <v>#REF!</v>
      </c>
      <c r="I4135" s="260" t="e">
        <f t="shared" si="255"/>
        <v>#REF!</v>
      </c>
      <c r="J4135" s="258" t="e">
        <f>IF(#REF!&gt;=1,IF(#REF!&gt;=1,#REF!),IF(#REF!&gt;=0,"",))</f>
        <v>#REF!</v>
      </c>
      <c r="K4135" s="241" t="e">
        <f>保全管理データ!N7153</f>
        <v>#REF!</v>
      </c>
      <c r="L4135" s="259" t="e">
        <f>IF(#REF!="","",IF(#REF!="悪環境における作業",0.2,IF(#REF!="高所又は地下作業",0.1,IF(#REF!="錯綜場所作業",0.3,IF(#REF!="複雑な制約のある作業",0.4,IF(#REF!="単純な制約のある作業",0.2,0))))))</f>
        <v>#REF!</v>
      </c>
      <c r="M4135" s="260" t="e">
        <f t="shared" si="256"/>
        <v>#REF!</v>
      </c>
    </row>
    <row r="4136" spans="2:13" s="254" customFormat="1" ht="27.75" customHeight="1" x14ac:dyDescent="0.2">
      <c r="B4136" s="536" t="s">
        <v>259</v>
      </c>
      <c r="C4136" s="537"/>
      <c r="D4136" s="265"/>
      <c r="E4136" s="224" t="s">
        <v>245</v>
      </c>
      <c r="F4136" s="258" t="e">
        <f>IF(#REF!&gt;=1,IF(#REF!&gt;=1,#REF!),IF(#REF!&gt;=0,"",))</f>
        <v>#REF!</v>
      </c>
      <c r="G4136" s="241" t="e">
        <f>保全管理データ!N7127</f>
        <v>#REF!</v>
      </c>
      <c r="H4136" s="259" t="e">
        <f>IF(#REF!="無","",IF(#REF!="","",IF(#REF!="悪環境における作業",0.2,IF(#REF!="高所又は地下作業",0.1,IF(#REF!="錯綜場所作業",0.3,IF(#REF!="複雑な制約のある作業",0.4,IF(#REF!="単純な制約のある作業",0.2,0)))))))</f>
        <v>#REF!</v>
      </c>
      <c r="I4136" s="260" t="e">
        <f t="shared" si="255"/>
        <v>#REF!</v>
      </c>
      <c r="J4136" s="258" t="e">
        <f>IF(#REF!&gt;=1,IF(#REF!&gt;=1,#REF!),IF(#REF!&gt;=0,"",))</f>
        <v>#REF!</v>
      </c>
      <c r="K4136" s="241" t="e">
        <f>保全管理データ!N7154</f>
        <v>#REF!</v>
      </c>
      <c r="L4136" s="259" t="e">
        <f>IF(#REF!="","",IF(#REF!="悪環境における作業",0.2,IF(#REF!="高所又は地下作業",0.1,IF(#REF!="錯綜場所作業",0.3,IF(#REF!="複雑な制約のある作業",0.4,IF(#REF!="単純な制約のある作業",0.2,0))))))</f>
        <v>#REF!</v>
      </c>
      <c r="M4136" s="260" t="e">
        <f t="shared" si="256"/>
        <v>#REF!</v>
      </c>
    </row>
    <row r="4137" spans="2:13" s="254" customFormat="1" ht="27.75" customHeight="1" x14ac:dyDescent="0.2">
      <c r="B4137" s="536" t="s">
        <v>260</v>
      </c>
      <c r="C4137" s="537"/>
      <c r="D4137" s="265"/>
      <c r="E4137" s="224" t="s">
        <v>248</v>
      </c>
      <c r="F4137" s="258" t="e">
        <f>IF(#REF!&gt;=1,IF(#REF!&gt;=1,#REF!),IF(#REF!&gt;=0,"",))</f>
        <v>#REF!</v>
      </c>
      <c r="G4137" s="241" t="e">
        <f>保全管理データ!N7128</f>
        <v>#REF!</v>
      </c>
      <c r="H4137" s="259" t="e">
        <f>IF(#REF!="無","",IF(#REF!="","",IF(#REF!="悪環境における作業",0.2,IF(#REF!="高所又は地下作業",0.1,IF(#REF!="錯綜場所作業",0.3,IF(#REF!="複雑な制約のある作業",0.4,IF(#REF!="単純な制約のある作業",0.2,0)))))))</f>
        <v>#REF!</v>
      </c>
      <c r="I4137" s="260" t="e">
        <f t="shared" si="255"/>
        <v>#REF!</v>
      </c>
      <c r="J4137" s="258" t="e">
        <f>IF(#REF!&gt;=1,IF(#REF!&gt;=1,#REF!),IF(#REF!&gt;=0,"",))</f>
        <v>#REF!</v>
      </c>
      <c r="K4137" s="241" t="e">
        <f>保全管理データ!N7155</f>
        <v>#REF!</v>
      </c>
      <c r="L4137" s="259" t="e">
        <f>IF(#REF!="","",IF(#REF!="悪環境における作業",0.2,IF(#REF!="高所又は地下作業",0.1,IF(#REF!="錯綜場所作業",0.3,IF(#REF!="複雑な制約のある作業",0.4,IF(#REF!="単純な制約のある作業",0.2,0))))))</f>
        <v>#REF!</v>
      </c>
      <c r="M4137" s="260" t="e">
        <f t="shared" si="256"/>
        <v>#REF!</v>
      </c>
    </row>
    <row r="4138" spans="2:13" s="254" customFormat="1" ht="27.75" customHeight="1" x14ac:dyDescent="0.2">
      <c r="B4138" s="536" t="s">
        <v>261</v>
      </c>
      <c r="C4138" s="537"/>
      <c r="D4138" s="265"/>
      <c r="E4138" s="224" t="s">
        <v>247</v>
      </c>
      <c r="F4138" s="258" t="e">
        <f>IF(#REF!&gt;=1,IF(#REF!&gt;=1,#REF!),IF(#REF!&gt;=0,"",))</f>
        <v>#REF!</v>
      </c>
      <c r="G4138" s="241" t="e">
        <f>保全管理データ!N7129</f>
        <v>#REF!</v>
      </c>
      <c r="H4138" s="259" t="e">
        <f>IF(#REF!="無","",IF(#REF!="","",IF(#REF!="悪環境における作業",0.2,IF(#REF!="高所又は地下作業",0.1,IF(#REF!="錯綜場所作業",0.3,IF(#REF!="複雑な制約のある作業",0.4,IF(#REF!="単純な制約のある作業",0.2,0)))))))</f>
        <v>#REF!</v>
      </c>
      <c r="I4138" s="260" t="e">
        <f t="shared" si="255"/>
        <v>#REF!</v>
      </c>
      <c r="J4138" s="258" t="e">
        <f>IF(#REF!&gt;=1,IF(#REF!&gt;=1,#REF!),IF(#REF!&gt;=0,"",))</f>
        <v>#REF!</v>
      </c>
      <c r="K4138" s="241" t="e">
        <f>保全管理データ!N7156</f>
        <v>#REF!</v>
      </c>
      <c r="L4138" s="259" t="e">
        <f>IF(#REF!="","",IF(#REF!="悪環境における作業",0.2,IF(#REF!="高所又は地下作業",0.1,IF(#REF!="錯綜場所作業",0.3,IF(#REF!="複雑な制約のある作業",0.4,IF(#REF!="単純な制約のある作業",0.2,0))))))</f>
        <v>#REF!</v>
      </c>
      <c r="M4138" s="260" t="e">
        <f t="shared" si="256"/>
        <v>#REF!</v>
      </c>
    </row>
    <row r="4139" spans="2:13" s="254" customFormat="1" ht="27.75" customHeight="1" x14ac:dyDescent="0.2">
      <c r="B4139" s="536" t="s">
        <v>262</v>
      </c>
      <c r="C4139" s="537"/>
      <c r="D4139" s="265"/>
      <c r="E4139" s="224" t="s">
        <v>245</v>
      </c>
      <c r="F4139" s="258" t="e">
        <f>IF(#REF!&gt;=1,IF(#REF!&gt;=1,#REF!),IF(#REF!&gt;=0,"",))</f>
        <v>#REF!</v>
      </c>
      <c r="G4139" s="241" t="e">
        <f>保全管理データ!N7130</f>
        <v>#REF!</v>
      </c>
      <c r="H4139" s="259" t="e">
        <f>IF(#REF!="無","",IF(#REF!="","",IF(#REF!="悪環境における作業",0.2,IF(#REF!="高所又は地下作業",0.1,IF(#REF!="錯綜場所作業",0.3,IF(#REF!="複雑な制約のある作業",0.4,IF(#REF!="単純な制約のある作業",0.2,0)))))))</f>
        <v>#REF!</v>
      </c>
      <c r="I4139" s="260" t="e">
        <f t="shared" si="255"/>
        <v>#REF!</v>
      </c>
      <c r="J4139" s="258" t="e">
        <f>IF(#REF!&gt;=1,IF(#REF!&gt;=1,#REF!),IF(#REF!&gt;=0,"",))</f>
        <v>#REF!</v>
      </c>
      <c r="K4139" s="241" t="e">
        <f>保全管理データ!N7157</f>
        <v>#REF!</v>
      </c>
      <c r="L4139" s="259" t="e">
        <f>IF(#REF!="","",IF(#REF!="悪環境における作業",0.2,IF(#REF!="高所又は地下作業",0.1,IF(#REF!="錯綜場所作業",0.3,IF(#REF!="複雑な制約のある作業",0.4,IF(#REF!="単純な制約のある作業",0.2,0))))))</f>
        <v>#REF!</v>
      </c>
      <c r="M4139" s="260" t="e">
        <f t="shared" si="256"/>
        <v>#REF!</v>
      </c>
    </row>
    <row r="4140" spans="2:13" s="254" customFormat="1" ht="27.75" customHeight="1" x14ac:dyDescent="0.2">
      <c r="B4140" s="536" t="s">
        <v>263</v>
      </c>
      <c r="C4140" s="537"/>
      <c r="D4140" s="265"/>
      <c r="E4140" s="224" t="s">
        <v>245</v>
      </c>
      <c r="F4140" s="258" t="e">
        <f>IF(#REF!&gt;=1,IF(#REF!&gt;=1,#REF!),IF(#REF!&gt;=0,"",))</f>
        <v>#REF!</v>
      </c>
      <c r="G4140" s="241" t="e">
        <f>保全管理データ!N7131</f>
        <v>#REF!</v>
      </c>
      <c r="H4140" s="259" t="e">
        <f>IF(#REF!="無","",IF(#REF!="","",IF(#REF!="悪環境における作業",0.2,IF(#REF!="高所又は地下作業",0.1,IF(#REF!="錯綜場所作業",0.3,IF(#REF!="複雑な制約のある作業",0.4,IF(#REF!="単純な制約のある作業",0.2,0)))))))</f>
        <v>#REF!</v>
      </c>
      <c r="I4140" s="260" t="e">
        <f t="shared" si="255"/>
        <v>#REF!</v>
      </c>
      <c r="J4140" s="258" t="e">
        <f>IF(#REF!&gt;=1,IF(#REF!&gt;=1,#REF!),IF(#REF!&gt;=0,"",))</f>
        <v>#REF!</v>
      </c>
      <c r="K4140" s="241" t="e">
        <f>保全管理データ!N7158</f>
        <v>#REF!</v>
      </c>
      <c r="L4140" s="259" t="e">
        <f>IF(#REF!="","",IF(#REF!="悪環境における作業",0.2,IF(#REF!="高所又は地下作業",0.1,IF(#REF!="錯綜場所作業",0.3,IF(#REF!="複雑な制約のある作業",0.4,IF(#REF!="単純な制約のある作業",0.2,0))))))</f>
        <v>#REF!</v>
      </c>
      <c r="M4140" s="260" t="e">
        <f t="shared" si="256"/>
        <v>#REF!</v>
      </c>
    </row>
    <row r="4141" spans="2:13" s="254" customFormat="1" ht="27.75" customHeight="1" x14ac:dyDescent="0.2">
      <c r="B4141" s="536" t="s">
        <v>264</v>
      </c>
      <c r="C4141" s="537"/>
      <c r="D4141" s="265"/>
      <c r="E4141" s="224" t="s">
        <v>245</v>
      </c>
      <c r="F4141" s="258" t="e">
        <f>IF(#REF!&gt;=1,IF(#REF!&gt;=1,#REF!),IF(#REF!&gt;=0,"",))</f>
        <v>#REF!</v>
      </c>
      <c r="G4141" s="241" t="e">
        <f>保全管理データ!N7132</f>
        <v>#REF!</v>
      </c>
      <c r="H4141" s="259" t="e">
        <f>IF(#REF!="無","",IF(#REF!="","",IF(#REF!="悪環境における作業",0.2,IF(#REF!="高所又は地下作業",0.1,IF(#REF!="錯綜場所作業",0.3,IF(#REF!="複雑な制約のある作業",0.4,IF(#REF!="単純な制約のある作業",0.2,0)))))))</f>
        <v>#REF!</v>
      </c>
      <c r="I4141" s="260" t="e">
        <f t="shared" si="255"/>
        <v>#REF!</v>
      </c>
      <c r="J4141" s="258" t="e">
        <f>IF(#REF!&gt;=1,IF(#REF!&gt;=1,#REF!),IF(#REF!&gt;=0,"",))</f>
        <v>#REF!</v>
      </c>
      <c r="K4141" s="241" t="e">
        <f>保全管理データ!N7159</f>
        <v>#REF!</v>
      </c>
      <c r="L4141" s="259" t="e">
        <f>IF(#REF!="","",IF(#REF!="悪環境における作業",0.2,IF(#REF!="高所又は地下作業",0.1,IF(#REF!="錯綜場所作業",0.3,IF(#REF!="複雑な制約のある作業",0.4,IF(#REF!="単純な制約のある作業",0.2,0))))))</f>
        <v>#REF!</v>
      </c>
      <c r="M4141" s="260" t="e">
        <f t="shared" si="256"/>
        <v>#REF!</v>
      </c>
    </row>
    <row r="4142" spans="2:13" s="254" customFormat="1" ht="27.75" customHeight="1" x14ac:dyDescent="0.2">
      <c r="B4142" s="536" t="s">
        <v>265</v>
      </c>
      <c r="C4142" s="537"/>
      <c r="D4142" s="265"/>
      <c r="E4142" s="224" t="s">
        <v>245</v>
      </c>
      <c r="F4142" s="258" t="e">
        <f>IF(#REF!&gt;=1,IF(#REF!&gt;=1,#REF!),IF(#REF!&gt;=0,"",))</f>
        <v>#REF!</v>
      </c>
      <c r="G4142" s="241" t="e">
        <f>保全管理データ!N7133</f>
        <v>#REF!</v>
      </c>
      <c r="H4142" s="259" t="e">
        <f>IF(#REF!="無","",IF(#REF!="","",IF(#REF!="悪環境における作業",0.2,IF(#REF!="高所又は地下作業",0.1,IF(#REF!="錯綜場所作業",0.3,IF(#REF!="複雑な制約のある作業",0.4,IF(#REF!="単純な制約のある作業",0.2,0)))))))</f>
        <v>#REF!</v>
      </c>
      <c r="I4142" s="260" t="e">
        <f t="shared" si="255"/>
        <v>#REF!</v>
      </c>
      <c r="J4142" s="258" t="e">
        <f>IF(#REF!&gt;=1,IF(#REF!&gt;=1,#REF!),IF(#REF!&gt;=0,"",))</f>
        <v>#REF!</v>
      </c>
      <c r="K4142" s="241" t="e">
        <f>保全管理データ!N7160</f>
        <v>#REF!</v>
      </c>
      <c r="L4142" s="259" t="e">
        <f>IF(#REF!="","",IF(#REF!="悪環境における作業",0.2,IF(#REF!="高所又は地下作業",0.1,IF(#REF!="錯綜場所作業",0.3,IF(#REF!="複雑な制約のある作業",0.4,IF(#REF!="単純な制約のある作業",0.2,0))))))</f>
        <v>#REF!</v>
      </c>
      <c r="M4142" s="260" t="e">
        <f t="shared" si="256"/>
        <v>#REF!</v>
      </c>
    </row>
    <row r="4143" spans="2:13" s="254" customFormat="1" ht="27.75" customHeight="1" x14ac:dyDescent="0.2">
      <c r="B4143" s="536" t="s">
        <v>266</v>
      </c>
      <c r="C4143" s="537"/>
      <c r="D4143" s="265"/>
      <c r="E4143" s="224" t="s">
        <v>245</v>
      </c>
      <c r="F4143" s="258" t="e">
        <f>IF(#REF!&gt;=1,IF(#REF!&gt;=1,#REF!),IF(#REF!&gt;=0,"",))</f>
        <v>#REF!</v>
      </c>
      <c r="G4143" s="241" t="e">
        <f>保全管理データ!N7134</f>
        <v>#REF!</v>
      </c>
      <c r="H4143" s="259" t="e">
        <f>IF(#REF!="無","",IF(#REF!="","",IF(#REF!="悪環境における作業",0.2,IF(#REF!="高所又は地下作業",0.1,IF(#REF!="錯綜場所作業",0.3,IF(#REF!="複雑な制約のある作業",0.4,IF(#REF!="単純な制約のある作業",0.2,0)))))))</f>
        <v>#REF!</v>
      </c>
      <c r="I4143" s="260" t="e">
        <f t="shared" si="255"/>
        <v>#REF!</v>
      </c>
      <c r="J4143" s="258" t="e">
        <f>IF(#REF!&gt;=1,IF(#REF!&gt;=1,#REF!),IF(#REF!&gt;=0,"",))</f>
        <v>#REF!</v>
      </c>
      <c r="K4143" s="241" t="e">
        <f>保全管理データ!N7161</f>
        <v>#REF!</v>
      </c>
      <c r="L4143" s="259" t="e">
        <f>IF(#REF!="","",IF(#REF!="悪環境における作業",0.2,IF(#REF!="高所又は地下作業",0.1,IF(#REF!="錯綜場所作業",0.3,IF(#REF!="複雑な制約のある作業",0.4,IF(#REF!="単純な制約のある作業",0.2,0))))))</f>
        <v>#REF!</v>
      </c>
      <c r="M4143" s="260" t="e">
        <f t="shared" si="256"/>
        <v>#REF!</v>
      </c>
    </row>
    <row r="4144" spans="2:13" s="254" customFormat="1" ht="27.75" customHeight="1" x14ac:dyDescent="0.2">
      <c r="B4144" s="536" t="s">
        <v>81</v>
      </c>
      <c r="C4144" s="537"/>
      <c r="D4144" s="265"/>
      <c r="E4144" s="224" t="s">
        <v>245</v>
      </c>
      <c r="F4144" s="258" t="e">
        <f>IF(#REF!&gt;=1,IF(#REF!&gt;=1,#REF!),IF(#REF!&gt;=0,"",))</f>
        <v>#REF!</v>
      </c>
      <c r="G4144" s="241" t="e">
        <f>保全管理データ!N7135</f>
        <v>#REF!</v>
      </c>
      <c r="H4144" s="259" t="e">
        <f>IF(#REF!="無","",IF(#REF!="","",IF(#REF!="悪環境における作業",0.2,IF(#REF!="高所又は地下作業",0.1,IF(#REF!="錯綜場所作業",0.3,IF(#REF!="複雑な制約のある作業",0.4,IF(#REF!="単純な制約のある作業",0.2,0)))))))</f>
        <v>#REF!</v>
      </c>
      <c r="I4144" s="260" t="e">
        <f t="shared" si="255"/>
        <v>#REF!</v>
      </c>
      <c r="J4144" s="258" t="e">
        <f>IF(#REF!&gt;=1,IF(#REF!&gt;=1,#REF!),IF(#REF!&gt;=0,"",))</f>
        <v>#REF!</v>
      </c>
      <c r="K4144" s="241" t="e">
        <f>保全管理データ!N7162</f>
        <v>#REF!</v>
      </c>
      <c r="L4144" s="259" t="e">
        <f>IF(#REF!="","",IF(#REF!="悪環境における作業",0.2,IF(#REF!="高所又は地下作業",0.1,IF(#REF!="錯綜場所作業",0.3,IF(#REF!="複雑な制約のある作業",0.4,IF(#REF!="単純な制約のある作業",0.2,0))))))</f>
        <v>#REF!</v>
      </c>
      <c r="M4144" s="260" t="e">
        <f t="shared" si="256"/>
        <v>#REF!</v>
      </c>
    </row>
    <row r="4145" spans="2:13" s="254" customFormat="1" ht="27.75" customHeight="1" x14ac:dyDescent="0.2">
      <c r="B4145" s="536" t="s">
        <v>267</v>
      </c>
      <c r="C4145" s="537"/>
      <c r="D4145" s="265"/>
      <c r="E4145" s="224" t="s">
        <v>247</v>
      </c>
      <c r="F4145" s="258" t="e">
        <f>IF(#REF!&gt;=1,IF(#REF!&gt;=1,#REF!),IF(#REF!&gt;=0,"",))</f>
        <v>#REF!</v>
      </c>
      <c r="G4145" s="241" t="e">
        <f>保全管理データ!N7136</f>
        <v>#REF!</v>
      </c>
      <c r="H4145" s="259" t="e">
        <f>IF(#REF!="無","",IF(#REF!="","",IF(#REF!="悪環境における作業",0.2,IF(#REF!="高所又は地下作業",0.1,IF(#REF!="錯綜場所作業",0.3,IF(#REF!="複雑な制約のある作業",0.4,IF(#REF!="単純な制約のある作業",0.2,0)))))))</f>
        <v>#REF!</v>
      </c>
      <c r="I4145" s="260" t="e">
        <f t="shared" si="255"/>
        <v>#REF!</v>
      </c>
      <c r="J4145" s="258" t="e">
        <f>IF(#REF!&gt;=1,IF(#REF!&gt;=1,#REF!),IF(#REF!&gt;=0,"",))</f>
        <v>#REF!</v>
      </c>
      <c r="K4145" s="241" t="e">
        <f>保全管理データ!N7163</f>
        <v>#REF!</v>
      </c>
      <c r="L4145" s="259" t="e">
        <f>IF(#REF!="","",IF(#REF!="悪環境における作業",0.2,IF(#REF!="高所又は地下作業",0.1,IF(#REF!="錯綜場所作業",0.3,IF(#REF!="複雑な制約のある作業",0.4,IF(#REF!="単純な制約のある作業",0.2,0))))))</f>
        <v>#REF!</v>
      </c>
      <c r="M4145" s="260" t="e">
        <f t="shared" si="256"/>
        <v>#REF!</v>
      </c>
    </row>
    <row r="4146" spans="2:13" s="254" customFormat="1" ht="27.75" customHeight="1" x14ac:dyDescent="0.2">
      <c r="B4146" s="536" t="s">
        <v>268</v>
      </c>
      <c r="C4146" s="537"/>
      <c r="D4146" s="265"/>
      <c r="E4146" s="224" t="s">
        <v>246</v>
      </c>
      <c r="F4146" s="258" t="e">
        <f>IF(#REF!&gt;=1,IF(#REF!&gt;=1,#REF!),IF(#REF!&gt;=0,"",))</f>
        <v>#REF!</v>
      </c>
      <c r="G4146" s="241" t="e">
        <f>保全管理データ!N7137</f>
        <v>#REF!</v>
      </c>
      <c r="H4146" s="259" t="e">
        <f>IF(#REF!="無","",IF(#REF!="","",IF(#REF!="悪環境における作業",0.2,IF(#REF!="高所又は地下作業",0.1,IF(#REF!="錯綜場所作業",0.3,IF(#REF!="複雑な制約のある作業",0.4,IF(#REF!="単純な制約のある作業",0.2,0)))))))</f>
        <v>#REF!</v>
      </c>
      <c r="I4146" s="260" t="e">
        <f t="shared" si="255"/>
        <v>#REF!</v>
      </c>
      <c r="J4146" s="258" t="e">
        <f>IF(#REF!&gt;=1,IF(#REF!&gt;=1,#REF!),IF(#REF!&gt;=0,"",))</f>
        <v>#REF!</v>
      </c>
      <c r="K4146" s="241" t="e">
        <f>保全管理データ!N7164</f>
        <v>#REF!</v>
      </c>
      <c r="L4146" s="259" t="e">
        <f>IF(#REF!="","",IF(#REF!="悪環境における作業",0.2,IF(#REF!="高所又は地下作業",0.1,IF(#REF!="錯綜場所作業",0.3,IF(#REF!="複雑な制約のある作業",0.4,IF(#REF!="単純な制約のある作業",0.2,0))))))</f>
        <v>#REF!</v>
      </c>
      <c r="M4146" s="260" t="e">
        <f t="shared" si="256"/>
        <v>#REF!</v>
      </c>
    </row>
    <row r="4147" spans="2:13" s="254" customFormat="1" ht="27.75" customHeight="1" thickBot="1" x14ac:dyDescent="0.25">
      <c r="B4147" s="538" t="s">
        <v>269</v>
      </c>
      <c r="C4147" s="539"/>
      <c r="D4147" s="266"/>
      <c r="E4147" s="252" t="s">
        <v>245</v>
      </c>
      <c r="F4147" s="261" t="e">
        <f>IF(#REF!&gt;=1,IF(#REF!&gt;=1,#REF!),IF(#REF!&gt;=0,"",))</f>
        <v>#REF!</v>
      </c>
      <c r="G4147" s="245" t="e">
        <f>保全管理データ!N7138</f>
        <v>#REF!</v>
      </c>
      <c r="H4147" s="259" t="e">
        <f>IF(#REF!="無","",IF(#REF!="","",IF(#REF!="悪環境における作業",0.2,IF(#REF!="高所又は地下作業",0.1,IF(#REF!="錯綜場所作業",0.3,IF(#REF!="複雑な制約のある作業",0.4,IF(#REF!="単純な制約のある作業",0.2,0)))))))</f>
        <v>#REF!</v>
      </c>
      <c r="I4147" s="260" t="e">
        <f t="shared" si="255"/>
        <v>#REF!</v>
      </c>
      <c r="J4147" s="261" t="e">
        <f>IF(#REF!&gt;=1,IF(#REF!&gt;=1,#REF!),IF(#REF!&gt;=0,"",))</f>
        <v>#REF!</v>
      </c>
      <c r="K4147" s="245" t="e">
        <f>保全管理データ!N7165</f>
        <v>#REF!</v>
      </c>
      <c r="L4147" s="262" t="e">
        <f>IF(#REF!="","",IF(#REF!="悪環境における作業",0.2,IF(#REF!="高所又は地下作業",0.1,IF(#REF!="錯綜場所作業",0.3,IF(#REF!="複雑な制約のある作業",0.4,IF(#REF!="単純な制約のある作業",0.2,0))))))</f>
        <v>#REF!</v>
      </c>
      <c r="M4147" s="260" t="e">
        <f t="shared" si="256"/>
        <v>#REF!</v>
      </c>
    </row>
    <row r="4148" spans="2:13" s="254" customFormat="1" ht="27.75" customHeight="1" thickBot="1" x14ac:dyDescent="0.25">
      <c r="B4148" s="532" t="s">
        <v>190</v>
      </c>
      <c r="C4148" s="532"/>
      <c r="D4148" s="532"/>
      <c r="E4148" s="532"/>
      <c r="F4148" s="533" t="e">
        <f>SUM(I4124:I4147)</f>
        <v>#REF!</v>
      </c>
      <c r="G4148" s="534"/>
      <c r="H4148" s="534"/>
      <c r="I4148" s="535"/>
      <c r="J4148" s="533" t="e">
        <f>IF(SUM(J4124:J4147)=0,"0.00",SUM(M4124:M4147))</f>
        <v>#REF!</v>
      </c>
      <c r="K4148" s="534"/>
      <c r="L4148" s="534"/>
      <c r="M4148" s="535"/>
    </row>
    <row r="4149" spans="2:13" s="254" customFormat="1" ht="27.75" customHeight="1" thickBot="1" x14ac:dyDescent="0.25">
      <c r="B4149" s="532" t="s">
        <v>97</v>
      </c>
      <c r="C4149" s="532"/>
      <c r="D4149" s="532"/>
      <c r="E4149" s="532"/>
      <c r="F4149" s="533" t="e">
        <f>IF(#REF!="５年以下","0",IF(#REF!="５年～１０年",0.1,IF(#REF!="１０年以上",0.15)))</f>
        <v>#REF!</v>
      </c>
      <c r="G4149" s="534"/>
      <c r="H4149" s="534"/>
      <c r="I4149" s="534"/>
      <c r="J4149" s="534"/>
      <c r="K4149" s="534"/>
      <c r="L4149" s="534"/>
      <c r="M4149" s="535"/>
    </row>
    <row r="4150" spans="2:13" s="254" customFormat="1" ht="27.75" customHeight="1" thickBot="1" x14ac:dyDescent="0.25">
      <c r="B4150" s="533" t="s">
        <v>273</v>
      </c>
      <c r="C4150" s="534"/>
      <c r="D4150" s="534"/>
      <c r="E4150" s="535"/>
      <c r="F4150" s="533" t="e">
        <f>F4148*(1+F4149)</f>
        <v>#REF!</v>
      </c>
      <c r="G4150" s="534"/>
      <c r="H4150" s="534"/>
      <c r="I4150" s="534"/>
      <c r="J4150" s="533" t="e">
        <f>J4148*(1+F4149)</f>
        <v>#REF!</v>
      </c>
      <c r="K4150" s="534"/>
      <c r="L4150" s="534"/>
      <c r="M4150" s="535"/>
    </row>
    <row r="4151" spans="2:13" s="254" customFormat="1" ht="27.75" customHeight="1" thickBot="1" x14ac:dyDescent="0.25">
      <c r="B4151" s="532" t="s">
        <v>191</v>
      </c>
      <c r="C4151" s="532"/>
      <c r="D4151" s="532"/>
      <c r="E4151" s="532"/>
      <c r="F4151" s="533" t="e">
        <f>#REF!*(#REF!*#REF!+#REF!*#REF!)</f>
        <v>#REF!</v>
      </c>
      <c r="G4151" s="534"/>
      <c r="H4151" s="535"/>
      <c r="I4151" s="532" t="e">
        <f>#REF!</f>
        <v>#REF!</v>
      </c>
      <c r="J4151" s="533"/>
      <c r="K4151" s="263" t="s">
        <v>230</v>
      </c>
      <c r="L4151" s="535" t="e">
        <f>B4122</f>
        <v>#REF!</v>
      </c>
      <c r="M4151" s="532"/>
    </row>
    <row r="4152" spans="2:13" s="254" customFormat="1" ht="45" customHeight="1" thickBot="1" x14ac:dyDescent="0.25">
      <c r="B4152" s="253"/>
      <c r="C4152" s="253"/>
      <c r="D4152" s="253"/>
      <c r="E4152" s="253"/>
      <c r="F4152" s="253"/>
      <c r="G4152" s="253"/>
      <c r="H4152" s="253"/>
      <c r="I4152" s="253"/>
      <c r="J4152" s="253"/>
      <c r="K4152" s="253"/>
      <c r="L4152" s="253"/>
      <c r="M4152" s="253"/>
    </row>
    <row r="4153" spans="2:13" s="254" customFormat="1" ht="27.75" customHeight="1" thickBot="1" x14ac:dyDescent="0.25">
      <c r="B4153" s="542" t="s">
        <v>128</v>
      </c>
      <c r="C4153" s="543"/>
      <c r="D4153" s="543"/>
      <c r="E4153" s="544"/>
      <c r="F4153" s="253"/>
      <c r="G4153" s="253"/>
      <c r="H4153" s="253"/>
      <c r="I4153" s="253"/>
      <c r="J4153" s="253"/>
      <c r="K4153" s="253"/>
      <c r="L4153" s="253"/>
      <c r="M4153" s="253"/>
    </row>
    <row r="4154" spans="2:13" s="254" customFormat="1" ht="27.75" customHeight="1" x14ac:dyDescent="0.2">
      <c r="B4154" s="545" t="e">
        <f>#REF!</f>
        <v>#REF!</v>
      </c>
      <c r="C4154" s="546"/>
      <c r="D4154" s="547"/>
      <c r="E4154" s="548"/>
      <c r="F4154" s="552" t="s">
        <v>240</v>
      </c>
      <c r="G4154" s="553"/>
      <c r="H4154" s="553"/>
      <c r="I4154" s="554"/>
      <c r="J4154" s="552" t="s">
        <v>239</v>
      </c>
      <c r="K4154" s="553"/>
      <c r="L4154" s="553"/>
      <c r="M4154" s="554"/>
    </row>
    <row r="4155" spans="2:13" s="254" customFormat="1" ht="27.75" customHeight="1" thickBot="1" x14ac:dyDescent="0.25">
      <c r="B4155" s="549"/>
      <c r="C4155" s="550"/>
      <c r="D4155" s="550"/>
      <c r="E4155" s="551"/>
      <c r="F4155" s="255" t="s">
        <v>149</v>
      </c>
      <c r="G4155" s="256" t="s">
        <v>151</v>
      </c>
      <c r="H4155" s="256" t="s">
        <v>96</v>
      </c>
      <c r="I4155" s="257" t="s">
        <v>150</v>
      </c>
      <c r="J4155" s="255" t="s">
        <v>149</v>
      </c>
      <c r="K4155" s="256" t="s">
        <v>151</v>
      </c>
      <c r="L4155" s="256" t="s">
        <v>96</v>
      </c>
      <c r="M4155" s="257" t="s">
        <v>150</v>
      </c>
    </row>
    <row r="4156" spans="2:13" s="254" customFormat="1" ht="27.75" customHeight="1" thickTop="1" x14ac:dyDescent="0.2">
      <c r="B4156" s="540" t="s">
        <v>241</v>
      </c>
      <c r="C4156" s="541"/>
      <c r="D4156" s="264"/>
      <c r="E4156" s="237" t="s">
        <v>242</v>
      </c>
      <c r="F4156" s="258" t="e">
        <f>IF(#REF!&gt;=1,IF(#REF!&gt;=1,#REF!),IF(#REF!&gt;=0,"",))</f>
        <v>#REF!</v>
      </c>
      <c r="G4156" s="241" t="e">
        <f>保全管理データ!N7171</f>
        <v>#REF!</v>
      </c>
      <c r="H4156" s="259" t="e">
        <f>IF(#REF!="無","",IF(#REF!="","",IF(#REF!="悪環境における作業",0.2,IF(#REF!="高所又は地下作業",0.1,IF(#REF!="錯綜場所作業",0.3,IF(#REF!="複雑な制約のある作業",0.4,IF(#REF!="単純な制約のある作業",0.2,0)))))))</f>
        <v>#REF!</v>
      </c>
      <c r="I4156" s="260" t="e">
        <f>IF(F4156="","",F4156*G4156*(1+IF(H4156="",0,H4156)))</f>
        <v>#REF!</v>
      </c>
      <c r="J4156" s="258" t="e">
        <f>IF(#REF!&gt;=1,IF(#REF!&gt;=1,#REF!),IF(#REF!&gt;=0,"",))</f>
        <v>#REF!</v>
      </c>
      <c r="K4156" s="241" t="e">
        <f>保全管理データ!N7198</f>
        <v>#REF!</v>
      </c>
      <c r="L4156" s="259" t="e">
        <f>IF(#REF!="","",IF(#REF!="悪環境における作業",0.2,IF(#REF!="高所又は地下作業",0.1,IF(#REF!="錯綜場所作業",0.3,IF(#REF!="複雑な制約のある作業",0.4,IF(#REF!="単純な制約のある作業",0.2,0))))))</f>
        <v>#REF!</v>
      </c>
      <c r="M4156" s="260" t="e">
        <f>IF(J4156="","",J4156*K4156*(1+IF(L4156="",0,L4156)))</f>
        <v>#REF!</v>
      </c>
    </row>
    <row r="4157" spans="2:13" s="254" customFormat="1" ht="27.75" customHeight="1" x14ac:dyDescent="0.2">
      <c r="B4157" s="536" t="s">
        <v>243</v>
      </c>
      <c r="C4157" s="537"/>
      <c r="D4157" s="265"/>
      <c r="E4157" s="224" t="s">
        <v>242</v>
      </c>
      <c r="F4157" s="258" t="e">
        <f>IF(#REF!&gt;=1,IF(#REF!&gt;=1,#REF!),IF(#REF!&gt;=0,"",))</f>
        <v>#REF!</v>
      </c>
      <c r="G4157" s="241" t="e">
        <f>保全管理データ!N7172</f>
        <v>#REF!</v>
      </c>
      <c r="H4157" s="259" t="e">
        <f>IF(#REF!="無","",IF(#REF!="","",IF(#REF!="悪環境における作業",0.2,IF(#REF!="高所又は地下作業",0.1,IF(#REF!="錯綜場所作業",0.3,IF(#REF!="複雑な制約のある作業",0.4,IF(#REF!="単純な制約のある作業",0.2,0)))))))</f>
        <v>#REF!</v>
      </c>
      <c r="I4157" s="260" t="e">
        <f t="shared" ref="I4157:I4179" si="257">IF(F4157="","",F4157*G4157*(1+IF(H4157="",0,H4157)))</f>
        <v>#REF!</v>
      </c>
      <c r="J4157" s="258" t="e">
        <f>IF(#REF!&gt;=1,IF(#REF!&gt;=1,#REF!),IF(#REF!&gt;=0,"",))</f>
        <v>#REF!</v>
      </c>
      <c r="K4157" s="241" t="e">
        <f>保全管理データ!N7199</f>
        <v>#REF!</v>
      </c>
      <c r="L4157" s="259" t="e">
        <f>IF(#REF!="","",IF(#REF!="悪環境における作業",0.2,IF(#REF!="高所又は地下作業",0.1,IF(#REF!="錯綜場所作業",0.3,IF(#REF!="複雑な制約のある作業",0.4,IF(#REF!="単純な制約のある作業",0.2,0))))))</f>
        <v>#REF!</v>
      </c>
      <c r="M4157" s="260" t="e">
        <f t="shared" ref="M4157:M4179" si="258">IF(J4157="","",J4157*K4157*(1+IF(L4157="",0,L4157)))</f>
        <v>#REF!</v>
      </c>
    </row>
    <row r="4158" spans="2:13" s="254" customFormat="1" ht="27.75" customHeight="1" x14ac:dyDescent="0.2">
      <c r="B4158" s="536" t="s">
        <v>249</v>
      </c>
      <c r="C4158" s="537"/>
      <c r="D4158" s="265"/>
      <c r="E4158" s="224" t="s">
        <v>244</v>
      </c>
      <c r="F4158" s="258" t="e">
        <f>IF(#REF!&gt;=1,IF(#REF!&gt;=1,#REF!),IF(#REF!&gt;=0,"",))</f>
        <v>#REF!</v>
      </c>
      <c r="G4158" s="241" t="e">
        <f>保全管理データ!N7173</f>
        <v>#REF!</v>
      </c>
      <c r="H4158" s="259" t="e">
        <f>IF(#REF!="無","",IF(#REF!="","",IF(#REF!="悪環境における作業",0.2,IF(#REF!="高所又は地下作業",0.1,IF(#REF!="錯綜場所作業",0.3,IF(#REF!="複雑な制約のある作業",0.4,IF(#REF!="単純な制約のある作業",0.2,0)))))))</f>
        <v>#REF!</v>
      </c>
      <c r="I4158" s="260" t="e">
        <f t="shared" si="257"/>
        <v>#REF!</v>
      </c>
      <c r="J4158" s="258" t="e">
        <f>IF(#REF!&gt;=1,IF(#REF!&gt;=1,#REF!),IF(#REF!&gt;=0,"",))</f>
        <v>#REF!</v>
      </c>
      <c r="K4158" s="241" t="e">
        <f>保全管理データ!N7200</f>
        <v>#REF!</v>
      </c>
      <c r="L4158" s="259" t="e">
        <f>IF(#REF!="","",IF(#REF!="悪環境における作業",0.2,IF(#REF!="高所又は地下作業",0.1,IF(#REF!="錯綜場所作業",0.3,IF(#REF!="複雑な制約のある作業",0.4,IF(#REF!="単純な制約のある作業",0.2,0))))))</f>
        <v>#REF!</v>
      </c>
      <c r="M4158" s="260" t="e">
        <f t="shared" si="258"/>
        <v>#REF!</v>
      </c>
    </row>
    <row r="4159" spans="2:13" s="254" customFormat="1" ht="27.75" customHeight="1" x14ac:dyDescent="0.2">
      <c r="B4159" s="536" t="s">
        <v>250</v>
      </c>
      <c r="C4159" s="537"/>
      <c r="D4159" s="265"/>
      <c r="E4159" s="224" t="s">
        <v>244</v>
      </c>
      <c r="F4159" s="258" t="e">
        <f>IF(#REF!&gt;=1,IF(#REF!&gt;=1,#REF!),IF(#REF!&gt;=0,"",))</f>
        <v>#REF!</v>
      </c>
      <c r="G4159" s="241" t="e">
        <f>保全管理データ!N7174</f>
        <v>#REF!</v>
      </c>
      <c r="H4159" s="259" t="e">
        <f>IF(#REF!="無","",IF(#REF!="","",IF(#REF!="悪環境における作業",0.2,IF(#REF!="高所又は地下作業",0.1,IF(#REF!="錯綜場所作業",0.3,IF(#REF!="複雑な制約のある作業",0.4,IF(#REF!="単純な制約のある作業",0.2,0)))))))</f>
        <v>#REF!</v>
      </c>
      <c r="I4159" s="260" t="e">
        <f t="shared" si="257"/>
        <v>#REF!</v>
      </c>
      <c r="J4159" s="258" t="e">
        <f>IF(#REF!&gt;=1,IF(#REF!&gt;=1,#REF!),IF(#REF!&gt;=0,"",))</f>
        <v>#REF!</v>
      </c>
      <c r="K4159" s="241" t="e">
        <f>保全管理データ!N7201</f>
        <v>#REF!</v>
      </c>
      <c r="L4159" s="259" t="e">
        <f>IF(#REF!="","",IF(#REF!="悪環境における作業",0.2,IF(#REF!="高所又は地下作業",0.1,IF(#REF!="錯綜場所作業",0.3,IF(#REF!="複雑な制約のある作業",0.4,IF(#REF!="単純な制約のある作業",0.2,0))))))</f>
        <v>#REF!</v>
      </c>
      <c r="M4159" s="260" t="e">
        <f t="shared" si="258"/>
        <v>#REF!</v>
      </c>
    </row>
    <row r="4160" spans="2:13" s="254" customFormat="1" ht="27.75" customHeight="1" x14ac:dyDescent="0.2">
      <c r="B4160" s="536" t="s">
        <v>251</v>
      </c>
      <c r="C4160" s="537"/>
      <c r="D4160" s="265"/>
      <c r="E4160" s="224" t="s">
        <v>242</v>
      </c>
      <c r="F4160" s="258" t="e">
        <f>IF(#REF!&gt;=1,IF(#REF!&gt;=1,#REF!),IF(#REF!&gt;=0,"",))</f>
        <v>#REF!</v>
      </c>
      <c r="G4160" s="241" t="e">
        <f>保全管理データ!N7175</f>
        <v>#REF!</v>
      </c>
      <c r="H4160" s="259" t="e">
        <f>IF(#REF!="無","",IF(#REF!="","",IF(#REF!="悪環境における作業",0.2,IF(#REF!="高所又は地下作業",0.1,IF(#REF!="錯綜場所作業",0.3,IF(#REF!="複雑な制約のある作業",0.4,IF(#REF!="単純な制約のある作業",0.2,0)))))))</f>
        <v>#REF!</v>
      </c>
      <c r="I4160" s="260" t="e">
        <f t="shared" si="257"/>
        <v>#REF!</v>
      </c>
      <c r="J4160" s="258" t="e">
        <f>IF(#REF!&gt;=1,IF(#REF!&gt;=1,#REF!),IF(#REF!&gt;=0,"",))</f>
        <v>#REF!</v>
      </c>
      <c r="K4160" s="241" t="e">
        <f>保全管理データ!N7202</f>
        <v>#REF!</v>
      </c>
      <c r="L4160" s="259" t="e">
        <f>IF(#REF!="","",IF(#REF!="悪環境における作業",0.2,IF(#REF!="高所又は地下作業",0.1,IF(#REF!="錯綜場所作業",0.3,IF(#REF!="複雑な制約のある作業",0.4,IF(#REF!="単純な制約のある作業",0.2,0))))))</f>
        <v>#REF!</v>
      </c>
      <c r="M4160" s="260" t="e">
        <f t="shared" si="258"/>
        <v>#REF!</v>
      </c>
    </row>
    <row r="4161" spans="2:13" s="254" customFormat="1" ht="27.75" customHeight="1" x14ac:dyDescent="0.2">
      <c r="B4161" s="536" t="s">
        <v>252</v>
      </c>
      <c r="C4161" s="537"/>
      <c r="D4161" s="265"/>
      <c r="E4161" s="224" t="s">
        <v>244</v>
      </c>
      <c r="F4161" s="258" t="e">
        <f>IF(#REF!&gt;=1,IF(#REF!&gt;=1,#REF!),IF(#REF!&gt;=0,"",))</f>
        <v>#REF!</v>
      </c>
      <c r="G4161" s="241" t="e">
        <f>保全管理データ!N7176</f>
        <v>#REF!</v>
      </c>
      <c r="H4161" s="259" t="e">
        <f>IF(#REF!="無","",IF(#REF!="","",IF(#REF!="悪環境における作業",0.2,IF(#REF!="高所又は地下作業",0.1,IF(#REF!="錯綜場所作業",0.3,IF(#REF!="複雑な制約のある作業",0.4,IF(#REF!="単純な制約のある作業",0.2,0)))))))</f>
        <v>#REF!</v>
      </c>
      <c r="I4161" s="260" t="e">
        <f t="shared" si="257"/>
        <v>#REF!</v>
      </c>
      <c r="J4161" s="258" t="e">
        <f>IF(#REF!&gt;=1,IF(#REF!&gt;=1,#REF!),IF(#REF!&gt;=0,"",))</f>
        <v>#REF!</v>
      </c>
      <c r="K4161" s="241" t="e">
        <f>保全管理データ!N7203</f>
        <v>#REF!</v>
      </c>
      <c r="L4161" s="259" t="e">
        <f>IF(#REF!="","",IF(#REF!="悪環境における作業",0.2,IF(#REF!="高所又は地下作業",0.1,IF(#REF!="錯綜場所作業",0.3,IF(#REF!="複雑な制約のある作業",0.4,IF(#REF!="単純な制約のある作業",0.2,0))))))</f>
        <v>#REF!</v>
      </c>
      <c r="M4161" s="260" t="e">
        <f t="shared" si="258"/>
        <v>#REF!</v>
      </c>
    </row>
    <row r="4162" spans="2:13" s="254" customFormat="1" ht="27.75" customHeight="1" x14ac:dyDescent="0.2">
      <c r="B4162" s="536" t="s">
        <v>253</v>
      </c>
      <c r="C4162" s="537"/>
      <c r="D4162" s="265"/>
      <c r="E4162" s="224" t="s">
        <v>242</v>
      </c>
      <c r="F4162" s="258" t="e">
        <f>IF(#REF!&gt;=1,IF(#REF!&gt;=1,#REF!),IF(#REF!&gt;=0,"",))</f>
        <v>#REF!</v>
      </c>
      <c r="G4162" s="241" t="e">
        <f>保全管理データ!N7177</f>
        <v>#REF!</v>
      </c>
      <c r="H4162" s="259" t="e">
        <f>IF(#REF!="無","",IF(#REF!="","",IF(#REF!="悪環境における作業",0.2,IF(#REF!="高所又は地下作業",0.1,IF(#REF!="錯綜場所作業",0.3,IF(#REF!="複雑な制約のある作業",0.4,IF(#REF!="単純な制約のある作業",0.2,0)))))))</f>
        <v>#REF!</v>
      </c>
      <c r="I4162" s="260" t="e">
        <f t="shared" si="257"/>
        <v>#REF!</v>
      </c>
      <c r="J4162" s="258" t="e">
        <f>IF(#REF!&gt;=1,IF(#REF!&gt;=1,#REF!),IF(#REF!&gt;=0,"",))</f>
        <v>#REF!</v>
      </c>
      <c r="K4162" s="241" t="e">
        <f>保全管理データ!N7204</f>
        <v>#REF!</v>
      </c>
      <c r="L4162" s="259" t="e">
        <f>IF(#REF!="","",IF(#REF!="悪環境における作業",0.2,IF(#REF!="高所又は地下作業",0.1,IF(#REF!="錯綜場所作業",0.3,IF(#REF!="複雑な制約のある作業",0.4,IF(#REF!="単純な制約のある作業",0.2,0))))))</f>
        <v>#REF!</v>
      </c>
      <c r="M4162" s="260" t="e">
        <f t="shared" si="258"/>
        <v>#REF!</v>
      </c>
    </row>
    <row r="4163" spans="2:13" s="254" customFormat="1" ht="27.75" customHeight="1" x14ac:dyDescent="0.2">
      <c r="B4163" s="536" t="s">
        <v>254</v>
      </c>
      <c r="C4163" s="537"/>
      <c r="D4163" s="265"/>
      <c r="E4163" s="224" t="s">
        <v>242</v>
      </c>
      <c r="F4163" s="258" t="e">
        <f>IF(#REF!&gt;=1,IF(#REF!&gt;=1,#REF!),IF(#REF!&gt;=0,"",))</f>
        <v>#REF!</v>
      </c>
      <c r="G4163" s="241" t="e">
        <f>保全管理データ!N7178</f>
        <v>#REF!</v>
      </c>
      <c r="H4163" s="259" t="e">
        <f>IF(#REF!="無","",IF(#REF!="","",IF(#REF!="悪環境における作業",0.2,IF(#REF!="高所又は地下作業",0.1,IF(#REF!="錯綜場所作業",0.3,IF(#REF!="複雑な制約のある作業",0.4,IF(#REF!="単純な制約のある作業",0.2,0)))))))</f>
        <v>#REF!</v>
      </c>
      <c r="I4163" s="260" t="e">
        <f t="shared" si="257"/>
        <v>#REF!</v>
      </c>
      <c r="J4163" s="258" t="e">
        <f>IF(#REF!&gt;=1,IF(#REF!&gt;=1,#REF!),IF(#REF!&gt;=0,"",))</f>
        <v>#REF!</v>
      </c>
      <c r="K4163" s="241" t="e">
        <f>保全管理データ!N7205</f>
        <v>#REF!</v>
      </c>
      <c r="L4163" s="259" t="e">
        <f>IF(#REF!="","",IF(#REF!="悪環境における作業",0.2,IF(#REF!="高所又は地下作業",0.1,IF(#REF!="錯綜場所作業",0.3,IF(#REF!="複雑な制約のある作業",0.4,IF(#REF!="単純な制約のある作業",0.2,0))))))</f>
        <v>#REF!</v>
      </c>
      <c r="M4163" s="260" t="e">
        <f t="shared" si="258"/>
        <v>#REF!</v>
      </c>
    </row>
    <row r="4164" spans="2:13" s="254" customFormat="1" ht="27.75" customHeight="1" x14ac:dyDescent="0.2">
      <c r="B4164" s="536" t="s">
        <v>255</v>
      </c>
      <c r="C4164" s="537"/>
      <c r="D4164" s="265"/>
      <c r="E4164" s="224" t="s">
        <v>245</v>
      </c>
      <c r="F4164" s="258" t="e">
        <f>IF(#REF!&gt;=1,IF(#REF!&gt;=1,#REF!),IF(#REF!&gt;=0,"",))</f>
        <v>#REF!</v>
      </c>
      <c r="G4164" s="241" t="e">
        <f>保全管理データ!N7179</f>
        <v>#REF!</v>
      </c>
      <c r="H4164" s="259" t="e">
        <f>IF(#REF!="無","",IF(#REF!="","",IF(#REF!="悪環境における作業",0.2,IF(#REF!="高所又は地下作業",0.1,IF(#REF!="錯綜場所作業",0.3,IF(#REF!="複雑な制約のある作業",0.4,IF(#REF!="単純な制約のある作業",0.2,0)))))))</f>
        <v>#REF!</v>
      </c>
      <c r="I4164" s="260" t="e">
        <f t="shared" si="257"/>
        <v>#REF!</v>
      </c>
      <c r="J4164" s="258" t="e">
        <f>IF(#REF!&gt;=1,IF(#REF!&gt;=1,#REF!),IF(#REF!&gt;=0,"",))</f>
        <v>#REF!</v>
      </c>
      <c r="K4164" s="241" t="e">
        <f>保全管理データ!N7206</f>
        <v>#REF!</v>
      </c>
      <c r="L4164" s="259" t="e">
        <f>IF(#REF!="","",IF(#REF!="悪環境における作業",0.2,IF(#REF!="高所又は地下作業",0.1,IF(#REF!="錯綜場所作業",0.3,IF(#REF!="複雑な制約のある作業",0.4,IF(#REF!="単純な制約のある作業",0.2,0))))))</f>
        <v>#REF!</v>
      </c>
      <c r="M4164" s="260" t="e">
        <f t="shared" si="258"/>
        <v>#REF!</v>
      </c>
    </row>
    <row r="4165" spans="2:13" s="254" customFormat="1" ht="27.75" customHeight="1" x14ac:dyDescent="0.2">
      <c r="B4165" s="536" t="s">
        <v>256</v>
      </c>
      <c r="C4165" s="537"/>
      <c r="D4165" s="265"/>
      <c r="E4165" s="224" t="s">
        <v>242</v>
      </c>
      <c r="F4165" s="258" t="e">
        <f>IF(#REF!&gt;=1,IF(#REF!&gt;=1,#REF!),IF(#REF!&gt;=0,"",))</f>
        <v>#REF!</v>
      </c>
      <c r="G4165" s="241" t="e">
        <f>保全管理データ!N7180</f>
        <v>#REF!</v>
      </c>
      <c r="H4165" s="259" t="e">
        <f>IF(#REF!="無","",IF(#REF!="","",IF(#REF!="悪環境における作業",0.2,IF(#REF!="高所又は地下作業",0.1,IF(#REF!="錯綜場所作業",0.3,IF(#REF!="複雑な制約のある作業",0.4,IF(#REF!="単純な制約のある作業",0.2,0)))))))</f>
        <v>#REF!</v>
      </c>
      <c r="I4165" s="260" t="e">
        <f t="shared" si="257"/>
        <v>#REF!</v>
      </c>
      <c r="J4165" s="258" t="e">
        <f>IF(#REF!&gt;=1,IF(#REF!&gt;=1,#REF!),IF(#REF!&gt;=0,"",))</f>
        <v>#REF!</v>
      </c>
      <c r="K4165" s="241" t="e">
        <f>保全管理データ!N7207</f>
        <v>#REF!</v>
      </c>
      <c r="L4165" s="259" t="e">
        <f>IF(#REF!="","",IF(#REF!="悪環境における作業",0.2,IF(#REF!="高所又は地下作業",0.1,IF(#REF!="錯綜場所作業",0.3,IF(#REF!="複雑な制約のある作業",0.4,IF(#REF!="単純な制約のある作業",0.2,0))))))</f>
        <v>#REF!</v>
      </c>
      <c r="M4165" s="260" t="e">
        <f t="shared" si="258"/>
        <v>#REF!</v>
      </c>
    </row>
    <row r="4166" spans="2:13" s="254" customFormat="1" ht="27.75" customHeight="1" x14ac:dyDescent="0.2">
      <c r="B4166" s="536" t="s">
        <v>257</v>
      </c>
      <c r="C4166" s="537"/>
      <c r="D4166" s="265"/>
      <c r="E4166" s="224" t="s">
        <v>245</v>
      </c>
      <c r="F4166" s="258" t="e">
        <f>IF(#REF!&gt;=1,IF(#REF!&gt;=1,#REF!),IF(#REF!&gt;=0,"",))</f>
        <v>#REF!</v>
      </c>
      <c r="G4166" s="241" t="e">
        <f>保全管理データ!N7181</f>
        <v>#REF!</v>
      </c>
      <c r="H4166" s="259" t="e">
        <f>IF(#REF!="無","",IF(#REF!="","",IF(#REF!="悪環境における作業",0.2,IF(#REF!="高所又は地下作業",0.1,IF(#REF!="錯綜場所作業",0.3,IF(#REF!="複雑な制約のある作業",0.4,IF(#REF!="単純な制約のある作業",0.2,0)))))))</f>
        <v>#REF!</v>
      </c>
      <c r="I4166" s="260" t="e">
        <f t="shared" si="257"/>
        <v>#REF!</v>
      </c>
      <c r="J4166" s="258" t="e">
        <f>IF(#REF!&gt;=1,IF(#REF!&gt;=1,#REF!),IF(#REF!&gt;=0,"",))</f>
        <v>#REF!</v>
      </c>
      <c r="K4166" s="241" t="e">
        <f>保全管理データ!N7208</f>
        <v>#REF!</v>
      </c>
      <c r="L4166" s="259" t="e">
        <f>IF(#REF!="","",IF(#REF!="悪環境における作業",0.2,IF(#REF!="高所又は地下作業",0.1,IF(#REF!="錯綜場所作業",0.3,IF(#REF!="複雑な制約のある作業",0.4,IF(#REF!="単純な制約のある作業",0.2,0))))))</f>
        <v>#REF!</v>
      </c>
      <c r="M4166" s="260" t="e">
        <f t="shared" si="258"/>
        <v>#REF!</v>
      </c>
    </row>
    <row r="4167" spans="2:13" s="254" customFormat="1" ht="27.75" customHeight="1" x14ac:dyDescent="0.2">
      <c r="B4167" s="536" t="s">
        <v>258</v>
      </c>
      <c r="C4167" s="537"/>
      <c r="D4167" s="265"/>
      <c r="E4167" s="224" t="s">
        <v>245</v>
      </c>
      <c r="F4167" s="258" t="e">
        <f>IF(#REF!&gt;=1,IF(#REF!&gt;=1,#REF!),IF(#REF!&gt;=0,"",))</f>
        <v>#REF!</v>
      </c>
      <c r="G4167" s="241" t="e">
        <f>保全管理データ!N7182</f>
        <v>#REF!</v>
      </c>
      <c r="H4167" s="259" t="e">
        <f>IF(#REF!="無","",IF(#REF!="","",IF(#REF!="悪環境における作業",0.2,IF(#REF!="高所又は地下作業",0.1,IF(#REF!="錯綜場所作業",0.3,IF(#REF!="複雑な制約のある作業",0.4,IF(#REF!="単純な制約のある作業",0.2,0)))))))</f>
        <v>#REF!</v>
      </c>
      <c r="I4167" s="260" t="e">
        <f t="shared" si="257"/>
        <v>#REF!</v>
      </c>
      <c r="J4167" s="258" t="e">
        <f>IF(#REF!&gt;=1,IF(#REF!&gt;=1,#REF!),IF(#REF!&gt;=0,"",))</f>
        <v>#REF!</v>
      </c>
      <c r="K4167" s="241" t="e">
        <f>保全管理データ!N7209</f>
        <v>#REF!</v>
      </c>
      <c r="L4167" s="259" t="e">
        <f>IF(#REF!="","",IF(#REF!="悪環境における作業",0.2,IF(#REF!="高所又は地下作業",0.1,IF(#REF!="錯綜場所作業",0.3,IF(#REF!="複雑な制約のある作業",0.4,IF(#REF!="単純な制約のある作業",0.2,0))))))</f>
        <v>#REF!</v>
      </c>
      <c r="M4167" s="260" t="e">
        <f t="shared" si="258"/>
        <v>#REF!</v>
      </c>
    </row>
    <row r="4168" spans="2:13" s="254" customFormat="1" ht="27.75" customHeight="1" x14ac:dyDescent="0.2">
      <c r="B4168" s="536" t="s">
        <v>259</v>
      </c>
      <c r="C4168" s="537"/>
      <c r="D4168" s="265"/>
      <c r="E4168" s="224" t="s">
        <v>245</v>
      </c>
      <c r="F4168" s="258" t="e">
        <f>IF(#REF!&gt;=1,IF(#REF!&gt;=1,#REF!),IF(#REF!&gt;=0,"",))</f>
        <v>#REF!</v>
      </c>
      <c r="G4168" s="241" t="e">
        <f>保全管理データ!N7183</f>
        <v>#REF!</v>
      </c>
      <c r="H4168" s="259" t="e">
        <f>IF(#REF!="無","",IF(#REF!="","",IF(#REF!="悪環境における作業",0.2,IF(#REF!="高所又は地下作業",0.1,IF(#REF!="錯綜場所作業",0.3,IF(#REF!="複雑な制約のある作業",0.4,IF(#REF!="単純な制約のある作業",0.2,0)))))))</f>
        <v>#REF!</v>
      </c>
      <c r="I4168" s="260" t="e">
        <f t="shared" si="257"/>
        <v>#REF!</v>
      </c>
      <c r="J4168" s="258" t="e">
        <f>IF(#REF!&gt;=1,IF(#REF!&gt;=1,#REF!),IF(#REF!&gt;=0,"",))</f>
        <v>#REF!</v>
      </c>
      <c r="K4168" s="241" t="e">
        <f>保全管理データ!N7210</f>
        <v>#REF!</v>
      </c>
      <c r="L4168" s="259" t="e">
        <f>IF(#REF!="","",IF(#REF!="悪環境における作業",0.2,IF(#REF!="高所又は地下作業",0.1,IF(#REF!="錯綜場所作業",0.3,IF(#REF!="複雑な制約のある作業",0.4,IF(#REF!="単純な制約のある作業",0.2,0))))))</f>
        <v>#REF!</v>
      </c>
      <c r="M4168" s="260" t="e">
        <f t="shared" si="258"/>
        <v>#REF!</v>
      </c>
    </row>
    <row r="4169" spans="2:13" s="254" customFormat="1" ht="27.75" customHeight="1" x14ac:dyDescent="0.2">
      <c r="B4169" s="536" t="s">
        <v>260</v>
      </c>
      <c r="C4169" s="537"/>
      <c r="D4169" s="265"/>
      <c r="E4169" s="224" t="s">
        <v>248</v>
      </c>
      <c r="F4169" s="258" t="e">
        <f>IF(#REF!&gt;=1,IF(#REF!&gt;=1,#REF!),IF(#REF!&gt;=0,"",))</f>
        <v>#REF!</v>
      </c>
      <c r="G4169" s="241" t="e">
        <f>保全管理データ!N7184</f>
        <v>#REF!</v>
      </c>
      <c r="H4169" s="259" t="e">
        <f>IF(#REF!="無","",IF(#REF!="","",IF(#REF!="悪環境における作業",0.2,IF(#REF!="高所又は地下作業",0.1,IF(#REF!="錯綜場所作業",0.3,IF(#REF!="複雑な制約のある作業",0.4,IF(#REF!="単純な制約のある作業",0.2,0)))))))</f>
        <v>#REF!</v>
      </c>
      <c r="I4169" s="260" t="e">
        <f t="shared" si="257"/>
        <v>#REF!</v>
      </c>
      <c r="J4169" s="258" t="e">
        <f>IF(#REF!&gt;=1,IF(#REF!&gt;=1,#REF!),IF(#REF!&gt;=0,"",))</f>
        <v>#REF!</v>
      </c>
      <c r="K4169" s="241" t="e">
        <f>保全管理データ!N7211</f>
        <v>#REF!</v>
      </c>
      <c r="L4169" s="259" t="e">
        <f>IF(#REF!="","",IF(#REF!="悪環境における作業",0.2,IF(#REF!="高所又は地下作業",0.1,IF(#REF!="錯綜場所作業",0.3,IF(#REF!="複雑な制約のある作業",0.4,IF(#REF!="単純な制約のある作業",0.2,0))))))</f>
        <v>#REF!</v>
      </c>
      <c r="M4169" s="260" t="e">
        <f t="shared" si="258"/>
        <v>#REF!</v>
      </c>
    </row>
    <row r="4170" spans="2:13" s="254" customFormat="1" ht="27.75" customHeight="1" x14ac:dyDescent="0.2">
      <c r="B4170" s="536" t="s">
        <v>261</v>
      </c>
      <c r="C4170" s="537"/>
      <c r="D4170" s="265"/>
      <c r="E4170" s="224" t="s">
        <v>247</v>
      </c>
      <c r="F4170" s="258" t="e">
        <f>IF(#REF!&gt;=1,IF(#REF!&gt;=1,#REF!),IF(#REF!&gt;=0,"",))</f>
        <v>#REF!</v>
      </c>
      <c r="G4170" s="241" t="e">
        <f>保全管理データ!N7185</f>
        <v>#REF!</v>
      </c>
      <c r="H4170" s="259" t="e">
        <f>IF(#REF!="無","",IF(#REF!="","",IF(#REF!="悪環境における作業",0.2,IF(#REF!="高所又は地下作業",0.1,IF(#REF!="錯綜場所作業",0.3,IF(#REF!="複雑な制約のある作業",0.4,IF(#REF!="単純な制約のある作業",0.2,0)))))))</f>
        <v>#REF!</v>
      </c>
      <c r="I4170" s="260" t="e">
        <f t="shared" si="257"/>
        <v>#REF!</v>
      </c>
      <c r="J4170" s="258" t="e">
        <f>IF(#REF!&gt;=1,IF(#REF!&gt;=1,#REF!),IF(#REF!&gt;=0,"",))</f>
        <v>#REF!</v>
      </c>
      <c r="K4170" s="241" t="e">
        <f>保全管理データ!N7212</f>
        <v>#REF!</v>
      </c>
      <c r="L4170" s="259" t="e">
        <f>IF(#REF!="","",IF(#REF!="悪環境における作業",0.2,IF(#REF!="高所又は地下作業",0.1,IF(#REF!="錯綜場所作業",0.3,IF(#REF!="複雑な制約のある作業",0.4,IF(#REF!="単純な制約のある作業",0.2,0))))))</f>
        <v>#REF!</v>
      </c>
      <c r="M4170" s="260" t="e">
        <f t="shared" si="258"/>
        <v>#REF!</v>
      </c>
    </row>
    <row r="4171" spans="2:13" s="254" customFormat="1" ht="27.75" customHeight="1" x14ac:dyDescent="0.2">
      <c r="B4171" s="536" t="s">
        <v>262</v>
      </c>
      <c r="C4171" s="537"/>
      <c r="D4171" s="265"/>
      <c r="E4171" s="224" t="s">
        <v>245</v>
      </c>
      <c r="F4171" s="258" t="e">
        <f>IF(#REF!&gt;=1,IF(#REF!&gt;=1,#REF!),IF(#REF!&gt;=0,"",))</f>
        <v>#REF!</v>
      </c>
      <c r="G4171" s="241" t="e">
        <f>保全管理データ!N7186</f>
        <v>#REF!</v>
      </c>
      <c r="H4171" s="259" t="e">
        <f>IF(#REF!="無","",IF(#REF!="","",IF(#REF!="悪環境における作業",0.2,IF(#REF!="高所又は地下作業",0.1,IF(#REF!="錯綜場所作業",0.3,IF(#REF!="複雑な制約のある作業",0.4,IF(#REF!="単純な制約のある作業",0.2,0)))))))</f>
        <v>#REF!</v>
      </c>
      <c r="I4171" s="260" t="e">
        <f t="shared" si="257"/>
        <v>#REF!</v>
      </c>
      <c r="J4171" s="258" t="e">
        <f>IF(#REF!&gt;=1,IF(#REF!&gt;=1,#REF!),IF(#REF!&gt;=0,"",))</f>
        <v>#REF!</v>
      </c>
      <c r="K4171" s="241" t="e">
        <f>保全管理データ!N7213</f>
        <v>#REF!</v>
      </c>
      <c r="L4171" s="259" t="e">
        <f>IF(#REF!="","",IF(#REF!="悪環境における作業",0.2,IF(#REF!="高所又は地下作業",0.1,IF(#REF!="錯綜場所作業",0.3,IF(#REF!="複雑な制約のある作業",0.4,IF(#REF!="単純な制約のある作業",0.2,0))))))</f>
        <v>#REF!</v>
      </c>
      <c r="M4171" s="260" t="e">
        <f t="shared" si="258"/>
        <v>#REF!</v>
      </c>
    </row>
    <row r="4172" spans="2:13" s="254" customFormat="1" ht="27.75" customHeight="1" x14ac:dyDescent="0.2">
      <c r="B4172" s="536" t="s">
        <v>263</v>
      </c>
      <c r="C4172" s="537"/>
      <c r="D4172" s="265"/>
      <c r="E4172" s="224" t="s">
        <v>245</v>
      </c>
      <c r="F4172" s="258" t="e">
        <f>IF(#REF!&gt;=1,IF(#REF!&gt;=1,#REF!),IF(#REF!&gt;=0,"",))</f>
        <v>#REF!</v>
      </c>
      <c r="G4172" s="241" t="e">
        <f>保全管理データ!N7187</f>
        <v>#REF!</v>
      </c>
      <c r="H4172" s="259" t="e">
        <f>IF(#REF!="無","",IF(#REF!="","",IF(#REF!="悪環境における作業",0.2,IF(#REF!="高所又は地下作業",0.1,IF(#REF!="錯綜場所作業",0.3,IF(#REF!="複雑な制約のある作業",0.4,IF(#REF!="単純な制約のある作業",0.2,0)))))))</f>
        <v>#REF!</v>
      </c>
      <c r="I4172" s="260" t="e">
        <f t="shared" si="257"/>
        <v>#REF!</v>
      </c>
      <c r="J4172" s="258" t="e">
        <f>IF(#REF!&gt;=1,IF(#REF!&gt;=1,#REF!),IF(#REF!&gt;=0,"",))</f>
        <v>#REF!</v>
      </c>
      <c r="K4172" s="241" t="e">
        <f>保全管理データ!N7214</f>
        <v>#REF!</v>
      </c>
      <c r="L4172" s="259" t="e">
        <f>IF(#REF!="","",IF(#REF!="悪環境における作業",0.2,IF(#REF!="高所又は地下作業",0.1,IF(#REF!="錯綜場所作業",0.3,IF(#REF!="複雑な制約のある作業",0.4,IF(#REF!="単純な制約のある作業",0.2,0))))))</f>
        <v>#REF!</v>
      </c>
      <c r="M4172" s="260" t="e">
        <f t="shared" si="258"/>
        <v>#REF!</v>
      </c>
    </row>
    <row r="4173" spans="2:13" s="254" customFormat="1" ht="27.75" customHeight="1" x14ac:dyDescent="0.2">
      <c r="B4173" s="536" t="s">
        <v>264</v>
      </c>
      <c r="C4173" s="537"/>
      <c r="D4173" s="265"/>
      <c r="E4173" s="224" t="s">
        <v>245</v>
      </c>
      <c r="F4173" s="258" t="e">
        <f>IF(#REF!&gt;=1,IF(#REF!&gt;=1,#REF!),IF(#REF!&gt;=0,"",))</f>
        <v>#REF!</v>
      </c>
      <c r="G4173" s="241" t="e">
        <f>保全管理データ!N7188</f>
        <v>#REF!</v>
      </c>
      <c r="H4173" s="259" t="e">
        <f>IF(#REF!="無","",IF(#REF!="","",IF(#REF!="悪環境における作業",0.2,IF(#REF!="高所又は地下作業",0.1,IF(#REF!="錯綜場所作業",0.3,IF(#REF!="複雑な制約のある作業",0.4,IF(#REF!="単純な制約のある作業",0.2,0)))))))</f>
        <v>#REF!</v>
      </c>
      <c r="I4173" s="260" t="e">
        <f t="shared" si="257"/>
        <v>#REF!</v>
      </c>
      <c r="J4173" s="258" t="e">
        <f>IF(#REF!&gt;=1,IF(#REF!&gt;=1,#REF!),IF(#REF!&gt;=0,"",))</f>
        <v>#REF!</v>
      </c>
      <c r="K4173" s="241" t="e">
        <f>保全管理データ!N7215</f>
        <v>#REF!</v>
      </c>
      <c r="L4173" s="259" t="e">
        <f>IF(#REF!="","",IF(#REF!="悪環境における作業",0.2,IF(#REF!="高所又は地下作業",0.1,IF(#REF!="錯綜場所作業",0.3,IF(#REF!="複雑な制約のある作業",0.4,IF(#REF!="単純な制約のある作業",0.2,0))))))</f>
        <v>#REF!</v>
      </c>
      <c r="M4173" s="260" t="e">
        <f t="shared" si="258"/>
        <v>#REF!</v>
      </c>
    </row>
    <row r="4174" spans="2:13" s="254" customFormat="1" ht="27.75" customHeight="1" x14ac:dyDescent="0.2">
      <c r="B4174" s="536" t="s">
        <v>265</v>
      </c>
      <c r="C4174" s="537"/>
      <c r="D4174" s="265"/>
      <c r="E4174" s="224" t="s">
        <v>245</v>
      </c>
      <c r="F4174" s="258" t="e">
        <f>IF(#REF!&gt;=1,IF(#REF!&gt;=1,#REF!),IF(#REF!&gt;=0,"",))</f>
        <v>#REF!</v>
      </c>
      <c r="G4174" s="241" t="e">
        <f>保全管理データ!N7189</f>
        <v>#REF!</v>
      </c>
      <c r="H4174" s="259" t="e">
        <f>IF(#REF!="無","",IF(#REF!="","",IF(#REF!="悪環境における作業",0.2,IF(#REF!="高所又は地下作業",0.1,IF(#REF!="錯綜場所作業",0.3,IF(#REF!="複雑な制約のある作業",0.4,IF(#REF!="単純な制約のある作業",0.2,0)))))))</f>
        <v>#REF!</v>
      </c>
      <c r="I4174" s="260" t="e">
        <f t="shared" si="257"/>
        <v>#REF!</v>
      </c>
      <c r="J4174" s="258" t="e">
        <f>IF(#REF!&gt;=1,IF(#REF!&gt;=1,#REF!),IF(#REF!&gt;=0,"",))</f>
        <v>#REF!</v>
      </c>
      <c r="K4174" s="241" t="e">
        <f>保全管理データ!N7216</f>
        <v>#REF!</v>
      </c>
      <c r="L4174" s="259" t="e">
        <f>IF(#REF!="","",IF(#REF!="悪環境における作業",0.2,IF(#REF!="高所又は地下作業",0.1,IF(#REF!="錯綜場所作業",0.3,IF(#REF!="複雑な制約のある作業",0.4,IF(#REF!="単純な制約のある作業",0.2,0))))))</f>
        <v>#REF!</v>
      </c>
      <c r="M4174" s="260" t="e">
        <f t="shared" si="258"/>
        <v>#REF!</v>
      </c>
    </row>
    <row r="4175" spans="2:13" s="254" customFormat="1" ht="27.75" customHeight="1" x14ac:dyDescent="0.2">
      <c r="B4175" s="536" t="s">
        <v>266</v>
      </c>
      <c r="C4175" s="537"/>
      <c r="D4175" s="265"/>
      <c r="E4175" s="224" t="s">
        <v>245</v>
      </c>
      <c r="F4175" s="258" t="e">
        <f>IF(#REF!&gt;=1,IF(#REF!&gt;=1,#REF!),IF(#REF!&gt;=0,"",))</f>
        <v>#REF!</v>
      </c>
      <c r="G4175" s="241" t="e">
        <f>保全管理データ!N7190</f>
        <v>#REF!</v>
      </c>
      <c r="H4175" s="259" t="e">
        <f>IF(#REF!="無","",IF(#REF!="","",IF(#REF!="悪環境における作業",0.2,IF(#REF!="高所又は地下作業",0.1,IF(#REF!="錯綜場所作業",0.3,IF(#REF!="複雑な制約のある作業",0.4,IF(#REF!="単純な制約のある作業",0.2,0)))))))</f>
        <v>#REF!</v>
      </c>
      <c r="I4175" s="260" t="e">
        <f t="shared" si="257"/>
        <v>#REF!</v>
      </c>
      <c r="J4175" s="258" t="e">
        <f>IF(#REF!&gt;=1,IF(#REF!&gt;=1,#REF!),IF(#REF!&gt;=0,"",))</f>
        <v>#REF!</v>
      </c>
      <c r="K4175" s="241" t="e">
        <f>保全管理データ!N7217</f>
        <v>#REF!</v>
      </c>
      <c r="L4175" s="259" t="e">
        <f>IF(#REF!="","",IF(#REF!="悪環境における作業",0.2,IF(#REF!="高所又は地下作業",0.1,IF(#REF!="錯綜場所作業",0.3,IF(#REF!="複雑な制約のある作業",0.4,IF(#REF!="単純な制約のある作業",0.2,0))))))</f>
        <v>#REF!</v>
      </c>
      <c r="M4175" s="260" t="e">
        <f t="shared" si="258"/>
        <v>#REF!</v>
      </c>
    </row>
    <row r="4176" spans="2:13" s="254" customFormat="1" ht="27.75" customHeight="1" x14ac:dyDescent="0.2">
      <c r="B4176" s="536" t="s">
        <v>81</v>
      </c>
      <c r="C4176" s="537"/>
      <c r="D4176" s="265"/>
      <c r="E4176" s="224" t="s">
        <v>245</v>
      </c>
      <c r="F4176" s="258" t="e">
        <f>IF(#REF!&gt;=1,IF(#REF!&gt;=1,#REF!),IF(#REF!&gt;=0,"",))</f>
        <v>#REF!</v>
      </c>
      <c r="G4176" s="241" t="e">
        <f>保全管理データ!N7191</f>
        <v>#REF!</v>
      </c>
      <c r="H4176" s="259" t="e">
        <f>IF(#REF!="無","",IF(#REF!="","",IF(#REF!="悪環境における作業",0.2,IF(#REF!="高所又は地下作業",0.1,IF(#REF!="錯綜場所作業",0.3,IF(#REF!="複雑な制約のある作業",0.4,IF(#REF!="単純な制約のある作業",0.2,0)))))))</f>
        <v>#REF!</v>
      </c>
      <c r="I4176" s="260" t="e">
        <f t="shared" si="257"/>
        <v>#REF!</v>
      </c>
      <c r="J4176" s="258" t="e">
        <f>IF(#REF!&gt;=1,IF(#REF!&gt;=1,#REF!),IF(#REF!&gt;=0,"",))</f>
        <v>#REF!</v>
      </c>
      <c r="K4176" s="241" t="e">
        <f>保全管理データ!N7218</f>
        <v>#REF!</v>
      </c>
      <c r="L4176" s="259" t="e">
        <f>IF(#REF!="","",IF(#REF!="悪環境における作業",0.2,IF(#REF!="高所又は地下作業",0.1,IF(#REF!="錯綜場所作業",0.3,IF(#REF!="複雑な制約のある作業",0.4,IF(#REF!="単純な制約のある作業",0.2,0))))))</f>
        <v>#REF!</v>
      </c>
      <c r="M4176" s="260" t="e">
        <f t="shared" si="258"/>
        <v>#REF!</v>
      </c>
    </row>
    <row r="4177" spans="2:13" s="254" customFormat="1" ht="27.75" customHeight="1" x14ac:dyDescent="0.2">
      <c r="B4177" s="536" t="s">
        <v>267</v>
      </c>
      <c r="C4177" s="537"/>
      <c r="D4177" s="265"/>
      <c r="E4177" s="224" t="s">
        <v>247</v>
      </c>
      <c r="F4177" s="258" t="e">
        <f>IF(#REF!&gt;=1,IF(#REF!&gt;=1,#REF!),IF(#REF!&gt;=0,"",))</f>
        <v>#REF!</v>
      </c>
      <c r="G4177" s="241" t="e">
        <f>保全管理データ!N7192</f>
        <v>#REF!</v>
      </c>
      <c r="H4177" s="259" t="e">
        <f>IF(#REF!="無","",IF(#REF!="","",IF(#REF!="悪環境における作業",0.2,IF(#REF!="高所又は地下作業",0.1,IF(#REF!="錯綜場所作業",0.3,IF(#REF!="複雑な制約のある作業",0.4,IF(#REF!="単純な制約のある作業",0.2,0)))))))</f>
        <v>#REF!</v>
      </c>
      <c r="I4177" s="260" t="e">
        <f t="shared" si="257"/>
        <v>#REF!</v>
      </c>
      <c r="J4177" s="258" t="e">
        <f>IF(#REF!&gt;=1,IF(#REF!&gt;=1,#REF!),IF(#REF!&gt;=0,"",))</f>
        <v>#REF!</v>
      </c>
      <c r="K4177" s="241" t="e">
        <f>保全管理データ!N7219</f>
        <v>#REF!</v>
      </c>
      <c r="L4177" s="259" t="e">
        <f>IF(#REF!="","",IF(#REF!="悪環境における作業",0.2,IF(#REF!="高所又は地下作業",0.1,IF(#REF!="錯綜場所作業",0.3,IF(#REF!="複雑な制約のある作業",0.4,IF(#REF!="単純な制約のある作業",0.2,0))))))</f>
        <v>#REF!</v>
      </c>
      <c r="M4177" s="260" t="e">
        <f t="shared" si="258"/>
        <v>#REF!</v>
      </c>
    </row>
    <row r="4178" spans="2:13" s="254" customFormat="1" ht="27.75" customHeight="1" x14ac:dyDescent="0.2">
      <c r="B4178" s="536" t="s">
        <v>268</v>
      </c>
      <c r="C4178" s="537"/>
      <c r="D4178" s="265"/>
      <c r="E4178" s="224" t="s">
        <v>246</v>
      </c>
      <c r="F4178" s="258" t="e">
        <f>IF(#REF!&gt;=1,IF(#REF!&gt;=1,#REF!),IF(#REF!&gt;=0,"",))</f>
        <v>#REF!</v>
      </c>
      <c r="G4178" s="241" t="e">
        <f>保全管理データ!N7193</f>
        <v>#REF!</v>
      </c>
      <c r="H4178" s="259" t="e">
        <f>IF(#REF!="無","",IF(#REF!="","",IF(#REF!="悪環境における作業",0.2,IF(#REF!="高所又は地下作業",0.1,IF(#REF!="錯綜場所作業",0.3,IF(#REF!="複雑な制約のある作業",0.4,IF(#REF!="単純な制約のある作業",0.2,0)))))))</f>
        <v>#REF!</v>
      </c>
      <c r="I4178" s="260" t="e">
        <f t="shared" si="257"/>
        <v>#REF!</v>
      </c>
      <c r="J4178" s="258" t="e">
        <f>IF(#REF!&gt;=1,IF(#REF!&gt;=1,#REF!),IF(#REF!&gt;=0,"",))</f>
        <v>#REF!</v>
      </c>
      <c r="K4178" s="241" t="e">
        <f>保全管理データ!N7220</f>
        <v>#REF!</v>
      </c>
      <c r="L4178" s="259" t="e">
        <f>IF(#REF!="","",IF(#REF!="悪環境における作業",0.2,IF(#REF!="高所又は地下作業",0.1,IF(#REF!="錯綜場所作業",0.3,IF(#REF!="複雑な制約のある作業",0.4,IF(#REF!="単純な制約のある作業",0.2,0))))))</f>
        <v>#REF!</v>
      </c>
      <c r="M4178" s="260" t="e">
        <f t="shared" si="258"/>
        <v>#REF!</v>
      </c>
    </row>
    <row r="4179" spans="2:13" s="254" customFormat="1" ht="27.75" customHeight="1" thickBot="1" x14ac:dyDescent="0.25">
      <c r="B4179" s="538" t="s">
        <v>269</v>
      </c>
      <c r="C4179" s="539"/>
      <c r="D4179" s="266"/>
      <c r="E4179" s="252" t="s">
        <v>245</v>
      </c>
      <c r="F4179" s="261" t="e">
        <f>IF(#REF!&gt;=1,IF(#REF!&gt;=1,#REF!),IF(#REF!&gt;=0,"",))</f>
        <v>#REF!</v>
      </c>
      <c r="G4179" s="245" t="e">
        <f>保全管理データ!N7194</f>
        <v>#REF!</v>
      </c>
      <c r="H4179" s="259" t="e">
        <f>IF(#REF!="無","",IF(#REF!="","",IF(#REF!="悪環境における作業",0.2,IF(#REF!="高所又は地下作業",0.1,IF(#REF!="錯綜場所作業",0.3,IF(#REF!="複雑な制約のある作業",0.4,IF(#REF!="単純な制約のある作業",0.2,0)))))))</f>
        <v>#REF!</v>
      </c>
      <c r="I4179" s="260" t="e">
        <f t="shared" si="257"/>
        <v>#REF!</v>
      </c>
      <c r="J4179" s="258" t="e">
        <f>IF(#REF!&gt;=1,IF(#REF!&gt;=1,#REF!),IF(#REF!&gt;=0,"",))</f>
        <v>#REF!</v>
      </c>
      <c r="K4179" s="241" t="e">
        <f>保全管理データ!N7221</f>
        <v>#REF!</v>
      </c>
      <c r="L4179" s="259" t="e">
        <f>IF(#REF!="","",IF(#REF!="悪環境における作業",0.2,IF(#REF!="高所又は地下作業",0.1,IF(#REF!="錯綜場所作業",0.3,IF(#REF!="複雑な制約のある作業",0.4,IF(#REF!="単純な制約のある作業",0.2,0))))))</f>
        <v>#REF!</v>
      </c>
      <c r="M4179" s="260" t="e">
        <f t="shared" si="258"/>
        <v>#REF!</v>
      </c>
    </row>
    <row r="4180" spans="2:13" s="254" customFormat="1" ht="27.75" customHeight="1" thickBot="1" x14ac:dyDescent="0.25">
      <c r="B4180" s="532" t="s">
        <v>190</v>
      </c>
      <c r="C4180" s="532"/>
      <c r="D4180" s="532"/>
      <c r="E4180" s="532"/>
      <c r="F4180" s="533" t="e">
        <f>SUM(I4156:I4179)</f>
        <v>#REF!</v>
      </c>
      <c r="G4180" s="534"/>
      <c r="H4180" s="534"/>
      <c r="I4180" s="535"/>
      <c r="J4180" s="533" t="e">
        <f>IF(SUM(J4156:J4179)=0,"0.00",SUM(M4156:M4179))</f>
        <v>#REF!</v>
      </c>
      <c r="K4180" s="534"/>
      <c r="L4180" s="534"/>
      <c r="M4180" s="535"/>
    </row>
    <row r="4181" spans="2:13" s="254" customFormat="1" ht="27.75" customHeight="1" thickBot="1" x14ac:dyDescent="0.25">
      <c r="B4181" s="532" t="s">
        <v>97</v>
      </c>
      <c r="C4181" s="532"/>
      <c r="D4181" s="532"/>
      <c r="E4181" s="532"/>
      <c r="F4181" s="533" t="e">
        <f>IF(#REF!="５年以下","0",IF(#REF!="５年～１０年",0.1,IF(#REF!="１０年以上",0.15)))</f>
        <v>#REF!</v>
      </c>
      <c r="G4181" s="534"/>
      <c r="H4181" s="534"/>
      <c r="I4181" s="534"/>
      <c r="J4181" s="534"/>
      <c r="K4181" s="534"/>
      <c r="L4181" s="534"/>
      <c r="M4181" s="535"/>
    </row>
    <row r="4182" spans="2:13" s="254" customFormat="1" ht="27.75" customHeight="1" thickBot="1" x14ac:dyDescent="0.25">
      <c r="B4182" s="533" t="s">
        <v>273</v>
      </c>
      <c r="C4182" s="534"/>
      <c r="D4182" s="534"/>
      <c r="E4182" s="535"/>
      <c r="F4182" s="533" t="e">
        <f>F4180*(1+F4181)</f>
        <v>#REF!</v>
      </c>
      <c r="G4182" s="534"/>
      <c r="H4182" s="534"/>
      <c r="I4182" s="534"/>
      <c r="J4182" s="533" t="e">
        <f>J4180*(1+F4181)</f>
        <v>#REF!</v>
      </c>
      <c r="K4182" s="534"/>
      <c r="L4182" s="534"/>
      <c r="M4182" s="535"/>
    </row>
    <row r="4183" spans="2:13" s="254" customFormat="1" ht="27.75" customHeight="1" thickBot="1" x14ac:dyDescent="0.25">
      <c r="B4183" s="532" t="s">
        <v>191</v>
      </c>
      <c r="C4183" s="532"/>
      <c r="D4183" s="532"/>
      <c r="E4183" s="532"/>
      <c r="F4183" s="533" t="e">
        <f>#REF!*(#REF!*#REF!+#REF!*#REF!)</f>
        <v>#REF!</v>
      </c>
      <c r="G4183" s="534"/>
      <c r="H4183" s="535"/>
      <c r="I4183" s="532" t="e">
        <f>#REF!</f>
        <v>#REF!</v>
      </c>
      <c r="J4183" s="533"/>
      <c r="K4183" s="263" t="s">
        <v>230</v>
      </c>
      <c r="L4183" s="535" t="e">
        <f>B4154</f>
        <v>#REF!</v>
      </c>
      <c r="M4183" s="532"/>
    </row>
    <row r="4184" spans="2:13" s="254" customFormat="1" ht="45" customHeight="1" thickBot="1" x14ac:dyDescent="0.25">
      <c r="B4184" s="253"/>
      <c r="C4184" s="253"/>
      <c r="D4184" s="253"/>
      <c r="E4184" s="253"/>
      <c r="F4184" s="253"/>
      <c r="G4184" s="253"/>
      <c r="H4184" s="253"/>
      <c r="I4184" s="253"/>
      <c r="J4184" s="253"/>
      <c r="K4184" s="253"/>
      <c r="L4184" s="253"/>
      <c r="M4184" s="253"/>
    </row>
    <row r="4185" spans="2:13" s="254" customFormat="1" ht="27.75" customHeight="1" thickBot="1" x14ac:dyDescent="0.25">
      <c r="B4185" s="542" t="s">
        <v>128</v>
      </c>
      <c r="C4185" s="543"/>
      <c r="D4185" s="543"/>
      <c r="E4185" s="544"/>
      <c r="F4185" s="253"/>
      <c r="G4185" s="253"/>
      <c r="H4185" s="253"/>
      <c r="I4185" s="253"/>
      <c r="J4185" s="253"/>
      <c r="K4185" s="253"/>
      <c r="L4185" s="253"/>
      <c r="M4185" s="253"/>
    </row>
    <row r="4186" spans="2:13" s="254" customFormat="1" ht="27.75" customHeight="1" x14ac:dyDescent="0.2">
      <c r="B4186" s="545" t="e">
        <f>#REF!</f>
        <v>#REF!</v>
      </c>
      <c r="C4186" s="546"/>
      <c r="D4186" s="547"/>
      <c r="E4186" s="548"/>
      <c r="F4186" s="552" t="s">
        <v>240</v>
      </c>
      <c r="G4186" s="553"/>
      <c r="H4186" s="553"/>
      <c r="I4186" s="554"/>
      <c r="J4186" s="552" t="s">
        <v>239</v>
      </c>
      <c r="K4186" s="553"/>
      <c r="L4186" s="553"/>
      <c r="M4186" s="554"/>
    </row>
    <row r="4187" spans="2:13" s="254" customFormat="1" ht="27.75" customHeight="1" thickBot="1" x14ac:dyDescent="0.25">
      <c r="B4187" s="549"/>
      <c r="C4187" s="550"/>
      <c r="D4187" s="550"/>
      <c r="E4187" s="551"/>
      <c r="F4187" s="255" t="s">
        <v>149</v>
      </c>
      <c r="G4187" s="256" t="s">
        <v>151</v>
      </c>
      <c r="H4187" s="256" t="s">
        <v>96</v>
      </c>
      <c r="I4187" s="257" t="s">
        <v>150</v>
      </c>
      <c r="J4187" s="255" t="s">
        <v>149</v>
      </c>
      <c r="K4187" s="256" t="s">
        <v>151</v>
      </c>
      <c r="L4187" s="256" t="s">
        <v>96</v>
      </c>
      <c r="M4187" s="257" t="s">
        <v>150</v>
      </c>
    </row>
    <row r="4188" spans="2:13" s="254" customFormat="1" ht="27.75" customHeight="1" thickTop="1" x14ac:dyDescent="0.2">
      <c r="B4188" s="540" t="s">
        <v>241</v>
      </c>
      <c r="C4188" s="541"/>
      <c r="D4188" s="264"/>
      <c r="E4188" s="237" t="s">
        <v>242</v>
      </c>
      <c r="F4188" s="258" t="e">
        <f>IF(#REF!&gt;=1,IF(#REF!&gt;=1,#REF!),IF(#REF!&gt;=0,"",))</f>
        <v>#REF!</v>
      </c>
      <c r="G4188" s="241" t="e">
        <f>保全管理データ!N7227</f>
        <v>#REF!</v>
      </c>
      <c r="H4188" s="259" t="e">
        <f>IF(#REF!="無","",IF(#REF!="","",IF(#REF!="悪環境における作業",0.2,IF(#REF!="高所又は地下作業",0.1,IF(#REF!="錯綜場所作業",0.3,IF(#REF!="複雑な制約のある作業",0.4,IF(#REF!="単純な制約のある作業",0.2,0)))))))</f>
        <v>#REF!</v>
      </c>
      <c r="I4188" s="260" t="e">
        <f>IF(F4188="","",F4188*G4188*(1+IF(H4188="",0,H4188)))</f>
        <v>#REF!</v>
      </c>
      <c r="J4188" s="258" t="e">
        <f>IF(#REF!&gt;=1,IF(#REF!&gt;=1,#REF!),IF(#REF!&gt;=0,"",))</f>
        <v>#REF!</v>
      </c>
      <c r="K4188" s="241" t="e">
        <f>保全管理データ!N7254</f>
        <v>#REF!</v>
      </c>
      <c r="L4188" s="259" t="e">
        <f>IF(#REF!="","",IF(#REF!="悪環境における作業",0.2,IF(#REF!="高所又は地下作業",0.1,IF(#REF!="錯綜場所作業",0.3,IF(#REF!="複雑な制約のある作業",0.4,IF(#REF!="単純な制約のある作業",0.2,0))))))</f>
        <v>#REF!</v>
      </c>
      <c r="M4188" s="260" t="e">
        <f>IF(J4188="","",J4188*K4188*(1+IF(L4188="",0,L4188)))</f>
        <v>#REF!</v>
      </c>
    </row>
    <row r="4189" spans="2:13" s="254" customFormat="1" ht="27.75" customHeight="1" x14ac:dyDescent="0.2">
      <c r="B4189" s="536" t="s">
        <v>243</v>
      </c>
      <c r="C4189" s="537"/>
      <c r="D4189" s="265"/>
      <c r="E4189" s="224" t="s">
        <v>242</v>
      </c>
      <c r="F4189" s="258" t="e">
        <f>IF(#REF!&gt;=1,IF(#REF!&gt;=1,#REF!),IF(#REF!&gt;=0,"",))</f>
        <v>#REF!</v>
      </c>
      <c r="G4189" s="241" t="e">
        <f>保全管理データ!N7228</f>
        <v>#REF!</v>
      </c>
      <c r="H4189" s="259" t="e">
        <f>IF(#REF!="無","",IF(#REF!="","",IF(#REF!="悪環境における作業",0.2,IF(#REF!="高所又は地下作業",0.1,IF(#REF!="錯綜場所作業",0.3,IF(#REF!="複雑な制約のある作業",0.4,IF(#REF!="単純な制約のある作業",0.2,0)))))))</f>
        <v>#REF!</v>
      </c>
      <c r="I4189" s="260" t="e">
        <f t="shared" ref="I4189:I4211" si="259">IF(F4189="","",F4189*G4189*(1+IF(H4189="",0,H4189)))</f>
        <v>#REF!</v>
      </c>
      <c r="J4189" s="258" t="e">
        <f>IF(#REF!&gt;=1,IF(#REF!&gt;=1,#REF!),IF(#REF!&gt;=0,"",))</f>
        <v>#REF!</v>
      </c>
      <c r="K4189" s="241" t="e">
        <f>保全管理データ!N7255</f>
        <v>#REF!</v>
      </c>
      <c r="L4189" s="259" t="e">
        <f>IF(#REF!="","",IF(#REF!="悪環境における作業",0.2,IF(#REF!="高所又は地下作業",0.1,IF(#REF!="錯綜場所作業",0.3,IF(#REF!="複雑な制約のある作業",0.4,IF(#REF!="単純な制約のある作業",0.2,0))))))</f>
        <v>#REF!</v>
      </c>
      <c r="M4189" s="260" t="e">
        <f t="shared" ref="M4189:M4211" si="260">IF(J4189="","",J4189*K4189*(1+IF(L4189="",0,L4189)))</f>
        <v>#REF!</v>
      </c>
    </row>
    <row r="4190" spans="2:13" s="254" customFormat="1" ht="27.75" customHeight="1" x14ac:dyDescent="0.2">
      <c r="B4190" s="536" t="s">
        <v>249</v>
      </c>
      <c r="C4190" s="537"/>
      <c r="D4190" s="265"/>
      <c r="E4190" s="224" t="s">
        <v>244</v>
      </c>
      <c r="F4190" s="258" t="e">
        <f>IF(#REF!&gt;=1,IF(#REF!&gt;=1,#REF!),IF(#REF!&gt;=0,"",))</f>
        <v>#REF!</v>
      </c>
      <c r="G4190" s="241" t="e">
        <f>保全管理データ!N7229</f>
        <v>#REF!</v>
      </c>
      <c r="H4190" s="259" t="e">
        <f>IF(#REF!="無","",IF(#REF!="","",IF(#REF!="悪環境における作業",0.2,IF(#REF!="高所又は地下作業",0.1,IF(#REF!="錯綜場所作業",0.3,IF(#REF!="複雑な制約のある作業",0.4,IF(#REF!="単純な制約のある作業",0.2,0)))))))</f>
        <v>#REF!</v>
      </c>
      <c r="I4190" s="260" t="e">
        <f t="shared" si="259"/>
        <v>#REF!</v>
      </c>
      <c r="J4190" s="258" t="e">
        <f>IF(#REF!&gt;=1,IF(#REF!&gt;=1,#REF!),IF(#REF!&gt;=0,"",))</f>
        <v>#REF!</v>
      </c>
      <c r="K4190" s="241" t="e">
        <f>保全管理データ!N7256</f>
        <v>#REF!</v>
      </c>
      <c r="L4190" s="259" t="e">
        <f>IF(#REF!="","",IF(#REF!="悪環境における作業",0.2,IF(#REF!="高所又は地下作業",0.1,IF(#REF!="錯綜場所作業",0.3,IF(#REF!="複雑な制約のある作業",0.4,IF(#REF!="単純な制約のある作業",0.2,0))))))</f>
        <v>#REF!</v>
      </c>
      <c r="M4190" s="260" t="e">
        <f t="shared" si="260"/>
        <v>#REF!</v>
      </c>
    </row>
    <row r="4191" spans="2:13" s="254" customFormat="1" ht="27.75" customHeight="1" x14ac:dyDescent="0.2">
      <c r="B4191" s="536" t="s">
        <v>250</v>
      </c>
      <c r="C4191" s="537"/>
      <c r="D4191" s="265"/>
      <c r="E4191" s="224" t="s">
        <v>244</v>
      </c>
      <c r="F4191" s="258" t="e">
        <f>IF(#REF!&gt;=1,IF(#REF!&gt;=1,#REF!),IF(#REF!&gt;=0,"",))</f>
        <v>#REF!</v>
      </c>
      <c r="G4191" s="241" t="e">
        <f>保全管理データ!N7230</f>
        <v>#REF!</v>
      </c>
      <c r="H4191" s="259" t="e">
        <f>IF(#REF!="無","",IF(#REF!="","",IF(#REF!="悪環境における作業",0.2,IF(#REF!="高所又は地下作業",0.1,IF(#REF!="錯綜場所作業",0.3,IF(#REF!="複雑な制約のある作業",0.4,IF(#REF!="単純な制約のある作業",0.2,0)))))))</f>
        <v>#REF!</v>
      </c>
      <c r="I4191" s="260" t="e">
        <f t="shared" si="259"/>
        <v>#REF!</v>
      </c>
      <c r="J4191" s="258" t="e">
        <f>IF(#REF!&gt;=1,IF(#REF!&gt;=1,#REF!),IF(#REF!&gt;=0,"",))</f>
        <v>#REF!</v>
      </c>
      <c r="K4191" s="241" t="e">
        <f>保全管理データ!N7257</f>
        <v>#REF!</v>
      </c>
      <c r="L4191" s="259" t="e">
        <f>IF(#REF!="","",IF(#REF!="悪環境における作業",0.2,IF(#REF!="高所又は地下作業",0.1,IF(#REF!="錯綜場所作業",0.3,IF(#REF!="複雑な制約のある作業",0.4,IF(#REF!="単純な制約のある作業",0.2,0))))))</f>
        <v>#REF!</v>
      </c>
      <c r="M4191" s="260" t="e">
        <f t="shared" si="260"/>
        <v>#REF!</v>
      </c>
    </row>
    <row r="4192" spans="2:13" s="254" customFormat="1" ht="27.75" customHeight="1" x14ac:dyDescent="0.2">
      <c r="B4192" s="536" t="s">
        <v>251</v>
      </c>
      <c r="C4192" s="537"/>
      <c r="D4192" s="265"/>
      <c r="E4192" s="224" t="s">
        <v>242</v>
      </c>
      <c r="F4192" s="258" t="e">
        <f>IF(#REF!&gt;=1,IF(#REF!&gt;=1,#REF!),IF(#REF!&gt;=0,"",))</f>
        <v>#REF!</v>
      </c>
      <c r="G4192" s="241" t="e">
        <f>保全管理データ!N7231</f>
        <v>#REF!</v>
      </c>
      <c r="H4192" s="259" t="e">
        <f>IF(#REF!="無","",IF(#REF!="","",IF(#REF!="悪環境における作業",0.2,IF(#REF!="高所又は地下作業",0.1,IF(#REF!="錯綜場所作業",0.3,IF(#REF!="複雑な制約のある作業",0.4,IF(#REF!="単純な制約のある作業",0.2,0)))))))</f>
        <v>#REF!</v>
      </c>
      <c r="I4192" s="260" t="e">
        <f t="shared" si="259"/>
        <v>#REF!</v>
      </c>
      <c r="J4192" s="258" t="e">
        <f>IF(#REF!&gt;=1,IF(#REF!&gt;=1,#REF!),IF(#REF!&gt;=0,"",))</f>
        <v>#REF!</v>
      </c>
      <c r="K4192" s="241" t="e">
        <f>保全管理データ!N7258</f>
        <v>#REF!</v>
      </c>
      <c r="L4192" s="259" t="e">
        <f>IF(#REF!="","",IF(#REF!="悪環境における作業",0.2,IF(#REF!="高所又は地下作業",0.1,IF(#REF!="錯綜場所作業",0.3,IF(#REF!="複雑な制約のある作業",0.4,IF(#REF!="単純な制約のある作業",0.2,0))))))</f>
        <v>#REF!</v>
      </c>
      <c r="M4192" s="260" t="e">
        <f t="shared" si="260"/>
        <v>#REF!</v>
      </c>
    </row>
    <row r="4193" spans="2:13" s="254" customFormat="1" ht="27.75" customHeight="1" x14ac:dyDescent="0.2">
      <c r="B4193" s="536" t="s">
        <v>252</v>
      </c>
      <c r="C4193" s="537"/>
      <c r="D4193" s="265"/>
      <c r="E4193" s="224" t="s">
        <v>244</v>
      </c>
      <c r="F4193" s="258" t="e">
        <f>IF(#REF!&gt;=1,IF(#REF!&gt;=1,#REF!),IF(#REF!&gt;=0,"",))</f>
        <v>#REF!</v>
      </c>
      <c r="G4193" s="241" t="e">
        <f>保全管理データ!N7232</f>
        <v>#REF!</v>
      </c>
      <c r="H4193" s="259" t="e">
        <f>IF(#REF!="無","",IF(#REF!="","",IF(#REF!="悪環境における作業",0.2,IF(#REF!="高所又は地下作業",0.1,IF(#REF!="錯綜場所作業",0.3,IF(#REF!="複雑な制約のある作業",0.4,IF(#REF!="単純な制約のある作業",0.2,0)))))))</f>
        <v>#REF!</v>
      </c>
      <c r="I4193" s="260" t="e">
        <f t="shared" si="259"/>
        <v>#REF!</v>
      </c>
      <c r="J4193" s="258" t="e">
        <f>IF(#REF!&gt;=1,IF(#REF!&gt;=1,#REF!),IF(#REF!&gt;=0,"",))</f>
        <v>#REF!</v>
      </c>
      <c r="K4193" s="241" t="e">
        <f>保全管理データ!N7259</f>
        <v>#REF!</v>
      </c>
      <c r="L4193" s="259" t="e">
        <f>IF(#REF!="","",IF(#REF!="悪環境における作業",0.2,IF(#REF!="高所又は地下作業",0.1,IF(#REF!="錯綜場所作業",0.3,IF(#REF!="複雑な制約のある作業",0.4,IF(#REF!="単純な制約のある作業",0.2,0))))))</f>
        <v>#REF!</v>
      </c>
      <c r="M4193" s="260" t="e">
        <f t="shared" si="260"/>
        <v>#REF!</v>
      </c>
    </row>
    <row r="4194" spans="2:13" s="254" customFormat="1" ht="27.75" customHeight="1" x14ac:dyDescent="0.2">
      <c r="B4194" s="536" t="s">
        <v>253</v>
      </c>
      <c r="C4194" s="537"/>
      <c r="D4194" s="265"/>
      <c r="E4194" s="224" t="s">
        <v>242</v>
      </c>
      <c r="F4194" s="258" t="e">
        <f>IF(#REF!&gt;=1,IF(#REF!&gt;=1,#REF!),IF(#REF!&gt;=0,"",))</f>
        <v>#REF!</v>
      </c>
      <c r="G4194" s="241" t="e">
        <f>保全管理データ!N7233</f>
        <v>#REF!</v>
      </c>
      <c r="H4194" s="259" t="e">
        <f>IF(#REF!="無","",IF(#REF!="","",IF(#REF!="悪環境における作業",0.2,IF(#REF!="高所又は地下作業",0.1,IF(#REF!="錯綜場所作業",0.3,IF(#REF!="複雑な制約のある作業",0.4,IF(#REF!="単純な制約のある作業",0.2,0)))))))</f>
        <v>#REF!</v>
      </c>
      <c r="I4194" s="260" t="e">
        <f t="shared" si="259"/>
        <v>#REF!</v>
      </c>
      <c r="J4194" s="258" t="e">
        <f>IF(#REF!&gt;=1,IF(#REF!&gt;=1,#REF!),IF(#REF!&gt;=0,"",))</f>
        <v>#REF!</v>
      </c>
      <c r="K4194" s="241" t="e">
        <f>保全管理データ!N7260</f>
        <v>#REF!</v>
      </c>
      <c r="L4194" s="259" t="e">
        <f>IF(#REF!="","",IF(#REF!="悪環境における作業",0.2,IF(#REF!="高所又は地下作業",0.1,IF(#REF!="錯綜場所作業",0.3,IF(#REF!="複雑な制約のある作業",0.4,IF(#REF!="単純な制約のある作業",0.2,0))))))</f>
        <v>#REF!</v>
      </c>
      <c r="M4194" s="260" t="e">
        <f t="shared" si="260"/>
        <v>#REF!</v>
      </c>
    </row>
    <row r="4195" spans="2:13" s="254" customFormat="1" ht="27.75" customHeight="1" x14ac:dyDescent="0.2">
      <c r="B4195" s="536" t="s">
        <v>254</v>
      </c>
      <c r="C4195" s="537"/>
      <c r="D4195" s="265"/>
      <c r="E4195" s="224" t="s">
        <v>242</v>
      </c>
      <c r="F4195" s="258" t="e">
        <f>IF(#REF!&gt;=1,IF(#REF!&gt;=1,#REF!),IF(#REF!&gt;=0,"",))</f>
        <v>#REF!</v>
      </c>
      <c r="G4195" s="241" t="e">
        <f>保全管理データ!N7234</f>
        <v>#REF!</v>
      </c>
      <c r="H4195" s="259" t="e">
        <f>IF(#REF!="無","",IF(#REF!="","",IF(#REF!="悪環境における作業",0.2,IF(#REF!="高所又は地下作業",0.1,IF(#REF!="錯綜場所作業",0.3,IF(#REF!="複雑な制約のある作業",0.4,IF(#REF!="単純な制約のある作業",0.2,0)))))))</f>
        <v>#REF!</v>
      </c>
      <c r="I4195" s="260" t="e">
        <f t="shared" si="259"/>
        <v>#REF!</v>
      </c>
      <c r="J4195" s="258" t="e">
        <f>IF(#REF!&gt;=1,IF(#REF!&gt;=1,#REF!),IF(#REF!&gt;=0,"",))</f>
        <v>#REF!</v>
      </c>
      <c r="K4195" s="241" t="e">
        <f>保全管理データ!N7261</f>
        <v>#REF!</v>
      </c>
      <c r="L4195" s="259" t="e">
        <f>IF(#REF!="","",IF(#REF!="悪環境における作業",0.2,IF(#REF!="高所又は地下作業",0.1,IF(#REF!="錯綜場所作業",0.3,IF(#REF!="複雑な制約のある作業",0.4,IF(#REF!="単純な制約のある作業",0.2,0))))))</f>
        <v>#REF!</v>
      </c>
      <c r="M4195" s="260" t="e">
        <f t="shared" si="260"/>
        <v>#REF!</v>
      </c>
    </row>
    <row r="4196" spans="2:13" s="254" customFormat="1" ht="27.75" customHeight="1" x14ac:dyDescent="0.2">
      <c r="B4196" s="536" t="s">
        <v>255</v>
      </c>
      <c r="C4196" s="537"/>
      <c r="D4196" s="265"/>
      <c r="E4196" s="224" t="s">
        <v>245</v>
      </c>
      <c r="F4196" s="258" t="e">
        <f>IF(#REF!&gt;=1,IF(#REF!&gt;=1,#REF!),IF(#REF!&gt;=0,"",))</f>
        <v>#REF!</v>
      </c>
      <c r="G4196" s="241" t="e">
        <f>保全管理データ!N7235</f>
        <v>#REF!</v>
      </c>
      <c r="H4196" s="259" t="e">
        <f>IF(#REF!="無","",IF(#REF!="","",IF(#REF!="悪環境における作業",0.2,IF(#REF!="高所又は地下作業",0.1,IF(#REF!="錯綜場所作業",0.3,IF(#REF!="複雑な制約のある作業",0.4,IF(#REF!="単純な制約のある作業",0.2,0)))))))</f>
        <v>#REF!</v>
      </c>
      <c r="I4196" s="260" t="e">
        <f t="shared" si="259"/>
        <v>#REF!</v>
      </c>
      <c r="J4196" s="258" t="e">
        <f>IF(#REF!&gt;=1,IF(#REF!&gt;=1,#REF!),IF(#REF!&gt;=0,"",))</f>
        <v>#REF!</v>
      </c>
      <c r="K4196" s="241" t="e">
        <f>保全管理データ!N7262</f>
        <v>#REF!</v>
      </c>
      <c r="L4196" s="259" t="e">
        <f>IF(#REF!="","",IF(#REF!="悪環境における作業",0.2,IF(#REF!="高所又は地下作業",0.1,IF(#REF!="錯綜場所作業",0.3,IF(#REF!="複雑な制約のある作業",0.4,IF(#REF!="単純な制約のある作業",0.2,0))))))</f>
        <v>#REF!</v>
      </c>
      <c r="M4196" s="260" t="e">
        <f t="shared" si="260"/>
        <v>#REF!</v>
      </c>
    </row>
    <row r="4197" spans="2:13" s="254" customFormat="1" ht="27.75" customHeight="1" x14ac:dyDescent="0.2">
      <c r="B4197" s="536" t="s">
        <v>256</v>
      </c>
      <c r="C4197" s="537"/>
      <c r="D4197" s="265"/>
      <c r="E4197" s="224" t="s">
        <v>242</v>
      </c>
      <c r="F4197" s="258" t="e">
        <f>IF(#REF!&gt;=1,IF(#REF!&gt;=1,#REF!),IF(#REF!&gt;=0,"",))</f>
        <v>#REF!</v>
      </c>
      <c r="G4197" s="241" t="e">
        <f>保全管理データ!N7236</f>
        <v>#REF!</v>
      </c>
      <c r="H4197" s="259" t="e">
        <f>IF(#REF!="無","",IF(#REF!="","",IF(#REF!="悪環境における作業",0.2,IF(#REF!="高所又は地下作業",0.1,IF(#REF!="錯綜場所作業",0.3,IF(#REF!="複雑な制約のある作業",0.4,IF(#REF!="単純な制約のある作業",0.2,0)))))))</f>
        <v>#REF!</v>
      </c>
      <c r="I4197" s="260" t="e">
        <f t="shared" si="259"/>
        <v>#REF!</v>
      </c>
      <c r="J4197" s="258" t="e">
        <f>IF(#REF!&gt;=1,IF(#REF!&gt;=1,#REF!),IF(#REF!&gt;=0,"",))</f>
        <v>#REF!</v>
      </c>
      <c r="K4197" s="241" t="e">
        <f>保全管理データ!N7263</f>
        <v>#REF!</v>
      </c>
      <c r="L4197" s="259" t="e">
        <f>IF(#REF!="","",IF(#REF!="悪環境における作業",0.2,IF(#REF!="高所又は地下作業",0.1,IF(#REF!="錯綜場所作業",0.3,IF(#REF!="複雑な制約のある作業",0.4,IF(#REF!="単純な制約のある作業",0.2,0))))))</f>
        <v>#REF!</v>
      </c>
      <c r="M4197" s="260" t="e">
        <f t="shared" si="260"/>
        <v>#REF!</v>
      </c>
    </row>
    <row r="4198" spans="2:13" s="254" customFormat="1" ht="27.75" customHeight="1" x14ac:dyDescent="0.2">
      <c r="B4198" s="536" t="s">
        <v>257</v>
      </c>
      <c r="C4198" s="537"/>
      <c r="D4198" s="265"/>
      <c r="E4198" s="224" t="s">
        <v>245</v>
      </c>
      <c r="F4198" s="258" t="e">
        <f>IF(#REF!&gt;=1,IF(#REF!&gt;=1,#REF!),IF(#REF!&gt;=0,"",))</f>
        <v>#REF!</v>
      </c>
      <c r="G4198" s="241" t="e">
        <f>保全管理データ!N7237</f>
        <v>#REF!</v>
      </c>
      <c r="H4198" s="259" t="e">
        <f>IF(#REF!="無","",IF(#REF!="","",IF(#REF!="悪環境における作業",0.2,IF(#REF!="高所又は地下作業",0.1,IF(#REF!="錯綜場所作業",0.3,IF(#REF!="複雑な制約のある作業",0.4,IF(#REF!="単純な制約のある作業",0.2,0)))))))</f>
        <v>#REF!</v>
      </c>
      <c r="I4198" s="260" t="e">
        <f t="shared" si="259"/>
        <v>#REF!</v>
      </c>
      <c r="J4198" s="258" t="e">
        <f>IF(#REF!&gt;=1,IF(#REF!&gt;=1,#REF!),IF(#REF!&gt;=0,"",))</f>
        <v>#REF!</v>
      </c>
      <c r="K4198" s="241" t="e">
        <f>保全管理データ!N7264</f>
        <v>#REF!</v>
      </c>
      <c r="L4198" s="259" t="e">
        <f>IF(#REF!="","",IF(#REF!="悪環境における作業",0.2,IF(#REF!="高所又は地下作業",0.1,IF(#REF!="錯綜場所作業",0.3,IF(#REF!="複雑な制約のある作業",0.4,IF(#REF!="単純な制約のある作業",0.2,0))))))</f>
        <v>#REF!</v>
      </c>
      <c r="M4198" s="260" t="e">
        <f t="shared" si="260"/>
        <v>#REF!</v>
      </c>
    </row>
    <row r="4199" spans="2:13" s="254" customFormat="1" ht="27.75" customHeight="1" x14ac:dyDescent="0.2">
      <c r="B4199" s="536" t="s">
        <v>258</v>
      </c>
      <c r="C4199" s="537"/>
      <c r="D4199" s="265"/>
      <c r="E4199" s="224" t="s">
        <v>245</v>
      </c>
      <c r="F4199" s="258" t="e">
        <f>IF(#REF!&gt;=1,IF(#REF!&gt;=1,#REF!),IF(#REF!&gt;=0,"",))</f>
        <v>#REF!</v>
      </c>
      <c r="G4199" s="241" t="e">
        <f>保全管理データ!N7238</f>
        <v>#REF!</v>
      </c>
      <c r="H4199" s="259" t="e">
        <f>IF(#REF!="無","",IF(#REF!="","",IF(#REF!="悪環境における作業",0.2,IF(#REF!="高所又は地下作業",0.1,IF(#REF!="錯綜場所作業",0.3,IF(#REF!="複雑な制約のある作業",0.4,IF(#REF!="単純な制約のある作業",0.2,0)))))))</f>
        <v>#REF!</v>
      </c>
      <c r="I4199" s="260" t="e">
        <f t="shared" si="259"/>
        <v>#REF!</v>
      </c>
      <c r="J4199" s="258" t="e">
        <f>IF(#REF!&gt;=1,IF(#REF!&gt;=1,#REF!),IF(#REF!&gt;=0,"",))</f>
        <v>#REF!</v>
      </c>
      <c r="K4199" s="241" t="e">
        <f>保全管理データ!N7265</f>
        <v>#REF!</v>
      </c>
      <c r="L4199" s="259" t="e">
        <f>IF(#REF!="","",IF(#REF!="悪環境における作業",0.2,IF(#REF!="高所又は地下作業",0.1,IF(#REF!="錯綜場所作業",0.3,IF(#REF!="複雑な制約のある作業",0.4,IF(#REF!="単純な制約のある作業",0.2,0))))))</f>
        <v>#REF!</v>
      </c>
      <c r="M4199" s="260" t="e">
        <f t="shared" si="260"/>
        <v>#REF!</v>
      </c>
    </row>
    <row r="4200" spans="2:13" s="254" customFormat="1" ht="27.75" customHeight="1" x14ac:dyDescent="0.2">
      <c r="B4200" s="536" t="s">
        <v>259</v>
      </c>
      <c r="C4200" s="537"/>
      <c r="D4200" s="265"/>
      <c r="E4200" s="224" t="s">
        <v>245</v>
      </c>
      <c r="F4200" s="258" t="e">
        <f>IF(#REF!&gt;=1,IF(#REF!&gt;=1,#REF!),IF(#REF!&gt;=0,"",))</f>
        <v>#REF!</v>
      </c>
      <c r="G4200" s="241" t="e">
        <f>保全管理データ!N7239</f>
        <v>#REF!</v>
      </c>
      <c r="H4200" s="259" t="e">
        <f>IF(#REF!="無","",IF(#REF!="","",IF(#REF!="悪環境における作業",0.2,IF(#REF!="高所又は地下作業",0.1,IF(#REF!="錯綜場所作業",0.3,IF(#REF!="複雑な制約のある作業",0.4,IF(#REF!="単純な制約のある作業",0.2,0)))))))</f>
        <v>#REF!</v>
      </c>
      <c r="I4200" s="260" t="e">
        <f t="shared" si="259"/>
        <v>#REF!</v>
      </c>
      <c r="J4200" s="258" t="e">
        <f>IF(#REF!&gt;=1,IF(#REF!&gt;=1,#REF!),IF(#REF!&gt;=0,"",))</f>
        <v>#REF!</v>
      </c>
      <c r="K4200" s="241" t="e">
        <f>保全管理データ!N7266</f>
        <v>#REF!</v>
      </c>
      <c r="L4200" s="259" t="e">
        <f>IF(#REF!="","",IF(#REF!="悪環境における作業",0.2,IF(#REF!="高所又は地下作業",0.1,IF(#REF!="錯綜場所作業",0.3,IF(#REF!="複雑な制約のある作業",0.4,IF(#REF!="単純な制約のある作業",0.2,0))))))</f>
        <v>#REF!</v>
      </c>
      <c r="M4200" s="260" t="e">
        <f t="shared" si="260"/>
        <v>#REF!</v>
      </c>
    </row>
    <row r="4201" spans="2:13" s="254" customFormat="1" ht="27.75" customHeight="1" x14ac:dyDescent="0.2">
      <c r="B4201" s="536" t="s">
        <v>260</v>
      </c>
      <c r="C4201" s="537"/>
      <c r="D4201" s="265"/>
      <c r="E4201" s="224" t="s">
        <v>248</v>
      </c>
      <c r="F4201" s="258" t="e">
        <f>IF(#REF!&gt;=1,IF(#REF!&gt;=1,#REF!),IF(#REF!&gt;=0,"",))</f>
        <v>#REF!</v>
      </c>
      <c r="G4201" s="241" t="e">
        <f>保全管理データ!N7240</f>
        <v>#REF!</v>
      </c>
      <c r="H4201" s="259" t="e">
        <f>IF(#REF!="無","",IF(#REF!="","",IF(#REF!="悪環境における作業",0.2,IF(#REF!="高所又は地下作業",0.1,IF(#REF!="錯綜場所作業",0.3,IF(#REF!="複雑な制約のある作業",0.4,IF(#REF!="単純な制約のある作業",0.2,0)))))))</f>
        <v>#REF!</v>
      </c>
      <c r="I4201" s="260" t="e">
        <f t="shared" si="259"/>
        <v>#REF!</v>
      </c>
      <c r="J4201" s="258" t="e">
        <f>IF(#REF!&gt;=1,IF(#REF!&gt;=1,#REF!),IF(#REF!&gt;=0,"",))</f>
        <v>#REF!</v>
      </c>
      <c r="K4201" s="241" t="e">
        <f>保全管理データ!N7267</f>
        <v>#REF!</v>
      </c>
      <c r="L4201" s="259" t="e">
        <f>IF(#REF!="","",IF(#REF!="悪環境における作業",0.2,IF(#REF!="高所又は地下作業",0.1,IF(#REF!="錯綜場所作業",0.3,IF(#REF!="複雑な制約のある作業",0.4,IF(#REF!="単純な制約のある作業",0.2,0))))))</f>
        <v>#REF!</v>
      </c>
      <c r="M4201" s="260" t="e">
        <f t="shared" si="260"/>
        <v>#REF!</v>
      </c>
    </row>
    <row r="4202" spans="2:13" s="254" customFormat="1" ht="27.75" customHeight="1" x14ac:dyDescent="0.2">
      <c r="B4202" s="536" t="s">
        <v>261</v>
      </c>
      <c r="C4202" s="537"/>
      <c r="D4202" s="265"/>
      <c r="E4202" s="224" t="s">
        <v>247</v>
      </c>
      <c r="F4202" s="258" t="e">
        <f>IF(#REF!&gt;=1,IF(#REF!&gt;=1,#REF!),IF(#REF!&gt;=0,"",))</f>
        <v>#REF!</v>
      </c>
      <c r="G4202" s="241" t="e">
        <f>保全管理データ!N7241</f>
        <v>#REF!</v>
      </c>
      <c r="H4202" s="259" t="e">
        <f>IF(#REF!="無","",IF(#REF!="","",IF(#REF!="悪環境における作業",0.2,IF(#REF!="高所又は地下作業",0.1,IF(#REF!="錯綜場所作業",0.3,IF(#REF!="複雑な制約のある作業",0.4,IF(#REF!="単純な制約のある作業",0.2,0)))))))</f>
        <v>#REF!</v>
      </c>
      <c r="I4202" s="260" t="e">
        <f t="shared" si="259"/>
        <v>#REF!</v>
      </c>
      <c r="J4202" s="258" t="e">
        <f>IF(#REF!&gt;=1,IF(#REF!&gt;=1,#REF!),IF(#REF!&gt;=0,"",))</f>
        <v>#REF!</v>
      </c>
      <c r="K4202" s="241" t="e">
        <f>保全管理データ!N7268</f>
        <v>#REF!</v>
      </c>
      <c r="L4202" s="259" t="e">
        <f>IF(#REF!="","",IF(#REF!="悪環境における作業",0.2,IF(#REF!="高所又は地下作業",0.1,IF(#REF!="錯綜場所作業",0.3,IF(#REF!="複雑な制約のある作業",0.4,IF(#REF!="単純な制約のある作業",0.2,0))))))</f>
        <v>#REF!</v>
      </c>
      <c r="M4202" s="260" t="e">
        <f t="shared" si="260"/>
        <v>#REF!</v>
      </c>
    </row>
    <row r="4203" spans="2:13" s="254" customFormat="1" ht="27.75" customHeight="1" x14ac:dyDescent="0.2">
      <c r="B4203" s="536" t="s">
        <v>262</v>
      </c>
      <c r="C4203" s="537"/>
      <c r="D4203" s="265"/>
      <c r="E4203" s="224" t="s">
        <v>245</v>
      </c>
      <c r="F4203" s="258" t="e">
        <f>IF(#REF!&gt;=1,IF(#REF!&gt;=1,#REF!),IF(#REF!&gt;=0,"",))</f>
        <v>#REF!</v>
      </c>
      <c r="G4203" s="241" t="e">
        <f>保全管理データ!N7242</f>
        <v>#REF!</v>
      </c>
      <c r="H4203" s="259" t="e">
        <f>IF(#REF!="無","",IF(#REF!="","",IF(#REF!="悪環境における作業",0.2,IF(#REF!="高所又は地下作業",0.1,IF(#REF!="錯綜場所作業",0.3,IF(#REF!="複雑な制約のある作業",0.4,IF(#REF!="単純な制約のある作業",0.2,0)))))))</f>
        <v>#REF!</v>
      </c>
      <c r="I4203" s="260" t="e">
        <f t="shared" si="259"/>
        <v>#REF!</v>
      </c>
      <c r="J4203" s="258" t="e">
        <f>IF(#REF!&gt;=1,IF(#REF!&gt;=1,#REF!),IF(#REF!&gt;=0,"",))</f>
        <v>#REF!</v>
      </c>
      <c r="K4203" s="241" t="e">
        <f>保全管理データ!N7269</f>
        <v>#REF!</v>
      </c>
      <c r="L4203" s="259" t="e">
        <f>IF(#REF!="","",IF(#REF!="悪環境における作業",0.2,IF(#REF!="高所又は地下作業",0.1,IF(#REF!="錯綜場所作業",0.3,IF(#REF!="複雑な制約のある作業",0.4,IF(#REF!="単純な制約のある作業",0.2,0))))))</f>
        <v>#REF!</v>
      </c>
      <c r="M4203" s="260" t="e">
        <f t="shared" si="260"/>
        <v>#REF!</v>
      </c>
    </row>
    <row r="4204" spans="2:13" s="254" customFormat="1" ht="27.75" customHeight="1" x14ac:dyDescent="0.2">
      <c r="B4204" s="536" t="s">
        <v>263</v>
      </c>
      <c r="C4204" s="537"/>
      <c r="D4204" s="265"/>
      <c r="E4204" s="224" t="s">
        <v>245</v>
      </c>
      <c r="F4204" s="258" t="e">
        <f>IF(#REF!&gt;=1,IF(#REF!&gt;=1,#REF!),IF(#REF!&gt;=0,"",))</f>
        <v>#REF!</v>
      </c>
      <c r="G4204" s="241" t="e">
        <f>保全管理データ!N7243</f>
        <v>#REF!</v>
      </c>
      <c r="H4204" s="259" t="e">
        <f>IF(#REF!="無","",IF(#REF!="","",IF(#REF!="悪環境における作業",0.2,IF(#REF!="高所又は地下作業",0.1,IF(#REF!="錯綜場所作業",0.3,IF(#REF!="複雑な制約のある作業",0.4,IF(#REF!="単純な制約のある作業",0.2,0)))))))</f>
        <v>#REF!</v>
      </c>
      <c r="I4204" s="260" t="e">
        <f t="shared" si="259"/>
        <v>#REF!</v>
      </c>
      <c r="J4204" s="258" t="e">
        <f>IF(#REF!&gt;=1,IF(#REF!&gt;=1,#REF!),IF(#REF!&gt;=0,"",))</f>
        <v>#REF!</v>
      </c>
      <c r="K4204" s="241" t="e">
        <f>保全管理データ!N7270</f>
        <v>#REF!</v>
      </c>
      <c r="L4204" s="259" t="e">
        <f>IF(#REF!="","",IF(#REF!="悪環境における作業",0.2,IF(#REF!="高所又は地下作業",0.1,IF(#REF!="錯綜場所作業",0.3,IF(#REF!="複雑な制約のある作業",0.4,IF(#REF!="単純な制約のある作業",0.2,0))))))</f>
        <v>#REF!</v>
      </c>
      <c r="M4204" s="260" t="e">
        <f t="shared" si="260"/>
        <v>#REF!</v>
      </c>
    </row>
    <row r="4205" spans="2:13" s="254" customFormat="1" ht="27.75" customHeight="1" x14ac:dyDescent="0.2">
      <c r="B4205" s="536" t="s">
        <v>264</v>
      </c>
      <c r="C4205" s="537"/>
      <c r="D4205" s="265"/>
      <c r="E4205" s="224" t="s">
        <v>245</v>
      </c>
      <c r="F4205" s="258" t="e">
        <f>IF(#REF!&gt;=1,IF(#REF!&gt;=1,#REF!),IF(#REF!&gt;=0,"",))</f>
        <v>#REF!</v>
      </c>
      <c r="G4205" s="241" t="e">
        <f>保全管理データ!N7244</f>
        <v>#REF!</v>
      </c>
      <c r="H4205" s="259" t="e">
        <f>IF(#REF!="無","",IF(#REF!="","",IF(#REF!="悪環境における作業",0.2,IF(#REF!="高所又は地下作業",0.1,IF(#REF!="錯綜場所作業",0.3,IF(#REF!="複雑な制約のある作業",0.4,IF(#REF!="単純な制約のある作業",0.2,0)))))))</f>
        <v>#REF!</v>
      </c>
      <c r="I4205" s="260" t="e">
        <f t="shared" si="259"/>
        <v>#REF!</v>
      </c>
      <c r="J4205" s="258" t="e">
        <f>IF(#REF!&gt;=1,IF(#REF!&gt;=1,#REF!),IF(#REF!&gt;=0,"",))</f>
        <v>#REF!</v>
      </c>
      <c r="K4205" s="241" t="e">
        <f>保全管理データ!N7271</f>
        <v>#REF!</v>
      </c>
      <c r="L4205" s="259" t="e">
        <f>IF(#REF!="","",IF(#REF!="悪環境における作業",0.2,IF(#REF!="高所又は地下作業",0.1,IF(#REF!="錯綜場所作業",0.3,IF(#REF!="複雑な制約のある作業",0.4,IF(#REF!="単純な制約のある作業",0.2,0))))))</f>
        <v>#REF!</v>
      </c>
      <c r="M4205" s="260" t="e">
        <f t="shared" si="260"/>
        <v>#REF!</v>
      </c>
    </row>
    <row r="4206" spans="2:13" s="254" customFormat="1" ht="27.75" customHeight="1" x14ac:dyDescent="0.2">
      <c r="B4206" s="536" t="s">
        <v>265</v>
      </c>
      <c r="C4206" s="537"/>
      <c r="D4206" s="265"/>
      <c r="E4206" s="224" t="s">
        <v>245</v>
      </c>
      <c r="F4206" s="258" t="e">
        <f>IF(#REF!&gt;=1,IF(#REF!&gt;=1,#REF!),IF(#REF!&gt;=0,"",))</f>
        <v>#REF!</v>
      </c>
      <c r="G4206" s="241" t="e">
        <f>保全管理データ!N7245</f>
        <v>#REF!</v>
      </c>
      <c r="H4206" s="259" t="e">
        <f>IF(#REF!="無","",IF(#REF!="","",IF(#REF!="悪環境における作業",0.2,IF(#REF!="高所又は地下作業",0.1,IF(#REF!="錯綜場所作業",0.3,IF(#REF!="複雑な制約のある作業",0.4,IF(#REF!="単純な制約のある作業",0.2,0)))))))</f>
        <v>#REF!</v>
      </c>
      <c r="I4206" s="260" t="e">
        <f t="shared" si="259"/>
        <v>#REF!</v>
      </c>
      <c r="J4206" s="258" t="e">
        <f>IF(#REF!&gt;=1,IF(#REF!&gt;=1,#REF!),IF(#REF!&gt;=0,"",))</f>
        <v>#REF!</v>
      </c>
      <c r="K4206" s="241" t="e">
        <f>保全管理データ!N7272</f>
        <v>#REF!</v>
      </c>
      <c r="L4206" s="259" t="e">
        <f>IF(#REF!="","",IF(#REF!="悪環境における作業",0.2,IF(#REF!="高所又は地下作業",0.1,IF(#REF!="錯綜場所作業",0.3,IF(#REF!="複雑な制約のある作業",0.4,IF(#REF!="単純な制約のある作業",0.2,0))))))</f>
        <v>#REF!</v>
      </c>
      <c r="M4206" s="260" t="e">
        <f t="shared" si="260"/>
        <v>#REF!</v>
      </c>
    </row>
    <row r="4207" spans="2:13" s="254" customFormat="1" ht="27.75" customHeight="1" x14ac:dyDescent="0.2">
      <c r="B4207" s="536" t="s">
        <v>266</v>
      </c>
      <c r="C4207" s="537"/>
      <c r="D4207" s="265"/>
      <c r="E4207" s="224" t="s">
        <v>245</v>
      </c>
      <c r="F4207" s="258" t="e">
        <f>IF(#REF!&gt;=1,IF(#REF!&gt;=1,#REF!),IF(#REF!&gt;=0,"",))</f>
        <v>#REF!</v>
      </c>
      <c r="G4207" s="241" t="e">
        <f>保全管理データ!N7246</f>
        <v>#REF!</v>
      </c>
      <c r="H4207" s="259" t="e">
        <f>IF(#REF!="無","",IF(#REF!="","",IF(#REF!="悪環境における作業",0.2,IF(#REF!="高所又は地下作業",0.1,IF(#REF!="錯綜場所作業",0.3,IF(#REF!="複雑な制約のある作業",0.4,IF(#REF!="単純な制約のある作業",0.2,0)))))))</f>
        <v>#REF!</v>
      </c>
      <c r="I4207" s="260" t="e">
        <f t="shared" si="259"/>
        <v>#REF!</v>
      </c>
      <c r="J4207" s="258" t="e">
        <f>IF(#REF!&gt;=1,IF(#REF!&gt;=1,#REF!),IF(#REF!&gt;=0,"",))</f>
        <v>#REF!</v>
      </c>
      <c r="K4207" s="241" t="e">
        <f>保全管理データ!N7273</f>
        <v>#REF!</v>
      </c>
      <c r="L4207" s="259" t="e">
        <f>IF(#REF!="","",IF(#REF!="悪環境における作業",0.2,IF(#REF!="高所又は地下作業",0.1,IF(#REF!="錯綜場所作業",0.3,IF(#REF!="複雑な制約のある作業",0.4,IF(#REF!="単純な制約のある作業",0.2,0))))))</f>
        <v>#REF!</v>
      </c>
      <c r="M4207" s="260" t="e">
        <f t="shared" si="260"/>
        <v>#REF!</v>
      </c>
    </row>
    <row r="4208" spans="2:13" s="254" customFormat="1" ht="27.75" customHeight="1" x14ac:dyDescent="0.2">
      <c r="B4208" s="536" t="s">
        <v>81</v>
      </c>
      <c r="C4208" s="537"/>
      <c r="D4208" s="265"/>
      <c r="E4208" s="224" t="s">
        <v>245</v>
      </c>
      <c r="F4208" s="258" t="e">
        <f>IF(#REF!&gt;=1,IF(#REF!&gt;=1,#REF!),IF(#REF!&gt;=0,"",))</f>
        <v>#REF!</v>
      </c>
      <c r="G4208" s="241" t="e">
        <f>保全管理データ!N7247</f>
        <v>#REF!</v>
      </c>
      <c r="H4208" s="259" t="e">
        <f>IF(#REF!="無","",IF(#REF!="","",IF(#REF!="悪環境における作業",0.2,IF(#REF!="高所又は地下作業",0.1,IF(#REF!="錯綜場所作業",0.3,IF(#REF!="複雑な制約のある作業",0.4,IF(#REF!="単純な制約のある作業",0.2,0)))))))</f>
        <v>#REF!</v>
      </c>
      <c r="I4208" s="260" t="e">
        <f t="shared" si="259"/>
        <v>#REF!</v>
      </c>
      <c r="J4208" s="258" t="e">
        <f>IF(#REF!&gt;=1,IF(#REF!&gt;=1,#REF!),IF(#REF!&gt;=0,"",))</f>
        <v>#REF!</v>
      </c>
      <c r="K4208" s="241" t="e">
        <f>保全管理データ!N7274</f>
        <v>#REF!</v>
      </c>
      <c r="L4208" s="259" t="e">
        <f>IF(#REF!="","",IF(#REF!="悪環境における作業",0.2,IF(#REF!="高所又は地下作業",0.1,IF(#REF!="錯綜場所作業",0.3,IF(#REF!="複雑な制約のある作業",0.4,IF(#REF!="単純な制約のある作業",0.2,0))))))</f>
        <v>#REF!</v>
      </c>
      <c r="M4208" s="260" t="e">
        <f t="shared" si="260"/>
        <v>#REF!</v>
      </c>
    </row>
    <row r="4209" spans="2:13" s="254" customFormat="1" ht="27.75" customHeight="1" x14ac:dyDescent="0.2">
      <c r="B4209" s="536" t="s">
        <v>267</v>
      </c>
      <c r="C4209" s="537"/>
      <c r="D4209" s="265"/>
      <c r="E4209" s="224" t="s">
        <v>247</v>
      </c>
      <c r="F4209" s="258" t="e">
        <f>IF(#REF!&gt;=1,IF(#REF!&gt;=1,#REF!),IF(#REF!&gt;=0,"",))</f>
        <v>#REF!</v>
      </c>
      <c r="G4209" s="241" t="e">
        <f>保全管理データ!N7248</f>
        <v>#REF!</v>
      </c>
      <c r="H4209" s="259" t="e">
        <f>IF(#REF!="無","",IF(#REF!="","",IF(#REF!="悪環境における作業",0.2,IF(#REF!="高所又は地下作業",0.1,IF(#REF!="錯綜場所作業",0.3,IF(#REF!="複雑な制約のある作業",0.4,IF(#REF!="単純な制約のある作業",0.2,0)))))))</f>
        <v>#REF!</v>
      </c>
      <c r="I4209" s="260" t="e">
        <f t="shared" si="259"/>
        <v>#REF!</v>
      </c>
      <c r="J4209" s="258" t="e">
        <f>IF(#REF!&gt;=1,IF(#REF!&gt;=1,#REF!),IF(#REF!&gt;=0,"",))</f>
        <v>#REF!</v>
      </c>
      <c r="K4209" s="241" t="e">
        <f>保全管理データ!N7275</f>
        <v>#REF!</v>
      </c>
      <c r="L4209" s="259" t="e">
        <f>IF(#REF!="","",IF(#REF!="悪環境における作業",0.2,IF(#REF!="高所又は地下作業",0.1,IF(#REF!="錯綜場所作業",0.3,IF(#REF!="複雑な制約のある作業",0.4,IF(#REF!="単純な制約のある作業",0.2,0))))))</f>
        <v>#REF!</v>
      </c>
      <c r="M4209" s="260" t="e">
        <f t="shared" si="260"/>
        <v>#REF!</v>
      </c>
    </row>
    <row r="4210" spans="2:13" s="254" customFormat="1" ht="27.75" customHeight="1" x14ac:dyDescent="0.2">
      <c r="B4210" s="536" t="s">
        <v>268</v>
      </c>
      <c r="C4210" s="537"/>
      <c r="D4210" s="265"/>
      <c r="E4210" s="224" t="s">
        <v>246</v>
      </c>
      <c r="F4210" s="258" t="e">
        <f>IF(#REF!&gt;=1,IF(#REF!&gt;=1,#REF!),IF(#REF!&gt;=0,"",))</f>
        <v>#REF!</v>
      </c>
      <c r="G4210" s="241" t="e">
        <f>保全管理データ!N7249</f>
        <v>#REF!</v>
      </c>
      <c r="H4210" s="259" t="e">
        <f>IF(#REF!="無","",IF(#REF!="","",IF(#REF!="悪環境における作業",0.2,IF(#REF!="高所又は地下作業",0.1,IF(#REF!="錯綜場所作業",0.3,IF(#REF!="複雑な制約のある作業",0.4,IF(#REF!="単純な制約のある作業",0.2,0)))))))</f>
        <v>#REF!</v>
      </c>
      <c r="I4210" s="260" t="e">
        <f t="shared" si="259"/>
        <v>#REF!</v>
      </c>
      <c r="J4210" s="258" t="e">
        <f>IF(#REF!&gt;=1,IF(#REF!&gt;=1,#REF!),IF(#REF!&gt;=0,"",))</f>
        <v>#REF!</v>
      </c>
      <c r="K4210" s="241" t="e">
        <f>保全管理データ!N7276</f>
        <v>#REF!</v>
      </c>
      <c r="L4210" s="259" t="e">
        <f>IF(#REF!="","",IF(#REF!="悪環境における作業",0.2,IF(#REF!="高所又は地下作業",0.1,IF(#REF!="錯綜場所作業",0.3,IF(#REF!="複雑な制約のある作業",0.4,IF(#REF!="単純な制約のある作業",0.2,0))))))</f>
        <v>#REF!</v>
      </c>
      <c r="M4210" s="260" t="e">
        <f t="shared" si="260"/>
        <v>#REF!</v>
      </c>
    </row>
    <row r="4211" spans="2:13" s="254" customFormat="1" ht="27.75" customHeight="1" thickBot="1" x14ac:dyDescent="0.25">
      <c r="B4211" s="538" t="s">
        <v>269</v>
      </c>
      <c r="C4211" s="539"/>
      <c r="D4211" s="266"/>
      <c r="E4211" s="252" t="s">
        <v>245</v>
      </c>
      <c r="F4211" s="261" t="e">
        <f>IF(#REF!&gt;=1,IF(#REF!&gt;=1,#REF!),IF(#REF!&gt;=0,"",))</f>
        <v>#REF!</v>
      </c>
      <c r="G4211" s="245" t="e">
        <f>保全管理データ!N7250</f>
        <v>#REF!</v>
      </c>
      <c r="H4211" s="259" t="e">
        <f>IF(#REF!="無","",IF(#REF!="","",IF(#REF!="悪環境における作業",0.2,IF(#REF!="高所又は地下作業",0.1,IF(#REF!="錯綜場所作業",0.3,IF(#REF!="複雑な制約のある作業",0.4,IF(#REF!="単純な制約のある作業",0.2,0)))))))</f>
        <v>#REF!</v>
      </c>
      <c r="I4211" s="260" t="e">
        <f t="shared" si="259"/>
        <v>#REF!</v>
      </c>
      <c r="J4211" s="261" t="e">
        <f>IF(#REF!&gt;=1,IF(#REF!&gt;=1,#REF!),IF(#REF!&gt;=0,"",))</f>
        <v>#REF!</v>
      </c>
      <c r="K4211" s="245" t="e">
        <f>保全管理データ!N7277</f>
        <v>#REF!</v>
      </c>
      <c r="L4211" s="262" t="e">
        <f>IF(#REF!="","",IF(#REF!="悪環境における作業",0.2,IF(#REF!="高所又は地下作業",0.1,IF(#REF!="錯綜場所作業",0.3,IF(#REF!="複雑な制約のある作業",0.4,IF(#REF!="単純な制約のある作業",0.2,0))))))</f>
        <v>#REF!</v>
      </c>
      <c r="M4211" s="260" t="e">
        <f t="shared" si="260"/>
        <v>#REF!</v>
      </c>
    </row>
    <row r="4212" spans="2:13" s="254" customFormat="1" ht="27.75" customHeight="1" thickBot="1" x14ac:dyDescent="0.25">
      <c r="B4212" s="532" t="s">
        <v>190</v>
      </c>
      <c r="C4212" s="532"/>
      <c r="D4212" s="532"/>
      <c r="E4212" s="532"/>
      <c r="F4212" s="533" t="e">
        <f>SUM(I4188:I4211)</f>
        <v>#REF!</v>
      </c>
      <c r="G4212" s="534"/>
      <c r="H4212" s="534"/>
      <c r="I4212" s="535"/>
      <c r="J4212" s="533" t="e">
        <f>IF(SUM(J4188:J4211)=0,"0.00",SUM(M4188:M4211))</f>
        <v>#REF!</v>
      </c>
      <c r="K4212" s="534"/>
      <c r="L4212" s="534"/>
      <c r="M4212" s="535"/>
    </row>
    <row r="4213" spans="2:13" s="254" customFormat="1" ht="27.75" customHeight="1" thickBot="1" x14ac:dyDescent="0.25">
      <c r="B4213" s="532" t="s">
        <v>97</v>
      </c>
      <c r="C4213" s="532"/>
      <c r="D4213" s="532"/>
      <c r="E4213" s="532"/>
      <c r="F4213" s="533" t="e">
        <f>IF(#REF!="５年以下","0",IF(#REF!="５年～１０年",0.1,IF(#REF!="１０年以上",0.15)))</f>
        <v>#REF!</v>
      </c>
      <c r="G4213" s="534"/>
      <c r="H4213" s="534"/>
      <c r="I4213" s="534"/>
      <c r="J4213" s="534"/>
      <c r="K4213" s="534"/>
      <c r="L4213" s="534"/>
      <c r="M4213" s="535"/>
    </row>
    <row r="4214" spans="2:13" s="254" customFormat="1" ht="27.75" customHeight="1" thickBot="1" x14ac:dyDescent="0.25">
      <c r="B4214" s="533" t="s">
        <v>273</v>
      </c>
      <c r="C4214" s="534"/>
      <c r="D4214" s="534"/>
      <c r="E4214" s="535"/>
      <c r="F4214" s="533" t="e">
        <f>F4212*(1+F4213)</f>
        <v>#REF!</v>
      </c>
      <c r="G4214" s="534"/>
      <c r="H4214" s="534"/>
      <c r="I4214" s="534"/>
      <c r="J4214" s="533" t="e">
        <f>J4212*(1+F4213)</f>
        <v>#REF!</v>
      </c>
      <c r="K4214" s="534"/>
      <c r="L4214" s="534"/>
      <c r="M4214" s="535"/>
    </row>
    <row r="4215" spans="2:13" s="254" customFormat="1" ht="27.75" customHeight="1" thickBot="1" x14ac:dyDescent="0.25">
      <c r="B4215" s="532" t="s">
        <v>191</v>
      </c>
      <c r="C4215" s="532"/>
      <c r="D4215" s="532"/>
      <c r="E4215" s="532"/>
      <c r="F4215" s="533" t="e">
        <f>#REF!*(#REF!*#REF!+#REF!*#REF!)</f>
        <v>#REF!</v>
      </c>
      <c r="G4215" s="534"/>
      <c r="H4215" s="535"/>
      <c r="I4215" s="532" t="e">
        <f>#REF!</f>
        <v>#REF!</v>
      </c>
      <c r="J4215" s="533"/>
      <c r="K4215" s="263" t="s">
        <v>230</v>
      </c>
      <c r="L4215" s="535" t="e">
        <f>B4186</f>
        <v>#REF!</v>
      </c>
      <c r="M4215" s="532"/>
    </row>
    <row r="4216" spans="2:13" s="254" customFormat="1" ht="45" customHeight="1" thickBot="1" x14ac:dyDescent="0.25">
      <c r="B4216" s="253"/>
      <c r="C4216" s="253"/>
      <c r="D4216" s="253"/>
      <c r="E4216" s="253"/>
      <c r="F4216" s="253"/>
      <c r="G4216" s="253"/>
      <c r="H4216" s="253"/>
      <c r="I4216" s="253"/>
      <c r="J4216" s="253"/>
      <c r="K4216" s="253"/>
      <c r="L4216" s="253"/>
      <c r="M4216" s="253"/>
    </row>
    <row r="4217" spans="2:13" s="254" customFormat="1" ht="27.75" customHeight="1" thickBot="1" x14ac:dyDescent="0.25">
      <c r="B4217" s="542" t="s">
        <v>128</v>
      </c>
      <c r="C4217" s="543"/>
      <c r="D4217" s="543"/>
      <c r="E4217" s="544"/>
      <c r="F4217" s="253"/>
      <c r="G4217" s="253"/>
      <c r="H4217" s="253"/>
      <c r="I4217" s="253"/>
      <c r="J4217" s="253"/>
      <c r="K4217" s="253"/>
      <c r="L4217" s="253"/>
      <c r="M4217" s="253"/>
    </row>
    <row r="4218" spans="2:13" s="254" customFormat="1" ht="27.75" customHeight="1" x14ac:dyDescent="0.2">
      <c r="B4218" s="545" t="e">
        <f>#REF!</f>
        <v>#REF!</v>
      </c>
      <c r="C4218" s="546"/>
      <c r="D4218" s="547"/>
      <c r="E4218" s="548"/>
      <c r="F4218" s="552" t="s">
        <v>240</v>
      </c>
      <c r="G4218" s="553"/>
      <c r="H4218" s="553"/>
      <c r="I4218" s="554"/>
      <c r="J4218" s="552" t="s">
        <v>239</v>
      </c>
      <c r="K4218" s="553"/>
      <c r="L4218" s="553"/>
      <c r="M4218" s="554"/>
    </row>
    <row r="4219" spans="2:13" s="254" customFormat="1" ht="27.75" customHeight="1" thickBot="1" x14ac:dyDescent="0.25">
      <c r="B4219" s="549"/>
      <c r="C4219" s="550"/>
      <c r="D4219" s="550"/>
      <c r="E4219" s="551"/>
      <c r="F4219" s="255" t="s">
        <v>149</v>
      </c>
      <c r="G4219" s="256" t="s">
        <v>151</v>
      </c>
      <c r="H4219" s="256" t="s">
        <v>96</v>
      </c>
      <c r="I4219" s="257" t="s">
        <v>150</v>
      </c>
      <c r="J4219" s="255" t="s">
        <v>149</v>
      </c>
      <c r="K4219" s="256" t="s">
        <v>151</v>
      </c>
      <c r="L4219" s="256" t="s">
        <v>96</v>
      </c>
      <c r="M4219" s="257" t="s">
        <v>150</v>
      </c>
    </row>
    <row r="4220" spans="2:13" s="254" customFormat="1" ht="27.75" customHeight="1" thickTop="1" x14ac:dyDescent="0.2">
      <c r="B4220" s="540" t="s">
        <v>241</v>
      </c>
      <c r="C4220" s="541"/>
      <c r="D4220" s="264"/>
      <c r="E4220" s="237" t="s">
        <v>242</v>
      </c>
      <c r="F4220" s="258" t="e">
        <f>IF(#REF!&gt;=1,IF(#REF!&gt;=1,#REF!),IF(#REF!&gt;=0,"",))</f>
        <v>#REF!</v>
      </c>
      <c r="G4220" s="241" t="e">
        <f>保全管理データ!N7283</f>
        <v>#REF!</v>
      </c>
      <c r="H4220" s="259" t="e">
        <f>IF(#REF!="無","",IF(#REF!="","",IF(#REF!="悪環境における作業",0.2,IF(#REF!="高所又は地下作業",0.1,IF(#REF!="錯綜場所作業",0.3,IF(#REF!="複雑な制約のある作業",0.4,IF(#REF!="単純な制約のある作業",0.2,0)))))))</f>
        <v>#REF!</v>
      </c>
      <c r="I4220" s="260" t="e">
        <f>IF(F4220="","",F4220*G4220*(1+IF(H4220="",0,H4220)))</f>
        <v>#REF!</v>
      </c>
      <c r="J4220" s="258" t="e">
        <f>IF(#REF!&gt;=1,IF(#REF!&gt;=1,#REF!),IF(#REF!&gt;=0,"",))</f>
        <v>#REF!</v>
      </c>
      <c r="K4220" s="241" t="e">
        <f>保全管理データ!N7310</f>
        <v>#REF!</v>
      </c>
      <c r="L4220" s="259" t="e">
        <f>IF(#REF!="","",IF(#REF!="悪環境における作業",0.2,IF(#REF!="高所又は地下作業",0.1,IF(#REF!="錯綜場所作業",0.3,IF(#REF!="複雑な制約のある作業",0.4,IF(#REF!="単純な制約のある作業",0.2,0))))))</f>
        <v>#REF!</v>
      </c>
      <c r="M4220" s="260" t="e">
        <f>IF(J4220="","",J4220*K4220*(1+IF(L4220="",0,L4220)))</f>
        <v>#REF!</v>
      </c>
    </row>
    <row r="4221" spans="2:13" s="254" customFormat="1" ht="27.75" customHeight="1" x14ac:dyDescent="0.2">
      <c r="B4221" s="536" t="s">
        <v>243</v>
      </c>
      <c r="C4221" s="537"/>
      <c r="D4221" s="265"/>
      <c r="E4221" s="224" t="s">
        <v>242</v>
      </c>
      <c r="F4221" s="258" t="e">
        <f>IF(#REF!&gt;=1,IF(#REF!&gt;=1,#REF!),IF(#REF!&gt;=0,"",))</f>
        <v>#REF!</v>
      </c>
      <c r="G4221" s="241" t="e">
        <f>保全管理データ!N7284</f>
        <v>#REF!</v>
      </c>
      <c r="H4221" s="259" t="e">
        <f>IF(#REF!="無","",IF(#REF!="","",IF(#REF!="悪環境における作業",0.2,IF(#REF!="高所又は地下作業",0.1,IF(#REF!="錯綜場所作業",0.3,IF(#REF!="複雑な制約のある作業",0.4,IF(#REF!="単純な制約のある作業",0.2,0)))))))</f>
        <v>#REF!</v>
      </c>
      <c r="I4221" s="260" t="e">
        <f t="shared" ref="I4221:I4243" si="261">IF(F4221="","",F4221*G4221*(1+IF(H4221="",0,H4221)))</f>
        <v>#REF!</v>
      </c>
      <c r="J4221" s="258" t="e">
        <f>IF(#REF!&gt;=1,IF(#REF!&gt;=1,#REF!),IF(#REF!&gt;=0,"",))</f>
        <v>#REF!</v>
      </c>
      <c r="K4221" s="241" t="e">
        <f>保全管理データ!N7311</f>
        <v>#REF!</v>
      </c>
      <c r="L4221" s="259" t="e">
        <f>IF(#REF!="","",IF(#REF!="悪環境における作業",0.2,IF(#REF!="高所又は地下作業",0.1,IF(#REF!="錯綜場所作業",0.3,IF(#REF!="複雑な制約のある作業",0.4,IF(#REF!="単純な制約のある作業",0.2,0))))))</f>
        <v>#REF!</v>
      </c>
      <c r="M4221" s="260" t="e">
        <f t="shared" ref="M4221:M4243" si="262">IF(J4221="","",J4221*K4221*(1+IF(L4221="",0,L4221)))</f>
        <v>#REF!</v>
      </c>
    </row>
    <row r="4222" spans="2:13" s="254" customFormat="1" ht="27.75" customHeight="1" x14ac:dyDescent="0.2">
      <c r="B4222" s="536" t="s">
        <v>249</v>
      </c>
      <c r="C4222" s="537"/>
      <c r="D4222" s="265"/>
      <c r="E4222" s="224" t="s">
        <v>244</v>
      </c>
      <c r="F4222" s="258" t="e">
        <f>IF(#REF!&gt;=1,IF(#REF!&gt;=1,#REF!),IF(#REF!&gt;=0,"",))</f>
        <v>#REF!</v>
      </c>
      <c r="G4222" s="241" t="e">
        <f>保全管理データ!N7285</f>
        <v>#REF!</v>
      </c>
      <c r="H4222" s="259" t="e">
        <f>IF(#REF!="無","",IF(#REF!="","",IF(#REF!="悪環境における作業",0.2,IF(#REF!="高所又は地下作業",0.1,IF(#REF!="錯綜場所作業",0.3,IF(#REF!="複雑な制約のある作業",0.4,IF(#REF!="単純な制約のある作業",0.2,0)))))))</f>
        <v>#REF!</v>
      </c>
      <c r="I4222" s="260" t="e">
        <f t="shared" si="261"/>
        <v>#REF!</v>
      </c>
      <c r="J4222" s="258" t="e">
        <f>IF(#REF!&gt;=1,IF(#REF!&gt;=1,#REF!),IF(#REF!&gt;=0,"",))</f>
        <v>#REF!</v>
      </c>
      <c r="K4222" s="241" t="e">
        <f>保全管理データ!N7312</f>
        <v>#REF!</v>
      </c>
      <c r="L4222" s="259" t="e">
        <f>IF(#REF!="","",IF(#REF!="悪環境における作業",0.2,IF(#REF!="高所又は地下作業",0.1,IF(#REF!="錯綜場所作業",0.3,IF(#REF!="複雑な制約のある作業",0.4,IF(#REF!="単純な制約のある作業",0.2,0))))))</f>
        <v>#REF!</v>
      </c>
      <c r="M4222" s="260" t="e">
        <f t="shared" si="262"/>
        <v>#REF!</v>
      </c>
    </row>
    <row r="4223" spans="2:13" s="254" customFormat="1" ht="27.75" customHeight="1" x14ac:dyDescent="0.2">
      <c r="B4223" s="536" t="s">
        <v>250</v>
      </c>
      <c r="C4223" s="537"/>
      <c r="D4223" s="265"/>
      <c r="E4223" s="224" t="s">
        <v>244</v>
      </c>
      <c r="F4223" s="258" t="e">
        <f>IF(#REF!&gt;=1,IF(#REF!&gt;=1,#REF!),IF(#REF!&gt;=0,"",))</f>
        <v>#REF!</v>
      </c>
      <c r="G4223" s="241" t="e">
        <f>保全管理データ!N7286</f>
        <v>#REF!</v>
      </c>
      <c r="H4223" s="259" t="e">
        <f>IF(#REF!="無","",IF(#REF!="","",IF(#REF!="悪環境における作業",0.2,IF(#REF!="高所又は地下作業",0.1,IF(#REF!="錯綜場所作業",0.3,IF(#REF!="複雑な制約のある作業",0.4,IF(#REF!="単純な制約のある作業",0.2,0)))))))</f>
        <v>#REF!</v>
      </c>
      <c r="I4223" s="260" t="e">
        <f t="shared" si="261"/>
        <v>#REF!</v>
      </c>
      <c r="J4223" s="258" t="e">
        <f>IF(#REF!&gt;=1,IF(#REF!&gt;=1,#REF!),IF(#REF!&gt;=0,"",))</f>
        <v>#REF!</v>
      </c>
      <c r="K4223" s="241" t="e">
        <f>保全管理データ!N7313</f>
        <v>#REF!</v>
      </c>
      <c r="L4223" s="259" t="e">
        <f>IF(#REF!="","",IF(#REF!="悪環境における作業",0.2,IF(#REF!="高所又は地下作業",0.1,IF(#REF!="錯綜場所作業",0.3,IF(#REF!="複雑な制約のある作業",0.4,IF(#REF!="単純な制約のある作業",0.2,0))))))</f>
        <v>#REF!</v>
      </c>
      <c r="M4223" s="260" t="e">
        <f t="shared" si="262"/>
        <v>#REF!</v>
      </c>
    </row>
    <row r="4224" spans="2:13" s="254" customFormat="1" ht="27.75" customHeight="1" x14ac:dyDescent="0.2">
      <c r="B4224" s="536" t="s">
        <v>251</v>
      </c>
      <c r="C4224" s="537"/>
      <c r="D4224" s="265"/>
      <c r="E4224" s="224" t="s">
        <v>242</v>
      </c>
      <c r="F4224" s="258" t="e">
        <f>IF(#REF!&gt;=1,IF(#REF!&gt;=1,#REF!),IF(#REF!&gt;=0,"",))</f>
        <v>#REF!</v>
      </c>
      <c r="G4224" s="241" t="e">
        <f>保全管理データ!N7287</f>
        <v>#REF!</v>
      </c>
      <c r="H4224" s="259" t="e">
        <f>IF(#REF!="無","",IF(#REF!="","",IF(#REF!="悪環境における作業",0.2,IF(#REF!="高所又は地下作業",0.1,IF(#REF!="錯綜場所作業",0.3,IF(#REF!="複雑な制約のある作業",0.4,IF(#REF!="単純な制約のある作業",0.2,0)))))))</f>
        <v>#REF!</v>
      </c>
      <c r="I4224" s="260" t="e">
        <f t="shared" si="261"/>
        <v>#REF!</v>
      </c>
      <c r="J4224" s="258" t="e">
        <f>IF(#REF!&gt;=1,IF(#REF!&gt;=1,#REF!),IF(#REF!&gt;=0,"",))</f>
        <v>#REF!</v>
      </c>
      <c r="K4224" s="241" t="e">
        <f>保全管理データ!N7314</f>
        <v>#REF!</v>
      </c>
      <c r="L4224" s="259" t="e">
        <f>IF(#REF!="","",IF(#REF!="悪環境における作業",0.2,IF(#REF!="高所又は地下作業",0.1,IF(#REF!="錯綜場所作業",0.3,IF(#REF!="複雑な制約のある作業",0.4,IF(#REF!="単純な制約のある作業",0.2,0))))))</f>
        <v>#REF!</v>
      </c>
      <c r="M4224" s="260" t="e">
        <f t="shared" si="262"/>
        <v>#REF!</v>
      </c>
    </row>
    <row r="4225" spans="2:13" s="254" customFormat="1" ht="27.75" customHeight="1" x14ac:dyDescent="0.2">
      <c r="B4225" s="536" t="s">
        <v>252</v>
      </c>
      <c r="C4225" s="537"/>
      <c r="D4225" s="265"/>
      <c r="E4225" s="224" t="s">
        <v>244</v>
      </c>
      <c r="F4225" s="258" t="e">
        <f>IF(#REF!&gt;=1,IF(#REF!&gt;=1,#REF!),IF(#REF!&gt;=0,"",))</f>
        <v>#REF!</v>
      </c>
      <c r="G4225" s="241" t="e">
        <f>保全管理データ!N7288</f>
        <v>#REF!</v>
      </c>
      <c r="H4225" s="259" t="e">
        <f>IF(#REF!="無","",IF(#REF!="","",IF(#REF!="悪環境における作業",0.2,IF(#REF!="高所又は地下作業",0.1,IF(#REF!="錯綜場所作業",0.3,IF(#REF!="複雑な制約のある作業",0.4,IF(#REF!="単純な制約のある作業",0.2,0)))))))</f>
        <v>#REF!</v>
      </c>
      <c r="I4225" s="260" t="e">
        <f t="shared" si="261"/>
        <v>#REF!</v>
      </c>
      <c r="J4225" s="258" t="e">
        <f>IF(#REF!&gt;=1,IF(#REF!&gt;=1,#REF!),IF(#REF!&gt;=0,"",))</f>
        <v>#REF!</v>
      </c>
      <c r="K4225" s="241" t="e">
        <f>保全管理データ!N7315</f>
        <v>#REF!</v>
      </c>
      <c r="L4225" s="259" t="e">
        <f>IF(#REF!="","",IF(#REF!="悪環境における作業",0.2,IF(#REF!="高所又は地下作業",0.1,IF(#REF!="錯綜場所作業",0.3,IF(#REF!="複雑な制約のある作業",0.4,IF(#REF!="単純な制約のある作業",0.2,0))))))</f>
        <v>#REF!</v>
      </c>
      <c r="M4225" s="260" t="e">
        <f t="shared" si="262"/>
        <v>#REF!</v>
      </c>
    </row>
    <row r="4226" spans="2:13" s="254" customFormat="1" ht="27.75" customHeight="1" x14ac:dyDescent="0.2">
      <c r="B4226" s="536" t="s">
        <v>253</v>
      </c>
      <c r="C4226" s="537"/>
      <c r="D4226" s="265"/>
      <c r="E4226" s="224" t="s">
        <v>242</v>
      </c>
      <c r="F4226" s="258" t="e">
        <f>IF(#REF!&gt;=1,IF(#REF!&gt;=1,#REF!),IF(#REF!&gt;=0,"",))</f>
        <v>#REF!</v>
      </c>
      <c r="G4226" s="241" t="e">
        <f>保全管理データ!N7289</f>
        <v>#REF!</v>
      </c>
      <c r="H4226" s="259" t="e">
        <f>IF(#REF!="無","",IF(#REF!="","",IF(#REF!="悪環境における作業",0.2,IF(#REF!="高所又は地下作業",0.1,IF(#REF!="錯綜場所作業",0.3,IF(#REF!="複雑な制約のある作業",0.4,IF(#REF!="単純な制約のある作業",0.2,0)))))))</f>
        <v>#REF!</v>
      </c>
      <c r="I4226" s="260" t="e">
        <f t="shared" si="261"/>
        <v>#REF!</v>
      </c>
      <c r="J4226" s="258" t="e">
        <f>IF(#REF!&gt;=1,IF(#REF!&gt;=1,#REF!),IF(#REF!&gt;=0,"",))</f>
        <v>#REF!</v>
      </c>
      <c r="K4226" s="241" t="e">
        <f>保全管理データ!N7316</f>
        <v>#REF!</v>
      </c>
      <c r="L4226" s="259" t="e">
        <f>IF(#REF!="","",IF(#REF!="悪環境における作業",0.2,IF(#REF!="高所又は地下作業",0.1,IF(#REF!="錯綜場所作業",0.3,IF(#REF!="複雑な制約のある作業",0.4,IF(#REF!="単純な制約のある作業",0.2,0))))))</f>
        <v>#REF!</v>
      </c>
      <c r="M4226" s="260" t="e">
        <f t="shared" si="262"/>
        <v>#REF!</v>
      </c>
    </row>
    <row r="4227" spans="2:13" s="254" customFormat="1" ht="27.75" customHeight="1" x14ac:dyDescent="0.2">
      <c r="B4227" s="536" t="s">
        <v>254</v>
      </c>
      <c r="C4227" s="537"/>
      <c r="D4227" s="265"/>
      <c r="E4227" s="224" t="s">
        <v>242</v>
      </c>
      <c r="F4227" s="258" t="e">
        <f>IF(#REF!&gt;=1,IF(#REF!&gt;=1,#REF!),IF(#REF!&gt;=0,"",))</f>
        <v>#REF!</v>
      </c>
      <c r="G4227" s="241" t="e">
        <f>保全管理データ!N7290</f>
        <v>#REF!</v>
      </c>
      <c r="H4227" s="259" t="e">
        <f>IF(#REF!="無","",IF(#REF!="","",IF(#REF!="悪環境における作業",0.2,IF(#REF!="高所又は地下作業",0.1,IF(#REF!="錯綜場所作業",0.3,IF(#REF!="複雑な制約のある作業",0.4,IF(#REF!="単純な制約のある作業",0.2,0)))))))</f>
        <v>#REF!</v>
      </c>
      <c r="I4227" s="260" t="e">
        <f t="shared" si="261"/>
        <v>#REF!</v>
      </c>
      <c r="J4227" s="258" t="e">
        <f>IF(#REF!&gt;=1,IF(#REF!&gt;=1,#REF!),IF(#REF!&gt;=0,"",))</f>
        <v>#REF!</v>
      </c>
      <c r="K4227" s="241" t="e">
        <f>保全管理データ!N7317</f>
        <v>#REF!</v>
      </c>
      <c r="L4227" s="259" t="e">
        <f>IF(#REF!="","",IF(#REF!="悪環境における作業",0.2,IF(#REF!="高所又は地下作業",0.1,IF(#REF!="錯綜場所作業",0.3,IF(#REF!="複雑な制約のある作業",0.4,IF(#REF!="単純な制約のある作業",0.2,0))))))</f>
        <v>#REF!</v>
      </c>
      <c r="M4227" s="260" t="e">
        <f t="shared" si="262"/>
        <v>#REF!</v>
      </c>
    </row>
    <row r="4228" spans="2:13" s="254" customFormat="1" ht="27.75" customHeight="1" x14ac:dyDescent="0.2">
      <c r="B4228" s="536" t="s">
        <v>255</v>
      </c>
      <c r="C4228" s="537"/>
      <c r="D4228" s="265"/>
      <c r="E4228" s="224" t="s">
        <v>245</v>
      </c>
      <c r="F4228" s="258" t="e">
        <f>IF(#REF!&gt;=1,IF(#REF!&gt;=1,#REF!),IF(#REF!&gt;=0,"",))</f>
        <v>#REF!</v>
      </c>
      <c r="G4228" s="241" t="e">
        <f>保全管理データ!N7291</f>
        <v>#REF!</v>
      </c>
      <c r="H4228" s="259" t="e">
        <f>IF(#REF!="無","",IF(#REF!="","",IF(#REF!="悪環境における作業",0.2,IF(#REF!="高所又は地下作業",0.1,IF(#REF!="錯綜場所作業",0.3,IF(#REF!="複雑な制約のある作業",0.4,IF(#REF!="単純な制約のある作業",0.2,0)))))))</f>
        <v>#REF!</v>
      </c>
      <c r="I4228" s="260" t="e">
        <f t="shared" si="261"/>
        <v>#REF!</v>
      </c>
      <c r="J4228" s="258" t="e">
        <f>IF(#REF!&gt;=1,IF(#REF!&gt;=1,#REF!),IF(#REF!&gt;=0,"",))</f>
        <v>#REF!</v>
      </c>
      <c r="K4228" s="241" t="e">
        <f>保全管理データ!N7318</f>
        <v>#REF!</v>
      </c>
      <c r="L4228" s="259" t="e">
        <f>IF(#REF!="","",IF(#REF!="悪環境における作業",0.2,IF(#REF!="高所又は地下作業",0.1,IF(#REF!="錯綜場所作業",0.3,IF(#REF!="複雑な制約のある作業",0.4,IF(#REF!="単純な制約のある作業",0.2,0))))))</f>
        <v>#REF!</v>
      </c>
      <c r="M4228" s="260" t="e">
        <f t="shared" si="262"/>
        <v>#REF!</v>
      </c>
    </row>
    <row r="4229" spans="2:13" s="254" customFormat="1" ht="27.75" customHeight="1" x14ac:dyDescent="0.2">
      <c r="B4229" s="536" t="s">
        <v>256</v>
      </c>
      <c r="C4229" s="537"/>
      <c r="D4229" s="265"/>
      <c r="E4229" s="224" t="s">
        <v>242</v>
      </c>
      <c r="F4229" s="258" t="e">
        <f>IF(#REF!&gt;=1,IF(#REF!&gt;=1,#REF!),IF(#REF!&gt;=0,"",))</f>
        <v>#REF!</v>
      </c>
      <c r="G4229" s="241" t="e">
        <f>保全管理データ!N7292</f>
        <v>#REF!</v>
      </c>
      <c r="H4229" s="259" t="e">
        <f>IF(#REF!="無","",IF(#REF!="","",IF(#REF!="悪環境における作業",0.2,IF(#REF!="高所又は地下作業",0.1,IF(#REF!="錯綜場所作業",0.3,IF(#REF!="複雑な制約のある作業",0.4,IF(#REF!="単純な制約のある作業",0.2,0)))))))</f>
        <v>#REF!</v>
      </c>
      <c r="I4229" s="260" t="e">
        <f t="shared" si="261"/>
        <v>#REF!</v>
      </c>
      <c r="J4229" s="258" t="e">
        <f>IF(#REF!&gt;=1,IF(#REF!&gt;=1,#REF!),IF(#REF!&gt;=0,"",))</f>
        <v>#REF!</v>
      </c>
      <c r="K4229" s="241" t="e">
        <f>保全管理データ!N7319</f>
        <v>#REF!</v>
      </c>
      <c r="L4229" s="259" t="e">
        <f>IF(#REF!="","",IF(#REF!="悪環境における作業",0.2,IF(#REF!="高所又は地下作業",0.1,IF(#REF!="錯綜場所作業",0.3,IF(#REF!="複雑な制約のある作業",0.4,IF(#REF!="単純な制約のある作業",0.2,0))))))</f>
        <v>#REF!</v>
      </c>
      <c r="M4229" s="260" t="e">
        <f t="shared" si="262"/>
        <v>#REF!</v>
      </c>
    </row>
    <row r="4230" spans="2:13" s="254" customFormat="1" ht="27.75" customHeight="1" x14ac:dyDescent="0.2">
      <c r="B4230" s="536" t="s">
        <v>257</v>
      </c>
      <c r="C4230" s="537"/>
      <c r="D4230" s="265"/>
      <c r="E4230" s="224" t="s">
        <v>245</v>
      </c>
      <c r="F4230" s="258" t="e">
        <f>IF(#REF!&gt;=1,IF(#REF!&gt;=1,#REF!),IF(#REF!&gt;=0,"",))</f>
        <v>#REF!</v>
      </c>
      <c r="G4230" s="241" t="e">
        <f>保全管理データ!N7293</f>
        <v>#REF!</v>
      </c>
      <c r="H4230" s="259" t="e">
        <f>IF(#REF!="無","",IF(#REF!="","",IF(#REF!="悪環境における作業",0.2,IF(#REF!="高所又は地下作業",0.1,IF(#REF!="錯綜場所作業",0.3,IF(#REF!="複雑な制約のある作業",0.4,IF(#REF!="単純な制約のある作業",0.2,0)))))))</f>
        <v>#REF!</v>
      </c>
      <c r="I4230" s="260" t="e">
        <f t="shared" si="261"/>
        <v>#REF!</v>
      </c>
      <c r="J4230" s="258" t="e">
        <f>IF(#REF!&gt;=1,IF(#REF!&gt;=1,#REF!),IF(#REF!&gt;=0,"",))</f>
        <v>#REF!</v>
      </c>
      <c r="K4230" s="241" t="e">
        <f>保全管理データ!N7320</f>
        <v>#REF!</v>
      </c>
      <c r="L4230" s="259" t="e">
        <f>IF(#REF!="","",IF(#REF!="悪環境における作業",0.2,IF(#REF!="高所又は地下作業",0.1,IF(#REF!="錯綜場所作業",0.3,IF(#REF!="複雑な制約のある作業",0.4,IF(#REF!="単純な制約のある作業",0.2,0))))))</f>
        <v>#REF!</v>
      </c>
      <c r="M4230" s="260" t="e">
        <f t="shared" si="262"/>
        <v>#REF!</v>
      </c>
    </row>
    <row r="4231" spans="2:13" s="254" customFormat="1" ht="27.75" customHeight="1" x14ac:dyDescent="0.2">
      <c r="B4231" s="536" t="s">
        <v>258</v>
      </c>
      <c r="C4231" s="537"/>
      <c r="D4231" s="265"/>
      <c r="E4231" s="224" t="s">
        <v>245</v>
      </c>
      <c r="F4231" s="258" t="e">
        <f>IF(#REF!&gt;=1,IF(#REF!&gt;=1,#REF!),IF(#REF!&gt;=0,"",))</f>
        <v>#REF!</v>
      </c>
      <c r="G4231" s="241" t="e">
        <f>保全管理データ!N7294</f>
        <v>#REF!</v>
      </c>
      <c r="H4231" s="259" t="e">
        <f>IF(#REF!="無","",IF(#REF!="","",IF(#REF!="悪環境における作業",0.2,IF(#REF!="高所又は地下作業",0.1,IF(#REF!="錯綜場所作業",0.3,IF(#REF!="複雑な制約のある作業",0.4,IF(#REF!="単純な制約のある作業",0.2,0)))))))</f>
        <v>#REF!</v>
      </c>
      <c r="I4231" s="260" t="e">
        <f t="shared" si="261"/>
        <v>#REF!</v>
      </c>
      <c r="J4231" s="258" t="e">
        <f>IF(#REF!&gt;=1,IF(#REF!&gt;=1,#REF!),IF(#REF!&gt;=0,"",))</f>
        <v>#REF!</v>
      </c>
      <c r="K4231" s="241" t="e">
        <f>保全管理データ!N7321</f>
        <v>#REF!</v>
      </c>
      <c r="L4231" s="259" t="e">
        <f>IF(#REF!="","",IF(#REF!="悪環境における作業",0.2,IF(#REF!="高所又は地下作業",0.1,IF(#REF!="錯綜場所作業",0.3,IF(#REF!="複雑な制約のある作業",0.4,IF(#REF!="単純な制約のある作業",0.2,0))))))</f>
        <v>#REF!</v>
      </c>
      <c r="M4231" s="260" t="e">
        <f t="shared" si="262"/>
        <v>#REF!</v>
      </c>
    </row>
    <row r="4232" spans="2:13" s="254" customFormat="1" ht="27.75" customHeight="1" x14ac:dyDescent="0.2">
      <c r="B4232" s="536" t="s">
        <v>259</v>
      </c>
      <c r="C4232" s="537"/>
      <c r="D4232" s="265"/>
      <c r="E4232" s="224" t="s">
        <v>245</v>
      </c>
      <c r="F4232" s="258" t="e">
        <f>IF(#REF!&gt;=1,IF(#REF!&gt;=1,#REF!),IF(#REF!&gt;=0,"",))</f>
        <v>#REF!</v>
      </c>
      <c r="G4232" s="241" t="e">
        <f>保全管理データ!N7295</f>
        <v>#REF!</v>
      </c>
      <c r="H4232" s="259" t="e">
        <f>IF(#REF!="無","",IF(#REF!="","",IF(#REF!="悪環境における作業",0.2,IF(#REF!="高所又は地下作業",0.1,IF(#REF!="錯綜場所作業",0.3,IF(#REF!="複雑な制約のある作業",0.4,IF(#REF!="単純な制約のある作業",0.2,0)))))))</f>
        <v>#REF!</v>
      </c>
      <c r="I4232" s="260" t="e">
        <f t="shared" si="261"/>
        <v>#REF!</v>
      </c>
      <c r="J4232" s="258" t="e">
        <f>IF(#REF!&gt;=1,IF(#REF!&gt;=1,#REF!),IF(#REF!&gt;=0,"",))</f>
        <v>#REF!</v>
      </c>
      <c r="K4232" s="241" t="e">
        <f>保全管理データ!N7322</f>
        <v>#REF!</v>
      </c>
      <c r="L4232" s="259" t="e">
        <f>IF(#REF!="","",IF(#REF!="悪環境における作業",0.2,IF(#REF!="高所又は地下作業",0.1,IF(#REF!="錯綜場所作業",0.3,IF(#REF!="複雑な制約のある作業",0.4,IF(#REF!="単純な制約のある作業",0.2,0))))))</f>
        <v>#REF!</v>
      </c>
      <c r="M4232" s="260" t="e">
        <f t="shared" si="262"/>
        <v>#REF!</v>
      </c>
    </row>
    <row r="4233" spans="2:13" s="254" customFormat="1" ht="27.75" customHeight="1" x14ac:dyDescent="0.2">
      <c r="B4233" s="536" t="s">
        <v>260</v>
      </c>
      <c r="C4233" s="537"/>
      <c r="D4233" s="265"/>
      <c r="E4233" s="224" t="s">
        <v>248</v>
      </c>
      <c r="F4233" s="258" t="e">
        <f>IF(#REF!&gt;=1,IF(#REF!&gt;=1,#REF!),IF(#REF!&gt;=0,"",))</f>
        <v>#REF!</v>
      </c>
      <c r="G4233" s="241" t="e">
        <f>保全管理データ!N7296</f>
        <v>#REF!</v>
      </c>
      <c r="H4233" s="259" t="e">
        <f>IF(#REF!="無","",IF(#REF!="","",IF(#REF!="悪環境における作業",0.2,IF(#REF!="高所又は地下作業",0.1,IF(#REF!="錯綜場所作業",0.3,IF(#REF!="複雑な制約のある作業",0.4,IF(#REF!="単純な制約のある作業",0.2,0)))))))</f>
        <v>#REF!</v>
      </c>
      <c r="I4233" s="260" t="e">
        <f t="shared" si="261"/>
        <v>#REF!</v>
      </c>
      <c r="J4233" s="258" t="e">
        <f>IF(#REF!&gt;=1,IF(#REF!&gt;=1,#REF!),IF(#REF!&gt;=0,"",))</f>
        <v>#REF!</v>
      </c>
      <c r="K4233" s="241" t="e">
        <f>保全管理データ!N7323</f>
        <v>#REF!</v>
      </c>
      <c r="L4233" s="259" t="e">
        <f>IF(#REF!="","",IF(#REF!="悪環境における作業",0.2,IF(#REF!="高所又は地下作業",0.1,IF(#REF!="錯綜場所作業",0.3,IF(#REF!="複雑な制約のある作業",0.4,IF(#REF!="単純な制約のある作業",0.2,0))))))</f>
        <v>#REF!</v>
      </c>
      <c r="M4233" s="260" t="e">
        <f t="shared" si="262"/>
        <v>#REF!</v>
      </c>
    </row>
    <row r="4234" spans="2:13" s="254" customFormat="1" ht="27.75" customHeight="1" x14ac:dyDescent="0.2">
      <c r="B4234" s="536" t="s">
        <v>261</v>
      </c>
      <c r="C4234" s="537"/>
      <c r="D4234" s="265"/>
      <c r="E4234" s="224" t="s">
        <v>247</v>
      </c>
      <c r="F4234" s="258" t="e">
        <f>IF(#REF!&gt;=1,IF(#REF!&gt;=1,#REF!),IF(#REF!&gt;=0,"",))</f>
        <v>#REF!</v>
      </c>
      <c r="G4234" s="241" t="e">
        <f>保全管理データ!N7297</f>
        <v>#REF!</v>
      </c>
      <c r="H4234" s="259" t="e">
        <f>IF(#REF!="無","",IF(#REF!="","",IF(#REF!="悪環境における作業",0.2,IF(#REF!="高所又は地下作業",0.1,IF(#REF!="錯綜場所作業",0.3,IF(#REF!="複雑な制約のある作業",0.4,IF(#REF!="単純な制約のある作業",0.2,0)))))))</f>
        <v>#REF!</v>
      </c>
      <c r="I4234" s="260" t="e">
        <f t="shared" si="261"/>
        <v>#REF!</v>
      </c>
      <c r="J4234" s="258" t="e">
        <f>IF(#REF!&gt;=1,IF(#REF!&gt;=1,#REF!),IF(#REF!&gt;=0,"",))</f>
        <v>#REF!</v>
      </c>
      <c r="K4234" s="241" t="e">
        <f>保全管理データ!N7324</f>
        <v>#REF!</v>
      </c>
      <c r="L4234" s="259" t="e">
        <f>IF(#REF!="","",IF(#REF!="悪環境における作業",0.2,IF(#REF!="高所又は地下作業",0.1,IF(#REF!="錯綜場所作業",0.3,IF(#REF!="複雑な制約のある作業",0.4,IF(#REF!="単純な制約のある作業",0.2,0))))))</f>
        <v>#REF!</v>
      </c>
      <c r="M4234" s="260" t="e">
        <f t="shared" si="262"/>
        <v>#REF!</v>
      </c>
    </row>
    <row r="4235" spans="2:13" s="254" customFormat="1" ht="27.75" customHeight="1" x14ac:dyDescent="0.2">
      <c r="B4235" s="536" t="s">
        <v>262</v>
      </c>
      <c r="C4235" s="537"/>
      <c r="D4235" s="265"/>
      <c r="E4235" s="224" t="s">
        <v>245</v>
      </c>
      <c r="F4235" s="258" t="e">
        <f>IF(#REF!&gt;=1,IF(#REF!&gt;=1,#REF!),IF(#REF!&gt;=0,"",))</f>
        <v>#REF!</v>
      </c>
      <c r="G4235" s="241" t="e">
        <f>保全管理データ!N7298</f>
        <v>#REF!</v>
      </c>
      <c r="H4235" s="259" t="e">
        <f>IF(#REF!="無","",IF(#REF!="","",IF(#REF!="悪環境における作業",0.2,IF(#REF!="高所又は地下作業",0.1,IF(#REF!="錯綜場所作業",0.3,IF(#REF!="複雑な制約のある作業",0.4,IF(#REF!="単純な制約のある作業",0.2,0)))))))</f>
        <v>#REF!</v>
      </c>
      <c r="I4235" s="260" t="e">
        <f t="shared" si="261"/>
        <v>#REF!</v>
      </c>
      <c r="J4235" s="258" t="e">
        <f>IF(#REF!&gt;=1,IF(#REF!&gt;=1,#REF!),IF(#REF!&gt;=0,"",))</f>
        <v>#REF!</v>
      </c>
      <c r="K4235" s="241" t="e">
        <f>保全管理データ!N7325</f>
        <v>#REF!</v>
      </c>
      <c r="L4235" s="259" t="e">
        <f>IF(#REF!="","",IF(#REF!="悪環境における作業",0.2,IF(#REF!="高所又は地下作業",0.1,IF(#REF!="錯綜場所作業",0.3,IF(#REF!="複雑な制約のある作業",0.4,IF(#REF!="単純な制約のある作業",0.2,0))))))</f>
        <v>#REF!</v>
      </c>
      <c r="M4235" s="260" t="e">
        <f t="shared" si="262"/>
        <v>#REF!</v>
      </c>
    </row>
    <row r="4236" spans="2:13" s="254" customFormat="1" ht="27.75" customHeight="1" x14ac:dyDescent="0.2">
      <c r="B4236" s="536" t="s">
        <v>263</v>
      </c>
      <c r="C4236" s="537"/>
      <c r="D4236" s="265"/>
      <c r="E4236" s="224" t="s">
        <v>245</v>
      </c>
      <c r="F4236" s="258" t="e">
        <f>IF(#REF!&gt;=1,IF(#REF!&gt;=1,#REF!),IF(#REF!&gt;=0,"",))</f>
        <v>#REF!</v>
      </c>
      <c r="G4236" s="241" t="e">
        <f>保全管理データ!N7299</f>
        <v>#REF!</v>
      </c>
      <c r="H4236" s="259" t="e">
        <f>IF(#REF!="無","",IF(#REF!="","",IF(#REF!="悪環境における作業",0.2,IF(#REF!="高所又は地下作業",0.1,IF(#REF!="錯綜場所作業",0.3,IF(#REF!="複雑な制約のある作業",0.4,IF(#REF!="単純な制約のある作業",0.2,0)))))))</f>
        <v>#REF!</v>
      </c>
      <c r="I4236" s="260" t="e">
        <f t="shared" si="261"/>
        <v>#REF!</v>
      </c>
      <c r="J4236" s="258" t="e">
        <f>IF(#REF!&gt;=1,IF(#REF!&gt;=1,#REF!),IF(#REF!&gt;=0,"",))</f>
        <v>#REF!</v>
      </c>
      <c r="K4236" s="241" t="e">
        <f>保全管理データ!N7326</f>
        <v>#REF!</v>
      </c>
      <c r="L4236" s="259" t="e">
        <f>IF(#REF!="","",IF(#REF!="悪環境における作業",0.2,IF(#REF!="高所又は地下作業",0.1,IF(#REF!="錯綜場所作業",0.3,IF(#REF!="複雑な制約のある作業",0.4,IF(#REF!="単純な制約のある作業",0.2,0))))))</f>
        <v>#REF!</v>
      </c>
      <c r="M4236" s="260" t="e">
        <f t="shared" si="262"/>
        <v>#REF!</v>
      </c>
    </row>
    <row r="4237" spans="2:13" s="254" customFormat="1" ht="27.75" customHeight="1" x14ac:dyDescent="0.2">
      <c r="B4237" s="536" t="s">
        <v>264</v>
      </c>
      <c r="C4237" s="537"/>
      <c r="D4237" s="265"/>
      <c r="E4237" s="224" t="s">
        <v>245</v>
      </c>
      <c r="F4237" s="258" t="e">
        <f>IF(#REF!&gt;=1,IF(#REF!&gt;=1,#REF!),IF(#REF!&gt;=0,"",))</f>
        <v>#REF!</v>
      </c>
      <c r="G4237" s="241" t="e">
        <f>保全管理データ!N7300</f>
        <v>#REF!</v>
      </c>
      <c r="H4237" s="259" t="e">
        <f>IF(#REF!="無","",IF(#REF!="","",IF(#REF!="悪環境における作業",0.2,IF(#REF!="高所又は地下作業",0.1,IF(#REF!="錯綜場所作業",0.3,IF(#REF!="複雑な制約のある作業",0.4,IF(#REF!="単純な制約のある作業",0.2,0)))))))</f>
        <v>#REF!</v>
      </c>
      <c r="I4237" s="260" t="e">
        <f t="shared" si="261"/>
        <v>#REF!</v>
      </c>
      <c r="J4237" s="258" t="e">
        <f>IF(#REF!&gt;=1,IF(#REF!&gt;=1,#REF!),IF(#REF!&gt;=0,"",))</f>
        <v>#REF!</v>
      </c>
      <c r="K4237" s="241" t="e">
        <f>保全管理データ!N7327</f>
        <v>#REF!</v>
      </c>
      <c r="L4237" s="259" t="e">
        <f>IF(#REF!="","",IF(#REF!="悪環境における作業",0.2,IF(#REF!="高所又は地下作業",0.1,IF(#REF!="錯綜場所作業",0.3,IF(#REF!="複雑な制約のある作業",0.4,IF(#REF!="単純な制約のある作業",0.2,0))))))</f>
        <v>#REF!</v>
      </c>
      <c r="M4237" s="260" t="e">
        <f t="shared" si="262"/>
        <v>#REF!</v>
      </c>
    </row>
    <row r="4238" spans="2:13" s="254" customFormat="1" ht="27.75" customHeight="1" x14ac:dyDescent="0.2">
      <c r="B4238" s="536" t="s">
        <v>265</v>
      </c>
      <c r="C4238" s="537"/>
      <c r="D4238" s="265"/>
      <c r="E4238" s="224" t="s">
        <v>245</v>
      </c>
      <c r="F4238" s="258" t="e">
        <f>IF(#REF!&gt;=1,IF(#REF!&gt;=1,#REF!),IF(#REF!&gt;=0,"",))</f>
        <v>#REF!</v>
      </c>
      <c r="G4238" s="241" t="e">
        <f>保全管理データ!N7301</f>
        <v>#REF!</v>
      </c>
      <c r="H4238" s="259" t="e">
        <f>IF(#REF!="無","",IF(#REF!="","",IF(#REF!="悪環境における作業",0.2,IF(#REF!="高所又は地下作業",0.1,IF(#REF!="錯綜場所作業",0.3,IF(#REF!="複雑な制約のある作業",0.4,IF(#REF!="単純な制約のある作業",0.2,0)))))))</f>
        <v>#REF!</v>
      </c>
      <c r="I4238" s="260" t="e">
        <f t="shared" si="261"/>
        <v>#REF!</v>
      </c>
      <c r="J4238" s="258" t="e">
        <f>IF(#REF!&gt;=1,IF(#REF!&gt;=1,#REF!),IF(#REF!&gt;=0,"",))</f>
        <v>#REF!</v>
      </c>
      <c r="K4238" s="241" t="e">
        <f>保全管理データ!N7328</f>
        <v>#REF!</v>
      </c>
      <c r="L4238" s="259" t="e">
        <f>IF(#REF!="","",IF(#REF!="悪環境における作業",0.2,IF(#REF!="高所又は地下作業",0.1,IF(#REF!="錯綜場所作業",0.3,IF(#REF!="複雑な制約のある作業",0.4,IF(#REF!="単純な制約のある作業",0.2,0))))))</f>
        <v>#REF!</v>
      </c>
      <c r="M4238" s="260" t="e">
        <f t="shared" si="262"/>
        <v>#REF!</v>
      </c>
    </row>
    <row r="4239" spans="2:13" s="254" customFormat="1" ht="27.75" customHeight="1" x14ac:dyDescent="0.2">
      <c r="B4239" s="536" t="s">
        <v>266</v>
      </c>
      <c r="C4239" s="537"/>
      <c r="D4239" s="265"/>
      <c r="E4239" s="224" t="s">
        <v>245</v>
      </c>
      <c r="F4239" s="258" t="e">
        <f>IF(#REF!&gt;=1,IF(#REF!&gt;=1,#REF!),IF(#REF!&gt;=0,"",))</f>
        <v>#REF!</v>
      </c>
      <c r="G4239" s="241" t="e">
        <f>保全管理データ!N7302</f>
        <v>#REF!</v>
      </c>
      <c r="H4239" s="259" t="e">
        <f>IF(#REF!="無","",IF(#REF!="","",IF(#REF!="悪環境における作業",0.2,IF(#REF!="高所又は地下作業",0.1,IF(#REF!="錯綜場所作業",0.3,IF(#REF!="複雑な制約のある作業",0.4,IF(#REF!="単純な制約のある作業",0.2,0)))))))</f>
        <v>#REF!</v>
      </c>
      <c r="I4239" s="260" t="e">
        <f t="shared" si="261"/>
        <v>#REF!</v>
      </c>
      <c r="J4239" s="258" t="e">
        <f>IF(#REF!&gt;=1,IF(#REF!&gt;=1,#REF!),IF(#REF!&gt;=0,"",))</f>
        <v>#REF!</v>
      </c>
      <c r="K4239" s="241" t="e">
        <f>保全管理データ!N7329</f>
        <v>#REF!</v>
      </c>
      <c r="L4239" s="259" t="e">
        <f>IF(#REF!="","",IF(#REF!="悪環境における作業",0.2,IF(#REF!="高所又は地下作業",0.1,IF(#REF!="錯綜場所作業",0.3,IF(#REF!="複雑な制約のある作業",0.4,IF(#REF!="単純な制約のある作業",0.2,0))))))</f>
        <v>#REF!</v>
      </c>
      <c r="M4239" s="260" t="e">
        <f t="shared" si="262"/>
        <v>#REF!</v>
      </c>
    </row>
    <row r="4240" spans="2:13" s="254" customFormat="1" ht="27.75" customHeight="1" x14ac:dyDescent="0.2">
      <c r="B4240" s="536" t="s">
        <v>81</v>
      </c>
      <c r="C4240" s="537"/>
      <c r="D4240" s="265"/>
      <c r="E4240" s="224" t="s">
        <v>245</v>
      </c>
      <c r="F4240" s="258" t="e">
        <f>IF(#REF!&gt;=1,IF(#REF!&gt;=1,#REF!),IF(#REF!&gt;=0,"",))</f>
        <v>#REF!</v>
      </c>
      <c r="G4240" s="241" t="e">
        <f>保全管理データ!N7303</f>
        <v>#REF!</v>
      </c>
      <c r="H4240" s="259" t="e">
        <f>IF(#REF!="無","",IF(#REF!="","",IF(#REF!="悪環境における作業",0.2,IF(#REF!="高所又は地下作業",0.1,IF(#REF!="錯綜場所作業",0.3,IF(#REF!="複雑な制約のある作業",0.4,IF(#REF!="単純な制約のある作業",0.2,0)))))))</f>
        <v>#REF!</v>
      </c>
      <c r="I4240" s="260" t="e">
        <f t="shared" si="261"/>
        <v>#REF!</v>
      </c>
      <c r="J4240" s="258" t="e">
        <f>IF(#REF!&gt;=1,IF(#REF!&gt;=1,#REF!),IF(#REF!&gt;=0,"",))</f>
        <v>#REF!</v>
      </c>
      <c r="K4240" s="241" t="e">
        <f>保全管理データ!N7330</f>
        <v>#REF!</v>
      </c>
      <c r="L4240" s="259" t="e">
        <f>IF(#REF!="","",IF(#REF!="悪環境における作業",0.2,IF(#REF!="高所又は地下作業",0.1,IF(#REF!="錯綜場所作業",0.3,IF(#REF!="複雑な制約のある作業",0.4,IF(#REF!="単純な制約のある作業",0.2,0))))))</f>
        <v>#REF!</v>
      </c>
      <c r="M4240" s="260" t="e">
        <f t="shared" si="262"/>
        <v>#REF!</v>
      </c>
    </row>
    <row r="4241" spans="2:13" s="254" customFormat="1" ht="27.75" customHeight="1" x14ac:dyDescent="0.2">
      <c r="B4241" s="536" t="s">
        <v>267</v>
      </c>
      <c r="C4241" s="537"/>
      <c r="D4241" s="265"/>
      <c r="E4241" s="224" t="s">
        <v>247</v>
      </c>
      <c r="F4241" s="258" t="e">
        <f>IF(#REF!&gt;=1,IF(#REF!&gt;=1,#REF!),IF(#REF!&gt;=0,"",))</f>
        <v>#REF!</v>
      </c>
      <c r="G4241" s="241" t="e">
        <f>保全管理データ!N7304</f>
        <v>#REF!</v>
      </c>
      <c r="H4241" s="259" t="e">
        <f>IF(#REF!="無","",IF(#REF!="","",IF(#REF!="悪環境における作業",0.2,IF(#REF!="高所又は地下作業",0.1,IF(#REF!="錯綜場所作業",0.3,IF(#REF!="複雑な制約のある作業",0.4,IF(#REF!="単純な制約のある作業",0.2,0)))))))</f>
        <v>#REF!</v>
      </c>
      <c r="I4241" s="260" t="e">
        <f t="shared" si="261"/>
        <v>#REF!</v>
      </c>
      <c r="J4241" s="258" t="e">
        <f>IF(#REF!&gt;=1,IF(#REF!&gt;=1,#REF!),IF(#REF!&gt;=0,"",))</f>
        <v>#REF!</v>
      </c>
      <c r="K4241" s="241" t="e">
        <f>保全管理データ!N7331</f>
        <v>#REF!</v>
      </c>
      <c r="L4241" s="259" t="e">
        <f>IF(#REF!="","",IF(#REF!="悪環境における作業",0.2,IF(#REF!="高所又は地下作業",0.1,IF(#REF!="錯綜場所作業",0.3,IF(#REF!="複雑な制約のある作業",0.4,IF(#REF!="単純な制約のある作業",0.2,0))))))</f>
        <v>#REF!</v>
      </c>
      <c r="M4241" s="260" t="e">
        <f t="shared" si="262"/>
        <v>#REF!</v>
      </c>
    </row>
    <row r="4242" spans="2:13" s="254" customFormat="1" ht="27.75" customHeight="1" x14ac:dyDescent="0.2">
      <c r="B4242" s="536" t="s">
        <v>268</v>
      </c>
      <c r="C4242" s="537"/>
      <c r="D4242" s="265"/>
      <c r="E4242" s="224" t="s">
        <v>246</v>
      </c>
      <c r="F4242" s="258" t="e">
        <f>IF(#REF!&gt;=1,IF(#REF!&gt;=1,#REF!),IF(#REF!&gt;=0,"",))</f>
        <v>#REF!</v>
      </c>
      <c r="G4242" s="241" t="e">
        <f>保全管理データ!N7305</f>
        <v>#REF!</v>
      </c>
      <c r="H4242" s="259" t="e">
        <f>IF(#REF!="無","",IF(#REF!="","",IF(#REF!="悪環境における作業",0.2,IF(#REF!="高所又は地下作業",0.1,IF(#REF!="錯綜場所作業",0.3,IF(#REF!="複雑な制約のある作業",0.4,IF(#REF!="単純な制約のある作業",0.2,0)))))))</f>
        <v>#REF!</v>
      </c>
      <c r="I4242" s="260" t="e">
        <f t="shared" si="261"/>
        <v>#REF!</v>
      </c>
      <c r="J4242" s="258" t="e">
        <f>IF(#REF!&gt;=1,IF(#REF!&gt;=1,#REF!),IF(#REF!&gt;=0,"",))</f>
        <v>#REF!</v>
      </c>
      <c r="K4242" s="241" t="e">
        <f>保全管理データ!N7332</f>
        <v>#REF!</v>
      </c>
      <c r="L4242" s="259" t="e">
        <f>IF(#REF!="","",IF(#REF!="悪環境における作業",0.2,IF(#REF!="高所又は地下作業",0.1,IF(#REF!="錯綜場所作業",0.3,IF(#REF!="複雑な制約のある作業",0.4,IF(#REF!="単純な制約のある作業",0.2,0))))))</f>
        <v>#REF!</v>
      </c>
      <c r="M4242" s="260" t="e">
        <f t="shared" si="262"/>
        <v>#REF!</v>
      </c>
    </row>
    <row r="4243" spans="2:13" s="254" customFormat="1" ht="27.75" customHeight="1" thickBot="1" x14ac:dyDescent="0.25">
      <c r="B4243" s="538" t="s">
        <v>269</v>
      </c>
      <c r="C4243" s="539"/>
      <c r="D4243" s="266"/>
      <c r="E4243" s="252" t="s">
        <v>245</v>
      </c>
      <c r="F4243" s="261" t="e">
        <f>IF(#REF!&gt;=1,IF(#REF!&gt;=1,#REF!),IF(#REF!&gt;=0,"",))</f>
        <v>#REF!</v>
      </c>
      <c r="G4243" s="245" t="e">
        <f>保全管理データ!N7306</f>
        <v>#REF!</v>
      </c>
      <c r="H4243" s="259" t="e">
        <f>IF(#REF!="無","",IF(#REF!="","",IF(#REF!="悪環境における作業",0.2,IF(#REF!="高所又は地下作業",0.1,IF(#REF!="錯綜場所作業",0.3,IF(#REF!="複雑な制約のある作業",0.4,IF(#REF!="単純な制約のある作業",0.2,0)))))))</f>
        <v>#REF!</v>
      </c>
      <c r="I4243" s="260" t="e">
        <f t="shared" si="261"/>
        <v>#REF!</v>
      </c>
      <c r="J4243" s="258" t="e">
        <f>IF(#REF!&gt;=1,IF(#REF!&gt;=1,#REF!),IF(#REF!&gt;=0,"",))</f>
        <v>#REF!</v>
      </c>
      <c r="K4243" s="241" t="e">
        <f>保全管理データ!N7333</f>
        <v>#REF!</v>
      </c>
      <c r="L4243" s="259" t="e">
        <f>IF(#REF!="","",IF(#REF!="悪環境における作業",0.2,IF(#REF!="高所又は地下作業",0.1,IF(#REF!="錯綜場所作業",0.3,IF(#REF!="複雑な制約のある作業",0.4,IF(#REF!="単純な制約のある作業",0.2,0))))))</f>
        <v>#REF!</v>
      </c>
      <c r="M4243" s="260" t="e">
        <f t="shared" si="262"/>
        <v>#REF!</v>
      </c>
    </row>
    <row r="4244" spans="2:13" s="254" customFormat="1" ht="27.75" customHeight="1" thickBot="1" x14ac:dyDescent="0.25">
      <c r="B4244" s="532" t="s">
        <v>190</v>
      </c>
      <c r="C4244" s="532"/>
      <c r="D4244" s="532"/>
      <c r="E4244" s="532"/>
      <c r="F4244" s="533" t="e">
        <f>SUM(I4220:I4243)</f>
        <v>#REF!</v>
      </c>
      <c r="G4244" s="534"/>
      <c r="H4244" s="534"/>
      <c r="I4244" s="535"/>
      <c r="J4244" s="533" t="e">
        <f>IF(SUM(J4220:J4243)=0,"0.00",SUM(M4220:M4243))</f>
        <v>#REF!</v>
      </c>
      <c r="K4244" s="534"/>
      <c r="L4244" s="534"/>
      <c r="M4244" s="535"/>
    </row>
    <row r="4245" spans="2:13" s="254" customFormat="1" ht="27.75" customHeight="1" thickBot="1" x14ac:dyDescent="0.25">
      <c r="B4245" s="532" t="s">
        <v>97</v>
      </c>
      <c r="C4245" s="532"/>
      <c r="D4245" s="532"/>
      <c r="E4245" s="532"/>
      <c r="F4245" s="533" t="e">
        <f>IF(#REF!="５年以下","0",IF(#REF!="５年～１０年",0.1,IF(#REF!="１０年以上",0.15)))</f>
        <v>#REF!</v>
      </c>
      <c r="G4245" s="534"/>
      <c r="H4245" s="534"/>
      <c r="I4245" s="534"/>
      <c r="J4245" s="534"/>
      <c r="K4245" s="534"/>
      <c r="L4245" s="534"/>
      <c r="M4245" s="535"/>
    </row>
    <row r="4246" spans="2:13" s="254" customFormat="1" ht="27.75" customHeight="1" thickBot="1" x14ac:dyDescent="0.25">
      <c r="B4246" s="533" t="s">
        <v>273</v>
      </c>
      <c r="C4246" s="534"/>
      <c r="D4246" s="534"/>
      <c r="E4246" s="535"/>
      <c r="F4246" s="533" t="e">
        <f>F4244*(1+F4245)</f>
        <v>#REF!</v>
      </c>
      <c r="G4246" s="534"/>
      <c r="H4246" s="534"/>
      <c r="I4246" s="534"/>
      <c r="J4246" s="533" t="e">
        <f>J4244*(1+F4245)</f>
        <v>#REF!</v>
      </c>
      <c r="K4246" s="534"/>
      <c r="L4246" s="534"/>
      <c r="M4246" s="535"/>
    </row>
    <row r="4247" spans="2:13" s="254" customFormat="1" ht="27.75" customHeight="1" thickBot="1" x14ac:dyDescent="0.25">
      <c r="B4247" s="532" t="s">
        <v>191</v>
      </c>
      <c r="C4247" s="532"/>
      <c r="D4247" s="532"/>
      <c r="E4247" s="532"/>
      <c r="F4247" s="533" t="e">
        <f>#REF!*(#REF!*#REF!+#REF!*#REF!)</f>
        <v>#REF!</v>
      </c>
      <c r="G4247" s="534"/>
      <c r="H4247" s="535"/>
      <c r="I4247" s="532" t="e">
        <f>#REF!</f>
        <v>#REF!</v>
      </c>
      <c r="J4247" s="533"/>
      <c r="K4247" s="263" t="s">
        <v>230</v>
      </c>
      <c r="L4247" s="535" t="e">
        <f>B4218</f>
        <v>#REF!</v>
      </c>
      <c r="M4247" s="532"/>
    </row>
    <row r="4248" spans="2:13" s="254" customFormat="1" ht="45" customHeight="1" thickBot="1" x14ac:dyDescent="0.25">
      <c r="B4248" s="253"/>
      <c r="C4248" s="253"/>
      <c r="D4248" s="253"/>
      <c r="E4248" s="253"/>
      <c r="F4248" s="253"/>
      <c r="G4248" s="253"/>
      <c r="H4248" s="253"/>
      <c r="I4248" s="253"/>
      <c r="J4248" s="253"/>
      <c r="K4248" s="253"/>
      <c r="L4248" s="253"/>
      <c r="M4248" s="253"/>
    </row>
    <row r="4249" spans="2:13" s="254" customFormat="1" ht="27.75" customHeight="1" thickBot="1" x14ac:dyDescent="0.25">
      <c r="B4249" s="542" t="s">
        <v>128</v>
      </c>
      <c r="C4249" s="543"/>
      <c r="D4249" s="543"/>
      <c r="E4249" s="544"/>
      <c r="F4249" s="253"/>
      <c r="G4249" s="253"/>
      <c r="H4249" s="253"/>
      <c r="I4249" s="253"/>
      <c r="J4249" s="253"/>
      <c r="K4249" s="253"/>
      <c r="L4249" s="253"/>
      <c r="M4249" s="253"/>
    </row>
    <row r="4250" spans="2:13" s="254" customFormat="1" ht="27.75" customHeight="1" x14ac:dyDescent="0.2">
      <c r="B4250" s="545" t="e">
        <f>#REF!</f>
        <v>#REF!</v>
      </c>
      <c r="C4250" s="546"/>
      <c r="D4250" s="547"/>
      <c r="E4250" s="548"/>
      <c r="F4250" s="552" t="s">
        <v>240</v>
      </c>
      <c r="G4250" s="553"/>
      <c r="H4250" s="553"/>
      <c r="I4250" s="554"/>
      <c r="J4250" s="552" t="s">
        <v>239</v>
      </c>
      <c r="K4250" s="553"/>
      <c r="L4250" s="553"/>
      <c r="M4250" s="554"/>
    </row>
    <row r="4251" spans="2:13" s="254" customFormat="1" ht="27.75" customHeight="1" thickBot="1" x14ac:dyDescent="0.25">
      <c r="B4251" s="549"/>
      <c r="C4251" s="550"/>
      <c r="D4251" s="550"/>
      <c r="E4251" s="551"/>
      <c r="F4251" s="255" t="s">
        <v>149</v>
      </c>
      <c r="G4251" s="256" t="s">
        <v>151</v>
      </c>
      <c r="H4251" s="256" t="s">
        <v>96</v>
      </c>
      <c r="I4251" s="257" t="s">
        <v>150</v>
      </c>
      <c r="J4251" s="255" t="s">
        <v>149</v>
      </c>
      <c r="K4251" s="256" t="s">
        <v>151</v>
      </c>
      <c r="L4251" s="256" t="s">
        <v>96</v>
      </c>
      <c r="M4251" s="257" t="s">
        <v>150</v>
      </c>
    </row>
    <row r="4252" spans="2:13" s="254" customFormat="1" ht="27.75" customHeight="1" thickTop="1" x14ac:dyDescent="0.2">
      <c r="B4252" s="540" t="s">
        <v>241</v>
      </c>
      <c r="C4252" s="541"/>
      <c r="D4252" s="264"/>
      <c r="E4252" s="237" t="s">
        <v>242</v>
      </c>
      <c r="F4252" s="258" t="e">
        <f>IF(#REF!&gt;=1,IF(#REF!&gt;=1,#REF!),IF(#REF!&gt;=0,"",))</f>
        <v>#REF!</v>
      </c>
      <c r="G4252" s="241" t="e">
        <f>保全管理データ!N7339</f>
        <v>#REF!</v>
      </c>
      <c r="H4252" s="259" t="e">
        <f>IF(#REF!="無","",IF(#REF!="","",IF(#REF!="悪環境における作業",0.2,IF(#REF!="高所又は地下作業",0.1,IF(#REF!="錯綜場所作業",0.3,IF(#REF!="複雑な制約のある作業",0.4,IF(#REF!="単純な制約のある作業",0.2,0)))))))</f>
        <v>#REF!</v>
      </c>
      <c r="I4252" s="260" t="e">
        <f>IF(F4252="","",F4252*G4252*(1+IF(H4252="",0,H4252)))</f>
        <v>#REF!</v>
      </c>
      <c r="J4252" s="258" t="e">
        <f>IF(#REF!&gt;=1,IF(#REF!&gt;=1,#REF!),IF(#REF!&gt;=0,"",))</f>
        <v>#REF!</v>
      </c>
      <c r="K4252" s="241" t="e">
        <f>保全管理データ!N7366</f>
        <v>#REF!</v>
      </c>
      <c r="L4252" s="259" t="e">
        <f>IF(#REF!="","",IF(#REF!="悪環境における作業",0.2,IF(#REF!="高所又は地下作業",0.1,IF(#REF!="錯綜場所作業",0.3,IF(#REF!="複雑な制約のある作業",0.4,IF(#REF!="単純な制約のある作業",0.2,0))))))</f>
        <v>#REF!</v>
      </c>
      <c r="M4252" s="260" t="e">
        <f>IF(J4252="","",J4252*K4252*(1+IF(L4252="",0,L4252)))</f>
        <v>#REF!</v>
      </c>
    </row>
    <row r="4253" spans="2:13" s="254" customFormat="1" ht="27.75" customHeight="1" x14ac:dyDescent="0.2">
      <c r="B4253" s="536" t="s">
        <v>243</v>
      </c>
      <c r="C4253" s="537"/>
      <c r="D4253" s="265"/>
      <c r="E4253" s="224" t="s">
        <v>242</v>
      </c>
      <c r="F4253" s="258" t="e">
        <f>IF(#REF!&gt;=1,IF(#REF!&gt;=1,#REF!),IF(#REF!&gt;=0,"",))</f>
        <v>#REF!</v>
      </c>
      <c r="G4253" s="241" t="e">
        <f>保全管理データ!N7340</f>
        <v>#REF!</v>
      </c>
      <c r="H4253" s="259" t="e">
        <f>IF(#REF!="無","",IF(#REF!="","",IF(#REF!="悪環境における作業",0.2,IF(#REF!="高所又は地下作業",0.1,IF(#REF!="錯綜場所作業",0.3,IF(#REF!="複雑な制約のある作業",0.4,IF(#REF!="単純な制約のある作業",0.2,0)))))))</f>
        <v>#REF!</v>
      </c>
      <c r="I4253" s="260" t="e">
        <f t="shared" ref="I4253:I4275" si="263">IF(F4253="","",F4253*G4253*(1+IF(H4253="",0,H4253)))</f>
        <v>#REF!</v>
      </c>
      <c r="J4253" s="258" t="e">
        <f>IF(#REF!&gt;=1,IF(#REF!&gt;=1,#REF!),IF(#REF!&gt;=0,"",))</f>
        <v>#REF!</v>
      </c>
      <c r="K4253" s="241" t="e">
        <f>保全管理データ!N7367</f>
        <v>#REF!</v>
      </c>
      <c r="L4253" s="259" t="e">
        <f>IF(#REF!="","",IF(#REF!="悪環境における作業",0.2,IF(#REF!="高所又は地下作業",0.1,IF(#REF!="錯綜場所作業",0.3,IF(#REF!="複雑な制約のある作業",0.4,IF(#REF!="単純な制約のある作業",0.2,0))))))</f>
        <v>#REF!</v>
      </c>
      <c r="M4253" s="260" t="e">
        <f t="shared" ref="M4253:M4275" si="264">IF(J4253="","",J4253*K4253*(1+IF(L4253="",0,L4253)))</f>
        <v>#REF!</v>
      </c>
    </row>
    <row r="4254" spans="2:13" s="254" customFormat="1" ht="27.75" customHeight="1" x14ac:dyDescent="0.2">
      <c r="B4254" s="536" t="s">
        <v>249</v>
      </c>
      <c r="C4254" s="537"/>
      <c r="D4254" s="265"/>
      <c r="E4254" s="224" t="s">
        <v>244</v>
      </c>
      <c r="F4254" s="258" t="e">
        <f>IF(#REF!&gt;=1,IF(#REF!&gt;=1,#REF!),IF(#REF!&gt;=0,"",))</f>
        <v>#REF!</v>
      </c>
      <c r="G4254" s="241" t="e">
        <f>保全管理データ!N7341</f>
        <v>#REF!</v>
      </c>
      <c r="H4254" s="259" t="e">
        <f>IF(#REF!="無","",IF(#REF!="","",IF(#REF!="悪環境における作業",0.2,IF(#REF!="高所又は地下作業",0.1,IF(#REF!="錯綜場所作業",0.3,IF(#REF!="複雑な制約のある作業",0.4,IF(#REF!="単純な制約のある作業",0.2,0)))))))</f>
        <v>#REF!</v>
      </c>
      <c r="I4254" s="260" t="e">
        <f t="shared" si="263"/>
        <v>#REF!</v>
      </c>
      <c r="J4254" s="258" t="e">
        <f>IF(#REF!&gt;=1,IF(#REF!&gt;=1,#REF!),IF(#REF!&gt;=0,"",))</f>
        <v>#REF!</v>
      </c>
      <c r="K4254" s="241" t="e">
        <f>保全管理データ!N7368</f>
        <v>#REF!</v>
      </c>
      <c r="L4254" s="259" t="e">
        <f>IF(#REF!="","",IF(#REF!="悪環境における作業",0.2,IF(#REF!="高所又は地下作業",0.1,IF(#REF!="錯綜場所作業",0.3,IF(#REF!="複雑な制約のある作業",0.4,IF(#REF!="単純な制約のある作業",0.2,0))))))</f>
        <v>#REF!</v>
      </c>
      <c r="M4254" s="260" t="e">
        <f t="shared" si="264"/>
        <v>#REF!</v>
      </c>
    </row>
    <row r="4255" spans="2:13" s="254" customFormat="1" ht="27.75" customHeight="1" x14ac:dyDescent="0.2">
      <c r="B4255" s="536" t="s">
        <v>250</v>
      </c>
      <c r="C4255" s="537"/>
      <c r="D4255" s="265"/>
      <c r="E4255" s="224" t="s">
        <v>244</v>
      </c>
      <c r="F4255" s="258" t="e">
        <f>IF(#REF!&gt;=1,IF(#REF!&gt;=1,#REF!),IF(#REF!&gt;=0,"",))</f>
        <v>#REF!</v>
      </c>
      <c r="G4255" s="241" t="e">
        <f>保全管理データ!N7342</f>
        <v>#REF!</v>
      </c>
      <c r="H4255" s="259" t="e">
        <f>IF(#REF!="無","",IF(#REF!="","",IF(#REF!="悪環境における作業",0.2,IF(#REF!="高所又は地下作業",0.1,IF(#REF!="錯綜場所作業",0.3,IF(#REF!="複雑な制約のある作業",0.4,IF(#REF!="単純な制約のある作業",0.2,0)))))))</f>
        <v>#REF!</v>
      </c>
      <c r="I4255" s="260" t="e">
        <f t="shared" si="263"/>
        <v>#REF!</v>
      </c>
      <c r="J4255" s="258" t="e">
        <f>IF(#REF!&gt;=1,IF(#REF!&gt;=1,#REF!),IF(#REF!&gt;=0,"",))</f>
        <v>#REF!</v>
      </c>
      <c r="K4255" s="241" t="e">
        <f>保全管理データ!N7369</f>
        <v>#REF!</v>
      </c>
      <c r="L4255" s="259" t="e">
        <f>IF(#REF!="","",IF(#REF!="悪環境における作業",0.2,IF(#REF!="高所又は地下作業",0.1,IF(#REF!="錯綜場所作業",0.3,IF(#REF!="複雑な制約のある作業",0.4,IF(#REF!="単純な制約のある作業",0.2,0))))))</f>
        <v>#REF!</v>
      </c>
      <c r="M4255" s="260" t="e">
        <f t="shared" si="264"/>
        <v>#REF!</v>
      </c>
    </row>
    <row r="4256" spans="2:13" s="254" customFormat="1" ht="27.75" customHeight="1" x14ac:dyDescent="0.2">
      <c r="B4256" s="536" t="s">
        <v>251</v>
      </c>
      <c r="C4256" s="537"/>
      <c r="D4256" s="265"/>
      <c r="E4256" s="224" t="s">
        <v>242</v>
      </c>
      <c r="F4256" s="258" t="e">
        <f>IF(#REF!&gt;=1,IF(#REF!&gt;=1,#REF!),IF(#REF!&gt;=0,"",))</f>
        <v>#REF!</v>
      </c>
      <c r="G4256" s="241" t="e">
        <f>保全管理データ!N7343</f>
        <v>#REF!</v>
      </c>
      <c r="H4256" s="259" t="e">
        <f>IF(#REF!="無","",IF(#REF!="","",IF(#REF!="悪環境における作業",0.2,IF(#REF!="高所又は地下作業",0.1,IF(#REF!="錯綜場所作業",0.3,IF(#REF!="複雑な制約のある作業",0.4,IF(#REF!="単純な制約のある作業",0.2,0)))))))</f>
        <v>#REF!</v>
      </c>
      <c r="I4256" s="260" t="e">
        <f t="shared" si="263"/>
        <v>#REF!</v>
      </c>
      <c r="J4256" s="258" t="e">
        <f>IF(#REF!&gt;=1,IF(#REF!&gt;=1,#REF!),IF(#REF!&gt;=0,"",))</f>
        <v>#REF!</v>
      </c>
      <c r="K4256" s="241" t="e">
        <f>保全管理データ!N7370</f>
        <v>#REF!</v>
      </c>
      <c r="L4256" s="259" t="e">
        <f>IF(#REF!="","",IF(#REF!="悪環境における作業",0.2,IF(#REF!="高所又は地下作業",0.1,IF(#REF!="錯綜場所作業",0.3,IF(#REF!="複雑な制約のある作業",0.4,IF(#REF!="単純な制約のある作業",0.2,0))))))</f>
        <v>#REF!</v>
      </c>
      <c r="M4256" s="260" t="e">
        <f t="shared" si="264"/>
        <v>#REF!</v>
      </c>
    </row>
    <row r="4257" spans="2:13" s="254" customFormat="1" ht="27.75" customHeight="1" x14ac:dyDescent="0.2">
      <c r="B4257" s="536" t="s">
        <v>252</v>
      </c>
      <c r="C4257" s="537"/>
      <c r="D4257" s="265"/>
      <c r="E4257" s="224" t="s">
        <v>244</v>
      </c>
      <c r="F4257" s="258" t="e">
        <f>IF(#REF!&gt;=1,IF(#REF!&gt;=1,#REF!),IF(#REF!&gt;=0,"",))</f>
        <v>#REF!</v>
      </c>
      <c r="G4257" s="241" t="e">
        <f>保全管理データ!N7344</f>
        <v>#REF!</v>
      </c>
      <c r="H4257" s="259" t="e">
        <f>IF(#REF!="無","",IF(#REF!="","",IF(#REF!="悪環境における作業",0.2,IF(#REF!="高所又は地下作業",0.1,IF(#REF!="錯綜場所作業",0.3,IF(#REF!="複雑な制約のある作業",0.4,IF(#REF!="単純な制約のある作業",0.2,0)))))))</f>
        <v>#REF!</v>
      </c>
      <c r="I4257" s="260" t="e">
        <f t="shared" si="263"/>
        <v>#REF!</v>
      </c>
      <c r="J4257" s="258" t="e">
        <f>IF(#REF!&gt;=1,IF(#REF!&gt;=1,#REF!),IF(#REF!&gt;=0,"",))</f>
        <v>#REF!</v>
      </c>
      <c r="K4257" s="241" t="e">
        <f>保全管理データ!N7371</f>
        <v>#REF!</v>
      </c>
      <c r="L4257" s="259" t="e">
        <f>IF(#REF!="","",IF(#REF!="悪環境における作業",0.2,IF(#REF!="高所又は地下作業",0.1,IF(#REF!="錯綜場所作業",0.3,IF(#REF!="複雑な制約のある作業",0.4,IF(#REF!="単純な制約のある作業",0.2,0))))))</f>
        <v>#REF!</v>
      </c>
      <c r="M4257" s="260" t="e">
        <f t="shared" si="264"/>
        <v>#REF!</v>
      </c>
    </row>
    <row r="4258" spans="2:13" s="254" customFormat="1" ht="27.75" customHeight="1" x14ac:dyDescent="0.2">
      <c r="B4258" s="536" t="s">
        <v>253</v>
      </c>
      <c r="C4258" s="537"/>
      <c r="D4258" s="265"/>
      <c r="E4258" s="224" t="s">
        <v>242</v>
      </c>
      <c r="F4258" s="258" t="e">
        <f>IF(#REF!&gt;=1,IF(#REF!&gt;=1,#REF!),IF(#REF!&gt;=0,"",))</f>
        <v>#REF!</v>
      </c>
      <c r="G4258" s="241" t="e">
        <f>保全管理データ!N7345</f>
        <v>#REF!</v>
      </c>
      <c r="H4258" s="259" t="e">
        <f>IF(#REF!="無","",IF(#REF!="","",IF(#REF!="悪環境における作業",0.2,IF(#REF!="高所又は地下作業",0.1,IF(#REF!="錯綜場所作業",0.3,IF(#REF!="複雑な制約のある作業",0.4,IF(#REF!="単純な制約のある作業",0.2,0)))))))</f>
        <v>#REF!</v>
      </c>
      <c r="I4258" s="260" t="e">
        <f t="shared" si="263"/>
        <v>#REF!</v>
      </c>
      <c r="J4258" s="258" t="e">
        <f>IF(#REF!&gt;=1,IF(#REF!&gt;=1,#REF!),IF(#REF!&gt;=0,"",))</f>
        <v>#REF!</v>
      </c>
      <c r="K4258" s="241" t="e">
        <f>保全管理データ!N7372</f>
        <v>#REF!</v>
      </c>
      <c r="L4258" s="259" t="e">
        <f>IF(#REF!="","",IF(#REF!="悪環境における作業",0.2,IF(#REF!="高所又は地下作業",0.1,IF(#REF!="錯綜場所作業",0.3,IF(#REF!="複雑な制約のある作業",0.4,IF(#REF!="単純な制約のある作業",0.2,0))))))</f>
        <v>#REF!</v>
      </c>
      <c r="M4258" s="260" t="e">
        <f t="shared" si="264"/>
        <v>#REF!</v>
      </c>
    </row>
    <row r="4259" spans="2:13" s="254" customFormat="1" ht="27.75" customHeight="1" x14ac:dyDescent="0.2">
      <c r="B4259" s="536" t="s">
        <v>254</v>
      </c>
      <c r="C4259" s="537"/>
      <c r="D4259" s="265"/>
      <c r="E4259" s="224" t="s">
        <v>242</v>
      </c>
      <c r="F4259" s="258" t="e">
        <f>IF(#REF!&gt;=1,IF(#REF!&gt;=1,#REF!),IF(#REF!&gt;=0,"",))</f>
        <v>#REF!</v>
      </c>
      <c r="G4259" s="241" t="e">
        <f>保全管理データ!N7346</f>
        <v>#REF!</v>
      </c>
      <c r="H4259" s="259" t="e">
        <f>IF(#REF!="無","",IF(#REF!="","",IF(#REF!="悪環境における作業",0.2,IF(#REF!="高所又は地下作業",0.1,IF(#REF!="錯綜場所作業",0.3,IF(#REF!="複雑な制約のある作業",0.4,IF(#REF!="単純な制約のある作業",0.2,0)))))))</f>
        <v>#REF!</v>
      </c>
      <c r="I4259" s="260" t="e">
        <f t="shared" si="263"/>
        <v>#REF!</v>
      </c>
      <c r="J4259" s="258" t="e">
        <f>IF(#REF!&gt;=1,IF(#REF!&gt;=1,#REF!),IF(#REF!&gt;=0,"",))</f>
        <v>#REF!</v>
      </c>
      <c r="K4259" s="241" t="e">
        <f>保全管理データ!N7373</f>
        <v>#REF!</v>
      </c>
      <c r="L4259" s="259" t="e">
        <f>IF(#REF!="","",IF(#REF!="悪環境における作業",0.2,IF(#REF!="高所又は地下作業",0.1,IF(#REF!="錯綜場所作業",0.3,IF(#REF!="複雑な制約のある作業",0.4,IF(#REF!="単純な制約のある作業",0.2,0))))))</f>
        <v>#REF!</v>
      </c>
      <c r="M4259" s="260" t="e">
        <f t="shared" si="264"/>
        <v>#REF!</v>
      </c>
    </row>
    <row r="4260" spans="2:13" s="254" customFormat="1" ht="27.75" customHeight="1" x14ac:dyDescent="0.2">
      <c r="B4260" s="536" t="s">
        <v>255</v>
      </c>
      <c r="C4260" s="537"/>
      <c r="D4260" s="265"/>
      <c r="E4260" s="224" t="s">
        <v>245</v>
      </c>
      <c r="F4260" s="258" t="e">
        <f>IF(#REF!&gt;=1,IF(#REF!&gt;=1,#REF!),IF(#REF!&gt;=0,"",))</f>
        <v>#REF!</v>
      </c>
      <c r="G4260" s="241" t="e">
        <f>保全管理データ!N7347</f>
        <v>#REF!</v>
      </c>
      <c r="H4260" s="259" t="e">
        <f>IF(#REF!="無","",IF(#REF!="","",IF(#REF!="悪環境における作業",0.2,IF(#REF!="高所又は地下作業",0.1,IF(#REF!="錯綜場所作業",0.3,IF(#REF!="複雑な制約のある作業",0.4,IF(#REF!="単純な制約のある作業",0.2,0)))))))</f>
        <v>#REF!</v>
      </c>
      <c r="I4260" s="260" t="e">
        <f t="shared" si="263"/>
        <v>#REF!</v>
      </c>
      <c r="J4260" s="258" t="e">
        <f>IF(#REF!&gt;=1,IF(#REF!&gt;=1,#REF!),IF(#REF!&gt;=0,"",))</f>
        <v>#REF!</v>
      </c>
      <c r="K4260" s="241" t="e">
        <f>保全管理データ!N7374</f>
        <v>#REF!</v>
      </c>
      <c r="L4260" s="259" t="e">
        <f>IF(#REF!="","",IF(#REF!="悪環境における作業",0.2,IF(#REF!="高所又は地下作業",0.1,IF(#REF!="錯綜場所作業",0.3,IF(#REF!="複雑な制約のある作業",0.4,IF(#REF!="単純な制約のある作業",0.2,0))))))</f>
        <v>#REF!</v>
      </c>
      <c r="M4260" s="260" t="e">
        <f t="shared" si="264"/>
        <v>#REF!</v>
      </c>
    </row>
    <row r="4261" spans="2:13" s="254" customFormat="1" ht="27.75" customHeight="1" x14ac:dyDescent="0.2">
      <c r="B4261" s="536" t="s">
        <v>256</v>
      </c>
      <c r="C4261" s="537"/>
      <c r="D4261" s="265"/>
      <c r="E4261" s="224" t="s">
        <v>242</v>
      </c>
      <c r="F4261" s="258" t="e">
        <f>IF(#REF!&gt;=1,IF(#REF!&gt;=1,#REF!),IF(#REF!&gt;=0,"",))</f>
        <v>#REF!</v>
      </c>
      <c r="G4261" s="241" t="e">
        <f>保全管理データ!N7348</f>
        <v>#REF!</v>
      </c>
      <c r="H4261" s="259" t="e">
        <f>IF(#REF!="無","",IF(#REF!="","",IF(#REF!="悪環境における作業",0.2,IF(#REF!="高所又は地下作業",0.1,IF(#REF!="錯綜場所作業",0.3,IF(#REF!="複雑な制約のある作業",0.4,IF(#REF!="単純な制約のある作業",0.2,0)))))))</f>
        <v>#REF!</v>
      </c>
      <c r="I4261" s="260" t="e">
        <f t="shared" si="263"/>
        <v>#REF!</v>
      </c>
      <c r="J4261" s="258" t="e">
        <f>IF(#REF!&gt;=1,IF(#REF!&gt;=1,#REF!),IF(#REF!&gt;=0,"",))</f>
        <v>#REF!</v>
      </c>
      <c r="K4261" s="241" t="e">
        <f>保全管理データ!N7375</f>
        <v>#REF!</v>
      </c>
      <c r="L4261" s="259" t="e">
        <f>IF(#REF!="","",IF(#REF!="悪環境における作業",0.2,IF(#REF!="高所又は地下作業",0.1,IF(#REF!="錯綜場所作業",0.3,IF(#REF!="複雑な制約のある作業",0.4,IF(#REF!="単純な制約のある作業",0.2,0))))))</f>
        <v>#REF!</v>
      </c>
      <c r="M4261" s="260" t="e">
        <f t="shared" si="264"/>
        <v>#REF!</v>
      </c>
    </row>
    <row r="4262" spans="2:13" s="254" customFormat="1" ht="27.75" customHeight="1" x14ac:dyDescent="0.2">
      <c r="B4262" s="536" t="s">
        <v>257</v>
      </c>
      <c r="C4262" s="537"/>
      <c r="D4262" s="265"/>
      <c r="E4262" s="224" t="s">
        <v>245</v>
      </c>
      <c r="F4262" s="258" t="e">
        <f>IF(#REF!&gt;=1,IF(#REF!&gt;=1,#REF!),IF(#REF!&gt;=0,"",))</f>
        <v>#REF!</v>
      </c>
      <c r="G4262" s="241" t="e">
        <f>保全管理データ!N7349</f>
        <v>#REF!</v>
      </c>
      <c r="H4262" s="259" t="e">
        <f>IF(#REF!="無","",IF(#REF!="","",IF(#REF!="悪環境における作業",0.2,IF(#REF!="高所又は地下作業",0.1,IF(#REF!="錯綜場所作業",0.3,IF(#REF!="複雑な制約のある作業",0.4,IF(#REF!="単純な制約のある作業",0.2,0)))))))</f>
        <v>#REF!</v>
      </c>
      <c r="I4262" s="260" t="e">
        <f t="shared" si="263"/>
        <v>#REF!</v>
      </c>
      <c r="J4262" s="258" t="e">
        <f>IF(#REF!&gt;=1,IF(#REF!&gt;=1,#REF!),IF(#REF!&gt;=0,"",))</f>
        <v>#REF!</v>
      </c>
      <c r="K4262" s="241" t="e">
        <f>保全管理データ!N7376</f>
        <v>#REF!</v>
      </c>
      <c r="L4262" s="259" t="e">
        <f>IF(#REF!="","",IF(#REF!="悪環境における作業",0.2,IF(#REF!="高所又は地下作業",0.1,IF(#REF!="錯綜場所作業",0.3,IF(#REF!="複雑な制約のある作業",0.4,IF(#REF!="単純な制約のある作業",0.2,0))))))</f>
        <v>#REF!</v>
      </c>
      <c r="M4262" s="260" t="e">
        <f t="shared" si="264"/>
        <v>#REF!</v>
      </c>
    </row>
    <row r="4263" spans="2:13" s="254" customFormat="1" ht="27.75" customHeight="1" x14ac:dyDescent="0.2">
      <c r="B4263" s="536" t="s">
        <v>258</v>
      </c>
      <c r="C4263" s="537"/>
      <c r="D4263" s="265"/>
      <c r="E4263" s="224" t="s">
        <v>245</v>
      </c>
      <c r="F4263" s="258" t="e">
        <f>IF(#REF!&gt;=1,IF(#REF!&gt;=1,#REF!),IF(#REF!&gt;=0,"",))</f>
        <v>#REF!</v>
      </c>
      <c r="G4263" s="241" t="e">
        <f>保全管理データ!N7350</f>
        <v>#REF!</v>
      </c>
      <c r="H4263" s="259" t="e">
        <f>IF(#REF!="無","",IF(#REF!="","",IF(#REF!="悪環境における作業",0.2,IF(#REF!="高所又は地下作業",0.1,IF(#REF!="錯綜場所作業",0.3,IF(#REF!="複雑な制約のある作業",0.4,IF(#REF!="単純な制約のある作業",0.2,0)))))))</f>
        <v>#REF!</v>
      </c>
      <c r="I4263" s="260" t="e">
        <f t="shared" si="263"/>
        <v>#REF!</v>
      </c>
      <c r="J4263" s="258" t="e">
        <f>IF(#REF!&gt;=1,IF(#REF!&gt;=1,#REF!),IF(#REF!&gt;=0,"",))</f>
        <v>#REF!</v>
      </c>
      <c r="K4263" s="241" t="e">
        <f>保全管理データ!N7377</f>
        <v>#REF!</v>
      </c>
      <c r="L4263" s="259" t="e">
        <f>IF(#REF!="","",IF(#REF!="悪環境における作業",0.2,IF(#REF!="高所又は地下作業",0.1,IF(#REF!="錯綜場所作業",0.3,IF(#REF!="複雑な制約のある作業",0.4,IF(#REF!="単純な制約のある作業",0.2,0))))))</f>
        <v>#REF!</v>
      </c>
      <c r="M4263" s="260" t="e">
        <f t="shared" si="264"/>
        <v>#REF!</v>
      </c>
    </row>
    <row r="4264" spans="2:13" s="254" customFormat="1" ht="27.75" customHeight="1" x14ac:dyDescent="0.2">
      <c r="B4264" s="536" t="s">
        <v>259</v>
      </c>
      <c r="C4264" s="537"/>
      <c r="D4264" s="265"/>
      <c r="E4264" s="224" t="s">
        <v>245</v>
      </c>
      <c r="F4264" s="258" t="e">
        <f>IF(#REF!&gt;=1,IF(#REF!&gt;=1,#REF!),IF(#REF!&gt;=0,"",))</f>
        <v>#REF!</v>
      </c>
      <c r="G4264" s="241" t="e">
        <f>保全管理データ!N7351</f>
        <v>#REF!</v>
      </c>
      <c r="H4264" s="259" t="e">
        <f>IF(#REF!="無","",IF(#REF!="","",IF(#REF!="悪環境における作業",0.2,IF(#REF!="高所又は地下作業",0.1,IF(#REF!="錯綜場所作業",0.3,IF(#REF!="複雑な制約のある作業",0.4,IF(#REF!="単純な制約のある作業",0.2,0)))))))</f>
        <v>#REF!</v>
      </c>
      <c r="I4264" s="260" t="e">
        <f t="shared" si="263"/>
        <v>#REF!</v>
      </c>
      <c r="J4264" s="258" t="e">
        <f>IF(#REF!&gt;=1,IF(#REF!&gt;=1,#REF!),IF(#REF!&gt;=0,"",))</f>
        <v>#REF!</v>
      </c>
      <c r="K4264" s="241" t="e">
        <f>保全管理データ!N7378</f>
        <v>#REF!</v>
      </c>
      <c r="L4264" s="259" t="e">
        <f>IF(#REF!="","",IF(#REF!="悪環境における作業",0.2,IF(#REF!="高所又は地下作業",0.1,IF(#REF!="錯綜場所作業",0.3,IF(#REF!="複雑な制約のある作業",0.4,IF(#REF!="単純な制約のある作業",0.2,0))))))</f>
        <v>#REF!</v>
      </c>
      <c r="M4264" s="260" t="e">
        <f t="shared" si="264"/>
        <v>#REF!</v>
      </c>
    </row>
    <row r="4265" spans="2:13" s="254" customFormat="1" ht="27.75" customHeight="1" x14ac:dyDescent="0.2">
      <c r="B4265" s="536" t="s">
        <v>260</v>
      </c>
      <c r="C4265" s="537"/>
      <c r="D4265" s="265"/>
      <c r="E4265" s="224" t="s">
        <v>248</v>
      </c>
      <c r="F4265" s="258" t="e">
        <f>IF(#REF!&gt;=1,IF(#REF!&gt;=1,#REF!),IF(#REF!&gt;=0,"",))</f>
        <v>#REF!</v>
      </c>
      <c r="G4265" s="241" t="e">
        <f>保全管理データ!N7352</f>
        <v>#REF!</v>
      </c>
      <c r="H4265" s="259" t="e">
        <f>IF(#REF!="無","",IF(#REF!="","",IF(#REF!="悪環境における作業",0.2,IF(#REF!="高所又は地下作業",0.1,IF(#REF!="錯綜場所作業",0.3,IF(#REF!="複雑な制約のある作業",0.4,IF(#REF!="単純な制約のある作業",0.2,0)))))))</f>
        <v>#REF!</v>
      </c>
      <c r="I4265" s="260" t="e">
        <f t="shared" si="263"/>
        <v>#REF!</v>
      </c>
      <c r="J4265" s="258" t="e">
        <f>IF(#REF!&gt;=1,IF(#REF!&gt;=1,#REF!),IF(#REF!&gt;=0,"",))</f>
        <v>#REF!</v>
      </c>
      <c r="K4265" s="241" t="e">
        <f>保全管理データ!N7379</f>
        <v>#REF!</v>
      </c>
      <c r="L4265" s="259" t="e">
        <f>IF(#REF!="","",IF(#REF!="悪環境における作業",0.2,IF(#REF!="高所又は地下作業",0.1,IF(#REF!="錯綜場所作業",0.3,IF(#REF!="複雑な制約のある作業",0.4,IF(#REF!="単純な制約のある作業",0.2,0))))))</f>
        <v>#REF!</v>
      </c>
      <c r="M4265" s="260" t="e">
        <f t="shared" si="264"/>
        <v>#REF!</v>
      </c>
    </row>
    <row r="4266" spans="2:13" s="254" customFormat="1" ht="27.75" customHeight="1" x14ac:dyDescent="0.2">
      <c r="B4266" s="536" t="s">
        <v>261</v>
      </c>
      <c r="C4266" s="537"/>
      <c r="D4266" s="265"/>
      <c r="E4266" s="224" t="s">
        <v>247</v>
      </c>
      <c r="F4266" s="258" t="e">
        <f>IF(#REF!&gt;=1,IF(#REF!&gt;=1,#REF!),IF(#REF!&gt;=0,"",))</f>
        <v>#REF!</v>
      </c>
      <c r="G4266" s="241" t="e">
        <f>保全管理データ!N7353</f>
        <v>#REF!</v>
      </c>
      <c r="H4266" s="259" t="e">
        <f>IF(#REF!="無","",IF(#REF!="","",IF(#REF!="悪環境における作業",0.2,IF(#REF!="高所又は地下作業",0.1,IF(#REF!="錯綜場所作業",0.3,IF(#REF!="複雑な制約のある作業",0.4,IF(#REF!="単純な制約のある作業",0.2,0)))))))</f>
        <v>#REF!</v>
      </c>
      <c r="I4266" s="260" t="e">
        <f t="shared" si="263"/>
        <v>#REF!</v>
      </c>
      <c r="J4266" s="258" t="e">
        <f>IF(#REF!&gt;=1,IF(#REF!&gt;=1,#REF!),IF(#REF!&gt;=0,"",))</f>
        <v>#REF!</v>
      </c>
      <c r="K4266" s="241" t="e">
        <f>保全管理データ!N7380</f>
        <v>#REF!</v>
      </c>
      <c r="L4266" s="259" t="e">
        <f>IF(#REF!="","",IF(#REF!="悪環境における作業",0.2,IF(#REF!="高所又は地下作業",0.1,IF(#REF!="錯綜場所作業",0.3,IF(#REF!="複雑な制約のある作業",0.4,IF(#REF!="単純な制約のある作業",0.2,0))))))</f>
        <v>#REF!</v>
      </c>
      <c r="M4266" s="260" t="e">
        <f t="shared" si="264"/>
        <v>#REF!</v>
      </c>
    </row>
    <row r="4267" spans="2:13" s="254" customFormat="1" ht="27.75" customHeight="1" x14ac:dyDescent="0.2">
      <c r="B4267" s="536" t="s">
        <v>262</v>
      </c>
      <c r="C4267" s="537"/>
      <c r="D4267" s="265"/>
      <c r="E4267" s="224" t="s">
        <v>245</v>
      </c>
      <c r="F4267" s="258" t="e">
        <f>IF(#REF!&gt;=1,IF(#REF!&gt;=1,#REF!),IF(#REF!&gt;=0,"",))</f>
        <v>#REF!</v>
      </c>
      <c r="G4267" s="241" t="e">
        <f>保全管理データ!N7354</f>
        <v>#REF!</v>
      </c>
      <c r="H4267" s="259" t="e">
        <f>IF(#REF!="無","",IF(#REF!="","",IF(#REF!="悪環境における作業",0.2,IF(#REF!="高所又は地下作業",0.1,IF(#REF!="錯綜場所作業",0.3,IF(#REF!="複雑な制約のある作業",0.4,IF(#REF!="単純な制約のある作業",0.2,0)))))))</f>
        <v>#REF!</v>
      </c>
      <c r="I4267" s="260" t="e">
        <f t="shared" si="263"/>
        <v>#REF!</v>
      </c>
      <c r="J4267" s="258" t="e">
        <f>IF(#REF!&gt;=1,IF(#REF!&gt;=1,#REF!),IF(#REF!&gt;=0,"",))</f>
        <v>#REF!</v>
      </c>
      <c r="K4267" s="241" t="e">
        <f>保全管理データ!N7381</f>
        <v>#REF!</v>
      </c>
      <c r="L4267" s="259" t="e">
        <f>IF(#REF!="","",IF(#REF!="悪環境における作業",0.2,IF(#REF!="高所又は地下作業",0.1,IF(#REF!="錯綜場所作業",0.3,IF(#REF!="複雑な制約のある作業",0.4,IF(#REF!="単純な制約のある作業",0.2,0))))))</f>
        <v>#REF!</v>
      </c>
      <c r="M4267" s="260" t="e">
        <f t="shared" si="264"/>
        <v>#REF!</v>
      </c>
    </row>
    <row r="4268" spans="2:13" s="254" customFormat="1" ht="27.75" customHeight="1" x14ac:dyDescent="0.2">
      <c r="B4268" s="536" t="s">
        <v>263</v>
      </c>
      <c r="C4268" s="537"/>
      <c r="D4268" s="265"/>
      <c r="E4268" s="224" t="s">
        <v>245</v>
      </c>
      <c r="F4268" s="258" t="e">
        <f>IF(#REF!&gt;=1,IF(#REF!&gt;=1,#REF!),IF(#REF!&gt;=0,"",))</f>
        <v>#REF!</v>
      </c>
      <c r="G4268" s="241" t="e">
        <f>保全管理データ!N7355</f>
        <v>#REF!</v>
      </c>
      <c r="H4268" s="259" t="e">
        <f>IF(#REF!="無","",IF(#REF!="","",IF(#REF!="悪環境における作業",0.2,IF(#REF!="高所又は地下作業",0.1,IF(#REF!="錯綜場所作業",0.3,IF(#REF!="複雑な制約のある作業",0.4,IF(#REF!="単純な制約のある作業",0.2,0)))))))</f>
        <v>#REF!</v>
      </c>
      <c r="I4268" s="260" t="e">
        <f t="shared" si="263"/>
        <v>#REF!</v>
      </c>
      <c r="J4268" s="258" t="e">
        <f>IF(#REF!&gt;=1,IF(#REF!&gt;=1,#REF!),IF(#REF!&gt;=0,"",))</f>
        <v>#REF!</v>
      </c>
      <c r="K4268" s="241" t="e">
        <f>保全管理データ!N7382</f>
        <v>#REF!</v>
      </c>
      <c r="L4268" s="259" t="e">
        <f>IF(#REF!="","",IF(#REF!="悪環境における作業",0.2,IF(#REF!="高所又は地下作業",0.1,IF(#REF!="錯綜場所作業",0.3,IF(#REF!="複雑な制約のある作業",0.4,IF(#REF!="単純な制約のある作業",0.2,0))))))</f>
        <v>#REF!</v>
      </c>
      <c r="M4268" s="260" t="e">
        <f t="shared" si="264"/>
        <v>#REF!</v>
      </c>
    </row>
    <row r="4269" spans="2:13" s="254" customFormat="1" ht="27.75" customHeight="1" x14ac:dyDescent="0.2">
      <c r="B4269" s="536" t="s">
        <v>264</v>
      </c>
      <c r="C4269" s="537"/>
      <c r="D4269" s="265"/>
      <c r="E4269" s="224" t="s">
        <v>245</v>
      </c>
      <c r="F4269" s="258" t="e">
        <f>IF(#REF!&gt;=1,IF(#REF!&gt;=1,#REF!),IF(#REF!&gt;=0,"",))</f>
        <v>#REF!</v>
      </c>
      <c r="G4269" s="241" t="e">
        <f>保全管理データ!N7356</f>
        <v>#REF!</v>
      </c>
      <c r="H4269" s="259" t="e">
        <f>IF(#REF!="無","",IF(#REF!="","",IF(#REF!="悪環境における作業",0.2,IF(#REF!="高所又は地下作業",0.1,IF(#REF!="錯綜場所作業",0.3,IF(#REF!="複雑な制約のある作業",0.4,IF(#REF!="単純な制約のある作業",0.2,0)))))))</f>
        <v>#REF!</v>
      </c>
      <c r="I4269" s="260" t="e">
        <f t="shared" si="263"/>
        <v>#REF!</v>
      </c>
      <c r="J4269" s="258" t="e">
        <f>IF(#REF!&gt;=1,IF(#REF!&gt;=1,#REF!),IF(#REF!&gt;=0,"",))</f>
        <v>#REF!</v>
      </c>
      <c r="K4269" s="241" t="e">
        <f>保全管理データ!N7383</f>
        <v>#REF!</v>
      </c>
      <c r="L4269" s="259" t="e">
        <f>IF(#REF!="","",IF(#REF!="悪環境における作業",0.2,IF(#REF!="高所又は地下作業",0.1,IF(#REF!="錯綜場所作業",0.3,IF(#REF!="複雑な制約のある作業",0.4,IF(#REF!="単純な制約のある作業",0.2,0))))))</f>
        <v>#REF!</v>
      </c>
      <c r="M4269" s="260" t="e">
        <f t="shared" si="264"/>
        <v>#REF!</v>
      </c>
    </row>
    <row r="4270" spans="2:13" s="254" customFormat="1" ht="27.75" customHeight="1" x14ac:dyDescent="0.2">
      <c r="B4270" s="536" t="s">
        <v>265</v>
      </c>
      <c r="C4270" s="537"/>
      <c r="D4270" s="265"/>
      <c r="E4270" s="224" t="s">
        <v>245</v>
      </c>
      <c r="F4270" s="258" t="e">
        <f>IF(#REF!&gt;=1,IF(#REF!&gt;=1,#REF!),IF(#REF!&gt;=0,"",))</f>
        <v>#REF!</v>
      </c>
      <c r="G4270" s="241" t="e">
        <f>保全管理データ!N7357</f>
        <v>#REF!</v>
      </c>
      <c r="H4270" s="259" t="e">
        <f>IF(#REF!="無","",IF(#REF!="","",IF(#REF!="悪環境における作業",0.2,IF(#REF!="高所又は地下作業",0.1,IF(#REF!="錯綜場所作業",0.3,IF(#REF!="複雑な制約のある作業",0.4,IF(#REF!="単純な制約のある作業",0.2,0)))))))</f>
        <v>#REF!</v>
      </c>
      <c r="I4270" s="260" t="e">
        <f t="shared" si="263"/>
        <v>#REF!</v>
      </c>
      <c r="J4270" s="258" t="e">
        <f>IF(#REF!&gt;=1,IF(#REF!&gt;=1,#REF!),IF(#REF!&gt;=0,"",))</f>
        <v>#REF!</v>
      </c>
      <c r="K4270" s="241" t="e">
        <f>保全管理データ!N7384</f>
        <v>#REF!</v>
      </c>
      <c r="L4270" s="259" t="e">
        <f>IF(#REF!="","",IF(#REF!="悪環境における作業",0.2,IF(#REF!="高所又は地下作業",0.1,IF(#REF!="錯綜場所作業",0.3,IF(#REF!="複雑な制約のある作業",0.4,IF(#REF!="単純な制約のある作業",0.2,0))))))</f>
        <v>#REF!</v>
      </c>
      <c r="M4270" s="260" t="e">
        <f t="shared" si="264"/>
        <v>#REF!</v>
      </c>
    </row>
    <row r="4271" spans="2:13" s="254" customFormat="1" ht="27.75" customHeight="1" x14ac:dyDescent="0.2">
      <c r="B4271" s="536" t="s">
        <v>266</v>
      </c>
      <c r="C4271" s="537"/>
      <c r="D4271" s="265"/>
      <c r="E4271" s="224" t="s">
        <v>245</v>
      </c>
      <c r="F4271" s="258" t="e">
        <f>IF(#REF!&gt;=1,IF(#REF!&gt;=1,#REF!),IF(#REF!&gt;=0,"",))</f>
        <v>#REF!</v>
      </c>
      <c r="G4271" s="241" t="e">
        <f>保全管理データ!N7358</f>
        <v>#REF!</v>
      </c>
      <c r="H4271" s="259" t="e">
        <f>IF(#REF!="無","",IF(#REF!="","",IF(#REF!="悪環境における作業",0.2,IF(#REF!="高所又は地下作業",0.1,IF(#REF!="錯綜場所作業",0.3,IF(#REF!="複雑な制約のある作業",0.4,IF(#REF!="単純な制約のある作業",0.2,0)))))))</f>
        <v>#REF!</v>
      </c>
      <c r="I4271" s="260" t="e">
        <f t="shared" si="263"/>
        <v>#REF!</v>
      </c>
      <c r="J4271" s="258" t="e">
        <f>IF(#REF!&gt;=1,IF(#REF!&gt;=1,#REF!),IF(#REF!&gt;=0,"",))</f>
        <v>#REF!</v>
      </c>
      <c r="K4271" s="241" t="e">
        <f>保全管理データ!N7385</f>
        <v>#REF!</v>
      </c>
      <c r="L4271" s="259" t="e">
        <f>IF(#REF!="","",IF(#REF!="悪環境における作業",0.2,IF(#REF!="高所又は地下作業",0.1,IF(#REF!="錯綜場所作業",0.3,IF(#REF!="複雑な制約のある作業",0.4,IF(#REF!="単純な制約のある作業",0.2,0))))))</f>
        <v>#REF!</v>
      </c>
      <c r="M4271" s="260" t="e">
        <f t="shared" si="264"/>
        <v>#REF!</v>
      </c>
    </row>
    <row r="4272" spans="2:13" s="254" customFormat="1" ht="27.75" customHeight="1" x14ac:dyDescent="0.2">
      <c r="B4272" s="536" t="s">
        <v>81</v>
      </c>
      <c r="C4272" s="537"/>
      <c r="D4272" s="265"/>
      <c r="E4272" s="224" t="s">
        <v>245</v>
      </c>
      <c r="F4272" s="258" t="e">
        <f>IF(#REF!&gt;=1,IF(#REF!&gt;=1,#REF!),IF(#REF!&gt;=0,"",))</f>
        <v>#REF!</v>
      </c>
      <c r="G4272" s="241" t="e">
        <f>保全管理データ!N7359</f>
        <v>#REF!</v>
      </c>
      <c r="H4272" s="259" t="e">
        <f>IF(#REF!="無","",IF(#REF!="","",IF(#REF!="悪環境における作業",0.2,IF(#REF!="高所又は地下作業",0.1,IF(#REF!="錯綜場所作業",0.3,IF(#REF!="複雑な制約のある作業",0.4,IF(#REF!="単純な制約のある作業",0.2,0)))))))</f>
        <v>#REF!</v>
      </c>
      <c r="I4272" s="260" t="e">
        <f t="shared" si="263"/>
        <v>#REF!</v>
      </c>
      <c r="J4272" s="258" t="e">
        <f>IF(#REF!&gt;=1,IF(#REF!&gt;=1,#REF!),IF(#REF!&gt;=0,"",))</f>
        <v>#REF!</v>
      </c>
      <c r="K4272" s="241" t="e">
        <f>保全管理データ!N7386</f>
        <v>#REF!</v>
      </c>
      <c r="L4272" s="259" t="e">
        <f>IF(#REF!="","",IF(#REF!="悪環境における作業",0.2,IF(#REF!="高所又は地下作業",0.1,IF(#REF!="錯綜場所作業",0.3,IF(#REF!="複雑な制約のある作業",0.4,IF(#REF!="単純な制約のある作業",0.2,0))))))</f>
        <v>#REF!</v>
      </c>
      <c r="M4272" s="260" t="e">
        <f t="shared" si="264"/>
        <v>#REF!</v>
      </c>
    </row>
    <row r="4273" spans="2:13" s="254" customFormat="1" ht="27.75" customHeight="1" x14ac:dyDescent="0.2">
      <c r="B4273" s="536" t="s">
        <v>267</v>
      </c>
      <c r="C4273" s="537"/>
      <c r="D4273" s="265"/>
      <c r="E4273" s="224" t="s">
        <v>247</v>
      </c>
      <c r="F4273" s="258" t="e">
        <f>IF(#REF!&gt;=1,IF(#REF!&gt;=1,#REF!),IF(#REF!&gt;=0,"",))</f>
        <v>#REF!</v>
      </c>
      <c r="G4273" s="241" t="e">
        <f>保全管理データ!N7360</f>
        <v>#REF!</v>
      </c>
      <c r="H4273" s="259" t="e">
        <f>IF(#REF!="無","",IF(#REF!="","",IF(#REF!="悪環境における作業",0.2,IF(#REF!="高所又は地下作業",0.1,IF(#REF!="錯綜場所作業",0.3,IF(#REF!="複雑な制約のある作業",0.4,IF(#REF!="単純な制約のある作業",0.2,0)))))))</f>
        <v>#REF!</v>
      </c>
      <c r="I4273" s="260" t="e">
        <f t="shared" si="263"/>
        <v>#REF!</v>
      </c>
      <c r="J4273" s="258" t="e">
        <f>IF(#REF!&gt;=1,IF(#REF!&gt;=1,#REF!),IF(#REF!&gt;=0,"",))</f>
        <v>#REF!</v>
      </c>
      <c r="K4273" s="241" t="e">
        <f>保全管理データ!N7387</f>
        <v>#REF!</v>
      </c>
      <c r="L4273" s="259" t="e">
        <f>IF(#REF!="","",IF(#REF!="悪環境における作業",0.2,IF(#REF!="高所又は地下作業",0.1,IF(#REF!="錯綜場所作業",0.3,IF(#REF!="複雑な制約のある作業",0.4,IF(#REF!="単純な制約のある作業",0.2,0))))))</f>
        <v>#REF!</v>
      </c>
      <c r="M4273" s="260" t="e">
        <f t="shared" si="264"/>
        <v>#REF!</v>
      </c>
    </row>
    <row r="4274" spans="2:13" s="254" customFormat="1" ht="27.75" customHeight="1" x14ac:dyDescent="0.2">
      <c r="B4274" s="536" t="s">
        <v>268</v>
      </c>
      <c r="C4274" s="537"/>
      <c r="D4274" s="265"/>
      <c r="E4274" s="224" t="s">
        <v>246</v>
      </c>
      <c r="F4274" s="258" t="e">
        <f>IF(#REF!&gt;=1,IF(#REF!&gt;=1,#REF!),IF(#REF!&gt;=0,"",))</f>
        <v>#REF!</v>
      </c>
      <c r="G4274" s="241" t="e">
        <f>保全管理データ!N7361</f>
        <v>#REF!</v>
      </c>
      <c r="H4274" s="259" t="e">
        <f>IF(#REF!="無","",IF(#REF!="","",IF(#REF!="悪環境における作業",0.2,IF(#REF!="高所又は地下作業",0.1,IF(#REF!="錯綜場所作業",0.3,IF(#REF!="複雑な制約のある作業",0.4,IF(#REF!="単純な制約のある作業",0.2,0)))))))</f>
        <v>#REF!</v>
      </c>
      <c r="I4274" s="260" t="e">
        <f t="shared" si="263"/>
        <v>#REF!</v>
      </c>
      <c r="J4274" s="258" t="e">
        <f>IF(#REF!&gt;=1,IF(#REF!&gt;=1,#REF!),IF(#REF!&gt;=0,"",))</f>
        <v>#REF!</v>
      </c>
      <c r="K4274" s="241" t="e">
        <f>保全管理データ!N7388</f>
        <v>#REF!</v>
      </c>
      <c r="L4274" s="259" t="e">
        <f>IF(#REF!="","",IF(#REF!="悪環境における作業",0.2,IF(#REF!="高所又は地下作業",0.1,IF(#REF!="錯綜場所作業",0.3,IF(#REF!="複雑な制約のある作業",0.4,IF(#REF!="単純な制約のある作業",0.2,0))))))</f>
        <v>#REF!</v>
      </c>
      <c r="M4274" s="260" t="e">
        <f t="shared" si="264"/>
        <v>#REF!</v>
      </c>
    </row>
    <row r="4275" spans="2:13" s="254" customFormat="1" ht="27.75" customHeight="1" thickBot="1" x14ac:dyDescent="0.25">
      <c r="B4275" s="538" t="s">
        <v>269</v>
      </c>
      <c r="C4275" s="539"/>
      <c r="D4275" s="266"/>
      <c r="E4275" s="252" t="s">
        <v>245</v>
      </c>
      <c r="F4275" s="261" t="e">
        <f>IF(#REF!&gt;=1,IF(#REF!&gt;=1,#REF!),IF(#REF!&gt;=0,"",))</f>
        <v>#REF!</v>
      </c>
      <c r="G4275" s="245" t="e">
        <f>保全管理データ!N7362</f>
        <v>#REF!</v>
      </c>
      <c r="H4275" s="259" t="e">
        <f>IF(#REF!="無","",IF(#REF!="","",IF(#REF!="悪環境における作業",0.2,IF(#REF!="高所又は地下作業",0.1,IF(#REF!="錯綜場所作業",0.3,IF(#REF!="複雑な制約のある作業",0.4,IF(#REF!="単純な制約のある作業",0.2,0)))))))</f>
        <v>#REF!</v>
      </c>
      <c r="I4275" s="260" t="e">
        <f t="shared" si="263"/>
        <v>#REF!</v>
      </c>
      <c r="J4275" s="261" t="e">
        <f>IF(#REF!&gt;=1,IF(#REF!&gt;=1,#REF!),IF(#REF!&gt;=0,"",))</f>
        <v>#REF!</v>
      </c>
      <c r="K4275" s="245" t="e">
        <f>保全管理データ!N7389</f>
        <v>#REF!</v>
      </c>
      <c r="L4275" s="262" t="e">
        <f>IF(#REF!="","",IF(#REF!="悪環境における作業",0.2,IF(#REF!="高所又は地下作業",0.1,IF(#REF!="錯綜場所作業",0.3,IF(#REF!="複雑な制約のある作業",0.4,IF(#REF!="単純な制約のある作業",0.2,0))))))</f>
        <v>#REF!</v>
      </c>
      <c r="M4275" s="260" t="e">
        <f t="shared" si="264"/>
        <v>#REF!</v>
      </c>
    </row>
    <row r="4276" spans="2:13" s="254" customFormat="1" ht="27.75" customHeight="1" thickBot="1" x14ac:dyDescent="0.25">
      <c r="B4276" s="532" t="s">
        <v>190</v>
      </c>
      <c r="C4276" s="532"/>
      <c r="D4276" s="532"/>
      <c r="E4276" s="532"/>
      <c r="F4276" s="533" t="e">
        <f>SUM(I4252:I4275)</f>
        <v>#REF!</v>
      </c>
      <c r="G4276" s="534"/>
      <c r="H4276" s="534"/>
      <c r="I4276" s="535"/>
      <c r="J4276" s="533" t="e">
        <f>IF(SUM(J4252:J4275)=0,"0.00",SUM(M4252:M4275))</f>
        <v>#REF!</v>
      </c>
      <c r="K4276" s="534"/>
      <c r="L4276" s="534"/>
      <c r="M4276" s="535"/>
    </row>
    <row r="4277" spans="2:13" s="254" customFormat="1" ht="27.75" customHeight="1" thickBot="1" x14ac:dyDescent="0.25">
      <c r="B4277" s="532" t="s">
        <v>97</v>
      </c>
      <c r="C4277" s="532"/>
      <c r="D4277" s="532"/>
      <c r="E4277" s="532"/>
      <c r="F4277" s="533" t="e">
        <f>IF(#REF!="５年以下","0",IF(#REF!="５年～１０年",0.1,IF(#REF!="１０年以上",0.15)))</f>
        <v>#REF!</v>
      </c>
      <c r="G4277" s="534"/>
      <c r="H4277" s="534"/>
      <c r="I4277" s="534"/>
      <c r="J4277" s="534"/>
      <c r="K4277" s="534"/>
      <c r="L4277" s="534"/>
      <c r="M4277" s="535"/>
    </row>
    <row r="4278" spans="2:13" s="254" customFormat="1" ht="27.75" customHeight="1" thickBot="1" x14ac:dyDescent="0.25">
      <c r="B4278" s="533" t="s">
        <v>273</v>
      </c>
      <c r="C4278" s="534"/>
      <c r="D4278" s="534"/>
      <c r="E4278" s="535"/>
      <c r="F4278" s="533" t="e">
        <f>F4276*(1+F4277)</f>
        <v>#REF!</v>
      </c>
      <c r="G4278" s="534"/>
      <c r="H4278" s="534"/>
      <c r="I4278" s="534"/>
      <c r="J4278" s="533" t="e">
        <f>J4276*(1+F4277)</f>
        <v>#REF!</v>
      </c>
      <c r="K4278" s="534"/>
      <c r="L4278" s="534"/>
      <c r="M4278" s="535"/>
    </row>
    <row r="4279" spans="2:13" s="254" customFormat="1" ht="27.75" customHeight="1" thickBot="1" x14ac:dyDescent="0.25">
      <c r="B4279" s="532" t="s">
        <v>191</v>
      </c>
      <c r="C4279" s="532"/>
      <c r="D4279" s="532"/>
      <c r="E4279" s="532"/>
      <c r="F4279" s="533" t="e">
        <f>#REF!*(#REF!*#REF!+#REF!*#REF!)</f>
        <v>#REF!</v>
      </c>
      <c r="G4279" s="534"/>
      <c r="H4279" s="535"/>
      <c r="I4279" s="532" t="e">
        <f>#REF!</f>
        <v>#REF!</v>
      </c>
      <c r="J4279" s="533"/>
      <c r="K4279" s="263" t="s">
        <v>230</v>
      </c>
      <c r="L4279" s="535" t="e">
        <f>B4250</f>
        <v>#REF!</v>
      </c>
      <c r="M4279" s="532"/>
    </row>
    <row r="4280" spans="2:13" s="254" customFormat="1" ht="45" customHeight="1" thickBot="1" x14ac:dyDescent="0.25">
      <c r="B4280" s="253"/>
      <c r="C4280" s="253"/>
      <c r="D4280" s="253"/>
      <c r="E4280" s="253"/>
      <c r="F4280" s="253"/>
      <c r="G4280" s="253"/>
      <c r="H4280" s="253"/>
      <c r="I4280" s="253"/>
      <c r="J4280" s="253"/>
      <c r="K4280" s="253"/>
      <c r="L4280" s="253"/>
      <c r="M4280" s="253"/>
    </row>
    <row r="4281" spans="2:13" s="254" customFormat="1" ht="27.75" customHeight="1" thickBot="1" x14ac:dyDescent="0.25">
      <c r="B4281" s="542" t="s">
        <v>128</v>
      </c>
      <c r="C4281" s="543"/>
      <c r="D4281" s="543"/>
      <c r="E4281" s="544"/>
      <c r="F4281" s="253"/>
      <c r="G4281" s="253"/>
      <c r="H4281" s="253"/>
      <c r="I4281" s="253"/>
      <c r="J4281" s="253"/>
      <c r="K4281" s="253"/>
      <c r="L4281" s="253"/>
      <c r="M4281" s="253"/>
    </row>
    <row r="4282" spans="2:13" s="254" customFormat="1" ht="27.75" customHeight="1" x14ac:dyDescent="0.2">
      <c r="B4282" s="545" t="e">
        <f>#REF!</f>
        <v>#REF!</v>
      </c>
      <c r="C4282" s="546"/>
      <c r="D4282" s="547"/>
      <c r="E4282" s="548"/>
      <c r="F4282" s="552" t="s">
        <v>240</v>
      </c>
      <c r="G4282" s="553"/>
      <c r="H4282" s="553"/>
      <c r="I4282" s="554"/>
      <c r="J4282" s="552" t="s">
        <v>239</v>
      </c>
      <c r="K4282" s="553"/>
      <c r="L4282" s="553"/>
      <c r="M4282" s="554"/>
    </row>
    <row r="4283" spans="2:13" s="254" customFormat="1" ht="27.75" customHeight="1" thickBot="1" x14ac:dyDescent="0.25">
      <c r="B4283" s="549"/>
      <c r="C4283" s="550"/>
      <c r="D4283" s="550"/>
      <c r="E4283" s="551"/>
      <c r="F4283" s="255" t="s">
        <v>149</v>
      </c>
      <c r="G4283" s="256" t="s">
        <v>151</v>
      </c>
      <c r="H4283" s="256" t="s">
        <v>96</v>
      </c>
      <c r="I4283" s="257" t="s">
        <v>150</v>
      </c>
      <c r="J4283" s="255" t="s">
        <v>149</v>
      </c>
      <c r="K4283" s="256" t="s">
        <v>151</v>
      </c>
      <c r="L4283" s="256" t="s">
        <v>96</v>
      </c>
      <c r="M4283" s="257" t="s">
        <v>150</v>
      </c>
    </row>
    <row r="4284" spans="2:13" s="254" customFormat="1" ht="27.75" customHeight="1" thickTop="1" x14ac:dyDescent="0.2">
      <c r="B4284" s="540" t="s">
        <v>241</v>
      </c>
      <c r="C4284" s="541"/>
      <c r="D4284" s="264"/>
      <c r="E4284" s="237" t="s">
        <v>242</v>
      </c>
      <c r="F4284" s="258" t="e">
        <f>IF(#REF!&gt;=1,IF(#REF!&gt;=1,#REF!),IF(#REF!&gt;=0,"",))</f>
        <v>#REF!</v>
      </c>
      <c r="G4284" s="241" t="e">
        <f>保全管理データ!N7395</f>
        <v>#REF!</v>
      </c>
      <c r="H4284" s="259" t="e">
        <f>IF(#REF!="無","",IF(#REF!="","",IF(#REF!="悪環境における作業",0.2,IF(#REF!="高所又は地下作業",0.1,IF(#REF!="錯綜場所作業",0.3,IF(#REF!="複雑な制約のある作業",0.4,IF(#REF!="単純な制約のある作業",0.2,0)))))))</f>
        <v>#REF!</v>
      </c>
      <c r="I4284" s="260" t="e">
        <f>IF(F4284="","",F4284*G4284*(1+IF(H4284="",0,H4284)))</f>
        <v>#REF!</v>
      </c>
      <c r="J4284" s="258" t="e">
        <f>IF(#REF!&gt;=1,IF(#REF!&gt;=1,#REF!),IF(#REF!&gt;=0,"",))</f>
        <v>#REF!</v>
      </c>
      <c r="K4284" s="241" t="e">
        <f>保全管理データ!N7422</f>
        <v>#REF!</v>
      </c>
      <c r="L4284" s="259" t="e">
        <f>IF(#REF!="","",IF(#REF!="悪環境における作業",0.2,IF(#REF!="高所又は地下作業",0.1,IF(#REF!="錯綜場所作業",0.3,IF(#REF!="複雑な制約のある作業",0.4,IF(#REF!="単純な制約のある作業",0.2,0))))))</f>
        <v>#REF!</v>
      </c>
      <c r="M4284" s="260" t="e">
        <f>IF(J4284="","",J4284*K4284*(1+IF(L4284="",0,L4284)))</f>
        <v>#REF!</v>
      </c>
    </row>
    <row r="4285" spans="2:13" s="254" customFormat="1" ht="27.75" customHeight="1" x14ac:dyDescent="0.2">
      <c r="B4285" s="536" t="s">
        <v>243</v>
      </c>
      <c r="C4285" s="537"/>
      <c r="D4285" s="265"/>
      <c r="E4285" s="224" t="s">
        <v>242</v>
      </c>
      <c r="F4285" s="258" t="e">
        <f>IF(#REF!&gt;=1,IF(#REF!&gt;=1,#REF!),IF(#REF!&gt;=0,"",))</f>
        <v>#REF!</v>
      </c>
      <c r="G4285" s="241" t="e">
        <f>保全管理データ!N7396</f>
        <v>#REF!</v>
      </c>
      <c r="H4285" s="259" t="e">
        <f>IF(#REF!="無","",IF(#REF!="","",IF(#REF!="悪環境における作業",0.2,IF(#REF!="高所又は地下作業",0.1,IF(#REF!="錯綜場所作業",0.3,IF(#REF!="複雑な制約のある作業",0.4,IF(#REF!="単純な制約のある作業",0.2,0)))))))</f>
        <v>#REF!</v>
      </c>
      <c r="I4285" s="260" t="e">
        <f t="shared" ref="I4285:I4307" si="265">IF(F4285="","",F4285*G4285*(1+IF(H4285="",0,H4285)))</f>
        <v>#REF!</v>
      </c>
      <c r="J4285" s="258" t="e">
        <f>IF(#REF!&gt;=1,IF(#REF!&gt;=1,#REF!),IF(#REF!&gt;=0,"",))</f>
        <v>#REF!</v>
      </c>
      <c r="K4285" s="241" t="e">
        <f>保全管理データ!N7423</f>
        <v>#REF!</v>
      </c>
      <c r="L4285" s="259" t="e">
        <f>IF(#REF!="","",IF(#REF!="悪環境における作業",0.2,IF(#REF!="高所又は地下作業",0.1,IF(#REF!="錯綜場所作業",0.3,IF(#REF!="複雑な制約のある作業",0.4,IF(#REF!="単純な制約のある作業",0.2,0))))))</f>
        <v>#REF!</v>
      </c>
      <c r="M4285" s="260" t="e">
        <f t="shared" ref="M4285:M4307" si="266">IF(J4285="","",J4285*K4285*(1+IF(L4285="",0,L4285)))</f>
        <v>#REF!</v>
      </c>
    </row>
    <row r="4286" spans="2:13" s="254" customFormat="1" ht="27.75" customHeight="1" x14ac:dyDescent="0.2">
      <c r="B4286" s="536" t="s">
        <v>249</v>
      </c>
      <c r="C4286" s="537"/>
      <c r="D4286" s="265"/>
      <c r="E4286" s="224" t="s">
        <v>244</v>
      </c>
      <c r="F4286" s="258" t="e">
        <f>IF(#REF!&gt;=1,IF(#REF!&gt;=1,#REF!),IF(#REF!&gt;=0,"",))</f>
        <v>#REF!</v>
      </c>
      <c r="G4286" s="241" t="e">
        <f>保全管理データ!N7397</f>
        <v>#REF!</v>
      </c>
      <c r="H4286" s="259" t="e">
        <f>IF(#REF!="無","",IF(#REF!="","",IF(#REF!="悪環境における作業",0.2,IF(#REF!="高所又は地下作業",0.1,IF(#REF!="錯綜場所作業",0.3,IF(#REF!="複雑な制約のある作業",0.4,IF(#REF!="単純な制約のある作業",0.2,0)))))))</f>
        <v>#REF!</v>
      </c>
      <c r="I4286" s="260" t="e">
        <f t="shared" si="265"/>
        <v>#REF!</v>
      </c>
      <c r="J4286" s="258" t="e">
        <f>IF(#REF!&gt;=1,IF(#REF!&gt;=1,#REF!),IF(#REF!&gt;=0,"",))</f>
        <v>#REF!</v>
      </c>
      <c r="K4286" s="241" t="e">
        <f>保全管理データ!N7424</f>
        <v>#REF!</v>
      </c>
      <c r="L4286" s="259" t="e">
        <f>IF(#REF!="","",IF(#REF!="悪環境における作業",0.2,IF(#REF!="高所又は地下作業",0.1,IF(#REF!="錯綜場所作業",0.3,IF(#REF!="複雑な制約のある作業",0.4,IF(#REF!="単純な制約のある作業",0.2,0))))))</f>
        <v>#REF!</v>
      </c>
      <c r="M4286" s="260" t="e">
        <f t="shared" si="266"/>
        <v>#REF!</v>
      </c>
    </row>
    <row r="4287" spans="2:13" s="254" customFormat="1" ht="27.75" customHeight="1" x14ac:dyDescent="0.2">
      <c r="B4287" s="536" t="s">
        <v>250</v>
      </c>
      <c r="C4287" s="537"/>
      <c r="D4287" s="265"/>
      <c r="E4287" s="224" t="s">
        <v>244</v>
      </c>
      <c r="F4287" s="258" t="e">
        <f>IF(#REF!&gt;=1,IF(#REF!&gt;=1,#REF!),IF(#REF!&gt;=0,"",))</f>
        <v>#REF!</v>
      </c>
      <c r="G4287" s="241" t="e">
        <f>保全管理データ!N7398</f>
        <v>#REF!</v>
      </c>
      <c r="H4287" s="259" t="e">
        <f>IF(#REF!="無","",IF(#REF!="","",IF(#REF!="悪環境における作業",0.2,IF(#REF!="高所又は地下作業",0.1,IF(#REF!="錯綜場所作業",0.3,IF(#REF!="複雑な制約のある作業",0.4,IF(#REF!="単純な制約のある作業",0.2,0)))))))</f>
        <v>#REF!</v>
      </c>
      <c r="I4287" s="260" t="e">
        <f t="shared" si="265"/>
        <v>#REF!</v>
      </c>
      <c r="J4287" s="258" t="e">
        <f>IF(#REF!&gt;=1,IF(#REF!&gt;=1,#REF!),IF(#REF!&gt;=0,"",))</f>
        <v>#REF!</v>
      </c>
      <c r="K4287" s="241" t="e">
        <f>保全管理データ!N7425</f>
        <v>#REF!</v>
      </c>
      <c r="L4287" s="259" t="e">
        <f>IF(#REF!="","",IF(#REF!="悪環境における作業",0.2,IF(#REF!="高所又は地下作業",0.1,IF(#REF!="錯綜場所作業",0.3,IF(#REF!="複雑な制約のある作業",0.4,IF(#REF!="単純な制約のある作業",0.2,0))))))</f>
        <v>#REF!</v>
      </c>
      <c r="M4287" s="260" t="e">
        <f t="shared" si="266"/>
        <v>#REF!</v>
      </c>
    </row>
    <row r="4288" spans="2:13" s="254" customFormat="1" ht="27.75" customHeight="1" x14ac:dyDescent="0.2">
      <c r="B4288" s="536" t="s">
        <v>251</v>
      </c>
      <c r="C4288" s="537"/>
      <c r="D4288" s="265"/>
      <c r="E4288" s="224" t="s">
        <v>242</v>
      </c>
      <c r="F4288" s="258" t="e">
        <f>IF(#REF!&gt;=1,IF(#REF!&gt;=1,#REF!),IF(#REF!&gt;=0,"",))</f>
        <v>#REF!</v>
      </c>
      <c r="G4288" s="241" t="e">
        <f>保全管理データ!N7399</f>
        <v>#REF!</v>
      </c>
      <c r="H4288" s="259" t="e">
        <f>IF(#REF!="無","",IF(#REF!="","",IF(#REF!="悪環境における作業",0.2,IF(#REF!="高所又は地下作業",0.1,IF(#REF!="錯綜場所作業",0.3,IF(#REF!="複雑な制約のある作業",0.4,IF(#REF!="単純な制約のある作業",0.2,0)))))))</f>
        <v>#REF!</v>
      </c>
      <c r="I4288" s="260" t="e">
        <f t="shared" si="265"/>
        <v>#REF!</v>
      </c>
      <c r="J4288" s="258" t="e">
        <f>IF(#REF!&gt;=1,IF(#REF!&gt;=1,#REF!),IF(#REF!&gt;=0,"",))</f>
        <v>#REF!</v>
      </c>
      <c r="K4288" s="241" t="e">
        <f>保全管理データ!N7426</f>
        <v>#REF!</v>
      </c>
      <c r="L4288" s="259" t="e">
        <f>IF(#REF!="","",IF(#REF!="悪環境における作業",0.2,IF(#REF!="高所又は地下作業",0.1,IF(#REF!="錯綜場所作業",0.3,IF(#REF!="複雑な制約のある作業",0.4,IF(#REF!="単純な制約のある作業",0.2,0))))))</f>
        <v>#REF!</v>
      </c>
      <c r="M4288" s="260" t="e">
        <f t="shared" si="266"/>
        <v>#REF!</v>
      </c>
    </row>
    <row r="4289" spans="2:13" s="254" customFormat="1" ht="27.75" customHeight="1" x14ac:dyDescent="0.2">
      <c r="B4289" s="536" t="s">
        <v>252</v>
      </c>
      <c r="C4289" s="537"/>
      <c r="D4289" s="265"/>
      <c r="E4289" s="224" t="s">
        <v>244</v>
      </c>
      <c r="F4289" s="258" t="e">
        <f>IF(#REF!&gt;=1,IF(#REF!&gt;=1,#REF!),IF(#REF!&gt;=0,"",))</f>
        <v>#REF!</v>
      </c>
      <c r="G4289" s="241" t="e">
        <f>保全管理データ!N7400</f>
        <v>#REF!</v>
      </c>
      <c r="H4289" s="259" t="e">
        <f>IF(#REF!="無","",IF(#REF!="","",IF(#REF!="悪環境における作業",0.2,IF(#REF!="高所又は地下作業",0.1,IF(#REF!="錯綜場所作業",0.3,IF(#REF!="複雑な制約のある作業",0.4,IF(#REF!="単純な制約のある作業",0.2,0)))))))</f>
        <v>#REF!</v>
      </c>
      <c r="I4289" s="260" t="e">
        <f t="shared" si="265"/>
        <v>#REF!</v>
      </c>
      <c r="J4289" s="258" t="e">
        <f>IF(#REF!&gt;=1,IF(#REF!&gt;=1,#REF!),IF(#REF!&gt;=0,"",))</f>
        <v>#REF!</v>
      </c>
      <c r="K4289" s="241" t="e">
        <f>保全管理データ!N7427</f>
        <v>#REF!</v>
      </c>
      <c r="L4289" s="259" t="e">
        <f>IF(#REF!="","",IF(#REF!="悪環境における作業",0.2,IF(#REF!="高所又は地下作業",0.1,IF(#REF!="錯綜場所作業",0.3,IF(#REF!="複雑な制約のある作業",0.4,IF(#REF!="単純な制約のある作業",0.2,0))))))</f>
        <v>#REF!</v>
      </c>
      <c r="M4289" s="260" t="e">
        <f t="shared" si="266"/>
        <v>#REF!</v>
      </c>
    </row>
    <row r="4290" spans="2:13" s="254" customFormat="1" ht="27.75" customHeight="1" x14ac:dyDescent="0.2">
      <c r="B4290" s="536" t="s">
        <v>253</v>
      </c>
      <c r="C4290" s="537"/>
      <c r="D4290" s="265"/>
      <c r="E4290" s="224" t="s">
        <v>242</v>
      </c>
      <c r="F4290" s="258" t="e">
        <f>IF(#REF!&gt;=1,IF(#REF!&gt;=1,#REF!),IF(#REF!&gt;=0,"",))</f>
        <v>#REF!</v>
      </c>
      <c r="G4290" s="241" t="e">
        <f>保全管理データ!N7401</f>
        <v>#REF!</v>
      </c>
      <c r="H4290" s="259" t="e">
        <f>IF(#REF!="無","",IF(#REF!="","",IF(#REF!="悪環境における作業",0.2,IF(#REF!="高所又は地下作業",0.1,IF(#REF!="錯綜場所作業",0.3,IF(#REF!="複雑な制約のある作業",0.4,IF(#REF!="単純な制約のある作業",0.2,0)))))))</f>
        <v>#REF!</v>
      </c>
      <c r="I4290" s="260" t="e">
        <f t="shared" si="265"/>
        <v>#REF!</v>
      </c>
      <c r="J4290" s="258" t="e">
        <f>IF(#REF!&gt;=1,IF(#REF!&gt;=1,#REF!),IF(#REF!&gt;=0,"",))</f>
        <v>#REF!</v>
      </c>
      <c r="K4290" s="241" t="e">
        <f>保全管理データ!N7428</f>
        <v>#REF!</v>
      </c>
      <c r="L4290" s="259" t="e">
        <f>IF(#REF!="","",IF(#REF!="悪環境における作業",0.2,IF(#REF!="高所又は地下作業",0.1,IF(#REF!="錯綜場所作業",0.3,IF(#REF!="複雑な制約のある作業",0.4,IF(#REF!="単純な制約のある作業",0.2,0))))))</f>
        <v>#REF!</v>
      </c>
      <c r="M4290" s="260" t="e">
        <f t="shared" si="266"/>
        <v>#REF!</v>
      </c>
    </row>
    <row r="4291" spans="2:13" s="254" customFormat="1" ht="27.75" customHeight="1" x14ac:dyDescent="0.2">
      <c r="B4291" s="536" t="s">
        <v>254</v>
      </c>
      <c r="C4291" s="537"/>
      <c r="D4291" s="265"/>
      <c r="E4291" s="224" t="s">
        <v>242</v>
      </c>
      <c r="F4291" s="258" t="e">
        <f>IF(#REF!&gt;=1,IF(#REF!&gt;=1,#REF!),IF(#REF!&gt;=0,"",))</f>
        <v>#REF!</v>
      </c>
      <c r="G4291" s="241" t="e">
        <f>保全管理データ!N7402</f>
        <v>#REF!</v>
      </c>
      <c r="H4291" s="259" t="e">
        <f>IF(#REF!="無","",IF(#REF!="","",IF(#REF!="悪環境における作業",0.2,IF(#REF!="高所又は地下作業",0.1,IF(#REF!="錯綜場所作業",0.3,IF(#REF!="複雑な制約のある作業",0.4,IF(#REF!="単純な制約のある作業",0.2,0)))))))</f>
        <v>#REF!</v>
      </c>
      <c r="I4291" s="260" t="e">
        <f t="shared" si="265"/>
        <v>#REF!</v>
      </c>
      <c r="J4291" s="258" t="e">
        <f>IF(#REF!&gt;=1,IF(#REF!&gt;=1,#REF!),IF(#REF!&gt;=0,"",))</f>
        <v>#REF!</v>
      </c>
      <c r="K4291" s="241" t="e">
        <f>保全管理データ!N7429</f>
        <v>#REF!</v>
      </c>
      <c r="L4291" s="259" t="e">
        <f>IF(#REF!="","",IF(#REF!="悪環境における作業",0.2,IF(#REF!="高所又は地下作業",0.1,IF(#REF!="錯綜場所作業",0.3,IF(#REF!="複雑な制約のある作業",0.4,IF(#REF!="単純な制約のある作業",0.2,0))))))</f>
        <v>#REF!</v>
      </c>
      <c r="M4291" s="260" t="e">
        <f t="shared" si="266"/>
        <v>#REF!</v>
      </c>
    </row>
    <row r="4292" spans="2:13" s="254" customFormat="1" ht="27.75" customHeight="1" x14ac:dyDescent="0.2">
      <c r="B4292" s="536" t="s">
        <v>255</v>
      </c>
      <c r="C4292" s="537"/>
      <c r="D4292" s="265"/>
      <c r="E4292" s="224" t="s">
        <v>245</v>
      </c>
      <c r="F4292" s="258" t="e">
        <f>IF(#REF!&gt;=1,IF(#REF!&gt;=1,#REF!),IF(#REF!&gt;=0,"",))</f>
        <v>#REF!</v>
      </c>
      <c r="G4292" s="241" t="e">
        <f>保全管理データ!N7403</f>
        <v>#REF!</v>
      </c>
      <c r="H4292" s="259" t="e">
        <f>IF(#REF!="無","",IF(#REF!="","",IF(#REF!="悪環境における作業",0.2,IF(#REF!="高所又は地下作業",0.1,IF(#REF!="錯綜場所作業",0.3,IF(#REF!="複雑な制約のある作業",0.4,IF(#REF!="単純な制約のある作業",0.2,0)))))))</f>
        <v>#REF!</v>
      </c>
      <c r="I4292" s="260" t="e">
        <f t="shared" si="265"/>
        <v>#REF!</v>
      </c>
      <c r="J4292" s="258" t="e">
        <f>IF(#REF!&gt;=1,IF(#REF!&gt;=1,#REF!),IF(#REF!&gt;=0,"",))</f>
        <v>#REF!</v>
      </c>
      <c r="K4292" s="241" t="e">
        <f>保全管理データ!N7430</f>
        <v>#REF!</v>
      </c>
      <c r="L4292" s="259" t="e">
        <f>IF(#REF!="","",IF(#REF!="悪環境における作業",0.2,IF(#REF!="高所又は地下作業",0.1,IF(#REF!="錯綜場所作業",0.3,IF(#REF!="複雑な制約のある作業",0.4,IF(#REF!="単純な制約のある作業",0.2,0))))))</f>
        <v>#REF!</v>
      </c>
      <c r="M4292" s="260" t="e">
        <f t="shared" si="266"/>
        <v>#REF!</v>
      </c>
    </row>
    <row r="4293" spans="2:13" s="254" customFormat="1" ht="27.75" customHeight="1" x14ac:dyDescent="0.2">
      <c r="B4293" s="536" t="s">
        <v>256</v>
      </c>
      <c r="C4293" s="537"/>
      <c r="D4293" s="265"/>
      <c r="E4293" s="224" t="s">
        <v>242</v>
      </c>
      <c r="F4293" s="258" t="e">
        <f>IF(#REF!&gt;=1,IF(#REF!&gt;=1,#REF!),IF(#REF!&gt;=0,"",))</f>
        <v>#REF!</v>
      </c>
      <c r="G4293" s="241" t="e">
        <f>保全管理データ!N7404</f>
        <v>#REF!</v>
      </c>
      <c r="H4293" s="259" t="e">
        <f>IF(#REF!="無","",IF(#REF!="","",IF(#REF!="悪環境における作業",0.2,IF(#REF!="高所又は地下作業",0.1,IF(#REF!="錯綜場所作業",0.3,IF(#REF!="複雑な制約のある作業",0.4,IF(#REF!="単純な制約のある作業",0.2,0)))))))</f>
        <v>#REF!</v>
      </c>
      <c r="I4293" s="260" t="e">
        <f t="shared" si="265"/>
        <v>#REF!</v>
      </c>
      <c r="J4293" s="258" t="e">
        <f>IF(#REF!&gt;=1,IF(#REF!&gt;=1,#REF!),IF(#REF!&gt;=0,"",))</f>
        <v>#REF!</v>
      </c>
      <c r="K4293" s="241" t="e">
        <f>保全管理データ!N7431</f>
        <v>#REF!</v>
      </c>
      <c r="L4293" s="259" t="e">
        <f>IF(#REF!="","",IF(#REF!="悪環境における作業",0.2,IF(#REF!="高所又は地下作業",0.1,IF(#REF!="錯綜場所作業",0.3,IF(#REF!="複雑な制約のある作業",0.4,IF(#REF!="単純な制約のある作業",0.2,0))))))</f>
        <v>#REF!</v>
      </c>
      <c r="M4293" s="260" t="e">
        <f t="shared" si="266"/>
        <v>#REF!</v>
      </c>
    </row>
    <row r="4294" spans="2:13" s="254" customFormat="1" ht="27.75" customHeight="1" x14ac:dyDescent="0.2">
      <c r="B4294" s="536" t="s">
        <v>257</v>
      </c>
      <c r="C4294" s="537"/>
      <c r="D4294" s="265"/>
      <c r="E4294" s="224" t="s">
        <v>245</v>
      </c>
      <c r="F4294" s="258" t="e">
        <f>IF(#REF!&gt;=1,IF(#REF!&gt;=1,#REF!),IF(#REF!&gt;=0,"",))</f>
        <v>#REF!</v>
      </c>
      <c r="G4294" s="241" t="e">
        <f>保全管理データ!N7405</f>
        <v>#REF!</v>
      </c>
      <c r="H4294" s="259" t="e">
        <f>IF(#REF!="無","",IF(#REF!="","",IF(#REF!="悪環境における作業",0.2,IF(#REF!="高所又は地下作業",0.1,IF(#REF!="錯綜場所作業",0.3,IF(#REF!="複雑な制約のある作業",0.4,IF(#REF!="単純な制約のある作業",0.2,0)))))))</f>
        <v>#REF!</v>
      </c>
      <c r="I4294" s="260" t="e">
        <f t="shared" si="265"/>
        <v>#REF!</v>
      </c>
      <c r="J4294" s="258" t="e">
        <f>IF(#REF!&gt;=1,IF(#REF!&gt;=1,#REF!),IF(#REF!&gt;=0,"",))</f>
        <v>#REF!</v>
      </c>
      <c r="K4294" s="241" t="e">
        <f>保全管理データ!N7432</f>
        <v>#REF!</v>
      </c>
      <c r="L4294" s="259" t="e">
        <f>IF(#REF!="","",IF(#REF!="悪環境における作業",0.2,IF(#REF!="高所又は地下作業",0.1,IF(#REF!="錯綜場所作業",0.3,IF(#REF!="複雑な制約のある作業",0.4,IF(#REF!="単純な制約のある作業",0.2,0))))))</f>
        <v>#REF!</v>
      </c>
      <c r="M4294" s="260" t="e">
        <f t="shared" si="266"/>
        <v>#REF!</v>
      </c>
    </row>
    <row r="4295" spans="2:13" s="254" customFormat="1" ht="27.75" customHeight="1" x14ac:dyDescent="0.2">
      <c r="B4295" s="536" t="s">
        <v>258</v>
      </c>
      <c r="C4295" s="537"/>
      <c r="D4295" s="265"/>
      <c r="E4295" s="224" t="s">
        <v>245</v>
      </c>
      <c r="F4295" s="258" t="e">
        <f>IF(#REF!&gt;=1,IF(#REF!&gt;=1,#REF!),IF(#REF!&gt;=0,"",))</f>
        <v>#REF!</v>
      </c>
      <c r="G4295" s="241" t="e">
        <f>保全管理データ!N7406</f>
        <v>#REF!</v>
      </c>
      <c r="H4295" s="259" t="e">
        <f>IF(#REF!="無","",IF(#REF!="","",IF(#REF!="悪環境における作業",0.2,IF(#REF!="高所又は地下作業",0.1,IF(#REF!="錯綜場所作業",0.3,IF(#REF!="複雑な制約のある作業",0.4,IF(#REF!="単純な制約のある作業",0.2,0)))))))</f>
        <v>#REF!</v>
      </c>
      <c r="I4295" s="260" t="e">
        <f t="shared" si="265"/>
        <v>#REF!</v>
      </c>
      <c r="J4295" s="258" t="e">
        <f>IF(#REF!&gt;=1,IF(#REF!&gt;=1,#REF!),IF(#REF!&gt;=0,"",))</f>
        <v>#REF!</v>
      </c>
      <c r="K4295" s="241" t="e">
        <f>保全管理データ!N7433</f>
        <v>#REF!</v>
      </c>
      <c r="L4295" s="259" t="e">
        <f>IF(#REF!="","",IF(#REF!="悪環境における作業",0.2,IF(#REF!="高所又は地下作業",0.1,IF(#REF!="錯綜場所作業",0.3,IF(#REF!="複雑な制約のある作業",0.4,IF(#REF!="単純な制約のある作業",0.2,0))))))</f>
        <v>#REF!</v>
      </c>
      <c r="M4295" s="260" t="e">
        <f t="shared" si="266"/>
        <v>#REF!</v>
      </c>
    </row>
    <row r="4296" spans="2:13" s="254" customFormat="1" ht="27.75" customHeight="1" x14ac:dyDescent="0.2">
      <c r="B4296" s="536" t="s">
        <v>259</v>
      </c>
      <c r="C4296" s="537"/>
      <c r="D4296" s="265"/>
      <c r="E4296" s="224" t="s">
        <v>245</v>
      </c>
      <c r="F4296" s="258" t="e">
        <f>IF(#REF!&gt;=1,IF(#REF!&gt;=1,#REF!),IF(#REF!&gt;=0,"",))</f>
        <v>#REF!</v>
      </c>
      <c r="G4296" s="241" t="e">
        <f>保全管理データ!N7407</f>
        <v>#REF!</v>
      </c>
      <c r="H4296" s="259" t="e">
        <f>IF(#REF!="無","",IF(#REF!="","",IF(#REF!="悪環境における作業",0.2,IF(#REF!="高所又は地下作業",0.1,IF(#REF!="錯綜場所作業",0.3,IF(#REF!="複雑な制約のある作業",0.4,IF(#REF!="単純な制約のある作業",0.2,0)))))))</f>
        <v>#REF!</v>
      </c>
      <c r="I4296" s="260" t="e">
        <f t="shared" si="265"/>
        <v>#REF!</v>
      </c>
      <c r="J4296" s="258" t="e">
        <f>IF(#REF!&gt;=1,IF(#REF!&gt;=1,#REF!),IF(#REF!&gt;=0,"",))</f>
        <v>#REF!</v>
      </c>
      <c r="K4296" s="241" t="e">
        <f>保全管理データ!N7434</f>
        <v>#REF!</v>
      </c>
      <c r="L4296" s="259" t="e">
        <f>IF(#REF!="","",IF(#REF!="悪環境における作業",0.2,IF(#REF!="高所又は地下作業",0.1,IF(#REF!="錯綜場所作業",0.3,IF(#REF!="複雑な制約のある作業",0.4,IF(#REF!="単純な制約のある作業",0.2,0))))))</f>
        <v>#REF!</v>
      </c>
      <c r="M4296" s="260" t="e">
        <f t="shared" si="266"/>
        <v>#REF!</v>
      </c>
    </row>
    <row r="4297" spans="2:13" s="254" customFormat="1" ht="27.75" customHeight="1" x14ac:dyDescent="0.2">
      <c r="B4297" s="536" t="s">
        <v>260</v>
      </c>
      <c r="C4297" s="537"/>
      <c r="D4297" s="265"/>
      <c r="E4297" s="224" t="s">
        <v>248</v>
      </c>
      <c r="F4297" s="258" t="e">
        <f>IF(#REF!&gt;=1,IF(#REF!&gt;=1,#REF!),IF(#REF!&gt;=0,"",))</f>
        <v>#REF!</v>
      </c>
      <c r="G4297" s="241" t="e">
        <f>保全管理データ!N7408</f>
        <v>#REF!</v>
      </c>
      <c r="H4297" s="259" t="e">
        <f>IF(#REF!="無","",IF(#REF!="","",IF(#REF!="悪環境における作業",0.2,IF(#REF!="高所又は地下作業",0.1,IF(#REF!="錯綜場所作業",0.3,IF(#REF!="複雑な制約のある作業",0.4,IF(#REF!="単純な制約のある作業",0.2,0)))))))</f>
        <v>#REF!</v>
      </c>
      <c r="I4297" s="260" t="e">
        <f t="shared" si="265"/>
        <v>#REF!</v>
      </c>
      <c r="J4297" s="258" t="e">
        <f>IF(#REF!&gt;=1,IF(#REF!&gt;=1,#REF!),IF(#REF!&gt;=0,"",))</f>
        <v>#REF!</v>
      </c>
      <c r="K4297" s="241" t="e">
        <f>保全管理データ!N7435</f>
        <v>#REF!</v>
      </c>
      <c r="L4297" s="259" t="e">
        <f>IF(#REF!="","",IF(#REF!="悪環境における作業",0.2,IF(#REF!="高所又は地下作業",0.1,IF(#REF!="錯綜場所作業",0.3,IF(#REF!="複雑な制約のある作業",0.4,IF(#REF!="単純な制約のある作業",0.2,0))))))</f>
        <v>#REF!</v>
      </c>
      <c r="M4297" s="260" t="e">
        <f t="shared" si="266"/>
        <v>#REF!</v>
      </c>
    </row>
    <row r="4298" spans="2:13" s="254" customFormat="1" ht="27.75" customHeight="1" x14ac:dyDescent="0.2">
      <c r="B4298" s="536" t="s">
        <v>261</v>
      </c>
      <c r="C4298" s="537"/>
      <c r="D4298" s="265"/>
      <c r="E4298" s="224" t="s">
        <v>247</v>
      </c>
      <c r="F4298" s="258" t="e">
        <f>IF(#REF!&gt;=1,IF(#REF!&gt;=1,#REF!),IF(#REF!&gt;=0,"",))</f>
        <v>#REF!</v>
      </c>
      <c r="G4298" s="241" t="e">
        <f>保全管理データ!N7409</f>
        <v>#REF!</v>
      </c>
      <c r="H4298" s="259" t="e">
        <f>IF(#REF!="無","",IF(#REF!="","",IF(#REF!="悪環境における作業",0.2,IF(#REF!="高所又は地下作業",0.1,IF(#REF!="錯綜場所作業",0.3,IF(#REF!="複雑な制約のある作業",0.4,IF(#REF!="単純な制約のある作業",0.2,0)))))))</f>
        <v>#REF!</v>
      </c>
      <c r="I4298" s="260" t="e">
        <f t="shared" si="265"/>
        <v>#REF!</v>
      </c>
      <c r="J4298" s="258" t="e">
        <f>IF(#REF!&gt;=1,IF(#REF!&gt;=1,#REF!),IF(#REF!&gt;=0,"",))</f>
        <v>#REF!</v>
      </c>
      <c r="K4298" s="241" t="e">
        <f>保全管理データ!N7436</f>
        <v>#REF!</v>
      </c>
      <c r="L4298" s="259" t="e">
        <f>IF(#REF!="","",IF(#REF!="悪環境における作業",0.2,IF(#REF!="高所又は地下作業",0.1,IF(#REF!="錯綜場所作業",0.3,IF(#REF!="複雑な制約のある作業",0.4,IF(#REF!="単純な制約のある作業",0.2,0))))))</f>
        <v>#REF!</v>
      </c>
      <c r="M4298" s="260" t="e">
        <f t="shared" si="266"/>
        <v>#REF!</v>
      </c>
    </row>
    <row r="4299" spans="2:13" s="254" customFormat="1" ht="27.75" customHeight="1" x14ac:dyDescent="0.2">
      <c r="B4299" s="536" t="s">
        <v>262</v>
      </c>
      <c r="C4299" s="537"/>
      <c r="D4299" s="265"/>
      <c r="E4299" s="224" t="s">
        <v>245</v>
      </c>
      <c r="F4299" s="258" t="e">
        <f>IF(#REF!&gt;=1,IF(#REF!&gt;=1,#REF!),IF(#REF!&gt;=0,"",))</f>
        <v>#REF!</v>
      </c>
      <c r="G4299" s="241" t="e">
        <f>保全管理データ!N7410</f>
        <v>#REF!</v>
      </c>
      <c r="H4299" s="259" t="e">
        <f>IF(#REF!="無","",IF(#REF!="","",IF(#REF!="悪環境における作業",0.2,IF(#REF!="高所又は地下作業",0.1,IF(#REF!="錯綜場所作業",0.3,IF(#REF!="複雑な制約のある作業",0.4,IF(#REF!="単純な制約のある作業",0.2,0)))))))</f>
        <v>#REF!</v>
      </c>
      <c r="I4299" s="260" t="e">
        <f t="shared" si="265"/>
        <v>#REF!</v>
      </c>
      <c r="J4299" s="258" t="e">
        <f>IF(#REF!&gt;=1,IF(#REF!&gt;=1,#REF!),IF(#REF!&gt;=0,"",))</f>
        <v>#REF!</v>
      </c>
      <c r="K4299" s="241" t="e">
        <f>保全管理データ!N7437</f>
        <v>#REF!</v>
      </c>
      <c r="L4299" s="259" t="e">
        <f>IF(#REF!="","",IF(#REF!="悪環境における作業",0.2,IF(#REF!="高所又は地下作業",0.1,IF(#REF!="錯綜場所作業",0.3,IF(#REF!="複雑な制約のある作業",0.4,IF(#REF!="単純な制約のある作業",0.2,0))))))</f>
        <v>#REF!</v>
      </c>
      <c r="M4299" s="260" t="e">
        <f t="shared" si="266"/>
        <v>#REF!</v>
      </c>
    </row>
    <row r="4300" spans="2:13" s="254" customFormat="1" ht="27.75" customHeight="1" x14ac:dyDescent="0.2">
      <c r="B4300" s="536" t="s">
        <v>263</v>
      </c>
      <c r="C4300" s="537"/>
      <c r="D4300" s="265"/>
      <c r="E4300" s="224" t="s">
        <v>245</v>
      </c>
      <c r="F4300" s="258" t="e">
        <f>IF(#REF!&gt;=1,IF(#REF!&gt;=1,#REF!),IF(#REF!&gt;=0,"",))</f>
        <v>#REF!</v>
      </c>
      <c r="G4300" s="241" t="e">
        <f>保全管理データ!N7411</f>
        <v>#REF!</v>
      </c>
      <c r="H4300" s="259" t="e">
        <f>IF(#REF!="無","",IF(#REF!="","",IF(#REF!="悪環境における作業",0.2,IF(#REF!="高所又は地下作業",0.1,IF(#REF!="錯綜場所作業",0.3,IF(#REF!="複雑な制約のある作業",0.4,IF(#REF!="単純な制約のある作業",0.2,0)))))))</f>
        <v>#REF!</v>
      </c>
      <c r="I4300" s="260" t="e">
        <f t="shared" si="265"/>
        <v>#REF!</v>
      </c>
      <c r="J4300" s="258" t="e">
        <f>IF(#REF!&gt;=1,IF(#REF!&gt;=1,#REF!),IF(#REF!&gt;=0,"",))</f>
        <v>#REF!</v>
      </c>
      <c r="K4300" s="241" t="e">
        <f>保全管理データ!N7438</f>
        <v>#REF!</v>
      </c>
      <c r="L4300" s="259" t="e">
        <f>IF(#REF!="","",IF(#REF!="悪環境における作業",0.2,IF(#REF!="高所又は地下作業",0.1,IF(#REF!="錯綜場所作業",0.3,IF(#REF!="複雑な制約のある作業",0.4,IF(#REF!="単純な制約のある作業",0.2,0))))))</f>
        <v>#REF!</v>
      </c>
      <c r="M4300" s="260" t="e">
        <f t="shared" si="266"/>
        <v>#REF!</v>
      </c>
    </row>
    <row r="4301" spans="2:13" s="254" customFormat="1" ht="27.75" customHeight="1" x14ac:dyDescent="0.2">
      <c r="B4301" s="536" t="s">
        <v>264</v>
      </c>
      <c r="C4301" s="537"/>
      <c r="D4301" s="265"/>
      <c r="E4301" s="224" t="s">
        <v>245</v>
      </c>
      <c r="F4301" s="258" t="e">
        <f>IF(#REF!&gt;=1,IF(#REF!&gt;=1,#REF!),IF(#REF!&gt;=0,"",))</f>
        <v>#REF!</v>
      </c>
      <c r="G4301" s="241" t="e">
        <f>保全管理データ!N7412</f>
        <v>#REF!</v>
      </c>
      <c r="H4301" s="259" t="e">
        <f>IF(#REF!="無","",IF(#REF!="","",IF(#REF!="悪環境における作業",0.2,IF(#REF!="高所又は地下作業",0.1,IF(#REF!="錯綜場所作業",0.3,IF(#REF!="複雑な制約のある作業",0.4,IF(#REF!="単純な制約のある作業",0.2,0)))))))</f>
        <v>#REF!</v>
      </c>
      <c r="I4301" s="260" t="e">
        <f t="shared" si="265"/>
        <v>#REF!</v>
      </c>
      <c r="J4301" s="258" t="e">
        <f>IF(#REF!&gt;=1,IF(#REF!&gt;=1,#REF!),IF(#REF!&gt;=0,"",))</f>
        <v>#REF!</v>
      </c>
      <c r="K4301" s="241" t="e">
        <f>保全管理データ!N7439</f>
        <v>#REF!</v>
      </c>
      <c r="L4301" s="259" t="e">
        <f>IF(#REF!="","",IF(#REF!="悪環境における作業",0.2,IF(#REF!="高所又は地下作業",0.1,IF(#REF!="錯綜場所作業",0.3,IF(#REF!="複雑な制約のある作業",0.4,IF(#REF!="単純な制約のある作業",0.2,0))))))</f>
        <v>#REF!</v>
      </c>
      <c r="M4301" s="260" t="e">
        <f t="shared" si="266"/>
        <v>#REF!</v>
      </c>
    </row>
    <row r="4302" spans="2:13" s="254" customFormat="1" ht="27.75" customHeight="1" x14ac:dyDescent="0.2">
      <c r="B4302" s="536" t="s">
        <v>265</v>
      </c>
      <c r="C4302" s="537"/>
      <c r="D4302" s="265"/>
      <c r="E4302" s="224" t="s">
        <v>245</v>
      </c>
      <c r="F4302" s="258" t="e">
        <f>IF(#REF!&gt;=1,IF(#REF!&gt;=1,#REF!),IF(#REF!&gt;=0,"",))</f>
        <v>#REF!</v>
      </c>
      <c r="G4302" s="241" t="e">
        <f>保全管理データ!N7413</f>
        <v>#REF!</v>
      </c>
      <c r="H4302" s="259" t="e">
        <f>IF(#REF!="無","",IF(#REF!="","",IF(#REF!="悪環境における作業",0.2,IF(#REF!="高所又は地下作業",0.1,IF(#REF!="錯綜場所作業",0.3,IF(#REF!="複雑な制約のある作業",0.4,IF(#REF!="単純な制約のある作業",0.2,0)))))))</f>
        <v>#REF!</v>
      </c>
      <c r="I4302" s="260" t="e">
        <f t="shared" si="265"/>
        <v>#REF!</v>
      </c>
      <c r="J4302" s="258" t="e">
        <f>IF(#REF!&gt;=1,IF(#REF!&gt;=1,#REF!),IF(#REF!&gt;=0,"",))</f>
        <v>#REF!</v>
      </c>
      <c r="K4302" s="241" t="e">
        <f>保全管理データ!N7440</f>
        <v>#REF!</v>
      </c>
      <c r="L4302" s="259" t="e">
        <f>IF(#REF!="","",IF(#REF!="悪環境における作業",0.2,IF(#REF!="高所又は地下作業",0.1,IF(#REF!="錯綜場所作業",0.3,IF(#REF!="複雑な制約のある作業",0.4,IF(#REF!="単純な制約のある作業",0.2,0))))))</f>
        <v>#REF!</v>
      </c>
      <c r="M4302" s="260" t="e">
        <f t="shared" si="266"/>
        <v>#REF!</v>
      </c>
    </row>
    <row r="4303" spans="2:13" s="254" customFormat="1" ht="27.75" customHeight="1" x14ac:dyDescent="0.2">
      <c r="B4303" s="536" t="s">
        <v>266</v>
      </c>
      <c r="C4303" s="537"/>
      <c r="D4303" s="265"/>
      <c r="E4303" s="224" t="s">
        <v>245</v>
      </c>
      <c r="F4303" s="258" t="e">
        <f>IF(#REF!&gt;=1,IF(#REF!&gt;=1,#REF!),IF(#REF!&gt;=0,"",))</f>
        <v>#REF!</v>
      </c>
      <c r="G4303" s="241" t="e">
        <f>保全管理データ!N7414</f>
        <v>#REF!</v>
      </c>
      <c r="H4303" s="259" t="e">
        <f>IF(#REF!="無","",IF(#REF!="","",IF(#REF!="悪環境における作業",0.2,IF(#REF!="高所又は地下作業",0.1,IF(#REF!="錯綜場所作業",0.3,IF(#REF!="複雑な制約のある作業",0.4,IF(#REF!="単純な制約のある作業",0.2,0)))))))</f>
        <v>#REF!</v>
      </c>
      <c r="I4303" s="260" t="e">
        <f t="shared" si="265"/>
        <v>#REF!</v>
      </c>
      <c r="J4303" s="258" t="e">
        <f>IF(#REF!&gt;=1,IF(#REF!&gt;=1,#REF!),IF(#REF!&gt;=0,"",))</f>
        <v>#REF!</v>
      </c>
      <c r="K4303" s="241" t="e">
        <f>保全管理データ!N7441</f>
        <v>#REF!</v>
      </c>
      <c r="L4303" s="259" t="e">
        <f>IF(#REF!="","",IF(#REF!="悪環境における作業",0.2,IF(#REF!="高所又は地下作業",0.1,IF(#REF!="錯綜場所作業",0.3,IF(#REF!="複雑な制約のある作業",0.4,IF(#REF!="単純な制約のある作業",0.2,0))))))</f>
        <v>#REF!</v>
      </c>
      <c r="M4303" s="260" t="e">
        <f t="shared" si="266"/>
        <v>#REF!</v>
      </c>
    </row>
    <row r="4304" spans="2:13" s="254" customFormat="1" ht="27.75" customHeight="1" x14ac:dyDescent="0.2">
      <c r="B4304" s="536" t="s">
        <v>81</v>
      </c>
      <c r="C4304" s="537"/>
      <c r="D4304" s="265"/>
      <c r="E4304" s="224" t="s">
        <v>245</v>
      </c>
      <c r="F4304" s="258" t="e">
        <f>IF(#REF!&gt;=1,IF(#REF!&gt;=1,#REF!),IF(#REF!&gt;=0,"",))</f>
        <v>#REF!</v>
      </c>
      <c r="G4304" s="241" t="e">
        <f>保全管理データ!N7415</f>
        <v>#REF!</v>
      </c>
      <c r="H4304" s="259" t="e">
        <f>IF(#REF!="無","",IF(#REF!="","",IF(#REF!="悪環境における作業",0.2,IF(#REF!="高所又は地下作業",0.1,IF(#REF!="錯綜場所作業",0.3,IF(#REF!="複雑な制約のある作業",0.4,IF(#REF!="単純な制約のある作業",0.2,0)))))))</f>
        <v>#REF!</v>
      </c>
      <c r="I4304" s="260" t="e">
        <f t="shared" si="265"/>
        <v>#REF!</v>
      </c>
      <c r="J4304" s="258" t="e">
        <f>IF(#REF!&gt;=1,IF(#REF!&gt;=1,#REF!),IF(#REF!&gt;=0,"",))</f>
        <v>#REF!</v>
      </c>
      <c r="K4304" s="241" t="e">
        <f>保全管理データ!N7442</f>
        <v>#REF!</v>
      </c>
      <c r="L4304" s="259" t="e">
        <f>IF(#REF!="","",IF(#REF!="悪環境における作業",0.2,IF(#REF!="高所又は地下作業",0.1,IF(#REF!="錯綜場所作業",0.3,IF(#REF!="複雑な制約のある作業",0.4,IF(#REF!="単純な制約のある作業",0.2,0))))))</f>
        <v>#REF!</v>
      </c>
      <c r="M4304" s="260" t="e">
        <f t="shared" si="266"/>
        <v>#REF!</v>
      </c>
    </row>
    <row r="4305" spans="2:13" s="254" customFormat="1" ht="27.75" customHeight="1" x14ac:dyDescent="0.2">
      <c r="B4305" s="536" t="s">
        <v>267</v>
      </c>
      <c r="C4305" s="537"/>
      <c r="D4305" s="265"/>
      <c r="E4305" s="224" t="s">
        <v>247</v>
      </c>
      <c r="F4305" s="258" t="e">
        <f>IF(#REF!&gt;=1,IF(#REF!&gt;=1,#REF!),IF(#REF!&gt;=0,"",))</f>
        <v>#REF!</v>
      </c>
      <c r="G4305" s="241" t="e">
        <f>保全管理データ!N7416</f>
        <v>#REF!</v>
      </c>
      <c r="H4305" s="259" t="e">
        <f>IF(#REF!="無","",IF(#REF!="","",IF(#REF!="悪環境における作業",0.2,IF(#REF!="高所又は地下作業",0.1,IF(#REF!="錯綜場所作業",0.3,IF(#REF!="複雑な制約のある作業",0.4,IF(#REF!="単純な制約のある作業",0.2,0)))))))</f>
        <v>#REF!</v>
      </c>
      <c r="I4305" s="260" t="e">
        <f t="shared" si="265"/>
        <v>#REF!</v>
      </c>
      <c r="J4305" s="258" t="e">
        <f>IF(#REF!&gt;=1,IF(#REF!&gt;=1,#REF!),IF(#REF!&gt;=0,"",))</f>
        <v>#REF!</v>
      </c>
      <c r="K4305" s="241" t="e">
        <f>保全管理データ!N7443</f>
        <v>#REF!</v>
      </c>
      <c r="L4305" s="259" t="e">
        <f>IF(#REF!="","",IF(#REF!="悪環境における作業",0.2,IF(#REF!="高所又は地下作業",0.1,IF(#REF!="錯綜場所作業",0.3,IF(#REF!="複雑な制約のある作業",0.4,IF(#REF!="単純な制約のある作業",0.2,0))))))</f>
        <v>#REF!</v>
      </c>
      <c r="M4305" s="260" t="e">
        <f t="shared" si="266"/>
        <v>#REF!</v>
      </c>
    </row>
    <row r="4306" spans="2:13" s="254" customFormat="1" ht="27.75" customHeight="1" x14ac:dyDescent="0.2">
      <c r="B4306" s="536" t="s">
        <v>268</v>
      </c>
      <c r="C4306" s="537"/>
      <c r="D4306" s="265"/>
      <c r="E4306" s="224" t="s">
        <v>246</v>
      </c>
      <c r="F4306" s="258" t="e">
        <f>IF(#REF!&gt;=1,IF(#REF!&gt;=1,#REF!),IF(#REF!&gt;=0,"",))</f>
        <v>#REF!</v>
      </c>
      <c r="G4306" s="241" t="e">
        <f>保全管理データ!N7417</f>
        <v>#REF!</v>
      </c>
      <c r="H4306" s="259" t="e">
        <f>IF(#REF!="無","",IF(#REF!="","",IF(#REF!="悪環境における作業",0.2,IF(#REF!="高所又は地下作業",0.1,IF(#REF!="錯綜場所作業",0.3,IF(#REF!="複雑な制約のある作業",0.4,IF(#REF!="単純な制約のある作業",0.2,0)))))))</f>
        <v>#REF!</v>
      </c>
      <c r="I4306" s="260" t="e">
        <f t="shared" si="265"/>
        <v>#REF!</v>
      </c>
      <c r="J4306" s="258" t="e">
        <f>IF(#REF!&gt;=1,IF(#REF!&gt;=1,#REF!),IF(#REF!&gt;=0,"",))</f>
        <v>#REF!</v>
      </c>
      <c r="K4306" s="241" t="e">
        <f>保全管理データ!N7444</f>
        <v>#REF!</v>
      </c>
      <c r="L4306" s="259" t="e">
        <f>IF(#REF!="","",IF(#REF!="悪環境における作業",0.2,IF(#REF!="高所又は地下作業",0.1,IF(#REF!="錯綜場所作業",0.3,IF(#REF!="複雑な制約のある作業",0.4,IF(#REF!="単純な制約のある作業",0.2,0))))))</f>
        <v>#REF!</v>
      </c>
      <c r="M4306" s="260" t="e">
        <f t="shared" si="266"/>
        <v>#REF!</v>
      </c>
    </row>
    <row r="4307" spans="2:13" s="254" customFormat="1" ht="27.75" customHeight="1" thickBot="1" x14ac:dyDescent="0.25">
      <c r="B4307" s="538" t="s">
        <v>269</v>
      </c>
      <c r="C4307" s="539"/>
      <c r="D4307" s="266"/>
      <c r="E4307" s="252" t="s">
        <v>245</v>
      </c>
      <c r="F4307" s="261" t="e">
        <f>IF(#REF!&gt;=1,IF(#REF!&gt;=1,#REF!),IF(#REF!&gt;=0,"",))</f>
        <v>#REF!</v>
      </c>
      <c r="G4307" s="245" t="e">
        <f>保全管理データ!N7418</f>
        <v>#REF!</v>
      </c>
      <c r="H4307" s="259" t="e">
        <f>IF(#REF!="無","",IF(#REF!="","",IF(#REF!="悪環境における作業",0.2,IF(#REF!="高所又は地下作業",0.1,IF(#REF!="錯綜場所作業",0.3,IF(#REF!="複雑な制約のある作業",0.4,IF(#REF!="単純な制約のある作業",0.2,0)))))))</f>
        <v>#REF!</v>
      </c>
      <c r="I4307" s="260" t="e">
        <f t="shared" si="265"/>
        <v>#REF!</v>
      </c>
      <c r="J4307" s="261" t="e">
        <f>IF(#REF!&gt;=1,IF(#REF!&gt;=1,#REF!),IF(#REF!&gt;=0,"",))</f>
        <v>#REF!</v>
      </c>
      <c r="K4307" s="245" t="e">
        <f>保全管理データ!N7445</f>
        <v>#REF!</v>
      </c>
      <c r="L4307" s="262" t="e">
        <f>IF(#REF!="","",IF(#REF!="悪環境における作業",0.2,IF(#REF!="高所又は地下作業",0.1,IF(#REF!="錯綜場所作業",0.3,IF(#REF!="複雑な制約のある作業",0.4,IF(#REF!="単純な制約のある作業",0.2,0))))))</f>
        <v>#REF!</v>
      </c>
      <c r="M4307" s="260" t="e">
        <f t="shared" si="266"/>
        <v>#REF!</v>
      </c>
    </row>
    <row r="4308" spans="2:13" s="254" customFormat="1" ht="27.75" customHeight="1" thickBot="1" x14ac:dyDescent="0.25">
      <c r="B4308" s="532" t="s">
        <v>190</v>
      </c>
      <c r="C4308" s="532"/>
      <c r="D4308" s="532"/>
      <c r="E4308" s="532"/>
      <c r="F4308" s="533" t="e">
        <f>SUM(I4284:I4307)</f>
        <v>#REF!</v>
      </c>
      <c r="G4308" s="534"/>
      <c r="H4308" s="534"/>
      <c r="I4308" s="535"/>
      <c r="J4308" s="533" t="e">
        <f>IF(SUM(J4284:J4307)=0,"0.00",SUM(M4284:M4307))</f>
        <v>#REF!</v>
      </c>
      <c r="K4308" s="534"/>
      <c r="L4308" s="534"/>
      <c r="M4308" s="535"/>
    </row>
    <row r="4309" spans="2:13" s="254" customFormat="1" ht="27.75" customHeight="1" thickBot="1" x14ac:dyDescent="0.25">
      <c r="B4309" s="532" t="s">
        <v>97</v>
      </c>
      <c r="C4309" s="532"/>
      <c r="D4309" s="532"/>
      <c r="E4309" s="532"/>
      <c r="F4309" s="533" t="e">
        <f>IF(#REF!="５年以下","0",IF(#REF!="５年～１０年",0.1,IF(#REF!="１０年以上",0.15)))</f>
        <v>#REF!</v>
      </c>
      <c r="G4309" s="534"/>
      <c r="H4309" s="534"/>
      <c r="I4309" s="534"/>
      <c r="J4309" s="534"/>
      <c r="K4309" s="534"/>
      <c r="L4309" s="534"/>
      <c r="M4309" s="535"/>
    </row>
    <row r="4310" spans="2:13" s="254" customFormat="1" ht="27.75" customHeight="1" thickBot="1" x14ac:dyDescent="0.25">
      <c r="B4310" s="533" t="s">
        <v>273</v>
      </c>
      <c r="C4310" s="534"/>
      <c r="D4310" s="534"/>
      <c r="E4310" s="535"/>
      <c r="F4310" s="533" t="e">
        <f>F4308*(1+F4309)</f>
        <v>#REF!</v>
      </c>
      <c r="G4310" s="534"/>
      <c r="H4310" s="534"/>
      <c r="I4310" s="534"/>
      <c r="J4310" s="533" t="e">
        <f>J4308*(1+F4309)</f>
        <v>#REF!</v>
      </c>
      <c r="K4310" s="534"/>
      <c r="L4310" s="534"/>
      <c r="M4310" s="535"/>
    </row>
    <row r="4311" spans="2:13" s="254" customFormat="1" ht="27.75" customHeight="1" thickBot="1" x14ac:dyDescent="0.25">
      <c r="B4311" s="532" t="s">
        <v>191</v>
      </c>
      <c r="C4311" s="532"/>
      <c r="D4311" s="532"/>
      <c r="E4311" s="532"/>
      <c r="F4311" s="533" t="e">
        <f>#REF!*(#REF!*#REF!+#REF!*#REF!)</f>
        <v>#REF!</v>
      </c>
      <c r="G4311" s="534"/>
      <c r="H4311" s="535"/>
      <c r="I4311" s="532" t="e">
        <f>#REF!</f>
        <v>#REF!</v>
      </c>
      <c r="J4311" s="533"/>
      <c r="K4311" s="263" t="s">
        <v>230</v>
      </c>
      <c r="L4311" s="535" t="e">
        <f>B4282</f>
        <v>#REF!</v>
      </c>
      <c r="M4311" s="532"/>
    </row>
    <row r="4312" spans="2:13" s="254" customFormat="1" ht="45" customHeight="1" thickBot="1" x14ac:dyDescent="0.25">
      <c r="B4312" s="253"/>
      <c r="C4312" s="253"/>
      <c r="D4312" s="253"/>
      <c r="E4312" s="253"/>
      <c r="F4312" s="253"/>
      <c r="G4312" s="253"/>
      <c r="H4312" s="253"/>
      <c r="I4312" s="253"/>
      <c r="J4312" s="253"/>
      <c r="K4312" s="253"/>
      <c r="L4312" s="253"/>
      <c r="M4312" s="253"/>
    </row>
    <row r="4313" spans="2:13" s="254" customFormat="1" ht="27.75" customHeight="1" thickBot="1" x14ac:dyDescent="0.25">
      <c r="B4313" s="542" t="s">
        <v>128</v>
      </c>
      <c r="C4313" s="543"/>
      <c r="D4313" s="543"/>
      <c r="E4313" s="544"/>
      <c r="F4313" s="253"/>
      <c r="G4313" s="253"/>
      <c r="H4313" s="253"/>
      <c r="I4313" s="253"/>
      <c r="J4313" s="253"/>
      <c r="K4313" s="253"/>
      <c r="L4313" s="253"/>
      <c r="M4313" s="253"/>
    </row>
    <row r="4314" spans="2:13" s="254" customFormat="1" ht="27.75" customHeight="1" x14ac:dyDescent="0.2">
      <c r="B4314" s="545" t="e">
        <f>#REF!</f>
        <v>#REF!</v>
      </c>
      <c r="C4314" s="546"/>
      <c r="D4314" s="547"/>
      <c r="E4314" s="548"/>
      <c r="F4314" s="552" t="s">
        <v>240</v>
      </c>
      <c r="G4314" s="553"/>
      <c r="H4314" s="553"/>
      <c r="I4314" s="554"/>
      <c r="J4314" s="552" t="s">
        <v>239</v>
      </c>
      <c r="K4314" s="553"/>
      <c r="L4314" s="553"/>
      <c r="M4314" s="554"/>
    </row>
    <row r="4315" spans="2:13" s="254" customFormat="1" ht="27.75" customHeight="1" thickBot="1" x14ac:dyDescent="0.25">
      <c r="B4315" s="549"/>
      <c r="C4315" s="550"/>
      <c r="D4315" s="550"/>
      <c r="E4315" s="551"/>
      <c r="F4315" s="255" t="s">
        <v>149</v>
      </c>
      <c r="G4315" s="256" t="s">
        <v>151</v>
      </c>
      <c r="H4315" s="256" t="s">
        <v>96</v>
      </c>
      <c r="I4315" s="257" t="s">
        <v>150</v>
      </c>
      <c r="J4315" s="255" t="s">
        <v>149</v>
      </c>
      <c r="K4315" s="256" t="s">
        <v>151</v>
      </c>
      <c r="L4315" s="256" t="s">
        <v>96</v>
      </c>
      <c r="M4315" s="257" t="s">
        <v>150</v>
      </c>
    </row>
    <row r="4316" spans="2:13" s="254" customFormat="1" ht="27.75" customHeight="1" thickTop="1" x14ac:dyDescent="0.2">
      <c r="B4316" s="540" t="s">
        <v>241</v>
      </c>
      <c r="C4316" s="541"/>
      <c r="D4316" s="264"/>
      <c r="E4316" s="237" t="s">
        <v>242</v>
      </c>
      <c r="F4316" s="258" t="e">
        <f>IF(#REF!&gt;=1,IF(#REF!&gt;=1,#REF!),IF(#REF!&gt;=0,"",))</f>
        <v>#REF!</v>
      </c>
      <c r="G4316" s="241" t="e">
        <f>保全管理データ!N7451</f>
        <v>#REF!</v>
      </c>
      <c r="H4316" s="259" t="e">
        <f>IF(#REF!="無","",IF(#REF!="","",IF(#REF!="悪環境における作業",0.2,IF(#REF!="高所又は地下作業",0.1,IF(#REF!="錯綜場所作業",0.3,IF(#REF!="複雑な制約のある作業",0.4,IF(#REF!="単純な制約のある作業",0.2,0)))))))</f>
        <v>#REF!</v>
      </c>
      <c r="I4316" s="260" t="e">
        <f>IF(F4316="","",F4316*G4316*(1+IF(H4316="",0,H4316)))</f>
        <v>#REF!</v>
      </c>
      <c r="J4316" s="258" t="e">
        <f>IF(#REF!&gt;=1,IF(#REF!&gt;=1,#REF!),IF(#REF!&gt;=0,"",))</f>
        <v>#REF!</v>
      </c>
      <c r="K4316" s="241" t="e">
        <f>保全管理データ!N7478</f>
        <v>#REF!</v>
      </c>
      <c r="L4316" s="259" t="e">
        <f>IF(#REF!="","",IF(#REF!="悪環境における作業",0.2,IF(#REF!="高所又は地下作業",0.1,IF(#REF!="錯綜場所作業",0.3,IF(#REF!="複雑な制約のある作業",0.4,IF(#REF!="単純な制約のある作業",0.2,0))))))</f>
        <v>#REF!</v>
      </c>
      <c r="M4316" s="260" t="e">
        <f>IF(J4316="","",J4316*K4316*(1+IF(L4316="",0,L4316)))</f>
        <v>#REF!</v>
      </c>
    </row>
    <row r="4317" spans="2:13" s="254" customFormat="1" ht="27.75" customHeight="1" x14ac:dyDescent="0.2">
      <c r="B4317" s="536" t="s">
        <v>243</v>
      </c>
      <c r="C4317" s="537"/>
      <c r="D4317" s="265"/>
      <c r="E4317" s="224" t="s">
        <v>242</v>
      </c>
      <c r="F4317" s="258" t="e">
        <f>IF(#REF!&gt;=1,IF(#REF!&gt;=1,#REF!),IF(#REF!&gt;=0,"",))</f>
        <v>#REF!</v>
      </c>
      <c r="G4317" s="241" t="e">
        <f>保全管理データ!N7452</f>
        <v>#REF!</v>
      </c>
      <c r="H4317" s="259" t="e">
        <f>IF(#REF!="無","",IF(#REF!="","",IF(#REF!="悪環境における作業",0.2,IF(#REF!="高所又は地下作業",0.1,IF(#REF!="錯綜場所作業",0.3,IF(#REF!="複雑な制約のある作業",0.4,IF(#REF!="単純な制約のある作業",0.2,0)))))))</f>
        <v>#REF!</v>
      </c>
      <c r="I4317" s="260" t="e">
        <f t="shared" ref="I4317:I4339" si="267">IF(F4317="","",F4317*G4317*(1+IF(H4317="",0,H4317)))</f>
        <v>#REF!</v>
      </c>
      <c r="J4317" s="258" t="e">
        <f>IF(#REF!&gt;=1,IF(#REF!&gt;=1,#REF!),IF(#REF!&gt;=0,"",))</f>
        <v>#REF!</v>
      </c>
      <c r="K4317" s="241" t="e">
        <f>保全管理データ!N7479</f>
        <v>#REF!</v>
      </c>
      <c r="L4317" s="259" t="e">
        <f>IF(#REF!="","",IF(#REF!="悪環境における作業",0.2,IF(#REF!="高所又は地下作業",0.1,IF(#REF!="錯綜場所作業",0.3,IF(#REF!="複雑な制約のある作業",0.4,IF(#REF!="単純な制約のある作業",0.2,0))))))</f>
        <v>#REF!</v>
      </c>
      <c r="M4317" s="260" t="e">
        <f t="shared" ref="M4317:M4339" si="268">IF(J4317="","",J4317*K4317*(1+IF(L4317="",0,L4317)))</f>
        <v>#REF!</v>
      </c>
    </row>
    <row r="4318" spans="2:13" s="254" customFormat="1" ht="27.75" customHeight="1" x14ac:dyDescent="0.2">
      <c r="B4318" s="536" t="s">
        <v>249</v>
      </c>
      <c r="C4318" s="537"/>
      <c r="D4318" s="265"/>
      <c r="E4318" s="224" t="s">
        <v>244</v>
      </c>
      <c r="F4318" s="258" t="e">
        <f>IF(#REF!&gt;=1,IF(#REF!&gt;=1,#REF!),IF(#REF!&gt;=0,"",))</f>
        <v>#REF!</v>
      </c>
      <c r="G4318" s="241" t="e">
        <f>保全管理データ!N7453</f>
        <v>#REF!</v>
      </c>
      <c r="H4318" s="259" t="e">
        <f>IF(#REF!="無","",IF(#REF!="","",IF(#REF!="悪環境における作業",0.2,IF(#REF!="高所又は地下作業",0.1,IF(#REF!="錯綜場所作業",0.3,IF(#REF!="複雑な制約のある作業",0.4,IF(#REF!="単純な制約のある作業",0.2,0)))))))</f>
        <v>#REF!</v>
      </c>
      <c r="I4318" s="260" t="e">
        <f t="shared" si="267"/>
        <v>#REF!</v>
      </c>
      <c r="J4318" s="258" t="e">
        <f>IF(#REF!&gt;=1,IF(#REF!&gt;=1,#REF!),IF(#REF!&gt;=0,"",))</f>
        <v>#REF!</v>
      </c>
      <c r="K4318" s="241" t="e">
        <f>保全管理データ!N7480</f>
        <v>#REF!</v>
      </c>
      <c r="L4318" s="259" t="e">
        <f>IF(#REF!="","",IF(#REF!="悪環境における作業",0.2,IF(#REF!="高所又は地下作業",0.1,IF(#REF!="錯綜場所作業",0.3,IF(#REF!="複雑な制約のある作業",0.4,IF(#REF!="単純な制約のある作業",0.2,0))))))</f>
        <v>#REF!</v>
      </c>
      <c r="M4318" s="260" t="e">
        <f t="shared" si="268"/>
        <v>#REF!</v>
      </c>
    </row>
    <row r="4319" spans="2:13" s="254" customFormat="1" ht="27.75" customHeight="1" x14ac:dyDescent="0.2">
      <c r="B4319" s="536" t="s">
        <v>250</v>
      </c>
      <c r="C4319" s="537"/>
      <c r="D4319" s="265"/>
      <c r="E4319" s="224" t="s">
        <v>244</v>
      </c>
      <c r="F4319" s="258" t="e">
        <f>IF(#REF!&gt;=1,IF(#REF!&gt;=1,#REF!),IF(#REF!&gt;=0,"",))</f>
        <v>#REF!</v>
      </c>
      <c r="G4319" s="241" t="e">
        <f>保全管理データ!N7454</f>
        <v>#REF!</v>
      </c>
      <c r="H4319" s="259" t="e">
        <f>IF(#REF!="無","",IF(#REF!="","",IF(#REF!="悪環境における作業",0.2,IF(#REF!="高所又は地下作業",0.1,IF(#REF!="錯綜場所作業",0.3,IF(#REF!="複雑な制約のある作業",0.4,IF(#REF!="単純な制約のある作業",0.2,0)))))))</f>
        <v>#REF!</v>
      </c>
      <c r="I4319" s="260" t="e">
        <f t="shared" si="267"/>
        <v>#REF!</v>
      </c>
      <c r="J4319" s="258" t="e">
        <f>IF(#REF!&gt;=1,IF(#REF!&gt;=1,#REF!),IF(#REF!&gt;=0,"",))</f>
        <v>#REF!</v>
      </c>
      <c r="K4319" s="241" t="e">
        <f>保全管理データ!N7481</f>
        <v>#REF!</v>
      </c>
      <c r="L4319" s="259" t="e">
        <f>IF(#REF!="","",IF(#REF!="悪環境における作業",0.2,IF(#REF!="高所又は地下作業",0.1,IF(#REF!="錯綜場所作業",0.3,IF(#REF!="複雑な制約のある作業",0.4,IF(#REF!="単純な制約のある作業",0.2,0))))))</f>
        <v>#REF!</v>
      </c>
      <c r="M4319" s="260" t="e">
        <f t="shared" si="268"/>
        <v>#REF!</v>
      </c>
    </row>
    <row r="4320" spans="2:13" s="254" customFormat="1" ht="27.75" customHeight="1" x14ac:dyDescent="0.2">
      <c r="B4320" s="536" t="s">
        <v>251</v>
      </c>
      <c r="C4320" s="537"/>
      <c r="D4320" s="265"/>
      <c r="E4320" s="224" t="s">
        <v>242</v>
      </c>
      <c r="F4320" s="258" t="e">
        <f>IF(#REF!&gt;=1,IF(#REF!&gt;=1,#REF!),IF(#REF!&gt;=0,"",))</f>
        <v>#REF!</v>
      </c>
      <c r="G4320" s="241" t="e">
        <f>保全管理データ!N7455</f>
        <v>#REF!</v>
      </c>
      <c r="H4320" s="259" t="e">
        <f>IF(#REF!="無","",IF(#REF!="","",IF(#REF!="悪環境における作業",0.2,IF(#REF!="高所又は地下作業",0.1,IF(#REF!="錯綜場所作業",0.3,IF(#REF!="複雑な制約のある作業",0.4,IF(#REF!="単純な制約のある作業",0.2,0)))))))</f>
        <v>#REF!</v>
      </c>
      <c r="I4320" s="260" t="e">
        <f t="shared" si="267"/>
        <v>#REF!</v>
      </c>
      <c r="J4320" s="258" t="e">
        <f>IF(#REF!&gt;=1,IF(#REF!&gt;=1,#REF!),IF(#REF!&gt;=0,"",))</f>
        <v>#REF!</v>
      </c>
      <c r="K4320" s="241" t="e">
        <f>保全管理データ!N7482</f>
        <v>#REF!</v>
      </c>
      <c r="L4320" s="259" t="e">
        <f>IF(#REF!="","",IF(#REF!="悪環境における作業",0.2,IF(#REF!="高所又は地下作業",0.1,IF(#REF!="錯綜場所作業",0.3,IF(#REF!="複雑な制約のある作業",0.4,IF(#REF!="単純な制約のある作業",0.2,0))))))</f>
        <v>#REF!</v>
      </c>
      <c r="M4320" s="260" t="e">
        <f t="shared" si="268"/>
        <v>#REF!</v>
      </c>
    </row>
    <row r="4321" spans="2:13" s="254" customFormat="1" ht="27.75" customHeight="1" x14ac:dyDescent="0.2">
      <c r="B4321" s="536" t="s">
        <v>252</v>
      </c>
      <c r="C4321" s="537"/>
      <c r="D4321" s="265"/>
      <c r="E4321" s="224" t="s">
        <v>244</v>
      </c>
      <c r="F4321" s="258" t="e">
        <f>IF(#REF!&gt;=1,IF(#REF!&gt;=1,#REF!),IF(#REF!&gt;=0,"",))</f>
        <v>#REF!</v>
      </c>
      <c r="G4321" s="241" t="e">
        <f>保全管理データ!N7456</f>
        <v>#REF!</v>
      </c>
      <c r="H4321" s="259" t="e">
        <f>IF(#REF!="無","",IF(#REF!="","",IF(#REF!="悪環境における作業",0.2,IF(#REF!="高所又は地下作業",0.1,IF(#REF!="錯綜場所作業",0.3,IF(#REF!="複雑な制約のある作業",0.4,IF(#REF!="単純な制約のある作業",0.2,0)))))))</f>
        <v>#REF!</v>
      </c>
      <c r="I4321" s="260" t="e">
        <f t="shared" si="267"/>
        <v>#REF!</v>
      </c>
      <c r="J4321" s="258" t="e">
        <f>IF(#REF!&gt;=1,IF(#REF!&gt;=1,#REF!),IF(#REF!&gt;=0,"",))</f>
        <v>#REF!</v>
      </c>
      <c r="K4321" s="241" t="e">
        <f>保全管理データ!N7483</f>
        <v>#REF!</v>
      </c>
      <c r="L4321" s="259" t="e">
        <f>IF(#REF!="","",IF(#REF!="悪環境における作業",0.2,IF(#REF!="高所又は地下作業",0.1,IF(#REF!="錯綜場所作業",0.3,IF(#REF!="複雑な制約のある作業",0.4,IF(#REF!="単純な制約のある作業",0.2,0))))))</f>
        <v>#REF!</v>
      </c>
      <c r="M4321" s="260" t="e">
        <f t="shared" si="268"/>
        <v>#REF!</v>
      </c>
    </row>
    <row r="4322" spans="2:13" s="254" customFormat="1" ht="27.75" customHeight="1" x14ac:dyDescent="0.2">
      <c r="B4322" s="536" t="s">
        <v>253</v>
      </c>
      <c r="C4322" s="537"/>
      <c r="D4322" s="265"/>
      <c r="E4322" s="224" t="s">
        <v>242</v>
      </c>
      <c r="F4322" s="258" t="e">
        <f>IF(#REF!&gt;=1,IF(#REF!&gt;=1,#REF!),IF(#REF!&gt;=0,"",))</f>
        <v>#REF!</v>
      </c>
      <c r="G4322" s="241" t="e">
        <f>保全管理データ!N7457</f>
        <v>#REF!</v>
      </c>
      <c r="H4322" s="259" t="e">
        <f>IF(#REF!="無","",IF(#REF!="","",IF(#REF!="悪環境における作業",0.2,IF(#REF!="高所又は地下作業",0.1,IF(#REF!="錯綜場所作業",0.3,IF(#REF!="複雑な制約のある作業",0.4,IF(#REF!="単純な制約のある作業",0.2,0)))))))</f>
        <v>#REF!</v>
      </c>
      <c r="I4322" s="260" t="e">
        <f t="shared" si="267"/>
        <v>#REF!</v>
      </c>
      <c r="J4322" s="258" t="e">
        <f>IF(#REF!&gt;=1,IF(#REF!&gt;=1,#REF!),IF(#REF!&gt;=0,"",))</f>
        <v>#REF!</v>
      </c>
      <c r="K4322" s="241" t="e">
        <f>保全管理データ!N7484</f>
        <v>#REF!</v>
      </c>
      <c r="L4322" s="259" t="e">
        <f>IF(#REF!="","",IF(#REF!="悪環境における作業",0.2,IF(#REF!="高所又は地下作業",0.1,IF(#REF!="錯綜場所作業",0.3,IF(#REF!="複雑な制約のある作業",0.4,IF(#REF!="単純な制約のある作業",0.2,0))))))</f>
        <v>#REF!</v>
      </c>
      <c r="M4322" s="260" t="e">
        <f t="shared" si="268"/>
        <v>#REF!</v>
      </c>
    </row>
    <row r="4323" spans="2:13" s="254" customFormat="1" ht="27.75" customHeight="1" x14ac:dyDescent="0.2">
      <c r="B4323" s="536" t="s">
        <v>254</v>
      </c>
      <c r="C4323" s="537"/>
      <c r="D4323" s="265"/>
      <c r="E4323" s="224" t="s">
        <v>242</v>
      </c>
      <c r="F4323" s="258" t="e">
        <f>IF(#REF!&gt;=1,IF(#REF!&gt;=1,#REF!),IF(#REF!&gt;=0,"",))</f>
        <v>#REF!</v>
      </c>
      <c r="G4323" s="241" t="e">
        <f>保全管理データ!N7458</f>
        <v>#REF!</v>
      </c>
      <c r="H4323" s="259" t="e">
        <f>IF(#REF!="無","",IF(#REF!="","",IF(#REF!="悪環境における作業",0.2,IF(#REF!="高所又は地下作業",0.1,IF(#REF!="錯綜場所作業",0.3,IF(#REF!="複雑な制約のある作業",0.4,IF(#REF!="単純な制約のある作業",0.2,0)))))))</f>
        <v>#REF!</v>
      </c>
      <c r="I4323" s="260" t="e">
        <f t="shared" si="267"/>
        <v>#REF!</v>
      </c>
      <c r="J4323" s="258" t="e">
        <f>IF(#REF!&gt;=1,IF(#REF!&gt;=1,#REF!),IF(#REF!&gt;=0,"",))</f>
        <v>#REF!</v>
      </c>
      <c r="K4323" s="241" t="e">
        <f>保全管理データ!N7485</f>
        <v>#REF!</v>
      </c>
      <c r="L4323" s="259" t="e">
        <f>IF(#REF!="","",IF(#REF!="悪環境における作業",0.2,IF(#REF!="高所又は地下作業",0.1,IF(#REF!="錯綜場所作業",0.3,IF(#REF!="複雑な制約のある作業",0.4,IF(#REF!="単純な制約のある作業",0.2,0))))))</f>
        <v>#REF!</v>
      </c>
      <c r="M4323" s="260" t="e">
        <f t="shared" si="268"/>
        <v>#REF!</v>
      </c>
    </row>
    <row r="4324" spans="2:13" s="254" customFormat="1" ht="27.75" customHeight="1" x14ac:dyDescent="0.2">
      <c r="B4324" s="536" t="s">
        <v>255</v>
      </c>
      <c r="C4324" s="537"/>
      <c r="D4324" s="265"/>
      <c r="E4324" s="224" t="s">
        <v>245</v>
      </c>
      <c r="F4324" s="258" t="e">
        <f>IF(#REF!&gt;=1,IF(#REF!&gt;=1,#REF!),IF(#REF!&gt;=0,"",))</f>
        <v>#REF!</v>
      </c>
      <c r="G4324" s="241" t="e">
        <f>保全管理データ!N7459</f>
        <v>#REF!</v>
      </c>
      <c r="H4324" s="259" t="e">
        <f>IF(#REF!="無","",IF(#REF!="","",IF(#REF!="悪環境における作業",0.2,IF(#REF!="高所又は地下作業",0.1,IF(#REF!="錯綜場所作業",0.3,IF(#REF!="複雑な制約のある作業",0.4,IF(#REF!="単純な制約のある作業",0.2,0)))))))</f>
        <v>#REF!</v>
      </c>
      <c r="I4324" s="260" t="e">
        <f t="shared" si="267"/>
        <v>#REF!</v>
      </c>
      <c r="J4324" s="258" t="e">
        <f>IF(#REF!&gt;=1,IF(#REF!&gt;=1,#REF!),IF(#REF!&gt;=0,"",))</f>
        <v>#REF!</v>
      </c>
      <c r="K4324" s="241" t="e">
        <f>保全管理データ!N7486</f>
        <v>#REF!</v>
      </c>
      <c r="L4324" s="259" t="e">
        <f>IF(#REF!="","",IF(#REF!="悪環境における作業",0.2,IF(#REF!="高所又は地下作業",0.1,IF(#REF!="錯綜場所作業",0.3,IF(#REF!="複雑な制約のある作業",0.4,IF(#REF!="単純な制約のある作業",0.2,0))))))</f>
        <v>#REF!</v>
      </c>
      <c r="M4324" s="260" t="e">
        <f t="shared" si="268"/>
        <v>#REF!</v>
      </c>
    </row>
    <row r="4325" spans="2:13" s="254" customFormat="1" ht="27.75" customHeight="1" x14ac:dyDescent="0.2">
      <c r="B4325" s="536" t="s">
        <v>256</v>
      </c>
      <c r="C4325" s="537"/>
      <c r="D4325" s="265"/>
      <c r="E4325" s="224" t="s">
        <v>242</v>
      </c>
      <c r="F4325" s="258" t="e">
        <f>IF(#REF!&gt;=1,IF(#REF!&gt;=1,#REF!),IF(#REF!&gt;=0,"",))</f>
        <v>#REF!</v>
      </c>
      <c r="G4325" s="241" t="e">
        <f>保全管理データ!N7460</f>
        <v>#REF!</v>
      </c>
      <c r="H4325" s="259" t="e">
        <f>IF(#REF!="無","",IF(#REF!="","",IF(#REF!="悪環境における作業",0.2,IF(#REF!="高所又は地下作業",0.1,IF(#REF!="錯綜場所作業",0.3,IF(#REF!="複雑な制約のある作業",0.4,IF(#REF!="単純な制約のある作業",0.2,0)))))))</f>
        <v>#REF!</v>
      </c>
      <c r="I4325" s="260" t="e">
        <f t="shared" si="267"/>
        <v>#REF!</v>
      </c>
      <c r="J4325" s="258" t="e">
        <f>IF(#REF!&gt;=1,IF(#REF!&gt;=1,#REF!),IF(#REF!&gt;=0,"",))</f>
        <v>#REF!</v>
      </c>
      <c r="K4325" s="241" t="e">
        <f>保全管理データ!N7487</f>
        <v>#REF!</v>
      </c>
      <c r="L4325" s="259" t="e">
        <f>IF(#REF!="","",IF(#REF!="悪環境における作業",0.2,IF(#REF!="高所又は地下作業",0.1,IF(#REF!="錯綜場所作業",0.3,IF(#REF!="複雑な制約のある作業",0.4,IF(#REF!="単純な制約のある作業",0.2,0))))))</f>
        <v>#REF!</v>
      </c>
      <c r="M4325" s="260" t="e">
        <f t="shared" si="268"/>
        <v>#REF!</v>
      </c>
    </row>
    <row r="4326" spans="2:13" s="254" customFormat="1" ht="27.75" customHeight="1" x14ac:dyDescent="0.2">
      <c r="B4326" s="536" t="s">
        <v>257</v>
      </c>
      <c r="C4326" s="537"/>
      <c r="D4326" s="265"/>
      <c r="E4326" s="224" t="s">
        <v>245</v>
      </c>
      <c r="F4326" s="258" t="e">
        <f>IF(#REF!&gt;=1,IF(#REF!&gt;=1,#REF!),IF(#REF!&gt;=0,"",))</f>
        <v>#REF!</v>
      </c>
      <c r="G4326" s="241" t="e">
        <f>保全管理データ!N7461</f>
        <v>#REF!</v>
      </c>
      <c r="H4326" s="259" t="e">
        <f>IF(#REF!="無","",IF(#REF!="","",IF(#REF!="悪環境における作業",0.2,IF(#REF!="高所又は地下作業",0.1,IF(#REF!="錯綜場所作業",0.3,IF(#REF!="複雑な制約のある作業",0.4,IF(#REF!="単純な制約のある作業",0.2,0)))))))</f>
        <v>#REF!</v>
      </c>
      <c r="I4326" s="260" t="e">
        <f t="shared" si="267"/>
        <v>#REF!</v>
      </c>
      <c r="J4326" s="258" t="e">
        <f>IF(#REF!&gt;=1,IF(#REF!&gt;=1,#REF!),IF(#REF!&gt;=0,"",))</f>
        <v>#REF!</v>
      </c>
      <c r="K4326" s="241" t="e">
        <f>保全管理データ!N7488</f>
        <v>#REF!</v>
      </c>
      <c r="L4326" s="259" t="e">
        <f>IF(#REF!="","",IF(#REF!="悪環境における作業",0.2,IF(#REF!="高所又は地下作業",0.1,IF(#REF!="錯綜場所作業",0.3,IF(#REF!="複雑な制約のある作業",0.4,IF(#REF!="単純な制約のある作業",0.2,0))))))</f>
        <v>#REF!</v>
      </c>
      <c r="M4326" s="260" t="e">
        <f t="shared" si="268"/>
        <v>#REF!</v>
      </c>
    </row>
    <row r="4327" spans="2:13" s="254" customFormat="1" ht="27.75" customHeight="1" x14ac:dyDescent="0.2">
      <c r="B4327" s="536" t="s">
        <v>258</v>
      </c>
      <c r="C4327" s="537"/>
      <c r="D4327" s="265"/>
      <c r="E4327" s="224" t="s">
        <v>245</v>
      </c>
      <c r="F4327" s="258" t="e">
        <f>IF(#REF!&gt;=1,IF(#REF!&gt;=1,#REF!),IF(#REF!&gt;=0,"",))</f>
        <v>#REF!</v>
      </c>
      <c r="G4327" s="241" t="e">
        <f>保全管理データ!N7462</f>
        <v>#REF!</v>
      </c>
      <c r="H4327" s="259" t="e">
        <f>IF(#REF!="無","",IF(#REF!="","",IF(#REF!="悪環境における作業",0.2,IF(#REF!="高所又は地下作業",0.1,IF(#REF!="錯綜場所作業",0.3,IF(#REF!="複雑な制約のある作業",0.4,IF(#REF!="単純な制約のある作業",0.2,0)))))))</f>
        <v>#REF!</v>
      </c>
      <c r="I4327" s="260" t="e">
        <f t="shared" si="267"/>
        <v>#REF!</v>
      </c>
      <c r="J4327" s="258" t="e">
        <f>IF(#REF!&gt;=1,IF(#REF!&gt;=1,#REF!),IF(#REF!&gt;=0,"",))</f>
        <v>#REF!</v>
      </c>
      <c r="K4327" s="241" t="e">
        <f>保全管理データ!N7489</f>
        <v>#REF!</v>
      </c>
      <c r="L4327" s="259" t="e">
        <f>IF(#REF!="","",IF(#REF!="悪環境における作業",0.2,IF(#REF!="高所又は地下作業",0.1,IF(#REF!="錯綜場所作業",0.3,IF(#REF!="複雑な制約のある作業",0.4,IF(#REF!="単純な制約のある作業",0.2,0))))))</f>
        <v>#REF!</v>
      </c>
      <c r="M4327" s="260" t="e">
        <f t="shared" si="268"/>
        <v>#REF!</v>
      </c>
    </row>
    <row r="4328" spans="2:13" s="254" customFormat="1" ht="27.75" customHeight="1" x14ac:dyDescent="0.2">
      <c r="B4328" s="536" t="s">
        <v>259</v>
      </c>
      <c r="C4328" s="537"/>
      <c r="D4328" s="265"/>
      <c r="E4328" s="224" t="s">
        <v>245</v>
      </c>
      <c r="F4328" s="258" t="e">
        <f>IF(#REF!&gt;=1,IF(#REF!&gt;=1,#REF!),IF(#REF!&gt;=0,"",))</f>
        <v>#REF!</v>
      </c>
      <c r="G4328" s="241" t="e">
        <f>保全管理データ!N7463</f>
        <v>#REF!</v>
      </c>
      <c r="H4328" s="259" t="e">
        <f>IF(#REF!="無","",IF(#REF!="","",IF(#REF!="悪環境における作業",0.2,IF(#REF!="高所又は地下作業",0.1,IF(#REF!="錯綜場所作業",0.3,IF(#REF!="複雑な制約のある作業",0.4,IF(#REF!="単純な制約のある作業",0.2,0)))))))</f>
        <v>#REF!</v>
      </c>
      <c r="I4328" s="260" t="e">
        <f t="shared" si="267"/>
        <v>#REF!</v>
      </c>
      <c r="J4328" s="258" t="e">
        <f>IF(#REF!&gt;=1,IF(#REF!&gt;=1,#REF!),IF(#REF!&gt;=0,"",))</f>
        <v>#REF!</v>
      </c>
      <c r="K4328" s="241" t="e">
        <f>保全管理データ!N7490</f>
        <v>#REF!</v>
      </c>
      <c r="L4328" s="259" t="e">
        <f>IF(#REF!="","",IF(#REF!="悪環境における作業",0.2,IF(#REF!="高所又は地下作業",0.1,IF(#REF!="錯綜場所作業",0.3,IF(#REF!="複雑な制約のある作業",0.4,IF(#REF!="単純な制約のある作業",0.2,0))))))</f>
        <v>#REF!</v>
      </c>
      <c r="M4328" s="260" t="e">
        <f t="shared" si="268"/>
        <v>#REF!</v>
      </c>
    </row>
    <row r="4329" spans="2:13" s="254" customFormat="1" ht="27.75" customHeight="1" x14ac:dyDescent="0.2">
      <c r="B4329" s="536" t="s">
        <v>260</v>
      </c>
      <c r="C4329" s="537"/>
      <c r="D4329" s="265"/>
      <c r="E4329" s="224" t="s">
        <v>248</v>
      </c>
      <c r="F4329" s="258" t="e">
        <f>IF(#REF!&gt;=1,IF(#REF!&gt;=1,#REF!),IF(#REF!&gt;=0,"",))</f>
        <v>#REF!</v>
      </c>
      <c r="G4329" s="241" t="e">
        <f>保全管理データ!N7464</f>
        <v>#REF!</v>
      </c>
      <c r="H4329" s="259" t="e">
        <f>IF(#REF!="無","",IF(#REF!="","",IF(#REF!="悪環境における作業",0.2,IF(#REF!="高所又は地下作業",0.1,IF(#REF!="錯綜場所作業",0.3,IF(#REF!="複雑な制約のある作業",0.4,IF(#REF!="単純な制約のある作業",0.2,0)))))))</f>
        <v>#REF!</v>
      </c>
      <c r="I4329" s="260" t="e">
        <f t="shared" si="267"/>
        <v>#REF!</v>
      </c>
      <c r="J4329" s="258" t="e">
        <f>IF(#REF!&gt;=1,IF(#REF!&gt;=1,#REF!),IF(#REF!&gt;=0,"",))</f>
        <v>#REF!</v>
      </c>
      <c r="K4329" s="241" t="e">
        <f>保全管理データ!N7491</f>
        <v>#REF!</v>
      </c>
      <c r="L4329" s="259" t="e">
        <f>IF(#REF!="","",IF(#REF!="悪環境における作業",0.2,IF(#REF!="高所又は地下作業",0.1,IF(#REF!="錯綜場所作業",0.3,IF(#REF!="複雑な制約のある作業",0.4,IF(#REF!="単純な制約のある作業",0.2,0))))))</f>
        <v>#REF!</v>
      </c>
      <c r="M4329" s="260" t="e">
        <f t="shared" si="268"/>
        <v>#REF!</v>
      </c>
    </row>
    <row r="4330" spans="2:13" s="254" customFormat="1" ht="27.75" customHeight="1" x14ac:dyDescent="0.2">
      <c r="B4330" s="536" t="s">
        <v>261</v>
      </c>
      <c r="C4330" s="537"/>
      <c r="D4330" s="265"/>
      <c r="E4330" s="224" t="s">
        <v>247</v>
      </c>
      <c r="F4330" s="258" t="e">
        <f>IF(#REF!&gt;=1,IF(#REF!&gt;=1,#REF!),IF(#REF!&gt;=0,"",))</f>
        <v>#REF!</v>
      </c>
      <c r="G4330" s="241" t="e">
        <f>保全管理データ!N7465</f>
        <v>#REF!</v>
      </c>
      <c r="H4330" s="259" t="e">
        <f>IF(#REF!="無","",IF(#REF!="","",IF(#REF!="悪環境における作業",0.2,IF(#REF!="高所又は地下作業",0.1,IF(#REF!="錯綜場所作業",0.3,IF(#REF!="複雑な制約のある作業",0.4,IF(#REF!="単純な制約のある作業",0.2,0)))))))</f>
        <v>#REF!</v>
      </c>
      <c r="I4330" s="260" t="e">
        <f t="shared" si="267"/>
        <v>#REF!</v>
      </c>
      <c r="J4330" s="258" t="e">
        <f>IF(#REF!&gt;=1,IF(#REF!&gt;=1,#REF!),IF(#REF!&gt;=0,"",))</f>
        <v>#REF!</v>
      </c>
      <c r="K4330" s="241" t="e">
        <f>保全管理データ!N7492</f>
        <v>#REF!</v>
      </c>
      <c r="L4330" s="259" t="e">
        <f>IF(#REF!="","",IF(#REF!="悪環境における作業",0.2,IF(#REF!="高所又は地下作業",0.1,IF(#REF!="錯綜場所作業",0.3,IF(#REF!="複雑な制約のある作業",0.4,IF(#REF!="単純な制約のある作業",0.2,0))))))</f>
        <v>#REF!</v>
      </c>
      <c r="M4330" s="260" t="e">
        <f t="shared" si="268"/>
        <v>#REF!</v>
      </c>
    </row>
    <row r="4331" spans="2:13" s="254" customFormat="1" ht="27.75" customHeight="1" x14ac:dyDescent="0.2">
      <c r="B4331" s="536" t="s">
        <v>262</v>
      </c>
      <c r="C4331" s="537"/>
      <c r="D4331" s="265"/>
      <c r="E4331" s="224" t="s">
        <v>245</v>
      </c>
      <c r="F4331" s="258" t="e">
        <f>IF(#REF!&gt;=1,IF(#REF!&gt;=1,#REF!),IF(#REF!&gt;=0,"",))</f>
        <v>#REF!</v>
      </c>
      <c r="G4331" s="241" t="e">
        <f>保全管理データ!N7466</f>
        <v>#REF!</v>
      </c>
      <c r="H4331" s="259" t="e">
        <f>IF(#REF!="無","",IF(#REF!="","",IF(#REF!="悪環境における作業",0.2,IF(#REF!="高所又は地下作業",0.1,IF(#REF!="錯綜場所作業",0.3,IF(#REF!="複雑な制約のある作業",0.4,IF(#REF!="単純な制約のある作業",0.2,0)))))))</f>
        <v>#REF!</v>
      </c>
      <c r="I4331" s="260" t="e">
        <f t="shared" si="267"/>
        <v>#REF!</v>
      </c>
      <c r="J4331" s="258" t="e">
        <f>IF(#REF!&gt;=1,IF(#REF!&gt;=1,#REF!),IF(#REF!&gt;=0,"",))</f>
        <v>#REF!</v>
      </c>
      <c r="K4331" s="241" t="e">
        <f>保全管理データ!N7493</f>
        <v>#REF!</v>
      </c>
      <c r="L4331" s="259" t="e">
        <f>IF(#REF!="","",IF(#REF!="悪環境における作業",0.2,IF(#REF!="高所又は地下作業",0.1,IF(#REF!="錯綜場所作業",0.3,IF(#REF!="複雑な制約のある作業",0.4,IF(#REF!="単純な制約のある作業",0.2,0))))))</f>
        <v>#REF!</v>
      </c>
      <c r="M4331" s="260" t="e">
        <f t="shared" si="268"/>
        <v>#REF!</v>
      </c>
    </row>
    <row r="4332" spans="2:13" s="254" customFormat="1" ht="27.75" customHeight="1" x14ac:dyDescent="0.2">
      <c r="B4332" s="536" t="s">
        <v>263</v>
      </c>
      <c r="C4332" s="537"/>
      <c r="D4332" s="265"/>
      <c r="E4332" s="224" t="s">
        <v>245</v>
      </c>
      <c r="F4332" s="258" t="e">
        <f>IF(#REF!&gt;=1,IF(#REF!&gt;=1,#REF!),IF(#REF!&gt;=0,"",))</f>
        <v>#REF!</v>
      </c>
      <c r="G4332" s="241" t="e">
        <f>保全管理データ!N7467</f>
        <v>#REF!</v>
      </c>
      <c r="H4332" s="259" t="e">
        <f>IF(#REF!="無","",IF(#REF!="","",IF(#REF!="悪環境における作業",0.2,IF(#REF!="高所又は地下作業",0.1,IF(#REF!="錯綜場所作業",0.3,IF(#REF!="複雑な制約のある作業",0.4,IF(#REF!="単純な制約のある作業",0.2,0)))))))</f>
        <v>#REF!</v>
      </c>
      <c r="I4332" s="260" t="e">
        <f t="shared" si="267"/>
        <v>#REF!</v>
      </c>
      <c r="J4332" s="258" t="e">
        <f>IF(#REF!&gt;=1,IF(#REF!&gt;=1,#REF!),IF(#REF!&gt;=0,"",))</f>
        <v>#REF!</v>
      </c>
      <c r="K4332" s="241" t="e">
        <f>保全管理データ!N7494</f>
        <v>#REF!</v>
      </c>
      <c r="L4332" s="259" t="e">
        <f>IF(#REF!="","",IF(#REF!="悪環境における作業",0.2,IF(#REF!="高所又は地下作業",0.1,IF(#REF!="錯綜場所作業",0.3,IF(#REF!="複雑な制約のある作業",0.4,IF(#REF!="単純な制約のある作業",0.2,0))))))</f>
        <v>#REF!</v>
      </c>
      <c r="M4332" s="260" t="e">
        <f t="shared" si="268"/>
        <v>#REF!</v>
      </c>
    </row>
    <row r="4333" spans="2:13" s="254" customFormat="1" ht="27.75" customHeight="1" x14ac:dyDescent="0.2">
      <c r="B4333" s="536" t="s">
        <v>264</v>
      </c>
      <c r="C4333" s="537"/>
      <c r="D4333" s="265"/>
      <c r="E4333" s="224" t="s">
        <v>245</v>
      </c>
      <c r="F4333" s="258" t="e">
        <f>IF(#REF!&gt;=1,IF(#REF!&gt;=1,#REF!),IF(#REF!&gt;=0,"",))</f>
        <v>#REF!</v>
      </c>
      <c r="G4333" s="241" t="e">
        <f>保全管理データ!N7468</f>
        <v>#REF!</v>
      </c>
      <c r="H4333" s="259" t="e">
        <f>IF(#REF!="無","",IF(#REF!="","",IF(#REF!="悪環境における作業",0.2,IF(#REF!="高所又は地下作業",0.1,IF(#REF!="錯綜場所作業",0.3,IF(#REF!="複雑な制約のある作業",0.4,IF(#REF!="単純な制約のある作業",0.2,0)))))))</f>
        <v>#REF!</v>
      </c>
      <c r="I4333" s="260" t="e">
        <f t="shared" si="267"/>
        <v>#REF!</v>
      </c>
      <c r="J4333" s="258" t="e">
        <f>IF(#REF!&gt;=1,IF(#REF!&gt;=1,#REF!),IF(#REF!&gt;=0,"",))</f>
        <v>#REF!</v>
      </c>
      <c r="K4333" s="241" t="e">
        <f>保全管理データ!N7495</f>
        <v>#REF!</v>
      </c>
      <c r="L4333" s="259" t="e">
        <f>IF(#REF!="","",IF(#REF!="悪環境における作業",0.2,IF(#REF!="高所又は地下作業",0.1,IF(#REF!="錯綜場所作業",0.3,IF(#REF!="複雑な制約のある作業",0.4,IF(#REF!="単純な制約のある作業",0.2,0))))))</f>
        <v>#REF!</v>
      </c>
      <c r="M4333" s="260" t="e">
        <f t="shared" si="268"/>
        <v>#REF!</v>
      </c>
    </row>
    <row r="4334" spans="2:13" s="254" customFormat="1" ht="27.75" customHeight="1" x14ac:dyDescent="0.2">
      <c r="B4334" s="536" t="s">
        <v>265</v>
      </c>
      <c r="C4334" s="537"/>
      <c r="D4334" s="265"/>
      <c r="E4334" s="224" t="s">
        <v>245</v>
      </c>
      <c r="F4334" s="258" t="e">
        <f>IF(#REF!&gt;=1,IF(#REF!&gt;=1,#REF!),IF(#REF!&gt;=0,"",))</f>
        <v>#REF!</v>
      </c>
      <c r="G4334" s="241" t="e">
        <f>保全管理データ!N7469</f>
        <v>#REF!</v>
      </c>
      <c r="H4334" s="259" t="e">
        <f>IF(#REF!="無","",IF(#REF!="","",IF(#REF!="悪環境における作業",0.2,IF(#REF!="高所又は地下作業",0.1,IF(#REF!="錯綜場所作業",0.3,IF(#REF!="複雑な制約のある作業",0.4,IF(#REF!="単純な制約のある作業",0.2,0)))))))</f>
        <v>#REF!</v>
      </c>
      <c r="I4334" s="260" t="e">
        <f t="shared" si="267"/>
        <v>#REF!</v>
      </c>
      <c r="J4334" s="258" t="e">
        <f>IF(#REF!&gt;=1,IF(#REF!&gt;=1,#REF!),IF(#REF!&gt;=0,"",))</f>
        <v>#REF!</v>
      </c>
      <c r="K4334" s="241" t="e">
        <f>保全管理データ!N7496</f>
        <v>#REF!</v>
      </c>
      <c r="L4334" s="259" t="e">
        <f>IF(#REF!="","",IF(#REF!="悪環境における作業",0.2,IF(#REF!="高所又は地下作業",0.1,IF(#REF!="錯綜場所作業",0.3,IF(#REF!="複雑な制約のある作業",0.4,IF(#REF!="単純な制約のある作業",0.2,0))))))</f>
        <v>#REF!</v>
      </c>
      <c r="M4334" s="260" t="e">
        <f t="shared" si="268"/>
        <v>#REF!</v>
      </c>
    </row>
    <row r="4335" spans="2:13" s="254" customFormat="1" ht="27.75" customHeight="1" x14ac:dyDescent="0.2">
      <c r="B4335" s="536" t="s">
        <v>266</v>
      </c>
      <c r="C4335" s="537"/>
      <c r="D4335" s="265"/>
      <c r="E4335" s="224" t="s">
        <v>245</v>
      </c>
      <c r="F4335" s="258" t="e">
        <f>IF(#REF!&gt;=1,IF(#REF!&gt;=1,#REF!),IF(#REF!&gt;=0,"",))</f>
        <v>#REF!</v>
      </c>
      <c r="G4335" s="241" t="e">
        <f>保全管理データ!N7470</f>
        <v>#REF!</v>
      </c>
      <c r="H4335" s="259" t="e">
        <f>IF(#REF!="無","",IF(#REF!="","",IF(#REF!="悪環境における作業",0.2,IF(#REF!="高所又は地下作業",0.1,IF(#REF!="錯綜場所作業",0.3,IF(#REF!="複雑な制約のある作業",0.4,IF(#REF!="単純な制約のある作業",0.2,0)))))))</f>
        <v>#REF!</v>
      </c>
      <c r="I4335" s="260" t="e">
        <f t="shared" si="267"/>
        <v>#REF!</v>
      </c>
      <c r="J4335" s="258" t="e">
        <f>IF(#REF!&gt;=1,IF(#REF!&gt;=1,#REF!),IF(#REF!&gt;=0,"",))</f>
        <v>#REF!</v>
      </c>
      <c r="K4335" s="241" t="e">
        <f>保全管理データ!N7497</f>
        <v>#REF!</v>
      </c>
      <c r="L4335" s="259" t="e">
        <f>IF(#REF!="","",IF(#REF!="悪環境における作業",0.2,IF(#REF!="高所又は地下作業",0.1,IF(#REF!="錯綜場所作業",0.3,IF(#REF!="複雑な制約のある作業",0.4,IF(#REF!="単純な制約のある作業",0.2,0))))))</f>
        <v>#REF!</v>
      </c>
      <c r="M4335" s="260" t="e">
        <f t="shared" si="268"/>
        <v>#REF!</v>
      </c>
    </row>
    <row r="4336" spans="2:13" s="254" customFormat="1" ht="27.75" customHeight="1" x14ac:dyDescent="0.2">
      <c r="B4336" s="536" t="s">
        <v>81</v>
      </c>
      <c r="C4336" s="537"/>
      <c r="D4336" s="265"/>
      <c r="E4336" s="224" t="s">
        <v>245</v>
      </c>
      <c r="F4336" s="258" t="e">
        <f>IF(#REF!&gt;=1,IF(#REF!&gt;=1,#REF!),IF(#REF!&gt;=0,"",))</f>
        <v>#REF!</v>
      </c>
      <c r="G4336" s="241" t="e">
        <f>保全管理データ!N7471</f>
        <v>#REF!</v>
      </c>
      <c r="H4336" s="259" t="e">
        <f>IF(#REF!="無","",IF(#REF!="","",IF(#REF!="悪環境における作業",0.2,IF(#REF!="高所又は地下作業",0.1,IF(#REF!="錯綜場所作業",0.3,IF(#REF!="複雑な制約のある作業",0.4,IF(#REF!="単純な制約のある作業",0.2,0)))))))</f>
        <v>#REF!</v>
      </c>
      <c r="I4336" s="260" t="e">
        <f t="shared" si="267"/>
        <v>#REF!</v>
      </c>
      <c r="J4336" s="258" t="e">
        <f>IF(#REF!&gt;=1,IF(#REF!&gt;=1,#REF!),IF(#REF!&gt;=0,"",))</f>
        <v>#REF!</v>
      </c>
      <c r="K4336" s="241" t="e">
        <f>保全管理データ!N7498</f>
        <v>#REF!</v>
      </c>
      <c r="L4336" s="259" t="e">
        <f>IF(#REF!="","",IF(#REF!="悪環境における作業",0.2,IF(#REF!="高所又は地下作業",0.1,IF(#REF!="錯綜場所作業",0.3,IF(#REF!="複雑な制約のある作業",0.4,IF(#REF!="単純な制約のある作業",0.2,0))))))</f>
        <v>#REF!</v>
      </c>
      <c r="M4336" s="260" t="e">
        <f t="shared" si="268"/>
        <v>#REF!</v>
      </c>
    </row>
    <row r="4337" spans="2:13" s="254" customFormat="1" ht="27.75" customHeight="1" x14ac:dyDescent="0.2">
      <c r="B4337" s="536" t="s">
        <v>267</v>
      </c>
      <c r="C4337" s="537"/>
      <c r="D4337" s="265"/>
      <c r="E4337" s="224" t="s">
        <v>247</v>
      </c>
      <c r="F4337" s="258" t="e">
        <f>IF(#REF!&gt;=1,IF(#REF!&gt;=1,#REF!),IF(#REF!&gt;=0,"",))</f>
        <v>#REF!</v>
      </c>
      <c r="G4337" s="241" t="e">
        <f>保全管理データ!N7472</f>
        <v>#REF!</v>
      </c>
      <c r="H4337" s="259" t="e">
        <f>IF(#REF!="無","",IF(#REF!="","",IF(#REF!="悪環境における作業",0.2,IF(#REF!="高所又は地下作業",0.1,IF(#REF!="錯綜場所作業",0.3,IF(#REF!="複雑な制約のある作業",0.4,IF(#REF!="単純な制約のある作業",0.2,0)))))))</f>
        <v>#REF!</v>
      </c>
      <c r="I4337" s="260" t="e">
        <f t="shared" si="267"/>
        <v>#REF!</v>
      </c>
      <c r="J4337" s="258" t="e">
        <f>IF(#REF!&gt;=1,IF(#REF!&gt;=1,#REF!),IF(#REF!&gt;=0,"",))</f>
        <v>#REF!</v>
      </c>
      <c r="K4337" s="241" t="e">
        <f>保全管理データ!N7499</f>
        <v>#REF!</v>
      </c>
      <c r="L4337" s="259" t="e">
        <f>IF(#REF!="","",IF(#REF!="悪環境における作業",0.2,IF(#REF!="高所又は地下作業",0.1,IF(#REF!="錯綜場所作業",0.3,IF(#REF!="複雑な制約のある作業",0.4,IF(#REF!="単純な制約のある作業",0.2,0))))))</f>
        <v>#REF!</v>
      </c>
      <c r="M4337" s="260" t="e">
        <f t="shared" si="268"/>
        <v>#REF!</v>
      </c>
    </row>
    <row r="4338" spans="2:13" s="254" customFormat="1" ht="27.75" customHeight="1" x14ac:dyDescent="0.2">
      <c r="B4338" s="536" t="s">
        <v>268</v>
      </c>
      <c r="C4338" s="537"/>
      <c r="D4338" s="265"/>
      <c r="E4338" s="224" t="s">
        <v>246</v>
      </c>
      <c r="F4338" s="258" t="e">
        <f>IF(#REF!&gt;=1,IF(#REF!&gt;=1,#REF!),IF(#REF!&gt;=0,"",))</f>
        <v>#REF!</v>
      </c>
      <c r="G4338" s="241" t="e">
        <f>保全管理データ!N7473</f>
        <v>#REF!</v>
      </c>
      <c r="H4338" s="259" t="e">
        <f>IF(#REF!="無","",IF(#REF!="","",IF(#REF!="悪環境における作業",0.2,IF(#REF!="高所又は地下作業",0.1,IF(#REF!="錯綜場所作業",0.3,IF(#REF!="複雑な制約のある作業",0.4,IF(#REF!="単純な制約のある作業",0.2,0)))))))</f>
        <v>#REF!</v>
      </c>
      <c r="I4338" s="260" t="e">
        <f t="shared" si="267"/>
        <v>#REF!</v>
      </c>
      <c r="J4338" s="258" t="e">
        <f>IF(#REF!&gt;=1,IF(#REF!&gt;=1,#REF!),IF(#REF!&gt;=0,"",))</f>
        <v>#REF!</v>
      </c>
      <c r="K4338" s="241" t="e">
        <f>保全管理データ!N7500</f>
        <v>#REF!</v>
      </c>
      <c r="L4338" s="259" t="e">
        <f>IF(#REF!="","",IF(#REF!="悪環境における作業",0.2,IF(#REF!="高所又は地下作業",0.1,IF(#REF!="錯綜場所作業",0.3,IF(#REF!="複雑な制約のある作業",0.4,IF(#REF!="単純な制約のある作業",0.2,0))))))</f>
        <v>#REF!</v>
      </c>
      <c r="M4338" s="260" t="e">
        <f t="shared" si="268"/>
        <v>#REF!</v>
      </c>
    </row>
    <row r="4339" spans="2:13" s="254" customFormat="1" ht="27.75" customHeight="1" thickBot="1" x14ac:dyDescent="0.25">
      <c r="B4339" s="538" t="s">
        <v>269</v>
      </c>
      <c r="C4339" s="539"/>
      <c r="D4339" s="266"/>
      <c r="E4339" s="252" t="s">
        <v>245</v>
      </c>
      <c r="F4339" s="261" t="e">
        <f>IF(#REF!&gt;=1,IF(#REF!&gt;=1,#REF!),IF(#REF!&gt;=0,"",))</f>
        <v>#REF!</v>
      </c>
      <c r="G4339" s="245" t="e">
        <f>保全管理データ!N7474</f>
        <v>#REF!</v>
      </c>
      <c r="H4339" s="259" t="e">
        <f>IF(#REF!="無","",IF(#REF!="","",IF(#REF!="悪環境における作業",0.2,IF(#REF!="高所又は地下作業",0.1,IF(#REF!="錯綜場所作業",0.3,IF(#REF!="複雑な制約のある作業",0.4,IF(#REF!="単純な制約のある作業",0.2,0)))))))</f>
        <v>#REF!</v>
      </c>
      <c r="I4339" s="260" t="e">
        <f t="shared" si="267"/>
        <v>#REF!</v>
      </c>
      <c r="J4339" s="261" t="e">
        <f>IF(#REF!&gt;=1,IF(#REF!&gt;=1,#REF!),IF(#REF!&gt;=0,"",))</f>
        <v>#REF!</v>
      </c>
      <c r="K4339" s="245" t="e">
        <f>保全管理データ!N7501</f>
        <v>#REF!</v>
      </c>
      <c r="L4339" s="262" t="e">
        <f>IF(#REF!="","",IF(#REF!="悪環境における作業",0.2,IF(#REF!="高所又は地下作業",0.1,IF(#REF!="錯綜場所作業",0.3,IF(#REF!="複雑な制約のある作業",0.4,IF(#REF!="単純な制約のある作業",0.2,0))))))</f>
        <v>#REF!</v>
      </c>
      <c r="M4339" s="260" t="e">
        <f t="shared" si="268"/>
        <v>#REF!</v>
      </c>
    </row>
    <row r="4340" spans="2:13" s="254" customFormat="1" ht="27.75" customHeight="1" thickBot="1" x14ac:dyDescent="0.25">
      <c r="B4340" s="532" t="s">
        <v>190</v>
      </c>
      <c r="C4340" s="532"/>
      <c r="D4340" s="532"/>
      <c r="E4340" s="532"/>
      <c r="F4340" s="533" t="e">
        <f>SUM(I4316:I4339)</f>
        <v>#REF!</v>
      </c>
      <c r="G4340" s="534"/>
      <c r="H4340" s="534"/>
      <c r="I4340" s="535"/>
      <c r="J4340" s="533" t="e">
        <f>IF(SUM(J4316:J4339)=0,"0.00",SUM(M4316:M4339))</f>
        <v>#REF!</v>
      </c>
      <c r="K4340" s="534"/>
      <c r="L4340" s="534"/>
      <c r="M4340" s="535"/>
    </row>
    <row r="4341" spans="2:13" s="254" customFormat="1" ht="27.75" customHeight="1" thickBot="1" x14ac:dyDescent="0.25">
      <c r="B4341" s="532" t="s">
        <v>97</v>
      </c>
      <c r="C4341" s="532"/>
      <c r="D4341" s="532"/>
      <c r="E4341" s="532"/>
      <c r="F4341" s="533" t="e">
        <f>IF(#REF!="５年以下","0",IF(#REF!="５年～１０年",0.1,IF(#REF!="１０年以上",0.15)))</f>
        <v>#REF!</v>
      </c>
      <c r="G4341" s="534"/>
      <c r="H4341" s="534"/>
      <c r="I4341" s="534"/>
      <c r="J4341" s="534"/>
      <c r="K4341" s="534"/>
      <c r="L4341" s="534"/>
      <c r="M4341" s="535"/>
    </row>
    <row r="4342" spans="2:13" s="254" customFormat="1" ht="27.75" customHeight="1" thickBot="1" x14ac:dyDescent="0.25">
      <c r="B4342" s="533" t="s">
        <v>273</v>
      </c>
      <c r="C4342" s="534"/>
      <c r="D4342" s="534"/>
      <c r="E4342" s="535"/>
      <c r="F4342" s="533" t="e">
        <f>F4340*(1+F4341)</f>
        <v>#REF!</v>
      </c>
      <c r="G4342" s="534"/>
      <c r="H4342" s="534"/>
      <c r="I4342" s="534"/>
      <c r="J4342" s="533" t="e">
        <f>J4340*(1+F4341)</f>
        <v>#REF!</v>
      </c>
      <c r="K4342" s="534"/>
      <c r="L4342" s="534"/>
      <c r="M4342" s="535"/>
    </row>
    <row r="4343" spans="2:13" s="254" customFormat="1" ht="27.75" customHeight="1" thickBot="1" x14ac:dyDescent="0.25">
      <c r="B4343" s="532" t="s">
        <v>191</v>
      </c>
      <c r="C4343" s="532"/>
      <c r="D4343" s="532"/>
      <c r="E4343" s="532"/>
      <c r="F4343" s="533" t="e">
        <f>#REF!*(#REF!*#REF!+#REF!*#REF!)</f>
        <v>#REF!</v>
      </c>
      <c r="G4343" s="534"/>
      <c r="H4343" s="535"/>
      <c r="I4343" s="532" t="e">
        <f>#REF!</f>
        <v>#REF!</v>
      </c>
      <c r="J4343" s="533"/>
      <c r="K4343" s="263" t="s">
        <v>230</v>
      </c>
      <c r="L4343" s="535" t="e">
        <f>B4314</f>
        <v>#REF!</v>
      </c>
      <c r="M4343" s="532"/>
    </row>
    <row r="4344" spans="2:13" s="254" customFormat="1" ht="45" customHeight="1" thickBot="1" x14ac:dyDescent="0.25">
      <c r="B4344" s="253"/>
      <c r="C4344" s="253"/>
      <c r="D4344" s="253"/>
      <c r="E4344" s="253"/>
      <c r="F4344" s="253"/>
      <c r="G4344" s="253"/>
      <c r="H4344" s="253"/>
      <c r="I4344" s="253"/>
      <c r="J4344" s="253"/>
      <c r="K4344" s="253"/>
      <c r="L4344" s="253"/>
      <c r="M4344" s="253"/>
    </row>
    <row r="4345" spans="2:13" s="254" customFormat="1" ht="27.75" customHeight="1" thickBot="1" x14ac:dyDescent="0.25">
      <c r="B4345" s="542" t="s">
        <v>128</v>
      </c>
      <c r="C4345" s="543"/>
      <c r="D4345" s="543"/>
      <c r="E4345" s="544"/>
      <c r="F4345" s="253"/>
      <c r="G4345" s="253"/>
      <c r="H4345" s="253"/>
      <c r="I4345" s="253"/>
      <c r="J4345" s="253"/>
      <c r="K4345" s="253"/>
      <c r="L4345" s="253"/>
      <c r="M4345" s="253"/>
    </row>
    <row r="4346" spans="2:13" s="254" customFormat="1" ht="27.75" customHeight="1" x14ac:dyDescent="0.2">
      <c r="B4346" s="545" t="e">
        <f>#REF!</f>
        <v>#REF!</v>
      </c>
      <c r="C4346" s="546"/>
      <c r="D4346" s="547"/>
      <c r="E4346" s="548"/>
      <c r="F4346" s="552" t="s">
        <v>240</v>
      </c>
      <c r="G4346" s="553"/>
      <c r="H4346" s="553"/>
      <c r="I4346" s="554"/>
      <c r="J4346" s="552" t="s">
        <v>239</v>
      </c>
      <c r="K4346" s="553"/>
      <c r="L4346" s="553"/>
      <c r="M4346" s="554"/>
    </row>
    <row r="4347" spans="2:13" s="254" customFormat="1" ht="27.75" customHeight="1" thickBot="1" x14ac:dyDescent="0.25">
      <c r="B4347" s="549"/>
      <c r="C4347" s="550"/>
      <c r="D4347" s="550"/>
      <c r="E4347" s="551"/>
      <c r="F4347" s="255" t="s">
        <v>149</v>
      </c>
      <c r="G4347" s="256" t="s">
        <v>151</v>
      </c>
      <c r="H4347" s="256" t="s">
        <v>96</v>
      </c>
      <c r="I4347" s="257" t="s">
        <v>150</v>
      </c>
      <c r="J4347" s="255" t="s">
        <v>149</v>
      </c>
      <c r="K4347" s="256" t="s">
        <v>151</v>
      </c>
      <c r="L4347" s="256" t="s">
        <v>96</v>
      </c>
      <c r="M4347" s="257" t="s">
        <v>150</v>
      </c>
    </row>
    <row r="4348" spans="2:13" s="254" customFormat="1" ht="27.75" customHeight="1" thickTop="1" x14ac:dyDescent="0.2">
      <c r="B4348" s="540" t="s">
        <v>241</v>
      </c>
      <c r="C4348" s="541"/>
      <c r="D4348" s="264"/>
      <c r="E4348" s="237" t="s">
        <v>242</v>
      </c>
      <c r="F4348" s="258" t="e">
        <f>IF(#REF!&gt;=1,IF(#REF!&gt;=1,#REF!),IF(#REF!&gt;=0,"",))</f>
        <v>#REF!</v>
      </c>
      <c r="G4348" s="241" t="e">
        <f>保全管理データ!N7507</f>
        <v>#REF!</v>
      </c>
      <c r="H4348" s="259" t="e">
        <f>IF(#REF!="無","",IF(#REF!="","",IF(#REF!="悪環境における作業",0.2,IF(#REF!="高所又は地下作業",0.1,IF(#REF!="錯綜場所作業",0.3,IF(#REF!="複雑な制約のある作業",0.4,IF(#REF!="単純な制約のある作業",0.2,0)))))))</f>
        <v>#REF!</v>
      </c>
      <c r="I4348" s="260" t="e">
        <f>IF(F4348="","",F4348*G4348*(1+IF(H4348="",0,H4348)))</f>
        <v>#REF!</v>
      </c>
      <c r="J4348" s="258" t="e">
        <f>IF(#REF!&gt;=1,IF(#REF!&gt;=1,#REF!),IF(#REF!&gt;=0,"",))</f>
        <v>#REF!</v>
      </c>
      <c r="K4348" s="241" t="e">
        <f>保全管理データ!N7534</f>
        <v>#REF!</v>
      </c>
      <c r="L4348" s="259" t="e">
        <f>IF(#REF!="","",IF(#REF!="悪環境における作業",0.2,IF(#REF!="高所又は地下作業",0.1,IF(#REF!="錯綜場所作業",0.3,IF(#REF!="複雑な制約のある作業",0.4,IF(#REF!="単純な制約のある作業",0.2,0))))))</f>
        <v>#REF!</v>
      </c>
      <c r="M4348" s="260" t="e">
        <f>IF(J4348="","",J4348*K4348*(1+IF(L4348="",0,L4348)))</f>
        <v>#REF!</v>
      </c>
    </row>
    <row r="4349" spans="2:13" s="254" customFormat="1" ht="27.75" customHeight="1" x14ac:dyDescent="0.2">
      <c r="B4349" s="536" t="s">
        <v>243</v>
      </c>
      <c r="C4349" s="537"/>
      <c r="D4349" s="265"/>
      <c r="E4349" s="224" t="s">
        <v>242</v>
      </c>
      <c r="F4349" s="258" t="e">
        <f>IF(#REF!&gt;=1,IF(#REF!&gt;=1,#REF!),IF(#REF!&gt;=0,"",))</f>
        <v>#REF!</v>
      </c>
      <c r="G4349" s="241" t="e">
        <f>保全管理データ!N7508</f>
        <v>#REF!</v>
      </c>
      <c r="H4349" s="259" t="e">
        <f>IF(#REF!="無","",IF(#REF!="","",IF(#REF!="悪環境における作業",0.2,IF(#REF!="高所又は地下作業",0.1,IF(#REF!="錯綜場所作業",0.3,IF(#REF!="複雑な制約のある作業",0.4,IF(#REF!="単純な制約のある作業",0.2,0)))))))</f>
        <v>#REF!</v>
      </c>
      <c r="I4349" s="260" t="e">
        <f t="shared" ref="I4349:I4371" si="269">IF(F4349="","",F4349*G4349*(1+IF(H4349="",0,H4349)))</f>
        <v>#REF!</v>
      </c>
      <c r="J4349" s="258" t="e">
        <f>IF(#REF!&gt;=1,IF(#REF!&gt;=1,#REF!),IF(#REF!&gt;=0,"",))</f>
        <v>#REF!</v>
      </c>
      <c r="K4349" s="241" t="e">
        <f>保全管理データ!N7535</f>
        <v>#REF!</v>
      </c>
      <c r="L4349" s="259" t="e">
        <f>IF(#REF!="","",IF(#REF!="悪環境における作業",0.2,IF(#REF!="高所又は地下作業",0.1,IF(#REF!="錯綜場所作業",0.3,IF(#REF!="複雑な制約のある作業",0.4,IF(#REF!="単純な制約のある作業",0.2,0))))))</f>
        <v>#REF!</v>
      </c>
      <c r="M4349" s="260" t="e">
        <f t="shared" ref="M4349:M4371" si="270">IF(J4349="","",J4349*K4349*(1+IF(L4349="",0,L4349)))</f>
        <v>#REF!</v>
      </c>
    </row>
    <row r="4350" spans="2:13" s="254" customFormat="1" ht="27.75" customHeight="1" x14ac:dyDescent="0.2">
      <c r="B4350" s="536" t="s">
        <v>249</v>
      </c>
      <c r="C4350" s="537"/>
      <c r="D4350" s="265"/>
      <c r="E4350" s="224" t="s">
        <v>244</v>
      </c>
      <c r="F4350" s="258" t="e">
        <f>IF(#REF!&gt;=1,IF(#REF!&gt;=1,#REF!),IF(#REF!&gt;=0,"",))</f>
        <v>#REF!</v>
      </c>
      <c r="G4350" s="241" t="e">
        <f>保全管理データ!N7509</f>
        <v>#REF!</v>
      </c>
      <c r="H4350" s="259" t="e">
        <f>IF(#REF!="無","",IF(#REF!="","",IF(#REF!="悪環境における作業",0.2,IF(#REF!="高所又は地下作業",0.1,IF(#REF!="錯綜場所作業",0.3,IF(#REF!="複雑な制約のある作業",0.4,IF(#REF!="単純な制約のある作業",0.2,0)))))))</f>
        <v>#REF!</v>
      </c>
      <c r="I4350" s="260" t="e">
        <f t="shared" si="269"/>
        <v>#REF!</v>
      </c>
      <c r="J4350" s="258" t="e">
        <f>IF(#REF!&gt;=1,IF(#REF!&gt;=1,#REF!),IF(#REF!&gt;=0,"",))</f>
        <v>#REF!</v>
      </c>
      <c r="K4350" s="241" t="e">
        <f>保全管理データ!N7536</f>
        <v>#REF!</v>
      </c>
      <c r="L4350" s="259" t="e">
        <f>IF(#REF!="","",IF(#REF!="悪環境における作業",0.2,IF(#REF!="高所又は地下作業",0.1,IF(#REF!="錯綜場所作業",0.3,IF(#REF!="複雑な制約のある作業",0.4,IF(#REF!="単純な制約のある作業",0.2,0))))))</f>
        <v>#REF!</v>
      </c>
      <c r="M4350" s="260" t="e">
        <f t="shared" si="270"/>
        <v>#REF!</v>
      </c>
    </row>
    <row r="4351" spans="2:13" s="254" customFormat="1" ht="27.75" customHeight="1" x14ac:dyDescent="0.2">
      <c r="B4351" s="536" t="s">
        <v>250</v>
      </c>
      <c r="C4351" s="537"/>
      <c r="D4351" s="265"/>
      <c r="E4351" s="224" t="s">
        <v>244</v>
      </c>
      <c r="F4351" s="258" t="e">
        <f>IF(#REF!&gt;=1,IF(#REF!&gt;=1,#REF!),IF(#REF!&gt;=0,"",))</f>
        <v>#REF!</v>
      </c>
      <c r="G4351" s="241" t="e">
        <f>保全管理データ!N7510</f>
        <v>#REF!</v>
      </c>
      <c r="H4351" s="259" t="e">
        <f>IF(#REF!="無","",IF(#REF!="","",IF(#REF!="悪環境における作業",0.2,IF(#REF!="高所又は地下作業",0.1,IF(#REF!="錯綜場所作業",0.3,IF(#REF!="複雑な制約のある作業",0.4,IF(#REF!="単純な制約のある作業",0.2,0)))))))</f>
        <v>#REF!</v>
      </c>
      <c r="I4351" s="260" t="e">
        <f t="shared" si="269"/>
        <v>#REF!</v>
      </c>
      <c r="J4351" s="258" t="e">
        <f>IF(#REF!&gt;=1,IF(#REF!&gt;=1,#REF!),IF(#REF!&gt;=0,"",))</f>
        <v>#REF!</v>
      </c>
      <c r="K4351" s="241" t="e">
        <f>保全管理データ!N7537</f>
        <v>#REF!</v>
      </c>
      <c r="L4351" s="259" t="e">
        <f>IF(#REF!="","",IF(#REF!="悪環境における作業",0.2,IF(#REF!="高所又は地下作業",0.1,IF(#REF!="錯綜場所作業",0.3,IF(#REF!="複雑な制約のある作業",0.4,IF(#REF!="単純な制約のある作業",0.2,0))))))</f>
        <v>#REF!</v>
      </c>
      <c r="M4351" s="260" t="e">
        <f t="shared" si="270"/>
        <v>#REF!</v>
      </c>
    </row>
    <row r="4352" spans="2:13" s="254" customFormat="1" ht="27.75" customHeight="1" x14ac:dyDescent="0.2">
      <c r="B4352" s="536" t="s">
        <v>251</v>
      </c>
      <c r="C4352" s="537"/>
      <c r="D4352" s="265"/>
      <c r="E4352" s="224" t="s">
        <v>242</v>
      </c>
      <c r="F4352" s="258" t="e">
        <f>IF(#REF!&gt;=1,IF(#REF!&gt;=1,#REF!),IF(#REF!&gt;=0,"",))</f>
        <v>#REF!</v>
      </c>
      <c r="G4352" s="241" t="e">
        <f>保全管理データ!N7511</f>
        <v>#REF!</v>
      </c>
      <c r="H4352" s="259" t="e">
        <f>IF(#REF!="無","",IF(#REF!="","",IF(#REF!="悪環境における作業",0.2,IF(#REF!="高所又は地下作業",0.1,IF(#REF!="錯綜場所作業",0.3,IF(#REF!="複雑な制約のある作業",0.4,IF(#REF!="単純な制約のある作業",0.2,0)))))))</f>
        <v>#REF!</v>
      </c>
      <c r="I4352" s="260" t="e">
        <f t="shared" si="269"/>
        <v>#REF!</v>
      </c>
      <c r="J4352" s="258" t="e">
        <f>IF(#REF!&gt;=1,IF(#REF!&gt;=1,#REF!),IF(#REF!&gt;=0,"",))</f>
        <v>#REF!</v>
      </c>
      <c r="K4352" s="241" t="e">
        <f>保全管理データ!N7538</f>
        <v>#REF!</v>
      </c>
      <c r="L4352" s="259" t="e">
        <f>IF(#REF!="","",IF(#REF!="悪環境における作業",0.2,IF(#REF!="高所又は地下作業",0.1,IF(#REF!="錯綜場所作業",0.3,IF(#REF!="複雑な制約のある作業",0.4,IF(#REF!="単純な制約のある作業",0.2,0))))))</f>
        <v>#REF!</v>
      </c>
      <c r="M4352" s="260" t="e">
        <f t="shared" si="270"/>
        <v>#REF!</v>
      </c>
    </row>
    <row r="4353" spans="2:13" s="254" customFormat="1" ht="27.75" customHeight="1" x14ac:dyDescent="0.2">
      <c r="B4353" s="536" t="s">
        <v>252</v>
      </c>
      <c r="C4353" s="537"/>
      <c r="D4353" s="265"/>
      <c r="E4353" s="224" t="s">
        <v>244</v>
      </c>
      <c r="F4353" s="258" t="e">
        <f>IF(#REF!&gt;=1,IF(#REF!&gt;=1,#REF!),IF(#REF!&gt;=0,"",))</f>
        <v>#REF!</v>
      </c>
      <c r="G4353" s="241" t="e">
        <f>保全管理データ!N7512</f>
        <v>#REF!</v>
      </c>
      <c r="H4353" s="259" t="e">
        <f>IF(#REF!="無","",IF(#REF!="","",IF(#REF!="悪環境における作業",0.2,IF(#REF!="高所又は地下作業",0.1,IF(#REF!="錯綜場所作業",0.3,IF(#REF!="複雑な制約のある作業",0.4,IF(#REF!="単純な制約のある作業",0.2,0)))))))</f>
        <v>#REF!</v>
      </c>
      <c r="I4353" s="260" t="e">
        <f t="shared" si="269"/>
        <v>#REF!</v>
      </c>
      <c r="J4353" s="258" t="e">
        <f>IF(#REF!&gt;=1,IF(#REF!&gt;=1,#REF!),IF(#REF!&gt;=0,"",))</f>
        <v>#REF!</v>
      </c>
      <c r="K4353" s="241" t="e">
        <f>保全管理データ!N7539</f>
        <v>#REF!</v>
      </c>
      <c r="L4353" s="259" t="e">
        <f>IF(#REF!="","",IF(#REF!="悪環境における作業",0.2,IF(#REF!="高所又は地下作業",0.1,IF(#REF!="錯綜場所作業",0.3,IF(#REF!="複雑な制約のある作業",0.4,IF(#REF!="単純な制約のある作業",0.2,0))))))</f>
        <v>#REF!</v>
      </c>
      <c r="M4353" s="260" t="e">
        <f t="shared" si="270"/>
        <v>#REF!</v>
      </c>
    </row>
    <row r="4354" spans="2:13" s="254" customFormat="1" ht="27.75" customHeight="1" x14ac:dyDescent="0.2">
      <c r="B4354" s="536" t="s">
        <v>253</v>
      </c>
      <c r="C4354" s="537"/>
      <c r="D4354" s="265"/>
      <c r="E4354" s="224" t="s">
        <v>242</v>
      </c>
      <c r="F4354" s="258" t="e">
        <f>IF(#REF!&gt;=1,IF(#REF!&gt;=1,#REF!),IF(#REF!&gt;=0,"",))</f>
        <v>#REF!</v>
      </c>
      <c r="G4354" s="241" t="e">
        <f>保全管理データ!N7513</f>
        <v>#REF!</v>
      </c>
      <c r="H4354" s="259" t="e">
        <f>IF(#REF!="無","",IF(#REF!="","",IF(#REF!="悪環境における作業",0.2,IF(#REF!="高所又は地下作業",0.1,IF(#REF!="錯綜場所作業",0.3,IF(#REF!="複雑な制約のある作業",0.4,IF(#REF!="単純な制約のある作業",0.2,0)))))))</f>
        <v>#REF!</v>
      </c>
      <c r="I4354" s="260" t="e">
        <f t="shared" si="269"/>
        <v>#REF!</v>
      </c>
      <c r="J4354" s="258" t="e">
        <f>IF(#REF!&gt;=1,IF(#REF!&gt;=1,#REF!),IF(#REF!&gt;=0,"",))</f>
        <v>#REF!</v>
      </c>
      <c r="K4354" s="241" t="e">
        <f>保全管理データ!N7540</f>
        <v>#REF!</v>
      </c>
      <c r="L4354" s="259" t="e">
        <f>IF(#REF!="","",IF(#REF!="悪環境における作業",0.2,IF(#REF!="高所又は地下作業",0.1,IF(#REF!="錯綜場所作業",0.3,IF(#REF!="複雑な制約のある作業",0.4,IF(#REF!="単純な制約のある作業",0.2,0))))))</f>
        <v>#REF!</v>
      </c>
      <c r="M4354" s="260" t="e">
        <f t="shared" si="270"/>
        <v>#REF!</v>
      </c>
    </row>
    <row r="4355" spans="2:13" s="254" customFormat="1" ht="27.75" customHeight="1" x14ac:dyDescent="0.2">
      <c r="B4355" s="536" t="s">
        <v>254</v>
      </c>
      <c r="C4355" s="537"/>
      <c r="D4355" s="265"/>
      <c r="E4355" s="224" t="s">
        <v>242</v>
      </c>
      <c r="F4355" s="258" t="e">
        <f>IF(#REF!&gt;=1,IF(#REF!&gt;=1,#REF!),IF(#REF!&gt;=0,"",))</f>
        <v>#REF!</v>
      </c>
      <c r="G4355" s="241" t="e">
        <f>保全管理データ!N7514</f>
        <v>#REF!</v>
      </c>
      <c r="H4355" s="259" t="e">
        <f>IF(#REF!="無","",IF(#REF!="","",IF(#REF!="悪環境における作業",0.2,IF(#REF!="高所又は地下作業",0.1,IF(#REF!="錯綜場所作業",0.3,IF(#REF!="複雑な制約のある作業",0.4,IF(#REF!="単純な制約のある作業",0.2,0)))))))</f>
        <v>#REF!</v>
      </c>
      <c r="I4355" s="260" t="e">
        <f t="shared" si="269"/>
        <v>#REF!</v>
      </c>
      <c r="J4355" s="258" t="e">
        <f>IF(#REF!&gt;=1,IF(#REF!&gt;=1,#REF!),IF(#REF!&gt;=0,"",))</f>
        <v>#REF!</v>
      </c>
      <c r="K4355" s="241" t="e">
        <f>保全管理データ!N7541</f>
        <v>#REF!</v>
      </c>
      <c r="L4355" s="259" t="e">
        <f>IF(#REF!="","",IF(#REF!="悪環境における作業",0.2,IF(#REF!="高所又は地下作業",0.1,IF(#REF!="錯綜場所作業",0.3,IF(#REF!="複雑な制約のある作業",0.4,IF(#REF!="単純な制約のある作業",0.2,0))))))</f>
        <v>#REF!</v>
      </c>
      <c r="M4355" s="260" t="e">
        <f t="shared" si="270"/>
        <v>#REF!</v>
      </c>
    </row>
    <row r="4356" spans="2:13" s="254" customFormat="1" ht="27.75" customHeight="1" x14ac:dyDescent="0.2">
      <c r="B4356" s="536" t="s">
        <v>255</v>
      </c>
      <c r="C4356" s="537"/>
      <c r="D4356" s="265"/>
      <c r="E4356" s="224" t="s">
        <v>245</v>
      </c>
      <c r="F4356" s="258" t="e">
        <f>IF(#REF!&gt;=1,IF(#REF!&gt;=1,#REF!),IF(#REF!&gt;=0,"",))</f>
        <v>#REF!</v>
      </c>
      <c r="G4356" s="241" t="e">
        <f>保全管理データ!N7515</f>
        <v>#REF!</v>
      </c>
      <c r="H4356" s="259" t="e">
        <f>IF(#REF!="無","",IF(#REF!="","",IF(#REF!="悪環境における作業",0.2,IF(#REF!="高所又は地下作業",0.1,IF(#REF!="錯綜場所作業",0.3,IF(#REF!="複雑な制約のある作業",0.4,IF(#REF!="単純な制約のある作業",0.2,0)))))))</f>
        <v>#REF!</v>
      </c>
      <c r="I4356" s="260" t="e">
        <f t="shared" si="269"/>
        <v>#REF!</v>
      </c>
      <c r="J4356" s="258" t="e">
        <f>IF(#REF!&gt;=1,IF(#REF!&gt;=1,#REF!),IF(#REF!&gt;=0,"",))</f>
        <v>#REF!</v>
      </c>
      <c r="K4356" s="241" t="e">
        <f>保全管理データ!N7542</f>
        <v>#REF!</v>
      </c>
      <c r="L4356" s="259" t="e">
        <f>IF(#REF!="","",IF(#REF!="悪環境における作業",0.2,IF(#REF!="高所又は地下作業",0.1,IF(#REF!="錯綜場所作業",0.3,IF(#REF!="複雑な制約のある作業",0.4,IF(#REF!="単純な制約のある作業",0.2,0))))))</f>
        <v>#REF!</v>
      </c>
      <c r="M4356" s="260" t="e">
        <f t="shared" si="270"/>
        <v>#REF!</v>
      </c>
    </row>
    <row r="4357" spans="2:13" s="254" customFormat="1" ht="27.75" customHeight="1" x14ac:dyDescent="0.2">
      <c r="B4357" s="536" t="s">
        <v>256</v>
      </c>
      <c r="C4357" s="537"/>
      <c r="D4357" s="265"/>
      <c r="E4357" s="224" t="s">
        <v>242</v>
      </c>
      <c r="F4357" s="258" t="e">
        <f>IF(#REF!&gt;=1,IF(#REF!&gt;=1,#REF!),IF(#REF!&gt;=0,"",))</f>
        <v>#REF!</v>
      </c>
      <c r="G4357" s="241" t="e">
        <f>保全管理データ!N7516</f>
        <v>#REF!</v>
      </c>
      <c r="H4357" s="259" t="e">
        <f>IF(#REF!="無","",IF(#REF!="","",IF(#REF!="悪環境における作業",0.2,IF(#REF!="高所又は地下作業",0.1,IF(#REF!="錯綜場所作業",0.3,IF(#REF!="複雑な制約のある作業",0.4,IF(#REF!="単純な制約のある作業",0.2,0)))))))</f>
        <v>#REF!</v>
      </c>
      <c r="I4357" s="260" t="e">
        <f t="shared" si="269"/>
        <v>#REF!</v>
      </c>
      <c r="J4357" s="258" t="e">
        <f>IF(#REF!&gt;=1,IF(#REF!&gt;=1,#REF!),IF(#REF!&gt;=0,"",))</f>
        <v>#REF!</v>
      </c>
      <c r="K4357" s="241" t="e">
        <f>保全管理データ!N7543</f>
        <v>#REF!</v>
      </c>
      <c r="L4357" s="259" t="e">
        <f>IF(#REF!="","",IF(#REF!="悪環境における作業",0.2,IF(#REF!="高所又は地下作業",0.1,IF(#REF!="錯綜場所作業",0.3,IF(#REF!="複雑な制約のある作業",0.4,IF(#REF!="単純な制約のある作業",0.2,0))))))</f>
        <v>#REF!</v>
      </c>
      <c r="M4357" s="260" t="e">
        <f t="shared" si="270"/>
        <v>#REF!</v>
      </c>
    </row>
    <row r="4358" spans="2:13" s="254" customFormat="1" ht="27.75" customHeight="1" x14ac:dyDescent="0.2">
      <c r="B4358" s="536" t="s">
        <v>257</v>
      </c>
      <c r="C4358" s="537"/>
      <c r="D4358" s="265"/>
      <c r="E4358" s="224" t="s">
        <v>245</v>
      </c>
      <c r="F4358" s="258" t="e">
        <f>IF(#REF!&gt;=1,IF(#REF!&gt;=1,#REF!),IF(#REF!&gt;=0,"",))</f>
        <v>#REF!</v>
      </c>
      <c r="G4358" s="241" t="e">
        <f>保全管理データ!N7517</f>
        <v>#REF!</v>
      </c>
      <c r="H4358" s="259" t="e">
        <f>IF(#REF!="無","",IF(#REF!="","",IF(#REF!="悪環境における作業",0.2,IF(#REF!="高所又は地下作業",0.1,IF(#REF!="錯綜場所作業",0.3,IF(#REF!="複雑な制約のある作業",0.4,IF(#REF!="単純な制約のある作業",0.2,0)))))))</f>
        <v>#REF!</v>
      </c>
      <c r="I4358" s="260" t="e">
        <f t="shared" si="269"/>
        <v>#REF!</v>
      </c>
      <c r="J4358" s="258" t="e">
        <f>IF(#REF!&gt;=1,IF(#REF!&gt;=1,#REF!),IF(#REF!&gt;=0,"",))</f>
        <v>#REF!</v>
      </c>
      <c r="K4358" s="241" t="e">
        <f>保全管理データ!N7544</f>
        <v>#REF!</v>
      </c>
      <c r="L4358" s="259" t="e">
        <f>IF(#REF!="","",IF(#REF!="悪環境における作業",0.2,IF(#REF!="高所又は地下作業",0.1,IF(#REF!="錯綜場所作業",0.3,IF(#REF!="複雑な制約のある作業",0.4,IF(#REF!="単純な制約のある作業",0.2,0))))))</f>
        <v>#REF!</v>
      </c>
      <c r="M4358" s="260" t="e">
        <f t="shared" si="270"/>
        <v>#REF!</v>
      </c>
    </row>
    <row r="4359" spans="2:13" s="254" customFormat="1" ht="27.75" customHeight="1" x14ac:dyDescent="0.2">
      <c r="B4359" s="536" t="s">
        <v>258</v>
      </c>
      <c r="C4359" s="537"/>
      <c r="D4359" s="265"/>
      <c r="E4359" s="224" t="s">
        <v>245</v>
      </c>
      <c r="F4359" s="258" t="e">
        <f>IF(#REF!&gt;=1,IF(#REF!&gt;=1,#REF!),IF(#REF!&gt;=0,"",))</f>
        <v>#REF!</v>
      </c>
      <c r="G4359" s="241" t="e">
        <f>保全管理データ!N7518</f>
        <v>#REF!</v>
      </c>
      <c r="H4359" s="259" t="e">
        <f>IF(#REF!="無","",IF(#REF!="","",IF(#REF!="悪環境における作業",0.2,IF(#REF!="高所又は地下作業",0.1,IF(#REF!="錯綜場所作業",0.3,IF(#REF!="複雑な制約のある作業",0.4,IF(#REF!="単純な制約のある作業",0.2,0)))))))</f>
        <v>#REF!</v>
      </c>
      <c r="I4359" s="260" t="e">
        <f t="shared" si="269"/>
        <v>#REF!</v>
      </c>
      <c r="J4359" s="258" t="e">
        <f>IF(#REF!&gt;=1,IF(#REF!&gt;=1,#REF!),IF(#REF!&gt;=0,"",))</f>
        <v>#REF!</v>
      </c>
      <c r="K4359" s="241" t="e">
        <f>保全管理データ!N7545</f>
        <v>#REF!</v>
      </c>
      <c r="L4359" s="259" t="e">
        <f>IF(#REF!="","",IF(#REF!="悪環境における作業",0.2,IF(#REF!="高所又は地下作業",0.1,IF(#REF!="錯綜場所作業",0.3,IF(#REF!="複雑な制約のある作業",0.4,IF(#REF!="単純な制約のある作業",0.2,0))))))</f>
        <v>#REF!</v>
      </c>
      <c r="M4359" s="260" t="e">
        <f t="shared" si="270"/>
        <v>#REF!</v>
      </c>
    </row>
    <row r="4360" spans="2:13" s="254" customFormat="1" ht="27.75" customHeight="1" x14ac:dyDescent="0.2">
      <c r="B4360" s="536" t="s">
        <v>259</v>
      </c>
      <c r="C4360" s="537"/>
      <c r="D4360" s="265"/>
      <c r="E4360" s="224" t="s">
        <v>245</v>
      </c>
      <c r="F4360" s="258" t="e">
        <f>IF(#REF!&gt;=1,IF(#REF!&gt;=1,#REF!),IF(#REF!&gt;=0,"",))</f>
        <v>#REF!</v>
      </c>
      <c r="G4360" s="241" t="e">
        <f>保全管理データ!N7519</f>
        <v>#REF!</v>
      </c>
      <c r="H4360" s="259" t="e">
        <f>IF(#REF!="無","",IF(#REF!="","",IF(#REF!="悪環境における作業",0.2,IF(#REF!="高所又は地下作業",0.1,IF(#REF!="錯綜場所作業",0.3,IF(#REF!="複雑な制約のある作業",0.4,IF(#REF!="単純な制約のある作業",0.2,0)))))))</f>
        <v>#REF!</v>
      </c>
      <c r="I4360" s="260" t="e">
        <f t="shared" si="269"/>
        <v>#REF!</v>
      </c>
      <c r="J4360" s="258" t="e">
        <f>IF(#REF!&gt;=1,IF(#REF!&gt;=1,#REF!),IF(#REF!&gt;=0,"",))</f>
        <v>#REF!</v>
      </c>
      <c r="K4360" s="241" t="e">
        <f>保全管理データ!N7546</f>
        <v>#REF!</v>
      </c>
      <c r="L4360" s="259" t="e">
        <f>IF(#REF!="","",IF(#REF!="悪環境における作業",0.2,IF(#REF!="高所又は地下作業",0.1,IF(#REF!="錯綜場所作業",0.3,IF(#REF!="複雑な制約のある作業",0.4,IF(#REF!="単純な制約のある作業",0.2,0))))))</f>
        <v>#REF!</v>
      </c>
      <c r="M4360" s="260" t="e">
        <f t="shared" si="270"/>
        <v>#REF!</v>
      </c>
    </row>
    <row r="4361" spans="2:13" s="254" customFormat="1" ht="27.75" customHeight="1" x14ac:dyDescent="0.2">
      <c r="B4361" s="536" t="s">
        <v>260</v>
      </c>
      <c r="C4361" s="537"/>
      <c r="D4361" s="265"/>
      <c r="E4361" s="224" t="s">
        <v>248</v>
      </c>
      <c r="F4361" s="258" t="e">
        <f>IF(#REF!&gt;=1,IF(#REF!&gt;=1,#REF!),IF(#REF!&gt;=0,"",))</f>
        <v>#REF!</v>
      </c>
      <c r="G4361" s="241" t="e">
        <f>保全管理データ!N7520</f>
        <v>#REF!</v>
      </c>
      <c r="H4361" s="259" t="e">
        <f>IF(#REF!="無","",IF(#REF!="","",IF(#REF!="悪環境における作業",0.2,IF(#REF!="高所又は地下作業",0.1,IF(#REF!="錯綜場所作業",0.3,IF(#REF!="複雑な制約のある作業",0.4,IF(#REF!="単純な制約のある作業",0.2,0)))))))</f>
        <v>#REF!</v>
      </c>
      <c r="I4361" s="260" t="e">
        <f t="shared" si="269"/>
        <v>#REF!</v>
      </c>
      <c r="J4361" s="258" t="e">
        <f>IF(#REF!&gt;=1,IF(#REF!&gt;=1,#REF!),IF(#REF!&gt;=0,"",))</f>
        <v>#REF!</v>
      </c>
      <c r="K4361" s="241" t="e">
        <f>保全管理データ!N7547</f>
        <v>#REF!</v>
      </c>
      <c r="L4361" s="259" t="e">
        <f>IF(#REF!="","",IF(#REF!="悪環境における作業",0.2,IF(#REF!="高所又は地下作業",0.1,IF(#REF!="錯綜場所作業",0.3,IF(#REF!="複雑な制約のある作業",0.4,IF(#REF!="単純な制約のある作業",0.2,0))))))</f>
        <v>#REF!</v>
      </c>
      <c r="M4361" s="260" t="e">
        <f t="shared" si="270"/>
        <v>#REF!</v>
      </c>
    </row>
    <row r="4362" spans="2:13" s="254" customFormat="1" ht="27.75" customHeight="1" x14ac:dyDescent="0.2">
      <c r="B4362" s="536" t="s">
        <v>261</v>
      </c>
      <c r="C4362" s="537"/>
      <c r="D4362" s="265"/>
      <c r="E4362" s="224" t="s">
        <v>247</v>
      </c>
      <c r="F4362" s="258" t="e">
        <f>IF(#REF!&gt;=1,IF(#REF!&gt;=1,#REF!),IF(#REF!&gt;=0,"",))</f>
        <v>#REF!</v>
      </c>
      <c r="G4362" s="241" t="e">
        <f>保全管理データ!N7521</f>
        <v>#REF!</v>
      </c>
      <c r="H4362" s="259" t="e">
        <f>IF(#REF!="無","",IF(#REF!="","",IF(#REF!="悪環境における作業",0.2,IF(#REF!="高所又は地下作業",0.1,IF(#REF!="錯綜場所作業",0.3,IF(#REF!="複雑な制約のある作業",0.4,IF(#REF!="単純な制約のある作業",0.2,0)))))))</f>
        <v>#REF!</v>
      </c>
      <c r="I4362" s="260" t="e">
        <f t="shared" si="269"/>
        <v>#REF!</v>
      </c>
      <c r="J4362" s="258" t="e">
        <f>IF(#REF!&gt;=1,IF(#REF!&gt;=1,#REF!),IF(#REF!&gt;=0,"",))</f>
        <v>#REF!</v>
      </c>
      <c r="K4362" s="241" t="e">
        <f>保全管理データ!N7548</f>
        <v>#REF!</v>
      </c>
      <c r="L4362" s="259" t="e">
        <f>IF(#REF!="","",IF(#REF!="悪環境における作業",0.2,IF(#REF!="高所又は地下作業",0.1,IF(#REF!="錯綜場所作業",0.3,IF(#REF!="複雑な制約のある作業",0.4,IF(#REF!="単純な制約のある作業",0.2,0))))))</f>
        <v>#REF!</v>
      </c>
      <c r="M4362" s="260" t="e">
        <f t="shared" si="270"/>
        <v>#REF!</v>
      </c>
    </row>
    <row r="4363" spans="2:13" s="254" customFormat="1" ht="27.75" customHeight="1" x14ac:dyDescent="0.2">
      <c r="B4363" s="536" t="s">
        <v>262</v>
      </c>
      <c r="C4363" s="537"/>
      <c r="D4363" s="265"/>
      <c r="E4363" s="224" t="s">
        <v>245</v>
      </c>
      <c r="F4363" s="258" t="e">
        <f>IF(#REF!&gt;=1,IF(#REF!&gt;=1,#REF!),IF(#REF!&gt;=0,"",))</f>
        <v>#REF!</v>
      </c>
      <c r="G4363" s="241" t="e">
        <f>保全管理データ!N7522</f>
        <v>#REF!</v>
      </c>
      <c r="H4363" s="259" t="e">
        <f>IF(#REF!="無","",IF(#REF!="","",IF(#REF!="悪環境における作業",0.2,IF(#REF!="高所又は地下作業",0.1,IF(#REF!="錯綜場所作業",0.3,IF(#REF!="複雑な制約のある作業",0.4,IF(#REF!="単純な制約のある作業",0.2,0)))))))</f>
        <v>#REF!</v>
      </c>
      <c r="I4363" s="260" t="e">
        <f t="shared" si="269"/>
        <v>#REF!</v>
      </c>
      <c r="J4363" s="258" t="e">
        <f>IF(#REF!&gt;=1,IF(#REF!&gt;=1,#REF!),IF(#REF!&gt;=0,"",))</f>
        <v>#REF!</v>
      </c>
      <c r="K4363" s="241" t="e">
        <f>保全管理データ!N7549</f>
        <v>#REF!</v>
      </c>
      <c r="L4363" s="259" t="e">
        <f>IF(#REF!="","",IF(#REF!="悪環境における作業",0.2,IF(#REF!="高所又は地下作業",0.1,IF(#REF!="錯綜場所作業",0.3,IF(#REF!="複雑な制約のある作業",0.4,IF(#REF!="単純な制約のある作業",0.2,0))))))</f>
        <v>#REF!</v>
      </c>
      <c r="M4363" s="260" t="e">
        <f t="shared" si="270"/>
        <v>#REF!</v>
      </c>
    </row>
    <row r="4364" spans="2:13" s="254" customFormat="1" ht="27.75" customHeight="1" x14ac:dyDescent="0.2">
      <c r="B4364" s="536" t="s">
        <v>263</v>
      </c>
      <c r="C4364" s="537"/>
      <c r="D4364" s="265"/>
      <c r="E4364" s="224" t="s">
        <v>245</v>
      </c>
      <c r="F4364" s="258" t="e">
        <f>IF(#REF!&gt;=1,IF(#REF!&gt;=1,#REF!),IF(#REF!&gt;=0,"",))</f>
        <v>#REF!</v>
      </c>
      <c r="G4364" s="241" t="e">
        <f>保全管理データ!N7523</f>
        <v>#REF!</v>
      </c>
      <c r="H4364" s="259" t="e">
        <f>IF(#REF!="無","",IF(#REF!="","",IF(#REF!="悪環境における作業",0.2,IF(#REF!="高所又は地下作業",0.1,IF(#REF!="錯綜場所作業",0.3,IF(#REF!="複雑な制約のある作業",0.4,IF(#REF!="単純な制約のある作業",0.2,0)))))))</f>
        <v>#REF!</v>
      </c>
      <c r="I4364" s="260" t="e">
        <f t="shared" si="269"/>
        <v>#REF!</v>
      </c>
      <c r="J4364" s="258" t="e">
        <f>IF(#REF!&gt;=1,IF(#REF!&gt;=1,#REF!),IF(#REF!&gt;=0,"",))</f>
        <v>#REF!</v>
      </c>
      <c r="K4364" s="241" t="e">
        <f>保全管理データ!N7550</f>
        <v>#REF!</v>
      </c>
      <c r="L4364" s="259" t="e">
        <f>IF(#REF!="","",IF(#REF!="悪環境における作業",0.2,IF(#REF!="高所又は地下作業",0.1,IF(#REF!="錯綜場所作業",0.3,IF(#REF!="複雑な制約のある作業",0.4,IF(#REF!="単純な制約のある作業",0.2,0))))))</f>
        <v>#REF!</v>
      </c>
      <c r="M4364" s="260" t="e">
        <f t="shared" si="270"/>
        <v>#REF!</v>
      </c>
    </row>
    <row r="4365" spans="2:13" s="254" customFormat="1" ht="27.75" customHeight="1" x14ac:dyDescent="0.2">
      <c r="B4365" s="536" t="s">
        <v>264</v>
      </c>
      <c r="C4365" s="537"/>
      <c r="D4365" s="265"/>
      <c r="E4365" s="224" t="s">
        <v>245</v>
      </c>
      <c r="F4365" s="258" t="e">
        <f>IF(#REF!&gt;=1,IF(#REF!&gt;=1,#REF!),IF(#REF!&gt;=0,"",))</f>
        <v>#REF!</v>
      </c>
      <c r="G4365" s="241" t="e">
        <f>保全管理データ!N7524</f>
        <v>#REF!</v>
      </c>
      <c r="H4365" s="259" t="e">
        <f>IF(#REF!="無","",IF(#REF!="","",IF(#REF!="悪環境における作業",0.2,IF(#REF!="高所又は地下作業",0.1,IF(#REF!="錯綜場所作業",0.3,IF(#REF!="複雑な制約のある作業",0.4,IF(#REF!="単純な制約のある作業",0.2,0)))))))</f>
        <v>#REF!</v>
      </c>
      <c r="I4365" s="260" t="e">
        <f t="shared" si="269"/>
        <v>#REF!</v>
      </c>
      <c r="J4365" s="258" t="e">
        <f>IF(#REF!&gt;=1,IF(#REF!&gt;=1,#REF!),IF(#REF!&gt;=0,"",))</f>
        <v>#REF!</v>
      </c>
      <c r="K4365" s="241" t="e">
        <f>保全管理データ!N7551</f>
        <v>#REF!</v>
      </c>
      <c r="L4365" s="259" t="e">
        <f>IF(#REF!="","",IF(#REF!="悪環境における作業",0.2,IF(#REF!="高所又は地下作業",0.1,IF(#REF!="錯綜場所作業",0.3,IF(#REF!="複雑な制約のある作業",0.4,IF(#REF!="単純な制約のある作業",0.2,0))))))</f>
        <v>#REF!</v>
      </c>
      <c r="M4365" s="260" t="e">
        <f t="shared" si="270"/>
        <v>#REF!</v>
      </c>
    </row>
    <row r="4366" spans="2:13" s="254" customFormat="1" ht="27.75" customHeight="1" x14ac:dyDescent="0.2">
      <c r="B4366" s="536" t="s">
        <v>265</v>
      </c>
      <c r="C4366" s="537"/>
      <c r="D4366" s="265"/>
      <c r="E4366" s="224" t="s">
        <v>245</v>
      </c>
      <c r="F4366" s="258" t="e">
        <f>IF(#REF!&gt;=1,IF(#REF!&gt;=1,#REF!),IF(#REF!&gt;=0,"",))</f>
        <v>#REF!</v>
      </c>
      <c r="G4366" s="241" t="e">
        <f>保全管理データ!N7525</f>
        <v>#REF!</v>
      </c>
      <c r="H4366" s="259" t="e">
        <f>IF(#REF!="無","",IF(#REF!="","",IF(#REF!="悪環境における作業",0.2,IF(#REF!="高所又は地下作業",0.1,IF(#REF!="錯綜場所作業",0.3,IF(#REF!="複雑な制約のある作業",0.4,IF(#REF!="単純な制約のある作業",0.2,0)))))))</f>
        <v>#REF!</v>
      </c>
      <c r="I4366" s="260" t="e">
        <f t="shared" si="269"/>
        <v>#REF!</v>
      </c>
      <c r="J4366" s="258" t="e">
        <f>IF(#REF!&gt;=1,IF(#REF!&gt;=1,#REF!),IF(#REF!&gt;=0,"",))</f>
        <v>#REF!</v>
      </c>
      <c r="K4366" s="241" t="e">
        <f>保全管理データ!N7552</f>
        <v>#REF!</v>
      </c>
      <c r="L4366" s="259" t="e">
        <f>IF(#REF!="","",IF(#REF!="悪環境における作業",0.2,IF(#REF!="高所又は地下作業",0.1,IF(#REF!="錯綜場所作業",0.3,IF(#REF!="複雑な制約のある作業",0.4,IF(#REF!="単純な制約のある作業",0.2,0))))))</f>
        <v>#REF!</v>
      </c>
      <c r="M4366" s="260" t="e">
        <f t="shared" si="270"/>
        <v>#REF!</v>
      </c>
    </row>
    <row r="4367" spans="2:13" s="254" customFormat="1" ht="27.75" customHeight="1" x14ac:dyDescent="0.2">
      <c r="B4367" s="536" t="s">
        <v>266</v>
      </c>
      <c r="C4367" s="537"/>
      <c r="D4367" s="265"/>
      <c r="E4367" s="224" t="s">
        <v>245</v>
      </c>
      <c r="F4367" s="258" t="e">
        <f>IF(#REF!&gt;=1,IF(#REF!&gt;=1,#REF!),IF(#REF!&gt;=0,"",))</f>
        <v>#REF!</v>
      </c>
      <c r="G4367" s="241" t="e">
        <f>保全管理データ!N7526</f>
        <v>#REF!</v>
      </c>
      <c r="H4367" s="259" t="e">
        <f>IF(#REF!="無","",IF(#REF!="","",IF(#REF!="悪環境における作業",0.2,IF(#REF!="高所又は地下作業",0.1,IF(#REF!="錯綜場所作業",0.3,IF(#REF!="複雑な制約のある作業",0.4,IF(#REF!="単純な制約のある作業",0.2,0)))))))</f>
        <v>#REF!</v>
      </c>
      <c r="I4367" s="260" t="e">
        <f t="shared" si="269"/>
        <v>#REF!</v>
      </c>
      <c r="J4367" s="258" t="e">
        <f>IF(#REF!&gt;=1,IF(#REF!&gt;=1,#REF!),IF(#REF!&gt;=0,"",))</f>
        <v>#REF!</v>
      </c>
      <c r="K4367" s="241" t="e">
        <f>保全管理データ!N7553</f>
        <v>#REF!</v>
      </c>
      <c r="L4367" s="259" t="e">
        <f>IF(#REF!="","",IF(#REF!="悪環境における作業",0.2,IF(#REF!="高所又は地下作業",0.1,IF(#REF!="錯綜場所作業",0.3,IF(#REF!="複雑な制約のある作業",0.4,IF(#REF!="単純な制約のある作業",0.2,0))))))</f>
        <v>#REF!</v>
      </c>
      <c r="M4367" s="260" t="e">
        <f t="shared" si="270"/>
        <v>#REF!</v>
      </c>
    </row>
    <row r="4368" spans="2:13" s="254" customFormat="1" ht="27.75" customHeight="1" x14ac:dyDescent="0.2">
      <c r="B4368" s="536" t="s">
        <v>81</v>
      </c>
      <c r="C4368" s="537"/>
      <c r="D4368" s="265"/>
      <c r="E4368" s="224" t="s">
        <v>245</v>
      </c>
      <c r="F4368" s="258" t="e">
        <f>IF(#REF!&gt;=1,IF(#REF!&gt;=1,#REF!),IF(#REF!&gt;=0,"",))</f>
        <v>#REF!</v>
      </c>
      <c r="G4368" s="241" t="e">
        <f>保全管理データ!N7527</f>
        <v>#REF!</v>
      </c>
      <c r="H4368" s="259" t="e">
        <f>IF(#REF!="無","",IF(#REF!="","",IF(#REF!="悪環境における作業",0.2,IF(#REF!="高所又は地下作業",0.1,IF(#REF!="錯綜場所作業",0.3,IF(#REF!="複雑な制約のある作業",0.4,IF(#REF!="単純な制約のある作業",0.2,0)))))))</f>
        <v>#REF!</v>
      </c>
      <c r="I4368" s="260" t="e">
        <f t="shared" si="269"/>
        <v>#REF!</v>
      </c>
      <c r="J4368" s="258" t="e">
        <f>IF(#REF!&gt;=1,IF(#REF!&gt;=1,#REF!),IF(#REF!&gt;=0,"",))</f>
        <v>#REF!</v>
      </c>
      <c r="K4368" s="241" t="e">
        <f>保全管理データ!N7554</f>
        <v>#REF!</v>
      </c>
      <c r="L4368" s="259" t="e">
        <f>IF(#REF!="","",IF(#REF!="悪環境における作業",0.2,IF(#REF!="高所又は地下作業",0.1,IF(#REF!="錯綜場所作業",0.3,IF(#REF!="複雑な制約のある作業",0.4,IF(#REF!="単純な制約のある作業",0.2,0))))))</f>
        <v>#REF!</v>
      </c>
      <c r="M4368" s="260" t="e">
        <f t="shared" si="270"/>
        <v>#REF!</v>
      </c>
    </row>
    <row r="4369" spans="2:13" s="254" customFormat="1" ht="27.75" customHeight="1" x14ac:dyDescent="0.2">
      <c r="B4369" s="536" t="s">
        <v>267</v>
      </c>
      <c r="C4369" s="537"/>
      <c r="D4369" s="265"/>
      <c r="E4369" s="224" t="s">
        <v>247</v>
      </c>
      <c r="F4369" s="258" t="e">
        <f>IF(#REF!&gt;=1,IF(#REF!&gt;=1,#REF!),IF(#REF!&gt;=0,"",))</f>
        <v>#REF!</v>
      </c>
      <c r="G4369" s="241" t="e">
        <f>保全管理データ!N7528</f>
        <v>#REF!</v>
      </c>
      <c r="H4369" s="259" t="e">
        <f>IF(#REF!="無","",IF(#REF!="","",IF(#REF!="悪環境における作業",0.2,IF(#REF!="高所又は地下作業",0.1,IF(#REF!="錯綜場所作業",0.3,IF(#REF!="複雑な制約のある作業",0.4,IF(#REF!="単純な制約のある作業",0.2,0)))))))</f>
        <v>#REF!</v>
      </c>
      <c r="I4369" s="260" t="e">
        <f t="shared" si="269"/>
        <v>#REF!</v>
      </c>
      <c r="J4369" s="258" t="e">
        <f>IF(#REF!&gt;=1,IF(#REF!&gt;=1,#REF!),IF(#REF!&gt;=0,"",))</f>
        <v>#REF!</v>
      </c>
      <c r="K4369" s="241" t="e">
        <f>保全管理データ!N7555</f>
        <v>#REF!</v>
      </c>
      <c r="L4369" s="259" t="e">
        <f>IF(#REF!="","",IF(#REF!="悪環境における作業",0.2,IF(#REF!="高所又は地下作業",0.1,IF(#REF!="錯綜場所作業",0.3,IF(#REF!="複雑な制約のある作業",0.4,IF(#REF!="単純な制約のある作業",0.2,0))))))</f>
        <v>#REF!</v>
      </c>
      <c r="M4369" s="260" t="e">
        <f t="shared" si="270"/>
        <v>#REF!</v>
      </c>
    </row>
    <row r="4370" spans="2:13" s="254" customFormat="1" ht="27.75" customHeight="1" x14ac:dyDescent="0.2">
      <c r="B4370" s="536" t="s">
        <v>268</v>
      </c>
      <c r="C4370" s="537"/>
      <c r="D4370" s="265"/>
      <c r="E4370" s="224" t="s">
        <v>246</v>
      </c>
      <c r="F4370" s="258" t="e">
        <f>IF(#REF!&gt;=1,IF(#REF!&gt;=1,#REF!),IF(#REF!&gt;=0,"",))</f>
        <v>#REF!</v>
      </c>
      <c r="G4370" s="241" t="e">
        <f>保全管理データ!N7529</f>
        <v>#REF!</v>
      </c>
      <c r="H4370" s="259" t="e">
        <f>IF(#REF!="無","",IF(#REF!="","",IF(#REF!="悪環境における作業",0.2,IF(#REF!="高所又は地下作業",0.1,IF(#REF!="錯綜場所作業",0.3,IF(#REF!="複雑な制約のある作業",0.4,IF(#REF!="単純な制約のある作業",0.2,0)))))))</f>
        <v>#REF!</v>
      </c>
      <c r="I4370" s="260" t="e">
        <f t="shared" si="269"/>
        <v>#REF!</v>
      </c>
      <c r="J4370" s="258" t="e">
        <f>IF(#REF!&gt;=1,IF(#REF!&gt;=1,#REF!),IF(#REF!&gt;=0,"",))</f>
        <v>#REF!</v>
      </c>
      <c r="K4370" s="241" t="e">
        <f>保全管理データ!N7556</f>
        <v>#REF!</v>
      </c>
      <c r="L4370" s="259" t="e">
        <f>IF(#REF!="","",IF(#REF!="悪環境における作業",0.2,IF(#REF!="高所又は地下作業",0.1,IF(#REF!="錯綜場所作業",0.3,IF(#REF!="複雑な制約のある作業",0.4,IF(#REF!="単純な制約のある作業",0.2,0))))))</f>
        <v>#REF!</v>
      </c>
      <c r="M4370" s="260" t="e">
        <f t="shared" si="270"/>
        <v>#REF!</v>
      </c>
    </row>
    <row r="4371" spans="2:13" s="254" customFormat="1" ht="27.75" customHeight="1" thickBot="1" x14ac:dyDescent="0.25">
      <c r="B4371" s="538" t="s">
        <v>269</v>
      </c>
      <c r="C4371" s="539"/>
      <c r="D4371" s="266"/>
      <c r="E4371" s="252" t="s">
        <v>245</v>
      </c>
      <c r="F4371" s="261" t="e">
        <f>IF(#REF!&gt;=1,IF(#REF!&gt;=1,#REF!),IF(#REF!&gt;=0,"",))</f>
        <v>#REF!</v>
      </c>
      <c r="G4371" s="245" t="e">
        <f>保全管理データ!N7530</f>
        <v>#REF!</v>
      </c>
      <c r="H4371" s="259" t="e">
        <f>IF(#REF!="無","",IF(#REF!="","",IF(#REF!="悪環境における作業",0.2,IF(#REF!="高所又は地下作業",0.1,IF(#REF!="錯綜場所作業",0.3,IF(#REF!="複雑な制約のある作業",0.4,IF(#REF!="単純な制約のある作業",0.2,0)))))))</f>
        <v>#REF!</v>
      </c>
      <c r="I4371" s="260" t="e">
        <f t="shared" si="269"/>
        <v>#REF!</v>
      </c>
      <c r="J4371" s="261" t="e">
        <f>IF(#REF!&gt;=1,IF(#REF!&gt;=1,#REF!),IF(#REF!&gt;=0,"",))</f>
        <v>#REF!</v>
      </c>
      <c r="K4371" s="245" t="e">
        <f>保全管理データ!N7557</f>
        <v>#REF!</v>
      </c>
      <c r="L4371" s="262" t="e">
        <f>IF(#REF!="","",IF(#REF!="悪環境における作業",0.2,IF(#REF!="高所又は地下作業",0.1,IF(#REF!="錯綜場所作業",0.3,IF(#REF!="複雑な制約のある作業",0.4,IF(#REF!="単純な制約のある作業",0.2,0))))))</f>
        <v>#REF!</v>
      </c>
      <c r="M4371" s="260" t="e">
        <f t="shared" si="270"/>
        <v>#REF!</v>
      </c>
    </row>
    <row r="4372" spans="2:13" s="254" customFormat="1" ht="27.75" customHeight="1" thickBot="1" x14ac:dyDescent="0.25">
      <c r="B4372" s="532" t="s">
        <v>190</v>
      </c>
      <c r="C4372" s="532"/>
      <c r="D4372" s="532"/>
      <c r="E4372" s="532"/>
      <c r="F4372" s="533" t="e">
        <f>SUM(I4348:I4371)</f>
        <v>#REF!</v>
      </c>
      <c r="G4372" s="534"/>
      <c r="H4372" s="534"/>
      <c r="I4372" s="535"/>
      <c r="J4372" s="533" t="e">
        <f>IF(SUM(J4348:J4371)=0,"0.00",SUM(M4348:M4371))</f>
        <v>#REF!</v>
      </c>
      <c r="K4372" s="534"/>
      <c r="L4372" s="534"/>
      <c r="M4372" s="535"/>
    </row>
    <row r="4373" spans="2:13" s="254" customFormat="1" ht="27.75" customHeight="1" thickBot="1" x14ac:dyDescent="0.25">
      <c r="B4373" s="532" t="s">
        <v>97</v>
      </c>
      <c r="C4373" s="532"/>
      <c r="D4373" s="532"/>
      <c r="E4373" s="532"/>
      <c r="F4373" s="533" t="e">
        <f>IF(#REF!="５年以下","0",IF(#REF!="５年～１０年",0.1,IF(#REF!="１０年以上",0.15)))</f>
        <v>#REF!</v>
      </c>
      <c r="G4373" s="534"/>
      <c r="H4373" s="534"/>
      <c r="I4373" s="534"/>
      <c r="J4373" s="534"/>
      <c r="K4373" s="534"/>
      <c r="L4373" s="534"/>
      <c r="M4373" s="535"/>
    </row>
    <row r="4374" spans="2:13" s="254" customFormat="1" ht="27.75" customHeight="1" thickBot="1" x14ac:dyDescent="0.25">
      <c r="B4374" s="533" t="s">
        <v>273</v>
      </c>
      <c r="C4374" s="534"/>
      <c r="D4374" s="534"/>
      <c r="E4374" s="535"/>
      <c r="F4374" s="533" t="e">
        <f>F4372*(1+F4373)</f>
        <v>#REF!</v>
      </c>
      <c r="G4374" s="534"/>
      <c r="H4374" s="534"/>
      <c r="I4374" s="534"/>
      <c r="J4374" s="533" t="e">
        <f>J4372*(1+F4373)</f>
        <v>#REF!</v>
      </c>
      <c r="K4374" s="534"/>
      <c r="L4374" s="534"/>
      <c r="M4374" s="535"/>
    </row>
    <row r="4375" spans="2:13" s="254" customFormat="1" ht="27.75" customHeight="1" thickBot="1" x14ac:dyDescent="0.25">
      <c r="B4375" s="532" t="s">
        <v>191</v>
      </c>
      <c r="C4375" s="532"/>
      <c r="D4375" s="532"/>
      <c r="E4375" s="532"/>
      <c r="F4375" s="533" t="e">
        <f>#REF!*(#REF!*#REF!+#REF!*#REF!)</f>
        <v>#REF!</v>
      </c>
      <c r="G4375" s="534"/>
      <c r="H4375" s="535"/>
      <c r="I4375" s="532" t="e">
        <f>#REF!</f>
        <v>#REF!</v>
      </c>
      <c r="J4375" s="533"/>
      <c r="K4375" s="263" t="s">
        <v>230</v>
      </c>
      <c r="L4375" s="535" t="e">
        <f>B4346</f>
        <v>#REF!</v>
      </c>
      <c r="M4375" s="532"/>
    </row>
    <row r="4376" spans="2:13" s="254" customFormat="1" ht="45" customHeight="1" thickBot="1" x14ac:dyDescent="0.25">
      <c r="B4376" s="253"/>
      <c r="C4376" s="253"/>
      <c r="D4376" s="253"/>
      <c r="E4376" s="253"/>
      <c r="F4376" s="253"/>
      <c r="G4376" s="253"/>
      <c r="H4376" s="253"/>
      <c r="I4376" s="253"/>
      <c r="J4376" s="253"/>
      <c r="K4376" s="253"/>
      <c r="L4376" s="253"/>
      <c r="M4376" s="253"/>
    </row>
    <row r="4377" spans="2:13" s="254" customFormat="1" ht="27.75" customHeight="1" thickBot="1" x14ac:dyDescent="0.25">
      <c r="B4377" s="542" t="s">
        <v>128</v>
      </c>
      <c r="C4377" s="543"/>
      <c r="D4377" s="543"/>
      <c r="E4377" s="544"/>
      <c r="F4377" s="253"/>
      <c r="G4377" s="253"/>
      <c r="H4377" s="253"/>
      <c r="I4377" s="253"/>
      <c r="J4377" s="253"/>
      <c r="K4377" s="253"/>
      <c r="L4377" s="253"/>
      <c r="M4377" s="253"/>
    </row>
    <row r="4378" spans="2:13" s="254" customFormat="1" ht="27.75" customHeight="1" x14ac:dyDescent="0.2">
      <c r="B4378" s="545" t="e">
        <f>#REF!</f>
        <v>#REF!</v>
      </c>
      <c r="C4378" s="546"/>
      <c r="D4378" s="547"/>
      <c r="E4378" s="548"/>
      <c r="F4378" s="552" t="s">
        <v>240</v>
      </c>
      <c r="G4378" s="553"/>
      <c r="H4378" s="553"/>
      <c r="I4378" s="554"/>
      <c r="J4378" s="552" t="s">
        <v>239</v>
      </c>
      <c r="K4378" s="553"/>
      <c r="L4378" s="553"/>
      <c r="M4378" s="554"/>
    </row>
    <row r="4379" spans="2:13" s="254" customFormat="1" ht="27.75" customHeight="1" thickBot="1" x14ac:dyDescent="0.25">
      <c r="B4379" s="549"/>
      <c r="C4379" s="550"/>
      <c r="D4379" s="550"/>
      <c r="E4379" s="551"/>
      <c r="F4379" s="255" t="s">
        <v>149</v>
      </c>
      <c r="G4379" s="256" t="s">
        <v>151</v>
      </c>
      <c r="H4379" s="256" t="s">
        <v>96</v>
      </c>
      <c r="I4379" s="257" t="s">
        <v>150</v>
      </c>
      <c r="J4379" s="255" t="s">
        <v>149</v>
      </c>
      <c r="K4379" s="256" t="s">
        <v>151</v>
      </c>
      <c r="L4379" s="256" t="s">
        <v>96</v>
      </c>
      <c r="M4379" s="257" t="s">
        <v>150</v>
      </c>
    </row>
    <row r="4380" spans="2:13" s="254" customFormat="1" ht="27.75" customHeight="1" thickTop="1" x14ac:dyDescent="0.2">
      <c r="B4380" s="540" t="s">
        <v>241</v>
      </c>
      <c r="C4380" s="541"/>
      <c r="D4380" s="264"/>
      <c r="E4380" s="237" t="s">
        <v>242</v>
      </c>
      <c r="F4380" s="258" t="e">
        <f>IF(#REF!&gt;=1,IF(#REF!&gt;=1,#REF!),IF(#REF!&gt;=0,"",))</f>
        <v>#REF!</v>
      </c>
      <c r="G4380" s="241" t="e">
        <f>保全管理データ!N7563</f>
        <v>#REF!</v>
      </c>
      <c r="H4380" s="259" t="e">
        <f>IF(#REF!="無","",IF(#REF!="","",IF(#REF!="悪環境における作業",0.2,IF(#REF!="高所又は地下作業",0.1,IF(#REF!="錯綜場所作業",0.3,IF(#REF!="複雑な制約のある作業",0.4,IF(#REF!="単純な制約のある作業",0.2,0)))))))</f>
        <v>#REF!</v>
      </c>
      <c r="I4380" s="260" t="e">
        <f>IF(F4380="","",F4380*G4380*(1+IF(H4380="",0,H4380)))</f>
        <v>#REF!</v>
      </c>
      <c r="J4380" s="258" t="e">
        <f>IF(#REF!&gt;=1,IF(#REF!&gt;=1,#REF!),IF(#REF!&gt;=0,"",))</f>
        <v>#REF!</v>
      </c>
      <c r="K4380" s="241" t="e">
        <f>保全管理データ!N7590</f>
        <v>#REF!</v>
      </c>
      <c r="L4380" s="259" t="e">
        <f>IF(#REF!="","",IF(#REF!="悪環境における作業",0.2,IF(#REF!="高所又は地下作業",0.1,IF(#REF!="錯綜場所作業",0.3,IF(#REF!="複雑な制約のある作業",0.4,IF(#REF!="単純な制約のある作業",0.2,0))))))</f>
        <v>#REF!</v>
      </c>
      <c r="M4380" s="260" t="e">
        <f>IF(J4380="","",J4380*K4380*(1+IF(L4380="",0,L4380)))</f>
        <v>#REF!</v>
      </c>
    </row>
    <row r="4381" spans="2:13" s="254" customFormat="1" ht="27.75" customHeight="1" x14ac:dyDescent="0.2">
      <c r="B4381" s="536" t="s">
        <v>243</v>
      </c>
      <c r="C4381" s="537"/>
      <c r="D4381" s="265"/>
      <c r="E4381" s="224" t="s">
        <v>242</v>
      </c>
      <c r="F4381" s="258" t="e">
        <f>IF(#REF!&gt;=1,IF(#REF!&gt;=1,#REF!),IF(#REF!&gt;=0,"",))</f>
        <v>#REF!</v>
      </c>
      <c r="G4381" s="241" t="e">
        <f>保全管理データ!N7564</f>
        <v>#REF!</v>
      </c>
      <c r="H4381" s="259" t="e">
        <f>IF(#REF!="無","",IF(#REF!="","",IF(#REF!="悪環境における作業",0.2,IF(#REF!="高所又は地下作業",0.1,IF(#REF!="錯綜場所作業",0.3,IF(#REF!="複雑な制約のある作業",0.4,IF(#REF!="単純な制約のある作業",0.2,0)))))))</f>
        <v>#REF!</v>
      </c>
      <c r="I4381" s="260" t="e">
        <f t="shared" ref="I4381:I4403" si="271">IF(F4381="","",F4381*G4381*(1+IF(H4381="",0,H4381)))</f>
        <v>#REF!</v>
      </c>
      <c r="J4381" s="258" t="e">
        <f>IF(#REF!&gt;=1,IF(#REF!&gt;=1,#REF!),IF(#REF!&gt;=0,"",))</f>
        <v>#REF!</v>
      </c>
      <c r="K4381" s="241" t="e">
        <f>保全管理データ!N7591</f>
        <v>#REF!</v>
      </c>
      <c r="L4381" s="259" t="e">
        <f>IF(#REF!="","",IF(#REF!="悪環境における作業",0.2,IF(#REF!="高所又は地下作業",0.1,IF(#REF!="錯綜場所作業",0.3,IF(#REF!="複雑な制約のある作業",0.4,IF(#REF!="単純な制約のある作業",0.2,0))))))</f>
        <v>#REF!</v>
      </c>
      <c r="M4381" s="260" t="e">
        <f t="shared" ref="M4381:M4403" si="272">IF(J4381="","",J4381*K4381*(1+IF(L4381="",0,L4381)))</f>
        <v>#REF!</v>
      </c>
    </row>
    <row r="4382" spans="2:13" s="254" customFormat="1" ht="27.75" customHeight="1" x14ac:dyDescent="0.2">
      <c r="B4382" s="536" t="s">
        <v>249</v>
      </c>
      <c r="C4382" s="537"/>
      <c r="D4382" s="265"/>
      <c r="E4382" s="224" t="s">
        <v>244</v>
      </c>
      <c r="F4382" s="258" t="e">
        <f>IF(#REF!&gt;=1,IF(#REF!&gt;=1,#REF!),IF(#REF!&gt;=0,"",))</f>
        <v>#REF!</v>
      </c>
      <c r="G4382" s="241" t="e">
        <f>保全管理データ!N7565</f>
        <v>#REF!</v>
      </c>
      <c r="H4382" s="259" t="e">
        <f>IF(#REF!="無","",IF(#REF!="","",IF(#REF!="悪環境における作業",0.2,IF(#REF!="高所又は地下作業",0.1,IF(#REF!="錯綜場所作業",0.3,IF(#REF!="複雑な制約のある作業",0.4,IF(#REF!="単純な制約のある作業",0.2,0)))))))</f>
        <v>#REF!</v>
      </c>
      <c r="I4382" s="260" t="e">
        <f t="shared" si="271"/>
        <v>#REF!</v>
      </c>
      <c r="J4382" s="258" t="e">
        <f>IF(#REF!&gt;=1,IF(#REF!&gt;=1,#REF!),IF(#REF!&gt;=0,"",))</f>
        <v>#REF!</v>
      </c>
      <c r="K4382" s="241" t="e">
        <f>保全管理データ!N7592</f>
        <v>#REF!</v>
      </c>
      <c r="L4382" s="259" t="e">
        <f>IF(#REF!="","",IF(#REF!="悪環境における作業",0.2,IF(#REF!="高所又は地下作業",0.1,IF(#REF!="錯綜場所作業",0.3,IF(#REF!="複雑な制約のある作業",0.4,IF(#REF!="単純な制約のある作業",0.2,0))))))</f>
        <v>#REF!</v>
      </c>
      <c r="M4382" s="260" t="e">
        <f t="shared" si="272"/>
        <v>#REF!</v>
      </c>
    </row>
    <row r="4383" spans="2:13" s="254" customFormat="1" ht="27.75" customHeight="1" x14ac:dyDescent="0.2">
      <c r="B4383" s="536" t="s">
        <v>250</v>
      </c>
      <c r="C4383" s="537"/>
      <c r="D4383" s="265"/>
      <c r="E4383" s="224" t="s">
        <v>244</v>
      </c>
      <c r="F4383" s="258" t="e">
        <f>IF(#REF!&gt;=1,IF(#REF!&gt;=1,#REF!),IF(#REF!&gt;=0,"",))</f>
        <v>#REF!</v>
      </c>
      <c r="G4383" s="241" t="e">
        <f>保全管理データ!N7566</f>
        <v>#REF!</v>
      </c>
      <c r="H4383" s="259" t="e">
        <f>IF(#REF!="無","",IF(#REF!="","",IF(#REF!="悪環境における作業",0.2,IF(#REF!="高所又は地下作業",0.1,IF(#REF!="錯綜場所作業",0.3,IF(#REF!="複雑な制約のある作業",0.4,IF(#REF!="単純な制約のある作業",0.2,0)))))))</f>
        <v>#REF!</v>
      </c>
      <c r="I4383" s="260" t="e">
        <f t="shared" si="271"/>
        <v>#REF!</v>
      </c>
      <c r="J4383" s="258" t="e">
        <f>IF(#REF!&gt;=1,IF(#REF!&gt;=1,#REF!),IF(#REF!&gt;=0,"",))</f>
        <v>#REF!</v>
      </c>
      <c r="K4383" s="241" t="e">
        <f>保全管理データ!N7593</f>
        <v>#REF!</v>
      </c>
      <c r="L4383" s="259" t="e">
        <f>IF(#REF!="","",IF(#REF!="悪環境における作業",0.2,IF(#REF!="高所又は地下作業",0.1,IF(#REF!="錯綜場所作業",0.3,IF(#REF!="複雑な制約のある作業",0.4,IF(#REF!="単純な制約のある作業",0.2,0))))))</f>
        <v>#REF!</v>
      </c>
      <c r="M4383" s="260" t="e">
        <f t="shared" si="272"/>
        <v>#REF!</v>
      </c>
    </row>
    <row r="4384" spans="2:13" s="254" customFormat="1" ht="27.75" customHeight="1" x14ac:dyDescent="0.2">
      <c r="B4384" s="536" t="s">
        <v>251</v>
      </c>
      <c r="C4384" s="537"/>
      <c r="D4384" s="265"/>
      <c r="E4384" s="224" t="s">
        <v>242</v>
      </c>
      <c r="F4384" s="258" t="e">
        <f>IF(#REF!&gt;=1,IF(#REF!&gt;=1,#REF!),IF(#REF!&gt;=0,"",))</f>
        <v>#REF!</v>
      </c>
      <c r="G4384" s="241" t="e">
        <f>保全管理データ!N7567</f>
        <v>#REF!</v>
      </c>
      <c r="H4384" s="259" t="e">
        <f>IF(#REF!="無","",IF(#REF!="","",IF(#REF!="悪環境における作業",0.2,IF(#REF!="高所又は地下作業",0.1,IF(#REF!="錯綜場所作業",0.3,IF(#REF!="複雑な制約のある作業",0.4,IF(#REF!="単純な制約のある作業",0.2,0)))))))</f>
        <v>#REF!</v>
      </c>
      <c r="I4384" s="260" t="e">
        <f t="shared" si="271"/>
        <v>#REF!</v>
      </c>
      <c r="J4384" s="258" t="e">
        <f>IF(#REF!&gt;=1,IF(#REF!&gt;=1,#REF!),IF(#REF!&gt;=0,"",))</f>
        <v>#REF!</v>
      </c>
      <c r="K4384" s="241" t="e">
        <f>保全管理データ!N7594</f>
        <v>#REF!</v>
      </c>
      <c r="L4384" s="259" t="e">
        <f>IF(#REF!="","",IF(#REF!="悪環境における作業",0.2,IF(#REF!="高所又は地下作業",0.1,IF(#REF!="錯綜場所作業",0.3,IF(#REF!="複雑な制約のある作業",0.4,IF(#REF!="単純な制約のある作業",0.2,0))))))</f>
        <v>#REF!</v>
      </c>
      <c r="M4384" s="260" t="e">
        <f t="shared" si="272"/>
        <v>#REF!</v>
      </c>
    </row>
    <row r="4385" spans="2:13" s="254" customFormat="1" ht="27.75" customHeight="1" x14ac:dyDescent="0.2">
      <c r="B4385" s="536" t="s">
        <v>252</v>
      </c>
      <c r="C4385" s="537"/>
      <c r="D4385" s="265"/>
      <c r="E4385" s="224" t="s">
        <v>244</v>
      </c>
      <c r="F4385" s="258" t="e">
        <f>IF(#REF!&gt;=1,IF(#REF!&gt;=1,#REF!),IF(#REF!&gt;=0,"",))</f>
        <v>#REF!</v>
      </c>
      <c r="G4385" s="241" t="e">
        <f>保全管理データ!N7568</f>
        <v>#REF!</v>
      </c>
      <c r="H4385" s="259" t="e">
        <f>IF(#REF!="無","",IF(#REF!="","",IF(#REF!="悪環境における作業",0.2,IF(#REF!="高所又は地下作業",0.1,IF(#REF!="錯綜場所作業",0.3,IF(#REF!="複雑な制約のある作業",0.4,IF(#REF!="単純な制約のある作業",0.2,0)))))))</f>
        <v>#REF!</v>
      </c>
      <c r="I4385" s="260" t="e">
        <f t="shared" si="271"/>
        <v>#REF!</v>
      </c>
      <c r="J4385" s="258" t="e">
        <f>IF(#REF!&gt;=1,IF(#REF!&gt;=1,#REF!),IF(#REF!&gt;=0,"",))</f>
        <v>#REF!</v>
      </c>
      <c r="K4385" s="241" t="e">
        <f>保全管理データ!N7595</f>
        <v>#REF!</v>
      </c>
      <c r="L4385" s="259" t="e">
        <f>IF(#REF!="","",IF(#REF!="悪環境における作業",0.2,IF(#REF!="高所又は地下作業",0.1,IF(#REF!="錯綜場所作業",0.3,IF(#REF!="複雑な制約のある作業",0.4,IF(#REF!="単純な制約のある作業",0.2,0))))))</f>
        <v>#REF!</v>
      </c>
      <c r="M4385" s="260" t="e">
        <f t="shared" si="272"/>
        <v>#REF!</v>
      </c>
    </row>
    <row r="4386" spans="2:13" s="254" customFormat="1" ht="27.75" customHeight="1" x14ac:dyDescent="0.2">
      <c r="B4386" s="536" t="s">
        <v>253</v>
      </c>
      <c r="C4386" s="537"/>
      <c r="D4386" s="265"/>
      <c r="E4386" s="224" t="s">
        <v>242</v>
      </c>
      <c r="F4386" s="258" t="e">
        <f>IF(#REF!&gt;=1,IF(#REF!&gt;=1,#REF!),IF(#REF!&gt;=0,"",))</f>
        <v>#REF!</v>
      </c>
      <c r="G4386" s="241" t="e">
        <f>保全管理データ!N7569</f>
        <v>#REF!</v>
      </c>
      <c r="H4386" s="259" t="e">
        <f>IF(#REF!="無","",IF(#REF!="","",IF(#REF!="悪環境における作業",0.2,IF(#REF!="高所又は地下作業",0.1,IF(#REF!="錯綜場所作業",0.3,IF(#REF!="複雑な制約のある作業",0.4,IF(#REF!="単純な制約のある作業",0.2,0)))))))</f>
        <v>#REF!</v>
      </c>
      <c r="I4386" s="260" t="e">
        <f t="shared" si="271"/>
        <v>#REF!</v>
      </c>
      <c r="J4386" s="258" t="e">
        <f>IF(#REF!&gt;=1,IF(#REF!&gt;=1,#REF!),IF(#REF!&gt;=0,"",))</f>
        <v>#REF!</v>
      </c>
      <c r="K4386" s="241" t="e">
        <f>保全管理データ!N7596</f>
        <v>#REF!</v>
      </c>
      <c r="L4386" s="259" t="e">
        <f>IF(#REF!="","",IF(#REF!="悪環境における作業",0.2,IF(#REF!="高所又は地下作業",0.1,IF(#REF!="錯綜場所作業",0.3,IF(#REF!="複雑な制約のある作業",0.4,IF(#REF!="単純な制約のある作業",0.2,0))))))</f>
        <v>#REF!</v>
      </c>
      <c r="M4386" s="260" t="e">
        <f t="shared" si="272"/>
        <v>#REF!</v>
      </c>
    </row>
    <row r="4387" spans="2:13" s="254" customFormat="1" ht="27.75" customHeight="1" x14ac:dyDescent="0.2">
      <c r="B4387" s="536" t="s">
        <v>254</v>
      </c>
      <c r="C4387" s="537"/>
      <c r="D4387" s="265"/>
      <c r="E4387" s="224" t="s">
        <v>242</v>
      </c>
      <c r="F4387" s="258" t="e">
        <f>IF(#REF!&gt;=1,IF(#REF!&gt;=1,#REF!),IF(#REF!&gt;=0,"",))</f>
        <v>#REF!</v>
      </c>
      <c r="G4387" s="241" t="e">
        <f>保全管理データ!N7570</f>
        <v>#REF!</v>
      </c>
      <c r="H4387" s="259" t="e">
        <f>IF(#REF!="無","",IF(#REF!="","",IF(#REF!="悪環境における作業",0.2,IF(#REF!="高所又は地下作業",0.1,IF(#REF!="錯綜場所作業",0.3,IF(#REF!="複雑な制約のある作業",0.4,IF(#REF!="単純な制約のある作業",0.2,0)))))))</f>
        <v>#REF!</v>
      </c>
      <c r="I4387" s="260" t="e">
        <f t="shared" si="271"/>
        <v>#REF!</v>
      </c>
      <c r="J4387" s="258" t="e">
        <f>IF(#REF!&gt;=1,IF(#REF!&gt;=1,#REF!),IF(#REF!&gt;=0,"",))</f>
        <v>#REF!</v>
      </c>
      <c r="K4387" s="241" t="e">
        <f>保全管理データ!N7597</f>
        <v>#REF!</v>
      </c>
      <c r="L4387" s="259" t="e">
        <f>IF(#REF!="","",IF(#REF!="悪環境における作業",0.2,IF(#REF!="高所又は地下作業",0.1,IF(#REF!="錯綜場所作業",0.3,IF(#REF!="複雑な制約のある作業",0.4,IF(#REF!="単純な制約のある作業",0.2,0))))))</f>
        <v>#REF!</v>
      </c>
      <c r="M4387" s="260" t="e">
        <f t="shared" si="272"/>
        <v>#REF!</v>
      </c>
    </row>
    <row r="4388" spans="2:13" s="254" customFormat="1" ht="27.75" customHeight="1" x14ac:dyDescent="0.2">
      <c r="B4388" s="536" t="s">
        <v>255</v>
      </c>
      <c r="C4388" s="537"/>
      <c r="D4388" s="265"/>
      <c r="E4388" s="224" t="s">
        <v>245</v>
      </c>
      <c r="F4388" s="258" t="e">
        <f>IF(#REF!&gt;=1,IF(#REF!&gt;=1,#REF!),IF(#REF!&gt;=0,"",))</f>
        <v>#REF!</v>
      </c>
      <c r="G4388" s="241" t="e">
        <f>保全管理データ!N7571</f>
        <v>#REF!</v>
      </c>
      <c r="H4388" s="259" t="e">
        <f>IF(#REF!="無","",IF(#REF!="","",IF(#REF!="悪環境における作業",0.2,IF(#REF!="高所又は地下作業",0.1,IF(#REF!="錯綜場所作業",0.3,IF(#REF!="複雑な制約のある作業",0.4,IF(#REF!="単純な制約のある作業",0.2,0)))))))</f>
        <v>#REF!</v>
      </c>
      <c r="I4388" s="260" t="e">
        <f t="shared" si="271"/>
        <v>#REF!</v>
      </c>
      <c r="J4388" s="258" t="e">
        <f>IF(#REF!&gt;=1,IF(#REF!&gt;=1,#REF!),IF(#REF!&gt;=0,"",))</f>
        <v>#REF!</v>
      </c>
      <c r="K4388" s="241" t="e">
        <f>保全管理データ!N7598</f>
        <v>#REF!</v>
      </c>
      <c r="L4388" s="259" t="e">
        <f>IF(#REF!="","",IF(#REF!="悪環境における作業",0.2,IF(#REF!="高所又は地下作業",0.1,IF(#REF!="錯綜場所作業",0.3,IF(#REF!="複雑な制約のある作業",0.4,IF(#REF!="単純な制約のある作業",0.2,0))))))</f>
        <v>#REF!</v>
      </c>
      <c r="M4388" s="260" t="e">
        <f t="shared" si="272"/>
        <v>#REF!</v>
      </c>
    </row>
    <row r="4389" spans="2:13" s="254" customFormat="1" ht="27.75" customHeight="1" x14ac:dyDescent="0.2">
      <c r="B4389" s="536" t="s">
        <v>256</v>
      </c>
      <c r="C4389" s="537"/>
      <c r="D4389" s="265"/>
      <c r="E4389" s="224" t="s">
        <v>242</v>
      </c>
      <c r="F4389" s="258" t="e">
        <f>IF(#REF!&gt;=1,IF(#REF!&gt;=1,#REF!),IF(#REF!&gt;=0,"",))</f>
        <v>#REF!</v>
      </c>
      <c r="G4389" s="241" t="e">
        <f>保全管理データ!N7572</f>
        <v>#REF!</v>
      </c>
      <c r="H4389" s="259" t="e">
        <f>IF(#REF!="無","",IF(#REF!="","",IF(#REF!="悪環境における作業",0.2,IF(#REF!="高所又は地下作業",0.1,IF(#REF!="錯綜場所作業",0.3,IF(#REF!="複雑な制約のある作業",0.4,IF(#REF!="単純な制約のある作業",0.2,0)))))))</f>
        <v>#REF!</v>
      </c>
      <c r="I4389" s="260" t="e">
        <f t="shared" si="271"/>
        <v>#REF!</v>
      </c>
      <c r="J4389" s="258" t="e">
        <f>IF(#REF!&gt;=1,IF(#REF!&gt;=1,#REF!),IF(#REF!&gt;=0,"",))</f>
        <v>#REF!</v>
      </c>
      <c r="K4389" s="241" t="e">
        <f>保全管理データ!N7599</f>
        <v>#REF!</v>
      </c>
      <c r="L4389" s="259" t="e">
        <f>IF(#REF!="","",IF(#REF!="悪環境における作業",0.2,IF(#REF!="高所又は地下作業",0.1,IF(#REF!="錯綜場所作業",0.3,IF(#REF!="複雑な制約のある作業",0.4,IF(#REF!="単純な制約のある作業",0.2,0))))))</f>
        <v>#REF!</v>
      </c>
      <c r="M4389" s="260" t="e">
        <f t="shared" si="272"/>
        <v>#REF!</v>
      </c>
    </row>
    <row r="4390" spans="2:13" s="254" customFormat="1" ht="27.75" customHeight="1" x14ac:dyDescent="0.2">
      <c r="B4390" s="536" t="s">
        <v>257</v>
      </c>
      <c r="C4390" s="537"/>
      <c r="D4390" s="265"/>
      <c r="E4390" s="224" t="s">
        <v>245</v>
      </c>
      <c r="F4390" s="258" t="e">
        <f>IF(#REF!&gt;=1,IF(#REF!&gt;=1,#REF!),IF(#REF!&gt;=0,"",))</f>
        <v>#REF!</v>
      </c>
      <c r="G4390" s="241" t="e">
        <f>保全管理データ!N7573</f>
        <v>#REF!</v>
      </c>
      <c r="H4390" s="259" t="e">
        <f>IF(#REF!="無","",IF(#REF!="","",IF(#REF!="悪環境における作業",0.2,IF(#REF!="高所又は地下作業",0.1,IF(#REF!="錯綜場所作業",0.3,IF(#REF!="複雑な制約のある作業",0.4,IF(#REF!="単純な制約のある作業",0.2,0)))))))</f>
        <v>#REF!</v>
      </c>
      <c r="I4390" s="260" t="e">
        <f t="shared" si="271"/>
        <v>#REF!</v>
      </c>
      <c r="J4390" s="258" t="e">
        <f>IF(#REF!&gt;=1,IF(#REF!&gt;=1,#REF!),IF(#REF!&gt;=0,"",))</f>
        <v>#REF!</v>
      </c>
      <c r="K4390" s="241" t="e">
        <f>保全管理データ!N7600</f>
        <v>#REF!</v>
      </c>
      <c r="L4390" s="259" t="e">
        <f>IF(#REF!="","",IF(#REF!="悪環境における作業",0.2,IF(#REF!="高所又は地下作業",0.1,IF(#REF!="錯綜場所作業",0.3,IF(#REF!="複雑な制約のある作業",0.4,IF(#REF!="単純な制約のある作業",0.2,0))))))</f>
        <v>#REF!</v>
      </c>
      <c r="M4390" s="260" t="e">
        <f t="shared" si="272"/>
        <v>#REF!</v>
      </c>
    </row>
    <row r="4391" spans="2:13" s="254" customFormat="1" ht="27.75" customHeight="1" x14ac:dyDescent="0.2">
      <c r="B4391" s="536" t="s">
        <v>258</v>
      </c>
      <c r="C4391" s="537"/>
      <c r="D4391" s="265"/>
      <c r="E4391" s="224" t="s">
        <v>245</v>
      </c>
      <c r="F4391" s="258" t="e">
        <f>IF(#REF!&gt;=1,IF(#REF!&gt;=1,#REF!),IF(#REF!&gt;=0,"",))</f>
        <v>#REF!</v>
      </c>
      <c r="G4391" s="241" t="e">
        <f>保全管理データ!N7574</f>
        <v>#REF!</v>
      </c>
      <c r="H4391" s="259" t="e">
        <f>IF(#REF!="無","",IF(#REF!="","",IF(#REF!="悪環境における作業",0.2,IF(#REF!="高所又は地下作業",0.1,IF(#REF!="錯綜場所作業",0.3,IF(#REF!="複雑な制約のある作業",0.4,IF(#REF!="単純な制約のある作業",0.2,0)))))))</f>
        <v>#REF!</v>
      </c>
      <c r="I4391" s="260" t="e">
        <f t="shared" si="271"/>
        <v>#REF!</v>
      </c>
      <c r="J4391" s="258" t="e">
        <f>IF(#REF!&gt;=1,IF(#REF!&gt;=1,#REF!),IF(#REF!&gt;=0,"",))</f>
        <v>#REF!</v>
      </c>
      <c r="K4391" s="241" t="e">
        <f>保全管理データ!N7601</f>
        <v>#REF!</v>
      </c>
      <c r="L4391" s="259" t="e">
        <f>IF(#REF!="","",IF(#REF!="悪環境における作業",0.2,IF(#REF!="高所又は地下作業",0.1,IF(#REF!="錯綜場所作業",0.3,IF(#REF!="複雑な制約のある作業",0.4,IF(#REF!="単純な制約のある作業",0.2,0))))))</f>
        <v>#REF!</v>
      </c>
      <c r="M4391" s="260" t="e">
        <f t="shared" si="272"/>
        <v>#REF!</v>
      </c>
    </row>
    <row r="4392" spans="2:13" s="254" customFormat="1" ht="27.75" customHeight="1" x14ac:dyDescent="0.2">
      <c r="B4392" s="536" t="s">
        <v>259</v>
      </c>
      <c r="C4392" s="537"/>
      <c r="D4392" s="265"/>
      <c r="E4392" s="224" t="s">
        <v>245</v>
      </c>
      <c r="F4392" s="258" t="e">
        <f>IF(#REF!&gt;=1,IF(#REF!&gt;=1,#REF!),IF(#REF!&gt;=0,"",))</f>
        <v>#REF!</v>
      </c>
      <c r="G4392" s="241" t="e">
        <f>保全管理データ!N7575</f>
        <v>#REF!</v>
      </c>
      <c r="H4392" s="259" t="e">
        <f>IF(#REF!="無","",IF(#REF!="","",IF(#REF!="悪環境における作業",0.2,IF(#REF!="高所又は地下作業",0.1,IF(#REF!="錯綜場所作業",0.3,IF(#REF!="複雑な制約のある作業",0.4,IF(#REF!="単純な制約のある作業",0.2,0)))))))</f>
        <v>#REF!</v>
      </c>
      <c r="I4392" s="260" t="e">
        <f t="shared" si="271"/>
        <v>#REF!</v>
      </c>
      <c r="J4392" s="258" t="e">
        <f>IF(#REF!&gt;=1,IF(#REF!&gt;=1,#REF!),IF(#REF!&gt;=0,"",))</f>
        <v>#REF!</v>
      </c>
      <c r="K4392" s="241" t="e">
        <f>保全管理データ!N7602</f>
        <v>#REF!</v>
      </c>
      <c r="L4392" s="259" t="e">
        <f>IF(#REF!="","",IF(#REF!="悪環境における作業",0.2,IF(#REF!="高所又は地下作業",0.1,IF(#REF!="錯綜場所作業",0.3,IF(#REF!="複雑な制約のある作業",0.4,IF(#REF!="単純な制約のある作業",0.2,0))))))</f>
        <v>#REF!</v>
      </c>
      <c r="M4392" s="260" t="e">
        <f t="shared" si="272"/>
        <v>#REF!</v>
      </c>
    </row>
    <row r="4393" spans="2:13" s="254" customFormat="1" ht="27.75" customHeight="1" x14ac:dyDescent="0.2">
      <c r="B4393" s="536" t="s">
        <v>260</v>
      </c>
      <c r="C4393" s="537"/>
      <c r="D4393" s="265"/>
      <c r="E4393" s="224" t="s">
        <v>248</v>
      </c>
      <c r="F4393" s="258" t="e">
        <f>IF(#REF!&gt;=1,IF(#REF!&gt;=1,#REF!),IF(#REF!&gt;=0,"",))</f>
        <v>#REF!</v>
      </c>
      <c r="G4393" s="241" t="e">
        <f>保全管理データ!N7576</f>
        <v>#REF!</v>
      </c>
      <c r="H4393" s="259" t="e">
        <f>IF(#REF!="無","",IF(#REF!="","",IF(#REF!="悪環境における作業",0.2,IF(#REF!="高所又は地下作業",0.1,IF(#REF!="錯綜場所作業",0.3,IF(#REF!="複雑な制約のある作業",0.4,IF(#REF!="単純な制約のある作業",0.2,0)))))))</f>
        <v>#REF!</v>
      </c>
      <c r="I4393" s="260" t="e">
        <f t="shared" si="271"/>
        <v>#REF!</v>
      </c>
      <c r="J4393" s="258" t="e">
        <f>IF(#REF!&gt;=1,IF(#REF!&gt;=1,#REF!),IF(#REF!&gt;=0,"",))</f>
        <v>#REF!</v>
      </c>
      <c r="K4393" s="241" t="e">
        <f>保全管理データ!N7603</f>
        <v>#REF!</v>
      </c>
      <c r="L4393" s="259" t="e">
        <f>IF(#REF!="","",IF(#REF!="悪環境における作業",0.2,IF(#REF!="高所又は地下作業",0.1,IF(#REF!="錯綜場所作業",0.3,IF(#REF!="複雑な制約のある作業",0.4,IF(#REF!="単純な制約のある作業",0.2,0))))))</f>
        <v>#REF!</v>
      </c>
      <c r="M4393" s="260" t="e">
        <f t="shared" si="272"/>
        <v>#REF!</v>
      </c>
    </row>
    <row r="4394" spans="2:13" s="254" customFormat="1" ht="27.75" customHeight="1" x14ac:dyDescent="0.2">
      <c r="B4394" s="536" t="s">
        <v>261</v>
      </c>
      <c r="C4394" s="537"/>
      <c r="D4394" s="265"/>
      <c r="E4394" s="224" t="s">
        <v>247</v>
      </c>
      <c r="F4394" s="258" t="e">
        <f>IF(#REF!&gt;=1,IF(#REF!&gt;=1,#REF!),IF(#REF!&gt;=0,"",))</f>
        <v>#REF!</v>
      </c>
      <c r="G4394" s="241" t="e">
        <f>保全管理データ!N7577</f>
        <v>#REF!</v>
      </c>
      <c r="H4394" s="259" t="e">
        <f>IF(#REF!="無","",IF(#REF!="","",IF(#REF!="悪環境における作業",0.2,IF(#REF!="高所又は地下作業",0.1,IF(#REF!="錯綜場所作業",0.3,IF(#REF!="複雑な制約のある作業",0.4,IF(#REF!="単純な制約のある作業",0.2,0)))))))</f>
        <v>#REF!</v>
      </c>
      <c r="I4394" s="260" t="e">
        <f t="shared" si="271"/>
        <v>#REF!</v>
      </c>
      <c r="J4394" s="258" t="e">
        <f>IF(#REF!&gt;=1,IF(#REF!&gt;=1,#REF!),IF(#REF!&gt;=0,"",))</f>
        <v>#REF!</v>
      </c>
      <c r="K4394" s="241" t="e">
        <f>保全管理データ!N7604</f>
        <v>#REF!</v>
      </c>
      <c r="L4394" s="259" t="e">
        <f>IF(#REF!="","",IF(#REF!="悪環境における作業",0.2,IF(#REF!="高所又は地下作業",0.1,IF(#REF!="錯綜場所作業",0.3,IF(#REF!="複雑な制約のある作業",0.4,IF(#REF!="単純な制約のある作業",0.2,0))))))</f>
        <v>#REF!</v>
      </c>
      <c r="M4394" s="260" t="e">
        <f t="shared" si="272"/>
        <v>#REF!</v>
      </c>
    </row>
    <row r="4395" spans="2:13" s="254" customFormat="1" ht="27.75" customHeight="1" x14ac:dyDescent="0.2">
      <c r="B4395" s="536" t="s">
        <v>262</v>
      </c>
      <c r="C4395" s="537"/>
      <c r="D4395" s="265"/>
      <c r="E4395" s="224" t="s">
        <v>245</v>
      </c>
      <c r="F4395" s="258" t="e">
        <f>IF(#REF!&gt;=1,IF(#REF!&gt;=1,#REF!),IF(#REF!&gt;=0,"",))</f>
        <v>#REF!</v>
      </c>
      <c r="G4395" s="241" t="e">
        <f>保全管理データ!N7578</f>
        <v>#REF!</v>
      </c>
      <c r="H4395" s="259" t="e">
        <f>IF(#REF!="無","",IF(#REF!="","",IF(#REF!="悪環境における作業",0.2,IF(#REF!="高所又は地下作業",0.1,IF(#REF!="錯綜場所作業",0.3,IF(#REF!="複雑な制約のある作業",0.4,IF(#REF!="単純な制約のある作業",0.2,0)))))))</f>
        <v>#REF!</v>
      </c>
      <c r="I4395" s="260" t="e">
        <f t="shared" si="271"/>
        <v>#REF!</v>
      </c>
      <c r="J4395" s="258" t="e">
        <f>IF(#REF!&gt;=1,IF(#REF!&gt;=1,#REF!),IF(#REF!&gt;=0,"",))</f>
        <v>#REF!</v>
      </c>
      <c r="K4395" s="241" t="e">
        <f>保全管理データ!N7605</f>
        <v>#REF!</v>
      </c>
      <c r="L4395" s="259" t="e">
        <f>IF(#REF!="","",IF(#REF!="悪環境における作業",0.2,IF(#REF!="高所又は地下作業",0.1,IF(#REF!="錯綜場所作業",0.3,IF(#REF!="複雑な制約のある作業",0.4,IF(#REF!="単純な制約のある作業",0.2,0))))))</f>
        <v>#REF!</v>
      </c>
      <c r="M4395" s="260" t="e">
        <f t="shared" si="272"/>
        <v>#REF!</v>
      </c>
    </row>
    <row r="4396" spans="2:13" s="254" customFormat="1" ht="27.75" customHeight="1" x14ac:dyDescent="0.2">
      <c r="B4396" s="536" t="s">
        <v>263</v>
      </c>
      <c r="C4396" s="537"/>
      <c r="D4396" s="265"/>
      <c r="E4396" s="224" t="s">
        <v>245</v>
      </c>
      <c r="F4396" s="258" t="e">
        <f>IF(#REF!&gt;=1,IF(#REF!&gt;=1,#REF!),IF(#REF!&gt;=0,"",))</f>
        <v>#REF!</v>
      </c>
      <c r="G4396" s="241" t="e">
        <f>保全管理データ!N7579</f>
        <v>#REF!</v>
      </c>
      <c r="H4396" s="259" t="e">
        <f>IF(#REF!="無","",IF(#REF!="","",IF(#REF!="悪環境における作業",0.2,IF(#REF!="高所又は地下作業",0.1,IF(#REF!="錯綜場所作業",0.3,IF(#REF!="複雑な制約のある作業",0.4,IF(#REF!="単純な制約のある作業",0.2,0)))))))</f>
        <v>#REF!</v>
      </c>
      <c r="I4396" s="260" t="e">
        <f t="shared" si="271"/>
        <v>#REF!</v>
      </c>
      <c r="J4396" s="258" t="e">
        <f>IF(#REF!&gt;=1,IF(#REF!&gt;=1,#REF!),IF(#REF!&gt;=0,"",))</f>
        <v>#REF!</v>
      </c>
      <c r="K4396" s="241" t="e">
        <f>保全管理データ!N7606</f>
        <v>#REF!</v>
      </c>
      <c r="L4396" s="259" t="e">
        <f>IF(#REF!="","",IF(#REF!="悪環境における作業",0.2,IF(#REF!="高所又は地下作業",0.1,IF(#REF!="錯綜場所作業",0.3,IF(#REF!="複雑な制約のある作業",0.4,IF(#REF!="単純な制約のある作業",0.2,0))))))</f>
        <v>#REF!</v>
      </c>
      <c r="M4396" s="260" t="e">
        <f t="shared" si="272"/>
        <v>#REF!</v>
      </c>
    </row>
    <row r="4397" spans="2:13" s="254" customFormat="1" ht="27.75" customHeight="1" x14ac:dyDescent="0.2">
      <c r="B4397" s="536" t="s">
        <v>264</v>
      </c>
      <c r="C4397" s="537"/>
      <c r="D4397" s="265"/>
      <c r="E4397" s="224" t="s">
        <v>245</v>
      </c>
      <c r="F4397" s="258" t="e">
        <f>IF(#REF!&gt;=1,IF(#REF!&gt;=1,#REF!),IF(#REF!&gt;=0,"",))</f>
        <v>#REF!</v>
      </c>
      <c r="G4397" s="241" t="e">
        <f>保全管理データ!N7580</f>
        <v>#REF!</v>
      </c>
      <c r="H4397" s="259" t="e">
        <f>IF(#REF!="無","",IF(#REF!="","",IF(#REF!="悪環境における作業",0.2,IF(#REF!="高所又は地下作業",0.1,IF(#REF!="錯綜場所作業",0.3,IF(#REF!="複雑な制約のある作業",0.4,IF(#REF!="単純な制約のある作業",0.2,0)))))))</f>
        <v>#REF!</v>
      </c>
      <c r="I4397" s="260" t="e">
        <f t="shared" si="271"/>
        <v>#REF!</v>
      </c>
      <c r="J4397" s="258" t="e">
        <f>IF(#REF!&gt;=1,IF(#REF!&gt;=1,#REF!),IF(#REF!&gt;=0,"",))</f>
        <v>#REF!</v>
      </c>
      <c r="K4397" s="241" t="e">
        <f>保全管理データ!N7607</f>
        <v>#REF!</v>
      </c>
      <c r="L4397" s="259" t="e">
        <f>IF(#REF!="","",IF(#REF!="悪環境における作業",0.2,IF(#REF!="高所又は地下作業",0.1,IF(#REF!="錯綜場所作業",0.3,IF(#REF!="複雑な制約のある作業",0.4,IF(#REF!="単純な制約のある作業",0.2,0))))))</f>
        <v>#REF!</v>
      </c>
      <c r="M4397" s="260" t="e">
        <f t="shared" si="272"/>
        <v>#REF!</v>
      </c>
    </row>
    <row r="4398" spans="2:13" s="254" customFormat="1" ht="27.75" customHeight="1" x14ac:dyDescent="0.2">
      <c r="B4398" s="536" t="s">
        <v>265</v>
      </c>
      <c r="C4398" s="537"/>
      <c r="D4398" s="265"/>
      <c r="E4398" s="224" t="s">
        <v>245</v>
      </c>
      <c r="F4398" s="258" t="e">
        <f>IF(#REF!&gt;=1,IF(#REF!&gt;=1,#REF!),IF(#REF!&gt;=0,"",))</f>
        <v>#REF!</v>
      </c>
      <c r="G4398" s="241" t="e">
        <f>保全管理データ!N7581</f>
        <v>#REF!</v>
      </c>
      <c r="H4398" s="259" t="e">
        <f>IF(#REF!="無","",IF(#REF!="","",IF(#REF!="悪環境における作業",0.2,IF(#REF!="高所又は地下作業",0.1,IF(#REF!="錯綜場所作業",0.3,IF(#REF!="複雑な制約のある作業",0.4,IF(#REF!="単純な制約のある作業",0.2,0)))))))</f>
        <v>#REF!</v>
      </c>
      <c r="I4398" s="260" t="e">
        <f t="shared" si="271"/>
        <v>#REF!</v>
      </c>
      <c r="J4398" s="258" t="e">
        <f>IF(#REF!&gt;=1,IF(#REF!&gt;=1,#REF!),IF(#REF!&gt;=0,"",))</f>
        <v>#REF!</v>
      </c>
      <c r="K4398" s="241" t="e">
        <f>保全管理データ!N7608</f>
        <v>#REF!</v>
      </c>
      <c r="L4398" s="259" t="e">
        <f>IF(#REF!="","",IF(#REF!="悪環境における作業",0.2,IF(#REF!="高所又は地下作業",0.1,IF(#REF!="錯綜場所作業",0.3,IF(#REF!="複雑な制約のある作業",0.4,IF(#REF!="単純な制約のある作業",0.2,0))))))</f>
        <v>#REF!</v>
      </c>
      <c r="M4398" s="260" t="e">
        <f t="shared" si="272"/>
        <v>#REF!</v>
      </c>
    </row>
    <row r="4399" spans="2:13" s="254" customFormat="1" ht="27.75" customHeight="1" x14ac:dyDescent="0.2">
      <c r="B4399" s="536" t="s">
        <v>266</v>
      </c>
      <c r="C4399" s="537"/>
      <c r="D4399" s="265"/>
      <c r="E4399" s="224" t="s">
        <v>245</v>
      </c>
      <c r="F4399" s="258" t="e">
        <f>IF(#REF!&gt;=1,IF(#REF!&gt;=1,#REF!),IF(#REF!&gt;=0,"",))</f>
        <v>#REF!</v>
      </c>
      <c r="G4399" s="241" t="e">
        <f>保全管理データ!N7582</f>
        <v>#REF!</v>
      </c>
      <c r="H4399" s="259" t="e">
        <f>IF(#REF!="無","",IF(#REF!="","",IF(#REF!="悪環境における作業",0.2,IF(#REF!="高所又は地下作業",0.1,IF(#REF!="錯綜場所作業",0.3,IF(#REF!="複雑な制約のある作業",0.4,IF(#REF!="単純な制約のある作業",0.2,0)))))))</f>
        <v>#REF!</v>
      </c>
      <c r="I4399" s="260" t="e">
        <f t="shared" si="271"/>
        <v>#REF!</v>
      </c>
      <c r="J4399" s="258" t="e">
        <f>IF(#REF!&gt;=1,IF(#REF!&gt;=1,#REF!),IF(#REF!&gt;=0,"",))</f>
        <v>#REF!</v>
      </c>
      <c r="K4399" s="241" t="e">
        <f>保全管理データ!N7609</f>
        <v>#REF!</v>
      </c>
      <c r="L4399" s="259" t="e">
        <f>IF(#REF!="","",IF(#REF!="悪環境における作業",0.2,IF(#REF!="高所又は地下作業",0.1,IF(#REF!="錯綜場所作業",0.3,IF(#REF!="複雑な制約のある作業",0.4,IF(#REF!="単純な制約のある作業",0.2,0))))))</f>
        <v>#REF!</v>
      </c>
      <c r="M4399" s="260" t="e">
        <f t="shared" si="272"/>
        <v>#REF!</v>
      </c>
    </row>
    <row r="4400" spans="2:13" s="254" customFormat="1" ht="27.75" customHeight="1" x14ac:dyDescent="0.2">
      <c r="B4400" s="536" t="s">
        <v>81</v>
      </c>
      <c r="C4400" s="537"/>
      <c r="D4400" s="265"/>
      <c r="E4400" s="224" t="s">
        <v>245</v>
      </c>
      <c r="F4400" s="258" t="e">
        <f>IF(#REF!&gt;=1,IF(#REF!&gt;=1,#REF!),IF(#REF!&gt;=0,"",))</f>
        <v>#REF!</v>
      </c>
      <c r="G4400" s="241" t="e">
        <f>保全管理データ!N7583</f>
        <v>#REF!</v>
      </c>
      <c r="H4400" s="259" t="e">
        <f>IF(#REF!="無","",IF(#REF!="","",IF(#REF!="悪環境における作業",0.2,IF(#REF!="高所又は地下作業",0.1,IF(#REF!="錯綜場所作業",0.3,IF(#REF!="複雑な制約のある作業",0.4,IF(#REF!="単純な制約のある作業",0.2,0)))))))</f>
        <v>#REF!</v>
      </c>
      <c r="I4400" s="260" t="e">
        <f t="shared" si="271"/>
        <v>#REF!</v>
      </c>
      <c r="J4400" s="258" t="e">
        <f>IF(#REF!&gt;=1,IF(#REF!&gt;=1,#REF!),IF(#REF!&gt;=0,"",))</f>
        <v>#REF!</v>
      </c>
      <c r="K4400" s="241" t="e">
        <f>保全管理データ!N7610</f>
        <v>#REF!</v>
      </c>
      <c r="L4400" s="259" t="e">
        <f>IF(#REF!="","",IF(#REF!="悪環境における作業",0.2,IF(#REF!="高所又は地下作業",0.1,IF(#REF!="錯綜場所作業",0.3,IF(#REF!="複雑な制約のある作業",0.4,IF(#REF!="単純な制約のある作業",0.2,0))))))</f>
        <v>#REF!</v>
      </c>
      <c r="M4400" s="260" t="e">
        <f t="shared" si="272"/>
        <v>#REF!</v>
      </c>
    </row>
    <row r="4401" spans="2:13" s="254" customFormat="1" ht="27.75" customHeight="1" x14ac:dyDescent="0.2">
      <c r="B4401" s="536" t="s">
        <v>267</v>
      </c>
      <c r="C4401" s="537"/>
      <c r="D4401" s="265"/>
      <c r="E4401" s="224" t="s">
        <v>247</v>
      </c>
      <c r="F4401" s="258" t="e">
        <f>IF(#REF!&gt;=1,IF(#REF!&gt;=1,#REF!),IF(#REF!&gt;=0,"",))</f>
        <v>#REF!</v>
      </c>
      <c r="G4401" s="241" t="e">
        <f>保全管理データ!N7584</f>
        <v>#REF!</v>
      </c>
      <c r="H4401" s="259" t="e">
        <f>IF(#REF!="無","",IF(#REF!="","",IF(#REF!="悪環境における作業",0.2,IF(#REF!="高所又は地下作業",0.1,IF(#REF!="錯綜場所作業",0.3,IF(#REF!="複雑な制約のある作業",0.4,IF(#REF!="単純な制約のある作業",0.2,0)))))))</f>
        <v>#REF!</v>
      </c>
      <c r="I4401" s="260" t="e">
        <f t="shared" si="271"/>
        <v>#REF!</v>
      </c>
      <c r="J4401" s="258" t="e">
        <f>IF(#REF!&gt;=1,IF(#REF!&gt;=1,#REF!),IF(#REF!&gt;=0,"",))</f>
        <v>#REF!</v>
      </c>
      <c r="K4401" s="241" t="e">
        <f>保全管理データ!N7611</f>
        <v>#REF!</v>
      </c>
      <c r="L4401" s="259" t="e">
        <f>IF(#REF!="","",IF(#REF!="悪環境における作業",0.2,IF(#REF!="高所又は地下作業",0.1,IF(#REF!="錯綜場所作業",0.3,IF(#REF!="複雑な制約のある作業",0.4,IF(#REF!="単純な制約のある作業",0.2,0))))))</f>
        <v>#REF!</v>
      </c>
      <c r="M4401" s="260" t="e">
        <f t="shared" si="272"/>
        <v>#REF!</v>
      </c>
    </row>
    <row r="4402" spans="2:13" s="254" customFormat="1" ht="27.75" customHeight="1" x14ac:dyDescent="0.2">
      <c r="B4402" s="536" t="s">
        <v>268</v>
      </c>
      <c r="C4402" s="537"/>
      <c r="D4402" s="265"/>
      <c r="E4402" s="224" t="s">
        <v>246</v>
      </c>
      <c r="F4402" s="258" t="e">
        <f>IF(#REF!&gt;=1,IF(#REF!&gt;=1,#REF!),IF(#REF!&gt;=0,"",))</f>
        <v>#REF!</v>
      </c>
      <c r="G4402" s="241" t="e">
        <f>保全管理データ!N7585</f>
        <v>#REF!</v>
      </c>
      <c r="H4402" s="259" t="e">
        <f>IF(#REF!="無","",IF(#REF!="","",IF(#REF!="悪環境における作業",0.2,IF(#REF!="高所又は地下作業",0.1,IF(#REF!="錯綜場所作業",0.3,IF(#REF!="複雑な制約のある作業",0.4,IF(#REF!="単純な制約のある作業",0.2,0)))))))</f>
        <v>#REF!</v>
      </c>
      <c r="I4402" s="260" t="e">
        <f t="shared" si="271"/>
        <v>#REF!</v>
      </c>
      <c r="J4402" s="258" t="e">
        <f>IF(#REF!&gt;=1,IF(#REF!&gt;=1,#REF!),IF(#REF!&gt;=0,"",))</f>
        <v>#REF!</v>
      </c>
      <c r="K4402" s="241" t="e">
        <f>保全管理データ!N7612</f>
        <v>#REF!</v>
      </c>
      <c r="L4402" s="259" t="e">
        <f>IF(#REF!="","",IF(#REF!="悪環境における作業",0.2,IF(#REF!="高所又は地下作業",0.1,IF(#REF!="錯綜場所作業",0.3,IF(#REF!="複雑な制約のある作業",0.4,IF(#REF!="単純な制約のある作業",0.2,0))))))</f>
        <v>#REF!</v>
      </c>
      <c r="M4402" s="260" t="e">
        <f t="shared" si="272"/>
        <v>#REF!</v>
      </c>
    </row>
    <row r="4403" spans="2:13" s="254" customFormat="1" ht="27.75" customHeight="1" thickBot="1" x14ac:dyDescent="0.25">
      <c r="B4403" s="538" t="s">
        <v>269</v>
      </c>
      <c r="C4403" s="539"/>
      <c r="D4403" s="266"/>
      <c r="E4403" s="252" t="s">
        <v>245</v>
      </c>
      <c r="F4403" s="261" t="e">
        <f>IF(#REF!&gt;=1,IF(#REF!&gt;=1,#REF!),IF(#REF!&gt;=0,"",))</f>
        <v>#REF!</v>
      </c>
      <c r="G4403" s="245" t="e">
        <f>保全管理データ!N7586</f>
        <v>#REF!</v>
      </c>
      <c r="H4403" s="259" t="e">
        <f>IF(#REF!="無","",IF(#REF!="","",IF(#REF!="悪環境における作業",0.2,IF(#REF!="高所又は地下作業",0.1,IF(#REF!="錯綜場所作業",0.3,IF(#REF!="複雑な制約のある作業",0.4,IF(#REF!="単純な制約のある作業",0.2,0)))))))</f>
        <v>#REF!</v>
      </c>
      <c r="I4403" s="260" t="e">
        <f t="shared" si="271"/>
        <v>#REF!</v>
      </c>
      <c r="J4403" s="261" t="e">
        <f>IF(#REF!&gt;=1,IF(#REF!&gt;=1,#REF!),IF(#REF!&gt;=0,"",))</f>
        <v>#REF!</v>
      </c>
      <c r="K4403" s="245" t="e">
        <f>保全管理データ!N7613</f>
        <v>#REF!</v>
      </c>
      <c r="L4403" s="262" t="e">
        <f>IF(#REF!="","",IF(#REF!="悪環境における作業",0.2,IF(#REF!="高所又は地下作業",0.1,IF(#REF!="錯綜場所作業",0.3,IF(#REF!="複雑な制約のある作業",0.4,IF(#REF!="単純な制約のある作業",0.2,0))))))</f>
        <v>#REF!</v>
      </c>
      <c r="M4403" s="260" t="e">
        <f t="shared" si="272"/>
        <v>#REF!</v>
      </c>
    </row>
    <row r="4404" spans="2:13" s="254" customFormat="1" ht="27.75" customHeight="1" thickBot="1" x14ac:dyDescent="0.25">
      <c r="B4404" s="532" t="s">
        <v>190</v>
      </c>
      <c r="C4404" s="532"/>
      <c r="D4404" s="532"/>
      <c r="E4404" s="532"/>
      <c r="F4404" s="533" t="e">
        <f>SUM(I4380:I4403)</f>
        <v>#REF!</v>
      </c>
      <c r="G4404" s="534"/>
      <c r="H4404" s="534"/>
      <c r="I4404" s="535"/>
      <c r="J4404" s="533" t="e">
        <f>IF(SUM(J4380:J4403)=0,"0.00",SUM(M4380:M4403))</f>
        <v>#REF!</v>
      </c>
      <c r="K4404" s="534"/>
      <c r="L4404" s="534"/>
      <c r="M4404" s="535"/>
    </row>
    <row r="4405" spans="2:13" s="254" customFormat="1" ht="27.75" customHeight="1" thickBot="1" x14ac:dyDescent="0.25">
      <c r="B4405" s="532" t="s">
        <v>97</v>
      </c>
      <c r="C4405" s="532"/>
      <c r="D4405" s="532"/>
      <c r="E4405" s="532"/>
      <c r="F4405" s="533" t="e">
        <f>IF(#REF!="５年以下","0",IF(#REF!="５年～１０年",0.1,IF(#REF!="１０年以上",0.15)))</f>
        <v>#REF!</v>
      </c>
      <c r="G4405" s="534"/>
      <c r="H4405" s="534"/>
      <c r="I4405" s="534"/>
      <c r="J4405" s="534"/>
      <c r="K4405" s="534"/>
      <c r="L4405" s="534"/>
      <c r="M4405" s="535"/>
    </row>
    <row r="4406" spans="2:13" s="254" customFormat="1" ht="27.75" customHeight="1" thickBot="1" x14ac:dyDescent="0.25">
      <c r="B4406" s="533" t="s">
        <v>273</v>
      </c>
      <c r="C4406" s="534"/>
      <c r="D4406" s="534"/>
      <c r="E4406" s="535"/>
      <c r="F4406" s="533" t="e">
        <f>F4404*(1+F4405)</f>
        <v>#REF!</v>
      </c>
      <c r="G4406" s="534"/>
      <c r="H4406" s="534"/>
      <c r="I4406" s="534"/>
      <c r="J4406" s="533" t="e">
        <f>J4404*(1+F4405)</f>
        <v>#REF!</v>
      </c>
      <c r="K4406" s="534"/>
      <c r="L4406" s="534"/>
      <c r="M4406" s="535"/>
    </row>
    <row r="4407" spans="2:13" s="254" customFormat="1" ht="27.75" customHeight="1" thickBot="1" x14ac:dyDescent="0.25">
      <c r="B4407" s="532" t="s">
        <v>191</v>
      </c>
      <c r="C4407" s="532"/>
      <c r="D4407" s="532"/>
      <c r="E4407" s="532"/>
      <c r="F4407" s="533" t="e">
        <f>#REF!*(#REF!*#REF!+#REF!*#REF!)</f>
        <v>#REF!</v>
      </c>
      <c r="G4407" s="534"/>
      <c r="H4407" s="535"/>
      <c r="I4407" s="532" t="e">
        <f>#REF!</f>
        <v>#REF!</v>
      </c>
      <c r="J4407" s="533"/>
      <c r="K4407" s="263" t="s">
        <v>230</v>
      </c>
      <c r="L4407" s="535" t="e">
        <f>B4378</f>
        <v>#REF!</v>
      </c>
      <c r="M4407" s="532"/>
    </row>
    <row r="4408" spans="2:13" s="254" customFormat="1" ht="45" customHeight="1" thickBot="1" x14ac:dyDescent="0.25">
      <c r="B4408" s="253"/>
      <c r="C4408" s="253"/>
      <c r="D4408" s="253"/>
      <c r="E4408" s="253"/>
      <c r="F4408" s="253"/>
      <c r="G4408" s="253"/>
      <c r="H4408" s="253"/>
      <c r="I4408" s="253"/>
      <c r="J4408" s="253"/>
      <c r="K4408" s="253"/>
      <c r="L4408" s="253"/>
      <c r="M4408" s="253"/>
    </row>
    <row r="4409" spans="2:13" s="254" customFormat="1" ht="27.75" customHeight="1" thickBot="1" x14ac:dyDescent="0.25">
      <c r="B4409" s="542" t="s">
        <v>128</v>
      </c>
      <c r="C4409" s="543"/>
      <c r="D4409" s="543"/>
      <c r="E4409" s="544"/>
      <c r="F4409" s="253"/>
      <c r="G4409" s="253"/>
      <c r="H4409" s="253"/>
      <c r="I4409" s="253"/>
      <c r="J4409" s="253"/>
      <c r="K4409" s="253"/>
      <c r="L4409" s="253"/>
      <c r="M4409" s="253"/>
    </row>
    <row r="4410" spans="2:13" s="254" customFormat="1" ht="27.75" customHeight="1" x14ac:dyDescent="0.2">
      <c r="B4410" s="545" t="e">
        <f>#REF!</f>
        <v>#REF!</v>
      </c>
      <c r="C4410" s="546"/>
      <c r="D4410" s="547"/>
      <c r="E4410" s="548"/>
      <c r="F4410" s="552" t="s">
        <v>240</v>
      </c>
      <c r="G4410" s="553"/>
      <c r="H4410" s="553"/>
      <c r="I4410" s="554"/>
      <c r="J4410" s="552" t="s">
        <v>239</v>
      </c>
      <c r="K4410" s="553"/>
      <c r="L4410" s="553"/>
      <c r="M4410" s="554"/>
    </row>
    <row r="4411" spans="2:13" s="254" customFormat="1" ht="27.75" customHeight="1" thickBot="1" x14ac:dyDescent="0.25">
      <c r="B4411" s="549"/>
      <c r="C4411" s="550"/>
      <c r="D4411" s="550"/>
      <c r="E4411" s="551"/>
      <c r="F4411" s="255" t="s">
        <v>149</v>
      </c>
      <c r="G4411" s="256" t="s">
        <v>151</v>
      </c>
      <c r="H4411" s="256" t="s">
        <v>96</v>
      </c>
      <c r="I4411" s="257" t="s">
        <v>150</v>
      </c>
      <c r="J4411" s="255" t="s">
        <v>149</v>
      </c>
      <c r="K4411" s="256" t="s">
        <v>151</v>
      </c>
      <c r="L4411" s="256" t="s">
        <v>96</v>
      </c>
      <c r="M4411" s="257" t="s">
        <v>150</v>
      </c>
    </row>
    <row r="4412" spans="2:13" s="254" customFormat="1" ht="27.75" customHeight="1" thickTop="1" x14ac:dyDescent="0.2">
      <c r="B4412" s="540" t="s">
        <v>241</v>
      </c>
      <c r="C4412" s="541"/>
      <c r="D4412" s="264"/>
      <c r="E4412" s="237" t="s">
        <v>242</v>
      </c>
      <c r="F4412" s="258" t="e">
        <f>IF(#REF!&gt;=1,IF(#REF!&gt;=1,#REF!),IF(#REF!&gt;=0,"",))</f>
        <v>#REF!</v>
      </c>
      <c r="G4412" s="241" t="e">
        <f>保全管理データ!N7619</f>
        <v>#REF!</v>
      </c>
      <c r="H4412" s="259" t="e">
        <f>IF(#REF!="無","",IF(#REF!="","",IF(#REF!="悪環境における作業",0.2,IF(#REF!="高所又は地下作業",0.1,IF(#REF!="錯綜場所作業",0.3,IF(#REF!="複雑な制約のある作業",0.4,IF(#REF!="単純な制約のある作業",0.2,0)))))))</f>
        <v>#REF!</v>
      </c>
      <c r="I4412" s="260" t="e">
        <f>IF(F4412="","",F4412*G4412*(1+IF(H4412="",0,H4412)))</f>
        <v>#REF!</v>
      </c>
      <c r="J4412" s="258" t="e">
        <f>IF(#REF!&gt;=1,IF(#REF!&gt;=1,#REF!),IF(#REF!&gt;=0,"",))</f>
        <v>#REF!</v>
      </c>
      <c r="K4412" s="241" t="e">
        <f>保全管理データ!N7646</f>
        <v>#REF!</v>
      </c>
      <c r="L4412" s="259" t="e">
        <f>IF(#REF!="","",IF(#REF!="悪環境における作業",0.2,IF(#REF!="高所又は地下作業",0.1,IF(#REF!="錯綜場所作業",0.3,IF(#REF!="複雑な制約のある作業",0.4,IF(#REF!="単純な制約のある作業",0.2,0))))))</f>
        <v>#REF!</v>
      </c>
      <c r="M4412" s="260" t="e">
        <f>IF(J4412="","",J4412*K4412*(1+IF(L4412="",0,L4412)))</f>
        <v>#REF!</v>
      </c>
    </row>
    <row r="4413" spans="2:13" s="254" customFormat="1" ht="27.75" customHeight="1" x14ac:dyDescent="0.2">
      <c r="B4413" s="536" t="s">
        <v>243</v>
      </c>
      <c r="C4413" s="537"/>
      <c r="D4413" s="265"/>
      <c r="E4413" s="224" t="s">
        <v>242</v>
      </c>
      <c r="F4413" s="258" t="e">
        <f>IF(#REF!&gt;=1,IF(#REF!&gt;=1,#REF!),IF(#REF!&gt;=0,"",))</f>
        <v>#REF!</v>
      </c>
      <c r="G4413" s="241" t="e">
        <f>保全管理データ!N7620</f>
        <v>#REF!</v>
      </c>
      <c r="H4413" s="259" t="e">
        <f>IF(#REF!="無","",IF(#REF!="","",IF(#REF!="悪環境における作業",0.2,IF(#REF!="高所又は地下作業",0.1,IF(#REF!="錯綜場所作業",0.3,IF(#REF!="複雑な制約のある作業",0.4,IF(#REF!="単純な制約のある作業",0.2,0)))))))</f>
        <v>#REF!</v>
      </c>
      <c r="I4413" s="260" t="e">
        <f t="shared" ref="I4413:I4435" si="273">IF(F4413="","",F4413*G4413*(1+IF(H4413="",0,H4413)))</f>
        <v>#REF!</v>
      </c>
      <c r="J4413" s="258" t="e">
        <f>IF(#REF!&gt;=1,IF(#REF!&gt;=1,#REF!),IF(#REF!&gt;=0,"",))</f>
        <v>#REF!</v>
      </c>
      <c r="K4413" s="241" t="e">
        <f>保全管理データ!N7647</f>
        <v>#REF!</v>
      </c>
      <c r="L4413" s="259" t="e">
        <f>IF(#REF!="","",IF(#REF!="悪環境における作業",0.2,IF(#REF!="高所又は地下作業",0.1,IF(#REF!="錯綜場所作業",0.3,IF(#REF!="複雑な制約のある作業",0.4,IF(#REF!="単純な制約のある作業",0.2,0))))))</f>
        <v>#REF!</v>
      </c>
      <c r="M4413" s="260" t="e">
        <f t="shared" ref="M4413:M4435" si="274">IF(J4413="","",J4413*K4413*(1+IF(L4413="",0,L4413)))</f>
        <v>#REF!</v>
      </c>
    </row>
    <row r="4414" spans="2:13" s="254" customFormat="1" ht="27.75" customHeight="1" x14ac:dyDescent="0.2">
      <c r="B4414" s="536" t="s">
        <v>249</v>
      </c>
      <c r="C4414" s="537"/>
      <c r="D4414" s="265"/>
      <c r="E4414" s="224" t="s">
        <v>244</v>
      </c>
      <c r="F4414" s="258" t="e">
        <f>IF(#REF!&gt;=1,IF(#REF!&gt;=1,#REF!),IF(#REF!&gt;=0,"",))</f>
        <v>#REF!</v>
      </c>
      <c r="G4414" s="241" t="e">
        <f>保全管理データ!N7621</f>
        <v>#REF!</v>
      </c>
      <c r="H4414" s="259" t="e">
        <f>IF(#REF!="無","",IF(#REF!="","",IF(#REF!="悪環境における作業",0.2,IF(#REF!="高所又は地下作業",0.1,IF(#REF!="錯綜場所作業",0.3,IF(#REF!="複雑な制約のある作業",0.4,IF(#REF!="単純な制約のある作業",0.2,0)))))))</f>
        <v>#REF!</v>
      </c>
      <c r="I4414" s="260" t="e">
        <f t="shared" si="273"/>
        <v>#REF!</v>
      </c>
      <c r="J4414" s="258" t="e">
        <f>IF(#REF!&gt;=1,IF(#REF!&gt;=1,#REF!),IF(#REF!&gt;=0,"",))</f>
        <v>#REF!</v>
      </c>
      <c r="K4414" s="241" t="e">
        <f>保全管理データ!N7648</f>
        <v>#REF!</v>
      </c>
      <c r="L4414" s="259" t="e">
        <f>IF(#REF!="","",IF(#REF!="悪環境における作業",0.2,IF(#REF!="高所又は地下作業",0.1,IF(#REF!="錯綜場所作業",0.3,IF(#REF!="複雑な制約のある作業",0.4,IF(#REF!="単純な制約のある作業",0.2,0))))))</f>
        <v>#REF!</v>
      </c>
      <c r="M4414" s="260" t="e">
        <f t="shared" si="274"/>
        <v>#REF!</v>
      </c>
    </row>
    <row r="4415" spans="2:13" s="254" customFormat="1" ht="27.75" customHeight="1" x14ac:dyDescent="0.2">
      <c r="B4415" s="536" t="s">
        <v>250</v>
      </c>
      <c r="C4415" s="537"/>
      <c r="D4415" s="265"/>
      <c r="E4415" s="224" t="s">
        <v>244</v>
      </c>
      <c r="F4415" s="258" t="e">
        <f>IF(#REF!&gt;=1,IF(#REF!&gt;=1,#REF!),IF(#REF!&gt;=0,"",))</f>
        <v>#REF!</v>
      </c>
      <c r="G4415" s="241" t="e">
        <f>保全管理データ!N7622</f>
        <v>#REF!</v>
      </c>
      <c r="H4415" s="259" t="e">
        <f>IF(#REF!="無","",IF(#REF!="","",IF(#REF!="悪環境における作業",0.2,IF(#REF!="高所又は地下作業",0.1,IF(#REF!="錯綜場所作業",0.3,IF(#REF!="複雑な制約のある作業",0.4,IF(#REF!="単純な制約のある作業",0.2,0)))))))</f>
        <v>#REF!</v>
      </c>
      <c r="I4415" s="260" t="e">
        <f t="shared" si="273"/>
        <v>#REF!</v>
      </c>
      <c r="J4415" s="258" t="e">
        <f>IF(#REF!&gt;=1,IF(#REF!&gt;=1,#REF!),IF(#REF!&gt;=0,"",))</f>
        <v>#REF!</v>
      </c>
      <c r="K4415" s="241" t="e">
        <f>保全管理データ!N7649</f>
        <v>#REF!</v>
      </c>
      <c r="L4415" s="259" t="e">
        <f>IF(#REF!="","",IF(#REF!="悪環境における作業",0.2,IF(#REF!="高所又は地下作業",0.1,IF(#REF!="錯綜場所作業",0.3,IF(#REF!="複雑な制約のある作業",0.4,IF(#REF!="単純な制約のある作業",0.2,0))))))</f>
        <v>#REF!</v>
      </c>
      <c r="M4415" s="260" t="e">
        <f t="shared" si="274"/>
        <v>#REF!</v>
      </c>
    </row>
    <row r="4416" spans="2:13" s="254" customFormat="1" ht="27.75" customHeight="1" x14ac:dyDescent="0.2">
      <c r="B4416" s="536" t="s">
        <v>251</v>
      </c>
      <c r="C4416" s="537"/>
      <c r="D4416" s="265"/>
      <c r="E4416" s="224" t="s">
        <v>242</v>
      </c>
      <c r="F4416" s="258" t="e">
        <f>IF(#REF!&gt;=1,IF(#REF!&gt;=1,#REF!),IF(#REF!&gt;=0,"",))</f>
        <v>#REF!</v>
      </c>
      <c r="G4416" s="241" t="e">
        <f>保全管理データ!N7623</f>
        <v>#REF!</v>
      </c>
      <c r="H4416" s="259" t="e">
        <f>IF(#REF!="無","",IF(#REF!="","",IF(#REF!="悪環境における作業",0.2,IF(#REF!="高所又は地下作業",0.1,IF(#REF!="錯綜場所作業",0.3,IF(#REF!="複雑な制約のある作業",0.4,IF(#REF!="単純な制約のある作業",0.2,0)))))))</f>
        <v>#REF!</v>
      </c>
      <c r="I4416" s="260" t="e">
        <f t="shared" si="273"/>
        <v>#REF!</v>
      </c>
      <c r="J4416" s="258" t="e">
        <f>IF(#REF!&gt;=1,IF(#REF!&gt;=1,#REF!),IF(#REF!&gt;=0,"",))</f>
        <v>#REF!</v>
      </c>
      <c r="K4416" s="241" t="e">
        <f>保全管理データ!N7650</f>
        <v>#REF!</v>
      </c>
      <c r="L4416" s="259" t="e">
        <f>IF(#REF!="","",IF(#REF!="悪環境における作業",0.2,IF(#REF!="高所又は地下作業",0.1,IF(#REF!="錯綜場所作業",0.3,IF(#REF!="複雑な制約のある作業",0.4,IF(#REF!="単純な制約のある作業",0.2,0))))))</f>
        <v>#REF!</v>
      </c>
      <c r="M4416" s="260" t="e">
        <f t="shared" si="274"/>
        <v>#REF!</v>
      </c>
    </row>
    <row r="4417" spans="2:13" s="254" customFormat="1" ht="27.75" customHeight="1" x14ac:dyDescent="0.2">
      <c r="B4417" s="536" t="s">
        <v>252</v>
      </c>
      <c r="C4417" s="537"/>
      <c r="D4417" s="265"/>
      <c r="E4417" s="224" t="s">
        <v>244</v>
      </c>
      <c r="F4417" s="258" t="e">
        <f>IF(#REF!&gt;=1,IF(#REF!&gt;=1,#REF!),IF(#REF!&gt;=0,"",))</f>
        <v>#REF!</v>
      </c>
      <c r="G4417" s="241" t="e">
        <f>保全管理データ!N7624</f>
        <v>#REF!</v>
      </c>
      <c r="H4417" s="259" t="e">
        <f>IF(#REF!="無","",IF(#REF!="","",IF(#REF!="悪環境における作業",0.2,IF(#REF!="高所又は地下作業",0.1,IF(#REF!="錯綜場所作業",0.3,IF(#REF!="複雑な制約のある作業",0.4,IF(#REF!="単純な制約のある作業",0.2,0)))))))</f>
        <v>#REF!</v>
      </c>
      <c r="I4417" s="260" t="e">
        <f t="shared" si="273"/>
        <v>#REF!</v>
      </c>
      <c r="J4417" s="258" t="e">
        <f>IF(#REF!&gt;=1,IF(#REF!&gt;=1,#REF!),IF(#REF!&gt;=0,"",))</f>
        <v>#REF!</v>
      </c>
      <c r="K4417" s="241" t="e">
        <f>保全管理データ!N7651</f>
        <v>#REF!</v>
      </c>
      <c r="L4417" s="259" t="e">
        <f>IF(#REF!="","",IF(#REF!="悪環境における作業",0.2,IF(#REF!="高所又は地下作業",0.1,IF(#REF!="錯綜場所作業",0.3,IF(#REF!="複雑な制約のある作業",0.4,IF(#REF!="単純な制約のある作業",0.2,0))))))</f>
        <v>#REF!</v>
      </c>
      <c r="M4417" s="260" t="e">
        <f t="shared" si="274"/>
        <v>#REF!</v>
      </c>
    </row>
    <row r="4418" spans="2:13" s="254" customFormat="1" ht="27.75" customHeight="1" x14ac:dyDescent="0.2">
      <c r="B4418" s="536" t="s">
        <v>253</v>
      </c>
      <c r="C4418" s="537"/>
      <c r="D4418" s="265"/>
      <c r="E4418" s="224" t="s">
        <v>242</v>
      </c>
      <c r="F4418" s="258" t="e">
        <f>IF(#REF!&gt;=1,IF(#REF!&gt;=1,#REF!),IF(#REF!&gt;=0,"",))</f>
        <v>#REF!</v>
      </c>
      <c r="G4418" s="241" t="e">
        <f>保全管理データ!N7625</f>
        <v>#REF!</v>
      </c>
      <c r="H4418" s="259" t="e">
        <f>IF(#REF!="無","",IF(#REF!="","",IF(#REF!="悪環境における作業",0.2,IF(#REF!="高所又は地下作業",0.1,IF(#REF!="錯綜場所作業",0.3,IF(#REF!="複雑な制約のある作業",0.4,IF(#REF!="単純な制約のある作業",0.2,0)))))))</f>
        <v>#REF!</v>
      </c>
      <c r="I4418" s="260" t="e">
        <f t="shared" si="273"/>
        <v>#REF!</v>
      </c>
      <c r="J4418" s="258" t="e">
        <f>IF(#REF!&gt;=1,IF(#REF!&gt;=1,#REF!),IF(#REF!&gt;=0,"",))</f>
        <v>#REF!</v>
      </c>
      <c r="K4418" s="241" t="e">
        <f>保全管理データ!N7652</f>
        <v>#REF!</v>
      </c>
      <c r="L4418" s="259" t="e">
        <f>IF(#REF!="","",IF(#REF!="悪環境における作業",0.2,IF(#REF!="高所又は地下作業",0.1,IF(#REF!="錯綜場所作業",0.3,IF(#REF!="複雑な制約のある作業",0.4,IF(#REF!="単純な制約のある作業",0.2,0))))))</f>
        <v>#REF!</v>
      </c>
      <c r="M4418" s="260" t="e">
        <f t="shared" si="274"/>
        <v>#REF!</v>
      </c>
    </row>
    <row r="4419" spans="2:13" s="254" customFormat="1" ht="27.75" customHeight="1" x14ac:dyDescent="0.2">
      <c r="B4419" s="536" t="s">
        <v>254</v>
      </c>
      <c r="C4419" s="537"/>
      <c r="D4419" s="265"/>
      <c r="E4419" s="224" t="s">
        <v>242</v>
      </c>
      <c r="F4419" s="258" t="e">
        <f>IF(#REF!&gt;=1,IF(#REF!&gt;=1,#REF!),IF(#REF!&gt;=0,"",))</f>
        <v>#REF!</v>
      </c>
      <c r="G4419" s="241" t="e">
        <f>保全管理データ!N7626</f>
        <v>#REF!</v>
      </c>
      <c r="H4419" s="259" t="e">
        <f>IF(#REF!="無","",IF(#REF!="","",IF(#REF!="悪環境における作業",0.2,IF(#REF!="高所又は地下作業",0.1,IF(#REF!="錯綜場所作業",0.3,IF(#REF!="複雑な制約のある作業",0.4,IF(#REF!="単純な制約のある作業",0.2,0)))))))</f>
        <v>#REF!</v>
      </c>
      <c r="I4419" s="260" t="e">
        <f t="shared" si="273"/>
        <v>#REF!</v>
      </c>
      <c r="J4419" s="258" t="e">
        <f>IF(#REF!&gt;=1,IF(#REF!&gt;=1,#REF!),IF(#REF!&gt;=0,"",))</f>
        <v>#REF!</v>
      </c>
      <c r="K4419" s="241" t="e">
        <f>保全管理データ!N7653</f>
        <v>#REF!</v>
      </c>
      <c r="L4419" s="259" t="e">
        <f>IF(#REF!="","",IF(#REF!="悪環境における作業",0.2,IF(#REF!="高所又は地下作業",0.1,IF(#REF!="錯綜場所作業",0.3,IF(#REF!="複雑な制約のある作業",0.4,IF(#REF!="単純な制約のある作業",0.2,0))))))</f>
        <v>#REF!</v>
      </c>
      <c r="M4419" s="260" t="e">
        <f t="shared" si="274"/>
        <v>#REF!</v>
      </c>
    </row>
    <row r="4420" spans="2:13" s="254" customFormat="1" ht="27.75" customHeight="1" x14ac:dyDescent="0.2">
      <c r="B4420" s="536" t="s">
        <v>255</v>
      </c>
      <c r="C4420" s="537"/>
      <c r="D4420" s="265"/>
      <c r="E4420" s="224" t="s">
        <v>245</v>
      </c>
      <c r="F4420" s="258" t="e">
        <f>IF(#REF!&gt;=1,IF(#REF!&gt;=1,#REF!),IF(#REF!&gt;=0,"",))</f>
        <v>#REF!</v>
      </c>
      <c r="G4420" s="241" t="e">
        <f>保全管理データ!N7627</f>
        <v>#REF!</v>
      </c>
      <c r="H4420" s="259" t="e">
        <f>IF(#REF!="無","",IF(#REF!="","",IF(#REF!="悪環境における作業",0.2,IF(#REF!="高所又は地下作業",0.1,IF(#REF!="錯綜場所作業",0.3,IF(#REF!="複雑な制約のある作業",0.4,IF(#REF!="単純な制約のある作業",0.2,0)))))))</f>
        <v>#REF!</v>
      </c>
      <c r="I4420" s="260" t="e">
        <f t="shared" si="273"/>
        <v>#REF!</v>
      </c>
      <c r="J4420" s="258" t="e">
        <f>IF(#REF!&gt;=1,IF(#REF!&gt;=1,#REF!),IF(#REF!&gt;=0,"",))</f>
        <v>#REF!</v>
      </c>
      <c r="K4420" s="241" t="e">
        <f>保全管理データ!N7654</f>
        <v>#REF!</v>
      </c>
      <c r="L4420" s="259" t="e">
        <f>IF(#REF!="","",IF(#REF!="悪環境における作業",0.2,IF(#REF!="高所又は地下作業",0.1,IF(#REF!="錯綜場所作業",0.3,IF(#REF!="複雑な制約のある作業",0.4,IF(#REF!="単純な制約のある作業",0.2,0))))))</f>
        <v>#REF!</v>
      </c>
      <c r="M4420" s="260" t="e">
        <f t="shared" si="274"/>
        <v>#REF!</v>
      </c>
    </row>
    <row r="4421" spans="2:13" s="254" customFormat="1" ht="27.75" customHeight="1" x14ac:dyDescent="0.2">
      <c r="B4421" s="536" t="s">
        <v>256</v>
      </c>
      <c r="C4421" s="537"/>
      <c r="D4421" s="265"/>
      <c r="E4421" s="224" t="s">
        <v>242</v>
      </c>
      <c r="F4421" s="258" t="e">
        <f>IF(#REF!&gt;=1,IF(#REF!&gt;=1,#REF!),IF(#REF!&gt;=0,"",))</f>
        <v>#REF!</v>
      </c>
      <c r="G4421" s="241" t="e">
        <f>保全管理データ!N7628</f>
        <v>#REF!</v>
      </c>
      <c r="H4421" s="259" t="e">
        <f>IF(#REF!="無","",IF(#REF!="","",IF(#REF!="悪環境における作業",0.2,IF(#REF!="高所又は地下作業",0.1,IF(#REF!="錯綜場所作業",0.3,IF(#REF!="複雑な制約のある作業",0.4,IF(#REF!="単純な制約のある作業",0.2,0)))))))</f>
        <v>#REF!</v>
      </c>
      <c r="I4421" s="260" t="e">
        <f t="shared" si="273"/>
        <v>#REF!</v>
      </c>
      <c r="J4421" s="258" t="e">
        <f>IF(#REF!&gt;=1,IF(#REF!&gt;=1,#REF!),IF(#REF!&gt;=0,"",))</f>
        <v>#REF!</v>
      </c>
      <c r="K4421" s="241" t="e">
        <f>保全管理データ!N7655</f>
        <v>#REF!</v>
      </c>
      <c r="L4421" s="259" t="e">
        <f>IF(#REF!="","",IF(#REF!="悪環境における作業",0.2,IF(#REF!="高所又は地下作業",0.1,IF(#REF!="錯綜場所作業",0.3,IF(#REF!="複雑な制約のある作業",0.4,IF(#REF!="単純な制約のある作業",0.2,0))))))</f>
        <v>#REF!</v>
      </c>
      <c r="M4421" s="260" t="e">
        <f t="shared" si="274"/>
        <v>#REF!</v>
      </c>
    </row>
    <row r="4422" spans="2:13" s="254" customFormat="1" ht="27.75" customHeight="1" x14ac:dyDescent="0.2">
      <c r="B4422" s="536" t="s">
        <v>257</v>
      </c>
      <c r="C4422" s="537"/>
      <c r="D4422" s="265"/>
      <c r="E4422" s="224" t="s">
        <v>245</v>
      </c>
      <c r="F4422" s="258" t="e">
        <f>IF(#REF!&gt;=1,IF(#REF!&gt;=1,#REF!),IF(#REF!&gt;=0,"",))</f>
        <v>#REF!</v>
      </c>
      <c r="G4422" s="241" t="e">
        <f>保全管理データ!N7629</f>
        <v>#REF!</v>
      </c>
      <c r="H4422" s="259" t="e">
        <f>IF(#REF!="無","",IF(#REF!="","",IF(#REF!="悪環境における作業",0.2,IF(#REF!="高所又は地下作業",0.1,IF(#REF!="錯綜場所作業",0.3,IF(#REF!="複雑な制約のある作業",0.4,IF(#REF!="単純な制約のある作業",0.2,0)))))))</f>
        <v>#REF!</v>
      </c>
      <c r="I4422" s="260" t="e">
        <f t="shared" si="273"/>
        <v>#REF!</v>
      </c>
      <c r="J4422" s="258" t="e">
        <f>IF(#REF!&gt;=1,IF(#REF!&gt;=1,#REF!),IF(#REF!&gt;=0,"",))</f>
        <v>#REF!</v>
      </c>
      <c r="K4422" s="241" t="e">
        <f>保全管理データ!N7656</f>
        <v>#REF!</v>
      </c>
      <c r="L4422" s="259" t="e">
        <f>IF(#REF!="","",IF(#REF!="悪環境における作業",0.2,IF(#REF!="高所又は地下作業",0.1,IF(#REF!="錯綜場所作業",0.3,IF(#REF!="複雑な制約のある作業",0.4,IF(#REF!="単純な制約のある作業",0.2,0))))))</f>
        <v>#REF!</v>
      </c>
      <c r="M4422" s="260" t="e">
        <f t="shared" si="274"/>
        <v>#REF!</v>
      </c>
    </row>
    <row r="4423" spans="2:13" s="254" customFormat="1" ht="27.75" customHeight="1" x14ac:dyDescent="0.2">
      <c r="B4423" s="536" t="s">
        <v>258</v>
      </c>
      <c r="C4423" s="537"/>
      <c r="D4423" s="265"/>
      <c r="E4423" s="224" t="s">
        <v>245</v>
      </c>
      <c r="F4423" s="258" t="e">
        <f>IF(#REF!&gt;=1,IF(#REF!&gt;=1,#REF!),IF(#REF!&gt;=0,"",))</f>
        <v>#REF!</v>
      </c>
      <c r="G4423" s="241" t="e">
        <f>保全管理データ!N7630</f>
        <v>#REF!</v>
      </c>
      <c r="H4423" s="259" t="e">
        <f>IF(#REF!="無","",IF(#REF!="","",IF(#REF!="悪環境における作業",0.2,IF(#REF!="高所又は地下作業",0.1,IF(#REF!="錯綜場所作業",0.3,IF(#REF!="複雑な制約のある作業",0.4,IF(#REF!="単純な制約のある作業",0.2,0)))))))</f>
        <v>#REF!</v>
      </c>
      <c r="I4423" s="260" t="e">
        <f t="shared" si="273"/>
        <v>#REF!</v>
      </c>
      <c r="J4423" s="258" t="e">
        <f>IF(#REF!&gt;=1,IF(#REF!&gt;=1,#REF!),IF(#REF!&gt;=0,"",))</f>
        <v>#REF!</v>
      </c>
      <c r="K4423" s="241" t="e">
        <f>保全管理データ!N7657</f>
        <v>#REF!</v>
      </c>
      <c r="L4423" s="259" t="e">
        <f>IF(#REF!="","",IF(#REF!="悪環境における作業",0.2,IF(#REF!="高所又は地下作業",0.1,IF(#REF!="錯綜場所作業",0.3,IF(#REF!="複雑な制約のある作業",0.4,IF(#REF!="単純な制約のある作業",0.2,0))))))</f>
        <v>#REF!</v>
      </c>
      <c r="M4423" s="260" t="e">
        <f t="shared" si="274"/>
        <v>#REF!</v>
      </c>
    </row>
    <row r="4424" spans="2:13" s="254" customFormat="1" ht="27.75" customHeight="1" x14ac:dyDescent="0.2">
      <c r="B4424" s="536" t="s">
        <v>259</v>
      </c>
      <c r="C4424" s="537"/>
      <c r="D4424" s="265"/>
      <c r="E4424" s="224" t="s">
        <v>245</v>
      </c>
      <c r="F4424" s="258" t="e">
        <f>IF(#REF!&gt;=1,IF(#REF!&gt;=1,#REF!),IF(#REF!&gt;=0,"",))</f>
        <v>#REF!</v>
      </c>
      <c r="G4424" s="241" t="e">
        <f>保全管理データ!N7631</f>
        <v>#REF!</v>
      </c>
      <c r="H4424" s="259" t="e">
        <f>IF(#REF!="無","",IF(#REF!="","",IF(#REF!="悪環境における作業",0.2,IF(#REF!="高所又は地下作業",0.1,IF(#REF!="錯綜場所作業",0.3,IF(#REF!="複雑な制約のある作業",0.4,IF(#REF!="単純な制約のある作業",0.2,0)))))))</f>
        <v>#REF!</v>
      </c>
      <c r="I4424" s="260" t="e">
        <f t="shared" si="273"/>
        <v>#REF!</v>
      </c>
      <c r="J4424" s="258" t="e">
        <f>IF(#REF!&gt;=1,IF(#REF!&gt;=1,#REF!),IF(#REF!&gt;=0,"",))</f>
        <v>#REF!</v>
      </c>
      <c r="K4424" s="241" t="e">
        <f>保全管理データ!N7658</f>
        <v>#REF!</v>
      </c>
      <c r="L4424" s="259" t="e">
        <f>IF(#REF!="","",IF(#REF!="悪環境における作業",0.2,IF(#REF!="高所又は地下作業",0.1,IF(#REF!="錯綜場所作業",0.3,IF(#REF!="複雑な制約のある作業",0.4,IF(#REF!="単純な制約のある作業",0.2,0))))))</f>
        <v>#REF!</v>
      </c>
      <c r="M4424" s="260" t="e">
        <f t="shared" si="274"/>
        <v>#REF!</v>
      </c>
    </row>
    <row r="4425" spans="2:13" s="254" customFormat="1" ht="27.75" customHeight="1" x14ac:dyDescent="0.2">
      <c r="B4425" s="536" t="s">
        <v>260</v>
      </c>
      <c r="C4425" s="537"/>
      <c r="D4425" s="265"/>
      <c r="E4425" s="224" t="s">
        <v>248</v>
      </c>
      <c r="F4425" s="258" t="e">
        <f>IF(#REF!&gt;=1,IF(#REF!&gt;=1,#REF!),IF(#REF!&gt;=0,"",))</f>
        <v>#REF!</v>
      </c>
      <c r="G4425" s="241" t="e">
        <f>保全管理データ!N7632</f>
        <v>#REF!</v>
      </c>
      <c r="H4425" s="259" t="e">
        <f>IF(#REF!="無","",IF(#REF!="","",IF(#REF!="悪環境における作業",0.2,IF(#REF!="高所又は地下作業",0.1,IF(#REF!="錯綜場所作業",0.3,IF(#REF!="複雑な制約のある作業",0.4,IF(#REF!="単純な制約のある作業",0.2,0)))))))</f>
        <v>#REF!</v>
      </c>
      <c r="I4425" s="260" t="e">
        <f t="shared" si="273"/>
        <v>#REF!</v>
      </c>
      <c r="J4425" s="258" t="e">
        <f>IF(#REF!&gt;=1,IF(#REF!&gt;=1,#REF!),IF(#REF!&gt;=0,"",))</f>
        <v>#REF!</v>
      </c>
      <c r="K4425" s="241" t="e">
        <f>保全管理データ!N7659</f>
        <v>#REF!</v>
      </c>
      <c r="L4425" s="259" t="e">
        <f>IF(#REF!="","",IF(#REF!="悪環境における作業",0.2,IF(#REF!="高所又は地下作業",0.1,IF(#REF!="錯綜場所作業",0.3,IF(#REF!="複雑な制約のある作業",0.4,IF(#REF!="単純な制約のある作業",0.2,0))))))</f>
        <v>#REF!</v>
      </c>
      <c r="M4425" s="260" t="e">
        <f t="shared" si="274"/>
        <v>#REF!</v>
      </c>
    </row>
    <row r="4426" spans="2:13" s="254" customFormat="1" ht="27.75" customHeight="1" x14ac:dyDescent="0.2">
      <c r="B4426" s="536" t="s">
        <v>261</v>
      </c>
      <c r="C4426" s="537"/>
      <c r="D4426" s="265"/>
      <c r="E4426" s="224" t="s">
        <v>247</v>
      </c>
      <c r="F4426" s="258" t="e">
        <f>IF(#REF!&gt;=1,IF(#REF!&gt;=1,#REF!),IF(#REF!&gt;=0,"",))</f>
        <v>#REF!</v>
      </c>
      <c r="G4426" s="241" t="e">
        <f>保全管理データ!N7633</f>
        <v>#REF!</v>
      </c>
      <c r="H4426" s="259" t="e">
        <f>IF(#REF!="無","",IF(#REF!="","",IF(#REF!="悪環境における作業",0.2,IF(#REF!="高所又は地下作業",0.1,IF(#REF!="錯綜場所作業",0.3,IF(#REF!="複雑な制約のある作業",0.4,IF(#REF!="単純な制約のある作業",0.2,0)))))))</f>
        <v>#REF!</v>
      </c>
      <c r="I4426" s="260" t="e">
        <f t="shared" si="273"/>
        <v>#REF!</v>
      </c>
      <c r="J4426" s="258" t="e">
        <f>IF(#REF!&gt;=1,IF(#REF!&gt;=1,#REF!),IF(#REF!&gt;=0,"",))</f>
        <v>#REF!</v>
      </c>
      <c r="K4426" s="241" t="e">
        <f>保全管理データ!N7660</f>
        <v>#REF!</v>
      </c>
      <c r="L4426" s="259" t="e">
        <f>IF(#REF!="","",IF(#REF!="悪環境における作業",0.2,IF(#REF!="高所又は地下作業",0.1,IF(#REF!="錯綜場所作業",0.3,IF(#REF!="複雑な制約のある作業",0.4,IF(#REF!="単純な制約のある作業",0.2,0))))))</f>
        <v>#REF!</v>
      </c>
      <c r="M4426" s="260" t="e">
        <f t="shared" si="274"/>
        <v>#REF!</v>
      </c>
    </row>
    <row r="4427" spans="2:13" s="254" customFormat="1" ht="27.75" customHeight="1" x14ac:dyDescent="0.2">
      <c r="B4427" s="536" t="s">
        <v>262</v>
      </c>
      <c r="C4427" s="537"/>
      <c r="D4427" s="265"/>
      <c r="E4427" s="224" t="s">
        <v>245</v>
      </c>
      <c r="F4427" s="258" t="e">
        <f>IF(#REF!&gt;=1,IF(#REF!&gt;=1,#REF!),IF(#REF!&gt;=0,"",))</f>
        <v>#REF!</v>
      </c>
      <c r="G4427" s="241" t="e">
        <f>保全管理データ!N7634</f>
        <v>#REF!</v>
      </c>
      <c r="H4427" s="259" t="e">
        <f>IF(#REF!="無","",IF(#REF!="","",IF(#REF!="悪環境における作業",0.2,IF(#REF!="高所又は地下作業",0.1,IF(#REF!="錯綜場所作業",0.3,IF(#REF!="複雑な制約のある作業",0.4,IF(#REF!="単純な制約のある作業",0.2,0)))))))</f>
        <v>#REF!</v>
      </c>
      <c r="I4427" s="260" t="e">
        <f t="shared" si="273"/>
        <v>#REF!</v>
      </c>
      <c r="J4427" s="258" t="e">
        <f>IF(#REF!&gt;=1,IF(#REF!&gt;=1,#REF!),IF(#REF!&gt;=0,"",))</f>
        <v>#REF!</v>
      </c>
      <c r="K4427" s="241" t="e">
        <f>保全管理データ!N7661</f>
        <v>#REF!</v>
      </c>
      <c r="L4427" s="259" t="e">
        <f>IF(#REF!="","",IF(#REF!="悪環境における作業",0.2,IF(#REF!="高所又は地下作業",0.1,IF(#REF!="錯綜場所作業",0.3,IF(#REF!="複雑な制約のある作業",0.4,IF(#REF!="単純な制約のある作業",0.2,0))))))</f>
        <v>#REF!</v>
      </c>
      <c r="M4427" s="260" t="e">
        <f t="shared" si="274"/>
        <v>#REF!</v>
      </c>
    </row>
    <row r="4428" spans="2:13" s="254" customFormat="1" ht="27.75" customHeight="1" x14ac:dyDescent="0.2">
      <c r="B4428" s="536" t="s">
        <v>263</v>
      </c>
      <c r="C4428" s="537"/>
      <c r="D4428" s="265"/>
      <c r="E4428" s="224" t="s">
        <v>245</v>
      </c>
      <c r="F4428" s="258" t="e">
        <f>IF(#REF!&gt;=1,IF(#REF!&gt;=1,#REF!),IF(#REF!&gt;=0,"",))</f>
        <v>#REF!</v>
      </c>
      <c r="G4428" s="241" t="e">
        <f>保全管理データ!N7635</f>
        <v>#REF!</v>
      </c>
      <c r="H4428" s="259" t="e">
        <f>IF(#REF!="無","",IF(#REF!="","",IF(#REF!="悪環境における作業",0.2,IF(#REF!="高所又は地下作業",0.1,IF(#REF!="錯綜場所作業",0.3,IF(#REF!="複雑な制約のある作業",0.4,IF(#REF!="単純な制約のある作業",0.2,0)))))))</f>
        <v>#REF!</v>
      </c>
      <c r="I4428" s="260" t="e">
        <f t="shared" si="273"/>
        <v>#REF!</v>
      </c>
      <c r="J4428" s="258" t="e">
        <f>IF(#REF!&gt;=1,IF(#REF!&gt;=1,#REF!),IF(#REF!&gt;=0,"",))</f>
        <v>#REF!</v>
      </c>
      <c r="K4428" s="241" t="e">
        <f>保全管理データ!N7662</f>
        <v>#REF!</v>
      </c>
      <c r="L4428" s="259" t="e">
        <f>IF(#REF!="","",IF(#REF!="悪環境における作業",0.2,IF(#REF!="高所又は地下作業",0.1,IF(#REF!="錯綜場所作業",0.3,IF(#REF!="複雑な制約のある作業",0.4,IF(#REF!="単純な制約のある作業",0.2,0))))))</f>
        <v>#REF!</v>
      </c>
      <c r="M4428" s="260" t="e">
        <f t="shared" si="274"/>
        <v>#REF!</v>
      </c>
    </row>
    <row r="4429" spans="2:13" s="254" customFormat="1" ht="27.75" customHeight="1" x14ac:dyDescent="0.2">
      <c r="B4429" s="536" t="s">
        <v>264</v>
      </c>
      <c r="C4429" s="537"/>
      <c r="D4429" s="265"/>
      <c r="E4429" s="224" t="s">
        <v>245</v>
      </c>
      <c r="F4429" s="258" t="e">
        <f>IF(#REF!&gt;=1,IF(#REF!&gt;=1,#REF!),IF(#REF!&gt;=0,"",))</f>
        <v>#REF!</v>
      </c>
      <c r="G4429" s="241" t="e">
        <f>保全管理データ!N7636</f>
        <v>#REF!</v>
      </c>
      <c r="H4429" s="259" t="e">
        <f>IF(#REF!="無","",IF(#REF!="","",IF(#REF!="悪環境における作業",0.2,IF(#REF!="高所又は地下作業",0.1,IF(#REF!="錯綜場所作業",0.3,IF(#REF!="複雑な制約のある作業",0.4,IF(#REF!="単純な制約のある作業",0.2,0)))))))</f>
        <v>#REF!</v>
      </c>
      <c r="I4429" s="260" t="e">
        <f t="shared" si="273"/>
        <v>#REF!</v>
      </c>
      <c r="J4429" s="258" t="e">
        <f>IF(#REF!&gt;=1,IF(#REF!&gt;=1,#REF!),IF(#REF!&gt;=0,"",))</f>
        <v>#REF!</v>
      </c>
      <c r="K4429" s="241" t="e">
        <f>保全管理データ!N7663</f>
        <v>#REF!</v>
      </c>
      <c r="L4429" s="259" t="e">
        <f>IF(#REF!="","",IF(#REF!="悪環境における作業",0.2,IF(#REF!="高所又は地下作業",0.1,IF(#REF!="錯綜場所作業",0.3,IF(#REF!="複雑な制約のある作業",0.4,IF(#REF!="単純な制約のある作業",0.2,0))))))</f>
        <v>#REF!</v>
      </c>
      <c r="M4429" s="260" t="e">
        <f t="shared" si="274"/>
        <v>#REF!</v>
      </c>
    </row>
    <row r="4430" spans="2:13" s="254" customFormat="1" ht="27.75" customHeight="1" x14ac:dyDescent="0.2">
      <c r="B4430" s="536" t="s">
        <v>265</v>
      </c>
      <c r="C4430" s="537"/>
      <c r="D4430" s="265"/>
      <c r="E4430" s="224" t="s">
        <v>245</v>
      </c>
      <c r="F4430" s="258" t="e">
        <f>IF(#REF!&gt;=1,IF(#REF!&gt;=1,#REF!),IF(#REF!&gt;=0,"",))</f>
        <v>#REF!</v>
      </c>
      <c r="G4430" s="241" t="e">
        <f>保全管理データ!N7637</f>
        <v>#REF!</v>
      </c>
      <c r="H4430" s="259" t="e">
        <f>IF(#REF!="無","",IF(#REF!="","",IF(#REF!="悪環境における作業",0.2,IF(#REF!="高所又は地下作業",0.1,IF(#REF!="錯綜場所作業",0.3,IF(#REF!="複雑な制約のある作業",0.4,IF(#REF!="単純な制約のある作業",0.2,0)))))))</f>
        <v>#REF!</v>
      </c>
      <c r="I4430" s="260" t="e">
        <f t="shared" si="273"/>
        <v>#REF!</v>
      </c>
      <c r="J4430" s="258" t="e">
        <f>IF(#REF!&gt;=1,IF(#REF!&gt;=1,#REF!),IF(#REF!&gt;=0,"",))</f>
        <v>#REF!</v>
      </c>
      <c r="K4430" s="241" t="e">
        <f>保全管理データ!N7664</f>
        <v>#REF!</v>
      </c>
      <c r="L4430" s="259" t="e">
        <f>IF(#REF!="","",IF(#REF!="悪環境における作業",0.2,IF(#REF!="高所又は地下作業",0.1,IF(#REF!="錯綜場所作業",0.3,IF(#REF!="複雑な制約のある作業",0.4,IF(#REF!="単純な制約のある作業",0.2,0))))))</f>
        <v>#REF!</v>
      </c>
      <c r="M4430" s="260" t="e">
        <f t="shared" si="274"/>
        <v>#REF!</v>
      </c>
    </row>
    <row r="4431" spans="2:13" s="254" customFormat="1" ht="27.75" customHeight="1" x14ac:dyDescent="0.2">
      <c r="B4431" s="536" t="s">
        <v>266</v>
      </c>
      <c r="C4431" s="537"/>
      <c r="D4431" s="265"/>
      <c r="E4431" s="224" t="s">
        <v>245</v>
      </c>
      <c r="F4431" s="258" t="e">
        <f>IF(#REF!&gt;=1,IF(#REF!&gt;=1,#REF!),IF(#REF!&gt;=0,"",))</f>
        <v>#REF!</v>
      </c>
      <c r="G4431" s="241" t="e">
        <f>保全管理データ!N7638</f>
        <v>#REF!</v>
      </c>
      <c r="H4431" s="259" t="e">
        <f>IF(#REF!="無","",IF(#REF!="","",IF(#REF!="悪環境における作業",0.2,IF(#REF!="高所又は地下作業",0.1,IF(#REF!="錯綜場所作業",0.3,IF(#REF!="複雑な制約のある作業",0.4,IF(#REF!="単純な制約のある作業",0.2,0)))))))</f>
        <v>#REF!</v>
      </c>
      <c r="I4431" s="260" t="e">
        <f t="shared" si="273"/>
        <v>#REF!</v>
      </c>
      <c r="J4431" s="258" t="e">
        <f>IF(#REF!&gt;=1,IF(#REF!&gt;=1,#REF!),IF(#REF!&gt;=0,"",))</f>
        <v>#REF!</v>
      </c>
      <c r="K4431" s="241" t="e">
        <f>保全管理データ!N7665</f>
        <v>#REF!</v>
      </c>
      <c r="L4431" s="259" t="e">
        <f>IF(#REF!="","",IF(#REF!="悪環境における作業",0.2,IF(#REF!="高所又は地下作業",0.1,IF(#REF!="錯綜場所作業",0.3,IF(#REF!="複雑な制約のある作業",0.4,IF(#REF!="単純な制約のある作業",0.2,0))))))</f>
        <v>#REF!</v>
      </c>
      <c r="M4431" s="260" t="e">
        <f t="shared" si="274"/>
        <v>#REF!</v>
      </c>
    </row>
    <row r="4432" spans="2:13" s="254" customFormat="1" ht="27.75" customHeight="1" x14ac:dyDescent="0.2">
      <c r="B4432" s="536" t="s">
        <v>81</v>
      </c>
      <c r="C4432" s="537"/>
      <c r="D4432" s="265"/>
      <c r="E4432" s="224" t="s">
        <v>245</v>
      </c>
      <c r="F4432" s="258" t="e">
        <f>IF(#REF!&gt;=1,IF(#REF!&gt;=1,#REF!),IF(#REF!&gt;=0,"",))</f>
        <v>#REF!</v>
      </c>
      <c r="G4432" s="241" t="e">
        <f>保全管理データ!N7639</f>
        <v>#REF!</v>
      </c>
      <c r="H4432" s="259" t="e">
        <f>IF(#REF!="無","",IF(#REF!="","",IF(#REF!="悪環境における作業",0.2,IF(#REF!="高所又は地下作業",0.1,IF(#REF!="錯綜場所作業",0.3,IF(#REF!="複雑な制約のある作業",0.4,IF(#REF!="単純な制約のある作業",0.2,0)))))))</f>
        <v>#REF!</v>
      </c>
      <c r="I4432" s="260" t="e">
        <f t="shared" si="273"/>
        <v>#REF!</v>
      </c>
      <c r="J4432" s="258" t="e">
        <f>IF(#REF!&gt;=1,IF(#REF!&gt;=1,#REF!),IF(#REF!&gt;=0,"",))</f>
        <v>#REF!</v>
      </c>
      <c r="K4432" s="241" t="e">
        <f>保全管理データ!N7666</f>
        <v>#REF!</v>
      </c>
      <c r="L4432" s="259" t="e">
        <f>IF(#REF!="","",IF(#REF!="悪環境における作業",0.2,IF(#REF!="高所又は地下作業",0.1,IF(#REF!="錯綜場所作業",0.3,IF(#REF!="複雑な制約のある作業",0.4,IF(#REF!="単純な制約のある作業",0.2,0))))))</f>
        <v>#REF!</v>
      </c>
      <c r="M4432" s="260" t="e">
        <f t="shared" si="274"/>
        <v>#REF!</v>
      </c>
    </row>
    <row r="4433" spans="2:13" s="254" customFormat="1" ht="27.75" customHeight="1" x14ac:dyDescent="0.2">
      <c r="B4433" s="536" t="s">
        <v>267</v>
      </c>
      <c r="C4433" s="537"/>
      <c r="D4433" s="265"/>
      <c r="E4433" s="224" t="s">
        <v>247</v>
      </c>
      <c r="F4433" s="258" t="e">
        <f>IF(#REF!&gt;=1,IF(#REF!&gt;=1,#REF!),IF(#REF!&gt;=0,"",))</f>
        <v>#REF!</v>
      </c>
      <c r="G4433" s="241" t="e">
        <f>保全管理データ!N7640</f>
        <v>#REF!</v>
      </c>
      <c r="H4433" s="259" t="e">
        <f>IF(#REF!="無","",IF(#REF!="","",IF(#REF!="悪環境における作業",0.2,IF(#REF!="高所又は地下作業",0.1,IF(#REF!="錯綜場所作業",0.3,IF(#REF!="複雑な制約のある作業",0.4,IF(#REF!="単純な制約のある作業",0.2,0)))))))</f>
        <v>#REF!</v>
      </c>
      <c r="I4433" s="260" t="e">
        <f t="shared" si="273"/>
        <v>#REF!</v>
      </c>
      <c r="J4433" s="258" t="e">
        <f>IF(#REF!&gt;=1,IF(#REF!&gt;=1,#REF!),IF(#REF!&gt;=0,"",))</f>
        <v>#REF!</v>
      </c>
      <c r="K4433" s="241" t="e">
        <f>保全管理データ!N7667</f>
        <v>#REF!</v>
      </c>
      <c r="L4433" s="259" t="e">
        <f>IF(#REF!="","",IF(#REF!="悪環境における作業",0.2,IF(#REF!="高所又は地下作業",0.1,IF(#REF!="錯綜場所作業",0.3,IF(#REF!="複雑な制約のある作業",0.4,IF(#REF!="単純な制約のある作業",0.2,0))))))</f>
        <v>#REF!</v>
      </c>
      <c r="M4433" s="260" t="e">
        <f t="shared" si="274"/>
        <v>#REF!</v>
      </c>
    </row>
    <row r="4434" spans="2:13" s="254" customFormat="1" ht="27.75" customHeight="1" x14ac:dyDescent="0.2">
      <c r="B4434" s="536" t="s">
        <v>268</v>
      </c>
      <c r="C4434" s="537"/>
      <c r="D4434" s="265"/>
      <c r="E4434" s="224" t="s">
        <v>246</v>
      </c>
      <c r="F4434" s="258" t="e">
        <f>IF(#REF!&gt;=1,IF(#REF!&gt;=1,#REF!),IF(#REF!&gt;=0,"",))</f>
        <v>#REF!</v>
      </c>
      <c r="G4434" s="241" t="e">
        <f>保全管理データ!N7641</f>
        <v>#REF!</v>
      </c>
      <c r="H4434" s="259" t="e">
        <f>IF(#REF!="無","",IF(#REF!="","",IF(#REF!="悪環境における作業",0.2,IF(#REF!="高所又は地下作業",0.1,IF(#REF!="錯綜場所作業",0.3,IF(#REF!="複雑な制約のある作業",0.4,IF(#REF!="単純な制約のある作業",0.2,0)))))))</f>
        <v>#REF!</v>
      </c>
      <c r="I4434" s="260" t="e">
        <f t="shared" si="273"/>
        <v>#REF!</v>
      </c>
      <c r="J4434" s="258" t="e">
        <f>IF(#REF!&gt;=1,IF(#REF!&gt;=1,#REF!),IF(#REF!&gt;=0,"",))</f>
        <v>#REF!</v>
      </c>
      <c r="K4434" s="241" t="e">
        <f>保全管理データ!N7668</f>
        <v>#REF!</v>
      </c>
      <c r="L4434" s="259" t="e">
        <f>IF(#REF!="","",IF(#REF!="悪環境における作業",0.2,IF(#REF!="高所又は地下作業",0.1,IF(#REF!="錯綜場所作業",0.3,IF(#REF!="複雑な制約のある作業",0.4,IF(#REF!="単純な制約のある作業",0.2,0))))))</f>
        <v>#REF!</v>
      </c>
      <c r="M4434" s="260" t="e">
        <f t="shared" si="274"/>
        <v>#REF!</v>
      </c>
    </row>
    <row r="4435" spans="2:13" s="254" customFormat="1" ht="27.75" customHeight="1" thickBot="1" x14ac:dyDescent="0.25">
      <c r="B4435" s="538" t="s">
        <v>269</v>
      </c>
      <c r="C4435" s="539"/>
      <c r="D4435" s="266"/>
      <c r="E4435" s="252" t="s">
        <v>245</v>
      </c>
      <c r="F4435" s="261" t="e">
        <f>IF(#REF!&gt;=1,IF(#REF!&gt;=1,#REF!),IF(#REF!&gt;=0,"",))</f>
        <v>#REF!</v>
      </c>
      <c r="G4435" s="245" t="e">
        <f>保全管理データ!N7642</f>
        <v>#REF!</v>
      </c>
      <c r="H4435" s="259" t="e">
        <f>IF(#REF!="無","",IF(#REF!="","",IF(#REF!="悪環境における作業",0.2,IF(#REF!="高所又は地下作業",0.1,IF(#REF!="錯綜場所作業",0.3,IF(#REF!="複雑な制約のある作業",0.4,IF(#REF!="単純な制約のある作業",0.2,0)))))))</f>
        <v>#REF!</v>
      </c>
      <c r="I4435" s="260" t="e">
        <f t="shared" si="273"/>
        <v>#REF!</v>
      </c>
      <c r="J4435" s="261" t="e">
        <f>IF(#REF!&gt;=1,IF(#REF!&gt;=1,#REF!),IF(#REF!&gt;=0,"",))</f>
        <v>#REF!</v>
      </c>
      <c r="K4435" s="245" t="e">
        <f>保全管理データ!N7669</f>
        <v>#REF!</v>
      </c>
      <c r="L4435" s="262" t="e">
        <f>IF(#REF!="","",IF(#REF!="悪環境における作業",0.2,IF(#REF!="高所又は地下作業",0.1,IF(#REF!="錯綜場所作業",0.3,IF(#REF!="複雑な制約のある作業",0.4,IF(#REF!="単純な制約のある作業",0.2,0))))))</f>
        <v>#REF!</v>
      </c>
      <c r="M4435" s="260" t="e">
        <f t="shared" si="274"/>
        <v>#REF!</v>
      </c>
    </row>
    <row r="4436" spans="2:13" s="254" customFormat="1" ht="27.75" customHeight="1" thickBot="1" x14ac:dyDescent="0.25">
      <c r="B4436" s="532" t="s">
        <v>190</v>
      </c>
      <c r="C4436" s="532"/>
      <c r="D4436" s="532"/>
      <c r="E4436" s="532"/>
      <c r="F4436" s="533" t="e">
        <f>SUM(I4412:I4435)</f>
        <v>#REF!</v>
      </c>
      <c r="G4436" s="534"/>
      <c r="H4436" s="534"/>
      <c r="I4436" s="535"/>
      <c r="J4436" s="533" t="e">
        <f>IF(SUM(J4412:J4435)=0,"0.00",SUM(M4412:M4435))</f>
        <v>#REF!</v>
      </c>
      <c r="K4436" s="534"/>
      <c r="L4436" s="534"/>
      <c r="M4436" s="535"/>
    </row>
    <row r="4437" spans="2:13" s="254" customFormat="1" ht="27.75" customHeight="1" thickBot="1" x14ac:dyDescent="0.25">
      <c r="B4437" s="532" t="s">
        <v>97</v>
      </c>
      <c r="C4437" s="532"/>
      <c r="D4437" s="532"/>
      <c r="E4437" s="532"/>
      <c r="F4437" s="533" t="e">
        <f>IF(#REF!="５年以下","0",IF(#REF!="５年～１０年",0.1,IF(#REF!="１０年以上",0.15)))</f>
        <v>#REF!</v>
      </c>
      <c r="G4437" s="534"/>
      <c r="H4437" s="534"/>
      <c r="I4437" s="534"/>
      <c r="J4437" s="534"/>
      <c r="K4437" s="534"/>
      <c r="L4437" s="534"/>
      <c r="M4437" s="535"/>
    </row>
    <row r="4438" spans="2:13" s="254" customFormat="1" ht="27.75" customHeight="1" thickBot="1" x14ac:dyDescent="0.25">
      <c r="B4438" s="533" t="s">
        <v>273</v>
      </c>
      <c r="C4438" s="534"/>
      <c r="D4438" s="534"/>
      <c r="E4438" s="535"/>
      <c r="F4438" s="533" t="e">
        <f>F4436*(1+F4437)</f>
        <v>#REF!</v>
      </c>
      <c r="G4438" s="534"/>
      <c r="H4438" s="534"/>
      <c r="I4438" s="534"/>
      <c r="J4438" s="533" t="e">
        <f>J4436*(1+F4437)</f>
        <v>#REF!</v>
      </c>
      <c r="K4438" s="534"/>
      <c r="L4438" s="534"/>
      <c r="M4438" s="535"/>
    </row>
    <row r="4439" spans="2:13" s="254" customFormat="1" ht="27.75" customHeight="1" thickBot="1" x14ac:dyDescent="0.25">
      <c r="B4439" s="532" t="s">
        <v>191</v>
      </c>
      <c r="C4439" s="532"/>
      <c r="D4439" s="532"/>
      <c r="E4439" s="532"/>
      <c r="F4439" s="533" t="e">
        <f>#REF!*(#REF!*#REF!+#REF!*#REF!)</f>
        <v>#REF!</v>
      </c>
      <c r="G4439" s="534"/>
      <c r="H4439" s="535"/>
      <c r="I4439" s="532" t="e">
        <f>#REF!</f>
        <v>#REF!</v>
      </c>
      <c r="J4439" s="533"/>
      <c r="K4439" s="263" t="s">
        <v>230</v>
      </c>
      <c r="L4439" s="535" t="e">
        <f>B4410</f>
        <v>#REF!</v>
      </c>
      <c r="M4439" s="532"/>
    </row>
    <row r="4440" spans="2:13" s="254" customFormat="1" ht="45" customHeight="1" thickBot="1" x14ac:dyDescent="0.25">
      <c r="B4440" s="253"/>
      <c r="C4440" s="253"/>
      <c r="D4440" s="253"/>
      <c r="E4440" s="253"/>
      <c r="F4440" s="253"/>
      <c r="G4440" s="253"/>
      <c r="H4440" s="253"/>
      <c r="I4440" s="253"/>
      <c r="J4440" s="253"/>
      <c r="K4440" s="253"/>
      <c r="L4440" s="253"/>
      <c r="M4440" s="253"/>
    </row>
    <row r="4441" spans="2:13" s="254" customFormat="1" ht="27.75" customHeight="1" thickBot="1" x14ac:dyDescent="0.25">
      <c r="B4441" s="542" t="s">
        <v>128</v>
      </c>
      <c r="C4441" s="543"/>
      <c r="D4441" s="543"/>
      <c r="E4441" s="544"/>
      <c r="F4441" s="253"/>
      <c r="G4441" s="253"/>
      <c r="H4441" s="253"/>
      <c r="I4441" s="253"/>
      <c r="J4441" s="253"/>
      <c r="K4441" s="253"/>
      <c r="L4441" s="253"/>
      <c r="M4441" s="253"/>
    </row>
    <row r="4442" spans="2:13" s="254" customFormat="1" ht="27.75" customHeight="1" x14ac:dyDescent="0.2">
      <c r="B4442" s="545" t="e">
        <f>#REF!</f>
        <v>#REF!</v>
      </c>
      <c r="C4442" s="546"/>
      <c r="D4442" s="547"/>
      <c r="E4442" s="548"/>
      <c r="F4442" s="552" t="s">
        <v>240</v>
      </c>
      <c r="G4442" s="553"/>
      <c r="H4442" s="553"/>
      <c r="I4442" s="554"/>
      <c r="J4442" s="552" t="s">
        <v>239</v>
      </c>
      <c r="K4442" s="553"/>
      <c r="L4442" s="553"/>
      <c r="M4442" s="554"/>
    </row>
    <row r="4443" spans="2:13" s="254" customFormat="1" ht="27.75" customHeight="1" thickBot="1" x14ac:dyDescent="0.25">
      <c r="B4443" s="549"/>
      <c r="C4443" s="550"/>
      <c r="D4443" s="550"/>
      <c r="E4443" s="551"/>
      <c r="F4443" s="255" t="s">
        <v>149</v>
      </c>
      <c r="G4443" s="256" t="s">
        <v>151</v>
      </c>
      <c r="H4443" s="256" t="s">
        <v>96</v>
      </c>
      <c r="I4443" s="257" t="s">
        <v>150</v>
      </c>
      <c r="J4443" s="255" t="s">
        <v>149</v>
      </c>
      <c r="K4443" s="256" t="s">
        <v>151</v>
      </c>
      <c r="L4443" s="256" t="s">
        <v>96</v>
      </c>
      <c r="M4443" s="257" t="s">
        <v>150</v>
      </c>
    </row>
    <row r="4444" spans="2:13" s="254" customFormat="1" ht="27.75" customHeight="1" thickTop="1" x14ac:dyDescent="0.2">
      <c r="B4444" s="540" t="s">
        <v>241</v>
      </c>
      <c r="C4444" s="541"/>
      <c r="D4444" s="264"/>
      <c r="E4444" s="237" t="s">
        <v>242</v>
      </c>
      <c r="F4444" s="258" t="e">
        <f>IF(#REF!&gt;=1,IF(#REF!&gt;=1,#REF!),IF(#REF!&gt;=0,"",))</f>
        <v>#REF!</v>
      </c>
      <c r="G4444" s="241" t="e">
        <f>保全管理データ!N7675</f>
        <v>#REF!</v>
      </c>
      <c r="H4444" s="259" t="e">
        <f>IF(#REF!="無","",IF(#REF!="","",IF(#REF!="悪環境における作業",0.2,IF(#REF!="高所又は地下作業",0.1,IF(#REF!="錯綜場所作業",0.3,IF(#REF!="複雑な制約のある作業",0.4,IF(#REF!="単純な制約のある作業",0.2,0)))))))</f>
        <v>#REF!</v>
      </c>
      <c r="I4444" s="260" t="e">
        <f>IF(F4444="","",F4444*G4444*(1+IF(H4444="",0,H4444)))</f>
        <v>#REF!</v>
      </c>
      <c r="J4444" s="258" t="e">
        <f>IF(#REF!&gt;=1,IF(#REF!&gt;=1,#REF!),IF(#REF!&gt;=0,"",))</f>
        <v>#REF!</v>
      </c>
      <c r="K4444" s="241" t="e">
        <f>保全管理データ!N7702</f>
        <v>#REF!</v>
      </c>
      <c r="L4444" s="259" t="e">
        <f>IF(#REF!="","",IF(#REF!="悪環境における作業",0.2,IF(#REF!="高所又は地下作業",0.1,IF(#REF!="錯綜場所作業",0.3,IF(#REF!="複雑な制約のある作業",0.4,IF(#REF!="単純な制約のある作業",0.2,0))))))</f>
        <v>#REF!</v>
      </c>
      <c r="M4444" s="260" t="e">
        <f>IF(J4444="","",J4444*K4444*(1+IF(L4444="",0,L4444)))</f>
        <v>#REF!</v>
      </c>
    </row>
    <row r="4445" spans="2:13" s="254" customFormat="1" ht="27.75" customHeight="1" x14ac:dyDescent="0.2">
      <c r="B4445" s="536" t="s">
        <v>243</v>
      </c>
      <c r="C4445" s="537"/>
      <c r="D4445" s="265"/>
      <c r="E4445" s="224" t="s">
        <v>242</v>
      </c>
      <c r="F4445" s="258" t="e">
        <f>IF(#REF!&gt;=1,IF(#REF!&gt;=1,#REF!),IF(#REF!&gt;=0,"",))</f>
        <v>#REF!</v>
      </c>
      <c r="G4445" s="241" t="e">
        <f>保全管理データ!N7676</f>
        <v>#REF!</v>
      </c>
      <c r="H4445" s="259" t="e">
        <f>IF(#REF!="無","",IF(#REF!="","",IF(#REF!="悪環境における作業",0.2,IF(#REF!="高所又は地下作業",0.1,IF(#REF!="錯綜場所作業",0.3,IF(#REF!="複雑な制約のある作業",0.4,IF(#REF!="単純な制約のある作業",0.2,0)))))))</f>
        <v>#REF!</v>
      </c>
      <c r="I4445" s="260" t="e">
        <f t="shared" ref="I4445:I4467" si="275">IF(F4445="","",F4445*G4445*(1+IF(H4445="",0,H4445)))</f>
        <v>#REF!</v>
      </c>
      <c r="J4445" s="258" t="e">
        <f>IF(#REF!&gt;=1,IF(#REF!&gt;=1,#REF!),IF(#REF!&gt;=0,"",))</f>
        <v>#REF!</v>
      </c>
      <c r="K4445" s="241" t="e">
        <f>保全管理データ!N7703</f>
        <v>#REF!</v>
      </c>
      <c r="L4445" s="259" t="e">
        <f>IF(#REF!="","",IF(#REF!="悪環境における作業",0.2,IF(#REF!="高所又は地下作業",0.1,IF(#REF!="錯綜場所作業",0.3,IF(#REF!="複雑な制約のある作業",0.4,IF(#REF!="単純な制約のある作業",0.2,0))))))</f>
        <v>#REF!</v>
      </c>
      <c r="M4445" s="260" t="e">
        <f t="shared" ref="M4445:M4467" si="276">IF(J4445="","",J4445*K4445*(1+IF(L4445="",0,L4445)))</f>
        <v>#REF!</v>
      </c>
    </row>
    <row r="4446" spans="2:13" s="254" customFormat="1" ht="27.75" customHeight="1" x14ac:dyDescent="0.2">
      <c r="B4446" s="536" t="s">
        <v>249</v>
      </c>
      <c r="C4446" s="537"/>
      <c r="D4446" s="265"/>
      <c r="E4446" s="224" t="s">
        <v>244</v>
      </c>
      <c r="F4446" s="258" t="e">
        <f>IF(#REF!&gt;=1,IF(#REF!&gt;=1,#REF!),IF(#REF!&gt;=0,"",))</f>
        <v>#REF!</v>
      </c>
      <c r="G4446" s="241" t="e">
        <f>保全管理データ!N7677</f>
        <v>#REF!</v>
      </c>
      <c r="H4446" s="259" t="e">
        <f>IF(#REF!="無","",IF(#REF!="","",IF(#REF!="悪環境における作業",0.2,IF(#REF!="高所又は地下作業",0.1,IF(#REF!="錯綜場所作業",0.3,IF(#REF!="複雑な制約のある作業",0.4,IF(#REF!="単純な制約のある作業",0.2,0)))))))</f>
        <v>#REF!</v>
      </c>
      <c r="I4446" s="260" t="e">
        <f t="shared" si="275"/>
        <v>#REF!</v>
      </c>
      <c r="J4446" s="258" t="e">
        <f>IF(#REF!&gt;=1,IF(#REF!&gt;=1,#REF!),IF(#REF!&gt;=0,"",))</f>
        <v>#REF!</v>
      </c>
      <c r="K4446" s="241" t="e">
        <f>保全管理データ!N7704</f>
        <v>#REF!</v>
      </c>
      <c r="L4446" s="259" t="e">
        <f>IF(#REF!="","",IF(#REF!="悪環境における作業",0.2,IF(#REF!="高所又は地下作業",0.1,IF(#REF!="錯綜場所作業",0.3,IF(#REF!="複雑な制約のある作業",0.4,IF(#REF!="単純な制約のある作業",0.2,0))))))</f>
        <v>#REF!</v>
      </c>
      <c r="M4446" s="260" t="e">
        <f t="shared" si="276"/>
        <v>#REF!</v>
      </c>
    </row>
    <row r="4447" spans="2:13" s="254" customFormat="1" ht="27.75" customHeight="1" x14ac:dyDescent="0.2">
      <c r="B4447" s="536" t="s">
        <v>250</v>
      </c>
      <c r="C4447" s="537"/>
      <c r="D4447" s="265"/>
      <c r="E4447" s="224" t="s">
        <v>244</v>
      </c>
      <c r="F4447" s="258" t="e">
        <f>IF(#REF!&gt;=1,IF(#REF!&gt;=1,#REF!),IF(#REF!&gt;=0,"",))</f>
        <v>#REF!</v>
      </c>
      <c r="G4447" s="241" t="e">
        <f>保全管理データ!N7678</f>
        <v>#REF!</v>
      </c>
      <c r="H4447" s="259" t="e">
        <f>IF(#REF!="無","",IF(#REF!="","",IF(#REF!="悪環境における作業",0.2,IF(#REF!="高所又は地下作業",0.1,IF(#REF!="錯綜場所作業",0.3,IF(#REF!="複雑な制約のある作業",0.4,IF(#REF!="単純な制約のある作業",0.2,0)))))))</f>
        <v>#REF!</v>
      </c>
      <c r="I4447" s="260" t="e">
        <f t="shared" si="275"/>
        <v>#REF!</v>
      </c>
      <c r="J4447" s="258" t="e">
        <f>IF(#REF!&gt;=1,IF(#REF!&gt;=1,#REF!),IF(#REF!&gt;=0,"",))</f>
        <v>#REF!</v>
      </c>
      <c r="K4447" s="241" t="e">
        <f>保全管理データ!N7705</f>
        <v>#REF!</v>
      </c>
      <c r="L4447" s="259" t="e">
        <f>IF(#REF!="","",IF(#REF!="悪環境における作業",0.2,IF(#REF!="高所又は地下作業",0.1,IF(#REF!="錯綜場所作業",0.3,IF(#REF!="複雑な制約のある作業",0.4,IF(#REF!="単純な制約のある作業",0.2,0))))))</f>
        <v>#REF!</v>
      </c>
      <c r="M4447" s="260" t="e">
        <f t="shared" si="276"/>
        <v>#REF!</v>
      </c>
    </row>
    <row r="4448" spans="2:13" s="254" customFormat="1" ht="27.75" customHeight="1" x14ac:dyDescent="0.2">
      <c r="B4448" s="536" t="s">
        <v>251</v>
      </c>
      <c r="C4448" s="537"/>
      <c r="D4448" s="265"/>
      <c r="E4448" s="224" t="s">
        <v>242</v>
      </c>
      <c r="F4448" s="258" t="e">
        <f>IF(#REF!&gt;=1,IF(#REF!&gt;=1,#REF!),IF(#REF!&gt;=0,"",))</f>
        <v>#REF!</v>
      </c>
      <c r="G4448" s="241" t="e">
        <f>保全管理データ!N7679</f>
        <v>#REF!</v>
      </c>
      <c r="H4448" s="259" t="e">
        <f>IF(#REF!="無","",IF(#REF!="","",IF(#REF!="悪環境における作業",0.2,IF(#REF!="高所又は地下作業",0.1,IF(#REF!="錯綜場所作業",0.3,IF(#REF!="複雑な制約のある作業",0.4,IF(#REF!="単純な制約のある作業",0.2,0)))))))</f>
        <v>#REF!</v>
      </c>
      <c r="I4448" s="260" t="e">
        <f t="shared" si="275"/>
        <v>#REF!</v>
      </c>
      <c r="J4448" s="258" t="e">
        <f>IF(#REF!&gt;=1,IF(#REF!&gt;=1,#REF!),IF(#REF!&gt;=0,"",))</f>
        <v>#REF!</v>
      </c>
      <c r="K4448" s="241" t="e">
        <f>保全管理データ!N7706</f>
        <v>#REF!</v>
      </c>
      <c r="L4448" s="259" t="e">
        <f>IF(#REF!="","",IF(#REF!="悪環境における作業",0.2,IF(#REF!="高所又は地下作業",0.1,IF(#REF!="錯綜場所作業",0.3,IF(#REF!="複雑な制約のある作業",0.4,IF(#REF!="単純な制約のある作業",0.2,0))))))</f>
        <v>#REF!</v>
      </c>
      <c r="M4448" s="260" t="e">
        <f t="shared" si="276"/>
        <v>#REF!</v>
      </c>
    </row>
    <row r="4449" spans="2:13" s="254" customFormat="1" ht="27.75" customHeight="1" x14ac:dyDescent="0.2">
      <c r="B4449" s="536" t="s">
        <v>252</v>
      </c>
      <c r="C4449" s="537"/>
      <c r="D4449" s="265"/>
      <c r="E4449" s="224" t="s">
        <v>244</v>
      </c>
      <c r="F4449" s="258" t="e">
        <f>IF(#REF!&gt;=1,IF(#REF!&gt;=1,#REF!),IF(#REF!&gt;=0,"",))</f>
        <v>#REF!</v>
      </c>
      <c r="G4449" s="241" t="e">
        <f>保全管理データ!N7680</f>
        <v>#REF!</v>
      </c>
      <c r="H4449" s="259" t="e">
        <f>IF(#REF!="無","",IF(#REF!="","",IF(#REF!="悪環境における作業",0.2,IF(#REF!="高所又は地下作業",0.1,IF(#REF!="錯綜場所作業",0.3,IF(#REF!="複雑な制約のある作業",0.4,IF(#REF!="単純な制約のある作業",0.2,0)))))))</f>
        <v>#REF!</v>
      </c>
      <c r="I4449" s="260" t="e">
        <f t="shared" si="275"/>
        <v>#REF!</v>
      </c>
      <c r="J4449" s="258" t="e">
        <f>IF(#REF!&gt;=1,IF(#REF!&gt;=1,#REF!),IF(#REF!&gt;=0,"",))</f>
        <v>#REF!</v>
      </c>
      <c r="K4449" s="241" t="e">
        <f>保全管理データ!N7707</f>
        <v>#REF!</v>
      </c>
      <c r="L4449" s="259" t="e">
        <f>IF(#REF!="","",IF(#REF!="悪環境における作業",0.2,IF(#REF!="高所又は地下作業",0.1,IF(#REF!="錯綜場所作業",0.3,IF(#REF!="複雑な制約のある作業",0.4,IF(#REF!="単純な制約のある作業",0.2,0))))))</f>
        <v>#REF!</v>
      </c>
      <c r="M4449" s="260" t="e">
        <f t="shared" si="276"/>
        <v>#REF!</v>
      </c>
    </row>
    <row r="4450" spans="2:13" s="254" customFormat="1" ht="27.75" customHeight="1" x14ac:dyDescent="0.2">
      <c r="B4450" s="536" t="s">
        <v>253</v>
      </c>
      <c r="C4450" s="537"/>
      <c r="D4450" s="265"/>
      <c r="E4450" s="224" t="s">
        <v>242</v>
      </c>
      <c r="F4450" s="258" t="e">
        <f>IF(#REF!&gt;=1,IF(#REF!&gt;=1,#REF!),IF(#REF!&gt;=0,"",))</f>
        <v>#REF!</v>
      </c>
      <c r="G4450" s="241" t="e">
        <f>保全管理データ!N7681</f>
        <v>#REF!</v>
      </c>
      <c r="H4450" s="259" t="e">
        <f>IF(#REF!="無","",IF(#REF!="","",IF(#REF!="悪環境における作業",0.2,IF(#REF!="高所又は地下作業",0.1,IF(#REF!="錯綜場所作業",0.3,IF(#REF!="複雑な制約のある作業",0.4,IF(#REF!="単純な制約のある作業",0.2,0)))))))</f>
        <v>#REF!</v>
      </c>
      <c r="I4450" s="260" t="e">
        <f t="shared" si="275"/>
        <v>#REF!</v>
      </c>
      <c r="J4450" s="258" t="e">
        <f>IF(#REF!&gt;=1,IF(#REF!&gt;=1,#REF!),IF(#REF!&gt;=0,"",))</f>
        <v>#REF!</v>
      </c>
      <c r="K4450" s="241" t="e">
        <f>保全管理データ!N7708</f>
        <v>#REF!</v>
      </c>
      <c r="L4450" s="259" t="e">
        <f>IF(#REF!="","",IF(#REF!="悪環境における作業",0.2,IF(#REF!="高所又は地下作業",0.1,IF(#REF!="錯綜場所作業",0.3,IF(#REF!="複雑な制約のある作業",0.4,IF(#REF!="単純な制約のある作業",0.2,0))))))</f>
        <v>#REF!</v>
      </c>
      <c r="M4450" s="260" t="e">
        <f t="shared" si="276"/>
        <v>#REF!</v>
      </c>
    </row>
    <row r="4451" spans="2:13" s="254" customFormat="1" ht="27.75" customHeight="1" x14ac:dyDescent="0.2">
      <c r="B4451" s="536" t="s">
        <v>254</v>
      </c>
      <c r="C4451" s="537"/>
      <c r="D4451" s="265"/>
      <c r="E4451" s="224" t="s">
        <v>242</v>
      </c>
      <c r="F4451" s="258" t="e">
        <f>IF(#REF!&gt;=1,IF(#REF!&gt;=1,#REF!),IF(#REF!&gt;=0,"",))</f>
        <v>#REF!</v>
      </c>
      <c r="G4451" s="241" t="e">
        <f>保全管理データ!N7682</f>
        <v>#REF!</v>
      </c>
      <c r="H4451" s="259" t="e">
        <f>IF(#REF!="無","",IF(#REF!="","",IF(#REF!="悪環境における作業",0.2,IF(#REF!="高所又は地下作業",0.1,IF(#REF!="錯綜場所作業",0.3,IF(#REF!="複雑な制約のある作業",0.4,IF(#REF!="単純な制約のある作業",0.2,0)))))))</f>
        <v>#REF!</v>
      </c>
      <c r="I4451" s="260" t="e">
        <f t="shared" si="275"/>
        <v>#REF!</v>
      </c>
      <c r="J4451" s="258" t="e">
        <f>IF(#REF!&gt;=1,IF(#REF!&gt;=1,#REF!),IF(#REF!&gt;=0,"",))</f>
        <v>#REF!</v>
      </c>
      <c r="K4451" s="241" t="e">
        <f>保全管理データ!N7709</f>
        <v>#REF!</v>
      </c>
      <c r="L4451" s="259" t="e">
        <f>IF(#REF!="","",IF(#REF!="悪環境における作業",0.2,IF(#REF!="高所又は地下作業",0.1,IF(#REF!="錯綜場所作業",0.3,IF(#REF!="複雑な制約のある作業",0.4,IF(#REF!="単純な制約のある作業",0.2,0))))))</f>
        <v>#REF!</v>
      </c>
      <c r="M4451" s="260" t="e">
        <f t="shared" si="276"/>
        <v>#REF!</v>
      </c>
    </row>
    <row r="4452" spans="2:13" s="254" customFormat="1" ht="27.75" customHeight="1" x14ac:dyDescent="0.2">
      <c r="B4452" s="536" t="s">
        <v>255</v>
      </c>
      <c r="C4452" s="537"/>
      <c r="D4452" s="265"/>
      <c r="E4452" s="224" t="s">
        <v>245</v>
      </c>
      <c r="F4452" s="258" t="e">
        <f>IF(#REF!&gt;=1,IF(#REF!&gt;=1,#REF!),IF(#REF!&gt;=0,"",))</f>
        <v>#REF!</v>
      </c>
      <c r="G4452" s="241" t="e">
        <f>保全管理データ!N7683</f>
        <v>#REF!</v>
      </c>
      <c r="H4452" s="259" t="e">
        <f>IF(#REF!="無","",IF(#REF!="","",IF(#REF!="悪環境における作業",0.2,IF(#REF!="高所又は地下作業",0.1,IF(#REF!="錯綜場所作業",0.3,IF(#REF!="複雑な制約のある作業",0.4,IF(#REF!="単純な制約のある作業",0.2,0)))))))</f>
        <v>#REF!</v>
      </c>
      <c r="I4452" s="260" t="e">
        <f t="shared" si="275"/>
        <v>#REF!</v>
      </c>
      <c r="J4452" s="258" t="e">
        <f>IF(#REF!&gt;=1,IF(#REF!&gt;=1,#REF!),IF(#REF!&gt;=0,"",))</f>
        <v>#REF!</v>
      </c>
      <c r="K4452" s="241" t="e">
        <f>保全管理データ!N7710</f>
        <v>#REF!</v>
      </c>
      <c r="L4452" s="259" t="e">
        <f>IF(#REF!="","",IF(#REF!="悪環境における作業",0.2,IF(#REF!="高所又は地下作業",0.1,IF(#REF!="錯綜場所作業",0.3,IF(#REF!="複雑な制約のある作業",0.4,IF(#REF!="単純な制約のある作業",0.2,0))))))</f>
        <v>#REF!</v>
      </c>
      <c r="M4452" s="260" t="e">
        <f t="shared" si="276"/>
        <v>#REF!</v>
      </c>
    </row>
    <row r="4453" spans="2:13" s="254" customFormat="1" ht="27.75" customHeight="1" x14ac:dyDescent="0.2">
      <c r="B4453" s="536" t="s">
        <v>256</v>
      </c>
      <c r="C4453" s="537"/>
      <c r="D4453" s="265"/>
      <c r="E4453" s="224" t="s">
        <v>242</v>
      </c>
      <c r="F4453" s="258" t="e">
        <f>IF(#REF!&gt;=1,IF(#REF!&gt;=1,#REF!),IF(#REF!&gt;=0,"",))</f>
        <v>#REF!</v>
      </c>
      <c r="G4453" s="241" t="e">
        <f>保全管理データ!N7684</f>
        <v>#REF!</v>
      </c>
      <c r="H4453" s="259" t="e">
        <f>IF(#REF!="無","",IF(#REF!="","",IF(#REF!="悪環境における作業",0.2,IF(#REF!="高所又は地下作業",0.1,IF(#REF!="錯綜場所作業",0.3,IF(#REF!="複雑な制約のある作業",0.4,IF(#REF!="単純な制約のある作業",0.2,0)))))))</f>
        <v>#REF!</v>
      </c>
      <c r="I4453" s="260" t="e">
        <f t="shared" si="275"/>
        <v>#REF!</v>
      </c>
      <c r="J4453" s="258" t="e">
        <f>IF(#REF!&gt;=1,IF(#REF!&gt;=1,#REF!),IF(#REF!&gt;=0,"",))</f>
        <v>#REF!</v>
      </c>
      <c r="K4453" s="241" t="e">
        <f>保全管理データ!N7711</f>
        <v>#REF!</v>
      </c>
      <c r="L4453" s="259" t="e">
        <f>IF(#REF!="","",IF(#REF!="悪環境における作業",0.2,IF(#REF!="高所又は地下作業",0.1,IF(#REF!="錯綜場所作業",0.3,IF(#REF!="複雑な制約のある作業",0.4,IF(#REF!="単純な制約のある作業",0.2,0))))))</f>
        <v>#REF!</v>
      </c>
      <c r="M4453" s="260" t="e">
        <f t="shared" si="276"/>
        <v>#REF!</v>
      </c>
    </row>
    <row r="4454" spans="2:13" s="254" customFormat="1" ht="27.75" customHeight="1" x14ac:dyDescent="0.2">
      <c r="B4454" s="536" t="s">
        <v>257</v>
      </c>
      <c r="C4454" s="537"/>
      <c r="D4454" s="265"/>
      <c r="E4454" s="224" t="s">
        <v>245</v>
      </c>
      <c r="F4454" s="258" t="e">
        <f>IF(#REF!&gt;=1,IF(#REF!&gt;=1,#REF!),IF(#REF!&gt;=0,"",))</f>
        <v>#REF!</v>
      </c>
      <c r="G4454" s="241" t="e">
        <f>保全管理データ!N7685</f>
        <v>#REF!</v>
      </c>
      <c r="H4454" s="259" t="e">
        <f>IF(#REF!="無","",IF(#REF!="","",IF(#REF!="悪環境における作業",0.2,IF(#REF!="高所又は地下作業",0.1,IF(#REF!="錯綜場所作業",0.3,IF(#REF!="複雑な制約のある作業",0.4,IF(#REF!="単純な制約のある作業",0.2,0)))))))</f>
        <v>#REF!</v>
      </c>
      <c r="I4454" s="260" t="e">
        <f t="shared" si="275"/>
        <v>#REF!</v>
      </c>
      <c r="J4454" s="258" t="e">
        <f>IF(#REF!&gt;=1,IF(#REF!&gt;=1,#REF!),IF(#REF!&gt;=0,"",))</f>
        <v>#REF!</v>
      </c>
      <c r="K4454" s="241" t="e">
        <f>保全管理データ!N7712</f>
        <v>#REF!</v>
      </c>
      <c r="L4454" s="259" t="e">
        <f>IF(#REF!="","",IF(#REF!="悪環境における作業",0.2,IF(#REF!="高所又は地下作業",0.1,IF(#REF!="錯綜場所作業",0.3,IF(#REF!="複雑な制約のある作業",0.4,IF(#REF!="単純な制約のある作業",0.2,0))))))</f>
        <v>#REF!</v>
      </c>
      <c r="M4454" s="260" t="e">
        <f t="shared" si="276"/>
        <v>#REF!</v>
      </c>
    </row>
    <row r="4455" spans="2:13" s="254" customFormat="1" ht="27.75" customHeight="1" x14ac:dyDescent="0.2">
      <c r="B4455" s="536" t="s">
        <v>258</v>
      </c>
      <c r="C4455" s="537"/>
      <c r="D4455" s="265"/>
      <c r="E4455" s="224" t="s">
        <v>245</v>
      </c>
      <c r="F4455" s="258" t="e">
        <f>IF(#REF!&gt;=1,IF(#REF!&gt;=1,#REF!),IF(#REF!&gt;=0,"",))</f>
        <v>#REF!</v>
      </c>
      <c r="G4455" s="241" t="e">
        <f>保全管理データ!N7686</f>
        <v>#REF!</v>
      </c>
      <c r="H4455" s="259" t="e">
        <f>IF(#REF!="無","",IF(#REF!="","",IF(#REF!="悪環境における作業",0.2,IF(#REF!="高所又は地下作業",0.1,IF(#REF!="錯綜場所作業",0.3,IF(#REF!="複雑な制約のある作業",0.4,IF(#REF!="単純な制約のある作業",0.2,0)))))))</f>
        <v>#REF!</v>
      </c>
      <c r="I4455" s="260" t="e">
        <f t="shared" si="275"/>
        <v>#REF!</v>
      </c>
      <c r="J4455" s="258" t="e">
        <f>IF(#REF!&gt;=1,IF(#REF!&gt;=1,#REF!),IF(#REF!&gt;=0,"",))</f>
        <v>#REF!</v>
      </c>
      <c r="K4455" s="241" t="e">
        <f>保全管理データ!N7713</f>
        <v>#REF!</v>
      </c>
      <c r="L4455" s="259" t="e">
        <f>IF(#REF!="","",IF(#REF!="悪環境における作業",0.2,IF(#REF!="高所又は地下作業",0.1,IF(#REF!="錯綜場所作業",0.3,IF(#REF!="複雑な制約のある作業",0.4,IF(#REF!="単純な制約のある作業",0.2,0))))))</f>
        <v>#REF!</v>
      </c>
      <c r="M4455" s="260" t="e">
        <f t="shared" si="276"/>
        <v>#REF!</v>
      </c>
    </row>
    <row r="4456" spans="2:13" s="254" customFormat="1" ht="27.75" customHeight="1" x14ac:dyDescent="0.2">
      <c r="B4456" s="536" t="s">
        <v>259</v>
      </c>
      <c r="C4456" s="537"/>
      <c r="D4456" s="265"/>
      <c r="E4456" s="224" t="s">
        <v>245</v>
      </c>
      <c r="F4456" s="258" t="e">
        <f>IF(#REF!&gt;=1,IF(#REF!&gt;=1,#REF!),IF(#REF!&gt;=0,"",))</f>
        <v>#REF!</v>
      </c>
      <c r="G4456" s="241" t="e">
        <f>保全管理データ!N7687</f>
        <v>#REF!</v>
      </c>
      <c r="H4456" s="259" t="e">
        <f>IF(#REF!="無","",IF(#REF!="","",IF(#REF!="悪環境における作業",0.2,IF(#REF!="高所又は地下作業",0.1,IF(#REF!="錯綜場所作業",0.3,IF(#REF!="複雑な制約のある作業",0.4,IF(#REF!="単純な制約のある作業",0.2,0)))))))</f>
        <v>#REF!</v>
      </c>
      <c r="I4456" s="260" t="e">
        <f t="shared" si="275"/>
        <v>#REF!</v>
      </c>
      <c r="J4456" s="258" t="e">
        <f>IF(#REF!&gt;=1,IF(#REF!&gt;=1,#REF!),IF(#REF!&gt;=0,"",))</f>
        <v>#REF!</v>
      </c>
      <c r="K4456" s="241" t="e">
        <f>保全管理データ!N7714</f>
        <v>#REF!</v>
      </c>
      <c r="L4456" s="259" t="e">
        <f>IF(#REF!="","",IF(#REF!="悪環境における作業",0.2,IF(#REF!="高所又は地下作業",0.1,IF(#REF!="錯綜場所作業",0.3,IF(#REF!="複雑な制約のある作業",0.4,IF(#REF!="単純な制約のある作業",0.2,0))))))</f>
        <v>#REF!</v>
      </c>
      <c r="M4456" s="260" t="e">
        <f t="shared" si="276"/>
        <v>#REF!</v>
      </c>
    </row>
    <row r="4457" spans="2:13" s="254" customFormat="1" ht="27.75" customHeight="1" x14ac:dyDescent="0.2">
      <c r="B4457" s="536" t="s">
        <v>260</v>
      </c>
      <c r="C4457" s="537"/>
      <c r="D4457" s="265"/>
      <c r="E4457" s="224" t="s">
        <v>248</v>
      </c>
      <c r="F4457" s="258" t="e">
        <f>IF(#REF!&gt;=1,IF(#REF!&gt;=1,#REF!),IF(#REF!&gt;=0,"",))</f>
        <v>#REF!</v>
      </c>
      <c r="G4457" s="241" t="e">
        <f>保全管理データ!N7688</f>
        <v>#REF!</v>
      </c>
      <c r="H4457" s="259" t="e">
        <f>IF(#REF!="無","",IF(#REF!="","",IF(#REF!="悪環境における作業",0.2,IF(#REF!="高所又は地下作業",0.1,IF(#REF!="錯綜場所作業",0.3,IF(#REF!="複雑な制約のある作業",0.4,IF(#REF!="単純な制約のある作業",0.2,0)))))))</f>
        <v>#REF!</v>
      </c>
      <c r="I4457" s="260" t="e">
        <f t="shared" si="275"/>
        <v>#REF!</v>
      </c>
      <c r="J4457" s="258" t="e">
        <f>IF(#REF!&gt;=1,IF(#REF!&gt;=1,#REF!),IF(#REF!&gt;=0,"",))</f>
        <v>#REF!</v>
      </c>
      <c r="K4457" s="241" t="e">
        <f>保全管理データ!N7715</f>
        <v>#REF!</v>
      </c>
      <c r="L4457" s="259" t="e">
        <f>IF(#REF!="","",IF(#REF!="悪環境における作業",0.2,IF(#REF!="高所又は地下作業",0.1,IF(#REF!="錯綜場所作業",0.3,IF(#REF!="複雑な制約のある作業",0.4,IF(#REF!="単純な制約のある作業",0.2,0))))))</f>
        <v>#REF!</v>
      </c>
      <c r="M4457" s="260" t="e">
        <f t="shared" si="276"/>
        <v>#REF!</v>
      </c>
    </row>
    <row r="4458" spans="2:13" s="254" customFormat="1" ht="27.75" customHeight="1" x14ac:dyDescent="0.2">
      <c r="B4458" s="536" t="s">
        <v>261</v>
      </c>
      <c r="C4458" s="537"/>
      <c r="D4458" s="265"/>
      <c r="E4458" s="224" t="s">
        <v>247</v>
      </c>
      <c r="F4458" s="258" t="e">
        <f>IF(#REF!&gt;=1,IF(#REF!&gt;=1,#REF!),IF(#REF!&gt;=0,"",))</f>
        <v>#REF!</v>
      </c>
      <c r="G4458" s="241" t="e">
        <f>保全管理データ!N7689</f>
        <v>#REF!</v>
      </c>
      <c r="H4458" s="259" t="e">
        <f>IF(#REF!="無","",IF(#REF!="","",IF(#REF!="悪環境における作業",0.2,IF(#REF!="高所又は地下作業",0.1,IF(#REF!="錯綜場所作業",0.3,IF(#REF!="複雑な制約のある作業",0.4,IF(#REF!="単純な制約のある作業",0.2,0)))))))</f>
        <v>#REF!</v>
      </c>
      <c r="I4458" s="260" t="e">
        <f t="shared" si="275"/>
        <v>#REF!</v>
      </c>
      <c r="J4458" s="258" t="e">
        <f>IF(#REF!&gt;=1,IF(#REF!&gt;=1,#REF!),IF(#REF!&gt;=0,"",))</f>
        <v>#REF!</v>
      </c>
      <c r="K4458" s="241" t="e">
        <f>保全管理データ!N7716</f>
        <v>#REF!</v>
      </c>
      <c r="L4458" s="259" t="e">
        <f>IF(#REF!="","",IF(#REF!="悪環境における作業",0.2,IF(#REF!="高所又は地下作業",0.1,IF(#REF!="錯綜場所作業",0.3,IF(#REF!="複雑な制約のある作業",0.4,IF(#REF!="単純な制約のある作業",0.2,0))))))</f>
        <v>#REF!</v>
      </c>
      <c r="M4458" s="260" t="e">
        <f t="shared" si="276"/>
        <v>#REF!</v>
      </c>
    </row>
    <row r="4459" spans="2:13" s="254" customFormat="1" ht="27.75" customHeight="1" x14ac:dyDescent="0.2">
      <c r="B4459" s="536" t="s">
        <v>262</v>
      </c>
      <c r="C4459" s="537"/>
      <c r="D4459" s="265"/>
      <c r="E4459" s="224" t="s">
        <v>245</v>
      </c>
      <c r="F4459" s="258" t="e">
        <f>IF(#REF!&gt;=1,IF(#REF!&gt;=1,#REF!),IF(#REF!&gt;=0,"",))</f>
        <v>#REF!</v>
      </c>
      <c r="G4459" s="241" t="e">
        <f>保全管理データ!N7690</f>
        <v>#REF!</v>
      </c>
      <c r="H4459" s="259" t="e">
        <f>IF(#REF!="無","",IF(#REF!="","",IF(#REF!="悪環境における作業",0.2,IF(#REF!="高所又は地下作業",0.1,IF(#REF!="錯綜場所作業",0.3,IF(#REF!="複雑な制約のある作業",0.4,IF(#REF!="単純な制約のある作業",0.2,0)))))))</f>
        <v>#REF!</v>
      </c>
      <c r="I4459" s="260" t="e">
        <f t="shared" si="275"/>
        <v>#REF!</v>
      </c>
      <c r="J4459" s="258" t="e">
        <f>IF(#REF!&gt;=1,IF(#REF!&gt;=1,#REF!),IF(#REF!&gt;=0,"",))</f>
        <v>#REF!</v>
      </c>
      <c r="K4459" s="241" t="e">
        <f>保全管理データ!N7717</f>
        <v>#REF!</v>
      </c>
      <c r="L4459" s="259" t="e">
        <f>IF(#REF!="","",IF(#REF!="悪環境における作業",0.2,IF(#REF!="高所又は地下作業",0.1,IF(#REF!="錯綜場所作業",0.3,IF(#REF!="複雑な制約のある作業",0.4,IF(#REF!="単純な制約のある作業",0.2,0))))))</f>
        <v>#REF!</v>
      </c>
      <c r="M4459" s="260" t="e">
        <f t="shared" si="276"/>
        <v>#REF!</v>
      </c>
    </row>
    <row r="4460" spans="2:13" s="254" customFormat="1" ht="27.75" customHeight="1" x14ac:dyDescent="0.2">
      <c r="B4460" s="536" t="s">
        <v>263</v>
      </c>
      <c r="C4460" s="537"/>
      <c r="D4460" s="265"/>
      <c r="E4460" s="224" t="s">
        <v>245</v>
      </c>
      <c r="F4460" s="258" t="e">
        <f>IF(#REF!&gt;=1,IF(#REF!&gt;=1,#REF!),IF(#REF!&gt;=0,"",))</f>
        <v>#REF!</v>
      </c>
      <c r="G4460" s="241" t="e">
        <f>保全管理データ!N7691</f>
        <v>#REF!</v>
      </c>
      <c r="H4460" s="259" t="e">
        <f>IF(#REF!="無","",IF(#REF!="","",IF(#REF!="悪環境における作業",0.2,IF(#REF!="高所又は地下作業",0.1,IF(#REF!="錯綜場所作業",0.3,IF(#REF!="複雑な制約のある作業",0.4,IF(#REF!="単純な制約のある作業",0.2,0)))))))</f>
        <v>#REF!</v>
      </c>
      <c r="I4460" s="260" t="e">
        <f t="shared" si="275"/>
        <v>#REF!</v>
      </c>
      <c r="J4460" s="258" t="e">
        <f>IF(#REF!&gt;=1,IF(#REF!&gt;=1,#REF!),IF(#REF!&gt;=0,"",))</f>
        <v>#REF!</v>
      </c>
      <c r="K4460" s="241" t="e">
        <f>保全管理データ!N7718</f>
        <v>#REF!</v>
      </c>
      <c r="L4460" s="259" t="e">
        <f>IF(#REF!="","",IF(#REF!="悪環境における作業",0.2,IF(#REF!="高所又は地下作業",0.1,IF(#REF!="錯綜場所作業",0.3,IF(#REF!="複雑な制約のある作業",0.4,IF(#REF!="単純な制約のある作業",0.2,0))))))</f>
        <v>#REF!</v>
      </c>
      <c r="M4460" s="260" t="e">
        <f t="shared" si="276"/>
        <v>#REF!</v>
      </c>
    </row>
    <row r="4461" spans="2:13" s="254" customFormat="1" ht="27.75" customHeight="1" x14ac:dyDescent="0.2">
      <c r="B4461" s="536" t="s">
        <v>264</v>
      </c>
      <c r="C4461" s="537"/>
      <c r="D4461" s="265"/>
      <c r="E4461" s="224" t="s">
        <v>245</v>
      </c>
      <c r="F4461" s="258" t="e">
        <f>IF(#REF!&gt;=1,IF(#REF!&gt;=1,#REF!),IF(#REF!&gt;=0,"",))</f>
        <v>#REF!</v>
      </c>
      <c r="G4461" s="241" t="e">
        <f>保全管理データ!N7692</f>
        <v>#REF!</v>
      </c>
      <c r="H4461" s="259" t="e">
        <f>IF(#REF!="無","",IF(#REF!="","",IF(#REF!="悪環境における作業",0.2,IF(#REF!="高所又は地下作業",0.1,IF(#REF!="錯綜場所作業",0.3,IF(#REF!="複雑な制約のある作業",0.4,IF(#REF!="単純な制約のある作業",0.2,0)))))))</f>
        <v>#REF!</v>
      </c>
      <c r="I4461" s="260" t="e">
        <f t="shared" si="275"/>
        <v>#REF!</v>
      </c>
      <c r="J4461" s="258" t="e">
        <f>IF(#REF!&gt;=1,IF(#REF!&gt;=1,#REF!),IF(#REF!&gt;=0,"",))</f>
        <v>#REF!</v>
      </c>
      <c r="K4461" s="241" t="e">
        <f>保全管理データ!N7719</f>
        <v>#REF!</v>
      </c>
      <c r="L4461" s="259" t="e">
        <f>IF(#REF!="","",IF(#REF!="悪環境における作業",0.2,IF(#REF!="高所又は地下作業",0.1,IF(#REF!="錯綜場所作業",0.3,IF(#REF!="複雑な制約のある作業",0.4,IF(#REF!="単純な制約のある作業",0.2,0))))))</f>
        <v>#REF!</v>
      </c>
      <c r="M4461" s="260" t="e">
        <f t="shared" si="276"/>
        <v>#REF!</v>
      </c>
    </row>
    <row r="4462" spans="2:13" s="254" customFormat="1" ht="27.75" customHeight="1" x14ac:dyDescent="0.2">
      <c r="B4462" s="536" t="s">
        <v>265</v>
      </c>
      <c r="C4462" s="537"/>
      <c r="D4462" s="265"/>
      <c r="E4462" s="224" t="s">
        <v>245</v>
      </c>
      <c r="F4462" s="258" t="e">
        <f>IF(#REF!&gt;=1,IF(#REF!&gt;=1,#REF!),IF(#REF!&gt;=0,"",))</f>
        <v>#REF!</v>
      </c>
      <c r="G4462" s="241" t="e">
        <f>保全管理データ!N7693</f>
        <v>#REF!</v>
      </c>
      <c r="H4462" s="259" t="e">
        <f>IF(#REF!="無","",IF(#REF!="","",IF(#REF!="悪環境における作業",0.2,IF(#REF!="高所又は地下作業",0.1,IF(#REF!="錯綜場所作業",0.3,IF(#REF!="複雑な制約のある作業",0.4,IF(#REF!="単純な制約のある作業",0.2,0)))))))</f>
        <v>#REF!</v>
      </c>
      <c r="I4462" s="260" t="e">
        <f t="shared" si="275"/>
        <v>#REF!</v>
      </c>
      <c r="J4462" s="258" t="e">
        <f>IF(#REF!&gt;=1,IF(#REF!&gt;=1,#REF!),IF(#REF!&gt;=0,"",))</f>
        <v>#REF!</v>
      </c>
      <c r="K4462" s="241" t="e">
        <f>保全管理データ!N7720</f>
        <v>#REF!</v>
      </c>
      <c r="L4462" s="259" t="e">
        <f>IF(#REF!="","",IF(#REF!="悪環境における作業",0.2,IF(#REF!="高所又は地下作業",0.1,IF(#REF!="錯綜場所作業",0.3,IF(#REF!="複雑な制約のある作業",0.4,IF(#REF!="単純な制約のある作業",0.2,0))))))</f>
        <v>#REF!</v>
      </c>
      <c r="M4462" s="260" t="e">
        <f t="shared" si="276"/>
        <v>#REF!</v>
      </c>
    </row>
    <row r="4463" spans="2:13" s="254" customFormat="1" ht="27.75" customHeight="1" x14ac:dyDescent="0.2">
      <c r="B4463" s="536" t="s">
        <v>266</v>
      </c>
      <c r="C4463" s="537"/>
      <c r="D4463" s="265"/>
      <c r="E4463" s="224" t="s">
        <v>245</v>
      </c>
      <c r="F4463" s="258" t="e">
        <f>IF(#REF!&gt;=1,IF(#REF!&gt;=1,#REF!),IF(#REF!&gt;=0,"",))</f>
        <v>#REF!</v>
      </c>
      <c r="G4463" s="241" t="e">
        <f>保全管理データ!N7694</f>
        <v>#REF!</v>
      </c>
      <c r="H4463" s="259" t="e">
        <f>IF(#REF!="無","",IF(#REF!="","",IF(#REF!="悪環境における作業",0.2,IF(#REF!="高所又は地下作業",0.1,IF(#REF!="錯綜場所作業",0.3,IF(#REF!="複雑な制約のある作業",0.4,IF(#REF!="単純な制約のある作業",0.2,0)))))))</f>
        <v>#REF!</v>
      </c>
      <c r="I4463" s="260" t="e">
        <f t="shared" si="275"/>
        <v>#REF!</v>
      </c>
      <c r="J4463" s="258" t="e">
        <f>IF(#REF!&gt;=1,IF(#REF!&gt;=1,#REF!),IF(#REF!&gt;=0,"",))</f>
        <v>#REF!</v>
      </c>
      <c r="K4463" s="241" t="e">
        <f>保全管理データ!N7721</f>
        <v>#REF!</v>
      </c>
      <c r="L4463" s="259" t="e">
        <f>IF(#REF!="","",IF(#REF!="悪環境における作業",0.2,IF(#REF!="高所又は地下作業",0.1,IF(#REF!="錯綜場所作業",0.3,IF(#REF!="複雑な制約のある作業",0.4,IF(#REF!="単純な制約のある作業",0.2,0))))))</f>
        <v>#REF!</v>
      </c>
      <c r="M4463" s="260" t="e">
        <f t="shared" si="276"/>
        <v>#REF!</v>
      </c>
    </row>
    <row r="4464" spans="2:13" s="254" customFormat="1" ht="27.75" customHeight="1" x14ac:dyDescent="0.2">
      <c r="B4464" s="536" t="s">
        <v>81</v>
      </c>
      <c r="C4464" s="537"/>
      <c r="D4464" s="265"/>
      <c r="E4464" s="224" t="s">
        <v>245</v>
      </c>
      <c r="F4464" s="258" t="e">
        <f>IF(#REF!&gt;=1,IF(#REF!&gt;=1,#REF!),IF(#REF!&gt;=0,"",))</f>
        <v>#REF!</v>
      </c>
      <c r="G4464" s="241" t="e">
        <f>保全管理データ!N7695</f>
        <v>#REF!</v>
      </c>
      <c r="H4464" s="259" t="e">
        <f>IF(#REF!="無","",IF(#REF!="","",IF(#REF!="悪環境における作業",0.2,IF(#REF!="高所又は地下作業",0.1,IF(#REF!="錯綜場所作業",0.3,IF(#REF!="複雑な制約のある作業",0.4,IF(#REF!="単純な制約のある作業",0.2,0)))))))</f>
        <v>#REF!</v>
      </c>
      <c r="I4464" s="260" t="e">
        <f t="shared" si="275"/>
        <v>#REF!</v>
      </c>
      <c r="J4464" s="258" t="e">
        <f>IF(#REF!&gt;=1,IF(#REF!&gt;=1,#REF!),IF(#REF!&gt;=0,"",))</f>
        <v>#REF!</v>
      </c>
      <c r="K4464" s="241" t="e">
        <f>保全管理データ!N7722</f>
        <v>#REF!</v>
      </c>
      <c r="L4464" s="259" t="e">
        <f>IF(#REF!="","",IF(#REF!="悪環境における作業",0.2,IF(#REF!="高所又は地下作業",0.1,IF(#REF!="錯綜場所作業",0.3,IF(#REF!="複雑な制約のある作業",0.4,IF(#REF!="単純な制約のある作業",0.2,0))))))</f>
        <v>#REF!</v>
      </c>
      <c r="M4464" s="260" t="e">
        <f t="shared" si="276"/>
        <v>#REF!</v>
      </c>
    </row>
    <row r="4465" spans="2:13" s="254" customFormat="1" ht="27.75" customHeight="1" x14ac:dyDescent="0.2">
      <c r="B4465" s="536" t="s">
        <v>267</v>
      </c>
      <c r="C4465" s="537"/>
      <c r="D4465" s="265"/>
      <c r="E4465" s="224" t="s">
        <v>247</v>
      </c>
      <c r="F4465" s="258" t="e">
        <f>IF(#REF!&gt;=1,IF(#REF!&gt;=1,#REF!),IF(#REF!&gt;=0,"",))</f>
        <v>#REF!</v>
      </c>
      <c r="G4465" s="241" t="e">
        <f>保全管理データ!N7696</f>
        <v>#REF!</v>
      </c>
      <c r="H4465" s="259" t="e">
        <f>IF(#REF!="無","",IF(#REF!="","",IF(#REF!="悪環境における作業",0.2,IF(#REF!="高所又は地下作業",0.1,IF(#REF!="錯綜場所作業",0.3,IF(#REF!="複雑な制約のある作業",0.4,IF(#REF!="単純な制約のある作業",0.2,0)))))))</f>
        <v>#REF!</v>
      </c>
      <c r="I4465" s="260" t="e">
        <f t="shared" si="275"/>
        <v>#REF!</v>
      </c>
      <c r="J4465" s="258" t="e">
        <f>IF(#REF!&gt;=1,IF(#REF!&gt;=1,#REF!),IF(#REF!&gt;=0,"",))</f>
        <v>#REF!</v>
      </c>
      <c r="K4465" s="241" t="e">
        <f>保全管理データ!N7723</f>
        <v>#REF!</v>
      </c>
      <c r="L4465" s="259" t="e">
        <f>IF(#REF!="","",IF(#REF!="悪環境における作業",0.2,IF(#REF!="高所又は地下作業",0.1,IF(#REF!="錯綜場所作業",0.3,IF(#REF!="複雑な制約のある作業",0.4,IF(#REF!="単純な制約のある作業",0.2,0))))))</f>
        <v>#REF!</v>
      </c>
      <c r="M4465" s="260" t="e">
        <f t="shared" si="276"/>
        <v>#REF!</v>
      </c>
    </row>
    <row r="4466" spans="2:13" s="254" customFormat="1" ht="27.75" customHeight="1" x14ac:dyDescent="0.2">
      <c r="B4466" s="536" t="s">
        <v>268</v>
      </c>
      <c r="C4466" s="537"/>
      <c r="D4466" s="265"/>
      <c r="E4466" s="224" t="s">
        <v>246</v>
      </c>
      <c r="F4466" s="258" t="e">
        <f>IF(#REF!&gt;=1,IF(#REF!&gt;=1,#REF!),IF(#REF!&gt;=0,"",))</f>
        <v>#REF!</v>
      </c>
      <c r="G4466" s="241" t="e">
        <f>保全管理データ!N7697</f>
        <v>#REF!</v>
      </c>
      <c r="H4466" s="259" t="e">
        <f>IF(#REF!="無","",IF(#REF!="","",IF(#REF!="悪環境における作業",0.2,IF(#REF!="高所又は地下作業",0.1,IF(#REF!="錯綜場所作業",0.3,IF(#REF!="複雑な制約のある作業",0.4,IF(#REF!="単純な制約のある作業",0.2,0)))))))</f>
        <v>#REF!</v>
      </c>
      <c r="I4466" s="260" t="e">
        <f t="shared" si="275"/>
        <v>#REF!</v>
      </c>
      <c r="J4466" s="258" t="e">
        <f>IF(#REF!&gt;=1,IF(#REF!&gt;=1,#REF!),IF(#REF!&gt;=0,"",))</f>
        <v>#REF!</v>
      </c>
      <c r="K4466" s="241" t="e">
        <f>保全管理データ!N7724</f>
        <v>#REF!</v>
      </c>
      <c r="L4466" s="259" t="e">
        <f>IF(#REF!="","",IF(#REF!="悪環境における作業",0.2,IF(#REF!="高所又は地下作業",0.1,IF(#REF!="錯綜場所作業",0.3,IF(#REF!="複雑な制約のある作業",0.4,IF(#REF!="単純な制約のある作業",0.2,0))))))</f>
        <v>#REF!</v>
      </c>
      <c r="M4466" s="260" t="e">
        <f t="shared" si="276"/>
        <v>#REF!</v>
      </c>
    </row>
    <row r="4467" spans="2:13" s="254" customFormat="1" ht="27.75" customHeight="1" thickBot="1" x14ac:dyDescent="0.25">
      <c r="B4467" s="538" t="s">
        <v>269</v>
      </c>
      <c r="C4467" s="539"/>
      <c r="D4467" s="266"/>
      <c r="E4467" s="252" t="s">
        <v>245</v>
      </c>
      <c r="F4467" s="261" t="e">
        <f>IF(#REF!&gt;=1,IF(#REF!&gt;=1,#REF!),IF(#REF!&gt;=0,"",))</f>
        <v>#REF!</v>
      </c>
      <c r="G4467" s="245" t="e">
        <f>保全管理データ!N7698</f>
        <v>#REF!</v>
      </c>
      <c r="H4467" s="259" t="e">
        <f>IF(#REF!="無","",IF(#REF!="","",IF(#REF!="悪環境における作業",0.2,IF(#REF!="高所又は地下作業",0.1,IF(#REF!="錯綜場所作業",0.3,IF(#REF!="複雑な制約のある作業",0.4,IF(#REF!="単純な制約のある作業",0.2,0)))))))</f>
        <v>#REF!</v>
      </c>
      <c r="I4467" s="260" t="e">
        <f t="shared" si="275"/>
        <v>#REF!</v>
      </c>
      <c r="J4467" s="258" t="e">
        <f>IF(#REF!&gt;=1,IF(#REF!&gt;=1,#REF!),IF(#REF!&gt;=0,"",))</f>
        <v>#REF!</v>
      </c>
      <c r="K4467" s="241" t="e">
        <f>保全管理データ!N7725</f>
        <v>#REF!</v>
      </c>
      <c r="L4467" s="259" t="e">
        <f>IF(#REF!="","",IF(#REF!="悪環境における作業",0.2,IF(#REF!="高所又は地下作業",0.1,IF(#REF!="錯綜場所作業",0.3,IF(#REF!="複雑な制約のある作業",0.4,IF(#REF!="単純な制約のある作業",0.2,0))))))</f>
        <v>#REF!</v>
      </c>
      <c r="M4467" s="260" t="e">
        <f t="shared" si="276"/>
        <v>#REF!</v>
      </c>
    </row>
    <row r="4468" spans="2:13" s="254" customFormat="1" ht="27.75" customHeight="1" thickBot="1" x14ac:dyDescent="0.25">
      <c r="B4468" s="532" t="s">
        <v>190</v>
      </c>
      <c r="C4468" s="532"/>
      <c r="D4468" s="532"/>
      <c r="E4468" s="532"/>
      <c r="F4468" s="533" t="e">
        <f>SUM(I4444:I4467)</f>
        <v>#REF!</v>
      </c>
      <c r="G4468" s="534"/>
      <c r="H4468" s="534"/>
      <c r="I4468" s="535"/>
      <c r="J4468" s="533" t="e">
        <f>IF(SUM(J4444:J4467)=0,"0.00",SUM(M4444:M4467))</f>
        <v>#REF!</v>
      </c>
      <c r="K4468" s="534"/>
      <c r="L4468" s="534"/>
      <c r="M4468" s="535"/>
    </row>
    <row r="4469" spans="2:13" s="254" customFormat="1" ht="27.75" customHeight="1" thickBot="1" x14ac:dyDescent="0.25">
      <c r="B4469" s="532" t="s">
        <v>97</v>
      </c>
      <c r="C4469" s="532"/>
      <c r="D4469" s="532"/>
      <c r="E4469" s="532"/>
      <c r="F4469" s="533" t="e">
        <f>IF(#REF!="５年以下","0",IF(#REF!="５年～１０年",0.1,IF(#REF!="１０年以上",0.15)))</f>
        <v>#REF!</v>
      </c>
      <c r="G4469" s="534"/>
      <c r="H4469" s="534"/>
      <c r="I4469" s="534"/>
      <c r="J4469" s="534"/>
      <c r="K4469" s="534"/>
      <c r="L4469" s="534"/>
      <c r="M4469" s="535"/>
    </row>
    <row r="4470" spans="2:13" s="254" customFormat="1" ht="27.75" customHeight="1" thickBot="1" x14ac:dyDescent="0.25">
      <c r="B4470" s="533" t="s">
        <v>273</v>
      </c>
      <c r="C4470" s="534"/>
      <c r="D4470" s="534"/>
      <c r="E4470" s="535"/>
      <c r="F4470" s="533" t="e">
        <f>F4468*(1+F4469)</f>
        <v>#REF!</v>
      </c>
      <c r="G4470" s="534"/>
      <c r="H4470" s="534"/>
      <c r="I4470" s="534"/>
      <c r="J4470" s="533" t="e">
        <f>J4468*(1+F4469)</f>
        <v>#REF!</v>
      </c>
      <c r="K4470" s="534"/>
      <c r="L4470" s="534"/>
      <c r="M4470" s="535"/>
    </row>
    <row r="4471" spans="2:13" s="254" customFormat="1" ht="27.75" customHeight="1" thickBot="1" x14ac:dyDescent="0.25">
      <c r="B4471" s="532" t="s">
        <v>191</v>
      </c>
      <c r="C4471" s="532"/>
      <c r="D4471" s="532"/>
      <c r="E4471" s="532"/>
      <c r="F4471" s="533" t="e">
        <f>#REF!*(#REF!*#REF!+#REF!*#REF!)</f>
        <v>#REF!</v>
      </c>
      <c r="G4471" s="534"/>
      <c r="H4471" s="535"/>
      <c r="I4471" s="532" t="e">
        <f>#REF!</f>
        <v>#REF!</v>
      </c>
      <c r="J4471" s="533"/>
      <c r="K4471" s="263" t="s">
        <v>230</v>
      </c>
      <c r="L4471" s="535" t="e">
        <f>B4442</f>
        <v>#REF!</v>
      </c>
      <c r="M4471" s="532"/>
    </row>
    <row r="4472" spans="2:13" s="254" customFormat="1" ht="45" customHeight="1" thickBot="1" x14ac:dyDescent="0.25">
      <c r="B4472" s="253"/>
      <c r="C4472" s="253"/>
      <c r="D4472" s="253"/>
      <c r="E4472" s="253"/>
      <c r="F4472" s="253"/>
      <c r="G4472" s="253"/>
      <c r="H4472" s="253"/>
      <c r="I4472" s="253"/>
      <c r="J4472" s="253"/>
      <c r="K4472" s="253"/>
      <c r="L4472" s="253"/>
      <c r="M4472" s="253"/>
    </row>
    <row r="4473" spans="2:13" s="254" customFormat="1" ht="27.75" customHeight="1" thickBot="1" x14ac:dyDescent="0.25">
      <c r="B4473" s="542" t="s">
        <v>128</v>
      </c>
      <c r="C4473" s="543"/>
      <c r="D4473" s="543"/>
      <c r="E4473" s="544"/>
      <c r="F4473" s="253"/>
      <c r="G4473" s="253"/>
      <c r="H4473" s="253"/>
      <c r="I4473" s="253"/>
      <c r="J4473" s="253"/>
      <c r="K4473" s="253"/>
      <c r="L4473" s="253"/>
      <c r="M4473" s="253"/>
    </row>
    <row r="4474" spans="2:13" s="254" customFormat="1" ht="27.75" customHeight="1" x14ac:dyDescent="0.2">
      <c r="B4474" s="545" t="e">
        <f>#REF!</f>
        <v>#REF!</v>
      </c>
      <c r="C4474" s="546"/>
      <c r="D4474" s="547"/>
      <c r="E4474" s="548"/>
      <c r="F4474" s="552" t="s">
        <v>240</v>
      </c>
      <c r="G4474" s="553"/>
      <c r="H4474" s="553"/>
      <c r="I4474" s="554"/>
      <c r="J4474" s="552" t="s">
        <v>239</v>
      </c>
      <c r="K4474" s="553"/>
      <c r="L4474" s="553"/>
      <c r="M4474" s="554"/>
    </row>
    <row r="4475" spans="2:13" s="254" customFormat="1" ht="27.75" customHeight="1" thickBot="1" x14ac:dyDescent="0.25">
      <c r="B4475" s="549"/>
      <c r="C4475" s="550"/>
      <c r="D4475" s="550"/>
      <c r="E4475" s="551"/>
      <c r="F4475" s="255" t="s">
        <v>149</v>
      </c>
      <c r="G4475" s="256" t="s">
        <v>151</v>
      </c>
      <c r="H4475" s="256" t="s">
        <v>96</v>
      </c>
      <c r="I4475" s="257" t="s">
        <v>150</v>
      </c>
      <c r="J4475" s="255" t="s">
        <v>149</v>
      </c>
      <c r="K4475" s="256" t="s">
        <v>151</v>
      </c>
      <c r="L4475" s="256" t="s">
        <v>96</v>
      </c>
      <c r="M4475" s="257" t="s">
        <v>150</v>
      </c>
    </row>
    <row r="4476" spans="2:13" s="254" customFormat="1" ht="27.75" customHeight="1" thickTop="1" x14ac:dyDescent="0.2">
      <c r="B4476" s="540" t="s">
        <v>241</v>
      </c>
      <c r="C4476" s="541"/>
      <c r="D4476" s="264"/>
      <c r="E4476" s="237" t="s">
        <v>242</v>
      </c>
      <c r="F4476" s="258" t="e">
        <f>IF(#REF!&gt;=1,IF(#REF!&gt;=1,#REF!),IF(#REF!&gt;=0,"",))</f>
        <v>#REF!</v>
      </c>
      <c r="G4476" s="241" t="e">
        <f>保全管理データ!N7731</f>
        <v>#REF!</v>
      </c>
      <c r="H4476" s="259" t="e">
        <f>IF(#REF!="無","",IF(#REF!="","",IF(#REF!="悪環境における作業",0.2,IF(#REF!="高所又は地下作業",0.1,IF(#REF!="錯綜場所作業",0.3,IF(#REF!="複雑な制約のある作業",0.4,IF(#REF!="単純な制約のある作業",0.2,0)))))))</f>
        <v>#REF!</v>
      </c>
      <c r="I4476" s="260" t="e">
        <f>IF(F4476="","",F4476*G4476*(1+IF(H4476="",0,H4476)))</f>
        <v>#REF!</v>
      </c>
      <c r="J4476" s="258" t="e">
        <f>IF(#REF!&gt;=1,IF(#REF!&gt;=1,#REF!),IF(#REF!&gt;=0,"",))</f>
        <v>#REF!</v>
      </c>
      <c r="K4476" s="241" t="e">
        <f>保全管理データ!N7758</f>
        <v>#REF!</v>
      </c>
      <c r="L4476" s="259" t="e">
        <f>IF(#REF!="","",IF(#REF!="悪環境における作業",0.2,IF(#REF!="高所又は地下作業",0.1,IF(#REF!="錯綜場所作業",0.3,IF(#REF!="複雑な制約のある作業",0.4,IF(#REF!="単純な制約のある作業",0.2,0))))))</f>
        <v>#REF!</v>
      </c>
      <c r="M4476" s="260" t="e">
        <f>IF(J4476="","",J4476*K4476*(1+IF(L4476="",0,L4476)))</f>
        <v>#REF!</v>
      </c>
    </row>
    <row r="4477" spans="2:13" s="254" customFormat="1" ht="27.75" customHeight="1" x14ac:dyDescent="0.2">
      <c r="B4477" s="536" t="s">
        <v>243</v>
      </c>
      <c r="C4477" s="537"/>
      <c r="D4477" s="265"/>
      <c r="E4477" s="224" t="s">
        <v>242</v>
      </c>
      <c r="F4477" s="258" t="e">
        <f>IF(#REF!&gt;=1,IF(#REF!&gt;=1,#REF!),IF(#REF!&gt;=0,"",))</f>
        <v>#REF!</v>
      </c>
      <c r="G4477" s="241" t="e">
        <f>保全管理データ!N7732</f>
        <v>#REF!</v>
      </c>
      <c r="H4477" s="259" t="e">
        <f>IF(#REF!="無","",IF(#REF!="","",IF(#REF!="悪環境における作業",0.2,IF(#REF!="高所又は地下作業",0.1,IF(#REF!="錯綜場所作業",0.3,IF(#REF!="複雑な制約のある作業",0.4,IF(#REF!="単純な制約のある作業",0.2,0)))))))</f>
        <v>#REF!</v>
      </c>
      <c r="I4477" s="260" t="e">
        <f t="shared" ref="I4477:I4499" si="277">IF(F4477="","",F4477*G4477*(1+IF(H4477="",0,H4477)))</f>
        <v>#REF!</v>
      </c>
      <c r="J4477" s="258" t="e">
        <f>IF(#REF!&gt;=1,IF(#REF!&gt;=1,#REF!),IF(#REF!&gt;=0,"",))</f>
        <v>#REF!</v>
      </c>
      <c r="K4477" s="241" t="e">
        <f>保全管理データ!N7759</f>
        <v>#REF!</v>
      </c>
      <c r="L4477" s="259" t="e">
        <f>IF(#REF!="","",IF(#REF!="悪環境における作業",0.2,IF(#REF!="高所又は地下作業",0.1,IF(#REF!="錯綜場所作業",0.3,IF(#REF!="複雑な制約のある作業",0.4,IF(#REF!="単純な制約のある作業",0.2,0))))))</f>
        <v>#REF!</v>
      </c>
      <c r="M4477" s="260" t="e">
        <f t="shared" ref="M4477:M4499" si="278">IF(J4477="","",J4477*K4477*(1+IF(L4477="",0,L4477)))</f>
        <v>#REF!</v>
      </c>
    </row>
    <row r="4478" spans="2:13" s="254" customFormat="1" ht="27.75" customHeight="1" x14ac:dyDescent="0.2">
      <c r="B4478" s="536" t="s">
        <v>249</v>
      </c>
      <c r="C4478" s="537"/>
      <c r="D4478" s="265"/>
      <c r="E4478" s="224" t="s">
        <v>244</v>
      </c>
      <c r="F4478" s="258" t="e">
        <f>IF(#REF!&gt;=1,IF(#REF!&gt;=1,#REF!),IF(#REF!&gt;=0,"",))</f>
        <v>#REF!</v>
      </c>
      <c r="G4478" s="241" t="e">
        <f>保全管理データ!N7733</f>
        <v>#REF!</v>
      </c>
      <c r="H4478" s="259" t="e">
        <f>IF(#REF!="無","",IF(#REF!="","",IF(#REF!="悪環境における作業",0.2,IF(#REF!="高所又は地下作業",0.1,IF(#REF!="錯綜場所作業",0.3,IF(#REF!="複雑な制約のある作業",0.4,IF(#REF!="単純な制約のある作業",0.2,0)))))))</f>
        <v>#REF!</v>
      </c>
      <c r="I4478" s="260" t="e">
        <f t="shared" si="277"/>
        <v>#REF!</v>
      </c>
      <c r="J4478" s="258" t="e">
        <f>IF(#REF!&gt;=1,IF(#REF!&gt;=1,#REF!),IF(#REF!&gt;=0,"",))</f>
        <v>#REF!</v>
      </c>
      <c r="K4478" s="241" t="e">
        <f>保全管理データ!N7760</f>
        <v>#REF!</v>
      </c>
      <c r="L4478" s="259" t="e">
        <f>IF(#REF!="","",IF(#REF!="悪環境における作業",0.2,IF(#REF!="高所又は地下作業",0.1,IF(#REF!="錯綜場所作業",0.3,IF(#REF!="複雑な制約のある作業",0.4,IF(#REF!="単純な制約のある作業",0.2,0))))))</f>
        <v>#REF!</v>
      </c>
      <c r="M4478" s="260" t="e">
        <f t="shared" si="278"/>
        <v>#REF!</v>
      </c>
    </row>
    <row r="4479" spans="2:13" s="254" customFormat="1" ht="27.75" customHeight="1" x14ac:dyDescent="0.2">
      <c r="B4479" s="536" t="s">
        <v>250</v>
      </c>
      <c r="C4479" s="537"/>
      <c r="D4479" s="265"/>
      <c r="E4479" s="224" t="s">
        <v>244</v>
      </c>
      <c r="F4479" s="258" t="e">
        <f>IF(#REF!&gt;=1,IF(#REF!&gt;=1,#REF!),IF(#REF!&gt;=0,"",))</f>
        <v>#REF!</v>
      </c>
      <c r="G4479" s="241" t="e">
        <f>保全管理データ!N7734</f>
        <v>#REF!</v>
      </c>
      <c r="H4479" s="259" t="e">
        <f>IF(#REF!="無","",IF(#REF!="","",IF(#REF!="悪環境における作業",0.2,IF(#REF!="高所又は地下作業",0.1,IF(#REF!="錯綜場所作業",0.3,IF(#REF!="複雑な制約のある作業",0.4,IF(#REF!="単純な制約のある作業",0.2,0)))))))</f>
        <v>#REF!</v>
      </c>
      <c r="I4479" s="260" t="e">
        <f t="shared" si="277"/>
        <v>#REF!</v>
      </c>
      <c r="J4479" s="258" t="e">
        <f>IF(#REF!&gt;=1,IF(#REF!&gt;=1,#REF!),IF(#REF!&gt;=0,"",))</f>
        <v>#REF!</v>
      </c>
      <c r="K4479" s="241" t="e">
        <f>保全管理データ!N7761</f>
        <v>#REF!</v>
      </c>
      <c r="L4479" s="259" t="e">
        <f>IF(#REF!="","",IF(#REF!="悪環境における作業",0.2,IF(#REF!="高所又は地下作業",0.1,IF(#REF!="錯綜場所作業",0.3,IF(#REF!="複雑な制約のある作業",0.4,IF(#REF!="単純な制約のある作業",0.2,0))))))</f>
        <v>#REF!</v>
      </c>
      <c r="M4479" s="260" t="e">
        <f t="shared" si="278"/>
        <v>#REF!</v>
      </c>
    </row>
    <row r="4480" spans="2:13" s="254" customFormat="1" ht="27.75" customHeight="1" x14ac:dyDescent="0.2">
      <c r="B4480" s="536" t="s">
        <v>251</v>
      </c>
      <c r="C4480" s="537"/>
      <c r="D4480" s="265"/>
      <c r="E4480" s="224" t="s">
        <v>242</v>
      </c>
      <c r="F4480" s="258" t="e">
        <f>IF(#REF!&gt;=1,IF(#REF!&gt;=1,#REF!),IF(#REF!&gt;=0,"",))</f>
        <v>#REF!</v>
      </c>
      <c r="G4480" s="241" t="e">
        <f>保全管理データ!N7735</f>
        <v>#REF!</v>
      </c>
      <c r="H4480" s="259" t="e">
        <f>IF(#REF!="無","",IF(#REF!="","",IF(#REF!="悪環境における作業",0.2,IF(#REF!="高所又は地下作業",0.1,IF(#REF!="錯綜場所作業",0.3,IF(#REF!="複雑な制約のある作業",0.4,IF(#REF!="単純な制約のある作業",0.2,0)))))))</f>
        <v>#REF!</v>
      </c>
      <c r="I4480" s="260" t="e">
        <f t="shared" si="277"/>
        <v>#REF!</v>
      </c>
      <c r="J4480" s="258" t="e">
        <f>IF(#REF!&gt;=1,IF(#REF!&gt;=1,#REF!),IF(#REF!&gt;=0,"",))</f>
        <v>#REF!</v>
      </c>
      <c r="K4480" s="241" t="e">
        <f>保全管理データ!N7762</f>
        <v>#REF!</v>
      </c>
      <c r="L4480" s="259" t="e">
        <f>IF(#REF!="","",IF(#REF!="悪環境における作業",0.2,IF(#REF!="高所又は地下作業",0.1,IF(#REF!="錯綜場所作業",0.3,IF(#REF!="複雑な制約のある作業",0.4,IF(#REF!="単純な制約のある作業",0.2,0))))))</f>
        <v>#REF!</v>
      </c>
      <c r="M4480" s="260" t="e">
        <f t="shared" si="278"/>
        <v>#REF!</v>
      </c>
    </row>
    <row r="4481" spans="2:13" s="254" customFormat="1" ht="27.75" customHeight="1" x14ac:dyDescent="0.2">
      <c r="B4481" s="536" t="s">
        <v>252</v>
      </c>
      <c r="C4481" s="537"/>
      <c r="D4481" s="265"/>
      <c r="E4481" s="224" t="s">
        <v>244</v>
      </c>
      <c r="F4481" s="258" t="e">
        <f>IF(#REF!&gt;=1,IF(#REF!&gt;=1,#REF!),IF(#REF!&gt;=0,"",))</f>
        <v>#REF!</v>
      </c>
      <c r="G4481" s="241" t="e">
        <f>保全管理データ!N7736</f>
        <v>#REF!</v>
      </c>
      <c r="H4481" s="259" t="e">
        <f>IF(#REF!="無","",IF(#REF!="","",IF(#REF!="悪環境における作業",0.2,IF(#REF!="高所又は地下作業",0.1,IF(#REF!="錯綜場所作業",0.3,IF(#REF!="複雑な制約のある作業",0.4,IF(#REF!="単純な制約のある作業",0.2,0)))))))</f>
        <v>#REF!</v>
      </c>
      <c r="I4481" s="260" t="e">
        <f t="shared" si="277"/>
        <v>#REF!</v>
      </c>
      <c r="J4481" s="258" t="e">
        <f>IF(#REF!&gt;=1,IF(#REF!&gt;=1,#REF!),IF(#REF!&gt;=0,"",))</f>
        <v>#REF!</v>
      </c>
      <c r="K4481" s="241" t="e">
        <f>保全管理データ!N7763</f>
        <v>#REF!</v>
      </c>
      <c r="L4481" s="259" t="e">
        <f>IF(#REF!="","",IF(#REF!="悪環境における作業",0.2,IF(#REF!="高所又は地下作業",0.1,IF(#REF!="錯綜場所作業",0.3,IF(#REF!="複雑な制約のある作業",0.4,IF(#REF!="単純な制約のある作業",0.2,0))))))</f>
        <v>#REF!</v>
      </c>
      <c r="M4481" s="260" t="e">
        <f t="shared" si="278"/>
        <v>#REF!</v>
      </c>
    </row>
    <row r="4482" spans="2:13" s="254" customFormat="1" ht="27.75" customHeight="1" x14ac:dyDescent="0.2">
      <c r="B4482" s="536" t="s">
        <v>253</v>
      </c>
      <c r="C4482" s="537"/>
      <c r="D4482" s="265"/>
      <c r="E4482" s="224" t="s">
        <v>242</v>
      </c>
      <c r="F4482" s="258" t="e">
        <f>IF(#REF!&gt;=1,IF(#REF!&gt;=1,#REF!),IF(#REF!&gt;=0,"",))</f>
        <v>#REF!</v>
      </c>
      <c r="G4482" s="241" t="e">
        <f>保全管理データ!N7737</f>
        <v>#REF!</v>
      </c>
      <c r="H4482" s="259" t="e">
        <f>IF(#REF!="無","",IF(#REF!="","",IF(#REF!="悪環境における作業",0.2,IF(#REF!="高所又は地下作業",0.1,IF(#REF!="錯綜場所作業",0.3,IF(#REF!="複雑な制約のある作業",0.4,IF(#REF!="単純な制約のある作業",0.2,0)))))))</f>
        <v>#REF!</v>
      </c>
      <c r="I4482" s="260" t="e">
        <f t="shared" si="277"/>
        <v>#REF!</v>
      </c>
      <c r="J4482" s="258" t="e">
        <f>IF(#REF!&gt;=1,IF(#REF!&gt;=1,#REF!),IF(#REF!&gt;=0,"",))</f>
        <v>#REF!</v>
      </c>
      <c r="K4482" s="241" t="e">
        <f>保全管理データ!N7764</f>
        <v>#REF!</v>
      </c>
      <c r="L4482" s="259" t="e">
        <f>IF(#REF!="","",IF(#REF!="悪環境における作業",0.2,IF(#REF!="高所又は地下作業",0.1,IF(#REF!="錯綜場所作業",0.3,IF(#REF!="複雑な制約のある作業",0.4,IF(#REF!="単純な制約のある作業",0.2,0))))))</f>
        <v>#REF!</v>
      </c>
      <c r="M4482" s="260" t="e">
        <f t="shared" si="278"/>
        <v>#REF!</v>
      </c>
    </row>
    <row r="4483" spans="2:13" s="254" customFormat="1" ht="27.75" customHeight="1" x14ac:dyDescent="0.2">
      <c r="B4483" s="536" t="s">
        <v>254</v>
      </c>
      <c r="C4483" s="537"/>
      <c r="D4483" s="265"/>
      <c r="E4483" s="224" t="s">
        <v>242</v>
      </c>
      <c r="F4483" s="258" t="e">
        <f>IF(#REF!&gt;=1,IF(#REF!&gt;=1,#REF!),IF(#REF!&gt;=0,"",))</f>
        <v>#REF!</v>
      </c>
      <c r="G4483" s="241" t="e">
        <f>保全管理データ!N7738</f>
        <v>#REF!</v>
      </c>
      <c r="H4483" s="259" t="e">
        <f>IF(#REF!="無","",IF(#REF!="","",IF(#REF!="悪環境における作業",0.2,IF(#REF!="高所又は地下作業",0.1,IF(#REF!="錯綜場所作業",0.3,IF(#REF!="複雑な制約のある作業",0.4,IF(#REF!="単純な制約のある作業",0.2,0)))))))</f>
        <v>#REF!</v>
      </c>
      <c r="I4483" s="260" t="e">
        <f t="shared" si="277"/>
        <v>#REF!</v>
      </c>
      <c r="J4483" s="258" t="e">
        <f>IF(#REF!&gt;=1,IF(#REF!&gt;=1,#REF!),IF(#REF!&gt;=0,"",))</f>
        <v>#REF!</v>
      </c>
      <c r="K4483" s="241" t="e">
        <f>保全管理データ!N7765</f>
        <v>#REF!</v>
      </c>
      <c r="L4483" s="259" t="e">
        <f>IF(#REF!="","",IF(#REF!="悪環境における作業",0.2,IF(#REF!="高所又は地下作業",0.1,IF(#REF!="錯綜場所作業",0.3,IF(#REF!="複雑な制約のある作業",0.4,IF(#REF!="単純な制約のある作業",0.2,0))))))</f>
        <v>#REF!</v>
      </c>
      <c r="M4483" s="260" t="e">
        <f t="shared" si="278"/>
        <v>#REF!</v>
      </c>
    </row>
    <row r="4484" spans="2:13" s="254" customFormat="1" ht="27.75" customHeight="1" x14ac:dyDescent="0.2">
      <c r="B4484" s="536" t="s">
        <v>255</v>
      </c>
      <c r="C4484" s="537"/>
      <c r="D4484" s="265"/>
      <c r="E4484" s="224" t="s">
        <v>245</v>
      </c>
      <c r="F4484" s="258" t="e">
        <f>IF(#REF!&gt;=1,IF(#REF!&gt;=1,#REF!),IF(#REF!&gt;=0,"",))</f>
        <v>#REF!</v>
      </c>
      <c r="G4484" s="241" t="e">
        <f>保全管理データ!N7739</f>
        <v>#REF!</v>
      </c>
      <c r="H4484" s="259" t="e">
        <f>IF(#REF!="無","",IF(#REF!="","",IF(#REF!="悪環境における作業",0.2,IF(#REF!="高所又は地下作業",0.1,IF(#REF!="錯綜場所作業",0.3,IF(#REF!="複雑な制約のある作業",0.4,IF(#REF!="単純な制約のある作業",0.2,0)))))))</f>
        <v>#REF!</v>
      </c>
      <c r="I4484" s="260" t="e">
        <f t="shared" si="277"/>
        <v>#REF!</v>
      </c>
      <c r="J4484" s="258" t="e">
        <f>IF(#REF!&gt;=1,IF(#REF!&gt;=1,#REF!),IF(#REF!&gt;=0,"",))</f>
        <v>#REF!</v>
      </c>
      <c r="K4484" s="241" t="e">
        <f>保全管理データ!N7766</f>
        <v>#REF!</v>
      </c>
      <c r="L4484" s="259" t="e">
        <f>IF(#REF!="","",IF(#REF!="悪環境における作業",0.2,IF(#REF!="高所又は地下作業",0.1,IF(#REF!="錯綜場所作業",0.3,IF(#REF!="複雑な制約のある作業",0.4,IF(#REF!="単純な制約のある作業",0.2,0))))))</f>
        <v>#REF!</v>
      </c>
      <c r="M4484" s="260" t="e">
        <f t="shared" si="278"/>
        <v>#REF!</v>
      </c>
    </row>
    <row r="4485" spans="2:13" s="254" customFormat="1" ht="27.75" customHeight="1" x14ac:dyDescent="0.2">
      <c r="B4485" s="536" t="s">
        <v>256</v>
      </c>
      <c r="C4485" s="537"/>
      <c r="D4485" s="265"/>
      <c r="E4485" s="224" t="s">
        <v>242</v>
      </c>
      <c r="F4485" s="258" t="e">
        <f>IF(#REF!&gt;=1,IF(#REF!&gt;=1,#REF!),IF(#REF!&gt;=0,"",))</f>
        <v>#REF!</v>
      </c>
      <c r="G4485" s="241" t="e">
        <f>保全管理データ!N7740</f>
        <v>#REF!</v>
      </c>
      <c r="H4485" s="259" t="e">
        <f>IF(#REF!="無","",IF(#REF!="","",IF(#REF!="悪環境における作業",0.2,IF(#REF!="高所又は地下作業",0.1,IF(#REF!="錯綜場所作業",0.3,IF(#REF!="複雑な制約のある作業",0.4,IF(#REF!="単純な制約のある作業",0.2,0)))))))</f>
        <v>#REF!</v>
      </c>
      <c r="I4485" s="260" t="e">
        <f t="shared" si="277"/>
        <v>#REF!</v>
      </c>
      <c r="J4485" s="258" t="e">
        <f>IF(#REF!&gt;=1,IF(#REF!&gt;=1,#REF!),IF(#REF!&gt;=0,"",))</f>
        <v>#REF!</v>
      </c>
      <c r="K4485" s="241" t="e">
        <f>保全管理データ!N7767</f>
        <v>#REF!</v>
      </c>
      <c r="L4485" s="259" t="e">
        <f>IF(#REF!="","",IF(#REF!="悪環境における作業",0.2,IF(#REF!="高所又は地下作業",0.1,IF(#REF!="錯綜場所作業",0.3,IF(#REF!="複雑な制約のある作業",0.4,IF(#REF!="単純な制約のある作業",0.2,0))))))</f>
        <v>#REF!</v>
      </c>
      <c r="M4485" s="260" t="e">
        <f t="shared" si="278"/>
        <v>#REF!</v>
      </c>
    </row>
    <row r="4486" spans="2:13" s="254" customFormat="1" ht="27.75" customHeight="1" x14ac:dyDescent="0.2">
      <c r="B4486" s="536" t="s">
        <v>257</v>
      </c>
      <c r="C4486" s="537"/>
      <c r="D4486" s="265"/>
      <c r="E4486" s="224" t="s">
        <v>245</v>
      </c>
      <c r="F4486" s="258" t="e">
        <f>IF(#REF!&gt;=1,IF(#REF!&gt;=1,#REF!),IF(#REF!&gt;=0,"",))</f>
        <v>#REF!</v>
      </c>
      <c r="G4486" s="241" t="e">
        <f>保全管理データ!N7741</f>
        <v>#REF!</v>
      </c>
      <c r="H4486" s="259" t="e">
        <f>IF(#REF!="無","",IF(#REF!="","",IF(#REF!="悪環境における作業",0.2,IF(#REF!="高所又は地下作業",0.1,IF(#REF!="錯綜場所作業",0.3,IF(#REF!="複雑な制約のある作業",0.4,IF(#REF!="単純な制約のある作業",0.2,0)))))))</f>
        <v>#REF!</v>
      </c>
      <c r="I4486" s="260" t="e">
        <f t="shared" si="277"/>
        <v>#REF!</v>
      </c>
      <c r="J4486" s="258" t="e">
        <f>IF(#REF!&gt;=1,IF(#REF!&gt;=1,#REF!),IF(#REF!&gt;=0,"",))</f>
        <v>#REF!</v>
      </c>
      <c r="K4486" s="241" t="e">
        <f>保全管理データ!N7768</f>
        <v>#REF!</v>
      </c>
      <c r="L4486" s="259" t="e">
        <f>IF(#REF!="","",IF(#REF!="悪環境における作業",0.2,IF(#REF!="高所又は地下作業",0.1,IF(#REF!="錯綜場所作業",0.3,IF(#REF!="複雑な制約のある作業",0.4,IF(#REF!="単純な制約のある作業",0.2,0))))))</f>
        <v>#REF!</v>
      </c>
      <c r="M4486" s="260" t="e">
        <f t="shared" si="278"/>
        <v>#REF!</v>
      </c>
    </row>
    <row r="4487" spans="2:13" s="254" customFormat="1" ht="27.75" customHeight="1" x14ac:dyDescent="0.2">
      <c r="B4487" s="536" t="s">
        <v>258</v>
      </c>
      <c r="C4487" s="537"/>
      <c r="D4487" s="265"/>
      <c r="E4487" s="224" t="s">
        <v>245</v>
      </c>
      <c r="F4487" s="258" t="e">
        <f>IF(#REF!&gt;=1,IF(#REF!&gt;=1,#REF!),IF(#REF!&gt;=0,"",))</f>
        <v>#REF!</v>
      </c>
      <c r="G4487" s="241" t="e">
        <f>保全管理データ!N7742</f>
        <v>#REF!</v>
      </c>
      <c r="H4487" s="259" t="e">
        <f>IF(#REF!="無","",IF(#REF!="","",IF(#REF!="悪環境における作業",0.2,IF(#REF!="高所又は地下作業",0.1,IF(#REF!="錯綜場所作業",0.3,IF(#REF!="複雑な制約のある作業",0.4,IF(#REF!="単純な制約のある作業",0.2,0)))))))</f>
        <v>#REF!</v>
      </c>
      <c r="I4487" s="260" t="e">
        <f t="shared" si="277"/>
        <v>#REF!</v>
      </c>
      <c r="J4487" s="258" t="e">
        <f>IF(#REF!&gt;=1,IF(#REF!&gt;=1,#REF!),IF(#REF!&gt;=0,"",))</f>
        <v>#REF!</v>
      </c>
      <c r="K4487" s="241" t="e">
        <f>保全管理データ!N7769</f>
        <v>#REF!</v>
      </c>
      <c r="L4487" s="259" t="e">
        <f>IF(#REF!="","",IF(#REF!="悪環境における作業",0.2,IF(#REF!="高所又は地下作業",0.1,IF(#REF!="錯綜場所作業",0.3,IF(#REF!="複雑な制約のある作業",0.4,IF(#REF!="単純な制約のある作業",0.2,0))))))</f>
        <v>#REF!</v>
      </c>
      <c r="M4487" s="260" t="e">
        <f t="shared" si="278"/>
        <v>#REF!</v>
      </c>
    </row>
    <row r="4488" spans="2:13" s="254" customFormat="1" ht="27.75" customHeight="1" x14ac:dyDescent="0.2">
      <c r="B4488" s="536" t="s">
        <v>259</v>
      </c>
      <c r="C4488" s="537"/>
      <c r="D4488" s="265"/>
      <c r="E4488" s="224" t="s">
        <v>245</v>
      </c>
      <c r="F4488" s="258" t="e">
        <f>IF(#REF!&gt;=1,IF(#REF!&gt;=1,#REF!),IF(#REF!&gt;=0,"",))</f>
        <v>#REF!</v>
      </c>
      <c r="G4488" s="241" t="e">
        <f>保全管理データ!N7743</f>
        <v>#REF!</v>
      </c>
      <c r="H4488" s="259" t="e">
        <f>IF(#REF!="無","",IF(#REF!="","",IF(#REF!="悪環境における作業",0.2,IF(#REF!="高所又は地下作業",0.1,IF(#REF!="錯綜場所作業",0.3,IF(#REF!="複雑な制約のある作業",0.4,IF(#REF!="単純な制約のある作業",0.2,0)))))))</f>
        <v>#REF!</v>
      </c>
      <c r="I4488" s="260" t="e">
        <f t="shared" si="277"/>
        <v>#REF!</v>
      </c>
      <c r="J4488" s="258" t="e">
        <f>IF(#REF!&gt;=1,IF(#REF!&gt;=1,#REF!),IF(#REF!&gt;=0,"",))</f>
        <v>#REF!</v>
      </c>
      <c r="K4488" s="241" t="e">
        <f>保全管理データ!N7770</f>
        <v>#REF!</v>
      </c>
      <c r="L4488" s="259" t="e">
        <f>IF(#REF!="","",IF(#REF!="悪環境における作業",0.2,IF(#REF!="高所又は地下作業",0.1,IF(#REF!="錯綜場所作業",0.3,IF(#REF!="複雑な制約のある作業",0.4,IF(#REF!="単純な制約のある作業",0.2,0))))))</f>
        <v>#REF!</v>
      </c>
      <c r="M4488" s="260" t="e">
        <f t="shared" si="278"/>
        <v>#REF!</v>
      </c>
    </row>
    <row r="4489" spans="2:13" s="254" customFormat="1" ht="27.75" customHeight="1" x14ac:dyDescent="0.2">
      <c r="B4489" s="536" t="s">
        <v>260</v>
      </c>
      <c r="C4489" s="537"/>
      <c r="D4489" s="265"/>
      <c r="E4489" s="224" t="s">
        <v>248</v>
      </c>
      <c r="F4489" s="258" t="e">
        <f>IF(#REF!&gt;=1,IF(#REF!&gt;=1,#REF!),IF(#REF!&gt;=0,"",))</f>
        <v>#REF!</v>
      </c>
      <c r="G4489" s="241" t="e">
        <f>保全管理データ!N7744</f>
        <v>#REF!</v>
      </c>
      <c r="H4489" s="259" t="e">
        <f>IF(#REF!="無","",IF(#REF!="","",IF(#REF!="悪環境における作業",0.2,IF(#REF!="高所又は地下作業",0.1,IF(#REF!="錯綜場所作業",0.3,IF(#REF!="複雑な制約のある作業",0.4,IF(#REF!="単純な制約のある作業",0.2,0)))))))</f>
        <v>#REF!</v>
      </c>
      <c r="I4489" s="260" t="e">
        <f t="shared" si="277"/>
        <v>#REF!</v>
      </c>
      <c r="J4489" s="258" t="e">
        <f>IF(#REF!&gt;=1,IF(#REF!&gt;=1,#REF!),IF(#REF!&gt;=0,"",))</f>
        <v>#REF!</v>
      </c>
      <c r="K4489" s="241" t="e">
        <f>保全管理データ!N7771</f>
        <v>#REF!</v>
      </c>
      <c r="L4489" s="259" t="e">
        <f>IF(#REF!="","",IF(#REF!="悪環境における作業",0.2,IF(#REF!="高所又は地下作業",0.1,IF(#REF!="錯綜場所作業",0.3,IF(#REF!="複雑な制約のある作業",0.4,IF(#REF!="単純な制約のある作業",0.2,0))))))</f>
        <v>#REF!</v>
      </c>
      <c r="M4489" s="260" t="e">
        <f t="shared" si="278"/>
        <v>#REF!</v>
      </c>
    </row>
    <row r="4490" spans="2:13" s="254" customFormat="1" ht="27.75" customHeight="1" x14ac:dyDescent="0.2">
      <c r="B4490" s="536" t="s">
        <v>261</v>
      </c>
      <c r="C4490" s="537"/>
      <c r="D4490" s="265"/>
      <c r="E4490" s="224" t="s">
        <v>247</v>
      </c>
      <c r="F4490" s="258" t="e">
        <f>IF(#REF!&gt;=1,IF(#REF!&gt;=1,#REF!),IF(#REF!&gt;=0,"",))</f>
        <v>#REF!</v>
      </c>
      <c r="G4490" s="241" t="e">
        <f>保全管理データ!N7745</f>
        <v>#REF!</v>
      </c>
      <c r="H4490" s="259" t="e">
        <f>IF(#REF!="無","",IF(#REF!="","",IF(#REF!="悪環境における作業",0.2,IF(#REF!="高所又は地下作業",0.1,IF(#REF!="錯綜場所作業",0.3,IF(#REF!="複雑な制約のある作業",0.4,IF(#REF!="単純な制約のある作業",0.2,0)))))))</f>
        <v>#REF!</v>
      </c>
      <c r="I4490" s="260" t="e">
        <f t="shared" si="277"/>
        <v>#REF!</v>
      </c>
      <c r="J4490" s="258" t="e">
        <f>IF(#REF!&gt;=1,IF(#REF!&gt;=1,#REF!),IF(#REF!&gt;=0,"",))</f>
        <v>#REF!</v>
      </c>
      <c r="K4490" s="241" t="e">
        <f>保全管理データ!N7772</f>
        <v>#REF!</v>
      </c>
      <c r="L4490" s="259" t="e">
        <f>IF(#REF!="","",IF(#REF!="悪環境における作業",0.2,IF(#REF!="高所又は地下作業",0.1,IF(#REF!="錯綜場所作業",0.3,IF(#REF!="複雑な制約のある作業",0.4,IF(#REF!="単純な制約のある作業",0.2,0))))))</f>
        <v>#REF!</v>
      </c>
      <c r="M4490" s="260" t="e">
        <f t="shared" si="278"/>
        <v>#REF!</v>
      </c>
    </row>
    <row r="4491" spans="2:13" s="254" customFormat="1" ht="27.75" customHeight="1" x14ac:dyDescent="0.2">
      <c r="B4491" s="536" t="s">
        <v>262</v>
      </c>
      <c r="C4491" s="537"/>
      <c r="D4491" s="265"/>
      <c r="E4491" s="224" t="s">
        <v>245</v>
      </c>
      <c r="F4491" s="258" t="e">
        <f>IF(#REF!&gt;=1,IF(#REF!&gt;=1,#REF!),IF(#REF!&gt;=0,"",))</f>
        <v>#REF!</v>
      </c>
      <c r="G4491" s="241" t="e">
        <f>保全管理データ!N7746</f>
        <v>#REF!</v>
      </c>
      <c r="H4491" s="259" t="e">
        <f>IF(#REF!="無","",IF(#REF!="","",IF(#REF!="悪環境における作業",0.2,IF(#REF!="高所又は地下作業",0.1,IF(#REF!="錯綜場所作業",0.3,IF(#REF!="複雑な制約のある作業",0.4,IF(#REF!="単純な制約のある作業",0.2,0)))))))</f>
        <v>#REF!</v>
      </c>
      <c r="I4491" s="260" t="e">
        <f t="shared" si="277"/>
        <v>#REF!</v>
      </c>
      <c r="J4491" s="258" t="e">
        <f>IF(#REF!&gt;=1,IF(#REF!&gt;=1,#REF!),IF(#REF!&gt;=0,"",))</f>
        <v>#REF!</v>
      </c>
      <c r="K4491" s="241" t="e">
        <f>保全管理データ!N7773</f>
        <v>#REF!</v>
      </c>
      <c r="L4491" s="259" t="e">
        <f>IF(#REF!="","",IF(#REF!="悪環境における作業",0.2,IF(#REF!="高所又は地下作業",0.1,IF(#REF!="錯綜場所作業",0.3,IF(#REF!="複雑な制約のある作業",0.4,IF(#REF!="単純な制約のある作業",0.2,0))))))</f>
        <v>#REF!</v>
      </c>
      <c r="M4491" s="260" t="e">
        <f t="shared" si="278"/>
        <v>#REF!</v>
      </c>
    </row>
    <row r="4492" spans="2:13" s="254" customFormat="1" ht="27.75" customHeight="1" x14ac:dyDescent="0.2">
      <c r="B4492" s="536" t="s">
        <v>263</v>
      </c>
      <c r="C4492" s="537"/>
      <c r="D4492" s="265"/>
      <c r="E4492" s="224" t="s">
        <v>245</v>
      </c>
      <c r="F4492" s="258" t="e">
        <f>IF(#REF!&gt;=1,IF(#REF!&gt;=1,#REF!),IF(#REF!&gt;=0,"",))</f>
        <v>#REF!</v>
      </c>
      <c r="G4492" s="241" t="e">
        <f>保全管理データ!N7747</f>
        <v>#REF!</v>
      </c>
      <c r="H4492" s="259" t="e">
        <f>IF(#REF!="無","",IF(#REF!="","",IF(#REF!="悪環境における作業",0.2,IF(#REF!="高所又は地下作業",0.1,IF(#REF!="錯綜場所作業",0.3,IF(#REF!="複雑な制約のある作業",0.4,IF(#REF!="単純な制約のある作業",0.2,0)))))))</f>
        <v>#REF!</v>
      </c>
      <c r="I4492" s="260" t="e">
        <f t="shared" si="277"/>
        <v>#REF!</v>
      </c>
      <c r="J4492" s="258" t="e">
        <f>IF(#REF!&gt;=1,IF(#REF!&gt;=1,#REF!),IF(#REF!&gt;=0,"",))</f>
        <v>#REF!</v>
      </c>
      <c r="K4492" s="241" t="e">
        <f>保全管理データ!N7774</f>
        <v>#REF!</v>
      </c>
      <c r="L4492" s="259" t="e">
        <f>IF(#REF!="","",IF(#REF!="悪環境における作業",0.2,IF(#REF!="高所又は地下作業",0.1,IF(#REF!="錯綜場所作業",0.3,IF(#REF!="複雑な制約のある作業",0.4,IF(#REF!="単純な制約のある作業",0.2,0))))))</f>
        <v>#REF!</v>
      </c>
      <c r="M4492" s="260" t="e">
        <f t="shared" si="278"/>
        <v>#REF!</v>
      </c>
    </row>
    <row r="4493" spans="2:13" s="254" customFormat="1" ht="27.75" customHeight="1" x14ac:dyDescent="0.2">
      <c r="B4493" s="536" t="s">
        <v>264</v>
      </c>
      <c r="C4493" s="537"/>
      <c r="D4493" s="265"/>
      <c r="E4493" s="224" t="s">
        <v>245</v>
      </c>
      <c r="F4493" s="258" t="e">
        <f>IF(#REF!&gt;=1,IF(#REF!&gt;=1,#REF!),IF(#REF!&gt;=0,"",))</f>
        <v>#REF!</v>
      </c>
      <c r="G4493" s="241" t="e">
        <f>保全管理データ!N7748</f>
        <v>#REF!</v>
      </c>
      <c r="H4493" s="259" t="e">
        <f>IF(#REF!="無","",IF(#REF!="","",IF(#REF!="悪環境における作業",0.2,IF(#REF!="高所又は地下作業",0.1,IF(#REF!="錯綜場所作業",0.3,IF(#REF!="複雑な制約のある作業",0.4,IF(#REF!="単純な制約のある作業",0.2,0)))))))</f>
        <v>#REF!</v>
      </c>
      <c r="I4493" s="260" t="e">
        <f t="shared" si="277"/>
        <v>#REF!</v>
      </c>
      <c r="J4493" s="258" t="e">
        <f>IF(#REF!&gt;=1,IF(#REF!&gt;=1,#REF!),IF(#REF!&gt;=0,"",))</f>
        <v>#REF!</v>
      </c>
      <c r="K4493" s="241" t="e">
        <f>保全管理データ!N7775</f>
        <v>#REF!</v>
      </c>
      <c r="L4493" s="259" t="e">
        <f>IF(#REF!="","",IF(#REF!="悪環境における作業",0.2,IF(#REF!="高所又は地下作業",0.1,IF(#REF!="錯綜場所作業",0.3,IF(#REF!="複雑な制約のある作業",0.4,IF(#REF!="単純な制約のある作業",0.2,0))))))</f>
        <v>#REF!</v>
      </c>
      <c r="M4493" s="260" t="e">
        <f t="shared" si="278"/>
        <v>#REF!</v>
      </c>
    </row>
    <row r="4494" spans="2:13" s="254" customFormat="1" ht="27.75" customHeight="1" x14ac:dyDescent="0.2">
      <c r="B4494" s="536" t="s">
        <v>265</v>
      </c>
      <c r="C4494" s="537"/>
      <c r="D4494" s="265"/>
      <c r="E4494" s="224" t="s">
        <v>245</v>
      </c>
      <c r="F4494" s="258" t="e">
        <f>IF(#REF!&gt;=1,IF(#REF!&gt;=1,#REF!),IF(#REF!&gt;=0,"",))</f>
        <v>#REF!</v>
      </c>
      <c r="G4494" s="241" t="e">
        <f>保全管理データ!N7749</f>
        <v>#REF!</v>
      </c>
      <c r="H4494" s="259" t="e">
        <f>IF(#REF!="無","",IF(#REF!="","",IF(#REF!="悪環境における作業",0.2,IF(#REF!="高所又は地下作業",0.1,IF(#REF!="錯綜場所作業",0.3,IF(#REF!="複雑な制約のある作業",0.4,IF(#REF!="単純な制約のある作業",0.2,0)))))))</f>
        <v>#REF!</v>
      </c>
      <c r="I4494" s="260" t="e">
        <f t="shared" si="277"/>
        <v>#REF!</v>
      </c>
      <c r="J4494" s="258" t="e">
        <f>IF(#REF!&gt;=1,IF(#REF!&gt;=1,#REF!),IF(#REF!&gt;=0,"",))</f>
        <v>#REF!</v>
      </c>
      <c r="K4494" s="241" t="e">
        <f>保全管理データ!N7776</f>
        <v>#REF!</v>
      </c>
      <c r="L4494" s="259" t="e">
        <f>IF(#REF!="","",IF(#REF!="悪環境における作業",0.2,IF(#REF!="高所又は地下作業",0.1,IF(#REF!="錯綜場所作業",0.3,IF(#REF!="複雑な制約のある作業",0.4,IF(#REF!="単純な制約のある作業",0.2,0))))))</f>
        <v>#REF!</v>
      </c>
      <c r="M4494" s="260" t="e">
        <f t="shared" si="278"/>
        <v>#REF!</v>
      </c>
    </row>
    <row r="4495" spans="2:13" s="254" customFormat="1" ht="27.75" customHeight="1" x14ac:dyDescent="0.2">
      <c r="B4495" s="536" t="s">
        <v>266</v>
      </c>
      <c r="C4495" s="537"/>
      <c r="D4495" s="265"/>
      <c r="E4495" s="224" t="s">
        <v>245</v>
      </c>
      <c r="F4495" s="258" t="e">
        <f>IF(#REF!&gt;=1,IF(#REF!&gt;=1,#REF!),IF(#REF!&gt;=0,"",))</f>
        <v>#REF!</v>
      </c>
      <c r="G4495" s="241" t="e">
        <f>保全管理データ!N7750</f>
        <v>#REF!</v>
      </c>
      <c r="H4495" s="259" t="e">
        <f>IF(#REF!="無","",IF(#REF!="","",IF(#REF!="悪環境における作業",0.2,IF(#REF!="高所又は地下作業",0.1,IF(#REF!="錯綜場所作業",0.3,IF(#REF!="複雑な制約のある作業",0.4,IF(#REF!="単純な制約のある作業",0.2,0)))))))</f>
        <v>#REF!</v>
      </c>
      <c r="I4495" s="260" t="e">
        <f t="shared" si="277"/>
        <v>#REF!</v>
      </c>
      <c r="J4495" s="258" t="e">
        <f>IF(#REF!&gt;=1,IF(#REF!&gt;=1,#REF!),IF(#REF!&gt;=0,"",))</f>
        <v>#REF!</v>
      </c>
      <c r="K4495" s="241" t="e">
        <f>保全管理データ!N7777</f>
        <v>#REF!</v>
      </c>
      <c r="L4495" s="259" t="e">
        <f>IF(#REF!="","",IF(#REF!="悪環境における作業",0.2,IF(#REF!="高所又は地下作業",0.1,IF(#REF!="錯綜場所作業",0.3,IF(#REF!="複雑な制約のある作業",0.4,IF(#REF!="単純な制約のある作業",0.2,0))))))</f>
        <v>#REF!</v>
      </c>
      <c r="M4495" s="260" t="e">
        <f t="shared" si="278"/>
        <v>#REF!</v>
      </c>
    </row>
    <row r="4496" spans="2:13" s="254" customFormat="1" ht="27.75" customHeight="1" x14ac:dyDescent="0.2">
      <c r="B4496" s="536" t="s">
        <v>81</v>
      </c>
      <c r="C4496" s="537"/>
      <c r="D4496" s="265"/>
      <c r="E4496" s="224" t="s">
        <v>245</v>
      </c>
      <c r="F4496" s="258" t="e">
        <f>IF(#REF!&gt;=1,IF(#REF!&gt;=1,#REF!),IF(#REF!&gt;=0,"",))</f>
        <v>#REF!</v>
      </c>
      <c r="G4496" s="241" t="e">
        <f>保全管理データ!N7751</f>
        <v>#REF!</v>
      </c>
      <c r="H4496" s="259" t="e">
        <f>IF(#REF!="無","",IF(#REF!="","",IF(#REF!="悪環境における作業",0.2,IF(#REF!="高所又は地下作業",0.1,IF(#REF!="錯綜場所作業",0.3,IF(#REF!="複雑な制約のある作業",0.4,IF(#REF!="単純な制約のある作業",0.2,0)))))))</f>
        <v>#REF!</v>
      </c>
      <c r="I4496" s="260" t="e">
        <f t="shared" si="277"/>
        <v>#REF!</v>
      </c>
      <c r="J4496" s="258" t="e">
        <f>IF(#REF!&gt;=1,IF(#REF!&gt;=1,#REF!),IF(#REF!&gt;=0,"",))</f>
        <v>#REF!</v>
      </c>
      <c r="K4496" s="241" t="e">
        <f>保全管理データ!N7778</f>
        <v>#REF!</v>
      </c>
      <c r="L4496" s="259" t="e">
        <f>IF(#REF!="","",IF(#REF!="悪環境における作業",0.2,IF(#REF!="高所又は地下作業",0.1,IF(#REF!="錯綜場所作業",0.3,IF(#REF!="複雑な制約のある作業",0.4,IF(#REF!="単純な制約のある作業",0.2,0))))))</f>
        <v>#REF!</v>
      </c>
      <c r="M4496" s="260" t="e">
        <f t="shared" si="278"/>
        <v>#REF!</v>
      </c>
    </row>
    <row r="4497" spans="2:13" s="254" customFormat="1" ht="27.75" customHeight="1" x14ac:dyDescent="0.2">
      <c r="B4497" s="536" t="s">
        <v>267</v>
      </c>
      <c r="C4497" s="537"/>
      <c r="D4497" s="265"/>
      <c r="E4497" s="224" t="s">
        <v>247</v>
      </c>
      <c r="F4497" s="258" t="e">
        <f>IF(#REF!&gt;=1,IF(#REF!&gt;=1,#REF!),IF(#REF!&gt;=0,"",))</f>
        <v>#REF!</v>
      </c>
      <c r="G4497" s="241" t="e">
        <f>保全管理データ!N7752</f>
        <v>#REF!</v>
      </c>
      <c r="H4497" s="259" t="e">
        <f>IF(#REF!="無","",IF(#REF!="","",IF(#REF!="悪環境における作業",0.2,IF(#REF!="高所又は地下作業",0.1,IF(#REF!="錯綜場所作業",0.3,IF(#REF!="複雑な制約のある作業",0.4,IF(#REF!="単純な制約のある作業",0.2,0)))))))</f>
        <v>#REF!</v>
      </c>
      <c r="I4497" s="260" t="e">
        <f t="shared" si="277"/>
        <v>#REF!</v>
      </c>
      <c r="J4497" s="258" t="e">
        <f>IF(#REF!&gt;=1,IF(#REF!&gt;=1,#REF!),IF(#REF!&gt;=0,"",))</f>
        <v>#REF!</v>
      </c>
      <c r="K4497" s="241" t="e">
        <f>保全管理データ!N7779</f>
        <v>#REF!</v>
      </c>
      <c r="L4497" s="259" t="e">
        <f>IF(#REF!="","",IF(#REF!="悪環境における作業",0.2,IF(#REF!="高所又は地下作業",0.1,IF(#REF!="錯綜場所作業",0.3,IF(#REF!="複雑な制約のある作業",0.4,IF(#REF!="単純な制約のある作業",0.2,0))))))</f>
        <v>#REF!</v>
      </c>
      <c r="M4497" s="260" t="e">
        <f t="shared" si="278"/>
        <v>#REF!</v>
      </c>
    </row>
    <row r="4498" spans="2:13" s="254" customFormat="1" ht="27.75" customHeight="1" x14ac:dyDescent="0.2">
      <c r="B4498" s="536" t="s">
        <v>268</v>
      </c>
      <c r="C4498" s="537"/>
      <c r="D4498" s="265"/>
      <c r="E4498" s="224" t="s">
        <v>246</v>
      </c>
      <c r="F4498" s="258" t="e">
        <f>IF(#REF!&gt;=1,IF(#REF!&gt;=1,#REF!),IF(#REF!&gt;=0,"",))</f>
        <v>#REF!</v>
      </c>
      <c r="G4498" s="241" t="e">
        <f>保全管理データ!N7753</f>
        <v>#REF!</v>
      </c>
      <c r="H4498" s="259" t="e">
        <f>IF(#REF!="無","",IF(#REF!="","",IF(#REF!="悪環境における作業",0.2,IF(#REF!="高所又は地下作業",0.1,IF(#REF!="錯綜場所作業",0.3,IF(#REF!="複雑な制約のある作業",0.4,IF(#REF!="単純な制約のある作業",0.2,0)))))))</f>
        <v>#REF!</v>
      </c>
      <c r="I4498" s="260" t="e">
        <f t="shared" si="277"/>
        <v>#REF!</v>
      </c>
      <c r="J4498" s="258" t="e">
        <f>IF(#REF!&gt;=1,IF(#REF!&gt;=1,#REF!),IF(#REF!&gt;=0,"",))</f>
        <v>#REF!</v>
      </c>
      <c r="K4498" s="241" t="e">
        <f>保全管理データ!N7780</f>
        <v>#REF!</v>
      </c>
      <c r="L4498" s="259" t="e">
        <f>IF(#REF!="","",IF(#REF!="悪環境における作業",0.2,IF(#REF!="高所又は地下作業",0.1,IF(#REF!="錯綜場所作業",0.3,IF(#REF!="複雑な制約のある作業",0.4,IF(#REF!="単純な制約のある作業",0.2,0))))))</f>
        <v>#REF!</v>
      </c>
      <c r="M4498" s="260" t="e">
        <f t="shared" si="278"/>
        <v>#REF!</v>
      </c>
    </row>
    <row r="4499" spans="2:13" s="254" customFormat="1" ht="27.75" customHeight="1" thickBot="1" x14ac:dyDescent="0.25">
      <c r="B4499" s="538" t="s">
        <v>269</v>
      </c>
      <c r="C4499" s="539"/>
      <c r="D4499" s="266"/>
      <c r="E4499" s="252" t="s">
        <v>245</v>
      </c>
      <c r="F4499" s="261" t="e">
        <f>IF(#REF!&gt;=1,IF(#REF!&gt;=1,#REF!),IF(#REF!&gt;=0,"",))</f>
        <v>#REF!</v>
      </c>
      <c r="G4499" s="245" t="e">
        <f>保全管理データ!N7754</f>
        <v>#REF!</v>
      </c>
      <c r="H4499" s="259" t="e">
        <f>IF(#REF!="無","",IF(#REF!="","",IF(#REF!="悪環境における作業",0.2,IF(#REF!="高所又は地下作業",0.1,IF(#REF!="錯綜場所作業",0.3,IF(#REF!="複雑な制約のある作業",0.4,IF(#REF!="単純な制約のある作業",0.2,0)))))))</f>
        <v>#REF!</v>
      </c>
      <c r="I4499" s="260" t="e">
        <f t="shared" si="277"/>
        <v>#REF!</v>
      </c>
      <c r="J4499" s="261" t="e">
        <f>IF(#REF!&gt;=1,IF(#REF!&gt;=1,#REF!),IF(#REF!&gt;=0,"",))</f>
        <v>#REF!</v>
      </c>
      <c r="K4499" s="245" t="e">
        <f>保全管理データ!N7781</f>
        <v>#REF!</v>
      </c>
      <c r="L4499" s="262" t="e">
        <f>IF(#REF!="","",IF(#REF!="悪環境における作業",0.2,IF(#REF!="高所又は地下作業",0.1,IF(#REF!="錯綜場所作業",0.3,IF(#REF!="複雑な制約のある作業",0.4,IF(#REF!="単純な制約のある作業",0.2,0))))))</f>
        <v>#REF!</v>
      </c>
      <c r="M4499" s="260" t="e">
        <f t="shared" si="278"/>
        <v>#REF!</v>
      </c>
    </row>
    <row r="4500" spans="2:13" s="254" customFormat="1" ht="27.75" customHeight="1" thickBot="1" x14ac:dyDescent="0.25">
      <c r="B4500" s="532" t="s">
        <v>190</v>
      </c>
      <c r="C4500" s="532"/>
      <c r="D4500" s="532"/>
      <c r="E4500" s="532"/>
      <c r="F4500" s="533" t="e">
        <f>SUM(I4476:I4499)</f>
        <v>#REF!</v>
      </c>
      <c r="G4500" s="534"/>
      <c r="H4500" s="534"/>
      <c r="I4500" s="535"/>
      <c r="J4500" s="533" t="e">
        <f>IF(SUM(J4476:J4499)=0,"0.00",SUM(M4476:M4499))</f>
        <v>#REF!</v>
      </c>
      <c r="K4500" s="534"/>
      <c r="L4500" s="534"/>
      <c r="M4500" s="535"/>
    </row>
    <row r="4501" spans="2:13" s="254" customFormat="1" ht="27.75" customHeight="1" thickBot="1" x14ac:dyDescent="0.25">
      <c r="B4501" s="532" t="s">
        <v>97</v>
      </c>
      <c r="C4501" s="532"/>
      <c r="D4501" s="532"/>
      <c r="E4501" s="532"/>
      <c r="F4501" s="533" t="e">
        <f>IF(#REF!="５年以下","0",IF(#REF!="５年～１０年",0.1,IF(#REF!="１０年以上",0.15)))</f>
        <v>#REF!</v>
      </c>
      <c r="G4501" s="534"/>
      <c r="H4501" s="534"/>
      <c r="I4501" s="534"/>
      <c r="J4501" s="534"/>
      <c r="K4501" s="534"/>
      <c r="L4501" s="534"/>
      <c r="M4501" s="535"/>
    </row>
    <row r="4502" spans="2:13" s="254" customFormat="1" ht="27.75" customHeight="1" thickBot="1" x14ac:dyDescent="0.25">
      <c r="B4502" s="533" t="s">
        <v>273</v>
      </c>
      <c r="C4502" s="534"/>
      <c r="D4502" s="534"/>
      <c r="E4502" s="535"/>
      <c r="F4502" s="533" t="e">
        <f>F4500*(1+F4501)</f>
        <v>#REF!</v>
      </c>
      <c r="G4502" s="534"/>
      <c r="H4502" s="534"/>
      <c r="I4502" s="534"/>
      <c r="J4502" s="533" t="e">
        <f>J4500*(1+F4501)</f>
        <v>#REF!</v>
      </c>
      <c r="K4502" s="534"/>
      <c r="L4502" s="534"/>
      <c r="M4502" s="535"/>
    </row>
    <row r="4503" spans="2:13" s="254" customFormat="1" ht="27.75" customHeight="1" thickBot="1" x14ac:dyDescent="0.25">
      <c r="B4503" s="532" t="s">
        <v>191</v>
      </c>
      <c r="C4503" s="532"/>
      <c r="D4503" s="532"/>
      <c r="E4503" s="532"/>
      <c r="F4503" s="533" t="e">
        <f>#REF!*(#REF!*#REF!+#REF!*#REF!)</f>
        <v>#REF!</v>
      </c>
      <c r="G4503" s="534"/>
      <c r="H4503" s="535"/>
      <c r="I4503" s="532" t="e">
        <f>#REF!</f>
        <v>#REF!</v>
      </c>
      <c r="J4503" s="533"/>
      <c r="K4503" s="263" t="s">
        <v>230</v>
      </c>
      <c r="L4503" s="535" t="e">
        <f>B4474</f>
        <v>#REF!</v>
      </c>
      <c r="M4503" s="532"/>
    </row>
    <row r="4504" spans="2:13" s="254" customFormat="1" ht="45" customHeight="1" thickBot="1" x14ac:dyDescent="0.25">
      <c r="B4504" s="253"/>
      <c r="C4504" s="253"/>
      <c r="D4504" s="253"/>
      <c r="E4504" s="253"/>
      <c r="F4504" s="253"/>
      <c r="G4504" s="253"/>
      <c r="H4504" s="253"/>
      <c r="I4504" s="253"/>
      <c r="J4504" s="253"/>
      <c r="K4504" s="253"/>
      <c r="L4504" s="253"/>
      <c r="M4504" s="253"/>
    </row>
    <row r="4505" spans="2:13" s="254" customFormat="1" ht="27.75" customHeight="1" thickBot="1" x14ac:dyDescent="0.25">
      <c r="B4505" s="542" t="s">
        <v>128</v>
      </c>
      <c r="C4505" s="543"/>
      <c r="D4505" s="543"/>
      <c r="E4505" s="544"/>
      <c r="F4505" s="253"/>
      <c r="G4505" s="253"/>
      <c r="H4505" s="253"/>
      <c r="I4505" s="253"/>
      <c r="J4505" s="253"/>
      <c r="K4505" s="253"/>
      <c r="L4505" s="253"/>
      <c r="M4505" s="253"/>
    </row>
    <row r="4506" spans="2:13" s="254" customFormat="1" ht="27.75" customHeight="1" x14ac:dyDescent="0.2">
      <c r="B4506" s="545" t="e">
        <f>#REF!</f>
        <v>#REF!</v>
      </c>
      <c r="C4506" s="546"/>
      <c r="D4506" s="547"/>
      <c r="E4506" s="548"/>
      <c r="F4506" s="552" t="s">
        <v>240</v>
      </c>
      <c r="G4506" s="553"/>
      <c r="H4506" s="553"/>
      <c r="I4506" s="554"/>
      <c r="J4506" s="552" t="s">
        <v>239</v>
      </c>
      <c r="K4506" s="553"/>
      <c r="L4506" s="553"/>
      <c r="M4506" s="554"/>
    </row>
    <row r="4507" spans="2:13" s="254" customFormat="1" ht="27.75" customHeight="1" thickBot="1" x14ac:dyDescent="0.25">
      <c r="B4507" s="549"/>
      <c r="C4507" s="550"/>
      <c r="D4507" s="550"/>
      <c r="E4507" s="551"/>
      <c r="F4507" s="255" t="s">
        <v>149</v>
      </c>
      <c r="G4507" s="256" t="s">
        <v>151</v>
      </c>
      <c r="H4507" s="256" t="s">
        <v>96</v>
      </c>
      <c r="I4507" s="257" t="s">
        <v>150</v>
      </c>
      <c r="J4507" s="255" t="s">
        <v>149</v>
      </c>
      <c r="K4507" s="256" t="s">
        <v>151</v>
      </c>
      <c r="L4507" s="256" t="s">
        <v>96</v>
      </c>
      <c r="M4507" s="257" t="s">
        <v>150</v>
      </c>
    </row>
    <row r="4508" spans="2:13" s="254" customFormat="1" ht="27.75" customHeight="1" thickTop="1" x14ac:dyDescent="0.2">
      <c r="B4508" s="540" t="s">
        <v>241</v>
      </c>
      <c r="C4508" s="541"/>
      <c r="D4508" s="264"/>
      <c r="E4508" s="237" t="s">
        <v>242</v>
      </c>
      <c r="F4508" s="258" t="e">
        <f>IF(#REF!&gt;=1,IF(#REF!&gt;=1,#REF!),IF(#REF!&gt;=0,"",))</f>
        <v>#REF!</v>
      </c>
      <c r="G4508" s="241" t="e">
        <f>保全管理データ!N7787</f>
        <v>#REF!</v>
      </c>
      <c r="H4508" s="259" t="e">
        <f>IF(#REF!="無","",IF(#REF!="","",IF(#REF!="悪環境における作業",0.2,IF(#REF!="高所又は地下作業",0.1,IF(#REF!="錯綜場所作業",0.3,IF(#REF!="複雑な制約のある作業",0.4,IF(#REF!="単純な制約のある作業",0.2,0)))))))</f>
        <v>#REF!</v>
      </c>
      <c r="I4508" s="260" t="e">
        <f>IF(F4508="","",F4508*G4508*(1+IF(H4508="",0,H4508)))</f>
        <v>#REF!</v>
      </c>
      <c r="J4508" s="258" t="e">
        <f>IF(#REF!&gt;=1,IF(#REF!&gt;=1,#REF!),IF(#REF!&gt;=0,"",))</f>
        <v>#REF!</v>
      </c>
      <c r="K4508" s="241" t="e">
        <f>保全管理データ!N7814</f>
        <v>#REF!</v>
      </c>
      <c r="L4508" s="259" t="e">
        <f>IF(#REF!="","",IF(#REF!="悪環境における作業",0.2,IF(#REF!="高所又は地下作業",0.1,IF(#REF!="錯綜場所作業",0.3,IF(#REF!="複雑な制約のある作業",0.4,IF(#REF!="単純な制約のある作業",0.2,0))))))</f>
        <v>#REF!</v>
      </c>
      <c r="M4508" s="260" t="e">
        <f>IF(J4508="","",J4508*K4508*(1+IF(L4508="",0,L4508)))</f>
        <v>#REF!</v>
      </c>
    </row>
    <row r="4509" spans="2:13" s="254" customFormat="1" ht="27.75" customHeight="1" x14ac:dyDescent="0.2">
      <c r="B4509" s="536" t="s">
        <v>243</v>
      </c>
      <c r="C4509" s="537"/>
      <c r="D4509" s="265"/>
      <c r="E4509" s="224" t="s">
        <v>242</v>
      </c>
      <c r="F4509" s="258" t="e">
        <f>IF(#REF!&gt;=1,IF(#REF!&gt;=1,#REF!),IF(#REF!&gt;=0,"",))</f>
        <v>#REF!</v>
      </c>
      <c r="G4509" s="241" t="e">
        <f>保全管理データ!N7788</f>
        <v>#REF!</v>
      </c>
      <c r="H4509" s="259" t="e">
        <f>IF(#REF!="無","",IF(#REF!="","",IF(#REF!="悪環境における作業",0.2,IF(#REF!="高所又は地下作業",0.1,IF(#REF!="錯綜場所作業",0.3,IF(#REF!="複雑な制約のある作業",0.4,IF(#REF!="単純な制約のある作業",0.2,0)))))))</f>
        <v>#REF!</v>
      </c>
      <c r="I4509" s="260" t="e">
        <f t="shared" ref="I4509:I4531" si="279">IF(F4509="","",F4509*G4509*(1+IF(H4509="",0,H4509)))</f>
        <v>#REF!</v>
      </c>
      <c r="J4509" s="258" t="e">
        <f>IF(#REF!&gt;=1,IF(#REF!&gt;=1,#REF!),IF(#REF!&gt;=0,"",))</f>
        <v>#REF!</v>
      </c>
      <c r="K4509" s="241" t="e">
        <f>保全管理データ!N7815</f>
        <v>#REF!</v>
      </c>
      <c r="L4509" s="259" t="e">
        <f>IF(#REF!="","",IF(#REF!="悪環境における作業",0.2,IF(#REF!="高所又は地下作業",0.1,IF(#REF!="錯綜場所作業",0.3,IF(#REF!="複雑な制約のある作業",0.4,IF(#REF!="単純な制約のある作業",0.2,0))))))</f>
        <v>#REF!</v>
      </c>
      <c r="M4509" s="260" t="e">
        <f t="shared" ref="M4509:M4531" si="280">IF(J4509="","",J4509*K4509*(1+IF(L4509="",0,L4509)))</f>
        <v>#REF!</v>
      </c>
    </row>
    <row r="4510" spans="2:13" s="254" customFormat="1" ht="27.75" customHeight="1" x14ac:dyDescent="0.2">
      <c r="B4510" s="536" t="s">
        <v>249</v>
      </c>
      <c r="C4510" s="537"/>
      <c r="D4510" s="265"/>
      <c r="E4510" s="224" t="s">
        <v>244</v>
      </c>
      <c r="F4510" s="258" t="e">
        <f>IF(#REF!&gt;=1,IF(#REF!&gt;=1,#REF!),IF(#REF!&gt;=0,"",))</f>
        <v>#REF!</v>
      </c>
      <c r="G4510" s="241" t="e">
        <f>保全管理データ!N7789</f>
        <v>#REF!</v>
      </c>
      <c r="H4510" s="259" t="e">
        <f>IF(#REF!="無","",IF(#REF!="","",IF(#REF!="悪環境における作業",0.2,IF(#REF!="高所又は地下作業",0.1,IF(#REF!="錯綜場所作業",0.3,IF(#REF!="複雑な制約のある作業",0.4,IF(#REF!="単純な制約のある作業",0.2,0)))))))</f>
        <v>#REF!</v>
      </c>
      <c r="I4510" s="260" t="e">
        <f t="shared" si="279"/>
        <v>#REF!</v>
      </c>
      <c r="J4510" s="258" t="e">
        <f>IF(#REF!&gt;=1,IF(#REF!&gt;=1,#REF!),IF(#REF!&gt;=0,"",))</f>
        <v>#REF!</v>
      </c>
      <c r="K4510" s="241" t="e">
        <f>保全管理データ!N7816</f>
        <v>#REF!</v>
      </c>
      <c r="L4510" s="259" t="e">
        <f>IF(#REF!="","",IF(#REF!="悪環境における作業",0.2,IF(#REF!="高所又は地下作業",0.1,IF(#REF!="錯綜場所作業",0.3,IF(#REF!="複雑な制約のある作業",0.4,IF(#REF!="単純な制約のある作業",0.2,0))))))</f>
        <v>#REF!</v>
      </c>
      <c r="M4510" s="260" t="e">
        <f t="shared" si="280"/>
        <v>#REF!</v>
      </c>
    </row>
    <row r="4511" spans="2:13" s="254" customFormat="1" ht="27.75" customHeight="1" x14ac:dyDescent="0.2">
      <c r="B4511" s="536" t="s">
        <v>250</v>
      </c>
      <c r="C4511" s="537"/>
      <c r="D4511" s="265"/>
      <c r="E4511" s="224" t="s">
        <v>244</v>
      </c>
      <c r="F4511" s="258" t="e">
        <f>IF(#REF!&gt;=1,IF(#REF!&gt;=1,#REF!),IF(#REF!&gt;=0,"",))</f>
        <v>#REF!</v>
      </c>
      <c r="G4511" s="241" t="e">
        <f>保全管理データ!N7790</f>
        <v>#REF!</v>
      </c>
      <c r="H4511" s="259" t="e">
        <f>IF(#REF!="無","",IF(#REF!="","",IF(#REF!="悪環境における作業",0.2,IF(#REF!="高所又は地下作業",0.1,IF(#REF!="錯綜場所作業",0.3,IF(#REF!="複雑な制約のある作業",0.4,IF(#REF!="単純な制約のある作業",0.2,0)))))))</f>
        <v>#REF!</v>
      </c>
      <c r="I4511" s="260" t="e">
        <f t="shared" si="279"/>
        <v>#REF!</v>
      </c>
      <c r="J4511" s="258" t="e">
        <f>IF(#REF!&gt;=1,IF(#REF!&gt;=1,#REF!),IF(#REF!&gt;=0,"",))</f>
        <v>#REF!</v>
      </c>
      <c r="K4511" s="241" t="e">
        <f>保全管理データ!N7817</f>
        <v>#REF!</v>
      </c>
      <c r="L4511" s="259" t="e">
        <f>IF(#REF!="","",IF(#REF!="悪環境における作業",0.2,IF(#REF!="高所又は地下作業",0.1,IF(#REF!="錯綜場所作業",0.3,IF(#REF!="複雑な制約のある作業",0.4,IF(#REF!="単純な制約のある作業",0.2,0))))))</f>
        <v>#REF!</v>
      </c>
      <c r="M4511" s="260" t="e">
        <f t="shared" si="280"/>
        <v>#REF!</v>
      </c>
    </row>
    <row r="4512" spans="2:13" s="254" customFormat="1" ht="27.75" customHeight="1" x14ac:dyDescent="0.2">
      <c r="B4512" s="536" t="s">
        <v>251</v>
      </c>
      <c r="C4512" s="537"/>
      <c r="D4512" s="265"/>
      <c r="E4512" s="224" t="s">
        <v>242</v>
      </c>
      <c r="F4512" s="258" t="e">
        <f>IF(#REF!&gt;=1,IF(#REF!&gt;=1,#REF!),IF(#REF!&gt;=0,"",))</f>
        <v>#REF!</v>
      </c>
      <c r="G4512" s="241" t="e">
        <f>保全管理データ!N7791</f>
        <v>#REF!</v>
      </c>
      <c r="H4512" s="259" t="e">
        <f>IF(#REF!="無","",IF(#REF!="","",IF(#REF!="悪環境における作業",0.2,IF(#REF!="高所又は地下作業",0.1,IF(#REF!="錯綜場所作業",0.3,IF(#REF!="複雑な制約のある作業",0.4,IF(#REF!="単純な制約のある作業",0.2,0)))))))</f>
        <v>#REF!</v>
      </c>
      <c r="I4512" s="260" t="e">
        <f t="shared" si="279"/>
        <v>#REF!</v>
      </c>
      <c r="J4512" s="258" t="e">
        <f>IF(#REF!&gt;=1,IF(#REF!&gt;=1,#REF!),IF(#REF!&gt;=0,"",))</f>
        <v>#REF!</v>
      </c>
      <c r="K4512" s="241" t="e">
        <f>保全管理データ!N7818</f>
        <v>#REF!</v>
      </c>
      <c r="L4512" s="259" t="e">
        <f>IF(#REF!="","",IF(#REF!="悪環境における作業",0.2,IF(#REF!="高所又は地下作業",0.1,IF(#REF!="錯綜場所作業",0.3,IF(#REF!="複雑な制約のある作業",0.4,IF(#REF!="単純な制約のある作業",0.2,0))))))</f>
        <v>#REF!</v>
      </c>
      <c r="M4512" s="260" t="e">
        <f t="shared" si="280"/>
        <v>#REF!</v>
      </c>
    </row>
    <row r="4513" spans="2:13" s="254" customFormat="1" ht="27.75" customHeight="1" x14ac:dyDescent="0.2">
      <c r="B4513" s="536" t="s">
        <v>252</v>
      </c>
      <c r="C4513" s="537"/>
      <c r="D4513" s="265"/>
      <c r="E4513" s="224" t="s">
        <v>244</v>
      </c>
      <c r="F4513" s="258" t="e">
        <f>IF(#REF!&gt;=1,IF(#REF!&gt;=1,#REF!),IF(#REF!&gt;=0,"",))</f>
        <v>#REF!</v>
      </c>
      <c r="G4513" s="241" t="e">
        <f>保全管理データ!N7792</f>
        <v>#REF!</v>
      </c>
      <c r="H4513" s="259" t="e">
        <f>IF(#REF!="無","",IF(#REF!="","",IF(#REF!="悪環境における作業",0.2,IF(#REF!="高所又は地下作業",0.1,IF(#REF!="錯綜場所作業",0.3,IF(#REF!="複雑な制約のある作業",0.4,IF(#REF!="単純な制約のある作業",0.2,0)))))))</f>
        <v>#REF!</v>
      </c>
      <c r="I4513" s="260" t="e">
        <f t="shared" si="279"/>
        <v>#REF!</v>
      </c>
      <c r="J4513" s="258" t="e">
        <f>IF(#REF!&gt;=1,IF(#REF!&gt;=1,#REF!),IF(#REF!&gt;=0,"",))</f>
        <v>#REF!</v>
      </c>
      <c r="K4513" s="241" t="e">
        <f>保全管理データ!N7819</f>
        <v>#REF!</v>
      </c>
      <c r="L4513" s="259" t="e">
        <f>IF(#REF!="","",IF(#REF!="悪環境における作業",0.2,IF(#REF!="高所又は地下作業",0.1,IF(#REF!="錯綜場所作業",0.3,IF(#REF!="複雑な制約のある作業",0.4,IF(#REF!="単純な制約のある作業",0.2,0))))))</f>
        <v>#REF!</v>
      </c>
      <c r="M4513" s="260" t="e">
        <f t="shared" si="280"/>
        <v>#REF!</v>
      </c>
    </row>
    <row r="4514" spans="2:13" s="254" customFormat="1" ht="27.75" customHeight="1" x14ac:dyDescent="0.2">
      <c r="B4514" s="536" t="s">
        <v>253</v>
      </c>
      <c r="C4514" s="537"/>
      <c r="D4514" s="265"/>
      <c r="E4514" s="224" t="s">
        <v>242</v>
      </c>
      <c r="F4514" s="258" t="e">
        <f>IF(#REF!&gt;=1,IF(#REF!&gt;=1,#REF!),IF(#REF!&gt;=0,"",))</f>
        <v>#REF!</v>
      </c>
      <c r="G4514" s="241" t="e">
        <f>保全管理データ!N7793</f>
        <v>#REF!</v>
      </c>
      <c r="H4514" s="259" t="e">
        <f>IF(#REF!="無","",IF(#REF!="","",IF(#REF!="悪環境における作業",0.2,IF(#REF!="高所又は地下作業",0.1,IF(#REF!="錯綜場所作業",0.3,IF(#REF!="複雑な制約のある作業",0.4,IF(#REF!="単純な制約のある作業",0.2,0)))))))</f>
        <v>#REF!</v>
      </c>
      <c r="I4514" s="260" t="e">
        <f t="shared" si="279"/>
        <v>#REF!</v>
      </c>
      <c r="J4514" s="258" t="e">
        <f>IF(#REF!&gt;=1,IF(#REF!&gt;=1,#REF!),IF(#REF!&gt;=0,"",))</f>
        <v>#REF!</v>
      </c>
      <c r="K4514" s="241" t="e">
        <f>保全管理データ!N7820</f>
        <v>#REF!</v>
      </c>
      <c r="L4514" s="259" t="e">
        <f>IF(#REF!="","",IF(#REF!="悪環境における作業",0.2,IF(#REF!="高所又は地下作業",0.1,IF(#REF!="錯綜場所作業",0.3,IF(#REF!="複雑な制約のある作業",0.4,IF(#REF!="単純な制約のある作業",0.2,0))))))</f>
        <v>#REF!</v>
      </c>
      <c r="M4514" s="260" t="e">
        <f t="shared" si="280"/>
        <v>#REF!</v>
      </c>
    </row>
    <row r="4515" spans="2:13" s="254" customFormat="1" ht="27.75" customHeight="1" x14ac:dyDescent="0.2">
      <c r="B4515" s="536" t="s">
        <v>254</v>
      </c>
      <c r="C4515" s="537"/>
      <c r="D4515" s="265"/>
      <c r="E4515" s="224" t="s">
        <v>242</v>
      </c>
      <c r="F4515" s="258" t="e">
        <f>IF(#REF!&gt;=1,IF(#REF!&gt;=1,#REF!),IF(#REF!&gt;=0,"",))</f>
        <v>#REF!</v>
      </c>
      <c r="G4515" s="241" t="e">
        <f>保全管理データ!N7794</f>
        <v>#REF!</v>
      </c>
      <c r="H4515" s="259" t="e">
        <f>IF(#REF!="無","",IF(#REF!="","",IF(#REF!="悪環境における作業",0.2,IF(#REF!="高所又は地下作業",0.1,IF(#REF!="錯綜場所作業",0.3,IF(#REF!="複雑な制約のある作業",0.4,IF(#REF!="単純な制約のある作業",0.2,0)))))))</f>
        <v>#REF!</v>
      </c>
      <c r="I4515" s="260" t="e">
        <f t="shared" si="279"/>
        <v>#REF!</v>
      </c>
      <c r="J4515" s="258" t="e">
        <f>IF(#REF!&gt;=1,IF(#REF!&gt;=1,#REF!),IF(#REF!&gt;=0,"",))</f>
        <v>#REF!</v>
      </c>
      <c r="K4515" s="241" t="e">
        <f>保全管理データ!N7821</f>
        <v>#REF!</v>
      </c>
      <c r="L4515" s="259" t="e">
        <f>IF(#REF!="","",IF(#REF!="悪環境における作業",0.2,IF(#REF!="高所又は地下作業",0.1,IF(#REF!="錯綜場所作業",0.3,IF(#REF!="複雑な制約のある作業",0.4,IF(#REF!="単純な制約のある作業",0.2,0))))))</f>
        <v>#REF!</v>
      </c>
      <c r="M4515" s="260" t="e">
        <f t="shared" si="280"/>
        <v>#REF!</v>
      </c>
    </row>
    <row r="4516" spans="2:13" s="254" customFormat="1" ht="27.75" customHeight="1" x14ac:dyDescent="0.2">
      <c r="B4516" s="536" t="s">
        <v>255</v>
      </c>
      <c r="C4516" s="537"/>
      <c r="D4516" s="265"/>
      <c r="E4516" s="224" t="s">
        <v>245</v>
      </c>
      <c r="F4516" s="258" t="e">
        <f>IF(#REF!&gt;=1,IF(#REF!&gt;=1,#REF!),IF(#REF!&gt;=0,"",))</f>
        <v>#REF!</v>
      </c>
      <c r="G4516" s="241" t="e">
        <f>保全管理データ!N7795</f>
        <v>#REF!</v>
      </c>
      <c r="H4516" s="259" t="e">
        <f>IF(#REF!="無","",IF(#REF!="","",IF(#REF!="悪環境における作業",0.2,IF(#REF!="高所又は地下作業",0.1,IF(#REF!="錯綜場所作業",0.3,IF(#REF!="複雑な制約のある作業",0.4,IF(#REF!="単純な制約のある作業",0.2,0)))))))</f>
        <v>#REF!</v>
      </c>
      <c r="I4516" s="260" t="e">
        <f t="shared" si="279"/>
        <v>#REF!</v>
      </c>
      <c r="J4516" s="258" t="e">
        <f>IF(#REF!&gt;=1,IF(#REF!&gt;=1,#REF!),IF(#REF!&gt;=0,"",))</f>
        <v>#REF!</v>
      </c>
      <c r="K4516" s="241" t="e">
        <f>保全管理データ!N7822</f>
        <v>#REF!</v>
      </c>
      <c r="L4516" s="259" t="e">
        <f>IF(#REF!="","",IF(#REF!="悪環境における作業",0.2,IF(#REF!="高所又は地下作業",0.1,IF(#REF!="錯綜場所作業",0.3,IF(#REF!="複雑な制約のある作業",0.4,IF(#REF!="単純な制約のある作業",0.2,0))))))</f>
        <v>#REF!</v>
      </c>
      <c r="M4516" s="260" t="e">
        <f t="shared" si="280"/>
        <v>#REF!</v>
      </c>
    </row>
    <row r="4517" spans="2:13" s="254" customFormat="1" ht="27.75" customHeight="1" x14ac:dyDescent="0.2">
      <c r="B4517" s="536" t="s">
        <v>256</v>
      </c>
      <c r="C4517" s="537"/>
      <c r="D4517" s="265"/>
      <c r="E4517" s="224" t="s">
        <v>242</v>
      </c>
      <c r="F4517" s="258" t="e">
        <f>IF(#REF!&gt;=1,IF(#REF!&gt;=1,#REF!),IF(#REF!&gt;=0,"",))</f>
        <v>#REF!</v>
      </c>
      <c r="G4517" s="241" t="e">
        <f>保全管理データ!N7796</f>
        <v>#REF!</v>
      </c>
      <c r="H4517" s="259" t="e">
        <f>IF(#REF!="無","",IF(#REF!="","",IF(#REF!="悪環境における作業",0.2,IF(#REF!="高所又は地下作業",0.1,IF(#REF!="錯綜場所作業",0.3,IF(#REF!="複雑な制約のある作業",0.4,IF(#REF!="単純な制約のある作業",0.2,0)))))))</f>
        <v>#REF!</v>
      </c>
      <c r="I4517" s="260" t="e">
        <f t="shared" si="279"/>
        <v>#REF!</v>
      </c>
      <c r="J4517" s="258" t="e">
        <f>IF(#REF!&gt;=1,IF(#REF!&gt;=1,#REF!),IF(#REF!&gt;=0,"",))</f>
        <v>#REF!</v>
      </c>
      <c r="K4517" s="241" t="e">
        <f>保全管理データ!N7823</f>
        <v>#REF!</v>
      </c>
      <c r="L4517" s="259" t="e">
        <f>IF(#REF!="","",IF(#REF!="悪環境における作業",0.2,IF(#REF!="高所又は地下作業",0.1,IF(#REF!="錯綜場所作業",0.3,IF(#REF!="複雑な制約のある作業",0.4,IF(#REF!="単純な制約のある作業",0.2,0))))))</f>
        <v>#REF!</v>
      </c>
      <c r="M4517" s="260" t="e">
        <f t="shared" si="280"/>
        <v>#REF!</v>
      </c>
    </row>
    <row r="4518" spans="2:13" s="254" customFormat="1" ht="27.75" customHeight="1" x14ac:dyDescent="0.2">
      <c r="B4518" s="536" t="s">
        <v>257</v>
      </c>
      <c r="C4518" s="537"/>
      <c r="D4518" s="265"/>
      <c r="E4518" s="224" t="s">
        <v>245</v>
      </c>
      <c r="F4518" s="258" t="e">
        <f>IF(#REF!&gt;=1,IF(#REF!&gt;=1,#REF!),IF(#REF!&gt;=0,"",))</f>
        <v>#REF!</v>
      </c>
      <c r="G4518" s="241" t="e">
        <f>保全管理データ!N7797</f>
        <v>#REF!</v>
      </c>
      <c r="H4518" s="259" t="e">
        <f>IF(#REF!="無","",IF(#REF!="","",IF(#REF!="悪環境における作業",0.2,IF(#REF!="高所又は地下作業",0.1,IF(#REF!="錯綜場所作業",0.3,IF(#REF!="複雑な制約のある作業",0.4,IF(#REF!="単純な制約のある作業",0.2,0)))))))</f>
        <v>#REF!</v>
      </c>
      <c r="I4518" s="260" t="e">
        <f t="shared" si="279"/>
        <v>#REF!</v>
      </c>
      <c r="J4518" s="258" t="e">
        <f>IF(#REF!&gt;=1,IF(#REF!&gt;=1,#REF!),IF(#REF!&gt;=0,"",))</f>
        <v>#REF!</v>
      </c>
      <c r="K4518" s="241" t="e">
        <f>保全管理データ!N7824</f>
        <v>#REF!</v>
      </c>
      <c r="L4518" s="259" t="e">
        <f>IF(#REF!="","",IF(#REF!="悪環境における作業",0.2,IF(#REF!="高所又は地下作業",0.1,IF(#REF!="錯綜場所作業",0.3,IF(#REF!="複雑な制約のある作業",0.4,IF(#REF!="単純な制約のある作業",0.2,0))))))</f>
        <v>#REF!</v>
      </c>
      <c r="M4518" s="260" t="e">
        <f t="shared" si="280"/>
        <v>#REF!</v>
      </c>
    </row>
    <row r="4519" spans="2:13" s="254" customFormat="1" ht="27.75" customHeight="1" x14ac:dyDescent="0.2">
      <c r="B4519" s="536" t="s">
        <v>258</v>
      </c>
      <c r="C4519" s="537"/>
      <c r="D4519" s="265"/>
      <c r="E4519" s="224" t="s">
        <v>245</v>
      </c>
      <c r="F4519" s="258" t="e">
        <f>IF(#REF!&gt;=1,IF(#REF!&gt;=1,#REF!),IF(#REF!&gt;=0,"",))</f>
        <v>#REF!</v>
      </c>
      <c r="G4519" s="241" t="e">
        <f>保全管理データ!N7798</f>
        <v>#REF!</v>
      </c>
      <c r="H4519" s="259" t="e">
        <f>IF(#REF!="無","",IF(#REF!="","",IF(#REF!="悪環境における作業",0.2,IF(#REF!="高所又は地下作業",0.1,IF(#REF!="錯綜場所作業",0.3,IF(#REF!="複雑な制約のある作業",0.4,IF(#REF!="単純な制約のある作業",0.2,0)))))))</f>
        <v>#REF!</v>
      </c>
      <c r="I4519" s="260" t="e">
        <f t="shared" si="279"/>
        <v>#REF!</v>
      </c>
      <c r="J4519" s="258" t="e">
        <f>IF(#REF!&gt;=1,IF(#REF!&gt;=1,#REF!),IF(#REF!&gt;=0,"",))</f>
        <v>#REF!</v>
      </c>
      <c r="K4519" s="241" t="e">
        <f>保全管理データ!N7825</f>
        <v>#REF!</v>
      </c>
      <c r="L4519" s="259" t="e">
        <f>IF(#REF!="","",IF(#REF!="悪環境における作業",0.2,IF(#REF!="高所又は地下作業",0.1,IF(#REF!="錯綜場所作業",0.3,IF(#REF!="複雑な制約のある作業",0.4,IF(#REF!="単純な制約のある作業",0.2,0))))))</f>
        <v>#REF!</v>
      </c>
      <c r="M4519" s="260" t="e">
        <f t="shared" si="280"/>
        <v>#REF!</v>
      </c>
    </row>
    <row r="4520" spans="2:13" s="254" customFormat="1" ht="27.75" customHeight="1" x14ac:dyDescent="0.2">
      <c r="B4520" s="536" t="s">
        <v>259</v>
      </c>
      <c r="C4520" s="537"/>
      <c r="D4520" s="265"/>
      <c r="E4520" s="224" t="s">
        <v>245</v>
      </c>
      <c r="F4520" s="258" t="e">
        <f>IF(#REF!&gt;=1,IF(#REF!&gt;=1,#REF!),IF(#REF!&gt;=0,"",))</f>
        <v>#REF!</v>
      </c>
      <c r="G4520" s="241" t="e">
        <f>保全管理データ!N7799</f>
        <v>#REF!</v>
      </c>
      <c r="H4520" s="259" t="e">
        <f>IF(#REF!="無","",IF(#REF!="","",IF(#REF!="悪環境における作業",0.2,IF(#REF!="高所又は地下作業",0.1,IF(#REF!="錯綜場所作業",0.3,IF(#REF!="複雑な制約のある作業",0.4,IF(#REF!="単純な制約のある作業",0.2,0)))))))</f>
        <v>#REF!</v>
      </c>
      <c r="I4520" s="260" t="e">
        <f t="shared" si="279"/>
        <v>#REF!</v>
      </c>
      <c r="J4520" s="258" t="e">
        <f>IF(#REF!&gt;=1,IF(#REF!&gt;=1,#REF!),IF(#REF!&gt;=0,"",))</f>
        <v>#REF!</v>
      </c>
      <c r="K4520" s="241" t="e">
        <f>保全管理データ!N7826</f>
        <v>#REF!</v>
      </c>
      <c r="L4520" s="259" t="e">
        <f>IF(#REF!="","",IF(#REF!="悪環境における作業",0.2,IF(#REF!="高所又は地下作業",0.1,IF(#REF!="錯綜場所作業",0.3,IF(#REF!="複雑な制約のある作業",0.4,IF(#REF!="単純な制約のある作業",0.2,0))))))</f>
        <v>#REF!</v>
      </c>
      <c r="M4520" s="260" t="e">
        <f t="shared" si="280"/>
        <v>#REF!</v>
      </c>
    </row>
    <row r="4521" spans="2:13" s="254" customFormat="1" ht="27.75" customHeight="1" x14ac:dyDescent="0.2">
      <c r="B4521" s="536" t="s">
        <v>260</v>
      </c>
      <c r="C4521" s="537"/>
      <c r="D4521" s="265"/>
      <c r="E4521" s="224" t="s">
        <v>248</v>
      </c>
      <c r="F4521" s="258" t="e">
        <f>IF(#REF!&gt;=1,IF(#REF!&gt;=1,#REF!),IF(#REF!&gt;=0,"",))</f>
        <v>#REF!</v>
      </c>
      <c r="G4521" s="241" t="e">
        <f>保全管理データ!N7800</f>
        <v>#REF!</v>
      </c>
      <c r="H4521" s="259" t="e">
        <f>IF(#REF!="無","",IF(#REF!="","",IF(#REF!="悪環境における作業",0.2,IF(#REF!="高所又は地下作業",0.1,IF(#REF!="錯綜場所作業",0.3,IF(#REF!="複雑な制約のある作業",0.4,IF(#REF!="単純な制約のある作業",0.2,0)))))))</f>
        <v>#REF!</v>
      </c>
      <c r="I4521" s="260" t="e">
        <f t="shared" si="279"/>
        <v>#REF!</v>
      </c>
      <c r="J4521" s="258" t="e">
        <f>IF(#REF!&gt;=1,IF(#REF!&gt;=1,#REF!),IF(#REF!&gt;=0,"",))</f>
        <v>#REF!</v>
      </c>
      <c r="K4521" s="241" t="e">
        <f>保全管理データ!N7827</f>
        <v>#REF!</v>
      </c>
      <c r="L4521" s="259" t="e">
        <f>IF(#REF!="","",IF(#REF!="悪環境における作業",0.2,IF(#REF!="高所又は地下作業",0.1,IF(#REF!="錯綜場所作業",0.3,IF(#REF!="複雑な制約のある作業",0.4,IF(#REF!="単純な制約のある作業",0.2,0))))))</f>
        <v>#REF!</v>
      </c>
      <c r="M4521" s="260" t="e">
        <f t="shared" si="280"/>
        <v>#REF!</v>
      </c>
    </row>
    <row r="4522" spans="2:13" s="254" customFormat="1" ht="27.75" customHeight="1" x14ac:dyDescent="0.2">
      <c r="B4522" s="536" t="s">
        <v>261</v>
      </c>
      <c r="C4522" s="537"/>
      <c r="D4522" s="265"/>
      <c r="E4522" s="224" t="s">
        <v>247</v>
      </c>
      <c r="F4522" s="258" t="e">
        <f>IF(#REF!&gt;=1,IF(#REF!&gt;=1,#REF!),IF(#REF!&gt;=0,"",))</f>
        <v>#REF!</v>
      </c>
      <c r="G4522" s="241" t="e">
        <f>保全管理データ!N7801</f>
        <v>#REF!</v>
      </c>
      <c r="H4522" s="259" t="e">
        <f>IF(#REF!="無","",IF(#REF!="","",IF(#REF!="悪環境における作業",0.2,IF(#REF!="高所又は地下作業",0.1,IF(#REF!="錯綜場所作業",0.3,IF(#REF!="複雑な制約のある作業",0.4,IF(#REF!="単純な制約のある作業",0.2,0)))))))</f>
        <v>#REF!</v>
      </c>
      <c r="I4522" s="260" t="e">
        <f t="shared" si="279"/>
        <v>#REF!</v>
      </c>
      <c r="J4522" s="258" t="e">
        <f>IF(#REF!&gt;=1,IF(#REF!&gt;=1,#REF!),IF(#REF!&gt;=0,"",))</f>
        <v>#REF!</v>
      </c>
      <c r="K4522" s="241" t="e">
        <f>保全管理データ!N7828</f>
        <v>#REF!</v>
      </c>
      <c r="L4522" s="259" t="e">
        <f>IF(#REF!="","",IF(#REF!="悪環境における作業",0.2,IF(#REF!="高所又は地下作業",0.1,IF(#REF!="錯綜場所作業",0.3,IF(#REF!="複雑な制約のある作業",0.4,IF(#REF!="単純な制約のある作業",0.2,0))))))</f>
        <v>#REF!</v>
      </c>
      <c r="M4522" s="260" t="e">
        <f t="shared" si="280"/>
        <v>#REF!</v>
      </c>
    </row>
    <row r="4523" spans="2:13" s="254" customFormat="1" ht="27.75" customHeight="1" x14ac:dyDescent="0.2">
      <c r="B4523" s="536" t="s">
        <v>262</v>
      </c>
      <c r="C4523" s="537"/>
      <c r="D4523" s="265"/>
      <c r="E4523" s="224" t="s">
        <v>245</v>
      </c>
      <c r="F4523" s="258" t="e">
        <f>IF(#REF!&gt;=1,IF(#REF!&gt;=1,#REF!),IF(#REF!&gt;=0,"",))</f>
        <v>#REF!</v>
      </c>
      <c r="G4523" s="241" t="e">
        <f>保全管理データ!N7802</f>
        <v>#REF!</v>
      </c>
      <c r="H4523" s="259" t="e">
        <f>IF(#REF!="無","",IF(#REF!="","",IF(#REF!="悪環境における作業",0.2,IF(#REF!="高所又は地下作業",0.1,IF(#REF!="錯綜場所作業",0.3,IF(#REF!="複雑な制約のある作業",0.4,IF(#REF!="単純な制約のある作業",0.2,0)))))))</f>
        <v>#REF!</v>
      </c>
      <c r="I4523" s="260" t="e">
        <f t="shared" si="279"/>
        <v>#REF!</v>
      </c>
      <c r="J4523" s="258" t="e">
        <f>IF(#REF!&gt;=1,IF(#REF!&gt;=1,#REF!),IF(#REF!&gt;=0,"",))</f>
        <v>#REF!</v>
      </c>
      <c r="K4523" s="241" t="e">
        <f>保全管理データ!N7829</f>
        <v>#REF!</v>
      </c>
      <c r="L4523" s="259" t="e">
        <f>IF(#REF!="","",IF(#REF!="悪環境における作業",0.2,IF(#REF!="高所又は地下作業",0.1,IF(#REF!="錯綜場所作業",0.3,IF(#REF!="複雑な制約のある作業",0.4,IF(#REF!="単純な制約のある作業",0.2,0))))))</f>
        <v>#REF!</v>
      </c>
      <c r="M4523" s="260" t="e">
        <f t="shared" si="280"/>
        <v>#REF!</v>
      </c>
    </row>
    <row r="4524" spans="2:13" s="254" customFormat="1" ht="27.75" customHeight="1" x14ac:dyDescent="0.2">
      <c r="B4524" s="536" t="s">
        <v>263</v>
      </c>
      <c r="C4524" s="537"/>
      <c r="D4524" s="265"/>
      <c r="E4524" s="224" t="s">
        <v>245</v>
      </c>
      <c r="F4524" s="258" t="e">
        <f>IF(#REF!&gt;=1,IF(#REF!&gt;=1,#REF!),IF(#REF!&gt;=0,"",))</f>
        <v>#REF!</v>
      </c>
      <c r="G4524" s="241" t="e">
        <f>保全管理データ!N7803</f>
        <v>#REF!</v>
      </c>
      <c r="H4524" s="259" t="e">
        <f>IF(#REF!="無","",IF(#REF!="","",IF(#REF!="悪環境における作業",0.2,IF(#REF!="高所又は地下作業",0.1,IF(#REF!="錯綜場所作業",0.3,IF(#REF!="複雑な制約のある作業",0.4,IF(#REF!="単純な制約のある作業",0.2,0)))))))</f>
        <v>#REF!</v>
      </c>
      <c r="I4524" s="260" t="e">
        <f t="shared" si="279"/>
        <v>#REF!</v>
      </c>
      <c r="J4524" s="258" t="e">
        <f>IF(#REF!&gt;=1,IF(#REF!&gt;=1,#REF!),IF(#REF!&gt;=0,"",))</f>
        <v>#REF!</v>
      </c>
      <c r="K4524" s="241" t="e">
        <f>保全管理データ!N7830</f>
        <v>#REF!</v>
      </c>
      <c r="L4524" s="259" t="e">
        <f>IF(#REF!="","",IF(#REF!="悪環境における作業",0.2,IF(#REF!="高所又は地下作業",0.1,IF(#REF!="錯綜場所作業",0.3,IF(#REF!="複雑な制約のある作業",0.4,IF(#REF!="単純な制約のある作業",0.2,0))))))</f>
        <v>#REF!</v>
      </c>
      <c r="M4524" s="260" t="e">
        <f t="shared" si="280"/>
        <v>#REF!</v>
      </c>
    </row>
    <row r="4525" spans="2:13" s="254" customFormat="1" ht="27.75" customHeight="1" x14ac:dyDescent="0.2">
      <c r="B4525" s="536" t="s">
        <v>264</v>
      </c>
      <c r="C4525" s="537"/>
      <c r="D4525" s="265"/>
      <c r="E4525" s="224" t="s">
        <v>245</v>
      </c>
      <c r="F4525" s="258" t="e">
        <f>IF(#REF!&gt;=1,IF(#REF!&gt;=1,#REF!),IF(#REF!&gt;=0,"",))</f>
        <v>#REF!</v>
      </c>
      <c r="G4525" s="241" t="e">
        <f>保全管理データ!N7804</f>
        <v>#REF!</v>
      </c>
      <c r="H4525" s="259" t="e">
        <f>IF(#REF!="無","",IF(#REF!="","",IF(#REF!="悪環境における作業",0.2,IF(#REF!="高所又は地下作業",0.1,IF(#REF!="錯綜場所作業",0.3,IF(#REF!="複雑な制約のある作業",0.4,IF(#REF!="単純な制約のある作業",0.2,0)))))))</f>
        <v>#REF!</v>
      </c>
      <c r="I4525" s="260" t="e">
        <f t="shared" si="279"/>
        <v>#REF!</v>
      </c>
      <c r="J4525" s="258" t="e">
        <f>IF(#REF!&gt;=1,IF(#REF!&gt;=1,#REF!),IF(#REF!&gt;=0,"",))</f>
        <v>#REF!</v>
      </c>
      <c r="K4525" s="241" t="e">
        <f>保全管理データ!N7831</f>
        <v>#REF!</v>
      </c>
      <c r="L4525" s="259" t="e">
        <f>IF(#REF!="","",IF(#REF!="悪環境における作業",0.2,IF(#REF!="高所又は地下作業",0.1,IF(#REF!="錯綜場所作業",0.3,IF(#REF!="複雑な制約のある作業",0.4,IF(#REF!="単純な制約のある作業",0.2,0))))))</f>
        <v>#REF!</v>
      </c>
      <c r="M4525" s="260" t="e">
        <f t="shared" si="280"/>
        <v>#REF!</v>
      </c>
    </row>
    <row r="4526" spans="2:13" s="254" customFormat="1" ht="27.75" customHeight="1" x14ac:dyDescent="0.2">
      <c r="B4526" s="536" t="s">
        <v>265</v>
      </c>
      <c r="C4526" s="537"/>
      <c r="D4526" s="265"/>
      <c r="E4526" s="224" t="s">
        <v>245</v>
      </c>
      <c r="F4526" s="258" t="e">
        <f>IF(#REF!&gt;=1,IF(#REF!&gt;=1,#REF!),IF(#REF!&gt;=0,"",))</f>
        <v>#REF!</v>
      </c>
      <c r="G4526" s="241" t="e">
        <f>保全管理データ!N7805</f>
        <v>#REF!</v>
      </c>
      <c r="H4526" s="259" t="e">
        <f>IF(#REF!="無","",IF(#REF!="","",IF(#REF!="悪環境における作業",0.2,IF(#REF!="高所又は地下作業",0.1,IF(#REF!="錯綜場所作業",0.3,IF(#REF!="複雑な制約のある作業",0.4,IF(#REF!="単純な制約のある作業",0.2,0)))))))</f>
        <v>#REF!</v>
      </c>
      <c r="I4526" s="260" t="e">
        <f t="shared" si="279"/>
        <v>#REF!</v>
      </c>
      <c r="J4526" s="258" t="e">
        <f>IF(#REF!&gt;=1,IF(#REF!&gt;=1,#REF!),IF(#REF!&gt;=0,"",))</f>
        <v>#REF!</v>
      </c>
      <c r="K4526" s="241" t="e">
        <f>保全管理データ!N7832</f>
        <v>#REF!</v>
      </c>
      <c r="L4526" s="259" t="e">
        <f>IF(#REF!="","",IF(#REF!="悪環境における作業",0.2,IF(#REF!="高所又は地下作業",0.1,IF(#REF!="錯綜場所作業",0.3,IF(#REF!="複雑な制約のある作業",0.4,IF(#REF!="単純な制約のある作業",0.2,0))))))</f>
        <v>#REF!</v>
      </c>
      <c r="M4526" s="260" t="e">
        <f t="shared" si="280"/>
        <v>#REF!</v>
      </c>
    </row>
    <row r="4527" spans="2:13" s="254" customFormat="1" ht="27.75" customHeight="1" x14ac:dyDescent="0.2">
      <c r="B4527" s="536" t="s">
        <v>266</v>
      </c>
      <c r="C4527" s="537"/>
      <c r="D4527" s="265"/>
      <c r="E4527" s="224" t="s">
        <v>245</v>
      </c>
      <c r="F4527" s="258" t="e">
        <f>IF(#REF!&gt;=1,IF(#REF!&gt;=1,#REF!),IF(#REF!&gt;=0,"",))</f>
        <v>#REF!</v>
      </c>
      <c r="G4527" s="241" t="e">
        <f>保全管理データ!N7806</f>
        <v>#REF!</v>
      </c>
      <c r="H4527" s="259" t="e">
        <f>IF(#REF!="無","",IF(#REF!="","",IF(#REF!="悪環境における作業",0.2,IF(#REF!="高所又は地下作業",0.1,IF(#REF!="錯綜場所作業",0.3,IF(#REF!="複雑な制約のある作業",0.4,IF(#REF!="単純な制約のある作業",0.2,0)))))))</f>
        <v>#REF!</v>
      </c>
      <c r="I4527" s="260" t="e">
        <f t="shared" si="279"/>
        <v>#REF!</v>
      </c>
      <c r="J4527" s="258" t="e">
        <f>IF(#REF!&gt;=1,IF(#REF!&gt;=1,#REF!),IF(#REF!&gt;=0,"",))</f>
        <v>#REF!</v>
      </c>
      <c r="K4527" s="241" t="e">
        <f>保全管理データ!N7833</f>
        <v>#REF!</v>
      </c>
      <c r="L4527" s="259" t="e">
        <f>IF(#REF!="","",IF(#REF!="悪環境における作業",0.2,IF(#REF!="高所又は地下作業",0.1,IF(#REF!="錯綜場所作業",0.3,IF(#REF!="複雑な制約のある作業",0.4,IF(#REF!="単純な制約のある作業",0.2,0))))))</f>
        <v>#REF!</v>
      </c>
      <c r="M4527" s="260" t="e">
        <f t="shared" si="280"/>
        <v>#REF!</v>
      </c>
    </row>
    <row r="4528" spans="2:13" s="254" customFormat="1" ht="27.75" customHeight="1" x14ac:dyDescent="0.2">
      <c r="B4528" s="536" t="s">
        <v>81</v>
      </c>
      <c r="C4528" s="537"/>
      <c r="D4528" s="265"/>
      <c r="E4528" s="224" t="s">
        <v>245</v>
      </c>
      <c r="F4528" s="258" t="e">
        <f>IF(#REF!&gt;=1,IF(#REF!&gt;=1,#REF!),IF(#REF!&gt;=0,"",))</f>
        <v>#REF!</v>
      </c>
      <c r="G4528" s="241" t="e">
        <f>保全管理データ!N7807</f>
        <v>#REF!</v>
      </c>
      <c r="H4528" s="259" t="e">
        <f>IF(#REF!="無","",IF(#REF!="","",IF(#REF!="悪環境における作業",0.2,IF(#REF!="高所又は地下作業",0.1,IF(#REF!="錯綜場所作業",0.3,IF(#REF!="複雑な制約のある作業",0.4,IF(#REF!="単純な制約のある作業",0.2,0)))))))</f>
        <v>#REF!</v>
      </c>
      <c r="I4528" s="260" t="e">
        <f t="shared" si="279"/>
        <v>#REF!</v>
      </c>
      <c r="J4528" s="258" t="e">
        <f>IF(#REF!&gt;=1,IF(#REF!&gt;=1,#REF!),IF(#REF!&gt;=0,"",))</f>
        <v>#REF!</v>
      </c>
      <c r="K4528" s="241" t="e">
        <f>保全管理データ!N7834</f>
        <v>#REF!</v>
      </c>
      <c r="L4528" s="259" t="e">
        <f>IF(#REF!="","",IF(#REF!="悪環境における作業",0.2,IF(#REF!="高所又は地下作業",0.1,IF(#REF!="錯綜場所作業",0.3,IF(#REF!="複雑な制約のある作業",0.4,IF(#REF!="単純な制約のある作業",0.2,0))))))</f>
        <v>#REF!</v>
      </c>
      <c r="M4528" s="260" t="e">
        <f t="shared" si="280"/>
        <v>#REF!</v>
      </c>
    </row>
    <row r="4529" spans="2:13" s="254" customFormat="1" ht="27.75" customHeight="1" x14ac:dyDescent="0.2">
      <c r="B4529" s="536" t="s">
        <v>267</v>
      </c>
      <c r="C4529" s="537"/>
      <c r="D4529" s="265"/>
      <c r="E4529" s="224" t="s">
        <v>247</v>
      </c>
      <c r="F4529" s="258" t="e">
        <f>IF(#REF!&gt;=1,IF(#REF!&gt;=1,#REF!),IF(#REF!&gt;=0,"",))</f>
        <v>#REF!</v>
      </c>
      <c r="G4529" s="241" t="e">
        <f>保全管理データ!N7808</f>
        <v>#REF!</v>
      </c>
      <c r="H4529" s="259" t="e">
        <f>IF(#REF!="無","",IF(#REF!="","",IF(#REF!="悪環境における作業",0.2,IF(#REF!="高所又は地下作業",0.1,IF(#REF!="錯綜場所作業",0.3,IF(#REF!="複雑な制約のある作業",0.4,IF(#REF!="単純な制約のある作業",0.2,0)))))))</f>
        <v>#REF!</v>
      </c>
      <c r="I4529" s="260" t="e">
        <f t="shared" si="279"/>
        <v>#REF!</v>
      </c>
      <c r="J4529" s="258" t="e">
        <f>IF(#REF!&gt;=1,IF(#REF!&gt;=1,#REF!),IF(#REF!&gt;=0,"",))</f>
        <v>#REF!</v>
      </c>
      <c r="K4529" s="241" t="e">
        <f>保全管理データ!N7835</f>
        <v>#REF!</v>
      </c>
      <c r="L4529" s="259" t="e">
        <f>IF(#REF!="","",IF(#REF!="悪環境における作業",0.2,IF(#REF!="高所又は地下作業",0.1,IF(#REF!="錯綜場所作業",0.3,IF(#REF!="複雑な制約のある作業",0.4,IF(#REF!="単純な制約のある作業",0.2,0))))))</f>
        <v>#REF!</v>
      </c>
      <c r="M4529" s="260" t="e">
        <f t="shared" si="280"/>
        <v>#REF!</v>
      </c>
    </row>
    <row r="4530" spans="2:13" s="254" customFormat="1" ht="27.75" customHeight="1" x14ac:dyDescent="0.2">
      <c r="B4530" s="536" t="s">
        <v>268</v>
      </c>
      <c r="C4530" s="537"/>
      <c r="D4530" s="265"/>
      <c r="E4530" s="224" t="s">
        <v>246</v>
      </c>
      <c r="F4530" s="258" t="e">
        <f>IF(#REF!&gt;=1,IF(#REF!&gt;=1,#REF!),IF(#REF!&gt;=0,"",))</f>
        <v>#REF!</v>
      </c>
      <c r="G4530" s="241" t="e">
        <f>保全管理データ!N7809</f>
        <v>#REF!</v>
      </c>
      <c r="H4530" s="259" t="e">
        <f>IF(#REF!="無","",IF(#REF!="","",IF(#REF!="悪環境における作業",0.2,IF(#REF!="高所又は地下作業",0.1,IF(#REF!="錯綜場所作業",0.3,IF(#REF!="複雑な制約のある作業",0.4,IF(#REF!="単純な制約のある作業",0.2,0)))))))</f>
        <v>#REF!</v>
      </c>
      <c r="I4530" s="260" t="e">
        <f t="shared" si="279"/>
        <v>#REF!</v>
      </c>
      <c r="J4530" s="258" t="e">
        <f>IF(#REF!&gt;=1,IF(#REF!&gt;=1,#REF!),IF(#REF!&gt;=0,"",))</f>
        <v>#REF!</v>
      </c>
      <c r="K4530" s="241" t="e">
        <f>保全管理データ!N7836</f>
        <v>#REF!</v>
      </c>
      <c r="L4530" s="259" t="e">
        <f>IF(#REF!="","",IF(#REF!="悪環境における作業",0.2,IF(#REF!="高所又は地下作業",0.1,IF(#REF!="錯綜場所作業",0.3,IF(#REF!="複雑な制約のある作業",0.4,IF(#REF!="単純な制約のある作業",0.2,0))))))</f>
        <v>#REF!</v>
      </c>
      <c r="M4530" s="260" t="e">
        <f t="shared" si="280"/>
        <v>#REF!</v>
      </c>
    </row>
    <row r="4531" spans="2:13" s="254" customFormat="1" ht="27.75" customHeight="1" thickBot="1" x14ac:dyDescent="0.25">
      <c r="B4531" s="538" t="s">
        <v>269</v>
      </c>
      <c r="C4531" s="539"/>
      <c r="D4531" s="266"/>
      <c r="E4531" s="252" t="s">
        <v>245</v>
      </c>
      <c r="F4531" s="261" t="e">
        <f>IF(#REF!&gt;=1,IF(#REF!&gt;=1,#REF!),IF(#REF!&gt;=0,"",))</f>
        <v>#REF!</v>
      </c>
      <c r="G4531" s="245" t="e">
        <f>保全管理データ!N7810</f>
        <v>#REF!</v>
      </c>
      <c r="H4531" s="259" t="e">
        <f>IF(#REF!="無","",IF(#REF!="","",IF(#REF!="悪環境における作業",0.2,IF(#REF!="高所又は地下作業",0.1,IF(#REF!="錯綜場所作業",0.3,IF(#REF!="複雑な制約のある作業",0.4,IF(#REF!="単純な制約のある作業",0.2,0)))))))</f>
        <v>#REF!</v>
      </c>
      <c r="I4531" s="260" t="e">
        <f t="shared" si="279"/>
        <v>#REF!</v>
      </c>
      <c r="J4531" s="261" t="e">
        <f>IF(#REF!&gt;=1,IF(#REF!&gt;=1,#REF!),IF(#REF!&gt;=0,"",))</f>
        <v>#REF!</v>
      </c>
      <c r="K4531" s="245" t="e">
        <f>保全管理データ!N7837</f>
        <v>#REF!</v>
      </c>
      <c r="L4531" s="262" t="e">
        <f>IF(#REF!="","",IF(#REF!="悪環境における作業",0.2,IF(#REF!="高所又は地下作業",0.1,IF(#REF!="錯綜場所作業",0.3,IF(#REF!="複雑な制約のある作業",0.4,IF(#REF!="単純な制約のある作業",0.2,0))))))</f>
        <v>#REF!</v>
      </c>
      <c r="M4531" s="260" t="e">
        <f t="shared" si="280"/>
        <v>#REF!</v>
      </c>
    </row>
    <row r="4532" spans="2:13" s="254" customFormat="1" ht="27.75" customHeight="1" thickBot="1" x14ac:dyDescent="0.25">
      <c r="B4532" s="532" t="s">
        <v>190</v>
      </c>
      <c r="C4532" s="532"/>
      <c r="D4532" s="532"/>
      <c r="E4532" s="532"/>
      <c r="F4532" s="533" t="e">
        <f>SUM(I4508:I4531)</f>
        <v>#REF!</v>
      </c>
      <c r="G4532" s="534"/>
      <c r="H4532" s="534"/>
      <c r="I4532" s="535"/>
      <c r="J4532" s="533" t="e">
        <f>IF(SUM(J4508:J4531)=0,"0.00",SUM(M4508:M4531))</f>
        <v>#REF!</v>
      </c>
      <c r="K4532" s="534"/>
      <c r="L4532" s="534"/>
      <c r="M4532" s="535"/>
    </row>
    <row r="4533" spans="2:13" s="254" customFormat="1" ht="27.75" customHeight="1" thickBot="1" x14ac:dyDescent="0.25">
      <c r="B4533" s="532" t="s">
        <v>97</v>
      </c>
      <c r="C4533" s="532"/>
      <c r="D4533" s="532"/>
      <c r="E4533" s="532"/>
      <c r="F4533" s="533" t="e">
        <f>IF(#REF!="５年以下","0",IF(#REF!="５年～１０年",0.1,IF(#REF!="１０年以上",0.15)))</f>
        <v>#REF!</v>
      </c>
      <c r="G4533" s="534"/>
      <c r="H4533" s="534"/>
      <c r="I4533" s="534"/>
      <c r="J4533" s="534"/>
      <c r="K4533" s="534"/>
      <c r="L4533" s="534"/>
      <c r="M4533" s="535"/>
    </row>
    <row r="4534" spans="2:13" s="254" customFormat="1" ht="27.75" customHeight="1" thickBot="1" x14ac:dyDescent="0.25">
      <c r="B4534" s="533" t="s">
        <v>273</v>
      </c>
      <c r="C4534" s="534"/>
      <c r="D4534" s="534"/>
      <c r="E4534" s="535"/>
      <c r="F4534" s="533" t="e">
        <f>F4532*(1+F4533)</f>
        <v>#REF!</v>
      </c>
      <c r="G4534" s="534"/>
      <c r="H4534" s="534"/>
      <c r="I4534" s="534"/>
      <c r="J4534" s="533" t="e">
        <f>J4532*(1+F4533)</f>
        <v>#REF!</v>
      </c>
      <c r="K4534" s="534"/>
      <c r="L4534" s="534"/>
      <c r="M4534" s="535"/>
    </row>
    <row r="4535" spans="2:13" s="254" customFormat="1" ht="27.75" customHeight="1" thickBot="1" x14ac:dyDescent="0.25">
      <c r="B4535" s="532" t="s">
        <v>191</v>
      </c>
      <c r="C4535" s="532"/>
      <c r="D4535" s="532"/>
      <c r="E4535" s="532"/>
      <c r="F4535" s="533" t="e">
        <f>#REF!*(#REF!*#REF!+#REF!*#REF!)</f>
        <v>#REF!</v>
      </c>
      <c r="G4535" s="534"/>
      <c r="H4535" s="535"/>
      <c r="I4535" s="532" t="e">
        <f>#REF!</f>
        <v>#REF!</v>
      </c>
      <c r="J4535" s="533"/>
      <c r="K4535" s="263" t="s">
        <v>230</v>
      </c>
      <c r="L4535" s="535" t="e">
        <f>B4506</f>
        <v>#REF!</v>
      </c>
      <c r="M4535" s="532"/>
    </row>
    <row r="4536" spans="2:13" s="254" customFormat="1" ht="45" customHeight="1" thickBot="1" x14ac:dyDescent="0.25">
      <c r="B4536" s="253"/>
      <c r="C4536" s="253"/>
      <c r="D4536" s="253"/>
      <c r="E4536" s="253"/>
      <c r="F4536" s="253"/>
      <c r="G4536" s="253"/>
      <c r="H4536" s="253"/>
      <c r="I4536" s="253"/>
      <c r="J4536" s="253"/>
      <c r="K4536" s="253"/>
      <c r="L4536" s="253"/>
      <c r="M4536" s="253"/>
    </row>
    <row r="4537" spans="2:13" s="254" customFormat="1" ht="27.75" customHeight="1" thickBot="1" x14ac:dyDescent="0.25">
      <c r="B4537" s="542" t="s">
        <v>128</v>
      </c>
      <c r="C4537" s="543"/>
      <c r="D4537" s="543"/>
      <c r="E4537" s="544"/>
      <c r="F4537" s="253"/>
      <c r="G4537" s="253"/>
      <c r="H4537" s="253"/>
      <c r="I4537" s="253"/>
      <c r="J4537" s="253"/>
      <c r="K4537" s="253"/>
      <c r="L4537" s="253"/>
      <c r="M4537" s="253"/>
    </row>
    <row r="4538" spans="2:13" s="254" customFormat="1" ht="27.75" customHeight="1" x14ac:dyDescent="0.2">
      <c r="B4538" s="545" t="e">
        <f>#REF!</f>
        <v>#REF!</v>
      </c>
      <c r="C4538" s="546"/>
      <c r="D4538" s="547"/>
      <c r="E4538" s="548"/>
      <c r="F4538" s="552" t="s">
        <v>240</v>
      </c>
      <c r="G4538" s="553"/>
      <c r="H4538" s="553"/>
      <c r="I4538" s="554"/>
      <c r="J4538" s="552" t="s">
        <v>239</v>
      </c>
      <c r="K4538" s="553"/>
      <c r="L4538" s="553"/>
      <c r="M4538" s="554"/>
    </row>
    <row r="4539" spans="2:13" s="254" customFormat="1" ht="27.75" customHeight="1" thickBot="1" x14ac:dyDescent="0.25">
      <c r="B4539" s="549"/>
      <c r="C4539" s="550"/>
      <c r="D4539" s="550"/>
      <c r="E4539" s="551"/>
      <c r="F4539" s="255" t="s">
        <v>149</v>
      </c>
      <c r="G4539" s="256" t="s">
        <v>151</v>
      </c>
      <c r="H4539" s="256" t="s">
        <v>96</v>
      </c>
      <c r="I4539" s="257" t="s">
        <v>150</v>
      </c>
      <c r="J4539" s="255" t="s">
        <v>149</v>
      </c>
      <c r="K4539" s="256" t="s">
        <v>151</v>
      </c>
      <c r="L4539" s="256" t="s">
        <v>96</v>
      </c>
      <c r="M4539" s="257" t="s">
        <v>150</v>
      </c>
    </row>
    <row r="4540" spans="2:13" s="254" customFormat="1" ht="27.75" customHeight="1" thickTop="1" x14ac:dyDescent="0.2">
      <c r="B4540" s="540" t="s">
        <v>241</v>
      </c>
      <c r="C4540" s="541"/>
      <c r="D4540" s="264"/>
      <c r="E4540" s="237" t="s">
        <v>242</v>
      </c>
      <c r="F4540" s="258" t="e">
        <f>IF(#REF!&gt;=1,IF(#REF!&gt;=1,#REF!),IF(#REF!&gt;=0,"",))</f>
        <v>#REF!</v>
      </c>
      <c r="G4540" s="241" t="e">
        <f>保全管理データ!N7843</f>
        <v>#REF!</v>
      </c>
      <c r="H4540" s="259" t="e">
        <f>IF(#REF!="無","",IF(#REF!="","",IF(#REF!="悪環境における作業",0.2,IF(#REF!="高所又は地下作業",0.1,IF(#REF!="錯綜場所作業",0.3,IF(#REF!="複雑な制約のある作業",0.4,IF(#REF!="単純な制約のある作業",0.2,0)))))))</f>
        <v>#REF!</v>
      </c>
      <c r="I4540" s="260" t="e">
        <f>IF(F4540="","",F4540*G4540*(1+IF(H4540="",0,H4540)))</f>
        <v>#REF!</v>
      </c>
      <c r="J4540" s="258" t="e">
        <f>IF(#REF!&gt;=1,IF(#REF!&gt;=1,#REF!),IF(#REF!&gt;=0,"",))</f>
        <v>#REF!</v>
      </c>
      <c r="K4540" s="241" t="e">
        <f>保全管理データ!N7870</f>
        <v>#REF!</v>
      </c>
      <c r="L4540" s="259" t="e">
        <f>IF(#REF!="","",IF(#REF!="悪環境における作業",0.2,IF(#REF!="高所又は地下作業",0.1,IF(#REF!="錯綜場所作業",0.3,IF(#REF!="複雑な制約のある作業",0.4,IF(#REF!="単純な制約のある作業",0.2,0))))))</f>
        <v>#REF!</v>
      </c>
      <c r="M4540" s="260" t="e">
        <f>IF(J4540="","",J4540*K4540*(1+IF(L4540="",0,L4540)))</f>
        <v>#REF!</v>
      </c>
    </row>
    <row r="4541" spans="2:13" s="254" customFormat="1" ht="27.75" customHeight="1" x14ac:dyDescent="0.2">
      <c r="B4541" s="536" t="s">
        <v>243</v>
      </c>
      <c r="C4541" s="537"/>
      <c r="D4541" s="265"/>
      <c r="E4541" s="224" t="s">
        <v>242</v>
      </c>
      <c r="F4541" s="258" t="e">
        <f>IF(#REF!&gt;=1,IF(#REF!&gt;=1,#REF!),IF(#REF!&gt;=0,"",))</f>
        <v>#REF!</v>
      </c>
      <c r="G4541" s="241" t="e">
        <f>保全管理データ!N7844</f>
        <v>#REF!</v>
      </c>
      <c r="H4541" s="259" t="e">
        <f>IF(#REF!="無","",IF(#REF!="","",IF(#REF!="悪環境における作業",0.2,IF(#REF!="高所又は地下作業",0.1,IF(#REF!="錯綜場所作業",0.3,IF(#REF!="複雑な制約のある作業",0.4,IF(#REF!="単純な制約のある作業",0.2,0)))))))</f>
        <v>#REF!</v>
      </c>
      <c r="I4541" s="260" t="e">
        <f t="shared" ref="I4541:I4563" si="281">IF(F4541="","",F4541*G4541*(1+IF(H4541="",0,H4541)))</f>
        <v>#REF!</v>
      </c>
      <c r="J4541" s="258" t="e">
        <f>IF(#REF!&gt;=1,IF(#REF!&gt;=1,#REF!),IF(#REF!&gt;=0,"",))</f>
        <v>#REF!</v>
      </c>
      <c r="K4541" s="241" t="e">
        <f>保全管理データ!N7871</f>
        <v>#REF!</v>
      </c>
      <c r="L4541" s="259" t="e">
        <f>IF(#REF!="","",IF(#REF!="悪環境における作業",0.2,IF(#REF!="高所又は地下作業",0.1,IF(#REF!="錯綜場所作業",0.3,IF(#REF!="複雑な制約のある作業",0.4,IF(#REF!="単純な制約のある作業",0.2,0))))))</f>
        <v>#REF!</v>
      </c>
      <c r="M4541" s="260" t="e">
        <f t="shared" ref="M4541:M4563" si="282">IF(J4541="","",J4541*K4541*(1+IF(L4541="",0,L4541)))</f>
        <v>#REF!</v>
      </c>
    </row>
    <row r="4542" spans="2:13" s="254" customFormat="1" ht="27.75" customHeight="1" x14ac:dyDescent="0.2">
      <c r="B4542" s="536" t="s">
        <v>249</v>
      </c>
      <c r="C4542" s="537"/>
      <c r="D4542" s="265"/>
      <c r="E4542" s="224" t="s">
        <v>244</v>
      </c>
      <c r="F4542" s="258" t="e">
        <f>IF(#REF!&gt;=1,IF(#REF!&gt;=1,#REF!),IF(#REF!&gt;=0,"",))</f>
        <v>#REF!</v>
      </c>
      <c r="G4542" s="241" t="e">
        <f>保全管理データ!N7845</f>
        <v>#REF!</v>
      </c>
      <c r="H4542" s="259" t="e">
        <f>IF(#REF!="無","",IF(#REF!="","",IF(#REF!="悪環境における作業",0.2,IF(#REF!="高所又は地下作業",0.1,IF(#REF!="錯綜場所作業",0.3,IF(#REF!="複雑な制約のある作業",0.4,IF(#REF!="単純な制約のある作業",0.2,0)))))))</f>
        <v>#REF!</v>
      </c>
      <c r="I4542" s="260" t="e">
        <f t="shared" si="281"/>
        <v>#REF!</v>
      </c>
      <c r="J4542" s="258" t="e">
        <f>IF(#REF!&gt;=1,IF(#REF!&gt;=1,#REF!),IF(#REF!&gt;=0,"",))</f>
        <v>#REF!</v>
      </c>
      <c r="K4542" s="241" t="e">
        <f>保全管理データ!N7872</f>
        <v>#REF!</v>
      </c>
      <c r="L4542" s="259" t="e">
        <f>IF(#REF!="","",IF(#REF!="悪環境における作業",0.2,IF(#REF!="高所又は地下作業",0.1,IF(#REF!="錯綜場所作業",0.3,IF(#REF!="複雑な制約のある作業",0.4,IF(#REF!="単純な制約のある作業",0.2,0))))))</f>
        <v>#REF!</v>
      </c>
      <c r="M4542" s="260" t="e">
        <f t="shared" si="282"/>
        <v>#REF!</v>
      </c>
    </row>
    <row r="4543" spans="2:13" s="254" customFormat="1" ht="27.75" customHeight="1" x14ac:dyDescent="0.2">
      <c r="B4543" s="536" t="s">
        <v>250</v>
      </c>
      <c r="C4543" s="537"/>
      <c r="D4543" s="265"/>
      <c r="E4543" s="224" t="s">
        <v>244</v>
      </c>
      <c r="F4543" s="258" t="e">
        <f>IF(#REF!&gt;=1,IF(#REF!&gt;=1,#REF!),IF(#REF!&gt;=0,"",))</f>
        <v>#REF!</v>
      </c>
      <c r="G4543" s="241" t="e">
        <f>保全管理データ!N7846</f>
        <v>#REF!</v>
      </c>
      <c r="H4543" s="259" t="e">
        <f>IF(#REF!="無","",IF(#REF!="","",IF(#REF!="悪環境における作業",0.2,IF(#REF!="高所又は地下作業",0.1,IF(#REF!="錯綜場所作業",0.3,IF(#REF!="複雑な制約のある作業",0.4,IF(#REF!="単純な制約のある作業",0.2,0)))))))</f>
        <v>#REF!</v>
      </c>
      <c r="I4543" s="260" t="e">
        <f t="shared" si="281"/>
        <v>#REF!</v>
      </c>
      <c r="J4543" s="258" t="e">
        <f>IF(#REF!&gt;=1,IF(#REF!&gt;=1,#REF!),IF(#REF!&gt;=0,"",))</f>
        <v>#REF!</v>
      </c>
      <c r="K4543" s="241" t="e">
        <f>保全管理データ!N7873</f>
        <v>#REF!</v>
      </c>
      <c r="L4543" s="259" t="e">
        <f>IF(#REF!="","",IF(#REF!="悪環境における作業",0.2,IF(#REF!="高所又は地下作業",0.1,IF(#REF!="錯綜場所作業",0.3,IF(#REF!="複雑な制約のある作業",0.4,IF(#REF!="単純な制約のある作業",0.2,0))))))</f>
        <v>#REF!</v>
      </c>
      <c r="M4543" s="260" t="e">
        <f t="shared" si="282"/>
        <v>#REF!</v>
      </c>
    </row>
    <row r="4544" spans="2:13" s="254" customFormat="1" ht="27.75" customHeight="1" x14ac:dyDescent="0.2">
      <c r="B4544" s="536" t="s">
        <v>251</v>
      </c>
      <c r="C4544" s="537"/>
      <c r="D4544" s="265"/>
      <c r="E4544" s="224" t="s">
        <v>242</v>
      </c>
      <c r="F4544" s="258" t="e">
        <f>IF(#REF!&gt;=1,IF(#REF!&gt;=1,#REF!),IF(#REF!&gt;=0,"",))</f>
        <v>#REF!</v>
      </c>
      <c r="G4544" s="241" t="e">
        <f>保全管理データ!N7847</f>
        <v>#REF!</v>
      </c>
      <c r="H4544" s="259" t="e">
        <f>IF(#REF!="無","",IF(#REF!="","",IF(#REF!="悪環境における作業",0.2,IF(#REF!="高所又は地下作業",0.1,IF(#REF!="錯綜場所作業",0.3,IF(#REF!="複雑な制約のある作業",0.4,IF(#REF!="単純な制約のある作業",0.2,0)))))))</f>
        <v>#REF!</v>
      </c>
      <c r="I4544" s="260" t="e">
        <f t="shared" si="281"/>
        <v>#REF!</v>
      </c>
      <c r="J4544" s="258" t="e">
        <f>IF(#REF!&gt;=1,IF(#REF!&gt;=1,#REF!),IF(#REF!&gt;=0,"",))</f>
        <v>#REF!</v>
      </c>
      <c r="K4544" s="241" t="e">
        <f>保全管理データ!N7874</f>
        <v>#REF!</v>
      </c>
      <c r="L4544" s="259" t="e">
        <f>IF(#REF!="","",IF(#REF!="悪環境における作業",0.2,IF(#REF!="高所又は地下作業",0.1,IF(#REF!="錯綜場所作業",0.3,IF(#REF!="複雑な制約のある作業",0.4,IF(#REF!="単純な制約のある作業",0.2,0))))))</f>
        <v>#REF!</v>
      </c>
      <c r="M4544" s="260" t="e">
        <f t="shared" si="282"/>
        <v>#REF!</v>
      </c>
    </row>
    <row r="4545" spans="2:13" s="254" customFormat="1" ht="27.75" customHeight="1" x14ac:dyDescent="0.2">
      <c r="B4545" s="536" t="s">
        <v>252</v>
      </c>
      <c r="C4545" s="537"/>
      <c r="D4545" s="265"/>
      <c r="E4545" s="224" t="s">
        <v>244</v>
      </c>
      <c r="F4545" s="258" t="e">
        <f>IF(#REF!&gt;=1,IF(#REF!&gt;=1,#REF!),IF(#REF!&gt;=0,"",))</f>
        <v>#REF!</v>
      </c>
      <c r="G4545" s="241" t="e">
        <f>保全管理データ!N7848</f>
        <v>#REF!</v>
      </c>
      <c r="H4545" s="259" t="e">
        <f>IF(#REF!="無","",IF(#REF!="","",IF(#REF!="悪環境における作業",0.2,IF(#REF!="高所又は地下作業",0.1,IF(#REF!="錯綜場所作業",0.3,IF(#REF!="複雑な制約のある作業",0.4,IF(#REF!="単純な制約のある作業",0.2,0)))))))</f>
        <v>#REF!</v>
      </c>
      <c r="I4545" s="260" t="e">
        <f t="shared" si="281"/>
        <v>#REF!</v>
      </c>
      <c r="J4545" s="258" t="e">
        <f>IF(#REF!&gt;=1,IF(#REF!&gt;=1,#REF!),IF(#REF!&gt;=0,"",))</f>
        <v>#REF!</v>
      </c>
      <c r="K4545" s="241" t="e">
        <f>保全管理データ!N7875</f>
        <v>#REF!</v>
      </c>
      <c r="L4545" s="259" t="e">
        <f>IF(#REF!="","",IF(#REF!="悪環境における作業",0.2,IF(#REF!="高所又は地下作業",0.1,IF(#REF!="錯綜場所作業",0.3,IF(#REF!="複雑な制約のある作業",0.4,IF(#REF!="単純な制約のある作業",0.2,0))))))</f>
        <v>#REF!</v>
      </c>
      <c r="M4545" s="260" t="e">
        <f t="shared" si="282"/>
        <v>#REF!</v>
      </c>
    </row>
    <row r="4546" spans="2:13" s="254" customFormat="1" ht="27.75" customHeight="1" x14ac:dyDescent="0.2">
      <c r="B4546" s="536" t="s">
        <v>253</v>
      </c>
      <c r="C4546" s="537"/>
      <c r="D4546" s="265"/>
      <c r="E4546" s="224" t="s">
        <v>242</v>
      </c>
      <c r="F4546" s="258" t="e">
        <f>IF(#REF!&gt;=1,IF(#REF!&gt;=1,#REF!),IF(#REF!&gt;=0,"",))</f>
        <v>#REF!</v>
      </c>
      <c r="G4546" s="241" t="e">
        <f>保全管理データ!N7849</f>
        <v>#REF!</v>
      </c>
      <c r="H4546" s="259" t="e">
        <f>IF(#REF!="無","",IF(#REF!="","",IF(#REF!="悪環境における作業",0.2,IF(#REF!="高所又は地下作業",0.1,IF(#REF!="錯綜場所作業",0.3,IF(#REF!="複雑な制約のある作業",0.4,IF(#REF!="単純な制約のある作業",0.2,0)))))))</f>
        <v>#REF!</v>
      </c>
      <c r="I4546" s="260" t="e">
        <f t="shared" si="281"/>
        <v>#REF!</v>
      </c>
      <c r="J4546" s="258" t="e">
        <f>IF(#REF!&gt;=1,IF(#REF!&gt;=1,#REF!),IF(#REF!&gt;=0,"",))</f>
        <v>#REF!</v>
      </c>
      <c r="K4546" s="241" t="e">
        <f>保全管理データ!N7876</f>
        <v>#REF!</v>
      </c>
      <c r="L4546" s="259" t="e">
        <f>IF(#REF!="","",IF(#REF!="悪環境における作業",0.2,IF(#REF!="高所又は地下作業",0.1,IF(#REF!="錯綜場所作業",0.3,IF(#REF!="複雑な制約のある作業",0.4,IF(#REF!="単純な制約のある作業",0.2,0))))))</f>
        <v>#REF!</v>
      </c>
      <c r="M4546" s="260" t="e">
        <f t="shared" si="282"/>
        <v>#REF!</v>
      </c>
    </row>
    <row r="4547" spans="2:13" s="254" customFormat="1" ht="27.75" customHeight="1" x14ac:dyDescent="0.2">
      <c r="B4547" s="536" t="s">
        <v>254</v>
      </c>
      <c r="C4547" s="537"/>
      <c r="D4547" s="265"/>
      <c r="E4547" s="224" t="s">
        <v>242</v>
      </c>
      <c r="F4547" s="258" t="e">
        <f>IF(#REF!&gt;=1,IF(#REF!&gt;=1,#REF!),IF(#REF!&gt;=0,"",))</f>
        <v>#REF!</v>
      </c>
      <c r="G4547" s="241" t="e">
        <f>保全管理データ!N7850</f>
        <v>#REF!</v>
      </c>
      <c r="H4547" s="259" t="e">
        <f>IF(#REF!="無","",IF(#REF!="","",IF(#REF!="悪環境における作業",0.2,IF(#REF!="高所又は地下作業",0.1,IF(#REF!="錯綜場所作業",0.3,IF(#REF!="複雑な制約のある作業",0.4,IF(#REF!="単純な制約のある作業",0.2,0)))))))</f>
        <v>#REF!</v>
      </c>
      <c r="I4547" s="260" t="e">
        <f t="shared" si="281"/>
        <v>#REF!</v>
      </c>
      <c r="J4547" s="258" t="e">
        <f>IF(#REF!&gt;=1,IF(#REF!&gt;=1,#REF!),IF(#REF!&gt;=0,"",))</f>
        <v>#REF!</v>
      </c>
      <c r="K4547" s="241" t="e">
        <f>保全管理データ!N7877</f>
        <v>#REF!</v>
      </c>
      <c r="L4547" s="259" t="e">
        <f>IF(#REF!="","",IF(#REF!="悪環境における作業",0.2,IF(#REF!="高所又は地下作業",0.1,IF(#REF!="錯綜場所作業",0.3,IF(#REF!="複雑な制約のある作業",0.4,IF(#REF!="単純な制約のある作業",0.2,0))))))</f>
        <v>#REF!</v>
      </c>
      <c r="M4547" s="260" t="e">
        <f t="shared" si="282"/>
        <v>#REF!</v>
      </c>
    </row>
    <row r="4548" spans="2:13" s="254" customFormat="1" ht="27.75" customHeight="1" x14ac:dyDescent="0.2">
      <c r="B4548" s="536" t="s">
        <v>255</v>
      </c>
      <c r="C4548" s="537"/>
      <c r="D4548" s="265"/>
      <c r="E4548" s="224" t="s">
        <v>245</v>
      </c>
      <c r="F4548" s="258" t="e">
        <f>IF(#REF!&gt;=1,IF(#REF!&gt;=1,#REF!),IF(#REF!&gt;=0,"",))</f>
        <v>#REF!</v>
      </c>
      <c r="G4548" s="241" t="e">
        <f>保全管理データ!N7851</f>
        <v>#REF!</v>
      </c>
      <c r="H4548" s="259" t="e">
        <f>IF(#REF!="無","",IF(#REF!="","",IF(#REF!="悪環境における作業",0.2,IF(#REF!="高所又は地下作業",0.1,IF(#REF!="錯綜場所作業",0.3,IF(#REF!="複雑な制約のある作業",0.4,IF(#REF!="単純な制約のある作業",0.2,0)))))))</f>
        <v>#REF!</v>
      </c>
      <c r="I4548" s="260" t="e">
        <f t="shared" si="281"/>
        <v>#REF!</v>
      </c>
      <c r="J4548" s="258" t="e">
        <f>IF(#REF!&gt;=1,IF(#REF!&gt;=1,#REF!),IF(#REF!&gt;=0,"",))</f>
        <v>#REF!</v>
      </c>
      <c r="K4548" s="241" t="e">
        <f>保全管理データ!N7878</f>
        <v>#REF!</v>
      </c>
      <c r="L4548" s="259" t="e">
        <f>IF(#REF!="","",IF(#REF!="悪環境における作業",0.2,IF(#REF!="高所又は地下作業",0.1,IF(#REF!="錯綜場所作業",0.3,IF(#REF!="複雑な制約のある作業",0.4,IF(#REF!="単純な制約のある作業",0.2,0))))))</f>
        <v>#REF!</v>
      </c>
      <c r="M4548" s="260" t="e">
        <f t="shared" si="282"/>
        <v>#REF!</v>
      </c>
    </row>
    <row r="4549" spans="2:13" s="254" customFormat="1" ht="27.75" customHeight="1" x14ac:dyDescent="0.2">
      <c r="B4549" s="536" t="s">
        <v>256</v>
      </c>
      <c r="C4549" s="537"/>
      <c r="D4549" s="265"/>
      <c r="E4549" s="224" t="s">
        <v>242</v>
      </c>
      <c r="F4549" s="258" t="e">
        <f>IF(#REF!&gt;=1,IF(#REF!&gt;=1,#REF!),IF(#REF!&gt;=0,"",))</f>
        <v>#REF!</v>
      </c>
      <c r="G4549" s="241" t="e">
        <f>保全管理データ!N7852</f>
        <v>#REF!</v>
      </c>
      <c r="H4549" s="259" t="e">
        <f>IF(#REF!="無","",IF(#REF!="","",IF(#REF!="悪環境における作業",0.2,IF(#REF!="高所又は地下作業",0.1,IF(#REF!="錯綜場所作業",0.3,IF(#REF!="複雑な制約のある作業",0.4,IF(#REF!="単純な制約のある作業",0.2,0)))))))</f>
        <v>#REF!</v>
      </c>
      <c r="I4549" s="260" t="e">
        <f t="shared" si="281"/>
        <v>#REF!</v>
      </c>
      <c r="J4549" s="258" t="e">
        <f>IF(#REF!&gt;=1,IF(#REF!&gt;=1,#REF!),IF(#REF!&gt;=0,"",))</f>
        <v>#REF!</v>
      </c>
      <c r="K4549" s="241" t="e">
        <f>保全管理データ!N7879</f>
        <v>#REF!</v>
      </c>
      <c r="L4549" s="259" t="e">
        <f>IF(#REF!="","",IF(#REF!="悪環境における作業",0.2,IF(#REF!="高所又は地下作業",0.1,IF(#REF!="錯綜場所作業",0.3,IF(#REF!="複雑な制約のある作業",0.4,IF(#REF!="単純な制約のある作業",0.2,0))))))</f>
        <v>#REF!</v>
      </c>
      <c r="M4549" s="260" t="e">
        <f t="shared" si="282"/>
        <v>#REF!</v>
      </c>
    </row>
    <row r="4550" spans="2:13" s="254" customFormat="1" ht="27.75" customHeight="1" x14ac:dyDescent="0.2">
      <c r="B4550" s="536" t="s">
        <v>257</v>
      </c>
      <c r="C4550" s="537"/>
      <c r="D4550" s="265"/>
      <c r="E4550" s="224" t="s">
        <v>245</v>
      </c>
      <c r="F4550" s="258" t="e">
        <f>IF(#REF!&gt;=1,IF(#REF!&gt;=1,#REF!),IF(#REF!&gt;=0,"",))</f>
        <v>#REF!</v>
      </c>
      <c r="G4550" s="241" t="e">
        <f>保全管理データ!N7853</f>
        <v>#REF!</v>
      </c>
      <c r="H4550" s="259" t="e">
        <f>IF(#REF!="無","",IF(#REF!="","",IF(#REF!="悪環境における作業",0.2,IF(#REF!="高所又は地下作業",0.1,IF(#REF!="錯綜場所作業",0.3,IF(#REF!="複雑な制約のある作業",0.4,IF(#REF!="単純な制約のある作業",0.2,0)))))))</f>
        <v>#REF!</v>
      </c>
      <c r="I4550" s="260" t="e">
        <f t="shared" si="281"/>
        <v>#REF!</v>
      </c>
      <c r="J4550" s="258" t="e">
        <f>IF(#REF!&gt;=1,IF(#REF!&gt;=1,#REF!),IF(#REF!&gt;=0,"",))</f>
        <v>#REF!</v>
      </c>
      <c r="K4550" s="241" t="e">
        <f>保全管理データ!N7880</f>
        <v>#REF!</v>
      </c>
      <c r="L4550" s="259" t="e">
        <f>IF(#REF!="","",IF(#REF!="悪環境における作業",0.2,IF(#REF!="高所又は地下作業",0.1,IF(#REF!="錯綜場所作業",0.3,IF(#REF!="複雑な制約のある作業",0.4,IF(#REF!="単純な制約のある作業",0.2,0))))))</f>
        <v>#REF!</v>
      </c>
      <c r="M4550" s="260" t="e">
        <f t="shared" si="282"/>
        <v>#REF!</v>
      </c>
    </row>
    <row r="4551" spans="2:13" s="254" customFormat="1" ht="27.75" customHeight="1" x14ac:dyDescent="0.2">
      <c r="B4551" s="536" t="s">
        <v>258</v>
      </c>
      <c r="C4551" s="537"/>
      <c r="D4551" s="265"/>
      <c r="E4551" s="224" t="s">
        <v>245</v>
      </c>
      <c r="F4551" s="258" t="e">
        <f>IF(#REF!&gt;=1,IF(#REF!&gt;=1,#REF!),IF(#REF!&gt;=0,"",))</f>
        <v>#REF!</v>
      </c>
      <c r="G4551" s="241" t="e">
        <f>保全管理データ!N7854</f>
        <v>#REF!</v>
      </c>
      <c r="H4551" s="259" t="e">
        <f>IF(#REF!="無","",IF(#REF!="","",IF(#REF!="悪環境における作業",0.2,IF(#REF!="高所又は地下作業",0.1,IF(#REF!="錯綜場所作業",0.3,IF(#REF!="複雑な制約のある作業",0.4,IF(#REF!="単純な制約のある作業",0.2,0)))))))</f>
        <v>#REF!</v>
      </c>
      <c r="I4551" s="260" t="e">
        <f t="shared" si="281"/>
        <v>#REF!</v>
      </c>
      <c r="J4551" s="258" t="e">
        <f>IF(#REF!&gt;=1,IF(#REF!&gt;=1,#REF!),IF(#REF!&gt;=0,"",))</f>
        <v>#REF!</v>
      </c>
      <c r="K4551" s="241" t="e">
        <f>保全管理データ!N7881</f>
        <v>#REF!</v>
      </c>
      <c r="L4551" s="259" t="e">
        <f>IF(#REF!="","",IF(#REF!="悪環境における作業",0.2,IF(#REF!="高所又は地下作業",0.1,IF(#REF!="錯綜場所作業",0.3,IF(#REF!="複雑な制約のある作業",0.4,IF(#REF!="単純な制約のある作業",0.2,0))))))</f>
        <v>#REF!</v>
      </c>
      <c r="M4551" s="260" t="e">
        <f t="shared" si="282"/>
        <v>#REF!</v>
      </c>
    </row>
    <row r="4552" spans="2:13" s="254" customFormat="1" ht="27.75" customHeight="1" x14ac:dyDescent="0.2">
      <c r="B4552" s="536" t="s">
        <v>259</v>
      </c>
      <c r="C4552" s="537"/>
      <c r="D4552" s="265"/>
      <c r="E4552" s="224" t="s">
        <v>245</v>
      </c>
      <c r="F4552" s="258" t="e">
        <f>IF(#REF!&gt;=1,IF(#REF!&gt;=1,#REF!),IF(#REF!&gt;=0,"",))</f>
        <v>#REF!</v>
      </c>
      <c r="G4552" s="241" t="e">
        <f>保全管理データ!N7855</f>
        <v>#REF!</v>
      </c>
      <c r="H4552" s="259" t="e">
        <f>IF(#REF!="無","",IF(#REF!="","",IF(#REF!="悪環境における作業",0.2,IF(#REF!="高所又は地下作業",0.1,IF(#REF!="錯綜場所作業",0.3,IF(#REF!="複雑な制約のある作業",0.4,IF(#REF!="単純な制約のある作業",0.2,0)))))))</f>
        <v>#REF!</v>
      </c>
      <c r="I4552" s="260" t="e">
        <f t="shared" si="281"/>
        <v>#REF!</v>
      </c>
      <c r="J4552" s="258" t="e">
        <f>IF(#REF!&gt;=1,IF(#REF!&gt;=1,#REF!),IF(#REF!&gt;=0,"",))</f>
        <v>#REF!</v>
      </c>
      <c r="K4552" s="241" t="e">
        <f>保全管理データ!N7882</f>
        <v>#REF!</v>
      </c>
      <c r="L4552" s="259" t="e">
        <f>IF(#REF!="","",IF(#REF!="悪環境における作業",0.2,IF(#REF!="高所又は地下作業",0.1,IF(#REF!="錯綜場所作業",0.3,IF(#REF!="複雑な制約のある作業",0.4,IF(#REF!="単純な制約のある作業",0.2,0))))))</f>
        <v>#REF!</v>
      </c>
      <c r="M4552" s="260" t="e">
        <f t="shared" si="282"/>
        <v>#REF!</v>
      </c>
    </row>
    <row r="4553" spans="2:13" s="254" customFormat="1" ht="27.75" customHeight="1" x14ac:dyDescent="0.2">
      <c r="B4553" s="536" t="s">
        <v>260</v>
      </c>
      <c r="C4553" s="537"/>
      <c r="D4553" s="265"/>
      <c r="E4553" s="224" t="s">
        <v>248</v>
      </c>
      <c r="F4553" s="258" t="e">
        <f>IF(#REF!&gt;=1,IF(#REF!&gt;=1,#REF!),IF(#REF!&gt;=0,"",))</f>
        <v>#REF!</v>
      </c>
      <c r="G4553" s="241" t="e">
        <f>保全管理データ!N7856</f>
        <v>#REF!</v>
      </c>
      <c r="H4553" s="259" t="e">
        <f>IF(#REF!="無","",IF(#REF!="","",IF(#REF!="悪環境における作業",0.2,IF(#REF!="高所又は地下作業",0.1,IF(#REF!="錯綜場所作業",0.3,IF(#REF!="複雑な制約のある作業",0.4,IF(#REF!="単純な制約のある作業",0.2,0)))))))</f>
        <v>#REF!</v>
      </c>
      <c r="I4553" s="260" t="e">
        <f t="shared" si="281"/>
        <v>#REF!</v>
      </c>
      <c r="J4553" s="258" t="e">
        <f>IF(#REF!&gt;=1,IF(#REF!&gt;=1,#REF!),IF(#REF!&gt;=0,"",))</f>
        <v>#REF!</v>
      </c>
      <c r="K4553" s="241" t="e">
        <f>保全管理データ!N7883</f>
        <v>#REF!</v>
      </c>
      <c r="L4553" s="259" t="e">
        <f>IF(#REF!="","",IF(#REF!="悪環境における作業",0.2,IF(#REF!="高所又は地下作業",0.1,IF(#REF!="錯綜場所作業",0.3,IF(#REF!="複雑な制約のある作業",0.4,IF(#REF!="単純な制約のある作業",0.2,0))))))</f>
        <v>#REF!</v>
      </c>
      <c r="M4553" s="260" t="e">
        <f t="shared" si="282"/>
        <v>#REF!</v>
      </c>
    </row>
    <row r="4554" spans="2:13" s="254" customFormat="1" ht="27.75" customHeight="1" x14ac:dyDescent="0.2">
      <c r="B4554" s="536" t="s">
        <v>261</v>
      </c>
      <c r="C4554" s="537"/>
      <c r="D4554" s="265"/>
      <c r="E4554" s="224" t="s">
        <v>247</v>
      </c>
      <c r="F4554" s="258" t="e">
        <f>IF(#REF!&gt;=1,IF(#REF!&gt;=1,#REF!),IF(#REF!&gt;=0,"",))</f>
        <v>#REF!</v>
      </c>
      <c r="G4554" s="241" t="e">
        <f>保全管理データ!N7857</f>
        <v>#REF!</v>
      </c>
      <c r="H4554" s="259" t="e">
        <f>IF(#REF!="無","",IF(#REF!="","",IF(#REF!="悪環境における作業",0.2,IF(#REF!="高所又は地下作業",0.1,IF(#REF!="錯綜場所作業",0.3,IF(#REF!="複雑な制約のある作業",0.4,IF(#REF!="単純な制約のある作業",0.2,0)))))))</f>
        <v>#REF!</v>
      </c>
      <c r="I4554" s="260" t="e">
        <f t="shared" si="281"/>
        <v>#REF!</v>
      </c>
      <c r="J4554" s="258" t="e">
        <f>IF(#REF!&gt;=1,IF(#REF!&gt;=1,#REF!),IF(#REF!&gt;=0,"",))</f>
        <v>#REF!</v>
      </c>
      <c r="K4554" s="241" t="e">
        <f>保全管理データ!N7884</f>
        <v>#REF!</v>
      </c>
      <c r="L4554" s="259" t="e">
        <f>IF(#REF!="","",IF(#REF!="悪環境における作業",0.2,IF(#REF!="高所又は地下作業",0.1,IF(#REF!="錯綜場所作業",0.3,IF(#REF!="複雑な制約のある作業",0.4,IF(#REF!="単純な制約のある作業",0.2,0))))))</f>
        <v>#REF!</v>
      </c>
      <c r="M4554" s="260" t="e">
        <f t="shared" si="282"/>
        <v>#REF!</v>
      </c>
    </row>
    <row r="4555" spans="2:13" s="254" customFormat="1" ht="27.75" customHeight="1" x14ac:dyDescent="0.2">
      <c r="B4555" s="536" t="s">
        <v>262</v>
      </c>
      <c r="C4555" s="537"/>
      <c r="D4555" s="265"/>
      <c r="E4555" s="224" t="s">
        <v>245</v>
      </c>
      <c r="F4555" s="258" t="e">
        <f>IF(#REF!&gt;=1,IF(#REF!&gt;=1,#REF!),IF(#REF!&gt;=0,"",))</f>
        <v>#REF!</v>
      </c>
      <c r="G4555" s="241" t="e">
        <f>保全管理データ!N7858</f>
        <v>#REF!</v>
      </c>
      <c r="H4555" s="259" t="e">
        <f>IF(#REF!="無","",IF(#REF!="","",IF(#REF!="悪環境における作業",0.2,IF(#REF!="高所又は地下作業",0.1,IF(#REF!="錯綜場所作業",0.3,IF(#REF!="複雑な制約のある作業",0.4,IF(#REF!="単純な制約のある作業",0.2,0)))))))</f>
        <v>#REF!</v>
      </c>
      <c r="I4555" s="260" t="e">
        <f t="shared" si="281"/>
        <v>#REF!</v>
      </c>
      <c r="J4555" s="258" t="e">
        <f>IF(#REF!&gt;=1,IF(#REF!&gt;=1,#REF!),IF(#REF!&gt;=0,"",))</f>
        <v>#REF!</v>
      </c>
      <c r="K4555" s="241" t="e">
        <f>保全管理データ!N7885</f>
        <v>#REF!</v>
      </c>
      <c r="L4555" s="259" t="e">
        <f>IF(#REF!="","",IF(#REF!="悪環境における作業",0.2,IF(#REF!="高所又は地下作業",0.1,IF(#REF!="錯綜場所作業",0.3,IF(#REF!="複雑な制約のある作業",0.4,IF(#REF!="単純な制約のある作業",0.2,0))))))</f>
        <v>#REF!</v>
      </c>
      <c r="M4555" s="260" t="e">
        <f t="shared" si="282"/>
        <v>#REF!</v>
      </c>
    </row>
    <row r="4556" spans="2:13" s="254" customFormat="1" ht="27.75" customHeight="1" x14ac:dyDescent="0.2">
      <c r="B4556" s="536" t="s">
        <v>263</v>
      </c>
      <c r="C4556" s="537"/>
      <c r="D4556" s="265"/>
      <c r="E4556" s="224" t="s">
        <v>245</v>
      </c>
      <c r="F4556" s="258" t="e">
        <f>IF(#REF!&gt;=1,IF(#REF!&gt;=1,#REF!),IF(#REF!&gt;=0,"",))</f>
        <v>#REF!</v>
      </c>
      <c r="G4556" s="241" t="e">
        <f>保全管理データ!N7859</f>
        <v>#REF!</v>
      </c>
      <c r="H4556" s="259" t="e">
        <f>IF(#REF!="無","",IF(#REF!="","",IF(#REF!="悪環境における作業",0.2,IF(#REF!="高所又は地下作業",0.1,IF(#REF!="錯綜場所作業",0.3,IF(#REF!="複雑な制約のある作業",0.4,IF(#REF!="単純な制約のある作業",0.2,0)))))))</f>
        <v>#REF!</v>
      </c>
      <c r="I4556" s="260" t="e">
        <f t="shared" si="281"/>
        <v>#REF!</v>
      </c>
      <c r="J4556" s="258" t="e">
        <f>IF(#REF!&gt;=1,IF(#REF!&gt;=1,#REF!),IF(#REF!&gt;=0,"",))</f>
        <v>#REF!</v>
      </c>
      <c r="K4556" s="241" t="e">
        <f>保全管理データ!N7886</f>
        <v>#REF!</v>
      </c>
      <c r="L4556" s="259" t="e">
        <f>IF(#REF!="","",IF(#REF!="悪環境における作業",0.2,IF(#REF!="高所又は地下作業",0.1,IF(#REF!="錯綜場所作業",0.3,IF(#REF!="複雑な制約のある作業",0.4,IF(#REF!="単純な制約のある作業",0.2,0))))))</f>
        <v>#REF!</v>
      </c>
      <c r="M4556" s="260" t="e">
        <f t="shared" si="282"/>
        <v>#REF!</v>
      </c>
    </row>
    <row r="4557" spans="2:13" s="254" customFormat="1" ht="27.75" customHeight="1" x14ac:dyDescent="0.2">
      <c r="B4557" s="536" t="s">
        <v>264</v>
      </c>
      <c r="C4557" s="537"/>
      <c r="D4557" s="265"/>
      <c r="E4557" s="224" t="s">
        <v>245</v>
      </c>
      <c r="F4557" s="258" t="e">
        <f>IF(#REF!&gt;=1,IF(#REF!&gt;=1,#REF!),IF(#REF!&gt;=0,"",))</f>
        <v>#REF!</v>
      </c>
      <c r="G4557" s="241" t="e">
        <f>保全管理データ!N7860</f>
        <v>#REF!</v>
      </c>
      <c r="H4557" s="259" t="e">
        <f>IF(#REF!="無","",IF(#REF!="","",IF(#REF!="悪環境における作業",0.2,IF(#REF!="高所又は地下作業",0.1,IF(#REF!="錯綜場所作業",0.3,IF(#REF!="複雑な制約のある作業",0.4,IF(#REF!="単純な制約のある作業",0.2,0)))))))</f>
        <v>#REF!</v>
      </c>
      <c r="I4557" s="260" t="e">
        <f t="shared" si="281"/>
        <v>#REF!</v>
      </c>
      <c r="J4557" s="258" t="e">
        <f>IF(#REF!&gt;=1,IF(#REF!&gt;=1,#REF!),IF(#REF!&gt;=0,"",))</f>
        <v>#REF!</v>
      </c>
      <c r="K4557" s="241" t="e">
        <f>保全管理データ!N7887</f>
        <v>#REF!</v>
      </c>
      <c r="L4557" s="259" t="e">
        <f>IF(#REF!="","",IF(#REF!="悪環境における作業",0.2,IF(#REF!="高所又は地下作業",0.1,IF(#REF!="錯綜場所作業",0.3,IF(#REF!="複雑な制約のある作業",0.4,IF(#REF!="単純な制約のある作業",0.2,0))))))</f>
        <v>#REF!</v>
      </c>
      <c r="M4557" s="260" t="e">
        <f t="shared" si="282"/>
        <v>#REF!</v>
      </c>
    </row>
    <row r="4558" spans="2:13" s="254" customFormat="1" ht="27.75" customHeight="1" x14ac:dyDescent="0.2">
      <c r="B4558" s="536" t="s">
        <v>265</v>
      </c>
      <c r="C4558" s="537"/>
      <c r="D4558" s="265"/>
      <c r="E4558" s="224" t="s">
        <v>245</v>
      </c>
      <c r="F4558" s="258" t="e">
        <f>IF(#REF!&gt;=1,IF(#REF!&gt;=1,#REF!),IF(#REF!&gt;=0,"",))</f>
        <v>#REF!</v>
      </c>
      <c r="G4558" s="241" t="e">
        <f>保全管理データ!N7861</f>
        <v>#REF!</v>
      </c>
      <c r="H4558" s="259" t="e">
        <f>IF(#REF!="無","",IF(#REF!="","",IF(#REF!="悪環境における作業",0.2,IF(#REF!="高所又は地下作業",0.1,IF(#REF!="錯綜場所作業",0.3,IF(#REF!="複雑な制約のある作業",0.4,IF(#REF!="単純な制約のある作業",0.2,0)))))))</f>
        <v>#REF!</v>
      </c>
      <c r="I4558" s="260" t="e">
        <f t="shared" si="281"/>
        <v>#REF!</v>
      </c>
      <c r="J4558" s="258" t="e">
        <f>IF(#REF!&gt;=1,IF(#REF!&gt;=1,#REF!),IF(#REF!&gt;=0,"",))</f>
        <v>#REF!</v>
      </c>
      <c r="K4558" s="241" t="e">
        <f>保全管理データ!N7888</f>
        <v>#REF!</v>
      </c>
      <c r="L4558" s="259" t="e">
        <f>IF(#REF!="","",IF(#REF!="悪環境における作業",0.2,IF(#REF!="高所又は地下作業",0.1,IF(#REF!="錯綜場所作業",0.3,IF(#REF!="複雑な制約のある作業",0.4,IF(#REF!="単純な制約のある作業",0.2,0))))))</f>
        <v>#REF!</v>
      </c>
      <c r="M4558" s="260" t="e">
        <f t="shared" si="282"/>
        <v>#REF!</v>
      </c>
    </row>
    <row r="4559" spans="2:13" s="254" customFormat="1" ht="27.75" customHeight="1" x14ac:dyDescent="0.2">
      <c r="B4559" s="536" t="s">
        <v>266</v>
      </c>
      <c r="C4559" s="537"/>
      <c r="D4559" s="265"/>
      <c r="E4559" s="224" t="s">
        <v>245</v>
      </c>
      <c r="F4559" s="258" t="e">
        <f>IF(#REF!&gt;=1,IF(#REF!&gt;=1,#REF!),IF(#REF!&gt;=0,"",))</f>
        <v>#REF!</v>
      </c>
      <c r="G4559" s="241" t="e">
        <f>保全管理データ!N7862</f>
        <v>#REF!</v>
      </c>
      <c r="H4559" s="259" t="e">
        <f>IF(#REF!="無","",IF(#REF!="","",IF(#REF!="悪環境における作業",0.2,IF(#REF!="高所又は地下作業",0.1,IF(#REF!="錯綜場所作業",0.3,IF(#REF!="複雑な制約のある作業",0.4,IF(#REF!="単純な制約のある作業",0.2,0)))))))</f>
        <v>#REF!</v>
      </c>
      <c r="I4559" s="260" t="e">
        <f t="shared" si="281"/>
        <v>#REF!</v>
      </c>
      <c r="J4559" s="258" t="e">
        <f>IF(#REF!&gt;=1,IF(#REF!&gt;=1,#REF!),IF(#REF!&gt;=0,"",))</f>
        <v>#REF!</v>
      </c>
      <c r="K4559" s="241" t="e">
        <f>保全管理データ!N7889</f>
        <v>#REF!</v>
      </c>
      <c r="L4559" s="259" t="e">
        <f>IF(#REF!="","",IF(#REF!="悪環境における作業",0.2,IF(#REF!="高所又は地下作業",0.1,IF(#REF!="錯綜場所作業",0.3,IF(#REF!="複雑な制約のある作業",0.4,IF(#REF!="単純な制約のある作業",0.2,0))))))</f>
        <v>#REF!</v>
      </c>
      <c r="M4559" s="260" t="e">
        <f t="shared" si="282"/>
        <v>#REF!</v>
      </c>
    </row>
    <row r="4560" spans="2:13" s="254" customFormat="1" ht="27.75" customHeight="1" x14ac:dyDescent="0.2">
      <c r="B4560" s="536" t="s">
        <v>81</v>
      </c>
      <c r="C4560" s="537"/>
      <c r="D4560" s="265"/>
      <c r="E4560" s="224" t="s">
        <v>245</v>
      </c>
      <c r="F4560" s="258" t="e">
        <f>IF(#REF!&gt;=1,IF(#REF!&gt;=1,#REF!),IF(#REF!&gt;=0,"",))</f>
        <v>#REF!</v>
      </c>
      <c r="G4560" s="241" t="e">
        <f>保全管理データ!N7863</f>
        <v>#REF!</v>
      </c>
      <c r="H4560" s="259" t="e">
        <f>IF(#REF!="無","",IF(#REF!="","",IF(#REF!="悪環境における作業",0.2,IF(#REF!="高所又は地下作業",0.1,IF(#REF!="錯綜場所作業",0.3,IF(#REF!="複雑な制約のある作業",0.4,IF(#REF!="単純な制約のある作業",0.2,0)))))))</f>
        <v>#REF!</v>
      </c>
      <c r="I4560" s="260" t="e">
        <f t="shared" si="281"/>
        <v>#REF!</v>
      </c>
      <c r="J4560" s="258" t="e">
        <f>IF(#REF!&gt;=1,IF(#REF!&gt;=1,#REF!),IF(#REF!&gt;=0,"",))</f>
        <v>#REF!</v>
      </c>
      <c r="K4560" s="241" t="e">
        <f>保全管理データ!N7890</f>
        <v>#REF!</v>
      </c>
      <c r="L4560" s="259" t="e">
        <f>IF(#REF!="","",IF(#REF!="悪環境における作業",0.2,IF(#REF!="高所又は地下作業",0.1,IF(#REF!="錯綜場所作業",0.3,IF(#REF!="複雑な制約のある作業",0.4,IF(#REF!="単純な制約のある作業",0.2,0))))))</f>
        <v>#REF!</v>
      </c>
      <c r="M4560" s="260" t="e">
        <f t="shared" si="282"/>
        <v>#REF!</v>
      </c>
    </row>
    <row r="4561" spans="2:13" s="254" customFormat="1" ht="27.75" customHeight="1" x14ac:dyDescent="0.2">
      <c r="B4561" s="536" t="s">
        <v>267</v>
      </c>
      <c r="C4561" s="537"/>
      <c r="D4561" s="265"/>
      <c r="E4561" s="224" t="s">
        <v>247</v>
      </c>
      <c r="F4561" s="258" t="e">
        <f>IF(#REF!&gt;=1,IF(#REF!&gt;=1,#REF!),IF(#REF!&gt;=0,"",))</f>
        <v>#REF!</v>
      </c>
      <c r="G4561" s="241" t="e">
        <f>保全管理データ!N7864</f>
        <v>#REF!</v>
      </c>
      <c r="H4561" s="259" t="e">
        <f>IF(#REF!="無","",IF(#REF!="","",IF(#REF!="悪環境における作業",0.2,IF(#REF!="高所又は地下作業",0.1,IF(#REF!="錯綜場所作業",0.3,IF(#REF!="複雑な制約のある作業",0.4,IF(#REF!="単純な制約のある作業",0.2,0)))))))</f>
        <v>#REF!</v>
      </c>
      <c r="I4561" s="260" t="e">
        <f t="shared" si="281"/>
        <v>#REF!</v>
      </c>
      <c r="J4561" s="258" t="e">
        <f>IF(#REF!&gt;=1,IF(#REF!&gt;=1,#REF!),IF(#REF!&gt;=0,"",))</f>
        <v>#REF!</v>
      </c>
      <c r="K4561" s="241" t="e">
        <f>保全管理データ!N7891</f>
        <v>#REF!</v>
      </c>
      <c r="L4561" s="259" t="e">
        <f>IF(#REF!="","",IF(#REF!="悪環境における作業",0.2,IF(#REF!="高所又は地下作業",0.1,IF(#REF!="錯綜場所作業",0.3,IF(#REF!="複雑な制約のある作業",0.4,IF(#REF!="単純な制約のある作業",0.2,0))))))</f>
        <v>#REF!</v>
      </c>
      <c r="M4561" s="260" t="e">
        <f t="shared" si="282"/>
        <v>#REF!</v>
      </c>
    </row>
    <row r="4562" spans="2:13" s="254" customFormat="1" ht="27.75" customHeight="1" x14ac:dyDescent="0.2">
      <c r="B4562" s="536" t="s">
        <v>268</v>
      </c>
      <c r="C4562" s="537"/>
      <c r="D4562" s="265"/>
      <c r="E4562" s="224" t="s">
        <v>246</v>
      </c>
      <c r="F4562" s="258" t="e">
        <f>IF(#REF!&gt;=1,IF(#REF!&gt;=1,#REF!),IF(#REF!&gt;=0,"",))</f>
        <v>#REF!</v>
      </c>
      <c r="G4562" s="241" t="e">
        <f>保全管理データ!N7865</f>
        <v>#REF!</v>
      </c>
      <c r="H4562" s="259" t="e">
        <f>IF(#REF!="無","",IF(#REF!="","",IF(#REF!="悪環境における作業",0.2,IF(#REF!="高所又は地下作業",0.1,IF(#REF!="錯綜場所作業",0.3,IF(#REF!="複雑な制約のある作業",0.4,IF(#REF!="単純な制約のある作業",0.2,0)))))))</f>
        <v>#REF!</v>
      </c>
      <c r="I4562" s="260" t="e">
        <f t="shared" si="281"/>
        <v>#REF!</v>
      </c>
      <c r="J4562" s="258" t="e">
        <f>IF(#REF!&gt;=1,IF(#REF!&gt;=1,#REF!),IF(#REF!&gt;=0,"",))</f>
        <v>#REF!</v>
      </c>
      <c r="K4562" s="241" t="e">
        <f>保全管理データ!N7892</f>
        <v>#REF!</v>
      </c>
      <c r="L4562" s="259" t="e">
        <f>IF(#REF!="","",IF(#REF!="悪環境における作業",0.2,IF(#REF!="高所又は地下作業",0.1,IF(#REF!="錯綜場所作業",0.3,IF(#REF!="複雑な制約のある作業",0.4,IF(#REF!="単純な制約のある作業",0.2,0))))))</f>
        <v>#REF!</v>
      </c>
      <c r="M4562" s="260" t="e">
        <f t="shared" si="282"/>
        <v>#REF!</v>
      </c>
    </row>
    <row r="4563" spans="2:13" s="254" customFormat="1" ht="27.75" customHeight="1" thickBot="1" x14ac:dyDescent="0.25">
      <c r="B4563" s="538" t="s">
        <v>269</v>
      </c>
      <c r="C4563" s="539"/>
      <c r="D4563" s="266"/>
      <c r="E4563" s="252" t="s">
        <v>245</v>
      </c>
      <c r="F4563" s="261" t="e">
        <f>IF(#REF!&gt;=1,IF(#REF!&gt;=1,#REF!),IF(#REF!&gt;=0,"",))</f>
        <v>#REF!</v>
      </c>
      <c r="G4563" s="245" t="e">
        <f>保全管理データ!N7866</f>
        <v>#REF!</v>
      </c>
      <c r="H4563" s="259" t="e">
        <f>IF(#REF!="無","",IF(#REF!="","",IF(#REF!="悪環境における作業",0.2,IF(#REF!="高所又は地下作業",0.1,IF(#REF!="錯綜場所作業",0.3,IF(#REF!="複雑な制約のある作業",0.4,IF(#REF!="単純な制約のある作業",0.2,0)))))))</f>
        <v>#REF!</v>
      </c>
      <c r="I4563" s="260" t="e">
        <f t="shared" si="281"/>
        <v>#REF!</v>
      </c>
      <c r="J4563" s="261" t="e">
        <f>IF(#REF!&gt;=1,IF(#REF!&gt;=1,#REF!),IF(#REF!&gt;=0,"",))</f>
        <v>#REF!</v>
      </c>
      <c r="K4563" s="245" t="e">
        <f>保全管理データ!N7893</f>
        <v>#REF!</v>
      </c>
      <c r="L4563" s="262" t="e">
        <f>IF(#REF!="","",IF(#REF!="悪環境における作業",0.2,IF(#REF!="高所又は地下作業",0.1,IF(#REF!="錯綜場所作業",0.3,IF(#REF!="複雑な制約のある作業",0.4,IF(#REF!="単純な制約のある作業",0.2,0))))))</f>
        <v>#REF!</v>
      </c>
      <c r="M4563" s="260" t="e">
        <f t="shared" si="282"/>
        <v>#REF!</v>
      </c>
    </row>
    <row r="4564" spans="2:13" s="254" customFormat="1" ht="27.75" customHeight="1" thickBot="1" x14ac:dyDescent="0.25">
      <c r="B4564" s="532" t="s">
        <v>190</v>
      </c>
      <c r="C4564" s="532"/>
      <c r="D4564" s="532"/>
      <c r="E4564" s="532"/>
      <c r="F4564" s="533" t="e">
        <f>SUM(I4540:I4563)</f>
        <v>#REF!</v>
      </c>
      <c r="G4564" s="534"/>
      <c r="H4564" s="534"/>
      <c r="I4564" s="535"/>
      <c r="J4564" s="533" t="e">
        <f>IF(SUM(J4540:J4563)=0,"0.00",SUM(M4540:M4563))</f>
        <v>#REF!</v>
      </c>
      <c r="K4564" s="534"/>
      <c r="L4564" s="534"/>
      <c r="M4564" s="535"/>
    </row>
    <row r="4565" spans="2:13" s="254" customFormat="1" ht="27.75" customHeight="1" thickBot="1" x14ac:dyDescent="0.25">
      <c r="B4565" s="532" t="s">
        <v>97</v>
      </c>
      <c r="C4565" s="532"/>
      <c r="D4565" s="532"/>
      <c r="E4565" s="532"/>
      <c r="F4565" s="533" t="e">
        <f>IF(#REF!="５年以下","0",IF(#REF!="５年～１０年",0.1,IF(#REF!="１０年以上",0.15)))</f>
        <v>#REF!</v>
      </c>
      <c r="G4565" s="534"/>
      <c r="H4565" s="534"/>
      <c r="I4565" s="534"/>
      <c r="J4565" s="534"/>
      <c r="K4565" s="534"/>
      <c r="L4565" s="534"/>
      <c r="M4565" s="535"/>
    </row>
    <row r="4566" spans="2:13" s="254" customFormat="1" ht="27.75" customHeight="1" thickBot="1" x14ac:dyDescent="0.25">
      <c r="B4566" s="533" t="s">
        <v>273</v>
      </c>
      <c r="C4566" s="534"/>
      <c r="D4566" s="534"/>
      <c r="E4566" s="535"/>
      <c r="F4566" s="533" t="e">
        <f>F4564*(1+F4565)</f>
        <v>#REF!</v>
      </c>
      <c r="G4566" s="534"/>
      <c r="H4566" s="534"/>
      <c r="I4566" s="534"/>
      <c r="J4566" s="533" t="e">
        <f>J4564*(1+F4565)</f>
        <v>#REF!</v>
      </c>
      <c r="K4566" s="534"/>
      <c r="L4566" s="534"/>
      <c r="M4566" s="535"/>
    </row>
    <row r="4567" spans="2:13" s="254" customFormat="1" ht="27.75" customHeight="1" thickBot="1" x14ac:dyDescent="0.25">
      <c r="B4567" s="532" t="s">
        <v>191</v>
      </c>
      <c r="C4567" s="532"/>
      <c r="D4567" s="532"/>
      <c r="E4567" s="532"/>
      <c r="F4567" s="533" t="e">
        <f>#REF!*(#REF!*#REF!+#REF!*#REF!)</f>
        <v>#REF!</v>
      </c>
      <c r="G4567" s="534"/>
      <c r="H4567" s="535"/>
      <c r="I4567" s="532" t="e">
        <f>#REF!</f>
        <v>#REF!</v>
      </c>
      <c r="J4567" s="533"/>
      <c r="K4567" s="263" t="s">
        <v>230</v>
      </c>
      <c r="L4567" s="535" t="e">
        <f>B4538</f>
        <v>#REF!</v>
      </c>
      <c r="M4567" s="532"/>
    </row>
    <row r="4568" spans="2:13" s="254" customFormat="1" ht="45" customHeight="1" thickBot="1" x14ac:dyDescent="0.25">
      <c r="B4568" s="253"/>
      <c r="C4568" s="253"/>
      <c r="D4568" s="253"/>
      <c r="E4568" s="253"/>
      <c r="F4568" s="253"/>
      <c r="G4568" s="253"/>
      <c r="H4568" s="253"/>
      <c r="I4568" s="253"/>
      <c r="J4568" s="253"/>
      <c r="K4568" s="253"/>
      <c r="L4568" s="253"/>
      <c r="M4568" s="253"/>
    </row>
    <row r="4569" spans="2:13" s="254" customFormat="1" ht="27.75" customHeight="1" thickBot="1" x14ac:dyDescent="0.25">
      <c r="B4569" s="542" t="s">
        <v>128</v>
      </c>
      <c r="C4569" s="543"/>
      <c r="D4569" s="543"/>
      <c r="E4569" s="544"/>
      <c r="F4569" s="253"/>
      <c r="G4569" s="253"/>
      <c r="H4569" s="253"/>
      <c r="I4569" s="253"/>
      <c r="J4569" s="253"/>
      <c r="K4569" s="253"/>
      <c r="L4569" s="253"/>
      <c r="M4569" s="253"/>
    </row>
    <row r="4570" spans="2:13" s="254" customFormat="1" ht="27.75" customHeight="1" x14ac:dyDescent="0.2">
      <c r="B4570" s="545" t="e">
        <f>#REF!</f>
        <v>#REF!</v>
      </c>
      <c r="C4570" s="546"/>
      <c r="D4570" s="547"/>
      <c r="E4570" s="548"/>
      <c r="F4570" s="552" t="s">
        <v>240</v>
      </c>
      <c r="G4570" s="553"/>
      <c r="H4570" s="553"/>
      <c r="I4570" s="554"/>
      <c r="J4570" s="552" t="s">
        <v>239</v>
      </c>
      <c r="K4570" s="553"/>
      <c r="L4570" s="553"/>
      <c r="M4570" s="554"/>
    </row>
    <row r="4571" spans="2:13" s="254" customFormat="1" ht="27.75" customHeight="1" thickBot="1" x14ac:dyDescent="0.25">
      <c r="B4571" s="549"/>
      <c r="C4571" s="550"/>
      <c r="D4571" s="550"/>
      <c r="E4571" s="551"/>
      <c r="F4571" s="255" t="s">
        <v>149</v>
      </c>
      <c r="G4571" s="256" t="s">
        <v>151</v>
      </c>
      <c r="H4571" s="256" t="s">
        <v>96</v>
      </c>
      <c r="I4571" s="257" t="s">
        <v>150</v>
      </c>
      <c r="J4571" s="255" t="s">
        <v>149</v>
      </c>
      <c r="K4571" s="256" t="s">
        <v>151</v>
      </c>
      <c r="L4571" s="256" t="s">
        <v>96</v>
      </c>
      <c r="M4571" s="257" t="s">
        <v>150</v>
      </c>
    </row>
    <row r="4572" spans="2:13" s="254" customFormat="1" ht="27.75" customHeight="1" thickTop="1" x14ac:dyDescent="0.2">
      <c r="B4572" s="540" t="s">
        <v>241</v>
      </c>
      <c r="C4572" s="541"/>
      <c r="D4572" s="264"/>
      <c r="E4572" s="237" t="s">
        <v>242</v>
      </c>
      <c r="F4572" s="258" t="e">
        <f>IF(#REF!&gt;=1,IF(#REF!&gt;=1,#REF!),IF(#REF!&gt;=0,"",))</f>
        <v>#REF!</v>
      </c>
      <c r="G4572" s="241" t="e">
        <f>保全管理データ!N7899</f>
        <v>#REF!</v>
      </c>
      <c r="H4572" s="259" t="e">
        <f>IF(#REF!="無","",IF(#REF!="","",IF(#REF!="悪環境における作業",0.2,IF(#REF!="高所又は地下作業",0.1,IF(#REF!="錯綜場所作業",0.3,IF(#REF!="複雑な制約のある作業",0.4,IF(#REF!="単純な制約のある作業",0.2,0)))))))</f>
        <v>#REF!</v>
      </c>
      <c r="I4572" s="260" t="e">
        <f>IF(F4572="","",F4572*G4572*(1+IF(H4572="",0,H4572)))</f>
        <v>#REF!</v>
      </c>
      <c r="J4572" s="258" t="e">
        <f>IF(#REF!&gt;=1,IF(#REF!&gt;=1,#REF!),IF(#REF!&gt;=0,"",))</f>
        <v>#REF!</v>
      </c>
      <c r="K4572" s="241" t="e">
        <f>保全管理データ!N7926</f>
        <v>#REF!</v>
      </c>
      <c r="L4572" s="259" t="e">
        <f>IF(#REF!="","",IF(#REF!="悪環境における作業",0.2,IF(#REF!="高所又は地下作業",0.1,IF(#REF!="錯綜場所作業",0.3,IF(#REF!="複雑な制約のある作業",0.4,IF(#REF!="単純な制約のある作業",0.2,0))))))</f>
        <v>#REF!</v>
      </c>
      <c r="M4572" s="260" t="e">
        <f>IF(J4572="","",ROUNDDOWN(J4572*K4572*(1+IF(L4572="",0,L4572)),0))</f>
        <v>#REF!</v>
      </c>
    </row>
    <row r="4573" spans="2:13" s="254" customFormat="1" ht="27.75" customHeight="1" x14ac:dyDescent="0.2">
      <c r="B4573" s="536" t="s">
        <v>243</v>
      </c>
      <c r="C4573" s="537"/>
      <c r="D4573" s="265"/>
      <c r="E4573" s="224" t="s">
        <v>242</v>
      </c>
      <c r="F4573" s="258" t="e">
        <f>IF(#REF!&gt;=1,IF(#REF!&gt;=1,#REF!),IF(#REF!&gt;=0,"",))</f>
        <v>#REF!</v>
      </c>
      <c r="G4573" s="241" t="e">
        <f>保全管理データ!N7900</f>
        <v>#REF!</v>
      </c>
      <c r="H4573" s="259" t="e">
        <f>IF(#REF!="無","",IF(#REF!="","",IF(#REF!="悪環境における作業",0.2,IF(#REF!="高所又は地下作業",0.1,IF(#REF!="錯綜場所作業",0.3,IF(#REF!="複雑な制約のある作業",0.4,IF(#REF!="単純な制約のある作業",0.2,0)))))))</f>
        <v>#REF!</v>
      </c>
      <c r="I4573" s="260" t="e">
        <f t="shared" ref="I4573:I4595" si="283">IF(F4573="","",F4573*G4573*(1+IF(H4573="",0,H4573)))</f>
        <v>#REF!</v>
      </c>
      <c r="J4573" s="258" t="e">
        <f>IF(#REF!&gt;=1,IF(#REF!&gt;=1,#REF!),IF(#REF!&gt;=0,"",))</f>
        <v>#REF!</v>
      </c>
      <c r="K4573" s="241" t="e">
        <f>保全管理データ!N7927</f>
        <v>#REF!</v>
      </c>
      <c r="L4573" s="259" t="e">
        <f>IF(#REF!="","",IF(#REF!="悪環境における作業",0.2,IF(#REF!="高所又は地下作業",0.1,IF(#REF!="錯綜場所作業",0.3,IF(#REF!="複雑な制約のある作業",0.4,IF(#REF!="単純な制約のある作業",0.2,0))))))</f>
        <v>#REF!</v>
      </c>
      <c r="M4573" s="260" t="e">
        <f t="shared" ref="M4573:M4595" si="284">IF(J4573="","",ROUNDDOWN(J4573*K4573*(1+IF(L4573="",0,L4573)),0))</f>
        <v>#REF!</v>
      </c>
    </row>
    <row r="4574" spans="2:13" s="254" customFormat="1" ht="27.75" customHeight="1" x14ac:dyDescent="0.2">
      <c r="B4574" s="536" t="s">
        <v>249</v>
      </c>
      <c r="C4574" s="537"/>
      <c r="D4574" s="265"/>
      <c r="E4574" s="224" t="s">
        <v>244</v>
      </c>
      <c r="F4574" s="258" t="e">
        <f>IF(#REF!&gt;=1,IF(#REF!&gt;=1,#REF!),IF(#REF!&gt;=0,"",))</f>
        <v>#REF!</v>
      </c>
      <c r="G4574" s="241" t="e">
        <f>保全管理データ!N7901</f>
        <v>#REF!</v>
      </c>
      <c r="H4574" s="259" t="e">
        <f>IF(#REF!="無","",IF(#REF!="","",IF(#REF!="悪環境における作業",0.2,IF(#REF!="高所又は地下作業",0.1,IF(#REF!="錯綜場所作業",0.3,IF(#REF!="複雑な制約のある作業",0.4,IF(#REF!="単純な制約のある作業",0.2,0)))))))</f>
        <v>#REF!</v>
      </c>
      <c r="I4574" s="260" t="e">
        <f t="shared" si="283"/>
        <v>#REF!</v>
      </c>
      <c r="J4574" s="258" t="e">
        <f>IF(#REF!&gt;=1,IF(#REF!&gt;=1,#REF!),IF(#REF!&gt;=0,"",))</f>
        <v>#REF!</v>
      </c>
      <c r="K4574" s="241" t="e">
        <f>保全管理データ!N7928</f>
        <v>#REF!</v>
      </c>
      <c r="L4574" s="259" t="e">
        <f>IF(#REF!="","",IF(#REF!="悪環境における作業",0.2,IF(#REF!="高所又は地下作業",0.1,IF(#REF!="錯綜場所作業",0.3,IF(#REF!="複雑な制約のある作業",0.4,IF(#REF!="単純な制約のある作業",0.2,0))))))</f>
        <v>#REF!</v>
      </c>
      <c r="M4574" s="260" t="e">
        <f t="shared" si="284"/>
        <v>#REF!</v>
      </c>
    </row>
    <row r="4575" spans="2:13" s="254" customFormat="1" ht="27.75" customHeight="1" x14ac:dyDescent="0.2">
      <c r="B4575" s="536" t="s">
        <v>250</v>
      </c>
      <c r="C4575" s="537"/>
      <c r="D4575" s="265"/>
      <c r="E4575" s="224" t="s">
        <v>244</v>
      </c>
      <c r="F4575" s="258" t="e">
        <f>IF(#REF!&gt;=1,IF(#REF!&gt;=1,#REF!),IF(#REF!&gt;=0,"",))</f>
        <v>#REF!</v>
      </c>
      <c r="G4575" s="241" t="e">
        <f>保全管理データ!N7902</f>
        <v>#REF!</v>
      </c>
      <c r="H4575" s="259" t="e">
        <f>IF(#REF!="無","",IF(#REF!="","",IF(#REF!="悪環境における作業",0.2,IF(#REF!="高所又は地下作業",0.1,IF(#REF!="錯綜場所作業",0.3,IF(#REF!="複雑な制約のある作業",0.4,IF(#REF!="単純な制約のある作業",0.2,0)))))))</f>
        <v>#REF!</v>
      </c>
      <c r="I4575" s="260" t="e">
        <f t="shared" si="283"/>
        <v>#REF!</v>
      </c>
      <c r="J4575" s="258" t="e">
        <f>IF(#REF!&gt;=1,IF(#REF!&gt;=1,#REF!),IF(#REF!&gt;=0,"",))</f>
        <v>#REF!</v>
      </c>
      <c r="K4575" s="241" t="e">
        <f>保全管理データ!N7929</f>
        <v>#REF!</v>
      </c>
      <c r="L4575" s="259" t="e">
        <f>IF(#REF!="","",IF(#REF!="悪環境における作業",0.2,IF(#REF!="高所又は地下作業",0.1,IF(#REF!="錯綜場所作業",0.3,IF(#REF!="複雑な制約のある作業",0.4,IF(#REF!="単純な制約のある作業",0.2,0))))))</f>
        <v>#REF!</v>
      </c>
      <c r="M4575" s="260" t="e">
        <f t="shared" si="284"/>
        <v>#REF!</v>
      </c>
    </row>
    <row r="4576" spans="2:13" s="254" customFormat="1" ht="27.75" customHeight="1" x14ac:dyDescent="0.2">
      <c r="B4576" s="536" t="s">
        <v>251</v>
      </c>
      <c r="C4576" s="537"/>
      <c r="D4576" s="265"/>
      <c r="E4576" s="224" t="s">
        <v>242</v>
      </c>
      <c r="F4576" s="258" t="e">
        <f>IF(#REF!&gt;=1,IF(#REF!&gt;=1,#REF!),IF(#REF!&gt;=0,"",))</f>
        <v>#REF!</v>
      </c>
      <c r="G4576" s="241" t="e">
        <f>保全管理データ!N7903</f>
        <v>#REF!</v>
      </c>
      <c r="H4576" s="259" t="e">
        <f>IF(#REF!="無","",IF(#REF!="","",IF(#REF!="悪環境における作業",0.2,IF(#REF!="高所又は地下作業",0.1,IF(#REF!="錯綜場所作業",0.3,IF(#REF!="複雑な制約のある作業",0.4,IF(#REF!="単純な制約のある作業",0.2,0)))))))</f>
        <v>#REF!</v>
      </c>
      <c r="I4576" s="260" t="e">
        <f t="shared" si="283"/>
        <v>#REF!</v>
      </c>
      <c r="J4576" s="258" t="e">
        <f>IF(#REF!&gt;=1,IF(#REF!&gt;=1,#REF!),IF(#REF!&gt;=0,"",))</f>
        <v>#REF!</v>
      </c>
      <c r="K4576" s="241" t="e">
        <f>保全管理データ!N7930</f>
        <v>#REF!</v>
      </c>
      <c r="L4576" s="259" t="e">
        <f>IF(#REF!="","",IF(#REF!="悪環境における作業",0.2,IF(#REF!="高所又は地下作業",0.1,IF(#REF!="錯綜場所作業",0.3,IF(#REF!="複雑な制約のある作業",0.4,IF(#REF!="単純な制約のある作業",0.2,0))))))</f>
        <v>#REF!</v>
      </c>
      <c r="M4576" s="260" t="e">
        <f t="shared" si="284"/>
        <v>#REF!</v>
      </c>
    </row>
    <row r="4577" spans="2:13" s="254" customFormat="1" ht="27.75" customHeight="1" x14ac:dyDescent="0.2">
      <c r="B4577" s="536" t="s">
        <v>252</v>
      </c>
      <c r="C4577" s="537"/>
      <c r="D4577" s="265"/>
      <c r="E4577" s="224" t="s">
        <v>244</v>
      </c>
      <c r="F4577" s="258" t="e">
        <f>IF(#REF!&gt;=1,IF(#REF!&gt;=1,#REF!),IF(#REF!&gt;=0,"",))</f>
        <v>#REF!</v>
      </c>
      <c r="G4577" s="241" t="e">
        <f>保全管理データ!N7904</f>
        <v>#REF!</v>
      </c>
      <c r="H4577" s="259" t="e">
        <f>IF(#REF!="無","",IF(#REF!="","",IF(#REF!="悪環境における作業",0.2,IF(#REF!="高所又は地下作業",0.1,IF(#REF!="錯綜場所作業",0.3,IF(#REF!="複雑な制約のある作業",0.4,IF(#REF!="単純な制約のある作業",0.2,0)))))))</f>
        <v>#REF!</v>
      </c>
      <c r="I4577" s="260" t="e">
        <f t="shared" si="283"/>
        <v>#REF!</v>
      </c>
      <c r="J4577" s="258" t="e">
        <f>IF(#REF!&gt;=1,IF(#REF!&gt;=1,#REF!),IF(#REF!&gt;=0,"",))</f>
        <v>#REF!</v>
      </c>
      <c r="K4577" s="241" t="e">
        <f>保全管理データ!N7931</f>
        <v>#REF!</v>
      </c>
      <c r="L4577" s="259" t="e">
        <f>IF(#REF!="","",IF(#REF!="悪環境における作業",0.2,IF(#REF!="高所又は地下作業",0.1,IF(#REF!="錯綜場所作業",0.3,IF(#REF!="複雑な制約のある作業",0.4,IF(#REF!="単純な制約のある作業",0.2,0))))))</f>
        <v>#REF!</v>
      </c>
      <c r="M4577" s="260" t="e">
        <f t="shared" si="284"/>
        <v>#REF!</v>
      </c>
    </row>
    <row r="4578" spans="2:13" s="254" customFormat="1" ht="27.75" customHeight="1" x14ac:dyDescent="0.2">
      <c r="B4578" s="536" t="s">
        <v>253</v>
      </c>
      <c r="C4578" s="537"/>
      <c r="D4578" s="265"/>
      <c r="E4578" s="224" t="s">
        <v>242</v>
      </c>
      <c r="F4578" s="258" t="e">
        <f>IF(#REF!&gt;=1,IF(#REF!&gt;=1,#REF!),IF(#REF!&gt;=0,"",))</f>
        <v>#REF!</v>
      </c>
      <c r="G4578" s="241" t="e">
        <f>保全管理データ!N7905</f>
        <v>#REF!</v>
      </c>
      <c r="H4578" s="259" t="e">
        <f>IF(#REF!="無","",IF(#REF!="","",IF(#REF!="悪環境における作業",0.2,IF(#REF!="高所又は地下作業",0.1,IF(#REF!="錯綜場所作業",0.3,IF(#REF!="複雑な制約のある作業",0.4,IF(#REF!="単純な制約のある作業",0.2,0)))))))</f>
        <v>#REF!</v>
      </c>
      <c r="I4578" s="260" t="e">
        <f t="shared" si="283"/>
        <v>#REF!</v>
      </c>
      <c r="J4578" s="258" t="e">
        <f>IF(#REF!&gt;=1,IF(#REF!&gt;=1,#REF!),IF(#REF!&gt;=0,"",))</f>
        <v>#REF!</v>
      </c>
      <c r="K4578" s="241" t="e">
        <f>保全管理データ!N7932</f>
        <v>#REF!</v>
      </c>
      <c r="L4578" s="259" t="e">
        <f>IF(#REF!="","",IF(#REF!="悪環境における作業",0.2,IF(#REF!="高所又は地下作業",0.1,IF(#REF!="錯綜場所作業",0.3,IF(#REF!="複雑な制約のある作業",0.4,IF(#REF!="単純な制約のある作業",0.2,0))))))</f>
        <v>#REF!</v>
      </c>
      <c r="M4578" s="260" t="e">
        <f t="shared" si="284"/>
        <v>#REF!</v>
      </c>
    </row>
    <row r="4579" spans="2:13" s="254" customFormat="1" ht="27.75" customHeight="1" x14ac:dyDescent="0.2">
      <c r="B4579" s="536" t="s">
        <v>254</v>
      </c>
      <c r="C4579" s="537"/>
      <c r="D4579" s="265"/>
      <c r="E4579" s="224" t="s">
        <v>242</v>
      </c>
      <c r="F4579" s="258" t="e">
        <f>IF(#REF!&gt;=1,IF(#REF!&gt;=1,#REF!),IF(#REF!&gt;=0,"",))</f>
        <v>#REF!</v>
      </c>
      <c r="G4579" s="241" t="e">
        <f>保全管理データ!N7906</f>
        <v>#REF!</v>
      </c>
      <c r="H4579" s="259" t="e">
        <f>IF(#REF!="無","",IF(#REF!="","",IF(#REF!="悪環境における作業",0.2,IF(#REF!="高所又は地下作業",0.1,IF(#REF!="錯綜場所作業",0.3,IF(#REF!="複雑な制約のある作業",0.4,IF(#REF!="単純な制約のある作業",0.2,0)))))))</f>
        <v>#REF!</v>
      </c>
      <c r="I4579" s="260" t="e">
        <f t="shared" si="283"/>
        <v>#REF!</v>
      </c>
      <c r="J4579" s="258" t="e">
        <f>IF(#REF!&gt;=1,IF(#REF!&gt;=1,#REF!),IF(#REF!&gt;=0,"",))</f>
        <v>#REF!</v>
      </c>
      <c r="K4579" s="241" t="e">
        <f>保全管理データ!N7933</f>
        <v>#REF!</v>
      </c>
      <c r="L4579" s="259" t="e">
        <f>IF(#REF!="","",IF(#REF!="悪環境における作業",0.2,IF(#REF!="高所又は地下作業",0.1,IF(#REF!="錯綜場所作業",0.3,IF(#REF!="複雑な制約のある作業",0.4,IF(#REF!="単純な制約のある作業",0.2,0))))))</f>
        <v>#REF!</v>
      </c>
      <c r="M4579" s="260" t="e">
        <f t="shared" si="284"/>
        <v>#REF!</v>
      </c>
    </row>
    <row r="4580" spans="2:13" s="254" customFormat="1" ht="27.75" customHeight="1" x14ac:dyDescent="0.2">
      <c r="B4580" s="536" t="s">
        <v>255</v>
      </c>
      <c r="C4580" s="537"/>
      <c r="D4580" s="265"/>
      <c r="E4580" s="224" t="s">
        <v>245</v>
      </c>
      <c r="F4580" s="258" t="e">
        <f>IF(#REF!&gt;=1,IF(#REF!&gt;=1,#REF!),IF(#REF!&gt;=0,"",))</f>
        <v>#REF!</v>
      </c>
      <c r="G4580" s="241" t="e">
        <f>保全管理データ!N7907</f>
        <v>#REF!</v>
      </c>
      <c r="H4580" s="259" t="e">
        <f>IF(#REF!="無","",IF(#REF!="","",IF(#REF!="悪環境における作業",0.2,IF(#REF!="高所又は地下作業",0.1,IF(#REF!="錯綜場所作業",0.3,IF(#REF!="複雑な制約のある作業",0.4,IF(#REF!="単純な制約のある作業",0.2,0)))))))</f>
        <v>#REF!</v>
      </c>
      <c r="I4580" s="260" t="e">
        <f t="shared" si="283"/>
        <v>#REF!</v>
      </c>
      <c r="J4580" s="258" t="e">
        <f>IF(#REF!&gt;=1,IF(#REF!&gt;=1,#REF!),IF(#REF!&gt;=0,"",))</f>
        <v>#REF!</v>
      </c>
      <c r="K4580" s="241" t="e">
        <f>保全管理データ!N7934</f>
        <v>#REF!</v>
      </c>
      <c r="L4580" s="259" t="e">
        <f>IF(#REF!="","",IF(#REF!="悪環境における作業",0.2,IF(#REF!="高所又は地下作業",0.1,IF(#REF!="錯綜場所作業",0.3,IF(#REF!="複雑な制約のある作業",0.4,IF(#REF!="単純な制約のある作業",0.2,0))))))</f>
        <v>#REF!</v>
      </c>
      <c r="M4580" s="260" t="e">
        <f t="shared" si="284"/>
        <v>#REF!</v>
      </c>
    </row>
    <row r="4581" spans="2:13" s="254" customFormat="1" ht="27.75" customHeight="1" x14ac:dyDescent="0.2">
      <c r="B4581" s="536" t="s">
        <v>256</v>
      </c>
      <c r="C4581" s="537"/>
      <c r="D4581" s="265"/>
      <c r="E4581" s="224" t="s">
        <v>242</v>
      </c>
      <c r="F4581" s="258" t="e">
        <f>IF(#REF!&gt;=1,IF(#REF!&gt;=1,#REF!),IF(#REF!&gt;=0,"",))</f>
        <v>#REF!</v>
      </c>
      <c r="G4581" s="241" t="e">
        <f>保全管理データ!N7908</f>
        <v>#REF!</v>
      </c>
      <c r="H4581" s="259" t="e">
        <f>IF(#REF!="無","",IF(#REF!="","",IF(#REF!="悪環境における作業",0.2,IF(#REF!="高所又は地下作業",0.1,IF(#REF!="錯綜場所作業",0.3,IF(#REF!="複雑な制約のある作業",0.4,IF(#REF!="単純な制約のある作業",0.2,0)))))))</f>
        <v>#REF!</v>
      </c>
      <c r="I4581" s="260" t="e">
        <f t="shared" si="283"/>
        <v>#REF!</v>
      </c>
      <c r="J4581" s="258" t="e">
        <f>IF(#REF!&gt;=1,IF(#REF!&gt;=1,#REF!),IF(#REF!&gt;=0,"",))</f>
        <v>#REF!</v>
      </c>
      <c r="K4581" s="241" t="e">
        <f>保全管理データ!N7935</f>
        <v>#REF!</v>
      </c>
      <c r="L4581" s="259" t="e">
        <f>IF(#REF!="","",IF(#REF!="悪環境における作業",0.2,IF(#REF!="高所又は地下作業",0.1,IF(#REF!="錯綜場所作業",0.3,IF(#REF!="複雑な制約のある作業",0.4,IF(#REF!="単純な制約のある作業",0.2,0))))))</f>
        <v>#REF!</v>
      </c>
      <c r="M4581" s="260" t="e">
        <f t="shared" si="284"/>
        <v>#REF!</v>
      </c>
    </row>
    <row r="4582" spans="2:13" s="254" customFormat="1" ht="27.75" customHeight="1" x14ac:dyDescent="0.2">
      <c r="B4582" s="536" t="s">
        <v>257</v>
      </c>
      <c r="C4582" s="537"/>
      <c r="D4582" s="265"/>
      <c r="E4582" s="224" t="s">
        <v>245</v>
      </c>
      <c r="F4582" s="258" t="e">
        <f>IF(#REF!&gt;=1,IF(#REF!&gt;=1,#REF!),IF(#REF!&gt;=0,"",))</f>
        <v>#REF!</v>
      </c>
      <c r="G4582" s="241" t="e">
        <f>保全管理データ!N7909</f>
        <v>#REF!</v>
      </c>
      <c r="H4582" s="259" t="e">
        <f>IF(#REF!="無","",IF(#REF!="","",IF(#REF!="悪環境における作業",0.2,IF(#REF!="高所又は地下作業",0.1,IF(#REF!="錯綜場所作業",0.3,IF(#REF!="複雑な制約のある作業",0.4,IF(#REF!="単純な制約のある作業",0.2,0)))))))</f>
        <v>#REF!</v>
      </c>
      <c r="I4582" s="260" t="e">
        <f t="shared" si="283"/>
        <v>#REF!</v>
      </c>
      <c r="J4582" s="258" t="e">
        <f>IF(#REF!&gt;=1,IF(#REF!&gt;=1,#REF!),IF(#REF!&gt;=0,"",))</f>
        <v>#REF!</v>
      </c>
      <c r="K4582" s="241" t="e">
        <f>保全管理データ!N7936</f>
        <v>#REF!</v>
      </c>
      <c r="L4582" s="259" t="e">
        <f>IF(#REF!="","",IF(#REF!="悪環境における作業",0.2,IF(#REF!="高所又は地下作業",0.1,IF(#REF!="錯綜場所作業",0.3,IF(#REF!="複雑な制約のある作業",0.4,IF(#REF!="単純な制約のある作業",0.2,0))))))</f>
        <v>#REF!</v>
      </c>
      <c r="M4582" s="260" t="e">
        <f t="shared" si="284"/>
        <v>#REF!</v>
      </c>
    </row>
    <row r="4583" spans="2:13" s="254" customFormat="1" ht="27.75" customHeight="1" x14ac:dyDescent="0.2">
      <c r="B4583" s="536" t="s">
        <v>258</v>
      </c>
      <c r="C4583" s="537"/>
      <c r="D4583" s="265"/>
      <c r="E4583" s="224" t="s">
        <v>245</v>
      </c>
      <c r="F4583" s="258" t="e">
        <f>IF(#REF!&gt;=1,IF(#REF!&gt;=1,#REF!),IF(#REF!&gt;=0,"",))</f>
        <v>#REF!</v>
      </c>
      <c r="G4583" s="241" t="e">
        <f>保全管理データ!N7910</f>
        <v>#REF!</v>
      </c>
      <c r="H4583" s="259" t="e">
        <f>IF(#REF!="無","",IF(#REF!="","",IF(#REF!="悪環境における作業",0.2,IF(#REF!="高所又は地下作業",0.1,IF(#REF!="錯綜場所作業",0.3,IF(#REF!="複雑な制約のある作業",0.4,IF(#REF!="単純な制約のある作業",0.2,0)))))))</f>
        <v>#REF!</v>
      </c>
      <c r="I4583" s="260" t="e">
        <f t="shared" si="283"/>
        <v>#REF!</v>
      </c>
      <c r="J4583" s="258" t="e">
        <f>IF(#REF!&gt;=1,IF(#REF!&gt;=1,#REF!),IF(#REF!&gt;=0,"",))</f>
        <v>#REF!</v>
      </c>
      <c r="K4583" s="241" t="e">
        <f>保全管理データ!N7937</f>
        <v>#REF!</v>
      </c>
      <c r="L4583" s="259" t="e">
        <f>IF(#REF!="","",IF(#REF!="悪環境における作業",0.2,IF(#REF!="高所又は地下作業",0.1,IF(#REF!="錯綜場所作業",0.3,IF(#REF!="複雑な制約のある作業",0.4,IF(#REF!="単純な制約のある作業",0.2,0))))))</f>
        <v>#REF!</v>
      </c>
      <c r="M4583" s="260" t="e">
        <f t="shared" si="284"/>
        <v>#REF!</v>
      </c>
    </row>
    <row r="4584" spans="2:13" s="254" customFormat="1" ht="27.75" customHeight="1" x14ac:dyDescent="0.2">
      <c r="B4584" s="536" t="s">
        <v>259</v>
      </c>
      <c r="C4584" s="537"/>
      <c r="D4584" s="265"/>
      <c r="E4584" s="224" t="s">
        <v>245</v>
      </c>
      <c r="F4584" s="258" t="e">
        <f>IF(#REF!&gt;=1,IF(#REF!&gt;=1,#REF!),IF(#REF!&gt;=0,"",))</f>
        <v>#REF!</v>
      </c>
      <c r="G4584" s="241" t="e">
        <f>保全管理データ!N7911</f>
        <v>#REF!</v>
      </c>
      <c r="H4584" s="259" t="e">
        <f>IF(#REF!="無","",IF(#REF!="","",IF(#REF!="悪環境における作業",0.2,IF(#REF!="高所又は地下作業",0.1,IF(#REF!="錯綜場所作業",0.3,IF(#REF!="複雑な制約のある作業",0.4,IF(#REF!="単純な制約のある作業",0.2,0)))))))</f>
        <v>#REF!</v>
      </c>
      <c r="I4584" s="260" t="e">
        <f t="shared" si="283"/>
        <v>#REF!</v>
      </c>
      <c r="J4584" s="258" t="e">
        <f>IF(#REF!&gt;=1,IF(#REF!&gt;=1,#REF!),IF(#REF!&gt;=0,"",))</f>
        <v>#REF!</v>
      </c>
      <c r="K4584" s="241" t="e">
        <f>保全管理データ!N7938</f>
        <v>#REF!</v>
      </c>
      <c r="L4584" s="259" t="e">
        <f>IF(#REF!="","",IF(#REF!="悪環境における作業",0.2,IF(#REF!="高所又は地下作業",0.1,IF(#REF!="錯綜場所作業",0.3,IF(#REF!="複雑な制約のある作業",0.4,IF(#REF!="単純な制約のある作業",0.2,0))))))</f>
        <v>#REF!</v>
      </c>
      <c r="M4584" s="260" t="e">
        <f t="shared" si="284"/>
        <v>#REF!</v>
      </c>
    </row>
    <row r="4585" spans="2:13" s="254" customFormat="1" ht="27.75" customHeight="1" x14ac:dyDescent="0.2">
      <c r="B4585" s="536" t="s">
        <v>260</v>
      </c>
      <c r="C4585" s="537"/>
      <c r="D4585" s="265"/>
      <c r="E4585" s="224" t="s">
        <v>248</v>
      </c>
      <c r="F4585" s="258" t="e">
        <f>IF(#REF!&gt;=1,IF(#REF!&gt;=1,#REF!),IF(#REF!&gt;=0,"",))</f>
        <v>#REF!</v>
      </c>
      <c r="G4585" s="241" t="e">
        <f>保全管理データ!N7912</f>
        <v>#REF!</v>
      </c>
      <c r="H4585" s="259" t="e">
        <f>IF(#REF!="無","",IF(#REF!="","",IF(#REF!="悪環境における作業",0.2,IF(#REF!="高所又は地下作業",0.1,IF(#REF!="錯綜場所作業",0.3,IF(#REF!="複雑な制約のある作業",0.4,IF(#REF!="単純な制約のある作業",0.2,0)))))))</f>
        <v>#REF!</v>
      </c>
      <c r="I4585" s="260" t="e">
        <f t="shared" si="283"/>
        <v>#REF!</v>
      </c>
      <c r="J4585" s="258" t="e">
        <f>IF(#REF!&gt;=1,IF(#REF!&gt;=1,#REF!),IF(#REF!&gt;=0,"",))</f>
        <v>#REF!</v>
      </c>
      <c r="K4585" s="241" t="e">
        <f>保全管理データ!N7939</f>
        <v>#REF!</v>
      </c>
      <c r="L4585" s="259" t="e">
        <f>IF(#REF!="","",IF(#REF!="悪環境における作業",0.2,IF(#REF!="高所又は地下作業",0.1,IF(#REF!="錯綜場所作業",0.3,IF(#REF!="複雑な制約のある作業",0.4,IF(#REF!="単純な制約のある作業",0.2,0))))))</f>
        <v>#REF!</v>
      </c>
      <c r="M4585" s="260" t="e">
        <f t="shared" si="284"/>
        <v>#REF!</v>
      </c>
    </row>
    <row r="4586" spans="2:13" s="254" customFormat="1" ht="27.75" customHeight="1" x14ac:dyDescent="0.2">
      <c r="B4586" s="536" t="s">
        <v>261</v>
      </c>
      <c r="C4586" s="537"/>
      <c r="D4586" s="265"/>
      <c r="E4586" s="224" t="s">
        <v>247</v>
      </c>
      <c r="F4586" s="258" t="e">
        <f>IF(#REF!&gt;=1,IF(#REF!&gt;=1,#REF!),IF(#REF!&gt;=0,"",))</f>
        <v>#REF!</v>
      </c>
      <c r="G4586" s="241" t="e">
        <f>保全管理データ!N7913</f>
        <v>#REF!</v>
      </c>
      <c r="H4586" s="259" t="e">
        <f>IF(#REF!="無","",IF(#REF!="","",IF(#REF!="悪環境における作業",0.2,IF(#REF!="高所又は地下作業",0.1,IF(#REF!="錯綜場所作業",0.3,IF(#REF!="複雑な制約のある作業",0.4,IF(#REF!="単純な制約のある作業",0.2,0)))))))</f>
        <v>#REF!</v>
      </c>
      <c r="I4586" s="260" t="e">
        <f t="shared" si="283"/>
        <v>#REF!</v>
      </c>
      <c r="J4586" s="258" t="e">
        <f>IF(#REF!&gt;=1,IF(#REF!&gt;=1,#REF!),IF(#REF!&gt;=0,"",))</f>
        <v>#REF!</v>
      </c>
      <c r="K4586" s="241" t="e">
        <f>保全管理データ!N7940</f>
        <v>#REF!</v>
      </c>
      <c r="L4586" s="259" t="e">
        <f>IF(#REF!="","",IF(#REF!="悪環境における作業",0.2,IF(#REF!="高所又は地下作業",0.1,IF(#REF!="錯綜場所作業",0.3,IF(#REF!="複雑な制約のある作業",0.4,IF(#REF!="単純な制約のある作業",0.2,0))))))</f>
        <v>#REF!</v>
      </c>
      <c r="M4586" s="260" t="e">
        <f t="shared" si="284"/>
        <v>#REF!</v>
      </c>
    </row>
    <row r="4587" spans="2:13" s="254" customFormat="1" ht="27.75" customHeight="1" x14ac:dyDescent="0.2">
      <c r="B4587" s="536" t="s">
        <v>262</v>
      </c>
      <c r="C4587" s="537"/>
      <c r="D4587" s="265"/>
      <c r="E4587" s="224" t="s">
        <v>245</v>
      </c>
      <c r="F4587" s="258" t="e">
        <f>IF(#REF!&gt;=1,IF(#REF!&gt;=1,#REF!),IF(#REF!&gt;=0,"",))</f>
        <v>#REF!</v>
      </c>
      <c r="G4587" s="241" t="e">
        <f>保全管理データ!N7914</f>
        <v>#REF!</v>
      </c>
      <c r="H4587" s="259" t="e">
        <f>IF(#REF!="無","",IF(#REF!="","",IF(#REF!="悪環境における作業",0.2,IF(#REF!="高所又は地下作業",0.1,IF(#REF!="錯綜場所作業",0.3,IF(#REF!="複雑な制約のある作業",0.4,IF(#REF!="単純な制約のある作業",0.2,0)))))))</f>
        <v>#REF!</v>
      </c>
      <c r="I4587" s="260" t="e">
        <f t="shared" si="283"/>
        <v>#REF!</v>
      </c>
      <c r="J4587" s="258" t="e">
        <f>IF(#REF!&gt;=1,IF(#REF!&gt;=1,#REF!),IF(#REF!&gt;=0,"",))</f>
        <v>#REF!</v>
      </c>
      <c r="K4587" s="241" t="e">
        <f>保全管理データ!N7941</f>
        <v>#REF!</v>
      </c>
      <c r="L4587" s="259" t="e">
        <f>IF(#REF!="","",IF(#REF!="悪環境における作業",0.2,IF(#REF!="高所又は地下作業",0.1,IF(#REF!="錯綜場所作業",0.3,IF(#REF!="複雑な制約のある作業",0.4,IF(#REF!="単純な制約のある作業",0.2,0))))))</f>
        <v>#REF!</v>
      </c>
      <c r="M4587" s="260" t="e">
        <f t="shared" si="284"/>
        <v>#REF!</v>
      </c>
    </row>
    <row r="4588" spans="2:13" s="254" customFormat="1" ht="27.75" customHeight="1" x14ac:dyDescent="0.2">
      <c r="B4588" s="536" t="s">
        <v>263</v>
      </c>
      <c r="C4588" s="537"/>
      <c r="D4588" s="265"/>
      <c r="E4588" s="224" t="s">
        <v>245</v>
      </c>
      <c r="F4588" s="258" t="e">
        <f>IF(#REF!&gt;=1,IF(#REF!&gt;=1,#REF!),IF(#REF!&gt;=0,"",))</f>
        <v>#REF!</v>
      </c>
      <c r="G4588" s="241" t="e">
        <f>保全管理データ!N7915</f>
        <v>#REF!</v>
      </c>
      <c r="H4588" s="259" t="e">
        <f>IF(#REF!="無","",IF(#REF!="","",IF(#REF!="悪環境における作業",0.2,IF(#REF!="高所又は地下作業",0.1,IF(#REF!="錯綜場所作業",0.3,IF(#REF!="複雑な制約のある作業",0.4,IF(#REF!="単純な制約のある作業",0.2,0)))))))</f>
        <v>#REF!</v>
      </c>
      <c r="I4588" s="260" t="e">
        <f t="shared" si="283"/>
        <v>#REF!</v>
      </c>
      <c r="J4588" s="258" t="e">
        <f>IF(#REF!&gt;=1,IF(#REF!&gt;=1,#REF!),IF(#REF!&gt;=0,"",))</f>
        <v>#REF!</v>
      </c>
      <c r="K4588" s="241" t="e">
        <f>保全管理データ!N7942</f>
        <v>#REF!</v>
      </c>
      <c r="L4588" s="259" t="e">
        <f>IF(#REF!="","",IF(#REF!="悪環境における作業",0.2,IF(#REF!="高所又は地下作業",0.1,IF(#REF!="錯綜場所作業",0.3,IF(#REF!="複雑な制約のある作業",0.4,IF(#REF!="単純な制約のある作業",0.2,0))))))</f>
        <v>#REF!</v>
      </c>
      <c r="M4588" s="260" t="e">
        <f t="shared" si="284"/>
        <v>#REF!</v>
      </c>
    </row>
    <row r="4589" spans="2:13" s="254" customFormat="1" ht="27.75" customHeight="1" x14ac:dyDescent="0.2">
      <c r="B4589" s="536" t="s">
        <v>264</v>
      </c>
      <c r="C4589" s="537"/>
      <c r="D4589" s="265"/>
      <c r="E4589" s="224" t="s">
        <v>245</v>
      </c>
      <c r="F4589" s="258" t="e">
        <f>IF(#REF!&gt;=1,IF(#REF!&gt;=1,#REF!),IF(#REF!&gt;=0,"",))</f>
        <v>#REF!</v>
      </c>
      <c r="G4589" s="241" t="e">
        <f>保全管理データ!N7916</f>
        <v>#REF!</v>
      </c>
      <c r="H4589" s="259" t="e">
        <f>IF(#REF!="無","",IF(#REF!="","",IF(#REF!="悪環境における作業",0.2,IF(#REF!="高所又は地下作業",0.1,IF(#REF!="錯綜場所作業",0.3,IF(#REF!="複雑な制約のある作業",0.4,IF(#REF!="単純な制約のある作業",0.2,0)))))))</f>
        <v>#REF!</v>
      </c>
      <c r="I4589" s="260" t="e">
        <f t="shared" si="283"/>
        <v>#REF!</v>
      </c>
      <c r="J4589" s="258" t="e">
        <f>IF(#REF!&gt;=1,IF(#REF!&gt;=1,#REF!),IF(#REF!&gt;=0,"",))</f>
        <v>#REF!</v>
      </c>
      <c r="K4589" s="241" t="e">
        <f>保全管理データ!N7943</f>
        <v>#REF!</v>
      </c>
      <c r="L4589" s="259" t="e">
        <f>IF(#REF!="","",IF(#REF!="悪環境における作業",0.2,IF(#REF!="高所又は地下作業",0.1,IF(#REF!="錯綜場所作業",0.3,IF(#REF!="複雑な制約のある作業",0.4,IF(#REF!="単純な制約のある作業",0.2,0))))))</f>
        <v>#REF!</v>
      </c>
      <c r="M4589" s="260" t="e">
        <f t="shared" si="284"/>
        <v>#REF!</v>
      </c>
    </row>
    <row r="4590" spans="2:13" s="254" customFormat="1" ht="27.75" customHeight="1" x14ac:dyDescent="0.2">
      <c r="B4590" s="536" t="s">
        <v>265</v>
      </c>
      <c r="C4590" s="537"/>
      <c r="D4590" s="265"/>
      <c r="E4590" s="224" t="s">
        <v>245</v>
      </c>
      <c r="F4590" s="258" t="e">
        <f>IF(#REF!&gt;=1,IF(#REF!&gt;=1,#REF!),IF(#REF!&gt;=0,"",))</f>
        <v>#REF!</v>
      </c>
      <c r="G4590" s="241" t="e">
        <f>保全管理データ!N7917</f>
        <v>#REF!</v>
      </c>
      <c r="H4590" s="259" t="e">
        <f>IF(#REF!="無","",IF(#REF!="","",IF(#REF!="悪環境における作業",0.2,IF(#REF!="高所又は地下作業",0.1,IF(#REF!="錯綜場所作業",0.3,IF(#REF!="複雑な制約のある作業",0.4,IF(#REF!="単純な制約のある作業",0.2,0)))))))</f>
        <v>#REF!</v>
      </c>
      <c r="I4590" s="260" t="e">
        <f t="shared" si="283"/>
        <v>#REF!</v>
      </c>
      <c r="J4590" s="258" t="e">
        <f>IF(#REF!&gt;=1,IF(#REF!&gt;=1,#REF!),IF(#REF!&gt;=0,"",))</f>
        <v>#REF!</v>
      </c>
      <c r="K4590" s="241" t="e">
        <f>保全管理データ!N7944</f>
        <v>#REF!</v>
      </c>
      <c r="L4590" s="259" t="e">
        <f>IF(#REF!="","",IF(#REF!="悪環境における作業",0.2,IF(#REF!="高所又は地下作業",0.1,IF(#REF!="錯綜場所作業",0.3,IF(#REF!="複雑な制約のある作業",0.4,IF(#REF!="単純な制約のある作業",0.2,0))))))</f>
        <v>#REF!</v>
      </c>
      <c r="M4590" s="260" t="e">
        <f t="shared" si="284"/>
        <v>#REF!</v>
      </c>
    </row>
    <row r="4591" spans="2:13" s="254" customFormat="1" ht="27.75" customHeight="1" x14ac:dyDescent="0.2">
      <c r="B4591" s="536" t="s">
        <v>266</v>
      </c>
      <c r="C4591" s="537"/>
      <c r="D4591" s="265"/>
      <c r="E4591" s="224" t="s">
        <v>245</v>
      </c>
      <c r="F4591" s="258" t="e">
        <f>IF(#REF!&gt;=1,IF(#REF!&gt;=1,#REF!),IF(#REF!&gt;=0,"",))</f>
        <v>#REF!</v>
      </c>
      <c r="G4591" s="241" t="e">
        <f>保全管理データ!N7918</f>
        <v>#REF!</v>
      </c>
      <c r="H4591" s="259" t="e">
        <f>IF(#REF!="無","",IF(#REF!="","",IF(#REF!="悪環境における作業",0.2,IF(#REF!="高所又は地下作業",0.1,IF(#REF!="錯綜場所作業",0.3,IF(#REF!="複雑な制約のある作業",0.4,IF(#REF!="単純な制約のある作業",0.2,0)))))))</f>
        <v>#REF!</v>
      </c>
      <c r="I4591" s="260" t="e">
        <f t="shared" si="283"/>
        <v>#REF!</v>
      </c>
      <c r="J4591" s="258" t="e">
        <f>IF(#REF!&gt;=1,IF(#REF!&gt;=1,#REF!),IF(#REF!&gt;=0,"",))</f>
        <v>#REF!</v>
      </c>
      <c r="K4591" s="241" t="e">
        <f>保全管理データ!N7945</f>
        <v>#REF!</v>
      </c>
      <c r="L4591" s="259" t="e">
        <f>IF(#REF!="","",IF(#REF!="悪環境における作業",0.2,IF(#REF!="高所又は地下作業",0.1,IF(#REF!="錯綜場所作業",0.3,IF(#REF!="複雑な制約のある作業",0.4,IF(#REF!="単純な制約のある作業",0.2,0))))))</f>
        <v>#REF!</v>
      </c>
      <c r="M4591" s="260" t="e">
        <f t="shared" si="284"/>
        <v>#REF!</v>
      </c>
    </row>
    <row r="4592" spans="2:13" s="254" customFormat="1" ht="27.75" customHeight="1" x14ac:dyDescent="0.2">
      <c r="B4592" s="536" t="s">
        <v>81</v>
      </c>
      <c r="C4592" s="537"/>
      <c r="D4592" s="265"/>
      <c r="E4592" s="224" t="s">
        <v>245</v>
      </c>
      <c r="F4592" s="258" t="e">
        <f>IF(#REF!&gt;=1,IF(#REF!&gt;=1,#REF!),IF(#REF!&gt;=0,"",))</f>
        <v>#REF!</v>
      </c>
      <c r="G4592" s="241" t="e">
        <f>保全管理データ!N7919</f>
        <v>#REF!</v>
      </c>
      <c r="H4592" s="259" t="e">
        <f>IF(#REF!="無","",IF(#REF!="","",IF(#REF!="悪環境における作業",0.2,IF(#REF!="高所又は地下作業",0.1,IF(#REF!="錯綜場所作業",0.3,IF(#REF!="複雑な制約のある作業",0.4,IF(#REF!="単純な制約のある作業",0.2,0)))))))</f>
        <v>#REF!</v>
      </c>
      <c r="I4592" s="260" t="e">
        <f t="shared" si="283"/>
        <v>#REF!</v>
      </c>
      <c r="J4592" s="258" t="e">
        <f>IF(#REF!&gt;=1,IF(#REF!&gt;=1,#REF!),IF(#REF!&gt;=0,"",))</f>
        <v>#REF!</v>
      </c>
      <c r="K4592" s="241" t="e">
        <f>保全管理データ!N7946</f>
        <v>#REF!</v>
      </c>
      <c r="L4592" s="259" t="e">
        <f>IF(#REF!="","",IF(#REF!="悪環境における作業",0.2,IF(#REF!="高所又は地下作業",0.1,IF(#REF!="錯綜場所作業",0.3,IF(#REF!="複雑な制約のある作業",0.4,IF(#REF!="単純な制約のある作業",0.2,0))))))</f>
        <v>#REF!</v>
      </c>
      <c r="M4592" s="260" t="e">
        <f t="shared" si="284"/>
        <v>#REF!</v>
      </c>
    </row>
    <row r="4593" spans="2:13" s="254" customFormat="1" ht="27.75" customHeight="1" x14ac:dyDescent="0.2">
      <c r="B4593" s="536" t="s">
        <v>267</v>
      </c>
      <c r="C4593" s="537"/>
      <c r="D4593" s="265"/>
      <c r="E4593" s="224" t="s">
        <v>247</v>
      </c>
      <c r="F4593" s="258" t="e">
        <f>IF(#REF!&gt;=1,IF(#REF!&gt;=1,#REF!),IF(#REF!&gt;=0,"",))</f>
        <v>#REF!</v>
      </c>
      <c r="G4593" s="241" t="e">
        <f>保全管理データ!N7920</f>
        <v>#REF!</v>
      </c>
      <c r="H4593" s="259" t="e">
        <f>IF(#REF!="無","",IF(#REF!="","",IF(#REF!="悪環境における作業",0.2,IF(#REF!="高所又は地下作業",0.1,IF(#REF!="錯綜場所作業",0.3,IF(#REF!="複雑な制約のある作業",0.4,IF(#REF!="単純な制約のある作業",0.2,0)))))))</f>
        <v>#REF!</v>
      </c>
      <c r="I4593" s="260" t="e">
        <f t="shared" si="283"/>
        <v>#REF!</v>
      </c>
      <c r="J4593" s="258" t="e">
        <f>IF(#REF!&gt;=1,IF(#REF!&gt;=1,#REF!),IF(#REF!&gt;=0,"",))</f>
        <v>#REF!</v>
      </c>
      <c r="K4593" s="241" t="e">
        <f>保全管理データ!N7947</f>
        <v>#REF!</v>
      </c>
      <c r="L4593" s="259" t="e">
        <f>IF(#REF!="","",IF(#REF!="悪環境における作業",0.2,IF(#REF!="高所又は地下作業",0.1,IF(#REF!="錯綜場所作業",0.3,IF(#REF!="複雑な制約のある作業",0.4,IF(#REF!="単純な制約のある作業",0.2,0))))))</f>
        <v>#REF!</v>
      </c>
      <c r="M4593" s="260" t="e">
        <f t="shared" si="284"/>
        <v>#REF!</v>
      </c>
    </row>
    <row r="4594" spans="2:13" s="254" customFormat="1" ht="27.75" customHeight="1" x14ac:dyDescent="0.2">
      <c r="B4594" s="536" t="s">
        <v>268</v>
      </c>
      <c r="C4594" s="537"/>
      <c r="D4594" s="265"/>
      <c r="E4594" s="224" t="s">
        <v>246</v>
      </c>
      <c r="F4594" s="258" t="e">
        <f>IF(#REF!&gt;=1,IF(#REF!&gt;=1,#REF!),IF(#REF!&gt;=0,"",))</f>
        <v>#REF!</v>
      </c>
      <c r="G4594" s="241" t="e">
        <f>保全管理データ!N7921</f>
        <v>#REF!</v>
      </c>
      <c r="H4594" s="259" t="e">
        <f>IF(#REF!="無","",IF(#REF!="","",IF(#REF!="悪環境における作業",0.2,IF(#REF!="高所又は地下作業",0.1,IF(#REF!="錯綜場所作業",0.3,IF(#REF!="複雑な制約のある作業",0.4,IF(#REF!="単純な制約のある作業",0.2,0)))))))</f>
        <v>#REF!</v>
      </c>
      <c r="I4594" s="260" t="e">
        <f t="shared" si="283"/>
        <v>#REF!</v>
      </c>
      <c r="J4594" s="258" t="e">
        <f>IF(#REF!&gt;=1,IF(#REF!&gt;=1,#REF!),IF(#REF!&gt;=0,"",))</f>
        <v>#REF!</v>
      </c>
      <c r="K4594" s="241" t="e">
        <f>保全管理データ!N7948</f>
        <v>#REF!</v>
      </c>
      <c r="L4594" s="259" t="e">
        <f>IF(#REF!="","",IF(#REF!="悪環境における作業",0.2,IF(#REF!="高所又は地下作業",0.1,IF(#REF!="錯綜場所作業",0.3,IF(#REF!="複雑な制約のある作業",0.4,IF(#REF!="単純な制約のある作業",0.2,0))))))</f>
        <v>#REF!</v>
      </c>
      <c r="M4594" s="260" t="e">
        <f t="shared" si="284"/>
        <v>#REF!</v>
      </c>
    </row>
    <row r="4595" spans="2:13" s="254" customFormat="1" ht="27.75" customHeight="1" thickBot="1" x14ac:dyDescent="0.25">
      <c r="B4595" s="538" t="s">
        <v>269</v>
      </c>
      <c r="C4595" s="539"/>
      <c r="D4595" s="266"/>
      <c r="E4595" s="252" t="s">
        <v>245</v>
      </c>
      <c r="F4595" s="261" t="e">
        <f>IF(#REF!&gt;=1,IF(#REF!&gt;=1,#REF!),IF(#REF!&gt;=0,"",))</f>
        <v>#REF!</v>
      </c>
      <c r="G4595" s="245" t="e">
        <f>保全管理データ!N7922</f>
        <v>#REF!</v>
      </c>
      <c r="H4595" s="259" t="e">
        <f>IF(#REF!="無","",IF(#REF!="","",IF(#REF!="悪環境における作業",0.2,IF(#REF!="高所又は地下作業",0.1,IF(#REF!="錯綜場所作業",0.3,IF(#REF!="複雑な制約のある作業",0.4,IF(#REF!="単純な制約のある作業",0.2,0)))))))</f>
        <v>#REF!</v>
      </c>
      <c r="I4595" s="260" t="e">
        <f t="shared" si="283"/>
        <v>#REF!</v>
      </c>
      <c r="J4595" s="261" t="e">
        <f>IF(#REF!&gt;=1,IF(#REF!&gt;=1,#REF!),IF(#REF!&gt;=0,"",))</f>
        <v>#REF!</v>
      </c>
      <c r="K4595" s="245" t="e">
        <f>保全管理データ!N7949</f>
        <v>#REF!</v>
      </c>
      <c r="L4595" s="262" t="e">
        <f>IF(#REF!="","",IF(#REF!="悪環境における作業",0.2,IF(#REF!="高所又は地下作業",0.1,IF(#REF!="錯綜場所作業",0.3,IF(#REF!="複雑な制約のある作業",0.4,IF(#REF!="単純な制約のある作業",0.2,0))))))</f>
        <v>#REF!</v>
      </c>
      <c r="M4595" s="260" t="e">
        <f t="shared" si="284"/>
        <v>#REF!</v>
      </c>
    </row>
    <row r="4596" spans="2:13" s="254" customFormat="1" ht="27.75" customHeight="1" thickBot="1" x14ac:dyDescent="0.25">
      <c r="B4596" s="532" t="s">
        <v>190</v>
      </c>
      <c r="C4596" s="532"/>
      <c r="D4596" s="532"/>
      <c r="E4596" s="532"/>
      <c r="F4596" s="533" t="e">
        <f>SUM(I4572:I4595)</f>
        <v>#REF!</v>
      </c>
      <c r="G4596" s="534"/>
      <c r="H4596" s="534"/>
      <c r="I4596" s="535"/>
      <c r="J4596" s="533" t="e">
        <f>IF(SUM(J4572:J4595)=0,"0.00",SUM(M4572:M4595))</f>
        <v>#REF!</v>
      </c>
      <c r="K4596" s="534"/>
      <c r="L4596" s="534"/>
      <c r="M4596" s="535"/>
    </row>
    <row r="4597" spans="2:13" s="254" customFormat="1" ht="27.75" customHeight="1" thickBot="1" x14ac:dyDescent="0.25">
      <c r="B4597" s="532" t="s">
        <v>97</v>
      </c>
      <c r="C4597" s="532"/>
      <c r="D4597" s="532"/>
      <c r="E4597" s="532"/>
      <c r="F4597" s="533" t="e">
        <f>IF(#REF!="５年以下","0",IF(#REF!="５年～１０年",0.1,IF(#REF!="１０年以上",0.15)))</f>
        <v>#REF!</v>
      </c>
      <c r="G4597" s="534"/>
      <c r="H4597" s="534"/>
      <c r="I4597" s="534"/>
      <c r="J4597" s="534"/>
      <c r="K4597" s="534"/>
      <c r="L4597" s="534"/>
      <c r="M4597" s="535"/>
    </row>
    <row r="4598" spans="2:13" s="254" customFormat="1" ht="27.75" customHeight="1" thickBot="1" x14ac:dyDescent="0.25">
      <c r="B4598" s="533" t="s">
        <v>273</v>
      </c>
      <c r="C4598" s="534"/>
      <c r="D4598" s="534"/>
      <c r="E4598" s="535"/>
      <c r="F4598" s="533" t="e">
        <f>F4596*(1+F4597)</f>
        <v>#REF!</v>
      </c>
      <c r="G4598" s="534"/>
      <c r="H4598" s="534"/>
      <c r="I4598" s="534"/>
      <c r="J4598" s="533" t="e">
        <f>J4596*(1+F4597)</f>
        <v>#REF!</v>
      </c>
      <c r="K4598" s="534"/>
      <c r="L4598" s="534"/>
      <c r="M4598" s="535"/>
    </row>
    <row r="4599" spans="2:13" s="254" customFormat="1" ht="27.75" customHeight="1" thickBot="1" x14ac:dyDescent="0.25">
      <c r="B4599" s="532" t="s">
        <v>191</v>
      </c>
      <c r="C4599" s="532"/>
      <c r="D4599" s="532"/>
      <c r="E4599" s="532"/>
      <c r="F4599" s="533" t="e">
        <f>#REF!*(#REF!*#REF!+#REF!*#REF!)</f>
        <v>#REF!</v>
      </c>
      <c r="G4599" s="534"/>
      <c r="H4599" s="535"/>
      <c r="I4599" s="532" t="e">
        <f>#REF!</f>
        <v>#REF!</v>
      </c>
      <c r="J4599" s="533"/>
      <c r="K4599" s="263" t="s">
        <v>230</v>
      </c>
      <c r="L4599" s="535" t="e">
        <f>B4570</f>
        <v>#REF!</v>
      </c>
      <c r="M4599" s="532"/>
    </row>
    <row r="4600" spans="2:13" s="254" customFormat="1" ht="45" customHeight="1" thickBot="1" x14ac:dyDescent="0.25">
      <c r="B4600" s="253"/>
      <c r="C4600" s="253"/>
      <c r="D4600" s="253"/>
      <c r="E4600" s="253"/>
      <c r="F4600" s="253"/>
      <c r="G4600" s="253"/>
      <c r="H4600" s="253"/>
      <c r="I4600" s="253"/>
      <c r="J4600" s="253"/>
      <c r="K4600" s="253"/>
      <c r="L4600" s="253"/>
      <c r="M4600" s="253"/>
    </row>
    <row r="4601" spans="2:13" s="254" customFormat="1" ht="27.75" customHeight="1" thickBot="1" x14ac:dyDescent="0.25">
      <c r="B4601" s="542" t="s">
        <v>128</v>
      </c>
      <c r="C4601" s="543"/>
      <c r="D4601" s="543"/>
      <c r="E4601" s="544"/>
      <c r="F4601" s="253"/>
      <c r="G4601" s="253"/>
      <c r="H4601" s="253"/>
      <c r="I4601" s="253"/>
      <c r="J4601" s="253"/>
      <c r="K4601" s="253"/>
      <c r="L4601" s="253"/>
      <c r="M4601" s="253"/>
    </row>
    <row r="4602" spans="2:13" s="254" customFormat="1" ht="27.75" customHeight="1" x14ac:dyDescent="0.2">
      <c r="B4602" s="545" t="e">
        <f>#REF!</f>
        <v>#REF!</v>
      </c>
      <c r="C4602" s="546"/>
      <c r="D4602" s="547"/>
      <c r="E4602" s="548"/>
      <c r="F4602" s="552" t="s">
        <v>240</v>
      </c>
      <c r="G4602" s="553"/>
      <c r="H4602" s="553"/>
      <c r="I4602" s="554"/>
      <c r="J4602" s="552" t="s">
        <v>239</v>
      </c>
      <c r="K4602" s="553"/>
      <c r="L4602" s="553"/>
      <c r="M4602" s="554"/>
    </row>
    <row r="4603" spans="2:13" s="254" customFormat="1" ht="27.75" customHeight="1" thickBot="1" x14ac:dyDescent="0.25">
      <c r="B4603" s="549"/>
      <c r="C4603" s="550"/>
      <c r="D4603" s="550"/>
      <c r="E4603" s="551"/>
      <c r="F4603" s="255" t="s">
        <v>149</v>
      </c>
      <c r="G4603" s="256" t="s">
        <v>151</v>
      </c>
      <c r="H4603" s="256" t="s">
        <v>96</v>
      </c>
      <c r="I4603" s="257" t="s">
        <v>150</v>
      </c>
      <c r="J4603" s="255" t="s">
        <v>149</v>
      </c>
      <c r="K4603" s="256" t="s">
        <v>151</v>
      </c>
      <c r="L4603" s="256" t="s">
        <v>96</v>
      </c>
      <c r="M4603" s="257" t="s">
        <v>150</v>
      </c>
    </row>
    <row r="4604" spans="2:13" s="254" customFormat="1" ht="27.75" customHeight="1" thickTop="1" x14ac:dyDescent="0.2">
      <c r="B4604" s="540" t="s">
        <v>241</v>
      </c>
      <c r="C4604" s="541"/>
      <c r="D4604" s="264"/>
      <c r="E4604" s="237" t="s">
        <v>242</v>
      </c>
      <c r="F4604" s="258" t="e">
        <f>IF(#REF!&gt;=1,IF(#REF!&gt;=1,#REF!),IF(#REF!&gt;=0,"",))</f>
        <v>#REF!</v>
      </c>
      <c r="G4604" s="241" t="e">
        <f>保全管理データ!N7955</f>
        <v>#REF!</v>
      </c>
      <c r="H4604" s="259" t="e">
        <f>IF(#REF!="無","",IF(#REF!="","",IF(#REF!="悪環境における作業",0.2,IF(#REF!="高所又は地下作業",0.1,IF(#REF!="錯綜場所作業",0.3,IF(#REF!="複雑な制約のある作業",0.4,IF(#REF!="単純な制約のある作業",0.2,0)))))))</f>
        <v>#REF!</v>
      </c>
      <c r="I4604" s="260" t="e">
        <f>IF(F4604="","",F4604*G4604*(1+IF(H4604="",0,H4604)))</f>
        <v>#REF!</v>
      </c>
      <c r="J4604" s="258" t="e">
        <f>IF(#REF!&gt;=1,IF(#REF!&gt;=1,#REF!),IF(#REF!&gt;=0,"",))</f>
        <v>#REF!</v>
      </c>
      <c r="K4604" s="241" t="e">
        <f>保全管理データ!N7982</f>
        <v>#REF!</v>
      </c>
      <c r="L4604" s="259" t="e">
        <f>IF(#REF!="","",IF(#REF!="悪環境における作業",0.2,IF(#REF!="高所又は地下作業",0.1,IF(#REF!="錯綜場所作業",0.3,IF(#REF!="複雑な制約のある作業",0.4,IF(#REF!="単純な制約のある作業",0.2,0))))))</f>
        <v>#REF!</v>
      </c>
      <c r="M4604" s="260" t="e">
        <f>IF(J4604="","",J4604*K4604*(1+IF(L4604="",0,L4604)))</f>
        <v>#REF!</v>
      </c>
    </row>
    <row r="4605" spans="2:13" s="254" customFormat="1" ht="27.75" customHeight="1" x14ac:dyDescent="0.2">
      <c r="B4605" s="536" t="s">
        <v>243</v>
      </c>
      <c r="C4605" s="537"/>
      <c r="D4605" s="265"/>
      <c r="E4605" s="224" t="s">
        <v>242</v>
      </c>
      <c r="F4605" s="258" t="e">
        <f>IF(#REF!&gt;=1,IF(#REF!&gt;=1,#REF!),IF(#REF!&gt;=0,"",))</f>
        <v>#REF!</v>
      </c>
      <c r="G4605" s="241" t="e">
        <f>保全管理データ!N7956</f>
        <v>#REF!</v>
      </c>
      <c r="H4605" s="259" t="e">
        <f>IF(#REF!="無","",IF(#REF!="","",IF(#REF!="悪環境における作業",0.2,IF(#REF!="高所又は地下作業",0.1,IF(#REF!="錯綜場所作業",0.3,IF(#REF!="複雑な制約のある作業",0.4,IF(#REF!="単純な制約のある作業",0.2,0)))))))</f>
        <v>#REF!</v>
      </c>
      <c r="I4605" s="260" t="e">
        <f t="shared" ref="I4605:I4627" si="285">IF(F4605="","",F4605*G4605*(1+IF(H4605="",0,H4605)))</f>
        <v>#REF!</v>
      </c>
      <c r="J4605" s="258" t="e">
        <f>IF(#REF!&gt;=1,IF(#REF!&gt;=1,#REF!),IF(#REF!&gt;=0,"",))</f>
        <v>#REF!</v>
      </c>
      <c r="K4605" s="241" t="e">
        <f>保全管理データ!N7983</f>
        <v>#REF!</v>
      </c>
      <c r="L4605" s="259" t="e">
        <f>IF(#REF!="","",IF(#REF!="悪環境における作業",0.2,IF(#REF!="高所又は地下作業",0.1,IF(#REF!="錯綜場所作業",0.3,IF(#REF!="複雑な制約のある作業",0.4,IF(#REF!="単純な制約のある作業",0.2,0))))))</f>
        <v>#REF!</v>
      </c>
      <c r="M4605" s="260" t="e">
        <f t="shared" ref="M4605:M4627" si="286">IF(J4605="","",J4605*K4605*(1+IF(L4605="",0,L4605)))</f>
        <v>#REF!</v>
      </c>
    </row>
    <row r="4606" spans="2:13" s="254" customFormat="1" ht="27.75" customHeight="1" x14ac:dyDescent="0.2">
      <c r="B4606" s="536" t="s">
        <v>249</v>
      </c>
      <c r="C4606" s="537"/>
      <c r="D4606" s="265"/>
      <c r="E4606" s="224" t="s">
        <v>244</v>
      </c>
      <c r="F4606" s="258" t="e">
        <f>IF(#REF!&gt;=1,IF(#REF!&gt;=1,#REF!),IF(#REF!&gt;=0,"",))</f>
        <v>#REF!</v>
      </c>
      <c r="G4606" s="241" t="e">
        <f>保全管理データ!N7957</f>
        <v>#REF!</v>
      </c>
      <c r="H4606" s="259" t="e">
        <f>IF(#REF!="無","",IF(#REF!="","",IF(#REF!="悪環境における作業",0.2,IF(#REF!="高所又は地下作業",0.1,IF(#REF!="錯綜場所作業",0.3,IF(#REF!="複雑な制約のある作業",0.4,IF(#REF!="単純な制約のある作業",0.2,0)))))))</f>
        <v>#REF!</v>
      </c>
      <c r="I4606" s="260" t="e">
        <f t="shared" si="285"/>
        <v>#REF!</v>
      </c>
      <c r="J4606" s="258" t="e">
        <f>IF(#REF!&gt;=1,IF(#REF!&gt;=1,#REF!),IF(#REF!&gt;=0,"",))</f>
        <v>#REF!</v>
      </c>
      <c r="K4606" s="241" t="e">
        <f>保全管理データ!N7984</f>
        <v>#REF!</v>
      </c>
      <c r="L4606" s="259" t="e">
        <f>IF(#REF!="","",IF(#REF!="悪環境における作業",0.2,IF(#REF!="高所又は地下作業",0.1,IF(#REF!="錯綜場所作業",0.3,IF(#REF!="複雑な制約のある作業",0.4,IF(#REF!="単純な制約のある作業",0.2,0))))))</f>
        <v>#REF!</v>
      </c>
      <c r="M4606" s="260" t="e">
        <f t="shared" si="286"/>
        <v>#REF!</v>
      </c>
    </row>
    <row r="4607" spans="2:13" s="254" customFormat="1" ht="27.75" customHeight="1" x14ac:dyDescent="0.2">
      <c r="B4607" s="536" t="s">
        <v>250</v>
      </c>
      <c r="C4607" s="537"/>
      <c r="D4607" s="265"/>
      <c r="E4607" s="224" t="s">
        <v>244</v>
      </c>
      <c r="F4607" s="258" t="e">
        <f>IF(#REF!&gt;=1,IF(#REF!&gt;=1,#REF!),IF(#REF!&gt;=0,"",))</f>
        <v>#REF!</v>
      </c>
      <c r="G4607" s="241" t="e">
        <f>保全管理データ!N7958</f>
        <v>#REF!</v>
      </c>
      <c r="H4607" s="259" t="e">
        <f>IF(#REF!="無","",IF(#REF!="","",IF(#REF!="悪環境における作業",0.2,IF(#REF!="高所又は地下作業",0.1,IF(#REF!="錯綜場所作業",0.3,IF(#REF!="複雑な制約のある作業",0.4,IF(#REF!="単純な制約のある作業",0.2,0)))))))</f>
        <v>#REF!</v>
      </c>
      <c r="I4607" s="260" t="e">
        <f t="shared" si="285"/>
        <v>#REF!</v>
      </c>
      <c r="J4607" s="258" t="e">
        <f>IF(#REF!&gt;=1,IF(#REF!&gt;=1,#REF!),IF(#REF!&gt;=0,"",))</f>
        <v>#REF!</v>
      </c>
      <c r="K4607" s="241" t="e">
        <f>保全管理データ!N7985</f>
        <v>#REF!</v>
      </c>
      <c r="L4607" s="259" t="e">
        <f>IF(#REF!="","",IF(#REF!="悪環境における作業",0.2,IF(#REF!="高所又は地下作業",0.1,IF(#REF!="錯綜場所作業",0.3,IF(#REF!="複雑な制約のある作業",0.4,IF(#REF!="単純な制約のある作業",0.2,0))))))</f>
        <v>#REF!</v>
      </c>
      <c r="M4607" s="260" t="e">
        <f t="shared" si="286"/>
        <v>#REF!</v>
      </c>
    </row>
    <row r="4608" spans="2:13" s="254" customFormat="1" ht="27.75" customHeight="1" x14ac:dyDescent="0.2">
      <c r="B4608" s="536" t="s">
        <v>251</v>
      </c>
      <c r="C4608" s="537"/>
      <c r="D4608" s="265"/>
      <c r="E4608" s="224" t="s">
        <v>242</v>
      </c>
      <c r="F4608" s="258" t="e">
        <f>IF(#REF!&gt;=1,IF(#REF!&gt;=1,#REF!),IF(#REF!&gt;=0,"",))</f>
        <v>#REF!</v>
      </c>
      <c r="G4608" s="241" t="e">
        <f>保全管理データ!N7959</f>
        <v>#REF!</v>
      </c>
      <c r="H4608" s="259" t="e">
        <f>IF(#REF!="無","",IF(#REF!="","",IF(#REF!="悪環境における作業",0.2,IF(#REF!="高所又は地下作業",0.1,IF(#REF!="錯綜場所作業",0.3,IF(#REF!="複雑な制約のある作業",0.4,IF(#REF!="単純な制約のある作業",0.2,0)))))))</f>
        <v>#REF!</v>
      </c>
      <c r="I4608" s="260" t="e">
        <f t="shared" si="285"/>
        <v>#REF!</v>
      </c>
      <c r="J4608" s="258" t="e">
        <f>IF(#REF!&gt;=1,IF(#REF!&gt;=1,#REF!),IF(#REF!&gt;=0,"",))</f>
        <v>#REF!</v>
      </c>
      <c r="K4608" s="241" t="e">
        <f>保全管理データ!N7986</f>
        <v>#REF!</v>
      </c>
      <c r="L4608" s="259" t="e">
        <f>IF(#REF!="","",IF(#REF!="悪環境における作業",0.2,IF(#REF!="高所又は地下作業",0.1,IF(#REF!="錯綜場所作業",0.3,IF(#REF!="複雑な制約のある作業",0.4,IF(#REF!="単純な制約のある作業",0.2,0))))))</f>
        <v>#REF!</v>
      </c>
      <c r="M4608" s="260" t="e">
        <f t="shared" si="286"/>
        <v>#REF!</v>
      </c>
    </row>
    <row r="4609" spans="2:13" s="254" customFormat="1" ht="27.75" customHeight="1" x14ac:dyDescent="0.2">
      <c r="B4609" s="536" t="s">
        <v>252</v>
      </c>
      <c r="C4609" s="537"/>
      <c r="D4609" s="265"/>
      <c r="E4609" s="224" t="s">
        <v>244</v>
      </c>
      <c r="F4609" s="258" t="e">
        <f>IF(#REF!&gt;=1,IF(#REF!&gt;=1,#REF!),IF(#REF!&gt;=0,"",))</f>
        <v>#REF!</v>
      </c>
      <c r="G4609" s="241" t="e">
        <f>保全管理データ!N7960</f>
        <v>#REF!</v>
      </c>
      <c r="H4609" s="259" t="e">
        <f>IF(#REF!="無","",IF(#REF!="","",IF(#REF!="悪環境における作業",0.2,IF(#REF!="高所又は地下作業",0.1,IF(#REF!="錯綜場所作業",0.3,IF(#REF!="複雑な制約のある作業",0.4,IF(#REF!="単純な制約のある作業",0.2,0)))))))</f>
        <v>#REF!</v>
      </c>
      <c r="I4609" s="260" t="e">
        <f t="shared" si="285"/>
        <v>#REF!</v>
      </c>
      <c r="J4609" s="258" t="e">
        <f>IF(#REF!&gt;=1,IF(#REF!&gt;=1,#REF!),IF(#REF!&gt;=0,"",))</f>
        <v>#REF!</v>
      </c>
      <c r="K4609" s="241" t="e">
        <f>保全管理データ!N7987</f>
        <v>#REF!</v>
      </c>
      <c r="L4609" s="259" t="e">
        <f>IF(#REF!="","",IF(#REF!="悪環境における作業",0.2,IF(#REF!="高所又は地下作業",0.1,IF(#REF!="錯綜場所作業",0.3,IF(#REF!="複雑な制約のある作業",0.4,IF(#REF!="単純な制約のある作業",0.2,0))))))</f>
        <v>#REF!</v>
      </c>
      <c r="M4609" s="260" t="e">
        <f t="shared" si="286"/>
        <v>#REF!</v>
      </c>
    </row>
    <row r="4610" spans="2:13" s="254" customFormat="1" ht="27.75" customHeight="1" x14ac:dyDescent="0.2">
      <c r="B4610" s="536" t="s">
        <v>253</v>
      </c>
      <c r="C4610" s="537"/>
      <c r="D4610" s="265"/>
      <c r="E4610" s="224" t="s">
        <v>242</v>
      </c>
      <c r="F4610" s="258" t="e">
        <f>IF(#REF!&gt;=1,IF(#REF!&gt;=1,#REF!),IF(#REF!&gt;=0,"",))</f>
        <v>#REF!</v>
      </c>
      <c r="G4610" s="241" t="e">
        <f>保全管理データ!N7961</f>
        <v>#REF!</v>
      </c>
      <c r="H4610" s="259" t="e">
        <f>IF(#REF!="無","",IF(#REF!="","",IF(#REF!="悪環境における作業",0.2,IF(#REF!="高所又は地下作業",0.1,IF(#REF!="錯綜場所作業",0.3,IF(#REF!="複雑な制約のある作業",0.4,IF(#REF!="単純な制約のある作業",0.2,0)))))))</f>
        <v>#REF!</v>
      </c>
      <c r="I4610" s="260" t="e">
        <f t="shared" si="285"/>
        <v>#REF!</v>
      </c>
      <c r="J4610" s="258" t="e">
        <f>IF(#REF!&gt;=1,IF(#REF!&gt;=1,#REF!),IF(#REF!&gt;=0,"",))</f>
        <v>#REF!</v>
      </c>
      <c r="K4610" s="241" t="e">
        <f>保全管理データ!N7988</f>
        <v>#REF!</v>
      </c>
      <c r="L4610" s="259" t="e">
        <f>IF(#REF!="","",IF(#REF!="悪環境における作業",0.2,IF(#REF!="高所又は地下作業",0.1,IF(#REF!="錯綜場所作業",0.3,IF(#REF!="複雑な制約のある作業",0.4,IF(#REF!="単純な制約のある作業",0.2,0))))))</f>
        <v>#REF!</v>
      </c>
      <c r="M4610" s="260" t="e">
        <f t="shared" si="286"/>
        <v>#REF!</v>
      </c>
    </row>
    <row r="4611" spans="2:13" s="254" customFormat="1" ht="27.75" customHeight="1" x14ac:dyDescent="0.2">
      <c r="B4611" s="536" t="s">
        <v>254</v>
      </c>
      <c r="C4611" s="537"/>
      <c r="D4611" s="265"/>
      <c r="E4611" s="224" t="s">
        <v>242</v>
      </c>
      <c r="F4611" s="258" t="e">
        <f>IF(#REF!&gt;=1,IF(#REF!&gt;=1,#REF!),IF(#REF!&gt;=0,"",))</f>
        <v>#REF!</v>
      </c>
      <c r="G4611" s="241" t="e">
        <f>保全管理データ!N7962</f>
        <v>#REF!</v>
      </c>
      <c r="H4611" s="259" t="e">
        <f>IF(#REF!="無","",IF(#REF!="","",IF(#REF!="悪環境における作業",0.2,IF(#REF!="高所又は地下作業",0.1,IF(#REF!="錯綜場所作業",0.3,IF(#REF!="複雑な制約のある作業",0.4,IF(#REF!="単純な制約のある作業",0.2,0)))))))</f>
        <v>#REF!</v>
      </c>
      <c r="I4611" s="260" t="e">
        <f t="shared" si="285"/>
        <v>#REF!</v>
      </c>
      <c r="J4611" s="258" t="e">
        <f>IF(#REF!&gt;=1,IF(#REF!&gt;=1,#REF!),IF(#REF!&gt;=0,"",))</f>
        <v>#REF!</v>
      </c>
      <c r="K4611" s="241" t="e">
        <f>保全管理データ!N7989</f>
        <v>#REF!</v>
      </c>
      <c r="L4611" s="259" t="e">
        <f>IF(#REF!="","",IF(#REF!="悪環境における作業",0.2,IF(#REF!="高所又は地下作業",0.1,IF(#REF!="錯綜場所作業",0.3,IF(#REF!="複雑な制約のある作業",0.4,IF(#REF!="単純な制約のある作業",0.2,0))))))</f>
        <v>#REF!</v>
      </c>
      <c r="M4611" s="260" t="e">
        <f t="shared" si="286"/>
        <v>#REF!</v>
      </c>
    </row>
    <row r="4612" spans="2:13" s="254" customFormat="1" ht="27.75" customHeight="1" x14ac:dyDescent="0.2">
      <c r="B4612" s="536" t="s">
        <v>255</v>
      </c>
      <c r="C4612" s="537"/>
      <c r="D4612" s="265"/>
      <c r="E4612" s="224" t="s">
        <v>245</v>
      </c>
      <c r="F4612" s="258" t="e">
        <f>IF(#REF!&gt;=1,IF(#REF!&gt;=1,#REF!),IF(#REF!&gt;=0,"",))</f>
        <v>#REF!</v>
      </c>
      <c r="G4612" s="241" t="e">
        <f>保全管理データ!N7963</f>
        <v>#REF!</v>
      </c>
      <c r="H4612" s="259" t="e">
        <f>IF(#REF!="無","",IF(#REF!="","",IF(#REF!="悪環境における作業",0.2,IF(#REF!="高所又は地下作業",0.1,IF(#REF!="錯綜場所作業",0.3,IF(#REF!="複雑な制約のある作業",0.4,IF(#REF!="単純な制約のある作業",0.2,0)))))))</f>
        <v>#REF!</v>
      </c>
      <c r="I4612" s="260" t="e">
        <f t="shared" si="285"/>
        <v>#REF!</v>
      </c>
      <c r="J4612" s="258" t="e">
        <f>IF(#REF!&gt;=1,IF(#REF!&gt;=1,#REF!),IF(#REF!&gt;=0,"",))</f>
        <v>#REF!</v>
      </c>
      <c r="K4612" s="241" t="e">
        <f>保全管理データ!N7990</f>
        <v>#REF!</v>
      </c>
      <c r="L4612" s="259" t="e">
        <f>IF(#REF!="","",IF(#REF!="悪環境における作業",0.2,IF(#REF!="高所又は地下作業",0.1,IF(#REF!="錯綜場所作業",0.3,IF(#REF!="複雑な制約のある作業",0.4,IF(#REF!="単純な制約のある作業",0.2,0))))))</f>
        <v>#REF!</v>
      </c>
      <c r="M4612" s="260" t="e">
        <f t="shared" si="286"/>
        <v>#REF!</v>
      </c>
    </row>
    <row r="4613" spans="2:13" s="254" customFormat="1" ht="27.75" customHeight="1" x14ac:dyDescent="0.2">
      <c r="B4613" s="536" t="s">
        <v>256</v>
      </c>
      <c r="C4613" s="537"/>
      <c r="D4613" s="265"/>
      <c r="E4613" s="224" t="s">
        <v>242</v>
      </c>
      <c r="F4613" s="258" t="e">
        <f>IF(#REF!&gt;=1,IF(#REF!&gt;=1,#REF!),IF(#REF!&gt;=0,"",))</f>
        <v>#REF!</v>
      </c>
      <c r="G4613" s="241" t="e">
        <f>保全管理データ!N7964</f>
        <v>#REF!</v>
      </c>
      <c r="H4613" s="259" t="e">
        <f>IF(#REF!="無","",IF(#REF!="","",IF(#REF!="悪環境における作業",0.2,IF(#REF!="高所又は地下作業",0.1,IF(#REF!="錯綜場所作業",0.3,IF(#REF!="複雑な制約のある作業",0.4,IF(#REF!="単純な制約のある作業",0.2,0)))))))</f>
        <v>#REF!</v>
      </c>
      <c r="I4613" s="260" t="e">
        <f t="shared" si="285"/>
        <v>#REF!</v>
      </c>
      <c r="J4613" s="258" t="e">
        <f>IF(#REF!&gt;=1,IF(#REF!&gt;=1,#REF!),IF(#REF!&gt;=0,"",))</f>
        <v>#REF!</v>
      </c>
      <c r="K4613" s="241" t="e">
        <f>保全管理データ!N7991</f>
        <v>#REF!</v>
      </c>
      <c r="L4613" s="259" t="e">
        <f>IF(#REF!="","",IF(#REF!="悪環境における作業",0.2,IF(#REF!="高所又は地下作業",0.1,IF(#REF!="錯綜場所作業",0.3,IF(#REF!="複雑な制約のある作業",0.4,IF(#REF!="単純な制約のある作業",0.2,0))))))</f>
        <v>#REF!</v>
      </c>
      <c r="M4613" s="260" t="e">
        <f t="shared" si="286"/>
        <v>#REF!</v>
      </c>
    </row>
    <row r="4614" spans="2:13" s="254" customFormat="1" ht="27.75" customHeight="1" x14ac:dyDescent="0.2">
      <c r="B4614" s="536" t="s">
        <v>257</v>
      </c>
      <c r="C4614" s="537"/>
      <c r="D4614" s="265"/>
      <c r="E4614" s="224" t="s">
        <v>245</v>
      </c>
      <c r="F4614" s="258" t="e">
        <f>IF(#REF!&gt;=1,IF(#REF!&gt;=1,#REF!),IF(#REF!&gt;=0,"",))</f>
        <v>#REF!</v>
      </c>
      <c r="G4614" s="241" t="e">
        <f>保全管理データ!N7965</f>
        <v>#REF!</v>
      </c>
      <c r="H4614" s="259" t="e">
        <f>IF(#REF!="無","",IF(#REF!="","",IF(#REF!="悪環境における作業",0.2,IF(#REF!="高所又は地下作業",0.1,IF(#REF!="錯綜場所作業",0.3,IF(#REF!="複雑な制約のある作業",0.4,IF(#REF!="単純な制約のある作業",0.2,0)))))))</f>
        <v>#REF!</v>
      </c>
      <c r="I4614" s="260" t="e">
        <f t="shared" si="285"/>
        <v>#REF!</v>
      </c>
      <c r="J4614" s="258" t="e">
        <f>IF(#REF!&gt;=1,IF(#REF!&gt;=1,#REF!),IF(#REF!&gt;=0,"",))</f>
        <v>#REF!</v>
      </c>
      <c r="K4614" s="241" t="e">
        <f>保全管理データ!N7992</f>
        <v>#REF!</v>
      </c>
      <c r="L4614" s="259" t="e">
        <f>IF(#REF!="","",IF(#REF!="悪環境における作業",0.2,IF(#REF!="高所又は地下作業",0.1,IF(#REF!="錯綜場所作業",0.3,IF(#REF!="複雑な制約のある作業",0.4,IF(#REF!="単純な制約のある作業",0.2,0))))))</f>
        <v>#REF!</v>
      </c>
      <c r="M4614" s="260" t="e">
        <f t="shared" si="286"/>
        <v>#REF!</v>
      </c>
    </row>
    <row r="4615" spans="2:13" s="254" customFormat="1" ht="27.75" customHeight="1" x14ac:dyDescent="0.2">
      <c r="B4615" s="536" t="s">
        <v>258</v>
      </c>
      <c r="C4615" s="537"/>
      <c r="D4615" s="265"/>
      <c r="E4615" s="224" t="s">
        <v>245</v>
      </c>
      <c r="F4615" s="258" t="e">
        <f>IF(#REF!&gt;=1,IF(#REF!&gt;=1,#REF!),IF(#REF!&gt;=0,"",))</f>
        <v>#REF!</v>
      </c>
      <c r="G4615" s="241" t="e">
        <f>保全管理データ!N7966</f>
        <v>#REF!</v>
      </c>
      <c r="H4615" s="259" t="e">
        <f>IF(#REF!="無","",IF(#REF!="","",IF(#REF!="悪環境における作業",0.2,IF(#REF!="高所又は地下作業",0.1,IF(#REF!="錯綜場所作業",0.3,IF(#REF!="複雑な制約のある作業",0.4,IF(#REF!="単純な制約のある作業",0.2,0)))))))</f>
        <v>#REF!</v>
      </c>
      <c r="I4615" s="260" t="e">
        <f t="shared" si="285"/>
        <v>#REF!</v>
      </c>
      <c r="J4615" s="258" t="e">
        <f>IF(#REF!&gt;=1,IF(#REF!&gt;=1,#REF!),IF(#REF!&gt;=0,"",))</f>
        <v>#REF!</v>
      </c>
      <c r="K4615" s="241" t="e">
        <f>保全管理データ!N7993</f>
        <v>#REF!</v>
      </c>
      <c r="L4615" s="259" t="e">
        <f>IF(#REF!="","",IF(#REF!="悪環境における作業",0.2,IF(#REF!="高所又は地下作業",0.1,IF(#REF!="錯綜場所作業",0.3,IF(#REF!="複雑な制約のある作業",0.4,IF(#REF!="単純な制約のある作業",0.2,0))))))</f>
        <v>#REF!</v>
      </c>
      <c r="M4615" s="260" t="e">
        <f t="shared" si="286"/>
        <v>#REF!</v>
      </c>
    </row>
    <row r="4616" spans="2:13" s="254" customFormat="1" ht="27.75" customHeight="1" x14ac:dyDescent="0.2">
      <c r="B4616" s="536" t="s">
        <v>259</v>
      </c>
      <c r="C4616" s="537"/>
      <c r="D4616" s="265"/>
      <c r="E4616" s="224" t="s">
        <v>245</v>
      </c>
      <c r="F4616" s="258" t="e">
        <f>IF(#REF!&gt;=1,IF(#REF!&gt;=1,#REF!),IF(#REF!&gt;=0,"",))</f>
        <v>#REF!</v>
      </c>
      <c r="G4616" s="241" t="e">
        <f>保全管理データ!N7967</f>
        <v>#REF!</v>
      </c>
      <c r="H4616" s="259" t="e">
        <f>IF(#REF!="無","",IF(#REF!="","",IF(#REF!="悪環境における作業",0.2,IF(#REF!="高所又は地下作業",0.1,IF(#REF!="錯綜場所作業",0.3,IF(#REF!="複雑な制約のある作業",0.4,IF(#REF!="単純な制約のある作業",0.2,0)))))))</f>
        <v>#REF!</v>
      </c>
      <c r="I4616" s="260" t="e">
        <f t="shared" si="285"/>
        <v>#REF!</v>
      </c>
      <c r="J4616" s="258" t="e">
        <f>IF(#REF!&gt;=1,IF(#REF!&gt;=1,#REF!),IF(#REF!&gt;=0,"",))</f>
        <v>#REF!</v>
      </c>
      <c r="K4616" s="241" t="e">
        <f>保全管理データ!N7994</f>
        <v>#REF!</v>
      </c>
      <c r="L4616" s="259" t="e">
        <f>IF(#REF!="","",IF(#REF!="悪環境における作業",0.2,IF(#REF!="高所又は地下作業",0.1,IF(#REF!="錯綜場所作業",0.3,IF(#REF!="複雑な制約のある作業",0.4,IF(#REF!="単純な制約のある作業",0.2,0))))))</f>
        <v>#REF!</v>
      </c>
      <c r="M4616" s="260" t="e">
        <f t="shared" si="286"/>
        <v>#REF!</v>
      </c>
    </row>
    <row r="4617" spans="2:13" s="254" customFormat="1" ht="27.75" customHeight="1" x14ac:dyDescent="0.2">
      <c r="B4617" s="536" t="s">
        <v>260</v>
      </c>
      <c r="C4617" s="537"/>
      <c r="D4617" s="265"/>
      <c r="E4617" s="224" t="s">
        <v>248</v>
      </c>
      <c r="F4617" s="258" t="e">
        <f>IF(#REF!&gt;=1,IF(#REF!&gt;=1,#REF!),IF(#REF!&gt;=0,"",))</f>
        <v>#REF!</v>
      </c>
      <c r="G4617" s="241" t="e">
        <f>保全管理データ!N7968</f>
        <v>#REF!</v>
      </c>
      <c r="H4617" s="259" t="e">
        <f>IF(#REF!="無","",IF(#REF!="","",IF(#REF!="悪環境における作業",0.2,IF(#REF!="高所又は地下作業",0.1,IF(#REF!="錯綜場所作業",0.3,IF(#REF!="複雑な制約のある作業",0.4,IF(#REF!="単純な制約のある作業",0.2,0)))))))</f>
        <v>#REF!</v>
      </c>
      <c r="I4617" s="260" t="e">
        <f t="shared" si="285"/>
        <v>#REF!</v>
      </c>
      <c r="J4617" s="258" t="e">
        <f>IF(#REF!&gt;=1,IF(#REF!&gt;=1,#REF!),IF(#REF!&gt;=0,"",))</f>
        <v>#REF!</v>
      </c>
      <c r="K4617" s="241" t="e">
        <f>保全管理データ!N7995</f>
        <v>#REF!</v>
      </c>
      <c r="L4617" s="259" t="e">
        <f>IF(#REF!="","",IF(#REF!="悪環境における作業",0.2,IF(#REF!="高所又は地下作業",0.1,IF(#REF!="錯綜場所作業",0.3,IF(#REF!="複雑な制約のある作業",0.4,IF(#REF!="単純な制約のある作業",0.2,0))))))</f>
        <v>#REF!</v>
      </c>
      <c r="M4617" s="260" t="e">
        <f t="shared" si="286"/>
        <v>#REF!</v>
      </c>
    </row>
    <row r="4618" spans="2:13" s="254" customFormat="1" ht="27.75" customHeight="1" x14ac:dyDescent="0.2">
      <c r="B4618" s="536" t="s">
        <v>261</v>
      </c>
      <c r="C4618" s="537"/>
      <c r="D4618" s="265"/>
      <c r="E4618" s="224" t="s">
        <v>247</v>
      </c>
      <c r="F4618" s="258" t="e">
        <f>IF(#REF!&gt;=1,IF(#REF!&gt;=1,#REF!),IF(#REF!&gt;=0,"",))</f>
        <v>#REF!</v>
      </c>
      <c r="G4618" s="241" t="e">
        <f>保全管理データ!N7969</f>
        <v>#REF!</v>
      </c>
      <c r="H4618" s="259" t="e">
        <f>IF(#REF!="無","",IF(#REF!="","",IF(#REF!="悪環境における作業",0.2,IF(#REF!="高所又は地下作業",0.1,IF(#REF!="錯綜場所作業",0.3,IF(#REF!="複雑な制約のある作業",0.4,IF(#REF!="単純な制約のある作業",0.2,0)))))))</f>
        <v>#REF!</v>
      </c>
      <c r="I4618" s="260" t="e">
        <f t="shared" si="285"/>
        <v>#REF!</v>
      </c>
      <c r="J4618" s="258" t="e">
        <f>IF(#REF!&gt;=1,IF(#REF!&gt;=1,#REF!),IF(#REF!&gt;=0,"",))</f>
        <v>#REF!</v>
      </c>
      <c r="K4618" s="241" t="e">
        <f>保全管理データ!N7996</f>
        <v>#REF!</v>
      </c>
      <c r="L4618" s="259" t="e">
        <f>IF(#REF!="","",IF(#REF!="悪環境における作業",0.2,IF(#REF!="高所又は地下作業",0.1,IF(#REF!="錯綜場所作業",0.3,IF(#REF!="複雑な制約のある作業",0.4,IF(#REF!="単純な制約のある作業",0.2,0))))))</f>
        <v>#REF!</v>
      </c>
      <c r="M4618" s="260" t="e">
        <f t="shared" si="286"/>
        <v>#REF!</v>
      </c>
    </row>
    <row r="4619" spans="2:13" s="254" customFormat="1" ht="27.75" customHeight="1" x14ac:dyDescent="0.2">
      <c r="B4619" s="536" t="s">
        <v>262</v>
      </c>
      <c r="C4619" s="537"/>
      <c r="D4619" s="265"/>
      <c r="E4619" s="224" t="s">
        <v>245</v>
      </c>
      <c r="F4619" s="258" t="e">
        <f>IF(#REF!&gt;=1,IF(#REF!&gt;=1,#REF!),IF(#REF!&gt;=0,"",))</f>
        <v>#REF!</v>
      </c>
      <c r="G4619" s="241" t="e">
        <f>保全管理データ!N7970</f>
        <v>#REF!</v>
      </c>
      <c r="H4619" s="259" t="e">
        <f>IF(#REF!="無","",IF(#REF!="","",IF(#REF!="悪環境における作業",0.2,IF(#REF!="高所又は地下作業",0.1,IF(#REF!="錯綜場所作業",0.3,IF(#REF!="複雑な制約のある作業",0.4,IF(#REF!="単純な制約のある作業",0.2,0)))))))</f>
        <v>#REF!</v>
      </c>
      <c r="I4619" s="260" t="e">
        <f t="shared" si="285"/>
        <v>#REF!</v>
      </c>
      <c r="J4619" s="258" t="e">
        <f>IF(#REF!&gt;=1,IF(#REF!&gt;=1,#REF!),IF(#REF!&gt;=0,"",))</f>
        <v>#REF!</v>
      </c>
      <c r="K4619" s="241" t="e">
        <f>保全管理データ!N7997</f>
        <v>#REF!</v>
      </c>
      <c r="L4619" s="259" t="e">
        <f>IF(#REF!="","",IF(#REF!="悪環境における作業",0.2,IF(#REF!="高所又は地下作業",0.1,IF(#REF!="錯綜場所作業",0.3,IF(#REF!="複雑な制約のある作業",0.4,IF(#REF!="単純な制約のある作業",0.2,0))))))</f>
        <v>#REF!</v>
      </c>
      <c r="M4619" s="260" t="e">
        <f t="shared" si="286"/>
        <v>#REF!</v>
      </c>
    </row>
    <row r="4620" spans="2:13" s="254" customFormat="1" ht="27.75" customHeight="1" x14ac:dyDescent="0.2">
      <c r="B4620" s="536" t="s">
        <v>263</v>
      </c>
      <c r="C4620" s="537"/>
      <c r="D4620" s="265"/>
      <c r="E4620" s="224" t="s">
        <v>245</v>
      </c>
      <c r="F4620" s="258" t="e">
        <f>IF(#REF!&gt;=1,IF(#REF!&gt;=1,#REF!),IF(#REF!&gt;=0,"",))</f>
        <v>#REF!</v>
      </c>
      <c r="G4620" s="241" t="e">
        <f>保全管理データ!N7971</f>
        <v>#REF!</v>
      </c>
      <c r="H4620" s="259" t="e">
        <f>IF(#REF!="無","",IF(#REF!="","",IF(#REF!="悪環境における作業",0.2,IF(#REF!="高所又は地下作業",0.1,IF(#REF!="錯綜場所作業",0.3,IF(#REF!="複雑な制約のある作業",0.4,IF(#REF!="単純な制約のある作業",0.2,0)))))))</f>
        <v>#REF!</v>
      </c>
      <c r="I4620" s="260" t="e">
        <f t="shared" si="285"/>
        <v>#REF!</v>
      </c>
      <c r="J4620" s="258" t="e">
        <f>IF(#REF!&gt;=1,IF(#REF!&gt;=1,#REF!),IF(#REF!&gt;=0,"",))</f>
        <v>#REF!</v>
      </c>
      <c r="K4620" s="241" t="e">
        <f>保全管理データ!N7998</f>
        <v>#REF!</v>
      </c>
      <c r="L4620" s="259" t="e">
        <f>IF(#REF!="","",IF(#REF!="悪環境における作業",0.2,IF(#REF!="高所又は地下作業",0.1,IF(#REF!="錯綜場所作業",0.3,IF(#REF!="複雑な制約のある作業",0.4,IF(#REF!="単純な制約のある作業",0.2,0))))))</f>
        <v>#REF!</v>
      </c>
      <c r="M4620" s="260" t="e">
        <f t="shared" si="286"/>
        <v>#REF!</v>
      </c>
    </row>
    <row r="4621" spans="2:13" s="254" customFormat="1" ht="27.75" customHeight="1" x14ac:dyDescent="0.2">
      <c r="B4621" s="536" t="s">
        <v>264</v>
      </c>
      <c r="C4621" s="537"/>
      <c r="D4621" s="265"/>
      <c r="E4621" s="224" t="s">
        <v>245</v>
      </c>
      <c r="F4621" s="258" t="e">
        <f>IF(#REF!&gt;=1,IF(#REF!&gt;=1,#REF!),IF(#REF!&gt;=0,"",))</f>
        <v>#REF!</v>
      </c>
      <c r="G4621" s="241" t="e">
        <f>保全管理データ!N7972</f>
        <v>#REF!</v>
      </c>
      <c r="H4621" s="259" t="e">
        <f>IF(#REF!="無","",IF(#REF!="","",IF(#REF!="悪環境における作業",0.2,IF(#REF!="高所又は地下作業",0.1,IF(#REF!="錯綜場所作業",0.3,IF(#REF!="複雑な制約のある作業",0.4,IF(#REF!="単純な制約のある作業",0.2,0)))))))</f>
        <v>#REF!</v>
      </c>
      <c r="I4621" s="260" t="e">
        <f t="shared" si="285"/>
        <v>#REF!</v>
      </c>
      <c r="J4621" s="258" t="e">
        <f>IF(#REF!&gt;=1,IF(#REF!&gt;=1,#REF!),IF(#REF!&gt;=0,"",))</f>
        <v>#REF!</v>
      </c>
      <c r="K4621" s="241" t="e">
        <f>保全管理データ!N7999</f>
        <v>#REF!</v>
      </c>
      <c r="L4621" s="259" t="e">
        <f>IF(#REF!="","",IF(#REF!="悪環境における作業",0.2,IF(#REF!="高所又は地下作業",0.1,IF(#REF!="錯綜場所作業",0.3,IF(#REF!="複雑な制約のある作業",0.4,IF(#REF!="単純な制約のある作業",0.2,0))))))</f>
        <v>#REF!</v>
      </c>
      <c r="M4621" s="260" t="e">
        <f t="shared" si="286"/>
        <v>#REF!</v>
      </c>
    </row>
    <row r="4622" spans="2:13" s="254" customFormat="1" ht="27.75" customHeight="1" x14ac:dyDescent="0.2">
      <c r="B4622" s="536" t="s">
        <v>265</v>
      </c>
      <c r="C4622" s="537"/>
      <c r="D4622" s="265"/>
      <c r="E4622" s="224" t="s">
        <v>245</v>
      </c>
      <c r="F4622" s="258" t="e">
        <f>IF(#REF!&gt;=1,IF(#REF!&gt;=1,#REF!),IF(#REF!&gt;=0,"",))</f>
        <v>#REF!</v>
      </c>
      <c r="G4622" s="241" t="e">
        <f>保全管理データ!N7973</f>
        <v>#REF!</v>
      </c>
      <c r="H4622" s="259" t="e">
        <f>IF(#REF!="無","",IF(#REF!="","",IF(#REF!="悪環境における作業",0.2,IF(#REF!="高所又は地下作業",0.1,IF(#REF!="錯綜場所作業",0.3,IF(#REF!="複雑な制約のある作業",0.4,IF(#REF!="単純な制約のある作業",0.2,0)))))))</f>
        <v>#REF!</v>
      </c>
      <c r="I4622" s="260" t="e">
        <f t="shared" si="285"/>
        <v>#REF!</v>
      </c>
      <c r="J4622" s="258" t="e">
        <f>IF(#REF!&gt;=1,IF(#REF!&gt;=1,#REF!),IF(#REF!&gt;=0,"",))</f>
        <v>#REF!</v>
      </c>
      <c r="K4622" s="241" t="e">
        <f>保全管理データ!N8000</f>
        <v>#REF!</v>
      </c>
      <c r="L4622" s="259" t="e">
        <f>IF(#REF!="","",IF(#REF!="悪環境における作業",0.2,IF(#REF!="高所又は地下作業",0.1,IF(#REF!="錯綜場所作業",0.3,IF(#REF!="複雑な制約のある作業",0.4,IF(#REF!="単純な制約のある作業",0.2,0))))))</f>
        <v>#REF!</v>
      </c>
      <c r="M4622" s="260" t="e">
        <f t="shared" si="286"/>
        <v>#REF!</v>
      </c>
    </row>
    <row r="4623" spans="2:13" s="254" customFormat="1" ht="27.75" customHeight="1" x14ac:dyDescent="0.2">
      <c r="B4623" s="536" t="s">
        <v>266</v>
      </c>
      <c r="C4623" s="537"/>
      <c r="D4623" s="265"/>
      <c r="E4623" s="224" t="s">
        <v>245</v>
      </c>
      <c r="F4623" s="258" t="e">
        <f>IF(#REF!&gt;=1,IF(#REF!&gt;=1,#REF!),IF(#REF!&gt;=0,"",))</f>
        <v>#REF!</v>
      </c>
      <c r="G4623" s="241" t="e">
        <f>保全管理データ!N7974</f>
        <v>#REF!</v>
      </c>
      <c r="H4623" s="259" t="e">
        <f>IF(#REF!="無","",IF(#REF!="","",IF(#REF!="悪環境における作業",0.2,IF(#REF!="高所又は地下作業",0.1,IF(#REF!="錯綜場所作業",0.3,IF(#REF!="複雑な制約のある作業",0.4,IF(#REF!="単純な制約のある作業",0.2,0)))))))</f>
        <v>#REF!</v>
      </c>
      <c r="I4623" s="260" t="e">
        <f t="shared" si="285"/>
        <v>#REF!</v>
      </c>
      <c r="J4623" s="258" t="e">
        <f>IF(#REF!&gt;=1,IF(#REF!&gt;=1,#REF!),IF(#REF!&gt;=0,"",))</f>
        <v>#REF!</v>
      </c>
      <c r="K4623" s="241" t="e">
        <f>保全管理データ!N8001</f>
        <v>#REF!</v>
      </c>
      <c r="L4623" s="259" t="e">
        <f>IF(#REF!="","",IF(#REF!="悪環境における作業",0.2,IF(#REF!="高所又は地下作業",0.1,IF(#REF!="錯綜場所作業",0.3,IF(#REF!="複雑な制約のある作業",0.4,IF(#REF!="単純な制約のある作業",0.2,0))))))</f>
        <v>#REF!</v>
      </c>
      <c r="M4623" s="260" t="e">
        <f t="shared" si="286"/>
        <v>#REF!</v>
      </c>
    </row>
    <row r="4624" spans="2:13" s="254" customFormat="1" ht="27.75" customHeight="1" x14ac:dyDescent="0.2">
      <c r="B4624" s="536" t="s">
        <v>81</v>
      </c>
      <c r="C4624" s="537"/>
      <c r="D4624" s="265"/>
      <c r="E4624" s="224" t="s">
        <v>245</v>
      </c>
      <c r="F4624" s="258" t="e">
        <f>IF(#REF!&gt;=1,IF(#REF!&gt;=1,#REF!),IF(#REF!&gt;=0,"",))</f>
        <v>#REF!</v>
      </c>
      <c r="G4624" s="241" t="e">
        <f>保全管理データ!N7975</f>
        <v>#REF!</v>
      </c>
      <c r="H4624" s="259" t="e">
        <f>IF(#REF!="無","",IF(#REF!="","",IF(#REF!="悪環境における作業",0.2,IF(#REF!="高所又は地下作業",0.1,IF(#REF!="錯綜場所作業",0.3,IF(#REF!="複雑な制約のある作業",0.4,IF(#REF!="単純な制約のある作業",0.2,0)))))))</f>
        <v>#REF!</v>
      </c>
      <c r="I4624" s="260" t="e">
        <f t="shared" si="285"/>
        <v>#REF!</v>
      </c>
      <c r="J4624" s="258" t="e">
        <f>IF(#REF!&gt;=1,IF(#REF!&gt;=1,#REF!),IF(#REF!&gt;=0,"",))</f>
        <v>#REF!</v>
      </c>
      <c r="K4624" s="241" t="e">
        <f>保全管理データ!N8002</f>
        <v>#REF!</v>
      </c>
      <c r="L4624" s="259" t="e">
        <f>IF(#REF!="","",IF(#REF!="悪環境における作業",0.2,IF(#REF!="高所又は地下作業",0.1,IF(#REF!="錯綜場所作業",0.3,IF(#REF!="複雑な制約のある作業",0.4,IF(#REF!="単純な制約のある作業",0.2,0))))))</f>
        <v>#REF!</v>
      </c>
      <c r="M4624" s="260" t="e">
        <f t="shared" si="286"/>
        <v>#REF!</v>
      </c>
    </row>
    <row r="4625" spans="2:13" s="254" customFormat="1" ht="27.75" customHeight="1" x14ac:dyDescent="0.2">
      <c r="B4625" s="536" t="s">
        <v>267</v>
      </c>
      <c r="C4625" s="537"/>
      <c r="D4625" s="265"/>
      <c r="E4625" s="224" t="s">
        <v>247</v>
      </c>
      <c r="F4625" s="258" t="e">
        <f>IF(#REF!&gt;=1,IF(#REF!&gt;=1,#REF!),IF(#REF!&gt;=0,"",))</f>
        <v>#REF!</v>
      </c>
      <c r="G4625" s="241" t="e">
        <f>保全管理データ!N7976</f>
        <v>#REF!</v>
      </c>
      <c r="H4625" s="259" t="e">
        <f>IF(#REF!="無","",IF(#REF!="","",IF(#REF!="悪環境における作業",0.2,IF(#REF!="高所又は地下作業",0.1,IF(#REF!="錯綜場所作業",0.3,IF(#REF!="複雑な制約のある作業",0.4,IF(#REF!="単純な制約のある作業",0.2,0)))))))</f>
        <v>#REF!</v>
      </c>
      <c r="I4625" s="260" t="e">
        <f t="shared" si="285"/>
        <v>#REF!</v>
      </c>
      <c r="J4625" s="258" t="e">
        <f>IF(#REF!&gt;=1,IF(#REF!&gt;=1,#REF!),IF(#REF!&gt;=0,"",))</f>
        <v>#REF!</v>
      </c>
      <c r="K4625" s="241" t="e">
        <f>保全管理データ!N8003</f>
        <v>#REF!</v>
      </c>
      <c r="L4625" s="259" t="e">
        <f>IF(#REF!="","",IF(#REF!="悪環境における作業",0.2,IF(#REF!="高所又は地下作業",0.1,IF(#REF!="錯綜場所作業",0.3,IF(#REF!="複雑な制約のある作業",0.4,IF(#REF!="単純な制約のある作業",0.2,0))))))</f>
        <v>#REF!</v>
      </c>
      <c r="M4625" s="260" t="e">
        <f t="shared" si="286"/>
        <v>#REF!</v>
      </c>
    </row>
    <row r="4626" spans="2:13" s="254" customFormat="1" ht="27.75" customHeight="1" x14ac:dyDescent="0.2">
      <c r="B4626" s="536" t="s">
        <v>268</v>
      </c>
      <c r="C4626" s="537"/>
      <c r="D4626" s="265"/>
      <c r="E4626" s="224" t="s">
        <v>246</v>
      </c>
      <c r="F4626" s="258" t="e">
        <f>IF(#REF!&gt;=1,IF(#REF!&gt;=1,#REF!),IF(#REF!&gt;=0,"",))</f>
        <v>#REF!</v>
      </c>
      <c r="G4626" s="241" t="e">
        <f>保全管理データ!N7977</f>
        <v>#REF!</v>
      </c>
      <c r="H4626" s="259" t="e">
        <f>IF(#REF!="無","",IF(#REF!="","",IF(#REF!="悪環境における作業",0.2,IF(#REF!="高所又は地下作業",0.1,IF(#REF!="錯綜場所作業",0.3,IF(#REF!="複雑な制約のある作業",0.4,IF(#REF!="単純な制約のある作業",0.2,0)))))))</f>
        <v>#REF!</v>
      </c>
      <c r="I4626" s="260" t="e">
        <f t="shared" si="285"/>
        <v>#REF!</v>
      </c>
      <c r="J4626" s="258" t="e">
        <f>IF(#REF!&gt;=1,IF(#REF!&gt;=1,#REF!),IF(#REF!&gt;=0,"",))</f>
        <v>#REF!</v>
      </c>
      <c r="K4626" s="241" t="e">
        <f>保全管理データ!N8004</f>
        <v>#REF!</v>
      </c>
      <c r="L4626" s="259" t="e">
        <f>IF(#REF!="","",IF(#REF!="悪環境における作業",0.2,IF(#REF!="高所又は地下作業",0.1,IF(#REF!="錯綜場所作業",0.3,IF(#REF!="複雑な制約のある作業",0.4,IF(#REF!="単純な制約のある作業",0.2,0))))))</f>
        <v>#REF!</v>
      </c>
      <c r="M4626" s="260" t="e">
        <f t="shared" si="286"/>
        <v>#REF!</v>
      </c>
    </row>
    <row r="4627" spans="2:13" s="254" customFormat="1" ht="27.75" customHeight="1" thickBot="1" x14ac:dyDescent="0.25">
      <c r="B4627" s="538" t="s">
        <v>269</v>
      </c>
      <c r="C4627" s="539"/>
      <c r="D4627" s="266"/>
      <c r="E4627" s="252" t="s">
        <v>245</v>
      </c>
      <c r="F4627" s="261" t="e">
        <f>IF(#REF!&gt;=1,IF(#REF!&gt;=1,#REF!),IF(#REF!&gt;=0,"",))</f>
        <v>#REF!</v>
      </c>
      <c r="G4627" s="245" t="e">
        <f>保全管理データ!N7978</f>
        <v>#REF!</v>
      </c>
      <c r="H4627" s="259" t="e">
        <f>IF(#REF!="無","",IF(#REF!="","",IF(#REF!="悪環境における作業",0.2,IF(#REF!="高所又は地下作業",0.1,IF(#REF!="錯綜場所作業",0.3,IF(#REF!="複雑な制約のある作業",0.4,IF(#REF!="単純な制約のある作業",0.2,0)))))))</f>
        <v>#REF!</v>
      </c>
      <c r="I4627" s="260" t="e">
        <f t="shared" si="285"/>
        <v>#REF!</v>
      </c>
      <c r="J4627" s="261" t="e">
        <f>IF(#REF!&gt;=1,IF(#REF!&gt;=1,#REF!),IF(#REF!&gt;=0,"",))</f>
        <v>#REF!</v>
      </c>
      <c r="K4627" s="245" t="e">
        <f>保全管理データ!N8005</f>
        <v>#REF!</v>
      </c>
      <c r="L4627" s="262" t="e">
        <f>IF(#REF!="","",IF(#REF!="悪環境における作業",0.2,IF(#REF!="高所又は地下作業",0.1,IF(#REF!="錯綜場所作業",0.3,IF(#REF!="複雑な制約のある作業",0.4,IF(#REF!="単純な制約のある作業",0.2,0))))))</f>
        <v>#REF!</v>
      </c>
      <c r="M4627" s="260" t="e">
        <f t="shared" si="286"/>
        <v>#REF!</v>
      </c>
    </row>
    <row r="4628" spans="2:13" s="254" customFormat="1" ht="27.75" customHeight="1" thickBot="1" x14ac:dyDescent="0.25">
      <c r="B4628" s="532" t="s">
        <v>190</v>
      </c>
      <c r="C4628" s="532"/>
      <c r="D4628" s="532"/>
      <c r="E4628" s="532"/>
      <c r="F4628" s="533" t="e">
        <f>SUM(I4604:I4627)</f>
        <v>#REF!</v>
      </c>
      <c r="G4628" s="534"/>
      <c r="H4628" s="534"/>
      <c r="I4628" s="535"/>
      <c r="J4628" s="533" t="e">
        <f>IF(SUM(J4604:J4627)=0,"0.00",SUM(M4604:M4627))</f>
        <v>#REF!</v>
      </c>
      <c r="K4628" s="534"/>
      <c r="L4628" s="534"/>
      <c r="M4628" s="535"/>
    </row>
    <row r="4629" spans="2:13" s="254" customFormat="1" ht="27.75" customHeight="1" thickBot="1" x14ac:dyDescent="0.25">
      <c r="B4629" s="532" t="s">
        <v>97</v>
      </c>
      <c r="C4629" s="532"/>
      <c r="D4629" s="532"/>
      <c r="E4629" s="532"/>
      <c r="F4629" s="533" t="e">
        <f>IF(#REF!="５年以下","0",IF(#REF!="５年～１０年",0.1,IF(#REF!="１０年以上",0.15)))</f>
        <v>#REF!</v>
      </c>
      <c r="G4629" s="534"/>
      <c r="H4629" s="534"/>
      <c r="I4629" s="534"/>
      <c r="J4629" s="534"/>
      <c r="K4629" s="534"/>
      <c r="L4629" s="534"/>
      <c r="M4629" s="535"/>
    </row>
    <row r="4630" spans="2:13" s="254" customFormat="1" ht="27.75" customHeight="1" thickBot="1" x14ac:dyDescent="0.25">
      <c r="B4630" s="533" t="s">
        <v>273</v>
      </c>
      <c r="C4630" s="534"/>
      <c r="D4630" s="534"/>
      <c r="E4630" s="535"/>
      <c r="F4630" s="533" t="e">
        <f>F4628*(1+F4629)</f>
        <v>#REF!</v>
      </c>
      <c r="G4630" s="534"/>
      <c r="H4630" s="534"/>
      <c r="I4630" s="534"/>
      <c r="J4630" s="533" t="e">
        <f>J4628*(1+F4629)</f>
        <v>#REF!</v>
      </c>
      <c r="K4630" s="534"/>
      <c r="L4630" s="534"/>
      <c r="M4630" s="535"/>
    </row>
    <row r="4631" spans="2:13" s="254" customFormat="1" ht="27.75" customHeight="1" thickBot="1" x14ac:dyDescent="0.25">
      <c r="B4631" s="532" t="s">
        <v>191</v>
      </c>
      <c r="C4631" s="532"/>
      <c r="D4631" s="532"/>
      <c r="E4631" s="532"/>
      <c r="F4631" s="533" t="e">
        <f>#REF!*(#REF!*#REF!+#REF!*#REF!)</f>
        <v>#REF!</v>
      </c>
      <c r="G4631" s="534"/>
      <c r="H4631" s="535"/>
      <c r="I4631" s="532" t="e">
        <f>#REF!</f>
        <v>#REF!</v>
      </c>
      <c r="J4631" s="533"/>
      <c r="K4631" s="263" t="s">
        <v>230</v>
      </c>
      <c r="L4631" s="535" t="e">
        <f>B4602</f>
        <v>#REF!</v>
      </c>
      <c r="M4631" s="532"/>
    </row>
    <row r="4632" spans="2:13" s="254" customFormat="1" ht="45" customHeight="1" thickBot="1" x14ac:dyDescent="0.25">
      <c r="B4632" s="253"/>
      <c r="C4632" s="253"/>
      <c r="D4632" s="253"/>
      <c r="E4632" s="253"/>
      <c r="F4632" s="253"/>
      <c r="G4632" s="253"/>
      <c r="H4632" s="253"/>
      <c r="I4632" s="253"/>
      <c r="J4632" s="253"/>
      <c r="K4632" s="253"/>
      <c r="L4632" s="253"/>
      <c r="M4632" s="253"/>
    </row>
    <row r="4633" spans="2:13" s="254" customFormat="1" ht="27.75" customHeight="1" thickBot="1" x14ac:dyDescent="0.25">
      <c r="B4633" s="542" t="s">
        <v>128</v>
      </c>
      <c r="C4633" s="543"/>
      <c r="D4633" s="543"/>
      <c r="E4633" s="544"/>
      <c r="F4633" s="253"/>
      <c r="G4633" s="253"/>
      <c r="H4633" s="253"/>
      <c r="I4633" s="253"/>
      <c r="J4633" s="253"/>
      <c r="K4633" s="253"/>
      <c r="L4633" s="253"/>
      <c r="M4633" s="253"/>
    </row>
    <row r="4634" spans="2:13" s="254" customFormat="1" ht="27.75" customHeight="1" x14ac:dyDescent="0.2">
      <c r="B4634" s="545" t="e">
        <f>#REF!</f>
        <v>#REF!</v>
      </c>
      <c r="C4634" s="546"/>
      <c r="D4634" s="547"/>
      <c r="E4634" s="548"/>
      <c r="F4634" s="552" t="s">
        <v>240</v>
      </c>
      <c r="G4634" s="553"/>
      <c r="H4634" s="553"/>
      <c r="I4634" s="554"/>
      <c r="J4634" s="552" t="s">
        <v>239</v>
      </c>
      <c r="K4634" s="553"/>
      <c r="L4634" s="553"/>
      <c r="M4634" s="554"/>
    </row>
    <row r="4635" spans="2:13" s="254" customFormat="1" ht="27.75" customHeight="1" thickBot="1" x14ac:dyDescent="0.25">
      <c r="B4635" s="549"/>
      <c r="C4635" s="550"/>
      <c r="D4635" s="550"/>
      <c r="E4635" s="551"/>
      <c r="F4635" s="255" t="s">
        <v>149</v>
      </c>
      <c r="G4635" s="256" t="s">
        <v>151</v>
      </c>
      <c r="H4635" s="256" t="s">
        <v>96</v>
      </c>
      <c r="I4635" s="257" t="s">
        <v>150</v>
      </c>
      <c r="J4635" s="255" t="s">
        <v>149</v>
      </c>
      <c r="K4635" s="256" t="s">
        <v>151</v>
      </c>
      <c r="L4635" s="256" t="s">
        <v>96</v>
      </c>
      <c r="M4635" s="257" t="s">
        <v>150</v>
      </c>
    </row>
    <row r="4636" spans="2:13" s="254" customFormat="1" ht="27.75" customHeight="1" thickTop="1" x14ac:dyDescent="0.2">
      <c r="B4636" s="540" t="s">
        <v>241</v>
      </c>
      <c r="C4636" s="541"/>
      <c r="D4636" s="264"/>
      <c r="E4636" s="237" t="s">
        <v>242</v>
      </c>
      <c r="F4636" s="258" t="e">
        <f>IF(#REF!&gt;=1,IF(#REF!&gt;=1,#REF!),IF(#REF!&gt;=0,"",))</f>
        <v>#REF!</v>
      </c>
      <c r="G4636" s="241" t="e">
        <f>保全管理データ!N8011</f>
        <v>#REF!</v>
      </c>
      <c r="H4636" s="259" t="e">
        <f>IF(#REF!="無","",IF(#REF!="","",IF(#REF!="悪環境における作業",0.2,IF(#REF!="高所又は地下作業",0.1,IF(#REF!="錯綜場所作業",0.3,IF(#REF!="複雑な制約のある作業",0.4,IF(#REF!="単純な制約のある作業",0.2,0)))))))</f>
        <v>#REF!</v>
      </c>
      <c r="I4636" s="260" t="e">
        <f>IF(F4636="","",F4636*G4636*(1+IF(H4636="",0,H4636)))</f>
        <v>#REF!</v>
      </c>
      <c r="J4636" s="258" t="e">
        <f>IF(#REF!&gt;=1,IF(#REF!&gt;=1,#REF!),IF(#REF!&gt;=0,"",))</f>
        <v>#REF!</v>
      </c>
      <c r="K4636" s="241" t="e">
        <f>保全管理データ!N8038</f>
        <v>#REF!</v>
      </c>
      <c r="L4636" s="259" t="e">
        <f>IF(#REF!="","",IF(#REF!="悪環境における作業",0.2,IF(#REF!="高所又は地下作業",0.1,IF(#REF!="錯綜場所作業",0.3,IF(#REF!="複雑な制約のある作業",0.4,IF(#REF!="単純な制約のある作業",0.2,0))))))</f>
        <v>#REF!</v>
      </c>
      <c r="M4636" s="260" t="e">
        <f>IF(J4636="","",J4636*K4636*(1+IF(L4636="",0,L4636)))</f>
        <v>#REF!</v>
      </c>
    </row>
    <row r="4637" spans="2:13" s="254" customFormat="1" ht="27.75" customHeight="1" x14ac:dyDescent="0.2">
      <c r="B4637" s="536" t="s">
        <v>243</v>
      </c>
      <c r="C4637" s="537"/>
      <c r="D4637" s="265"/>
      <c r="E4637" s="224" t="s">
        <v>242</v>
      </c>
      <c r="F4637" s="258" t="e">
        <f>IF(#REF!&gt;=1,IF(#REF!&gt;=1,#REF!),IF(#REF!&gt;=0,"",))</f>
        <v>#REF!</v>
      </c>
      <c r="G4637" s="241" t="e">
        <f>保全管理データ!N8012</f>
        <v>#REF!</v>
      </c>
      <c r="H4637" s="259" t="e">
        <f>IF(#REF!="無","",IF(#REF!="","",IF(#REF!="悪環境における作業",0.2,IF(#REF!="高所又は地下作業",0.1,IF(#REF!="錯綜場所作業",0.3,IF(#REF!="複雑な制約のある作業",0.4,IF(#REF!="単純な制約のある作業",0.2,0)))))))</f>
        <v>#REF!</v>
      </c>
      <c r="I4637" s="260" t="e">
        <f t="shared" ref="I4637:I4659" si="287">IF(F4637="","",F4637*G4637*(1+IF(H4637="",0,H4637)))</f>
        <v>#REF!</v>
      </c>
      <c r="J4637" s="258" t="e">
        <f>IF(#REF!&gt;=1,IF(#REF!&gt;=1,#REF!),IF(#REF!&gt;=0,"",))</f>
        <v>#REF!</v>
      </c>
      <c r="K4637" s="241" t="e">
        <f>保全管理データ!N8039</f>
        <v>#REF!</v>
      </c>
      <c r="L4637" s="259" t="e">
        <f>IF(#REF!="","",IF(#REF!="悪環境における作業",0.2,IF(#REF!="高所又は地下作業",0.1,IF(#REF!="錯綜場所作業",0.3,IF(#REF!="複雑な制約のある作業",0.4,IF(#REF!="単純な制約のある作業",0.2,0))))))</f>
        <v>#REF!</v>
      </c>
      <c r="M4637" s="260" t="e">
        <f t="shared" ref="M4637:M4659" si="288">IF(J4637="","",J4637*K4637*(1+IF(L4637="",0,L4637)))</f>
        <v>#REF!</v>
      </c>
    </row>
    <row r="4638" spans="2:13" s="254" customFormat="1" ht="27.75" customHeight="1" x14ac:dyDescent="0.2">
      <c r="B4638" s="536" t="s">
        <v>249</v>
      </c>
      <c r="C4638" s="537"/>
      <c r="D4638" s="265"/>
      <c r="E4638" s="224" t="s">
        <v>244</v>
      </c>
      <c r="F4638" s="258" t="e">
        <f>IF(#REF!&gt;=1,IF(#REF!&gt;=1,#REF!),IF(#REF!&gt;=0,"",))</f>
        <v>#REF!</v>
      </c>
      <c r="G4638" s="241" t="e">
        <f>保全管理データ!N8013</f>
        <v>#REF!</v>
      </c>
      <c r="H4638" s="259" t="e">
        <f>IF(#REF!="無","",IF(#REF!="","",IF(#REF!="悪環境における作業",0.2,IF(#REF!="高所又は地下作業",0.1,IF(#REF!="錯綜場所作業",0.3,IF(#REF!="複雑な制約のある作業",0.4,IF(#REF!="単純な制約のある作業",0.2,0)))))))</f>
        <v>#REF!</v>
      </c>
      <c r="I4638" s="260" t="e">
        <f t="shared" si="287"/>
        <v>#REF!</v>
      </c>
      <c r="J4638" s="258" t="e">
        <f>IF(#REF!&gt;=1,IF(#REF!&gt;=1,#REF!),IF(#REF!&gt;=0,"",))</f>
        <v>#REF!</v>
      </c>
      <c r="K4638" s="241" t="e">
        <f>保全管理データ!N8040</f>
        <v>#REF!</v>
      </c>
      <c r="L4638" s="259" t="e">
        <f>IF(#REF!="","",IF(#REF!="悪環境における作業",0.2,IF(#REF!="高所又は地下作業",0.1,IF(#REF!="錯綜場所作業",0.3,IF(#REF!="複雑な制約のある作業",0.4,IF(#REF!="単純な制約のある作業",0.2,0))))))</f>
        <v>#REF!</v>
      </c>
      <c r="M4638" s="260" t="e">
        <f t="shared" si="288"/>
        <v>#REF!</v>
      </c>
    </row>
    <row r="4639" spans="2:13" s="254" customFormat="1" ht="27.75" customHeight="1" x14ac:dyDescent="0.2">
      <c r="B4639" s="536" t="s">
        <v>250</v>
      </c>
      <c r="C4639" s="537"/>
      <c r="D4639" s="265"/>
      <c r="E4639" s="224" t="s">
        <v>244</v>
      </c>
      <c r="F4639" s="258" t="e">
        <f>IF(#REF!&gt;=1,IF(#REF!&gt;=1,#REF!),IF(#REF!&gt;=0,"",))</f>
        <v>#REF!</v>
      </c>
      <c r="G4639" s="241" t="e">
        <f>保全管理データ!N8014</f>
        <v>#REF!</v>
      </c>
      <c r="H4639" s="259" t="e">
        <f>IF(#REF!="無","",IF(#REF!="","",IF(#REF!="悪環境における作業",0.2,IF(#REF!="高所又は地下作業",0.1,IF(#REF!="錯綜場所作業",0.3,IF(#REF!="複雑な制約のある作業",0.4,IF(#REF!="単純な制約のある作業",0.2,0)))))))</f>
        <v>#REF!</v>
      </c>
      <c r="I4639" s="260" t="e">
        <f t="shared" si="287"/>
        <v>#REF!</v>
      </c>
      <c r="J4639" s="258" t="e">
        <f>IF(#REF!&gt;=1,IF(#REF!&gt;=1,#REF!),IF(#REF!&gt;=0,"",))</f>
        <v>#REF!</v>
      </c>
      <c r="K4639" s="241" t="e">
        <f>保全管理データ!N8041</f>
        <v>#REF!</v>
      </c>
      <c r="L4639" s="259" t="e">
        <f>IF(#REF!="","",IF(#REF!="悪環境における作業",0.2,IF(#REF!="高所又は地下作業",0.1,IF(#REF!="錯綜場所作業",0.3,IF(#REF!="複雑な制約のある作業",0.4,IF(#REF!="単純な制約のある作業",0.2,0))))))</f>
        <v>#REF!</v>
      </c>
      <c r="M4639" s="260" t="e">
        <f t="shared" si="288"/>
        <v>#REF!</v>
      </c>
    </row>
    <row r="4640" spans="2:13" s="254" customFormat="1" ht="27.75" customHeight="1" x14ac:dyDescent="0.2">
      <c r="B4640" s="536" t="s">
        <v>251</v>
      </c>
      <c r="C4640" s="537"/>
      <c r="D4640" s="265"/>
      <c r="E4640" s="224" t="s">
        <v>242</v>
      </c>
      <c r="F4640" s="258" t="e">
        <f>IF(#REF!&gt;=1,IF(#REF!&gt;=1,#REF!),IF(#REF!&gt;=0,"",))</f>
        <v>#REF!</v>
      </c>
      <c r="G4640" s="241" t="e">
        <f>保全管理データ!N8015</f>
        <v>#REF!</v>
      </c>
      <c r="H4640" s="259" t="e">
        <f>IF(#REF!="無","",IF(#REF!="","",IF(#REF!="悪環境における作業",0.2,IF(#REF!="高所又は地下作業",0.1,IF(#REF!="錯綜場所作業",0.3,IF(#REF!="複雑な制約のある作業",0.4,IF(#REF!="単純な制約のある作業",0.2,0)))))))</f>
        <v>#REF!</v>
      </c>
      <c r="I4640" s="260" t="e">
        <f t="shared" si="287"/>
        <v>#REF!</v>
      </c>
      <c r="J4640" s="258" t="e">
        <f>IF(#REF!&gt;=1,IF(#REF!&gt;=1,#REF!),IF(#REF!&gt;=0,"",))</f>
        <v>#REF!</v>
      </c>
      <c r="K4640" s="241" t="e">
        <f>保全管理データ!N8042</f>
        <v>#REF!</v>
      </c>
      <c r="L4640" s="259" t="e">
        <f>IF(#REF!="","",IF(#REF!="悪環境における作業",0.2,IF(#REF!="高所又は地下作業",0.1,IF(#REF!="錯綜場所作業",0.3,IF(#REF!="複雑な制約のある作業",0.4,IF(#REF!="単純な制約のある作業",0.2,0))))))</f>
        <v>#REF!</v>
      </c>
      <c r="M4640" s="260" t="e">
        <f t="shared" si="288"/>
        <v>#REF!</v>
      </c>
    </row>
    <row r="4641" spans="2:13" s="254" customFormat="1" ht="27.75" customHeight="1" x14ac:dyDescent="0.2">
      <c r="B4641" s="536" t="s">
        <v>252</v>
      </c>
      <c r="C4641" s="537"/>
      <c r="D4641" s="265"/>
      <c r="E4641" s="224" t="s">
        <v>244</v>
      </c>
      <c r="F4641" s="258" t="e">
        <f>IF(#REF!&gt;=1,IF(#REF!&gt;=1,#REF!),IF(#REF!&gt;=0,"",))</f>
        <v>#REF!</v>
      </c>
      <c r="G4641" s="241" t="e">
        <f>保全管理データ!N8016</f>
        <v>#REF!</v>
      </c>
      <c r="H4641" s="259" t="e">
        <f>IF(#REF!="無","",IF(#REF!="","",IF(#REF!="悪環境における作業",0.2,IF(#REF!="高所又は地下作業",0.1,IF(#REF!="錯綜場所作業",0.3,IF(#REF!="複雑な制約のある作業",0.4,IF(#REF!="単純な制約のある作業",0.2,0)))))))</f>
        <v>#REF!</v>
      </c>
      <c r="I4641" s="260" t="e">
        <f t="shared" si="287"/>
        <v>#REF!</v>
      </c>
      <c r="J4641" s="258" t="e">
        <f>IF(#REF!&gt;=1,IF(#REF!&gt;=1,#REF!),IF(#REF!&gt;=0,"",))</f>
        <v>#REF!</v>
      </c>
      <c r="K4641" s="241" t="e">
        <f>保全管理データ!N8043</f>
        <v>#REF!</v>
      </c>
      <c r="L4641" s="259" t="e">
        <f>IF(#REF!="","",IF(#REF!="悪環境における作業",0.2,IF(#REF!="高所又は地下作業",0.1,IF(#REF!="錯綜場所作業",0.3,IF(#REF!="複雑な制約のある作業",0.4,IF(#REF!="単純な制約のある作業",0.2,0))))))</f>
        <v>#REF!</v>
      </c>
      <c r="M4641" s="260" t="e">
        <f t="shared" si="288"/>
        <v>#REF!</v>
      </c>
    </row>
    <row r="4642" spans="2:13" s="254" customFormat="1" ht="27.75" customHeight="1" x14ac:dyDescent="0.2">
      <c r="B4642" s="536" t="s">
        <v>253</v>
      </c>
      <c r="C4642" s="537"/>
      <c r="D4642" s="265"/>
      <c r="E4642" s="224" t="s">
        <v>242</v>
      </c>
      <c r="F4642" s="258" t="e">
        <f>IF(#REF!&gt;=1,IF(#REF!&gt;=1,#REF!),IF(#REF!&gt;=0,"",))</f>
        <v>#REF!</v>
      </c>
      <c r="G4642" s="241" t="e">
        <f>保全管理データ!N8017</f>
        <v>#REF!</v>
      </c>
      <c r="H4642" s="259" t="e">
        <f>IF(#REF!="無","",IF(#REF!="","",IF(#REF!="悪環境における作業",0.2,IF(#REF!="高所又は地下作業",0.1,IF(#REF!="錯綜場所作業",0.3,IF(#REF!="複雑な制約のある作業",0.4,IF(#REF!="単純な制約のある作業",0.2,0)))))))</f>
        <v>#REF!</v>
      </c>
      <c r="I4642" s="260" t="e">
        <f t="shared" si="287"/>
        <v>#REF!</v>
      </c>
      <c r="J4642" s="258" t="e">
        <f>IF(#REF!&gt;=1,IF(#REF!&gt;=1,#REF!),IF(#REF!&gt;=0,"",))</f>
        <v>#REF!</v>
      </c>
      <c r="K4642" s="241" t="e">
        <f>保全管理データ!N8044</f>
        <v>#REF!</v>
      </c>
      <c r="L4642" s="259" t="e">
        <f>IF(#REF!="","",IF(#REF!="悪環境における作業",0.2,IF(#REF!="高所又は地下作業",0.1,IF(#REF!="錯綜場所作業",0.3,IF(#REF!="複雑な制約のある作業",0.4,IF(#REF!="単純な制約のある作業",0.2,0))))))</f>
        <v>#REF!</v>
      </c>
      <c r="M4642" s="260" t="e">
        <f t="shared" si="288"/>
        <v>#REF!</v>
      </c>
    </row>
    <row r="4643" spans="2:13" s="254" customFormat="1" ht="27.75" customHeight="1" x14ac:dyDescent="0.2">
      <c r="B4643" s="536" t="s">
        <v>254</v>
      </c>
      <c r="C4643" s="537"/>
      <c r="D4643" s="265"/>
      <c r="E4643" s="224" t="s">
        <v>242</v>
      </c>
      <c r="F4643" s="258" t="e">
        <f>IF(#REF!&gt;=1,IF(#REF!&gt;=1,#REF!),IF(#REF!&gt;=0,"",))</f>
        <v>#REF!</v>
      </c>
      <c r="G4643" s="241" t="e">
        <f>保全管理データ!N8018</f>
        <v>#REF!</v>
      </c>
      <c r="H4643" s="259" t="e">
        <f>IF(#REF!="無","",IF(#REF!="","",IF(#REF!="悪環境における作業",0.2,IF(#REF!="高所又は地下作業",0.1,IF(#REF!="錯綜場所作業",0.3,IF(#REF!="複雑な制約のある作業",0.4,IF(#REF!="単純な制約のある作業",0.2,0)))))))</f>
        <v>#REF!</v>
      </c>
      <c r="I4643" s="260" t="e">
        <f t="shared" si="287"/>
        <v>#REF!</v>
      </c>
      <c r="J4643" s="258" t="e">
        <f>IF(#REF!&gt;=1,IF(#REF!&gt;=1,#REF!),IF(#REF!&gt;=0,"",))</f>
        <v>#REF!</v>
      </c>
      <c r="K4643" s="241" t="e">
        <f>保全管理データ!N8045</f>
        <v>#REF!</v>
      </c>
      <c r="L4643" s="259" t="e">
        <f>IF(#REF!="","",IF(#REF!="悪環境における作業",0.2,IF(#REF!="高所又は地下作業",0.1,IF(#REF!="錯綜場所作業",0.3,IF(#REF!="複雑な制約のある作業",0.4,IF(#REF!="単純な制約のある作業",0.2,0))))))</f>
        <v>#REF!</v>
      </c>
      <c r="M4643" s="260" t="e">
        <f t="shared" si="288"/>
        <v>#REF!</v>
      </c>
    </row>
    <row r="4644" spans="2:13" s="254" customFormat="1" ht="27.75" customHeight="1" x14ac:dyDescent="0.2">
      <c r="B4644" s="536" t="s">
        <v>255</v>
      </c>
      <c r="C4644" s="537"/>
      <c r="D4644" s="265"/>
      <c r="E4644" s="224" t="s">
        <v>245</v>
      </c>
      <c r="F4644" s="258" t="e">
        <f>IF(#REF!&gt;=1,IF(#REF!&gt;=1,#REF!),IF(#REF!&gt;=0,"",))</f>
        <v>#REF!</v>
      </c>
      <c r="G4644" s="241" t="e">
        <f>保全管理データ!N8019</f>
        <v>#REF!</v>
      </c>
      <c r="H4644" s="259" t="e">
        <f>IF(#REF!="無","",IF(#REF!="","",IF(#REF!="悪環境における作業",0.2,IF(#REF!="高所又は地下作業",0.1,IF(#REF!="錯綜場所作業",0.3,IF(#REF!="複雑な制約のある作業",0.4,IF(#REF!="単純な制約のある作業",0.2,0)))))))</f>
        <v>#REF!</v>
      </c>
      <c r="I4644" s="260" t="e">
        <f t="shared" si="287"/>
        <v>#REF!</v>
      </c>
      <c r="J4644" s="258" t="e">
        <f>IF(#REF!&gt;=1,IF(#REF!&gt;=1,#REF!),IF(#REF!&gt;=0,"",))</f>
        <v>#REF!</v>
      </c>
      <c r="K4644" s="241" t="e">
        <f>保全管理データ!N8046</f>
        <v>#REF!</v>
      </c>
      <c r="L4644" s="259" t="e">
        <f>IF(#REF!="","",IF(#REF!="悪環境における作業",0.2,IF(#REF!="高所又は地下作業",0.1,IF(#REF!="錯綜場所作業",0.3,IF(#REF!="複雑な制約のある作業",0.4,IF(#REF!="単純な制約のある作業",0.2,0))))))</f>
        <v>#REF!</v>
      </c>
      <c r="M4644" s="260" t="e">
        <f t="shared" si="288"/>
        <v>#REF!</v>
      </c>
    </row>
    <row r="4645" spans="2:13" s="254" customFormat="1" ht="27.75" customHeight="1" x14ac:dyDescent="0.2">
      <c r="B4645" s="536" t="s">
        <v>256</v>
      </c>
      <c r="C4645" s="537"/>
      <c r="D4645" s="265"/>
      <c r="E4645" s="224" t="s">
        <v>242</v>
      </c>
      <c r="F4645" s="258" t="e">
        <f>IF(#REF!&gt;=1,IF(#REF!&gt;=1,#REF!),IF(#REF!&gt;=0,"",))</f>
        <v>#REF!</v>
      </c>
      <c r="G4645" s="241" t="e">
        <f>保全管理データ!N8020</f>
        <v>#REF!</v>
      </c>
      <c r="H4645" s="259" t="e">
        <f>IF(#REF!="無","",IF(#REF!="","",IF(#REF!="悪環境における作業",0.2,IF(#REF!="高所又は地下作業",0.1,IF(#REF!="錯綜場所作業",0.3,IF(#REF!="複雑な制約のある作業",0.4,IF(#REF!="単純な制約のある作業",0.2,0)))))))</f>
        <v>#REF!</v>
      </c>
      <c r="I4645" s="260" t="e">
        <f t="shared" si="287"/>
        <v>#REF!</v>
      </c>
      <c r="J4645" s="258" t="e">
        <f>IF(#REF!&gt;=1,IF(#REF!&gt;=1,#REF!),IF(#REF!&gt;=0,"",))</f>
        <v>#REF!</v>
      </c>
      <c r="K4645" s="241" t="e">
        <f>保全管理データ!N8047</f>
        <v>#REF!</v>
      </c>
      <c r="L4645" s="259" t="e">
        <f>IF(#REF!="","",IF(#REF!="悪環境における作業",0.2,IF(#REF!="高所又は地下作業",0.1,IF(#REF!="錯綜場所作業",0.3,IF(#REF!="複雑な制約のある作業",0.4,IF(#REF!="単純な制約のある作業",0.2,0))))))</f>
        <v>#REF!</v>
      </c>
      <c r="M4645" s="260" t="e">
        <f t="shared" si="288"/>
        <v>#REF!</v>
      </c>
    </row>
    <row r="4646" spans="2:13" s="254" customFormat="1" ht="27.75" customHeight="1" x14ac:dyDescent="0.2">
      <c r="B4646" s="536" t="s">
        <v>257</v>
      </c>
      <c r="C4646" s="537"/>
      <c r="D4646" s="265"/>
      <c r="E4646" s="224" t="s">
        <v>245</v>
      </c>
      <c r="F4646" s="258" t="e">
        <f>IF(#REF!&gt;=1,IF(#REF!&gt;=1,#REF!),IF(#REF!&gt;=0,"",))</f>
        <v>#REF!</v>
      </c>
      <c r="G4646" s="241" t="e">
        <f>保全管理データ!N8021</f>
        <v>#REF!</v>
      </c>
      <c r="H4646" s="259" t="e">
        <f>IF(#REF!="無","",IF(#REF!="","",IF(#REF!="悪環境における作業",0.2,IF(#REF!="高所又は地下作業",0.1,IF(#REF!="錯綜場所作業",0.3,IF(#REF!="複雑な制約のある作業",0.4,IF(#REF!="単純な制約のある作業",0.2,0)))))))</f>
        <v>#REF!</v>
      </c>
      <c r="I4646" s="260" t="e">
        <f t="shared" si="287"/>
        <v>#REF!</v>
      </c>
      <c r="J4646" s="258" t="e">
        <f>IF(#REF!&gt;=1,IF(#REF!&gt;=1,#REF!),IF(#REF!&gt;=0,"",))</f>
        <v>#REF!</v>
      </c>
      <c r="K4646" s="241" t="e">
        <f>保全管理データ!N8048</f>
        <v>#REF!</v>
      </c>
      <c r="L4646" s="259" t="e">
        <f>IF(#REF!="","",IF(#REF!="悪環境における作業",0.2,IF(#REF!="高所又は地下作業",0.1,IF(#REF!="錯綜場所作業",0.3,IF(#REF!="複雑な制約のある作業",0.4,IF(#REF!="単純な制約のある作業",0.2,0))))))</f>
        <v>#REF!</v>
      </c>
      <c r="M4646" s="260" t="e">
        <f t="shared" si="288"/>
        <v>#REF!</v>
      </c>
    </row>
    <row r="4647" spans="2:13" s="254" customFormat="1" ht="27.75" customHeight="1" x14ac:dyDescent="0.2">
      <c r="B4647" s="536" t="s">
        <v>258</v>
      </c>
      <c r="C4647" s="537"/>
      <c r="D4647" s="265"/>
      <c r="E4647" s="224" t="s">
        <v>245</v>
      </c>
      <c r="F4647" s="258" t="e">
        <f>IF(#REF!&gt;=1,IF(#REF!&gt;=1,#REF!),IF(#REF!&gt;=0,"",))</f>
        <v>#REF!</v>
      </c>
      <c r="G4647" s="241" t="e">
        <f>保全管理データ!N8022</f>
        <v>#REF!</v>
      </c>
      <c r="H4647" s="259" t="e">
        <f>IF(#REF!="無","",IF(#REF!="","",IF(#REF!="悪環境における作業",0.2,IF(#REF!="高所又は地下作業",0.1,IF(#REF!="錯綜場所作業",0.3,IF(#REF!="複雑な制約のある作業",0.4,IF(#REF!="単純な制約のある作業",0.2,0)))))))</f>
        <v>#REF!</v>
      </c>
      <c r="I4647" s="260" t="e">
        <f t="shared" si="287"/>
        <v>#REF!</v>
      </c>
      <c r="J4647" s="258" t="e">
        <f>IF(#REF!&gt;=1,IF(#REF!&gt;=1,#REF!),IF(#REF!&gt;=0,"",))</f>
        <v>#REF!</v>
      </c>
      <c r="K4647" s="241" t="e">
        <f>保全管理データ!N8049</f>
        <v>#REF!</v>
      </c>
      <c r="L4647" s="259" t="e">
        <f>IF(#REF!="","",IF(#REF!="悪環境における作業",0.2,IF(#REF!="高所又は地下作業",0.1,IF(#REF!="錯綜場所作業",0.3,IF(#REF!="複雑な制約のある作業",0.4,IF(#REF!="単純な制約のある作業",0.2,0))))))</f>
        <v>#REF!</v>
      </c>
      <c r="M4647" s="260" t="e">
        <f t="shared" si="288"/>
        <v>#REF!</v>
      </c>
    </row>
    <row r="4648" spans="2:13" s="254" customFormat="1" ht="27.75" customHeight="1" x14ac:dyDescent="0.2">
      <c r="B4648" s="536" t="s">
        <v>259</v>
      </c>
      <c r="C4648" s="537"/>
      <c r="D4648" s="265"/>
      <c r="E4648" s="224" t="s">
        <v>245</v>
      </c>
      <c r="F4648" s="258" t="e">
        <f>IF(#REF!&gt;=1,IF(#REF!&gt;=1,#REF!),IF(#REF!&gt;=0,"",))</f>
        <v>#REF!</v>
      </c>
      <c r="G4648" s="241" t="e">
        <f>保全管理データ!N8023</f>
        <v>#REF!</v>
      </c>
      <c r="H4648" s="259" t="e">
        <f>IF(#REF!="無","",IF(#REF!="","",IF(#REF!="悪環境における作業",0.2,IF(#REF!="高所又は地下作業",0.1,IF(#REF!="錯綜場所作業",0.3,IF(#REF!="複雑な制約のある作業",0.4,IF(#REF!="単純な制約のある作業",0.2,0)))))))</f>
        <v>#REF!</v>
      </c>
      <c r="I4648" s="260" t="e">
        <f t="shared" si="287"/>
        <v>#REF!</v>
      </c>
      <c r="J4648" s="258" t="e">
        <f>IF(#REF!&gt;=1,IF(#REF!&gt;=1,#REF!),IF(#REF!&gt;=0,"",))</f>
        <v>#REF!</v>
      </c>
      <c r="K4648" s="241" t="e">
        <f>保全管理データ!N8050</f>
        <v>#REF!</v>
      </c>
      <c r="L4648" s="259" t="e">
        <f>IF(#REF!="","",IF(#REF!="悪環境における作業",0.2,IF(#REF!="高所又は地下作業",0.1,IF(#REF!="錯綜場所作業",0.3,IF(#REF!="複雑な制約のある作業",0.4,IF(#REF!="単純な制約のある作業",0.2,0))))))</f>
        <v>#REF!</v>
      </c>
      <c r="M4648" s="260" t="e">
        <f t="shared" si="288"/>
        <v>#REF!</v>
      </c>
    </row>
    <row r="4649" spans="2:13" s="254" customFormat="1" ht="27.75" customHeight="1" x14ac:dyDescent="0.2">
      <c r="B4649" s="536" t="s">
        <v>260</v>
      </c>
      <c r="C4649" s="537"/>
      <c r="D4649" s="265"/>
      <c r="E4649" s="224" t="s">
        <v>248</v>
      </c>
      <c r="F4649" s="258" t="e">
        <f>IF(#REF!&gt;=1,IF(#REF!&gt;=1,#REF!),IF(#REF!&gt;=0,"",))</f>
        <v>#REF!</v>
      </c>
      <c r="G4649" s="241" t="e">
        <f>保全管理データ!N8024</f>
        <v>#REF!</v>
      </c>
      <c r="H4649" s="259" t="e">
        <f>IF(#REF!="無","",IF(#REF!="","",IF(#REF!="悪環境における作業",0.2,IF(#REF!="高所又は地下作業",0.1,IF(#REF!="錯綜場所作業",0.3,IF(#REF!="複雑な制約のある作業",0.4,IF(#REF!="単純な制約のある作業",0.2,0)))))))</f>
        <v>#REF!</v>
      </c>
      <c r="I4649" s="260" t="e">
        <f t="shared" si="287"/>
        <v>#REF!</v>
      </c>
      <c r="J4649" s="258" t="e">
        <f>IF(#REF!&gt;=1,IF(#REF!&gt;=1,#REF!),IF(#REF!&gt;=0,"",))</f>
        <v>#REF!</v>
      </c>
      <c r="K4649" s="241" t="e">
        <f>保全管理データ!N8051</f>
        <v>#REF!</v>
      </c>
      <c r="L4649" s="259" t="e">
        <f>IF(#REF!="","",IF(#REF!="悪環境における作業",0.2,IF(#REF!="高所又は地下作業",0.1,IF(#REF!="錯綜場所作業",0.3,IF(#REF!="複雑な制約のある作業",0.4,IF(#REF!="単純な制約のある作業",0.2,0))))))</f>
        <v>#REF!</v>
      </c>
      <c r="M4649" s="260" t="e">
        <f t="shared" si="288"/>
        <v>#REF!</v>
      </c>
    </row>
    <row r="4650" spans="2:13" s="254" customFormat="1" ht="27.75" customHeight="1" x14ac:dyDescent="0.2">
      <c r="B4650" s="536" t="s">
        <v>261</v>
      </c>
      <c r="C4650" s="537"/>
      <c r="D4650" s="265"/>
      <c r="E4650" s="224" t="s">
        <v>247</v>
      </c>
      <c r="F4650" s="258" t="e">
        <f>IF(#REF!&gt;=1,IF(#REF!&gt;=1,#REF!),IF(#REF!&gt;=0,"",))</f>
        <v>#REF!</v>
      </c>
      <c r="G4650" s="241" t="e">
        <f>保全管理データ!N8025</f>
        <v>#REF!</v>
      </c>
      <c r="H4650" s="259" t="e">
        <f>IF(#REF!="無","",IF(#REF!="","",IF(#REF!="悪環境における作業",0.2,IF(#REF!="高所又は地下作業",0.1,IF(#REF!="錯綜場所作業",0.3,IF(#REF!="複雑な制約のある作業",0.4,IF(#REF!="単純な制約のある作業",0.2,0)))))))</f>
        <v>#REF!</v>
      </c>
      <c r="I4650" s="260" t="e">
        <f t="shared" si="287"/>
        <v>#REF!</v>
      </c>
      <c r="J4650" s="258" t="e">
        <f>IF(#REF!&gt;=1,IF(#REF!&gt;=1,#REF!),IF(#REF!&gt;=0,"",))</f>
        <v>#REF!</v>
      </c>
      <c r="K4650" s="241" t="e">
        <f>保全管理データ!N8052</f>
        <v>#REF!</v>
      </c>
      <c r="L4650" s="259" t="e">
        <f>IF(#REF!="","",IF(#REF!="悪環境における作業",0.2,IF(#REF!="高所又は地下作業",0.1,IF(#REF!="錯綜場所作業",0.3,IF(#REF!="複雑な制約のある作業",0.4,IF(#REF!="単純な制約のある作業",0.2,0))))))</f>
        <v>#REF!</v>
      </c>
      <c r="M4650" s="260" t="e">
        <f t="shared" si="288"/>
        <v>#REF!</v>
      </c>
    </row>
    <row r="4651" spans="2:13" s="254" customFormat="1" ht="27.75" customHeight="1" x14ac:dyDescent="0.2">
      <c r="B4651" s="536" t="s">
        <v>262</v>
      </c>
      <c r="C4651" s="537"/>
      <c r="D4651" s="265"/>
      <c r="E4651" s="224" t="s">
        <v>245</v>
      </c>
      <c r="F4651" s="258" t="e">
        <f>IF(#REF!&gt;=1,IF(#REF!&gt;=1,#REF!),IF(#REF!&gt;=0,"",))</f>
        <v>#REF!</v>
      </c>
      <c r="G4651" s="241" t="e">
        <f>保全管理データ!N8026</f>
        <v>#REF!</v>
      </c>
      <c r="H4651" s="259" t="e">
        <f>IF(#REF!="無","",IF(#REF!="","",IF(#REF!="悪環境における作業",0.2,IF(#REF!="高所又は地下作業",0.1,IF(#REF!="錯綜場所作業",0.3,IF(#REF!="複雑な制約のある作業",0.4,IF(#REF!="単純な制約のある作業",0.2,0)))))))</f>
        <v>#REF!</v>
      </c>
      <c r="I4651" s="260" t="e">
        <f t="shared" si="287"/>
        <v>#REF!</v>
      </c>
      <c r="J4651" s="258" t="e">
        <f>IF(#REF!&gt;=1,IF(#REF!&gt;=1,#REF!),IF(#REF!&gt;=0,"",))</f>
        <v>#REF!</v>
      </c>
      <c r="K4651" s="241" t="e">
        <f>保全管理データ!N8053</f>
        <v>#REF!</v>
      </c>
      <c r="L4651" s="259" t="e">
        <f>IF(#REF!="","",IF(#REF!="悪環境における作業",0.2,IF(#REF!="高所又は地下作業",0.1,IF(#REF!="錯綜場所作業",0.3,IF(#REF!="複雑な制約のある作業",0.4,IF(#REF!="単純な制約のある作業",0.2,0))))))</f>
        <v>#REF!</v>
      </c>
      <c r="M4651" s="260" t="e">
        <f t="shared" si="288"/>
        <v>#REF!</v>
      </c>
    </row>
    <row r="4652" spans="2:13" s="254" customFormat="1" ht="27.75" customHeight="1" x14ac:dyDescent="0.2">
      <c r="B4652" s="536" t="s">
        <v>263</v>
      </c>
      <c r="C4652" s="537"/>
      <c r="D4652" s="265"/>
      <c r="E4652" s="224" t="s">
        <v>245</v>
      </c>
      <c r="F4652" s="258" t="e">
        <f>IF(#REF!&gt;=1,IF(#REF!&gt;=1,#REF!),IF(#REF!&gt;=0,"",))</f>
        <v>#REF!</v>
      </c>
      <c r="G4652" s="241" t="e">
        <f>保全管理データ!N8027</f>
        <v>#REF!</v>
      </c>
      <c r="H4652" s="259" t="e">
        <f>IF(#REF!="無","",IF(#REF!="","",IF(#REF!="悪環境における作業",0.2,IF(#REF!="高所又は地下作業",0.1,IF(#REF!="錯綜場所作業",0.3,IF(#REF!="複雑な制約のある作業",0.4,IF(#REF!="単純な制約のある作業",0.2,0)))))))</f>
        <v>#REF!</v>
      </c>
      <c r="I4652" s="260" t="e">
        <f t="shared" si="287"/>
        <v>#REF!</v>
      </c>
      <c r="J4652" s="258" t="e">
        <f>IF(#REF!&gt;=1,IF(#REF!&gt;=1,#REF!),IF(#REF!&gt;=0,"",))</f>
        <v>#REF!</v>
      </c>
      <c r="K4652" s="241" t="e">
        <f>保全管理データ!N8054</f>
        <v>#REF!</v>
      </c>
      <c r="L4652" s="259" t="e">
        <f>IF(#REF!="","",IF(#REF!="悪環境における作業",0.2,IF(#REF!="高所又は地下作業",0.1,IF(#REF!="錯綜場所作業",0.3,IF(#REF!="複雑な制約のある作業",0.4,IF(#REF!="単純な制約のある作業",0.2,0))))))</f>
        <v>#REF!</v>
      </c>
      <c r="M4652" s="260" t="e">
        <f t="shared" si="288"/>
        <v>#REF!</v>
      </c>
    </row>
    <row r="4653" spans="2:13" s="254" customFormat="1" ht="27.75" customHeight="1" x14ac:dyDescent="0.2">
      <c r="B4653" s="536" t="s">
        <v>264</v>
      </c>
      <c r="C4653" s="537"/>
      <c r="D4653" s="265"/>
      <c r="E4653" s="224" t="s">
        <v>245</v>
      </c>
      <c r="F4653" s="258" t="e">
        <f>IF(#REF!&gt;=1,IF(#REF!&gt;=1,#REF!),IF(#REF!&gt;=0,"",))</f>
        <v>#REF!</v>
      </c>
      <c r="G4653" s="241" t="e">
        <f>保全管理データ!N8028</f>
        <v>#REF!</v>
      </c>
      <c r="H4653" s="259" t="e">
        <f>IF(#REF!="無","",IF(#REF!="","",IF(#REF!="悪環境における作業",0.2,IF(#REF!="高所又は地下作業",0.1,IF(#REF!="錯綜場所作業",0.3,IF(#REF!="複雑な制約のある作業",0.4,IF(#REF!="単純な制約のある作業",0.2,0)))))))</f>
        <v>#REF!</v>
      </c>
      <c r="I4653" s="260" t="e">
        <f t="shared" si="287"/>
        <v>#REF!</v>
      </c>
      <c r="J4653" s="258" t="e">
        <f>IF(#REF!&gt;=1,IF(#REF!&gt;=1,#REF!),IF(#REF!&gt;=0,"",))</f>
        <v>#REF!</v>
      </c>
      <c r="K4653" s="241" t="e">
        <f>保全管理データ!N8055</f>
        <v>#REF!</v>
      </c>
      <c r="L4653" s="259" t="e">
        <f>IF(#REF!="","",IF(#REF!="悪環境における作業",0.2,IF(#REF!="高所又は地下作業",0.1,IF(#REF!="錯綜場所作業",0.3,IF(#REF!="複雑な制約のある作業",0.4,IF(#REF!="単純な制約のある作業",0.2,0))))))</f>
        <v>#REF!</v>
      </c>
      <c r="M4653" s="260" t="e">
        <f t="shared" si="288"/>
        <v>#REF!</v>
      </c>
    </row>
    <row r="4654" spans="2:13" s="254" customFormat="1" ht="27.75" customHeight="1" x14ac:dyDescent="0.2">
      <c r="B4654" s="536" t="s">
        <v>265</v>
      </c>
      <c r="C4654" s="537"/>
      <c r="D4654" s="265"/>
      <c r="E4654" s="224" t="s">
        <v>245</v>
      </c>
      <c r="F4654" s="258" t="e">
        <f>IF(#REF!&gt;=1,IF(#REF!&gt;=1,#REF!),IF(#REF!&gt;=0,"",))</f>
        <v>#REF!</v>
      </c>
      <c r="G4654" s="241" t="e">
        <f>保全管理データ!N8029</f>
        <v>#REF!</v>
      </c>
      <c r="H4654" s="259" t="e">
        <f>IF(#REF!="無","",IF(#REF!="","",IF(#REF!="悪環境における作業",0.2,IF(#REF!="高所又は地下作業",0.1,IF(#REF!="錯綜場所作業",0.3,IF(#REF!="複雑な制約のある作業",0.4,IF(#REF!="単純な制約のある作業",0.2,0)))))))</f>
        <v>#REF!</v>
      </c>
      <c r="I4654" s="260" t="e">
        <f t="shared" si="287"/>
        <v>#REF!</v>
      </c>
      <c r="J4654" s="258" t="e">
        <f>IF(#REF!&gt;=1,IF(#REF!&gt;=1,#REF!),IF(#REF!&gt;=0,"",))</f>
        <v>#REF!</v>
      </c>
      <c r="K4654" s="241" t="e">
        <f>保全管理データ!N8056</f>
        <v>#REF!</v>
      </c>
      <c r="L4654" s="259" t="e">
        <f>IF(#REF!="","",IF(#REF!="悪環境における作業",0.2,IF(#REF!="高所又は地下作業",0.1,IF(#REF!="錯綜場所作業",0.3,IF(#REF!="複雑な制約のある作業",0.4,IF(#REF!="単純な制約のある作業",0.2,0))))))</f>
        <v>#REF!</v>
      </c>
      <c r="M4654" s="260" t="e">
        <f t="shared" si="288"/>
        <v>#REF!</v>
      </c>
    </row>
    <row r="4655" spans="2:13" s="254" customFormat="1" ht="27.75" customHeight="1" x14ac:dyDescent="0.2">
      <c r="B4655" s="536" t="s">
        <v>266</v>
      </c>
      <c r="C4655" s="537"/>
      <c r="D4655" s="265"/>
      <c r="E4655" s="224" t="s">
        <v>245</v>
      </c>
      <c r="F4655" s="258" t="e">
        <f>IF(#REF!&gt;=1,IF(#REF!&gt;=1,#REF!),IF(#REF!&gt;=0,"",))</f>
        <v>#REF!</v>
      </c>
      <c r="G4655" s="241" t="e">
        <f>保全管理データ!N8030</f>
        <v>#REF!</v>
      </c>
      <c r="H4655" s="259" t="e">
        <f>IF(#REF!="無","",IF(#REF!="","",IF(#REF!="悪環境における作業",0.2,IF(#REF!="高所又は地下作業",0.1,IF(#REF!="錯綜場所作業",0.3,IF(#REF!="複雑な制約のある作業",0.4,IF(#REF!="単純な制約のある作業",0.2,0)))))))</f>
        <v>#REF!</v>
      </c>
      <c r="I4655" s="260" t="e">
        <f t="shared" si="287"/>
        <v>#REF!</v>
      </c>
      <c r="J4655" s="258" t="e">
        <f>IF(#REF!&gt;=1,IF(#REF!&gt;=1,#REF!),IF(#REF!&gt;=0,"",))</f>
        <v>#REF!</v>
      </c>
      <c r="K4655" s="241" t="e">
        <f>保全管理データ!N8057</f>
        <v>#REF!</v>
      </c>
      <c r="L4655" s="259" t="e">
        <f>IF(#REF!="","",IF(#REF!="悪環境における作業",0.2,IF(#REF!="高所又は地下作業",0.1,IF(#REF!="錯綜場所作業",0.3,IF(#REF!="複雑な制約のある作業",0.4,IF(#REF!="単純な制約のある作業",0.2,0))))))</f>
        <v>#REF!</v>
      </c>
      <c r="M4655" s="260" t="e">
        <f t="shared" si="288"/>
        <v>#REF!</v>
      </c>
    </row>
    <row r="4656" spans="2:13" s="254" customFormat="1" ht="27.75" customHeight="1" x14ac:dyDescent="0.2">
      <c r="B4656" s="536" t="s">
        <v>81</v>
      </c>
      <c r="C4656" s="537"/>
      <c r="D4656" s="265"/>
      <c r="E4656" s="224" t="s">
        <v>245</v>
      </c>
      <c r="F4656" s="258" t="e">
        <f>IF(#REF!&gt;=1,IF(#REF!&gt;=1,#REF!),IF(#REF!&gt;=0,"",))</f>
        <v>#REF!</v>
      </c>
      <c r="G4656" s="241" t="e">
        <f>保全管理データ!N8031</f>
        <v>#REF!</v>
      </c>
      <c r="H4656" s="259" t="e">
        <f>IF(#REF!="無","",IF(#REF!="","",IF(#REF!="悪環境における作業",0.2,IF(#REF!="高所又は地下作業",0.1,IF(#REF!="錯綜場所作業",0.3,IF(#REF!="複雑な制約のある作業",0.4,IF(#REF!="単純な制約のある作業",0.2,0)))))))</f>
        <v>#REF!</v>
      </c>
      <c r="I4656" s="260" t="e">
        <f t="shared" si="287"/>
        <v>#REF!</v>
      </c>
      <c r="J4656" s="258" t="e">
        <f>IF(#REF!&gt;=1,IF(#REF!&gt;=1,#REF!),IF(#REF!&gt;=0,"",))</f>
        <v>#REF!</v>
      </c>
      <c r="K4656" s="241" t="e">
        <f>保全管理データ!N8058</f>
        <v>#REF!</v>
      </c>
      <c r="L4656" s="259" t="e">
        <f>IF(#REF!="","",IF(#REF!="悪環境における作業",0.2,IF(#REF!="高所又は地下作業",0.1,IF(#REF!="錯綜場所作業",0.3,IF(#REF!="複雑な制約のある作業",0.4,IF(#REF!="単純な制約のある作業",0.2,0))))))</f>
        <v>#REF!</v>
      </c>
      <c r="M4656" s="260" t="e">
        <f t="shared" si="288"/>
        <v>#REF!</v>
      </c>
    </row>
    <row r="4657" spans="2:13" s="254" customFormat="1" ht="27.75" customHeight="1" x14ac:dyDescent="0.2">
      <c r="B4657" s="536" t="s">
        <v>267</v>
      </c>
      <c r="C4657" s="537"/>
      <c r="D4657" s="265"/>
      <c r="E4657" s="224" t="s">
        <v>247</v>
      </c>
      <c r="F4657" s="258" t="e">
        <f>IF(#REF!&gt;=1,IF(#REF!&gt;=1,#REF!),IF(#REF!&gt;=0,"",))</f>
        <v>#REF!</v>
      </c>
      <c r="G4657" s="241" t="e">
        <f>保全管理データ!N8032</f>
        <v>#REF!</v>
      </c>
      <c r="H4657" s="259" t="e">
        <f>IF(#REF!="無","",IF(#REF!="","",IF(#REF!="悪環境における作業",0.2,IF(#REF!="高所又は地下作業",0.1,IF(#REF!="錯綜場所作業",0.3,IF(#REF!="複雑な制約のある作業",0.4,IF(#REF!="単純な制約のある作業",0.2,0)))))))</f>
        <v>#REF!</v>
      </c>
      <c r="I4657" s="260" t="e">
        <f t="shared" si="287"/>
        <v>#REF!</v>
      </c>
      <c r="J4657" s="258" t="e">
        <f>IF(#REF!&gt;=1,IF(#REF!&gt;=1,#REF!),IF(#REF!&gt;=0,"",))</f>
        <v>#REF!</v>
      </c>
      <c r="K4657" s="241" t="e">
        <f>保全管理データ!N8059</f>
        <v>#REF!</v>
      </c>
      <c r="L4657" s="259" t="e">
        <f>IF(#REF!="","",IF(#REF!="悪環境における作業",0.2,IF(#REF!="高所又は地下作業",0.1,IF(#REF!="錯綜場所作業",0.3,IF(#REF!="複雑な制約のある作業",0.4,IF(#REF!="単純な制約のある作業",0.2,0))))))</f>
        <v>#REF!</v>
      </c>
      <c r="M4657" s="260" t="e">
        <f t="shared" si="288"/>
        <v>#REF!</v>
      </c>
    </row>
    <row r="4658" spans="2:13" s="254" customFormat="1" ht="27.75" customHeight="1" x14ac:dyDescent="0.2">
      <c r="B4658" s="536" t="s">
        <v>268</v>
      </c>
      <c r="C4658" s="537"/>
      <c r="D4658" s="265"/>
      <c r="E4658" s="224" t="s">
        <v>246</v>
      </c>
      <c r="F4658" s="258" t="e">
        <f>IF(#REF!&gt;=1,IF(#REF!&gt;=1,#REF!),IF(#REF!&gt;=0,"",))</f>
        <v>#REF!</v>
      </c>
      <c r="G4658" s="241" t="e">
        <f>保全管理データ!N8033</f>
        <v>#REF!</v>
      </c>
      <c r="H4658" s="259" t="e">
        <f>IF(#REF!="無","",IF(#REF!="","",IF(#REF!="悪環境における作業",0.2,IF(#REF!="高所又は地下作業",0.1,IF(#REF!="錯綜場所作業",0.3,IF(#REF!="複雑な制約のある作業",0.4,IF(#REF!="単純な制約のある作業",0.2,0)))))))</f>
        <v>#REF!</v>
      </c>
      <c r="I4658" s="260" t="e">
        <f t="shared" si="287"/>
        <v>#REF!</v>
      </c>
      <c r="J4658" s="258" t="e">
        <f>IF(#REF!&gt;=1,IF(#REF!&gt;=1,#REF!),IF(#REF!&gt;=0,"",))</f>
        <v>#REF!</v>
      </c>
      <c r="K4658" s="241" t="e">
        <f>保全管理データ!N8060</f>
        <v>#REF!</v>
      </c>
      <c r="L4658" s="259" t="e">
        <f>IF(#REF!="","",IF(#REF!="悪環境における作業",0.2,IF(#REF!="高所又は地下作業",0.1,IF(#REF!="錯綜場所作業",0.3,IF(#REF!="複雑な制約のある作業",0.4,IF(#REF!="単純な制約のある作業",0.2,0))))))</f>
        <v>#REF!</v>
      </c>
      <c r="M4658" s="260" t="e">
        <f t="shared" si="288"/>
        <v>#REF!</v>
      </c>
    </row>
    <row r="4659" spans="2:13" s="254" customFormat="1" ht="27.75" customHeight="1" thickBot="1" x14ac:dyDescent="0.25">
      <c r="B4659" s="538" t="s">
        <v>269</v>
      </c>
      <c r="C4659" s="539"/>
      <c r="D4659" s="266"/>
      <c r="E4659" s="252" t="s">
        <v>245</v>
      </c>
      <c r="F4659" s="261" t="e">
        <f>IF(#REF!&gt;=1,IF(#REF!&gt;=1,#REF!),IF(#REF!&gt;=0,"",))</f>
        <v>#REF!</v>
      </c>
      <c r="G4659" s="245" t="e">
        <f>保全管理データ!N8034</f>
        <v>#REF!</v>
      </c>
      <c r="H4659" s="259" t="e">
        <f>IF(#REF!="無","",IF(#REF!="","",IF(#REF!="悪環境における作業",0.2,IF(#REF!="高所又は地下作業",0.1,IF(#REF!="錯綜場所作業",0.3,IF(#REF!="複雑な制約のある作業",0.4,IF(#REF!="単純な制約のある作業",0.2,0)))))))</f>
        <v>#REF!</v>
      </c>
      <c r="I4659" s="260" t="e">
        <f t="shared" si="287"/>
        <v>#REF!</v>
      </c>
      <c r="J4659" s="261" t="e">
        <f>IF(#REF!&gt;=1,IF(#REF!&gt;=1,#REF!),IF(#REF!&gt;=0,"",))</f>
        <v>#REF!</v>
      </c>
      <c r="K4659" s="245" t="e">
        <f>保全管理データ!N8061</f>
        <v>#REF!</v>
      </c>
      <c r="L4659" s="262" t="e">
        <f>IF(#REF!="","",IF(#REF!="悪環境における作業",0.2,IF(#REF!="高所又は地下作業",0.1,IF(#REF!="錯綜場所作業",0.3,IF(#REF!="複雑な制約のある作業",0.4,IF(#REF!="単純な制約のある作業",0.2,0))))))</f>
        <v>#REF!</v>
      </c>
      <c r="M4659" s="260" t="e">
        <f t="shared" si="288"/>
        <v>#REF!</v>
      </c>
    </row>
    <row r="4660" spans="2:13" s="254" customFormat="1" ht="27.75" customHeight="1" thickBot="1" x14ac:dyDescent="0.25">
      <c r="B4660" s="532" t="s">
        <v>190</v>
      </c>
      <c r="C4660" s="532"/>
      <c r="D4660" s="532"/>
      <c r="E4660" s="532"/>
      <c r="F4660" s="533" t="e">
        <f>SUM(I4636:I4659)</f>
        <v>#REF!</v>
      </c>
      <c r="G4660" s="534"/>
      <c r="H4660" s="534"/>
      <c r="I4660" s="535"/>
      <c r="J4660" s="533" t="e">
        <f>IF(SUM(J4636:J4659)=0,"0.00",SUM(M4636:M4659))</f>
        <v>#REF!</v>
      </c>
      <c r="K4660" s="534"/>
      <c r="L4660" s="534"/>
      <c r="M4660" s="535"/>
    </row>
    <row r="4661" spans="2:13" s="254" customFormat="1" ht="27.75" customHeight="1" thickBot="1" x14ac:dyDescent="0.25">
      <c r="B4661" s="532" t="s">
        <v>97</v>
      </c>
      <c r="C4661" s="532"/>
      <c r="D4661" s="532"/>
      <c r="E4661" s="532"/>
      <c r="F4661" s="533" t="e">
        <f>IF(#REF!="５年以下","0",IF(#REF!="５年～１０年",0.1,IF(#REF!="１０年以上",0.15)))</f>
        <v>#REF!</v>
      </c>
      <c r="G4661" s="534"/>
      <c r="H4661" s="534"/>
      <c r="I4661" s="534"/>
      <c r="J4661" s="534"/>
      <c r="K4661" s="534"/>
      <c r="L4661" s="534"/>
      <c r="M4661" s="535"/>
    </row>
    <row r="4662" spans="2:13" s="254" customFormat="1" ht="27.75" customHeight="1" thickBot="1" x14ac:dyDescent="0.25">
      <c r="B4662" s="533" t="s">
        <v>273</v>
      </c>
      <c r="C4662" s="534"/>
      <c r="D4662" s="534"/>
      <c r="E4662" s="535"/>
      <c r="F4662" s="533" t="e">
        <f>F4660*(1+F4661)</f>
        <v>#REF!</v>
      </c>
      <c r="G4662" s="534"/>
      <c r="H4662" s="534"/>
      <c r="I4662" s="534"/>
      <c r="J4662" s="533" t="e">
        <f>J4660*(1+F4661)</f>
        <v>#REF!</v>
      </c>
      <c r="K4662" s="534"/>
      <c r="L4662" s="534"/>
      <c r="M4662" s="535"/>
    </row>
    <row r="4663" spans="2:13" s="254" customFormat="1" ht="27.75" customHeight="1" thickBot="1" x14ac:dyDescent="0.25">
      <c r="B4663" s="532" t="s">
        <v>191</v>
      </c>
      <c r="C4663" s="532"/>
      <c r="D4663" s="532"/>
      <c r="E4663" s="532"/>
      <c r="F4663" s="533" t="e">
        <f>#REF!*(#REF!*#REF!+#REF!*#REF!)</f>
        <v>#REF!</v>
      </c>
      <c r="G4663" s="534"/>
      <c r="H4663" s="535"/>
      <c r="I4663" s="532" t="e">
        <f>#REF!</f>
        <v>#REF!</v>
      </c>
      <c r="J4663" s="533"/>
      <c r="K4663" s="263" t="s">
        <v>230</v>
      </c>
      <c r="L4663" s="535" t="e">
        <f>B4634</f>
        <v>#REF!</v>
      </c>
      <c r="M4663" s="532"/>
    </row>
    <row r="4664" spans="2:13" s="254" customFormat="1" ht="45" customHeight="1" thickBot="1" x14ac:dyDescent="0.25">
      <c r="B4664" s="253"/>
      <c r="C4664" s="253"/>
      <c r="D4664" s="253"/>
      <c r="E4664" s="253"/>
      <c r="F4664" s="253"/>
      <c r="G4664" s="253"/>
      <c r="H4664" s="253"/>
      <c r="I4664" s="253"/>
      <c r="J4664" s="253"/>
      <c r="K4664" s="253"/>
      <c r="L4664" s="253"/>
      <c r="M4664" s="253"/>
    </row>
    <row r="4665" spans="2:13" s="254" customFormat="1" ht="27.75" customHeight="1" thickBot="1" x14ac:dyDescent="0.25">
      <c r="B4665" s="542" t="s">
        <v>128</v>
      </c>
      <c r="C4665" s="543"/>
      <c r="D4665" s="543"/>
      <c r="E4665" s="544"/>
      <c r="F4665" s="253"/>
      <c r="G4665" s="253"/>
      <c r="H4665" s="253"/>
      <c r="I4665" s="253"/>
      <c r="J4665" s="253"/>
      <c r="K4665" s="253"/>
      <c r="L4665" s="253"/>
      <c r="M4665" s="253"/>
    </row>
    <row r="4666" spans="2:13" s="254" customFormat="1" ht="27.75" customHeight="1" x14ac:dyDescent="0.2">
      <c r="B4666" s="545" t="e">
        <f>#REF!</f>
        <v>#REF!</v>
      </c>
      <c r="C4666" s="546"/>
      <c r="D4666" s="547"/>
      <c r="E4666" s="548"/>
      <c r="F4666" s="552" t="s">
        <v>240</v>
      </c>
      <c r="G4666" s="553"/>
      <c r="H4666" s="553"/>
      <c r="I4666" s="554"/>
      <c r="J4666" s="552" t="s">
        <v>239</v>
      </c>
      <c r="K4666" s="553"/>
      <c r="L4666" s="553"/>
      <c r="M4666" s="554"/>
    </row>
    <row r="4667" spans="2:13" s="254" customFormat="1" ht="27.75" customHeight="1" thickBot="1" x14ac:dyDescent="0.25">
      <c r="B4667" s="549"/>
      <c r="C4667" s="550"/>
      <c r="D4667" s="550"/>
      <c r="E4667" s="551"/>
      <c r="F4667" s="255" t="s">
        <v>149</v>
      </c>
      <c r="G4667" s="256" t="s">
        <v>151</v>
      </c>
      <c r="H4667" s="256" t="s">
        <v>96</v>
      </c>
      <c r="I4667" s="257" t="s">
        <v>150</v>
      </c>
      <c r="J4667" s="255" t="s">
        <v>149</v>
      </c>
      <c r="K4667" s="256" t="s">
        <v>151</v>
      </c>
      <c r="L4667" s="256" t="s">
        <v>96</v>
      </c>
      <c r="M4667" s="257" t="s">
        <v>150</v>
      </c>
    </row>
    <row r="4668" spans="2:13" s="254" customFormat="1" ht="27.75" customHeight="1" thickTop="1" x14ac:dyDescent="0.2">
      <c r="B4668" s="540" t="s">
        <v>241</v>
      </c>
      <c r="C4668" s="541"/>
      <c r="D4668" s="264"/>
      <c r="E4668" s="237" t="s">
        <v>242</v>
      </c>
      <c r="F4668" s="258" t="e">
        <f>IF(#REF!&gt;=1,IF(#REF!&gt;=1,#REF!),IF(#REF!&gt;=0,"",))</f>
        <v>#REF!</v>
      </c>
      <c r="G4668" s="241" t="e">
        <f>保全管理データ!N8067</f>
        <v>#REF!</v>
      </c>
      <c r="H4668" s="259" t="e">
        <f>IF(#REF!="無","",IF(#REF!="","",IF(#REF!="悪環境における作業",0.2,IF(#REF!="高所又は地下作業",0.1,IF(#REF!="錯綜場所作業",0.3,IF(#REF!="複雑な制約のある作業",0.4,IF(#REF!="単純な制約のある作業",0.2,0)))))))</f>
        <v>#REF!</v>
      </c>
      <c r="I4668" s="260" t="e">
        <f>IF(F4668="","",F4668*G4668*(1+IF(H4668="",0,H4668)))</f>
        <v>#REF!</v>
      </c>
      <c r="J4668" s="258" t="e">
        <f>IF(#REF!&gt;=1,IF(#REF!&gt;=1,#REF!),IF(#REF!&gt;=0,"",))</f>
        <v>#REF!</v>
      </c>
      <c r="K4668" s="241" t="e">
        <f>保全管理データ!N8094</f>
        <v>#REF!</v>
      </c>
      <c r="L4668" s="259" t="e">
        <f>IF(#REF!="","",IF(#REF!="悪環境における作業",0.2,IF(#REF!="高所又は地下作業",0.1,IF(#REF!="錯綜場所作業",0.3,IF(#REF!="複雑な制約のある作業",0.4,IF(#REF!="単純な制約のある作業",0.2,0))))))</f>
        <v>#REF!</v>
      </c>
      <c r="M4668" s="260" t="e">
        <f>IF(J4668="","",J4668*K4668*(1+IF(L4668="",0,L4668)))</f>
        <v>#REF!</v>
      </c>
    </row>
    <row r="4669" spans="2:13" s="254" customFormat="1" ht="27.75" customHeight="1" x14ac:dyDescent="0.2">
      <c r="B4669" s="536" t="s">
        <v>243</v>
      </c>
      <c r="C4669" s="537"/>
      <c r="D4669" s="265"/>
      <c r="E4669" s="224" t="s">
        <v>242</v>
      </c>
      <c r="F4669" s="258" t="e">
        <f>IF(#REF!&gt;=1,IF(#REF!&gt;=1,#REF!),IF(#REF!&gt;=0,"",))</f>
        <v>#REF!</v>
      </c>
      <c r="G4669" s="241" t="e">
        <f>保全管理データ!N8068</f>
        <v>#REF!</v>
      </c>
      <c r="H4669" s="259" t="e">
        <f>IF(#REF!="無","",IF(#REF!="","",IF(#REF!="悪環境における作業",0.2,IF(#REF!="高所又は地下作業",0.1,IF(#REF!="錯綜場所作業",0.3,IF(#REF!="複雑な制約のある作業",0.4,IF(#REF!="単純な制約のある作業",0.2,0)))))))</f>
        <v>#REF!</v>
      </c>
      <c r="I4669" s="260" t="e">
        <f t="shared" ref="I4669:I4691" si="289">IF(F4669="","",F4669*G4669*(1+IF(H4669="",0,H4669)))</f>
        <v>#REF!</v>
      </c>
      <c r="J4669" s="258" t="e">
        <f>IF(#REF!&gt;=1,IF(#REF!&gt;=1,#REF!),IF(#REF!&gt;=0,"",))</f>
        <v>#REF!</v>
      </c>
      <c r="K4669" s="241" t="e">
        <f>保全管理データ!N8095</f>
        <v>#REF!</v>
      </c>
      <c r="L4669" s="259" t="e">
        <f>IF(#REF!="","",IF(#REF!="悪環境における作業",0.2,IF(#REF!="高所又は地下作業",0.1,IF(#REF!="錯綜場所作業",0.3,IF(#REF!="複雑な制約のある作業",0.4,IF(#REF!="単純な制約のある作業",0.2,0))))))</f>
        <v>#REF!</v>
      </c>
      <c r="M4669" s="260" t="e">
        <f t="shared" ref="M4669:M4691" si="290">IF(J4669="","",J4669*K4669*(1+IF(L4669="",0,L4669)))</f>
        <v>#REF!</v>
      </c>
    </row>
    <row r="4670" spans="2:13" s="254" customFormat="1" ht="27.75" customHeight="1" x14ac:dyDescent="0.2">
      <c r="B4670" s="536" t="s">
        <v>249</v>
      </c>
      <c r="C4670" s="537"/>
      <c r="D4670" s="265"/>
      <c r="E4670" s="224" t="s">
        <v>244</v>
      </c>
      <c r="F4670" s="258" t="e">
        <f>IF(#REF!&gt;=1,IF(#REF!&gt;=1,#REF!),IF(#REF!&gt;=0,"",))</f>
        <v>#REF!</v>
      </c>
      <c r="G4670" s="241" t="e">
        <f>保全管理データ!N8069</f>
        <v>#REF!</v>
      </c>
      <c r="H4670" s="259" t="e">
        <f>IF(#REF!="無","",IF(#REF!="","",IF(#REF!="悪環境における作業",0.2,IF(#REF!="高所又は地下作業",0.1,IF(#REF!="錯綜場所作業",0.3,IF(#REF!="複雑な制約のある作業",0.4,IF(#REF!="単純な制約のある作業",0.2,0)))))))</f>
        <v>#REF!</v>
      </c>
      <c r="I4670" s="260" t="e">
        <f t="shared" si="289"/>
        <v>#REF!</v>
      </c>
      <c r="J4670" s="258" t="e">
        <f>IF(#REF!&gt;=1,IF(#REF!&gt;=1,#REF!),IF(#REF!&gt;=0,"",))</f>
        <v>#REF!</v>
      </c>
      <c r="K4670" s="241" t="e">
        <f>保全管理データ!N8096</f>
        <v>#REF!</v>
      </c>
      <c r="L4670" s="259" t="e">
        <f>IF(#REF!="","",IF(#REF!="悪環境における作業",0.2,IF(#REF!="高所又は地下作業",0.1,IF(#REF!="錯綜場所作業",0.3,IF(#REF!="複雑な制約のある作業",0.4,IF(#REF!="単純な制約のある作業",0.2,0))))))</f>
        <v>#REF!</v>
      </c>
      <c r="M4670" s="260" t="e">
        <f t="shared" si="290"/>
        <v>#REF!</v>
      </c>
    </row>
    <row r="4671" spans="2:13" s="254" customFormat="1" ht="27.75" customHeight="1" x14ac:dyDescent="0.2">
      <c r="B4671" s="536" t="s">
        <v>250</v>
      </c>
      <c r="C4671" s="537"/>
      <c r="D4671" s="265"/>
      <c r="E4671" s="224" t="s">
        <v>244</v>
      </c>
      <c r="F4671" s="258" t="e">
        <f>IF(#REF!&gt;=1,IF(#REF!&gt;=1,#REF!),IF(#REF!&gt;=0,"",))</f>
        <v>#REF!</v>
      </c>
      <c r="G4671" s="241" t="e">
        <f>保全管理データ!N8070</f>
        <v>#REF!</v>
      </c>
      <c r="H4671" s="259" t="e">
        <f>IF(#REF!="無","",IF(#REF!="","",IF(#REF!="悪環境における作業",0.2,IF(#REF!="高所又は地下作業",0.1,IF(#REF!="錯綜場所作業",0.3,IF(#REF!="複雑な制約のある作業",0.4,IF(#REF!="単純な制約のある作業",0.2,0)))))))</f>
        <v>#REF!</v>
      </c>
      <c r="I4671" s="260" t="e">
        <f t="shared" si="289"/>
        <v>#REF!</v>
      </c>
      <c r="J4671" s="258" t="e">
        <f>IF(#REF!&gt;=1,IF(#REF!&gt;=1,#REF!),IF(#REF!&gt;=0,"",))</f>
        <v>#REF!</v>
      </c>
      <c r="K4671" s="241" t="e">
        <f>保全管理データ!N8097</f>
        <v>#REF!</v>
      </c>
      <c r="L4671" s="259" t="e">
        <f>IF(#REF!="","",IF(#REF!="悪環境における作業",0.2,IF(#REF!="高所又は地下作業",0.1,IF(#REF!="錯綜場所作業",0.3,IF(#REF!="複雑な制約のある作業",0.4,IF(#REF!="単純な制約のある作業",0.2,0))))))</f>
        <v>#REF!</v>
      </c>
      <c r="M4671" s="260" t="e">
        <f t="shared" si="290"/>
        <v>#REF!</v>
      </c>
    </row>
    <row r="4672" spans="2:13" s="254" customFormat="1" ht="27.75" customHeight="1" x14ac:dyDescent="0.2">
      <c r="B4672" s="536" t="s">
        <v>251</v>
      </c>
      <c r="C4672" s="537"/>
      <c r="D4672" s="265"/>
      <c r="E4672" s="224" t="s">
        <v>242</v>
      </c>
      <c r="F4672" s="258" t="e">
        <f>IF(#REF!&gt;=1,IF(#REF!&gt;=1,#REF!),IF(#REF!&gt;=0,"",))</f>
        <v>#REF!</v>
      </c>
      <c r="G4672" s="241" t="e">
        <f>保全管理データ!N8071</f>
        <v>#REF!</v>
      </c>
      <c r="H4672" s="259" t="e">
        <f>IF(#REF!="無","",IF(#REF!="","",IF(#REF!="悪環境における作業",0.2,IF(#REF!="高所又は地下作業",0.1,IF(#REF!="錯綜場所作業",0.3,IF(#REF!="複雑な制約のある作業",0.4,IF(#REF!="単純な制約のある作業",0.2,0)))))))</f>
        <v>#REF!</v>
      </c>
      <c r="I4672" s="260" t="e">
        <f t="shared" si="289"/>
        <v>#REF!</v>
      </c>
      <c r="J4672" s="258" t="e">
        <f>IF(#REF!&gt;=1,IF(#REF!&gt;=1,#REF!),IF(#REF!&gt;=0,"",))</f>
        <v>#REF!</v>
      </c>
      <c r="K4672" s="241" t="e">
        <f>保全管理データ!N8098</f>
        <v>#REF!</v>
      </c>
      <c r="L4672" s="259" t="e">
        <f>IF(#REF!="","",IF(#REF!="悪環境における作業",0.2,IF(#REF!="高所又は地下作業",0.1,IF(#REF!="錯綜場所作業",0.3,IF(#REF!="複雑な制約のある作業",0.4,IF(#REF!="単純な制約のある作業",0.2,0))))))</f>
        <v>#REF!</v>
      </c>
      <c r="M4672" s="260" t="e">
        <f t="shared" si="290"/>
        <v>#REF!</v>
      </c>
    </row>
    <row r="4673" spans="2:13" s="254" customFormat="1" ht="27.75" customHeight="1" x14ac:dyDescent="0.2">
      <c r="B4673" s="536" t="s">
        <v>252</v>
      </c>
      <c r="C4673" s="537"/>
      <c r="D4673" s="265"/>
      <c r="E4673" s="224" t="s">
        <v>244</v>
      </c>
      <c r="F4673" s="258" t="e">
        <f>IF(#REF!&gt;=1,IF(#REF!&gt;=1,#REF!),IF(#REF!&gt;=0,"",))</f>
        <v>#REF!</v>
      </c>
      <c r="G4673" s="241" t="e">
        <f>保全管理データ!N8072</f>
        <v>#REF!</v>
      </c>
      <c r="H4673" s="259" t="e">
        <f>IF(#REF!="無","",IF(#REF!="","",IF(#REF!="悪環境における作業",0.2,IF(#REF!="高所又は地下作業",0.1,IF(#REF!="錯綜場所作業",0.3,IF(#REF!="複雑な制約のある作業",0.4,IF(#REF!="単純な制約のある作業",0.2,0)))))))</f>
        <v>#REF!</v>
      </c>
      <c r="I4673" s="260" t="e">
        <f t="shared" si="289"/>
        <v>#REF!</v>
      </c>
      <c r="J4673" s="258" t="e">
        <f>IF(#REF!&gt;=1,IF(#REF!&gt;=1,#REF!),IF(#REF!&gt;=0,"",))</f>
        <v>#REF!</v>
      </c>
      <c r="K4673" s="241" t="e">
        <f>保全管理データ!N8099</f>
        <v>#REF!</v>
      </c>
      <c r="L4673" s="259" t="e">
        <f>IF(#REF!="","",IF(#REF!="悪環境における作業",0.2,IF(#REF!="高所又は地下作業",0.1,IF(#REF!="錯綜場所作業",0.3,IF(#REF!="複雑な制約のある作業",0.4,IF(#REF!="単純な制約のある作業",0.2,0))))))</f>
        <v>#REF!</v>
      </c>
      <c r="M4673" s="260" t="e">
        <f t="shared" si="290"/>
        <v>#REF!</v>
      </c>
    </row>
    <row r="4674" spans="2:13" s="254" customFormat="1" ht="27.75" customHeight="1" x14ac:dyDescent="0.2">
      <c r="B4674" s="536" t="s">
        <v>253</v>
      </c>
      <c r="C4674" s="537"/>
      <c r="D4674" s="265"/>
      <c r="E4674" s="224" t="s">
        <v>242</v>
      </c>
      <c r="F4674" s="258" t="e">
        <f>IF(#REF!&gt;=1,IF(#REF!&gt;=1,#REF!),IF(#REF!&gt;=0,"",))</f>
        <v>#REF!</v>
      </c>
      <c r="G4674" s="241" t="e">
        <f>保全管理データ!N8073</f>
        <v>#REF!</v>
      </c>
      <c r="H4674" s="259" t="e">
        <f>IF(#REF!="無","",IF(#REF!="","",IF(#REF!="悪環境における作業",0.2,IF(#REF!="高所又は地下作業",0.1,IF(#REF!="錯綜場所作業",0.3,IF(#REF!="複雑な制約のある作業",0.4,IF(#REF!="単純な制約のある作業",0.2,0)))))))</f>
        <v>#REF!</v>
      </c>
      <c r="I4674" s="260" t="e">
        <f t="shared" si="289"/>
        <v>#REF!</v>
      </c>
      <c r="J4674" s="258" t="e">
        <f>IF(#REF!&gt;=1,IF(#REF!&gt;=1,#REF!),IF(#REF!&gt;=0,"",))</f>
        <v>#REF!</v>
      </c>
      <c r="K4674" s="241" t="e">
        <f>保全管理データ!N8100</f>
        <v>#REF!</v>
      </c>
      <c r="L4674" s="259" t="e">
        <f>IF(#REF!="","",IF(#REF!="悪環境における作業",0.2,IF(#REF!="高所又は地下作業",0.1,IF(#REF!="錯綜場所作業",0.3,IF(#REF!="複雑な制約のある作業",0.4,IF(#REF!="単純な制約のある作業",0.2,0))))))</f>
        <v>#REF!</v>
      </c>
      <c r="M4674" s="260" t="e">
        <f t="shared" si="290"/>
        <v>#REF!</v>
      </c>
    </row>
    <row r="4675" spans="2:13" s="254" customFormat="1" ht="27.75" customHeight="1" x14ac:dyDescent="0.2">
      <c r="B4675" s="536" t="s">
        <v>254</v>
      </c>
      <c r="C4675" s="537"/>
      <c r="D4675" s="265"/>
      <c r="E4675" s="224" t="s">
        <v>242</v>
      </c>
      <c r="F4675" s="258" t="e">
        <f>IF(#REF!&gt;=1,IF(#REF!&gt;=1,#REF!),IF(#REF!&gt;=0,"",))</f>
        <v>#REF!</v>
      </c>
      <c r="G4675" s="241" t="e">
        <f>保全管理データ!N8074</f>
        <v>#REF!</v>
      </c>
      <c r="H4675" s="259" t="e">
        <f>IF(#REF!="無","",IF(#REF!="","",IF(#REF!="悪環境における作業",0.2,IF(#REF!="高所又は地下作業",0.1,IF(#REF!="錯綜場所作業",0.3,IF(#REF!="複雑な制約のある作業",0.4,IF(#REF!="単純な制約のある作業",0.2,0)))))))</f>
        <v>#REF!</v>
      </c>
      <c r="I4675" s="260" t="e">
        <f t="shared" si="289"/>
        <v>#REF!</v>
      </c>
      <c r="J4675" s="258" t="e">
        <f>IF(#REF!&gt;=1,IF(#REF!&gt;=1,#REF!),IF(#REF!&gt;=0,"",))</f>
        <v>#REF!</v>
      </c>
      <c r="K4675" s="241" t="e">
        <f>保全管理データ!N8101</f>
        <v>#REF!</v>
      </c>
      <c r="L4675" s="259" t="e">
        <f>IF(#REF!="","",IF(#REF!="悪環境における作業",0.2,IF(#REF!="高所又は地下作業",0.1,IF(#REF!="錯綜場所作業",0.3,IF(#REF!="複雑な制約のある作業",0.4,IF(#REF!="単純な制約のある作業",0.2,0))))))</f>
        <v>#REF!</v>
      </c>
      <c r="M4675" s="260" t="e">
        <f t="shared" si="290"/>
        <v>#REF!</v>
      </c>
    </row>
    <row r="4676" spans="2:13" s="254" customFormat="1" ht="27.75" customHeight="1" x14ac:dyDescent="0.2">
      <c r="B4676" s="536" t="s">
        <v>255</v>
      </c>
      <c r="C4676" s="537"/>
      <c r="D4676" s="265"/>
      <c r="E4676" s="224" t="s">
        <v>245</v>
      </c>
      <c r="F4676" s="258" t="e">
        <f>IF(#REF!&gt;=1,IF(#REF!&gt;=1,#REF!),IF(#REF!&gt;=0,"",))</f>
        <v>#REF!</v>
      </c>
      <c r="G4676" s="241" t="e">
        <f>保全管理データ!N8075</f>
        <v>#REF!</v>
      </c>
      <c r="H4676" s="259" t="e">
        <f>IF(#REF!="無","",IF(#REF!="","",IF(#REF!="悪環境における作業",0.2,IF(#REF!="高所又は地下作業",0.1,IF(#REF!="錯綜場所作業",0.3,IF(#REF!="複雑な制約のある作業",0.4,IF(#REF!="単純な制約のある作業",0.2,0)))))))</f>
        <v>#REF!</v>
      </c>
      <c r="I4676" s="260" t="e">
        <f t="shared" si="289"/>
        <v>#REF!</v>
      </c>
      <c r="J4676" s="258" t="e">
        <f>IF(#REF!&gt;=1,IF(#REF!&gt;=1,#REF!),IF(#REF!&gt;=0,"",))</f>
        <v>#REF!</v>
      </c>
      <c r="K4676" s="241" t="e">
        <f>保全管理データ!N8102</f>
        <v>#REF!</v>
      </c>
      <c r="L4676" s="259" t="e">
        <f>IF(#REF!="","",IF(#REF!="悪環境における作業",0.2,IF(#REF!="高所又は地下作業",0.1,IF(#REF!="錯綜場所作業",0.3,IF(#REF!="複雑な制約のある作業",0.4,IF(#REF!="単純な制約のある作業",0.2,0))))))</f>
        <v>#REF!</v>
      </c>
      <c r="M4676" s="260" t="e">
        <f t="shared" si="290"/>
        <v>#REF!</v>
      </c>
    </row>
    <row r="4677" spans="2:13" s="254" customFormat="1" ht="27.75" customHeight="1" x14ac:dyDescent="0.2">
      <c r="B4677" s="536" t="s">
        <v>256</v>
      </c>
      <c r="C4677" s="537"/>
      <c r="D4677" s="265"/>
      <c r="E4677" s="224" t="s">
        <v>242</v>
      </c>
      <c r="F4677" s="258" t="e">
        <f>IF(#REF!&gt;=1,IF(#REF!&gt;=1,#REF!),IF(#REF!&gt;=0,"",))</f>
        <v>#REF!</v>
      </c>
      <c r="G4677" s="241" t="e">
        <f>保全管理データ!N8076</f>
        <v>#REF!</v>
      </c>
      <c r="H4677" s="259" t="e">
        <f>IF(#REF!="無","",IF(#REF!="","",IF(#REF!="悪環境における作業",0.2,IF(#REF!="高所又は地下作業",0.1,IF(#REF!="錯綜場所作業",0.3,IF(#REF!="複雑な制約のある作業",0.4,IF(#REF!="単純な制約のある作業",0.2,0)))))))</f>
        <v>#REF!</v>
      </c>
      <c r="I4677" s="260" t="e">
        <f t="shared" si="289"/>
        <v>#REF!</v>
      </c>
      <c r="J4677" s="258" t="e">
        <f>IF(#REF!&gt;=1,IF(#REF!&gt;=1,#REF!),IF(#REF!&gt;=0,"",))</f>
        <v>#REF!</v>
      </c>
      <c r="K4677" s="241" t="e">
        <f>保全管理データ!N8103</f>
        <v>#REF!</v>
      </c>
      <c r="L4677" s="259" t="e">
        <f>IF(#REF!="","",IF(#REF!="悪環境における作業",0.2,IF(#REF!="高所又は地下作業",0.1,IF(#REF!="錯綜場所作業",0.3,IF(#REF!="複雑な制約のある作業",0.4,IF(#REF!="単純な制約のある作業",0.2,0))))))</f>
        <v>#REF!</v>
      </c>
      <c r="M4677" s="260" t="e">
        <f t="shared" si="290"/>
        <v>#REF!</v>
      </c>
    </row>
    <row r="4678" spans="2:13" s="254" customFormat="1" ht="27.75" customHeight="1" x14ac:dyDescent="0.2">
      <c r="B4678" s="536" t="s">
        <v>257</v>
      </c>
      <c r="C4678" s="537"/>
      <c r="D4678" s="265"/>
      <c r="E4678" s="224" t="s">
        <v>245</v>
      </c>
      <c r="F4678" s="258" t="e">
        <f>IF(#REF!&gt;=1,IF(#REF!&gt;=1,#REF!),IF(#REF!&gt;=0,"",))</f>
        <v>#REF!</v>
      </c>
      <c r="G4678" s="241" t="e">
        <f>保全管理データ!N8077</f>
        <v>#REF!</v>
      </c>
      <c r="H4678" s="259" t="e">
        <f>IF(#REF!="無","",IF(#REF!="","",IF(#REF!="悪環境における作業",0.2,IF(#REF!="高所又は地下作業",0.1,IF(#REF!="錯綜場所作業",0.3,IF(#REF!="複雑な制約のある作業",0.4,IF(#REF!="単純な制約のある作業",0.2,0)))))))</f>
        <v>#REF!</v>
      </c>
      <c r="I4678" s="260" t="e">
        <f t="shared" si="289"/>
        <v>#REF!</v>
      </c>
      <c r="J4678" s="258" t="e">
        <f>IF(#REF!&gt;=1,IF(#REF!&gt;=1,#REF!),IF(#REF!&gt;=0,"",))</f>
        <v>#REF!</v>
      </c>
      <c r="K4678" s="241" t="e">
        <f>保全管理データ!N8104</f>
        <v>#REF!</v>
      </c>
      <c r="L4678" s="259" t="e">
        <f>IF(#REF!="","",IF(#REF!="悪環境における作業",0.2,IF(#REF!="高所又は地下作業",0.1,IF(#REF!="錯綜場所作業",0.3,IF(#REF!="複雑な制約のある作業",0.4,IF(#REF!="単純な制約のある作業",0.2,0))))))</f>
        <v>#REF!</v>
      </c>
      <c r="M4678" s="260" t="e">
        <f t="shared" si="290"/>
        <v>#REF!</v>
      </c>
    </row>
    <row r="4679" spans="2:13" s="254" customFormat="1" ht="27.75" customHeight="1" x14ac:dyDescent="0.2">
      <c r="B4679" s="536" t="s">
        <v>258</v>
      </c>
      <c r="C4679" s="537"/>
      <c r="D4679" s="265"/>
      <c r="E4679" s="224" t="s">
        <v>245</v>
      </c>
      <c r="F4679" s="258" t="e">
        <f>IF(#REF!&gt;=1,IF(#REF!&gt;=1,#REF!),IF(#REF!&gt;=0,"",))</f>
        <v>#REF!</v>
      </c>
      <c r="G4679" s="241" t="e">
        <f>保全管理データ!N8078</f>
        <v>#REF!</v>
      </c>
      <c r="H4679" s="259" t="e">
        <f>IF(#REF!="無","",IF(#REF!="","",IF(#REF!="悪環境における作業",0.2,IF(#REF!="高所又は地下作業",0.1,IF(#REF!="錯綜場所作業",0.3,IF(#REF!="複雑な制約のある作業",0.4,IF(#REF!="単純な制約のある作業",0.2,0)))))))</f>
        <v>#REF!</v>
      </c>
      <c r="I4679" s="260" t="e">
        <f t="shared" si="289"/>
        <v>#REF!</v>
      </c>
      <c r="J4679" s="258" t="e">
        <f>IF(#REF!&gt;=1,IF(#REF!&gt;=1,#REF!),IF(#REF!&gt;=0,"",))</f>
        <v>#REF!</v>
      </c>
      <c r="K4679" s="241" t="e">
        <f>保全管理データ!N8105</f>
        <v>#REF!</v>
      </c>
      <c r="L4679" s="259" t="e">
        <f>IF(#REF!="","",IF(#REF!="悪環境における作業",0.2,IF(#REF!="高所又は地下作業",0.1,IF(#REF!="錯綜場所作業",0.3,IF(#REF!="複雑な制約のある作業",0.4,IF(#REF!="単純な制約のある作業",0.2,0))))))</f>
        <v>#REF!</v>
      </c>
      <c r="M4679" s="260" t="e">
        <f t="shared" si="290"/>
        <v>#REF!</v>
      </c>
    </row>
    <row r="4680" spans="2:13" s="254" customFormat="1" ht="27.75" customHeight="1" x14ac:dyDescent="0.2">
      <c r="B4680" s="536" t="s">
        <v>259</v>
      </c>
      <c r="C4680" s="537"/>
      <c r="D4680" s="265"/>
      <c r="E4680" s="224" t="s">
        <v>245</v>
      </c>
      <c r="F4680" s="258" t="e">
        <f>IF(#REF!&gt;=1,IF(#REF!&gt;=1,#REF!),IF(#REF!&gt;=0,"",))</f>
        <v>#REF!</v>
      </c>
      <c r="G4680" s="241" t="e">
        <f>保全管理データ!N8079</f>
        <v>#REF!</v>
      </c>
      <c r="H4680" s="259" t="e">
        <f>IF(#REF!="無","",IF(#REF!="","",IF(#REF!="悪環境における作業",0.2,IF(#REF!="高所又は地下作業",0.1,IF(#REF!="錯綜場所作業",0.3,IF(#REF!="複雑な制約のある作業",0.4,IF(#REF!="単純な制約のある作業",0.2,0)))))))</f>
        <v>#REF!</v>
      </c>
      <c r="I4680" s="260" t="e">
        <f t="shared" si="289"/>
        <v>#REF!</v>
      </c>
      <c r="J4680" s="258" t="e">
        <f>IF(#REF!&gt;=1,IF(#REF!&gt;=1,#REF!),IF(#REF!&gt;=0,"",))</f>
        <v>#REF!</v>
      </c>
      <c r="K4680" s="241" t="e">
        <f>保全管理データ!N8106</f>
        <v>#REF!</v>
      </c>
      <c r="L4680" s="259" t="e">
        <f>IF(#REF!="","",IF(#REF!="悪環境における作業",0.2,IF(#REF!="高所又は地下作業",0.1,IF(#REF!="錯綜場所作業",0.3,IF(#REF!="複雑な制約のある作業",0.4,IF(#REF!="単純な制約のある作業",0.2,0))))))</f>
        <v>#REF!</v>
      </c>
      <c r="M4680" s="260" t="e">
        <f t="shared" si="290"/>
        <v>#REF!</v>
      </c>
    </row>
    <row r="4681" spans="2:13" s="254" customFormat="1" ht="27.75" customHeight="1" x14ac:dyDescent="0.2">
      <c r="B4681" s="536" t="s">
        <v>260</v>
      </c>
      <c r="C4681" s="537"/>
      <c r="D4681" s="265"/>
      <c r="E4681" s="224" t="s">
        <v>248</v>
      </c>
      <c r="F4681" s="258" t="e">
        <f>IF(#REF!&gt;=1,IF(#REF!&gt;=1,#REF!),IF(#REF!&gt;=0,"",))</f>
        <v>#REF!</v>
      </c>
      <c r="G4681" s="241" t="e">
        <f>保全管理データ!N8080</f>
        <v>#REF!</v>
      </c>
      <c r="H4681" s="259" t="e">
        <f>IF(#REF!="無","",IF(#REF!="","",IF(#REF!="悪環境における作業",0.2,IF(#REF!="高所又は地下作業",0.1,IF(#REF!="錯綜場所作業",0.3,IF(#REF!="複雑な制約のある作業",0.4,IF(#REF!="単純な制約のある作業",0.2,0)))))))</f>
        <v>#REF!</v>
      </c>
      <c r="I4681" s="260" t="e">
        <f t="shared" si="289"/>
        <v>#REF!</v>
      </c>
      <c r="J4681" s="258" t="e">
        <f>IF(#REF!&gt;=1,IF(#REF!&gt;=1,#REF!),IF(#REF!&gt;=0,"",))</f>
        <v>#REF!</v>
      </c>
      <c r="K4681" s="241" t="e">
        <f>保全管理データ!N8107</f>
        <v>#REF!</v>
      </c>
      <c r="L4681" s="259" t="e">
        <f>IF(#REF!="","",IF(#REF!="悪環境における作業",0.2,IF(#REF!="高所又は地下作業",0.1,IF(#REF!="錯綜場所作業",0.3,IF(#REF!="複雑な制約のある作業",0.4,IF(#REF!="単純な制約のある作業",0.2,0))))))</f>
        <v>#REF!</v>
      </c>
      <c r="M4681" s="260" t="e">
        <f t="shared" si="290"/>
        <v>#REF!</v>
      </c>
    </row>
    <row r="4682" spans="2:13" s="254" customFormat="1" ht="27.75" customHeight="1" x14ac:dyDescent="0.2">
      <c r="B4682" s="536" t="s">
        <v>261</v>
      </c>
      <c r="C4682" s="537"/>
      <c r="D4682" s="265"/>
      <c r="E4682" s="224" t="s">
        <v>247</v>
      </c>
      <c r="F4682" s="258" t="e">
        <f>IF(#REF!&gt;=1,IF(#REF!&gt;=1,#REF!),IF(#REF!&gt;=0,"",))</f>
        <v>#REF!</v>
      </c>
      <c r="G4682" s="241" t="e">
        <f>保全管理データ!N8081</f>
        <v>#REF!</v>
      </c>
      <c r="H4682" s="259" t="e">
        <f>IF(#REF!="無","",IF(#REF!="","",IF(#REF!="悪環境における作業",0.2,IF(#REF!="高所又は地下作業",0.1,IF(#REF!="錯綜場所作業",0.3,IF(#REF!="複雑な制約のある作業",0.4,IF(#REF!="単純な制約のある作業",0.2,0)))))))</f>
        <v>#REF!</v>
      </c>
      <c r="I4682" s="260" t="e">
        <f t="shared" si="289"/>
        <v>#REF!</v>
      </c>
      <c r="J4682" s="258" t="e">
        <f>IF(#REF!&gt;=1,IF(#REF!&gt;=1,#REF!),IF(#REF!&gt;=0,"",))</f>
        <v>#REF!</v>
      </c>
      <c r="K4682" s="241" t="e">
        <f>保全管理データ!N8108</f>
        <v>#REF!</v>
      </c>
      <c r="L4682" s="259" t="e">
        <f>IF(#REF!="","",IF(#REF!="悪環境における作業",0.2,IF(#REF!="高所又は地下作業",0.1,IF(#REF!="錯綜場所作業",0.3,IF(#REF!="複雑な制約のある作業",0.4,IF(#REF!="単純な制約のある作業",0.2,0))))))</f>
        <v>#REF!</v>
      </c>
      <c r="M4682" s="260" t="e">
        <f t="shared" si="290"/>
        <v>#REF!</v>
      </c>
    </row>
    <row r="4683" spans="2:13" s="254" customFormat="1" ht="27.75" customHeight="1" x14ac:dyDescent="0.2">
      <c r="B4683" s="536" t="s">
        <v>262</v>
      </c>
      <c r="C4683" s="537"/>
      <c r="D4683" s="265"/>
      <c r="E4683" s="224" t="s">
        <v>245</v>
      </c>
      <c r="F4683" s="258" t="e">
        <f>IF(#REF!&gt;=1,IF(#REF!&gt;=1,#REF!),IF(#REF!&gt;=0,"",))</f>
        <v>#REF!</v>
      </c>
      <c r="G4683" s="241" t="e">
        <f>保全管理データ!N8082</f>
        <v>#REF!</v>
      </c>
      <c r="H4683" s="259" t="e">
        <f>IF(#REF!="無","",IF(#REF!="","",IF(#REF!="悪環境における作業",0.2,IF(#REF!="高所又は地下作業",0.1,IF(#REF!="錯綜場所作業",0.3,IF(#REF!="複雑な制約のある作業",0.4,IF(#REF!="単純な制約のある作業",0.2,0)))))))</f>
        <v>#REF!</v>
      </c>
      <c r="I4683" s="260" t="e">
        <f t="shared" si="289"/>
        <v>#REF!</v>
      </c>
      <c r="J4683" s="258" t="e">
        <f>IF(#REF!&gt;=1,IF(#REF!&gt;=1,#REF!),IF(#REF!&gt;=0,"",))</f>
        <v>#REF!</v>
      </c>
      <c r="K4683" s="241" t="e">
        <f>保全管理データ!N8109</f>
        <v>#REF!</v>
      </c>
      <c r="L4683" s="259" t="e">
        <f>IF(#REF!="","",IF(#REF!="悪環境における作業",0.2,IF(#REF!="高所又は地下作業",0.1,IF(#REF!="錯綜場所作業",0.3,IF(#REF!="複雑な制約のある作業",0.4,IF(#REF!="単純な制約のある作業",0.2,0))))))</f>
        <v>#REF!</v>
      </c>
      <c r="M4683" s="260" t="e">
        <f t="shared" si="290"/>
        <v>#REF!</v>
      </c>
    </row>
    <row r="4684" spans="2:13" s="254" customFormat="1" ht="27.75" customHeight="1" x14ac:dyDescent="0.2">
      <c r="B4684" s="536" t="s">
        <v>263</v>
      </c>
      <c r="C4684" s="537"/>
      <c r="D4684" s="265"/>
      <c r="E4684" s="224" t="s">
        <v>245</v>
      </c>
      <c r="F4684" s="258" t="e">
        <f>IF(#REF!&gt;=1,IF(#REF!&gt;=1,#REF!),IF(#REF!&gt;=0,"",))</f>
        <v>#REF!</v>
      </c>
      <c r="G4684" s="241" t="e">
        <f>保全管理データ!N8083</f>
        <v>#REF!</v>
      </c>
      <c r="H4684" s="259" t="e">
        <f>IF(#REF!="無","",IF(#REF!="","",IF(#REF!="悪環境における作業",0.2,IF(#REF!="高所又は地下作業",0.1,IF(#REF!="錯綜場所作業",0.3,IF(#REF!="複雑な制約のある作業",0.4,IF(#REF!="単純な制約のある作業",0.2,0)))))))</f>
        <v>#REF!</v>
      </c>
      <c r="I4684" s="260" t="e">
        <f t="shared" si="289"/>
        <v>#REF!</v>
      </c>
      <c r="J4684" s="258" t="e">
        <f>IF(#REF!&gt;=1,IF(#REF!&gt;=1,#REF!),IF(#REF!&gt;=0,"",))</f>
        <v>#REF!</v>
      </c>
      <c r="K4684" s="241" t="e">
        <f>保全管理データ!N8110</f>
        <v>#REF!</v>
      </c>
      <c r="L4684" s="259" t="e">
        <f>IF(#REF!="","",IF(#REF!="悪環境における作業",0.2,IF(#REF!="高所又は地下作業",0.1,IF(#REF!="錯綜場所作業",0.3,IF(#REF!="複雑な制約のある作業",0.4,IF(#REF!="単純な制約のある作業",0.2,0))))))</f>
        <v>#REF!</v>
      </c>
      <c r="M4684" s="260" t="e">
        <f t="shared" si="290"/>
        <v>#REF!</v>
      </c>
    </row>
    <row r="4685" spans="2:13" s="254" customFormat="1" ht="27.75" customHeight="1" x14ac:dyDescent="0.2">
      <c r="B4685" s="536" t="s">
        <v>264</v>
      </c>
      <c r="C4685" s="537"/>
      <c r="D4685" s="265"/>
      <c r="E4685" s="224" t="s">
        <v>245</v>
      </c>
      <c r="F4685" s="258" t="e">
        <f>IF(#REF!&gt;=1,IF(#REF!&gt;=1,#REF!),IF(#REF!&gt;=0,"",))</f>
        <v>#REF!</v>
      </c>
      <c r="G4685" s="241" t="e">
        <f>保全管理データ!N8084</f>
        <v>#REF!</v>
      </c>
      <c r="H4685" s="259" t="e">
        <f>IF(#REF!="無","",IF(#REF!="","",IF(#REF!="悪環境における作業",0.2,IF(#REF!="高所又は地下作業",0.1,IF(#REF!="錯綜場所作業",0.3,IF(#REF!="複雑な制約のある作業",0.4,IF(#REF!="単純な制約のある作業",0.2,0)))))))</f>
        <v>#REF!</v>
      </c>
      <c r="I4685" s="260" t="e">
        <f t="shared" si="289"/>
        <v>#REF!</v>
      </c>
      <c r="J4685" s="258" t="e">
        <f>IF(#REF!&gt;=1,IF(#REF!&gt;=1,#REF!),IF(#REF!&gt;=0,"",))</f>
        <v>#REF!</v>
      </c>
      <c r="K4685" s="241" t="e">
        <f>保全管理データ!N8111</f>
        <v>#REF!</v>
      </c>
      <c r="L4685" s="259" t="e">
        <f>IF(#REF!="","",IF(#REF!="悪環境における作業",0.2,IF(#REF!="高所又は地下作業",0.1,IF(#REF!="錯綜場所作業",0.3,IF(#REF!="複雑な制約のある作業",0.4,IF(#REF!="単純な制約のある作業",0.2,0))))))</f>
        <v>#REF!</v>
      </c>
      <c r="M4685" s="260" t="e">
        <f t="shared" si="290"/>
        <v>#REF!</v>
      </c>
    </row>
    <row r="4686" spans="2:13" s="254" customFormat="1" ht="27.75" customHeight="1" x14ac:dyDescent="0.2">
      <c r="B4686" s="536" t="s">
        <v>265</v>
      </c>
      <c r="C4686" s="537"/>
      <c r="D4686" s="265"/>
      <c r="E4686" s="224" t="s">
        <v>245</v>
      </c>
      <c r="F4686" s="258" t="e">
        <f>IF(#REF!&gt;=1,IF(#REF!&gt;=1,#REF!),IF(#REF!&gt;=0,"",))</f>
        <v>#REF!</v>
      </c>
      <c r="G4686" s="241" t="e">
        <f>保全管理データ!N8085</f>
        <v>#REF!</v>
      </c>
      <c r="H4686" s="259" t="e">
        <f>IF(#REF!="無","",IF(#REF!="","",IF(#REF!="悪環境における作業",0.2,IF(#REF!="高所又は地下作業",0.1,IF(#REF!="錯綜場所作業",0.3,IF(#REF!="複雑な制約のある作業",0.4,IF(#REF!="単純な制約のある作業",0.2,0)))))))</f>
        <v>#REF!</v>
      </c>
      <c r="I4686" s="260" t="e">
        <f t="shared" si="289"/>
        <v>#REF!</v>
      </c>
      <c r="J4686" s="258" t="e">
        <f>IF(#REF!&gt;=1,IF(#REF!&gt;=1,#REF!),IF(#REF!&gt;=0,"",))</f>
        <v>#REF!</v>
      </c>
      <c r="K4686" s="241" t="e">
        <f>保全管理データ!N8112</f>
        <v>#REF!</v>
      </c>
      <c r="L4686" s="259" t="e">
        <f>IF(#REF!="","",IF(#REF!="悪環境における作業",0.2,IF(#REF!="高所又は地下作業",0.1,IF(#REF!="錯綜場所作業",0.3,IF(#REF!="複雑な制約のある作業",0.4,IF(#REF!="単純な制約のある作業",0.2,0))))))</f>
        <v>#REF!</v>
      </c>
      <c r="M4686" s="260" t="e">
        <f t="shared" si="290"/>
        <v>#REF!</v>
      </c>
    </row>
    <row r="4687" spans="2:13" s="254" customFormat="1" ht="27.75" customHeight="1" x14ac:dyDescent="0.2">
      <c r="B4687" s="536" t="s">
        <v>266</v>
      </c>
      <c r="C4687" s="537"/>
      <c r="D4687" s="265"/>
      <c r="E4687" s="224" t="s">
        <v>245</v>
      </c>
      <c r="F4687" s="258" t="e">
        <f>IF(#REF!&gt;=1,IF(#REF!&gt;=1,#REF!),IF(#REF!&gt;=0,"",))</f>
        <v>#REF!</v>
      </c>
      <c r="G4687" s="241" t="e">
        <f>保全管理データ!N8086</f>
        <v>#REF!</v>
      </c>
      <c r="H4687" s="259" t="e">
        <f>IF(#REF!="無","",IF(#REF!="","",IF(#REF!="悪環境における作業",0.2,IF(#REF!="高所又は地下作業",0.1,IF(#REF!="錯綜場所作業",0.3,IF(#REF!="複雑な制約のある作業",0.4,IF(#REF!="単純な制約のある作業",0.2,0)))))))</f>
        <v>#REF!</v>
      </c>
      <c r="I4687" s="260" t="e">
        <f t="shared" si="289"/>
        <v>#REF!</v>
      </c>
      <c r="J4687" s="258" t="e">
        <f>IF(#REF!&gt;=1,IF(#REF!&gt;=1,#REF!),IF(#REF!&gt;=0,"",))</f>
        <v>#REF!</v>
      </c>
      <c r="K4687" s="241" t="e">
        <f>保全管理データ!N8113</f>
        <v>#REF!</v>
      </c>
      <c r="L4687" s="259" t="e">
        <f>IF(#REF!="","",IF(#REF!="悪環境における作業",0.2,IF(#REF!="高所又は地下作業",0.1,IF(#REF!="錯綜場所作業",0.3,IF(#REF!="複雑な制約のある作業",0.4,IF(#REF!="単純な制約のある作業",0.2,0))))))</f>
        <v>#REF!</v>
      </c>
      <c r="M4687" s="260" t="e">
        <f t="shared" si="290"/>
        <v>#REF!</v>
      </c>
    </row>
    <row r="4688" spans="2:13" s="254" customFormat="1" ht="27.75" customHeight="1" x14ac:dyDescent="0.2">
      <c r="B4688" s="536" t="s">
        <v>81</v>
      </c>
      <c r="C4688" s="537"/>
      <c r="D4688" s="265"/>
      <c r="E4688" s="224" t="s">
        <v>245</v>
      </c>
      <c r="F4688" s="258" t="e">
        <f>IF(#REF!&gt;=1,IF(#REF!&gt;=1,#REF!),IF(#REF!&gt;=0,"",))</f>
        <v>#REF!</v>
      </c>
      <c r="G4688" s="241" t="e">
        <f>保全管理データ!N8087</f>
        <v>#REF!</v>
      </c>
      <c r="H4688" s="259" t="e">
        <f>IF(#REF!="無","",IF(#REF!="","",IF(#REF!="悪環境における作業",0.2,IF(#REF!="高所又は地下作業",0.1,IF(#REF!="錯綜場所作業",0.3,IF(#REF!="複雑な制約のある作業",0.4,IF(#REF!="単純な制約のある作業",0.2,0)))))))</f>
        <v>#REF!</v>
      </c>
      <c r="I4688" s="260" t="e">
        <f t="shared" si="289"/>
        <v>#REF!</v>
      </c>
      <c r="J4688" s="258" t="e">
        <f>IF(#REF!&gt;=1,IF(#REF!&gt;=1,#REF!),IF(#REF!&gt;=0,"",))</f>
        <v>#REF!</v>
      </c>
      <c r="K4688" s="241" t="e">
        <f>保全管理データ!N8114</f>
        <v>#REF!</v>
      </c>
      <c r="L4688" s="259" t="e">
        <f>IF(#REF!="","",IF(#REF!="悪環境における作業",0.2,IF(#REF!="高所又は地下作業",0.1,IF(#REF!="錯綜場所作業",0.3,IF(#REF!="複雑な制約のある作業",0.4,IF(#REF!="単純な制約のある作業",0.2,0))))))</f>
        <v>#REF!</v>
      </c>
      <c r="M4688" s="260" t="e">
        <f t="shared" si="290"/>
        <v>#REF!</v>
      </c>
    </row>
    <row r="4689" spans="2:13" s="254" customFormat="1" ht="27.75" customHeight="1" x14ac:dyDescent="0.2">
      <c r="B4689" s="536" t="s">
        <v>267</v>
      </c>
      <c r="C4689" s="537"/>
      <c r="D4689" s="265"/>
      <c r="E4689" s="224" t="s">
        <v>247</v>
      </c>
      <c r="F4689" s="258" t="e">
        <f>IF(#REF!&gt;=1,IF(#REF!&gt;=1,#REF!),IF(#REF!&gt;=0,"",))</f>
        <v>#REF!</v>
      </c>
      <c r="G4689" s="241" t="e">
        <f>保全管理データ!N8088</f>
        <v>#REF!</v>
      </c>
      <c r="H4689" s="259" t="e">
        <f>IF(#REF!="無","",IF(#REF!="","",IF(#REF!="悪環境における作業",0.2,IF(#REF!="高所又は地下作業",0.1,IF(#REF!="錯綜場所作業",0.3,IF(#REF!="複雑な制約のある作業",0.4,IF(#REF!="単純な制約のある作業",0.2,0)))))))</f>
        <v>#REF!</v>
      </c>
      <c r="I4689" s="260" t="e">
        <f t="shared" si="289"/>
        <v>#REF!</v>
      </c>
      <c r="J4689" s="258" t="e">
        <f>IF(#REF!&gt;=1,IF(#REF!&gt;=1,#REF!),IF(#REF!&gt;=0,"",))</f>
        <v>#REF!</v>
      </c>
      <c r="K4689" s="241" t="e">
        <f>保全管理データ!N8115</f>
        <v>#REF!</v>
      </c>
      <c r="L4689" s="259" t="e">
        <f>IF(#REF!="","",IF(#REF!="悪環境における作業",0.2,IF(#REF!="高所又は地下作業",0.1,IF(#REF!="錯綜場所作業",0.3,IF(#REF!="複雑な制約のある作業",0.4,IF(#REF!="単純な制約のある作業",0.2,0))))))</f>
        <v>#REF!</v>
      </c>
      <c r="M4689" s="260" t="e">
        <f t="shared" si="290"/>
        <v>#REF!</v>
      </c>
    </row>
    <row r="4690" spans="2:13" s="254" customFormat="1" ht="27.75" customHeight="1" x14ac:dyDescent="0.2">
      <c r="B4690" s="536" t="s">
        <v>268</v>
      </c>
      <c r="C4690" s="537"/>
      <c r="D4690" s="265"/>
      <c r="E4690" s="224" t="s">
        <v>246</v>
      </c>
      <c r="F4690" s="258" t="e">
        <f>IF(#REF!&gt;=1,IF(#REF!&gt;=1,#REF!),IF(#REF!&gt;=0,"",))</f>
        <v>#REF!</v>
      </c>
      <c r="G4690" s="241" t="e">
        <f>保全管理データ!N8089</f>
        <v>#REF!</v>
      </c>
      <c r="H4690" s="259" t="e">
        <f>IF(#REF!="無","",IF(#REF!="","",IF(#REF!="悪環境における作業",0.2,IF(#REF!="高所又は地下作業",0.1,IF(#REF!="錯綜場所作業",0.3,IF(#REF!="複雑な制約のある作業",0.4,IF(#REF!="単純な制約のある作業",0.2,0)))))))</f>
        <v>#REF!</v>
      </c>
      <c r="I4690" s="260" t="e">
        <f t="shared" si="289"/>
        <v>#REF!</v>
      </c>
      <c r="J4690" s="258" t="e">
        <f>IF(#REF!&gt;=1,IF(#REF!&gt;=1,#REF!),IF(#REF!&gt;=0,"",))</f>
        <v>#REF!</v>
      </c>
      <c r="K4690" s="241" t="e">
        <f>保全管理データ!N8116</f>
        <v>#REF!</v>
      </c>
      <c r="L4690" s="259" t="e">
        <f>IF(#REF!="","",IF(#REF!="悪環境における作業",0.2,IF(#REF!="高所又は地下作業",0.1,IF(#REF!="錯綜場所作業",0.3,IF(#REF!="複雑な制約のある作業",0.4,IF(#REF!="単純な制約のある作業",0.2,0))))))</f>
        <v>#REF!</v>
      </c>
      <c r="M4690" s="260" t="e">
        <f t="shared" si="290"/>
        <v>#REF!</v>
      </c>
    </row>
    <row r="4691" spans="2:13" s="254" customFormat="1" ht="27.75" customHeight="1" thickBot="1" x14ac:dyDescent="0.25">
      <c r="B4691" s="538" t="s">
        <v>269</v>
      </c>
      <c r="C4691" s="539"/>
      <c r="D4691" s="266"/>
      <c r="E4691" s="252" t="s">
        <v>245</v>
      </c>
      <c r="F4691" s="261" t="e">
        <f>IF(#REF!&gt;=1,IF(#REF!&gt;=1,#REF!),IF(#REF!&gt;=0,"",))</f>
        <v>#REF!</v>
      </c>
      <c r="G4691" s="245" t="e">
        <f>保全管理データ!N8090</f>
        <v>#REF!</v>
      </c>
      <c r="H4691" s="259" t="e">
        <f>IF(#REF!="無","",IF(#REF!="","",IF(#REF!="悪環境における作業",0.2,IF(#REF!="高所又は地下作業",0.1,IF(#REF!="錯綜場所作業",0.3,IF(#REF!="複雑な制約のある作業",0.4,IF(#REF!="単純な制約のある作業",0.2,0)))))))</f>
        <v>#REF!</v>
      </c>
      <c r="I4691" s="260" t="e">
        <f t="shared" si="289"/>
        <v>#REF!</v>
      </c>
      <c r="J4691" s="261" t="e">
        <f>IF(#REF!&gt;=1,IF(#REF!&gt;=1,#REF!),IF(#REF!&gt;=0,"",))</f>
        <v>#REF!</v>
      </c>
      <c r="K4691" s="245" t="e">
        <f>保全管理データ!N8117</f>
        <v>#REF!</v>
      </c>
      <c r="L4691" s="262" t="e">
        <f>IF(#REF!="","",IF(#REF!="悪環境における作業",0.2,IF(#REF!="高所又は地下作業",0.1,IF(#REF!="錯綜場所作業",0.3,IF(#REF!="複雑な制約のある作業",0.4,IF(#REF!="単純な制約のある作業",0.2,0))))))</f>
        <v>#REF!</v>
      </c>
      <c r="M4691" s="260" t="e">
        <f t="shared" si="290"/>
        <v>#REF!</v>
      </c>
    </row>
    <row r="4692" spans="2:13" s="254" customFormat="1" ht="27.75" customHeight="1" thickBot="1" x14ac:dyDescent="0.25">
      <c r="B4692" s="532" t="s">
        <v>190</v>
      </c>
      <c r="C4692" s="532"/>
      <c r="D4692" s="532"/>
      <c r="E4692" s="532"/>
      <c r="F4692" s="533" t="e">
        <f>SUM(I4668:I4691)</f>
        <v>#REF!</v>
      </c>
      <c r="G4692" s="534"/>
      <c r="H4692" s="534"/>
      <c r="I4692" s="535"/>
      <c r="J4692" s="533" t="e">
        <f>IF(SUM(J4668:J4691)=0,"0.00",SUM(M4668:M4691))</f>
        <v>#REF!</v>
      </c>
      <c r="K4692" s="534"/>
      <c r="L4692" s="534"/>
      <c r="M4692" s="535"/>
    </row>
    <row r="4693" spans="2:13" s="254" customFormat="1" ht="27.75" customHeight="1" thickBot="1" x14ac:dyDescent="0.25">
      <c r="B4693" s="532" t="s">
        <v>97</v>
      </c>
      <c r="C4693" s="532"/>
      <c r="D4693" s="532"/>
      <c r="E4693" s="532"/>
      <c r="F4693" s="533" t="e">
        <f>IF(#REF!="５年以下","0",IF(#REF!="５年～１０年",0.1,IF(#REF!="１０年以上",0.15)))</f>
        <v>#REF!</v>
      </c>
      <c r="G4693" s="534"/>
      <c r="H4693" s="534"/>
      <c r="I4693" s="534"/>
      <c r="J4693" s="534"/>
      <c r="K4693" s="534"/>
      <c r="L4693" s="534"/>
      <c r="M4693" s="535"/>
    </row>
    <row r="4694" spans="2:13" s="254" customFormat="1" ht="27.75" customHeight="1" thickBot="1" x14ac:dyDescent="0.25">
      <c r="B4694" s="533" t="s">
        <v>273</v>
      </c>
      <c r="C4694" s="534"/>
      <c r="D4694" s="534"/>
      <c r="E4694" s="535"/>
      <c r="F4694" s="533" t="e">
        <f>F4692*(1+F4693)</f>
        <v>#REF!</v>
      </c>
      <c r="G4694" s="534"/>
      <c r="H4694" s="534"/>
      <c r="I4694" s="534"/>
      <c r="J4694" s="533" t="e">
        <f>J4692*(1+F4693)</f>
        <v>#REF!</v>
      </c>
      <c r="K4694" s="534"/>
      <c r="L4694" s="534"/>
      <c r="M4694" s="535"/>
    </row>
    <row r="4695" spans="2:13" s="254" customFormat="1" ht="27.75" customHeight="1" thickBot="1" x14ac:dyDescent="0.25">
      <c r="B4695" s="532" t="s">
        <v>191</v>
      </c>
      <c r="C4695" s="532"/>
      <c r="D4695" s="532"/>
      <c r="E4695" s="532"/>
      <c r="F4695" s="533" t="e">
        <f>#REF!*(#REF!*#REF!+#REF!*#REF!)</f>
        <v>#REF!</v>
      </c>
      <c r="G4695" s="534"/>
      <c r="H4695" s="535"/>
      <c r="I4695" s="532" t="e">
        <f>#REF!</f>
        <v>#REF!</v>
      </c>
      <c r="J4695" s="533"/>
      <c r="K4695" s="263" t="s">
        <v>230</v>
      </c>
      <c r="L4695" s="535" t="e">
        <f>B4666</f>
        <v>#REF!</v>
      </c>
      <c r="M4695" s="532"/>
    </row>
    <row r="4696" spans="2:13" s="254" customFormat="1" ht="45" customHeight="1" thickBot="1" x14ac:dyDescent="0.25">
      <c r="B4696" s="253"/>
      <c r="C4696" s="253"/>
      <c r="D4696" s="253"/>
      <c r="E4696" s="253"/>
      <c r="F4696" s="253"/>
      <c r="G4696" s="253"/>
      <c r="H4696" s="253"/>
      <c r="I4696" s="253"/>
      <c r="J4696" s="253"/>
      <c r="K4696" s="253"/>
      <c r="L4696" s="253"/>
      <c r="M4696" s="253"/>
    </row>
    <row r="4697" spans="2:13" s="254" customFormat="1" ht="27.75" customHeight="1" thickBot="1" x14ac:dyDescent="0.25">
      <c r="B4697" s="542" t="s">
        <v>128</v>
      </c>
      <c r="C4697" s="543"/>
      <c r="D4697" s="543"/>
      <c r="E4697" s="544"/>
      <c r="F4697" s="253"/>
      <c r="G4697" s="253"/>
      <c r="H4697" s="253"/>
      <c r="I4697" s="253"/>
      <c r="J4697" s="253"/>
      <c r="K4697" s="253"/>
      <c r="L4697" s="253"/>
      <c r="M4697" s="253"/>
    </row>
    <row r="4698" spans="2:13" s="254" customFormat="1" ht="27.75" customHeight="1" x14ac:dyDescent="0.2">
      <c r="B4698" s="545" t="e">
        <f>#REF!</f>
        <v>#REF!</v>
      </c>
      <c r="C4698" s="546"/>
      <c r="D4698" s="547"/>
      <c r="E4698" s="548"/>
      <c r="F4698" s="552" t="s">
        <v>240</v>
      </c>
      <c r="G4698" s="553"/>
      <c r="H4698" s="553"/>
      <c r="I4698" s="554"/>
      <c r="J4698" s="552" t="s">
        <v>239</v>
      </c>
      <c r="K4698" s="553"/>
      <c r="L4698" s="553"/>
      <c r="M4698" s="554"/>
    </row>
    <row r="4699" spans="2:13" s="254" customFormat="1" ht="27.75" customHeight="1" thickBot="1" x14ac:dyDescent="0.25">
      <c r="B4699" s="549"/>
      <c r="C4699" s="550"/>
      <c r="D4699" s="550"/>
      <c r="E4699" s="551"/>
      <c r="F4699" s="255" t="s">
        <v>149</v>
      </c>
      <c r="G4699" s="256" t="s">
        <v>151</v>
      </c>
      <c r="H4699" s="256" t="s">
        <v>96</v>
      </c>
      <c r="I4699" s="257" t="s">
        <v>150</v>
      </c>
      <c r="J4699" s="255" t="s">
        <v>149</v>
      </c>
      <c r="K4699" s="256" t="s">
        <v>151</v>
      </c>
      <c r="L4699" s="256" t="s">
        <v>96</v>
      </c>
      <c r="M4699" s="257" t="s">
        <v>150</v>
      </c>
    </row>
    <row r="4700" spans="2:13" s="254" customFormat="1" ht="27.75" customHeight="1" thickTop="1" x14ac:dyDescent="0.2">
      <c r="B4700" s="540" t="s">
        <v>241</v>
      </c>
      <c r="C4700" s="541"/>
      <c r="D4700" s="264"/>
      <c r="E4700" s="237" t="s">
        <v>242</v>
      </c>
      <c r="F4700" s="258" t="e">
        <f>IF(#REF!&gt;=1,IF(#REF!&gt;=1,#REF!),IF(#REF!&gt;=0,"",))</f>
        <v>#REF!</v>
      </c>
      <c r="G4700" s="241" t="e">
        <f>保全管理データ!N8123</f>
        <v>#REF!</v>
      </c>
      <c r="H4700" s="259" t="e">
        <f>IF(#REF!="無","",IF(#REF!="","",IF(#REF!="悪環境における作業",0.2,IF(#REF!="高所又は地下作業",0.1,IF(#REF!="錯綜場所作業",0.3,IF(#REF!="複雑な制約のある作業",0.4,IF(#REF!="単純な制約のある作業",0.2,0)))))))</f>
        <v>#REF!</v>
      </c>
      <c r="I4700" s="260" t="e">
        <f>IF(F4700="","",F4700*G4700*(1+IF(H4700="",0,H4700)))</f>
        <v>#REF!</v>
      </c>
      <c r="J4700" s="258" t="e">
        <f>IF(#REF!&gt;=1,IF(#REF!&gt;=1,#REF!),IF(#REF!&gt;=0,"",))</f>
        <v>#REF!</v>
      </c>
      <c r="K4700" s="241" t="e">
        <f>保全管理データ!N8150</f>
        <v>#REF!</v>
      </c>
      <c r="L4700" s="259" t="e">
        <f>IF(#REF!="","",IF(#REF!="悪環境における作業",0.2,IF(#REF!="高所又は地下作業",0.1,IF(#REF!="錯綜場所作業",0.3,IF(#REF!="複雑な制約のある作業",0.4,IF(#REF!="単純な制約のある作業",0.2,0))))))</f>
        <v>#REF!</v>
      </c>
      <c r="M4700" s="260" t="e">
        <f>IF(J4700="","",J4700*K4700*(1+IF(L4700="",0,L4700)))</f>
        <v>#REF!</v>
      </c>
    </row>
    <row r="4701" spans="2:13" s="254" customFormat="1" ht="27.75" customHeight="1" x14ac:dyDescent="0.2">
      <c r="B4701" s="536" t="s">
        <v>243</v>
      </c>
      <c r="C4701" s="537"/>
      <c r="D4701" s="265"/>
      <c r="E4701" s="224" t="s">
        <v>242</v>
      </c>
      <c r="F4701" s="258" t="e">
        <f>IF(#REF!&gt;=1,IF(#REF!&gt;=1,#REF!),IF(#REF!&gt;=0,"",))</f>
        <v>#REF!</v>
      </c>
      <c r="G4701" s="241" t="e">
        <f>保全管理データ!N8124</f>
        <v>#REF!</v>
      </c>
      <c r="H4701" s="259" t="e">
        <f>IF(#REF!="無","",IF(#REF!="","",IF(#REF!="悪環境における作業",0.2,IF(#REF!="高所又は地下作業",0.1,IF(#REF!="錯綜場所作業",0.3,IF(#REF!="複雑な制約のある作業",0.4,IF(#REF!="単純な制約のある作業",0.2,0)))))))</f>
        <v>#REF!</v>
      </c>
      <c r="I4701" s="260" t="e">
        <f t="shared" ref="I4701:I4723" si="291">IF(F4701="","",F4701*G4701*(1+IF(H4701="",0,H4701)))</f>
        <v>#REF!</v>
      </c>
      <c r="J4701" s="258" t="e">
        <f>IF(#REF!&gt;=1,IF(#REF!&gt;=1,#REF!),IF(#REF!&gt;=0,"",))</f>
        <v>#REF!</v>
      </c>
      <c r="K4701" s="241" t="e">
        <f>保全管理データ!N8151</f>
        <v>#REF!</v>
      </c>
      <c r="L4701" s="259" t="e">
        <f>IF(#REF!="","",IF(#REF!="悪環境における作業",0.2,IF(#REF!="高所又は地下作業",0.1,IF(#REF!="錯綜場所作業",0.3,IF(#REF!="複雑な制約のある作業",0.4,IF(#REF!="単純な制約のある作業",0.2,0))))))</f>
        <v>#REF!</v>
      </c>
      <c r="M4701" s="260" t="e">
        <f t="shared" ref="M4701:M4723" si="292">IF(J4701="","",J4701*K4701*(1+IF(L4701="",0,L4701)))</f>
        <v>#REF!</v>
      </c>
    </row>
    <row r="4702" spans="2:13" s="254" customFormat="1" ht="27.75" customHeight="1" x14ac:dyDescent="0.2">
      <c r="B4702" s="536" t="s">
        <v>249</v>
      </c>
      <c r="C4702" s="537"/>
      <c r="D4702" s="265"/>
      <c r="E4702" s="224" t="s">
        <v>244</v>
      </c>
      <c r="F4702" s="258" t="e">
        <f>IF(#REF!&gt;=1,IF(#REF!&gt;=1,#REF!),IF(#REF!&gt;=0,"",))</f>
        <v>#REF!</v>
      </c>
      <c r="G4702" s="241" t="e">
        <f>保全管理データ!N8125</f>
        <v>#REF!</v>
      </c>
      <c r="H4702" s="259" t="e">
        <f>IF(#REF!="無","",IF(#REF!="","",IF(#REF!="悪環境における作業",0.2,IF(#REF!="高所又は地下作業",0.1,IF(#REF!="錯綜場所作業",0.3,IF(#REF!="複雑な制約のある作業",0.4,IF(#REF!="単純な制約のある作業",0.2,0)))))))</f>
        <v>#REF!</v>
      </c>
      <c r="I4702" s="260" t="e">
        <f t="shared" si="291"/>
        <v>#REF!</v>
      </c>
      <c r="J4702" s="258" t="e">
        <f>IF(#REF!&gt;=1,IF(#REF!&gt;=1,#REF!),IF(#REF!&gt;=0,"",))</f>
        <v>#REF!</v>
      </c>
      <c r="K4702" s="241" t="e">
        <f>保全管理データ!N8152</f>
        <v>#REF!</v>
      </c>
      <c r="L4702" s="259" t="e">
        <f>IF(#REF!="","",IF(#REF!="悪環境における作業",0.2,IF(#REF!="高所又は地下作業",0.1,IF(#REF!="錯綜場所作業",0.3,IF(#REF!="複雑な制約のある作業",0.4,IF(#REF!="単純な制約のある作業",0.2,0))))))</f>
        <v>#REF!</v>
      </c>
      <c r="M4702" s="260" t="e">
        <f t="shared" si="292"/>
        <v>#REF!</v>
      </c>
    </row>
    <row r="4703" spans="2:13" s="254" customFormat="1" ht="27.75" customHeight="1" x14ac:dyDescent="0.2">
      <c r="B4703" s="536" t="s">
        <v>250</v>
      </c>
      <c r="C4703" s="537"/>
      <c r="D4703" s="265"/>
      <c r="E4703" s="224" t="s">
        <v>244</v>
      </c>
      <c r="F4703" s="258" t="e">
        <f>IF(#REF!&gt;=1,IF(#REF!&gt;=1,#REF!),IF(#REF!&gt;=0,"",))</f>
        <v>#REF!</v>
      </c>
      <c r="G4703" s="241" t="e">
        <f>保全管理データ!N8126</f>
        <v>#REF!</v>
      </c>
      <c r="H4703" s="259" t="e">
        <f>IF(#REF!="無","",IF(#REF!="","",IF(#REF!="悪環境における作業",0.2,IF(#REF!="高所又は地下作業",0.1,IF(#REF!="錯綜場所作業",0.3,IF(#REF!="複雑な制約のある作業",0.4,IF(#REF!="単純な制約のある作業",0.2,0)))))))</f>
        <v>#REF!</v>
      </c>
      <c r="I4703" s="260" t="e">
        <f t="shared" si="291"/>
        <v>#REF!</v>
      </c>
      <c r="J4703" s="258" t="e">
        <f>IF(#REF!&gt;=1,IF(#REF!&gt;=1,#REF!),IF(#REF!&gt;=0,"",))</f>
        <v>#REF!</v>
      </c>
      <c r="K4703" s="241" t="e">
        <f>保全管理データ!N8153</f>
        <v>#REF!</v>
      </c>
      <c r="L4703" s="259" t="e">
        <f>IF(#REF!="","",IF(#REF!="悪環境における作業",0.2,IF(#REF!="高所又は地下作業",0.1,IF(#REF!="錯綜場所作業",0.3,IF(#REF!="複雑な制約のある作業",0.4,IF(#REF!="単純な制約のある作業",0.2,0))))))</f>
        <v>#REF!</v>
      </c>
      <c r="M4703" s="260" t="e">
        <f t="shared" si="292"/>
        <v>#REF!</v>
      </c>
    </row>
    <row r="4704" spans="2:13" s="254" customFormat="1" ht="27.75" customHeight="1" x14ac:dyDescent="0.2">
      <c r="B4704" s="536" t="s">
        <v>251</v>
      </c>
      <c r="C4704" s="537"/>
      <c r="D4704" s="265"/>
      <c r="E4704" s="224" t="s">
        <v>242</v>
      </c>
      <c r="F4704" s="258" t="e">
        <f>IF(#REF!&gt;=1,IF(#REF!&gt;=1,#REF!),IF(#REF!&gt;=0,"",))</f>
        <v>#REF!</v>
      </c>
      <c r="G4704" s="241" t="e">
        <f>保全管理データ!N8127</f>
        <v>#REF!</v>
      </c>
      <c r="H4704" s="259" t="e">
        <f>IF(#REF!="無","",IF(#REF!="","",IF(#REF!="悪環境における作業",0.2,IF(#REF!="高所又は地下作業",0.1,IF(#REF!="錯綜場所作業",0.3,IF(#REF!="複雑な制約のある作業",0.4,IF(#REF!="単純な制約のある作業",0.2,0)))))))</f>
        <v>#REF!</v>
      </c>
      <c r="I4704" s="260" t="e">
        <f t="shared" si="291"/>
        <v>#REF!</v>
      </c>
      <c r="J4704" s="258" t="e">
        <f>IF(#REF!&gt;=1,IF(#REF!&gt;=1,#REF!),IF(#REF!&gt;=0,"",))</f>
        <v>#REF!</v>
      </c>
      <c r="K4704" s="241" t="e">
        <f>保全管理データ!N8154</f>
        <v>#REF!</v>
      </c>
      <c r="L4704" s="259" t="e">
        <f>IF(#REF!="","",IF(#REF!="悪環境における作業",0.2,IF(#REF!="高所又は地下作業",0.1,IF(#REF!="錯綜場所作業",0.3,IF(#REF!="複雑な制約のある作業",0.4,IF(#REF!="単純な制約のある作業",0.2,0))))))</f>
        <v>#REF!</v>
      </c>
      <c r="M4704" s="260" t="e">
        <f t="shared" si="292"/>
        <v>#REF!</v>
      </c>
    </row>
    <row r="4705" spans="2:13" s="254" customFormat="1" ht="27.75" customHeight="1" x14ac:dyDescent="0.2">
      <c r="B4705" s="536" t="s">
        <v>252</v>
      </c>
      <c r="C4705" s="537"/>
      <c r="D4705" s="265"/>
      <c r="E4705" s="224" t="s">
        <v>244</v>
      </c>
      <c r="F4705" s="258" t="e">
        <f>IF(#REF!&gt;=1,IF(#REF!&gt;=1,#REF!),IF(#REF!&gt;=0,"",))</f>
        <v>#REF!</v>
      </c>
      <c r="G4705" s="241" t="e">
        <f>保全管理データ!N8128</f>
        <v>#REF!</v>
      </c>
      <c r="H4705" s="259" t="e">
        <f>IF(#REF!="無","",IF(#REF!="","",IF(#REF!="悪環境における作業",0.2,IF(#REF!="高所又は地下作業",0.1,IF(#REF!="錯綜場所作業",0.3,IF(#REF!="複雑な制約のある作業",0.4,IF(#REF!="単純な制約のある作業",0.2,0)))))))</f>
        <v>#REF!</v>
      </c>
      <c r="I4705" s="260" t="e">
        <f t="shared" si="291"/>
        <v>#REF!</v>
      </c>
      <c r="J4705" s="258" t="e">
        <f>IF(#REF!&gt;=1,IF(#REF!&gt;=1,#REF!),IF(#REF!&gt;=0,"",))</f>
        <v>#REF!</v>
      </c>
      <c r="K4705" s="241" t="e">
        <f>保全管理データ!N8155</f>
        <v>#REF!</v>
      </c>
      <c r="L4705" s="259" t="e">
        <f>IF(#REF!="","",IF(#REF!="悪環境における作業",0.2,IF(#REF!="高所又は地下作業",0.1,IF(#REF!="錯綜場所作業",0.3,IF(#REF!="複雑な制約のある作業",0.4,IF(#REF!="単純な制約のある作業",0.2,0))))))</f>
        <v>#REF!</v>
      </c>
      <c r="M4705" s="260" t="e">
        <f t="shared" si="292"/>
        <v>#REF!</v>
      </c>
    </row>
    <row r="4706" spans="2:13" s="254" customFormat="1" ht="27.75" customHeight="1" x14ac:dyDescent="0.2">
      <c r="B4706" s="536" t="s">
        <v>253</v>
      </c>
      <c r="C4706" s="537"/>
      <c r="D4706" s="265"/>
      <c r="E4706" s="224" t="s">
        <v>242</v>
      </c>
      <c r="F4706" s="258" t="e">
        <f>IF(#REF!&gt;=1,IF(#REF!&gt;=1,#REF!),IF(#REF!&gt;=0,"",))</f>
        <v>#REF!</v>
      </c>
      <c r="G4706" s="241" t="e">
        <f>保全管理データ!N8129</f>
        <v>#REF!</v>
      </c>
      <c r="H4706" s="259" t="e">
        <f>IF(#REF!="無","",IF(#REF!="","",IF(#REF!="悪環境における作業",0.2,IF(#REF!="高所又は地下作業",0.1,IF(#REF!="錯綜場所作業",0.3,IF(#REF!="複雑な制約のある作業",0.4,IF(#REF!="単純な制約のある作業",0.2,0)))))))</f>
        <v>#REF!</v>
      </c>
      <c r="I4706" s="260" t="e">
        <f t="shared" si="291"/>
        <v>#REF!</v>
      </c>
      <c r="J4706" s="258" t="e">
        <f>IF(#REF!&gt;=1,IF(#REF!&gt;=1,#REF!),IF(#REF!&gt;=0,"",))</f>
        <v>#REF!</v>
      </c>
      <c r="K4706" s="241" t="e">
        <f>保全管理データ!N8156</f>
        <v>#REF!</v>
      </c>
      <c r="L4706" s="259" t="e">
        <f>IF(#REF!="","",IF(#REF!="悪環境における作業",0.2,IF(#REF!="高所又は地下作業",0.1,IF(#REF!="錯綜場所作業",0.3,IF(#REF!="複雑な制約のある作業",0.4,IF(#REF!="単純な制約のある作業",0.2,0))))))</f>
        <v>#REF!</v>
      </c>
      <c r="M4706" s="260" t="e">
        <f t="shared" si="292"/>
        <v>#REF!</v>
      </c>
    </row>
    <row r="4707" spans="2:13" s="254" customFormat="1" ht="27.75" customHeight="1" x14ac:dyDescent="0.2">
      <c r="B4707" s="536" t="s">
        <v>254</v>
      </c>
      <c r="C4707" s="537"/>
      <c r="D4707" s="265"/>
      <c r="E4707" s="224" t="s">
        <v>242</v>
      </c>
      <c r="F4707" s="258" t="e">
        <f>IF(#REF!&gt;=1,IF(#REF!&gt;=1,#REF!),IF(#REF!&gt;=0,"",))</f>
        <v>#REF!</v>
      </c>
      <c r="G4707" s="241" t="e">
        <f>保全管理データ!N8130</f>
        <v>#REF!</v>
      </c>
      <c r="H4707" s="259" t="e">
        <f>IF(#REF!="無","",IF(#REF!="","",IF(#REF!="悪環境における作業",0.2,IF(#REF!="高所又は地下作業",0.1,IF(#REF!="錯綜場所作業",0.3,IF(#REF!="複雑な制約のある作業",0.4,IF(#REF!="単純な制約のある作業",0.2,0)))))))</f>
        <v>#REF!</v>
      </c>
      <c r="I4707" s="260" t="e">
        <f t="shared" si="291"/>
        <v>#REF!</v>
      </c>
      <c r="J4707" s="258" t="e">
        <f>IF(#REF!&gt;=1,IF(#REF!&gt;=1,#REF!),IF(#REF!&gt;=0,"",))</f>
        <v>#REF!</v>
      </c>
      <c r="K4707" s="241" t="e">
        <f>保全管理データ!N8157</f>
        <v>#REF!</v>
      </c>
      <c r="L4707" s="259" t="e">
        <f>IF(#REF!="","",IF(#REF!="悪環境における作業",0.2,IF(#REF!="高所又は地下作業",0.1,IF(#REF!="錯綜場所作業",0.3,IF(#REF!="複雑な制約のある作業",0.4,IF(#REF!="単純な制約のある作業",0.2,0))))))</f>
        <v>#REF!</v>
      </c>
      <c r="M4707" s="260" t="e">
        <f t="shared" si="292"/>
        <v>#REF!</v>
      </c>
    </row>
    <row r="4708" spans="2:13" s="254" customFormat="1" ht="27.75" customHeight="1" x14ac:dyDescent="0.2">
      <c r="B4708" s="536" t="s">
        <v>255</v>
      </c>
      <c r="C4708" s="537"/>
      <c r="D4708" s="265"/>
      <c r="E4708" s="224" t="s">
        <v>245</v>
      </c>
      <c r="F4708" s="258" t="e">
        <f>IF(#REF!&gt;=1,IF(#REF!&gt;=1,#REF!),IF(#REF!&gt;=0,"",))</f>
        <v>#REF!</v>
      </c>
      <c r="G4708" s="241" t="e">
        <f>保全管理データ!N8131</f>
        <v>#REF!</v>
      </c>
      <c r="H4708" s="259" t="e">
        <f>IF(#REF!="無","",IF(#REF!="","",IF(#REF!="悪環境における作業",0.2,IF(#REF!="高所又は地下作業",0.1,IF(#REF!="錯綜場所作業",0.3,IF(#REF!="複雑な制約のある作業",0.4,IF(#REF!="単純な制約のある作業",0.2,0)))))))</f>
        <v>#REF!</v>
      </c>
      <c r="I4708" s="260" t="e">
        <f t="shared" si="291"/>
        <v>#REF!</v>
      </c>
      <c r="J4708" s="258" t="e">
        <f>IF(#REF!&gt;=1,IF(#REF!&gt;=1,#REF!),IF(#REF!&gt;=0,"",))</f>
        <v>#REF!</v>
      </c>
      <c r="K4708" s="241" t="e">
        <f>保全管理データ!N8158</f>
        <v>#REF!</v>
      </c>
      <c r="L4708" s="259" t="e">
        <f>IF(#REF!="","",IF(#REF!="悪環境における作業",0.2,IF(#REF!="高所又は地下作業",0.1,IF(#REF!="錯綜場所作業",0.3,IF(#REF!="複雑な制約のある作業",0.4,IF(#REF!="単純な制約のある作業",0.2,0))))))</f>
        <v>#REF!</v>
      </c>
      <c r="M4708" s="260" t="e">
        <f t="shared" si="292"/>
        <v>#REF!</v>
      </c>
    </row>
    <row r="4709" spans="2:13" s="254" customFormat="1" ht="27.75" customHeight="1" x14ac:dyDescent="0.2">
      <c r="B4709" s="536" t="s">
        <v>256</v>
      </c>
      <c r="C4709" s="537"/>
      <c r="D4709" s="265"/>
      <c r="E4709" s="224" t="s">
        <v>242</v>
      </c>
      <c r="F4709" s="258" t="e">
        <f>IF(#REF!&gt;=1,IF(#REF!&gt;=1,#REF!),IF(#REF!&gt;=0,"",))</f>
        <v>#REF!</v>
      </c>
      <c r="G4709" s="241" t="e">
        <f>保全管理データ!N8132</f>
        <v>#REF!</v>
      </c>
      <c r="H4709" s="259" t="e">
        <f>IF(#REF!="無","",IF(#REF!="","",IF(#REF!="悪環境における作業",0.2,IF(#REF!="高所又は地下作業",0.1,IF(#REF!="錯綜場所作業",0.3,IF(#REF!="複雑な制約のある作業",0.4,IF(#REF!="単純な制約のある作業",0.2,0)))))))</f>
        <v>#REF!</v>
      </c>
      <c r="I4709" s="260" t="e">
        <f t="shared" si="291"/>
        <v>#REF!</v>
      </c>
      <c r="J4709" s="258" t="e">
        <f>IF(#REF!&gt;=1,IF(#REF!&gt;=1,#REF!),IF(#REF!&gt;=0,"",))</f>
        <v>#REF!</v>
      </c>
      <c r="K4709" s="241" t="e">
        <f>保全管理データ!N8159</f>
        <v>#REF!</v>
      </c>
      <c r="L4709" s="259" t="e">
        <f>IF(#REF!="","",IF(#REF!="悪環境における作業",0.2,IF(#REF!="高所又は地下作業",0.1,IF(#REF!="錯綜場所作業",0.3,IF(#REF!="複雑な制約のある作業",0.4,IF(#REF!="単純な制約のある作業",0.2,0))))))</f>
        <v>#REF!</v>
      </c>
      <c r="M4709" s="260" t="e">
        <f t="shared" si="292"/>
        <v>#REF!</v>
      </c>
    </row>
    <row r="4710" spans="2:13" s="254" customFormat="1" ht="27.75" customHeight="1" x14ac:dyDescent="0.2">
      <c r="B4710" s="536" t="s">
        <v>257</v>
      </c>
      <c r="C4710" s="537"/>
      <c r="D4710" s="265"/>
      <c r="E4710" s="224" t="s">
        <v>245</v>
      </c>
      <c r="F4710" s="258" t="e">
        <f>IF(#REF!&gt;=1,IF(#REF!&gt;=1,#REF!),IF(#REF!&gt;=0,"",))</f>
        <v>#REF!</v>
      </c>
      <c r="G4710" s="241" t="e">
        <f>保全管理データ!N8133</f>
        <v>#REF!</v>
      </c>
      <c r="H4710" s="259" t="e">
        <f>IF(#REF!="無","",IF(#REF!="","",IF(#REF!="悪環境における作業",0.2,IF(#REF!="高所又は地下作業",0.1,IF(#REF!="錯綜場所作業",0.3,IF(#REF!="複雑な制約のある作業",0.4,IF(#REF!="単純な制約のある作業",0.2,0)))))))</f>
        <v>#REF!</v>
      </c>
      <c r="I4710" s="260" t="e">
        <f t="shared" si="291"/>
        <v>#REF!</v>
      </c>
      <c r="J4710" s="258" t="e">
        <f>IF(#REF!&gt;=1,IF(#REF!&gt;=1,#REF!),IF(#REF!&gt;=0,"",))</f>
        <v>#REF!</v>
      </c>
      <c r="K4710" s="241" t="e">
        <f>保全管理データ!N8160</f>
        <v>#REF!</v>
      </c>
      <c r="L4710" s="259" t="e">
        <f>IF(#REF!="","",IF(#REF!="悪環境における作業",0.2,IF(#REF!="高所又は地下作業",0.1,IF(#REF!="錯綜場所作業",0.3,IF(#REF!="複雑な制約のある作業",0.4,IF(#REF!="単純な制約のある作業",0.2,0))))))</f>
        <v>#REF!</v>
      </c>
      <c r="M4710" s="260" t="e">
        <f t="shared" si="292"/>
        <v>#REF!</v>
      </c>
    </row>
    <row r="4711" spans="2:13" s="254" customFormat="1" ht="27.75" customHeight="1" x14ac:dyDescent="0.2">
      <c r="B4711" s="536" t="s">
        <v>258</v>
      </c>
      <c r="C4711" s="537"/>
      <c r="D4711" s="265"/>
      <c r="E4711" s="224" t="s">
        <v>245</v>
      </c>
      <c r="F4711" s="258" t="e">
        <f>IF(#REF!&gt;=1,IF(#REF!&gt;=1,#REF!),IF(#REF!&gt;=0,"",))</f>
        <v>#REF!</v>
      </c>
      <c r="G4711" s="241" t="e">
        <f>保全管理データ!N8134</f>
        <v>#REF!</v>
      </c>
      <c r="H4711" s="259" t="e">
        <f>IF(#REF!="無","",IF(#REF!="","",IF(#REF!="悪環境における作業",0.2,IF(#REF!="高所又は地下作業",0.1,IF(#REF!="錯綜場所作業",0.3,IF(#REF!="複雑な制約のある作業",0.4,IF(#REF!="単純な制約のある作業",0.2,0)))))))</f>
        <v>#REF!</v>
      </c>
      <c r="I4711" s="260" t="e">
        <f t="shared" si="291"/>
        <v>#REF!</v>
      </c>
      <c r="J4711" s="258" t="e">
        <f>IF(#REF!&gt;=1,IF(#REF!&gt;=1,#REF!),IF(#REF!&gt;=0,"",))</f>
        <v>#REF!</v>
      </c>
      <c r="K4711" s="241" t="e">
        <f>保全管理データ!N8161</f>
        <v>#REF!</v>
      </c>
      <c r="L4711" s="259" t="e">
        <f>IF(#REF!="","",IF(#REF!="悪環境における作業",0.2,IF(#REF!="高所又は地下作業",0.1,IF(#REF!="錯綜場所作業",0.3,IF(#REF!="複雑な制約のある作業",0.4,IF(#REF!="単純な制約のある作業",0.2,0))))))</f>
        <v>#REF!</v>
      </c>
      <c r="M4711" s="260" t="e">
        <f t="shared" si="292"/>
        <v>#REF!</v>
      </c>
    </row>
    <row r="4712" spans="2:13" s="254" customFormat="1" ht="27.75" customHeight="1" x14ac:dyDescent="0.2">
      <c r="B4712" s="536" t="s">
        <v>259</v>
      </c>
      <c r="C4712" s="537"/>
      <c r="D4712" s="265"/>
      <c r="E4712" s="224" t="s">
        <v>245</v>
      </c>
      <c r="F4712" s="258" t="e">
        <f>IF(#REF!&gt;=1,IF(#REF!&gt;=1,#REF!),IF(#REF!&gt;=0,"",))</f>
        <v>#REF!</v>
      </c>
      <c r="G4712" s="241" t="e">
        <f>保全管理データ!N8135</f>
        <v>#REF!</v>
      </c>
      <c r="H4712" s="259" t="e">
        <f>IF(#REF!="無","",IF(#REF!="","",IF(#REF!="悪環境における作業",0.2,IF(#REF!="高所又は地下作業",0.1,IF(#REF!="錯綜場所作業",0.3,IF(#REF!="複雑な制約のある作業",0.4,IF(#REF!="単純な制約のある作業",0.2,0)))))))</f>
        <v>#REF!</v>
      </c>
      <c r="I4712" s="260" t="e">
        <f t="shared" si="291"/>
        <v>#REF!</v>
      </c>
      <c r="J4712" s="258" t="e">
        <f>IF(#REF!&gt;=1,IF(#REF!&gt;=1,#REF!),IF(#REF!&gt;=0,"",))</f>
        <v>#REF!</v>
      </c>
      <c r="K4712" s="241" t="e">
        <f>保全管理データ!N8162</f>
        <v>#REF!</v>
      </c>
      <c r="L4712" s="259" t="e">
        <f>IF(#REF!="","",IF(#REF!="悪環境における作業",0.2,IF(#REF!="高所又は地下作業",0.1,IF(#REF!="錯綜場所作業",0.3,IF(#REF!="複雑な制約のある作業",0.4,IF(#REF!="単純な制約のある作業",0.2,0))))))</f>
        <v>#REF!</v>
      </c>
      <c r="M4712" s="260" t="e">
        <f t="shared" si="292"/>
        <v>#REF!</v>
      </c>
    </row>
    <row r="4713" spans="2:13" s="254" customFormat="1" ht="27.75" customHeight="1" x14ac:dyDescent="0.2">
      <c r="B4713" s="536" t="s">
        <v>260</v>
      </c>
      <c r="C4713" s="537"/>
      <c r="D4713" s="265"/>
      <c r="E4713" s="224" t="s">
        <v>248</v>
      </c>
      <c r="F4713" s="258" t="e">
        <f>IF(#REF!&gt;=1,IF(#REF!&gt;=1,#REF!),IF(#REF!&gt;=0,"",))</f>
        <v>#REF!</v>
      </c>
      <c r="G4713" s="241" t="e">
        <f>保全管理データ!N8136</f>
        <v>#REF!</v>
      </c>
      <c r="H4713" s="259" t="e">
        <f>IF(#REF!="無","",IF(#REF!="","",IF(#REF!="悪環境における作業",0.2,IF(#REF!="高所又は地下作業",0.1,IF(#REF!="錯綜場所作業",0.3,IF(#REF!="複雑な制約のある作業",0.4,IF(#REF!="単純な制約のある作業",0.2,0)))))))</f>
        <v>#REF!</v>
      </c>
      <c r="I4713" s="260" t="e">
        <f t="shared" si="291"/>
        <v>#REF!</v>
      </c>
      <c r="J4713" s="258" t="e">
        <f>IF(#REF!&gt;=1,IF(#REF!&gt;=1,#REF!),IF(#REF!&gt;=0,"",))</f>
        <v>#REF!</v>
      </c>
      <c r="K4713" s="241" t="e">
        <f>保全管理データ!N8163</f>
        <v>#REF!</v>
      </c>
      <c r="L4713" s="259" t="e">
        <f>IF(#REF!="","",IF(#REF!="悪環境における作業",0.2,IF(#REF!="高所又は地下作業",0.1,IF(#REF!="錯綜場所作業",0.3,IF(#REF!="複雑な制約のある作業",0.4,IF(#REF!="単純な制約のある作業",0.2,0))))))</f>
        <v>#REF!</v>
      </c>
      <c r="M4713" s="260" t="e">
        <f t="shared" si="292"/>
        <v>#REF!</v>
      </c>
    </row>
    <row r="4714" spans="2:13" s="254" customFormat="1" ht="27.75" customHeight="1" x14ac:dyDescent="0.2">
      <c r="B4714" s="536" t="s">
        <v>261</v>
      </c>
      <c r="C4714" s="537"/>
      <c r="D4714" s="265"/>
      <c r="E4714" s="224" t="s">
        <v>247</v>
      </c>
      <c r="F4714" s="258" t="e">
        <f>IF(#REF!&gt;=1,IF(#REF!&gt;=1,#REF!),IF(#REF!&gt;=0,"",))</f>
        <v>#REF!</v>
      </c>
      <c r="G4714" s="241" t="e">
        <f>保全管理データ!N8137</f>
        <v>#REF!</v>
      </c>
      <c r="H4714" s="259" t="e">
        <f>IF(#REF!="無","",IF(#REF!="","",IF(#REF!="悪環境における作業",0.2,IF(#REF!="高所又は地下作業",0.1,IF(#REF!="錯綜場所作業",0.3,IF(#REF!="複雑な制約のある作業",0.4,IF(#REF!="単純な制約のある作業",0.2,0)))))))</f>
        <v>#REF!</v>
      </c>
      <c r="I4714" s="260" t="e">
        <f t="shared" si="291"/>
        <v>#REF!</v>
      </c>
      <c r="J4714" s="258" t="e">
        <f>IF(#REF!&gt;=1,IF(#REF!&gt;=1,#REF!),IF(#REF!&gt;=0,"",))</f>
        <v>#REF!</v>
      </c>
      <c r="K4714" s="241" t="e">
        <f>保全管理データ!N8164</f>
        <v>#REF!</v>
      </c>
      <c r="L4714" s="259" t="e">
        <f>IF(#REF!="","",IF(#REF!="悪環境における作業",0.2,IF(#REF!="高所又は地下作業",0.1,IF(#REF!="錯綜場所作業",0.3,IF(#REF!="複雑な制約のある作業",0.4,IF(#REF!="単純な制約のある作業",0.2,0))))))</f>
        <v>#REF!</v>
      </c>
      <c r="M4714" s="260" t="e">
        <f t="shared" si="292"/>
        <v>#REF!</v>
      </c>
    </row>
    <row r="4715" spans="2:13" s="254" customFormat="1" ht="27.75" customHeight="1" x14ac:dyDescent="0.2">
      <c r="B4715" s="536" t="s">
        <v>262</v>
      </c>
      <c r="C4715" s="537"/>
      <c r="D4715" s="265"/>
      <c r="E4715" s="224" t="s">
        <v>245</v>
      </c>
      <c r="F4715" s="258" t="e">
        <f>IF(#REF!&gt;=1,IF(#REF!&gt;=1,#REF!),IF(#REF!&gt;=0,"",))</f>
        <v>#REF!</v>
      </c>
      <c r="G4715" s="241" t="e">
        <f>保全管理データ!N8138</f>
        <v>#REF!</v>
      </c>
      <c r="H4715" s="259" t="e">
        <f>IF(#REF!="無","",IF(#REF!="","",IF(#REF!="悪環境における作業",0.2,IF(#REF!="高所又は地下作業",0.1,IF(#REF!="錯綜場所作業",0.3,IF(#REF!="複雑な制約のある作業",0.4,IF(#REF!="単純な制約のある作業",0.2,0)))))))</f>
        <v>#REF!</v>
      </c>
      <c r="I4715" s="260" t="e">
        <f t="shared" si="291"/>
        <v>#REF!</v>
      </c>
      <c r="J4715" s="258" t="e">
        <f>IF(#REF!&gt;=1,IF(#REF!&gt;=1,#REF!),IF(#REF!&gt;=0,"",))</f>
        <v>#REF!</v>
      </c>
      <c r="K4715" s="241" t="e">
        <f>保全管理データ!N8165</f>
        <v>#REF!</v>
      </c>
      <c r="L4715" s="259" t="e">
        <f>IF(#REF!="","",IF(#REF!="悪環境における作業",0.2,IF(#REF!="高所又は地下作業",0.1,IF(#REF!="錯綜場所作業",0.3,IF(#REF!="複雑な制約のある作業",0.4,IF(#REF!="単純な制約のある作業",0.2,0))))))</f>
        <v>#REF!</v>
      </c>
      <c r="M4715" s="260" t="e">
        <f t="shared" si="292"/>
        <v>#REF!</v>
      </c>
    </row>
    <row r="4716" spans="2:13" s="254" customFormat="1" ht="27.75" customHeight="1" x14ac:dyDescent="0.2">
      <c r="B4716" s="536" t="s">
        <v>263</v>
      </c>
      <c r="C4716" s="537"/>
      <c r="D4716" s="265"/>
      <c r="E4716" s="224" t="s">
        <v>245</v>
      </c>
      <c r="F4716" s="258" t="e">
        <f>IF(#REF!&gt;=1,IF(#REF!&gt;=1,#REF!),IF(#REF!&gt;=0,"",))</f>
        <v>#REF!</v>
      </c>
      <c r="G4716" s="241" t="e">
        <f>保全管理データ!N8139</f>
        <v>#REF!</v>
      </c>
      <c r="H4716" s="259" t="e">
        <f>IF(#REF!="無","",IF(#REF!="","",IF(#REF!="悪環境における作業",0.2,IF(#REF!="高所又は地下作業",0.1,IF(#REF!="錯綜場所作業",0.3,IF(#REF!="複雑な制約のある作業",0.4,IF(#REF!="単純な制約のある作業",0.2,0)))))))</f>
        <v>#REF!</v>
      </c>
      <c r="I4716" s="260" t="e">
        <f t="shared" si="291"/>
        <v>#REF!</v>
      </c>
      <c r="J4716" s="258" t="e">
        <f>IF(#REF!&gt;=1,IF(#REF!&gt;=1,#REF!),IF(#REF!&gt;=0,"",))</f>
        <v>#REF!</v>
      </c>
      <c r="K4716" s="241" t="e">
        <f>保全管理データ!N8166</f>
        <v>#REF!</v>
      </c>
      <c r="L4716" s="259" t="e">
        <f>IF(#REF!="","",IF(#REF!="悪環境における作業",0.2,IF(#REF!="高所又は地下作業",0.1,IF(#REF!="錯綜場所作業",0.3,IF(#REF!="複雑な制約のある作業",0.4,IF(#REF!="単純な制約のある作業",0.2,0))))))</f>
        <v>#REF!</v>
      </c>
      <c r="M4716" s="260" t="e">
        <f t="shared" si="292"/>
        <v>#REF!</v>
      </c>
    </row>
    <row r="4717" spans="2:13" s="254" customFormat="1" ht="27.75" customHeight="1" x14ac:dyDescent="0.2">
      <c r="B4717" s="536" t="s">
        <v>264</v>
      </c>
      <c r="C4717" s="537"/>
      <c r="D4717" s="265"/>
      <c r="E4717" s="224" t="s">
        <v>245</v>
      </c>
      <c r="F4717" s="258" t="e">
        <f>IF(#REF!&gt;=1,IF(#REF!&gt;=1,#REF!),IF(#REF!&gt;=0,"",))</f>
        <v>#REF!</v>
      </c>
      <c r="G4717" s="241" t="e">
        <f>保全管理データ!N8140</f>
        <v>#REF!</v>
      </c>
      <c r="H4717" s="259" t="e">
        <f>IF(#REF!="無","",IF(#REF!="","",IF(#REF!="悪環境における作業",0.2,IF(#REF!="高所又は地下作業",0.1,IF(#REF!="錯綜場所作業",0.3,IF(#REF!="複雑な制約のある作業",0.4,IF(#REF!="単純な制約のある作業",0.2,0)))))))</f>
        <v>#REF!</v>
      </c>
      <c r="I4717" s="260" t="e">
        <f t="shared" si="291"/>
        <v>#REF!</v>
      </c>
      <c r="J4717" s="258" t="e">
        <f>IF(#REF!&gt;=1,IF(#REF!&gt;=1,#REF!),IF(#REF!&gt;=0,"",))</f>
        <v>#REF!</v>
      </c>
      <c r="K4717" s="241" t="e">
        <f>保全管理データ!N8167</f>
        <v>#REF!</v>
      </c>
      <c r="L4717" s="259" t="e">
        <f>IF(#REF!="","",IF(#REF!="悪環境における作業",0.2,IF(#REF!="高所又は地下作業",0.1,IF(#REF!="錯綜場所作業",0.3,IF(#REF!="複雑な制約のある作業",0.4,IF(#REF!="単純な制約のある作業",0.2,0))))))</f>
        <v>#REF!</v>
      </c>
      <c r="M4717" s="260" t="e">
        <f t="shared" si="292"/>
        <v>#REF!</v>
      </c>
    </row>
    <row r="4718" spans="2:13" s="254" customFormat="1" ht="27.75" customHeight="1" x14ac:dyDescent="0.2">
      <c r="B4718" s="536" t="s">
        <v>265</v>
      </c>
      <c r="C4718" s="537"/>
      <c r="D4718" s="265"/>
      <c r="E4718" s="224" t="s">
        <v>245</v>
      </c>
      <c r="F4718" s="258" t="e">
        <f>IF(#REF!&gt;=1,IF(#REF!&gt;=1,#REF!),IF(#REF!&gt;=0,"",))</f>
        <v>#REF!</v>
      </c>
      <c r="G4718" s="241" t="e">
        <f>保全管理データ!N8141</f>
        <v>#REF!</v>
      </c>
      <c r="H4718" s="259" t="e">
        <f>IF(#REF!="無","",IF(#REF!="","",IF(#REF!="悪環境における作業",0.2,IF(#REF!="高所又は地下作業",0.1,IF(#REF!="錯綜場所作業",0.3,IF(#REF!="複雑な制約のある作業",0.4,IF(#REF!="単純な制約のある作業",0.2,0)))))))</f>
        <v>#REF!</v>
      </c>
      <c r="I4718" s="260" t="e">
        <f t="shared" si="291"/>
        <v>#REF!</v>
      </c>
      <c r="J4718" s="258" t="e">
        <f>IF(#REF!&gt;=1,IF(#REF!&gt;=1,#REF!),IF(#REF!&gt;=0,"",))</f>
        <v>#REF!</v>
      </c>
      <c r="K4718" s="241" t="e">
        <f>保全管理データ!N8168</f>
        <v>#REF!</v>
      </c>
      <c r="L4718" s="259" t="e">
        <f>IF(#REF!="","",IF(#REF!="悪環境における作業",0.2,IF(#REF!="高所又は地下作業",0.1,IF(#REF!="錯綜場所作業",0.3,IF(#REF!="複雑な制約のある作業",0.4,IF(#REF!="単純な制約のある作業",0.2,0))))))</f>
        <v>#REF!</v>
      </c>
      <c r="M4718" s="260" t="e">
        <f t="shared" si="292"/>
        <v>#REF!</v>
      </c>
    </row>
    <row r="4719" spans="2:13" s="254" customFormat="1" ht="27.75" customHeight="1" x14ac:dyDescent="0.2">
      <c r="B4719" s="536" t="s">
        <v>266</v>
      </c>
      <c r="C4719" s="537"/>
      <c r="D4719" s="265"/>
      <c r="E4719" s="224" t="s">
        <v>245</v>
      </c>
      <c r="F4719" s="258" t="e">
        <f>IF(#REF!&gt;=1,IF(#REF!&gt;=1,#REF!),IF(#REF!&gt;=0,"",))</f>
        <v>#REF!</v>
      </c>
      <c r="G4719" s="241" t="e">
        <f>保全管理データ!N8142</f>
        <v>#REF!</v>
      </c>
      <c r="H4719" s="259" t="e">
        <f>IF(#REF!="無","",IF(#REF!="","",IF(#REF!="悪環境における作業",0.2,IF(#REF!="高所又は地下作業",0.1,IF(#REF!="錯綜場所作業",0.3,IF(#REF!="複雑な制約のある作業",0.4,IF(#REF!="単純な制約のある作業",0.2,0)))))))</f>
        <v>#REF!</v>
      </c>
      <c r="I4719" s="260" t="e">
        <f t="shared" si="291"/>
        <v>#REF!</v>
      </c>
      <c r="J4719" s="258" t="e">
        <f>IF(#REF!&gt;=1,IF(#REF!&gt;=1,#REF!),IF(#REF!&gt;=0,"",))</f>
        <v>#REF!</v>
      </c>
      <c r="K4719" s="241" t="e">
        <f>保全管理データ!N8169</f>
        <v>#REF!</v>
      </c>
      <c r="L4719" s="259" t="e">
        <f>IF(#REF!="","",IF(#REF!="悪環境における作業",0.2,IF(#REF!="高所又は地下作業",0.1,IF(#REF!="錯綜場所作業",0.3,IF(#REF!="複雑な制約のある作業",0.4,IF(#REF!="単純な制約のある作業",0.2,0))))))</f>
        <v>#REF!</v>
      </c>
      <c r="M4719" s="260" t="e">
        <f t="shared" si="292"/>
        <v>#REF!</v>
      </c>
    </row>
    <row r="4720" spans="2:13" s="254" customFormat="1" ht="27.75" customHeight="1" x14ac:dyDescent="0.2">
      <c r="B4720" s="536" t="s">
        <v>81</v>
      </c>
      <c r="C4720" s="537"/>
      <c r="D4720" s="265"/>
      <c r="E4720" s="224" t="s">
        <v>245</v>
      </c>
      <c r="F4720" s="258" t="e">
        <f>IF(#REF!&gt;=1,IF(#REF!&gt;=1,#REF!),IF(#REF!&gt;=0,"",))</f>
        <v>#REF!</v>
      </c>
      <c r="G4720" s="241" t="e">
        <f>保全管理データ!N8143</f>
        <v>#REF!</v>
      </c>
      <c r="H4720" s="259" t="e">
        <f>IF(#REF!="無","",IF(#REF!="","",IF(#REF!="悪環境における作業",0.2,IF(#REF!="高所又は地下作業",0.1,IF(#REF!="錯綜場所作業",0.3,IF(#REF!="複雑な制約のある作業",0.4,IF(#REF!="単純な制約のある作業",0.2,0)))))))</f>
        <v>#REF!</v>
      </c>
      <c r="I4720" s="260" t="e">
        <f t="shared" si="291"/>
        <v>#REF!</v>
      </c>
      <c r="J4720" s="258" t="e">
        <f>IF(#REF!&gt;=1,IF(#REF!&gt;=1,#REF!),IF(#REF!&gt;=0,"",))</f>
        <v>#REF!</v>
      </c>
      <c r="K4720" s="241" t="e">
        <f>保全管理データ!N8170</f>
        <v>#REF!</v>
      </c>
      <c r="L4720" s="259" t="e">
        <f>IF(#REF!="","",IF(#REF!="悪環境における作業",0.2,IF(#REF!="高所又は地下作業",0.1,IF(#REF!="錯綜場所作業",0.3,IF(#REF!="複雑な制約のある作業",0.4,IF(#REF!="単純な制約のある作業",0.2,0))))))</f>
        <v>#REF!</v>
      </c>
      <c r="M4720" s="260" t="e">
        <f t="shared" si="292"/>
        <v>#REF!</v>
      </c>
    </row>
    <row r="4721" spans="2:13" s="254" customFormat="1" ht="27.75" customHeight="1" x14ac:dyDescent="0.2">
      <c r="B4721" s="536" t="s">
        <v>267</v>
      </c>
      <c r="C4721" s="537"/>
      <c r="D4721" s="265"/>
      <c r="E4721" s="224" t="s">
        <v>247</v>
      </c>
      <c r="F4721" s="258" t="e">
        <f>IF(#REF!&gt;=1,IF(#REF!&gt;=1,#REF!),IF(#REF!&gt;=0,"",))</f>
        <v>#REF!</v>
      </c>
      <c r="G4721" s="241" t="e">
        <f>保全管理データ!N8144</f>
        <v>#REF!</v>
      </c>
      <c r="H4721" s="259" t="e">
        <f>IF(#REF!="無","",IF(#REF!="","",IF(#REF!="悪環境における作業",0.2,IF(#REF!="高所又は地下作業",0.1,IF(#REF!="錯綜場所作業",0.3,IF(#REF!="複雑な制約のある作業",0.4,IF(#REF!="単純な制約のある作業",0.2,0)))))))</f>
        <v>#REF!</v>
      </c>
      <c r="I4721" s="260" t="e">
        <f t="shared" si="291"/>
        <v>#REF!</v>
      </c>
      <c r="J4721" s="258" t="e">
        <f>IF(#REF!&gt;=1,IF(#REF!&gt;=1,#REF!),IF(#REF!&gt;=0,"",))</f>
        <v>#REF!</v>
      </c>
      <c r="K4721" s="241" t="e">
        <f>保全管理データ!N8171</f>
        <v>#REF!</v>
      </c>
      <c r="L4721" s="259" t="e">
        <f>IF(#REF!="","",IF(#REF!="悪環境における作業",0.2,IF(#REF!="高所又は地下作業",0.1,IF(#REF!="錯綜場所作業",0.3,IF(#REF!="複雑な制約のある作業",0.4,IF(#REF!="単純な制約のある作業",0.2,0))))))</f>
        <v>#REF!</v>
      </c>
      <c r="M4721" s="260" t="e">
        <f t="shared" si="292"/>
        <v>#REF!</v>
      </c>
    </row>
    <row r="4722" spans="2:13" s="254" customFormat="1" ht="27.75" customHeight="1" x14ac:dyDescent="0.2">
      <c r="B4722" s="536" t="s">
        <v>268</v>
      </c>
      <c r="C4722" s="537"/>
      <c r="D4722" s="265"/>
      <c r="E4722" s="224" t="s">
        <v>246</v>
      </c>
      <c r="F4722" s="258" t="e">
        <f>IF(#REF!&gt;=1,IF(#REF!&gt;=1,#REF!),IF(#REF!&gt;=0,"",))</f>
        <v>#REF!</v>
      </c>
      <c r="G4722" s="241" t="e">
        <f>保全管理データ!N8145</f>
        <v>#REF!</v>
      </c>
      <c r="H4722" s="259" t="e">
        <f>IF(#REF!="無","",IF(#REF!="","",IF(#REF!="悪環境における作業",0.2,IF(#REF!="高所又は地下作業",0.1,IF(#REF!="錯綜場所作業",0.3,IF(#REF!="複雑な制約のある作業",0.4,IF(#REF!="単純な制約のある作業",0.2,0)))))))</f>
        <v>#REF!</v>
      </c>
      <c r="I4722" s="260" t="e">
        <f t="shared" si="291"/>
        <v>#REF!</v>
      </c>
      <c r="J4722" s="258" t="e">
        <f>IF(#REF!&gt;=1,IF(#REF!&gt;=1,#REF!),IF(#REF!&gt;=0,"",))</f>
        <v>#REF!</v>
      </c>
      <c r="K4722" s="241" t="e">
        <f>保全管理データ!N8172</f>
        <v>#REF!</v>
      </c>
      <c r="L4722" s="259" t="e">
        <f>IF(#REF!="","",IF(#REF!="悪環境における作業",0.2,IF(#REF!="高所又は地下作業",0.1,IF(#REF!="錯綜場所作業",0.3,IF(#REF!="複雑な制約のある作業",0.4,IF(#REF!="単純な制約のある作業",0.2,0))))))</f>
        <v>#REF!</v>
      </c>
      <c r="M4722" s="260" t="e">
        <f t="shared" si="292"/>
        <v>#REF!</v>
      </c>
    </row>
    <row r="4723" spans="2:13" s="254" customFormat="1" ht="27.75" customHeight="1" thickBot="1" x14ac:dyDescent="0.25">
      <c r="B4723" s="538" t="s">
        <v>269</v>
      </c>
      <c r="C4723" s="539"/>
      <c r="D4723" s="266"/>
      <c r="E4723" s="252" t="s">
        <v>245</v>
      </c>
      <c r="F4723" s="261" t="e">
        <f>IF(#REF!&gt;=1,IF(#REF!&gt;=1,#REF!),IF(#REF!&gt;=0,"",))</f>
        <v>#REF!</v>
      </c>
      <c r="G4723" s="245" t="e">
        <f>保全管理データ!N8146</f>
        <v>#REF!</v>
      </c>
      <c r="H4723" s="259" t="e">
        <f>IF(#REF!="無","",IF(#REF!="","",IF(#REF!="悪環境における作業",0.2,IF(#REF!="高所又は地下作業",0.1,IF(#REF!="錯綜場所作業",0.3,IF(#REF!="複雑な制約のある作業",0.4,IF(#REF!="単純な制約のある作業",0.2,0)))))))</f>
        <v>#REF!</v>
      </c>
      <c r="I4723" s="260" t="e">
        <f t="shared" si="291"/>
        <v>#REF!</v>
      </c>
      <c r="J4723" s="261" t="e">
        <f>IF(#REF!&gt;=1,IF(#REF!&gt;=1,#REF!),IF(#REF!&gt;=0,"",))</f>
        <v>#REF!</v>
      </c>
      <c r="K4723" s="245" t="e">
        <f>保全管理データ!N8173</f>
        <v>#REF!</v>
      </c>
      <c r="L4723" s="262" t="e">
        <f>IF(#REF!="","",IF(#REF!="悪環境における作業",0.2,IF(#REF!="高所又は地下作業",0.1,IF(#REF!="錯綜場所作業",0.3,IF(#REF!="複雑な制約のある作業",0.4,IF(#REF!="単純な制約のある作業",0.2,0))))))</f>
        <v>#REF!</v>
      </c>
      <c r="M4723" s="260" t="e">
        <f t="shared" si="292"/>
        <v>#REF!</v>
      </c>
    </row>
    <row r="4724" spans="2:13" s="254" customFormat="1" ht="27.75" customHeight="1" thickBot="1" x14ac:dyDescent="0.25">
      <c r="B4724" s="532" t="s">
        <v>190</v>
      </c>
      <c r="C4724" s="532"/>
      <c r="D4724" s="532"/>
      <c r="E4724" s="532"/>
      <c r="F4724" s="533" t="e">
        <f>SUM(I4700:I4723)</f>
        <v>#REF!</v>
      </c>
      <c r="G4724" s="534"/>
      <c r="H4724" s="534"/>
      <c r="I4724" s="535"/>
      <c r="J4724" s="533" t="e">
        <f>IF(SUM(J4700:J4723)=0,"0.00",SUM(M4700:M4723))</f>
        <v>#REF!</v>
      </c>
      <c r="K4724" s="534"/>
      <c r="L4724" s="534"/>
      <c r="M4724" s="535"/>
    </row>
    <row r="4725" spans="2:13" s="254" customFormat="1" ht="27.75" customHeight="1" thickBot="1" x14ac:dyDescent="0.25">
      <c r="B4725" s="532" t="s">
        <v>97</v>
      </c>
      <c r="C4725" s="532"/>
      <c r="D4725" s="532"/>
      <c r="E4725" s="532"/>
      <c r="F4725" s="533" t="e">
        <f>IF(#REF!="５年以下","0",IF(#REF!="５年～１０年",0.1,IF(#REF!="１０年以上",0.15)))</f>
        <v>#REF!</v>
      </c>
      <c r="G4725" s="534"/>
      <c r="H4725" s="534"/>
      <c r="I4725" s="534"/>
      <c r="J4725" s="534"/>
      <c r="K4725" s="534"/>
      <c r="L4725" s="534"/>
      <c r="M4725" s="535"/>
    </row>
    <row r="4726" spans="2:13" s="254" customFormat="1" ht="27.75" customHeight="1" thickBot="1" x14ac:dyDescent="0.25">
      <c r="B4726" s="533" t="s">
        <v>273</v>
      </c>
      <c r="C4726" s="534"/>
      <c r="D4726" s="534"/>
      <c r="E4726" s="535"/>
      <c r="F4726" s="533" t="e">
        <f>F4724*(1+F4725)</f>
        <v>#REF!</v>
      </c>
      <c r="G4726" s="534"/>
      <c r="H4726" s="534"/>
      <c r="I4726" s="534"/>
      <c r="J4726" s="533" t="e">
        <f>J4724*(1+F4725)</f>
        <v>#REF!</v>
      </c>
      <c r="K4726" s="534"/>
      <c r="L4726" s="534"/>
      <c r="M4726" s="535"/>
    </row>
    <row r="4727" spans="2:13" s="254" customFormat="1" ht="27.75" customHeight="1" thickBot="1" x14ac:dyDescent="0.25">
      <c r="B4727" s="532" t="s">
        <v>191</v>
      </c>
      <c r="C4727" s="532"/>
      <c r="D4727" s="532"/>
      <c r="E4727" s="532"/>
      <c r="F4727" s="533" t="e">
        <f>#REF!*(#REF!*#REF!+#REF!*#REF!)</f>
        <v>#REF!</v>
      </c>
      <c r="G4727" s="534"/>
      <c r="H4727" s="535"/>
      <c r="I4727" s="532" t="e">
        <f>#REF!</f>
        <v>#REF!</v>
      </c>
      <c r="J4727" s="533"/>
      <c r="K4727" s="263" t="s">
        <v>230</v>
      </c>
      <c r="L4727" s="535" t="e">
        <f>B4698</f>
        <v>#REF!</v>
      </c>
      <c r="M4727" s="532"/>
    </row>
    <row r="4728" spans="2:13" s="254" customFormat="1" ht="45" customHeight="1" thickBot="1" x14ac:dyDescent="0.25">
      <c r="B4728" s="253"/>
      <c r="C4728" s="253"/>
      <c r="D4728" s="253"/>
      <c r="E4728" s="253"/>
      <c r="F4728" s="253"/>
      <c r="G4728" s="253"/>
      <c r="H4728" s="253"/>
      <c r="I4728" s="253"/>
      <c r="J4728" s="253"/>
      <c r="K4728" s="253"/>
      <c r="L4728" s="253"/>
      <c r="M4728" s="253"/>
    </row>
    <row r="4729" spans="2:13" s="254" customFormat="1" ht="27.75" customHeight="1" thickBot="1" x14ac:dyDescent="0.25">
      <c r="B4729" s="542" t="s">
        <v>128</v>
      </c>
      <c r="C4729" s="543"/>
      <c r="D4729" s="543"/>
      <c r="E4729" s="544"/>
      <c r="F4729" s="253"/>
      <c r="G4729" s="253"/>
      <c r="H4729" s="253"/>
      <c r="I4729" s="253"/>
      <c r="J4729" s="253"/>
      <c r="K4729" s="253"/>
      <c r="L4729" s="253"/>
      <c r="M4729" s="253"/>
    </row>
    <row r="4730" spans="2:13" s="254" customFormat="1" ht="27.75" customHeight="1" x14ac:dyDescent="0.2">
      <c r="B4730" s="545" t="e">
        <f>#REF!</f>
        <v>#REF!</v>
      </c>
      <c r="C4730" s="546"/>
      <c r="D4730" s="547"/>
      <c r="E4730" s="548"/>
      <c r="F4730" s="552" t="s">
        <v>240</v>
      </c>
      <c r="G4730" s="553"/>
      <c r="H4730" s="553"/>
      <c r="I4730" s="554"/>
      <c r="J4730" s="552" t="s">
        <v>239</v>
      </c>
      <c r="K4730" s="553"/>
      <c r="L4730" s="553"/>
      <c r="M4730" s="554"/>
    </row>
    <row r="4731" spans="2:13" s="254" customFormat="1" ht="27.75" customHeight="1" thickBot="1" x14ac:dyDescent="0.25">
      <c r="B4731" s="549"/>
      <c r="C4731" s="550"/>
      <c r="D4731" s="550"/>
      <c r="E4731" s="551"/>
      <c r="F4731" s="255" t="s">
        <v>149</v>
      </c>
      <c r="G4731" s="256" t="s">
        <v>151</v>
      </c>
      <c r="H4731" s="256" t="s">
        <v>96</v>
      </c>
      <c r="I4731" s="257" t="s">
        <v>150</v>
      </c>
      <c r="J4731" s="255" t="s">
        <v>149</v>
      </c>
      <c r="K4731" s="256" t="s">
        <v>151</v>
      </c>
      <c r="L4731" s="256" t="s">
        <v>96</v>
      </c>
      <c r="M4731" s="257" t="s">
        <v>150</v>
      </c>
    </row>
    <row r="4732" spans="2:13" s="254" customFormat="1" ht="27.75" customHeight="1" thickTop="1" x14ac:dyDescent="0.2">
      <c r="B4732" s="540" t="s">
        <v>241</v>
      </c>
      <c r="C4732" s="541"/>
      <c r="D4732" s="264"/>
      <c r="E4732" s="237" t="s">
        <v>242</v>
      </c>
      <c r="F4732" s="258" t="e">
        <f>IF(#REF!&gt;=1,IF(#REF!&gt;=1,#REF!),IF(#REF!&gt;=0,"",))</f>
        <v>#REF!</v>
      </c>
      <c r="G4732" s="241" t="e">
        <f>保全管理データ!N8179</f>
        <v>#REF!</v>
      </c>
      <c r="H4732" s="259" t="e">
        <f>IF(#REF!="無","",IF(#REF!="","",IF(#REF!="悪環境における作業",0.2,IF(#REF!="高所又は地下作業",0.1,IF(#REF!="錯綜場所作業",0.3,IF(#REF!="複雑な制約のある作業",0.4,IF(#REF!="単純な制約のある作業",0.2,0)))))))</f>
        <v>#REF!</v>
      </c>
      <c r="I4732" s="260" t="e">
        <f>IF(F4732="","",F4732*G4732*(1+IF(H4732="",0,H4732)))</f>
        <v>#REF!</v>
      </c>
      <c r="J4732" s="258" t="e">
        <f>IF(#REF!&gt;=1,IF(#REF!&gt;=1,#REF!),IF(#REF!&gt;=0,"",))</f>
        <v>#REF!</v>
      </c>
      <c r="K4732" s="241" t="e">
        <f>保全管理データ!N8206</f>
        <v>#REF!</v>
      </c>
      <c r="L4732" s="259" t="e">
        <f>IF(#REF!="","",IF(#REF!="悪環境における作業",0.2,IF(#REF!="高所又は地下作業",0.1,IF(#REF!="錯綜場所作業",0.3,IF(#REF!="複雑な制約のある作業",0.4,IF(#REF!="単純な制約のある作業",0.2,0))))))</f>
        <v>#REF!</v>
      </c>
      <c r="M4732" s="260" t="e">
        <f>IF(J4732="","",J4732*K4732*(1+IF(L4732="",0,L4732)))</f>
        <v>#REF!</v>
      </c>
    </row>
    <row r="4733" spans="2:13" s="254" customFormat="1" ht="27.75" customHeight="1" x14ac:dyDescent="0.2">
      <c r="B4733" s="536" t="s">
        <v>243</v>
      </c>
      <c r="C4733" s="537"/>
      <c r="D4733" s="265"/>
      <c r="E4733" s="224" t="s">
        <v>242</v>
      </c>
      <c r="F4733" s="258" t="e">
        <f>IF(#REF!&gt;=1,IF(#REF!&gt;=1,#REF!),IF(#REF!&gt;=0,"",))</f>
        <v>#REF!</v>
      </c>
      <c r="G4733" s="241" t="e">
        <f>保全管理データ!N8180</f>
        <v>#REF!</v>
      </c>
      <c r="H4733" s="259" t="e">
        <f>IF(#REF!="無","",IF(#REF!="","",IF(#REF!="悪環境における作業",0.2,IF(#REF!="高所又は地下作業",0.1,IF(#REF!="錯綜場所作業",0.3,IF(#REF!="複雑な制約のある作業",0.4,IF(#REF!="単純な制約のある作業",0.2,0)))))))</f>
        <v>#REF!</v>
      </c>
      <c r="I4733" s="260" t="e">
        <f t="shared" ref="I4733:I4755" si="293">IF(F4733="","",F4733*G4733*(1+IF(H4733="",0,H4733)))</f>
        <v>#REF!</v>
      </c>
      <c r="J4733" s="258" t="e">
        <f>IF(#REF!&gt;=1,IF(#REF!&gt;=1,#REF!),IF(#REF!&gt;=0,"",))</f>
        <v>#REF!</v>
      </c>
      <c r="K4733" s="241" t="e">
        <f>保全管理データ!N8207</f>
        <v>#REF!</v>
      </c>
      <c r="L4733" s="259" t="e">
        <f>IF(#REF!="","",IF(#REF!="悪環境における作業",0.2,IF(#REF!="高所又は地下作業",0.1,IF(#REF!="錯綜場所作業",0.3,IF(#REF!="複雑な制約のある作業",0.4,IF(#REF!="単純な制約のある作業",0.2,0))))))</f>
        <v>#REF!</v>
      </c>
      <c r="M4733" s="260" t="e">
        <f t="shared" ref="M4733:M4755" si="294">IF(J4733="","",J4733*K4733*(1+IF(L4733="",0,L4733)))</f>
        <v>#REF!</v>
      </c>
    </row>
    <row r="4734" spans="2:13" s="254" customFormat="1" ht="27.75" customHeight="1" x14ac:dyDescent="0.2">
      <c r="B4734" s="536" t="s">
        <v>249</v>
      </c>
      <c r="C4734" s="537"/>
      <c r="D4734" s="265"/>
      <c r="E4734" s="224" t="s">
        <v>244</v>
      </c>
      <c r="F4734" s="258" t="e">
        <f>IF(#REF!&gt;=1,IF(#REF!&gt;=1,#REF!),IF(#REF!&gt;=0,"",))</f>
        <v>#REF!</v>
      </c>
      <c r="G4734" s="241" t="e">
        <f>保全管理データ!N8181</f>
        <v>#REF!</v>
      </c>
      <c r="H4734" s="259" t="e">
        <f>IF(#REF!="無","",IF(#REF!="","",IF(#REF!="悪環境における作業",0.2,IF(#REF!="高所又は地下作業",0.1,IF(#REF!="錯綜場所作業",0.3,IF(#REF!="複雑な制約のある作業",0.4,IF(#REF!="単純な制約のある作業",0.2,0)))))))</f>
        <v>#REF!</v>
      </c>
      <c r="I4734" s="260" t="e">
        <f t="shared" si="293"/>
        <v>#REF!</v>
      </c>
      <c r="J4734" s="258" t="e">
        <f>IF(#REF!&gt;=1,IF(#REF!&gt;=1,#REF!),IF(#REF!&gt;=0,"",))</f>
        <v>#REF!</v>
      </c>
      <c r="K4734" s="241" t="e">
        <f>保全管理データ!N8208</f>
        <v>#REF!</v>
      </c>
      <c r="L4734" s="259" t="e">
        <f>IF(#REF!="","",IF(#REF!="悪環境における作業",0.2,IF(#REF!="高所又は地下作業",0.1,IF(#REF!="錯綜場所作業",0.3,IF(#REF!="複雑な制約のある作業",0.4,IF(#REF!="単純な制約のある作業",0.2,0))))))</f>
        <v>#REF!</v>
      </c>
      <c r="M4734" s="260" t="e">
        <f t="shared" si="294"/>
        <v>#REF!</v>
      </c>
    </row>
    <row r="4735" spans="2:13" s="254" customFormat="1" ht="27.75" customHeight="1" x14ac:dyDescent="0.2">
      <c r="B4735" s="536" t="s">
        <v>250</v>
      </c>
      <c r="C4735" s="537"/>
      <c r="D4735" s="265"/>
      <c r="E4735" s="224" t="s">
        <v>244</v>
      </c>
      <c r="F4735" s="258" t="e">
        <f>IF(#REF!&gt;=1,IF(#REF!&gt;=1,#REF!),IF(#REF!&gt;=0,"",))</f>
        <v>#REF!</v>
      </c>
      <c r="G4735" s="241" t="e">
        <f>保全管理データ!N8182</f>
        <v>#REF!</v>
      </c>
      <c r="H4735" s="259" t="e">
        <f>IF(#REF!="無","",IF(#REF!="","",IF(#REF!="悪環境における作業",0.2,IF(#REF!="高所又は地下作業",0.1,IF(#REF!="錯綜場所作業",0.3,IF(#REF!="複雑な制約のある作業",0.4,IF(#REF!="単純な制約のある作業",0.2,0)))))))</f>
        <v>#REF!</v>
      </c>
      <c r="I4735" s="260" t="e">
        <f t="shared" si="293"/>
        <v>#REF!</v>
      </c>
      <c r="J4735" s="258" t="e">
        <f>IF(#REF!&gt;=1,IF(#REF!&gt;=1,#REF!),IF(#REF!&gt;=0,"",))</f>
        <v>#REF!</v>
      </c>
      <c r="K4735" s="241" t="e">
        <f>保全管理データ!N8209</f>
        <v>#REF!</v>
      </c>
      <c r="L4735" s="259" t="e">
        <f>IF(#REF!="","",IF(#REF!="悪環境における作業",0.2,IF(#REF!="高所又は地下作業",0.1,IF(#REF!="錯綜場所作業",0.3,IF(#REF!="複雑な制約のある作業",0.4,IF(#REF!="単純な制約のある作業",0.2,0))))))</f>
        <v>#REF!</v>
      </c>
      <c r="M4735" s="260" t="e">
        <f t="shared" si="294"/>
        <v>#REF!</v>
      </c>
    </row>
    <row r="4736" spans="2:13" s="254" customFormat="1" ht="27.75" customHeight="1" x14ac:dyDescent="0.2">
      <c r="B4736" s="536" t="s">
        <v>251</v>
      </c>
      <c r="C4736" s="537"/>
      <c r="D4736" s="265"/>
      <c r="E4736" s="224" t="s">
        <v>242</v>
      </c>
      <c r="F4736" s="258" t="e">
        <f>IF(#REF!&gt;=1,IF(#REF!&gt;=1,#REF!),IF(#REF!&gt;=0,"",))</f>
        <v>#REF!</v>
      </c>
      <c r="G4736" s="241" t="e">
        <f>保全管理データ!N8183</f>
        <v>#REF!</v>
      </c>
      <c r="H4736" s="259" t="e">
        <f>IF(#REF!="無","",IF(#REF!="","",IF(#REF!="悪環境における作業",0.2,IF(#REF!="高所又は地下作業",0.1,IF(#REF!="錯綜場所作業",0.3,IF(#REF!="複雑な制約のある作業",0.4,IF(#REF!="単純な制約のある作業",0.2,0)))))))</f>
        <v>#REF!</v>
      </c>
      <c r="I4736" s="260" t="e">
        <f t="shared" si="293"/>
        <v>#REF!</v>
      </c>
      <c r="J4736" s="258" t="e">
        <f>IF(#REF!&gt;=1,IF(#REF!&gt;=1,#REF!),IF(#REF!&gt;=0,"",))</f>
        <v>#REF!</v>
      </c>
      <c r="K4736" s="241" t="e">
        <f>保全管理データ!N8210</f>
        <v>#REF!</v>
      </c>
      <c r="L4736" s="259" t="e">
        <f>IF(#REF!="","",IF(#REF!="悪環境における作業",0.2,IF(#REF!="高所又は地下作業",0.1,IF(#REF!="錯綜場所作業",0.3,IF(#REF!="複雑な制約のある作業",0.4,IF(#REF!="単純な制約のある作業",0.2,0))))))</f>
        <v>#REF!</v>
      </c>
      <c r="M4736" s="260" t="e">
        <f t="shared" si="294"/>
        <v>#REF!</v>
      </c>
    </row>
    <row r="4737" spans="2:13" s="254" customFormat="1" ht="27.75" customHeight="1" x14ac:dyDescent="0.2">
      <c r="B4737" s="536" t="s">
        <v>252</v>
      </c>
      <c r="C4737" s="537"/>
      <c r="D4737" s="265"/>
      <c r="E4737" s="224" t="s">
        <v>244</v>
      </c>
      <c r="F4737" s="258" t="e">
        <f>IF(#REF!&gt;=1,IF(#REF!&gt;=1,#REF!),IF(#REF!&gt;=0,"",))</f>
        <v>#REF!</v>
      </c>
      <c r="G4737" s="241" t="e">
        <f>保全管理データ!N8184</f>
        <v>#REF!</v>
      </c>
      <c r="H4737" s="259" t="e">
        <f>IF(#REF!="無","",IF(#REF!="","",IF(#REF!="悪環境における作業",0.2,IF(#REF!="高所又は地下作業",0.1,IF(#REF!="錯綜場所作業",0.3,IF(#REF!="複雑な制約のある作業",0.4,IF(#REF!="単純な制約のある作業",0.2,0)))))))</f>
        <v>#REF!</v>
      </c>
      <c r="I4737" s="260" t="e">
        <f t="shared" si="293"/>
        <v>#REF!</v>
      </c>
      <c r="J4737" s="258" t="e">
        <f>IF(#REF!&gt;=1,IF(#REF!&gt;=1,#REF!),IF(#REF!&gt;=0,"",))</f>
        <v>#REF!</v>
      </c>
      <c r="K4737" s="241" t="e">
        <f>保全管理データ!N8211</f>
        <v>#REF!</v>
      </c>
      <c r="L4737" s="259" t="e">
        <f>IF(#REF!="","",IF(#REF!="悪環境における作業",0.2,IF(#REF!="高所又は地下作業",0.1,IF(#REF!="錯綜場所作業",0.3,IF(#REF!="複雑な制約のある作業",0.4,IF(#REF!="単純な制約のある作業",0.2,0))))))</f>
        <v>#REF!</v>
      </c>
      <c r="M4737" s="260" t="e">
        <f t="shared" si="294"/>
        <v>#REF!</v>
      </c>
    </row>
    <row r="4738" spans="2:13" s="254" customFormat="1" ht="27.75" customHeight="1" x14ac:dyDescent="0.2">
      <c r="B4738" s="536" t="s">
        <v>253</v>
      </c>
      <c r="C4738" s="537"/>
      <c r="D4738" s="265"/>
      <c r="E4738" s="224" t="s">
        <v>242</v>
      </c>
      <c r="F4738" s="258" t="e">
        <f>IF(#REF!&gt;=1,IF(#REF!&gt;=1,#REF!),IF(#REF!&gt;=0,"",))</f>
        <v>#REF!</v>
      </c>
      <c r="G4738" s="241" t="e">
        <f>保全管理データ!N8185</f>
        <v>#REF!</v>
      </c>
      <c r="H4738" s="259" t="e">
        <f>IF(#REF!="無","",IF(#REF!="","",IF(#REF!="悪環境における作業",0.2,IF(#REF!="高所又は地下作業",0.1,IF(#REF!="錯綜場所作業",0.3,IF(#REF!="複雑な制約のある作業",0.4,IF(#REF!="単純な制約のある作業",0.2,0)))))))</f>
        <v>#REF!</v>
      </c>
      <c r="I4738" s="260" t="e">
        <f t="shared" si="293"/>
        <v>#REF!</v>
      </c>
      <c r="J4738" s="258" t="e">
        <f>IF(#REF!&gt;=1,IF(#REF!&gt;=1,#REF!),IF(#REF!&gt;=0,"",))</f>
        <v>#REF!</v>
      </c>
      <c r="K4738" s="241" t="e">
        <f>保全管理データ!N8212</f>
        <v>#REF!</v>
      </c>
      <c r="L4738" s="259" t="e">
        <f>IF(#REF!="","",IF(#REF!="悪環境における作業",0.2,IF(#REF!="高所又は地下作業",0.1,IF(#REF!="錯綜場所作業",0.3,IF(#REF!="複雑な制約のある作業",0.4,IF(#REF!="単純な制約のある作業",0.2,0))))))</f>
        <v>#REF!</v>
      </c>
      <c r="M4738" s="260" t="e">
        <f t="shared" si="294"/>
        <v>#REF!</v>
      </c>
    </row>
    <row r="4739" spans="2:13" s="254" customFormat="1" ht="27.75" customHeight="1" x14ac:dyDescent="0.2">
      <c r="B4739" s="536" t="s">
        <v>254</v>
      </c>
      <c r="C4739" s="537"/>
      <c r="D4739" s="265"/>
      <c r="E4739" s="224" t="s">
        <v>242</v>
      </c>
      <c r="F4739" s="258" t="e">
        <f>IF(#REF!&gt;=1,IF(#REF!&gt;=1,#REF!),IF(#REF!&gt;=0,"",))</f>
        <v>#REF!</v>
      </c>
      <c r="G4739" s="241" t="e">
        <f>保全管理データ!N8186</f>
        <v>#REF!</v>
      </c>
      <c r="H4739" s="259" t="e">
        <f>IF(#REF!="無","",IF(#REF!="","",IF(#REF!="悪環境における作業",0.2,IF(#REF!="高所又は地下作業",0.1,IF(#REF!="錯綜場所作業",0.3,IF(#REF!="複雑な制約のある作業",0.4,IF(#REF!="単純な制約のある作業",0.2,0)))))))</f>
        <v>#REF!</v>
      </c>
      <c r="I4739" s="260" t="e">
        <f t="shared" si="293"/>
        <v>#REF!</v>
      </c>
      <c r="J4739" s="258" t="e">
        <f>IF(#REF!&gt;=1,IF(#REF!&gt;=1,#REF!),IF(#REF!&gt;=0,"",))</f>
        <v>#REF!</v>
      </c>
      <c r="K4739" s="241" t="e">
        <f>保全管理データ!N8213</f>
        <v>#REF!</v>
      </c>
      <c r="L4739" s="259" t="e">
        <f>IF(#REF!="","",IF(#REF!="悪環境における作業",0.2,IF(#REF!="高所又は地下作業",0.1,IF(#REF!="錯綜場所作業",0.3,IF(#REF!="複雑な制約のある作業",0.4,IF(#REF!="単純な制約のある作業",0.2,0))))))</f>
        <v>#REF!</v>
      </c>
      <c r="M4739" s="260" t="e">
        <f t="shared" si="294"/>
        <v>#REF!</v>
      </c>
    </row>
    <row r="4740" spans="2:13" s="254" customFormat="1" ht="27.75" customHeight="1" x14ac:dyDescent="0.2">
      <c r="B4740" s="536" t="s">
        <v>255</v>
      </c>
      <c r="C4740" s="537"/>
      <c r="D4740" s="265"/>
      <c r="E4740" s="224" t="s">
        <v>245</v>
      </c>
      <c r="F4740" s="258" t="e">
        <f>IF(#REF!&gt;=1,IF(#REF!&gt;=1,#REF!),IF(#REF!&gt;=0,"",))</f>
        <v>#REF!</v>
      </c>
      <c r="G4740" s="241" t="e">
        <f>保全管理データ!N8187</f>
        <v>#REF!</v>
      </c>
      <c r="H4740" s="259" t="e">
        <f>IF(#REF!="無","",IF(#REF!="","",IF(#REF!="悪環境における作業",0.2,IF(#REF!="高所又は地下作業",0.1,IF(#REF!="錯綜場所作業",0.3,IF(#REF!="複雑な制約のある作業",0.4,IF(#REF!="単純な制約のある作業",0.2,0)))))))</f>
        <v>#REF!</v>
      </c>
      <c r="I4740" s="260" t="e">
        <f t="shared" si="293"/>
        <v>#REF!</v>
      </c>
      <c r="J4740" s="258" t="e">
        <f>IF(#REF!&gt;=1,IF(#REF!&gt;=1,#REF!),IF(#REF!&gt;=0,"",))</f>
        <v>#REF!</v>
      </c>
      <c r="K4740" s="241" t="e">
        <f>保全管理データ!N8214</f>
        <v>#REF!</v>
      </c>
      <c r="L4740" s="259" t="e">
        <f>IF(#REF!="","",IF(#REF!="悪環境における作業",0.2,IF(#REF!="高所又は地下作業",0.1,IF(#REF!="錯綜場所作業",0.3,IF(#REF!="複雑な制約のある作業",0.4,IF(#REF!="単純な制約のある作業",0.2,0))))))</f>
        <v>#REF!</v>
      </c>
      <c r="M4740" s="260" t="e">
        <f t="shared" si="294"/>
        <v>#REF!</v>
      </c>
    </row>
    <row r="4741" spans="2:13" s="254" customFormat="1" ht="27.75" customHeight="1" x14ac:dyDescent="0.2">
      <c r="B4741" s="536" t="s">
        <v>256</v>
      </c>
      <c r="C4741" s="537"/>
      <c r="D4741" s="265"/>
      <c r="E4741" s="224" t="s">
        <v>242</v>
      </c>
      <c r="F4741" s="258" t="e">
        <f>IF(#REF!&gt;=1,IF(#REF!&gt;=1,#REF!),IF(#REF!&gt;=0,"",))</f>
        <v>#REF!</v>
      </c>
      <c r="G4741" s="241" t="e">
        <f>保全管理データ!N8188</f>
        <v>#REF!</v>
      </c>
      <c r="H4741" s="259" t="e">
        <f>IF(#REF!="無","",IF(#REF!="","",IF(#REF!="悪環境における作業",0.2,IF(#REF!="高所又は地下作業",0.1,IF(#REF!="錯綜場所作業",0.3,IF(#REF!="複雑な制約のある作業",0.4,IF(#REF!="単純な制約のある作業",0.2,0)))))))</f>
        <v>#REF!</v>
      </c>
      <c r="I4741" s="260" t="e">
        <f t="shared" si="293"/>
        <v>#REF!</v>
      </c>
      <c r="J4741" s="258" t="e">
        <f>IF(#REF!&gt;=1,IF(#REF!&gt;=1,#REF!),IF(#REF!&gt;=0,"",))</f>
        <v>#REF!</v>
      </c>
      <c r="K4741" s="241" t="e">
        <f>保全管理データ!N8215</f>
        <v>#REF!</v>
      </c>
      <c r="L4741" s="259" t="e">
        <f>IF(#REF!="","",IF(#REF!="悪環境における作業",0.2,IF(#REF!="高所又は地下作業",0.1,IF(#REF!="錯綜場所作業",0.3,IF(#REF!="複雑な制約のある作業",0.4,IF(#REF!="単純な制約のある作業",0.2,0))))))</f>
        <v>#REF!</v>
      </c>
      <c r="M4741" s="260" t="e">
        <f t="shared" si="294"/>
        <v>#REF!</v>
      </c>
    </row>
    <row r="4742" spans="2:13" s="254" customFormat="1" ht="27.75" customHeight="1" x14ac:dyDescent="0.2">
      <c r="B4742" s="536" t="s">
        <v>257</v>
      </c>
      <c r="C4742" s="537"/>
      <c r="D4742" s="265"/>
      <c r="E4742" s="224" t="s">
        <v>245</v>
      </c>
      <c r="F4742" s="258" t="e">
        <f>IF(#REF!&gt;=1,IF(#REF!&gt;=1,#REF!),IF(#REF!&gt;=0,"",))</f>
        <v>#REF!</v>
      </c>
      <c r="G4742" s="241" t="e">
        <f>保全管理データ!N8189</f>
        <v>#REF!</v>
      </c>
      <c r="H4742" s="259" t="e">
        <f>IF(#REF!="無","",IF(#REF!="","",IF(#REF!="悪環境における作業",0.2,IF(#REF!="高所又は地下作業",0.1,IF(#REF!="錯綜場所作業",0.3,IF(#REF!="複雑な制約のある作業",0.4,IF(#REF!="単純な制約のある作業",0.2,0)))))))</f>
        <v>#REF!</v>
      </c>
      <c r="I4742" s="260" t="e">
        <f t="shared" si="293"/>
        <v>#REF!</v>
      </c>
      <c r="J4742" s="258" t="e">
        <f>IF(#REF!&gt;=1,IF(#REF!&gt;=1,#REF!),IF(#REF!&gt;=0,"",))</f>
        <v>#REF!</v>
      </c>
      <c r="K4742" s="241" t="e">
        <f>保全管理データ!N8216</f>
        <v>#REF!</v>
      </c>
      <c r="L4742" s="259" t="e">
        <f>IF(#REF!="","",IF(#REF!="悪環境における作業",0.2,IF(#REF!="高所又は地下作業",0.1,IF(#REF!="錯綜場所作業",0.3,IF(#REF!="複雑な制約のある作業",0.4,IF(#REF!="単純な制約のある作業",0.2,0))))))</f>
        <v>#REF!</v>
      </c>
      <c r="M4742" s="260" t="e">
        <f t="shared" si="294"/>
        <v>#REF!</v>
      </c>
    </row>
    <row r="4743" spans="2:13" s="254" customFormat="1" ht="27.75" customHeight="1" x14ac:dyDescent="0.2">
      <c r="B4743" s="536" t="s">
        <v>258</v>
      </c>
      <c r="C4743" s="537"/>
      <c r="D4743" s="265"/>
      <c r="E4743" s="224" t="s">
        <v>245</v>
      </c>
      <c r="F4743" s="258" t="e">
        <f>IF(#REF!&gt;=1,IF(#REF!&gt;=1,#REF!),IF(#REF!&gt;=0,"",))</f>
        <v>#REF!</v>
      </c>
      <c r="G4743" s="241" t="e">
        <f>保全管理データ!N8190</f>
        <v>#REF!</v>
      </c>
      <c r="H4743" s="259" t="e">
        <f>IF(#REF!="無","",IF(#REF!="","",IF(#REF!="悪環境における作業",0.2,IF(#REF!="高所又は地下作業",0.1,IF(#REF!="錯綜場所作業",0.3,IF(#REF!="複雑な制約のある作業",0.4,IF(#REF!="単純な制約のある作業",0.2,0)))))))</f>
        <v>#REF!</v>
      </c>
      <c r="I4743" s="260" t="e">
        <f t="shared" si="293"/>
        <v>#REF!</v>
      </c>
      <c r="J4743" s="258" t="e">
        <f>IF(#REF!&gt;=1,IF(#REF!&gt;=1,#REF!),IF(#REF!&gt;=0,"",))</f>
        <v>#REF!</v>
      </c>
      <c r="K4743" s="241" t="e">
        <f>保全管理データ!N8217</f>
        <v>#REF!</v>
      </c>
      <c r="L4743" s="259" t="e">
        <f>IF(#REF!="","",IF(#REF!="悪環境における作業",0.2,IF(#REF!="高所又は地下作業",0.1,IF(#REF!="錯綜場所作業",0.3,IF(#REF!="複雑な制約のある作業",0.4,IF(#REF!="単純な制約のある作業",0.2,0))))))</f>
        <v>#REF!</v>
      </c>
      <c r="M4743" s="260" t="e">
        <f t="shared" si="294"/>
        <v>#REF!</v>
      </c>
    </row>
    <row r="4744" spans="2:13" s="254" customFormat="1" ht="27.75" customHeight="1" x14ac:dyDescent="0.2">
      <c r="B4744" s="536" t="s">
        <v>259</v>
      </c>
      <c r="C4744" s="537"/>
      <c r="D4744" s="265"/>
      <c r="E4744" s="224" t="s">
        <v>245</v>
      </c>
      <c r="F4744" s="258" t="e">
        <f>IF(#REF!&gt;=1,IF(#REF!&gt;=1,#REF!),IF(#REF!&gt;=0,"",))</f>
        <v>#REF!</v>
      </c>
      <c r="G4744" s="241" t="e">
        <f>保全管理データ!N8191</f>
        <v>#REF!</v>
      </c>
      <c r="H4744" s="259" t="e">
        <f>IF(#REF!="無","",IF(#REF!="","",IF(#REF!="悪環境における作業",0.2,IF(#REF!="高所又は地下作業",0.1,IF(#REF!="錯綜場所作業",0.3,IF(#REF!="複雑な制約のある作業",0.4,IF(#REF!="単純な制約のある作業",0.2,0)))))))</f>
        <v>#REF!</v>
      </c>
      <c r="I4744" s="260" t="e">
        <f t="shared" si="293"/>
        <v>#REF!</v>
      </c>
      <c r="J4744" s="258" t="e">
        <f>IF(#REF!&gt;=1,IF(#REF!&gt;=1,#REF!),IF(#REF!&gt;=0,"",))</f>
        <v>#REF!</v>
      </c>
      <c r="K4744" s="241" t="e">
        <f>保全管理データ!N8218</f>
        <v>#REF!</v>
      </c>
      <c r="L4744" s="259" t="e">
        <f>IF(#REF!="","",IF(#REF!="悪環境における作業",0.2,IF(#REF!="高所又は地下作業",0.1,IF(#REF!="錯綜場所作業",0.3,IF(#REF!="複雑な制約のある作業",0.4,IF(#REF!="単純な制約のある作業",0.2,0))))))</f>
        <v>#REF!</v>
      </c>
      <c r="M4744" s="260" t="e">
        <f t="shared" si="294"/>
        <v>#REF!</v>
      </c>
    </row>
    <row r="4745" spans="2:13" s="254" customFormat="1" ht="27.75" customHeight="1" x14ac:dyDescent="0.2">
      <c r="B4745" s="536" t="s">
        <v>260</v>
      </c>
      <c r="C4745" s="537"/>
      <c r="D4745" s="265"/>
      <c r="E4745" s="224" t="s">
        <v>248</v>
      </c>
      <c r="F4745" s="258" t="e">
        <f>IF(#REF!&gt;=1,IF(#REF!&gt;=1,#REF!),IF(#REF!&gt;=0,"",))</f>
        <v>#REF!</v>
      </c>
      <c r="G4745" s="241" t="e">
        <f>保全管理データ!N8192</f>
        <v>#REF!</v>
      </c>
      <c r="H4745" s="259" t="e">
        <f>IF(#REF!="無","",IF(#REF!="","",IF(#REF!="悪環境における作業",0.2,IF(#REF!="高所又は地下作業",0.1,IF(#REF!="錯綜場所作業",0.3,IF(#REF!="複雑な制約のある作業",0.4,IF(#REF!="単純な制約のある作業",0.2,0)))))))</f>
        <v>#REF!</v>
      </c>
      <c r="I4745" s="260" t="e">
        <f t="shared" si="293"/>
        <v>#REF!</v>
      </c>
      <c r="J4745" s="258" t="e">
        <f>IF(#REF!&gt;=1,IF(#REF!&gt;=1,#REF!),IF(#REF!&gt;=0,"",))</f>
        <v>#REF!</v>
      </c>
      <c r="K4745" s="241" t="e">
        <f>保全管理データ!N8219</f>
        <v>#REF!</v>
      </c>
      <c r="L4745" s="259" t="e">
        <f>IF(#REF!="","",IF(#REF!="悪環境における作業",0.2,IF(#REF!="高所又は地下作業",0.1,IF(#REF!="錯綜場所作業",0.3,IF(#REF!="複雑な制約のある作業",0.4,IF(#REF!="単純な制約のある作業",0.2,0))))))</f>
        <v>#REF!</v>
      </c>
      <c r="M4745" s="260" t="e">
        <f t="shared" si="294"/>
        <v>#REF!</v>
      </c>
    </row>
    <row r="4746" spans="2:13" s="254" customFormat="1" ht="27.75" customHeight="1" x14ac:dyDescent="0.2">
      <c r="B4746" s="536" t="s">
        <v>261</v>
      </c>
      <c r="C4746" s="537"/>
      <c r="D4746" s="265"/>
      <c r="E4746" s="224" t="s">
        <v>247</v>
      </c>
      <c r="F4746" s="258" t="e">
        <f>IF(#REF!&gt;=1,IF(#REF!&gt;=1,#REF!),IF(#REF!&gt;=0,"",))</f>
        <v>#REF!</v>
      </c>
      <c r="G4746" s="241" t="e">
        <f>保全管理データ!N8193</f>
        <v>#REF!</v>
      </c>
      <c r="H4746" s="259" t="e">
        <f>IF(#REF!="無","",IF(#REF!="","",IF(#REF!="悪環境における作業",0.2,IF(#REF!="高所又は地下作業",0.1,IF(#REF!="錯綜場所作業",0.3,IF(#REF!="複雑な制約のある作業",0.4,IF(#REF!="単純な制約のある作業",0.2,0)))))))</f>
        <v>#REF!</v>
      </c>
      <c r="I4746" s="260" t="e">
        <f t="shared" si="293"/>
        <v>#REF!</v>
      </c>
      <c r="J4746" s="258" t="e">
        <f>IF(#REF!&gt;=1,IF(#REF!&gt;=1,#REF!),IF(#REF!&gt;=0,"",))</f>
        <v>#REF!</v>
      </c>
      <c r="K4746" s="241" t="e">
        <f>保全管理データ!N8220</f>
        <v>#REF!</v>
      </c>
      <c r="L4746" s="259" t="e">
        <f>IF(#REF!="","",IF(#REF!="悪環境における作業",0.2,IF(#REF!="高所又は地下作業",0.1,IF(#REF!="錯綜場所作業",0.3,IF(#REF!="複雑な制約のある作業",0.4,IF(#REF!="単純な制約のある作業",0.2,0))))))</f>
        <v>#REF!</v>
      </c>
      <c r="M4746" s="260" t="e">
        <f t="shared" si="294"/>
        <v>#REF!</v>
      </c>
    </row>
    <row r="4747" spans="2:13" s="254" customFormat="1" ht="27.75" customHeight="1" x14ac:dyDescent="0.2">
      <c r="B4747" s="536" t="s">
        <v>262</v>
      </c>
      <c r="C4747" s="537"/>
      <c r="D4747" s="265"/>
      <c r="E4747" s="224" t="s">
        <v>245</v>
      </c>
      <c r="F4747" s="258" t="e">
        <f>IF(#REF!&gt;=1,IF(#REF!&gt;=1,#REF!),IF(#REF!&gt;=0,"",))</f>
        <v>#REF!</v>
      </c>
      <c r="G4747" s="241" t="e">
        <f>保全管理データ!N8194</f>
        <v>#REF!</v>
      </c>
      <c r="H4747" s="259" t="e">
        <f>IF(#REF!="無","",IF(#REF!="","",IF(#REF!="悪環境における作業",0.2,IF(#REF!="高所又は地下作業",0.1,IF(#REF!="錯綜場所作業",0.3,IF(#REF!="複雑な制約のある作業",0.4,IF(#REF!="単純な制約のある作業",0.2,0)))))))</f>
        <v>#REF!</v>
      </c>
      <c r="I4747" s="260" t="e">
        <f t="shared" si="293"/>
        <v>#REF!</v>
      </c>
      <c r="J4747" s="258" t="e">
        <f>IF(#REF!&gt;=1,IF(#REF!&gt;=1,#REF!),IF(#REF!&gt;=0,"",))</f>
        <v>#REF!</v>
      </c>
      <c r="K4747" s="241" t="e">
        <f>保全管理データ!N8221</f>
        <v>#REF!</v>
      </c>
      <c r="L4747" s="259" t="e">
        <f>IF(#REF!="","",IF(#REF!="悪環境における作業",0.2,IF(#REF!="高所又は地下作業",0.1,IF(#REF!="錯綜場所作業",0.3,IF(#REF!="複雑な制約のある作業",0.4,IF(#REF!="単純な制約のある作業",0.2,0))))))</f>
        <v>#REF!</v>
      </c>
      <c r="M4747" s="260" t="e">
        <f t="shared" si="294"/>
        <v>#REF!</v>
      </c>
    </row>
    <row r="4748" spans="2:13" s="254" customFormat="1" ht="27.75" customHeight="1" x14ac:dyDescent="0.2">
      <c r="B4748" s="536" t="s">
        <v>263</v>
      </c>
      <c r="C4748" s="537"/>
      <c r="D4748" s="265"/>
      <c r="E4748" s="224" t="s">
        <v>245</v>
      </c>
      <c r="F4748" s="258" t="e">
        <f>IF(#REF!&gt;=1,IF(#REF!&gt;=1,#REF!),IF(#REF!&gt;=0,"",))</f>
        <v>#REF!</v>
      </c>
      <c r="G4748" s="241" t="e">
        <f>保全管理データ!N8195</f>
        <v>#REF!</v>
      </c>
      <c r="H4748" s="259" t="e">
        <f>IF(#REF!="無","",IF(#REF!="","",IF(#REF!="悪環境における作業",0.2,IF(#REF!="高所又は地下作業",0.1,IF(#REF!="錯綜場所作業",0.3,IF(#REF!="複雑な制約のある作業",0.4,IF(#REF!="単純な制約のある作業",0.2,0)))))))</f>
        <v>#REF!</v>
      </c>
      <c r="I4748" s="260" t="e">
        <f t="shared" si="293"/>
        <v>#REF!</v>
      </c>
      <c r="J4748" s="258" t="e">
        <f>IF(#REF!&gt;=1,IF(#REF!&gt;=1,#REF!),IF(#REF!&gt;=0,"",))</f>
        <v>#REF!</v>
      </c>
      <c r="K4748" s="241" t="e">
        <f>保全管理データ!N8222</f>
        <v>#REF!</v>
      </c>
      <c r="L4748" s="259" t="e">
        <f>IF(#REF!="","",IF(#REF!="悪環境における作業",0.2,IF(#REF!="高所又は地下作業",0.1,IF(#REF!="錯綜場所作業",0.3,IF(#REF!="複雑な制約のある作業",0.4,IF(#REF!="単純な制約のある作業",0.2,0))))))</f>
        <v>#REF!</v>
      </c>
      <c r="M4748" s="260" t="e">
        <f t="shared" si="294"/>
        <v>#REF!</v>
      </c>
    </row>
    <row r="4749" spans="2:13" s="254" customFormat="1" ht="27.75" customHeight="1" x14ac:dyDescent="0.2">
      <c r="B4749" s="536" t="s">
        <v>264</v>
      </c>
      <c r="C4749" s="537"/>
      <c r="D4749" s="265"/>
      <c r="E4749" s="224" t="s">
        <v>245</v>
      </c>
      <c r="F4749" s="258" t="e">
        <f>IF(#REF!&gt;=1,IF(#REF!&gt;=1,#REF!),IF(#REF!&gt;=0,"",))</f>
        <v>#REF!</v>
      </c>
      <c r="G4749" s="241" t="e">
        <f>保全管理データ!N8196</f>
        <v>#REF!</v>
      </c>
      <c r="H4749" s="259" t="e">
        <f>IF(#REF!="無","",IF(#REF!="","",IF(#REF!="悪環境における作業",0.2,IF(#REF!="高所又は地下作業",0.1,IF(#REF!="錯綜場所作業",0.3,IF(#REF!="複雑な制約のある作業",0.4,IF(#REF!="単純な制約のある作業",0.2,0)))))))</f>
        <v>#REF!</v>
      </c>
      <c r="I4749" s="260" t="e">
        <f t="shared" si="293"/>
        <v>#REF!</v>
      </c>
      <c r="J4749" s="258" t="e">
        <f>IF(#REF!&gt;=1,IF(#REF!&gt;=1,#REF!),IF(#REF!&gt;=0,"",))</f>
        <v>#REF!</v>
      </c>
      <c r="K4749" s="241" t="e">
        <f>保全管理データ!N8223</f>
        <v>#REF!</v>
      </c>
      <c r="L4749" s="259" t="e">
        <f>IF(#REF!="","",IF(#REF!="悪環境における作業",0.2,IF(#REF!="高所又は地下作業",0.1,IF(#REF!="錯綜場所作業",0.3,IF(#REF!="複雑な制約のある作業",0.4,IF(#REF!="単純な制約のある作業",0.2,0))))))</f>
        <v>#REF!</v>
      </c>
      <c r="M4749" s="260" t="e">
        <f t="shared" si="294"/>
        <v>#REF!</v>
      </c>
    </row>
    <row r="4750" spans="2:13" s="254" customFormat="1" ht="27.75" customHeight="1" x14ac:dyDescent="0.2">
      <c r="B4750" s="536" t="s">
        <v>265</v>
      </c>
      <c r="C4750" s="537"/>
      <c r="D4750" s="265"/>
      <c r="E4750" s="224" t="s">
        <v>245</v>
      </c>
      <c r="F4750" s="258" t="e">
        <f>IF(#REF!&gt;=1,IF(#REF!&gt;=1,#REF!),IF(#REF!&gt;=0,"",))</f>
        <v>#REF!</v>
      </c>
      <c r="G4750" s="241" t="e">
        <f>保全管理データ!N8197</f>
        <v>#REF!</v>
      </c>
      <c r="H4750" s="259" t="e">
        <f>IF(#REF!="無","",IF(#REF!="","",IF(#REF!="悪環境における作業",0.2,IF(#REF!="高所又は地下作業",0.1,IF(#REF!="錯綜場所作業",0.3,IF(#REF!="複雑な制約のある作業",0.4,IF(#REF!="単純な制約のある作業",0.2,0)))))))</f>
        <v>#REF!</v>
      </c>
      <c r="I4750" s="260" t="e">
        <f t="shared" si="293"/>
        <v>#REF!</v>
      </c>
      <c r="J4750" s="258" t="e">
        <f>IF(#REF!&gt;=1,IF(#REF!&gt;=1,#REF!),IF(#REF!&gt;=0,"",))</f>
        <v>#REF!</v>
      </c>
      <c r="K4750" s="241" t="e">
        <f>保全管理データ!N8224</f>
        <v>#REF!</v>
      </c>
      <c r="L4750" s="259" t="e">
        <f>IF(#REF!="","",IF(#REF!="悪環境における作業",0.2,IF(#REF!="高所又は地下作業",0.1,IF(#REF!="錯綜場所作業",0.3,IF(#REF!="複雑な制約のある作業",0.4,IF(#REF!="単純な制約のある作業",0.2,0))))))</f>
        <v>#REF!</v>
      </c>
      <c r="M4750" s="260" t="e">
        <f t="shared" si="294"/>
        <v>#REF!</v>
      </c>
    </row>
    <row r="4751" spans="2:13" s="254" customFormat="1" ht="27.75" customHeight="1" x14ac:dyDescent="0.2">
      <c r="B4751" s="536" t="s">
        <v>266</v>
      </c>
      <c r="C4751" s="537"/>
      <c r="D4751" s="265"/>
      <c r="E4751" s="224" t="s">
        <v>245</v>
      </c>
      <c r="F4751" s="258" t="e">
        <f>IF(#REF!&gt;=1,IF(#REF!&gt;=1,#REF!),IF(#REF!&gt;=0,"",))</f>
        <v>#REF!</v>
      </c>
      <c r="G4751" s="241" t="e">
        <f>保全管理データ!N8198</f>
        <v>#REF!</v>
      </c>
      <c r="H4751" s="259" t="e">
        <f>IF(#REF!="無","",IF(#REF!="","",IF(#REF!="悪環境における作業",0.2,IF(#REF!="高所又は地下作業",0.1,IF(#REF!="錯綜場所作業",0.3,IF(#REF!="複雑な制約のある作業",0.4,IF(#REF!="単純な制約のある作業",0.2,0)))))))</f>
        <v>#REF!</v>
      </c>
      <c r="I4751" s="260" t="e">
        <f t="shared" si="293"/>
        <v>#REF!</v>
      </c>
      <c r="J4751" s="258" t="e">
        <f>IF(#REF!&gt;=1,IF(#REF!&gt;=1,#REF!),IF(#REF!&gt;=0,"",))</f>
        <v>#REF!</v>
      </c>
      <c r="K4751" s="241" t="e">
        <f>保全管理データ!N8225</f>
        <v>#REF!</v>
      </c>
      <c r="L4751" s="259" t="e">
        <f>IF(#REF!="","",IF(#REF!="悪環境における作業",0.2,IF(#REF!="高所又は地下作業",0.1,IF(#REF!="錯綜場所作業",0.3,IF(#REF!="複雑な制約のある作業",0.4,IF(#REF!="単純な制約のある作業",0.2,0))))))</f>
        <v>#REF!</v>
      </c>
      <c r="M4751" s="260" t="e">
        <f t="shared" si="294"/>
        <v>#REF!</v>
      </c>
    </row>
    <row r="4752" spans="2:13" s="254" customFormat="1" ht="27.75" customHeight="1" x14ac:dyDescent="0.2">
      <c r="B4752" s="536" t="s">
        <v>81</v>
      </c>
      <c r="C4752" s="537"/>
      <c r="D4752" s="265"/>
      <c r="E4752" s="224" t="s">
        <v>245</v>
      </c>
      <c r="F4752" s="258" t="e">
        <f>IF(#REF!&gt;=1,IF(#REF!&gt;=1,#REF!),IF(#REF!&gt;=0,"",))</f>
        <v>#REF!</v>
      </c>
      <c r="G4752" s="241" t="e">
        <f>保全管理データ!N8199</f>
        <v>#REF!</v>
      </c>
      <c r="H4752" s="259" t="e">
        <f>IF(#REF!="無","",IF(#REF!="","",IF(#REF!="悪環境における作業",0.2,IF(#REF!="高所又は地下作業",0.1,IF(#REF!="錯綜場所作業",0.3,IF(#REF!="複雑な制約のある作業",0.4,IF(#REF!="単純な制約のある作業",0.2,0)))))))</f>
        <v>#REF!</v>
      </c>
      <c r="I4752" s="260" t="e">
        <f t="shared" si="293"/>
        <v>#REF!</v>
      </c>
      <c r="J4752" s="258" t="e">
        <f>IF(#REF!&gt;=1,IF(#REF!&gt;=1,#REF!),IF(#REF!&gt;=0,"",))</f>
        <v>#REF!</v>
      </c>
      <c r="K4752" s="241" t="e">
        <f>保全管理データ!N8226</f>
        <v>#REF!</v>
      </c>
      <c r="L4752" s="259" t="e">
        <f>IF(#REF!="","",IF(#REF!="悪環境における作業",0.2,IF(#REF!="高所又は地下作業",0.1,IF(#REF!="錯綜場所作業",0.3,IF(#REF!="複雑な制約のある作業",0.4,IF(#REF!="単純な制約のある作業",0.2,0))))))</f>
        <v>#REF!</v>
      </c>
      <c r="M4752" s="260" t="e">
        <f t="shared" si="294"/>
        <v>#REF!</v>
      </c>
    </row>
    <row r="4753" spans="2:13" s="254" customFormat="1" ht="27.75" customHeight="1" x14ac:dyDescent="0.2">
      <c r="B4753" s="536" t="s">
        <v>267</v>
      </c>
      <c r="C4753" s="537"/>
      <c r="D4753" s="265"/>
      <c r="E4753" s="224" t="s">
        <v>247</v>
      </c>
      <c r="F4753" s="258" t="e">
        <f>IF(#REF!&gt;=1,IF(#REF!&gt;=1,#REF!),IF(#REF!&gt;=0,"",))</f>
        <v>#REF!</v>
      </c>
      <c r="G4753" s="241" t="e">
        <f>保全管理データ!N8200</f>
        <v>#REF!</v>
      </c>
      <c r="H4753" s="259" t="e">
        <f>IF(#REF!="無","",IF(#REF!="","",IF(#REF!="悪環境における作業",0.2,IF(#REF!="高所又は地下作業",0.1,IF(#REF!="錯綜場所作業",0.3,IF(#REF!="複雑な制約のある作業",0.4,IF(#REF!="単純な制約のある作業",0.2,0)))))))</f>
        <v>#REF!</v>
      </c>
      <c r="I4753" s="260" t="e">
        <f t="shared" si="293"/>
        <v>#REF!</v>
      </c>
      <c r="J4753" s="258" t="e">
        <f>IF(#REF!&gt;=1,IF(#REF!&gt;=1,#REF!),IF(#REF!&gt;=0,"",))</f>
        <v>#REF!</v>
      </c>
      <c r="K4753" s="241" t="e">
        <f>保全管理データ!N8227</f>
        <v>#REF!</v>
      </c>
      <c r="L4753" s="259" t="e">
        <f>IF(#REF!="","",IF(#REF!="悪環境における作業",0.2,IF(#REF!="高所又は地下作業",0.1,IF(#REF!="錯綜場所作業",0.3,IF(#REF!="複雑な制約のある作業",0.4,IF(#REF!="単純な制約のある作業",0.2,0))))))</f>
        <v>#REF!</v>
      </c>
      <c r="M4753" s="260" t="e">
        <f t="shared" si="294"/>
        <v>#REF!</v>
      </c>
    </row>
    <row r="4754" spans="2:13" s="254" customFormat="1" ht="27.75" customHeight="1" x14ac:dyDescent="0.2">
      <c r="B4754" s="536" t="s">
        <v>268</v>
      </c>
      <c r="C4754" s="537"/>
      <c r="D4754" s="265"/>
      <c r="E4754" s="224" t="s">
        <v>246</v>
      </c>
      <c r="F4754" s="258" t="e">
        <f>IF(#REF!&gt;=1,IF(#REF!&gt;=1,#REF!),IF(#REF!&gt;=0,"",))</f>
        <v>#REF!</v>
      </c>
      <c r="G4754" s="241" t="e">
        <f>保全管理データ!N8201</f>
        <v>#REF!</v>
      </c>
      <c r="H4754" s="259" t="e">
        <f>IF(#REF!="無","",IF(#REF!="","",IF(#REF!="悪環境における作業",0.2,IF(#REF!="高所又は地下作業",0.1,IF(#REF!="錯綜場所作業",0.3,IF(#REF!="複雑な制約のある作業",0.4,IF(#REF!="単純な制約のある作業",0.2,0)))))))</f>
        <v>#REF!</v>
      </c>
      <c r="I4754" s="260" t="e">
        <f t="shared" si="293"/>
        <v>#REF!</v>
      </c>
      <c r="J4754" s="258" t="e">
        <f>IF(#REF!&gt;=1,IF(#REF!&gt;=1,#REF!),IF(#REF!&gt;=0,"",))</f>
        <v>#REF!</v>
      </c>
      <c r="K4754" s="241" t="e">
        <f>保全管理データ!N8228</f>
        <v>#REF!</v>
      </c>
      <c r="L4754" s="259" t="e">
        <f>IF(#REF!="","",IF(#REF!="悪環境における作業",0.2,IF(#REF!="高所又は地下作業",0.1,IF(#REF!="錯綜場所作業",0.3,IF(#REF!="複雑な制約のある作業",0.4,IF(#REF!="単純な制約のある作業",0.2,0))))))</f>
        <v>#REF!</v>
      </c>
      <c r="M4754" s="260" t="e">
        <f t="shared" si="294"/>
        <v>#REF!</v>
      </c>
    </row>
    <row r="4755" spans="2:13" s="254" customFormat="1" ht="27.75" customHeight="1" thickBot="1" x14ac:dyDescent="0.25">
      <c r="B4755" s="538" t="s">
        <v>269</v>
      </c>
      <c r="C4755" s="539"/>
      <c r="D4755" s="266"/>
      <c r="E4755" s="252" t="s">
        <v>245</v>
      </c>
      <c r="F4755" s="261" t="e">
        <f>IF(#REF!&gt;=1,IF(#REF!&gt;=1,#REF!),IF(#REF!&gt;=0,"",))</f>
        <v>#REF!</v>
      </c>
      <c r="G4755" s="245" t="e">
        <f>保全管理データ!N8202</f>
        <v>#REF!</v>
      </c>
      <c r="H4755" s="259" t="e">
        <f>IF(#REF!="無","",IF(#REF!="","",IF(#REF!="悪環境における作業",0.2,IF(#REF!="高所又は地下作業",0.1,IF(#REF!="錯綜場所作業",0.3,IF(#REF!="複雑な制約のある作業",0.4,IF(#REF!="単純な制約のある作業",0.2,0)))))))</f>
        <v>#REF!</v>
      </c>
      <c r="I4755" s="260" t="e">
        <f t="shared" si="293"/>
        <v>#REF!</v>
      </c>
      <c r="J4755" s="261" t="e">
        <f>IF(#REF!&gt;=1,IF(#REF!&gt;=1,#REF!),IF(#REF!&gt;=0,"",))</f>
        <v>#REF!</v>
      </c>
      <c r="K4755" s="245" t="e">
        <f>保全管理データ!N8229</f>
        <v>#REF!</v>
      </c>
      <c r="L4755" s="262" t="e">
        <f>IF(#REF!="","",IF(#REF!="悪環境における作業",0.2,IF(#REF!="高所又は地下作業",0.1,IF(#REF!="錯綜場所作業",0.3,IF(#REF!="複雑な制約のある作業",0.4,IF(#REF!="単純な制約のある作業",0.2,0))))))</f>
        <v>#REF!</v>
      </c>
      <c r="M4755" s="260" t="e">
        <f t="shared" si="294"/>
        <v>#REF!</v>
      </c>
    </row>
    <row r="4756" spans="2:13" s="254" customFormat="1" ht="27.75" customHeight="1" thickBot="1" x14ac:dyDescent="0.25">
      <c r="B4756" s="532" t="s">
        <v>190</v>
      </c>
      <c r="C4756" s="532"/>
      <c r="D4756" s="532"/>
      <c r="E4756" s="532"/>
      <c r="F4756" s="533" t="e">
        <f>SUM(I4732:I4755)</f>
        <v>#REF!</v>
      </c>
      <c r="G4756" s="534"/>
      <c r="H4756" s="534"/>
      <c r="I4756" s="535"/>
      <c r="J4756" s="533" t="e">
        <f>IF(SUM(J4732:J4755)=0,"0.00",SUM(M4732:M4755))</f>
        <v>#REF!</v>
      </c>
      <c r="K4756" s="534"/>
      <c r="L4756" s="534"/>
      <c r="M4756" s="535"/>
    </row>
    <row r="4757" spans="2:13" s="254" customFormat="1" ht="27.75" customHeight="1" thickBot="1" x14ac:dyDescent="0.25">
      <c r="B4757" s="532" t="s">
        <v>97</v>
      </c>
      <c r="C4757" s="532"/>
      <c r="D4757" s="532"/>
      <c r="E4757" s="532"/>
      <c r="F4757" s="533" t="e">
        <f>IF(#REF!="５年以下","0",IF(#REF!="５年～１０年",0.1,IF(#REF!="１０年以上",0.15)))</f>
        <v>#REF!</v>
      </c>
      <c r="G4757" s="534"/>
      <c r="H4757" s="534"/>
      <c r="I4757" s="534"/>
      <c r="J4757" s="534"/>
      <c r="K4757" s="534"/>
      <c r="L4757" s="534"/>
      <c r="M4757" s="535"/>
    </row>
    <row r="4758" spans="2:13" s="254" customFormat="1" ht="27.75" customHeight="1" thickBot="1" x14ac:dyDescent="0.25">
      <c r="B4758" s="533" t="s">
        <v>273</v>
      </c>
      <c r="C4758" s="534"/>
      <c r="D4758" s="534"/>
      <c r="E4758" s="535"/>
      <c r="F4758" s="533" t="e">
        <f>F4756*(1+F4757)</f>
        <v>#REF!</v>
      </c>
      <c r="G4758" s="534"/>
      <c r="H4758" s="534"/>
      <c r="I4758" s="534"/>
      <c r="J4758" s="533" t="e">
        <f>J4756*(1+F4757)</f>
        <v>#REF!</v>
      </c>
      <c r="K4758" s="534"/>
      <c r="L4758" s="534"/>
      <c r="M4758" s="535"/>
    </row>
    <row r="4759" spans="2:13" s="254" customFormat="1" ht="27.75" customHeight="1" thickBot="1" x14ac:dyDescent="0.25">
      <c r="B4759" s="532" t="s">
        <v>191</v>
      </c>
      <c r="C4759" s="532"/>
      <c r="D4759" s="532"/>
      <c r="E4759" s="532"/>
      <c r="F4759" s="533" t="e">
        <f>#REF!*(#REF!*#REF!+#REF!*#REF!)</f>
        <v>#REF!</v>
      </c>
      <c r="G4759" s="534"/>
      <c r="H4759" s="535"/>
      <c r="I4759" s="532" t="e">
        <f>#REF!</f>
        <v>#REF!</v>
      </c>
      <c r="J4759" s="533"/>
      <c r="K4759" s="263" t="s">
        <v>230</v>
      </c>
      <c r="L4759" s="535" t="e">
        <f>B4730</f>
        <v>#REF!</v>
      </c>
      <c r="M4759" s="532"/>
    </row>
    <row r="4760" spans="2:13" s="254" customFormat="1" ht="45" customHeight="1" thickBot="1" x14ac:dyDescent="0.25">
      <c r="B4760" s="253"/>
      <c r="C4760" s="253"/>
      <c r="D4760" s="253"/>
      <c r="E4760" s="253"/>
      <c r="F4760" s="253"/>
      <c r="G4760" s="253"/>
      <c r="H4760" s="253"/>
      <c r="I4760" s="253"/>
      <c r="J4760" s="253"/>
      <c r="K4760" s="253"/>
      <c r="L4760" s="253"/>
      <c r="M4760" s="253"/>
    </row>
    <row r="4761" spans="2:13" s="254" customFormat="1" ht="27.75" customHeight="1" thickBot="1" x14ac:dyDescent="0.25">
      <c r="B4761" s="542" t="s">
        <v>128</v>
      </c>
      <c r="C4761" s="543"/>
      <c r="D4761" s="543"/>
      <c r="E4761" s="544"/>
      <c r="F4761" s="253"/>
      <c r="G4761" s="253"/>
      <c r="H4761" s="253"/>
      <c r="I4761" s="253"/>
      <c r="J4761" s="253"/>
      <c r="K4761" s="253"/>
      <c r="L4761" s="253"/>
      <c r="M4761" s="253"/>
    </row>
    <row r="4762" spans="2:13" s="254" customFormat="1" ht="27.75" customHeight="1" x14ac:dyDescent="0.2">
      <c r="B4762" s="545" t="e">
        <f>#REF!</f>
        <v>#REF!</v>
      </c>
      <c r="C4762" s="546"/>
      <c r="D4762" s="547"/>
      <c r="E4762" s="548"/>
      <c r="F4762" s="552" t="s">
        <v>240</v>
      </c>
      <c r="G4762" s="553"/>
      <c r="H4762" s="553"/>
      <c r="I4762" s="554"/>
      <c r="J4762" s="552" t="s">
        <v>239</v>
      </c>
      <c r="K4762" s="553"/>
      <c r="L4762" s="553"/>
      <c r="M4762" s="554"/>
    </row>
    <row r="4763" spans="2:13" s="254" customFormat="1" ht="27.75" customHeight="1" thickBot="1" x14ac:dyDescent="0.25">
      <c r="B4763" s="549"/>
      <c r="C4763" s="550"/>
      <c r="D4763" s="550"/>
      <c r="E4763" s="551"/>
      <c r="F4763" s="255" t="s">
        <v>149</v>
      </c>
      <c r="G4763" s="256" t="s">
        <v>151</v>
      </c>
      <c r="H4763" s="256" t="s">
        <v>96</v>
      </c>
      <c r="I4763" s="257" t="s">
        <v>150</v>
      </c>
      <c r="J4763" s="255" t="s">
        <v>149</v>
      </c>
      <c r="K4763" s="256" t="s">
        <v>151</v>
      </c>
      <c r="L4763" s="256" t="s">
        <v>96</v>
      </c>
      <c r="M4763" s="257" t="s">
        <v>150</v>
      </c>
    </row>
    <row r="4764" spans="2:13" s="254" customFormat="1" ht="27.75" customHeight="1" thickTop="1" x14ac:dyDescent="0.2">
      <c r="B4764" s="540" t="s">
        <v>241</v>
      </c>
      <c r="C4764" s="541"/>
      <c r="D4764" s="264"/>
      <c r="E4764" s="237" t="s">
        <v>242</v>
      </c>
      <c r="F4764" s="258" t="e">
        <f>IF(#REF!&gt;=1,IF(#REF!&gt;=1,#REF!),IF(#REF!&gt;=0,"",))</f>
        <v>#REF!</v>
      </c>
      <c r="G4764" s="241" t="e">
        <f>保全管理データ!N8235</f>
        <v>#REF!</v>
      </c>
      <c r="H4764" s="259" t="e">
        <f>IF(#REF!="無","",IF(#REF!="","",IF(#REF!="悪環境における作業",0.2,IF(#REF!="高所又は地下作業",0.1,IF(#REF!="錯綜場所作業",0.3,IF(#REF!="複雑な制約のある作業",0.4,IF(#REF!="単純な制約のある作業",0.2,0)))))))</f>
        <v>#REF!</v>
      </c>
      <c r="I4764" s="260" t="e">
        <f>IF(F4764="","",F4764*G4764*(1+IF(H4764="",0,H4764)))</f>
        <v>#REF!</v>
      </c>
      <c r="J4764" s="258" t="e">
        <f>IF(#REF!&gt;=1,IF(#REF!&gt;=1,#REF!),IF(#REF!&gt;=0,"",))</f>
        <v>#REF!</v>
      </c>
      <c r="K4764" s="241" t="e">
        <f>保全管理データ!N8262</f>
        <v>#REF!</v>
      </c>
      <c r="L4764" s="259" t="e">
        <f>IF(#REF!="","",IF(#REF!="悪環境における作業",0.2,IF(#REF!="高所又は地下作業",0.1,IF(#REF!="錯綜場所作業",0.3,IF(#REF!="複雑な制約のある作業",0.4,IF(#REF!="単純な制約のある作業",0.2,0))))))</f>
        <v>#REF!</v>
      </c>
      <c r="M4764" s="260" t="e">
        <f>IF(J4764="","",J4764*K4764*(1+IF(L4764="",0,L4764)))</f>
        <v>#REF!</v>
      </c>
    </row>
    <row r="4765" spans="2:13" s="254" customFormat="1" ht="27.75" customHeight="1" x14ac:dyDescent="0.2">
      <c r="B4765" s="536" t="s">
        <v>243</v>
      </c>
      <c r="C4765" s="537"/>
      <c r="D4765" s="265"/>
      <c r="E4765" s="224" t="s">
        <v>242</v>
      </c>
      <c r="F4765" s="258" t="e">
        <f>IF(#REF!&gt;=1,IF(#REF!&gt;=1,#REF!),IF(#REF!&gt;=0,"",))</f>
        <v>#REF!</v>
      </c>
      <c r="G4765" s="241" t="e">
        <f>保全管理データ!N8236</f>
        <v>#REF!</v>
      </c>
      <c r="H4765" s="259" t="e">
        <f>IF(#REF!="無","",IF(#REF!="","",IF(#REF!="悪環境における作業",0.2,IF(#REF!="高所又は地下作業",0.1,IF(#REF!="錯綜場所作業",0.3,IF(#REF!="複雑な制約のある作業",0.4,IF(#REF!="単純な制約のある作業",0.2,0)))))))</f>
        <v>#REF!</v>
      </c>
      <c r="I4765" s="260" t="e">
        <f t="shared" ref="I4765:I4787" si="295">IF(F4765="","",F4765*G4765*(1+IF(H4765="",0,H4765)))</f>
        <v>#REF!</v>
      </c>
      <c r="J4765" s="258" t="e">
        <f>IF(#REF!&gt;=1,IF(#REF!&gt;=1,#REF!),IF(#REF!&gt;=0,"",))</f>
        <v>#REF!</v>
      </c>
      <c r="K4765" s="241" t="e">
        <f>保全管理データ!N8263</f>
        <v>#REF!</v>
      </c>
      <c r="L4765" s="259" t="e">
        <f>IF(#REF!="","",IF(#REF!="悪環境における作業",0.2,IF(#REF!="高所又は地下作業",0.1,IF(#REF!="錯綜場所作業",0.3,IF(#REF!="複雑な制約のある作業",0.4,IF(#REF!="単純な制約のある作業",0.2,0))))))</f>
        <v>#REF!</v>
      </c>
      <c r="M4765" s="260" t="e">
        <f t="shared" ref="M4765:M4787" si="296">IF(J4765="","",J4765*K4765*(1+IF(L4765="",0,L4765)))</f>
        <v>#REF!</v>
      </c>
    </row>
    <row r="4766" spans="2:13" s="254" customFormat="1" ht="27.75" customHeight="1" x14ac:dyDescent="0.2">
      <c r="B4766" s="536" t="s">
        <v>249</v>
      </c>
      <c r="C4766" s="537"/>
      <c r="D4766" s="265"/>
      <c r="E4766" s="224" t="s">
        <v>244</v>
      </c>
      <c r="F4766" s="258" t="e">
        <f>IF(#REF!&gt;=1,IF(#REF!&gt;=1,#REF!),IF(#REF!&gt;=0,"",))</f>
        <v>#REF!</v>
      </c>
      <c r="G4766" s="241" t="e">
        <f>保全管理データ!N8237</f>
        <v>#REF!</v>
      </c>
      <c r="H4766" s="259" t="e">
        <f>IF(#REF!="無","",IF(#REF!="","",IF(#REF!="悪環境における作業",0.2,IF(#REF!="高所又は地下作業",0.1,IF(#REF!="錯綜場所作業",0.3,IF(#REF!="複雑な制約のある作業",0.4,IF(#REF!="単純な制約のある作業",0.2,0)))))))</f>
        <v>#REF!</v>
      </c>
      <c r="I4766" s="260" t="e">
        <f t="shared" si="295"/>
        <v>#REF!</v>
      </c>
      <c r="J4766" s="258" t="e">
        <f>IF(#REF!&gt;=1,IF(#REF!&gt;=1,#REF!),IF(#REF!&gt;=0,"",))</f>
        <v>#REF!</v>
      </c>
      <c r="K4766" s="241" t="e">
        <f>保全管理データ!N8264</f>
        <v>#REF!</v>
      </c>
      <c r="L4766" s="259" t="e">
        <f>IF(#REF!="","",IF(#REF!="悪環境における作業",0.2,IF(#REF!="高所又は地下作業",0.1,IF(#REF!="錯綜場所作業",0.3,IF(#REF!="複雑な制約のある作業",0.4,IF(#REF!="単純な制約のある作業",0.2,0))))))</f>
        <v>#REF!</v>
      </c>
      <c r="M4766" s="260" t="e">
        <f t="shared" si="296"/>
        <v>#REF!</v>
      </c>
    </row>
    <row r="4767" spans="2:13" s="254" customFormat="1" ht="27.75" customHeight="1" x14ac:dyDescent="0.2">
      <c r="B4767" s="536" t="s">
        <v>250</v>
      </c>
      <c r="C4767" s="537"/>
      <c r="D4767" s="265"/>
      <c r="E4767" s="224" t="s">
        <v>244</v>
      </c>
      <c r="F4767" s="258" t="e">
        <f>IF(#REF!&gt;=1,IF(#REF!&gt;=1,#REF!),IF(#REF!&gt;=0,"",))</f>
        <v>#REF!</v>
      </c>
      <c r="G4767" s="241" t="e">
        <f>保全管理データ!N8238</f>
        <v>#REF!</v>
      </c>
      <c r="H4767" s="259" t="e">
        <f>IF(#REF!="無","",IF(#REF!="","",IF(#REF!="悪環境における作業",0.2,IF(#REF!="高所又は地下作業",0.1,IF(#REF!="錯綜場所作業",0.3,IF(#REF!="複雑な制約のある作業",0.4,IF(#REF!="単純な制約のある作業",0.2,0)))))))</f>
        <v>#REF!</v>
      </c>
      <c r="I4767" s="260" t="e">
        <f t="shared" si="295"/>
        <v>#REF!</v>
      </c>
      <c r="J4767" s="258" t="e">
        <f>IF(#REF!&gt;=1,IF(#REF!&gt;=1,#REF!),IF(#REF!&gt;=0,"",))</f>
        <v>#REF!</v>
      </c>
      <c r="K4767" s="241" t="e">
        <f>保全管理データ!N8265</f>
        <v>#REF!</v>
      </c>
      <c r="L4767" s="259" t="e">
        <f>IF(#REF!="","",IF(#REF!="悪環境における作業",0.2,IF(#REF!="高所又は地下作業",0.1,IF(#REF!="錯綜場所作業",0.3,IF(#REF!="複雑な制約のある作業",0.4,IF(#REF!="単純な制約のある作業",0.2,0))))))</f>
        <v>#REF!</v>
      </c>
      <c r="M4767" s="260" t="e">
        <f t="shared" si="296"/>
        <v>#REF!</v>
      </c>
    </row>
    <row r="4768" spans="2:13" s="254" customFormat="1" ht="27.75" customHeight="1" x14ac:dyDescent="0.2">
      <c r="B4768" s="536" t="s">
        <v>251</v>
      </c>
      <c r="C4768" s="537"/>
      <c r="D4768" s="265"/>
      <c r="E4768" s="224" t="s">
        <v>242</v>
      </c>
      <c r="F4768" s="258" t="e">
        <f>IF(#REF!&gt;=1,IF(#REF!&gt;=1,#REF!),IF(#REF!&gt;=0,"",))</f>
        <v>#REF!</v>
      </c>
      <c r="G4768" s="241" t="e">
        <f>保全管理データ!N8239</f>
        <v>#REF!</v>
      </c>
      <c r="H4768" s="259" t="e">
        <f>IF(#REF!="無","",IF(#REF!="","",IF(#REF!="悪環境における作業",0.2,IF(#REF!="高所又は地下作業",0.1,IF(#REF!="錯綜場所作業",0.3,IF(#REF!="複雑な制約のある作業",0.4,IF(#REF!="単純な制約のある作業",0.2,0)))))))</f>
        <v>#REF!</v>
      </c>
      <c r="I4768" s="260" t="e">
        <f t="shared" si="295"/>
        <v>#REF!</v>
      </c>
      <c r="J4768" s="258" t="e">
        <f>IF(#REF!&gt;=1,IF(#REF!&gt;=1,#REF!),IF(#REF!&gt;=0,"",))</f>
        <v>#REF!</v>
      </c>
      <c r="K4768" s="241" t="e">
        <f>保全管理データ!N8266</f>
        <v>#REF!</v>
      </c>
      <c r="L4768" s="259" t="e">
        <f>IF(#REF!="","",IF(#REF!="悪環境における作業",0.2,IF(#REF!="高所又は地下作業",0.1,IF(#REF!="錯綜場所作業",0.3,IF(#REF!="複雑な制約のある作業",0.4,IF(#REF!="単純な制約のある作業",0.2,0))))))</f>
        <v>#REF!</v>
      </c>
      <c r="M4768" s="260" t="e">
        <f t="shared" si="296"/>
        <v>#REF!</v>
      </c>
    </row>
    <row r="4769" spans="2:13" s="254" customFormat="1" ht="27.75" customHeight="1" x14ac:dyDescent="0.2">
      <c r="B4769" s="536" t="s">
        <v>252</v>
      </c>
      <c r="C4769" s="537"/>
      <c r="D4769" s="265"/>
      <c r="E4769" s="224" t="s">
        <v>244</v>
      </c>
      <c r="F4769" s="258" t="e">
        <f>IF(#REF!&gt;=1,IF(#REF!&gt;=1,#REF!),IF(#REF!&gt;=0,"",))</f>
        <v>#REF!</v>
      </c>
      <c r="G4769" s="241" t="e">
        <f>保全管理データ!N8240</f>
        <v>#REF!</v>
      </c>
      <c r="H4769" s="259" t="e">
        <f>IF(#REF!="無","",IF(#REF!="","",IF(#REF!="悪環境における作業",0.2,IF(#REF!="高所又は地下作業",0.1,IF(#REF!="錯綜場所作業",0.3,IF(#REF!="複雑な制約のある作業",0.4,IF(#REF!="単純な制約のある作業",0.2,0)))))))</f>
        <v>#REF!</v>
      </c>
      <c r="I4769" s="260" t="e">
        <f t="shared" si="295"/>
        <v>#REF!</v>
      </c>
      <c r="J4769" s="258" t="e">
        <f>IF(#REF!&gt;=1,IF(#REF!&gt;=1,#REF!),IF(#REF!&gt;=0,"",))</f>
        <v>#REF!</v>
      </c>
      <c r="K4769" s="241" t="e">
        <f>保全管理データ!N8267</f>
        <v>#REF!</v>
      </c>
      <c r="L4769" s="259" t="e">
        <f>IF(#REF!="","",IF(#REF!="悪環境における作業",0.2,IF(#REF!="高所又は地下作業",0.1,IF(#REF!="錯綜場所作業",0.3,IF(#REF!="複雑な制約のある作業",0.4,IF(#REF!="単純な制約のある作業",0.2,0))))))</f>
        <v>#REF!</v>
      </c>
      <c r="M4769" s="260" t="e">
        <f t="shared" si="296"/>
        <v>#REF!</v>
      </c>
    </row>
    <row r="4770" spans="2:13" s="254" customFormat="1" ht="27.75" customHeight="1" x14ac:dyDescent="0.2">
      <c r="B4770" s="536" t="s">
        <v>253</v>
      </c>
      <c r="C4770" s="537"/>
      <c r="D4770" s="265"/>
      <c r="E4770" s="224" t="s">
        <v>242</v>
      </c>
      <c r="F4770" s="258" t="e">
        <f>IF(#REF!&gt;=1,IF(#REF!&gt;=1,#REF!),IF(#REF!&gt;=0,"",))</f>
        <v>#REF!</v>
      </c>
      <c r="G4770" s="241" t="e">
        <f>保全管理データ!N8241</f>
        <v>#REF!</v>
      </c>
      <c r="H4770" s="259" t="e">
        <f>IF(#REF!="無","",IF(#REF!="","",IF(#REF!="悪環境における作業",0.2,IF(#REF!="高所又は地下作業",0.1,IF(#REF!="錯綜場所作業",0.3,IF(#REF!="複雑な制約のある作業",0.4,IF(#REF!="単純な制約のある作業",0.2,0)))))))</f>
        <v>#REF!</v>
      </c>
      <c r="I4770" s="260" t="e">
        <f t="shared" si="295"/>
        <v>#REF!</v>
      </c>
      <c r="J4770" s="258" t="e">
        <f>IF(#REF!&gt;=1,IF(#REF!&gt;=1,#REF!),IF(#REF!&gt;=0,"",))</f>
        <v>#REF!</v>
      </c>
      <c r="K4770" s="241" t="e">
        <f>保全管理データ!N8268</f>
        <v>#REF!</v>
      </c>
      <c r="L4770" s="259" t="e">
        <f>IF(#REF!="","",IF(#REF!="悪環境における作業",0.2,IF(#REF!="高所又は地下作業",0.1,IF(#REF!="錯綜場所作業",0.3,IF(#REF!="複雑な制約のある作業",0.4,IF(#REF!="単純な制約のある作業",0.2,0))))))</f>
        <v>#REF!</v>
      </c>
      <c r="M4770" s="260" t="e">
        <f t="shared" si="296"/>
        <v>#REF!</v>
      </c>
    </row>
    <row r="4771" spans="2:13" s="254" customFormat="1" ht="27.75" customHeight="1" x14ac:dyDescent="0.2">
      <c r="B4771" s="536" t="s">
        <v>254</v>
      </c>
      <c r="C4771" s="537"/>
      <c r="D4771" s="265"/>
      <c r="E4771" s="224" t="s">
        <v>242</v>
      </c>
      <c r="F4771" s="258" t="e">
        <f>IF(#REF!&gt;=1,IF(#REF!&gt;=1,#REF!),IF(#REF!&gt;=0,"",))</f>
        <v>#REF!</v>
      </c>
      <c r="G4771" s="241" t="e">
        <f>保全管理データ!N8242</f>
        <v>#REF!</v>
      </c>
      <c r="H4771" s="259" t="e">
        <f>IF(#REF!="無","",IF(#REF!="","",IF(#REF!="悪環境における作業",0.2,IF(#REF!="高所又は地下作業",0.1,IF(#REF!="錯綜場所作業",0.3,IF(#REF!="複雑な制約のある作業",0.4,IF(#REF!="単純な制約のある作業",0.2,0)))))))</f>
        <v>#REF!</v>
      </c>
      <c r="I4771" s="260" t="e">
        <f t="shared" si="295"/>
        <v>#REF!</v>
      </c>
      <c r="J4771" s="258" t="e">
        <f>IF(#REF!&gt;=1,IF(#REF!&gt;=1,#REF!),IF(#REF!&gt;=0,"",))</f>
        <v>#REF!</v>
      </c>
      <c r="K4771" s="241" t="e">
        <f>保全管理データ!N8269</f>
        <v>#REF!</v>
      </c>
      <c r="L4771" s="259" t="e">
        <f>IF(#REF!="","",IF(#REF!="悪環境における作業",0.2,IF(#REF!="高所又は地下作業",0.1,IF(#REF!="錯綜場所作業",0.3,IF(#REF!="複雑な制約のある作業",0.4,IF(#REF!="単純な制約のある作業",0.2,0))))))</f>
        <v>#REF!</v>
      </c>
      <c r="M4771" s="260" t="e">
        <f t="shared" si="296"/>
        <v>#REF!</v>
      </c>
    </row>
    <row r="4772" spans="2:13" s="254" customFormat="1" ht="27.75" customHeight="1" x14ac:dyDescent="0.2">
      <c r="B4772" s="536" t="s">
        <v>255</v>
      </c>
      <c r="C4772" s="537"/>
      <c r="D4772" s="265"/>
      <c r="E4772" s="224" t="s">
        <v>245</v>
      </c>
      <c r="F4772" s="258" t="e">
        <f>IF(#REF!&gt;=1,IF(#REF!&gt;=1,#REF!),IF(#REF!&gt;=0,"",))</f>
        <v>#REF!</v>
      </c>
      <c r="G4772" s="241" t="e">
        <f>保全管理データ!N8243</f>
        <v>#REF!</v>
      </c>
      <c r="H4772" s="259" t="e">
        <f>IF(#REF!="無","",IF(#REF!="","",IF(#REF!="悪環境における作業",0.2,IF(#REF!="高所又は地下作業",0.1,IF(#REF!="錯綜場所作業",0.3,IF(#REF!="複雑な制約のある作業",0.4,IF(#REF!="単純な制約のある作業",0.2,0)))))))</f>
        <v>#REF!</v>
      </c>
      <c r="I4772" s="260" t="e">
        <f t="shared" si="295"/>
        <v>#REF!</v>
      </c>
      <c r="J4772" s="258" t="e">
        <f>IF(#REF!&gt;=1,IF(#REF!&gt;=1,#REF!),IF(#REF!&gt;=0,"",))</f>
        <v>#REF!</v>
      </c>
      <c r="K4772" s="241" t="e">
        <f>保全管理データ!N8270</f>
        <v>#REF!</v>
      </c>
      <c r="L4772" s="259" t="e">
        <f>IF(#REF!="","",IF(#REF!="悪環境における作業",0.2,IF(#REF!="高所又は地下作業",0.1,IF(#REF!="錯綜場所作業",0.3,IF(#REF!="複雑な制約のある作業",0.4,IF(#REF!="単純な制約のある作業",0.2,0))))))</f>
        <v>#REF!</v>
      </c>
      <c r="M4772" s="260" t="e">
        <f t="shared" si="296"/>
        <v>#REF!</v>
      </c>
    </row>
    <row r="4773" spans="2:13" s="254" customFormat="1" ht="27.75" customHeight="1" x14ac:dyDescent="0.2">
      <c r="B4773" s="536" t="s">
        <v>256</v>
      </c>
      <c r="C4773" s="537"/>
      <c r="D4773" s="265"/>
      <c r="E4773" s="224" t="s">
        <v>242</v>
      </c>
      <c r="F4773" s="258" t="e">
        <f>IF(#REF!&gt;=1,IF(#REF!&gt;=1,#REF!),IF(#REF!&gt;=0,"",))</f>
        <v>#REF!</v>
      </c>
      <c r="G4773" s="241" t="e">
        <f>保全管理データ!N8244</f>
        <v>#REF!</v>
      </c>
      <c r="H4773" s="259" t="e">
        <f>IF(#REF!="無","",IF(#REF!="","",IF(#REF!="悪環境における作業",0.2,IF(#REF!="高所又は地下作業",0.1,IF(#REF!="錯綜場所作業",0.3,IF(#REF!="複雑な制約のある作業",0.4,IF(#REF!="単純な制約のある作業",0.2,0)))))))</f>
        <v>#REF!</v>
      </c>
      <c r="I4773" s="260" t="e">
        <f t="shared" si="295"/>
        <v>#REF!</v>
      </c>
      <c r="J4773" s="258" t="e">
        <f>IF(#REF!&gt;=1,IF(#REF!&gt;=1,#REF!),IF(#REF!&gt;=0,"",))</f>
        <v>#REF!</v>
      </c>
      <c r="K4773" s="241" t="e">
        <f>保全管理データ!N8271</f>
        <v>#REF!</v>
      </c>
      <c r="L4773" s="259" t="e">
        <f>IF(#REF!="","",IF(#REF!="悪環境における作業",0.2,IF(#REF!="高所又は地下作業",0.1,IF(#REF!="錯綜場所作業",0.3,IF(#REF!="複雑な制約のある作業",0.4,IF(#REF!="単純な制約のある作業",0.2,0))))))</f>
        <v>#REF!</v>
      </c>
      <c r="M4773" s="260" t="e">
        <f t="shared" si="296"/>
        <v>#REF!</v>
      </c>
    </row>
    <row r="4774" spans="2:13" s="254" customFormat="1" ht="27.75" customHeight="1" x14ac:dyDescent="0.2">
      <c r="B4774" s="536" t="s">
        <v>257</v>
      </c>
      <c r="C4774" s="537"/>
      <c r="D4774" s="265"/>
      <c r="E4774" s="224" t="s">
        <v>245</v>
      </c>
      <c r="F4774" s="258" t="e">
        <f>IF(#REF!&gt;=1,IF(#REF!&gt;=1,#REF!),IF(#REF!&gt;=0,"",))</f>
        <v>#REF!</v>
      </c>
      <c r="G4774" s="241" t="e">
        <f>保全管理データ!N8245</f>
        <v>#REF!</v>
      </c>
      <c r="H4774" s="259" t="e">
        <f>IF(#REF!="無","",IF(#REF!="","",IF(#REF!="悪環境における作業",0.2,IF(#REF!="高所又は地下作業",0.1,IF(#REF!="錯綜場所作業",0.3,IF(#REF!="複雑な制約のある作業",0.4,IF(#REF!="単純な制約のある作業",0.2,0)))))))</f>
        <v>#REF!</v>
      </c>
      <c r="I4774" s="260" t="e">
        <f t="shared" si="295"/>
        <v>#REF!</v>
      </c>
      <c r="J4774" s="258" t="e">
        <f>IF(#REF!&gt;=1,IF(#REF!&gt;=1,#REF!),IF(#REF!&gt;=0,"",))</f>
        <v>#REF!</v>
      </c>
      <c r="K4774" s="241" t="e">
        <f>保全管理データ!N8272</f>
        <v>#REF!</v>
      </c>
      <c r="L4774" s="259" t="e">
        <f>IF(#REF!="","",IF(#REF!="悪環境における作業",0.2,IF(#REF!="高所又は地下作業",0.1,IF(#REF!="錯綜場所作業",0.3,IF(#REF!="複雑な制約のある作業",0.4,IF(#REF!="単純な制約のある作業",0.2,0))))))</f>
        <v>#REF!</v>
      </c>
      <c r="M4774" s="260" t="e">
        <f t="shared" si="296"/>
        <v>#REF!</v>
      </c>
    </row>
    <row r="4775" spans="2:13" s="254" customFormat="1" ht="27.75" customHeight="1" x14ac:dyDescent="0.2">
      <c r="B4775" s="536" t="s">
        <v>258</v>
      </c>
      <c r="C4775" s="537"/>
      <c r="D4775" s="265"/>
      <c r="E4775" s="224" t="s">
        <v>245</v>
      </c>
      <c r="F4775" s="258" t="e">
        <f>IF(#REF!&gt;=1,IF(#REF!&gt;=1,#REF!),IF(#REF!&gt;=0,"",))</f>
        <v>#REF!</v>
      </c>
      <c r="G4775" s="241" t="e">
        <f>保全管理データ!N8246</f>
        <v>#REF!</v>
      </c>
      <c r="H4775" s="259" t="e">
        <f>IF(#REF!="無","",IF(#REF!="","",IF(#REF!="悪環境における作業",0.2,IF(#REF!="高所又は地下作業",0.1,IF(#REF!="錯綜場所作業",0.3,IF(#REF!="複雑な制約のある作業",0.4,IF(#REF!="単純な制約のある作業",0.2,0)))))))</f>
        <v>#REF!</v>
      </c>
      <c r="I4775" s="260" t="e">
        <f t="shared" si="295"/>
        <v>#REF!</v>
      </c>
      <c r="J4775" s="258" t="e">
        <f>IF(#REF!&gt;=1,IF(#REF!&gt;=1,#REF!),IF(#REF!&gt;=0,"",))</f>
        <v>#REF!</v>
      </c>
      <c r="K4775" s="241" t="e">
        <f>保全管理データ!N8273</f>
        <v>#REF!</v>
      </c>
      <c r="L4775" s="259" t="e">
        <f>IF(#REF!="","",IF(#REF!="悪環境における作業",0.2,IF(#REF!="高所又は地下作業",0.1,IF(#REF!="錯綜場所作業",0.3,IF(#REF!="複雑な制約のある作業",0.4,IF(#REF!="単純な制約のある作業",0.2,0))))))</f>
        <v>#REF!</v>
      </c>
      <c r="M4775" s="260" t="e">
        <f t="shared" si="296"/>
        <v>#REF!</v>
      </c>
    </row>
    <row r="4776" spans="2:13" s="254" customFormat="1" ht="27.75" customHeight="1" x14ac:dyDescent="0.2">
      <c r="B4776" s="536" t="s">
        <v>259</v>
      </c>
      <c r="C4776" s="537"/>
      <c r="D4776" s="265"/>
      <c r="E4776" s="224" t="s">
        <v>245</v>
      </c>
      <c r="F4776" s="258" t="e">
        <f>IF(#REF!&gt;=1,IF(#REF!&gt;=1,#REF!),IF(#REF!&gt;=0,"",))</f>
        <v>#REF!</v>
      </c>
      <c r="G4776" s="241" t="e">
        <f>保全管理データ!N8247</f>
        <v>#REF!</v>
      </c>
      <c r="H4776" s="259" t="e">
        <f>IF(#REF!="無","",IF(#REF!="","",IF(#REF!="悪環境における作業",0.2,IF(#REF!="高所又は地下作業",0.1,IF(#REF!="錯綜場所作業",0.3,IF(#REF!="複雑な制約のある作業",0.4,IF(#REF!="単純な制約のある作業",0.2,0)))))))</f>
        <v>#REF!</v>
      </c>
      <c r="I4776" s="260" t="e">
        <f t="shared" si="295"/>
        <v>#REF!</v>
      </c>
      <c r="J4776" s="258" t="e">
        <f>IF(#REF!&gt;=1,IF(#REF!&gt;=1,#REF!),IF(#REF!&gt;=0,"",))</f>
        <v>#REF!</v>
      </c>
      <c r="K4776" s="241" t="e">
        <f>保全管理データ!N8274</f>
        <v>#REF!</v>
      </c>
      <c r="L4776" s="259" t="e">
        <f>IF(#REF!="","",IF(#REF!="悪環境における作業",0.2,IF(#REF!="高所又は地下作業",0.1,IF(#REF!="錯綜場所作業",0.3,IF(#REF!="複雑な制約のある作業",0.4,IF(#REF!="単純な制約のある作業",0.2,0))))))</f>
        <v>#REF!</v>
      </c>
      <c r="M4776" s="260" t="e">
        <f t="shared" si="296"/>
        <v>#REF!</v>
      </c>
    </row>
    <row r="4777" spans="2:13" s="254" customFormat="1" ht="27.75" customHeight="1" x14ac:dyDescent="0.2">
      <c r="B4777" s="536" t="s">
        <v>260</v>
      </c>
      <c r="C4777" s="537"/>
      <c r="D4777" s="265"/>
      <c r="E4777" s="224" t="s">
        <v>248</v>
      </c>
      <c r="F4777" s="258" t="e">
        <f>IF(#REF!&gt;=1,IF(#REF!&gt;=1,#REF!),IF(#REF!&gt;=0,"",))</f>
        <v>#REF!</v>
      </c>
      <c r="G4777" s="241" t="e">
        <f>保全管理データ!N8248</f>
        <v>#REF!</v>
      </c>
      <c r="H4777" s="259" t="e">
        <f>IF(#REF!="無","",IF(#REF!="","",IF(#REF!="悪環境における作業",0.2,IF(#REF!="高所又は地下作業",0.1,IF(#REF!="錯綜場所作業",0.3,IF(#REF!="複雑な制約のある作業",0.4,IF(#REF!="単純な制約のある作業",0.2,0)))))))</f>
        <v>#REF!</v>
      </c>
      <c r="I4777" s="260" t="e">
        <f t="shared" si="295"/>
        <v>#REF!</v>
      </c>
      <c r="J4777" s="258" t="e">
        <f>IF(#REF!&gt;=1,IF(#REF!&gt;=1,#REF!),IF(#REF!&gt;=0,"",))</f>
        <v>#REF!</v>
      </c>
      <c r="K4777" s="241" t="e">
        <f>保全管理データ!N8275</f>
        <v>#REF!</v>
      </c>
      <c r="L4777" s="259" t="e">
        <f>IF(#REF!="","",IF(#REF!="悪環境における作業",0.2,IF(#REF!="高所又は地下作業",0.1,IF(#REF!="錯綜場所作業",0.3,IF(#REF!="複雑な制約のある作業",0.4,IF(#REF!="単純な制約のある作業",0.2,0))))))</f>
        <v>#REF!</v>
      </c>
      <c r="M4777" s="260" t="e">
        <f t="shared" si="296"/>
        <v>#REF!</v>
      </c>
    </row>
    <row r="4778" spans="2:13" s="254" customFormat="1" ht="27.75" customHeight="1" x14ac:dyDescent="0.2">
      <c r="B4778" s="536" t="s">
        <v>261</v>
      </c>
      <c r="C4778" s="537"/>
      <c r="D4778" s="265"/>
      <c r="E4778" s="224" t="s">
        <v>247</v>
      </c>
      <c r="F4778" s="258" t="e">
        <f>IF(#REF!&gt;=1,IF(#REF!&gt;=1,#REF!),IF(#REF!&gt;=0,"",))</f>
        <v>#REF!</v>
      </c>
      <c r="G4778" s="241" t="e">
        <f>保全管理データ!N8249</f>
        <v>#REF!</v>
      </c>
      <c r="H4778" s="259" t="e">
        <f>IF(#REF!="無","",IF(#REF!="","",IF(#REF!="悪環境における作業",0.2,IF(#REF!="高所又は地下作業",0.1,IF(#REF!="錯綜場所作業",0.3,IF(#REF!="複雑な制約のある作業",0.4,IF(#REF!="単純な制約のある作業",0.2,0)))))))</f>
        <v>#REF!</v>
      </c>
      <c r="I4778" s="260" t="e">
        <f t="shared" si="295"/>
        <v>#REF!</v>
      </c>
      <c r="J4778" s="258" t="e">
        <f>IF(#REF!&gt;=1,IF(#REF!&gt;=1,#REF!),IF(#REF!&gt;=0,"",))</f>
        <v>#REF!</v>
      </c>
      <c r="K4778" s="241" t="e">
        <f>保全管理データ!N8276</f>
        <v>#REF!</v>
      </c>
      <c r="L4778" s="259" t="e">
        <f>IF(#REF!="","",IF(#REF!="悪環境における作業",0.2,IF(#REF!="高所又は地下作業",0.1,IF(#REF!="錯綜場所作業",0.3,IF(#REF!="複雑な制約のある作業",0.4,IF(#REF!="単純な制約のある作業",0.2,0))))))</f>
        <v>#REF!</v>
      </c>
      <c r="M4778" s="260" t="e">
        <f t="shared" si="296"/>
        <v>#REF!</v>
      </c>
    </row>
    <row r="4779" spans="2:13" s="254" customFormat="1" ht="27.75" customHeight="1" x14ac:dyDescent="0.2">
      <c r="B4779" s="536" t="s">
        <v>262</v>
      </c>
      <c r="C4779" s="537"/>
      <c r="D4779" s="265"/>
      <c r="E4779" s="224" t="s">
        <v>245</v>
      </c>
      <c r="F4779" s="258" t="e">
        <f>IF(#REF!&gt;=1,IF(#REF!&gt;=1,#REF!),IF(#REF!&gt;=0,"",))</f>
        <v>#REF!</v>
      </c>
      <c r="G4779" s="241" t="e">
        <f>保全管理データ!N8250</f>
        <v>#REF!</v>
      </c>
      <c r="H4779" s="259" t="e">
        <f>IF(#REF!="無","",IF(#REF!="","",IF(#REF!="悪環境における作業",0.2,IF(#REF!="高所又は地下作業",0.1,IF(#REF!="錯綜場所作業",0.3,IF(#REF!="複雑な制約のある作業",0.4,IF(#REF!="単純な制約のある作業",0.2,0)))))))</f>
        <v>#REF!</v>
      </c>
      <c r="I4779" s="260" t="e">
        <f t="shared" si="295"/>
        <v>#REF!</v>
      </c>
      <c r="J4779" s="258" t="e">
        <f>IF(#REF!&gt;=1,IF(#REF!&gt;=1,#REF!),IF(#REF!&gt;=0,"",))</f>
        <v>#REF!</v>
      </c>
      <c r="K4779" s="241" t="e">
        <f>保全管理データ!N8277</f>
        <v>#REF!</v>
      </c>
      <c r="L4779" s="259" t="e">
        <f>IF(#REF!="","",IF(#REF!="悪環境における作業",0.2,IF(#REF!="高所又は地下作業",0.1,IF(#REF!="錯綜場所作業",0.3,IF(#REF!="複雑な制約のある作業",0.4,IF(#REF!="単純な制約のある作業",0.2,0))))))</f>
        <v>#REF!</v>
      </c>
      <c r="M4779" s="260" t="e">
        <f t="shared" si="296"/>
        <v>#REF!</v>
      </c>
    </row>
    <row r="4780" spans="2:13" s="254" customFormat="1" ht="27.75" customHeight="1" x14ac:dyDescent="0.2">
      <c r="B4780" s="536" t="s">
        <v>263</v>
      </c>
      <c r="C4780" s="537"/>
      <c r="D4780" s="265"/>
      <c r="E4780" s="224" t="s">
        <v>245</v>
      </c>
      <c r="F4780" s="258" t="e">
        <f>IF(#REF!&gt;=1,IF(#REF!&gt;=1,#REF!),IF(#REF!&gt;=0,"",))</f>
        <v>#REF!</v>
      </c>
      <c r="G4780" s="241" t="e">
        <f>保全管理データ!N8251</f>
        <v>#REF!</v>
      </c>
      <c r="H4780" s="259" t="e">
        <f>IF(#REF!="無","",IF(#REF!="","",IF(#REF!="悪環境における作業",0.2,IF(#REF!="高所又は地下作業",0.1,IF(#REF!="錯綜場所作業",0.3,IF(#REF!="複雑な制約のある作業",0.4,IF(#REF!="単純な制約のある作業",0.2,0)))))))</f>
        <v>#REF!</v>
      </c>
      <c r="I4780" s="260" t="e">
        <f t="shared" si="295"/>
        <v>#REF!</v>
      </c>
      <c r="J4780" s="258" t="e">
        <f>IF(#REF!&gt;=1,IF(#REF!&gt;=1,#REF!),IF(#REF!&gt;=0,"",))</f>
        <v>#REF!</v>
      </c>
      <c r="K4780" s="241" t="e">
        <f>保全管理データ!N8278</f>
        <v>#REF!</v>
      </c>
      <c r="L4780" s="259" t="e">
        <f>IF(#REF!="","",IF(#REF!="悪環境における作業",0.2,IF(#REF!="高所又は地下作業",0.1,IF(#REF!="錯綜場所作業",0.3,IF(#REF!="複雑な制約のある作業",0.4,IF(#REF!="単純な制約のある作業",0.2,0))))))</f>
        <v>#REF!</v>
      </c>
      <c r="M4780" s="260" t="e">
        <f t="shared" si="296"/>
        <v>#REF!</v>
      </c>
    </row>
    <row r="4781" spans="2:13" s="254" customFormat="1" ht="27.75" customHeight="1" x14ac:dyDescent="0.2">
      <c r="B4781" s="536" t="s">
        <v>264</v>
      </c>
      <c r="C4781" s="537"/>
      <c r="D4781" s="265"/>
      <c r="E4781" s="224" t="s">
        <v>245</v>
      </c>
      <c r="F4781" s="258" t="e">
        <f>IF(#REF!&gt;=1,IF(#REF!&gt;=1,#REF!),IF(#REF!&gt;=0,"",))</f>
        <v>#REF!</v>
      </c>
      <c r="G4781" s="241" t="e">
        <f>保全管理データ!N8252</f>
        <v>#REF!</v>
      </c>
      <c r="H4781" s="259" t="e">
        <f>IF(#REF!="無","",IF(#REF!="","",IF(#REF!="悪環境における作業",0.2,IF(#REF!="高所又は地下作業",0.1,IF(#REF!="錯綜場所作業",0.3,IF(#REF!="複雑な制約のある作業",0.4,IF(#REF!="単純な制約のある作業",0.2,0)))))))</f>
        <v>#REF!</v>
      </c>
      <c r="I4781" s="260" t="e">
        <f t="shared" si="295"/>
        <v>#REF!</v>
      </c>
      <c r="J4781" s="258" t="e">
        <f>IF(#REF!&gt;=1,IF(#REF!&gt;=1,#REF!),IF(#REF!&gt;=0,"",))</f>
        <v>#REF!</v>
      </c>
      <c r="K4781" s="241" t="e">
        <f>保全管理データ!N8279</f>
        <v>#REF!</v>
      </c>
      <c r="L4781" s="259" t="e">
        <f>IF(#REF!="","",IF(#REF!="悪環境における作業",0.2,IF(#REF!="高所又は地下作業",0.1,IF(#REF!="錯綜場所作業",0.3,IF(#REF!="複雑な制約のある作業",0.4,IF(#REF!="単純な制約のある作業",0.2,0))))))</f>
        <v>#REF!</v>
      </c>
      <c r="M4781" s="260" t="e">
        <f t="shared" si="296"/>
        <v>#REF!</v>
      </c>
    </row>
    <row r="4782" spans="2:13" s="254" customFormat="1" ht="27.75" customHeight="1" x14ac:dyDescent="0.2">
      <c r="B4782" s="536" t="s">
        <v>265</v>
      </c>
      <c r="C4782" s="537"/>
      <c r="D4782" s="265"/>
      <c r="E4782" s="224" t="s">
        <v>245</v>
      </c>
      <c r="F4782" s="258" t="e">
        <f>IF(#REF!&gt;=1,IF(#REF!&gt;=1,#REF!),IF(#REF!&gt;=0,"",))</f>
        <v>#REF!</v>
      </c>
      <c r="G4782" s="241" t="e">
        <f>保全管理データ!N8253</f>
        <v>#REF!</v>
      </c>
      <c r="H4782" s="259" t="e">
        <f>IF(#REF!="無","",IF(#REF!="","",IF(#REF!="悪環境における作業",0.2,IF(#REF!="高所又は地下作業",0.1,IF(#REF!="錯綜場所作業",0.3,IF(#REF!="複雑な制約のある作業",0.4,IF(#REF!="単純な制約のある作業",0.2,0)))))))</f>
        <v>#REF!</v>
      </c>
      <c r="I4782" s="260" t="e">
        <f t="shared" si="295"/>
        <v>#REF!</v>
      </c>
      <c r="J4782" s="258" t="e">
        <f>IF(#REF!&gt;=1,IF(#REF!&gt;=1,#REF!),IF(#REF!&gt;=0,"",))</f>
        <v>#REF!</v>
      </c>
      <c r="K4782" s="241" t="e">
        <f>保全管理データ!N8280</f>
        <v>#REF!</v>
      </c>
      <c r="L4782" s="259" t="e">
        <f>IF(#REF!="","",IF(#REF!="悪環境における作業",0.2,IF(#REF!="高所又は地下作業",0.1,IF(#REF!="錯綜場所作業",0.3,IF(#REF!="複雑な制約のある作業",0.4,IF(#REF!="単純な制約のある作業",0.2,0))))))</f>
        <v>#REF!</v>
      </c>
      <c r="M4782" s="260" t="e">
        <f t="shared" si="296"/>
        <v>#REF!</v>
      </c>
    </row>
    <row r="4783" spans="2:13" s="254" customFormat="1" ht="27.75" customHeight="1" x14ac:dyDescent="0.2">
      <c r="B4783" s="536" t="s">
        <v>266</v>
      </c>
      <c r="C4783" s="537"/>
      <c r="D4783" s="265"/>
      <c r="E4783" s="224" t="s">
        <v>245</v>
      </c>
      <c r="F4783" s="258" t="e">
        <f>IF(#REF!&gt;=1,IF(#REF!&gt;=1,#REF!),IF(#REF!&gt;=0,"",))</f>
        <v>#REF!</v>
      </c>
      <c r="G4783" s="241" t="e">
        <f>保全管理データ!N8254</f>
        <v>#REF!</v>
      </c>
      <c r="H4783" s="259" t="e">
        <f>IF(#REF!="無","",IF(#REF!="","",IF(#REF!="悪環境における作業",0.2,IF(#REF!="高所又は地下作業",0.1,IF(#REF!="錯綜場所作業",0.3,IF(#REF!="複雑な制約のある作業",0.4,IF(#REF!="単純な制約のある作業",0.2,0)))))))</f>
        <v>#REF!</v>
      </c>
      <c r="I4783" s="260" t="e">
        <f t="shared" si="295"/>
        <v>#REF!</v>
      </c>
      <c r="J4783" s="258" t="e">
        <f>IF(#REF!&gt;=1,IF(#REF!&gt;=1,#REF!),IF(#REF!&gt;=0,"",))</f>
        <v>#REF!</v>
      </c>
      <c r="K4783" s="241" t="e">
        <f>保全管理データ!N8281</f>
        <v>#REF!</v>
      </c>
      <c r="L4783" s="259" t="e">
        <f>IF(#REF!="","",IF(#REF!="悪環境における作業",0.2,IF(#REF!="高所又は地下作業",0.1,IF(#REF!="錯綜場所作業",0.3,IF(#REF!="複雑な制約のある作業",0.4,IF(#REF!="単純な制約のある作業",0.2,0))))))</f>
        <v>#REF!</v>
      </c>
      <c r="M4783" s="260" t="e">
        <f t="shared" si="296"/>
        <v>#REF!</v>
      </c>
    </row>
    <row r="4784" spans="2:13" s="254" customFormat="1" ht="27.75" customHeight="1" x14ac:dyDescent="0.2">
      <c r="B4784" s="536" t="s">
        <v>81</v>
      </c>
      <c r="C4784" s="537"/>
      <c r="D4784" s="265"/>
      <c r="E4784" s="224" t="s">
        <v>245</v>
      </c>
      <c r="F4784" s="258" t="e">
        <f>IF(#REF!&gt;=1,IF(#REF!&gt;=1,#REF!),IF(#REF!&gt;=0,"",))</f>
        <v>#REF!</v>
      </c>
      <c r="G4784" s="241" t="e">
        <f>保全管理データ!N8255</f>
        <v>#REF!</v>
      </c>
      <c r="H4784" s="259" t="e">
        <f>IF(#REF!="無","",IF(#REF!="","",IF(#REF!="悪環境における作業",0.2,IF(#REF!="高所又は地下作業",0.1,IF(#REF!="錯綜場所作業",0.3,IF(#REF!="複雑な制約のある作業",0.4,IF(#REF!="単純な制約のある作業",0.2,0)))))))</f>
        <v>#REF!</v>
      </c>
      <c r="I4784" s="260" t="e">
        <f t="shared" si="295"/>
        <v>#REF!</v>
      </c>
      <c r="J4784" s="258" t="e">
        <f>IF(#REF!&gt;=1,IF(#REF!&gt;=1,#REF!),IF(#REF!&gt;=0,"",))</f>
        <v>#REF!</v>
      </c>
      <c r="K4784" s="241" t="e">
        <f>保全管理データ!N8282</f>
        <v>#REF!</v>
      </c>
      <c r="L4784" s="259" t="e">
        <f>IF(#REF!="","",IF(#REF!="悪環境における作業",0.2,IF(#REF!="高所又は地下作業",0.1,IF(#REF!="錯綜場所作業",0.3,IF(#REF!="複雑な制約のある作業",0.4,IF(#REF!="単純な制約のある作業",0.2,0))))))</f>
        <v>#REF!</v>
      </c>
      <c r="M4784" s="260" t="e">
        <f t="shared" si="296"/>
        <v>#REF!</v>
      </c>
    </row>
    <row r="4785" spans="2:13" s="254" customFormat="1" ht="27.75" customHeight="1" x14ac:dyDescent="0.2">
      <c r="B4785" s="536" t="s">
        <v>267</v>
      </c>
      <c r="C4785" s="537"/>
      <c r="D4785" s="265"/>
      <c r="E4785" s="224" t="s">
        <v>247</v>
      </c>
      <c r="F4785" s="258" t="e">
        <f>IF(#REF!&gt;=1,IF(#REF!&gt;=1,#REF!),IF(#REF!&gt;=0,"",))</f>
        <v>#REF!</v>
      </c>
      <c r="G4785" s="241" t="e">
        <f>保全管理データ!N8256</f>
        <v>#REF!</v>
      </c>
      <c r="H4785" s="259" t="e">
        <f>IF(#REF!="無","",IF(#REF!="","",IF(#REF!="悪環境における作業",0.2,IF(#REF!="高所又は地下作業",0.1,IF(#REF!="錯綜場所作業",0.3,IF(#REF!="複雑な制約のある作業",0.4,IF(#REF!="単純な制約のある作業",0.2,0)))))))</f>
        <v>#REF!</v>
      </c>
      <c r="I4785" s="260" t="e">
        <f t="shared" si="295"/>
        <v>#REF!</v>
      </c>
      <c r="J4785" s="258" t="e">
        <f>IF(#REF!&gt;=1,IF(#REF!&gt;=1,#REF!),IF(#REF!&gt;=0,"",))</f>
        <v>#REF!</v>
      </c>
      <c r="K4785" s="241" t="e">
        <f>保全管理データ!N8283</f>
        <v>#REF!</v>
      </c>
      <c r="L4785" s="259" t="e">
        <f>IF(#REF!="","",IF(#REF!="悪環境における作業",0.2,IF(#REF!="高所又は地下作業",0.1,IF(#REF!="錯綜場所作業",0.3,IF(#REF!="複雑な制約のある作業",0.4,IF(#REF!="単純な制約のある作業",0.2,0))))))</f>
        <v>#REF!</v>
      </c>
      <c r="M4785" s="260" t="e">
        <f t="shared" si="296"/>
        <v>#REF!</v>
      </c>
    </row>
    <row r="4786" spans="2:13" s="254" customFormat="1" ht="27.75" customHeight="1" x14ac:dyDescent="0.2">
      <c r="B4786" s="536" t="s">
        <v>268</v>
      </c>
      <c r="C4786" s="537"/>
      <c r="D4786" s="265"/>
      <c r="E4786" s="224" t="s">
        <v>246</v>
      </c>
      <c r="F4786" s="258" t="e">
        <f>IF(#REF!&gt;=1,IF(#REF!&gt;=1,#REF!),IF(#REF!&gt;=0,"",))</f>
        <v>#REF!</v>
      </c>
      <c r="G4786" s="241" t="e">
        <f>保全管理データ!N8257</f>
        <v>#REF!</v>
      </c>
      <c r="H4786" s="259" t="e">
        <f>IF(#REF!="無","",IF(#REF!="","",IF(#REF!="悪環境における作業",0.2,IF(#REF!="高所又は地下作業",0.1,IF(#REF!="錯綜場所作業",0.3,IF(#REF!="複雑な制約のある作業",0.4,IF(#REF!="単純な制約のある作業",0.2,0)))))))</f>
        <v>#REF!</v>
      </c>
      <c r="I4786" s="260" t="e">
        <f t="shared" si="295"/>
        <v>#REF!</v>
      </c>
      <c r="J4786" s="258" t="e">
        <f>IF(#REF!&gt;=1,IF(#REF!&gt;=1,#REF!),IF(#REF!&gt;=0,"",))</f>
        <v>#REF!</v>
      </c>
      <c r="K4786" s="241" t="e">
        <f>保全管理データ!N8284</f>
        <v>#REF!</v>
      </c>
      <c r="L4786" s="259" t="e">
        <f>IF(#REF!="","",IF(#REF!="悪環境における作業",0.2,IF(#REF!="高所又は地下作業",0.1,IF(#REF!="錯綜場所作業",0.3,IF(#REF!="複雑な制約のある作業",0.4,IF(#REF!="単純な制約のある作業",0.2,0))))))</f>
        <v>#REF!</v>
      </c>
      <c r="M4786" s="260" t="e">
        <f t="shared" si="296"/>
        <v>#REF!</v>
      </c>
    </row>
    <row r="4787" spans="2:13" s="254" customFormat="1" ht="27.75" customHeight="1" thickBot="1" x14ac:dyDescent="0.25">
      <c r="B4787" s="538" t="s">
        <v>269</v>
      </c>
      <c r="C4787" s="539"/>
      <c r="D4787" s="266"/>
      <c r="E4787" s="252" t="s">
        <v>245</v>
      </c>
      <c r="F4787" s="261" t="e">
        <f>IF(#REF!&gt;=1,IF(#REF!&gt;=1,#REF!),IF(#REF!&gt;=0,"",))</f>
        <v>#REF!</v>
      </c>
      <c r="G4787" s="245" t="e">
        <f>保全管理データ!N8258</f>
        <v>#REF!</v>
      </c>
      <c r="H4787" s="259" t="e">
        <f>IF(#REF!="無","",IF(#REF!="","",IF(#REF!="悪環境における作業",0.2,IF(#REF!="高所又は地下作業",0.1,IF(#REF!="錯綜場所作業",0.3,IF(#REF!="複雑な制約のある作業",0.4,IF(#REF!="単純な制約のある作業",0.2,0)))))))</f>
        <v>#REF!</v>
      </c>
      <c r="I4787" s="260" t="e">
        <f t="shared" si="295"/>
        <v>#REF!</v>
      </c>
      <c r="J4787" s="261" t="e">
        <f>IF(#REF!&gt;=1,IF(#REF!&gt;=1,#REF!),IF(#REF!&gt;=0,"",))</f>
        <v>#REF!</v>
      </c>
      <c r="K4787" s="245" t="e">
        <f>保全管理データ!N8285</f>
        <v>#REF!</v>
      </c>
      <c r="L4787" s="262" t="e">
        <f>IF(#REF!="","",IF(#REF!="悪環境における作業",0.2,IF(#REF!="高所又は地下作業",0.1,IF(#REF!="錯綜場所作業",0.3,IF(#REF!="複雑な制約のある作業",0.4,IF(#REF!="単純な制約のある作業",0.2,0))))))</f>
        <v>#REF!</v>
      </c>
      <c r="M4787" s="260" t="e">
        <f t="shared" si="296"/>
        <v>#REF!</v>
      </c>
    </row>
    <row r="4788" spans="2:13" s="254" customFormat="1" ht="27.75" customHeight="1" thickBot="1" x14ac:dyDescent="0.25">
      <c r="B4788" s="532" t="s">
        <v>190</v>
      </c>
      <c r="C4788" s="532"/>
      <c r="D4788" s="532"/>
      <c r="E4788" s="532"/>
      <c r="F4788" s="533" t="e">
        <f>SUM(I4764:I4787)</f>
        <v>#REF!</v>
      </c>
      <c r="G4788" s="534"/>
      <c r="H4788" s="534"/>
      <c r="I4788" s="535"/>
      <c r="J4788" s="533" t="e">
        <f>IF(SUM(J4764:J4787)=0,"0.00",SUM(M4764:M4787))</f>
        <v>#REF!</v>
      </c>
      <c r="K4788" s="534"/>
      <c r="L4788" s="534"/>
      <c r="M4788" s="535"/>
    </row>
    <row r="4789" spans="2:13" s="254" customFormat="1" ht="27.75" customHeight="1" thickBot="1" x14ac:dyDescent="0.25">
      <c r="B4789" s="532" t="s">
        <v>97</v>
      </c>
      <c r="C4789" s="532"/>
      <c r="D4789" s="532"/>
      <c r="E4789" s="532"/>
      <c r="F4789" s="533" t="e">
        <f>IF(#REF!="５年以下","0",IF(#REF!="５年～１０年",0.1,IF(#REF!="１０年以上",0.15)))</f>
        <v>#REF!</v>
      </c>
      <c r="G4789" s="534"/>
      <c r="H4789" s="534"/>
      <c r="I4789" s="534"/>
      <c r="J4789" s="534"/>
      <c r="K4789" s="534"/>
      <c r="L4789" s="534"/>
      <c r="M4789" s="535"/>
    </row>
    <row r="4790" spans="2:13" s="254" customFormat="1" ht="27.75" customHeight="1" thickBot="1" x14ac:dyDescent="0.25">
      <c r="B4790" s="533" t="s">
        <v>273</v>
      </c>
      <c r="C4790" s="534"/>
      <c r="D4790" s="534"/>
      <c r="E4790" s="535"/>
      <c r="F4790" s="533" t="e">
        <f>F4788*(1+F4789)</f>
        <v>#REF!</v>
      </c>
      <c r="G4790" s="534"/>
      <c r="H4790" s="534"/>
      <c r="I4790" s="534"/>
      <c r="J4790" s="533" t="e">
        <f>J4788*(1+F4789)</f>
        <v>#REF!</v>
      </c>
      <c r="K4790" s="534"/>
      <c r="L4790" s="534"/>
      <c r="M4790" s="535"/>
    </row>
    <row r="4791" spans="2:13" s="254" customFormat="1" ht="27.75" customHeight="1" thickBot="1" x14ac:dyDescent="0.25">
      <c r="B4791" s="532" t="s">
        <v>191</v>
      </c>
      <c r="C4791" s="532"/>
      <c r="D4791" s="532"/>
      <c r="E4791" s="532"/>
      <c r="F4791" s="533" t="e">
        <f>#REF!*(#REF!*#REF!+#REF!*#REF!)</f>
        <v>#REF!</v>
      </c>
      <c r="G4791" s="534"/>
      <c r="H4791" s="535"/>
      <c r="I4791" s="532" t="e">
        <f>#REF!</f>
        <v>#REF!</v>
      </c>
      <c r="J4791" s="533"/>
      <c r="K4791" s="263" t="s">
        <v>230</v>
      </c>
      <c r="L4791" s="535" t="e">
        <f>B4762</f>
        <v>#REF!</v>
      </c>
      <c r="M4791" s="532"/>
    </row>
    <row r="4792" spans="2:13" s="254" customFormat="1" ht="45" customHeight="1" thickBot="1" x14ac:dyDescent="0.25">
      <c r="B4792" s="253"/>
      <c r="C4792" s="253"/>
      <c r="D4792" s="253"/>
      <c r="E4792" s="253"/>
      <c r="F4792" s="253"/>
      <c r="G4792" s="253"/>
      <c r="H4792" s="253"/>
      <c r="I4792" s="253"/>
      <c r="J4792" s="253"/>
      <c r="K4792" s="253"/>
      <c r="L4792" s="253"/>
      <c r="M4792" s="253"/>
    </row>
    <row r="4793" spans="2:13" s="254" customFormat="1" ht="27.75" customHeight="1" thickBot="1" x14ac:dyDescent="0.25">
      <c r="B4793" s="542" t="s">
        <v>128</v>
      </c>
      <c r="C4793" s="543"/>
      <c r="D4793" s="543"/>
      <c r="E4793" s="544"/>
      <c r="F4793" s="253"/>
      <c r="G4793" s="253"/>
      <c r="H4793" s="253"/>
      <c r="I4793" s="253"/>
      <c r="J4793" s="253"/>
      <c r="K4793" s="253"/>
      <c r="L4793" s="253"/>
      <c r="M4793" s="253"/>
    </row>
    <row r="4794" spans="2:13" s="254" customFormat="1" ht="27.75" customHeight="1" x14ac:dyDescent="0.2">
      <c r="B4794" s="545" t="e">
        <f>#REF!</f>
        <v>#REF!</v>
      </c>
      <c r="C4794" s="546"/>
      <c r="D4794" s="547"/>
      <c r="E4794" s="548"/>
      <c r="F4794" s="552" t="s">
        <v>240</v>
      </c>
      <c r="G4794" s="553"/>
      <c r="H4794" s="553"/>
      <c r="I4794" s="554"/>
      <c r="J4794" s="552" t="s">
        <v>239</v>
      </c>
      <c r="K4794" s="553"/>
      <c r="L4794" s="553"/>
      <c r="M4794" s="554"/>
    </row>
    <row r="4795" spans="2:13" s="254" customFormat="1" ht="27.75" customHeight="1" thickBot="1" x14ac:dyDescent="0.25">
      <c r="B4795" s="549"/>
      <c r="C4795" s="550"/>
      <c r="D4795" s="550"/>
      <c r="E4795" s="551"/>
      <c r="F4795" s="255" t="s">
        <v>149</v>
      </c>
      <c r="G4795" s="256" t="s">
        <v>151</v>
      </c>
      <c r="H4795" s="256" t="s">
        <v>96</v>
      </c>
      <c r="I4795" s="257" t="s">
        <v>150</v>
      </c>
      <c r="J4795" s="255" t="s">
        <v>149</v>
      </c>
      <c r="K4795" s="256" t="s">
        <v>151</v>
      </c>
      <c r="L4795" s="256" t="s">
        <v>96</v>
      </c>
      <c r="M4795" s="257" t="s">
        <v>150</v>
      </c>
    </row>
    <row r="4796" spans="2:13" s="254" customFormat="1" ht="27.75" customHeight="1" thickTop="1" x14ac:dyDescent="0.2">
      <c r="B4796" s="540" t="s">
        <v>241</v>
      </c>
      <c r="C4796" s="541"/>
      <c r="D4796" s="264"/>
      <c r="E4796" s="237" t="s">
        <v>242</v>
      </c>
      <c r="F4796" s="258" t="e">
        <f>IF(#REF!&gt;=1,IF(#REF!&gt;=1,#REF!),IF(#REF!&gt;=0,"",))</f>
        <v>#REF!</v>
      </c>
      <c r="G4796" s="241" t="e">
        <f>保全管理データ!N8291</f>
        <v>#REF!</v>
      </c>
      <c r="H4796" s="259" t="e">
        <f>IF(#REF!="無","",IF(#REF!="","",IF(#REF!="悪環境における作業",0.2,IF(#REF!="高所又は地下作業",0.1,IF(#REF!="錯綜場所作業",0.3,IF(#REF!="複雑な制約のある作業",0.4,IF(#REF!="単純な制約のある作業",0.2,0)))))))</f>
        <v>#REF!</v>
      </c>
      <c r="I4796" s="260" t="e">
        <f>IF(F4796="","",F4796*G4796*(1+IF(H4796="",0,H4796)))</f>
        <v>#REF!</v>
      </c>
      <c r="J4796" s="258" t="e">
        <f>IF(#REF!&gt;=1,IF(#REF!&gt;=1,#REF!),IF(#REF!&gt;=0,"",))</f>
        <v>#REF!</v>
      </c>
      <c r="K4796" s="241" t="e">
        <f>保全管理データ!N8318</f>
        <v>#REF!</v>
      </c>
      <c r="L4796" s="259" t="e">
        <f>IF(#REF!="","",IF(#REF!="悪環境における作業",0.2,IF(#REF!="高所又は地下作業",0.1,IF(#REF!="錯綜場所作業",0.3,IF(#REF!="複雑な制約のある作業",0.4,IF(#REF!="単純な制約のある作業",0.2,0))))))</f>
        <v>#REF!</v>
      </c>
      <c r="M4796" s="260" t="e">
        <f>IF(J4796="","",J4796*K4796*(1+IF(L4796="",0,L4796)))</f>
        <v>#REF!</v>
      </c>
    </row>
    <row r="4797" spans="2:13" s="254" customFormat="1" ht="27.75" customHeight="1" x14ac:dyDescent="0.2">
      <c r="B4797" s="536" t="s">
        <v>243</v>
      </c>
      <c r="C4797" s="537"/>
      <c r="D4797" s="265"/>
      <c r="E4797" s="224" t="s">
        <v>242</v>
      </c>
      <c r="F4797" s="258" t="e">
        <f>IF(#REF!&gt;=1,IF(#REF!&gt;=1,#REF!),IF(#REF!&gt;=0,"",))</f>
        <v>#REF!</v>
      </c>
      <c r="G4797" s="241" t="e">
        <f>保全管理データ!N8292</f>
        <v>#REF!</v>
      </c>
      <c r="H4797" s="259" t="e">
        <f>IF(#REF!="無","",IF(#REF!="","",IF(#REF!="悪環境における作業",0.2,IF(#REF!="高所又は地下作業",0.1,IF(#REF!="錯綜場所作業",0.3,IF(#REF!="複雑な制約のある作業",0.4,IF(#REF!="単純な制約のある作業",0.2,0)))))))</f>
        <v>#REF!</v>
      </c>
      <c r="I4797" s="260" t="e">
        <f t="shared" ref="I4797:I4819" si="297">IF(F4797="","",F4797*G4797*(1+IF(H4797="",0,H4797)))</f>
        <v>#REF!</v>
      </c>
      <c r="J4797" s="258" t="e">
        <f>IF(#REF!&gt;=1,IF(#REF!&gt;=1,#REF!),IF(#REF!&gt;=0,"",))</f>
        <v>#REF!</v>
      </c>
      <c r="K4797" s="241" t="e">
        <f>保全管理データ!N8319</f>
        <v>#REF!</v>
      </c>
      <c r="L4797" s="259" t="e">
        <f>IF(#REF!="","",IF(#REF!="悪環境における作業",0.2,IF(#REF!="高所又は地下作業",0.1,IF(#REF!="錯綜場所作業",0.3,IF(#REF!="複雑な制約のある作業",0.4,IF(#REF!="単純な制約のある作業",0.2,0))))))</f>
        <v>#REF!</v>
      </c>
      <c r="M4797" s="260" t="e">
        <f t="shared" ref="M4797:M4819" si="298">IF(J4797="","",J4797*K4797*(1+IF(L4797="",0,L4797)))</f>
        <v>#REF!</v>
      </c>
    </row>
    <row r="4798" spans="2:13" s="254" customFormat="1" ht="27.75" customHeight="1" x14ac:dyDescent="0.2">
      <c r="B4798" s="536" t="s">
        <v>249</v>
      </c>
      <c r="C4798" s="537"/>
      <c r="D4798" s="265"/>
      <c r="E4798" s="224" t="s">
        <v>244</v>
      </c>
      <c r="F4798" s="258" t="e">
        <f>IF(#REF!&gt;=1,IF(#REF!&gt;=1,#REF!),IF(#REF!&gt;=0,"",))</f>
        <v>#REF!</v>
      </c>
      <c r="G4798" s="241" t="e">
        <f>保全管理データ!N8293</f>
        <v>#REF!</v>
      </c>
      <c r="H4798" s="259" t="e">
        <f>IF(#REF!="無","",IF(#REF!="","",IF(#REF!="悪環境における作業",0.2,IF(#REF!="高所又は地下作業",0.1,IF(#REF!="錯綜場所作業",0.3,IF(#REF!="複雑な制約のある作業",0.4,IF(#REF!="単純な制約のある作業",0.2,0)))))))</f>
        <v>#REF!</v>
      </c>
      <c r="I4798" s="260" t="e">
        <f t="shared" si="297"/>
        <v>#REF!</v>
      </c>
      <c r="J4798" s="258" t="e">
        <f>IF(#REF!&gt;=1,IF(#REF!&gt;=1,#REF!),IF(#REF!&gt;=0,"",))</f>
        <v>#REF!</v>
      </c>
      <c r="K4798" s="241" t="e">
        <f>保全管理データ!N8320</f>
        <v>#REF!</v>
      </c>
      <c r="L4798" s="259" t="e">
        <f>IF(#REF!="","",IF(#REF!="悪環境における作業",0.2,IF(#REF!="高所又は地下作業",0.1,IF(#REF!="錯綜場所作業",0.3,IF(#REF!="複雑な制約のある作業",0.4,IF(#REF!="単純な制約のある作業",0.2,0))))))</f>
        <v>#REF!</v>
      </c>
      <c r="M4798" s="260" t="e">
        <f t="shared" si="298"/>
        <v>#REF!</v>
      </c>
    </row>
    <row r="4799" spans="2:13" s="254" customFormat="1" ht="27.75" customHeight="1" x14ac:dyDescent="0.2">
      <c r="B4799" s="536" t="s">
        <v>250</v>
      </c>
      <c r="C4799" s="537"/>
      <c r="D4799" s="265"/>
      <c r="E4799" s="224" t="s">
        <v>244</v>
      </c>
      <c r="F4799" s="258" t="e">
        <f>IF(#REF!&gt;=1,IF(#REF!&gt;=1,#REF!),IF(#REF!&gt;=0,"",))</f>
        <v>#REF!</v>
      </c>
      <c r="G4799" s="241" t="e">
        <f>保全管理データ!N8294</f>
        <v>#REF!</v>
      </c>
      <c r="H4799" s="259" t="e">
        <f>IF(#REF!="無","",IF(#REF!="","",IF(#REF!="悪環境における作業",0.2,IF(#REF!="高所又は地下作業",0.1,IF(#REF!="錯綜場所作業",0.3,IF(#REF!="複雑な制約のある作業",0.4,IF(#REF!="単純な制約のある作業",0.2,0)))))))</f>
        <v>#REF!</v>
      </c>
      <c r="I4799" s="260" t="e">
        <f t="shared" si="297"/>
        <v>#REF!</v>
      </c>
      <c r="J4799" s="258" t="e">
        <f>IF(#REF!&gt;=1,IF(#REF!&gt;=1,#REF!),IF(#REF!&gt;=0,"",))</f>
        <v>#REF!</v>
      </c>
      <c r="K4799" s="241" t="e">
        <f>保全管理データ!N8321</f>
        <v>#REF!</v>
      </c>
      <c r="L4799" s="259" t="e">
        <f>IF(#REF!="","",IF(#REF!="悪環境における作業",0.2,IF(#REF!="高所又は地下作業",0.1,IF(#REF!="錯綜場所作業",0.3,IF(#REF!="複雑な制約のある作業",0.4,IF(#REF!="単純な制約のある作業",0.2,0))))))</f>
        <v>#REF!</v>
      </c>
      <c r="M4799" s="260" t="e">
        <f t="shared" si="298"/>
        <v>#REF!</v>
      </c>
    </row>
    <row r="4800" spans="2:13" s="254" customFormat="1" ht="27.75" customHeight="1" x14ac:dyDescent="0.2">
      <c r="B4800" s="536" t="s">
        <v>251</v>
      </c>
      <c r="C4800" s="537"/>
      <c r="D4800" s="265"/>
      <c r="E4800" s="224" t="s">
        <v>242</v>
      </c>
      <c r="F4800" s="258" t="e">
        <f>IF(#REF!&gt;=1,IF(#REF!&gt;=1,#REF!),IF(#REF!&gt;=0,"",))</f>
        <v>#REF!</v>
      </c>
      <c r="G4800" s="241" t="e">
        <f>保全管理データ!N8295</f>
        <v>#REF!</v>
      </c>
      <c r="H4800" s="259" t="e">
        <f>IF(#REF!="無","",IF(#REF!="","",IF(#REF!="悪環境における作業",0.2,IF(#REF!="高所又は地下作業",0.1,IF(#REF!="錯綜場所作業",0.3,IF(#REF!="複雑な制約のある作業",0.4,IF(#REF!="単純な制約のある作業",0.2,0)))))))</f>
        <v>#REF!</v>
      </c>
      <c r="I4800" s="260" t="e">
        <f t="shared" si="297"/>
        <v>#REF!</v>
      </c>
      <c r="J4800" s="258" t="e">
        <f>IF(#REF!&gt;=1,IF(#REF!&gt;=1,#REF!),IF(#REF!&gt;=0,"",))</f>
        <v>#REF!</v>
      </c>
      <c r="K4800" s="241" t="e">
        <f>保全管理データ!N8322</f>
        <v>#REF!</v>
      </c>
      <c r="L4800" s="259" t="e">
        <f>IF(#REF!="","",IF(#REF!="悪環境における作業",0.2,IF(#REF!="高所又は地下作業",0.1,IF(#REF!="錯綜場所作業",0.3,IF(#REF!="複雑な制約のある作業",0.4,IF(#REF!="単純な制約のある作業",0.2,0))))))</f>
        <v>#REF!</v>
      </c>
      <c r="M4800" s="260" t="e">
        <f t="shared" si="298"/>
        <v>#REF!</v>
      </c>
    </row>
    <row r="4801" spans="2:13" s="254" customFormat="1" ht="27.75" customHeight="1" x14ac:dyDescent="0.2">
      <c r="B4801" s="536" t="s">
        <v>252</v>
      </c>
      <c r="C4801" s="537"/>
      <c r="D4801" s="265"/>
      <c r="E4801" s="224" t="s">
        <v>244</v>
      </c>
      <c r="F4801" s="258" t="e">
        <f>IF(#REF!&gt;=1,IF(#REF!&gt;=1,#REF!),IF(#REF!&gt;=0,"",))</f>
        <v>#REF!</v>
      </c>
      <c r="G4801" s="241" t="e">
        <f>保全管理データ!N8296</f>
        <v>#REF!</v>
      </c>
      <c r="H4801" s="259" t="e">
        <f>IF(#REF!="無","",IF(#REF!="","",IF(#REF!="悪環境における作業",0.2,IF(#REF!="高所又は地下作業",0.1,IF(#REF!="錯綜場所作業",0.3,IF(#REF!="複雑な制約のある作業",0.4,IF(#REF!="単純な制約のある作業",0.2,0)))))))</f>
        <v>#REF!</v>
      </c>
      <c r="I4801" s="260" t="e">
        <f t="shared" si="297"/>
        <v>#REF!</v>
      </c>
      <c r="J4801" s="258" t="e">
        <f>IF(#REF!&gt;=1,IF(#REF!&gt;=1,#REF!),IF(#REF!&gt;=0,"",))</f>
        <v>#REF!</v>
      </c>
      <c r="K4801" s="241" t="e">
        <f>保全管理データ!N8323</f>
        <v>#REF!</v>
      </c>
      <c r="L4801" s="259" t="e">
        <f>IF(#REF!="","",IF(#REF!="悪環境における作業",0.2,IF(#REF!="高所又は地下作業",0.1,IF(#REF!="錯綜場所作業",0.3,IF(#REF!="複雑な制約のある作業",0.4,IF(#REF!="単純な制約のある作業",0.2,0))))))</f>
        <v>#REF!</v>
      </c>
      <c r="M4801" s="260" t="e">
        <f t="shared" si="298"/>
        <v>#REF!</v>
      </c>
    </row>
    <row r="4802" spans="2:13" s="254" customFormat="1" ht="27.75" customHeight="1" x14ac:dyDescent="0.2">
      <c r="B4802" s="536" t="s">
        <v>253</v>
      </c>
      <c r="C4802" s="537"/>
      <c r="D4802" s="265"/>
      <c r="E4802" s="224" t="s">
        <v>242</v>
      </c>
      <c r="F4802" s="258" t="e">
        <f>IF(#REF!&gt;=1,IF(#REF!&gt;=1,#REF!),IF(#REF!&gt;=0,"",))</f>
        <v>#REF!</v>
      </c>
      <c r="G4802" s="241" t="e">
        <f>保全管理データ!N8297</f>
        <v>#REF!</v>
      </c>
      <c r="H4802" s="259" t="e">
        <f>IF(#REF!="無","",IF(#REF!="","",IF(#REF!="悪環境における作業",0.2,IF(#REF!="高所又は地下作業",0.1,IF(#REF!="錯綜場所作業",0.3,IF(#REF!="複雑な制約のある作業",0.4,IF(#REF!="単純な制約のある作業",0.2,0)))))))</f>
        <v>#REF!</v>
      </c>
      <c r="I4802" s="260" t="e">
        <f t="shared" si="297"/>
        <v>#REF!</v>
      </c>
      <c r="J4802" s="258" t="e">
        <f>IF(#REF!&gt;=1,IF(#REF!&gt;=1,#REF!),IF(#REF!&gt;=0,"",))</f>
        <v>#REF!</v>
      </c>
      <c r="K4802" s="241" t="e">
        <f>保全管理データ!N8324</f>
        <v>#REF!</v>
      </c>
      <c r="L4802" s="259" t="e">
        <f>IF(#REF!="","",IF(#REF!="悪環境における作業",0.2,IF(#REF!="高所又は地下作業",0.1,IF(#REF!="錯綜場所作業",0.3,IF(#REF!="複雑な制約のある作業",0.4,IF(#REF!="単純な制約のある作業",0.2,0))))))</f>
        <v>#REF!</v>
      </c>
      <c r="M4802" s="260" t="e">
        <f t="shared" si="298"/>
        <v>#REF!</v>
      </c>
    </row>
    <row r="4803" spans="2:13" s="254" customFormat="1" ht="27.75" customHeight="1" x14ac:dyDescent="0.2">
      <c r="B4803" s="536" t="s">
        <v>254</v>
      </c>
      <c r="C4803" s="537"/>
      <c r="D4803" s="265"/>
      <c r="E4803" s="224" t="s">
        <v>242</v>
      </c>
      <c r="F4803" s="258" t="e">
        <f>IF(#REF!&gt;=1,IF(#REF!&gt;=1,#REF!),IF(#REF!&gt;=0,"",))</f>
        <v>#REF!</v>
      </c>
      <c r="G4803" s="241" t="e">
        <f>保全管理データ!N8298</f>
        <v>#REF!</v>
      </c>
      <c r="H4803" s="259" t="e">
        <f>IF(#REF!="無","",IF(#REF!="","",IF(#REF!="悪環境における作業",0.2,IF(#REF!="高所又は地下作業",0.1,IF(#REF!="錯綜場所作業",0.3,IF(#REF!="複雑な制約のある作業",0.4,IF(#REF!="単純な制約のある作業",0.2,0)))))))</f>
        <v>#REF!</v>
      </c>
      <c r="I4803" s="260" t="e">
        <f t="shared" si="297"/>
        <v>#REF!</v>
      </c>
      <c r="J4803" s="258" t="e">
        <f>IF(#REF!&gt;=1,IF(#REF!&gt;=1,#REF!),IF(#REF!&gt;=0,"",))</f>
        <v>#REF!</v>
      </c>
      <c r="K4803" s="241" t="e">
        <f>保全管理データ!N8325</f>
        <v>#REF!</v>
      </c>
      <c r="L4803" s="259" t="e">
        <f>IF(#REF!="","",IF(#REF!="悪環境における作業",0.2,IF(#REF!="高所又は地下作業",0.1,IF(#REF!="錯綜場所作業",0.3,IF(#REF!="複雑な制約のある作業",0.4,IF(#REF!="単純な制約のある作業",0.2,0))))))</f>
        <v>#REF!</v>
      </c>
      <c r="M4803" s="260" t="e">
        <f t="shared" si="298"/>
        <v>#REF!</v>
      </c>
    </row>
    <row r="4804" spans="2:13" s="254" customFormat="1" ht="27.75" customHeight="1" x14ac:dyDescent="0.2">
      <c r="B4804" s="536" t="s">
        <v>255</v>
      </c>
      <c r="C4804" s="537"/>
      <c r="D4804" s="265"/>
      <c r="E4804" s="224" t="s">
        <v>245</v>
      </c>
      <c r="F4804" s="258" t="e">
        <f>IF(#REF!&gt;=1,IF(#REF!&gt;=1,#REF!),IF(#REF!&gt;=0,"",))</f>
        <v>#REF!</v>
      </c>
      <c r="G4804" s="241" t="e">
        <f>保全管理データ!N8299</f>
        <v>#REF!</v>
      </c>
      <c r="H4804" s="259" t="e">
        <f>IF(#REF!="無","",IF(#REF!="","",IF(#REF!="悪環境における作業",0.2,IF(#REF!="高所又は地下作業",0.1,IF(#REF!="錯綜場所作業",0.3,IF(#REF!="複雑な制約のある作業",0.4,IF(#REF!="単純な制約のある作業",0.2,0)))))))</f>
        <v>#REF!</v>
      </c>
      <c r="I4804" s="260" t="e">
        <f t="shared" si="297"/>
        <v>#REF!</v>
      </c>
      <c r="J4804" s="258" t="e">
        <f>IF(#REF!&gt;=1,IF(#REF!&gt;=1,#REF!),IF(#REF!&gt;=0,"",))</f>
        <v>#REF!</v>
      </c>
      <c r="K4804" s="241" t="e">
        <f>保全管理データ!N8326</f>
        <v>#REF!</v>
      </c>
      <c r="L4804" s="259" t="e">
        <f>IF(#REF!="","",IF(#REF!="悪環境における作業",0.2,IF(#REF!="高所又は地下作業",0.1,IF(#REF!="錯綜場所作業",0.3,IF(#REF!="複雑な制約のある作業",0.4,IF(#REF!="単純な制約のある作業",0.2,0))))))</f>
        <v>#REF!</v>
      </c>
      <c r="M4804" s="260" t="e">
        <f t="shared" si="298"/>
        <v>#REF!</v>
      </c>
    </row>
    <row r="4805" spans="2:13" s="254" customFormat="1" ht="27.75" customHeight="1" x14ac:dyDescent="0.2">
      <c r="B4805" s="536" t="s">
        <v>256</v>
      </c>
      <c r="C4805" s="537"/>
      <c r="D4805" s="265"/>
      <c r="E4805" s="224" t="s">
        <v>242</v>
      </c>
      <c r="F4805" s="258" t="e">
        <f>IF(#REF!&gt;=1,IF(#REF!&gt;=1,#REF!),IF(#REF!&gt;=0,"",))</f>
        <v>#REF!</v>
      </c>
      <c r="G4805" s="241" t="e">
        <f>保全管理データ!N8300</f>
        <v>#REF!</v>
      </c>
      <c r="H4805" s="259" t="e">
        <f>IF(#REF!="無","",IF(#REF!="","",IF(#REF!="悪環境における作業",0.2,IF(#REF!="高所又は地下作業",0.1,IF(#REF!="錯綜場所作業",0.3,IF(#REF!="複雑な制約のある作業",0.4,IF(#REF!="単純な制約のある作業",0.2,0)))))))</f>
        <v>#REF!</v>
      </c>
      <c r="I4805" s="260" t="e">
        <f t="shared" si="297"/>
        <v>#REF!</v>
      </c>
      <c r="J4805" s="258" t="e">
        <f>IF(#REF!&gt;=1,IF(#REF!&gt;=1,#REF!),IF(#REF!&gt;=0,"",))</f>
        <v>#REF!</v>
      </c>
      <c r="K4805" s="241" t="e">
        <f>保全管理データ!N8327</f>
        <v>#REF!</v>
      </c>
      <c r="L4805" s="259" t="e">
        <f>IF(#REF!="","",IF(#REF!="悪環境における作業",0.2,IF(#REF!="高所又は地下作業",0.1,IF(#REF!="錯綜場所作業",0.3,IF(#REF!="複雑な制約のある作業",0.4,IF(#REF!="単純な制約のある作業",0.2,0))))))</f>
        <v>#REF!</v>
      </c>
      <c r="M4805" s="260" t="e">
        <f t="shared" si="298"/>
        <v>#REF!</v>
      </c>
    </row>
    <row r="4806" spans="2:13" s="254" customFormat="1" ht="27.75" customHeight="1" x14ac:dyDescent="0.2">
      <c r="B4806" s="536" t="s">
        <v>257</v>
      </c>
      <c r="C4806" s="537"/>
      <c r="D4806" s="265"/>
      <c r="E4806" s="224" t="s">
        <v>245</v>
      </c>
      <c r="F4806" s="258" t="e">
        <f>IF(#REF!&gt;=1,IF(#REF!&gt;=1,#REF!),IF(#REF!&gt;=0,"",))</f>
        <v>#REF!</v>
      </c>
      <c r="G4806" s="241" t="e">
        <f>保全管理データ!N8301</f>
        <v>#REF!</v>
      </c>
      <c r="H4806" s="259" t="e">
        <f>IF(#REF!="無","",IF(#REF!="","",IF(#REF!="悪環境における作業",0.2,IF(#REF!="高所又は地下作業",0.1,IF(#REF!="錯綜場所作業",0.3,IF(#REF!="複雑な制約のある作業",0.4,IF(#REF!="単純な制約のある作業",0.2,0)))))))</f>
        <v>#REF!</v>
      </c>
      <c r="I4806" s="260" t="e">
        <f t="shared" si="297"/>
        <v>#REF!</v>
      </c>
      <c r="J4806" s="258" t="e">
        <f>IF(#REF!&gt;=1,IF(#REF!&gt;=1,#REF!),IF(#REF!&gt;=0,"",))</f>
        <v>#REF!</v>
      </c>
      <c r="K4806" s="241" t="e">
        <f>保全管理データ!N8328</f>
        <v>#REF!</v>
      </c>
      <c r="L4806" s="259" t="e">
        <f>IF(#REF!="","",IF(#REF!="悪環境における作業",0.2,IF(#REF!="高所又は地下作業",0.1,IF(#REF!="錯綜場所作業",0.3,IF(#REF!="複雑な制約のある作業",0.4,IF(#REF!="単純な制約のある作業",0.2,0))))))</f>
        <v>#REF!</v>
      </c>
      <c r="M4806" s="260" t="e">
        <f t="shared" si="298"/>
        <v>#REF!</v>
      </c>
    </row>
    <row r="4807" spans="2:13" s="254" customFormat="1" ht="27.75" customHeight="1" x14ac:dyDescent="0.2">
      <c r="B4807" s="536" t="s">
        <v>258</v>
      </c>
      <c r="C4807" s="537"/>
      <c r="D4807" s="265"/>
      <c r="E4807" s="224" t="s">
        <v>245</v>
      </c>
      <c r="F4807" s="258" t="e">
        <f>IF(#REF!&gt;=1,IF(#REF!&gt;=1,#REF!),IF(#REF!&gt;=0,"",))</f>
        <v>#REF!</v>
      </c>
      <c r="G4807" s="241" t="e">
        <f>保全管理データ!N8302</f>
        <v>#REF!</v>
      </c>
      <c r="H4807" s="259" t="e">
        <f>IF(#REF!="無","",IF(#REF!="","",IF(#REF!="悪環境における作業",0.2,IF(#REF!="高所又は地下作業",0.1,IF(#REF!="錯綜場所作業",0.3,IF(#REF!="複雑な制約のある作業",0.4,IF(#REF!="単純な制約のある作業",0.2,0)))))))</f>
        <v>#REF!</v>
      </c>
      <c r="I4807" s="260" t="e">
        <f t="shared" si="297"/>
        <v>#REF!</v>
      </c>
      <c r="J4807" s="258" t="e">
        <f>IF(#REF!&gt;=1,IF(#REF!&gt;=1,#REF!),IF(#REF!&gt;=0,"",))</f>
        <v>#REF!</v>
      </c>
      <c r="K4807" s="241" t="e">
        <f>保全管理データ!N8329</f>
        <v>#REF!</v>
      </c>
      <c r="L4807" s="259" t="e">
        <f>IF(#REF!="","",IF(#REF!="悪環境における作業",0.2,IF(#REF!="高所又は地下作業",0.1,IF(#REF!="錯綜場所作業",0.3,IF(#REF!="複雑な制約のある作業",0.4,IF(#REF!="単純な制約のある作業",0.2,0))))))</f>
        <v>#REF!</v>
      </c>
      <c r="M4807" s="260" t="e">
        <f t="shared" si="298"/>
        <v>#REF!</v>
      </c>
    </row>
    <row r="4808" spans="2:13" s="254" customFormat="1" ht="27.75" customHeight="1" x14ac:dyDescent="0.2">
      <c r="B4808" s="536" t="s">
        <v>259</v>
      </c>
      <c r="C4808" s="537"/>
      <c r="D4808" s="265"/>
      <c r="E4808" s="224" t="s">
        <v>245</v>
      </c>
      <c r="F4808" s="258" t="e">
        <f>IF(#REF!&gt;=1,IF(#REF!&gt;=1,#REF!),IF(#REF!&gt;=0,"",))</f>
        <v>#REF!</v>
      </c>
      <c r="G4808" s="241" t="e">
        <f>保全管理データ!N8303</f>
        <v>#REF!</v>
      </c>
      <c r="H4808" s="259" t="e">
        <f>IF(#REF!="無","",IF(#REF!="","",IF(#REF!="悪環境における作業",0.2,IF(#REF!="高所又は地下作業",0.1,IF(#REF!="錯綜場所作業",0.3,IF(#REF!="複雑な制約のある作業",0.4,IF(#REF!="単純な制約のある作業",0.2,0)))))))</f>
        <v>#REF!</v>
      </c>
      <c r="I4808" s="260" t="e">
        <f t="shared" si="297"/>
        <v>#REF!</v>
      </c>
      <c r="J4808" s="258" t="e">
        <f>IF(#REF!&gt;=1,IF(#REF!&gt;=1,#REF!),IF(#REF!&gt;=0,"",))</f>
        <v>#REF!</v>
      </c>
      <c r="K4808" s="241" t="e">
        <f>保全管理データ!N8330</f>
        <v>#REF!</v>
      </c>
      <c r="L4808" s="259" t="e">
        <f>IF(#REF!="","",IF(#REF!="悪環境における作業",0.2,IF(#REF!="高所又は地下作業",0.1,IF(#REF!="錯綜場所作業",0.3,IF(#REF!="複雑な制約のある作業",0.4,IF(#REF!="単純な制約のある作業",0.2,0))))))</f>
        <v>#REF!</v>
      </c>
      <c r="M4808" s="260" t="e">
        <f t="shared" si="298"/>
        <v>#REF!</v>
      </c>
    </row>
    <row r="4809" spans="2:13" s="254" customFormat="1" ht="27.75" customHeight="1" x14ac:dyDescent="0.2">
      <c r="B4809" s="536" t="s">
        <v>260</v>
      </c>
      <c r="C4809" s="537"/>
      <c r="D4809" s="265"/>
      <c r="E4809" s="224" t="s">
        <v>248</v>
      </c>
      <c r="F4809" s="258" t="e">
        <f>IF(#REF!&gt;=1,IF(#REF!&gt;=1,#REF!),IF(#REF!&gt;=0,"",))</f>
        <v>#REF!</v>
      </c>
      <c r="G4809" s="241" t="e">
        <f>保全管理データ!N8304</f>
        <v>#REF!</v>
      </c>
      <c r="H4809" s="259" t="e">
        <f>IF(#REF!="無","",IF(#REF!="","",IF(#REF!="悪環境における作業",0.2,IF(#REF!="高所又は地下作業",0.1,IF(#REF!="錯綜場所作業",0.3,IF(#REF!="複雑な制約のある作業",0.4,IF(#REF!="単純な制約のある作業",0.2,0)))))))</f>
        <v>#REF!</v>
      </c>
      <c r="I4809" s="260" t="e">
        <f t="shared" si="297"/>
        <v>#REF!</v>
      </c>
      <c r="J4809" s="258" t="e">
        <f>IF(#REF!&gt;=1,IF(#REF!&gt;=1,#REF!),IF(#REF!&gt;=0,"",))</f>
        <v>#REF!</v>
      </c>
      <c r="K4809" s="241" t="e">
        <f>保全管理データ!N8331</f>
        <v>#REF!</v>
      </c>
      <c r="L4809" s="259" t="e">
        <f>IF(#REF!="","",IF(#REF!="悪環境における作業",0.2,IF(#REF!="高所又は地下作業",0.1,IF(#REF!="錯綜場所作業",0.3,IF(#REF!="複雑な制約のある作業",0.4,IF(#REF!="単純な制約のある作業",0.2,0))))))</f>
        <v>#REF!</v>
      </c>
      <c r="M4809" s="260" t="e">
        <f t="shared" si="298"/>
        <v>#REF!</v>
      </c>
    </row>
    <row r="4810" spans="2:13" s="254" customFormat="1" ht="27.75" customHeight="1" x14ac:dyDescent="0.2">
      <c r="B4810" s="536" t="s">
        <v>261</v>
      </c>
      <c r="C4810" s="537"/>
      <c r="D4810" s="265"/>
      <c r="E4810" s="224" t="s">
        <v>247</v>
      </c>
      <c r="F4810" s="258" t="e">
        <f>IF(#REF!&gt;=1,IF(#REF!&gt;=1,#REF!),IF(#REF!&gt;=0,"",))</f>
        <v>#REF!</v>
      </c>
      <c r="G4810" s="241" t="e">
        <f>保全管理データ!N8305</f>
        <v>#REF!</v>
      </c>
      <c r="H4810" s="259" t="e">
        <f>IF(#REF!="無","",IF(#REF!="","",IF(#REF!="悪環境における作業",0.2,IF(#REF!="高所又は地下作業",0.1,IF(#REF!="錯綜場所作業",0.3,IF(#REF!="複雑な制約のある作業",0.4,IF(#REF!="単純な制約のある作業",0.2,0)))))))</f>
        <v>#REF!</v>
      </c>
      <c r="I4810" s="260" t="e">
        <f t="shared" si="297"/>
        <v>#REF!</v>
      </c>
      <c r="J4810" s="258" t="e">
        <f>IF(#REF!&gt;=1,IF(#REF!&gt;=1,#REF!),IF(#REF!&gt;=0,"",))</f>
        <v>#REF!</v>
      </c>
      <c r="K4810" s="241" t="e">
        <f>保全管理データ!N8332</f>
        <v>#REF!</v>
      </c>
      <c r="L4810" s="259" t="e">
        <f>IF(#REF!="","",IF(#REF!="悪環境における作業",0.2,IF(#REF!="高所又は地下作業",0.1,IF(#REF!="錯綜場所作業",0.3,IF(#REF!="複雑な制約のある作業",0.4,IF(#REF!="単純な制約のある作業",0.2,0))))))</f>
        <v>#REF!</v>
      </c>
      <c r="M4810" s="260" t="e">
        <f t="shared" si="298"/>
        <v>#REF!</v>
      </c>
    </row>
    <row r="4811" spans="2:13" s="254" customFormat="1" ht="27.75" customHeight="1" x14ac:dyDescent="0.2">
      <c r="B4811" s="536" t="s">
        <v>262</v>
      </c>
      <c r="C4811" s="537"/>
      <c r="D4811" s="265"/>
      <c r="E4811" s="224" t="s">
        <v>245</v>
      </c>
      <c r="F4811" s="258" t="e">
        <f>IF(#REF!&gt;=1,IF(#REF!&gt;=1,#REF!),IF(#REF!&gt;=0,"",))</f>
        <v>#REF!</v>
      </c>
      <c r="G4811" s="241" t="e">
        <f>保全管理データ!N8306</f>
        <v>#REF!</v>
      </c>
      <c r="H4811" s="259" t="e">
        <f>IF(#REF!="無","",IF(#REF!="","",IF(#REF!="悪環境における作業",0.2,IF(#REF!="高所又は地下作業",0.1,IF(#REF!="錯綜場所作業",0.3,IF(#REF!="複雑な制約のある作業",0.4,IF(#REF!="単純な制約のある作業",0.2,0)))))))</f>
        <v>#REF!</v>
      </c>
      <c r="I4811" s="260" t="e">
        <f t="shared" si="297"/>
        <v>#REF!</v>
      </c>
      <c r="J4811" s="258" t="e">
        <f>IF(#REF!&gt;=1,IF(#REF!&gt;=1,#REF!),IF(#REF!&gt;=0,"",))</f>
        <v>#REF!</v>
      </c>
      <c r="K4811" s="241" t="e">
        <f>保全管理データ!N8333</f>
        <v>#REF!</v>
      </c>
      <c r="L4811" s="259" t="e">
        <f>IF(#REF!="","",IF(#REF!="悪環境における作業",0.2,IF(#REF!="高所又は地下作業",0.1,IF(#REF!="錯綜場所作業",0.3,IF(#REF!="複雑な制約のある作業",0.4,IF(#REF!="単純な制約のある作業",0.2,0))))))</f>
        <v>#REF!</v>
      </c>
      <c r="M4811" s="260" t="e">
        <f t="shared" si="298"/>
        <v>#REF!</v>
      </c>
    </row>
    <row r="4812" spans="2:13" s="254" customFormat="1" ht="27.75" customHeight="1" x14ac:dyDescent="0.2">
      <c r="B4812" s="536" t="s">
        <v>263</v>
      </c>
      <c r="C4812" s="537"/>
      <c r="D4812" s="265"/>
      <c r="E4812" s="224" t="s">
        <v>245</v>
      </c>
      <c r="F4812" s="258" t="e">
        <f>IF(#REF!&gt;=1,IF(#REF!&gt;=1,#REF!),IF(#REF!&gt;=0,"",))</f>
        <v>#REF!</v>
      </c>
      <c r="G4812" s="241" t="e">
        <f>保全管理データ!N8307</f>
        <v>#REF!</v>
      </c>
      <c r="H4812" s="259" t="e">
        <f>IF(#REF!="無","",IF(#REF!="","",IF(#REF!="悪環境における作業",0.2,IF(#REF!="高所又は地下作業",0.1,IF(#REF!="錯綜場所作業",0.3,IF(#REF!="複雑な制約のある作業",0.4,IF(#REF!="単純な制約のある作業",0.2,0)))))))</f>
        <v>#REF!</v>
      </c>
      <c r="I4812" s="260" t="e">
        <f t="shared" si="297"/>
        <v>#REF!</v>
      </c>
      <c r="J4812" s="258" t="e">
        <f>IF(#REF!&gt;=1,IF(#REF!&gt;=1,#REF!),IF(#REF!&gt;=0,"",))</f>
        <v>#REF!</v>
      </c>
      <c r="K4812" s="241" t="e">
        <f>保全管理データ!N8334</f>
        <v>#REF!</v>
      </c>
      <c r="L4812" s="259" t="e">
        <f>IF(#REF!="","",IF(#REF!="悪環境における作業",0.2,IF(#REF!="高所又は地下作業",0.1,IF(#REF!="錯綜場所作業",0.3,IF(#REF!="複雑な制約のある作業",0.4,IF(#REF!="単純な制約のある作業",0.2,0))))))</f>
        <v>#REF!</v>
      </c>
      <c r="M4812" s="260" t="e">
        <f t="shared" si="298"/>
        <v>#REF!</v>
      </c>
    </row>
    <row r="4813" spans="2:13" s="254" customFormat="1" ht="27.75" customHeight="1" x14ac:dyDescent="0.2">
      <c r="B4813" s="536" t="s">
        <v>264</v>
      </c>
      <c r="C4813" s="537"/>
      <c r="D4813" s="265"/>
      <c r="E4813" s="224" t="s">
        <v>245</v>
      </c>
      <c r="F4813" s="258" t="e">
        <f>IF(#REF!&gt;=1,IF(#REF!&gt;=1,#REF!),IF(#REF!&gt;=0,"",))</f>
        <v>#REF!</v>
      </c>
      <c r="G4813" s="241" t="e">
        <f>保全管理データ!N8308</f>
        <v>#REF!</v>
      </c>
      <c r="H4813" s="259" t="e">
        <f>IF(#REF!="無","",IF(#REF!="","",IF(#REF!="悪環境における作業",0.2,IF(#REF!="高所又は地下作業",0.1,IF(#REF!="錯綜場所作業",0.3,IF(#REF!="複雑な制約のある作業",0.4,IF(#REF!="単純な制約のある作業",0.2,0)))))))</f>
        <v>#REF!</v>
      </c>
      <c r="I4813" s="260" t="e">
        <f t="shared" si="297"/>
        <v>#REF!</v>
      </c>
      <c r="J4813" s="258" t="e">
        <f>IF(#REF!&gt;=1,IF(#REF!&gt;=1,#REF!),IF(#REF!&gt;=0,"",))</f>
        <v>#REF!</v>
      </c>
      <c r="K4813" s="241" t="e">
        <f>保全管理データ!N8335</f>
        <v>#REF!</v>
      </c>
      <c r="L4813" s="259" t="e">
        <f>IF(#REF!="","",IF(#REF!="悪環境における作業",0.2,IF(#REF!="高所又は地下作業",0.1,IF(#REF!="錯綜場所作業",0.3,IF(#REF!="複雑な制約のある作業",0.4,IF(#REF!="単純な制約のある作業",0.2,0))))))</f>
        <v>#REF!</v>
      </c>
      <c r="M4813" s="260" t="e">
        <f t="shared" si="298"/>
        <v>#REF!</v>
      </c>
    </row>
    <row r="4814" spans="2:13" s="254" customFormat="1" ht="27.75" customHeight="1" x14ac:dyDescent="0.2">
      <c r="B4814" s="536" t="s">
        <v>265</v>
      </c>
      <c r="C4814" s="537"/>
      <c r="D4814" s="265"/>
      <c r="E4814" s="224" t="s">
        <v>245</v>
      </c>
      <c r="F4814" s="258" t="e">
        <f>IF(#REF!&gt;=1,IF(#REF!&gt;=1,#REF!),IF(#REF!&gt;=0,"",))</f>
        <v>#REF!</v>
      </c>
      <c r="G4814" s="241" t="e">
        <f>保全管理データ!N8309</f>
        <v>#REF!</v>
      </c>
      <c r="H4814" s="259" t="e">
        <f>IF(#REF!="無","",IF(#REF!="","",IF(#REF!="悪環境における作業",0.2,IF(#REF!="高所又は地下作業",0.1,IF(#REF!="錯綜場所作業",0.3,IF(#REF!="複雑な制約のある作業",0.4,IF(#REF!="単純な制約のある作業",0.2,0)))))))</f>
        <v>#REF!</v>
      </c>
      <c r="I4814" s="260" t="e">
        <f t="shared" si="297"/>
        <v>#REF!</v>
      </c>
      <c r="J4814" s="258" t="e">
        <f>IF(#REF!&gt;=1,IF(#REF!&gt;=1,#REF!),IF(#REF!&gt;=0,"",))</f>
        <v>#REF!</v>
      </c>
      <c r="K4814" s="241" t="e">
        <f>保全管理データ!N8336</f>
        <v>#REF!</v>
      </c>
      <c r="L4814" s="259" t="e">
        <f>IF(#REF!="","",IF(#REF!="悪環境における作業",0.2,IF(#REF!="高所又は地下作業",0.1,IF(#REF!="錯綜場所作業",0.3,IF(#REF!="複雑な制約のある作業",0.4,IF(#REF!="単純な制約のある作業",0.2,0))))))</f>
        <v>#REF!</v>
      </c>
      <c r="M4814" s="260" t="e">
        <f t="shared" si="298"/>
        <v>#REF!</v>
      </c>
    </row>
    <row r="4815" spans="2:13" s="254" customFormat="1" ht="27.75" customHeight="1" x14ac:dyDescent="0.2">
      <c r="B4815" s="536" t="s">
        <v>266</v>
      </c>
      <c r="C4815" s="537"/>
      <c r="D4815" s="265"/>
      <c r="E4815" s="224" t="s">
        <v>245</v>
      </c>
      <c r="F4815" s="258" t="e">
        <f>IF(#REF!&gt;=1,IF(#REF!&gt;=1,#REF!),IF(#REF!&gt;=0,"",))</f>
        <v>#REF!</v>
      </c>
      <c r="G4815" s="241" t="e">
        <f>保全管理データ!N8310</f>
        <v>#REF!</v>
      </c>
      <c r="H4815" s="259" t="e">
        <f>IF(#REF!="無","",IF(#REF!="","",IF(#REF!="悪環境における作業",0.2,IF(#REF!="高所又は地下作業",0.1,IF(#REF!="錯綜場所作業",0.3,IF(#REF!="複雑な制約のある作業",0.4,IF(#REF!="単純な制約のある作業",0.2,0)))))))</f>
        <v>#REF!</v>
      </c>
      <c r="I4815" s="260" t="e">
        <f t="shared" si="297"/>
        <v>#REF!</v>
      </c>
      <c r="J4815" s="258" t="e">
        <f>IF(#REF!&gt;=1,IF(#REF!&gt;=1,#REF!),IF(#REF!&gt;=0,"",))</f>
        <v>#REF!</v>
      </c>
      <c r="K4815" s="241" t="e">
        <f>保全管理データ!N8337</f>
        <v>#REF!</v>
      </c>
      <c r="L4815" s="259" t="e">
        <f>IF(#REF!="","",IF(#REF!="悪環境における作業",0.2,IF(#REF!="高所又は地下作業",0.1,IF(#REF!="錯綜場所作業",0.3,IF(#REF!="複雑な制約のある作業",0.4,IF(#REF!="単純な制約のある作業",0.2,0))))))</f>
        <v>#REF!</v>
      </c>
      <c r="M4815" s="260" t="e">
        <f t="shared" si="298"/>
        <v>#REF!</v>
      </c>
    </row>
    <row r="4816" spans="2:13" s="254" customFormat="1" ht="27.75" customHeight="1" x14ac:dyDescent="0.2">
      <c r="B4816" s="536" t="s">
        <v>81</v>
      </c>
      <c r="C4816" s="537"/>
      <c r="D4816" s="265"/>
      <c r="E4816" s="224" t="s">
        <v>245</v>
      </c>
      <c r="F4816" s="258" t="e">
        <f>IF(#REF!&gt;=1,IF(#REF!&gt;=1,#REF!),IF(#REF!&gt;=0,"",))</f>
        <v>#REF!</v>
      </c>
      <c r="G4816" s="241" t="e">
        <f>保全管理データ!N8311</f>
        <v>#REF!</v>
      </c>
      <c r="H4816" s="259" t="e">
        <f>IF(#REF!="無","",IF(#REF!="","",IF(#REF!="悪環境における作業",0.2,IF(#REF!="高所又は地下作業",0.1,IF(#REF!="錯綜場所作業",0.3,IF(#REF!="複雑な制約のある作業",0.4,IF(#REF!="単純な制約のある作業",0.2,0)))))))</f>
        <v>#REF!</v>
      </c>
      <c r="I4816" s="260" t="e">
        <f t="shared" si="297"/>
        <v>#REF!</v>
      </c>
      <c r="J4816" s="258" t="e">
        <f>IF(#REF!&gt;=1,IF(#REF!&gt;=1,#REF!),IF(#REF!&gt;=0,"",))</f>
        <v>#REF!</v>
      </c>
      <c r="K4816" s="241" t="e">
        <f>保全管理データ!N8338</f>
        <v>#REF!</v>
      </c>
      <c r="L4816" s="259" t="e">
        <f>IF(#REF!="","",IF(#REF!="悪環境における作業",0.2,IF(#REF!="高所又は地下作業",0.1,IF(#REF!="錯綜場所作業",0.3,IF(#REF!="複雑な制約のある作業",0.4,IF(#REF!="単純な制約のある作業",0.2,0))))))</f>
        <v>#REF!</v>
      </c>
      <c r="M4816" s="260" t="e">
        <f t="shared" si="298"/>
        <v>#REF!</v>
      </c>
    </row>
    <row r="4817" spans="2:13" s="254" customFormat="1" ht="27.75" customHeight="1" x14ac:dyDescent="0.2">
      <c r="B4817" s="536" t="s">
        <v>267</v>
      </c>
      <c r="C4817" s="537"/>
      <c r="D4817" s="265"/>
      <c r="E4817" s="224" t="s">
        <v>247</v>
      </c>
      <c r="F4817" s="258" t="e">
        <f>IF(#REF!&gt;=1,IF(#REF!&gt;=1,#REF!),IF(#REF!&gt;=0,"",))</f>
        <v>#REF!</v>
      </c>
      <c r="G4817" s="241" t="e">
        <f>保全管理データ!N8312</f>
        <v>#REF!</v>
      </c>
      <c r="H4817" s="259" t="e">
        <f>IF(#REF!="無","",IF(#REF!="","",IF(#REF!="悪環境における作業",0.2,IF(#REF!="高所又は地下作業",0.1,IF(#REF!="錯綜場所作業",0.3,IF(#REF!="複雑な制約のある作業",0.4,IF(#REF!="単純な制約のある作業",0.2,0)))))))</f>
        <v>#REF!</v>
      </c>
      <c r="I4817" s="260" t="e">
        <f t="shared" si="297"/>
        <v>#REF!</v>
      </c>
      <c r="J4817" s="258" t="e">
        <f>IF(#REF!&gt;=1,IF(#REF!&gt;=1,#REF!),IF(#REF!&gt;=0,"",))</f>
        <v>#REF!</v>
      </c>
      <c r="K4817" s="241" t="e">
        <f>保全管理データ!N8339</f>
        <v>#REF!</v>
      </c>
      <c r="L4817" s="259" t="e">
        <f>IF(#REF!="","",IF(#REF!="悪環境における作業",0.2,IF(#REF!="高所又は地下作業",0.1,IF(#REF!="錯綜場所作業",0.3,IF(#REF!="複雑な制約のある作業",0.4,IF(#REF!="単純な制約のある作業",0.2,0))))))</f>
        <v>#REF!</v>
      </c>
      <c r="M4817" s="260" t="e">
        <f t="shared" si="298"/>
        <v>#REF!</v>
      </c>
    </row>
    <row r="4818" spans="2:13" s="254" customFormat="1" ht="27.75" customHeight="1" x14ac:dyDescent="0.2">
      <c r="B4818" s="536" t="s">
        <v>268</v>
      </c>
      <c r="C4818" s="537"/>
      <c r="D4818" s="265"/>
      <c r="E4818" s="224" t="s">
        <v>246</v>
      </c>
      <c r="F4818" s="258" t="e">
        <f>IF(#REF!&gt;=1,IF(#REF!&gt;=1,#REF!),IF(#REF!&gt;=0,"",))</f>
        <v>#REF!</v>
      </c>
      <c r="G4818" s="241" t="e">
        <f>保全管理データ!N8313</f>
        <v>#REF!</v>
      </c>
      <c r="H4818" s="259" t="e">
        <f>IF(#REF!="無","",IF(#REF!="","",IF(#REF!="悪環境における作業",0.2,IF(#REF!="高所又は地下作業",0.1,IF(#REF!="錯綜場所作業",0.3,IF(#REF!="複雑な制約のある作業",0.4,IF(#REF!="単純な制約のある作業",0.2,0)))))))</f>
        <v>#REF!</v>
      </c>
      <c r="I4818" s="260" t="e">
        <f t="shared" si="297"/>
        <v>#REF!</v>
      </c>
      <c r="J4818" s="258" t="e">
        <f>IF(#REF!&gt;=1,IF(#REF!&gt;=1,#REF!),IF(#REF!&gt;=0,"",))</f>
        <v>#REF!</v>
      </c>
      <c r="K4818" s="241" t="e">
        <f>保全管理データ!N8340</f>
        <v>#REF!</v>
      </c>
      <c r="L4818" s="259" t="e">
        <f>IF(#REF!="","",IF(#REF!="悪環境における作業",0.2,IF(#REF!="高所又は地下作業",0.1,IF(#REF!="錯綜場所作業",0.3,IF(#REF!="複雑な制約のある作業",0.4,IF(#REF!="単純な制約のある作業",0.2,0))))))</f>
        <v>#REF!</v>
      </c>
      <c r="M4818" s="260" t="e">
        <f t="shared" si="298"/>
        <v>#REF!</v>
      </c>
    </row>
    <row r="4819" spans="2:13" s="254" customFormat="1" ht="27.75" customHeight="1" thickBot="1" x14ac:dyDescent="0.25">
      <c r="B4819" s="538" t="s">
        <v>269</v>
      </c>
      <c r="C4819" s="539"/>
      <c r="D4819" s="266"/>
      <c r="E4819" s="252" t="s">
        <v>245</v>
      </c>
      <c r="F4819" s="261" t="e">
        <f>IF(#REF!&gt;=1,IF(#REF!&gt;=1,#REF!),IF(#REF!&gt;=0,"",))</f>
        <v>#REF!</v>
      </c>
      <c r="G4819" s="245" t="e">
        <f>保全管理データ!N8314</f>
        <v>#REF!</v>
      </c>
      <c r="H4819" s="259" t="e">
        <f>IF(#REF!="無","",IF(#REF!="","",IF(#REF!="悪環境における作業",0.2,IF(#REF!="高所又は地下作業",0.1,IF(#REF!="錯綜場所作業",0.3,IF(#REF!="複雑な制約のある作業",0.4,IF(#REF!="単純な制約のある作業",0.2,0)))))))</f>
        <v>#REF!</v>
      </c>
      <c r="I4819" s="260" t="e">
        <f t="shared" si="297"/>
        <v>#REF!</v>
      </c>
      <c r="J4819" s="261" t="e">
        <f>IF(#REF!&gt;=1,IF(#REF!&gt;=1,#REF!),IF(#REF!&gt;=0,"",))</f>
        <v>#REF!</v>
      </c>
      <c r="K4819" s="245" t="e">
        <f>保全管理データ!N8341</f>
        <v>#REF!</v>
      </c>
      <c r="L4819" s="262" t="e">
        <f>IF(#REF!="","",IF(#REF!="悪環境における作業",0.2,IF(#REF!="高所又は地下作業",0.1,IF(#REF!="錯綜場所作業",0.3,IF(#REF!="複雑な制約のある作業",0.4,IF(#REF!="単純な制約のある作業",0.2,0))))))</f>
        <v>#REF!</v>
      </c>
      <c r="M4819" s="260" t="e">
        <f t="shared" si="298"/>
        <v>#REF!</v>
      </c>
    </row>
    <row r="4820" spans="2:13" s="254" customFormat="1" ht="27.75" customHeight="1" thickBot="1" x14ac:dyDescent="0.25">
      <c r="B4820" s="532" t="s">
        <v>190</v>
      </c>
      <c r="C4820" s="532"/>
      <c r="D4820" s="532"/>
      <c r="E4820" s="532"/>
      <c r="F4820" s="533" t="e">
        <f>SUM(I4796:I4819)</f>
        <v>#REF!</v>
      </c>
      <c r="G4820" s="534"/>
      <c r="H4820" s="534"/>
      <c r="I4820" s="535"/>
      <c r="J4820" s="533" t="e">
        <f>IF(SUM(J4796:J4819)=0,"0.00",SUM(M4796:M4819))</f>
        <v>#REF!</v>
      </c>
      <c r="K4820" s="534"/>
      <c r="L4820" s="534"/>
      <c r="M4820" s="535"/>
    </row>
    <row r="4821" spans="2:13" s="254" customFormat="1" ht="27.75" customHeight="1" thickBot="1" x14ac:dyDescent="0.25">
      <c r="B4821" s="532" t="s">
        <v>97</v>
      </c>
      <c r="C4821" s="532"/>
      <c r="D4821" s="532"/>
      <c r="E4821" s="532"/>
      <c r="F4821" s="533" t="e">
        <f>IF(#REF!="５年以下","0",IF(#REF!="５年～１０年",0.1,IF(#REF!="１０年以上",0.15)))</f>
        <v>#REF!</v>
      </c>
      <c r="G4821" s="534"/>
      <c r="H4821" s="534"/>
      <c r="I4821" s="534"/>
      <c r="J4821" s="534"/>
      <c r="K4821" s="534"/>
      <c r="L4821" s="534"/>
      <c r="M4821" s="535"/>
    </row>
    <row r="4822" spans="2:13" s="254" customFormat="1" ht="27.75" customHeight="1" thickBot="1" x14ac:dyDescent="0.25">
      <c r="B4822" s="533" t="s">
        <v>273</v>
      </c>
      <c r="C4822" s="534"/>
      <c r="D4822" s="534"/>
      <c r="E4822" s="535"/>
      <c r="F4822" s="533" t="e">
        <f>F4820*(1+F4821)</f>
        <v>#REF!</v>
      </c>
      <c r="G4822" s="534"/>
      <c r="H4822" s="534"/>
      <c r="I4822" s="534"/>
      <c r="J4822" s="533" t="e">
        <f>J4820*(1+F4821)</f>
        <v>#REF!</v>
      </c>
      <c r="K4822" s="534"/>
      <c r="L4822" s="534"/>
      <c r="M4822" s="535"/>
    </row>
    <row r="4823" spans="2:13" s="254" customFormat="1" ht="27.75" customHeight="1" thickBot="1" x14ac:dyDescent="0.25">
      <c r="B4823" s="532" t="s">
        <v>191</v>
      </c>
      <c r="C4823" s="532"/>
      <c r="D4823" s="532"/>
      <c r="E4823" s="532"/>
      <c r="F4823" s="533" t="e">
        <f>#REF!*(#REF!*#REF!+#REF!*#REF!)</f>
        <v>#REF!</v>
      </c>
      <c r="G4823" s="534"/>
      <c r="H4823" s="535"/>
      <c r="I4823" s="532" t="e">
        <f>#REF!</f>
        <v>#REF!</v>
      </c>
      <c r="J4823" s="533"/>
      <c r="K4823" s="263" t="s">
        <v>230</v>
      </c>
      <c r="L4823" s="535" t="e">
        <f>B4794</f>
        <v>#REF!</v>
      </c>
      <c r="M4823" s="532"/>
    </row>
    <row r="4824" spans="2:13" s="254" customFormat="1" ht="45" customHeight="1" thickBot="1" x14ac:dyDescent="0.25">
      <c r="B4824" s="253"/>
      <c r="C4824" s="253"/>
      <c r="D4824" s="253"/>
      <c r="E4824" s="253"/>
      <c r="F4824" s="253"/>
      <c r="G4824" s="253"/>
      <c r="H4824" s="253"/>
      <c r="I4824" s="253"/>
      <c r="J4824" s="253"/>
      <c r="K4824" s="253"/>
      <c r="L4824" s="253"/>
      <c r="M4824" s="253"/>
    </row>
    <row r="4825" spans="2:13" s="254" customFormat="1" ht="27.75" customHeight="1" thickBot="1" x14ac:dyDescent="0.25">
      <c r="B4825" s="542" t="s">
        <v>128</v>
      </c>
      <c r="C4825" s="543"/>
      <c r="D4825" s="543"/>
      <c r="E4825" s="544"/>
      <c r="F4825" s="253"/>
      <c r="G4825" s="253"/>
      <c r="H4825" s="253"/>
      <c r="I4825" s="253"/>
      <c r="J4825" s="253"/>
      <c r="K4825" s="253"/>
      <c r="L4825" s="253"/>
      <c r="M4825" s="253"/>
    </row>
    <row r="4826" spans="2:13" s="254" customFormat="1" ht="27.75" customHeight="1" x14ac:dyDescent="0.2">
      <c r="B4826" s="545" t="e">
        <f>#REF!</f>
        <v>#REF!</v>
      </c>
      <c r="C4826" s="546"/>
      <c r="D4826" s="547"/>
      <c r="E4826" s="548"/>
      <c r="F4826" s="552" t="s">
        <v>240</v>
      </c>
      <c r="G4826" s="553"/>
      <c r="H4826" s="553"/>
      <c r="I4826" s="554"/>
      <c r="J4826" s="552" t="s">
        <v>239</v>
      </c>
      <c r="K4826" s="553"/>
      <c r="L4826" s="553"/>
      <c r="M4826" s="554"/>
    </row>
    <row r="4827" spans="2:13" s="254" customFormat="1" ht="27.75" customHeight="1" thickBot="1" x14ac:dyDescent="0.25">
      <c r="B4827" s="549"/>
      <c r="C4827" s="550"/>
      <c r="D4827" s="550"/>
      <c r="E4827" s="551"/>
      <c r="F4827" s="255" t="s">
        <v>149</v>
      </c>
      <c r="G4827" s="256" t="s">
        <v>151</v>
      </c>
      <c r="H4827" s="256" t="s">
        <v>96</v>
      </c>
      <c r="I4827" s="257" t="s">
        <v>150</v>
      </c>
      <c r="J4827" s="255" t="s">
        <v>149</v>
      </c>
      <c r="K4827" s="256" t="s">
        <v>151</v>
      </c>
      <c r="L4827" s="256" t="s">
        <v>96</v>
      </c>
      <c r="M4827" s="257" t="s">
        <v>150</v>
      </c>
    </row>
    <row r="4828" spans="2:13" s="254" customFormat="1" ht="27.75" customHeight="1" thickTop="1" x14ac:dyDescent="0.2">
      <c r="B4828" s="540" t="s">
        <v>241</v>
      </c>
      <c r="C4828" s="541"/>
      <c r="D4828" s="264"/>
      <c r="E4828" s="237" t="s">
        <v>242</v>
      </c>
      <c r="F4828" s="258" t="e">
        <f>IF(#REF!&gt;=1,IF(#REF!&gt;=1,#REF!),IF(#REF!&gt;=0,"",))</f>
        <v>#REF!</v>
      </c>
      <c r="G4828" s="241" t="e">
        <f>保全管理データ!N8347</f>
        <v>#REF!</v>
      </c>
      <c r="H4828" s="259" t="e">
        <f>IF(#REF!="無","",IF(#REF!="","",IF(#REF!="悪環境における作業",0.2,IF(#REF!="高所又は地下作業",0.1,IF(#REF!="錯綜場所作業",0.3,IF(#REF!="複雑な制約のある作業",0.4,IF(#REF!="単純な制約のある作業",0.2,0)))))))</f>
        <v>#REF!</v>
      </c>
      <c r="I4828" s="260" t="e">
        <f>IF(F4828="","",F4828*G4828*(1+IF(H4828="",0,H4828)))</f>
        <v>#REF!</v>
      </c>
      <c r="J4828" s="258" t="e">
        <f>IF(#REF!&gt;=1,IF(#REF!&gt;=1,#REF!),IF(#REF!&gt;=0,"",))</f>
        <v>#REF!</v>
      </c>
      <c r="K4828" s="241" t="e">
        <f>保全管理データ!N8374</f>
        <v>#REF!</v>
      </c>
      <c r="L4828" s="259" t="e">
        <f>IF(#REF!="","",IF(#REF!="悪環境における作業",0.2,IF(#REF!="高所又は地下作業",0.1,IF(#REF!="錯綜場所作業",0.3,IF(#REF!="複雑な制約のある作業",0.4,IF(#REF!="単純な制約のある作業",0.2,0))))))</f>
        <v>#REF!</v>
      </c>
      <c r="M4828" s="260" t="e">
        <f>IF(J4828="","",J4828*K4828*(1+IF(L4828="",0,L4828)))</f>
        <v>#REF!</v>
      </c>
    </row>
    <row r="4829" spans="2:13" s="254" customFormat="1" ht="27.75" customHeight="1" x14ac:dyDescent="0.2">
      <c r="B4829" s="536" t="s">
        <v>243</v>
      </c>
      <c r="C4829" s="537"/>
      <c r="D4829" s="265"/>
      <c r="E4829" s="224" t="s">
        <v>242</v>
      </c>
      <c r="F4829" s="258" t="e">
        <f>IF(#REF!&gt;=1,IF(#REF!&gt;=1,#REF!),IF(#REF!&gt;=0,"",))</f>
        <v>#REF!</v>
      </c>
      <c r="G4829" s="241" t="e">
        <f>保全管理データ!N8348</f>
        <v>#REF!</v>
      </c>
      <c r="H4829" s="259" t="e">
        <f>IF(#REF!="無","",IF(#REF!="","",IF(#REF!="悪環境における作業",0.2,IF(#REF!="高所又は地下作業",0.1,IF(#REF!="錯綜場所作業",0.3,IF(#REF!="複雑な制約のある作業",0.4,IF(#REF!="単純な制約のある作業",0.2,0)))))))</f>
        <v>#REF!</v>
      </c>
      <c r="I4829" s="260" t="e">
        <f t="shared" ref="I4829:I4851" si="299">IF(F4829="","",F4829*G4829*(1+IF(H4829="",0,H4829)))</f>
        <v>#REF!</v>
      </c>
      <c r="J4829" s="258" t="e">
        <f>IF(#REF!&gt;=1,IF(#REF!&gt;=1,#REF!),IF(#REF!&gt;=0,"",))</f>
        <v>#REF!</v>
      </c>
      <c r="K4829" s="241" t="e">
        <f>保全管理データ!N8375</f>
        <v>#REF!</v>
      </c>
      <c r="L4829" s="259" t="e">
        <f>IF(#REF!="","",IF(#REF!="悪環境における作業",0.2,IF(#REF!="高所又は地下作業",0.1,IF(#REF!="錯綜場所作業",0.3,IF(#REF!="複雑な制約のある作業",0.4,IF(#REF!="単純な制約のある作業",0.2,0))))))</f>
        <v>#REF!</v>
      </c>
      <c r="M4829" s="260" t="e">
        <f t="shared" ref="M4829:M4851" si="300">IF(J4829="","",J4829*K4829*(1+IF(L4829="",0,L4829)))</f>
        <v>#REF!</v>
      </c>
    </row>
    <row r="4830" spans="2:13" s="254" customFormat="1" ht="27.75" customHeight="1" x14ac:dyDescent="0.2">
      <c r="B4830" s="536" t="s">
        <v>249</v>
      </c>
      <c r="C4830" s="537"/>
      <c r="D4830" s="265"/>
      <c r="E4830" s="224" t="s">
        <v>244</v>
      </c>
      <c r="F4830" s="258" t="e">
        <f>IF(#REF!&gt;=1,IF(#REF!&gt;=1,#REF!),IF(#REF!&gt;=0,"",))</f>
        <v>#REF!</v>
      </c>
      <c r="G4830" s="241" t="e">
        <f>保全管理データ!N8349</f>
        <v>#REF!</v>
      </c>
      <c r="H4830" s="259" t="e">
        <f>IF(#REF!="無","",IF(#REF!="","",IF(#REF!="悪環境における作業",0.2,IF(#REF!="高所又は地下作業",0.1,IF(#REF!="錯綜場所作業",0.3,IF(#REF!="複雑な制約のある作業",0.4,IF(#REF!="単純な制約のある作業",0.2,0)))))))</f>
        <v>#REF!</v>
      </c>
      <c r="I4830" s="260" t="e">
        <f t="shared" si="299"/>
        <v>#REF!</v>
      </c>
      <c r="J4830" s="258" t="e">
        <f>IF(#REF!&gt;=1,IF(#REF!&gt;=1,#REF!),IF(#REF!&gt;=0,"",))</f>
        <v>#REF!</v>
      </c>
      <c r="K4830" s="241" t="e">
        <f>保全管理データ!N8376</f>
        <v>#REF!</v>
      </c>
      <c r="L4830" s="259" t="e">
        <f>IF(#REF!="","",IF(#REF!="悪環境における作業",0.2,IF(#REF!="高所又は地下作業",0.1,IF(#REF!="錯綜場所作業",0.3,IF(#REF!="複雑な制約のある作業",0.4,IF(#REF!="単純な制約のある作業",0.2,0))))))</f>
        <v>#REF!</v>
      </c>
      <c r="M4830" s="260" t="e">
        <f t="shared" si="300"/>
        <v>#REF!</v>
      </c>
    </row>
    <row r="4831" spans="2:13" s="254" customFormat="1" ht="27.75" customHeight="1" x14ac:dyDescent="0.2">
      <c r="B4831" s="536" t="s">
        <v>250</v>
      </c>
      <c r="C4831" s="537"/>
      <c r="D4831" s="265"/>
      <c r="E4831" s="224" t="s">
        <v>244</v>
      </c>
      <c r="F4831" s="258" t="e">
        <f>IF(#REF!&gt;=1,IF(#REF!&gt;=1,#REF!),IF(#REF!&gt;=0,"",))</f>
        <v>#REF!</v>
      </c>
      <c r="G4831" s="241" t="e">
        <f>保全管理データ!N8350</f>
        <v>#REF!</v>
      </c>
      <c r="H4831" s="259" t="e">
        <f>IF(#REF!="無","",IF(#REF!="","",IF(#REF!="悪環境における作業",0.2,IF(#REF!="高所又は地下作業",0.1,IF(#REF!="錯綜場所作業",0.3,IF(#REF!="複雑な制約のある作業",0.4,IF(#REF!="単純な制約のある作業",0.2,0)))))))</f>
        <v>#REF!</v>
      </c>
      <c r="I4831" s="260" t="e">
        <f t="shared" si="299"/>
        <v>#REF!</v>
      </c>
      <c r="J4831" s="258" t="e">
        <f>IF(#REF!&gt;=1,IF(#REF!&gt;=1,#REF!),IF(#REF!&gt;=0,"",))</f>
        <v>#REF!</v>
      </c>
      <c r="K4831" s="241" t="e">
        <f>保全管理データ!N8377</f>
        <v>#REF!</v>
      </c>
      <c r="L4831" s="259" t="e">
        <f>IF(#REF!="","",IF(#REF!="悪環境における作業",0.2,IF(#REF!="高所又は地下作業",0.1,IF(#REF!="錯綜場所作業",0.3,IF(#REF!="複雑な制約のある作業",0.4,IF(#REF!="単純な制約のある作業",0.2,0))))))</f>
        <v>#REF!</v>
      </c>
      <c r="M4831" s="260" t="e">
        <f t="shared" si="300"/>
        <v>#REF!</v>
      </c>
    </row>
    <row r="4832" spans="2:13" s="254" customFormat="1" ht="27.75" customHeight="1" x14ac:dyDescent="0.2">
      <c r="B4832" s="536" t="s">
        <v>251</v>
      </c>
      <c r="C4832" s="537"/>
      <c r="D4832" s="265"/>
      <c r="E4832" s="224" t="s">
        <v>242</v>
      </c>
      <c r="F4832" s="258" t="e">
        <f>IF(#REF!&gt;=1,IF(#REF!&gt;=1,#REF!),IF(#REF!&gt;=0,"",))</f>
        <v>#REF!</v>
      </c>
      <c r="G4832" s="241" t="e">
        <f>保全管理データ!N8351</f>
        <v>#REF!</v>
      </c>
      <c r="H4832" s="259" t="e">
        <f>IF(#REF!="無","",IF(#REF!="","",IF(#REF!="悪環境における作業",0.2,IF(#REF!="高所又は地下作業",0.1,IF(#REF!="錯綜場所作業",0.3,IF(#REF!="複雑な制約のある作業",0.4,IF(#REF!="単純な制約のある作業",0.2,0)))))))</f>
        <v>#REF!</v>
      </c>
      <c r="I4832" s="260" t="e">
        <f t="shared" si="299"/>
        <v>#REF!</v>
      </c>
      <c r="J4832" s="258" t="e">
        <f>IF(#REF!&gt;=1,IF(#REF!&gt;=1,#REF!),IF(#REF!&gt;=0,"",))</f>
        <v>#REF!</v>
      </c>
      <c r="K4832" s="241" t="e">
        <f>保全管理データ!N8378</f>
        <v>#REF!</v>
      </c>
      <c r="L4832" s="259" t="e">
        <f>IF(#REF!="","",IF(#REF!="悪環境における作業",0.2,IF(#REF!="高所又は地下作業",0.1,IF(#REF!="錯綜場所作業",0.3,IF(#REF!="複雑な制約のある作業",0.4,IF(#REF!="単純な制約のある作業",0.2,0))))))</f>
        <v>#REF!</v>
      </c>
      <c r="M4832" s="260" t="e">
        <f t="shared" si="300"/>
        <v>#REF!</v>
      </c>
    </row>
    <row r="4833" spans="2:13" s="254" customFormat="1" ht="27.75" customHeight="1" x14ac:dyDescent="0.2">
      <c r="B4833" s="536" t="s">
        <v>252</v>
      </c>
      <c r="C4833" s="537"/>
      <c r="D4833" s="265"/>
      <c r="E4833" s="224" t="s">
        <v>244</v>
      </c>
      <c r="F4833" s="258" t="e">
        <f>IF(#REF!&gt;=1,IF(#REF!&gt;=1,#REF!),IF(#REF!&gt;=0,"",))</f>
        <v>#REF!</v>
      </c>
      <c r="G4833" s="241" t="e">
        <f>保全管理データ!N8352</f>
        <v>#REF!</v>
      </c>
      <c r="H4833" s="259" t="e">
        <f>IF(#REF!="無","",IF(#REF!="","",IF(#REF!="悪環境における作業",0.2,IF(#REF!="高所又は地下作業",0.1,IF(#REF!="錯綜場所作業",0.3,IF(#REF!="複雑な制約のある作業",0.4,IF(#REF!="単純な制約のある作業",0.2,0)))))))</f>
        <v>#REF!</v>
      </c>
      <c r="I4833" s="260" t="e">
        <f t="shared" si="299"/>
        <v>#REF!</v>
      </c>
      <c r="J4833" s="258" t="e">
        <f>IF(#REF!&gt;=1,IF(#REF!&gt;=1,#REF!),IF(#REF!&gt;=0,"",))</f>
        <v>#REF!</v>
      </c>
      <c r="K4833" s="241" t="e">
        <f>保全管理データ!N8379</f>
        <v>#REF!</v>
      </c>
      <c r="L4833" s="259" t="e">
        <f>IF(#REF!="","",IF(#REF!="悪環境における作業",0.2,IF(#REF!="高所又は地下作業",0.1,IF(#REF!="錯綜場所作業",0.3,IF(#REF!="複雑な制約のある作業",0.4,IF(#REF!="単純な制約のある作業",0.2,0))))))</f>
        <v>#REF!</v>
      </c>
      <c r="M4833" s="260" t="e">
        <f t="shared" si="300"/>
        <v>#REF!</v>
      </c>
    </row>
    <row r="4834" spans="2:13" s="254" customFormat="1" ht="27.75" customHeight="1" x14ac:dyDescent="0.2">
      <c r="B4834" s="536" t="s">
        <v>253</v>
      </c>
      <c r="C4834" s="537"/>
      <c r="D4834" s="265"/>
      <c r="E4834" s="224" t="s">
        <v>242</v>
      </c>
      <c r="F4834" s="258" t="e">
        <f>IF(#REF!&gt;=1,IF(#REF!&gt;=1,#REF!),IF(#REF!&gt;=0,"",))</f>
        <v>#REF!</v>
      </c>
      <c r="G4834" s="241" t="e">
        <f>保全管理データ!N8353</f>
        <v>#REF!</v>
      </c>
      <c r="H4834" s="259" t="e">
        <f>IF(#REF!="無","",IF(#REF!="","",IF(#REF!="悪環境における作業",0.2,IF(#REF!="高所又は地下作業",0.1,IF(#REF!="錯綜場所作業",0.3,IF(#REF!="複雑な制約のある作業",0.4,IF(#REF!="単純な制約のある作業",0.2,0)))))))</f>
        <v>#REF!</v>
      </c>
      <c r="I4834" s="260" t="e">
        <f t="shared" si="299"/>
        <v>#REF!</v>
      </c>
      <c r="J4834" s="258" t="e">
        <f>IF(#REF!&gt;=1,IF(#REF!&gt;=1,#REF!),IF(#REF!&gt;=0,"",))</f>
        <v>#REF!</v>
      </c>
      <c r="K4834" s="241" t="e">
        <f>保全管理データ!N8380</f>
        <v>#REF!</v>
      </c>
      <c r="L4834" s="259" t="e">
        <f>IF(#REF!="","",IF(#REF!="悪環境における作業",0.2,IF(#REF!="高所又は地下作業",0.1,IF(#REF!="錯綜場所作業",0.3,IF(#REF!="複雑な制約のある作業",0.4,IF(#REF!="単純な制約のある作業",0.2,0))))))</f>
        <v>#REF!</v>
      </c>
      <c r="M4834" s="260" t="e">
        <f t="shared" si="300"/>
        <v>#REF!</v>
      </c>
    </row>
    <row r="4835" spans="2:13" s="254" customFormat="1" ht="27.75" customHeight="1" x14ac:dyDescent="0.2">
      <c r="B4835" s="536" t="s">
        <v>254</v>
      </c>
      <c r="C4835" s="537"/>
      <c r="D4835" s="265"/>
      <c r="E4835" s="224" t="s">
        <v>242</v>
      </c>
      <c r="F4835" s="258" t="e">
        <f>IF(#REF!&gt;=1,IF(#REF!&gt;=1,#REF!),IF(#REF!&gt;=0,"",))</f>
        <v>#REF!</v>
      </c>
      <c r="G4835" s="241" t="e">
        <f>保全管理データ!N8354</f>
        <v>#REF!</v>
      </c>
      <c r="H4835" s="259" t="e">
        <f>IF(#REF!="無","",IF(#REF!="","",IF(#REF!="悪環境における作業",0.2,IF(#REF!="高所又は地下作業",0.1,IF(#REF!="錯綜場所作業",0.3,IF(#REF!="複雑な制約のある作業",0.4,IF(#REF!="単純な制約のある作業",0.2,0)))))))</f>
        <v>#REF!</v>
      </c>
      <c r="I4835" s="260" t="e">
        <f t="shared" si="299"/>
        <v>#REF!</v>
      </c>
      <c r="J4835" s="258" t="e">
        <f>IF(#REF!&gt;=1,IF(#REF!&gt;=1,#REF!),IF(#REF!&gt;=0,"",))</f>
        <v>#REF!</v>
      </c>
      <c r="K4835" s="241" t="e">
        <f>保全管理データ!N8381</f>
        <v>#REF!</v>
      </c>
      <c r="L4835" s="259" t="e">
        <f>IF(#REF!="","",IF(#REF!="悪環境における作業",0.2,IF(#REF!="高所又は地下作業",0.1,IF(#REF!="錯綜場所作業",0.3,IF(#REF!="複雑な制約のある作業",0.4,IF(#REF!="単純な制約のある作業",0.2,0))))))</f>
        <v>#REF!</v>
      </c>
      <c r="M4835" s="260" t="e">
        <f t="shared" si="300"/>
        <v>#REF!</v>
      </c>
    </row>
    <row r="4836" spans="2:13" s="254" customFormat="1" ht="27.75" customHeight="1" x14ac:dyDescent="0.2">
      <c r="B4836" s="536" t="s">
        <v>255</v>
      </c>
      <c r="C4836" s="537"/>
      <c r="D4836" s="265"/>
      <c r="E4836" s="224" t="s">
        <v>245</v>
      </c>
      <c r="F4836" s="258" t="e">
        <f>IF(#REF!&gt;=1,IF(#REF!&gt;=1,#REF!),IF(#REF!&gt;=0,"",))</f>
        <v>#REF!</v>
      </c>
      <c r="G4836" s="241" t="e">
        <f>保全管理データ!N8355</f>
        <v>#REF!</v>
      </c>
      <c r="H4836" s="259" t="e">
        <f>IF(#REF!="無","",IF(#REF!="","",IF(#REF!="悪環境における作業",0.2,IF(#REF!="高所又は地下作業",0.1,IF(#REF!="錯綜場所作業",0.3,IF(#REF!="複雑な制約のある作業",0.4,IF(#REF!="単純な制約のある作業",0.2,0)))))))</f>
        <v>#REF!</v>
      </c>
      <c r="I4836" s="260" t="e">
        <f t="shared" si="299"/>
        <v>#REF!</v>
      </c>
      <c r="J4836" s="258" t="e">
        <f>IF(#REF!&gt;=1,IF(#REF!&gt;=1,#REF!),IF(#REF!&gt;=0,"",))</f>
        <v>#REF!</v>
      </c>
      <c r="K4836" s="241" t="e">
        <f>保全管理データ!N8382</f>
        <v>#REF!</v>
      </c>
      <c r="L4836" s="259" t="e">
        <f>IF(#REF!="","",IF(#REF!="悪環境における作業",0.2,IF(#REF!="高所又は地下作業",0.1,IF(#REF!="錯綜場所作業",0.3,IF(#REF!="複雑な制約のある作業",0.4,IF(#REF!="単純な制約のある作業",0.2,0))))))</f>
        <v>#REF!</v>
      </c>
      <c r="M4836" s="260" t="e">
        <f t="shared" si="300"/>
        <v>#REF!</v>
      </c>
    </row>
    <row r="4837" spans="2:13" s="254" customFormat="1" ht="27.75" customHeight="1" x14ac:dyDescent="0.2">
      <c r="B4837" s="536" t="s">
        <v>256</v>
      </c>
      <c r="C4837" s="537"/>
      <c r="D4837" s="265"/>
      <c r="E4837" s="224" t="s">
        <v>242</v>
      </c>
      <c r="F4837" s="258" t="e">
        <f>IF(#REF!&gt;=1,IF(#REF!&gt;=1,#REF!),IF(#REF!&gt;=0,"",))</f>
        <v>#REF!</v>
      </c>
      <c r="G4837" s="241" t="e">
        <f>保全管理データ!N8356</f>
        <v>#REF!</v>
      </c>
      <c r="H4837" s="259" t="e">
        <f>IF(#REF!="無","",IF(#REF!="","",IF(#REF!="悪環境における作業",0.2,IF(#REF!="高所又は地下作業",0.1,IF(#REF!="錯綜場所作業",0.3,IF(#REF!="複雑な制約のある作業",0.4,IF(#REF!="単純な制約のある作業",0.2,0)))))))</f>
        <v>#REF!</v>
      </c>
      <c r="I4837" s="260" t="e">
        <f t="shared" si="299"/>
        <v>#REF!</v>
      </c>
      <c r="J4837" s="258" t="e">
        <f>IF(#REF!&gt;=1,IF(#REF!&gt;=1,#REF!),IF(#REF!&gt;=0,"",))</f>
        <v>#REF!</v>
      </c>
      <c r="K4837" s="241" t="e">
        <f>保全管理データ!N8383</f>
        <v>#REF!</v>
      </c>
      <c r="L4837" s="259" t="e">
        <f>IF(#REF!="","",IF(#REF!="悪環境における作業",0.2,IF(#REF!="高所又は地下作業",0.1,IF(#REF!="錯綜場所作業",0.3,IF(#REF!="複雑な制約のある作業",0.4,IF(#REF!="単純な制約のある作業",0.2,0))))))</f>
        <v>#REF!</v>
      </c>
      <c r="M4837" s="260" t="e">
        <f t="shared" si="300"/>
        <v>#REF!</v>
      </c>
    </row>
    <row r="4838" spans="2:13" s="254" customFormat="1" ht="27.75" customHeight="1" x14ac:dyDescent="0.2">
      <c r="B4838" s="536" t="s">
        <v>257</v>
      </c>
      <c r="C4838" s="537"/>
      <c r="D4838" s="265"/>
      <c r="E4838" s="224" t="s">
        <v>245</v>
      </c>
      <c r="F4838" s="258" t="e">
        <f>IF(#REF!&gt;=1,IF(#REF!&gt;=1,#REF!),IF(#REF!&gt;=0,"",))</f>
        <v>#REF!</v>
      </c>
      <c r="G4838" s="241" t="e">
        <f>保全管理データ!N8357</f>
        <v>#REF!</v>
      </c>
      <c r="H4838" s="259" t="e">
        <f>IF(#REF!="無","",IF(#REF!="","",IF(#REF!="悪環境における作業",0.2,IF(#REF!="高所又は地下作業",0.1,IF(#REF!="錯綜場所作業",0.3,IF(#REF!="複雑な制約のある作業",0.4,IF(#REF!="単純な制約のある作業",0.2,0)))))))</f>
        <v>#REF!</v>
      </c>
      <c r="I4838" s="260" t="e">
        <f t="shared" si="299"/>
        <v>#REF!</v>
      </c>
      <c r="J4838" s="258" t="e">
        <f>IF(#REF!&gt;=1,IF(#REF!&gt;=1,#REF!),IF(#REF!&gt;=0,"",))</f>
        <v>#REF!</v>
      </c>
      <c r="K4838" s="241" t="e">
        <f>保全管理データ!N8384</f>
        <v>#REF!</v>
      </c>
      <c r="L4838" s="259" t="e">
        <f>IF(#REF!="","",IF(#REF!="悪環境における作業",0.2,IF(#REF!="高所又は地下作業",0.1,IF(#REF!="錯綜場所作業",0.3,IF(#REF!="複雑な制約のある作業",0.4,IF(#REF!="単純な制約のある作業",0.2,0))))))</f>
        <v>#REF!</v>
      </c>
      <c r="M4838" s="260" t="e">
        <f t="shared" si="300"/>
        <v>#REF!</v>
      </c>
    </row>
    <row r="4839" spans="2:13" s="254" customFormat="1" ht="27.75" customHeight="1" x14ac:dyDescent="0.2">
      <c r="B4839" s="536" t="s">
        <v>258</v>
      </c>
      <c r="C4839" s="537"/>
      <c r="D4839" s="265"/>
      <c r="E4839" s="224" t="s">
        <v>245</v>
      </c>
      <c r="F4839" s="258" t="e">
        <f>IF(#REF!&gt;=1,IF(#REF!&gt;=1,#REF!),IF(#REF!&gt;=0,"",))</f>
        <v>#REF!</v>
      </c>
      <c r="G4839" s="241" t="e">
        <f>保全管理データ!N8358</f>
        <v>#REF!</v>
      </c>
      <c r="H4839" s="259" t="e">
        <f>IF(#REF!="無","",IF(#REF!="","",IF(#REF!="悪環境における作業",0.2,IF(#REF!="高所又は地下作業",0.1,IF(#REF!="錯綜場所作業",0.3,IF(#REF!="複雑な制約のある作業",0.4,IF(#REF!="単純な制約のある作業",0.2,0)))))))</f>
        <v>#REF!</v>
      </c>
      <c r="I4839" s="260" t="e">
        <f t="shared" si="299"/>
        <v>#REF!</v>
      </c>
      <c r="J4839" s="258" t="e">
        <f>IF(#REF!&gt;=1,IF(#REF!&gt;=1,#REF!),IF(#REF!&gt;=0,"",))</f>
        <v>#REF!</v>
      </c>
      <c r="K4839" s="241" t="e">
        <f>保全管理データ!N8385</f>
        <v>#REF!</v>
      </c>
      <c r="L4839" s="259" t="e">
        <f>IF(#REF!="","",IF(#REF!="悪環境における作業",0.2,IF(#REF!="高所又は地下作業",0.1,IF(#REF!="錯綜場所作業",0.3,IF(#REF!="複雑な制約のある作業",0.4,IF(#REF!="単純な制約のある作業",0.2,0))))))</f>
        <v>#REF!</v>
      </c>
      <c r="M4839" s="260" t="e">
        <f t="shared" si="300"/>
        <v>#REF!</v>
      </c>
    </row>
    <row r="4840" spans="2:13" s="254" customFormat="1" ht="27.75" customHeight="1" x14ac:dyDescent="0.2">
      <c r="B4840" s="536" t="s">
        <v>259</v>
      </c>
      <c r="C4840" s="537"/>
      <c r="D4840" s="265"/>
      <c r="E4840" s="224" t="s">
        <v>245</v>
      </c>
      <c r="F4840" s="258" t="e">
        <f>IF(#REF!&gt;=1,IF(#REF!&gt;=1,#REF!),IF(#REF!&gt;=0,"",))</f>
        <v>#REF!</v>
      </c>
      <c r="G4840" s="241" t="e">
        <f>保全管理データ!N8359</f>
        <v>#REF!</v>
      </c>
      <c r="H4840" s="259" t="e">
        <f>IF(#REF!="無","",IF(#REF!="","",IF(#REF!="悪環境における作業",0.2,IF(#REF!="高所又は地下作業",0.1,IF(#REF!="錯綜場所作業",0.3,IF(#REF!="複雑な制約のある作業",0.4,IF(#REF!="単純な制約のある作業",0.2,0)))))))</f>
        <v>#REF!</v>
      </c>
      <c r="I4840" s="260" t="e">
        <f t="shared" si="299"/>
        <v>#REF!</v>
      </c>
      <c r="J4840" s="258" t="e">
        <f>IF(#REF!&gt;=1,IF(#REF!&gt;=1,#REF!),IF(#REF!&gt;=0,"",))</f>
        <v>#REF!</v>
      </c>
      <c r="K4840" s="241" t="e">
        <f>保全管理データ!N8386</f>
        <v>#REF!</v>
      </c>
      <c r="L4840" s="259" t="e">
        <f>IF(#REF!="","",IF(#REF!="悪環境における作業",0.2,IF(#REF!="高所又は地下作業",0.1,IF(#REF!="錯綜場所作業",0.3,IF(#REF!="複雑な制約のある作業",0.4,IF(#REF!="単純な制約のある作業",0.2,0))))))</f>
        <v>#REF!</v>
      </c>
      <c r="M4840" s="260" t="e">
        <f t="shared" si="300"/>
        <v>#REF!</v>
      </c>
    </row>
    <row r="4841" spans="2:13" s="254" customFormat="1" ht="27.75" customHeight="1" x14ac:dyDescent="0.2">
      <c r="B4841" s="536" t="s">
        <v>260</v>
      </c>
      <c r="C4841" s="537"/>
      <c r="D4841" s="265"/>
      <c r="E4841" s="224" t="s">
        <v>248</v>
      </c>
      <c r="F4841" s="258" t="e">
        <f>IF(#REF!&gt;=1,IF(#REF!&gt;=1,#REF!),IF(#REF!&gt;=0,"",))</f>
        <v>#REF!</v>
      </c>
      <c r="G4841" s="241" t="e">
        <f>保全管理データ!N8360</f>
        <v>#REF!</v>
      </c>
      <c r="H4841" s="259" t="e">
        <f>IF(#REF!="無","",IF(#REF!="","",IF(#REF!="悪環境における作業",0.2,IF(#REF!="高所又は地下作業",0.1,IF(#REF!="錯綜場所作業",0.3,IF(#REF!="複雑な制約のある作業",0.4,IF(#REF!="単純な制約のある作業",0.2,0)))))))</f>
        <v>#REF!</v>
      </c>
      <c r="I4841" s="260" t="e">
        <f t="shared" si="299"/>
        <v>#REF!</v>
      </c>
      <c r="J4841" s="258" t="e">
        <f>IF(#REF!&gt;=1,IF(#REF!&gt;=1,#REF!),IF(#REF!&gt;=0,"",))</f>
        <v>#REF!</v>
      </c>
      <c r="K4841" s="241" t="e">
        <f>保全管理データ!N8387</f>
        <v>#REF!</v>
      </c>
      <c r="L4841" s="259" t="e">
        <f>IF(#REF!="","",IF(#REF!="悪環境における作業",0.2,IF(#REF!="高所又は地下作業",0.1,IF(#REF!="錯綜場所作業",0.3,IF(#REF!="複雑な制約のある作業",0.4,IF(#REF!="単純な制約のある作業",0.2,0))))))</f>
        <v>#REF!</v>
      </c>
      <c r="M4841" s="260" t="e">
        <f t="shared" si="300"/>
        <v>#REF!</v>
      </c>
    </row>
    <row r="4842" spans="2:13" s="254" customFormat="1" ht="27.75" customHeight="1" x14ac:dyDescent="0.2">
      <c r="B4842" s="536" t="s">
        <v>261</v>
      </c>
      <c r="C4842" s="537"/>
      <c r="D4842" s="265"/>
      <c r="E4842" s="224" t="s">
        <v>247</v>
      </c>
      <c r="F4842" s="258" t="e">
        <f>IF(#REF!&gt;=1,IF(#REF!&gt;=1,#REF!),IF(#REF!&gt;=0,"",))</f>
        <v>#REF!</v>
      </c>
      <c r="G4842" s="241" t="e">
        <f>保全管理データ!N8361</f>
        <v>#REF!</v>
      </c>
      <c r="H4842" s="259" t="e">
        <f>IF(#REF!="無","",IF(#REF!="","",IF(#REF!="悪環境における作業",0.2,IF(#REF!="高所又は地下作業",0.1,IF(#REF!="錯綜場所作業",0.3,IF(#REF!="複雑な制約のある作業",0.4,IF(#REF!="単純な制約のある作業",0.2,0)))))))</f>
        <v>#REF!</v>
      </c>
      <c r="I4842" s="260" t="e">
        <f t="shared" si="299"/>
        <v>#REF!</v>
      </c>
      <c r="J4842" s="258" t="e">
        <f>IF(#REF!&gt;=1,IF(#REF!&gt;=1,#REF!),IF(#REF!&gt;=0,"",))</f>
        <v>#REF!</v>
      </c>
      <c r="K4842" s="241" t="e">
        <f>保全管理データ!N8388</f>
        <v>#REF!</v>
      </c>
      <c r="L4842" s="259" t="e">
        <f>IF(#REF!="","",IF(#REF!="悪環境における作業",0.2,IF(#REF!="高所又は地下作業",0.1,IF(#REF!="錯綜場所作業",0.3,IF(#REF!="複雑な制約のある作業",0.4,IF(#REF!="単純な制約のある作業",0.2,0))))))</f>
        <v>#REF!</v>
      </c>
      <c r="M4842" s="260" t="e">
        <f t="shared" si="300"/>
        <v>#REF!</v>
      </c>
    </row>
    <row r="4843" spans="2:13" s="254" customFormat="1" ht="27.75" customHeight="1" x14ac:dyDescent="0.2">
      <c r="B4843" s="536" t="s">
        <v>262</v>
      </c>
      <c r="C4843" s="537"/>
      <c r="D4843" s="265"/>
      <c r="E4843" s="224" t="s">
        <v>245</v>
      </c>
      <c r="F4843" s="258" t="e">
        <f>IF(#REF!&gt;=1,IF(#REF!&gt;=1,#REF!),IF(#REF!&gt;=0,"",))</f>
        <v>#REF!</v>
      </c>
      <c r="G4843" s="241" t="e">
        <f>保全管理データ!N8362</f>
        <v>#REF!</v>
      </c>
      <c r="H4843" s="259" t="e">
        <f>IF(#REF!="無","",IF(#REF!="","",IF(#REF!="悪環境における作業",0.2,IF(#REF!="高所又は地下作業",0.1,IF(#REF!="錯綜場所作業",0.3,IF(#REF!="複雑な制約のある作業",0.4,IF(#REF!="単純な制約のある作業",0.2,0)))))))</f>
        <v>#REF!</v>
      </c>
      <c r="I4843" s="260" t="e">
        <f t="shared" si="299"/>
        <v>#REF!</v>
      </c>
      <c r="J4843" s="258" t="e">
        <f>IF(#REF!&gt;=1,IF(#REF!&gt;=1,#REF!),IF(#REF!&gt;=0,"",))</f>
        <v>#REF!</v>
      </c>
      <c r="K4843" s="241" t="e">
        <f>保全管理データ!N8389</f>
        <v>#REF!</v>
      </c>
      <c r="L4843" s="259" t="e">
        <f>IF(#REF!="","",IF(#REF!="悪環境における作業",0.2,IF(#REF!="高所又は地下作業",0.1,IF(#REF!="錯綜場所作業",0.3,IF(#REF!="複雑な制約のある作業",0.4,IF(#REF!="単純な制約のある作業",0.2,0))))))</f>
        <v>#REF!</v>
      </c>
      <c r="M4843" s="260" t="e">
        <f t="shared" si="300"/>
        <v>#REF!</v>
      </c>
    </row>
    <row r="4844" spans="2:13" s="254" customFormat="1" ht="27.75" customHeight="1" x14ac:dyDescent="0.2">
      <c r="B4844" s="536" t="s">
        <v>263</v>
      </c>
      <c r="C4844" s="537"/>
      <c r="D4844" s="265"/>
      <c r="E4844" s="224" t="s">
        <v>245</v>
      </c>
      <c r="F4844" s="258" t="e">
        <f>IF(#REF!&gt;=1,IF(#REF!&gt;=1,#REF!),IF(#REF!&gt;=0,"",))</f>
        <v>#REF!</v>
      </c>
      <c r="G4844" s="241" t="e">
        <f>保全管理データ!N8363</f>
        <v>#REF!</v>
      </c>
      <c r="H4844" s="259" t="e">
        <f>IF(#REF!="無","",IF(#REF!="","",IF(#REF!="悪環境における作業",0.2,IF(#REF!="高所又は地下作業",0.1,IF(#REF!="錯綜場所作業",0.3,IF(#REF!="複雑な制約のある作業",0.4,IF(#REF!="単純な制約のある作業",0.2,0)))))))</f>
        <v>#REF!</v>
      </c>
      <c r="I4844" s="260" t="e">
        <f t="shared" si="299"/>
        <v>#REF!</v>
      </c>
      <c r="J4844" s="258" t="e">
        <f>IF(#REF!&gt;=1,IF(#REF!&gt;=1,#REF!),IF(#REF!&gt;=0,"",))</f>
        <v>#REF!</v>
      </c>
      <c r="K4844" s="241" t="e">
        <f>保全管理データ!N8390</f>
        <v>#REF!</v>
      </c>
      <c r="L4844" s="259" t="e">
        <f>IF(#REF!="","",IF(#REF!="悪環境における作業",0.2,IF(#REF!="高所又は地下作業",0.1,IF(#REF!="錯綜場所作業",0.3,IF(#REF!="複雑な制約のある作業",0.4,IF(#REF!="単純な制約のある作業",0.2,0))))))</f>
        <v>#REF!</v>
      </c>
      <c r="M4844" s="260" t="e">
        <f t="shared" si="300"/>
        <v>#REF!</v>
      </c>
    </row>
    <row r="4845" spans="2:13" s="254" customFormat="1" ht="27.75" customHeight="1" x14ac:dyDescent="0.2">
      <c r="B4845" s="536" t="s">
        <v>264</v>
      </c>
      <c r="C4845" s="537"/>
      <c r="D4845" s="265"/>
      <c r="E4845" s="224" t="s">
        <v>245</v>
      </c>
      <c r="F4845" s="258" t="e">
        <f>IF(#REF!&gt;=1,IF(#REF!&gt;=1,#REF!),IF(#REF!&gt;=0,"",))</f>
        <v>#REF!</v>
      </c>
      <c r="G4845" s="241" t="e">
        <f>保全管理データ!N8364</f>
        <v>#REF!</v>
      </c>
      <c r="H4845" s="259" t="e">
        <f>IF(#REF!="無","",IF(#REF!="","",IF(#REF!="悪環境における作業",0.2,IF(#REF!="高所又は地下作業",0.1,IF(#REF!="錯綜場所作業",0.3,IF(#REF!="複雑な制約のある作業",0.4,IF(#REF!="単純な制約のある作業",0.2,0)))))))</f>
        <v>#REF!</v>
      </c>
      <c r="I4845" s="260" t="e">
        <f t="shared" si="299"/>
        <v>#REF!</v>
      </c>
      <c r="J4845" s="258" t="e">
        <f>IF(#REF!&gt;=1,IF(#REF!&gt;=1,#REF!),IF(#REF!&gt;=0,"",))</f>
        <v>#REF!</v>
      </c>
      <c r="K4845" s="241" t="e">
        <f>保全管理データ!N8391</f>
        <v>#REF!</v>
      </c>
      <c r="L4845" s="259" t="e">
        <f>IF(#REF!="","",IF(#REF!="悪環境における作業",0.2,IF(#REF!="高所又は地下作業",0.1,IF(#REF!="錯綜場所作業",0.3,IF(#REF!="複雑な制約のある作業",0.4,IF(#REF!="単純な制約のある作業",0.2,0))))))</f>
        <v>#REF!</v>
      </c>
      <c r="M4845" s="260" t="e">
        <f t="shared" si="300"/>
        <v>#REF!</v>
      </c>
    </row>
    <row r="4846" spans="2:13" s="254" customFormat="1" ht="27.75" customHeight="1" x14ac:dyDescent="0.2">
      <c r="B4846" s="536" t="s">
        <v>265</v>
      </c>
      <c r="C4846" s="537"/>
      <c r="D4846" s="265"/>
      <c r="E4846" s="224" t="s">
        <v>245</v>
      </c>
      <c r="F4846" s="258" t="e">
        <f>IF(#REF!&gt;=1,IF(#REF!&gt;=1,#REF!),IF(#REF!&gt;=0,"",))</f>
        <v>#REF!</v>
      </c>
      <c r="G4846" s="241" t="e">
        <f>保全管理データ!N8365</f>
        <v>#REF!</v>
      </c>
      <c r="H4846" s="259" t="e">
        <f>IF(#REF!="無","",IF(#REF!="","",IF(#REF!="悪環境における作業",0.2,IF(#REF!="高所又は地下作業",0.1,IF(#REF!="錯綜場所作業",0.3,IF(#REF!="複雑な制約のある作業",0.4,IF(#REF!="単純な制約のある作業",0.2,0)))))))</f>
        <v>#REF!</v>
      </c>
      <c r="I4846" s="260" t="e">
        <f t="shared" si="299"/>
        <v>#REF!</v>
      </c>
      <c r="J4846" s="258" t="e">
        <f>IF(#REF!&gt;=1,IF(#REF!&gt;=1,#REF!),IF(#REF!&gt;=0,"",))</f>
        <v>#REF!</v>
      </c>
      <c r="K4846" s="241" t="e">
        <f>保全管理データ!N8392</f>
        <v>#REF!</v>
      </c>
      <c r="L4846" s="259" t="e">
        <f>IF(#REF!="","",IF(#REF!="悪環境における作業",0.2,IF(#REF!="高所又は地下作業",0.1,IF(#REF!="錯綜場所作業",0.3,IF(#REF!="複雑な制約のある作業",0.4,IF(#REF!="単純な制約のある作業",0.2,0))))))</f>
        <v>#REF!</v>
      </c>
      <c r="M4846" s="260" t="e">
        <f t="shared" si="300"/>
        <v>#REF!</v>
      </c>
    </row>
    <row r="4847" spans="2:13" s="254" customFormat="1" ht="27.75" customHeight="1" x14ac:dyDescent="0.2">
      <c r="B4847" s="536" t="s">
        <v>266</v>
      </c>
      <c r="C4847" s="537"/>
      <c r="D4847" s="265"/>
      <c r="E4847" s="224" t="s">
        <v>245</v>
      </c>
      <c r="F4847" s="258" t="e">
        <f>IF(#REF!&gt;=1,IF(#REF!&gt;=1,#REF!),IF(#REF!&gt;=0,"",))</f>
        <v>#REF!</v>
      </c>
      <c r="G4847" s="241" t="e">
        <f>保全管理データ!N8366</f>
        <v>#REF!</v>
      </c>
      <c r="H4847" s="259" t="e">
        <f>IF(#REF!="無","",IF(#REF!="","",IF(#REF!="悪環境における作業",0.2,IF(#REF!="高所又は地下作業",0.1,IF(#REF!="錯綜場所作業",0.3,IF(#REF!="複雑な制約のある作業",0.4,IF(#REF!="単純な制約のある作業",0.2,0)))))))</f>
        <v>#REF!</v>
      </c>
      <c r="I4847" s="260" t="e">
        <f t="shared" si="299"/>
        <v>#REF!</v>
      </c>
      <c r="J4847" s="258" t="e">
        <f>IF(#REF!&gt;=1,IF(#REF!&gt;=1,#REF!),IF(#REF!&gt;=0,"",))</f>
        <v>#REF!</v>
      </c>
      <c r="K4847" s="241" t="e">
        <f>保全管理データ!N8393</f>
        <v>#REF!</v>
      </c>
      <c r="L4847" s="259" t="e">
        <f>IF(#REF!="","",IF(#REF!="悪環境における作業",0.2,IF(#REF!="高所又は地下作業",0.1,IF(#REF!="錯綜場所作業",0.3,IF(#REF!="複雑な制約のある作業",0.4,IF(#REF!="単純な制約のある作業",0.2,0))))))</f>
        <v>#REF!</v>
      </c>
      <c r="M4847" s="260" t="e">
        <f t="shared" si="300"/>
        <v>#REF!</v>
      </c>
    </row>
    <row r="4848" spans="2:13" s="254" customFormat="1" ht="27.75" customHeight="1" x14ac:dyDescent="0.2">
      <c r="B4848" s="536" t="s">
        <v>81</v>
      </c>
      <c r="C4848" s="537"/>
      <c r="D4848" s="265"/>
      <c r="E4848" s="224" t="s">
        <v>245</v>
      </c>
      <c r="F4848" s="258" t="e">
        <f>IF(#REF!&gt;=1,IF(#REF!&gt;=1,#REF!),IF(#REF!&gt;=0,"",))</f>
        <v>#REF!</v>
      </c>
      <c r="G4848" s="241" t="e">
        <f>保全管理データ!N8367</f>
        <v>#REF!</v>
      </c>
      <c r="H4848" s="259" t="e">
        <f>IF(#REF!="無","",IF(#REF!="","",IF(#REF!="悪環境における作業",0.2,IF(#REF!="高所又は地下作業",0.1,IF(#REF!="錯綜場所作業",0.3,IF(#REF!="複雑な制約のある作業",0.4,IF(#REF!="単純な制約のある作業",0.2,0)))))))</f>
        <v>#REF!</v>
      </c>
      <c r="I4848" s="260" t="e">
        <f t="shared" si="299"/>
        <v>#REF!</v>
      </c>
      <c r="J4848" s="258" t="e">
        <f>IF(#REF!&gt;=1,IF(#REF!&gt;=1,#REF!),IF(#REF!&gt;=0,"",))</f>
        <v>#REF!</v>
      </c>
      <c r="K4848" s="241" t="e">
        <f>保全管理データ!N8394</f>
        <v>#REF!</v>
      </c>
      <c r="L4848" s="259" t="e">
        <f>IF(#REF!="","",IF(#REF!="悪環境における作業",0.2,IF(#REF!="高所又は地下作業",0.1,IF(#REF!="錯綜場所作業",0.3,IF(#REF!="複雑な制約のある作業",0.4,IF(#REF!="単純な制約のある作業",0.2,0))))))</f>
        <v>#REF!</v>
      </c>
      <c r="M4848" s="260" t="e">
        <f t="shared" si="300"/>
        <v>#REF!</v>
      </c>
    </row>
    <row r="4849" spans="2:13" s="254" customFormat="1" ht="27.75" customHeight="1" x14ac:dyDescent="0.2">
      <c r="B4849" s="536" t="s">
        <v>267</v>
      </c>
      <c r="C4849" s="537"/>
      <c r="D4849" s="265"/>
      <c r="E4849" s="224" t="s">
        <v>247</v>
      </c>
      <c r="F4849" s="258" t="e">
        <f>IF(#REF!&gt;=1,IF(#REF!&gt;=1,#REF!),IF(#REF!&gt;=0,"",))</f>
        <v>#REF!</v>
      </c>
      <c r="G4849" s="241" t="e">
        <f>保全管理データ!N8368</f>
        <v>#REF!</v>
      </c>
      <c r="H4849" s="259" t="e">
        <f>IF(#REF!="無","",IF(#REF!="","",IF(#REF!="悪環境における作業",0.2,IF(#REF!="高所又は地下作業",0.1,IF(#REF!="錯綜場所作業",0.3,IF(#REF!="複雑な制約のある作業",0.4,IF(#REF!="単純な制約のある作業",0.2,0)))))))</f>
        <v>#REF!</v>
      </c>
      <c r="I4849" s="260" t="e">
        <f t="shared" si="299"/>
        <v>#REF!</v>
      </c>
      <c r="J4849" s="258" t="e">
        <f>IF(#REF!&gt;=1,IF(#REF!&gt;=1,#REF!),IF(#REF!&gt;=0,"",))</f>
        <v>#REF!</v>
      </c>
      <c r="K4849" s="241" t="e">
        <f>保全管理データ!N8395</f>
        <v>#REF!</v>
      </c>
      <c r="L4849" s="259" t="e">
        <f>IF(#REF!="","",IF(#REF!="悪環境における作業",0.2,IF(#REF!="高所又は地下作業",0.1,IF(#REF!="錯綜場所作業",0.3,IF(#REF!="複雑な制約のある作業",0.4,IF(#REF!="単純な制約のある作業",0.2,0))))))</f>
        <v>#REF!</v>
      </c>
      <c r="M4849" s="260" t="e">
        <f t="shared" si="300"/>
        <v>#REF!</v>
      </c>
    </row>
    <row r="4850" spans="2:13" s="254" customFormat="1" ht="27.75" customHeight="1" x14ac:dyDescent="0.2">
      <c r="B4850" s="536" t="s">
        <v>268</v>
      </c>
      <c r="C4850" s="537"/>
      <c r="D4850" s="265"/>
      <c r="E4850" s="224" t="s">
        <v>246</v>
      </c>
      <c r="F4850" s="258" t="e">
        <f>IF(#REF!&gt;=1,IF(#REF!&gt;=1,#REF!),IF(#REF!&gt;=0,"",))</f>
        <v>#REF!</v>
      </c>
      <c r="G4850" s="241" t="e">
        <f>保全管理データ!N8369</f>
        <v>#REF!</v>
      </c>
      <c r="H4850" s="259" t="e">
        <f>IF(#REF!="無","",IF(#REF!="","",IF(#REF!="悪環境における作業",0.2,IF(#REF!="高所又は地下作業",0.1,IF(#REF!="錯綜場所作業",0.3,IF(#REF!="複雑な制約のある作業",0.4,IF(#REF!="単純な制約のある作業",0.2,0)))))))</f>
        <v>#REF!</v>
      </c>
      <c r="I4850" s="260" t="e">
        <f t="shared" si="299"/>
        <v>#REF!</v>
      </c>
      <c r="J4850" s="258" t="e">
        <f>IF(#REF!&gt;=1,IF(#REF!&gt;=1,#REF!),IF(#REF!&gt;=0,"",))</f>
        <v>#REF!</v>
      </c>
      <c r="K4850" s="241" t="e">
        <f>保全管理データ!N8396</f>
        <v>#REF!</v>
      </c>
      <c r="L4850" s="259" t="e">
        <f>IF(#REF!="","",IF(#REF!="悪環境における作業",0.2,IF(#REF!="高所又は地下作業",0.1,IF(#REF!="錯綜場所作業",0.3,IF(#REF!="複雑な制約のある作業",0.4,IF(#REF!="単純な制約のある作業",0.2,0))))))</f>
        <v>#REF!</v>
      </c>
      <c r="M4850" s="260" t="e">
        <f t="shared" si="300"/>
        <v>#REF!</v>
      </c>
    </row>
    <row r="4851" spans="2:13" s="254" customFormat="1" ht="27.75" customHeight="1" thickBot="1" x14ac:dyDescent="0.25">
      <c r="B4851" s="538" t="s">
        <v>269</v>
      </c>
      <c r="C4851" s="539"/>
      <c r="D4851" s="266"/>
      <c r="E4851" s="252" t="s">
        <v>245</v>
      </c>
      <c r="F4851" s="261" t="e">
        <f>IF(#REF!&gt;=1,IF(#REF!&gt;=1,#REF!),IF(#REF!&gt;=0,"",))</f>
        <v>#REF!</v>
      </c>
      <c r="G4851" s="245" t="e">
        <f>保全管理データ!N8370</f>
        <v>#REF!</v>
      </c>
      <c r="H4851" s="259" t="e">
        <f>IF(#REF!="無","",IF(#REF!="","",IF(#REF!="悪環境における作業",0.2,IF(#REF!="高所又は地下作業",0.1,IF(#REF!="錯綜場所作業",0.3,IF(#REF!="複雑な制約のある作業",0.4,IF(#REF!="単純な制約のある作業",0.2,0)))))))</f>
        <v>#REF!</v>
      </c>
      <c r="I4851" s="260" t="e">
        <f t="shared" si="299"/>
        <v>#REF!</v>
      </c>
      <c r="J4851" s="261" t="e">
        <f>IF(#REF!&gt;=1,IF(#REF!&gt;=1,#REF!),IF(#REF!&gt;=0,"",))</f>
        <v>#REF!</v>
      </c>
      <c r="K4851" s="245" t="e">
        <f>保全管理データ!N8397</f>
        <v>#REF!</v>
      </c>
      <c r="L4851" s="262" t="e">
        <f>IF(#REF!="","",IF(#REF!="悪環境における作業",0.2,IF(#REF!="高所又は地下作業",0.1,IF(#REF!="錯綜場所作業",0.3,IF(#REF!="複雑な制約のある作業",0.4,IF(#REF!="単純な制約のある作業",0.2,0))))))</f>
        <v>#REF!</v>
      </c>
      <c r="M4851" s="260" t="e">
        <f t="shared" si="300"/>
        <v>#REF!</v>
      </c>
    </row>
    <row r="4852" spans="2:13" s="254" customFormat="1" ht="27.75" customHeight="1" thickBot="1" x14ac:dyDescent="0.25">
      <c r="B4852" s="532" t="s">
        <v>190</v>
      </c>
      <c r="C4852" s="532"/>
      <c r="D4852" s="532"/>
      <c r="E4852" s="532"/>
      <c r="F4852" s="533" t="e">
        <f>SUM(I4828:I4851)</f>
        <v>#REF!</v>
      </c>
      <c r="G4852" s="534"/>
      <c r="H4852" s="534"/>
      <c r="I4852" s="535"/>
      <c r="J4852" s="533" t="e">
        <f>IF(SUM(J4828:J4851)=0,"0.00",SUM(M4828:M4851))</f>
        <v>#REF!</v>
      </c>
      <c r="K4852" s="534"/>
      <c r="L4852" s="534"/>
      <c r="M4852" s="535"/>
    </row>
    <row r="4853" spans="2:13" s="254" customFormat="1" ht="27.75" customHeight="1" thickBot="1" x14ac:dyDescent="0.25">
      <c r="B4853" s="532" t="s">
        <v>97</v>
      </c>
      <c r="C4853" s="532"/>
      <c r="D4853" s="532"/>
      <c r="E4853" s="532"/>
      <c r="F4853" s="533" t="e">
        <f>IF(#REF!="５年以下","0",IF(#REF!="５年～１０年",0.1,IF(#REF!="１０年以上",0.15)))</f>
        <v>#REF!</v>
      </c>
      <c r="G4853" s="534"/>
      <c r="H4853" s="534"/>
      <c r="I4853" s="534"/>
      <c r="J4853" s="534"/>
      <c r="K4853" s="534"/>
      <c r="L4853" s="534"/>
      <c r="M4853" s="535"/>
    </row>
    <row r="4854" spans="2:13" s="254" customFormat="1" ht="27.75" customHeight="1" thickBot="1" x14ac:dyDescent="0.25">
      <c r="B4854" s="533" t="s">
        <v>273</v>
      </c>
      <c r="C4854" s="534"/>
      <c r="D4854" s="534"/>
      <c r="E4854" s="535"/>
      <c r="F4854" s="533" t="e">
        <f>F4852*(1+F4853)</f>
        <v>#REF!</v>
      </c>
      <c r="G4854" s="534"/>
      <c r="H4854" s="534"/>
      <c r="I4854" s="534"/>
      <c r="J4854" s="533" t="e">
        <f>J4852*(1+F4853)</f>
        <v>#REF!</v>
      </c>
      <c r="K4854" s="534"/>
      <c r="L4854" s="534"/>
      <c r="M4854" s="535"/>
    </row>
    <row r="4855" spans="2:13" s="254" customFormat="1" ht="27.75" customHeight="1" thickBot="1" x14ac:dyDescent="0.25">
      <c r="B4855" s="532" t="s">
        <v>191</v>
      </c>
      <c r="C4855" s="532"/>
      <c r="D4855" s="532"/>
      <c r="E4855" s="532"/>
      <c r="F4855" s="533" t="e">
        <f>#REF!*(#REF!*#REF!+#REF!*#REF!)</f>
        <v>#REF!</v>
      </c>
      <c r="G4855" s="534"/>
      <c r="H4855" s="535"/>
      <c r="I4855" s="532" t="e">
        <f>#REF!</f>
        <v>#REF!</v>
      </c>
      <c r="J4855" s="533"/>
      <c r="K4855" s="263" t="s">
        <v>230</v>
      </c>
      <c r="L4855" s="535" t="e">
        <f>B4826</f>
        <v>#REF!</v>
      </c>
      <c r="M4855" s="532"/>
    </row>
    <row r="4856" spans="2:13" s="254" customFormat="1" ht="45" customHeight="1" thickBot="1" x14ac:dyDescent="0.25">
      <c r="B4856" s="253"/>
      <c r="C4856" s="253"/>
      <c r="D4856" s="253"/>
      <c r="E4856" s="253"/>
      <c r="F4856" s="253"/>
      <c r="G4856" s="253"/>
      <c r="H4856" s="253"/>
      <c r="I4856" s="253"/>
      <c r="J4856" s="253"/>
      <c r="K4856" s="253"/>
      <c r="L4856" s="253"/>
      <c r="M4856" s="253"/>
    </row>
    <row r="4857" spans="2:13" s="254" customFormat="1" ht="27.75" customHeight="1" thickBot="1" x14ac:dyDescent="0.25">
      <c r="B4857" s="542" t="s">
        <v>128</v>
      </c>
      <c r="C4857" s="543"/>
      <c r="D4857" s="543"/>
      <c r="E4857" s="544"/>
      <c r="F4857" s="253"/>
      <c r="G4857" s="253"/>
      <c r="H4857" s="253"/>
      <c r="I4857" s="253"/>
      <c r="J4857" s="253"/>
      <c r="K4857" s="253"/>
      <c r="L4857" s="253"/>
      <c r="M4857" s="253"/>
    </row>
    <row r="4858" spans="2:13" s="254" customFormat="1" ht="27.75" customHeight="1" x14ac:dyDescent="0.2">
      <c r="B4858" s="545" t="e">
        <f>#REF!</f>
        <v>#REF!</v>
      </c>
      <c r="C4858" s="546"/>
      <c r="D4858" s="547"/>
      <c r="E4858" s="548"/>
      <c r="F4858" s="552" t="s">
        <v>240</v>
      </c>
      <c r="G4858" s="553"/>
      <c r="H4858" s="553"/>
      <c r="I4858" s="554"/>
      <c r="J4858" s="552" t="s">
        <v>239</v>
      </c>
      <c r="K4858" s="553"/>
      <c r="L4858" s="553"/>
      <c r="M4858" s="554"/>
    </row>
    <row r="4859" spans="2:13" s="254" customFormat="1" ht="27.75" customHeight="1" thickBot="1" x14ac:dyDescent="0.25">
      <c r="B4859" s="549"/>
      <c r="C4859" s="550"/>
      <c r="D4859" s="550"/>
      <c r="E4859" s="551"/>
      <c r="F4859" s="255" t="s">
        <v>149</v>
      </c>
      <c r="G4859" s="256" t="s">
        <v>151</v>
      </c>
      <c r="H4859" s="256" t="s">
        <v>96</v>
      </c>
      <c r="I4859" s="257" t="s">
        <v>150</v>
      </c>
      <c r="J4859" s="255" t="s">
        <v>149</v>
      </c>
      <c r="K4859" s="256" t="s">
        <v>151</v>
      </c>
      <c r="L4859" s="256" t="s">
        <v>96</v>
      </c>
      <c r="M4859" s="257" t="s">
        <v>150</v>
      </c>
    </row>
    <row r="4860" spans="2:13" s="254" customFormat="1" ht="27.75" customHeight="1" thickTop="1" x14ac:dyDescent="0.2">
      <c r="B4860" s="540" t="s">
        <v>241</v>
      </c>
      <c r="C4860" s="541"/>
      <c r="D4860" s="264"/>
      <c r="E4860" s="237" t="s">
        <v>242</v>
      </c>
      <c r="F4860" s="258" t="e">
        <f>IF(#REF!&gt;=1,IF(#REF!&gt;=1,#REF!),IF(#REF!&gt;=0,"",))</f>
        <v>#REF!</v>
      </c>
      <c r="G4860" s="241" t="e">
        <f>保全管理データ!N8403</f>
        <v>#REF!</v>
      </c>
      <c r="H4860" s="259" t="e">
        <f>IF(#REF!="無","",IF(#REF!="","",IF(#REF!="悪環境における作業",0.2,IF(#REF!="高所又は地下作業",0.1,IF(#REF!="錯綜場所作業",0.3,IF(#REF!="複雑な制約のある作業",0.4,IF(#REF!="単純な制約のある作業",0.2,0)))))))</f>
        <v>#REF!</v>
      </c>
      <c r="I4860" s="260" t="e">
        <f>IF(F4860="","",F4860*G4860*(1+IF(H4860="",0,H4860)))</f>
        <v>#REF!</v>
      </c>
      <c r="J4860" s="258" t="e">
        <f>IF(#REF!&gt;=1,IF(#REF!&gt;=1,#REF!),IF(#REF!&gt;=0,"",))</f>
        <v>#REF!</v>
      </c>
      <c r="K4860" s="241" t="e">
        <f>保全管理データ!N8430</f>
        <v>#REF!</v>
      </c>
      <c r="L4860" s="259" t="e">
        <f>IF(#REF!="","",IF(#REF!="悪環境における作業",0.2,IF(#REF!="高所又は地下作業",0.1,IF(#REF!="錯綜場所作業",0.3,IF(#REF!="複雑な制約のある作業",0.4,IF(#REF!="単純な制約のある作業",0.2,0))))))</f>
        <v>#REF!</v>
      </c>
      <c r="M4860" s="260" t="e">
        <f>IF(J4860="","",J4860*K4860*(1+IF(L4860="",0,L4860)))</f>
        <v>#REF!</v>
      </c>
    </row>
    <row r="4861" spans="2:13" s="254" customFormat="1" ht="27.75" customHeight="1" x14ac:dyDescent="0.2">
      <c r="B4861" s="536" t="s">
        <v>243</v>
      </c>
      <c r="C4861" s="537"/>
      <c r="D4861" s="265"/>
      <c r="E4861" s="224" t="s">
        <v>242</v>
      </c>
      <c r="F4861" s="258" t="e">
        <f>IF(#REF!&gt;=1,IF(#REF!&gt;=1,#REF!),IF(#REF!&gt;=0,"",))</f>
        <v>#REF!</v>
      </c>
      <c r="G4861" s="241" t="e">
        <f>保全管理データ!N8404</f>
        <v>#REF!</v>
      </c>
      <c r="H4861" s="259" t="e">
        <f>IF(#REF!="無","",IF(#REF!="","",IF(#REF!="悪環境における作業",0.2,IF(#REF!="高所又は地下作業",0.1,IF(#REF!="錯綜場所作業",0.3,IF(#REF!="複雑な制約のある作業",0.4,IF(#REF!="単純な制約のある作業",0.2,0)))))))</f>
        <v>#REF!</v>
      </c>
      <c r="I4861" s="260" t="e">
        <f t="shared" ref="I4861:I4883" si="301">IF(F4861="","",F4861*G4861*(1+IF(H4861="",0,H4861)))</f>
        <v>#REF!</v>
      </c>
      <c r="J4861" s="258" t="e">
        <f>IF(#REF!&gt;=1,IF(#REF!&gt;=1,#REF!),IF(#REF!&gt;=0,"",))</f>
        <v>#REF!</v>
      </c>
      <c r="K4861" s="241" t="e">
        <f>保全管理データ!N8431</f>
        <v>#REF!</v>
      </c>
      <c r="L4861" s="259" t="e">
        <f>IF(#REF!="","",IF(#REF!="悪環境における作業",0.2,IF(#REF!="高所又は地下作業",0.1,IF(#REF!="錯綜場所作業",0.3,IF(#REF!="複雑な制約のある作業",0.4,IF(#REF!="単純な制約のある作業",0.2,0))))))</f>
        <v>#REF!</v>
      </c>
      <c r="M4861" s="260" t="e">
        <f t="shared" ref="M4861:M4883" si="302">IF(J4861="","",J4861*K4861*(1+IF(L4861="",0,L4861)))</f>
        <v>#REF!</v>
      </c>
    </row>
    <row r="4862" spans="2:13" s="254" customFormat="1" ht="27.75" customHeight="1" x14ac:dyDescent="0.2">
      <c r="B4862" s="536" t="s">
        <v>249</v>
      </c>
      <c r="C4862" s="537"/>
      <c r="D4862" s="265"/>
      <c r="E4862" s="224" t="s">
        <v>244</v>
      </c>
      <c r="F4862" s="258" t="e">
        <f>IF(#REF!&gt;=1,IF(#REF!&gt;=1,#REF!),IF(#REF!&gt;=0,"",))</f>
        <v>#REF!</v>
      </c>
      <c r="G4862" s="241" t="e">
        <f>保全管理データ!N8405</f>
        <v>#REF!</v>
      </c>
      <c r="H4862" s="259" t="e">
        <f>IF(#REF!="無","",IF(#REF!="","",IF(#REF!="悪環境における作業",0.2,IF(#REF!="高所又は地下作業",0.1,IF(#REF!="錯綜場所作業",0.3,IF(#REF!="複雑な制約のある作業",0.4,IF(#REF!="単純な制約のある作業",0.2,0)))))))</f>
        <v>#REF!</v>
      </c>
      <c r="I4862" s="260" t="e">
        <f t="shared" si="301"/>
        <v>#REF!</v>
      </c>
      <c r="J4862" s="258" t="e">
        <f>IF(#REF!&gt;=1,IF(#REF!&gt;=1,#REF!),IF(#REF!&gt;=0,"",))</f>
        <v>#REF!</v>
      </c>
      <c r="K4862" s="241" t="e">
        <f>保全管理データ!N8432</f>
        <v>#REF!</v>
      </c>
      <c r="L4862" s="259" t="e">
        <f>IF(#REF!="","",IF(#REF!="悪環境における作業",0.2,IF(#REF!="高所又は地下作業",0.1,IF(#REF!="錯綜場所作業",0.3,IF(#REF!="複雑な制約のある作業",0.4,IF(#REF!="単純な制約のある作業",0.2,0))))))</f>
        <v>#REF!</v>
      </c>
      <c r="M4862" s="260" t="e">
        <f t="shared" si="302"/>
        <v>#REF!</v>
      </c>
    </row>
    <row r="4863" spans="2:13" s="254" customFormat="1" ht="27.75" customHeight="1" x14ac:dyDescent="0.2">
      <c r="B4863" s="536" t="s">
        <v>250</v>
      </c>
      <c r="C4863" s="537"/>
      <c r="D4863" s="265"/>
      <c r="E4863" s="224" t="s">
        <v>244</v>
      </c>
      <c r="F4863" s="258" t="e">
        <f>IF(#REF!&gt;=1,IF(#REF!&gt;=1,#REF!),IF(#REF!&gt;=0,"",))</f>
        <v>#REF!</v>
      </c>
      <c r="G4863" s="241" t="e">
        <f>保全管理データ!N8406</f>
        <v>#REF!</v>
      </c>
      <c r="H4863" s="259" t="e">
        <f>IF(#REF!="無","",IF(#REF!="","",IF(#REF!="悪環境における作業",0.2,IF(#REF!="高所又は地下作業",0.1,IF(#REF!="錯綜場所作業",0.3,IF(#REF!="複雑な制約のある作業",0.4,IF(#REF!="単純な制約のある作業",0.2,0)))))))</f>
        <v>#REF!</v>
      </c>
      <c r="I4863" s="260" t="e">
        <f t="shared" si="301"/>
        <v>#REF!</v>
      </c>
      <c r="J4863" s="258" t="e">
        <f>IF(#REF!&gt;=1,IF(#REF!&gt;=1,#REF!),IF(#REF!&gt;=0,"",))</f>
        <v>#REF!</v>
      </c>
      <c r="K4863" s="241" t="e">
        <f>保全管理データ!N8433</f>
        <v>#REF!</v>
      </c>
      <c r="L4863" s="259" t="e">
        <f>IF(#REF!="","",IF(#REF!="悪環境における作業",0.2,IF(#REF!="高所又は地下作業",0.1,IF(#REF!="錯綜場所作業",0.3,IF(#REF!="複雑な制約のある作業",0.4,IF(#REF!="単純な制約のある作業",0.2,0))))))</f>
        <v>#REF!</v>
      </c>
      <c r="M4863" s="260" t="e">
        <f t="shared" si="302"/>
        <v>#REF!</v>
      </c>
    </row>
    <row r="4864" spans="2:13" s="254" customFormat="1" ht="27.75" customHeight="1" x14ac:dyDescent="0.2">
      <c r="B4864" s="536" t="s">
        <v>251</v>
      </c>
      <c r="C4864" s="537"/>
      <c r="D4864" s="265"/>
      <c r="E4864" s="224" t="s">
        <v>242</v>
      </c>
      <c r="F4864" s="258" t="e">
        <f>IF(#REF!&gt;=1,IF(#REF!&gt;=1,#REF!),IF(#REF!&gt;=0,"",))</f>
        <v>#REF!</v>
      </c>
      <c r="G4864" s="241" t="e">
        <f>保全管理データ!N8407</f>
        <v>#REF!</v>
      </c>
      <c r="H4864" s="259" t="e">
        <f>IF(#REF!="無","",IF(#REF!="","",IF(#REF!="悪環境における作業",0.2,IF(#REF!="高所又は地下作業",0.1,IF(#REF!="錯綜場所作業",0.3,IF(#REF!="複雑な制約のある作業",0.4,IF(#REF!="単純な制約のある作業",0.2,0)))))))</f>
        <v>#REF!</v>
      </c>
      <c r="I4864" s="260" t="e">
        <f t="shared" si="301"/>
        <v>#REF!</v>
      </c>
      <c r="J4864" s="258" t="e">
        <f>IF(#REF!&gt;=1,IF(#REF!&gt;=1,#REF!),IF(#REF!&gt;=0,"",))</f>
        <v>#REF!</v>
      </c>
      <c r="K4864" s="241" t="e">
        <f>保全管理データ!N8434</f>
        <v>#REF!</v>
      </c>
      <c r="L4864" s="259" t="e">
        <f>IF(#REF!="","",IF(#REF!="悪環境における作業",0.2,IF(#REF!="高所又は地下作業",0.1,IF(#REF!="錯綜場所作業",0.3,IF(#REF!="複雑な制約のある作業",0.4,IF(#REF!="単純な制約のある作業",0.2,0))))))</f>
        <v>#REF!</v>
      </c>
      <c r="M4864" s="260" t="e">
        <f t="shared" si="302"/>
        <v>#REF!</v>
      </c>
    </row>
    <row r="4865" spans="2:13" s="254" customFormat="1" ht="27.75" customHeight="1" x14ac:dyDescent="0.2">
      <c r="B4865" s="536" t="s">
        <v>252</v>
      </c>
      <c r="C4865" s="537"/>
      <c r="D4865" s="265"/>
      <c r="E4865" s="224" t="s">
        <v>244</v>
      </c>
      <c r="F4865" s="258" t="e">
        <f>IF(#REF!&gt;=1,IF(#REF!&gt;=1,#REF!),IF(#REF!&gt;=0,"",))</f>
        <v>#REF!</v>
      </c>
      <c r="G4865" s="241" t="e">
        <f>保全管理データ!N8408</f>
        <v>#REF!</v>
      </c>
      <c r="H4865" s="259" t="e">
        <f>IF(#REF!="無","",IF(#REF!="","",IF(#REF!="悪環境における作業",0.2,IF(#REF!="高所又は地下作業",0.1,IF(#REF!="錯綜場所作業",0.3,IF(#REF!="複雑な制約のある作業",0.4,IF(#REF!="単純な制約のある作業",0.2,0)))))))</f>
        <v>#REF!</v>
      </c>
      <c r="I4865" s="260" t="e">
        <f t="shared" si="301"/>
        <v>#REF!</v>
      </c>
      <c r="J4865" s="258" t="e">
        <f>IF(#REF!&gt;=1,IF(#REF!&gt;=1,#REF!),IF(#REF!&gt;=0,"",))</f>
        <v>#REF!</v>
      </c>
      <c r="K4865" s="241" t="e">
        <f>保全管理データ!N8435</f>
        <v>#REF!</v>
      </c>
      <c r="L4865" s="259" t="e">
        <f>IF(#REF!="","",IF(#REF!="悪環境における作業",0.2,IF(#REF!="高所又は地下作業",0.1,IF(#REF!="錯綜場所作業",0.3,IF(#REF!="複雑な制約のある作業",0.4,IF(#REF!="単純な制約のある作業",0.2,0))))))</f>
        <v>#REF!</v>
      </c>
      <c r="M4865" s="260" t="e">
        <f t="shared" si="302"/>
        <v>#REF!</v>
      </c>
    </row>
    <row r="4866" spans="2:13" s="254" customFormat="1" ht="27.75" customHeight="1" x14ac:dyDescent="0.2">
      <c r="B4866" s="536" t="s">
        <v>253</v>
      </c>
      <c r="C4866" s="537"/>
      <c r="D4866" s="265"/>
      <c r="E4866" s="224" t="s">
        <v>242</v>
      </c>
      <c r="F4866" s="258" t="e">
        <f>IF(#REF!&gt;=1,IF(#REF!&gt;=1,#REF!),IF(#REF!&gt;=0,"",))</f>
        <v>#REF!</v>
      </c>
      <c r="G4866" s="241" t="e">
        <f>保全管理データ!N8409</f>
        <v>#REF!</v>
      </c>
      <c r="H4866" s="259" t="e">
        <f>IF(#REF!="無","",IF(#REF!="","",IF(#REF!="悪環境における作業",0.2,IF(#REF!="高所又は地下作業",0.1,IF(#REF!="錯綜場所作業",0.3,IF(#REF!="複雑な制約のある作業",0.4,IF(#REF!="単純な制約のある作業",0.2,0)))))))</f>
        <v>#REF!</v>
      </c>
      <c r="I4866" s="260" t="e">
        <f t="shared" si="301"/>
        <v>#REF!</v>
      </c>
      <c r="J4866" s="258" t="e">
        <f>IF(#REF!&gt;=1,IF(#REF!&gt;=1,#REF!),IF(#REF!&gt;=0,"",))</f>
        <v>#REF!</v>
      </c>
      <c r="K4866" s="241" t="e">
        <f>保全管理データ!N8436</f>
        <v>#REF!</v>
      </c>
      <c r="L4866" s="259" t="e">
        <f>IF(#REF!="","",IF(#REF!="悪環境における作業",0.2,IF(#REF!="高所又は地下作業",0.1,IF(#REF!="錯綜場所作業",0.3,IF(#REF!="複雑な制約のある作業",0.4,IF(#REF!="単純な制約のある作業",0.2,0))))))</f>
        <v>#REF!</v>
      </c>
      <c r="M4866" s="260" t="e">
        <f t="shared" si="302"/>
        <v>#REF!</v>
      </c>
    </row>
    <row r="4867" spans="2:13" s="254" customFormat="1" ht="27.75" customHeight="1" x14ac:dyDescent="0.2">
      <c r="B4867" s="536" t="s">
        <v>254</v>
      </c>
      <c r="C4867" s="537"/>
      <c r="D4867" s="265"/>
      <c r="E4867" s="224" t="s">
        <v>242</v>
      </c>
      <c r="F4867" s="258" t="e">
        <f>IF(#REF!&gt;=1,IF(#REF!&gt;=1,#REF!),IF(#REF!&gt;=0,"",))</f>
        <v>#REF!</v>
      </c>
      <c r="G4867" s="241" t="e">
        <f>保全管理データ!N8410</f>
        <v>#REF!</v>
      </c>
      <c r="H4867" s="259" t="e">
        <f>IF(#REF!="無","",IF(#REF!="","",IF(#REF!="悪環境における作業",0.2,IF(#REF!="高所又は地下作業",0.1,IF(#REF!="錯綜場所作業",0.3,IF(#REF!="複雑な制約のある作業",0.4,IF(#REF!="単純な制約のある作業",0.2,0)))))))</f>
        <v>#REF!</v>
      </c>
      <c r="I4867" s="260" t="e">
        <f t="shared" si="301"/>
        <v>#REF!</v>
      </c>
      <c r="J4867" s="258" t="e">
        <f>IF(#REF!&gt;=1,IF(#REF!&gt;=1,#REF!),IF(#REF!&gt;=0,"",))</f>
        <v>#REF!</v>
      </c>
      <c r="K4867" s="241" t="e">
        <f>保全管理データ!N8437</f>
        <v>#REF!</v>
      </c>
      <c r="L4867" s="259" t="e">
        <f>IF(#REF!="","",IF(#REF!="悪環境における作業",0.2,IF(#REF!="高所又は地下作業",0.1,IF(#REF!="錯綜場所作業",0.3,IF(#REF!="複雑な制約のある作業",0.4,IF(#REF!="単純な制約のある作業",0.2,0))))))</f>
        <v>#REF!</v>
      </c>
      <c r="M4867" s="260" t="e">
        <f t="shared" si="302"/>
        <v>#REF!</v>
      </c>
    </row>
    <row r="4868" spans="2:13" s="254" customFormat="1" ht="27.75" customHeight="1" x14ac:dyDescent="0.2">
      <c r="B4868" s="536" t="s">
        <v>255</v>
      </c>
      <c r="C4868" s="537"/>
      <c r="D4868" s="265"/>
      <c r="E4868" s="224" t="s">
        <v>245</v>
      </c>
      <c r="F4868" s="258" t="e">
        <f>IF(#REF!&gt;=1,IF(#REF!&gt;=1,#REF!),IF(#REF!&gt;=0,"",))</f>
        <v>#REF!</v>
      </c>
      <c r="G4868" s="241" t="e">
        <f>保全管理データ!N8411</f>
        <v>#REF!</v>
      </c>
      <c r="H4868" s="259" t="e">
        <f>IF(#REF!="無","",IF(#REF!="","",IF(#REF!="悪環境における作業",0.2,IF(#REF!="高所又は地下作業",0.1,IF(#REF!="錯綜場所作業",0.3,IF(#REF!="複雑な制約のある作業",0.4,IF(#REF!="単純な制約のある作業",0.2,0)))))))</f>
        <v>#REF!</v>
      </c>
      <c r="I4868" s="260" t="e">
        <f t="shared" si="301"/>
        <v>#REF!</v>
      </c>
      <c r="J4868" s="258" t="e">
        <f>IF(#REF!&gt;=1,IF(#REF!&gt;=1,#REF!),IF(#REF!&gt;=0,"",))</f>
        <v>#REF!</v>
      </c>
      <c r="K4868" s="241" t="e">
        <f>保全管理データ!N8438</f>
        <v>#REF!</v>
      </c>
      <c r="L4868" s="259" t="e">
        <f>IF(#REF!="","",IF(#REF!="悪環境における作業",0.2,IF(#REF!="高所又は地下作業",0.1,IF(#REF!="錯綜場所作業",0.3,IF(#REF!="複雑な制約のある作業",0.4,IF(#REF!="単純な制約のある作業",0.2,0))))))</f>
        <v>#REF!</v>
      </c>
      <c r="M4868" s="260" t="e">
        <f t="shared" si="302"/>
        <v>#REF!</v>
      </c>
    </row>
    <row r="4869" spans="2:13" s="254" customFormat="1" ht="27.75" customHeight="1" x14ac:dyDescent="0.2">
      <c r="B4869" s="536" t="s">
        <v>256</v>
      </c>
      <c r="C4869" s="537"/>
      <c r="D4869" s="265"/>
      <c r="E4869" s="224" t="s">
        <v>242</v>
      </c>
      <c r="F4869" s="258" t="e">
        <f>IF(#REF!&gt;=1,IF(#REF!&gt;=1,#REF!),IF(#REF!&gt;=0,"",))</f>
        <v>#REF!</v>
      </c>
      <c r="G4869" s="241" t="e">
        <f>保全管理データ!N8412</f>
        <v>#REF!</v>
      </c>
      <c r="H4869" s="259" t="e">
        <f>IF(#REF!="無","",IF(#REF!="","",IF(#REF!="悪環境における作業",0.2,IF(#REF!="高所又は地下作業",0.1,IF(#REF!="錯綜場所作業",0.3,IF(#REF!="複雑な制約のある作業",0.4,IF(#REF!="単純な制約のある作業",0.2,0)))))))</f>
        <v>#REF!</v>
      </c>
      <c r="I4869" s="260" t="e">
        <f t="shared" si="301"/>
        <v>#REF!</v>
      </c>
      <c r="J4869" s="258" t="e">
        <f>IF(#REF!&gt;=1,IF(#REF!&gt;=1,#REF!),IF(#REF!&gt;=0,"",))</f>
        <v>#REF!</v>
      </c>
      <c r="K4869" s="241" t="e">
        <f>保全管理データ!N8439</f>
        <v>#REF!</v>
      </c>
      <c r="L4869" s="259" t="e">
        <f>IF(#REF!="","",IF(#REF!="悪環境における作業",0.2,IF(#REF!="高所又は地下作業",0.1,IF(#REF!="錯綜場所作業",0.3,IF(#REF!="複雑な制約のある作業",0.4,IF(#REF!="単純な制約のある作業",0.2,0))))))</f>
        <v>#REF!</v>
      </c>
      <c r="M4869" s="260" t="e">
        <f t="shared" si="302"/>
        <v>#REF!</v>
      </c>
    </row>
    <row r="4870" spans="2:13" s="254" customFormat="1" ht="27.75" customHeight="1" x14ac:dyDescent="0.2">
      <c r="B4870" s="536" t="s">
        <v>257</v>
      </c>
      <c r="C4870" s="537"/>
      <c r="D4870" s="265"/>
      <c r="E4870" s="224" t="s">
        <v>245</v>
      </c>
      <c r="F4870" s="258" t="e">
        <f>IF(#REF!&gt;=1,IF(#REF!&gt;=1,#REF!),IF(#REF!&gt;=0,"",))</f>
        <v>#REF!</v>
      </c>
      <c r="G4870" s="241" t="e">
        <f>保全管理データ!N8413</f>
        <v>#REF!</v>
      </c>
      <c r="H4870" s="259" t="e">
        <f>IF(#REF!="無","",IF(#REF!="","",IF(#REF!="悪環境における作業",0.2,IF(#REF!="高所又は地下作業",0.1,IF(#REF!="錯綜場所作業",0.3,IF(#REF!="複雑な制約のある作業",0.4,IF(#REF!="単純な制約のある作業",0.2,0)))))))</f>
        <v>#REF!</v>
      </c>
      <c r="I4870" s="260" t="e">
        <f t="shared" si="301"/>
        <v>#REF!</v>
      </c>
      <c r="J4870" s="258" t="e">
        <f>IF(#REF!&gt;=1,IF(#REF!&gt;=1,#REF!),IF(#REF!&gt;=0,"",))</f>
        <v>#REF!</v>
      </c>
      <c r="K4870" s="241" t="e">
        <f>保全管理データ!N8440</f>
        <v>#REF!</v>
      </c>
      <c r="L4870" s="259" t="e">
        <f>IF(#REF!="","",IF(#REF!="悪環境における作業",0.2,IF(#REF!="高所又は地下作業",0.1,IF(#REF!="錯綜場所作業",0.3,IF(#REF!="複雑な制約のある作業",0.4,IF(#REF!="単純な制約のある作業",0.2,0))))))</f>
        <v>#REF!</v>
      </c>
      <c r="M4870" s="260" t="e">
        <f t="shared" si="302"/>
        <v>#REF!</v>
      </c>
    </row>
    <row r="4871" spans="2:13" s="254" customFormat="1" ht="27.75" customHeight="1" x14ac:dyDescent="0.2">
      <c r="B4871" s="536" t="s">
        <v>258</v>
      </c>
      <c r="C4871" s="537"/>
      <c r="D4871" s="265"/>
      <c r="E4871" s="224" t="s">
        <v>245</v>
      </c>
      <c r="F4871" s="258" t="e">
        <f>IF(#REF!&gt;=1,IF(#REF!&gt;=1,#REF!),IF(#REF!&gt;=0,"",))</f>
        <v>#REF!</v>
      </c>
      <c r="G4871" s="241" t="e">
        <f>保全管理データ!N8414</f>
        <v>#REF!</v>
      </c>
      <c r="H4871" s="259" t="e">
        <f>IF(#REF!="無","",IF(#REF!="","",IF(#REF!="悪環境における作業",0.2,IF(#REF!="高所又は地下作業",0.1,IF(#REF!="錯綜場所作業",0.3,IF(#REF!="複雑な制約のある作業",0.4,IF(#REF!="単純な制約のある作業",0.2,0)))))))</f>
        <v>#REF!</v>
      </c>
      <c r="I4871" s="260" t="e">
        <f t="shared" si="301"/>
        <v>#REF!</v>
      </c>
      <c r="J4871" s="258" t="e">
        <f>IF(#REF!&gt;=1,IF(#REF!&gt;=1,#REF!),IF(#REF!&gt;=0,"",))</f>
        <v>#REF!</v>
      </c>
      <c r="K4871" s="241" t="e">
        <f>保全管理データ!N8441</f>
        <v>#REF!</v>
      </c>
      <c r="L4871" s="259" t="e">
        <f>IF(#REF!="","",IF(#REF!="悪環境における作業",0.2,IF(#REF!="高所又は地下作業",0.1,IF(#REF!="錯綜場所作業",0.3,IF(#REF!="複雑な制約のある作業",0.4,IF(#REF!="単純な制約のある作業",0.2,0))))))</f>
        <v>#REF!</v>
      </c>
      <c r="M4871" s="260" t="e">
        <f t="shared" si="302"/>
        <v>#REF!</v>
      </c>
    </row>
    <row r="4872" spans="2:13" s="254" customFormat="1" ht="27.75" customHeight="1" x14ac:dyDescent="0.2">
      <c r="B4872" s="536" t="s">
        <v>259</v>
      </c>
      <c r="C4872" s="537"/>
      <c r="D4872" s="265"/>
      <c r="E4872" s="224" t="s">
        <v>245</v>
      </c>
      <c r="F4872" s="258" t="e">
        <f>IF(#REF!&gt;=1,IF(#REF!&gt;=1,#REF!),IF(#REF!&gt;=0,"",))</f>
        <v>#REF!</v>
      </c>
      <c r="G4872" s="241" t="e">
        <f>保全管理データ!N8415</f>
        <v>#REF!</v>
      </c>
      <c r="H4872" s="259" t="e">
        <f>IF(#REF!="無","",IF(#REF!="","",IF(#REF!="悪環境における作業",0.2,IF(#REF!="高所又は地下作業",0.1,IF(#REF!="錯綜場所作業",0.3,IF(#REF!="複雑な制約のある作業",0.4,IF(#REF!="単純な制約のある作業",0.2,0)))))))</f>
        <v>#REF!</v>
      </c>
      <c r="I4872" s="260" t="e">
        <f t="shared" si="301"/>
        <v>#REF!</v>
      </c>
      <c r="J4872" s="258" t="e">
        <f>IF(#REF!&gt;=1,IF(#REF!&gt;=1,#REF!),IF(#REF!&gt;=0,"",))</f>
        <v>#REF!</v>
      </c>
      <c r="K4872" s="241" t="e">
        <f>保全管理データ!N8442</f>
        <v>#REF!</v>
      </c>
      <c r="L4872" s="259" t="e">
        <f>IF(#REF!="","",IF(#REF!="悪環境における作業",0.2,IF(#REF!="高所又は地下作業",0.1,IF(#REF!="錯綜場所作業",0.3,IF(#REF!="複雑な制約のある作業",0.4,IF(#REF!="単純な制約のある作業",0.2,0))))))</f>
        <v>#REF!</v>
      </c>
      <c r="M4872" s="260" t="e">
        <f t="shared" si="302"/>
        <v>#REF!</v>
      </c>
    </row>
    <row r="4873" spans="2:13" s="254" customFormat="1" ht="27.75" customHeight="1" x14ac:dyDescent="0.2">
      <c r="B4873" s="536" t="s">
        <v>260</v>
      </c>
      <c r="C4873" s="537"/>
      <c r="D4873" s="265"/>
      <c r="E4873" s="224" t="s">
        <v>248</v>
      </c>
      <c r="F4873" s="258" t="e">
        <f>IF(#REF!&gt;=1,IF(#REF!&gt;=1,#REF!),IF(#REF!&gt;=0,"",))</f>
        <v>#REF!</v>
      </c>
      <c r="G4873" s="241" t="e">
        <f>保全管理データ!N8416</f>
        <v>#REF!</v>
      </c>
      <c r="H4873" s="259" t="e">
        <f>IF(#REF!="無","",IF(#REF!="","",IF(#REF!="悪環境における作業",0.2,IF(#REF!="高所又は地下作業",0.1,IF(#REF!="錯綜場所作業",0.3,IF(#REF!="複雑な制約のある作業",0.4,IF(#REF!="単純な制約のある作業",0.2,0)))))))</f>
        <v>#REF!</v>
      </c>
      <c r="I4873" s="260" t="e">
        <f t="shared" si="301"/>
        <v>#REF!</v>
      </c>
      <c r="J4873" s="258" t="e">
        <f>IF(#REF!&gt;=1,IF(#REF!&gt;=1,#REF!),IF(#REF!&gt;=0,"",))</f>
        <v>#REF!</v>
      </c>
      <c r="K4873" s="241" t="e">
        <f>保全管理データ!N8443</f>
        <v>#REF!</v>
      </c>
      <c r="L4873" s="259" t="e">
        <f>IF(#REF!="","",IF(#REF!="悪環境における作業",0.2,IF(#REF!="高所又は地下作業",0.1,IF(#REF!="錯綜場所作業",0.3,IF(#REF!="複雑な制約のある作業",0.4,IF(#REF!="単純な制約のある作業",0.2,0))))))</f>
        <v>#REF!</v>
      </c>
      <c r="M4873" s="260" t="e">
        <f t="shared" si="302"/>
        <v>#REF!</v>
      </c>
    </row>
    <row r="4874" spans="2:13" s="254" customFormat="1" ht="27.75" customHeight="1" x14ac:dyDescent="0.2">
      <c r="B4874" s="536" t="s">
        <v>261</v>
      </c>
      <c r="C4874" s="537"/>
      <c r="D4874" s="265"/>
      <c r="E4874" s="224" t="s">
        <v>247</v>
      </c>
      <c r="F4874" s="258" t="e">
        <f>IF(#REF!&gt;=1,IF(#REF!&gt;=1,#REF!),IF(#REF!&gt;=0,"",))</f>
        <v>#REF!</v>
      </c>
      <c r="G4874" s="241" t="e">
        <f>保全管理データ!N8417</f>
        <v>#REF!</v>
      </c>
      <c r="H4874" s="259" t="e">
        <f>IF(#REF!="無","",IF(#REF!="","",IF(#REF!="悪環境における作業",0.2,IF(#REF!="高所又は地下作業",0.1,IF(#REF!="錯綜場所作業",0.3,IF(#REF!="複雑な制約のある作業",0.4,IF(#REF!="単純な制約のある作業",0.2,0)))))))</f>
        <v>#REF!</v>
      </c>
      <c r="I4874" s="260" t="e">
        <f t="shared" si="301"/>
        <v>#REF!</v>
      </c>
      <c r="J4874" s="258" t="e">
        <f>IF(#REF!&gt;=1,IF(#REF!&gt;=1,#REF!),IF(#REF!&gt;=0,"",))</f>
        <v>#REF!</v>
      </c>
      <c r="K4874" s="241" t="e">
        <f>保全管理データ!N8444</f>
        <v>#REF!</v>
      </c>
      <c r="L4874" s="259" t="e">
        <f>IF(#REF!="","",IF(#REF!="悪環境における作業",0.2,IF(#REF!="高所又は地下作業",0.1,IF(#REF!="錯綜場所作業",0.3,IF(#REF!="複雑な制約のある作業",0.4,IF(#REF!="単純な制約のある作業",0.2,0))))))</f>
        <v>#REF!</v>
      </c>
      <c r="M4874" s="260" t="e">
        <f t="shared" si="302"/>
        <v>#REF!</v>
      </c>
    </row>
    <row r="4875" spans="2:13" s="254" customFormat="1" ht="27.75" customHeight="1" x14ac:dyDescent="0.2">
      <c r="B4875" s="536" t="s">
        <v>262</v>
      </c>
      <c r="C4875" s="537"/>
      <c r="D4875" s="265"/>
      <c r="E4875" s="224" t="s">
        <v>245</v>
      </c>
      <c r="F4875" s="258" t="e">
        <f>IF(#REF!&gt;=1,IF(#REF!&gt;=1,#REF!),IF(#REF!&gt;=0,"",))</f>
        <v>#REF!</v>
      </c>
      <c r="G4875" s="241" t="e">
        <f>保全管理データ!N8418</f>
        <v>#REF!</v>
      </c>
      <c r="H4875" s="259" t="e">
        <f>IF(#REF!="無","",IF(#REF!="","",IF(#REF!="悪環境における作業",0.2,IF(#REF!="高所又は地下作業",0.1,IF(#REF!="錯綜場所作業",0.3,IF(#REF!="複雑な制約のある作業",0.4,IF(#REF!="単純な制約のある作業",0.2,0)))))))</f>
        <v>#REF!</v>
      </c>
      <c r="I4875" s="260" t="e">
        <f t="shared" si="301"/>
        <v>#REF!</v>
      </c>
      <c r="J4875" s="258" t="e">
        <f>IF(#REF!&gt;=1,IF(#REF!&gt;=1,#REF!),IF(#REF!&gt;=0,"",))</f>
        <v>#REF!</v>
      </c>
      <c r="K4875" s="241" t="e">
        <f>保全管理データ!N8445</f>
        <v>#REF!</v>
      </c>
      <c r="L4875" s="259" t="e">
        <f>IF(#REF!="","",IF(#REF!="悪環境における作業",0.2,IF(#REF!="高所又は地下作業",0.1,IF(#REF!="錯綜場所作業",0.3,IF(#REF!="複雑な制約のある作業",0.4,IF(#REF!="単純な制約のある作業",0.2,0))))))</f>
        <v>#REF!</v>
      </c>
      <c r="M4875" s="260" t="e">
        <f t="shared" si="302"/>
        <v>#REF!</v>
      </c>
    </row>
    <row r="4876" spans="2:13" s="254" customFormat="1" ht="27.75" customHeight="1" x14ac:dyDescent="0.2">
      <c r="B4876" s="536" t="s">
        <v>263</v>
      </c>
      <c r="C4876" s="537"/>
      <c r="D4876" s="265"/>
      <c r="E4876" s="224" t="s">
        <v>245</v>
      </c>
      <c r="F4876" s="258" t="e">
        <f>IF(#REF!&gt;=1,IF(#REF!&gt;=1,#REF!),IF(#REF!&gt;=0,"",))</f>
        <v>#REF!</v>
      </c>
      <c r="G4876" s="241" t="e">
        <f>保全管理データ!N8419</f>
        <v>#REF!</v>
      </c>
      <c r="H4876" s="259" t="e">
        <f>IF(#REF!="無","",IF(#REF!="","",IF(#REF!="悪環境における作業",0.2,IF(#REF!="高所又は地下作業",0.1,IF(#REF!="錯綜場所作業",0.3,IF(#REF!="複雑な制約のある作業",0.4,IF(#REF!="単純な制約のある作業",0.2,0)))))))</f>
        <v>#REF!</v>
      </c>
      <c r="I4876" s="260" t="e">
        <f t="shared" si="301"/>
        <v>#REF!</v>
      </c>
      <c r="J4876" s="258" t="e">
        <f>IF(#REF!&gt;=1,IF(#REF!&gt;=1,#REF!),IF(#REF!&gt;=0,"",))</f>
        <v>#REF!</v>
      </c>
      <c r="K4876" s="241" t="e">
        <f>保全管理データ!N8446</f>
        <v>#REF!</v>
      </c>
      <c r="L4876" s="259" t="e">
        <f>IF(#REF!="","",IF(#REF!="悪環境における作業",0.2,IF(#REF!="高所又は地下作業",0.1,IF(#REF!="錯綜場所作業",0.3,IF(#REF!="複雑な制約のある作業",0.4,IF(#REF!="単純な制約のある作業",0.2,0))))))</f>
        <v>#REF!</v>
      </c>
      <c r="M4876" s="260" t="e">
        <f t="shared" si="302"/>
        <v>#REF!</v>
      </c>
    </row>
    <row r="4877" spans="2:13" s="254" customFormat="1" ht="27.75" customHeight="1" x14ac:dyDescent="0.2">
      <c r="B4877" s="536" t="s">
        <v>264</v>
      </c>
      <c r="C4877" s="537"/>
      <c r="D4877" s="265"/>
      <c r="E4877" s="224" t="s">
        <v>245</v>
      </c>
      <c r="F4877" s="258" t="e">
        <f>IF(#REF!&gt;=1,IF(#REF!&gt;=1,#REF!),IF(#REF!&gt;=0,"",))</f>
        <v>#REF!</v>
      </c>
      <c r="G4877" s="241" t="e">
        <f>保全管理データ!N8420</f>
        <v>#REF!</v>
      </c>
      <c r="H4877" s="259" t="e">
        <f>IF(#REF!="無","",IF(#REF!="","",IF(#REF!="悪環境における作業",0.2,IF(#REF!="高所又は地下作業",0.1,IF(#REF!="錯綜場所作業",0.3,IF(#REF!="複雑な制約のある作業",0.4,IF(#REF!="単純な制約のある作業",0.2,0)))))))</f>
        <v>#REF!</v>
      </c>
      <c r="I4877" s="260" t="e">
        <f t="shared" si="301"/>
        <v>#REF!</v>
      </c>
      <c r="J4877" s="258" t="e">
        <f>IF(#REF!&gt;=1,IF(#REF!&gt;=1,#REF!),IF(#REF!&gt;=0,"",))</f>
        <v>#REF!</v>
      </c>
      <c r="K4877" s="241" t="e">
        <f>保全管理データ!N8447</f>
        <v>#REF!</v>
      </c>
      <c r="L4877" s="259" t="e">
        <f>IF(#REF!="","",IF(#REF!="悪環境における作業",0.2,IF(#REF!="高所又は地下作業",0.1,IF(#REF!="錯綜場所作業",0.3,IF(#REF!="複雑な制約のある作業",0.4,IF(#REF!="単純な制約のある作業",0.2,0))))))</f>
        <v>#REF!</v>
      </c>
      <c r="M4877" s="260" t="e">
        <f t="shared" si="302"/>
        <v>#REF!</v>
      </c>
    </row>
    <row r="4878" spans="2:13" s="254" customFormat="1" ht="27.75" customHeight="1" x14ac:dyDescent="0.2">
      <c r="B4878" s="536" t="s">
        <v>265</v>
      </c>
      <c r="C4878" s="537"/>
      <c r="D4878" s="265"/>
      <c r="E4878" s="224" t="s">
        <v>245</v>
      </c>
      <c r="F4878" s="258" t="e">
        <f>IF(#REF!&gt;=1,IF(#REF!&gt;=1,#REF!),IF(#REF!&gt;=0,"",))</f>
        <v>#REF!</v>
      </c>
      <c r="G4878" s="241" t="e">
        <f>保全管理データ!N8421</f>
        <v>#REF!</v>
      </c>
      <c r="H4878" s="259" t="e">
        <f>IF(#REF!="無","",IF(#REF!="","",IF(#REF!="悪環境における作業",0.2,IF(#REF!="高所又は地下作業",0.1,IF(#REF!="錯綜場所作業",0.3,IF(#REF!="複雑な制約のある作業",0.4,IF(#REF!="単純な制約のある作業",0.2,0)))))))</f>
        <v>#REF!</v>
      </c>
      <c r="I4878" s="260" t="e">
        <f t="shared" si="301"/>
        <v>#REF!</v>
      </c>
      <c r="J4878" s="258" t="e">
        <f>IF(#REF!&gt;=1,IF(#REF!&gt;=1,#REF!),IF(#REF!&gt;=0,"",))</f>
        <v>#REF!</v>
      </c>
      <c r="K4878" s="241" t="e">
        <f>保全管理データ!N8448</f>
        <v>#REF!</v>
      </c>
      <c r="L4878" s="259" t="e">
        <f>IF(#REF!="","",IF(#REF!="悪環境における作業",0.2,IF(#REF!="高所又は地下作業",0.1,IF(#REF!="錯綜場所作業",0.3,IF(#REF!="複雑な制約のある作業",0.4,IF(#REF!="単純な制約のある作業",0.2,0))))))</f>
        <v>#REF!</v>
      </c>
      <c r="M4878" s="260" t="e">
        <f t="shared" si="302"/>
        <v>#REF!</v>
      </c>
    </row>
    <row r="4879" spans="2:13" s="254" customFormat="1" ht="27.75" customHeight="1" x14ac:dyDescent="0.2">
      <c r="B4879" s="536" t="s">
        <v>266</v>
      </c>
      <c r="C4879" s="537"/>
      <c r="D4879" s="265"/>
      <c r="E4879" s="224" t="s">
        <v>245</v>
      </c>
      <c r="F4879" s="258" t="e">
        <f>IF(#REF!&gt;=1,IF(#REF!&gt;=1,#REF!),IF(#REF!&gt;=0,"",))</f>
        <v>#REF!</v>
      </c>
      <c r="G4879" s="241" t="e">
        <f>保全管理データ!N8422</f>
        <v>#REF!</v>
      </c>
      <c r="H4879" s="259" t="e">
        <f>IF(#REF!="無","",IF(#REF!="","",IF(#REF!="悪環境における作業",0.2,IF(#REF!="高所又は地下作業",0.1,IF(#REF!="錯綜場所作業",0.3,IF(#REF!="複雑な制約のある作業",0.4,IF(#REF!="単純な制約のある作業",0.2,0)))))))</f>
        <v>#REF!</v>
      </c>
      <c r="I4879" s="260" t="e">
        <f t="shared" si="301"/>
        <v>#REF!</v>
      </c>
      <c r="J4879" s="258" t="e">
        <f>IF(#REF!&gt;=1,IF(#REF!&gt;=1,#REF!),IF(#REF!&gt;=0,"",))</f>
        <v>#REF!</v>
      </c>
      <c r="K4879" s="241" t="e">
        <f>保全管理データ!N8449</f>
        <v>#REF!</v>
      </c>
      <c r="L4879" s="259" t="e">
        <f>IF(#REF!="","",IF(#REF!="悪環境における作業",0.2,IF(#REF!="高所又は地下作業",0.1,IF(#REF!="錯綜場所作業",0.3,IF(#REF!="複雑な制約のある作業",0.4,IF(#REF!="単純な制約のある作業",0.2,0))))))</f>
        <v>#REF!</v>
      </c>
      <c r="M4879" s="260" t="e">
        <f t="shared" si="302"/>
        <v>#REF!</v>
      </c>
    </row>
    <row r="4880" spans="2:13" s="254" customFormat="1" ht="27.75" customHeight="1" x14ac:dyDescent="0.2">
      <c r="B4880" s="536" t="s">
        <v>81</v>
      </c>
      <c r="C4880" s="537"/>
      <c r="D4880" s="265"/>
      <c r="E4880" s="224" t="s">
        <v>245</v>
      </c>
      <c r="F4880" s="258" t="e">
        <f>IF(#REF!&gt;=1,IF(#REF!&gt;=1,#REF!),IF(#REF!&gt;=0,"",))</f>
        <v>#REF!</v>
      </c>
      <c r="G4880" s="241" t="e">
        <f>保全管理データ!N8423</f>
        <v>#REF!</v>
      </c>
      <c r="H4880" s="259" t="e">
        <f>IF(#REF!="無","",IF(#REF!="","",IF(#REF!="悪環境における作業",0.2,IF(#REF!="高所又は地下作業",0.1,IF(#REF!="錯綜場所作業",0.3,IF(#REF!="複雑な制約のある作業",0.4,IF(#REF!="単純な制約のある作業",0.2,0)))))))</f>
        <v>#REF!</v>
      </c>
      <c r="I4880" s="260" t="e">
        <f t="shared" si="301"/>
        <v>#REF!</v>
      </c>
      <c r="J4880" s="258" t="e">
        <f>IF(#REF!&gt;=1,IF(#REF!&gt;=1,#REF!),IF(#REF!&gt;=0,"",))</f>
        <v>#REF!</v>
      </c>
      <c r="K4880" s="241" t="e">
        <f>保全管理データ!N8450</f>
        <v>#REF!</v>
      </c>
      <c r="L4880" s="259" t="e">
        <f>IF(#REF!="","",IF(#REF!="悪環境における作業",0.2,IF(#REF!="高所又は地下作業",0.1,IF(#REF!="錯綜場所作業",0.3,IF(#REF!="複雑な制約のある作業",0.4,IF(#REF!="単純な制約のある作業",0.2,0))))))</f>
        <v>#REF!</v>
      </c>
      <c r="M4880" s="260" t="e">
        <f t="shared" si="302"/>
        <v>#REF!</v>
      </c>
    </row>
    <row r="4881" spans="2:13" s="254" customFormat="1" ht="27.75" customHeight="1" x14ac:dyDescent="0.2">
      <c r="B4881" s="536" t="s">
        <v>267</v>
      </c>
      <c r="C4881" s="537"/>
      <c r="D4881" s="265"/>
      <c r="E4881" s="224" t="s">
        <v>247</v>
      </c>
      <c r="F4881" s="258" t="e">
        <f>IF(#REF!&gt;=1,IF(#REF!&gt;=1,#REF!),IF(#REF!&gt;=0,"",))</f>
        <v>#REF!</v>
      </c>
      <c r="G4881" s="241" t="e">
        <f>保全管理データ!N8424</f>
        <v>#REF!</v>
      </c>
      <c r="H4881" s="259" t="e">
        <f>IF(#REF!="無","",IF(#REF!="","",IF(#REF!="悪環境における作業",0.2,IF(#REF!="高所又は地下作業",0.1,IF(#REF!="錯綜場所作業",0.3,IF(#REF!="複雑な制約のある作業",0.4,IF(#REF!="単純な制約のある作業",0.2,0)))))))</f>
        <v>#REF!</v>
      </c>
      <c r="I4881" s="260" t="e">
        <f t="shared" si="301"/>
        <v>#REF!</v>
      </c>
      <c r="J4881" s="258" t="e">
        <f>IF(#REF!&gt;=1,IF(#REF!&gt;=1,#REF!),IF(#REF!&gt;=0,"",))</f>
        <v>#REF!</v>
      </c>
      <c r="K4881" s="241" t="e">
        <f>保全管理データ!N8451</f>
        <v>#REF!</v>
      </c>
      <c r="L4881" s="259" t="e">
        <f>IF(#REF!="","",IF(#REF!="悪環境における作業",0.2,IF(#REF!="高所又は地下作業",0.1,IF(#REF!="錯綜場所作業",0.3,IF(#REF!="複雑な制約のある作業",0.4,IF(#REF!="単純な制約のある作業",0.2,0))))))</f>
        <v>#REF!</v>
      </c>
      <c r="M4881" s="260" t="e">
        <f t="shared" si="302"/>
        <v>#REF!</v>
      </c>
    </row>
    <row r="4882" spans="2:13" s="254" customFormat="1" ht="27.75" customHeight="1" x14ac:dyDescent="0.2">
      <c r="B4882" s="536" t="s">
        <v>268</v>
      </c>
      <c r="C4882" s="537"/>
      <c r="D4882" s="265"/>
      <c r="E4882" s="224" t="s">
        <v>246</v>
      </c>
      <c r="F4882" s="258" t="e">
        <f>IF(#REF!&gt;=1,IF(#REF!&gt;=1,#REF!),IF(#REF!&gt;=0,"",))</f>
        <v>#REF!</v>
      </c>
      <c r="G4882" s="241" t="e">
        <f>保全管理データ!N8425</f>
        <v>#REF!</v>
      </c>
      <c r="H4882" s="259" t="e">
        <f>IF(#REF!="無","",IF(#REF!="","",IF(#REF!="悪環境における作業",0.2,IF(#REF!="高所又は地下作業",0.1,IF(#REF!="錯綜場所作業",0.3,IF(#REF!="複雑な制約のある作業",0.4,IF(#REF!="単純な制約のある作業",0.2,0)))))))</f>
        <v>#REF!</v>
      </c>
      <c r="I4882" s="260" t="e">
        <f t="shared" si="301"/>
        <v>#REF!</v>
      </c>
      <c r="J4882" s="258" t="e">
        <f>IF(#REF!&gt;=1,IF(#REF!&gt;=1,#REF!),IF(#REF!&gt;=0,"",))</f>
        <v>#REF!</v>
      </c>
      <c r="K4882" s="241" t="e">
        <f>保全管理データ!N8452</f>
        <v>#REF!</v>
      </c>
      <c r="L4882" s="259" t="e">
        <f>IF(#REF!="","",IF(#REF!="悪環境における作業",0.2,IF(#REF!="高所又は地下作業",0.1,IF(#REF!="錯綜場所作業",0.3,IF(#REF!="複雑な制約のある作業",0.4,IF(#REF!="単純な制約のある作業",0.2,0))))))</f>
        <v>#REF!</v>
      </c>
      <c r="M4882" s="260" t="e">
        <f t="shared" si="302"/>
        <v>#REF!</v>
      </c>
    </row>
    <row r="4883" spans="2:13" s="254" customFormat="1" ht="27.75" customHeight="1" thickBot="1" x14ac:dyDescent="0.25">
      <c r="B4883" s="538" t="s">
        <v>269</v>
      </c>
      <c r="C4883" s="539"/>
      <c r="D4883" s="266"/>
      <c r="E4883" s="252" t="s">
        <v>245</v>
      </c>
      <c r="F4883" s="261" t="e">
        <f>IF(#REF!&gt;=1,IF(#REF!&gt;=1,#REF!),IF(#REF!&gt;=0,"",))</f>
        <v>#REF!</v>
      </c>
      <c r="G4883" s="245" t="e">
        <f>保全管理データ!N8426</f>
        <v>#REF!</v>
      </c>
      <c r="H4883" s="259" t="e">
        <f>IF(#REF!="無","",IF(#REF!="","",IF(#REF!="悪環境における作業",0.2,IF(#REF!="高所又は地下作業",0.1,IF(#REF!="錯綜場所作業",0.3,IF(#REF!="複雑な制約のある作業",0.4,IF(#REF!="単純な制約のある作業",0.2,0)))))))</f>
        <v>#REF!</v>
      </c>
      <c r="I4883" s="260" t="e">
        <f t="shared" si="301"/>
        <v>#REF!</v>
      </c>
      <c r="J4883" s="261" t="e">
        <f>IF(#REF!&gt;=1,IF(#REF!&gt;=1,#REF!),IF(#REF!&gt;=0,"",))</f>
        <v>#REF!</v>
      </c>
      <c r="K4883" s="245" t="e">
        <f>保全管理データ!N8453</f>
        <v>#REF!</v>
      </c>
      <c r="L4883" s="262" t="e">
        <f>IF(#REF!="","",IF(#REF!="悪環境における作業",0.2,IF(#REF!="高所又は地下作業",0.1,IF(#REF!="錯綜場所作業",0.3,IF(#REF!="複雑な制約のある作業",0.4,IF(#REF!="単純な制約のある作業",0.2,0))))))</f>
        <v>#REF!</v>
      </c>
      <c r="M4883" s="260" t="e">
        <f t="shared" si="302"/>
        <v>#REF!</v>
      </c>
    </row>
    <row r="4884" spans="2:13" s="254" customFormat="1" ht="27.75" customHeight="1" thickBot="1" x14ac:dyDescent="0.25">
      <c r="B4884" s="532" t="s">
        <v>190</v>
      </c>
      <c r="C4884" s="532"/>
      <c r="D4884" s="532"/>
      <c r="E4884" s="532"/>
      <c r="F4884" s="533" t="e">
        <f>SUM(I4860:I4883)</f>
        <v>#REF!</v>
      </c>
      <c r="G4884" s="534"/>
      <c r="H4884" s="534"/>
      <c r="I4884" s="535"/>
      <c r="J4884" s="533" t="e">
        <f>IF(SUM(J4860:J4883)=0,"0.00",SUM(M4860:M4883))</f>
        <v>#REF!</v>
      </c>
      <c r="K4884" s="534"/>
      <c r="L4884" s="534"/>
      <c r="M4884" s="535"/>
    </row>
    <row r="4885" spans="2:13" s="254" customFormat="1" ht="27.75" customHeight="1" thickBot="1" x14ac:dyDescent="0.25">
      <c r="B4885" s="532" t="s">
        <v>97</v>
      </c>
      <c r="C4885" s="532"/>
      <c r="D4885" s="532"/>
      <c r="E4885" s="532"/>
      <c r="F4885" s="533" t="e">
        <f>IF(#REF!="５年以下","0",IF(#REF!="５年～１０年",0.1,IF(#REF!="１０年以上",0.15)))</f>
        <v>#REF!</v>
      </c>
      <c r="G4885" s="534"/>
      <c r="H4885" s="534"/>
      <c r="I4885" s="534"/>
      <c r="J4885" s="534"/>
      <c r="K4885" s="534"/>
      <c r="L4885" s="534"/>
      <c r="M4885" s="535"/>
    </row>
    <row r="4886" spans="2:13" s="254" customFormat="1" ht="27.75" customHeight="1" thickBot="1" x14ac:dyDescent="0.25">
      <c r="B4886" s="533" t="s">
        <v>273</v>
      </c>
      <c r="C4886" s="534"/>
      <c r="D4886" s="534"/>
      <c r="E4886" s="535"/>
      <c r="F4886" s="533" t="e">
        <f>F4884*(1+F4885)</f>
        <v>#REF!</v>
      </c>
      <c r="G4886" s="534"/>
      <c r="H4886" s="534"/>
      <c r="I4886" s="534"/>
      <c r="J4886" s="533" t="e">
        <f>J4884*(1+F4885)</f>
        <v>#REF!</v>
      </c>
      <c r="K4886" s="534"/>
      <c r="L4886" s="534"/>
      <c r="M4886" s="535"/>
    </row>
    <row r="4887" spans="2:13" s="254" customFormat="1" ht="27.75" customHeight="1" thickBot="1" x14ac:dyDescent="0.25">
      <c r="B4887" s="532" t="s">
        <v>191</v>
      </c>
      <c r="C4887" s="532"/>
      <c r="D4887" s="532"/>
      <c r="E4887" s="532"/>
      <c r="F4887" s="533" t="e">
        <f>#REF!*(#REF!*#REF!+#REF!*#REF!)</f>
        <v>#REF!</v>
      </c>
      <c r="G4887" s="534"/>
      <c r="H4887" s="535"/>
      <c r="I4887" s="532" t="e">
        <f>#REF!</f>
        <v>#REF!</v>
      </c>
      <c r="J4887" s="533"/>
      <c r="K4887" s="263" t="s">
        <v>230</v>
      </c>
      <c r="L4887" s="535" t="e">
        <f>B4858</f>
        <v>#REF!</v>
      </c>
      <c r="M4887" s="532"/>
    </row>
    <row r="4888" spans="2:13" s="254" customFormat="1" ht="45" customHeight="1" thickBot="1" x14ac:dyDescent="0.25">
      <c r="B4888" s="253"/>
      <c r="C4888" s="253"/>
      <c r="D4888" s="253"/>
      <c r="E4888" s="253"/>
      <c r="F4888" s="253"/>
      <c r="G4888" s="253"/>
      <c r="H4888" s="253"/>
      <c r="I4888" s="253"/>
      <c r="J4888" s="253"/>
      <c r="K4888" s="253"/>
      <c r="L4888" s="253"/>
      <c r="M4888" s="253"/>
    </row>
    <row r="4889" spans="2:13" s="254" customFormat="1" ht="27.75" customHeight="1" thickBot="1" x14ac:dyDescent="0.25">
      <c r="B4889" s="542" t="s">
        <v>128</v>
      </c>
      <c r="C4889" s="543"/>
      <c r="D4889" s="543"/>
      <c r="E4889" s="544"/>
      <c r="F4889" s="253"/>
      <c r="G4889" s="253"/>
      <c r="H4889" s="253"/>
      <c r="I4889" s="253"/>
      <c r="J4889" s="253"/>
      <c r="K4889" s="253"/>
      <c r="L4889" s="253"/>
      <c r="M4889" s="253"/>
    </row>
    <row r="4890" spans="2:13" s="254" customFormat="1" ht="27.75" customHeight="1" x14ac:dyDescent="0.2">
      <c r="B4890" s="545" t="e">
        <f>#REF!</f>
        <v>#REF!</v>
      </c>
      <c r="C4890" s="546"/>
      <c r="D4890" s="547"/>
      <c r="E4890" s="548"/>
      <c r="F4890" s="552" t="s">
        <v>240</v>
      </c>
      <c r="G4890" s="553"/>
      <c r="H4890" s="553"/>
      <c r="I4890" s="554"/>
      <c r="J4890" s="552" t="s">
        <v>239</v>
      </c>
      <c r="K4890" s="553"/>
      <c r="L4890" s="553"/>
      <c r="M4890" s="554"/>
    </row>
    <row r="4891" spans="2:13" s="254" customFormat="1" ht="27.75" customHeight="1" thickBot="1" x14ac:dyDescent="0.25">
      <c r="B4891" s="549"/>
      <c r="C4891" s="550"/>
      <c r="D4891" s="550"/>
      <c r="E4891" s="551"/>
      <c r="F4891" s="255" t="s">
        <v>149</v>
      </c>
      <c r="G4891" s="256" t="s">
        <v>151</v>
      </c>
      <c r="H4891" s="256" t="s">
        <v>96</v>
      </c>
      <c r="I4891" s="257" t="s">
        <v>150</v>
      </c>
      <c r="J4891" s="255" t="s">
        <v>149</v>
      </c>
      <c r="K4891" s="256" t="s">
        <v>151</v>
      </c>
      <c r="L4891" s="256" t="s">
        <v>96</v>
      </c>
      <c r="M4891" s="257" t="s">
        <v>150</v>
      </c>
    </row>
    <row r="4892" spans="2:13" s="254" customFormat="1" ht="27.75" customHeight="1" thickTop="1" x14ac:dyDescent="0.2">
      <c r="B4892" s="540" t="s">
        <v>241</v>
      </c>
      <c r="C4892" s="541"/>
      <c r="D4892" s="264"/>
      <c r="E4892" s="237" t="s">
        <v>242</v>
      </c>
      <c r="F4892" s="258" t="e">
        <f>IF(#REF!&gt;=1,IF(#REF!&gt;=1,#REF!),IF(#REF!&gt;=0,"",))</f>
        <v>#REF!</v>
      </c>
      <c r="G4892" s="241" t="e">
        <f>保全管理データ!N8459</f>
        <v>#REF!</v>
      </c>
      <c r="H4892" s="259" t="e">
        <f>IF(#REF!="無","",IF(#REF!="","",IF(#REF!="悪環境における作業",0.2,IF(#REF!="高所又は地下作業",0.1,IF(#REF!="錯綜場所作業",0.3,IF(#REF!="複雑な制約のある作業",0.4,IF(#REF!="単純な制約のある作業",0.2,0)))))))</f>
        <v>#REF!</v>
      </c>
      <c r="I4892" s="260" t="e">
        <f>IF(F4892="","",F4892*G4892*(1+IF(H4892="",0,H4892)))</f>
        <v>#REF!</v>
      </c>
      <c r="J4892" s="258" t="e">
        <f>IF(#REF!&gt;=1,IF(#REF!&gt;=1,#REF!),IF(#REF!&gt;=0,"",))</f>
        <v>#REF!</v>
      </c>
      <c r="K4892" s="241" t="e">
        <f>保全管理データ!N8486</f>
        <v>#REF!</v>
      </c>
      <c r="L4892" s="259" t="e">
        <f>IF(#REF!="","",IF(#REF!="悪環境における作業",0.2,IF(#REF!="高所又は地下作業",0.1,IF(#REF!="錯綜場所作業",0.3,IF(#REF!="複雑な制約のある作業",0.4,IF(#REF!="単純な制約のある作業",0.2,0))))))</f>
        <v>#REF!</v>
      </c>
      <c r="M4892" s="260" t="e">
        <f>IF(J4892="","",J4892*K4892*(1+IF(L4892="",0,L4892)))</f>
        <v>#REF!</v>
      </c>
    </row>
    <row r="4893" spans="2:13" s="254" customFormat="1" ht="27.75" customHeight="1" x14ac:dyDescent="0.2">
      <c r="B4893" s="536" t="s">
        <v>243</v>
      </c>
      <c r="C4893" s="537"/>
      <c r="D4893" s="265"/>
      <c r="E4893" s="224" t="s">
        <v>242</v>
      </c>
      <c r="F4893" s="258" t="e">
        <f>IF(#REF!&gt;=1,IF(#REF!&gt;=1,#REF!),IF(#REF!&gt;=0,"",))</f>
        <v>#REF!</v>
      </c>
      <c r="G4893" s="241" t="e">
        <f>保全管理データ!N8460</f>
        <v>#REF!</v>
      </c>
      <c r="H4893" s="259" t="e">
        <f>IF(#REF!="無","",IF(#REF!="","",IF(#REF!="悪環境における作業",0.2,IF(#REF!="高所又は地下作業",0.1,IF(#REF!="錯綜場所作業",0.3,IF(#REF!="複雑な制約のある作業",0.4,IF(#REF!="単純な制約のある作業",0.2,0)))))))</f>
        <v>#REF!</v>
      </c>
      <c r="I4893" s="260" t="e">
        <f t="shared" ref="I4893:I4915" si="303">IF(F4893="","",F4893*G4893*(1+IF(H4893="",0,H4893)))</f>
        <v>#REF!</v>
      </c>
      <c r="J4893" s="258" t="e">
        <f>IF(#REF!&gt;=1,IF(#REF!&gt;=1,#REF!),IF(#REF!&gt;=0,"",))</f>
        <v>#REF!</v>
      </c>
      <c r="K4893" s="241" t="e">
        <f>保全管理データ!N8487</f>
        <v>#REF!</v>
      </c>
      <c r="L4893" s="259" t="e">
        <f>IF(#REF!="","",IF(#REF!="悪環境における作業",0.2,IF(#REF!="高所又は地下作業",0.1,IF(#REF!="錯綜場所作業",0.3,IF(#REF!="複雑な制約のある作業",0.4,IF(#REF!="単純な制約のある作業",0.2,0))))))</f>
        <v>#REF!</v>
      </c>
      <c r="M4893" s="260" t="e">
        <f t="shared" ref="M4893:M4915" si="304">IF(J4893="","",J4893*K4893*(1+IF(L4893="",0,L4893)))</f>
        <v>#REF!</v>
      </c>
    </row>
    <row r="4894" spans="2:13" s="254" customFormat="1" ht="27.75" customHeight="1" x14ac:dyDescent="0.2">
      <c r="B4894" s="536" t="s">
        <v>249</v>
      </c>
      <c r="C4894" s="537"/>
      <c r="D4894" s="265"/>
      <c r="E4894" s="224" t="s">
        <v>244</v>
      </c>
      <c r="F4894" s="258" t="e">
        <f>IF(#REF!&gt;=1,IF(#REF!&gt;=1,#REF!),IF(#REF!&gt;=0,"",))</f>
        <v>#REF!</v>
      </c>
      <c r="G4894" s="241" t="e">
        <f>保全管理データ!N8461</f>
        <v>#REF!</v>
      </c>
      <c r="H4894" s="259" t="e">
        <f>IF(#REF!="無","",IF(#REF!="","",IF(#REF!="悪環境における作業",0.2,IF(#REF!="高所又は地下作業",0.1,IF(#REF!="錯綜場所作業",0.3,IF(#REF!="複雑な制約のある作業",0.4,IF(#REF!="単純な制約のある作業",0.2,0)))))))</f>
        <v>#REF!</v>
      </c>
      <c r="I4894" s="260" t="e">
        <f t="shared" si="303"/>
        <v>#REF!</v>
      </c>
      <c r="J4894" s="258" t="e">
        <f>IF(#REF!&gt;=1,IF(#REF!&gt;=1,#REF!),IF(#REF!&gt;=0,"",))</f>
        <v>#REF!</v>
      </c>
      <c r="K4894" s="241" t="e">
        <f>保全管理データ!N8488</f>
        <v>#REF!</v>
      </c>
      <c r="L4894" s="259" t="e">
        <f>IF(#REF!="","",IF(#REF!="悪環境における作業",0.2,IF(#REF!="高所又は地下作業",0.1,IF(#REF!="錯綜場所作業",0.3,IF(#REF!="複雑な制約のある作業",0.4,IF(#REF!="単純な制約のある作業",0.2,0))))))</f>
        <v>#REF!</v>
      </c>
      <c r="M4894" s="260" t="e">
        <f t="shared" si="304"/>
        <v>#REF!</v>
      </c>
    </row>
    <row r="4895" spans="2:13" s="254" customFormat="1" ht="27.75" customHeight="1" x14ac:dyDescent="0.2">
      <c r="B4895" s="536" t="s">
        <v>250</v>
      </c>
      <c r="C4895" s="537"/>
      <c r="D4895" s="265"/>
      <c r="E4895" s="224" t="s">
        <v>244</v>
      </c>
      <c r="F4895" s="258" t="e">
        <f>IF(#REF!&gt;=1,IF(#REF!&gt;=1,#REF!),IF(#REF!&gt;=0,"",))</f>
        <v>#REF!</v>
      </c>
      <c r="G4895" s="241" t="e">
        <f>保全管理データ!N8462</f>
        <v>#REF!</v>
      </c>
      <c r="H4895" s="259" t="e">
        <f>IF(#REF!="無","",IF(#REF!="","",IF(#REF!="悪環境における作業",0.2,IF(#REF!="高所又は地下作業",0.1,IF(#REF!="錯綜場所作業",0.3,IF(#REF!="複雑な制約のある作業",0.4,IF(#REF!="単純な制約のある作業",0.2,0)))))))</f>
        <v>#REF!</v>
      </c>
      <c r="I4895" s="260" t="e">
        <f t="shared" si="303"/>
        <v>#REF!</v>
      </c>
      <c r="J4895" s="258" t="e">
        <f>IF(#REF!&gt;=1,IF(#REF!&gt;=1,#REF!),IF(#REF!&gt;=0,"",))</f>
        <v>#REF!</v>
      </c>
      <c r="K4895" s="241" t="e">
        <f>保全管理データ!N8489</f>
        <v>#REF!</v>
      </c>
      <c r="L4895" s="259" t="e">
        <f>IF(#REF!="","",IF(#REF!="悪環境における作業",0.2,IF(#REF!="高所又は地下作業",0.1,IF(#REF!="錯綜場所作業",0.3,IF(#REF!="複雑な制約のある作業",0.4,IF(#REF!="単純な制約のある作業",0.2,0))))))</f>
        <v>#REF!</v>
      </c>
      <c r="M4895" s="260" t="e">
        <f t="shared" si="304"/>
        <v>#REF!</v>
      </c>
    </row>
    <row r="4896" spans="2:13" s="254" customFormat="1" ht="27.75" customHeight="1" x14ac:dyDescent="0.2">
      <c r="B4896" s="536" t="s">
        <v>251</v>
      </c>
      <c r="C4896" s="537"/>
      <c r="D4896" s="265"/>
      <c r="E4896" s="224" t="s">
        <v>242</v>
      </c>
      <c r="F4896" s="258" t="e">
        <f>IF(#REF!&gt;=1,IF(#REF!&gt;=1,#REF!),IF(#REF!&gt;=0,"",))</f>
        <v>#REF!</v>
      </c>
      <c r="G4896" s="241" t="e">
        <f>保全管理データ!N8463</f>
        <v>#REF!</v>
      </c>
      <c r="H4896" s="259" t="e">
        <f>IF(#REF!="無","",IF(#REF!="","",IF(#REF!="悪環境における作業",0.2,IF(#REF!="高所又は地下作業",0.1,IF(#REF!="錯綜場所作業",0.3,IF(#REF!="複雑な制約のある作業",0.4,IF(#REF!="単純な制約のある作業",0.2,0)))))))</f>
        <v>#REF!</v>
      </c>
      <c r="I4896" s="260" t="e">
        <f t="shared" si="303"/>
        <v>#REF!</v>
      </c>
      <c r="J4896" s="258" t="e">
        <f>IF(#REF!&gt;=1,IF(#REF!&gt;=1,#REF!),IF(#REF!&gt;=0,"",))</f>
        <v>#REF!</v>
      </c>
      <c r="K4896" s="241" t="e">
        <f>保全管理データ!N8490</f>
        <v>#REF!</v>
      </c>
      <c r="L4896" s="259" t="e">
        <f>IF(#REF!="","",IF(#REF!="悪環境における作業",0.2,IF(#REF!="高所又は地下作業",0.1,IF(#REF!="錯綜場所作業",0.3,IF(#REF!="複雑な制約のある作業",0.4,IF(#REF!="単純な制約のある作業",0.2,0))))))</f>
        <v>#REF!</v>
      </c>
      <c r="M4896" s="260" t="e">
        <f t="shared" si="304"/>
        <v>#REF!</v>
      </c>
    </row>
    <row r="4897" spans="2:13" s="254" customFormat="1" ht="27.75" customHeight="1" x14ac:dyDescent="0.2">
      <c r="B4897" s="536" t="s">
        <v>252</v>
      </c>
      <c r="C4897" s="537"/>
      <c r="D4897" s="265"/>
      <c r="E4897" s="224" t="s">
        <v>244</v>
      </c>
      <c r="F4897" s="258" t="e">
        <f>IF(#REF!&gt;=1,IF(#REF!&gt;=1,#REF!),IF(#REF!&gt;=0,"",))</f>
        <v>#REF!</v>
      </c>
      <c r="G4897" s="241" t="e">
        <f>保全管理データ!N8464</f>
        <v>#REF!</v>
      </c>
      <c r="H4897" s="259" t="e">
        <f>IF(#REF!="無","",IF(#REF!="","",IF(#REF!="悪環境における作業",0.2,IF(#REF!="高所又は地下作業",0.1,IF(#REF!="錯綜場所作業",0.3,IF(#REF!="複雑な制約のある作業",0.4,IF(#REF!="単純な制約のある作業",0.2,0)))))))</f>
        <v>#REF!</v>
      </c>
      <c r="I4897" s="260" t="e">
        <f t="shared" si="303"/>
        <v>#REF!</v>
      </c>
      <c r="J4897" s="258" t="e">
        <f>IF(#REF!&gt;=1,IF(#REF!&gt;=1,#REF!),IF(#REF!&gt;=0,"",))</f>
        <v>#REF!</v>
      </c>
      <c r="K4897" s="241" t="e">
        <f>保全管理データ!N8491</f>
        <v>#REF!</v>
      </c>
      <c r="L4897" s="259" t="e">
        <f>IF(#REF!="","",IF(#REF!="悪環境における作業",0.2,IF(#REF!="高所又は地下作業",0.1,IF(#REF!="錯綜場所作業",0.3,IF(#REF!="複雑な制約のある作業",0.4,IF(#REF!="単純な制約のある作業",0.2,0))))))</f>
        <v>#REF!</v>
      </c>
      <c r="M4897" s="260" t="e">
        <f t="shared" si="304"/>
        <v>#REF!</v>
      </c>
    </row>
    <row r="4898" spans="2:13" s="254" customFormat="1" ht="27.75" customHeight="1" x14ac:dyDescent="0.2">
      <c r="B4898" s="536" t="s">
        <v>253</v>
      </c>
      <c r="C4898" s="537"/>
      <c r="D4898" s="265"/>
      <c r="E4898" s="224" t="s">
        <v>242</v>
      </c>
      <c r="F4898" s="258" t="e">
        <f>IF(#REF!&gt;=1,IF(#REF!&gt;=1,#REF!),IF(#REF!&gt;=0,"",))</f>
        <v>#REF!</v>
      </c>
      <c r="G4898" s="241" t="e">
        <f>保全管理データ!N8465</f>
        <v>#REF!</v>
      </c>
      <c r="H4898" s="259" t="e">
        <f>IF(#REF!="無","",IF(#REF!="","",IF(#REF!="悪環境における作業",0.2,IF(#REF!="高所又は地下作業",0.1,IF(#REF!="錯綜場所作業",0.3,IF(#REF!="複雑な制約のある作業",0.4,IF(#REF!="単純な制約のある作業",0.2,0)))))))</f>
        <v>#REF!</v>
      </c>
      <c r="I4898" s="260" t="e">
        <f t="shared" si="303"/>
        <v>#REF!</v>
      </c>
      <c r="J4898" s="258" t="e">
        <f>IF(#REF!&gt;=1,IF(#REF!&gt;=1,#REF!),IF(#REF!&gt;=0,"",))</f>
        <v>#REF!</v>
      </c>
      <c r="K4898" s="241" t="e">
        <f>保全管理データ!N8492</f>
        <v>#REF!</v>
      </c>
      <c r="L4898" s="259" t="e">
        <f>IF(#REF!="","",IF(#REF!="悪環境における作業",0.2,IF(#REF!="高所又は地下作業",0.1,IF(#REF!="錯綜場所作業",0.3,IF(#REF!="複雑な制約のある作業",0.4,IF(#REF!="単純な制約のある作業",0.2,0))))))</f>
        <v>#REF!</v>
      </c>
      <c r="M4898" s="260" t="e">
        <f t="shared" si="304"/>
        <v>#REF!</v>
      </c>
    </row>
    <row r="4899" spans="2:13" s="254" customFormat="1" ht="27.75" customHeight="1" x14ac:dyDescent="0.2">
      <c r="B4899" s="536" t="s">
        <v>254</v>
      </c>
      <c r="C4899" s="537"/>
      <c r="D4899" s="265"/>
      <c r="E4899" s="224" t="s">
        <v>242</v>
      </c>
      <c r="F4899" s="258" t="e">
        <f>IF(#REF!&gt;=1,IF(#REF!&gt;=1,#REF!),IF(#REF!&gt;=0,"",))</f>
        <v>#REF!</v>
      </c>
      <c r="G4899" s="241" t="e">
        <f>保全管理データ!N8466</f>
        <v>#REF!</v>
      </c>
      <c r="H4899" s="259" t="e">
        <f>IF(#REF!="無","",IF(#REF!="","",IF(#REF!="悪環境における作業",0.2,IF(#REF!="高所又は地下作業",0.1,IF(#REF!="錯綜場所作業",0.3,IF(#REF!="複雑な制約のある作業",0.4,IF(#REF!="単純な制約のある作業",0.2,0)))))))</f>
        <v>#REF!</v>
      </c>
      <c r="I4899" s="260" t="e">
        <f t="shared" si="303"/>
        <v>#REF!</v>
      </c>
      <c r="J4899" s="258" t="e">
        <f>IF(#REF!&gt;=1,IF(#REF!&gt;=1,#REF!),IF(#REF!&gt;=0,"",))</f>
        <v>#REF!</v>
      </c>
      <c r="K4899" s="241" t="e">
        <f>保全管理データ!N8493</f>
        <v>#REF!</v>
      </c>
      <c r="L4899" s="259" t="e">
        <f>IF(#REF!="","",IF(#REF!="悪環境における作業",0.2,IF(#REF!="高所又は地下作業",0.1,IF(#REF!="錯綜場所作業",0.3,IF(#REF!="複雑な制約のある作業",0.4,IF(#REF!="単純な制約のある作業",0.2,0))))))</f>
        <v>#REF!</v>
      </c>
      <c r="M4899" s="260" t="e">
        <f t="shared" si="304"/>
        <v>#REF!</v>
      </c>
    </row>
    <row r="4900" spans="2:13" s="254" customFormat="1" ht="27.75" customHeight="1" x14ac:dyDescent="0.2">
      <c r="B4900" s="536" t="s">
        <v>255</v>
      </c>
      <c r="C4900" s="537"/>
      <c r="D4900" s="265"/>
      <c r="E4900" s="224" t="s">
        <v>245</v>
      </c>
      <c r="F4900" s="258" t="e">
        <f>IF(#REF!&gt;=1,IF(#REF!&gt;=1,#REF!),IF(#REF!&gt;=0,"",))</f>
        <v>#REF!</v>
      </c>
      <c r="G4900" s="241" t="e">
        <f>保全管理データ!N8467</f>
        <v>#REF!</v>
      </c>
      <c r="H4900" s="259" t="e">
        <f>IF(#REF!="無","",IF(#REF!="","",IF(#REF!="悪環境における作業",0.2,IF(#REF!="高所又は地下作業",0.1,IF(#REF!="錯綜場所作業",0.3,IF(#REF!="複雑な制約のある作業",0.4,IF(#REF!="単純な制約のある作業",0.2,0)))))))</f>
        <v>#REF!</v>
      </c>
      <c r="I4900" s="260" t="e">
        <f t="shared" si="303"/>
        <v>#REF!</v>
      </c>
      <c r="J4900" s="258" t="e">
        <f>IF(#REF!&gt;=1,IF(#REF!&gt;=1,#REF!),IF(#REF!&gt;=0,"",))</f>
        <v>#REF!</v>
      </c>
      <c r="K4900" s="241" t="e">
        <f>保全管理データ!N8494</f>
        <v>#REF!</v>
      </c>
      <c r="L4900" s="259" t="e">
        <f>IF(#REF!="","",IF(#REF!="悪環境における作業",0.2,IF(#REF!="高所又は地下作業",0.1,IF(#REF!="錯綜場所作業",0.3,IF(#REF!="複雑な制約のある作業",0.4,IF(#REF!="単純な制約のある作業",0.2,0))))))</f>
        <v>#REF!</v>
      </c>
      <c r="M4900" s="260" t="e">
        <f t="shared" si="304"/>
        <v>#REF!</v>
      </c>
    </row>
    <row r="4901" spans="2:13" s="254" customFormat="1" ht="27.75" customHeight="1" x14ac:dyDescent="0.2">
      <c r="B4901" s="536" t="s">
        <v>256</v>
      </c>
      <c r="C4901" s="537"/>
      <c r="D4901" s="265"/>
      <c r="E4901" s="224" t="s">
        <v>242</v>
      </c>
      <c r="F4901" s="258" t="e">
        <f>IF(#REF!&gt;=1,IF(#REF!&gt;=1,#REF!),IF(#REF!&gt;=0,"",))</f>
        <v>#REF!</v>
      </c>
      <c r="G4901" s="241" t="e">
        <f>保全管理データ!N8468</f>
        <v>#REF!</v>
      </c>
      <c r="H4901" s="259" t="e">
        <f>IF(#REF!="無","",IF(#REF!="","",IF(#REF!="悪環境における作業",0.2,IF(#REF!="高所又は地下作業",0.1,IF(#REF!="錯綜場所作業",0.3,IF(#REF!="複雑な制約のある作業",0.4,IF(#REF!="単純な制約のある作業",0.2,0)))))))</f>
        <v>#REF!</v>
      </c>
      <c r="I4901" s="260" t="e">
        <f t="shared" si="303"/>
        <v>#REF!</v>
      </c>
      <c r="J4901" s="258" t="e">
        <f>IF(#REF!&gt;=1,IF(#REF!&gt;=1,#REF!),IF(#REF!&gt;=0,"",))</f>
        <v>#REF!</v>
      </c>
      <c r="K4901" s="241" t="e">
        <f>保全管理データ!N8495</f>
        <v>#REF!</v>
      </c>
      <c r="L4901" s="259" t="e">
        <f>IF(#REF!="","",IF(#REF!="悪環境における作業",0.2,IF(#REF!="高所又は地下作業",0.1,IF(#REF!="錯綜場所作業",0.3,IF(#REF!="複雑な制約のある作業",0.4,IF(#REF!="単純な制約のある作業",0.2,0))))))</f>
        <v>#REF!</v>
      </c>
      <c r="M4901" s="260" t="e">
        <f t="shared" si="304"/>
        <v>#REF!</v>
      </c>
    </row>
    <row r="4902" spans="2:13" s="254" customFormat="1" ht="27.75" customHeight="1" x14ac:dyDescent="0.2">
      <c r="B4902" s="536" t="s">
        <v>257</v>
      </c>
      <c r="C4902" s="537"/>
      <c r="D4902" s="265"/>
      <c r="E4902" s="224" t="s">
        <v>245</v>
      </c>
      <c r="F4902" s="258" t="e">
        <f>IF(#REF!&gt;=1,IF(#REF!&gt;=1,#REF!),IF(#REF!&gt;=0,"",))</f>
        <v>#REF!</v>
      </c>
      <c r="G4902" s="241" t="e">
        <f>保全管理データ!N8469</f>
        <v>#REF!</v>
      </c>
      <c r="H4902" s="259" t="e">
        <f>IF(#REF!="無","",IF(#REF!="","",IF(#REF!="悪環境における作業",0.2,IF(#REF!="高所又は地下作業",0.1,IF(#REF!="錯綜場所作業",0.3,IF(#REF!="複雑な制約のある作業",0.4,IF(#REF!="単純な制約のある作業",0.2,0)))))))</f>
        <v>#REF!</v>
      </c>
      <c r="I4902" s="260" t="e">
        <f t="shared" si="303"/>
        <v>#REF!</v>
      </c>
      <c r="J4902" s="258" t="e">
        <f>IF(#REF!&gt;=1,IF(#REF!&gt;=1,#REF!),IF(#REF!&gt;=0,"",))</f>
        <v>#REF!</v>
      </c>
      <c r="K4902" s="241" t="e">
        <f>保全管理データ!N8496</f>
        <v>#REF!</v>
      </c>
      <c r="L4902" s="259" t="e">
        <f>IF(#REF!="","",IF(#REF!="悪環境における作業",0.2,IF(#REF!="高所又は地下作業",0.1,IF(#REF!="錯綜場所作業",0.3,IF(#REF!="複雑な制約のある作業",0.4,IF(#REF!="単純な制約のある作業",0.2,0))))))</f>
        <v>#REF!</v>
      </c>
      <c r="M4902" s="260" t="e">
        <f t="shared" si="304"/>
        <v>#REF!</v>
      </c>
    </row>
    <row r="4903" spans="2:13" s="254" customFormat="1" ht="27.75" customHeight="1" x14ac:dyDescent="0.2">
      <c r="B4903" s="536" t="s">
        <v>258</v>
      </c>
      <c r="C4903" s="537"/>
      <c r="D4903" s="265"/>
      <c r="E4903" s="224" t="s">
        <v>245</v>
      </c>
      <c r="F4903" s="258" t="e">
        <f>IF(#REF!&gt;=1,IF(#REF!&gt;=1,#REF!),IF(#REF!&gt;=0,"",))</f>
        <v>#REF!</v>
      </c>
      <c r="G4903" s="241" t="e">
        <f>保全管理データ!N8470</f>
        <v>#REF!</v>
      </c>
      <c r="H4903" s="259" t="e">
        <f>IF(#REF!="無","",IF(#REF!="","",IF(#REF!="悪環境における作業",0.2,IF(#REF!="高所又は地下作業",0.1,IF(#REF!="錯綜場所作業",0.3,IF(#REF!="複雑な制約のある作業",0.4,IF(#REF!="単純な制約のある作業",0.2,0)))))))</f>
        <v>#REF!</v>
      </c>
      <c r="I4903" s="260" t="e">
        <f t="shared" si="303"/>
        <v>#REF!</v>
      </c>
      <c r="J4903" s="258" t="e">
        <f>IF(#REF!&gt;=1,IF(#REF!&gt;=1,#REF!),IF(#REF!&gt;=0,"",))</f>
        <v>#REF!</v>
      </c>
      <c r="K4903" s="241" t="e">
        <f>保全管理データ!N8497</f>
        <v>#REF!</v>
      </c>
      <c r="L4903" s="259" t="e">
        <f>IF(#REF!="","",IF(#REF!="悪環境における作業",0.2,IF(#REF!="高所又は地下作業",0.1,IF(#REF!="錯綜場所作業",0.3,IF(#REF!="複雑な制約のある作業",0.4,IF(#REF!="単純な制約のある作業",0.2,0))))))</f>
        <v>#REF!</v>
      </c>
      <c r="M4903" s="260" t="e">
        <f t="shared" si="304"/>
        <v>#REF!</v>
      </c>
    </row>
    <row r="4904" spans="2:13" s="254" customFormat="1" ht="27.75" customHeight="1" x14ac:dyDescent="0.2">
      <c r="B4904" s="536" t="s">
        <v>259</v>
      </c>
      <c r="C4904" s="537"/>
      <c r="D4904" s="265"/>
      <c r="E4904" s="224" t="s">
        <v>245</v>
      </c>
      <c r="F4904" s="258" t="e">
        <f>IF(#REF!&gt;=1,IF(#REF!&gt;=1,#REF!),IF(#REF!&gt;=0,"",))</f>
        <v>#REF!</v>
      </c>
      <c r="G4904" s="241" t="e">
        <f>保全管理データ!N8471</f>
        <v>#REF!</v>
      </c>
      <c r="H4904" s="259" t="e">
        <f>IF(#REF!="無","",IF(#REF!="","",IF(#REF!="悪環境における作業",0.2,IF(#REF!="高所又は地下作業",0.1,IF(#REF!="錯綜場所作業",0.3,IF(#REF!="複雑な制約のある作業",0.4,IF(#REF!="単純な制約のある作業",0.2,0)))))))</f>
        <v>#REF!</v>
      </c>
      <c r="I4904" s="260" t="e">
        <f t="shared" si="303"/>
        <v>#REF!</v>
      </c>
      <c r="J4904" s="258" t="e">
        <f>IF(#REF!&gt;=1,IF(#REF!&gt;=1,#REF!),IF(#REF!&gt;=0,"",))</f>
        <v>#REF!</v>
      </c>
      <c r="K4904" s="241" t="e">
        <f>保全管理データ!N8498</f>
        <v>#REF!</v>
      </c>
      <c r="L4904" s="259" t="e">
        <f>IF(#REF!="","",IF(#REF!="悪環境における作業",0.2,IF(#REF!="高所又は地下作業",0.1,IF(#REF!="錯綜場所作業",0.3,IF(#REF!="複雑な制約のある作業",0.4,IF(#REF!="単純な制約のある作業",0.2,0))))))</f>
        <v>#REF!</v>
      </c>
      <c r="M4904" s="260" t="e">
        <f t="shared" si="304"/>
        <v>#REF!</v>
      </c>
    </row>
    <row r="4905" spans="2:13" s="254" customFormat="1" ht="27.75" customHeight="1" x14ac:dyDescent="0.2">
      <c r="B4905" s="536" t="s">
        <v>260</v>
      </c>
      <c r="C4905" s="537"/>
      <c r="D4905" s="265"/>
      <c r="E4905" s="224" t="s">
        <v>248</v>
      </c>
      <c r="F4905" s="258" t="e">
        <f>IF(#REF!&gt;=1,IF(#REF!&gt;=1,#REF!),IF(#REF!&gt;=0,"",))</f>
        <v>#REF!</v>
      </c>
      <c r="G4905" s="241" t="e">
        <f>保全管理データ!N8472</f>
        <v>#REF!</v>
      </c>
      <c r="H4905" s="259" t="e">
        <f>IF(#REF!="無","",IF(#REF!="","",IF(#REF!="悪環境における作業",0.2,IF(#REF!="高所又は地下作業",0.1,IF(#REF!="錯綜場所作業",0.3,IF(#REF!="複雑な制約のある作業",0.4,IF(#REF!="単純な制約のある作業",0.2,0)))))))</f>
        <v>#REF!</v>
      </c>
      <c r="I4905" s="260" t="e">
        <f t="shared" si="303"/>
        <v>#REF!</v>
      </c>
      <c r="J4905" s="258" t="e">
        <f>IF(#REF!&gt;=1,IF(#REF!&gt;=1,#REF!),IF(#REF!&gt;=0,"",))</f>
        <v>#REF!</v>
      </c>
      <c r="K4905" s="241" t="e">
        <f>保全管理データ!N8499</f>
        <v>#REF!</v>
      </c>
      <c r="L4905" s="259" t="e">
        <f>IF(#REF!="","",IF(#REF!="悪環境における作業",0.2,IF(#REF!="高所又は地下作業",0.1,IF(#REF!="錯綜場所作業",0.3,IF(#REF!="複雑な制約のある作業",0.4,IF(#REF!="単純な制約のある作業",0.2,0))))))</f>
        <v>#REF!</v>
      </c>
      <c r="M4905" s="260" t="e">
        <f t="shared" si="304"/>
        <v>#REF!</v>
      </c>
    </row>
    <row r="4906" spans="2:13" s="254" customFormat="1" ht="27.75" customHeight="1" x14ac:dyDescent="0.2">
      <c r="B4906" s="536" t="s">
        <v>261</v>
      </c>
      <c r="C4906" s="537"/>
      <c r="D4906" s="265"/>
      <c r="E4906" s="224" t="s">
        <v>247</v>
      </c>
      <c r="F4906" s="258" t="e">
        <f>IF(#REF!&gt;=1,IF(#REF!&gt;=1,#REF!),IF(#REF!&gt;=0,"",))</f>
        <v>#REF!</v>
      </c>
      <c r="G4906" s="241" t="e">
        <f>保全管理データ!N8473</f>
        <v>#REF!</v>
      </c>
      <c r="H4906" s="259" t="e">
        <f>IF(#REF!="無","",IF(#REF!="","",IF(#REF!="悪環境における作業",0.2,IF(#REF!="高所又は地下作業",0.1,IF(#REF!="錯綜場所作業",0.3,IF(#REF!="複雑な制約のある作業",0.4,IF(#REF!="単純な制約のある作業",0.2,0)))))))</f>
        <v>#REF!</v>
      </c>
      <c r="I4906" s="260" t="e">
        <f t="shared" si="303"/>
        <v>#REF!</v>
      </c>
      <c r="J4906" s="258" t="e">
        <f>IF(#REF!&gt;=1,IF(#REF!&gt;=1,#REF!),IF(#REF!&gt;=0,"",))</f>
        <v>#REF!</v>
      </c>
      <c r="K4906" s="241" t="e">
        <f>保全管理データ!N8500</f>
        <v>#REF!</v>
      </c>
      <c r="L4906" s="259" t="e">
        <f>IF(#REF!="","",IF(#REF!="悪環境における作業",0.2,IF(#REF!="高所又は地下作業",0.1,IF(#REF!="錯綜場所作業",0.3,IF(#REF!="複雑な制約のある作業",0.4,IF(#REF!="単純な制約のある作業",0.2,0))))))</f>
        <v>#REF!</v>
      </c>
      <c r="M4906" s="260" t="e">
        <f t="shared" si="304"/>
        <v>#REF!</v>
      </c>
    </row>
    <row r="4907" spans="2:13" s="254" customFormat="1" ht="27.75" customHeight="1" x14ac:dyDescent="0.2">
      <c r="B4907" s="536" t="s">
        <v>262</v>
      </c>
      <c r="C4907" s="537"/>
      <c r="D4907" s="265"/>
      <c r="E4907" s="224" t="s">
        <v>245</v>
      </c>
      <c r="F4907" s="258" t="e">
        <f>IF(#REF!&gt;=1,IF(#REF!&gt;=1,#REF!),IF(#REF!&gt;=0,"",))</f>
        <v>#REF!</v>
      </c>
      <c r="G4907" s="241" t="e">
        <f>保全管理データ!N8474</f>
        <v>#REF!</v>
      </c>
      <c r="H4907" s="259" t="e">
        <f>IF(#REF!="無","",IF(#REF!="","",IF(#REF!="悪環境における作業",0.2,IF(#REF!="高所又は地下作業",0.1,IF(#REF!="錯綜場所作業",0.3,IF(#REF!="複雑な制約のある作業",0.4,IF(#REF!="単純な制約のある作業",0.2,0)))))))</f>
        <v>#REF!</v>
      </c>
      <c r="I4907" s="260" t="e">
        <f t="shared" si="303"/>
        <v>#REF!</v>
      </c>
      <c r="J4907" s="258" t="e">
        <f>IF(#REF!&gt;=1,IF(#REF!&gt;=1,#REF!),IF(#REF!&gt;=0,"",))</f>
        <v>#REF!</v>
      </c>
      <c r="K4907" s="241" t="e">
        <f>保全管理データ!N8501</f>
        <v>#REF!</v>
      </c>
      <c r="L4907" s="259" t="e">
        <f>IF(#REF!="","",IF(#REF!="悪環境における作業",0.2,IF(#REF!="高所又は地下作業",0.1,IF(#REF!="錯綜場所作業",0.3,IF(#REF!="複雑な制約のある作業",0.4,IF(#REF!="単純な制約のある作業",0.2,0))))))</f>
        <v>#REF!</v>
      </c>
      <c r="M4907" s="260" t="e">
        <f t="shared" si="304"/>
        <v>#REF!</v>
      </c>
    </row>
    <row r="4908" spans="2:13" s="254" customFormat="1" ht="27.75" customHeight="1" x14ac:dyDescent="0.2">
      <c r="B4908" s="536" t="s">
        <v>263</v>
      </c>
      <c r="C4908" s="537"/>
      <c r="D4908" s="265"/>
      <c r="E4908" s="224" t="s">
        <v>245</v>
      </c>
      <c r="F4908" s="258" t="e">
        <f>IF(#REF!&gt;=1,IF(#REF!&gt;=1,#REF!),IF(#REF!&gt;=0,"",))</f>
        <v>#REF!</v>
      </c>
      <c r="G4908" s="241" t="e">
        <f>保全管理データ!N8475</f>
        <v>#REF!</v>
      </c>
      <c r="H4908" s="259" t="e">
        <f>IF(#REF!="無","",IF(#REF!="","",IF(#REF!="悪環境における作業",0.2,IF(#REF!="高所又は地下作業",0.1,IF(#REF!="錯綜場所作業",0.3,IF(#REF!="複雑な制約のある作業",0.4,IF(#REF!="単純な制約のある作業",0.2,0)))))))</f>
        <v>#REF!</v>
      </c>
      <c r="I4908" s="260" t="e">
        <f t="shared" si="303"/>
        <v>#REF!</v>
      </c>
      <c r="J4908" s="258" t="e">
        <f>IF(#REF!&gt;=1,IF(#REF!&gt;=1,#REF!),IF(#REF!&gt;=0,"",))</f>
        <v>#REF!</v>
      </c>
      <c r="K4908" s="241" t="e">
        <f>保全管理データ!N8502</f>
        <v>#REF!</v>
      </c>
      <c r="L4908" s="259" t="e">
        <f>IF(#REF!="","",IF(#REF!="悪環境における作業",0.2,IF(#REF!="高所又は地下作業",0.1,IF(#REF!="錯綜場所作業",0.3,IF(#REF!="複雑な制約のある作業",0.4,IF(#REF!="単純な制約のある作業",0.2,0))))))</f>
        <v>#REF!</v>
      </c>
      <c r="M4908" s="260" t="e">
        <f t="shared" si="304"/>
        <v>#REF!</v>
      </c>
    </row>
    <row r="4909" spans="2:13" s="254" customFormat="1" ht="27.75" customHeight="1" x14ac:dyDescent="0.2">
      <c r="B4909" s="536" t="s">
        <v>264</v>
      </c>
      <c r="C4909" s="537"/>
      <c r="D4909" s="265"/>
      <c r="E4909" s="224" t="s">
        <v>245</v>
      </c>
      <c r="F4909" s="258" t="e">
        <f>IF(#REF!&gt;=1,IF(#REF!&gt;=1,#REF!),IF(#REF!&gt;=0,"",))</f>
        <v>#REF!</v>
      </c>
      <c r="G4909" s="241" t="e">
        <f>保全管理データ!N8476</f>
        <v>#REF!</v>
      </c>
      <c r="H4909" s="259" t="e">
        <f>IF(#REF!="無","",IF(#REF!="","",IF(#REF!="悪環境における作業",0.2,IF(#REF!="高所又は地下作業",0.1,IF(#REF!="錯綜場所作業",0.3,IF(#REF!="複雑な制約のある作業",0.4,IF(#REF!="単純な制約のある作業",0.2,0)))))))</f>
        <v>#REF!</v>
      </c>
      <c r="I4909" s="260" t="e">
        <f t="shared" si="303"/>
        <v>#REF!</v>
      </c>
      <c r="J4909" s="258" t="e">
        <f>IF(#REF!&gt;=1,IF(#REF!&gt;=1,#REF!),IF(#REF!&gt;=0,"",))</f>
        <v>#REF!</v>
      </c>
      <c r="K4909" s="241" t="e">
        <f>保全管理データ!N8503</f>
        <v>#REF!</v>
      </c>
      <c r="L4909" s="259" t="e">
        <f>IF(#REF!="","",IF(#REF!="悪環境における作業",0.2,IF(#REF!="高所又は地下作業",0.1,IF(#REF!="錯綜場所作業",0.3,IF(#REF!="複雑な制約のある作業",0.4,IF(#REF!="単純な制約のある作業",0.2,0))))))</f>
        <v>#REF!</v>
      </c>
      <c r="M4909" s="260" t="e">
        <f t="shared" si="304"/>
        <v>#REF!</v>
      </c>
    </row>
    <row r="4910" spans="2:13" s="254" customFormat="1" ht="27.75" customHeight="1" x14ac:dyDescent="0.2">
      <c r="B4910" s="536" t="s">
        <v>265</v>
      </c>
      <c r="C4910" s="537"/>
      <c r="D4910" s="265"/>
      <c r="E4910" s="224" t="s">
        <v>245</v>
      </c>
      <c r="F4910" s="258" t="e">
        <f>IF(#REF!&gt;=1,IF(#REF!&gt;=1,#REF!),IF(#REF!&gt;=0,"",))</f>
        <v>#REF!</v>
      </c>
      <c r="G4910" s="241" t="e">
        <f>保全管理データ!N8477</f>
        <v>#REF!</v>
      </c>
      <c r="H4910" s="259" t="e">
        <f>IF(#REF!="無","",IF(#REF!="","",IF(#REF!="悪環境における作業",0.2,IF(#REF!="高所又は地下作業",0.1,IF(#REF!="錯綜場所作業",0.3,IF(#REF!="複雑な制約のある作業",0.4,IF(#REF!="単純な制約のある作業",0.2,0)))))))</f>
        <v>#REF!</v>
      </c>
      <c r="I4910" s="260" t="e">
        <f t="shared" si="303"/>
        <v>#REF!</v>
      </c>
      <c r="J4910" s="258" t="e">
        <f>IF(#REF!&gt;=1,IF(#REF!&gt;=1,#REF!),IF(#REF!&gt;=0,"",))</f>
        <v>#REF!</v>
      </c>
      <c r="K4910" s="241" t="e">
        <f>保全管理データ!N8504</f>
        <v>#REF!</v>
      </c>
      <c r="L4910" s="259" t="e">
        <f>IF(#REF!="","",IF(#REF!="悪環境における作業",0.2,IF(#REF!="高所又は地下作業",0.1,IF(#REF!="錯綜場所作業",0.3,IF(#REF!="複雑な制約のある作業",0.4,IF(#REF!="単純な制約のある作業",0.2,0))))))</f>
        <v>#REF!</v>
      </c>
      <c r="M4910" s="260" t="e">
        <f t="shared" si="304"/>
        <v>#REF!</v>
      </c>
    </row>
    <row r="4911" spans="2:13" s="254" customFormat="1" ht="27.75" customHeight="1" x14ac:dyDescent="0.2">
      <c r="B4911" s="536" t="s">
        <v>266</v>
      </c>
      <c r="C4911" s="537"/>
      <c r="D4911" s="265"/>
      <c r="E4911" s="224" t="s">
        <v>245</v>
      </c>
      <c r="F4911" s="258" t="e">
        <f>IF(#REF!&gt;=1,IF(#REF!&gt;=1,#REF!),IF(#REF!&gt;=0,"",))</f>
        <v>#REF!</v>
      </c>
      <c r="G4911" s="241" t="e">
        <f>保全管理データ!N8478</f>
        <v>#REF!</v>
      </c>
      <c r="H4911" s="259" t="e">
        <f>IF(#REF!="無","",IF(#REF!="","",IF(#REF!="悪環境における作業",0.2,IF(#REF!="高所又は地下作業",0.1,IF(#REF!="錯綜場所作業",0.3,IF(#REF!="複雑な制約のある作業",0.4,IF(#REF!="単純な制約のある作業",0.2,0)))))))</f>
        <v>#REF!</v>
      </c>
      <c r="I4911" s="260" t="e">
        <f t="shared" si="303"/>
        <v>#REF!</v>
      </c>
      <c r="J4911" s="258" t="e">
        <f>IF(#REF!&gt;=1,IF(#REF!&gt;=1,#REF!),IF(#REF!&gt;=0,"",))</f>
        <v>#REF!</v>
      </c>
      <c r="K4911" s="241" t="e">
        <f>保全管理データ!N8505</f>
        <v>#REF!</v>
      </c>
      <c r="L4911" s="259" t="e">
        <f>IF(#REF!="","",IF(#REF!="悪環境における作業",0.2,IF(#REF!="高所又は地下作業",0.1,IF(#REF!="錯綜場所作業",0.3,IF(#REF!="複雑な制約のある作業",0.4,IF(#REF!="単純な制約のある作業",0.2,0))))))</f>
        <v>#REF!</v>
      </c>
      <c r="M4911" s="260" t="e">
        <f t="shared" si="304"/>
        <v>#REF!</v>
      </c>
    </row>
    <row r="4912" spans="2:13" s="254" customFormat="1" ht="27.75" customHeight="1" x14ac:dyDescent="0.2">
      <c r="B4912" s="536" t="s">
        <v>81</v>
      </c>
      <c r="C4912" s="537"/>
      <c r="D4912" s="265"/>
      <c r="E4912" s="224" t="s">
        <v>245</v>
      </c>
      <c r="F4912" s="258" t="e">
        <f>IF(#REF!&gt;=1,IF(#REF!&gt;=1,#REF!),IF(#REF!&gt;=0,"",))</f>
        <v>#REF!</v>
      </c>
      <c r="G4912" s="241" t="e">
        <f>保全管理データ!N8479</f>
        <v>#REF!</v>
      </c>
      <c r="H4912" s="259" t="e">
        <f>IF(#REF!="無","",IF(#REF!="","",IF(#REF!="悪環境における作業",0.2,IF(#REF!="高所又は地下作業",0.1,IF(#REF!="錯綜場所作業",0.3,IF(#REF!="複雑な制約のある作業",0.4,IF(#REF!="単純な制約のある作業",0.2,0)))))))</f>
        <v>#REF!</v>
      </c>
      <c r="I4912" s="260" t="e">
        <f t="shared" si="303"/>
        <v>#REF!</v>
      </c>
      <c r="J4912" s="258" t="e">
        <f>IF(#REF!&gt;=1,IF(#REF!&gt;=1,#REF!),IF(#REF!&gt;=0,"",))</f>
        <v>#REF!</v>
      </c>
      <c r="K4912" s="241" t="e">
        <f>保全管理データ!N8506</f>
        <v>#REF!</v>
      </c>
      <c r="L4912" s="259" t="e">
        <f>IF(#REF!="","",IF(#REF!="悪環境における作業",0.2,IF(#REF!="高所又は地下作業",0.1,IF(#REF!="錯綜場所作業",0.3,IF(#REF!="複雑な制約のある作業",0.4,IF(#REF!="単純な制約のある作業",0.2,0))))))</f>
        <v>#REF!</v>
      </c>
      <c r="M4912" s="260" t="e">
        <f t="shared" si="304"/>
        <v>#REF!</v>
      </c>
    </row>
    <row r="4913" spans="2:13" s="254" customFormat="1" ht="27.75" customHeight="1" x14ac:dyDescent="0.2">
      <c r="B4913" s="536" t="s">
        <v>267</v>
      </c>
      <c r="C4913" s="537"/>
      <c r="D4913" s="265"/>
      <c r="E4913" s="224" t="s">
        <v>247</v>
      </c>
      <c r="F4913" s="258" t="e">
        <f>IF(#REF!&gt;=1,IF(#REF!&gt;=1,#REF!),IF(#REF!&gt;=0,"",))</f>
        <v>#REF!</v>
      </c>
      <c r="G4913" s="241" t="e">
        <f>保全管理データ!N8480</f>
        <v>#REF!</v>
      </c>
      <c r="H4913" s="259" t="e">
        <f>IF(#REF!="無","",IF(#REF!="","",IF(#REF!="悪環境における作業",0.2,IF(#REF!="高所又は地下作業",0.1,IF(#REF!="錯綜場所作業",0.3,IF(#REF!="複雑な制約のある作業",0.4,IF(#REF!="単純な制約のある作業",0.2,0)))))))</f>
        <v>#REF!</v>
      </c>
      <c r="I4913" s="260" t="e">
        <f t="shared" si="303"/>
        <v>#REF!</v>
      </c>
      <c r="J4913" s="258" t="e">
        <f>IF(#REF!&gt;=1,IF(#REF!&gt;=1,#REF!),IF(#REF!&gt;=0,"",))</f>
        <v>#REF!</v>
      </c>
      <c r="K4913" s="241" t="e">
        <f>保全管理データ!N8507</f>
        <v>#REF!</v>
      </c>
      <c r="L4913" s="259" t="e">
        <f>IF(#REF!="","",IF(#REF!="悪環境における作業",0.2,IF(#REF!="高所又は地下作業",0.1,IF(#REF!="錯綜場所作業",0.3,IF(#REF!="複雑な制約のある作業",0.4,IF(#REF!="単純な制約のある作業",0.2,0))))))</f>
        <v>#REF!</v>
      </c>
      <c r="M4913" s="260" t="e">
        <f t="shared" si="304"/>
        <v>#REF!</v>
      </c>
    </row>
    <row r="4914" spans="2:13" s="254" customFormat="1" ht="27.75" customHeight="1" x14ac:dyDescent="0.2">
      <c r="B4914" s="536" t="s">
        <v>268</v>
      </c>
      <c r="C4914" s="537"/>
      <c r="D4914" s="265"/>
      <c r="E4914" s="224" t="s">
        <v>246</v>
      </c>
      <c r="F4914" s="258" t="e">
        <f>IF(#REF!&gt;=1,IF(#REF!&gt;=1,#REF!),IF(#REF!&gt;=0,"",))</f>
        <v>#REF!</v>
      </c>
      <c r="G4914" s="241" t="e">
        <f>保全管理データ!N8481</f>
        <v>#REF!</v>
      </c>
      <c r="H4914" s="259" t="e">
        <f>IF(#REF!="無","",IF(#REF!="","",IF(#REF!="悪環境における作業",0.2,IF(#REF!="高所又は地下作業",0.1,IF(#REF!="錯綜場所作業",0.3,IF(#REF!="複雑な制約のある作業",0.4,IF(#REF!="単純な制約のある作業",0.2,0)))))))</f>
        <v>#REF!</v>
      </c>
      <c r="I4914" s="260" t="e">
        <f t="shared" si="303"/>
        <v>#REF!</v>
      </c>
      <c r="J4914" s="258" t="e">
        <f>IF(#REF!&gt;=1,IF(#REF!&gt;=1,#REF!),IF(#REF!&gt;=0,"",))</f>
        <v>#REF!</v>
      </c>
      <c r="K4914" s="241" t="e">
        <f>保全管理データ!N8508</f>
        <v>#REF!</v>
      </c>
      <c r="L4914" s="259" t="e">
        <f>IF(#REF!="","",IF(#REF!="悪環境における作業",0.2,IF(#REF!="高所又は地下作業",0.1,IF(#REF!="錯綜場所作業",0.3,IF(#REF!="複雑な制約のある作業",0.4,IF(#REF!="単純な制約のある作業",0.2,0))))))</f>
        <v>#REF!</v>
      </c>
      <c r="M4914" s="260" t="e">
        <f t="shared" si="304"/>
        <v>#REF!</v>
      </c>
    </row>
    <row r="4915" spans="2:13" s="254" customFormat="1" ht="27.75" customHeight="1" thickBot="1" x14ac:dyDescent="0.25">
      <c r="B4915" s="538" t="s">
        <v>269</v>
      </c>
      <c r="C4915" s="539"/>
      <c r="D4915" s="266"/>
      <c r="E4915" s="252" t="s">
        <v>245</v>
      </c>
      <c r="F4915" s="261" t="e">
        <f>IF(#REF!&gt;=1,IF(#REF!&gt;=1,#REF!),IF(#REF!&gt;=0,"",))</f>
        <v>#REF!</v>
      </c>
      <c r="G4915" s="245" t="e">
        <f>保全管理データ!N8482</f>
        <v>#REF!</v>
      </c>
      <c r="H4915" s="259" t="e">
        <f>IF(#REF!="無","",IF(#REF!="","",IF(#REF!="悪環境における作業",0.2,IF(#REF!="高所又は地下作業",0.1,IF(#REF!="錯綜場所作業",0.3,IF(#REF!="複雑な制約のある作業",0.4,IF(#REF!="単純な制約のある作業",0.2,0)))))))</f>
        <v>#REF!</v>
      </c>
      <c r="I4915" s="260" t="e">
        <f t="shared" si="303"/>
        <v>#REF!</v>
      </c>
      <c r="J4915" s="261" t="e">
        <f>IF(#REF!&gt;=1,IF(#REF!&gt;=1,#REF!),IF(#REF!&gt;=0,"",))</f>
        <v>#REF!</v>
      </c>
      <c r="K4915" s="245" t="e">
        <f>保全管理データ!N8509</f>
        <v>#REF!</v>
      </c>
      <c r="L4915" s="262" t="e">
        <f>IF(#REF!="","",IF(#REF!="悪環境における作業",0.2,IF(#REF!="高所又は地下作業",0.1,IF(#REF!="錯綜場所作業",0.3,IF(#REF!="複雑な制約のある作業",0.4,IF(#REF!="単純な制約のある作業",0.2,0))))))</f>
        <v>#REF!</v>
      </c>
      <c r="M4915" s="260" t="e">
        <f t="shared" si="304"/>
        <v>#REF!</v>
      </c>
    </row>
    <row r="4916" spans="2:13" s="254" customFormat="1" ht="27.75" customHeight="1" thickBot="1" x14ac:dyDescent="0.25">
      <c r="B4916" s="532" t="s">
        <v>190</v>
      </c>
      <c r="C4916" s="532"/>
      <c r="D4916" s="532"/>
      <c r="E4916" s="532"/>
      <c r="F4916" s="534" t="e">
        <f>SUM(I4892:I4915)</f>
        <v>#REF!</v>
      </c>
      <c r="G4916" s="534"/>
      <c r="H4916" s="534"/>
      <c r="I4916" s="535"/>
      <c r="J4916" s="533" t="e">
        <f>IF(SUM(J4892:J4915)=0,"0.00",SUM(M4892:M4915))</f>
        <v>#REF!</v>
      </c>
      <c r="K4916" s="534"/>
      <c r="L4916" s="534"/>
      <c r="M4916" s="535"/>
    </row>
    <row r="4917" spans="2:13" s="254" customFormat="1" ht="27.75" customHeight="1" thickBot="1" x14ac:dyDescent="0.25">
      <c r="B4917" s="532" t="s">
        <v>97</v>
      </c>
      <c r="C4917" s="532"/>
      <c r="D4917" s="532"/>
      <c r="E4917" s="532"/>
      <c r="F4917" s="533" t="e">
        <f>IF(#REF!="５年以下","0",IF(#REF!="５年～１０年",0.1,IF(#REF!="１０年以上",0.15)))</f>
        <v>#REF!</v>
      </c>
      <c r="G4917" s="534"/>
      <c r="H4917" s="534"/>
      <c r="I4917" s="534"/>
      <c r="J4917" s="534"/>
      <c r="K4917" s="534"/>
      <c r="L4917" s="534"/>
      <c r="M4917" s="535"/>
    </row>
    <row r="4918" spans="2:13" s="254" customFormat="1" ht="27.75" customHeight="1" thickBot="1" x14ac:dyDescent="0.25">
      <c r="B4918" s="533" t="s">
        <v>273</v>
      </c>
      <c r="C4918" s="534"/>
      <c r="D4918" s="534"/>
      <c r="E4918" s="535"/>
      <c r="F4918" s="533" t="e">
        <f>F4916*(1+F4917)</f>
        <v>#REF!</v>
      </c>
      <c r="G4918" s="534"/>
      <c r="H4918" s="534"/>
      <c r="I4918" s="534"/>
      <c r="J4918" s="533" t="e">
        <f>J4916*(1+F4917)</f>
        <v>#REF!</v>
      </c>
      <c r="K4918" s="534"/>
      <c r="L4918" s="534"/>
      <c r="M4918" s="535"/>
    </row>
    <row r="4919" spans="2:13" s="254" customFormat="1" ht="27.75" customHeight="1" thickBot="1" x14ac:dyDescent="0.25">
      <c r="B4919" s="532" t="s">
        <v>191</v>
      </c>
      <c r="C4919" s="532"/>
      <c r="D4919" s="532"/>
      <c r="E4919" s="532"/>
      <c r="F4919" s="533" t="e">
        <f>#REF!*(#REF!*#REF!+#REF!*#REF!)</f>
        <v>#REF!</v>
      </c>
      <c r="G4919" s="534"/>
      <c r="H4919" s="535"/>
      <c r="I4919" s="532" t="e">
        <f>#REF!</f>
        <v>#REF!</v>
      </c>
      <c r="J4919" s="533"/>
      <c r="K4919" s="263" t="s">
        <v>230</v>
      </c>
      <c r="L4919" s="535" t="e">
        <f>B4890</f>
        <v>#REF!</v>
      </c>
      <c r="M4919" s="532"/>
    </row>
    <row r="4920" spans="2:13" s="254" customFormat="1" ht="45" customHeight="1" thickBot="1" x14ac:dyDescent="0.25">
      <c r="B4920" s="253"/>
      <c r="C4920" s="253"/>
      <c r="D4920" s="253"/>
      <c r="E4920" s="253"/>
      <c r="F4920" s="253"/>
      <c r="G4920" s="253"/>
      <c r="H4920" s="253"/>
      <c r="I4920" s="253"/>
      <c r="J4920" s="253"/>
      <c r="K4920" s="253"/>
      <c r="L4920" s="253"/>
      <c r="M4920" s="253"/>
    </row>
    <row r="4921" spans="2:13" s="254" customFormat="1" ht="27.75" customHeight="1" thickBot="1" x14ac:dyDescent="0.25">
      <c r="B4921" s="542" t="s">
        <v>128</v>
      </c>
      <c r="C4921" s="543"/>
      <c r="D4921" s="543"/>
      <c r="E4921" s="544"/>
      <c r="F4921" s="253"/>
      <c r="G4921" s="253"/>
      <c r="H4921" s="253"/>
      <c r="I4921" s="253"/>
      <c r="J4921" s="253"/>
      <c r="K4921" s="253"/>
      <c r="L4921" s="253"/>
      <c r="M4921" s="253"/>
    </row>
    <row r="4922" spans="2:13" s="254" customFormat="1" ht="27.75" customHeight="1" x14ac:dyDescent="0.2">
      <c r="B4922" s="545" t="e">
        <f>#REF!</f>
        <v>#REF!</v>
      </c>
      <c r="C4922" s="546"/>
      <c r="D4922" s="547"/>
      <c r="E4922" s="548"/>
      <c r="F4922" s="552" t="s">
        <v>240</v>
      </c>
      <c r="G4922" s="553"/>
      <c r="H4922" s="553"/>
      <c r="I4922" s="554"/>
      <c r="J4922" s="552" t="s">
        <v>239</v>
      </c>
      <c r="K4922" s="553"/>
      <c r="L4922" s="553"/>
      <c r="M4922" s="554"/>
    </row>
    <row r="4923" spans="2:13" s="254" customFormat="1" ht="27.75" customHeight="1" thickBot="1" x14ac:dyDescent="0.25">
      <c r="B4923" s="549"/>
      <c r="C4923" s="550"/>
      <c r="D4923" s="550"/>
      <c r="E4923" s="551"/>
      <c r="F4923" s="255" t="s">
        <v>149</v>
      </c>
      <c r="G4923" s="256" t="s">
        <v>151</v>
      </c>
      <c r="H4923" s="256" t="s">
        <v>96</v>
      </c>
      <c r="I4923" s="257" t="s">
        <v>150</v>
      </c>
      <c r="J4923" s="255" t="s">
        <v>149</v>
      </c>
      <c r="K4923" s="256" t="s">
        <v>151</v>
      </c>
      <c r="L4923" s="256" t="s">
        <v>96</v>
      </c>
      <c r="M4923" s="257" t="s">
        <v>150</v>
      </c>
    </row>
    <row r="4924" spans="2:13" s="254" customFormat="1" ht="27.75" customHeight="1" thickTop="1" x14ac:dyDescent="0.2">
      <c r="B4924" s="540" t="s">
        <v>241</v>
      </c>
      <c r="C4924" s="541"/>
      <c r="D4924" s="264"/>
      <c r="E4924" s="237" t="s">
        <v>242</v>
      </c>
      <c r="F4924" s="258" t="e">
        <f>IF(#REF!&gt;=1,IF(#REF!&gt;=1,#REF!),IF(#REF!&gt;=0,"",))</f>
        <v>#REF!</v>
      </c>
      <c r="G4924" s="241" t="e">
        <f>保全管理データ!N8515</f>
        <v>#REF!</v>
      </c>
      <c r="H4924" s="259" t="e">
        <f>IF(#REF!="無","",IF(#REF!="","",IF(#REF!="悪環境における作業",0.2,IF(#REF!="高所又は地下作業",0.1,IF(#REF!="錯綜場所作業",0.3,IF(#REF!="複雑な制約のある作業",0.4,IF(#REF!="単純な制約のある作業",0.2,0)))))))</f>
        <v>#REF!</v>
      </c>
      <c r="I4924" s="260" t="e">
        <f>IF(F4924="","",F4924*G4924*(1+IF(H4924="",0,H4924)))</f>
        <v>#REF!</v>
      </c>
      <c r="J4924" s="258" t="e">
        <f>IF(#REF!&gt;=1,IF(#REF!&gt;=1,#REF!),IF(#REF!&gt;=0,"",))</f>
        <v>#REF!</v>
      </c>
      <c r="K4924" s="241" t="e">
        <f>保全管理データ!N8542</f>
        <v>#REF!</v>
      </c>
      <c r="L4924" s="259" t="e">
        <f>IF(#REF!="","",IF(#REF!="悪環境における作業",0.2,IF(#REF!="高所又は地下作業",0.1,IF(#REF!="錯綜場所作業",0.3,IF(#REF!="複雑な制約のある作業",0.4,IF(#REF!="単純な制約のある作業",0.2,0))))))</f>
        <v>#REF!</v>
      </c>
      <c r="M4924" s="260" t="e">
        <f>IF(J4924="","",J4924*K4924*(1+IF(L4924="",0,L4924)))</f>
        <v>#REF!</v>
      </c>
    </row>
    <row r="4925" spans="2:13" s="254" customFormat="1" ht="27.75" customHeight="1" x14ac:dyDescent="0.2">
      <c r="B4925" s="536" t="s">
        <v>243</v>
      </c>
      <c r="C4925" s="537"/>
      <c r="D4925" s="265"/>
      <c r="E4925" s="224" t="s">
        <v>242</v>
      </c>
      <c r="F4925" s="258" t="e">
        <f>IF(#REF!&gt;=1,IF(#REF!&gt;=1,#REF!),IF(#REF!&gt;=0,"",))</f>
        <v>#REF!</v>
      </c>
      <c r="G4925" s="241" t="e">
        <f>保全管理データ!N8516</f>
        <v>#REF!</v>
      </c>
      <c r="H4925" s="259" t="e">
        <f>IF(#REF!="無","",IF(#REF!="","",IF(#REF!="悪環境における作業",0.2,IF(#REF!="高所又は地下作業",0.1,IF(#REF!="錯綜場所作業",0.3,IF(#REF!="複雑な制約のある作業",0.4,IF(#REF!="単純な制約のある作業",0.2,0)))))))</f>
        <v>#REF!</v>
      </c>
      <c r="I4925" s="260" t="e">
        <f t="shared" ref="I4925:I4947" si="305">IF(F4925="","",F4925*G4925*(1+IF(H4925="",0,H4925)))</f>
        <v>#REF!</v>
      </c>
      <c r="J4925" s="258" t="e">
        <f>IF(#REF!&gt;=1,IF(#REF!&gt;=1,#REF!),IF(#REF!&gt;=0,"",))</f>
        <v>#REF!</v>
      </c>
      <c r="K4925" s="241" t="e">
        <f>保全管理データ!N8543</f>
        <v>#REF!</v>
      </c>
      <c r="L4925" s="259" t="e">
        <f>IF(#REF!="","",IF(#REF!="悪環境における作業",0.2,IF(#REF!="高所又は地下作業",0.1,IF(#REF!="錯綜場所作業",0.3,IF(#REF!="複雑な制約のある作業",0.4,IF(#REF!="単純な制約のある作業",0.2,0))))))</f>
        <v>#REF!</v>
      </c>
      <c r="M4925" s="260" t="e">
        <f t="shared" ref="M4925:M4947" si="306">IF(J4925="","",J4925*K4925*(1+IF(L4925="",0,L4925)))</f>
        <v>#REF!</v>
      </c>
    </row>
    <row r="4926" spans="2:13" s="254" customFormat="1" ht="27.75" customHeight="1" x14ac:dyDescent="0.2">
      <c r="B4926" s="536" t="s">
        <v>249</v>
      </c>
      <c r="C4926" s="537"/>
      <c r="D4926" s="265"/>
      <c r="E4926" s="224" t="s">
        <v>244</v>
      </c>
      <c r="F4926" s="258" t="e">
        <f>IF(#REF!&gt;=1,IF(#REF!&gt;=1,#REF!),IF(#REF!&gt;=0,"",))</f>
        <v>#REF!</v>
      </c>
      <c r="G4926" s="241" t="e">
        <f>保全管理データ!N8517</f>
        <v>#REF!</v>
      </c>
      <c r="H4926" s="259" t="e">
        <f>IF(#REF!="無","",IF(#REF!="","",IF(#REF!="悪環境における作業",0.2,IF(#REF!="高所又は地下作業",0.1,IF(#REF!="錯綜場所作業",0.3,IF(#REF!="複雑な制約のある作業",0.4,IF(#REF!="単純な制約のある作業",0.2,0)))))))</f>
        <v>#REF!</v>
      </c>
      <c r="I4926" s="260" t="e">
        <f t="shared" si="305"/>
        <v>#REF!</v>
      </c>
      <c r="J4926" s="258" t="e">
        <f>IF(#REF!&gt;=1,IF(#REF!&gt;=1,#REF!),IF(#REF!&gt;=0,"",))</f>
        <v>#REF!</v>
      </c>
      <c r="K4926" s="241" t="e">
        <f>保全管理データ!N8544</f>
        <v>#REF!</v>
      </c>
      <c r="L4926" s="259" t="e">
        <f>IF(#REF!="","",IF(#REF!="悪環境における作業",0.2,IF(#REF!="高所又は地下作業",0.1,IF(#REF!="錯綜場所作業",0.3,IF(#REF!="複雑な制約のある作業",0.4,IF(#REF!="単純な制約のある作業",0.2,0))))))</f>
        <v>#REF!</v>
      </c>
      <c r="M4926" s="260" t="e">
        <f t="shared" si="306"/>
        <v>#REF!</v>
      </c>
    </row>
    <row r="4927" spans="2:13" s="254" customFormat="1" ht="27.75" customHeight="1" x14ac:dyDescent="0.2">
      <c r="B4927" s="536" t="s">
        <v>250</v>
      </c>
      <c r="C4927" s="537"/>
      <c r="D4927" s="265"/>
      <c r="E4927" s="224" t="s">
        <v>244</v>
      </c>
      <c r="F4927" s="258" t="e">
        <f>IF(#REF!&gt;=1,IF(#REF!&gt;=1,#REF!),IF(#REF!&gt;=0,"",))</f>
        <v>#REF!</v>
      </c>
      <c r="G4927" s="241" t="e">
        <f>保全管理データ!N8518</f>
        <v>#REF!</v>
      </c>
      <c r="H4927" s="259" t="e">
        <f>IF(#REF!="無","",IF(#REF!="","",IF(#REF!="悪環境における作業",0.2,IF(#REF!="高所又は地下作業",0.1,IF(#REF!="錯綜場所作業",0.3,IF(#REF!="複雑な制約のある作業",0.4,IF(#REF!="単純な制約のある作業",0.2,0)))))))</f>
        <v>#REF!</v>
      </c>
      <c r="I4927" s="260" t="e">
        <f t="shared" si="305"/>
        <v>#REF!</v>
      </c>
      <c r="J4927" s="258" t="e">
        <f>IF(#REF!&gt;=1,IF(#REF!&gt;=1,#REF!),IF(#REF!&gt;=0,"",))</f>
        <v>#REF!</v>
      </c>
      <c r="K4927" s="241" t="e">
        <f>保全管理データ!N8545</f>
        <v>#REF!</v>
      </c>
      <c r="L4927" s="259" t="e">
        <f>IF(#REF!="","",IF(#REF!="悪環境における作業",0.2,IF(#REF!="高所又は地下作業",0.1,IF(#REF!="錯綜場所作業",0.3,IF(#REF!="複雑な制約のある作業",0.4,IF(#REF!="単純な制約のある作業",0.2,0))))))</f>
        <v>#REF!</v>
      </c>
      <c r="M4927" s="260" t="e">
        <f t="shared" si="306"/>
        <v>#REF!</v>
      </c>
    </row>
    <row r="4928" spans="2:13" s="254" customFormat="1" ht="27.75" customHeight="1" x14ac:dyDescent="0.2">
      <c r="B4928" s="536" t="s">
        <v>251</v>
      </c>
      <c r="C4928" s="537"/>
      <c r="D4928" s="265"/>
      <c r="E4928" s="224" t="s">
        <v>242</v>
      </c>
      <c r="F4928" s="258" t="e">
        <f>IF(#REF!&gt;=1,IF(#REF!&gt;=1,#REF!),IF(#REF!&gt;=0,"",))</f>
        <v>#REF!</v>
      </c>
      <c r="G4928" s="241" t="e">
        <f>保全管理データ!N8519</f>
        <v>#REF!</v>
      </c>
      <c r="H4928" s="259" t="e">
        <f>IF(#REF!="無","",IF(#REF!="","",IF(#REF!="悪環境における作業",0.2,IF(#REF!="高所又は地下作業",0.1,IF(#REF!="錯綜場所作業",0.3,IF(#REF!="複雑な制約のある作業",0.4,IF(#REF!="単純な制約のある作業",0.2,0)))))))</f>
        <v>#REF!</v>
      </c>
      <c r="I4928" s="260" t="e">
        <f t="shared" si="305"/>
        <v>#REF!</v>
      </c>
      <c r="J4928" s="258" t="e">
        <f>IF(#REF!&gt;=1,IF(#REF!&gt;=1,#REF!),IF(#REF!&gt;=0,"",))</f>
        <v>#REF!</v>
      </c>
      <c r="K4928" s="241" t="e">
        <f>保全管理データ!N8546</f>
        <v>#REF!</v>
      </c>
      <c r="L4928" s="259" t="e">
        <f>IF(#REF!="","",IF(#REF!="悪環境における作業",0.2,IF(#REF!="高所又は地下作業",0.1,IF(#REF!="錯綜場所作業",0.3,IF(#REF!="複雑な制約のある作業",0.4,IF(#REF!="単純な制約のある作業",0.2,0))))))</f>
        <v>#REF!</v>
      </c>
      <c r="M4928" s="260" t="e">
        <f t="shared" si="306"/>
        <v>#REF!</v>
      </c>
    </row>
    <row r="4929" spans="2:13" s="254" customFormat="1" ht="27.75" customHeight="1" x14ac:dyDescent="0.2">
      <c r="B4929" s="536" t="s">
        <v>252</v>
      </c>
      <c r="C4929" s="537"/>
      <c r="D4929" s="265"/>
      <c r="E4929" s="224" t="s">
        <v>244</v>
      </c>
      <c r="F4929" s="258" t="e">
        <f>IF(#REF!&gt;=1,IF(#REF!&gt;=1,#REF!),IF(#REF!&gt;=0,"",))</f>
        <v>#REF!</v>
      </c>
      <c r="G4929" s="241" t="e">
        <f>保全管理データ!N8520</f>
        <v>#REF!</v>
      </c>
      <c r="H4929" s="259" t="e">
        <f>IF(#REF!="無","",IF(#REF!="","",IF(#REF!="悪環境における作業",0.2,IF(#REF!="高所又は地下作業",0.1,IF(#REF!="錯綜場所作業",0.3,IF(#REF!="複雑な制約のある作業",0.4,IF(#REF!="単純な制約のある作業",0.2,0)))))))</f>
        <v>#REF!</v>
      </c>
      <c r="I4929" s="260" t="e">
        <f t="shared" si="305"/>
        <v>#REF!</v>
      </c>
      <c r="J4929" s="258" t="e">
        <f>IF(#REF!&gt;=1,IF(#REF!&gt;=1,#REF!),IF(#REF!&gt;=0,"",))</f>
        <v>#REF!</v>
      </c>
      <c r="K4929" s="241" t="e">
        <f>保全管理データ!N8547</f>
        <v>#REF!</v>
      </c>
      <c r="L4929" s="259" t="e">
        <f>IF(#REF!="","",IF(#REF!="悪環境における作業",0.2,IF(#REF!="高所又は地下作業",0.1,IF(#REF!="錯綜場所作業",0.3,IF(#REF!="複雑な制約のある作業",0.4,IF(#REF!="単純な制約のある作業",0.2,0))))))</f>
        <v>#REF!</v>
      </c>
      <c r="M4929" s="260" t="e">
        <f t="shared" si="306"/>
        <v>#REF!</v>
      </c>
    </row>
    <row r="4930" spans="2:13" s="254" customFormat="1" ht="27.75" customHeight="1" x14ac:dyDescent="0.2">
      <c r="B4930" s="536" t="s">
        <v>253</v>
      </c>
      <c r="C4930" s="537"/>
      <c r="D4930" s="265"/>
      <c r="E4930" s="224" t="s">
        <v>242</v>
      </c>
      <c r="F4930" s="258" t="e">
        <f>IF(#REF!&gt;=1,IF(#REF!&gt;=1,#REF!),IF(#REF!&gt;=0,"",))</f>
        <v>#REF!</v>
      </c>
      <c r="G4930" s="241" t="e">
        <f>保全管理データ!N8521</f>
        <v>#REF!</v>
      </c>
      <c r="H4930" s="259" t="e">
        <f>IF(#REF!="無","",IF(#REF!="","",IF(#REF!="悪環境における作業",0.2,IF(#REF!="高所又は地下作業",0.1,IF(#REF!="錯綜場所作業",0.3,IF(#REF!="複雑な制約のある作業",0.4,IF(#REF!="単純な制約のある作業",0.2,0)))))))</f>
        <v>#REF!</v>
      </c>
      <c r="I4930" s="260" t="e">
        <f t="shared" si="305"/>
        <v>#REF!</v>
      </c>
      <c r="J4930" s="258" t="e">
        <f>IF(#REF!&gt;=1,IF(#REF!&gt;=1,#REF!),IF(#REF!&gt;=0,"",))</f>
        <v>#REF!</v>
      </c>
      <c r="K4930" s="241" t="e">
        <f>保全管理データ!N8548</f>
        <v>#REF!</v>
      </c>
      <c r="L4930" s="259" t="e">
        <f>IF(#REF!="","",IF(#REF!="悪環境における作業",0.2,IF(#REF!="高所又は地下作業",0.1,IF(#REF!="錯綜場所作業",0.3,IF(#REF!="複雑な制約のある作業",0.4,IF(#REF!="単純な制約のある作業",0.2,0))))))</f>
        <v>#REF!</v>
      </c>
      <c r="M4930" s="260" t="e">
        <f t="shared" si="306"/>
        <v>#REF!</v>
      </c>
    </row>
    <row r="4931" spans="2:13" s="254" customFormat="1" ht="27.75" customHeight="1" x14ac:dyDescent="0.2">
      <c r="B4931" s="536" t="s">
        <v>254</v>
      </c>
      <c r="C4931" s="537"/>
      <c r="D4931" s="265"/>
      <c r="E4931" s="224" t="s">
        <v>242</v>
      </c>
      <c r="F4931" s="258" t="e">
        <f>IF(#REF!&gt;=1,IF(#REF!&gt;=1,#REF!),IF(#REF!&gt;=0,"",))</f>
        <v>#REF!</v>
      </c>
      <c r="G4931" s="241" t="e">
        <f>保全管理データ!N8522</f>
        <v>#REF!</v>
      </c>
      <c r="H4931" s="259" t="e">
        <f>IF(#REF!="無","",IF(#REF!="","",IF(#REF!="悪環境における作業",0.2,IF(#REF!="高所又は地下作業",0.1,IF(#REF!="錯綜場所作業",0.3,IF(#REF!="複雑な制約のある作業",0.4,IF(#REF!="単純な制約のある作業",0.2,0)))))))</f>
        <v>#REF!</v>
      </c>
      <c r="I4931" s="260" t="e">
        <f t="shared" si="305"/>
        <v>#REF!</v>
      </c>
      <c r="J4931" s="258" t="e">
        <f>IF(#REF!&gt;=1,IF(#REF!&gt;=1,#REF!),IF(#REF!&gt;=0,"",))</f>
        <v>#REF!</v>
      </c>
      <c r="K4931" s="241" t="e">
        <f>保全管理データ!N8549</f>
        <v>#REF!</v>
      </c>
      <c r="L4931" s="259" t="e">
        <f>IF(#REF!="","",IF(#REF!="悪環境における作業",0.2,IF(#REF!="高所又は地下作業",0.1,IF(#REF!="錯綜場所作業",0.3,IF(#REF!="複雑な制約のある作業",0.4,IF(#REF!="単純な制約のある作業",0.2,0))))))</f>
        <v>#REF!</v>
      </c>
      <c r="M4931" s="260" t="e">
        <f t="shared" si="306"/>
        <v>#REF!</v>
      </c>
    </row>
    <row r="4932" spans="2:13" s="254" customFormat="1" ht="27.75" customHeight="1" x14ac:dyDescent="0.2">
      <c r="B4932" s="536" t="s">
        <v>255</v>
      </c>
      <c r="C4932" s="537"/>
      <c r="D4932" s="265"/>
      <c r="E4932" s="224" t="s">
        <v>245</v>
      </c>
      <c r="F4932" s="258" t="e">
        <f>IF(#REF!&gt;=1,IF(#REF!&gt;=1,#REF!),IF(#REF!&gt;=0,"",))</f>
        <v>#REF!</v>
      </c>
      <c r="G4932" s="241" t="e">
        <f>保全管理データ!N8523</f>
        <v>#REF!</v>
      </c>
      <c r="H4932" s="259" t="e">
        <f>IF(#REF!="無","",IF(#REF!="","",IF(#REF!="悪環境における作業",0.2,IF(#REF!="高所又は地下作業",0.1,IF(#REF!="錯綜場所作業",0.3,IF(#REF!="複雑な制約のある作業",0.4,IF(#REF!="単純な制約のある作業",0.2,0)))))))</f>
        <v>#REF!</v>
      </c>
      <c r="I4932" s="260" t="e">
        <f t="shared" si="305"/>
        <v>#REF!</v>
      </c>
      <c r="J4932" s="258" t="e">
        <f>IF(#REF!&gt;=1,IF(#REF!&gt;=1,#REF!),IF(#REF!&gt;=0,"",))</f>
        <v>#REF!</v>
      </c>
      <c r="K4932" s="241" t="e">
        <f>保全管理データ!N8550</f>
        <v>#REF!</v>
      </c>
      <c r="L4932" s="259" t="e">
        <f>IF(#REF!="","",IF(#REF!="悪環境における作業",0.2,IF(#REF!="高所又は地下作業",0.1,IF(#REF!="錯綜場所作業",0.3,IF(#REF!="複雑な制約のある作業",0.4,IF(#REF!="単純な制約のある作業",0.2,0))))))</f>
        <v>#REF!</v>
      </c>
      <c r="M4932" s="260" t="e">
        <f t="shared" si="306"/>
        <v>#REF!</v>
      </c>
    </row>
    <row r="4933" spans="2:13" s="254" customFormat="1" ht="27.75" customHeight="1" x14ac:dyDescent="0.2">
      <c r="B4933" s="536" t="s">
        <v>256</v>
      </c>
      <c r="C4933" s="537"/>
      <c r="D4933" s="265"/>
      <c r="E4933" s="224" t="s">
        <v>242</v>
      </c>
      <c r="F4933" s="258" t="e">
        <f>IF(#REF!&gt;=1,IF(#REF!&gt;=1,#REF!),IF(#REF!&gt;=0,"",))</f>
        <v>#REF!</v>
      </c>
      <c r="G4933" s="241" t="e">
        <f>保全管理データ!N8524</f>
        <v>#REF!</v>
      </c>
      <c r="H4933" s="259" t="e">
        <f>IF(#REF!="無","",IF(#REF!="","",IF(#REF!="悪環境における作業",0.2,IF(#REF!="高所又は地下作業",0.1,IF(#REF!="錯綜場所作業",0.3,IF(#REF!="複雑な制約のある作業",0.4,IF(#REF!="単純な制約のある作業",0.2,0)))))))</f>
        <v>#REF!</v>
      </c>
      <c r="I4933" s="260" t="e">
        <f t="shared" si="305"/>
        <v>#REF!</v>
      </c>
      <c r="J4933" s="258" t="e">
        <f>IF(#REF!&gt;=1,IF(#REF!&gt;=1,#REF!),IF(#REF!&gt;=0,"",))</f>
        <v>#REF!</v>
      </c>
      <c r="K4933" s="241" t="e">
        <f>保全管理データ!N8551</f>
        <v>#REF!</v>
      </c>
      <c r="L4933" s="259" t="e">
        <f>IF(#REF!="","",IF(#REF!="悪環境における作業",0.2,IF(#REF!="高所又は地下作業",0.1,IF(#REF!="錯綜場所作業",0.3,IF(#REF!="複雑な制約のある作業",0.4,IF(#REF!="単純な制約のある作業",0.2,0))))))</f>
        <v>#REF!</v>
      </c>
      <c r="M4933" s="260" t="e">
        <f t="shared" si="306"/>
        <v>#REF!</v>
      </c>
    </row>
    <row r="4934" spans="2:13" s="254" customFormat="1" ht="27.75" customHeight="1" x14ac:dyDescent="0.2">
      <c r="B4934" s="536" t="s">
        <v>257</v>
      </c>
      <c r="C4934" s="537"/>
      <c r="D4934" s="265"/>
      <c r="E4934" s="224" t="s">
        <v>245</v>
      </c>
      <c r="F4934" s="258" t="e">
        <f>IF(#REF!&gt;=1,IF(#REF!&gt;=1,#REF!),IF(#REF!&gt;=0,"",))</f>
        <v>#REF!</v>
      </c>
      <c r="G4934" s="241" t="e">
        <f>保全管理データ!N8525</f>
        <v>#REF!</v>
      </c>
      <c r="H4934" s="259" t="e">
        <f>IF(#REF!="無","",IF(#REF!="","",IF(#REF!="悪環境における作業",0.2,IF(#REF!="高所又は地下作業",0.1,IF(#REF!="錯綜場所作業",0.3,IF(#REF!="複雑な制約のある作業",0.4,IF(#REF!="単純な制約のある作業",0.2,0)))))))</f>
        <v>#REF!</v>
      </c>
      <c r="I4934" s="260" t="e">
        <f t="shared" si="305"/>
        <v>#REF!</v>
      </c>
      <c r="J4934" s="258" t="e">
        <f>IF(#REF!&gt;=1,IF(#REF!&gt;=1,#REF!),IF(#REF!&gt;=0,"",))</f>
        <v>#REF!</v>
      </c>
      <c r="K4934" s="241" t="e">
        <f>保全管理データ!N8552</f>
        <v>#REF!</v>
      </c>
      <c r="L4934" s="259" t="e">
        <f>IF(#REF!="","",IF(#REF!="悪環境における作業",0.2,IF(#REF!="高所又は地下作業",0.1,IF(#REF!="錯綜場所作業",0.3,IF(#REF!="複雑な制約のある作業",0.4,IF(#REF!="単純な制約のある作業",0.2,0))))))</f>
        <v>#REF!</v>
      </c>
      <c r="M4934" s="260" t="e">
        <f t="shared" si="306"/>
        <v>#REF!</v>
      </c>
    </row>
    <row r="4935" spans="2:13" s="254" customFormat="1" ht="27.75" customHeight="1" x14ac:dyDescent="0.2">
      <c r="B4935" s="536" t="s">
        <v>258</v>
      </c>
      <c r="C4935" s="537"/>
      <c r="D4935" s="265"/>
      <c r="E4935" s="224" t="s">
        <v>245</v>
      </c>
      <c r="F4935" s="258" t="e">
        <f>IF(#REF!&gt;=1,IF(#REF!&gt;=1,#REF!),IF(#REF!&gt;=0,"",))</f>
        <v>#REF!</v>
      </c>
      <c r="G4935" s="241" t="e">
        <f>保全管理データ!N8526</f>
        <v>#REF!</v>
      </c>
      <c r="H4935" s="259" t="e">
        <f>IF(#REF!="無","",IF(#REF!="","",IF(#REF!="悪環境における作業",0.2,IF(#REF!="高所又は地下作業",0.1,IF(#REF!="錯綜場所作業",0.3,IF(#REF!="複雑な制約のある作業",0.4,IF(#REF!="単純な制約のある作業",0.2,0)))))))</f>
        <v>#REF!</v>
      </c>
      <c r="I4935" s="260" t="e">
        <f t="shared" si="305"/>
        <v>#REF!</v>
      </c>
      <c r="J4935" s="258" t="e">
        <f>IF(#REF!&gt;=1,IF(#REF!&gt;=1,#REF!),IF(#REF!&gt;=0,"",))</f>
        <v>#REF!</v>
      </c>
      <c r="K4935" s="241" t="e">
        <f>保全管理データ!N8553</f>
        <v>#REF!</v>
      </c>
      <c r="L4935" s="259" t="e">
        <f>IF(#REF!="","",IF(#REF!="悪環境における作業",0.2,IF(#REF!="高所又は地下作業",0.1,IF(#REF!="錯綜場所作業",0.3,IF(#REF!="複雑な制約のある作業",0.4,IF(#REF!="単純な制約のある作業",0.2,0))))))</f>
        <v>#REF!</v>
      </c>
      <c r="M4935" s="260" t="e">
        <f t="shared" si="306"/>
        <v>#REF!</v>
      </c>
    </row>
    <row r="4936" spans="2:13" s="254" customFormat="1" ht="27.75" customHeight="1" x14ac:dyDescent="0.2">
      <c r="B4936" s="536" t="s">
        <v>259</v>
      </c>
      <c r="C4936" s="537"/>
      <c r="D4936" s="265"/>
      <c r="E4936" s="224" t="s">
        <v>245</v>
      </c>
      <c r="F4936" s="258" t="e">
        <f>IF(#REF!&gt;=1,IF(#REF!&gt;=1,#REF!),IF(#REF!&gt;=0,"",))</f>
        <v>#REF!</v>
      </c>
      <c r="G4936" s="241" t="e">
        <f>保全管理データ!N8527</f>
        <v>#REF!</v>
      </c>
      <c r="H4936" s="259" t="e">
        <f>IF(#REF!="無","",IF(#REF!="","",IF(#REF!="悪環境における作業",0.2,IF(#REF!="高所又は地下作業",0.1,IF(#REF!="錯綜場所作業",0.3,IF(#REF!="複雑な制約のある作業",0.4,IF(#REF!="単純な制約のある作業",0.2,0)))))))</f>
        <v>#REF!</v>
      </c>
      <c r="I4936" s="260" t="e">
        <f t="shared" si="305"/>
        <v>#REF!</v>
      </c>
      <c r="J4936" s="258" t="e">
        <f>IF(#REF!&gt;=1,IF(#REF!&gt;=1,#REF!),IF(#REF!&gt;=0,"",))</f>
        <v>#REF!</v>
      </c>
      <c r="K4936" s="241" t="e">
        <f>保全管理データ!N8554</f>
        <v>#REF!</v>
      </c>
      <c r="L4936" s="259" t="e">
        <f>IF(#REF!="","",IF(#REF!="悪環境における作業",0.2,IF(#REF!="高所又は地下作業",0.1,IF(#REF!="錯綜場所作業",0.3,IF(#REF!="複雑な制約のある作業",0.4,IF(#REF!="単純な制約のある作業",0.2,0))))))</f>
        <v>#REF!</v>
      </c>
      <c r="M4936" s="260" t="e">
        <f t="shared" si="306"/>
        <v>#REF!</v>
      </c>
    </row>
    <row r="4937" spans="2:13" s="254" customFormat="1" ht="27.75" customHeight="1" x14ac:dyDescent="0.2">
      <c r="B4937" s="536" t="s">
        <v>260</v>
      </c>
      <c r="C4937" s="537"/>
      <c r="D4937" s="265"/>
      <c r="E4937" s="224" t="s">
        <v>248</v>
      </c>
      <c r="F4937" s="258" t="e">
        <f>IF(#REF!&gt;=1,IF(#REF!&gt;=1,#REF!),IF(#REF!&gt;=0,"",))</f>
        <v>#REF!</v>
      </c>
      <c r="G4937" s="241" t="e">
        <f>保全管理データ!N8528</f>
        <v>#REF!</v>
      </c>
      <c r="H4937" s="259" t="e">
        <f>IF(#REF!="無","",IF(#REF!="","",IF(#REF!="悪環境における作業",0.2,IF(#REF!="高所又は地下作業",0.1,IF(#REF!="錯綜場所作業",0.3,IF(#REF!="複雑な制約のある作業",0.4,IF(#REF!="単純な制約のある作業",0.2,0)))))))</f>
        <v>#REF!</v>
      </c>
      <c r="I4937" s="260" t="e">
        <f t="shared" si="305"/>
        <v>#REF!</v>
      </c>
      <c r="J4937" s="258" t="e">
        <f>IF(#REF!&gt;=1,IF(#REF!&gt;=1,#REF!),IF(#REF!&gt;=0,"",))</f>
        <v>#REF!</v>
      </c>
      <c r="K4937" s="241" t="e">
        <f>保全管理データ!N8555</f>
        <v>#REF!</v>
      </c>
      <c r="L4937" s="259" t="e">
        <f>IF(#REF!="","",IF(#REF!="悪環境における作業",0.2,IF(#REF!="高所又は地下作業",0.1,IF(#REF!="錯綜場所作業",0.3,IF(#REF!="複雑な制約のある作業",0.4,IF(#REF!="単純な制約のある作業",0.2,0))))))</f>
        <v>#REF!</v>
      </c>
      <c r="M4937" s="260" t="e">
        <f t="shared" si="306"/>
        <v>#REF!</v>
      </c>
    </row>
    <row r="4938" spans="2:13" s="254" customFormat="1" ht="27.75" customHeight="1" x14ac:dyDescent="0.2">
      <c r="B4938" s="536" t="s">
        <v>261</v>
      </c>
      <c r="C4938" s="537"/>
      <c r="D4938" s="265"/>
      <c r="E4938" s="224" t="s">
        <v>247</v>
      </c>
      <c r="F4938" s="258" t="e">
        <f>IF(#REF!&gt;=1,IF(#REF!&gt;=1,#REF!),IF(#REF!&gt;=0,"",))</f>
        <v>#REF!</v>
      </c>
      <c r="G4938" s="241" t="e">
        <f>保全管理データ!N8529</f>
        <v>#REF!</v>
      </c>
      <c r="H4938" s="259" t="e">
        <f>IF(#REF!="無","",IF(#REF!="","",IF(#REF!="悪環境における作業",0.2,IF(#REF!="高所又は地下作業",0.1,IF(#REF!="錯綜場所作業",0.3,IF(#REF!="複雑な制約のある作業",0.4,IF(#REF!="単純な制約のある作業",0.2,0)))))))</f>
        <v>#REF!</v>
      </c>
      <c r="I4938" s="260" t="e">
        <f t="shared" si="305"/>
        <v>#REF!</v>
      </c>
      <c r="J4938" s="258" t="e">
        <f>IF(#REF!&gt;=1,IF(#REF!&gt;=1,#REF!),IF(#REF!&gt;=0,"",))</f>
        <v>#REF!</v>
      </c>
      <c r="K4938" s="241" t="e">
        <f>保全管理データ!N8556</f>
        <v>#REF!</v>
      </c>
      <c r="L4938" s="259" t="e">
        <f>IF(#REF!="","",IF(#REF!="悪環境における作業",0.2,IF(#REF!="高所又は地下作業",0.1,IF(#REF!="錯綜場所作業",0.3,IF(#REF!="複雑な制約のある作業",0.4,IF(#REF!="単純な制約のある作業",0.2,0))))))</f>
        <v>#REF!</v>
      </c>
      <c r="M4938" s="260" t="e">
        <f t="shared" si="306"/>
        <v>#REF!</v>
      </c>
    </row>
    <row r="4939" spans="2:13" s="254" customFormat="1" ht="27.75" customHeight="1" x14ac:dyDescent="0.2">
      <c r="B4939" s="536" t="s">
        <v>262</v>
      </c>
      <c r="C4939" s="537"/>
      <c r="D4939" s="265"/>
      <c r="E4939" s="224" t="s">
        <v>245</v>
      </c>
      <c r="F4939" s="258" t="e">
        <f>IF(#REF!&gt;=1,IF(#REF!&gt;=1,#REF!),IF(#REF!&gt;=0,"",))</f>
        <v>#REF!</v>
      </c>
      <c r="G4939" s="241" t="e">
        <f>保全管理データ!N8530</f>
        <v>#REF!</v>
      </c>
      <c r="H4939" s="259" t="e">
        <f>IF(#REF!="無","",IF(#REF!="","",IF(#REF!="悪環境における作業",0.2,IF(#REF!="高所又は地下作業",0.1,IF(#REF!="錯綜場所作業",0.3,IF(#REF!="複雑な制約のある作業",0.4,IF(#REF!="単純な制約のある作業",0.2,0)))))))</f>
        <v>#REF!</v>
      </c>
      <c r="I4939" s="260" t="e">
        <f t="shared" si="305"/>
        <v>#REF!</v>
      </c>
      <c r="J4939" s="258" t="e">
        <f>IF(#REF!&gt;=1,IF(#REF!&gt;=1,#REF!),IF(#REF!&gt;=0,"",))</f>
        <v>#REF!</v>
      </c>
      <c r="K4939" s="241" t="e">
        <f>保全管理データ!N8557</f>
        <v>#REF!</v>
      </c>
      <c r="L4939" s="259" t="e">
        <f>IF(#REF!="","",IF(#REF!="悪環境における作業",0.2,IF(#REF!="高所又は地下作業",0.1,IF(#REF!="錯綜場所作業",0.3,IF(#REF!="複雑な制約のある作業",0.4,IF(#REF!="単純な制約のある作業",0.2,0))))))</f>
        <v>#REF!</v>
      </c>
      <c r="M4939" s="260" t="e">
        <f t="shared" si="306"/>
        <v>#REF!</v>
      </c>
    </row>
    <row r="4940" spans="2:13" s="254" customFormat="1" ht="27.75" customHeight="1" x14ac:dyDescent="0.2">
      <c r="B4940" s="536" t="s">
        <v>263</v>
      </c>
      <c r="C4940" s="537"/>
      <c r="D4940" s="265"/>
      <c r="E4940" s="224" t="s">
        <v>245</v>
      </c>
      <c r="F4940" s="258" t="e">
        <f>IF(#REF!&gt;=1,IF(#REF!&gt;=1,#REF!),IF(#REF!&gt;=0,"",))</f>
        <v>#REF!</v>
      </c>
      <c r="G4940" s="241" t="e">
        <f>保全管理データ!N8531</f>
        <v>#REF!</v>
      </c>
      <c r="H4940" s="259" t="e">
        <f>IF(#REF!="無","",IF(#REF!="","",IF(#REF!="悪環境における作業",0.2,IF(#REF!="高所又は地下作業",0.1,IF(#REF!="錯綜場所作業",0.3,IF(#REF!="複雑な制約のある作業",0.4,IF(#REF!="単純な制約のある作業",0.2,0)))))))</f>
        <v>#REF!</v>
      </c>
      <c r="I4940" s="260" t="e">
        <f t="shared" si="305"/>
        <v>#REF!</v>
      </c>
      <c r="J4940" s="258" t="e">
        <f>IF(#REF!&gt;=1,IF(#REF!&gt;=1,#REF!),IF(#REF!&gt;=0,"",))</f>
        <v>#REF!</v>
      </c>
      <c r="K4940" s="241" t="e">
        <f>保全管理データ!N8558</f>
        <v>#REF!</v>
      </c>
      <c r="L4940" s="259" t="e">
        <f>IF(#REF!="","",IF(#REF!="悪環境における作業",0.2,IF(#REF!="高所又は地下作業",0.1,IF(#REF!="錯綜場所作業",0.3,IF(#REF!="複雑な制約のある作業",0.4,IF(#REF!="単純な制約のある作業",0.2,0))))))</f>
        <v>#REF!</v>
      </c>
      <c r="M4940" s="260" t="e">
        <f t="shared" si="306"/>
        <v>#REF!</v>
      </c>
    </row>
    <row r="4941" spans="2:13" s="254" customFormat="1" ht="27.75" customHeight="1" x14ac:dyDescent="0.2">
      <c r="B4941" s="536" t="s">
        <v>264</v>
      </c>
      <c r="C4941" s="537"/>
      <c r="D4941" s="265"/>
      <c r="E4941" s="224" t="s">
        <v>245</v>
      </c>
      <c r="F4941" s="258" t="e">
        <f>IF(#REF!&gt;=1,IF(#REF!&gt;=1,#REF!),IF(#REF!&gt;=0,"",))</f>
        <v>#REF!</v>
      </c>
      <c r="G4941" s="241" t="e">
        <f>保全管理データ!N8532</f>
        <v>#REF!</v>
      </c>
      <c r="H4941" s="259" t="e">
        <f>IF(#REF!="無","",IF(#REF!="","",IF(#REF!="悪環境における作業",0.2,IF(#REF!="高所又は地下作業",0.1,IF(#REF!="錯綜場所作業",0.3,IF(#REF!="複雑な制約のある作業",0.4,IF(#REF!="単純な制約のある作業",0.2,0)))))))</f>
        <v>#REF!</v>
      </c>
      <c r="I4941" s="260" t="e">
        <f t="shared" si="305"/>
        <v>#REF!</v>
      </c>
      <c r="J4941" s="258" t="e">
        <f>IF(#REF!&gt;=1,IF(#REF!&gt;=1,#REF!),IF(#REF!&gt;=0,"",))</f>
        <v>#REF!</v>
      </c>
      <c r="K4941" s="241" t="e">
        <f>保全管理データ!N8559</f>
        <v>#REF!</v>
      </c>
      <c r="L4941" s="259" t="e">
        <f>IF(#REF!="","",IF(#REF!="悪環境における作業",0.2,IF(#REF!="高所又は地下作業",0.1,IF(#REF!="錯綜場所作業",0.3,IF(#REF!="複雑な制約のある作業",0.4,IF(#REF!="単純な制約のある作業",0.2,0))))))</f>
        <v>#REF!</v>
      </c>
      <c r="M4941" s="260" t="e">
        <f t="shared" si="306"/>
        <v>#REF!</v>
      </c>
    </row>
    <row r="4942" spans="2:13" s="254" customFormat="1" ht="27.75" customHeight="1" x14ac:dyDescent="0.2">
      <c r="B4942" s="536" t="s">
        <v>265</v>
      </c>
      <c r="C4942" s="537"/>
      <c r="D4942" s="265"/>
      <c r="E4942" s="224" t="s">
        <v>245</v>
      </c>
      <c r="F4942" s="258" t="e">
        <f>IF(#REF!&gt;=1,IF(#REF!&gt;=1,#REF!),IF(#REF!&gt;=0,"",))</f>
        <v>#REF!</v>
      </c>
      <c r="G4942" s="241" t="e">
        <f>保全管理データ!N8533</f>
        <v>#REF!</v>
      </c>
      <c r="H4942" s="259" t="e">
        <f>IF(#REF!="無","",IF(#REF!="","",IF(#REF!="悪環境における作業",0.2,IF(#REF!="高所又は地下作業",0.1,IF(#REF!="錯綜場所作業",0.3,IF(#REF!="複雑な制約のある作業",0.4,IF(#REF!="単純な制約のある作業",0.2,0)))))))</f>
        <v>#REF!</v>
      </c>
      <c r="I4942" s="260" t="e">
        <f t="shared" si="305"/>
        <v>#REF!</v>
      </c>
      <c r="J4942" s="258" t="e">
        <f>IF(#REF!&gt;=1,IF(#REF!&gt;=1,#REF!),IF(#REF!&gt;=0,"",))</f>
        <v>#REF!</v>
      </c>
      <c r="K4942" s="241" t="e">
        <f>保全管理データ!N8560</f>
        <v>#REF!</v>
      </c>
      <c r="L4942" s="259" t="e">
        <f>IF(#REF!="","",IF(#REF!="悪環境における作業",0.2,IF(#REF!="高所又は地下作業",0.1,IF(#REF!="錯綜場所作業",0.3,IF(#REF!="複雑な制約のある作業",0.4,IF(#REF!="単純な制約のある作業",0.2,0))))))</f>
        <v>#REF!</v>
      </c>
      <c r="M4942" s="260" t="e">
        <f t="shared" si="306"/>
        <v>#REF!</v>
      </c>
    </row>
    <row r="4943" spans="2:13" s="254" customFormat="1" ht="27.75" customHeight="1" x14ac:dyDescent="0.2">
      <c r="B4943" s="536" t="s">
        <v>266</v>
      </c>
      <c r="C4943" s="537"/>
      <c r="D4943" s="265"/>
      <c r="E4943" s="224" t="s">
        <v>245</v>
      </c>
      <c r="F4943" s="258" t="e">
        <f>IF(#REF!&gt;=1,IF(#REF!&gt;=1,#REF!),IF(#REF!&gt;=0,"",))</f>
        <v>#REF!</v>
      </c>
      <c r="G4943" s="241" t="e">
        <f>保全管理データ!N8534</f>
        <v>#REF!</v>
      </c>
      <c r="H4943" s="259" t="e">
        <f>IF(#REF!="無","",IF(#REF!="","",IF(#REF!="悪環境における作業",0.2,IF(#REF!="高所又は地下作業",0.1,IF(#REF!="錯綜場所作業",0.3,IF(#REF!="複雑な制約のある作業",0.4,IF(#REF!="単純な制約のある作業",0.2,0)))))))</f>
        <v>#REF!</v>
      </c>
      <c r="I4943" s="260" t="e">
        <f t="shared" si="305"/>
        <v>#REF!</v>
      </c>
      <c r="J4943" s="258" t="e">
        <f>IF(#REF!&gt;=1,IF(#REF!&gt;=1,#REF!),IF(#REF!&gt;=0,"",))</f>
        <v>#REF!</v>
      </c>
      <c r="K4943" s="241" t="e">
        <f>保全管理データ!N8561</f>
        <v>#REF!</v>
      </c>
      <c r="L4943" s="259" t="e">
        <f>IF(#REF!="","",IF(#REF!="悪環境における作業",0.2,IF(#REF!="高所又は地下作業",0.1,IF(#REF!="錯綜場所作業",0.3,IF(#REF!="複雑な制約のある作業",0.4,IF(#REF!="単純な制約のある作業",0.2,0))))))</f>
        <v>#REF!</v>
      </c>
      <c r="M4943" s="260" t="e">
        <f t="shared" si="306"/>
        <v>#REF!</v>
      </c>
    </row>
    <row r="4944" spans="2:13" s="254" customFormat="1" ht="27.75" customHeight="1" x14ac:dyDescent="0.2">
      <c r="B4944" s="536" t="s">
        <v>81</v>
      </c>
      <c r="C4944" s="537"/>
      <c r="D4944" s="265"/>
      <c r="E4944" s="224" t="s">
        <v>245</v>
      </c>
      <c r="F4944" s="258" t="e">
        <f>IF(#REF!&gt;=1,IF(#REF!&gt;=1,#REF!),IF(#REF!&gt;=0,"",))</f>
        <v>#REF!</v>
      </c>
      <c r="G4944" s="241" t="e">
        <f>保全管理データ!N8535</f>
        <v>#REF!</v>
      </c>
      <c r="H4944" s="259" t="e">
        <f>IF(#REF!="無","",IF(#REF!="","",IF(#REF!="悪環境における作業",0.2,IF(#REF!="高所又は地下作業",0.1,IF(#REF!="錯綜場所作業",0.3,IF(#REF!="複雑な制約のある作業",0.4,IF(#REF!="単純な制約のある作業",0.2,0)))))))</f>
        <v>#REF!</v>
      </c>
      <c r="I4944" s="260" t="e">
        <f t="shared" si="305"/>
        <v>#REF!</v>
      </c>
      <c r="J4944" s="258" t="e">
        <f>IF(#REF!&gt;=1,IF(#REF!&gt;=1,#REF!),IF(#REF!&gt;=0,"",))</f>
        <v>#REF!</v>
      </c>
      <c r="K4944" s="241" t="e">
        <f>保全管理データ!N8562</f>
        <v>#REF!</v>
      </c>
      <c r="L4944" s="259" t="e">
        <f>IF(#REF!="","",IF(#REF!="悪環境における作業",0.2,IF(#REF!="高所又は地下作業",0.1,IF(#REF!="錯綜場所作業",0.3,IF(#REF!="複雑な制約のある作業",0.4,IF(#REF!="単純な制約のある作業",0.2,0))))))</f>
        <v>#REF!</v>
      </c>
      <c r="M4944" s="260" t="e">
        <f t="shared" si="306"/>
        <v>#REF!</v>
      </c>
    </row>
    <row r="4945" spans="2:13" s="254" customFormat="1" ht="27.75" customHeight="1" x14ac:dyDescent="0.2">
      <c r="B4945" s="536" t="s">
        <v>267</v>
      </c>
      <c r="C4945" s="537"/>
      <c r="D4945" s="265"/>
      <c r="E4945" s="224" t="s">
        <v>247</v>
      </c>
      <c r="F4945" s="258" t="e">
        <f>IF(#REF!&gt;=1,IF(#REF!&gt;=1,#REF!),IF(#REF!&gt;=0,"",))</f>
        <v>#REF!</v>
      </c>
      <c r="G4945" s="241" t="e">
        <f>保全管理データ!N8536</f>
        <v>#REF!</v>
      </c>
      <c r="H4945" s="259" t="e">
        <f>IF(#REF!="無","",IF(#REF!="","",IF(#REF!="悪環境における作業",0.2,IF(#REF!="高所又は地下作業",0.1,IF(#REF!="錯綜場所作業",0.3,IF(#REF!="複雑な制約のある作業",0.4,IF(#REF!="単純な制約のある作業",0.2,0)))))))</f>
        <v>#REF!</v>
      </c>
      <c r="I4945" s="260" t="e">
        <f t="shared" si="305"/>
        <v>#REF!</v>
      </c>
      <c r="J4945" s="258" t="e">
        <f>IF(#REF!&gt;=1,IF(#REF!&gt;=1,#REF!),IF(#REF!&gt;=0,"",))</f>
        <v>#REF!</v>
      </c>
      <c r="K4945" s="241" t="e">
        <f>保全管理データ!N8563</f>
        <v>#REF!</v>
      </c>
      <c r="L4945" s="259" t="e">
        <f>IF(#REF!="","",IF(#REF!="悪環境における作業",0.2,IF(#REF!="高所又は地下作業",0.1,IF(#REF!="錯綜場所作業",0.3,IF(#REF!="複雑な制約のある作業",0.4,IF(#REF!="単純な制約のある作業",0.2,0))))))</f>
        <v>#REF!</v>
      </c>
      <c r="M4945" s="260" t="e">
        <f t="shared" si="306"/>
        <v>#REF!</v>
      </c>
    </row>
    <row r="4946" spans="2:13" s="254" customFormat="1" ht="27.75" customHeight="1" x14ac:dyDescent="0.2">
      <c r="B4946" s="536" t="s">
        <v>268</v>
      </c>
      <c r="C4946" s="537"/>
      <c r="D4946" s="265"/>
      <c r="E4946" s="224" t="s">
        <v>246</v>
      </c>
      <c r="F4946" s="258" t="e">
        <f>IF(#REF!&gt;=1,IF(#REF!&gt;=1,#REF!),IF(#REF!&gt;=0,"",))</f>
        <v>#REF!</v>
      </c>
      <c r="G4946" s="241" t="e">
        <f>保全管理データ!N8537</f>
        <v>#REF!</v>
      </c>
      <c r="H4946" s="259" t="e">
        <f>IF(#REF!="無","",IF(#REF!="","",IF(#REF!="悪環境における作業",0.2,IF(#REF!="高所又は地下作業",0.1,IF(#REF!="錯綜場所作業",0.3,IF(#REF!="複雑な制約のある作業",0.4,IF(#REF!="単純な制約のある作業",0.2,0)))))))</f>
        <v>#REF!</v>
      </c>
      <c r="I4946" s="260" t="e">
        <f t="shared" si="305"/>
        <v>#REF!</v>
      </c>
      <c r="J4946" s="258" t="e">
        <f>IF(#REF!&gt;=1,IF(#REF!&gt;=1,#REF!),IF(#REF!&gt;=0,"",))</f>
        <v>#REF!</v>
      </c>
      <c r="K4946" s="241" t="e">
        <f>保全管理データ!N8564</f>
        <v>#REF!</v>
      </c>
      <c r="L4946" s="259" t="e">
        <f>IF(#REF!="","",IF(#REF!="悪環境における作業",0.2,IF(#REF!="高所又は地下作業",0.1,IF(#REF!="錯綜場所作業",0.3,IF(#REF!="複雑な制約のある作業",0.4,IF(#REF!="単純な制約のある作業",0.2,0))))))</f>
        <v>#REF!</v>
      </c>
      <c r="M4946" s="260" t="e">
        <f t="shared" si="306"/>
        <v>#REF!</v>
      </c>
    </row>
    <row r="4947" spans="2:13" s="254" customFormat="1" ht="27.75" customHeight="1" thickBot="1" x14ac:dyDescent="0.25">
      <c r="B4947" s="538" t="s">
        <v>269</v>
      </c>
      <c r="C4947" s="539"/>
      <c r="D4947" s="266"/>
      <c r="E4947" s="252" t="s">
        <v>245</v>
      </c>
      <c r="F4947" s="261" t="e">
        <f>IF(#REF!&gt;=1,IF(#REF!&gt;=1,#REF!),IF(#REF!&gt;=0,"",))</f>
        <v>#REF!</v>
      </c>
      <c r="G4947" s="245" t="e">
        <f>保全管理データ!N8538</f>
        <v>#REF!</v>
      </c>
      <c r="H4947" s="259" t="e">
        <f>IF(#REF!="無","",IF(#REF!="","",IF(#REF!="悪環境における作業",0.2,IF(#REF!="高所又は地下作業",0.1,IF(#REF!="錯綜場所作業",0.3,IF(#REF!="複雑な制約のある作業",0.4,IF(#REF!="単純な制約のある作業",0.2,0)))))))</f>
        <v>#REF!</v>
      </c>
      <c r="I4947" s="260" t="e">
        <f t="shared" si="305"/>
        <v>#REF!</v>
      </c>
      <c r="J4947" s="261" t="e">
        <f>IF(#REF!&gt;=1,IF(#REF!&gt;=1,#REF!),IF(#REF!&gt;=0,"",))</f>
        <v>#REF!</v>
      </c>
      <c r="K4947" s="245" t="e">
        <f>保全管理データ!N8565</f>
        <v>#REF!</v>
      </c>
      <c r="L4947" s="262" t="e">
        <f>IF(#REF!="","",IF(#REF!="悪環境における作業",0.2,IF(#REF!="高所又は地下作業",0.1,IF(#REF!="錯綜場所作業",0.3,IF(#REF!="複雑な制約のある作業",0.4,IF(#REF!="単純な制約のある作業",0.2,0))))))</f>
        <v>#REF!</v>
      </c>
      <c r="M4947" s="260" t="e">
        <f t="shared" si="306"/>
        <v>#REF!</v>
      </c>
    </row>
    <row r="4948" spans="2:13" s="254" customFormat="1" ht="27.75" customHeight="1" thickBot="1" x14ac:dyDescent="0.25">
      <c r="B4948" s="532" t="s">
        <v>190</v>
      </c>
      <c r="C4948" s="532"/>
      <c r="D4948" s="532"/>
      <c r="E4948" s="532"/>
      <c r="F4948" s="533" t="e">
        <f>SUM(I4924:I4947)</f>
        <v>#REF!</v>
      </c>
      <c r="G4948" s="534"/>
      <c r="H4948" s="534"/>
      <c r="I4948" s="535"/>
      <c r="J4948" s="533" t="e">
        <f>IF(SUM(J4924:J4947)=0,"0.00",SUM(M4924:M4947))</f>
        <v>#REF!</v>
      </c>
      <c r="K4948" s="534"/>
      <c r="L4948" s="534"/>
      <c r="M4948" s="535"/>
    </row>
    <row r="4949" spans="2:13" s="254" customFormat="1" ht="27.75" customHeight="1" thickBot="1" x14ac:dyDescent="0.25">
      <c r="B4949" s="532" t="s">
        <v>97</v>
      </c>
      <c r="C4949" s="532"/>
      <c r="D4949" s="532"/>
      <c r="E4949" s="532"/>
      <c r="F4949" s="533" t="e">
        <f>IF(#REF!="５年以下","0",IF(#REF!="５年～１０年",0.1,IF(#REF!="１０年以上",0.15)))</f>
        <v>#REF!</v>
      </c>
      <c r="G4949" s="534"/>
      <c r="H4949" s="534"/>
      <c r="I4949" s="534"/>
      <c r="J4949" s="534"/>
      <c r="K4949" s="534"/>
      <c r="L4949" s="534"/>
      <c r="M4949" s="535"/>
    </row>
    <row r="4950" spans="2:13" s="254" customFormat="1" ht="27.75" customHeight="1" thickBot="1" x14ac:dyDescent="0.25">
      <c r="B4950" s="533" t="s">
        <v>273</v>
      </c>
      <c r="C4950" s="534"/>
      <c r="D4950" s="534"/>
      <c r="E4950" s="535"/>
      <c r="F4950" s="533" t="e">
        <f>F4948*(1+F4949)</f>
        <v>#REF!</v>
      </c>
      <c r="G4950" s="534"/>
      <c r="H4950" s="534"/>
      <c r="I4950" s="534"/>
      <c r="J4950" s="533" t="e">
        <f>J4948*(1+F4949)</f>
        <v>#REF!</v>
      </c>
      <c r="K4950" s="534"/>
      <c r="L4950" s="534"/>
      <c r="M4950" s="535"/>
    </row>
    <row r="4951" spans="2:13" s="254" customFormat="1" ht="27.75" customHeight="1" thickBot="1" x14ac:dyDescent="0.25">
      <c r="B4951" s="532" t="s">
        <v>191</v>
      </c>
      <c r="C4951" s="532"/>
      <c r="D4951" s="532"/>
      <c r="E4951" s="532"/>
      <c r="F4951" s="533" t="e">
        <f>#REF!*(#REF!*#REF!+#REF!*#REF!)</f>
        <v>#REF!</v>
      </c>
      <c r="G4951" s="534"/>
      <c r="H4951" s="535"/>
      <c r="I4951" s="532" t="e">
        <f>#REF!</f>
        <v>#REF!</v>
      </c>
      <c r="J4951" s="533"/>
      <c r="K4951" s="263" t="s">
        <v>230</v>
      </c>
      <c r="L4951" s="535" t="e">
        <f>B4922</f>
        <v>#REF!</v>
      </c>
      <c r="M4951" s="532"/>
    </row>
    <row r="4952" spans="2:13" s="254" customFormat="1" ht="45" customHeight="1" thickBot="1" x14ac:dyDescent="0.25">
      <c r="B4952" s="253"/>
      <c r="C4952" s="253"/>
      <c r="D4952" s="253"/>
      <c r="E4952" s="253"/>
      <c r="F4952" s="253"/>
      <c r="G4952" s="253"/>
      <c r="H4952" s="253"/>
      <c r="I4952" s="253"/>
      <c r="J4952" s="253"/>
      <c r="K4952" s="253"/>
      <c r="L4952" s="253"/>
      <c r="M4952" s="253"/>
    </row>
    <row r="4953" spans="2:13" s="254" customFormat="1" ht="27.75" customHeight="1" thickBot="1" x14ac:dyDescent="0.25">
      <c r="B4953" s="542" t="s">
        <v>128</v>
      </c>
      <c r="C4953" s="543"/>
      <c r="D4953" s="543"/>
      <c r="E4953" s="544"/>
      <c r="F4953" s="253"/>
      <c r="G4953" s="253"/>
      <c r="H4953" s="253"/>
      <c r="I4953" s="253"/>
      <c r="J4953" s="253"/>
      <c r="K4953" s="253"/>
      <c r="L4953" s="253"/>
      <c r="M4953" s="253"/>
    </row>
    <row r="4954" spans="2:13" s="254" customFormat="1" ht="27.75" customHeight="1" x14ac:dyDescent="0.2">
      <c r="B4954" s="545" t="e">
        <f>#REF!</f>
        <v>#REF!</v>
      </c>
      <c r="C4954" s="546"/>
      <c r="D4954" s="547"/>
      <c r="E4954" s="548"/>
      <c r="F4954" s="552" t="s">
        <v>240</v>
      </c>
      <c r="G4954" s="553"/>
      <c r="H4954" s="553"/>
      <c r="I4954" s="554"/>
      <c r="J4954" s="552" t="s">
        <v>239</v>
      </c>
      <c r="K4954" s="553"/>
      <c r="L4954" s="553"/>
      <c r="M4954" s="554"/>
    </row>
    <row r="4955" spans="2:13" s="254" customFormat="1" ht="27.75" customHeight="1" thickBot="1" x14ac:dyDescent="0.25">
      <c r="B4955" s="549"/>
      <c r="C4955" s="550"/>
      <c r="D4955" s="550"/>
      <c r="E4955" s="551"/>
      <c r="F4955" s="255" t="s">
        <v>149</v>
      </c>
      <c r="G4955" s="256" t="s">
        <v>151</v>
      </c>
      <c r="H4955" s="256" t="s">
        <v>96</v>
      </c>
      <c r="I4955" s="257" t="s">
        <v>150</v>
      </c>
      <c r="J4955" s="255" t="s">
        <v>149</v>
      </c>
      <c r="K4955" s="256" t="s">
        <v>151</v>
      </c>
      <c r="L4955" s="256" t="s">
        <v>96</v>
      </c>
      <c r="M4955" s="257" t="s">
        <v>150</v>
      </c>
    </row>
    <row r="4956" spans="2:13" s="254" customFormat="1" ht="27.75" customHeight="1" thickTop="1" x14ac:dyDescent="0.2">
      <c r="B4956" s="540" t="s">
        <v>241</v>
      </c>
      <c r="C4956" s="541"/>
      <c r="D4956" s="264"/>
      <c r="E4956" s="237" t="s">
        <v>242</v>
      </c>
      <c r="F4956" s="258" t="e">
        <f>IF(#REF!&gt;=1,IF(#REF!&gt;=1,#REF!),IF(#REF!&gt;=0,"",))</f>
        <v>#REF!</v>
      </c>
      <c r="G4956" s="241" t="e">
        <f>保全管理データ!N8571</f>
        <v>#REF!</v>
      </c>
      <c r="H4956" s="259" t="e">
        <f>IF(#REF!="無","",IF(#REF!="","",IF(#REF!="悪環境における作業",0.2,IF(#REF!="高所又は地下作業",0.1,IF(#REF!="錯綜場所作業",0.3,IF(#REF!="複雑な制約のある作業",0.4,IF(#REF!="単純な制約のある作業",0.2,0)))))))</f>
        <v>#REF!</v>
      </c>
      <c r="I4956" s="260" t="e">
        <f>IF(F4956="","",F4956*G4956*(1+IF(H4956="",0,H4956)))</f>
        <v>#REF!</v>
      </c>
      <c r="J4956" s="258" t="e">
        <f>IF(#REF!&gt;=1,IF(#REF!&gt;=1,#REF!),IF(#REF!&gt;=0,"",))</f>
        <v>#REF!</v>
      </c>
      <c r="K4956" s="241" t="e">
        <f>保全管理データ!N8598</f>
        <v>#REF!</v>
      </c>
      <c r="L4956" s="259" t="e">
        <f>IF(#REF!="","",IF(#REF!="悪環境における作業",0.2,IF(#REF!="高所又は地下作業",0.1,IF(#REF!="錯綜場所作業",0.3,IF(#REF!="複雑な制約のある作業",0.4,IF(#REF!="単純な制約のある作業",0.2,0))))))</f>
        <v>#REF!</v>
      </c>
      <c r="M4956" s="260" t="e">
        <f>IF(J4956="","",J4956*K4956*(1+IF(L4956="",0,L4956)))</f>
        <v>#REF!</v>
      </c>
    </row>
    <row r="4957" spans="2:13" s="254" customFormat="1" ht="27.75" customHeight="1" x14ac:dyDescent="0.2">
      <c r="B4957" s="536" t="s">
        <v>243</v>
      </c>
      <c r="C4957" s="537"/>
      <c r="D4957" s="265"/>
      <c r="E4957" s="224" t="s">
        <v>242</v>
      </c>
      <c r="F4957" s="258" t="e">
        <f>IF(#REF!&gt;=1,IF(#REF!&gt;=1,#REF!),IF(#REF!&gt;=0,"",))</f>
        <v>#REF!</v>
      </c>
      <c r="G4957" s="241" t="e">
        <f>保全管理データ!N8572</f>
        <v>#REF!</v>
      </c>
      <c r="H4957" s="259" t="e">
        <f>IF(#REF!="無","",IF(#REF!="","",IF(#REF!="悪環境における作業",0.2,IF(#REF!="高所又は地下作業",0.1,IF(#REF!="錯綜場所作業",0.3,IF(#REF!="複雑な制約のある作業",0.4,IF(#REF!="単純な制約のある作業",0.2,0)))))))</f>
        <v>#REF!</v>
      </c>
      <c r="I4957" s="260" t="e">
        <f t="shared" ref="I4957:I4979" si="307">IF(F4957="","",F4957*G4957*(1+IF(H4957="",0,H4957)))</f>
        <v>#REF!</v>
      </c>
      <c r="J4957" s="258" t="e">
        <f>IF(#REF!&gt;=1,IF(#REF!&gt;=1,#REF!),IF(#REF!&gt;=0,"",))</f>
        <v>#REF!</v>
      </c>
      <c r="K4957" s="241" t="e">
        <f>保全管理データ!N8599</f>
        <v>#REF!</v>
      </c>
      <c r="L4957" s="259" t="e">
        <f>IF(#REF!="","",IF(#REF!="悪環境における作業",0.2,IF(#REF!="高所又は地下作業",0.1,IF(#REF!="錯綜場所作業",0.3,IF(#REF!="複雑な制約のある作業",0.4,IF(#REF!="単純な制約のある作業",0.2,0))))))</f>
        <v>#REF!</v>
      </c>
      <c r="M4957" s="260" t="e">
        <f t="shared" ref="M4957:M4979" si="308">IF(J4957="","",J4957*K4957*(1+IF(L4957="",0,L4957)))</f>
        <v>#REF!</v>
      </c>
    </row>
    <row r="4958" spans="2:13" s="254" customFormat="1" ht="27.75" customHeight="1" x14ac:dyDescent="0.2">
      <c r="B4958" s="536" t="s">
        <v>249</v>
      </c>
      <c r="C4958" s="537"/>
      <c r="D4958" s="265"/>
      <c r="E4958" s="224" t="s">
        <v>244</v>
      </c>
      <c r="F4958" s="258" t="e">
        <f>IF(#REF!&gt;=1,IF(#REF!&gt;=1,#REF!),IF(#REF!&gt;=0,"",))</f>
        <v>#REF!</v>
      </c>
      <c r="G4958" s="241" t="e">
        <f>保全管理データ!N8573</f>
        <v>#REF!</v>
      </c>
      <c r="H4958" s="259" t="e">
        <f>IF(#REF!="無","",IF(#REF!="","",IF(#REF!="悪環境における作業",0.2,IF(#REF!="高所又は地下作業",0.1,IF(#REF!="錯綜場所作業",0.3,IF(#REF!="複雑な制約のある作業",0.4,IF(#REF!="単純な制約のある作業",0.2,0)))))))</f>
        <v>#REF!</v>
      </c>
      <c r="I4958" s="260" t="e">
        <f t="shared" si="307"/>
        <v>#REF!</v>
      </c>
      <c r="J4958" s="258" t="e">
        <f>IF(#REF!&gt;=1,IF(#REF!&gt;=1,#REF!),IF(#REF!&gt;=0,"",))</f>
        <v>#REF!</v>
      </c>
      <c r="K4958" s="241" t="e">
        <f>保全管理データ!N8600</f>
        <v>#REF!</v>
      </c>
      <c r="L4958" s="259" t="e">
        <f>IF(#REF!="","",IF(#REF!="悪環境における作業",0.2,IF(#REF!="高所又は地下作業",0.1,IF(#REF!="錯綜場所作業",0.3,IF(#REF!="複雑な制約のある作業",0.4,IF(#REF!="単純な制約のある作業",0.2,0))))))</f>
        <v>#REF!</v>
      </c>
      <c r="M4958" s="260" t="e">
        <f t="shared" si="308"/>
        <v>#REF!</v>
      </c>
    </row>
    <row r="4959" spans="2:13" s="254" customFormat="1" ht="27.75" customHeight="1" x14ac:dyDescent="0.2">
      <c r="B4959" s="536" t="s">
        <v>250</v>
      </c>
      <c r="C4959" s="537"/>
      <c r="D4959" s="265"/>
      <c r="E4959" s="224" t="s">
        <v>244</v>
      </c>
      <c r="F4959" s="258" t="e">
        <f>IF(#REF!&gt;=1,IF(#REF!&gt;=1,#REF!),IF(#REF!&gt;=0,"",))</f>
        <v>#REF!</v>
      </c>
      <c r="G4959" s="241" t="e">
        <f>保全管理データ!N8574</f>
        <v>#REF!</v>
      </c>
      <c r="H4959" s="259" t="e">
        <f>IF(#REF!="無","",IF(#REF!="","",IF(#REF!="悪環境における作業",0.2,IF(#REF!="高所又は地下作業",0.1,IF(#REF!="錯綜場所作業",0.3,IF(#REF!="複雑な制約のある作業",0.4,IF(#REF!="単純な制約のある作業",0.2,0)))))))</f>
        <v>#REF!</v>
      </c>
      <c r="I4959" s="260" t="e">
        <f t="shared" si="307"/>
        <v>#REF!</v>
      </c>
      <c r="J4959" s="258" t="e">
        <f>IF(#REF!&gt;=1,IF(#REF!&gt;=1,#REF!),IF(#REF!&gt;=0,"",))</f>
        <v>#REF!</v>
      </c>
      <c r="K4959" s="241" t="e">
        <f>保全管理データ!N8601</f>
        <v>#REF!</v>
      </c>
      <c r="L4959" s="259" t="e">
        <f>IF(#REF!="","",IF(#REF!="悪環境における作業",0.2,IF(#REF!="高所又は地下作業",0.1,IF(#REF!="錯綜場所作業",0.3,IF(#REF!="複雑な制約のある作業",0.4,IF(#REF!="単純な制約のある作業",0.2,0))))))</f>
        <v>#REF!</v>
      </c>
      <c r="M4959" s="260" t="e">
        <f t="shared" si="308"/>
        <v>#REF!</v>
      </c>
    </row>
    <row r="4960" spans="2:13" s="254" customFormat="1" ht="27.75" customHeight="1" x14ac:dyDescent="0.2">
      <c r="B4960" s="536" t="s">
        <v>251</v>
      </c>
      <c r="C4960" s="537"/>
      <c r="D4960" s="265"/>
      <c r="E4960" s="224" t="s">
        <v>242</v>
      </c>
      <c r="F4960" s="258" t="e">
        <f>IF(#REF!&gt;=1,IF(#REF!&gt;=1,#REF!),IF(#REF!&gt;=0,"",))</f>
        <v>#REF!</v>
      </c>
      <c r="G4960" s="241" t="e">
        <f>保全管理データ!N8575</f>
        <v>#REF!</v>
      </c>
      <c r="H4960" s="259" t="e">
        <f>IF(#REF!="無","",IF(#REF!="","",IF(#REF!="悪環境における作業",0.2,IF(#REF!="高所又は地下作業",0.1,IF(#REF!="錯綜場所作業",0.3,IF(#REF!="複雑な制約のある作業",0.4,IF(#REF!="単純な制約のある作業",0.2,0)))))))</f>
        <v>#REF!</v>
      </c>
      <c r="I4960" s="260" t="e">
        <f t="shared" si="307"/>
        <v>#REF!</v>
      </c>
      <c r="J4960" s="258" t="e">
        <f>IF(#REF!&gt;=1,IF(#REF!&gt;=1,#REF!),IF(#REF!&gt;=0,"",))</f>
        <v>#REF!</v>
      </c>
      <c r="K4960" s="241" t="e">
        <f>保全管理データ!N8602</f>
        <v>#REF!</v>
      </c>
      <c r="L4960" s="259" t="e">
        <f>IF(#REF!="","",IF(#REF!="悪環境における作業",0.2,IF(#REF!="高所又は地下作業",0.1,IF(#REF!="錯綜場所作業",0.3,IF(#REF!="複雑な制約のある作業",0.4,IF(#REF!="単純な制約のある作業",0.2,0))))))</f>
        <v>#REF!</v>
      </c>
      <c r="M4960" s="260" t="e">
        <f t="shared" si="308"/>
        <v>#REF!</v>
      </c>
    </row>
    <row r="4961" spans="2:13" s="254" customFormat="1" ht="27.75" customHeight="1" x14ac:dyDescent="0.2">
      <c r="B4961" s="536" t="s">
        <v>252</v>
      </c>
      <c r="C4961" s="537"/>
      <c r="D4961" s="265"/>
      <c r="E4961" s="224" t="s">
        <v>244</v>
      </c>
      <c r="F4961" s="258" t="e">
        <f>IF(#REF!&gt;=1,IF(#REF!&gt;=1,#REF!),IF(#REF!&gt;=0,"",))</f>
        <v>#REF!</v>
      </c>
      <c r="G4961" s="241" t="e">
        <f>保全管理データ!N8576</f>
        <v>#REF!</v>
      </c>
      <c r="H4961" s="259" t="e">
        <f>IF(#REF!="無","",IF(#REF!="","",IF(#REF!="悪環境における作業",0.2,IF(#REF!="高所又は地下作業",0.1,IF(#REF!="錯綜場所作業",0.3,IF(#REF!="複雑な制約のある作業",0.4,IF(#REF!="単純な制約のある作業",0.2,0)))))))</f>
        <v>#REF!</v>
      </c>
      <c r="I4961" s="260" t="e">
        <f t="shared" si="307"/>
        <v>#REF!</v>
      </c>
      <c r="J4961" s="258" t="e">
        <f>IF(#REF!&gt;=1,IF(#REF!&gt;=1,#REF!),IF(#REF!&gt;=0,"",))</f>
        <v>#REF!</v>
      </c>
      <c r="K4961" s="241" t="e">
        <f>保全管理データ!N8603</f>
        <v>#REF!</v>
      </c>
      <c r="L4961" s="259" t="e">
        <f>IF(#REF!="","",IF(#REF!="悪環境における作業",0.2,IF(#REF!="高所又は地下作業",0.1,IF(#REF!="錯綜場所作業",0.3,IF(#REF!="複雑な制約のある作業",0.4,IF(#REF!="単純な制約のある作業",0.2,0))))))</f>
        <v>#REF!</v>
      </c>
      <c r="M4961" s="260" t="e">
        <f t="shared" si="308"/>
        <v>#REF!</v>
      </c>
    </row>
    <row r="4962" spans="2:13" s="254" customFormat="1" ht="27.75" customHeight="1" x14ac:dyDescent="0.2">
      <c r="B4962" s="536" t="s">
        <v>253</v>
      </c>
      <c r="C4962" s="537"/>
      <c r="D4962" s="265"/>
      <c r="E4962" s="224" t="s">
        <v>242</v>
      </c>
      <c r="F4962" s="258" t="e">
        <f>IF(#REF!&gt;=1,IF(#REF!&gt;=1,#REF!),IF(#REF!&gt;=0,"",))</f>
        <v>#REF!</v>
      </c>
      <c r="G4962" s="241" t="e">
        <f>保全管理データ!N8577</f>
        <v>#REF!</v>
      </c>
      <c r="H4962" s="259" t="e">
        <f>IF(#REF!="無","",IF(#REF!="","",IF(#REF!="悪環境における作業",0.2,IF(#REF!="高所又は地下作業",0.1,IF(#REF!="錯綜場所作業",0.3,IF(#REF!="複雑な制約のある作業",0.4,IF(#REF!="単純な制約のある作業",0.2,0)))))))</f>
        <v>#REF!</v>
      </c>
      <c r="I4962" s="260" t="e">
        <f t="shared" si="307"/>
        <v>#REF!</v>
      </c>
      <c r="J4962" s="258" t="e">
        <f>IF(#REF!&gt;=1,IF(#REF!&gt;=1,#REF!),IF(#REF!&gt;=0,"",))</f>
        <v>#REF!</v>
      </c>
      <c r="K4962" s="241" t="e">
        <f>保全管理データ!N8604</f>
        <v>#REF!</v>
      </c>
      <c r="L4962" s="259" t="e">
        <f>IF(#REF!="","",IF(#REF!="悪環境における作業",0.2,IF(#REF!="高所又は地下作業",0.1,IF(#REF!="錯綜場所作業",0.3,IF(#REF!="複雑な制約のある作業",0.4,IF(#REF!="単純な制約のある作業",0.2,0))))))</f>
        <v>#REF!</v>
      </c>
      <c r="M4962" s="260" t="e">
        <f t="shared" si="308"/>
        <v>#REF!</v>
      </c>
    </row>
    <row r="4963" spans="2:13" s="254" customFormat="1" ht="27.75" customHeight="1" x14ac:dyDescent="0.2">
      <c r="B4963" s="536" t="s">
        <v>254</v>
      </c>
      <c r="C4963" s="537"/>
      <c r="D4963" s="265"/>
      <c r="E4963" s="224" t="s">
        <v>242</v>
      </c>
      <c r="F4963" s="258" t="e">
        <f>IF(#REF!&gt;=1,IF(#REF!&gt;=1,#REF!),IF(#REF!&gt;=0,"",))</f>
        <v>#REF!</v>
      </c>
      <c r="G4963" s="241" t="e">
        <f>保全管理データ!N8578</f>
        <v>#REF!</v>
      </c>
      <c r="H4963" s="259" t="e">
        <f>IF(#REF!="無","",IF(#REF!="","",IF(#REF!="悪環境における作業",0.2,IF(#REF!="高所又は地下作業",0.1,IF(#REF!="錯綜場所作業",0.3,IF(#REF!="複雑な制約のある作業",0.4,IF(#REF!="単純な制約のある作業",0.2,0)))))))</f>
        <v>#REF!</v>
      </c>
      <c r="I4963" s="260" t="e">
        <f t="shared" si="307"/>
        <v>#REF!</v>
      </c>
      <c r="J4963" s="258" t="e">
        <f>IF(#REF!&gt;=1,IF(#REF!&gt;=1,#REF!),IF(#REF!&gt;=0,"",))</f>
        <v>#REF!</v>
      </c>
      <c r="K4963" s="241" t="e">
        <f>保全管理データ!N8605</f>
        <v>#REF!</v>
      </c>
      <c r="L4963" s="259" t="e">
        <f>IF(#REF!="","",IF(#REF!="悪環境における作業",0.2,IF(#REF!="高所又は地下作業",0.1,IF(#REF!="錯綜場所作業",0.3,IF(#REF!="複雑な制約のある作業",0.4,IF(#REF!="単純な制約のある作業",0.2,0))))))</f>
        <v>#REF!</v>
      </c>
      <c r="M4963" s="260" t="e">
        <f t="shared" si="308"/>
        <v>#REF!</v>
      </c>
    </row>
    <row r="4964" spans="2:13" s="254" customFormat="1" ht="27.75" customHeight="1" x14ac:dyDescent="0.2">
      <c r="B4964" s="536" t="s">
        <v>255</v>
      </c>
      <c r="C4964" s="537"/>
      <c r="D4964" s="265"/>
      <c r="E4964" s="224" t="s">
        <v>245</v>
      </c>
      <c r="F4964" s="258" t="e">
        <f>IF(#REF!&gt;=1,IF(#REF!&gt;=1,#REF!),IF(#REF!&gt;=0,"",))</f>
        <v>#REF!</v>
      </c>
      <c r="G4964" s="241" t="e">
        <f>保全管理データ!N8579</f>
        <v>#REF!</v>
      </c>
      <c r="H4964" s="259" t="e">
        <f>IF(#REF!="無","",IF(#REF!="","",IF(#REF!="悪環境における作業",0.2,IF(#REF!="高所又は地下作業",0.1,IF(#REF!="錯綜場所作業",0.3,IF(#REF!="複雑な制約のある作業",0.4,IF(#REF!="単純な制約のある作業",0.2,0)))))))</f>
        <v>#REF!</v>
      </c>
      <c r="I4964" s="260" t="e">
        <f t="shared" si="307"/>
        <v>#REF!</v>
      </c>
      <c r="J4964" s="258" t="e">
        <f>IF(#REF!&gt;=1,IF(#REF!&gt;=1,#REF!),IF(#REF!&gt;=0,"",))</f>
        <v>#REF!</v>
      </c>
      <c r="K4964" s="241" t="e">
        <f>保全管理データ!N8606</f>
        <v>#REF!</v>
      </c>
      <c r="L4964" s="259" t="e">
        <f>IF(#REF!="","",IF(#REF!="悪環境における作業",0.2,IF(#REF!="高所又は地下作業",0.1,IF(#REF!="錯綜場所作業",0.3,IF(#REF!="複雑な制約のある作業",0.4,IF(#REF!="単純な制約のある作業",0.2,0))))))</f>
        <v>#REF!</v>
      </c>
      <c r="M4964" s="260" t="e">
        <f t="shared" si="308"/>
        <v>#REF!</v>
      </c>
    </row>
    <row r="4965" spans="2:13" s="254" customFormat="1" ht="27.75" customHeight="1" x14ac:dyDescent="0.2">
      <c r="B4965" s="536" t="s">
        <v>256</v>
      </c>
      <c r="C4965" s="537"/>
      <c r="D4965" s="265"/>
      <c r="E4965" s="224" t="s">
        <v>242</v>
      </c>
      <c r="F4965" s="258" t="e">
        <f>IF(#REF!&gt;=1,IF(#REF!&gt;=1,#REF!),IF(#REF!&gt;=0,"",))</f>
        <v>#REF!</v>
      </c>
      <c r="G4965" s="241" t="e">
        <f>保全管理データ!N8580</f>
        <v>#REF!</v>
      </c>
      <c r="H4965" s="259" t="e">
        <f>IF(#REF!="無","",IF(#REF!="","",IF(#REF!="悪環境における作業",0.2,IF(#REF!="高所又は地下作業",0.1,IF(#REF!="錯綜場所作業",0.3,IF(#REF!="複雑な制約のある作業",0.4,IF(#REF!="単純な制約のある作業",0.2,0)))))))</f>
        <v>#REF!</v>
      </c>
      <c r="I4965" s="260" t="e">
        <f t="shared" si="307"/>
        <v>#REF!</v>
      </c>
      <c r="J4965" s="258" t="e">
        <f>IF(#REF!&gt;=1,IF(#REF!&gt;=1,#REF!),IF(#REF!&gt;=0,"",))</f>
        <v>#REF!</v>
      </c>
      <c r="K4965" s="241" t="e">
        <f>保全管理データ!N8607</f>
        <v>#REF!</v>
      </c>
      <c r="L4965" s="259" t="e">
        <f>IF(#REF!="","",IF(#REF!="悪環境における作業",0.2,IF(#REF!="高所又は地下作業",0.1,IF(#REF!="錯綜場所作業",0.3,IF(#REF!="複雑な制約のある作業",0.4,IF(#REF!="単純な制約のある作業",0.2,0))))))</f>
        <v>#REF!</v>
      </c>
      <c r="M4965" s="260" t="e">
        <f t="shared" si="308"/>
        <v>#REF!</v>
      </c>
    </row>
    <row r="4966" spans="2:13" s="254" customFormat="1" ht="27.75" customHeight="1" x14ac:dyDescent="0.2">
      <c r="B4966" s="536" t="s">
        <v>257</v>
      </c>
      <c r="C4966" s="537"/>
      <c r="D4966" s="265"/>
      <c r="E4966" s="224" t="s">
        <v>245</v>
      </c>
      <c r="F4966" s="258" t="e">
        <f>IF(#REF!&gt;=1,IF(#REF!&gt;=1,#REF!),IF(#REF!&gt;=0,"",))</f>
        <v>#REF!</v>
      </c>
      <c r="G4966" s="241" t="e">
        <f>保全管理データ!N8581</f>
        <v>#REF!</v>
      </c>
      <c r="H4966" s="259" t="e">
        <f>IF(#REF!="無","",IF(#REF!="","",IF(#REF!="悪環境における作業",0.2,IF(#REF!="高所又は地下作業",0.1,IF(#REF!="錯綜場所作業",0.3,IF(#REF!="複雑な制約のある作業",0.4,IF(#REF!="単純な制約のある作業",0.2,0)))))))</f>
        <v>#REF!</v>
      </c>
      <c r="I4966" s="260" t="e">
        <f t="shared" si="307"/>
        <v>#REF!</v>
      </c>
      <c r="J4966" s="258" t="e">
        <f>IF(#REF!&gt;=1,IF(#REF!&gt;=1,#REF!),IF(#REF!&gt;=0,"",))</f>
        <v>#REF!</v>
      </c>
      <c r="K4966" s="241" t="e">
        <f>保全管理データ!N8608</f>
        <v>#REF!</v>
      </c>
      <c r="L4966" s="259" t="e">
        <f>IF(#REF!="","",IF(#REF!="悪環境における作業",0.2,IF(#REF!="高所又は地下作業",0.1,IF(#REF!="錯綜場所作業",0.3,IF(#REF!="複雑な制約のある作業",0.4,IF(#REF!="単純な制約のある作業",0.2,0))))))</f>
        <v>#REF!</v>
      </c>
      <c r="M4966" s="260" t="e">
        <f t="shared" si="308"/>
        <v>#REF!</v>
      </c>
    </row>
    <row r="4967" spans="2:13" s="254" customFormat="1" ht="27.75" customHeight="1" x14ac:dyDescent="0.2">
      <c r="B4967" s="536" t="s">
        <v>258</v>
      </c>
      <c r="C4967" s="537"/>
      <c r="D4967" s="265"/>
      <c r="E4967" s="224" t="s">
        <v>245</v>
      </c>
      <c r="F4967" s="258" t="e">
        <f>IF(#REF!&gt;=1,IF(#REF!&gt;=1,#REF!),IF(#REF!&gt;=0,"",))</f>
        <v>#REF!</v>
      </c>
      <c r="G4967" s="241" t="e">
        <f>保全管理データ!N8582</f>
        <v>#REF!</v>
      </c>
      <c r="H4967" s="259" t="e">
        <f>IF(#REF!="無","",IF(#REF!="","",IF(#REF!="悪環境における作業",0.2,IF(#REF!="高所又は地下作業",0.1,IF(#REF!="錯綜場所作業",0.3,IF(#REF!="複雑な制約のある作業",0.4,IF(#REF!="単純な制約のある作業",0.2,0)))))))</f>
        <v>#REF!</v>
      </c>
      <c r="I4967" s="260" t="e">
        <f t="shared" si="307"/>
        <v>#REF!</v>
      </c>
      <c r="J4967" s="258" t="e">
        <f>IF(#REF!&gt;=1,IF(#REF!&gt;=1,#REF!),IF(#REF!&gt;=0,"",))</f>
        <v>#REF!</v>
      </c>
      <c r="K4967" s="241" t="e">
        <f>保全管理データ!N8609</f>
        <v>#REF!</v>
      </c>
      <c r="L4967" s="259" t="e">
        <f>IF(#REF!="","",IF(#REF!="悪環境における作業",0.2,IF(#REF!="高所又は地下作業",0.1,IF(#REF!="錯綜場所作業",0.3,IF(#REF!="複雑な制約のある作業",0.4,IF(#REF!="単純な制約のある作業",0.2,0))))))</f>
        <v>#REF!</v>
      </c>
      <c r="M4967" s="260" t="e">
        <f t="shared" si="308"/>
        <v>#REF!</v>
      </c>
    </row>
    <row r="4968" spans="2:13" s="254" customFormat="1" ht="27.75" customHeight="1" x14ac:dyDescent="0.2">
      <c r="B4968" s="536" t="s">
        <v>259</v>
      </c>
      <c r="C4968" s="537"/>
      <c r="D4968" s="265"/>
      <c r="E4968" s="224" t="s">
        <v>245</v>
      </c>
      <c r="F4968" s="258" t="e">
        <f>IF(#REF!&gt;=1,IF(#REF!&gt;=1,#REF!),IF(#REF!&gt;=0,"",))</f>
        <v>#REF!</v>
      </c>
      <c r="G4968" s="241" t="e">
        <f>保全管理データ!N8583</f>
        <v>#REF!</v>
      </c>
      <c r="H4968" s="259" t="e">
        <f>IF(#REF!="無","",IF(#REF!="","",IF(#REF!="悪環境における作業",0.2,IF(#REF!="高所又は地下作業",0.1,IF(#REF!="錯綜場所作業",0.3,IF(#REF!="複雑な制約のある作業",0.4,IF(#REF!="単純な制約のある作業",0.2,0)))))))</f>
        <v>#REF!</v>
      </c>
      <c r="I4968" s="260" t="e">
        <f t="shared" si="307"/>
        <v>#REF!</v>
      </c>
      <c r="J4968" s="258" t="e">
        <f>IF(#REF!&gt;=1,IF(#REF!&gt;=1,#REF!),IF(#REF!&gt;=0,"",))</f>
        <v>#REF!</v>
      </c>
      <c r="K4968" s="241" t="e">
        <f>保全管理データ!N8610</f>
        <v>#REF!</v>
      </c>
      <c r="L4968" s="259" t="e">
        <f>IF(#REF!="","",IF(#REF!="悪環境における作業",0.2,IF(#REF!="高所又は地下作業",0.1,IF(#REF!="錯綜場所作業",0.3,IF(#REF!="複雑な制約のある作業",0.4,IF(#REF!="単純な制約のある作業",0.2,0))))))</f>
        <v>#REF!</v>
      </c>
      <c r="M4968" s="260" t="e">
        <f t="shared" si="308"/>
        <v>#REF!</v>
      </c>
    </row>
    <row r="4969" spans="2:13" s="254" customFormat="1" ht="27.75" customHeight="1" x14ac:dyDescent="0.2">
      <c r="B4969" s="536" t="s">
        <v>260</v>
      </c>
      <c r="C4969" s="537"/>
      <c r="D4969" s="265"/>
      <c r="E4969" s="224" t="s">
        <v>248</v>
      </c>
      <c r="F4969" s="258" t="e">
        <f>IF(#REF!&gt;=1,IF(#REF!&gt;=1,#REF!),IF(#REF!&gt;=0,"",))</f>
        <v>#REF!</v>
      </c>
      <c r="G4969" s="241" t="e">
        <f>保全管理データ!N8584</f>
        <v>#REF!</v>
      </c>
      <c r="H4969" s="259" t="e">
        <f>IF(#REF!="無","",IF(#REF!="","",IF(#REF!="悪環境における作業",0.2,IF(#REF!="高所又は地下作業",0.1,IF(#REF!="錯綜場所作業",0.3,IF(#REF!="複雑な制約のある作業",0.4,IF(#REF!="単純な制約のある作業",0.2,0)))))))</f>
        <v>#REF!</v>
      </c>
      <c r="I4969" s="260" t="e">
        <f t="shared" si="307"/>
        <v>#REF!</v>
      </c>
      <c r="J4969" s="258" t="e">
        <f>IF(#REF!&gt;=1,IF(#REF!&gt;=1,#REF!),IF(#REF!&gt;=0,"",))</f>
        <v>#REF!</v>
      </c>
      <c r="K4969" s="241" t="e">
        <f>保全管理データ!N8611</f>
        <v>#REF!</v>
      </c>
      <c r="L4969" s="259" t="e">
        <f>IF(#REF!="","",IF(#REF!="悪環境における作業",0.2,IF(#REF!="高所又は地下作業",0.1,IF(#REF!="錯綜場所作業",0.3,IF(#REF!="複雑な制約のある作業",0.4,IF(#REF!="単純な制約のある作業",0.2,0))))))</f>
        <v>#REF!</v>
      </c>
      <c r="M4969" s="260" t="e">
        <f t="shared" si="308"/>
        <v>#REF!</v>
      </c>
    </row>
    <row r="4970" spans="2:13" s="254" customFormat="1" ht="27.75" customHeight="1" x14ac:dyDescent="0.2">
      <c r="B4970" s="536" t="s">
        <v>261</v>
      </c>
      <c r="C4970" s="537"/>
      <c r="D4970" s="265"/>
      <c r="E4970" s="224" t="s">
        <v>247</v>
      </c>
      <c r="F4970" s="258" t="e">
        <f>IF(#REF!&gt;=1,IF(#REF!&gt;=1,#REF!),IF(#REF!&gt;=0,"",))</f>
        <v>#REF!</v>
      </c>
      <c r="G4970" s="241" t="e">
        <f>保全管理データ!N8585</f>
        <v>#REF!</v>
      </c>
      <c r="H4970" s="259" t="e">
        <f>IF(#REF!="無","",IF(#REF!="","",IF(#REF!="悪環境における作業",0.2,IF(#REF!="高所又は地下作業",0.1,IF(#REF!="錯綜場所作業",0.3,IF(#REF!="複雑な制約のある作業",0.4,IF(#REF!="単純な制約のある作業",0.2,0)))))))</f>
        <v>#REF!</v>
      </c>
      <c r="I4970" s="260" t="e">
        <f t="shared" si="307"/>
        <v>#REF!</v>
      </c>
      <c r="J4970" s="258" t="e">
        <f>IF(#REF!&gt;=1,IF(#REF!&gt;=1,#REF!),IF(#REF!&gt;=0,"",))</f>
        <v>#REF!</v>
      </c>
      <c r="K4970" s="241" t="e">
        <f>保全管理データ!N8612</f>
        <v>#REF!</v>
      </c>
      <c r="L4970" s="259" t="e">
        <f>IF(#REF!="","",IF(#REF!="悪環境における作業",0.2,IF(#REF!="高所又は地下作業",0.1,IF(#REF!="錯綜場所作業",0.3,IF(#REF!="複雑な制約のある作業",0.4,IF(#REF!="単純な制約のある作業",0.2,0))))))</f>
        <v>#REF!</v>
      </c>
      <c r="M4970" s="260" t="e">
        <f t="shared" si="308"/>
        <v>#REF!</v>
      </c>
    </row>
    <row r="4971" spans="2:13" s="254" customFormat="1" ht="27.75" customHeight="1" x14ac:dyDescent="0.2">
      <c r="B4971" s="536" t="s">
        <v>262</v>
      </c>
      <c r="C4971" s="537"/>
      <c r="D4971" s="265"/>
      <c r="E4971" s="224" t="s">
        <v>245</v>
      </c>
      <c r="F4971" s="258" t="e">
        <f>IF(#REF!&gt;=1,IF(#REF!&gt;=1,#REF!),IF(#REF!&gt;=0,"",))</f>
        <v>#REF!</v>
      </c>
      <c r="G4971" s="241" t="e">
        <f>保全管理データ!N8586</f>
        <v>#REF!</v>
      </c>
      <c r="H4971" s="259" t="e">
        <f>IF(#REF!="無","",IF(#REF!="","",IF(#REF!="悪環境における作業",0.2,IF(#REF!="高所又は地下作業",0.1,IF(#REF!="錯綜場所作業",0.3,IF(#REF!="複雑な制約のある作業",0.4,IF(#REF!="単純な制約のある作業",0.2,0)))))))</f>
        <v>#REF!</v>
      </c>
      <c r="I4971" s="260" t="e">
        <f t="shared" si="307"/>
        <v>#REF!</v>
      </c>
      <c r="J4971" s="258" t="e">
        <f>IF(#REF!&gt;=1,IF(#REF!&gt;=1,#REF!),IF(#REF!&gt;=0,"",))</f>
        <v>#REF!</v>
      </c>
      <c r="K4971" s="241" t="e">
        <f>保全管理データ!N8613</f>
        <v>#REF!</v>
      </c>
      <c r="L4971" s="259" t="e">
        <f>IF(#REF!="","",IF(#REF!="悪環境における作業",0.2,IF(#REF!="高所又は地下作業",0.1,IF(#REF!="錯綜場所作業",0.3,IF(#REF!="複雑な制約のある作業",0.4,IF(#REF!="単純な制約のある作業",0.2,0))))))</f>
        <v>#REF!</v>
      </c>
      <c r="M4971" s="260" t="e">
        <f t="shared" si="308"/>
        <v>#REF!</v>
      </c>
    </row>
    <row r="4972" spans="2:13" s="254" customFormat="1" ht="27.75" customHeight="1" x14ac:dyDescent="0.2">
      <c r="B4972" s="536" t="s">
        <v>263</v>
      </c>
      <c r="C4972" s="537"/>
      <c r="D4972" s="265"/>
      <c r="E4972" s="224" t="s">
        <v>245</v>
      </c>
      <c r="F4972" s="258" t="e">
        <f>IF(#REF!&gt;=1,IF(#REF!&gt;=1,#REF!),IF(#REF!&gt;=0,"",))</f>
        <v>#REF!</v>
      </c>
      <c r="G4972" s="241" t="e">
        <f>保全管理データ!N8587</f>
        <v>#REF!</v>
      </c>
      <c r="H4972" s="259" t="e">
        <f>IF(#REF!="無","",IF(#REF!="","",IF(#REF!="悪環境における作業",0.2,IF(#REF!="高所又は地下作業",0.1,IF(#REF!="錯綜場所作業",0.3,IF(#REF!="複雑な制約のある作業",0.4,IF(#REF!="単純な制約のある作業",0.2,0)))))))</f>
        <v>#REF!</v>
      </c>
      <c r="I4972" s="260" t="e">
        <f t="shared" si="307"/>
        <v>#REF!</v>
      </c>
      <c r="J4972" s="258" t="e">
        <f>IF(#REF!&gt;=1,IF(#REF!&gt;=1,#REF!),IF(#REF!&gt;=0,"",))</f>
        <v>#REF!</v>
      </c>
      <c r="K4972" s="241" t="e">
        <f>保全管理データ!N8614</f>
        <v>#REF!</v>
      </c>
      <c r="L4972" s="259" t="e">
        <f>IF(#REF!="","",IF(#REF!="悪環境における作業",0.2,IF(#REF!="高所又は地下作業",0.1,IF(#REF!="錯綜場所作業",0.3,IF(#REF!="複雑な制約のある作業",0.4,IF(#REF!="単純な制約のある作業",0.2,0))))))</f>
        <v>#REF!</v>
      </c>
      <c r="M4972" s="260" t="e">
        <f t="shared" si="308"/>
        <v>#REF!</v>
      </c>
    </row>
    <row r="4973" spans="2:13" s="254" customFormat="1" ht="27.75" customHeight="1" x14ac:dyDescent="0.2">
      <c r="B4973" s="536" t="s">
        <v>264</v>
      </c>
      <c r="C4973" s="537"/>
      <c r="D4973" s="265"/>
      <c r="E4973" s="224" t="s">
        <v>245</v>
      </c>
      <c r="F4973" s="258" t="e">
        <f>IF(#REF!&gt;=1,IF(#REF!&gt;=1,#REF!),IF(#REF!&gt;=0,"",))</f>
        <v>#REF!</v>
      </c>
      <c r="G4973" s="241" t="e">
        <f>保全管理データ!N8588</f>
        <v>#REF!</v>
      </c>
      <c r="H4973" s="259" t="e">
        <f>IF(#REF!="無","",IF(#REF!="","",IF(#REF!="悪環境における作業",0.2,IF(#REF!="高所又は地下作業",0.1,IF(#REF!="錯綜場所作業",0.3,IF(#REF!="複雑な制約のある作業",0.4,IF(#REF!="単純な制約のある作業",0.2,0)))))))</f>
        <v>#REF!</v>
      </c>
      <c r="I4973" s="260" t="e">
        <f t="shared" si="307"/>
        <v>#REF!</v>
      </c>
      <c r="J4973" s="258" t="e">
        <f>IF(#REF!&gt;=1,IF(#REF!&gt;=1,#REF!),IF(#REF!&gt;=0,"",))</f>
        <v>#REF!</v>
      </c>
      <c r="K4973" s="241" t="e">
        <f>保全管理データ!N8615</f>
        <v>#REF!</v>
      </c>
      <c r="L4973" s="259" t="e">
        <f>IF(#REF!="","",IF(#REF!="悪環境における作業",0.2,IF(#REF!="高所又は地下作業",0.1,IF(#REF!="錯綜場所作業",0.3,IF(#REF!="複雑な制約のある作業",0.4,IF(#REF!="単純な制約のある作業",0.2,0))))))</f>
        <v>#REF!</v>
      </c>
      <c r="M4973" s="260" t="e">
        <f t="shared" si="308"/>
        <v>#REF!</v>
      </c>
    </row>
    <row r="4974" spans="2:13" s="254" customFormat="1" ht="27.75" customHeight="1" x14ac:dyDescent="0.2">
      <c r="B4974" s="536" t="s">
        <v>265</v>
      </c>
      <c r="C4974" s="537"/>
      <c r="D4974" s="265"/>
      <c r="E4974" s="224" t="s">
        <v>245</v>
      </c>
      <c r="F4974" s="258" t="e">
        <f>IF(#REF!&gt;=1,IF(#REF!&gt;=1,#REF!),IF(#REF!&gt;=0,"",))</f>
        <v>#REF!</v>
      </c>
      <c r="G4974" s="241" t="e">
        <f>保全管理データ!N8589</f>
        <v>#REF!</v>
      </c>
      <c r="H4974" s="259" t="e">
        <f>IF(#REF!="無","",IF(#REF!="","",IF(#REF!="悪環境における作業",0.2,IF(#REF!="高所又は地下作業",0.1,IF(#REF!="錯綜場所作業",0.3,IF(#REF!="複雑な制約のある作業",0.4,IF(#REF!="単純な制約のある作業",0.2,0)))))))</f>
        <v>#REF!</v>
      </c>
      <c r="I4974" s="260" t="e">
        <f t="shared" si="307"/>
        <v>#REF!</v>
      </c>
      <c r="J4974" s="258" t="e">
        <f>IF(#REF!&gt;=1,IF(#REF!&gt;=1,#REF!),IF(#REF!&gt;=0,"",))</f>
        <v>#REF!</v>
      </c>
      <c r="K4974" s="241" t="e">
        <f>保全管理データ!N8616</f>
        <v>#REF!</v>
      </c>
      <c r="L4974" s="259" t="e">
        <f>IF(#REF!="","",IF(#REF!="悪環境における作業",0.2,IF(#REF!="高所又は地下作業",0.1,IF(#REF!="錯綜場所作業",0.3,IF(#REF!="複雑な制約のある作業",0.4,IF(#REF!="単純な制約のある作業",0.2,0))))))</f>
        <v>#REF!</v>
      </c>
      <c r="M4974" s="260" t="e">
        <f t="shared" si="308"/>
        <v>#REF!</v>
      </c>
    </row>
    <row r="4975" spans="2:13" s="254" customFormat="1" ht="27.75" customHeight="1" x14ac:dyDescent="0.2">
      <c r="B4975" s="536" t="s">
        <v>266</v>
      </c>
      <c r="C4975" s="537"/>
      <c r="D4975" s="265"/>
      <c r="E4975" s="224" t="s">
        <v>245</v>
      </c>
      <c r="F4975" s="258" t="e">
        <f>IF(#REF!&gt;=1,IF(#REF!&gt;=1,#REF!),IF(#REF!&gt;=0,"",))</f>
        <v>#REF!</v>
      </c>
      <c r="G4975" s="241" t="e">
        <f>保全管理データ!N8590</f>
        <v>#REF!</v>
      </c>
      <c r="H4975" s="259" t="e">
        <f>IF(#REF!="無","",IF(#REF!="","",IF(#REF!="悪環境における作業",0.2,IF(#REF!="高所又は地下作業",0.1,IF(#REF!="錯綜場所作業",0.3,IF(#REF!="複雑な制約のある作業",0.4,IF(#REF!="単純な制約のある作業",0.2,0)))))))</f>
        <v>#REF!</v>
      </c>
      <c r="I4975" s="260" t="e">
        <f t="shared" si="307"/>
        <v>#REF!</v>
      </c>
      <c r="J4975" s="258" t="e">
        <f>IF(#REF!&gt;=1,IF(#REF!&gt;=1,#REF!),IF(#REF!&gt;=0,"",))</f>
        <v>#REF!</v>
      </c>
      <c r="K4975" s="241" t="e">
        <f>保全管理データ!N8617</f>
        <v>#REF!</v>
      </c>
      <c r="L4975" s="259" t="e">
        <f>IF(#REF!="","",IF(#REF!="悪環境における作業",0.2,IF(#REF!="高所又は地下作業",0.1,IF(#REF!="錯綜場所作業",0.3,IF(#REF!="複雑な制約のある作業",0.4,IF(#REF!="単純な制約のある作業",0.2,0))))))</f>
        <v>#REF!</v>
      </c>
      <c r="M4975" s="260" t="e">
        <f t="shared" si="308"/>
        <v>#REF!</v>
      </c>
    </row>
    <row r="4976" spans="2:13" s="254" customFormat="1" ht="27.75" customHeight="1" x14ac:dyDescent="0.2">
      <c r="B4976" s="536" t="s">
        <v>81</v>
      </c>
      <c r="C4976" s="537"/>
      <c r="D4976" s="265"/>
      <c r="E4976" s="224" t="s">
        <v>245</v>
      </c>
      <c r="F4976" s="258" t="e">
        <f>IF(#REF!&gt;=1,IF(#REF!&gt;=1,#REF!),IF(#REF!&gt;=0,"",))</f>
        <v>#REF!</v>
      </c>
      <c r="G4976" s="241" t="e">
        <f>保全管理データ!N8591</f>
        <v>#REF!</v>
      </c>
      <c r="H4976" s="259" t="e">
        <f>IF(#REF!="無","",IF(#REF!="","",IF(#REF!="悪環境における作業",0.2,IF(#REF!="高所又は地下作業",0.1,IF(#REF!="錯綜場所作業",0.3,IF(#REF!="複雑な制約のある作業",0.4,IF(#REF!="単純な制約のある作業",0.2,0)))))))</f>
        <v>#REF!</v>
      </c>
      <c r="I4976" s="260" t="e">
        <f t="shared" si="307"/>
        <v>#REF!</v>
      </c>
      <c r="J4976" s="258" t="e">
        <f>IF(#REF!&gt;=1,IF(#REF!&gt;=1,#REF!),IF(#REF!&gt;=0,"",))</f>
        <v>#REF!</v>
      </c>
      <c r="K4976" s="241" t="e">
        <f>保全管理データ!N8618</f>
        <v>#REF!</v>
      </c>
      <c r="L4976" s="259" t="e">
        <f>IF(#REF!="","",IF(#REF!="悪環境における作業",0.2,IF(#REF!="高所又は地下作業",0.1,IF(#REF!="錯綜場所作業",0.3,IF(#REF!="複雑な制約のある作業",0.4,IF(#REF!="単純な制約のある作業",0.2,0))))))</f>
        <v>#REF!</v>
      </c>
      <c r="M4976" s="260" t="e">
        <f t="shared" si="308"/>
        <v>#REF!</v>
      </c>
    </row>
    <row r="4977" spans="2:13" s="254" customFormat="1" ht="27.75" customHeight="1" x14ac:dyDescent="0.2">
      <c r="B4977" s="536" t="s">
        <v>267</v>
      </c>
      <c r="C4977" s="537"/>
      <c r="D4977" s="265"/>
      <c r="E4977" s="224" t="s">
        <v>247</v>
      </c>
      <c r="F4977" s="258" t="e">
        <f>IF(#REF!&gt;=1,IF(#REF!&gt;=1,#REF!),IF(#REF!&gt;=0,"",))</f>
        <v>#REF!</v>
      </c>
      <c r="G4977" s="241" t="e">
        <f>保全管理データ!N8592</f>
        <v>#REF!</v>
      </c>
      <c r="H4977" s="259" t="e">
        <f>IF(#REF!="無","",IF(#REF!="","",IF(#REF!="悪環境における作業",0.2,IF(#REF!="高所又は地下作業",0.1,IF(#REF!="錯綜場所作業",0.3,IF(#REF!="複雑な制約のある作業",0.4,IF(#REF!="単純な制約のある作業",0.2,0)))))))</f>
        <v>#REF!</v>
      </c>
      <c r="I4977" s="260" t="e">
        <f t="shared" si="307"/>
        <v>#REF!</v>
      </c>
      <c r="J4977" s="258" t="e">
        <f>IF(#REF!&gt;=1,IF(#REF!&gt;=1,#REF!),IF(#REF!&gt;=0,"",))</f>
        <v>#REF!</v>
      </c>
      <c r="K4977" s="241" t="e">
        <f>保全管理データ!N8619</f>
        <v>#REF!</v>
      </c>
      <c r="L4977" s="259" t="e">
        <f>IF(#REF!="","",IF(#REF!="悪環境における作業",0.2,IF(#REF!="高所又は地下作業",0.1,IF(#REF!="錯綜場所作業",0.3,IF(#REF!="複雑な制約のある作業",0.4,IF(#REF!="単純な制約のある作業",0.2,0))))))</f>
        <v>#REF!</v>
      </c>
      <c r="M4977" s="260" t="e">
        <f t="shared" si="308"/>
        <v>#REF!</v>
      </c>
    </row>
    <row r="4978" spans="2:13" s="254" customFormat="1" ht="27.75" customHeight="1" x14ac:dyDescent="0.2">
      <c r="B4978" s="536" t="s">
        <v>268</v>
      </c>
      <c r="C4978" s="537"/>
      <c r="D4978" s="265"/>
      <c r="E4978" s="224" t="s">
        <v>246</v>
      </c>
      <c r="F4978" s="258" t="e">
        <f>IF(#REF!&gt;=1,IF(#REF!&gt;=1,#REF!),IF(#REF!&gt;=0,"",))</f>
        <v>#REF!</v>
      </c>
      <c r="G4978" s="241" t="e">
        <f>保全管理データ!N8593</f>
        <v>#REF!</v>
      </c>
      <c r="H4978" s="259" t="e">
        <f>IF(#REF!="無","",IF(#REF!="","",IF(#REF!="悪環境における作業",0.2,IF(#REF!="高所又は地下作業",0.1,IF(#REF!="錯綜場所作業",0.3,IF(#REF!="複雑な制約のある作業",0.4,IF(#REF!="単純な制約のある作業",0.2,0)))))))</f>
        <v>#REF!</v>
      </c>
      <c r="I4978" s="260" t="e">
        <f t="shared" si="307"/>
        <v>#REF!</v>
      </c>
      <c r="J4978" s="258" t="e">
        <f>IF(#REF!&gt;=1,IF(#REF!&gt;=1,#REF!),IF(#REF!&gt;=0,"",))</f>
        <v>#REF!</v>
      </c>
      <c r="K4978" s="241" t="e">
        <f>保全管理データ!N8620</f>
        <v>#REF!</v>
      </c>
      <c r="L4978" s="259" t="e">
        <f>IF(#REF!="","",IF(#REF!="悪環境における作業",0.2,IF(#REF!="高所又は地下作業",0.1,IF(#REF!="錯綜場所作業",0.3,IF(#REF!="複雑な制約のある作業",0.4,IF(#REF!="単純な制約のある作業",0.2,0))))))</f>
        <v>#REF!</v>
      </c>
      <c r="M4978" s="260" t="e">
        <f t="shared" si="308"/>
        <v>#REF!</v>
      </c>
    </row>
    <row r="4979" spans="2:13" s="254" customFormat="1" ht="27.75" customHeight="1" thickBot="1" x14ac:dyDescent="0.25">
      <c r="B4979" s="538" t="s">
        <v>269</v>
      </c>
      <c r="C4979" s="539"/>
      <c r="D4979" s="266"/>
      <c r="E4979" s="252" t="s">
        <v>245</v>
      </c>
      <c r="F4979" s="261" t="e">
        <f>IF(#REF!&gt;=1,IF(#REF!&gt;=1,#REF!),IF(#REF!&gt;=0,"",))</f>
        <v>#REF!</v>
      </c>
      <c r="G4979" s="245" t="e">
        <f>保全管理データ!N8594</f>
        <v>#REF!</v>
      </c>
      <c r="H4979" s="259" t="e">
        <f>IF(#REF!="無","",IF(#REF!="","",IF(#REF!="悪環境における作業",0.2,IF(#REF!="高所又は地下作業",0.1,IF(#REF!="錯綜場所作業",0.3,IF(#REF!="複雑な制約のある作業",0.4,IF(#REF!="単純な制約のある作業",0.2,0)))))))</f>
        <v>#REF!</v>
      </c>
      <c r="I4979" s="260" t="e">
        <f t="shared" si="307"/>
        <v>#REF!</v>
      </c>
      <c r="J4979" s="261" t="e">
        <f>IF(#REF!&gt;=1,IF(#REF!&gt;=1,#REF!),IF(#REF!&gt;=0,"",))</f>
        <v>#REF!</v>
      </c>
      <c r="K4979" s="245" t="e">
        <f>保全管理データ!N8621</f>
        <v>#REF!</v>
      </c>
      <c r="L4979" s="262" t="e">
        <f>IF(#REF!="","",IF(#REF!="悪環境における作業",0.2,IF(#REF!="高所又は地下作業",0.1,IF(#REF!="錯綜場所作業",0.3,IF(#REF!="複雑な制約のある作業",0.4,IF(#REF!="単純な制約のある作業",0.2,0))))))</f>
        <v>#REF!</v>
      </c>
      <c r="M4979" s="260" t="e">
        <f t="shared" si="308"/>
        <v>#REF!</v>
      </c>
    </row>
    <row r="4980" spans="2:13" s="254" customFormat="1" ht="27.75" customHeight="1" thickBot="1" x14ac:dyDescent="0.25">
      <c r="B4980" s="532" t="s">
        <v>190</v>
      </c>
      <c r="C4980" s="532"/>
      <c r="D4980" s="532"/>
      <c r="E4980" s="532"/>
      <c r="F4980" s="533" t="e">
        <f>SUM(I4956:I4979)</f>
        <v>#REF!</v>
      </c>
      <c r="G4980" s="534"/>
      <c r="H4980" s="534"/>
      <c r="I4980" s="535"/>
      <c r="J4980" s="533" t="e">
        <f>IF(SUM(J4956:J4979)=0,"0.00",SUM(M4956:M4979))</f>
        <v>#REF!</v>
      </c>
      <c r="K4980" s="534"/>
      <c r="L4980" s="534"/>
      <c r="M4980" s="535"/>
    </row>
    <row r="4981" spans="2:13" s="254" customFormat="1" ht="27.75" customHeight="1" thickBot="1" x14ac:dyDescent="0.25">
      <c r="B4981" s="532" t="s">
        <v>97</v>
      </c>
      <c r="C4981" s="532"/>
      <c r="D4981" s="532"/>
      <c r="E4981" s="532"/>
      <c r="F4981" s="533" t="e">
        <f>IF(#REF!="５年以下","0",IF(#REF!="５年～１０年",0.1,IF(#REF!="１０年以上",0.15)))</f>
        <v>#REF!</v>
      </c>
      <c r="G4981" s="534"/>
      <c r="H4981" s="534"/>
      <c r="I4981" s="534"/>
      <c r="J4981" s="534"/>
      <c r="K4981" s="534"/>
      <c r="L4981" s="534"/>
      <c r="M4981" s="535"/>
    </row>
    <row r="4982" spans="2:13" s="254" customFormat="1" ht="27.75" customHeight="1" thickBot="1" x14ac:dyDescent="0.25">
      <c r="B4982" s="533" t="s">
        <v>273</v>
      </c>
      <c r="C4982" s="534"/>
      <c r="D4982" s="534"/>
      <c r="E4982" s="535"/>
      <c r="F4982" s="533" t="e">
        <f>F4980*(1+F4981)</f>
        <v>#REF!</v>
      </c>
      <c r="G4982" s="534"/>
      <c r="H4982" s="534"/>
      <c r="I4982" s="534"/>
      <c r="J4982" s="533" t="e">
        <f>J4980*(1+F4981)</f>
        <v>#REF!</v>
      </c>
      <c r="K4982" s="534"/>
      <c r="L4982" s="534"/>
      <c r="M4982" s="535"/>
    </row>
    <row r="4983" spans="2:13" s="254" customFormat="1" ht="27.75" customHeight="1" thickBot="1" x14ac:dyDescent="0.25">
      <c r="B4983" s="532" t="s">
        <v>191</v>
      </c>
      <c r="C4983" s="532"/>
      <c r="D4983" s="532"/>
      <c r="E4983" s="532"/>
      <c r="F4983" s="533" t="e">
        <f>#REF!*(#REF!*#REF!+#REF!*#REF!)</f>
        <v>#REF!</v>
      </c>
      <c r="G4983" s="534"/>
      <c r="H4983" s="535"/>
      <c r="I4983" s="532" t="e">
        <f>#REF!</f>
        <v>#REF!</v>
      </c>
      <c r="J4983" s="533"/>
      <c r="K4983" s="263" t="s">
        <v>230</v>
      </c>
      <c r="L4983" s="535" t="e">
        <f>B4954</f>
        <v>#REF!</v>
      </c>
      <c r="M4983" s="532"/>
    </row>
    <row r="4984" spans="2:13" s="254" customFormat="1" ht="45" customHeight="1" thickBot="1" x14ac:dyDescent="0.25">
      <c r="B4984" s="253"/>
      <c r="C4984" s="253"/>
      <c r="D4984" s="253"/>
      <c r="E4984" s="253"/>
      <c r="F4984" s="253"/>
      <c r="G4984" s="253"/>
      <c r="H4984" s="253"/>
      <c r="I4984" s="253"/>
      <c r="J4984" s="253"/>
      <c r="K4984" s="253"/>
      <c r="L4984" s="253"/>
      <c r="M4984" s="253"/>
    </row>
    <row r="4985" spans="2:13" s="254" customFormat="1" ht="27.75" customHeight="1" thickBot="1" x14ac:dyDescent="0.25">
      <c r="B4985" s="542" t="s">
        <v>128</v>
      </c>
      <c r="C4985" s="543"/>
      <c r="D4985" s="543"/>
      <c r="E4985" s="544"/>
      <c r="F4985" s="253"/>
      <c r="G4985" s="253"/>
      <c r="H4985" s="253"/>
      <c r="I4985" s="253"/>
      <c r="J4985" s="253"/>
      <c r="K4985" s="253"/>
      <c r="L4985" s="253"/>
      <c r="M4985" s="253"/>
    </row>
    <row r="4986" spans="2:13" s="254" customFormat="1" ht="27.75" customHeight="1" x14ac:dyDescent="0.2">
      <c r="B4986" s="545" t="e">
        <f>#REF!</f>
        <v>#REF!</v>
      </c>
      <c r="C4986" s="546"/>
      <c r="D4986" s="547"/>
      <c r="E4986" s="548"/>
      <c r="F4986" s="552" t="s">
        <v>240</v>
      </c>
      <c r="G4986" s="553"/>
      <c r="H4986" s="553"/>
      <c r="I4986" s="554"/>
      <c r="J4986" s="552" t="s">
        <v>239</v>
      </c>
      <c r="K4986" s="553"/>
      <c r="L4986" s="553"/>
      <c r="M4986" s="554"/>
    </row>
    <row r="4987" spans="2:13" s="254" customFormat="1" ht="27.75" customHeight="1" thickBot="1" x14ac:dyDescent="0.25">
      <c r="B4987" s="549"/>
      <c r="C4987" s="550"/>
      <c r="D4987" s="550"/>
      <c r="E4987" s="551"/>
      <c r="F4987" s="255" t="s">
        <v>149</v>
      </c>
      <c r="G4987" s="256" t="s">
        <v>151</v>
      </c>
      <c r="H4987" s="256" t="s">
        <v>96</v>
      </c>
      <c r="I4987" s="257" t="s">
        <v>150</v>
      </c>
      <c r="J4987" s="255" t="s">
        <v>149</v>
      </c>
      <c r="K4987" s="256" t="s">
        <v>151</v>
      </c>
      <c r="L4987" s="256" t="s">
        <v>96</v>
      </c>
      <c r="M4987" s="257" t="s">
        <v>150</v>
      </c>
    </row>
    <row r="4988" spans="2:13" s="254" customFormat="1" ht="27.75" customHeight="1" thickTop="1" x14ac:dyDescent="0.2">
      <c r="B4988" s="540" t="s">
        <v>241</v>
      </c>
      <c r="C4988" s="541"/>
      <c r="D4988" s="264"/>
      <c r="E4988" s="237" t="s">
        <v>242</v>
      </c>
      <c r="F4988" s="258" t="e">
        <f>IF(#REF!&gt;=1,IF(#REF!&gt;=1,#REF!),IF(#REF!&gt;=0,"",))</f>
        <v>#REF!</v>
      </c>
      <c r="G4988" s="241" t="e">
        <f>保全管理データ!N8627</f>
        <v>#REF!</v>
      </c>
      <c r="H4988" s="259" t="e">
        <f>IF(#REF!="無","",IF(#REF!="","",IF(#REF!="悪環境における作業",0.2,IF(#REF!="高所又は地下作業",0.1,IF(#REF!="錯綜場所作業",0.3,IF(#REF!="複雑な制約のある作業",0.4,IF(#REF!="単純な制約のある作業",0.2,0)))))))</f>
        <v>#REF!</v>
      </c>
      <c r="I4988" s="260" t="e">
        <f>IF(F4988="","",F4988*G4988*(1+IF(H4988="",0,H4988)))</f>
        <v>#REF!</v>
      </c>
      <c r="J4988" s="258" t="e">
        <f>IF(#REF!&gt;=1,IF(#REF!&gt;=1,#REF!),IF(#REF!&gt;=0,"",))</f>
        <v>#REF!</v>
      </c>
      <c r="K4988" s="241" t="e">
        <f>保全管理データ!N8654</f>
        <v>#REF!</v>
      </c>
      <c r="L4988" s="259" t="e">
        <f>IF(#REF!="","",IF(#REF!="悪環境における作業",0.2,IF(#REF!="高所又は地下作業",0.1,IF(#REF!="錯綜場所作業",0.3,IF(#REF!="複雑な制約のある作業",0.4,IF(#REF!="単純な制約のある作業",0.2,0))))))</f>
        <v>#REF!</v>
      </c>
      <c r="M4988" s="260" t="e">
        <f>IF(J4988="","",J4988*K4988*(1+IF(L4988="",0,L4988)))</f>
        <v>#REF!</v>
      </c>
    </row>
    <row r="4989" spans="2:13" s="254" customFormat="1" ht="27.75" customHeight="1" x14ac:dyDescent="0.2">
      <c r="B4989" s="536" t="s">
        <v>243</v>
      </c>
      <c r="C4989" s="537"/>
      <c r="D4989" s="265"/>
      <c r="E4989" s="224" t="s">
        <v>242</v>
      </c>
      <c r="F4989" s="258" t="e">
        <f>IF(#REF!&gt;=1,IF(#REF!&gt;=1,#REF!),IF(#REF!&gt;=0,"",))</f>
        <v>#REF!</v>
      </c>
      <c r="G4989" s="241" t="e">
        <f>保全管理データ!N8628</f>
        <v>#REF!</v>
      </c>
      <c r="H4989" s="259" t="e">
        <f>IF(#REF!="無","",IF(#REF!="","",IF(#REF!="悪環境における作業",0.2,IF(#REF!="高所又は地下作業",0.1,IF(#REF!="錯綜場所作業",0.3,IF(#REF!="複雑な制約のある作業",0.4,IF(#REF!="単純な制約のある作業",0.2,0)))))))</f>
        <v>#REF!</v>
      </c>
      <c r="I4989" s="260" t="e">
        <f t="shared" ref="I4989:I5011" si="309">IF(F4989="","",F4989*G4989*(1+IF(H4989="",0,H4989)))</f>
        <v>#REF!</v>
      </c>
      <c r="J4989" s="258" t="e">
        <f>IF(#REF!&gt;=1,IF(#REF!&gt;=1,#REF!),IF(#REF!&gt;=0,"",))</f>
        <v>#REF!</v>
      </c>
      <c r="K4989" s="241" t="e">
        <f>保全管理データ!N8655</f>
        <v>#REF!</v>
      </c>
      <c r="L4989" s="259" t="e">
        <f>IF(#REF!="","",IF(#REF!="悪環境における作業",0.2,IF(#REF!="高所又は地下作業",0.1,IF(#REF!="錯綜場所作業",0.3,IF(#REF!="複雑な制約のある作業",0.4,IF(#REF!="単純な制約のある作業",0.2,0))))))</f>
        <v>#REF!</v>
      </c>
      <c r="M4989" s="260" t="e">
        <f t="shared" ref="M4989:M5011" si="310">IF(J4989="","",J4989*K4989*(1+IF(L4989="",0,L4989)))</f>
        <v>#REF!</v>
      </c>
    </row>
    <row r="4990" spans="2:13" s="254" customFormat="1" ht="27.75" customHeight="1" x14ac:dyDescent="0.2">
      <c r="B4990" s="536" t="s">
        <v>249</v>
      </c>
      <c r="C4990" s="537"/>
      <c r="D4990" s="265"/>
      <c r="E4990" s="224" t="s">
        <v>244</v>
      </c>
      <c r="F4990" s="258" t="e">
        <f>IF(#REF!&gt;=1,IF(#REF!&gt;=1,#REF!),IF(#REF!&gt;=0,"",))</f>
        <v>#REF!</v>
      </c>
      <c r="G4990" s="241" t="e">
        <f>保全管理データ!N8629</f>
        <v>#REF!</v>
      </c>
      <c r="H4990" s="259" t="e">
        <f>IF(#REF!="無","",IF(#REF!="","",IF(#REF!="悪環境における作業",0.2,IF(#REF!="高所又は地下作業",0.1,IF(#REF!="錯綜場所作業",0.3,IF(#REF!="複雑な制約のある作業",0.4,IF(#REF!="単純な制約のある作業",0.2,0)))))))</f>
        <v>#REF!</v>
      </c>
      <c r="I4990" s="260" t="e">
        <f t="shared" si="309"/>
        <v>#REF!</v>
      </c>
      <c r="J4990" s="258" t="e">
        <f>IF(#REF!&gt;=1,IF(#REF!&gt;=1,#REF!),IF(#REF!&gt;=0,"",))</f>
        <v>#REF!</v>
      </c>
      <c r="K4990" s="241" t="e">
        <f>保全管理データ!N8656</f>
        <v>#REF!</v>
      </c>
      <c r="L4990" s="259" t="e">
        <f>IF(#REF!="","",IF(#REF!="悪環境における作業",0.2,IF(#REF!="高所又は地下作業",0.1,IF(#REF!="錯綜場所作業",0.3,IF(#REF!="複雑な制約のある作業",0.4,IF(#REF!="単純な制約のある作業",0.2,0))))))</f>
        <v>#REF!</v>
      </c>
      <c r="M4990" s="260" t="e">
        <f t="shared" si="310"/>
        <v>#REF!</v>
      </c>
    </row>
    <row r="4991" spans="2:13" s="254" customFormat="1" ht="27.75" customHeight="1" x14ac:dyDescent="0.2">
      <c r="B4991" s="536" t="s">
        <v>250</v>
      </c>
      <c r="C4991" s="537"/>
      <c r="D4991" s="265"/>
      <c r="E4991" s="224" t="s">
        <v>244</v>
      </c>
      <c r="F4991" s="258" t="e">
        <f>IF(#REF!&gt;=1,IF(#REF!&gt;=1,#REF!),IF(#REF!&gt;=0,"",))</f>
        <v>#REF!</v>
      </c>
      <c r="G4991" s="241" t="e">
        <f>保全管理データ!N8630</f>
        <v>#REF!</v>
      </c>
      <c r="H4991" s="259" t="e">
        <f>IF(#REF!="無","",IF(#REF!="","",IF(#REF!="悪環境における作業",0.2,IF(#REF!="高所又は地下作業",0.1,IF(#REF!="錯綜場所作業",0.3,IF(#REF!="複雑な制約のある作業",0.4,IF(#REF!="単純な制約のある作業",0.2,0)))))))</f>
        <v>#REF!</v>
      </c>
      <c r="I4991" s="260" t="e">
        <f t="shared" si="309"/>
        <v>#REF!</v>
      </c>
      <c r="J4991" s="258" t="e">
        <f>IF(#REF!&gt;=1,IF(#REF!&gt;=1,#REF!),IF(#REF!&gt;=0,"",))</f>
        <v>#REF!</v>
      </c>
      <c r="K4991" s="241" t="e">
        <f>保全管理データ!N8657</f>
        <v>#REF!</v>
      </c>
      <c r="L4991" s="259" t="e">
        <f>IF(#REF!="","",IF(#REF!="悪環境における作業",0.2,IF(#REF!="高所又は地下作業",0.1,IF(#REF!="錯綜場所作業",0.3,IF(#REF!="複雑な制約のある作業",0.4,IF(#REF!="単純な制約のある作業",0.2,0))))))</f>
        <v>#REF!</v>
      </c>
      <c r="M4991" s="260" t="e">
        <f t="shared" si="310"/>
        <v>#REF!</v>
      </c>
    </row>
    <row r="4992" spans="2:13" s="254" customFormat="1" ht="27.75" customHeight="1" x14ac:dyDescent="0.2">
      <c r="B4992" s="536" t="s">
        <v>251</v>
      </c>
      <c r="C4992" s="537"/>
      <c r="D4992" s="265"/>
      <c r="E4992" s="224" t="s">
        <v>242</v>
      </c>
      <c r="F4992" s="258" t="e">
        <f>IF(#REF!&gt;=1,IF(#REF!&gt;=1,#REF!),IF(#REF!&gt;=0,"",))</f>
        <v>#REF!</v>
      </c>
      <c r="G4992" s="241" t="e">
        <f>保全管理データ!N8631</f>
        <v>#REF!</v>
      </c>
      <c r="H4992" s="259" t="e">
        <f>IF(#REF!="無","",IF(#REF!="","",IF(#REF!="悪環境における作業",0.2,IF(#REF!="高所又は地下作業",0.1,IF(#REF!="錯綜場所作業",0.3,IF(#REF!="複雑な制約のある作業",0.4,IF(#REF!="単純な制約のある作業",0.2,0)))))))</f>
        <v>#REF!</v>
      </c>
      <c r="I4992" s="260" t="e">
        <f t="shared" si="309"/>
        <v>#REF!</v>
      </c>
      <c r="J4992" s="258" t="e">
        <f>IF(#REF!&gt;=1,IF(#REF!&gt;=1,#REF!),IF(#REF!&gt;=0,"",))</f>
        <v>#REF!</v>
      </c>
      <c r="K4992" s="241" t="e">
        <f>保全管理データ!N8658</f>
        <v>#REF!</v>
      </c>
      <c r="L4992" s="259" t="e">
        <f>IF(#REF!="","",IF(#REF!="悪環境における作業",0.2,IF(#REF!="高所又は地下作業",0.1,IF(#REF!="錯綜場所作業",0.3,IF(#REF!="複雑な制約のある作業",0.4,IF(#REF!="単純な制約のある作業",0.2,0))))))</f>
        <v>#REF!</v>
      </c>
      <c r="M4992" s="260" t="e">
        <f t="shared" si="310"/>
        <v>#REF!</v>
      </c>
    </row>
    <row r="4993" spans="2:13" s="254" customFormat="1" ht="27.75" customHeight="1" x14ac:dyDescent="0.2">
      <c r="B4993" s="536" t="s">
        <v>252</v>
      </c>
      <c r="C4993" s="537"/>
      <c r="D4993" s="265"/>
      <c r="E4993" s="224" t="s">
        <v>244</v>
      </c>
      <c r="F4993" s="258" t="e">
        <f>IF(#REF!&gt;=1,IF(#REF!&gt;=1,#REF!),IF(#REF!&gt;=0,"",))</f>
        <v>#REF!</v>
      </c>
      <c r="G4993" s="241" t="e">
        <f>保全管理データ!N8632</f>
        <v>#REF!</v>
      </c>
      <c r="H4993" s="259" t="e">
        <f>IF(#REF!="無","",IF(#REF!="","",IF(#REF!="悪環境における作業",0.2,IF(#REF!="高所又は地下作業",0.1,IF(#REF!="錯綜場所作業",0.3,IF(#REF!="複雑な制約のある作業",0.4,IF(#REF!="単純な制約のある作業",0.2,0)))))))</f>
        <v>#REF!</v>
      </c>
      <c r="I4993" s="260" t="e">
        <f t="shared" si="309"/>
        <v>#REF!</v>
      </c>
      <c r="J4993" s="258" t="e">
        <f>IF(#REF!&gt;=1,IF(#REF!&gt;=1,#REF!),IF(#REF!&gt;=0,"",))</f>
        <v>#REF!</v>
      </c>
      <c r="K4993" s="241" t="e">
        <f>保全管理データ!N8659</f>
        <v>#REF!</v>
      </c>
      <c r="L4993" s="259" t="e">
        <f>IF(#REF!="","",IF(#REF!="悪環境における作業",0.2,IF(#REF!="高所又は地下作業",0.1,IF(#REF!="錯綜場所作業",0.3,IF(#REF!="複雑な制約のある作業",0.4,IF(#REF!="単純な制約のある作業",0.2,0))))))</f>
        <v>#REF!</v>
      </c>
      <c r="M4993" s="260" t="e">
        <f t="shared" si="310"/>
        <v>#REF!</v>
      </c>
    </row>
    <row r="4994" spans="2:13" s="254" customFormat="1" ht="27.75" customHeight="1" x14ac:dyDescent="0.2">
      <c r="B4994" s="536" t="s">
        <v>253</v>
      </c>
      <c r="C4994" s="537"/>
      <c r="D4994" s="265"/>
      <c r="E4994" s="224" t="s">
        <v>242</v>
      </c>
      <c r="F4994" s="258" t="e">
        <f>IF(#REF!&gt;=1,IF(#REF!&gt;=1,#REF!),IF(#REF!&gt;=0,"",))</f>
        <v>#REF!</v>
      </c>
      <c r="G4994" s="241" t="e">
        <f>保全管理データ!N8633</f>
        <v>#REF!</v>
      </c>
      <c r="H4994" s="259" t="e">
        <f>IF(#REF!="無","",IF(#REF!="","",IF(#REF!="悪環境における作業",0.2,IF(#REF!="高所又は地下作業",0.1,IF(#REF!="錯綜場所作業",0.3,IF(#REF!="複雑な制約のある作業",0.4,IF(#REF!="単純な制約のある作業",0.2,0)))))))</f>
        <v>#REF!</v>
      </c>
      <c r="I4994" s="260" t="e">
        <f t="shared" si="309"/>
        <v>#REF!</v>
      </c>
      <c r="J4994" s="258" t="e">
        <f>IF(#REF!&gt;=1,IF(#REF!&gt;=1,#REF!),IF(#REF!&gt;=0,"",))</f>
        <v>#REF!</v>
      </c>
      <c r="K4994" s="241" t="e">
        <f>保全管理データ!N8660</f>
        <v>#REF!</v>
      </c>
      <c r="L4994" s="259" t="e">
        <f>IF(#REF!="","",IF(#REF!="悪環境における作業",0.2,IF(#REF!="高所又は地下作業",0.1,IF(#REF!="錯綜場所作業",0.3,IF(#REF!="複雑な制約のある作業",0.4,IF(#REF!="単純な制約のある作業",0.2,0))))))</f>
        <v>#REF!</v>
      </c>
      <c r="M4994" s="260" t="e">
        <f t="shared" si="310"/>
        <v>#REF!</v>
      </c>
    </row>
    <row r="4995" spans="2:13" s="254" customFormat="1" ht="27.75" customHeight="1" x14ac:dyDescent="0.2">
      <c r="B4995" s="536" t="s">
        <v>254</v>
      </c>
      <c r="C4995" s="537"/>
      <c r="D4995" s="265"/>
      <c r="E4995" s="224" t="s">
        <v>242</v>
      </c>
      <c r="F4995" s="258" t="e">
        <f>IF(#REF!&gt;=1,IF(#REF!&gt;=1,#REF!),IF(#REF!&gt;=0,"",))</f>
        <v>#REF!</v>
      </c>
      <c r="G4995" s="241" t="e">
        <f>保全管理データ!N8634</f>
        <v>#REF!</v>
      </c>
      <c r="H4995" s="259" t="e">
        <f>IF(#REF!="無","",IF(#REF!="","",IF(#REF!="悪環境における作業",0.2,IF(#REF!="高所又は地下作業",0.1,IF(#REF!="錯綜場所作業",0.3,IF(#REF!="複雑な制約のある作業",0.4,IF(#REF!="単純な制約のある作業",0.2,0)))))))</f>
        <v>#REF!</v>
      </c>
      <c r="I4995" s="260" t="e">
        <f t="shared" si="309"/>
        <v>#REF!</v>
      </c>
      <c r="J4995" s="258" t="e">
        <f>IF(#REF!&gt;=1,IF(#REF!&gt;=1,#REF!),IF(#REF!&gt;=0,"",))</f>
        <v>#REF!</v>
      </c>
      <c r="K4995" s="241" t="e">
        <f>保全管理データ!N8661</f>
        <v>#REF!</v>
      </c>
      <c r="L4995" s="259" t="e">
        <f>IF(#REF!="","",IF(#REF!="悪環境における作業",0.2,IF(#REF!="高所又は地下作業",0.1,IF(#REF!="錯綜場所作業",0.3,IF(#REF!="複雑な制約のある作業",0.4,IF(#REF!="単純な制約のある作業",0.2,0))))))</f>
        <v>#REF!</v>
      </c>
      <c r="M4995" s="260" t="e">
        <f t="shared" si="310"/>
        <v>#REF!</v>
      </c>
    </row>
    <row r="4996" spans="2:13" s="254" customFormat="1" ht="27.75" customHeight="1" x14ac:dyDescent="0.2">
      <c r="B4996" s="536" t="s">
        <v>255</v>
      </c>
      <c r="C4996" s="537"/>
      <c r="D4996" s="265"/>
      <c r="E4996" s="224" t="s">
        <v>245</v>
      </c>
      <c r="F4996" s="258" t="e">
        <f>IF(#REF!&gt;=1,IF(#REF!&gt;=1,#REF!),IF(#REF!&gt;=0,"",))</f>
        <v>#REF!</v>
      </c>
      <c r="G4996" s="241" t="e">
        <f>保全管理データ!N8635</f>
        <v>#REF!</v>
      </c>
      <c r="H4996" s="259" t="e">
        <f>IF(#REF!="無","",IF(#REF!="","",IF(#REF!="悪環境における作業",0.2,IF(#REF!="高所又は地下作業",0.1,IF(#REF!="錯綜場所作業",0.3,IF(#REF!="複雑な制約のある作業",0.4,IF(#REF!="単純な制約のある作業",0.2,0)))))))</f>
        <v>#REF!</v>
      </c>
      <c r="I4996" s="260" t="e">
        <f t="shared" si="309"/>
        <v>#REF!</v>
      </c>
      <c r="J4996" s="258" t="e">
        <f>IF(#REF!&gt;=1,IF(#REF!&gt;=1,#REF!),IF(#REF!&gt;=0,"",))</f>
        <v>#REF!</v>
      </c>
      <c r="K4996" s="241" t="e">
        <f>保全管理データ!N8662</f>
        <v>#REF!</v>
      </c>
      <c r="L4996" s="259" t="e">
        <f>IF(#REF!="","",IF(#REF!="悪環境における作業",0.2,IF(#REF!="高所又は地下作業",0.1,IF(#REF!="錯綜場所作業",0.3,IF(#REF!="複雑な制約のある作業",0.4,IF(#REF!="単純な制約のある作業",0.2,0))))))</f>
        <v>#REF!</v>
      </c>
      <c r="M4996" s="260" t="e">
        <f t="shared" si="310"/>
        <v>#REF!</v>
      </c>
    </row>
    <row r="4997" spans="2:13" s="254" customFormat="1" ht="27.75" customHeight="1" x14ac:dyDescent="0.2">
      <c r="B4997" s="536" t="s">
        <v>256</v>
      </c>
      <c r="C4997" s="537"/>
      <c r="D4997" s="265"/>
      <c r="E4997" s="224" t="s">
        <v>242</v>
      </c>
      <c r="F4997" s="258" t="e">
        <f>IF(#REF!&gt;=1,IF(#REF!&gt;=1,#REF!),IF(#REF!&gt;=0,"",))</f>
        <v>#REF!</v>
      </c>
      <c r="G4997" s="241" t="e">
        <f>保全管理データ!N8636</f>
        <v>#REF!</v>
      </c>
      <c r="H4997" s="259" t="e">
        <f>IF(#REF!="無","",IF(#REF!="","",IF(#REF!="悪環境における作業",0.2,IF(#REF!="高所又は地下作業",0.1,IF(#REF!="錯綜場所作業",0.3,IF(#REF!="複雑な制約のある作業",0.4,IF(#REF!="単純な制約のある作業",0.2,0)))))))</f>
        <v>#REF!</v>
      </c>
      <c r="I4997" s="260" t="e">
        <f t="shared" si="309"/>
        <v>#REF!</v>
      </c>
      <c r="J4997" s="258" t="e">
        <f>IF(#REF!&gt;=1,IF(#REF!&gt;=1,#REF!),IF(#REF!&gt;=0,"",))</f>
        <v>#REF!</v>
      </c>
      <c r="K4997" s="241" t="e">
        <f>保全管理データ!N8663</f>
        <v>#REF!</v>
      </c>
      <c r="L4997" s="259" t="e">
        <f>IF(#REF!="","",IF(#REF!="悪環境における作業",0.2,IF(#REF!="高所又は地下作業",0.1,IF(#REF!="錯綜場所作業",0.3,IF(#REF!="複雑な制約のある作業",0.4,IF(#REF!="単純な制約のある作業",0.2,0))))))</f>
        <v>#REF!</v>
      </c>
      <c r="M4997" s="260" t="e">
        <f t="shared" si="310"/>
        <v>#REF!</v>
      </c>
    </row>
    <row r="4998" spans="2:13" s="254" customFormat="1" ht="27.75" customHeight="1" x14ac:dyDescent="0.2">
      <c r="B4998" s="536" t="s">
        <v>257</v>
      </c>
      <c r="C4998" s="537"/>
      <c r="D4998" s="265"/>
      <c r="E4998" s="224" t="s">
        <v>245</v>
      </c>
      <c r="F4998" s="258" t="e">
        <f>IF(#REF!&gt;=1,IF(#REF!&gt;=1,#REF!),IF(#REF!&gt;=0,"",))</f>
        <v>#REF!</v>
      </c>
      <c r="G4998" s="241" t="e">
        <f>保全管理データ!N8637</f>
        <v>#REF!</v>
      </c>
      <c r="H4998" s="259" t="e">
        <f>IF(#REF!="無","",IF(#REF!="","",IF(#REF!="悪環境における作業",0.2,IF(#REF!="高所又は地下作業",0.1,IF(#REF!="錯綜場所作業",0.3,IF(#REF!="複雑な制約のある作業",0.4,IF(#REF!="単純な制約のある作業",0.2,0)))))))</f>
        <v>#REF!</v>
      </c>
      <c r="I4998" s="260" t="e">
        <f t="shared" si="309"/>
        <v>#REF!</v>
      </c>
      <c r="J4998" s="258" t="e">
        <f>IF(#REF!&gt;=1,IF(#REF!&gt;=1,#REF!),IF(#REF!&gt;=0,"",))</f>
        <v>#REF!</v>
      </c>
      <c r="K4998" s="241" t="e">
        <f>保全管理データ!N8664</f>
        <v>#REF!</v>
      </c>
      <c r="L4998" s="259" t="e">
        <f>IF(#REF!="","",IF(#REF!="悪環境における作業",0.2,IF(#REF!="高所又は地下作業",0.1,IF(#REF!="錯綜場所作業",0.3,IF(#REF!="複雑な制約のある作業",0.4,IF(#REF!="単純な制約のある作業",0.2,0))))))</f>
        <v>#REF!</v>
      </c>
      <c r="M4998" s="260" t="e">
        <f t="shared" si="310"/>
        <v>#REF!</v>
      </c>
    </row>
    <row r="4999" spans="2:13" s="254" customFormat="1" ht="27.75" customHeight="1" x14ac:dyDescent="0.2">
      <c r="B4999" s="536" t="s">
        <v>258</v>
      </c>
      <c r="C4999" s="537"/>
      <c r="D4999" s="265"/>
      <c r="E4999" s="224" t="s">
        <v>245</v>
      </c>
      <c r="F4999" s="258" t="e">
        <f>IF(#REF!&gt;=1,IF(#REF!&gt;=1,#REF!),IF(#REF!&gt;=0,"",))</f>
        <v>#REF!</v>
      </c>
      <c r="G4999" s="241" t="e">
        <f>保全管理データ!N8638</f>
        <v>#REF!</v>
      </c>
      <c r="H4999" s="259" t="e">
        <f>IF(#REF!="無","",IF(#REF!="","",IF(#REF!="悪環境における作業",0.2,IF(#REF!="高所又は地下作業",0.1,IF(#REF!="錯綜場所作業",0.3,IF(#REF!="複雑な制約のある作業",0.4,IF(#REF!="単純な制約のある作業",0.2,0)))))))</f>
        <v>#REF!</v>
      </c>
      <c r="I4999" s="260" t="e">
        <f t="shared" si="309"/>
        <v>#REF!</v>
      </c>
      <c r="J4999" s="258" t="e">
        <f>IF(#REF!&gt;=1,IF(#REF!&gt;=1,#REF!),IF(#REF!&gt;=0,"",))</f>
        <v>#REF!</v>
      </c>
      <c r="K4999" s="241" t="e">
        <f>保全管理データ!N8665</f>
        <v>#REF!</v>
      </c>
      <c r="L4999" s="259" t="e">
        <f>IF(#REF!="","",IF(#REF!="悪環境における作業",0.2,IF(#REF!="高所又は地下作業",0.1,IF(#REF!="錯綜場所作業",0.3,IF(#REF!="複雑な制約のある作業",0.4,IF(#REF!="単純な制約のある作業",0.2,0))))))</f>
        <v>#REF!</v>
      </c>
      <c r="M4999" s="260" t="e">
        <f t="shared" si="310"/>
        <v>#REF!</v>
      </c>
    </row>
    <row r="5000" spans="2:13" s="254" customFormat="1" ht="27.75" customHeight="1" x14ac:dyDescent="0.2">
      <c r="B5000" s="536" t="s">
        <v>259</v>
      </c>
      <c r="C5000" s="537"/>
      <c r="D5000" s="265"/>
      <c r="E5000" s="224" t="s">
        <v>245</v>
      </c>
      <c r="F5000" s="258" t="e">
        <f>IF(#REF!&gt;=1,IF(#REF!&gt;=1,#REF!),IF(#REF!&gt;=0,"",))</f>
        <v>#REF!</v>
      </c>
      <c r="G5000" s="241" t="e">
        <f>保全管理データ!N8639</f>
        <v>#REF!</v>
      </c>
      <c r="H5000" s="259" t="e">
        <f>IF(#REF!="無","",IF(#REF!="","",IF(#REF!="悪環境における作業",0.2,IF(#REF!="高所又は地下作業",0.1,IF(#REF!="錯綜場所作業",0.3,IF(#REF!="複雑な制約のある作業",0.4,IF(#REF!="単純な制約のある作業",0.2,0)))))))</f>
        <v>#REF!</v>
      </c>
      <c r="I5000" s="260" t="e">
        <f t="shared" si="309"/>
        <v>#REF!</v>
      </c>
      <c r="J5000" s="258" t="e">
        <f>IF(#REF!&gt;=1,IF(#REF!&gt;=1,#REF!),IF(#REF!&gt;=0,"",))</f>
        <v>#REF!</v>
      </c>
      <c r="K5000" s="241" t="e">
        <f>保全管理データ!N8666</f>
        <v>#REF!</v>
      </c>
      <c r="L5000" s="259" t="e">
        <f>IF(#REF!="","",IF(#REF!="悪環境における作業",0.2,IF(#REF!="高所又は地下作業",0.1,IF(#REF!="錯綜場所作業",0.3,IF(#REF!="複雑な制約のある作業",0.4,IF(#REF!="単純な制約のある作業",0.2,0))))))</f>
        <v>#REF!</v>
      </c>
      <c r="M5000" s="260" t="e">
        <f t="shared" si="310"/>
        <v>#REF!</v>
      </c>
    </row>
    <row r="5001" spans="2:13" s="254" customFormat="1" ht="27.75" customHeight="1" x14ac:dyDescent="0.2">
      <c r="B5001" s="536" t="s">
        <v>260</v>
      </c>
      <c r="C5001" s="537"/>
      <c r="D5001" s="265"/>
      <c r="E5001" s="224" t="s">
        <v>248</v>
      </c>
      <c r="F5001" s="258" t="e">
        <f>IF(#REF!&gt;=1,IF(#REF!&gt;=1,#REF!),IF(#REF!&gt;=0,"",))</f>
        <v>#REF!</v>
      </c>
      <c r="G5001" s="241" t="e">
        <f>保全管理データ!N8640</f>
        <v>#REF!</v>
      </c>
      <c r="H5001" s="259" t="e">
        <f>IF(#REF!="無","",IF(#REF!="","",IF(#REF!="悪環境における作業",0.2,IF(#REF!="高所又は地下作業",0.1,IF(#REF!="錯綜場所作業",0.3,IF(#REF!="複雑な制約のある作業",0.4,IF(#REF!="単純な制約のある作業",0.2,0)))))))</f>
        <v>#REF!</v>
      </c>
      <c r="I5001" s="260" t="e">
        <f t="shared" si="309"/>
        <v>#REF!</v>
      </c>
      <c r="J5001" s="258" t="e">
        <f>IF(#REF!&gt;=1,IF(#REF!&gt;=1,#REF!),IF(#REF!&gt;=0,"",))</f>
        <v>#REF!</v>
      </c>
      <c r="K5001" s="241" t="e">
        <f>保全管理データ!N8667</f>
        <v>#REF!</v>
      </c>
      <c r="L5001" s="259" t="e">
        <f>IF(#REF!="","",IF(#REF!="悪環境における作業",0.2,IF(#REF!="高所又は地下作業",0.1,IF(#REF!="錯綜場所作業",0.3,IF(#REF!="複雑な制約のある作業",0.4,IF(#REF!="単純な制約のある作業",0.2,0))))))</f>
        <v>#REF!</v>
      </c>
      <c r="M5001" s="260" t="e">
        <f t="shared" si="310"/>
        <v>#REF!</v>
      </c>
    </row>
    <row r="5002" spans="2:13" s="254" customFormat="1" ht="27.75" customHeight="1" x14ac:dyDescent="0.2">
      <c r="B5002" s="536" t="s">
        <v>261</v>
      </c>
      <c r="C5002" s="537"/>
      <c r="D5002" s="265"/>
      <c r="E5002" s="224" t="s">
        <v>247</v>
      </c>
      <c r="F5002" s="258" t="e">
        <f>IF(#REF!&gt;=1,IF(#REF!&gt;=1,#REF!),IF(#REF!&gt;=0,"",))</f>
        <v>#REF!</v>
      </c>
      <c r="G5002" s="241" t="e">
        <f>保全管理データ!N8641</f>
        <v>#REF!</v>
      </c>
      <c r="H5002" s="259" t="e">
        <f>IF(#REF!="無","",IF(#REF!="","",IF(#REF!="悪環境における作業",0.2,IF(#REF!="高所又は地下作業",0.1,IF(#REF!="錯綜場所作業",0.3,IF(#REF!="複雑な制約のある作業",0.4,IF(#REF!="単純な制約のある作業",0.2,0)))))))</f>
        <v>#REF!</v>
      </c>
      <c r="I5002" s="260" t="e">
        <f t="shared" si="309"/>
        <v>#REF!</v>
      </c>
      <c r="J5002" s="258" t="e">
        <f>IF(#REF!&gt;=1,IF(#REF!&gt;=1,#REF!),IF(#REF!&gt;=0,"",))</f>
        <v>#REF!</v>
      </c>
      <c r="K5002" s="241" t="e">
        <f>保全管理データ!N8668</f>
        <v>#REF!</v>
      </c>
      <c r="L5002" s="259" t="e">
        <f>IF(#REF!="","",IF(#REF!="悪環境における作業",0.2,IF(#REF!="高所又は地下作業",0.1,IF(#REF!="錯綜場所作業",0.3,IF(#REF!="複雑な制約のある作業",0.4,IF(#REF!="単純な制約のある作業",0.2,0))))))</f>
        <v>#REF!</v>
      </c>
      <c r="M5002" s="260" t="e">
        <f t="shared" si="310"/>
        <v>#REF!</v>
      </c>
    </row>
    <row r="5003" spans="2:13" s="254" customFormat="1" ht="27.75" customHeight="1" x14ac:dyDescent="0.2">
      <c r="B5003" s="536" t="s">
        <v>262</v>
      </c>
      <c r="C5003" s="537"/>
      <c r="D5003" s="265"/>
      <c r="E5003" s="224" t="s">
        <v>245</v>
      </c>
      <c r="F5003" s="258" t="e">
        <f>IF(#REF!&gt;=1,IF(#REF!&gt;=1,#REF!),IF(#REF!&gt;=0,"",))</f>
        <v>#REF!</v>
      </c>
      <c r="G5003" s="241" t="e">
        <f>保全管理データ!N8642</f>
        <v>#REF!</v>
      </c>
      <c r="H5003" s="259" t="e">
        <f>IF(#REF!="無","",IF(#REF!="","",IF(#REF!="悪環境における作業",0.2,IF(#REF!="高所又は地下作業",0.1,IF(#REF!="錯綜場所作業",0.3,IF(#REF!="複雑な制約のある作業",0.4,IF(#REF!="単純な制約のある作業",0.2,0)))))))</f>
        <v>#REF!</v>
      </c>
      <c r="I5003" s="260" t="e">
        <f t="shared" si="309"/>
        <v>#REF!</v>
      </c>
      <c r="J5003" s="258" t="e">
        <f>IF(#REF!&gt;=1,IF(#REF!&gt;=1,#REF!),IF(#REF!&gt;=0,"",))</f>
        <v>#REF!</v>
      </c>
      <c r="K5003" s="241" t="e">
        <f>保全管理データ!N8669</f>
        <v>#REF!</v>
      </c>
      <c r="L5003" s="259" t="e">
        <f>IF(#REF!="","",IF(#REF!="悪環境における作業",0.2,IF(#REF!="高所又は地下作業",0.1,IF(#REF!="錯綜場所作業",0.3,IF(#REF!="複雑な制約のある作業",0.4,IF(#REF!="単純な制約のある作業",0.2,0))))))</f>
        <v>#REF!</v>
      </c>
      <c r="M5003" s="260" t="e">
        <f t="shared" si="310"/>
        <v>#REF!</v>
      </c>
    </row>
    <row r="5004" spans="2:13" s="254" customFormat="1" ht="27.75" customHeight="1" x14ac:dyDescent="0.2">
      <c r="B5004" s="536" t="s">
        <v>263</v>
      </c>
      <c r="C5004" s="537"/>
      <c r="D5004" s="265"/>
      <c r="E5004" s="224" t="s">
        <v>245</v>
      </c>
      <c r="F5004" s="258" t="e">
        <f>IF(#REF!&gt;=1,IF(#REF!&gt;=1,#REF!),IF(#REF!&gt;=0,"",))</f>
        <v>#REF!</v>
      </c>
      <c r="G5004" s="241" t="e">
        <f>保全管理データ!N8643</f>
        <v>#REF!</v>
      </c>
      <c r="H5004" s="259" t="e">
        <f>IF(#REF!="無","",IF(#REF!="","",IF(#REF!="悪環境における作業",0.2,IF(#REF!="高所又は地下作業",0.1,IF(#REF!="錯綜場所作業",0.3,IF(#REF!="複雑な制約のある作業",0.4,IF(#REF!="単純な制約のある作業",0.2,0)))))))</f>
        <v>#REF!</v>
      </c>
      <c r="I5004" s="260" t="e">
        <f t="shared" si="309"/>
        <v>#REF!</v>
      </c>
      <c r="J5004" s="258" t="e">
        <f>IF(#REF!&gt;=1,IF(#REF!&gt;=1,#REF!),IF(#REF!&gt;=0,"",))</f>
        <v>#REF!</v>
      </c>
      <c r="K5004" s="241" t="e">
        <f>保全管理データ!N8670</f>
        <v>#REF!</v>
      </c>
      <c r="L5004" s="259" t="e">
        <f>IF(#REF!="","",IF(#REF!="悪環境における作業",0.2,IF(#REF!="高所又は地下作業",0.1,IF(#REF!="錯綜場所作業",0.3,IF(#REF!="複雑な制約のある作業",0.4,IF(#REF!="単純な制約のある作業",0.2,0))))))</f>
        <v>#REF!</v>
      </c>
      <c r="M5004" s="260" t="e">
        <f t="shared" si="310"/>
        <v>#REF!</v>
      </c>
    </row>
    <row r="5005" spans="2:13" s="254" customFormat="1" ht="27.75" customHeight="1" x14ac:dyDescent="0.2">
      <c r="B5005" s="536" t="s">
        <v>264</v>
      </c>
      <c r="C5005" s="537"/>
      <c r="D5005" s="265"/>
      <c r="E5005" s="224" t="s">
        <v>245</v>
      </c>
      <c r="F5005" s="258" t="e">
        <f>IF(#REF!&gt;=1,IF(#REF!&gt;=1,#REF!),IF(#REF!&gt;=0,"",))</f>
        <v>#REF!</v>
      </c>
      <c r="G5005" s="241" t="e">
        <f>保全管理データ!N8644</f>
        <v>#REF!</v>
      </c>
      <c r="H5005" s="259" t="e">
        <f>IF(#REF!="無","",IF(#REF!="","",IF(#REF!="悪環境における作業",0.2,IF(#REF!="高所又は地下作業",0.1,IF(#REF!="錯綜場所作業",0.3,IF(#REF!="複雑な制約のある作業",0.4,IF(#REF!="単純な制約のある作業",0.2,0)))))))</f>
        <v>#REF!</v>
      </c>
      <c r="I5005" s="260" t="e">
        <f t="shared" si="309"/>
        <v>#REF!</v>
      </c>
      <c r="J5005" s="258" t="e">
        <f>IF(#REF!&gt;=1,IF(#REF!&gt;=1,#REF!),IF(#REF!&gt;=0,"",))</f>
        <v>#REF!</v>
      </c>
      <c r="K5005" s="241" t="e">
        <f>保全管理データ!N8671</f>
        <v>#REF!</v>
      </c>
      <c r="L5005" s="259" t="e">
        <f>IF(#REF!="","",IF(#REF!="悪環境における作業",0.2,IF(#REF!="高所又は地下作業",0.1,IF(#REF!="錯綜場所作業",0.3,IF(#REF!="複雑な制約のある作業",0.4,IF(#REF!="単純な制約のある作業",0.2,0))))))</f>
        <v>#REF!</v>
      </c>
      <c r="M5005" s="260" t="e">
        <f t="shared" si="310"/>
        <v>#REF!</v>
      </c>
    </row>
    <row r="5006" spans="2:13" s="254" customFormat="1" ht="27.75" customHeight="1" x14ac:dyDescent="0.2">
      <c r="B5006" s="536" t="s">
        <v>265</v>
      </c>
      <c r="C5006" s="537"/>
      <c r="D5006" s="265"/>
      <c r="E5006" s="224" t="s">
        <v>245</v>
      </c>
      <c r="F5006" s="258" t="e">
        <f>IF(#REF!&gt;=1,IF(#REF!&gt;=1,#REF!),IF(#REF!&gt;=0,"",))</f>
        <v>#REF!</v>
      </c>
      <c r="G5006" s="241" t="e">
        <f>保全管理データ!N8645</f>
        <v>#REF!</v>
      </c>
      <c r="H5006" s="259" t="e">
        <f>IF(#REF!="無","",IF(#REF!="","",IF(#REF!="悪環境における作業",0.2,IF(#REF!="高所又は地下作業",0.1,IF(#REF!="錯綜場所作業",0.3,IF(#REF!="複雑な制約のある作業",0.4,IF(#REF!="単純な制約のある作業",0.2,0)))))))</f>
        <v>#REF!</v>
      </c>
      <c r="I5006" s="260" t="e">
        <f t="shared" si="309"/>
        <v>#REF!</v>
      </c>
      <c r="J5006" s="258" t="e">
        <f>IF(#REF!&gt;=1,IF(#REF!&gt;=1,#REF!),IF(#REF!&gt;=0,"",))</f>
        <v>#REF!</v>
      </c>
      <c r="K5006" s="241" t="e">
        <f>保全管理データ!N8672</f>
        <v>#REF!</v>
      </c>
      <c r="L5006" s="259" t="e">
        <f>IF(#REF!="","",IF(#REF!="悪環境における作業",0.2,IF(#REF!="高所又は地下作業",0.1,IF(#REF!="錯綜場所作業",0.3,IF(#REF!="複雑な制約のある作業",0.4,IF(#REF!="単純な制約のある作業",0.2,0))))))</f>
        <v>#REF!</v>
      </c>
      <c r="M5006" s="260" t="e">
        <f t="shared" si="310"/>
        <v>#REF!</v>
      </c>
    </row>
    <row r="5007" spans="2:13" s="254" customFormat="1" ht="27.75" customHeight="1" x14ac:dyDescent="0.2">
      <c r="B5007" s="536" t="s">
        <v>266</v>
      </c>
      <c r="C5007" s="537"/>
      <c r="D5007" s="265"/>
      <c r="E5007" s="224" t="s">
        <v>245</v>
      </c>
      <c r="F5007" s="258" t="e">
        <f>IF(#REF!&gt;=1,IF(#REF!&gt;=1,#REF!),IF(#REF!&gt;=0,"",))</f>
        <v>#REF!</v>
      </c>
      <c r="G5007" s="241" t="e">
        <f>保全管理データ!N8646</f>
        <v>#REF!</v>
      </c>
      <c r="H5007" s="259" t="e">
        <f>IF(#REF!="無","",IF(#REF!="","",IF(#REF!="悪環境における作業",0.2,IF(#REF!="高所又は地下作業",0.1,IF(#REF!="錯綜場所作業",0.3,IF(#REF!="複雑な制約のある作業",0.4,IF(#REF!="単純な制約のある作業",0.2,0)))))))</f>
        <v>#REF!</v>
      </c>
      <c r="I5007" s="260" t="e">
        <f t="shared" si="309"/>
        <v>#REF!</v>
      </c>
      <c r="J5007" s="258" t="e">
        <f>IF(#REF!&gt;=1,IF(#REF!&gt;=1,#REF!),IF(#REF!&gt;=0,"",))</f>
        <v>#REF!</v>
      </c>
      <c r="K5007" s="241" t="e">
        <f>保全管理データ!N8673</f>
        <v>#REF!</v>
      </c>
      <c r="L5007" s="259" t="e">
        <f>IF(#REF!="","",IF(#REF!="悪環境における作業",0.2,IF(#REF!="高所又は地下作業",0.1,IF(#REF!="錯綜場所作業",0.3,IF(#REF!="複雑な制約のある作業",0.4,IF(#REF!="単純な制約のある作業",0.2,0))))))</f>
        <v>#REF!</v>
      </c>
      <c r="M5007" s="260" t="e">
        <f t="shared" si="310"/>
        <v>#REF!</v>
      </c>
    </row>
    <row r="5008" spans="2:13" s="254" customFormat="1" ht="27.75" customHeight="1" x14ac:dyDescent="0.2">
      <c r="B5008" s="536" t="s">
        <v>81</v>
      </c>
      <c r="C5008" s="537"/>
      <c r="D5008" s="265"/>
      <c r="E5008" s="224" t="s">
        <v>245</v>
      </c>
      <c r="F5008" s="258" t="e">
        <f>IF(#REF!&gt;=1,IF(#REF!&gt;=1,#REF!),IF(#REF!&gt;=0,"",))</f>
        <v>#REF!</v>
      </c>
      <c r="G5008" s="241" t="e">
        <f>保全管理データ!N8647</f>
        <v>#REF!</v>
      </c>
      <c r="H5008" s="259" t="e">
        <f>IF(#REF!="無","",IF(#REF!="","",IF(#REF!="悪環境における作業",0.2,IF(#REF!="高所又は地下作業",0.1,IF(#REF!="錯綜場所作業",0.3,IF(#REF!="複雑な制約のある作業",0.4,IF(#REF!="単純な制約のある作業",0.2,0)))))))</f>
        <v>#REF!</v>
      </c>
      <c r="I5008" s="260" t="e">
        <f t="shared" si="309"/>
        <v>#REF!</v>
      </c>
      <c r="J5008" s="258" t="e">
        <f>IF(#REF!&gt;=1,IF(#REF!&gt;=1,#REF!),IF(#REF!&gt;=0,"",))</f>
        <v>#REF!</v>
      </c>
      <c r="K5008" s="241" t="e">
        <f>保全管理データ!N8674</f>
        <v>#REF!</v>
      </c>
      <c r="L5008" s="259" t="e">
        <f>IF(#REF!="","",IF(#REF!="悪環境における作業",0.2,IF(#REF!="高所又は地下作業",0.1,IF(#REF!="錯綜場所作業",0.3,IF(#REF!="複雑な制約のある作業",0.4,IF(#REF!="単純な制約のある作業",0.2,0))))))</f>
        <v>#REF!</v>
      </c>
      <c r="M5008" s="260" t="e">
        <f t="shared" si="310"/>
        <v>#REF!</v>
      </c>
    </row>
    <row r="5009" spans="2:13" s="254" customFormat="1" ht="27.75" customHeight="1" x14ac:dyDescent="0.2">
      <c r="B5009" s="536" t="s">
        <v>267</v>
      </c>
      <c r="C5009" s="537"/>
      <c r="D5009" s="265"/>
      <c r="E5009" s="224" t="s">
        <v>247</v>
      </c>
      <c r="F5009" s="258" t="e">
        <f>IF(#REF!&gt;=1,IF(#REF!&gt;=1,#REF!),IF(#REF!&gt;=0,"",))</f>
        <v>#REF!</v>
      </c>
      <c r="G5009" s="241" t="e">
        <f>保全管理データ!N8648</f>
        <v>#REF!</v>
      </c>
      <c r="H5009" s="259" t="e">
        <f>IF(#REF!="無","",IF(#REF!="","",IF(#REF!="悪環境における作業",0.2,IF(#REF!="高所又は地下作業",0.1,IF(#REF!="錯綜場所作業",0.3,IF(#REF!="複雑な制約のある作業",0.4,IF(#REF!="単純な制約のある作業",0.2,0)))))))</f>
        <v>#REF!</v>
      </c>
      <c r="I5009" s="260" t="e">
        <f t="shared" si="309"/>
        <v>#REF!</v>
      </c>
      <c r="J5009" s="258" t="e">
        <f>IF(#REF!&gt;=1,IF(#REF!&gt;=1,#REF!),IF(#REF!&gt;=0,"",))</f>
        <v>#REF!</v>
      </c>
      <c r="K5009" s="241" t="e">
        <f>保全管理データ!N8675</f>
        <v>#REF!</v>
      </c>
      <c r="L5009" s="259" t="e">
        <f>IF(#REF!="","",IF(#REF!="悪環境における作業",0.2,IF(#REF!="高所又は地下作業",0.1,IF(#REF!="錯綜場所作業",0.3,IF(#REF!="複雑な制約のある作業",0.4,IF(#REF!="単純な制約のある作業",0.2,0))))))</f>
        <v>#REF!</v>
      </c>
      <c r="M5009" s="260" t="e">
        <f t="shared" si="310"/>
        <v>#REF!</v>
      </c>
    </row>
    <row r="5010" spans="2:13" s="254" customFormat="1" ht="27.75" customHeight="1" x14ac:dyDescent="0.2">
      <c r="B5010" s="536" t="s">
        <v>268</v>
      </c>
      <c r="C5010" s="537"/>
      <c r="D5010" s="265"/>
      <c r="E5010" s="224" t="s">
        <v>246</v>
      </c>
      <c r="F5010" s="258" t="e">
        <f>IF(#REF!&gt;=1,IF(#REF!&gt;=1,#REF!),IF(#REF!&gt;=0,"",))</f>
        <v>#REF!</v>
      </c>
      <c r="G5010" s="241" t="e">
        <f>保全管理データ!N8649</f>
        <v>#REF!</v>
      </c>
      <c r="H5010" s="259" t="e">
        <f>IF(#REF!="無","",IF(#REF!="","",IF(#REF!="悪環境における作業",0.2,IF(#REF!="高所又は地下作業",0.1,IF(#REF!="錯綜場所作業",0.3,IF(#REF!="複雑な制約のある作業",0.4,IF(#REF!="単純な制約のある作業",0.2,0)))))))</f>
        <v>#REF!</v>
      </c>
      <c r="I5010" s="260" t="e">
        <f t="shared" si="309"/>
        <v>#REF!</v>
      </c>
      <c r="J5010" s="258" t="e">
        <f>IF(#REF!&gt;=1,IF(#REF!&gt;=1,#REF!),IF(#REF!&gt;=0,"",))</f>
        <v>#REF!</v>
      </c>
      <c r="K5010" s="241" t="e">
        <f>保全管理データ!N8676</f>
        <v>#REF!</v>
      </c>
      <c r="L5010" s="259" t="e">
        <f>IF(#REF!="","",IF(#REF!="悪環境における作業",0.2,IF(#REF!="高所又は地下作業",0.1,IF(#REF!="錯綜場所作業",0.3,IF(#REF!="複雑な制約のある作業",0.4,IF(#REF!="単純な制約のある作業",0.2,0))))))</f>
        <v>#REF!</v>
      </c>
      <c r="M5010" s="260" t="e">
        <f t="shared" si="310"/>
        <v>#REF!</v>
      </c>
    </row>
    <row r="5011" spans="2:13" s="254" customFormat="1" ht="27.75" customHeight="1" thickBot="1" x14ac:dyDescent="0.25">
      <c r="B5011" s="538" t="s">
        <v>269</v>
      </c>
      <c r="C5011" s="539"/>
      <c r="D5011" s="266"/>
      <c r="E5011" s="252" t="s">
        <v>245</v>
      </c>
      <c r="F5011" s="261" t="e">
        <f>IF(#REF!&gt;=1,IF(#REF!&gt;=1,#REF!),IF(#REF!&gt;=0,"",))</f>
        <v>#REF!</v>
      </c>
      <c r="G5011" s="245" t="e">
        <f>保全管理データ!N8650</f>
        <v>#REF!</v>
      </c>
      <c r="H5011" s="259" t="e">
        <f>IF(#REF!="無","",IF(#REF!="","",IF(#REF!="悪環境における作業",0.2,IF(#REF!="高所又は地下作業",0.1,IF(#REF!="錯綜場所作業",0.3,IF(#REF!="複雑な制約のある作業",0.4,IF(#REF!="単純な制約のある作業",0.2,0)))))))</f>
        <v>#REF!</v>
      </c>
      <c r="I5011" s="260" t="e">
        <f t="shared" si="309"/>
        <v>#REF!</v>
      </c>
      <c r="J5011" s="261" t="e">
        <f>IF(#REF!&gt;=1,IF(#REF!&gt;=1,#REF!),IF(#REF!&gt;=0,"",))</f>
        <v>#REF!</v>
      </c>
      <c r="K5011" s="245" t="e">
        <f>保全管理データ!N8677</f>
        <v>#REF!</v>
      </c>
      <c r="L5011" s="262" t="e">
        <f>IF(#REF!="","",IF(#REF!="悪環境における作業",0.2,IF(#REF!="高所又は地下作業",0.1,IF(#REF!="錯綜場所作業",0.3,IF(#REF!="複雑な制約のある作業",0.4,IF(#REF!="単純な制約のある作業",0.2,0))))))</f>
        <v>#REF!</v>
      </c>
      <c r="M5011" s="260" t="e">
        <f t="shared" si="310"/>
        <v>#REF!</v>
      </c>
    </row>
    <row r="5012" spans="2:13" s="254" customFormat="1" ht="27.75" customHeight="1" thickBot="1" x14ac:dyDescent="0.25">
      <c r="B5012" s="532" t="s">
        <v>190</v>
      </c>
      <c r="C5012" s="532"/>
      <c r="D5012" s="532"/>
      <c r="E5012" s="532"/>
      <c r="F5012" s="533" t="e">
        <f>SUM(I4988:I5011)</f>
        <v>#REF!</v>
      </c>
      <c r="G5012" s="534"/>
      <c r="H5012" s="534"/>
      <c r="I5012" s="535"/>
      <c r="J5012" s="533" t="e">
        <f>IF(SUM(J4988:J5011)=0,"0.00",SUM(M4988:M5011))</f>
        <v>#REF!</v>
      </c>
      <c r="K5012" s="534"/>
      <c r="L5012" s="534"/>
      <c r="M5012" s="535"/>
    </row>
    <row r="5013" spans="2:13" s="254" customFormat="1" ht="27.75" customHeight="1" thickBot="1" x14ac:dyDescent="0.25">
      <c r="B5013" s="532" t="s">
        <v>97</v>
      </c>
      <c r="C5013" s="532"/>
      <c r="D5013" s="532"/>
      <c r="E5013" s="532"/>
      <c r="F5013" s="533" t="e">
        <f>IF(#REF!="５年以下","0",IF(#REF!="５年～１０年",0.1,IF(#REF!="１０年以上",0.15)))</f>
        <v>#REF!</v>
      </c>
      <c r="G5013" s="534"/>
      <c r="H5013" s="534"/>
      <c r="I5013" s="534"/>
      <c r="J5013" s="534"/>
      <c r="K5013" s="534"/>
      <c r="L5013" s="534"/>
      <c r="M5013" s="535"/>
    </row>
    <row r="5014" spans="2:13" s="254" customFormat="1" ht="27.75" customHeight="1" thickBot="1" x14ac:dyDescent="0.25">
      <c r="B5014" s="533" t="s">
        <v>273</v>
      </c>
      <c r="C5014" s="534"/>
      <c r="D5014" s="534"/>
      <c r="E5014" s="535"/>
      <c r="F5014" s="533" t="e">
        <f>F5012*(1+F5013)</f>
        <v>#REF!</v>
      </c>
      <c r="G5014" s="534"/>
      <c r="H5014" s="534"/>
      <c r="I5014" s="534"/>
      <c r="J5014" s="533" t="e">
        <f>J5012*(1+F5013)</f>
        <v>#REF!</v>
      </c>
      <c r="K5014" s="534"/>
      <c r="L5014" s="534"/>
      <c r="M5014" s="535"/>
    </row>
    <row r="5015" spans="2:13" s="254" customFormat="1" ht="27.75" customHeight="1" thickBot="1" x14ac:dyDescent="0.25">
      <c r="B5015" s="532" t="s">
        <v>191</v>
      </c>
      <c r="C5015" s="532"/>
      <c r="D5015" s="532"/>
      <c r="E5015" s="532"/>
      <c r="F5015" s="533" t="e">
        <f>#REF!*(#REF!*#REF!+#REF!*#REF!)</f>
        <v>#REF!</v>
      </c>
      <c r="G5015" s="534"/>
      <c r="H5015" s="535"/>
      <c r="I5015" s="532" t="e">
        <f>#REF!</f>
        <v>#REF!</v>
      </c>
      <c r="J5015" s="533"/>
      <c r="K5015" s="263" t="s">
        <v>230</v>
      </c>
      <c r="L5015" s="535" t="e">
        <f>B4986</f>
        <v>#REF!</v>
      </c>
      <c r="M5015" s="532"/>
    </row>
    <row r="5016" spans="2:13" s="254" customFormat="1" ht="45" customHeight="1" thickBot="1" x14ac:dyDescent="0.25">
      <c r="B5016" s="253"/>
      <c r="C5016" s="253"/>
      <c r="D5016" s="253"/>
      <c r="E5016" s="253"/>
      <c r="F5016" s="253"/>
      <c r="G5016" s="253"/>
      <c r="H5016" s="253"/>
      <c r="I5016" s="253"/>
      <c r="J5016" s="253"/>
      <c r="K5016" s="253"/>
      <c r="L5016" s="253"/>
      <c r="M5016" s="253"/>
    </row>
    <row r="5017" spans="2:13" s="254" customFormat="1" ht="27.75" customHeight="1" thickBot="1" x14ac:dyDescent="0.25">
      <c r="B5017" s="542" t="s">
        <v>128</v>
      </c>
      <c r="C5017" s="543"/>
      <c r="D5017" s="543"/>
      <c r="E5017" s="544"/>
      <c r="F5017" s="253"/>
      <c r="G5017" s="253"/>
      <c r="H5017" s="253"/>
      <c r="I5017" s="253"/>
      <c r="J5017" s="253"/>
      <c r="K5017" s="253"/>
      <c r="L5017" s="253"/>
      <c r="M5017" s="253"/>
    </row>
    <row r="5018" spans="2:13" s="254" customFormat="1" ht="27.75" customHeight="1" x14ac:dyDescent="0.2">
      <c r="B5018" s="545" t="e">
        <f>#REF!</f>
        <v>#REF!</v>
      </c>
      <c r="C5018" s="546"/>
      <c r="D5018" s="547"/>
      <c r="E5018" s="548"/>
      <c r="F5018" s="552" t="s">
        <v>240</v>
      </c>
      <c r="G5018" s="553"/>
      <c r="H5018" s="553"/>
      <c r="I5018" s="554"/>
      <c r="J5018" s="552" t="s">
        <v>239</v>
      </c>
      <c r="K5018" s="553"/>
      <c r="L5018" s="553"/>
      <c r="M5018" s="554"/>
    </row>
    <row r="5019" spans="2:13" s="254" customFormat="1" ht="27.75" customHeight="1" thickBot="1" x14ac:dyDescent="0.25">
      <c r="B5019" s="549"/>
      <c r="C5019" s="550"/>
      <c r="D5019" s="550"/>
      <c r="E5019" s="551"/>
      <c r="F5019" s="255" t="s">
        <v>149</v>
      </c>
      <c r="G5019" s="256" t="s">
        <v>151</v>
      </c>
      <c r="H5019" s="256" t="s">
        <v>96</v>
      </c>
      <c r="I5019" s="257" t="s">
        <v>150</v>
      </c>
      <c r="J5019" s="255" t="s">
        <v>149</v>
      </c>
      <c r="K5019" s="256" t="s">
        <v>151</v>
      </c>
      <c r="L5019" s="256" t="s">
        <v>96</v>
      </c>
      <c r="M5019" s="257" t="s">
        <v>150</v>
      </c>
    </row>
    <row r="5020" spans="2:13" s="254" customFormat="1" ht="27.75" customHeight="1" thickTop="1" x14ac:dyDescent="0.2">
      <c r="B5020" s="540" t="s">
        <v>241</v>
      </c>
      <c r="C5020" s="541"/>
      <c r="D5020" s="264"/>
      <c r="E5020" s="237" t="s">
        <v>242</v>
      </c>
      <c r="F5020" s="258" t="e">
        <f>IF(#REF!&gt;=1,IF(#REF!&gt;=1,#REF!),IF(#REF!&gt;=0,"",))</f>
        <v>#REF!</v>
      </c>
      <c r="G5020" s="241" t="e">
        <f>保全管理データ!N8683</f>
        <v>#REF!</v>
      </c>
      <c r="H5020" s="259" t="e">
        <f>IF(#REF!="無","",IF(#REF!="","",IF(#REF!="悪環境における作業",0.2,IF(#REF!="高所又は地下作業",0.1,IF(#REF!="錯綜場所作業",0.3,IF(#REF!="複雑な制約のある作業",0.4,IF(#REF!="単純な制約のある作業",0.2,0)))))))</f>
        <v>#REF!</v>
      </c>
      <c r="I5020" s="260" t="e">
        <f>IF(F5020="","",F5020*G5020*(1+IF(H5020="",0,H5020)))</f>
        <v>#REF!</v>
      </c>
      <c r="J5020" s="258" t="e">
        <f>IF(#REF!&gt;=1,IF(#REF!&gt;=1,#REF!),IF(#REF!&gt;=0,"",))</f>
        <v>#REF!</v>
      </c>
      <c r="K5020" s="241" t="e">
        <f>保全管理データ!N8710</f>
        <v>#REF!</v>
      </c>
      <c r="L5020" s="259" t="e">
        <f>IF(#REF!="","",IF(#REF!="悪環境における作業",0.2,IF(#REF!="高所又は地下作業",0.1,IF(#REF!="錯綜場所作業",0.3,IF(#REF!="複雑な制約のある作業",0.4,IF(#REF!="単純な制約のある作業",0.2,0))))))</f>
        <v>#REF!</v>
      </c>
      <c r="M5020" s="260" t="e">
        <f>IF(J5020="","",J5020*K5020*(1+IF(L5020="",0,L5020)))</f>
        <v>#REF!</v>
      </c>
    </row>
    <row r="5021" spans="2:13" s="254" customFormat="1" ht="27.75" customHeight="1" x14ac:dyDescent="0.2">
      <c r="B5021" s="536" t="s">
        <v>243</v>
      </c>
      <c r="C5021" s="537"/>
      <c r="D5021" s="265"/>
      <c r="E5021" s="224" t="s">
        <v>242</v>
      </c>
      <c r="F5021" s="258" t="e">
        <f>IF(#REF!&gt;=1,IF(#REF!&gt;=1,#REF!),IF(#REF!&gt;=0,"",))</f>
        <v>#REF!</v>
      </c>
      <c r="G5021" s="241" t="e">
        <f>保全管理データ!N8684</f>
        <v>#REF!</v>
      </c>
      <c r="H5021" s="259" t="e">
        <f>IF(#REF!="無","",IF(#REF!="","",IF(#REF!="悪環境における作業",0.2,IF(#REF!="高所又は地下作業",0.1,IF(#REF!="錯綜場所作業",0.3,IF(#REF!="複雑な制約のある作業",0.4,IF(#REF!="単純な制約のある作業",0.2,0)))))))</f>
        <v>#REF!</v>
      </c>
      <c r="I5021" s="260" t="e">
        <f t="shared" ref="I5021:I5043" si="311">IF(F5021="","",F5021*G5021*(1+IF(H5021="",0,H5021)))</f>
        <v>#REF!</v>
      </c>
      <c r="J5021" s="258" t="e">
        <f>IF(#REF!&gt;=1,IF(#REF!&gt;=1,#REF!),IF(#REF!&gt;=0,"",))</f>
        <v>#REF!</v>
      </c>
      <c r="K5021" s="241" t="e">
        <f>保全管理データ!N8711</f>
        <v>#REF!</v>
      </c>
      <c r="L5021" s="259" t="e">
        <f>IF(#REF!="","",IF(#REF!="悪環境における作業",0.2,IF(#REF!="高所又は地下作業",0.1,IF(#REF!="錯綜場所作業",0.3,IF(#REF!="複雑な制約のある作業",0.4,IF(#REF!="単純な制約のある作業",0.2,0))))))</f>
        <v>#REF!</v>
      </c>
      <c r="M5021" s="260" t="e">
        <f t="shared" ref="M5021:M5043" si="312">IF(J5021="","",J5021*K5021*(1+IF(L5021="",0,L5021)))</f>
        <v>#REF!</v>
      </c>
    </row>
    <row r="5022" spans="2:13" s="254" customFormat="1" ht="27.75" customHeight="1" x14ac:dyDescent="0.2">
      <c r="B5022" s="536" t="s">
        <v>249</v>
      </c>
      <c r="C5022" s="537"/>
      <c r="D5022" s="265"/>
      <c r="E5022" s="224" t="s">
        <v>244</v>
      </c>
      <c r="F5022" s="258" t="e">
        <f>IF(#REF!&gt;=1,IF(#REF!&gt;=1,#REF!),IF(#REF!&gt;=0,"",))</f>
        <v>#REF!</v>
      </c>
      <c r="G5022" s="241" t="e">
        <f>保全管理データ!N8685</f>
        <v>#REF!</v>
      </c>
      <c r="H5022" s="259" t="e">
        <f>IF(#REF!="無","",IF(#REF!="","",IF(#REF!="悪環境における作業",0.2,IF(#REF!="高所又は地下作業",0.1,IF(#REF!="錯綜場所作業",0.3,IF(#REF!="複雑な制約のある作業",0.4,IF(#REF!="単純な制約のある作業",0.2,0)))))))</f>
        <v>#REF!</v>
      </c>
      <c r="I5022" s="260" t="e">
        <f t="shared" si="311"/>
        <v>#REF!</v>
      </c>
      <c r="J5022" s="258" t="e">
        <f>IF(#REF!&gt;=1,IF(#REF!&gt;=1,#REF!),IF(#REF!&gt;=0,"",))</f>
        <v>#REF!</v>
      </c>
      <c r="K5022" s="241" t="e">
        <f>保全管理データ!N8712</f>
        <v>#REF!</v>
      </c>
      <c r="L5022" s="259" t="e">
        <f>IF(#REF!="","",IF(#REF!="悪環境における作業",0.2,IF(#REF!="高所又は地下作業",0.1,IF(#REF!="錯綜場所作業",0.3,IF(#REF!="複雑な制約のある作業",0.4,IF(#REF!="単純な制約のある作業",0.2,0))))))</f>
        <v>#REF!</v>
      </c>
      <c r="M5022" s="260" t="e">
        <f t="shared" si="312"/>
        <v>#REF!</v>
      </c>
    </row>
    <row r="5023" spans="2:13" s="254" customFormat="1" ht="27.75" customHeight="1" x14ac:dyDescent="0.2">
      <c r="B5023" s="536" t="s">
        <v>250</v>
      </c>
      <c r="C5023" s="537"/>
      <c r="D5023" s="265"/>
      <c r="E5023" s="224" t="s">
        <v>244</v>
      </c>
      <c r="F5023" s="258" t="e">
        <f>IF(#REF!&gt;=1,IF(#REF!&gt;=1,#REF!),IF(#REF!&gt;=0,"",))</f>
        <v>#REF!</v>
      </c>
      <c r="G5023" s="241" t="e">
        <f>保全管理データ!N8686</f>
        <v>#REF!</v>
      </c>
      <c r="H5023" s="259" t="e">
        <f>IF(#REF!="無","",IF(#REF!="","",IF(#REF!="悪環境における作業",0.2,IF(#REF!="高所又は地下作業",0.1,IF(#REF!="錯綜場所作業",0.3,IF(#REF!="複雑な制約のある作業",0.4,IF(#REF!="単純な制約のある作業",0.2,0)))))))</f>
        <v>#REF!</v>
      </c>
      <c r="I5023" s="260" t="e">
        <f t="shared" si="311"/>
        <v>#REF!</v>
      </c>
      <c r="J5023" s="258" t="e">
        <f>IF(#REF!&gt;=1,IF(#REF!&gt;=1,#REF!),IF(#REF!&gt;=0,"",))</f>
        <v>#REF!</v>
      </c>
      <c r="K5023" s="241" t="e">
        <f>保全管理データ!N8713</f>
        <v>#REF!</v>
      </c>
      <c r="L5023" s="259" t="e">
        <f>IF(#REF!="","",IF(#REF!="悪環境における作業",0.2,IF(#REF!="高所又は地下作業",0.1,IF(#REF!="錯綜場所作業",0.3,IF(#REF!="複雑な制約のある作業",0.4,IF(#REF!="単純な制約のある作業",0.2,0))))))</f>
        <v>#REF!</v>
      </c>
      <c r="M5023" s="260" t="e">
        <f t="shared" si="312"/>
        <v>#REF!</v>
      </c>
    </row>
    <row r="5024" spans="2:13" s="254" customFormat="1" ht="27.75" customHeight="1" x14ac:dyDescent="0.2">
      <c r="B5024" s="536" t="s">
        <v>251</v>
      </c>
      <c r="C5024" s="537"/>
      <c r="D5024" s="265"/>
      <c r="E5024" s="224" t="s">
        <v>242</v>
      </c>
      <c r="F5024" s="258" t="e">
        <f>IF(#REF!&gt;=1,IF(#REF!&gt;=1,#REF!),IF(#REF!&gt;=0,"",))</f>
        <v>#REF!</v>
      </c>
      <c r="G5024" s="241" t="e">
        <f>保全管理データ!N8687</f>
        <v>#REF!</v>
      </c>
      <c r="H5024" s="259" t="e">
        <f>IF(#REF!="無","",IF(#REF!="","",IF(#REF!="悪環境における作業",0.2,IF(#REF!="高所又は地下作業",0.1,IF(#REF!="錯綜場所作業",0.3,IF(#REF!="複雑な制約のある作業",0.4,IF(#REF!="単純な制約のある作業",0.2,0)))))))</f>
        <v>#REF!</v>
      </c>
      <c r="I5024" s="260" t="e">
        <f t="shared" si="311"/>
        <v>#REF!</v>
      </c>
      <c r="J5024" s="258" t="e">
        <f>IF(#REF!&gt;=1,IF(#REF!&gt;=1,#REF!),IF(#REF!&gt;=0,"",))</f>
        <v>#REF!</v>
      </c>
      <c r="K5024" s="241" t="e">
        <f>保全管理データ!N8714</f>
        <v>#REF!</v>
      </c>
      <c r="L5024" s="259" t="e">
        <f>IF(#REF!="","",IF(#REF!="悪環境における作業",0.2,IF(#REF!="高所又は地下作業",0.1,IF(#REF!="錯綜場所作業",0.3,IF(#REF!="複雑な制約のある作業",0.4,IF(#REF!="単純な制約のある作業",0.2,0))))))</f>
        <v>#REF!</v>
      </c>
      <c r="M5024" s="260" t="e">
        <f t="shared" si="312"/>
        <v>#REF!</v>
      </c>
    </row>
    <row r="5025" spans="2:13" s="254" customFormat="1" ht="27.75" customHeight="1" x14ac:dyDescent="0.2">
      <c r="B5025" s="536" t="s">
        <v>252</v>
      </c>
      <c r="C5025" s="537"/>
      <c r="D5025" s="265"/>
      <c r="E5025" s="224" t="s">
        <v>244</v>
      </c>
      <c r="F5025" s="258" t="e">
        <f>IF(#REF!&gt;=1,IF(#REF!&gt;=1,#REF!),IF(#REF!&gt;=0,"",))</f>
        <v>#REF!</v>
      </c>
      <c r="G5025" s="241" t="e">
        <f>保全管理データ!N8688</f>
        <v>#REF!</v>
      </c>
      <c r="H5025" s="259" t="e">
        <f>IF(#REF!="無","",IF(#REF!="","",IF(#REF!="悪環境における作業",0.2,IF(#REF!="高所又は地下作業",0.1,IF(#REF!="錯綜場所作業",0.3,IF(#REF!="複雑な制約のある作業",0.4,IF(#REF!="単純な制約のある作業",0.2,0)))))))</f>
        <v>#REF!</v>
      </c>
      <c r="I5025" s="260" t="e">
        <f t="shared" si="311"/>
        <v>#REF!</v>
      </c>
      <c r="J5025" s="258" t="e">
        <f>IF(#REF!&gt;=1,IF(#REF!&gt;=1,#REF!),IF(#REF!&gt;=0,"",))</f>
        <v>#REF!</v>
      </c>
      <c r="K5025" s="241" t="e">
        <f>保全管理データ!N8715</f>
        <v>#REF!</v>
      </c>
      <c r="L5025" s="259" t="e">
        <f>IF(#REF!="","",IF(#REF!="悪環境における作業",0.2,IF(#REF!="高所又は地下作業",0.1,IF(#REF!="錯綜場所作業",0.3,IF(#REF!="複雑な制約のある作業",0.4,IF(#REF!="単純な制約のある作業",0.2,0))))))</f>
        <v>#REF!</v>
      </c>
      <c r="M5025" s="260" t="e">
        <f t="shared" si="312"/>
        <v>#REF!</v>
      </c>
    </row>
    <row r="5026" spans="2:13" s="254" customFormat="1" ht="27.75" customHeight="1" x14ac:dyDescent="0.2">
      <c r="B5026" s="536" t="s">
        <v>253</v>
      </c>
      <c r="C5026" s="537"/>
      <c r="D5026" s="265"/>
      <c r="E5026" s="224" t="s">
        <v>242</v>
      </c>
      <c r="F5026" s="258" t="e">
        <f>IF(#REF!&gt;=1,IF(#REF!&gt;=1,#REF!),IF(#REF!&gt;=0,"",))</f>
        <v>#REF!</v>
      </c>
      <c r="G5026" s="241" t="e">
        <f>保全管理データ!N8689</f>
        <v>#REF!</v>
      </c>
      <c r="H5026" s="259" t="e">
        <f>IF(#REF!="無","",IF(#REF!="","",IF(#REF!="悪環境における作業",0.2,IF(#REF!="高所又は地下作業",0.1,IF(#REF!="錯綜場所作業",0.3,IF(#REF!="複雑な制約のある作業",0.4,IF(#REF!="単純な制約のある作業",0.2,0)))))))</f>
        <v>#REF!</v>
      </c>
      <c r="I5026" s="260" t="e">
        <f t="shared" si="311"/>
        <v>#REF!</v>
      </c>
      <c r="J5026" s="258" t="e">
        <f>IF(#REF!&gt;=1,IF(#REF!&gt;=1,#REF!),IF(#REF!&gt;=0,"",))</f>
        <v>#REF!</v>
      </c>
      <c r="K5026" s="241" t="e">
        <f>保全管理データ!N8716</f>
        <v>#REF!</v>
      </c>
      <c r="L5026" s="259" t="e">
        <f>IF(#REF!="","",IF(#REF!="悪環境における作業",0.2,IF(#REF!="高所又は地下作業",0.1,IF(#REF!="錯綜場所作業",0.3,IF(#REF!="複雑な制約のある作業",0.4,IF(#REF!="単純な制約のある作業",0.2,0))))))</f>
        <v>#REF!</v>
      </c>
      <c r="M5026" s="260" t="e">
        <f t="shared" si="312"/>
        <v>#REF!</v>
      </c>
    </row>
    <row r="5027" spans="2:13" s="254" customFormat="1" ht="27.75" customHeight="1" x14ac:dyDescent="0.2">
      <c r="B5027" s="536" t="s">
        <v>254</v>
      </c>
      <c r="C5027" s="537"/>
      <c r="D5027" s="265"/>
      <c r="E5027" s="224" t="s">
        <v>242</v>
      </c>
      <c r="F5027" s="258" t="e">
        <f>IF(#REF!&gt;=1,IF(#REF!&gt;=1,#REF!),IF(#REF!&gt;=0,"",))</f>
        <v>#REF!</v>
      </c>
      <c r="G5027" s="241" t="e">
        <f>保全管理データ!N8690</f>
        <v>#REF!</v>
      </c>
      <c r="H5027" s="259" t="e">
        <f>IF(#REF!="無","",IF(#REF!="","",IF(#REF!="悪環境における作業",0.2,IF(#REF!="高所又は地下作業",0.1,IF(#REF!="錯綜場所作業",0.3,IF(#REF!="複雑な制約のある作業",0.4,IF(#REF!="単純な制約のある作業",0.2,0)))))))</f>
        <v>#REF!</v>
      </c>
      <c r="I5027" s="260" t="e">
        <f t="shared" si="311"/>
        <v>#REF!</v>
      </c>
      <c r="J5027" s="258" t="e">
        <f>IF(#REF!&gt;=1,IF(#REF!&gt;=1,#REF!),IF(#REF!&gt;=0,"",))</f>
        <v>#REF!</v>
      </c>
      <c r="K5027" s="241" t="e">
        <f>保全管理データ!N8717</f>
        <v>#REF!</v>
      </c>
      <c r="L5027" s="259" t="e">
        <f>IF(#REF!="","",IF(#REF!="悪環境における作業",0.2,IF(#REF!="高所又は地下作業",0.1,IF(#REF!="錯綜場所作業",0.3,IF(#REF!="複雑な制約のある作業",0.4,IF(#REF!="単純な制約のある作業",0.2,0))))))</f>
        <v>#REF!</v>
      </c>
      <c r="M5027" s="260" t="e">
        <f t="shared" si="312"/>
        <v>#REF!</v>
      </c>
    </row>
    <row r="5028" spans="2:13" s="254" customFormat="1" ht="27.75" customHeight="1" x14ac:dyDescent="0.2">
      <c r="B5028" s="536" t="s">
        <v>255</v>
      </c>
      <c r="C5028" s="537"/>
      <c r="D5028" s="265"/>
      <c r="E5028" s="224" t="s">
        <v>245</v>
      </c>
      <c r="F5028" s="258" t="e">
        <f>IF(#REF!&gt;=1,IF(#REF!&gt;=1,#REF!),IF(#REF!&gt;=0,"",))</f>
        <v>#REF!</v>
      </c>
      <c r="G5028" s="241" t="e">
        <f>保全管理データ!N8691</f>
        <v>#REF!</v>
      </c>
      <c r="H5028" s="259" t="e">
        <f>IF(#REF!="無","",IF(#REF!="","",IF(#REF!="悪環境における作業",0.2,IF(#REF!="高所又は地下作業",0.1,IF(#REF!="錯綜場所作業",0.3,IF(#REF!="複雑な制約のある作業",0.4,IF(#REF!="単純な制約のある作業",0.2,0)))))))</f>
        <v>#REF!</v>
      </c>
      <c r="I5028" s="260" t="e">
        <f t="shared" si="311"/>
        <v>#REF!</v>
      </c>
      <c r="J5028" s="258" t="e">
        <f>IF(#REF!&gt;=1,IF(#REF!&gt;=1,#REF!),IF(#REF!&gt;=0,"",))</f>
        <v>#REF!</v>
      </c>
      <c r="K5028" s="241" t="e">
        <f>保全管理データ!N8718</f>
        <v>#REF!</v>
      </c>
      <c r="L5028" s="259" t="e">
        <f>IF(#REF!="","",IF(#REF!="悪環境における作業",0.2,IF(#REF!="高所又は地下作業",0.1,IF(#REF!="錯綜場所作業",0.3,IF(#REF!="複雑な制約のある作業",0.4,IF(#REF!="単純な制約のある作業",0.2,0))))))</f>
        <v>#REF!</v>
      </c>
      <c r="M5028" s="260" t="e">
        <f t="shared" si="312"/>
        <v>#REF!</v>
      </c>
    </row>
    <row r="5029" spans="2:13" s="254" customFormat="1" ht="27.75" customHeight="1" x14ac:dyDescent="0.2">
      <c r="B5029" s="536" t="s">
        <v>256</v>
      </c>
      <c r="C5029" s="537"/>
      <c r="D5029" s="265"/>
      <c r="E5029" s="224" t="s">
        <v>242</v>
      </c>
      <c r="F5029" s="258" t="e">
        <f>IF(#REF!&gt;=1,IF(#REF!&gt;=1,#REF!),IF(#REF!&gt;=0,"",))</f>
        <v>#REF!</v>
      </c>
      <c r="G5029" s="241" t="e">
        <f>保全管理データ!N8692</f>
        <v>#REF!</v>
      </c>
      <c r="H5029" s="259" t="e">
        <f>IF(#REF!="無","",IF(#REF!="","",IF(#REF!="悪環境における作業",0.2,IF(#REF!="高所又は地下作業",0.1,IF(#REF!="錯綜場所作業",0.3,IF(#REF!="複雑な制約のある作業",0.4,IF(#REF!="単純な制約のある作業",0.2,0)))))))</f>
        <v>#REF!</v>
      </c>
      <c r="I5029" s="260" t="e">
        <f t="shared" si="311"/>
        <v>#REF!</v>
      </c>
      <c r="J5029" s="258" t="e">
        <f>IF(#REF!&gt;=1,IF(#REF!&gt;=1,#REF!),IF(#REF!&gt;=0,"",))</f>
        <v>#REF!</v>
      </c>
      <c r="K5029" s="241" t="e">
        <f>保全管理データ!N8719</f>
        <v>#REF!</v>
      </c>
      <c r="L5029" s="259" t="e">
        <f>IF(#REF!="","",IF(#REF!="悪環境における作業",0.2,IF(#REF!="高所又は地下作業",0.1,IF(#REF!="錯綜場所作業",0.3,IF(#REF!="複雑な制約のある作業",0.4,IF(#REF!="単純な制約のある作業",0.2,0))))))</f>
        <v>#REF!</v>
      </c>
      <c r="M5029" s="260" t="e">
        <f t="shared" si="312"/>
        <v>#REF!</v>
      </c>
    </row>
    <row r="5030" spans="2:13" s="254" customFormat="1" ht="27.75" customHeight="1" x14ac:dyDescent="0.2">
      <c r="B5030" s="536" t="s">
        <v>257</v>
      </c>
      <c r="C5030" s="537"/>
      <c r="D5030" s="265"/>
      <c r="E5030" s="224" t="s">
        <v>245</v>
      </c>
      <c r="F5030" s="258" t="e">
        <f>IF(#REF!&gt;=1,IF(#REF!&gt;=1,#REF!),IF(#REF!&gt;=0,"",))</f>
        <v>#REF!</v>
      </c>
      <c r="G5030" s="241" t="e">
        <f>保全管理データ!N8693</f>
        <v>#REF!</v>
      </c>
      <c r="H5030" s="259" t="e">
        <f>IF(#REF!="無","",IF(#REF!="","",IF(#REF!="悪環境における作業",0.2,IF(#REF!="高所又は地下作業",0.1,IF(#REF!="錯綜場所作業",0.3,IF(#REF!="複雑な制約のある作業",0.4,IF(#REF!="単純な制約のある作業",0.2,0)))))))</f>
        <v>#REF!</v>
      </c>
      <c r="I5030" s="260" t="e">
        <f t="shared" si="311"/>
        <v>#REF!</v>
      </c>
      <c r="J5030" s="258" t="e">
        <f>IF(#REF!&gt;=1,IF(#REF!&gt;=1,#REF!),IF(#REF!&gt;=0,"",))</f>
        <v>#REF!</v>
      </c>
      <c r="K5030" s="241" t="e">
        <f>保全管理データ!N8720</f>
        <v>#REF!</v>
      </c>
      <c r="L5030" s="259" t="e">
        <f>IF(#REF!="","",IF(#REF!="悪環境における作業",0.2,IF(#REF!="高所又は地下作業",0.1,IF(#REF!="錯綜場所作業",0.3,IF(#REF!="複雑な制約のある作業",0.4,IF(#REF!="単純な制約のある作業",0.2,0))))))</f>
        <v>#REF!</v>
      </c>
      <c r="M5030" s="260" t="e">
        <f t="shared" si="312"/>
        <v>#REF!</v>
      </c>
    </row>
    <row r="5031" spans="2:13" s="254" customFormat="1" ht="27.75" customHeight="1" x14ac:dyDescent="0.2">
      <c r="B5031" s="536" t="s">
        <v>258</v>
      </c>
      <c r="C5031" s="537"/>
      <c r="D5031" s="265"/>
      <c r="E5031" s="224" t="s">
        <v>245</v>
      </c>
      <c r="F5031" s="258" t="e">
        <f>IF(#REF!&gt;=1,IF(#REF!&gt;=1,#REF!),IF(#REF!&gt;=0,"",))</f>
        <v>#REF!</v>
      </c>
      <c r="G5031" s="241" t="e">
        <f>保全管理データ!N8694</f>
        <v>#REF!</v>
      </c>
      <c r="H5031" s="259" t="e">
        <f>IF(#REF!="無","",IF(#REF!="","",IF(#REF!="悪環境における作業",0.2,IF(#REF!="高所又は地下作業",0.1,IF(#REF!="錯綜場所作業",0.3,IF(#REF!="複雑な制約のある作業",0.4,IF(#REF!="単純な制約のある作業",0.2,0)))))))</f>
        <v>#REF!</v>
      </c>
      <c r="I5031" s="260" t="e">
        <f t="shared" si="311"/>
        <v>#REF!</v>
      </c>
      <c r="J5031" s="258" t="e">
        <f>IF(#REF!&gt;=1,IF(#REF!&gt;=1,#REF!),IF(#REF!&gt;=0,"",))</f>
        <v>#REF!</v>
      </c>
      <c r="K5031" s="241" t="e">
        <f>保全管理データ!N8721</f>
        <v>#REF!</v>
      </c>
      <c r="L5031" s="259" t="e">
        <f>IF(#REF!="","",IF(#REF!="悪環境における作業",0.2,IF(#REF!="高所又は地下作業",0.1,IF(#REF!="錯綜場所作業",0.3,IF(#REF!="複雑な制約のある作業",0.4,IF(#REF!="単純な制約のある作業",0.2,0))))))</f>
        <v>#REF!</v>
      </c>
      <c r="M5031" s="260" t="e">
        <f t="shared" si="312"/>
        <v>#REF!</v>
      </c>
    </row>
    <row r="5032" spans="2:13" s="254" customFormat="1" ht="27.75" customHeight="1" x14ac:dyDescent="0.2">
      <c r="B5032" s="536" t="s">
        <v>259</v>
      </c>
      <c r="C5032" s="537"/>
      <c r="D5032" s="265"/>
      <c r="E5032" s="224" t="s">
        <v>245</v>
      </c>
      <c r="F5032" s="258" t="e">
        <f>IF(#REF!&gt;=1,IF(#REF!&gt;=1,#REF!),IF(#REF!&gt;=0,"",))</f>
        <v>#REF!</v>
      </c>
      <c r="G5032" s="241" t="e">
        <f>保全管理データ!N8695</f>
        <v>#REF!</v>
      </c>
      <c r="H5032" s="259" t="e">
        <f>IF(#REF!="無","",IF(#REF!="","",IF(#REF!="悪環境における作業",0.2,IF(#REF!="高所又は地下作業",0.1,IF(#REF!="錯綜場所作業",0.3,IF(#REF!="複雑な制約のある作業",0.4,IF(#REF!="単純な制約のある作業",0.2,0)))))))</f>
        <v>#REF!</v>
      </c>
      <c r="I5032" s="260" t="e">
        <f t="shared" si="311"/>
        <v>#REF!</v>
      </c>
      <c r="J5032" s="258" t="e">
        <f>IF(#REF!&gt;=1,IF(#REF!&gt;=1,#REF!),IF(#REF!&gt;=0,"",))</f>
        <v>#REF!</v>
      </c>
      <c r="K5032" s="241" t="e">
        <f>保全管理データ!N8722</f>
        <v>#REF!</v>
      </c>
      <c r="L5032" s="259" t="e">
        <f>IF(#REF!="","",IF(#REF!="悪環境における作業",0.2,IF(#REF!="高所又は地下作業",0.1,IF(#REF!="錯綜場所作業",0.3,IF(#REF!="複雑な制約のある作業",0.4,IF(#REF!="単純な制約のある作業",0.2,0))))))</f>
        <v>#REF!</v>
      </c>
      <c r="M5032" s="260" t="e">
        <f t="shared" si="312"/>
        <v>#REF!</v>
      </c>
    </row>
    <row r="5033" spans="2:13" s="254" customFormat="1" ht="27.75" customHeight="1" x14ac:dyDescent="0.2">
      <c r="B5033" s="536" t="s">
        <v>260</v>
      </c>
      <c r="C5033" s="537"/>
      <c r="D5033" s="265"/>
      <c r="E5033" s="224" t="s">
        <v>248</v>
      </c>
      <c r="F5033" s="258" t="e">
        <f>IF(#REF!&gt;=1,IF(#REF!&gt;=1,#REF!),IF(#REF!&gt;=0,"",))</f>
        <v>#REF!</v>
      </c>
      <c r="G5033" s="241" t="e">
        <f>保全管理データ!N8696</f>
        <v>#REF!</v>
      </c>
      <c r="H5033" s="259" t="e">
        <f>IF(#REF!="無","",IF(#REF!="","",IF(#REF!="悪環境における作業",0.2,IF(#REF!="高所又は地下作業",0.1,IF(#REF!="錯綜場所作業",0.3,IF(#REF!="複雑な制約のある作業",0.4,IF(#REF!="単純な制約のある作業",0.2,0)))))))</f>
        <v>#REF!</v>
      </c>
      <c r="I5033" s="260" t="e">
        <f t="shared" si="311"/>
        <v>#REF!</v>
      </c>
      <c r="J5033" s="258" t="e">
        <f>IF(#REF!&gt;=1,IF(#REF!&gt;=1,#REF!),IF(#REF!&gt;=0,"",))</f>
        <v>#REF!</v>
      </c>
      <c r="K5033" s="241" t="e">
        <f>保全管理データ!N8723</f>
        <v>#REF!</v>
      </c>
      <c r="L5033" s="259" t="e">
        <f>IF(#REF!="","",IF(#REF!="悪環境における作業",0.2,IF(#REF!="高所又は地下作業",0.1,IF(#REF!="錯綜場所作業",0.3,IF(#REF!="複雑な制約のある作業",0.4,IF(#REF!="単純な制約のある作業",0.2,0))))))</f>
        <v>#REF!</v>
      </c>
      <c r="M5033" s="260" t="e">
        <f t="shared" si="312"/>
        <v>#REF!</v>
      </c>
    </row>
    <row r="5034" spans="2:13" s="254" customFormat="1" ht="27.75" customHeight="1" x14ac:dyDescent="0.2">
      <c r="B5034" s="536" t="s">
        <v>261</v>
      </c>
      <c r="C5034" s="537"/>
      <c r="D5034" s="265"/>
      <c r="E5034" s="224" t="s">
        <v>247</v>
      </c>
      <c r="F5034" s="258" t="e">
        <f>IF(#REF!&gt;=1,IF(#REF!&gt;=1,#REF!),IF(#REF!&gt;=0,"",))</f>
        <v>#REF!</v>
      </c>
      <c r="G5034" s="241" t="e">
        <f>保全管理データ!N8697</f>
        <v>#REF!</v>
      </c>
      <c r="H5034" s="259" t="e">
        <f>IF(#REF!="無","",IF(#REF!="","",IF(#REF!="悪環境における作業",0.2,IF(#REF!="高所又は地下作業",0.1,IF(#REF!="錯綜場所作業",0.3,IF(#REF!="複雑な制約のある作業",0.4,IF(#REF!="単純な制約のある作業",0.2,0)))))))</f>
        <v>#REF!</v>
      </c>
      <c r="I5034" s="260" t="e">
        <f t="shared" si="311"/>
        <v>#REF!</v>
      </c>
      <c r="J5034" s="258" t="e">
        <f>IF(#REF!&gt;=1,IF(#REF!&gt;=1,#REF!),IF(#REF!&gt;=0,"",))</f>
        <v>#REF!</v>
      </c>
      <c r="K5034" s="241" t="e">
        <f>保全管理データ!N8724</f>
        <v>#REF!</v>
      </c>
      <c r="L5034" s="259" t="e">
        <f>IF(#REF!="","",IF(#REF!="悪環境における作業",0.2,IF(#REF!="高所又は地下作業",0.1,IF(#REF!="錯綜場所作業",0.3,IF(#REF!="複雑な制約のある作業",0.4,IF(#REF!="単純な制約のある作業",0.2,0))))))</f>
        <v>#REF!</v>
      </c>
      <c r="M5034" s="260" t="e">
        <f t="shared" si="312"/>
        <v>#REF!</v>
      </c>
    </row>
    <row r="5035" spans="2:13" s="254" customFormat="1" ht="27.75" customHeight="1" x14ac:dyDescent="0.2">
      <c r="B5035" s="536" t="s">
        <v>262</v>
      </c>
      <c r="C5035" s="537"/>
      <c r="D5035" s="265"/>
      <c r="E5035" s="224" t="s">
        <v>245</v>
      </c>
      <c r="F5035" s="258" t="e">
        <f>IF(#REF!&gt;=1,IF(#REF!&gt;=1,#REF!),IF(#REF!&gt;=0,"",))</f>
        <v>#REF!</v>
      </c>
      <c r="G5035" s="241" t="e">
        <f>保全管理データ!N8698</f>
        <v>#REF!</v>
      </c>
      <c r="H5035" s="259" t="e">
        <f>IF(#REF!="無","",IF(#REF!="","",IF(#REF!="悪環境における作業",0.2,IF(#REF!="高所又は地下作業",0.1,IF(#REF!="錯綜場所作業",0.3,IF(#REF!="複雑な制約のある作業",0.4,IF(#REF!="単純な制約のある作業",0.2,0)))))))</f>
        <v>#REF!</v>
      </c>
      <c r="I5035" s="260" t="e">
        <f t="shared" si="311"/>
        <v>#REF!</v>
      </c>
      <c r="J5035" s="258" t="e">
        <f>IF(#REF!&gt;=1,IF(#REF!&gt;=1,#REF!),IF(#REF!&gt;=0,"",))</f>
        <v>#REF!</v>
      </c>
      <c r="K5035" s="241" t="e">
        <f>保全管理データ!N8725</f>
        <v>#REF!</v>
      </c>
      <c r="L5035" s="259" t="e">
        <f>IF(#REF!="","",IF(#REF!="悪環境における作業",0.2,IF(#REF!="高所又は地下作業",0.1,IF(#REF!="錯綜場所作業",0.3,IF(#REF!="複雑な制約のある作業",0.4,IF(#REF!="単純な制約のある作業",0.2,0))))))</f>
        <v>#REF!</v>
      </c>
      <c r="M5035" s="260" t="e">
        <f t="shared" si="312"/>
        <v>#REF!</v>
      </c>
    </row>
    <row r="5036" spans="2:13" s="254" customFormat="1" ht="27.75" customHeight="1" x14ac:dyDescent="0.2">
      <c r="B5036" s="536" t="s">
        <v>263</v>
      </c>
      <c r="C5036" s="537"/>
      <c r="D5036" s="265"/>
      <c r="E5036" s="224" t="s">
        <v>245</v>
      </c>
      <c r="F5036" s="258" t="e">
        <f>IF(#REF!&gt;=1,IF(#REF!&gt;=1,#REF!),IF(#REF!&gt;=0,"",))</f>
        <v>#REF!</v>
      </c>
      <c r="G5036" s="241" t="e">
        <f>保全管理データ!N8699</f>
        <v>#REF!</v>
      </c>
      <c r="H5036" s="259" t="e">
        <f>IF(#REF!="無","",IF(#REF!="","",IF(#REF!="悪環境における作業",0.2,IF(#REF!="高所又は地下作業",0.1,IF(#REF!="錯綜場所作業",0.3,IF(#REF!="複雑な制約のある作業",0.4,IF(#REF!="単純な制約のある作業",0.2,0)))))))</f>
        <v>#REF!</v>
      </c>
      <c r="I5036" s="260" t="e">
        <f t="shared" si="311"/>
        <v>#REF!</v>
      </c>
      <c r="J5036" s="258" t="e">
        <f>IF(#REF!&gt;=1,IF(#REF!&gt;=1,#REF!),IF(#REF!&gt;=0,"",))</f>
        <v>#REF!</v>
      </c>
      <c r="K5036" s="241" t="e">
        <f>保全管理データ!N8726</f>
        <v>#REF!</v>
      </c>
      <c r="L5036" s="259" t="e">
        <f>IF(#REF!="","",IF(#REF!="悪環境における作業",0.2,IF(#REF!="高所又は地下作業",0.1,IF(#REF!="錯綜場所作業",0.3,IF(#REF!="複雑な制約のある作業",0.4,IF(#REF!="単純な制約のある作業",0.2,0))))))</f>
        <v>#REF!</v>
      </c>
      <c r="M5036" s="260" t="e">
        <f t="shared" si="312"/>
        <v>#REF!</v>
      </c>
    </row>
    <row r="5037" spans="2:13" s="254" customFormat="1" ht="27.75" customHeight="1" x14ac:dyDescent="0.2">
      <c r="B5037" s="536" t="s">
        <v>264</v>
      </c>
      <c r="C5037" s="537"/>
      <c r="D5037" s="265"/>
      <c r="E5037" s="224" t="s">
        <v>245</v>
      </c>
      <c r="F5037" s="258" t="e">
        <f>IF(#REF!&gt;=1,IF(#REF!&gt;=1,#REF!),IF(#REF!&gt;=0,"",))</f>
        <v>#REF!</v>
      </c>
      <c r="G5037" s="241" t="e">
        <f>保全管理データ!N8700</f>
        <v>#REF!</v>
      </c>
      <c r="H5037" s="259" t="e">
        <f>IF(#REF!="無","",IF(#REF!="","",IF(#REF!="悪環境における作業",0.2,IF(#REF!="高所又は地下作業",0.1,IF(#REF!="錯綜場所作業",0.3,IF(#REF!="複雑な制約のある作業",0.4,IF(#REF!="単純な制約のある作業",0.2,0)))))))</f>
        <v>#REF!</v>
      </c>
      <c r="I5037" s="260" t="e">
        <f t="shared" si="311"/>
        <v>#REF!</v>
      </c>
      <c r="J5037" s="258" t="e">
        <f>IF(#REF!&gt;=1,IF(#REF!&gt;=1,#REF!),IF(#REF!&gt;=0,"",))</f>
        <v>#REF!</v>
      </c>
      <c r="K5037" s="241" t="e">
        <f>保全管理データ!N8727</f>
        <v>#REF!</v>
      </c>
      <c r="L5037" s="259" t="e">
        <f>IF(#REF!="","",IF(#REF!="悪環境における作業",0.2,IF(#REF!="高所又は地下作業",0.1,IF(#REF!="錯綜場所作業",0.3,IF(#REF!="複雑な制約のある作業",0.4,IF(#REF!="単純な制約のある作業",0.2,0))))))</f>
        <v>#REF!</v>
      </c>
      <c r="M5037" s="260" t="e">
        <f t="shared" si="312"/>
        <v>#REF!</v>
      </c>
    </row>
    <row r="5038" spans="2:13" s="254" customFormat="1" ht="27.75" customHeight="1" x14ac:dyDescent="0.2">
      <c r="B5038" s="536" t="s">
        <v>265</v>
      </c>
      <c r="C5038" s="537"/>
      <c r="D5038" s="265"/>
      <c r="E5038" s="224" t="s">
        <v>245</v>
      </c>
      <c r="F5038" s="258" t="e">
        <f>IF(#REF!&gt;=1,IF(#REF!&gt;=1,#REF!),IF(#REF!&gt;=0,"",))</f>
        <v>#REF!</v>
      </c>
      <c r="G5038" s="241" t="e">
        <f>保全管理データ!N8701</f>
        <v>#REF!</v>
      </c>
      <c r="H5038" s="259" t="e">
        <f>IF(#REF!="無","",IF(#REF!="","",IF(#REF!="悪環境における作業",0.2,IF(#REF!="高所又は地下作業",0.1,IF(#REF!="錯綜場所作業",0.3,IF(#REF!="複雑な制約のある作業",0.4,IF(#REF!="単純な制約のある作業",0.2,0)))))))</f>
        <v>#REF!</v>
      </c>
      <c r="I5038" s="260" t="e">
        <f t="shared" si="311"/>
        <v>#REF!</v>
      </c>
      <c r="J5038" s="258" t="e">
        <f>IF(#REF!&gt;=1,IF(#REF!&gt;=1,#REF!),IF(#REF!&gt;=0,"",))</f>
        <v>#REF!</v>
      </c>
      <c r="K5038" s="241" t="e">
        <f>保全管理データ!N8728</f>
        <v>#REF!</v>
      </c>
      <c r="L5038" s="259" t="e">
        <f>IF(#REF!="","",IF(#REF!="悪環境における作業",0.2,IF(#REF!="高所又は地下作業",0.1,IF(#REF!="錯綜場所作業",0.3,IF(#REF!="複雑な制約のある作業",0.4,IF(#REF!="単純な制約のある作業",0.2,0))))))</f>
        <v>#REF!</v>
      </c>
      <c r="M5038" s="260" t="e">
        <f t="shared" si="312"/>
        <v>#REF!</v>
      </c>
    </row>
    <row r="5039" spans="2:13" s="254" customFormat="1" ht="27.75" customHeight="1" x14ac:dyDescent="0.2">
      <c r="B5039" s="536" t="s">
        <v>266</v>
      </c>
      <c r="C5039" s="537"/>
      <c r="D5039" s="265"/>
      <c r="E5039" s="224" t="s">
        <v>245</v>
      </c>
      <c r="F5039" s="258" t="e">
        <f>IF(#REF!&gt;=1,IF(#REF!&gt;=1,#REF!),IF(#REF!&gt;=0,"",))</f>
        <v>#REF!</v>
      </c>
      <c r="G5039" s="241" t="e">
        <f>保全管理データ!N8702</f>
        <v>#REF!</v>
      </c>
      <c r="H5039" s="259" t="e">
        <f>IF(#REF!="無","",IF(#REF!="","",IF(#REF!="悪環境における作業",0.2,IF(#REF!="高所又は地下作業",0.1,IF(#REF!="錯綜場所作業",0.3,IF(#REF!="複雑な制約のある作業",0.4,IF(#REF!="単純な制約のある作業",0.2,0)))))))</f>
        <v>#REF!</v>
      </c>
      <c r="I5039" s="260" t="e">
        <f t="shared" si="311"/>
        <v>#REF!</v>
      </c>
      <c r="J5039" s="258" t="e">
        <f>IF(#REF!&gt;=1,IF(#REF!&gt;=1,#REF!),IF(#REF!&gt;=0,"",))</f>
        <v>#REF!</v>
      </c>
      <c r="K5039" s="241" t="e">
        <f>保全管理データ!N8729</f>
        <v>#REF!</v>
      </c>
      <c r="L5039" s="259" t="e">
        <f>IF(#REF!="","",IF(#REF!="悪環境における作業",0.2,IF(#REF!="高所又は地下作業",0.1,IF(#REF!="錯綜場所作業",0.3,IF(#REF!="複雑な制約のある作業",0.4,IF(#REF!="単純な制約のある作業",0.2,0))))))</f>
        <v>#REF!</v>
      </c>
      <c r="M5039" s="260" t="e">
        <f t="shared" si="312"/>
        <v>#REF!</v>
      </c>
    </row>
    <row r="5040" spans="2:13" s="254" customFormat="1" ht="27.75" customHeight="1" x14ac:dyDescent="0.2">
      <c r="B5040" s="536" t="s">
        <v>81</v>
      </c>
      <c r="C5040" s="537"/>
      <c r="D5040" s="265"/>
      <c r="E5040" s="224" t="s">
        <v>245</v>
      </c>
      <c r="F5040" s="258" t="e">
        <f>IF(#REF!&gt;=1,IF(#REF!&gt;=1,#REF!),IF(#REF!&gt;=0,"",))</f>
        <v>#REF!</v>
      </c>
      <c r="G5040" s="241" t="e">
        <f>保全管理データ!N8703</f>
        <v>#REF!</v>
      </c>
      <c r="H5040" s="259" t="e">
        <f>IF(#REF!="無","",IF(#REF!="","",IF(#REF!="悪環境における作業",0.2,IF(#REF!="高所又は地下作業",0.1,IF(#REF!="錯綜場所作業",0.3,IF(#REF!="複雑な制約のある作業",0.4,IF(#REF!="単純な制約のある作業",0.2,0)))))))</f>
        <v>#REF!</v>
      </c>
      <c r="I5040" s="260" t="e">
        <f t="shared" si="311"/>
        <v>#REF!</v>
      </c>
      <c r="J5040" s="258" t="e">
        <f>IF(#REF!&gt;=1,IF(#REF!&gt;=1,#REF!),IF(#REF!&gt;=0,"",))</f>
        <v>#REF!</v>
      </c>
      <c r="K5040" s="241" t="e">
        <f>保全管理データ!N8730</f>
        <v>#REF!</v>
      </c>
      <c r="L5040" s="259" t="e">
        <f>IF(#REF!="","",IF(#REF!="悪環境における作業",0.2,IF(#REF!="高所又は地下作業",0.1,IF(#REF!="錯綜場所作業",0.3,IF(#REF!="複雑な制約のある作業",0.4,IF(#REF!="単純な制約のある作業",0.2,0))))))</f>
        <v>#REF!</v>
      </c>
      <c r="M5040" s="260" t="e">
        <f t="shared" si="312"/>
        <v>#REF!</v>
      </c>
    </row>
    <row r="5041" spans="2:13" s="254" customFormat="1" ht="27.75" customHeight="1" x14ac:dyDescent="0.2">
      <c r="B5041" s="536" t="s">
        <v>267</v>
      </c>
      <c r="C5041" s="537"/>
      <c r="D5041" s="265"/>
      <c r="E5041" s="224" t="s">
        <v>247</v>
      </c>
      <c r="F5041" s="258" t="e">
        <f>IF(#REF!&gt;=1,IF(#REF!&gt;=1,#REF!),IF(#REF!&gt;=0,"",))</f>
        <v>#REF!</v>
      </c>
      <c r="G5041" s="241" t="e">
        <f>保全管理データ!N8704</f>
        <v>#REF!</v>
      </c>
      <c r="H5041" s="259" t="e">
        <f>IF(#REF!="無","",IF(#REF!="","",IF(#REF!="悪環境における作業",0.2,IF(#REF!="高所又は地下作業",0.1,IF(#REF!="錯綜場所作業",0.3,IF(#REF!="複雑な制約のある作業",0.4,IF(#REF!="単純な制約のある作業",0.2,0)))))))</f>
        <v>#REF!</v>
      </c>
      <c r="I5041" s="260" t="e">
        <f t="shared" si="311"/>
        <v>#REF!</v>
      </c>
      <c r="J5041" s="258" t="e">
        <f>IF(#REF!&gt;=1,IF(#REF!&gt;=1,#REF!),IF(#REF!&gt;=0,"",))</f>
        <v>#REF!</v>
      </c>
      <c r="K5041" s="241" t="e">
        <f>保全管理データ!N8731</f>
        <v>#REF!</v>
      </c>
      <c r="L5041" s="259" t="e">
        <f>IF(#REF!="","",IF(#REF!="悪環境における作業",0.2,IF(#REF!="高所又は地下作業",0.1,IF(#REF!="錯綜場所作業",0.3,IF(#REF!="複雑な制約のある作業",0.4,IF(#REF!="単純な制約のある作業",0.2,0))))))</f>
        <v>#REF!</v>
      </c>
      <c r="M5041" s="260" t="e">
        <f t="shared" si="312"/>
        <v>#REF!</v>
      </c>
    </row>
    <row r="5042" spans="2:13" s="254" customFormat="1" ht="27.75" customHeight="1" x14ac:dyDescent="0.2">
      <c r="B5042" s="536" t="s">
        <v>268</v>
      </c>
      <c r="C5042" s="537"/>
      <c r="D5042" s="265"/>
      <c r="E5042" s="224" t="s">
        <v>246</v>
      </c>
      <c r="F5042" s="258" t="e">
        <f>IF(#REF!&gt;=1,IF(#REF!&gt;=1,#REF!),IF(#REF!&gt;=0,"",))</f>
        <v>#REF!</v>
      </c>
      <c r="G5042" s="241" t="e">
        <f>保全管理データ!N8705</f>
        <v>#REF!</v>
      </c>
      <c r="H5042" s="259" t="e">
        <f>IF(#REF!="無","",IF(#REF!="","",IF(#REF!="悪環境における作業",0.2,IF(#REF!="高所又は地下作業",0.1,IF(#REF!="錯綜場所作業",0.3,IF(#REF!="複雑な制約のある作業",0.4,IF(#REF!="単純な制約のある作業",0.2,0)))))))</f>
        <v>#REF!</v>
      </c>
      <c r="I5042" s="260" t="e">
        <f t="shared" si="311"/>
        <v>#REF!</v>
      </c>
      <c r="J5042" s="258" t="e">
        <f>IF(#REF!&gt;=1,IF(#REF!&gt;=1,#REF!),IF(#REF!&gt;=0,"",))</f>
        <v>#REF!</v>
      </c>
      <c r="K5042" s="241" t="e">
        <f>保全管理データ!N8732</f>
        <v>#REF!</v>
      </c>
      <c r="L5042" s="259" t="e">
        <f>IF(#REF!="","",IF(#REF!="悪環境における作業",0.2,IF(#REF!="高所又は地下作業",0.1,IF(#REF!="錯綜場所作業",0.3,IF(#REF!="複雑な制約のある作業",0.4,IF(#REF!="単純な制約のある作業",0.2,0))))))</f>
        <v>#REF!</v>
      </c>
      <c r="M5042" s="260" t="e">
        <f t="shared" si="312"/>
        <v>#REF!</v>
      </c>
    </row>
    <row r="5043" spans="2:13" s="254" customFormat="1" ht="27.75" customHeight="1" thickBot="1" x14ac:dyDescent="0.25">
      <c r="B5043" s="538" t="s">
        <v>269</v>
      </c>
      <c r="C5043" s="539"/>
      <c r="D5043" s="266"/>
      <c r="E5043" s="252" t="s">
        <v>245</v>
      </c>
      <c r="F5043" s="261" t="e">
        <f>IF(#REF!&gt;=1,IF(#REF!&gt;=1,#REF!),IF(#REF!&gt;=0,"",))</f>
        <v>#REF!</v>
      </c>
      <c r="G5043" s="245" t="e">
        <f>保全管理データ!N8706</f>
        <v>#REF!</v>
      </c>
      <c r="H5043" s="259" t="e">
        <f>IF(#REF!="無","",IF(#REF!="","",IF(#REF!="悪環境における作業",0.2,IF(#REF!="高所又は地下作業",0.1,IF(#REF!="錯綜場所作業",0.3,IF(#REF!="複雑な制約のある作業",0.4,IF(#REF!="単純な制約のある作業",0.2,0)))))))</f>
        <v>#REF!</v>
      </c>
      <c r="I5043" s="260" t="e">
        <f t="shared" si="311"/>
        <v>#REF!</v>
      </c>
      <c r="J5043" s="261" t="e">
        <f>IF(#REF!&gt;=1,IF(#REF!&gt;=1,#REF!),IF(#REF!&gt;=0,"",))</f>
        <v>#REF!</v>
      </c>
      <c r="K5043" s="245" t="e">
        <f>保全管理データ!N8733</f>
        <v>#REF!</v>
      </c>
      <c r="L5043" s="262" t="e">
        <f>IF(#REF!="","",IF(#REF!="悪環境における作業",0.2,IF(#REF!="高所又は地下作業",0.1,IF(#REF!="錯綜場所作業",0.3,IF(#REF!="複雑な制約のある作業",0.4,IF(#REF!="単純な制約のある作業",0.2,0))))))</f>
        <v>#REF!</v>
      </c>
      <c r="M5043" s="260" t="e">
        <f t="shared" si="312"/>
        <v>#REF!</v>
      </c>
    </row>
    <row r="5044" spans="2:13" s="254" customFormat="1" ht="27.75" customHeight="1" thickBot="1" x14ac:dyDescent="0.25">
      <c r="B5044" s="532" t="s">
        <v>190</v>
      </c>
      <c r="C5044" s="532"/>
      <c r="D5044" s="532"/>
      <c r="E5044" s="532"/>
      <c r="F5044" s="533" t="e">
        <f>SUM(I5020:I5043)</f>
        <v>#REF!</v>
      </c>
      <c r="G5044" s="534"/>
      <c r="H5044" s="534"/>
      <c r="I5044" s="535"/>
      <c r="J5044" s="533" t="e">
        <f>IF(SUM(J5020:J5043)=0,"0.00",SUM(M5020:M5043))</f>
        <v>#REF!</v>
      </c>
      <c r="K5044" s="534"/>
      <c r="L5044" s="534"/>
      <c r="M5044" s="535"/>
    </row>
    <row r="5045" spans="2:13" s="254" customFormat="1" ht="27.75" customHeight="1" thickBot="1" x14ac:dyDescent="0.25">
      <c r="B5045" s="532" t="s">
        <v>97</v>
      </c>
      <c r="C5045" s="532"/>
      <c r="D5045" s="532"/>
      <c r="E5045" s="532"/>
      <c r="F5045" s="533" t="e">
        <f>IF(#REF!="５年以下","0",IF(#REF!="５年～１０年",0.1,IF(#REF!="１０年以上",0.15)))</f>
        <v>#REF!</v>
      </c>
      <c r="G5045" s="534"/>
      <c r="H5045" s="534"/>
      <c r="I5045" s="534"/>
      <c r="J5045" s="534"/>
      <c r="K5045" s="534"/>
      <c r="L5045" s="534"/>
      <c r="M5045" s="535"/>
    </row>
    <row r="5046" spans="2:13" s="254" customFormat="1" ht="27.75" customHeight="1" thickBot="1" x14ac:dyDescent="0.25">
      <c r="B5046" s="533" t="s">
        <v>273</v>
      </c>
      <c r="C5046" s="534"/>
      <c r="D5046" s="534"/>
      <c r="E5046" s="535"/>
      <c r="F5046" s="533" t="e">
        <f>F5044*(1+F5045)</f>
        <v>#REF!</v>
      </c>
      <c r="G5046" s="534"/>
      <c r="H5046" s="534"/>
      <c r="I5046" s="534"/>
      <c r="J5046" s="533" t="e">
        <f>J5044*(1+F5045)</f>
        <v>#REF!</v>
      </c>
      <c r="K5046" s="534"/>
      <c r="L5046" s="534"/>
      <c r="M5046" s="535"/>
    </row>
    <row r="5047" spans="2:13" s="254" customFormat="1" ht="27.75" customHeight="1" thickBot="1" x14ac:dyDescent="0.25">
      <c r="B5047" s="532" t="s">
        <v>191</v>
      </c>
      <c r="C5047" s="532"/>
      <c r="D5047" s="532"/>
      <c r="E5047" s="532"/>
      <c r="F5047" s="533" t="e">
        <f>#REF!*(#REF!*#REF!+#REF!*#REF!)</f>
        <v>#REF!</v>
      </c>
      <c r="G5047" s="534"/>
      <c r="H5047" s="535"/>
      <c r="I5047" s="532" t="e">
        <f>#REF!</f>
        <v>#REF!</v>
      </c>
      <c r="J5047" s="533"/>
      <c r="K5047" s="263" t="s">
        <v>230</v>
      </c>
      <c r="L5047" s="535" t="e">
        <f>B5018</f>
        <v>#REF!</v>
      </c>
      <c r="M5047" s="532"/>
    </row>
    <row r="5048" spans="2:13" s="254" customFormat="1" ht="45" customHeight="1" thickBot="1" x14ac:dyDescent="0.25">
      <c r="B5048" s="253"/>
      <c r="C5048" s="253"/>
      <c r="D5048" s="253"/>
      <c r="E5048" s="253"/>
      <c r="F5048" s="253"/>
      <c r="G5048" s="253"/>
      <c r="H5048" s="253"/>
      <c r="I5048" s="253"/>
      <c r="J5048" s="253"/>
      <c r="K5048" s="253"/>
      <c r="L5048" s="253"/>
      <c r="M5048" s="253"/>
    </row>
    <row r="5049" spans="2:13" s="254" customFormat="1" ht="27.75" customHeight="1" thickBot="1" x14ac:dyDescent="0.25">
      <c r="B5049" s="542" t="s">
        <v>128</v>
      </c>
      <c r="C5049" s="543"/>
      <c r="D5049" s="543"/>
      <c r="E5049" s="544"/>
      <c r="F5049" s="253"/>
      <c r="G5049" s="253"/>
      <c r="H5049" s="253"/>
      <c r="I5049" s="253"/>
      <c r="J5049" s="253"/>
      <c r="K5049" s="253"/>
      <c r="L5049" s="253"/>
      <c r="M5049" s="253"/>
    </row>
    <row r="5050" spans="2:13" s="254" customFormat="1" ht="27.75" customHeight="1" x14ac:dyDescent="0.2">
      <c r="B5050" s="545" t="e">
        <f>#REF!</f>
        <v>#REF!</v>
      </c>
      <c r="C5050" s="546"/>
      <c r="D5050" s="547"/>
      <c r="E5050" s="548"/>
      <c r="F5050" s="552" t="s">
        <v>240</v>
      </c>
      <c r="G5050" s="553"/>
      <c r="H5050" s="553"/>
      <c r="I5050" s="554"/>
      <c r="J5050" s="552" t="s">
        <v>239</v>
      </c>
      <c r="K5050" s="553"/>
      <c r="L5050" s="553"/>
      <c r="M5050" s="554"/>
    </row>
    <row r="5051" spans="2:13" s="254" customFormat="1" ht="27.75" customHeight="1" thickBot="1" x14ac:dyDescent="0.25">
      <c r="B5051" s="549"/>
      <c r="C5051" s="550"/>
      <c r="D5051" s="550"/>
      <c r="E5051" s="551"/>
      <c r="F5051" s="255" t="s">
        <v>149</v>
      </c>
      <c r="G5051" s="256" t="s">
        <v>151</v>
      </c>
      <c r="H5051" s="256" t="s">
        <v>96</v>
      </c>
      <c r="I5051" s="257" t="s">
        <v>150</v>
      </c>
      <c r="J5051" s="255" t="s">
        <v>149</v>
      </c>
      <c r="K5051" s="256" t="s">
        <v>151</v>
      </c>
      <c r="L5051" s="256" t="s">
        <v>96</v>
      </c>
      <c r="M5051" s="257" t="s">
        <v>150</v>
      </c>
    </row>
    <row r="5052" spans="2:13" s="254" customFormat="1" ht="27.75" customHeight="1" thickTop="1" x14ac:dyDescent="0.2">
      <c r="B5052" s="540" t="s">
        <v>241</v>
      </c>
      <c r="C5052" s="541"/>
      <c r="D5052" s="264"/>
      <c r="E5052" s="237" t="s">
        <v>242</v>
      </c>
      <c r="F5052" s="258" t="e">
        <f>IF(#REF!&gt;=1,IF(#REF!&gt;=1,#REF!),IF(#REF!&gt;=0,"",))</f>
        <v>#REF!</v>
      </c>
      <c r="G5052" s="241" t="e">
        <f>保全管理データ!N8739</f>
        <v>#REF!</v>
      </c>
      <c r="H5052" s="259" t="e">
        <f>IF(#REF!="無","",IF(#REF!="","",IF(#REF!="悪環境における作業",0.2,IF(#REF!="高所又は地下作業",0.1,IF(#REF!="錯綜場所作業",0.3,IF(#REF!="複雑な制約のある作業",0.4,IF(#REF!="単純な制約のある作業",0.2,0)))))))</f>
        <v>#REF!</v>
      </c>
      <c r="I5052" s="260" t="e">
        <f>IF(F5052="","",F5052*G5052*(1+IF(H5052="",0,H5052)))</f>
        <v>#REF!</v>
      </c>
      <c r="J5052" s="258" t="e">
        <f>IF(#REF!&gt;=1,IF(#REF!&gt;=1,#REF!),IF(#REF!&gt;=0,"",))</f>
        <v>#REF!</v>
      </c>
      <c r="K5052" s="241" t="e">
        <f>保全管理データ!N8766</f>
        <v>#REF!</v>
      </c>
      <c r="L5052" s="259" t="e">
        <f>IF(#REF!="","",IF(#REF!="悪環境における作業",0.2,IF(#REF!="高所又は地下作業",0.1,IF(#REF!="錯綜場所作業",0.3,IF(#REF!="複雑な制約のある作業",0.4,IF(#REF!="単純な制約のある作業",0.2,0))))))</f>
        <v>#REF!</v>
      </c>
      <c r="M5052" s="260" t="e">
        <f>IF(J5052="","",J5052*K5052*(1+IF(L5052="",0,L5052)))</f>
        <v>#REF!</v>
      </c>
    </row>
    <row r="5053" spans="2:13" s="254" customFormat="1" ht="27.75" customHeight="1" x14ac:dyDescent="0.2">
      <c r="B5053" s="536" t="s">
        <v>243</v>
      </c>
      <c r="C5053" s="537"/>
      <c r="D5053" s="265"/>
      <c r="E5053" s="224" t="s">
        <v>242</v>
      </c>
      <c r="F5053" s="258" t="e">
        <f>IF(#REF!&gt;=1,IF(#REF!&gt;=1,#REF!),IF(#REF!&gt;=0,"",))</f>
        <v>#REF!</v>
      </c>
      <c r="G5053" s="241" t="e">
        <f>保全管理データ!N8740</f>
        <v>#REF!</v>
      </c>
      <c r="H5053" s="259" t="e">
        <f>IF(#REF!="無","",IF(#REF!="","",IF(#REF!="悪環境における作業",0.2,IF(#REF!="高所又は地下作業",0.1,IF(#REF!="錯綜場所作業",0.3,IF(#REF!="複雑な制約のある作業",0.4,IF(#REF!="単純な制約のある作業",0.2,0)))))))</f>
        <v>#REF!</v>
      </c>
      <c r="I5053" s="260" t="e">
        <f t="shared" ref="I5053:I5075" si="313">IF(F5053="","",F5053*G5053*(1+IF(H5053="",0,H5053)))</f>
        <v>#REF!</v>
      </c>
      <c r="J5053" s="258" t="e">
        <f>IF(#REF!&gt;=1,IF(#REF!&gt;=1,#REF!),IF(#REF!&gt;=0,"",))</f>
        <v>#REF!</v>
      </c>
      <c r="K5053" s="241" t="e">
        <f>保全管理データ!N8767</f>
        <v>#REF!</v>
      </c>
      <c r="L5053" s="259" t="e">
        <f>IF(#REF!="","",IF(#REF!="悪環境における作業",0.2,IF(#REF!="高所又は地下作業",0.1,IF(#REF!="錯綜場所作業",0.3,IF(#REF!="複雑な制約のある作業",0.4,IF(#REF!="単純な制約のある作業",0.2,0))))))</f>
        <v>#REF!</v>
      </c>
      <c r="M5053" s="260" t="e">
        <f t="shared" ref="M5053:M5075" si="314">IF(J5053="","",J5053*K5053*(1+IF(L5053="",0,L5053)))</f>
        <v>#REF!</v>
      </c>
    </row>
    <row r="5054" spans="2:13" s="254" customFormat="1" ht="27.75" customHeight="1" x14ac:dyDescent="0.2">
      <c r="B5054" s="536" t="s">
        <v>249</v>
      </c>
      <c r="C5054" s="537"/>
      <c r="D5054" s="265"/>
      <c r="E5054" s="224" t="s">
        <v>244</v>
      </c>
      <c r="F5054" s="258" t="e">
        <f>IF(#REF!&gt;=1,IF(#REF!&gt;=1,#REF!),IF(#REF!&gt;=0,"",))</f>
        <v>#REF!</v>
      </c>
      <c r="G5054" s="241" t="e">
        <f>保全管理データ!N8741</f>
        <v>#REF!</v>
      </c>
      <c r="H5054" s="259" t="e">
        <f>IF(#REF!="無","",IF(#REF!="","",IF(#REF!="悪環境における作業",0.2,IF(#REF!="高所又は地下作業",0.1,IF(#REF!="錯綜場所作業",0.3,IF(#REF!="複雑な制約のある作業",0.4,IF(#REF!="単純な制約のある作業",0.2,0)))))))</f>
        <v>#REF!</v>
      </c>
      <c r="I5054" s="260" t="e">
        <f t="shared" si="313"/>
        <v>#REF!</v>
      </c>
      <c r="J5054" s="258" t="e">
        <f>IF(#REF!&gt;=1,IF(#REF!&gt;=1,#REF!),IF(#REF!&gt;=0,"",))</f>
        <v>#REF!</v>
      </c>
      <c r="K5054" s="241" t="e">
        <f>保全管理データ!N8768</f>
        <v>#REF!</v>
      </c>
      <c r="L5054" s="259" t="e">
        <f>IF(#REF!="","",IF(#REF!="悪環境における作業",0.2,IF(#REF!="高所又は地下作業",0.1,IF(#REF!="錯綜場所作業",0.3,IF(#REF!="複雑な制約のある作業",0.4,IF(#REF!="単純な制約のある作業",0.2,0))))))</f>
        <v>#REF!</v>
      </c>
      <c r="M5054" s="260" t="e">
        <f t="shared" si="314"/>
        <v>#REF!</v>
      </c>
    </row>
    <row r="5055" spans="2:13" s="254" customFormat="1" ht="27.75" customHeight="1" x14ac:dyDescent="0.2">
      <c r="B5055" s="536" t="s">
        <v>250</v>
      </c>
      <c r="C5055" s="537"/>
      <c r="D5055" s="265"/>
      <c r="E5055" s="224" t="s">
        <v>244</v>
      </c>
      <c r="F5055" s="258" t="e">
        <f>IF(#REF!&gt;=1,IF(#REF!&gt;=1,#REF!),IF(#REF!&gt;=0,"",))</f>
        <v>#REF!</v>
      </c>
      <c r="G5055" s="241" t="e">
        <f>保全管理データ!N8742</f>
        <v>#REF!</v>
      </c>
      <c r="H5055" s="259" t="e">
        <f>IF(#REF!="無","",IF(#REF!="","",IF(#REF!="悪環境における作業",0.2,IF(#REF!="高所又は地下作業",0.1,IF(#REF!="錯綜場所作業",0.3,IF(#REF!="複雑な制約のある作業",0.4,IF(#REF!="単純な制約のある作業",0.2,0)))))))</f>
        <v>#REF!</v>
      </c>
      <c r="I5055" s="260" t="e">
        <f t="shared" si="313"/>
        <v>#REF!</v>
      </c>
      <c r="J5055" s="258" t="e">
        <f>IF(#REF!&gt;=1,IF(#REF!&gt;=1,#REF!),IF(#REF!&gt;=0,"",))</f>
        <v>#REF!</v>
      </c>
      <c r="K5055" s="241" t="e">
        <f>保全管理データ!N8769</f>
        <v>#REF!</v>
      </c>
      <c r="L5055" s="259" t="e">
        <f>IF(#REF!="","",IF(#REF!="悪環境における作業",0.2,IF(#REF!="高所又は地下作業",0.1,IF(#REF!="錯綜場所作業",0.3,IF(#REF!="複雑な制約のある作業",0.4,IF(#REF!="単純な制約のある作業",0.2,0))))))</f>
        <v>#REF!</v>
      </c>
      <c r="M5055" s="260" t="e">
        <f t="shared" si="314"/>
        <v>#REF!</v>
      </c>
    </row>
    <row r="5056" spans="2:13" s="254" customFormat="1" ht="27.75" customHeight="1" x14ac:dyDescent="0.2">
      <c r="B5056" s="536" t="s">
        <v>251</v>
      </c>
      <c r="C5056" s="537"/>
      <c r="D5056" s="265"/>
      <c r="E5056" s="224" t="s">
        <v>242</v>
      </c>
      <c r="F5056" s="258" t="e">
        <f>IF(#REF!&gt;=1,IF(#REF!&gt;=1,#REF!),IF(#REF!&gt;=0,"",))</f>
        <v>#REF!</v>
      </c>
      <c r="G5056" s="241" t="e">
        <f>保全管理データ!N8743</f>
        <v>#REF!</v>
      </c>
      <c r="H5056" s="259" t="e">
        <f>IF(#REF!="無","",IF(#REF!="","",IF(#REF!="悪環境における作業",0.2,IF(#REF!="高所又は地下作業",0.1,IF(#REF!="錯綜場所作業",0.3,IF(#REF!="複雑な制約のある作業",0.4,IF(#REF!="単純な制約のある作業",0.2,0)))))))</f>
        <v>#REF!</v>
      </c>
      <c r="I5056" s="260" t="e">
        <f t="shared" si="313"/>
        <v>#REF!</v>
      </c>
      <c r="J5056" s="258" t="e">
        <f>IF(#REF!&gt;=1,IF(#REF!&gt;=1,#REF!),IF(#REF!&gt;=0,"",))</f>
        <v>#REF!</v>
      </c>
      <c r="K5056" s="241" t="e">
        <f>保全管理データ!N8770</f>
        <v>#REF!</v>
      </c>
      <c r="L5056" s="259" t="e">
        <f>IF(#REF!="","",IF(#REF!="悪環境における作業",0.2,IF(#REF!="高所又は地下作業",0.1,IF(#REF!="錯綜場所作業",0.3,IF(#REF!="複雑な制約のある作業",0.4,IF(#REF!="単純な制約のある作業",0.2,0))))))</f>
        <v>#REF!</v>
      </c>
      <c r="M5056" s="260" t="e">
        <f t="shared" si="314"/>
        <v>#REF!</v>
      </c>
    </row>
    <row r="5057" spans="2:13" s="254" customFormat="1" ht="27.75" customHeight="1" x14ac:dyDescent="0.2">
      <c r="B5057" s="536" t="s">
        <v>252</v>
      </c>
      <c r="C5057" s="537"/>
      <c r="D5057" s="265"/>
      <c r="E5057" s="224" t="s">
        <v>244</v>
      </c>
      <c r="F5057" s="258" t="e">
        <f>IF(#REF!&gt;=1,IF(#REF!&gt;=1,#REF!),IF(#REF!&gt;=0,"",))</f>
        <v>#REF!</v>
      </c>
      <c r="G5057" s="241" t="e">
        <f>保全管理データ!N8744</f>
        <v>#REF!</v>
      </c>
      <c r="H5057" s="259" t="e">
        <f>IF(#REF!="無","",IF(#REF!="","",IF(#REF!="悪環境における作業",0.2,IF(#REF!="高所又は地下作業",0.1,IF(#REF!="錯綜場所作業",0.3,IF(#REF!="複雑な制約のある作業",0.4,IF(#REF!="単純な制約のある作業",0.2,0)))))))</f>
        <v>#REF!</v>
      </c>
      <c r="I5057" s="260" t="e">
        <f t="shared" si="313"/>
        <v>#REF!</v>
      </c>
      <c r="J5057" s="258" t="e">
        <f>IF(#REF!&gt;=1,IF(#REF!&gt;=1,#REF!),IF(#REF!&gt;=0,"",))</f>
        <v>#REF!</v>
      </c>
      <c r="K5057" s="241" t="e">
        <f>保全管理データ!N8771</f>
        <v>#REF!</v>
      </c>
      <c r="L5057" s="259" t="e">
        <f>IF(#REF!="","",IF(#REF!="悪環境における作業",0.2,IF(#REF!="高所又は地下作業",0.1,IF(#REF!="錯綜場所作業",0.3,IF(#REF!="複雑な制約のある作業",0.4,IF(#REF!="単純な制約のある作業",0.2,0))))))</f>
        <v>#REF!</v>
      </c>
      <c r="M5057" s="260" t="e">
        <f t="shared" si="314"/>
        <v>#REF!</v>
      </c>
    </row>
    <row r="5058" spans="2:13" s="254" customFormat="1" ht="27.75" customHeight="1" x14ac:dyDescent="0.2">
      <c r="B5058" s="536" t="s">
        <v>253</v>
      </c>
      <c r="C5058" s="537"/>
      <c r="D5058" s="265"/>
      <c r="E5058" s="224" t="s">
        <v>242</v>
      </c>
      <c r="F5058" s="258" t="e">
        <f>IF(#REF!&gt;=1,IF(#REF!&gt;=1,#REF!),IF(#REF!&gt;=0,"",))</f>
        <v>#REF!</v>
      </c>
      <c r="G5058" s="241" t="e">
        <f>保全管理データ!N8745</f>
        <v>#REF!</v>
      </c>
      <c r="H5058" s="259" t="e">
        <f>IF(#REF!="無","",IF(#REF!="","",IF(#REF!="悪環境における作業",0.2,IF(#REF!="高所又は地下作業",0.1,IF(#REF!="錯綜場所作業",0.3,IF(#REF!="複雑な制約のある作業",0.4,IF(#REF!="単純な制約のある作業",0.2,0)))))))</f>
        <v>#REF!</v>
      </c>
      <c r="I5058" s="260" t="e">
        <f t="shared" si="313"/>
        <v>#REF!</v>
      </c>
      <c r="J5058" s="258" t="e">
        <f>IF(#REF!&gt;=1,IF(#REF!&gt;=1,#REF!),IF(#REF!&gt;=0,"",))</f>
        <v>#REF!</v>
      </c>
      <c r="K5058" s="241" t="e">
        <f>保全管理データ!N8772</f>
        <v>#REF!</v>
      </c>
      <c r="L5058" s="259" t="e">
        <f>IF(#REF!="","",IF(#REF!="悪環境における作業",0.2,IF(#REF!="高所又は地下作業",0.1,IF(#REF!="錯綜場所作業",0.3,IF(#REF!="複雑な制約のある作業",0.4,IF(#REF!="単純な制約のある作業",0.2,0))))))</f>
        <v>#REF!</v>
      </c>
      <c r="M5058" s="260" t="e">
        <f t="shared" si="314"/>
        <v>#REF!</v>
      </c>
    </row>
    <row r="5059" spans="2:13" s="254" customFormat="1" ht="27.75" customHeight="1" x14ac:dyDescent="0.2">
      <c r="B5059" s="536" t="s">
        <v>254</v>
      </c>
      <c r="C5059" s="537"/>
      <c r="D5059" s="265"/>
      <c r="E5059" s="224" t="s">
        <v>242</v>
      </c>
      <c r="F5059" s="258" t="e">
        <f>IF(#REF!&gt;=1,IF(#REF!&gt;=1,#REF!),IF(#REF!&gt;=0,"",))</f>
        <v>#REF!</v>
      </c>
      <c r="G5059" s="241" t="e">
        <f>保全管理データ!N8746</f>
        <v>#REF!</v>
      </c>
      <c r="H5059" s="259" t="e">
        <f>IF(#REF!="無","",IF(#REF!="","",IF(#REF!="悪環境における作業",0.2,IF(#REF!="高所又は地下作業",0.1,IF(#REF!="錯綜場所作業",0.3,IF(#REF!="複雑な制約のある作業",0.4,IF(#REF!="単純な制約のある作業",0.2,0)))))))</f>
        <v>#REF!</v>
      </c>
      <c r="I5059" s="260" t="e">
        <f t="shared" si="313"/>
        <v>#REF!</v>
      </c>
      <c r="J5059" s="258" t="e">
        <f>IF(#REF!&gt;=1,IF(#REF!&gt;=1,#REF!),IF(#REF!&gt;=0,"",))</f>
        <v>#REF!</v>
      </c>
      <c r="K5059" s="241" t="e">
        <f>保全管理データ!N8773</f>
        <v>#REF!</v>
      </c>
      <c r="L5059" s="259" t="e">
        <f>IF(#REF!="","",IF(#REF!="悪環境における作業",0.2,IF(#REF!="高所又は地下作業",0.1,IF(#REF!="錯綜場所作業",0.3,IF(#REF!="複雑な制約のある作業",0.4,IF(#REF!="単純な制約のある作業",0.2,0))))))</f>
        <v>#REF!</v>
      </c>
      <c r="M5059" s="260" t="e">
        <f t="shared" si="314"/>
        <v>#REF!</v>
      </c>
    </row>
    <row r="5060" spans="2:13" s="254" customFormat="1" ht="27.75" customHeight="1" x14ac:dyDescent="0.2">
      <c r="B5060" s="536" t="s">
        <v>255</v>
      </c>
      <c r="C5060" s="537"/>
      <c r="D5060" s="265"/>
      <c r="E5060" s="224" t="s">
        <v>245</v>
      </c>
      <c r="F5060" s="258" t="e">
        <f>IF(#REF!&gt;=1,IF(#REF!&gt;=1,#REF!),IF(#REF!&gt;=0,"",))</f>
        <v>#REF!</v>
      </c>
      <c r="G5060" s="241" t="e">
        <f>保全管理データ!N8747</f>
        <v>#REF!</v>
      </c>
      <c r="H5060" s="259" t="e">
        <f>IF(#REF!="無","",IF(#REF!="","",IF(#REF!="悪環境における作業",0.2,IF(#REF!="高所又は地下作業",0.1,IF(#REF!="錯綜場所作業",0.3,IF(#REF!="複雑な制約のある作業",0.4,IF(#REF!="単純な制約のある作業",0.2,0)))))))</f>
        <v>#REF!</v>
      </c>
      <c r="I5060" s="260" t="e">
        <f t="shared" si="313"/>
        <v>#REF!</v>
      </c>
      <c r="J5060" s="258" t="e">
        <f>IF(#REF!&gt;=1,IF(#REF!&gt;=1,#REF!),IF(#REF!&gt;=0,"",))</f>
        <v>#REF!</v>
      </c>
      <c r="K5060" s="241" t="e">
        <f>保全管理データ!N8774</f>
        <v>#REF!</v>
      </c>
      <c r="L5060" s="259" t="e">
        <f>IF(#REF!="","",IF(#REF!="悪環境における作業",0.2,IF(#REF!="高所又は地下作業",0.1,IF(#REF!="錯綜場所作業",0.3,IF(#REF!="複雑な制約のある作業",0.4,IF(#REF!="単純な制約のある作業",0.2,0))))))</f>
        <v>#REF!</v>
      </c>
      <c r="M5060" s="260" t="e">
        <f t="shared" si="314"/>
        <v>#REF!</v>
      </c>
    </row>
    <row r="5061" spans="2:13" s="254" customFormat="1" ht="27.75" customHeight="1" x14ac:dyDescent="0.2">
      <c r="B5061" s="536" t="s">
        <v>256</v>
      </c>
      <c r="C5061" s="537"/>
      <c r="D5061" s="265"/>
      <c r="E5061" s="224" t="s">
        <v>242</v>
      </c>
      <c r="F5061" s="258" t="e">
        <f>IF(#REF!&gt;=1,IF(#REF!&gt;=1,#REF!),IF(#REF!&gt;=0,"",))</f>
        <v>#REF!</v>
      </c>
      <c r="G5061" s="241" t="e">
        <f>保全管理データ!N8748</f>
        <v>#REF!</v>
      </c>
      <c r="H5061" s="259" t="e">
        <f>IF(#REF!="無","",IF(#REF!="","",IF(#REF!="悪環境における作業",0.2,IF(#REF!="高所又は地下作業",0.1,IF(#REF!="錯綜場所作業",0.3,IF(#REF!="複雑な制約のある作業",0.4,IF(#REF!="単純な制約のある作業",0.2,0)))))))</f>
        <v>#REF!</v>
      </c>
      <c r="I5061" s="260" t="e">
        <f t="shared" si="313"/>
        <v>#REF!</v>
      </c>
      <c r="J5061" s="258" t="e">
        <f>IF(#REF!&gt;=1,IF(#REF!&gt;=1,#REF!),IF(#REF!&gt;=0,"",))</f>
        <v>#REF!</v>
      </c>
      <c r="K5061" s="241" t="e">
        <f>保全管理データ!N8775</f>
        <v>#REF!</v>
      </c>
      <c r="L5061" s="259" t="e">
        <f>IF(#REF!="","",IF(#REF!="悪環境における作業",0.2,IF(#REF!="高所又は地下作業",0.1,IF(#REF!="錯綜場所作業",0.3,IF(#REF!="複雑な制約のある作業",0.4,IF(#REF!="単純な制約のある作業",0.2,0))))))</f>
        <v>#REF!</v>
      </c>
      <c r="M5061" s="260" t="e">
        <f t="shared" si="314"/>
        <v>#REF!</v>
      </c>
    </row>
    <row r="5062" spans="2:13" s="254" customFormat="1" ht="27.75" customHeight="1" x14ac:dyDescent="0.2">
      <c r="B5062" s="536" t="s">
        <v>257</v>
      </c>
      <c r="C5062" s="537"/>
      <c r="D5062" s="265"/>
      <c r="E5062" s="224" t="s">
        <v>245</v>
      </c>
      <c r="F5062" s="258" t="e">
        <f>IF(#REF!&gt;=1,IF(#REF!&gt;=1,#REF!),IF(#REF!&gt;=0,"",))</f>
        <v>#REF!</v>
      </c>
      <c r="G5062" s="241" t="e">
        <f>保全管理データ!N8749</f>
        <v>#REF!</v>
      </c>
      <c r="H5062" s="259" t="e">
        <f>IF(#REF!="無","",IF(#REF!="","",IF(#REF!="悪環境における作業",0.2,IF(#REF!="高所又は地下作業",0.1,IF(#REF!="錯綜場所作業",0.3,IF(#REF!="複雑な制約のある作業",0.4,IF(#REF!="単純な制約のある作業",0.2,0)))))))</f>
        <v>#REF!</v>
      </c>
      <c r="I5062" s="260" t="e">
        <f t="shared" si="313"/>
        <v>#REF!</v>
      </c>
      <c r="J5062" s="258" t="e">
        <f>IF(#REF!&gt;=1,IF(#REF!&gt;=1,#REF!),IF(#REF!&gt;=0,"",))</f>
        <v>#REF!</v>
      </c>
      <c r="K5062" s="241" t="e">
        <f>保全管理データ!N8776</f>
        <v>#REF!</v>
      </c>
      <c r="L5062" s="259" t="e">
        <f>IF(#REF!="","",IF(#REF!="悪環境における作業",0.2,IF(#REF!="高所又は地下作業",0.1,IF(#REF!="錯綜場所作業",0.3,IF(#REF!="複雑な制約のある作業",0.4,IF(#REF!="単純な制約のある作業",0.2,0))))))</f>
        <v>#REF!</v>
      </c>
      <c r="M5062" s="260" t="e">
        <f t="shared" si="314"/>
        <v>#REF!</v>
      </c>
    </row>
    <row r="5063" spans="2:13" s="254" customFormat="1" ht="27.75" customHeight="1" x14ac:dyDescent="0.2">
      <c r="B5063" s="536" t="s">
        <v>258</v>
      </c>
      <c r="C5063" s="537"/>
      <c r="D5063" s="265"/>
      <c r="E5063" s="224" t="s">
        <v>245</v>
      </c>
      <c r="F5063" s="258" t="e">
        <f>IF(#REF!&gt;=1,IF(#REF!&gt;=1,#REF!),IF(#REF!&gt;=0,"",))</f>
        <v>#REF!</v>
      </c>
      <c r="G5063" s="241" t="e">
        <f>保全管理データ!N8750</f>
        <v>#REF!</v>
      </c>
      <c r="H5063" s="259" t="e">
        <f>IF(#REF!="無","",IF(#REF!="","",IF(#REF!="悪環境における作業",0.2,IF(#REF!="高所又は地下作業",0.1,IF(#REF!="錯綜場所作業",0.3,IF(#REF!="複雑な制約のある作業",0.4,IF(#REF!="単純な制約のある作業",0.2,0)))))))</f>
        <v>#REF!</v>
      </c>
      <c r="I5063" s="260" t="e">
        <f t="shared" si="313"/>
        <v>#REF!</v>
      </c>
      <c r="J5063" s="258" t="e">
        <f>IF(#REF!&gt;=1,IF(#REF!&gt;=1,#REF!),IF(#REF!&gt;=0,"",))</f>
        <v>#REF!</v>
      </c>
      <c r="K5063" s="241" t="e">
        <f>保全管理データ!N8777</f>
        <v>#REF!</v>
      </c>
      <c r="L5063" s="259" t="e">
        <f>IF(#REF!="","",IF(#REF!="悪環境における作業",0.2,IF(#REF!="高所又は地下作業",0.1,IF(#REF!="錯綜場所作業",0.3,IF(#REF!="複雑な制約のある作業",0.4,IF(#REF!="単純な制約のある作業",0.2,0))))))</f>
        <v>#REF!</v>
      </c>
      <c r="M5063" s="260" t="e">
        <f t="shared" si="314"/>
        <v>#REF!</v>
      </c>
    </row>
    <row r="5064" spans="2:13" s="254" customFormat="1" ht="27.75" customHeight="1" x14ac:dyDescent="0.2">
      <c r="B5064" s="536" t="s">
        <v>259</v>
      </c>
      <c r="C5064" s="537"/>
      <c r="D5064" s="265"/>
      <c r="E5064" s="224" t="s">
        <v>245</v>
      </c>
      <c r="F5064" s="258" t="e">
        <f>IF(#REF!&gt;=1,IF(#REF!&gt;=1,#REF!),IF(#REF!&gt;=0,"",))</f>
        <v>#REF!</v>
      </c>
      <c r="G5064" s="241" t="e">
        <f>保全管理データ!N8751</f>
        <v>#REF!</v>
      </c>
      <c r="H5064" s="259" t="e">
        <f>IF(#REF!="無","",IF(#REF!="","",IF(#REF!="悪環境における作業",0.2,IF(#REF!="高所又は地下作業",0.1,IF(#REF!="錯綜場所作業",0.3,IF(#REF!="複雑な制約のある作業",0.4,IF(#REF!="単純な制約のある作業",0.2,0)))))))</f>
        <v>#REF!</v>
      </c>
      <c r="I5064" s="260" t="e">
        <f t="shared" si="313"/>
        <v>#REF!</v>
      </c>
      <c r="J5064" s="258" t="e">
        <f>IF(#REF!&gt;=1,IF(#REF!&gt;=1,#REF!),IF(#REF!&gt;=0,"",))</f>
        <v>#REF!</v>
      </c>
      <c r="K5064" s="241" t="e">
        <f>保全管理データ!N8778</f>
        <v>#REF!</v>
      </c>
      <c r="L5064" s="259" t="e">
        <f>IF(#REF!="","",IF(#REF!="悪環境における作業",0.2,IF(#REF!="高所又は地下作業",0.1,IF(#REF!="錯綜場所作業",0.3,IF(#REF!="複雑な制約のある作業",0.4,IF(#REF!="単純な制約のある作業",0.2,0))))))</f>
        <v>#REF!</v>
      </c>
      <c r="M5064" s="260" t="e">
        <f t="shared" si="314"/>
        <v>#REF!</v>
      </c>
    </row>
    <row r="5065" spans="2:13" s="254" customFormat="1" ht="27.75" customHeight="1" x14ac:dyDescent="0.2">
      <c r="B5065" s="536" t="s">
        <v>260</v>
      </c>
      <c r="C5065" s="537"/>
      <c r="D5065" s="265"/>
      <c r="E5065" s="224" t="s">
        <v>248</v>
      </c>
      <c r="F5065" s="258" t="e">
        <f>IF(#REF!&gt;=1,IF(#REF!&gt;=1,#REF!),IF(#REF!&gt;=0,"",))</f>
        <v>#REF!</v>
      </c>
      <c r="G5065" s="241" t="e">
        <f>保全管理データ!N8752</f>
        <v>#REF!</v>
      </c>
      <c r="H5065" s="259" t="e">
        <f>IF(#REF!="無","",IF(#REF!="","",IF(#REF!="悪環境における作業",0.2,IF(#REF!="高所又は地下作業",0.1,IF(#REF!="錯綜場所作業",0.3,IF(#REF!="複雑な制約のある作業",0.4,IF(#REF!="単純な制約のある作業",0.2,0)))))))</f>
        <v>#REF!</v>
      </c>
      <c r="I5065" s="260" t="e">
        <f t="shared" si="313"/>
        <v>#REF!</v>
      </c>
      <c r="J5065" s="258" t="e">
        <f>IF(#REF!&gt;=1,IF(#REF!&gt;=1,#REF!),IF(#REF!&gt;=0,"",))</f>
        <v>#REF!</v>
      </c>
      <c r="K5065" s="241" t="e">
        <f>保全管理データ!N8779</f>
        <v>#REF!</v>
      </c>
      <c r="L5065" s="259" t="e">
        <f>IF(#REF!="","",IF(#REF!="悪環境における作業",0.2,IF(#REF!="高所又は地下作業",0.1,IF(#REF!="錯綜場所作業",0.3,IF(#REF!="複雑な制約のある作業",0.4,IF(#REF!="単純な制約のある作業",0.2,0))))))</f>
        <v>#REF!</v>
      </c>
      <c r="M5065" s="260" t="e">
        <f t="shared" si="314"/>
        <v>#REF!</v>
      </c>
    </row>
    <row r="5066" spans="2:13" s="254" customFormat="1" ht="27.75" customHeight="1" x14ac:dyDescent="0.2">
      <c r="B5066" s="536" t="s">
        <v>261</v>
      </c>
      <c r="C5066" s="537"/>
      <c r="D5066" s="265"/>
      <c r="E5066" s="224" t="s">
        <v>247</v>
      </c>
      <c r="F5066" s="258" t="e">
        <f>IF(#REF!&gt;=1,IF(#REF!&gt;=1,#REF!),IF(#REF!&gt;=0,"",))</f>
        <v>#REF!</v>
      </c>
      <c r="G5066" s="241" t="e">
        <f>保全管理データ!N8753</f>
        <v>#REF!</v>
      </c>
      <c r="H5066" s="259" t="e">
        <f>IF(#REF!="無","",IF(#REF!="","",IF(#REF!="悪環境における作業",0.2,IF(#REF!="高所又は地下作業",0.1,IF(#REF!="錯綜場所作業",0.3,IF(#REF!="複雑な制約のある作業",0.4,IF(#REF!="単純な制約のある作業",0.2,0)))))))</f>
        <v>#REF!</v>
      </c>
      <c r="I5066" s="260" t="e">
        <f t="shared" si="313"/>
        <v>#REF!</v>
      </c>
      <c r="J5066" s="258" t="e">
        <f>IF(#REF!&gt;=1,IF(#REF!&gt;=1,#REF!),IF(#REF!&gt;=0,"",))</f>
        <v>#REF!</v>
      </c>
      <c r="K5066" s="241" t="e">
        <f>保全管理データ!N8780</f>
        <v>#REF!</v>
      </c>
      <c r="L5066" s="259" t="e">
        <f>IF(#REF!="","",IF(#REF!="悪環境における作業",0.2,IF(#REF!="高所又は地下作業",0.1,IF(#REF!="錯綜場所作業",0.3,IF(#REF!="複雑な制約のある作業",0.4,IF(#REF!="単純な制約のある作業",0.2,0))))))</f>
        <v>#REF!</v>
      </c>
      <c r="M5066" s="260" t="e">
        <f t="shared" si="314"/>
        <v>#REF!</v>
      </c>
    </row>
    <row r="5067" spans="2:13" s="254" customFormat="1" ht="27.75" customHeight="1" x14ac:dyDescent="0.2">
      <c r="B5067" s="536" t="s">
        <v>262</v>
      </c>
      <c r="C5067" s="537"/>
      <c r="D5067" s="265"/>
      <c r="E5067" s="224" t="s">
        <v>245</v>
      </c>
      <c r="F5067" s="258" t="e">
        <f>IF(#REF!&gt;=1,IF(#REF!&gt;=1,#REF!),IF(#REF!&gt;=0,"",))</f>
        <v>#REF!</v>
      </c>
      <c r="G5067" s="241" t="e">
        <f>保全管理データ!N8754</f>
        <v>#REF!</v>
      </c>
      <c r="H5067" s="259" t="e">
        <f>IF(#REF!="無","",IF(#REF!="","",IF(#REF!="悪環境における作業",0.2,IF(#REF!="高所又は地下作業",0.1,IF(#REF!="錯綜場所作業",0.3,IF(#REF!="複雑な制約のある作業",0.4,IF(#REF!="単純な制約のある作業",0.2,0)))))))</f>
        <v>#REF!</v>
      </c>
      <c r="I5067" s="260" t="e">
        <f t="shared" si="313"/>
        <v>#REF!</v>
      </c>
      <c r="J5067" s="258" t="e">
        <f>IF(#REF!&gt;=1,IF(#REF!&gt;=1,#REF!),IF(#REF!&gt;=0,"",))</f>
        <v>#REF!</v>
      </c>
      <c r="K5067" s="241" t="e">
        <f>保全管理データ!N8781</f>
        <v>#REF!</v>
      </c>
      <c r="L5067" s="259" t="e">
        <f>IF(#REF!="","",IF(#REF!="悪環境における作業",0.2,IF(#REF!="高所又は地下作業",0.1,IF(#REF!="錯綜場所作業",0.3,IF(#REF!="複雑な制約のある作業",0.4,IF(#REF!="単純な制約のある作業",0.2,0))))))</f>
        <v>#REF!</v>
      </c>
      <c r="M5067" s="260" t="e">
        <f t="shared" si="314"/>
        <v>#REF!</v>
      </c>
    </row>
    <row r="5068" spans="2:13" s="254" customFormat="1" ht="27.75" customHeight="1" x14ac:dyDescent="0.2">
      <c r="B5068" s="536" t="s">
        <v>263</v>
      </c>
      <c r="C5068" s="537"/>
      <c r="D5068" s="265"/>
      <c r="E5068" s="224" t="s">
        <v>245</v>
      </c>
      <c r="F5068" s="258" t="e">
        <f>IF(#REF!&gt;=1,IF(#REF!&gt;=1,#REF!),IF(#REF!&gt;=0,"",))</f>
        <v>#REF!</v>
      </c>
      <c r="G5068" s="241" t="e">
        <f>保全管理データ!N8755</f>
        <v>#REF!</v>
      </c>
      <c r="H5068" s="259" t="e">
        <f>IF(#REF!="無","",IF(#REF!="","",IF(#REF!="悪環境における作業",0.2,IF(#REF!="高所又は地下作業",0.1,IF(#REF!="錯綜場所作業",0.3,IF(#REF!="複雑な制約のある作業",0.4,IF(#REF!="単純な制約のある作業",0.2,0)))))))</f>
        <v>#REF!</v>
      </c>
      <c r="I5068" s="260" t="e">
        <f t="shared" si="313"/>
        <v>#REF!</v>
      </c>
      <c r="J5068" s="258" t="e">
        <f>IF(#REF!&gt;=1,IF(#REF!&gt;=1,#REF!),IF(#REF!&gt;=0,"",))</f>
        <v>#REF!</v>
      </c>
      <c r="K5068" s="241" t="e">
        <f>保全管理データ!N8782</f>
        <v>#REF!</v>
      </c>
      <c r="L5068" s="259" t="e">
        <f>IF(#REF!="","",IF(#REF!="悪環境における作業",0.2,IF(#REF!="高所又は地下作業",0.1,IF(#REF!="錯綜場所作業",0.3,IF(#REF!="複雑な制約のある作業",0.4,IF(#REF!="単純な制約のある作業",0.2,0))))))</f>
        <v>#REF!</v>
      </c>
      <c r="M5068" s="260" t="e">
        <f t="shared" si="314"/>
        <v>#REF!</v>
      </c>
    </row>
    <row r="5069" spans="2:13" s="254" customFormat="1" ht="27.75" customHeight="1" x14ac:dyDescent="0.2">
      <c r="B5069" s="536" t="s">
        <v>264</v>
      </c>
      <c r="C5069" s="537"/>
      <c r="D5069" s="265"/>
      <c r="E5069" s="224" t="s">
        <v>245</v>
      </c>
      <c r="F5069" s="258" t="e">
        <f>IF(#REF!&gt;=1,IF(#REF!&gt;=1,#REF!),IF(#REF!&gt;=0,"",))</f>
        <v>#REF!</v>
      </c>
      <c r="G5069" s="241" t="e">
        <f>保全管理データ!N8756</f>
        <v>#REF!</v>
      </c>
      <c r="H5069" s="259" t="e">
        <f>IF(#REF!="無","",IF(#REF!="","",IF(#REF!="悪環境における作業",0.2,IF(#REF!="高所又は地下作業",0.1,IF(#REF!="錯綜場所作業",0.3,IF(#REF!="複雑な制約のある作業",0.4,IF(#REF!="単純な制約のある作業",0.2,0)))))))</f>
        <v>#REF!</v>
      </c>
      <c r="I5069" s="260" t="e">
        <f t="shared" si="313"/>
        <v>#REF!</v>
      </c>
      <c r="J5069" s="258" t="e">
        <f>IF(#REF!&gt;=1,IF(#REF!&gt;=1,#REF!),IF(#REF!&gt;=0,"",))</f>
        <v>#REF!</v>
      </c>
      <c r="K5069" s="241" t="e">
        <f>保全管理データ!N8783</f>
        <v>#REF!</v>
      </c>
      <c r="L5069" s="259" t="e">
        <f>IF(#REF!="","",IF(#REF!="悪環境における作業",0.2,IF(#REF!="高所又は地下作業",0.1,IF(#REF!="錯綜場所作業",0.3,IF(#REF!="複雑な制約のある作業",0.4,IF(#REF!="単純な制約のある作業",0.2,0))))))</f>
        <v>#REF!</v>
      </c>
      <c r="M5069" s="260" t="e">
        <f t="shared" si="314"/>
        <v>#REF!</v>
      </c>
    </row>
    <row r="5070" spans="2:13" s="254" customFormat="1" ht="27.75" customHeight="1" x14ac:dyDescent="0.2">
      <c r="B5070" s="536" t="s">
        <v>265</v>
      </c>
      <c r="C5070" s="537"/>
      <c r="D5070" s="265"/>
      <c r="E5070" s="224" t="s">
        <v>245</v>
      </c>
      <c r="F5070" s="258" t="e">
        <f>IF(#REF!&gt;=1,IF(#REF!&gt;=1,#REF!),IF(#REF!&gt;=0,"",))</f>
        <v>#REF!</v>
      </c>
      <c r="G5070" s="241" t="e">
        <f>保全管理データ!N8757</f>
        <v>#REF!</v>
      </c>
      <c r="H5070" s="259" t="e">
        <f>IF(#REF!="無","",IF(#REF!="","",IF(#REF!="悪環境における作業",0.2,IF(#REF!="高所又は地下作業",0.1,IF(#REF!="錯綜場所作業",0.3,IF(#REF!="複雑な制約のある作業",0.4,IF(#REF!="単純な制約のある作業",0.2,0)))))))</f>
        <v>#REF!</v>
      </c>
      <c r="I5070" s="260" t="e">
        <f t="shared" si="313"/>
        <v>#REF!</v>
      </c>
      <c r="J5070" s="258" t="e">
        <f>IF(#REF!&gt;=1,IF(#REF!&gt;=1,#REF!),IF(#REF!&gt;=0,"",))</f>
        <v>#REF!</v>
      </c>
      <c r="K5070" s="241" t="e">
        <f>保全管理データ!N8784</f>
        <v>#REF!</v>
      </c>
      <c r="L5070" s="259" t="e">
        <f>IF(#REF!="","",IF(#REF!="悪環境における作業",0.2,IF(#REF!="高所又は地下作業",0.1,IF(#REF!="錯綜場所作業",0.3,IF(#REF!="複雑な制約のある作業",0.4,IF(#REF!="単純な制約のある作業",0.2,0))))))</f>
        <v>#REF!</v>
      </c>
      <c r="M5070" s="260" t="e">
        <f t="shared" si="314"/>
        <v>#REF!</v>
      </c>
    </row>
    <row r="5071" spans="2:13" s="254" customFormat="1" ht="27.75" customHeight="1" x14ac:dyDescent="0.2">
      <c r="B5071" s="536" t="s">
        <v>266</v>
      </c>
      <c r="C5071" s="537"/>
      <c r="D5071" s="265"/>
      <c r="E5071" s="224" t="s">
        <v>245</v>
      </c>
      <c r="F5071" s="258" t="e">
        <f>IF(#REF!&gt;=1,IF(#REF!&gt;=1,#REF!),IF(#REF!&gt;=0,"",))</f>
        <v>#REF!</v>
      </c>
      <c r="G5071" s="241" t="e">
        <f>保全管理データ!N8758</f>
        <v>#REF!</v>
      </c>
      <c r="H5071" s="259" t="e">
        <f>IF(#REF!="無","",IF(#REF!="","",IF(#REF!="悪環境における作業",0.2,IF(#REF!="高所又は地下作業",0.1,IF(#REF!="錯綜場所作業",0.3,IF(#REF!="複雑な制約のある作業",0.4,IF(#REF!="単純な制約のある作業",0.2,0)))))))</f>
        <v>#REF!</v>
      </c>
      <c r="I5071" s="260" t="e">
        <f t="shared" si="313"/>
        <v>#REF!</v>
      </c>
      <c r="J5071" s="258" t="e">
        <f>IF(#REF!&gt;=1,IF(#REF!&gt;=1,#REF!),IF(#REF!&gt;=0,"",))</f>
        <v>#REF!</v>
      </c>
      <c r="K5071" s="241" t="e">
        <f>保全管理データ!N8785</f>
        <v>#REF!</v>
      </c>
      <c r="L5071" s="259" t="e">
        <f>IF(#REF!="","",IF(#REF!="悪環境における作業",0.2,IF(#REF!="高所又は地下作業",0.1,IF(#REF!="錯綜場所作業",0.3,IF(#REF!="複雑な制約のある作業",0.4,IF(#REF!="単純な制約のある作業",0.2,0))))))</f>
        <v>#REF!</v>
      </c>
      <c r="M5071" s="260" t="e">
        <f t="shared" si="314"/>
        <v>#REF!</v>
      </c>
    </row>
    <row r="5072" spans="2:13" s="254" customFormat="1" ht="27.75" customHeight="1" x14ac:dyDescent="0.2">
      <c r="B5072" s="536" t="s">
        <v>81</v>
      </c>
      <c r="C5072" s="537"/>
      <c r="D5072" s="265"/>
      <c r="E5072" s="224" t="s">
        <v>245</v>
      </c>
      <c r="F5072" s="258" t="e">
        <f>IF(#REF!&gt;=1,IF(#REF!&gt;=1,#REF!),IF(#REF!&gt;=0,"",))</f>
        <v>#REF!</v>
      </c>
      <c r="G5072" s="241" t="e">
        <f>保全管理データ!N8759</f>
        <v>#REF!</v>
      </c>
      <c r="H5072" s="259" t="e">
        <f>IF(#REF!="無","",IF(#REF!="","",IF(#REF!="悪環境における作業",0.2,IF(#REF!="高所又は地下作業",0.1,IF(#REF!="錯綜場所作業",0.3,IF(#REF!="複雑な制約のある作業",0.4,IF(#REF!="単純な制約のある作業",0.2,0)))))))</f>
        <v>#REF!</v>
      </c>
      <c r="I5072" s="260" t="e">
        <f t="shared" si="313"/>
        <v>#REF!</v>
      </c>
      <c r="J5072" s="258" t="e">
        <f>IF(#REF!&gt;=1,IF(#REF!&gt;=1,#REF!),IF(#REF!&gt;=0,"",))</f>
        <v>#REF!</v>
      </c>
      <c r="K5072" s="241" t="e">
        <f>保全管理データ!N8786</f>
        <v>#REF!</v>
      </c>
      <c r="L5072" s="259" t="e">
        <f>IF(#REF!="","",IF(#REF!="悪環境における作業",0.2,IF(#REF!="高所又は地下作業",0.1,IF(#REF!="錯綜場所作業",0.3,IF(#REF!="複雑な制約のある作業",0.4,IF(#REF!="単純な制約のある作業",0.2,0))))))</f>
        <v>#REF!</v>
      </c>
      <c r="M5072" s="260" t="e">
        <f t="shared" si="314"/>
        <v>#REF!</v>
      </c>
    </row>
    <row r="5073" spans="2:13" s="254" customFormat="1" ht="27.75" customHeight="1" x14ac:dyDescent="0.2">
      <c r="B5073" s="536" t="s">
        <v>267</v>
      </c>
      <c r="C5073" s="537"/>
      <c r="D5073" s="265"/>
      <c r="E5073" s="224" t="s">
        <v>247</v>
      </c>
      <c r="F5073" s="258" t="e">
        <f>IF(#REF!&gt;=1,IF(#REF!&gt;=1,#REF!),IF(#REF!&gt;=0,"",))</f>
        <v>#REF!</v>
      </c>
      <c r="G5073" s="241" t="e">
        <f>保全管理データ!N8760</f>
        <v>#REF!</v>
      </c>
      <c r="H5073" s="259" t="e">
        <f>IF(#REF!="無","",IF(#REF!="","",IF(#REF!="悪環境における作業",0.2,IF(#REF!="高所又は地下作業",0.1,IF(#REF!="錯綜場所作業",0.3,IF(#REF!="複雑な制約のある作業",0.4,IF(#REF!="単純な制約のある作業",0.2,0)))))))</f>
        <v>#REF!</v>
      </c>
      <c r="I5073" s="260" t="e">
        <f t="shared" si="313"/>
        <v>#REF!</v>
      </c>
      <c r="J5073" s="258" t="e">
        <f>IF(#REF!&gt;=1,IF(#REF!&gt;=1,#REF!),IF(#REF!&gt;=0,"",))</f>
        <v>#REF!</v>
      </c>
      <c r="K5073" s="241" t="e">
        <f>保全管理データ!N8787</f>
        <v>#REF!</v>
      </c>
      <c r="L5073" s="259" t="e">
        <f>IF(#REF!="","",IF(#REF!="悪環境における作業",0.2,IF(#REF!="高所又は地下作業",0.1,IF(#REF!="錯綜場所作業",0.3,IF(#REF!="複雑な制約のある作業",0.4,IF(#REF!="単純な制約のある作業",0.2,0))))))</f>
        <v>#REF!</v>
      </c>
      <c r="M5073" s="260" t="e">
        <f t="shared" si="314"/>
        <v>#REF!</v>
      </c>
    </row>
    <row r="5074" spans="2:13" s="254" customFormat="1" ht="27.75" customHeight="1" x14ac:dyDescent="0.2">
      <c r="B5074" s="536" t="s">
        <v>268</v>
      </c>
      <c r="C5074" s="537"/>
      <c r="D5074" s="265"/>
      <c r="E5074" s="224" t="s">
        <v>246</v>
      </c>
      <c r="F5074" s="258" t="e">
        <f>IF(#REF!&gt;=1,IF(#REF!&gt;=1,#REF!),IF(#REF!&gt;=0,"",))</f>
        <v>#REF!</v>
      </c>
      <c r="G5074" s="241" t="e">
        <f>保全管理データ!N8761</f>
        <v>#REF!</v>
      </c>
      <c r="H5074" s="259" t="e">
        <f>IF(#REF!="無","",IF(#REF!="","",IF(#REF!="悪環境における作業",0.2,IF(#REF!="高所又は地下作業",0.1,IF(#REF!="錯綜場所作業",0.3,IF(#REF!="複雑な制約のある作業",0.4,IF(#REF!="単純な制約のある作業",0.2,0)))))))</f>
        <v>#REF!</v>
      </c>
      <c r="I5074" s="260" t="e">
        <f t="shared" si="313"/>
        <v>#REF!</v>
      </c>
      <c r="J5074" s="258" t="e">
        <f>IF(#REF!&gt;=1,IF(#REF!&gt;=1,#REF!),IF(#REF!&gt;=0,"",))</f>
        <v>#REF!</v>
      </c>
      <c r="K5074" s="241" t="e">
        <f>保全管理データ!N8788</f>
        <v>#REF!</v>
      </c>
      <c r="L5074" s="259" t="e">
        <f>IF(#REF!="","",IF(#REF!="悪環境における作業",0.2,IF(#REF!="高所又は地下作業",0.1,IF(#REF!="錯綜場所作業",0.3,IF(#REF!="複雑な制約のある作業",0.4,IF(#REF!="単純な制約のある作業",0.2,0))))))</f>
        <v>#REF!</v>
      </c>
      <c r="M5074" s="260" t="e">
        <f t="shared" si="314"/>
        <v>#REF!</v>
      </c>
    </row>
    <row r="5075" spans="2:13" s="254" customFormat="1" ht="27.75" customHeight="1" thickBot="1" x14ac:dyDescent="0.25">
      <c r="B5075" s="538" t="s">
        <v>269</v>
      </c>
      <c r="C5075" s="539"/>
      <c r="D5075" s="266"/>
      <c r="E5075" s="252" t="s">
        <v>245</v>
      </c>
      <c r="F5075" s="261" t="e">
        <f>IF(#REF!&gt;=1,IF(#REF!&gt;=1,#REF!),IF(#REF!&gt;=0,"",))</f>
        <v>#REF!</v>
      </c>
      <c r="G5075" s="245" t="e">
        <f>保全管理データ!N8762</f>
        <v>#REF!</v>
      </c>
      <c r="H5075" s="259" t="e">
        <f>IF(#REF!="無","",IF(#REF!="","",IF(#REF!="悪環境における作業",0.2,IF(#REF!="高所又は地下作業",0.1,IF(#REF!="錯綜場所作業",0.3,IF(#REF!="複雑な制約のある作業",0.4,IF(#REF!="単純な制約のある作業",0.2,0)))))))</f>
        <v>#REF!</v>
      </c>
      <c r="I5075" s="260" t="e">
        <f t="shared" si="313"/>
        <v>#REF!</v>
      </c>
      <c r="J5075" s="258" t="e">
        <f>IF(#REF!&gt;=1,IF(#REF!&gt;=1,#REF!),IF(#REF!&gt;=0,"",))</f>
        <v>#REF!</v>
      </c>
      <c r="K5075" s="241" t="e">
        <f>保全管理データ!N8789</f>
        <v>#REF!</v>
      </c>
      <c r="L5075" s="259" t="e">
        <f>IF(#REF!="","",IF(#REF!="悪環境における作業",0.2,IF(#REF!="高所又は地下作業",0.1,IF(#REF!="錯綜場所作業",0.3,IF(#REF!="複雑な制約のある作業",0.4,IF(#REF!="単純な制約のある作業",0.2,0))))))</f>
        <v>#REF!</v>
      </c>
      <c r="M5075" s="260" t="e">
        <f t="shared" si="314"/>
        <v>#REF!</v>
      </c>
    </row>
    <row r="5076" spans="2:13" s="254" customFormat="1" ht="27.75" customHeight="1" thickBot="1" x14ac:dyDescent="0.25">
      <c r="B5076" s="532" t="s">
        <v>190</v>
      </c>
      <c r="C5076" s="532"/>
      <c r="D5076" s="532"/>
      <c r="E5076" s="532"/>
      <c r="F5076" s="533" t="e">
        <f>SUM(I5052:I5075)</f>
        <v>#REF!</v>
      </c>
      <c r="G5076" s="534"/>
      <c r="H5076" s="534"/>
      <c r="I5076" s="535"/>
      <c r="J5076" s="533" t="e">
        <f>IF(SUM(J5052:J5075)=0,"0.00",SUM(M5052:M5075))</f>
        <v>#REF!</v>
      </c>
      <c r="K5076" s="534"/>
      <c r="L5076" s="534"/>
      <c r="M5076" s="535"/>
    </row>
    <row r="5077" spans="2:13" s="254" customFormat="1" ht="27.75" customHeight="1" thickBot="1" x14ac:dyDescent="0.25">
      <c r="B5077" s="532" t="s">
        <v>97</v>
      </c>
      <c r="C5077" s="532"/>
      <c r="D5077" s="532"/>
      <c r="E5077" s="532"/>
      <c r="F5077" s="533" t="e">
        <f>IF(#REF!="５年以下","0",IF(#REF!="５年～１０年",0.1,IF(#REF!="１０年以上",0.15)))</f>
        <v>#REF!</v>
      </c>
      <c r="G5077" s="534"/>
      <c r="H5077" s="534"/>
      <c r="I5077" s="534"/>
      <c r="J5077" s="534"/>
      <c r="K5077" s="534"/>
      <c r="L5077" s="534"/>
      <c r="M5077" s="535"/>
    </row>
    <row r="5078" spans="2:13" s="254" customFormat="1" ht="27.75" customHeight="1" thickBot="1" x14ac:dyDescent="0.25">
      <c r="B5078" s="533" t="s">
        <v>273</v>
      </c>
      <c r="C5078" s="534"/>
      <c r="D5078" s="534"/>
      <c r="E5078" s="535"/>
      <c r="F5078" s="533" t="e">
        <f>F5076*(1+F5077)</f>
        <v>#REF!</v>
      </c>
      <c r="G5078" s="534"/>
      <c r="H5078" s="534"/>
      <c r="I5078" s="534"/>
      <c r="J5078" s="533" t="e">
        <f>J5076*(1+F5077)</f>
        <v>#REF!</v>
      </c>
      <c r="K5078" s="534"/>
      <c r="L5078" s="534"/>
      <c r="M5078" s="535"/>
    </row>
    <row r="5079" spans="2:13" s="254" customFormat="1" ht="27.75" customHeight="1" thickBot="1" x14ac:dyDescent="0.25">
      <c r="B5079" s="532" t="s">
        <v>191</v>
      </c>
      <c r="C5079" s="532"/>
      <c r="D5079" s="532"/>
      <c r="E5079" s="532"/>
      <c r="F5079" s="533" t="e">
        <f>#REF!*(#REF!*#REF!+#REF!*#REF!)</f>
        <v>#REF!</v>
      </c>
      <c r="G5079" s="534"/>
      <c r="H5079" s="535"/>
      <c r="I5079" s="532" t="e">
        <f>#REF!</f>
        <v>#REF!</v>
      </c>
      <c r="J5079" s="533"/>
      <c r="K5079" s="263" t="s">
        <v>230</v>
      </c>
      <c r="L5079" s="535" t="e">
        <f>B5050</f>
        <v>#REF!</v>
      </c>
      <c r="M5079" s="532"/>
    </row>
    <row r="5080" spans="2:13" s="254" customFormat="1" ht="45" customHeight="1" thickBot="1" x14ac:dyDescent="0.25">
      <c r="B5080" s="253"/>
      <c r="C5080" s="253"/>
      <c r="D5080" s="253"/>
      <c r="E5080" s="253"/>
      <c r="F5080" s="253"/>
      <c r="G5080" s="253"/>
      <c r="H5080" s="253"/>
      <c r="I5080" s="253"/>
      <c r="J5080" s="253"/>
      <c r="K5080" s="253"/>
      <c r="L5080" s="253"/>
      <c r="M5080" s="253"/>
    </row>
    <row r="5081" spans="2:13" s="254" customFormat="1" ht="27.75" customHeight="1" thickBot="1" x14ac:dyDescent="0.25">
      <c r="B5081" s="542" t="s">
        <v>128</v>
      </c>
      <c r="C5081" s="543"/>
      <c r="D5081" s="543"/>
      <c r="E5081" s="544"/>
      <c r="F5081" s="253"/>
      <c r="G5081" s="253"/>
      <c r="H5081" s="253"/>
      <c r="I5081" s="253"/>
      <c r="J5081" s="253"/>
      <c r="K5081" s="253"/>
      <c r="L5081" s="253"/>
      <c r="M5081" s="253"/>
    </row>
    <row r="5082" spans="2:13" s="254" customFormat="1" ht="27.75" customHeight="1" x14ac:dyDescent="0.2">
      <c r="B5082" s="545" t="e">
        <f>#REF!</f>
        <v>#REF!</v>
      </c>
      <c r="C5082" s="546"/>
      <c r="D5082" s="547"/>
      <c r="E5082" s="548"/>
      <c r="F5082" s="552" t="s">
        <v>240</v>
      </c>
      <c r="G5082" s="553"/>
      <c r="H5082" s="553"/>
      <c r="I5082" s="554"/>
      <c r="J5082" s="552" t="s">
        <v>239</v>
      </c>
      <c r="K5082" s="553"/>
      <c r="L5082" s="553"/>
      <c r="M5082" s="554"/>
    </row>
    <row r="5083" spans="2:13" s="254" customFormat="1" ht="27.75" customHeight="1" thickBot="1" x14ac:dyDescent="0.25">
      <c r="B5083" s="549"/>
      <c r="C5083" s="550"/>
      <c r="D5083" s="550"/>
      <c r="E5083" s="551"/>
      <c r="F5083" s="255" t="s">
        <v>149</v>
      </c>
      <c r="G5083" s="256" t="s">
        <v>151</v>
      </c>
      <c r="H5083" s="256" t="s">
        <v>96</v>
      </c>
      <c r="I5083" s="257" t="s">
        <v>150</v>
      </c>
      <c r="J5083" s="255" t="s">
        <v>149</v>
      </c>
      <c r="K5083" s="256" t="s">
        <v>151</v>
      </c>
      <c r="L5083" s="256" t="s">
        <v>96</v>
      </c>
      <c r="M5083" s="257" t="s">
        <v>150</v>
      </c>
    </row>
    <row r="5084" spans="2:13" s="254" customFormat="1" ht="27.75" customHeight="1" thickTop="1" x14ac:dyDescent="0.2">
      <c r="B5084" s="540" t="s">
        <v>241</v>
      </c>
      <c r="C5084" s="541"/>
      <c r="D5084" s="264"/>
      <c r="E5084" s="237" t="s">
        <v>242</v>
      </c>
      <c r="F5084" s="258" t="e">
        <f>IF(#REF!&gt;=1,IF(#REF!&gt;=1,#REF!),IF(#REF!&gt;=0,"",))</f>
        <v>#REF!</v>
      </c>
      <c r="G5084" s="241" t="e">
        <f>保全管理データ!N8795</f>
        <v>#REF!</v>
      </c>
      <c r="H5084" s="259" t="e">
        <f>IF(#REF!="無","",IF(#REF!="","",IF(#REF!="悪環境における作業",0.2,IF(#REF!="高所又は地下作業",0.1,IF(#REF!="錯綜場所作業",0.3,IF(#REF!="複雑な制約のある作業",0.4,IF(#REF!="単純な制約のある作業",0.2,0)))))))</f>
        <v>#REF!</v>
      </c>
      <c r="I5084" s="260" t="e">
        <f>IF(F5084="","",F5084*G5084*(1+IF(H5084="",0,H5084)))</f>
        <v>#REF!</v>
      </c>
      <c r="J5084" s="258" t="e">
        <f>IF(#REF!&gt;=1,IF(#REF!&gt;=1,#REF!),IF(#REF!&gt;=0,"",))</f>
        <v>#REF!</v>
      </c>
      <c r="K5084" s="241" t="e">
        <f>保全管理データ!N8822</f>
        <v>#REF!</v>
      </c>
      <c r="L5084" s="259" t="e">
        <f>IF(#REF!="","",IF(#REF!="悪環境における作業",0.2,IF(#REF!="高所又は地下作業",0.1,IF(#REF!="錯綜場所作業",0.3,IF(#REF!="複雑な制約のある作業",0.4,IF(#REF!="単純な制約のある作業",0.2,0))))))</f>
        <v>#REF!</v>
      </c>
      <c r="M5084" s="260" t="e">
        <f>IF(J5084="","",J5084*K5084*(1+IF(L5084="",0,L5084)))</f>
        <v>#REF!</v>
      </c>
    </row>
    <row r="5085" spans="2:13" s="254" customFormat="1" ht="27.75" customHeight="1" x14ac:dyDescent="0.2">
      <c r="B5085" s="536" t="s">
        <v>243</v>
      </c>
      <c r="C5085" s="537"/>
      <c r="D5085" s="265"/>
      <c r="E5085" s="224" t="s">
        <v>242</v>
      </c>
      <c r="F5085" s="258" t="e">
        <f>IF(#REF!&gt;=1,IF(#REF!&gt;=1,#REF!),IF(#REF!&gt;=0,"",))</f>
        <v>#REF!</v>
      </c>
      <c r="G5085" s="241" t="e">
        <f>保全管理データ!N8796</f>
        <v>#REF!</v>
      </c>
      <c r="H5085" s="259" t="e">
        <f>IF(#REF!="無","",IF(#REF!="","",IF(#REF!="悪環境における作業",0.2,IF(#REF!="高所又は地下作業",0.1,IF(#REF!="錯綜場所作業",0.3,IF(#REF!="複雑な制約のある作業",0.4,IF(#REF!="単純な制約のある作業",0.2,0)))))))</f>
        <v>#REF!</v>
      </c>
      <c r="I5085" s="260" t="e">
        <f t="shared" ref="I5085:I5107" si="315">IF(F5085="","",F5085*G5085*(1+IF(H5085="",0,H5085)))</f>
        <v>#REF!</v>
      </c>
      <c r="J5085" s="258" t="e">
        <f>IF(#REF!&gt;=1,IF(#REF!&gt;=1,#REF!),IF(#REF!&gt;=0,"",))</f>
        <v>#REF!</v>
      </c>
      <c r="K5085" s="241" t="e">
        <f>保全管理データ!N8823</f>
        <v>#REF!</v>
      </c>
      <c r="L5085" s="259" t="e">
        <f>IF(#REF!="","",IF(#REF!="悪環境における作業",0.2,IF(#REF!="高所又は地下作業",0.1,IF(#REF!="錯綜場所作業",0.3,IF(#REF!="複雑な制約のある作業",0.4,IF(#REF!="単純な制約のある作業",0.2,0))))))</f>
        <v>#REF!</v>
      </c>
      <c r="M5085" s="260" t="e">
        <f t="shared" ref="M5085:M5107" si="316">IF(J5085="","",J5085*K5085*(1+IF(L5085="",0,L5085)))</f>
        <v>#REF!</v>
      </c>
    </row>
    <row r="5086" spans="2:13" s="254" customFormat="1" ht="27.75" customHeight="1" x14ac:dyDescent="0.2">
      <c r="B5086" s="536" t="s">
        <v>249</v>
      </c>
      <c r="C5086" s="537"/>
      <c r="D5086" s="265"/>
      <c r="E5086" s="224" t="s">
        <v>244</v>
      </c>
      <c r="F5086" s="258" t="e">
        <f>IF(#REF!&gt;=1,IF(#REF!&gt;=1,#REF!),IF(#REF!&gt;=0,"",))</f>
        <v>#REF!</v>
      </c>
      <c r="G5086" s="241" t="e">
        <f>保全管理データ!N8797</f>
        <v>#REF!</v>
      </c>
      <c r="H5086" s="259" t="e">
        <f>IF(#REF!="無","",IF(#REF!="","",IF(#REF!="悪環境における作業",0.2,IF(#REF!="高所又は地下作業",0.1,IF(#REF!="錯綜場所作業",0.3,IF(#REF!="複雑な制約のある作業",0.4,IF(#REF!="単純な制約のある作業",0.2,0)))))))</f>
        <v>#REF!</v>
      </c>
      <c r="I5086" s="260" t="e">
        <f t="shared" si="315"/>
        <v>#REF!</v>
      </c>
      <c r="J5086" s="258" t="e">
        <f>IF(#REF!&gt;=1,IF(#REF!&gt;=1,#REF!),IF(#REF!&gt;=0,"",))</f>
        <v>#REF!</v>
      </c>
      <c r="K5086" s="241" t="e">
        <f>保全管理データ!N8824</f>
        <v>#REF!</v>
      </c>
      <c r="L5086" s="259" t="e">
        <f>IF(#REF!="","",IF(#REF!="悪環境における作業",0.2,IF(#REF!="高所又は地下作業",0.1,IF(#REF!="錯綜場所作業",0.3,IF(#REF!="複雑な制約のある作業",0.4,IF(#REF!="単純な制約のある作業",0.2,0))))))</f>
        <v>#REF!</v>
      </c>
      <c r="M5086" s="260" t="e">
        <f t="shared" si="316"/>
        <v>#REF!</v>
      </c>
    </row>
    <row r="5087" spans="2:13" s="254" customFormat="1" ht="27.75" customHeight="1" x14ac:dyDescent="0.2">
      <c r="B5087" s="536" t="s">
        <v>250</v>
      </c>
      <c r="C5087" s="537"/>
      <c r="D5087" s="265"/>
      <c r="E5087" s="224" t="s">
        <v>244</v>
      </c>
      <c r="F5087" s="258" t="e">
        <f>IF(#REF!&gt;=1,IF(#REF!&gt;=1,#REF!),IF(#REF!&gt;=0,"",))</f>
        <v>#REF!</v>
      </c>
      <c r="G5087" s="241" t="e">
        <f>保全管理データ!N8798</f>
        <v>#REF!</v>
      </c>
      <c r="H5087" s="259" t="e">
        <f>IF(#REF!="無","",IF(#REF!="","",IF(#REF!="悪環境における作業",0.2,IF(#REF!="高所又は地下作業",0.1,IF(#REF!="錯綜場所作業",0.3,IF(#REF!="複雑な制約のある作業",0.4,IF(#REF!="単純な制約のある作業",0.2,0)))))))</f>
        <v>#REF!</v>
      </c>
      <c r="I5087" s="260" t="e">
        <f t="shared" si="315"/>
        <v>#REF!</v>
      </c>
      <c r="J5087" s="258" t="e">
        <f>IF(#REF!&gt;=1,IF(#REF!&gt;=1,#REF!),IF(#REF!&gt;=0,"",))</f>
        <v>#REF!</v>
      </c>
      <c r="K5087" s="241" t="e">
        <f>保全管理データ!N8825</f>
        <v>#REF!</v>
      </c>
      <c r="L5087" s="259" t="e">
        <f>IF(#REF!="","",IF(#REF!="悪環境における作業",0.2,IF(#REF!="高所又は地下作業",0.1,IF(#REF!="錯綜場所作業",0.3,IF(#REF!="複雑な制約のある作業",0.4,IF(#REF!="単純な制約のある作業",0.2,0))))))</f>
        <v>#REF!</v>
      </c>
      <c r="M5087" s="260" t="e">
        <f t="shared" si="316"/>
        <v>#REF!</v>
      </c>
    </row>
    <row r="5088" spans="2:13" s="254" customFormat="1" ht="27.75" customHeight="1" x14ac:dyDescent="0.2">
      <c r="B5088" s="536" t="s">
        <v>251</v>
      </c>
      <c r="C5088" s="537"/>
      <c r="D5088" s="265"/>
      <c r="E5088" s="224" t="s">
        <v>242</v>
      </c>
      <c r="F5088" s="258" t="e">
        <f>IF(#REF!&gt;=1,IF(#REF!&gt;=1,#REF!),IF(#REF!&gt;=0,"",))</f>
        <v>#REF!</v>
      </c>
      <c r="G5088" s="241" t="e">
        <f>保全管理データ!N8799</f>
        <v>#REF!</v>
      </c>
      <c r="H5088" s="259" t="e">
        <f>IF(#REF!="無","",IF(#REF!="","",IF(#REF!="悪環境における作業",0.2,IF(#REF!="高所又は地下作業",0.1,IF(#REF!="錯綜場所作業",0.3,IF(#REF!="複雑な制約のある作業",0.4,IF(#REF!="単純な制約のある作業",0.2,0)))))))</f>
        <v>#REF!</v>
      </c>
      <c r="I5088" s="260" t="e">
        <f t="shared" si="315"/>
        <v>#REF!</v>
      </c>
      <c r="J5088" s="258" t="e">
        <f>IF(#REF!&gt;=1,IF(#REF!&gt;=1,#REF!),IF(#REF!&gt;=0,"",))</f>
        <v>#REF!</v>
      </c>
      <c r="K5088" s="241" t="e">
        <f>保全管理データ!N8826</f>
        <v>#REF!</v>
      </c>
      <c r="L5088" s="259" t="e">
        <f>IF(#REF!="","",IF(#REF!="悪環境における作業",0.2,IF(#REF!="高所又は地下作業",0.1,IF(#REF!="錯綜場所作業",0.3,IF(#REF!="複雑な制約のある作業",0.4,IF(#REF!="単純な制約のある作業",0.2,0))))))</f>
        <v>#REF!</v>
      </c>
      <c r="M5088" s="260" t="e">
        <f t="shared" si="316"/>
        <v>#REF!</v>
      </c>
    </row>
    <row r="5089" spans="2:13" s="254" customFormat="1" ht="27.75" customHeight="1" x14ac:dyDescent="0.2">
      <c r="B5089" s="536" t="s">
        <v>252</v>
      </c>
      <c r="C5089" s="537"/>
      <c r="D5089" s="265"/>
      <c r="E5089" s="224" t="s">
        <v>244</v>
      </c>
      <c r="F5089" s="258" t="e">
        <f>IF(#REF!&gt;=1,IF(#REF!&gt;=1,#REF!),IF(#REF!&gt;=0,"",))</f>
        <v>#REF!</v>
      </c>
      <c r="G5089" s="241" t="e">
        <f>保全管理データ!N8800</f>
        <v>#REF!</v>
      </c>
      <c r="H5089" s="259" t="e">
        <f>IF(#REF!="無","",IF(#REF!="","",IF(#REF!="悪環境における作業",0.2,IF(#REF!="高所又は地下作業",0.1,IF(#REF!="錯綜場所作業",0.3,IF(#REF!="複雑な制約のある作業",0.4,IF(#REF!="単純な制約のある作業",0.2,0)))))))</f>
        <v>#REF!</v>
      </c>
      <c r="I5089" s="260" t="e">
        <f t="shared" si="315"/>
        <v>#REF!</v>
      </c>
      <c r="J5089" s="258" t="e">
        <f>IF(#REF!&gt;=1,IF(#REF!&gt;=1,#REF!),IF(#REF!&gt;=0,"",))</f>
        <v>#REF!</v>
      </c>
      <c r="K5089" s="241" t="e">
        <f>保全管理データ!N8827</f>
        <v>#REF!</v>
      </c>
      <c r="L5089" s="259" t="e">
        <f>IF(#REF!="","",IF(#REF!="悪環境における作業",0.2,IF(#REF!="高所又は地下作業",0.1,IF(#REF!="錯綜場所作業",0.3,IF(#REF!="複雑な制約のある作業",0.4,IF(#REF!="単純な制約のある作業",0.2,0))))))</f>
        <v>#REF!</v>
      </c>
      <c r="M5089" s="260" t="e">
        <f t="shared" si="316"/>
        <v>#REF!</v>
      </c>
    </row>
    <row r="5090" spans="2:13" s="254" customFormat="1" ht="27.75" customHeight="1" x14ac:dyDescent="0.2">
      <c r="B5090" s="536" t="s">
        <v>253</v>
      </c>
      <c r="C5090" s="537"/>
      <c r="D5090" s="265"/>
      <c r="E5090" s="224" t="s">
        <v>242</v>
      </c>
      <c r="F5090" s="258" t="e">
        <f>IF(#REF!&gt;=1,IF(#REF!&gt;=1,#REF!),IF(#REF!&gt;=0,"",))</f>
        <v>#REF!</v>
      </c>
      <c r="G5090" s="241" t="e">
        <f>保全管理データ!N8801</f>
        <v>#REF!</v>
      </c>
      <c r="H5090" s="259" t="e">
        <f>IF(#REF!="無","",IF(#REF!="","",IF(#REF!="悪環境における作業",0.2,IF(#REF!="高所又は地下作業",0.1,IF(#REF!="錯綜場所作業",0.3,IF(#REF!="複雑な制約のある作業",0.4,IF(#REF!="単純な制約のある作業",0.2,0)))))))</f>
        <v>#REF!</v>
      </c>
      <c r="I5090" s="260" t="e">
        <f t="shared" si="315"/>
        <v>#REF!</v>
      </c>
      <c r="J5090" s="258" t="e">
        <f>IF(#REF!&gt;=1,IF(#REF!&gt;=1,#REF!),IF(#REF!&gt;=0,"",))</f>
        <v>#REF!</v>
      </c>
      <c r="K5090" s="241" t="e">
        <f>保全管理データ!N8828</f>
        <v>#REF!</v>
      </c>
      <c r="L5090" s="259" t="e">
        <f>IF(#REF!="","",IF(#REF!="悪環境における作業",0.2,IF(#REF!="高所又は地下作業",0.1,IF(#REF!="錯綜場所作業",0.3,IF(#REF!="複雑な制約のある作業",0.4,IF(#REF!="単純な制約のある作業",0.2,0))))))</f>
        <v>#REF!</v>
      </c>
      <c r="M5090" s="260" t="e">
        <f t="shared" si="316"/>
        <v>#REF!</v>
      </c>
    </row>
    <row r="5091" spans="2:13" s="254" customFormat="1" ht="27.75" customHeight="1" x14ac:dyDescent="0.2">
      <c r="B5091" s="536" t="s">
        <v>254</v>
      </c>
      <c r="C5091" s="537"/>
      <c r="D5091" s="265"/>
      <c r="E5091" s="224" t="s">
        <v>242</v>
      </c>
      <c r="F5091" s="258" t="e">
        <f>IF(#REF!&gt;=1,IF(#REF!&gt;=1,#REF!),IF(#REF!&gt;=0,"",))</f>
        <v>#REF!</v>
      </c>
      <c r="G5091" s="241" t="e">
        <f>保全管理データ!N8802</f>
        <v>#REF!</v>
      </c>
      <c r="H5091" s="259" t="e">
        <f>IF(#REF!="無","",IF(#REF!="","",IF(#REF!="悪環境における作業",0.2,IF(#REF!="高所又は地下作業",0.1,IF(#REF!="錯綜場所作業",0.3,IF(#REF!="複雑な制約のある作業",0.4,IF(#REF!="単純な制約のある作業",0.2,0)))))))</f>
        <v>#REF!</v>
      </c>
      <c r="I5091" s="260" t="e">
        <f t="shared" si="315"/>
        <v>#REF!</v>
      </c>
      <c r="J5091" s="258" t="e">
        <f>IF(#REF!&gt;=1,IF(#REF!&gt;=1,#REF!),IF(#REF!&gt;=0,"",))</f>
        <v>#REF!</v>
      </c>
      <c r="K5091" s="241" t="e">
        <f>保全管理データ!N8829</f>
        <v>#REF!</v>
      </c>
      <c r="L5091" s="259" t="e">
        <f>IF(#REF!="","",IF(#REF!="悪環境における作業",0.2,IF(#REF!="高所又は地下作業",0.1,IF(#REF!="錯綜場所作業",0.3,IF(#REF!="複雑な制約のある作業",0.4,IF(#REF!="単純な制約のある作業",0.2,0))))))</f>
        <v>#REF!</v>
      </c>
      <c r="M5091" s="260" t="e">
        <f t="shared" si="316"/>
        <v>#REF!</v>
      </c>
    </row>
    <row r="5092" spans="2:13" s="254" customFormat="1" ht="27.75" customHeight="1" x14ac:dyDescent="0.2">
      <c r="B5092" s="536" t="s">
        <v>255</v>
      </c>
      <c r="C5092" s="537"/>
      <c r="D5092" s="265"/>
      <c r="E5092" s="224" t="s">
        <v>245</v>
      </c>
      <c r="F5092" s="258" t="e">
        <f>IF(#REF!&gt;=1,IF(#REF!&gt;=1,#REF!),IF(#REF!&gt;=0,"",))</f>
        <v>#REF!</v>
      </c>
      <c r="G5092" s="241" t="e">
        <f>保全管理データ!N8803</f>
        <v>#REF!</v>
      </c>
      <c r="H5092" s="259" t="e">
        <f>IF(#REF!="無","",IF(#REF!="","",IF(#REF!="悪環境における作業",0.2,IF(#REF!="高所又は地下作業",0.1,IF(#REF!="錯綜場所作業",0.3,IF(#REF!="複雑な制約のある作業",0.4,IF(#REF!="単純な制約のある作業",0.2,0)))))))</f>
        <v>#REF!</v>
      </c>
      <c r="I5092" s="260" t="e">
        <f t="shared" si="315"/>
        <v>#REF!</v>
      </c>
      <c r="J5092" s="258" t="e">
        <f>IF(#REF!&gt;=1,IF(#REF!&gt;=1,#REF!),IF(#REF!&gt;=0,"",))</f>
        <v>#REF!</v>
      </c>
      <c r="K5092" s="241" t="e">
        <f>保全管理データ!N8830</f>
        <v>#REF!</v>
      </c>
      <c r="L5092" s="259" t="e">
        <f>IF(#REF!="","",IF(#REF!="悪環境における作業",0.2,IF(#REF!="高所又は地下作業",0.1,IF(#REF!="錯綜場所作業",0.3,IF(#REF!="複雑な制約のある作業",0.4,IF(#REF!="単純な制約のある作業",0.2,0))))))</f>
        <v>#REF!</v>
      </c>
      <c r="M5092" s="260" t="e">
        <f t="shared" si="316"/>
        <v>#REF!</v>
      </c>
    </row>
    <row r="5093" spans="2:13" s="254" customFormat="1" ht="27.75" customHeight="1" x14ac:dyDescent="0.2">
      <c r="B5093" s="536" t="s">
        <v>256</v>
      </c>
      <c r="C5093" s="537"/>
      <c r="D5093" s="265"/>
      <c r="E5093" s="224" t="s">
        <v>242</v>
      </c>
      <c r="F5093" s="258" t="e">
        <f>IF(#REF!&gt;=1,IF(#REF!&gt;=1,#REF!),IF(#REF!&gt;=0,"",))</f>
        <v>#REF!</v>
      </c>
      <c r="G5093" s="241" t="e">
        <f>保全管理データ!N8804</f>
        <v>#REF!</v>
      </c>
      <c r="H5093" s="259" t="e">
        <f>IF(#REF!="無","",IF(#REF!="","",IF(#REF!="悪環境における作業",0.2,IF(#REF!="高所又は地下作業",0.1,IF(#REF!="錯綜場所作業",0.3,IF(#REF!="複雑な制約のある作業",0.4,IF(#REF!="単純な制約のある作業",0.2,0)))))))</f>
        <v>#REF!</v>
      </c>
      <c r="I5093" s="260" t="e">
        <f t="shared" si="315"/>
        <v>#REF!</v>
      </c>
      <c r="J5093" s="258" t="e">
        <f>IF(#REF!&gt;=1,IF(#REF!&gt;=1,#REF!),IF(#REF!&gt;=0,"",))</f>
        <v>#REF!</v>
      </c>
      <c r="K5093" s="241" t="e">
        <f>保全管理データ!N8831</f>
        <v>#REF!</v>
      </c>
      <c r="L5093" s="259" t="e">
        <f>IF(#REF!="","",IF(#REF!="悪環境における作業",0.2,IF(#REF!="高所又は地下作業",0.1,IF(#REF!="錯綜場所作業",0.3,IF(#REF!="複雑な制約のある作業",0.4,IF(#REF!="単純な制約のある作業",0.2,0))))))</f>
        <v>#REF!</v>
      </c>
      <c r="M5093" s="260" t="e">
        <f t="shared" si="316"/>
        <v>#REF!</v>
      </c>
    </row>
    <row r="5094" spans="2:13" s="254" customFormat="1" ht="27.75" customHeight="1" x14ac:dyDescent="0.2">
      <c r="B5094" s="536" t="s">
        <v>257</v>
      </c>
      <c r="C5094" s="537"/>
      <c r="D5094" s="265"/>
      <c r="E5094" s="224" t="s">
        <v>245</v>
      </c>
      <c r="F5094" s="258" t="e">
        <f>IF(#REF!&gt;=1,IF(#REF!&gt;=1,#REF!),IF(#REF!&gt;=0,"",))</f>
        <v>#REF!</v>
      </c>
      <c r="G5094" s="241" t="e">
        <f>保全管理データ!N8805</f>
        <v>#REF!</v>
      </c>
      <c r="H5094" s="259" t="e">
        <f>IF(#REF!="無","",IF(#REF!="","",IF(#REF!="悪環境における作業",0.2,IF(#REF!="高所又は地下作業",0.1,IF(#REF!="錯綜場所作業",0.3,IF(#REF!="複雑な制約のある作業",0.4,IF(#REF!="単純な制約のある作業",0.2,0)))))))</f>
        <v>#REF!</v>
      </c>
      <c r="I5094" s="260" t="e">
        <f t="shared" si="315"/>
        <v>#REF!</v>
      </c>
      <c r="J5094" s="258" t="e">
        <f>IF(#REF!&gt;=1,IF(#REF!&gt;=1,#REF!),IF(#REF!&gt;=0,"",))</f>
        <v>#REF!</v>
      </c>
      <c r="K5094" s="241" t="e">
        <f>保全管理データ!N8832</f>
        <v>#REF!</v>
      </c>
      <c r="L5094" s="259" t="e">
        <f>IF(#REF!="","",IF(#REF!="悪環境における作業",0.2,IF(#REF!="高所又は地下作業",0.1,IF(#REF!="錯綜場所作業",0.3,IF(#REF!="複雑な制約のある作業",0.4,IF(#REF!="単純な制約のある作業",0.2,0))))))</f>
        <v>#REF!</v>
      </c>
      <c r="M5094" s="260" t="e">
        <f t="shared" si="316"/>
        <v>#REF!</v>
      </c>
    </row>
    <row r="5095" spans="2:13" s="254" customFormat="1" ht="27.75" customHeight="1" x14ac:dyDescent="0.2">
      <c r="B5095" s="536" t="s">
        <v>258</v>
      </c>
      <c r="C5095" s="537"/>
      <c r="D5095" s="265"/>
      <c r="E5095" s="224" t="s">
        <v>245</v>
      </c>
      <c r="F5095" s="258" t="e">
        <f>IF(#REF!&gt;=1,IF(#REF!&gt;=1,#REF!),IF(#REF!&gt;=0,"",))</f>
        <v>#REF!</v>
      </c>
      <c r="G5095" s="241" t="e">
        <f>保全管理データ!N8806</f>
        <v>#REF!</v>
      </c>
      <c r="H5095" s="259" t="e">
        <f>IF(#REF!="無","",IF(#REF!="","",IF(#REF!="悪環境における作業",0.2,IF(#REF!="高所又は地下作業",0.1,IF(#REF!="錯綜場所作業",0.3,IF(#REF!="複雑な制約のある作業",0.4,IF(#REF!="単純な制約のある作業",0.2,0)))))))</f>
        <v>#REF!</v>
      </c>
      <c r="I5095" s="260" t="e">
        <f t="shared" si="315"/>
        <v>#REF!</v>
      </c>
      <c r="J5095" s="258" t="e">
        <f>IF(#REF!&gt;=1,IF(#REF!&gt;=1,#REF!),IF(#REF!&gt;=0,"",))</f>
        <v>#REF!</v>
      </c>
      <c r="K5095" s="241" t="e">
        <f>保全管理データ!N8833</f>
        <v>#REF!</v>
      </c>
      <c r="L5095" s="259" t="e">
        <f>IF(#REF!="","",IF(#REF!="悪環境における作業",0.2,IF(#REF!="高所又は地下作業",0.1,IF(#REF!="錯綜場所作業",0.3,IF(#REF!="複雑な制約のある作業",0.4,IF(#REF!="単純な制約のある作業",0.2,0))))))</f>
        <v>#REF!</v>
      </c>
      <c r="M5095" s="260" t="e">
        <f t="shared" si="316"/>
        <v>#REF!</v>
      </c>
    </row>
    <row r="5096" spans="2:13" s="254" customFormat="1" ht="27.75" customHeight="1" x14ac:dyDescent="0.2">
      <c r="B5096" s="536" t="s">
        <v>259</v>
      </c>
      <c r="C5096" s="537"/>
      <c r="D5096" s="265"/>
      <c r="E5096" s="224" t="s">
        <v>245</v>
      </c>
      <c r="F5096" s="258" t="e">
        <f>IF(#REF!&gt;=1,IF(#REF!&gt;=1,#REF!),IF(#REF!&gt;=0,"",))</f>
        <v>#REF!</v>
      </c>
      <c r="G5096" s="241" t="e">
        <f>保全管理データ!N8807</f>
        <v>#REF!</v>
      </c>
      <c r="H5096" s="259" t="e">
        <f>IF(#REF!="無","",IF(#REF!="","",IF(#REF!="悪環境における作業",0.2,IF(#REF!="高所又は地下作業",0.1,IF(#REF!="錯綜場所作業",0.3,IF(#REF!="複雑な制約のある作業",0.4,IF(#REF!="単純な制約のある作業",0.2,0)))))))</f>
        <v>#REF!</v>
      </c>
      <c r="I5096" s="260" t="e">
        <f t="shared" si="315"/>
        <v>#REF!</v>
      </c>
      <c r="J5096" s="258" t="e">
        <f>IF(#REF!&gt;=1,IF(#REF!&gt;=1,#REF!),IF(#REF!&gt;=0,"",))</f>
        <v>#REF!</v>
      </c>
      <c r="K5096" s="241" t="e">
        <f>保全管理データ!N8834</f>
        <v>#REF!</v>
      </c>
      <c r="L5096" s="259" t="e">
        <f>IF(#REF!="","",IF(#REF!="悪環境における作業",0.2,IF(#REF!="高所又は地下作業",0.1,IF(#REF!="錯綜場所作業",0.3,IF(#REF!="複雑な制約のある作業",0.4,IF(#REF!="単純な制約のある作業",0.2,0))))))</f>
        <v>#REF!</v>
      </c>
      <c r="M5096" s="260" t="e">
        <f t="shared" si="316"/>
        <v>#REF!</v>
      </c>
    </row>
    <row r="5097" spans="2:13" s="254" customFormat="1" ht="27.75" customHeight="1" x14ac:dyDescent="0.2">
      <c r="B5097" s="536" t="s">
        <v>260</v>
      </c>
      <c r="C5097" s="537"/>
      <c r="D5097" s="265"/>
      <c r="E5097" s="224" t="s">
        <v>248</v>
      </c>
      <c r="F5097" s="258" t="e">
        <f>IF(#REF!&gt;=1,IF(#REF!&gt;=1,#REF!),IF(#REF!&gt;=0,"",))</f>
        <v>#REF!</v>
      </c>
      <c r="G5097" s="241" t="e">
        <f>保全管理データ!N8808</f>
        <v>#REF!</v>
      </c>
      <c r="H5097" s="259" t="e">
        <f>IF(#REF!="無","",IF(#REF!="","",IF(#REF!="悪環境における作業",0.2,IF(#REF!="高所又は地下作業",0.1,IF(#REF!="錯綜場所作業",0.3,IF(#REF!="複雑な制約のある作業",0.4,IF(#REF!="単純な制約のある作業",0.2,0)))))))</f>
        <v>#REF!</v>
      </c>
      <c r="I5097" s="260" t="e">
        <f t="shared" si="315"/>
        <v>#REF!</v>
      </c>
      <c r="J5097" s="258" t="e">
        <f>IF(#REF!&gt;=1,IF(#REF!&gt;=1,#REF!),IF(#REF!&gt;=0,"",))</f>
        <v>#REF!</v>
      </c>
      <c r="K5097" s="241" t="e">
        <f>保全管理データ!N8835</f>
        <v>#REF!</v>
      </c>
      <c r="L5097" s="259" t="e">
        <f>IF(#REF!="","",IF(#REF!="悪環境における作業",0.2,IF(#REF!="高所又は地下作業",0.1,IF(#REF!="錯綜場所作業",0.3,IF(#REF!="複雑な制約のある作業",0.4,IF(#REF!="単純な制約のある作業",0.2,0))))))</f>
        <v>#REF!</v>
      </c>
      <c r="M5097" s="260" t="e">
        <f t="shared" si="316"/>
        <v>#REF!</v>
      </c>
    </row>
    <row r="5098" spans="2:13" s="254" customFormat="1" ht="27.75" customHeight="1" x14ac:dyDescent="0.2">
      <c r="B5098" s="536" t="s">
        <v>261</v>
      </c>
      <c r="C5098" s="537"/>
      <c r="D5098" s="265"/>
      <c r="E5098" s="224" t="s">
        <v>247</v>
      </c>
      <c r="F5098" s="258" t="e">
        <f>IF(#REF!&gt;=1,IF(#REF!&gt;=1,#REF!),IF(#REF!&gt;=0,"",))</f>
        <v>#REF!</v>
      </c>
      <c r="G5098" s="241" t="e">
        <f>保全管理データ!N8809</f>
        <v>#REF!</v>
      </c>
      <c r="H5098" s="259" t="e">
        <f>IF(#REF!="無","",IF(#REF!="","",IF(#REF!="悪環境における作業",0.2,IF(#REF!="高所又は地下作業",0.1,IF(#REF!="錯綜場所作業",0.3,IF(#REF!="複雑な制約のある作業",0.4,IF(#REF!="単純な制約のある作業",0.2,0)))))))</f>
        <v>#REF!</v>
      </c>
      <c r="I5098" s="260" t="e">
        <f t="shared" si="315"/>
        <v>#REF!</v>
      </c>
      <c r="J5098" s="258" t="e">
        <f>IF(#REF!&gt;=1,IF(#REF!&gt;=1,#REF!),IF(#REF!&gt;=0,"",))</f>
        <v>#REF!</v>
      </c>
      <c r="K5098" s="241" t="e">
        <f>保全管理データ!N8836</f>
        <v>#REF!</v>
      </c>
      <c r="L5098" s="259" t="e">
        <f>IF(#REF!="","",IF(#REF!="悪環境における作業",0.2,IF(#REF!="高所又は地下作業",0.1,IF(#REF!="錯綜場所作業",0.3,IF(#REF!="複雑な制約のある作業",0.4,IF(#REF!="単純な制約のある作業",0.2,0))))))</f>
        <v>#REF!</v>
      </c>
      <c r="M5098" s="260" t="e">
        <f t="shared" si="316"/>
        <v>#REF!</v>
      </c>
    </row>
    <row r="5099" spans="2:13" s="254" customFormat="1" ht="27.75" customHeight="1" x14ac:dyDescent="0.2">
      <c r="B5099" s="536" t="s">
        <v>262</v>
      </c>
      <c r="C5099" s="537"/>
      <c r="D5099" s="265"/>
      <c r="E5099" s="224" t="s">
        <v>245</v>
      </c>
      <c r="F5099" s="258" t="e">
        <f>IF(#REF!&gt;=1,IF(#REF!&gt;=1,#REF!),IF(#REF!&gt;=0,"",))</f>
        <v>#REF!</v>
      </c>
      <c r="G5099" s="241" t="e">
        <f>保全管理データ!N8810</f>
        <v>#REF!</v>
      </c>
      <c r="H5099" s="259" t="e">
        <f>IF(#REF!="無","",IF(#REF!="","",IF(#REF!="悪環境における作業",0.2,IF(#REF!="高所又は地下作業",0.1,IF(#REF!="錯綜場所作業",0.3,IF(#REF!="複雑な制約のある作業",0.4,IF(#REF!="単純な制約のある作業",0.2,0)))))))</f>
        <v>#REF!</v>
      </c>
      <c r="I5099" s="260" t="e">
        <f t="shared" si="315"/>
        <v>#REF!</v>
      </c>
      <c r="J5099" s="258" t="e">
        <f>IF(#REF!&gt;=1,IF(#REF!&gt;=1,#REF!),IF(#REF!&gt;=0,"",))</f>
        <v>#REF!</v>
      </c>
      <c r="K5099" s="241" t="e">
        <f>保全管理データ!N8837</f>
        <v>#REF!</v>
      </c>
      <c r="L5099" s="259" t="e">
        <f>IF(#REF!="","",IF(#REF!="悪環境における作業",0.2,IF(#REF!="高所又は地下作業",0.1,IF(#REF!="錯綜場所作業",0.3,IF(#REF!="複雑な制約のある作業",0.4,IF(#REF!="単純な制約のある作業",0.2,0))))))</f>
        <v>#REF!</v>
      </c>
      <c r="M5099" s="260" t="e">
        <f t="shared" si="316"/>
        <v>#REF!</v>
      </c>
    </row>
    <row r="5100" spans="2:13" s="254" customFormat="1" ht="27.75" customHeight="1" x14ac:dyDescent="0.2">
      <c r="B5100" s="536" t="s">
        <v>263</v>
      </c>
      <c r="C5100" s="537"/>
      <c r="D5100" s="265"/>
      <c r="E5100" s="224" t="s">
        <v>245</v>
      </c>
      <c r="F5100" s="258" t="e">
        <f>IF(#REF!&gt;=1,IF(#REF!&gt;=1,#REF!),IF(#REF!&gt;=0,"",))</f>
        <v>#REF!</v>
      </c>
      <c r="G5100" s="241" t="e">
        <f>保全管理データ!N8811</f>
        <v>#REF!</v>
      </c>
      <c r="H5100" s="259" t="e">
        <f>IF(#REF!="無","",IF(#REF!="","",IF(#REF!="悪環境における作業",0.2,IF(#REF!="高所又は地下作業",0.1,IF(#REF!="錯綜場所作業",0.3,IF(#REF!="複雑な制約のある作業",0.4,IF(#REF!="単純な制約のある作業",0.2,0)))))))</f>
        <v>#REF!</v>
      </c>
      <c r="I5100" s="260" t="e">
        <f t="shared" si="315"/>
        <v>#REF!</v>
      </c>
      <c r="J5100" s="258" t="e">
        <f>IF(#REF!&gt;=1,IF(#REF!&gt;=1,#REF!),IF(#REF!&gt;=0,"",))</f>
        <v>#REF!</v>
      </c>
      <c r="K5100" s="241" t="e">
        <f>保全管理データ!N8838</f>
        <v>#REF!</v>
      </c>
      <c r="L5100" s="259" t="e">
        <f>IF(#REF!="","",IF(#REF!="悪環境における作業",0.2,IF(#REF!="高所又は地下作業",0.1,IF(#REF!="錯綜場所作業",0.3,IF(#REF!="複雑な制約のある作業",0.4,IF(#REF!="単純な制約のある作業",0.2,0))))))</f>
        <v>#REF!</v>
      </c>
      <c r="M5100" s="260" t="e">
        <f t="shared" si="316"/>
        <v>#REF!</v>
      </c>
    </row>
    <row r="5101" spans="2:13" s="254" customFormat="1" ht="27.75" customHeight="1" x14ac:dyDescent="0.2">
      <c r="B5101" s="536" t="s">
        <v>264</v>
      </c>
      <c r="C5101" s="537"/>
      <c r="D5101" s="265"/>
      <c r="E5101" s="224" t="s">
        <v>245</v>
      </c>
      <c r="F5101" s="258" t="e">
        <f>IF(#REF!&gt;=1,IF(#REF!&gt;=1,#REF!),IF(#REF!&gt;=0,"",))</f>
        <v>#REF!</v>
      </c>
      <c r="G5101" s="241" t="e">
        <f>保全管理データ!N8812</f>
        <v>#REF!</v>
      </c>
      <c r="H5101" s="259" t="e">
        <f>IF(#REF!="無","",IF(#REF!="","",IF(#REF!="悪環境における作業",0.2,IF(#REF!="高所又は地下作業",0.1,IF(#REF!="錯綜場所作業",0.3,IF(#REF!="複雑な制約のある作業",0.4,IF(#REF!="単純な制約のある作業",0.2,0)))))))</f>
        <v>#REF!</v>
      </c>
      <c r="I5101" s="260" t="e">
        <f t="shared" si="315"/>
        <v>#REF!</v>
      </c>
      <c r="J5101" s="258" t="e">
        <f>IF(#REF!&gt;=1,IF(#REF!&gt;=1,#REF!),IF(#REF!&gt;=0,"",))</f>
        <v>#REF!</v>
      </c>
      <c r="K5101" s="241" t="e">
        <f>保全管理データ!N8839</f>
        <v>#REF!</v>
      </c>
      <c r="L5101" s="259" t="e">
        <f>IF(#REF!="","",IF(#REF!="悪環境における作業",0.2,IF(#REF!="高所又は地下作業",0.1,IF(#REF!="錯綜場所作業",0.3,IF(#REF!="複雑な制約のある作業",0.4,IF(#REF!="単純な制約のある作業",0.2,0))))))</f>
        <v>#REF!</v>
      </c>
      <c r="M5101" s="260" t="e">
        <f t="shared" si="316"/>
        <v>#REF!</v>
      </c>
    </row>
    <row r="5102" spans="2:13" s="254" customFormat="1" ht="27.75" customHeight="1" x14ac:dyDescent="0.2">
      <c r="B5102" s="536" t="s">
        <v>265</v>
      </c>
      <c r="C5102" s="537"/>
      <c r="D5102" s="265"/>
      <c r="E5102" s="224" t="s">
        <v>245</v>
      </c>
      <c r="F5102" s="258" t="e">
        <f>IF(#REF!&gt;=1,IF(#REF!&gt;=1,#REF!),IF(#REF!&gt;=0,"",))</f>
        <v>#REF!</v>
      </c>
      <c r="G5102" s="241" t="e">
        <f>保全管理データ!N8813</f>
        <v>#REF!</v>
      </c>
      <c r="H5102" s="259" t="e">
        <f>IF(#REF!="無","",IF(#REF!="","",IF(#REF!="悪環境における作業",0.2,IF(#REF!="高所又は地下作業",0.1,IF(#REF!="錯綜場所作業",0.3,IF(#REF!="複雑な制約のある作業",0.4,IF(#REF!="単純な制約のある作業",0.2,0)))))))</f>
        <v>#REF!</v>
      </c>
      <c r="I5102" s="260" t="e">
        <f t="shared" si="315"/>
        <v>#REF!</v>
      </c>
      <c r="J5102" s="258" t="e">
        <f>IF(#REF!&gt;=1,IF(#REF!&gt;=1,#REF!),IF(#REF!&gt;=0,"",))</f>
        <v>#REF!</v>
      </c>
      <c r="K5102" s="241" t="e">
        <f>保全管理データ!N8840</f>
        <v>#REF!</v>
      </c>
      <c r="L5102" s="259" t="e">
        <f>IF(#REF!="","",IF(#REF!="悪環境における作業",0.2,IF(#REF!="高所又は地下作業",0.1,IF(#REF!="錯綜場所作業",0.3,IF(#REF!="複雑な制約のある作業",0.4,IF(#REF!="単純な制約のある作業",0.2,0))))))</f>
        <v>#REF!</v>
      </c>
      <c r="M5102" s="260" t="e">
        <f t="shared" si="316"/>
        <v>#REF!</v>
      </c>
    </row>
    <row r="5103" spans="2:13" s="254" customFormat="1" ht="27.75" customHeight="1" x14ac:dyDescent="0.2">
      <c r="B5103" s="536" t="s">
        <v>266</v>
      </c>
      <c r="C5103" s="537"/>
      <c r="D5103" s="265"/>
      <c r="E5103" s="224" t="s">
        <v>245</v>
      </c>
      <c r="F5103" s="258" t="e">
        <f>IF(#REF!&gt;=1,IF(#REF!&gt;=1,#REF!),IF(#REF!&gt;=0,"",))</f>
        <v>#REF!</v>
      </c>
      <c r="G5103" s="241" t="e">
        <f>保全管理データ!N8814</f>
        <v>#REF!</v>
      </c>
      <c r="H5103" s="259" t="e">
        <f>IF(#REF!="無","",IF(#REF!="","",IF(#REF!="悪環境における作業",0.2,IF(#REF!="高所又は地下作業",0.1,IF(#REF!="錯綜場所作業",0.3,IF(#REF!="複雑な制約のある作業",0.4,IF(#REF!="単純な制約のある作業",0.2,0)))))))</f>
        <v>#REF!</v>
      </c>
      <c r="I5103" s="260" t="e">
        <f t="shared" si="315"/>
        <v>#REF!</v>
      </c>
      <c r="J5103" s="258" t="e">
        <f>IF(#REF!&gt;=1,IF(#REF!&gt;=1,#REF!),IF(#REF!&gt;=0,"",))</f>
        <v>#REF!</v>
      </c>
      <c r="K5103" s="241" t="e">
        <f>保全管理データ!N8841</f>
        <v>#REF!</v>
      </c>
      <c r="L5103" s="259" t="e">
        <f>IF(#REF!="","",IF(#REF!="悪環境における作業",0.2,IF(#REF!="高所又は地下作業",0.1,IF(#REF!="錯綜場所作業",0.3,IF(#REF!="複雑な制約のある作業",0.4,IF(#REF!="単純な制約のある作業",0.2,0))))))</f>
        <v>#REF!</v>
      </c>
      <c r="M5103" s="260" t="e">
        <f t="shared" si="316"/>
        <v>#REF!</v>
      </c>
    </row>
    <row r="5104" spans="2:13" s="254" customFormat="1" ht="27.75" customHeight="1" x14ac:dyDescent="0.2">
      <c r="B5104" s="536" t="s">
        <v>81</v>
      </c>
      <c r="C5104" s="537"/>
      <c r="D5104" s="265"/>
      <c r="E5104" s="224" t="s">
        <v>245</v>
      </c>
      <c r="F5104" s="258" t="e">
        <f>IF(#REF!&gt;=1,IF(#REF!&gt;=1,#REF!),IF(#REF!&gt;=0,"",))</f>
        <v>#REF!</v>
      </c>
      <c r="G5104" s="241" t="e">
        <f>保全管理データ!N8815</f>
        <v>#REF!</v>
      </c>
      <c r="H5104" s="259" t="e">
        <f>IF(#REF!="無","",IF(#REF!="","",IF(#REF!="悪環境における作業",0.2,IF(#REF!="高所又は地下作業",0.1,IF(#REF!="錯綜場所作業",0.3,IF(#REF!="複雑な制約のある作業",0.4,IF(#REF!="単純な制約のある作業",0.2,0)))))))</f>
        <v>#REF!</v>
      </c>
      <c r="I5104" s="260" t="e">
        <f t="shared" si="315"/>
        <v>#REF!</v>
      </c>
      <c r="J5104" s="258" t="e">
        <f>IF(#REF!&gt;=1,IF(#REF!&gt;=1,#REF!),IF(#REF!&gt;=0,"",))</f>
        <v>#REF!</v>
      </c>
      <c r="K5104" s="241" t="e">
        <f>保全管理データ!N8842</f>
        <v>#REF!</v>
      </c>
      <c r="L5104" s="259" t="e">
        <f>IF(#REF!="","",IF(#REF!="悪環境における作業",0.2,IF(#REF!="高所又は地下作業",0.1,IF(#REF!="錯綜場所作業",0.3,IF(#REF!="複雑な制約のある作業",0.4,IF(#REF!="単純な制約のある作業",0.2,0))))))</f>
        <v>#REF!</v>
      </c>
      <c r="M5104" s="260" t="e">
        <f t="shared" si="316"/>
        <v>#REF!</v>
      </c>
    </row>
    <row r="5105" spans="2:13" s="254" customFormat="1" ht="27.75" customHeight="1" x14ac:dyDescent="0.2">
      <c r="B5105" s="536" t="s">
        <v>267</v>
      </c>
      <c r="C5105" s="537"/>
      <c r="D5105" s="265"/>
      <c r="E5105" s="224" t="s">
        <v>247</v>
      </c>
      <c r="F5105" s="258" t="e">
        <f>IF(#REF!&gt;=1,IF(#REF!&gt;=1,#REF!),IF(#REF!&gt;=0,"",))</f>
        <v>#REF!</v>
      </c>
      <c r="G5105" s="241" t="e">
        <f>保全管理データ!N8816</f>
        <v>#REF!</v>
      </c>
      <c r="H5105" s="259" t="e">
        <f>IF(#REF!="無","",IF(#REF!="","",IF(#REF!="悪環境における作業",0.2,IF(#REF!="高所又は地下作業",0.1,IF(#REF!="錯綜場所作業",0.3,IF(#REF!="複雑な制約のある作業",0.4,IF(#REF!="単純な制約のある作業",0.2,0)))))))</f>
        <v>#REF!</v>
      </c>
      <c r="I5105" s="260" t="e">
        <f t="shared" si="315"/>
        <v>#REF!</v>
      </c>
      <c r="J5105" s="258" t="e">
        <f>IF(#REF!&gt;=1,IF(#REF!&gt;=1,#REF!),IF(#REF!&gt;=0,"",))</f>
        <v>#REF!</v>
      </c>
      <c r="K5105" s="241" t="e">
        <f>保全管理データ!N8843</f>
        <v>#REF!</v>
      </c>
      <c r="L5105" s="259" t="e">
        <f>IF(#REF!="","",IF(#REF!="悪環境における作業",0.2,IF(#REF!="高所又は地下作業",0.1,IF(#REF!="錯綜場所作業",0.3,IF(#REF!="複雑な制約のある作業",0.4,IF(#REF!="単純な制約のある作業",0.2,0))))))</f>
        <v>#REF!</v>
      </c>
      <c r="M5105" s="260" t="e">
        <f t="shared" si="316"/>
        <v>#REF!</v>
      </c>
    </row>
    <row r="5106" spans="2:13" s="254" customFormat="1" ht="27.75" customHeight="1" x14ac:dyDescent="0.2">
      <c r="B5106" s="536" t="s">
        <v>268</v>
      </c>
      <c r="C5106" s="537"/>
      <c r="D5106" s="265"/>
      <c r="E5106" s="224" t="s">
        <v>246</v>
      </c>
      <c r="F5106" s="258" t="e">
        <f>IF(#REF!&gt;=1,IF(#REF!&gt;=1,#REF!),IF(#REF!&gt;=0,"",))</f>
        <v>#REF!</v>
      </c>
      <c r="G5106" s="241" t="e">
        <f>保全管理データ!N8817</f>
        <v>#REF!</v>
      </c>
      <c r="H5106" s="259" t="e">
        <f>IF(#REF!="無","",IF(#REF!="","",IF(#REF!="悪環境における作業",0.2,IF(#REF!="高所又は地下作業",0.1,IF(#REF!="錯綜場所作業",0.3,IF(#REF!="複雑な制約のある作業",0.4,IF(#REF!="単純な制約のある作業",0.2,0)))))))</f>
        <v>#REF!</v>
      </c>
      <c r="I5106" s="260" t="e">
        <f t="shared" si="315"/>
        <v>#REF!</v>
      </c>
      <c r="J5106" s="258" t="e">
        <f>IF(#REF!&gt;=1,IF(#REF!&gt;=1,#REF!),IF(#REF!&gt;=0,"",))</f>
        <v>#REF!</v>
      </c>
      <c r="K5106" s="241" t="e">
        <f>保全管理データ!N8844</f>
        <v>#REF!</v>
      </c>
      <c r="L5106" s="259" t="e">
        <f>IF(#REF!="","",IF(#REF!="悪環境における作業",0.2,IF(#REF!="高所又は地下作業",0.1,IF(#REF!="錯綜場所作業",0.3,IF(#REF!="複雑な制約のある作業",0.4,IF(#REF!="単純な制約のある作業",0.2,0))))))</f>
        <v>#REF!</v>
      </c>
      <c r="M5106" s="260" t="e">
        <f t="shared" si="316"/>
        <v>#REF!</v>
      </c>
    </row>
    <row r="5107" spans="2:13" s="254" customFormat="1" ht="27.75" customHeight="1" thickBot="1" x14ac:dyDescent="0.25">
      <c r="B5107" s="538" t="s">
        <v>269</v>
      </c>
      <c r="C5107" s="539"/>
      <c r="D5107" s="266"/>
      <c r="E5107" s="252" t="s">
        <v>245</v>
      </c>
      <c r="F5107" s="261" t="e">
        <f>IF(#REF!&gt;=1,IF(#REF!&gt;=1,#REF!),IF(#REF!&gt;=0,"",))</f>
        <v>#REF!</v>
      </c>
      <c r="G5107" s="245" t="e">
        <f>保全管理データ!N8818</f>
        <v>#REF!</v>
      </c>
      <c r="H5107" s="259" t="e">
        <f>IF(#REF!="無","",IF(#REF!="","",IF(#REF!="悪環境における作業",0.2,IF(#REF!="高所又は地下作業",0.1,IF(#REF!="錯綜場所作業",0.3,IF(#REF!="複雑な制約のある作業",0.4,IF(#REF!="単純な制約のある作業",0.2,0)))))))</f>
        <v>#REF!</v>
      </c>
      <c r="I5107" s="260" t="e">
        <f t="shared" si="315"/>
        <v>#REF!</v>
      </c>
      <c r="J5107" s="261" t="e">
        <f>IF(#REF!&gt;=1,IF(#REF!&gt;=1,#REF!),IF(#REF!&gt;=0,"",))</f>
        <v>#REF!</v>
      </c>
      <c r="K5107" s="245" t="e">
        <f>保全管理データ!N8845</f>
        <v>#REF!</v>
      </c>
      <c r="L5107" s="262" t="e">
        <f>IF(#REF!="","",IF(#REF!="悪環境における作業",0.2,IF(#REF!="高所又は地下作業",0.1,IF(#REF!="錯綜場所作業",0.3,IF(#REF!="複雑な制約のある作業",0.4,IF(#REF!="単純な制約のある作業",0.2,0))))))</f>
        <v>#REF!</v>
      </c>
      <c r="M5107" s="260" t="e">
        <f t="shared" si="316"/>
        <v>#REF!</v>
      </c>
    </row>
    <row r="5108" spans="2:13" s="254" customFormat="1" ht="27.75" customHeight="1" thickBot="1" x14ac:dyDescent="0.25">
      <c r="B5108" s="532" t="s">
        <v>190</v>
      </c>
      <c r="C5108" s="532"/>
      <c r="D5108" s="532"/>
      <c r="E5108" s="532"/>
      <c r="F5108" s="533" t="e">
        <f>SUM(I5084:I5107)</f>
        <v>#REF!</v>
      </c>
      <c r="G5108" s="534"/>
      <c r="H5108" s="534"/>
      <c r="I5108" s="535"/>
      <c r="J5108" s="533" t="e">
        <f>IF(SUM(J5084:J5107)=0,"0.00",SUM(M5084:M5107))</f>
        <v>#REF!</v>
      </c>
      <c r="K5108" s="534"/>
      <c r="L5108" s="534"/>
      <c r="M5108" s="535"/>
    </row>
    <row r="5109" spans="2:13" s="254" customFormat="1" ht="27.75" customHeight="1" thickBot="1" x14ac:dyDescent="0.25">
      <c r="B5109" s="532" t="s">
        <v>97</v>
      </c>
      <c r="C5109" s="532"/>
      <c r="D5109" s="532"/>
      <c r="E5109" s="532"/>
      <c r="F5109" s="533" t="e">
        <f>IF(#REF!="５年以下","0",IF(#REF!="５年～１０年",0.1,IF(#REF!="１０年以上",0.15)))</f>
        <v>#REF!</v>
      </c>
      <c r="G5109" s="534"/>
      <c r="H5109" s="534"/>
      <c r="I5109" s="534"/>
      <c r="J5109" s="534"/>
      <c r="K5109" s="534"/>
      <c r="L5109" s="534"/>
      <c r="M5109" s="535"/>
    </row>
    <row r="5110" spans="2:13" s="254" customFormat="1" ht="27.75" customHeight="1" thickBot="1" x14ac:dyDescent="0.25">
      <c r="B5110" s="533" t="s">
        <v>273</v>
      </c>
      <c r="C5110" s="534"/>
      <c r="D5110" s="534"/>
      <c r="E5110" s="535"/>
      <c r="F5110" s="533" t="e">
        <f>F5108*(1+F5109)</f>
        <v>#REF!</v>
      </c>
      <c r="G5110" s="534"/>
      <c r="H5110" s="534"/>
      <c r="I5110" s="534"/>
      <c r="J5110" s="533" t="e">
        <f>J5108*(1+F5109)</f>
        <v>#REF!</v>
      </c>
      <c r="K5110" s="534"/>
      <c r="L5110" s="534"/>
      <c r="M5110" s="535"/>
    </row>
    <row r="5111" spans="2:13" s="254" customFormat="1" ht="27.75" customHeight="1" thickBot="1" x14ac:dyDescent="0.25">
      <c r="B5111" s="532" t="s">
        <v>191</v>
      </c>
      <c r="C5111" s="532"/>
      <c r="D5111" s="532"/>
      <c r="E5111" s="532"/>
      <c r="F5111" s="533" t="e">
        <f>#REF!*(#REF!*#REF!+#REF!*#REF!)</f>
        <v>#REF!</v>
      </c>
      <c r="G5111" s="534"/>
      <c r="H5111" s="535"/>
      <c r="I5111" s="532" t="e">
        <f>#REF!</f>
        <v>#REF!</v>
      </c>
      <c r="J5111" s="533"/>
      <c r="K5111" s="263" t="s">
        <v>230</v>
      </c>
      <c r="L5111" s="535" t="e">
        <f>B5082</f>
        <v>#REF!</v>
      </c>
      <c r="M5111" s="532"/>
    </row>
    <row r="5112" spans="2:13" s="254" customFormat="1" ht="45" customHeight="1" thickBot="1" x14ac:dyDescent="0.25">
      <c r="B5112" s="253"/>
      <c r="C5112" s="253"/>
      <c r="D5112" s="253"/>
      <c r="E5112" s="253"/>
      <c r="F5112" s="253"/>
      <c r="G5112" s="253"/>
      <c r="H5112" s="253"/>
      <c r="I5112" s="253"/>
      <c r="J5112" s="253"/>
      <c r="K5112" s="253"/>
      <c r="L5112" s="253"/>
      <c r="M5112" s="253"/>
    </row>
    <row r="5113" spans="2:13" s="254" customFormat="1" ht="27.75" customHeight="1" thickBot="1" x14ac:dyDescent="0.25">
      <c r="B5113" s="542" t="s">
        <v>128</v>
      </c>
      <c r="C5113" s="543"/>
      <c r="D5113" s="543"/>
      <c r="E5113" s="544"/>
      <c r="F5113" s="253"/>
      <c r="G5113" s="253"/>
      <c r="H5113" s="253"/>
      <c r="I5113" s="253"/>
      <c r="J5113" s="253"/>
      <c r="K5113" s="253"/>
      <c r="L5113" s="253"/>
      <c r="M5113" s="253"/>
    </row>
    <row r="5114" spans="2:13" s="254" customFormat="1" ht="27.75" customHeight="1" x14ac:dyDescent="0.2">
      <c r="B5114" s="545" t="e">
        <f>#REF!</f>
        <v>#REF!</v>
      </c>
      <c r="C5114" s="546"/>
      <c r="D5114" s="547"/>
      <c r="E5114" s="548"/>
      <c r="F5114" s="552" t="s">
        <v>240</v>
      </c>
      <c r="G5114" s="553"/>
      <c r="H5114" s="553"/>
      <c r="I5114" s="554"/>
      <c r="J5114" s="552" t="s">
        <v>239</v>
      </c>
      <c r="K5114" s="553"/>
      <c r="L5114" s="553"/>
      <c r="M5114" s="554"/>
    </row>
    <row r="5115" spans="2:13" s="254" customFormat="1" ht="27.75" customHeight="1" thickBot="1" x14ac:dyDescent="0.25">
      <c r="B5115" s="549"/>
      <c r="C5115" s="550"/>
      <c r="D5115" s="550"/>
      <c r="E5115" s="551"/>
      <c r="F5115" s="255" t="s">
        <v>149</v>
      </c>
      <c r="G5115" s="256" t="s">
        <v>151</v>
      </c>
      <c r="H5115" s="256" t="s">
        <v>96</v>
      </c>
      <c r="I5115" s="257" t="s">
        <v>150</v>
      </c>
      <c r="J5115" s="255" t="s">
        <v>149</v>
      </c>
      <c r="K5115" s="256" t="s">
        <v>151</v>
      </c>
      <c r="L5115" s="256" t="s">
        <v>96</v>
      </c>
      <c r="M5115" s="257" t="s">
        <v>150</v>
      </c>
    </row>
    <row r="5116" spans="2:13" s="254" customFormat="1" ht="27.75" customHeight="1" thickTop="1" x14ac:dyDescent="0.2">
      <c r="B5116" s="540" t="s">
        <v>241</v>
      </c>
      <c r="C5116" s="541"/>
      <c r="D5116" s="264"/>
      <c r="E5116" s="237" t="s">
        <v>242</v>
      </c>
      <c r="F5116" s="258" t="e">
        <f>IF(#REF!&gt;=1,IF(#REF!&gt;=1,#REF!),IF(#REF!&gt;=0,"",))</f>
        <v>#REF!</v>
      </c>
      <c r="G5116" s="241" t="e">
        <f>保全管理データ!N8851</f>
        <v>#REF!</v>
      </c>
      <c r="H5116" s="259" t="e">
        <f>IF(#REF!="無","",IF(#REF!="","",IF(#REF!="悪環境における作業",0.2,IF(#REF!="高所又は地下作業",0.1,IF(#REF!="錯綜場所作業",0.3,IF(#REF!="複雑な制約のある作業",0.4,IF(#REF!="単純な制約のある作業",0.2,0)))))))</f>
        <v>#REF!</v>
      </c>
      <c r="I5116" s="260" t="e">
        <f>IF(F5116="","",F5116*G5116*(1+IF(H5116="",0,H5116)))</f>
        <v>#REF!</v>
      </c>
      <c r="J5116" s="258" t="e">
        <f>IF(#REF!&gt;=1,IF(#REF!&gt;=1,#REF!),IF(#REF!&gt;=0,"",))</f>
        <v>#REF!</v>
      </c>
      <c r="K5116" s="241" t="e">
        <f>保全管理データ!N8878</f>
        <v>#REF!</v>
      </c>
      <c r="L5116" s="259" t="e">
        <f>IF(#REF!="","",IF(#REF!="悪環境における作業",0.2,IF(#REF!="高所又は地下作業",0.1,IF(#REF!="錯綜場所作業",0.3,IF(#REF!="複雑な制約のある作業",0.4,IF(#REF!="単純な制約のある作業",0.2,0))))))</f>
        <v>#REF!</v>
      </c>
      <c r="M5116" s="260" t="e">
        <f>IF(J5116="","",J5116*K5116*(1+IF(L5116="",0,L5116)))</f>
        <v>#REF!</v>
      </c>
    </row>
    <row r="5117" spans="2:13" s="254" customFormat="1" ht="27.75" customHeight="1" x14ac:dyDescent="0.2">
      <c r="B5117" s="536" t="s">
        <v>243</v>
      </c>
      <c r="C5117" s="537"/>
      <c r="D5117" s="265"/>
      <c r="E5117" s="224" t="s">
        <v>242</v>
      </c>
      <c r="F5117" s="258" t="e">
        <f>IF(#REF!&gt;=1,IF(#REF!&gt;=1,#REF!),IF(#REF!&gt;=0,"",))</f>
        <v>#REF!</v>
      </c>
      <c r="G5117" s="241" t="e">
        <f>保全管理データ!N8852</f>
        <v>#REF!</v>
      </c>
      <c r="H5117" s="259" t="e">
        <f>IF(#REF!="無","",IF(#REF!="","",IF(#REF!="悪環境における作業",0.2,IF(#REF!="高所又は地下作業",0.1,IF(#REF!="錯綜場所作業",0.3,IF(#REF!="複雑な制約のある作業",0.4,IF(#REF!="単純な制約のある作業",0.2,0)))))))</f>
        <v>#REF!</v>
      </c>
      <c r="I5117" s="260" t="e">
        <f t="shared" ref="I5117:I5139" si="317">IF(F5117="","",F5117*G5117*(1+IF(H5117="",0,H5117)))</f>
        <v>#REF!</v>
      </c>
      <c r="J5117" s="258" t="e">
        <f>IF(#REF!&gt;=1,IF(#REF!&gt;=1,#REF!),IF(#REF!&gt;=0,"",))</f>
        <v>#REF!</v>
      </c>
      <c r="K5117" s="241" t="e">
        <f>保全管理データ!N8879</f>
        <v>#REF!</v>
      </c>
      <c r="L5117" s="259" t="e">
        <f>IF(#REF!="","",IF(#REF!="悪環境における作業",0.2,IF(#REF!="高所又は地下作業",0.1,IF(#REF!="錯綜場所作業",0.3,IF(#REF!="複雑な制約のある作業",0.4,IF(#REF!="単純な制約のある作業",0.2,0))))))</f>
        <v>#REF!</v>
      </c>
      <c r="M5117" s="260" t="e">
        <f t="shared" ref="M5117:M5139" si="318">IF(J5117="","",J5117*K5117*(1+IF(L5117="",0,L5117)))</f>
        <v>#REF!</v>
      </c>
    </row>
    <row r="5118" spans="2:13" s="254" customFormat="1" ht="27.75" customHeight="1" x14ac:dyDescent="0.2">
      <c r="B5118" s="536" t="s">
        <v>249</v>
      </c>
      <c r="C5118" s="537"/>
      <c r="D5118" s="265"/>
      <c r="E5118" s="224" t="s">
        <v>244</v>
      </c>
      <c r="F5118" s="258" t="e">
        <f>IF(#REF!&gt;=1,IF(#REF!&gt;=1,#REF!),IF(#REF!&gt;=0,"",))</f>
        <v>#REF!</v>
      </c>
      <c r="G5118" s="241" t="e">
        <f>保全管理データ!N8853</f>
        <v>#REF!</v>
      </c>
      <c r="H5118" s="259" t="e">
        <f>IF(#REF!="無","",IF(#REF!="","",IF(#REF!="悪環境における作業",0.2,IF(#REF!="高所又は地下作業",0.1,IF(#REF!="錯綜場所作業",0.3,IF(#REF!="複雑な制約のある作業",0.4,IF(#REF!="単純な制約のある作業",0.2,0)))))))</f>
        <v>#REF!</v>
      </c>
      <c r="I5118" s="260" t="e">
        <f t="shared" si="317"/>
        <v>#REF!</v>
      </c>
      <c r="J5118" s="258" t="e">
        <f>IF(#REF!&gt;=1,IF(#REF!&gt;=1,#REF!),IF(#REF!&gt;=0,"",))</f>
        <v>#REF!</v>
      </c>
      <c r="K5118" s="241" t="e">
        <f>保全管理データ!N8880</f>
        <v>#REF!</v>
      </c>
      <c r="L5118" s="259" t="e">
        <f>IF(#REF!="","",IF(#REF!="悪環境における作業",0.2,IF(#REF!="高所又は地下作業",0.1,IF(#REF!="錯綜場所作業",0.3,IF(#REF!="複雑な制約のある作業",0.4,IF(#REF!="単純な制約のある作業",0.2,0))))))</f>
        <v>#REF!</v>
      </c>
      <c r="M5118" s="260" t="e">
        <f t="shared" si="318"/>
        <v>#REF!</v>
      </c>
    </row>
    <row r="5119" spans="2:13" s="254" customFormat="1" ht="27.75" customHeight="1" x14ac:dyDescent="0.2">
      <c r="B5119" s="536" t="s">
        <v>250</v>
      </c>
      <c r="C5119" s="537"/>
      <c r="D5119" s="265"/>
      <c r="E5119" s="224" t="s">
        <v>244</v>
      </c>
      <c r="F5119" s="258" t="e">
        <f>IF(#REF!&gt;=1,IF(#REF!&gt;=1,#REF!),IF(#REF!&gt;=0,"",))</f>
        <v>#REF!</v>
      </c>
      <c r="G5119" s="241" t="e">
        <f>保全管理データ!N8854</f>
        <v>#REF!</v>
      </c>
      <c r="H5119" s="259" t="e">
        <f>IF(#REF!="無","",IF(#REF!="","",IF(#REF!="悪環境における作業",0.2,IF(#REF!="高所又は地下作業",0.1,IF(#REF!="錯綜場所作業",0.3,IF(#REF!="複雑な制約のある作業",0.4,IF(#REF!="単純な制約のある作業",0.2,0)))))))</f>
        <v>#REF!</v>
      </c>
      <c r="I5119" s="260" t="e">
        <f t="shared" si="317"/>
        <v>#REF!</v>
      </c>
      <c r="J5119" s="258" t="e">
        <f>IF(#REF!&gt;=1,IF(#REF!&gt;=1,#REF!),IF(#REF!&gt;=0,"",))</f>
        <v>#REF!</v>
      </c>
      <c r="K5119" s="241" t="e">
        <f>保全管理データ!N8881</f>
        <v>#REF!</v>
      </c>
      <c r="L5119" s="259" t="e">
        <f>IF(#REF!="","",IF(#REF!="悪環境における作業",0.2,IF(#REF!="高所又は地下作業",0.1,IF(#REF!="錯綜場所作業",0.3,IF(#REF!="複雑な制約のある作業",0.4,IF(#REF!="単純な制約のある作業",0.2,0))))))</f>
        <v>#REF!</v>
      </c>
      <c r="M5119" s="260" t="e">
        <f t="shared" si="318"/>
        <v>#REF!</v>
      </c>
    </row>
    <row r="5120" spans="2:13" s="254" customFormat="1" ht="27.75" customHeight="1" x14ac:dyDescent="0.2">
      <c r="B5120" s="536" t="s">
        <v>251</v>
      </c>
      <c r="C5120" s="537"/>
      <c r="D5120" s="265"/>
      <c r="E5120" s="224" t="s">
        <v>242</v>
      </c>
      <c r="F5120" s="258" t="e">
        <f>IF(#REF!&gt;=1,IF(#REF!&gt;=1,#REF!),IF(#REF!&gt;=0,"",))</f>
        <v>#REF!</v>
      </c>
      <c r="G5120" s="241" t="e">
        <f>保全管理データ!N8855</f>
        <v>#REF!</v>
      </c>
      <c r="H5120" s="259" t="e">
        <f>IF(#REF!="無","",IF(#REF!="","",IF(#REF!="悪環境における作業",0.2,IF(#REF!="高所又は地下作業",0.1,IF(#REF!="錯綜場所作業",0.3,IF(#REF!="複雑な制約のある作業",0.4,IF(#REF!="単純な制約のある作業",0.2,0)))))))</f>
        <v>#REF!</v>
      </c>
      <c r="I5120" s="260" t="e">
        <f t="shared" si="317"/>
        <v>#REF!</v>
      </c>
      <c r="J5120" s="258" t="e">
        <f>IF(#REF!&gt;=1,IF(#REF!&gt;=1,#REF!),IF(#REF!&gt;=0,"",))</f>
        <v>#REF!</v>
      </c>
      <c r="K5120" s="241" t="e">
        <f>保全管理データ!N8882</f>
        <v>#REF!</v>
      </c>
      <c r="L5120" s="259" t="e">
        <f>IF(#REF!="","",IF(#REF!="悪環境における作業",0.2,IF(#REF!="高所又は地下作業",0.1,IF(#REF!="錯綜場所作業",0.3,IF(#REF!="複雑な制約のある作業",0.4,IF(#REF!="単純な制約のある作業",0.2,0))))))</f>
        <v>#REF!</v>
      </c>
      <c r="M5120" s="260" t="e">
        <f t="shared" si="318"/>
        <v>#REF!</v>
      </c>
    </row>
    <row r="5121" spans="2:13" s="254" customFormat="1" ht="27.75" customHeight="1" x14ac:dyDescent="0.2">
      <c r="B5121" s="536" t="s">
        <v>252</v>
      </c>
      <c r="C5121" s="537"/>
      <c r="D5121" s="265"/>
      <c r="E5121" s="224" t="s">
        <v>244</v>
      </c>
      <c r="F5121" s="258" t="e">
        <f>IF(#REF!&gt;=1,IF(#REF!&gt;=1,#REF!),IF(#REF!&gt;=0,"",))</f>
        <v>#REF!</v>
      </c>
      <c r="G5121" s="241" t="e">
        <f>保全管理データ!N8856</f>
        <v>#REF!</v>
      </c>
      <c r="H5121" s="259" t="e">
        <f>IF(#REF!="無","",IF(#REF!="","",IF(#REF!="悪環境における作業",0.2,IF(#REF!="高所又は地下作業",0.1,IF(#REF!="錯綜場所作業",0.3,IF(#REF!="複雑な制約のある作業",0.4,IF(#REF!="単純な制約のある作業",0.2,0)))))))</f>
        <v>#REF!</v>
      </c>
      <c r="I5121" s="260" t="e">
        <f t="shared" si="317"/>
        <v>#REF!</v>
      </c>
      <c r="J5121" s="258" t="e">
        <f>IF(#REF!&gt;=1,IF(#REF!&gt;=1,#REF!),IF(#REF!&gt;=0,"",))</f>
        <v>#REF!</v>
      </c>
      <c r="K5121" s="241" t="e">
        <f>保全管理データ!N8883</f>
        <v>#REF!</v>
      </c>
      <c r="L5121" s="259" t="e">
        <f>IF(#REF!="","",IF(#REF!="悪環境における作業",0.2,IF(#REF!="高所又は地下作業",0.1,IF(#REF!="錯綜場所作業",0.3,IF(#REF!="複雑な制約のある作業",0.4,IF(#REF!="単純な制約のある作業",0.2,0))))))</f>
        <v>#REF!</v>
      </c>
      <c r="M5121" s="260" t="e">
        <f t="shared" si="318"/>
        <v>#REF!</v>
      </c>
    </row>
    <row r="5122" spans="2:13" s="254" customFormat="1" ht="27.75" customHeight="1" x14ac:dyDescent="0.2">
      <c r="B5122" s="536" t="s">
        <v>253</v>
      </c>
      <c r="C5122" s="537"/>
      <c r="D5122" s="265"/>
      <c r="E5122" s="224" t="s">
        <v>242</v>
      </c>
      <c r="F5122" s="258" t="e">
        <f>IF(#REF!&gt;=1,IF(#REF!&gt;=1,#REF!),IF(#REF!&gt;=0,"",))</f>
        <v>#REF!</v>
      </c>
      <c r="G5122" s="241" t="e">
        <f>保全管理データ!N8857</f>
        <v>#REF!</v>
      </c>
      <c r="H5122" s="259" t="e">
        <f>IF(#REF!="無","",IF(#REF!="","",IF(#REF!="悪環境における作業",0.2,IF(#REF!="高所又は地下作業",0.1,IF(#REF!="錯綜場所作業",0.3,IF(#REF!="複雑な制約のある作業",0.4,IF(#REF!="単純な制約のある作業",0.2,0)))))))</f>
        <v>#REF!</v>
      </c>
      <c r="I5122" s="260" t="e">
        <f t="shared" si="317"/>
        <v>#REF!</v>
      </c>
      <c r="J5122" s="258" t="e">
        <f>IF(#REF!&gt;=1,IF(#REF!&gt;=1,#REF!),IF(#REF!&gt;=0,"",))</f>
        <v>#REF!</v>
      </c>
      <c r="K5122" s="241" t="e">
        <f>保全管理データ!N8884</f>
        <v>#REF!</v>
      </c>
      <c r="L5122" s="259" t="e">
        <f>IF(#REF!="","",IF(#REF!="悪環境における作業",0.2,IF(#REF!="高所又は地下作業",0.1,IF(#REF!="錯綜場所作業",0.3,IF(#REF!="複雑な制約のある作業",0.4,IF(#REF!="単純な制約のある作業",0.2,0))))))</f>
        <v>#REF!</v>
      </c>
      <c r="M5122" s="260" t="e">
        <f t="shared" si="318"/>
        <v>#REF!</v>
      </c>
    </row>
    <row r="5123" spans="2:13" s="254" customFormat="1" ht="27.75" customHeight="1" x14ac:dyDescent="0.2">
      <c r="B5123" s="536" t="s">
        <v>254</v>
      </c>
      <c r="C5123" s="537"/>
      <c r="D5123" s="265"/>
      <c r="E5123" s="224" t="s">
        <v>242</v>
      </c>
      <c r="F5123" s="258" t="e">
        <f>IF(#REF!&gt;=1,IF(#REF!&gt;=1,#REF!),IF(#REF!&gt;=0,"",))</f>
        <v>#REF!</v>
      </c>
      <c r="G5123" s="241" t="e">
        <f>保全管理データ!N8858</f>
        <v>#REF!</v>
      </c>
      <c r="H5123" s="259" t="e">
        <f>IF(#REF!="無","",IF(#REF!="","",IF(#REF!="悪環境における作業",0.2,IF(#REF!="高所又は地下作業",0.1,IF(#REF!="錯綜場所作業",0.3,IF(#REF!="複雑な制約のある作業",0.4,IF(#REF!="単純な制約のある作業",0.2,0)))))))</f>
        <v>#REF!</v>
      </c>
      <c r="I5123" s="260" t="e">
        <f t="shared" si="317"/>
        <v>#REF!</v>
      </c>
      <c r="J5123" s="258" t="e">
        <f>IF(#REF!&gt;=1,IF(#REF!&gt;=1,#REF!),IF(#REF!&gt;=0,"",))</f>
        <v>#REF!</v>
      </c>
      <c r="K5123" s="241" t="e">
        <f>保全管理データ!N8885</f>
        <v>#REF!</v>
      </c>
      <c r="L5123" s="259" t="e">
        <f>IF(#REF!="","",IF(#REF!="悪環境における作業",0.2,IF(#REF!="高所又は地下作業",0.1,IF(#REF!="錯綜場所作業",0.3,IF(#REF!="複雑な制約のある作業",0.4,IF(#REF!="単純な制約のある作業",0.2,0))))))</f>
        <v>#REF!</v>
      </c>
      <c r="M5123" s="260" t="e">
        <f t="shared" si="318"/>
        <v>#REF!</v>
      </c>
    </row>
    <row r="5124" spans="2:13" s="254" customFormat="1" ht="27.75" customHeight="1" x14ac:dyDescent="0.2">
      <c r="B5124" s="536" t="s">
        <v>255</v>
      </c>
      <c r="C5124" s="537"/>
      <c r="D5124" s="265"/>
      <c r="E5124" s="224" t="s">
        <v>245</v>
      </c>
      <c r="F5124" s="258" t="e">
        <f>IF(#REF!&gt;=1,IF(#REF!&gt;=1,#REF!),IF(#REF!&gt;=0,"",))</f>
        <v>#REF!</v>
      </c>
      <c r="G5124" s="241" t="e">
        <f>保全管理データ!N8859</f>
        <v>#REF!</v>
      </c>
      <c r="H5124" s="259" t="e">
        <f>IF(#REF!="無","",IF(#REF!="","",IF(#REF!="悪環境における作業",0.2,IF(#REF!="高所又は地下作業",0.1,IF(#REF!="錯綜場所作業",0.3,IF(#REF!="複雑な制約のある作業",0.4,IF(#REF!="単純な制約のある作業",0.2,0)))))))</f>
        <v>#REF!</v>
      </c>
      <c r="I5124" s="260" t="e">
        <f t="shared" si="317"/>
        <v>#REF!</v>
      </c>
      <c r="J5124" s="258" t="e">
        <f>IF(#REF!&gt;=1,IF(#REF!&gt;=1,#REF!),IF(#REF!&gt;=0,"",))</f>
        <v>#REF!</v>
      </c>
      <c r="K5124" s="241" t="e">
        <f>保全管理データ!N8886</f>
        <v>#REF!</v>
      </c>
      <c r="L5124" s="259" t="e">
        <f>IF(#REF!="","",IF(#REF!="悪環境における作業",0.2,IF(#REF!="高所又は地下作業",0.1,IF(#REF!="錯綜場所作業",0.3,IF(#REF!="複雑な制約のある作業",0.4,IF(#REF!="単純な制約のある作業",0.2,0))))))</f>
        <v>#REF!</v>
      </c>
      <c r="M5124" s="260" t="e">
        <f t="shared" si="318"/>
        <v>#REF!</v>
      </c>
    </row>
    <row r="5125" spans="2:13" s="254" customFormat="1" ht="27.75" customHeight="1" x14ac:dyDescent="0.2">
      <c r="B5125" s="536" t="s">
        <v>256</v>
      </c>
      <c r="C5125" s="537"/>
      <c r="D5125" s="265"/>
      <c r="E5125" s="224" t="s">
        <v>242</v>
      </c>
      <c r="F5125" s="258" t="e">
        <f>IF(#REF!&gt;=1,IF(#REF!&gt;=1,#REF!),IF(#REF!&gt;=0,"",))</f>
        <v>#REF!</v>
      </c>
      <c r="G5125" s="241" t="e">
        <f>保全管理データ!N8860</f>
        <v>#REF!</v>
      </c>
      <c r="H5125" s="259" t="e">
        <f>IF(#REF!="無","",IF(#REF!="","",IF(#REF!="悪環境における作業",0.2,IF(#REF!="高所又は地下作業",0.1,IF(#REF!="錯綜場所作業",0.3,IF(#REF!="複雑な制約のある作業",0.4,IF(#REF!="単純な制約のある作業",0.2,0)))))))</f>
        <v>#REF!</v>
      </c>
      <c r="I5125" s="260" t="e">
        <f t="shared" si="317"/>
        <v>#REF!</v>
      </c>
      <c r="J5125" s="258" t="e">
        <f>IF(#REF!&gt;=1,IF(#REF!&gt;=1,#REF!),IF(#REF!&gt;=0,"",))</f>
        <v>#REF!</v>
      </c>
      <c r="K5125" s="241" t="e">
        <f>保全管理データ!N8887</f>
        <v>#REF!</v>
      </c>
      <c r="L5125" s="259" t="e">
        <f>IF(#REF!="","",IF(#REF!="悪環境における作業",0.2,IF(#REF!="高所又は地下作業",0.1,IF(#REF!="錯綜場所作業",0.3,IF(#REF!="複雑な制約のある作業",0.4,IF(#REF!="単純な制約のある作業",0.2,0))))))</f>
        <v>#REF!</v>
      </c>
      <c r="M5125" s="260" t="e">
        <f t="shared" si="318"/>
        <v>#REF!</v>
      </c>
    </row>
    <row r="5126" spans="2:13" s="254" customFormat="1" ht="27.75" customHeight="1" x14ac:dyDescent="0.2">
      <c r="B5126" s="536" t="s">
        <v>257</v>
      </c>
      <c r="C5126" s="537"/>
      <c r="D5126" s="265"/>
      <c r="E5126" s="224" t="s">
        <v>245</v>
      </c>
      <c r="F5126" s="258" t="e">
        <f>IF(#REF!&gt;=1,IF(#REF!&gt;=1,#REF!),IF(#REF!&gt;=0,"",))</f>
        <v>#REF!</v>
      </c>
      <c r="G5126" s="241" t="e">
        <f>保全管理データ!N8861</f>
        <v>#REF!</v>
      </c>
      <c r="H5126" s="259" t="e">
        <f>IF(#REF!="無","",IF(#REF!="","",IF(#REF!="悪環境における作業",0.2,IF(#REF!="高所又は地下作業",0.1,IF(#REF!="錯綜場所作業",0.3,IF(#REF!="複雑な制約のある作業",0.4,IF(#REF!="単純な制約のある作業",0.2,0)))))))</f>
        <v>#REF!</v>
      </c>
      <c r="I5126" s="260" t="e">
        <f t="shared" si="317"/>
        <v>#REF!</v>
      </c>
      <c r="J5126" s="258" t="e">
        <f>IF(#REF!&gt;=1,IF(#REF!&gt;=1,#REF!),IF(#REF!&gt;=0,"",))</f>
        <v>#REF!</v>
      </c>
      <c r="K5126" s="241" t="e">
        <f>保全管理データ!N8888</f>
        <v>#REF!</v>
      </c>
      <c r="L5126" s="259" t="e">
        <f>IF(#REF!="","",IF(#REF!="悪環境における作業",0.2,IF(#REF!="高所又は地下作業",0.1,IF(#REF!="錯綜場所作業",0.3,IF(#REF!="複雑な制約のある作業",0.4,IF(#REF!="単純な制約のある作業",0.2,0))))))</f>
        <v>#REF!</v>
      </c>
      <c r="M5126" s="260" t="e">
        <f t="shared" si="318"/>
        <v>#REF!</v>
      </c>
    </row>
    <row r="5127" spans="2:13" s="254" customFormat="1" ht="27.75" customHeight="1" x14ac:dyDescent="0.2">
      <c r="B5127" s="536" t="s">
        <v>258</v>
      </c>
      <c r="C5127" s="537"/>
      <c r="D5127" s="265"/>
      <c r="E5127" s="224" t="s">
        <v>245</v>
      </c>
      <c r="F5127" s="258" t="e">
        <f>IF(#REF!&gt;=1,IF(#REF!&gt;=1,#REF!),IF(#REF!&gt;=0,"",))</f>
        <v>#REF!</v>
      </c>
      <c r="G5127" s="241" t="e">
        <f>保全管理データ!N8862</f>
        <v>#REF!</v>
      </c>
      <c r="H5127" s="259" t="e">
        <f>IF(#REF!="無","",IF(#REF!="","",IF(#REF!="悪環境における作業",0.2,IF(#REF!="高所又は地下作業",0.1,IF(#REF!="錯綜場所作業",0.3,IF(#REF!="複雑な制約のある作業",0.4,IF(#REF!="単純な制約のある作業",0.2,0)))))))</f>
        <v>#REF!</v>
      </c>
      <c r="I5127" s="260" t="e">
        <f t="shared" si="317"/>
        <v>#REF!</v>
      </c>
      <c r="J5127" s="258" t="e">
        <f>IF(#REF!&gt;=1,IF(#REF!&gt;=1,#REF!),IF(#REF!&gt;=0,"",))</f>
        <v>#REF!</v>
      </c>
      <c r="K5127" s="241" t="e">
        <f>保全管理データ!N8889</f>
        <v>#REF!</v>
      </c>
      <c r="L5127" s="259" t="e">
        <f>IF(#REF!="","",IF(#REF!="悪環境における作業",0.2,IF(#REF!="高所又は地下作業",0.1,IF(#REF!="錯綜場所作業",0.3,IF(#REF!="複雑な制約のある作業",0.4,IF(#REF!="単純な制約のある作業",0.2,0))))))</f>
        <v>#REF!</v>
      </c>
      <c r="M5127" s="260" t="e">
        <f t="shared" si="318"/>
        <v>#REF!</v>
      </c>
    </row>
    <row r="5128" spans="2:13" s="254" customFormat="1" ht="27.75" customHeight="1" x14ac:dyDescent="0.2">
      <c r="B5128" s="536" t="s">
        <v>259</v>
      </c>
      <c r="C5128" s="537"/>
      <c r="D5128" s="265"/>
      <c r="E5128" s="224" t="s">
        <v>245</v>
      </c>
      <c r="F5128" s="258" t="e">
        <f>IF(#REF!&gt;=1,IF(#REF!&gt;=1,#REF!),IF(#REF!&gt;=0,"",))</f>
        <v>#REF!</v>
      </c>
      <c r="G5128" s="241" t="e">
        <f>保全管理データ!N8863</f>
        <v>#REF!</v>
      </c>
      <c r="H5128" s="259" t="e">
        <f>IF(#REF!="無","",IF(#REF!="","",IF(#REF!="悪環境における作業",0.2,IF(#REF!="高所又は地下作業",0.1,IF(#REF!="錯綜場所作業",0.3,IF(#REF!="複雑な制約のある作業",0.4,IF(#REF!="単純な制約のある作業",0.2,0)))))))</f>
        <v>#REF!</v>
      </c>
      <c r="I5128" s="260" t="e">
        <f t="shared" si="317"/>
        <v>#REF!</v>
      </c>
      <c r="J5128" s="258" t="e">
        <f>IF(#REF!&gt;=1,IF(#REF!&gt;=1,#REF!),IF(#REF!&gt;=0,"",))</f>
        <v>#REF!</v>
      </c>
      <c r="K5128" s="241" t="e">
        <f>保全管理データ!N8890</f>
        <v>#REF!</v>
      </c>
      <c r="L5128" s="259" t="e">
        <f>IF(#REF!="","",IF(#REF!="悪環境における作業",0.2,IF(#REF!="高所又は地下作業",0.1,IF(#REF!="錯綜場所作業",0.3,IF(#REF!="複雑な制約のある作業",0.4,IF(#REF!="単純な制約のある作業",0.2,0))))))</f>
        <v>#REF!</v>
      </c>
      <c r="M5128" s="260" t="e">
        <f t="shared" si="318"/>
        <v>#REF!</v>
      </c>
    </row>
    <row r="5129" spans="2:13" s="254" customFormat="1" ht="27.75" customHeight="1" x14ac:dyDescent="0.2">
      <c r="B5129" s="536" t="s">
        <v>260</v>
      </c>
      <c r="C5129" s="537"/>
      <c r="D5129" s="265"/>
      <c r="E5129" s="224" t="s">
        <v>248</v>
      </c>
      <c r="F5129" s="258" t="e">
        <f>IF(#REF!&gt;=1,IF(#REF!&gt;=1,#REF!),IF(#REF!&gt;=0,"",))</f>
        <v>#REF!</v>
      </c>
      <c r="G5129" s="241" t="e">
        <f>保全管理データ!N8864</f>
        <v>#REF!</v>
      </c>
      <c r="H5129" s="259" t="e">
        <f>IF(#REF!="無","",IF(#REF!="","",IF(#REF!="悪環境における作業",0.2,IF(#REF!="高所又は地下作業",0.1,IF(#REF!="錯綜場所作業",0.3,IF(#REF!="複雑な制約のある作業",0.4,IF(#REF!="単純な制約のある作業",0.2,0)))))))</f>
        <v>#REF!</v>
      </c>
      <c r="I5129" s="260" t="e">
        <f t="shared" si="317"/>
        <v>#REF!</v>
      </c>
      <c r="J5129" s="258" t="e">
        <f>IF(#REF!&gt;=1,IF(#REF!&gt;=1,#REF!),IF(#REF!&gt;=0,"",))</f>
        <v>#REF!</v>
      </c>
      <c r="K5129" s="241" t="e">
        <f>保全管理データ!N8891</f>
        <v>#REF!</v>
      </c>
      <c r="L5129" s="259" t="e">
        <f>IF(#REF!="","",IF(#REF!="悪環境における作業",0.2,IF(#REF!="高所又は地下作業",0.1,IF(#REF!="錯綜場所作業",0.3,IF(#REF!="複雑な制約のある作業",0.4,IF(#REF!="単純な制約のある作業",0.2,0))))))</f>
        <v>#REF!</v>
      </c>
      <c r="M5129" s="260" t="e">
        <f t="shared" si="318"/>
        <v>#REF!</v>
      </c>
    </row>
    <row r="5130" spans="2:13" s="254" customFormat="1" ht="27.75" customHeight="1" x14ac:dyDescent="0.2">
      <c r="B5130" s="536" t="s">
        <v>261</v>
      </c>
      <c r="C5130" s="537"/>
      <c r="D5130" s="265"/>
      <c r="E5130" s="224" t="s">
        <v>247</v>
      </c>
      <c r="F5130" s="258" t="e">
        <f>IF(#REF!&gt;=1,IF(#REF!&gt;=1,#REF!),IF(#REF!&gt;=0,"",))</f>
        <v>#REF!</v>
      </c>
      <c r="G5130" s="241" t="e">
        <f>保全管理データ!N8865</f>
        <v>#REF!</v>
      </c>
      <c r="H5130" s="259" t="e">
        <f>IF(#REF!="無","",IF(#REF!="","",IF(#REF!="悪環境における作業",0.2,IF(#REF!="高所又は地下作業",0.1,IF(#REF!="錯綜場所作業",0.3,IF(#REF!="複雑な制約のある作業",0.4,IF(#REF!="単純な制約のある作業",0.2,0)))))))</f>
        <v>#REF!</v>
      </c>
      <c r="I5130" s="260" t="e">
        <f t="shared" si="317"/>
        <v>#REF!</v>
      </c>
      <c r="J5130" s="258" t="e">
        <f>IF(#REF!&gt;=1,IF(#REF!&gt;=1,#REF!),IF(#REF!&gt;=0,"",))</f>
        <v>#REF!</v>
      </c>
      <c r="K5130" s="241" t="e">
        <f>保全管理データ!N8892</f>
        <v>#REF!</v>
      </c>
      <c r="L5130" s="259" t="e">
        <f>IF(#REF!="","",IF(#REF!="悪環境における作業",0.2,IF(#REF!="高所又は地下作業",0.1,IF(#REF!="錯綜場所作業",0.3,IF(#REF!="複雑な制約のある作業",0.4,IF(#REF!="単純な制約のある作業",0.2,0))))))</f>
        <v>#REF!</v>
      </c>
      <c r="M5130" s="260" t="e">
        <f t="shared" si="318"/>
        <v>#REF!</v>
      </c>
    </row>
    <row r="5131" spans="2:13" s="254" customFormat="1" ht="27.75" customHeight="1" x14ac:dyDescent="0.2">
      <c r="B5131" s="536" t="s">
        <v>262</v>
      </c>
      <c r="C5131" s="537"/>
      <c r="D5131" s="265"/>
      <c r="E5131" s="224" t="s">
        <v>245</v>
      </c>
      <c r="F5131" s="258" t="e">
        <f>IF(#REF!&gt;=1,IF(#REF!&gt;=1,#REF!),IF(#REF!&gt;=0,"",))</f>
        <v>#REF!</v>
      </c>
      <c r="G5131" s="241" t="e">
        <f>保全管理データ!N8866</f>
        <v>#REF!</v>
      </c>
      <c r="H5131" s="259" t="e">
        <f>IF(#REF!="無","",IF(#REF!="","",IF(#REF!="悪環境における作業",0.2,IF(#REF!="高所又は地下作業",0.1,IF(#REF!="錯綜場所作業",0.3,IF(#REF!="複雑な制約のある作業",0.4,IF(#REF!="単純な制約のある作業",0.2,0)))))))</f>
        <v>#REF!</v>
      </c>
      <c r="I5131" s="260" t="e">
        <f t="shared" si="317"/>
        <v>#REF!</v>
      </c>
      <c r="J5131" s="258" t="e">
        <f>IF(#REF!&gt;=1,IF(#REF!&gt;=1,#REF!),IF(#REF!&gt;=0,"",))</f>
        <v>#REF!</v>
      </c>
      <c r="K5131" s="241" t="e">
        <f>保全管理データ!N8893</f>
        <v>#REF!</v>
      </c>
      <c r="L5131" s="259" t="e">
        <f>IF(#REF!="","",IF(#REF!="悪環境における作業",0.2,IF(#REF!="高所又は地下作業",0.1,IF(#REF!="錯綜場所作業",0.3,IF(#REF!="複雑な制約のある作業",0.4,IF(#REF!="単純な制約のある作業",0.2,0))))))</f>
        <v>#REF!</v>
      </c>
      <c r="M5131" s="260" t="e">
        <f t="shared" si="318"/>
        <v>#REF!</v>
      </c>
    </row>
    <row r="5132" spans="2:13" s="254" customFormat="1" ht="27.75" customHeight="1" x14ac:dyDescent="0.2">
      <c r="B5132" s="536" t="s">
        <v>263</v>
      </c>
      <c r="C5132" s="537"/>
      <c r="D5132" s="265"/>
      <c r="E5132" s="224" t="s">
        <v>245</v>
      </c>
      <c r="F5132" s="258" t="e">
        <f>IF(#REF!&gt;=1,IF(#REF!&gt;=1,#REF!),IF(#REF!&gt;=0,"",))</f>
        <v>#REF!</v>
      </c>
      <c r="G5132" s="241" t="e">
        <f>保全管理データ!N8867</f>
        <v>#REF!</v>
      </c>
      <c r="H5132" s="259" t="e">
        <f>IF(#REF!="無","",IF(#REF!="","",IF(#REF!="悪環境における作業",0.2,IF(#REF!="高所又は地下作業",0.1,IF(#REF!="錯綜場所作業",0.3,IF(#REF!="複雑な制約のある作業",0.4,IF(#REF!="単純な制約のある作業",0.2,0)))))))</f>
        <v>#REF!</v>
      </c>
      <c r="I5132" s="260" t="e">
        <f t="shared" si="317"/>
        <v>#REF!</v>
      </c>
      <c r="J5132" s="258" t="e">
        <f>IF(#REF!&gt;=1,IF(#REF!&gt;=1,#REF!),IF(#REF!&gt;=0,"",))</f>
        <v>#REF!</v>
      </c>
      <c r="K5132" s="241" t="e">
        <f>保全管理データ!N8894</f>
        <v>#REF!</v>
      </c>
      <c r="L5132" s="259" t="e">
        <f>IF(#REF!="","",IF(#REF!="悪環境における作業",0.2,IF(#REF!="高所又は地下作業",0.1,IF(#REF!="錯綜場所作業",0.3,IF(#REF!="複雑な制約のある作業",0.4,IF(#REF!="単純な制約のある作業",0.2,0))))))</f>
        <v>#REF!</v>
      </c>
      <c r="M5132" s="260" t="e">
        <f t="shared" si="318"/>
        <v>#REF!</v>
      </c>
    </row>
    <row r="5133" spans="2:13" s="254" customFormat="1" ht="27.75" customHeight="1" x14ac:dyDescent="0.2">
      <c r="B5133" s="536" t="s">
        <v>264</v>
      </c>
      <c r="C5133" s="537"/>
      <c r="D5133" s="265"/>
      <c r="E5133" s="224" t="s">
        <v>245</v>
      </c>
      <c r="F5133" s="258" t="e">
        <f>IF(#REF!&gt;=1,IF(#REF!&gt;=1,#REF!),IF(#REF!&gt;=0,"",))</f>
        <v>#REF!</v>
      </c>
      <c r="G5133" s="241" t="e">
        <f>保全管理データ!N8868</f>
        <v>#REF!</v>
      </c>
      <c r="H5133" s="259" t="e">
        <f>IF(#REF!="無","",IF(#REF!="","",IF(#REF!="悪環境における作業",0.2,IF(#REF!="高所又は地下作業",0.1,IF(#REF!="錯綜場所作業",0.3,IF(#REF!="複雑な制約のある作業",0.4,IF(#REF!="単純な制約のある作業",0.2,0)))))))</f>
        <v>#REF!</v>
      </c>
      <c r="I5133" s="260" t="e">
        <f t="shared" si="317"/>
        <v>#REF!</v>
      </c>
      <c r="J5133" s="258" t="e">
        <f>IF(#REF!&gt;=1,IF(#REF!&gt;=1,#REF!),IF(#REF!&gt;=0,"",))</f>
        <v>#REF!</v>
      </c>
      <c r="K5133" s="241" t="e">
        <f>保全管理データ!N8895</f>
        <v>#REF!</v>
      </c>
      <c r="L5133" s="259" t="e">
        <f>IF(#REF!="","",IF(#REF!="悪環境における作業",0.2,IF(#REF!="高所又は地下作業",0.1,IF(#REF!="錯綜場所作業",0.3,IF(#REF!="複雑な制約のある作業",0.4,IF(#REF!="単純な制約のある作業",0.2,0))))))</f>
        <v>#REF!</v>
      </c>
      <c r="M5133" s="260" t="e">
        <f t="shared" si="318"/>
        <v>#REF!</v>
      </c>
    </row>
    <row r="5134" spans="2:13" s="254" customFormat="1" ht="27.75" customHeight="1" x14ac:dyDescent="0.2">
      <c r="B5134" s="536" t="s">
        <v>265</v>
      </c>
      <c r="C5134" s="537"/>
      <c r="D5134" s="265"/>
      <c r="E5134" s="224" t="s">
        <v>245</v>
      </c>
      <c r="F5134" s="258" t="e">
        <f>IF(#REF!&gt;=1,IF(#REF!&gt;=1,#REF!),IF(#REF!&gt;=0,"",))</f>
        <v>#REF!</v>
      </c>
      <c r="G5134" s="241" t="e">
        <f>保全管理データ!N8869</f>
        <v>#REF!</v>
      </c>
      <c r="H5134" s="259" t="e">
        <f>IF(#REF!="無","",IF(#REF!="","",IF(#REF!="悪環境における作業",0.2,IF(#REF!="高所又は地下作業",0.1,IF(#REF!="錯綜場所作業",0.3,IF(#REF!="複雑な制約のある作業",0.4,IF(#REF!="単純な制約のある作業",0.2,0)))))))</f>
        <v>#REF!</v>
      </c>
      <c r="I5134" s="260" t="e">
        <f t="shared" si="317"/>
        <v>#REF!</v>
      </c>
      <c r="J5134" s="258" t="e">
        <f>IF(#REF!&gt;=1,IF(#REF!&gt;=1,#REF!),IF(#REF!&gt;=0,"",))</f>
        <v>#REF!</v>
      </c>
      <c r="K5134" s="241" t="e">
        <f>保全管理データ!N8896</f>
        <v>#REF!</v>
      </c>
      <c r="L5134" s="259" t="e">
        <f>IF(#REF!="","",IF(#REF!="悪環境における作業",0.2,IF(#REF!="高所又は地下作業",0.1,IF(#REF!="錯綜場所作業",0.3,IF(#REF!="複雑な制約のある作業",0.4,IF(#REF!="単純な制約のある作業",0.2,0))))))</f>
        <v>#REF!</v>
      </c>
      <c r="M5134" s="260" t="e">
        <f t="shared" si="318"/>
        <v>#REF!</v>
      </c>
    </row>
    <row r="5135" spans="2:13" s="254" customFormat="1" ht="27.75" customHeight="1" x14ac:dyDescent="0.2">
      <c r="B5135" s="536" t="s">
        <v>266</v>
      </c>
      <c r="C5135" s="537"/>
      <c r="D5135" s="265"/>
      <c r="E5135" s="224" t="s">
        <v>245</v>
      </c>
      <c r="F5135" s="258" t="e">
        <f>IF(#REF!&gt;=1,IF(#REF!&gt;=1,#REF!),IF(#REF!&gt;=0,"",))</f>
        <v>#REF!</v>
      </c>
      <c r="G5135" s="241" t="e">
        <f>保全管理データ!N8870</f>
        <v>#REF!</v>
      </c>
      <c r="H5135" s="259" t="e">
        <f>IF(#REF!="無","",IF(#REF!="","",IF(#REF!="悪環境における作業",0.2,IF(#REF!="高所又は地下作業",0.1,IF(#REF!="錯綜場所作業",0.3,IF(#REF!="複雑な制約のある作業",0.4,IF(#REF!="単純な制約のある作業",0.2,0)))))))</f>
        <v>#REF!</v>
      </c>
      <c r="I5135" s="260" t="e">
        <f t="shared" si="317"/>
        <v>#REF!</v>
      </c>
      <c r="J5135" s="258" t="e">
        <f>IF(#REF!&gt;=1,IF(#REF!&gt;=1,#REF!),IF(#REF!&gt;=0,"",))</f>
        <v>#REF!</v>
      </c>
      <c r="K5135" s="241" t="e">
        <f>保全管理データ!N8897</f>
        <v>#REF!</v>
      </c>
      <c r="L5135" s="259" t="e">
        <f>IF(#REF!="","",IF(#REF!="悪環境における作業",0.2,IF(#REF!="高所又は地下作業",0.1,IF(#REF!="錯綜場所作業",0.3,IF(#REF!="複雑な制約のある作業",0.4,IF(#REF!="単純な制約のある作業",0.2,0))))))</f>
        <v>#REF!</v>
      </c>
      <c r="M5135" s="260" t="e">
        <f t="shared" si="318"/>
        <v>#REF!</v>
      </c>
    </row>
    <row r="5136" spans="2:13" s="254" customFormat="1" ht="27.75" customHeight="1" x14ac:dyDescent="0.2">
      <c r="B5136" s="536" t="s">
        <v>81</v>
      </c>
      <c r="C5136" s="537"/>
      <c r="D5136" s="265"/>
      <c r="E5136" s="224" t="s">
        <v>245</v>
      </c>
      <c r="F5136" s="258" t="e">
        <f>IF(#REF!&gt;=1,IF(#REF!&gt;=1,#REF!),IF(#REF!&gt;=0,"",))</f>
        <v>#REF!</v>
      </c>
      <c r="G5136" s="241" t="e">
        <f>保全管理データ!N8871</f>
        <v>#REF!</v>
      </c>
      <c r="H5136" s="259" t="e">
        <f>IF(#REF!="無","",IF(#REF!="","",IF(#REF!="悪環境における作業",0.2,IF(#REF!="高所又は地下作業",0.1,IF(#REF!="錯綜場所作業",0.3,IF(#REF!="複雑な制約のある作業",0.4,IF(#REF!="単純な制約のある作業",0.2,0)))))))</f>
        <v>#REF!</v>
      </c>
      <c r="I5136" s="260" t="e">
        <f t="shared" si="317"/>
        <v>#REF!</v>
      </c>
      <c r="J5136" s="258" t="e">
        <f>IF(#REF!&gt;=1,IF(#REF!&gt;=1,#REF!),IF(#REF!&gt;=0,"",))</f>
        <v>#REF!</v>
      </c>
      <c r="K5136" s="241" t="e">
        <f>保全管理データ!N8898</f>
        <v>#REF!</v>
      </c>
      <c r="L5136" s="259" t="e">
        <f>IF(#REF!="","",IF(#REF!="悪環境における作業",0.2,IF(#REF!="高所又は地下作業",0.1,IF(#REF!="錯綜場所作業",0.3,IF(#REF!="複雑な制約のある作業",0.4,IF(#REF!="単純な制約のある作業",0.2,0))))))</f>
        <v>#REF!</v>
      </c>
      <c r="M5136" s="260" t="e">
        <f t="shared" si="318"/>
        <v>#REF!</v>
      </c>
    </row>
    <row r="5137" spans="2:13" s="254" customFormat="1" ht="27.75" customHeight="1" x14ac:dyDescent="0.2">
      <c r="B5137" s="536" t="s">
        <v>267</v>
      </c>
      <c r="C5137" s="537"/>
      <c r="D5137" s="265"/>
      <c r="E5137" s="224" t="s">
        <v>247</v>
      </c>
      <c r="F5137" s="258" t="e">
        <f>IF(#REF!&gt;=1,IF(#REF!&gt;=1,#REF!),IF(#REF!&gt;=0,"",))</f>
        <v>#REF!</v>
      </c>
      <c r="G5137" s="241" t="e">
        <f>保全管理データ!N8872</f>
        <v>#REF!</v>
      </c>
      <c r="H5137" s="259" t="e">
        <f>IF(#REF!="無","",IF(#REF!="","",IF(#REF!="悪環境における作業",0.2,IF(#REF!="高所又は地下作業",0.1,IF(#REF!="錯綜場所作業",0.3,IF(#REF!="複雑な制約のある作業",0.4,IF(#REF!="単純な制約のある作業",0.2,0)))))))</f>
        <v>#REF!</v>
      </c>
      <c r="I5137" s="260" t="e">
        <f t="shared" si="317"/>
        <v>#REF!</v>
      </c>
      <c r="J5137" s="258" t="e">
        <f>IF(#REF!&gt;=1,IF(#REF!&gt;=1,#REF!),IF(#REF!&gt;=0,"",))</f>
        <v>#REF!</v>
      </c>
      <c r="K5137" s="241" t="e">
        <f>保全管理データ!N8899</f>
        <v>#REF!</v>
      </c>
      <c r="L5137" s="259" t="e">
        <f>IF(#REF!="","",IF(#REF!="悪環境における作業",0.2,IF(#REF!="高所又は地下作業",0.1,IF(#REF!="錯綜場所作業",0.3,IF(#REF!="複雑な制約のある作業",0.4,IF(#REF!="単純な制約のある作業",0.2,0))))))</f>
        <v>#REF!</v>
      </c>
      <c r="M5137" s="260" t="e">
        <f t="shared" si="318"/>
        <v>#REF!</v>
      </c>
    </row>
    <row r="5138" spans="2:13" s="254" customFormat="1" ht="27.75" customHeight="1" x14ac:dyDescent="0.2">
      <c r="B5138" s="536" t="s">
        <v>268</v>
      </c>
      <c r="C5138" s="537"/>
      <c r="D5138" s="265"/>
      <c r="E5138" s="224" t="s">
        <v>246</v>
      </c>
      <c r="F5138" s="258" t="e">
        <f>IF(#REF!&gt;=1,IF(#REF!&gt;=1,#REF!),IF(#REF!&gt;=0,"",))</f>
        <v>#REF!</v>
      </c>
      <c r="G5138" s="241" t="e">
        <f>保全管理データ!N8873</f>
        <v>#REF!</v>
      </c>
      <c r="H5138" s="259" t="e">
        <f>IF(#REF!="無","",IF(#REF!="","",IF(#REF!="悪環境における作業",0.2,IF(#REF!="高所又は地下作業",0.1,IF(#REF!="錯綜場所作業",0.3,IF(#REF!="複雑な制約のある作業",0.4,IF(#REF!="単純な制約のある作業",0.2,0)))))))</f>
        <v>#REF!</v>
      </c>
      <c r="I5138" s="260" t="e">
        <f t="shared" si="317"/>
        <v>#REF!</v>
      </c>
      <c r="J5138" s="258" t="e">
        <f>IF(#REF!&gt;=1,IF(#REF!&gt;=1,#REF!),IF(#REF!&gt;=0,"",))</f>
        <v>#REF!</v>
      </c>
      <c r="K5138" s="241" t="e">
        <f>保全管理データ!N8900</f>
        <v>#REF!</v>
      </c>
      <c r="L5138" s="259" t="e">
        <f>IF(#REF!="","",IF(#REF!="悪環境における作業",0.2,IF(#REF!="高所又は地下作業",0.1,IF(#REF!="錯綜場所作業",0.3,IF(#REF!="複雑な制約のある作業",0.4,IF(#REF!="単純な制約のある作業",0.2,0))))))</f>
        <v>#REF!</v>
      </c>
      <c r="M5138" s="260" t="e">
        <f t="shared" si="318"/>
        <v>#REF!</v>
      </c>
    </row>
    <row r="5139" spans="2:13" s="254" customFormat="1" ht="27.75" customHeight="1" thickBot="1" x14ac:dyDescent="0.25">
      <c r="B5139" s="538" t="s">
        <v>269</v>
      </c>
      <c r="C5139" s="539"/>
      <c r="D5139" s="266"/>
      <c r="E5139" s="252" t="s">
        <v>245</v>
      </c>
      <c r="F5139" s="261" t="e">
        <f>IF(#REF!&gt;=1,IF(#REF!&gt;=1,#REF!),IF(#REF!&gt;=0,"",))</f>
        <v>#REF!</v>
      </c>
      <c r="G5139" s="245" t="e">
        <f>保全管理データ!N8874</f>
        <v>#REF!</v>
      </c>
      <c r="H5139" s="259" t="e">
        <f>IF(#REF!="無","",IF(#REF!="","",IF(#REF!="悪環境における作業",0.2,IF(#REF!="高所又は地下作業",0.1,IF(#REF!="錯綜場所作業",0.3,IF(#REF!="複雑な制約のある作業",0.4,IF(#REF!="単純な制約のある作業",0.2,0)))))))</f>
        <v>#REF!</v>
      </c>
      <c r="I5139" s="260" t="e">
        <f t="shared" si="317"/>
        <v>#REF!</v>
      </c>
      <c r="J5139" s="261" t="e">
        <f>IF(#REF!&gt;=1,IF(#REF!&gt;=1,#REF!),IF(#REF!&gt;=0,"",))</f>
        <v>#REF!</v>
      </c>
      <c r="K5139" s="245" t="e">
        <f>保全管理データ!N8901</f>
        <v>#REF!</v>
      </c>
      <c r="L5139" s="262" t="e">
        <f>IF(#REF!="","",IF(#REF!="悪環境における作業",0.2,IF(#REF!="高所又は地下作業",0.1,IF(#REF!="錯綜場所作業",0.3,IF(#REF!="複雑な制約のある作業",0.4,IF(#REF!="単純な制約のある作業",0.2,0))))))</f>
        <v>#REF!</v>
      </c>
      <c r="M5139" s="260" t="e">
        <f t="shared" si="318"/>
        <v>#REF!</v>
      </c>
    </row>
    <row r="5140" spans="2:13" s="254" customFormat="1" ht="27.75" customHeight="1" thickBot="1" x14ac:dyDescent="0.25">
      <c r="B5140" s="532" t="s">
        <v>190</v>
      </c>
      <c r="C5140" s="532"/>
      <c r="D5140" s="532"/>
      <c r="E5140" s="532"/>
      <c r="F5140" s="533" t="e">
        <f>SUM(I5116:I5139)</f>
        <v>#REF!</v>
      </c>
      <c r="G5140" s="534"/>
      <c r="H5140" s="534"/>
      <c r="I5140" s="535"/>
      <c r="J5140" s="533" t="e">
        <f>IF(SUM(J5116:J5139)=0,"0.00",SUM(M5116:M5139))</f>
        <v>#REF!</v>
      </c>
      <c r="K5140" s="534"/>
      <c r="L5140" s="534"/>
      <c r="M5140" s="535"/>
    </row>
    <row r="5141" spans="2:13" s="254" customFormat="1" ht="27.75" customHeight="1" thickBot="1" x14ac:dyDescent="0.25">
      <c r="B5141" s="532" t="s">
        <v>97</v>
      </c>
      <c r="C5141" s="532"/>
      <c r="D5141" s="532"/>
      <c r="E5141" s="532"/>
      <c r="F5141" s="533" t="e">
        <f>IF(#REF!="５年以下","0",IF(#REF!="５年～１０年",0.1,IF(#REF!="１０年以上",0.15)))</f>
        <v>#REF!</v>
      </c>
      <c r="G5141" s="534"/>
      <c r="H5141" s="534"/>
      <c r="I5141" s="534"/>
      <c r="J5141" s="534"/>
      <c r="K5141" s="534"/>
      <c r="L5141" s="534"/>
      <c r="M5141" s="535"/>
    </row>
    <row r="5142" spans="2:13" s="254" customFormat="1" ht="27.75" customHeight="1" thickBot="1" x14ac:dyDescent="0.25">
      <c r="B5142" s="533" t="s">
        <v>273</v>
      </c>
      <c r="C5142" s="534"/>
      <c r="D5142" s="534"/>
      <c r="E5142" s="535"/>
      <c r="F5142" s="533" t="e">
        <f>F5140*(1+F5141)</f>
        <v>#REF!</v>
      </c>
      <c r="G5142" s="534"/>
      <c r="H5142" s="534"/>
      <c r="I5142" s="534"/>
      <c r="J5142" s="533" t="e">
        <f>J5140*(1+F5141)</f>
        <v>#REF!</v>
      </c>
      <c r="K5142" s="534"/>
      <c r="L5142" s="534"/>
      <c r="M5142" s="535"/>
    </row>
    <row r="5143" spans="2:13" s="254" customFormat="1" ht="27.75" customHeight="1" thickBot="1" x14ac:dyDescent="0.25">
      <c r="B5143" s="532" t="s">
        <v>191</v>
      </c>
      <c r="C5143" s="532"/>
      <c r="D5143" s="532"/>
      <c r="E5143" s="532"/>
      <c r="F5143" s="533" t="e">
        <f>#REF!*(#REF!*#REF!+#REF!*#REF!)</f>
        <v>#REF!</v>
      </c>
      <c r="G5143" s="534"/>
      <c r="H5143" s="535"/>
      <c r="I5143" s="532" t="e">
        <f>#REF!</f>
        <v>#REF!</v>
      </c>
      <c r="J5143" s="533"/>
      <c r="K5143" s="263" t="s">
        <v>230</v>
      </c>
      <c r="L5143" s="535" t="e">
        <f>B5114</f>
        <v>#REF!</v>
      </c>
      <c r="M5143" s="532"/>
    </row>
    <row r="5144" spans="2:13" s="254" customFormat="1" ht="45" customHeight="1" thickBot="1" x14ac:dyDescent="0.25">
      <c r="B5144" s="253"/>
      <c r="C5144" s="253"/>
      <c r="D5144" s="253"/>
      <c r="E5144" s="253"/>
      <c r="F5144" s="253"/>
      <c r="G5144" s="253"/>
      <c r="H5144" s="253"/>
      <c r="I5144" s="253"/>
      <c r="J5144" s="253"/>
      <c r="K5144" s="253"/>
      <c r="L5144" s="253"/>
      <c r="M5144" s="253"/>
    </row>
    <row r="5145" spans="2:13" s="254" customFormat="1" ht="27.75" customHeight="1" thickBot="1" x14ac:dyDescent="0.25">
      <c r="B5145" s="542" t="s">
        <v>128</v>
      </c>
      <c r="C5145" s="543"/>
      <c r="D5145" s="543"/>
      <c r="E5145" s="544"/>
      <c r="F5145" s="253"/>
      <c r="G5145" s="253"/>
      <c r="H5145" s="253"/>
      <c r="I5145" s="253"/>
      <c r="J5145" s="253"/>
      <c r="K5145" s="253"/>
      <c r="L5145" s="253"/>
      <c r="M5145" s="253"/>
    </row>
    <row r="5146" spans="2:13" s="254" customFormat="1" ht="27.75" customHeight="1" x14ac:dyDescent="0.2">
      <c r="B5146" s="545" t="e">
        <f>#REF!</f>
        <v>#REF!</v>
      </c>
      <c r="C5146" s="546"/>
      <c r="D5146" s="547"/>
      <c r="E5146" s="548"/>
      <c r="F5146" s="552" t="s">
        <v>240</v>
      </c>
      <c r="G5146" s="553"/>
      <c r="H5146" s="553"/>
      <c r="I5146" s="554"/>
      <c r="J5146" s="552" t="s">
        <v>239</v>
      </c>
      <c r="K5146" s="553"/>
      <c r="L5146" s="553"/>
      <c r="M5146" s="554"/>
    </row>
    <row r="5147" spans="2:13" s="254" customFormat="1" ht="27.75" customHeight="1" thickBot="1" x14ac:dyDescent="0.25">
      <c r="B5147" s="549"/>
      <c r="C5147" s="550"/>
      <c r="D5147" s="550"/>
      <c r="E5147" s="551"/>
      <c r="F5147" s="255" t="s">
        <v>149</v>
      </c>
      <c r="G5147" s="256" t="s">
        <v>151</v>
      </c>
      <c r="H5147" s="256" t="s">
        <v>96</v>
      </c>
      <c r="I5147" s="257" t="s">
        <v>150</v>
      </c>
      <c r="J5147" s="255" t="s">
        <v>149</v>
      </c>
      <c r="K5147" s="256" t="s">
        <v>151</v>
      </c>
      <c r="L5147" s="256" t="s">
        <v>96</v>
      </c>
      <c r="M5147" s="257" t="s">
        <v>150</v>
      </c>
    </row>
    <row r="5148" spans="2:13" s="254" customFormat="1" ht="27.75" customHeight="1" thickTop="1" x14ac:dyDescent="0.2">
      <c r="B5148" s="540" t="s">
        <v>241</v>
      </c>
      <c r="C5148" s="541"/>
      <c r="D5148" s="264"/>
      <c r="E5148" s="237" t="s">
        <v>242</v>
      </c>
      <c r="F5148" s="258" t="e">
        <f>IF(#REF!&gt;=1,IF(#REF!&gt;=1,#REF!),IF(#REF!&gt;=0,"",))</f>
        <v>#REF!</v>
      </c>
      <c r="G5148" s="241" t="e">
        <f>保全管理データ!N8907</f>
        <v>#REF!</v>
      </c>
      <c r="H5148" s="259" t="e">
        <f>IF(#REF!="無","",IF(#REF!="","",IF(#REF!="悪環境における作業",0.2,IF(#REF!="高所又は地下作業",0.1,IF(#REF!="錯綜場所作業",0.3,IF(#REF!="複雑な制約のある作業",0.4,IF(#REF!="単純な制約のある作業",0.2,0)))))))</f>
        <v>#REF!</v>
      </c>
      <c r="I5148" s="260" t="e">
        <f>IF(F5148="","",F5148*G5148*(1+IF(H5148="",0,H5148)))</f>
        <v>#REF!</v>
      </c>
      <c r="J5148" s="258" t="e">
        <f>IF(#REF!&gt;=1,IF(#REF!&gt;=1,#REF!),IF(#REF!&gt;=0,"",))</f>
        <v>#REF!</v>
      </c>
      <c r="K5148" s="241" t="e">
        <f>保全管理データ!N8934</f>
        <v>#REF!</v>
      </c>
      <c r="L5148" s="259" t="e">
        <f>IF(#REF!="","",IF(#REF!="悪環境における作業",0.2,IF(#REF!="高所又は地下作業",0.1,IF(#REF!="錯綜場所作業",0.3,IF(#REF!="複雑な制約のある作業",0.4,IF(#REF!="単純な制約のある作業",0.2,0))))))</f>
        <v>#REF!</v>
      </c>
      <c r="M5148" s="260" t="e">
        <f>IF(J5148="","",J5148*K5148*(1+IF(L5148="",0,L5148)))</f>
        <v>#REF!</v>
      </c>
    </row>
    <row r="5149" spans="2:13" s="254" customFormat="1" ht="27.75" customHeight="1" x14ac:dyDescent="0.2">
      <c r="B5149" s="536" t="s">
        <v>243</v>
      </c>
      <c r="C5149" s="537"/>
      <c r="D5149" s="265"/>
      <c r="E5149" s="224" t="s">
        <v>242</v>
      </c>
      <c r="F5149" s="258" t="e">
        <f>IF(#REF!&gt;=1,IF(#REF!&gt;=1,#REF!),IF(#REF!&gt;=0,"",))</f>
        <v>#REF!</v>
      </c>
      <c r="G5149" s="241" t="e">
        <f>保全管理データ!N8908</f>
        <v>#REF!</v>
      </c>
      <c r="H5149" s="259" t="e">
        <f>IF(#REF!="無","",IF(#REF!="","",IF(#REF!="悪環境における作業",0.2,IF(#REF!="高所又は地下作業",0.1,IF(#REF!="錯綜場所作業",0.3,IF(#REF!="複雑な制約のある作業",0.4,IF(#REF!="単純な制約のある作業",0.2,0)))))))</f>
        <v>#REF!</v>
      </c>
      <c r="I5149" s="260" t="e">
        <f t="shared" ref="I5149:I5171" si="319">IF(F5149="","",F5149*G5149*(1+IF(H5149="",0,H5149)))</f>
        <v>#REF!</v>
      </c>
      <c r="J5149" s="258" t="e">
        <f>IF(#REF!&gt;=1,IF(#REF!&gt;=1,#REF!),IF(#REF!&gt;=0,"",))</f>
        <v>#REF!</v>
      </c>
      <c r="K5149" s="241" t="e">
        <f>保全管理データ!N8935</f>
        <v>#REF!</v>
      </c>
      <c r="L5149" s="259" t="e">
        <f>IF(#REF!="","",IF(#REF!="悪環境における作業",0.2,IF(#REF!="高所又は地下作業",0.1,IF(#REF!="錯綜場所作業",0.3,IF(#REF!="複雑な制約のある作業",0.4,IF(#REF!="単純な制約のある作業",0.2,0))))))</f>
        <v>#REF!</v>
      </c>
      <c r="M5149" s="260" t="e">
        <f t="shared" ref="M5149:M5171" si="320">IF(J5149="","",J5149*K5149*(1+IF(L5149="",0,L5149)))</f>
        <v>#REF!</v>
      </c>
    </row>
    <row r="5150" spans="2:13" s="254" customFormat="1" ht="27.75" customHeight="1" x14ac:dyDescent="0.2">
      <c r="B5150" s="536" t="s">
        <v>249</v>
      </c>
      <c r="C5150" s="537"/>
      <c r="D5150" s="265"/>
      <c r="E5150" s="224" t="s">
        <v>244</v>
      </c>
      <c r="F5150" s="258" t="e">
        <f>IF(#REF!&gt;=1,IF(#REF!&gt;=1,#REF!),IF(#REF!&gt;=0,"",))</f>
        <v>#REF!</v>
      </c>
      <c r="G5150" s="241" t="e">
        <f>保全管理データ!N8909</f>
        <v>#REF!</v>
      </c>
      <c r="H5150" s="259" t="e">
        <f>IF(#REF!="無","",IF(#REF!="","",IF(#REF!="悪環境における作業",0.2,IF(#REF!="高所又は地下作業",0.1,IF(#REF!="錯綜場所作業",0.3,IF(#REF!="複雑な制約のある作業",0.4,IF(#REF!="単純な制約のある作業",0.2,0)))))))</f>
        <v>#REF!</v>
      </c>
      <c r="I5150" s="260" t="e">
        <f t="shared" si="319"/>
        <v>#REF!</v>
      </c>
      <c r="J5150" s="258" t="e">
        <f>IF(#REF!&gt;=1,IF(#REF!&gt;=1,#REF!),IF(#REF!&gt;=0,"",))</f>
        <v>#REF!</v>
      </c>
      <c r="K5150" s="241" t="e">
        <f>保全管理データ!N8936</f>
        <v>#REF!</v>
      </c>
      <c r="L5150" s="259" t="e">
        <f>IF(#REF!="","",IF(#REF!="悪環境における作業",0.2,IF(#REF!="高所又は地下作業",0.1,IF(#REF!="錯綜場所作業",0.3,IF(#REF!="複雑な制約のある作業",0.4,IF(#REF!="単純な制約のある作業",0.2,0))))))</f>
        <v>#REF!</v>
      </c>
      <c r="M5150" s="260" t="e">
        <f t="shared" si="320"/>
        <v>#REF!</v>
      </c>
    </row>
    <row r="5151" spans="2:13" s="254" customFormat="1" ht="27.75" customHeight="1" x14ac:dyDescent="0.2">
      <c r="B5151" s="536" t="s">
        <v>250</v>
      </c>
      <c r="C5151" s="537"/>
      <c r="D5151" s="265"/>
      <c r="E5151" s="224" t="s">
        <v>244</v>
      </c>
      <c r="F5151" s="258" t="e">
        <f>IF(#REF!&gt;=1,IF(#REF!&gt;=1,#REF!),IF(#REF!&gt;=0,"",))</f>
        <v>#REF!</v>
      </c>
      <c r="G5151" s="241" t="e">
        <f>保全管理データ!N8910</f>
        <v>#REF!</v>
      </c>
      <c r="H5151" s="259" t="e">
        <f>IF(#REF!="無","",IF(#REF!="","",IF(#REF!="悪環境における作業",0.2,IF(#REF!="高所又は地下作業",0.1,IF(#REF!="錯綜場所作業",0.3,IF(#REF!="複雑な制約のある作業",0.4,IF(#REF!="単純な制約のある作業",0.2,0)))))))</f>
        <v>#REF!</v>
      </c>
      <c r="I5151" s="260" t="e">
        <f t="shared" si="319"/>
        <v>#REF!</v>
      </c>
      <c r="J5151" s="258" t="e">
        <f>IF(#REF!&gt;=1,IF(#REF!&gt;=1,#REF!),IF(#REF!&gt;=0,"",))</f>
        <v>#REF!</v>
      </c>
      <c r="K5151" s="241" t="e">
        <f>保全管理データ!N8937</f>
        <v>#REF!</v>
      </c>
      <c r="L5151" s="259" t="e">
        <f>IF(#REF!="","",IF(#REF!="悪環境における作業",0.2,IF(#REF!="高所又は地下作業",0.1,IF(#REF!="錯綜場所作業",0.3,IF(#REF!="複雑な制約のある作業",0.4,IF(#REF!="単純な制約のある作業",0.2,0))))))</f>
        <v>#REF!</v>
      </c>
      <c r="M5151" s="260" t="e">
        <f t="shared" si="320"/>
        <v>#REF!</v>
      </c>
    </row>
    <row r="5152" spans="2:13" s="254" customFormat="1" ht="27.75" customHeight="1" x14ac:dyDescent="0.2">
      <c r="B5152" s="536" t="s">
        <v>251</v>
      </c>
      <c r="C5152" s="537"/>
      <c r="D5152" s="265"/>
      <c r="E5152" s="224" t="s">
        <v>242</v>
      </c>
      <c r="F5152" s="258" t="e">
        <f>IF(#REF!&gt;=1,IF(#REF!&gt;=1,#REF!),IF(#REF!&gt;=0,"",))</f>
        <v>#REF!</v>
      </c>
      <c r="G5152" s="241" t="e">
        <f>保全管理データ!N8911</f>
        <v>#REF!</v>
      </c>
      <c r="H5152" s="259" t="e">
        <f>IF(#REF!="無","",IF(#REF!="","",IF(#REF!="悪環境における作業",0.2,IF(#REF!="高所又は地下作業",0.1,IF(#REF!="錯綜場所作業",0.3,IF(#REF!="複雑な制約のある作業",0.4,IF(#REF!="単純な制約のある作業",0.2,0)))))))</f>
        <v>#REF!</v>
      </c>
      <c r="I5152" s="260" t="e">
        <f t="shared" si="319"/>
        <v>#REF!</v>
      </c>
      <c r="J5152" s="258" t="e">
        <f>IF(#REF!&gt;=1,IF(#REF!&gt;=1,#REF!),IF(#REF!&gt;=0,"",))</f>
        <v>#REF!</v>
      </c>
      <c r="K5152" s="241" t="e">
        <f>保全管理データ!N8938</f>
        <v>#REF!</v>
      </c>
      <c r="L5152" s="259" t="e">
        <f>IF(#REF!="","",IF(#REF!="悪環境における作業",0.2,IF(#REF!="高所又は地下作業",0.1,IF(#REF!="錯綜場所作業",0.3,IF(#REF!="複雑な制約のある作業",0.4,IF(#REF!="単純な制約のある作業",0.2,0))))))</f>
        <v>#REF!</v>
      </c>
      <c r="M5152" s="260" t="e">
        <f t="shared" si="320"/>
        <v>#REF!</v>
      </c>
    </row>
    <row r="5153" spans="2:13" s="254" customFormat="1" ht="27.75" customHeight="1" x14ac:dyDescent="0.2">
      <c r="B5153" s="536" t="s">
        <v>252</v>
      </c>
      <c r="C5153" s="537"/>
      <c r="D5153" s="265"/>
      <c r="E5153" s="224" t="s">
        <v>244</v>
      </c>
      <c r="F5153" s="258" t="e">
        <f>IF(#REF!&gt;=1,IF(#REF!&gt;=1,#REF!),IF(#REF!&gt;=0,"",))</f>
        <v>#REF!</v>
      </c>
      <c r="G5153" s="241" t="e">
        <f>保全管理データ!N8912</f>
        <v>#REF!</v>
      </c>
      <c r="H5153" s="259" t="e">
        <f>IF(#REF!="無","",IF(#REF!="","",IF(#REF!="悪環境における作業",0.2,IF(#REF!="高所又は地下作業",0.1,IF(#REF!="錯綜場所作業",0.3,IF(#REF!="複雑な制約のある作業",0.4,IF(#REF!="単純な制約のある作業",0.2,0)))))))</f>
        <v>#REF!</v>
      </c>
      <c r="I5153" s="260" t="e">
        <f t="shared" si="319"/>
        <v>#REF!</v>
      </c>
      <c r="J5153" s="258" t="e">
        <f>IF(#REF!&gt;=1,IF(#REF!&gt;=1,#REF!),IF(#REF!&gt;=0,"",))</f>
        <v>#REF!</v>
      </c>
      <c r="K5153" s="241" t="e">
        <f>保全管理データ!N8939</f>
        <v>#REF!</v>
      </c>
      <c r="L5153" s="259" t="e">
        <f>IF(#REF!="","",IF(#REF!="悪環境における作業",0.2,IF(#REF!="高所又は地下作業",0.1,IF(#REF!="錯綜場所作業",0.3,IF(#REF!="複雑な制約のある作業",0.4,IF(#REF!="単純な制約のある作業",0.2,0))))))</f>
        <v>#REF!</v>
      </c>
      <c r="M5153" s="260" t="e">
        <f t="shared" si="320"/>
        <v>#REF!</v>
      </c>
    </row>
    <row r="5154" spans="2:13" s="254" customFormat="1" ht="27.75" customHeight="1" x14ac:dyDescent="0.2">
      <c r="B5154" s="536" t="s">
        <v>253</v>
      </c>
      <c r="C5154" s="537"/>
      <c r="D5154" s="265"/>
      <c r="E5154" s="224" t="s">
        <v>242</v>
      </c>
      <c r="F5154" s="258" t="e">
        <f>IF(#REF!&gt;=1,IF(#REF!&gt;=1,#REF!),IF(#REF!&gt;=0,"",))</f>
        <v>#REF!</v>
      </c>
      <c r="G5154" s="241" t="e">
        <f>保全管理データ!N8913</f>
        <v>#REF!</v>
      </c>
      <c r="H5154" s="259" t="e">
        <f>IF(#REF!="無","",IF(#REF!="","",IF(#REF!="悪環境における作業",0.2,IF(#REF!="高所又は地下作業",0.1,IF(#REF!="錯綜場所作業",0.3,IF(#REF!="複雑な制約のある作業",0.4,IF(#REF!="単純な制約のある作業",0.2,0)))))))</f>
        <v>#REF!</v>
      </c>
      <c r="I5154" s="260" t="e">
        <f t="shared" si="319"/>
        <v>#REF!</v>
      </c>
      <c r="J5154" s="258" t="e">
        <f>IF(#REF!&gt;=1,IF(#REF!&gt;=1,#REF!),IF(#REF!&gt;=0,"",))</f>
        <v>#REF!</v>
      </c>
      <c r="K5154" s="241" t="e">
        <f>保全管理データ!N8940</f>
        <v>#REF!</v>
      </c>
      <c r="L5154" s="259" t="e">
        <f>IF(#REF!="","",IF(#REF!="悪環境における作業",0.2,IF(#REF!="高所又は地下作業",0.1,IF(#REF!="錯綜場所作業",0.3,IF(#REF!="複雑な制約のある作業",0.4,IF(#REF!="単純な制約のある作業",0.2,0))))))</f>
        <v>#REF!</v>
      </c>
      <c r="M5154" s="260" t="e">
        <f t="shared" si="320"/>
        <v>#REF!</v>
      </c>
    </row>
    <row r="5155" spans="2:13" s="254" customFormat="1" ht="27.75" customHeight="1" x14ac:dyDescent="0.2">
      <c r="B5155" s="536" t="s">
        <v>254</v>
      </c>
      <c r="C5155" s="537"/>
      <c r="D5155" s="265"/>
      <c r="E5155" s="224" t="s">
        <v>242</v>
      </c>
      <c r="F5155" s="258" t="e">
        <f>IF(#REF!&gt;=1,IF(#REF!&gt;=1,#REF!),IF(#REF!&gt;=0,"",))</f>
        <v>#REF!</v>
      </c>
      <c r="G5155" s="241" t="e">
        <f>保全管理データ!N8914</f>
        <v>#REF!</v>
      </c>
      <c r="H5155" s="259" t="e">
        <f>IF(#REF!="無","",IF(#REF!="","",IF(#REF!="悪環境における作業",0.2,IF(#REF!="高所又は地下作業",0.1,IF(#REF!="錯綜場所作業",0.3,IF(#REF!="複雑な制約のある作業",0.4,IF(#REF!="単純な制約のある作業",0.2,0)))))))</f>
        <v>#REF!</v>
      </c>
      <c r="I5155" s="260" t="e">
        <f t="shared" si="319"/>
        <v>#REF!</v>
      </c>
      <c r="J5155" s="258" t="e">
        <f>IF(#REF!&gt;=1,IF(#REF!&gt;=1,#REF!),IF(#REF!&gt;=0,"",))</f>
        <v>#REF!</v>
      </c>
      <c r="K5155" s="241" t="e">
        <f>保全管理データ!N8941</f>
        <v>#REF!</v>
      </c>
      <c r="L5155" s="259" t="e">
        <f>IF(#REF!="","",IF(#REF!="悪環境における作業",0.2,IF(#REF!="高所又は地下作業",0.1,IF(#REF!="錯綜場所作業",0.3,IF(#REF!="複雑な制約のある作業",0.4,IF(#REF!="単純な制約のある作業",0.2,0))))))</f>
        <v>#REF!</v>
      </c>
      <c r="M5155" s="260" t="e">
        <f t="shared" si="320"/>
        <v>#REF!</v>
      </c>
    </row>
    <row r="5156" spans="2:13" s="254" customFormat="1" ht="27.75" customHeight="1" x14ac:dyDescent="0.2">
      <c r="B5156" s="536" t="s">
        <v>255</v>
      </c>
      <c r="C5156" s="537"/>
      <c r="D5156" s="265"/>
      <c r="E5156" s="224" t="s">
        <v>245</v>
      </c>
      <c r="F5156" s="258" t="e">
        <f>IF(#REF!&gt;=1,IF(#REF!&gt;=1,#REF!),IF(#REF!&gt;=0,"",))</f>
        <v>#REF!</v>
      </c>
      <c r="G5156" s="241" t="e">
        <f>保全管理データ!N8915</f>
        <v>#REF!</v>
      </c>
      <c r="H5156" s="259" t="e">
        <f>IF(#REF!="無","",IF(#REF!="","",IF(#REF!="悪環境における作業",0.2,IF(#REF!="高所又は地下作業",0.1,IF(#REF!="錯綜場所作業",0.3,IF(#REF!="複雑な制約のある作業",0.4,IF(#REF!="単純な制約のある作業",0.2,0)))))))</f>
        <v>#REF!</v>
      </c>
      <c r="I5156" s="260" t="e">
        <f t="shared" si="319"/>
        <v>#REF!</v>
      </c>
      <c r="J5156" s="258" t="e">
        <f>IF(#REF!&gt;=1,IF(#REF!&gt;=1,#REF!),IF(#REF!&gt;=0,"",))</f>
        <v>#REF!</v>
      </c>
      <c r="K5156" s="241" t="e">
        <f>保全管理データ!N8942</f>
        <v>#REF!</v>
      </c>
      <c r="L5156" s="259" t="e">
        <f>IF(#REF!="","",IF(#REF!="悪環境における作業",0.2,IF(#REF!="高所又は地下作業",0.1,IF(#REF!="錯綜場所作業",0.3,IF(#REF!="複雑な制約のある作業",0.4,IF(#REF!="単純な制約のある作業",0.2,0))))))</f>
        <v>#REF!</v>
      </c>
      <c r="M5156" s="260" t="e">
        <f t="shared" si="320"/>
        <v>#REF!</v>
      </c>
    </row>
    <row r="5157" spans="2:13" s="254" customFormat="1" ht="27.75" customHeight="1" x14ac:dyDescent="0.2">
      <c r="B5157" s="536" t="s">
        <v>256</v>
      </c>
      <c r="C5157" s="537"/>
      <c r="D5157" s="265"/>
      <c r="E5157" s="224" t="s">
        <v>242</v>
      </c>
      <c r="F5157" s="258" t="e">
        <f>IF(#REF!&gt;=1,IF(#REF!&gt;=1,#REF!),IF(#REF!&gt;=0,"",))</f>
        <v>#REF!</v>
      </c>
      <c r="G5157" s="241" t="e">
        <f>保全管理データ!N8916</f>
        <v>#REF!</v>
      </c>
      <c r="H5157" s="259" t="e">
        <f>IF(#REF!="無","",IF(#REF!="","",IF(#REF!="悪環境における作業",0.2,IF(#REF!="高所又は地下作業",0.1,IF(#REF!="錯綜場所作業",0.3,IF(#REF!="複雑な制約のある作業",0.4,IF(#REF!="単純な制約のある作業",0.2,0)))))))</f>
        <v>#REF!</v>
      </c>
      <c r="I5157" s="260" t="e">
        <f t="shared" si="319"/>
        <v>#REF!</v>
      </c>
      <c r="J5157" s="258" t="e">
        <f>IF(#REF!&gt;=1,IF(#REF!&gt;=1,#REF!),IF(#REF!&gt;=0,"",))</f>
        <v>#REF!</v>
      </c>
      <c r="K5157" s="241" t="e">
        <f>保全管理データ!N8943</f>
        <v>#REF!</v>
      </c>
      <c r="L5157" s="259" t="e">
        <f>IF(#REF!="","",IF(#REF!="悪環境における作業",0.2,IF(#REF!="高所又は地下作業",0.1,IF(#REF!="錯綜場所作業",0.3,IF(#REF!="複雑な制約のある作業",0.4,IF(#REF!="単純な制約のある作業",0.2,0))))))</f>
        <v>#REF!</v>
      </c>
      <c r="M5157" s="260" t="e">
        <f t="shared" si="320"/>
        <v>#REF!</v>
      </c>
    </row>
    <row r="5158" spans="2:13" s="254" customFormat="1" ht="27.75" customHeight="1" x14ac:dyDescent="0.2">
      <c r="B5158" s="536" t="s">
        <v>257</v>
      </c>
      <c r="C5158" s="537"/>
      <c r="D5158" s="265"/>
      <c r="E5158" s="224" t="s">
        <v>245</v>
      </c>
      <c r="F5158" s="258" t="e">
        <f>IF(#REF!&gt;=1,IF(#REF!&gt;=1,#REF!),IF(#REF!&gt;=0,"",))</f>
        <v>#REF!</v>
      </c>
      <c r="G5158" s="241" t="e">
        <f>保全管理データ!N8917</f>
        <v>#REF!</v>
      </c>
      <c r="H5158" s="259" t="e">
        <f>IF(#REF!="無","",IF(#REF!="","",IF(#REF!="悪環境における作業",0.2,IF(#REF!="高所又は地下作業",0.1,IF(#REF!="錯綜場所作業",0.3,IF(#REF!="複雑な制約のある作業",0.4,IF(#REF!="単純な制約のある作業",0.2,0)))))))</f>
        <v>#REF!</v>
      </c>
      <c r="I5158" s="260" t="e">
        <f t="shared" si="319"/>
        <v>#REF!</v>
      </c>
      <c r="J5158" s="258" t="e">
        <f>IF(#REF!&gt;=1,IF(#REF!&gt;=1,#REF!),IF(#REF!&gt;=0,"",))</f>
        <v>#REF!</v>
      </c>
      <c r="K5158" s="241" t="e">
        <f>保全管理データ!N8944</f>
        <v>#REF!</v>
      </c>
      <c r="L5158" s="259" t="e">
        <f>IF(#REF!="","",IF(#REF!="悪環境における作業",0.2,IF(#REF!="高所又は地下作業",0.1,IF(#REF!="錯綜場所作業",0.3,IF(#REF!="複雑な制約のある作業",0.4,IF(#REF!="単純な制約のある作業",0.2,0))))))</f>
        <v>#REF!</v>
      </c>
      <c r="M5158" s="260" t="e">
        <f t="shared" si="320"/>
        <v>#REF!</v>
      </c>
    </row>
    <row r="5159" spans="2:13" s="254" customFormat="1" ht="27.75" customHeight="1" x14ac:dyDescent="0.2">
      <c r="B5159" s="536" t="s">
        <v>258</v>
      </c>
      <c r="C5159" s="537"/>
      <c r="D5159" s="265"/>
      <c r="E5159" s="224" t="s">
        <v>245</v>
      </c>
      <c r="F5159" s="258" t="e">
        <f>IF(#REF!&gt;=1,IF(#REF!&gt;=1,#REF!),IF(#REF!&gt;=0,"",))</f>
        <v>#REF!</v>
      </c>
      <c r="G5159" s="241" t="e">
        <f>保全管理データ!N8918</f>
        <v>#REF!</v>
      </c>
      <c r="H5159" s="259" t="e">
        <f>IF(#REF!="無","",IF(#REF!="","",IF(#REF!="悪環境における作業",0.2,IF(#REF!="高所又は地下作業",0.1,IF(#REF!="錯綜場所作業",0.3,IF(#REF!="複雑な制約のある作業",0.4,IF(#REF!="単純な制約のある作業",0.2,0)))))))</f>
        <v>#REF!</v>
      </c>
      <c r="I5159" s="260" t="e">
        <f t="shared" si="319"/>
        <v>#REF!</v>
      </c>
      <c r="J5159" s="258" t="e">
        <f>IF(#REF!&gt;=1,IF(#REF!&gt;=1,#REF!),IF(#REF!&gt;=0,"",))</f>
        <v>#REF!</v>
      </c>
      <c r="K5159" s="241" t="e">
        <f>保全管理データ!N8945</f>
        <v>#REF!</v>
      </c>
      <c r="L5159" s="259" t="e">
        <f>IF(#REF!="","",IF(#REF!="悪環境における作業",0.2,IF(#REF!="高所又は地下作業",0.1,IF(#REF!="錯綜場所作業",0.3,IF(#REF!="複雑な制約のある作業",0.4,IF(#REF!="単純な制約のある作業",0.2,0))))))</f>
        <v>#REF!</v>
      </c>
      <c r="M5159" s="260" t="e">
        <f t="shared" si="320"/>
        <v>#REF!</v>
      </c>
    </row>
    <row r="5160" spans="2:13" s="254" customFormat="1" ht="27.75" customHeight="1" x14ac:dyDescent="0.2">
      <c r="B5160" s="536" t="s">
        <v>259</v>
      </c>
      <c r="C5160" s="537"/>
      <c r="D5160" s="265"/>
      <c r="E5160" s="224" t="s">
        <v>245</v>
      </c>
      <c r="F5160" s="258" t="e">
        <f>IF(#REF!&gt;=1,IF(#REF!&gt;=1,#REF!),IF(#REF!&gt;=0,"",))</f>
        <v>#REF!</v>
      </c>
      <c r="G5160" s="241" t="e">
        <f>保全管理データ!N8919</f>
        <v>#REF!</v>
      </c>
      <c r="H5160" s="259" t="e">
        <f>IF(#REF!="無","",IF(#REF!="","",IF(#REF!="悪環境における作業",0.2,IF(#REF!="高所又は地下作業",0.1,IF(#REF!="錯綜場所作業",0.3,IF(#REF!="複雑な制約のある作業",0.4,IF(#REF!="単純な制約のある作業",0.2,0)))))))</f>
        <v>#REF!</v>
      </c>
      <c r="I5160" s="260" t="e">
        <f t="shared" si="319"/>
        <v>#REF!</v>
      </c>
      <c r="J5160" s="258" t="e">
        <f>IF(#REF!&gt;=1,IF(#REF!&gt;=1,#REF!),IF(#REF!&gt;=0,"",))</f>
        <v>#REF!</v>
      </c>
      <c r="K5160" s="241" t="e">
        <f>保全管理データ!N8946</f>
        <v>#REF!</v>
      </c>
      <c r="L5160" s="259" t="e">
        <f>IF(#REF!="","",IF(#REF!="悪環境における作業",0.2,IF(#REF!="高所又は地下作業",0.1,IF(#REF!="錯綜場所作業",0.3,IF(#REF!="複雑な制約のある作業",0.4,IF(#REF!="単純な制約のある作業",0.2,0))))))</f>
        <v>#REF!</v>
      </c>
      <c r="M5160" s="260" t="e">
        <f t="shared" si="320"/>
        <v>#REF!</v>
      </c>
    </row>
    <row r="5161" spans="2:13" s="254" customFormat="1" ht="27.75" customHeight="1" x14ac:dyDescent="0.2">
      <c r="B5161" s="536" t="s">
        <v>260</v>
      </c>
      <c r="C5161" s="537"/>
      <c r="D5161" s="265"/>
      <c r="E5161" s="224" t="s">
        <v>248</v>
      </c>
      <c r="F5161" s="258" t="e">
        <f>IF(#REF!&gt;=1,IF(#REF!&gt;=1,#REF!),IF(#REF!&gt;=0,"",))</f>
        <v>#REF!</v>
      </c>
      <c r="G5161" s="241" t="e">
        <f>保全管理データ!N8920</f>
        <v>#REF!</v>
      </c>
      <c r="H5161" s="259" t="e">
        <f>IF(#REF!="無","",IF(#REF!="","",IF(#REF!="悪環境における作業",0.2,IF(#REF!="高所又は地下作業",0.1,IF(#REF!="錯綜場所作業",0.3,IF(#REF!="複雑な制約のある作業",0.4,IF(#REF!="単純な制約のある作業",0.2,0)))))))</f>
        <v>#REF!</v>
      </c>
      <c r="I5161" s="260" t="e">
        <f t="shared" si="319"/>
        <v>#REF!</v>
      </c>
      <c r="J5161" s="258" t="e">
        <f>IF(#REF!&gt;=1,IF(#REF!&gt;=1,#REF!),IF(#REF!&gt;=0,"",))</f>
        <v>#REF!</v>
      </c>
      <c r="K5161" s="241" t="e">
        <f>保全管理データ!N8947</f>
        <v>#REF!</v>
      </c>
      <c r="L5161" s="259" t="e">
        <f>IF(#REF!="","",IF(#REF!="悪環境における作業",0.2,IF(#REF!="高所又は地下作業",0.1,IF(#REF!="錯綜場所作業",0.3,IF(#REF!="複雑な制約のある作業",0.4,IF(#REF!="単純な制約のある作業",0.2,0))))))</f>
        <v>#REF!</v>
      </c>
      <c r="M5161" s="260" t="e">
        <f t="shared" si="320"/>
        <v>#REF!</v>
      </c>
    </row>
    <row r="5162" spans="2:13" s="254" customFormat="1" ht="27.75" customHeight="1" x14ac:dyDescent="0.2">
      <c r="B5162" s="536" t="s">
        <v>261</v>
      </c>
      <c r="C5162" s="537"/>
      <c r="D5162" s="265"/>
      <c r="E5162" s="224" t="s">
        <v>247</v>
      </c>
      <c r="F5162" s="258" t="e">
        <f>IF(#REF!&gt;=1,IF(#REF!&gt;=1,#REF!),IF(#REF!&gt;=0,"",))</f>
        <v>#REF!</v>
      </c>
      <c r="G5162" s="241" t="e">
        <f>保全管理データ!N8921</f>
        <v>#REF!</v>
      </c>
      <c r="H5162" s="259" t="e">
        <f>IF(#REF!="無","",IF(#REF!="","",IF(#REF!="悪環境における作業",0.2,IF(#REF!="高所又は地下作業",0.1,IF(#REF!="錯綜場所作業",0.3,IF(#REF!="複雑な制約のある作業",0.4,IF(#REF!="単純な制約のある作業",0.2,0)))))))</f>
        <v>#REF!</v>
      </c>
      <c r="I5162" s="260" t="e">
        <f t="shared" si="319"/>
        <v>#REF!</v>
      </c>
      <c r="J5162" s="258" t="e">
        <f>IF(#REF!&gt;=1,IF(#REF!&gt;=1,#REF!),IF(#REF!&gt;=0,"",))</f>
        <v>#REF!</v>
      </c>
      <c r="K5162" s="241" t="e">
        <f>保全管理データ!N8948</f>
        <v>#REF!</v>
      </c>
      <c r="L5162" s="259" t="e">
        <f>IF(#REF!="","",IF(#REF!="悪環境における作業",0.2,IF(#REF!="高所又は地下作業",0.1,IF(#REF!="錯綜場所作業",0.3,IF(#REF!="複雑な制約のある作業",0.4,IF(#REF!="単純な制約のある作業",0.2,0))))))</f>
        <v>#REF!</v>
      </c>
      <c r="M5162" s="260" t="e">
        <f t="shared" si="320"/>
        <v>#REF!</v>
      </c>
    </row>
    <row r="5163" spans="2:13" s="254" customFormat="1" ht="27.75" customHeight="1" x14ac:dyDescent="0.2">
      <c r="B5163" s="536" t="s">
        <v>262</v>
      </c>
      <c r="C5163" s="537"/>
      <c r="D5163" s="265"/>
      <c r="E5163" s="224" t="s">
        <v>245</v>
      </c>
      <c r="F5163" s="258" t="e">
        <f>IF(#REF!&gt;=1,IF(#REF!&gt;=1,#REF!),IF(#REF!&gt;=0,"",))</f>
        <v>#REF!</v>
      </c>
      <c r="G5163" s="241" t="e">
        <f>保全管理データ!N8922</f>
        <v>#REF!</v>
      </c>
      <c r="H5163" s="259" t="e">
        <f>IF(#REF!="無","",IF(#REF!="","",IF(#REF!="悪環境における作業",0.2,IF(#REF!="高所又は地下作業",0.1,IF(#REF!="錯綜場所作業",0.3,IF(#REF!="複雑な制約のある作業",0.4,IF(#REF!="単純な制約のある作業",0.2,0)))))))</f>
        <v>#REF!</v>
      </c>
      <c r="I5163" s="260" t="e">
        <f t="shared" si="319"/>
        <v>#REF!</v>
      </c>
      <c r="J5163" s="258" t="e">
        <f>IF(#REF!&gt;=1,IF(#REF!&gt;=1,#REF!),IF(#REF!&gt;=0,"",))</f>
        <v>#REF!</v>
      </c>
      <c r="K5163" s="241" t="e">
        <f>保全管理データ!N8949</f>
        <v>#REF!</v>
      </c>
      <c r="L5163" s="259" t="e">
        <f>IF(#REF!="","",IF(#REF!="悪環境における作業",0.2,IF(#REF!="高所又は地下作業",0.1,IF(#REF!="錯綜場所作業",0.3,IF(#REF!="複雑な制約のある作業",0.4,IF(#REF!="単純な制約のある作業",0.2,0))))))</f>
        <v>#REF!</v>
      </c>
      <c r="M5163" s="260" t="e">
        <f t="shared" si="320"/>
        <v>#REF!</v>
      </c>
    </row>
    <row r="5164" spans="2:13" s="254" customFormat="1" ht="27.75" customHeight="1" x14ac:dyDescent="0.2">
      <c r="B5164" s="536" t="s">
        <v>263</v>
      </c>
      <c r="C5164" s="537"/>
      <c r="D5164" s="265"/>
      <c r="E5164" s="224" t="s">
        <v>245</v>
      </c>
      <c r="F5164" s="258" t="e">
        <f>IF(#REF!&gt;=1,IF(#REF!&gt;=1,#REF!),IF(#REF!&gt;=0,"",))</f>
        <v>#REF!</v>
      </c>
      <c r="G5164" s="241" t="e">
        <f>保全管理データ!N8923</f>
        <v>#REF!</v>
      </c>
      <c r="H5164" s="259" t="e">
        <f>IF(#REF!="無","",IF(#REF!="","",IF(#REF!="悪環境における作業",0.2,IF(#REF!="高所又は地下作業",0.1,IF(#REF!="錯綜場所作業",0.3,IF(#REF!="複雑な制約のある作業",0.4,IF(#REF!="単純な制約のある作業",0.2,0)))))))</f>
        <v>#REF!</v>
      </c>
      <c r="I5164" s="260" t="e">
        <f t="shared" si="319"/>
        <v>#REF!</v>
      </c>
      <c r="J5164" s="258" t="e">
        <f>IF(#REF!&gt;=1,IF(#REF!&gt;=1,#REF!),IF(#REF!&gt;=0,"",))</f>
        <v>#REF!</v>
      </c>
      <c r="K5164" s="241" t="e">
        <f>保全管理データ!N8950</f>
        <v>#REF!</v>
      </c>
      <c r="L5164" s="259" t="e">
        <f>IF(#REF!="","",IF(#REF!="悪環境における作業",0.2,IF(#REF!="高所又は地下作業",0.1,IF(#REF!="錯綜場所作業",0.3,IF(#REF!="複雑な制約のある作業",0.4,IF(#REF!="単純な制約のある作業",0.2,0))))))</f>
        <v>#REF!</v>
      </c>
      <c r="M5164" s="260" t="e">
        <f t="shared" si="320"/>
        <v>#REF!</v>
      </c>
    </row>
    <row r="5165" spans="2:13" s="254" customFormat="1" ht="27.75" customHeight="1" x14ac:dyDescent="0.2">
      <c r="B5165" s="536" t="s">
        <v>264</v>
      </c>
      <c r="C5165" s="537"/>
      <c r="D5165" s="265"/>
      <c r="E5165" s="224" t="s">
        <v>245</v>
      </c>
      <c r="F5165" s="258" t="e">
        <f>IF(#REF!&gt;=1,IF(#REF!&gt;=1,#REF!),IF(#REF!&gt;=0,"",))</f>
        <v>#REF!</v>
      </c>
      <c r="G5165" s="241" t="e">
        <f>保全管理データ!N8924</f>
        <v>#REF!</v>
      </c>
      <c r="H5165" s="259" t="e">
        <f>IF(#REF!="無","",IF(#REF!="","",IF(#REF!="悪環境における作業",0.2,IF(#REF!="高所又は地下作業",0.1,IF(#REF!="錯綜場所作業",0.3,IF(#REF!="複雑な制約のある作業",0.4,IF(#REF!="単純な制約のある作業",0.2,0)))))))</f>
        <v>#REF!</v>
      </c>
      <c r="I5165" s="260" t="e">
        <f t="shared" si="319"/>
        <v>#REF!</v>
      </c>
      <c r="J5165" s="258" t="e">
        <f>IF(#REF!&gt;=1,IF(#REF!&gt;=1,#REF!),IF(#REF!&gt;=0,"",))</f>
        <v>#REF!</v>
      </c>
      <c r="K5165" s="241" t="e">
        <f>保全管理データ!N8951</f>
        <v>#REF!</v>
      </c>
      <c r="L5165" s="259" t="e">
        <f>IF(#REF!="","",IF(#REF!="悪環境における作業",0.2,IF(#REF!="高所又は地下作業",0.1,IF(#REF!="錯綜場所作業",0.3,IF(#REF!="複雑な制約のある作業",0.4,IF(#REF!="単純な制約のある作業",0.2,0))))))</f>
        <v>#REF!</v>
      </c>
      <c r="M5165" s="260" t="e">
        <f t="shared" si="320"/>
        <v>#REF!</v>
      </c>
    </row>
    <row r="5166" spans="2:13" s="254" customFormat="1" ht="27.75" customHeight="1" x14ac:dyDescent="0.2">
      <c r="B5166" s="536" t="s">
        <v>265</v>
      </c>
      <c r="C5166" s="537"/>
      <c r="D5166" s="265"/>
      <c r="E5166" s="224" t="s">
        <v>245</v>
      </c>
      <c r="F5166" s="258" t="e">
        <f>IF(#REF!&gt;=1,IF(#REF!&gt;=1,#REF!),IF(#REF!&gt;=0,"",))</f>
        <v>#REF!</v>
      </c>
      <c r="G5166" s="241" t="e">
        <f>保全管理データ!N8925</f>
        <v>#REF!</v>
      </c>
      <c r="H5166" s="259" t="e">
        <f>IF(#REF!="無","",IF(#REF!="","",IF(#REF!="悪環境における作業",0.2,IF(#REF!="高所又は地下作業",0.1,IF(#REF!="錯綜場所作業",0.3,IF(#REF!="複雑な制約のある作業",0.4,IF(#REF!="単純な制約のある作業",0.2,0)))))))</f>
        <v>#REF!</v>
      </c>
      <c r="I5166" s="260" t="e">
        <f t="shared" si="319"/>
        <v>#REF!</v>
      </c>
      <c r="J5166" s="258" t="e">
        <f>IF(#REF!&gt;=1,IF(#REF!&gt;=1,#REF!),IF(#REF!&gt;=0,"",))</f>
        <v>#REF!</v>
      </c>
      <c r="K5166" s="241" t="e">
        <f>保全管理データ!N8952</f>
        <v>#REF!</v>
      </c>
      <c r="L5166" s="259" t="e">
        <f>IF(#REF!="","",IF(#REF!="悪環境における作業",0.2,IF(#REF!="高所又は地下作業",0.1,IF(#REF!="錯綜場所作業",0.3,IF(#REF!="複雑な制約のある作業",0.4,IF(#REF!="単純な制約のある作業",0.2,0))))))</f>
        <v>#REF!</v>
      </c>
      <c r="M5166" s="260" t="e">
        <f t="shared" si="320"/>
        <v>#REF!</v>
      </c>
    </row>
    <row r="5167" spans="2:13" s="254" customFormat="1" ht="27.75" customHeight="1" x14ac:dyDescent="0.2">
      <c r="B5167" s="536" t="s">
        <v>266</v>
      </c>
      <c r="C5167" s="537"/>
      <c r="D5167" s="265"/>
      <c r="E5167" s="224" t="s">
        <v>245</v>
      </c>
      <c r="F5167" s="258" t="e">
        <f>IF(#REF!&gt;=1,IF(#REF!&gt;=1,#REF!),IF(#REF!&gt;=0,"",))</f>
        <v>#REF!</v>
      </c>
      <c r="G5167" s="241" t="e">
        <f>保全管理データ!N8926</f>
        <v>#REF!</v>
      </c>
      <c r="H5167" s="259" t="e">
        <f>IF(#REF!="無","",IF(#REF!="","",IF(#REF!="悪環境における作業",0.2,IF(#REF!="高所又は地下作業",0.1,IF(#REF!="錯綜場所作業",0.3,IF(#REF!="複雑な制約のある作業",0.4,IF(#REF!="単純な制約のある作業",0.2,0)))))))</f>
        <v>#REF!</v>
      </c>
      <c r="I5167" s="260" t="e">
        <f t="shared" si="319"/>
        <v>#REF!</v>
      </c>
      <c r="J5167" s="258" t="e">
        <f>IF(#REF!&gt;=1,IF(#REF!&gt;=1,#REF!),IF(#REF!&gt;=0,"",))</f>
        <v>#REF!</v>
      </c>
      <c r="K5167" s="241" t="e">
        <f>保全管理データ!N8953</f>
        <v>#REF!</v>
      </c>
      <c r="L5167" s="259" t="e">
        <f>IF(#REF!="","",IF(#REF!="悪環境における作業",0.2,IF(#REF!="高所又は地下作業",0.1,IF(#REF!="錯綜場所作業",0.3,IF(#REF!="複雑な制約のある作業",0.4,IF(#REF!="単純な制約のある作業",0.2,0))))))</f>
        <v>#REF!</v>
      </c>
      <c r="M5167" s="260" t="e">
        <f t="shared" si="320"/>
        <v>#REF!</v>
      </c>
    </row>
    <row r="5168" spans="2:13" s="254" customFormat="1" ht="27.75" customHeight="1" x14ac:dyDescent="0.2">
      <c r="B5168" s="536" t="s">
        <v>81</v>
      </c>
      <c r="C5168" s="537"/>
      <c r="D5168" s="265"/>
      <c r="E5168" s="224" t="s">
        <v>245</v>
      </c>
      <c r="F5168" s="258" t="e">
        <f>IF(#REF!&gt;=1,IF(#REF!&gt;=1,#REF!),IF(#REF!&gt;=0,"",))</f>
        <v>#REF!</v>
      </c>
      <c r="G5168" s="241" t="e">
        <f>保全管理データ!N8927</f>
        <v>#REF!</v>
      </c>
      <c r="H5168" s="259" t="e">
        <f>IF(#REF!="無","",IF(#REF!="","",IF(#REF!="悪環境における作業",0.2,IF(#REF!="高所又は地下作業",0.1,IF(#REF!="錯綜場所作業",0.3,IF(#REF!="複雑な制約のある作業",0.4,IF(#REF!="単純な制約のある作業",0.2,0)))))))</f>
        <v>#REF!</v>
      </c>
      <c r="I5168" s="260" t="e">
        <f t="shared" si="319"/>
        <v>#REF!</v>
      </c>
      <c r="J5168" s="258" t="e">
        <f>IF(#REF!&gt;=1,IF(#REF!&gt;=1,#REF!),IF(#REF!&gt;=0,"",))</f>
        <v>#REF!</v>
      </c>
      <c r="K5168" s="241" t="e">
        <f>保全管理データ!N8954</f>
        <v>#REF!</v>
      </c>
      <c r="L5168" s="259" t="e">
        <f>IF(#REF!="","",IF(#REF!="悪環境における作業",0.2,IF(#REF!="高所又は地下作業",0.1,IF(#REF!="錯綜場所作業",0.3,IF(#REF!="複雑な制約のある作業",0.4,IF(#REF!="単純な制約のある作業",0.2,0))))))</f>
        <v>#REF!</v>
      </c>
      <c r="M5168" s="260" t="e">
        <f t="shared" si="320"/>
        <v>#REF!</v>
      </c>
    </row>
    <row r="5169" spans="2:13" s="254" customFormat="1" ht="27.75" customHeight="1" x14ac:dyDescent="0.2">
      <c r="B5169" s="536" t="s">
        <v>267</v>
      </c>
      <c r="C5169" s="537"/>
      <c r="D5169" s="265"/>
      <c r="E5169" s="224" t="s">
        <v>247</v>
      </c>
      <c r="F5169" s="258" t="e">
        <f>IF(#REF!&gt;=1,IF(#REF!&gt;=1,#REF!),IF(#REF!&gt;=0,"",))</f>
        <v>#REF!</v>
      </c>
      <c r="G5169" s="241" t="e">
        <f>保全管理データ!N8928</f>
        <v>#REF!</v>
      </c>
      <c r="H5169" s="259" t="e">
        <f>IF(#REF!="無","",IF(#REF!="","",IF(#REF!="悪環境における作業",0.2,IF(#REF!="高所又は地下作業",0.1,IF(#REF!="錯綜場所作業",0.3,IF(#REF!="複雑な制約のある作業",0.4,IF(#REF!="単純な制約のある作業",0.2,0)))))))</f>
        <v>#REF!</v>
      </c>
      <c r="I5169" s="260" t="e">
        <f t="shared" si="319"/>
        <v>#REF!</v>
      </c>
      <c r="J5169" s="258" t="e">
        <f>IF(#REF!&gt;=1,IF(#REF!&gt;=1,#REF!),IF(#REF!&gt;=0,"",))</f>
        <v>#REF!</v>
      </c>
      <c r="K5169" s="241" t="e">
        <f>保全管理データ!N8955</f>
        <v>#REF!</v>
      </c>
      <c r="L5169" s="259" t="e">
        <f>IF(#REF!="","",IF(#REF!="悪環境における作業",0.2,IF(#REF!="高所又は地下作業",0.1,IF(#REF!="錯綜場所作業",0.3,IF(#REF!="複雑な制約のある作業",0.4,IF(#REF!="単純な制約のある作業",0.2,0))))))</f>
        <v>#REF!</v>
      </c>
      <c r="M5169" s="260" t="e">
        <f t="shared" si="320"/>
        <v>#REF!</v>
      </c>
    </row>
    <row r="5170" spans="2:13" s="254" customFormat="1" ht="27.75" customHeight="1" x14ac:dyDescent="0.2">
      <c r="B5170" s="536" t="s">
        <v>268</v>
      </c>
      <c r="C5170" s="537"/>
      <c r="D5170" s="265"/>
      <c r="E5170" s="224" t="s">
        <v>246</v>
      </c>
      <c r="F5170" s="258" t="e">
        <f>IF(#REF!&gt;=1,IF(#REF!&gt;=1,#REF!),IF(#REF!&gt;=0,"",))</f>
        <v>#REF!</v>
      </c>
      <c r="G5170" s="241" t="e">
        <f>保全管理データ!N8929</f>
        <v>#REF!</v>
      </c>
      <c r="H5170" s="259" t="e">
        <f>IF(#REF!="無","",IF(#REF!="","",IF(#REF!="悪環境における作業",0.2,IF(#REF!="高所又は地下作業",0.1,IF(#REF!="錯綜場所作業",0.3,IF(#REF!="複雑な制約のある作業",0.4,IF(#REF!="単純な制約のある作業",0.2,0)))))))</f>
        <v>#REF!</v>
      </c>
      <c r="I5170" s="260" t="e">
        <f t="shared" si="319"/>
        <v>#REF!</v>
      </c>
      <c r="J5170" s="258" t="e">
        <f>IF(#REF!&gt;=1,IF(#REF!&gt;=1,#REF!),IF(#REF!&gt;=0,"",))</f>
        <v>#REF!</v>
      </c>
      <c r="K5170" s="241" t="e">
        <f>保全管理データ!N8956</f>
        <v>#REF!</v>
      </c>
      <c r="L5170" s="259" t="e">
        <f>IF(#REF!="","",IF(#REF!="悪環境における作業",0.2,IF(#REF!="高所又は地下作業",0.1,IF(#REF!="錯綜場所作業",0.3,IF(#REF!="複雑な制約のある作業",0.4,IF(#REF!="単純な制約のある作業",0.2,0))))))</f>
        <v>#REF!</v>
      </c>
      <c r="M5170" s="260" t="e">
        <f t="shared" si="320"/>
        <v>#REF!</v>
      </c>
    </row>
    <row r="5171" spans="2:13" s="254" customFormat="1" ht="27.75" customHeight="1" thickBot="1" x14ac:dyDescent="0.25">
      <c r="B5171" s="538" t="s">
        <v>269</v>
      </c>
      <c r="C5171" s="539"/>
      <c r="D5171" s="266"/>
      <c r="E5171" s="252" t="s">
        <v>245</v>
      </c>
      <c r="F5171" s="261" t="e">
        <f>IF(#REF!&gt;=1,IF(#REF!&gt;=1,#REF!),IF(#REF!&gt;=0,"",))</f>
        <v>#REF!</v>
      </c>
      <c r="G5171" s="245" t="e">
        <f>保全管理データ!N8930</f>
        <v>#REF!</v>
      </c>
      <c r="H5171" s="259" t="e">
        <f>IF(#REF!="無","",IF(#REF!="","",IF(#REF!="悪環境における作業",0.2,IF(#REF!="高所又は地下作業",0.1,IF(#REF!="錯綜場所作業",0.3,IF(#REF!="複雑な制約のある作業",0.4,IF(#REF!="単純な制約のある作業",0.2,0)))))))</f>
        <v>#REF!</v>
      </c>
      <c r="I5171" s="260" t="e">
        <f t="shared" si="319"/>
        <v>#REF!</v>
      </c>
      <c r="J5171" s="261" t="e">
        <f>IF(#REF!&gt;=1,IF(#REF!&gt;=1,#REF!),IF(#REF!&gt;=0,"",))</f>
        <v>#REF!</v>
      </c>
      <c r="K5171" s="245" t="e">
        <f>保全管理データ!N8957</f>
        <v>#REF!</v>
      </c>
      <c r="L5171" s="262" t="e">
        <f>IF(#REF!="","",IF(#REF!="悪環境における作業",0.2,IF(#REF!="高所又は地下作業",0.1,IF(#REF!="錯綜場所作業",0.3,IF(#REF!="複雑な制約のある作業",0.4,IF(#REF!="単純な制約のある作業",0.2,0))))))</f>
        <v>#REF!</v>
      </c>
      <c r="M5171" s="260" t="e">
        <f t="shared" si="320"/>
        <v>#REF!</v>
      </c>
    </row>
    <row r="5172" spans="2:13" s="254" customFormat="1" ht="27.75" customHeight="1" thickBot="1" x14ac:dyDescent="0.25">
      <c r="B5172" s="532" t="s">
        <v>190</v>
      </c>
      <c r="C5172" s="532"/>
      <c r="D5172" s="532"/>
      <c r="E5172" s="532"/>
      <c r="F5172" s="533" t="e">
        <f>SUM(I5148:I5171)</f>
        <v>#REF!</v>
      </c>
      <c r="G5172" s="534"/>
      <c r="H5172" s="534"/>
      <c r="I5172" s="535"/>
      <c r="J5172" s="533" t="e">
        <f>IF(SUM(J5148:J5171)=0,"0.00",SUM(M5148:M5171))</f>
        <v>#REF!</v>
      </c>
      <c r="K5172" s="534"/>
      <c r="L5172" s="534"/>
      <c r="M5172" s="535"/>
    </row>
    <row r="5173" spans="2:13" s="254" customFormat="1" ht="27.75" customHeight="1" thickBot="1" x14ac:dyDescent="0.25">
      <c r="B5173" s="532" t="s">
        <v>97</v>
      </c>
      <c r="C5173" s="532"/>
      <c r="D5173" s="532"/>
      <c r="E5173" s="532"/>
      <c r="F5173" s="533" t="e">
        <f>IF(#REF!="５年以下","0",IF(#REF!="５年～１０年",0.1,IF(#REF!="１０年以上",0.15)))</f>
        <v>#REF!</v>
      </c>
      <c r="G5173" s="534"/>
      <c r="H5173" s="534"/>
      <c r="I5173" s="534"/>
      <c r="J5173" s="534"/>
      <c r="K5173" s="534"/>
      <c r="L5173" s="534"/>
      <c r="M5173" s="535"/>
    </row>
    <row r="5174" spans="2:13" s="254" customFormat="1" ht="27.75" customHeight="1" thickBot="1" x14ac:dyDescent="0.25">
      <c r="B5174" s="533" t="s">
        <v>273</v>
      </c>
      <c r="C5174" s="534"/>
      <c r="D5174" s="534"/>
      <c r="E5174" s="535"/>
      <c r="F5174" s="533" t="e">
        <f>F5172*(1+F5173)</f>
        <v>#REF!</v>
      </c>
      <c r="G5174" s="534"/>
      <c r="H5174" s="534"/>
      <c r="I5174" s="534"/>
      <c r="J5174" s="533" t="e">
        <f>J5172*(1+F5173)</f>
        <v>#REF!</v>
      </c>
      <c r="K5174" s="534"/>
      <c r="L5174" s="534"/>
      <c r="M5174" s="535"/>
    </row>
    <row r="5175" spans="2:13" s="254" customFormat="1" ht="27.75" customHeight="1" thickBot="1" x14ac:dyDescent="0.25">
      <c r="B5175" s="532" t="s">
        <v>191</v>
      </c>
      <c r="C5175" s="532"/>
      <c r="D5175" s="532"/>
      <c r="E5175" s="532"/>
      <c r="F5175" s="533" t="e">
        <f>#REF!*(#REF!*#REF!+#REF!*#REF!)</f>
        <v>#REF!</v>
      </c>
      <c r="G5175" s="534"/>
      <c r="H5175" s="535"/>
      <c r="I5175" s="532" t="e">
        <f>#REF!</f>
        <v>#REF!</v>
      </c>
      <c r="J5175" s="533"/>
      <c r="K5175" s="263" t="s">
        <v>230</v>
      </c>
      <c r="L5175" s="535" t="e">
        <f>B5146</f>
        <v>#REF!</v>
      </c>
      <c r="M5175" s="532"/>
    </row>
    <row r="5176" spans="2:13" s="254" customFormat="1" ht="45" customHeight="1" thickBot="1" x14ac:dyDescent="0.25">
      <c r="B5176" s="253"/>
      <c r="C5176" s="253"/>
      <c r="D5176" s="253"/>
      <c r="E5176" s="253"/>
      <c r="F5176" s="253"/>
      <c r="G5176" s="253"/>
      <c r="H5176" s="253"/>
      <c r="I5176" s="253"/>
      <c r="J5176" s="253"/>
      <c r="K5176" s="253"/>
      <c r="L5176" s="253"/>
      <c r="M5176" s="253"/>
    </row>
    <row r="5177" spans="2:13" s="254" customFormat="1" ht="27.75" customHeight="1" thickBot="1" x14ac:dyDescent="0.25">
      <c r="B5177" s="542" t="s">
        <v>128</v>
      </c>
      <c r="C5177" s="543"/>
      <c r="D5177" s="543"/>
      <c r="E5177" s="544"/>
      <c r="F5177" s="253"/>
      <c r="G5177" s="253"/>
      <c r="H5177" s="253"/>
      <c r="I5177" s="253"/>
      <c r="J5177" s="253"/>
      <c r="K5177" s="253"/>
      <c r="L5177" s="253"/>
      <c r="M5177" s="253"/>
    </row>
    <row r="5178" spans="2:13" s="254" customFormat="1" ht="27.75" customHeight="1" x14ac:dyDescent="0.2">
      <c r="B5178" s="545" t="e">
        <f>#REF!</f>
        <v>#REF!</v>
      </c>
      <c r="C5178" s="546"/>
      <c r="D5178" s="547"/>
      <c r="E5178" s="548"/>
      <c r="F5178" s="552" t="s">
        <v>240</v>
      </c>
      <c r="G5178" s="553"/>
      <c r="H5178" s="553"/>
      <c r="I5178" s="554"/>
      <c r="J5178" s="552" t="s">
        <v>239</v>
      </c>
      <c r="K5178" s="553"/>
      <c r="L5178" s="553"/>
      <c r="M5178" s="554"/>
    </row>
    <row r="5179" spans="2:13" s="254" customFormat="1" ht="27.75" customHeight="1" thickBot="1" x14ac:dyDescent="0.25">
      <c r="B5179" s="549"/>
      <c r="C5179" s="550"/>
      <c r="D5179" s="550"/>
      <c r="E5179" s="551"/>
      <c r="F5179" s="255" t="s">
        <v>149</v>
      </c>
      <c r="G5179" s="256" t="s">
        <v>151</v>
      </c>
      <c r="H5179" s="256" t="s">
        <v>96</v>
      </c>
      <c r="I5179" s="257" t="s">
        <v>150</v>
      </c>
      <c r="J5179" s="255" t="s">
        <v>149</v>
      </c>
      <c r="K5179" s="256" t="s">
        <v>151</v>
      </c>
      <c r="L5179" s="256" t="s">
        <v>96</v>
      </c>
      <c r="M5179" s="257" t="s">
        <v>150</v>
      </c>
    </row>
    <row r="5180" spans="2:13" s="254" customFormat="1" ht="27.75" customHeight="1" thickTop="1" x14ac:dyDescent="0.2">
      <c r="B5180" s="540" t="s">
        <v>241</v>
      </c>
      <c r="C5180" s="541"/>
      <c r="D5180" s="264"/>
      <c r="E5180" s="237" t="s">
        <v>242</v>
      </c>
      <c r="F5180" s="258" t="e">
        <f>IF(#REF!&gt;=1,IF(#REF!&gt;=1,#REF!),IF(#REF!&gt;=0,"",))</f>
        <v>#REF!</v>
      </c>
      <c r="G5180" s="241" t="e">
        <f>保全管理データ!N8963</f>
        <v>#REF!</v>
      </c>
      <c r="H5180" s="259" t="e">
        <f>IF(#REF!="無","",IF(#REF!="","",IF(#REF!="悪環境における作業",0.2,IF(#REF!="高所又は地下作業",0.1,IF(#REF!="錯綜場所作業",0.3,IF(#REF!="複雑な制約のある作業",0.4,IF(#REF!="単純な制約のある作業",0.2,0)))))))</f>
        <v>#REF!</v>
      </c>
      <c r="I5180" s="260" t="e">
        <f>IF(F5180="","",F5180*G5180*(1+IF(H5180="",0,H5180)))</f>
        <v>#REF!</v>
      </c>
      <c r="J5180" s="258" t="e">
        <f>IF(#REF!&gt;=1,IF(#REF!&gt;=1,#REF!),IF(#REF!&gt;=0,"",))</f>
        <v>#REF!</v>
      </c>
      <c r="K5180" s="241" t="e">
        <f>保全管理データ!N8990</f>
        <v>#REF!</v>
      </c>
      <c r="L5180" s="259" t="e">
        <f>IF(#REF!="","",IF(#REF!="悪環境における作業",0.2,IF(#REF!="高所又は地下作業",0.1,IF(#REF!="錯綜場所作業",0.3,IF(#REF!="複雑な制約のある作業",0.4,IF(#REF!="単純な制約のある作業",0.2,0))))))</f>
        <v>#REF!</v>
      </c>
      <c r="M5180" s="260" t="e">
        <f>IF(J5180="","",J5180*K5180*(1+IF(L5180="",0,L5180)))</f>
        <v>#REF!</v>
      </c>
    </row>
    <row r="5181" spans="2:13" s="254" customFormat="1" ht="27.75" customHeight="1" x14ac:dyDescent="0.2">
      <c r="B5181" s="536" t="s">
        <v>243</v>
      </c>
      <c r="C5181" s="537"/>
      <c r="D5181" s="265"/>
      <c r="E5181" s="224" t="s">
        <v>242</v>
      </c>
      <c r="F5181" s="258" t="e">
        <f>IF(#REF!&gt;=1,IF(#REF!&gt;=1,#REF!),IF(#REF!&gt;=0,"",))</f>
        <v>#REF!</v>
      </c>
      <c r="G5181" s="241" t="e">
        <f>保全管理データ!N8964</f>
        <v>#REF!</v>
      </c>
      <c r="H5181" s="259" t="e">
        <f>IF(#REF!="無","",IF(#REF!="","",IF(#REF!="悪環境における作業",0.2,IF(#REF!="高所又は地下作業",0.1,IF(#REF!="錯綜場所作業",0.3,IF(#REF!="複雑な制約のある作業",0.4,IF(#REF!="単純な制約のある作業",0.2,0)))))))</f>
        <v>#REF!</v>
      </c>
      <c r="I5181" s="260" t="e">
        <f t="shared" ref="I5181:I5203" si="321">IF(F5181="","",F5181*G5181*(1+IF(H5181="",0,H5181)))</f>
        <v>#REF!</v>
      </c>
      <c r="J5181" s="258" t="e">
        <f>IF(#REF!&gt;=1,IF(#REF!&gt;=1,#REF!),IF(#REF!&gt;=0,"",))</f>
        <v>#REF!</v>
      </c>
      <c r="K5181" s="241" t="e">
        <f>保全管理データ!N8991</f>
        <v>#REF!</v>
      </c>
      <c r="L5181" s="259" t="e">
        <f>IF(#REF!="","",IF(#REF!="悪環境における作業",0.2,IF(#REF!="高所又は地下作業",0.1,IF(#REF!="錯綜場所作業",0.3,IF(#REF!="複雑な制約のある作業",0.4,IF(#REF!="単純な制約のある作業",0.2,0))))))</f>
        <v>#REF!</v>
      </c>
      <c r="M5181" s="260" t="e">
        <f t="shared" ref="M5181:M5203" si="322">IF(J5181="","",J5181*K5181*(1+IF(L5181="",0,L5181)))</f>
        <v>#REF!</v>
      </c>
    </row>
    <row r="5182" spans="2:13" s="254" customFormat="1" ht="27.75" customHeight="1" x14ac:dyDescent="0.2">
      <c r="B5182" s="536" t="s">
        <v>249</v>
      </c>
      <c r="C5182" s="537"/>
      <c r="D5182" s="265"/>
      <c r="E5182" s="224" t="s">
        <v>244</v>
      </c>
      <c r="F5182" s="258" t="e">
        <f>IF(#REF!&gt;=1,IF(#REF!&gt;=1,#REF!),IF(#REF!&gt;=0,"",))</f>
        <v>#REF!</v>
      </c>
      <c r="G5182" s="241" t="e">
        <f>保全管理データ!N8965</f>
        <v>#REF!</v>
      </c>
      <c r="H5182" s="259" t="e">
        <f>IF(#REF!="無","",IF(#REF!="","",IF(#REF!="悪環境における作業",0.2,IF(#REF!="高所又は地下作業",0.1,IF(#REF!="錯綜場所作業",0.3,IF(#REF!="複雑な制約のある作業",0.4,IF(#REF!="単純な制約のある作業",0.2,0)))))))</f>
        <v>#REF!</v>
      </c>
      <c r="I5182" s="260" t="e">
        <f t="shared" si="321"/>
        <v>#REF!</v>
      </c>
      <c r="J5182" s="258" t="e">
        <f>IF(#REF!&gt;=1,IF(#REF!&gt;=1,#REF!),IF(#REF!&gt;=0,"",))</f>
        <v>#REF!</v>
      </c>
      <c r="K5182" s="241" t="e">
        <f>保全管理データ!N8992</f>
        <v>#REF!</v>
      </c>
      <c r="L5182" s="259" t="e">
        <f>IF(#REF!="","",IF(#REF!="悪環境における作業",0.2,IF(#REF!="高所又は地下作業",0.1,IF(#REF!="錯綜場所作業",0.3,IF(#REF!="複雑な制約のある作業",0.4,IF(#REF!="単純な制約のある作業",0.2,0))))))</f>
        <v>#REF!</v>
      </c>
      <c r="M5182" s="260" t="e">
        <f t="shared" si="322"/>
        <v>#REF!</v>
      </c>
    </row>
    <row r="5183" spans="2:13" s="254" customFormat="1" ht="27.75" customHeight="1" x14ac:dyDescent="0.2">
      <c r="B5183" s="536" t="s">
        <v>250</v>
      </c>
      <c r="C5183" s="537"/>
      <c r="D5183" s="265"/>
      <c r="E5183" s="224" t="s">
        <v>244</v>
      </c>
      <c r="F5183" s="258" t="e">
        <f>IF(#REF!&gt;=1,IF(#REF!&gt;=1,#REF!),IF(#REF!&gt;=0,"",))</f>
        <v>#REF!</v>
      </c>
      <c r="G5183" s="241" t="e">
        <f>保全管理データ!N8966</f>
        <v>#REF!</v>
      </c>
      <c r="H5183" s="259" t="e">
        <f>IF(#REF!="無","",IF(#REF!="","",IF(#REF!="悪環境における作業",0.2,IF(#REF!="高所又は地下作業",0.1,IF(#REF!="錯綜場所作業",0.3,IF(#REF!="複雑な制約のある作業",0.4,IF(#REF!="単純な制約のある作業",0.2,0)))))))</f>
        <v>#REF!</v>
      </c>
      <c r="I5183" s="260" t="e">
        <f t="shared" si="321"/>
        <v>#REF!</v>
      </c>
      <c r="J5183" s="258" t="e">
        <f>IF(#REF!&gt;=1,IF(#REF!&gt;=1,#REF!),IF(#REF!&gt;=0,"",))</f>
        <v>#REF!</v>
      </c>
      <c r="K5183" s="241" t="e">
        <f>保全管理データ!N8993</f>
        <v>#REF!</v>
      </c>
      <c r="L5183" s="259" t="e">
        <f>IF(#REF!="","",IF(#REF!="悪環境における作業",0.2,IF(#REF!="高所又は地下作業",0.1,IF(#REF!="錯綜場所作業",0.3,IF(#REF!="複雑な制約のある作業",0.4,IF(#REF!="単純な制約のある作業",0.2,0))))))</f>
        <v>#REF!</v>
      </c>
      <c r="M5183" s="260" t="e">
        <f t="shared" si="322"/>
        <v>#REF!</v>
      </c>
    </row>
    <row r="5184" spans="2:13" s="254" customFormat="1" ht="27.75" customHeight="1" x14ac:dyDescent="0.2">
      <c r="B5184" s="536" t="s">
        <v>251</v>
      </c>
      <c r="C5184" s="537"/>
      <c r="D5184" s="265"/>
      <c r="E5184" s="224" t="s">
        <v>242</v>
      </c>
      <c r="F5184" s="258" t="e">
        <f>IF(#REF!&gt;=1,IF(#REF!&gt;=1,#REF!),IF(#REF!&gt;=0,"",))</f>
        <v>#REF!</v>
      </c>
      <c r="G5184" s="241" t="e">
        <f>保全管理データ!N8967</f>
        <v>#REF!</v>
      </c>
      <c r="H5184" s="259" t="e">
        <f>IF(#REF!="無","",IF(#REF!="","",IF(#REF!="悪環境における作業",0.2,IF(#REF!="高所又は地下作業",0.1,IF(#REF!="錯綜場所作業",0.3,IF(#REF!="複雑な制約のある作業",0.4,IF(#REF!="単純な制約のある作業",0.2,0)))))))</f>
        <v>#REF!</v>
      </c>
      <c r="I5184" s="260" t="e">
        <f t="shared" si="321"/>
        <v>#REF!</v>
      </c>
      <c r="J5184" s="258" t="e">
        <f>IF(#REF!&gt;=1,IF(#REF!&gt;=1,#REF!),IF(#REF!&gt;=0,"",))</f>
        <v>#REF!</v>
      </c>
      <c r="K5184" s="241" t="e">
        <f>保全管理データ!N8994</f>
        <v>#REF!</v>
      </c>
      <c r="L5184" s="259" t="e">
        <f>IF(#REF!="","",IF(#REF!="悪環境における作業",0.2,IF(#REF!="高所又は地下作業",0.1,IF(#REF!="錯綜場所作業",0.3,IF(#REF!="複雑な制約のある作業",0.4,IF(#REF!="単純な制約のある作業",0.2,0))))))</f>
        <v>#REF!</v>
      </c>
      <c r="M5184" s="260" t="e">
        <f t="shared" si="322"/>
        <v>#REF!</v>
      </c>
    </row>
    <row r="5185" spans="2:13" s="254" customFormat="1" ht="27.75" customHeight="1" x14ac:dyDescent="0.2">
      <c r="B5185" s="536" t="s">
        <v>252</v>
      </c>
      <c r="C5185" s="537"/>
      <c r="D5185" s="265"/>
      <c r="E5185" s="224" t="s">
        <v>244</v>
      </c>
      <c r="F5185" s="258" t="e">
        <f>IF(#REF!&gt;=1,IF(#REF!&gt;=1,#REF!),IF(#REF!&gt;=0,"",))</f>
        <v>#REF!</v>
      </c>
      <c r="G5185" s="241" t="e">
        <f>保全管理データ!N8968</f>
        <v>#REF!</v>
      </c>
      <c r="H5185" s="259" t="e">
        <f>IF(#REF!="無","",IF(#REF!="","",IF(#REF!="悪環境における作業",0.2,IF(#REF!="高所又は地下作業",0.1,IF(#REF!="錯綜場所作業",0.3,IF(#REF!="複雑な制約のある作業",0.4,IF(#REF!="単純な制約のある作業",0.2,0)))))))</f>
        <v>#REF!</v>
      </c>
      <c r="I5185" s="260" t="e">
        <f t="shared" si="321"/>
        <v>#REF!</v>
      </c>
      <c r="J5185" s="258" t="e">
        <f>IF(#REF!&gt;=1,IF(#REF!&gt;=1,#REF!),IF(#REF!&gt;=0,"",))</f>
        <v>#REF!</v>
      </c>
      <c r="K5185" s="241" t="e">
        <f>保全管理データ!N8995</f>
        <v>#REF!</v>
      </c>
      <c r="L5185" s="259" t="e">
        <f>IF(#REF!="","",IF(#REF!="悪環境における作業",0.2,IF(#REF!="高所又は地下作業",0.1,IF(#REF!="錯綜場所作業",0.3,IF(#REF!="複雑な制約のある作業",0.4,IF(#REF!="単純な制約のある作業",0.2,0))))))</f>
        <v>#REF!</v>
      </c>
      <c r="M5185" s="260" t="e">
        <f t="shared" si="322"/>
        <v>#REF!</v>
      </c>
    </row>
    <row r="5186" spans="2:13" s="254" customFormat="1" ht="27.75" customHeight="1" x14ac:dyDescent="0.2">
      <c r="B5186" s="536" t="s">
        <v>253</v>
      </c>
      <c r="C5186" s="537"/>
      <c r="D5186" s="265"/>
      <c r="E5186" s="224" t="s">
        <v>242</v>
      </c>
      <c r="F5186" s="258" t="e">
        <f>IF(#REF!&gt;=1,IF(#REF!&gt;=1,#REF!),IF(#REF!&gt;=0,"",))</f>
        <v>#REF!</v>
      </c>
      <c r="G5186" s="241" t="e">
        <f>保全管理データ!N8969</f>
        <v>#REF!</v>
      </c>
      <c r="H5186" s="259" t="e">
        <f>IF(#REF!="無","",IF(#REF!="","",IF(#REF!="悪環境における作業",0.2,IF(#REF!="高所又は地下作業",0.1,IF(#REF!="錯綜場所作業",0.3,IF(#REF!="複雑な制約のある作業",0.4,IF(#REF!="単純な制約のある作業",0.2,0)))))))</f>
        <v>#REF!</v>
      </c>
      <c r="I5186" s="260" t="e">
        <f t="shared" si="321"/>
        <v>#REF!</v>
      </c>
      <c r="J5186" s="258" t="e">
        <f>IF(#REF!&gt;=1,IF(#REF!&gt;=1,#REF!),IF(#REF!&gt;=0,"",))</f>
        <v>#REF!</v>
      </c>
      <c r="K5186" s="241" t="e">
        <f>保全管理データ!N8996</f>
        <v>#REF!</v>
      </c>
      <c r="L5186" s="259" t="e">
        <f>IF(#REF!="","",IF(#REF!="悪環境における作業",0.2,IF(#REF!="高所又は地下作業",0.1,IF(#REF!="錯綜場所作業",0.3,IF(#REF!="複雑な制約のある作業",0.4,IF(#REF!="単純な制約のある作業",0.2,0))))))</f>
        <v>#REF!</v>
      </c>
      <c r="M5186" s="260" t="e">
        <f t="shared" si="322"/>
        <v>#REF!</v>
      </c>
    </row>
    <row r="5187" spans="2:13" s="254" customFormat="1" ht="27.75" customHeight="1" x14ac:dyDescent="0.2">
      <c r="B5187" s="536" t="s">
        <v>254</v>
      </c>
      <c r="C5187" s="537"/>
      <c r="D5187" s="265"/>
      <c r="E5187" s="224" t="s">
        <v>242</v>
      </c>
      <c r="F5187" s="258" t="e">
        <f>IF(#REF!&gt;=1,IF(#REF!&gt;=1,#REF!),IF(#REF!&gt;=0,"",))</f>
        <v>#REF!</v>
      </c>
      <c r="G5187" s="241" t="e">
        <f>保全管理データ!N8970</f>
        <v>#REF!</v>
      </c>
      <c r="H5187" s="259" t="e">
        <f>IF(#REF!="無","",IF(#REF!="","",IF(#REF!="悪環境における作業",0.2,IF(#REF!="高所又は地下作業",0.1,IF(#REF!="錯綜場所作業",0.3,IF(#REF!="複雑な制約のある作業",0.4,IF(#REF!="単純な制約のある作業",0.2,0)))))))</f>
        <v>#REF!</v>
      </c>
      <c r="I5187" s="260" t="e">
        <f t="shared" si="321"/>
        <v>#REF!</v>
      </c>
      <c r="J5187" s="258" t="e">
        <f>IF(#REF!&gt;=1,IF(#REF!&gt;=1,#REF!),IF(#REF!&gt;=0,"",))</f>
        <v>#REF!</v>
      </c>
      <c r="K5187" s="241" t="e">
        <f>保全管理データ!N8997</f>
        <v>#REF!</v>
      </c>
      <c r="L5187" s="259" t="e">
        <f>IF(#REF!="","",IF(#REF!="悪環境における作業",0.2,IF(#REF!="高所又は地下作業",0.1,IF(#REF!="錯綜場所作業",0.3,IF(#REF!="複雑な制約のある作業",0.4,IF(#REF!="単純な制約のある作業",0.2,0))))))</f>
        <v>#REF!</v>
      </c>
      <c r="M5187" s="260" t="e">
        <f t="shared" si="322"/>
        <v>#REF!</v>
      </c>
    </row>
    <row r="5188" spans="2:13" s="254" customFormat="1" ht="27.75" customHeight="1" x14ac:dyDescent="0.2">
      <c r="B5188" s="536" t="s">
        <v>255</v>
      </c>
      <c r="C5188" s="537"/>
      <c r="D5188" s="265"/>
      <c r="E5188" s="224" t="s">
        <v>245</v>
      </c>
      <c r="F5188" s="258" t="e">
        <f>IF(#REF!&gt;=1,IF(#REF!&gt;=1,#REF!),IF(#REF!&gt;=0,"",))</f>
        <v>#REF!</v>
      </c>
      <c r="G5188" s="241" t="e">
        <f>保全管理データ!N8971</f>
        <v>#REF!</v>
      </c>
      <c r="H5188" s="259" t="e">
        <f>IF(#REF!="無","",IF(#REF!="","",IF(#REF!="悪環境における作業",0.2,IF(#REF!="高所又は地下作業",0.1,IF(#REF!="錯綜場所作業",0.3,IF(#REF!="複雑な制約のある作業",0.4,IF(#REF!="単純な制約のある作業",0.2,0)))))))</f>
        <v>#REF!</v>
      </c>
      <c r="I5188" s="260" t="e">
        <f t="shared" si="321"/>
        <v>#REF!</v>
      </c>
      <c r="J5188" s="258" t="e">
        <f>IF(#REF!&gt;=1,IF(#REF!&gt;=1,#REF!),IF(#REF!&gt;=0,"",))</f>
        <v>#REF!</v>
      </c>
      <c r="K5188" s="241" t="e">
        <f>保全管理データ!N8998</f>
        <v>#REF!</v>
      </c>
      <c r="L5188" s="259" t="e">
        <f>IF(#REF!="","",IF(#REF!="悪環境における作業",0.2,IF(#REF!="高所又は地下作業",0.1,IF(#REF!="錯綜場所作業",0.3,IF(#REF!="複雑な制約のある作業",0.4,IF(#REF!="単純な制約のある作業",0.2,0))))))</f>
        <v>#REF!</v>
      </c>
      <c r="M5188" s="260" t="e">
        <f t="shared" si="322"/>
        <v>#REF!</v>
      </c>
    </row>
    <row r="5189" spans="2:13" s="254" customFormat="1" ht="27.75" customHeight="1" x14ac:dyDescent="0.2">
      <c r="B5189" s="536" t="s">
        <v>256</v>
      </c>
      <c r="C5189" s="537"/>
      <c r="D5189" s="265"/>
      <c r="E5189" s="224" t="s">
        <v>242</v>
      </c>
      <c r="F5189" s="258" t="e">
        <f>IF(#REF!&gt;=1,IF(#REF!&gt;=1,#REF!),IF(#REF!&gt;=0,"",))</f>
        <v>#REF!</v>
      </c>
      <c r="G5189" s="241" t="e">
        <f>保全管理データ!N8972</f>
        <v>#REF!</v>
      </c>
      <c r="H5189" s="259" t="e">
        <f>IF(#REF!="無","",IF(#REF!="","",IF(#REF!="悪環境における作業",0.2,IF(#REF!="高所又は地下作業",0.1,IF(#REF!="錯綜場所作業",0.3,IF(#REF!="複雑な制約のある作業",0.4,IF(#REF!="単純な制約のある作業",0.2,0)))))))</f>
        <v>#REF!</v>
      </c>
      <c r="I5189" s="260" t="e">
        <f t="shared" si="321"/>
        <v>#REF!</v>
      </c>
      <c r="J5189" s="258" t="e">
        <f>IF(#REF!&gt;=1,IF(#REF!&gt;=1,#REF!),IF(#REF!&gt;=0,"",))</f>
        <v>#REF!</v>
      </c>
      <c r="K5189" s="241" t="e">
        <f>保全管理データ!N8999</f>
        <v>#REF!</v>
      </c>
      <c r="L5189" s="259" t="e">
        <f>IF(#REF!="","",IF(#REF!="悪環境における作業",0.2,IF(#REF!="高所又は地下作業",0.1,IF(#REF!="錯綜場所作業",0.3,IF(#REF!="複雑な制約のある作業",0.4,IF(#REF!="単純な制約のある作業",0.2,0))))))</f>
        <v>#REF!</v>
      </c>
      <c r="M5189" s="260" t="e">
        <f t="shared" si="322"/>
        <v>#REF!</v>
      </c>
    </row>
    <row r="5190" spans="2:13" s="254" customFormat="1" ht="27.75" customHeight="1" x14ac:dyDescent="0.2">
      <c r="B5190" s="536" t="s">
        <v>257</v>
      </c>
      <c r="C5190" s="537"/>
      <c r="D5190" s="265"/>
      <c r="E5190" s="224" t="s">
        <v>245</v>
      </c>
      <c r="F5190" s="258" t="e">
        <f>IF(#REF!&gt;=1,IF(#REF!&gt;=1,#REF!),IF(#REF!&gt;=0,"",))</f>
        <v>#REF!</v>
      </c>
      <c r="G5190" s="241" t="e">
        <f>保全管理データ!N8973</f>
        <v>#REF!</v>
      </c>
      <c r="H5190" s="259" t="e">
        <f>IF(#REF!="無","",IF(#REF!="","",IF(#REF!="悪環境における作業",0.2,IF(#REF!="高所又は地下作業",0.1,IF(#REF!="錯綜場所作業",0.3,IF(#REF!="複雑な制約のある作業",0.4,IF(#REF!="単純な制約のある作業",0.2,0)))))))</f>
        <v>#REF!</v>
      </c>
      <c r="I5190" s="260" t="e">
        <f t="shared" si="321"/>
        <v>#REF!</v>
      </c>
      <c r="J5190" s="258" t="e">
        <f>IF(#REF!&gt;=1,IF(#REF!&gt;=1,#REF!),IF(#REF!&gt;=0,"",))</f>
        <v>#REF!</v>
      </c>
      <c r="K5190" s="241" t="e">
        <f>保全管理データ!N9000</f>
        <v>#REF!</v>
      </c>
      <c r="L5190" s="259" t="e">
        <f>IF(#REF!="","",IF(#REF!="悪環境における作業",0.2,IF(#REF!="高所又は地下作業",0.1,IF(#REF!="錯綜場所作業",0.3,IF(#REF!="複雑な制約のある作業",0.4,IF(#REF!="単純な制約のある作業",0.2,0))))))</f>
        <v>#REF!</v>
      </c>
      <c r="M5190" s="260" t="e">
        <f t="shared" si="322"/>
        <v>#REF!</v>
      </c>
    </row>
    <row r="5191" spans="2:13" s="254" customFormat="1" ht="27.75" customHeight="1" x14ac:dyDescent="0.2">
      <c r="B5191" s="536" t="s">
        <v>258</v>
      </c>
      <c r="C5191" s="537"/>
      <c r="D5191" s="265"/>
      <c r="E5191" s="224" t="s">
        <v>245</v>
      </c>
      <c r="F5191" s="258" t="e">
        <f>IF(#REF!&gt;=1,IF(#REF!&gt;=1,#REF!),IF(#REF!&gt;=0,"",))</f>
        <v>#REF!</v>
      </c>
      <c r="G5191" s="241" t="e">
        <f>保全管理データ!N8974</f>
        <v>#REF!</v>
      </c>
      <c r="H5191" s="259" t="e">
        <f>IF(#REF!="無","",IF(#REF!="","",IF(#REF!="悪環境における作業",0.2,IF(#REF!="高所又は地下作業",0.1,IF(#REF!="錯綜場所作業",0.3,IF(#REF!="複雑な制約のある作業",0.4,IF(#REF!="単純な制約のある作業",0.2,0)))))))</f>
        <v>#REF!</v>
      </c>
      <c r="I5191" s="260" t="e">
        <f t="shared" si="321"/>
        <v>#REF!</v>
      </c>
      <c r="J5191" s="258" t="e">
        <f>IF(#REF!&gt;=1,IF(#REF!&gt;=1,#REF!),IF(#REF!&gt;=0,"",))</f>
        <v>#REF!</v>
      </c>
      <c r="K5191" s="241" t="e">
        <f>保全管理データ!N9001</f>
        <v>#REF!</v>
      </c>
      <c r="L5191" s="259" t="e">
        <f>IF(#REF!="","",IF(#REF!="悪環境における作業",0.2,IF(#REF!="高所又は地下作業",0.1,IF(#REF!="錯綜場所作業",0.3,IF(#REF!="複雑な制約のある作業",0.4,IF(#REF!="単純な制約のある作業",0.2,0))))))</f>
        <v>#REF!</v>
      </c>
      <c r="M5191" s="260" t="e">
        <f t="shared" si="322"/>
        <v>#REF!</v>
      </c>
    </row>
    <row r="5192" spans="2:13" s="254" customFormat="1" ht="27.75" customHeight="1" x14ac:dyDescent="0.2">
      <c r="B5192" s="536" t="s">
        <v>259</v>
      </c>
      <c r="C5192" s="537"/>
      <c r="D5192" s="265"/>
      <c r="E5192" s="224" t="s">
        <v>245</v>
      </c>
      <c r="F5192" s="258" t="e">
        <f>IF(#REF!&gt;=1,IF(#REF!&gt;=1,#REF!),IF(#REF!&gt;=0,"",))</f>
        <v>#REF!</v>
      </c>
      <c r="G5192" s="241" t="e">
        <f>保全管理データ!N8975</f>
        <v>#REF!</v>
      </c>
      <c r="H5192" s="259" t="e">
        <f>IF(#REF!="無","",IF(#REF!="","",IF(#REF!="悪環境における作業",0.2,IF(#REF!="高所又は地下作業",0.1,IF(#REF!="錯綜場所作業",0.3,IF(#REF!="複雑な制約のある作業",0.4,IF(#REF!="単純な制約のある作業",0.2,0)))))))</f>
        <v>#REF!</v>
      </c>
      <c r="I5192" s="260" t="e">
        <f t="shared" si="321"/>
        <v>#REF!</v>
      </c>
      <c r="J5192" s="258" t="e">
        <f>IF(#REF!&gt;=1,IF(#REF!&gt;=1,#REF!),IF(#REF!&gt;=0,"",))</f>
        <v>#REF!</v>
      </c>
      <c r="K5192" s="241" t="e">
        <f>保全管理データ!N9002</f>
        <v>#REF!</v>
      </c>
      <c r="L5192" s="259" t="e">
        <f>IF(#REF!="","",IF(#REF!="悪環境における作業",0.2,IF(#REF!="高所又は地下作業",0.1,IF(#REF!="錯綜場所作業",0.3,IF(#REF!="複雑な制約のある作業",0.4,IF(#REF!="単純な制約のある作業",0.2,0))))))</f>
        <v>#REF!</v>
      </c>
      <c r="M5192" s="260" t="e">
        <f t="shared" si="322"/>
        <v>#REF!</v>
      </c>
    </row>
    <row r="5193" spans="2:13" s="254" customFormat="1" ht="27.75" customHeight="1" x14ac:dyDescent="0.2">
      <c r="B5193" s="536" t="s">
        <v>260</v>
      </c>
      <c r="C5193" s="537"/>
      <c r="D5193" s="265"/>
      <c r="E5193" s="224" t="s">
        <v>248</v>
      </c>
      <c r="F5193" s="258" t="e">
        <f>IF(#REF!&gt;=1,IF(#REF!&gt;=1,#REF!),IF(#REF!&gt;=0,"",))</f>
        <v>#REF!</v>
      </c>
      <c r="G5193" s="241" t="e">
        <f>保全管理データ!N8976</f>
        <v>#REF!</v>
      </c>
      <c r="H5193" s="259" t="e">
        <f>IF(#REF!="無","",IF(#REF!="","",IF(#REF!="悪環境における作業",0.2,IF(#REF!="高所又は地下作業",0.1,IF(#REF!="錯綜場所作業",0.3,IF(#REF!="複雑な制約のある作業",0.4,IF(#REF!="単純な制約のある作業",0.2,0)))))))</f>
        <v>#REF!</v>
      </c>
      <c r="I5193" s="260" t="e">
        <f t="shared" si="321"/>
        <v>#REF!</v>
      </c>
      <c r="J5193" s="258" t="e">
        <f>IF(#REF!&gt;=1,IF(#REF!&gt;=1,#REF!),IF(#REF!&gt;=0,"",))</f>
        <v>#REF!</v>
      </c>
      <c r="K5193" s="241" t="e">
        <f>保全管理データ!N9003</f>
        <v>#REF!</v>
      </c>
      <c r="L5193" s="259" t="e">
        <f>IF(#REF!="","",IF(#REF!="悪環境における作業",0.2,IF(#REF!="高所又は地下作業",0.1,IF(#REF!="錯綜場所作業",0.3,IF(#REF!="複雑な制約のある作業",0.4,IF(#REF!="単純な制約のある作業",0.2,0))))))</f>
        <v>#REF!</v>
      </c>
      <c r="M5193" s="260" t="e">
        <f t="shared" si="322"/>
        <v>#REF!</v>
      </c>
    </row>
    <row r="5194" spans="2:13" s="254" customFormat="1" ht="27.75" customHeight="1" x14ac:dyDescent="0.2">
      <c r="B5194" s="536" t="s">
        <v>261</v>
      </c>
      <c r="C5194" s="537"/>
      <c r="D5194" s="265"/>
      <c r="E5194" s="224" t="s">
        <v>247</v>
      </c>
      <c r="F5194" s="258" t="e">
        <f>IF(#REF!&gt;=1,IF(#REF!&gt;=1,#REF!),IF(#REF!&gt;=0,"",))</f>
        <v>#REF!</v>
      </c>
      <c r="G5194" s="241" t="e">
        <f>保全管理データ!N8977</f>
        <v>#REF!</v>
      </c>
      <c r="H5194" s="259" t="e">
        <f>IF(#REF!="無","",IF(#REF!="","",IF(#REF!="悪環境における作業",0.2,IF(#REF!="高所又は地下作業",0.1,IF(#REF!="錯綜場所作業",0.3,IF(#REF!="複雑な制約のある作業",0.4,IF(#REF!="単純な制約のある作業",0.2,0)))))))</f>
        <v>#REF!</v>
      </c>
      <c r="I5194" s="260" t="e">
        <f t="shared" si="321"/>
        <v>#REF!</v>
      </c>
      <c r="J5194" s="258" t="e">
        <f>IF(#REF!&gt;=1,IF(#REF!&gt;=1,#REF!),IF(#REF!&gt;=0,"",))</f>
        <v>#REF!</v>
      </c>
      <c r="K5194" s="241" t="e">
        <f>保全管理データ!N9004</f>
        <v>#REF!</v>
      </c>
      <c r="L5194" s="259" t="e">
        <f>IF(#REF!="","",IF(#REF!="悪環境における作業",0.2,IF(#REF!="高所又は地下作業",0.1,IF(#REF!="錯綜場所作業",0.3,IF(#REF!="複雑な制約のある作業",0.4,IF(#REF!="単純な制約のある作業",0.2,0))))))</f>
        <v>#REF!</v>
      </c>
      <c r="M5194" s="260" t="e">
        <f t="shared" si="322"/>
        <v>#REF!</v>
      </c>
    </row>
    <row r="5195" spans="2:13" s="254" customFormat="1" ht="27.75" customHeight="1" x14ac:dyDescent="0.2">
      <c r="B5195" s="536" t="s">
        <v>262</v>
      </c>
      <c r="C5195" s="537"/>
      <c r="D5195" s="265"/>
      <c r="E5195" s="224" t="s">
        <v>245</v>
      </c>
      <c r="F5195" s="258" t="e">
        <f>IF(#REF!&gt;=1,IF(#REF!&gt;=1,#REF!),IF(#REF!&gt;=0,"",))</f>
        <v>#REF!</v>
      </c>
      <c r="G5195" s="241" t="e">
        <f>保全管理データ!N8978</f>
        <v>#REF!</v>
      </c>
      <c r="H5195" s="259" t="e">
        <f>IF(#REF!="無","",IF(#REF!="","",IF(#REF!="悪環境における作業",0.2,IF(#REF!="高所又は地下作業",0.1,IF(#REF!="錯綜場所作業",0.3,IF(#REF!="複雑な制約のある作業",0.4,IF(#REF!="単純な制約のある作業",0.2,0)))))))</f>
        <v>#REF!</v>
      </c>
      <c r="I5195" s="260" t="e">
        <f t="shared" si="321"/>
        <v>#REF!</v>
      </c>
      <c r="J5195" s="258" t="e">
        <f>IF(#REF!&gt;=1,IF(#REF!&gt;=1,#REF!),IF(#REF!&gt;=0,"",))</f>
        <v>#REF!</v>
      </c>
      <c r="K5195" s="241" t="e">
        <f>保全管理データ!N9005</f>
        <v>#REF!</v>
      </c>
      <c r="L5195" s="259" t="e">
        <f>IF(#REF!="","",IF(#REF!="悪環境における作業",0.2,IF(#REF!="高所又は地下作業",0.1,IF(#REF!="錯綜場所作業",0.3,IF(#REF!="複雑な制約のある作業",0.4,IF(#REF!="単純な制約のある作業",0.2,0))))))</f>
        <v>#REF!</v>
      </c>
      <c r="M5195" s="260" t="e">
        <f t="shared" si="322"/>
        <v>#REF!</v>
      </c>
    </row>
    <row r="5196" spans="2:13" s="254" customFormat="1" ht="27.75" customHeight="1" x14ac:dyDescent="0.2">
      <c r="B5196" s="536" t="s">
        <v>263</v>
      </c>
      <c r="C5196" s="537"/>
      <c r="D5196" s="265"/>
      <c r="E5196" s="224" t="s">
        <v>245</v>
      </c>
      <c r="F5196" s="258" t="e">
        <f>IF(#REF!&gt;=1,IF(#REF!&gt;=1,#REF!),IF(#REF!&gt;=0,"",))</f>
        <v>#REF!</v>
      </c>
      <c r="G5196" s="241" t="e">
        <f>保全管理データ!N8979</f>
        <v>#REF!</v>
      </c>
      <c r="H5196" s="259" t="e">
        <f>IF(#REF!="無","",IF(#REF!="","",IF(#REF!="悪環境における作業",0.2,IF(#REF!="高所又は地下作業",0.1,IF(#REF!="錯綜場所作業",0.3,IF(#REF!="複雑な制約のある作業",0.4,IF(#REF!="単純な制約のある作業",0.2,0)))))))</f>
        <v>#REF!</v>
      </c>
      <c r="I5196" s="260" t="e">
        <f t="shared" si="321"/>
        <v>#REF!</v>
      </c>
      <c r="J5196" s="258" t="e">
        <f>IF(#REF!&gt;=1,IF(#REF!&gt;=1,#REF!),IF(#REF!&gt;=0,"",))</f>
        <v>#REF!</v>
      </c>
      <c r="K5196" s="241" t="e">
        <f>保全管理データ!N9006</f>
        <v>#REF!</v>
      </c>
      <c r="L5196" s="259" t="e">
        <f>IF(#REF!="","",IF(#REF!="悪環境における作業",0.2,IF(#REF!="高所又は地下作業",0.1,IF(#REF!="錯綜場所作業",0.3,IF(#REF!="複雑な制約のある作業",0.4,IF(#REF!="単純な制約のある作業",0.2,0))))))</f>
        <v>#REF!</v>
      </c>
      <c r="M5196" s="260" t="e">
        <f t="shared" si="322"/>
        <v>#REF!</v>
      </c>
    </row>
    <row r="5197" spans="2:13" s="254" customFormat="1" ht="27.75" customHeight="1" x14ac:dyDescent="0.2">
      <c r="B5197" s="536" t="s">
        <v>264</v>
      </c>
      <c r="C5197" s="537"/>
      <c r="D5197" s="265"/>
      <c r="E5197" s="224" t="s">
        <v>245</v>
      </c>
      <c r="F5197" s="258" t="e">
        <f>IF(#REF!&gt;=1,IF(#REF!&gt;=1,#REF!),IF(#REF!&gt;=0,"",))</f>
        <v>#REF!</v>
      </c>
      <c r="G5197" s="241" t="e">
        <f>保全管理データ!N8980</f>
        <v>#REF!</v>
      </c>
      <c r="H5197" s="259" t="e">
        <f>IF(#REF!="無","",IF(#REF!="","",IF(#REF!="悪環境における作業",0.2,IF(#REF!="高所又は地下作業",0.1,IF(#REF!="錯綜場所作業",0.3,IF(#REF!="複雑な制約のある作業",0.4,IF(#REF!="単純な制約のある作業",0.2,0)))))))</f>
        <v>#REF!</v>
      </c>
      <c r="I5197" s="260" t="e">
        <f t="shared" si="321"/>
        <v>#REF!</v>
      </c>
      <c r="J5197" s="258" t="e">
        <f>IF(#REF!&gt;=1,IF(#REF!&gt;=1,#REF!),IF(#REF!&gt;=0,"",))</f>
        <v>#REF!</v>
      </c>
      <c r="K5197" s="241" t="e">
        <f>保全管理データ!N9007</f>
        <v>#REF!</v>
      </c>
      <c r="L5197" s="259" t="e">
        <f>IF(#REF!="","",IF(#REF!="悪環境における作業",0.2,IF(#REF!="高所又は地下作業",0.1,IF(#REF!="錯綜場所作業",0.3,IF(#REF!="複雑な制約のある作業",0.4,IF(#REF!="単純な制約のある作業",0.2,0))))))</f>
        <v>#REF!</v>
      </c>
      <c r="M5197" s="260" t="e">
        <f t="shared" si="322"/>
        <v>#REF!</v>
      </c>
    </row>
    <row r="5198" spans="2:13" s="254" customFormat="1" ht="27.75" customHeight="1" x14ac:dyDescent="0.2">
      <c r="B5198" s="536" t="s">
        <v>265</v>
      </c>
      <c r="C5198" s="537"/>
      <c r="D5198" s="265"/>
      <c r="E5198" s="224" t="s">
        <v>245</v>
      </c>
      <c r="F5198" s="258" t="e">
        <f>IF(#REF!&gt;=1,IF(#REF!&gt;=1,#REF!),IF(#REF!&gt;=0,"",))</f>
        <v>#REF!</v>
      </c>
      <c r="G5198" s="241" t="e">
        <f>保全管理データ!N8981</f>
        <v>#REF!</v>
      </c>
      <c r="H5198" s="259" t="e">
        <f>IF(#REF!="無","",IF(#REF!="","",IF(#REF!="悪環境における作業",0.2,IF(#REF!="高所又は地下作業",0.1,IF(#REF!="錯綜場所作業",0.3,IF(#REF!="複雑な制約のある作業",0.4,IF(#REF!="単純な制約のある作業",0.2,0)))))))</f>
        <v>#REF!</v>
      </c>
      <c r="I5198" s="260" t="e">
        <f t="shared" si="321"/>
        <v>#REF!</v>
      </c>
      <c r="J5198" s="258" t="e">
        <f>IF(#REF!&gt;=1,IF(#REF!&gt;=1,#REF!),IF(#REF!&gt;=0,"",))</f>
        <v>#REF!</v>
      </c>
      <c r="K5198" s="241" t="e">
        <f>保全管理データ!N9008</f>
        <v>#REF!</v>
      </c>
      <c r="L5198" s="259" t="e">
        <f>IF(#REF!="","",IF(#REF!="悪環境における作業",0.2,IF(#REF!="高所又は地下作業",0.1,IF(#REF!="錯綜場所作業",0.3,IF(#REF!="複雑な制約のある作業",0.4,IF(#REF!="単純な制約のある作業",0.2,0))))))</f>
        <v>#REF!</v>
      </c>
      <c r="M5198" s="260" t="e">
        <f t="shared" si="322"/>
        <v>#REF!</v>
      </c>
    </row>
    <row r="5199" spans="2:13" s="254" customFormat="1" ht="27.75" customHeight="1" x14ac:dyDescent="0.2">
      <c r="B5199" s="536" t="s">
        <v>266</v>
      </c>
      <c r="C5199" s="537"/>
      <c r="D5199" s="265"/>
      <c r="E5199" s="224" t="s">
        <v>245</v>
      </c>
      <c r="F5199" s="258" t="e">
        <f>IF(#REF!&gt;=1,IF(#REF!&gt;=1,#REF!),IF(#REF!&gt;=0,"",))</f>
        <v>#REF!</v>
      </c>
      <c r="G5199" s="241" t="e">
        <f>保全管理データ!N8982</f>
        <v>#REF!</v>
      </c>
      <c r="H5199" s="259" t="e">
        <f>IF(#REF!="無","",IF(#REF!="","",IF(#REF!="悪環境における作業",0.2,IF(#REF!="高所又は地下作業",0.1,IF(#REF!="錯綜場所作業",0.3,IF(#REF!="複雑な制約のある作業",0.4,IF(#REF!="単純な制約のある作業",0.2,0)))))))</f>
        <v>#REF!</v>
      </c>
      <c r="I5199" s="260" t="e">
        <f t="shared" si="321"/>
        <v>#REF!</v>
      </c>
      <c r="J5199" s="258" t="e">
        <f>IF(#REF!&gt;=1,IF(#REF!&gt;=1,#REF!),IF(#REF!&gt;=0,"",))</f>
        <v>#REF!</v>
      </c>
      <c r="K5199" s="241" t="e">
        <f>保全管理データ!N9009</f>
        <v>#REF!</v>
      </c>
      <c r="L5199" s="259" t="e">
        <f>IF(#REF!="","",IF(#REF!="悪環境における作業",0.2,IF(#REF!="高所又は地下作業",0.1,IF(#REF!="錯綜場所作業",0.3,IF(#REF!="複雑な制約のある作業",0.4,IF(#REF!="単純な制約のある作業",0.2,0))))))</f>
        <v>#REF!</v>
      </c>
      <c r="M5199" s="260" t="e">
        <f t="shared" si="322"/>
        <v>#REF!</v>
      </c>
    </row>
    <row r="5200" spans="2:13" s="254" customFormat="1" ht="27.75" customHeight="1" x14ac:dyDescent="0.2">
      <c r="B5200" s="536" t="s">
        <v>81</v>
      </c>
      <c r="C5200" s="537"/>
      <c r="D5200" s="265"/>
      <c r="E5200" s="224" t="s">
        <v>245</v>
      </c>
      <c r="F5200" s="258" t="e">
        <f>IF(#REF!&gt;=1,IF(#REF!&gt;=1,#REF!),IF(#REF!&gt;=0,"",))</f>
        <v>#REF!</v>
      </c>
      <c r="G5200" s="241" t="e">
        <f>保全管理データ!N8983</f>
        <v>#REF!</v>
      </c>
      <c r="H5200" s="259" t="e">
        <f>IF(#REF!="無","",IF(#REF!="","",IF(#REF!="悪環境における作業",0.2,IF(#REF!="高所又は地下作業",0.1,IF(#REF!="錯綜場所作業",0.3,IF(#REF!="複雑な制約のある作業",0.4,IF(#REF!="単純な制約のある作業",0.2,0)))))))</f>
        <v>#REF!</v>
      </c>
      <c r="I5200" s="260" t="e">
        <f t="shared" si="321"/>
        <v>#REF!</v>
      </c>
      <c r="J5200" s="258" t="e">
        <f>IF(#REF!&gt;=1,IF(#REF!&gt;=1,#REF!),IF(#REF!&gt;=0,"",))</f>
        <v>#REF!</v>
      </c>
      <c r="K5200" s="241" t="e">
        <f>保全管理データ!N9010</f>
        <v>#REF!</v>
      </c>
      <c r="L5200" s="259" t="e">
        <f>IF(#REF!="","",IF(#REF!="悪環境における作業",0.2,IF(#REF!="高所又は地下作業",0.1,IF(#REF!="錯綜場所作業",0.3,IF(#REF!="複雑な制約のある作業",0.4,IF(#REF!="単純な制約のある作業",0.2,0))))))</f>
        <v>#REF!</v>
      </c>
      <c r="M5200" s="260" t="e">
        <f t="shared" si="322"/>
        <v>#REF!</v>
      </c>
    </row>
    <row r="5201" spans="2:13" s="254" customFormat="1" ht="27.75" customHeight="1" x14ac:dyDescent="0.2">
      <c r="B5201" s="536" t="s">
        <v>267</v>
      </c>
      <c r="C5201" s="537"/>
      <c r="D5201" s="265"/>
      <c r="E5201" s="224" t="s">
        <v>247</v>
      </c>
      <c r="F5201" s="258" t="e">
        <f>IF(#REF!&gt;=1,IF(#REF!&gt;=1,#REF!),IF(#REF!&gt;=0,"",))</f>
        <v>#REF!</v>
      </c>
      <c r="G5201" s="241" t="e">
        <f>保全管理データ!N8984</f>
        <v>#REF!</v>
      </c>
      <c r="H5201" s="259" t="e">
        <f>IF(#REF!="無","",IF(#REF!="","",IF(#REF!="悪環境における作業",0.2,IF(#REF!="高所又は地下作業",0.1,IF(#REF!="錯綜場所作業",0.3,IF(#REF!="複雑な制約のある作業",0.4,IF(#REF!="単純な制約のある作業",0.2,0)))))))</f>
        <v>#REF!</v>
      </c>
      <c r="I5201" s="260" t="e">
        <f t="shared" si="321"/>
        <v>#REF!</v>
      </c>
      <c r="J5201" s="258" t="e">
        <f>IF(#REF!&gt;=1,IF(#REF!&gt;=1,#REF!),IF(#REF!&gt;=0,"",))</f>
        <v>#REF!</v>
      </c>
      <c r="K5201" s="241" t="e">
        <f>保全管理データ!N9011</f>
        <v>#REF!</v>
      </c>
      <c r="L5201" s="259" t="e">
        <f>IF(#REF!="","",IF(#REF!="悪環境における作業",0.2,IF(#REF!="高所又は地下作業",0.1,IF(#REF!="錯綜場所作業",0.3,IF(#REF!="複雑な制約のある作業",0.4,IF(#REF!="単純な制約のある作業",0.2,0))))))</f>
        <v>#REF!</v>
      </c>
      <c r="M5201" s="260" t="e">
        <f t="shared" si="322"/>
        <v>#REF!</v>
      </c>
    </row>
    <row r="5202" spans="2:13" s="254" customFormat="1" ht="27.75" customHeight="1" x14ac:dyDescent="0.2">
      <c r="B5202" s="536" t="s">
        <v>268</v>
      </c>
      <c r="C5202" s="537"/>
      <c r="D5202" s="265"/>
      <c r="E5202" s="224" t="s">
        <v>246</v>
      </c>
      <c r="F5202" s="258" t="e">
        <f>IF(#REF!&gt;=1,IF(#REF!&gt;=1,#REF!),IF(#REF!&gt;=0,"",))</f>
        <v>#REF!</v>
      </c>
      <c r="G5202" s="241" t="e">
        <f>保全管理データ!N8985</f>
        <v>#REF!</v>
      </c>
      <c r="H5202" s="259" t="e">
        <f>IF(#REF!="無","",IF(#REF!="","",IF(#REF!="悪環境における作業",0.2,IF(#REF!="高所又は地下作業",0.1,IF(#REF!="錯綜場所作業",0.3,IF(#REF!="複雑な制約のある作業",0.4,IF(#REF!="単純な制約のある作業",0.2,0)))))))</f>
        <v>#REF!</v>
      </c>
      <c r="I5202" s="260" t="e">
        <f t="shared" si="321"/>
        <v>#REF!</v>
      </c>
      <c r="J5202" s="258" t="e">
        <f>IF(#REF!&gt;=1,IF(#REF!&gt;=1,#REF!),IF(#REF!&gt;=0,"",))</f>
        <v>#REF!</v>
      </c>
      <c r="K5202" s="241" t="e">
        <f>保全管理データ!N9012</f>
        <v>#REF!</v>
      </c>
      <c r="L5202" s="259" t="e">
        <f>IF(#REF!="","",IF(#REF!="悪環境における作業",0.2,IF(#REF!="高所又は地下作業",0.1,IF(#REF!="錯綜場所作業",0.3,IF(#REF!="複雑な制約のある作業",0.4,IF(#REF!="単純な制約のある作業",0.2,0))))))</f>
        <v>#REF!</v>
      </c>
      <c r="M5202" s="260" t="e">
        <f t="shared" si="322"/>
        <v>#REF!</v>
      </c>
    </row>
    <row r="5203" spans="2:13" s="254" customFormat="1" ht="27.75" customHeight="1" thickBot="1" x14ac:dyDescent="0.25">
      <c r="B5203" s="538" t="s">
        <v>269</v>
      </c>
      <c r="C5203" s="539"/>
      <c r="D5203" s="266"/>
      <c r="E5203" s="252" t="s">
        <v>245</v>
      </c>
      <c r="F5203" s="261" t="e">
        <f>IF(#REF!&gt;=1,IF(#REF!&gt;=1,#REF!),IF(#REF!&gt;=0,"",))</f>
        <v>#REF!</v>
      </c>
      <c r="G5203" s="245" t="e">
        <f>保全管理データ!N8986</f>
        <v>#REF!</v>
      </c>
      <c r="H5203" s="259" t="e">
        <f>IF(#REF!="無","",IF(#REF!="","",IF(#REF!="悪環境における作業",0.2,IF(#REF!="高所又は地下作業",0.1,IF(#REF!="錯綜場所作業",0.3,IF(#REF!="複雑な制約のある作業",0.4,IF(#REF!="単純な制約のある作業",0.2,0)))))))</f>
        <v>#REF!</v>
      </c>
      <c r="I5203" s="260" t="e">
        <f t="shared" si="321"/>
        <v>#REF!</v>
      </c>
      <c r="J5203" s="261" t="e">
        <f>IF(#REF!&gt;=1,IF(#REF!&gt;=1,#REF!),IF(#REF!&gt;=0,"",))</f>
        <v>#REF!</v>
      </c>
      <c r="K5203" s="245" t="e">
        <f>保全管理データ!N9013</f>
        <v>#REF!</v>
      </c>
      <c r="L5203" s="262" t="e">
        <f>IF(#REF!="","",IF(#REF!="悪環境における作業",0.2,IF(#REF!="高所又は地下作業",0.1,IF(#REF!="錯綜場所作業",0.3,IF(#REF!="複雑な制約のある作業",0.4,IF(#REF!="単純な制約のある作業",0.2,0))))))</f>
        <v>#REF!</v>
      </c>
      <c r="M5203" s="260" t="e">
        <f t="shared" si="322"/>
        <v>#REF!</v>
      </c>
    </row>
    <row r="5204" spans="2:13" s="254" customFormat="1" ht="27.75" customHeight="1" thickBot="1" x14ac:dyDescent="0.25">
      <c r="B5204" s="532" t="s">
        <v>190</v>
      </c>
      <c r="C5204" s="532"/>
      <c r="D5204" s="532"/>
      <c r="E5204" s="532"/>
      <c r="F5204" s="533" t="e">
        <f>SUM(I5180:I5203)</f>
        <v>#REF!</v>
      </c>
      <c r="G5204" s="534"/>
      <c r="H5204" s="534"/>
      <c r="I5204" s="535"/>
      <c r="J5204" s="533" t="e">
        <f>IF(SUM(J5180:J5203)=0,"0.00",SUM(M5180:M5203))</f>
        <v>#REF!</v>
      </c>
      <c r="K5204" s="534"/>
      <c r="L5204" s="534"/>
      <c r="M5204" s="535"/>
    </row>
    <row r="5205" spans="2:13" s="254" customFormat="1" ht="27.75" customHeight="1" thickBot="1" x14ac:dyDescent="0.25">
      <c r="B5205" s="532" t="s">
        <v>97</v>
      </c>
      <c r="C5205" s="532"/>
      <c r="D5205" s="532"/>
      <c r="E5205" s="532"/>
      <c r="F5205" s="533" t="e">
        <f>IF(#REF!="５年以下","0",IF(#REF!="５年～１０年",0.1,IF(#REF!="１０年以上",0.15)))</f>
        <v>#REF!</v>
      </c>
      <c r="G5205" s="534"/>
      <c r="H5205" s="534"/>
      <c r="I5205" s="534"/>
      <c r="J5205" s="534"/>
      <c r="K5205" s="534"/>
      <c r="L5205" s="534"/>
      <c r="M5205" s="535"/>
    </row>
    <row r="5206" spans="2:13" s="254" customFormat="1" ht="27.75" customHeight="1" thickBot="1" x14ac:dyDescent="0.25">
      <c r="B5206" s="533" t="s">
        <v>273</v>
      </c>
      <c r="C5206" s="534"/>
      <c r="D5206" s="534"/>
      <c r="E5206" s="535"/>
      <c r="F5206" s="533" t="e">
        <f>F5204*(1+F5205)</f>
        <v>#REF!</v>
      </c>
      <c r="G5206" s="534"/>
      <c r="H5206" s="534"/>
      <c r="I5206" s="534"/>
      <c r="J5206" s="533" t="e">
        <f>J5204*(1+F5205)</f>
        <v>#REF!</v>
      </c>
      <c r="K5206" s="534"/>
      <c r="L5206" s="534"/>
      <c r="M5206" s="535"/>
    </row>
    <row r="5207" spans="2:13" s="254" customFormat="1" ht="27.75" customHeight="1" thickBot="1" x14ac:dyDescent="0.25">
      <c r="B5207" s="532" t="s">
        <v>191</v>
      </c>
      <c r="C5207" s="532"/>
      <c r="D5207" s="532"/>
      <c r="E5207" s="532"/>
      <c r="F5207" s="533" t="e">
        <f>#REF!*(#REF!*#REF!+#REF!*#REF!)</f>
        <v>#REF!</v>
      </c>
      <c r="G5207" s="534"/>
      <c r="H5207" s="535"/>
      <c r="I5207" s="532" t="e">
        <f>#REF!</f>
        <v>#REF!</v>
      </c>
      <c r="J5207" s="533"/>
      <c r="K5207" s="263" t="s">
        <v>230</v>
      </c>
      <c r="L5207" s="535" t="e">
        <f>B5178</f>
        <v>#REF!</v>
      </c>
      <c r="M5207" s="532"/>
    </row>
    <row r="5208" spans="2:13" s="254" customFormat="1" ht="45" customHeight="1" thickBot="1" x14ac:dyDescent="0.25">
      <c r="B5208" s="253"/>
      <c r="C5208" s="253"/>
      <c r="D5208" s="253"/>
      <c r="E5208" s="253"/>
      <c r="F5208" s="253"/>
      <c r="G5208" s="253"/>
      <c r="H5208" s="253"/>
      <c r="I5208" s="253"/>
      <c r="J5208" s="253"/>
      <c r="K5208" s="253"/>
      <c r="L5208" s="253"/>
      <c r="M5208" s="253"/>
    </row>
    <row r="5209" spans="2:13" s="254" customFormat="1" ht="27.75" customHeight="1" thickBot="1" x14ac:dyDescent="0.25">
      <c r="B5209" s="542" t="s">
        <v>128</v>
      </c>
      <c r="C5209" s="543"/>
      <c r="D5209" s="543"/>
      <c r="E5209" s="544"/>
      <c r="F5209" s="253"/>
      <c r="G5209" s="253"/>
      <c r="H5209" s="253"/>
      <c r="I5209" s="253"/>
      <c r="J5209" s="253"/>
      <c r="K5209" s="253"/>
      <c r="L5209" s="253"/>
      <c r="M5209" s="253"/>
    </row>
    <row r="5210" spans="2:13" s="254" customFormat="1" ht="27.75" customHeight="1" x14ac:dyDescent="0.2">
      <c r="B5210" s="545" t="e">
        <f>#REF!</f>
        <v>#REF!</v>
      </c>
      <c r="C5210" s="546"/>
      <c r="D5210" s="547"/>
      <c r="E5210" s="548"/>
      <c r="F5210" s="552" t="s">
        <v>240</v>
      </c>
      <c r="G5210" s="553"/>
      <c r="H5210" s="553"/>
      <c r="I5210" s="554"/>
      <c r="J5210" s="552" t="s">
        <v>239</v>
      </c>
      <c r="K5210" s="553"/>
      <c r="L5210" s="553"/>
      <c r="M5210" s="554"/>
    </row>
    <row r="5211" spans="2:13" s="254" customFormat="1" ht="27.75" customHeight="1" thickBot="1" x14ac:dyDescent="0.25">
      <c r="B5211" s="549"/>
      <c r="C5211" s="550"/>
      <c r="D5211" s="550"/>
      <c r="E5211" s="551"/>
      <c r="F5211" s="255" t="s">
        <v>149</v>
      </c>
      <c r="G5211" s="256" t="s">
        <v>151</v>
      </c>
      <c r="H5211" s="256" t="s">
        <v>96</v>
      </c>
      <c r="I5211" s="257" t="s">
        <v>150</v>
      </c>
      <c r="J5211" s="255" t="s">
        <v>149</v>
      </c>
      <c r="K5211" s="256" t="s">
        <v>151</v>
      </c>
      <c r="L5211" s="256" t="s">
        <v>96</v>
      </c>
      <c r="M5211" s="257" t="s">
        <v>150</v>
      </c>
    </row>
    <row r="5212" spans="2:13" s="254" customFormat="1" ht="27.75" customHeight="1" thickTop="1" x14ac:dyDescent="0.2">
      <c r="B5212" s="540" t="s">
        <v>241</v>
      </c>
      <c r="C5212" s="541"/>
      <c r="D5212" s="264"/>
      <c r="E5212" s="237" t="s">
        <v>242</v>
      </c>
      <c r="F5212" s="258" t="e">
        <f>IF(#REF!&gt;=1,IF(#REF!&gt;=1,#REF!),IF(#REF!&gt;=0,"",))</f>
        <v>#REF!</v>
      </c>
      <c r="G5212" s="241" t="e">
        <f>保全管理データ!N9019</f>
        <v>#REF!</v>
      </c>
      <c r="H5212" s="259" t="e">
        <f>IF(#REF!="無","",IF(#REF!="","",IF(#REF!="悪環境における作業",0.2,IF(#REF!="高所又は地下作業",0.1,IF(#REF!="錯綜場所作業",0.3,IF(#REF!="複雑な制約のある作業",0.4,IF(#REF!="単純な制約のある作業",0.2,0)))))))</f>
        <v>#REF!</v>
      </c>
      <c r="I5212" s="260" t="e">
        <f>IF(F5212="","",F5212*G5212*(1+IF(H5212="",0,H5212)))</f>
        <v>#REF!</v>
      </c>
      <c r="J5212" s="258" t="e">
        <f>IF(#REF!&gt;=1,IF(#REF!&gt;=1,#REF!),IF(#REF!&gt;=0,"",))</f>
        <v>#REF!</v>
      </c>
      <c r="K5212" s="241" t="e">
        <f>保全管理データ!N9046</f>
        <v>#REF!</v>
      </c>
      <c r="L5212" s="259" t="e">
        <f>IF(#REF!="","",IF(#REF!="悪環境における作業",0.2,IF(#REF!="高所又は地下作業",0.1,IF(#REF!="錯綜場所作業",0.3,IF(#REF!="複雑な制約のある作業",0.4,IF(#REF!="単純な制約のある作業",0.2,0))))))</f>
        <v>#REF!</v>
      </c>
      <c r="M5212" s="260" t="e">
        <f>IF(J5212="","",J5212*K5212*(1+IF(L5212="",0,L5212)))</f>
        <v>#REF!</v>
      </c>
    </row>
    <row r="5213" spans="2:13" s="254" customFormat="1" ht="27.75" customHeight="1" x14ac:dyDescent="0.2">
      <c r="B5213" s="536" t="s">
        <v>243</v>
      </c>
      <c r="C5213" s="537"/>
      <c r="D5213" s="265"/>
      <c r="E5213" s="224" t="s">
        <v>242</v>
      </c>
      <c r="F5213" s="258" t="e">
        <f>IF(#REF!&gt;=1,IF(#REF!&gt;=1,#REF!),IF(#REF!&gt;=0,"",))</f>
        <v>#REF!</v>
      </c>
      <c r="G5213" s="241" t="e">
        <f>保全管理データ!N9020</f>
        <v>#REF!</v>
      </c>
      <c r="H5213" s="259" t="e">
        <f>IF(#REF!="無","",IF(#REF!="","",IF(#REF!="悪環境における作業",0.2,IF(#REF!="高所又は地下作業",0.1,IF(#REF!="錯綜場所作業",0.3,IF(#REF!="複雑な制約のある作業",0.4,IF(#REF!="単純な制約のある作業",0.2,0)))))))</f>
        <v>#REF!</v>
      </c>
      <c r="I5213" s="260" t="e">
        <f t="shared" ref="I5213:I5235" si="323">IF(F5213="","",F5213*G5213*(1+IF(H5213="",0,H5213)))</f>
        <v>#REF!</v>
      </c>
      <c r="J5213" s="258" t="e">
        <f>IF(#REF!&gt;=1,IF(#REF!&gt;=1,#REF!),IF(#REF!&gt;=0,"",))</f>
        <v>#REF!</v>
      </c>
      <c r="K5213" s="241" t="e">
        <f>保全管理データ!N9047</f>
        <v>#REF!</v>
      </c>
      <c r="L5213" s="259" t="e">
        <f>IF(#REF!="","",IF(#REF!="悪環境における作業",0.2,IF(#REF!="高所又は地下作業",0.1,IF(#REF!="錯綜場所作業",0.3,IF(#REF!="複雑な制約のある作業",0.4,IF(#REF!="単純な制約のある作業",0.2,0))))))</f>
        <v>#REF!</v>
      </c>
      <c r="M5213" s="260" t="e">
        <f t="shared" ref="M5213:M5235" si="324">IF(J5213="","",J5213*K5213*(1+IF(L5213="",0,L5213)))</f>
        <v>#REF!</v>
      </c>
    </row>
    <row r="5214" spans="2:13" s="254" customFormat="1" ht="27.75" customHeight="1" x14ac:dyDescent="0.2">
      <c r="B5214" s="536" t="s">
        <v>249</v>
      </c>
      <c r="C5214" s="537"/>
      <c r="D5214" s="265"/>
      <c r="E5214" s="224" t="s">
        <v>244</v>
      </c>
      <c r="F5214" s="258" t="e">
        <f>IF(#REF!&gt;=1,IF(#REF!&gt;=1,#REF!),IF(#REF!&gt;=0,"",))</f>
        <v>#REF!</v>
      </c>
      <c r="G5214" s="241" t="e">
        <f>保全管理データ!N9021</f>
        <v>#REF!</v>
      </c>
      <c r="H5214" s="259" t="e">
        <f>IF(#REF!="無","",IF(#REF!="","",IF(#REF!="悪環境における作業",0.2,IF(#REF!="高所又は地下作業",0.1,IF(#REF!="錯綜場所作業",0.3,IF(#REF!="複雑な制約のある作業",0.4,IF(#REF!="単純な制約のある作業",0.2,0)))))))</f>
        <v>#REF!</v>
      </c>
      <c r="I5214" s="260" t="e">
        <f t="shared" si="323"/>
        <v>#REF!</v>
      </c>
      <c r="J5214" s="258" t="e">
        <f>IF(#REF!&gt;=1,IF(#REF!&gt;=1,#REF!),IF(#REF!&gt;=0,"",))</f>
        <v>#REF!</v>
      </c>
      <c r="K5214" s="241" t="e">
        <f>保全管理データ!N9048</f>
        <v>#REF!</v>
      </c>
      <c r="L5214" s="259" t="e">
        <f>IF(#REF!="","",IF(#REF!="悪環境における作業",0.2,IF(#REF!="高所又は地下作業",0.1,IF(#REF!="錯綜場所作業",0.3,IF(#REF!="複雑な制約のある作業",0.4,IF(#REF!="単純な制約のある作業",0.2,0))))))</f>
        <v>#REF!</v>
      </c>
      <c r="M5214" s="260" t="e">
        <f t="shared" si="324"/>
        <v>#REF!</v>
      </c>
    </row>
    <row r="5215" spans="2:13" s="254" customFormat="1" ht="27.75" customHeight="1" x14ac:dyDescent="0.2">
      <c r="B5215" s="536" t="s">
        <v>250</v>
      </c>
      <c r="C5215" s="537"/>
      <c r="D5215" s="265"/>
      <c r="E5215" s="224" t="s">
        <v>244</v>
      </c>
      <c r="F5215" s="258" t="e">
        <f>IF(#REF!&gt;=1,IF(#REF!&gt;=1,#REF!),IF(#REF!&gt;=0,"",))</f>
        <v>#REF!</v>
      </c>
      <c r="G5215" s="241" t="e">
        <f>保全管理データ!N9022</f>
        <v>#REF!</v>
      </c>
      <c r="H5215" s="259" t="e">
        <f>IF(#REF!="無","",IF(#REF!="","",IF(#REF!="悪環境における作業",0.2,IF(#REF!="高所又は地下作業",0.1,IF(#REF!="錯綜場所作業",0.3,IF(#REF!="複雑な制約のある作業",0.4,IF(#REF!="単純な制約のある作業",0.2,0)))))))</f>
        <v>#REF!</v>
      </c>
      <c r="I5215" s="260" t="e">
        <f t="shared" si="323"/>
        <v>#REF!</v>
      </c>
      <c r="J5215" s="258" t="e">
        <f>IF(#REF!&gt;=1,IF(#REF!&gt;=1,#REF!),IF(#REF!&gt;=0,"",))</f>
        <v>#REF!</v>
      </c>
      <c r="K5215" s="241" t="e">
        <f>保全管理データ!N9049</f>
        <v>#REF!</v>
      </c>
      <c r="L5215" s="259" t="e">
        <f>IF(#REF!="","",IF(#REF!="悪環境における作業",0.2,IF(#REF!="高所又は地下作業",0.1,IF(#REF!="錯綜場所作業",0.3,IF(#REF!="複雑な制約のある作業",0.4,IF(#REF!="単純な制約のある作業",0.2,0))))))</f>
        <v>#REF!</v>
      </c>
      <c r="M5215" s="260" t="e">
        <f t="shared" si="324"/>
        <v>#REF!</v>
      </c>
    </row>
    <row r="5216" spans="2:13" s="254" customFormat="1" ht="27.75" customHeight="1" x14ac:dyDescent="0.2">
      <c r="B5216" s="536" t="s">
        <v>251</v>
      </c>
      <c r="C5216" s="537"/>
      <c r="D5216" s="265"/>
      <c r="E5216" s="224" t="s">
        <v>242</v>
      </c>
      <c r="F5216" s="258" t="e">
        <f>IF(#REF!&gt;=1,IF(#REF!&gt;=1,#REF!),IF(#REF!&gt;=0,"",))</f>
        <v>#REF!</v>
      </c>
      <c r="G5216" s="241" t="e">
        <f>保全管理データ!N9023</f>
        <v>#REF!</v>
      </c>
      <c r="H5216" s="259" t="e">
        <f>IF(#REF!="無","",IF(#REF!="","",IF(#REF!="悪環境における作業",0.2,IF(#REF!="高所又は地下作業",0.1,IF(#REF!="錯綜場所作業",0.3,IF(#REF!="複雑な制約のある作業",0.4,IF(#REF!="単純な制約のある作業",0.2,0)))))))</f>
        <v>#REF!</v>
      </c>
      <c r="I5216" s="260" t="e">
        <f t="shared" si="323"/>
        <v>#REF!</v>
      </c>
      <c r="J5216" s="258" t="e">
        <f>IF(#REF!&gt;=1,IF(#REF!&gt;=1,#REF!),IF(#REF!&gt;=0,"",))</f>
        <v>#REF!</v>
      </c>
      <c r="K5216" s="241" t="e">
        <f>保全管理データ!N9050</f>
        <v>#REF!</v>
      </c>
      <c r="L5216" s="259" t="e">
        <f>IF(#REF!="","",IF(#REF!="悪環境における作業",0.2,IF(#REF!="高所又は地下作業",0.1,IF(#REF!="錯綜場所作業",0.3,IF(#REF!="複雑な制約のある作業",0.4,IF(#REF!="単純な制約のある作業",0.2,0))))))</f>
        <v>#REF!</v>
      </c>
      <c r="M5216" s="260" t="e">
        <f t="shared" si="324"/>
        <v>#REF!</v>
      </c>
    </row>
    <row r="5217" spans="2:13" s="254" customFormat="1" ht="27.75" customHeight="1" x14ac:dyDescent="0.2">
      <c r="B5217" s="536" t="s">
        <v>252</v>
      </c>
      <c r="C5217" s="537"/>
      <c r="D5217" s="265"/>
      <c r="E5217" s="224" t="s">
        <v>244</v>
      </c>
      <c r="F5217" s="258" t="e">
        <f>IF(#REF!&gt;=1,IF(#REF!&gt;=1,#REF!),IF(#REF!&gt;=0,"",))</f>
        <v>#REF!</v>
      </c>
      <c r="G5217" s="241" t="e">
        <f>保全管理データ!N9024</f>
        <v>#REF!</v>
      </c>
      <c r="H5217" s="259" t="e">
        <f>IF(#REF!="無","",IF(#REF!="","",IF(#REF!="悪環境における作業",0.2,IF(#REF!="高所又は地下作業",0.1,IF(#REF!="錯綜場所作業",0.3,IF(#REF!="複雑な制約のある作業",0.4,IF(#REF!="単純な制約のある作業",0.2,0)))))))</f>
        <v>#REF!</v>
      </c>
      <c r="I5217" s="260" t="e">
        <f t="shared" si="323"/>
        <v>#REF!</v>
      </c>
      <c r="J5217" s="258" t="e">
        <f>IF(#REF!&gt;=1,IF(#REF!&gt;=1,#REF!),IF(#REF!&gt;=0,"",))</f>
        <v>#REF!</v>
      </c>
      <c r="K5217" s="241" t="e">
        <f>保全管理データ!N9051</f>
        <v>#REF!</v>
      </c>
      <c r="L5217" s="259" t="e">
        <f>IF(#REF!="","",IF(#REF!="悪環境における作業",0.2,IF(#REF!="高所又は地下作業",0.1,IF(#REF!="錯綜場所作業",0.3,IF(#REF!="複雑な制約のある作業",0.4,IF(#REF!="単純な制約のある作業",0.2,0))))))</f>
        <v>#REF!</v>
      </c>
      <c r="M5217" s="260" t="e">
        <f t="shared" si="324"/>
        <v>#REF!</v>
      </c>
    </row>
    <row r="5218" spans="2:13" s="254" customFormat="1" ht="27.75" customHeight="1" x14ac:dyDescent="0.2">
      <c r="B5218" s="536" t="s">
        <v>253</v>
      </c>
      <c r="C5218" s="537"/>
      <c r="D5218" s="265"/>
      <c r="E5218" s="224" t="s">
        <v>242</v>
      </c>
      <c r="F5218" s="258" t="e">
        <f>IF(#REF!&gt;=1,IF(#REF!&gt;=1,#REF!),IF(#REF!&gt;=0,"",))</f>
        <v>#REF!</v>
      </c>
      <c r="G5218" s="241" t="e">
        <f>保全管理データ!N9025</f>
        <v>#REF!</v>
      </c>
      <c r="H5218" s="259" t="e">
        <f>IF(#REF!="無","",IF(#REF!="","",IF(#REF!="悪環境における作業",0.2,IF(#REF!="高所又は地下作業",0.1,IF(#REF!="錯綜場所作業",0.3,IF(#REF!="複雑な制約のある作業",0.4,IF(#REF!="単純な制約のある作業",0.2,0)))))))</f>
        <v>#REF!</v>
      </c>
      <c r="I5218" s="260" t="e">
        <f t="shared" si="323"/>
        <v>#REF!</v>
      </c>
      <c r="J5218" s="258" t="e">
        <f>IF(#REF!&gt;=1,IF(#REF!&gt;=1,#REF!),IF(#REF!&gt;=0,"",))</f>
        <v>#REF!</v>
      </c>
      <c r="K5218" s="241" t="e">
        <f>保全管理データ!N9052</f>
        <v>#REF!</v>
      </c>
      <c r="L5218" s="259" t="e">
        <f>IF(#REF!="","",IF(#REF!="悪環境における作業",0.2,IF(#REF!="高所又は地下作業",0.1,IF(#REF!="錯綜場所作業",0.3,IF(#REF!="複雑な制約のある作業",0.4,IF(#REF!="単純な制約のある作業",0.2,0))))))</f>
        <v>#REF!</v>
      </c>
      <c r="M5218" s="260" t="e">
        <f t="shared" si="324"/>
        <v>#REF!</v>
      </c>
    </row>
    <row r="5219" spans="2:13" s="254" customFormat="1" ht="27.75" customHeight="1" x14ac:dyDescent="0.2">
      <c r="B5219" s="536" t="s">
        <v>254</v>
      </c>
      <c r="C5219" s="537"/>
      <c r="D5219" s="265"/>
      <c r="E5219" s="224" t="s">
        <v>242</v>
      </c>
      <c r="F5219" s="258" t="e">
        <f>IF(#REF!&gt;=1,IF(#REF!&gt;=1,#REF!),IF(#REF!&gt;=0,"",))</f>
        <v>#REF!</v>
      </c>
      <c r="G5219" s="241" t="e">
        <f>保全管理データ!N9026</f>
        <v>#REF!</v>
      </c>
      <c r="H5219" s="259" t="e">
        <f>IF(#REF!="無","",IF(#REF!="","",IF(#REF!="悪環境における作業",0.2,IF(#REF!="高所又は地下作業",0.1,IF(#REF!="錯綜場所作業",0.3,IF(#REF!="複雑な制約のある作業",0.4,IF(#REF!="単純な制約のある作業",0.2,0)))))))</f>
        <v>#REF!</v>
      </c>
      <c r="I5219" s="260" t="e">
        <f t="shared" si="323"/>
        <v>#REF!</v>
      </c>
      <c r="J5219" s="258" t="e">
        <f>IF(#REF!&gt;=1,IF(#REF!&gt;=1,#REF!),IF(#REF!&gt;=0,"",))</f>
        <v>#REF!</v>
      </c>
      <c r="K5219" s="241" t="e">
        <f>保全管理データ!N9053</f>
        <v>#REF!</v>
      </c>
      <c r="L5219" s="259" t="e">
        <f>IF(#REF!="","",IF(#REF!="悪環境における作業",0.2,IF(#REF!="高所又は地下作業",0.1,IF(#REF!="錯綜場所作業",0.3,IF(#REF!="複雑な制約のある作業",0.4,IF(#REF!="単純な制約のある作業",0.2,0))))))</f>
        <v>#REF!</v>
      </c>
      <c r="M5219" s="260" t="e">
        <f t="shared" si="324"/>
        <v>#REF!</v>
      </c>
    </row>
    <row r="5220" spans="2:13" s="254" customFormat="1" ht="27.75" customHeight="1" x14ac:dyDescent="0.2">
      <c r="B5220" s="536" t="s">
        <v>255</v>
      </c>
      <c r="C5220" s="537"/>
      <c r="D5220" s="265"/>
      <c r="E5220" s="224" t="s">
        <v>245</v>
      </c>
      <c r="F5220" s="258" t="e">
        <f>IF(#REF!&gt;=1,IF(#REF!&gt;=1,#REF!),IF(#REF!&gt;=0,"",))</f>
        <v>#REF!</v>
      </c>
      <c r="G5220" s="241" t="e">
        <f>保全管理データ!N9027</f>
        <v>#REF!</v>
      </c>
      <c r="H5220" s="259" t="e">
        <f>IF(#REF!="無","",IF(#REF!="","",IF(#REF!="悪環境における作業",0.2,IF(#REF!="高所又は地下作業",0.1,IF(#REF!="錯綜場所作業",0.3,IF(#REF!="複雑な制約のある作業",0.4,IF(#REF!="単純な制約のある作業",0.2,0)))))))</f>
        <v>#REF!</v>
      </c>
      <c r="I5220" s="260" t="e">
        <f t="shared" si="323"/>
        <v>#REF!</v>
      </c>
      <c r="J5220" s="258" t="e">
        <f>IF(#REF!&gt;=1,IF(#REF!&gt;=1,#REF!),IF(#REF!&gt;=0,"",))</f>
        <v>#REF!</v>
      </c>
      <c r="K5220" s="241" t="e">
        <f>保全管理データ!N9054</f>
        <v>#REF!</v>
      </c>
      <c r="L5220" s="259" t="e">
        <f>IF(#REF!="","",IF(#REF!="悪環境における作業",0.2,IF(#REF!="高所又は地下作業",0.1,IF(#REF!="錯綜場所作業",0.3,IF(#REF!="複雑な制約のある作業",0.4,IF(#REF!="単純な制約のある作業",0.2,0))))))</f>
        <v>#REF!</v>
      </c>
      <c r="M5220" s="260" t="e">
        <f t="shared" si="324"/>
        <v>#REF!</v>
      </c>
    </row>
    <row r="5221" spans="2:13" s="254" customFormat="1" ht="27.75" customHeight="1" x14ac:dyDescent="0.2">
      <c r="B5221" s="536" t="s">
        <v>256</v>
      </c>
      <c r="C5221" s="537"/>
      <c r="D5221" s="265"/>
      <c r="E5221" s="224" t="s">
        <v>242</v>
      </c>
      <c r="F5221" s="258" t="e">
        <f>IF(#REF!&gt;=1,IF(#REF!&gt;=1,#REF!),IF(#REF!&gt;=0,"",))</f>
        <v>#REF!</v>
      </c>
      <c r="G5221" s="241" t="e">
        <f>保全管理データ!N9028</f>
        <v>#REF!</v>
      </c>
      <c r="H5221" s="259" t="e">
        <f>IF(#REF!="無","",IF(#REF!="","",IF(#REF!="悪環境における作業",0.2,IF(#REF!="高所又は地下作業",0.1,IF(#REF!="錯綜場所作業",0.3,IF(#REF!="複雑な制約のある作業",0.4,IF(#REF!="単純な制約のある作業",0.2,0)))))))</f>
        <v>#REF!</v>
      </c>
      <c r="I5221" s="260" t="e">
        <f t="shared" si="323"/>
        <v>#REF!</v>
      </c>
      <c r="J5221" s="258" t="e">
        <f>IF(#REF!&gt;=1,IF(#REF!&gt;=1,#REF!),IF(#REF!&gt;=0,"",))</f>
        <v>#REF!</v>
      </c>
      <c r="K5221" s="241" t="e">
        <f>保全管理データ!N9055</f>
        <v>#REF!</v>
      </c>
      <c r="L5221" s="259" t="e">
        <f>IF(#REF!="","",IF(#REF!="悪環境における作業",0.2,IF(#REF!="高所又は地下作業",0.1,IF(#REF!="錯綜場所作業",0.3,IF(#REF!="複雑な制約のある作業",0.4,IF(#REF!="単純な制約のある作業",0.2,0))))))</f>
        <v>#REF!</v>
      </c>
      <c r="M5221" s="260" t="e">
        <f t="shared" si="324"/>
        <v>#REF!</v>
      </c>
    </row>
    <row r="5222" spans="2:13" s="254" customFormat="1" ht="27.75" customHeight="1" x14ac:dyDescent="0.2">
      <c r="B5222" s="536" t="s">
        <v>257</v>
      </c>
      <c r="C5222" s="537"/>
      <c r="D5222" s="265"/>
      <c r="E5222" s="224" t="s">
        <v>245</v>
      </c>
      <c r="F5222" s="258" t="e">
        <f>IF(#REF!&gt;=1,IF(#REF!&gt;=1,#REF!),IF(#REF!&gt;=0,"",))</f>
        <v>#REF!</v>
      </c>
      <c r="G5222" s="241" t="e">
        <f>保全管理データ!N9029</f>
        <v>#REF!</v>
      </c>
      <c r="H5222" s="259" t="e">
        <f>IF(#REF!="無","",IF(#REF!="","",IF(#REF!="悪環境における作業",0.2,IF(#REF!="高所又は地下作業",0.1,IF(#REF!="錯綜場所作業",0.3,IF(#REF!="複雑な制約のある作業",0.4,IF(#REF!="単純な制約のある作業",0.2,0)))))))</f>
        <v>#REF!</v>
      </c>
      <c r="I5222" s="260" t="e">
        <f t="shared" si="323"/>
        <v>#REF!</v>
      </c>
      <c r="J5222" s="258" t="e">
        <f>IF(#REF!&gt;=1,IF(#REF!&gt;=1,#REF!),IF(#REF!&gt;=0,"",))</f>
        <v>#REF!</v>
      </c>
      <c r="K5222" s="241" t="e">
        <f>保全管理データ!N9056</f>
        <v>#REF!</v>
      </c>
      <c r="L5222" s="259" t="e">
        <f>IF(#REF!="","",IF(#REF!="悪環境における作業",0.2,IF(#REF!="高所又は地下作業",0.1,IF(#REF!="錯綜場所作業",0.3,IF(#REF!="複雑な制約のある作業",0.4,IF(#REF!="単純な制約のある作業",0.2,0))))))</f>
        <v>#REF!</v>
      </c>
      <c r="M5222" s="260" t="e">
        <f t="shared" si="324"/>
        <v>#REF!</v>
      </c>
    </row>
    <row r="5223" spans="2:13" s="254" customFormat="1" ht="27.75" customHeight="1" x14ac:dyDescent="0.2">
      <c r="B5223" s="536" t="s">
        <v>258</v>
      </c>
      <c r="C5223" s="537"/>
      <c r="D5223" s="265"/>
      <c r="E5223" s="224" t="s">
        <v>245</v>
      </c>
      <c r="F5223" s="258" t="e">
        <f>IF(#REF!&gt;=1,IF(#REF!&gt;=1,#REF!),IF(#REF!&gt;=0,"",))</f>
        <v>#REF!</v>
      </c>
      <c r="G5223" s="241" t="e">
        <f>保全管理データ!N9030</f>
        <v>#REF!</v>
      </c>
      <c r="H5223" s="259" t="e">
        <f>IF(#REF!="無","",IF(#REF!="","",IF(#REF!="悪環境における作業",0.2,IF(#REF!="高所又は地下作業",0.1,IF(#REF!="錯綜場所作業",0.3,IF(#REF!="複雑な制約のある作業",0.4,IF(#REF!="単純な制約のある作業",0.2,0)))))))</f>
        <v>#REF!</v>
      </c>
      <c r="I5223" s="260" t="e">
        <f t="shared" si="323"/>
        <v>#REF!</v>
      </c>
      <c r="J5223" s="258" t="e">
        <f>IF(#REF!&gt;=1,IF(#REF!&gt;=1,#REF!),IF(#REF!&gt;=0,"",))</f>
        <v>#REF!</v>
      </c>
      <c r="K5223" s="241" t="e">
        <f>保全管理データ!N9057</f>
        <v>#REF!</v>
      </c>
      <c r="L5223" s="259" t="e">
        <f>IF(#REF!="","",IF(#REF!="悪環境における作業",0.2,IF(#REF!="高所又は地下作業",0.1,IF(#REF!="錯綜場所作業",0.3,IF(#REF!="複雑な制約のある作業",0.4,IF(#REF!="単純な制約のある作業",0.2,0))))))</f>
        <v>#REF!</v>
      </c>
      <c r="M5223" s="260" t="e">
        <f t="shared" si="324"/>
        <v>#REF!</v>
      </c>
    </row>
    <row r="5224" spans="2:13" s="254" customFormat="1" ht="27.75" customHeight="1" x14ac:dyDescent="0.2">
      <c r="B5224" s="536" t="s">
        <v>259</v>
      </c>
      <c r="C5224" s="537"/>
      <c r="D5224" s="265"/>
      <c r="E5224" s="224" t="s">
        <v>245</v>
      </c>
      <c r="F5224" s="258" t="e">
        <f>IF(#REF!&gt;=1,IF(#REF!&gt;=1,#REF!),IF(#REF!&gt;=0,"",))</f>
        <v>#REF!</v>
      </c>
      <c r="G5224" s="241" t="e">
        <f>保全管理データ!N9031</f>
        <v>#REF!</v>
      </c>
      <c r="H5224" s="259" t="e">
        <f>IF(#REF!="無","",IF(#REF!="","",IF(#REF!="悪環境における作業",0.2,IF(#REF!="高所又は地下作業",0.1,IF(#REF!="錯綜場所作業",0.3,IF(#REF!="複雑な制約のある作業",0.4,IF(#REF!="単純な制約のある作業",0.2,0)))))))</f>
        <v>#REF!</v>
      </c>
      <c r="I5224" s="260" t="e">
        <f t="shared" si="323"/>
        <v>#REF!</v>
      </c>
      <c r="J5224" s="258" t="e">
        <f>IF(#REF!&gt;=1,IF(#REF!&gt;=1,#REF!),IF(#REF!&gt;=0,"",))</f>
        <v>#REF!</v>
      </c>
      <c r="K5224" s="241" t="e">
        <f>保全管理データ!N9058</f>
        <v>#REF!</v>
      </c>
      <c r="L5224" s="259" t="e">
        <f>IF(#REF!="","",IF(#REF!="悪環境における作業",0.2,IF(#REF!="高所又は地下作業",0.1,IF(#REF!="錯綜場所作業",0.3,IF(#REF!="複雑な制約のある作業",0.4,IF(#REF!="単純な制約のある作業",0.2,0))))))</f>
        <v>#REF!</v>
      </c>
      <c r="M5224" s="260" t="e">
        <f t="shared" si="324"/>
        <v>#REF!</v>
      </c>
    </row>
    <row r="5225" spans="2:13" s="254" customFormat="1" ht="27.75" customHeight="1" x14ac:dyDescent="0.2">
      <c r="B5225" s="536" t="s">
        <v>260</v>
      </c>
      <c r="C5225" s="537"/>
      <c r="D5225" s="265"/>
      <c r="E5225" s="224" t="s">
        <v>248</v>
      </c>
      <c r="F5225" s="258" t="e">
        <f>IF(#REF!&gt;=1,IF(#REF!&gt;=1,#REF!),IF(#REF!&gt;=0,"",))</f>
        <v>#REF!</v>
      </c>
      <c r="G5225" s="241" t="e">
        <f>保全管理データ!N9032</f>
        <v>#REF!</v>
      </c>
      <c r="H5225" s="259" t="e">
        <f>IF(#REF!="無","",IF(#REF!="","",IF(#REF!="悪環境における作業",0.2,IF(#REF!="高所又は地下作業",0.1,IF(#REF!="錯綜場所作業",0.3,IF(#REF!="複雑な制約のある作業",0.4,IF(#REF!="単純な制約のある作業",0.2,0)))))))</f>
        <v>#REF!</v>
      </c>
      <c r="I5225" s="260" t="e">
        <f t="shared" si="323"/>
        <v>#REF!</v>
      </c>
      <c r="J5225" s="258" t="e">
        <f>IF(#REF!&gt;=1,IF(#REF!&gt;=1,#REF!),IF(#REF!&gt;=0,"",))</f>
        <v>#REF!</v>
      </c>
      <c r="K5225" s="241" t="e">
        <f>保全管理データ!N9059</f>
        <v>#REF!</v>
      </c>
      <c r="L5225" s="259" t="e">
        <f>IF(#REF!="","",IF(#REF!="悪環境における作業",0.2,IF(#REF!="高所又は地下作業",0.1,IF(#REF!="錯綜場所作業",0.3,IF(#REF!="複雑な制約のある作業",0.4,IF(#REF!="単純な制約のある作業",0.2,0))))))</f>
        <v>#REF!</v>
      </c>
      <c r="M5225" s="260" t="e">
        <f t="shared" si="324"/>
        <v>#REF!</v>
      </c>
    </row>
    <row r="5226" spans="2:13" s="254" customFormat="1" ht="27.75" customHeight="1" x14ac:dyDescent="0.2">
      <c r="B5226" s="536" t="s">
        <v>261</v>
      </c>
      <c r="C5226" s="537"/>
      <c r="D5226" s="265"/>
      <c r="E5226" s="224" t="s">
        <v>247</v>
      </c>
      <c r="F5226" s="258" t="e">
        <f>IF(#REF!&gt;=1,IF(#REF!&gt;=1,#REF!),IF(#REF!&gt;=0,"",))</f>
        <v>#REF!</v>
      </c>
      <c r="G5226" s="241" t="e">
        <f>保全管理データ!N9033</f>
        <v>#REF!</v>
      </c>
      <c r="H5226" s="259" t="e">
        <f>IF(#REF!="無","",IF(#REF!="","",IF(#REF!="悪環境における作業",0.2,IF(#REF!="高所又は地下作業",0.1,IF(#REF!="錯綜場所作業",0.3,IF(#REF!="複雑な制約のある作業",0.4,IF(#REF!="単純な制約のある作業",0.2,0)))))))</f>
        <v>#REF!</v>
      </c>
      <c r="I5226" s="260" t="e">
        <f t="shared" si="323"/>
        <v>#REF!</v>
      </c>
      <c r="J5226" s="258" t="e">
        <f>IF(#REF!&gt;=1,IF(#REF!&gt;=1,#REF!),IF(#REF!&gt;=0,"",))</f>
        <v>#REF!</v>
      </c>
      <c r="K5226" s="241" t="e">
        <f>保全管理データ!N9060</f>
        <v>#REF!</v>
      </c>
      <c r="L5226" s="259" t="e">
        <f>IF(#REF!="","",IF(#REF!="悪環境における作業",0.2,IF(#REF!="高所又は地下作業",0.1,IF(#REF!="錯綜場所作業",0.3,IF(#REF!="複雑な制約のある作業",0.4,IF(#REF!="単純な制約のある作業",0.2,0))))))</f>
        <v>#REF!</v>
      </c>
      <c r="M5226" s="260" t="e">
        <f t="shared" si="324"/>
        <v>#REF!</v>
      </c>
    </row>
    <row r="5227" spans="2:13" s="254" customFormat="1" ht="27.75" customHeight="1" x14ac:dyDescent="0.2">
      <c r="B5227" s="536" t="s">
        <v>262</v>
      </c>
      <c r="C5227" s="537"/>
      <c r="D5227" s="265"/>
      <c r="E5227" s="224" t="s">
        <v>245</v>
      </c>
      <c r="F5227" s="258" t="e">
        <f>IF(#REF!&gt;=1,IF(#REF!&gt;=1,#REF!),IF(#REF!&gt;=0,"",))</f>
        <v>#REF!</v>
      </c>
      <c r="G5227" s="241" t="e">
        <f>保全管理データ!N9034</f>
        <v>#REF!</v>
      </c>
      <c r="H5227" s="259" t="e">
        <f>IF(#REF!="無","",IF(#REF!="","",IF(#REF!="悪環境における作業",0.2,IF(#REF!="高所又は地下作業",0.1,IF(#REF!="錯綜場所作業",0.3,IF(#REF!="複雑な制約のある作業",0.4,IF(#REF!="単純な制約のある作業",0.2,0)))))))</f>
        <v>#REF!</v>
      </c>
      <c r="I5227" s="260" t="e">
        <f t="shared" si="323"/>
        <v>#REF!</v>
      </c>
      <c r="J5227" s="258" t="e">
        <f>IF(#REF!&gt;=1,IF(#REF!&gt;=1,#REF!),IF(#REF!&gt;=0,"",))</f>
        <v>#REF!</v>
      </c>
      <c r="K5227" s="241" t="e">
        <f>保全管理データ!N9061</f>
        <v>#REF!</v>
      </c>
      <c r="L5227" s="259" t="e">
        <f>IF(#REF!="","",IF(#REF!="悪環境における作業",0.2,IF(#REF!="高所又は地下作業",0.1,IF(#REF!="錯綜場所作業",0.3,IF(#REF!="複雑な制約のある作業",0.4,IF(#REF!="単純な制約のある作業",0.2,0))))))</f>
        <v>#REF!</v>
      </c>
      <c r="M5227" s="260" t="e">
        <f t="shared" si="324"/>
        <v>#REF!</v>
      </c>
    </row>
    <row r="5228" spans="2:13" s="254" customFormat="1" ht="27.75" customHeight="1" x14ac:dyDescent="0.2">
      <c r="B5228" s="536" t="s">
        <v>263</v>
      </c>
      <c r="C5228" s="537"/>
      <c r="D5228" s="265"/>
      <c r="E5228" s="224" t="s">
        <v>245</v>
      </c>
      <c r="F5228" s="258" t="e">
        <f>IF(#REF!&gt;=1,IF(#REF!&gt;=1,#REF!),IF(#REF!&gt;=0,"",))</f>
        <v>#REF!</v>
      </c>
      <c r="G5228" s="241" t="e">
        <f>保全管理データ!N9035</f>
        <v>#REF!</v>
      </c>
      <c r="H5228" s="259" t="e">
        <f>IF(#REF!="無","",IF(#REF!="","",IF(#REF!="悪環境における作業",0.2,IF(#REF!="高所又は地下作業",0.1,IF(#REF!="錯綜場所作業",0.3,IF(#REF!="複雑な制約のある作業",0.4,IF(#REF!="単純な制約のある作業",0.2,0)))))))</f>
        <v>#REF!</v>
      </c>
      <c r="I5228" s="260" t="e">
        <f t="shared" si="323"/>
        <v>#REF!</v>
      </c>
      <c r="J5228" s="258" t="e">
        <f>IF(#REF!&gt;=1,IF(#REF!&gt;=1,#REF!),IF(#REF!&gt;=0,"",))</f>
        <v>#REF!</v>
      </c>
      <c r="K5228" s="241" t="e">
        <f>保全管理データ!N9062</f>
        <v>#REF!</v>
      </c>
      <c r="L5228" s="259" t="e">
        <f>IF(#REF!="","",IF(#REF!="悪環境における作業",0.2,IF(#REF!="高所又は地下作業",0.1,IF(#REF!="錯綜場所作業",0.3,IF(#REF!="複雑な制約のある作業",0.4,IF(#REF!="単純な制約のある作業",0.2,0))))))</f>
        <v>#REF!</v>
      </c>
      <c r="M5228" s="260" t="e">
        <f t="shared" si="324"/>
        <v>#REF!</v>
      </c>
    </row>
    <row r="5229" spans="2:13" s="254" customFormat="1" ht="27.75" customHeight="1" x14ac:dyDescent="0.2">
      <c r="B5229" s="536" t="s">
        <v>264</v>
      </c>
      <c r="C5229" s="537"/>
      <c r="D5229" s="265"/>
      <c r="E5229" s="224" t="s">
        <v>245</v>
      </c>
      <c r="F5229" s="258" t="e">
        <f>IF(#REF!&gt;=1,IF(#REF!&gt;=1,#REF!),IF(#REF!&gt;=0,"",))</f>
        <v>#REF!</v>
      </c>
      <c r="G5229" s="241" t="e">
        <f>保全管理データ!N9036</f>
        <v>#REF!</v>
      </c>
      <c r="H5229" s="259" t="e">
        <f>IF(#REF!="無","",IF(#REF!="","",IF(#REF!="悪環境における作業",0.2,IF(#REF!="高所又は地下作業",0.1,IF(#REF!="錯綜場所作業",0.3,IF(#REF!="複雑な制約のある作業",0.4,IF(#REF!="単純な制約のある作業",0.2,0)))))))</f>
        <v>#REF!</v>
      </c>
      <c r="I5229" s="260" t="e">
        <f t="shared" si="323"/>
        <v>#REF!</v>
      </c>
      <c r="J5229" s="258" t="e">
        <f>IF(#REF!&gt;=1,IF(#REF!&gt;=1,#REF!),IF(#REF!&gt;=0,"",))</f>
        <v>#REF!</v>
      </c>
      <c r="K5229" s="241" t="e">
        <f>保全管理データ!N9063</f>
        <v>#REF!</v>
      </c>
      <c r="L5229" s="259" t="e">
        <f>IF(#REF!="","",IF(#REF!="悪環境における作業",0.2,IF(#REF!="高所又は地下作業",0.1,IF(#REF!="錯綜場所作業",0.3,IF(#REF!="複雑な制約のある作業",0.4,IF(#REF!="単純な制約のある作業",0.2,0))))))</f>
        <v>#REF!</v>
      </c>
      <c r="M5229" s="260" t="e">
        <f t="shared" si="324"/>
        <v>#REF!</v>
      </c>
    </row>
    <row r="5230" spans="2:13" s="254" customFormat="1" ht="27.75" customHeight="1" x14ac:dyDescent="0.2">
      <c r="B5230" s="536" t="s">
        <v>265</v>
      </c>
      <c r="C5230" s="537"/>
      <c r="D5230" s="265"/>
      <c r="E5230" s="224" t="s">
        <v>245</v>
      </c>
      <c r="F5230" s="258" t="e">
        <f>IF(#REF!&gt;=1,IF(#REF!&gt;=1,#REF!),IF(#REF!&gt;=0,"",))</f>
        <v>#REF!</v>
      </c>
      <c r="G5230" s="241" t="e">
        <f>保全管理データ!N9037</f>
        <v>#REF!</v>
      </c>
      <c r="H5230" s="259" t="e">
        <f>IF(#REF!="無","",IF(#REF!="","",IF(#REF!="悪環境における作業",0.2,IF(#REF!="高所又は地下作業",0.1,IF(#REF!="錯綜場所作業",0.3,IF(#REF!="複雑な制約のある作業",0.4,IF(#REF!="単純な制約のある作業",0.2,0)))))))</f>
        <v>#REF!</v>
      </c>
      <c r="I5230" s="260" t="e">
        <f t="shared" si="323"/>
        <v>#REF!</v>
      </c>
      <c r="J5230" s="258" t="e">
        <f>IF(#REF!&gt;=1,IF(#REF!&gt;=1,#REF!),IF(#REF!&gt;=0,"",))</f>
        <v>#REF!</v>
      </c>
      <c r="K5230" s="241" t="e">
        <f>保全管理データ!N9064</f>
        <v>#REF!</v>
      </c>
      <c r="L5230" s="259" t="e">
        <f>IF(#REF!="","",IF(#REF!="悪環境における作業",0.2,IF(#REF!="高所又は地下作業",0.1,IF(#REF!="錯綜場所作業",0.3,IF(#REF!="複雑な制約のある作業",0.4,IF(#REF!="単純な制約のある作業",0.2,0))))))</f>
        <v>#REF!</v>
      </c>
      <c r="M5230" s="260" t="e">
        <f t="shared" si="324"/>
        <v>#REF!</v>
      </c>
    </row>
    <row r="5231" spans="2:13" s="254" customFormat="1" ht="27.75" customHeight="1" x14ac:dyDescent="0.2">
      <c r="B5231" s="536" t="s">
        <v>266</v>
      </c>
      <c r="C5231" s="537"/>
      <c r="D5231" s="265"/>
      <c r="E5231" s="224" t="s">
        <v>245</v>
      </c>
      <c r="F5231" s="258" t="e">
        <f>IF(#REF!&gt;=1,IF(#REF!&gt;=1,#REF!),IF(#REF!&gt;=0,"",))</f>
        <v>#REF!</v>
      </c>
      <c r="G5231" s="241" t="e">
        <f>保全管理データ!N9038</f>
        <v>#REF!</v>
      </c>
      <c r="H5231" s="259" t="e">
        <f>IF(#REF!="無","",IF(#REF!="","",IF(#REF!="悪環境における作業",0.2,IF(#REF!="高所又は地下作業",0.1,IF(#REF!="錯綜場所作業",0.3,IF(#REF!="複雑な制約のある作業",0.4,IF(#REF!="単純な制約のある作業",0.2,0)))))))</f>
        <v>#REF!</v>
      </c>
      <c r="I5231" s="260" t="e">
        <f t="shared" si="323"/>
        <v>#REF!</v>
      </c>
      <c r="J5231" s="258" t="e">
        <f>IF(#REF!&gt;=1,IF(#REF!&gt;=1,#REF!),IF(#REF!&gt;=0,"",))</f>
        <v>#REF!</v>
      </c>
      <c r="K5231" s="241" t="e">
        <f>保全管理データ!N9065</f>
        <v>#REF!</v>
      </c>
      <c r="L5231" s="259" t="e">
        <f>IF(#REF!="","",IF(#REF!="悪環境における作業",0.2,IF(#REF!="高所又は地下作業",0.1,IF(#REF!="錯綜場所作業",0.3,IF(#REF!="複雑な制約のある作業",0.4,IF(#REF!="単純な制約のある作業",0.2,0))))))</f>
        <v>#REF!</v>
      </c>
      <c r="M5231" s="260" t="e">
        <f t="shared" si="324"/>
        <v>#REF!</v>
      </c>
    </row>
    <row r="5232" spans="2:13" s="254" customFormat="1" ht="27.75" customHeight="1" x14ac:dyDescent="0.2">
      <c r="B5232" s="536" t="s">
        <v>81</v>
      </c>
      <c r="C5232" s="537"/>
      <c r="D5232" s="265"/>
      <c r="E5232" s="224" t="s">
        <v>245</v>
      </c>
      <c r="F5232" s="258" t="e">
        <f>IF(#REF!&gt;=1,IF(#REF!&gt;=1,#REF!),IF(#REF!&gt;=0,"",))</f>
        <v>#REF!</v>
      </c>
      <c r="G5232" s="241" t="e">
        <f>保全管理データ!N9039</f>
        <v>#REF!</v>
      </c>
      <c r="H5232" s="259" t="e">
        <f>IF(#REF!="無","",IF(#REF!="","",IF(#REF!="悪環境における作業",0.2,IF(#REF!="高所又は地下作業",0.1,IF(#REF!="錯綜場所作業",0.3,IF(#REF!="複雑な制約のある作業",0.4,IF(#REF!="単純な制約のある作業",0.2,0)))))))</f>
        <v>#REF!</v>
      </c>
      <c r="I5232" s="260" t="e">
        <f t="shared" si="323"/>
        <v>#REF!</v>
      </c>
      <c r="J5232" s="258" t="e">
        <f>IF(#REF!&gt;=1,IF(#REF!&gt;=1,#REF!),IF(#REF!&gt;=0,"",))</f>
        <v>#REF!</v>
      </c>
      <c r="K5232" s="241" t="e">
        <f>保全管理データ!N9066</f>
        <v>#REF!</v>
      </c>
      <c r="L5232" s="259" t="e">
        <f>IF(#REF!="","",IF(#REF!="悪環境における作業",0.2,IF(#REF!="高所又は地下作業",0.1,IF(#REF!="錯綜場所作業",0.3,IF(#REF!="複雑な制約のある作業",0.4,IF(#REF!="単純な制約のある作業",0.2,0))))))</f>
        <v>#REF!</v>
      </c>
      <c r="M5232" s="260" t="e">
        <f t="shared" si="324"/>
        <v>#REF!</v>
      </c>
    </row>
    <row r="5233" spans="2:13" s="254" customFormat="1" ht="27.75" customHeight="1" x14ac:dyDescent="0.2">
      <c r="B5233" s="536" t="s">
        <v>267</v>
      </c>
      <c r="C5233" s="537"/>
      <c r="D5233" s="265"/>
      <c r="E5233" s="224" t="s">
        <v>247</v>
      </c>
      <c r="F5233" s="258" t="e">
        <f>IF(#REF!&gt;=1,IF(#REF!&gt;=1,#REF!),IF(#REF!&gt;=0,"",))</f>
        <v>#REF!</v>
      </c>
      <c r="G5233" s="241" t="e">
        <f>保全管理データ!N9040</f>
        <v>#REF!</v>
      </c>
      <c r="H5233" s="259" t="e">
        <f>IF(#REF!="無","",IF(#REF!="","",IF(#REF!="悪環境における作業",0.2,IF(#REF!="高所又は地下作業",0.1,IF(#REF!="錯綜場所作業",0.3,IF(#REF!="複雑な制約のある作業",0.4,IF(#REF!="単純な制約のある作業",0.2,0)))))))</f>
        <v>#REF!</v>
      </c>
      <c r="I5233" s="260" t="e">
        <f t="shared" si="323"/>
        <v>#REF!</v>
      </c>
      <c r="J5233" s="258" t="e">
        <f>IF(#REF!&gt;=1,IF(#REF!&gt;=1,#REF!),IF(#REF!&gt;=0,"",))</f>
        <v>#REF!</v>
      </c>
      <c r="K5233" s="241" t="e">
        <f>保全管理データ!N9067</f>
        <v>#REF!</v>
      </c>
      <c r="L5233" s="259" t="e">
        <f>IF(#REF!="","",IF(#REF!="悪環境における作業",0.2,IF(#REF!="高所又は地下作業",0.1,IF(#REF!="錯綜場所作業",0.3,IF(#REF!="複雑な制約のある作業",0.4,IF(#REF!="単純な制約のある作業",0.2,0))))))</f>
        <v>#REF!</v>
      </c>
      <c r="M5233" s="260" t="e">
        <f t="shared" si="324"/>
        <v>#REF!</v>
      </c>
    </row>
    <row r="5234" spans="2:13" s="254" customFormat="1" ht="27.75" customHeight="1" x14ac:dyDescent="0.2">
      <c r="B5234" s="536" t="s">
        <v>268</v>
      </c>
      <c r="C5234" s="537"/>
      <c r="D5234" s="265"/>
      <c r="E5234" s="224" t="s">
        <v>246</v>
      </c>
      <c r="F5234" s="258" t="e">
        <f>IF(#REF!&gt;=1,IF(#REF!&gt;=1,#REF!),IF(#REF!&gt;=0,"",))</f>
        <v>#REF!</v>
      </c>
      <c r="G5234" s="241" t="e">
        <f>保全管理データ!N9041</f>
        <v>#REF!</v>
      </c>
      <c r="H5234" s="259" t="e">
        <f>IF(#REF!="無","",IF(#REF!="","",IF(#REF!="悪環境における作業",0.2,IF(#REF!="高所又は地下作業",0.1,IF(#REF!="錯綜場所作業",0.3,IF(#REF!="複雑な制約のある作業",0.4,IF(#REF!="単純な制約のある作業",0.2,0)))))))</f>
        <v>#REF!</v>
      </c>
      <c r="I5234" s="260" t="e">
        <f t="shared" si="323"/>
        <v>#REF!</v>
      </c>
      <c r="J5234" s="258" t="e">
        <f>IF(#REF!&gt;=1,IF(#REF!&gt;=1,#REF!),IF(#REF!&gt;=0,"",))</f>
        <v>#REF!</v>
      </c>
      <c r="K5234" s="241" t="e">
        <f>保全管理データ!N9068</f>
        <v>#REF!</v>
      </c>
      <c r="L5234" s="259" t="e">
        <f>IF(#REF!="","",IF(#REF!="悪環境における作業",0.2,IF(#REF!="高所又は地下作業",0.1,IF(#REF!="錯綜場所作業",0.3,IF(#REF!="複雑な制約のある作業",0.4,IF(#REF!="単純な制約のある作業",0.2,0))))))</f>
        <v>#REF!</v>
      </c>
      <c r="M5234" s="260" t="e">
        <f t="shared" si="324"/>
        <v>#REF!</v>
      </c>
    </row>
    <row r="5235" spans="2:13" s="254" customFormat="1" ht="27.75" customHeight="1" thickBot="1" x14ac:dyDescent="0.25">
      <c r="B5235" s="538" t="s">
        <v>269</v>
      </c>
      <c r="C5235" s="539"/>
      <c r="D5235" s="266"/>
      <c r="E5235" s="252" t="s">
        <v>245</v>
      </c>
      <c r="F5235" s="261" t="e">
        <f>IF(#REF!&gt;=1,IF(#REF!&gt;=1,#REF!),IF(#REF!&gt;=0,"",))</f>
        <v>#REF!</v>
      </c>
      <c r="G5235" s="245" t="e">
        <f>保全管理データ!N9042</f>
        <v>#REF!</v>
      </c>
      <c r="H5235" s="259" t="e">
        <f>IF(#REF!="無","",IF(#REF!="","",IF(#REF!="悪環境における作業",0.2,IF(#REF!="高所又は地下作業",0.1,IF(#REF!="錯綜場所作業",0.3,IF(#REF!="複雑な制約のある作業",0.4,IF(#REF!="単純な制約のある作業",0.2,0)))))))</f>
        <v>#REF!</v>
      </c>
      <c r="I5235" s="260" t="e">
        <f t="shared" si="323"/>
        <v>#REF!</v>
      </c>
      <c r="J5235" s="261" t="e">
        <f>IF(#REF!&gt;=1,IF(#REF!&gt;=1,#REF!),IF(#REF!&gt;=0,"",))</f>
        <v>#REF!</v>
      </c>
      <c r="K5235" s="245" t="e">
        <f>保全管理データ!N9069</f>
        <v>#REF!</v>
      </c>
      <c r="L5235" s="262" t="e">
        <f>IF(#REF!="","",IF(#REF!="悪環境における作業",0.2,IF(#REF!="高所又は地下作業",0.1,IF(#REF!="錯綜場所作業",0.3,IF(#REF!="複雑な制約のある作業",0.4,IF(#REF!="単純な制約のある作業",0.2,0))))))</f>
        <v>#REF!</v>
      </c>
      <c r="M5235" s="260" t="e">
        <f t="shared" si="324"/>
        <v>#REF!</v>
      </c>
    </row>
    <row r="5236" spans="2:13" s="254" customFormat="1" ht="27.75" customHeight="1" thickBot="1" x14ac:dyDescent="0.25">
      <c r="B5236" s="532" t="s">
        <v>190</v>
      </c>
      <c r="C5236" s="532"/>
      <c r="D5236" s="532"/>
      <c r="E5236" s="532"/>
      <c r="F5236" s="533" t="e">
        <f>SUM(I5212:I5235)</f>
        <v>#REF!</v>
      </c>
      <c r="G5236" s="534"/>
      <c r="H5236" s="534"/>
      <c r="I5236" s="535"/>
      <c r="J5236" s="533" t="e">
        <f>IF(SUM(J5212:J5235)=0,"0.00",SUM(M5212:M5235))</f>
        <v>#REF!</v>
      </c>
      <c r="K5236" s="534"/>
      <c r="L5236" s="534"/>
      <c r="M5236" s="535"/>
    </row>
    <row r="5237" spans="2:13" s="254" customFormat="1" ht="27.75" customHeight="1" thickBot="1" x14ac:dyDescent="0.25">
      <c r="B5237" s="532" t="s">
        <v>97</v>
      </c>
      <c r="C5237" s="532"/>
      <c r="D5237" s="532"/>
      <c r="E5237" s="532"/>
      <c r="F5237" s="533" t="e">
        <f>IF(#REF!="５年以下","0",IF(#REF!="５年～１０年",0.1,IF(#REF!="１０年以上",0.15)))</f>
        <v>#REF!</v>
      </c>
      <c r="G5237" s="534"/>
      <c r="H5237" s="534"/>
      <c r="I5237" s="534"/>
      <c r="J5237" s="534"/>
      <c r="K5237" s="534"/>
      <c r="L5237" s="534"/>
      <c r="M5237" s="535"/>
    </row>
    <row r="5238" spans="2:13" s="254" customFormat="1" ht="27.75" customHeight="1" thickBot="1" x14ac:dyDescent="0.25">
      <c r="B5238" s="533" t="s">
        <v>273</v>
      </c>
      <c r="C5238" s="534"/>
      <c r="D5238" s="534"/>
      <c r="E5238" s="535"/>
      <c r="F5238" s="533" t="e">
        <f>F5236*(1+F5237)</f>
        <v>#REF!</v>
      </c>
      <c r="G5238" s="534"/>
      <c r="H5238" s="534"/>
      <c r="I5238" s="534"/>
      <c r="J5238" s="533" t="e">
        <f>J5236*(1+F5237)</f>
        <v>#REF!</v>
      </c>
      <c r="K5238" s="534"/>
      <c r="L5238" s="534"/>
      <c r="M5238" s="535"/>
    </row>
    <row r="5239" spans="2:13" s="254" customFormat="1" ht="27.75" customHeight="1" thickBot="1" x14ac:dyDescent="0.25">
      <c r="B5239" s="532" t="s">
        <v>191</v>
      </c>
      <c r="C5239" s="532"/>
      <c r="D5239" s="532"/>
      <c r="E5239" s="532"/>
      <c r="F5239" s="533" t="e">
        <f>#REF!*(#REF!*#REF!+#REF!*#REF!)</f>
        <v>#REF!</v>
      </c>
      <c r="G5239" s="534"/>
      <c r="H5239" s="535"/>
      <c r="I5239" s="532" t="e">
        <f>#REF!</f>
        <v>#REF!</v>
      </c>
      <c r="J5239" s="533"/>
      <c r="K5239" s="263" t="s">
        <v>230</v>
      </c>
      <c r="L5239" s="535" t="e">
        <f>B5210</f>
        <v>#REF!</v>
      </c>
      <c r="M5239" s="532"/>
    </row>
    <row r="5240" spans="2:13" s="254" customFormat="1" ht="45" customHeight="1" thickBot="1" x14ac:dyDescent="0.25">
      <c r="B5240" s="253"/>
      <c r="C5240" s="253"/>
      <c r="D5240" s="253"/>
      <c r="E5240" s="253"/>
      <c r="F5240" s="253"/>
      <c r="G5240" s="253"/>
      <c r="H5240" s="253"/>
      <c r="I5240" s="253"/>
      <c r="J5240" s="253"/>
      <c r="K5240" s="253"/>
      <c r="L5240" s="253"/>
      <c r="M5240" s="253"/>
    </row>
    <row r="5241" spans="2:13" s="254" customFormat="1" ht="27.75" customHeight="1" thickBot="1" x14ac:dyDescent="0.25">
      <c r="B5241" s="542" t="s">
        <v>128</v>
      </c>
      <c r="C5241" s="543"/>
      <c r="D5241" s="543"/>
      <c r="E5241" s="544"/>
      <c r="F5241" s="253"/>
      <c r="G5241" s="253"/>
      <c r="H5241" s="253"/>
      <c r="I5241" s="253"/>
      <c r="J5241" s="253"/>
      <c r="K5241" s="253"/>
      <c r="L5241" s="253"/>
      <c r="M5241" s="253"/>
    </row>
    <row r="5242" spans="2:13" s="254" customFormat="1" ht="27.75" customHeight="1" x14ac:dyDescent="0.2">
      <c r="B5242" s="545" t="e">
        <f>#REF!</f>
        <v>#REF!</v>
      </c>
      <c r="C5242" s="546"/>
      <c r="D5242" s="547"/>
      <c r="E5242" s="548"/>
      <c r="F5242" s="552" t="s">
        <v>240</v>
      </c>
      <c r="G5242" s="553"/>
      <c r="H5242" s="553"/>
      <c r="I5242" s="554"/>
      <c r="J5242" s="552" t="s">
        <v>239</v>
      </c>
      <c r="K5242" s="553"/>
      <c r="L5242" s="553"/>
      <c r="M5242" s="554"/>
    </row>
    <row r="5243" spans="2:13" s="254" customFormat="1" ht="27.75" customHeight="1" thickBot="1" x14ac:dyDescent="0.25">
      <c r="B5243" s="549"/>
      <c r="C5243" s="550"/>
      <c r="D5243" s="550"/>
      <c r="E5243" s="551"/>
      <c r="F5243" s="255" t="s">
        <v>149</v>
      </c>
      <c r="G5243" s="256" t="s">
        <v>151</v>
      </c>
      <c r="H5243" s="256" t="s">
        <v>96</v>
      </c>
      <c r="I5243" s="257" t="s">
        <v>150</v>
      </c>
      <c r="J5243" s="255" t="s">
        <v>149</v>
      </c>
      <c r="K5243" s="256" t="s">
        <v>151</v>
      </c>
      <c r="L5243" s="256" t="s">
        <v>96</v>
      </c>
      <c r="M5243" s="257" t="s">
        <v>150</v>
      </c>
    </row>
    <row r="5244" spans="2:13" s="254" customFormat="1" ht="27.75" customHeight="1" thickTop="1" x14ac:dyDescent="0.2">
      <c r="B5244" s="540" t="s">
        <v>241</v>
      </c>
      <c r="C5244" s="541"/>
      <c r="D5244" s="264"/>
      <c r="E5244" s="237" t="s">
        <v>242</v>
      </c>
      <c r="F5244" s="258" t="e">
        <f>IF(#REF!&gt;=1,IF(#REF!&gt;=1,#REF!),IF(#REF!&gt;=0,"",))</f>
        <v>#REF!</v>
      </c>
      <c r="G5244" s="241" t="e">
        <f>保全管理データ!N9075</f>
        <v>#REF!</v>
      </c>
      <c r="H5244" s="259" t="e">
        <f>IF(#REF!="無","",IF(#REF!="","",IF(#REF!="悪環境における作業",0.2,IF(#REF!="高所又は地下作業",0.1,IF(#REF!="錯綜場所作業",0.3,IF(#REF!="複雑な制約のある作業",0.4,IF(#REF!="単純な制約のある作業",0.2,0)))))))</f>
        <v>#REF!</v>
      </c>
      <c r="I5244" s="260" t="e">
        <f>IF(F5244="","",F5244*G5244*(1+IF(H5244="",0,H5244)))</f>
        <v>#REF!</v>
      </c>
      <c r="J5244" s="258" t="e">
        <f>IF(#REF!&gt;=1,IF(#REF!&gt;=1,#REF!),IF(#REF!&gt;=0,"",))</f>
        <v>#REF!</v>
      </c>
      <c r="K5244" s="241" t="e">
        <f>保全管理データ!N9102</f>
        <v>#REF!</v>
      </c>
      <c r="L5244" s="259" t="e">
        <f>IF(#REF!="","",IF(#REF!="悪環境における作業",0.2,IF(#REF!="高所又は地下作業",0.1,IF(#REF!="錯綜場所作業",0.3,IF(#REF!="複雑な制約のある作業",0.4,IF(#REF!="単純な制約のある作業",0.2,0))))))</f>
        <v>#REF!</v>
      </c>
      <c r="M5244" s="260" t="e">
        <f>IF(J5244="","",J5244*K5244*(1+IF(L5244="",0,L5244)))</f>
        <v>#REF!</v>
      </c>
    </row>
    <row r="5245" spans="2:13" s="254" customFormat="1" ht="27.75" customHeight="1" x14ac:dyDescent="0.2">
      <c r="B5245" s="536" t="s">
        <v>243</v>
      </c>
      <c r="C5245" s="537"/>
      <c r="D5245" s="265"/>
      <c r="E5245" s="224" t="s">
        <v>242</v>
      </c>
      <c r="F5245" s="258" t="e">
        <f>IF(#REF!&gt;=1,IF(#REF!&gt;=1,#REF!),IF(#REF!&gt;=0,"",))</f>
        <v>#REF!</v>
      </c>
      <c r="G5245" s="241" t="e">
        <f>保全管理データ!N9076</f>
        <v>#REF!</v>
      </c>
      <c r="H5245" s="259" t="e">
        <f>IF(#REF!="無","",IF(#REF!="","",IF(#REF!="悪環境における作業",0.2,IF(#REF!="高所又は地下作業",0.1,IF(#REF!="錯綜場所作業",0.3,IF(#REF!="複雑な制約のある作業",0.4,IF(#REF!="単純な制約のある作業",0.2,0)))))))</f>
        <v>#REF!</v>
      </c>
      <c r="I5245" s="260" t="e">
        <f t="shared" ref="I5245:I5267" si="325">IF(F5245="","",F5245*G5245*(1+IF(H5245="",0,H5245)))</f>
        <v>#REF!</v>
      </c>
      <c r="J5245" s="258" t="e">
        <f>IF(#REF!&gt;=1,IF(#REF!&gt;=1,#REF!),IF(#REF!&gt;=0,"",))</f>
        <v>#REF!</v>
      </c>
      <c r="K5245" s="241" t="e">
        <f>保全管理データ!N9103</f>
        <v>#REF!</v>
      </c>
      <c r="L5245" s="259" t="e">
        <f>IF(#REF!="","",IF(#REF!="悪環境における作業",0.2,IF(#REF!="高所又は地下作業",0.1,IF(#REF!="錯綜場所作業",0.3,IF(#REF!="複雑な制約のある作業",0.4,IF(#REF!="単純な制約のある作業",0.2,0))))))</f>
        <v>#REF!</v>
      </c>
      <c r="M5245" s="260" t="e">
        <f t="shared" ref="M5245:M5267" si="326">IF(J5245="","",J5245*K5245*(1+IF(L5245="",0,L5245)))</f>
        <v>#REF!</v>
      </c>
    </row>
    <row r="5246" spans="2:13" s="254" customFormat="1" ht="27.75" customHeight="1" x14ac:dyDescent="0.2">
      <c r="B5246" s="536" t="s">
        <v>249</v>
      </c>
      <c r="C5246" s="537"/>
      <c r="D5246" s="265"/>
      <c r="E5246" s="224" t="s">
        <v>244</v>
      </c>
      <c r="F5246" s="258" t="e">
        <f>IF(#REF!&gt;=1,IF(#REF!&gt;=1,#REF!),IF(#REF!&gt;=0,"",))</f>
        <v>#REF!</v>
      </c>
      <c r="G5246" s="241" t="e">
        <f>保全管理データ!N9077</f>
        <v>#REF!</v>
      </c>
      <c r="H5246" s="259" t="e">
        <f>IF(#REF!="無","",IF(#REF!="","",IF(#REF!="悪環境における作業",0.2,IF(#REF!="高所又は地下作業",0.1,IF(#REF!="錯綜場所作業",0.3,IF(#REF!="複雑な制約のある作業",0.4,IF(#REF!="単純な制約のある作業",0.2,0)))))))</f>
        <v>#REF!</v>
      </c>
      <c r="I5246" s="260" t="e">
        <f t="shared" si="325"/>
        <v>#REF!</v>
      </c>
      <c r="J5246" s="258" t="e">
        <f>IF(#REF!&gt;=1,IF(#REF!&gt;=1,#REF!),IF(#REF!&gt;=0,"",))</f>
        <v>#REF!</v>
      </c>
      <c r="K5246" s="241" t="e">
        <f>保全管理データ!N9104</f>
        <v>#REF!</v>
      </c>
      <c r="L5246" s="259" t="e">
        <f>IF(#REF!="","",IF(#REF!="悪環境における作業",0.2,IF(#REF!="高所又は地下作業",0.1,IF(#REF!="錯綜場所作業",0.3,IF(#REF!="複雑な制約のある作業",0.4,IF(#REF!="単純な制約のある作業",0.2,0))))))</f>
        <v>#REF!</v>
      </c>
      <c r="M5246" s="260" t="e">
        <f t="shared" si="326"/>
        <v>#REF!</v>
      </c>
    </row>
    <row r="5247" spans="2:13" s="254" customFormat="1" ht="27.75" customHeight="1" x14ac:dyDescent="0.2">
      <c r="B5247" s="536" t="s">
        <v>250</v>
      </c>
      <c r="C5247" s="537"/>
      <c r="D5247" s="265"/>
      <c r="E5247" s="224" t="s">
        <v>244</v>
      </c>
      <c r="F5247" s="258" t="e">
        <f>IF(#REF!&gt;=1,IF(#REF!&gt;=1,#REF!),IF(#REF!&gt;=0,"",))</f>
        <v>#REF!</v>
      </c>
      <c r="G5247" s="241" t="e">
        <f>保全管理データ!N9078</f>
        <v>#REF!</v>
      </c>
      <c r="H5247" s="259" t="e">
        <f>IF(#REF!="無","",IF(#REF!="","",IF(#REF!="悪環境における作業",0.2,IF(#REF!="高所又は地下作業",0.1,IF(#REF!="錯綜場所作業",0.3,IF(#REF!="複雑な制約のある作業",0.4,IF(#REF!="単純な制約のある作業",0.2,0)))))))</f>
        <v>#REF!</v>
      </c>
      <c r="I5247" s="260" t="e">
        <f t="shared" si="325"/>
        <v>#REF!</v>
      </c>
      <c r="J5247" s="258" t="e">
        <f>IF(#REF!&gt;=1,IF(#REF!&gt;=1,#REF!),IF(#REF!&gt;=0,"",))</f>
        <v>#REF!</v>
      </c>
      <c r="K5247" s="241" t="e">
        <f>保全管理データ!N9105</f>
        <v>#REF!</v>
      </c>
      <c r="L5247" s="259" t="e">
        <f>IF(#REF!="","",IF(#REF!="悪環境における作業",0.2,IF(#REF!="高所又は地下作業",0.1,IF(#REF!="錯綜場所作業",0.3,IF(#REF!="複雑な制約のある作業",0.4,IF(#REF!="単純な制約のある作業",0.2,0))))))</f>
        <v>#REF!</v>
      </c>
      <c r="M5247" s="260" t="e">
        <f t="shared" si="326"/>
        <v>#REF!</v>
      </c>
    </row>
    <row r="5248" spans="2:13" s="254" customFormat="1" ht="27.75" customHeight="1" x14ac:dyDescent="0.2">
      <c r="B5248" s="536" t="s">
        <v>251</v>
      </c>
      <c r="C5248" s="537"/>
      <c r="D5248" s="265"/>
      <c r="E5248" s="224" t="s">
        <v>242</v>
      </c>
      <c r="F5248" s="258" t="e">
        <f>IF(#REF!&gt;=1,IF(#REF!&gt;=1,#REF!),IF(#REF!&gt;=0,"",))</f>
        <v>#REF!</v>
      </c>
      <c r="G5248" s="241" t="e">
        <f>保全管理データ!N9079</f>
        <v>#REF!</v>
      </c>
      <c r="H5248" s="259" t="e">
        <f>IF(#REF!="無","",IF(#REF!="","",IF(#REF!="悪環境における作業",0.2,IF(#REF!="高所又は地下作業",0.1,IF(#REF!="錯綜場所作業",0.3,IF(#REF!="複雑な制約のある作業",0.4,IF(#REF!="単純な制約のある作業",0.2,0)))))))</f>
        <v>#REF!</v>
      </c>
      <c r="I5248" s="260" t="e">
        <f t="shared" si="325"/>
        <v>#REF!</v>
      </c>
      <c r="J5248" s="258" t="e">
        <f>IF(#REF!&gt;=1,IF(#REF!&gt;=1,#REF!),IF(#REF!&gt;=0,"",))</f>
        <v>#REF!</v>
      </c>
      <c r="K5248" s="241" t="e">
        <f>保全管理データ!N9106</f>
        <v>#REF!</v>
      </c>
      <c r="L5248" s="259" t="e">
        <f>IF(#REF!="","",IF(#REF!="悪環境における作業",0.2,IF(#REF!="高所又は地下作業",0.1,IF(#REF!="錯綜場所作業",0.3,IF(#REF!="複雑な制約のある作業",0.4,IF(#REF!="単純な制約のある作業",0.2,0))))))</f>
        <v>#REF!</v>
      </c>
      <c r="M5248" s="260" t="e">
        <f t="shared" si="326"/>
        <v>#REF!</v>
      </c>
    </row>
    <row r="5249" spans="2:13" s="254" customFormat="1" ht="27.75" customHeight="1" x14ac:dyDescent="0.2">
      <c r="B5249" s="536" t="s">
        <v>252</v>
      </c>
      <c r="C5249" s="537"/>
      <c r="D5249" s="265"/>
      <c r="E5249" s="224" t="s">
        <v>244</v>
      </c>
      <c r="F5249" s="258" t="e">
        <f>IF(#REF!&gt;=1,IF(#REF!&gt;=1,#REF!),IF(#REF!&gt;=0,"",))</f>
        <v>#REF!</v>
      </c>
      <c r="G5249" s="241" t="e">
        <f>保全管理データ!N9080</f>
        <v>#REF!</v>
      </c>
      <c r="H5249" s="259" t="e">
        <f>IF(#REF!="無","",IF(#REF!="","",IF(#REF!="悪環境における作業",0.2,IF(#REF!="高所又は地下作業",0.1,IF(#REF!="錯綜場所作業",0.3,IF(#REF!="複雑な制約のある作業",0.4,IF(#REF!="単純な制約のある作業",0.2,0)))))))</f>
        <v>#REF!</v>
      </c>
      <c r="I5249" s="260" t="e">
        <f t="shared" si="325"/>
        <v>#REF!</v>
      </c>
      <c r="J5249" s="258" t="e">
        <f>IF(#REF!&gt;=1,IF(#REF!&gt;=1,#REF!),IF(#REF!&gt;=0,"",))</f>
        <v>#REF!</v>
      </c>
      <c r="K5249" s="241" t="e">
        <f>保全管理データ!N9107</f>
        <v>#REF!</v>
      </c>
      <c r="L5249" s="259" t="e">
        <f>IF(#REF!="","",IF(#REF!="悪環境における作業",0.2,IF(#REF!="高所又は地下作業",0.1,IF(#REF!="錯綜場所作業",0.3,IF(#REF!="複雑な制約のある作業",0.4,IF(#REF!="単純な制約のある作業",0.2,0))))))</f>
        <v>#REF!</v>
      </c>
      <c r="M5249" s="260" t="e">
        <f t="shared" si="326"/>
        <v>#REF!</v>
      </c>
    </row>
    <row r="5250" spans="2:13" s="254" customFormat="1" ht="27.75" customHeight="1" x14ac:dyDescent="0.2">
      <c r="B5250" s="536" t="s">
        <v>253</v>
      </c>
      <c r="C5250" s="537"/>
      <c r="D5250" s="265"/>
      <c r="E5250" s="224" t="s">
        <v>242</v>
      </c>
      <c r="F5250" s="258" t="e">
        <f>IF(#REF!&gt;=1,IF(#REF!&gt;=1,#REF!),IF(#REF!&gt;=0,"",))</f>
        <v>#REF!</v>
      </c>
      <c r="G5250" s="241" t="e">
        <f>保全管理データ!N9081</f>
        <v>#REF!</v>
      </c>
      <c r="H5250" s="259" t="e">
        <f>IF(#REF!="無","",IF(#REF!="","",IF(#REF!="悪環境における作業",0.2,IF(#REF!="高所又は地下作業",0.1,IF(#REF!="錯綜場所作業",0.3,IF(#REF!="複雑な制約のある作業",0.4,IF(#REF!="単純な制約のある作業",0.2,0)))))))</f>
        <v>#REF!</v>
      </c>
      <c r="I5250" s="260" t="e">
        <f t="shared" si="325"/>
        <v>#REF!</v>
      </c>
      <c r="J5250" s="258" t="e">
        <f>IF(#REF!&gt;=1,IF(#REF!&gt;=1,#REF!),IF(#REF!&gt;=0,"",))</f>
        <v>#REF!</v>
      </c>
      <c r="K5250" s="241" t="e">
        <f>保全管理データ!N9108</f>
        <v>#REF!</v>
      </c>
      <c r="L5250" s="259" t="e">
        <f>IF(#REF!="","",IF(#REF!="悪環境における作業",0.2,IF(#REF!="高所又は地下作業",0.1,IF(#REF!="錯綜場所作業",0.3,IF(#REF!="複雑な制約のある作業",0.4,IF(#REF!="単純な制約のある作業",0.2,0))))))</f>
        <v>#REF!</v>
      </c>
      <c r="M5250" s="260" t="e">
        <f t="shared" si="326"/>
        <v>#REF!</v>
      </c>
    </row>
    <row r="5251" spans="2:13" s="254" customFormat="1" ht="27.75" customHeight="1" x14ac:dyDescent="0.2">
      <c r="B5251" s="536" t="s">
        <v>254</v>
      </c>
      <c r="C5251" s="537"/>
      <c r="D5251" s="265"/>
      <c r="E5251" s="224" t="s">
        <v>242</v>
      </c>
      <c r="F5251" s="258" t="e">
        <f>IF(#REF!&gt;=1,IF(#REF!&gt;=1,#REF!),IF(#REF!&gt;=0,"",))</f>
        <v>#REF!</v>
      </c>
      <c r="G5251" s="241" t="e">
        <f>保全管理データ!N9082</f>
        <v>#REF!</v>
      </c>
      <c r="H5251" s="259" t="e">
        <f>IF(#REF!="無","",IF(#REF!="","",IF(#REF!="悪環境における作業",0.2,IF(#REF!="高所又は地下作業",0.1,IF(#REF!="錯綜場所作業",0.3,IF(#REF!="複雑な制約のある作業",0.4,IF(#REF!="単純な制約のある作業",0.2,0)))))))</f>
        <v>#REF!</v>
      </c>
      <c r="I5251" s="260" t="e">
        <f t="shared" si="325"/>
        <v>#REF!</v>
      </c>
      <c r="J5251" s="258" t="e">
        <f>IF(#REF!&gt;=1,IF(#REF!&gt;=1,#REF!),IF(#REF!&gt;=0,"",))</f>
        <v>#REF!</v>
      </c>
      <c r="K5251" s="241" t="e">
        <f>保全管理データ!N9109</f>
        <v>#REF!</v>
      </c>
      <c r="L5251" s="259" t="e">
        <f>IF(#REF!="","",IF(#REF!="悪環境における作業",0.2,IF(#REF!="高所又は地下作業",0.1,IF(#REF!="錯綜場所作業",0.3,IF(#REF!="複雑な制約のある作業",0.4,IF(#REF!="単純な制約のある作業",0.2,0))))))</f>
        <v>#REF!</v>
      </c>
      <c r="M5251" s="260" t="e">
        <f t="shared" si="326"/>
        <v>#REF!</v>
      </c>
    </row>
    <row r="5252" spans="2:13" s="254" customFormat="1" ht="27.75" customHeight="1" x14ac:dyDescent="0.2">
      <c r="B5252" s="536" t="s">
        <v>255</v>
      </c>
      <c r="C5252" s="537"/>
      <c r="D5252" s="265"/>
      <c r="E5252" s="224" t="s">
        <v>245</v>
      </c>
      <c r="F5252" s="258" t="e">
        <f>IF(#REF!&gt;=1,IF(#REF!&gt;=1,#REF!),IF(#REF!&gt;=0,"",))</f>
        <v>#REF!</v>
      </c>
      <c r="G5252" s="241" t="e">
        <f>保全管理データ!N9083</f>
        <v>#REF!</v>
      </c>
      <c r="H5252" s="259" t="e">
        <f>IF(#REF!="無","",IF(#REF!="","",IF(#REF!="悪環境における作業",0.2,IF(#REF!="高所又は地下作業",0.1,IF(#REF!="錯綜場所作業",0.3,IF(#REF!="複雑な制約のある作業",0.4,IF(#REF!="単純な制約のある作業",0.2,0)))))))</f>
        <v>#REF!</v>
      </c>
      <c r="I5252" s="260" t="e">
        <f t="shared" si="325"/>
        <v>#REF!</v>
      </c>
      <c r="J5252" s="258" t="e">
        <f>IF(#REF!&gt;=1,IF(#REF!&gt;=1,#REF!),IF(#REF!&gt;=0,"",))</f>
        <v>#REF!</v>
      </c>
      <c r="K5252" s="241" t="e">
        <f>保全管理データ!N9110</f>
        <v>#REF!</v>
      </c>
      <c r="L5252" s="259" t="e">
        <f>IF(#REF!="","",IF(#REF!="悪環境における作業",0.2,IF(#REF!="高所又は地下作業",0.1,IF(#REF!="錯綜場所作業",0.3,IF(#REF!="複雑な制約のある作業",0.4,IF(#REF!="単純な制約のある作業",0.2,0))))))</f>
        <v>#REF!</v>
      </c>
      <c r="M5252" s="260" t="e">
        <f t="shared" si="326"/>
        <v>#REF!</v>
      </c>
    </row>
    <row r="5253" spans="2:13" s="254" customFormat="1" ht="27.75" customHeight="1" x14ac:dyDescent="0.2">
      <c r="B5253" s="536" t="s">
        <v>256</v>
      </c>
      <c r="C5253" s="537"/>
      <c r="D5253" s="265"/>
      <c r="E5253" s="224" t="s">
        <v>242</v>
      </c>
      <c r="F5253" s="258" t="e">
        <f>IF(#REF!&gt;=1,IF(#REF!&gt;=1,#REF!),IF(#REF!&gt;=0,"",))</f>
        <v>#REF!</v>
      </c>
      <c r="G5253" s="241" t="e">
        <f>保全管理データ!N9084</f>
        <v>#REF!</v>
      </c>
      <c r="H5253" s="259" t="e">
        <f>IF(#REF!="無","",IF(#REF!="","",IF(#REF!="悪環境における作業",0.2,IF(#REF!="高所又は地下作業",0.1,IF(#REF!="錯綜場所作業",0.3,IF(#REF!="複雑な制約のある作業",0.4,IF(#REF!="単純な制約のある作業",0.2,0)))))))</f>
        <v>#REF!</v>
      </c>
      <c r="I5253" s="260" t="e">
        <f t="shared" si="325"/>
        <v>#REF!</v>
      </c>
      <c r="J5253" s="258" t="e">
        <f>IF(#REF!&gt;=1,IF(#REF!&gt;=1,#REF!),IF(#REF!&gt;=0,"",))</f>
        <v>#REF!</v>
      </c>
      <c r="K5253" s="241" t="e">
        <f>保全管理データ!N9111</f>
        <v>#REF!</v>
      </c>
      <c r="L5253" s="259" t="e">
        <f>IF(#REF!="","",IF(#REF!="悪環境における作業",0.2,IF(#REF!="高所又は地下作業",0.1,IF(#REF!="錯綜場所作業",0.3,IF(#REF!="複雑な制約のある作業",0.4,IF(#REF!="単純な制約のある作業",0.2,0))))))</f>
        <v>#REF!</v>
      </c>
      <c r="M5253" s="260" t="e">
        <f t="shared" si="326"/>
        <v>#REF!</v>
      </c>
    </row>
    <row r="5254" spans="2:13" s="254" customFormat="1" ht="27.75" customHeight="1" x14ac:dyDescent="0.2">
      <c r="B5254" s="536" t="s">
        <v>257</v>
      </c>
      <c r="C5254" s="537"/>
      <c r="D5254" s="265"/>
      <c r="E5254" s="224" t="s">
        <v>245</v>
      </c>
      <c r="F5254" s="258" t="e">
        <f>IF(#REF!&gt;=1,IF(#REF!&gt;=1,#REF!),IF(#REF!&gt;=0,"",))</f>
        <v>#REF!</v>
      </c>
      <c r="G5254" s="241" t="e">
        <f>保全管理データ!N9085</f>
        <v>#REF!</v>
      </c>
      <c r="H5254" s="259" t="e">
        <f>IF(#REF!="無","",IF(#REF!="","",IF(#REF!="悪環境における作業",0.2,IF(#REF!="高所又は地下作業",0.1,IF(#REF!="錯綜場所作業",0.3,IF(#REF!="複雑な制約のある作業",0.4,IF(#REF!="単純な制約のある作業",0.2,0)))))))</f>
        <v>#REF!</v>
      </c>
      <c r="I5254" s="260" t="e">
        <f t="shared" si="325"/>
        <v>#REF!</v>
      </c>
      <c r="J5254" s="258" t="e">
        <f>IF(#REF!&gt;=1,IF(#REF!&gt;=1,#REF!),IF(#REF!&gt;=0,"",))</f>
        <v>#REF!</v>
      </c>
      <c r="K5254" s="241" t="e">
        <f>保全管理データ!N9112</f>
        <v>#REF!</v>
      </c>
      <c r="L5254" s="259" t="e">
        <f>IF(#REF!="","",IF(#REF!="悪環境における作業",0.2,IF(#REF!="高所又は地下作業",0.1,IF(#REF!="錯綜場所作業",0.3,IF(#REF!="複雑な制約のある作業",0.4,IF(#REF!="単純な制約のある作業",0.2,0))))))</f>
        <v>#REF!</v>
      </c>
      <c r="M5254" s="260" t="e">
        <f t="shared" si="326"/>
        <v>#REF!</v>
      </c>
    </row>
    <row r="5255" spans="2:13" s="254" customFormat="1" ht="27.75" customHeight="1" x14ac:dyDescent="0.2">
      <c r="B5255" s="536" t="s">
        <v>258</v>
      </c>
      <c r="C5255" s="537"/>
      <c r="D5255" s="265"/>
      <c r="E5255" s="224" t="s">
        <v>245</v>
      </c>
      <c r="F5255" s="258" t="e">
        <f>IF(#REF!&gt;=1,IF(#REF!&gt;=1,#REF!),IF(#REF!&gt;=0,"",))</f>
        <v>#REF!</v>
      </c>
      <c r="G5255" s="241" t="e">
        <f>保全管理データ!N9086</f>
        <v>#REF!</v>
      </c>
      <c r="H5255" s="259" t="e">
        <f>IF(#REF!="無","",IF(#REF!="","",IF(#REF!="悪環境における作業",0.2,IF(#REF!="高所又は地下作業",0.1,IF(#REF!="錯綜場所作業",0.3,IF(#REF!="複雑な制約のある作業",0.4,IF(#REF!="単純な制約のある作業",0.2,0)))))))</f>
        <v>#REF!</v>
      </c>
      <c r="I5255" s="260" t="e">
        <f t="shared" si="325"/>
        <v>#REF!</v>
      </c>
      <c r="J5255" s="258" t="e">
        <f>IF(#REF!&gt;=1,IF(#REF!&gt;=1,#REF!),IF(#REF!&gt;=0,"",))</f>
        <v>#REF!</v>
      </c>
      <c r="K5255" s="241" t="e">
        <f>保全管理データ!N9113</f>
        <v>#REF!</v>
      </c>
      <c r="L5255" s="259" t="e">
        <f>IF(#REF!="","",IF(#REF!="悪環境における作業",0.2,IF(#REF!="高所又は地下作業",0.1,IF(#REF!="錯綜場所作業",0.3,IF(#REF!="複雑な制約のある作業",0.4,IF(#REF!="単純な制約のある作業",0.2,0))))))</f>
        <v>#REF!</v>
      </c>
      <c r="M5255" s="260" t="e">
        <f t="shared" si="326"/>
        <v>#REF!</v>
      </c>
    </row>
    <row r="5256" spans="2:13" s="254" customFormat="1" ht="27.75" customHeight="1" x14ac:dyDescent="0.2">
      <c r="B5256" s="536" t="s">
        <v>259</v>
      </c>
      <c r="C5256" s="537"/>
      <c r="D5256" s="265"/>
      <c r="E5256" s="224" t="s">
        <v>245</v>
      </c>
      <c r="F5256" s="258" t="e">
        <f>IF(#REF!&gt;=1,IF(#REF!&gt;=1,#REF!),IF(#REF!&gt;=0,"",))</f>
        <v>#REF!</v>
      </c>
      <c r="G5256" s="241" t="e">
        <f>保全管理データ!N9087</f>
        <v>#REF!</v>
      </c>
      <c r="H5256" s="259" t="e">
        <f>IF(#REF!="無","",IF(#REF!="","",IF(#REF!="悪環境における作業",0.2,IF(#REF!="高所又は地下作業",0.1,IF(#REF!="錯綜場所作業",0.3,IF(#REF!="複雑な制約のある作業",0.4,IF(#REF!="単純な制約のある作業",0.2,0)))))))</f>
        <v>#REF!</v>
      </c>
      <c r="I5256" s="260" t="e">
        <f t="shared" si="325"/>
        <v>#REF!</v>
      </c>
      <c r="J5256" s="258" t="e">
        <f>IF(#REF!&gt;=1,IF(#REF!&gt;=1,#REF!),IF(#REF!&gt;=0,"",))</f>
        <v>#REF!</v>
      </c>
      <c r="K5256" s="241" t="e">
        <f>保全管理データ!N9114</f>
        <v>#REF!</v>
      </c>
      <c r="L5256" s="259" t="e">
        <f>IF(#REF!="","",IF(#REF!="悪環境における作業",0.2,IF(#REF!="高所又は地下作業",0.1,IF(#REF!="錯綜場所作業",0.3,IF(#REF!="複雑な制約のある作業",0.4,IF(#REF!="単純な制約のある作業",0.2,0))))))</f>
        <v>#REF!</v>
      </c>
      <c r="M5256" s="260" t="e">
        <f t="shared" si="326"/>
        <v>#REF!</v>
      </c>
    </row>
    <row r="5257" spans="2:13" s="254" customFormat="1" ht="27.75" customHeight="1" x14ac:dyDescent="0.2">
      <c r="B5257" s="536" t="s">
        <v>260</v>
      </c>
      <c r="C5257" s="537"/>
      <c r="D5257" s="265"/>
      <c r="E5257" s="224" t="s">
        <v>248</v>
      </c>
      <c r="F5257" s="258" t="e">
        <f>IF(#REF!&gt;=1,IF(#REF!&gt;=1,#REF!),IF(#REF!&gt;=0,"",))</f>
        <v>#REF!</v>
      </c>
      <c r="G5257" s="241" t="e">
        <f>保全管理データ!N9088</f>
        <v>#REF!</v>
      </c>
      <c r="H5257" s="259" t="e">
        <f>IF(#REF!="無","",IF(#REF!="","",IF(#REF!="悪環境における作業",0.2,IF(#REF!="高所又は地下作業",0.1,IF(#REF!="錯綜場所作業",0.3,IF(#REF!="複雑な制約のある作業",0.4,IF(#REF!="単純な制約のある作業",0.2,0)))))))</f>
        <v>#REF!</v>
      </c>
      <c r="I5257" s="260" t="e">
        <f t="shared" si="325"/>
        <v>#REF!</v>
      </c>
      <c r="J5257" s="258" t="e">
        <f>IF(#REF!&gt;=1,IF(#REF!&gt;=1,#REF!),IF(#REF!&gt;=0,"",))</f>
        <v>#REF!</v>
      </c>
      <c r="K5257" s="241" t="e">
        <f>保全管理データ!N9115</f>
        <v>#REF!</v>
      </c>
      <c r="L5257" s="259" t="e">
        <f>IF(#REF!="","",IF(#REF!="悪環境における作業",0.2,IF(#REF!="高所又は地下作業",0.1,IF(#REF!="錯綜場所作業",0.3,IF(#REF!="複雑な制約のある作業",0.4,IF(#REF!="単純な制約のある作業",0.2,0))))))</f>
        <v>#REF!</v>
      </c>
      <c r="M5257" s="260" t="e">
        <f t="shared" si="326"/>
        <v>#REF!</v>
      </c>
    </row>
    <row r="5258" spans="2:13" s="254" customFormat="1" ht="27.75" customHeight="1" x14ac:dyDescent="0.2">
      <c r="B5258" s="536" t="s">
        <v>261</v>
      </c>
      <c r="C5258" s="537"/>
      <c r="D5258" s="265"/>
      <c r="E5258" s="224" t="s">
        <v>247</v>
      </c>
      <c r="F5258" s="258" t="e">
        <f>IF(#REF!&gt;=1,IF(#REF!&gt;=1,#REF!),IF(#REF!&gt;=0,"",))</f>
        <v>#REF!</v>
      </c>
      <c r="G5258" s="241" t="e">
        <f>保全管理データ!N9089</f>
        <v>#REF!</v>
      </c>
      <c r="H5258" s="259" t="e">
        <f>IF(#REF!="無","",IF(#REF!="","",IF(#REF!="悪環境における作業",0.2,IF(#REF!="高所又は地下作業",0.1,IF(#REF!="錯綜場所作業",0.3,IF(#REF!="複雑な制約のある作業",0.4,IF(#REF!="単純な制約のある作業",0.2,0)))))))</f>
        <v>#REF!</v>
      </c>
      <c r="I5258" s="260" t="e">
        <f t="shared" si="325"/>
        <v>#REF!</v>
      </c>
      <c r="J5258" s="258" t="e">
        <f>IF(#REF!&gt;=1,IF(#REF!&gt;=1,#REF!),IF(#REF!&gt;=0,"",))</f>
        <v>#REF!</v>
      </c>
      <c r="K5258" s="241" t="e">
        <f>保全管理データ!N9116</f>
        <v>#REF!</v>
      </c>
      <c r="L5258" s="259" t="e">
        <f>IF(#REF!="","",IF(#REF!="悪環境における作業",0.2,IF(#REF!="高所又は地下作業",0.1,IF(#REF!="錯綜場所作業",0.3,IF(#REF!="複雑な制約のある作業",0.4,IF(#REF!="単純な制約のある作業",0.2,0))))))</f>
        <v>#REF!</v>
      </c>
      <c r="M5258" s="260" t="e">
        <f t="shared" si="326"/>
        <v>#REF!</v>
      </c>
    </row>
    <row r="5259" spans="2:13" s="254" customFormat="1" ht="27.75" customHeight="1" x14ac:dyDescent="0.2">
      <c r="B5259" s="536" t="s">
        <v>262</v>
      </c>
      <c r="C5259" s="537"/>
      <c r="D5259" s="265"/>
      <c r="E5259" s="224" t="s">
        <v>245</v>
      </c>
      <c r="F5259" s="258" t="e">
        <f>IF(#REF!&gt;=1,IF(#REF!&gt;=1,#REF!),IF(#REF!&gt;=0,"",))</f>
        <v>#REF!</v>
      </c>
      <c r="G5259" s="241" t="e">
        <f>保全管理データ!N9090</f>
        <v>#REF!</v>
      </c>
      <c r="H5259" s="259" t="e">
        <f>IF(#REF!="無","",IF(#REF!="","",IF(#REF!="悪環境における作業",0.2,IF(#REF!="高所又は地下作業",0.1,IF(#REF!="錯綜場所作業",0.3,IF(#REF!="複雑な制約のある作業",0.4,IF(#REF!="単純な制約のある作業",0.2,0)))))))</f>
        <v>#REF!</v>
      </c>
      <c r="I5259" s="260" t="e">
        <f t="shared" si="325"/>
        <v>#REF!</v>
      </c>
      <c r="J5259" s="258" t="e">
        <f>IF(#REF!&gt;=1,IF(#REF!&gt;=1,#REF!),IF(#REF!&gt;=0,"",))</f>
        <v>#REF!</v>
      </c>
      <c r="K5259" s="241" t="e">
        <f>保全管理データ!N9117</f>
        <v>#REF!</v>
      </c>
      <c r="L5259" s="259" t="e">
        <f>IF(#REF!="","",IF(#REF!="悪環境における作業",0.2,IF(#REF!="高所又は地下作業",0.1,IF(#REF!="錯綜場所作業",0.3,IF(#REF!="複雑な制約のある作業",0.4,IF(#REF!="単純な制約のある作業",0.2,0))))))</f>
        <v>#REF!</v>
      </c>
      <c r="M5259" s="260" t="e">
        <f t="shared" si="326"/>
        <v>#REF!</v>
      </c>
    </row>
    <row r="5260" spans="2:13" s="254" customFormat="1" ht="27.75" customHeight="1" x14ac:dyDescent="0.2">
      <c r="B5260" s="536" t="s">
        <v>263</v>
      </c>
      <c r="C5260" s="537"/>
      <c r="D5260" s="265"/>
      <c r="E5260" s="224" t="s">
        <v>245</v>
      </c>
      <c r="F5260" s="258" t="e">
        <f>IF(#REF!&gt;=1,IF(#REF!&gt;=1,#REF!),IF(#REF!&gt;=0,"",))</f>
        <v>#REF!</v>
      </c>
      <c r="G5260" s="241" t="e">
        <f>保全管理データ!N9091</f>
        <v>#REF!</v>
      </c>
      <c r="H5260" s="259" t="e">
        <f>IF(#REF!="無","",IF(#REF!="","",IF(#REF!="悪環境における作業",0.2,IF(#REF!="高所又は地下作業",0.1,IF(#REF!="錯綜場所作業",0.3,IF(#REF!="複雑な制約のある作業",0.4,IF(#REF!="単純な制約のある作業",0.2,0)))))))</f>
        <v>#REF!</v>
      </c>
      <c r="I5260" s="260" t="e">
        <f t="shared" si="325"/>
        <v>#REF!</v>
      </c>
      <c r="J5260" s="258" t="e">
        <f>IF(#REF!&gt;=1,IF(#REF!&gt;=1,#REF!),IF(#REF!&gt;=0,"",))</f>
        <v>#REF!</v>
      </c>
      <c r="K5260" s="241" t="e">
        <f>保全管理データ!N9118</f>
        <v>#REF!</v>
      </c>
      <c r="L5260" s="259" t="e">
        <f>IF(#REF!="","",IF(#REF!="悪環境における作業",0.2,IF(#REF!="高所又は地下作業",0.1,IF(#REF!="錯綜場所作業",0.3,IF(#REF!="複雑な制約のある作業",0.4,IF(#REF!="単純な制約のある作業",0.2,0))))))</f>
        <v>#REF!</v>
      </c>
      <c r="M5260" s="260" t="e">
        <f t="shared" si="326"/>
        <v>#REF!</v>
      </c>
    </row>
    <row r="5261" spans="2:13" s="254" customFormat="1" ht="27.75" customHeight="1" x14ac:dyDescent="0.2">
      <c r="B5261" s="536" t="s">
        <v>264</v>
      </c>
      <c r="C5261" s="537"/>
      <c r="D5261" s="265"/>
      <c r="E5261" s="224" t="s">
        <v>245</v>
      </c>
      <c r="F5261" s="258" t="e">
        <f>IF(#REF!&gt;=1,IF(#REF!&gt;=1,#REF!),IF(#REF!&gt;=0,"",))</f>
        <v>#REF!</v>
      </c>
      <c r="G5261" s="241" t="e">
        <f>保全管理データ!N9092</f>
        <v>#REF!</v>
      </c>
      <c r="H5261" s="259" t="e">
        <f>IF(#REF!="無","",IF(#REF!="","",IF(#REF!="悪環境における作業",0.2,IF(#REF!="高所又は地下作業",0.1,IF(#REF!="錯綜場所作業",0.3,IF(#REF!="複雑な制約のある作業",0.4,IF(#REF!="単純な制約のある作業",0.2,0)))))))</f>
        <v>#REF!</v>
      </c>
      <c r="I5261" s="260" t="e">
        <f t="shared" si="325"/>
        <v>#REF!</v>
      </c>
      <c r="J5261" s="258" t="e">
        <f>IF(#REF!&gt;=1,IF(#REF!&gt;=1,#REF!),IF(#REF!&gt;=0,"",))</f>
        <v>#REF!</v>
      </c>
      <c r="K5261" s="241" t="e">
        <f>保全管理データ!N9119</f>
        <v>#REF!</v>
      </c>
      <c r="L5261" s="259" t="e">
        <f>IF(#REF!="","",IF(#REF!="悪環境における作業",0.2,IF(#REF!="高所又は地下作業",0.1,IF(#REF!="錯綜場所作業",0.3,IF(#REF!="複雑な制約のある作業",0.4,IF(#REF!="単純な制約のある作業",0.2,0))))))</f>
        <v>#REF!</v>
      </c>
      <c r="M5261" s="260" t="e">
        <f t="shared" si="326"/>
        <v>#REF!</v>
      </c>
    </row>
    <row r="5262" spans="2:13" s="254" customFormat="1" ht="27.75" customHeight="1" x14ac:dyDescent="0.2">
      <c r="B5262" s="536" t="s">
        <v>265</v>
      </c>
      <c r="C5262" s="537"/>
      <c r="D5262" s="265"/>
      <c r="E5262" s="224" t="s">
        <v>245</v>
      </c>
      <c r="F5262" s="258" t="e">
        <f>IF(#REF!&gt;=1,IF(#REF!&gt;=1,#REF!),IF(#REF!&gt;=0,"",))</f>
        <v>#REF!</v>
      </c>
      <c r="G5262" s="241" t="e">
        <f>保全管理データ!N9093</f>
        <v>#REF!</v>
      </c>
      <c r="H5262" s="259" t="e">
        <f>IF(#REF!="無","",IF(#REF!="","",IF(#REF!="悪環境における作業",0.2,IF(#REF!="高所又は地下作業",0.1,IF(#REF!="錯綜場所作業",0.3,IF(#REF!="複雑な制約のある作業",0.4,IF(#REF!="単純な制約のある作業",0.2,0)))))))</f>
        <v>#REF!</v>
      </c>
      <c r="I5262" s="260" t="e">
        <f t="shared" si="325"/>
        <v>#REF!</v>
      </c>
      <c r="J5262" s="258" t="e">
        <f>IF(#REF!&gt;=1,IF(#REF!&gt;=1,#REF!),IF(#REF!&gt;=0,"",))</f>
        <v>#REF!</v>
      </c>
      <c r="K5262" s="241" t="e">
        <f>保全管理データ!N9120</f>
        <v>#REF!</v>
      </c>
      <c r="L5262" s="259" t="e">
        <f>IF(#REF!="","",IF(#REF!="悪環境における作業",0.2,IF(#REF!="高所又は地下作業",0.1,IF(#REF!="錯綜場所作業",0.3,IF(#REF!="複雑な制約のある作業",0.4,IF(#REF!="単純な制約のある作業",0.2,0))))))</f>
        <v>#REF!</v>
      </c>
      <c r="M5262" s="260" t="e">
        <f t="shared" si="326"/>
        <v>#REF!</v>
      </c>
    </row>
    <row r="5263" spans="2:13" s="254" customFormat="1" ht="27.75" customHeight="1" x14ac:dyDescent="0.2">
      <c r="B5263" s="536" t="s">
        <v>266</v>
      </c>
      <c r="C5263" s="537"/>
      <c r="D5263" s="265"/>
      <c r="E5263" s="224" t="s">
        <v>245</v>
      </c>
      <c r="F5263" s="258" t="e">
        <f>IF(#REF!&gt;=1,IF(#REF!&gt;=1,#REF!),IF(#REF!&gt;=0,"",))</f>
        <v>#REF!</v>
      </c>
      <c r="G5263" s="241" t="e">
        <f>保全管理データ!N9094</f>
        <v>#REF!</v>
      </c>
      <c r="H5263" s="259" t="e">
        <f>IF(#REF!="無","",IF(#REF!="","",IF(#REF!="悪環境における作業",0.2,IF(#REF!="高所又は地下作業",0.1,IF(#REF!="錯綜場所作業",0.3,IF(#REF!="複雑な制約のある作業",0.4,IF(#REF!="単純な制約のある作業",0.2,0)))))))</f>
        <v>#REF!</v>
      </c>
      <c r="I5263" s="260" t="e">
        <f t="shared" si="325"/>
        <v>#REF!</v>
      </c>
      <c r="J5263" s="258" t="e">
        <f>IF(#REF!&gt;=1,IF(#REF!&gt;=1,#REF!),IF(#REF!&gt;=0,"",))</f>
        <v>#REF!</v>
      </c>
      <c r="K5263" s="241" t="e">
        <f>保全管理データ!N9121</f>
        <v>#REF!</v>
      </c>
      <c r="L5263" s="259" t="e">
        <f>IF(#REF!="","",IF(#REF!="悪環境における作業",0.2,IF(#REF!="高所又は地下作業",0.1,IF(#REF!="錯綜場所作業",0.3,IF(#REF!="複雑な制約のある作業",0.4,IF(#REF!="単純な制約のある作業",0.2,0))))))</f>
        <v>#REF!</v>
      </c>
      <c r="M5263" s="260" t="e">
        <f t="shared" si="326"/>
        <v>#REF!</v>
      </c>
    </row>
    <row r="5264" spans="2:13" s="254" customFormat="1" ht="27.75" customHeight="1" x14ac:dyDescent="0.2">
      <c r="B5264" s="536" t="s">
        <v>81</v>
      </c>
      <c r="C5264" s="537"/>
      <c r="D5264" s="265"/>
      <c r="E5264" s="224" t="s">
        <v>245</v>
      </c>
      <c r="F5264" s="258" t="e">
        <f>IF(#REF!&gt;=1,IF(#REF!&gt;=1,#REF!),IF(#REF!&gt;=0,"",))</f>
        <v>#REF!</v>
      </c>
      <c r="G5264" s="241" t="e">
        <f>保全管理データ!N9095</f>
        <v>#REF!</v>
      </c>
      <c r="H5264" s="259" t="e">
        <f>IF(#REF!="無","",IF(#REF!="","",IF(#REF!="悪環境における作業",0.2,IF(#REF!="高所又は地下作業",0.1,IF(#REF!="錯綜場所作業",0.3,IF(#REF!="複雑な制約のある作業",0.4,IF(#REF!="単純な制約のある作業",0.2,0)))))))</f>
        <v>#REF!</v>
      </c>
      <c r="I5264" s="260" t="e">
        <f t="shared" si="325"/>
        <v>#REF!</v>
      </c>
      <c r="J5264" s="258" t="e">
        <f>IF(#REF!&gt;=1,IF(#REF!&gt;=1,#REF!),IF(#REF!&gt;=0,"",))</f>
        <v>#REF!</v>
      </c>
      <c r="K5264" s="241" t="e">
        <f>保全管理データ!N9122</f>
        <v>#REF!</v>
      </c>
      <c r="L5264" s="259" t="e">
        <f>IF(#REF!="","",IF(#REF!="悪環境における作業",0.2,IF(#REF!="高所又は地下作業",0.1,IF(#REF!="錯綜場所作業",0.3,IF(#REF!="複雑な制約のある作業",0.4,IF(#REF!="単純な制約のある作業",0.2,0))))))</f>
        <v>#REF!</v>
      </c>
      <c r="M5264" s="260" t="e">
        <f t="shared" si="326"/>
        <v>#REF!</v>
      </c>
    </row>
    <row r="5265" spans="2:13" s="254" customFormat="1" ht="27.75" customHeight="1" x14ac:dyDescent="0.2">
      <c r="B5265" s="536" t="s">
        <v>267</v>
      </c>
      <c r="C5265" s="537"/>
      <c r="D5265" s="265"/>
      <c r="E5265" s="224" t="s">
        <v>247</v>
      </c>
      <c r="F5265" s="258" t="e">
        <f>IF(#REF!&gt;=1,IF(#REF!&gt;=1,#REF!),IF(#REF!&gt;=0,"",))</f>
        <v>#REF!</v>
      </c>
      <c r="G5265" s="241" t="e">
        <f>保全管理データ!N9096</f>
        <v>#REF!</v>
      </c>
      <c r="H5265" s="259" t="e">
        <f>IF(#REF!="無","",IF(#REF!="","",IF(#REF!="悪環境における作業",0.2,IF(#REF!="高所又は地下作業",0.1,IF(#REF!="錯綜場所作業",0.3,IF(#REF!="複雑な制約のある作業",0.4,IF(#REF!="単純な制約のある作業",0.2,0)))))))</f>
        <v>#REF!</v>
      </c>
      <c r="I5265" s="260" t="e">
        <f t="shared" si="325"/>
        <v>#REF!</v>
      </c>
      <c r="J5265" s="258" t="e">
        <f>IF(#REF!&gt;=1,IF(#REF!&gt;=1,#REF!),IF(#REF!&gt;=0,"",))</f>
        <v>#REF!</v>
      </c>
      <c r="K5265" s="241" t="e">
        <f>保全管理データ!N9123</f>
        <v>#REF!</v>
      </c>
      <c r="L5265" s="259" t="e">
        <f>IF(#REF!="","",IF(#REF!="悪環境における作業",0.2,IF(#REF!="高所又は地下作業",0.1,IF(#REF!="錯綜場所作業",0.3,IF(#REF!="複雑な制約のある作業",0.4,IF(#REF!="単純な制約のある作業",0.2,0))))))</f>
        <v>#REF!</v>
      </c>
      <c r="M5265" s="260" t="e">
        <f t="shared" si="326"/>
        <v>#REF!</v>
      </c>
    </row>
    <row r="5266" spans="2:13" s="254" customFormat="1" ht="27.75" customHeight="1" x14ac:dyDescent="0.2">
      <c r="B5266" s="536" t="s">
        <v>268</v>
      </c>
      <c r="C5266" s="537"/>
      <c r="D5266" s="265"/>
      <c r="E5266" s="224" t="s">
        <v>246</v>
      </c>
      <c r="F5266" s="258" t="e">
        <f>IF(#REF!&gt;=1,IF(#REF!&gt;=1,#REF!),IF(#REF!&gt;=0,"",))</f>
        <v>#REF!</v>
      </c>
      <c r="G5266" s="241" t="e">
        <f>保全管理データ!N9097</f>
        <v>#REF!</v>
      </c>
      <c r="H5266" s="259" t="e">
        <f>IF(#REF!="無","",IF(#REF!="","",IF(#REF!="悪環境における作業",0.2,IF(#REF!="高所又は地下作業",0.1,IF(#REF!="錯綜場所作業",0.3,IF(#REF!="複雑な制約のある作業",0.4,IF(#REF!="単純な制約のある作業",0.2,0)))))))</f>
        <v>#REF!</v>
      </c>
      <c r="I5266" s="260" t="e">
        <f t="shared" si="325"/>
        <v>#REF!</v>
      </c>
      <c r="J5266" s="258" t="e">
        <f>IF(#REF!&gt;=1,IF(#REF!&gt;=1,#REF!),IF(#REF!&gt;=0,"",))</f>
        <v>#REF!</v>
      </c>
      <c r="K5266" s="241" t="e">
        <f>保全管理データ!N9124</f>
        <v>#REF!</v>
      </c>
      <c r="L5266" s="259" t="e">
        <f>IF(#REF!="","",IF(#REF!="悪環境における作業",0.2,IF(#REF!="高所又は地下作業",0.1,IF(#REF!="錯綜場所作業",0.3,IF(#REF!="複雑な制約のある作業",0.4,IF(#REF!="単純な制約のある作業",0.2,0))))))</f>
        <v>#REF!</v>
      </c>
      <c r="M5266" s="260" t="e">
        <f t="shared" si="326"/>
        <v>#REF!</v>
      </c>
    </row>
    <row r="5267" spans="2:13" s="254" customFormat="1" ht="27.75" customHeight="1" thickBot="1" x14ac:dyDescent="0.25">
      <c r="B5267" s="538" t="s">
        <v>269</v>
      </c>
      <c r="C5267" s="539"/>
      <c r="D5267" s="266"/>
      <c r="E5267" s="252" t="s">
        <v>245</v>
      </c>
      <c r="F5267" s="261" t="e">
        <f>IF(#REF!&gt;=1,IF(#REF!&gt;=1,#REF!),IF(#REF!&gt;=0,"",))</f>
        <v>#REF!</v>
      </c>
      <c r="G5267" s="245" t="e">
        <f>保全管理データ!N9098</f>
        <v>#REF!</v>
      </c>
      <c r="H5267" s="259" t="e">
        <f>IF(#REF!="無","",IF(#REF!="","",IF(#REF!="悪環境における作業",0.2,IF(#REF!="高所又は地下作業",0.1,IF(#REF!="錯綜場所作業",0.3,IF(#REF!="複雑な制約のある作業",0.4,IF(#REF!="単純な制約のある作業",0.2,0)))))))</f>
        <v>#REF!</v>
      </c>
      <c r="I5267" s="260" t="e">
        <f t="shared" si="325"/>
        <v>#REF!</v>
      </c>
      <c r="J5267" s="261" t="e">
        <f>IF(#REF!&gt;=1,IF(#REF!&gt;=1,#REF!),IF(#REF!&gt;=0,"",))</f>
        <v>#REF!</v>
      </c>
      <c r="K5267" s="245" t="e">
        <f>保全管理データ!N9125</f>
        <v>#REF!</v>
      </c>
      <c r="L5267" s="262" t="e">
        <f>IF(#REF!="","",IF(#REF!="悪環境における作業",0.2,IF(#REF!="高所又は地下作業",0.1,IF(#REF!="錯綜場所作業",0.3,IF(#REF!="複雑な制約のある作業",0.4,IF(#REF!="単純な制約のある作業",0.2,0))))))</f>
        <v>#REF!</v>
      </c>
      <c r="M5267" s="260" t="e">
        <f t="shared" si="326"/>
        <v>#REF!</v>
      </c>
    </row>
    <row r="5268" spans="2:13" s="254" customFormat="1" ht="27.75" customHeight="1" thickBot="1" x14ac:dyDescent="0.25">
      <c r="B5268" s="532" t="s">
        <v>190</v>
      </c>
      <c r="C5268" s="532"/>
      <c r="D5268" s="532"/>
      <c r="E5268" s="532"/>
      <c r="F5268" s="533" t="e">
        <f>SUM(I5244:I5267)</f>
        <v>#REF!</v>
      </c>
      <c r="G5268" s="534"/>
      <c r="H5268" s="534"/>
      <c r="I5268" s="535"/>
      <c r="J5268" s="533" t="e">
        <f>IF(SUM(J5244:J5267)=0,"0.00",SUM(M5244:M5267))</f>
        <v>#REF!</v>
      </c>
      <c r="K5268" s="534"/>
      <c r="L5268" s="534"/>
      <c r="M5268" s="535"/>
    </row>
    <row r="5269" spans="2:13" s="254" customFormat="1" ht="27.75" customHeight="1" thickBot="1" x14ac:dyDescent="0.25">
      <c r="B5269" s="532" t="s">
        <v>97</v>
      </c>
      <c r="C5269" s="532"/>
      <c r="D5269" s="532"/>
      <c r="E5269" s="532"/>
      <c r="F5269" s="533" t="e">
        <f>IF(#REF!="５年以下","0",IF(#REF!="５年～１０年",0.1,IF(#REF!="１０年以上",0.15)))</f>
        <v>#REF!</v>
      </c>
      <c r="G5269" s="534"/>
      <c r="H5269" s="534"/>
      <c r="I5269" s="534"/>
      <c r="J5269" s="534"/>
      <c r="K5269" s="534"/>
      <c r="L5269" s="534"/>
      <c r="M5269" s="535"/>
    </row>
    <row r="5270" spans="2:13" s="254" customFormat="1" ht="27.75" customHeight="1" thickBot="1" x14ac:dyDescent="0.25">
      <c r="B5270" s="533" t="s">
        <v>273</v>
      </c>
      <c r="C5270" s="534"/>
      <c r="D5270" s="534"/>
      <c r="E5270" s="535"/>
      <c r="F5270" s="533" t="e">
        <f>F5268*(1+F5269)</f>
        <v>#REF!</v>
      </c>
      <c r="G5270" s="534"/>
      <c r="H5270" s="534"/>
      <c r="I5270" s="534"/>
      <c r="J5270" s="533" t="e">
        <f>J5268*(1+F5269)</f>
        <v>#REF!</v>
      </c>
      <c r="K5270" s="534"/>
      <c r="L5270" s="534"/>
      <c r="M5270" s="535"/>
    </row>
    <row r="5271" spans="2:13" s="254" customFormat="1" ht="27.75" customHeight="1" thickBot="1" x14ac:dyDescent="0.25">
      <c r="B5271" s="532" t="s">
        <v>191</v>
      </c>
      <c r="C5271" s="532"/>
      <c r="D5271" s="532"/>
      <c r="E5271" s="532"/>
      <c r="F5271" s="533" t="e">
        <f>#REF!*(#REF!*#REF!+#REF!*#REF!)</f>
        <v>#REF!</v>
      </c>
      <c r="G5271" s="534"/>
      <c r="H5271" s="535"/>
      <c r="I5271" s="532" t="e">
        <f>#REF!</f>
        <v>#REF!</v>
      </c>
      <c r="J5271" s="533"/>
      <c r="K5271" s="263" t="s">
        <v>230</v>
      </c>
      <c r="L5271" s="535" t="e">
        <f>B5242</f>
        <v>#REF!</v>
      </c>
      <c r="M5271" s="532"/>
    </row>
    <row r="5272" spans="2:13" s="254" customFormat="1" ht="45" customHeight="1" thickBot="1" x14ac:dyDescent="0.25">
      <c r="B5272" s="253"/>
      <c r="C5272" s="253"/>
      <c r="D5272" s="253"/>
      <c r="E5272" s="253"/>
      <c r="F5272" s="253"/>
      <c r="G5272" s="253"/>
      <c r="H5272" s="253"/>
      <c r="I5272" s="253"/>
      <c r="J5272" s="253"/>
      <c r="K5272" s="253"/>
      <c r="L5272" s="253"/>
      <c r="M5272" s="253"/>
    </row>
    <row r="5273" spans="2:13" s="254" customFormat="1" ht="27.75" customHeight="1" thickBot="1" x14ac:dyDescent="0.25">
      <c r="B5273" s="542" t="s">
        <v>128</v>
      </c>
      <c r="C5273" s="543"/>
      <c r="D5273" s="543"/>
      <c r="E5273" s="544"/>
      <c r="F5273" s="253"/>
      <c r="G5273" s="253"/>
      <c r="H5273" s="253"/>
      <c r="I5273" s="253"/>
      <c r="J5273" s="253"/>
      <c r="K5273" s="253"/>
      <c r="L5273" s="253"/>
      <c r="M5273" s="253"/>
    </row>
    <row r="5274" spans="2:13" s="254" customFormat="1" ht="27.75" customHeight="1" x14ac:dyDescent="0.2">
      <c r="B5274" s="545" t="e">
        <f>#REF!</f>
        <v>#REF!</v>
      </c>
      <c r="C5274" s="546"/>
      <c r="D5274" s="547"/>
      <c r="E5274" s="548"/>
      <c r="F5274" s="552" t="s">
        <v>240</v>
      </c>
      <c r="G5274" s="553"/>
      <c r="H5274" s="553"/>
      <c r="I5274" s="554"/>
      <c r="J5274" s="552" t="s">
        <v>239</v>
      </c>
      <c r="K5274" s="553"/>
      <c r="L5274" s="553"/>
      <c r="M5274" s="554"/>
    </row>
    <row r="5275" spans="2:13" s="254" customFormat="1" ht="27.75" customHeight="1" thickBot="1" x14ac:dyDescent="0.25">
      <c r="B5275" s="549"/>
      <c r="C5275" s="550"/>
      <c r="D5275" s="550"/>
      <c r="E5275" s="551"/>
      <c r="F5275" s="255" t="s">
        <v>149</v>
      </c>
      <c r="G5275" s="256" t="s">
        <v>151</v>
      </c>
      <c r="H5275" s="256" t="s">
        <v>96</v>
      </c>
      <c r="I5275" s="257" t="s">
        <v>150</v>
      </c>
      <c r="J5275" s="255" t="s">
        <v>149</v>
      </c>
      <c r="K5275" s="256" t="s">
        <v>151</v>
      </c>
      <c r="L5275" s="256" t="s">
        <v>96</v>
      </c>
      <c r="M5275" s="257" t="s">
        <v>150</v>
      </c>
    </row>
    <row r="5276" spans="2:13" s="254" customFormat="1" ht="27.75" customHeight="1" thickTop="1" x14ac:dyDescent="0.2">
      <c r="B5276" s="540" t="s">
        <v>241</v>
      </c>
      <c r="C5276" s="541"/>
      <c r="D5276" s="264"/>
      <c r="E5276" s="237" t="s">
        <v>242</v>
      </c>
      <c r="F5276" s="258" t="e">
        <f>IF(#REF!&gt;=1,IF(#REF!&gt;=1,#REF!),IF(#REF!&gt;=0,"",))</f>
        <v>#REF!</v>
      </c>
      <c r="G5276" s="241" t="e">
        <f>保全管理データ!N9131</f>
        <v>#REF!</v>
      </c>
      <c r="H5276" s="259" t="e">
        <f>IF(#REF!="無","",IF(#REF!="","",IF(#REF!="悪環境における作業",0.2,IF(#REF!="高所又は地下作業",0.1,IF(#REF!="錯綜場所作業",0.3,IF(#REF!="複雑な制約のある作業",0.4,IF(#REF!="単純な制約のある作業",0.2,0)))))))</f>
        <v>#REF!</v>
      </c>
      <c r="I5276" s="260" t="e">
        <f>IF(F5276="","",F5276*G5276*(1+IF(H5276="",0,H5276)))</f>
        <v>#REF!</v>
      </c>
      <c r="J5276" s="258" t="e">
        <f>IF(#REF!&gt;=1,IF(#REF!&gt;=1,#REF!),IF(#REF!&gt;=0,"",))</f>
        <v>#REF!</v>
      </c>
      <c r="K5276" s="241" t="e">
        <f>保全管理データ!N9158</f>
        <v>#REF!</v>
      </c>
      <c r="L5276" s="259" t="e">
        <f>IF(#REF!="","",IF(#REF!="悪環境における作業",0.2,IF(#REF!="高所又は地下作業",0.1,IF(#REF!="錯綜場所作業",0.3,IF(#REF!="複雑な制約のある作業",0.4,IF(#REF!="単純な制約のある作業",0.2,0))))))</f>
        <v>#REF!</v>
      </c>
      <c r="M5276" s="260" t="e">
        <f>IF(J5276="","",J5276*K5276*(1+IF(L5276="",0,L5276)))</f>
        <v>#REF!</v>
      </c>
    </row>
    <row r="5277" spans="2:13" s="254" customFormat="1" ht="27.75" customHeight="1" x14ac:dyDescent="0.2">
      <c r="B5277" s="536" t="s">
        <v>243</v>
      </c>
      <c r="C5277" s="537"/>
      <c r="D5277" s="265"/>
      <c r="E5277" s="224" t="s">
        <v>242</v>
      </c>
      <c r="F5277" s="258" t="e">
        <f>IF(#REF!&gt;=1,IF(#REF!&gt;=1,#REF!),IF(#REF!&gt;=0,"",))</f>
        <v>#REF!</v>
      </c>
      <c r="G5277" s="241" t="e">
        <f>保全管理データ!N9132</f>
        <v>#REF!</v>
      </c>
      <c r="H5277" s="259" t="e">
        <f>IF(#REF!="無","",IF(#REF!="","",IF(#REF!="悪環境における作業",0.2,IF(#REF!="高所又は地下作業",0.1,IF(#REF!="錯綜場所作業",0.3,IF(#REF!="複雑な制約のある作業",0.4,IF(#REF!="単純な制約のある作業",0.2,0)))))))</f>
        <v>#REF!</v>
      </c>
      <c r="I5277" s="260" t="e">
        <f t="shared" ref="I5277:I5299" si="327">IF(F5277="","",F5277*G5277*(1+IF(H5277="",0,H5277)))</f>
        <v>#REF!</v>
      </c>
      <c r="J5277" s="258" t="e">
        <f>IF(#REF!&gt;=1,IF(#REF!&gt;=1,#REF!),IF(#REF!&gt;=0,"",))</f>
        <v>#REF!</v>
      </c>
      <c r="K5277" s="241" t="e">
        <f>保全管理データ!N9159</f>
        <v>#REF!</v>
      </c>
      <c r="L5277" s="259" t="e">
        <f>IF(#REF!="","",IF(#REF!="悪環境における作業",0.2,IF(#REF!="高所又は地下作業",0.1,IF(#REF!="錯綜場所作業",0.3,IF(#REF!="複雑な制約のある作業",0.4,IF(#REF!="単純な制約のある作業",0.2,0))))))</f>
        <v>#REF!</v>
      </c>
      <c r="M5277" s="260" t="e">
        <f t="shared" ref="M5277:M5299" si="328">IF(J5277="","",J5277*K5277*(1+IF(L5277="",0,L5277)))</f>
        <v>#REF!</v>
      </c>
    </row>
    <row r="5278" spans="2:13" s="254" customFormat="1" ht="27.75" customHeight="1" x14ac:dyDescent="0.2">
      <c r="B5278" s="536" t="s">
        <v>249</v>
      </c>
      <c r="C5278" s="537"/>
      <c r="D5278" s="265"/>
      <c r="E5278" s="224" t="s">
        <v>244</v>
      </c>
      <c r="F5278" s="258" t="e">
        <f>IF(#REF!&gt;=1,IF(#REF!&gt;=1,#REF!),IF(#REF!&gt;=0,"",))</f>
        <v>#REF!</v>
      </c>
      <c r="G5278" s="241" t="e">
        <f>保全管理データ!N9133</f>
        <v>#REF!</v>
      </c>
      <c r="H5278" s="259" t="e">
        <f>IF(#REF!="無","",IF(#REF!="","",IF(#REF!="悪環境における作業",0.2,IF(#REF!="高所又は地下作業",0.1,IF(#REF!="錯綜場所作業",0.3,IF(#REF!="複雑な制約のある作業",0.4,IF(#REF!="単純な制約のある作業",0.2,0)))))))</f>
        <v>#REF!</v>
      </c>
      <c r="I5278" s="260" t="e">
        <f t="shared" si="327"/>
        <v>#REF!</v>
      </c>
      <c r="J5278" s="258" t="e">
        <f>IF(#REF!&gt;=1,IF(#REF!&gt;=1,#REF!),IF(#REF!&gt;=0,"",))</f>
        <v>#REF!</v>
      </c>
      <c r="K5278" s="241" t="e">
        <f>保全管理データ!N9160</f>
        <v>#REF!</v>
      </c>
      <c r="L5278" s="259" t="e">
        <f>IF(#REF!="","",IF(#REF!="悪環境における作業",0.2,IF(#REF!="高所又は地下作業",0.1,IF(#REF!="錯綜場所作業",0.3,IF(#REF!="複雑な制約のある作業",0.4,IF(#REF!="単純な制約のある作業",0.2,0))))))</f>
        <v>#REF!</v>
      </c>
      <c r="M5278" s="260" t="e">
        <f t="shared" si="328"/>
        <v>#REF!</v>
      </c>
    </row>
    <row r="5279" spans="2:13" s="254" customFormat="1" ht="27.75" customHeight="1" x14ac:dyDescent="0.2">
      <c r="B5279" s="536" t="s">
        <v>250</v>
      </c>
      <c r="C5279" s="537"/>
      <c r="D5279" s="265"/>
      <c r="E5279" s="224" t="s">
        <v>244</v>
      </c>
      <c r="F5279" s="258" t="e">
        <f>IF(#REF!&gt;=1,IF(#REF!&gt;=1,#REF!),IF(#REF!&gt;=0,"",))</f>
        <v>#REF!</v>
      </c>
      <c r="G5279" s="241" t="e">
        <f>保全管理データ!N9134</f>
        <v>#REF!</v>
      </c>
      <c r="H5279" s="259" t="e">
        <f>IF(#REF!="無","",IF(#REF!="","",IF(#REF!="悪環境における作業",0.2,IF(#REF!="高所又は地下作業",0.1,IF(#REF!="錯綜場所作業",0.3,IF(#REF!="複雑な制約のある作業",0.4,IF(#REF!="単純な制約のある作業",0.2,0)))))))</f>
        <v>#REF!</v>
      </c>
      <c r="I5279" s="260" t="e">
        <f t="shared" si="327"/>
        <v>#REF!</v>
      </c>
      <c r="J5279" s="258" t="e">
        <f>IF(#REF!&gt;=1,IF(#REF!&gt;=1,#REF!),IF(#REF!&gt;=0,"",))</f>
        <v>#REF!</v>
      </c>
      <c r="K5279" s="241" t="e">
        <f>保全管理データ!N9161</f>
        <v>#REF!</v>
      </c>
      <c r="L5279" s="259" t="e">
        <f>IF(#REF!="","",IF(#REF!="悪環境における作業",0.2,IF(#REF!="高所又は地下作業",0.1,IF(#REF!="錯綜場所作業",0.3,IF(#REF!="複雑な制約のある作業",0.4,IF(#REF!="単純な制約のある作業",0.2,0))))))</f>
        <v>#REF!</v>
      </c>
      <c r="M5279" s="260" t="e">
        <f t="shared" si="328"/>
        <v>#REF!</v>
      </c>
    </row>
    <row r="5280" spans="2:13" s="254" customFormat="1" ht="27.75" customHeight="1" x14ac:dyDescent="0.2">
      <c r="B5280" s="536" t="s">
        <v>251</v>
      </c>
      <c r="C5280" s="537"/>
      <c r="D5280" s="265"/>
      <c r="E5280" s="224" t="s">
        <v>242</v>
      </c>
      <c r="F5280" s="258" t="e">
        <f>IF(#REF!&gt;=1,IF(#REF!&gt;=1,#REF!),IF(#REF!&gt;=0,"",))</f>
        <v>#REF!</v>
      </c>
      <c r="G5280" s="241" t="e">
        <f>保全管理データ!N9135</f>
        <v>#REF!</v>
      </c>
      <c r="H5280" s="259" t="e">
        <f>IF(#REF!="無","",IF(#REF!="","",IF(#REF!="悪環境における作業",0.2,IF(#REF!="高所又は地下作業",0.1,IF(#REF!="錯綜場所作業",0.3,IF(#REF!="複雑な制約のある作業",0.4,IF(#REF!="単純な制約のある作業",0.2,0)))))))</f>
        <v>#REF!</v>
      </c>
      <c r="I5280" s="260" t="e">
        <f t="shared" si="327"/>
        <v>#REF!</v>
      </c>
      <c r="J5280" s="258" t="e">
        <f>IF(#REF!&gt;=1,IF(#REF!&gt;=1,#REF!),IF(#REF!&gt;=0,"",))</f>
        <v>#REF!</v>
      </c>
      <c r="K5280" s="241" t="e">
        <f>保全管理データ!N9162</f>
        <v>#REF!</v>
      </c>
      <c r="L5280" s="259" t="e">
        <f>IF(#REF!="","",IF(#REF!="悪環境における作業",0.2,IF(#REF!="高所又は地下作業",0.1,IF(#REF!="錯綜場所作業",0.3,IF(#REF!="複雑な制約のある作業",0.4,IF(#REF!="単純な制約のある作業",0.2,0))))))</f>
        <v>#REF!</v>
      </c>
      <c r="M5280" s="260" t="e">
        <f t="shared" si="328"/>
        <v>#REF!</v>
      </c>
    </row>
    <row r="5281" spans="2:13" s="254" customFormat="1" ht="27.75" customHeight="1" x14ac:dyDescent="0.2">
      <c r="B5281" s="536" t="s">
        <v>252</v>
      </c>
      <c r="C5281" s="537"/>
      <c r="D5281" s="265"/>
      <c r="E5281" s="224" t="s">
        <v>244</v>
      </c>
      <c r="F5281" s="258" t="e">
        <f>IF(#REF!&gt;=1,IF(#REF!&gt;=1,#REF!),IF(#REF!&gt;=0,"",))</f>
        <v>#REF!</v>
      </c>
      <c r="G5281" s="241" t="e">
        <f>保全管理データ!N9136</f>
        <v>#REF!</v>
      </c>
      <c r="H5281" s="259" t="e">
        <f>IF(#REF!="無","",IF(#REF!="","",IF(#REF!="悪環境における作業",0.2,IF(#REF!="高所又は地下作業",0.1,IF(#REF!="錯綜場所作業",0.3,IF(#REF!="複雑な制約のある作業",0.4,IF(#REF!="単純な制約のある作業",0.2,0)))))))</f>
        <v>#REF!</v>
      </c>
      <c r="I5281" s="260" t="e">
        <f t="shared" si="327"/>
        <v>#REF!</v>
      </c>
      <c r="J5281" s="258" t="e">
        <f>IF(#REF!&gt;=1,IF(#REF!&gt;=1,#REF!),IF(#REF!&gt;=0,"",))</f>
        <v>#REF!</v>
      </c>
      <c r="K5281" s="241" t="e">
        <f>保全管理データ!N9163</f>
        <v>#REF!</v>
      </c>
      <c r="L5281" s="259" t="e">
        <f>IF(#REF!="","",IF(#REF!="悪環境における作業",0.2,IF(#REF!="高所又は地下作業",0.1,IF(#REF!="錯綜場所作業",0.3,IF(#REF!="複雑な制約のある作業",0.4,IF(#REF!="単純な制約のある作業",0.2,0))))))</f>
        <v>#REF!</v>
      </c>
      <c r="M5281" s="260" t="e">
        <f t="shared" si="328"/>
        <v>#REF!</v>
      </c>
    </row>
    <row r="5282" spans="2:13" s="254" customFormat="1" ht="27.75" customHeight="1" x14ac:dyDescent="0.2">
      <c r="B5282" s="536" t="s">
        <v>253</v>
      </c>
      <c r="C5282" s="537"/>
      <c r="D5282" s="265"/>
      <c r="E5282" s="224" t="s">
        <v>242</v>
      </c>
      <c r="F5282" s="258" t="e">
        <f>IF(#REF!&gt;=1,IF(#REF!&gt;=1,#REF!),IF(#REF!&gt;=0,"",))</f>
        <v>#REF!</v>
      </c>
      <c r="G5282" s="241" t="e">
        <f>保全管理データ!N9137</f>
        <v>#REF!</v>
      </c>
      <c r="H5282" s="259" t="e">
        <f>IF(#REF!="無","",IF(#REF!="","",IF(#REF!="悪環境における作業",0.2,IF(#REF!="高所又は地下作業",0.1,IF(#REF!="錯綜場所作業",0.3,IF(#REF!="複雑な制約のある作業",0.4,IF(#REF!="単純な制約のある作業",0.2,0)))))))</f>
        <v>#REF!</v>
      </c>
      <c r="I5282" s="260" t="e">
        <f t="shared" si="327"/>
        <v>#REF!</v>
      </c>
      <c r="J5282" s="258" t="e">
        <f>IF(#REF!&gt;=1,IF(#REF!&gt;=1,#REF!),IF(#REF!&gt;=0,"",))</f>
        <v>#REF!</v>
      </c>
      <c r="K5282" s="241" t="e">
        <f>保全管理データ!N9164</f>
        <v>#REF!</v>
      </c>
      <c r="L5282" s="259" t="e">
        <f>IF(#REF!="","",IF(#REF!="悪環境における作業",0.2,IF(#REF!="高所又は地下作業",0.1,IF(#REF!="錯綜場所作業",0.3,IF(#REF!="複雑な制約のある作業",0.4,IF(#REF!="単純な制約のある作業",0.2,0))))))</f>
        <v>#REF!</v>
      </c>
      <c r="M5282" s="260" t="e">
        <f t="shared" si="328"/>
        <v>#REF!</v>
      </c>
    </row>
    <row r="5283" spans="2:13" s="254" customFormat="1" ht="27.75" customHeight="1" x14ac:dyDescent="0.2">
      <c r="B5283" s="536" t="s">
        <v>254</v>
      </c>
      <c r="C5283" s="537"/>
      <c r="D5283" s="265"/>
      <c r="E5283" s="224" t="s">
        <v>242</v>
      </c>
      <c r="F5283" s="258" t="e">
        <f>IF(#REF!&gt;=1,IF(#REF!&gt;=1,#REF!),IF(#REF!&gt;=0,"",))</f>
        <v>#REF!</v>
      </c>
      <c r="G5283" s="241" t="e">
        <f>保全管理データ!N9138</f>
        <v>#REF!</v>
      </c>
      <c r="H5283" s="259" t="e">
        <f>IF(#REF!="無","",IF(#REF!="","",IF(#REF!="悪環境における作業",0.2,IF(#REF!="高所又は地下作業",0.1,IF(#REF!="錯綜場所作業",0.3,IF(#REF!="複雑な制約のある作業",0.4,IF(#REF!="単純な制約のある作業",0.2,0)))))))</f>
        <v>#REF!</v>
      </c>
      <c r="I5283" s="260" t="e">
        <f t="shared" si="327"/>
        <v>#REF!</v>
      </c>
      <c r="J5283" s="258" t="e">
        <f>IF(#REF!&gt;=1,IF(#REF!&gt;=1,#REF!),IF(#REF!&gt;=0,"",))</f>
        <v>#REF!</v>
      </c>
      <c r="K5283" s="241" t="e">
        <f>保全管理データ!N9165</f>
        <v>#REF!</v>
      </c>
      <c r="L5283" s="259" t="e">
        <f>IF(#REF!="","",IF(#REF!="悪環境における作業",0.2,IF(#REF!="高所又は地下作業",0.1,IF(#REF!="錯綜場所作業",0.3,IF(#REF!="複雑な制約のある作業",0.4,IF(#REF!="単純な制約のある作業",0.2,0))))))</f>
        <v>#REF!</v>
      </c>
      <c r="M5283" s="260" t="e">
        <f t="shared" si="328"/>
        <v>#REF!</v>
      </c>
    </row>
    <row r="5284" spans="2:13" s="254" customFormat="1" ht="27.75" customHeight="1" x14ac:dyDescent="0.2">
      <c r="B5284" s="536" t="s">
        <v>255</v>
      </c>
      <c r="C5284" s="537"/>
      <c r="D5284" s="265"/>
      <c r="E5284" s="224" t="s">
        <v>245</v>
      </c>
      <c r="F5284" s="258" t="e">
        <f>IF(#REF!&gt;=1,IF(#REF!&gt;=1,#REF!),IF(#REF!&gt;=0,"",))</f>
        <v>#REF!</v>
      </c>
      <c r="G5284" s="241" t="e">
        <f>保全管理データ!N9139</f>
        <v>#REF!</v>
      </c>
      <c r="H5284" s="259" t="e">
        <f>IF(#REF!="無","",IF(#REF!="","",IF(#REF!="悪環境における作業",0.2,IF(#REF!="高所又は地下作業",0.1,IF(#REF!="錯綜場所作業",0.3,IF(#REF!="複雑な制約のある作業",0.4,IF(#REF!="単純な制約のある作業",0.2,0)))))))</f>
        <v>#REF!</v>
      </c>
      <c r="I5284" s="260" t="e">
        <f t="shared" si="327"/>
        <v>#REF!</v>
      </c>
      <c r="J5284" s="258" t="e">
        <f>IF(#REF!&gt;=1,IF(#REF!&gt;=1,#REF!),IF(#REF!&gt;=0,"",))</f>
        <v>#REF!</v>
      </c>
      <c r="K5284" s="241" t="e">
        <f>保全管理データ!N9166</f>
        <v>#REF!</v>
      </c>
      <c r="L5284" s="259" t="e">
        <f>IF(#REF!="","",IF(#REF!="悪環境における作業",0.2,IF(#REF!="高所又は地下作業",0.1,IF(#REF!="錯綜場所作業",0.3,IF(#REF!="複雑な制約のある作業",0.4,IF(#REF!="単純な制約のある作業",0.2,0))))))</f>
        <v>#REF!</v>
      </c>
      <c r="M5284" s="260" t="e">
        <f t="shared" si="328"/>
        <v>#REF!</v>
      </c>
    </row>
    <row r="5285" spans="2:13" s="254" customFormat="1" ht="27.75" customHeight="1" x14ac:dyDescent="0.2">
      <c r="B5285" s="536" t="s">
        <v>256</v>
      </c>
      <c r="C5285" s="537"/>
      <c r="D5285" s="265"/>
      <c r="E5285" s="224" t="s">
        <v>242</v>
      </c>
      <c r="F5285" s="258" t="e">
        <f>IF(#REF!&gt;=1,IF(#REF!&gt;=1,#REF!),IF(#REF!&gt;=0,"",))</f>
        <v>#REF!</v>
      </c>
      <c r="G5285" s="241" t="e">
        <f>保全管理データ!N9140</f>
        <v>#REF!</v>
      </c>
      <c r="H5285" s="259" t="e">
        <f>IF(#REF!="無","",IF(#REF!="","",IF(#REF!="悪環境における作業",0.2,IF(#REF!="高所又は地下作業",0.1,IF(#REF!="錯綜場所作業",0.3,IF(#REF!="複雑な制約のある作業",0.4,IF(#REF!="単純な制約のある作業",0.2,0)))))))</f>
        <v>#REF!</v>
      </c>
      <c r="I5285" s="260" t="e">
        <f t="shared" si="327"/>
        <v>#REF!</v>
      </c>
      <c r="J5285" s="258" t="e">
        <f>IF(#REF!&gt;=1,IF(#REF!&gt;=1,#REF!),IF(#REF!&gt;=0,"",))</f>
        <v>#REF!</v>
      </c>
      <c r="K5285" s="241" t="e">
        <f>保全管理データ!N9167</f>
        <v>#REF!</v>
      </c>
      <c r="L5285" s="259" t="e">
        <f>IF(#REF!="","",IF(#REF!="悪環境における作業",0.2,IF(#REF!="高所又は地下作業",0.1,IF(#REF!="錯綜場所作業",0.3,IF(#REF!="複雑な制約のある作業",0.4,IF(#REF!="単純な制約のある作業",0.2,0))))))</f>
        <v>#REF!</v>
      </c>
      <c r="M5285" s="260" t="e">
        <f t="shared" si="328"/>
        <v>#REF!</v>
      </c>
    </row>
    <row r="5286" spans="2:13" s="254" customFormat="1" ht="27.75" customHeight="1" x14ac:dyDescent="0.2">
      <c r="B5286" s="536" t="s">
        <v>257</v>
      </c>
      <c r="C5286" s="537"/>
      <c r="D5286" s="265"/>
      <c r="E5286" s="224" t="s">
        <v>245</v>
      </c>
      <c r="F5286" s="258" t="e">
        <f>IF(#REF!&gt;=1,IF(#REF!&gt;=1,#REF!),IF(#REF!&gt;=0,"",))</f>
        <v>#REF!</v>
      </c>
      <c r="G5286" s="241" t="e">
        <f>保全管理データ!N9141</f>
        <v>#REF!</v>
      </c>
      <c r="H5286" s="259" t="e">
        <f>IF(#REF!="無","",IF(#REF!="","",IF(#REF!="悪環境における作業",0.2,IF(#REF!="高所又は地下作業",0.1,IF(#REF!="錯綜場所作業",0.3,IF(#REF!="複雑な制約のある作業",0.4,IF(#REF!="単純な制約のある作業",0.2,0)))))))</f>
        <v>#REF!</v>
      </c>
      <c r="I5286" s="260" t="e">
        <f t="shared" si="327"/>
        <v>#REF!</v>
      </c>
      <c r="J5286" s="258" t="e">
        <f>IF(#REF!&gt;=1,IF(#REF!&gt;=1,#REF!),IF(#REF!&gt;=0,"",))</f>
        <v>#REF!</v>
      </c>
      <c r="K5286" s="241" t="e">
        <f>保全管理データ!N9168</f>
        <v>#REF!</v>
      </c>
      <c r="L5286" s="259" t="e">
        <f>IF(#REF!="","",IF(#REF!="悪環境における作業",0.2,IF(#REF!="高所又は地下作業",0.1,IF(#REF!="錯綜場所作業",0.3,IF(#REF!="複雑な制約のある作業",0.4,IF(#REF!="単純な制約のある作業",0.2,0))))))</f>
        <v>#REF!</v>
      </c>
      <c r="M5286" s="260" t="e">
        <f t="shared" si="328"/>
        <v>#REF!</v>
      </c>
    </row>
    <row r="5287" spans="2:13" s="254" customFormat="1" ht="27.75" customHeight="1" x14ac:dyDescent="0.2">
      <c r="B5287" s="536" t="s">
        <v>258</v>
      </c>
      <c r="C5287" s="537"/>
      <c r="D5287" s="265"/>
      <c r="E5287" s="224" t="s">
        <v>245</v>
      </c>
      <c r="F5287" s="258" t="e">
        <f>IF(#REF!&gt;=1,IF(#REF!&gt;=1,#REF!),IF(#REF!&gt;=0,"",))</f>
        <v>#REF!</v>
      </c>
      <c r="G5287" s="241" t="e">
        <f>保全管理データ!N9142</f>
        <v>#REF!</v>
      </c>
      <c r="H5287" s="259" t="e">
        <f>IF(#REF!="無","",IF(#REF!="","",IF(#REF!="悪環境における作業",0.2,IF(#REF!="高所又は地下作業",0.1,IF(#REF!="錯綜場所作業",0.3,IF(#REF!="複雑な制約のある作業",0.4,IF(#REF!="単純な制約のある作業",0.2,0)))))))</f>
        <v>#REF!</v>
      </c>
      <c r="I5287" s="260" t="e">
        <f t="shared" si="327"/>
        <v>#REF!</v>
      </c>
      <c r="J5287" s="258" t="e">
        <f>IF(#REF!&gt;=1,IF(#REF!&gt;=1,#REF!),IF(#REF!&gt;=0,"",))</f>
        <v>#REF!</v>
      </c>
      <c r="K5287" s="241" t="e">
        <f>保全管理データ!N9169</f>
        <v>#REF!</v>
      </c>
      <c r="L5287" s="259" t="e">
        <f>IF(#REF!="","",IF(#REF!="悪環境における作業",0.2,IF(#REF!="高所又は地下作業",0.1,IF(#REF!="錯綜場所作業",0.3,IF(#REF!="複雑な制約のある作業",0.4,IF(#REF!="単純な制約のある作業",0.2,0))))))</f>
        <v>#REF!</v>
      </c>
      <c r="M5287" s="260" t="e">
        <f t="shared" si="328"/>
        <v>#REF!</v>
      </c>
    </row>
    <row r="5288" spans="2:13" s="254" customFormat="1" ht="27.75" customHeight="1" x14ac:dyDescent="0.2">
      <c r="B5288" s="536" t="s">
        <v>259</v>
      </c>
      <c r="C5288" s="537"/>
      <c r="D5288" s="265"/>
      <c r="E5288" s="224" t="s">
        <v>245</v>
      </c>
      <c r="F5288" s="258" t="e">
        <f>IF(#REF!&gt;=1,IF(#REF!&gt;=1,#REF!),IF(#REF!&gt;=0,"",))</f>
        <v>#REF!</v>
      </c>
      <c r="G5288" s="241" t="e">
        <f>保全管理データ!N9143</f>
        <v>#REF!</v>
      </c>
      <c r="H5288" s="259" t="e">
        <f>IF(#REF!="無","",IF(#REF!="","",IF(#REF!="悪環境における作業",0.2,IF(#REF!="高所又は地下作業",0.1,IF(#REF!="錯綜場所作業",0.3,IF(#REF!="複雑な制約のある作業",0.4,IF(#REF!="単純な制約のある作業",0.2,0)))))))</f>
        <v>#REF!</v>
      </c>
      <c r="I5288" s="260" t="e">
        <f t="shared" si="327"/>
        <v>#REF!</v>
      </c>
      <c r="J5288" s="258" t="e">
        <f>IF(#REF!&gt;=1,IF(#REF!&gt;=1,#REF!),IF(#REF!&gt;=0,"",))</f>
        <v>#REF!</v>
      </c>
      <c r="K5288" s="241" t="e">
        <f>保全管理データ!N9170</f>
        <v>#REF!</v>
      </c>
      <c r="L5288" s="259" t="e">
        <f>IF(#REF!="","",IF(#REF!="悪環境における作業",0.2,IF(#REF!="高所又は地下作業",0.1,IF(#REF!="錯綜場所作業",0.3,IF(#REF!="複雑な制約のある作業",0.4,IF(#REF!="単純な制約のある作業",0.2,0))))))</f>
        <v>#REF!</v>
      </c>
      <c r="M5288" s="260" t="e">
        <f t="shared" si="328"/>
        <v>#REF!</v>
      </c>
    </row>
    <row r="5289" spans="2:13" s="254" customFormat="1" ht="27.75" customHeight="1" x14ac:dyDescent="0.2">
      <c r="B5289" s="536" t="s">
        <v>260</v>
      </c>
      <c r="C5289" s="537"/>
      <c r="D5289" s="265"/>
      <c r="E5289" s="224" t="s">
        <v>248</v>
      </c>
      <c r="F5289" s="258" t="e">
        <f>IF(#REF!&gt;=1,IF(#REF!&gt;=1,#REF!),IF(#REF!&gt;=0,"",))</f>
        <v>#REF!</v>
      </c>
      <c r="G5289" s="241" t="e">
        <f>保全管理データ!N9144</f>
        <v>#REF!</v>
      </c>
      <c r="H5289" s="259" t="e">
        <f>IF(#REF!="無","",IF(#REF!="","",IF(#REF!="悪環境における作業",0.2,IF(#REF!="高所又は地下作業",0.1,IF(#REF!="錯綜場所作業",0.3,IF(#REF!="複雑な制約のある作業",0.4,IF(#REF!="単純な制約のある作業",0.2,0)))))))</f>
        <v>#REF!</v>
      </c>
      <c r="I5289" s="260" t="e">
        <f t="shared" si="327"/>
        <v>#REF!</v>
      </c>
      <c r="J5289" s="258" t="e">
        <f>IF(#REF!&gt;=1,IF(#REF!&gt;=1,#REF!),IF(#REF!&gt;=0,"",))</f>
        <v>#REF!</v>
      </c>
      <c r="K5289" s="241" t="e">
        <f>保全管理データ!N9171</f>
        <v>#REF!</v>
      </c>
      <c r="L5289" s="259" t="e">
        <f>IF(#REF!="","",IF(#REF!="悪環境における作業",0.2,IF(#REF!="高所又は地下作業",0.1,IF(#REF!="錯綜場所作業",0.3,IF(#REF!="複雑な制約のある作業",0.4,IF(#REF!="単純な制約のある作業",0.2,0))))))</f>
        <v>#REF!</v>
      </c>
      <c r="M5289" s="260" t="e">
        <f t="shared" si="328"/>
        <v>#REF!</v>
      </c>
    </row>
    <row r="5290" spans="2:13" s="254" customFormat="1" ht="27.75" customHeight="1" x14ac:dyDescent="0.2">
      <c r="B5290" s="536" t="s">
        <v>261</v>
      </c>
      <c r="C5290" s="537"/>
      <c r="D5290" s="265"/>
      <c r="E5290" s="224" t="s">
        <v>247</v>
      </c>
      <c r="F5290" s="258" t="e">
        <f>IF(#REF!&gt;=1,IF(#REF!&gt;=1,#REF!),IF(#REF!&gt;=0,"",))</f>
        <v>#REF!</v>
      </c>
      <c r="G5290" s="241" t="e">
        <f>保全管理データ!N9145</f>
        <v>#REF!</v>
      </c>
      <c r="H5290" s="259" t="e">
        <f>IF(#REF!="無","",IF(#REF!="","",IF(#REF!="悪環境における作業",0.2,IF(#REF!="高所又は地下作業",0.1,IF(#REF!="錯綜場所作業",0.3,IF(#REF!="複雑な制約のある作業",0.4,IF(#REF!="単純な制約のある作業",0.2,0)))))))</f>
        <v>#REF!</v>
      </c>
      <c r="I5290" s="260" t="e">
        <f t="shared" si="327"/>
        <v>#REF!</v>
      </c>
      <c r="J5290" s="258" t="e">
        <f>IF(#REF!&gt;=1,IF(#REF!&gt;=1,#REF!),IF(#REF!&gt;=0,"",))</f>
        <v>#REF!</v>
      </c>
      <c r="K5290" s="241" t="e">
        <f>保全管理データ!N9172</f>
        <v>#REF!</v>
      </c>
      <c r="L5290" s="259" t="e">
        <f>IF(#REF!="","",IF(#REF!="悪環境における作業",0.2,IF(#REF!="高所又は地下作業",0.1,IF(#REF!="錯綜場所作業",0.3,IF(#REF!="複雑な制約のある作業",0.4,IF(#REF!="単純な制約のある作業",0.2,0))))))</f>
        <v>#REF!</v>
      </c>
      <c r="M5290" s="260" t="e">
        <f t="shared" si="328"/>
        <v>#REF!</v>
      </c>
    </row>
    <row r="5291" spans="2:13" s="254" customFormat="1" ht="27.75" customHeight="1" x14ac:dyDescent="0.2">
      <c r="B5291" s="536" t="s">
        <v>262</v>
      </c>
      <c r="C5291" s="537"/>
      <c r="D5291" s="265"/>
      <c r="E5291" s="224" t="s">
        <v>245</v>
      </c>
      <c r="F5291" s="258" t="e">
        <f>IF(#REF!&gt;=1,IF(#REF!&gt;=1,#REF!),IF(#REF!&gt;=0,"",))</f>
        <v>#REF!</v>
      </c>
      <c r="G5291" s="241" t="e">
        <f>保全管理データ!N9146</f>
        <v>#REF!</v>
      </c>
      <c r="H5291" s="259" t="e">
        <f>IF(#REF!="無","",IF(#REF!="","",IF(#REF!="悪環境における作業",0.2,IF(#REF!="高所又は地下作業",0.1,IF(#REF!="錯綜場所作業",0.3,IF(#REF!="複雑な制約のある作業",0.4,IF(#REF!="単純な制約のある作業",0.2,0)))))))</f>
        <v>#REF!</v>
      </c>
      <c r="I5291" s="260" t="e">
        <f t="shared" si="327"/>
        <v>#REF!</v>
      </c>
      <c r="J5291" s="258" t="e">
        <f>IF(#REF!&gt;=1,IF(#REF!&gt;=1,#REF!),IF(#REF!&gt;=0,"",))</f>
        <v>#REF!</v>
      </c>
      <c r="K5291" s="241" t="e">
        <f>保全管理データ!N9173</f>
        <v>#REF!</v>
      </c>
      <c r="L5291" s="259" t="e">
        <f>IF(#REF!="","",IF(#REF!="悪環境における作業",0.2,IF(#REF!="高所又は地下作業",0.1,IF(#REF!="錯綜場所作業",0.3,IF(#REF!="複雑な制約のある作業",0.4,IF(#REF!="単純な制約のある作業",0.2,0))))))</f>
        <v>#REF!</v>
      </c>
      <c r="M5291" s="260" t="e">
        <f t="shared" si="328"/>
        <v>#REF!</v>
      </c>
    </row>
    <row r="5292" spans="2:13" s="254" customFormat="1" ht="27.75" customHeight="1" x14ac:dyDescent="0.2">
      <c r="B5292" s="536" t="s">
        <v>263</v>
      </c>
      <c r="C5292" s="537"/>
      <c r="D5292" s="265"/>
      <c r="E5292" s="224" t="s">
        <v>245</v>
      </c>
      <c r="F5292" s="258" t="e">
        <f>IF(#REF!&gt;=1,IF(#REF!&gt;=1,#REF!),IF(#REF!&gt;=0,"",))</f>
        <v>#REF!</v>
      </c>
      <c r="G5292" s="241" t="e">
        <f>保全管理データ!N9147</f>
        <v>#REF!</v>
      </c>
      <c r="H5292" s="259" t="e">
        <f>IF(#REF!="無","",IF(#REF!="","",IF(#REF!="悪環境における作業",0.2,IF(#REF!="高所又は地下作業",0.1,IF(#REF!="錯綜場所作業",0.3,IF(#REF!="複雑な制約のある作業",0.4,IF(#REF!="単純な制約のある作業",0.2,0)))))))</f>
        <v>#REF!</v>
      </c>
      <c r="I5292" s="260" t="e">
        <f t="shared" si="327"/>
        <v>#REF!</v>
      </c>
      <c r="J5292" s="258" t="e">
        <f>IF(#REF!&gt;=1,IF(#REF!&gt;=1,#REF!),IF(#REF!&gt;=0,"",))</f>
        <v>#REF!</v>
      </c>
      <c r="K5292" s="241" t="e">
        <f>保全管理データ!N9174</f>
        <v>#REF!</v>
      </c>
      <c r="L5292" s="259" t="e">
        <f>IF(#REF!="","",IF(#REF!="悪環境における作業",0.2,IF(#REF!="高所又は地下作業",0.1,IF(#REF!="錯綜場所作業",0.3,IF(#REF!="複雑な制約のある作業",0.4,IF(#REF!="単純な制約のある作業",0.2,0))))))</f>
        <v>#REF!</v>
      </c>
      <c r="M5292" s="260" t="e">
        <f t="shared" si="328"/>
        <v>#REF!</v>
      </c>
    </row>
    <row r="5293" spans="2:13" s="254" customFormat="1" ht="27.75" customHeight="1" x14ac:dyDescent="0.2">
      <c r="B5293" s="536" t="s">
        <v>264</v>
      </c>
      <c r="C5293" s="537"/>
      <c r="D5293" s="265"/>
      <c r="E5293" s="224" t="s">
        <v>245</v>
      </c>
      <c r="F5293" s="258" t="e">
        <f>IF(#REF!&gt;=1,IF(#REF!&gt;=1,#REF!),IF(#REF!&gt;=0,"",))</f>
        <v>#REF!</v>
      </c>
      <c r="G5293" s="241" t="e">
        <f>保全管理データ!N9148</f>
        <v>#REF!</v>
      </c>
      <c r="H5293" s="259" t="e">
        <f>IF(#REF!="無","",IF(#REF!="","",IF(#REF!="悪環境における作業",0.2,IF(#REF!="高所又は地下作業",0.1,IF(#REF!="錯綜場所作業",0.3,IF(#REF!="複雑な制約のある作業",0.4,IF(#REF!="単純な制約のある作業",0.2,0)))))))</f>
        <v>#REF!</v>
      </c>
      <c r="I5293" s="260" t="e">
        <f t="shared" si="327"/>
        <v>#REF!</v>
      </c>
      <c r="J5293" s="258" t="e">
        <f>IF(#REF!&gt;=1,IF(#REF!&gt;=1,#REF!),IF(#REF!&gt;=0,"",))</f>
        <v>#REF!</v>
      </c>
      <c r="K5293" s="241" t="e">
        <f>保全管理データ!N9175</f>
        <v>#REF!</v>
      </c>
      <c r="L5293" s="259" t="e">
        <f>IF(#REF!="","",IF(#REF!="悪環境における作業",0.2,IF(#REF!="高所又は地下作業",0.1,IF(#REF!="錯綜場所作業",0.3,IF(#REF!="複雑な制約のある作業",0.4,IF(#REF!="単純な制約のある作業",0.2,0))))))</f>
        <v>#REF!</v>
      </c>
      <c r="M5293" s="260" t="e">
        <f t="shared" si="328"/>
        <v>#REF!</v>
      </c>
    </row>
    <row r="5294" spans="2:13" s="254" customFormat="1" ht="27.75" customHeight="1" x14ac:dyDescent="0.2">
      <c r="B5294" s="536" t="s">
        <v>265</v>
      </c>
      <c r="C5294" s="537"/>
      <c r="D5294" s="265"/>
      <c r="E5294" s="224" t="s">
        <v>245</v>
      </c>
      <c r="F5294" s="258" t="e">
        <f>IF(#REF!&gt;=1,IF(#REF!&gt;=1,#REF!),IF(#REF!&gt;=0,"",))</f>
        <v>#REF!</v>
      </c>
      <c r="G5294" s="241" t="e">
        <f>保全管理データ!N9149</f>
        <v>#REF!</v>
      </c>
      <c r="H5294" s="259" t="e">
        <f>IF(#REF!="無","",IF(#REF!="","",IF(#REF!="悪環境における作業",0.2,IF(#REF!="高所又は地下作業",0.1,IF(#REF!="錯綜場所作業",0.3,IF(#REF!="複雑な制約のある作業",0.4,IF(#REF!="単純な制約のある作業",0.2,0)))))))</f>
        <v>#REF!</v>
      </c>
      <c r="I5294" s="260" t="e">
        <f t="shared" si="327"/>
        <v>#REF!</v>
      </c>
      <c r="J5294" s="258" t="e">
        <f>IF(#REF!&gt;=1,IF(#REF!&gt;=1,#REF!),IF(#REF!&gt;=0,"",))</f>
        <v>#REF!</v>
      </c>
      <c r="K5294" s="241" t="e">
        <f>保全管理データ!N9176</f>
        <v>#REF!</v>
      </c>
      <c r="L5294" s="259" t="e">
        <f>IF(#REF!="","",IF(#REF!="悪環境における作業",0.2,IF(#REF!="高所又は地下作業",0.1,IF(#REF!="錯綜場所作業",0.3,IF(#REF!="複雑な制約のある作業",0.4,IF(#REF!="単純な制約のある作業",0.2,0))))))</f>
        <v>#REF!</v>
      </c>
      <c r="M5294" s="260" t="e">
        <f t="shared" si="328"/>
        <v>#REF!</v>
      </c>
    </row>
    <row r="5295" spans="2:13" s="254" customFormat="1" ht="27.75" customHeight="1" x14ac:dyDescent="0.2">
      <c r="B5295" s="536" t="s">
        <v>266</v>
      </c>
      <c r="C5295" s="537"/>
      <c r="D5295" s="265"/>
      <c r="E5295" s="224" t="s">
        <v>245</v>
      </c>
      <c r="F5295" s="258" t="e">
        <f>IF(#REF!&gt;=1,IF(#REF!&gt;=1,#REF!),IF(#REF!&gt;=0,"",))</f>
        <v>#REF!</v>
      </c>
      <c r="G5295" s="241" t="e">
        <f>保全管理データ!N9150</f>
        <v>#REF!</v>
      </c>
      <c r="H5295" s="259" t="e">
        <f>IF(#REF!="無","",IF(#REF!="","",IF(#REF!="悪環境における作業",0.2,IF(#REF!="高所又は地下作業",0.1,IF(#REF!="錯綜場所作業",0.3,IF(#REF!="複雑な制約のある作業",0.4,IF(#REF!="単純な制約のある作業",0.2,0)))))))</f>
        <v>#REF!</v>
      </c>
      <c r="I5295" s="260" t="e">
        <f t="shared" si="327"/>
        <v>#REF!</v>
      </c>
      <c r="J5295" s="258" t="e">
        <f>IF(#REF!&gt;=1,IF(#REF!&gt;=1,#REF!),IF(#REF!&gt;=0,"",))</f>
        <v>#REF!</v>
      </c>
      <c r="K5295" s="241" t="e">
        <f>保全管理データ!N9177</f>
        <v>#REF!</v>
      </c>
      <c r="L5295" s="259" t="e">
        <f>IF(#REF!="","",IF(#REF!="悪環境における作業",0.2,IF(#REF!="高所又は地下作業",0.1,IF(#REF!="錯綜場所作業",0.3,IF(#REF!="複雑な制約のある作業",0.4,IF(#REF!="単純な制約のある作業",0.2,0))))))</f>
        <v>#REF!</v>
      </c>
      <c r="M5295" s="260" t="e">
        <f t="shared" si="328"/>
        <v>#REF!</v>
      </c>
    </row>
    <row r="5296" spans="2:13" s="254" customFormat="1" ht="27.75" customHeight="1" x14ac:dyDescent="0.2">
      <c r="B5296" s="536" t="s">
        <v>81</v>
      </c>
      <c r="C5296" s="537"/>
      <c r="D5296" s="265"/>
      <c r="E5296" s="224" t="s">
        <v>245</v>
      </c>
      <c r="F5296" s="258" t="e">
        <f>IF(#REF!&gt;=1,IF(#REF!&gt;=1,#REF!),IF(#REF!&gt;=0,"",))</f>
        <v>#REF!</v>
      </c>
      <c r="G5296" s="241" t="e">
        <f>保全管理データ!N9151</f>
        <v>#REF!</v>
      </c>
      <c r="H5296" s="259" t="e">
        <f>IF(#REF!="無","",IF(#REF!="","",IF(#REF!="悪環境における作業",0.2,IF(#REF!="高所又は地下作業",0.1,IF(#REF!="錯綜場所作業",0.3,IF(#REF!="複雑な制約のある作業",0.4,IF(#REF!="単純な制約のある作業",0.2,0)))))))</f>
        <v>#REF!</v>
      </c>
      <c r="I5296" s="260" t="e">
        <f t="shared" si="327"/>
        <v>#REF!</v>
      </c>
      <c r="J5296" s="258" t="e">
        <f>IF(#REF!&gt;=1,IF(#REF!&gt;=1,#REF!),IF(#REF!&gt;=0,"",))</f>
        <v>#REF!</v>
      </c>
      <c r="K5296" s="241" t="e">
        <f>保全管理データ!N9178</f>
        <v>#REF!</v>
      </c>
      <c r="L5296" s="259" t="e">
        <f>IF(#REF!="","",IF(#REF!="悪環境における作業",0.2,IF(#REF!="高所又は地下作業",0.1,IF(#REF!="錯綜場所作業",0.3,IF(#REF!="複雑な制約のある作業",0.4,IF(#REF!="単純な制約のある作業",0.2,0))))))</f>
        <v>#REF!</v>
      </c>
      <c r="M5296" s="260" t="e">
        <f t="shared" si="328"/>
        <v>#REF!</v>
      </c>
    </row>
    <row r="5297" spans="2:13" s="254" customFormat="1" ht="27.75" customHeight="1" x14ac:dyDescent="0.2">
      <c r="B5297" s="536" t="s">
        <v>267</v>
      </c>
      <c r="C5297" s="537"/>
      <c r="D5297" s="265"/>
      <c r="E5297" s="224" t="s">
        <v>247</v>
      </c>
      <c r="F5297" s="258" t="e">
        <f>IF(#REF!&gt;=1,IF(#REF!&gt;=1,#REF!),IF(#REF!&gt;=0,"",))</f>
        <v>#REF!</v>
      </c>
      <c r="G5297" s="241" t="e">
        <f>保全管理データ!N9152</f>
        <v>#REF!</v>
      </c>
      <c r="H5297" s="259" t="e">
        <f>IF(#REF!="無","",IF(#REF!="","",IF(#REF!="悪環境における作業",0.2,IF(#REF!="高所又は地下作業",0.1,IF(#REF!="錯綜場所作業",0.3,IF(#REF!="複雑な制約のある作業",0.4,IF(#REF!="単純な制約のある作業",0.2,0)))))))</f>
        <v>#REF!</v>
      </c>
      <c r="I5297" s="260" t="e">
        <f t="shared" si="327"/>
        <v>#REF!</v>
      </c>
      <c r="J5297" s="258" t="e">
        <f>IF(#REF!&gt;=1,IF(#REF!&gt;=1,#REF!),IF(#REF!&gt;=0,"",))</f>
        <v>#REF!</v>
      </c>
      <c r="K5297" s="241" t="e">
        <f>保全管理データ!N9179</f>
        <v>#REF!</v>
      </c>
      <c r="L5297" s="259" t="e">
        <f>IF(#REF!="","",IF(#REF!="悪環境における作業",0.2,IF(#REF!="高所又は地下作業",0.1,IF(#REF!="錯綜場所作業",0.3,IF(#REF!="複雑な制約のある作業",0.4,IF(#REF!="単純な制約のある作業",0.2,0))))))</f>
        <v>#REF!</v>
      </c>
      <c r="M5297" s="260" t="e">
        <f t="shared" si="328"/>
        <v>#REF!</v>
      </c>
    </row>
    <row r="5298" spans="2:13" s="254" customFormat="1" ht="27.75" customHeight="1" x14ac:dyDescent="0.2">
      <c r="B5298" s="536" t="s">
        <v>268</v>
      </c>
      <c r="C5298" s="537"/>
      <c r="D5298" s="265"/>
      <c r="E5298" s="224" t="s">
        <v>246</v>
      </c>
      <c r="F5298" s="258" t="e">
        <f>IF(#REF!&gt;=1,IF(#REF!&gt;=1,#REF!),IF(#REF!&gt;=0,"",))</f>
        <v>#REF!</v>
      </c>
      <c r="G5298" s="241" t="e">
        <f>保全管理データ!N9153</f>
        <v>#REF!</v>
      </c>
      <c r="H5298" s="259" t="e">
        <f>IF(#REF!="無","",IF(#REF!="","",IF(#REF!="悪環境における作業",0.2,IF(#REF!="高所又は地下作業",0.1,IF(#REF!="錯綜場所作業",0.3,IF(#REF!="複雑な制約のある作業",0.4,IF(#REF!="単純な制約のある作業",0.2,0)))))))</f>
        <v>#REF!</v>
      </c>
      <c r="I5298" s="260" t="e">
        <f t="shared" si="327"/>
        <v>#REF!</v>
      </c>
      <c r="J5298" s="258" t="e">
        <f>IF(#REF!&gt;=1,IF(#REF!&gt;=1,#REF!),IF(#REF!&gt;=0,"",))</f>
        <v>#REF!</v>
      </c>
      <c r="K5298" s="241" t="e">
        <f>保全管理データ!N9180</f>
        <v>#REF!</v>
      </c>
      <c r="L5298" s="259" t="e">
        <f>IF(#REF!="","",IF(#REF!="悪環境における作業",0.2,IF(#REF!="高所又は地下作業",0.1,IF(#REF!="錯綜場所作業",0.3,IF(#REF!="複雑な制約のある作業",0.4,IF(#REF!="単純な制約のある作業",0.2,0))))))</f>
        <v>#REF!</v>
      </c>
      <c r="M5298" s="260" t="e">
        <f t="shared" si="328"/>
        <v>#REF!</v>
      </c>
    </row>
    <row r="5299" spans="2:13" s="254" customFormat="1" ht="27.75" customHeight="1" thickBot="1" x14ac:dyDescent="0.25">
      <c r="B5299" s="538" t="s">
        <v>269</v>
      </c>
      <c r="C5299" s="539"/>
      <c r="D5299" s="266"/>
      <c r="E5299" s="252" t="s">
        <v>245</v>
      </c>
      <c r="F5299" s="261" t="e">
        <f>IF(#REF!&gt;=1,IF(#REF!&gt;=1,#REF!),IF(#REF!&gt;=0,"",))</f>
        <v>#REF!</v>
      </c>
      <c r="G5299" s="245" t="e">
        <f>保全管理データ!N9154</f>
        <v>#REF!</v>
      </c>
      <c r="H5299" s="259" t="e">
        <f>IF(#REF!="無","",IF(#REF!="","",IF(#REF!="悪環境における作業",0.2,IF(#REF!="高所又は地下作業",0.1,IF(#REF!="錯綜場所作業",0.3,IF(#REF!="複雑な制約のある作業",0.4,IF(#REF!="単純な制約のある作業",0.2,0)))))))</f>
        <v>#REF!</v>
      </c>
      <c r="I5299" s="260" t="e">
        <f t="shared" si="327"/>
        <v>#REF!</v>
      </c>
      <c r="J5299" s="261" t="e">
        <f>IF(#REF!&gt;=1,IF(#REF!&gt;=1,#REF!),IF(#REF!&gt;=0,"",))</f>
        <v>#REF!</v>
      </c>
      <c r="K5299" s="245" t="e">
        <f>保全管理データ!N9181</f>
        <v>#REF!</v>
      </c>
      <c r="L5299" s="262" t="e">
        <f>IF(#REF!="","",IF(#REF!="悪環境における作業",0.2,IF(#REF!="高所又は地下作業",0.1,IF(#REF!="錯綜場所作業",0.3,IF(#REF!="複雑な制約のある作業",0.4,IF(#REF!="単純な制約のある作業",0.2,0))))))</f>
        <v>#REF!</v>
      </c>
      <c r="M5299" s="260" t="e">
        <f t="shared" si="328"/>
        <v>#REF!</v>
      </c>
    </row>
    <row r="5300" spans="2:13" s="254" customFormat="1" ht="27.75" customHeight="1" thickBot="1" x14ac:dyDescent="0.25">
      <c r="B5300" s="532" t="s">
        <v>190</v>
      </c>
      <c r="C5300" s="532"/>
      <c r="D5300" s="532"/>
      <c r="E5300" s="532"/>
      <c r="F5300" s="533" t="e">
        <f>SUM(I5276:I5299)</f>
        <v>#REF!</v>
      </c>
      <c r="G5300" s="534"/>
      <c r="H5300" s="534"/>
      <c r="I5300" s="535"/>
      <c r="J5300" s="533" t="e">
        <f>IF(SUM(J5276:J5299)=0,"0.00",SUM(M5276:M5299))</f>
        <v>#REF!</v>
      </c>
      <c r="K5300" s="534"/>
      <c r="L5300" s="534"/>
      <c r="M5300" s="535"/>
    </row>
    <row r="5301" spans="2:13" s="254" customFormat="1" ht="27.75" customHeight="1" thickBot="1" x14ac:dyDescent="0.25">
      <c r="B5301" s="533" t="s">
        <v>97</v>
      </c>
      <c r="C5301" s="534"/>
      <c r="D5301" s="534"/>
      <c r="E5301" s="535"/>
      <c r="F5301" s="533" t="e">
        <f>IF(#REF!="５年以下","0",IF(#REF!="５年～１０年",0.1,IF(#REF!="１０年以上",0.15)))</f>
        <v>#REF!</v>
      </c>
      <c r="G5301" s="534"/>
      <c r="H5301" s="534"/>
      <c r="I5301" s="534"/>
      <c r="J5301" s="534"/>
      <c r="K5301" s="534"/>
      <c r="L5301" s="534"/>
      <c r="M5301" s="535"/>
    </row>
    <row r="5302" spans="2:13" s="254" customFormat="1" ht="27.75" customHeight="1" thickBot="1" x14ac:dyDescent="0.25">
      <c r="B5302" s="533" t="s">
        <v>273</v>
      </c>
      <c r="C5302" s="534"/>
      <c r="D5302" s="534"/>
      <c r="E5302" s="535"/>
      <c r="F5302" s="533" t="e">
        <f>F5300*(1+F5301)</f>
        <v>#REF!</v>
      </c>
      <c r="G5302" s="534"/>
      <c r="H5302" s="534"/>
      <c r="I5302" s="534"/>
      <c r="J5302" s="533" t="e">
        <f>J5300*(1+F5301)</f>
        <v>#REF!</v>
      </c>
      <c r="K5302" s="534"/>
      <c r="L5302" s="534"/>
      <c r="M5302" s="535"/>
    </row>
    <row r="5303" spans="2:13" s="254" customFormat="1" ht="27.75" customHeight="1" thickBot="1" x14ac:dyDescent="0.25">
      <c r="B5303" s="532" t="s">
        <v>191</v>
      </c>
      <c r="C5303" s="532"/>
      <c r="D5303" s="532"/>
      <c r="E5303" s="532"/>
      <c r="F5303" s="533" t="e">
        <f>#REF!*(#REF!*#REF!+#REF!*#REF!)</f>
        <v>#REF!</v>
      </c>
      <c r="G5303" s="534"/>
      <c r="H5303" s="535"/>
      <c r="I5303" s="532" t="e">
        <f>#REF!</f>
        <v>#REF!</v>
      </c>
      <c r="J5303" s="533"/>
      <c r="K5303" s="263" t="s">
        <v>230</v>
      </c>
      <c r="L5303" s="535" t="e">
        <f>B5274</f>
        <v>#REF!</v>
      </c>
      <c r="M5303" s="532"/>
    </row>
    <row r="5304" spans="2:13" s="254" customFormat="1" ht="45" customHeight="1" thickBot="1" x14ac:dyDescent="0.25">
      <c r="B5304" s="253"/>
      <c r="C5304" s="253"/>
      <c r="D5304" s="253"/>
      <c r="E5304" s="253"/>
      <c r="F5304" s="253"/>
      <c r="G5304" s="253"/>
      <c r="H5304" s="253"/>
      <c r="I5304" s="253"/>
      <c r="J5304" s="253"/>
      <c r="K5304" s="253"/>
      <c r="L5304" s="253"/>
      <c r="M5304" s="253"/>
    </row>
    <row r="5305" spans="2:13" s="254" customFormat="1" ht="27.75" customHeight="1" thickBot="1" x14ac:dyDescent="0.25">
      <c r="B5305" s="542" t="s">
        <v>128</v>
      </c>
      <c r="C5305" s="543"/>
      <c r="D5305" s="543"/>
      <c r="E5305" s="544"/>
      <c r="F5305" s="253"/>
      <c r="G5305" s="253"/>
      <c r="H5305" s="253"/>
      <c r="I5305" s="253"/>
      <c r="J5305" s="253"/>
      <c r="K5305" s="253"/>
      <c r="L5305" s="253"/>
      <c r="M5305" s="253"/>
    </row>
    <row r="5306" spans="2:13" s="254" customFormat="1" ht="27.75" customHeight="1" x14ac:dyDescent="0.2">
      <c r="B5306" s="545" t="e">
        <f>#REF!</f>
        <v>#REF!</v>
      </c>
      <c r="C5306" s="546"/>
      <c r="D5306" s="547"/>
      <c r="E5306" s="548"/>
      <c r="F5306" s="552" t="s">
        <v>240</v>
      </c>
      <c r="G5306" s="553"/>
      <c r="H5306" s="553"/>
      <c r="I5306" s="554"/>
      <c r="J5306" s="552" t="s">
        <v>239</v>
      </c>
      <c r="K5306" s="553"/>
      <c r="L5306" s="553"/>
      <c r="M5306" s="554"/>
    </row>
    <row r="5307" spans="2:13" s="254" customFormat="1" ht="27.75" customHeight="1" thickBot="1" x14ac:dyDescent="0.25">
      <c r="B5307" s="549"/>
      <c r="C5307" s="550"/>
      <c r="D5307" s="550"/>
      <c r="E5307" s="551"/>
      <c r="F5307" s="255" t="s">
        <v>149</v>
      </c>
      <c r="G5307" s="256" t="s">
        <v>151</v>
      </c>
      <c r="H5307" s="256" t="s">
        <v>96</v>
      </c>
      <c r="I5307" s="257" t="s">
        <v>150</v>
      </c>
      <c r="J5307" s="255" t="s">
        <v>149</v>
      </c>
      <c r="K5307" s="256" t="s">
        <v>151</v>
      </c>
      <c r="L5307" s="256" t="s">
        <v>96</v>
      </c>
      <c r="M5307" s="257" t="s">
        <v>150</v>
      </c>
    </row>
    <row r="5308" spans="2:13" s="254" customFormat="1" ht="27.75" customHeight="1" thickTop="1" x14ac:dyDescent="0.2">
      <c r="B5308" s="540" t="s">
        <v>241</v>
      </c>
      <c r="C5308" s="541"/>
      <c r="D5308" s="264"/>
      <c r="E5308" s="237" t="s">
        <v>242</v>
      </c>
      <c r="F5308" s="258" t="e">
        <f>IF(#REF!&gt;=1,IF(#REF!&gt;=1,#REF!),IF(#REF!&gt;=0,"",))</f>
        <v>#REF!</v>
      </c>
      <c r="G5308" s="241" t="e">
        <f>保全管理データ!N9187</f>
        <v>#REF!</v>
      </c>
      <c r="H5308" s="259" t="e">
        <f>IF(#REF!="無","",IF(#REF!="","",IF(#REF!="悪環境における作業",0.2,IF(#REF!="高所又は地下作業",0.1,IF(#REF!="錯綜場所作業",0.3,IF(#REF!="複雑な制約のある作業",0.4,IF(#REF!="単純な制約のある作業",0.2,0)))))))</f>
        <v>#REF!</v>
      </c>
      <c r="I5308" s="260" t="e">
        <f>IF(F5308="","",F5308*G5308*(1+IF(H5308="",0,H5308)))</f>
        <v>#REF!</v>
      </c>
      <c r="J5308" s="258" t="e">
        <f>IF(#REF!&gt;=1,IF(#REF!&gt;=1,#REF!),IF(#REF!&gt;=0,"",))</f>
        <v>#REF!</v>
      </c>
      <c r="K5308" s="241" t="e">
        <f>保全管理データ!N9214</f>
        <v>#REF!</v>
      </c>
      <c r="L5308" s="259" t="e">
        <f>IF(#REF!="","",IF(#REF!="悪環境における作業",0.2,IF(#REF!="高所又は地下作業",0.1,IF(#REF!="錯綜場所作業",0.3,IF(#REF!="複雑な制約のある作業",0.4,IF(#REF!="単純な制約のある作業",0.2,0))))))</f>
        <v>#REF!</v>
      </c>
      <c r="M5308" s="260" t="e">
        <f>IF(J5308="","",J5308*K5308*(1+IF(L5308="",0,L5308)))</f>
        <v>#REF!</v>
      </c>
    </row>
    <row r="5309" spans="2:13" s="254" customFormat="1" ht="27.75" customHeight="1" x14ac:dyDescent="0.2">
      <c r="B5309" s="536" t="s">
        <v>243</v>
      </c>
      <c r="C5309" s="537"/>
      <c r="D5309" s="265"/>
      <c r="E5309" s="224" t="s">
        <v>242</v>
      </c>
      <c r="F5309" s="258" t="e">
        <f>IF(#REF!&gt;=1,IF(#REF!&gt;=1,#REF!),IF(#REF!&gt;=0,"",))</f>
        <v>#REF!</v>
      </c>
      <c r="G5309" s="241" t="e">
        <f>保全管理データ!N9188</f>
        <v>#REF!</v>
      </c>
      <c r="H5309" s="259" t="e">
        <f>IF(#REF!="無","",IF(#REF!="","",IF(#REF!="悪環境における作業",0.2,IF(#REF!="高所又は地下作業",0.1,IF(#REF!="錯綜場所作業",0.3,IF(#REF!="複雑な制約のある作業",0.4,IF(#REF!="単純な制約のある作業",0.2,0)))))))</f>
        <v>#REF!</v>
      </c>
      <c r="I5309" s="260" t="e">
        <f t="shared" ref="I5309:I5331" si="329">IF(F5309="","",F5309*G5309*(1+IF(H5309="",0,H5309)))</f>
        <v>#REF!</v>
      </c>
      <c r="J5309" s="258" t="e">
        <f>IF(#REF!&gt;=1,IF(#REF!&gt;=1,#REF!),IF(#REF!&gt;=0,"",))</f>
        <v>#REF!</v>
      </c>
      <c r="K5309" s="241" t="e">
        <f>保全管理データ!N9215</f>
        <v>#REF!</v>
      </c>
      <c r="L5309" s="259" t="e">
        <f>IF(#REF!="","",IF(#REF!="悪環境における作業",0.2,IF(#REF!="高所又は地下作業",0.1,IF(#REF!="錯綜場所作業",0.3,IF(#REF!="複雑な制約のある作業",0.4,IF(#REF!="単純な制約のある作業",0.2,0))))))</f>
        <v>#REF!</v>
      </c>
      <c r="M5309" s="260" t="e">
        <f t="shared" ref="M5309:M5331" si="330">IF(J5309="","",J5309*K5309*(1+IF(L5309="",0,L5309)))</f>
        <v>#REF!</v>
      </c>
    </row>
    <row r="5310" spans="2:13" s="254" customFormat="1" ht="27.75" customHeight="1" x14ac:dyDescent="0.2">
      <c r="B5310" s="536" t="s">
        <v>249</v>
      </c>
      <c r="C5310" s="537"/>
      <c r="D5310" s="265"/>
      <c r="E5310" s="224" t="s">
        <v>244</v>
      </c>
      <c r="F5310" s="258" t="e">
        <f>IF(#REF!&gt;=1,IF(#REF!&gt;=1,#REF!),IF(#REF!&gt;=0,"",))</f>
        <v>#REF!</v>
      </c>
      <c r="G5310" s="241" t="e">
        <f>保全管理データ!N9189</f>
        <v>#REF!</v>
      </c>
      <c r="H5310" s="259" t="e">
        <f>IF(#REF!="無","",IF(#REF!="","",IF(#REF!="悪環境における作業",0.2,IF(#REF!="高所又は地下作業",0.1,IF(#REF!="錯綜場所作業",0.3,IF(#REF!="複雑な制約のある作業",0.4,IF(#REF!="単純な制約のある作業",0.2,0)))))))</f>
        <v>#REF!</v>
      </c>
      <c r="I5310" s="260" t="e">
        <f t="shared" si="329"/>
        <v>#REF!</v>
      </c>
      <c r="J5310" s="258" t="e">
        <f>IF(#REF!&gt;=1,IF(#REF!&gt;=1,#REF!),IF(#REF!&gt;=0,"",))</f>
        <v>#REF!</v>
      </c>
      <c r="K5310" s="241" t="e">
        <f>保全管理データ!N9216</f>
        <v>#REF!</v>
      </c>
      <c r="L5310" s="259" t="e">
        <f>IF(#REF!="","",IF(#REF!="悪環境における作業",0.2,IF(#REF!="高所又は地下作業",0.1,IF(#REF!="錯綜場所作業",0.3,IF(#REF!="複雑な制約のある作業",0.4,IF(#REF!="単純な制約のある作業",0.2,0))))))</f>
        <v>#REF!</v>
      </c>
      <c r="M5310" s="260" t="e">
        <f t="shared" si="330"/>
        <v>#REF!</v>
      </c>
    </row>
    <row r="5311" spans="2:13" s="254" customFormat="1" ht="27.75" customHeight="1" x14ac:dyDescent="0.2">
      <c r="B5311" s="536" t="s">
        <v>250</v>
      </c>
      <c r="C5311" s="537"/>
      <c r="D5311" s="265"/>
      <c r="E5311" s="224" t="s">
        <v>244</v>
      </c>
      <c r="F5311" s="258" t="e">
        <f>IF(#REF!&gt;=1,IF(#REF!&gt;=1,#REF!),IF(#REF!&gt;=0,"",))</f>
        <v>#REF!</v>
      </c>
      <c r="G5311" s="241" t="e">
        <f>保全管理データ!N9190</f>
        <v>#REF!</v>
      </c>
      <c r="H5311" s="259" t="e">
        <f>IF(#REF!="無","",IF(#REF!="","",IF(#REF!="悪環境における作業",0.2,IF(#REF!="高所又は地下作業",0.1,IF(#REF!="錯綜場所作業",0.3,IF(#REF!="複雑な制約のある作業",0.4,IF(#REF!="単純な制約のある作業",0.2,0)))))))</f>
        <v>#REF!</v>
      </c>
      <c r="I5311" s="260" t="e">
        <f t="shared" si="329"/>
        <v>#REF!</v>
      </c>
      <c r="J5311" s="258" t="e">
        <f>IF(#REF!&gt;=1,IF(#REF!&gt;=1,#REF!),IF(#REF!&gt;=0,"",))</f>
        <v>#REF!</v>
      </c>
      <c r="K5311" s="241" t="e">
        <f>保全管理データ!N9217</f>
        <v>#REF!</v>
      </c>
      <c r="L5311" s="259" t="e">
        <f>IF(#REF!="","",IF(#REF!="悪環境における作業",0.2,IF(#REF!="高所又は地下作業",0.1,IF(#REF!="錯綜場所作業",0.3,IF(#REF!="複雑な制約のある作業",0.4,IF(#REF!="単純な制約のある作業",0.2,0))))))</f>
        <v>#REF!</v>
      </c>
      <c r="M5311" s="260" t="e">
        <f t="shared" si="330"/>
        <v>#REF!</v>
      </c>
    </row>
    <row r="5312" spans="2:13" s="254" customFormat="1" ht="27.75" customHeight="1" x14ac:dyDescent="0.2">
      <c r="B5312" s="536" t="s">
        <v>251</v>
      </c>
      <c r="C5312" s="537"/>
      <c r="D5312" s="265"/>
      <c r="E5312" s="224" t="s">
        <v>242</v>
      </c>
      <c r="F5312" s="258" t="e">
        <f>IF(#REF!&gt;=1,IF(#REF!&gt;=1,#REF!),IF(#REF!&gt;=0,"",))</f>
        <v>#REF!</v>
      </c>
      <c r="G5312" s="241" t="e">
        <f>保全管理データ!N9191</f>
        <v>#REF!</v>
      </c>
      <c r="H5312" s="259" t="e">
        <f>IF(#REF!="無","",IF(#REF!="","",IF(#REF!="悪環境における作業",0.2,IF(#REF!="高所又は地下作業",0.1,IF(#REF!="錯綜場所作業",0.3,IF(#REF!="複雑な制約のある作業",0.4,IF(#REF!="単純な制約のある作業",0.2,0)))))))</f>
        <v>#REF!</v>
      </c>
      <c r="I5312" s="260" t="e">
        <f t="shared" si="329"/>
        <v>#REF!</v>
      </c>
      <c r="J5312" s="258" t="e">
        <f>IF(#REF!&gt;=1,IF(#REF!&gt;=1,#REF!),IF(#REF!&gt;=0,"",))</f>
        <v>#REF!</v>
      </c>
      <c r="K5312" s="241" t="e">
        <f>保全管理データ!N9218</f>
        <v>#REF!</v>
      </c>
      <c r="L5312" s="259" t="e">
        <f>IF(#REF!="","",IF(#REF!="悪環境における作業",0.2,IF(#REF!="高所又は地下作業",0.1,IF(#REF!="錯綜場所作業",0.3,IF(#REF!="複雑な制約のある作業",0.4,IF(#REF!="単純な制約のある作業",0.2,0))))))</f>
        <v>#REF!</v>
      </c>
      <c r="M5312" s="260" t="e">
        <f t="shared" si="330"/>
        <v>#REF!</v>
      </c>
    </row>
    <row r="5313" spans="2:13" s="254" customFormat="1" ht="27.75" customHeight="1" x14ac:dyDescent="0.2">
      <c r="B5313" s="536" t="s">
        <v>252</v>
      </c>
      <c r="C5313" s="537"/>
      <c r="D5313" s="265"/>
      <c r="E5313" s="224" t="s">
        <v>244</v>
      </c>
      <c r="F5313" s="258" t="e">
        <f>IF(#REF!&gt;=1,IF(#REF!&gt;=1,#REF!),IF(#REF!&gt;=0,"",))</f>
        <v>#REF!</v>
      </c>
      <c r="G5313" s="241" t="e">
        <f>保全管理データ!N9192</f>
        <v>#REF!</v>
      </c>
      <c r="H5313" s="259" t="e">
        <f>IF(#REF!="無","",IF(#REF!="","",IF(#REF!="悪環境における作業",0.2,IF(#REF!="高所又は地下作業",0.1,IF(#REF!="錯綜場所作業",0.3,IF(#REF!="複雑な制約のある作業",0.4,IF(#REF!="単純な制約のある作業",0.2,0)))))))</f>
        <v>#REF!</v>
      </c>
      <c r="I5313" s="260" t="e">
        <f t="shared" si="329"/>
        <v>#REF!</v>
      </c>
      <c r="J5313" s="258" t="e">
        <f>IF(#REF!&gt;=1,IF(#REF!&gt;=1,#REF!),IF(#REF!&gt;=0,"",))</f>
        <v>#REF!</v>
      </c>
      <c r="K5313" s="241" t="e">
        <f>保全管理データ!N9219</f>
        <v>#REF!</v>
      </c>
      <c r="L5313" s="259" t="e">
        <f>IF(#REF!="","",IF(#REF!="悪環境における作業",0.2,IF(#REF!="高所又は地下作業",0.1,IF(#REF!="錯綜場所作業",0.3,IF(#REF!="複雑な制約のある作業",0.4,IF(#REF!="単純な制約のある作業",0.2,0))))))</f>
        <v>#REF!</v>
      </c>
      <c r="M5313" s="260" t="e">
        <f t="shared" si="330"/>
        <v>#REF!</v>
      </c>
    </row>
    <row r="5314" spans="2:13" s="254" customFormat="1" ht="27.75" customHeight="1" x14ac:dyDescent="0.2">
      <c r="B5314" s="536" t="s">
        <v>253</v>
      </c>
      <c r="C5314" s="537"/>
      <c r="D5314" s="265"/>
      <c r="E5314" s="224" t="s">
        <v>242</v>
      </c>
      <c r="F5314" s="258" t="e">
        <f>IF(#REF!&gt;=1,IF(#REF!&gt;=1,#REF!),IF(#REF!&gt;=0,"",))</f>
        <v>#REF!</v>
      </c>
      <c r="G5314" s="241" t="e">
        <f>保全管理データ!N9193</f>
        <v>#REF!</v>
      </c>
      <c r="H5314" s="259" t="e">
        <f>IF(#REF!="無","",IF(#REF!="","",IF(#REF!="悪環境における作業",0.2,IF(#REF!="高所又は地下作業",0.1,IF(#REF!="錯綜場所作業",0.3,IF(#REF!="複雑な制約のある作業",0.4,IF(#REF!="単純な制約のある作業",0.2,0)))))))</f>
        <v>#REF!</v>
      </c>
      <c r="I5314" s="260" t="e">
        <f t="shared" si="329"/>
        <v>#REF!</v>
      </c>
      <c r="J5314" s="258" t="e">
        <f>IF(#REF!&gt;=1,IF(#REF!&gt;=1,#REF!),IF(#REF!&gt;=0,"",))</f>
        <v>#REF!</v>
      </c>
      <c r="K5314" s="241" t="e">
        <f>保全管理データ!N9220</f>
        <v>#REF!</v>
      </c>
      <c r="L5314" s="259" t="e">
        <f>IF(#REF!="","",IF(#REF!="悪環境における作業",0.2,IF(#REF!="高所又は地下作業",0.1,IF(#REF!="錯綜場所作業",0.3,IF(#REF!="複雑な制約のある作業",0.4,IF(#REF!="単純な制約のある作業",0.2,0))))))</f>
        <v>#REF!</v>
      </c>
      <c r="M5314" s="260" t="e">
        <f t="shared" si="330"/>
        <v>#REF!</v>
      </c>
    </row>
    <row r="5315" spans="2:13" s="254" customFormat="1" ht="27.75" customHeight="1" x14ac:dyDescent="0.2">
      <c r="B5315" s="536" t="s">
        <v>254</v>
      </c>
      <c r="C5315" s="537"/>
      <c r="D5315" s="265"/>
      <c r="E5315" s="224" t="s">
        <v>242</v>
      </c>
      <c r="F5315" s="258" t="e">
        <f>IF(#REF!&gt;=1,IF(#REF!&gt;=1,#REF!),IF(#REF!&gt;=0,"",))</f>
        <v>#REF!</v>
      </c>
      <c r="G5315" s="241" t="e">
        <f>保全管理データ!N9194</f>
        <v>#REF!</v>
      </c>
      <c r="H5315" s="259" t="e">
        <f>IF(#REF!="無","",IF(#REF!="","",IF(#REF!="悪環境における作業",0.2,IF(#REF!="高所又は地下作業",0.1,IF(#REF!="錯綜場所作業",0.3,IF(#REF!="複雑な制約のある作業",0.4,IF(#REF!="単純な制約のある作業",0.2,0)))))))</f>
        <v>#REF!</v>
      </c>
      <c r="I5315" s="260" t="e">
        <f t="shared" si="329"/>
        <v>#REF!</v>
      </c>
      <c r="J5315" s="258" t="e">
        <f>IF(#REF!&gt;=1,IF(#REF!&gt;=1,#REF!),IF(#REF!&gt;=0,"",))</f>
        <v>#REF!</v>
      </c>
      <c r="K5315" s="241" t="e">
        <f>保全管理データ!N9221</f>
        <v>#REF!</v>
      </c>
      <c r="L5315" s="259" t="e">
        <f>IF(#REF!="","",IF(#REF!="悪環境における作業",0.2,IF(#REF!="高所又は地下作業",0.1,IF(#REF!="錯綜場所作業",0.3,IF(#REF!="複雑な制約のある作業",0.4,IF(#REF!="単純な制約のある作業",0.2,0))))))</f>
        <v>#REF!</v>
      </c>
      <c r="M5315" s="260" t="e">
        <f t="shared" si="330"/>
        <v>#REF!</v>
      </c>
    </row>
    <row r="5316" spans="2:13" s="254" customFormat="1" ht="27.75" customHeight="1" x14ac:dyDescent="0.2">
      <c r="B5316" s="536" t="s">
        <v>255</v>
      </c>
      <c r="C5316" s="537"/>
      <c r="D5316" s="265"/>
      <c r="E5316" s="224" t="s">
        <v>245</v>
      </c>
      <c r="F5316" s="258" t="e">
        <f>IF(#REF!&gt;=1,IF(#REF!&gt;=1,#REF!),IF(#REF!&gt;=0,"",))</f>
        <v>#REF!</v>
      </c>
      <c r="G5316" s="241" t="e">
        <f>保全管理データ!N9195</f>
        <v>#REF!</v>
      </c>
      <c r="H5316" s="259" t="e">
        <f>IF(#REF!="無","",IF(#REF!="","",IF(#REF!="悪環境における作業",0.2,IF(#REF!="高所又は地下作業",0.1,IF(#REF!="錯綜場所作業",0.3,IF(#REF!="複雑な制約のある作業",0.4,IF(#REF!="単純な制約のある作業",0.2,0)))))))</f>
        <v>#REF!</v>
      </c>
      <c r="I5316" s="260" t="e">
        <f t="shared" si="329"/>
        <v>#REF!</v>
      </c>
      <c r="J5316" s="258" t="e">
        <f>IF(#REF!&gt;=1,IF(#REF!&gt;=1,#REF!),IF(#REF!&gt;=0,"",))</f>
        <v>#REF!</v>
      </c>
      <c r="K5316" s="241" t="e">
        <f>保全管理データ!N9222</f>
        <v>#REF!</v>
      </c>
      <c r="L5316" s="259" t="e">
        <f>IF(#REF!="","",IF(#REF!="悪環境における作業",0.2,IF(#REF!="高所又は地下作業",0.1,IF(#REF!="錯綜場所作業",0.3,IF(#REF!="複雑な制約のある作業",0.4,IF(#REF!="単純な制約のある作業",0.2,0))))))</f>
        <v>#REF!</v>
      </c>
      <c r="M5316" s="260" t="e">
        <f t="shared" si="330"/>
        <v>#REF!</v>
      </c>
    </row>
    <row r="5317" spans="2:13" s="254" customFormat="1" ht="27.75" customHeight="1" x14ac:dyDescent="0.2">
      <c r="B5317" s="536" t="s">
        <v>256</v>
      </c>
      <c r="C5317" s="537"/>
      <c r="D5317" s="265"/>
      <c r="E5317" s="224" t="s">
        <v>242</v>
      </c>
      <c r="F5317" s="258" t="e">
        <f>IF(#REF!&gt;=1,IF(#REF!&gt;=1,#REF!),IF(#REF!&gt;=0,"",))</f>
        <v>#REF!</v>
      </c>
      <c r="G5317" s="241" t="e">
        <f>保全管理データ!N9196</f>
        <v>#REF!</v>
      </c>
      <c r="H5317" s="259" t="e">
        <f>IF(#REF!="無","",IF(#REF!="","",IF(#REF!="悪環境における作業",0.2,IF(#REF!="高所又は地下作業",0.1,IF(#REF!="錯綜場所作業",0.3,IF(#REF!="複雑な制約のある作業",0.4,IF(#REF!="単純な制約のある作業",0.2,0)))))))</f>
        <v>#REF!</v>
      </c>
      <c r="I5317" s="260" t="e">
        <f t="shared" si="329"/>
        <v>#REF!</v>
      </c>
      <c r="J5317" s="258" t="e">
        <f>IF(#REF!&gt;=1,IF(#REF!&gt;=1,#REF!),IF(#REF!&gt;=0,"",))</f>
        <v>#REF!</v>
      </c>
      <c r="K5317" s="241" t="e">
        <f>保全管理データ!N9223</f>
        <v>#REF!</v>
      </c>
      <c r="L5317" s="259" t="e">
        <f>IF(#REF!="","",IF(#REF!="悪環境における作業",0.2,IF(#REF!="高所又は地下作業",0.1,IF(#REF!="錯綜場所作業",0.3,IF(#REF!="複雑な制約のある作業",0.4,IF(#REF!="単純な制約のある作業",0.2,0))))))</f>
        <v>#REF!</v>
      </c>
      <c r="M5317" s="260" t="e">
        <f t="shared" si="330"/>
        <v>#REF!</v>
      </c>
    </row>
    <row r="5318" spans="2:13" s="254" customFormat="1" ht="27.75" customHeight="1" x14ac:dyDescent="0.2">
      <c r="B5318" s="536" t="s">
        <v>257</v>
      </c>
      <c r="C5318" s="537"/>
      <c r="D5318" s="265"/>
      <c r="E5318" s="224" t="s">
        <v>245</v>
      </c>
      <c r="F5318" s="258" t="e">
        <f>IF(#REF!&gt;=1,IF(#REF!&gt;=1,#REF!),IF(#REF!&gt;=0,"",))</f>
        <v>#REF!</v>
      </c>
      <c r="G5318" s="241" t="e">
        <f>保全管理データ!N9197</f>
        <v>#REF!</v>
      </c>
      <c r="H5318" s="259" t="e">
        <f>IF(#REF!="無","",IF(#REF!="","",IF(#REF!="悪環境における作業",0.2,IF(#REF!="高所又は地下作業",0.1,IF(#REF!="錯綜場所作業",0.3,IF(#REF!="複雑な制約のある作業",0.4,IF(#REF!="単純な制約のある作業",0.2,0)))))))</f>
        <v>#REF!</v>
      </c>
      <c r="I5318" s="260" t="e">
        <f t="shared" si="329"/>
        <v>#REF!</v>
      </c>
      <c r="J5318" s="258" t="e">
        <f>IF(#REF!&gt;=1,IF(#REF!&gt;=1,#REF!),IF(#REF!&gt;=0,"",))</f>
        <v>#REF!</v>
      </c>
      <c r="K5318" s="241" t="e">
        <f>保全管理データ!N9224</f>
        <v>#REF!</v>
      </c>
      <c r="L5318" s="259" t="e">
        <f>IF(#REF!="","",IF(#REF!="悪環境における作業",0.2,IF(#REF!="高所又は地下作業",0.1,IF(#REF!="錯綜場所作業",0.3,IF(#REF!="複雑な制約のある作業",0.4,IF(#REF!="単純な制約のある作業",0.2,0))))))</f>
        <v>#REF!</v>
      </c>
      <c r="M5318" s="260" t="e">
        <f t="shared" si="330"/>
        <v>#REF!</v>
      </c>
    </row>
    <row r="5319" spans="2:13" s="254" customFormat="1" ht="27.75" customHeight="1" x14ac:dyDescent="0.2">
      <c r="B5319" s="536" t="s">
        <v>258</v>
      </c>
      <c r="C5319" s="537"/>
      <c r="D5319" s="265"/>
      <c r="E5319" s="224" t="s">
        <v>245</v>
      </c>
      <c r="F5319" s="258" t="e">
        <f>IF(#REF!&gt;=1,IF(#REF!&gt;=1,#REF!),IF(#REF!&gt;=0,"",))</f>
        <v>#REF!</v>
      </c>
      <c r="G5319" s="241" t="e">
        <f>保全管理データ!N9198</f>
        <v>#REF!</v>
      </c>
      <c r="H5319" s="259" t="e">
        <f>IF(#REF!="無","",IF(#REF!="","",IF(#REF!="悪環境における作業",0.2,IF(#REF!="高所又は地下作業",0.1,IF(#REF!="錯綜場所作業",0.3,IF(#REF!="複雑な制約のある作業",0.4,IF(#REF!="単純な制約のある作業",0.2,0)))))))</f>
        <v>#REF!</v>
      </c>
      <c r="I5319" s="260" t="e">
        <f t="shared" si="329"/>
        <v>#REF!</v>
      </c>
      <c r="J5319" s="258" t="e">
        <f>IF(#REF!&gt;=1,IF(#REF!&gt;=1,#REF!),IF(#REF!&gt;=0,"",))</f>
        <v>#REF!</v>
      </c>
      <c r="K5319" s="241" t="e">
        <f>保全管理データ!N9225</f>
        <v>#REF!</v>
      </c>
      <c r="L5319" s="259" t="e">
        <f>IF(#REF!="","",IF(#REF!="悪環境における作業",0.2,IF(#REF!="高所又は地下作業",0.1,IF(#REF!="錯綜場所作業",0.3,IF(#REF!="複雑な制約のある作業",0.4,IF(#REF!="単純な制約のある作業",0.2,0))))))</f>
        <v>#REF!</v>
      </c>
      <c r="M5319" s="260" t="e">
        <f t="shared" si="330"/>
        <v>#REF!</v>
      </c>
    </row>
    <row r="5320" spans="2:13" s="254" customFormat="1" ht="27.75" customHeight="1" x14ac:dyDescent="0.2">
      <c r="B5320" s="536" t="s">
        <v>259</v>
      </c>
      <c r="C5320" s="537"/>
      <c r="D5320" s="265"/>
      <c r="E5320" s="224" t="s">
        <v>245</v>
      </c>
      <c r="F5320" s="258" t="e">
        <f>IF(#REF!&gt;=1,IF(#REF!&gt;=1,#REF!),IF(#REF!&gt;=0,"",))</f>
        <v>#REF!</v>
      </c>
      <c r="G5320" s="241" t="e">
        <f>保全管理データ!N9199</f>
        <v>#REF!</v>
      </c>
      <c r="H5320" s="259" t="e">
        <f>IF(#REF!="無","",IF(#REF!="","",IF(#REF!="悪環境における作業",0.2,IF(#REF!="高所又は地下作業",0.1,IF(#REF!="錯綜場所作業",0.3,IF(#REF!="複雑な制約のある作業",0.4,IF(#REF!="単純な制約のある作業",0.2,0)))))))</f>
        <v>#REF!</v>
      </c>
      <c r="I5320" s="260" t="e">
        <f t="shared" si="329"/>
        <v>#REF!</v>
      </c>
      <c r="J5320" s="258" t="e">
        <f>IF(#REF!&gt;=1,IF(#REF!&gt;=1,#REF!),IF(#REF!&gt;=0,"",))</f>
        <v>#REF!</v>
      </c>
      <c r="K5320" s="241" t="e">
        <f>保全管理データ!N9226</f>
        <v>#REF!</v>
      </c>
      <c r="L5320" s="259" t="e">
        <f>IF(#REF!="","",IF(#REF!="悪環境における作業",0.2,IF(#REF!="高所又は地下作業",0.1,IF(#REF!="錯綜場所作業",0.3,IF(#REF!="複雑な制約のある作業",0.4,IF(#REF!="単純な制約のある作業",0.2,0))))))</f>
        <v>#REF!</v>
      </c>
      <c r="M5320" s="260" t="e">
        <f t="shared" si="330"/>
        <v>#REF!</v>
      </c>
    </row>
    <row r="5321" spans="2:13" s="254" customFormat="1" ht="27.75" customHeight="1" x14ac:dyDescent="0.2">
      <c r="B5321" s="536" t="s">
        <v>260</v>
      </c>
      <c r="C5321" s="537"/>
      <c r="D5321" s="265"/>
      <c r="E5321" s="224" t="s">
        <v>248</v>
      </c>
      <c r="F5321" s="258" t="e">
        <f>IF(#REF!&gt;=1,IF(#REF!&gt;=1,#REF!),IF(#REF!&gt;=0,"",))</f>
        <v>#REF!</v>
      </c>
      <c r="G5321" s="241" t="e">
        <f>保全管理データ!N9200</f>
        <v>#REF!</v>
      </c>
      <c r="H5321" s="259" t="e">
        <f>IF(#REF!="無","",IF(#REF!="","",IF(#REF!="悪環境における作業",0.2,IF(#REF!="高所又は地下作業",0.1,IF(#REF!="錯綜場所作業",0.3,IF(#REF!="複雑な制約のある作業",0.4,IF(#REF!="単純な制約のある作業",0.2,0)))))))</f>
        <v>#REF!</v>
      </c>
      <c r="I5321" s="260" t="e">
        <f t="shared" si="329"/>
        <v>#REF!</v>
      </c>
      <c r="J5321" s="258" t="e">
        <f>IF(#REF!&gt;=1,IF(#REF!&gt;=1,#REF!),IF(#REF!&gt;=0,"",))</f>
        <v>#REF!</v>
      </c>
      <c r="K5321" s="241" t="e">
        <f>保全管理データ!N9227</f>
        <v>#REF!</v>
      </c>
      <c r="L5321" s="259" t="e">
        <f>IF(#REF!="","",IF(#REF!="悪環境における作業",0.2,IF(#REF!="高所又は地下作業",0.1,IF(#REF!="錯綜場所作業",0.3,IF(#REF!="複雑な制約のある作業",0.4,IF(#REF!="単純な制約のある作業",0.2,0))))))</f>
        <v>#REF!</v>
      </c>
      <c r="M5321" s="260" t="e">
        <f t="shared" si="330"/>
        <v>#REF!</v>
      </c>
    </row>
    <row r="5322" spans="2:13" s="254" customFormat="1" ht="27.75" customHeight="1" x14ac:dyDescent="0.2">
      <c r="B5322" s="536" t="s">
        <v>261</v>
      </c>
      <c r="C5322" s="537"/>
      <c r="D5322" s="265"/>
      <c r="E5322" s="224" t="s">
        <v>247</v>
      </c>
      <c r="F5322" s="258" t="e">
        <f>IF(#REF!&gt;=1,IF(#REF!&gt;=1,#REF!),IF(#REF!&gt;=0,"",))</f>
        <v>#REF!</v>
      </c>
      <c r="G5322" s="241" t="e">
        <f>保全管理データ!N9201</f>
        <v>#REF!</v>
      </c>
      <c r="H5322" s="259" t="e">
        <f>IF(#REF!="無","",IF(#REF!="","",IF(#REF!="悪環境における作業",0.2,IF(#REF!="高所又は地下作業",0.1,IF(#REF!="錯綜場所作業",0.3,IF(#REF!="複雑な制約のある作業",0.4,IF(#REF!="単純な制約のある作業",0.2,0)))))))</f>
        <v>#REF!</v>
      </c>
      <c r="I5322" s="260" t="e">
        <f t="shared" si="329"/>
        <v>#REF!</v>
      </c>
      <c r="J5322" s="258" t="e">
        <f>IF(#REF!&gt;=1,IF(#REF!&gt;=1,#REF!),IF(#REF!&gt;=0,"",))</f>
        <v>#REF!</v>
      </c>
      <c r="K5322" s="241" t="e">
        <f>保全管理データ!N9228</f>
        <v>#REF!</v>
      </c>
      <c r="L5322" s="259" t="e">
        <f>IF(#REF!="","",IF(#REF!="悪環境における作業",0.2,IF(#REF!="高所又は地下作業",0.1,IF(#REF!="錯綜場所作業",0.3,IF(#REF!="複雑な制約のある作業",0.4,IF(#REF!="単純な制約のある作業",0.2,0))))))</f>
        <v>#REF!</v>
      </c>
      <c r="M5322" s="260" t="e">
        <f t="shared" si="330"/>
        <v>#REF!</v>
      </c>
    </row>
    <row r="5323" spans="2:13" s="254" customFormat="1" ht="27.75" customHeight="1" x14ac:dyDescent="0.2">
      <c r="B5323" s="536" t="s">
        <v>262</v>
      </c>
      <c r="C5323" s="537"/>
      <c r="D5323" s="265"/>
      <c r="E5323" s="224" t="s">
        <v>245</v>
      </c>
      <c r="F5323" s="258" t="e">
        <f>IF(#REF!&gt;=1,IF(#REF!&gt;=1,#REF!),IF(#REF!&gt;=0,"",))</f>
        <v>#REF!</v>
      </c>
      <c r="G5323" s="241" t="e">
        <f>保全管理データ!N9202</f>
        <v>#REF!</v>
      </c>
      <c r="H5323" s="259" t="e">
        <f>IF(#REF!="無","",IF(#REF!="","",IF(#REF!="悪環境における作業",0.2,IF(#REF!="高所又は地下作業",0.1,IF(#REF!="錯綜場所作業",0.3,IF(#REF!="複雑な制約のある作業",0.4,IF(#REF!="単純な制約のある作業",0.2,0)))))))</f>
        <v>#REF!</v>
      </c>
      <c r="I5323" s="260" t="e">
        <f t="shared" si="329"/>
        <v>#REF!</v>
      </c>
      <c r="J5323" s="258" t="e">
        <f>IF(#REF!&gt;=1,IF(#REF!&gt;=1,#REF!),IF(#REF!&gt;=0,"",))</f>
        <v>#REF!</v>
      </c>
      <c r="K5323" s="241" t="e">
        <f>保全管理データ!N9229</f>
        <v>#REF!</v>
      </c>
      <c r="L5323" s="259" t="e">
        <f>IF(#REF!="","",IF(#REF!="悪環境における作業",0.2,IF(#REF!="高所又は地下作業",0.1,IF(#REF!="錯綜場所作業",0.3,IF(#REF!="複雑な制約のある作業",0.4,IF(#REF!="単純な制約のある作業",0.2,0))))))</f>
        <v>#REF!</v>
      </c>
      <c r="M5323" s="260" t="e">
        <f t="shared" si="330"/>
        <v>#REF!</v>
      </c>
    </row>
    <row r="5324" spans="2:13" s="254" customFormat="1" ht="27.75" customHeight="1" x14ac:dyDescent="0.2">
      <c r="B5324" s="536" t="s">
        <v>263</v>
      </c>
      <c r="C5324" s="537"/>
      <c r="D5324" s="265"/>
      <c r="E5324" s="224" t="s">
        <v>245</v>
      </c>
      <c r="F5324" s="258" t="e">
        <f>IF(#REF!&gt;=1,IF(#REF!&gt;=1,#REF!),IF(#REF!&gt;=0,"",))</f>
        <v>#REF!</v>
      </c>
      <c r="G5324" s="241" t="e">
        <f>保全管理データ!N9203</f>
        <v>#REF!</v>
      </c>
      <c r="H5324" s="259" t="e">
        <f>IF(#REF!="無","",IF(#REF!="","",IF(#REF!="悪環境における作業",0.2,IF(#REF!="高所又は地下作業",0.1,IF(#REF!="錯綜場所作業",0.3,IF(#REF!="複雑な制約のある作業",0.4,IF(#REF!="単純な制約のある作業",0.2,0)))))))</f>
        <v>#REF!</v>
      </c>
      <c r="I5324" s="260" t="e">
        <f t="shared" si="329"/>
        <v>#REF!</v>
      </c>
      <c r="J5324" s="258" t="e">
        <f>IF(#REF!&gt;=1,IF(#REF!&gt;=1,#REF!),IF(#REF!&gt;=0,"",))</f>
        <v>#REF!</v>
      </c>
      <c r="K5324" s="241" t="e">
        <f>保全管理データ!N9230</f>
        <v>#REF!</v>
      </c>
      <c r="L5324" s="259" t="e">
        <f>IF(#REF!="","",IF(#REF!="悪環境における作業",0.2,IF(#REF!="高所又は地下作業",0.1,IF(#REF!="錯綜場所作業",0.3,IF(#REF!="複雑な制約のある作業",0.4,IF(#REF!="単純な制約のある作業",0.2,0))))))</f>
        <v>#REF!</v>
      </c>
      <c r="M5324" s="260" t="e">
        <f t="shared" si="330"/>
        <v>#REF!</v>
      </c>
    </row>
    <row r="5325" spans="2:13" s="254" customFormat="1" ht="27.75" customHeight="1" x14ac:dyDescent="0.2">
      <c r="B5325" s="536" t="s">
        <v>264</v>
      </c>
      <c r="C5325" s="537"/>
      <c r="D5325" s="265"/>
      <c r="E5325" s="224" t="s">
        <v>245</v>
      </c>
      <c r="F5325" s="258" t="e">
        <f>IF(#REF!&gt;=1,IF(#REF!&gt;=1,#REF!),IF(#REF!&gt;=0,"",))</f>
        <v>#REF!</v>
      </c>
      <c r="G5325" s="241" t="e">
        <f>保全管理データ!N9204</f>
        <v>#REF!</v>
      </c>
      <c r="H5325" s="259" t="e">
        <f>IF(#REF!="無","",IF(#REF!="","",IF(#REF!="悪環境における作業",0.2,IF(#REF!="高所又は地下作業",0.1,IF(#REF!="錯綜場所作業",0.3,IF(#REF!="複雑な制約のある作業",0.4,IF(#REF!="単純な制約のある作業",0.2,0)))))))</f>
        <v>#REF!</v>
      </c>
      <c r="I5325" s="260" t="e">
        <f t="shared" si="329"/>
        <v>#REF!</v>
      </c>
      <c r="J5325" s="258" t="e">
        <f>IF(#REF!&gt;=1,IF(#REF!&gt;=1,#REF!),IF(#REF!&gt;=0,"",))</f>
        <v>#REF!</v>
      </c>
      <c r="K5325" s="241" t="e">
        <f>保全管理データ!N9231</f>
        <v>#REF!</v>
      </c>
      <c r="L5325" s="259" t="e">
        <f>IF(#REF!="","",IF(#REF!="悪環境における作業",0.2,IF(#REF!="高所又は地下作業",0.1,IF(#REF!="錯綜場所作業",0.3,IF(#REF!="複雑な制約のある作業",0.4,IF(#REF!="単純な制約のある作業",0.2,0))))))</f>
        <v>#REF!</v>
      </c>
      <c r="M5325" s="260" t="e">
        <f t="shared" si="330"/>
        <v>#REF!</v>
      </c>
    </row>
    <row r="5326" spans="2:13" s="254" customFormat="1" ht="27.75" customHeight="1" x14ac:dyDescent="0.2">
      <c r="B5326" s="536" t="s">
        <v>265</v>
      </c>
      <c r="C5326" s="537"/>
      <c r="D5326" s="265"/>
      <c r="E5326" s="224" t="s">
        <v>245</v>
      </c>
      <c r="F5326" s="258" t="e">
        <f>IF(#REF!&gt;=1,IF(#REF!&gt;=1,#REF!),IF(#REF!&gt;=0,"",))</f>
        <v>#REF!</v>
      </c>
      <c r="G5326" s="241" t="e">
        <f>保全管理データ!N9205</f>
        <v>#REF!</v>
      </c>
      <c r="H5326" s="259" t="e">
        <f>IF(#REF!="無","",IF(#REF!="","",IF(#REF!="悪環境における作業",0.2,IF(#REF!="高所又は地下作業",0.1,IF(#REF!="錯綜場所作業",0.3,IF(#REF!="複雑な制約のある作業",0.4,IF(#REF!="単純な制約のある作業",0.2,0)))))))</f>
        <v>#REF!</v>
      </c>
      <c r="I5326" s="260" t="e">
        <f t="shared" si="329"/>
        <v>#REF!</v>
      </c>
      <c r="J5326" s="258" t="e">
        <f>IF(#REF!&gt;=1,IF(#REF!&gt;=1,#REF!),IF(#REF!&gt;=0,"",))</f>
        <v>#REF!</v>
      </c>
      <c r="K5326" s="241" t="e">
        <f>保全管理データ!N9232</f>
        <v>#REF!</v>
      </c>
      <c r="L5326" s="259" t="e">
        <f>IF(#REF!="","",IF(#REF!="悪環境における作業",0.2,IF(#REF!="高所又は地下作業",0.1,IF(#REF!="錯綜場所作業",0.3,IF(#REF!="複雑な制約のある作業",0.4,IF(#REF!="単純な制約のある作業",0.2,0))))))</f>
        <v>#REF!</v>
      </c>
      <c r="M5326" s="260" t="e">
        <f t="shared" si="330"/>
        <v>#REF!</v>
      </c>
    </row>
    <row r="5327" spans="2:13" s="254" customFormat="1" ht="27.75" customHeight="1" x14ac:dyDescent="0.2">
      <c r="B5327" s="536" t="s">
        <v>266</v>
      </c>
      <c r="C5327" s="537"/>
      <c r="D5327" s="265"/>
      <c r="E5327" s="224" t="s">
        <v>245</v>
      </c>
      <c r="F5327" s="258" t="e">
        <f>IF(#REF!&gt;=1,IF(#REF!&gt;=1,#REF!),IF(#REF!&gt;=0,"",))</f>
        <v>#REF!</v>
      </c>
      <c r="G5327" s="241" t="e">
        <f>保全管理データ!N9206</f>
        <v>#REF!</v>
      </c>
      <c r="H5327" s="259" t="e">
        <f>IF(#REF!="無","",IF(#REF!="","",IF(#REF!="悪環境における作業",0.2,IF(#REF!="高所又は地下作業",0.1,IF(#REF!="錯綜場所作業",0.3,IF(#REF!="複雑な制約のある作業",0.4,IF(#REF!="単純な制約のある作業",0.2,0)))))))</f>
        <v>#REF!</v>
      </c>
      <c r="I5327" s="260" t="e">
        <f t="shared" si="329"/>
        <v>#REF!</v>
      </c>
      <c r="J5327" s="258" t="e">
        <f>IF(#REF!&gt;=1,IF(#REF!&gt;=1,#REF!),IF(#REF!&gt;=0,"",))</f>
        <v>#REF!</v>
      </c>
      <c r="K5327" s="241" t="e">
        <f>保全管理データ!N9233</f>
        <v>#REF!</v>
      </c>
      <c r="L5327" s="259" t="e">
        <f>IF(#REF!="","",IF(#REF!="悪環境における作業",0.2,IF(#REF!="高所又は地下作業",0.1,IF(#REF!="錯綜場所作業",0.3,IF(#REF!="複雑な制約のある作業",0.4,IF(#REF!="単純な制約のある作業",0.2,0))))))</f>
        <v>#REF!</v>
      </c>
      <c r="M5327" s="260" t="e">
        <f t="shared" si="330"/>
        <v>#REF!</v>
      </c>
    </row>
    <row r="5328" spans="2:13" s="254" customFormat="1" ht="27.75" customHeight="1" x14ac:dyDescent="0.2">
      <c r="B5328" s="536" t="s">
        <v>81</v>
      </c>
      <c r="C5328" s="537"/>
      <c r="D5328" s="265"/>
      <c r="E5328" s="224" t="s">
        <v>245</v>
      </c>
      <c r="F5328" s="258" t="e">
        <f>IF(#REF!&gt;=1,IF(#REF!&gt;=1,#REF!),IF(#REF!&gt;=0,"",))</f>
        <v>#REF!</v>
      </c>
      <c r="G5328" s="241" t="e">
        <f>保全管理データ!N9207</f>
        <v>#REF!</v>
      </c>
      <c r="H5328" s="259" t="e">
        <f>IF(#REF!="無","",IF(#REF!="","",IF(#REF!="悪環境における作業",0.2,IF(#REF!="高所又は地下作業",0.1,IF(#REF!="錯綜場所作業",0.3,IF(#REF!="複雑な制約のある作業",0.4,IF(#REF!="単純な制約のある作業",0.2,0)))))))</f>
        <v>#REF!</v>
      </c>
      <c r="I5328" s="260" t="e">
        <f t="shared" si="329"/>
        <v>#REF!</v>
      </c>
      <c r="J5328" s="258" t="e">
        <f>IF(#REF!&gt;=1,IF(#REF!&gt;=1,#REF!),IF(#REF!&gt;=0,"",))</f>
        <v>#REF!</v>
      </c>
      <c r="K5328" s="241" t="e">
        <f>保全管理データ!N9234</f>
        <v>#REF!</v>
      </c>
      <c r="L5328" s="259" t="e">
        <f>IF(#REF!="","",IF(#REF!="悪環境における作業",0.2,IF(#REF!="高所又は地下作業",0.1,IF(#REF!="錯綜場所作業",0.3,IF(#REF!="複雑な制約のある作業",0.4,IF(#REF!="単純な制約のある作業",0.2,0))))))</f>
        <v>#REF!</v>
      </c>
      <c r="M5328" s="260" t="e">
        <f t="shared" si="330"/>
        <v>#REF!</v>
      </c>
    </row>
    <row r="5329" spans="2:13" s="254" customFormat="1" ht="27.75" customHeight="1" x14ac:dyDescent="0.2">
      <c r="B5329" s="536" t="s">
        <v>267</v>
      </c>
      <c r="C5329" s="537"/>
      <c r="D5329" s="265"/>
      <c r="E5329" s="224" t="s">
        <v>247</v>
      </c>
      <c r="F5329" s="258" t="e">
        <f>IF(#REF!&gt;=1,IF(#REF!&gt;=1,#REF!),IF(#REF!&gt;=0,"",))</f>
        <v>#REF!</v>
      </c>
      <c r="G5329" s="241" t="e">
        <f>保全管理データ!N9208</f>
        <v>#REF!</v>
      </c>
      <c r="H5329" s="259" t="e">
        <f>IF(#REF!="無","",IF(#REF!="","",IF(#REF!="悪環境における作業",0.2,IF(#REF!="高所又は地下作業",0.1,IF(#REF!="錯綜場所作業",0.3,IF(#REF!="複雑な制約のある作業",0.4,IF(#REF!="単純な制約のある作業",0.2,0)))))))</f>
        <v>#REF!</v>
      </c>
      <c r="I5329" s="260" t="e">
        <f t="shared" si="329"/>
        <v>#REF!</v>
      </c>
      <c r="J5329" s="258" t="e">
        <f>IF(#REF!&gt;=1,IF(#REF!&gt;=1,#REF!),IF(#REF!&gt;=0,"",))</f>
        <v>#REF!</v>
      </c>
      <c r="K5329" s="241" t="e">
        <f>保全管理データ!N9235</f>
        <v>#REF!</v>
      </c>
      <c r="L5329" s="259" t="e">
        <f>IF(#REF!="","",IF(#REF!="悪環境における作業",0.2,IF(#REF!="高所又は地下作業",0.1,IF(#REF!="錯綜場所作業",0.3,IF(#REF!="複雑な制約のある作業",0.4,IF(#REF!="単純な制約のある作業",0.2,0))))))</f>
        <v>#REF!</v>
      </c>
      <c r="M5329" s="260" t="e">
        <f t="shared" si="330"/>
        <v>#REF!</v>
      </c>
    </row>
    <row r="5330" spans="2:13" s="254" customFormat="1" ht="27.75" customHeight="1" x14ac:dyDescent="0.2">
      <c r="B5330" s="536" t="s">
        <v>268</v>
      </c>
      <c r="C5330" s="537"/>
      <c r="D5330" s="265"/>
      <c r="E5330" s="224" t="s">
        <v>246</v>
      </c>
      <c r="F5330" s="258" t="e">
        <f>IF(#REF!&gt;=1,IF(#REF!&gt;=1,#REF!),IF(#REF!&gt;=0,"",))</f>
        <v>#REF!</v>
      </c>
      <c r="G5330" s="241" t="e">
        <f>保全管理データ!N9209</f>
        <v>#REF!</v>
      </c>
      <c r="H5330" s="259" t="e">
        <f>IF(#REF!="無","",IF(#REF!="","",IF(#REF!="悪環境における作業",0.2,IF(#REF!="高所又は地下作業",0.1,IF(#REF!="錯綜場所作業",0.3,IF(#REF!="複雑な制約のある作業",0.4,IF(#REF!="単純な制約のある作業",0.2,0)))))))</f>
        <v>#REF!</v>
      </c>
      <c r="I5330" s="260" t="e">
        <f t="shared" si="329"/>
        <v>#REF!</v>
      </c>
      <c r="J5330" s="258" t="e">
        <f>IF(#REF!&gt;=1,IF(#REF!&gt;=1,#REF!),IF(#REF!&gt;=0,"",))</f>
        <v>#REF!</v>
      </c>
      <c r="K5330" s="241" t="e">
        <f>保全管理データ!N9236</f>
        <v>#REF!</v>
      </c>
      <c r="L5330" s="259" t="e">
        <f>IF(#REF!="","",IF(#REF!="悪環境における作業",0.2,IF(#REF!="高所又は地下作業",0.1,IF(#REF!="錯綜場所作業",0.3,IF(#REF!="複雑な制約のある作業",0.4,IF(#REF!="単純な制約のある作業",0.2,0))))))</f>
        <v>#REF!</v>
      </c>
      <c r="M5330" s="260" t="e">
        <f t="shared" si="330"/>
        <v>#REF!</v>
      </c>
    </row>
    <row r="5331" spans="2:13" s="254" customFormat="1" ht="27.75" customHeight="1" thickBot="1" x14ac:dyDescent="0.25">
      <c r="B5331" s="538" t="s">
        <v>269</v>
      </c>
      <c r="C5331" s="539"/>
      <c r="D5331" s="266"/>
      <c r="E5331" s="252" t="s">
        <v>245</v>
      </c>
      <c r="F5331" s="261" t="e">
        <f>IF(#REF!&gt;=1,IF(#REF!&gt;=1,#REF!),IF(#REF!&gt;=0,"",))</f>
        <v>#REF!</v>
      </c>
      <c r="G5331" s="245" t="e">
        <f>保全管理データ!N9210</f>
        <v>#REF!</v>
      </c>
      <c r="H5331" s="259" t="e">
        <f>IF(#REF!="無","",IF(#REF!="","",IF(#REF!="悪環境における作業",0.2,IF(#REF!="高所又は地下作業",0.1,IF(#REF!="錯綜場所作業",0.3,IF(#REF!="複雑な制約のある作業",0.4,IF(#REF!="単純な制約のある作業",0.2,0)))))))</f>
        <v>#REF!</v>
      </c>
      <c r="I5331" s="260" t="e">
        <f t="shared" si="329"/>
        <v>#REF!</v>
      </c>
      <c r="J5331" s="261" t="e">
        <f>IF(#REF!&gt;=1,IF(#REF!&gt;=1,#REF!),IF(#REF!&gt;=0,"",))</f>
        <v>#REF!</v>
      </c>
      <c r="K5331" s="245" t="e">
        <f>保全管理データ!N9237</f>
        <v>#REF!</v>
      </c>
      <c r="L5331" s="262" t="e">
        <f>IF(#REF!="","",IF(#REF!="悪環境における作業",0.2,IF(#REF!="高所又は地下作業",0.1,IF(#REF!="錯綜場所作業",0.3,IF(#REF!="複雑な制約のある作業",0.4,IF(#REF!="単純な制約のある作業",0.2,0))))))</f>
        <v>#REF!</v>
      </c>
      <c r="M5331" s="260" t="e">
        <f t="shared" si="330"/>
        <v>#REF!</v>
      </c>
    </row>
    <row r="5332" spans="2:13" s="254" customFormat="1" ht="27.75" customHeight="1" thickBot="1" x14ac:dyDescent="0.25">
      <c r="B5332" s="532" t="s">
        <v>190</v>
      </c>
      <c r="C5332" s="532"/>
      <c r="D5332" s="532"/>
      <c r="E5332" s="532"/>
      <c r="F5332" s="533" t="e">
        <f>SUM(I5308:I5331)</f>
        <v>#REF!</v>
      </c>
      <c r="G5332" s="534"/>
      <c r="H5332" s="534"/>
      <c r="I5332" s="535"/>
      <c r="J5332" s="533" t="e">
        <f>IF(SUM(J5308:J5331)=0,"0.00",SUM(M5308:M5331))</f>
        <v>#REF!</v>
      </c>
      <c r="K5332" s="534"/>
      <c r="L5332" s="534"/>
      <c r="M5332" s="535"/>
    </row>
    <row r="5333" spans="2:13" s="254" customFormat="1" ht="27.75" customHeight="1" thickBot="1" x14ac:dyDescent="0.25">
      <c r="B5333" s="532" t="s">
        <v>97</v>
      </c>
      <c r="C5333" s="532"/>
      <c r="D5333" s="532"/>
      <c r="E5333" s="532"/>
      <c r="F5333" s="533" t="e">
        <f>IF(#REF!="５年以下","0",IF(#REF!="５年～１０年",0.1,IF(#REF!="１０年以上",0.15)))</f>
        <v>#REF!</v>
      </c>
      <c r="G5333" s="534"/>
      <c r="H5333" s="534"/>
      <c r="I5333" s="534"/>
      <c r="J5333" s="534"/>
      <c r="K5333" s="534"/>
      <c r="L5333" s="534"/>
      <c r="M5333" s="535"/>
    </row>
    <row r="5334" spans="2:13" s="254" customFormat="1" ht="27.75" customHeight="1" thickBot="1" x14ac:dyDescent="0.25">
      <c r="B5334" s="533" t="s">
        <v>273</v>
      </c>
      <c r="C5334" s="534"/>
      <c r="D5334" s="534"/>
      <c r="E5334" s="535"/>
      <c r="F5334" s="533" t="e">
        <f>F5332*(1+F5333)</f>
        <v>#REF!</v>
      </c>
      <c r="G5334" s="534"/>
      <c r="H5334" s="534"/>
      <c r="I5334" s="534"/>
      <c r="J5334" s="533" t="e">
        <f>J5332*(1+F5333)</f>
        <v>#REF!</v>
      </c>
      <c r="K5334" s="534"/>
      <c r="L5334" s="534"/>
      <c r="M5334" s="535"/>
    </row>
    <row r="5335" spans="2:13" s="254" customFormat="1" ht="27.75" customHeight="1" thickBot="1" x14ac:dyDescent="0.25">
      <c r="B5335" s="532" t="s">
        <v>191</v>
      </c>
      <c r="C5335" s="532"/>
      <c r="D5335" s="532"/>
      <c r="E5335" s="532"/>
      <c r="F5335" s="533" t="e">
        <f>#REF!*(#REF!*#REF!+#REF!*#REF!)</f>
        <v>#REF!</v>
      </c>
      <c r="G5335" s="534"/>
      <c r="H5335" s="535"/>
      <c r="I5335" s="532" t="e">
        <f>#REF!</f>
        <v>#REF!</v>
      </c>
      <c r="J5335" s="533"/>
      <c r="K5335" s="263" t="s">
        <v>230</v>
      </c>
      <c r="L5335" s="535" t="e">
        <f>B5306</f>
        <v>#REF!</v>
      </c>
      <c r="M5335" s="532"/>
    </row>
    <row r="5336" spans="2:13" s="254" customFormat="1" ht="45" customHeight="1" thickBot="1" x14ac:dyDescent="0.25">
      <c r="B5336" s="253"/>
      <c r="C5336" s="253"/>
      <c r="D5336" s="253"/>
      <c r="E5336" s="253"/>
      <c r="F5336" s="253"/>
      <c r="G5336" s="253"/>
      <c r="H5336" s="253"/>
      <c r="I5336" s="253"/>
      <c r="J5336" s="253"/>
      <c r="K5336" s="253"/>
      <c r="L5336" s="253"/>
      <c r="M5336" s="253"/>
    </row>
    <row r="5337" spans="2:13" s="254" customFormat="1" ht="27.75" customHeight="1" thickBot="1" x14ac:dyDescent="0.25">
      <c r="B5337" s="542" t="s">
        <v>128</v>
      </c>
      <c r="C5337" s="543"/>
      <c r="D5337" s="543"/>
      <c r="E5337" s="544"/>
      <c r="F5337" s="253"/>
      <c r="G5337" s="253"/>
      <c r="H5337" s="253"/>
      <c r="I5337" s="253"/>
      <c r="J5337" s="253"/>
      <c r="K5337" s="253"/>
      <c r="L5337" s="253"/>
      <c r="M5337" s="253"/>
    </row>
    <row r="5338" spans="2:13" s="254" customFormat="1" ht="27.75" customHeight="1" x14ac:dyDescent="0.2">
      <c r="B5338" s="545" t="e">
        <f>#REF!</f>
        <v>#REF!</v>
      </c>
      <c r="C5338" s="546"/>
      <c r="D5338" s="547"/>
      <c r="E5338" s="548"/>
      <c r="F5338" s="552" t="s">
        <v>240</v>
      </c>
      <c r="G5338" s="553"/>
      <c r="H5338" s="553"/>
      <c r="I5338" s="554"/>
      <c r="J5338" s="552" t="s">
        <v>239</v>
      </c>
      <c r="K5338" s="553"/>
      <c r="L5338" s="553"/>
      <c r="M5338" s="554"/>
    </row>
    <row r="5339" spans="2:13" s="254" customFormat="1" ht="27.75" customHeight="1" thickBot="1" x14ac:dyDescent="0.25">
      <c r="B5339" s="549"/>
      <c r="C5339" s="550"/>
      <c r="D5339" s="550"/>
      <c r="E5339" s="551"/>
      <c r="F5339" s="255" t="s">
        <v>149</v>
      </c>
      <c r="G5339" s="256" t="s">
        <v>151</v>
      </c>
      <c r="H5339" s="256" t="s">
        <v>96</v>
      </c>
      <c r="I5339" s="257" t="s">
        <v>150</v>
      </c>
      <c r="J5339" s="255" t="s">
        <v>149</v>
      </c>
      <c r="K5339" s="256" t="s">
        <v>151</v>
      </c>
      <c r="L5339" s="256" t="s">
        <v>96</v>
      </c>
      <c r="M5339" s="257" t="s">
        <v>150</v>
      </c>
    </row>
    <row r="5340" spans="2:13" s="254" customFormat="1" ht="27.75" customHeight="1" thickTop="1" x14ac:dyDescent="0.2">
      <c r="B5340" s="540" t="s">
        <v>241</v>
      </c>
      <c r="C5340" s="541"/>
      <c r="D5340" s="264"/>
      <c r="E5340" s="237" t="s">
        <v>242</v>
      </c>
      <c r="F5340" s="258" t="e">
        <f>IF(#REF!&gt;=1,IF(#REF!&gt;=1,#REF!),IF(#REF!&gt;=0,"",))</f>
        <v>#REF!</v>
      </c>
      <c r="G5340" s="241" t="e">
        <f>保全管理データ!N9243</f>
        <v>#REF!</v>
      </c>
      <c r="H5340" s="259" t="e">
        <f>IF(#REF!="無","",IF(#REF!="","",IF(#REF!="悪環境における作業",0.2,IF(#REF!="高所又は地下作業",0.1,IF(#REF!="錯綜場所作業",0.3,IF(#REF!="複雑な制約のある作業",0.4,IF(#REF!="単純な制約のある作業",0.2,0)))))))</f>
        <v>#REF!</v>
      </c>
      <c r="I5340" s="260" t="e">
        <f>IF(F5340="","",F5340*G5340*(1+IF(H5340="",0,H5340)))</f>
        <v>#REF!</v>
      </c>
      <c r="J5340" s="258" t="e">
        <f>IF(#REF!&gt;=1,IF(#REF!&gt;=1,#REF!),IF(#REF!&gt;=0,"",))</f>
        <v>#REF!</v>
      </c>
      <c r="K5340" s="241" t="e">
        <f>保全管理データ!N9270</f>
        <v>#REF!</v>
      </c>
      <c r="L5340" s="259" t="e">
        <f>IF(#REF!="","",IF(#REF!="悪環境における作業",0.2,IF(#REF!="高所又は地下作業",0.1,IF(#REF!="錯綜場所作業",0.3,IF(#REF!="複雑な制約のある作業",0.4,IF(#REF!="単純な制約のある作業",0.2,0))))))</f>
        <v>#REF!</v>
      </c>
      <c r="M5340" s="260" t="e">
        <f>IF(J5340="","",J5340*K5340*(1+IF(L5340="",0,L5340)))</f>
        <v>#REF!</v>
      </c>
    </row>
    <row r="5341" spans="2:13" s="254" customFormat="1" ht="27.75" customHeight="1" x14ac:dyDescent="0.2">
      <c r="B5341" s="536" t="s">
        <v>243</v>
      </c>
      <c r="C5341" s="537"/>
      <c r="D5341" s="265"/>
      <c r="E5341" s="224" t="s">
        <v>242</v>
      </c>
      <c r="F5341" s="258" t="e">
        <f>IF(#REF!&gt;=1,IF(#REF!&gt;=1,#REF!),IF(#REF!&gt;=0,"",))</f>
        <v>#REF!</v>
      </c>
      <c r="G5341" s="241" t="e">
        <f>保全管理データ!N9244</f>
        <v>#REF!</v>
      </c>
      <c r="H5341" s="259" t="e">
        <f>IF(#REF!="無","",IF(#REF!="","",IF(#REF!="悪環境における作業",0.2,IF(#REF!="高所又は地下作業",0.1,IF(#REF!="錯綜場所作業",0.3,IF(#REF!="複雑な制約のある作業",0.4,IF(#REF!="単純な制約のある作業",0.2,0)))))))</f>
        <v>#REF!</v>
      </c>
      <c r="I5341" s="260" t="e">
        <f t="shared" ref="I5341:I5363" si="331">IF(F5341="","",F5341*G5341*(1+IF(H5341="",0,H5341)))</f>
        <v>#REF!</v>
      </c>
      <c r="J5341" s="258" t="e">
        <f>IF(#REF!&gt;=1,IF(#REF!&gt;=1,#REF!),IF(#REF!&gt;=0,"",))</f>
        <v>#REF!</v>
      </c>
      <c r="K5341" s="241" t="e">
        <f>保全管理データ!N9271</f>
        <v>#REF!</v>
      </c>
      <c r="L5341" s="259" t="e">
        <f>IF(#REF!="","",IF(#REF!="悪環境における作業",0.2,IF(#REF!="高所又は地下作業",0.1,IF(#REF!="錯綜場所作業",0.3,IF(#REF!="複雑な制約のある作業",0.4,IF(#REF!="単純な制約のある作業",0.2,0))))))</f>
        <v>#REF!</v>
      </c>
      <c r="M5341" s="260" t="e">
        <f t="shared" ref="M5341:M5363" si="332">IF(J5341="","",J5341*K5341*(1+IF(L5341="",0,L5341)))</f>
        <v>#REF!</v>
      </c>
    </row>
    <row r="5342" spans="2:13" s="254" customFormat="1" ht="27.75" customHeight="1" x14ac:dyDescent="0.2">
      <c r="B5342" s="536" t="s">
        <v>249</v>
      </c>
      <c r="C5342" s="537"/>
      <c r="D5342" s="265"/>
      <c r="E5342" s="224" t="s">
        <v>244</v>
      </c>
      <c r="F5342" s="258" t="e">
        <f>IF(#REF!&gt;=1,IF(#REF!&gt;=1,#REF!),IF(#REF!&gt;=0,"",))</f>
        <v>#REF!</v>
      </c>
      <c r="G5342" s="241" t="e">
        <f>保全管理データ!N9245</f>
        <v>#REF!</v>
      </c>
      <c r="H5342" s="259" t="e">
        <f>IF(#REF!="無","",IF(#REF!="","",IF(#REF!="悪環境における作業",0.2,IF(#REF!="高所又は地下作業",0.1,IF(#REF!="錯綜場所作業",0.3,IF(#REF!="複雑な制約のある作業",0.4,IF(#REF!="単純な制約のある作業",0.2,0)))))))</f>
        <v>#REF!</v>
      </c>
      <c r="I5342" s="260" t="e">
        <f t="shared" si="331"/>
        <v>#REF!</v>
      </c>
      <c r="J5342" s="258" t="e">
        <f>IF(#REF!&gt;=1,IF(#REF!&gt;=1,#REF!),IF(#REF!&gt;=0,"",))</f>
        <v>#REF!</v>
      </c>
      <c r="K5342" s="241" t="e">
        <f>保全管理データ!N9272</f>
        <v>#REF!</v>
      </c>
      <c r="L5342" s="259" t="e">
        <f>IF(#REF!="","",IF(#REF!="悪環境における作業",0.2,IF(#REF!="高所又は地下作業",0.1,IF(#REF!="錯綜場所作業",0.3,IF(#REF!="複雑な制約のある作業",0.4,IF(#REF!="単純な制約のある作業",0.2,0))))))</f>
        <v>#REF!</v>
      </c>
      <c r="M5342" s="260" t="e">
        <f t="shared" si="332"/>
        <v>#REF!</v>
      </c>
    </row>
    <row r="5343" spans="2:13" s="254" customFormat="1" ht="27.75" customHeight="1" x14ac:dyDescent="0.2">
      <c r="B5343" s="536" t="s">
        <v>250</v>
      </c>
      <c r="C5343" s="537"/>
      <c r="D5343" s="265"/>
      <c r="E5343" s="224" t="s">
        <v>244</v>
      </c>
      <c r="F5343" s="258" t="e">
        <f>IF(#REF!&gt;=1,IF(#REF!&gt;=1,#REF!),IF(#REF!&gt;=0,"",))</f>
        <v>#REF!</v>
      </c>
      <c r="G5343" s="241" t="e">
        <f>保全管理データ!N9246</f>
        <v>#REF!</v>
      </c>
      <c r="H5343" s="259" t="e">
        <f>IF(#REF!="無","",IF(#REF!="","",IF(#REF!="悪環境における作業",0.2,IF(#REF!="高所又は地下作業",0.1,IF(#REF!="錯綜場所作業",0.3,IF(#REF!="複雑な制約のある作業",0.4,IF(#REF!="単純な制約のある作業",0.2,0)))))))</f>
        <v>#REF!</v>
      </c>
      <c r="I5343" s="260" t="e">
        <f t="shared" si="331"/>
        <v>#REF!</v>
      </c>
      <c r="J5343" s="258" t="e">
        <f>IF(#REF!&gt;=1,IF(#REF!&gt;=1,#REF!),IF(#REF!&gt;=0,"",))</f>
        <v>#REF!</v>
      </c>
      <c r="K5343" s="241" t="e">
        <f>保全管理データ!N9273</f>
        <v>#REF!</v>
      </c>
      <c r="L5343" s="259" t="e">
        <f>IF(#REF!="","",IF(#REF!="悪環境における作業",0.2,IF(#REF!="高所又は地下作業",0.1,IF(#REF!="錯綜場所作業",0.3,IF(#REF!="複雑な制約のある作業",0.4,IF(#REF!="単純な制約のある作業",0.2,0))))))</f>
        <v>#REF!</v>
      </c>
      <c r="M5343" s="260" t="e">
        <f t="shared" si="332"/>
        <v>#REF!</v>
      </c>
    </row>
    <row r="5344" spans="2:13" s="254" customFormat="1" ht="27.75" customHeight="1" x14ac:dyDescent="0.2">
      <c r="B5344" s="536" t="s">
        <v>251</v>
      </c>
      <c r="C5344" s="537"/>
      <c r="D5344" s="265"/>
      <c r="E5344" s="224" t="s">
        <v>242</v>
      </c>
      <c r="F5344" s="258" t="e">
        <f>IF(#REF!&gt;=1,IF(#REF!&gt;=1,#REF!),IF(#REF!&gt;=0,"",))</f>
        <v>#REF!</v>
      </c>
      <c r="G5344" s="241" t="e">
        <f>保全管理データ!N9247</f>
        <v>#REF!</v>
      </c>
      <c r="H5344" s="259" t="e">
        <f>IF(#REF!="無","",IF(#REF!="","",IF(#REF!="悪環境における作業",0.2,IF(#REF!="高所又は地下作業",0.1,IF(#REF!="錯綜場所作業",0.3,IF(#REF!="複雑な制約のある作業",0.4,IF(#REF!="単純な制約のある作業",0.2,0)))))))</f>
        <v>#REF!</v>
      </c>
      <c r="I5344" s="260" t="e">
        <f t="shared" si="331"/>
        <v>#REF!</v>
      </c>
      <c r="J5344" s="258" t="e">
        <f>IF(#REF!&gt;=1,IF(#REF!&gt;=1,#REF!),IF(#REF!&gt;=0,"",))</f>
        <v>#REF!</v>
      </c>
      <c r="K5344" s="241" t="e">
        <f>保全管理データ!N9274</f>
        <v>#REF!</v>
      </c>
      <c r="L5344" s="259" t="e">
        <f>IF(#REF!="","",IF(#REF!="悪環境における作業",0.2,IF(#REF!="高所又は地下作業",0.1,IF(#REF!="錯綜場所作業",0.3,IF(#REF!="複雑な制約のある作業",0.4,IF(#REF!="単純な制約のある作業",0.2,0))))))</f>
        <v>#REF!</v>
      </c>
      <c r="M5344" s="260" t="e">
        <f t="shared" si="332"/>
        <v>#REF!</v>
      </c>
    </row>
    <row r="5345" spans="2:13" s="254" customFormat="1" ht="27.75" customHeight="1" x14ac:dyDescent="0.2">
      <c r="B5345" s="536" t="s">
        <v>252</v>
      </c>
      <c r="C5345" s="537"/>
      <c r="D5345" s="265"/>
      <c r="E5345" s="224" t="s">
        <v>244</v>
      </c>
      <c r="F5345" s="258" t="e">
        <f>IF(#REF!&gt;=1,IF(#REF!&gt;=1,#REF!),IF(#REF!&gt;=0,"",))</f>
        <v>#REF!</v>
      </c>
      <c r="G5345" s="241" t="e">
        <f>保全管理データ!N9248</f>
        <v>#REF!</v>
      </c>
      <c r="H5345" s="259" t="e">
        <f>IF(#REF!="無","",IF(#REF!="","",IF(#REF!="悪環境における作業",0.2,IF(#REF!="高所又は地下作業",0.1,IF(#REF!="錯綜場所作業",0.3,IF(#REF!="複雑な制約のある作業",0.4,IF(#REF!="単純な制約のある作業",0.2,0)))))))</f>
        <v>#REF!</v>
      </c>
      <c r="I5345" s="260" t="e">
        <f t="shared" si="331"/>
        <v>#REF!</v>
      </c>
      <c r="J5345" s="258" t="e">
        <f>IF(#REF!&gt;=1,IF(#REF!&gt;=1,#REF!),IF(#REF!&gt;=0,"",))</f>
        <v>#REF!</v>
      </c>
      <c r="K5345" s="241" t="e">
        <f>保全管理データ!N9275</f>
        <v>#REF!</v>
      </c>
      <c r="L5345" s="259" t="e">
        <f>IF(#REF!="","",IF(#REF!="悪環境における作業",0.2,IF(#REF!="高所又は地下作業",0.1,IF(#REF!="錯綜場所作業",0.3,IF(#REF!="複雑な制約のある作業",0.4,IF(#REF!="単純な制約のある作業",0.2,0))))))</f>
        <v>#REF!</v>
      </c>
      <c r="M5345" s="260" t="e">
        <f t="shared" si="332"/>
        <v>#REF!</v>
      </c>
    </row>
    <row r="5346" spans="2:13" s="254" customFormat="1" ht="27.75" customHeight="1" x14ac:dyDescent="0.2">
      <c r="B5346" s="536" t="s">
        <v>253</v>
      </c>
      <c r="C5346" s="537"/>
      <c r="D5346" s="265"/>
      <c r="E5346" s="224" t="s">
        <v>242</v>
      </c>
      <c r="F5346" s="258" t="e">
        <f>IF(#REF!&gt;=1,IF(#REF!&gt;=1,#REF!),IF(#REF!&gt;=0,"",))</f>
        <v>#REF!</v>
      </c>
      <c r="G5346" s="241" t="e">
        <f>保全管理データ!N9249</f>
        <v>#REF!</v>
      </c>
      <c r="H5346" s="259" t="e">
        <f>IF(#REF!="無","",IF(#REF!="","",IF(#REF!="悪環境における作業",0.2,IF(#REF!="高所又は地下作業",0.1,IF(#REF!="錯綜場所作業",0.3,IF(#REF!="複雑な制約のある作業",0.4,IF(#REF!="単純な制約のある作業",0.2,0)))))))</f>
        <v>#REF!</v>
      </c>
      <c r="I5346" s="260" t="e">
        <f t="shared" si="331"/>
        <v>#REF!</v>
      </c>
      <c r="J5346" s="258" t="e">
        <f>IF(#REF!&gt;=1,IF(#REF!&gt;=1,#REF!),IF(#REF!&gt;=0,"",))</f>
        <v>#REF!</v>
      </c>
      <c r="K5346" s="241" t="e">
        <f>保全管理データ!N9276</f>
        <v>#REF!</v>
      </c>
      <c r="L5346" s="259" t="e">
        <f>IF(#REF!="","",IF(#REF!="悪環境における作業",0.2,IF(#REF!="高所又は地下作業",0.1,IF(#REF!="錯綜場所作業",0.3,IF(#REF!="複雑な制約のある作業",0.4,IF(#REF!="単純な制約のある作業",0.2,0))))))</f>
        <v>#REF!</v>
      </c>
      <c r="M5346" s="260" t="e">
        <f t="shared" si="332"/>
        <v>#REF!</v>
      </c>
    </row>
    <row r="5347" spans="2:13" s="254" customFormat="1" ht="27.75" customHeight="1" x14ac:dyDescent="0.2">
      <c r="B5347" s="536" t="s">
        <v>254</v>
      </c>
      <c r="C5347" s="537"/>
      <c r="D5347" s="265"/>
      <c r="E5347" s="224" t="s">
        <v>242</v>
      </c>
      <c r="F5347" s="258" t="e">
        <f>IF(#REF!&gt;=1,IF(#REF!&gt;=1,#REF!),IF(#REF!&gt;=0,"",))</f>
        <v>#REF!</v>
      </c>
      <c r="G5347" s="241" t="e">
        <f>保全管理データ!N9250</f>
        <v>#REF!</v>
      </c>
      <c r="H5347" s="259" t="e">
        <f>IF(#REF!="無","",IF(#REF!="","",IF(#REF!="悪環境における作業",0.2,IF(#REF!="高所又は地下作業",0.1,IF(#REF!="錯綜場所作業",0.3,IF(#REF!="複雑な制約のある作業",0.4,IF(#REF!="単純な制約のある作業",0.2,0)))))))</f>
        <v>#REF!</v>
      </c>
      <c r="I5347" s="260" t="e">
        <f t="shared" si="331"/>
        <v>#REF!</v>
      </c>
      <c r="J5347" s="258" t="e">
        <f>IF(#REF!&gt;=1,IF(#REF!&gt;=1,#REF!),IF(#REF!&gt;=0,"",))</f>
        <v>#REF!</v>
      </c>
      <c r="K5347" s="241" t="e">
        <f>保全管理データ!N9277</f>
        <v>#REF!</v>
      </c>
      <c r="L5347" s="259" t="e">
        <f>IF(#REF!="","",IF(#REF!="悪環境における作業",0.2,IF(#REF!="高所又は地下作業",0.1,IF(#REF!="錯綜場所作業",0.3,IF(#REF!="複雑な制約のある作業",0.4,IF(#REF!="単純な制約のある作業",0.2,0))))))</f>
        <v>#REF!</v>
      </c>
      <c r="M5347" s="260" t="e">
        <f t="shared" si="332"/>
        <v>#REF!</v>
      </c>
    </row>
    <row r="5348" spans="2:13" s="254" customFormat="1" ht="27.75" customHeight="1" x14ac:dyDescent="0.2">
      <c r="B5348" s="536" t="s">
        <v>255</v>
      </c>
      <c r="C5348" s="537"/>
      <c r="D5348" s="265"/>
      <c r="E5348" s="224" t="s">
        <v>245</v>
      </c>
      <c r="F5348" s="258" t="e">
        <f>IF(#REF!&gt;=1,IF(#REF!&gt;=1,#REF!),IF(#REF!&gt;=0,"",))</f>
        <v>#REF!</v>
      </c>
      <c r="G5348" s="241" t="e">
        <f>保全管理データ!N9251</f>
        <v>#REF!</v>
      </c>
      <c r="H5348" s="259" t="e">
        <f>IF(#REF!="無","",IF(#REF!="","",IF(#REF!="悪環境における作業",0.2,IF(#REF!="高所又は地下作業",0.1,IF(#REF!="錯綜場所作業",0.3,IF(#REF!="複雑な制約のある作業",0.4,IF(#REF!="単純な制約のある作業",0.2,0)))))))</f>
        <v>#REF!</v>
      </c>
      <c r="I5348" s="260" t="e">
        <f t="shared" si="331"/>
        <v>#REF!</v>
      </c>
      <c r="J5348" s="258" t="e">
        <f>IF(#REF!&gt;=1,IF(#REF!&gt;=1,#REF!),IF(#REF!&gt;=0,"",))</f>
        <v>#REF!</v>
      </c>
      <c r="K5348" s="241" t="e">
        <f>保全管理データ!N9278</f>
        <v>#REF!</v>
      </c>
      <c r="L5348" s="259" t="e">
        <f>IF(#REF!="","",IF(#REF!="悪環境における作業",0.2,IF(#REF!="高所又は地下作業",0.1,IF(#REF!="錯綜場所作業",0.3,IF(#REF!="複雑な制約のある作業",0.4,IF(#REF!="単純な制約のある作業",0.2,0))))))</f>
        <v>#REF!</v>
      </c>
      <c r="M5348" s="260" t="e">
        <f t="shared" si="332"/>
        <v>#REF!</v>
      </c>
    </row>
    <row r="5349" spans="2:13" s="254" customFormat="1" ht="27.75" customHeight="1" x14ac:dyDescent="0.2">
      <c r="B5349" s="536" t="s">
        <v>256</v>
      </c>
      <c r="C5349" s="537"/>
      <c r="D5349" s="265"/>
      <c r="E5349" s="224" t="s">
        <v>242</v>
      </c>
      <c r="F5349" s="258" t="e">
        <f>IF(#REF!&gt;=1,IF(#REF!&gt;=1,#REF!),IF(#REF!&gt;=0,"",))</f>
        <v>#REF!</v>
      </c>
      <c r="G5349" s="241" t="e">
        <f>保全管理データ!N9252</f>
        <v>#REF!</v>
      </c>
      <c r="H5349" s="259" t="e">
        <f>IF(#REF!="無","",IF(#REF!="","",IF(#REF!="悪環境における作業",0.2,IF(#REF!="高所又は地下作業",0.1,IF(#REF!="錯綜場所作業",0.3,IF(#REF!="複雑な制約のある作業",0.4,IF(#REF!="単純な制約のある作業",0.2,0)))))))</f>
        <v>#REF!</v>
      </c>
      <c r="I5349" s="260" t="e">
        <f t="shared" si="331"/>
        <v>#REF!</v>
      </c>
      <c r="J5349" s="258" t="e">
        <f>IF(#REF!&gt;=1,IF(#REF!&gt;=1,#REF!),IF(#REF!&gt;=0,"",))</f>
        <v>#REF!</v>
      </c>
      <c r="K5349" s="241" t="e">
        <f>保全管理データ!N9279</f>
        <v>#REF!</v>
      </c>
      <c r="L5349" s="259" t="e">
        <f>IF(#REF!="","",IF(#REF!="悪環境における作業",0.2,IF(#REF!="高所又は地下作業",0.1,IF(#REF!="錯綜場所作業",0.3,IF(#REF!="複雑な制約のある作業",0.4,IF(#REF!="単純な制約のある作業",0.2,0))))))</f>
        <v>#REF!</v>
      </c>
      <c r="M5349" s="260" t="e">
        <f t="shared" si="332"/>
        <v>#REF!</v>
      </c>
    </row>
    <row r="5350" spans="2:13" s="254" customFormat="1" ht="27.75" customHeight="1" x14ac:dyDescent="0.2">
      <c r="B5350" s="536" t="s">
        <v>257</v>
      </c>
      <c r="C5350" s="537"/>
      <c r="D5350" s="265"/>
      <c r="E5350" s="224" t="s">
        <v>245</v>
      </c>
      <c r="F5350" s="258" t="e">
        <f>IF(#REF!&gt;=1,IF(#REF!&gt;=1,#REF!),IF(#REF!&gt;=0,"",))</f>
        <v>#REF!</v>
      </c>
      <c r="G5350" s="241" t="e">
        <f>保全管理データ!N9253</f>
        <v>#REF!</v>
      </c>
      <c r="H5350" s="259" t="e">
        <f>IF(#REF!="無","",IF(#REF!="","",IF(#REF!="悪環境における作業",0.2,IF(#REF!="高所又は地下作業",0.1,IF(#REF!="錯綜場所作業",0.3,IF(#REF!="複雑な制約のある作業",0.4,IF(#REF!="単純な制約のある作業",0.2,0)))))))</f>
        <v>#REF!</v>
      </c>
      <c r="I5350" s="260" t="e">
        <f t="shared" si="331"/>
        <v>#REF!</v>
      </c>
      <c r="J5350" s="258" t="e">
        <f>IF(#REF!&gt;=1,IF(#REF!&gt;=1,#REF!),IF(#REF!&gt;=0,"",))</f>
        <v>#REF!</v>
      </c>
      <c r="K5350" s="241" t="e">
        <f>保全管理データ!N9280</f>
        <v>#REF!</v>
      </c>
      <c r="L5350" s="259" t="e">
        <f>IF(#REF!="","",IF(#REF!="悪環境における作業",0.2,IF(#REF!="高所又は地下作業",0.1,IF(#REF!="錯綜場所作業",0.3,IF(#REF!="複雑な制約のある作業",0.4,IF(#REF!="単純な制約のある作業",0.2,0))))))</f>
        <v>#REF!</v>
      </c>
      <c r="M5350" s="260" t="e">
        <f t="shared" si="332"/>
        <v>#REF!</v>
      </c>
    </row>
    <row r="5351" spans="2:13" s="254" customFormat="1" ht="27.75" customHeight="1" x14ac:dyDescent="0.2">
      <c r="B5351" s="536" t="s">
        <v>258</v>
      </c>
      <c r="C5351" s="537"/>
      <c r="D5351" s="265"/>
      <c r="E5351" s="224" t="s">
        <v>245</v>
      </c>
      <c r="F5351" s="258" t="e">
        <f>IF(#REF!&gt;=1,IF(#REF!&gt;=1,#REF!),IF(#REF!&gt;=0,"",))</f>
        <v>#REF!</v>
      </c>
      <c r="G5351" s="241" t="e">
        <f>保全管理データ!N9254</f>
        <v>#REF!</v>
      </c>
      <c r="H5351" s="259" t="e">
        <f>IF(#REF!="無","",IF(#REF!="","",IF(#REF!="悪環境における作業",0.2,IF(#REF!="高所又は地下作業",0.1,IF(#REF!="錯綜場所作業",0.3,IF(#REF!="複雑な制約のある作業",0.4,IF(#REF!="単純な制約のある作業",0.2,0)))))))</f>
        <v>#REF!</v>
      </c>
      <c r="I5351" s="260" t="e">
        <f t="shared" si="331"/>
        <v>#REF!</v>
      </c>
      <c r="J5351" s="258" t="e">
        <f>IF(#REF!&gt;=1,IF(#REF!&gt;=1,#REF!),IF(#REF!&gt;=0,"",))</f>
        <v>#REF!</v>
      </c>
      <c r="K5351" s="241" t="e">
        <f>保全管理データ!N9281</f>
        <v>#REF!</v>
      </c>
      <c r="L5351" s="259" t="e">
        <f>IF(#REF!="","",IF(#REF!="悪環境における作業",0.2,IF(#REF!="高所又は地下作業",0.1,IF(#REF!="錯綜場所作業",0.3,IF(#REF!="複雑な制約のある作業",0.4,IF(#REF!="単純な制約のある作業",0.2,0))))))</f>
        <v>#REF!</v>
      </c>
      <c r="M5351" s="260" t="e">
        <f t="shared" si="332"/>
        <v>#REF!</v>
      </c>
    </row>
    <row r="5352" spans="2:13" s="254" customFormat="1" ht="27.75" customHeight="1" x14ac:dyDescent="0.2">
      <c r="B5352" s="536" t="s">
        <v>259</v>
      </c>
      <c r="C5352" s="537"/>
      <c r="D5352" s="265"/>
      <c r="E5352" s="224" t="s">
        <v>245</v>
      </c>
      <c r="F5352" s="258" t="e">
        <f>IF(#REF!&gt;=1,IF(#REF!&gt;=1,#REF!),IF(#REF!&gt;=0,"",))</f>
        <v>#REF!</v>
      </c>
      <c r="G5352" s="241" t="e">
        <f>保全管理データ!N9255</f>
        <v>#REF!</v>
      </c>
      <c r="H5352" s="259" t="e">
        <f>IF(#REF!="無","",IF(#REF!="","",IF(#REF!="悪環境における作業",0.2,IF(#REF!="高所又は地下作業",0.1,IF(#REF!="錯綜場所作業",0.3,IF(#REF!="複雑な制約のある作業",0.4,IF(#REF!="単純な制約のある作業",0.2,0)))))))</f>
        <v>#REF!</v>
      </c>
      <c r="I5352" s="260" t="e">
        <f t="shared" si="331"/>
        <v>#REF!</v>
      </c>
      <c r="J5352" s="258" t="e">
        <f>IF(#REF!&gt;=1,IF(#REF!&gt;=1,#REF!),IF(#REF!&gt;=0,"",))</f>
        <v>#REF!</v>
      </c>
      <c r="K5352" s="241" t="e">
        <f>保全管理データ!N9282</f>
        <v>#REF!</v>
      </c>
      <c r="L5352" s="259" t="e">
        <f>IF(#REF!="","",IF(#REF!="悪環境における作業",0.2,IF(#REF!="高所又は地下作業",0.1,IF(#REF!="錯綜場所作業",0.3,IF(#REF!="複雑な制約のある作業",0.4,IF(#REF!="単純な制約のある作業",0.2,0))))))</f>
        <v>#REF!</v>
      </c>
      <c r="M5352" s="260" t="e">
        <f t="shared" si="332"/>
        <v>#REF!</v>
      </c>
    </row>
    <row r="5353" spans="2:13" s="254" customFormat="1" ht="27.75" customHeight="1" x14ac:dyDescent="0.2">
      <c r="B5353" s="536" t="s">
        <v>260</v>
      </c>
      <c r="C5353" s="537"/>
      <c r="D5353" s="265"/>
      <c r="E5353" s="224" t="s">
        <v>248</v>
      </c>
      <c r="F5353" s="258" t="e">
        <f>IF(#REF!&gt;=1,IF(#REF!&gt;=1,#REF!),IF(#REF!&gt;=0,"",))</f>
        <v>#REF!</v>
      </c>
      <c r="G5353" s="241" t="e">
        <f>保全管理データ!N9256</f>
        <v>#REF!</v>
      </c>
      <c r="H5353" s="259" t="e">
        <f>IF(#REF!="無","",IF(#REF!="","",IF(#REF!="悪環境における作業",0.2,IF(#REF!="高所又は地下作業",0.1,IF(#REF!="錯綜場所作業",0.3,IF(#REF!="複雑な制約のある作業",0.4,IF(#REF!="単純な制約のある作業",0.2,0)))))))</f>
        <v>#REF!</v>
      </c>
      <c r="I5353" s="260" t="e">
        <f t="shared" si="331"/>
        <v>#REF!</v>
      </c>
      <c r="J5353" s="258" t="e">
        <f>IF(#REF!&gt;=1,IF(#REF!&gt;=1,#REF!),IF(#REF!&gt;=0,"",))</f>
        <v>#REF!</v>
      </c>
      <c r="K5353" s="241" t="e">
        <f>保全管理データ!N9283</f>
        <v>#REF!</v>
      </c>
      <c r="L5353" s="259" t="e">
        <f>IF(#REF!="","",IF(#REF!="悪環境における作業",0.2,IF(#REF!="高所又は地下作業",0.1,IF(#REF!="錯綜場所作業",0.3,IF(#REF!="複雑な制約のある作業",0.4,IF(#REF!="単純な制約のある作業",0.2,0))))))</f>
        <v>#REF!</v>
      </c>
      <c r="M5353" s="260" t="e">
        <f t="shared" si="332"/>
        <v>#REF!</v>
      </c>
    </row>
    <row r="5354" spans="2:13" s="254" customFormat="1" ht="27.75" customHeight="1" x14ac:dyDescent="0.2">
      <c r="B5354" s="536" t="s">
        <v>261</v>
      </c>
      <c r="C5354" s="537"/>
      <c r="D5354" s="265"/>
      <c r="E5354" s="224" t="s">
        <v>247</v>
      </c>
      <c r="F5354" s="258" t="e">
        <f>IF(#REF!&gt;=1,IF(#REF!&gt;=1,#REF!),IF(#REF!&gt;=0,"",))</f>
        <v>#REF!</v>
      </c>
      <c r="G5354" s="241" t="e">
        <f>保全管理データ!N9257</f>
        <v>#REF!</v>
      </c>
      <c r="H5354" s="259" t="e">
        <f>IF(#REF!="無","",IF(#REF!="","",IF(#REF!="悪環境における作業",0.2,IF(#REF!="高所又は地下作業",0.1,IF(#REF!="錯綜場所作業",0.3,IF(#REF!="複雑な制約のある作業",0.4,IF(#REF!="単純な制約のある作業",0.2,0)))))))</f>
        <v>#REF!</v>
      </c>
      <c r="I5354" s="260" t="e">
        <f t="shared" si="331"/>
        <v>#REF!</v>
      </c>
      <c r="J5354" s="258" t="e">
        <f>IF(#REF!&gt;=1,IF(#REF!&gt;=1,#REF!),IF(#REF!&gt;=0,"",))</f>
        <v>#REF!</v>
      </c>
      <c r="K5354" s="241" t="e">
        <f>保全管理データ!N9284</f>
        <v>#REF!</v>
      </c>
      <c r="L5354" s="259" t="e">
        <f>IF(#REF!="","",IF(#REF!="悪環境における作業",0.2,IF(#REF!="高所又は地下作業",0.1,IF(#REF!="錯綜場所作業",0.3,IF(#REF!="複雑な制約のある作業",0.4,IF(#REF!="単純な制約のある作業",0.2,0))))))</f>
        <v>#REF!</v>
      </c>
      <c r="M5354" s="260" t="e">
        <f t="shared" si="332"/>
        <v>#REF!</v>
      </c>
    </row>
    <row r="5355" spans="2:13" s="254" customFormat="1" ht="27.75" customHeight="1" x14ac:dyDescent="0.2">
      <c r="B5355" s="536" t="s">
        <v>262</v>
      </c>
      <c r="C5355" s="537"/>
      <c r="D5355" s="265"/>
      <c r="E5355" s="224" t="s">
        <v>245</v>
      </c>
      <c r="F5355" s="258" t="e">
        <f>IF(#REF!&gt;=1,IF(#REF!&gt;=1,#REF!),IF(#REF!&gt;=0,"",))</f>
        <v>#REF!</v>
      </c>
      <c r="G5355" s="241" t="e">
        <f>保全管理データ!N9258</f>
        <v>#REF!</v>
      </c>
      <c r="H5355" s="259" t="e">
        <f>IF(#REF!="無","",IF(#REF!="","",IF(#REF!="悪環境における作業",0.2,IF(#REF!="高所又は地下作業",0.1,IF(#REF!="錯綜場所作業",0.3,IF(#REF!="複雑な制約のある作業",0.4,IF(#REF!="単純な制約のある作業",0.2,0)))))))</f>
        <v>#REF!</v>
      </c>
      <c r="I5355" s="260" t="e">
        <f t="shared" si="331"/>
        <v>#REF!</v>
      </c>
      <c r="J5355" s="258" t="e">
        <f>IF(#REF!&gt;=1,IF(#REF!&gt;=1,#REF!),IF(#REF!&gt;=0,"",))</f>
        <v>#REF!</v>
      </c>
      <c r="K5355" s="241" t="e">
        <f>保全管理データ!N9285</f>
        <v>#REF!</v>
      </c>
      <c r="L5355" s="259" t="e">
        <f>IF(#REF!="","",IF(#REF!="悪環境における作業",0.2,IF(#REF!="高所又は地下作業",0.1,IF(#REF!="錯綜場所作業",0.3,IF(#REF!="複雑な制約のある作業",0.4,IF(#REF!="単純な制約のある作業",0.2,0))))))</f>
        <v>#REF!</v>
      </c>
      <c r="M5355" s="260" t="e">
        <f t="shared" si="332"/>
        <v>#REF!</v>
      </c>
    </row>
    <row r="5356" spans="2:13" s="254" customFormat="1" ht="27.75" customHeight="1" x14ac:dyDescent="0.2">
      <c r="B5356" s="536" t="s">
        <v>263</v>
      </c>
      <c r="C5356" s="537"/>
      <c r="D5356" s="265"/>
      <c r="E5356" s="224" t="s">
        <v>245</v>
      </c>
      <c r="F5356" s="258" t="e">
        <f>IF(#REF!&gt;=1,IF(#REF!&gt;=1,#REF!),IF(#REF!&gt;=0,"",))</f>
        <v>#REF!</v>
      </c>
      <c r="G5356" s="241" t="e">
        <f>保全管理データ!N9259</f>
        <v>#REF!</v>
      </c>
      <c r="H5356" s="259" t="e">
        <f>IF(#REF!="無","",IF(#REF!="","",IF(#REF!="悪環境における作業",0.2,IF(#REF!="高所又は地下作業",0.1,IF(#REF!="錯綜場所作業",0.3,IF(#REF!="複雑な制約のある作業",0.4,IF(#REF!="単純な制約のある作業",0.2,0)))))))</f>
        <v>#REF!</v>
      </c>
      <c r="I5356" s="260" t="e">
        <f t="shared" si="331"/>
        <v>#REF!</v>
      </c>
      <c r="J5356" s="258" t="e">
        <f>IF(#REF!&gt;=1,IF(#REF!&gt;=1,#REF!),IF(#REF!&gt;=0,"",))</f>
        <v>#REF!</v>
      </c>
      <c r="K5356" s="241" t="e">
        <f>保全管理データ!N9286</f>
        <v>#REF!</v>
      </c>
      <c r="L5356" s="259" t="e">
        <f>IF(#REF!="","",IF(#REF!="悪環境における作業",0.2,IF(#REF!="高所又は地下作業",0.1,IF(#REF!="錯綜場所作業",0.3,IF(#REF!="複雑な制約のある作業",0.4,IF(#REF!="単純な制約のある作業",0.2,0))))))</f>
        <v>#REF!</v>
      </c>
      <c r="M5356" s="260" t="e">
        <f t="shared" si="332"/>
        <v>#REF!</v>
      </c>
    </row>
    <row r="5357" spans="2:13" s="254" customFormat="1" ht="27.75" customHeight="1" x14ac:dyDescent="0.2">
      <c r="B5357" s="536" t="s">
        <v>264</v>
      </c>
      <c r="C5357" s="537"/>
      <c r="D5357" s="265"/>
      <c r="E5357" s="224" t="s">
        <v>245</v>
      </c>
      <c r="F5357" s="258" t="e">
        <f>IF(#REF!&gt;=1,IF(#REF!&gt;=1,#REF!),IF(#REF!&gt;=0,"",))</f>
        <v>#REF!</v>
      </c>
      <c r="G5357" s="241" t="e">
        <f>保全管理データ!N9260</f>
        <v>#REF!</v>
      </c>
      <c r="H5357" s="259" t="e">
        <f>IF(#REF!="無","",IF(#REF!="","",IF(#REF!="悪環境における作業",0.2,IF(#REF!="高所又は地下作業",0.1,IF(#REF!="錯綜場所作業",0.3,IF(#REF!="複雑な制約のある作業",0.4,IF(#REF!="単純な制約のある作業",0.2,0)))))))</f>
        <v>#REF!</v>
      </c>
      <c r="I5357" s="260" t="e">
        <f t="shared" si="331"/>
        <v>#REF!</v>
      </c>
      <c r="J5357" s="258" t="e">
        <f>IF(#REF!&gt;=1,IF(#REF!&gt;=1,#REF!),IF(#REF!&gt;=0,"",))</f>
        <v>#REF!</v>
      </c>
      <c r="K5357" s="241" t="e">
        <f>保全管理データ!N9287</f>
        <v>#REF!</v>
      </c>
      <c r="L5357" s="259" t="e">
        <f>IF(#REF!="","",IF(#REF!="悪環境における作業",0.2,IF(#REF!="高所又は地下作業",0.1,IF(#REF!="錯綜場所作業",0.3,IF(#REF!="複雑な制約のある作業",0.4,IF(#REF!="単純な制約のある作業",0.2,0))))))</f>
        <v>#REF!</v>
      </c>
      <c r="M5357" s="260" t="e">
        <f t="shared" si="332"/>
        <v>#REF!</v>
      </c>
    </row>
    <row r="5358" spans="2:13" s="254" customFormat="1" ht="27.75" customHeight="1" x14ac:dyDescent="0.2">
      <c r="B5358" s="536" t="s">
        <v>265</v>
      </c>
      <c r="C5358" s="537"/>
      <c r="D5358" s="265"/>
      <c r="E5358" s="224" t="s">
        <v>245</v>
      </c>
      <c r="F5358" s="258" t="e">
        <f>IF(#REF!&gt;=1,IF(#REF!&gt;=1,#REF!),IF(#REF!&gt;=0,"",))</f>
        <v>#REF!</v>
      </c>
      <c r="G5358" s="241" t="e">
        <f>保全管理データ!N9261</f>
        <v>#REF!</v>
      </c>
      <c r="H5358" s="259" t="e">
        <f>IF(#REF!="無","",IF(#REF!="","",IF(#REF!="悪環境における作業",0.2,IF(#REF!="高所又は地下作業",0.1,IF(#REF!="錯綜場所作業",0.3,IF(#REF!="複雑な制約のある作業",0.4,IF(#REF!="単純な制約のある作業",0.2,0)))))))</f>
        <v>#REF!</v>
      </c>
      <c r="I5358" s="260" t="e">
        <f t="shared" si="331"/>
        <v>#REF!</v>
      </c>
      <c r="J5358" s="258" t="e">
        <f>IF(#REF!&gt;=1,IF(#REF!&gt;=1,#REF!),IF(#REF!&gt;=0,"",))</f>
        <v>#REF!</v>
      </c>
      <c r="K5358" s="241" t="e">
        <f>保全管理データ!N9288</f>
        <v>#REF!</v>
      </c>
      <c r="L5358" s="259" t="e">
        <f>IF(#REF!="","",IF(#REF!="悪環境における作業",0.2,IF(#REF!="高所又は地下作業",0.1,IF(#REF!="錯綜場所作業",0.3,IF(#REF!="複雑な制約のある作業",0.4,IF(#REF!="単純な制約のある作業",0.2,0))))))</f>
        <v>#REF!</v>
      </c>
      <c r="M5358" s="260" t="e">
        <f t="shared" si="332"/>
        <v>#REF!</v>
      </c>
    </row>
    <row r="5359" spans="2:13" s="254" customFormat="1" ht="27.75" customHeight="1" x14ac:dyDescent="0.2">
      <c r="B5359" s="536" t="s">
        <v>266</v>
      </c>
      <c r="C5359" s="537"/>
      <c r="D5359" s="265"/>
      <c r="E5359" s="224" t="s">
        <v>245</v>
      </c>
      <c r="F5359" s="258" t="e">
        <f>IF(#REF!&gt;=1,IF(#REF!&gt;=1,#REF!),IF(#REF!&gt;=0,"",))</f>
        <v>#REF!</v>
      </c>
      <c r="G5359" s="241" t="e">
        <f>保全管理データ!N9262</f>
        <v>#REF!</v>
      </c>
      <c r="H5359" s="259" t="e">
        <f>IF(#REF!="無","",IF(#REF!="","",IF(#REF!="悪環境における作業",0.2,IF(#REF!="高所又は地下作業",0.1,IF(#REF!="錯綜場所作業",0.3,IF(#REF!="複雑な制約のある作業",0.4,IF(#REF!="単純な制約のある作業",0.2,0)))))))</f>
        <v>#REF!</v>
      </c>
      <c r="I5359" s="260" t="e">
        <f t="shared" si="331"/>
        <v>#REF!</v>
      </c>
      <c r="J5359" s="258" t="e">
        <f>IF(#REF!&gt;=1,IF(#REF!&gt;=1,#REF!),IF(#REF!&gt;=0,"",))</f>
        <v>#REF!</v>
      </c>
      <c r="K5359" s="241" t="e">
        <f>保全管理データ!N9289</f>
        <v>#REF!</v>
      </c>
      <c r="L5359" s="259" t="e">
        <f>IF(#REF!="","",IF(#REF!="悪環境における作業",0.2,IF(#REF!="高所又は地下作業",0.1,IF(#REF!="錯綜場所作業",0.3,IF(#REF!="複雑な制約のある作業",0.4,IF(#REF!="単純な制約のある作業",0.2,0))))))</f>
        <v>#REF!</v>
      </c>
      <c r="M5359" s="260" t="e">
        <f t="shared" si="332"/>
        <v>#REF!</v>
      </c>
    </row>
    <row r="5360" spans="2:13" s="254" customFormat="1" ht="27.75" customHeight="1" x14ac:dyDescent="0.2">
      <c r="B5360" s="536" t="s">
        <v>81</v>
      </c>
      <c r="C5360" s="537"/>
      <c r="D5360" s="265"/>
      <c r="E5360" s="224" t="s">
        <v>245</v>
      </c>
      <c r="F5360" s="258" t="e">
        <f>IF(#REF!&gt;=1,IF(#REF!&gt;=1,#REF!),IF(#REF!&gt;=0,"",))</f>
        <v>#REF!</v>
      </c>
      <c r="G5360" s="241" t="e">
        <f>保全管理データ!N9263</f>
        <v>#REF!</v>
      </c>
      <c r="H5360" s="259" t="e">
        <f>IF(#REF!="無","",IF(#REF!="","",IF(#REF!="悪環境における作業",0.2,IF(#REF!="高所又は地下作業",0.1,IF(#REF!="錯綜場所作業",0.3,IF(#REF!="複雑な制約のある作業",0.4,IF(#REF!="単純な制約のある作業",0.2,0)))))))</f>
        <v>#REF!</v>
      </c>
      <c r="I5360" s="260" t="e">
        <f t="shared" si="331"/>
        <v>#REF!</v>
      </c>
      <c r="J5360" s="258" t="e">
        <f>IF(#REF!&gt;=1,IF(#REF!&gt;=1,#REF!),IF(#REF!&gt;=0,"",))</f>
        <v>#REF!</v>
      </c>
      <c r="K5360" s="241" t="e">
        <f>保全管理データ!N9290</f>
        <v>#REF!</v>
      </c>
      <c r="L5360" s="259" t="e">
        <f>IF(#REF!="","",IF(#REF!="悪環境における作業",0.2,IF(#REF!="高所又は地下作業",0.1,IF(#REF!="錯綜場所作業",0.3,IF(#REF!="複雑な制約のある作業",0.4,IF(#REF!="単純な制約のある作業",0.2,0))))))</f>
        <v>#REF!</v>
      </c>
      <c r="M5360" s="260" t="e">
        <f t="shared" si="332"/>
        <v>#REF!</v>
      </c>
    </row>
    <row r="5361" spans="2:13" s="254" customFormat="1" ht="27.75" customHeight="1" x14ac:dyDescent="0.2">
      <c r="B5361" s="536" t="s">
        <v>267</v>
      </c>
      <c r="C5361" s="537"/>
      <c r="D5361" s="265"/>
      <c r="E5361" s="224" t="s">
        <v>247</v>
      </c>
      <c r="F5361" s="258" t="e">
        <f>IF(#REF!&gt;=1,IF(#REF!&gt;=1,#REF!),IF(#REF!&gt;=0,"",))</f>
        <v>#REF!</v>
      </c>
      <c r="G5361" s="241" t="e">
        <f>保全管理データ!N9264</f>
        <v>#REF!</v>
      </c>
      <c r="H5361" s="259" t="e">
        <f>IF(#REF!="無","",IF(#REF!="","",IF(#REF!="悪環境における作業",0.2,IF(#REF!="高所又は地下作業",0.1,IF(#REF!="錯綜場所作業",0.3,IF(#REF!="複雑な制約のある作業",0.4,IF(#REF!="単純な制約のある作業",0.2,0)))))))</f>
        <v>#REF!</v>
      </c>
      <c r="I5361" s="260" t="e">
        <f t="shared" si="331"/>
        <v>#REF!</v>
      </c>
      <c r="J5361" s="258" t="e">
        <f>IF(#REF!&gt;=1,IF(#REF!&gt;=1,#REF!),IF(#REF!&gt;=0,"",))</f>
        <v>#REF!</v>
      </c>
      <c r="K5361" s="241" t="e">
        <f>保全管理データ!N9291</f>
        <v>#REF!</v>
      </c>
      <c r="L5361" s="259" t="e">
        <f>IF(#REF!="","",IF(#REF!="悪環境における作業",0.2,IF(#REF!="高所又は地下作業",0.1,IF(#REF!="錯綜場所作業",0.3,IF(#REF!="複雑な制約のある作業",0.4,IF(#REF!="単純な制約のある作業",0.2,0))))))</f>
        <v>#REF!</v>
      </c>
      <c r="M5361" s="260" t="e">
        <f t="shared" si="332"/>
        <v>#REF!</v>
      </c>
    </row>
    <row r="5362" spans="2:13" s="254" customFormat="1" ht="27.75" customHeight="1" x14ac:dyDescent="0.2">
      <c r="B5362" s="536" t="s">
        <v>268</v>
      </c>
      <c r="C5362" s="537"/>
      <c r="D5362" s="265"/>
      <c r="E5362" s="224" t="s">
        <v>246</v>
      </c>
      <c r="F5362" s="258" t="e">
        <f>IF(#REF!&gt;=1,IF(#REF!&gt;=1,#REF!),IF(#REF!&gt;=0,"",))</f>
        <v>#REF!</v>
      </c>
      <c r="G5362" s="241" t="e">
        <f>保全管理データ!N9265</f>
        <v>#REF!</v>
      </c>
      <c r="H5362" s="259" t="e">
        <f>IF(#REF!="無","",IF(#REF!="","",IF(#REF!="悪環境における作業",0.2,IF(#REF!="高所又は地下作業",0.1,IF(#REF!="錯綜場所作業",0.3,IF(#REF!="複雑な制約のある作業",0.4,IF(#REF!="単純な制約のある作業",0.2,0)))))))</f>
        <v>#REF!</v>
      </c>
      <c r="I5362" s="260" t="e">
        <f t="shared" si="331"/>
        <v>#REF!</v>
      </c>
      <c r="J5362" s="258" t="e">
        <f>IF(#REF!&gt;=1,IF(#REF!&gt;=1,#REF!),IF(#REF!&gt;=0,"",))</f>
        <v>#REF!</v>
      </c>
      <c r="K5362" s="241" t="e">
        <f>保全管理データ!N9292</f>
        <v>#REF!</v>
      </c>
      <c r="L5362" s="259" t="e">
        <f>IF(#REF!="","",IF(#REF!="悪環境における作業",0.2,IF(#REF!="高所又は地下作業",0.1,IF(#REF!="錯綜場所作業",0.3,IF(#REF!="複雑な制約のある作業",0.4,IF(#REF!="単純な制約のある作業",0.2,0))))))</f>
        <v>#REF!</v>
      </c>
      <c r="M5362" s="260" t="e">
        <f t="shared" si="332"/>
        <v>#REF!</v>
      </c>
    </row>
    <row r="5363" spans="2:13" s="254" customFormat="1" ht="27.75" customHeight="1" thickBot="1" x14ac:dyDescent="0.25">
      <c r="B5363" s="538" t="s">
        <v>269</v>
      </c>
      <c r="C5363" s="539"/>
      <c r="D5363" s="266"/>
      <c r="E5363" s="252" t="s">
        <v>245</v>
      </c>
      <c r="F5363" s="261" t="e">
        <f>IF(#REF!&gt;=1,IF(#REF!&gt;=1,#REF!),IF(#REF!&gt;=0,"",))</f>
        <v>#REF!</v>
      </c>
      <c r="G5363" s="245" t="e">
        <f>保全管理データ!N9266</f>
        <v>#REF!</v>
      </c>
      <c r="H5363" s="259" t="e">
        <f>IF(#REF!="無","",IF(#REF!="","",IF(#REF!="悪環境における作業",0.2,IF(#REF!="高所又は地下作業",0.1,IF(#REF!="錯綜場所作業",0.3,IF(#REF!="複雑な制約のある作業",0.4,IF(#REF!="単純な制約のある作業",0.2,0)))))))</f>
        <v>#REF!</v>
      </c>
      <c r="I5363" s="260" t="e">
        <f t="shared" si="331"/>
        <v>#REF!</v>
      </c>
      <c r="J5363" s="258" t="e">
        <f>IF(#REF!&gt;=1,IF(#REF!&gt;=1,#REF!),IF(#REF!&gt;=0,"",))</f>
        <v>#REF!</v>
      </c>
      <c r="K5363" s="241" t="e">
        <f>保全管理データ!N9293</f>
        <v>#REF!</v>
      </c>
      <c r="L5363" s="259" t="e">
        <f>IF(#REF!="","",IF(#REF!="悪環境における作業",0.2,IF(#REF!="高所又は地下作業",0.1,IF(#REF!="錯綜場所作業",0.3,IF(#REF!="複雑な制約のある作業",0.4,IF(#REF!="単純な制約のある作業",0.2,0))))))</f>
        <v>#REF!</v>
      </c>
      <c r="M5363" s="260" t="e">
        <f t="shared" si="332"/>
        <v>#REF!</v>
      </c>
    </row>
    <row r="5364" spans="2:13" s="254" customFormat="1" ht="27.75" customHeight="1" thickBot="1" x14ac:dyDescent="0.25">
      <c r="B5364" s="532" t="s">
        <v>190</v>
      </c>
      <c r="C5364" s="532"/>
      <c r="D5364" s="532"/>
      <c r="E5364" s="532"/>
      <c r="F5364" s="533" t="e">
        <f>SUM(I5340:I5363)</f>
        <v>#REF!</v>
      </c>
      <c r="G5364" s="534"/>
      <c r="H5364" s="534"/>
      <c r="I5364" s="535"/>
      <c r="J5364" s="533" t="e">
        <f>IF(SUM(J5340:J5363)=0,"0.00",SUM(M5340:M5363))</f>
        <v>#REF!</v>
      </c>
      <c r="K5364" s="534"/>
      <c r="L5364" s="534"/>
      <c r="M5364" s="535"/>
    </row>
    <row r="5365" spans="2:13" s="254" customFormat="1" ht="27.75" customHeight="1" thickBot="1" x14ac:dyDescent="0.25">
      <c r="B5365" s="532" t="s">
        <v>97</v>
      </c>
      <c r="C5365" s="532"/>
      <c r="D5365" s="532"/>
      <c r="E5365" s="532"/>
      <c r="F5365" s="533" t="e">
        <f>IF(#REF!="５年以下","0",IF(#REF!="５年～１０年",0.1,IF(#REF!="１０年以上",0.15)))</f>
        <v>#REF!</v>
      </c>
      <c r="G5365" s="534"/>
      <c r="H5365" s="534"/>
      <c r="I5365" s="534"/>
      <c r="J5365" s="534"/>
      <c r="K5365" s="534"/>
      <c r="L5365" s="534"/>
      <c r="M5365" s="535"/>
    </row>
    <row r="5366" spans="2:13" s="254" customFormat="1" ht="27.75" customHeight="1" thickBot="1" x14ac:dyDescent="0.25">
      <c r="B5366" s="533" t="s">
        <v>273</v>
      </c>
      <c r="C5366" s="534"/>
      <c r="D5366" s="534"/>
      <c r="E5366" s="535"/>
      <c r="F5366" s="533" t="e">
        <f>F5364*(1+F5365)</f>
        <v>#REF!</v>
      </c>
      <c r="G5366" s="534"/>
      <c r="H5366" s="534"/>
      <c r="I5366" s="534"/>
      <c r="J5366" s="533" t="e">
        <f>J5364*(1+F5365)</f>
        <v>#REF!</v>
      </c>
      <c r="K5366" s="534"/>
      <c r="L5366" s="534"/>
      <c r="M5366" s="535"/>
    </row>
    <row r="5367" spans="2:13" s="254" customFormat="1" ht="27.75" customHeight="1" thickBot="1" x14ac:dyDescent="0.25">
      <c r="B5367" s="532" t="s">
        <v>191</v>
      </c>
      <c r="C5367" s="532"/>
      <c r="D5367" s="532"/>
      <c r="E5367" s="532"/>
      <c r="F5367" s="533" t="e">
        <f>#REF!*(#REF!*#REF!+#REF!*#REF!)</f>
        <v>#REF!</v>
      </c>
      <c r="G5367" s="534"/>
      <c r="H5367" s="535"/>
      <c r="I5367" s="532" t="e">
        <f>#REF!</f>
        <v>#REF!</v>
      </c>
      <c r="J5367" s="533"/>
      <c r="K5367" s="263" t="s">
        <v>230</v>
      </c>
      <c r="L5367" s="535" t="e">
        <f>B5338</f>
        <v>#REF!</v>
      </c>
      <c r="M5367" s="532"/>
    </row>
    <row r="5368" spans="2:13" s="254" customFormat="1" ht="45" customHeight="1" thickBot="1" x14ac:dyDescent="0.25">
      <c r="B5368" s="253"/>
      <c r="C5368" s="253"/>
      <c r="D5368" s="253"/>
      <c r="E5368" s="253"/>
      <c r="F5368" s="253"/>
      <c r="G5368" s="253"/>
      <c r="H5368" s="253"/>
      <c r="I5368" s="253"/>
      <c r="J5368" s="253"/>
      <c r="K5368" s="253"/>
      <c r="L5368" s="253"/>
      <c r="M5368" s="253"/>
    </row>
    <row r="5369" spans="2:13" s="254" customFormat="1" ht="27.75" customHeight="1" thickBot="1" x14ac:dyDescent="0.25">
      <c r="B5369" s="542" t="s">
        <v>128</v>
      </c>
      <c r="C5369" s="543"/>
      <c r="D5369" s="543"/>
      <c r="E5369" s="544"/>
      <c r="F5369" s="253"/>
      <c r="G5369" s="253"/>
      <c r="H5369" s="253"/>
      <c r="I5369" s="253"/>
      <c r="J5369" s="253"/>
      <c r="K5369" s="253"/>
      <c r="L5369" s="253"/>
      <c r="M5369" s="253"/>
    </row>
    <row r="5370" spans="2:13" s="254" customFormat="1" ht="27.75" customHeight="1" x14ac:dyDescent="0.2">
      <c r="B5370" s="545" t="e">
        <f>#REF!</f>
        <v>#REF!</v>
      </c>
      <c r="C5370" s="546"/>
      <c r="D5370" s="547"/>
      <c r="E5370" s="548"/>
      <c r="F5370" s="552" t="s">
        <v>240</v>
      </c>
      <c r="G5370" s="553"/>
      <c r="H5370" s="553"/>
      <c r="I5370" s="554"/>
      <c r="J5370" s="552" t="s">
        <v>239</v>
      </c>
      <c r="K5370" s="553"/>
      <c r="L5370" s="553"/>
      <c r="M5370" s="554"/>
    </row>
    <row r="5371" spans="2:13" s="254" customFormat="1" ht="27.75" customHeight="1" thickBot="1" x14ac:dyDescent="0.25">
      <c r="B5371" s="549"/>
      <c r="C5371" s="550"/>
      <c r="D5371" s="550"/>
      <c r="E5371" s="551"/>
      <c r="F5371" s="255" t="s">
        <v>149</v>
      </c>
      <c r="G5371" s="256" t="s">
        <v>151</v>
      </c>
      <c r="H5371" s="256" t="s">
        <v>96</v>
      </c>
      <c r="I5371" s="257" t="s">
        <v>150</v>
      </c>
      <c r="J5371" s="255" t="s">
        <v>149</v>
      </c>
      <c r="K5371" s="256" t="s">
        <v>151</v>
      </c>
      <c r="L5371" s="256" t="s">
        <v>96</v>
      </c>
      <c r="M5371" s="257" t="s">
        <v>150</v>
      </c>
    </row>
    <row r="5372" spans="2:13" s="254" customFormat="1" ht="27.75" customHeight="1" thickTop="1" x14ac:dyDescent="0.2">
      <c r="B5372" s="540" t="s">
        <v>241</v>
      </c>
      <c r="C5372" s="541"/>
      <c r="D5372" s="264"/>
      <c r="E5372" s="237" t="s">
        <v>242</v>
      </c>
      <c r="F5372" s="258" t="e">
        <f>IF(#REF!&gt;=1,IF(#REF!&gt;=1,#REF!),IF(#REF!&gt;=0,"",))</f>
        <v>#REF!</v>
      </c>
      <c r="G5372" s="241" t="e">
        <f>保全管理データ!N9299</f>
        <v>#REF!</v>
      </c>
      <c r="H5372" s="259" t="e">
        <f>IF(#REF!="無","",IF(#REF!="","",IF(#REF!="悪環境における作業",0.2,IF(#REF!="高所又は地下作業",0.1,IF(#REF!="錯綜場所作業",0.3,IF(#REF!="複雑な制約のある作業",0.4,IF(#REF!="単純な制約のある作業",0.2,0)))))))</f>
        <v>#REF!</v>
      </c>
      <c r="I5372" s="260" t="e">
        <f>IF(F5372="","",F5372*G5372*(1+IF(H5372="",0,H5372)))</f>
        <v>#REF!</v>
      </c>
      <c r="J5372" s="258" t="e">
        <f>IF(#REF!&gt;=1,IF(#REF!&gt;=1,#REF!),IF(#REF!&gt;=0,"",))</f>
        <v>#REF!</v>
      </c>
      <c r="K5372" s="241" t="e">
        <f>保全管理データ!N9326</f>
        <v>#REF!</v>
      </c>
      <c r="L5372" s="259" t="e">
        <f>IF(#REF!="","",IF(#REF!="悪環境における作業",0.2,IF(#REF!="高所又は地下作業",0.1,IF(#REF!="錯綜場所作業",0.3,IF(#REF!="複雑な制約のある作業",0.4,IF(#REF!="単純な制約のある作業",0.2,0))))))</f>
        <v>#REF!</v>
      </c>
      <c r="M5372" s="260" t="e">
        <f>IF(J5372="","",J5372*K5372*(1+IF(L5372="",0,L5372)))</f>
        <v>#REF!</v>
      </c>
    </row>
    <row r="5373" spans="2:13" s="254" customFormat="1" ht="27.75" customHeight="1" x14ac:dyDescent="0.2">
      <c r="B5373" s="536" t="s">
        <v>243</v>
      </c>
      <c r="C5373" s="537"/>
      <c r="D5373" s="265"/>
      <c r="E5373" s="224" t="s">
        <v>242</v>
      </c>
      <c r="F5373" s="258" t="e">
        <f>IF(#REF!&gt;=1,IF(#REF!&gt;=1,#REF!),IF(#REF!&gt;=0,"",))</f>
        <v>#REF!</v>
      </c>
      <c r="G5373" s="241" t="e">
        <f>保全管理データ!N9300</f>
        <v>#REF!</v>
      </c>
      <c r="H5373" s="259" t="e">
        <f>IF(#REF!="","",IF(#REF!="悪環境における作業",0.2,IF(#REF!="高所又は地下作業",0.1,IF(#REF!="錯綜場所作業",0.3,IF(#REF!="複雑な制約のある作業",0.4,IF(#REF!="単純な制約のある作業",0.2,0))))))</f>
        <v>#REF!</v>
      </c>
      <c r="I5373" s="260" t="e">
        <f t="shared" ref="I5373:I5395" si="333">IF(F5373="","",F5373*G5373*(1+IF(H5373="",0,H5373)))</f>
        <v>#REF!</v>
      </c>
      <c r="J5373" s="258" t="e">
        <f>IF(#REF!&gt;=1,IF(#REF!&gt;=1,#REF!),IF(#REF!&gt;=0,"",))</f>
        <v>#REF!</v>
      </c>
      <c r="K5373" s="241" t="e">
        <f>保全管理データ!N9327</f>
        <v>#REF!</v>
      </c>
      <c r="L5373" s="259" t="e">
        <f>IF(#REF!="","",IF(#REF!="悪環境における作業",0.2,IF(#REF!="高所又は地下作業",0.1,IF(#REF!="錯綜場所作業",0.3,IF(#REF!="複雑な制約のある作業",0.4,IF(#REF!="単純な制約のある作業",0.2,0))))))</f>
        <v>#REF!</v>
      </c>
      <c r="M5373" s="260" t="e">
        <f t="shared" ref="M5373:M5395" si="334">IF(J5373="","",J5373*K5373*(1+IF(L5373="",0,L5373)))</f>
        <v>#REF!</v>
      </c>
    </row>
    <row r="5374" spans="2:13" s="254" customFormat="1" ht="27.75" customHeight="1" x14ac:dyDescent="0.2">
      <c r="B5374" s="536" t="s">
        <v>249</v>
      </c>
      <c r="C5374" s="537"/>
      <c r="D5374" s="265"/>
      <c r="E5374" s="224" t="s">
        <v>244</v>
      </c>
      <c r="F5374" s="258" t="e">
        <f>IF(#REF!&gt;=1,IF(#REF!&gt;=1,#REF!),IF(#REF!&gt;=0,"",))</f>
        <v>#REF!</v>
      </c>
      <c r="G5374" s="241" t="e">
        <f>保全管理データ!N9301</f>
        <v>#REF!</v>
      </c>
      <c r="H5374" s="259" t="e">
        <f>IF(#REF!="","",IF(#REF!="悪環境における作業",0.2,IF(#REF!="高所又は地下作業",0.1,IF(#REF!="錯綜場所作業",0.3,IF(#REF!="複雑な制約のある作業",0.4,IF(#REF!="単純な制約のある作業",0.2,0))))))</f>
        <v>#REF!</v>
      </c>
      <c r="I5374" s="260" t="e">
        <f t="shared" si="333"/>
        <v>#REF!</v>
      </c>
      <c r="J5374" s="258" t="e">
        <f>IF(#REF!&gt;=1,IF(#REF!&gt;=1,#REF!),IF(#REF!&gt;=0,"",))</f>
        <v>#REF!</v>
      </c>
      <c r="K5374" s="241" t="e">
        <f>保全管理データ!N9328</f>
        <v>#REF!</v>
      </c>
      <c r="L5374" s="259" t="e">
        <f>IF(#REF!="","",IF(#REF!="悪環境における作業",0.2,IF(#REF!="高所又は地下作業",0.1,IF(#REF!="錯綜場所作業",0.3,IF(#REF!="複雑な制約のある作業",0.4,IF(#REF!="単純な制約のある作業",0.2,0))))))</f>
        <v>#REF!</v>
      </c>
      <c r="M5374" s="260" t="e">
        <f t="shared" si="334"/>
        <v>#REF!</v>
      </c>
    </row>
    <row r="5375" spans="2:13" s="254" customFormat="1" ht="27.75" customHeight="1" x14ac:dyDescent="0.2">
      <c r="B5375" s="536" t="s">
        <v>250</v>
      </c>
      <c r="C5375" s="537"/>
      <c r="D5375" s="265"/>
      <c r="E5375" s="224" t="s">
        <v>244</v>
      </c>
      <c r="F5375" s="258" t="e">
        <f>IF(#REF!&gt;=1,IF(#REF!&gt;=1,#REF!),IF(#REF!&gt;=0,"",))</f>
        <v>#REF!</v>
      </c>
      <c r="G5375" s="241" t="e">
        <f>保全管理データ!N9302</f>
        <v>#REF!</v>
      </c>
      <c r="H5375" s="259" t="e">
        <f>IF(#REF!="","",IF(#REF!="悪環境における作業",0.2,IF(#REF!="高所又は地下作業",0.1,IF(#REF!="錯綜場所作業",0.3,IF(#REF!="複雑な制約のある作業",0.4,IF(#REF!="単純な制約のある作業",0.2,0))))))</f>
        <v>#REF!</v>
      </c>
      <c r="I5375" s="260" t="e">
        <f t="shared" si="333"/>
        <v>#REF!</v>
      </c>
      <c r="J5375" s="258" t="e">
        <f>IF(#REF!&gt;=1,IF(#REF!&gt;=1,#REF!),IF(#REF!&gt;=0,"",))</f>
        <v>#REF!</v>
      </c>
      <c r="K5375" s="241" t="e">
        <f>保全管理データ!N9329</f>
        <v>#REF!</v>
      </c>
      <c r="L5375" s="259" t="e">
        <f>IF(#REF!="","",IF(#REF!="悪環境における作業",0.2,IF(#REF!="高所又は地下作業",0.1,IF(#REF!="錯綜場所作業",0.3,IF(#REF!="複雑な制約のある作業",0.4,IF(#REF!="単純な制約のある作業",0.2,0))))))</f>
        <v>#REF!</v>
      </c>
      <c r="M5375" s="260" t="e">
        <f t="shared" si="334"/>
        <v>#REF!</v>
      </c>
    </row>
    <row r="5376" spans="2:13" s="254" customFormat="1" ht="27.75" customHeight="1" x14ac:dyDescent="0.2">
      <c r="B5376" s="536" t="s">
        <v>251</v>
      </c>
      <c r="C5376" s="537"/>
      <c r="D5376" s="265"/>
      <c r="E5376" s="224" t="s">
        <v>242</v>
      </c>
      <c r="F5376" s="258" t="e">
        <f>IF(#REF!&gt;=1,IF(#REF!&gt;=1,#REF!),IF(#REF!&gt;=0,"",))</f>
        <v>#REF!</v>
      </c>
      <c r="G5376" s="241" t="e">
        <f>保全管理データ!N9303</f>
        <v>#REF!</v>
      </c>
      <c r="H5376" s="259" t="e">
        <f>IF(#REF!="","",IF(#REF!="悪環境における作業",0.2,IF(#REF!="高所又は地下作業",0.1,IF(#REF!="錯綜場所作業",0.3,IF(#REF!="複雑な制約のある作業",0.4,IF(#REF!="単純な制約のある作業",0.2,0))))))</f>
        <v>#REF!</v>
      </c>
      <c r="I5376" s="260" t="e">
        <f t="shared" si="333"/>
        <v>#REF!</v>
      </c>
      <c r="J5376" s="258" t="e">
        <f>IF(#REF!&gt;=1,IF(#REF!&gt;=1,#REF!),IF(#REF!&gt;=0,"",))</f>
        <v>#REF!</v>
      </c>
      <c r="K5376" s="241" t="e">
        <f>保全管理データ!N9330</f>
        <v>#REF!</v>
      </c>
      <c r="L5376" s="259" t="e">
        <f>IF(#REF!="","",IF(#REF!="悪環境における作業",0.2,IF(#REF!="高所又は地下作業",0.1,IF(#REF!="錯綜場所作業",0.3,IF(#REF!="複雑な制約のある作業",0.4,IF(#REF!="単純な制約のある作業",0.2,0))))))</f>
        <v>#REF!</v>
      </c>
      <c r="M5376" s="260" t="e">
        <f t="shared" si="334"/>
        <v>#REF!</v>
      </c>
    </row>
    <row r="5377" spans="2:13" s="254" customFormat="1" ht="27.75" customHeight="1" x14ac:dyDescent="0.2">
      <c r="B5377" s="536" t="s">
        <v>252</v>
      </c>
      <c r="C5377" s="537"/>
      <c r="D5377" s="265"/>
      <c r="E5377" s="224" t="s">
        <v>244</v>
      </c>
      <c r="F5377" s="258" t="e">
        <f>IF(#REF!&gt;=1,IF(#REF!&gt;=1,#REF!),IF(#REF!&gt;=0,"",))</f>
        <v>#REF!</v>
      </c>
      <c r="G5377" s="241" t="e">
        <f>保全管理データ!N9304</f>
        <v>#REF!</v>
      </c>
      <c r="H5377" s="259" t="e">
        <f>IF(#REF!="","",IF(#REF!="悪環境における作業",0.2,IF(#REF!="高所又は地下作業",0.1,IF(#REF!="錯綜場所作業",0.3,IF(#REF!="複雑な制約のある作業",0.4,IF(#REF!="単純な制約のある作業",0.2,0))))))</f>
        <v>#REF!</v>
      </c>
      <c r="I5377" s="260" t="e">
        <f t="shared" si="333"/>
        <v>#REF!</v>
      </c>
      <c r="J5377" s="258" t="e">
        <f>IF(#REF!&gt;=1,IF(#REF!&gt;=1,#REF!),IF(#REF!&gt;=0,"",))</f>
        <v>#REF!</v>
      </c>
      <c r="K5377" s="241" t="e">
        <f>保全管理データ!N9331</f>
        <v>#REF!</v>
      </c>
      <c r="L5377" s="259" t="e">
        <f>IF(#REF!="","",IF(#REF!="悪環境における作業",0.2,IF(#REF!="高所又は地下作業",0.1,IF(#REF!="錯綜場所作業",0.3,IF(#REF!="複雑な制約のある作業",0.4,IF(#REF!="単純な制約のある作業",0.2,0))))))</f>
        <v>#REF!</v>
      </c>
      <c r="M5377" s="260" t="e">
        <f t="shared" si="334"/>
        <v>#REF!</v>
      </c>
    </row>
    <row r="5378" spans="2:13" s="254" customFormat="1" ht="27.75" customHeight="1" x14ac:dyDescent="0.2">
      <c r="B5378" s="536" t="s">
        <v>253</v>
      </c>
      <c r="C5378" s="537"/>
      <c r="D5378" s="265"/>
      <c r="E5378" s="224" t="s">
        <v>242</v>
      </c>
      <c r="F5378" s="258" t="e">
        <f>IF(#REF!&gt;=1,IF(#REF!&gt;=1,#REF!),IF(#REF!&gt;=0,"",))</f>
        <v>#REF!</v>
      </c>
      <c r="G5378" s="241" t="e">
        <f>保全管理データ!N9305</f>
        <v>#REF!</v>
      </c>
      <c r="H5378" s="259" t="e">
        <f>IF(#REF!="","",IF(#REF!="悪環境における作業",0.2,IF(#REF!="高所又は地下作業",0.1,IF(#REF!="錯綜場所作業",0.3,IF(#REF!="複雑な制約のある作業",0.4,IF(#REF!="単純な制約のある作業",0.2,0))))))</f>
        <v>#REF!</v>
      </c>
      <c r="I5378" s="260" t="e">
        <f t="shared" si="333"/>
        <v>#REF!</v>
      </c>
      <c r="J5378" s="258" t="e">
        <f>IF(#REF!&gt;=1,IF(#REF!&gt;=1,#REF!),IF(#REF!&gt;=0,"",))</f>
        <v>#REF!</v>
      </c>
      <c r="K5378" s="241" t="e">
        <f>保全管理データ!N9332</f>
        <v>#REF!</v>
      </c>
      <c r="L5378" s="259" t="e">
        <f>IF(#REF!="","",IF(#REF!="悪環境における作業",0.2,IF(#REF!="高所又は地下作業",0.1,IF(#REF!="錯綜場所作業",0.3,IF(#REF!="複雑な制約のある作業",0.4,IF(#REF!="単純な制約のある作業",0.2,0))))))</f>
        <v>#REF!</v>
      </c>
      <c r="M5378" s="260" t="e">
        <f t="shared" si="334"/>
        <v>#REF!</v>
      </c>
    </row>
    <row r="5379" spans="2:13" s="254" customFormat="1" ht="27.75" customHeight="1" x14ac:dyDescent="0.2">
      <c r="B5379" s="536" t="s">
        <v>254</v>
      </c>
      <c r="C5379" s="537"/>
      <c r="D5379" s="265"/>
      <c r="E5379" s="224" t="s">
        <v>242</v>
      </c>
      <c r="F5379" s="258" t="e">
        <f>IF(#REF!&gt;=1,IF(#REF!&gt;=1,#REF!),IF(#REF!&gt;=0,"",))</f>
        <v>#REF!</v>
      </c>
      <c r="G5379" s="241" t="e">
        <f>保全管理データ!N9306</f>
        <v>#REF!</v>
      </c>
      <c r="H5379" s="259" t="e">
        <f>IF(#REF!="","",IF(#REF!="悪環境における作業",0.2,IF(#REF!="高所又は地下作業",0.1,IF(#REF!="錯綜場所作業",0.3,IF(#REF!="複雑な制約のある作業",0.4,IF(#REF!="単純な制約のある作業",0.2,0))))))</f>
        <v>#REF!</v>
      </c>
      <c r="I5379" s="260" t="e">
        <f t="shared" si="333"/>
        <v>#REF!</v>
      </c>
      <c r="J5379" s="258" t="e">
        <f>IF(#REF!&gt;=1,IF(#REF!&gt;=1,#REF!),IF(#REF!&gt;=0,"",))</f>
        <v>#REF!</v>
      </c>
      <c r="K5379" s="241" t="e">
        <f>保全管理データ!N9333</f>
        <v>#REF!</v>
      </c>
      <c r="L5379" s="259" t="e">
        <f>IF(#REF!="","",IF(#REF!="悪環境における作業",0.2,IF(#REF!="高所又は地下作業",0.1,IF(#REF!="錯綜場所作業",0.3,IF(#REF!="複雑な制約のある作業",0.4,IF(#REF!="単純な制約のある作業",0.2,0))))))</f>
        <v>#REF!</v>
      </c>
      <c r="M5379" s="260" t="e">
        <f t="shared" si="334"/>
        <v>#REF!</v>
      </c>
    </row>
    <row r="5380" spans="2:13" s="254" customFormat="1" ht="27.75" customHeight="1" x14ac:dyDescent="0.2">
      <c r="B5380" s="536" t="s">
        <v>255</v>
      </c>
      <c r="C5380" s="537"/>
      <c r="D5380" s="265"/>
      <c r="E5380" s="224" t="s">
        <v>245</v>
      </c>
      <c r="F5380" s="258" t="e">
        <f>IF(#REF!&gt;=1,IF(#REF!&gt;=1,#REF!),IF(#REF!&gt;=0,"",))</f>
        <v>#REF!</v>
      </c>
      <c r="G5380" s="241" t="e">
        <f>保全管理データ!N9307</f>
        <v>#REF!</v>
      </c>
      <c r="H5380" s="259" t="e">
        <f>IF(#REF!="","",IF(#REF!="悪環境における作業",0.2,IF(#REF!="高所又は地下作業",0.1,IF(#REF!="錯綜場所作業",0.3,IF(#REF!="複雑な制約のある作業",0.4,IF(#REF!="単純な制約のある作業",0.2,0))))))</f>
        <v>#REF!</v>
      </c>
      <c r="I5380" s="260" t="e">
        <f t="shared" si="333"/>
        <v>#REF!</v>
      </c>
      <c r="J5380" s="258" t="e">
        <f>IF(#REF!&gt;=1,IF(#REF!&gt;=1,#REF!),IF(#REF!&gt;=0,"",))</f>
        <v>#REF!</v>
      </c>
      <c r="K5380" s="241" t="e">
        <f>保全管理データ!N9334</f>
        <v>#REF!</v>
      </c>
      <c r="L5380" s="259" t="e">
        <f>IF(#REF!="","",IF(#REF!="悪環境における作業",0.2,IF(#REF!="高所又は地下作業",0.1,IF(#REF!="錯綜場所作業",0.3,IF(#REF!="複雑な制約のある作業",0.4,IF(#REF!="単純な制約のある作業",0.2,0))))))</f>
        <v>#REF!</v>
      </c>
      <c r="M5380" s="260" t="e">
        <f t="shared" si="334"/>
        <v>#REF!</v>
      </c>
    </row>
    <row r="5381" spans="2:13" s="254" customFormat="1" ht="27.75" customHeight="1" x14ac:dyDescent="0.2">
      <c r="B5381" s="536" t="s">
        <v>256</v>
      </c>
      <c r="C5381" s="537"/>
      <c r="D5381" s="265"/>
      <c r="E5381" s="224" t="s">
        <v>242</v>
      </c>
      <c r="F5381" s="258" t="e">
        <f>IF(#REF!&gt;=1,IF(#REF!&gt;=1,#REF!),IF(#REF!&gt;=0,"",))</f>
        <v>#REF!</v>
      </c>
      <c r="G5381" s="241" t="e">
        <f>保全管理データ!N9308</f>
        <v>#REF!</v>
      </c>
      <c r="H5381" s="259" t="e">
        <f>IF(#REF!="","",IF(#REF!="悪環境における作業",0.2,IF(#REF!="高所又は地下作業",0.1,IF(#REF!="錯綜場所作業",0.3,IF(#REF!="複雑な制約のある作業",0.4,IF(#REF!="単純な制約のある作業",0.2,0))))))</f>
        <v>#REF!</v>
      </c>
      <c r="I5381" s="260" t="e">
        <f t="shared" si="333"/>
        <v>#REF!</v>
      </c>
      <c r="J5381" s="258" t="e">
        <f>IF(#REF!&gt;=1,IF(#REF!&gt;=1,#REF!),IF(#REF!&gt;=0,"",))</f>
        <v>#REF!</v>
      </c>
      <c r="K5381" s="241" t="e">
        <f>保全管理データ!N9335</f>
        <v>#REF!</v>
      </c>
      <c r="L5381" s="259" t="e">
        <f>IF(#REF!="","",IF(#REF!="悪環境における作業",0.2,IF(#REF!="高所又は地下作業",0.1,IF(#REF!="錯綜場所作業",0.3,IF(#REF!="複雑な制約のある作業",0.4,IF(#REF!="単純な制約のある作業",0.2,0))))))</f>
        <v>#REF!</v>
      </c>
      <c r="M5381" s="260" t="e">
        <f t="shared" si="334"/>
        <v>#REF!</v>
      </c>
    </row>
    <row r="5382" spans="2:13" s="254" customFormat="1" ht="27.75" customHeight="1" x14ac:dyDescent="0.2">
      <c r="B5382" s="536" t="s">
        <v>257</v>
      </c>
      <c r="C5382" s="537"/>
      <c r="D5382" s="265"/>
      <c r="E5382" s="224" t="s">
        <v>245</v>
      </c>
      <c r="F5382" s="258" t="e">
        <f>IF(#REF!&gt;=1,IF(#REF!&gt;=1,#REF!),IF(#REF!&gt;=0,"",))</f>
        <v>#REF!</v>
      </c>
      <c r="G5382" s="241" t="e">
        <f>保全管理データ!N9309</f>
        <v>#REF!</v>
      </c>
      <c r="H5382" s="259" t="e">
        <f>IF(#REF!="","",IF(#REF!="悪環境における作業",0.2,IF(#REF!="高所又は地下作業",0.1,IF(#REF!="錯綜場所作業",0.3,IF(#REF!="複雑な制約のある作業",0.4,IF(#REF!="単純な制約のある作業",0.2,0))))))</f>
        <v>#REF!</v>
      </c>
      <c r="I5382" s="260" t="e">
        <f t="shared" si="333"/>
        <v>#REF!</v>
      </c>
      <c r="J5382" s="258" t="e">
        <f>IF(#REF!&gt;=1,IF(#REF!&gt;=1,#REF!),IF(#REF!&gt;=0,"",))</f>
        <v>#REF!</v>
      </c>
      <c r="K5382" s="241" t="e">
        <f>保全管理データ!N9336</f>
        <v>#REF!</v>
      </c>
      <c r="L5382" s="259" t="e">
        <f>IF(#REF!="","",IF(#REF!="悪環境における作業",0.2,IF(#REF!="高所又は地下作業",0.1,IF(#REF!="錯綜場所作業",0.3,IF(#REF!="複雑な制約のある作業",0.4,IF(#REF!="単純な制約のある作業",0.2,0))))))</f>
        <v>#REF!</v>
      </c>
      <c r="M5382" s="260" t="e">
        <f t="shared" si="334"/>
        <v>#REF!</v>
      </c>
    </row>
    <row r="5383" spans="2:13" s="254" customFormat="1" ht="27.75" customHeight="1" x14ac:dyDescent="0.2">
      <c r="B5383" s="536" t="s">
        <v>258</v>
      </c>
      <c r="C5383" s="537"/>
      <c r="D5383" s="265"/>
      <c r="E5383" s="224" t="s">
        <v>245</v>
      </c>
      <c r="F5383" s="258" t="e">
        <f>IF(#REF!&gt;=1,IF(#REF!&gt;=1,#REF!),IF(#REF!&gt;=0,"",))</f>
        <v>#REF!</v>
      </c>
      <c r="G5383" s="241" t="e">
        <f>保全管理データ!N9310</f>
        <v>#REF!</v>
      </c>
      <c r="H5383" s="259" t="e">
        <f>IF(#REF!="","",IF(#REF!="悪環境における作業",0.2,IF(#REF!="高所又は地下作業",0.1,IF(#REF!="錯綜場所作業",0.3,IF(#REF!="複雑な制約のある作業",0.4,IF(#REF!="単純な制約のある作業",0.2,0))))))</f>
        <v>#REF!</v>
      </c>
      <c r="I5383" s="260" t="e">
        <f t="shared" si="333"/>
        <v>#REF!</v>
      </c>
      <c r="J5383" s="258" t="e">
        <f>IF(#REF!&gt;=1,IF(#REF!&gt;=1,#REF!),IF(#REF!&gt;=0,"",))</f>
        <v>#REF!</v>
      </c>
      <c r="K5383" s="241" t="e">
        <f>保全管理データ!N9337</f>
        <v>#REF!</v>
      </c>
      <c r="L5383" s="259" t="e">
        <f>IF(#REF!="","",IF(#REF!="悪環境における作業",0.2,IF(#REF!="高所又は地下作業",0.1,IF(#REF!="錯綜場所作業",0.3,IF(#REF!="複雑な制約のある作業",0.4,IF(#REF!="単純な制約のある作業",0.2,0))))))</f>
        <v>#REF!</v>
      </c>
      <c r="M5383" s="260" t="e">
        <f t="shared" si="334"/>
        <v>#REF!</v>
      </c>
    </row>
    <row r="5384" spans="2:13" s="254" customFormat="1" ht="27.75" customHeight="1" x14ac:dyDescent="0.2">
      <c r="B5384" s="536" t="s">
        <v>259</v>
      </c>
      <c r="C5384" s="537"/>
      <c r="D5384" s="265"/>
      <c r="E5384" s="224" t="s">
        <v>245</v>
      </c>
      <c r="F5384" s="258" t="e">
        <f>IF(#REF!&gt;=1,IF(#REF!&gt;=1,#REF!),IF(#REF!&gt;=0,"",))</f>
        <v>#REF!</v>
      </c>
      <c r="G5384" s="241" t="e">
        <f>保全管理データ!N9311</f>
        <v>#REF!</v>
      </c>
      <c r="H5384" s="259" t="e">
        <f>IF(#REF!="","",IF(#REF!="悪環境における作業",0.2,IF(#REF!="高所又は地下作業",0.1,IF(#REF!="錯綜場所作業",0.3,IF(#REF!="複雑な制約のある作業",0.4,IF(#REF!="単純な制約のある作業",0.2,0))))))</f>
        <v>#REF!</v>
      </c>
      <c r="I5384" s="260" t="e">
        <f t="shared" si="333"/>
        <v>#REF!</v>
      </c>
      <c r="J5384" s="258" t="e">
        <f>IF(#REF!&gt;=1,IF(#REF!&gt;=1,#REF!),IF(#REF!&gt;=0,"",))</f>
        <v>#REF!</v>
      </c>
      <c r="K5384" s="241" t="e">
        <f>保全管理データ!N9338</f>
        <v>#REF!</v>
      </c>
      <c r="L5384" s="259" t="e">
        <f>IF(#REF!="","",IF(#REF!="悪環境における作業",0.2,IF(#REF!="高所又は地下作業",0.1,IF(#REF!="錯綜場所作業",0.3,IF(#REF!="複雑な制約のある作業",0.4,IF(#REF!="単純な制約のある作業",0.2,0))))))</f>
        <v>#REF!</v>
      </c>
      <c r="M5384" s="260" t="e">
        <f t="shared" si="334"/>
        <v>#REF!</v>
      </c>
    </row>
    <row r="5385" spans="2:13" s="254" customFormat="1" ht="27.75" customHeight="1" x14ac:dyDescent="0.2">
      <c r="B5385" s="536" t="s">
        <v>260</v>
      </c>
      <c r="C5385" s="537"/>
      <c r="D5385" s="265"/>
      <c r="E5385" s="224" t="s">
        <v>248</v>
      </c>
      <c r="F5385" s="258" t="e">
        <f>IF(#REF!&gt;=1,IF(#REF!&gt;=1,#REF!),IF(#REF!&gt;=0,"",))</f>
        <v>#REF!</v>
      </c>
      <c r="G5385" s="241" t="e">
        <f>保全管理データ!N9312</f>
        <v>#REF!</v>
      </c>
      <c r="H5385" s="259" t="e">
        <f>IF(#REF!="","",IF(#REF!="悪環境における作業",0.2,IF(#REF!="高所又は地下作業",0.1,IF(#REF!="錯綜場所作業",0.3,IF(#REF!="複雑な制約のある作業",0.4,IF(#REF!="単純な制約のある作業",0.2,0))))))</f>
        <v>#REF!</v>
      </c>
      <c r="I5385" s="260" t="e">
        <f t="shared" si="333"/>
        <v>#REF!</v>
      </c>
      <c r="J5385" s="258" t="e">
        <f>IF(#REF!&gt;=1,IF(#REF!&gt;=1,#REF!),IF(#REF!&gt;=0,"",))</f>
        <v>#REF!</v>
      </c>
      <c r="K5385" s="241" t="e">
        <f>保全管理データ!N9339</f>
        <v>#REF!</v>
      </c>
      <c r="L5385" s="259" t="e">
        <f>IF(#REF!="","",IF(#REF!="悪環境における作業",0.2,IF(#REF!="高所又は地下作業",0.1,IF(#REF!="錯綜場所作業",0.3,IF(#REF!="複雑な制約のある作業",0.4,IF(#REF!="単純な制約のある作業",0.2,0))))))</f>
        <v>#REF!</v>
      </c>
      <c r="M5385" s="260" t="e">
        <f t="shared" si="334"/>
        <v>#REF!</v>
      </c>
    </row>
    <row r="5386" spans="2:13" s="254" customFormat="1" ht="27.75" customHeight="1" x14ac:dyDescent="0.2">
      <c r="B5386" s="536" t="s">
        <v>261</v>
      </c>
      <c r="C5386" s="537"/>
      <c r="D5386" s="265"/>
      <c r="E5386" s="224" t="s">
        <v>247</v>
      </c>
      <c r="F5386" s="258" t="e">
        <f>IF(#REF!&gt;=1,IF(#REF!&gt;=1,#REF!),IF(#REF!&gt;=0,"",))</f>
        <v>#REF!</v>
      </c>
      <c r="G5386" s="241" t="e">
        <f>保全管理データ!N9313</f>
        <v>#REF!</v>
      </c>
      <c r="H5386" s="259" t="e">
        <f>IF(#REF!="","",IF(#REF!="悪環境における作業",0.2,IF(#REF!="高所又は地下作業",0.1,IF(#REF!="錯綜場所作業",0.3,IF(#REF!="複雑な制約のある作業",0.4,IF(#REF!="単純な制約のある作業",0.2,0))))))</f>
        <v>#REF!</v>
      </c>
      <c r="I5386" s="260" t="e">
        <f t="shared" si="333"/>
        <v>#REF!</v>
      </c>
      <c r="J5386" s="258" t="e">
        <f>IF(#REF!&gt;=1,IF(#REF!&gt;=1,#REF!),IF(#REF!&gt;=0,"",))</f>
        <v>#REF!</v>
      </c>
      <c r="K5386" s="241" t="e">
        <f>保全管理データ!N9340</f>
        <v>#REF!</v>
      </c>
      <c r="L5386" s="259" t="e">
        <f>IF(#REF!="","",IF(#REF!="悪環境における作業",0.2,IF(#REF!="高所又は地下作業",0.1,IF(#REF!="錯綜場所作業",0.3,IF(#REF!="複雑な制約のある作業",0.4,IF(#REF!="単純な制約のある作業",0.2,0))))))</f>
        <v>#REF!</v>
      </c>
      <c r="M5386" s="260" t="e">
        <f t="shared" si="334"/>
        <v>#REF!</v>
      </c>
    </row>
    <row r="5387" spans="2:13" s="254" customFormat="1" ht="27.75" customHeight="1" x14ac:dyDescent="0.2">
      <c r="B5387" s="536" t="s">
        <v>262</v>
      </c>
      <c r="C5387" s="537"/>
      <c r="D5387" s="265"/>
      <c r="E5387" s="224" t="s">
        <v>245</v>
      </c>
      <c r="F5387" s="258" t="e">
        <f>IF(#REF!&gt;=1,IF(#REF!&gt;=1,#REF!),IF(#REF!&gt;=0,"",))</f>
        <v>#REF!</v>
      </c>
      <c r="G5387" s="241" t="e">
        <f>保全管理データ!N9314</f>
        <v>#REF!</v>
      </c>
      <c r="H5387" s="259" t="e">
        <f>IF(#REF!="","",IF(#REF!="悪環境における作業",0.2,IF(#REF!="高所又は地下作業",0.1,IF(#REF!="錯綜場所作業",0.3,IF(#REF!="複雑な制約のある作業",0.4,IF(#REF!="単純な制約のある作業",0.2,0))))))</f>
        <v>#REF!</v>
      </c>
      <c r="I5387" s="260" t="e">
        <f t="shared" si="333"/>
        <v>#REF!</v>
      </c>
      <c r="J5387" s="258" t="e">
        <f>IF(#REF!&gt;=1,IF(#REF!&gt;=1,#REF!),IF(#REF!&gt;=0,"",))</f>
        <v>#REF!</v>
      </c>
      <c r="K5387" s="241" t="e">
        <f>保全管理データ!N9341</f>
        <v>#REF!</v>
      </c>
      <c r="L5387" s="259" t="e">
        <f>IF(#REF!="","",IF(#REF!="悪環境における作業",0.2,IF(#REF!="高所又は地下作業",0.1,IF(#REF!="錯綜場所作業",0.3,IF(#REF!="複雑な制約のある作業",0.4,IF(#REF!="単純な制約のある作業",0.2,0))))))</f>
        <v>#REF!</v>
      </c>
      <c r="M5387" s="260" t="e">
        <f t="shared" si="334"/>
        <v>#REF!</v>
      </c>
    </row>
    <row r="5388" spans="2:13" s="254" customFormat="1" ht="27.75" customHeight="1" x14ac:dyDescent="0.2">
      <c r="B5388" s="536" t="s">
        <v>263</v>
      </c>
      <c r="C5388" s="537"/>
      <c r="D5388" s="265"/>
      <c r="E5388" s="224" t="s">
        <v>245</v>
      </c>
      <c r="F5388" s="258" t="e">
        <f>IF(#REF!&gt;=1,IF(#REF!&gt;=1,#REF!),IF(#REF!&gt;=0,"",))</f>
        <v>#REF!</v>
      </c>
      <c r="G5388" s="241" t="e">
        <f>保全管理データ!N9315</f>
        <v>#REF!</v>
      </c>
      <c r="H5388" s="259" t="e">
        <f>IF(#REF!="","",IF(#REF!="悪環境における作業",0.2,IF(#REF!="高所又は地下作業",0.1,IF(#REF!="錯綜場所作業",0.3,IF(#REF!="複雑な制約のある作業",0.4,IF(#REF!="単純な制約のある作業",0.2,0))))))</f>
        <v>#REF!</v>
      </c>
      <c r="I5388" s="260" t="e">
        <f t="shared" si="333"/>
        <v>#REF!</v>
      </c>
      <c r="J5388" s="258" t="e">
        <f>IF(#REF!&gt;=1,IF(#REF!&gt;=1,#REF!),IF(#REF!&gt;=0,"",))</f>
        <v>#REF!</v>
      </c>
      <c r="K5388" s="241" t="e">
        <f>保全管理データ!N9342</f>
        <v>#REF!</v>
      </c>
      <c r="L5388" s="259" t="e">
        <f>IF(#REF!="","",IF(#REF!="悪環境における作業",0.2,IF(#REF!="高所又は地下作業",0.1,IF(#REF!="錯綜場所作業",0.3,IF(#REF!="複雑な制約のある作業",0.4,IF(#REF!="単純な制約のある作業",0.2,0))))))</f>
        <v>#REF!</v>
      </c>
      <c r="M5388" s="260" t="e">
        <f t="shared" si="334"/>
        <v>#REF!</v>
      </c>
    </row>
    <row r="5389" spans="2:13" s="254" customFormat="1" ht="27.75" customHeight="1" x14ac:dyDescent="0.2">
      <c r="B5389" s="536" t="s">
        <v>264</v>
      </c>
      <c r="C5389" s="537"/>
      <c r="D5389" s="265"/>
      <c r="E5389" s="224" t="s">
        <v>245</v>
      </c>
      <c r="F5389" s="258" t="e">
        <f>IF(#REF!&gt;=1,IF(#REF!&gt;=1,#REF!),IF(#REF!&gt;=0,"",))</f>
        <v>#REF!</v>
      </c>
      <c r="G5389" s="241" t="e">
        <f>保全管理データ!N9316</f>
        <v>#REF!</v>
      </c>
      <c r="H5389" s="259" t="e">
        <f>IF(#REF!="","",IF(#REF!="悪環境における作業",0.2,IF(#REF!="高所又は地下作業",0.1,IF(#REF!="錯綜場所作業",0.3,IF(#REF!="複雑な制約のある作業",0.4,IF(#REF!="単純な制約のある作業",0.2,0))))))</f>
        <v>#REF!</v>
      </c>
      <c r="I5389" s="260" t="e">
        <f t="shared" si="333"/>
        <v>#REF!</v>
      </c>
      <c r="J5389" s="258" t="e">
        <f>IF(#REF!&gt;=1,IF(#REF!&gt;=1,#REF!),IF(#REF!&gt;=0,"",))</f>
        <v>#REF!</v>
      </c>
      <c r="K5389" s="241" t="e">
        <f>保全管理データ!N9343</f>
        <v>#REF!</v>
      </c>
      <c r="L5389" s="259" t="e">
        <f>IF(#REF!="","",IF(#REF!="悪環境における作業",0.2,IF(#REF!="高所又は地下作業",0.1,IF(#REF!="錯綜場所作業",0.3,IF(#REF!="複雑な制約のある作業",0.4,IF(#REF!="単純な制約のある作業",0.2,0))))))</f>
        <v>#REF!</v>
      </c>
      <c r="M5389" s="260" t="e">
        <f t="shared" si="334"/>
        <v>#REF!</v>
      </c>
    </row>
    <row r="5390" spans="2:13" s="254" customFormat="1" ht="27.75" customHeight="1" x14ac:dyDescent="0.2">
      <c r="B5390" s="536" t="s">
        <v>265</v>
      </c>
      <c r="C5390" s="537"/>
      <c r="D5390" s="265"/>
      <c r="E5390" s="224" t="s">
        <v>245</v>
      </c>
      <c r="F5390" s="258" t="e">
        <f>IF(#REF!&gt;=1,IF(#REF!&gt;=1,#REF!),IF(#REF!&gt;=0,"",))</f>
        <v>#REF!</v>
      </c>
      <c r="G5390" s="241" t="e">
        <f>保全管理データ!N9317</f>
        <v>#REF!</v>
      </c>
      <c r="H5390" s="259" t="e">
        <f>IF(#REF!="","",IF(#REF!="悪環境における作業",0.2,IF(#REF!="高所又は地下作業",0.1,IF(#REF!="錯綜場所作業",0.3,IF(#REF!="複雑な制約のある作業",0.4,IF(#REF!="単純な制約のある作業",0.2,0))))))</f>
        <v>#REF!</v>
      </c>
      <c r="I5390" s="260" t="e">
        <f t="shared" si="333"/>
        <v>#REF!</v>
      </c>
      <c r="J5390" s="258" t="e">
        <f>IF(#REF!&gt;=1,IF(#REF!&gt;=1,#REF!),IF(#REF!&gt;=0,"",))</f>
        <v>#REF!</v>
      </c>
      <c r="K5390" s="241" t="e">
        <f>保全管理データ!N9344</f>
        <v>#REF!</v>
      </c>
      <c r="L5390" s="259" t="e">
        <f>IF(#REF!="","",IF(#REF!="悪環境における作業",0.2,IF(#REF!="高所又は地下作業",0.1,IF(#REF!="錯綜場所作業",0.3,IF(#REF!="複雑な制約のある作業",0.4,IF(#REF!="単純な制約のある作業",0.2,0))))))</f>
        <v>#REF!</v>
      </c>
      <c r="M5390" s="260" t="e">
        <f t="shared" si="334"/>
        <v>#REF!</v>
      </c>
    </row>
    <row r="5391" spans="2:13" s="254" customFormat="1" ht="27.75" customHeight="1" x14ac:dyDescent="0.2">
      <c r="B5391" s="536" t="s">
        <v>266</v>
      </c>
      <c r="C5391" s="537"/>
      <c r="D5391" s="265"/>
      <c r="E5391" s="224" t="s">
        <v>245</v>
      </c>
      <c r="F5391" s="258" t="e">
        <f>IF(#REF!&gt;=1,IF(#REF!&gt;=1,#REF!),IF(#REF!&gt;=0,"",))</f>
        <v>#REF!</v>
      </c>
      <c r="G5391" s="241" t="e">
        <f>保全管理データ!N9318</f>
        <v>#REF!</v>
      </c>
      <c r="H5391" s="259" t="e">
        <f>IF(#REF!="","",IF(#REF!="悪環境における作業",0.2,IF(#REF!="高所又は地下作業",0.1,IF(#REF!="錯綜場所作業",0.3,IF(#REF!="複雑な制約のある作業",0.4,IF(#REF!="単純な制約のある作業",0.2,0))))))</f>
        <v>#REF!</v>
      </c>
      <c r="I5391" s="260" t="e">
        <f t="shared" si="333"/>
        <v>#REF!</v>
      </c>
      <c r="J5391" s="258" t="e">
        <f>IF(#REF!&gt;=1,IF(#REF!&gt;=1,#REF!),IF(#REF!&gt;=0,"",))</f>
        <v>#REF!</v>
      </c>
      <c r="K5391" s="241" t="e">
        <f>保全管理データ!N9345</f>
        <v>#REF!</v>
      </c>
      <c r="L5391" s="259" t="e">
        <f>IF(#REF!="","",IF(#REF!="悪環境における作業",0.2,IF(#REF!="高所又は地下作業",0.1,IF(#REF!="錯綜場所作業",0.3,IF(#REF!="複雑な制約のある作業",0.4,IF(#REF!="単純な制約のある作業",0.2,0))))))</f>
        <v>#REF!</v>
      </c>
      <c r="M5391" s="260" t="e">
        <f t="shared" si="334"/>
        <v>#REF!</v>
      </c>
    </row>
    <row r="5392" spans="2:13" s="254" customFormat="1" ht="27.75" customHeight="1" x14ac:dyDescent="0.2">
      <c r="B5392" s="536" t="s">
        <v>81</v>
      </c>
      <c r="C5392" s="537"/>
      <c r="D5392" s="265"/>
      <c r="E5392" s="224" t="s">
        <v>245</v>
      </c>
      <c r="F5392" s="258" t="e">
        <f>IF(#REF!&gt;=1,IF(#REF!&gt;=1,#REF!),IF(#REF!&gt;=0,"",))</f>
        <v>#REF!</v>
      </c>
      <c r="G5392" s="241" t="e">
        <f>保全管理データ!N9319</f>
        <v>#REF!</v>
      </c>
      <c r="H5392" s="259" t="e">
        <f>IF(#REF!="","",IF(#REF!="悪環境における作業",0.2,IF(#REF!="高所又は地下作業",0.1,IF(#REF!="錯綜場所作業",0.3,IF(#REF!="複雑な制約のある作業",0.4,IF(#REF!="単純な制約のある作業",0.2,0))))))</f>
        <v>#REF!</v>
      </c>
      <c r="I5392" s="260" t="e">
        <f t="shared" si="333"/>
        <v>#REF!</v>
      </c>
      <c r="J5392" s="258" t="e">
        <f>IF(#REF!&gt;=1,IF(#REF!&gt;=1,#REF!),IF(#REF!&gt;=0,"",))</f>
        <v>#REF!</v>
      </c>
      <c r="K5392" s="241" t="e">
        <f>保全管理データ!N9346</f>
        <v>#REF!</v>
      </c>
      <c r="L5392" s="259" t="e">
        <f>IF(#REF!="","",IF(#REF!="悪環境における作業",0.2,IF(#REF!="高所又は地下作業",0.1,IF(#REF!="錯綜場所作業",0.3,IF(#REF!="複雑な制約のある作業",0.4,IF(#REF!="単純な制約のある作業",0.2,0))))))</f>
        <v>#REF!</v>
      </c>
      <c r="M5392" s="260" t="e">
        <f t="shared" si="334"/>
        <v>#REF!</v>
      </c>
    </row>
    <row r="5393" spans="2:13" s="254" customFormat="1" ht="27.75" customHeight="1" x14ac:dyDescent="0.2">
      <c r="B5393" s="536" t="s">
        <v>267</v>
      </c>
      <c r="C5393" s="537"/>
      <c r="D5393" s="265"/>
      <c r="E5393" s="224" t="s">
        <v>247</v>
      </c>
      <c r="F5393" s="258" t="e">
        <f>IF(#REF!&gt;=1,IF(#REF!&gt;=1,#REF!),IF(#REF!&gt;=0,"",))</f>
        <v>#REF!</v>
      </c>
      <c r="G5393" s="241" t="e">
        <f>保全管理データ!N9320</f>
        <v>#REF!</v>
      </c>
      <c r="H5393" s="259" t="e">
        <f>IF(#REF!="","",IF(#REF!="悪環境における作業",0.2,IF(#REF!="高所又は地下作業",0.1,IF(#REF!="錯綜場所作業",0.3,IF(#REF!="複雑な制約のある作業",0.4,IF(#REF!="単純な制約のある作業",0.2,0))))))</f>
        <v>#REF!</v>
      </c>
      <c r="I5393" s="260" t="e">
        <f t="shared" si="333"/>
        <v>#REF!</v>
      </c>
      <c r="J5393" s="258" t="e">
        <f>IF(#REF!&gt;=1,IF(#REF!&gt;=1,#REF!),IF(#REF!&gt;=0,"",))</f>
        <v>#REF!</v>
      </c>
      <c r="K5393" s="241" t="e">
        <f>保全管理データ!N9347</f>
        <v>#REF!</v>
      </c>
      <c r="L5393" s="259" t="e">
        <f>IF(#REF!="","",IF(#REF!="悪環境における作業",0.2,IF(#REF!="高所又は地下作業",0.1,IF(#REF!="錯綜場所作業",0.3,IF(#REF!="複雑な制約のある作業",0.4,IF(#REF!="単純な制約のある作業",0.2,0))))))</f>
        <v>#REF!</v>
      </c>
      <c r="M5393" s="260" t="e">
        <f t="shared" si="334"/>
        <v>#REF!</v>
      </c>
    </row>
    <row r="5394" spans="2:13" s="254" customFormat="1" ht="27.75" customHeight="1" x14ac:dyDescent="0.2">
      <c r="B5394" s="536" t="s">
        <v>268</v>
      </c>
      <c r="C5394" s="537"/>
      <c r="D5394" s="265"/>
      <c r="E5394" s="224" t="s">
        <v>246</v>
      </c>
      <c r="F5394" s="258" t="e">
        <f>IF(#REF!&gt;=1,IF(#REF!&gt;=1,#REF!),IF(#REF!&gt;=0,"",))</f>
        <v>#REF!</v>
      </c>
      <c r="G5394" s="241" t="e">
        <f>保全管理データ!N9321</f>
        <v>#REF!</v>
      </c>
      <c r="H5394" s="259" t="e">
        <f>IF(#REF!="","",IF(#REF!="悪環境における作業",0.2,IF(#REF!="高所又は地下作業",0.1,IF(#REF!="錯綜場所作業",0.3,IF(#REF!="複雑な制約のある作業",0.4,IF(#REF!="単純な制約のある作業",0.2,0))))))</f>
        <v>#REF!</v>
      </c>
      <c r="I5394" s="260" t="e">
        <f t="shared" si="333"/>
        <v>#REF!</v>
      </c>
      <c r="J5394" s="258" t="e">
        <f>IF(#REF!&gt;=1,IF(#REF!&gt;=1,#REF!),IF(#REF!&gt;=0,"",))</f>
        <v>#REF!</v>
      </c>
      <c r="K5394" s="241" t="e">
        <f>保全管理データ!N9348</f>
        <v>#REF!</v>
      </c>
      <c r="L5394" s="259" t="e">
        <f>IF(#REF!="","",IF(#REF!="悪環境における作業",0.2,IF(#REF!="高所又は地下作業",0.1,IF(#REF!="錯綜場所作業",0.3,IF(#REF!="複雑な制約のある作業",0.4,IF(#REF!="単純な制約のある作業",0.2,0))))))</f>
        <v>#REF!</v>
      </c>
      <c r="M5394" s="260" t="e">
        <f t="shared" si="334"/>
        <v>#REF!</v>
      </c>
    </row>
    <row r="5395" spans="2:13" s="254" customFormat="1" ht="27.75" customHeight="1" thickBot="1" x14ac:dyDescent="0.25">
      <c r="B5395" s="538" t="s">
        <v>269</v>
      </c>
      <c r="C5395" s="539"/>
      <c r="D5395" s="266"/>
      <c r="E5395" s="252" t="s">
        <v>245</v>
      </c>
      <c r="F5395" s="261" t="e">
        <f>IF(#REF!&gt;=1,IF(#REF!&gt;=1,#REF!),IF(#REF!&gt;=0,"",))</f>
        <v>#REF!</v>
      </c>
      <c r="G5395" s="245" t="e">
        <f>保全管理データ!N9322</f>
        <v>#REF!</v>
      </c>
      <c r="H5395" s="259" t="e">
        <f>IF(#REF!="","",IF(#REF!="悪環境における作業",0.2,IF(#REF!="高所又は地下作業",0.1,IF(#REF!="錯綜場所作業",0.3,IF(#REF!="複雑な制約のある作業",0.4,IF(#REF!="単純な制約のある作業",0.2,0))))))</f>
        <v>#REF!</v>
      </c>
      <c r="I5395" s="260" t="e">
        <f t="shared" si="333"/>
        <v>#REF!</v>
      </c>
      <c r="J5395" s="261" t="e">
        <f>IF(#REF!&gt;=1,IF(#REF!&gt;=1,#REF!),IF(#REF!&gt;=0,"",))</f>
        <v>#REF!</v>
      </c>
      <c r="K5395" s="245" t="e">
        <f>保全管理データ!N9349</f>
        <v>#REF!</v>
      </c>
      <c r="L5395" s="262" t="e">
        <f>IF(#REF!="","",IF(#REF!="悪環境における作業",0.2,IF(#REF!="高所又は地下作業",0.1,IF(#REF!="錯綜場所作業",0.3,IF(#REF!="複雑な制約のある作業",0.4,IF(#REF!="単純な制約のある作業",0.2,0))))))</f>
        <v>#REF!</v>
      </c>
      <c r="M5395" s="260" t="e">
        <f t="shared" si="334"/>
        <v>#REF!</v>
      </c>
    </row>
    <row r="5396" spans="2:13" s="254" customFormat="1" ht="27.75" customHeight="1" thickBot="1" x14ac:dyDescent="0.25">
      <c r="B5396" s="532" t="s">
        <v>190</v>
      </c>
      <c r="C5396" s="532"/>
      <c r="D5396" s="532"/>
      <c r="E5396" s="532"/>
      <c r="F5396" s="533" t="e">
        <f>SUM(I5372:I5395)</f>
        <v>#REF!</v>
      </c>
      <c r="G5396" s="534"/>
      <c r="H5396" s="534"/>
      <c r="I5396" s="535"/>
      <c r="J5396" s="533" t="e">
        <f>IF(SUM(J5372:J5395)=0,"0.00",SUM(M5372:M5395))</f>
        <v>#REF!</v>
      </c>
      <c r="K5396" s="534"/>
      <c r="L5396" s="534"/>
      <c r="M5396" s="535"/>
    </row>
    <row r="5397" spans="2:13" s="254" customFormat="1" ht="27.75" customHeight="1" thickBot="1" x14ac:dyDescent="0.25">
      <c r="B5397" s="532" t="s">
        <v>97</v>
      </c>
      <c r="C5397" s="532"/>
      <c r="D5397" s="532"/>
      <c r="E5397" s="532"/>
      <c r="F5397" s="533" t="e">
        <f>IF(#REF!="５年以下","0",IF(#REF!="５年～１０年",0.1,IF(#REF!="１０年以上",0.15)))</f>
        <v>#REF!</v>
      </c>
      <c r="G5397" s="534"/>
      <c r="H5397" s="534"/>
      <c r="I5397" s="534"/>
      <c r="J5397" s="534"/>
      <c r="K5397" s="534"/>
      <c r="L5397" s="534"/>
      <c r="M5397" s="535"/>
    </row>
    <row r="5398" spans="2:13" s="254" customFormat="1" ht="27.75" customHeight="1" thickBot="1" x14ac:dyDescent="0.25">
      <c r="B5398" s="533" t="s">
        <v>273</v>
      </c>
      <c r="C5398" s="534"/>
      <c r="D5398" s="534"/>
      <c r="E5398" s="535"/>
      <c r="F5398" s="533" t="e">
        <f>F5396*(1+F5397)</f>
        <v>#REF!</v>
      </c>
      <c r="G5398" s="534"/>
      <c r="H5398" s="534"/>
      <c r="I5398" s="534"/>
      <c r="J5398" s="533" t="e">
        <f>J5396*(1+F5397)</f>
        <v>#REF!</v>
      </c>
      <c r="K5398" s="534"/>
      <c r="L5398" s="534"/>
      <c r="M5398" s="535"/>
    </row>
    <row r="5399" spans="2:13" s="254" customFormat="1" ht="27.75" customHeight="1" thickBot="1" x14ac:dyDescent="0.25">
      <c r="B5399" s="532" t="s">
        <v>191</v>
      </c>
      <c r="C5399" s="532"/>
      <c r="D5399" s="532"/>
      <c r="E5399" s="532"/>
      <c r="F5399" s="533" t="e">
        <f>#REF!*(#REF!*#REF!+#REF!*#REF!)</f>
        <v>#REF!</v>
      </c>
      <c r="G5399" s="534"/>
      <c r="H5399" s="535"/>
      <c r="I5399" s="532" t="e">
        <f>#REF!</f>
        <v>#REF!</v>
      </c>
      <c r="J5399" s="533"/>
      <c r="K5399" s="263" t="s">
        <v>230</v>
      </c>
      <c r="L5399" s="535" t="e">
        <f>B5370</f>
        <v>#REF!</v>
      </c>
      <c r="M5399" s="532"/>
    </row>
    <row r="5400" spans="2:13" s="254" customFormat="1" ht="45" customHeight="1" thickBot="1" x14ac:dyDescent="0.25">
      <c r="B5400" s="253"/>
      <c r="C5400" s="253"/>
      <c r="D5400" s="253"/>
      <c r="E5400" s="253"/>
      <c r="F5400" s="253"/>
      <c r="G5400" s="253"/>
      <c r="H5400" s="253"/>
      <c r="I5400" s="253"/>
      <c r="J5400" s="253"/>
      <c r="K5400" s="253"/>
      <c r="L5400" s="253"/>
      <c r="M5400" s="253"/>
    </row>
    <row r="5401" spans="2:13" s="254" customFormat="1" ht="27.75" customHeight="1" thickBot="1" x14ac:dyDescent="0.25">
      <c r="B5401" s="542" t="s">
        <v>128</v>
      </c>
      <c r="C5401" s="543"/>
      <c r="D5401" s="543"/>
      <c r="E5401" s="544"/>
      <c r="F5401" s="253"/>
      <c r="G5401" s="253"/>
      <c r="H5401" s="253"/>
      <c r="I5401" s="253"/>
      <c r="J5401" s="253"/>
      <c r="K5401" s="253"/>
      <c r="L5401" s="253"/>
      <c r="M5401" s="253"/>
    </row>
    <row r="5402" spans="2:13" s="254" customFormat="1" ht="27.75" customHeight="1" x14ac:dyDescent="0.2">
      <c r="B5402" s="545" t="e">
        <f>#REF!</f>
        <v>#REF!</v>
      </c>
      <c r="C5402" s="546"/>
      <c r="D5402" s="547"/>
      <c r="E5402" s="548"/>
      <c r="F5402" s="552" t="s">
        <v>240</v>
      </c>
      <c r="G5402" s="553"/>
      <c r="H5402" s="553"/>
      <c r="I5402" s="554"/>
      <c r="J5402" s="552" t="s">
        <v>239</v>
      </c>
      <c r="K5402" s="553"/>
      <c r="L5402" s="553"/>
      <c r="M5402" s="554"/>
    </row>
    <row r="5403" spans="2:13" s="254" customFormat="1" ht="27.75" customHeight="1" thickBot="1" x14ac:dyDescent="0.25">
      <c r="B5403" s="549"/>
      <c r="C5403" s="550"/>
      <c r="D5403" s="550"/>
      <c r="E5403" s="551"/>
      <c r="F5403" s="255" t="s">
        <v>149</v>
      </c>
      <c r="G5403" s="256" t="s">
        <v>151</v>
      </c>
      <c r="H5403" s="256" t="s">
        <v>96</v>
      </c>
      <c r="I5403" s="257" t="s">
        <v>150</v>
      </c>
      <c r="J5403" s="255" t="s">
        <v>149</v>
      </c>
      <c r="K5403" s="256" t="s">
        <v>151</v>
      </c>
      <c r="L5403" s="256" t="s">
        <v>96</v>
      </c>
      <c r="M5403" s="257" t="s">
        <v>150</v>
      </c>
    </row>
    <row r="5404" spans="2:13" s="254" customFormat="1" ht="27.75" customHeight="1" thickTop="1" x14ac:dyDescent="0.2">
      <c r="B5404" s="540" t="s">
        <v>241</v>
      </c>
      <c r="C5404" s="541"/>
      <c r="D5404" s="264"/>
      <c r="E5404" s="237" t="s">
        <v>242</v>
      </c>
      <c r="F5404" s="258" t="e">
        <f>IF(#REF!&gt;=1,IF(#REF!&gt;=1,#REF!),IF(#REF!&gt;=0,"",))</f>
        <v>#REF!</v>
      </c>
      <c r="G5404" s="241" t="e">
        <f>保全管理データ!N9355</f>
        <v>#REF!</v>
      </c>
      <c r="H5404" s="259" t="e">
        <f>IF(#REF!="無","",IF(#REF!="","",IF(#REF!="悪環境における作業",0.2,IF(#REF!="高所又は地下作業",0.1,IF(#REF!="錯綜場所作業",0.3,IF(#REF!="複雑な制約のある作業",0.4,IF(#REF!="単純な制約のある作業",0.2,0)))))))</f>
        <v>#REF!</v>
      </c>
      <c r="I5404" s="260" t="e">
        <f>IF(F5404="","",F5404*G5404*(1+IF(H5404="",0,H5404)))</f>
        <v>#REF!</v>
      </c>
      <c r="J5404" s="258" t="e">
        <f>IF(#REF!&gt;=1,IF(#REF!&gt;=1,#REF!),IF(#REF!&gt;=0,"",))</f>
        <v>#REF!</v>
      </c>
      <c r="K5404" s="241" t="e">
        <f>保全管理データ!N9382</f>
        <v>#REF!</v>
      </c>
      <c r="L5404" s="259" t="e">
        <f>IF(#REF!="","",IF(#REF!="悪環境における作業",0.2,IF(#REF!="高所又は地下作業",0.1,IF(#REF!="錯綜場所作業",0.3,IF(#REF!="複雑な制約のある作業",0.4,IF(#REF!="単純な制約のある作業",0.2,0))))))</f>
        <v>#REF!</v>
      </c>
      <c r="M5404" s="260" t="e">
        <f>IF(J5404="","",J5404*K5404*(1+IF(L5404="",0,L5404)))</f>
        <v>#REF!</v>
      </c>
    </row>
    <row r="5405" spans="2:13" s="254" customFormat="1" ht="27.75" customHeight="1" x14ac:dyDescent="0.2">
      <c r="B5405" s="536" t="s">
        <v>243</v>
      </c>
      <c r="C5405" s="537"/>
      <c r="D5405" s="265"/>
      <c r="E5405" s="224" t="s">
        <v>242</v>
      </c>
      <c r="F5405" s="258" t="e">
        <f>IF(#REF!&gt;=1,IF(#REF!&gt;=1,#REF!),IF(#REF!&gt;=0,"",))</f>
        <v>#REF!</v>
      </c>
      <c r="G5405" s="241" t="e">
        <f>保全管理データ!N9356</f>
        <v>#REF!</v>
      </c>
      <c r="H5405" s="259" t="e">
        <f>IF(#REF!="無","",IF(#REF!="","",IF(#REF!="悪環境における作業",0.2,IF(#REF!="高所又は地下作業",0.1,IF(#REF!="錯綜場所作業",0.3,IF(#REF!="複雑な制約のある作業",0.4,IF(#REF!="単純な制約のある作業",0.2,0)))))))</f>
        <v>#REF!</v>
      </c>
      <c r="I5405" s="260" t="e">
        <f t="shared" ref="I5405:I5427" si="335">IF(F5405="","",F5405*G5405*(1+IF(H5405="",0,H5405)))</f>
        <v>#REF!</v>
      </c>
      <c r="J5405" s="258" t="e">
        <f>IF(#REF!&gt;=1,IF(#REF!&gt;=1,#REF!),IF(#REF!&gt;=0,"",))</f>
        <v>#REF!</v>
      </c>
      <c r="K5405" s="241" t="e">
        <f>保全管理データ!N9383</f>
        <v>#REF!</v>
      </c>
      <c r="L5405" s="259" t="e">
        <f>IF(#REF!="","",IF(#REF!="悪環境における作業",0.2,IF(#REF!="高所又は地下作業",0.1,IF(#REF!="錯綜場所作業",0.3,IF(#REF!="複雑な制約のある作業",0.4,IF(#REF!="単純な制約のある作業",0.2,0))))))</f>
        <v>#REF!</v>
      </c>
      <c r="M5405" s="260" t="e">
        <f t="shared" ref="M5405:M5427" si="336">IF(J5405="","",J5405*K5405*(1+IF(L5405="",0,L5405)))</f>
        <v>#REF!</v>
      </c>
    </row>
    <row r="5406" spans="2:13" s="254" customFormat="1" ht="27.75" customHeight="1" x14ac:dyDescent="0.2">
      <c r="B5406" s="536" t="s">
        <v>249</v>
      </c>
      <c r="C5406" s="537"/>
      <c r="D5406" s="265"/>
      <c r="E5406" s="224" t="s">
        <v>244</v>
      </c>
      <c r="F5406" s="258" t="e">
        <f>IF(#REF!&gt;=1,IF(#REF!&gt;=1,#REF!),IF(#REF!&gt;=0,"",))</f>
        <v>#REF!</v>
      </c>
      <c r="G5406" s="241" t="e">
        <f>保全管理データ!N9357</f>
        <v>#REF!</v>
      </c>
      <c r="H5406" s="259" t="e">
        <f>IF(#REF!="無","",IF(#REF!="","",IF(#REF!="悪環境における作業",0.2,IF(#REF!="高所又は地下作業",0.1,IF(#REF!="錯綜場所作業",0.3,IF(#REF!="複雑な制約のある作業",0.4,IF(#REF!="単純な制約のある作業",0.2,0)))))))</f>
        <v>#REF!</v>
      </c>
      <c r="I5406" s="260" t="e">
        <f t="shared" si="335"/>
        <v>#REF!</v>
      </c>
      <c r="J5406" s="258" t="e">
        <f>IF(#REF!&gt;=1,IF(#REF!&gt;=1,#REF!),IF(#REF!&gt;=0,"",))</f>
        <v>#REF!</v>
      </c>
      <c r="K5406" s="241" t="e">
        <f>保全管理データ!N9384</f>
        <v>#REF!</v>
      </c>
      <c r="L5406" s="259" t="e">
        <f>IF(#REF!="","",IF(#REF!="悪環境における作業",0.2,IF(#REF!="高所又は地下作業",0.1,IF(#REF!="錯綜場所作業",0.3,IF(#REF!="複雑な制約のある作業",0.4,IF(#REF!="単純な制約のある作業",0.2,0))))))</f>
        <v>#REF!</v>
      </c>
      <c r="M5406" s="260" t="e">
        <f t="shared" si="336"/>
        <v>#REF!</v>
      </c>
    </row>
    <row r="5407" spans="2:13" s="254" customFormat="1" ht="27.75" customHeight="1" x14ac:dyDescent="0.2">
      <c r="B5407" s="536" t="s">
        <v>250</v>
      </c>
      <c r="C5407" s="537"/>
      <c r="D5407" s="265"/>
      <c r="E5407" s="224" t="s">
        <v>244</v>
      </c>
      <c r="F5407" s="258" t="e">
        <f>IF(#REF!&gt;=1,IF(#REF!&gt;=1,#REF!),IF(#REF!&gt;=0,"",))</f>
        <v>#REF!</v>
      </c>
      <c r="G5407" s="241" t="e">
        <f>保全管理データ!N9358</f>
        <v>#REF!</v>
      </c>
      <c r="H5407" s="259" t="e">
        <f>IF(#REF!="無","",IF(#REF!="","",IF(#REF!="悪環境における作業",0.2,IF(#REF!="高所又は地下作業",0.1,IF(#REF!="錯綜場所作業",0.3,IF(#REF!="複雑な制約のある作業",0.4,IF(#REF!="単純な制約のある作業",0.2,0)))))))</f>
        <v>#REF!</v>
      </c>
      <c r="I5407" s="260" t="e">
        <f t="shared" si="335"/>
        <v>#REF!</v>
      </c>
      <c r="J5407" s="258" t="e">
        <f>IF(#REF!&gt;=1,IF(#REF!&gt;=1,#REF!),IF(#REF!&gt;=0,"",))</f>
        <v>#REF!</v>
      </c>
      <c r="K5407" s="241" t="e">
        <f>保全管理データ!N9385</f>
        <v>#REF!</v>
      </c>
      <c r="L5407" s="259" t="e">
        <f>IF(#REF!="","",IF(#REF!="悪環境における作業",0.2,IF(#REF!="高所又は地下作業",0.1,IF(#REF!="錯綜場所作業",0.3,IF(#REF!="複雑な制約のある作業",0.4,IF(#REF!="単純な制約のある作業",0.2,0))))))</f>
        <v>#REF!</v>
      </c>
      <c r="M5407" s="260" t="e">
        <f t="shared" si="336"/>
        <v>#REF!</v>
      </c>
    </row>
    <row r="5408" spans="2:13" s="254" customFormat="1" ht="27.75" customHeight="1" x14ac:dyDescent="0.2">
      <c r="B5408" s="536" t="s">
        <v>251</v>
      </c>
      <c r="C5408" s="537"/>
      <c r="D5408" s="265"/>
      <c r="E5408" s="224" t="s">
        <v>242</v>
      </c>
      <c r="F5408" s="258" t="e">
        <f>IF(#REF!&gt;=1,IF(#REF!&gt;=1,#REF!),IF(#REF!&gt;=0,"",))</f>
        <v>#REF!</v>
      </c>
      <c r="G5408" s="241" t="e">
        <f>保全管理データ!N9359</f>
        <v>#REF!</v>
      </c>
      <c r="H5408" s="259" t="e">
        <f>IF(#REF!="無","",IF(#REF!="","",IF(#REF!="悪環境における作業",0.2,IF(#REF!="高所又は地下作業",0.1,IF(#REF!="錯綜場所作業",0.3,IF(#REF!="複雑な制約のある作業",0.4,IF(#REF!="単純な制約のある作業",0.2,0)))))))</f>
        <v>#REF!</v>
      </c>
      <c r="I5408" s="260" t="e">
        <f t="shared" si="335"/>
        <v>#REF!</v>
      </c>
      <c r="J5408" s="258" t="e">
        <f>IF(#REF!&gt;=1,IF(#REF!&gt;=1,#REF!),IF(#REF!&gt;=0,"",))</f>
        <v>#REF!</v>
      </c>
      <c r="K5408" s="241" t="e">
        <f>保全管理データ!N9386</f>
        <v>#REF!</v>
      </c>
      <c r="L5408" s="259" t="e">
        <f>IF(#REF!="","",IF(#REF!="悪環境における作業",0.2,IF(#REF!="高所又は地下作業",0.1,IF(#REF!="錯綜場所作業",0.3,IF(#REF!="複雑な制約のある作業",0.4,IF(#REF!="単純な制約のある作業",0.2,0))))))</f>
        <v>#REF!</v>
      </c>
      <c r="M5408" s="260" t="e">
        <f t="shared" si="336"/>
        <v>#REF!</v>
      </c>
    </row>
    <row r="5409" spans="2:13" s="254" customFormat="1" ht="27.75" customHeight="1" x14ac:dyDescent="0.2">
      <c r="B5409" s="536" t="s">
        <v>252</v>
      </c>
      <c r="C5409" s="537"/>
      <c r="D5409" s="265"/>
      <c r="E5409" s="224" t="s">
        <v>244</v>
      </c>
      <c r="F5409" s="258" t="e">
        <f>IF(#REF!&gt;=1,IF(#REF!&gt;=1,#REF!),IF(#REF!&gt;=0,"",))</f>
        <v>#REF!</v>
      </c>
      <c r="G5409" s="241" t="e">
        <f>保全管理データ!N9360</f>
        <v>#REF!</v>
      </c>
      <c r="H5409" s="259" t="e">
        <f>IF(#REF!="無","",IF(#REF!="","",IF(#REF!="悪環境における作業",0.2,IF(#REF!="高所又は地下作業",0.1,IF(#REF!="錯綜場所作業",0.3,IF(#REF!="複雑な制約のある作業",0.4,IF(#REF!="単純な制約のある作業",0.2,0)))))))</f>
        <v>#REF!</v>
      </c>
      <c r="I5409" s="260" t="e">
        <f t="shared" si="335"/>
        <v>#REF!</v>
      </c>
      <c r="J5409" s="258" t="e">
        <f>IF(#REF!&gt;=1,IF(#REF!&gt;=1,#REF!),IF(#REF!&gt;=0,"",))</f>
        <v>#REF!</v>
      </c>
      <c r="K5409" s="241" t="e">
        <f>保全管理データ!N9387</f>
        <v>#REF!</v>
      </c>
      <c r="L5409" s="259" t="e">
        <f>IF(#REF!="","",IF(#REF!="悪環境における作業",0.2,IF(#REF!="高所又は地下作業",0.1,IF(#REF!="錯綜場所作業",0.3,IF(#REF!="複雑な制約のある作業",0.4,IF(#REF!="単純な制約のある作業",0.2,0))))))</f>
        <v>#REF!</v>
      </c>
      <c r="M5409" s="260" t="e">
        <f t="shared" si="336"/>
        <v>#REF!</v>
      </c>
    </row>
    <row r="5410" spans="2:13" s="254" customFormat="1" ht="27.75" customHeight="1" x14ac:dyDescent="0.2">
      <c r="B5410" s="536" t="s">
        <v>253</v>
      </c>
      <c r="C5410" s="537"/>
      <c r="D5410" s="265"/>
      <c r="E5410" s="224" t="s">
        <v>242</v>
      </c>
      <c r="F5410" s="258" t="e">
        <f>IF(#REF!&gt;=1,IF(#REF!&gt;=1,#REF!),IF(#REF!&gt;=0,"",))</f>
        <v>#REF!</v>
      </c>
      <c r="G5410" s="241" t="e">
        <f>保全管理データ!N9361</f>
        <v>#REF!</v>
      </c>
      <c r="H5410" s="259" t="e">
        <f>IF(#REF!="無","",IF(#REF!="","",IF(#REF!="悪環境における作業",0.2,IF(#REF!="高所又は地下作業",0.1,IF(#REF!="錯綜場所作業",0.3,IF(#REF!="複雑な制約のある作業",0.4,IF(#REF!="単純な制約のある作業",0.2,0)))))))</f>
        <v>#REF!</v>
      </c>
      <c r="I5410" s="260" t="e">
        <f t="shared" si="335"/>
        <v>#REF!</v>
      </c>
      <c r="J5410" s="258" t="e">
        <f>IF(#REF!&gt;=1,IF(#REF!&gt;=1,#REF!),IF(#REF!&gt;=0,"",))</f>
        <v>#REF!</v>
      </c>
      <c r="K5410" s="241" t="e">
        <f>保全管理データ!N9388</f>
        <v>#REF!</v>
      </c>
      <c r="L5410" s="259" t="e">
        <f>IF(#REF!="","",IF(#REF!="悪環境における作業",0.2,IF(#REF!="高所又は地下作業",0.1,IF(#REF!="錯綜場所作業",0.3,IF(#REF!="複雑な制約のある作業",0.4,IF(#REF!="単純な制約のある作業",0.2,0))))))</f>
        <v>#REF!</v>
      </c>
      <c r="M5410" s="260" t="e">
        <f t="shared" si="336"/>
        <v>#REF!</v>
      </c>
    </row>
    <row r="5411" spans="2:13" s="254" customFormat="1" ht="27.75" customHeight="1" x14ac:dyDescent="0.2">
      <c r="B5411" s="536" t="s">
        <v>254</v>
      </c>
      <c r="C5411" s="537"/>
      <c r="D5411" s="265"/>
      <c r="E5411" s="224" t="s">
        <v>242</v>
      </c>
      <c r="F5411" s="258" t="e">
        <f>IF(#REF!&gt;=1,IF(#REF!&gt;=1,#REF!),IF(#REF!&gt;=0,"",))</f>
        <v>#REF!</v>
      </c>
      <c r="G5411" s="241" t="e">
        <f>保全管理データ!N9362</f>
        <v>#REF!</v>
      </c>
      <c r="H5411" s="259" t="e">
        <f>IF(#REF!="無","",IF(#REF!="","",IF(#REF!="悪環境における作業",0.2,IF(#REF!="高所又は地下作業",0.1,IF(#REF!="錯綜場所作業",0.3,IF(#REF!="複雑な制約のある作業",0.4,IF(#REF!="単純な制約のある作業",0.2,0)))))))</f>
        <v>#REF!</v>
      </c>
      <c r="I5411" s="260" t="e">
        <f t="shared" si="335"/>
        <v>#REF!</v>
      </c>
      <c r="J5411" s="258" t="e">
        <f>IF(#REF!&gt;=1,IF(#REF!&gt;=1,#REF!),IF(#REF!&gt;=0,"",))</f>
        <v>#REF!</v>
      </c>
      <c r="K5411" s="241" t="e">
        <f>保全管理データ!N9389</f>
        <v>#REF!</v>
      </c>
      <c r="L5411" s="259" t="e">
        <f>IF(#REF!="","",IF(#REF!="悪環境における作業",0.2,IF(#REF!="高所又は地下作業",0.1,IF(#REF!="錯綜場所作業",0.3,IF(#REF!="複雑な制約のある作業",0.4,IF(#REF!="単純な制約のある作業",0.2,0))))))</f>
        <v>#REF!</v>
      </c>
      <c r="M5411" s="260" t="e">
        <f t="shared" si="336"/>
        <v>#REF!</v>
      </c>
    </row>
    <row r="5412" spans="2:13" s="254" customFormat="1" ht="27.75" customHeight="1" x14ac:dyDescent="0.2">
      <c r="B5412" s="536" t="s">
        <v>255</v>
      </c>
      <c r="C5412" s="537"/>
      <c r="D5412" s="265"/>
      <c r="E5412" s="224" t="s">
        <v>245</v>
      </c>
      <c r="F5412" s="258" t="e">
        <f>IF(#REF!&gt;=1,IF(#REF!&gt;=1,#REF!),IF(#REF!&gt;=0,"",))</f>
        <v>#REF!</v>
      </c>
      <c r="G5412" s="241" t="e">
        <f>保全管理データ!N9363</f>
        <v>#REF!</v>
      </c>
      <c r="H5412" s="259" t="e">
        <f>IF(#REF!="無","",IF(#REF!="","",IF(#REF!="悪環境における作業",0.2,IF(#REF!="高所又は地下作業",0.1,IF(#REF!="錯綜場所作業",0.3,IF(#REF!="複雑な制約のある作業",0.4,IF(#REF!="単純な制約のある作業",0.2,0)))))))</f>
        <v>#REF!</v>
      </c>
      <c r="I5412" s="260" t="e">
        <f t="shared" si="335"/>
        <v>#REF!</v>
      </c>
      <c r="J5412" s="258" t="e">
        <f>IF(#REF!&gt;=1,IF(#REF!&gt;=1,#REF!),IF(#REF!&gt;=0,"",))</f>
        <v>#REF!</v>
      </c>
      <c r="K5412" s="241" t="e">
        <f>保全管理データ!N9390</f>
        <v>#REF!</v>
      </c>
      <c r="L5412" s="259" t="e">
        <f>IF(#REF!="","",IF(#REF!="悪環境における作業",0.2,IF(#REF!="高所又は地下作業",0.1,IF(#REF!="錯綜場所作業",0.3,IF(#REF!="複雑な制約のある作業",0.4,IF(#REF!="単純な制約のある作業",0.2,0))))))</f>
        <v>#REF!</v>
      </c>
      <c r="M5412" s="260" t="e">
        <f t="shared" si="336"/>
        <v>#REF!</v>
      </c>
    </row>
    <row r="5413" spans="2:13" s="254" customFormat="1" ht="27.75" customHeight="1" x14ac:dyDescent="0.2">
      <c r="B5413" s="536" t="s">
        <v>256</v>
      </c>
      <c r="C5413" s="537"/>
      <c r="D5413" s="265"/>
      <c r="E5413" s="224" t="s">
        <v>242</v>
      </c>
      <c r="F5413" s="258" t="e">
        <f>IF(#REF!&gt;=1,IF(#REF!&gt;=1,#REF!),IF(#REF!&gt;=0,"",))</f>
        <v>#REF!</v>
      </c>
      <c r="G5413" s="241" t="e">
        <f>保全管理データ!N9364</f>
        <v>#REF!</v>
      </c>
      <c r="H5413" s="259" t="e">
        <f>IF(#REF!="無","",IF(#REF!="","",IF(#REF!="悪環境における作業",0.2,IF(#REF!="高所又は地下作業",0.1,IF(#REF!="錯綜場所作業",0.3,IF(#REF!="複雑な制約のある作業",0.4,IF(#REF!="単純な制約のある作業",0.2,0)))))))</f>
        <v>#REF!</v>
      </c>
      <c r="I5413" s="260" t="e">
        <f t="shared" si="335"/>
        <v>#REF!</v>
      </c>
      <c r="J5413" s="258" t="e">
        <f>IF(#REF!&gt;=1,IF(#REF!&gt;=1,#REF!),IF(#REF!&gt;=0,"",))</f>
        <v>#REF!</v>
      </c>
      <c r="K5413" s="241" t="e">
        <f>保全管理データ!N9391</f>
        <v>#REF!</v>
      </c>
      <c r="L5413" s="259" t="e">
        <f>IF(#REF!="","",IF(#REF!="悪環境における作業",0.2,IF(#REF!="高所又は地下作業",0.1,IF(#REF!="錯綜場所作業",0.3,IF(#REF!="複雑な制約のある作業",0.4,IF(#REF!="単純な制約のある作業",0.2,0))))))</f>
        <v>#REF!</v>
      </c>
      <c r="M5413" s="260" t="e">
        <f t="shared" si="336"/>
        <v>#REF!</v>
      </c>
    </row>
    <row r="5414" spans="2:13" s="254" customFormat="1" ht="27.75" customHeight="1" x14ac:dyDescent="0.2">
      <c r="B5414" s="536" t="s">
        <v>257</v>
      </c>
      <c r="C5414" s="537"/>
      <c r="D5414" s="265"/>
      <c r="E5414" s="224" t="s">
        <v>245</v>
      </c>
      <c r="F5414" s="258" t="e">
        <f>IF(#REF!&gt;=1,IF(#REF!&gt;=1,#REF!),IF(#REF!&gt;=0,"",))</f>
        <v>#REF!</v>
      </c>
      <c r="G5414" s="241" t="e">
        <f>保全管理データ!N9365</f>
        <v>#REF!</v>
      </c>
      <c r="H5414" s="259" t="e">
        <f>IF(#REF!="無","",IF(#REF!="","",IF(#REF!="悪環境における作業",0.2,IF(#REF!="高所又は地下作業",0.1,IF(#REF!="錯綜場所作業",0.3,IF(#REF!="複雑な制約のある作業",0.4,IF(#REF!="単純な制約のある作業",0.2,0)))))))</f>
        <v>#REF!</v>
      </c>
      <c r="I5414" s="260" t="e">
        <f t="shared" si="335"/>
        <v>#REF!</v>
      </c>
      <c r="J5414" s="258" t="e">
        <f>IF(#REF!&gt;=1,IF(#REF!&gt;=1,#REF!),IF(#REF!&gt;=0,"",))</f>
        <v>#REF!</v>
      </c>
      <c r="K5414" s="241" t="e">
        <f>保全管理データ!N9392</f>
        <v>#REF!</v>
      </c>
      <c r="L5414" s="259" t="e">
        <f>IF(#REF!="","",IF(#REF!="悪環境における作業",0.2,IF(#REF!="高所又は地下作業",0.1,IF(#REF!="錯綜場所作業",0.3,IF(#REF!="複雑な制約のある作業",0.4,IF(#REF!="単純な制約のある作業",0.2,0))))))</f>
        <v>#REF!</v>
      </c>
      <c r="M5414" s="260" t="e">
        <f t="shared" si="336"/>
        <v>#REF!</v>
      </c>
    </row>
    <row r="5415" spans="2:13" s="254" customFormat="1" ht="27.75" customHeight="1" x14ac:dyDescent="0.2">
      <c r="B5415" s="536" t="s">
        <v>258</v>
      </c>
      <c r="C5415" s="537"/>
      <c r="D5415" s="265"/>
      <c r="E5415" s="224" t="s">
        <v>245</v>
      </c>
      <c r="F5415" s="258" t="e">
        <f>IF(#REF!&gt;=1,IF(#REF!&gt;=1,#REF!),IF(#REF!&gt;=0,"",))</f>
        <v>#REF!</v>
      </c>
      <c r="G5415" s="241" t="e">
        <f>保全管理データ!N9366</f>
        <v>#REF!</v>
      </c>
      <c r="H5415" s="259" t="e">
        <f>IF(#REF!="無","",IF(#REF!="","",IF(#REF!="悪環境における作業",0.2,IF(#REF!="高所又は地下作業",0.1,IF(#REF!="錯綜場所作業",0.3,IF(#REF!="複雑な制約のある作業",0.4,IF(#REF!="単純な制約のある作業",0.2,0)))))))</f>
        <v>#REF!</v>
      </c>
      <c r="I5415" s="260" t="e">
        <f t="shared" si="335"/>
        <v>#REF!</v>
      </c>
      <c r="J5415" s="258" t="e">
        <f>IF(#REF!&gt;=1,IF(#REF!&gt;=1,#REF!),IF(#REF!&gt;=0,"",))</f>
        <v>#REF!</v>
      </c>
      <c r="K5415" s="241" t="e">
        <f>保全管理データ!N9393</f>
        <v>#REF!</v>
      </c>
      <c r="L5415" s="259" t="e">
        <f>IF(#REF!="","",IF(#REF!="悪環境における作業",0.2,IF(#REF!="高所又は地下作業",0.1,IF(#REF!="錯綜場所作業",0.3,IF(#REF!="複雑な制約のある作業",0.4,IF(#REF!="単純な制約のある作業",0.2,0))))))</f>
        <v>#REF!</v>
      </c>
      <c r="M5415" s="260" t="e">
        <f t="shared" si="336"/>
        <v>#REF!</v>
      </c>
    </row>
    <row r="5416" spans="2:13" s="254" customFormat="1" ht="27.75" customHeight="1" x14ac:dyDescent="0.2">
      <c r="B5416" s="536" t="s">
        <v>259</v>
      </c>
      <c r="C5416" s="537"/>
      <c r="D5416" s="265"/>
      <c r="E5416" s="224" t="s">
        <v>245</v>
      </c>
      <c r="F5416" s="258" t="e">
        <f>IF(#REF!&gt;=1,IF(#REF!&gt;=1,#REF!),IF(#REF!&gt;=0,"",))</f>
        <v>#REF!</v>
      </c>
      <c r="G5416" s="241" t="e">
        <f>保全管理データ!N9367</f>
        <v>#REF!</v>
      </c>
      <c r="H5416" s="259" t="e">
        <f>IF(#REF!="無","",IF(#REF!="","",IF(#REF!="悪環境における作業",0.2,IF(#REF!="高所又は地下作業",0.1,IF(#REF!="錯綜場所作業",0.3,IF(#REF!="複雑な制約のある作業",0.4,IF(#REF!="単純な制約のある作業",0.2,0)))))))</f>
        <v>#REF!</v>
      </c>
      <c r="I5416" s="260" t="e">
        <f t="shared" si="335"/>
        <v>#REF!</v>
      </c>
      <c r="J5416" s="258" t="e">
        <f>IF(#REF!&gt;=1,IF(#REF!&gt;=1,#REF!),IF(#REF!&gt;=0,"",))</f>
        <v>#REF!</v>
      </c>
      <c r="K5416" s="241" t="e">
        <f>保全管理データ!N9394</f>
        <v>#REF!</v>
      </c>
      <c r="L5416" s="259" t="e">
        <f>IF(#REF!="","",IF(#REF!="悪環境における作業",0.2,IF(#REF!="高所又は地下作業",0.1,IF(#REF!="錯綜場所作業",0.3,IF(#REF!="複雑な制約のある作業",0.4,IF(#REF!="単純な制約のある作業",0.2,0))))))</f>
        <v>#REF!</v>
      </c>
      <c r="M5416" s="260" t="e">
        <f t="shared" si="336"/>
        <v>#REF!</v>
      </c>
    </row>
    <row r="5417" spans="2:13" s="254" customFormat="1" ht="27.75" customHeight="1" x14ac:dyDescent="0.2">
      <c r="B5417" s="536" t="s">
        <v>260</v>
      </c>
      <c r="C5417" s="537"/>
      <c r="D5417" s="265"/>
      <c r="E5417" s="224" t="s">
        <v>248</v>
      </c>
      <c r="F5417" s="258" t="e">
        <f>IF(#REF!&gt;=1,IF(#REF!&gt;=1,#REF!),IF(#REF!&gt;=0,"",))</f>
        <v>#REF!</v>
      </c>
      <c r="G5417" s="241" t="e">
        <f>保全管理データ!N9368</f>
        <v>#REF!</v>
      </c>
      <c r="H5417" s="259" t="e">
        <f>IF(#REF!="無","",IF(#REF!="","",IF(#REF!="悪環境における作業",0.2,IF(#REF!="高所又は地下作業",0.1,IF(#REF!="錯綜場所作業",0.3,IF(#REF!="複雑な制約のある作業",0.4,IF(#REF!="単純な制約のある作業",0.2,0)))))))</f>
        <v>#REF!</v>
      </c>
      <c r="I5417" s="260" t="e">
        <f t="shared" si="335"/>
        <v>#REF!</v>
      </c>
      <c r="J5417" s="258" t="e">
        <f>IF(#REF!&gt;=1,IF(#REF!&gt;=1,#REF!),IF(#REF!&gt;=0,"",))</f>
        <v>#REF!</v>
      </c>
      <c r="K5417" s="241" t="e">
        <f>保全管理データ!N9395</f>
        <v>#REF!</v>
      </c>
      <c r="L5417" s="259" t="e">
        <f>IF(#REF!="","",IF(#REF!="悪環境における作業",0.2,IF(#REF!="高所又は地下作業",0.1,IF(#REF!="錯綜場所作業",0.3,IF(#REF!="複雑な制約のある作業",0.4,IF(#REF!="単純な制約のある作業",0.2,0))))))</f>
        <v>#REF!</v>
      </c>
      <c r="M5417" s="260" t="e">
        <f t="shared" si="336"/>
        <v>#REF!</v>
      </c>
    </row>
    <row r="5418" spans="2:13" s="254" customFormat="1" ht="27.75" customHeight="1" x14ac:dyDescent="0.2">
      <c r="B5418" s="536" t="s">
        <v>261</v>
      </c>
      <c r="C5418" s="537"/>
      <c r="D5418" s="265"/>
      <c r="E5418" s="224" t="s">
        <v>247</v>
      </c>
      <c r="F5418" s="258" t="e">
        <f>IF(#REF!&gt;=1,IF(#REF!&gt;=1,#REF!),IF(#REF!&gt;=0,"",))</f>
        <v>#REF!</v>
      </c>
      <c r="G5418" s="241" t="e">
        <f>保全管理データ!N9369</f>
        <v>#REF!</v>
      </c>
      <c r="H5418" s="259" t="e">
        <f>IF(#REF!="無","",IF(#REF!="","",IF(#REF!="悪環境における作業",0.2,IF(#REF!="高所又は地下作業",0.1,IF(#REF!="錯綜場所作業",0.3,IF(#REF!="複雑な制約のある作業",0.4,IF(#REF!="単純な制約のある作業",0.2,0)))))))</f>
        <v>#REF!</v>
      </c>
      <c r="I5418" s="260" t="e">
        <f t="shared" si="335"/>
        <v>#REF!</v>
      </c>
      <c r="J5418" s="258" t="e">
        <f>IF(#REF!&gt;=1,IF(#REF!&gt;=1,#REF!),IF(#REF!&gt;=0,"",))</f>
        <v>#REF!</v>
      </c>
      <c r="K5418" s="241" t="e">
        <f>保全管理データ!N9396</f>
        <v>#REF!</v>
      </c>
      <c r="L5418" s="259" t="e">
        <f>IF(#REF!="","",IF(#REF!="悪環境における作業",0.2,IF(#REF!="高所又は地下作業",0.1,IF(#REF!="錯綜場所作業",0.3,IF(#REF!="複雑な制約のある作業",0.4,IF(#REF!="単純な制約のある作業",0.2,0))))))</f>
        <v>#REF!</v>
      </c>
      <c r="M5418" s="260" t="e">
        <f t="shared" si="336"/>
        <v>#REF!</v>
      </c>
    </row>
    <row r="5419" spans="2:13" s="254" customFormat="1" ht="27.75" customHeight="1" x14ac:dyDescent="0.2">
      <c r="B5419" s="536" t="s">
        <v>262</v>
      </c>
      <c r="C5419" s="537"/>
      <c r="D5419" s="265"/>
      <c r="E5419" s="224" t="s">
        <v>245</v>
      </c>
      <c r="F5419" s="258" t="e">
        <f>IF(#REF!&gt;=1,IF(#REF!&gt;=1,#REF!),IF(#REF!&gt;=0,"",))</f>
        <v>#REF!</v>
      </c>
      <c r="G5419" s="241" t="e">
        <f>保全管理データ!N9370</f>
        <v>#REF!</v>
      </c>
      <c r="H5419" s="259" t="e">
        <f>IF(#REF!="無","",IF(#REF!="","",IF(#REF!="悪環境における作業",0.2,IF(#REF!="高所又は地下作業",0.1,IF(#REF!="錯綜場所作業",0.3,IF(#REF!="複雑な制約のある作業",0.4,IF(#REF!="単純な制約のある作業",0.2,0)))))))</f>
        <v>#REF!</v>
      </c>
      <c r="I5419" s="260" t="e">
        <f t="shared" si="335"/>
        <v>#REF!</v>
      </c>
      <c r="J5419" s="258" t="e">
        <f>IF(#REF!&gt;=1,IF(#REF!&gt;=1,#REF!),IF(#REF!&gt;=0,"",))</f>
        <v>#REF!</v>
      </c>
      <c r="K5419" s="241" t="e">
        <f>保全管理データ!N9397</f>
        <v>#REF!</v>
      </c>
      <c r="L5419" s="259" t="e">
        <f>IF(#REF!="","",IF(#REF!="悪環境における作業",0.2,IF(#REF!="高所又は地下作業",0.1,IF(#REF!="錯綜場所作業",0.3,IF(#REF!="複雑な制約のある作業",0.4,IF(#REF!="単純な制約のある作業",0.2,0))))))</f>
        <v>#REF!</v>
      </c>
      <c r="M5419" s="260" t="e">
        <f t="shared" si="336"/>
        <v>#REF!</v>
      </c>
    </row>
    <row r="5420" spans="2:13" s="254" customFormat="1" ht="27.75" customHeight="1" x14ac:dyDescent="0.2">
      <c r="B5420" s="536" t="s">
        <v>263</v>
      </c>
      <c r="C5420" s="537"/>
      <c r="D5420" s="265"/>
      <c r="E5420" s="224" t="s">
        <v>245</v>
      </c>
      <c r="F5420" s="258" t="e">
        <f>IF(#REF!&gt;=1,IF(#REF!&gt;=1,#REF!),IF(#REF!&gt;=0,"",))</f>
        <v>#REF!</v>
      </c>
      <c r="G5420" s="241" t="e">
        <f>保全管理データ!N9371</f>
        <v>#REF!</v>
      </c>
      <c r="H5420" s="259" t="e">
        <f>IF(#REF!="無","",IF(#REF!="","",IF(#REF!="悪環境における作業",0.2,IF(#REF!="高所又は地下作業",0.1,IF(#REF!="錯綜場所作業",0.3,IF(#REF!="複雑な制約のある作業",0.4,IF(#REF!="単純な制約のある作業",0.2,0)))))))</f>
        <v>#REF!</v>
      </c>
      <c r="I5420" s="260" t="e">
        <f t="shared" si="335"/>
        <v>#REF!</v>
      </c>
      <c r="J5420" s="258" t="e">
        <f>IF(#REF!&gt;=1,IF(#REF!&gt;=1,#REF!),IF(#REF!&gt;=0,"",))</f>
        <v>#REF!</v>
      </c>
      <c r="K5420" s="241" t="e">
        <f>保全管理データ!N9398</f>
        <v>#REF!</v>
      </c>
      <c r="L5420" s="259" t="e">
        <f>IF(#REF!="","",IF(#REF!="悪環境における作業",0.2,IF(#REF!="高所又は地下作業",0.1,IF(#REF!="錯綜場所作業",0.3,IF(#REF!="複雑な制約のある作業",0.4,IF(#REF!="単純な制約のある作業",0.2,0))))))</f>
        <v>#REF!</v>
      </c>
      <c r="M5420" s="260" t="e">
        <f t="shared" si="336"/>
        <v>#REF!</v>
      </c>
    </row>
    <row r="5421" spans="2:13" s="254" customFormat="1" ht="27.75" customHeight="1" x14ac:dyDescent="0.2">
      <c r="B5421" s="536" t="s">
        <v>264</v>
      </c>
      <c r="C5421" s="537"/>
      <c r="D5421" s="265"/>
      <c r="E5421" s="224" t="s">
        <v>245</v>
      </c>
      <c r="F5421" s="258" t="e">
        <f>IF(#REF!&gt;=1,IF(#REF!&gt;=1,#REF!),IF(#REF!&gt;=0,"",))</f>
        <v>#REF!</v>
      </c>
      <c r="G5421" s="241" t="e">
        <f>保全管理データ!N9372</f>
        <v>#REF!</v>
      </c>
      <c r="H5421" s="259" t="e">
        <f>IF(#REF!="無","",IF(#REF!="","",IF(#REF!="悪環境における作業",0.2,IF(#REF!="高所又は地下作業",0.1,IF(#REF!="錯綜場所作業",0.3,IF(#REF!="複雑な制約のある作業",0.4,IF(#REF!="単純な制約のある作業",0.2,0)))))))</f>
        <v>#REF!</v>
      </c>
      <c r="I5421" s="260" t="e">
        <f t="shared" si="335"/>
        <v>#REF!</v>
      </c>
      <c r="J5421" s="258" t="e">
        <f>IF(#REF!&gt;=1,IF(#REF!&gt;=1,#REF!),IF(#REF!&gt;=0,"",))</f>
        <v>#REF!</v>
      </c>
      <c r="K5421" s="241" t="e">
        <f>保全管理データ!N9399</f>
        <v>#REF!</v>
      </c>
      <c r="L5421" s="259" t="e">
        <f>IF(#REF!="","",IF(#REF!="悪環境における作業",0.2,IF(#REF!="高所又は地下作業",0.1,IF(#REF!="錯綜場所作業",0.3,IF(#REF!="複雑な制約のある作業",0.4,IF(#REF!="単純な制約のある作業",0.2,0))))))</f>
        <v>#REF!</v>
      </c>
      <c r="M5421" s="260" t="e">
        <f t="shared" si="336"/>
        <v>#REF!</v>
      </c>
    </row>
    <row r="5422" spans="2:13" s="254" customFormat="1" ht="27.75" customHeight="1" x14ac:dyDescent="0.2">
      <c r="B5422" s="536" t="s">
        <v>265</v>
      </c>
      <c r="C5422" s="537"/>
      <c r="D5422" s="265"/>
      <c r="E5422" s="224" t="s">
        <v>245</v>
      </c>
      <c r="F5422" s="258" t="e">
        <f>IF(#REF!&gt;=1,IF(#REF!&gt;=1,#REF!),IF(#REF!&gt;=0,"",))</f>
        <v>#REF!</v>
      </c>
      <c r="G5422" s="241" t="e">
        <f>保全管理データ!N9373</f>
        <v>#REF!</v>
      </c>
      <c r="H5422" s="259" t="e">
        <f>IF(#REF!="無","",IF(#REF!="","",IF(#REF!="悪環境における作業",0.2,IF(#REF!="高所又は地下作業",0.1,IF(#REF!="錯綜場所作業",0.3,IF(#REF!="複雑な制約のある作業",0.4,IF(#REF!="単純な制約のある作業",0.2,0)))))))</f>
        <v>#REF!</v>
      </c>
      <c r="I5422" s="260" t="e">
        <f t="shared" si="335"/>
        <v>#REF!</v>
      </c>
      <c r="J5422" s="258" t="e">
        <f>IF(#REF!&gt;=1,IF(#REF!&gt;=1,#REF!),IF(#REF!&gt;=0,"",))</f>
        <v>#REF!</v>
      </c>
      <c r="K5422" s="241" t="e">
        <f>保全管理データ!N9400</f>
        <v>#REF!</v>
      </c>
      <c r="L5422" s="259" t="e">
        <f>IF(#REF!="","",IF(#REF!="悪環境における作業",0.2,IF(#REF!="高所又は地下作業",0.1,IF(#REF!="錯綜場所作業",0.3,IF(#REF!="複雑な制約のある作業",0.4,IF(#REF!="単純な制約のある作業",0.2,0))))))</f>
        <v>#REF!</v>
      </c>
      <c r="M5422" s="260" t="e">
        <f t="shared" si="336"/>
        <v>#REF!</v>
      </c>
    </row>
    <row r="5423" spans="2:13" s="254" customFormat="1" ht="27.75" customHeight="1" x14ac:dyDescent="0.2">
      <c r="B5423" s="536" t="s">
        <v>266</v>
      </c>
      <c r="C5423" s="537"/>
      <c r="D5423" s="265"/>
      <c r="E5423" s="224" t="s">
        <v>245</v>
      </c>
      <c r="F5423" s="258" t="e">
        <f>IF(#REF!&gt;=1,IF(#REF!&gt;=1,#REF!),IF(#REF!&gt;=0,"",))</f>
        <v>#REF!</v>
      </c>
      <c r="G5423" s="241" t="e">
        <f>保全管理データ!N9374</f>
        <v>#REF!</v>
      </c>
      <c r="H5423" s="259" t="e">
        <f>IF(#REF!="無","",IF(#REF!="","",IF(#REF!="悪環境における作業",0.2,IF(#REF!="高所又は地下作業",0.1,IF(#REF!="錯綜場所作業",0.3,IF(#REF!="複雑な制約のある作業",0.4,IF(#REF!="単純な制約のある作業",0.2,0)))))))</f>
        <v>#REF!</v>
      </c>
      <c r="I5423" s="260" t="e">
        <f t="shared" si="335"/>
        <v>#REF!</v>
      </c>
      <c r="J5423" s="258" t="e">
        <f>IF(#REF!&gt;=1,IF(#REF!&gt;=1,#REF!),IF(#REF!&gt;=0,"",))</f>
        <v>#REF!</v>
      </c>
      <c r="K5423" s="241" t="e">
        <f>保全管理データ!N9401</f>
        <v>#REF!</v>
      </c>
      <c r="L5423" s="259" t="e">
        <f>IF(#REF!="","",IF(#REF!="悪環境における作業",0.2,IF(#REF!="高所又は地下作業",0.1,IF(#REF!="錯綜場所作業",0.3,IF(#REF!="複雑な制約のある作業",0.4,IF(#REF!="単純な制約のある作業",0.2,0))))))</f>
        <v>#REF!</v>
      </c>
      <c r="M5423" s="260" t="e">
        <f t="shared" si="336"/>
        <v>#REF!</v>
      </c>
    </row>
    <row r="5424" spans="2:13" s="254" customFormat="1" ht="27.75" customHeight="1" x14ac:dyDescent="0.2">
      <c r="B5424" s="536" t="s">
        <v>81</v>
      </c>
      <c r="C5424" s="537"/>
      <c r="D5424" s="265"/>
      <c r="E5424" s="224" t="s">
        <v>245</v>
      </c>
      <c r="F5424" s="258" t="e">
        <f>IF(#REF!&gt;=1,IF(#REF!&gt;=1,#REF!),IF(#REF!&gt;=0,"",))</f>
        <v>#REF!</v>
      </c>
      <c r="G5424" s="241" t="e">
        <f>保全管理データ!N9375</f>
        <v>#REF!</v>
      </c>
      <c r="H5424" s="259" t="e">
        <f>IF(#REF!="無","",IF(#REF!="","",IF(#REF!="悪環境における作業",0.2,IF(#REF!="高所又は地下作業",0.1,IF(#REF!="錯綜場所作業",0.3,IF(#REF!="複雑な制約のある作業",0.4,IF(#REF!="単純な制約のある作業",0.2,0)))))))</f>
        <v>#REF!</v>
      </c>
      <c r="I5424" s="260" t="e">
        <f t="shared" si="335"/>
        <v>#REF!</v>
      </c>
      <c r="J5424" s="258" t="e">
        <f>IF(#REF!&gt;=1,IF(#REF!&gt;=1,#REF!),IF(#REF!&gt;=0,"",))</f>
        <v>#REF!</v>
      </c>
      <c r="K5424" s="241" t="e">
        <f>保全管理データ!N9402</f>
        <v>#REF!</v>
      </c>
      <c r="L5424" s="259" t="e">
        <f>IF(#REF!="","",IF(#REF!="悪環境における作業",0.2,IF(#REF!="高所又は地下作業",0.1,IF(#REF!="錯綜場所作業",0.3,IF(#REF!="複雑な制約のある作業",0.4,IF(#REF!="単純な制約のある作業",0.2,0))))))</f>
        <v>#REF!</v>
      </c>
      <c r="M5424" s="260" t="e">
        <f t="shared" si="336"/>
        <v>#REF!</v>
      </c>
    </row>
    <row r="5425" spans="2:13" s="254" customFormat="1" ht="27.75" customHeight="1" x14ac:dyDescent="0.2">
      <c r="B5425" s="536" t="s">
        <v>267</v>
      </c>
      <c r="C5425" s="537"/>
      <c r="D5425" s="265"/>
      <c r="E5425" s="224" t="s">
        <v>247</v>
      </c>
      <c r="F5425" s="258" t="e">
        <f>IF(#REF!&gt;=1,IF(#REF!&gt;=1,#REF!),IF(#REF!&gt;=0,"",))</f>
        <v>#REF!</v>
      </c>
      <c r="G5425" s="241" t="e">
        <f>保全管理データ!N9376</f>
        <v>#REF!</v>
      </c>
      <c r="H5425" s="259" t="e">
        <f>IF(#REF!="無","",IF(#REF!="","",IF(#REF!="悪環境における作業",0.2,IF(#REF!="高所又は地下作業",0.1,IF(#REF!="錯綜場所作業",0.3,IF(#REF!="複雑な制約のある作業",0.4,IF(#REF!="単純な制約のある作業",0.2,0)))))))</f>
        <v>#REF!</v>
      </c>
      <c r="I5425" s="260" t="e">
        <f t="shared" si="335"/>
        <v>#REF!</v>
      </c>
      <c r="J5425" s="258" t="e">
        <f>IF(#REF!&gt;=1,IF(#REF!&gt;=1,#REF!),IF(#REF!&gt;=0,"",))</f>
        <v>#REF!</v>
      </c>
      <c r="K5425" s="241" t="e">
        <f>保全管理データ!N9403</f>
        <v>#REF!</v>
      </c>
      <c r="L5425" s="259" t="e">
        <f>IF(#REF!="","",IF(#REF!="悪環境における作業",0.2,IF(#REF!="高所又は地下作業",0.1,IF(#REF!="錯綜場所作業",0.3,IF(#REF!="複雑な制約のある作業",0.4,IF(#REF!="単純な制約のある作業",0.2,0))))))</f>
        <v>#REF!</v>
      </c>
      <c r="M5425" s="260" t="e">
        <f t="shared" si="336"/>
        <v>#REF!</v>
      </c>
    </row>
    <row r="5426" spans="2:13" s="254" customFormat="1" ht="27.75" customHeight="1" x14ac:dyDescent="0.2">
      <c r="B5426" s="536" t="s">
        <v>268</v>
      </c>
      <c r="C5426" s="537"/>
      <c r="D5426" s="265"/>
      <c r="E5426" s="224" t="s">
        <v>246</v>
      </c>
      <c r="F5426" s="258" t="e">
        <f>IF(#REF!&gt;=1,IF(#REF!&gt;=1,#REF!),IF(#REF!&gt;=0,"",))</f>
        <v>#REF!</v>
      </c>
      <c r="G5426" s="241" t="e">
        <f>保全管理データ!N9377</f>
        <v>#REF!</v>
      </c>
      <c r="H5426" s="259" t="e">
        <f>IF(#REF!="無","",IF(#REF!="","",IF(#REF!="悪環境における作業",0.2,IF(#REF!="高所又は地下作業",0.1,IF(#REF!="錯綜場所作業",0.3,IF(#REF!="複雑な制約のある作業",0.4,IF(#REF!="単純な制約のある作業",0.2,0)))))))</f>
        <v>#REF!</v>
      </c>
      <c r="I5426" s="260" t="e">
        <f t="shared" si="335"/>
        <v>#REF!</v>
      </c>
      <c r="J5426" s="258" t="e">
        <f>IF(#REF!&gt;=1,IF(#REF!&gt;=1,#REF!),IF(#REF!&gt;=0,"",))</f>
        <v>#REF!</v>
      </c>
      <c r="K5426" s="241" t="e">
        <f>保全管理データ!N9404</f>
        <v>#REF!</v>
      </c>
      <c r="L5426" s="259" t="e">
        <f>IF(#REF!="","",IF(#REF!="悪環境における作業",0.2,IF(#REF!="高所又は地下作業",0.1,IF(#REF!="錯綜場所作業",0.3,IF(#REF!="複雑な制約のある作業",0.4,IF(#REF!="単純な制約のある作業",0.2,0))))))</f>
        <v>#REF!</v>
      </c>
      <c r="M5426" s="260" t="e">
        <f t="shared" si="336"/>
        <v>#REF!</v>
      </c>
    </row>
    <row r="5427" spans="2:13" s="254" customFormat="1" ht="27.75" customHeight="1" thickBot="1" x14ac:dyDescent="0.25">
      <c r="B5427" s="538" t="s">
        <v>269</v>
      </c>
      <c r="C5427" s="539"/>
      <c r="D5427" s="266"/>
      <c r="E5427" s="252" t="s">
        <v>245</v>
      </c>
      <c r="F5427" s="261" t="e">
        <f>IF(#REF!&gt;=1,IF(#REF!&gt;=1,#REF!),IF(#REF!&gt;=0,"",))</f>
        <v>#REF!</v>
      </c>
      <c r="G5427" s="245" t="e">
        <f>保全管理データ!N9378</f>
        <v>#REF!</v>
      </c>
      <c r="H5427" s="259" t="e">
        <f>IF(#REF!="無","",IF(#REF!="","",IF(#REF!="悪環境における作業",0.2,IF(#REF!="高所又は地下作業",0.1,IF(#REF!="錯綜場所作業",0.3,IF(#REF!="複雑な制約のある作業",0.4,IF(#REF!="単純な制約のある作業",0.2,0)))))))</f>
        <v>#REF!</v>
      </c>
      <c r="I5427" s="260" t="e">
        <f t="shared" si="335"/>
        <v>#REF!</v>
      </c>
      <c r="J5427" s="261" t="e">
        <f>IF(#REF!&gt;=1,IF(#REF!&gt;=1,#REF!),IF(#REF!&gt;=0,"",))</f>
        <v>#REF!</v>
      </c>
      <c r="K5427" s="245" t="e">
        <f>保全管理データ!N9405</f>
        <v>#REF!</v>
      </c>
      <c r="L5427" s="262" t="e">
        <f>IF(#REF!="","",IF(#REF!="悪環境における作業",0.2,IF(#REF!="高所又は地下作業",0.1,IF(#REF!="錯綜場所作業",0.3,IF(#REF!="複雑な制約のある作業",0.4,IF(#REF!="単純な制約のある作業",0.2,0))))))</f>
        <v>#REF!</v>
      </c>
      <c r="M5427" s="260" t="e">
        <f t="shared" si="336"/>
        <v>#REF!</v>
      </c>
    </row>
    <row r="5428" spans="2:13" s="254" customFormat="1" ht="27.75" customHeight="1" thickBot="1" x14ac:dyDescent="0.25">
      <c r="B5428" s="532" t="s">
        <v>190</v>
      </c>
      <c r="C5428" s="532"/>
      <c r="D5428" s="532"/>
      <c r="E5428" s="532"/>
      <c r="F5428" s="533" t="e">
        <f>SUM(I5404:I5427)</f>
        <v>#REF!</v>
      </c>
      <c r="G5428" s="534"/>
      <c r="H5428" s="534"/>
      <c r="I5428" s="535"/>
      <c r="J5428" s="533" t="e">
        <f>IF(SUM(J5404:J5427)=0,"0.00",SUM(M5404:M5427))</f>
        <v>#REF!</v>
      </c>
      <c r="K5428" s="534"/>
      <c r="L5428" s="534"/>
      <c r="M5428" s="535"/>
    </row>
    <row r="5429" spans="2:13" s="254" customFormat="1" ht="27.75" customHeight="1" thickBot="1" x14ac:dyDescent="0.25">
      <c r="B5429" s="532" t="s">
        <v>97</v>
      </c>
      <c r="C5429" s="532"/>
      <c r="D5429" s="532"/>
      <c r="E5429" s="532"/>
      <c r="F5429" s="533" t="e">
        <f>IF(#REF!="５年以下","0",IF(#REF!="５年～１０年",0.1,IF(#REF!="１０年以上",0.15)))</f>
        <v>#REF!</v>
      </c>
      <c r="G5429" s="534"/>
      <c r="H5429" s="534"/>
      <c r="I5429" s="534"/>
      <c r="J5429" s="534"/>
      <c r="K5429" s="534"/>
      <c r="L5429" s="534"/>
      <c r="M5429" s="535"/>
    </row>
    <row r="5430" spans="2:13" s="254" customFormat="1" ht="27.75" customHeight="1" thickBot="1" x14ac:dyDescent="0.25">
      <c r="B5430" s="533" t="s">
        <v>273</v>
      </c>
      <c r="C5430" s="534"/>
      <c r="D5430" s="534"/>
      <c r="E5430" s="535"/>
      <c r="F5430" s="533" t="e">
        <f>F5428*(1+F5429)</f>
        <v>#REF!</v>
      </c>
      <c r="G5430" s="534"/>
      <c r="H5430" s="534"/>
      <c r="I5430" s="534"/>
      <c r="J5430" s="533" t="e">
        <f>J5428*(1+F5429)</f>
        <v>#REF!</v>
      </c>
      <c r="K5430" s="534"/>
      <c r="L5430" s="534"/>
      <c r="M5430" s="535"/>
    </row>
    <row r="5431" spans="2:13" s="254" customFormat="1" ht="27.75" customHeight="1" thickBot="1" x14ac:dyDescent="0.25">
      <c r="B5431" s="532" t="s">
        <v>191</v>
      </c>
      <c r="C5431" s="532"/>
      <c r="D5431" s="532"/>
      <c r="E5431" s="532"/>
      <c r="F5431" s="533" t="e">
        <f>#REF!*(#REF!*#REF!+#REF!*#REF!)</f>
        <v>#REF!</v>
      </c>
      <c r="G5431" s="534"/>
      <c r="H5431" s="535"/>
      <c r="I5431" s="532" t="e">
        <f>#REF!</f>
        <v>#REF!</v>
      </c>
      <c r="J5431" s="533"/>
      <c r="K5431" s="263" t="s">
        <v>230</v>
      </c>
      <c r="L5431" s="535" t="e">
        <f>B5402</f>
        <v>#REF!</v>
      </c>
      <c r="M5431" s="532"/>
    </row>
    <row r="5432" spans="2:13" s="254" customFormat="1" ht="45" customHeight="1" thickBot="1" x14ac:dyDescent="0.25">
      <c r="B5432" s="253"/>
      <c r="C5432" s="253"/>
      <c r="D5432" s="253"/>
      <c r="E5432" s="253"/>
      <c r="F5432" s="253"/>
      <c r="G5432" s="253"/>
      <c r="H5432" s="253"/>
      <c r="I5432" s="253"/>
      <c r="J5432" s="253"/>
      <c r="K5432" s="253"/>
      <c r="L5432" s="253"/>
      <c r="M5432" s="253"/>
    </row>
    <row r="5433" spans="2:13" s="254" customFormat="1" ht="27.75" customHeight="1" thickBot="1" x14ac:dyDescent="0.25">
      <c r="B5433" s="542" t="s">
        <v>128</v>
      </c>
      <c r="C5433" s="543"/>
      <c r="D5433" s="543"/>
      <c r="E5433" s="544"/>
      <c r="F5433" s="253"/>
      <c r="G5433" s="253"/>
      <c r="H5433" s="253"/>
      <c r="I5433" s="253"/>
      <c r="J5433" s="253"/>
      <c r="K5433" s="253"/>
      <c r="L5433" s="253"/>
      <c r="M5433" s="253"/>
    </row>
    <row r="5434" spans="2:13" s="254" customFormat="1" ht="27.75" customHeight="1" x14ac:dyDescent="0.2">
      <c r="B5434" s="545" t="e">
        <f>#REF!</f>
        <v>#REF!</v>
      </c>
      <c r="C5434" s="546"/>
      <c r="D5434" s="547"/>
      <c r="E5434" s="548"/>
      <c r="F5434" s="552" t="s">
        <v>240</v>
      </c>
      <c r="G5434" s="553"/>
      <c r="H5434" s="553"/>
      <c r="I5434" s="554"/>
      <c r="J5434" s="552" t="s">
        <v>239</v>
      </c>
      <c r="K5434" s="553"/>
      <c r="L5434" s="553"/>
      <c r="M5434" s="554"/>
    </row>
    <row r="5435" spans="2:13" s="254" customFormat="1" ht="27.75" customHeight="1" thickBot="1" x14ac:dyDescent="0.25">
      <c r="B5435" s="549"/>
      <c r="C5435" s="550"/>
      <c r="D5435" s="550"/>
      <c r="E5435" s="551"/>
      <c r="F5435" s="255" t="s">
        <v>149</v>
      </c>
      <c r="G5435" s="256" t="s">
        <v>151</v>
      </c>
      <c r="H5435" s="256" t="s">
        <v>96</v>
      </c>
      <c r="I5435" s="257" t="s">
        <v>150</v>
      </c>
      <c r="J5435" s="255" t="s">
        <v>149</v>
      </c>
      <c r="K5435" s="256" t="s">
        <v>151</v>
      </c>
      <c r="L5435" s="256" t="s">
        <v>96</v>
      </c>
      <c r="M5435" s="257" t="s">
        <v>150</v>
      </c>
    </row>
    <row r="5436" spans="2:13" s="254" customFormat="1" ht="27.75" customHeight="1" thickTop="1" x14ac:dyDescent="0.2">
      <c r="B5436" s="540" t="s">
        <v>241</v>
      </c>
      <c r="C5436" s="541"/>
      <c r="D5436" s="264"/>
      <c r="E5436" s="237" t="s">
        <v>242</v>
      </c>
      <c r="F5436" s="258" t="e">
        <f>IF(#REF!&gt;=1,IF(#REF!&gt;=1,#REF!),IF(#REF!&gt;=0,"",))</f>
        <v>#REF!</v>
      </c>
      <c r="G5436" s="241" t="e">
        <f>保全管理データ!N9411</f>
        <v>#REF!</v>
      </c>
      <c r="H5436" s="259" t="e">
        <f>IF(#REF!="無","",IF(#REF!="","",IF(#REF!="悪環境における作業",0.2,IF(#REF!="高所又は地下作業",0.1,IF(#REF!="錯綜場所作業",0.3,IF(#REF!="複雑な制約のある作業",0.4,IF(#REF!="単純な制約のある作業",0.2,0)))))))</f>
        <v>#REF!</v>
      </c>
      <c r="I5436" s="260" t="e">
        <f>IF(F5436="","",F5436*G5436*(1+IF(H5436="",0,H5436)))</f>
        <v>#REF!</v>
      </c>
      <c r="J5436" s="258" t="e">
        <f>IF(#REF!&gt;=1,IF(#REF!&gt;=1,#REF!),IF(#REF!&gt;=0,"",))</f>
        <v>#REF!</v>
      </c>
      <c r="K5436" s="241" t="e">
        <f>保全管理データ!N9438</f>
        <v>#REF!</v>
      </c>
      <c r="L5436" s="259" t="e">
        <f>IF(#REF!="","",IF(#REF!="悪環境における作業",0.2,IF(#REF!="高所又は地下作業",0.1,IF(#REF!="錯綜場所作業",0.3,IF(#REF!="複雑な制約のある作業",0.4,IF(#REF!="単純な制約のある作業",0.2,0))))))</f>
        <v>#REF!</v>
      </c>
      <c r="M5436" s="260" t="e">
        <f>IF(J5436="","",J5436*K5436*(1+IF(L5436="",0,L5436)))</f>
        <v>#REF!</v>
      </c>
    </row>
    <row r="5437" spans="2:13" s="254" customFormat="1" ht="27.75" customHeight="1" x14ac:dyDescent="0.2">
      <c r="B5437" s="536" t="s">
        <v>243</v>
      </c>
      <c r="C5437" s="537"/>
      <c r="D5437" s="265"/>
      <c r="E5437" s="224" t="s">
        <v>242</v>
      </c>
      <c r="F5437" s="258" t="e">
        <f>IF(#REF!&gt;=1,IF(#REF!&gt;=1,#REF!),IF(#REF!&gt;=0,"",))</f>
        <v>#REF!</v>
      </c>
      <c r="G5437" s="241" t="e">
        <f>保全管理データ!N9412</f>
        <v>#REF!</v>
      </c>
      <c r="H5437" s="259" t="e">
        <f>IF(#REF!="無","",IF(#REF!="","",IF(#REF!="悪環境における作業",0.2,IF(#REF!="高所又は地下作業",0.1,IF(#REF!="錯綜場所作業",0.3,IF(#REF!="複雑な制約のある作業",0.4,IF(#REF!="単純な制約のある作業",0.2,0)))))))</f>
        <v>#REF!</v>
      </c>
      <c r="I5437" s="260" t="e">
        <f t="shared" ref="I5437:I5459" si="337">IF(F5437="","",F5437*G5437*(1+IF(H5437="",0,H5437)))</f>
        <v>#REF!</v>
      </c>
      <c r="J5437" s="258" t="e">
        <f>IF(#REF!&gt;=1,IF(#REF!&gt;=1,#REF!),IF(#REF!&gt;=0,"",))</f>
        <v>#REF!</v>
      </c>
      <c r="K5437" s="241" t="e">
        <f>保全管理データ!N9439</f>
        <v>#REF!</v>
      </c>
      <c r="L5437" s="259" t="e">
        <f>IF(#REF!="","",IF(#REF!="悪環境における作業",0.2,IF(#REF!="高所又は地下作業",0.1,IF(#REF!="錯綜場所作業",0.3,IF(#REF!="複雑な制約のある作業",0.4,IF(#REF!="単純な制約のある作業",0.2,0))))))</f>
        <v>#REF!</v>
      </c>
      <c r="M5437" s="260" t="e">
        <f t="shared" ref="M5437:M5459" si="338">IF(J5437="","",J5437*K5437*(1+IF(L5437="",0,L5437)))</f>
        <v>#REF!</v>
      </c>
    </row>
    <row r="5438" spans="2:13" s="254" customFormat="1" ht="27.75" customHeight="1" x14ac:dyDescent="0.2">
      <c r="B5438" s="536" t="s">
        <v>249</v>
      </c>
      <c r="C5438" s="537"/>
      <c r="D5438" s="265"/>
      <c r="E5438" s="224" t="s">
        <v>244</v>
      </c>
      <c r="F5438" s="258" t="e">
        <f>IF(#REF!&gt;=1,IF(#REF!&gt;=1,#REF!),IF(#REF!&gt;=0,"",))</f>
        <v>#REF!</v>
      </c>
      <c r="G5438" s="241" t="e">
        <f>保全管理データ!N9413</f>
        <v>#REF!</v>
      </c>
      <c r="H5438" s="259" t="e">
        <f>IF(#REF!="無","",IF(#REF!="","",IF(#REF!="悪環境における作業",0.2,IF(#REF!="高所又は地下作業",0.1,IF(#REF!="錯綜場所作業",0.3,IF(#REF!="複雑な制約のある作業",0.4,IF(#REF!="単純な制約のある作業",0.2,0)))))))</f>
        <v>#REF!</v>
      </c>
      <c r="I5438" s="260" t="e">
        <f t="shared" si="337"/>
        <v>#REF!</v>
      </c>
      <c r="J5438" s="258" t="e">
        <f>IF(#REF!&gt;=1,IF(#REF!&gt;=1,#REF!),IF(#REF!&gt;=0,"",))</f>
        <v>#REF!</v>
      </c>
      <c r="K5438" s="241" t="e">
        <f>保全管理データ!N9440</f>
        <v>#REF!</v>
      </c>
      <c r="L5438" s="259" t="e">
        <f>IF(#REF!="","",IF(#REF!="悪環境における作業",0.2,IF(#REF!="高所又は地下作業",0.1,IF(#REF!="錯綜場所作業",0.3,IF(#REF!="複雑な制約のある作業",0.4,IF(#REF!="単純な制約のある作業",0.2,0))))))</f>
        <v>#REF!</v>
      </c>
      <c r="M5438" s="260" t="e">
        <f t="shared" si="338"/>
        <v>#REF!</v>
      </c>
    </row>
    <row r="5439" spans="2:13" s="254" customFormat="1" ht="27.75" customHeight="1" x14ac:dyDescent="0.2">
      <c r="B5439" s="536" t="s">
        <v>250</v>
      </c>
      <c r="C5439" s="537"/>
      <c r="D5439" s="265"/>
      <c r="E5439" s="224" t="s">
        <v>244</v>
      </c>
      <c r="F5439" s="258" t="e">
        <f>IF(#REF!&gt;=1,IF(#REF!&gt;=1,#REF!),IF(#REF!&gt;=0,"",))</f>
        <v>#REF!</v>
      </c>
      <c r="G5439" s="241" t="e">
        <f>保全管理データ!N9414</f>
        <v>#REF!</v>
      </c>
      <c r="H5439" s="259" t="e">
        <f>IF(#REF!="無","",IF(#REF!="","",IF(#REF!="悪環境における作業",0.2,IF(#REF!="高所又は地下作業",0.1,IF(#REF!="錯綜場所作業",0.3,IF(#REF!="複雑な制約のある作業",0.4,IF(#REF!="単純な制約のある作業",0.2,0)))))))</f>
        <v>#REF!</v>
      </c>
      <c r="I5439" s="260" t="e">
        <f t="shared" si="337"/>
        <v>#REF!</v>
      </c>
      <c r="J5439" s="258" t="e">
        <f>IF(#REF!&gt;=1,IF(#REF!&gt;=1,#REF!),IF(#REF!&gt;=0,"",))</f>
        <v>#REF!</v>
      </c>
      <c r="K5439" s="241" t="e">
        <f>保全管理データ!N9441</f>
        <v>#REF!</v>
      </c>
      <c r="L5439" s="259" t="e">
        <f>IF(#REF!="","",IF(#REF!="悪環境における作業",0.2,IF(#REF!="高所又は地下作業",0.1,IF(#REF!="錯綜場所作業",0.3,IF(#REF!="複雑な制約のある作業",0.4,IF(#REF!="単純な制約のある作業",0.2,0))))))</f>
        <v>#REF!</v>
      </c>
      <c r="M5439" s="260" t="e">
        <f t="shared" si="338"/>
        <v>#REF!</v>
      </c>
    </row>
    <row r="5440" spans="2:13" s="254" customFormat="1" ht="27.75" customHeight="1" x14ac:dyDescent="0.2">
      <c r="B5440" s="536" t="s">
        <v>251</v>
      </c>
      <c r="C5440" s="537"/>
      <c r="D5440" s="265"/>
      <c r="E5440" s="224" t="s">
        <v>242</v>
      </c>
      <c r="F5440" s="258" t="e">
        <f>IF(#REF!&gt;=1,IF(#REF!&gt;=1,#REF!),IF(#REF!&gt;=0,"",))</f>
        <v>#REF!</v>
      </c>
      <c r="G5440" s="241" t="e">
        <f>保全管理データ!N9415</f>
        <v>#REF!</v>
      </c>
      <c r="H5440" s="259" t="e">
        <f>IF(#REF!="無","",IF(#REF!="","",IF(#REF!="悪環境における作業",0.2,IF(#REF!="高所又は地下作業",0.1,IF(#REF!="錯綜場所作業",0.3,IF(#REF!="複雑な制約のある作業",0.4,IF(#REF!="単純な制約のある作業",0.2,0)))))))</f>
        <v>#REF!</v>
      </c>
      <c r="I5440" s="260" t="e">
        <f t="shared" si="337"/>
        <v>#REF!</v>
      </c>
      <c r="J5440" s="258" t="e">
        <f>IF(#REF!&gt;=1,IF(#REF!&gt;=1,#REF!),IF(#REF!&gt;=0,"",))</f>
        <v>#REF!</v>
      </c>
      <c r="K5440" s="241" t="e">
        <f>保全管理データ!N9442</f>
        <v>#REF!</v>
      </c>
      <c r="L5440" s="259" t="e">
        <f>IF(#REF!="","",IF(#REF!="悪環境における作業",0.2,IF(#REF!="高所又は地下作業",0.1,IF(#REF!="錯綜場所作業",0.3,IF(#REF!="複雑な制約のある作業",0.4,IF(#REF!="単純な制約のある作業",0.2,0))))))</f>
        <v>#REF!</v>
      </c>
      <c r="M5440" s="260" t="e">
        <f t="shared" si="338"/>
        <v>#REF!</v>
      </c>
    </row>
    <row r="5441" spans="2:13" s="254" customFormat="1" ht="27.75" customHeight="1" x14ac:dyDescent="0.2">
      <c r="B5441" s="536" t="s">
        <v>252</v>
      </c>
      <c r="C5441" s="537"/>
      <c r="D5441" s="265"/>
      <c r="E5441" s="224" t="s">
        <v>244</v>
      </c>
      <c r="F5441" s="258" t="e">
        <f>IF(#REF!&gt;=1,IF(#REF!&gt;=1,#REF!),IF(#REF!&gt;=0,"",))</f>
        <v>#REF!</v>
      </c>
      <c r="G5441" s="241" t="e">
        <f>保全管理データ!N9416</f>
        <v>#REF!</v>
      </c>
      <c r="H5441" s="259" t="e">
        <f>IF(#REF!="無","",IF(#REF!="","",IF(#REF!="悪環境における作業",0.2,IF(#REF!="高所又は地下作業",0.1,IF(#REF!="錯綜場所作業",0.3,IF(#REF!="複雑な制約のある作業",0.4,IF(#REF!="単純な制約のある作業",0.2,0)))))))</f>
        <v>#REF!</v>
      </c>
      <c r="I5441" s="260" t="e">
        <f t="shared" si="337"/>
        <v>#REF!</v>
      </c>
      <c r="J5441" s="258" t="e">
        <f>IF(#REF!&gt;=1,IF(#REF!&gt;=1,#REF!),IF(#REF!&gt;=0,"",))</f>
        <v>#REF!</v>
      </c>
      <c r="K5441" s="241" t="e">
        <f>保全管理データ!N9443</f>
        <v>#REF!</v>
      </c>
      <c r="L5441" s="259" t="e">
        <f>IF(#REF!="","",IF(#REF!="悪環境における作業",0.2,IF(#REF!="高所又は地下作業",0.1,IF(#REF!="錯綜場所作業",0.3,IF(#REF!="複雑な制約のある作業",0.4,IF(#REF!="単純な制約のある作業",0.2,0))))))</f>
        <v>#REF!</v>
      </c>
      <c r="M5441" s="260" t="e">
        <f t="shared" si="338"/>
        <v>#REF!</v>
      </c>
    </row>
    <row r="5442" spans="2:13" s="254" customFormat="1" ht="27.75" customHeight="1" x14ac:dyDescent="0.2">
      <c r="B5442" s="536" t="s">
        <v>253</v>
      </c>
      <c r="C5442" s="537"/>
      <c r="D5442" s="265"/>
      <c r="E5442" s="224" t="s">
        <v>242</v>
      </c>
      <c r="F5442" s="258" t="e">
        <f>IF(#REF!&gt;=1,IF(#REF!&gt;=1,#REF!),IF(#REF!&gt;=0,"",))</f>
        <v>#REF!</v>
      </c>
      <c r="G5442" s="241" t="e">
        <f>保全管理データ!N9417</f>
        <v>#REF!</v>
      </c>
      <c r="H5442" s="259" t="e">
        <f>IF(#REF!="無","",IF(#REF!="","",IF(#REF!="悪環境における作業",0.2,IF(#REF!="高所又は地下作業",0.1,IF(#REF!="錯綜場所作業",0.3,IF(#REF!="複雑な制約のある作業",0.4,IF(#REF!="単純な制約のある作業",0.2,0)))))))</f>
        <v>#REF!</v>
      </c>
      <c r="I5442" s="260" t="e">
        <f t="shared" si="337"/>
        <v>#REF!</v>
      </c>
      <c r="J5442" s="258" t="e">
        <f>IF(#REF!&gt;=1,IF(#REF!&gt;=1,#REF!),IF(#REF!&gt;=0,"",))</f>
        <v>#REF!</v>
      </c>
      <c r="K5442" s="241" t="e">
        <f>保全管理データ!N9444</f>
        <v>#REF!</v>
      </c>
      <c r="L5442" s="259" t="e">
        <f>IF(#REF!="","",IF(#REF!="悪環境における作業",0.2,IF(#REF!="高所又は地下作業",0.1,IF(#REF!="錯綜場所作業",0.3,IF(#REF!="複雑な制約のある作業",0.4,IF(#REF!="単純な制約のある作業",0.2,0))))))</f>
        <v>#REF!</v>
      </c>
      <c r="M5442" s="260" t="e">
        <f t="shared" si="338"/>
        <v>#REF!</v>
      </c>
    </row>
    <row r="5443" spans="2:13" s="254" customFormat="1" ht="27.75" customHeight="1" x14ac:dyDescent="0.2">
      <c r="B5443" s="536" t="s">
        <v>254</v>
      </c>
      <c r="C5443" s="537"/>
      <c r="D5443" s="265"/>
      <c r="E5443" s="224" t="s">
        <v>242</v>
      </c>
      <c r="F5443" s="258" t="e">
        <f>IF(#REF!&gt;=1,IF(#REF!&gt;=1,#REF!),IF(#REF!&gt;=0,"",))</f>
        <v>#REF!</v>
      </c>
      <c r="G5443" s="241" t="e">
        <f>保全管理データ!N9418</f>
        <v>#REF!</v>
      </c>
      <c r="H5443" s="259" t="e">
        <f>IF(#REF!="無","",IF(#REF!="","",IF(#REF!="悪環境における作業",0.2,IF(#REF!="高所又は地下作業",0.1,IF(#REF!="錯綜場所作業",0.3,IF(#REF!="複雑な制約のある作業",0.4,IF(#REF!="単純な制約のある作業",0.2,0)))))))</f>
        <v>#REF!</v>
      </c>
      <c r="I5443" s="260" t="e">
        <f t="shared" si="337"/>
        <v>#REF!</v>
      </c>
      <c r="J5443" s="258" t="e">
        <f>IF(#REF!&gt;=1,IF(#REF!&gt;=1,#REF!),IF(#REF!&gt;=0,"",))</f>
        <v>#REF!</v>
      </c>
      <c r="K5443" s="241" t="e">
        <f>保全管理データ!N9445</f>
        <v>#REF!</v>
      </c>
      <c r="L5443" s="259" t="e">
        <f>IF(#REF!="","",IF(#REF!="悪環境における作業",0.2,IF(#REF!="高所又は地下作業",0.1,IF(#REF!="錯綜場所作業",0.3,IF(#REF!="複雑な制約のある作業",0.4,IF(#REF!="単純な制約のある作業",0.2,0))))))</f>
        <v>#REF!</v>
      </c>
      <c r="M5443" s="260" t="e">
        <f t="shared" si="338"/>
        <v>#REF!</v>
      </c>
    </row>
    <row r="5444" spans="2:13" s="254" customFormat="1" ht="27.75" customHeight="1" x14ac:dyDescent="0.2">
      <c r="B5444" s="536" t="s">
        <v>255</v>
      </c>
      <c r="C5444" s="537"/>
      <c r="D5444" s="265"/>
      <c r="E5444" s="224" t="s">
        <v>245</v>
      </c>
      <c r="F5444" s="258" t="e">
        <f>IF(#REF!&gt;=1,IF(#REF!&gt;=1,#REF!),IF(#REF!&gt;=0,"",))</f>
        <v>#REF!</v>
      </c>
      <c r="G5444" s="241" t="e">
        <f>保全管理データ!N9419</f>
        <v>#REF!</v>
      </c>
      <c r="H5444" s="259" t="e">
        <f>IF(#REF!="無","",IF(#REF!="","",IF(#REF!="悪環境における作業",0.2,IF(#REF!="高所又は地下作業",0.1,IF(#REF!="錯綜場所作業",0.3,IF(#REF!="複雑な制約のある作業",0.4,IF(#REF!="単純な制約のある作業",0.2,0)))))))</f>
        <v>#REF!</v>
      </c>
      <c r="I5444" s="260" t="e">
        <f t="shared" si="337"/>
        <v>#REF!</v>
      </c>
      <c r="J5444" s="258" t="e">
        <f>IF(#REF!&gt;=1,IF(#REF!&gt;=1,#REF!),IF(#REF!&gt;=0,"",))</f>
        <v>#REF!</v>
      </c>
      <c r="K5444" s="241" t="e">
        <f>保全管理データ!N9446</f>
        <v>#REF!</v>
      </c>
      <c r="L5444" s="259" t="e">
        <f>IF(#REF!="","",IF(#REF!="悪環境における作業",0.2,IF(#REF!="高所又は地下作業",0.1,IF(#REF!="錯綜場所作業",0.3,IF(#REF!="複雑な制約のある作業",0.4,IF(#REF!="単純な制約のある作業",0.2,0))))))</f>
        <v>#REF!</v>
      </c>
      <c r="M5444" s="260" t="e">
        <f t="shared" si="338"/>
        <v>#REF!</v>
      </c>
    </row>
    <row r="5445" spans="2:13" s="254" customFormat="1" ht="27.75" customHeight="1" x14ac:dyDescent="0.2">
      <c r="B5445" s="536" t="s">
        <v>256</v>
      </c>
      <c r="C5445" s="537"/>
      <c r="D5445" s="265"/>
      <c r="E5445" s="224" t="s">
        <v>242</v>
      </c>
      <c r="F5445" s="258" t="e">
        <f>IF(#REF!&gt;=1,IF(#REF!&gt;=1,#REF!),IF(#REF!&gt;=0,"",))</f>
        <v>#REF!</v>
      </c>
      <c r="G5445" s="241" t="e">
        <f>保全管理データ!N9420</f>
        <v>#REF!</v>
      </c>
      <c r="H5445" s="259" t="e">
        <f>IF(#REF!="無","",IF(#REF!="","",IF(#REF!="悪環境における作業",0.2,IF(#REF!="高所又は地下作業",0.1,IF(#REF!="錯綜場所作業",0.3,IF(#REF!="複雑な制約のある作業",0.4,IF(#REF!="単純な制約のある作業",0.2,0)))))))</f>
        <v>#REF!</v>
      </c>
      <c r="I5445" s="260" t="e">
        <f t="shared" si="337"/>
        <v>#REF!</v>
      </c>
      <c r="J5445" s="258" t="e">
        <f>IF(#REF!&gt;=1,IF(#REF!&gt;=1,#REF!),IF(#REF!&gt;=0,"",))</f>
        <v>#REF!</v>
      </c>
      <c r="K5445" s="241" t="e">
        <f>保全管理データ!N9447</f>
        <v>#REF!</v>
      </c>
      <c r="L5445" s="259" t="e">
        <f>IF(#REF!="","",IF(#REF!="悪環境における作業",0.2,IF(#REF!="高所又は地下作業",0.1,IF(#REF!="錯綜場所作業",0.3,IF(#REF!="複雑な制約のある作業",0.4,IF(#REF!="単純な制約のある作業",0.2,0))))))</f>
        <v>#REF!</v>
      </c>
      <c r="M5445" s="260" t="e">
        <f t="shared" si="338"/>
        <v>#REF!</v>
      </c>
    </row>
    <row r="5446" spans="2:13" s="254" customFormat="1" ht="27.75" customHeight="1" x14ac:dyDescent="0.2">
      <c r="B5446" s="536" t="s">
        <v>257</v>
      </c>
      <c r="C5446" s="537"/>
      <c r="D5446" s="265"/>
      <c r="E5446" s="224" t="s">
        <v>245</v>
      </c>
      <c r="F5446" s="258" t="e">
        <f>IF(#REF!&gt;=1,IF(#REF!&gt;=1,#REF!),IF(#REF!&gt;=0,"",))</f>
        <v>#REF!</v>
      </c>
      <c r="G5446" s="241" t="e">
        <f>保全管理データ!N9421</f>
        <v>#REF!</v>
      </c>
      <c r="H5446" s="259" t="e">
        <f>IF(#REF!="無","",IF(#REF!="","",IF(#REF!="悪環境における作業",0.2,IF(#REF!="高所又は地下作業",0.1,IF(#REF!="錯綜場所作業",0.3,IF(#REF!="複雑な制約のある作業",0.4,IF(#REF!="単純な制約のある作業",0.2,0)))))))</f>
        <v>#REF!</v>
      </c>
      <c r="I5446" s="260" t="e">
        <f t="shared" si="337"/>
        <v>#REF!</v>
      </c>
      <c r="J5446" s="258" t="e">
        <f>IF(#REF!&gt;=1,IF(#REF!&gt;=1,#REF!),IF(#REF!&gt;=0,"",))</f>
        <v>#REF!</v>
      </c>
      <c r="K5446" s="241" t="e">
        <f>保全管理データ!N9448</f>
        <v>#REF!</v>
      </c>
      <c r="L5446" s="259" t="e">
        <f>IF(#REF!="","",IF(#REF!="悪環境における作業",0.2,IF(#REF!="高所又は地下作業",0.1,IF(#REF!="錯綜場所作業",0.3,IF(#REF!="複雑な制約のある作業",0.4,IF(#REF!="単純な制約のある作業",0.2,0))))))</f>
        <v>#REF!</v>
      </c>
      <c r="M5446" s="260" t="e">
        <f t="shared" si="338"/>
        <v>#REF!</v>
      </c>
    </row>
    <row r="5447" spans="2:13" s="254" customFormat="1" ht="27.75" customHeight="1" x14ac:dyDescent="0.2">
      <c r="B5447" s="536" t="s">
        <v>258</v>
      </c>
      <c r="C5447" s="537"/>
      <c r="D5447" s="265"/>
      <c r="E5447" s="224" t="s">
        <v>245</v>
      </c>
      <c r="F5447" s="258" t="e">
        <f>IF(#REF!&gt;=1,IF(#REF!&gt;=1,#REF!),IF(#REF!&gt;=0,"",))</f>
        <v>#REF!</v>
      </c>
      <c r="G5447" s="241" t="e">
        <f>保全管理データ!N9422</f>
        <v>#REF!</v>
      </c>
      <c r="H5447" s="259" t="e">
        <f>IF(#REF!="無","",IF(#REF!="","",IF(#REF!="悪環境における作業",0.2,IF(#REF!="高所又は地下作業",0.1,IF(#REF!="錯綜場所作業",0.3,IF(#REF!="複雑な制約のある作業",0.4,IF(#REF!="単純な制約のある作業",0.2,0)))))))</f>
        <v>#REF!</v>
      </c>
      <c r="I5447" s="260" t="e">
        <f t="shared" si="337"/>
        <v>#REF!</v>
      </c>
      <c r="J5447" s="258" t="e">
        <f>IF(#REF!&gt;=1,IF(#REF!&gt;=1,#REF!),IF(#REF!&gt;=0,"",))</f>
        <v>#REF!</v>
      </c>
      <c r="K5447" s="241" t="e">
        <f>保全管理データ!N9449</f>
        <v>#REF!</v>
      </c>
      <c r="L5447" s="259" t="e">
        <f>IF(#REF!="","",IF(#REF!="悪環境における作業",0.2,IF(#REF!="高所又は地下作業",0.1,IF(#REF!="錯綜場所作業",0.3,IF(#REF!="複雑な制約のある作業",0.4,IF(#REF!="単純な制約のある作業",0.2,0))))))</f>
        <v>#REF!</v>
      </c>
      <c r="M5447" s="260" t="e">
        <f t="shared" si="338"/>
        <v>#REF!</v>
      </c>
    </row>
    <row r="5448" spans="2:13" s="254" customFormat="1" ht="27.75" customHeight="1" x14ac:dyDescent="0.2">
      <c r="B5448" s="536" t="s">
        <v>259</v>
      </c>
      <c r="C5448" s="537"/>
      <c r="D5448" s="265"/>
      <c r="E5448" s="224" t="s">
        <v>245</v>
      </c>
      <c r="F5448" s="258" t="e">
        <f>IF(#REF!&gt;=1,IF(#REF!&gt;=1,#REF!),IF(#REF!&gt;=0,"",))</f>
        <v>#REF!</v>
      </c>
      <c r="G5448" s="241" t="e">
        <f>保全管理データ!N9423</f>
        <v>#REF!</v>
      </c>
      <c r="H5448" s="259" t="e">
        <f>IF(#REF!="無","",IF(#REF!="","",IF(#REF!="悪環境における作業",0.2,IF(#REF!="高所又は地下作業",0.1,IF(#REF!="錯綜場所作業",0.3,IF(#REF!="複雑な制約のある作業",0.4,IF(#REF!="単純な制約のある作業",0.2,0)))))))</f>
        <v>#REF!</v>
      </c>
      <c r="I5448" s="260" t="e">
        <f t="shared" si="337"/>
        <v>#REF!</v>
      </c>
      <c r="J5448" s="258" t="e">
        <f>IF(#REF!&gt;=1,IF(#REF!&gt;=1,#REF!),IF(#REF!&gt;=0,"",))</f>
        <v>#REF!</v>
      </c>
      <c r="K5448" s="241" t="e">
        <f>保全管理データ!N9450</f>
        <v>#REF!</v>
      </c>
      <c r="L5448" s="259" t="e">
        <f>IF(#REF!="","",IF(#REF!="悪環境における作業",0.2,IF(#REF!="高所又は地下作業",0.1,IF(#REF!="錯綜場所作業",0.3,IF(#REF!="複雑な制約のある作業",0.4,IF(#REF!="単純な制約のある作業",0.2,0))))))</f>
        <v>#REF!</v>
      </c>
      <c r="M5448" s="260" t="e">
        <f t="shared" si="338"/>
        <v>#REF!</v>
      </c>
    </row>
    <row r="5449" spans="2:13" s="254" customFormat="1" ht="27.75" customHeight="1" x14ac:dyDescent="0.2">
      <c r="B5449" s="536" t="s">
        <v>260</v>
      </c>
      <c r="C5449" s="537"/>
      <c r="D5449" s="265"/>
      <c r="E5449" s="224" t="s">
        <v>248</v>
      </c>
      <c r="F5449" s="258" t="e">
        <f>IF(#REF!&gt;=1,IF(#REF!&gt;=1,#REF!),IF(#REF!&gt;=0,"",))</f>
        <v>#REF!</v>
      </c>
      <c r="G5449" s="241" t="e">
        <f>保全管理データ!N9424</f>
        <v>#REF!</v>
      </c>
      <c r="H5449" s="259" t="e">
        <f>IF(#REF!="無","",IF(#REF!="","",IF(#REF!="悪環境における作業",0.2,IF(#REF!="高所又は地下作業",0.1,IF(#REF!="錯綜場所作業",0.3,IF(#REF!="複雑な制約のある作業",0.4,IF(#REF!="単純な制約のある作業",0.2,0)))))))</f>
        <v>#REF!</v>
      </c>
      <c r="I5449" s="260" t="e">
        <f t="shared" si="337"/>
        <v>#REF!</v>
      </c>
      <c r="J5449" s="258" t="e">
        <f>IF(#REF!&gt;=1,IF(#REF!&gt;=1,#REF!),IF(#REF!&gt;=0,"",))</f>
        <v>#REF!</v>
      </c>
      <c r="K5449" s="241" t="e">
        <f>保全管理データ!N9451</f>
        <v>#REF!</v>
      </c>
      <c r="L5449" s="259" t="e">
        <f>IF(#REF!="","",IF(#REF!="悪環境における作業",0.2,IF(#REF!="高所又は地下作業",0.1,IF(#REF!="錯綜場所作業",0.3,IF(#REF!="複雑な制約のある作業",0.4,IF(#REF!="単純な制約のある作業",0.2,0))))))</f>
        <v>#REF!</v>
      </c>
      <c r="M5449" s="260" t="e">
        <f t="shared" si="338"/>
        <v>#REF!</v>
      </c>
    </row>
    <row r="5450" spans="2:13" s="254" customFormat="1" ht="27.75" customHeight="1" x14ac:dyDescent="0.2">
      <c r="B5450" s="536" t="s">
        <v>261</v>
      </c>
      <c r="C5450" s="537"/>
      <c r="D5450" s="265"/>
      <c r="E5450" s="224" t="s">
        <v>247</v>
      </c>
      <c r="F5450" s="258" t="e">
        <f>IF(#REF!&gt;=1,IF(#REF!&gt;=1,#REF!),IF(#REF!&gt;=0,"",))</f>
        <v>#REF!</v>
      </c>
      <c r="G5450" s="241" t="e">
        <f>保全管理データ!N9425</f>
        <v>#REF!</v>
      </c>
      <c r="H5450" s="259" t="e">
        <f>IF(#REF!="無","",IF(#REF!="","",IF(#REF!="悪環境における作業",0.2,IF(#REF!="高所又は地下作業",0.1,IF(#REF!="錯綜場所作業",0.3,IF(#REF!="複雑な制約のある作業",0.4,IF(#REF!="単純な制約のある作業",0.2,0)))))))</f>
        <v>#REF!</v>
      </c>
      <c r="I5450" s="260" t="e">
        <f t="shared" si="337"/>
        <v>#REF!</v>
      </c>
      <c r="J5450" s="258" t="e">
        <f>IF(#REF!&gt;=1,IF(#REF!&gt;=1,#REF!),IF(#REF!&gt;=0,"",))</f>
        <v>#REF!</v>
      </c>
      <c r="K5450" s="241" t="e">
        <f>保全管理データ!N9452</f>
        <v>#REF!</v>
      </c>
      <c r="L5450" s="259" t="e">
        <f>IF(#REF!="","",IF(#REF!="悪環境における作業",0.2,IF(#REF!="高所又は地下作業",0.1,IF(#REF!="錯綜場所作業",0.3,IF(#REF!="複雑な制約のある作業",0.4,IF(#REF!="単純な制約のある作業",0.2,0))))))</f>
        <v>#REF!</v>
      </c>
      <c r="M5450" s="260" t="e">
        <f t="shared" si="338"/>
        <v>#REF!</v>
      </c>
    </row>
    <row r="5451" spans="2:13" s="254" customFormat="1" ht="27.75" customHeight="1" x14ac:dyDescent="0.2">
      <c r="B5451" s="536" t="s">
        <v>262</v>
      </c>
      <c r="C5451" s="537"/>
      <c r="D5451" s="265"/>
      <c r="E5451" s="224" t="s">
        <v>245</v>
      </c>
      <c r="F5451" s="258" t="e">
        <f>IF(#REF!&gt;=1,IF(#REF!&gt;=1,#REF!),IF(#REF!&gt;=0,"",))</f>
        <v>#REF!</v>
      </c>
      <c r="G5451" s="241" t="e">
        <f>保全管理データ!N9426</f>
        <v>#REF!</v>
      </c>
      <c r="H5451" s="259" t="e">
        <f>IF(#REF!="無","",IF(#REF!="","",IF(#REF!="悪環境における作業",0.2,IF(#REF!="高所又は地下作業",0.1,IF(#REF!="錯綜場所作業",0.3,IF(#REF!="複雑な制約のある作業",0.4,IF(#REF!="単純な制約のある作業",0.2,0)))))))</f>
        <v>#REF!</v>
      </c>
      <c r="I5451" s="260" t="e">
        <f t="shared" si="337"/>
        <v>#REF!</v>
      </c>
      <c r="J5451" s="258" t="e">
        <f>IF(#REF!&gt;=1,IF(#REF!&gt;=1,#REF!),IF(#REF!&gt;=0,"",))</f>
        <v>#REF!</v>
      </c>
      <c r="K5451" s="241" t="e">
        <f>保全管理データ!N9453</f>
        <v>#REF!</v>
      </c>
      <c r="L5451" s="259" t="e">
        <f>IF(#REF!="","",IF(#REF!="悪環境における作業",0.2,IF(#REF!="高所又は地下作業",0.1,IF(#REF!="錯綜場所作業",0.3,IF(#REF!="複雑な制約のある作業",0.4,IF(#REF!="単純な制約のある作業",0.2,0))))))</f>
        <v>#REF!</v>
      </c>
      <c r="M5451" s="260" t="e">
        <f t="shared" si="338"/>
        <v>#REF!</v>
      </c>
    </row>
    <row r="5452" spans="2:13" s="254" customFormat="1" ht="27.75" customHeight="1" x14ac:dyDescent="0.2">
      <c r="B5452" s="536" t="s">
        <v>263</v>
      </c>
      <c r="C5452" s="537"/>
      <c r="D5452" s="265"/>
      <c r="E5452" s="224" t="s">
        <v>245</v>
      </c>
      <c r="F5452" s="258" t="e">
        <f>IF(#REF!&gt;=1,IF(#REF!&gt;=1,#REF!),IF(#REF!&gt;=0,"",))</f>
        <v>#REF!</v>
      </c>
      <c r="G5452" s="241" t="e">
        <f>保全管理データ!N9427</f>
        <v>#REF!</v>
      </c>
      <c r="H5452" s="259" t="e">
        <f>IF(#REF!="無","",IF(#REF!="","",IF(#REF!="悪環境における作業",0.2,IF(#REF!="高所又は地下作業",0.1,IF(#REF!="錯綜場所作業",0.3,IF(#REF!="複雑な制約のある作業",0.4,IF(#REF!="単純な制約のある作業",0.2,0)))))))</f>
        <v>#REF!</v>
      </c>
      <c r="I5452" s="260" t="e">
        <f t="shared" si="337"/>
        <v>#REF!</v>
      </c>
      <c r="J5452" s="258" t="e">
        <f>IF(#REF!&gt;=1,IF(#REF!&gt;=1,#REF!),IF(#REF!&gt;=0,"",))</f>
        <v>#REF!</v>
      </c>
      <c r="K5452" s="241" t="e">
        <f>保全管理データ!N9454</f>
        <v>#REF!</v>
      </c>
      <c r="L5452" s="259" t="e">
        <f>IF(#REF!="","",IF(#REF!="悪環境における作業",0.2,IF(#REF!="高所又は地下作業",0.1,IF(#REF!="錯綜場所作業",0.3,IF(#REF!="複雑な制約のある作業",0.4,IF(#REF!="単純な制約のある作業",0.2,0))))))</f>
        <v>#REF!</v>
      </c>
      <c r="M5452" s="260" t="e">
        <f t="shared" si="338"/>
        <v>#REF!</v>
      </c>
    </row>
    <row r="5453" spans="2:13" s="254" customFormat="1" ht="27.75" customHeight="1" x14ac:dyDescent="0.2">
      <c r="B5453" s="536" t="s">
        <v>264</v>
      </c>
      <c r="C5453" s="537"/>
      <c r="D5453" s="265"/>
      <c r="E5453" s="224" t="s">
        <v>245</v>
      </c>
      <c r="F5453" s="258" t="e">
        <f>IF(#REF!&gt;=1,IF(#REF!&gt;=1,#REF!),IF(#REF!&gt;=0,"",))</f>
        <v>#REF!</v>
      </c>
      <c r="G5453" s="241" t="e">
        <f>保全管理データ!N9428</f>
        <v>#REF!</v>
      </c>
      <c r="H5453" s="259" t="e">
        <f>IF(#REF!="無","",IF(#REF!="","",IF(#REF!="悪環境における作業",0.2,IF(#REF!="高所又は地下作業",0.1,IF(#REF!="錯綜場所作業",0.3,IF(#REF!="複雑な制約のある作業",0.4,IF(#REF!="単純な制約のある作業",0.2,0)))))))</f>
        <v>#REF!</v>
      </c>
      <c r="I5453" s="260" t="e">
        <f t="shared" si="337"/>
        <v>#REF!</v>
      </c>
      <c r="J5453" s="258" t="e">
        <f>IF(#REF!&gt;=1,IF(#REF!&gt;=1,#REF!),IF(#REF!&gt;=0,"",))</f>
        <v>#REF!</v>
      </c>
      <c r="K5453" s="241" t="e">
        <f>保全管理データ!N9455</f>
        <v>#REF!</v>
      </c>
      <c r="L5453" s="259" t="e">
        <f>IF(#REF!="","",IF(#REF!="悪環境における作業",0.2,IF(#REF!="高所又は地下作業",0.1,IF(#REF!="錯綜場所作業",0.3,IF(#REF!="複雑な制約のある作業",0.4,IF(#REF!="単純な制約のある作業",0.2,0))))))</f>
        <v>#REF!</v>
      </c>
      <c r="M5453" s="260" t="e">
        <f t="shared" si="338"/>
        <v>#REF!</v>
      </c>
    </row>
    <row r="5454" spans="2:13" s="254" customFormat="1" ht="27.75" customHeight="1" x14ac:dyDescent="0.2">
      <c r="B5454" s="536" t="s">
        <v>265</v>
      </c>
      <c r="C5454" s="537"/>
      <c r="D5454" s="265"/>
      <c r="E5454" s="224" t="s">
        <v>245</v>
      </c>
      <c r="F5454" s="258" t="e">
        <f>IF(#REF!&gt;=1,IF(#REF!&gt;=1,#REF!),IF(#REF!&gt;=0,"",))</f>
        <v>#REF!</v>
      </c>
      <c r="G5454" s="241" t="e">
        <f>保全管理データ!N9429</f>
        <v>#REF!</v>
      </c>
      <c r="H5454" s="259" t="e">
        <f>IF(#REF!="無","",IF(#REF!="","",IF(#REF!="悪環境における作業",0.2,IF(#REF!="高所又は地下作業",0.1,IF(#REF!="錯綜場所作業",0.3,IF(#REF!="複雑な制約のある作業",0.4,IF(#REF!="単純な制約のある作業",0.2,0)))))))</f>
        <v>#REF!</v>
      </c>
      <c r="I5454" s="260" t="e">
        <f t="shared" si="337"/>
        <v>#REF!</v>
      </c>
      <c r="J5454" s="258" t="e">
        <f>IF(#REF!&gt;=1,IF(#REF!&gt;=1,#REF!),IF(#REF!&gt;=0,"",))</f>
        <v>#REF!</v>
      </c>
      <c r="K5454" s="241" t="e">
        <f>保全管理データ!N9456</f>
        <v>#REF!</v>
      </c>
      <c r="L5454" s="259" t="e">
        <f>IF(#REF!="","",IF(#REF!="悪環境における作業",0.2,IF(#REF!="高所又は地下作業",0.1,IF(#REF!="錯綜場所作業",0.3,IF(#REF!="複雑な制約のある作業",0.4,IF(#REF!="単純な制約のある作業",0.2,0))))))</f>
        <v>#REF!</v>
      </c>
      <c r="M5454" s="260" t="e">
        <f t="shared" si="338"/>
        <v>#REF!</v>
      </c>
    </row>
    <row r="5455" spans="2:13" s="254" customFormat="1" ht="27.75" customHeight="1" x14ac:dyDescent="0.2">
      <c r="B5455" s="536" t="s">
        <v>266</v>
      </c>
      <c r="C5455" s="537"/>
      <c r="D5455" s="265"/>
      <c r="E5455" s="224" t="s">
        <v>245</v>
      </c>
      <c r="F5455" s="258" t="e">
        <f>IF(#REF!&gt;=1,IF(#REF!&gt;=1,#REF!),IF(#REF!&gt;=0,"",))</f>
        <v>#REF!</v>
      </c>
      <c r="G5455" s="241" t="e">
        <f>保全管理データ!N9430</f>
        <v>#REF!</v>
      </c>
      <c r="H5455" s="259" t="e">
        <f>IF(#REF!="無","",IF(#REF!="","",IF(#REF!="悪環境における作業",0.2,IF(#REF!="高所又は地下作業",0.1,IF(#REF!="錯綜場所作業",0.3,IF(#REF!="複雑な制約のある作業",0.4,IF(#REF!="単純な制約のある作業",0.2,0)))))))</f>
        <v>#REF!</v>
      </c>
      <c r="I5455" s="260" t="e">
        <f t="shared" si="337"/>
        <v>#REF!</v>
      </c>
      <c r="J5455" s="258" t="e">
        <f>IF(#REF!&gt;=1,IF(#REF!&gt;=1,#REF!),IF(#REF!&gt;=0,"",))</f>
        <v>#REF!</v>
      </c>
      <c r="K5455" s="241" t="e">
        <f>保全管理データ!N9457</f>
        <v>#REF!</v>
      </c>
      <c r="L5455" s="259" t="e">
        <f>IF(#REF!="","",IF(#REF!="悪環境における作業",0.2,IF(#REF!="高所又は地下作業",0.1,IF(#REF!="錯綜場所作業",0.3,IF(#REF!="複雑な制約のある作業",0.4,IF(#REF!="単純な制約のある作業",0.2,0))))))</f>
        <v>#REF!</v>
      </c>
      <c r="M5455" s="260" t="e">
        <f t="shared" si="338"/>
        <v>#REF!</v>
      </c>
    </row>
    <row r="5456" spans="2:13" s="254" customFormat="1" ht="27.75" customHeight="1" x14ac:dyDescent="0.2">
      <c r="B5456" s="536" t="s">
        <v>81</v>
      </c>
      <c r="C5456" s="537"/>
      <c r="D5456" s="265"/>
      <c r="E5456" s="224" t="s">
        <v>245</v>
      </c>
      <c r="F5456" s="258" t="e">
        <f>IF(#REF!&gt;=1,IF(#REF!&gt;=1,#REF!),IF(#REF!&gt;=0,"",))</f>
        <v>#REF!</v>
      </c>
      <c r="G5456" s="241" t="e">
        <f>保全管理データ!N9431</f>
        <v>#REF!</v>
      </c>
      <c r="H5456" s="259" t="e">
        <f>IF(#REF!="無","",IF(#REF!="","",IF(#REF!="悪環境における作業",0.2,IF(#REF!="高所又は地下作業",0.1,IF(#REF!="錯綜場所作業",0.3,IF(#REF!="複雑な制約のある作業",0.4,IF(#REF!="単純な制約のある作業",0.2,0)))))))</f>
        <v>#REF!</v>
      </c>
      <c r="I5456" s="260" t="e">
        <f t="shared" si="337"/>
        <v>#REF!</v>
      </c>
      <c r="J5456" s="258" t="e">
        <f>IF(#REF!&gt;=1,IF(#REF!&gt;=1,#REF!),IF(#REF!&gt;=0,"",))</f>
        <v>#REF!</v>
      </c>
      <c r="K5456" s="241" t="e">
        <f>保全管理データ!N9458</f>
        <v>#REF!</v>
      </c>
      <c r="L5456" s="259" t="e">
        <f>IF(#REF!="","",IF(#REF!="悪環境における作業",0.2,IF(#REF!="高所又は地下作業",0.1,IF(#REF!="錯綜場所作業",0.3,IF(#REF!="複雑な制約のある作業",0.4,IF(#REF!="単純な制約のある作業",0.2,0))))))</f>
        <v>#REF!</v>
      </c>
      <c r="M5456" s="260" t="e">
        <f t="shared" si="338"/>
        <v>#REF!</v>
      </c>
    </row>
    <row r="5457" spans="2:13" s="254" customFormat="1" ht="27.75" customHeight="1" x14ac:dyDescent="0.2">
      <c r="B5457" s="536" t="s">
        <v>267</v>
      </c>
      <c r="C5457" s="537"/>
      <c r="D5457" s="265"/>
      <c r="E5457" s="224" t="s">
        <v>247</v>
      </c>
      <c r="F5457" s="258" t="e">
        <f>IF(#REF!&gt;=1,IF(#REF!&gt;=1,#REF!),IF(#REF!&gt;=0,"",))</f>
        <v>#REF!</v>
      </c>
      <c r="G5457" s="241" t="e">
        <f>保全管理データ!N9432</f>
        <v>#REF!</v>
      </c>
      <c r="H5457" s="259" t="e">
        <f>IF(#REF!="無","",IF(#REF!="","",IF(#REF!="悪環境における作業",0.2,IF(#REF!="高所又は地下作業",0.1,IF(#REF!="錯綜場所作業",0.3,IF(#REF!="複雑な制約のある作業",0.4,IF(#REF!="単純な制約のある作業",0.2,0)))))))</f>
        <v>#REF!</v>
      </c>
      <c r="I5457" s="260" t="e">
        <f t="shared" si="337"/>
        <v>#REF!</v>
      </c>
      <c r="J5457" s="258" t="e">
        <f>IF(#REF!&gt;=1,IF(#REF!&gt;=1,#REF!),IF(#REF!&gt;=0,"",))</f>
        <v>#REF!</v>
      </c>
      <c r="K5457" s="241" t="e">
        <f>保全管理データ!N9459</f>
        <v>#REF!</v>
      </c>
      <c r="L5457" s="259" t="e">
        <f>IF(#REF!="","",IF(#REF!="悪環境における作業",0.2,IF(#REF!="高所又は地下作業",0.1,IF(#REF!="錯綜場所作業",0.3,IF(#REF!="複雑な制約のある作業",0.4,IF(#REF!="単純な制約のある作業",0.2,0))))))</f>
        <v>#REF!</v>
      </c>
      <c r="M5457" s="260" t="e">
        <f t="shared" si="338"/>
        <v>#REF!</v>
      </c>
    </row>
    <row r="5458" spans="2:13" s="254" customFormat="1" ht="27.75" customHeight="1" x14ac:dyDescent="0.2">
      <c r="B5458" s="536" t="s">
        <v>268</v>
      </c>
      <c r="C5458" s="537"/>
      <c r="D5458" s="265"/>
      <c r="E5458" s="224" t="s">
        <v>246</v>
      </c>
      <c r="F5458" s="258" t="e">
        <f>IF(#REF!&gt;=1,IF(#REF!&gt;=1,#REF!),IF(#REF!&gt;=0,"",))</f>
        <v>#REF!</v>
      </c>
      <c r="G5458" s="241" t="e">
        <f>保全管理データ!N9433</f>
        <v>#REF!</v>
      </c>
      <c r="H5458" s="259" t="e">
        <f>IF(#REF!="無","",IF(#REF!="","",IF(#REF!="悪環境における作業",0.2,IF(#REF!="高所又は地下作業",0.1,IF(#REF!="錯綜場所作業",0.3,IF(#REF!="複雑な制約のある作業",0.4,IF(#REF!="単純な制約のある作業",0.2,0)))))))</f>
        <v>#REF!</v>
      </c>
      <c r="I5458" s="260" t="e">
        <f t="shared" si="337"/>
        <v>#REF!</v>
      </c>
      <c r="J5458" s="258" t="e">
        <f>IF(#REF!&gt;=1,IF(#REF!&gt;=1,#REF!),IF(#REF!&gt;=0,"",))</f>
        <v>#REF!</v>
      </c>
      <c r="K5458" s="241" t="e">
        <f>保全管理データ!N9460</f>
        <v>#REF!</v>
      </c>
      <c r="L5458" s="259" t="e">
        <f>IF(#REF!="","",IF(#REF!="悪環境における作業",0.2,IF(#REF!="高所又は地下作業",0.1,IF(#REF!="錯綜場所作業",0.3,IF(#REF!="複雑な制約のある作業",0.4,IF(#REF!="単純な制約のある作業",0.2,0))))))</f>
        <v>#REF!</v>
      </c>
      <c r="M5458" s="260" t="e">
        <f t="shared" si="338"/>
        <v>#REF!</v>
      </c>
    </row>
    <row r="5459" spans="2:13" s="254" customFormat="1" ht="27.75" customHeight="1" thickBot="1" x14ac:dyDescent="0.25">
      <c r="B5459" s="538" t="s">
        <v>269</v>
      </c>
      <c r="C5459" s="539"/>
      <c r="D5459" s="266"/>
      <c r="E5459" s="252" t="s">
        <v>245</v>
      </c>
      <c r="F5459" s="261" t="e">
        <f>IF(#REF!&gt;=1,IF(#REF!&gt;=1,#REF!),IF(#REF!&gt;=0,"",))</f>
        <v>#REF!</v>
      </c>
      <c r="G5459" s="245" t="e">
        <f>保全管理データ!N9434</f>
        <v>#REF!</v>
      </c>
      <c r="H5459" s="259" t="e">
        <f>IF(#REF!="無","",IF(#REF!="","",IF(#REF!="悪環境における作業",0.2,IF(#REF!="高所又は地下作業",0.1,IF(#REF!="錯綜場所作業",0.3,IF(#REF!="複雑な制約のある作業",0.4,IF(#REF!="単純な制約のある作業",0.2,0)))))))</f>
        <v>#REF!</v>
      </c>
      <c r="I5459" s="260" t="e">
        <f t="shared" si="337"/>
        <v>#REF!</v>
      </c>
      <c r="J5459" s="261" t="e">
        <f>IF(#REF!&gt;=1,IF(#REF!&gt;=1,#REF!),IF(#REF!&gt;=0,"",))</f>
        <v>#REF!</v>
      </c>
      <c r="K5459" s="245" t="e">
        <f>保全管理データ!N9461</f>
        <v>#REF!</v>
      </c>
      <c r="L5459" s="262" t="e">
        <f>IF(#REF!="","",IF(#REF!="悪環境における作業",0.2,IF(#REF!="高所又は地下作業",0.1,IF(#REF!="錯綜場所作業",0.3,IF(#REF!="複雑な制約のある作業",0.4,IF(#REF!="単純な制約のある作業",0.2,0))))))</f>
        <v>#REF!</v>
      </c>
      <c r="M5459" s="260" t="e">
        <f t="shared" si="338"/>
        <v>#REF!</v>
      </c>
    </row>
    <row r="5460" spans="2:13" s="254" customFormat="1" ht="27.75" customHeight="1" thickBot="1" x14ac:dyDescent="0.25">
      <c r="B5460" s="532" t="s">
        <v>190</v>
      </c>
      <c r="C5460" s="532"/>
      <c r="D5460" s="532"/>
      <c r="E5460" s="532"/>
      <c r="F5460" s="533" t="e">
        <f>SUM(I5436:I5459)</f>
        <v>#REF!</v>
      </c>
      <c r="G5460" s="534"/>
      <c r="H5460" s="534"/>
      <c r="I5460" s="535"/>
      <c r="J5460" s="533" t="e">
        <f>IF(SUM(J5436:J5459)=0,"0.00",SUM(M5436:M5459))</f>
        <v>#REF!</v>
      </c>
      <c r="K5460" s="534"/>
      <c r="L5460" s="534"/>
      <c r="M5460" s="535"/>
    </row>
    <row r="5461" spans="2:13" s="254" customFormat="1" ht="27.75" customHeight="1" thickBot="1" x14ac:dyDescent="0.25">
      <c r="B5461" s="532" t="s">
        <v>97</v>
      </c>
      <c r="C5461" s="532"/>
      <c r="D5461" s="532"/>
      <c r="E5461" s="532"/>
      <c r="F5461" s="533" t="e">
        <f>IF(#REF!="５年以下","0",IF(#REF!="５年～１０年",0.1,IF(#REF!="１０年以上",0.15)))</f>
        <v>#REF!</v>
      </c>
      <c r="G5461" s="534"/>
      <c r="H5461" s="534"/>
      <c r="I5461" s="534"/>
      <c r="J5461" s="534"/>
      <c r="K5461" s="534"/>
      <c r="L5461" s="534"/>
      <c r="M5461" s="535"/>
    </row>
    <row r="5462" spans="2:13" s="254" customFormat="1" ht="27.75" customHeight="1" thickBot="1" x14ac:dyDescent="0.25">
      <c r="B5462" s="533" t="s">
        <v>273</v>
      </c>
      <c r="C5462" s="534"/>
      <c r="D5462" s="534"/>
      <c r="E5462" s="535"/>
      <c r="F5462" s="533" t="e">
        <f>F5460*(1+F5461)</f>
        <v>#REF!</v>
      </c>
      <c r="G5462" s="534"/>
      <c r="H5462" s="534"/>
      <c r="I5462" s="534"/>
      <c r="J5462" s="533" t="e">
        <f>J5460*(1+F5461)</f>
        <v>#REF!</v>
      </c>
      <c r="K5462" s="534"/>
      <c r="L5462" s="534"/>
      <c r="M5462" s="535"/>
    </row>
    <row r="5463" spans="2:13" s="254" customFormat="1" ht="27.75" customHeight="1" thickBot="1" x14ac:dyDescent="0.25">
      <c r="B5463" s="532" t="s">
        <v>191</v>
      </c>
      <c r="C5463" s="532"/>
      <c r="D5463" s="532"/>
      <c r="E5463" s="532"/>
      <c r="F5463" s="533" t="e">
        <f>#REF!*(#REF!*#REF!+#REF!*#REF!)</f>
        <v>#REF!</v>
      </c>
      <c r="G5463" s="534"/>
      <c r="H5463" s="535"/>
      <c r="I5463" s="532" t="e">
        <f>#REF!</f>
        <v>#REF!</v>
      </c>
      <c r="J5463" s="533"/>
      <c r="K5463" s="263" t="s">
        <v>230</v>
      </c>
      <c r="L5463" s="535" t="e">
        <f>B5434</f>
        <v>#REF!</v>
      </c>
      <c r="M5463" s="532"/>
    </row>
    <row r="5464" spans="2:13" s="254" customFormat="1" ht="45" customHeight="1" thickBot="1" x14ac:dyDescent="0.25">
      <c r="B5464" s="253"/>
      <c r="C5464" s="253"/>
      <c r="D5464" s="253"/>
      <c r="E5464" s="253"/>
      <c r="F5464" s="253"/>
      <c r="G5464" s="253"/>
      <c r="H5464" s="253"/>
      <c r="I5464" s="253"/>
      <c r="J5464" s="253"/>
      <c r="K5464" s="253"/>
      <c r="L5464" s="253"/>
      <c r="M5464" s="253"/>
    </row>
    <row r="5465" spans="2:13" s="254" customFormat="1" ht="27.75" customHeight="1" thickBot="1" x14ac:dyDescent="0.25">
      <c r="B5465" s="542" t="s">
        <v>128</v>
      </c>
      <c r="C5465" s="543"/>
      <c r="D5465" s="543"/>
      <c r="E5465" s="544"/>
      <c r="F5465" s="253"/>
      <c r="G5465" s="253"/>
      <c r="H5465" s="253"/>
      <c r="I5465" s="253"/>
      <c r="J5465" s="253"/>
      <c r="K5465" s="253"/>
      <c r="L5465" s="253"/>
      <c r="M5465" s="253"/>
    </row>
    <row r="5466" spans="2:13" s="254" customFormat="1" ht="27.75" customHeight="1" x14ac:dyDescent="0.2">
      <c r="B5466" s="545" t="e">
        <f>#REF!</f>
        <v>#REF!</v>
      </c>
      <c r="C5466" s="546"/>
      <c r="D5466" s="547"/>
      <c r="E5466" s="548"/>
      <c r="F5466" s="552" t="s">
        <v>240</v>
      </c>
      <c r="G5466" s="553"/>
      <c r="H5466" s="553"/>
      <c r="I5466" s="554"/>
      <c r="J5466" s="552" t="s">
        <v>239</v>
      </c>
      <c r="K5466" s="553"/>
      <c r="L5466" s="553"/>
      <c r="M5466" s="554"/>
    </row>
    <row r="5467" spans="2:13" s="254" customFormat="1" ht="27.75" customHeight="1" thickBot="1" x14ac:dyDescent="0.25">
      <c r="B5467" s="549"/>
      <c r="C5467" s="550"/>
      <c r="D5467" s="550"/>
      <c r="E5467" s="551"/>
      <c r="F5467" s="255" t="s">
        <v>149</v>
      </c>
      <c r="G5467" s="256" t="s">
        <v>151</v>
      </c>
      <c r="H5467" s="256" t="s">
        <v>96</v>
      </c>
      <c r="I5467" s="257" t="s">
        <v>150</v>
      </c>
      <c r="J5467" s="255" t="s">
        <v>149</v>
      </c>
      <c r="K5467" s="256" t="s">
        <v>151</v>
      </c>
      <c r="L5467" s="256" t="s">
        <v>96</v>
      </c>
      <c r="M5467" s="257" t="s">
        <v>150</v>
      </c>
    </row>
    <row r="5468" spans="2:13" s="254" customFormat="1" ht="27.75" customHeight="1" thickTop="1" x14ac:dyDescent="0.2">
      <c r="B5468" s="540" t="s">
        <v>241</v>
      </c>
      <c r="C5468" s="541"/>
      <c r="D5468" s="264"/>
      <c r="E5468" s="237" t="s">
        <v>242</v>
      </c>
      <c r="F5468" s="258" t="e">
        <f>IF(#REF!&gt;=1,IF(#REF!&gt;=1,#REF!),IF(#REF!&gt;=0,"",))</f>
        <v>#REF!</v>
      </c>
      <c r="G5468" s="241" t="e">
        <f>保全管理データ!N9467</f>
        <v>#REF!</v>
      </c>
      <c r="H5468" s="259" t="e">
        <f>IF(#REF!="無","",IF(#REF!="","",IF(#REF!="悪環境における作業",0.2,IF(#REF!="高所又は地下作業",0.1,IF(#REF!="錯綜場所作業",0.3,IF(#REF!="複雑な制約のある作業",0.4,IF(#REF!="単純な制約のある作業",0.2,0)))))))</f>
        <v>#REF!</v>
      </c>
      <c r="I5468" s="260" t="e">
        <f>IF(F5468="","",F5468*G5468*(1+IF(H5468="",0,H5468)))</f>
        <v>#REF!</v>
      </c>
      <c r="J5468" s="258" t="e">
        <f>IF(#REF!&gt;=1,IF(#REF!&gt;=1,#REF!),IF(#REF!&gt;=0,"",))</f>
        <v>#REF!</v>
      </c>
      <c r="K5468" s="241" t="e">
        <f>保全管理データ!N9494</f>
        <v>#REF!</v>
      </c>
      <c r="L5468" s="259" t="e">
        <f>IF(#REF!="","",IF(#REF!="悪環境における作業",0.2,IF(#REF!="高所又は地下作業",0.1,IF(#REF!="錯綜場所作業",0.3,IF(#REF!="複雑な制約のある作業",0.4,IF(#REF!="単純な制約のある作業",0.2,0))))))</f>
        <v>#REF!</v>
      </c>
      <c r="M5468" s="260" t="e">
        <f>IF(J5468="","",J5468*K5468*(1+IF(L5468="",0,L5468)))</f>
        <v>#REF!</v>
      </c>
    </row>
    <row r="5469" spans="2:13" s="254" customFormat="1" ht="27.75" customHeight="1" x14ac:dyDescent="0.2">
      <c r="B5469" s="536" t="s">
        <v>243</v>
      </c>
      <c r="C5469" s="537"/>
      <c r="D5469" s="265"/>
      <c r="E5469" s="224" t="s">
        <v>242</v>
      </c>
      <c r="F5469" s="258" t="e">
        <f>IF(#REF!&gt;=1,IF(#REF!&gt;=1,#REF!),IF(#REF!&gt;=0,"",))</f>
        <v>#REF!</v>
      </c>
      <c r="G5469" s="241" t="e">
        <f>保全管理データ!N9468</f>
        <v>#REF!</v>
      </c>
      <c r="H5469" s="259" t="e">
        <f>IF(#REF!="無","",IF(#REF!="","",IF(#REF!="悪環境における作業",0.2,IF(#REF!="高所又は地下作業",0.1,IF(#REF!="錯綜場所作業",0.3,IF(#REF!="複雑な制約のある作業",0.4,IF(#REF!="単純な制約のある作業",0.2,0)))))))</f>
        <v>#REF!</v>
      </c>
      <c r="I5469" s="260" t="e">
        <f t="shared" ref="I5469:I5491" si="339">IF(F5469="","",F5469*G5469*(1+IF(H5469="",0,H5469)))</f>
        <v>#REF!</v>
      </c>
      <c r="J5469" s="258" t="e">
        <f>IF(#REF!&gt;=1,IF(#REF!&gt;=1,#REF!),IF(#REF!&gt;=0,"",))</f>
        <v>#REF!</v>
      </c>
      <c r="K5469" s="241" t="e">
        <f>保全管理データ!N9495</f>
        <v>#REF!</v>
      </c>
      <c r="L5469" s="259" t="e">
        <f>IF(#REF!="","",IF(#REF!="悪環境における作業",0.2,IF(#REF!="高所又は地下作業",0.1,IF(#REF!="錯綜場所作業",0.3,IF(#REF!="複雑な制約のある作業",0.4,IF(#REF!="単純な制約のある作業",0.2,0))))))</f>
        <v>#REF!</v>
      </c>
      <c r="M5469" s="260" t="e">
        <f t="shared" ref="M5469:M5491" si="340">IF(J5469="","",J5469*K5469*(1+IF(L5469="",0,L5469)))</f>
        <v>#REF!</v>
      </c>
    </row>
    <row r="5470" spans="2:13" s="254" customFormat="1" ht="27.75" customHeight="1" x14ac:dyDescent="0.2">
      <c r="B5470" s="536" t="s">
        <v>249</v>
      </c>
      <c r="C5470" s="537"/>
      <c r="D5470" s="265"/>
      <c r="E5470" s="224" t="s">
        <v>244</v>
      </c>
      <c r="F5470" s="258" t="e">
        <f>IF(#REF!&gt;=1,IF(#REF!&gt;=1,#REF!),IF(#REF!&gt;=0,"",))</f>
        <v>#REF!</v>
      </c>
      <c r="G5470" s="241" t="e">
        <f>保全管理データ!N9469</f>
        <v>#REF!</v>
      </c>
      <c r="H5470" s="259" t="e">
        <f>IF(#REF!="無","",IF(#REF!="","",IF(#REF!="悪環境における作業",0.2,IF(#REF!="高所又は地下作業",0.1,IF(#REF!="錯綜場所作業",0.3,IF(#REF!="複雑な制約のある作業",0.4,IF(#REF!="単純な制約のある作業",0.2,0)))))))</f>
        <v>#REF!</v>
      </c>
      <c r="I5470" s="260" t="e">
        <f t="shared" si="339"/>
        <v>#REF!</v>
      </c>
      <c r="J5470" s="258" t="e">
        <f>IF(#REF!&gt;=1,IF(#REF!&gt;=1,#REF!),IF(#REF!&gt;=0,"",))</f>
        <v>#REF!</v>
      </c>
      <c r="K5470" s="241" t="e">
        <f>保全管理データ!N9496</f>
        <v>#REF!</v>
      </c>
      <c r="L5470" s="259" t="e">
        <f>IF(#REF!="","",IF(#REF!="悪環境における作業",0.2,IF(#REF!="高所又は地下作業",0.1,IF(#REF!="錯綜場所作業",0.3,IF(#REF!="複雑な制約のある作業",0.4,IF(#REF!="単純な制約のある作業",0.2,0))))))</f>
        <v>#REF!</v>
      </c>
      <c r="M5470" s="260" t="e">
        <f t="shared" si="340"/>
        <v>#REF!</v>
      </c>
    </row>
    <row r="5471" spans="2:13" s="254" customFormat="1" ht="27.75" customHeight="1" x14ac:dyDescent="0.2">
      <c r="B5471" s="536" t="s">
        <v>250</v>
      </c>
      <c r="C5471" s="537"/>
      <c r="D5471" s="265"/>
      <c r="E5471" s="224" t="s">
        <v>244</v>
      </c>
      <c r="F5471" s="258" t="e">
        <f>IF(#REF!&gt;=1,IF(#REF!&gt;=1,#REF!),IF(#REF!&gt;=0,"",))</f>
        <v>#REF!</v>
      </c>
      <c r="G5471" s="241" t="e">
        <f>保全管理データ!N9470</f>
        <v>#REF!</v>
      </c>
      <c r="H5471" s="259" t="e">
        <f>IF(#REF!="無","",IF(#REF!="","",IF(#REF!="悪環境における作業",0.2,IF(#REF!="高所又は地下作業",0.1,IF(#REF!="錯綜場所作業",0.3,IF(#REF!="複雑な制約のある作業",0.4,IF(#REF!="単純な制約のある作業",0.2,0)))))))</f>
        <v>#REF!</v>
      </c>
      <c r="I5471" s="260" t="e">
        <f t="shared" si="339"/>
        <v>#REF!</v>
      </c>
      <c r="J5471" s="258" t="e">
        <f>IF(#REF!&gt;=1,IF(#REF!&gt;=1,#REF!),IF(#REF!&gt;=0,"",))</f>
        <v>#REF!</v>
      </c>
      <c r="K5471" s="241" t="e">
        <f>保全管理データ!N9497</f>
        <v>#REF!</v>
      </c>
      <c r="L5471" s="259" t="e">
        <f>IF(#REF!="","",IF(#REF!="悪環境における作業",0.2,IF(#REF!="高所又は地下作業",0.1,IF(#REF!="錯綜場所作業",0.3,IF(#REF!="複雑な制約のある作業",0.4,IF(#REF!="単純な制約のある作業",0.2,0))))))</f>
        <v>#REF!</v>
      </c>
      <c r="M5471" s="260" t="e">
        <f t="shared" si="340"/>
        <v>#REF!</v>
      </c>
    </row>
    <row r="5472" spans="2:13" s="254" customFormat="1" ht="27.75" customHeight="1" x14ac:dyDescent="0.2">
      <c r="B5472" s="536" t="s">
        <v>251</v>
      </c>
      <c r="C5472" s="537"/>
      <c r="D5472" s="265"/>
      <c r="E5472" s="224" t="s">
        <v>242</v>
      </c>
      <c r="F5472" s="258" t="e">
        <f>IF(#REF!&gt;=1,IF(#REF!&gt;=1,#REF!),IF(#REF!&gt;=0,"",))</f>
        <v>#REF!</v>
      </c>
      <c r="G5472" s="241" t="e">
        <f>保全管理データ!N9471</f>
        <v>#REF!</v>
      </c>
      <c r="H5472" s="259" t="e">
        <f>IF(#REF!="無","",IF(#REF!="","",IF(#REF!="悪環境における作業",0.2,IF(#REF!="高所又は地下作業",0.1,IF(#REF!="錯綜場所作業",0.3,IF(#REF!="複雑な制約のある作業",0.4,IF(#REF!="単純な制約のある作業",0.2,0)))))))</f>
        <v>#REF!</v>
      </c>
      <c r="I5472" s="260" t="e">
        <f t="shared" si="339"/>
        <v>#REF!</v>
      </c>
      <c r="J5472" s="258" t="e">
        <f>IF(#REF!&gt;=1,IF(#REF!&gt;=1,#REF!),IF(#REF!&gt;=0,"",))</f>
        <v>#REF!</v>
      </c>
      <c r="K5472" s="241" t="e">
        <f>保全管理データ!N9498</f>
        <v>#REF!</v>
      </c>
      <c r="L5472" s="259" t="e">
        <f>IF(#REF!="","",IF(#REF!="悪環境における作業",0.2,IF(#REF!="高所又は地下作業",0.1,IF(#REF!="錯綜場所作業",0.3,IF(#REF!="複雑な制約のある作業",0.4,IF(#REF!="単純な制約のある作業",0.2,0))))))</f>
        <v>#REF!</v>
      </c>
      <c r="M5472" s="260" t="e">
        <f t="shared" si="340"/>
        <v>#REF!</v>
      </c>
    </row>
    <row r="5473" spans="2:13" s="254" customFormat="1" ht="27.75" customHeight="1" x14ac:dyDescent="0.2">
      <c r="B5473" s="536" t="s">
        <v>252</v>
      </c>
      <c r="C5473" s="537"/>
      <c r="D5473" s="265"/>
      <c r="E5473" s="224" t="s">
        <v>244</v>
      </c>
      <c r="F5473" s="258" t="e">
        <f>IF(#REF!&gt;=1,IF(#REF!&gt;=1,#REF!),IF(#REF!&gt;=0,"",))</f>
        <v>#REF!</v>
      </c>
      <c r="G5473" s="241" t="e">
        <f>保全管理データ!N9472</f>
        <v>#REF!</v>
      </c>
      <c r="H5473" s="259" t="e">
        <f>IF(#REF!="無","",IF(#REF!="","",IF(#REF!="悪環境における作業",0.2,IF(#REF!="高所又は地下作業",0.1,IF(#REF!="錯綜場所作業",0.3,IF(#REF!="複雑な制約のある作業",0.4,IF(#REF!="単純な制約のある作業",0.2,0)))))))</f>
        <v>#REF!</v>
      </c>
      <c r="I5473" s="260" t="e">
        <f t="shared" si="339"/>
        <v>#REF!</v>
      </c>
      <c r="J5473" s="258" t="e">
        <f>IF(#REF!&gt;=1,IF(#REF!&gt;=1,#REF!),IF(#REF!&gt;=0,"",))</f>
        <v>#REF!</v>
      </c>
      <c r="K5473" s="241" t="e">
        <f>保全管理データ!N9499</f>
        <v>#REF!</v>
      </c>
      <c r="L5473" s="259" t="e">
        <f>IF(#REF!="","",IF(#REF!="悪環境における作業",0.2,IF(#REF!="高所又は地下作業",0.1,IF(#REF!="錯綜場所作業",0.3,IF(#REF!="複雑な制約のある作業",0.4,IF(#REF!="単純な制約のある作業",0.2,0))))))</f>
        <v>#REF!</v>
      </c>
      <c r="M5473" s="260" t="e">
        <f t="shared" si="340"/>
        <v>#REF!</v>
      </c>
    </row>
    <row r="5474" spans="2:13" s="254" customFormat="1" ht="27.75" customHeight="1" x14ac:dyDescent="0.2">
      <c r="B5474" s="536" t="s">
        <v>253</v>
      </c>
      <c r="C5474" s="537"/>
      <c r="D5474" s="265"/>
      <c r="E5474" s="224" t="s">
        <v>242</v>
      </c>
      <c r="F5474" s="258" t="e">
        <f>IF(#REF!&gt;=1,IF(#REF!&gt;=1,#REF!),IF(#REF!&gt;=0,"",))</f>
        <v>#REF!</v>
      </c>
      <c r="G5474" s="241" t="e">
        <f>保全管理データ!N9473</f>
        <v>#REF!</v>
      </c>
      <c r="H5474" s="259" t="e">
        <f>IF(#REF!="無","",IF(#REF!="","",IF(#REF!="悪環境における作業",0.2,IF(#REF!="高所又は地下作業",0.1,IF(#REF!="錯綜場所作業",0.3,IF(#REF!="複雑な制約のある作業",0.4,IF(#REF!="単純な制約のある作業",0.2,0)))))))</f>
        <v>#REF!</v>
      </c>
      <c r="I5474" s="260" t="e">
        <f t="shared" si="339"/>
        <v>#REF!</v>
      </c>
      <c r="J5474" s="258" t="e">
        <f>IF(#REF!&gt;=1,IF(#REF!&gt;=1,#REF!),IF(#REF!&gt;=0,"",))</f>
        <v>#REF!</v>
      </c>
      <c r="K5474" s="241" t="e">
        <f>保全管理データ!N9500</f>
        <v>#REF!</v>
      </c>
      <c r="L5474" s="259" t="e">
        <f>IF(#REF!="","",IF(#REF!="悪環境における作業",0.2,IF(#REF!="高所又は地下作業",0.1,IF(#REF!="錯綜場所作業",0.3,IF(#REF!="複雑な制約のある作業",0.4,IF(#REF!="単純な制約のある作業",0.2,0))))))</f>
        <v>#REF!</v>
      </c>
      <c r="M5474" s="260" t="e">
        <f t="shared" si="340"/>
        <v>#REF!</v>
      </c>
    </row>
    <row r="5475" spans="2:13" s="254" customFormat="1" ht="27.75" customHeight="1" x14ac:dyDescent="0.2">
      <c r="B5475" s="536" t="s">
        <v>254</v>
      </c>
      <c r="C5475" s="537"/>
      <c r="D5475" s="265"/>
      <c r="E5475" s="224" t="s">
        <v>242</v>
      </c>
      <c r="F5475" s="258" t="e">
        <f>IF(#REF!&gt;=1,IF(#REF!&gt;=1,#REF!),IF(#REF!&gt;=0,"",))</f>
        <v>#REF!</v>
      </c>
      <c r="G5475" s="241" t="e">
        <f>保全管理データ!N9474</f>
        <v>#REF!</v>
      </c>
      <c r="H5475" s="259" t="e">
        <f>IF(#REF!="無","",IF(#REF!="","",IF(#REF!="悪環境における作業",0.2,IF(#REF!="高所又は地下作業",0.1,IF(#REF!="錯綜場所作業",0.3,IF(#REF!="複雑な制約のある作業",0.4,IF(#REF!="単純な制約のある作業",0.2,0)))))))</f>
        <v>#REF!</v>
      </c>
      <c r="I5475" s="260" t="e">
        <f t="shared" si="339"/>
        <v>#REF!</v>
      </c>
      <c r="J5475" s="258" t="e">
        <f>IF(#REF!&gt;=1,IF(#REF!&gt;=1,#REF!),IF(#REF!&gt;=0,"",))</f>
        <v>#REF!</v>
      </c>
      <c r="K5475" s="241" t="e">
        <f>保全管理データ!N9501</f>
        <v>#REF!</v>
      </c>
      <c r="L5475" s="259" t="e">
        <f>IF(#REF!="","",IF(#REF!="悪環境における作業",0.2,IF(#REF!="高所又は地下作業",0.1,IF(#REF!="錯綜場所作業",0.3,IF(#REF!="複雑な制約のある作業",0.4,IF(#REF!="単純な制約のある作業",0.2,0))))))</f>
        <v>#REF!</v>
      </c>
      <c r="M5475" s="260" t="e">
        <f t="shared" si="340"/>
        <v>#REF!</v>
      </c>
    </row>
    <row r="5476" spans="2:13" s="254" customFormat="1" ht="27.75" customHeight="1" x14ac:dyDescent="0.2">
      <c r="B5476" s="536" t="s">
        <v>255</v>
      </c>
      <c r="C5476" s="537"/>
      <c r="D5476" s="265"/>
      <c r="E5476" s="224" t="s">
        <v>245</v>
      </c>
      <c r="F5476" s="258" t="e">
        <f>IF(#REF!&gt;=1,IF(#REF!&gt;=1,#REF!),IF(#REF!&gt;=0,"",))</f>
        <v>#REF!</v>
      </c>
      <c r="G5476" s="241" t="e">
        <f>保全管理データ!N9475</f>
        <v>#REF!</v>
      </c>
      <c r="H5476" s="259" t="e">
        <f>IF(#REF!="無","",IF(#REF!="","",IF(#REF!="悪環境における作業",0.2,IF(#REF!="高所又は地下作業",0.1,IF(#REF!="錯綜場所作業",0.3,IF(#REF!="複雑な制約のある作業",0.4,IF(#REF!="単純な制約のある作業",0.2,0)))))))</f>
        <v>#REF!</v>
      </c>
      <c r="I5476" s="260" t="e">
        <f t="shared" si="339"/>
        <v>#REF!</v>
      </c>
      <c r="J5476" s="258" t="e">
        <f>IF(#REF!&gt;=1,IF(#REF!&gt;=1,#REF!),IF(#REF!&gt;=0,"",))</f>
        <v>#REF!</v>
      </c>
      <c r="K5476" s="241" t="e">
        <f>保全管理データ!N9502</f>
        <v>#REF!</v>
      </c>
      <c r="L5476" s="259" t="e">
        <f>IF(#REF!="","",IF(#REF!="悪環境における作業",0.2,IF(#REF!="高所又は地下作業",0.1,IF(#REF!="錯綜場所作業",0.3,IF(#REF!="複雑な制約のある作業",0.4,IF(#REF!="単純な制約のある作業",0.2,0))))))</f>
        <v>#REF!</v>
      </c>
      <c r="M5476" s="260" t="e">
        <f t="shared" si="340"/>
        <v>#REF!</v>
      </c>
    </row>
    <row r="5477" spans="2:13" s="254" customFormat="1" ht="27.75" customHeight="1" x14ac:dyDescent="0.2">
      <c r="B5477" s="536" t="s">
        <v>256</v>
      </c>
      <c r="C5477" s="537"/>
      <c r="D5477" s="265"/>
      <c r="E5477" s="224" t="s">
        <v>242</v>
      </c>
      <c r="F5477" s="258" t="e">
        <f>IF(#REF!&gt;=1,IF(#REF!&gt;=1,#REF!),IF(#REF!&gt;=0,"",))</f>
        <v>#REF!</v>
      </c>
      <c r="G5477" s="241" t="e">
        <f>保全管理データ!N9476</f>
        <v>#REF!</v>
      </c>
      <c r="H5477" s="259" t="e">
        <f>IF(#REF!="無","",IF(#REF!="","",IF(#REF!="悪環境における作業",0.2,IF(#REF!="高所又は地下作業",0.1,IF(#REF!="錯綜場所作業",0.3,IF(#REF!="複雑な制約のある作業",0.4,IF(#REF!="単純な制約のある作業",0.2,0)))))))</f>
        <v>#REF!</v>
      </c>
      <c r="I5477" s="260" t="e">
        <f t="shared" si="339"/>
        <v>#REF!</v>
      </c>
      <c r="J5477" s="258" t="e">
        <f>IF(#REF!&gt;=1,IF(#REF!&gt;=1,#REF!),IF(#REF!&gt;=0,"",))</f>
        <v>#REF!</v>
      </c>
      <c r="K5477" s="241" t="e">
        <f>保全管理データ!N9503</f>
        <v>#REF!</v>
      </c>
      <c r="L5477" s="259" t="e">
        <f>IF(#REF!="","",IF(#REF!="悪環境における作業",0.2,IF(#REF!="高所又は地下作業",0.1,IF(#REF!="錯綜場所作業",0.3,IF(#REF!="複雑な制約のある作業",0.4,IF(#REF!="単純な制約のある作業",0.2,0))))))</f>
        <v>#REF!</v>
      </c>
      <c r="M5477" s="260" t="e">
        <f t="shared" si="340"/>
        <v>#REF!</v>
      </c>
    </row>
    <row r="5478" spans="2:13" s="254" customFormat="1" ht="27.75" customHeight="1" x14ac:dyDescent="0.2">
      <c r="B5478" s="536" t="s">
        <v>257</v>
      </c>
      <c r="C5478" s="537"/>
      <c r="D5478" s="265"/>
      <c r="E5478" s="224" t="s">
        <v>245</v>
      </c>
      <c r="F5478" s="258" t="e">
        <f>IF(#REF!&gt;=1,IF(#REF!&gt;=1,#REF!),IF(#REF!&gt;=0,"",))</f>
        <v>#REF!</v>
      </c>
      <c r="G5478" s="241" t="e">
        <f>保全管理データ!N9477</f>
        <v>#REF!</v>
      </c>
      <c r="H5478" s="259" t="e">
        <f>IF(#REF!="無","",IF(#REF!="","",IF(#REF!="悪環境における作業",0.2,IF(#REF!="高所又は地下作業",0.1,IF(#REF!="錯綜場所作業",0.3,IF(#REF!="複雑な制約のある作業",0.4,IF(#REF!="単純な制約のある作業",0.2,0)))))))</f>
        <v>#REF!</v>
      </c>
      <c r="I5478" s="260" t="e">
        <f t="shared" si="339"/>
        <v>#REF!</v>
      </c>
      <c r="J5478" s="258" t="e">
        <f>IF(#REF!&gt;=1,IF(#REF!&gt;=1,#REF!),IF(#REF!&gt;=0,"",))</f>
        <v>#REF!</v>
      </c>
      <c r="K5478" s="241" t="e">
        <f>保全管理データ!N9504</f>
        <v>#REF!</v>
      </c>
      <c r="L5478" s="259" t="e">
        <f>IF(#REF!="","",IF(#REF!="悪環境における作業",0.2,IF(#REF!="高所又は地下作業",0.1,IF(#REF!="錯綜場所作業",0.3,IF(#REF!="複雑な制約のある作業",0.4,IF(#REF!="単純な制約のある作業",0.2,0))))))</f>
        <v>#REF!</v>
      </c>
      <c r="M5478" s="260" t="e">
        <f t="shared" si="340"/>
        <v>#REF!</v>
      </c>
    </row>
    <row r="5479" spans="2:13" s="254" customFormat="1" ht="27.75" customHeight="1" x14ac:dyDescent="0.2">
      <c r="B5479" s="536" t="s">
        <v>258</v>
      </c>
      <c r="C5479" s="537"/>
      <c r="D5479" s="265"/>
      <c r="E5479" s="224" t="s">
        <v>245</v>
      </c>
      <c r="F5479" s="258" t="e">
        <f>IF(#REF!&gt;=1,IF(#REF!&gt;=1,#REF!),IF(#REF!&gt;=0,"",))</f>
        <v>#REF!</v>
      </c>
      <c r="G5479" s="241" t="e">
        <f>保全管理データ!N9478</f>
        <v>#REF!</v>
      </c>
      <c r="H5479" s="259" t="e">
        <f>IF(#REF!="無","",IF(#REF!="","",IF(#REF!="悪環境における作業",0.2,IF(#REF!="高所又は地下作業",0.1,IF(#REF!="錯綜場所作業",0.3,IF(#REF!="複雑な制約のある作業",0.4,IF(#REF!="単純な制約のある作業",0.2,0)))))))</f>
        <v>#REF!</v>
      </c>
      <c r="I5479" s="260" t="e">
        <f t="shared" si="339"/>
        <v>#REF!</v>
      </c>
      <c r="J5479" s="258" t="e">
        <f>IF(#REF!&gt;=1,IF(#REF!&gt;=1,#REF!),IF(#REF!&gt;=0,"",))</f>
        <v>#REF!</v>
      </c>
      <c r="K5479" s="241" t="e">
        <f>保全管理データ!N9505</f>
        <v>#REF!</v>
      </c>
      <c r="L5479" s="259" t="e">
        <f>IF(#REF!="","",IF(#REF!="悪環境における作業",0.2,IF(#REF!="高所又は地下作業",0.1,IF(#REF!="錯綜場所作業",0.3,IF(#REF!="複雑な制約のある作業",0.4,IF(#REF!="単純な制約のある作業",0.2,0))))))</f>
        <v>#REF!</v>
      </c>
      <c r="M5479" s="260" t="e">
        <f t="shared" si="340"/>
        <v>#REF!</v>
      </c>
    </row>
    <row r="5480" spans="2:13" s="254" customFormat="1" ht="27.75" customHeight="1" x14ac:dyDescent="0.2">
      <c r="B5480" s="536" t="s">
        <v>259</v>
      </c>
      <c r="C5480" s="537"/>
      <c r="D5480" s="265"/>
      <c r="E5480" s="224" t="s">
        <v>245</v>
      </c>
      <c r="F5480" s="258" t="e">
        <f>IF(#REF!&gt;=1,IF(#REF!&gt;=1,#REF!),IF(#REF!&gt;=0,"",))</f>
        <v>#REF!</v>
      </c>
      <c r="G5480" s="241" t="e">
        <f>保全管理データ!N9479</f>
        <v>#REF!</v>
      </c>
      <c r="H5480" s="259" t="e">
        <f>IF(#REF!="無","",IF(#REF!="","",IF(#REF!="悪環境における作業",0.2,IF(#REF!="高所又は地下作業",0.1,IF(#REF!="錯綜場所作業",0.3,IF(#REF!="複雑な制約のある作業",0.4,IF(#REF!="単純な制約のある作業",0.2,0)))))))</f>
        <v>#REF!</v>
      </c>
      <c r="I5480" s="260" t="e">
        <f t="shared" si="339"/>
        <v>#REF!</v>
      </c>
      <c r="J5480" s="258" t="e">
        <f>IF(#REF!&gt;=1,IF(#REF!&gt;=1,#REF!),IF(#REF!&gt;=0,"",))</f>
        <v>#REF!</v>
      </c>
      <c r="K5480" s="241" t="e">
        <f>保全管理データ!N9506</f>
        <v>#REF!</v>
      </c>
      <c r="L5480" s="259" t="e">
        <f>IF(#REF!="","",IF(#REF!="悪環境における作業",0.2,IF(#REF!="高所又は地下作業",0.1,IF(#REF!="錯綜場所作業",0.3,IF(#REF!="複雑な制約のある作業",0.4,IF(#REF!="単純な制約のある作業",0.2,0))))))</f>
        <v>#REF!</v>
      </c>
      <c r="M5480" s="260" t="e">
        <f t="shared" si="340"/>
        <v>#REF!</v>
      </c>
    </row>
    <row r="5481" spans="2:13" s="254" customFormat="1" ht="27.75" customHeight="1" x14ac:dyDescent="0.2">
      <c r="B5481" s="536" t="s">
        <v>260</v>
      </c>
      <c r="C5481" s="537"/>
      <c r="D5481" s="265"/>
      <c r="E5481" s="224" t="s">
        <v>248</v>
      </c>
      <c r="F5481" s="258" t="e">
        <f>IF(#REF!&gt;=1,IF(#REF!&gt;=1,#REF!),IF(#REF!&gt;=0,"",))</f>
        <v>#REF!</v>
      </c>
      <c r="G5481" s="241" t="e">
        <f>保全管理データ!N9480</f>
        <v>#REF!</v>
      </c>
      <c r="H5481" s="259" t="e">
        <f>IF(#REF!="無","",IF(#REF!="","",IF(#REF!="悪環境における作業",0.2,IF(#REF!="高所又は地下作業",0.1,IF(#REF!="錯綜場所作業",0.3,IF(#REF!="複雑な制約のある作業",0.4,IF(#REF!="単純な制約のある作業",0.2,0)))))))</f>
        <v>#REF!</v>
      </c>
      <c r="I5481" s="260" t="e">
        <f t="shared" si="339"/>
        <v>#REF!</v>
      </c>
      <c r="J5481" s="258" t="e">
        <f>IF(#REF!&gt;=1,IF(#REF!&gt;=1,#REF!),IF(#REF!&gt;=0,"",))</f>
        <v>#REF!</v>
      </c>
      <c r="K5481" s="241" t="e">
        <f>保全管理データ!N9507</f>
        <v>#REF!</v>
      </c>
      <c r="L5481" s="259" t="e">
        <f>IF(#REF!="","",IF(#REF!="悪環境における作業",0.2,IF(#REF!="高所又は地下作業",0.1,IF(#REF!="錯綜場所作業",0.3,IF(#REF!="複雑な制約のある作業",0.4,IF(#REF!="単純な制約のある作業",0.2,0))))))</f>
        <v>#REF!</v>
      </c>
      <c r="M5481" s="260" t="e">
        <f t="shared" si="340"/>
        <v>#REF!</v>
      </c>
    </row>
    <row r="5482" spans="2:13" s="254" customFormat="1" ht="27.75" customHeight="1" x14ac:dyDescent="0.2">
      <c r="B5482" s="536" t="s">
        <v>261</v>
      </c>
      <c r="C5482" s="537"/>
      <c r="D5482" s="265"/>
      <c r="E5482" s="224" t="s">
        <v>247</v>
      </c>
      <c r="F5482" s="258" t="e">
        <f>IF(#REF!&gt;=1,IF(#REF!&gt;=1,#REF!),IF(#REF!&gt;=0,"",))</f>
        <v>#REF!</v>
      </c>
      <c r="G5482" s="241" t="e">
        <f>保全管理データ!N9481</f>
        <v>#REF!</v>
      </c>
      <c r="H5482" s="259" t="e">
        <f>IF(#REF!="無","",IF(#REF!="","",IF(#REF!="悪環境における作業",0.2,IF(#REF!="高所又は地下作業",0.1,IF(#REF!="錯綜場所作業",0.3,IF(#REF!="複雑な制約のある作業",0.4,IF(#REF!="単純な制約のある作業",0.2,0)))))))</f>
        <v>#REF!</v>
      </c>
      <c r="I5482" s="260" t="e">
        <f t="shared" si="339"/>
        <v>#REF!</v>
      </c>
      <c r="J5482" s="258" t="e">
        <f>IF(#REF!&gt;=1,IF(#REF!&gt;=1,#REF!),IF(#REF!&gt;=0,"",))</f>
        <v>#REF!</v>
      </c>
      <c r="K5482" s="241" t="e">
        <f>保全管理データ!N9508</f>
        <v>#REF!</v>
      </c>
      <c r="L5482" s="259" t="e">
        <f>IF(#REF!="","",IF(#REF!="悪環境における作業",0.2,IF(#REF!="高所又は地下作業",0.1,IF(#REF!="錯綜場所作業",0.3,IF(#REF!="複雑な制約のある作業",0.4,IF(#REF!="単純な制約のある作業",0.2,0))))))</f>
        <v>#REF!</v>
      </c>
      <c r="M5482" s="260" t="e">
        <f t="shared" si="340"/>
        <v>#REF!</v>
      </c>
    </row>
    <row r="5483" spans="2:13" s="254" customFormat="1" ht="27.75" customHeight="1" x14ac:dyDescent="0.2">
      <c r="B5483" s="536" t="s">
        <v>262</v>
      </c>
      <c r="C5483" s="537"/>
      <c r="D5483" s="265"/>
      <c r="E5483" s="224" t="s">
        <v>245</v>
      </c>
      <c r="F5483" s="258" t="e">
        <f>IF(#REF!&gt;=1,IF(#REF!&gt;=1,#REF!),IF(#REF!&gt;=0,"",))</f>
        <v>#REF!</v>
      </c>
      <c r="G5483" s="241" t="e">
        <f>保全管理データ!N9482</f>
        <v>#REF!</v>
      </c>
      <c r="H5483" s="259" t="e">
        <f>IF(#REF!="無","",IF(#REF!="","",IF(#REF!="悪環境における作業",0.2,IF(#REF!="高所又は地下作業",0.1,IF(#REF!="錯綜場所作業",0.3,IF(#REF!="複雑な制約のある作業",0.4,IF(#REF!="単純な制約のある作業",0.2,0)))))))</f>
        <v>#REF!</v>
      </c>
      <c r="I5483" s="260" t="e">
        <f t="shared" si="339"/>
        <v>#REF!</v>
      </c>
      <c r="J5483" s="258" t="e">
        <f>IF(#REF!&gt;=1,IF(#REF!&gt;=1,#REF!),IF(#REF!&gt;=0,"",))</f>
        <v>#REF!</v>
      </c>
      <c r="K5483" s="241" t="e">
        <f>保全管理データ!N9509</f>
        <v>#REF!</v>
      </c>
      <c r="L5483" s="259" t="e">
        <f>IF(#REF!="","",IF(#REF!="悪環境における作業",0.2,IF(#REF!="高所又は地下作業",0.1,IF(#REF!="錯綜場所作業",0.3,IF(#REF!="複雑な制約のある作業",0.4,IF(#REF!="単純な制約のある作業",0.2,0))))))</f>
        <v>#REF!</v>
      </c>
      <c r="M5483" s="260" t="e">
        <f t="shared" si="340"/>
        <v>#REF!</v>
      </c>
    </row>
    <row r="5484" spans="2:13" s="254" customFormat="1" ht="27.75" customHeight="1" x14ac:dyDescent="0.2">
      <c r="B5484" s="536" t="s">
        <v>263</v>
      </c>
      <c r="C5484" s="537"/>
      <c r="D5484" s="265"/>
      <c r="E5484" s="224" t="s">
        <v>245</v>
      </c>
      <c r="F5484" s="258" t="e">
        <f>IF(#REF!&gt;=1,IF(#REF!&gt;=1,#REF!),IF(#REF!&gt;=0,"",))</f>
        <v>#REF!</v>
      </c>
      <c r="G5484" s="241" t="e">
        <f>保全管理データ!N9483</f>
        <v>#REF!</v>
      </c>
      <c r="H5484" s="259" t="e">
        <f>IF(#REF!="無","",IF(#REF!="","",IF(#REF!="悪環境における作業",0.2,IF(#REF!="高所又は地下作業",0.1,IF(#REF!="錯綜場所作業",0.3,IF(#REF!="複雑な制約のある作業",0.4,IF(#REF!="単純な制約のある作業",0.2,0)))))))</f>
        <v>#REF!</v>
      </c>
      <c r="I5484" s="260" t="e">
        <f t="shared" si="339"/>
        <v>#REF!</v>
      </c>
      <c r="J5484" s="258" t="e">
        <f>IF(#REF!&gt;=1,IF(#REF!&gt;=1,#REF!),IF(#REF!&gt;=0,"",))</f>
        <v>#REF!</v>
      </c>
      <c r="K5484" s="241" t="e">
        <f>保全管理データ!N9510</f>
        <v>#REF!</v>
      </c>
      <c r="L5484" s="259" t="e">
        <f>IF(#REF!="","",IF(#REF!="悪環境における作業",0.2,IF(#REF!="高所又は地下作業",0.1,IF(#REF!="錯綜場所作業",0.3,IF(#REF!="複雑な制約のある作業",0.4,IF(#REF!="単純な制約のある作業",0.2,0))))))</f>
        <v>#REF!</v>
      </c>
      <c r="M5484" s="260" t="e">
        <f t="shared" si="340"/>
        <v>#REF!</v>
      </c>
    </row>
    <row r="5485" spans="2:13" s="254" customFormat="1" ht="27.75" customHeight="1" x14ac:dyDescent="0.2">
      <c r="B5485" s="536" t="s">
        <v>264</v>
      </c>
      <c r="C5485" s="537"/>
      <c r="D5485" s="265"/>
      <c r="E5485" s="224" t="s">
        <v>245</v>
      </c>
      <c r="F5485" s="258" t="e">
        <f>IF(#REF!&gt;=1,IF(#REF!&gt;=1,#REF!),IF(#REF!&gt;=0,"",))</f>
        <v>#REF!</v>
      </c>
      <c r="G5485" s="241" t="e">
        <f>保全管理データ!N9484</f>
        <v>#REF!</v>
      </c>
      <c r="H5485" s="259" t="e">
        <f>IF(#REF!="無","",IF(#REF!="","",IF(#REF!="悪環境における作業",0.2,IF(#REF!="高所又は地下作業",0.1,IF(#REF!="錯綜場所作業",0.3,IF(#REF!="複雑な制約のある作業",0.4,IF(#REF!="単純な制約のある作業",0.2,0)))))))</f>
        <v>#REF!</v>
      </c>
      <c r="I5485" s="260" t="e">
        <f t="shared" si="339"/>
        <v>#REF!</v>
      </c>
      <c r="J5485" s="258" t="e">
        <f>IF(#REF!&gt;=1,IF(#REF!&gt;=1,#REF!),IF(#REF!&gt;=0,"",))</f>
        <v>#REF!</v>
      </c>
      <c r="K5485" s="241" t="e">
        <f>保全管理データ!N9511</f>
        <v>#REF!</v>
      </c>
      <c r="L5485" s="259" t="e">
        <f>IF(#REF!="","",IF(#REF!="悪環境における作業",0.2,IF(#REF!="高所又は地下作業",0.1,IF(#REF!="錯綜場所作業",0.3,IF(#REF!="複雑な制約のある作業",0.4,IF(#REF!="単純な制約のある作業",0.2,0))))))</f>
        <v>#REF!</v>
      </c>
      <c r="M5485" s="260" t="e">
        <f t="shared" si="340"/>
        <v>#REF!</v>
      </c>
    </row>
    <row r="5486" spans="2:13" s="254" customFormat="1" ht="27.75" customHeight="1" x14ac:dyDescent="0.2">
      <c r="B5486" s="536" t="s">
        <v>265</v>
      </c>
      <c r="C5486" s="537"/>
      <c r="D5486" s="265"/>
      <c r="E5486" s="224" t="s">
        <v>245</v>
      </c>
      <c r="F5486" s="258" t="e">
        <f>IF(#REF!&gt;=1,IF(#REF!&gt;=1,#REF!),IF(#REF!&gt;=0,"",))</f>
        <v>#REF!</v>
      </c>
      <c r="G5486" s="241" t="e">
        <f>保全管理データ!N9485</f>
        <v>#REF!</v>
      </c>
      <c r="H5486" s="259" t="e">
        <f>IF(#REF!="無","",IF(#REF!="","",IF(#REF!="悪環境における作業",0.2,IF(#REF!="高所又は地下作業",0.1,IF(#REF!="錯綜場所作業",0.3,IF(#REF!="複雑な制約のある作業",0.4,IF(#REF!="単純な制約のある作業",0.2,0)))))))</f>
        <v>#REF!</v>
      </c>
      <c r="I5486" s="260" t="e">
        <f t="shared" si="339"/>
        <v>#REF!</v>
      </c>
      <c r="J5486" s="258" t="e">
        <f>IF(#REF!&gt;=1,IF(#REF!&gt;=1,#REF!),IF(#REF!&gt;=0,"",))</f>
        <v>#REF!</v>
      </c>
      <c r="K5486" s="241" t="e">
        <f>保全管理データ!N9512</f>
        <v>#REF!</v>
      </c>
      <c r="L5486" s="259" t="e">
        <f>IF(#REF!="","",IF(#REF!="悪環境における作業",0.2,IF(#REF!="高所又は地下作業",0.1,IF(#REF!="錯綜場所作業",0.3,IF(#REF!="複雑な制約のある作業",0.4,IF(#REF!="単純な制約のある作業",0.2,0))))))</f>
        <v>#REF!</v>
      </c>
      <c r="M5486" s="260" t="e">
        <f t="shared" si="340"/>
        <v>#REF!</v>
      </c>
    </row>
    <row r="5487" spans="2:13" s="254" customFormat="1" ht="27.75" customHeight="1" x14ac:dyDescent="0.2">
      <c r="B5487" s="536" t="s">
        <v>266</v>
      </c>
      <c r="C5487" s="537"/>
      <c r="D5487" s="265"/>
      <c r="E5487" s="224" t="s">
        <v>245</v>
      </c>
      <c r="F5487" s="258" t="e">
        <f>IF(#REF!&gt;=1,IF(#REF!&gt;=1,#REF!),IF(#REF!&gt;=0,"",))</f>
        <v>#REF!</v>
      </c>
      <c r="G5487" s="241" t="e">
        <f>保全管理データ!N9486</f>
        <v>#REF!</v>
      </c>
      <c r="H5487" s="259" t="e">
        <f>IF(#REF!="無","",IF(#REF!="","",IF(#REF!="悪環境における作業",0.2,IF(#REF!="高所又は地下作業",0.1,IF(#REF!="錯綜場所作業",0.3,IF(#REF!="複雑な制約のある作業",0.4,IF(#REF!="単純な制約のある作業",0.2,0)))))))</f>
        <v>#REF!</v>
      </c>
      <c r="I5487" s="260" t="e">
        <f t="shared" si="339"/>
        <v>#REF!</v>
      </c>
      <c r="J5487" s="258" t="e">
        <f>IF(#REF!&gt;=1,IF(#REF!&gt;=1,#REF!),IF(#REF!&gt;=0,"",))</f>
        <v>#REF!</v>
      </c>
      <c r="K5487" s="241" t="e">
        <f>保全管理データ!N9513</f>
        <v>#REF!</v>
      </c>
      <c r="L5487" s="259" t="e">
        <f>IF(#REF!="","",IF(#REF!="悪環境における作業",0.2,IF(#REF!="高所又は地下作業",0.1,IF(#REF!="錯綜場所作業",0.3,IF(#REF!="複雑な制約のある作業",0.4,IF(#REF!="単純な制約のある作業",0.2,0))))))</f>
        <v>#REF!</v>
      </c>
      <c r="M5487" s="260" t="e">
        <f t="shared" si="340"/>
        <v>#REF!</v>
      </c>
    </row>
    <row r="5488" spans="2:13" s="254" customFormat="1" ht="27.75" customHeight="1" x14ac:dyDescent="0.2">
      <c r="B5488" s="536" t="s">
        <v>81</v>
      </c>
      <c r="C5488" s="537"/>
      <c r="D5488" s="265"/>
      <c r="E5488" s="224" t="s">
        <v>245</v>
      </c>
      <c r="F5488" s="258" t="e">
        <f>IF(#REF!&gt;=1,IF(#REF!&gt;=1,#REF!),IF(#REF!&gt;=0,"",))</f>
        <v>#REF!</v>
      </c>
      <c r="G5488" s="241" t="e">
        <f>保全管理データ!N9487</f>
        <v>#REF!</v>
      </c>
      <c r="H5488" s="259" t="e">
        <f>IF(#REF!="無","",IF(#REF!="","",IF(#REF!="悪環境における作業",0.2,IF(#REF!="高所又は地下作業",0.1,IF(#REF!="錯綜場所作業",0.3,IF(#REF!="複雑な制約のある作業",0.4,IF(#REF!="単純な制約のある作業",0.2,0)))))))</f>
        <v>#REF!</v>
      </c>
      <c r="I5488" s="260" t="e">
        <f t="shared" si="339"/>
        <v>#REF!</v>
      </c>
      <c r="J5488" s="258" t="e">
        <f>IF(#REF!&gt;=1,IF(#REF!&gt;=1,#REF!),IF(#REF!&gt;=0,"",))</f>
        <v>#REF!</v>
      </c>
      <c r="K5488" s="241" t="e">
        <f>保全管理データ!N9514</f>
        <v>#REF!</v>
      </c>
      <c r="L5488" s="259" t="e">
        <f>IF(#REF!="","",IF(#REF!="悪環境における作業",0.2,IF(#REF!="高所又は地下作業",0.1,IF(#REF!="錯綜場所作業",0.3,IF(#REF!="複雑な制約のある作業",0.4,IF(#REF!="単純な制約のある作業",0.2,0))))))</f>
        <v>#REF!</v>
      </c>
      <c r="M5488" s="260" t="e">
        <f t="shared" si="340"/>
        <v>#REF!</v>
      </c>
    </row>
    <row r="5489" spans="2:13" s="254" customFormat="1" ht="27.75" customHeight="1" x14ac:dyDescent="0.2">
      <c r="B5489" s="536" t="s">
        <v>267</v>
      </c>
      <c r="C5489" s="537"/>
      <c r="D5489" s="265"/>
      <c r="E5489" s="224" t="s">
        <v>247</v>
      </c>
      <c r="F5489" s="258" t="e">
        <f>IF(#REF!&gt;=1,IF(#REF!&gt;=1,#REF!),IF(#REF!&gt;=0,"",))</f>
        <v>#REF!</v>
      </c>
      <c r="G5489" s="241" t="e">
        <f>保全管理データ!N9488</f>
        <v>#REF!</v>
      </c>
      <c r="H5489" s="259" t="e">
        <f>IF(#REF!="無","",IF(#REF!="","",IF(#REF!="悪環境における作業",0.2,IF(#REF!="高所又は地下作業",0.1,IF(#REF!="錯綜場所作業",0.3,IF(#REF!="複雑な制約のある作業",0.4,IF(#REF!="単純な制約のある作業",0.2,0)))))))</f>
        <v>#REF!</v>
      </c>
      <c r="I5489" s="260" t="e">
        <f t="shared" si="339"/>
        <v>#REF!</v>
      </c>
      <c r="J5489" s="258" t="e">
        <f>IF(#REF!&gt;=1,IF(#REF!&gt;=1,#REF!),IF(#REF!&gt;=0,"",))</f>
        <v>#REF!</v>
      </c>
      <c r="K5489" s="241" t="e">
        <f>保全管理データ!N9515</f>
        <v>#REF!</v>
      </c>
      <c r="L5489" s="259" t="e">
        <f>IF(#REF!="","",IF(#REF!="悪環境における作業",0.2,IF(#REF!="高所又は地下作業",0.1,IF(#REF!="錯綜場所作業",0.3,IF(#REF!="複雑な制約のある作業",0.4,IF(#REF!="単純な制約のある作業",0.2,0))))))</f>
        <v>#REF!</v>
      </c>
      <c r="M5489" s="260" t="e">
        <f t="shared" si="340"/>
        <v>#REF!</v>
      </c>
    </row>
    <row r="5490" spans="2:13" s="254" customFormat="1" ht="27.75" customHeight="1" x14ac:dyDescent="0.2">
      <c r="B5490" s="536" t="s">
        <v>268</v>
      </c>
      <c r="C5490" s="537"/>
      <c r="D5490" s="265"/>
      <c r="E5490" s="224" t="s">
        <v>246</v>
      </c>
      <c r="F5490" s="258" t="e">
        <f>IF(#REF!&gt;=1,IF(#REF!&gt;=1,#REF!),IF(#REF!&gt;=0,"",))</f>
        <v>#REF!</v>
      </c>
      <c r="G5490" s="241" t="e">
        <f>保全管理データ!N9489</f>
        <v>#REF!</v>
      </c>
      <c r="H5490" s="259" t="e">
        <f>IF(#REF!="無","",IF(#REF!="","",IF(#REF!="悪環境における作業",0.2,IF(#REF!="高所又は地下作業",0.1,IF(#REF!="錯綜場所作業",0.3,IF(#REF!="複雑な制約のある作業",0.4,IF(#REF!="単純な制約のある作業",0.2,0)))))))</f>
        <v>#REF!</v>
      </c>
      <c r="I5490" s="260" t="e">
        <f t="shared" si="339"/>
        <v>#REF!</v>
      </c>
      <c r="J5490" s="258" t="e">
        <f>IF(#REF!&gt;=1,IF(#REF!&gt;=1,#REF!),IF(#REF!&gt;=0,"",))</f>
        <v>#REF!</v>
      </c>
      <c r="K5490" s="241" t="e">
        <f>保全管理データ!N9516</f>
        <v>#REF!</v>
      </c>
      <c r="L5490" s="259" t="e">
        <f>IF(#REF!="","",IF(#REF!="悪環境における作業",0.2,IF(#REF!="高所又は地下作業",0.1,IF(#REF!="錯綜場所作業",0.3,IF(#REF!="複雑な制約のある作業",0.4,IF(#REF!="単純な制約のある作業",0.2,0))))))</f>
        <v>#REF!</v>
      </c>
      <c r="M5490" s="260" t="e">
        <f t="shared" si="340"/>
        <v>#REF!</v>
      </c>
    </row>
    <row r="5491" spans="2:13" s="254" customFormat="1" ht="27.75" customHeight="1" thickBot="1" x14ac:dyDescent="0.25">
      <c r="B5491" s="538" t="s">
        <v>269</v>
      </c>
      <c r="C5491" s="539"/>
      <c r="D5491" s="266"/>
      <c r="E5491" s="252" t="s">
        <v>245</v>
      </c>
      <c r="F5491" s="261" t="e">
        <f>IF(#REF!&gt;=1,IF(#REF!&gt;=1,#REF!),IF(#REF!&gt;=0,"",))</f>
        <v>#REF!</v>
      </c>
      <c r="G5491" s="245" t="e">
        <f>保全管理データ!N9490</f>
        <v>#REF!</v>
      </c>
      <c r="H5491" s="259" t="e">
        <f>IF(#REF!="無","",IF(#REF!="","",IF(#REF!="悪環境における作業",0.2,IF(#REF!="高所又は地下作業",0.1,IF(#REF!="錯綜場所作業",0.3,IF(#REF!="複雑な制約のある作業",0.4,IF(#REF!="単純な制約のある作業",0.2,0)))))))</f>
        <v>#REF!</v>
      </c>
      <c r="I5491" s="260" t="e">
        <f t="shared" si="339"/>
        <v>#REF!</v>
      </c>
      <c r="J5491" s="261" t="e">
        <f>IF(#REF!&gt;=1,IF(#REF!&gt;=1,#REF!),IF(#REF!&gt;=0,"",))</f>
        <v>#REF!</v>
      </c>
      <c r="K5491" s="245" t="e">
        <f>保全管理データ!N9517</f>
        <v>#REF!</v>
      </c>
      <c r="L5491" s="262" t="e">
        <f>IF(#REF!="","",IF(#REF!="悪環境における作業",0.2,IF(#REF!="高所又は地下作業",0.1,IF(#REF!="錯綜場所作業",0.3,IF(#REF!="複雑な制約のある作業",0.4,IF(#REF!="単純な制約のある作業",0.2,0))))))</f>
        <v>#REF!</v>
      </c>
      <c r="M5491" s="260" t="e">
        <f t="shared" si="340"/>
        <v>#REF!</v>
      </c>
    </row>
    <row r="5492" spans="2:13" s="254" customFormat="1" ht="27.75" customHeight="1" thickBot="1" x14ac:dyDescent="0.25">
      <c r="B5492" s="532" t="s">
        <v>190</v>
      </c>
      <c r="C5492" s="532"/>
      <c r="D5492" s="532"/>
      <c r="E5492" s="532"/>
      <c r="F5492" s="533" t="e">
        <f>SUM(I5468:I5491)</f>
        <v>#REF!</v>
      </c>
      <c r="G5492" s="534"/>
      <c r="H5492" s="534"/>
      <c r="I5492" s="535"/>
      <c r="J5492" s="533" t="e">
        <f>IF(SUM(J5468:J5491)=0,"0.00",SUM(M5468:M5491))</f>
        <v>#REF!</v>
      </c>
      <c r="K5492" s="534"/>
      <c r="L5492" s="534"/>
      <c r="M5492" s="535"/>
    </row>
    <row r="5493" spans="2:13" s="254" customFormat="1" ht="27.75" customHeight="1" thickBot="1" x14ac:dyDescent="0.25">
      <c r="B5493" s="532" t="s">
        <v>97</v>
      </c>
      <c r="C5493" s="532"/>
      <c r="D5493" s="532"/>
      <c r="E5493" s="532"/>
      <c r="F5493" s="533" t="e">
        <f>IF(#REF!="５年以下","0",IF(#REF!="５年～１０年",0.1,IF(#REF!="１０年以上",0.15)))</f>
        <v>#REF!</v>
      </c>
      <c r="G5493" s="534"/>
      <c r="H5493" s="534"/>
      <c r="I5493" s="534"/>
      <c r="J5493" s="534"/>
      <c r="K5493" s="534"/>
      <c r="L5493" s="534"/>
      <c r="M5493" s="535"/>
    </row>
    <row r="5494" spans="2:13" s="254" customFormat="1" ht="27.75" customHeight="1" thickBot="1" x14ac:dyDescent="0.25">
      <c r="B5494" s="533" t="s">
        <v>273</v>
      </c>
      <c r="C5494" s="534"/>
      <c r="D5494" s="534"/>
      <c r="E5494" s="535"/>
      <c r="F5494" s="533" t="e">
        <f>F5492*(1+F5493)</f>
        <v>#REF!</v>
      </c>
      <c r="G5494" s="534"/>
      <c r="H5494" s="534"/>
      <c r="I5494" s="534"/>
      <c r="J5494" s="533" t="e">
        <f>J5492*(1+F5493)</f>
        <v>#REF!</v>
      </c>
      <c r="K5494" s="534"/>
      <c r="L5494" s="534"/>
      <c r="M5494" s="535"/>
    </row>
    <row r="5495" spans="2:13" s="254" customFormat="1" ht="27.75" customHeight="1" thickBot="1" x14ac:dyDescent="0.25">
      <c r="B5495" s="532" t="s">
        <v>191</v>
      </c>
      <c r="C5495" s="532"/>
      <c r="D5495" s="532"/>
      <c r="E5495" s="532"/>
      <c r="F5495" s="533" t="e">
        <f>#REF!*(#REF!*#REF!+#REF!*#REF!)</f>
        <v>#REF!</v>
      </c>
      <c r="G5495" s="534"/>
      <c r="H5495" s="535"/>
      <c r="I5495" s="532" t="e">
        <f>#REF!</f>
        <v>#REF!</v>
      </c>
      <c r="J5495" s="533"/>
      <c r="K5495" s="263" t="s">
        <v>230</v>
      </c>
      <c r="L5495" s="535" t="e">
        <f>B5466</f>
        <v>#REF!</v>
      </c>
      <c r="M5495" s="532"/>
    </row>
    <row r="5496" spans="2:13" s="254" customFormat="1" ht="45" customHeight="1" thickBot="1" x14ac:dyDescent="0.25">
      <c r="B5496" s="253"/>
      <c r="C5496" s="253"/>
      <c r="D5496" s="253"/>
      <c r="E5496" s="253"/>
      <c r="F5496" s="253"/>
      <c r="G5496" s="253"/>
      <c r="H5496" s="253"/>
      <c r="I5496" s="253"/>
      <c r="J5496" s="253"/>
      <c r="K5496" s="253"/>
      <c r="L5496" s="253"/>
      <c r="M5496" s="253"/>
    </row>
    <row r="5497" spans="2:13" s="254" customFormat="1" ht="27.75" customHeight="1" thickBot="1" x14ac:dyDescent="0.25">
      <c r="B5497" s="542" t="s">
        <v>128</v>
      </c>
      <c r="C5497" s="543"/>
      <c r="D5497" s="543"/>
      <c r="E5497" s="544"/>
      <c r="F5497" s="253"/>
      <c r="G5497" s="253"/>
      <c r="H5497" s="253"/>
      <c r="I5497" s="253"/>
      <c r="J5497" s="253"/>
      <c r="K5497" s="253"/>
      <c r="L5497" s="253"/>
      <c r="M5497" s="253"/>
    </row>
    <row r="5498" spans="2:13" s="254" customFormat="1" ht="27.75" customHeight="1" x14ac:dyDescent="0.2">
      <c r="B5498" s="545" t="e">
        <f>#REF!</f>
        <v>#REF!</v>
      </c>
      <c r="C5498" s="546"/>
      <c r="D5498" s="547"/>
      <c r="E5498" s="548"/>
      <c r="F5498" s="552" t="s">
        <v>240</v>
      </c>
      <c r="G5498" s="553"/>
      <c r="H5498" s="553"/>
      <c r="I5498" s="554"/>
      <c r="J5498" s="552" t="s">
        <v>239</v>
      </c>
      <c r="K5498" s="553"/>
      <c r="L5498" s="553"/>
      <c r="M5498" s="554"/>
    </row>
    <row r="5499" spans="2:13" s="254" customFormat="1" ht="27.75" customHeight="1" thickBot="1" x14ac:dyDescent="0.25">
      <c r="B5499" s="549"/>
      <c r="C5499" s="550"/>
      <c r="D5499" s="550"/>
      <c r="E5499" s="551"/>
      <c r="F5499" s="255" t="s">
        <v>149</v>
      </c>
      <c r="G5499" s="256" t="s">
        <v>151</v>
      </c>
      <c r="H5499" s="256" t="s">
        <v>96</v>
      </c>
      <c r="I5499" s="257" t="s">
        <v>150</v>
      </c>
      <c r="J5499" s="255" t="s">
        <v>149</v>
      </c>
      <c r="K5499" s="256" t="s">
        <v>151</v>
      </c>
      <c r="L5499" s="256" t="s">
        <v>96</v>
      </c>
      <c r="M5499" s="257" t="s">
        <v>150</v>
      </c>
    </row>
    <row r="5500" spans="2:13" s="254" customFormat="1" ht="27.75" customHeight="1" thickTop="1" x14ac:dyDescent="0.2">
      <c r="B5500" s="540" t="s">
        <v>241</v>
      </c>
      <c r="C5500" s="541"/>
      <c r="D5500" s="264"/>
      <c r="E5500" s="237" t="s">
        <v>242</v>
      </c>
      <c r="F5500" s="258" t="e">
        <f>IF(#REF!&gt;=1,IF(#REF!&gt;=1,#REF!),IF(#REF!&gt;=0,"",))</f>
        <v>#REF!</v>
      </c>
      <c r="G5500" s="241" t="e">
        <f>保全管理データ!N9523</f>
        <v>#REF!</v>
      </c>
      <c r="H5500" s="259" t="e">
        <f>IF(#REF!="無","",IF(#REF!="","",IF(#REF!="悪環境における作業",0.2,IF(#REF!="高所又は地下作業",0.1,IF(#REF!="錯綜場所作業",0.3,IF(#REF!="複雑な制約のある作業",0.4,IF(#REF!="単純な制約のある作業",0.2,0)))))))</f>
        <v>#REF!</v>
      </c>
      <c r="I5500" s="260" t="e">
        <f>IF(F5500="","",F5500*G5500*(1+IF(H5500="",0,H5500)))</f>
        <v>#REF!</v>
      </c>
      <c r="J5500" s="258" t="e">
        <f>IF(#REF!&gt;=1,IF(#REF!&gt;=1,#REF!),IF(#REF!&gt;=0,"",))</f>
        <v>#REF!</v>
      </c>
      <c r="K5500" s="241" t="e">
        <f>保全管理データ!N9550</f>
        <v>#REF!</v>
      </c>
      <c r="L5500" s="259" t="e">
        <f>IF(#REF!="","",IF(#REF!="悪環境における作業",0.2,IF(#REF!="高所又は地下作業",0.1,IF(#REF!="錯綜場所作業",0.3,IF(#REF!="複雑な制約のある作業",0.4,IF(#REF!="単純な制約のある作業",0.2,0))))))</f>
        <v>#REF!</v>
      </c>
      <c r="M5500" s="260" t="e">
        <f>IF(J5500="","",J5500*K5500*(1+IF(L5500="",0,L5500)))</f>
        <v>#REF!</v>
      </c>
    </row>
    <row r="5501" spans="2:13" s="254" customFormat="1" ht="27.75" customHeight="1" x14ac:dyDescent="0.2">
      <c r="B5501" s="536" t="s">
        <v>243</v>
      </c>
      <c r="C5501" s="537"/>
      <c r="D5501" s="265"/>
      <c r="E5501" s="224" t="s">
        <v>242</v>
      </c>
      <c r="F5501" s="258" t="e">
        <f>IF(#REF!&gt;=1,IF(#REF!&gt;=1,#REF!),IF(#REF!&gt;=0,"",))</f>
        <v>#REF!</v>
      </c>
      <c r="G5501" s="241" t="e">
        <f>保全管理データ!N9524</f>
        <v>#REF!</v>
      </c>
      <c r="H5501" s="259" t="e">
        <f>IF(#REF!="無","",IF(#REF!="","",IF(#REF!="悪環境における作業",0.2,IF(#REF!="高所又は地下作業",0.1,IF(#REF!="錯綜場所作業",0.3,IF(#REF!="複雑な制約のある作業",0.4,IF(#REF!="単純な制約のある作業",0.2,0)))))))</f>
        <v>#REF!</v>
      </c>
      <c r="I5501" s="260" t="e">
        <f t="shared" ref="I5501:I5523" si="341">IF(F5501="","",F5501*G5501*(1+IF(H5501="",0,H5501)))</f>
        <v>#REF!</v>
      </c>
      <c r="J5501" s="258" t="e">
        <f>IF(#REF!&gt;=1,IF(#REF!&gt;=1,#REF!),IF(#REF!&gt;=0,"",))</f>
        <v>#REF!</v>
      </c>
      <c r="K5501" s="241" t="e">
        <f>保全管理データ!N9551</f>
        <v>#REF!</v>
      </c>
      <c r="L5501" s="259" t="e">
        <f>IF(#REF!="","",IF(#REF!="悪環境における作業",0.2,IF(#REF!="高所又は地下作業",0.1,IF(#REF!="錯綜場所作業",0.3,IF(#REF!="複雑な制約のある作業",0.4,IF(#REF!="単純な制約のある作業",0.2,0))))))</f>
        <v>#REF!</v>
      </c>
      <c r="M5501" s="260" t="e">
        <f t="shared" ref="M5501:M5523" si="342">IF(J5501="","",J5501*K5501*(1+IF(L5501="",0,L5501)))</f>
        <v>#REF!</v>
      </c>
    </row>
    <row r="5502" spans="2:13" s="254" customFormat="1" ht="27.75" customHeight="1" x14ac:dyDescent="0.2">
      <c r="B5502" s="536" t="s">
        <v>249</v>
      </c>
      <c r="C5502" s="537"/>
      <c r="D5502" s="265"/>
      <c r="E5502" s="224" t="s">
        <v>244</v>
      </c>
      <c r="F5502" s="258" t="e">
        <f>IF(#REF!&gt;=1,IF(#REF!&gt;=1,#REF!),IF(#REF!&gt;=0,"",))</f>
        <v>#REF!</v>
      </c>
      <c r="G5502" s="241" t="e">
        <f>保全管理データ!N9525</f>
        <v>#REF!</v>
      </c>
      <c r="H5502" s="259" t="e">
        <f>IF(#REF!="無","",IF(#REF!="","",IF(#REF!="悪環境における作業",0.2,IF(#REF!="高所又は地下作業",0.1,IF(#REF!="錯綜場所作業",0.3,IF(#REF!="複雑な制約のある作業",0.4,IF(#REF!="単純な制約のある作業",0.2,0)))))))</f>
        <v>#REF!</v>
      </c>
      <c r="I5502" s="260" t="e">
        <f t="shared" si="341"/>
        <v>#REF!</v>
      </c>
      <c r="J5502" s="258" t="e">
        <f>IF(#REF!&gt;=1,IF(#REF!&gt;=1,#REF!),IF(#REF!&gt;=0,"",))</f>
        <v>#REF!</v>
      </c>
      <c r="K5502" s="241" t="e">
        <f>保全管理データ!N9552</f>
        <v>#REF!</v>
      </c>
      <c r="L5502" s="259" t="e">
        <f>IF(#REF!="","",IF(#REF!="悪環境における作業",0.2,IF(#REF!="高所又は地下作業",0.1,IF(#REF!="錯綜場所作業",0.3,IF(#REF!="複雑な制約のある作業",0.4,IF(#REF!="単純な制約のある作業",0.2,0))))))</f>
        <v>#REF!</v>
      </c>
      <c r="M5502" s="260" t="e">
        <f t="shared" si="342"/>
        <v>#REF!</v>
      </c>
    </row>
    <row r="5503" spans="2:13" s="254" customFormat="1" ht="27.75" customHeight="1" x14ac:dyDescent="0.2">
      <c r="B5503" s="536" t="s">
        <v>250</v>
      </c>
      <c r="C5503" s="537"/>
      <c r="D5503" s="265"/>
      <c r="E5503" s="224" t="s">
        <v>244</v>
      </c>
      <c r="F5503" s="258" t="e">
        <f>IF(#REF!&gt;=1,IF(#REF!&gt;=1,#REF!),IF(#REF!&gt;=0,"",))</f>
        <v>#REF!</v>
      </c>
      <c r="G5503" s="241" t="e">
        <f>保全管理データ!N9526</f>
        <v>#REF!</v>
      </c>
      <c r="H5503" s="259" t="e">
        <f>IF(#REF!="無","",IF(#REF!="","",IF(#REF!="悪環境における作業",0.2,IF(#REF!="高所又は地下作業",0.1,IF(#REF!="錯綜場所作業",0.3,IF(#REF!="複雑な制約のある作業",0.4,IF(#REF!="単純な制約のある作業",0.2,0)))))))</f>
        <v>#REF!</v>
      </c>
      <c r="I5503" s="260" t="e">
        <f t="shared" si="341"/>
        <v>#REF!</v>
      </c>
      <c r="J5503" s="258" t="e">
        <f>IF(#REF!&gt;=1,IF(#REF!&gt;=1,#REF!),IF(#REF!&gt;=0,"",))</f>
        <v>#REF!</v>
      </c>
      <c r="K5503" s="241" t="e">
        <f>保全管理データ!N9553</f>
        <v>#REF!</v>
      </c>
      <c r="L5503" s="259" t="e">
        <f>IF(#REF!="","",IF(#REF!="悪環境における作業",0.2,IF(#REF!="高所又は地下作業",0.1,IF(#REF!="錯綜場所作業",0.3,IF(#REF!="複雑な制約のある作業",0.4,IF(#REF!="単純な制約のある作業",0.2,0))))))</f>
        <v>#REF!</v>
      </c>
      <c r="M5503" s="260" t="e">
        <f t="shared" si="342"/>
        <v>#REF!</v>
      </c>
    </row>
    <row r="5504" spans="2:13" s="254" customFormat="1" ht="27.75" customHeight="1" x14ac:dyDescent="0.2">
      <c r="B5504" s="536" t="s">
        <v>251</v>
      </c>
      <c r="C5504" s="537"/>
      <c r="D5504" s="265"/>
      <c r="E5504" s="224" t="s">
        <v>242</v>
      </c>
      <c r="F5504" s="258" t="e">
        <f>IF(#REF!&gt;=1,IF(#REF!&gt;=1,#REF!),IF(#REF!&gt;=0,"",))</f>
        <v>#REF!</v>
      </c>
      <c r="G5504" s="241" t="e">
        <f>保全管理データ!N9527</f>
        <v>#REF!</v>
      </c>
      <c r="H5504" s="259" t="e">
        <f>IF(#REF!="無","",IF(#REF!="","",IF(#REF!="悪環境における作業",0.2,IF(#REF!="高所又は地下作業",0.1,IF(#REF!="錯綜場所作業",0.3,IF(#REF!="複雑な制約のある作業",0.4,IF(#REF!="単純な制約のある作業",0.2,0)))))))</f>
        <v>#REF!</v>
      </c>
      <c r="I5504" s="260" t="e">
        <f t="shared" si="341"/>
        <v>#REF!</v>
      </c>
      <c r="J5504" s="258" t="e">
        <f>IF(#REF!&gt;=1,IF(#REF!&gt;=1,#REF!),IF(#REF!&gt;=0,"",))</f>
        <v>#REF!</v>
      </c>
      <c r="K5504" s="241" t="e">
        <f>保全管理データ!N9554</f>
        <v>#REF!</v>
      </c>
      <c r="L5504" s="259" t="e">
        <f>IF(#REF!="","",IF(#REF!="悪環境における作業",0.2,IF(#REF!="高所又は地下作業",0.1,IF(#REF!="錯綜場所作業",0.3,IF(#REF!="複雑な制約のある作業",0.4,IF(#REF!="単純な制約のある作業",0.2,0))))))</f>
        <v>#REF!</v>
      </c>
      <c r="M5504" s="260" t="e">
        <f t="shared" si="342"/>
        <v>#REF!</v>
      </c>
    </row>
    <row r="5505" spans="2:13" s="254" customFormat="1" ht="27.75" customHeight="1" x14ac:dyDescent="0.2">
      <c r="B5505" s="536" t="s">
        <v>252</v>
      </c>
      <c r="C5505" s="537"/>
      <c r="D5505" s="265"/>
      <c r="E5505" s="224" t="s">
        <v>244</v>
      </c>
      <c r="F5505" s="258" t="e">
        <f>IF(#REF!&gt;=1,IF(#REF!&gt;=1,#REF!),IF(#REF!&gt;=0,"",))</f>
        <v>#REF!</v>
      </c>
      <c r="G5505" s="241" t="e">
        <f>保全管理データ!N9528</f>
        <v>#REF!</v>
      </c>
      <c r="H5505" s="259" t="e">
        <f>IF(#REF!="無","",IF(#REF!="","",IF(#REF!="悪環境における作業",0.2,IF(#REF!="高所又は地下作業",0.1,IF(#REF!="錯綜場所作業",0.3,IF(#REF!="複雑な制約のある作業",0.4,IF(#REF!="単純な制約のある作業",0.2,0)))))))</f>
        <v>#REF!</v>
      </c>
      <c r="I5505" s="260" t="e">
        <f t="shared" si="341"/>
        <v>#REF!</v>
      </c>
      <c r="J5505" s="258" t="e">
        <f>IF(#REF!&gt;=1,IF(#REF!&gt;=1,#REF!),IF(#REF!&gt;=0,"",))</f>
        <v>#REF!</v>
      </c>
      <c r="K5505" s="241" t="e">
        <f>保全管理データ!N9555</f>
        <v>#REF!</v>
      </c>
      <c r="L5505" s="259" t="e">
        <f>IF(#REF!="","",IF(#REF!="悪環境における作業",0.2,IF(#REF!="高所又は地下作業",0.1,IF(#REF!="錯綜場所作業",0.3,IF(#REF!="複雑な制約のある作業",0.4,IF(#REF!="単純な制約のある作業",0.2,0))))))</f>
        <v>#REF!</v>
      </c>
      <c r="M5505" s="260" t="e">
        <f t="shared" si="342"/>
        <v>#REF!</v>
      </c>
    </row>
    <row r="5506" spans="2:13" s="254" customFormat="1" ht="27.75" customHeight="1" x14ac:dyDescent="0.2">
      <c r="B5506" s="536" t="s">
        <v>253</v>
      </c>
      <c r="C5506" s="537"/>
      <c r="D5506" s="265"/>
      <c r="E5506" s="224" t="s">
        <v>242</v>
      </c>
      <c r="F5506" s="258" t="e">
        <f>IF(#REF!&gt;=1,IF(#REF!&gt;=1,#REF!),IF(#REF!&gt;=0,"",))</f>
        <v>#REF!</v>
      </c>
      <c r="G5506" s="241" t="e">
        <f>保全管理データ!N9529</f>
        <v>#REF!</v>
      </c>
      <c r="H5506" s="259" t="e">
        <f>IF(#REF!="無","",IF(#REF!="","",IF(#REF!="悪環境における作業",0.2,IF(#REF!="高所又は地下作業",0.1,IF(#REF!="錯綜場所作業",0.3,IF(#REF!="複雑な制約のある作業",0.4,IF(#REF!="単純な制約のある作業",0.2,0)))))))</f>
        <v>#REF!</v>
      </c>
      <c r="I5506" s="260" t="e">
        <f t="shared" si="341"/>
        <v>#REF!</v>
      </c>
      <c r="J5506" s="258" t="e">
        <f>IF(#REF!&gt;=1,IF(#REF!&gt;=1,#REF!),IF(#REF!&gt;=0,"",))</f>
        <v>#REF!</v>
      </c>
      <c r="K5506" s="241" t="e">
        <f>保全管理データ!N9556</f>
        <v>#REF!</v>
      </c>
      <c r="L5506" s="259" t="e">
        <f>IF(#REF!="","",IF(#REF!="悪環境における作業",0.2,IF(#REF!="高所又は地下作業",0.1,IF(#REF!="錯綜場所作業",0.3,IF(#REF!="複雑な制約のある作業",0.4,IF(#REF!="単純な制約のある作業",0.2,0))))))</f>
        <v>#REF!</v>
      </c>
      <c r="M5506" s="260" t="e">
        <f t="shared" si="342"/>
        <v>#REF!</v>
      </c>
    </row>
    <row r="5507" spans="2:13" s="254" customFormat="1" ht="27.75" customHeight="1" x14ac:dyDescent="0.2">
      <c r="B5507" s="536" t="s">
        <v>254</v>
      </c>
      <c r="C5507" s="537"/>
      <c r="D5507" s="265"/>
      <c r="E5507" s="224" t="s">
        <v>242</v>
      </c>
      <c r="F5507" s="258" t="e">
        <f>IF(#REF!&gt;=1,IF(#REF!&gt;=1,#REF!),IF(#REF!&gt;=0,"",))</f>
        <v>#REF!</v>
      </c>
      <c r="G5507" s="241" t="e">
        <f>保全管理データ!N9530</f>
        <v>#REF!</v>
      </c>
      <c r="H5507" s="259" t="e">
        <f>IF(#REF!="無","",IF(#REF!="","",IF(#REF!="悪環境における作業",0.2,IF(#REF!="高所又は地下作業",0.1,IF(#REF!="錯綜場所作業",0.3,IF(#REF!="複雑な制約のある作業",0.4,IF(#REF!="単純な制約のある作業",0.2,0)))))))</f>
        <v>#REF!</v>
      </c>
      <c r="I5507" s="260" t="e">
        <f t="shared" si="341"/>
        <v>#REF!</v>
      </c>
      <c r="J5507" s="258" t="e">
        <f>IF(#REF!&gt;=1,IF(#REF!&gt;=1,#REF!),IF(#REF!&gt;=0,"",))</f>
        <v>#REF!</v>
      </c>
      <c r="K5507" s="241" t="e">
        <f>保全管理データ!N9557</f>
        <v>#REF!</v>
      </c>
      <c r="L5507" s="259" t="e">
        <f>IF(#REF!="","",IF(#REF!="悪環境における作業",0.2,IF(#REF!="高所又は地下作業",0.1,IF(#REF!="錯綜場所作業",0.3,IF(#REF!="複雑な制約のある作業",0.4,IF(#REF!="単純な制約のある作業",0.2,0))))))</f>
        <v>#REF!</v>
      </c>
      <c r="M5507" s="260" t="e">
        <f t="shared" si="342"/>
        <v>#REF!</v>
      </c>
    </row>
    <row r="5508" spans="2:13" s="254" customFormat="1" ht="27.75" customHeight="1" x14ac:dyDescent="0.2">
      <c r="B5508" s="536" t="s">
        <v>255</v>
      </c>
      <c r="C5508" s="537"/>
      <c r="D5508" s="265"/>
      <c r="E5508" s="224" t="s">
        <v>245</v>
      </c>
      <c r="F5508" s="258" t="e">
        <f>IF(#REF!&gt;=1,IF(#REF!&gt;=1,#REF!),IF(#REF!&gt;=0,"",))</f>
        <v>#REF!</v>
      </c>
      <c r="G5508" s="241" t="e">
        <f>保全管理データ!N9531</f>
        <v>#REF!</v>
      </c>
      <c r="H5508" s="259" t="e">
        <f>IF(#REF!="無","",IF(#REF!="","",IF(#REF!="悪環境における作業",0.2,IF(#REF!="高所又は地下作業",0.1,IF(#REF!="錯綜場所作業",0.3,IF(#REF!="複雑な制約のある作業",0.4,IF(#REF!="単純な制約のある作業",0.2,0)))))))</f>
        <v>#REF!</v>
      </c>
      <c r="I5508" s="260" t="e">
        <f t="shared" si="341"/>
        <v>#REF!</v>
      </c>
      <c r="J5508" s="258" t="e">
        <f>IF(#REF!&gt;=1,IF(#REF!&gt;=1,#REF!),IF(#REF!&gt;=0,"",))</f>
        <v>#REF!</v>
      </c>
      <c r="K5508" s="241" t="e">
        <f>保全管理データ!N9558</f>
        <v>#REF!</v>
      </c>
      <c r="L5508" s="259" t="e">
        <f>IF(#REF!="","",IF(#REF!="悪環境における作業",0.2,IF(#REF!="高所又は地下作業",0.1,IF(#REF!="錯綜場所作業",0.3,IF(#REF!="複雑な制約のある作業",0.4,IF(#REF!="単純な制約のある作業",0.2,0))))))</f>
        <v>#REF!</v>
      </c>
      <c r="M5508" s="260" t="e">
        <f t="shared" si="342"/>
        <v>#REF!</v>
      </c>
    </row>
    <row r="5509" spans="2:13" s="254" customFormat="1" ht="27.75" customHeight="1" x14ac:dyDescent="0.2">
      <c r="B5509" s="536" t="s">
        <v>256</v>
      </c>
      <c r="C5509" s="537"/>
      <c r="D5509" s="265"/>
      <c r="E5509" s="224" t="s">
        <v>242</v>
      </c>
      <c r="F5509" s="258" t="e">
        <f>IF(#REF!&gt;=1,IF(#REF!&gt;=1,#REF!),IF(#REF!&gt;=0,"",))</f>
        <v>#REF!</v>
      </c>
      <c r="G5509" s="241" t="e">
        <f>保全管理データ!N9532</f>
        <v>#REF!</v>
      </c>
      <c r="H5509" s="259" t="e">
        <f>IF(#REF!="無","",IF(#REF!="","",IF(#REF!="悪環境における作業",0.2,IF(#REF!="高所又は地下作業",0.1,IF(#REF!="錯綜場所作業",0.3,IF(#REF!="複雑な制約のある作業",0.4,IF(#REF!="単純な制約のある作業",0.2,0)))))))</f>
        <v>#REF!</v>
      </c>
      <c r="I5509" s="260" t="e">
        <f t="shared" si="341"/>
        <v>#REF!</v>
      </c>
      <c r="J5509" s="258" t="e">
        <f>IF(#REF!&gt;=1,IF(#REF!&gt;=1,#REF!),IF(#REF!&gt;=0,"",))</f>
        <v>#REF!</v>
      </c>
      <c r="K5509" s="241" t="e">
        <f>保全管理データ!N9559</f>
        <v>#REF!</v>
      </c>
      <c r="L5509" s="259" t="e">
        <f>IF(#REF!="","",IF(#REF!="悪環境における作業",0.2,IF(#REF!="高所又は地下作業",0.1,IF(#REF!="錯綜場所作業",0.3,IF(#REF!="複雑な制約のある作業",0.4,IF(#REF!="単純な制約のある作業",0.2,0))))))</f>
        <v>#REF!</v>
      </c>
      <c r="M5509" s="260" t="e">
        <f t="shared" si="342"/>
        <v>#REF!</v>
      </c>
    </row>
    <row r="5510" spans="2:13" s="254" customFormat="1" ht="27.75" customHeight="1" x14ac:dyDescent="0.2">
      <c r="B5510" s="536" t="s">
        <v>257</v>
      </c>
      <c r="C5510" s="537"/>
      <c r="D5510" s="265"/>
      <c r="E5510" s="224" t="s">
        <v>245</v>
      </c>
      <c r="F5510" s="258" t="e">
        <f>IF(#REF!&gt;=1,IF(#REF!&gt;=1,#REF!),IF(#REF!&gt;=0,"",))</f>
        <v>#REF!</v>
      </c>
      <c r="G5510" s="241" t="e">
        <f>保全管理データ!N9533</f>
        <v>#REF!</v>
      </c>
      <c r="H5510" s="259" t="e">
        <f>IF(#REF!="無","",IF(#REF!="","",IF(#REF!="悪環境における作業",0.2,IF(#REF!="高所又は地下作業",0.1,IF(#REF!="錯綜場所作業",0.3,IF(#REF!="複雑な制約のある作業",0.4,IF(#REF!="単純な制約のある作業",0.2,0)))))))</f>
        <v>#REF!</v>
      </c>
      <c r="I5510" s="260" t="e">
        <f t="shared" si="341"/>
        <v>#REF!</v>
      </c>
      <c r="J5510" s="258" t="e">
        <f>IF(#REF!&gt;=1,IF(#REF!&gt;=1,#REF!),IF(#REF!&gt;=0,"",))</f>
        <v>#REF!</v>
      </c>
      <c r="K5510" s="241" t="e">
        <f>保全管理データ!N9560</f>
        <v>#REF!</v>
      </c>
      <c r="L5510" s="259" t="e">
        <f>IF(#REF!="","",IF(#REF!="悪環境における作業",0.2,IF(#REF!="高所又は地下作業",0.1,IF(#REF!="錯綜場所作業",0.3,IF(#REF!="複雑な制約のある作業",0.4,IF(#REF!="単純な制約のある作業",0.2,0))))))</f>
        <v>#REF!</v>
      </c>
      <c r="M5510" s="260" t="e">
        <f t="shared" si="342"/>
        <v>#REF!</v>
      </c>
    </row>
    <row r="5511" spans="2:13" s="254" customFormat="1" ht="27.75" customHeight="1" x14ac:dyDescent="0.2">
      <c r="B5511" s="536" t="s">
        <v>258</v>
      </c>
      <c r="C5511" s="537"/>
      <c r="D5511" s="265"/>
      <c r="E5511" s="224" t="s">
        <v>245</v>
      </c>
      <c r="F5511" s="258" t="e">
        <f>IF(#REF!&gt;=1,IF(#REF!&gt;=1,#REF!),IF(#REF!&gt;=0,"",))</f>
        <v>#REF!</v>
      </c>
      <c r="G5511" s="241" t="e">
        <f>保全管理データ!N9534</f>
        <v>#REF!</v>
      </c>
      <c r="H5511" s="259" t="e">
        <f>IF(#REF!="無","",IF(#REF!="","",IF(#REF!="悪環境における作業",0.2,IF(#REF!="高所又は地下作業",0.1,IF(#REF!="錯綜場所作業",0.3,IF(#REF!="複雑な制約のある作業",0.4,IF(#REF!="単純な制約のある作業",0.2,0)))))))</f>
        <v>#REF!</v>
      </c>
      <c r="I5511" s="260" t="e">
        <f t="shared" si="341"/>
        <v>#REF!</v>
      </c>
      <c r="J5511" s="258" t="e">
        <f>IF(#REF!&gt;=1,IF(#REF!&gt;=1,#REF!),IF(#REF!&gt;=0,"",))</f>
        <v>#REF!</v>
      </c>
      <c r="K5511" s="241" t="e">
        <f>保全管理データ!N9561</f>
        <v>#REF!</v>
      </c>
      <c r="L5511" s="259" t="e">
        <f>IF(#REF!="","",IF(#REF!="悪環境における作業",0.2,IF(#REF!="高所又は地下作業",0.1,IF(#REF!="錯綜場所作業",0.3,IF(#REF!="複雑な制約のある作業",0.4,IF(#REF!="単純な制約のある作業",0.2,0))))))</f>
        <v>#REF!</v>
      </c>
      <c r="M5511" s="260" t="e">
        <f t="shared" si="342"/>
        <v>#REF!</v>
      </c>
    </row>
    <row r="5512" spans="2:13" s="254" customFormat="1" ht="27.75" customHeight="1" x14ac:dyDescent="0.2">
      <c r="B5512" s="536" t="s">
        <v>259</v>
      </c>
      <c r="C5512" s="537"/>
      <c r="D5512" s="265"/>
      <c r="E5512" s="224" t="s">
        <v>245</v>
      </c>
      <c r="F5512" s="258" t="e">
        <f>IF(#REF!&gt;=1,IF(#REF!&gt;=1,#REF!),IF(#REF!&gt;=0,"",))</f>
        <v>#REF!</v>
      </c>
      <c r="G5512" s="241" t="e">
        <f>保全管理データ!N9535</f>
        <v>#REF!</v>
      </c>
      <c r="H5512" s="259" t="e">
        <f>IF(#REF!="無","",IF(#REF!="","",IF(#REF!="悪環境における作業",0.2,IF(#REF!="高所又は地下作業",0.1,IF(#REF!="錯綜場所作業",0.3,IF(#REF!="複雑な制約のある作業",0.4,IF(#REF!="単純な制約のある作業",0.2,0)))))))</f>
        <v>#REF!</v>
      </c>
      <c r="I5512" s="260" t="e">
        <f t="shared" si="341"/>
        <v>#REF!</v>
      </c>
      <c r="J5512" s="258" t="e">
        <f>IF(#REF!&gt;=1,IF(#REF!&gt;=1,#REF!),IF(#REF!&gt;=0,"",))</f>
        <v>#REF!</v>
      </c>
      <c r="K5512" s="241" t="e">
        <f>保全管理データ!N9562</f>
        <v>#REF!</v>
      </c>
      <c r="L5512" s="259" t="e">
        <f>IF(#REF!="","",IF(#REF!="悪環境における作業",0.2,IF(#REF!="高所又は地下作業",0.1,IF(#REF!="錯綜場所作業",0.3,IF(#REF!="複雑な制約のある作業",0.4,IF(#REF!="単純な制約のある作業",0.2,0))))))</f>
        <v>#REF!</v>
      </c>
      <c r="M5512" s="260" t="e">
        <f t="shared" si="342"/>
        <v>#REF!</v>
      </c>
    </row>
    <row r="5513" spans="2:13" s="254" customFormat="1" ht="27.75" customHeight="1" x14ac:dyDescent="0.2">
      <c r="B5513" s="536" t="s">
        <v>260</v>
      </c>
      <c r="C5513" s="537"/>
      <c r="D5513" s="265"/>
      <c r="E5513" s="224" t="s">
        <v>248</v>
      </c>
      <c r="F5513" s="258" t="e">
        <f>IF(#REF!&gt;=1,IF(#REF!&gt;=1,#REF!),IF(#REF!&gt;=0,"",))</f>
        <v>#REF!</v>
      </c>
      <c r="G5513" s="241" t="e">
        <f>保全管理データ!N9536</f>
        <v>#REF!</v>
      </c>
      <c r="H5513" s="259" t="e">
        <f>IF(#REF!="無","",IF(#REF!="","",IF(#REF!="悪環境における作業",0.2,IF(#REF!="高所又は地下作業",0.1,IF(#REF!="錯綜場所作業",0.3,IF(#REF!="複雑な制約のある作業",0.4,IF(#REF!="単純な制約のある作業",0.2,0)))))))</f>
        <v>#REF!</v>
      </c>
      <c r="I5513" s="260" t="e">
        <f t="shared" si="341"/>
        <v>#REF!</v>
      </c>
      <c r="J5513" s="258" t="e">
        <f>IF(#REF!&gt;=1,IF(#REF!&gt;=1,#REF!),IF(#REF!&gt;=0,"",))</f>
        <v>#REF!</v>
      </c>
      <c r="K5513" s="241" t="e">
        <f>保全管理データ!N9563</f>
        <v>#REF!</v>
      </c>
      <c r="L5513" s="259" t="e">
        <f>IF(#REF!="","",IF(#REF!="悪環境における作業",0.2,IF(#REF!="高所又は地下作業",0.1,IF(#REF!="錯綜場所作業",0.3,IF(#REF!="複雑な制約のある作業",0.4,IF(#REF!="単純な制約のある作業",0.2,0))))))</f>
        <v>#REF!</v>
      </c>
      <c r="M5513" s="260" t="e">
        <f t="shared" si="342"/>
        <v>#REF!</v>
      </c>
    </row>
    <row r="5514" spans="2:13" s="254" customFormat="1" ht="27.75" customHeight="1" x14ac:dyDescent="0.2">
      <c r="B5514" s="536" t="s">
        <v>261</v>
      </c>
      <c r="C5514" s="537"/>
      <c r="D5514" s="265"/>
      <c r="E5514" s="224" t="s">
        <v>247</v>
      </c>
      <c r="F5514" s="258" t="e">
        <f>IF(#REF!&gt;=1,IF(#REF!&gt;=1,#REF!),IF(#REF!&gt;=0,"",))</f>
        <v>#REF!</v>
      </c>
      <c r="G5514" s="241" t="e">
        <f>保全管理データ!N9537</f>
        <v>#REF!</v>
      </c>
      <c r="H5514" s="259" t="e">
        <f>IF(#REF!="無","",IF(#REF!="","",IF(#REF!="悪環境における作業",0.2,IF(#REF!="高所又は地下作業",0.1,IF(#REF!="錯綜場所作業",0.3,IF(#REF!="複雑な制約のある作業",0.4,IF(#REF!="単純な制約のある作業",0.2,0)))))))</f>
        <v>#REF!</v>
      </c>
      <c r="I5514" s="260" t="e">
        <f t="shared" si="341"/>
        <v>#REF!</v>
      </c>
      <c r="J5514" s="258" t="e">
        <f>IF(#REF!&gt;=1,IF(#REF!&gt;=1,#REF!),IF(#REF!&gt;=0,"",))</f>
        <v>#REF!</v>
      </c>
      <c r="K5514" s="241" t="e">
        <f>保全管理データ!N9564</f>
        <v>#REF!</v>
      </c>
      <c r="L5514" s="259" t="e">
        <f>IF(#REF!="","",IF(#REF!="悪環境における作業",0.2,IF(#REF!="高所又は地下作業",0.1,IF(#REF!="錯綜場所作業",0.3,IF(#REF!="複雑な制約のある作業",0.4,IF(#REF!="単純な制約のある作業",0.2,0))))))</f>
        <v>#REF!</v>
      </c>
      <c r="M5514" s="260" t="e">
        <f t="shared" si="342"/>
        <v>#REF!</v>
      </c>
    </row>
    <row r="5515" spans="2:13" s="254" customFormat="1" ht="27.75" customHeight="1" x14ac:dyDescent="0.2">
      <c r="B5515" s="536" t="s">
        <v>262</v>
      </c>
      <c r="C5515" s="537"/>
      <c r="D5515" s="265"/>
      <c r="E5515" s="224" t="s">
        <v>245</v>
      </c>
      <c r="F5515" s="258" t="e">
        <f>IF(#REF!&gt;=1,IF(#REF!&gt;=1,#REF!),IF(#REF!&gt;=0,"",))</f>
        <v>#REF!</v>
      </c>
      <c r="G5515" s="241" t="e">
        <f>保全管理データ!N9538</f>
        <v>#REF!</v>
      </c>
      <c r="H5515" s="259" t="e">
        <f>IF(#REF!="無","",IF(#REF!="","",IF(#REF!="悪環境における作業",0.2,IF(#REF!="高所又は地下作業",0.1,IF(#REF!="錯綜場所作業",0.3,IF(#REF!="複雑な制約のある作業",0.4,IF(#REF!="単純な制約のある作業",0.2,0)))))))</f>
        <v>#REF!</v>
      </c>
      <c r="I5515" s="260" t="e">
        <f t="shared" si="341"/>
        <v>#REF!</v>
      </c>
      <c r="J5515" s="258" t="e">
        <f>IF(#REF!&gt;=1,IF(#REF!&gt;=1,#REF!),IF(#REF!&gt;=0,"",))</f>
        <v>#REF!</v>
      </c>
      <c r="K5515" s="241" t="e">
        <f>保全管理データ!N9565</f>
        <v>#REF!</v>
      </c>
      <c r="L5515" s="259" t="e">
        <f>IF(#REF!="","",IF(#REF!="悪環境における作業",0.2,IF(#REF!="高所又は地下作業",0.1,IF(#REF!="錯綜場所作業",0.3,IF(#REF!="複雑な制約のある作業",0.4,IF(#REF!="単純な制約のある作業",0.2,0))))))</f>
        <v>#REF!</v>
      </c>
      <c r="M5515" s="260" t="e">
        <f t="shared" si="342"/>
        <v>#REF!</v>
      </c>
    </row>
    <row r="5516" spans="2:13" s="254" customFormat="1" ht="27.75" customHeight="1" x14ac:dyDescent="0.2">
      <c r="B5516" s="536" t="s">
        <v>263</v>
      </c>
      <c r="C5516" s="537"/>
      <c r="D5516" s="265"/>
      <c r="E5516" s="224" t="s">
        <v>245</v>
      </c>
      <c r="F5516" s="258" t="e">
        <f>IF(#REF!&gt;=1,IF(#REF!&gt;=1,#REF!),IF(#REF!&gt;=0,"",))</f>
        <v>#REF!</v>
      </c>
      <c r="G5516" s="241" t="e">
        <f>保全管理データ!N9539</f>
        <v>#REF!</v>
      </c>
      <c r="H5516" s="259" t="e">
        <f>IF(#REF!="無","",IF(#REF!="","",IF(#REF!="悪環境における作業",0.2,IF(#REF!="高所又は地下作業",0.1,IF(#REF!="錯綜場所作業",0.3,IF(#REF!="複雑な制約のある作業",0.4,IF(#REF!="単純な制約のある作業",0.2,0)))))))</f>
        <v>#REF!</v>
      </c>
      <c r="I5516" s="260" t="e">
        <f t="shared" si="341"/>
        <v>#REF!</v>
      </c>
      <c r="J5516" s="258" t="e">
        <f>IF(#REF!&gt;=1,IF(#REF!&gt;=1,#REF!),IF(#REF!&gt;=0,"",))</f>
        <v>#REF!</v>
      </c>
      <c r="K5516" s="241" t="e">
        <f>保全管理データ!N9566</f>
        <v>#REF!</v>
      </c>
      <c r="L5516" s="259" t="e">
        <f>IF(#REF!="","",IF(#REF!="悪環境における作業",0.2,IF(#REF!="高所又は地下作業",0.1,IF(#REF!="錯綜場所作業",0.3,IF(#REF!="複雑な制約のある作業",0.4,IF(#REF!="単純な制約のある作業",0.2,0))))))</f>
        <v>#REF!</v>
      </c>
      <c r="M5516" s="260" t="e">
        <f t="shared" si="342"/>
        <v>#REF!</v>
      </c>
    </row>
    <row r="5517" spans="2:13" s="254" customFormat="1" ht="27.75" customHeight="1" x14ac:dyDescent="0.2">
      <c r="B5517" s="536" t="s">
        <v>264</v>
      </c>
      <c r="C5517" s="537"/>
      <c r="D5517" s="265"/>
      <c r="E5517" s="224" t="s">
        <v>245</v>
      </c>
      <c r="F5517" s="258" t="e">
        <f>IF(#REF!&gt;=1,IF(#REF!&gt;=1,#REF!),IF(#REF!&gt;=0,"",))</f>
        <v>#REF!</v>
      </c>
      <c r="G5517" s="241" t="e">
        <f>保全管理データ!N9540</f>
        <v>#REF!</v>
      </c>
      <c r="H5517" s="259" t="e">
        <f>IF(#REF!="無","",IF(#REF!="","",IF(#REF!="悪環境における作業",0.2,IF(#REF!="高所又は地下作業",0.1,IF(#REF!="錯綜場所作業",0.3,IF(#REF!="複雑な制約のある作業",0.4,IF(#REF!="単純な制約のある作業",0.2,0)))))))</f>
        <v>#REF!</v>
      </c>
      <c r="I5517" s="260" t="e">
        <f t="shared" si="341"/>
        <v>#REF!</v>
      </c>
      <c r="J5517" s="258" t="e">
        <f>IF(#REF!&gt;=1,IF(#REF!&gt;=1,#REF!),IF(#REF!&gt;=0,"",))</f>
        <v>#REF!</v>
      </c>
      <c r="K5517" s="241" t="e">
        <f>保全管理データ!N9567</f>
        <v>#REF!</v>
      </c>
      <c r="L5517" s="259" t="e">
        <f>IF(#REF!="","",IF(#REF!="悪環境における作業",0.2,IF(#REF!="高所又は地下作業",0.1,IF(#REF!="錯綜場所作業",0.3,IF(#REF!="複雑な制約のある作業",0.4,IF(#REF!="単純な制約のある作業",0.2,0))))))</f>
        <v>#REF!</v>
      </c>
      <c r="M5517" s="260" t="e">
        <f t="shared" si="342"/>
        <v>#REF!</v>
      </c>
    </row>
    <row r="5518" spans="2:13" s="254" customFormat="1" ht="27.75" customHeight="1" x14ac:dyDescent="0.2">
      <c r="B5518" s="536" t="s">
        <v>265</v>
      </c>
      <c r="C5518" s="537"/>
      <c r="D5518" s="265"/>
      <c r="E5518" s="224" t="s">
        <v>245</v>
      </c>
      <c r="F5518" s="258" t="e">
        <f>IF(#REF!&gt;=1,IF(#REF!&gt;=1,#REF!),IF(#REF!&gt;=0,"",))</f>
        <v>#REF!</v>
      </c>
      <c r="G5518" s="241" t="e">
        <f>保全管理データ!N9541</f>
        <v>#REF!</v>
      </c>
      <c r="H5518" s="259" t="e">
        <f>IF(#REF!="無","",IF(#REF!="","",IF(#REF!="悪環境における作業",0.2,IF(#REF!="高所又は地下作業",0.1,IF(#REF!="錯綜場所作業",0.3,IF(#REF!="複雑な制約のある作業",0.4,IF(#REF!="単純な制約のある作業",0.2,0)))))))</f>
        <v>#REF!</v>
      </c>
      <c r="I5518" s="260" t="e">
        <f t="shared" si="341"/>
        <v>#REF!</v>
      </c>
      <c r="J5518" s="258" t="e">
        <f>IF(#REF!&gt;=1,IF(#REF!&gt;=1,#REF!),IF(#REF!&gt;=0,"",))</f>
        <v>#REF!</v>
      </c>
      <c r="K5518" s="241" t="e">
        <f>保全管理データ!N9568</f>
        <v>#REF!</v>
      </c>
      <c r="L5518" s="259" t="e">
        <f>IF(#REF!="","",IF(#REF!="悪環境における作業",0.2,IF(#REF!="高所又は地下作業",0.1,IF(#REF!="錯綜場所作業",0.3,IF(#REF!="複雑な制約のある作業",0.4,IF(#REF!="単純な制約のある作業",0.2,0))))))</f>
        <v>#REF!</v>
      </c>
      <c r="M5518" s="260" t="e">
        <f t="shared" si="342"/>
        <v>#REF!</v>
      </c>
    </row>
    <row r="5519" spans="2:13" s="254" customFormat="1" ht="27.75" customHeight="1" x14ac:dyDescent="0.2">
      <c r="B5519" s="536" t="s">
        <v>266</v>
      </c>
      <c r="C5519" s="537"/>
      <c r="D5519" s="265"/>
      <c r="E5519" s="224" t="s">
        <v>245</v>
      </c>
      <c r="F5519" s="258" t="e">
        <f>IF(#REF!&gt;=1,IF(#REF!&gt;=1,#REF!),IF(#REF!&gt;=0,"",))</f>
        <v>#REF!</v>
      </c>
      <c r="G5519" s="241" t="e">
        <f>保全管理データ!N9542</f>
        <v>#REF!</v>
      </c>
      <c r="H5519" s="259" t="e">
        <f>IF(#REF!="無","",IF(#REF!="","",IF(#REF!="悪環境における作業",0.2,IF(#REF!="高所又は地下作業",0.1,IF(#REF!="錯綜場所作業",0.3,IF(#REF!="複雑な制約のある作業",0.4,IF(#REF!="単純な制約のある作業",0.2,0)))))))</f>
        <v>#REF!</v>
      </c>
      <c r="I5519" s="260" t="e">
        <f t="shared" si="341"/>
        <v>#REF!</v>
      </c>
      <c r="J5519" s="258" t="e">
        <f>IF(#REF!&gt;=1,IF(#REF!&gt;=1,#REF!),IF(#REF!&gt;=0,"",))</f>
        <v>#REF!</v>
      </c>
      <c r="K5519" s="241" t="e">
        <f>保全管理データ!N9569</f>
        <v>#REF!</v>
      </c>
      <c r="L5519" s="259" t="e">
        <f>IF(#REF!="","",IF(#REF!="悪環境における作業",0.2,IF(#REF!="高所又は地下作業",0.1,IF(#REF!="錯綜場所作業",0.3,IF(#REF!="複雑な制約のある作業",0.4,IF(#REF!="単純な制約のある作業",0.2,0))))))</f>
        <v>#REF!</v>
      </c>
      <c r="M5519" s="260" t="e">
        <f t="shared" si="342"/>
        <v>#REF!</v>
      </c>
    </row>
    <row r="5520" spans="2:13" s="254" customFormat="1" ht="27.75" customHeight="1" x14ac:dyDescent="0.2">
      <c r="B5520" s="536" t="s">
        <v>81</v>
      </c>
      <c r="C5520" s="537"/>
      <c r="D5520" s="265"/>
      <c r="E5520" s="224" t="s">
        <v>245</v>
      </c>
      <c r="F5520" s="258" t="e">
        <f>IF(#REF!&gt;=1,IF(#REF!&gt;=1,#REF!),IF(#REF!&gt;=0,"",))</f>
        <v>#REF!</v>
      </c>
      <c r="G5520" s="241" t="e">
        <f>保全管理データ!N9543</f>
        <v>#REF!</v>
      </c>
      <c r="H5520" s="259" t="e">
        <f>IF(#REF!="無","",IF(#REF!="","",IF(#REF!="悪環境における作業",0.2,IF(#REF!="高所又は地下作業",0.1,IF(#REF!="錯綜場所作業",0.3,IF(#REF!="複雑な制約のある作業",0.4,IF(#REF!="単純な制約のある作業",0.2,0)))))))</f>
        <v>#REF!</v>
      </c>
      <c r="I5520" s="260" t="e">
        <f t="shared" si="341"/>
        <v>#REF!</v>
      </c>
      <c r="J5520" s="258" t="e">
        <f>IF(#REF!&gt;=1,IF(#REF!&gt;=1,#REF!),IF(#REF!&gt;=0,"",))</f>
        <v>#REF!</v>
      </c>
      <c r="K5520" s="241" t="e">
        <f>保全管理データ!N9570</f>
        <v>#REF!</v>
      </c>
      <c r="L5520" s="259" t="e">
        <f>IF(#REF!="","",IF(#REF!="悪環境における作業",0.2,IF(#REF!="高所又は地下作業",0.1,IF(#REF!="錯綜場所作業",0.3,IF(#REF!="複雑な制約のある作業",0.4,IF(#REF!="単純な制約のある作業",0.2,0))))))</f>
        <v>#REF!</v>
      </c>
      <c r="M5520" s="260" t="e">
        <f t="shared" si="342"/>
        <v>#REF!</v>
      </c>
    </row>
    <row r="5521" spans="2:13" s="254" customFormat="1" ht="27.75" customHeight="1" x14ac:dyDescent="0.2">
      <c r="B5521" s="536" t="s">
        <v>267</v>
      </c>
      <c r="C5521" s="537"/>
      <c r="D5521" s="265"/>
      <c r="E5521" s="224" t="s">
        <v>247</v>
      </c>
      <c r="F5521" s="258" t="e">
        <f>IF(#REF!&gt;=1,IF(#REF!&gt;=1,#REF!),IF(#REF!&gt;=0,"",))</f>
        <v>#REF!</v>
      </c>
      <c r="G5521" s="241" t="e">
        <f>保全管理データ!N9544</f>
        <v>#REF!</v>
      </c>
      <c r="H5521" s="259" t="e">
        <f>IF(#REF!="無","",IF(#REF!="","",IF(#REF!="悪環境における作業",0.2,IF(#REF!="高所又は地下作業",0.1,IF(#REF!="錯綜場所作業",0.3,IF(#REF!="複雑な制約のある作業",0.4,IF(#REF!="単純な制約のある作業",0.2,0)))))))</f>
        <v>#REF!</v>
      </c>
      <c r="I5521" s="260" t="e">
        <f t="shared" si="341"/>
        <v>#REF!</v>
      </c>
      <c r="J5521" s="258" t="e">
        <f>IF(#REF!&gt;=1,IF(#REF!&gt;=1,#REF!),IF(#REF!&gt;=0,"",))</f>
        <v>#REF!</v>
      </c>
      <c r="K5521" s="241" t="e">
        <f>保全管理データ!N9571</f>
        <v>#REF!</v>
      </c>
      <c r="L5521" s="259" t="e">
        <f>IF(#REF!="","",IF(#REF!="悪環境における作業",0.2,IF(#REF!="高所又は地下作業",0.1,IF(#REF!="錯綜場所作業",0.3,IF(#REF!="複雑な制約のある作業",0.4,IF(#REF!="単純な制約のある作業",0.2,0))))))</f>
        <v>#REF!</v>
      </c>
      <c r="M5521" s="260" t="e">
        <f t="shared" si="342"/>
        <v>#REF!</v>
      </c>
    </row>
    <row r="5522" spans="2:13" s="254" customFormat="1" ht="27.75" customHeight="1" x14ac:dyDescent="0.2">
      <c r="B5522" s="536" t="s">
        <v>268</v>
      </c>
      <c r="C5522" s="537"/>
      <c r="D5522" s="265"/>
      <c r="E5522" s="224" t="s">
        <v>246</v>
      </c>
      <c r="F5522" s="258" t="e">
        <f>IF(#REF!&gt;=1,IF(#REF!&gt;=1,#REF!),IF(#REF!&gt;=0,"",))</f>
        <v>#REF!</v>
      </c>
      <c r="G5522" s="241" t="e">
        <f>保全管理データ!N9545</f>
        <v>#REF!</v>
      </c>
      <c r="H5522" s="259" t="e">
        <f>IF(#REF!="無","",IF(#REF!="","",IF(#REF!="悪環境における作業",0.2,IF(#REF!="高所又は地下作業",0.1,IF(#REF!="錯綜場所作業",0.3,IF(#REF!="複雑な制約のある作業",0.4,IF(#REF!="単純な制約のある作業",0.2,0)))))))</f>
        <v>#REF!</v>
      </c>
      <c r="I5522" s="260" t="e">
        <f t="shared" si="341"/>
        <v>#REF!</v>
      </c>
      <c r="J5522" s="258" t="e">
        <f>IF(#REF!&gt;=1,IF(#REF!&gt;=1,#REF!),IF(#REF!&gt;=0,"",))</f>
        <v>#REF!</v>
      </c>
      <c r="K5522" s="241" t="e">
        <f>保全管理データ!N9572</f>
        <v>#REF!</v>
      </c>
      <c r="L5522" s="259" t="e">
        <f>IF(#REF!="","",IF(#REF!="悪環境における作業",0.2,IF(#REF!="高所又は地下作業",0.1,IF(#REF!="錯綜場所作業",0.3,IF(#REF!="複雑な制約のある作業",0.4,IF(#REF!="単純な制約のある作業",0.2,0))))))</f>
        <v>#REF!</v>
      </c>
      <c r="M5522" s="260" t="e">
        <f t="shared" si="342"/>
        <v>#REF!</v>
      </c>
    </row>
    <row r="5523" spans="2:13" s="254" customFormat="1" ht="27.75" customHeight="1" thickBot="1" x14ac:dyDescent="0.25">
      <c r="B5523" s="538" t="s">
        <v>269</v>
      </c>
      <c r="C5523" s="539"/>
      <c r="D5523" s="266"/>
      <c r="E5523" s="252" t="s">
        <v>245</v>
      </c>
      <c r="F5523" s="261" t="e">
        <f>IF(#REF!&gt;=1,IF(#REF!&gt;=1,#REF!),IF(#REF!&gt;=0,"",))</f>
        <v>#REF!</v>
      </c>
      <c r="G5523" s="245" t="e">
        <f>保全管理データ!N9546</f>
        <v>#REF!</v>
      </c>
      <c r="H5523" s="259" t="e">
        <f>IF(#REF!="無","",IF(#REF!="","",IF(#REF!="悪環境における作業",0.2,IF(#REF!="高所又は地下作業",0.1,IF(#REF!="錯綜場所作業",0.3,IF(#REF!="複雑な制約のある作業",0.4,IF(#REF!="単純な制約のある作業",0.2,0)))))))</f>
        <v>#REF!</v>
      </c>
      <c r="I5523" s="260" t="e">
        <f t="shared" si="341"/>
        <v>#REF!</v>
      </c>
      <c r="J5523" s="261" t="e">
        <f>IF(#REF!&gt;=1,IF(#REF!&gt;=1,#REF!),IF(#REF!&gt;=0,"",))</f>
        <v>#REF!</v>
      </c>
      <c r="K5523" s="245" t="e">
        <f>保全管理データ!N9573</f>
        <v>#REF!</v>
      </c>
      <c r="L5523" s="262" t="e">
        <f>IF(#REF!="","",IF(#REF!="悪環境における作業",0.2,IF(#REF!="高所又は地下作業",0.1,IF(#REF!="錯綜場所作業",0.3,IF(#REF!="複雑な制約のある作業",0.4,IF(#REF!="単純な制約のある作業",0.2,0))))))</f>
        <v>#REF!</v>
      </c>
      <c r="M5523" s="260" t="e">
        <f t="shared" si="342"/>
        <v>#REF!</v>
      </c>
    </row>
    <row r="5524" spans="2:13" s="254" customFormat="1" ht="27.75" customHeight="1" thickBot="1" x14ac:dyDescent="0.25">
      <c r="B5524" s="532" t="s">
        <v>190</v>
      </c>
      <c r="C5524" s="532"/>
      <c r="D5524" s="532"/>
      <c r="E5524" s="532"/>
      <c r="F5524" s="533" t="e">
        <f>SUM(I5500:I5523)</f>
        <v>#REF!</v>
      </c>
      <c r="G5524" s="534"/>
      <c r="H5524" s="534"/>
      <c r="I5524" s="535"/>
      <c r="J5524" s="533" t="e">
        <f>IF(SUM(J5500:J5523)=0,"0.00",SUM(M5500:M5523))</f>
        <v>#REF!</v>
      </c>
      <c r="K5524" s="534"/>
      <c r="L5524" s="534"/>
      <c r="M5524" s="535"/>
    </row>
    <row r="5525" spans="2:13" s="254" customFormat="1" ht="27.75" customHeight="1" thickBot="1" x14ac:dyDescent="0.25">
      <c r="B5525" s="532" t="s">
        <v>97</v>
      </c>
      <c r="C5525" s="532"/>
      <c r="D5525" s="532"/>
      <c r="E5525" s="532"/>
      <c r="F5525" s="533" t="e">
        <f>IF(#REF!="５年以下","0",IF(#REF!="５年～１０年",0.1,IF(#REF!="１０年以上",0.15)))</f>
        <v>#REF!</v>
      </c>
      <c r="G5525" s="534"/>
      <c r="H5525" s="534"/>
      <c r="I5525" s="534"/>
      <c r="J5525" s="534"/>
      <c r="K5525" s="534"/>
      <c r="L5525" s="534"/>
      <c r="M5525" s="535"/>
    </row>
    <row r="5526" spans="2:13" s="254" customFormat="1" ht="27.75" customHeight="1" thickBot="1" x14ac:dyDescent="0.25">
      <c r="B5526" s="533" t="s">
        <v>273</v>
      </c>
      <c r="C5526" s="534"/>
      <c r="D5526" s="534"/>
      <c r="E5526" s="535"/>
      <c r="F5526" s="533" t="e">
        <f>F5524*(1+F5525)</f>
        <v>#REF!</v>
      </c>
      <c r="G5526" s="534"/>
      <c r="H5526" s="534"/>
      <c r="I5526" s="534"/>
      <c r="J5526" s="533" t="e">
        <f>J5524*(1+F5525)</f>
        <v>#REF!</v>
      </c>
      <c r="K5526" s="534"/>
      <c r="L5526" s="534"/>
      <c r="M5526" s="535"/>
    </row>
    <row r="5527" spans="2:13" s="254" customFormat="1" ht="27.75" customHeight="1" thickBot="1" x14ac:dyDescent="0.25">
      <c r="B5527" s="532" t="s">
        <v>191</v>
      </c>
      <c r="C5527" s="532"/>
      <c r="D5527" s="532"/>
      <c r="E5527" s="532"/>
      <c r="F5527" s="533" t="e">
        <f>#REF!*(#REF!*#REF!+#REF!*#REF!)</f>
        <v>#REF!</v>
      </c>
      <c r="G5527" s="534"/>
      <c r="H5527" s="535"/>
      <c r="I5527" s="532" t="e">
        <f>#REF!</f>
        <v>#REF!</v>
      </c>
      <c r="J5527" s="533"/>
      <c r="K5527" s="263" t="s">
        <v>230</v>
      </c>
      <c r="L5527" s="535" t="e">
        <f>B5498</f>
        <v>#REF!</v>
      </c>
      <c r="M5527" s="532"/>
    </row>
    <row r="5528" spans="2:13" s="254" customFormat="1" ht="45" customHeight="1" thickBot="1" x14ac:dyDescent="0.25">
      <c r="B5528" s="253"/>
      <c r="C5528" s="253"/>
      <c r="D5528" s="253"/>
      <c r="E5528" s="253"/>
      <c r="F5528" s="253"/>
      <c r="G5528" s="253"/>
      <c r="H5528" s="253"/>
      <c r="I5528" s="253"/>
      <c r="J5528" s="253"/>
      <c r="K5528" s="253"/>
      <c r="L5528" s="253"/>
      <c r="M5528" s="253"/>
    </row>
    <row r="5529" spans="2:13" s="254" customFormat="1" ht="27.75" customHeight="1" thickBot="1" x14ac:dyDescent="0.25">
      <c r="B5529" s="542" t="s">
        <v>128</v>
      </c>
      <c r="C5529" s="543"/>
      <c r="D5529" s="543"/>
      <c r="E5529" s="544"/>
      <c r="F5529" s="253"/>
      <c r="G5529" s="253"/>
      <c r="H5529" s="253"/>
      <c r="I5529" s="253"/>
      <c r="J5529" s="253"/>
      <c r="K5529" s="253"/>
      <c r="L5529" s="253"/>
      <c r="M5529" s="253"/>
    </row>
    <row r="5530" spans="2:13" s="254" customFormat="1" ht="27.75" customHeight="1" x14ac:dyDescent="0.2">
      <c r="B5530" s="545" t="e">
        <f>#REF!</f>
        <v>#REF!</v>
      </c>
      <c r="C5530" s="546"/>
      <c r="D5530" s="547"/>
      <c r="E5530" s="548"/>
      <c r="F5530" s="552" t="s">
        <v>240</v>
      </c>
      <c r="G5530" s="553"/>
      <c r="H5530" s="553"/>
      <c r="I5530" s="554"/>
      <c r="J5530" s="552" t="s">
        <v>239</v>
      </c>
      <c r="K5530" s="553"/>
      <c r="L5530" s="553"/>
      <c r="M5530" s="554"/>
    </row>
    <row r="5531" spans="2:13" s="254" customFormat="1" ht="27.75" customHeight="1" thickBot="1" x14ac:dyDescent="0.25">
      <c r="B5531" s="549"/>
      <c r="C5531" s="550"/>
      <c r="D5531" s="550"/>
      <c r="E5531" s="551"/>
      <c r="F5531" s="255" t="s">
        <v>149</v>
      </c>
      <c r="G5531" s="256" t="s">
        <v>151</v>
      </c>
      <c r="H5531" s="256" t="s">
        <v>96</v>
      </c>
      <c r="I5531" s="257" t="s">
        <v>150</v>
      </c>
      <c r="J5531" s="255" t="s">
        <v>149</v>
      </c>
      <c r="K5531" s="256" t="s">
        <v>151</v>
      </c>
      <c r="L5531" s="256" t="s">
        <v>96</v>
      </c>
      <c r="M5531" s="257" t="s">
        <v>150</v>
      </c>
    </row>
    <row r="5532" spans="2:13" s="254" customFormat="1" ht="27.75" customHeight="1" thickTop="1" x14ac:dyDescent="0.2">
      <c r="B5532" s="540" t="s">
        <v>241</v>
      </c>
      <c r="C5532" s="541"/>
      <c r="D5532" s="264"/>
      <c r="E5532" s="237" t="s">
        <v>242</v>
      </c>
      <c r="F5532" s="258" t="e">
        <f>IF(#REF!&gt;=1,IF(#REF!&gt;=1,#REF!),IF(#REF!&gt;=0,"",))</f>
        <v>#REF!</v>
      </c>
      <c r="G5532" s="241" t="e">
        <f>保全管理データ!N9579</f>
        <v>#REF!</v>
      </c>
      <c r="H5532" s="259" t="e">
        <f>IF(#REF!="無","",IF(#REF!="","",IF(#REF!="悪環境における作業",0.2,IF(#REF!="高所又は地下作業",0.1,IF(#REF!="錯綜場所作業",0.3,IF(#REF!="複雑な制約のある作業",0.4,IF(#REF!="単純な制約のある作業",0.2,0)))))))</f>
        <v>#REF!</v>
      </c>
      <c r="I5532" s="260" t="e">
        <f>IF(F5532="","",F5532*G5532*(1+IF(H5532="",0,H5532)))</f>
        <v>#REF!</v>
      </c>
      <c r="J5532" s="258" t="e">
        <f>IF(#REF!&gt;=1,IF(#REF!&gt;=1,#REF!),IF(#REF!&gt;=0,"",))</f>
        <v>#REF!</v>
      </c>
      <c r="K5532" s="241" t="e">
        <f>保全管理データ!N9606</f>
        <v>#REF!</v>
      </c>
      <c r="L5532" s="259" t="e">
        <f>IF(#REF!="","",IF(#REF!="悪環境における作業",0.2,IF(#REF!="高所又は地下作業",0.1,IF(#REF!="錯綜場所作業",0.3,IF(#REF!="複雑な制約のある作業",0.4,IF(#REF!="単純な制約のある作業",0.2,0))))))</f>
        <v>#REF!</v>
      </c>
      <c r="M5532" s="260" t="e">
        <f>IF(J5532="","",J5532*K5532*(1+IF(L5532="",0,L5532)))</f>
        <v>#REF!</v>
      </c>
    </row>
    <row r="5533" spans="2:13" s="254" customFormat="1" ht="27.75" customHeight="1" x14ac:dyDescent="0.2">
      <c r="B5533" s="536" t="s">
        <v>243</v>
      </c>
      <c r="C5533" s="537"/>
      <c r="D5533" s="265"/>
      <c r="E5533" s="224" t="s">
        <v>242</v>
      </c>
      <c r="F5533" s="258" t="e">
        <f>IF(#REF!&gt;=1,IF(#REF!&gt;=1,#REF!),IF(#REF!&gt;=0,"",))</f>
        <v>#REF!</v>
      </c>
      <c r="G5533" s="241" t="e">
        <f>保全管理データ!N9580</f>
        <v>#REF!</v>
      </c>
      <c r="H5533" s="259" t="e">
        <f>IF(#REF!="無","",IF(#REF!="","",IF(#REF!="悪環境における作業",0.2,IF(#REF!="高所又は地下作業",0.1,IF(#REF!="錯綜場所作業",0.3,IF(#REF!="複雑な制約のある作業",0.4,IF(#REF!="単純な制約のある作業",0.2,0)))))))</f>
        <v>#REF!</v>
      </c>
      <c r="I5533" s="260" t="e">
        <f t="shared" ref="I5533:I5555" si="343">IF(F5533="","",F5533*G5533*(1+IF(H5533="",0,H5533)))</f>
        <v>#REF!</v>
      </c>
      <c r="J5533" s="258" t="e">
        <f>IF(#REF!&gt;=1,IF(#REF!&gt;=1,#REF!),IF(#REF!&gt;=0,"",))</f>
        <v>#REF!</v>
      </c>
      <c r="K5533" s="241" t="e">
        <f>保全管理データ!N9607</f>
        <v>#REF!</v>
      </c>
      <c r="L5533" s="259" t="e">
        <f>IF(#REF!="","",IF(#REF!="悪環境における作業",0.2,IF(#REF!="高所又は地下作業",0.1,IF(#REF!="錯綜場所作業",0.3,IF(#REF!="複雑な制約のある作業",0.4,IF(#REF!="単純な制約のある作業",0.2,0))))))</f>
        <v>#REF!</v>
      </c>
      <c r="M5533" s="260" t="e">
        <f t="shared" ref="M5533:M5555" si="344">IF(J5533="","",J5533*K5533*(1+IF(L5533="",0,L5533)))</f>
        <v>#REF!</v>
      </c>
    </row>
    <row r="5534" spans="2:13" s="254" customFormat="1" ht="27.75" customHeight="1" x14ac:dyDescent="0.2">
      <c r="B5534" s="536" t="s">
        <v>249</v>
      </c>
      <c r="C5534" s="537"/>
      <c r="D5534" s="265"/>
      <c r="E5534" s="224" t="s">
        <v>244</v>
      </c>
      <c r="F5534" s="258" t="e">
        <f>IF(#REF!&gt;=1,IF(#REF!&gt;=1,#REF!),IF(#REF!&gt;=0,"",))</f>
        <v>#REF!</v>
      </c>
      <c r="G5534" s="241" t="e">
        <f>保全管理データ!N9581</f>
        <v>#REF!</v>
      </c>
      <c r="H5534" s="259" t="e">
        <f>IF(#REF!="無","",IF(#REF!="","",IF(#REF!="悪環境における作業",0.2,IF(#REF!="高所又は地下作業",0.1,IF(#REF!="錯綜場所作業",0.3,IF(#REF!="複雑な制約のある作業",0.4,IF(#REF!="単純な制約のある作業",0.2,0)))))))</f>
        <v>#REF!</v>
      </c>
      <c r="I5534" s="260" t="e">
        <f t="shared" si="343"/>
        <v>#REF!</v>
      </c>
      <c r="J5534" s="258" t="e">
        <f>IF(#REF!&gt;=1,IF(#REF!&gt;=1,#REF!),IF(#REF!&gt;=0,"",))</f>
        <v>#REF!</v>
      </c>
      <c r="K5534" s="241" t="e">
        <f>保全管理データ!N9608</f>
        <v>#REF!</v>
      </c>
      <c r="L5534" s="259" t="e">
        <f>IF(#REF!="","",IF(#REF!="悪環境における作業",0.2,IF(#REF!="高所又は地下作業",0.1,IF(#REF!="錯綜場所作業",0.3,IF(#REF!="複雑な制約のある作業",0.4,IF(#REF!="単純な制約のある作業",0.2,0))))))</f>
        <v>#REF!</v>
      </c>
      <c r="M5534" s="260" t="e">
        <f t="shared" si="344"/>
        <v>#REF!</v>
      </c>
    </row>
    <row r="5535" spans="2:13" s="254" customFormat="1" ht="27.75" customHeight="1" x14ac:dyDescent="0.2">
      <c r="B5535" s="536" t="s">
        <v>250</v>
      </c>
      <c r="C5535" s="537"/>
      <c r="D5535" s="265"/>
      <c r="E5535" s="224" t="s">
        <v>244</v>
      </c>
      <c r="F5535" s="258" t="e">
        <f>IF(#REF!&gt;=1,IF(#REF!&gt;=1,#REF!),IF(#REF!&gt;=0,"",))</f>
        <v>#REF!</v>
      </c>
      <c r="G5535" s="241" t="e">
        <f>保全管理データ!N9582</f>
        <v>#REF!</v>
      </c>
      <c r="H5535" s="259" t="e">
        <f>IF(#REF!="無","",IF(#REF!="","",IF(#REF!="悪環境における作業",0.2,IF(#REF!="高所又は地下作業",0.1,IF(#REF!="錯綜場所作業",0.3,IF(#REF!="複雑な制約のある作業",0.4,IF(#REF!="単純な制約のある作業",0.2,0)))))))</f>
        <v>#REF!</v>
      </c>
      <c r="I5535" s="260" t="e">
        <f t="shared" si="343"/>
        <v>#REF!</v>
      </c>
      <c r="J5535" s="258" t="e">
        <f>IF(#REF!&gt;=1,IF(#REF!&gt;=1,#REF!),IF(#REF!&gt;=0,"",))</f>
        <v>#REF!</v>
      </c>
      <c r="K5535" s="241" t="e">
        <f>保全管理データ!N9609</f>
        <v>#REF!</v>
      </c>
      <c r="L5535" s="259" t="e">
        <f>IF(#REF!="","",IF(#REF!="悪環境における作業",0.2,IF(#REF!="高所又は地下作業",0.1,IF(#REF!="錯綜場所作業",0.3,IF(#REF!="複雑な制約のある作業",0.4,IF(#REF!="単純な制約のある作業",0.2,0))))))</f>
        <v>#REF!</v>
      </c>
      <c r="M5535" s="260" t="e">
        <f t="shared" si="344"/>
        <v>#REF!</v>
      </c>
    </row>
    <row r="5536" spans="2:13" s="254" customFormat="1" ht="27.75" customHeight="1" x14ac:dyDescent="0.2">
      <c r="B5536" s="536" t="s">
        <v>251</v>
      </c>
      <c r="C5536" s="537"/>
      <c r="D5536" s="265"/>
      <c r="E5536" s="224" t="s">
        <v>242</v>
      </c>
      <c r="F5536" s="258" t="e">
        <f>IF(#REF!&gt;=1,IF(#REF!&gt;=1,#REF!),IF(#REF!&gt;=0,"",))</f>
        <v>#REF!</v>
      </c>
      <c r="G5536" s="241" t="e">
        <f>保全管理データ!N9583</f>
        <v>#REF!</v>
      </c>
      <c r="H5536" s="259" t="e">
        <f>IF(#REF!="無","",IF(#REF!="","",IF(#REF!="悪環境における作業",0.2,IF(#REF!="高所又は地下作業",0.1,IF(#REF!="錯綜場所作業",0.3,IF(#REF!="複雑な制約のある作業",0.4,IF(#REF!="単純な制約のある作業",0.2,0)))))))</f>
        <v>#REF!</v>
      </c>
      <c r="I5536" s="260" t="e">
        <f t="shared" si="343"/>
        <v>#REF!</v>
      </c>
      <c r="J5536" s="258" t="e">
        <f>IF(#REF!&gt;=1,IF(#REF!&gt;=1,#REF!),IF(#REF!&gt;=0,"",))</f>
        <v>#REF!</v>
      </c>
      <c r="K5536" s="241" t="e">
        <f>保全管理データ!N9610</f>
        <v>#REF!</v>
      </c>
      <c r="L5536" s="259" t="e">
        <f>IF(#REF!="","",IF(#REF!="悪環境における作業",0.2,IF(#REF!="高所又は地下作業",0.1,IF(#REF!="錯綜場所作業",0.3,IF(#REF!="複雑な制約のある作業",0.4,IF(#REF!="単純な制約のある作業",0.2,0))))))</f>
        <v>#REF!</v>
      </c>
      <c r="M5536" s="260" t="e">
        <f t="shared" si="344"/>
        <v>#REF!</v>
      </c>
    </row>
    <row r="5537" spans="2:13" s="254" customFormat="1" ht="27.75" customHeight="1" x14ac:dyDescent="0.2">
      <c r="B5537" s="536" t="s">
        <v>252</v>
      </c>
      <c r="C5537" s="537"/>
      <c r="D5537" s="265"/>
      <c r="E5537" s="224" t="s">
        <v>244</v>
      </c>
      <c r="F5537" s="258" t="e">
        <f>IF(#REF!&gt;=1,IF(#REF!&gt;=1,#REF!),IF(#REF!&gt;=0,"",))</f>
        <v>#REF!</v>
      </c>
      <c r="G5537" s="241" t="e">
        <f>保全管理データ!N9584</f>
        <v>#REF!</v>
      </c>
      <c r="H5537" s="259" t="e">
        <f>IF(#REF!="無","",IF(#REF!="","",IF(#REF!="悪環境における作業",0.2,IF(#REF!="高所又は地下作業",0.1,IF(#REF!="錯綜場所作業",0.3,IF(#REF!="複雑な制約のある作業",0.4,IF(#REF!="単純な制約のある作業",0.2,0)))))))</f>
        <v>#REF!</v>
      </c>
      <c r="I5537" s="260" t="e">
        <f t="shared" si="343"/>
        <v>#REF!</v>
      </c>
      <c r="J5537" s="258" t="e">
        <f>IF(#REF!&gt;=1,IF(#REF!&gt;=1,#REF!),IF(#REF!&gt;=0,"",))</f>
        <v>#REF!</v>
      </c>
      <c r="K5537" s="241" t="e">
        <f>保全管理データ!N9611</f>
        <v>#REF!</v>
      </c>
      <c r="L5537" s="259" t="e">
        <f>IF(#REF!="","",IF(#REF!="悪環境における作業",0.2,IF(#REF!="高所又は地下作業",0.1,IF(#REF!="錯綜場所作業",0.3,IF(#REF!="複雑な制約のある作業",0.4,IF(#REF!="単純な制約のある作業",0.2,0))))))</f>
        <v>#REF!</v>
      </c>
      <c r="M5537" s="260" t="e">
        <f t="shared" si="344"/>
        <v>#REF!</v>
      </c>
    </row>
    <row r="5538" spans="2:13" s="254" customFormat="1" ht="27.75" customHeight="1" x14ac:dyDescent="0.2">
      <c r="B5538" s="536" t="s">
        <v>253</v>
      </c>
      <c r="C5538" s="537"/>
      <c r="D5538" s="265"/>
      <c r="E5538" s="224" t="s">
        <v>242</v>
      </c>
      <c r="F5538" s="258" t="e">
        <f>IF(#REF!&gt;=1,IF(#REF!&gt;=1,#REF!),IF(#REF!&gt;=0,"",))</f>
        <v>#REF!</v>
      </c>
      <c r="G5538" s="241" t="e">
        <f>保全管理データ!N9585</f>
        <v>#REF!</v>
      </c>
      <c r="H5538" s="259" t="e">
        <f>IF(#REF!="無","",IF(#REF!="","",IF(#REF!="悪環境における作業",0.2,IF(#REF!="高所又は地下作業",0.1,IF(#REF!="錯綜場所作業",0.3,IF(#REF!="複雑な制約のある作業",0.4,IF(#REF!="単純な制約のある作業",0.2,0)))))))</f>
        <v>#REF!</v>
      </c>
      <c r="I5538" s="260" t="e">
        <f t="shared" si="343"/>
        <v>#REF!</v>
      </c>
      <c r="J5538" s="258" t="e">
        <f>IF(#REF!&gt;=1,IF(#REF!&gt;=1,#REF!),IF(#REF!&gt;=0,"",))</f>
        <v>#REF!</v>
      </c>
      <c r="K5538" s="241" t="e">
        <f>保全管理データ!N9612</f>
        <v>#REF!</v>
      </c>
      <c r="L5538" s="259" t="e">
        <f>IF(#REF!="","",IF(#REF!="悪環境における作業",0.2,IF(#REF!="高所又は地下作業",0.1,IF(#REF!="錯綜場所作業",0.3,IF(#REF!="複雑な制約のある作業",0.4,IF(#REF!="単純な制約のある作業",0.2,0))))))</f>
        <v>#REF!</v>
      </c>
      <c r="M5538" s="260" t="e">
        <f t="shared" si="344"/>
        <v>#REF!</v>
      </c>
    </row>
    <row r="5539" spans="2:13" s="254" customFormat="1" ht="27.75" customHeight="1" x14ac:dyDescent="0.2">
      <c r="B5539" s="536" t="s">
        <v>254</v>
      </c>
      <c r="C5539" s="537"/>
      <c r="D5539" s="265"/>
      <c r="E5539" s="224" t="s">
        <v>242</v>
      </c>
      <c r="F5539" s="258" t="e">
        <f>IF(#REF!&gt;=1,IF(#REF!&gt;=1,#REF!),IF(#REF!&gt;=0,"",))</f>
        <v>#REF!</v>
      </c>
      <c r="G5539" s="241" t="e">
        <f>保全管理データ!N9586</f>
        <v>#REF!</v>
      </c>
      <c r="H5539" s="259" t="e">
        <f>IF(#REF!="無","",IF(#REF!="","",IF(#REF!="悪環境における作業",0.2,IF(#REF!="高所又は地下作業",0.1,IF(#REF!="錯綜場所作業",0.3,IF(#REF!="複雑な制約のある作業",0.4,IF(#REF!="単純な制約のある作業",0.2,0)))))))</f>
        <v>#REF!</v>
      </c>
      <c r="I5539" s="260" t="e">
        <f t="shared" si="343"/>
        <v>#REF!</v>
      </c>
      <c r="J5539" s="258" t="e">
        <f>IF(#REF!&gt;=1,IF(#REF!&gt;=1,#REF!),IF(#REF!&gt;=0,"",))</f>
        <v>#REF!</v>
      </c>
      <c r="K5539" s="241" t="e">
        <f>保全管理データ!N9613</f>
        <v>#REF!</v>
      </c>
      <c r="L5539" s="259" t="e">
        <f>IF(#REF!="","",IF(#REF!="悪環境における作業",0.2,IF(#REF!="高所又は地下作業",0.1,IF(#REF!="錯綜場所作業",0.3,IF(#REF!="複雑な制約のある作業",0.4,IF(#REF!="単純な制約のある作業",0.2,0))))))</f>
        <v>#REF!</v>
      </c>
      <c r="M5539" s="260" t="e">
        <f t="shared" si="344"/>
        <v>#REF!</v>
      </c>
    </row>
    <row r="5540" spans="2:13" s="254" customFormat="1" ht="27.75" customHeight="1" x14ac:dyDescent="0.2">
      <c r="B5540" s="536" t="s">
        <v>255</v>
      </c>
      <c r="C5540" s="537"/>
      <c r="D5540" s="265"/>
      <c r="E5540" s="224" t="s">
        <v>245</v>
      </c>
      <c r="F5540" s="258" t="e">
        <f>IF(#REF!&gt;=1,IF(#REF!&gt;=1,#REF!),IF(#REF!&gt;=0,"",))</f>
        <v>#REF!</v>
      </c>
      <c r="G5540" s="241" t="e">
        <f>保全管理データ!N9587</f>
        <v>#REF!</v>
      </c>
      <c r="H5540" s="259" t="e">
        <f>IF(#REF!="無","",IF(#REF!="","",IF(#REF!="悪環境における作業",0.2,IF(#REF!="高所又は地下作業",0.1,IF(#REF!="錯綜場所作業",0.3,IF(#REF!="複雑な制約のある作業",0.4,IF(#REF!="単純な制約のある作業",0.2,0)))))))</f>
        <v>#REF!</v>
      </c>
      <c r="I5540" s="260" t="e">
        <f t="shared" si="343"/>
        <v>#REF!</v>
      </c>
      <c r="J5540" s="258" t="e">
        <f>IF(#REF!&gt;=1,IF(#REF!&gt;=1,#REF!),IF(#REF!&gt;=0,"",))</f>
        <v>#REF!</v>
      </c>
      <c r="K5540" s="241" t="e">
        <f>保全管理データ!N9614</f>
        <v>#REF!</v>
      </c>
      <c r="L5540" s="259" t="e">
        <f>IF(#REF!="","",IF(#REF!="悪環境における作業",0.2,IF(#REF!="高所又は地下作業",0.1,IF(#REF!="錯綜場所作業",0.3,IF(#REF!="複雑な制約のある作業",0.4,IF(#REF!="単純な制約のある作業",0.2,0))))))</f>
        <v>#REF!</v>
      </c>
      <c r="M5540" s="260" t="e">
        <f t="shared" si="344"/>
        <v>#REF!</v>
      </c>
    </row>
    <row r="5541" spans="2:13" s="254" customFormat="1" ht="27.75" customHeight="1" x14ac:dyDescent="0.2">
      <c r="B5541" s="536" t="s">
        <v>256</v>
      </c>
      <c r="C5541" s="537"/>
      <c r="D5541" s="265"/>
      <c r="E5541" s="224" t="s">
        <v>242</v>
      </c>
      <c r="F5541" s="258" t="e">
        <f>IF(#REF!&gt;=1,IF(#REF!&gt;=1,#REF!),IF(#REF!&gt;=0,"",))</f>
        <v>#REF!</v>
      </c>
      <c r="G5541" s="241" t="e">
        <f>保全管理データ!N9588</f>
        <v>#REF!</v>
      </c>
      <c r="H5541" s="259" t="e">
        <f>IF(#REF!="無","",IF(#REF!="","",IF(#REF!="悪環境における作業",0.2,IF(#REF!="高所又は地下作業",0.1,IF(#REF!="錯綜場所作業",0.3,IF(#REF!="複雑な制約のある作業",0.4,IF(#REF!="単純な制約のある作業",0.2,0)))))))</f>
        <v>#REF!</v>
      </c>
      <c r="I5541" s="260" t="e">
        <f t="shared" si="343"/>
        <v>#REF!</v>
      </c>
      <c r="J5541" s="258" t="e">
        <f>IF(#REF!&gt;=1,IF(#REF!&gt;=1,#REF!),IF(#REF!&gt;=0,"",))</f>
        <v>#REF!</v>
      </c>
      <c r="K5541" s="241" t="e">
        <f>保全管理データ!N9615</f>
        <v>#REF!</v>
      </c>
      <c r="L5541" s="259" t="e">
        <f>IF(#REF!="","",IF(#REF!="悪環境における作業",0.2,IF(#REF!="高所又は地下作業",0.1,IF(#REF!="錯綜場所作業",0.3,IF(#REF!="複雑な制約のある作業",0.4,IF(#REF!="単純な制約のある作業",0.2,0))))))</f>
        <v>#REF!</v>
      </c>
      <c r="M5541" s="260" t="e">
        <f t="shared" si="344"/>
        <v>#REF!</v>
      </c>
    </row>
    <row r="5542" spans="2:13" s="254" customFormat="1" ht="27.75" customHeight="1" x14ac:dyDescent="0.2">
      <c r="B5542" s="536" t="s">
        <v>257</v>
      </c>
      <c r="C5542" s="537"/>
      <c r="D5542" s="265"/>
      <c r="E5542" s="224" t="s">
        <v>245</v>
      </c>
      <c r="F5542" s="258" t="e">
        <f>IF(#REF!&gt;=1,IF(#REF!&gt;=1,#REF!),IF(#REF!&gt;=0,"",))</f>
        <v>#REF!</v>
      </c>
      <c r="G5542" s="241" t="e">
        <f>保全管理データ!N9589</f>
        <v>#REF!</v>
      </c>
      <c r="H5542" s="259" t="e">
        <f>IF(#REF!="無","",IF(#REF!="","",IF(#REF!="悪環境における作業",0.2,IF(#REF!="高所又は地下作業",0.1,IF(#REF!="錯綜場所作業",0.3,IF(#REF!="複雑な制約のある作業",0.4,IF(#REF!="単純な制約のある作業",0.2,0)))))))</f>
        <v>#REF!</v>
      </c>
      <c r="I5542" s="260" t="e">
        <f t="shared" si="343"/>
        <v>#REF!</v>
      </c>
      <c r="J5542" s="258" t="e">
        <f>IF(#REF!&gt;=1,IF(#REF!&gt;=1,#REF!),IF(#REF!&gt;=0,"",))</f>
        <v>#REF!</v>
      </c>
      <c r="K5542" s="241" t="e">
        <f>保全管理データ!N9616</f>
        <v>#REF!</v>
      </c>
      <c r="L5542" s="259" t="e">
        <f>IF(#REF!="","",IF(#REF!="悪環境における作業",0.2,IF(#REF!="高所又は地下作業",0.1,IF(#REF!="錯綜場所作業",0.3,IF(#REF!="複雑な制約のある作業",0.4,IF(#REF!="単純な制約のある作業",0.2,0))))))</f>
        <v>#REF!</v>
      </c>
      <c r="M5542" s="260" t="e">
        <f t="shared" si="344"/>
        <v>#REF!</v>
      </c>
    </row>
    <row r="5543" spans="2:13" s="254" customFormat="1" ht="27.75" customHeight="1" x14ac:dyDescent="0.2">
      <c r="B5543" s="536" t="s">
        <v>258</v>
      </c>
      <c r="C5543" s="537"/>
      <c r="D5543" s="265"/>
      <c r="E5543" s="224" t="s">
        <v>245</v>
      </c>
      <c r="F5543" s="258" t="e">
        <f>IF(#REF!&gt;=1,IF(#REF!&gt;=1,#REF!),IF(#REF!&gt;=0,"",))</f>
        <v>#REF!</v>
      </c>
      <c r="G5543" s="241" t="e">
        <f>保全管理データ!N9590</f>
        <v>#REF!</v>
      </c>
      <c r="H5543" s="259" t="e">
        <f>IF(#REF!="無","",IF(#REF!="","",IF(#REF!="悪環境における作業",0.2,IF(#REF!="高所又は地下作業",0.1,IF(#REF!="錯綜場所作業",0.3,IF(#REF!="複雑な制約のある作業",0.4,IF(#REF!="単純な制約のある作業",0.2,0)))))))</f>
        <v>#REF!</v>
      </c>
      <c r="I5543" s="260" t="e">
        <f t="shared" si="343"/>
        <v>#REF!</v>
      </c>
      <c r="J5543" s="258" t="e">
        <f>IF(#REF!&gt;=1,IF(#REF!&gt;=1,#REF!),IF(#REF!&gt;=0,"",))</f>
        <v>#REF!</v>
      </c>
      <c r="K5543" s="241" t="e">
        <f>保全管理データ!N9617</f>
        <v>#REF!</v>
      </c>
      <c r="L5543" s="259" t="e">
        <f>IF(#REF!="","",IF(#REF!="悪環境における作業",0.2,IF(#REF!="高所又は地下作業",0.1,IF(#REF!="錯綜場所作業",0.3,IF(#REF!="複雑な制約のある作業",0.4,IF(#REF!="単純な制約のある作業",0.2,0))))))</f>
        <v>#REF!</v>
      </c>
      <c r="M5543" s="260" t="e">
        <f t="shared" si="344"/>
        <v>#REF!</v>
      </c>
    </row>
    <row r="5544" spans="2:13" s="254" customFormat="1" ht="27.75" customHeight="1" x14ac:dyDescent="0.2">
      <c r="B5544" s="536" t="s">
        <v>259</v>
      </c>
      <c r="C5544" s="537"/>
      <c r="D5544" s="265"/>
      <c r="E5544" s="224" t="s">
        <v>245</v>
      </c>
      <c r="F5544" s="258" t="e">
        <f>IF(#REF!&gt;=1,IF(#REF!&gt;=1,#REF!),IF(#REF!&gt;=0,"",))</f>
        <v>#REF!</v>
      </c>
      <c r="G5544" s="241" t="e">
        <f>保全管理データ!N9591</f>
        <v>#REF!</v>
      </c>
      <c r="H5544" s="259" t="e">
        <f>IF(#REF!="無","",IF(#REF!="","",IF(#REF!="悪環境における作業",0.2,IF(#REF!="高所又は地下作業",0.1,IF(#REF!="錯綜場所作業",0.3,IF(#REF!="複雑な制約のある作業",0.4,IF(#REF!="単純な制約のある作業",0.2,0)))))))</f>
        <v>#REF!</v>
      </c>
      <c r="I5544" s="260" t="e">
        <f t="shared" si="343"/>
        <v>#REF!</v>
      </c>
      <c r="J5544" s="258" t="e">
        <f>IF(#REF!&gt;=1,IF(#REF!&gt;=1,#REF!),IF(#REF!&gt;=0,"",))</f>
        <v>#REF!</v>
      </c>
      <c r="K5544" s="241" t="e">
        <f>保全管理データ!N9618</f>
        <v>#REF!</v>
      </c>
      <c r="L5544" s="259" t="e">
        <f>IF(#REF!="","",IF(#REF!="悪環境における作業",0.2,IF(#REF!="高所又は地下作業",0.1,IF(#REF!="錯綜場所作業",0.3,IF(#REF!="複雑な制約のある作業",0.4,IF(#REF!="単純な制約のある作業",0.2,0))))))</f>
        <v>#REF!</v>
      </c>
      <c r="M5544" s="260" t="e">
        <f t="shared" si="344"/>
        <v>#REF!</v>
      </c>
    </row>
    <row r="5545" spans="2:13" s="254" customFormat="1" ht="27.75" customHeight="1" x14ac:dyDescent="0.2">
      <c r="B5545" s="536" t="s">
        <v>260</v>
      </c>
      <c r="C5545" s="537"/>
      <c r="D5545" s="265"/>
      <c r="E5545" s="224" t="s">
        <v>248</v>
      </c>
      <c r="F5545" s="258" t="e">
        <f>IF(#REF!&gt;=1,IF(#REF!&gt;=1,#REF!),IF(#REF!&gt;=0,"",))</f>
        <v>#REF!</v>
      </c>
      <c r="G5545" s="241" t="e">
        <f>保全管理データ!N9592</f>
        <v>#REF!</v>
      </c>
      <c r="H5545" s="259" t="e">
        <f>IF(#REF!="無","",IF(#REF!="","",IF(#REF!="悪環境における作業",0.2,IF(#REF!="高所又は地下作業",0.1,IF(#REF!="錯綜場所作業",0.3,IF(#REF!="複雑な制約のある作業",0.4,IF(#REF!="単純な制約のある作業",0.2,0)))))))</f>
        <v>#REF!</v>
      </c>
      <c r="I5545" s="260" t="e">
        <f t="shared" si="343"/>
        <v>#REF!</v>
      </c>
      <c r="J5545" s="258" t="e">
        <f>IF(#REF!&gt;=1,IF(#REF!&gt;=1,#REF!),IF(#REF!&gt;=0,"",))</f>
        <v>#REF!</v>
      </c>
      <c r="K5545" s="241" t="e">
        <f>保全管理データ!N9619</f>
        <v>#REF!</v>
      </c>
      <c r="L5545" s="259" t="e">
        <f>IF(#REF!="","",IF(#REF!="悪環境における作業",0.2,IF(#REF!="高所又は地下作業",0.1,IF(#REF!="錯綜場所作業",0.3,IF(#REF!="複雑な制約のある作業",0.4,IF(#REF!="単純な制約のある作業",0.2,0))))))</f>
        <v>#REF!</v>
      </c>
      <c r="M5545" s="260" t="e">
        <f t="shared" si="344"/>
        <v>#REF!</v>
      </c>
    </row>
    <row r="5546" spans="2:13" s="254" customFormat="1" ht="27.75" customHeight="1" x14ac:dyDescent="0.2">
      <c r="B5546" s="536" t="s">
        <v>261</v>
      </c>
      <c r="C5546" s="537"/>
      <c r="D5546" s="265"/>
      <c r="E5546" s="224" t="s">
        <v>247</v>
      </c>
      <c r="F5546" s="258" t="e">
        <f>IF(#REF!&gt;=1,IF(#REF!&gt;=1,#REF!),IF(#REF!&gt;=0,"",))</f>
        <v>#REF!</v>
      </c>
      <c r="G5546" s="241" t="e">
        <f>保全管理データ!N9593</f>
        <v>#REF!</v>
      </c>
      <c r="H5546" s="259" t="e">
        <f>IF(#REF!="無","",IF(#REF!="","",IF(#REF!="悪環境における作業",0.2,IF(#REF!="高所又は地下作業",0.1,IF(#REF!="錯綜場所作業",0.3,IF(#REF!="複雑な制約のある作業",0.4,IF(#REF!="単純な制約のある作業",0.2,0)))))))</f>
        <v>#REF!</v>
      </c>
      <c r="I5546" s="260" t="e">
        <f t="shared" si="343"/>
        <v>#REF!</v>
      </c>
      <c r="J5546" s="258" t="e">
        <f>IF(#REF!&gt;=1,IF(#REF!&gt;=1,#REF!),IF(#REF!&gt;=0,"",))</f>
        <v>#REF!</v>
      </c>
      <c r="K5546" s="241" t="e">
        <f>保全管理データ!N9620</f>
        <v>#REF!</v>
      </c>
      <c r="L5546" s="259" t="e">
        <f>IF(#REF!="","",IF(#REF!="悪環境における作業",0.2,IF(#REF!="高所又は地下作業",0.1,IF(#REF!="錯綜場所作業",0.3,IF(#REF!="複雑な制約のある作業",0.4,IF(#REF!="単純な制約のある作業",0.2,0))))))</f>
        <v>#REF!</v>
      </c>
      <c r="M5546" s="260" t="e">
        <f t="shared" si="344"/>
        <v>#REF!</v>
      </c>
    </row>
    <row r="5547" spans="2:13" s="254" customFormat="1" ht="27.75" customHeight="1" x14ac:dyDescent="0.2">
      <c r="B5547" s="536" t="s">
        <v>262</v>
      </c>
      <c r="C5547" s="537"/>
      <c r="D5547" s="265"/>
      <c r="E5547" s="224" t="s">
        <v>245</v>
      </c>
      <c r="F5547" s="258" t="e">
        <f>IF(#REF!&gt;=1,IF(#REF!&gt;=1,#REF!),IF(#REF!&gt;=0,"",))</f>
        <v>#REF!</v>
      </c>
      <c r="G5547" s="241" t="e">
        <f>保全管理データ!N9594</f>
        <v>#REF!</v>
      </c>
      <c r="H5547" s="259" t="e">
        <f>IF(#REF!="無","",IF(#REF!="","",IF(#REF!="悪環境における作業",0.2,IF(#REF!="高所又は地下作業",0.1,IF(#REF!="錯綜場所作業",0.3,IF(#REF!="複雑な制約のある作業",0.4,IF(#REF!="単純な制約のある作業",0.2,0)))))))</f>
        <v>#REF!</v>
      </c>
      <c r="I5547" s="260" t="e">
        <f t="shared" si="343"/>
        <v>#REF!</v>
      </c>
      <c r="J5547" s="258" t="e">
        <f>IF(#REF!&gt;=1,IF(#REF!&gt;=1,#REF!),IF(#REF!&gt;=0,"",))</f>
        <v>#REF!</v>
      </c>
      <c r="K5547" s="241" t="e">
        <f>保全管理データ!N9621</f>
        <v>#REF!</v>
      </c>
      <c r="L5547" s="259" t="e">
        <f>IF(#REF!="","",IF(#REF!="悪環境における作業",0.2,IF(#REF!="高所又は地下作業",0.1,IF(#REF!="錯綜場所作業",0.3,IF(#REF!="複雑な制約のある作業",0.4,IF(#REF!="単純な制約のある作業",0.2,0))))))</f>
        <v>#REF!</v>
      </c>
      <c r="M5547" s="260" t="e">
        <f t="shared" si="344"/>
        <v>#REF!</v>
      </c>
    </row>
    <row r="5548" spans="2:13" s="254" customFormat="1" ht="27.75" customHeight="1" x14ac:dyDescent="0.2">
      <c r="B5548" s="536" t="s">
        <v>263</v>
      </c>
      <c r="C5548" s="537"/>
      <c r="D5548" s="265"/>
      <c r="E5548" s="224" t="s">
        <v>245</v>
      </c>
      <c r="F5548" s="258" t="e">
        <f>IF(#REF!&gt;=1,IF(#REF!&gt;=1,#REF!),IF(#REF!&gt;=0,"",))</f>
        <v>#REF!</v>
      </c>
      <c r="G5548" s="241" t="e">
        <f>保全管理データ!N9595</f>
        <v>#REF!</v>
      </c>
      <c r="H5548" s="259" t="e">
        <f>IF(#REF!="無","",IF(#REF!="","",IF(#REF!="悪環境における作業",0.2,IF(#REF!="高所又は地下作業",0.1,IF(#REF!="錯綜場所作業",0.3,IF(#REF!="複雑な制約のある作業",0.4,IF(#REF!="単純な制約のある作業",0.2,0)))))))</f>
        <v>#REF!</v>
      </c>
      <c r="I5548" s="260" t="e">
        <f t="shared" si="343"/>
        <v>#REF!</v>
      </c>
      <c r="J5548" s="258" t="e">
        <f>IF(#REF!&gt;=1,IF(#REF!&gt;=1,#REF!),IF(#REF!&gt;=0,"",))</f>
        <v>#REF!</v>
      </c>
      <c r="K5548" s="241" t="e">
        <f>保全管理データ!N9622</f>
        <v>#REF!</v>
      </c>
      <c r="L5548" s="259" t="e">
        <f>IF(#REF!="","",IF(#REF!="悪環境における作業",0.2,IF(#REF!="高所又は地下作業",0.1,IF(#REF!="錯綜場所作業",0.3,IF(#REF!="複雑な制約のある作業",0.4,IF(#REF!="単純な制約のある作業",0.2,0))))))</f>
        <v>#REF!</v>
      </c>
      <c r="M5548" s="260" t="e">
        <f t="shared" si="344"/>
        <v>#REF!</v>
      </c>
    </row>
    <row r="5549" spans="2:13" s="254" customFormat="1" ht="27.75" customHeight="1" x14ac:dyDescent="0.2">
      <c r="B5549" s="536" t="s">
        <v>264</v>
      </c>
      <c r="C5549" s="537"/>
      <c r="D5549" s="265"/>
      <c r="E5549" s="224" t="s">
        <v>245</v>
      </c>
      <c r="F5549" s="258" t="e">
        <f>IF(#REF!&gt;=1,IF(#REF!&gt;=1,#REF!),IF(#REF!&gt;=0,"",))</f>
        <v>#REF!</v>
      </c>
      <c r="G5549" s="241" t="e">
        <f>保全管理データ!N9596</f>
        <v>#REF!</v>
      </c>
      <c r="H5549" s="259" t="e">
        <f>IF(#REF!="無","",IF(#REF!="","",IF(#REF!="悪環境における作業",0.2,IF(#REF!="高所又は地下作業",0.1,IF(#REF!="錯綜場所作業",0.3,IF(#REF!="複雑な制約のある作業",0.4,IF(#REF!="単純な制約のある作業",0.2,0)))))))</f>
        <v>#REF!</v>
      </c>
      <c r="I5549" s="260" t="e">
        <f t="shared" si="343"/>
        <v>#REF!</v>
      </c>
      <c r="J5549" s="258" t="e">
        <f>IF(#REF!&gt;=1,IF(#REF!&gt;=1,#REF!),IF(#REF!&gt;=0,"",))</f>
        <v>#REF!</v>
      </c>
      <c r="K5549" s="241" t="e">
        <f>保全管理データ!N9623</f>
        <v>#REF!</v>
      </c>
      <c r="L5549" s="259" t="e">
        <f>IF(#REF!="","",IF(#REF!="悪環境における作業",0.2,IF(#REF!="高所又は地下作業",0.1,IF(#REF!="錯綜場所作業",0.3,IF(#REF!="複雑な制約のある作業",0.4,IF(#REF!="単純な制約のある作業",0.2,0))))))</f>
        <v>#REF!</v>
      </c>
      <c r="M5549" s="260" t="e">
        <f t="shared" si="344"/>
        <v>#REF!</v>
      </c>
    </row>
    <row r="5550" spans="2:13" s="254" customFormat="1" ht="27.75" customHeight="1" x14ac:dyDescent="0.2">
      <c r="B5550" s="536" t="s">
        <v>265</v>
      </c>
      <c r="C5550" s="537"/>
      <c r="D5550" s="265"/>
      <c r="E5550" s="224" t="s">
        <v>245</v>
      </c>
      <c r="F5550" s="258" t="e">
        <f>IF(#REF!&gt;=1,IF(#REF!&gt;=1,#REF!),IF(#REF!&gt;=0,"",))</f>
        <v>#REF!</v>
      </c>
      <c r="G5550" s="241" t="e">
        <f>保全管理データ!N9597</f>
        <v>#REF!</v>
      </c>
      <c r="H5550" s="259" t="e">
        <f>IF(#REF!="無","",IF(#REF!="","",IF(#REF!="悪環境における作業",0.2,IF(#REF!="高所又は地下作業",0.1,IF(#REF!="錯綜場所作業",0.3,IF(#REF!="複雑な制約のある作業",0.4,IF(#REF!="単純な制約のある作業",0.2,0)))))))</f>
        <v>#REF!</v>
      </c>
      <c r="I5550" s="260" t="e">
        <f t="shared" si="343"/>
        <v>#REF!</v>
      </c>
      <c r="J5550" s="258" t="e">
        <f>IF(#REF!&gt;=1,IF(#REF!&gt;=1,#REF!),IF(#REF!&gt;=0,"",))</f>
        <v>#REF!</v>
      </c>
      <c r="K5550" s="241" t="e">
        <f>保全管理データ!N9624</f>
        <v>#REF!</v>
      </c>
      <c r="L5550" s="259" t="e">
        <f>IF(#REF!="","",IF(#REF!="悪環境における作業",0.2,IF(#REF!="高所又は地下作業",0.1,IF(#REF!="錯綜場所作業",0.3,IF(#REF!="複雑な制約のある作業",0.4,IF(#REF!="単純な制約のある作業",0.2,0))))))</f>
        <v>#REF!</v>
      </c>
      <c r="M5550" s="260" t="e">
        <f t="shared" si="344"/>
        <v>#REF!</v>
      </c>
    </row>
    <row r="5551" spans="2:13" s="254" customFormat="1" ht="27.75" customHeight="1" x14ac:dyDescent="0.2">
      <c r="B5551" s="536" t="s">
        <v>266</v>
      </c>
      <c r="C5551" s="537"/>
      <c r="D5551" s="265"/>
      <c r="E5551" s="224" t="s">
        <v>245</v>
      </c>
      <c r="F5551" s="258" t="e">
        <f>IF(#REF!&gt;=1,IF(#REF!&gt;=1,#REF!),IF(#REF!&gt;=0,"",))</f>
        <v>#REF!</v>
      </c>
      <c r="G5551" s="241" t="e">
        <f>保全管理データ!N9598</f>
        <v>#REF!</v>
      </c>
      <c r="H5551" s="259" t="e">
        <f>IF(#REF!="無","",IF(#REF!="","",IF(#REF!="悪環境における作業",0.2,IF(#REF!="高所又は地下作業",0.1,IF(#REF!="錯綜場所作業",0.3,IF(#REF!="複雑な制約のある作業",0.4,IF(#REF!="単純な制約のある作業",0.2,0)))))))</f>
        <v>#REF!</v>
      </c>
      <c r="I5551" s="260" t="e">
        <f t="shared" si="343"/>
        <v>#REF!</v>
      </c>
      <c r="J5551" s="258" t="e">
        <f>IF(#REF!&gt;=1,IF(#REF!&gt;=1,#REF!),IF(#REF!&gt;=0,"",))</f>
        <v>#REF!</v>
      </c>
      <c r="K5551" s="241" t="e">
        <f>保全管理データ!N9625</f>
        <v>#REF!</v>
      </c>
      <c r="L5551" s="259" t="e">
        <f>IF(#REF!="","",IF(#REF!="悪環境における作業",0.2,IF(#REF!="高所又は地下作業",0.1,IF(#REF!="錯綜場所作業",0.3,IF(#REF!="複雑な制約のある作業",0.4,IF(#REF!="単純な制約のある作業",0.2,0))))))</f>
        <v>#REF!</v>
      </c>
      <c r="M5551" s="260" t="e">
        <f t="shared" si="344"/>
        <v>#REF!</v>
      </c>
    </row>
    <row r="5552" spans="2:13" s="254" customFormat="1" ht="27.75" customHeight="1" x14ac:dyDescent="0.2">
      <c r="B5552" s="536" t="s">
        <v>81</v>
      </c>
      <c r="C5552" s="537"/>
      <c r="D5552" s="265"/>
      <c r="E5552" s="224" t="s">
        <v>245</v>
      </c>
      <c r="F5552" s="258" t="e">
        <f>IF(#REF!&gt;=1,IF(#REF!&gt;=1,#REF!),IF(#REF!&gt;=0,"",))</f>
        <v>#REF!</v>
      </c>
      <c r="G5552" s="241" t="e">
        <f>保全管理データ!N9599</f>
        <v>#REF!</v>
      </c>
      <c r="H5552" s="259" t="e">
        <f>IF(#REF!="無","",IF(#REF!="","",IF(#REF!="悪環境における作業",0.2,IF(#REF!="高所又は地下作業",0.1,IF(#REF!="錯綜場所作業",0.3,IF(#REF!="複雑な制約のある作業",0.4,IF(#REF!="単純な制約のある作業",0.2,0)))))))</f>
        <v>#REF!</v>
      </c>
      <c r="I5552" s="260" t="e">
        <f t="shared" si="343"/>
        <v>#REF!</v>
      </c>
      <c r="J5552" s="258" t="e">
        <f>IF(#REF!&gt;=1,IF(#REF!&gt;=1,#REF!),IF(#REF!&gt;=0,"",))</f>
        <v>#REF!</v>
      </c>
      <c r="K5552" s="241" t="e">
        <f>保全管理データ!N9626</f>
        <v>#REF!</v>
      </c>
      <c r="L5552" s="259" t="e">
        <f>IF(#REF!="","",IF(#REF!="悪環境における作業",0.2,IF(#REF!="高所又は地下作業",0.1,IF(#REF!="錯綜場所作業",0.3,IF(#REF!="複雑な制約のある作業",0.4,IF(#REF!="単純な制約のある作業",0.2,0))))))</f>
        <v>#REF!</v>
      </c>
      <c r="M5552" s="260" t="e">
        <f t="shared" si="344"/>
        <v>#REF!</v>
      </c>
    </row>
    <row r="5553" spans="2:13" s="254" customFormat="1" ht="27.75" customHeight="1" x14ac:dyDescent="0.2">
      <c r="B5553" s="536" t="s">
        <v>267</v>
      </c>
      <c r="C5553" s="537"/>
      <c r="D5553" s="265"/>
      <c r="E5553" s="224" t="s">
        <v>247</v>
      </c>
      <c r="F5553" s="258" t="e">
        <f>IF(#REF!&gt;=1,IF(#REF!&gt;=1,#REF!),IF(#REF!&gt;=0,"",))</f>
        <v>#REF!</v>
      </c>
      <c r="G5553" s="241" t="e">
        <f>保全管理データ!N9600</f>
        <v>#REF!</v>
      </c>
      <c r="H5553" s="259" t="e">
        <f>IF(#REF!="無","",IF(#REF!="","",IF(#REF!="悪環境における作業",0.2,IF(#REF!="高所又は地下作業",0.1,IF(#REF!="錯綜場所作業",0.3,IF(#REF!="複雑な制約のある作業",0.4,IF(#REF!="単純な制約のある作業",0.2,0)))))))</f>
        <v>#REF!</v>
      </c>
      <c r="I5553" s="260" t="e">
        <f t="shared" si="343"/>
        <v>#REF!</v>
      </c>
      <c r="J5553" s="258" t="e">
        <f>IF(#REF!&gt;=1,IF(#REF!&gt;=1,#REF!),IF(#REF!&gt;=0,"",))</f>
        <v>#REF!</v>
      </c>
      <c r="K5553" s="241" t="e">
        <f>保全管理データ!N9627</f>
        <v>#REF!</v>
      </c>
      <c r="L5553" s="259" t="e">
        <f>IF(#REF!="","",IF(#REF!="悪環境における作業",0.2,IF(#REF!="高所又は地下作業",0.1,IF(#REF!="錯綜場所作業",0.3,IF(#REF!="複雑な制約のある作業",0.4,IF(#REF!="単純な制約のある作業",0.2,0))))))</f>
        <v>#REF!</v>
      </c>
      <c r="M5553" s="260" t="e">
        <f t="shared" si="344"/>
        <v>#REF!</v>
      </c>
    </row>
    <row r="5554" spans="2:13" s="254" customFormat="1" ht="27.75" customHeight="1" x14ac:dyDescent="0.2">
      <c r="B5554" s="536" t="s">
        <v>268</v>
      </c>
      <c r="C5554" s="537"/>
      <c r="D5554" s="265"/>
      <c r="E5554" s="224" t="s">
        <v>246</v>
      </c>
      <c r="F5554" s="258" t="e">
        <f>IF(#REF!&gt;=1,IF(#REF!&gt;=1,#REF!),IF(#REF!&gt;=0,"",))</f>
        <v>#REF!</v>
      </c>
      <c r="G5554" s="241" t="e">
        <f>保全管理データ!N9601</f>
        <v>#REF!</v>
      </c>
      <c r="H5554" s="259" t="e">
        <f>IF(#REF!="無","",IF(#REF!="","",IF(#REF!="悪環境における作業",0.2,IF(#REF!="高所又は地下作業",0.1,IF(#REF!="錯綜場所作業",0.3,IF(#REF!="複雑な制約のある作業",0.4,IF(#REF!="単純な制約のある作業",0.2,0)))))))</f>
        <v>#REF!</v>
      </c>
      <c r="I5554" s="260" t="e">
        <f t="shared" si="343"/>
        <v>#REF!</v>
      </c>
      <c r="J5554" s="258" t="e">
        <f>IF(#REF!&gt;=1,IF(#REF!&gt;=1,#REF!),IF(#REF!&gt;=0,"",))</f>
        <v>#REF!</v>
      </c>
      <c r="K5554" s="241" t="e">
        <f>保全管理データ!N9628</f>
        <v>#REF!</v>
      </c>
      <c r="L5554" s="259" t="e">
        <f>IF(#REF!="","",IF(#REF!="悪環境における作業",0.2,IF(#REF!="高所又は地下作業",0.1,IF(#REF!="錯綜場所作業",0.3,IF(#REF!="複雑な制約のある作業",0.4,IF(#REF!="単純な制約のある作業",0.2,0))))))</f>
        <v>#REF!</v>
      </c>
      <c r="M5554" s="260" t="e">
        <f t="shared" si="344"/>
        <v>#REF!</v>
      </c>
    </row>
    <row r="5555" spans="2:13" s="254" customFormat="1" ht="27.75" customHeight="1" thickBot="1" x14ac:dyDescent="0.25">
      <c r="B5555" s="538" t="s">
        <v>269</v>
      </c>
      <c r="C5555" s="539"/>
      <c r="D5555" s="266"/>
      <c r="E5555" s="252" t="s">
        <v>245</v>
      </c>
      <c r="F5555" s="261" t="e">
        <f>IF(#REF!&gt;=1,IF(#REF!&gt;=1,#REF!),IF(#REF!&gt;=0,"",))</f>
        <v>#REF!</v>
      </c>
      <c r="G5555" s="245" t="e">
        <f>保全管理データ!N9602</f>
        <v>#REF!</v>
      </c>
      <c r="H5555" s="259" t="e">
        <f>IF(#REF!="無","",IF(#REF!="","",IF(#REF!="悪環境における作業",0.2,IF(#REF!="高所又は地下作業",0.1,IF(#REF!="錯綜場所作業",0.3,IF(#REF!="複雑な制約のある作業",0.4,IF(#REF!="単純な制約のある作業",0.2,0)))))))</f>
        <v>#REF!</v>
      </c>
      <c r="I5555" s="260" t="e">
        <f t="shared" si="343"/>
        <v>#REF!</v>
      </c>
      <c r="J5555" s="261" t="e">
        <f>IF(#REF!&gt;=1,IF(#REF!&gt;=1,#REF!),IF(#REF!&gt;=0,"",))</f>
        <v>#REF!</v>
      </c>
      <c r="K5555" s="245" t="e">
        <f>保全管理データ!N9629</f>
        <v>#REF!</v>
      </c>
      <c r="L5555" s="262" t="e">
        <f>IF(#REF!="","",IF(#REF!="悪環境における作業",0.2,IF(#REF!="高所又は地下作業",0.1,IF(#REF!="錯綜場所作業",0.3,IF(#REF!="複雑な制約のある作業",0.4,IF(#REF!="単純な制約のある作業",0.2,0))))))</f>
        <v>#REF!</v>
      </c>
      <c r="M5555" s="260" t="e">
        <f t="shared" si="344"/>
        <v>#REF!</v>
      </c>
    </row>
    <row r="5556" spans="2:13" s="254" customFormat="1" ht="27.75" customHeight="1" thickBot="1" x14ac:dyDescent="0.25">
      <c r="B5556" s="532" t="s">
        <v>190</v>
      </c>
      <c r="C5556" s="532"/>
      <c r="D5556" s="532"/>
      <c r="E5556" s="532"/>
      <c r="F5556" s="533" t="e">
        <f>SUM(I5532:I5555)</f>
        <v>#REF!</v>
      </c>
      <c r="G5556" s="534"/>
      <c r="H5556" s="534"/>
      <c r="I5556" s="535"/>
      <c r="J5556" s="533" t="e">
        <f>IF(SUM(J5532:J5555)=0,"0.00",SUM(M5532:M5555))</f>
        <v>#REF!</v>
      </c>
      <c r="K5556" s="534"/>
      <c r="L5556" s="534"/>
      <c r="M5556" s="535"/>
    </row>
    <row r="5557" spans="2:13" s="254" customFormat="1" ht="27.75" customHeight="1" thickBot="1" x14ac:dyDescent="0.25">
      <c r="B5557" s="532" t="s">
        <v>97</v>
      </c>
      <c r="C5557" s="532"/>
      <c r="D5557" s="532"/>
      <c r="E5557" s="532"/>
      <c r="F5557" s="533" t="e">
        <f>IF(#REF!="５年以下","0",IF(#REF!="５年～１０年",0.1,IF(#REF!="１０年以上",0.15)))</f>
        <v>#REF!</v>
      </c>
      <c r="G5557" s="534"/>
      <c r="H5557" s="534"/>
      <c r="I5557" s="534"/>
      <c r="J5557" s="534"/>
      <c r="K5557" s="534"/>
      <c r="L5557" s="534"/>
      <c r="M5557" s="535"/>
    </row>
    <row r="5558" spans="2:13" s="254" customFormat="1" ht="27.75" customHeight="1" thickBot="1" x14ac:dyDescent="0.25">
      <c r="B5558" s="533" t="s">
        <v>273</v>
      </c>
      <c r="C5558" s="534"/>
      <c r="D5558" s="534"/>
      <c r="E5558" s="535"/>
      <c r="F5558" s="533" t="e">
        <f>F5556*(1+F5557)</f>
        <v>#REF!</v>
      </c>
      <c r="G5558" s="534"/>
      <c r="H5558" s="534"/>
      <c r="I5558" s="534"/>
      <c r="J5558" s="533" t="e">
        <f>J5556*(1+F5557)</f>
        <v>#REF!</v>
      </c>
      <c r="K5558" s="534"/>
      <c r="L5558" s="534"/>
      <c r="M5558" s="535"/>
    </row>
    <row r="5559" spans="2:13" s="254" customFormat="1" ht="27.75" customHeight="1" thickBot="1" x14ac:dyDescent="0.25">
      <c r="B5559" s="532" t="s">
        <v>191</v>
      </c>
      <c r="C5559" s="532"/>
      <c r="D5559" s="532"/>
      <c r="E5559" s="532"/>
      <c r="F5559" s="533" t="e">
        <f>#REF!*(#REF!*#REF!+#REF!*#REF!)</f>
        <v>#REF!</v>
      </c>
      <c r="G5559" s="534"/>
      <c r="H5559" s="535"/>
      <c r="I5559" s="532" t="e">
        <f>#REF!</f>
        <v>#REF!</v>
      </c>
      <c r="J5559" s="533"/>
      <c r="K5559" s="263" t="s">
        <v>230</v>
      </c>
      <c r="L5559" s="535" t="e">
        <f>B5530</f>
        <v>#REF!</v>
      </c>
      <c r="M5559" s="532"/>
    </row>
    <row r="5560" spans="2:13" s="254" customFormat="1" ht="45" customHeight="1" thickBot="1" x14ac:dyDescent="0.25">
      <c r="B5560" s="253"/>
      <c r="C5560" s="253"/>
      <c r="D5560" s="253"/>
      <c r="E5560" s="253"/>
      <c r="F5560" s="253"/>
      <c r="G5560" s="253"/>
      <c r="H5560" s="253"/>
      <c r="I5560" s="253"/>
      <c r="J5560" s="253"/>
      <c r="K5560" s="253"/>
      <c r="L5560" s="253"/>
      <c r="M5560" s="253"/>
    </row>
    <row r="5561" spans="2:13" s="254" customFormat="1" ht="27.75" customHeight="1" thickBot="1" x14ac:dyDescent="0.25">
      <c r="B5561" s="542" t="s">
        <v>128</v>
      </c>
      <c r="C5561" s="543"/>
      <c r="D5561" s="543"/>
      <c r="E5561" s="544"/>
      <c r="F5561" s="253"/>
      <c r="G5561" s="253"/>
      <c r="H5561" s="253"/>
      <c r="I5561" s="253"/>
      <c r="J5561" s="253"/>
      <c r="K5561" s="253"/>
      <c r="L5561" s="253"/>
      <c r="M5561" s="253"/>
    </row>
    <row r="5562" spans="2:13" s="254" customFormat="1" ht="27.75" customHeight="1" x14ac:dyDescent="0.2">
      <c r="B5562" s="545" t="e">
        <f>#REF!</f>
        <v>#REF!</v>
      </c>
      <c r="C5562" s="546"/>
      <c r="D5562" s="547"/>
      <c r="E5562" s="548"/>
      <c r="F5562" s="552" t="s">
        <v>240</v>
      </c>
      <c r="G5562" s="553"/>
      <c r="H5562" s="553"/>
      <c r="I5562" s="554"/>
      <c r="J5562" s="552" t="s">
        <v>239</v>
      </c>
      <c r="K5562" s="553"/>
      <c r="L5562" s="553"/>
      <c r="M5562" s="554"/>
    </row>
    <row r="5563" spans="2:13" s="254" customFormat="1" ht="27.75" customHeight="1" thickBot="1" x14ac:dyDescent="0.25">
      <c r="B5563" s="549"/>
      <c r="C5563" s="550"/>
      <c r="D5563" s="550"/>
      <c r="E5563" s="551"/>
      <c r="F5563" s="255" t="s">
        <v>149</v>
      </c>
      <c r="G5563" s="256" t="s">
        <v>151</v>
      </c>
      <c r="H5563" s="256" t="s">
        <v>96</v>
      </c>
      <c r="I5563" s="257" t="s">
        <v>150</v>
      </c>
      <c r="J5563" s="255" t="s">
        <v>149</v>
      </c>
      <c r="K5563" s="256" t="s">
        <v>151</v>
      </c>
      <c r="L5563" s="256" t="s">
        <v>96</v>
      </c>
      <c r="M5563" s="257" t="s">
        <v>150</v>
      </c>
    </row>
    <row r="5564" spans="2:13" s="254" customFormat="1" ht="27.75" customHeight="1" thickTop="1" x14ac:dyDescent="0.2">
      <c r="B5564" s="540" t="s">
        <v>241</v>
      </c>
      <c r="C5564" s="541"/>
      <c r="D5564" s="264"/>
      <c r="E5564" s="237" t="s">
        <v>242</v>
      </c>
      <c r="F5564" s="258" t="e">
        <f>IF(#REF!&gt;=1,IF(#REF!&gt;=1,#REF!),IF(#REF!&gt;=0,"",))</f>
        <v>#REF!</v>
      </c>
      <c r="G5564" s="241" t="e">
        <f>保全管理データ!N9635</f>
        <v>#REF!</v>
      </c>
      <c r="H5564" s="259" t="e">
        <f>IF(#REF!="無","",IF(#REF!="","",IF(#REF!="悪環境における作業",0.2,IF(#REF!="高所又は地下作業",0.1,IF(#REF!="錯綜場所作業",0.3,IF(#REF!="複雑な制約のある作業",0.4,IF(#REF!="単純な制約のある作業",0.2,0)))))))</f>
        <v>#REF!</v>
      </c>
      <c r="I5564" s="260" t="e">
        <f>IF(F5564="","",F5564*G5564*(1+IF(H5564="",0,H5564)))</f>
        <v>#REF!</v>
      </c>
      <c r="J5564" s="258" t="e">
        <f>IF(#REF!&gt;=1,IF(#REF!&gt;=1,#REF!),IF(#REF!&gt;=0,"",))</f>
        <v>#REF!</v>
      </c>
      <c r="K5564" s="241" t="e">
        <f>保全管理データ!N9662</f>
        <v>#REF!</v>
      </c>
      <c r="L5564" s="259" t="e">
        <f>IF(#REF!="","",IF(#REF!="悪環境における作業",0.2,IF(#REF!="高所又は地下作業",0.1,IF(#REF!="錯綜場所作業",0.3,IF(#REF!="複雑な制約のある作業",0.4,IF(#REF!="単純な制約のある作業",0.2,0))))))</f>
        <v>#REF!</v>
      </c>
      <c r="M5564" s="260" t="e">
        <f>IF(J5564="","",J5564*K5564*(1+IF(L5564="",0,L5564)))</f>
        <v>#REF!</v>
      </c>
    </row>
    <row r="5565" spans="2:13" s="254" customFormat="1" ht="27.75" customHeight="1" x14ac:dyDescent="0.2">
      <c r="B5565" s="536" t="s">
        <v>243</v>
      </c>
      <c r="C5565" s="537"/>
      <c r="D5565" s="265"/>
      <c r="E5565" s="224" t="s">
        <v>242</v>
      </c>
      <c r="F5565" s="258" t="e">
        <f>IF(#REF!&gt;=1,IF(#REF!&gt;=1,#REF!),IF(#REF!&gt;=0,"",))</f>
        <v>#REF!</v>
      </c>
      <c r="G5565" s="241" t="e">
        <f>保全管理データ!N9636</f>
        <v>#REF!</v>
      </c>
      <c r="H5565" s="259" t="e">
        <f>IF(#REF!="無","",IF(#REF!="","",IF(#REF!="悪環境における作業",0.2,IF(#REF!="高所又は地下作業",0.1,IF(#REF!="錯綜場所作業",0.3,IF(#REF!="複雑な制約のある作業",0.4,IF(#REF!="単純な制約のある作業",0.2,0)))))))</f>
        <v>#REF!</v>
      </c>
      <c r="I5565" s="260" t="e">
        <f t="shared" ref="I5565:I5587" si="345">IF(F5565="","",F5565*G5565*(1+IF(H5565="",0,H5565)))</f>
        <v>#REF!</v>
      </c>
      <c r="J5565" s="258" t="e">
        <f>IF(#REF!&gt;=1,IF(#REF!&gt;=1,#REF!),IF(#REF!&gt;=0,"",))</f>
        <v>#REF!</v>
      </c>
      <c r="K5565" s="241" t="e">
        <f>保全管理データ!N9663</f>
        <v>#REF!</v>
      </c>
      <c r="L5565" s="259" t="e">
        <f>IF(#REF!="","",IF(#REF!="悪環境における作業",0.2,IF(#REF!="高所又は地下作業",0.1,IF(#REF!="錯綜場所作業",0.3,IF(#REF!="複雑な制約のある作業",0.4,IF(#REF!="単純な制約のある作業",0.2,0))))))</f>
        <v>#REF!</v>
      </c>
      <c r="M5565" s="260" t="e">
        <f t="shared" ref="M5565:M5587" si="346">IF(J5565="","",J5565*K5565*(1+IF(L5565="",0,L5565)))</f>
        <v>#REF!</v>
      </c>
    </row>
    <row r="5566" spans="2:13" s="254" customFormat="1" ht="27.75" customHeight="1" x14ac:dyDescent="0.2">
      <c r="B5566" s="536" t="s">
        <v>249</v>
      </c>
      <c r="C5566" s="537"/>
      <c r="D5566" s="265"/>
      <c r="E5566" s="224" t="s">
        <v>244</v>
      </c>
      <c r="F5566" s="258" t="e">
        <f>IF(#REF!&gt;=1,IF(#REF!&gt;=1,#REF!),IF(#REF!&gt;=0,"",))</f>
        <v>#REF!</v>
      </c>
      <c r="G5566" s="241" t="e">
        <f>保全管理データ!N9637</f>
        <v>#REF!</v>
      </c>
      <c r="H5566" s="259" t="e">
        <f>IF(#REF!="無","",IF(#REF!="","",IF(#REF!="悪環境における作業",0.2,IF(#REF!="高所又は地下作業",0.1,IF(#REF!="錯綜場所作業",0.3,IF(#REF!="複雑な制約のある作業",0.4,IF(#REF!="単純な制約のある作業",0.2,0)))))))</f>
        <v>#REF!</v>
      </c>
      <c r="I5566" s="260" t="e">
        <f t="shared" si="345"/>
        <v>#REF!</v>
      </c>
      <c r="J5566" s="258" t="e">
        <f>IF(#REF!&gt;=1,IF(#REF!&gt;=1,#REF!),IF(#REF!&gt;=0,"",))</f>
        <v>#REF!</v>
      </c>
      <c r="K5566" s="241" t="e">
        <f>保全管理データ!N9664</f>
        <v>#REF!</v>
      </c>
      <c r="L5566" s="259" t="e">
        <f>IF(#REF!="","",IF(#REF!="悪環境における作業",0.2,IF(#REF!="高所又は地下作業",0.1,IF(#REF!="錯綜場所作業",0.3,IF(#REF!="複雑な制約のある作業",0.4,IF(#REF!="単純な制約のある作業",0.2,0))))))</f>
        <v>#REF!</v>
      </c>
      <c r="M5566" s="260" t="e">
        <f t="shared" si="346"/>
        <v>#REF!</v>
      </c>
    </row>
    <row r="5567" spans="2:13" s="254" customFormat="1" ht="27.75" customHeight="1" x14ac:dyDescent="0.2">
      <c r="B5567" s="536" t="s">
        <v>250</v>
      </c>
      <c r="C5567" s="537"/>
      <c r="D5567" s="265"/>
      <c r="E5567" s="224" t="s">
        <v>244</v>
      </c>
      <c r="F5567" s="258" t="e">
        <f>IF(#REF!&gt;=1,IF(#REF!&gt;=1,#REF!),IF(#REF!&gt;=0,"",))</f>
        <v>#REF!</v>
      </c>
      <c r="G5567" s="241" t="e">
        <f>保全管理データ!N9638</f>
        <v>#REF!</v>
      </c>
      <c r="H5567" s="259" t="e">
        <f>IF(#REF!="無","",IF(#REF!="","",IF(#REF!="悪環境における作業",0.2,IF(#REF!="高所又は地下作業",0.1,IF(#REF!="錯綜場所作業",0.3,IF(#REF!="複雑な制約のある作業",0.4,IF(#REF!="単純な制約のある作業",0.2,0)))))))</f>
        <v>#REF!</v>
      </c>
      <c r="I5567" s="260" t="e">
        <f t="shared" si="345"/>
        <v>#REF!</v>
      </c>
      <c r="J5567" s="258" t="e">
        <f>IF(#REF!&gt;=1,IF(#REF!&gt;=1,#REF!),IF(#REF!&gt;=0,"",))</f>
        <v>#REF!</v>
      </c>
      <c r="K5567" s="241" t="e">
        <f>保全管理データ!N9665</f>
        <v>#REF!</v>
      </c>
      <c r="L5567" s="259" t="e">
        <f>IF(#REF!="","",IF(#REF!="悪環境における作業",0.2,IF(#REF!="高所又は地下作業",0.1,IF(#REF!="錯綜場所作業",0.3,IF(#REF!="複雑な制約のある作業",0.4,IF(#REF!="単純な制約のある作業",0.2,0))))))</f>
        <v>#REF!</v>
      </c>
      <c r="M5567" s="260" t="e">
        <f t="shared" si="346"/>
        <v>#REF!</v>
      </c>
    </row>
    <row r="5568" spans="2:13" s="254" customFormat="1" ht="27.75" customHeight="1" x14ac:dyDescent="0.2">
      <c r="B5568" s="536" t="s">
        <v>251</v>
      </c>
      <c r="C5568" s="537"/>
      <c r="D5568" s="265"/>
      <c r="E5568" s="224" t="s">
        <v>242</v>
      </c>
      <c r="F5568" s="258" t="e">
        <f>IF(#REF!&gt;=1,IF(#REF!&gt;=1,#REF!),IF(#REF!&gt;=0,"",))</f>
        <v>#REF!</v>
      </c>
      <c r="G5568" s="241" t="e">
        <f>保全管理データ!N9639</f>
        <v>#REF!</v>
      </c>
      <c r="H5568" s="259" t="e">
        <f>IF(#REF!="無","",IF(#REF!="","",IF(#REF!="悪環境における作業",0.2,IF(#REF!="高所又は地下作業",0.1,IF(#REF!="錯綜場所作業",0.3,IF(#REF!="複雑な制約のある作業",0.4,IF(#REF!="単純な制約のある作業",0.2,0)))))))</f>
        <v>#REF!</v>
      </c>
      <c r="I5568" s="260" t="e">
        <f t="shared" si="345"/>
        <v>#REF!</v>
      </c>
      <c r="J5568" s="258" t="e">
        <f>IF(#REF!&gt;=1,IF(#REF!&gt;=1,#REF!),IF(#REF!&gt;=0,"",))</f>
        <v>#REF!</v>
      </c>
      <c r="K5568" s="241" t="e">
        <f>保全管理データ!N9666</f>
        <v>#REF!</v>
      </c>
      <c r="L5568" s="259" t="e">
        <f>IF(#REF!="","",IF(#REF!="悪環境における作業",0.2,IF(#REF!="高所又は地下作業",0.1,IF(#REF!="錯綜場所作業",0.3,IF(#REF!="複雑な制約のある作業",0.4,IF(#REF!="単純な制約のある作業",0.2,0))))))</f>
        <v>#REF!</v>
      </c>
      <c r="M5568" s="260" t="e">
        <f t="shared" si="346"/>
        <v>#REF!</v>
      </c>
    </row>
    <row r="5569" spans="2:13" s="254" customFormat="1" ht="27.75" customHeight="1" x14ac:dyDescent="0.2">
      <c r="B5569" s="536" t="s">
        <v>252</v>
      </c>
      <c r="C5569" s="537"/>
      <c r="D5569" s="265"/>
      <c r="E5569" s="224" t="s">
        <v>244</v>
      </c>
      <c r="F5569" s="258" t="e">
        <f>IF(#REF!&gt;=1,IF(#REF!&gt;=1,#REF!),IF(#REF!&gt;=0,"",))</f>
        <v>#REF!</v>
      </c>
      <c r="G5569" s="241" t="e">
        <f>保全管理データ!N9640</f>
        <v>#REF!</v>
      </c>
      <c r="H5569" s="259" t="e">
        <f>IF(#REF!="無","",IF(#REF!="","",IF(#REF!="悪環境における作業",0.2,IF(#REF!="高所又は地下作業",0.1,IF(#REF!="錯綜場所作業",0.3,IF(#REF!="複雑な制約のある作業",0.4,IF(#REF!="単純な制約のある作業",0.2,0)))))))</f>
        <v>#REF!</v>
      </c>
      <c r="I5569" s="260" t="e">
        <f t="shared" si="345"/>
        <v>#REF!</v>
      </c>
      <c r="J5569" s="258" t="e">
        <f>IF(#REF!&gt;=1,IF(#REF!&gt;=1,#REF!),IF(#REF!&gt;=0,"",))</f>
        <v>#REF!</v>
      </c>
      <c r="K5569" s="241" t="e">
        <f>保全管理データ!N9667</f>
        <v>#REF!</v>
      </c>
      <c r="L5569" s="259" t="e">
        <f>IF(#REF!="","",IF(#REF!="悪環境における作業",0.2,IF(#REF!="高所又は地下作業",0.1,IF(#REF!="錯綜場所作業",0.3,IF(#REF!="複雑な制約のある作業",0.4,IF(#REF!="単純な制約のある作業",0.2,0))))))</f>
        <v>#REF!</v>
      </c>
      <c r="M5569" s="260" t="e">
        <f t="shared" si="346"/>
        <v>#REF!</v>
      </c>
    </row>
    <row r="5570" spans="2:13" s="254" customFormat="1" ht="27.75" customHeight="1" x14ac:dyDescent="0.2">
      <c r="B5570" s="536" t="s">
        <v>253</v>
      </c>
      <c r="C5570" s="537"/>
      <c r="D5570" s="265"/>
      <c r="E5570" s="224" t="s">
        <v>242</v>
      </c>
      <c r="F5570" s="258" t="e">
        <f>IF(#REF!&gt;=1,IF(#REF!&gt;=1,#REF!),IF(#REF!&gt;=0,"",))</f>
        <v>#REF!</v>
      </c>
      <c r="G5570" s="241" t="e">
        <f>保全管理データ!N9641</f>
        <v>#REF!</v>
      </c>
      <c r="H5570" s="259" t="e">
        <f>IF(#REF!="無","",IF(#REF!="","",IF(#REF!="悪環境における作業",0.2,IF(#REF!="高所又は地下作業",0.1,IF(#REF!="錯綜場所作業",0.3,IF(#REF!="複雑な制約のある作業",0.4,IF(#REF!="単純な制約のある作業",0.2,0)))))))</f>
        <v>#REF!</v>
      </c>
      <c r="I5570" s="260" t="e">
        <f t="shared" si="345"/>
        <v>#REF!</v>
      </c>
      <c r="J5570" s="258" t="e">
        <f>IF(#REF!&gt;=1,IF(#REF!&gt;=1,#REF!),IF(#REF!&gt;=0,"",))</f>
        <v>#REF!</v>
      </c>
      <c r="K5570" s="241" t="e">
        <f>保全管理データ!N9668</f>
        <v>#REF!</v>
      </c>
      <c r="L5570" s="259" t="e">
        <f>IF(#REF!="","",IF(#REF!="悪環境における作業",0.2,IF(#REF!="高所又は地下作業",0.1,IF(#REF!="錯綜場所作業",0.3,IF(#REF!="複雑な制約のある作業",0.4,IF(#REF!="単純な制約のある作業",0.2,0))))))</f>
        <v>#REF!</v>
      </c>
      <c r="M5570" s="260" t="e">
        <f t="shared" si="346"/>
        <v>#REF!</v>
      </c>
    </row>
    <row r="5571" spans="2:13" s="254" customFormat="1" ht="27.75" customHeight="1" x14ac:dyDescent="0.2">
      <c r="B5571" s="536" t="s">
        <v>254</v>
      </c>
      <c r="C5571" s="537"/>
      <c r="D5571" s="265"/>
      <c r="E5571" s="224" t="s">
        <v>242</v>
      </c>
      <c r="F5571" s="258" t="e">
        <f>IF(#REF!&gt;=1,IF(#REF!&gt;=1,#REF!),IF(#REF!&gt;=0,"",))</f>
        <v>#REF!</v>
      </c>
      <c r="G5571" s="241" t="e">
        <f>保全管理データ!N9642</f>
        <v>#REF!</v>
      </c>
      <c r="H5571" s="259" t="e">
        <f>IF(#REF!="無","",IF(#REF!="","",IF(#REF!="悪環境における作業",0.2,IF(#REF!="高所又は地下作業",0.1,IF(#REF!="錯綜場所作業",0.3,IF(#REF!="複雑な制約のある作業",0.4,IF(#REF!="単純な制約のある作業",0.2,0)))))))</f>
        <v>#REF!</v>
      </c>
      <c r="I5571" s="260" t="e">
        <f t="shared" si="345"/>
        <v>#REF!</v>
      </c>
      <c r="J5571" s="258" t="e">
        <f>IF(#REF!&gt;=1,IF(#REF!&gt;=1,#REF!),IF(#REF!&gt;=0,"",))</f>
        <v>#REF!</v>
      </c>
      <c r="K5571" s="241" t="e">
        <f>保全管理データ!N9669</f>
        <v>#REF!</v>
      </c>
      <c r="L5571" s="259" t="e">
        <f>IF(#REF!="","",IF(#REF!="悪環境における作業",0.2,IF(#REF!="高所又は地下作業",0.1,IF(#REF!="錯綜場所作業",0.3,IF(#REF!="複雑な制約のある作業",0.4,IF(#REF!="単純な制約のある作業",0.2,0))))))</f>
        <v>#REF!</v>
      </c>
      <c r="M5571" s="260" t="e">
        <f t="shared" si="346"/>
        <v>#REF!</v>
      </c>
    </row>
    <row r="5572" spans="2:13" s="254" customFormat="1" ht="27.75" customHeight="1" x14ac:dyDescent="0.2">
      <c r="B5572" s="536" t="s">
        <v>255</v>
      </c>
      <c r="C5572" s="537"/>
      <c r="D5572" s="265"/>
      <c r="E5572" s="224" t="s">
        <v>245</v>
      </c>
      <c r="F5572" s="258" t="e">
        <f>IF(#REF!&gt;=1,IF(#REF!&gt;=1,#REF!),IF(#REF!&gt;=0,"",))</f>
        <v>#REF!</v>
      </c>
      <c r="G5572" s="241" t="e">
        <f>保全管理データ!N9643</f>
        <v>#REF!</v>
      </c>
      <c r="H5572" s="259" t="e">
        <f>IF(#REF!="無","",IF(#REF!="","",IF(#REF!="悪環境における作業",0.2,IF(#REF!="高所又は地下作業",0.1,IF(#REF!="錯綜場所作業",0.3,IF(#REF!="複雑な制約のある作業",0.4,IF(#REF!="単純な制約のある作業",0.2,0)))))))</f>
        <v>#REF!</v>
      </c>
      <c r="I5572" s="260" t="e">
        <f t="shared" si="345"/>
        <v>#REF!</v>
      </c>
      <c r="J5572" s="258" t="e">
        <f>IF(#REF!&gt;=1,IF(#REF!&gt;=1,#REF!),IF(#REF!&gt;=0,"",))</f>
        <v>#REF!</v>
      </c>
      <c r="K5572" s="241" t="e">
        <f>保全管理データ!N9670</f>
        <v>#REF!</v>
      </c>
      <c r="L5572" s="259" t="e">
        <f>IF(#REF!="","",IF(#REF!="悪環境における作業",0.2,IF(#REF!="高所又は地下作業",0.1,IF(#REF!="錯綜場所作業",0.3,IF(#REF!="複雑な制約のある作業",0.4,IF(#REF!="単純な制約のある作業",0.2,0))))))</f>
        <v>#REF!</v>
      </c>
      <c r="M5572" s="260" t="e">
        <f t="shared" si="346"/>
        <v>#REF!</v>
      </c>
    </row>
    <row r="5573" spans="2:13" s="254" customFormat="1" ht="27.75" customHeight="1" x14ac:dyDescent="0.2">
      <c r="B5573" s="536" t="s">
        <v>256</v>
      </c>
      <c r="C5573" s="537"/>
      <c r="D5573" s="265"/>
      <c r="E5573" s="224" t="s">
        <v>242</v>
      </c>
      <c r="F5573" s="258" t="e">
        <f>IF(#REF!&gt;=1,IF(#REF!&gt;=1,#REF!),IF(#REF!&gt;=0,"",))</f>
        <v>#REF!</v>
      </c>
      <c r="G5573" s="241" t="e">
        <f>保全管理データ!N9644</f>
        <v>#REF!</v>
      </c>
      <c r="H5573" s="259" t="e">
        <f>IF(#REF!="無","",IF(#REF!="","",IF(#REF!="悪環境における作業",0.2,IF(#REF!="高所又は地下作業",0.1,IF(#REF!="錯綜場所作業",0.3,IF(#REF!="複雑な制約のある作業",0.4,IF(#REF!="単純な制約のある作業",0.2,0)))))))</f>
        <v>#REF!</v>
      </c>
      <c r="I5573" s="260" t="e">
        <f t="shared" si="345"/>
        <v>#REF!</v>
      </c>
      <c r="J5573" s="258" t="e">
        <f>IF(#REF!&gt;=1,IF(#REF!&gt;=1,#REF!),IF(#REF!&gt;=0,"",))</f>
        <v>#REF!</v>
      </c>
      <c r="K5573" s="241" t="e">
        <f>保全管理データ!N9671</f>
        <v>#REF!</v>
      </c>
      <c r="L5573" s="259" t="e">
        <f>IF(#REF!="","",IF(#REF!="悪環境における作業",0.2,IF(#REF!="高所又は地下作業",0.1,IF(#REF!="錯綜場所作業",0.3,IF(#REF!="複雑な制約のある作業",0.4,IF(#REF!="単純な制約のある作業",0.2,0))))))</f>
        <v>#REF!</v>
      </c>
      <c r="M5573" s="260" t="e">
        <f t="shared" si="346"/>
        <v>#REF!</v>
      </c>
    </row>
    <row r="5574" spans="2:13" s="254" customFormat="1" ht="27.75" customHeight="1" x14ac:dyDescent="0.2">
      <c r="B5574" s="536" t="s">
        <v>257</v>
      </c>
      <c r="C5574" s="537"/>
      <c r="D5574" s="265"/>
      <c r="E5574" s="224" t="s">
        <v>245</v>
      </c>
      <c r="F5574" s="258" t="e">
        <f>IF(#REF!&gt;=1,IF(#REF!&gt;=1,#REF!),IF(#REF!&gt;=0,"",))</f>
        <v>#REF!</v>
      </c>
      <c r="G5574" s="241" t="e">
        <f>保全管理データ!N9645</f>
        <v>#REF!</v>
      </c>
      <c r="H5574" s="259" t="e">
        <f>IF(#REF!="無","",IF(#REF!="","",IF(#REF!="悪環境における作業",0.2,IF(#REF!="高所又は地下作業",0.1,IF(#REF!="錯綜場所作業",0.3,IF(#REF!="複雑な制約のある作業",0.4,IF(#REF!="単純な制約のある作業",0.2,0)))))))</f>
        <v>#REF!</v>
      </c>
      <c r="I5574" s="260" t="e">
        <f t="shared" si="345"/>
        <v>#REF!</v>
      </c>
      <c r="J5574" s="258" t="e">
        <f>IF(#REF!&gt;=1,IF(#REF!&gt;=1,#REF!),IF(#REF!&gt;=0,"",))</f>
        <v>#REF!</v>
      </c>
      <c r="K5574" s="241" t="e">
        <f>保全管理データ!N9672</f>
        <v>#REF!</v>
      </c>
      <c r="L5574" s="259" t="e">
        <f>IF(#REF!="","",IF(#REF!="悪環境における作業",0.2,IF(#REF!="高所又は地下作業",0.1,IF(#REF!="錯綜場所作業",0.3,IF(#REF!="複雑な制約のある作業",0.4,IF(#REF!="単純な制約のある作業",0.2,0))))))</f>
        <v>#REF!</v>
      </c>
      <c r="M5574" s="260" t="e">
        <f t="shared" si="346"/>
        <v>#REF!</v>
      </c>
    </row>
    <row r="5575" spans="2:13" s="254" customFormat="1" ht="27.75" customHeight="1" x14ac:dyDescent="0.2">
      <c r="B5575" s="536" t="s">
        <v>258</v>
      </c>
      <c r="C5575" s="537"/>
      <c r="D5575" s="265"/>
      <c r="E5575" s="224" t="s">
        <v>245</v>
      </c>
      <c r="F5575" s="258" t="e">
        <f>IF(#REF!&gt;=1,IF(#REF!&gt;=1,#REF!),IF(#REF!&gt;=0,"",))</f>
        <v>#REF!</v>
      </c>
      <c r="G5575" s="241" t="e">
        <f>保全管理データ!N9646</f>
        <v>#REF!</v>
      </c>
      <c r="H5575" s="259" t="e">
        <f>IF(#REF!="無","",IF(#REF!="","",IF(#REF!="悪環境における作業",0.2,IF(#REF!="高所又は地下作業",0.1,IF(#REF!="錯綜場所作業",0.3,IF(#REF!="複雑な制約のある作業",0.4,IF(#REF!="単純な制約のある作業",0.2,0)))))))</f>
        <v>#REF!</v>
      </c>
      <c r="I5575" s="260" t="e">
        <f t="shared" si="345"/>
        <v>#REF!</v>
      </c>
      <c r="J5575" s="258" t="e">
        <f>IF(#REF!&gt;=1,IF(#REF!&gt;=1,#REF!),IF(#REF!&gt;=0,"",))</f>
        <v>#REF!</v>
      </c>
      <c r="K5575" s="241" t="e">
        <f>保全管理データ!N9673</f>
        <v>#REF!</v>
      </c>
      <c r="L5575" s="259" t="e">
        <f>IF(#REF!="","",IF(#REF!="悪環境における作業",0.2,IF(#REF!="高所又は地下作業",0.1,IF(#REF!="錯綜場所作業",0.3,IF(#REF!="複雑な制約のある作業",0.4,IF(#REF!="単純な制約のある作業",0.2,0))))))</f>
        <v>#REF!</v>
      </c>
      <c r="M5575" s="260" t="e">
        <f t="shared" si="346"/>
        <v>#REF!</v>
      </c>
    </row>
    <row r="5576" spans="2:13" s="254" customFormat="1" ht="27.75" customHeight="1" x14ac:dyDescent="0.2">
      <c r="B5576" s="536" t="s">
        <v>259</v>
      </c>
      <c r="C5576" s="537"/>
      <c r="D5576" s="265"/>
      <c r="E5576" s="224" t="s">
        <v>245</v>
      </c>
      <c r="F5576" s="258" t="e">
        <f>IF(#REF!&gt;=1,IF(#REF!&gt;=1,#REF!),IF(#REF!&gt;=0,"",))</f>
        <v>#REF!</v>
      </c>
      <c r="G5576" s="241" t="e">
        <f>保全管理データ!N9647</f>
        <v>#REF!</v>
      </c>
      <c r="H5576" s="259" t="e">
        <f>IF(#REF!="無","",IF(#REF!="","",IF(#REF!="悪環境における作業",0.2,IF(#REF!="高所又は地下作業",0.1,IF(#REF!="錯綜場所作業",0.3,IF(#REF!="複雑な制約のある作業",0.4,IF(#REF!="単純な制約のある作業",0.2,0)))))))</f>
        <v>#REF!</v>
      </c>
      <c r="I5576" s="260" t="e">
        <f t="shared" si="345"/>
        <v>#REF!</v>
      </c>
      <c r="J5576" s="258" t="e">
        <f>IF(#REF!&gt;=1,IF(#REF!&gt;=1,#REF!),IF(#REF!&gt;=0,"",))</f>
        <v>#REF!</v>
      </c>
      <c r="K5576" s="241" t="e">
        <f>保全管理データ!N9674</f>
        <v>#REF!</v>
      </c>
      <c r="L5576" s="259" t="e">
        <f>IF(#REF!="","",IF(#REF!="悪環境における作業",0.2,IF(#REF!="高所又は地下作業",0.1,IF(#REF!="錯綜場所作業",0.3,IF(#REF!="複雑な制約のある作業",0.4,IF(#REF!="単純な制約のある作業",0.2,0))))))</f>
        <v>#REF!</v>
      </c>
      <c r="M5576" s="260" t="e">
        <f t="shared" si="346"/>
        <v>#REF!</v>
      </c>
    </row>
    <row r="5577" spans="2:13" s="254" customFormat="1" ht="27.75" customHeight="1" x14ac:dyDescent="0.2">
      <c r="B5577" s="536" t="s">
        <v>260</v>
      </c>
      <c r="C5577" s="537"/>
      <c r="D5577" s="265"/>
      <c r="E5577" s="224" t="s">
        <v>248</v>
      </c>
      <c r="F5577" s="258" t="e">
        <f>IF(#REF!&gt;=1,IF(#REF!&gt;=1,#REF!),IF(#REF!&gt;=0,"",))</f>
        <v>#REF!</v>
      </c>
      <c r="G5577" s="241" t="e">
        <f>保全管理データ!N9648</f>
        <v>#REF!</v>
      </c>
      <c r="H5577" s="259" t="e">
        <f>IF(#REF!="無","",IF(#REF!="","",IF(#REF!="悪環境における作業",0.2,IF(#REF!="高所又は地下作業",0.1,IF(#REF!="錯綜場所作業",0.3,IF(#REF!="複雑な制約のある作業",0.4,IF(#REF!="単純な制約のある作業",0.2,0)))))))</f>
        <v>#REF!</v>
      </c>
      <c r="I5577" s="260" t="e">
        <f t="shared" si="345"/>
        <v>#REF!</v>
      </c>
      <c r="J5577" s="258" t="e">
        <f>IF(#REF!&gt;=1,IF(#REF!&gt;=1,#REF!),IF(#REF!&gt;=0,"",))</f>
        <v>#REF!</v>
      </c>
      <c r="K5577" s="241" t="e">
        <f>保全管理データ!N9675</f>
        <v>#REF!</v>
      </c>
      <c r="L5577" s="259" t="e">
        <f>IF(#REF!="","",IF(#REF!="悪環境における作業",0.2,IF(#REF!="高所又は地下作業",0.1,IF(#REF!="錯綜場所作業",0.3,IF(#REF!="複雑な制約のある作業",0.4,IF(#REF!="単純な制約のある作業",0.2,0))))))</f>
        <v>#REF!</v>
      </c>
      <c r="M5577" s="260" t="e">
        <f t="shared" si="346"/>
        <v>#REF!</v>
      </c>
    </row>
    <row r="5578" spans="2:13" s="254" customFormat="1" ht="27.75" customHeight="1" x14ac:dyDescent="0.2">
      <c r="B5578" s="536" t="s">
        <v>261</v>
      </c>
      <c r="C5578" s="537"/>
      <c r="D5578" s="265"/>
      <c r="E5578" s="224" t="s">
        <v>247</v>
      </c>
      <c r="F5578" s="258" t="e">
        <f>IF(#REF!&gt;=1,IF(#REF!&gt;=1,#REF!),IF(#REF!&gt;=0,"",))</f>
        <v>#REF!</v>
      </c>
      <c r="G5578" s="241" t="e">
        <f>保全管理データ!N9649</f>
        <v>#REF!</v>
      </c>
      <c r="H5578" s="259" t="e">
        <f>IF(#REF!="無","",IF(#REF!="","",IF(#REF!="悪環境における作業",0.2,IF(#REF!="高所又は地下作業",0.1,IF(#REF!="錯綜場所作業",0.3,IF(#REF!="複雑な制約のある作業",0.4,IF(#REF!="単純な制約のある作業",0.2,0)))))))</f>
        <v>#REF!</v>
      </c>
      <c r="I5578" s="260" t="e">
        <f t="shared" si="345"/>
        <v>#REF!</v>
      </c>
      <c r="J5578" s="258" t="e">
        <f>IF(#REF!&gt;=1,IF(#REF!&gt;=1,#REF!),IF(#REF!&gt;=0,"",))</f>
        <v>#REF!</v>
      </c>
      <c r="K5578" s="241" t="e">
        <f>保全管理データ!N9676</f>
        <v>#REF!</v>
      </c>
      <c r="L5578" s="259" t="e">
        <f>IF(#REF!="","",IF(#REF!="悪環境における作業",0.2,IF(#REF!="高所又は地下作業",0.1,IF(#REF!="錯綜場所作業",0.3,IF(#REF!="複雑な制約のある作業",0.4,IF(#REF!="単純な制約のある作業",0.2,0))))))</f>
        <v>#REF!</v>
      </c>
      <c r="M5578" s="260" t="e">
        <f t="shared" si="346"/>
        <v>#REF!</v>
      </c>
    </row>
    <row r="5579" spans="2:13" s="254" customFormat="1" ht="27.75" customHeight="1" x14ac:dyDescent="0.2">
      <c r="B5579" s="536" t="s">
        <v>262</v>
      </c>
      <c r="C5579" s="537"/>
      <c r="D5579" s="265"/>
      <c r="E5579" s="224" t="s">
        <v>245</v>
      </c>
      <c r="F5579" s="258" t="e">
        <f>IF(#REF!&gt;=1,IF(#REF!&gt;=1,#REF!),IF(#REF!&gt;=0,"",))</f>
        <v>#REF!</v>
      </c>
      <c r="G5579" s="241" t="e">
        <f>保全管理データ!N9650</f>
        <v>#REF!</v>
      </c>
      <c r="H5579" s="259" t="e">
        <f>IF(#REF!="無","",IF(#REF!="","",IF(#REF!="悪環境における作業",0.2,IF(#REF!="高所又は地下作業",0.1,IF(#REF!="錯綜場所作業",0.3,IF(#REF!="複雑な制約のある作業",0.4,IF(#REF!="単純な制約のある作業",0.2,0)))))))</f>
        <v>#REF!</v>
      </c>
      <c r="I5579" s="260" t="e">
        <f t="shared" si="345"/>
        <v>#REF!</v>
      </c>
      <c r="J5579" s="258" t="e">
        <f>IF(#REF!&gt;=1,IF(#REF!&gt;=1,#REF!),IF(#REF!&gt;=0,"",))</f>
        <v>#REF!</v>
      </c>
      <c r="K5579" s="241" t="e">
        <f>保全管理データ!N9677</f>
        <v>#REF!</v>
      </c>
      <c r="L5579" s="259" t="e">
        <f>IF(#REF!="","",IF(#REF!="悪環境における作業",0.2,IF(#REF!="高所又は地下作業",0.1,IF(#REF!="錯綜場所作業",0.3,IF(#REF!="複雑な制約のある作業",0.4,IF(#REF!="単純な制約のある作業",0.2,0))))))</f>
        <v>#REF!</v>
      </c>
      <c r="M5579" s="260" t="e">
        <f t="shared" si="346"/>
        <v>#REF!</v>
      </c>
    </row>
    <row r="5580" spans="2:13" s="254" customFormat="1" ht="27.75" customHeight="1" x14ac:dyDescent="0.2">
      <c r="B5580" s="536" t="s">
        <v>263</v>
      </c>
      <c r="C5580" s="537"/>
      <c r="D5580" s="265"/>
      <c r="E5580" s="224" t="s">
        <v>245</v>
      </c>
      <c r="F5580" s="258" t="e">
        <f>IF(#REF!&gt;=1,IF(#REF!&gt;=1,#REF!),IF(#REF!&gt;=0,"",))</f>
        <v>#REF!</v>
      </c>
      <c r="G5580" s="241" t="e">
        <f>保全管理データ!N9651</f>
        <v>#REF!</v>
      </c>
      <c r="H5580" s="259" t="e">
        <f>IF(#REF!="無","",IF(#REF!="","",IF(#REF!="悪環境における作業",0.2,IF(#REF!="高所又は地下作業",0.1,IF(#REF!="錯綜場所作業",0.3,IF(#REF!="複雑な制約のある作業",0.4,IF(#REF!="単純な制約のある作業",0.2,0)))))))</f>
        <v>#REF!</v>
      </c>
      <c r="I5580" s="260" t="e">
        <f t="shared" si="345"/>
        <v>#REF!</v>
      </c>
      <c r="J5580" s="258" t="e">
        <f>IF(#REF!&gt;=1,IF(#REF!&gt;=1,#REF!),IF(#REF!&gt;=0,"",))</f>
        <v>#REF!</v>
      </c>
      <c r="K5580" s="241" t="e">
        <f>保全管理データ!N9678</f>
        <v>#REF!</v>
      </c>
      <c r="L5580" s="259" t="e">
        <f>IF(#REF!="","",IF(#REF!="悪環境における作業",0.2,IF(#REF!="高所又は地下作業",0.1,IF(#REF!="錯綜場所作業",0.3,IF(#REF!="複雑な制約のある作業",0.4,IF(#REF!="単純な制約のある作業",0.2,0))))))</f>
        <v>#REF!</v>
      </c>
      <c r="M5580" s="260" t="e">
        <f t="shared" si="346"/>
        <v>#REF!</v>
      </c>
    </row>
    <row r="5581" spans="2:13" s="254" customFormat="1" ht="27.75" customHeight="1" x14ac:dyDescent="0.2">
      <c r="B5581" s="536" t="s">
        <v>264</v>
      </c>
      <c r="C5581" s="537"/>
      <c r="D5581" s="265"/>
      <c r="E5581" s="224" t="s">
        <v>245</v>
      </c>
      <c r="F5581" s="258" t="e">
        <f>IF(#REF!&gt;=1,IF(#REF!&gt;=1,#REF!),IF(#REF!&gt;=0,"",))</f>
        <v>#REF!</v>
      </c>
      <c r="G5581" s="241" t="e">
        <f>保全管理データ!N9652</f>
        <v>#REF!</v>
      </c>
      <c r="H5581" s="259" t="e">
        <f>IF(#REF!="無","",IF(#REF!="","",IF(#REF!="悪環境における作業",0.2,IF(#REF!="高所又は地下作業",0.1,IF(#REF!="錯綜場所作業",0.3,IF(#REF!="複雑な制約のある作業",0.4,IF(#REF!="単純な制約のある作業",0.2,0)))))))</f>
        <v>#REF!</v>
      </c>
      <c r="I5581" s="260" t="e">
        <f t="shared" si="345"/>
        <v>#REF!</v>
      </c>
      <c r="J5581" s="258" t="e">
        <f>IF(#REF!&gt;=1,IF(#REF!&gt;=1,#REF!),IF(#REF!&gt;=0,"",))</f>
        <v>#REF!</v>
      </c>
      <c r="K5581" s="241" t="e">
        <f>保全管理データ!N9679</f>
        <v>#REF!</v>
      </c>
      <c r="L5581" s="259" t="e">
        <f>IF(#REF!="","",IF(#REF!="悪環境における作業",0.2,IF(#REF!="高所又は地下作業",0.1,IF(#REF!="錯綜場所作業",0.3,IF(#REF!="複雑な制約のある作業",0.4,IF(#REF!="単純な制約のある作業",0.2,0))))))</f>
        <v>#REF!</v>
      </c>
      <c r="M5581" s="260" t="e">
        <f t="shared" si="346"/>
        <v>#REF!</v>
      </c>
    </row>
    <row r="5582" spans="2:13" s="254" customFormat="1" ht="27.75" customHeight="1" x14ac:dyDescent="0.2">
      <c r="B5582" s="536" t="s">
        <v>265</v>
      </c>
      <c r="C5582" s="537"/>
      <c r="D5582" s="265"/>
      <c r="E5582" s="224" t="s">
        <v>245</v>
      </c>
      <c r="F5582" s="258" t="e">
        <f>IF(#REF!&gt;=1,IF(#REF!&gt;=1,#REF!),IF(#REF!&gt;=0,"",))</f>
        <v>#REF!</v>
      </c>
      <c r="G5582" s="241" t="e">
        <f>保全管理データ!N9653</f>
        <v>#REF!</v>
      </c>
      <c r="H5582" s="259" t="e">
        <f>IF(#REF!="無","",IF(#REF!="","",IF(#REF!="悪環境における作業",0.2,IF(#REF!="高所又は地下作業",0.1,IF(#REF!="錯綜場所作業",0.3,IF(#REF!="複雑な制約のある作業",0.4,IF(#REF!="単純な制約のある作業",0.2,0)))))))</f>
        <v>#REF!</v>
      </c>
      <c r="I5582" s="260" t="e">
        <f t="shared" si="345"/>
        <v>#REF!</v>
      </c>
      <c r="J5582" s="258" t="e">
        <f>IF(#REF!&gt;=1,IF(#REF!&gt;=1,#REF!),IF(#REF!&gt;=0,"",))</f>
        <v>#REF!</v>
      </c>
      <c r="K5582" s="241" t="e">
        <f>保全管理データ!N9680</f>
        <v>#REF!</v>
      </c>
      <c r="L5582" s="259" t="e">
        <f>IF(#REF!="","",IF(#REF!="悪環境における作業",0.2,IF(#REF!="高所又は地下作業",0.1,IF(#REF!="錯綜場所作業",0.3,IF(#REF!="複雑な制約のある作業",0.4,IF(#REF!="単純な制約のある作業",0.2,0))))))</f>
        <v>#REF!</v>
      </c>
      <c r="M5582" s="260" t="e">
        <f t="shared" si="346"/>
        <v>#REF!</v>
      </c>
    </row>
    <row r="5583" spans="2:13" s="254" customFormat="1" ht="27.75" customHeight="1" x14ac:dyDescent="0.2">
      <c r="B5583" s="536" t="s">
        <v>266</v>
      </c>
      <c r="C5583" s="537"/>
      <c r="D5583" s="265"/>
      <c r="E5583" s="224" t="s">
        <v>245</v>
      </c>
      <c r="F5583" s="258" t="e">
        <f>IF(#REF!&gt;=1,IF(#REF!&gt;=1,#REF!),IF(#REF!&gt;=0,"",))</f>
        <v>#REF!</v>
      </c>
      <c r="G5583" s="241" t="e">
        <f>保全管理データ!N9654</f>
        <v>#REF!</v>
      </c>
      <c r="H5583" s="259" t="e">
        <f>IF(#REF!="無","",IF(#REF!="","",IF(#REF!="悪環境における作業",0.2,IF(#REF!="高所又は地下作業",0.1,IF(#REF!="錯綜場所作業",0.3,IF(#REF!="複雑な制約のある作業",0.4,IF(#REF!="単純な制約のある作業",0.2,0)))))))</f>
        <v>#REF!</v>
      </c>
      <c r="I5583" s="260" t="e">
        <f t="shared" si="345"/>
        <v>#REF!</v>
      </c>
      <c r="J5583" s="258" t="e">
        <f>IF(#REF!&gt;=1,IF(#REF!&gt;=1,#REF!),IF(#REF!&gt;=0,"",))</f>
        <v>#REF!</v>
      </c>
      <c r="K5583" s="241" t="e">
        <f>保全管理データ!N9681</f>
        <v>#REF!</v>
      </c>
      <c r="L5583" s="259" t="e">
        <f>IF(#REF!="","",IF(#REF!="悪環境における作業",0.2,IF(#REF!="高所又は地下作業",0.1,IF(#REF!="錯綜場所作業",0.3,IF(#REF!="複雑な制約のある作業",0.4,IF(#REF!="単純な制約のある作業",0.2,0))))))</f>
        <v>#REF!</v>
      </c>
      <c r="M5583" s="260" t="e">
        <f t="shared" si="346"/>
        <v>#REF!</v>
      </c>
    </row>
    <row r="5584" spans="2:13" s="254" customFormat="1" ht="27.75" customHeight="1" x14ac:dyDescent="0.2">
      <c r="B5584" s="536" t="s">
        <v>81</v>
      </c>
      <c r="C5584" s="537"/>
      <c r="D5584" s="265"/>
      <c r="E5584" s="224" t="s">
        <v>245</v>
      </c>
      <c r="F5584" s="258" t="e">
        <f>IF(#REF!&gt;=1,IF(#REF!&gt;=1,#REF!),IF(#REF!&gt;=0,"",))</f>
        <v>#REF!</v>
      </c>
      <c r="G5584" s="241" t="e">
        <f>保全管理データ!N9655</f>
        <v>#REF!</v>
      </c>
      <c r="H5584" s="259" t="e">
        <f>IF(#REF!="無","",IF(#REF!="","",IF(#REF!="悪環境における作業",0.2,IF(#REF!="高所又は地下作業",0.1,IF(#REF!="錯綜場所作業",0.3,IF(#REF!="複雑な制約のある作業",0.4,IF(#REF!="単純な制約のある作業",0.2,0)))))))</f>
        <v>#REF!</v>
      </c>
      <c r="I5584" s="260" t="e">
        <f t="shared" si="345"/>
        <v>#REF!</v>
      </c>
      <c r="J5584" s="258" t="e">
        <f>IF(#REF!&gt;=1,IF(#REF!&gt;=1,#REF!),IF(#REF!&gt;=0,"",))</f>
        <v>#REF!</v>
      </c>
      <c r="K5584" s="241" t="e">
        <f>保全管理データ!N9682</f>
        <v>#REF!</v>
      </c>
      <c r="L5584" s="259" t="e">
        <f>IF(#REF!="","",IF(#REF!="悪環境における作業",0.2,IF(#REF!="高所又は地下作業",0.1,IF(#REF!="錯綜場所作業",0.3,IF(#REF!="複雑な制約のある作業",0.4,IF(#REF!="単純な制約のある作業",0.2,0))))))</f>
        <v>#REF!</v>
      </c>
      <c r="M5584" s="260" t="e">
        <f t="shared" si="346"/>
        <v>#REF!</v>
      </c>
    </row>
    <row r="5585" spans="2:13" s="254" customFormat="1" ht="27.75" customHeight="1" x14ac:dyDescent="0.2">
      <c r="B5585" s="536" t="s">
        <v>267</v>
      </c>
      <c r="C5585" s="537"/>
      <c r="D5585" s="265"/>
      <c r="E5585" s="224" t="s">
        <v>247</v>
      </c>
      <c r="F5585" s="258" t="e">
        <f>IF(#REF!&gt;=1,IF(#REF!&gt;=1,#REF!),IF(#REF!&gt;=0,"",))</f>
        <v>#REF!</v>
      </c>
      <c r="G5585" s="241" t="e">
        <f>保全管理データ!N9656</f>
        <v>#REF!</v>
      </c>
      <c r="H5585" s="259" t="e">
        <f>IF(#REF!="無","",IF(#REF!="","",IF(#REF!="悪環境における作業",0.2,IF(#REF!="高所又は地下作業",0.1,IF(#REF!="錯綜場所作業",0.3,IF(#REF!="複雑な制約のある作業",0.4,IF(#REF!="単純な制約のある作業",0.2,0)))))))</f>
        <v>#REF!</v>
      </c>
      <c r="I5585" s="260" t="e">
        <f t="shared" si="345"/>
        <v>#REF!</v>
      </c>
      <c r="J5585" s="258" t="e">
        <f>IF(#REF!&gt;=1,IF(#REF!&gt;=1,#REF!),IF(#REF!&gt;=0,"",))</f>
        <v>#REF!</v>
      </c>
      <c r="K5585" s="241" t="e">
        <f>保全管理データ!N9683</f>
        <v>#REF!</v>
      </c>
      <c r="L5585" s="259" t="e">
        <f>IF(#REF!="","",IF(#REF!="悪環境における作業",0.2,IF(#REF!="高所又は地下作業",0.1,IF(#REF!="錯綜場所作業",0.3,IF(#REF!="複雑な制約のある作業",0.4,IF(#REF!="単純な制約のある作業",0.2,0))))))</f>
        <v>#REF!</v>
      </c>
      <c r="M5585" s="260" t="e">
        <f t="shared" si="346"/>
        <v>#REF!</v>
      </c>
    </row>
    <row r="5586" spans="2:13" s="254" customFormat="1" ht="27.75" customHeight="1" x14ac:dyDescent="0.2">
      <c r="B5586" s="536" t="s">
        <v>268</v>
      </c>
      <c r="C5586" s="537"/>
      <c r="D5586" s="265"/>
      <c r="E5586" s="224" t="s">
        <v>246</v>
      </c>
      <c r="F5586" s="258" t="e">
        <f>IF(#REF!&gt;=1,IF(#REF!&gt;=1,#REF!),IF(#REF!&gt;=0,"",))</f>
        <v>#REF!</v>
      </c>
      <c r="G5586" s="241" t="e">
        <f>保全管理データ!N9657</f>
        <v>#REF!</v>
      </c>
      <c r="H5586" s="259" t="e">
        <f>IF(#REF!="無","",IF(#REF!="","",IF(#REF!="悪環境における作業",0.2,IF(#REF!="高所又は地下作業",0.1,IF(#REF!="錯綜場所作業",0.3,IF(#REF!="複雑な制約のある作業",0.4,IF(#REF!="単純な制約のある作業",0.2,0)))))))</f>
        <v>#REF!</v>
      </c>
      <c r="I5586" s="260" t="e">
        <f t="shared" si="345"/>
        <v>#REF!</v>
      </c>
      <c r="J5586" s="258" t="e">
        <f>IF(#REF!&gt;=1,IF(#REF!&gt;=1,#REF!),IF(#REF!&gt;=0,"",))</f>
        <v>#REF!</v>
      </c>
      <c r="K5586" s="241" t="e">
        <f>保全管理データ!N9684</f>
        <v>#REF!</v>
      </c>
      <c r="L5586" s="259" t="e">
        <f>IF(#REF!="","",IF(#REF!="悪環境における作業",0.2,IF(#REF!="高所又は地下作業",0.1,IF(#REF!="錯綜場所作業",0.3,IF(#REF!="複雑な制約のある作業",0.4,IF(#REF!="単純な制約のある作業",0.2,0))))))</f>
        <v>#REF!</v>
      </c>
      <c r="M5586" s="260" t="e">
        <f t="shared" si="346"/>
        <v>#REF!</v>
      </c>
    </row>
    <row r="5587" spans="2:13" s="254" customFormat="1" ht="27.75" customHeight="1" thickBot="1" x14ac:dyDescent="0.25">
      <c r="B5587" s="538" t="s">
        <v>269</v>
      </c>
      <c r="C5587" s="539"/>
      <c r="D5587" s="266"/>
      <c r="E5587" s="252" t="s">
        <v>245</v>
      </c>
      <c r="F5587" s="261" t="e">
        <f>IF(#REF!&gt;=1,IF(#REF!&gt;=1,#REF!),IF(#REF!&gt;=0,"",))</f>
        <v>#REF!</v>
      </c>
      <c r="G5587" s="245" t="e">
        <f>保全管理データ!N9658</f>
        <v>#REF!</v>
      </c>
      <c r="H5587" s="259" t="e">
        <f>IF(#REF!="無","",IF(#REF!="","",IF(#REF!="悪環境における作業",0.2,IF(#REF!="高所又は地下作業",0.1,IF(#REF!="錯綜場所作業",0.3,IF(#REF!="複雑な制約のある作業",0.4,IF(#REF!="単純な制約のある作業",0.2,0)))))))</f>
        <v>#REF!</v>
      </c>
      <c r="I5587" s="260" t="e">
        <f t="shared" si="345"/>
        <v>#REF!</v>
      </c>
      <c r="J5587" s="261" t="e">
        <f>IF(#REF!&gt;=1,IF(#REF!&gt;=1,#REF!),IF(#REF!&gt;=0,"",))</f>
        <v>#REF!</v>
      </c>
      <c r="K5587" s="245" t="e">
        <f>保全管理データ!N9685</f>
        <v>#REF!</v>
      </c>
      <c r="L5587" s="262" t="e">
        <f>IF(#REF!="","",IF(#REF!="悪環境における作業",0.2,IF(#REF!="高所又は地下作業",0.1,IF(#REF!="錯綜場所作業",0.3,IF(#REF!="複雑な制約のある作業",0.4,IF(#REF!="単純な制約のある作業",0.2,0))))))</f>
        <v>#REF!</v>
      </c>
      <c r="M5587" s="260" t="e">
        <f t="shared" si="346"/>
        <v>#REF!</v>
      </c>
    </row>
    <row r="5588" spans="2:13" s="254" customFormat="1" ht="27.75" customHeight="1" thickBot="1" x14ac:dyDescent="0.25">
      <c r="B5588" s="532" t="s">
        <v>190</v>
      </c>
      <c r="C5588" s="532"/>
      <c r="D5588" s="532"/>
      <c r="E5588" s="532"/>
      <c r="F5588" s="533" t="e">
        <f>SUM(I5564:I5587)</f>
        <v>#REF!</v>
      </c>
      <c r="G5588" s="534"/>
      <c r="H5588" s="534"/>
      <c r="I5588" s="535"/>
      <c r="J5588" s="533" t="e">
        <f>IF(SUM(J5564:J5587)=0,"0.00",SUM(M5564:M5587))</f>
        <v>#REF!</v>
      </c>
      <c r="K5588" s="534"/>
      <c r="L5588" s="534"/>
      <c r="M5588" s="535"/>
    </row>
    <row r="5589" spans="2:13" s="254" customFormat="1" ht="27.75" customHeight="1" thickBot="1" x14ac:dyDescent="0.25">
      <c r="B5589" s="532" t="s">
        <v>97</v>
      </c>
      <c r="C5589" s="532"/>
      <c r="D5589" s="532"/>
      <c r="E5589" s="532"/>
      <c r="F5589" s="533" t="e">
        <f>IF(#REF!="５年以下","0",IF(#REF!="５年～１０年",0.1,IF(#REF!="１０年以上",0.15)))</f>
        <v>#REF!</v>
      </c>
      <c r="G5589" s="534"/>
      <c r="H5589" s="534"/>
      <c r="I5589" s="534"/>
      <c r="J5589" s="534"/>
      <c r="K5589" s="534"/>
      <c r="L5589" s="534"/>
      <c r="M5589" s="535"/>
    </row>
    <row r="5590" spans="2:13" s="254" customFormat="1" ht="27.75" customHeight="1" thickBot="1" x14ac:dyDescent="0.25">
      <c r="B5590" s="533" t="s">
        <v>273</v>
      </c>
      <c r="C5590" s="534"/>
      <c r="D5590" s="534"/>
      <c r="E5590" s="535"/>
      <c r="F5590" s="533" t="e">
        <f>F5588*(1+F5589)</f>
        <v>#REF!</v>
      </c>
      <c r="G5590" s="534"/>
      <c r="H5590" s="534"/>
      <c r="I5590" s="534"/>
      <c r="J5590" s="533" t="e">
        <f>J5588*(1+F5589)</f>
        <v>#REF!</v>
      </c>
      <c r="K5590" s="534"/>
      <c r="L5590" s="534"/>
      <c r="M5590" s="535"/>
    </row>
    <row r="5591" spans="2:13" s="254" customFormat="1" ht="27.75" customHeight="1" thickBot="1" x14ac:dyDescent="0.25">
      <c r="B5591" s="532" t="s">
        <v>191</v>
      </c>
      <c r="C5591" s="532"/>
      <c r="D5591" s="532"/>
      <c r="E5591" s="532"/>
      <c r="F5591" s="533" t="e">
        <f>#REF!*(#REF!*#REF!+#REF!*#REF!)</f>
        <v>#REF!</v>
      </c>
      <c r="G5591" s="534"/>
      <c r="H5591" s="535"/>
      <c r="I5591" s="532" t="e">
        <f>#REF!</f>
        <v>#REF!</v>
      </c>
      <c r="J5591" s="533"/>
      <c r="K5591" s="263" t="s">
        <v>230</v>
      </c>
      <c r="L5591" s="535" t="e">
        <f>B5562</f>
        <v>#REF!</v>
      </c>
      <c r="M5591" s="532"/>
    </row>
    <row r="5592" spans="2:13" s="254" customFormat="1" ht="45" customHeight="1" thickBot="1" x14ac:dyDescent="0.25">
      <c r="B5592" s="253"/>
      <c r="C5592" s="253"/>
      <c r="D5592" s="253"/>
      <c r="E5592" s="253"/>
      <c r="F5592" s="253"/>
      <c r="G5592" s="253"/>
      <c r="H5592" s="253"/>
      <c r="I5592" s="253"/>
      <c r="J5592" s="253"/>
      <c r="K5592" s="253"/>
      <c r="L5592" s="253"/>
      <c r="M5592" s="253"/>
    </row>
    <row r="5593" spans="2:13" s="254" customFormat="1" ht="27.75" customHeight="1" thickBot="1" x14ac:dyDescent="0.25">
      <c r="B5593" s="542" t="s">
        <v>128</v>
      </c>
      <c r="C5593" s="543"/>
      <c r="D5593" s="543"/>
      <c r="E5593" s="544"/>
      <c r="F5593" s="253"/>
      <c r="G5593" s="253"/>
      <c r="H5593" s="253"/>
      <c r="I5593" s="253"/>
      <c r="J5593" s="253"/>
      <c r="K5593" s="253"/>
      <c r="L5593" s="253"/>
      <c r="M5593" s="253"/>
    </row>
    <row r="5594" spans="2:13" s="254" customFormat="1" ht="27.75" customHeight="1" x14ac:dyDescent="0.2">
      <c r="B5594" s="545" t="e">
        <f>#REF!</f>
        <v>#REF!</v>
      </c>
      <c r="C5594" s="546"/>
      <c r="D5594" s="547"/>
      <c r="E5594" s="548"/>
      <c r="F5594" s="552" t="s">
        <v>240</v>
      </c>
      <c r="G5594" s="553"/>
      <c r="H5594" s="553"/>
      <c r="I5594" s="554"/>
      <c r="J5594" s="552" t="s">
        <v>239</v>
      </c>
      <c r="K5594" s="553"/>
      <c r="L5594" s="553"/>
      <c r="M5594" s="554"/>
    </row>
    <row r="5595" spans="2:13" s="254" customFormat="1" ht="27.75" customHeight="1" thickBot="1" x14ac:dyDescent="0.25">
      <c r="B5595" s="549"/>
      <c r="C5595" s="550"/>
      <c r="D5595" s="550"/>
      <c r="E5595" s="551"/>
      <c r="F5595" s="255" t="s">
        <v>149</v>
      </c>
      <c r="G5595" s="256" t="s">
        <v>151</v>
      </c>
      <c r="H5595" s="256" t="s">
        <v>96</v>
      </c>
      <c r="I5595" s="257" t="s">
        <v>150</v>
      </c>
      <c r="J5595" s="255" t="s">
        <v>149</v>
      </c>
      <c r="K5595" s="256" t="s">
        <v>151</v>
      </c>
      <c r="L5595" s="256" t="s">
        <v>96</v>
      </c>
      <c r="M5595" s="257" t="s">
        <v>150</v>
      </c>
    </row>
    <row r="5596" spans="2:13" s="254" customFormat="1" ht="27.75" customHeight="1" thickTop="1" x14ac:dyDescent="0.2">
      <c r="B5596" s="540" t="s">
        <v>241</v>
      </c>
      <c r="C5596" s="541"/>
      <c r="D5596" s="264"/>
      <c r="E5596" s="237" t="s">
        <v>242</v>
      </c>
      <c r="F5596" s="258" t="e">
        <f>IF(#REF!&gt;=1,IF(#REF!&gt;=1,#REF!),IF(#REF!&gt;=0,"",))</f>
        <v>#REF!</v>
      </c>
      <c r="G5596" s="241" t="e">
        <f>保全管理データ!N9691</f>
        <v>#REF!</v>
      </c>
      <c r="H5596" s="259" t="e">
        <f>IF(#REF!="無","",IF(#REF!="","",IF(#REF!="悪環境における作業",0.2,IF(#REF!="高所又は地下作業",0.1,IF(#REF!="錯綜場所作業",0.3,IF(#REF!="複雑な制約のある作業",0.4,IF(#REF!="単純な制約のある作業",0.2,0)))))))</f>
        <v>#REF!</v>
      </c>
      <c r="I5596" s="260" t="e">
        <f>IF(F5596="","",F5596*G5596*(1+IF(H5596="",0,H5596)))</f>
        <v>#REF!</v>
      </c>
      <c r="J5596" s="258" t="e">
        <f>IF(#REF!&gt;=1,IF(#REF!&gt;=1,#REF!),IF(#REF!&gt;=0,"",))</f>
        <v>#REF!</v>
      </c>
      <c r="K5596" s="241" t="e">
        <f>保全管理データ!N9718</f>
        <v>#REF!</v>
      </c>
      <c r="L5596" s="259" t="e">
        <f>IF(#REF!="","",IF(#REF!="悪環境における作業",0.2,IF(#REF!="高所又は地下作業",0.1,IF(#REF!="錯綜場所作業",0.3,IF(#REF!="複雑な制約のある作業",0.4,IF(#REF!="単純な制約のある作業",0.2,0))))))</f>
        <v>#REF!</v>
      </c>
      <c r="M5596" s="260" t="e">
        <f>IF(J5596="","",J5596*K5596*(1+IF(L5596="",0,L5596)))</f>
        <v>#REF!</v>
      </c>
    </row>
    <row r="5597" spans="2:13" s="254" customFormat="1" ht="27.75" customHeight="1" x14ac:dyDescent="0.2">
      <c r="B5597" s="536" t="s">
        <v>243</v>
      </c>
      <c r="C5597" s="537"/>
      <c r="D5597" s="265"/>
      <c r="E5597" s="224" t="s">
        <v>242</v>
      </c>
      <c r="F5597" s="258" t="e">
        <f>IF(#REF!&gt;=1,IF(#REF!&gt;=1,#REF!),IF(#REF!&gt;=0,"",))</f>
        <v>#REF!</v>
      </c>
      <c r="G5597" s="241" t="e">
        <f>保全管理データ!N9692</f>
        <v>#REF!</v>
      </c>
      <c r="H5597" s="259" t="e">
        <f>IF(#REF!="無","",IF(#REF!="","",IF(#REF!="悪環境における作業",0.2,IF(#REF!="高所又は地下作業",0.1,IF(#REF!="錯綜場所作業",0.3,IF(#REF!="複雑な制約のある作業",0.4,IF(#REF!="単純な制約のある作業",0.2,0)))))))</f>
        <v>#REF!</v>
      </c>
      <c r="I5597" s="260" t="e">
        <f t="shared" ref="I5597:I5619" si="347">IF(F5597="","",F5597*G5597*(1+IF(H5597="",0,H5597)))</f>
        <v>#REF!</v>
      </c>
      <c r="J5597" s="258" t="e">
        <f>IF(#REF!&gt;=1,IF(#REF!&gt;=1,#REF!),IF(#REF!&gt;=0,"",))</f>
        <v>#REF!</v>
      </c>
      <c r="K5597" s="241" t="e">
        <f>保全管理データ!N9719</f>
        <v>#REF!</v>
      </c>
      <c r="L5597" s="259" t="e">
        <f>IF(#REF!="","",IF(#REF!="悪環境における作業",0.2,IF(#REF!="高所又は地下作業",0.1,IF(#REF!="錯綜場所作業",0.3,IF(#REF!="複雑な制約のある作業",0.4,IF(#REF!="単純な制約のある作業",0.2,0))))))</f>
        <v>#REF!</v>
      </c>
      <c r="M5597" s="260" t="e">
        <f t="shared" ref="M5597:M5619" si="348">IF(J5597="","",J5597*K5597*(1+IF(L5597="",0,L5597)))</f>
        <v>#REF!</v>
      </c>
    </row>
    <row r="5598" spans="2:13" s="254" customFormat="1" ht="27.75" customHeight="1" x14ac:dyDescent="0.2">
      <c r="B5598" s="536" t="s">
        <v>249</v>
      </c>
      <c r="C5598" s="537"/>
      <c r="D5598" s="265"/>
      <c r="E5598" s="224" t="s">
        <v>244</v>
      </c>
      <c r="F5598" s="258" t="e">
        <f>IF(#REF!&gt;=1,IF(#REF!&gt;=1,#REF!),IF(#REF!&gt;=0,"",))</f>
        <v>#REF!</v>
      </c>
      <c r="G5598" s="241" t="e">
        <f>保全管理データ!N9693</f>
        <v>#REF!</v>
      </c>
      <c r="H5598" s="259" t="e">
        <f>IF(#REF!="無","",IF(#REF!="","",IF(#REF!="悪環境における作業",0.2,IF(#REF!="高所又は地下作業",0.1,IF(#REF!="錯綜場所作業",0.3,IF(#REF!="複雑な制約のある作業",0.4,IF(#REF!="単純な制約のある作業",0.2,0)))))))</f>
        <v>#REF!</v>
      </c>
      <c r="I5598" s="260" t="e">
        <f t="shared" si="347"/>
        <v>#REF!</v>
      </c>
      <c r="J5598" s="258" t="e">
        <f>IF(#REF!&gt;=1,IF(#REF!&gt;=1,#REF!),IF(#REF!&gt;=0,"",))</f>
        <v>#REF!</v>
      </c>
      <c r="K5598" s="241" t="e">
        <f>保全管理データ!N9720</f>
        <v>#REF!</v>
      </c>
      <c r="L5598" s="259" t="e">
        <f>IF(#REF!="","",IF(#REF!="悪環境における作業",0.2,IF(#REF!="高所又は地下作業",0.1,IF(#REF!="錯綜場所作業",0.3,IF(#REF!="複雑な制約のある作業",0.4,IF(#REF!="単純な制約のある作業",0.2,0))))))</f>
        <v>#REF!</v>
      </c>
      <c r="M5598" s="260" t="e">
        <f t="shared" si="348"/>
        <v>#REF!</v>
      </c>
    </row>
    <row r="5599" spans="2:13" s="254" customFormat="1" ht="27.75" customHeight="1" x14ac:dyDescent="0.2">
      <c r="B5599" s="536" t="s">
        <v>250</v>
      </c>
      <c r="C5599" s="537"/>
      <c r="D5599" s="265"/>
      <c r="E5599" s="224" t="s">
        <v>244</v>
      </c>
      <c r="F5599" s="258" t="e">
        <f>IF(#REF!&gt;=1,IF(#REF!&gt;=1,#REF!),IF(#REF!&gt;=0,"",))</f>
        <v>#REF!</v>
      </c>
      <c r="G5599" s="241" t="e">
        <f>保全管理データ!N9694</f>
        <v>#REF!</v>
      </c>
      <c r="H5599" s="259" t="e">
        <f>IF(#REF!="無","",IF(#REF!="","",IF(#REF!="悪環境における作業",0.2,IF(#REF!="高所又は地下作業",0.1,IF(#REF!="錯綜場所作業",0.3,IF(#REF!="複雑な制約のある作業",0.4,IF(#REF!="単純な制約のある作業",0.2,0)))))))</f>
        <v>#REF!</v>
      </c>
      <c r="I5599" s="260" t="e">
        <f t="shared" si="347"/>
        <v>#REF!</v>
      </c>
      <c r="J5599" s="258" t="e">
        <f>IF(#REF!&gt;=1,IF(#REF!&gt;=1,#REF!),IF(#REF!&gt;=0,"",))</f>
        <v>#REF!</v>
      </c>
      <c r="K5599" s="241" t="e">
        <f>保全管理データ!N9721</f>
        <v>#REF!</v>
      </c>
      <c r="L5599" s="259" t="e">
        <f>IF(#REF!="","",IF(#REF!="悪環境における作業",0.2,IF(#REF!="高所又は地下作業",0.1,IF(#REF!="錯綜場所作業",0.3,IF(#REF!="複雑な制約のある作業",0.4,IF(#REF!="単純な制約のある作業",0.2,0))))))</f>
        <v>#REF!</v>
      </c>
      <c r="M5599" s="260" t="e">
        <f t="shared" si="348"/>
        <v>#REF!</v>
      </c>
    </row>
    <row r="5600" spans="2:13" s="254" customFormat="1" ht="27.75" customHeight="1" x14ac:dyDescent="0.2">
      <c r="B5600" s="536" t="s">
        <v>251</v>
      </c>
      <c r="C5600" s="537"/>
      <c r="D5600" s="265"/>
      <c r="E5600" s="224" t="s">
        <v>242</v>
      </c>
      <c r="F5600" s="258" t="e">
        <f>IF(#REF!&gt;=1,IF(#REF!&gt;=1,#REF!),IF(#REF!&gt;=0,"",))</f>
        <v>#REF!</v>
      </c>
      <c r="G5600" s="241" t="e">
        <f>保全管理データ!N9695</f>
        <v>#REF!</v>
      </c>
      <c r="H5600" s="259" t="e">
        <f>IF(#REF!="無","",IF(#REF!="","",IF(#REF!="悪環境における作業",0.2,IF(#REF!="高所又は地下作業",0.1,IF(#REF!="錯綜場所作業",0.3,IF(#REF!="複雑な制約のある作業",0.4,IF(#REF!="単純な制約のある作業",0.2,0)))))))</f>
        <v>#REF!</v>
      </c>
      <c r="I5600" s="260" t="e">
        <f t="shared" si="347"/>
        <v>#REF!</v>
      </c>
      <c r="J5600" s="258" t="e">
        <f>IF(#REF!&gt;=1,IF(#REF!&gt;=1,#REF!),IF(#REF!&gt;=0,"",))</f>
        <v>#REF!</v>
      </c>
      <c r="K5600" s="241" t="e">
        <f>保全管理データ!N9722</f>
        <v>#REF!</v>
      </c>
      <c r="L5600" s="259" t="e">
        <f>IF(#REF!="","",IF(#REF!="悪環境における作業",0.2,IF(#REF!="高所又は地下作業",0.1,IF(#REF!="錯綜場所作業",0.3,IF(#REF!="複雑な制約のある作業",0.4,IF(#REF!="単純な制約のある作業",0.2,0))))))</f>
        <v>#REF!</v>
      </c>
      <c r="M5600" s="260" t="e">
        <f t="shared" si="348"/>
        <v>#REF!</v>
      </c>
    </row>
    <row r="5601" spans="2:13" s="254" customFormat="1" ht="27.75" customHeight="1" x14ac:dyDescent="0.2">
      <c r="B5601" s="536" t="s">
        <v>252</v>
      </c>
      <c r="C5601" s="537"/>
      <c r="D5601" s="265"/>
      <c r="E5601" s="224" t="s">
        <v>244</v>
      </c>
      <c r="F5601" s="258" t="e">
        <f>IF(#REF!&gt;=1,IF(#REF!&gt;=1,#REF!),IF(#REF!&gt;=0,"",))</f>
        <v>#REF!</v>
      </c>
      <c r="G5601" s="241" t="e">
        <f>保全管理データ!N9696</f>
        <v>#REF!</v>
      </c>
      <c r="H5601" s="259" t="e">
        <f>IF(#REF!="無","",IF(#REF!="","",IF(#REF!="悪環境における作業",0.2,IF(#REF!="高所又は地下作業",0.1,IF(#REF!="錯綜場所作業",0.3,IF(#REF!="複雑な制約のある作業",0.4,IF(#REF!="単純な制約のある作業",0.2,0)))))))</f>
        <v>#REF!</v>
      </c>
      <c r="I5601" s="260" t="e">
        <f t="shared" si="347"/>
        <v>#REF!</v>
      </c>
      <c r="J5601" s="258" t="e">
        <f>IF(#REF!&gt;=1,IF(#REF!&gt;=1,#REF!),IF(#REF!&gt;=0,"",))</f>
        <v>#REF!</v>
      </c>
      <c r="K5601" s="241" t="e">
        <f>保全管理データ!N9723</f>
        <v>#REF!</v>
      </c>
      <c r="L5601" s="259" t="e">
        <f>IF(#REF!="","",IF(#REF!="悪環境における作業",0.2,IF(#REF!="高所又は地下作業",0.1,IF(#REF!="錯綜場所作業",0.3,IF(#REF!="複雑な制約のある作業",0.4,IF(#REF!="単純な制約のある作業",0.2,0))))))</f>
        <v>#REF!</v>
      </c>
      <c r="M5601" s="260" t="e">
        <f t="shared" si="348"/>
        <v>#REF!</v>
      </c>
    </row>
    <row r="5602" spans="2:13" s="254" customFormat="1" ht="27.75" customHeight="1" x14ac:dyDescent="0.2">
      <c r="B5602" s="536" t="s">
        <v>253</v>
      </c>
      <c r="C5602" s="537"/>
      <c r="D5602" s="265"/>
      <c r="E5602" s="224" t="s">
        <v>242</v>
      </c>
      <c r="F5602" s="258" t="e">
        <f>IF(#REF!&gt;=1,IF(#REF!&gt;=1,#REF!),IF(#REF!&gt;=0,"",))</f>
        <v>#REF!</v>
      </c>
      <c r="G5602" s="241" t="e">
        <f>保全管理データ!N9697</f>
        <v>#REF!</v>
      </c>
      <c r="H5602" s="259" t="e">
        <f>IF(#REF!="無","",IF(#REF!="","",IF(#REF!="悪環境における作業",0.2,IF(#REF!="高所又は地下作業",0.1,IF(#REF!="錯綜場所作業",0.3,IF(#REF!="複雑な制約のある作業",0.4,IF(#REF!="単純な制約のある作業",0.2,0)))))))</f>
        <v>#REF!</v>
      </c>
      <c r="I5602" s="260" t="e">
        <f t="shared" si="347"/>
        <v>#REF!</v>
      </c>
      <c r="J5602" s="258" t="e">
        <f>IF(#REF!&gt;=1,IF(#REF!&gt;=1,#REF!),IF(#REF!&gt;=0,"",))</f>
        <v>#REF!</v>
      </c>
      <c r="K5602" s="241" t="e">
        <f>保全管理データ!N9724</f>
        <v>#REF!</v>
      </c>
      <c r="L5602" s="259" t="e">
        <f>IF(#REF!="","",IF(#REF!="悪環境における作業",0.2,IF(#REF!="高所又は地下作業",0.1,IF(#REF!="錯綜場所作業",0.3,IF(#REF!="複雑な制約のある作業",0.4,IF(#REF!="単純な制約のある作業",0.2,0))))))</f>
        <v>#REF!</v>
      </c>
      <c r="M5602" s="260" t="e">
        <f t="shared" si="348"/>
        <v>#REF!</v>
      </c>
    </row>
    <row r="5603" spans="2:13" s="254" customFormat="1" ht="27.75" customHeight="1" x14ac:dyDescent="0.2">
      <c r="B5603" s="536" t="s">
        <v>254</v>
      </c>
      <c r="C5603" s="537"/>
      <c r="D5603" s="265"/>
      <c r="E5603" s="224" t="s">
        <v>242</v>
      </c>
      <c r="F5603" s="258" t="e">
        <f>IF(#REF!&gt;=1,IF(#REF!&gt;=1,#REF!),IF(#REF!&gt;=0,"",))</f>
        <v>#REF!</v>
      </c>
      <c r="G5603" s="241" t="e">
        <f>保全管理データ!N9698</f>
        <v>#REF!</v>
      </c>
      <c r="H5603" s="259" t="e">
        <f>IF(#REF!="無","",IF(#REF!="","",IF(#REF!="悪環境における作業",0.2,IF(#REF!="高所又は地下作業",0.1,IF(#REF!="錯綜場所作業",0.3,IF(#REF!="複雑な制約のある作業",0.4,IF(#REF!="単純な制約のある作業",0.2,0)))))))</f>
        <v>#REF!</v>
      </c>
      <c r="I5603" s="260" t="e">
        <f t="shared" si="347"/>
        <v>#REF!</v>
      </c>
      <c r="J5603" s="258" t="e">
        <f>IF(#REF!&gt;=1,IF(#REF!&gt;=1,#REF!),IF(#REF!&gt;=0,"",))</f>
        <v>#REF!</v>
      </c>
      <c r="K5603" s="241" t="e">
        <f>保全管理データ!N9725</f>
        <v>#REF!</v>
      </c>
      <c r="L5603" s="259" t="e">
        <f>IF(#REF!="","",IF(#REF!="悪環境における作業",0.2,IF(#REF!="高所又は地下作業",0.1,IF(#REF!="錯綜場所作業",0.3,IF(#REF!="複雑な制約のある作業",0.4,IF(#REF!="単純な制約のある作業",0.2,0))))))</f>
        <v>#REF!</v>
      </c>
      <c r="M5603" s="260" t="e">
        <f t="shared" si="348"/>
        <v>#REF!</v>
      </c>
    </row>
    <row r="5604" spans="2:13" s="254" customFormat="1" ht="27.75" customHeight="1" x14ac:dyDescent="0.2">
      <c r="B5604" s="536" t="s">
        <v>255</v>
      </c>
      <c r="C5604" s="537"/>
      <c r="D5604" s="265"/>
      <c r="E5604" s="224" t="s">
        <v>245</v>
      </c>
      <c r="F5604" s="258" t="e">
        <f>IF(#REF!&gt;=1,IF(#REF!&gt;=1,#REF!),IF(#REF!&gt;=0,"",))</f>
        <v>#REF!</v>
      </c>
      <c r="G5604" s="241" t="e">
        <f>保全管理データ!N9699</f>
        <v>#REF!</v>
      </c>
      <c r="H5604" s="259" t="e">
        <f>IF(#REF!="無","",IF(#REF!="","",IF(#REF!="悪環境における作業",0.2,IF(#REF!="高所又は地下作業",0.1,IF(#REF!="錯綜場所作業",0.3,IF(#REF!="複雑な制約のある作業",0.4,IF(#REF!="単純な制約のある作業",0.2,0)))))))</f>
        <v>#REF!</v>
      </c>
      <c r="I5604" s="260" t="e">
        <f t="shared" si="347"/>
        <v>#REF!</v>
      </c>
      <c r="J5604" s="258" t="e">
        <f>IF(#REF!&gt;=1,IF(#REF!&gt;=1,#REF!),IF(#REF!&gt;=0,"",))</f>
        <v>#REF!</v>
      </c>
      <c r="K5604" s="241" t="e">
        <f>保全管理データ!N9726</f>
        <v>#REF!</v>
      </c>
      <c r="L5604" s="259" t="e">
        <f>IF(#REF!="","",IF(#REF!="悪環境における作業",0.2,IF(#REF!="高所又は地下作業",0.1,IF(#REF!="錯綜場所作業",0.3,IF(#REF!="複雑な制約のある作業",0.4,IF(#REF!="単純な制約のある作業",0.2,0))))))</f>
        <v>#REF!</v>
      </c>
      <c r="M5604" s="260" t="e">
        <f t="shared" si="348"/>
        <v>#REF!</v>
      </c>
    </row>
    <row r="5605" spans="2:13" s="254" customFormat="1" ht="27.75" customHeight="1" x14ac:dyDescent="0.2">
      <c r="B5605" s="536" t="s">
        <v>256</v>
      </c>
      <c r="C5605" s="537"/>
      <c r="D5605" s="265"/>
      <c r="E5605" s="224" t="s">
        <v>242</v>
      </c>
      <c r="F5605" s="258" t="e">
        <f>IF(#REF!&gt;=1,IF(#REF!&gt;=1,#REF!),IF(#REF!&gt;=0,"",))</f>
        <v>#REF!</v>
      </c>
      <c r="G5605" s="241" t="e">
        <f>保全管理データ!N9700</f>
        <v>#REF!</v>
      </c>
      <c r="H5605" s="259" t="e">
        <f>IF(#REF!="無","",IF(#REF!="","",IF(#REF!="悪環境における作業",0.2,IF(#REF!="高所又は地下作業",0.1,IF(#REF!="錯綜場所作業",0.3,IF(#REF!="複雑な制約のある作業",0.4,IF(#REF!="単純な制約のある作業",0.2,0)))))))</f>
        <v>#REF!</v>
      </c>
      <c r="I5605" s="260" t="e">
        <f t="shared" si="347"/>
        <v>#REF!</v>
      </c>
      <c r="J5605" s="258" t="e">
        <f>IF(#REF!&gt;=1,IF(#REF!&gt;=1,#REF!),IF(#REF!&gt;=0,"",))</f>
        <v>#REF!</v>
      </c>
      <c r="K5605" s="241" t="e">
        <f>保全管理データ!N9727</f>
        <v>#REF!</v>
      </c>
      <c r="L5605" s="259" t="e">
        <f>IF(#REF!="","",IF(#REF!="悪環境における作業",0.2,IF(#REF!="高所又は地下作業",0.1,IF(#REF!="錯綜場所作業",0.3,IF(#REF!="複雑な制約のある作業",0.4,IF(#REF!="単純な制約のある作業",0.2,0))))))</f>
        <v>#REF!</v>
      </c>
      <c r="M5605" s="260" t="e">
        <f t="shared" si="348"/>
        <v>#REF!</v>
      </c>
    </row>
    <row r="5606" spans="2:13" s="254" customFormat="1" ht="27.75" customHeight="1" x14ac:dyDescent="0.2">
      <c r="B5606" s="536" t="s">
        <v>257</v>
      </c>
      <c r="C5606" s="537"/>
      <c r="D5606" s="265"/>
      <c r="E5606" s="224" t="s">
        <v>245</v>
      </c>
      <c r="F5606" s="258" t="e">
        <f>IF(#REF!&gt;=1,IF(#REF!&gt;=1,#REF!),IF(#REF!&gt;=0,"",))</f>
        <v>#REF!</v>
      </c>
      <c r="G5606" s="241" t="e">
        <f>保全管理データ!N9701</f>
        <v>#REF!</v>
      </c>
      <c r="H5606" s="259" t="e">
        <f>IF(#REF!="無","",IF(#REF!="","",IF(#REF!="悪環境における作業",0.2,IF(#REF!="高所又は地下作業",0.1,IF(#REF!="錯綜場所作業",0.3,IF(#REF!="複雑な制約のある作業",0.4,IF(#REF!="単純な制約のある作業",0.2,0)))))))</f>
        <v>#REF!</v>
      </c>
      <c r="I5606" s="260" t="e">
        <f t="shared" si="347"/>
        <v>#REF!</v>
      </c>
      <c r="J5606" s="258" t="e">
        <f>IF(#REF!&gt;=1,IF(#REF!&gt;=1,#REF!),IF(#REF!&gt;=0,"",))</f>
        <v>#REF!</v>
      </c>
      <c r="K5606" s="241" t="e">
        <f>保全管理データ!N9728</f>
        <v>#REF!</v>
      </c>
      <c r="L5606" s="259" t="e">
        <f>IF(#REF!="","",IF(#REF!="悪環境における作業",0.2,IF(#REF!="高所又は地下作業",0.1,IF(#REF!="錯綜場所作業",0.3,IF(#REF!="複雑な制約のある作業",0.4,IF(#REF!="単純な制約のある作業",0.2,0))))))</f>
        <v>#REF!</v>
      </c>
      <c r="M5606" s="260" t="e">
        <f t="shared" si="348"/>
        <v>#REF!</v>
      </c>
    </row>
    <row r="5607" spans="2:13" s="254" customFormat="1" ht="27.75" customHeight="1" x14ac:dyDescent="0.2">
      <c r="B5607" s="536" t="s">
        <v>258</v>
      </c>
      <c r="C5607" s="537"/>
      <c r="D5607" s="265"/>
      <c r="E5607" s="224" t="s">
        <v>245</v>
      </c>
      <c r="F5607" s="258" t="e">
        <f>IF(#REF!&gt;=1,IF(#REF!&gt;=1,#REF!),IF(#REF!&gt;=0,"",))</f>
        <v>#REF!</v>
      </c>
      <c r="G5607" s="241" t="e">
        <f>保全管理データ!N9702</f>
        <v>#REF!</v>
      </c>
      <c r="H5607" s="259" t="e">
        <f>IF(#REF!="無","",IF(#REF!="","",IF(#REF!="悪環境における作業",0.2,IF(#REF!="高所又は地下作業",0.1,IF(#REF!="錯綜場所作業",0.3,IF(#REF!="複雑な制約のある作業",0.4,IF(#REF!="単純な制約のある作業",0.2,0)))))))</f>
        <v>#REF!</v>
      </c>
      <c r="I5607" s="260" t="e">
        <f t="shared" si="347"/>
        <v>#REF!</v>
      </c>
      <c r="J5607" s="258" t="e">
        <f>IF(#REF!&gt;=1,IF(#REF!&gt;=1,#REF!),IF(#REF!&gt;=0,"",))</f>
        <v>#REF!</v>
      </c>
      <c r="K5607" s="241" t="e">
        <f>保全管理データ!N9729</f>
        <v>#REF!</v>
      </c>
      <c r="L5607" s="259" t="e">
        <f>IF(#REF!="","",IF(#REF!="悪環境における作業",0.2,IF(#REF!="高所又は地下作業",0.1,IF(#REF!="錯綜場所作業",0.3,IF(#REF!="複雑な制約のある作業",0.4,IF(#REF!="単純な制約のある作業",0.2,0))))))</f>
        <v>#REF!</v>
      </c>
      <c r="M5607" s="260" t="e">
        <f t="shared" si="348"/>
        <v>#REF!</v>
      </c>
    </row>
    <row r="5608" spans="2:13" s="254" customFormat="1" ht="27.75" customHeight="1" x14ac:dyDescent="0.2">
      <c r="B5608" s="536" t="s">
        <v>259</v>
      </c>
      <c r="C5608" s="537"/>
      <c r="D5608" s="265"/>
      <c r="E5608" s="224" t="s">
        <v>245</v>
      </c>
      <c r="F5608" s="258" t="e">
        <f>IF(#REF!&gt;=1,IF(#REF!&gt;=1,#REF!),IF(#REF!&gt;=0,"",))</f>
        <v>#REF!</v>
      </c>
      <c r="G5608" s="241" t="e">
        <f>保全管理データ!N9703</f>
        <v>#REF!</v>
      </c>
      <c r="H5608" s="259" t="e">
        <f>IF(#REF!="無","",IF(#REF!="","",IF(#REF!="悪環境における作業",0.2,IF(#REF!="高所又は地下作業",0.1,IF(#REF!="錯綜場所作業",0.3,IF(#REF!="複雑な制約のある作業",0.4,IF(#REF!="単純な制約のある作業",0.2,0)))))))</f>
        <v>#REF!</v>
      </c>
      <c r="I5608" s="260" t="e">
        <f t="shared" si="347"/>
        <v>#REF!</v>
      </c>
      <c r="J5608" s="258" t="e">
        <f>IF(#REF!&gt;=1,IF(#REF!&gt;=1,#REF!),IF(#REF!&gt;=0,"",))</f>
        <v>#REF!</v>
      </c>
      <c r="K5608" s="241" t="e">
        <f>保全管理データ!N9730</f>
        <v>#REF!</v>
      </c>
      <c r="L5608" s="259" t="e">
        <f>IF(#REF!="","",IF(#REF!="悪環境における作業",0.2,IF(#REF!="高所又は地下作業",0.1,IF(#REF!="錯綜場所作業",0.3,IF(#REF!="複雑な制約のある作業",0.4,IF(#REF!="単純な制約のある作業",0.2,0))))))</f>
        <v>#REF!</v>
      </c>
      <c r="M5608" s="260" t="e">
        <f t="shared" si="348"/>
        <v>#REF!</v>
      </c>
    </row>
    <row r="5609" spans="2:13" s="254" customFormat="1" ht="27.75" customHeight="1" x14ac:dyDescent="0.2">
      <c r="B5609" s="536" t="s">
        <v>260</v>
      </c>
      <c r="C5609" s="537"/>
      <c r="D5609" s="265"/>
      <c r="E5609" s="224" t="s">
        <v>248</v>
      </c>
      <c r="F5609" s="258" t="e">
        <f>IF(#REF!&gt;=1,IF(#REF!&gt;=1,#REF!),IF(#REF!&gt;=0,"",))</f>
        <v>#REF!</v>
      </c>
      <c r="G5609" s="241" t="e">
        <f>保全管理データ!N9704</f>
        <v>#REF!</v>
      </c>
      <c r="H5609" s="259" t="e">
        <f>IF(#REF!="無","",IF(#REF!="","",IF(#REF!="悪環境における作業",0.2,IF(#REF!="高所又は地下作業",0.1,IF(#REF!="錯綜場所作業",0.3,IF(#REF!="複雑な制約のある作業",0.4,IF(#REF!="単純な制約のある作業",0.2,0)))))))</f>
        <v>#REF!</v>
      </c>
      <c r="I5609" s="260" t="e">
        <f t="shared" si="347"/>
        <v>#REF!</v>
      </c>
      <c r="J5609" s="258" t="e">
        <f>IF(#REF!&gt;=1,IF(#REF!&gt;=1,#REF!),IF(#REF!&gt;=0,"",))</f>
        <v>#REF!</v>
      </c>
      <c r="K5609" s="241" t="e">
        <f>保全管理データ!N9731</f>
        <v>#REF!</v>
      </c>
      <c r="L5609" s="259" t="e">
        <f>IF(#REF!="","",IF(#REF!="悪環境における作業",0.2,IF(#REF!="高所又は地下作業",0.1,IF(#REF!="錯綜場所作業",0.3,IF(#REF!="複雑な制約のある作業",0.4,IF(#REF!="単純な制約のある作業",0.2,0))))))</f>
        <v>#REF!</v>
      </c>
      <c r="M5609" s="260" t="e">
        <f t="shared" si="348"/>
        <v>#REF!</v>
      </c>
    </row>
    <row r="5610" spans="2:13" s="254" customFormat="1" ht="27.75" customHeight="1" x14ac:dyDescent="0.2">
      <c r="B5610" s="536" t="s">
        <v>261</v>
      </c>
      <c r="C5610" s="537"/>
      <c r="D5610" s="265"/>
      <c r="E5610" s="224" t="s">
        <v>247</v>
      </c>
      <c r="F5610" s="258" t="e">
        <f>IF(#REF!&gt;=1,IF(#REF!&gt;=1,#REF!),IF(#REF!&gt;=0,"",))</f>
        <v>#REF!</v>
      </c>
      <c r="G5610" s="241" t="e">
        <f>保全管理データ!N9705</f>
        <v>#REF!</v>
      </c>
      <c r="H5610" s="259" t="e">
        <f>IF(#REF!="無","",IF(#REF!="","",IF(#REF!="悪環境における作業",0.2,IF(#REF!="高所又は地下作業",0.1,IF(#REF!="錯綜場所作業",0.3,IF(#REF!="複雑な制約のある作業",0.4,IF(#REF!="単純な制約のある作業",0.2,0)))))))</f>
        <v>#REF!</v>
      </c>
      <c r="I5610" s="260" t="e">
        <f t="shared" si="347"/>
        <v>#REF!</v>
      </c>
      <c r="J5610" s="258" t="e">
        <f>IF(#REF!&gt;=1,IF(#REF!&gt;=1,#REF!),IF(#REF!&gt;=0,"",))</f>
        <v>#REF!</v>
      </c>
      <c r="K5610" s="241" t="e">
        <f>保全管理データ!N9732</f>
        <v>#REF!</v>
      </c>
      <c r="L5610" s="259" t="e">
        <f>IF(#REF!="","",IF(#REF!="悪環境における作業",0.2,IF(#REF!="高所又は地下作業",0.1,IF(#REF!="錯綜場所作業",0.3,IF(#REF!="複雑な制約のある作業",0.4,IF(#REF!="単純な制約のある作業",0.2,0))))))</f>
        <v>#REF!</v>
      </c>
      <c r="M5610" s="260" t="e">
        <f t="shared" si="348"/>
        <v>#REF!</v>
      </c>
    </row>
    <row r="5611" spans="2:13" s="254" customFormat="1" ht="27.75" customHeight="1" x14ac:dyDescent="0.2">
      <c r="B5611" s="536" t="s">
        <v>262</v>
      </c>
      <c r="C5611" s="537"/>
      <c r="D5611" s="265"/>
      <c r="E5611" s="224" t="s">
        <v>245</v>
      </c>
      <c r="F5611" s="258" t="e">
        <f>IF(#REF!&gt;=1,IF(#REF!&gt;=1,#REF!),IF(#REF!&gt;=0,"",))</f>
        <v>#REF!</v>
      </c>
      <c r="G5611" s="241" t="e">
        <f>保全管理データ!N9706</f>
        <v>#REF!</v>
      </c>
      <c r="H5611" s="259" t="e">
        <f>IF(#REF!="無","",IF(#REF!="","",IF(#REF!="悪環境における作業",0.2,IF(#REF!="高所又は地下作業",0.1,IF(#REF!="錯綜場所作業",0.3,IF(#REF!="複雑な制約のある作業",0.4,IF(#REF!="単純な制約のある作業",0.2,0)))))))</f>
        <v>#REF!</v>
      </c>
      <c r="I5611" s="260" t="e">
        <f t="shared" si="347"/>
        <v>#REF!</v>
      </c>
      <c r="J5611" s="258" t="e">
        <f>IF(#REF!&gt;=1,IF(#REF!&gt;=1,#REF!),IF(#REF!&gt;=0,"",))</f>
        <v>#REF!</v>
      </c>
      <c r="K5611" s="241" t="e">
        <f>保全管理データ!N9733</f>
        <v>#REF!</v>
      </c>
      <c r="L5611" s="259" t="e">
        <f>IF(#REF!="","",IF(#REF!="悪環境における作業",0.2,IF(#REF!="高所又は地下作業",0.1,IF(#REF!="錯綜場所作業",0.3,IF(#REF!="複雑な制約のある作業",0.4,IF(#REF!="単純な制約のある作業",0.2,0))))))</f>
        <v>#REF!</v>
      </c>
      <c r="M5611" s="260" t="e">
        <f t="shared" si="348"/>
        <v>#REF!</v>
      </c>
    </row>
    <row r="5612" spans="2:13" s="254" customFormat="1" ht="27.75" customHeight="1" x14ac:dyDescent="0.2">
      <c r="B5612" s="536" t="s">
        <v>263</v>
      </c>
      <c r="C5612" s="537"/>
      <c r="D5612" s="265"/>
      <c r="E5612" s="224" t="s">
        <v>245</v>
      </c>
      <c r="F5612" s="258" t="e">
        <f>IF(#REF!&gt;=1,IF(#REF!&gt;=1,#REF!),IF(#REF!&gt;=0,"",))</f>
        <v>#REF!</v>
      </c>
      <c r="G5612" s="241" t="e">
        <f>保全管理データ!N9707</f>
        <v>#REF!</v>
      </c>
      <c r="H5612" s="259" t="e">
        <f>IF(#REF!="無","",IF(#REF!="","",IF(#REF!="悪環境における作業",0.2,IF(#REF!="高所又は地下作業",0.1,IF(#REF!="錯綜場所作業",0.3,IF(#REF!="複雑な制約のある作業",0.4,IF(#REF!="単純な制約のある作業",0.2,0)))))))</f>
        <v>#REF!</v>
      </c>
      <c r="I5612" s="260" t="e">
        <f t="shared" si="347"/>
        <v>#REF!</v>
      </c>
      <c r="J5612" s="258" t="e">
        <f>IF(#REF!&gt;=1,IF(#REF!&gt;=1,#REF!),IF(#REF!&gt;=0,"",))</f>
        <v>#REF!</v>
      </c>
      <c r="K5612" s="241" t="e">
        <f>保全管理データ!N9734</f>
        <v>#REF!</v>
      </c>
      <c r="L5612" s="259" t="e">
        <f>IF(#REF!="","",IF(#REF!="悪環境における作業",0.2,IF(#REF!="高所又は地下作業",0.1,IF(#REF!="錯綜場所作業",0.3,IF(#REF!="複雑な制約のある作業",0.4,IF(#REF!="単純な制約のある作業",0.2,0))))))</f>
        <v>#REF!</v>
      </c>
      <c r="M5612" s="260" t="e">
        <f t="shared" si="348"/>
        <v>#REF!</v>
      </c>
    </row>
    <row r="5613" spans="2:13" s="254" customFormat="1" ht="27.75" customHeight="1" x14ac:dyDescent="0.2">
      <c r="B5613" s="536" t="s">
        <v>264</v>
      </c>
      <c r="C5613" s="537"/>
      <c r="D5613" s="265"/>
      <c r="E5613" s="224" t="s">
        <v>245</v>
      </c>
      <c r="F5613" s="258" t="e">
        <f>IF(#REF!&gt;=1,IF(#REF!&gt;=1,#REF!),IF(#REF!&gt;=0,"",))</f>
        <v>#REF!</v>
      </c>
      <c r="G5613" s="241" t="e">
        <f>保全管理データ!N9708</f>
        <v>#REF!</v>
      </c>
      <c r="H5613" s="259" t="e">
        <f>IF(#REF!="無","",IF(#REF!="","",IF(#REF!="悪環境における作業",0.2,IF(#REF!="高所又は地下作業",0.1,IF(#REF!="錯綜場所作業",0.3,IF(#REF!="複雑な制約のある作業",0.4,IF(#REF!="単純な制約のある作業",0.2,0)))))))</f>
        <v>#REF!</v>
      </c>
      <c r="I5613" s="260" t="e">
        <f t="shared" si="347"/>
        <v>#REF!</v>
      </c>
      <c r="J5613" s="258" t="e">
        <f>IF(#REF!&gt;=1,IF(#REF!&gt;=1,#REF!),IF(#REF!&gt;=0,"",))</f>
        <v>#REF!</v>
      </c>
      <c r="K5613" s="241" t="e">
        <f>保全管理データ!N9735</f>
        <v>#REF!</v>
      </c>
      <c r="L5613" s="259" t="e">
        <f>IF(#REF!="","",IF(#REF!="悪環境における作業",0.2,IF(#REF!="高所又は地下作業",0.1,IF(#REF!="錯綜場所作業",0.3,IF(#REF!="複雑な制約のある作業",0.4,IF(#REF!="単純な制約のある作業",0.2,0))))))</f>
        <v>#REF!</v>
      </c>
      <c r="M5613" s="260" t="e">
        <f t="shared" si="348"/>
        <v>#REF!</v>
      </c>
    </row>
    <row r="5614" spans="2:13" s="254" customFormat="1" ht="27.75" customHeight="1" x14ac:dyDescent="0.2">
      <c r="B5614" s="536" t="s">
        <v>265</v>
      </c>
      <c r="C5614" s="537"/>
      <c r="D5614" s="265"/>
      <c r="E5614" s="224" t="s">
        <v>245</v>
      </c>
      <c r="F5614" s="258" t="e">
        <f>IF(#REF!&gt;=1,IF(#REF!&gt;=1,#REF!),IF(#REF!&gt;=0,"",))</f>
        <v>#REF!</v>
      </c>
      <c r="G5614" s="241" t="e">
        <f>保全管理データ!N9709</f>
        <v>#REF!</v>
      </c>
      <c r="H5614" s="259" t="e">
        <f>IF(#REF!="無","",IF(#REF!="","",IF(#REF!="悪環境における作業",0.2,IF(#REF!="高所又は地下作業",0.1,IF(#REF!="錯綜場所作業",0.3,IF(#REF!="複雑な制約のある作業",0.4,IF(#REF!="単純な制約のある作業",0.2,0)))))))</f>
        <v>#REF!</v>
      </c>
      <c r="I5614" s="260" t="e">
        <f t="shared" si="347"/>
        <v>#REF!</v>
      </c>
      <c r="J5614" s="258" t="e">
        <f>IF(#REF!&gt;=1,IF(#REF!&gt;=1,#REF!),IF(#REF!&gt;=0,"",))</f>
        <v>#REF!</v>
      </c>
      <c r="K5614" s="241" t="e">
        <f>保全管理データ!N9736</f>
        <v>#REF!</v>
      </c>
      <c r="L5614" s="259" t="e">
        <f>IF(#REF!="","",IF(#REF!="悪環境における作業",0.2,IF(#REF!="高所又は地下作業",0.1,IF(#REF!="錯綜場所作業",0.3,IF(#REF!="複雑な制約のある作業",0.4,IF(#REF!="単純な制約のある作業",0.2,0))))))</f>
        <v>#REF!</v>
      </c>
      <c r="M5614" s="260" t="e">
        <f t="shared" si="348"/>
        <v>#REF!</v>
      </c>
    </row>
    <row r="5615" spans="2:13" s="254" customFormat="1" ht="27.75" customHeight="1" x14ac:dyDescent="0.2">
      <c r="B5615" s="536" t="s">
        <v>266</v>
      </c>
      <c r="C5615" s="537"/>
      <c r="D5615" s="265"/>
      <c r="E5615" s="224" t="s">
        <v>245</v>
      </c>
      <c r="F5615" s="258" t="e">
        <f>IF(#REF!&gt;=1,IF(#REF!&gt;=1,#REF!),IF(#REF!&gt;=0,"",))</f>
        <v>#REF!</v>
      </c>
      <c r="G5615" s="241" t="e">
        <f>保全管理データ!N9710</f>
        <v>#REF!</v>
      </c>
      <c r="H5615" s="259" t="e">
        <f>IF(#REF!="無","",IF(#REF!="","",IF(#REF!="悪環境における作業",0.2,IF(#REF!="高所又は地下作業",0.1,IF(#REF!="錯綜場所作業",0.3,IF(#REF!="複雑な制約のある作業",0.4,IF(#REF!="単純な制約のある作業",0.2,0)))))))</f>
        <v>#REF!</v>
      </c>
      <c r="I5615" s="260" t="e">
        <f t="shared" si="347"/>
        <v>#REF!</v>
      </c>
      <c r="J5615" s="258" t="e">
        <f>IF(#REF!&gt;=1,IF(#REF!&gt;=1,#REF!),IF(#REF!&gt;=0,"",))</f>
        <v>#REF!</v>
      </c>
      <c r="K5615" s="241" t="e">
        <f>保全管理データ!N9737</f>
        <v>#REF!</v>
      </c>
      <c r="L5615" s="259" t="e">
        <f>IF(#REF!="","",IF(#REF!="悪環境における作業",0.2,IF(#REF!="高所又は地下作業",0.1,IF(#REF!="錯綜場所作業",0.3,IF(#REF!="複雑な制約のある作業",0.4,IF(#REF!="単純な制約のある作業",0.2,0))))))</f>
        <v>#REF!</v>
      </c>
      <c r="M5615" s="260" t="e">
        <f t="shared" si="348"/>
        <v>#REF!</v>
      </c>
    </row>
    <row r="5616" spans="2:13" s="254" customFormat="1" ht="27.75" customHeight="1" x14ac:dyDescent="0.2">
      <c r="B5616" s="536" t="s">
        <v>81</v>
      </c>
      <c r="C5616" s="537"/>
      <c r="D5616" s="265"/>
      <c r="E5616" s="224" t="s">
        <v>245</v>
      </c>
      <c r="F5616" s="258" t="e">
        <f>IF(#REF!&gt;=1,IF(#REF!&gt;=1,#REF!),IF(#REF!&gt;=0,"",))</f>
        <v>#REF!</v>
      </c>
      <c r="G5616" s="241" t="e">
        <f>保全管理データ!N9711</f>
        <v>#REF!</v>
      </c>
      <c r="H5616" s="259" t="e">
        <f>IF(#REF!="無","",IF(#REF!="","",IF(#REF!="悪環境における作業",0.2,IF(#REF!="高所又は地下作業",0.1,IF(#REF!="錯綜場所作業",0.3,IF(#REF!="複雑な制約のある作業",0.4,IF(#REF!="単純な制約のある作業",0.2,0)))))))</f>
        <v>#REF!</v>
      </c>
      <c r="I5616" s="260" t="e">
        <f t="shared" si="347"/>
        <v>#REF!</v>
      </c>
      <c r="J5616" s="258" t="e">
        <f>IF(#REF!&gt;=1,IF(#REF!&gt;=1,#REF!),IF(#REF!&gt;=0,"",))</f>
        <v>#REF!</v>
      </c>
      <c r="K5616" s="241" t="e">
        <f>保全管理データ!N9738</f>
        <v>#REF!</v>
      </c>
      <c r="L5616" s="259" t="e">
        <f>IF(#REF!="","",IF(#REF!="悪環境における作業",0.2,IF(#REF!="高所又は地下作業",0.1,IF(#REF!="錯綜場所作業",0.3,IF(#REF!="複雑な制約のある作業",0.4,IF(#REF!="単純な制約のある作業",0.2,0))))))</f>
        <v>#REF!</v>
      </c>
      <c r="M5616" s="260" t="e">
        <f t="shared" si="348"/>
        <v>#REF!</v>
      </c>
    </row>
    <row r="5617" spans="2:13" s="254" customFormat="1" ht="27.75" customHeight="1" x14ac:dyDescent="0.2">
      <c r="B5617" s="536" t="s">
        <v>267</v>
      </c>
      <c r="C5617" s="537"/>
      <c r="D5617" s="265"/>
      <c r="E5617" s="224" t="s">
        <v>247</v>
      </c>
      <c r="F5617" s="258" t="e">
        <f>IF(#REF!&gt;=1,IF(#REF!&gt;=1,#REF!),IF(#REF!&gt;=0,"",))</f>
        <v>#REF!</v>
      </c>
      <c r="G5617" s="241" t="e">
        <f>保全管理データ!N9712</f>
        <v>#REF!</v>
      </c>
      <c r="H5617" s="259" t="e">
        <f>IF(#REF!="無","",IF(#REF!="","",IF(#REF!="悪環境における作業",0.2,IF(#REF!="高所又は地下作業",0.1,IF(#REF!="錯綜場所作業",0.3,IF(#REF!="複雑な制約のある作業",0.4,IF(#REF!="単純な制約のある作業",0.2,0)))))))</f>
        <v>#REF!</v>
      </c>
      <c r="I5617" s="260" t="e">
        <f t="shared" si="347"/>
        <v>#REF!</v>
      </c>
      <c r="J5617" s="258" t="e">
        <f>IF(#REF!&gt;=1,IF(#REF!&gt;=1,#REF!),IF(#REF!&gt;=0,"",))</f>
        <v>#REF!</v>
      </c>
      <c r="K5617" s="241" t="e">
        <f>保全管理データ!N9739</f>
        <v>#REF!</v>
      </c>
      <c r="L5617" s="259" t="e">
        <f>IF(#REF!="","",IF(#REF!="悪環境における作業",0.2,IF(#REF!="高所又は地下作業",0.1,IF(#REF!="錯綜場所作業",0.3,IF(#REF!="複雑な制約のある作業",0.4,IF(#REF!="単純な制約のある作業",0.2,0))))))</f>
        <v>#REF!</v>
      </c>
      <c r="M5617" s="260" t="e">
        <f t="shared" si="348"/>
        <v>#REF!</v>
      </c>
    </row>
    <row r="5618" spans="2:13" s="254" customFormat="1" ht="27.75" customHeight="1" x14ac:dyDescent="0.2">
      <c r="B5618" s="536" t="s">
        <v>268</v>
      </c>
      <c r="C5618" s="537"/>
      <c r="D5618" s="265"/>
      <c r="E5618" s="224" t="s">
        <v>246</v>
      </c>
      <c r="F5618" s="258" t="e">
        <f>IF(#REF!&gt;=1,IF(#REF!&gt;=1,#REF!),IF(#REF!&gt;=0,"",))</f>
        <v>#REF!</v>
      </c>
      <c r="G5618" s="241" t="e">
        <f>保全管理データ!N9713</f>
        <v>#REF!</v>
      </c>
      <c r="H5618" s="259" t="e">
        <f>IF(#REF!="無","",IF(#REF!="","",IF(#REF!="悪環境における作業",0.2,IF(#REF!="高所又は地下作業",0.1,IF(#REF!="錯綜場所作業",0.3,IF(#REF!="複雑な制約のある作業",0.4,IF(#REF!="単純な制約のある作業",0.2,0)))))))</f>
        <v>#REF!</v>
      </c>
      <c r="I5618" s="260" t="e">
        <f t="shared" si="347"/>
        <v>#REF!</v>
      </c>
      <c r="J5618" s="258" t="e">
        <f>IF(#REF!&gt;=1,IF(#REF!&gt;=1,#REF!),IF(#REF!&gt;=0,"",))</f>
        <v>#REF!</v>
      </c>
      <c r="K5618" s="241" t="e">
        <f>保全管理データ!N9740</f>
        <v>#REF!</v>
      </c>
      <c r="L5618" s="259" t="e">
        <f>IF(#REF!="","",IF(#REF!="悪環境における作業",0.2,IF(#REF!="高所又は地下作業",0.1,IF(#REF!="錯綜場所作業",0.3,IF(#REF!="複雑な制約のある作業",0.4,IF(#REF!="単純な制約のある作業",0.2,0))))))</f>
        <v>#REF!</v>
      </c>
      <c r="M5618" s="260" t="e">
        <f t="shared" si="348"/>
        <v>#REF!</v>
      </c>
    </row>
    <row r="5619" spans="2:13" s="254" customFormat="1" ht="27.75" customHeight="1" thickBot="1" x14ac:dyDescent="0.25">
      <c r="B5619" s="538" t="s">
        <v>269</v>
      </c>
      <c r="C5619" s="539"/>
      <c r="D5619" s="266"/>
      <c r="E5619" s="252" t="s">
        <v>245</v>
      </c>
      <c r="F5619" s="261" t="e">
        <f>IF(#REF!&gt;=1,IF(#REF!&gt;=1,#REF!),IF(#REF!&gt;=0,"",))</f>
        <v>#REF!</v>
      </c>
      <c r="G5619" s="245" t="e">
        <f>保全管理データ!N9714</f>
        <v>#REF!</v>
      </c>
      <c r="H5619" s="259" t="e">
        <f>IF(#REF!="無","",IF(#REF!="","",IF(#REF!="悪環境における作業",0.2,IF(#REF!="高所又は地下作業",0.1,IF(#REF!="錯綜場所作業",0.3,IF(#REF!="複雑な制約のある作業",0.4,IF(#REF!="単純な制約のある作業",0.2,0)))))))</f>
        <v>#REF!</v>
      </c>
      <c r="I5619" s="260" t="e">
        <f t="shared" si="347"/>
        <v>#REF!</v>
      </c>
      <c r="J5619" s="261" t="e">
        <f>IF(#REF!&gt;=1,IF(#REF!&gt;=1,#REF!),IF(#REF!&gt;=0,"",))</f>
        <v>#REF!</v>
      </c>
      <c r="K5619" s="245" t="e">
        <f>保全管理データ!N9741</f>
        <v>#REF!</v>
      </c>
      <c r="L5619" s="262" t="e">
        <f>IF(#REF!="","",IF(#REF!="悪環境における作業",0.2,IF(#REF!="高所又は地下作業",0.1,IF(#REF!="錯綜場所作業",0.3,IF(#REF!="複雑な制約のある作業",0.4,IF(#REF!="単純な制約のある作業",0.2,0))))))</f>
        <v>#REF!</v>
      </c>
      <c r="M5619" s="260" t="e">
        <f t="shared" si="348"/>
        <v>#REF!</v>
      </c>
    </row>
    <row r="5620" spans="2:13" s="254" customFormat="1" ht="27.75" customHeight="1" thickBot="1" x14ac:dyDescent="0.25">
      <c r="B5620" s="532" t="s">
        <v>190</v>
      </c>
      <c r="C5620" s="532"/>
      <c r="D5620" s="532"/>
      <c r="E5620" s="532"/>
      <c r="F5620" s="533" t="e">
        <f>SUM(I5596:I5619)</f>
        <v>#REF!</v>
      </c>
      <c r="G5620" s="534"/>
      <c r="H5620" s="534"/>
      <c r="I5620" s="535"/>
      <c r="J5620" s="533" t="e">
        <f>IF(SUM(J5596:J5619)=0,"0.00",SUM(M5596:M5619))</f>
        <v>#REF!</v>
      </c>
      <c r="K5620" s="534"/>
      <c r="L5620" s="534"/>
      <c r="M5620" s="535"/>
    </row>
    <row r="5621" spans="2:13" s="254" customFormat="1" ht="27.75" customHeight="1" thickBot="1" x14ac:dyDescent="0.25">
      <c r="B5621" s="532" t="s">
        <v>97</v>
      </c>
      <c r="C5621" s="532"/>
      <c r="D5621" s="532"/>
      <c r="E5621" s="532"/>
      <c r="F5621" s="533" t="e">
        <f>IF(#REF!="５年以下","0",IF(#REF!="５年～１０年",0.1,IF(#REF!="１０年以上",0.15)))</f>
        <v>#REF!</v>
      </c>
      <c r="G5621" s="534"/>
      <c r="H5621" s="534"/>
      <c r="I5621" s="534"/>
      <c r="J5621" s="534"/>
      <c r="K5621" s="534"/>
      <c r="L5621" s="534"/>
      <c r="M5621" s="535"/>
    </row>
    <row r="5622" spans="2:13" s="254" customFormat="1" ht="27.75" customHeight="1" thickBot="1" x14ac:dyDescent="0.25">
      <c r="B5622" s="533" t="s">
        <v>273</v>
      </c>
      <c r="C5622" s="534"/>
      <c r="D5622" s="534"/>
      <c r="E5622" s="535"/>
      <c r="F5622" s="533" t="e">
        <f>F5620*(1+F5621)</f>
        <v>#REF!</v>
      </c>
      <c r="G5622" s="534"/>
      <c r="H5622" s="534"/>
      <c r="I5622" s="534"/>
      <c r="J5622" s="533" t="e">
        <f>J5620*(1+F5621)</f>
        <v>#REF!</v>
      </c>
      <c r="K5622" s="534"/>
      <c r="L5622" s="534"/>
      <c r="M5622" s="535"/>
    </row>
    <row r="5623" spans="2:13" s="254" customFormat="1" ht="27.75" customHeight="1" thickBot="1" x14ac:dyDescent="0.25">
      <c r="B5623" s="532" t="s">
        <v>191</v>
      </c>
      <c r="C5623" s="532"/>
      <c r="D5623" s="532"/>
      <c r="E5623" s="532"/>
      <c r="F5623" s="533" t="e">
        <f>#REF!*(#REF!*#REF!+#REF!*#REF!)</f>
        <v>#REF!</v>
      </c>
      <c r="G5623" s="534"/>
      <c r="H5623" s="535"/>
      <c r="I5623" s="532" t="e">
        <f>#REF!</f>
        <v>#REF!</v>
      </c>
      <c r="J5623" s="533"/>
      <c r="K5623" s="263" t="s">
        <v>230</v>
      </c>
      <c r="L5623" s="535" t="e">
        <f>B5594</f>
        <v>#REF!</v>
      </c>
      <c r="M5623" s="532"/>
    </row>
    <row r="5624" spans="2:13" s="254" customFormat="1" ht="45" customHeight="1" thickBot="1" x14ac:dyDescent="0.25">
      <c r="B5624" s="253"/>
      <c r="C5624" s="253"/>
      <c r="D5624" s="253"/>
      <c r="E5624" s="253"/>
      <c r="F5624" s="253"/>
      <c r="G5624" s="253"/>
      <c r="H5624" s="253"/>
      <c r="I5624" s="253"/>
      <c r="J5624" s="253"/>
      <c r="K5624" s="253"/>
      <c r="L5624" s="253"/>
      <c r="M5624" s="253"/>
    </row>
    <row r="5625" spans="2:13" s="254" customFormat="1" ht="27.75" customHeight="1" thickBot="1" x14ac:dyDescent="0.25">
      <c r="B5625" s="542" t="s">
        <v>128</v>
      </c>
      <c r="C5625" s="543"/>
      <c r="D5625" s="543"/>
      <c r="E5625" s="544"/>
      <c r="F5625" s="253"/>
      <c r="G5625" s="253"/>
      <c r="H5625" s="253"/>
      <c r="I5625" s="253"/>
      <c r="J5625" s="253"/>
      <c r="K5625" s="253"/>
      <c r="L5625" s="253"/>
      <c r="M5625" s="253"/>
    </row>
    <row r="5626" spans="2:13" s="254" customFormat="1" ht="27.75" customHeight="1" x14ac:dyDescent="0.2">
      <c r="B5626" s="545" t="e">
        <f>#REF!</f>
        <v>#REF!</v>
      </c>
      <c r="C5626" s="546"/>
      <c r="D5626" s="547"/>
      <c r="E5626" s="548"/>
      <c r="F5626" s="552" t="s">
        <v>240</v>
      </c>
      <c r="G5626" s="553"/>
      <c r="H5626" s="553"/>
      <c r="I5626" s="554"/>
      <c r="J5626" s="552" t="s">
        <v>239</v>
      </c>
      <c r="K5626" s="553"/>
      <c r="L5626" s="553"/>
      <c r="M5626" s="554"/>
    </row>
    <row r="5627" spans="2:13" s="254" customFormat="1" ht="27.75" customHeight="1" thickBot="1" x14ac:dyDescent="0.25">
      <c r="B5627" s="549"/>
      <c r="C5627" s="550"/>
      <c r="D5627" s="550"/>
      <c r="E5627" s="551"/>
      <c r="F5627" s="255" t="s">
        <v>149</v>
      </c>
      <c r="G5627" s="256" t="s">
        <v>151</v>
      </c>
      <c r="H5627" s="256" t="s">
        <v>96</v>
      </c>
      <c r="I5627" s="257" t="s">
        <v>150</v>
      </c>
      <c r="J5627" s="255" t="s">
        <v>149</v>
      </c>
      <c r="K5627" s="256" t="s">
        <v>151</v>
      </c>
      <c r="L5627" s="256" t="s">
        <v>96</v>
      </c>
      <c r="M5627" s="257" t="s">
        <v>150</v>
      </c>
    </row>
    <row r="5628" spans="2:13" s="254" customFormat="1" ht="27.75" customHeight="1" thickTop="1" x14ac:dyDescent="0.2">
      <c r="B5628" s="540" t="s">
        <v>241</v>
      </c>
      <c r="C5628" s="541"/>
      <c r="D5628" s="264"/>
      <c r="E5628" s="237" t="s">
        <v>242</v>
      </c>
      <c r="F5628" s="258" t="e">
        <f>IF(#REF!&gt;=1,IF(#REF!&gt;=1,#REF!),IF(#REF!&gt;=0,"",))</f>
        <v>#REF!</v>
      </c>
      <c r="G5628" s="241" t="e">
        <f>保全管理データ!N9747</f>
        <v>#REF!</v>
      </c>
      <c r="H5628" s="259" t="e">
        <f>IF(#REF!="無","",IF(#REF!="","",IF(#REF!="悪環境における作業",0.2,IF(#REF!="高所又は地下作業",0.1,IF(#REF!="錯綜場所作業",0.3,IF(#REF!="複雑な制約のある作業",0.4,IF(#REF!="単純な制約のある作業",0.2,0)))))))</f>
        <v>#REF!</v>
      </c>
      <c r="I5628" s="260" t="e">
        <f>IF(F5628="","",F5628*G5628*(1+IF(H5628="",0,H5628)))</f>
        <v>#REF!</v>
      </c>
      <c r="J5628" s="258" t="e">
        <f>IF(#REF!&gt;=1,IF(#REF!&gt;=1,#REF!),IF(#REF!&gt;=0,"",))</f>
        <v>#REF!</v>
      </c>
      <c r="K5628" s="241" t="e">
        <f>保全管理データ!N9774</f>
        <v>#REF!</v>
      </c>
      <c r="L5628" s="259" t="e">
        <f>IF(#REF!="","",IF(#REF!="悪環境における作業",0.2,IF(#REF!="高所又は地下作業",0.1,IF(#REF!="錯綜場所作業",0.3,IF(#REF!="複雑な制約のある作業",0.4,IF(#REF!="単純な制約のある作業",0.2,0))))))</f>
        <v>#REF!</v>
      </c>
      <c r="M5628" s="260" t="e">
        <f>IF(J5628="","",J5628*K5628*(1+IF(L5628="",0,L5628)))</f>
        <v>#REF!</v>
      </c>
    </row>
    <row r="5629" spans="2:13" s="254" customFormat="1" ht="27.75" customHeight="1" x14ac:dyDescent="0.2">
      <c r="B5629" s="536" t="s">
        <v>243</v>
      </c>
      <c r="C5629" s="537"/>
      <c r="D5629" s="265"/>
      <c r="E5629" s="224" t="s">
        <v>242</v>
      </c>
      <c r="F5629" s="258" t="e">
        <f>IF(#REF!&gt;=1,IF(#REF!&gt;=1,#REF!),IF(#REF!&gt;=0,"",))</f>
        <v>#REF!</v>
      </c>
      <c r="G5629" s="241" t="e">
        <f>保全管理データ!N9748</f>
        <v>#REF!</v>
      </c>
      <c r="H5629" s="259" t="e">
        <f>IF(#REF!="無","",IF(#REF!="","",IF(#REF!="悪環境における作業",0.2,IF(#REF!="高所又は地下作業",0.1,IF(#REF!="錯綜場所作業",0.3,IF(#REF!="複雑な制約のある作業",0.4,IF(#REF!="単純な制約のある作業",0.2,0)))))))</f>
        <v>#REF!</v>
      </c>
      <c r="I5629" s="260" t="e">
        <f t="shared" ref="I5629:I5651" si="349">IF(F5629="","",F5629*G5629*(1+IF(H5629="",0,H5629)))</f>
        <v>#REF!</v>
      </c>
      <c r="J5629" s="258" t="e">
        <f>IF(#REF!&gt;=1,IF(#REF!&gt;=1,#REF!),IF(#REF!&gt;=0,"",))</f>
        <v>#REF!</v>
      </c>
      <c r="K5629" s="241" t="e">
        <f>保全管理データ!N9775</f>
        <v>#REF!</v>
      </c>
      <c r="L5629" s="259" t="e">
        <f>IF(#REF!="","",IF(#REF!="悪環境における作業",0.2,IF(#REF!="高所又は地下作業",0.1,IF(#REF!="錯綜場所作業",0.3,IF(#REF!="複雑な制約のある作業",0.4,IF(#REF!="単純な制約のある作業",0.2,0))))))</f>
        <v>#REF!</v>
      </c>
      <c r="M5629" s="260" t="e">
        <f t="shared" ref="M5629:M5651" si="350">IF(J5629="","",J5629*K5629*(1+IF(L5629="",0,L5629)))</f>
        <v>#REF!</v>
      </c>
    </row>
    <row r="5630" spans="2:13" s="254" customFormat="1" ht="27.75" customHeight="1" x14ac:dyDescent="0.2">
      <c r="B5630" s="536" t="s">
        <v>249</v>
      </c>
      <c r="C5630" s="537"/>
      <c r="D5630" s="265"/>
      <c r="E5630" s="224" t="s">
        <v>244</v>
      </c>
      <c r="F5630" s="258" t="e">
        <f>IF(#REF!&gt;=1,IF(#REF!&gt;=1,#REF!),IF(#REF!&gt;=0,"",))</f>
        <v>#REF!</v>
      </c>
      <c r="G5630" s="241" t="e">
        <f>保全管理データ!N9749</f>
        <v>#REF!</v>
      </c>
      <c r="H5630" s="259" t="e">
        <f>IF(#REF!="無","",IF(#REF!="","",IF(#REF!="悪環境における作業",0.2,IF(#REF!="高所又は地下作業",0.1,IF(#REF!="錯綜場所作業",0.3,IF(#REF!="複雑な制約のある作業",0.4,IF(#REF!="単純な制約のある作業",0.2,0)))))))</f>
        <v>#REF!</v>
      </c>
      <c r="I5630" s="260" t="e">
        <f t="shared" si="349"/>
        <v>#REF!</v>
      </c>
      <c r="J5630" s="258" t="e">
        <f>IF(#REF!&gt;=1,IF(#REF!&gt;=1,#REF!),IF(#REF!&gt;=0,"",))</f>
        <v>#REF!</v>
      </c>
      <c r="K5630" s="241" t="e">
        <f>保全管理データ!N9776</f>
        <v>#REF!</v>
      </c>
      <c r="L5630" s="259" t="e">
        <f>IF(#REF!="","",IF(#REF!="悪環境における作業",0.2,IF(#REF!="高所又は地下作業",0.1,IF(#REF!="錯綜場所作業",0.3,IF(#REF!="複雑な制約のある作業",0.4,IF(#REF!="単純な制約のある作業",0.2,0))))))</f>
        <v>#REF!</v>
      </c>
      <c r="M5630" s="260" t="e">
        <f t="shared" si="350"/>
        <v>#REF!</v>
      </c>
    </row>
    <row r="5631" spans="2:13" s="254" customFormat="1" ht="27.75" customHeight="1" x14ac:dyDescent="0.2">
      <c r="B5631" s="536" t="s">
        <v>250</v>
      </c>
      <c r="C5631" s="537"/>
      <c r="D5631" s="265"/>
      <c r="E5631" s="224" t="s">
        <v>244</v>
      </c>
      <c r="F5631" s="258" t="e">
        <f>IF(#REF!&gt;=1,IF(#REF!&gt;=1,#REF!),IF(#REF!&gt;=0,"",))</f>
        <v>#REF!</v>
      </c>
      <c r="G5631" s="241" t="e">
        <f>保全管理データ!N9750</f>
        <v>#REF!</v>
      </c>
      <c r="H5631" s="259" t="e">
        <f>IF(#REF!="無","",IF(#REF!="","",IF(#REF!="悪環境における作業",0.2,IF(#REF!="高所又は地下作業",0.1,IF(#REF!="錯綜場所作業",0.3,IF(#REF!="複雑な制約のある作業",0.4,IF(#REF!="単純な制約のある作業",0.2,0)))))))</f>
        <v>#REF!</v>
      </c>
      <c r="I5631" s="260" t="e">
        <f t="shared" si="349"/>
        <v>#REF!</v>
      </c>
      <c r="J5631" s="258" t="e">
        <f>IF(#REF!&gt;=1,IF(#REF!&gt;=1,#REF!),IF(#REF!&gt;=0,"",))</f>
        <v>#REF!</v>
      </c>
      <c r="K5631" s="241" t="e">
        <f>保全管理データ!N9777</f>
        <v>#REF!</v>
      </c>
      <c r="L5631" s="259" t="e">
        <f>IF(#REF!="","",IF(#REF!="悪環境における作業",0.2,IF(#REF!="高所又は地下作業",0.1,IF(#REF!="錯綜場所作業",0.3,IF(#REF!="複雑な制約のある作業",0.4,IF(#REF!="単純な制約のある作業",0.2,0))))))</f>
        <v>#REF!</v>
      </c>
      <c r="M5631" s="260" t="e">
        <f t="shared" si="350"/>
        <v>#REF!</v>
      </c>
    </row>
    <row r="5632" spans="2:13" s="254" customFormat="1" ht="27.75" customHeight="1" x14ac:dyDescent="0.2">
      <c r="B5632" s="536" t="s">
        <v>251</v>
      </c>
      <c r="C5632" s="537"/>
      <c r="D5632" s="265"/>
      <c r="E5632" s="224" t="s">
        <v>242</v>
      </c>
      <c r="F5632" s="258" t="e">
        <f>IF(#REF!&gt;=1,IF(#REF!&gt;=1,#REF!),IF(#REF!&gt;=0,"",))</f>
        <v>#REF!</v>
      </c>
      <c r="G5632" s="241" t="e">
        <f>保全管理データ!N9751</f>
        <v>#REF!</v>
      </c>
      <c r="H5632" s="259" t="e">
        <f>IF(#REF!="無","",IF(#REF!="","",IF(#REF!="悪環境における作業",0.2,IF(#REF!="高所又は地下作業",0.1,IF(#REF!="錯綜場所作業",0.3,IF(#REF!="複雑な制約のある作業",0.4,IF(#REF!="単純な制約のある作業",0.2,0)))))))</f>
        <v>#REF!</v>
      </c>
      <c r="I5632" s="260" t="e">
        <f t="shared" si="349"/>
        <v>#REF!</v>
      </c>
      <c r="J5632" s="258" t="e">
        <f>IF(#REF!&gt;=1,IF(#REF!&gt;=1,#REF!),IF(#REF!&gt;=0,"",))</f>
        <v>#REF!</v>
      </c>
      <c r="K5632" s="241" t="e">
        <f>保全管理データ!N9778</f>
        <v>#REF!</v>
      </c>
      <c r="L5632" s="259" t="e">
        <f>IF(#REF!="","",IF(#REF!="悪環境における作業",0.2,IF(#REF!="高所又は地下作業",0.1,IF(#REF!="錯綜場所作業",0.3,IF(#REF!="複雑な制約のある作業",0.4,IF(#REF!="単純な制約のある作業",0.2,0))))))</f>
        <v>#REF!</v>
      </c>
      <c r="M5632" s="260" t="e">
        <f t="shared" si="350"/>
        <v>#REF!</v>
      </c>
    </row>
    <row r="5633" spans="2:13" s="254" customFormat="1" ht="27.75" customHeight="1" x14ac:dyDescent="0.2">
      <c r="B5633" s="536" t="s">
        <v>252</v>
      </c>
      <c r="C5633" s="537"/>
      <c r="D5633" s="265"/>
      <c r="E5633" s="224" t="s">
        <v>244</v>
      </c>
      <c r="F5633" s="258" t="e">
        <f>IF(#REF!&gt;=1,IF(#REF!&gt;=1,#REF!),IF(#REF!&gt;=0,"",))</f>
        <v>#REF!</v>
      </c>
      <c r="G5633" s="241" t="e">
        <f>保全管理データ!N9752</f>
        <v>#REF!</v>
      </c>
      <c r="H5633" s="259" t="e">
        <f>IF(#REF!="無","",IF(#REF!="","",IF(#REF!="悪環境における作業",0.2,IF(#REF!="高所又は地下作業",0.1,IF(#REF!="錯綜場所作業",0.3,IF(#REF!="複雑な制約のある作業",0.4,IF(#REF!="単純な制約のある作業",0.2,0)))))))</f>
        <v>#REF!</v>
      </c>
      <c r="I5633" s="260" t="e">
        <f t="shared" si="349"/>
        <v>#REF!</v>
      </c>
      <c r="J5633" s="258" t="e">
        <f>IF(#REF!&gt;=1,IF(#REF!&gt;=1,#REF!),IF(#REF!&gt;=0,"",))</f>
        <v>#REF!</v>
      </c>
      <c r="K5633" s="241" t="e">
        <f>保全管理データ!N9779</f>
        <v>#REF!</v>
      </c>
      <c r="L5633" s="259" t="e">
        <f>IF(#REF!="","",IF(#REF!="悪環境における作業",0.2,IF(#REF!="高所又は地下作業",0.1,IF(#REF!="錯綜場所作業",0.3,IF(#REF!="複雑な制約のある作業",0.4,IF(#REF!="単純な制約のある作業",0.2,0))))))</f>
        <v>#REF!</v>
      </c>
      <c r="M5633" s="260" t="e">
        <f t="shared" si="350"/>
        <v>#REF!</v>
      </c>
    </row>
    <row r="5634" spans="2:13" s="254" customFormat="1" ht="27.75" customHeight="1" x14ac:dyDescent="0.2">
      <c r="B5634" s="536" t="s">
        <v>253</v>
      </c>
      <c r="C5634" s="537"/>
      <c r="D5634" s="265"/>
      <c r="E5634" s="224" t="s">
        <v>242</v>
      </c>
      <c r="F5634" s="258" t="e">
        <f>IF(#REF!&gt;=1,IF(#REF!&gt;=1,#REF!),IF(#REF!&gt;=0,"",))</f>
        <v>#REF!</v>
      </c>
      <c r="G5634" s="241" t="e">
        <f>保全管理データ!N9753</f>
        <v>#REF!</v>
      </c>
      <c r="H5634" s="259" t="e">
        <f>IF(#REF!="無","",IF(#REF!="","",IF(#REF!="悪環境における作業",0.2,IF(#REF!="高所又は地下作業",0.1,IF(#REF!="錯綜場所作業",0.3,IF(#REF!="複雑な制約のある作業",0.4,IF(#REF!="単純な制約のある作業",0.2,0)))))))</f>
        <v>#REF!</v>
      </c>
      <c r="I5634" s="260" t="e">
        <f t="shared" si="349"/>
        <v>#REF!</v>
      </c>
      <c r="J5634" s="258" t="e">
        <f>IF(#REF!&gt;=1,IF(#REF!&gt;=1,#REF!),IF(#REF!&gt;=0,"",))</f>
        <v>#REF!</v>
      </c>
      <c r="K5634" s="241" t="e">
        <f>保全管理データ!N9780</f>
        <v>#REF!</v>
      </c>
      <c r="L5634" s="259" t="e">
        <f>IF(#REF!="","",IF(#REF!="悪環境における作業",0.2,IF(#REF!="高所又は地下作業",0.1,IF(#REF!="錯綜場所作業",0.3,IF(#REF!="複雑な制約のある作業",0.4,IF(#REF!="単純な制約のある作業",0.2,0))))))</f>
        <v>#REF!</v>
      </c>
      <c r="M5634" s="260" t="e">
        <f t="shared" si="350"/>
        <v>#REF!</v>
      </c>
    </row>
    <row r="5635" spans="2:13" s="254" customFormat="1" ht="27.75" customHeight="1" x14ac:dyDescent="0.2">
      <c r="B5635" s="536" t="s">
        <v>254</v>
      </c>
      <c r="C5635" s="537"/>
      <c r="D5635" s="265"/>
      <c r="E5635" s="224" t="s">
        <v>242</v>
      </c>
      <c r="F5635" s="258" t="e">
        <f>IF(#REF!&gt;=1,IF(#REF!&gt;=1,#REF!),IF(#REF!&gt;=0,"",))</f>
        <v>#REF!</v>
      </c>
      <c r="G5635" s="241" t="e">
        <f>保全管理データ!N9754</f>
        <v>#REF!</v>
      </c>
      <c r="H5635" s="259" t="e">
        <f>IF(#REF!="無","",IF(#REF!="","",IF(#REF!="悪環境における作業",0.2,IF(#REF!="高所又は地下作業",0.1,IF(#REF!="錯綜場所作業",0.3,IF(#REF!="複雑な制約のある作業",0.4,IF(#REF!="単純な制約のある作業",0.2,0)))))))</f>
        <v>#REF!</v>
      </c>
      <c r="I5635" s="260" t="e">
        <f t="shared" si="349"/>
        <v>#REF!</v>
      </c>
      <c r="J5635" s="258" t="e">
        <f>IF(#REF!&gt;=1,IF(#REF!&gt;=1,#REF!),IF(#REF!&gt;=0,"",))</f>
        <v>#REF!</v>
      </c>
      <c r="K5635" s="241" t="e">
        <f>保全管理データ!N9781</f>
        <v>#REF!</v>
      </c>
      <c r="L5635" s="259" t="e">
        <f>IF(#REF!="","",IF(#REF!="悪環境における作業",0.2,IF(#REF!="高所又は地下作業",0.1,IF(#REF!="錯綜場所作業",0.3,IF(#REF!="複雑な制約のある作業",0.4,IF(#REF!="単純な制約のある作業",0.2,0))))))</f>
        <v>#REF!</v>
      </c>
      <c r="M5635" s="260" t="e">
        <f t="shared" si="350"/>
        <v>#REF!</v>
      </c>
    </row>
    <row r="5636" spans="2:13" s="254" customFormat="1" ht="27.75" customHeight="1" x14ac:dyDescent="0.2">
      <c r="B5636" s="536" t="s">
        <v>255</v>
      </c>
      <c r="C5636" s="537"/>
      <c r="D5636" s="265"/>
      <c r="E5636" s="224" t="s">
        <v>245</v>
      </c>
      <c r="F5636" s="258" t="e">
        <f>IF(#REF!&gt;=1,IF(#REF!&gt;=1,#REF!),IF(#REF!&gt;=0,"",))</f>
        <v>#REF!</v>
      </c>
      <c r="G5636" s="241" t="e">
        <f>保全管理データ!N9755</f>
        <v>#REF!</v>
      </c>
      <c r="H5636" s="259" t="e">
        <f>IF(#REF!="無","",IF(#REF!="","",IF(#REF!="悪環境における作業",0.2,IF(#REF!="高所又は地下作業",0.1,IF(#REF!="錯綜場所作業",0.3,IF(#REF!="複雑な制約のある作業",0.4,IF(#REF!="単純な制約のある作業",0.2,0)))))))</f>
        <v>#REF!</v>
      </c>
      <c r="I5636" s="260" t="e">
        <f t="shared" si="349"/>
        <v>#REF!</v>
      </c>
      <c r="J5636" s="258" t="e">
        <f>IF(#REF!&gt;=1,IF(#REF!&gt;=1,#REF!),IF(#REF!&gt;=0,"",))</f>
        <v>#REF!</v>
      </c>
      <c r="K5636" s="241" t="e">
        <f>保全管理データ!N9782</f>
        <v>#REF!</v>
      </c>
      <c r="L5636" s="259" t="e">
        <f>IF(#REF!="","",IF(#REF!="悪環境における作業",0.2,IF(#REF!="高所又は地下作業",0.1,IF(#REF!="錯綜場所作業",0.3,IF(#REF!="複雑な制約のある作業",0.4,IF(#REF!="単純な制約のある作業",0.2,0))))))</f>
        <v>#REF!</v>
      </c>
      <c r="M5636" s="260" t="e">
        <f t="shared" si="350"/>
        <v>#REF!</v>
      </c>
    </row>
    <row r="5637" spans="2:13" s="254" customFormat="1" ht="27.75" customHeight="1" x14ac:dyDescent="0.2">
      <c r="B5637" s="536" t="s">
        <v>256</v>
      </c>
      <c r="C5637" s="537"/>
      <c r="D5637" s="265"/>
      <c r="E5637" s="224" t="s">
        <v>242</v>
      </c>
      <c r="F5637" s="258" t="e">
        <f>IF(#REF!&gt;=1,IF(#REF!&gt;=1,#REF!),IF(#REF!&gt;=0,"",))</f>
        <v>#REF!</v>
      </c>
      <c r="G5637" s="241" t="e">
        <f>保全管理データ!N9756</f>
        <v>#REF!</v>
      </c>
      <c r="H5637" s="259" t="e">
        <f>IF(#REF!="無","",IF(#REF!="","",IF(#REF!="悪環境における作業",0.2,IF(#REF!="高所又は地下作業",0.1,IF(#REF!="錯綜場所作業",0.3,IF(#REF!="複雑な制約のある作業",0.4,IF(#REF!="単純な制約のある作業",0.2,0)))))))</f>
        <v>#REF!</v>
      </c>
      <c r="I5637" s="260" t="e">
        <f t="shared" si="349"/>
        <v>#REF!</v>
      </c>
      <c r="J5637" s="258" t="e">
        <f>IF(#REF!&gt;=1,IF(#REF!&gt;=1,#REF!),IF(#REF!&gt;=0,"",))</f>
        <v>#REF!</v>
      </c>
      <c r="K5637" s="241" t="e">
        <f>保全管理データ!N9783</f>
        <v>#REF!</v>
      </c>
      <c r="L5637" s="259" t="e">
        <f>IF(#REF!="","",IF(#REF!="悪環境における作業",0.2,IF(#REF!="高所又は地下作業",0.1,IF(#REF!="錯綜場所作業",0.3,IF(#REF!="複雑な制約のある作業",0.4,IF(#REF!="単純な制約のある作業",0.2,0))))))</f>
        <v>#REF!</v>
      </c>
      <c r="M5637" s="260" t="e">
        <f t="shared" si="350"/>
        <v>#REF!</v>
      </c>
    </row>
    <row r="5638" spans="2:13" s="254" customFormat="1" ht="27.75" customHeight="1" x14ac:dyDescent="0.2">
      <c r="B5638" s="536" t="s">
        <v>257</v>
      </c>
      <c r="C5638" s="537"/>
      <c r="D5638" s="265"/>
      <c r="E5638" s="224" t="s">
        <v>245</v>
      </c>
      <c r="F5638" s="258" t="e">
        <f>IF(#REF!&gt;=1,IF(#REF!&gt;=1,#REF!),IF(#REF!&gt;=0,"",))</f>
        <v>#REF!</v>
      </c>
      <c r="G5638" s="241" t="e">
        <f>保全管理データ!N9757</f>
        <v>#REF!</v>
      </c>
      <c r="H5638" s="259" t="e">
        <f>IF(#REF!="無","",IF(#REF!="","",IF(#REF!="悪環境における作業",0.2,IF(#REF!="高所又は地下作業",0.1,IF(#REF!="錯綜場所作業",0.3,IF(#REF!="複雑な制約のある作業",0.4,IF(#REF!="単純な制約のある作業",0.2,0)))))))</f>
        <v>#REF!</v>
      </c>
      <c r="I5638" s="260" t="e">
        <f t="shared" si="349"/>
        <v>#REF!</v>
      </c>
      <c r="J5638" s="258" t="e">
        <f>IF(#REF!&gt;=1,IF(#REF!&gt;=1,#REF!),IF(#REF!&gt;=0,"",))</f>
        <v>#REF!</v>
      </c>
      <c r="K5638" s="241" t="e">
        <f>保全管理データ!N9784</f>
        <v>#REF!</v>
      </c>
      <c r="L5638" s="259" t="e">
        <f>IF(#REF!="","",IF(#REF!="悪環境における作業",0.2,IF(#REF!="高所又は地下作業",0.1,IF(#REF!="錯綜場所作業",0.3,IF(#REF!="複雑な制約のある作業",0.4,IF(#REF!="単純な制約のある作業",0.2,0))))))</f>
        <v>#REF!</v>
      </c>
      <c r="M5638" s="260" t="e">
        <f t="shared" si="350"/>
        <v>#REF!</v>
      </c>
    </row>
    <row r="5639" spans="2:13" s="254" customFormat="1" ht="27.75" customHeight="1" x14ac:dyDescent="0.2">
      <c r="B5639" s="536" t="s">
        <v>258</v>
      </c>
      <c r="C5639" s="537"/>
      <c r="D5639" s="265"/>
      <c r="E5639" s="224" t="s">
        <v>245</v>
      </c>
      <c r="F5639" s="258" t="e">
        <f>IF(#REF!&gt;=1,IF(#REF!&gt;=1,#REF!),IF(#REF!&gt;=0,"",))</f>
        <v>#REF!</v>
      </c>
      <c r="G5639" s="241" t="e">
        <f>保全管理データ!N9758</f>
        <v>#REF!</v>
      </c>
      <c r="H5639" s="259" t="e">
        <f>IF(#REF!="無","",IF(#REF!="","",IF(#REF!="悪環境における作業",0.2,IF(#REF!="高所又は地下作業",0.1,IF(#REF!="錯綜場所作業",0.3,IF(#REF!="複雑な制約のある作業",0.4,IF(#REF!="単純な制約のある作業",0.2,0)))))))</f>
        <v>#REF!</v>
      </c>
      <c r="I5639" s="260" t="e">
        <f t="shared" si="349"/>
        <v>#REF!</v>
      </c>
      <c r="J5639" s="258" t="e">
        <f>IF(#REF!&gt;=1,IF(#REF!&gt;=1,#REF!),IF(#REF!&gt;=0,"",))</f>
        <v>#REF!</v>
      </c>
      <c r="K5639" s="241" t="e">
        <f>保全管理データ!N9785</f>
        <v>#REF!</v>
      </c>
      <c r="L5639" s="259" t="e">
        <f>IF(#REF!="","",IF(#REF!="悪環境における作業",0.2,IF(#REF!="高所又は地下作業",0.1,IF(#REF!="錯綜場所作業",0.3,IF(#REF!="複雑な制約のある作業",0.4,IF(#REF!="単純な制約のある作業",0.2,0))))))</f>
        <v>#REF!</v>
      </c>
      <c r="M5639" s="260" t="e">
        <f t="shared" si="350"/>
        <v>#REF!</v>
      </c>
    </row>
    <row r="5640" spans="2:13" s="254" customFormat="1" ht="27.75" customHeight="1" x14ac:dyDescent="0.2">
      <c r="B5640" s="536" t="s">
        <v>259</v>
      </c>
      <c r="C5640" s="537"/>
      <c r="D5640" s="265"/>
      <c r="E5640" s="224" t="s">
        <v>245</v>
      </c>
      <c r="F5640" s="258" t="e">
        <f>IF(#REF!&gt;=1,IF(#REF!&gt;=1,#REF!),IF(#REF!&gt;=0,"",))</f>
        <v>#REF!</v>
      </c>
      <c r="G5640" s="241" t="e">
        <f>保全管理データ!N9759</f>
        <v>#REF!</v>
      </c>
      <c r="H5640" s="259" t="e">
        <f>IF(#REF!="無","",IF(#REF!="","",IF(#REF!="悪環境における作業",0.2,IF(#REF!="高所又は地下作業",0.1,IF(#REF!="錯綜場所作業",0.3,IF(#REF!="複雑な制約のある作業",0.4,IF(#REF!="単純な制約のある作業",0.2,0)))))))</f>
        <v>#REF!</v>
      </c>
      <c r="I5640" s="260" t="e">
        <f t="shared" si="349"/>
        <v>#REF!</v>
      </c>
      <c r="J5640" s="258" t="e">
        <f>IF(#REF!&gt;=1,IF(#REF!&gt;=1,#REF!),IF(#REF!&gt;=0,"",))</f>
        <v>#REF!</v>
      </c>
      <c r="K5640" s="241" t="e">
        <f>保全管理データ!N9786</f>
        <v>#REF!</v>
      </c>
      <c r="L5640" s="259" t="e">
        <f>IF(#REF!="","",IF(#REF!="悪環境における作業",0.2,IF(#REF!="高所又は地下作業",0.1,IF(#REF!="錯綜場所作業",0.3,IF(#REF!="複雑な制約のある作業",0.4,IF(#REF!="単純な制約のある作業",0.2,0))))))</f>
        <v>#REF!</v>
      </c>
      <c r="M5640" s="260" t="e">
        <f t="shared" si="350"/>
        <v>#REF!</v>
      </c>
    </row>
    <row r="5641" spans="2:13" s="254" customFormat="1" ht="27.75" customHeight="1" x14ac:dyDescent="0.2">
      <c r="B5641" s="536" t="s">
        <v>260</v>
      </c>
      <c r="C5641" s="537"/>
      <c r="D5641" s="265"/>
      <c r="E5641" s="224" t="s">
        <v>248</v>
      </c>
      <c r="F5641" s="258" t="e">
        <f>IF(#REF!&gt;=1,IF(#REF!&gt;=1,#REF!),IF(#REF!&gt;=0,"",))</f>
        <v>#REF!</v>
      </c>
      <c r="G5641" s="241" t="e">
        <f>保全管理データ!N9760</f>
        <v>#REF!</v>
      </c>
      <c r="H5641" s="259" t="e">
        <f>IF(#REF!="無","",IF(#REF!="","",IF(#REF!="悪環境における作業",0.2,IF(#REF!="高所又は地下作業",0.1,IF(#REF!="錯綜場所作業",0.3,IF(#REF!="複雑な制約のある作業",0.4,IF(#REF!="単純な制約のある作業",0.2,0)))))))</f>
        <v>#REF!</v>
      </c>
      <c r="I5641" s="260" t="e">
        <f t="shared" si="349"/>
        <v>#REF!</v>
      </c>
      <c r="J5641" s="258" t="e">
        <f>IF(#REF!&gt;=1,IF(#REF!&gt;=1,#REF!),IF(#REF!&gt;=0,"",))</f>
        <v>#REF!</v>
      </c>
      <c r="K5641" s="241" t="e">
        <f>保全管理データ!N9787</f>
        <v>#REF!</v>
      </c>
      <c r="L5641" s="259" t="e">
        <f>IF(#REF!="","",IF(#REF!="悪環境における作業",0.2,IF(#REF!="高所又は地下作業",0.1,IF(#REF!="錯綜場所作業",0.3,IF(#REF!="複雑な制約のある作業",0.4,IF(#REF!="単純な制約のある作業",0.2,0))))))</f>
        <v>#REF!</v>
      </c>
      <c r="M5641" s="260" t="e">
        <f t="shared" si="350"/>
        <v>#REF!</v>
      </c>
    </row>
    <row r="5642" spans="2:13" s="254" customFormat="1" ht="27.75" customHeight="1" x14ac:dyDescent="0.2">
      <c r="B5642" s="536" t="s">
        <v>261</v>
      </c>
      <c r="C5642" s="537"/>
      <c r="D5642" s="265"/>
      <c r="E5642" s="224" t="s">
        <v>247</v>
      </c>
      <c r="F5642" s="258" t="e">
        <f>IF(#REF!&gt;=1,IF(#REF!&gt;=1,#REF!),IF(#REF!&gt;=0,"",))</f>
        <v>#REF!</v>
      </c>
      <c r="G5642" s="241" t="e">
        <f>保全管理データ!N9761</f>
        <v>#REF!</v>
      </c>
      <c r="H5642" s="259" t="e">
        <f>IF(#REF!="無","",IF(#REF!="","",IF(#REF!="悪環境における作業",0.2,IF(#REF!="高所又は地下作業",0.1,IF(#REF!="錯綜場所作業",0.3,IF(#REF!="複雑な制約のある作業",0.4,IF(#REF!="単純な制約のある作業",0.2,0)))))))</f>
        <v>#REF!</v>
      </c>
      <c r="I5642" s="260" t="e">
        <f t="shared" si="349"/>
        <v>#REF!</v>
      </c>
      <c r="J5642" s="258" t="e">
        <f>IF(#REF!&gt;=1,IF(#REF!&gt;=1,#REF!),IF(#REF!&gt;=0,"",))</f>
        <v>#REF!</v>
      </c>
      <c r="K5642" s="241" t="e">
        <f>保全管理データ!N9788</f>
        <v>#REF!</v>
      </c>
      <c r="L5642" s="259" t="e">
        <f>IF(#REF!="","",IF(#REF!="悪環境における作業",0.2,IF(#REF!="高所又は地下作業",0.1,IF(#REF!="錯綜場所作業",0.3,IF(#REF!="複雑な制約のある作業",0.4,IF(#REF!="単純な制約のある作業",0.2,0))))))</f>
        <v>#REF!</v>
      </c>
      <c r="M5642" s="260" t="e">
        <f t="shared" si="350"/>
        <v>#REF!</v>
      </c>
    </row>
    <row r="5643" spans="2:13" s="254" customFormat="1" ht="27.75" customHeight="1" x14ac:dyDescent="0.2">
      <c r="B5643" s="536" t="s">
        <v>262</v>
      </c>
      <c r="C5643" s="537"/>
      <c r="D5643" s="265"/>
      <c r="E5643" s="224" t="s">
        <v>245</v>
      </c>
      <c r="F5643" s="258" t="e">
        <f>IF(#REF!&gt;=1,IF(#REF!&gt;=1,#REF!),IF(#REF!&gt;=0,"",))</f>
        <v>#REF!</v>
      </c>
      <c r="G5643" s="241" t="e">
        <f>保全管理データ!N9762</f>
        <v>#REF!</v>
      </c>
      <c r="H5643" s="259" t="e">
        <f>IF(#REF!="無","",IF(#REF!="","",IF(#REF!="悪環境における作業",0.2,IF(#REF!="高所又は地下作業",0.1,IF(#REF!="錯綜場所作業",0.3,IF(#REF!="複雑な制約のある作業",0.4,IF(#REF!="単純な制約のある作業",0.2,0)))))))</f>
        <v>#REF!</v>
      </c>
      <c r="I5643" s="260" t="e">
        <f t="shared" si="349"/>
        <v>#REF!</v>
      </c>
      <c r="J5643" s="258" t="e">
        <f>IF(#REF!&gt;=1,IF(#REF!&gt;=1,#REF!),IF(#REF!&gt;=0,"",))</f>
        <v>#REF!</v>
      </c>
      <c r="K5643" s="241" t="e">
        <f>保全管理データ!N9789</f>
        <v>#REF!</v>
      </c>
      <c r="L5643" s="259" t="e">
        <f>IF(#REF!="","",IF(#REF!="悪環境における作業",0.2,IF(#REF!="高所又は地下作業",0.1,IF(#REF!="錯綜場所作業",0.3,IF(#REF!="複雑な制約のある作業",0.4,IF(#REF!="単純な制約のある作業",0.2,0))))))</f>
        <v>#REF!</v>
      </c>
      <c r="M5643" s="260" t="e">
        <f t="shared" si="350"/>
        <v>#REF!</v>
      </c>
    </row>
    <row r="5644" spans="2:13" s="254" customFormat="1" ht="27.75" customHeight="1" x14ac:dyDescent="0.2">
      <c r="B5644" s="536" t="s">
        <v>263</v>
      </c>
      <c r="C5644" s="537"/>
      <c r="D5644" s="265"/>
      <c r="E5644" s="224" t="s">
        <v>245</v>
      </c>
      <c r="F5644" s="258" t="e">
        <f>IF(#REF!&gt;=1,IF(#REF!&gt;=1,#REF!),IF(#REF!&gt;=0,"",))</f>
        <v>#REF!</v>
      </c>
      <c r="G5644" s="241" t="e">
        <f>保全管理データ!N9763</f>
        <v>#REF!</v>
      </c>
      <c r="H5644" s="259" t="e">
        <f>IF(#REF!="無","",IF(#REF!="","",IF(#REF!="悪環境における作業",0.2,IF(#REF!="高所又は地下作業",0.1,IF(#REF!="錯綜場所作業",0.3,IF(#REF!="複雑な制約のある作業",0.4,IF(#REF!="単純な制約のある作業",0.2,0)))))))</f>
        <v>#REF!</v>
      </c>
      <c r="I5644" s="260" t="e">
        <f t="shared" si="349"/>
        <v>#REF!</v>
      </c>
      <c r="J5644" s="258" t="e">
        <f>IF(#REF!&gt;=1,IF(#REF!&gt;=1,#REF!),IF(#REF!&gt;=0,"",))</f>
        <v>#REF!</v>
      </c>
      <c r="K5644" s="241" t="e">
        <f>保全管理データ!N9790</f>
        <v>#REF!</v>
      </c>
      <c r="L5644" s="259" t="e">
        <f>IF(#REF!="","",IF(#REF!="悪環境における作業",0.2,IF(#REF!="高所又は地下作業",0.1,IF(#REF!="錯綜場所作業",0.3,IF(#REF!="複雑な制約のある作業",0.4,IF(#REF!="単純な制約のある作業",0.2,0))))))</f>
        <v>#REF!</v>
      </c>
      <c r="M5644" s="260" t="e">
        <f t="shared" si="350"/>
        <v>#REF!</v>
      </c>
    </row>
    <row r="5645" spans="2:13" s="254" customFormat="1" ht="27.75" customHeight="1" x14ac:dyDescent="0.2">
      <c r="B5645" s="536" t="s">
        <v>264</v>
      </c>
      <c r="C5645" s="537"/>
      <c r="D5645" s="265"/>
      <c r="E5645" s="224" t="s">
        <v>245</v>
      </c>
      <c r="F5645" s="258" t="e">
        <f>IF(#REF!&gt;=1,IF(#REF!&gt;=1,#REF!),IF(#REF!&gt;=0,"",))</f>
        <v>#REF!</v>
      </c>
      <c r="G5645" s="241" t="e">
        <f>保全管理データ!N9764</f>
        <v>#REF!</v>
      </c>
      <c r="H5645" s="259" t="e">
        <f>IF(#REF!="無","",IF(#REF!="","",IF(#REF!="悪環境における作業",0.2,IF(#REF!="高所又は地下作業",0.1,IF(#REF!="錯綜場所作業",0.3,IF(#REF!="複雑な制約のある作業",0.4,IF(#REF!="単純な制約のある作業",0.2,0)))))))</f>
        <v>#REF!</v>
      </c>
      <c r="I5645" s="260" t="e">
        <f t="shared" si="349"/>
        <v>#REF!</v>
      </c>
      <c r="J5645" s="258" t="e">
        <f>IF(#REF!&gt;=1,IF(#REF!&gt;=1,#REF!),IF(#REF!&gt;=0,"",))</f>
        <v>#REF!</v>
      </c>
      <c r="K5645" s="241" t="e">
        <f>保全管理データ!N9791</f>
        <v>#REF!</v>
      </c>
      <c r="L5645" s="259" t="e">
        <f>IF(#REF!="","",IF(#REF!="悪環境における作業",0.2,IF(#REF!="高所又は地下作業",0.1,IF(#REF!="錯綜場所作業",0.3,IF(#REF!="複雑な制約のある作業",0.4,IF(#REF!="単純な制約のある作業",0.2,0))))))</f>
        <v>#REF!</v>
      </c>
      <c r="M5645" s="260" t="e">
        <f t="shared" si="350"/>
        <v>#REF!</v>
      </c>
    </row>
    <row r="5646" spans="2:13" s="254" customFormat="1" ht="27.75" customHeight="1" x14ac:dyDescent="0.2">
      <c r="B5646" s="536" t="s">
        <v>265</v>
      </c>
      <c r="C5646" s="537"/>
      <c r="D5646" s="265"/>
      <c r="E5646" s="224" t="s">
        <v>245</v>
      </c>
      <c r="F5646" s="258" t="e">
        <f>IF(#REF!&gt;=1,IF(#REF!&gt;=1,#REF!),IF(#REF!&gt;=0,"",))</f>
        <v>#REF!</v>
      </c>
      <c r="G5646" s="241" t="e">
        <f>保全管理データ!N9765</f>
        <v>#REF!</v>
      </c>
      <c r="H5646" s="259" t="e">
        <f>IF(#REF!="無","",IF(#REF!="","",IF(#REF!="悪環境における作業",0.2,IF(#REF!="高所又は地下作業",0.1,IF(#REF!="錯綜場所作業",0.3,IF(#REF!="複雑な制約のある作業",0.4,IF(#REF!="単純な制約のある作業",0.2,0)))))))</f>
        <v>#REF!</v>
      </c>
      <c r="I5646" s="260" t="e">
        <f t="shared" si="349"/>
        <v>#REF!</v>
      </c>
      <c r="J5646" s="258" t="e">
        <f>IF(#REF!&gt;=1,IF(#REF!&gt;=1,#REF!),IF(#REF!&gt;=0,"",))</f>
        <v>#REF!</v>
      </c>
      <c r="K5646" s="241" t="e">
        <f>保全管理データ!N9792</f>
        <v>#REF!</v>
      </c>
      <c r="L5646" s="259" t="e">
        <f>IF(#REF!="","",IF(#REF!="悪環境における作業",0.2,IF(#REF!="高所又は地下作業",0.1,IF(#REF!="錯綜場所作業",0.3,IF(#REF!="複雑な制約のある作業",0.4,IF(#REF!="単純な制約のある作業",0.2,0))))))</f>
        <v>#REF!</v>
      </c>
      <c r="M5646" s="260" t="e">
        <f t="shared" si="350"/>
        <v>#REF!</v>
      </c>
    </row>
    <row r="5647" spans="2:13" s="254" customFormat="1" ht="27.75" customHeight="1" x14ac:dyDescent="0.2">
      <c r="B5647" s="536" t="s">
        <v>266</v>
      </c>
      <c r="C5647" s="537"/>
      <c r="D5647" s="265"/>
      <c r="E5647" s="224" t="s">
        <v>245</v>
      </c>
      <c r="F5647" s="258" t="e">
        <f>IF(#REF!&gt;=1,IF(#REF!&gt;=1,#REF!),IF(#REF!&gt;=0,"",))</f>
        <v>#REF!</v>
      </c>
      <c r="G5647" s="241" t="e">
        <f>保全管理データ!N9766</f>
        <v>#REF!</v>
      </c>
      <c r="H5647" s="259" t="e">
        <f>IF(#REF!="無","",IF(#REF!="","",IF(#REF!="悪環境における作業",0.2,IF(#REF!="高所又は地下作業",0.1,IF(#REF!="錯綜場所作業",0.3,IF(#REF!="複雑な制約のある作業",0.4,IF(#REF!="単純な制約のある作業",0.2,0)))))))</f>
        <v>#REF!</v>
      </c>
      <c r="I5647" s="260" t="e">
        <f t="shared" si="349"/>
        <v>#REF!</v>
      </c>
      <c r="J5647" s="258" t="e">
        <f>IF(#REF!&gt;=1,IF(#REF!&gt;=1,#REF!),IF(#REF!&gt;=0,"",))</f>
        <v>#REF!</v>
      </c>
      <c r="K5647" s="241" t="e">
        <f>保全管理データ!N9793</f>
        <v>#REF!</v>
      </c>
      <c r="L5647" s="259" t="e">
        <f>IF(#REF!="","",IF(#REF!="悪環境における作業",0.2,IF(#REF!="高所又は地下作業",0.1,IF(#REF!="錯綜場所作業",0.3,IF(#REF!="複雑な制約のある作業",0.4,IF(#REF!="単純な制約のある作業",0.2,0))))))</f>
        <v>#REF!</v>
      </c>
      <c r="M5647" s="260" t="e">
        <f t="shared" si="350"/>
        <v>#REF!</v>
      </c>
    </row>
    <row r="5648" spans="2:13" s="254" customFormat="1" ht="27.75" customHeight="1" x14ac:dyDescent="0.2">
      <c r="B5648" s="536" t="s">
        <v>81</v>
      </c>
      <c r="C5648" s="537"/>
      <c r="D5648" s="265"/>
      <c r="E5648" s="224" t="s">
        <v>245</v>
      </c>
      <c r="F5648" s="258" t="e">
        <f>IF(#REF!&gt;=1,IF(#REF!&gt;=1,#REF!),IF(#REF!&gt;=0,"",))</f>
        <v>#REF!</v>
      </c>
      <c r="G5648" s="241" t="e">
        <f>保全管理データ!N9767</f>
        <v>#REF!</v>
      </c>
      <c r="H5648" s="259" t="e">
        <f>IF(#REF!="無","",IF(#REF!="","",IF(#REF!="悪環境における作業",0.2,IF(#REF!="高所又は地下作業",0.1,IF(#REF!="錯綜場所作業",0.3,IF(#REF!="複雑な制約のある作業",0.4,IF(#REF!="単純な制約のある作業",0.2,0)))))))</f>
        <v>#REF!</v>
      </c>
      <c r="I5648" s="260" t="e">
        <f t="shared" si="349"/>
        <v>#REF!</v>
      </c>
      <c r="J5648" s="258" t="e">
        <f>IF(#REF!&gt;=1,IF(#REF!&gt;=1,#REF!),IF(#REF!&gt;=0,"",))</f>
        <v>#REF!</v>
      </c>
      <c r="K5648" s="241" t="e">
        <f>保全管理データ!N9794</f>
        <v>#REF!</v>
      </c>
      <c r="L5648" s="259" t="e">
        <f>IF(#REF!="","",IF(#REF!="悪環境における作業",0.2,IF(#REF!="高所又は地下作業",0.1,IF(#REF!="錯綜場所作業",0.3,IF(#REF!="複雑な制約のある作業",0.4,IF(#REF!="単純な制約のある作業",0.2,0))))))</f>
        <v>#REF!</v>
      </c>
      <c r="M5648" s="260" t="e">
        <f t="shared" si="350"/>
        <v>#REF!</v>
      </c>
    </row>
    <row r="5649" spans="2:13" s="254" customFormat="1" ht="27.75" customHeight="1" x14ac:dyDescent="0.2">
      <c r="B5649" s="536" t="s">
        <v>267</v>
      </c>
      <c r="C5649" s="537"/>
      <c r="D5649" s="265"/>
      <c r="E5649" s="224" t="s">
        <v>247</v>
      </c>
      <c r="F5649" s="258" t="e">
        <f>IF(#REF!&gt;=1,IF(#REF!&gt;=1,#REF!),IF(#REF!&gt;=0,"",))</f>
        <v>#REF!</v>
      </c>
      <c r="G5649" s="241" t="e">
        <f>保全管理データ!N9768</f>
        <v>#REF!</v>
      </c>
      <c r="H5649" s="259" t="e">
        <f>IF(#REF!="無","",IF(#REF!="","",IF(#REF!="悪環境における作業",0.2,IF(#REF!="高所又は地下作業",0.1,IF(#REF!="錯綜場所作業",0.3,IF(#REF!="複雑な制約のある作業",0.4,IF(#REF!="単純な制約のある作業",0.2,0)))))))</f>
        <v>#REF!</v>
      </c>
      <c r="I5649" s="260" t="e">
        <f t="shared" si="349"/>
        <v>#REF!</v>
      </c>
      <c r="J5649" s="258" t="e">
        <f>IF(#REF!&gt;=1,IF(#REF!&gt;=1,#REF!),IF(#REF!&gt;=0,"",))</f>
        <v>#REF!</v>
      </c>
      <c r="K5649" s="241" t="e">
        <f>保全管理データ!N9795</f>
        <v>#REF!</v>
      </c>
      <c r="L5649" s="259" t="e">
        <f>IF(#REF!="","",IF(#REF!="悪環境における作業",0.2,IF(#REF!="高所又は地下作業",0.1,IF(#REF!="錯綜場所作業",0.3,IF(#REF!="複雑な制約のある作業",0.4,IF(#REF!="単純な制約のある作業",0.2,0))))))</f>
        <v>#REF!</v>
      </c>
      <c r="M5649" s="260" t="e">
        <f t="shared" si="350"/>
        <v>#REF!</v>
      </c>
    </row>
    <row r="5650" spans="2:13" s="254" customFormat="1" ht="27.75" customHeight="1" x14ac:dyDescent="0.2">
      <c r="B5650" s="536" t="s">
        <v>268</v>
      </c>
      <c r="C5650" s="537"/>
      <c r="D5650" s="265"/>
      <c r="E5650" s="224" t="s">
        <v>246</v>
      </c>
      <c r="F5650" s="258" t="e">
        <f>IF(#REF!&gt;=1,IF(#REF!&gt;=1,#REF!),IF(#REF!&gt;=0,"",))</f>
        <v>#REF!</v>
      </c>
      <c r="G5650" s="241" t="e">
        <f>保全管理データ!N9769</f>
        <v>#REF!</v>
      </c>
      <c r="H5650" s="259" t="e">
        <f>IF(#REF!="無","",IF(#REF!="","",IF(#REF!="悪環境における作業",0.2,IF(#REF!="高所又は地下作業",0.1,IF(#REF!="錯綜場所作業",0.3,IF(#REF!="複雑な制約のある作業",0.4,IF(#REF!="単純な制約のある作業",0.2,0)))))))</f>
        <v>#REF!</v>
      </c>
      <c r="I5650" s="260" t="e">
        <f t="shared" si="349"/>
        <v>#REF!</v>
      </c>
      <c r="J5650" s="258" t="e">
        <f>IF(#REF!&gt;=1,IF(#REF!&gt;=1,#REF!),IF(#REF!&gt;=0,"",))</f>
        <v>#REF!</v>
      </c>
      <c r="K5650" s="241" t="e">
        <f>保全管理データ!N9796</f>
        <v>#REF!</v>
      </c>
      <c r="L5650" s="259" t="e">
        <f>IF(#REF!="","",IF(#REF!="悪環境における作業",0.2,IF(#REF!="高所又は地下作業",0.1,IF(#REF!="錯綜場所作業",0.3,IF(#REF!="複雑な制約のある作業",0.4,IF(#REF!="単純な制約のある作業",0.2,0))))))</f>
        <v>#REF!</v>
      </c>
      <c r="M5650" s="260" t="e">
        <f t="shared" si="350"/>
        <v>#REF!</v>
      </c>
    </row>
    <row r="5651" spans="2:13" s="254" customFormat="1" ht="27.75" customHeight="1" thickBot="1" x14ac:dyDescent="0.25">
      <c r="B5651" s="538" t="s">
        <v>269</v>
      </c>
      <c r="C5651" s="539"/>
      <c r="D5651" s="266"/>
      <c r="E5651" s="252" t="s">
        <v>245</v>
      </c>
      <c r="F5651" s="261" t="e">
        <f>IF(#REF!&gt;=1,IF(#REF!&gt;=1,#REF!),IF(#REF!&gt;=0,"",))</f>
        <v>#REF!</v>
      </c>
      <c r="G5651" s="245" t="e">
        <f>保全管理データ!N9770</f>
        <v>#REF!</v>
      </c>
      <c r="H5651" s="259" t="e">
        <f>IF(#REF!="無","",IF(#REF!="","",IF(#REF!="悪環境における作業",0.2,IF(#REF!="高所又は地下作業",0.1,IF(#REF!="錯綜場所作業",0.3,IF(#REF!="複雑な制約のある作業",0.4,IF(#REF!="単純な制約のある作業",0.2,0)))))))</f>
        <v>#REF!</v>
      </c>
      <c r="I5651" s="260" t="e">
        <f t="shared" si="349"/>
        <v>#REF!</v>
      </c>
      <c r="J5651" s="261" t="e">
        <f>IF(#REF!&gt;=1,IF(#REF!&gt;=1,#REF!),IF(#REF!&gt;=0,"",))</f>
        <v>#REF!</v>
      </c>
      <c r="K5651" s="245" t="e">
        <f>保全管理データ!N9797</f>
        <v>#REF!</v>
      </c>
      <c r="L5651" s="262" t="e">
        <f>IF(#REF!="","",IF(#REF!="悪環境における作業",0.2,IF(#REF!="高所又は地下作業",0.1,IF(#REF!="錯綜場所作業",0.3,IF(#REF!="複雑な制約のある作業",0.4,IF(#REF!="単純な制約のある作業",0.2,0))))))</f>
        <v>#REF!</v>
      </c>
      <c r="M5651" s="260" t="e">
        <f t="shared" si="350"/>
        <v>#REF!</v>
      </c>
    </row>
    <row r="5652" spans="2:13" s="254" customFormat="1" ht="27.75" customHeight="1" thickBot="1" x14ac:dyDescent="0.25">
      <c r="B5652" s="532" t="s">
        <v>190</v>
      </c>
      <c r="C5652" s="532"/>
      <c r="D5652" s="532"/>
      <c r="E5652" s="532"/>
      <c r="F5652" s="533" t="e">
        <f>SUM(I5628:I5651)</f>
        <v>#REF!</v>
      </c>
      <c r="G5652" s="534"/>
      <c r="H5652" s="534"/>
      <c r="I5652" s="535"/>
      <c r="J5652" s="533" t="e">
        <f>IF(SUM(J5628:J5651)=0,"0.00",SUM(M5628:M5651))</f>
        <v>#REF!</v>
      </c>
      <c r="K5652" s="534"/>
      <c r="L5652" s="534"/>
      <c r="M5652" s="535"/>
    </row>
    <row r="5653" spans="2:13" s="254" customFormat="1" ht="27.75" customHeight="1" thickBot="1" x14ac:dyDescent="0.25">
      <c r="B5653" s="532" t="s">
        <v>97</v>
      </c>
      <c r="C5653" s="532"/>
      <c r="D5653" s="532"/>
      <c r="E5653" s="532"/>
      <c r="F5653" s="533" t="e">
        <f>IF(#REF!="５年以下","0",IF(#REF!="５年～１０年",0.1,IF(#REF!="１０年以上",0.15)))</f>
        <v>#REF!</v>
      </c>
      <c r="G5653" s="534"/>
      <c r="H5653" s="534"/>
      <c r="I5653" s="534"/>
      <c r="J5653" s="534"/>
      <c r="K5653" s="534"/>
      <c r="L5653" s="534"/>
      <c r="M5653" s="535"/>
    </row>
    <row r="5654" spans="2:13" s="254" customFormat="1" ht="27.75" customHeight="1" thickBot="1" x14ac:dyDescent="0.25">
      <c r="B5654" s="533" t="s">
        <v>273</v>
      </c>
      <c r="C5654" s="534"/>
      <c r="D5654" s="534"/>
      <c r="E5654" s="535"/>
      <c r="F5654" s="533" t="e">
        <f>F5652*(1+F5653)</f>
        <v>#REF!</v>
      </c>
      <c r="G5654" s="534"/>
      <c r="H5654" s="534"/>
      <c r="I5654" s="534"/>
      <c r="J5654" s="533" t="e">
        <f>J5652*(1+F5653)</f>
        <v>#REF!</v>
      </c>
      <c r="K5654" s="534"/>
      <c r="L5654" s="534"/>
      <c r="M5654" s="535"/>
    </row>
    <row r="5655" spans="2:13" s="254" customFormat="1" ht="27.75" customHeight="1" thickBot="1" x14ac:dyDescent="0.25">
      <c r="B5655" s="532" t="s">
        <v>191</v>
      </c>
      <c r="C5655" s="532"/>
      <c r="D5655" s="532"/>
      <c r="E5655" s="532"/>
      <c r="F5655" s="533" t="e">
        <f>#REF!*(#REF!*#REF!+#REF!*#REF!)</f>
        <v>#REF!</v>
      </c>
      <c r="G5655" s="534"/>
      <c r="H5655" s="535"/>
      <c r="I5655" s="532" t="e">
        <f>#REF!</f>
        <v>#REF!</v>
      </c>
      <c r="J5655" s="533"/>
      <c r="K5655" s="263" t="s">
        <v>230</v>
      </c>
      <c r="L5655" s="535" t="e">
        <f>B5626</f>
        <v>#REF!</v>
      </c>
      <c r="M5655" s="532"/>
    </row>
    <row r="5656" spans="2:13" s="254" customFormat="1" ht="45" customHeight="1" thickBot="1" x14ac:dyDescent="0.25">
      <c r="B5656" s="253"/>
      <c r="C5656" s="253"/>
      <c r="D5656" s="253"/>
      <c r="E5656" s="253"/>
      <c r="F5656" s="253"/>
      <c r="G5656" s="253"/>
      <c r="H5656" s="253"/>
      <c r="I5656" s="253"/>
      <c r="J5656" s="253"/>
      <c r="K5656" s="253"/>
      <c r="L5656" s="253"/>
      <c r="M5656" s="253"/>
    </row>
    <row r="5657" spans="2:13" s="254" customFormat="1" ht="27.75" customHeight="1" thickBot="1" x14ac:dyDescent="0.25">
      <c r="B5657" s="542" t="s">
        <v>128</v>
      </c>
      <c r="C5657" s="543"/>
      <c r="D5657" s="543"/>
      <c r="E5657" s="544"/>
      <c r="F5657" s="253"/>
      <c r="G5657" s="253"/>
      <c r="H5657" s="253"/>
      <c r="I5657" s="253"/>
      <c r="J5657" s="253"/>
      <c r="K5657" s="253"/>
      <c r="L5657" s="253"/>
      <c r="M5657" s="253"/>
    </row>
    <row r="5658" spans="2:13" s="254" customFormat="1" ht="27.75" customHeight="1" x14ac:dyDescent="0.2">
      <c r="B5658" s="545" t="e">
        <f>#REF!</f>
        <v>#REF!</v>
      </c>
      <c r="C5658" s="546"/>
      <c r="D5658" s="547"/>
      <c r="E5658" s="548"/>
      <c r="F5658" s="552" t="s">
        <v>240</v>
      </c>
      <c r="G5658" s="553"/>
      <c r="H5658" s="553"/>
      <c r="I5658" s="554"/>
      <c r="J5658" s="552" t="s">
        <v>239</v>
      </c>
      <c r="K5658" s="553"/>
      <c r="L5658" s="553"/>
      <c r="M5658" s="554"/>
    </row>
    <row r="5659" spans="2:13" s="254" customFormat="1" ht="27.75" customHeight="1" thickBot="1" x14ac:dyDescent="0.25">
      <c r="B5659" s="549"/>
      <c r="C5659" s="550"/>
      <c r="D5659" s="550"/>
      <c r="E5659" s="551"/>
      <c r="F5659" s="255" t="s">
        <v>149</v>
      </c>
      <c r="G5659" s="256" t="s">
        <v>151</v>
      </c>
      <c r="H5659" s="256" t="s">
        <v>96</v>
      </c>
      <c r="I5659" s="257" t="s">
        <v>150</v>
      </c>
      <c r="J5659" s="255" t="s">
        <v>149</v>
      </c>
      <c r="K5659" s="256" t="s">
        <v>151</v>
      </c>
      <c r="L5659" s="256" t="s">
        <v>96</v>
      </c>
      <c r="M5659" s="257" t="s">
        <v>150</v>
      </c>
    </row>
    <row r="5660" spans="2:13" s="254" customFormat="1" ht="27.75" customHeight="1" thickTop="1" x14ac:dyDescent="0.2">
      <c r="B5660" s="540" t="s">
        <v>241</v>
      </c>
      <c r="C5660" s="541"/>
      <c r="D5660" s="264"/>
      <c r="E5660" s="237" t="s">
        <v>242</v>
      </c>
      <c r="F5660" s="258" t="e">
        <f>IF(#REF!&gt;=1,IF(#REF!&gt;=1,#REF!),IF(#REF!&gt;=0,"",))</f>
        <v>#REF!</v>
      </c>
      <c r="G5660" s="241" t="e">
        <f>保全管理データ!N9803</f>
        <v>#REF!</v>
      </c>
      <c r="H5660" s="259" t="e">
        <f>IF(#REF!="無","",IF(#REF!="","",IF(#REF!="悪環境における作業",0.2,IF(#REF!="高所又は地下作業",0.1,IF(#REF!="錯綜場所作業",0.3,IF(#REF!="複雑な制約のある作業",0.4,IF(#REF!="単純な制約のある作業",0.2,0)))))))</f>
        <v>#REF!</v>
      </c>
      <c r="I5660" s="260" t="e">
        <f>IF(F5660="","",F5660*G5660*(1+IF(H5660="",0,H5660)))</f>
        <v>#REF!</v>
      </c>
      <c r="J5660" s="258" t="e">
        <f>IF(#REF!&gt;=1,IF(#REF!&gt;=1,#REF!),IF(#REF!&gt;=0,"",))</f>
        <v>#REF!</v>
      </c>
      <c r="K5660" s="241" t="e">
        <f>保全管理データ!N9830</f>
        <v>#REF!</v>
      </c>
      <c r="L5660" s="259" t="e">
        <f>IF(#REF!="","",IF(#REF!="悪環境における作業",0.2,IF(#REF!="高所又は地下作業",0.1,IF(#REF!="錯綜場所作業",0.3,IF(#REF!="複雑な制約のある作業",0.4,IF(#REF!="単純な制約のある作業",0.2,0))))))</f>
        <v>#REF!</v>
      </c>
      <c r="M5660" s="260" t="e">
        <f>IF(J5660="","",J5660*K5660*(1+IF(L5660="",0,L5660)))</f>
        <v>#REF!</v>
      </c>
    </row>
    <row r="5661" spans="2:13" s="254" customFormat="1" ht="27.75" customHeight="1" x14ac:dyDescent="0.2">
      <c r="B5661" s="536" t="s">
        <v>243</v>
      </c>
      <c r="C5661" s="537"/>
      <c r="D5661" s="265"/>
      <c r="E5661" s="224" t="s">
        <v>242</v>
      </c>
      <c r="F5661" s="258" t="e">
        <f>IF(#REF!&gt;=1,IF(#REF!&gt;=1,#REF!),IF(#REF!&gt;=0,"",))</f>
        <v>#REF!</v>
      </c>
      <c r="G5661" s="241" t="e">
        <f>保全管理データ!N9804</f>
        <v>#REF!</v>
      </c>
      <c r="H5661" s="259" t="e">
        <f>IF(#REF!="無","",IF(#REF!="","",IF(#REF!="悪環境における作業",0.2,IF(#REF!="高所又は地下作業",0.1,IF(#REF!="錯綜場所作業",0.3,IF(#REF!="複雑な制約のある作業",0.4,IF(#REF!="単純な制約のある作業",0.2,0)))))))</f>
        <v>#REF!</v>
      </c>
      <c r="I5661" s="260" t="e">
        <f t="shared" ref="I5661:I5683" si="351">IF(F5661="","",F5661*G5661*(1+IF(H5661="",0,H5661)))</f>
        <v>#REF!</v>
      </c>
      <c r="J5661" s="258" t="e">
        <f>IF(#REF!&gt;=1,IF(#REF!&gt;=1,#REF!),IF(#REF!&gt;=0,"",))</f>
        <v>#REF!</v>
      </c>
      <c r="K5661" s="241" t="e">
        <f>保全管理データ!N9831</f>
        <v>#REF!</v>
      </c>
      <c r="L5661" s="259" t="e">
        <f>IF(#REF!="","",IF(#REF!="悪環境における作業",0.2,IF(#REF!="高所又は地下作業",0.1,IF(#REF!="錯綜場所作業",0.3,IF(#REF!="複雑な制約のある作業",0.4,IF(#REF!="単純な制約のある作業",0.2,0))))))</f>
        <v>#REF!</v>
      </c>
      <c r="M5661" s="260" t="e">
        <f t="shared" ref="M5661:M5683" si="352">IF(J5661="","",J5661*K5661*(1+IF(L5661="",0,L5661)))</f>
        <v>#REF!</v>
      </c>
    </row>
    <row r="5662" spans="2:13" s="254" customFormat="1" ht="27.75" customHeight="1" x14ac:dyDescent="0.2">
      <c r="B5662" s="536" t="s">
        <v>249</v>
      </c>
      <c r="C5662" s="537"/>
      <c r="D5662" s="265"/>
      <c r="E5662" s="224" t="s">
        <v>244</v>
      </c>
      <c r="F5662" s="258" t="e">
        <f>IF(#REF!&gt;=1,IF(#REF!&gt;=1,#REF!),IF(#REF!&gt;=0,"",))</f>
        <v>#REF!</v>
      </c>
      <c r="G5662" s="241" t="e">
        <f>保全管理データ!N9805</f>
        <v>#REF!</v>
      </c>
      <c r="H5662" s="259" t="e">
        <f>IF(#REF!="無","",IF(#REF!="","",IF(#REF!="悪環境における作業",0.2,IF(#REF!="高所又は地下作業",0.1,IF(#REF!="錯綜場所作業",0.3,IF(#REF!="複雑な制約のある作業",0.4,IF(#REF!="単純な制約のある作業",0.2,0)))))))</f>
        <v>#REF!</v>
      </c>
      <c r="I5662" s="260" t="e">
        <f t="shared" si="351"/>
        <v>#REF!</v>
      </c>
      <c r="J5662" s="258" t="e">
        <f>IF(#REF!&gt;=1,IF(#REF!&gt;=1,#REF!),IF(#REF!&gt;=0,"",))</f>
        <v>#REF!</v>
      </c>
      <c r="K5662" s="241" t="e">
        <f>保全管理データ!N9832</f>
        <v>#REF!</v>
      </c>
      <c r="L5662" s="259" t="e">
        <f>IF(#REF!="","",IF(#REF!="悪環境における作業",0.2,IF(#REF!="高所又は地下作業",0.1,IF(#REF!="錯綜場所作業",0.3,IF(#REF!="複雑な制約のある作業",0.4,IF(#REF!="単純な制約のある作業",0.2,0))))))</f>
        <v>#REF!</v>
      </c>
      <c r="M5662" s="260" t="e">
        <f t="shared" si="352"/>
        <v>#REF!</v>
      </c>
    </row>
    <row r="5663" spans="2:13" s="254" customFormat="1" ht="27.75" customHeight="1" x14ac:dyDescent="0.2">
      <c r="B5663" s="536" t="s">
        <v>250</v>
      </c>
      <c r="C5663" s="537"/>
      <c r="D5663" s="265"/>
      <c r="E5663" s="224" t="s">
        <v>244</v>
      </c>
      <c r="F5663" s="258" t="e">
        <f>IF(#REF!&gt;=1,IF(#REF!&gt;=1,#REF!),IF(#REF!&gt;=0,"",))</f>
        <v>#REF!</v>
      </c>
      <c r="G5663" s="241" t="e">
        <f>保全管理データ!N9806</f>
        <v>#REF!</v>
      </c>
      <c r="H5663" s="259" t="e">
        <f>IF(#REF!="無","",IF(#REF!="","",IF(#REF!="悪環境における作業",0.2,IF(#REF!="高所又は地下作業",0.1,IF(#REF!="錯綜場所作業",0.3,IF(#REF!="複雑な制約のある作業",0.4,IF(#REF!="単純な制約のある作業",0.2,0)))))))</f>
        <v>#REF!</v>
      </c>
      <c r="I5663" s="260" t="e">
        <f t="shared" si="351"/>
        <v>#REF!</v>
      </c>
      <c r="J5663" s="258" t="e">
        <f>IF(#REF!&gt;=1,IF(#REF!&gt;=1,#REF!),IF(#REF!&gt;=0,"",))</f>
        <v>#REF!</v>
      </c>
      <c r="K5663" s="241" t="e">
        <f>保全管理データ!N9833</f>
        <v>#REF!</v>
      </c>
      <c r="L5663" s="259" t="e">
        <f>IF(#REF!="","",IF(#REF!="悪環境における作業",0.2,IF(#REF!="高所又は地下作業",0.1,IF(#REF!="錯綜場所作業",0.3,IF(#REF!="複雑な制約のある作業",0.4,IF(#REF!="単純な制約のある作業",0.2,0))))))</f>
        <v>#REF!</v>
      </c>
      <c r="M5663" s="260" t="e">
        <f t="shared" si="352"/>
        <v>#REF!</v>
      </c>
    </row>
    <row r="5664" spans="2:13" s="254" customFormat="1" ht="27.75" customHeight="1" x14ac:dyDescent="0.2">
      <c r="B5664" s="536" t="s">
        <v>251</v>
      </c>
      <c r="C5664" s="537"/>
      <c r="D5664" s="265"/>
      <c r="E5664" s="224" t="s">
        <v>242</v>
      </c>
      <c r="F5664" s="258" t="e">
        <f>IF(#REF!&gt;=1,IF(#REF!&gt;=1,#REF!),IF(#REF!&gt;=0,"",))</f>
        <v>#REF!</v>
      </c>
      <c r="G5664" s="241" t="e">
        <f>保全管理データ!N9807</f>
        <v>#REF!</v>
      </c>
      <c r="H5664" s="259" t="e">
        <f>IF(#REF!="無","",IF(#REF!="","",IF(#REF!="悪環境における作業",0.2,IF(#REF!="高所又は地下作業",0.1,IF(#REF!="錯綜場所作業",0.3,IF(#REF!="複雑な制約のある作業",0.4,IF(#REF!="単純な制約のある作業",0.2,0)))))))</f>
        <v>#REF!</v>
      </c>
      <c r="I5664" s="260" t="e">
        <f t="shared" si="351"/>
        <v>#REF!</v>
      </c>
      <c r="J5664" s="258" t="e">
        <f>IF(#REF!&gt;=1,IF(#REF!&gt;=1,#REF!),IF(#REF!&gt;=0,"",))</f>
        <v>#REF!</v>
      </c>
      <c r="K5664" s="241" t="e">
        <f>保全管理データ!N9834</f>
        <v>#REF!</v>
      </c>
      <c r="L5664" s="259" t="e">
        <f>IF(#REF!="","",IF(#REF!="悪環境における作業",0.2,IF(#REF!="高所又は地下作業",0.1,IF(#REF!="錯綜場所作業",0.3,IF(#REF!="複雑な制約のある作業",0.4,IF(#REF!="単純な制約のある作業",0.2,0))))))</f>
        <v>#REF!</v>
      </c>
      <c r="M5664" s="260" t="e">
        <f t="shared" si="352"/>
        <v>#REF!</v>
      </c>
    </row>
    <row r="5665" spans="2:13" s="254" customFormat="1" ht="27.75" customHeight="1" x14ac:dyDescent="0.2">
      <c r="B5665" s="536" t="s">
        <v>252</v>
      </c>
      <c r="C5665" s="537"/>
      <c r="D5665" s="265"/>
      <c r="E5665" s="224" t="s">
        <v>244</v>
      </c>
      <c r="F5665" s="258" t="e">
        <f>IF(#REF!&gt;=1,IF(#REF!&gt;=1,#REF!),IF(#REF!&gt;=0,"",))</f>
        <v>#REF!</v>
      </c>
      <c r="G5665" s="241" t="e">
        <f>保全管理データ!N9808</f>
        <v>#REF!</v>
      </c>
      <c r="H5665" s="259" t="e">
        <f>IF(#REF!="無","",IF(#REF!="","",IF(#REF!="悪環境における作業",0.2,IF(#REF!="高所又は地下作業",0.1,IF(#REF!="錯綜場所作業",0.3,IF(#REF!="複雑な制約のある作業",0.4,IF(#REF!="単純な制約のある作業",0.2,0)))))))</f>
        <v>#REF!</v>
      </c>
      <c r="I5665" s="260" t="e">
        <f t="shared" si="351"/>
        <v>#REF!</v>
      </c>
      <c r="J5665" s="258" t="e">
        <f>IF(#REF!&gt;=1,IF(#REF!&gt;=1,#REF!),IF(#REF!&gt;=0,"",))</f>
        <v>#REF!</v>
      </c>
      <c r="K5665" s="241" t="e">
        <f>保全管理データ!N9835</f>
        <v>#REF!</v>
      </c>
      <c r="L5665" s="259" t="e">
        <f>IF(#REF!="","",IF(#REF!="悪環境における作業",0.2,IF(#REF!="高所又は地下作業",0.1,IF(#REF!="錯綜場所作業",0.3,IF(#REF!="複雑な制約のある作業",0.4,IF(#REF!="単純な制約のある作業",0.2,0))))))</f>
        <v>#REF!</v>
      </c>
      <c r="M5665" s="260" t="e">
        <f t="shared" si="352"/>
        <v>#REF!</v>
      </c>
    </row>
    <row r="5666" spans="2:13" s="254" customFormat="1" ht="27.75" customHeight="1" x14ac:dyDescent="0.2">
      <c r="B5666" s="536" t="s">
        <v>253</v>
      </c>
      <c r="C5666" s="537"/>
      <c r="D5666" s="265"/>
      <c r="E5666" s="224" t="s">
        <v>242</v>
      </c>
      <c r="F5666" s="258" t="e">
        <f>IF(#REF!&gt;=1,IF(#REF!&gt;=1,#REF!),IF(#REF!&gt;=0,"",))</f>
        <v>#REF!</v>
      </c>
      <c r="G5666" s="241" t="e">
        <f>保全管理データ!N9809</f>
        <v>#REF!</v>
      </c>
      <c r="H5666" s="259" t="e">
        <f>IF(#REF!="無","",IF(#REF!="","",IF(#REF!="悪環境における作業",0.2,IF(#REF!="高所又は地下作業",0.1,IF(#REF!="錯綜場所作業",0.3,IF(#REF!="複雑な制約のある作業",0.4,IF(#REF!="単純な制約のある作業",0.2,0)))))))</f>
        <v>#REF!</v>
      </c>
      <c r="I5666" s="260" t="e">
        <f t="shared" si="351"/>
        <v>#REF!</v>
      </c>
      <c r="J5666" s="258" t="e">
        <f>IF(#REF!&gt;=1,IF(#REF!&gt;=1,#REF!),IF(#REF!&gt;=0,"",))</f>
        <v>#REF!</v>
      </c>
      <c r="K5666" s="241" t="e">
        <f>保全管理データ!N9836</f>
        <v>#REF!</v>
      </c>
      <c r="L5666" s="259" t="e">
        <f>IF(#REF!="","",IF(#REF!="悪環境における作業",0.2,IF(#REF!="高所又は地下作業",0.1,IF(#REF!="錯綜場所作業",0.3,IF(#REF!="複雑な制約のある作業",0.4,IF(#REF!="単純な制約のある作業",0.2,0))))))</f>
        <v>#REF!</v>
      </c>
      <c r="M5666" s="260" t="e">
        <f t="shared" si="352"/>
        <v>#REF!</v>
      </c>
    </row>
    <row r="5667" spans="2:13" s="254" customFormat="1" ht="27.75" customHeight="1" x14ac:dyDescent="0.2">
      <c r="B5667" s="536" t="s">
        <v>254</v>
      </c>
      <c r="C5667" s="537"/>
      <c r="D5667" s="265"/>
      <c r="E5667" s="224" t="s">
        <v>242</v>
      </c>
      <c r="F5667" s="258" t="e">
        <f>IF(#REF!&gt;=1,IF(#REF!&gt;=1,#REF!),IF(#REF!&gt;=0,"",))</f>
        <v>#REF!</v>
      </c>
      <c r="G5667" s="241" t="e">
        <f>保全管理データ!N9810</f>
        <v>#REF!</v>
      </c>
      <c r="H5667" s="259" t="e">
        <f>IF(#REF!="無","",IF(#REF!="","",IF(#REF!="悪環境における作業",0.2,IF(#REF!="高所又は地下作業",0.1,IF(#REF!="錯綜場所作業",0.3,IF(#REF!="複雑な制約のある作業",0.4,IF(#REF!="単純な制約のある作業",0.2,0)))))))</f>
        <v>#REF!</v>
      </c>
      <c r="I5667" s="260" t="e">
        <f t="shared" si="351"/>
        <v>#REF!</v>
      </c>
      <c r="J5667" s="258" t="e">
        <f>IF(#REF!&gt;=1,IF(#REF!&gt;=1,#REF!),IF(#REF!&gt;=0,"",))</f>
        <v>#REF!</v>
      </c>
      <c r="K5667" s="241" t="e">
        <f>保全管理データ!N9837</f>
        <v>#REF!</v>
      </c>
      <c r="L5667" s="259" t="e">
        <f>IF(#REF!="","",IF(#REF!="悪環境における作業",0.2,IF(#REF!="高所又は地下作業",0.1,IF(#REF!="錯綜場所作業",0.3,IF(#REF!="複雑な制約のある作業",0.4,IF(#REF!="単純な制約のある作業",0.2,0))))))</f>
        <v>#REF!</v>
      </c>
      <c r="M5667" s="260" t="e">
        <f t="shared" si="352"/>
        <v>#REF!</v>
      </c>
    </row>
    <row r="5668" spans="2:13" s="254" customFormat="1" ht="27.75" customHeight="1" x14ac:dyDescent="0.2">
      <c r="B5668" s="536" t="s">
        <v>255</v>
      </c>
      <c r="C5668" s="537"/>
      <c r="D5668" s="265"/>
      <c r="E5668" s="224" t="s">
        <v>245</v>
      </c>
      <c r="F5668" s="258" t="e">
        <f>IF(#REF!&gt;=1,IF(#REF!&gt;=1,#REF!),IF(#REF!&gt;=0,"",))</f>
        <v>#REF!</v>
      </c>
      <c r="G5668" s="241" t="e">
        <f>保全管理データ!N9811</f>
        <v>#REF!</v>
      </c>
      <c r="H5668" s="259" t="e">
        <f>IF(#REF!="無","",IF(#REF!="","",IF(#REF!="悪環境における作業",0.2,IF(#REF!="高所又は地下作業",0.1,IF(#REF!="錯綜場所作業",0.3,IF(#REF!="複雑な制約のある作業",0.4,IF(#REF!="単純な制約のある作業",0.2,0)))))))</f>
        <v>#REF!</v>
      </c>
      <c r="I5668" s="260" t="e">
        <f t="shared" si="351"/>
        <v>#REF!</v>
      </c>
      <c r="J5668" s="258" t="e">
        <f>IF(#REF!&gt;=1,IF(#REF!&gt;=1,#REF!),IF(#REF!&gt;=0,"",))</f>
        <v>#REF!</v>
      </c>
      <c r="K5668" s="241" t="e">
        <f>保全管理データ!N9838</f>
        <v>#REF!</v>
      </c>
      <c r="L5668" s="259" t="e">
        <f>IF(#REF!="","",IF(#REF!="悪環境における作業",0.2,IF(#REF!="高所又は地下作業",0.1,IF(#REF!="錯綜場所作業",0.3,IF(#REF!="複雑な制約のある作業",0.4,IF(#REF!="単純な制約のある作業",0.2,0))))))</f>
        <v>#REF!</v>
      </c>
      <c r="M5668" s="260" t="e">
        <f t="shared" si="352"/>
        <v>#REF!</v>
      </c>
    </row>
    <row r="5669" spans="2:13" s="254" customFormat="1" ht="27.75" customHeight="1" x14ac:dyDescent="0.2">
      <c r="B5669" s="536" t="s">
        <v>256</v>
      </c>
      <c r="C5669" s="537"/>
      <c r="D5669" s="265"/>
      <c r="E5669" s="224" t="s">
        <v>242</v>
      </c>
      <c r="F5669" s="258" t="e">
        <f>IF(#REF!&gt;=1,IF(#REF!&gt;=1,#REF!),IF(#REF!&gt;=0,"",))</f>
        <v>#REF!</v>
      </c>
      <c r="G5669" s="241" t="e">
        <f>保全管理データ!N9812</f>
        <v>#REF!</v>
      </c>
      <c r="H5669" s="259" t="e">
        <f>IF(#REF!="無","",IF(#REF!="","",IF(#REF!="悪環境における作業",0.2,IF(#REF!="高所又は地下作業",0.1,IF(#REF!="錯綜場所作業",0.3,IF(#REF!="複雑な制約のある作業",0.4,IF(#REF!="単純な制約のある作業",0.2,0)))))))</f>
        <v>#REF!</v>
      </c>
      <c r="I5669" s="260" t="e">
        <f t="shared" si="351"/>
        <v>#REF!</v>
      </c>
      <c r="J5669" s="258" t="e">
        <f>IF(#REF!&gt;=1,IF(#REF!&gt;=1,#REF!),IF(#REF!&gt;=0,"",))</f>
        <v>#REF!</v>
      </c>
      <c r="K5669" s="241" t="e">
        <f>保全管理データ!N9839</f>
        <v>#REF!</v>
      </c>
      <c r="L5669" s="259" t="e">
        <f>IF(#REF!="","",IF(#REF!="悪環境における作業",0.2,IF(#REF!="高所又は地下作業",0.1,IF(#REF!="錯綜場所作業",0.3,IF(#REF!="複雑な制約のある作業",0.4,IF(#REF!="単純な制約のある作業",0.2,0))))))</f>
        <v>#REF!</v>
      </c>
      <c r="M5669" s="260" t="e">
        <f t="shared" si="352"/>
        <v>#REF!</v>
      </c>
    </row>
    <row r="5670" spans="2:13" s="254" customFormat="1" ht="27.75" customHeight="1" x14ac:dyDescent="0.2">
      <c r="B5670" s="536" t="s">
        <v>257</v>
      </c>
      <c r="C5670" s="537"/>
      <c r="D5670" s="265"/>
      <c r="E5670" s="224" t="s">
        <v>245</v>
      </c>
      <c r="F5670" s="258" t="e">
        <f>IF(#REF!&gt;=1,IF(#REF!&gt;=1,#REF!),IF(#REF!&gt;=0,"",))</f>
        <v>#REF!</v>
      </c>
      <c r="G5670" s="241" t="e">
        <f>保全管理データ!N9813</f>
        <v>#REF!</v>
      </c>
      <c r="H5670" s="259" t="e">
        <f>IF(#REF!="無","",IF(#REF!="","",IF(#REF!="悪環境における作業",0.2,IF(#REF!="高所又は地下作業",0.1,IF(#REF!="錯綜場所作業",0.3,IF(#REF!="複雑な制約のある作業",0.4,IF(#REF!="単純な制約のある作業",0.2,0)))))))</f>
        <v>#REF!</v>
      </c>
      <c r="I5670" s="260" t="e">
        <f t="shared" si="351"/>
        <v>#REF!</v>
      </c>
      <c r="J5670" s="258" t="e">
        <f>IF(#REF!&gt;=1,IF(#REF!&gt;=1,#REF!),IF(#REF!&gt;=0,"",))</f>
        <v>#REF!</v>
      </c>
      <c r="K5670" s="241" t="e">
        <f>保全管理データ!N9840</f>
        <v>#REF!</v>
      </c>
      <c r="L5670" s="259" t="e">
        <f>IF(#REF!="","",IF(#REF!="悪環境における作業",0.2,IF(#REF!="高所又は地下作業",0.1,IF(#REF!="錯綜場所作業",0.3,IF(#REF!="複雑な制約のある作業",0.4,IF(#REF!="単純な制約のある作業",0.2,0))))))</f>
        <v>#REF!</v>
      </c>
      <c r="M5670" s="260" t="e">
        <f t="shared" si="352"/>
        <v>#REF!</v>
      </c>
    </row>
    <row r="5671" spans="2:13" s="254" customFormat="1" ht="27.75" customHeight="1" x14ac:dyDescent="0.2">
      <c r="B5671" s="536" t="s">
        <v>258</v>
      </c>
      <c r="C5671" s="537"/>
      <c r="D5671" s="265"/>
      <c r="E5671" s="224" t="s">
        <v>245</v>
      </c>
      <c r="F5671" s="258" t="e">
        <f>IF(#REF!&gt;=1,IF(#REF!&gt;=1,#REF!),IF(#REF!&gt;=0,"",))</f>
        <v>#REF!</v>
      </c>
      <c r="G5671" s="241" t="e">
        <f>保全管理データ!N9814</f>
        <v>#REF!</v>
      </c>
      <c r="H5671" s="259" t="e">
        <f>IF(#REF!="無","",IF(#REF!="","",IF(#REF!="悪環境における作業",0.2,IF(#REF!="高所又は地下作業",0.1,IF(#REF!="錯綜場所作業",0.3,IF(#REF!="複雑な制約のある作業",0.4,IF(#REF!="単純な制約のある作業",0.2,0)))))))</f>
        <v>#REF!</v>
      </c>
      <c r="I5671" s="260" t="e">
        <f t="shared" si="351"/>
        <v>#REF!</v>
      </c>
      <c r="J5671" s="258" t="e">
        <f>IF(#REF!&gt;=1,IF(#REF!&gt;=1,#REF!),IF(#REF!&gt;=0,"",))</f>
        <v>#REF!</v>
      </c>
      <c r="K5671" s="241" t="e">
        <f>保全管理データ!N9841</f>
        <v>#REF!</v>
      </c>
      <c r="L5671" s="259" t="e">
        <f>IF(#REF!="","",IF(#REF!="悪環境における作業",0.2,IF(#REF!="高所又は地下作業",0.1,IF(#REF!="錯綜場所作業",0.3,IF(#REF!="複雑な制約のある作業",0.4,IF(#REF!="単純な制約のある作業",0.2,0))))))</f>
        <v>#REF!</v>
      </c>
      <c r="M5671" s="260" t="e">
        <f t="shared" si="352"/>
        <v>#REF!</v>
      </c>
    </row>
    <row r="5672" spans="2:13" s="254" customFormat="1" ht="27.75" customHeight="1" x14ac:dyDescent="0.2">
      <c r="B5672" s="536" t="s">
        <v>259</v>
      </c>
      <c r="C5672" s="537"/>
      <c r="D5672" s="265"/>
      <c r="E5672" s="224" t="s">
        <v>245</v>
      </c>
      <c r="F5672" s="258" t="e">
        <f>IF(#REF!&gt;=1,IF(#REF!&gt;=1,#REF!),IF(#REF!&gt;=0,"",))</f>
        <v>#REF!</v>
      </c>
      <c r="G5672" s="241" t="e">
        <f>保全管理データ!N9815</f>
        <v>#REF!</v>
      </c>
      <c r="H5672" s="259" t="e">
        <f>IF(#REF!="無","",IF(#REF!="","",IF(#REF!="悪環境における作業",0.2,IF(#REF!="高所又は地下作業",0.1,IF(#REF!="錯綜場所作業",0.3,IF(#REF!="複雑な制約のある作業",0.4,IF(#REF!="単純な制約のある作業",0.2,0)))))))</f>
        <v>#REF!</v>
      </c>
      <c r="I5672" s="260" t="e">
        <f t="shared" si="351"/>
        <v>#REF!</v>
      </c>
      <c r="J5672" s="258" t="e">
        <f>IF(#REF!&gt;=1,IF(#REF!&gt;=1,#REF!),IF(#REF!&gt;=0,"",))</f>
        <v>#REF!</v>
      </c>
      <c r="K5672" s="241" t="e">
        <f>保全管理データ!N9842</f>
        <v>#REF!</v>
      </c>
      <c r="L5672" s="259" t="e">
        <f>IF(#REF!="","",IF(#REF!="悪環境における作業",0.2,IF(#REF!="高所又は地下作業",0.1,IF(#REF!="錯綜場所作業",0.3,IF(#REF!="複雑な制約のある作業",0.4,IF(#REF!="単純な制約のある作業",0.2,0))))))</f>
        <v>#REF!</v>
      </c>
      <c r="M5672" s="260" t="e">
        <f t="shared" si="352"/>
        <v>#REF!</v>
      </c>
    </row>
    <row r="5673" spans="2:13" s="254" customFormat="1" ht="27.75" customHeight="1" x14ac:dyDescent="0.2">
      <c r="B5673" s="536" t="s">
        <v>260</v>
      </c>
      <c r="C5673" s="537"/>
      <c r="D5673" s="265"/>
      <c r="E5673" s="224" t="s">
        <v>248</v>
      </c>
      <c r="F5673" s="258" t="e">
        <f>IF(#REF!&gt;=1,IF(#REF!&gt;=1,#REF!),IF(#REF!&gt;=0,"",))</f>
        <v>#REF!</v>
      </c>
      <c r="G5673" s="241" t="e">
        <f>保全管理データ!N9816</f>
        <v>#REF!</v>
      </c>
      <c r="H5673" s="259" t="e">
        <f>IF(#REF!="無","",IF(#REF!="","",IF(#REF!="悪環境における作業",0.2,IF(#REF!="高所又は地下作業",0.1,IF(#REF!="錯綜場所作業",0.3,IF(#REF!="複雑な制約のある作業",0.4,IF(#REF!="単純な制約のある作業",0.2,0)))))))</f>
        <v>#REF!</v>
      </c>
      <c r="I5673" s="260" t="e">
        <f t="shared" si="351"/>
        <v>#REF!</v>
      </c>
      <c r="J5673" s="258" t="e">
        <f>IF(#REF!&gt;=1,IF(#REF!&gt;=1,#REF!),IF(#REF!&gt;=0,"",))</f>
        <v>#REF!</v>
      </c>
      <c r="K5673" s="241" t="e">
        <f>保全管理データ!N9843</f>
        <v>#REF!</v>
      </c>
      <c r="L5673" s="259" t="e">
        <f>IF(#REF!="","",IF(#REF!="悪環境における作業",0.2,IF(#REF!="高所又は地下作業",0.1,IF(#REF!="錯綜場所作業",0.3,IF(#REF!="複雑な制約のある作業",0.4,IF(#REF!="単純な制約のある作業",0.2,0))))))</f>
        <v>#REF!</v>
      </c>
      <c r="M5673" s="260" t="e">
        <f t="shared" si="352"/>
        <v>#REF!</v>
      </c>
    </row>
    <row r="5674" spans="2:13" s="254" customFormat="1" ht="27.75" customHeight="1" x14ac:dyDescent="0.2">
      <c r="B5674" s="536" t="s">
        <v>261</v>
      </c>
      <c r="C5674" s="537"/>
      <c r="D5674" s="265"/>
      <c r="E5674" s="224" t="s">
        <v>247</v>
      </c>
      <c r="F5674" s="258" t="e">
        <f>IF(#REF!&gt;=1,IF(#REF!&gt;=1,#REF!),IF(#REF!&gt;=0,"",))</f>
        <v>#REF!</v>
      </c>
      <c r="G5674" s="241" t="e">
        <f>保全管理データ!N9817</f>
        <v>#REF!</v>
      </c>
      <c r="H5674" s="259" t="e">
        <f>IF(#REF!="無","",IF(#REF!="","",IF(#REF!="悪環境における作業",0.2,IF(#REF!="高所又は地下作業",0.1,IF(#REF!="錯綜場所作業",0.3,IF(#REF!="複雑な制約のある作業",0.4,IF(#REF!="単純な制約のある作業",0.2,0)))))))</f>
        <v>#REF!</v>
      </c>
      <c r="I5674" s="260" t="e">
        <f t="shared" si="351"/>
        <v>#REF!</v>
      </c>
      <c r="J5674" s="258" t="e">
        <f>IF(#REF!&gt;=1,IF(#REF!&gt;=1,#REF!),IF(#REF!&gt;=0,"",))</f>
        <v>#REF!</v>
      </c>
      <c r="K5674" s="241" t="e">
        <f>保全管理データ!N9844</f>
        <v>#REF!</v>
      </c>
      <c r="L5674" s="259" t="e">
        <f>IF(#REF!="","",IF(#REF!="悪環境における作業",0.2,IF(#REF!="高所又は地下作業",0.1,IF(#REF!="錯綜場所作業",0.3,IF(#REF!="複雑な制約のある作業",0.4,IF(#REF!="単純な制約のある作業",0.2,0))))))</f>
        <v>#REF!</v>
      </c>
      <c r="M5674" s="260" t="e">
        <f t="shared" si="352"/>
        <v>#REF!</v>
      </c>
    </row>
    <row r="5675" spans="2:13" s="254" customFormat="1" ht="27.75" customHeight="1" x14ac:dyDescent="0.2">
      <c r="B5675" s="536" t="s">
        <v>262</v>
      </c>
      <c r="C5675" s="537"/>
      <c r="D5675" s="265"/>
      <c r="E5675" s="224" t="s">
        <v>245</v>
      </c>
      <c r="F5675" s="258" t="e">
        <f>IF(#REF!&gt;=1,IF(#REF!&gt;=1,#REF!),IF(#REF!&gt;=0,"",))</f>
        <v>#REF!</v>
      </c>
      <c r="G5675" s="241" t="e">
        <f>保全管理データ!N9818</f>
        <v>#REF!</v>
      </c>
      <c r="H5675" s="259" t="e">
        <f>IF(#REF!="無","",IF(#REF!="","",IF(#REF!="悪環境における作業",0.2,IF(#REF!="高所又は地下作業",0.1,IF(#REF!="錯綜場所作業",0.3,IF(#REF!="複雑な制約のある作業",0.4,IF(#REF!="単純な制約のある作業",0.2,0)))))))</f>
        <v>#REF!</v>
      </c>
      <c r="I5675" s="260" t="e">
        <f t="shared" si="351"/>
        <v>#REF!</v>
      </c>
      <c r="J5675" s="258" t="e">
        <f>IF(#REF!&gt;=1,IF(#REF!&gt;=1,#REF!),IF(#REF!&gt;=0,"",))</f>
        <v>#REF!</v>
      </c>
      <c r="K5675" s="241" t="e">
        <f>保全管理データ!N9845</f>
        <v>#REF!</v>
      </c>
      <c r="L5675" s="259" t="e">
        <f>IF(#REF!="","",IF(#REF!="悪環境における作業",0.2,IF(#REF!="高所又は地下作業",0.1,IF(#REF!="錯綜場所作業",0.3,IF(#REF!="複雑な制約のある作業",0.4,IF(#REF!="単純な制約のある作業",0.2,0))))))</f>
        <v>#REF!</v>
      </c>
      <c r="M5675" s="260" t="e">
        <f t="shared" si="352"/>
        <v>#REF!</v>
      </c>
    </row>
    <row r="5676" spans="2:13" s="254" customFormat="1" ht="27.75" customHeight="1" x14ac:dyDescent="0.2">
      <c r="B5676" s="536" t="s">
        <v>263</v>
      </c>
      <c r="C5676" s="537"/>
      <c r="D5676" s="265"/>
      <c r="E5676" s="224" t="s">
        <v>245</v>
      </c>
      <c r="F5676" s="258" t="e">
        <f>IF(#REF!&gt;=1,IF(#REF!&gt;=1,#REF!),IF(#REF!&gt;=0,"",))</f>
        <v>#REF!</v>
      </c>
      <c r="G5676" s="241" t="e">
        <f>保全管理データ!N9819</f>
        <v>#REF!</v>
      </c>
      <c r="H5676" s="259" t="e">
        <f>IF(#REF!="無","",IF(#REF!="","",IF(#REF!="悪環境における作業",0.2,IF(#REF!="高所又は地下作業",0.1,IF(#REF!="錯綜場所作業",0.3,IF(#REF!="複雑な制約のある作業",0.4,IF(#REF!="単純な制約のある作業",0.2,0)))))))</f>
        <v>#REF!</v>
      </c>
      <c r="I5676" s="260" t="e">
        <f t="shared" si="351"/>
        <v>#REF!</v>
      </c>
      <c r="J5676" s="258" t="e">
        <f>IF(#REF!&gt;=1,IF(#REF!&gt;=1,#REF!),IF(#REF!&gt;=0,"",))</f>
        <v>#REF!</v>
      </c>
      <c r="K5676" s="241" t="e">
        <f>保全管理データ!N9846</f>
        <v>#REF!</v>
      </c>
      <c r="L5676" s="259" t="e">
        <f>IF(#REF!="","",IF(#REF!="悪環境における作業",0.2,IF(#REF!="高所又は地下作業",0.1,IF(#REF!="錯綜場所作業",0.3,IF(#REF!="複雑な制約のある作業",0.4,IF(#REF!="単純な制約のある作業",0.2,0))))))</f>
        <v>#REF!</v>
      </c>
      <c r="M5676" s="260" t="e">
        <f t="shared" si="352"/>
        <v>#REF!</v>
      </c>
    </row>
    <row r="5677" spans="2:13" s="254" customFormat="1" ht="27.75" customHeight="1" x14ac:dyDescent="0.2">
      <c r="B5677" s="536" t="s">
        <v>264</v>
      </c>
      <c r="C5677" s="537"/>
      <c r="D5677" s="265"/>
      <c r="E5677" s="224" t="s">
        <v>245</v>
      </c>
      <c r="F5677" s="258" t="e">
        <f>IF(#REF!&gt;=1,IF(#REF!&gt;=1,#REF!),IF(#REF!&gt;=0,"",))</f>
        <v>#REF!</v>
      </c>
      <c r="G5677" s="241" t="e">
        <f>保全管理データ!N9820</f>
        <v>#REF!</v>
      </c>
      <c r="H5677" s="259" t="e">
        <f>IF(#REF!="無","",IF(#REF!="","",IF(#REF!="悪環境における作業",0.2,IF(#REF!="高所又は地下作業",0.1,IF(#REF!="錯綜場所作業",0.3,IF(#REF!="複雑な制約のある作業",0.4,IF(#REF!="単純な制約のある作業",0.2,0)))))))</f>
        <v>#REF!</v>
      </c>
      <c r="I5677" s="260" t="e">
        <f t="shared" si="351"/>
        <v>#REF!</v>
      </c>
      <c r="J5677" s="258" t="e">
        <f>IF(#REF!&gt;=1,IF(#REF!&gt;=1,#REF!),IF(#REF!&gt;=0,"",))</f>
        <v>#REF!</v>
      </c>
      <c r="K5677" s="241" t="e">
        <f>保全管理データ!N9847</f>
        <v>#REF!</v>
      </c>
      <c r="L5677" s="259" t="e">
        <f>IF(#REF!="","",IF(#REF!="悪環境における作業",0.2,IF(#REF!="高所又は地下作業",0.1,IF(#REF!="錯綜場所作業",0.3,IF(#REF!="複雑な制約のある作業",0.4,IF(#REF!="単純な制約のある作業",0.2,0))))))</f>
        <v>#REF!</v>
      </c>
      <c r="M5677" s="260" t="e">
        <f t="shared" si="352"/>
        <v>#REF!</v>
      </c>
    </row>
    <row r="5678" spans="2:13" s="254" customFormat="1" ht="27.75" customHeight="1" x14ac:dyDescent="0.2">
      <c r="B5678" s="536" t="s">
        <v>265</v>
      </c>
      <c r="C5678" s="537"/>
      <c r="D5678" s="265"/>
      <c r="E5678" s="224" t="s">
        <v>245</v>
      </c>
      <c r="F5678" s="258" t="e">
        <f>IF(#REF!&gt;=1,IF(#REF!&gt;=1,#REF!),IF(#REF!&gt;=0,"",))</f>
        <v>#REF!</v>
      </c>
      <c r="G5678" s="241" t="e">
        <f>保全管理データ!N9821</f>
        <v>#REF!</v>
      </c>
      <c r="H5678" s="259" t="e">
        <f>IF(#REF!="無","",IF(#REF!="","",IF(#REF!="悪環境における作業",0.2,IF(#REF!="高所又は地下作業",0.1,IF(#REF!="錯綜場所作業",0.3,IF(#REF!="複雑な制約のある作業",0.4,IF(#REF!="単純な制約のある作業",0.2,0)))))))</f>
        <v>#REF!</v>
      </c>
      <c r="I5678" s="260" t="e">
        <f t="shared" si="351"/>
        <v>#REF!</v>
      </c>
      <c r="J5678" s="258" t="e">
        <f>IF(#REF!&gt;=1,IF(#REF!&gt;=1,#REF!),IF(#REF!&gt;=0,"",))</f>
        <v>#REF!</v>
      </c>
      <c r="K5678" s="241" t="e">
        <f>保全管理データ!N9848</f>
        <v>#REF!</v>
      </c>
      <c r="L5678" s="259" t="e">
        <f>IF(#REF!="","",IF(#REF!="悪環境における作業",0.2,IF(#REF!="高所又は地下作業",0.1,IF(#REF!="錯綜場所作業",0.3,IF(#REF!="複雑な制約のある作業",0.4,IF(#REF!="単純な制約のある作業",0.2,0))))))</f>
        <v>#REF!</v>
      </c>
      <c r="M5678" s="260" t="e">
        <f t="shared" si="352"/>
        <v>#REF!</v>
      </c>
    </row>
    <row r="5679" spans="2:13" s="254" customFormat="1" ht="27.75" customHeight="1" x14ac:dyDescent="0.2">
      <c r="B5679" s="536" t="s">
        <v>266</v>
      </c>
      <c r="C5679" s="537"/>
      <c r="D5679" s="265"/>
      <c r="E5679" s="224" t="s">
        <v>245</v>
      </c>
      <c r="F5679" s="258" t="e">
        <f>IF(#REF!&gt;=1,IF(#REF!&gt;=1,#REF!),IF(#REF!&gt;=0,"",))</f>
        <v>#REF!</v>
      </c>
      <c r="G5679" s="241" t="e">
        <f>保全管理データ!N9822</f>
        <v>#REF!</v>
      </c>
      <c r="H5679" s="259" t="e">
        <f>IF(#REF!="無","",IF(#REF!="","",IF(#REF!="悪環境における作業",0.2,IF(#REF!="高所又は地下作業",0.1,IF(#REF!="錯綜場所作業",0.3,IF(#REF!="複雑な制約のある作業",0.4,IF(#REF!="単純な制約のある作業",0.2,0)))))))</f>
        <v>#REF!</v>
      </c>
      <c r="I5679" s="260" t="e">
        <f t="shared" si="351"/>
        <v>#REF!</v>
      </c>
      <c r="J5679" s="258" t="e">
        <f>IF(#REF!&gt;=1,IF(#REF!&gt;=1,#REF!),IF(#REF!&gt;=0,"",))</f>
        <v>#REF!</v>
      </c>
      <c r="K5679" s="241" t="e">
        <f>保全管理データ!N9849</f>
        <v>#REF!</v>
      </c>
      <c r="L5679" s="259" t="e">
        <f>IF(#REF!="","",IF(#REF!="悪環境における作業",0.2,IF(#REF!="高所又は地下作業",0.1,IF(#REF!="錯綜場所作業",0.3,IF(#REF!="複雑な制約のある作業",0.4,IF(#REF!="単純な制約のある作業",0.2,0))))))</f>
        <v>#REF!</v>
      </c>
      <c r="M5679" s="260" t="e">
        <f t="shared" si="352"/>
        <v>#REF!</v>
      </c>
    </row>
    <row r="5680" spans="2:13" s="254" customFormat="1" ht="27.75" customHeight="1" x14ac:dyDescent="0.2">
      <c r="B5680" s="536" t="s">
        <v>81</v>
      </c>
      <c r="C5680" s="537"/>
      <c r="D5680" s="265"/>
      <c r="E5680" s="224" t="s">
        <v>245</v>
      </c>
      <c r="F5680" s="258" t="e">
        <f>IF(#REF!&gt;=1,IF(#REF!&gt;=1,#REF!),IF(#REF!&gt;=0,"",))</f>
        <v>#REF!</v>
      </c>
      <c r="G5680" s="241" t="e">
        <f>保全管理データ!N9823</f>
        <v>#REF!</v>
      </c>
      <c r="H5680" s="259" t="e">
        <f>IF(#REF!="無","",IF(#REF!="","",IF(#REF!="悪環境における作業",0.2,IF(#REF!="高所又は地下作業",0.1,IF(#REF!="錯綜場所作業",0.3,IF(#REF!="複雑な制約のある作業",0.4,IF(#REF!="単純な制約のある作業",0.2,0)))))))</f>
        <v>#REF!</v>
      </c>
      <c r="I5680" s="260" t="e">
        <f t="shared" si="351"/>
        <v>#REF!</v>
      </c>
      <c r="J5680" s="258" t="e">
        <f>IF(#REF!&gt;=1,IF(#REF!&gt;=1,#REF!),IF(#REF!&gt;=0,"",))</f>
        <v>#REF!</v>
      </c>
      <c r="K5680" s="241" t="e">
        <f>保全管理データ!N9850</f>
        <v>#REF!</v>
      </c>
      <c r="L5680" s="259" t="e">
        <f>IF(#REF!="","",IF(#REF!="悪環境における作業",0.2,IF(#REF!="高所又は地下作業",0.1,IF(#REF!="錯綜場所作業",0.3,IF(#REF!="複雑な制約のある作業",0.4,IF(#REF!="単純な制約のある作業",0.2,0))))))</f>
        <v>#REF!</v>
      </c>
      <c r="M5680" s="260" t="e">
        <f t="shared" si="352"/>
        <v>#REF!</v>
      </c>
    </row>
    <row r="5681" spans="2:13" s="254" customFormat="1" ht="27.75" customHeight="1" x14ac:dyDescent="0.2">
      <c r="B5681" s="536" t="s">
        <v>267</v>
      </c>
      <c r="C5681" s="537"/>
      <c r="D5681" s="265"/>
      <c r="E5681" s="224" t="s">
        <v>247</v>
      </c>
      <c r="F5681" s="258" t="e">
        <f>IF(#REF!&gt;=1,IF(#REF!&gt;=1,#REF!),IF(#REF!&gt;=0,"",))</f>
        <v>#REF!</v>
      </c>
      <c r="G5681" s="241" t="e">
        <f>保全管理データ!N9824</f>
        <v>#REF!</v>
      </c>
      <c r="H5681" s="259" t="e">
        <f>IF(#REF!="無","",IF(#REF!="","",IF(#REF!="悪環境における作業",0.2,IF(#REF!="高所又は地下作業",0.1,IF(#REF!="錯綜場所作業",0.3,IF(#REF!="複雑な制約のある作業",0.4,IF(#REF!="単純な制約のある作業",0.2,0)))))))</f>
        <v>#REF!</v>
      </c>
      <c r="I5681" s="260" t="e">
        <f t="shared" si="351"/>
        <v>#REF!</v>
      </c>
      <c r="J5681" s="258" t="e">
        <f>IF(#REF!&gt;=1,IF(#REF!&gt;=1,#REF!),IF(#REF!&gt;=0,"",))</f>
        <v>#REF!</v>
      </c>
      <c r="K5681" s="241" t="e">
        <f>保全管理データ!N9851</f>
        <v>#REF!</v>
      </c>
      <c r="L5681" s="259" t="e">
        <f>IF(#REF!="","",IF(#REF!="悪環境における作業",0.2,IF(#REF!="高所又は地下作業",0.1,IF(#REF!="錯綜場所作業",0.3,IF(#REF!="複雑な制約のある作業",0.4,IF(#REF!="単純な制約のある作業",0.2,0))))))</f>
        <v>#REF!</v>
      </c>
      <c r="M5681" s="260" t="e">
        <f t="shared" si="352"/>
        <v>#REF!</v>
      </c>
    </row>
    <row r="5682" spans="2:13" s="254" customFormat="1" ht="27.75" customHeight="1" x14ac:dyDescent="0.2">
      <c r="B5682" s="536" t="s">
        <v>268</v>
      </c>
      <c r="C5682" s="537"/>
      <c r="D5682" s="265"/>
      <c r="E5682" s="224" t="s">
        <v>246</v>
      </c>
      <c r="F5682" s="258" t="e">
        <f>IF(#REF!&gt;=1,IF(#REF!&gt;=1,#REF!),IF(#REF!&gt;=0,"",))</f>
        <v>#REF!</v>
      </c>
      <c r="G5682" s="241" t="e">
        <f>保全管理データ!N9825</f>
        <v>#REF!</v>
      </c>
      <c r="H5682" s="259" t="e">
        <f>IF(#REF!="無","",IF(#REF!="","",IF(#REF!="悪環境における作業",0.2,IF(#REF!="高所又は地下作業",0.1,IF(#REF!="錯綜場所作業",0.3,IF(#REF!="複雑な制約のある作業",0.4,IF(#REF!="単純な制約のある作業",0.2,0)))))))</f>
        <v>#REF!</v>
      </c>
      <c r="I5682" s="260" t="e">
        <f t="shared" si="351"/>
        <v>#REF!</v>
      </c>
      <c r="J5682" s="258" t="e">
        <f>IF(#REF!&gt;=1,IF(#REF!&gt;=1,#REF!),IF(#REF!&gt;=0,"",))</f>
        <v>#REF!</v>
      </c>
      <c r="K5682" s="241" t="e">
        <f>保全管理データ!N9852</f>
        <v>#REF!</v>
      </c>
      <c r="L5682" s="259" t="e">
        <f>IF(#REF!="","",IF(#REF!="悪環境における作業",0.2,IF(#REF!="高所又は地下作業",0.1,IF(#REF!="錯綜場所作業",0.3,IF(#REF!="複雑な制約のある作業",0.4,IF(#REF!="単純な制約のある作業",0.2,0))))))</f>
        <v>#REF!</v>
      </c>
      <c r="M5682" s="260" t="e">
        <f t="shared" si="352"/>
        <v>#REF!</v>
      </c>
    </row>
    <row r="5683" spans="2:13" s="254" customFormat="1" ht="27.75" customHeight="1" thickBot="1" x14ac:dyDescent="0.25">
      <c r="B5683" s="538" t="s">
        <v>269</v>
      </c>
      <c r="C5683" s="539"/>
      <c r="D5683" s="266"/>
      <c r="E5683" s="252" t="s">
        <v>245</v>
      </c>
      <c r="F5683" s="261" t="e">
        <f>IF(#REF!&gt;=1,IF(#REF!&gt;=1,#REF!),IF(#REF!&gt;=0,"",))</f>
        <v>#REF!</v>
      </c>
      <c r="G5683" s="245" t="e">
        <f>保全管理データ!N9826</f>
        <v>#REF!</v>
      </c>
      <c r="H5683" s="259" t="e">
        <f>IF(#REF!="無","",IF(#REF!="","",IF(#REF!="悪環境における作業",0.2,IF(#REF!="高所又は地下作業",0.1,IF(#REF!="錯綜場所作業",0.3,IF(#REF!="複雑な制約のある作業",0.4,IF(#REF!="単純な制約のある作業",0.2,0)))))))</f>
        <v>#REF!</v>
      </c>
      <c r="I5683" s="260" t="e">
        <f t="shared" si="351"/>
        <v>#REF!</v>
      </c>
      <c r="J5683" s="261" t="e">
        <f>IF(#REF!&gt;=1,IF(#REF!&gt;=1,#REF!),IF(#REF!&gt;=0,"",))</f>
        <v>#REF!</v>
      </c>
      <c r="K5683" s="245" t="e">
        <f>保全管理データ!N9853</f>
        <v>#REF!</v>
      </c>
      <c r="L5683" s="262" t="e">
        <f>IF(#REF!="","",IF(#REF!="悪環境における作業",0.2,IF(#REF!="高所又は地下作業",0.1,IF(#REF!="錯綜場所作業",0.3,IF(#REF!="複雑な制約のある作業",0.4,IF(#REF!="単純な制約のある作業",0.2,0))))))</f>
        <v>#REF!</v>
      </c>
      <c r="M5683" s="260" t="e">
        <f t="shared" si="352"/>
        <v>#REF!</v>
      </c>
    </row>
    <row r="5684" spans="2:13" s="254" customFormat="1" ht="27.75" customHeight="1" thickBot="1" x14ac:dyDescent="0.25">
      <c r="B5684" s="532" t="s">
        <v>190</v>
      </c>
      <c r="C5684" s="532"/>
      <c r="D5684" s="532"/>
      <c r="E5684" s="532"/>
      <c r="F5684" s="533" t="e">
        <f>SUM(I5660:I5683)</f>
        <v>#REF!</v>
      </c>
      <c r="G5684" s="534"/>
      <c r="H5684" s="534"/>
      <c r="I5684" s="535"/>
      <c r="J5684" s="533" t="e">
        <f>IF(SUM(J5660:J5683)=0,"0.00",SUM(M5660:M5683))</f>
        <v>#REF!</v>
      </c>
      <c r="K5684" s="534"/>
      <c r="L5684" s="534"/>
      <c r="M5684" s="535"/>
    </row>
    <row r="5685" spans="2:13" s="254" customFormat="1" ht="27.75" customHeight="1" thickBot="1" x14ac:dyDescent="0.25">
      <c r="B5685" s="532" t="s">
        <v>97</v>
      </c>
      <c r="C5685" s="532"/>
      <c r="D5685" s="532"/>
      <c r="E5685" s="532"/>
      <c r="F5685" s="533" t="e">
        <f>IF(#REF!="５年以下","0",IF(#REF!="５年～１０年",0.1,IF(#REF!="１０年以上",0.15)))</f>
        <v>#REF!</v>
      </c>
      <c r="G5685" s="534"/>
      <c r="H5685" s="534"/>
      <c r="I5685" s="534"/>
      <c r="J5685" s="534"/>
      <c r="K5685" s="534"/>
      <c r="L5685" s="534"/>
      <c r="M5685" s="535"/>
    </row>
    <row r="5686" spans="2:13" s="254" customFormat="1" ht="27.75" customHeight="1" thickBot="1" x14ac:dyDescent="0.25">
      <c r="B5686" s="533" t="s">
        <v>273</v>
      </c>
      <c r="C5686" s="534"/>
      <c r="D5686" s="534"/>
      <c r="E5686" s="535"/>
      <c r="F5686" s="533" t="e">
        <f>F5684*(1+F5685)</f>
        <v>#REF!</v>
      </c>
      <c r="G5686" s="534"/>
      <c r="H5686" s="534"/>
      <c r="I5686" s="534"/>
      <c r="J5686" s="533" t="e">
        <f>J5684*(1+F5685)</f>
        <v>#REF!</v>
      </c>
      <c r="K5686" s="534"/>
      <c r="L5686" s="534"/>
      <c r="M5686" s="535"/>
    </row>
    <row r="5687" spans="2:13" s="254" customFormat="1" ht="27.75" customHeight="1" thickBot="1" x14ac:dyDescent="0.25">
      <c r="B5687" s="532" t="s">
        <v>191</v>
      </c>
      <c r="C5687" s="532"/>
      <c r="D5687" s="532"/>
      <c r="E5687" s="532"/>
      <c r="F5687" s="533" t="e">
        <f>#REF!*(#REF!*#REF!+#REF!*#REF!)</f>
        <v>#REF!</v>
      </c>
      <c r="G5687" s="534"/>
      <c r="H5687" s="535"/>
      <c r="I5687" s="532" t="e">
        <f>#REF!</f>
        <v>#REF!</v>
      </c>
      <c r="J5687" s="533"/>
      <c r="K5687" s="263" t="s">
        <v>230</v>
      </c>
      <c r="L5687" s="535" t="e">
        <f>B5658</f>
        <v>#REF!</v>
      </c>
      <c r="M5687" s="532"/>
    </row>
    <row r="5688" spans="2:13" s="254" customFormat="1" ht="45" customHeight="1" thickBot="1" x14ac:dyDescent="0.25">
      <c r="B5688" s="253"/>
      <c r="C5688" s="253"/>
      <c r="D5688" s="253"/>
      <c r="E5688" s="253"/>
      <c r="F5688" s="253"/>
      <c r="G5688" s="253"/>
      <c r="H5688" s="253"/>
      <c r="I5688" s="253"/>
      <c r="J5688" s="253"/>
      <c r="K5688" s="253"/>
      <c r="L5688" s="253"/>
      <c r="M5688" s="253"/>
    </row>
    <row r="5689" spans="2:13" s="254" customFormat="1" ht="27.75" customHeight="1" thickBot="1" x14ac:dyDescent="0.25">
      <c r="B5689" s="542" t="s">
        <v>128</v>
      </c>
      <c r="C5689" s="543"/>
      <c r="D5689" s="543"/>
      <c r="E5689" s="544"/>
      <c r="F5689" s="253"/>
      <c r="G5689" s="253"/>
      <c r="H5689" s="253"/>
      <c r="I5689" s="253"/>
      <c r="J5689" s="253"/>
      <c r="K5689" s="253"/>
      <c r="L5689" s="253"/>
      <c r="M5689" s="253"/>
    </row>
    <row r="5690" spans="2:13" s="254" customFormat="1" ht="27.75" customHeight="1" x14ac:dyDescent="0.2">
      <c r="B5690" s="545" t="e">
        <f>#REF!</f>
        <v>#REF!</v>
      </c>
      <c r="C5690" s="546"/>
      <c r="D5690" s="547"/>
      <c r="E5690" s="548"/>
      <c r="F5690" s="552" t="s">
        <v>240</v>
      </c>
      <c r="G5690" s="553"/>
      <c r="H5690" s="553"/>
      <c r="I5690" s="554"/>
      <c r="J5690" s="552" t="s">
        <v>239</v>
      </c>
      <c r="K5690" s="553"/>
      <c r="L5690" s="553"/>
      <c r="M5690" s="554"/>
    </row>
    <row r="5691" spans="2:13" s="254" customFormat="1" ht="27.75" customHeight="1" thickBot="1" x14ac:dyDescent="0.25">
      <c r="B5691" s="549"/>
      <c r="C5691" s="550"/>
      <c r="D5691" s="550"/>
      <c r="E5691" s="551"/>
      <c r="F5691" s="255" t="s">
        <v>149</v>
      </c>
      <c r="G5691" s="256" t="s">
        <v>151</v>
      </c>
      <c r="H5691" s="256" t="s">
        <v>96</v>
      </c>
      <c r="I5691" s="257" t="s">
        <v>150</v>
      </c>
      <c r="J5691" s="255" t="s">
        <v>149</v>
      </c>
      <c r="K5691" s="256" t="s">
        <v>151</v>
      </c>
      <c r="L5691" s="256" t="s">
        <v>96</v>
      </c>
      <c r="M5691" s="257" t="s">
        <v>150</v>
      </c>
    </row>
    <row r="5692" spans="2:13" s="254" customFormat="1" ht="27.75" customHeight="1" thickTop="1" x14ac:dyDescent="0.2">
      <c r="B5692" s="540" t="s">
        <v>241</v>
      </c>
      <c r="C5692" s="541"/>
      <c r="D5692" s="264"/>
      <c r="E5692" s="237" t="s">
        <v>242</v>
      </c>
      <c r="F5692" s="258" t="e">
        <f>IF(#REF!&gt;=1,IF(#REF!&gt;=1,#REF!),IF(#REF!&gt;=0,"",))</f>
        <v>#REF!</v>
      </c>
      <c r="G5692" s="241" t="e">
        <f>保全管理データ!N9859</f>
        <v>#REF!</v>
      </c>
      <c r="H5692" s="259" t="e">
        <f>IF(#REF!="無","",IF(#REF!="","",IF(#REF!="悪環境における作業",0.2,IF(#REF!="高所又は地下作業",0.1,IF(#REF!="錯綜場所作業",0.3,IF(#REF!="複雑な制約のある作業",0.4,IF(#REF!="単純な制約のある作業",0.2,0)))))))</f>
        <v>#REF!</v>
      </c>
      <c r="I5692" s="260" t="e">
        <f>IF(F5692="","",F5692*G5692*(1+IF(H5692="",0,H5692)))</f>
        <v>#REF!</v>
      </c>
      <c r="J5692" s="258" t="e">
        <f>IF(#REF!&gt;=1,IF(#REF!&gt;=1,#REF!),IF(#REF!&gt;=0,"",))</f>
        <v>#REF!</v>
      </c>
      <c r="K5692" s="241" t="e">
        <f>保全管理データ!N9886</f>
        <v>#REF!</v>
      </c>
      <c r="L5692" s="259" t="e">
        <f>IF(#REF!="","",IF(#REF!="悪環境における作業",0.2,IF(#REF!="高所又は地下作業",0.1,IF(#REF!="錯綜場所作業",0.3,IF(#REF!="複雑な制約のある作業",0.4,IF(#REF!="単純な制約のある作業",0.2,0))))))</f>
        <v>#REF!</v>
      </c>
      <c r="M5692" s="260" t="e">
        <f>IF(J5692="","",J5692*K5692*(1+IF(L5692="",0,L5692)))</f>
        <v>#REF!</v>
      </c>
    </row>
    <row r="5693" spans="2:13" s="254" customFormat="1" ht="27.75" customHeight="1" x14ac:dyDescent="0.2">
      <c r="B5693" s="536" t="s">
        <v>243</v>
      </c>
      <c r="C5693" s="537"/>
      <c r="D5693" s="265"/>
      <c r="E5693" s="224" t="s">
        <v>242</v>
      </c>
      <c r="F5693" s="258" t="e">
        <f>IF(#REF!&gt;=1,IF(#REF!&gt;=1,#REF!),IF(#REF!&gt;=0,"",))</f>
        <v>#REF!</v>
      </c>
      <c r="G5693" s="241" t="e">
        <f>保全管理データ!N9860</f>
        <v>#REF!</v>
      </c>
      <c r="H5693" s="259" t="e">
        <f>IF(#REF!="無","",IF(#REF!="","",IF(#REF!="悪環境における作業",0.2,IF(#REF!="高所又は地下作業",0.1,IF(#REF!="錯綜場所作業",0.3,IF(#REF!="複雑な制約のある作業",0.4,IF(#REF!="単純な制約のある作業",0.2,0)))))))</f>
        <v>#REF!</v>
      </c>
      <c r="I5693" s="260" t="e">
        <f t="shared" ref="I5693:I5715" si="353">IF(F5693="","",F5693*G5693*(1+IF(H5693="",0,H5693)))</f>
        <v>#REF!</v>
      </c>
      <c r="J5693" s="258" t="e">
        <f>IF(#REF!&gt;=1,IF(#REF!&gt;=1,#REF!),IF(#REF!&gt;=0,"",))</f>
        <v>#REF!</v>
      </c>
      <c r="K5693" s="241" t="e">
        <f>保全管理データ!N9887</f>
        <v>#REF!</v>
      </c>
      <c r="L5693" s="259" t="e">
        <f>IF(#REF!="","",IF(#REF!="悪環境における作業",0.2,IF(#REF!="高所又は地下作業",0.1,IF(#REF!="錯綜場所作業",0.3,IF(#REF!="複雑な制約のある作業",0.4,IF(#REF!="単純な制約のある作業",0.2,0))))))</f>
        <v>#REF!</v>
      </c>
      <c r="M5693" s="260" t="e">
        <f t="shared" ref="M5693:M5715" si="354">IF(J5693="","",J5693*K5693*(1+IF(L5693="",0,L5693)))</f>
        <v>#REF!</v>
      </c>
    </row>
    <row r="5694" spans="2:13" s="254" customFormat="1" ht="27.75" customHeight="1" x14ac:dyDescent="0.2">
      <c r="B5694" s="536" t="s">
        <v>249</v>
      </c>
      <c r="C5694" s="537"/>
      <c r="D5694" s="265"/>
      <c r="E5694" s="224" t="s">
        <v>244</v>
      </c>
      <c r="F5694" s="258" t="e">
        <f>IF(#REF!&gt;=1,IF(#REF!&gt;=1,#REF!),IF(#REF!&gt;=0,"",))</f>
        <v>#REF!</v>
      </c>
      <c r="G5694" s="241" t="e">
        <f>保全管理データ!N9861</f>
        <v>#REF!</v>
      </c>
      <c r="H5694" s="259" t="e">
        <f>IF(#REF!="無","",IF(#REF!="","",IF(#REF!="悪環境における作業",0.2,IF(#REF!="高所又は地下作業",0.1,IF(#REF!="錯綜場所作業",0.3,IF(#REF!="複雑な制約のある作業",0.4,IF(#REF!="単純な制約のある作業",0.2,0)))))))</f>
        <v>#REF!</v>
      </c>
      <c r="I5694" s="260" t="e">
        <f t="shared" si="353"/>
        <v>#REF!</v>
      </c>
      <c r="J5694" s="258" t="e">
        <f>IF(#REF!&gt;=1,IF(#REF!&gt;=1,#REF!),IF(#REF!&gt;=0,"",))</f>
        <v>#REF!</v>
      </c>
      <c r="K5694" s="241" t="e">
        <f>保全管理データ!N9888</f>
        <v>#REF!</v>
      </c>
      <c r="L5694" s="259" t="e">
        <f>IF(#REF!="","",IF(#REF!="悪環境における作業",0.2,IF(#REF!="高所又は地下作業",0.1,IF(#REF!="錯綜場所作業",0.3,IF(#REF!="複雑な制約のある作業",0.4,IF(#REF!="単純な制約のある作業",0.2,0))))))</f>
        <v>#REF!</v>
      </c>
      <c r="M5694" s="260" t="e">
        <f t="shared" si="354"/>
        <v>#REF!</v>
      </c>
    </row>
    <row r="5695" spans="2:13" s="254" customFormat="1" ht="27.75" customHeight="1" x14ac:dyDescent="0.2">
      <c r="B5695" s="536" t="s">
        <v>250</v>
      </c>
      <c r="C5695" s="537"/>
      <c r="D5695" s="265"/>
      <c r="E5695" s="224" t="s">
        <v>244</v>
      </c>
      <c r="F5695" s="258" t="e">
        <f>IF(#REF!&gt;=1,IF(#REF!&gt;=1,#REF!),IF(#REF!&gt;=0,"",))</f>
        <v>#REF!</v>
      </c>
      <c r="G5695" s="241" t="e">
        <f>保全管理データ!N9862</f>
        <v>#REF!</v>
      </c>
      <c r="H5695" s="259" t="e">
        <f>IF(#REF!="無","",IF(#REF!="","",IF(#REF!="悪環境における作業",0.2,IF(#REF!="高所又は地下作業",0.1,IF(#REF!="錯綜場所作業",0.3,IF(#REF!="複雑な制約のある作業",0.4,IF(#REF!="単純な制約のある作業",0.2,0)))))))</f>
        <v>#REF!</v>
      </c>
      <c r="I5695" s="260" t="e">
        <f t="shared" si="353"/>
        <v>#REF!</v>
      </c>
      <c r="J5695" s="258" t="e">
        <f>IF(#REF!&gt;=1,IF(#REF!&gt;=1,#REF!),IF(#REF!&gt;=0,"",))</f>
        <v>#REF!</v>
      </c>
      <c r="K5695" s="241" t="e">
        <f>保全管理データ!N9889</f>
        <v>#REF!</v>
      </c>
      <c r="L5695" s="259" t="e">
        <f>IF(#REF!="","",IF(#REF!="悪環境における作業",0.2,IF(#REF!="高所又は地下作業",0.1,IF(#REF!="錯綜場所作業",0.3,IF(#REF!="複雑な制約のある作業",0.4,IF(#REF!="単純な制約のある作業",0.2,0))))))</f>
        <v>#REF!</v>
      </c>
      <c r="M5695" s="260" t="e">
        <f t="shared" si="354"/>
        <v>#REF!</v>
      </c>
    </row>
    <row r="5696" spans="2:13" s="254" customFormat="1" ht="27.75" customHeight="1" x14ac:dyDescent="0.2">
      <c r="B5696" s="536" t="s">
        <v>251</v>
      </c>
      <c r="C5696" s="537"/>
      <c r="D5696" s="265"/>
      <c r="E5696" s="224" t="s">
        <v>242</v>
      </c>
      <c r="F5696" s="258" t="e">
        <f>IF(#REF!&gt;=1,IF(#REF!&gt;=1,#REF!),IF(#REF!&gt;=0,"",))</f>
        <v>#REF!</v>
      </c>
      <c r="G5696" s="241" t="e">
        <f>保全管理データ!N9863</f>
        <v>#REF!</v>
      </c>
      <c r="H5696" s="259" t="e">
        <f>IF(#REF!="無","",IF(#REF!="","",IF(#REF!="悪環境における作業",0.2,IF(#REF!="高所又は地下作業",0.1,IF(#REF!="錯綜場所作業",0.3,IF(#REF!="複雑な制約のある作業",0.4,IF(#REF!="単純な制約のある作業",0.2,0)))))))</f>
        <v>#REF!</v>
      </c>
      <c r="I5696" s="260" t="e">
        <f t="shared" si="353"/>
        <v>#REF!</v>
      </c>
      <c r="J5696" s="258" t="e">
        <f>IF(#REF!&gt;=1,IF(#REF!&gt;=1,#REF!),IF(#REF!&gt;=0,"",))</f>
        <v>#REF!</v>
      </c>
      <c r="K5696" s="241" t="e">
        <f>保全管理データ!N9890</f>
        <v>#REF!</v>
      </c>
      <c r="L5696" s="259" t="e">
        <f>IF(#REF!="","",IF(#REF!="悪環境における作業",0.2,IF(#REF!="高所又は地下作業",0.1,IF(#REF!="錯綜場所作業",0.3,IF(#REF!="複雑な制約のある作業",0.4,IF(#REF!="単純な制約のある作業",0.2,0))))))</f>
        <v>#REF!</v>
      </c>
      <c r="M5696" s="260" t="e">
        <f t="shared" si="354"/>
        <v>#REF!</v>
      </c>
    </row>
    <row r="5697" spans="2:13" s="254" customFormat="1" ht="27.75" customHeight="1" x14ac:dyDescent="0.2">
      <c r="B5697" s="536" t="s">
        <v>252</v>
      </c>
      <c r="C5697" s="537"/>
      <c r="D5697" s="265"/>
      <c r="E5697" s="224" t="s">
        <v>244</v>
      </c>
      <c r="F5697" s="258" t="e">
        <f>IF(#REF!&gt;=1,IF(#REF!&gt;=1,#REF!),IF(#REF!&gt;=0,"",))</f>
        <v>#REF!</v>
      </c>
      <c r="G5697" s="241" t="e">
        <f>保全管理データ!N9864</f>
        <v>#REF!</v>
      </c>
      <c r="H5697" s="259" t="e">
        <f>IF(#REF!="無","",IF(#REF!="","",IF(#REF!="悪環境における作業",0.2,IF(#REF!="高所又は地下作業",0.1,IF(#REF!="錯綜場所作業",0.3,IF(#REF!="複雑な制約のある作業",0.4,IF(#REF!="単純な制約のある作業",0.2,0)))))))</f>
        <v>#REF!</v>
      </c>
      <c r="I5697" s="260" t="e">
        <f t="shared" si="353"/>
        <v>#REF!</v>
      </c>
      <c r="J5697" s="258" t="e">
        <f>IF(#REF!&gt;=1,IF(#REF!&gt;=1,#REF!),IF(#REF!&gt;=0,"",))</f>
        <v>#REF!</v>
      </c>
      <c r="K5697" s="241" t="e">
        <f>保全管理データ!N9891</f>
        <v>#REF!</v>
      </c>
      <c r="L5697" s="259" t="e">
        <f>IF(#REF!="","",IF(#REF!="悪環境における作業",0.2,IF(#REF!="高所又は地下作業",0.1,IF(#REF!="錯綜場所作業",0.3,IF(#REF!="複雑な制約のある作業",0.4,IF(#REF!="単純な制約のある作業",0.2,0))))))</f>
        <v>#REF!</v>
      </c>
      <c r="M5697" s="260" t="e">
        <f t="shared" si="354"/>
        <v>#REF!</v>
      </c>
    </row>
    <row r="5698" spans="2:13" s="254" customFormat="1" ht="27.75" customHeight="1" x14ac:dyDescent="0.2">
      <c r="B5698" s="536" t="s">
        <v>253</v>
      </c>
      <c r="C5698" s="537"/>
      <c r="D5698" s="265"/>
      <c r="E5698" s="224" t="s">
        <v>242</v>
      </c>
      <c r="F5698" s="258" t="e">
        <f>IF(#REF!&gt;=1,IF(#REF!&gt;=1,#REF!),IF(#REF!&gt;=0,"",))</f>
        <v>#REF!</v>
      </c>
      <c r="G5698" s="241" t="e">
        <f>保全管理データ!N9865</f>
        <v>#REF!</v>
      </c>
      <c r="H5698" s="259" t="e">
        <f>IF(#REF!="無","",IF(#REF!="","",IF(#REF!="悪環境における作業",0.2,IF(#REF!="高所又は地下作業",0.1,IF(#REF!="錯綜場所作業",0.3,IF(#REF!="複雑な制約のある作業",0.4,IF(#REF!="単純な制約のある作業",0.2,0)))))))</f>
        <v>#REF!</v>
      </c>
      <c r="I5698" s="260" t="e">
        <f t="shared" si="353"/>
        <v>#REF!</v>
      </c>
      <c r="J5698" s="258" t="e">
        <f>IF(#REF!&gt;=1,IF(#REF!&gt;=1,#REF!),IF(#REF!&gt;=0,"",))</f>
        <v>#REF!</v>
      </c>
      <c r="K5698" s="241" t="e">
        <f>保全管理データ!N9892</f>
        <v>#REF!</v>
      </c>
      <c r="L5698" s="259" t="e">
        <f>IF(#REF!="","",IF(#REF!="悪環境における作業",0.2,IF(#REF!="高所又は地下作業",0.1,IF(#REF!="錯綜場所作業",0.3,IF(#REF!="複雑な制約のある作業",0.4,IF(#REF!="単純な制約のある作業",0.2,0))))))</f>
        <v>#REF!</v>
      </c>
      <c r="M5698" s="260" t="e">
        <f t="shared" si="354"/>
        <v>#REF!</v>
      </c>
    </row>
    <row r="5699" spans="2:13" s="254" customFormat="1" ht="27.75" customHeight="1" x14ac:dyDescent="0.2">
      <c r="B5699" s="536" t="s">
        <v>254</v>
      </c>
      <c r="C5699" s="537"/>
      <c r="D5699" s="265"/>
      <c r="E5699" s="224" t="s">
        <v>242</v>
      </c>
      <c r="F5699" s="258" t="e">
        <f>IF(#REF!&gt;=1,IF(#REF!&gt;=1,#REF!),IF(#REF!&gt;=0,"",))</f>
        <v>#REF!</v>
      </c>
      <c r="G5699" s="241" t="e">
        <f>保全管理データ!N9866</f>
        <v>#REF!</v>
      </c>
      <c r="H5699" s="259" t="e">
        <f>IF(#REF!="無","",IF(#REF!="","",IF(#REF!="悪環境における作業",0.2,IF(#REF!="高所又は地下作業",0.1,IF(#REF!="錯綜場所作業",0.3,IF(#REF!="複雑な制約のある作業",0.4,IF(#REF!="単純な制約のある作業",0.2,0)))))))</f>
        <v>#REF!</v>
      </c>
      <c r="I5699" s="260" t="e">
        <f t="shared" si="353"/>
        <v>#REF!</v>
      </c>
      <c r="J5699" s="258" t="e">
        <f>IF(#REF!&gt;=1,IF(#REF!&gt;=1,#REF!),IF(#REF!&gt;=0,"",))</f>
        <v>#REF!</v>
      </c>
      <c r="K5699" s="241" t="e">
        <f>保全管理データ!N9893</f>
        <v>#REF!</v>
      </c>
      <c r="L5699" s="259" t="e">
        <f>IF(#REF!="","",IF(#REF!="悪環境における作業",0.2,IF(#REF!="高所又は地下作業",0.1,IF(#REF!="錯綜場所作業",0.3,IF(#REF!="複雑な制約のある作業",0.4,IF(#REF!="単純な制約のある作業",0.2,0))))))</f>
        <v>#REF!</v>
      </c>
      <c r="M5699" s="260" t="e">
        <f t="shared" si="354"/>
        <v>#REF!</v>
      </c>
    </row>
    <row r="5700" spans="2:13" s="254" customFormat="1" ht="27.75" customHeight="1" x14ac:dyDescent="0.2">
      <c r="B5700" s="536" t="s">
        <v>255</v>
      </c>
      <c r="C5700" s="537"/>
      <c r="D5700" s="265"/>
      <c r="E5700" s="224" t="s">
        <v>245</v>
      </c>
      <c r="F5700" s="258" t="e">
        <f>IF(#REF!&gt;=1,IF(#REF!&gt;=1,#REF!),IF(#REF!&gt;=0,"",))</f>
        <v>#REF!</v>
      </c>
      <c r="G5700" s="241" t="e">
        <f>保全管理データ!N9867</f>
        <v>#REF!</v>
      </c>
      <c r="H5700" s="259" t="e">
        <f>IF(#REF!="無","",IF(#REF!="","",IF(#REF!="悪環境における作業",0.2,IF(#REF!="高所又は地下作業",0.1,IF(#REF!="錯綜場所作業",0.3,IF(#REF!="複雑な制約のある作業",0.4,IF(#REF!="単純な制約のある作業",0.2,0)))))))</f>
        <v>#REF!</v>
      </c>
      <c r="I5700" s="260" t="e">
        <f t="shared" si="353"/>
        <v>#REF!</v>
      </c>
      <c r="J5700" s="258" t="e">
        <f>IF(#REF!&gt;=1,IF(#REF!&gt;=1,#REF!),IF(#REF!&gt;=0,"",))</f>
        <v>#REF!</v>
      </c>
      <c r="K5700" s="241" t="e">
        <f>保全管理データ!N9894</f>
        <v>#REF!</v>
      </c>
      <c r="L5700" s="259" t="e">
        <f>IF(#REF!="","",IF(#REF!="悪環境における作業",0.2,IF(#REF!="高所又は地下作業",0.1,IF(#REF!="錯綜場所作業",0.3,IF(#REF!="複雑な制約のある作業",0.4,IF(#REF!="単純な制約のある作業",0.2,0))))))</f>
        <v>#REF!</v>
      </c>
      <c r="M5700" s="260" t="e">
        <f t="shared" si="354"/>
        <v>#REF!</v>
      </c>
    </row>
    <row r="5701" spans="2:13" s="254" customFormat="1" ht="27.75" customHeight="1" x14ac:dyDescent="0.2">
      <c r="B5701" s="536" t="s">
        <v>256</v>
      </c>
      <c r="C5701" s="537"/>
      <c r="D5701" s="265"/>
      <c r="E5701" s="224" t="s">
        <v>242</v>
      </c>
      <c r="F5701" s="258" t="e">
        <f>IF(#REF!&gt;=1,IF(#REF!&gt;=1,#REF!),IF(#REF!&gt;=0,"",))</f>
        <v>#REF!</v>
      </c>
      <c r="G5701" s="241" t="e">
        <f>保全管理データ!N9868</f>
        <v>#REF!</v>
      </c>
      <c r="H5701" s="259" t="e">
        <f>IF(#REF!="無","",IF(#REF!="","",IF(#REF!="悪環境における作業",0.2,IF(#REF!="高所又は地下作業",0.1,IF(#REF!="錯綜場所作業",0.3,IF(#REF!="複雑な制約のある作業",0.4,IF(#REF!="単純な制約のある作業",0.2,0)))))))</f>
        <v>#REF!</v>
      </c>
      <c r="I5701" s="260" t="e">
        <f t="shared" si="353"/>
        <v>#REF!</v>
      </c>
      <c r="J5701" s="258" t="e">
        <f>IF(#REF!&gt;=1,IF(#REF!&gt;=1,#REF!),IF(#REF!&gt;=0,"",))</f>
        <v>#REF!</v>
      </c>
      <c r="K5701" s="241" t="e">
        <f>保全管理データ!N9895</f>
        <v>#REF!</v>
      </c>
      <c r="L5701" s="259" t="e">
        <f>IF(#REF!="","",IF(#REF!="悪環境における作業",0.2,IF(#REF!="高所又は地下作業",0.1,IF(#REF!="錯綜場所作業",0.3,IF(#REF!="複雑な制約のある作業",0.4,IF(#REF!="単純な制約のある作業",0.2,0))))))</f>
        <v>#REF!</v>
      </c>
      <c r="M5701" s="260" t="e">
        <f t="shared" si="354"/>
        <v>#REF!</v>
      </c>
    </row>
    <row r="5702" spans="2:13" s="254" customFormat="1" ht="27.75" customHeight="1" x14ac:dyDescent="0.2">
      <c r="B5702" s="536" t="s">
        <v>257</v>
      </c>
      <c r="C5702" s="537"/>
      <c r="D5702" s="265"/>
      <c r="E5702" s="224" t="s">
        <v>245</v>
      </c>
      <c r="F5702" s="258" t="e">
        <f>IF(#REF!&gt;=1,IF(#REF!&gt;=1,#REF!),IF(#REF!&gt;=0,"",))</f>
        <v>#REF!</v>
      </c>
      <c r="G5702" s="241" t="e">
        <f>保全管理データ!N9869</f>
        <v>#REF!</v>
      </c>
      <c r="H5702" s="259" t="e">
        <f>IF(#REF!="無","",IF(#REF!="","",IF(#REF!="悪環境における作業",0.2,IF(#REF!="高所又は地下作業",0.1,IF(#REF!="錯綜場所作業",0.3,IF(#REF!="複雑な制約のある作業",0.4,IF(#REF!="単純な制約のある作業",0.2,0)))))))</f>
        <v>#REF!</v>
      </c>
      <c r="I5702" s="260" t="e">
        <f t="shared" si="353"/>
        <v>#REF!</v>
      </c>
      <c r="J5702" s="258" t="e">
        <f>IF(#REF!&gt;=1,IF(#REF!&gt;=1,#REF!),IF(#REF!&gt;=0,"",))</f>
        <v>#REF!</v>
      </c>
      <c r="K5702" s="241" t="e">
        <f>保全管理データ!N9896</f>
        <v>#REF!</v>
      </c>
      <c r="L5702" s="259" t="e">
        <f>IF(#REF!="","",IF(#REF!="悪環境における作業",0.2,IF(#REF!="高所又は地下作業",0.1,IF(#REF!="錯綜場所作業",0.3,IF(#REF!="複雑な制約のある作業",0.4,IF(#REF!="単純な制約のある作業",0.2,0))))))</f>
        <v>#REF!</v>
      </c>
      <c r="M5702" s="260" t="e">
        <f t="shared" si="354"/>
        <v>#REF!</v>
      </c>
    </row>
    <row r="5703" spans="2:13" s="254" customFormat="1" ht="27.75" customHeight="1" x14ac:dyDescent="0.2">
      <c r="B5703" s="536" t="s">
        <v>258</v>
      </c>
      <c r="C5703" s="537"/>
      <c r="D5703" s="265"/>
      <c r="E5703" s="224" t="s">
        <v>245</v>
      </c>
      <c r="F5703" s="258" t="e">
        <f>IF(#REF!&gt;=1,IF(#REF!&gt;=1,#REF!),IF(#REF!&gt;=0,"",))</f>
        <v>#REF!</v>
      </c>
      <c r="G5703" s="241" t="e">
        <f>保全管理データ!N9870</f>
        <v>#REF!</v>
      </c>
      <c r="H5703" s="259" t="e">
        <f>IF(#REF!="無","",IF(#REF!="","",IF(#REF!="悪環境における作業",0.2,IF(#REF!="高所又は地下作業",0.1,IF(#REF!="錯綜場所作業",0.3,IF(#REF!="複雑な制約のある作業",0.4,IF(#REF!="単純な制約のある作業",0.2,0)))))))</f>
        <v>#REF!</v>
      </c>
      <c r="I5703" s="260" t="e">
        <f t="shared" si="353"/>
        <v>#REF!</v>
      </c>
      <c r="J5703" s="258" t="e">
        <f>IF(#REF!&gt;=1,IF(#REF!&gt;=1,#REF!),IF(#REF!&gt;=0,"",))</f>
        <v>#REF!</v>
      </c>
      <c r="K5703" s="241" t="e">
        <f>保全管理データ!N9897</f>
        <v>#REF!</v>
      </c>
      <c r="L5703" s="259" t="e">
        <f>IF(#REF!="","",IF(#REF!="悪環境における作業",0.2,IF(#REF!="高所又は地下作業",0.1,IF(#REF!="錯綜場所作業",0.3,IF(#REF!="複雑な制約のある作業",0.4,IF(#REF!="単純な制約のある作業",0.2,0))))))</f>
        <v>#REF!</v>
      </c>
      <c r="M5703" s="260" t="e">
        <f t="shared" si="354"/>
        <v>#REF!</v>
      </c>
    </row>
    <row r="5704" spans="2:13" s="254" customFormat="1" ht="27.75" customHeight="1" x14ac:dyDescent="0.2">
      <c r="B5704" s="536" t="s">
        <v>259</v>
      </c>
      <c r="C5704" s="537"/>
      <c r="D5704" s="265"/>
      <c r="E5704" s="224" t="s">
        <v>245</v>
      </c>
      <c r="F5704" s="258" t="e">
        <f>IF(#REF!&gt;=1,IF(#REF!&gt;=1,#REF!),IF(#REF!&gt;=0,"",))</f>
        <v>#REF!</v>
      </c>
      <c r="G5704" s="241" t="e">
        <f>保全管理データ!N9871</f>
        <v>#REF!</v>
      </c>
      <c r="H5704" s="259" t="e">
        <f>IF(#REF!="無","",IF(#REF!="","",IF(#REF!="悪環境における作業",0.2,IF(#REF!="高所又は地下作業",0.1,IF(#REF!="錯綜場所作業",0.3,IF(#REF!="複雑な制約のある作業",0.4,IF(#REF!="単純な制約のある作業",0.2,0)))))))</f>
        <v>#REF!</v>
      </c>
      <c r="I5704" s="260" t="e">
        <f t="shared" si="353"/>
        <v>#REF!</v>
      </c>
      <c r="J5704" s="258" t="e">
        <f>IF(#REF!&gt;=1,IF(#REF!&gt;=1,#REF!),IF(#REF!&gt;=0,"",))</f>
        <v>#REF!</v>
      </c>
      <c r="K5704" s="241" t="e">
        <f>保全管理データ!N9898</f>
        <v>#REF!</v>
      </c>
      <c r="L5704" s="259" t="e">
        <f>IF(#REF!="","",IF(#REF!="悪環境における作業",0.2,IF(#REF!="高所又は地下作業",0.1,IF(#REF!="錯綜場所作業",0.3,IF(#REF!="複雑な制約のある作業",0.4,IF(#REF!="単純な制約のある作業",0.2,0))))))</f>
        <v>#REF!</v>
      </c>
      <c r="M5704" s="260" t="e">
        <f t="shared" si="354"/>
        <v>#REF!</v>
      </c>
    </row>
    <row r="5705" spans="2:13" s="254" customFormat="1" ht="27.75" customHeight="1" x14ac:dyDescent="0.2">
      <c r="B5705" s="536" t="s">
        <v>260</v>
      </c>
      <c r="C5705" s="537"/>
      <c r="D5705" s="265"/>
      <c r="E5705" s="224" t="s">
        <v>248</v>
      </c>
      <c r="F5705" s="258" t="e">
        <f>IF(#REF!&gt;=1,IF(#REF!&gt;=1,#REF!),IF(#REF!&gt;=0,"",))</f>
        <v>#REF!</v>
      </c>
      <c r="G5705" s="241" t="e">
        <f>保全管理データ!N9872</f>
        <v>#REF!</v>
      </c>
      <c r="H5705" s="259" t="e">
        <f>IF(#REF!="無","",IF(#REF!="","",IF(#REF!="悪環境における作業",0.2,IF(#REF!="高所又は地下作業",0.1,IF(#REF!="錯綜場所作業",0.3,IF(#REF!="複雑な制約のある作業",0.4,IF(#REF!="単純な制約のある作業",0.2,0)))))))</f>
        <v>#REF!</v>
      </c>
      <c r="I5705" s="260" t="e">
        <f t="shared" si="353"/>
        <v>#REF!</v>
      </c>
      <c r="J5705" s="258" t="e">
        <f>IF(#REF!&gt;=1,IF(#REF!&gt;=1,#REF!),IF(#REF!&gt;=0,"",))</f>
        <v>#REF!</v>
      </c>
      <c r="K5705" s="241" t="e">
        <f>保全管理データ!N9899</f>
        <v>#REF!</v>
      </c>
      <c r="L5705" s="259" t="e">
        <f>IF(#REF!="","",IF(#REF!="悪環境における作業",0.2,IF(#REF!="高所又は地下作業",0.1,IF(#REF!="錯綜場所作業",0.3,IF(#REF!="複雑な制約のある作業",0.4,IF(#REF!="単純な制約のある作業",0.2,0))))))</f>
        <v>#REF!</v>
      </c>
      <c r="M5705" s="260" t="e">
        <f t="shared" si="354"/>
        <v>#REF!</v>
      </c>
    </row>
    <row r="5706" spans="2:13" s="254" customFormat="1" ht="27.75" customHeight="1" x14ac:dyDescent="0.2">
      <c r="B5706" s="536" t="s">
        <v>261</v>
      </c>
      <c r="C5706" s="537"/>
      <c r="D5706" s="265"/>
      <c r="E5706" s="224" t="s">
        <v>247</v>
      </c>
      <c r="F5706" s="258" t="e">
        <f>IF(#REF!&gt;=1,IF(#REF!&gt;=1,#REF!),IF(#REF!&gt;=0,"",))</f>
        <v>#REF!</v>
      </c>
      <c r="G5706" s="241" t="e">
        <f>保全管理データ!N9873</f>
        <v>#REF!</v>
      </c>
      <c r="H5706" s="259" t="e">
        <f>IF(#REF!="無","",IF(#REF!="","",IF(#REF!="悪環境における作業",0.2,IF(#REF!="高所又は地下作業",0.1,IF(#REF!="錯綜場所作業",0.3,IF(#REF!="複雑な制約のある作業",0.4,IF(#REF!="単純な制約のある作業",0.2,0)))))))</f>
        <v>#REF!</v>
      </c>
      <c r="I5706" s="260" t="e">
        <f t="shared" si="353"/>
        <v>#REF!</v>
      </c>
      <c r="J5706" s="258" t="e">
        <f>IF(#REF!&gt;=1,IF(#REF!&gt;=1,#REF!),IF(#REF!&gt;=0,"",))</f>
        <v>#REF!</v>
      </c>
      <c r="K5706" s="241" t="e">
        <f>保全管理データ!N9900</f>
        <v>#REF!</v>
      </c>
      <c r="L5706" s="259" t="e">
        <f>IF(#REF!="","",IF(#REF!="悪環境における作業",0.2,IF(#REF!="高所又は地下作業",0.1,IF(#REF!="錯綜場所作業",0.3,IF(#REF!="複雑な制約のある作業",0.4,IF(#REF!="単純な制約のある作業",0.2,0))))))</f>
        <v>#REF!</v>
      </c>
      <c r="M5706" s="260" t="e">
        <f t="shared" si="354"/>
        <v>#REF!</v>
      </c>
    </row>
    <row r="5707" spans="2:13" s="254" customFormat="1" ht="27.75" customHeight="1" x14ac:dyDescent="0.2">
      <c r="B5707" s="536" t="s">
        <v>262</v>
      </c>
      <c r="C5707" s="537"/>
      <c r="D5707" s="265"/>
      <c r="E5707" s="224" t="s">
        <v>245</v>
      </c>
      <c r="F5707" s="258" t="e">
        <f>IF(#REF!&gt;=1,IF(#REF!&gt;=1,#REF!),IF(#REF!&gt;=0,"",))</f>
        <v>#REF!</v>
      </c>
      <c r="G5707" s="241" t="e">
        <f>保全管理データ!N9874</f>
        <v>#REF!</v>
      </c>
      <c r="H5707" s="259" t="e">
        <f>IF(#REF!="無","",IF(#REF!="","",IF(#REF!="悪環境における作業",0.2,IF(#REF!="高所又は地下作業",0.1,IF(#REF!="錯綜場所作業",0.3,IF(#REF!="複雑な制約のある作業",0.4,IF(#REF!="単純な制約のある作業",0.2,0)))))))</f>
        <v>#REF!</v>
      </c>
      <c r="I5707" s="260" t="e">
        <f t="shared" si="353"/>
        <v>#REF!</v>
      </c>
      <c r="J5707" s="258" t="e">
        <f>IF(#REF!&gt;=1,IF(#REF!&gt;=1,#REF!),IF(#REF!&gt;=0,"",))</f>
        <v>#REF!</v>
      </c>
      <c r="K5707" s="241" t="e">
        <f>保全管理データ!N9901</f>
        <v>#REF!</v>
      </c>
      <c r="L5707" s="259" t="e">
        <f>IF(#REF!="","",IF(#REF!="悪環境における作業",0.2,IF(#REF!="高所又は地下作業",0.1,IF(#REF!="錯綜場所作業",0.3,IF(#REF!="複雑な制約のある作業",0.4,IF(#REF!="単純な制約のある作業",0.2,0))))))</f>
        <v>#REF!</v>
      </c>
      <c r="M5707" s="260" t="e">
        <f t="shared" si="354"/>
        <v>#REF!</v>
      </c>
    </row>
    <row r="5708" spans="2:13" s="254" customFormat="1" ht="27.75" customHeight="1" x14ac:dyDescent="0.2">
      <c r="B5708" s="536" t="s">
        <v>263</v>
      </c>
      <c r="C5708" s="537"/>
      <c r="D5708" s="265"/>
      <c r="E5708" s="224" t="s">
        <v>245</v>
      </c>
      <c r="F5708" s="258" t="e">
        <f>IF(#REF!&gt;=1,IF(#REF!&gt;=1,#REF!),IF(#REF!&gt;=0,"",))</f>
        <v>#REF!</v>
      </c>
      <c r="G5708" s="241" t="e">
        <f>保全管理データ!N9875</f>
        <v>#REF!</v>
      </c>
      <c r="H5708" s="259" t="e">
        <f>IF(#REF!="無","",IF(#REF!="","",IF(#REF!="悪環境における作業",0.2,IF(#REF!="高所又は地下作業",0.1,IF(#REF!="錯綜場所作業",0.3,IF(#REF!="複雑な制約のある作業",0.4,IF(#REF!="単純な制約のある作業",0.2,0)))))))</f>
        <v>#REF!</v>
      </c>
      <c r="I5708" s="260" t="e">
        <f t="shared" si="353"/>
        <v>#REF!</v>
      </c>
      <c r="J5708" s="258" t="e">
        <f>IF(#REF!&gt;=1,IF(#REF!&gt;=1,#REF!),IF(#REF!&gt;=0,"",))</f>
        <v>#REF!</v>
      </c>
      <c r="K5708" s="241" t="e">
        <f>保全管理データ!N9902</f>
        <v>#REF!</v>
      </c>
      <c r="L5708" s="259" t="e">
        <f>IF(#REF!="","",IF(#REF!="悪環境における作業",0.2,IF(#REF!="高所又は地下作業",0.1,IF(#REF!="錯綜場所作業",0.3,IF(#REF!="複雑な制約のある作業",0.4,IF(#REF!="単純な制約のある作業",0.2,0))))))</f>
        <v>#REF!</v>
      </c>
      <c r="M5708" s="260" t="e">
        <f t="shared" si="354"/>
        <v>#REF!</v>
      </c>
    </row>
    <row r="5709" spans="2:13" s="254" customFormat="1" ht="27.75" customHeight="1" x14ac:dyDescent="0.2">
      <c r="B5709" s="536" t="s">
        <v>264</v>
      </c>
      <c r="C5709" s="537"/>
      <c r="D5709" s="265"/>
      <c r="E5709" s="224" t="s">
        <v>245</v>
      </c>
      <c r="F5709" s="258" t="e">
        <f>IF(#REF!&gt;=1,IF(#REF!&gt;=1,#REF!),IF(#REF!&gt;=0,"",))</f>
        <v>#REF!</v>
      </c>
      <c r="G5709" s="241" t="e">
        <f>保全管理データ!N9876</f>
        <v>#REF!</v>
      </c>
      <c r="H5709" s="259" t="e">
        <f>IF(#REF!="無","",IF(#REF!="","",IF(#REF!="悪環境における作業",0.2,IF(#REF!="高所又は地下作業",0.1,IF(#REF!="錯綜場所作業",0.3,IF(#REF!="複雑な制約のある作業",0.4,IF(#REF!="単純な制約のある作業",0.2,0)))))))</f>
        <v>#REF!</v>
      </c>
      <c r="I5709" s="260" t="e">
        <f t="shared" si="353"/>
        <v>#REF!</v>
      </c>
      <c r="J5709" s="258" t="e">
        <f>IF(#REF!&gt;=1,IF(#REF!&gt;=1,#REF!),IF(#REF!&gt;=0,"",))</f>
        <v>#REF!</v>
      </c>
      <c r="K5709" s="241" t="e">
        <f>保全管理データ!N9903</f>
        <v>#REF!</v>
      </c>
      <c r="L5709" s="259" t="e">
        <f>IF(#REF!="","",IF(#REF!="悪環境における作業",0.2,IF(#REF!="高所又は地下作業",0.1,IF(#REF!="錯綜場所作業",0.3,IF(#REF!="複雑な制約のある作業",0.4,IF(#REF!="単純な制約のある作業",0.2,0))))))</f>
        <v>#REF!</v>
      </c>
      <c r="M5709" s="260" t="e">
        <f t="shared" si="354"/>
        <v>#REF!</v>
      </c>
    </row>
    <row r="5710" spans="2:13" s="254" customFormat="1" ht="27.75" customHeight="1" x14ac:dyDescent="0.2">
      <c r="B5710" s="536" t="s">
        <v>265</v>
      </c>
      <c r="C5710" s="537"/>
      <c r="D5710" s="265"/>
      <c r="E5710" s="224" t="s">
        <v>245</v>
      </c>
      <c r="F5710" s="258" t="e">
        <f>IF(#REF!&gt;=1,IF(#REF!&gt;=1,#REF!),IF(#REF!&gt;=0,"",))</f>
        <v>#REF!</v>
      </c>
      <c r="G5710" s="241" t="e">
        <f>保全管理データ!N9877</f>
        <v>#REF!</v>
      </c>
      <c r="H5710" s="259" t="e">
        <f>IF(#REF!="無","",IF(#REF!="","",IF(#REF!="悪環境における作業",0.2,IF(#REF!="高所又は地下作業",0.1,IF(#REF!="錯綜場所作業",0.3,IF(#REF!="複雑な制約のある作業",0.4,IF(#REF!="単純な制約のある作業",0.2,0)))))))</f>
        <v>#REF!</v>
      </c>
      <c r="I5710" s="260" t="e">
        <f t="shared" si="353"/>
        <v>#REF!</v>
      </c>
      <c r="J5710" s="258" t="e">
        <f>IF(#REF!&gt;=1,IF(#REF!&gt;=1,#REF!),IF(#REF!&gt;=0,"",))</f>
        <v>#REF!</v>
      </c>
      <c r="K5710" s="241" t="e">
        <f>保全管理データ!N9904</f>
        <v>#REF!</v>
      </c>
      <c r="L5710" s="259" t="e">
        <f>IF(#REF!="","",IF(#REF!="悪環境における作業",0.2,IF(#REF!="高所又は地下作業",0.1,IF(#REF!="錯綜場所作業",0.3,IF(#REF!="複雑な制約のある作業",0.4,IF(#REF!="単純な制約のある作業",0.2,0))))))</f>
        <v>#REF!</v>
      </c>
      <c r="M5710" s="260" t="e">
        <f t="shared" si="354"/>
        <v>#REF!</v>
      </c>
    </row>
    <row r="5711" spans="2:13" s="254" customFormat="1" ht="27.75" customHeight="1" x14ac:dyDescent="0.2">
      <c r="B5711" s="536" t="s">
        <v>266</v>
      </c>
      <c r="C5711" s="537"/>
      <c r="D5711" s="265"/>
      <c r="E5711" s="224" t="s">
        <v>245</v>
      </c>
      <c r="F5711" s="258" t="e">
        <f>IF(#REF!&gt;=1,IF(#REF!&gt;=1,#REF!),IF(#REF!&gt;=0,"",))</f>
        <v>#REF!</v>
      </c>
      <c r="G5711" s="241" t="e">
        <f>保全管理データ!N9878</f>
        <v>#REF!</v>
      </c>
      <c r="H5711" s="259" t="e">
        <f>IF(#REF!="無","",IF(#REF!="","",IF(#REF!="悪環境における作業",0.2,IF(#REF!="高所又は地下作業",0.1,IF(#REF!="錯綜場所作業",0.3,IF(#REF!="複雑な制約のある作業",0.4,IF(#REF!="単純な制約のある作業",0.2,0)))))))</f>
        <v>#REF!</v>
      </c>
      <c r="I5711" s="260" t="e">
        <f t="shared" si="353"/>
        <v>#REF!</v>
      </c>
      <c r="J5711" s="258" t="e">
        <f>IF(#REF!&gt;=1,IF(#REF!&gt;=1,#REF!),IF(#REF!&gt;=0,"",))</f>
        <v>#REF!</v>
      </c>
      <c r="K5711" s="241" t="e">
        <f>保全管理データ!N9905</f>
        <v>#REF!</v>
      </c>
      <c r="L5711" s="259" t="e">
        <f>IF(#REF!="","",IF(#REF!="悪環境における作業",0.2,IF(#REF!="高所又は地下作業",0.1,IF(#REF!="錯綜場所作業",0.3,IF(#REF!="複雑な制約のある作業",0.4,IF(#REF!="単純な制約のある作業",0.2,0))))))</f>
        <v>#REF!</v>
      </c>
      <c r="M5711" s="260" t="e">
        <f t="shared" si="354"/>
        <v>#REF!</v>
      </c>
    </row>
    <row r="5712" spans="2:13" s="254" customFormat="1" ht="27.75" customHeight="1" x14ac:dyDescent="0.2">
      <c r="B5712" s="536" t="s">
        <v>81</v>
      </c>
      <c r="C5712" s="537"/>
      <c r="D5712" s="265"/>
      <c r="E5712" s="224" t="s">
        <v>245</v>
      </c>
      <c r="F5712" s="258" t="e">
        <f>IF(#REF!&gt;=1,IF(#REF!&gt;=1,#REF!),IF(#REF!&gt;=0,"",))</f>
        <v>#REF!</v>
      </c>
      <c r="G5712" s="241" t="e">
        <f>保全管理データ!N9879</f>
        <v>#REF!</v>
      </c>
      <c r="H5712" s="259" t="e">
        <f>IF(#REF!="無","",IF(#REF!="","",IF(#REF!="悪環境における作業",0.2,IF(#REF!="高所又は地下作業",0.1,IF(#REF!="錯綜場所作業",0.3,IF(#REF!="複雑な制約のある作業",0.4,IF(#REF!="単純な制約のある作業",0.2,0)))))))</f>
        <v>#REF!</v>
      </c>
      <c r="I5712" s="260" t="e">
        <f t="shared" si="353"/>
        <v>#REF!</v>
      </c>
      <c r="J5712" s="258" t="e">
        <f>IF(#REF!&gt;=1,IF(#REF!&gt;=1,#REF!),IF(#REF!&gt;=0,"",))</f>
        <v>#REF!</v>
      </c>
      <c r="K5712" s="241" t="e">
        <f>保全管理データ!N9906</f>
        <v>#REF!</v>
      </c>
      <c r="L5712" s="259" t="e">
        <f>IF(#REF!="","",IF(#REF!="悪環境における作業",0.2,IF(#REF!="高所又は地下作業",0.1,IF(#REF!="錯綜場所作業",0.3,IF(#REF!="複雑な制約のある作業",0.4,IF(#REF!="単純な制約のある作業",0.2,0))))))</f>
        <v>#REF!</v>
      </c>
      <c r="M5712" s="260" t="e">
        <f t="shared" si="354"/>
        <v>#REF!</v>
      </c>
    </row>
    <row r="5713" spans="2:13" s="254" customFormat="1" ht="27.75" customHeight="1" x14ac:dyDescent="0.2">
      <c r="B5713" s="536" t="s">
        <v>267</v>
      </c>
      <c r="C5713" s="537"/>
      <c r="D5713" s="265"/>
      <c r="E5713" s="224" t="s">
        <v>247</v>
      </c>
      <c r="F5713" s="258" t="e">
        <f>IF(#REF!&gt;=1,IF(#REF!&gt;=1,#REF!),IF(#REF!&gt;=0,"",))</f>
        <v>#REF!</v>
      </c>
      <c r="G5713" s="241" t="e">
        <f>保全管理データ!N9880</f>
        <v>#REF!</v>
      </c>
      <c r="H5713" s="259" t="e">
        <f>IF(#REF!="無","",IF(#REF!="","",IF(#REF!="悪環境における作業",0.2,IF(#REF!="高所又は地下作業",0.1,IF(#REF!="錯綜場所作業",0.3,IF(#REF!="複雑な制約のある作業",0.4,IF(#REF!="単純な制約のある作業",0.2,0)))))))</f>
        <v>#REF!</v>
      </c>
      <c r="I5713" s="260" t="e">
        <f t="shared" si="353"/>
        <v>#REF!</v>
      </c>
      <c r="J5713" s="258" t="e">
        <f>IF(#REF!&gt;=1,IF(#REF!&gt;=1,#REF!),IF(#REF!&gt;=0,"",))</f>
        <v>#REF!</v>
      </c>
      <c r="K5713" s="241" t="e">
        <f>保全管理データ!N9907</f>
        <v>#REF!</v>
      </c>
      <c r="L5713" s="259" t="e">
        <f>IF(#REF!="","",IF(#REF!="悪環境における作業",0.2,IF(#REF!="高所又は地下作業",0.1,IF(#REF!="錯綜場所作業",0.3,IF(#REF!="複雑な制約のある作業",0.4,IF(#REF!="単純な制約のある作業",0.2,0))))))</f>
        <v>#REF!</v>
      </c>
      <c r="M5713" s="260" t="e">
        <f t="shared" si="354"/>
        <v>#REF!</v>
      </c>
    </row>
    <row r="5714" spans="2:13" s="254" customFormat="1" ht="27.75" customHeight="1" x14ac:dyDescent="0.2">
      <c r="B5714" s="536" t="s">
        <v>268</v>
      </c>
      <c r="C5714" s="537"/>
      <c r="D5714" s="265"/>
      <c r="E5714" s="224" t="s">
        <v>246</v>
      </c>
      <c r="F5714" s="258" t="e">
        <f>IF(#REF!&gt;=1,IF(#REF!&gt;=1,#REF!),IF(#REF!&gt;=0,"",))</f>
        <v>#REF!</v>
      </c>
      <c r="G5714" s="241" t="e">
        <f>保全管理データ!N9881</f>
        <v>#REF!</v>
      </c>
      <c r="H5714" s="259" t="e">
        <f>IF(#REF!="無","",IF(#REF!="","",IF(#REF!="悪環境における作業",0.2,IF(#REF!="高所又は地下作業",0.1,IF(#REF!="錯綜場所作業",0.3,IF(#REF!="複雑な制約のある作業",0.4,IF(#REF!="単純な制約のある作業",0.2,0)))))))</f>
        <v>#REF!</v>
      </c>
      <c r="I5714" s="260" t="e">
        <f t="shared" si="353"/>
        <v>#REF!</v>
      </c>
      <c r="J5714" s="258" t="e">
        <f>IF(#REF!&gt;=1,IF(#REF!&gt;=1,#REF!),IF(#REF!&gt;=0,"",))</f>
        <v>#REF!</v>
      </c>
      <c r="K5714" s="241" t="e">
        <f>保全管理データ!N9908</f>
        <v>#REF!</v>
      </c>
      <c r="L5714" s="259" t="e">
        <f>IF(#REF!="","",IF(#REF!="悪環境における作業",0.2,IF(#REF!="高所又は地下作業",0.1,IF(#REF!="錯綜場所作業",0.3,IF(#REF!="複雑な制約のある作業",0.4,IF(#REF!="単純な制約のある作業",0.2,0))))))</f>
        <v>#REF!</v>
      </c>
      <c r="M5714" s="260" t="e">
        <f t="shared" si="354"/>
        <v>#REF!</v>
      </c>
    </row>
    <row r="5715" spans="2:13" s="254" customFormat="1" ht="27.75" customHeight="1" thickBot="1" x14ac:dyDescent="0.25">
      <c r="B5715" s="538" t="s">
        <v>269</v>
      </c>
      <c r="C5715" s="539"/>
      <c r="D5715" s="266"/>
      <c r="E5715" s="252" t="s">
        <v>245</v>
      </c>
      <c r="F5715" s="261" t="e">
        <f>IF(#REF!&gt;=1,IF(#REF!&gt;=1,#REF!),IF(#REF!&gt;=0,"",))</f>
        <v>#REF!</v>
      </c>
      <c r="G5715" s="245" t="e">
        <f>保全管理データ!N9882</f>
        <v>#REF!</v>
      </c>
      <c r="H5715" s="259" t="e">
        <f>IF(#REF!="無","",IF(#REF!="","",IF(#REF!="悪環境における作業",0.2,IF(#REF!="高所又は地下作業",0.1,IF(#REF!="錯綜場所作業",0.3,IF(#REF!="複雑な制約のある作業",0.4,IF(#REF!="単純な制約のある作業",0.2,0)))))))</f>
        <v>#REF!</v>
      </c>
      <c r="I5715" s="260" t="e">
        <f t="shared" si="353"/>
        <v>#REF!</v>
      </c>
      <c r="J5715" s="261" t="e">
        <f>IF(#REF!&gt;=1,IF(#REF!&gt;=1,#REF!),IF(#REF!&gt;=0,"",))</f>
        <v>#REF!</v>
      </c>
      <c r="K5715" s="245" t="e">
        <f>保全管理データ!N9909</f>
        <v>#REF!</v>
      </c>
      <c r="L5715" s="262" t="e">
        <f>IF(#REF!="","",IF(#REF!="悪環境における作業",0.2,IF(#REF!="高所又は地下作業",0.1,IF(#REF!="錯綜場所作業",0.3,IF(#REF!="複雑な制約のある作業",0.4,IF(#REF!="単純な制約のある作業",0.2,0))))))</f>
        <v>#REF!</v>
      </c>
      <c r="M5715" s="260" t="e">
        <f t="shared" si="354"/>
        <v>#REF!</v>
      </c>
    </row>
    <row r="5716" spans="2:13" s="254" customFormat="1" ht="27.75" customHeight="1" thickBot="1" x14ac:dyDescent="0.25">
      <c r="B5716" s="532" t="s">
        <v>190</v>
      </c>
      <c r="C5716" s="532"/>
      <c r="D5716" s="532"/>
      <c r="E5716" s="532"/>
      <c r="F5716" s="533" t="e">
        <f>SUM(I5692:I5715)</f>
        <v>#REF!</v>
      </c>
      <c r="G5716" s="534"/>
      <c r="H5716" s="534"/>
      <c r="I5716" s="535"/>
      <c r="J5716" s="533" t="e">
        <f>IF(SUM(J5692:J5715)=0,"0.00",SUM(M5692:M5715))</f>
        <v>#REF!</v>
      </c>
      <c r="K5716" s="534"/>
      <c r="L5716" s="534"/>
      <c r="M5716" s="535"/>
    </row>
    <row r="5717" spans="2:13" s="254" customFormat="1" ht="27.75" customHeight="1" thickBot="1" x14ac:dyDescent="0.25">
      <c r="B5717" s="532" t="s">
        <v>97</v>
      </c>
      <c r="C5717" s="532"/>
      <c r="D5717" s="532"/>
      <c r="E5717" s="532"/>
      <c r="F5717" s="533" t="e">
        <f>IF(#REF!="５年以下","0",IF(#REF!="５年～１０年",0.1,IF(#REF!="１０年以上",0.15)))</f>
        <v>#REF!</v>
      </c>
      <c r="G5717" s="534"/>
      <c r="H5717" s="534"/>
      <c r="I5717" s="534"/>
      <c r="J5717" s="534"/>
      <c r="K5717" s="534"/>
      <c r="L5717" s="534"/>
      <c r="M5717" s="535"/>
    </row>
    <row r="5718" spans="2:13" s="254" customFormat="1" ht="27.75" customHeight="1" thickBot="1" x14ac:dyDescent="0.25">
      <c r="B5718" s="533" t="s">
        <v>273</v>
      </c>
      <c r="C5718" s="534"/>
      <c r="D5718" s="534"/>
      <c r="E5718" s="535"/>
      <c r="F5718" s="533" t="e">
        <f>F5716*(1+F5717)</f>
        <v>#REF!</v>
      </c>
      <c r="G5718" s="534"/>
      <c r="H5718" s="534"/>
      <c r="I5718" s="534"/>
      <c r="J5718" s="533" t="e">
        <f>J5716*(1+F5717)</f>
        <v>#REF!</v>
      </c>
      <c r="K5718" s="534"/>
      <c r="L5718" s="534"/>
      <c r="M5718" s="535"/>
    </row>
    <row r="5719" spans="2:13" s="254" customFormat="1" ht="27.75" customHeight="1" thickBot="1" x14ac:dyDescent="0.25">
      <c r="B5719" s="532" t="s">
        <v>191</v>
      </c>
      <c r="C5719" s="532"/>
      <c r="D5719" s="532"/>
      <c r="E5719" s="532"/>
      <c r="F5719" s="533" t="e">
        <f>#REF!*(#REF!*#REF!+#REF!*#REF!)</f>
        <v>#REF!</v>
      </c>
      <c r="G5719" s="534"/>
      <c r="H5719" s="535"/>
      <c r="I5719" s="532" t="e">
        <f>#REF!</f>
        <v>#REF!</v>
      </c>
      <c r="J5719" s="533"/>
      <c r="K5719" s="263" t="s">
        <v>230</v>
      </c>
      <c r="L5719" s="535" t="e">
        <f>B5690</f>
        <v>#REF!</v>
      </c>
      <c r="M5719" s="532"/>
    </row>
    <row r="5720" spans="2:13" s="254" customFormat="1" ht="45" customHeight="1" thickBot="1" x14ac:dyDescent="0.25">
      <c r="B5720" s="253"/>
      <c r="C5720" s="253"/>
      <c r="D5720" s="253"/>
      <c r="E5720" s="253"/>
      <c r="F5720" s="253"/>
      <c r="G5720" s="253"/>
      <c r="H5720" s="253"/>
      <c r="I5720" s="253"/>
      <c r="J5720" s="253"/>
      <c r="K5720" s="253"/>
      <c r="L5720" s="253"/>
      <c r="M5720" s="253"/>
    </row>
    <row r="5721" spans="2:13" s="254" customFormat="1" ht="27.75" customHeight="1" thickBot="1" x14ac:dyDescent="0.25">
      <c r="B5721" s="542" t="s">
        <v>128</v>
      </c>
      <c r="C5721" s="543"/>
      <c r="D5721" s="543"/>
      <c r="E5721" s="544"/>
      <c r="F5721" s="253"/>
      <c r="G5721" s="253"/>
      <c r="H5721" s="253"/>
      <c r="I5721" s="253"/>
      <c r="J5721" s="253"/>
      <c r="K5721" s="253"/>
      <c r="L5721" s="253"/>
      <c r="M5721" s="253"/>
    </row>
    <row r="5722" spans="2:13" s="254" customFormat="1" ht="27.75" customHeight="1" x14ac:dyDescent="0.2">
      <c r="B5722" s="545" t="e">
        <f>#REF!</f>
        <v>#REF!</v>
      </c>
      <c r="C5722" s="546"/>
      <c r="D5722" s="547"/>
      <c r="E5722" s="548"/>
      <c r="F5722" s="552" t="s">
        <v>240</v>
      </c>
      <c r="G5722" s="553"/>
      <c r="H5722" s="553"/>
      <c r="I5722" s="554"/>
      <c r="J5722" s="552" t="s">
        <v>239</v>
      </c>
      <c r="K5722" s="553"/>
      <c r="L5722" s="553"/>
      <c r="M5722" s="554"/>
    </row>
    <row r="5723" spans="2:13" s="254" customFormat="1" ht="27.75" customHeight="1" thickBot="1" x14ac:dyDescent="0.25">
      <c r="B5723" s="549"/>
      <c r="C5723" s="550"/>
      <c r="D5723" s="550"/>
      <c r="E5723" s="551"/>
      <c r="F5723" s="255" t="s">
        <v>149</v>
      </c>
      <c r="G5723" s="256" t="s">
        <v>151</v>
      </c>
      <c r="H5723" s="256" t="s">
        <v>96</v>
      </c>
      <c r="I5723" s="257" t="s">
        <v>150</v>
      </c>
      <c r="J5723" s="255" t="s">
        <v>149</v>
      </c>
      <c r="K5723" s="256" t="s">
        <v>151</v>
      </c>
      <c r="L5723" s="256" t="s">
        <v>96</v>
      </c>
      <c r="M5723" s="257" t="s">
        <v>150</v>
      </c>
    </row>
    <row r="5724" spans="2:13" s="254" customFormat="1" ht="27.75" customHeight="1" thickTop="1" x14ac:dyDescent="0.2">
      <c r="B5724" s="540" t="s">
        <v>241</v>
      </c>
      <c r="C5724" s="541"/>
      <c r="D5724" s="264"/>
      <c r="E5724" s="237" t="s">
        <v>242</v>
      </c>
      <c r="F5724" s="258" t="e">
        <f>IF(#REF!&gt;=1,IF(#REF!&gt;=1,#REF!),IF(#REF!&gt;=0,"",))</f>
        <v>#REF!</v>
      </c>
      <c r="G5724" s="241" t="e">
        <f>保全管理データ!N9915</f>
        <v>#REF!</v>
      </c>
      <c r="H5724" s="259" t="e">
        <f>IF(#REF!="無","",IF(#REF!="","",IF(#REF!="悪環境における作業",0.2,IF(#REF!="高所又は地下作業",0.1,IF(#REF!="錯綜場所作業",0.3,IF(#REF!="複雑な制約のある作業",0.4,IF(#REF!="単純な制約のある作業",0.2,0)))))))</f>
        <v>#REF!</v>
      </c>
      <c r="I5724" s="260" t="e">
        <f>IF(F5724="","",F5724*G5724*(1+IF(H5724="",0,H5724)))</f>
        <v>#REF!</v>
      </c>
      <c r="J5724" s="258" t="e">
        <f>IF(#REF!&gt;=1,IF(#REF!&gt;=1,#REF!),IF(#REF!&gt;=0,"",))</f>
        <v>#REF!</v>
      </c>
      <c r="K5724" s="241" t="e">
        <f>保全管理データ!N9942</f>
        <v>#REF!</v>
      </c>
      <c r="L5724" s="259" t="e">
        <f>IF(#REF!="","",IF(#REF!="悪環境における作業",0.2,IF(#REF!="高所又は地下作業",0.1,IF(#REF!="錯綜場所作業",0.3,IF(#REF!="複雑な制約のある作業",0.4,IF(#REF!="単純な制約のある作業",0.2,0))))))</f>
        <v>#REF!</v>
      </c>
      <c r="M5724" s="260" t="e">
        <f>IF(J5724="","",J5724*K5724*(1+IF(L5724="",0,L5724)))</f>
        <v>#REF!</v>
      </c>
    </row>
    <row r="5725" spans="2:13" s="254" customFormat="1" ht="27.75" customHeight="1" x14ac:dyDescent="0.2">
      <c r="B5725" s="536" t="s">
        <v>243</v>
      </c>
      <c r="C5725" s="537"/>
      <c r="D5725" s="265"/>
      <c r="E5725" s="224" t="s">
        <v>242</v>
      </c>
      <c r="F5725" s="258" t="e">
        <f>IF(#REF!&gt;=1,IF(#REF!&gt;=1,#REF!),IF(#REF!&gt;=0,"",))</f>
        <v>#REF!</v>
      </c>
      <c r="G5725" s="241" t="e">
        <f>保全管理データ!N9916</f>
        <v>#REF!</v>
      </c>
      <c r="H5725" s="259" t="e">
        <f>IF(#REF!="無","",IF(#REF!="","",IF(#REF!="悪環境における作業",0.2,IF(#REF!="高所又は地下作業",0.1,IF(#REF!="錯綜場所作業",0.3,IF(#REF!="複雑な制約のある作業",0.4,IF(#REF!="単純な制約のある作業",0.2,0)))))))</f>
        <v>#REF!</v>
      </c>
      <c r="I5725" s="260" t="e">
        <f t="shared" ref="I5725:I5747" si="355">IF(F5725="","",F5725*G5725*(1+IF(H5725="",0,H5725)))</f>
        <v>#REF!</v>
      </c>
      <c r="J5725" s="258" t="e">
        <f>IF(#REF!&gt;=1,IF(#REF!&gt;=1,#REF!),IF(#REF!&gt;=0,"",))</f>
        <v>#REF!</v>
      </c>
      <c r="K5725" s="241" t="e">
        <f>保全管理データ!N9943</f>
        <v>#REF!</v>
      </c>
      <c r="L5725" s="259" t="e">
        <f>IF(#REF!="","",IF(#REF!="悪環境における作業",0.2,IF(#REF!="高所又は地下作業",0.1,IF(#REF!="錯綜場所作業",0.3,IF(#REF!="複雑な制約のある作業",0.4,IF(#REF!="単純な制約のある作業",0.2,0))))))</f>
        <v>#REF!</v>
      </c>
      <c r="M5725" s="260" t="e">
        <f t="shared" ref="M5725:M5747" si="356">IF(J5725="","",J5725*K5725*(1+IF(L5725="",0,L5725)))</f>
        <v>#REF!</v>
      </c>
    </row>
    <row r="5726" spans="2:13" s="254" customFormat="1" ht="27.75" customHeight="1" x14ac:dyDescent="0.2">
      <c r="B5726" s="536" t="s">
        <v>249</v>
      </c>
      <c r="C5726" s="537"/>
      <c r="D5726" s="265"/>
      <c r="E5726" s="224" t="s">
        <v>244</v>
      </c>
      <c r="F5726" s="258" t="e">
        <f>IF(#REF!&gt;=1,IF(#REF!&gt;=1,#REF!),IF(#REF!&gt;=0,"",))</f>
        <v>#REF!</v>
      </c>
      <c r="G5726" s="241" t="e">
        <f>保全管理データ!N9917</f>
        <v>#REF!</v>
      </c>
      <c r="H5726" s="259" t="e">
        <f>IF(#REF!="無","",IF(#REF!="","",IF(#REF!="悪環境における作業",0.2,IF(#REF!="高所又は地下作業",0.1,IF(#REF!="錯綜場所作業",0.3,IF(#REF!="複雑な制約のある作業",0.4,IF(#REF!="単純な制約のある作業",0.2,0)))))))</f>
        <v>#REF!</v>
      </c>
      <c r="I5726" s="260" t="e">
        <f t="shared" si="355"/>
        <v>#REF!</v>
      </c>
      <c r="J5726" s="258" t="e">
        <f>IF(#REF!&gt;=1,IF(#REF!&gt;=1,#REF!),IF(#REF!&gt;=0,"",))</f>
        <v>#REF!</v>
      </c>
      <c r="K5726" s="241" t="e">
        <f>保全管理データ!N9944</f>
        <v>#REF!</v>
      </c>
      <c r="L5726" s="259" t="e">
        <f>IF(#REF!="","",IF(#REF!="悪環境における作業",0.2,IF(#REF!="高所又は地下作業",0.1,IF(#REF!="錯綜場所作業",0.3,IF(#REF!="複雑な制約のある作業",0.4,IF(#REF!="単純な制約のある作業",0.2,0))))))</f>
        <v>#REF!</v>
      </c>
      <c r="M5726" s="260" t="e">
        <f t="shared" si="356"/>
        <v>#REF!</v>
      </c>
    </row>
    <row r="5727" spans="2:13" s="254" customFormat="1" ht="27.75" customHeight="1" x14ac:dyDescent="0.2">
      <c r="B5727" s="536" t="s">
        <v>250</v>
      </c>
      <c r="C5727" s="537"/>
      <c r="D5727" s="265"/>
      <c r="E5727" s="224" t="s">
        <v>244</v>
      </c>
      <c r="F5727" s="258" t="e">
        <f>IF(#REF!&gt;=1,IF(#REF!&gt;=1,#REF!),IF(#REF!&gt;=0,"",))</f>
        <v>#REF!</v>
      </c>
      <c r="G5727" s="241" t="e">
        <f>保全管理データ!N9918</f>
        <v>#REF!</v>
      </c>
      <c r="H5727" s="259" t="e">
        <f>IF(#REF!="無","",IF(#REF!="","",IF(#REF!="悪環境における作業",0.2,IF(#REF!="高所又は地下作業",0.1,IF(#REF!="錯綜場所作業",0.3,IF(#REF!="複雑な制約のある作業",0.4,IF(#REF!="単純な制約のある作業",0.2,0)))))))</f>
        <v>#REF!</v>
      </c>
      <c r="I5727" s="260" t="e">
        <f t="shared" si="355"/>
        <v>#REF!</v>
      </c>
      <c r="J5727" s="258" t="e">
        <f>IF(#REF!&gt;=1,IF(#REF!&gt;=1,#REF!),IF(#REF!&gt;=0,"",))</f>
        <v>#REF!</v>
      </c>
      <c r="K5727" s="241" t="e">
        <f>保全管理データ!N9945</f>
        <v>#REF!</v>
      </c>
      <c r="L5727" s="259" t="e">
        <f>IF(#REF!="","",IF(#REF!="悪環境における作業",0.2,IF(#REF!="高所又は地下作業",0.1,IF(#REF!="錯綜場所作業",0.3,IF(#REF!="複雑な制約のある作業",0.4,IF(#REF!="単純な制約のある作業",0.2,0))))))</f>
        <v>#REF!</v>
      </c>
      <c r="M5727" s="260" t="e">
        <f t="shared" si="356"/>
        <v>#REF!</v>
      </c>
    </row>
    <row r="5728" spans="2:13" s="254" customFormat="1" ht="27.75" customHeight="1" x14ac:dyDescent="0.2">
      <c r="B5728" s="536" t="s">
        <v>251</v>
      </c>
      <c r="C5728" s="537"/>
      <c r="D5728" s="265"/>
      <c r="E5728" s="224" t="s">
        <v>242</v>
      </c>
      <c r="F5728" s="258" t="e">
        <f>IF(#REF!&gt;=1,IF(#REF!&gt;=1,#REF!),IF(#REF!&gt;=0,"",))</f>
        <v>#REF!</v>
      </c>
      <c r="G5728" s="241" t="e">
        <f>保全管理データ!N9919</f>
        <v>#REF!</v>
      </c>
      <c r="H5728" s="259" t="e">
        <f>IF(#REF!="無","",IF(#REF!="","",IF(#REF!="悪環境における作業",0.2,IF(#REF!="高所又は地下作業",0.1,IF(#REF!="錯綜場所作業",0.3,IF(#REF!="複雑な制約のある作業",0.4,IF(#REF!="単純な制約のある作業",0.2,0)))))))</f>
        <v>#REF!</v>
      </c>
      <c r="I5728" s="260" t="e">
        <f t="shared" si="355"/>
        <v>#REF!</v>
      </c>
      <c r="J5728" s="258" t="e">
        <f>IF(#REF!&gt;=1,IF(#REF!&gt;=1,#REF!),IF(#REF!&gt;=0,"",))</f>
        <v>#REF!</v>
      </c>
      <c r="K5728" s="241" t="e">
        <f>保全管理データ!N9946</f>
        <v>#REF!</v>
      </c>
      <c r="L5728" s="259" t="e">
        <f>IF(#REF!="","",IF(#REF!="悪環境における作業",0.2,IF(#REF!="高所又は地下作業",0.1,IF(#REF!="錯綜場所作業",0.3,IF(#REF!="複雑な制約のある作業",0.4,IF(#REF!="単純な制約のある作業",0.2,0))))))</f>
        <v>#REF!</v>
      </c>
      <c r="M5728" s="260" t="e">
        <f t="shared" si="356"/>
        <v>#REF!</v>
      </c>
    </row>
    <row r="5729" spans="2:13" s="254" customFormat="1" ht="27.75" customHeight="1" x14ac:dyDescent="0.2">
      <c r="B5729" s="536" t="s">
        <v>252</v>
      </c>
      <c r="C5729" s="537"/>
      <c r="D5729" s="265"/>
      <c r="E5729" s="224" t="s">
        <v>244</v>
      </c>
      <c r="F5729" s="258" t="e">
        <f>IF(#REF!&gt;=1,IF(#REF!&gt;=1,#REF!),IF(#REF!&gt;=0,"",))</f>
        <v>#REF!</v>
      </c>
      <c r="G5729" s="241" t="e">
        <f>保全管理データ!N9920</f>
        <v>#REF!</v>
      </c>
      <c r="H5729" s="259" t="e">
        <f>IF(#REF!="無","",IF(#REF!="","",IF(#REF!="悪環境における作業",0.2,IF(#REF!="高所又は地下作業",0.1,IF(#REF!="錯綜場所作業",0.3,IF(#REF!="複雑な制約のある作業",0.4,IF(#REF!="単純な制約のある作業",0.2,0)))))))</f>
        <v>#REF!</v>
      </c>
      <c r="I5729" s="260" t="e">
        <f t="shared" si="355"/>
        <v>#REF!</v>
      </c>
      <c r="J5729" s="258" t="e">
        <f>IF(#REF!&gt;=1,IF(#REF!&gt;=1,#REF!),IF(#REF!&gt;=0,"",))</f>
        <v>#REF!</v>
      </c>
      <c r="K5729" s="241" t="e">
        <f>保全管理データ!N9947</f>
        <v>#REF!</v>
      </c>
      <c r="L5729" s="259" t="e">
        <f>IF(#REF!="","",IF(#REF!="悪環境における作業",0.2,IF(#REF!="高所又は地下作業",0.1,IF(#REF!="錯綜場所作業",0.3,IF(#REF!="複雑な制約のある作業",0.4,IF(#REF!="単純な制約のある作業",0.2,0))))))</f>
        <v>#REF!</v>
      </c>
      <c r="M5729" s="260" t="e">
        <f t="shared" si="356"/>
        <v>#REF!</v>
      </c>
    </row>
    <row r="5730" spans="2:13" s="254" customFormat="1" ht="27.75" customHeight="1" x14ac:dyDescent="0.2">
      <c r="B5730" s="536" t="s">
        <v>253</v>
      </c>
      <c r="C5730" s="537"/>
      <c r="D5730" s="265"/>
      <c r="E5730" s="224" t="s">
        <v>242</v>
      </c>
      <c r="F5730" s="258" t="e">
        <f>IF(#REF!&gt;=1,IF(#REF!&gt;=1,#REF!),IF(#REF!&gt;=0,"",))</f>
        <v>#REF!</v>
      </c>
      <c r="G5730" s="241" t="e">
        <f>保全管理データ!N9921</f>
        <v>#REF!</v>
      </c>
      <c r="H5730" s="259" t="e">
        <f>IF(#REF!="無","",IF(#REF!="","",IF(#REF!="悪環境における作業",0.2,IF(#REF!="高所又は地下作業",0.1,IF(#REF!="錯綜場所作業",0.3,IF(#REF!="複雑な制約のある作業",0.4,IF(#REF!="単純な制約のある作業",0.2,0)))))))</f>
        <v>#REF!</v>
      </c>
      <c r="I5730" s="260" t="e">
        <f t="shared" si="355"/>
        <v>#REF!</v>
      </c>
      <c r="J5730" s="258" t="e">
        <f>IF(#REF!&gt;=1,IF(#REF!&gt;=1,#REF!),IF(#REF!&gt;=0,"",))</f>
        <v>#REF!</v>
      </c>
      <c r="K5730" s="241" t="e">
        <f>保全管理データ!N9948</f>
        <v>#REF!</v>
      </c>
      <c r="L5730" s="259" t="e">
        <f>IF(#REF!="","",IF(#REF!="悪環境における作業",0.2,IF(#REF!="高所又は地下作業",0.1,IF(#REF!="錯綜場所作業",0.3,IF(#REF!="複雑な制約のある作業",0.4,IF(#REF!="単純な制約のある作業",0.2,0))))))</f>
        <v>#REF!</v>
      </c>
      <c r="M5730" s="260" t="e">
        <f t="shared" si="356"/>
        <v>#REF!</v>
      </c>
    </row>
    <row r="5731" spans="2:13" s="254" customFormat="1" ht="27.75" customHeight="1" x14ac:dyDescent="0.2">
      <c r="B5731" s="536" t="s">
        <v>254</v>
      </c>
      <c r="C5731" s="537"/>
      <c r="D5731" s="265"/>
      <c r="E5731" s="224" t="s">
        <v>242</v>
      </c>
      <c r="F5731" s="258" t="e">
        <f>IF(#REF!&gt;=1,IF(#REF!&gt;=1,#REF!),IF(#REF!&gt;=0,"",))</f>
        <v>#REF!</v>
      </c>
      <c r="G5731" s="241" t="e">
        <f>保全管理データ!N9922</f>
        <v>#REF!</v>
      </c>
      <c r="H5731" s="259" t="e">
        <f>IF(#REF!="無","",IF(#REF!="","",IF(#REF!="悪環境における作業",0.2,IF(#REF!="高所又は地下作業",0.1,IF(#REF!="錯綜場所作業",0.3,IF(#REF!="複雑な制約のある作業",0.4,IF(#REF!="単純な制約のある作業",0.2,0)))))))</f>
        <v>#REF!</v>
      </c>
      <c r="I5731" s="260" t="e">
        <f t="shared" si="355"/>
        <v>#REF!</v>
      </c>
      <c r="J5731" s="258" t="e">
        <f>IF(#REF!&gt;=1,IF(#REF!&gt;=1,#REF!),IF(#REF!&gt;=0,"",))</f>
        <v>#REF!</v>
      </c>
      <c r="K5731" s="241" t="e">
        <f>保全管理データ!N9949</f>
        <v>#REF!</v>
      </c>
      <c r="L5731" s="259" t="e">
        <f>IF(#REF!="","",IF(#REF!="悪環境における作業",0.2,IF(#REF!="高所又は地下作業",0.1,IF(#REF!="錯綜場所作業",0.3,IF(#REF!="複雑な制約のある作業",0.4,IF(#REF!="単純な制約のある作業",0.2,0))))))</f>
        <v>#REF!</v>
      </c>
      <c r="M5731" s="260" t="e">
        <f t="shared" si="356"/>
        <v>#REF!</v>
      </c>
    </row>
    <row r="5732" spans="2:13" s="254" customFormat="1" ht="27.75" customHeight="1" x14ac:dyDescent="0.2">
      <c r="B5732" s="536" t="s">
        <v>255</v>
      </c>
      <c r="C5732" s="537"/>
      <c r="D5732" s="265"/>
      <c r="E5732" s="224" t="s">
        <v>245</v>
      </c>
      <c r="F5732" s="258" t="e">
        <f>IF(#REF!&gt;=1,IF(#REF!&gt;=1,#REF!),IF(#REF!&gt;=0,"",))</f>
        <v>#REF!</v>
      </c>
      <c r="G5732" s="241" t="e">
        <f>保全管理データ!N9923</f>
        <v>#REF!</v>
      </c>
      <c r="H5732" s="259" t="e">
        <f>IF(#REF!="無","",IF(#REF!="","",IF(#REF!="悪環境における作業",0.2,IF(#REF!="高所又は地下作業",0.1,IF(#REF!="錯綜場所作業",0.3,IF(#REF!="複雑な制約のある作業",0.4,IF(#REF!="単純な制約のある作業",0.2,0)))))))</f>
        <v>#REF!</v>
      </c>
      <c r="I5732" s="260" t="e">
        <f t="shared" si="355"/>
        <v>#REF!</v>
      </c>
      <c r="J5732" s="258" t="e">
        <f>IF(#REF!&gt;=1,IF(#REF!&gt;=1,#REF!),IF(#REF!&gt;=0,"",))</f>
        <v>#REF!</v>
      </c>
      <c r="K5732" s="241" t="e">
        <f>保全管理データ!N9950</f>
        <v>#REF!</v>
      </c>
      <c r="L5732" s="259" t="e">
        <f>IF(#REF!="","",IF(#REF!="悪環境における作業",0.2,IF(#REF!="高所又は地下作業",0.1,IF(#REF!="錯綜場所作業",0.3,IF(#REF!="複雑な制約のある作業",0.4,IF(#REF!="単純な制約のある作業",0.2,0))))))</f>
        <v>#REF!</v>
      </c>
      <c r="M5732" s="260" t="e">
        <f t="shared" si="356"/>
        <v>#REF!</v>
      </c>
    </row>
    <row r="5733" spans="2:13" s="254" customFormat="1" ht="27.75" customHeight="1" x14ac:dyDescent="0.2">
      <c r="B5733" s="536" t="s">
        <v>256</v>
      </c>
      <c r="C5733" s="537"/>
      <c r="D5733" s="265"/>
      <c r="E5733" s="224" t="s">
        <v>242</v>
      </c>
      <c r="F5733" s="258" t="e">
        <f>IF(#REF!&gt;=1,IF(#REF!&gt;=1,#REF!),IF(#REF!&gt;=0,"",))</f>
        <v>#REF!</v>
      </c>
      <c r="G5733" s="241" t="e">
        <f>保全管理データ!N9924</f>
        <v>#REF!</v>
      </c>
      <c r="H5733" s="259" t="e">
        <f>IF(#REF!="無","",IF(#REF!="","",IF(#REF!="悪環境における作業",0.2,IF(#REF!="高所又は地下作業",0.1,IF(#REF!="錯綜場所作業",0.3,IF(#REF!="複雑な制約のある作業",0.4,IF(#REF!="単純な制約のある作業",0.2,0)))))))</f>
        <v>#REF!</v>
      </c>
      <c r="I5733" s="260" t="e">
        <f t="shared" si="355"/>
        <v>#REF!</v>
      </c>
      <c r="J5733" s="258" t="e">
        <f>IF(#REF!&gt;=1,IF(#REF!&gt;=1,#REF!),IF(#REF!&gt;=0,"",))</f>
        <v>#REF!</v>
      </c>
      <c r="K5733" s="241" t="e">
        <f>保全管理データ!N9951</f>
        <v>#REF!</v>
      </c>
      <c r="L5733" s="259" t="e">
        <f>IF(#REF!="","",IF(#REF!="悪環境における作業",0.2,IF(#REF!="高所又は地下作業",0.1,IF(#REF!="錯綜場所作業",0.3,IF(#REF!="複雑な制約のある作業",0.4,IF(#REF!="単純な制約のある作業",0.2,0))))))</f>
        <v>#REF!</v>
      </c>
      <c r="M5733" s="260" t="e">
        <f t="shared" si="356"/>
        <v>#REF!</v>
      </c>
    </row>
    <row r="5734" spans="2:13" s="254" customFormat="1" ht="27.75" customHeight="1" x14ac:dyDescent="0.2">
      <c r="B5734" s="536" t="s">
        <v>257</v>
      </c>
      <c r="C5734" s="537"/>
      <c r="D5734" s="265"/>
      <c r="E5734" s="224" t="s">
        <v>245</v>
      </c>
      <c r="F5734" s="258" t="e">
        <f>IF(#REF!&gt;=1,IF(#REF!&gt;=1,#REF!),IF(#REF!&gt;=0,"",))</f>
        <v>#REF!</v>
      </c>
      <c r="G5734" s="241" t="e">
        <f>保全管理データ!N9925</f>
        <v>#REF!</v>
      </c>
      <c r="H5734" s="259" t="e">
        <f>IF(#REF!="無","",IF(#REF!="","",IF(#REF!="悪環境における作業",0.2,IF(#REF!="高所又は地下作業",0.1,IF(#REF!="錯綜場所作業",0.3,IF(#REF!="複雑な制約のある作業",0.4,IF(#REF!="単純な制約のある作業",0.2,0)))))))</f>
        <v>#REF!</v>
      </c>
      <c r="I5734" s="260" t="e">
        <f t="shared" si="355"/>
        <v>#REF!</v>
      </c>
      <c r="J5734" s="258" t="e">
        <f>IF(#REF!&gt;=1,IF(#REF!&gt;=1,#REF!),IF(#REF!&gt;=0,"",))</f>
        <v>#REF!</v>
      </c>
      <c r="K5734" s="241" t="e">
        <f>保全管理データ!N9952</f>
        <v>#REF!</v>
      </c>
      <c r="L5734" s="259" t="e">
        <f>IF(#REF!="","",IF(#REF!="悪環境における作業",0.2,IF(#REF!="高所又は地下作業",0.1,IF(#REF!="錯綜場所作業",0.3,IF(#REF!="複雑な制約のある作業",0.4,IF(#REF!="単純な制約のある作業",0.2,0))))))</f>
        <v>#REF!</v>
      </c>
      <c r="M5734" s="260" t="e">
        <f t="shared" si="356"/>
        <v>#REF!</v>
      </c>
    </row>
    <row r="5735" spans="2:13" s="254" customFormat="1" ht="27.75" customHeight="1" x14ac:dyDescent="0.2">
      <c r="B5735" s="536" t="s">
        <v>258</v>
      </c>
      <c r="C5735" s="537"/>
      <c r="D5735" s="265"/>
      <c r="E5735" s="224" t="s">
        <v>245</v>
      </c>
      <c r="F5735" s="258" t="e">
        <f>IF(#REF!&gt;=1,IF(#REF!&gt;=1,#REF!),IF(#REF!&gt;=0,"",))</f>
        <v>#REF!</v>
      </c>
      <c r="G5735" s="241" t="e">
        <f>保全管理データ!N9926</f>
        <v>#REF!</v>
      </c>
      <c r="H5735" s="259" t="e">
        <f>IF(#REF!="無","",IF(#REF!="","",IF(#REF!="悪環境における作業",0.2,IF(#REF!="高所又は地下作業",0.1,IF(#REF!="錯綜場所作業",0.3,IF(#REF!="複雑な制約のある作業",0.4,IF(#REF!="単純な制約のある作業",0.2,0)))))))</f>
        <v>#REF!</v>
      </c>
      <c r="I5735" s="260" t="e">
        <f t="shared" si="355"/>
        <v>#REF!</v>
      </c>
      <c r="J5735" s="258" t="e">
        <f>IF(#REF!&gt;=1,IF(#REF!&gt;=1,#REF!),IF(#REF!&gt;=0,"",))</f>
        <v>#REF!</v>
      </c>
      <c r="K5735" s="241" t="e">
        <f>保全管理データ!N9953</f>
        <v>#REF!</v>
      </c>
      <c r="L5735" s="259" t="e">
        <f>IF(#REF!="","",IF(#REF!="悪環境における作業",0.2,IF(#REF!="高所又は地下作業",0.1,IF(#REF!="錯綜場所作業",0.3,IF(#REF!="複雑な制約のある作業",0.4,IF(#REF!="単純な制約のある作業",0.2,0))))))</f>
        <v>#REF!</v>
      </c>
      <c r="M5735" s="260" t="e">
        <f t="shared" si="356"/>
        <v>#REF!</v>
      </c>
    </row>
    <row r="5736" spans="2:13" s="254" customFormat="1" ht="27.75" customHeight="1" x14ac:dyDescent="0.2">
      <c r="B5736" s="536" t="s">
        <v>259</v>
      </c>
      <c r="C5736" s="537"/>
      <c r="D5736" s="265"/>
      <c r="E5736" s="224" t="s">
        <v>245</v>
      </c>
      <c r="F5736" s="258" t="e">
        <f>IF(#REF!&gt;=1,IF(#REF!&gt;=1,#REF!),IF(#REF!&gt;=0,"",))</f>
        <v>#REF!</v>
      </c>
      <c r="G5736" s="241" t="e">
        <f>保全管理データ!N9927</f>
        <v>#REF!</v>
      </c>
      <c r="H5736" s="259" t="e">
        <f>IF(#REF!="無","",IF(#REF!="","",IF(#REF!="悪環境における作業",0.2,IF(#REF!="高所又は地下作業",0.1,IF(#REF!="錯綜場所作業",0.3,IF(#REF!="複雑な制約のある作業",0.4,IF(#REF!="単純な制約のある作業",0.2,0)))))))</f>
        <v>#REF!</v>
      </c>
      <c r="I5736" s="260" t="e">
        <f t="shared" si="355"/>
        <v>#REF!</v>
      </c>
      <c r="J5736" s="258" t="e">
        <f>IF(#REF!&gt;=1,IF(#REF!&gt;=1,#REF!),IF(#REF!&gt;=0,"",))</f>
        <v>#REF!</v>
      </c>
      <c r="K5736" s="241" t="e">
        <f>保全管理データ!N9954</f>
        <v>#REF!</v>
      </c>
      <c r="L5736" s="259" t="e">
        <f>IF(#REF!="","",IF(#REF!="悪環境における作業",0.2,IF(#REF!="高所又は地下作業",0.1,IF(#REF!="錯綜場所作業",0.3,IF(#REF!="複雑な制約のある作業",0.4,IF(#REF!="単純な制約のある作業",0.2,0))))))</f>
        <v>#REF!</v>
      </c>
      <c r="M5736" s="260" t="e">
        <f t="shared" si="356"/>
        <v>#REF!</v>
      </c>
    </row>
    <row r="5737" spans="2:13" s="254" customFormat="1" ht="27.75" customHeight="1" x14ac:dyDescent="0.2">
      <c r="B5737" s="536" t="s">
        <v>260</v>
      </c>
      <c r="C5737" s="537"/>
      <c r="D5737" s="265"/>
      <c r="E5737" s="224" t="s">
        <v>248</v>
      </c>
      <c r="F5737" s="258" t="e">
        <f>IF(#REF!&gt;=1,IF(#REF!&gt;=1,#REF!),IF(#REF!&gt;=0,"",))</f>
        <v>#REF!</v>
      </c>
      <c r="G5737" s="241" t="e">
        <f>保全管理データ!N9928</f>
        <v>#REF!</v>
      </c>
      <c r="H5737" s="259" t="e">
        <f>IF(#REF!="無","",IF(#REF!="","",IF(#REF!="悪環境における作業",0.2,IF(#REF!="高所又は地下作業",0.1,IF(#REF!="錯綜場所作業",0.3,IF(#REF!="複雑な制約のある作業",0.4,IF(#REF!="単純な制約のある作業",0.2,0)))))))</f>
        <v>#REF!</v>
      </c>
      <c r="I5737" s="260" t="e">
        <f t="shared" si="355"/>
        <v>#REF!</v>
      </c>
      <c r="J5737" s="258" t="e">
        <f>IF(#REF!&gt;=1,IF(#REF!&gt;=1,#REF!),IF(#REF!&gt;=0,"",))</f>
        <v>#REF!</v>
      </c>
      <c r="K5737" s="241" t="e">
        <f>保全管理データ!N9955</f>
        <v>#REF!</v>
      </c>
      <c r="L5737" s="259" t="e">
        <f>IF(#REF!="","",IF(#REF!="悪環境における作業",0.2,IF(#REF!="高所又は地下作業",0.1,IF(#REF!="錯綜場所作業",0.3,IF(#REF!="複雑な制約のある作業",0.4,IF(#REF!="単純な制約のある作業",0.2,0))))))</f>
        <v>#REF!</v>
      </c>
      <c r="M5737" s="260" t="e">
        <f t="shared" si="356"/>
        <v>#REF!</v>
      </c>
    </row>
    <row r="5738" spans="2:13" s="254" customFormat="1" ht="27.75" customHeight="1" x14ac:dyDescent="0.2">
      <c r="B5738" s="536" t="s">
        <v>261</v>
      </c>
      <c r="C5738" s="537"/>
      <c r="D5738" s="265"/>
      <c r="E5738" s="224" t="s">
        <v>247</v>
      </c>
      <c r="F5738" s="258" t="e">
        <f>IF(#REF!&gt;=1,IF(#REF!&gt;=1,#REF!),IF(#REF!&gt;=0,"",))</f>
        <v>#REF!</v>
      </c>
      <c r="G5738" s="241" t="e">
        <f>保全管理データ!N9929</f>
        <v>#REF!</v>
      </c>
      <c r="H5738" s="259" t="e">
        <f>IF(#REF!="無","",IF(#REF!="","",IF(#REF!="悪環境における作業",0.2,IF(#REF!="高所又は地下作業",0.1,IF(#REF!="錯綜場所作業",0.3,IF(#REF!="複雑な制約のある作業",0.4,IF(#REF!="単純な制約のある作業",0.2,0)))))))</f>
        <v>#REF!</v>
      </c>
      <c r="I5738" s="260" t="e">
        <f t="shared" si="355"/>
        <v>#REF!</v>
      </c>
      <c r="J5738" s="258" t="e">
        <f>IF(#REF!&gt;=1,IF(#REF!&gt;=1,#REF!),IF(#REF!&gt;=0,"",))</f>
        <v>#REF!</v>
      </c>
      <c r="K5738" s="241" t="e">
        <f>保全管理データ!N9956</f>
        <v>#REF!</v>
      </c>
      <c r="L5738" s="259" t="e">
        <f>IF(#REF!="","",IF(#REF!="悪環境における作業",0.2,IF(#REF!="高所又は地下作業",0.1,IF(#REF!="錯綜場所作業",0.3,IF(#REF!="複雑な制約のある作業",0.4,IF(#REF!="単純な制約のある作業",0.2,0))))))</f>
        <v>#REF!</v>
      </c>
      <c r="M5738" s="260" t="e">
        <f t="shared" si="356"/>
        <v>#REF!</v>
      </c>
    </row>
    <row r="5739" spans="2:13" s="254" customFormat="1" ht="27.75" customHeight="1" x14ac:dyDescent="0.2">
      <c r="B5739" s="536" t="s">
        <v>262</v>
      </c>
      <c r="C5739" s="537"/>
      <c r="D5739" s="265"/>
      <c r="E5739" s="224" t="s">
        <v>245</v>
      </c>
      <c r="F5739" s="258" t="e">
        <f>IF(#REF!&gt;=1,IF(#REF!&gt;=1,#REF!),IF(#REF!&gt;=0,"",))</f>
        <v>#REF!</v>
      </c>
      <c r="G5739" s="241" t="e">
        <f>保全管理データ!N9930</f>
        <v>#REF!</v>
      </c>
      <c r="H5739" s="259" t="e">
        <f>IF(#REF!="無","",IF(#REF!="","",IF(#REF!="悪環境における作業",0.2,IF(#REF!="高所又は地下作業",0.1,IF(#REF!="錯綜場所作業",0.3,IF(#REF!="複雑な制約のある作業",0.4,IF(#REF!="単純な制約のある作業",0.2,0)))))))</f>
        <v>#REF!</v>
      </c>
      <c r="I5739" s="260" t="e">
        <f t="shared" si="355"/>
        <v>#REF!</v>
      </c>
      <c r="J5739" s="258" t="e">
        <f>IF(#REF!&gt;=1,IF(#REF!&gt;=1,#REF!),IF(#REF!&gt;=0,"",))</f>
        <v>#REF!</v>
      </c>
      <c r="K5739" s="241" t="e">
        <f>保全管理データ!N9957</f>
        <v>#REF!</v>
      </c>
      <c r="L5739" s="259" t="e">
        <f>IF(#REF!="","",IF(#REF!="悪環境における作業",0.2,IF(#REF!="高所又は地下作業",0.1,IF(#REF!="錯綜場所作業",0.3,IF(#REF!="複雑な制約のある作業",0.4,IF(#REF!="単純な制約のある作業",0.2,0))))))</f>
        <v>#REF!</v>
      </c>
      <c r="M5739" s="260" t="e">
        <f t="shared" si="356"/>
        <v>#REF!</v>
      </c>
    </row>
    <row r="5740" spans="2:13" s="254" customFormat="1" ht="27.75" customHeight="1" x14ac:dyDescent="0.2">
      <c r="B5740" s="536" t="s">
        <v>263</v>
      </c>
      <c r="C5740" s="537"/>
      <c r="D5740" s="265"/>
      <c r="E5740" s="224" t="s">
        <v>245</v>
      </c>
      <c r="F5740" s="258" t="e">
        <f>IF(#REF!&gt;=1,IF(#REF!&gt;=1,#REF!),IF(#REF!&gt;=0,"",))</f>
        <v>#REF!</v>
      </c>
      <c r="G5740" s="241" t="e">
        <f>保全管理データ!N9931</f>
        <v>#REF!</v>
      </c>
      <c r="H5740" s="259" t="e">
        <f>IF(#REF!="無","",IF(#REF!="","",IF(#REF!="悪環境における作業",0.2,IF(#REF!="高所又は地下作業",0.1,IF(#REF!="錯綜場所作業",0.3,IF(#REF!="複雑な制約のある作業",0.4,IF(#REF!="単純な制約のある作業",0.2,0)))))))</f>
        <v>#REF!</v>
      </c>
      <c r="I5740" s="260" t="e">
        <f t="shared" si="355"/>
        <v>#REF!</v>
      </c>
      <c r="J5740" s="258" t="e">
        <f>IF(#REF!&gt;=1,IF(#REF!&gt;=1,#REF!),IF(#REF!&gt;=0,"",))</f>
        <v>#REF!</v>
      </c>
      <c r="K5740" s="241" t="e">
        <f>保全管理データ!N9958</f>
        <v>#REF!</v>
      </c>
      <c r="L5740" s="259" t="e">
        <f>IF(#REF!="","",IF(#REF!="悪環境における作業",0.2,IF(#REF!="高所又は地下作業",0.1,IF(#REF!="錯綜場所作業",0.3,IF(#REF!="複雑な制約のある作業",0.4,IF(#REF!="単純な制約のある作業",0.2,0))))))</f>
        <v>#REF!</v>
      </c>
      <c r="M5740" s="260" t="e">
        <f t="shared" si="356"/>
        <v>#REF!</v>
      </c>
    </row>
    <row r="5741" spans="2:13" s="254" customFormat="1" ht="27.75" customHeight="1" x14ac:dyDescent="0.2">
      <c r="B5741" s="536" t="s">
        <v>264</v>
      </c>
      <c r="C5741" s="537"/>
      <c r="D5741" s="265"/>
      <c r="E5741" s="224" t="s">
        <v>245</v>
      </c>
      <c r="F5741" s="258" t="e">
        <f>IF(#REF!&gt;=1,IF(#REF!&gt;=1,#REF!),IF(#REF!&gt;=0,"",))</f>
        <v>#REF!</v>
      </c>
      <c r="G5741" s="241" t="e">
        <f>保全管理データ!N9932</f>
        <v>#REF!</v>
      </c>
      <c r="H5741" s="259" t="e">
        <f>IF(#REF!="無","",IF(#REF!="","",IF(#REF!="悪環境における作業",0.2,IF(#REF!="高所又は地下作業",0.1,IF(#REF!="錯綜場所作業",0.3,IF(#REF!="複雑な制約のある作業",0.4,IF(#REF!="単純な制約のある作業",0.2,0)))))))</f>
        <v>#REF!</v>
      </c>
      <c r="I5741" s="260" t="e">
        <f t="shared" si="355"/>
        <v>#REF!</v>
      </c>
      <c r="J5741" s="258" t="e">
        <f>IF(#REF!&gt;=1,IF(#REF!&gt;=1,#REF!),IF(#REF!&gt;=0,"",))</f>
        <v>#REF!</v>
      </c>
      <c r="K5741" s="241" t="e">
        <f>保全管理データ!N9959</f>
        <v>#REF!</v>
      </c>
      <c r="L5741" s="259" t="e">
        <f>IF(#REF!="","",IF(#REF!="悪環境における作業",0.2,IF(#REF!="高所又は地下作業",0.1,IF(#REF!="錯綜場所作業",0.3,IF(#REF!="複雑な制約のある作業",0.4,IF(#REF!="単純な制約のある作業",0.2,0))))))</f>
        <v>#REF!</v>
      </c>
      <c r="M5741" s="260" t="e">
        <f t="shared" si="356"/>
        <v>#REF!</v>
      </c>
    </row>
    <row r="5742" spans="2:13" s="254" customFormat="1" ht="27.75" customHeight="1" x14ac:dyDescent="0.2">
      <c r="B5742" s="536" t="s">
        <v>265</v>
      </c>
      <c r="C5742" s="537"/>
      <c r="D5742" s="265"/>
      <c r="E5742" s="224" t="s">
        <v>245</v>
      </c>
      <c r="F5742" s="258" t="e">
        <f>IF(#REF!&gt;=1,IF(#REF!&gt;=1,#REF!),IF(#REF!&gt;=0,"",))</f>
        <v>#REF!</v>
      </c>
      <c r="G5742" s="241" t="e">
        <f>保全管理データ!N9933</f>
        <v>#REF!</v>
      </c>
      <c r="H5742" s="259" t="e">
        <f>IF(#REF!="無","",IF(#REF!="","",IF(#REF!="悪環境における作業",0.2,IF(#REF!="高所又は地下作業",0.1,IF(#REF!="錯綜場所作業",0.3,IF(#REF!="複雑な制約のある作業",0.4,IF(#REF!="単純な制約のある作業",0.2,0)))))))</f>
        <v>#REF!</v>
      </c>
      <c r="I5742" s="260" t="e">
        <f t="shared" si="355"/>
        <v>#REF!</v>
      </c>
      <c r="J5742" s="258" t="e">
        <f>IF(#REF!&gt;=1,IF(#REF!&gt;=1,#REF!),IF(#REF!&gt;=0,"",))</f>
        <v>#REF!</v>
      </c>
      <c r="K5742" s="241" t="e">
        <f>保全管理データ!N9960</f>
        <v>#REF!</v>
      </c>
      <c r="L5742" s="259" t="e">
        <f>IF(#REF!="","",IF(#REF!="悪環境における作業",0.2,IF(#REF!="高所又は地下作業",0.1,IF(#REF!="錯綜場所作業",0.3,IF(#REF!="複雑な制約のある作業",0.4,IF(#REF!="単純な制約のある作業",0.2,0))))))</f>
        <v>#REF!</v>
      </c>
      <c r="M5742" s="260" t="e">
        <f t="shared" si="356"/>
        <v>#REF!</v>
      </c>
    </row>
    <row r="5743" spans="2:13" s="254" customFormat="1" ht="27.75" customHeight="1" x14ac:dyDescent="0.2">
      <c r="B5743" s="536" t="s">
        <v>266</v>
      </c>
      <c r="C5743" s="537"/>
      <c r="D5743" s="265"/>
      <c r="E5743" s="224" t="s">
        <v>245</v>
      </c>
      <c r="F5743" s="258" t="e">
        <f>IF(#REF!&gt;=1,IF(#REF!&gt;=1,#REF!),IF(#REF!&gt;=0,"",))</f>
        <v>#REF!</v>
      </c>
      <c r="G5743" s="241" t="e">
        <f>保全管理データ!N9934</f>
        <v>#REF!</v>
      </c>
      <c r="H5743" s="259" t="e">
        <f>IF(#REF!="無","",IF(#REF!="","",IF(#REF!="悪環境における作業",0.2,IF(#REF!="高所又は地下作業",0.1,IF(#REF!="錯綜場所作業",0.3,IF(#REF!="複雑な制約のある作業",0.4,IF(#REF!="単純な制約のある作業",0.2,0)))))))</f>
        <v>#REF!</v>
      </c>
      <c r="I5743" s="260" t="e">
        <f t="shared" si="355"/>
        <v>#REF!</v>
      </c>
      <c r="J5743" s="258" t="e">
        <f>IF(#REF!&gt;=1,IF(#REF!&gt;=1,#REF!),IF(#REF!&gt;=0,"",))</f>
        <v>#REF!</v>
      </c>
      <c r="K5743" s="241" t="e">
        <f>保全管理データ!N9961</f>
        <v>#REF!</v>
      </c>
      <c r="L5743" s="259" t="e">
        <f>IF(#REF!="","",IF(#REF!="悪環境における作業",0.2,IF(#REF!="高所又は地下作業",0.1,IF(#REF!="錯綜場所作業",0.3,IF(#REF!="複雑な制約のある作業",0.4,IF(#REF!="単純な制約のある作業",0.2,0))))))</f>
        <v>#REF!</v>
      </c>
      <c r="M5743" s="260" t="e">
        <f t="shared" si="356"/>
        <v>#REF!</v>
      </c>
    </row>
    <row r="5744" spans="2:13" s="254" customFormat="1" ht="27.75" customHeight="1" x14ac:dyDescent="0.2">
      <c r="B5744" s="536" t="s">
        <v>81</v>
      </c>
      <c r="C5744" s="537"/>
      <c r="D5744" s="265"/>
      <c r="E5744" s="224" t="s">
        <v>245</v>
      </c>
      <c r="F5744" s="258" t="e">
        <f>IF(#REF!&gt;=1,IF(#REF!&gt;=1,#REF!),IF(#REF!&gt;=0,"",))</f>
        <v>#REF!</v>
      </c>
      <c r="G5744" s="241" t="e">
        <f>保全管理データ!N9935</f>
        <v>#REF!</v>
      </c>
      <c r="H5744" s="259" t="e">
        <f>IF(#REF!="無","",IF(#REF!="","",IF(#REF!="悪環境における作業",0.2,IF(#REF!="高所又は地下作業",0.1,IF(#REF!="錯綜場所作業",0.3,IF(#REF!="複雑な制約のある作業",0.4,IF(#REF!="単純な制約のある作業",0.2,0)))))))</f>
        <v>#REF!</v>
      </c>
      <c r="I5744" s="260" t="e">
        <f t="shared" si="355"/>
        <v>#REF!</v>
      </c>
      <c r="J5744" s="258" t="e">
        <f>IF(#REF!&gt;=1,IF(#REF!&gt;=1,#REF!),IF(#REF!&gt;=0,"",))</f>
        <v>#REF!</v>
      </c>
      <c r="K5744" s="241" t="e">
        <f>保全管理データ!N9962</f>
        <v>#REF!</v>
      </c>
      <c r="L5744" s="259" t="e">
        <f>IF(#REF!="","",IF(#REF!="悪環境における作業",0.2,IF(#REF!="高所又は地下作業",0.1,IF(#REF!="錯綜場所作業",0.3,IF(#REF!="複雑な制約のある作業",0.4,IF(#REF!="単純な制約のある作業",0.2,0))))))</f>
        <v>#REF!</v>
      </c>
      <c r="M5744" s="260" t="e">
        <f t="shared" si="356"/>
        <v>#REF!</v>
      </c>
    </row>
    <row r="5745" spans="2:13" s="254" customFormat="1" ht="27.75" customHeight="1" x14ac:dyDescent="0.2">
      <c r="B5745" s="536" t="s">
        <v>267</v>
      </c>
      <c r="C5745" s="537"/>
      <c r="D5745" s="265"/>
      <c r="E5745" s="224" t="s">
        <v>247</v>
      </c>
      <c r="F5745" s="258" t="e">
        <f>IF(#REF!&gt;=1,IF(#REF!&gt;=1,#REF!),IF(#REF!&gt;=0,"",))</f>
        <v>#REF!</v>
      </c>
      <c r="G5745" s="241" t="e">
        <f>保全管理データ!N9936</f>
        <v>#REF!</v>
      </c>
      <c r="H5745" s="259" t="e">
        <f>IF(#REF!="無","",IF(#REF!="","",IF(#REF!="悪環境における作業",0.2,IF(#REF!="高所又は地下作業",0.1,IF(#REF!="錯綜場所作業",0.3,IF(#REF!="複雑な制約のある作業",0.4,IF(#REF!="単純な制約のある作業",0.2,0)))))))</f>
        <v>#REF!</v>
      </c>
      <c r="I5745" s="260" t="e">
        <f t="shared" si="355"/>
        <v>#REF!</v>
      </c>
      <c r="J5745" s="258" t="e">
        <f>IF(#REF!&gt;=1,IF(#REF!&gt;=1,#REF!),IF(#REF!&gt;=0,"",))</f>
        <v>#REF!</v>
      </c>
      <c r="K5745" s="241" t="e">
        <f>保全管理データ!N9963</f>
        <v>#REF!</v>
      </c>
      <c r="L5745" s="259" t="e">
        <f>IF(#REF!="","",IF(#REF!="悪環境における作業",0.2,IF(#REF!="高所又は地下作業",0.1,IF(#REF!="錯綜場所作業",0.3,IF(#REF!="複雑な制約のある作業",0.4,IF(#REF!="単純な制約のある作業",0.2,0))))))</f>
        <v>#REF!</v>
      </c>
      <c r="M5745" s="260" t="e">
        <f t="shared" si="356"/>
        <v>#REF!</v>
      </c>
    </row>
    <row r="5746" spans="2:13" s="254" customFormat="1" ht="27.75" customHeight="1" x14ac:dyDescent="0.2">
      <c r="B5746" s="536" t="s">
        <v>268</v>
      </c>
      <c r="C5746" s="537"/>
      <c r="D5746" s="265"/>
      <c r="E5746" s="224" t="s">
        <v>246</v>
      </c>
      <c r="F5746" s="258" t="e">
        <f>IF(#REF!&gt;=1,IF(#REF!&gt;=1,#REF!),IF(#REF!&gt;=0,"",))</f>
        <v>#REF!</v>
      </c>
      <c r="G5746" s="241" t="e">
        <f>保全管理データ!N9937</f>
        <v>#REF!</v>
      </c>
      <c r="H5746" s="259" t="e">
        <f>IF(#REF!="無","",IF(#REF!="","",IF(#REF!="悪環境における作業",0.2,IF(#REF!="高所又は地下作業",0.1,IF(#REF!="錯綜場所作業",0.3,IF(#REF!="複雑な制約のある作業",0.4,IF(#REF!="単純な制約のある作業",0.2,0)))))))</f>
        <v>#REF!</v>
      </c>
      <c r="I5746" s="260" t="e">
        <f t="shared" si="355"/>
        <v>#REF!</v>
      </c>
      <c r="J5746" s="258" t="e">
        <f>IF(#REF!&gt;=1,IF(#REF!&gt;=1,#REF!),IF(#REF!&gt;=0,"",))</f>
        <v>#REF!</v>
      </c>
      <c r="K5746" s="241" t="e">
        <f>保全管理データ!N9964</f>
        <v>#REF!</v>
      </c>
      <c r="L5746" s="259" t="e">
        <f>IF(#REF!="","",IF(#REF!="悪環境における作業",0.2,IF(#REF!="高所又は地下作業",0.1,IF(#REF!="錯綜場所作業",0.3,IF(#REF!="複雑な制約のある作業",0.4,IF(#REF!="単純な制約のある作業",0.2,0))))))</f>
        <v>#REF!</v>
      </c>
      <c r="M5746" s="260" t="e">
        <f t="shared" si="356"/>
        <v>#REF!</v>
      </c>
    </row>
    <row r="5747" spans="2:13" s="254" customFormat="1" ht="27.75" customHeight="1" thickBot="1" x14ac:dyDescent="0.25">
      <c r="B5747" s="538" t="s">
        <v>269</v>
      </c>
      <c r="C5747" s="539"/>
      <c r="D5747" s="266"/>
      <c r="E5747" s="252" t="s">
        <v>245</v>
      </c>
      <c r="F5747" s="261" t="e">
        <f>IF(#REF!&gt;=1,IF(#REF!&gt;=1,#REF!),IF(#REF!&gt;=0,"",))</f>
        <v>#REF!</v>
      </c>
      <c r="G5747" s="245" t="e">
        <f>保全管理データ!N9938</f>
        <v>#REF!</v>
      </c>
      <c r="H5747" s="259" t="e">
        <f>IF(#REF!="無","",IF(#REF!="","",IF(#REF!="悪環境における作業",0.2,IF(#REF!="高所又は地下作業",0.1,IF(#REF!="錯綜場所作業",0.3,IF(#REF!="複雑な制約のある作業",0.4,IF(#REF!="単純な制約のある作業",0.2,0)))))))</f>
        <v>#REF!</v>
      </c>
      <c r="I5747" s="260" t="e">
        <f t="shared" si="355"/>
        <v>#REF!</v>
      </c>
      <c r="J5747" s="258" t="e">
        <f>IF(#REF!&gt;=1,IF(#REF!&gt;=1,#REF!),IF(#REF!&gt;=0,"",))</f>
        <v>#REF!</v>
      </c>
      <c r="K5747" s="241" t="e">
        <f>保全管理データ!N9965</f>
        <v>#REF!</v>
      </c>
      <c r="L5747" s="259" t="e">
        <f>IF(#REF!="","",IF(#REF!="悪環境における作業",0.2,IF(#REF!="高所又は地下作業",0.1,IF(#REF!="錯綜場所作業",0.3,IF(#REF!="複雑な制約のある作業",0.4,IF(#REF!="単純な制約のある作業",0.2,0))))))</f>
        <v>#REF!</v>
      </c>
      <c r="M5747" s="260" t="e">
        <f t="shared" si="356"/>
        <v>#REF!</v>
      </c>
    </row>
    <row r="5748" spans="2:13" s="254" customFormat="1" ht="27.75" customHeight="1" thickBot="1" x14ac:dyDescent="0.25">
      <c r="B5748" s="532" t="s">
        <v>190</v>
      </c>
      <c r="C5748" s="532"/>
      <c r="D5748" s="532"/>
      <c r="E5748" s="532"/>
      <c r="F5748" s="533" t="e">
        <f>SUM(I5724:I5747)</f>
        <v>#REF!</v>
      </c>
      <c r="G5748" s="534"/>
      <c r="H5748" s="534"/>
      <c r="I5748" s="535"/>
      <c r="J5748" s="533" t="e">
        <f>IF(SUM(J5724:J5747)=0,"0.00",SUM(M5724:M5747))</f>
        <v>#REF!</v>
      </c>
      <c r="K5748" s="534"/>
      <c r="L5748" s="534"/>
      <c r="M5748" s="535"/>
    </row>
    <row r="5749" spans="2:13" s="254" customFormat="1" ht="27.75" customHeight="1" thickBot="1" x14ac:dyDescent="0.25">
      <c r="B5749" s="532" t="s">
        <v>97</v>
      </c>
      <c r="C5749" s="532"/>
      <c r="D5749" s="532"/>
      <c r="E5749" s="532"/>
      <c r="F5749" s="533" t="e">
        <f>IF(#REF!="５年以下","0",IF(#REF!="５年～１０年",0.1,IF(#REF!="１０年以上",0.15)))</f>
        <v>#REF!</v>
      </c>
      <c r="G5749" s="534"/>
      <c r="H5749" s="534"/>
      <c r="I5749" s="534"/>
      <c r="J5749" s="534"/>
      <c r="K5749" s="534"/>
      <c r="L5749" s="534"/>
      <c r="M5749" s="535"/>
    </row>
    <row r="5750" spans="2:13" s="254" customFormat="1" ht="27.75" customHeight="1" thickBot="1" x14ac:dyDescent="0.25">
      <c r="B5750" s="533" t="s">
        <v>273</v>
      </c>
      <c r="C5750" s="534"/>
      <c r="D5750" s="534"/>
      <c r="E5750" s="535"/>
      <c r="F5750" s="533" t="e">
        <f>F5748*(1+F5749)</f>
        <v>#REF!</v>
      </c>
      <c r="G5750" s="534"/>
      <c r="H5750" s="534"/>
      <c r="I5750" s="534"/>
      <c r="J5750" s="533" t="e">
        <f>J5748*(1+F5749)</f>
        <v>#REF!</v>
      </c>
      <c r="K5750" s="534"/>
      <c r="L5750" s="534"/>
      <c r="M5750" s="535"/>
    </row>
    <row r="5751" spans="2:13" s="254" customFormat="1" ht="27.75" customHeight="1" thickBot="1" x14ac:dyDescent="0.25">
      <c r="B5751" s="532" t="s">
        <v>191</v>
      </c>
      <c r="C5751" s="532"/>
      <c r="D5751" s="532"/>
      <c r="E5751" s="532"/>
      <c r="F5751" s="533" t="e">
        <f>#REF!*(#REF!*#REF!+#REF!*#REF!)</f>
        <v>#REF!</v>
      </c>
      <c r="G5751" s="534"/>
      <c r="H5751" s="535"/>
      <c r="I5751" s="532" t="e">
        <f>#REF!</f>
        <v>#REF!</v>
      </c>
      <c r="J5751" s="533"/>
      <c r="K5751" s="263" t="s">
        <v>230</v>
      </c>
      <c r="L5751" s="535" t="e">
        <f>B5722</f>
        <v>#REF!</v>
      </c>
      <c r="M5751" s="532"/>
    </row>
    <row r="5752" spans="2:13" s="254" customFormat="1" ht="45" customHeight="1" thickBot="1" x14ac:dyDescent="0.25">
      <c r="B5752" s="253"/>
      <c r="C5752" s="253"/>
      <c r="D5752" s="253"/>
      <c r="E5752" s="253"/>
      <c r="F5752" s="253"/>
      <c r="G5752" s="253"/>
      <c r="H5752" s="253"/>
      <c r="I5752" s="253"/>
      <c r="J5752" s="253"/>
      <c r="K5752" s="253"/>
      <c r="L5752" s="253"/>
      <c r="M5752" s="253"/>
    </row>
    <row r="5753" spans="2:13" s="254" customFormat="1" ht="27.75" customHeight="1" thickBot="1" x14ac:dyDescent="0.25">
      <c r="B5753" s="542" t="s">
        <v>128</v>
      </c>
      <c r="C5753" s="543"/>
      <c r="D5753" s="543"/>
      <c r="E5753" s="544"/>
      <c r="F5753" s="253"/>
      <c r="G5753" s="253"/>
      <c r="H5753" s="253"/>
      <c r="I5753" s="253"/>
      <c r="J5753" s="253"/>
      <c r="K5753" s="253"/>
      <c r="L5753" s="253"/>
      <c r="M5753" s="253"/>
    </row>
    <row r="5754" spans="2:13" s="254" customFormat="1" ht="27.75" customHeight="1" x14ac:dyDescent="0.2">
      <c r="B5754" s="545" t="e">
        <f>#REF!</f>
        <v>#REF!</v>
      </c>
      <c r="C5754" s="546"/>
      <c r="D5754" s="547"/>
      <c r="E5754" s="548"/>
      <c r="F5754" s="552" t="s">
        <v>240</v>
      </c>
      <c r="G5754" s="553"/>
      <c r="H5754" s="553"/>
      <c r="I5754" s="554"/>
      <c r="J5754" s="552" t="s">
        <v>239</v>
      </c>
      <c r="K5754" s="553"/>
      <c r="L5754" s="553"/>
      <c r="M5754" s="554"/>
    </row>
    <row r="5755" spans="2:13" s="254" customFormat="1" ht="27.75" customHeight="1" thickBot="1" x14ac:dyDescent="0.25">
      <c r="B5755" s="549"/>
      <c r="C5755" s="550"/>
      <c r="D5755" s="550"/>
      <c r="E5755" s="551"/>
      <c r="F5755" s="255" t="s">
        <v>149</v>
      </c>
      <c r="G5755" s="256" t="s">
        <v>151</v>
      </c>
      <c r="H5755" s="256" t="s">
        <v>96</v>
      </c>
      <c r="I5755" s="257" t="s">
        <v>150</v>
      </c>
      <c r="J5755" s="255" t="s">
        <v>149</v>
      </c>
      <c r="K5755" s="256" t="s">
        <v>151</v>
      </c>
      <c r="L5755" s="256" t="s">
        <v>96</v>
      </c>
      <c r="M5755" s="257" t="s">
        <v>150</v>
      </c>
    </row>
    <row r="5756" spans="2:13" s="254" customFormat="1" ht="27.75" customHeight="1" thickTop="1" x14ac:dyDescent="0.2">
      <c r="B5756" s="540" t="s">
        <v>241</v>
      </c>
      <c r="C5756" s="541"/>
      <c r="D5756" s="264"/>
      <c r="E5756" s="237" t="s">
        <v>242</v>
      </c>
      <c r="F5756" s="258" t="e">
        <f>IF(#REF!&gt;=1,IF(#REF!&gt;=1,#REF!),IF(#REF!&gt;=0,"",))</f>
        <v>#REF!</v>
      </c>
      <c r="G5756" s="241" t="e">
        <f>保全管理データ!N9971</f>
        <v>#REF!</v>
      </c>
      <c r="H5756" s="259" t="e">
        <f>IF(#REF!="無","",IF(#REF!="","",IF(#REF!="悪環境における作業",0.2,IF(#REF!="高所又は地下作業",0.1,IF(#REF!="錯綜場所作業",0.3,IF(#REF!="複雑な制約のある作業",0.4,IF(#REF!="単純な制約のある作業",0.2,0)))))))</f>
        <v>#REF!</v>
      </c>
      <c r="I5756" s="260" t="e">
        <f>IF(F5756="","",F5756*G5756*(1+IF(H5756="",0,H5756)))</f>
        <v>#REF!</v>
      </c>
      <c r="J5756" s="258" t="e">
        <f>IF(#REF!&gt;=1,IF(#REF!&gt;=1,#REF!),IF(#REF!&gt;=0,"",))</f>
        <v>#REF!</v>
      </c>
      <c r="K5756" s="241" t="e">
        <f>保全管理データ!N9998</f>
        <v>#REF!</v>
      </c>
      <c r="L5756" s="259" t="e">
        <f>IF(#REF!="","",IF(#REF!="悪環境における作業",0.2,IF(#REF!="高所又は地下作業",0.1,IF(#REF!="錯綜場所作業",0.3,IF(#REF!="複雑な制約のある作業",0.4,IF(#REF!="単純な制約のある作業",0.2,0))))))</f>
        <v>#REF!</v>
      </c>
      <c r="M5756" s="260" t="e">
        <f>IF(J5756="","",J5756*K5756*(1+IF(L5756="",0,L5756)))</f>
        <v>#REF!</v>
      </c>
    </row>
    <row r="5757" spans="2:13" s="254" customFormat="1" ht="27.75" customHeight="1" x14ac:dyDescent="0.2">
      <c r="B5757" s="536" t="s">
        <v>243</v>
      </c>
      <c r="C5757" s="537"/>
      <c r="D5757" s="265"/>
      <c r="E5757" s="224" t="s">
        <v>242</v>
      </c>
      <c r="F5757" s="258" t="e">
        <f>IF(#REF!&gt;=1,IF(#REF!&gt;=1,#REF!),IF(#REF!&gt;=0,"",))</f>
        <v>#REF!</v>
      </c>
      <c r="G5757" s="241" t="e">
        <f>保全管理データ!N9972</f>
        <v>#REF!</v>
      </c>
      <c r="H5757" s="259" t="e">
        <f>IF(#REF!="無","",IF(#REF!="","",IF(#REF!="悪環境における作業",0.2,IF(#REF!="高所又は地下作業",0.1,IF(#REF!="錯綜場所作業",0.3,IF(#REF!="複雑な制約のある作業",0.4,IF(#REF!="単純な制約のある作業",0.2,0)))))))</f>
        <v>#REF!</v>
      </c>
      <c r="I5757" s="260" t="e">
        <f t="shared" ref="I5757:I5779" si="357">IF(F5757="","",F5757*G5757*(1+IF(H5757="",0,H5757)))</f>
        <v>#REF!</v>
      </c>
      <c r="J5757" s="258" t="e">
        <f>IF(#REF!&gt;=1,IF(#REF!&gt;=1,#REF!),IF(#REF!&gt;=0,"",))</f>
        <v>#REF!</v>
      </c>
      <c r="K5757" s="241" t="e">
        <f>保全管理データ!N9999</f>
        <v>#REF!</v>
      </c>
      <c r="L5757" s="259" t="e">
        <f>IF(#REF!="","",IF(#REF!="悪環境における作業",0.2,IF(#REF!="高所又は地下作業",0.1,IF(#REF!="錯綜場所作業",0.3,IF(#REF!="複雑な制約のある作業",0.4,IF(#REF!="単純な制約のある作業",0.2,0))))))</f>
        <v>#REF!</v>
      </c>
      <c r="M5757" s="260" t="e">
        <f t="shared" ref="M5757:M5779" si="358">IF(J5757="","",J5757*K5757*(1+IF(L5757="",0,L5757)))</f>
        <v>#REF!</v>
      </c>
    </row>
    <row r="5758" spans="2:13" s="254" customFormat="1" ht="27.75" customHeight="1" x14ac:dyDescent="0.2">
      <c r="B5758" s="536" t="s">
        <v>249</v>
      </c>
      <c r="C5758" s="537"/>
      <c r="D5758" s="265"/>
      <c r="E5758" s="224" t="s">
        <v>244</v>
      </c>
      <c r="F5758" s="258" t="e">
        <f>IF(#REF!&gt;=1,IF(#REF!&gt;=1,#REF!),IF(#REF!&gt;=0,"",))</f>
        <v>#REF!</v>
      </c>
      <c r="G5758" s="241" t="e">
        <f>保全管理データ!N9973</f>
        <v>#REF!</v>
      </c>
      <c r="H5758" s="259" t="e">
        <f>IF(#REF!="無","",IF(#REF!="","",IF(#REF!="悪環境における作業",0.2,IF(#REF!="高所又は地下作業",0.1,IF(#REF!="錯綜場所作業",0.3,IF(#REF!="複雑な制約のある作業",0.4,IF(#REF!="単純な制約のある作業",0.2,0)))))))</f>
        <v>#REF!</v>
      </c>
      <c r="I5758" s="260" t="e">
        <f t="shared" si="357"/>
        <v>#REF!</v>
      </c>
      <c r="J5758" s="258" t="e">
        <f>IF(#REF!&gt;=1,IF(#REF!&gt;=1,#REF!),IF(#REF!&gt;=0,"",))</f>
        <v>#REF!</v>
      </c>
      <c r="K5758" s="241" t="e">
        <f>保全管理データ!N10000</f>
        <v>#REF!</v>
      </c>
      <c r="L5758" s="259" t="e">
        <f>IF(#REF!="","",IF(#REF!="悪環境における作業",0.2,IF(#REF!="高所又は地下作業",0.1,IF(#REF!="錯綜場所作業",0.3,IF(#REF!="複雑な制約のある作業",0.4,IF(#REF!="単純な制約のある作業",0.2,0))))))</f>
        <v>#REF!</v>
      </c>
      <c r="M5758" s="260" t="e">
        <f t="shared" si="358"/>
        <v>#REF!</v>
      </c>
    </row>
    <row r="5759" spans="2:13" s="254" customFormat="1" ht="27.75" customHeight="1" x14ac:dyDescent="0.2">
      <c r="B5759" s="536" t="s">
        <v>250</v>
      </c>
      <c r="C5759" s="537"/>
      <c r="D5759" s="265"/>
      <c r="E5759" s="224" t="s">
        <v>244</v>
      </c>
      <c r="F5759" s="258" t="e">
        <f>IF(#REF!&gt;=1,IF(#REF!&gt;=1,#REF!),IF(#REF!&gt;=0,"",))</f>
        <v>#REF!</v>
      </c>
      <c r="G5759" s="241" t="e">
        <f>保全管理データ!N9974</f>
        <v>#REF!</v>
      </c>
      <c r="H5759" s="259" t="e">
        <f>IF(#REF!="無","",IF(#REF!="","",IF(#REF!="悪環境における作業",0.2,IF(#REF!="高所又は地下作業",0.1,IF(#REF!="錯綜場所作業",0.3,IF(#REF!="複雑な制約のある作業",0.4,IF(#REF!="単純な制約のある作業",0.2,0)))))))</f>
        <v>#REF!</v>
      </c>
      <c r="I5759" s="260" t="e">
        <f t="shared" si="357"/>
        <v>#REF!</v>
      </c>
      <c r="J5759" s="258" t="e">
        <f>IF(#REF!&gt;=1,IF(#REF!&gt;=1,#REF!),IF(#REF!&gt;=0,"",))</f>
        <v>#REF!</v>
      </c>
      <c r="K5759" s="241" t="e">
        <f>保全管理データ!N10001</f>
        <v>#REF!</v>
      </c>
      <c r="L5759" s="259" t="e">
        <f>IF(#REF!="","",IF(#REF!="悪環境における作業",0.2,IF(#REF!="高所又は地下作業",0.1,IF(#REF!="錯綜場所作業",0.3,IF(#REF!="複雑な制約のある作業",0.4,IF(#REF!="単純な制約のある作業",0.2,0))))))</f>
        <v>#REF!</v>
      </c>
      <c r="M5759" s="260" t="e">
        <f t="shared" si="358"/>
        <v>#REF!</v>
      </c>
    </row>
    <row r="5760" spans="2:13" s="254" customFormat="1" ht="27.75" customHeight="1" x14ac:dyDescent="0.2">
      <c r="B5760" s="536" t="s">
        <v>251</v>
      </c>
      <c r="C5760" s="537"/>
      <c r="D5760" s="265"/>
      <c r="E5760" s="224" t="s">
        <v>242</v>
      </c>
      <c r="F5760" s="258" t="e">
        <f>IF(#REF!&gt;=1,IF(#REF!&gt;=1,#REF!),IF(#REF!&gt;=0,"",))</f>
        <v>#REF!</v>
      </c>
      <c r="G5760" s="241" t="e">
        <f>保全管理データ!N9975</f>
        <v>#REF!</v>
      </c>
      <c r="H5760" s="259" t="e">
        <f>IF(#REF!="無","",IF(#REF!="","",IF(#REF!="悪環境における作業",0.2,IF(#REF!="高所又は地下作業",0.1,IF(#REF!="錯綜場所作業",0.3,IF(#REF!="複雑な制約のある作業",0.4,IF(#REF!="単純な制約のある作業",0.2,0)))))))</f>
        <v>#REF!</v>
      </c>
      <c r="I5760" s="260" t="e">
        <f t="shared" si="357"/>
        <v>#REF!</v>
      </c>
      <c r="J5760" s="258" t="e">
        <f>IF(#REF!&gt;=1,IF(#REF!&gt;=1,#REF!),IF(#REF!&gt;=0,"",))</f>
        <v>#REF!</v>
      </c>
      <c r="K5760" s="241" t="e">
        <f>保全管理データ!N10002</f>
        <v>#REF!</v>
      </c>
      <c r="L5760" s="259" t="e">
        <f>IF(#REF!="","",IF(#REF!="悪環境における作業",0.2,IF(#REF!="高所又は地下作業",0.1,IF(#REF!="錯綜場所作業",0.3,IF(#REF!="複雑な制約のある作業",0.4,IF(#REF!="単純な制約のある作業",0.2,0))))))</f>
        <v>#REF!</v>
      </c>
      <c r="M5760" s="260" t="e">
        <f t="shared" si="358"/>
        <v>#REF!</v>
      </c>
    </row>
    <row r="5761" spans="2:13" s="254" customFormat="1" ht="27.75" customHeight="1" x14ac:dyDescent="0.2">
      <c r="B5761" s="536" t="s">
        <v>252</v>
      </c>
      <c r="C5761" s="537"/>
      <c r="D5761" s="265"/>
      <c r="E5761" s="224" t="s">
        <v>244</v>
      </c>
      <c r="F5761" s="258" t="e">
        <f>IF(#REF!&gt;=1,IF(#REF!&gt;=1,#REF!),IF(#REF!&gt;=0,"",))</f>
        <v>#REF!</v>
      </c>
      <c r="G5761" s="241" t="e">
        <f>保全管理データ!N9976</f>
        <v>#REF!</v>
      </c>
      <c r="H5761" s="259" t="e">
        <f>IF(#REF!="無","",IF(#REF!="","",IF(#REF!="悪環境における作業",0.2,IF(#REF!="高所又は地下作業",0.1,IF(#REF!="錯綜場所作業",0.3,IF(#REF!="複雑な制約のある作業",0.4,IF(#REF!="単純な制約のある作業",0.2,0)))))))</f>
        <v>#REF!</v>
      </c>
      <c r="I5761" s="260" t="e">
        <f t="shared" si="357"/>
        <v>#REF!</v>
      </c>
      <c r="J5761" s="258" t="e">
        <f>IF(#REF!&gt;=1,IF(#REF!&gt;=1,#REF!),IF(#REF!&gt;=0,"",))</f>
        <v>#REF!</v>
      </c>
      <c r="K5761" s="241" t="e">
        <f>保全管理データ!N10003</f>
        <v>#REF!</v>
      </c>
      <c r="L5761" s="259" t="e">
        <f>IF(#REF!="","",IF(#REF!="悪環境における作業",0.2,IF(#REF!="高所又は地下作業",0.1,IF(#REF!="錯綜場所作業",0.3,IF(#REF!="複雑な制約のある作業",0.4,IF(#REF!="単純な制約のある作業",0.2,0))))))</f>
        <v>#REF!</v>
      </c>
      <c r="M5761" s="260" t="e">
        <f t="shared" si="358"/>
        <v>#REF!</v>
      </c>
    </row>
    <row r="5762" spans="2:13" s="254" customFormat="1" ht="27.75" customHeight="1" x14ac:dyDescent="0.2">
      <c r="B5762" s="536" t="s">
        <v>253</v>
      </c>
      <c r="C5762" s="537"/>
      <c r="D5762" s="265"/>
      <c r="E5762" s="224" t="s">
        <v>242</v>
      </c>
      <c r="F5762" s="258" t="e">
        <f>IF(#REF!&gt;=1,IF(#REF!&gt;=1,#REF!),IF(#REF!&gt;=0,"",))</f>
        <v>#REF!</v>
      </c>
      <c r="G5762" s="241" t="e">
        <f>保全管理データ!N9977</f>
        <v>#REF!</v>
      </c>
      <c r="H5762" s="259" t="e">
        <f>IF(#REF!="無","",IF(#REF!="","",IF(#REF!="悪環境における作業",0.2,IF(#REF!="高所又は地下作業",0.1,IF(#REF!="錯綜場所作業",0.3,IF(#REF!="複雑な制約のある作業",0.4,IF(#REF!="単純な制約のある作業",0.2,0)))))))</f>
        <v>#REF!</v>
      </c>
      <c r="I5762" s="260" t="e">
        <f t="shared" si="357"/>
        <v>#REF!</v>
      </c>
      <c r="J5762" s="258" t="e">
        <f>IF(#REF!&gt;=1,IF(#REF!&gt;=1,#REF!),IF(#REF!&gt;=0,"",))</f>
        <v>#REF!</v>
      </c>
      <c r="K5762" s="241" t="e">
        <f>保全管理データ!N10004</f>
        <v>#REF!</v>
      </c>
      <c r="L5762" s="259" t="e">
        <f>IF(#REF!="","",IF(#REF!="悪環境における作業",0.2,IF(#REF!="高所又は地下作業",0.1,IF(#REF!="錯綜場所作業",0.3,IF(#REF!="複雑な制約のある作業",0.4,IF(#REF!="単純な制約のある作業",0.2,0))))))</f>
        <v>#REF!</v>
      </c>
      <c r="M5762" s="260" t="e">
        <f t="shared" si="358"/>
        <v>#REF!</v>
      </c>
    </row>
    <row r="5763" spans="2:13" s="254" customFormat="1" ht="27.75" customHeight="1" x14ac:dyDescent="0.2">
      <c r="B5763" s="536" t="s">
        <v>254</v>
      </c>
      <c r="C5763" s="537"/>
      <c r="D5763" s="265"/>
      <c r="E5763" s="224" t="s">
        <v>242</v>
      </c>
      <c r="F5763" s="258" t="e">
        <f>IF(#REF!&gt;=1,IF(#REF!&gt;=1,#REF!),IF(#REF!&gt;=0,"",))</f>
        <v>#REF!</v>
      </c>
      <c r="G5763" s="241" t="e">
        <f>保全管理データ!N9978</f>
        <v>#REF!</v>
      </c>
      <c r="H5763" s="259" t="e">
        <f>IF(#REF!="無","",IF(#REF!="","",IF(#REF!="悪環境における作業",0.2,IF(#REF!="高所又は地下作業",0.1,IF(#REF!="錯綜場所作業",0.3,IF(#REF!="複雑な制約のある作業",0.4,IF(#REF!="単純な制約のある作業",0.2,0)))))))</f>
        <v>#REF!</v>
      </c>
      <c r="I5763" s="260" t="e">
        <f t="shared" si="357"/>
        <v>#REF!</v>
      </c>
      <c r="J5763" s="258" t="e">
        <f>IF(#REF!&gt;=1,IF(#REF!&gt;=1,#REF!),IF(#REF!&gt;=0,"",))</f>
        <v>#REF!</v>
      </c>
      <c r="K5763" s="241" t="e">
        <f>保全管理データ!N10005</f>
        <v>#REF!</v>
      </c>
      <c r="L5763" s="259" t="e">
        <f>IF(#REF!="","",IF(#REF!="悪環境における作業",0.2,IF(#REF!="高所又は地下作業",0.1,IF(#REF!="錯綜場所作業",0.3,IF(#REF!="複雑な制約のある作業",0.4,IF(#REF!="単純な制約のある作業",0.2,0))))))</f>
        <v>#REF!</v>
      </c>
      <c r="M5763" s="260" t="e">
        <f t="shared" si="358"/>
        <v>#REF!</v>
      </c>
    </row>
    <row r="5764" spans="2:13" s="254" customFormat="1" ht="27.75" customHeight="1" x14ac:dyDescent="0.2">
      <c r="B5764" s="536" t="s">
        <v>255</v>
      </c>
      <c r="C5764" s="537"/>
      <c r="D5764" s="265"/>
      <c r="E5764" s="224" t="s">
        <v>245</v>
      </c>
      <c r="F5764" s="258" t="e">
        <f>IF(#REF!&gt;=1,IF(#REF!&gt;=1,#REF!),IF(#REF!&gt;=0,"",))</f>
        <v>#REF!</v>
      </c>
      <c r="G5764" s="241" t="e">
        <f>保全管理データ!N9979</f>
        <v>#REF!</v>
      </c>
      <c r="H5764" s="259" t="e">
        <f>IF(#REF!="無","",IF(#REF!="","",IF(#REF!="悪環境における作業",0.2,IF(#REF!="高所又は地下作業",0.1,IF(#REF!="錯綜場所作業",0.3,IF(#REF!="複雑な制約のある作業",0.4,IF(#REF!="単純な制約のある作業",0.2,0)))))))</f>
        <v>#REF!</v>
      </c>
      <c r="I5764" s="260" t="e">
        <f t="shared" si="357"/>
        <v>#REF!</v>
      </c>
      <c r="J5764" s="258" t="e">
        <f>IF(#REF!&gt;=1,IF(#REF!&gt;=1,#REF!),IF(#REF!&gt;=0,"",))</f>
        <v>#REF!</v>
      </c>
      <c r="K5764" s="241" t="e">
        <f>保全管理データ!N10006</f>
        <v>#REF!</v>
      </c>
      <c r="L5764" s="259" t="e">
        <f>IF(#REF!="","",IF(#REF!="悪環境における作業",0.2,IF(#REF!="高所又は地下作業",0.1,IF(#REF!="錯綜場所作業",0.3,IF(#REF!="複雑な制約のある作業",0.4,IF(#REF!="単純な制約のある作業",0.2,0))))))</f>
        <v>#REF!</v>
      </c>
      <c r="M5764" s="260" t="e">
        <f t="shared" si="358"/>
        <v>#REF!</v>
      </c>
    </row>
    <row r="5765" spans="2:13" s="254" customFormat="1" ht="27.75" customHeight="1" x14ac:dyDescent="0.2">
      <c r="B5765" s="536" t="s">
        <v>256</v>
      </c>
      <c r="C5765" s="537"/>
      <c r="D5765" s="265"/>
      <c r="E5765" s="224" t="s">
        <v>242</v>
      </c>
      <c r="F5765" s="258" t="e">
        <f>IF(#REF!&gt;=1,IF(#REF!&gt;=1,#REF!),IF(#REF!&gt;=0,"",))</f>
        <v>#REF!</v>
      </c>
      <c r="G5765" s="241" t="e">
        <f>保全管理データ!N9980</f>
        <v>#REF!</v>
      </c>
      <c r="H5765" s="259" t="e">
        <f>IF(#REF!="無","",IF(#REF!="","",IF(#REF!="悪環境における作業",0.2,IF(#REF!="高所又は地下作業",0.1,IF(#REF!="錯綜場所作業",0.3,IF(#REF!="複雑な制約のある作業",0.4,IF(#REF!="単純な制約のある作業",0.2,0)))))))</f>
        <v>#REF!</v>
      </c>
      <c r="I5765" s="260" t="e">
        <f t="shared" si="357"/>
        <v>#REF!</v>
      </c>
      <c r="J5765" s="258" t="e">
        <f>IF(#REF!&gt;=1,IF(#REF!&gt;=1,#REF!),IF(#REF!&gt;=0,"",))</f>
        <v>#REF!</v>
      </c>
      <c r="K5765" s="241" t="e">
        <f>保全管理データ!N10007</f>
        <v>#REF!</v>
      </c>
      <c r="L5765" s="259" t="e">
        <f>IF(#REF!="","",IF(#REF!="悪環境における作業",0.2,IF(#REF!="高所又は地下作業",0.1,IF(#REF!="錯綜場所作業",0.3,IF(#REF!="複雑な制約のある作業",0.4,IF(#REF!="単純な制約のある作業",0.2,0))))))</f>
        <v>#REF!</v>
      </c>
      <c r="M5765" s="260" t="e">
        <f t="shared" si="358"/>
        <v>#REF!</v>
      </c>
    </row>
    <row r="5766" spans="2:13" s="254" customFormat="1" ht="27.75" customHeight="1" x14ac:dyDescent="0.2">
      <c r="B5766" s="536" t="s">
        <v>257</v>
      </c>
      <c r="C5766" s="537"/>
      <c r="D5766" s="265"/>
      <c r="E5766" s="224" t="s">
        <v>245</v>
      </c>
      <c r="F5766" s="258" t="e">
        <f>IF(#REF!&gt;=1,IF(#REF!&gt;=1,#REF!),IF(#REF!&gt;=0,"",))</f>
        <v>#REF!</v>
      </c>
      <c r="G5766" s="241" t="e">
        <f>保全管理データ!N9981</f>
        <v>#REF!</v>
      </c>
      <c r="H5766" s="259" t="e">
        <f>IF(#REF!="無","",IF(#REF!="","",IF(#REF!="悪環境における作業",0.2,IF(#REF!="高所又は地下作業",0.1,IF(#REF!="錯綜場所作業",0.3,IF(#REF!="複雑な制約のある作業",0.4,IF(#REF!="単純な制約のある作業",0.2,0)))))))</f>
        <v>#REF!</v>
      </c>
      <c r="I5766" s="260" t="e">
        <f t="shared" si="357"/>
        <v>#REF!</v>
      </c>
      <c r="J5766" s="258" t="e">
        <f>IF(#REF!&gt;=1,IF(#REF!&gt;=1,#REF!),IF(#REF!&gt;=0,"",))</f>
        <v>#REF!</v>
      </c>
      <c r="K5766" s="241" t="e">
        <f>保全管理データ!N10008</f>
        <v>#REF!</v>
      </c>
      <c r="L5766" s="259" t="e">
        <f>IF(#REF!="","",IF(#REF!="悪環境における作業",0.2,IF(#REF!="高所又は地下作業",0.1,IF(#REF!="錯綜場所作業",0.3,IF(#REF!="複雑な制約のある作業",0.4,IF(#REF!="単純な制約のある作業",0.2,0))))))</f>
        <v>#REF!</v>
      </c>
      <c r="M5766" s="260" t="e">
        <f t="shared" si="358"/>
        <v>#REF!</v>
      </c>
    </row>
    <row r="5767" spans="2:13" s="254" customFormat="1" ht="27.75" customHeight="1" x14ac:dyDescent="0.2">
      <c r="B5767" s="536" t="s">
        <v>258</v>
      </c>
      <c r="C5767" s="537"/>
      <c r="D5767" s="265"/>
      <c r="E5767" s="224" t="s">
        <v>245</v>
      </c>
      <c r="F5767" s="258" t="e">
        <f>IF(#REF!&gt;=1,IF(#REF!&gt;=1,#REF!),IF(#REF!&gt;=0,"",))</f>
        <v>#REF!</v>
      </c>
      <c r="G5767" s="241" t="e">
        <f>保全管理データ!N9982</f>
        <v>#REF!</v>
      </c>
      <c r="H5767" s="259" t="e">
        <f>IF(#REF!="無","",IF(#REF!="","",IF(#REF!="悪環境における作業",0.2,IF(#REF!="高所又は地下作業",0.1,IF(#REF!="錯綜場所作業",0.3,IF(#REF!="複雑な制約のある作業",0.4,IF(#REF!="単純な制約のある作業",0.2,0)))))))</f>
        <v>#REF!</v>
      </c>
      <c r="I5767" s="260" t="e">
        <f t="shared" si="357"/>
        <v>#REF!</v>
      </c>
      <c r="J5767" s="258" t="e">
        <f>IF(#REF!&gt;=1,IF(#REF!&gt;=1,#REF!),IF(#REF!&gt;=0,"",))</f>
        <v>#REF!</v>
      </c>
      <c r="K5767" s="241" t="e">
        <f>保全管理データ!N10009</f>
        <v>#REF!</v>
      </c>
      <c r="L5767" s="259" t="e">
        <f>IF(#REF!="","",IF(#REF!="悪環境における作業",0.2,IF(#REF!="高所又は地下作業",0.1,IF(#REF!="錯綜場所作業",0.3,IF(#REF!="複雑な制約のある作業",0.4,IF(#REF!="単純な制約のある作業",0.2,0))))))</f>
        <v>#REF!</v>
      </c>
      <c r="M5767" s="260" t="e">
        <f t="shared" si="358"/>
        <v>#REF!</v>
      </c>
    </row>
    <row r="5768" spans="2:13" s="254" customFormat="1" ht="27.75" customHeight="1" x14ac:dyDescent="0.2">
      <c r="B5768" s="536" t="s">
        <v>259</v>
      </c>
      <c r="C5768" s="537"/>
      <c r="D5768" s="265"/>
      <c r="E5768" s="224" t="s">
        <v>245</v>
      </c>
      <c r="F5768" s="258" t="e">
        <f>IF(#REF!&gt;=1,IF(#REF!&gt;=1,#REF!),IF(#REF!&gt;=0,"",))</f>
        <v>#REF!</v>
      </c>
      <c r="G5768" s="241" t="e">
        <f>保全管理データ!N9983</f>
        <v>#REF!</v>
      </c>
      <c r="H5768" s="259" t="e">
        <f>IF(#REF!="無","",IF(#REF!="","",IF(#REF!="悪環境における作業",0.2,IF(#REF!="高所又は地下作業",0.1,IF(#REF!="錯綜場所作業",0.3,IF(#REF!="複雑な制約のある作業",0.4,IF(#REF!="単純な制約のある作業",0.2,0)))))))</f>
        <v>#REF!</v>
      </c>
      <c r="I5768" s="260" t="e">
        <f t="shared" si="357"/>
        <v>#REF!</v>
      </c>
      <c r="J5768" s="258" t="e">
        <f>IF(#REF!&gt;=1,IF(#REF!&gt;=1,#REF!),IF(#REF!&gt;=0,"",))</f>
        <v>#REF!</v>
      </c>
      <c r="K5768" s="241" t="e">
        <f>保全管理データ!N10010</f>
        <v>#REF!</v>
      </c>
      <c r="L5768" s="259" t="e">
        <f>IF(#REF!="","",IF(#REF!="悪環境における作業",0.2,IF(#REF!="高所又は地下作業",0.1,IF(#REF!="錯綜場所作業",0.3,IF(#REF!="複雑な制約のある作業",0.4,IF(#REF!="単純な制約のある作業",0.2,0))))))</f>
        <v>#REF!</v>
      </c>
      <c r="M5768" s="260" t="e">
        <f t="shared" si="358"/>
        <v>#REF!</v>
      </c>
    </row>
    <row r="5769" spans="2:13" s="254" customFormat="1" ht="27.75" customHeight="1" x14ac:dyDescent="0.2">
      <c r="B5769" s="536" t="s">
        <v>260</v>
      </c>
      <c r="C5769" s="537"/>
      <c r="D5769" s="265"/>
      <c r="E5769" s="224" t="s">
        <v>248</v>
      </c>
      <c r="F5769" s="258" t="e">
        <f>IF(#REF!&gt;=1,IF(#REF!&gt;=1,#REF!),IF(#REF!&gt;=0,"",))</f>
        <v>#REF!</v>
      </c>
      <c r="G5769" s="241" t="e">
        <f>保全管理データ!N9984</f>
        <v>#REF!</v>
      </c>
      <c r="H5769" s="259" t="e">
        <f>IF(#REF!="無","",IF(#REF!="","",IF(#REF!="悪環境における作業",0.2,IF(#REF!="高所又は地下作業",0.1,IF(#REF!="錯綜場所作業",0.3,IF(#REF!="複雑な制約のある作業",0.4,IF(#REF!="単純な制約のある作業",0.2,0)))))))</f>
        <v>#REF!</v>
      </c>
      <c r="I5769" s="260" t="e">
        <f t="shared" si="357"/>
        <v>#REF!</v>
      </c>
      <c r="J5769" s="258" t="e">
        <f>IF(#REF!&gt;=1,IF(#REF!&gt;=1,#REF!),IF(#REF!&gt;=0,"",))</f>
        <v>#REF!</v>
      </c>
      <c r="K5769" s="241" t="e">
        <f>保全管理データ!N10011</f>
        <v>#REF!</v>
      </c>
      <c r="L5769" s="259" t="e">
        <f>IF(#REF!="","",IF(#REF!="悪環境における作業",0.2,IF(#REF!="高所又は地下作業",0.1,IF(#REF!="錯綜場所作業",0.3,IF(#REF!="複雑な制約のある作業",0.4,IF(#REF!="単純な制約のある作業",0.2,0))))))</f>
        <v>#REF!</v>
      </c>
      <c r="M5769" s="260" t="e">
        <f t="shared" si="358"/>
        <v>#REF!</v>
      </c>
    </row>
    <row r="5770" spans="2:13" s="254" customFormat="1" ht="27.75" customHeight="1" x14ac:dyDescent="0.2">
      <c r="B5770" s="536" t="s">
        <v>261</v>
      </c>
      <c r="C5770" s="537"/>
      <c r="D5770" s="265"/>
      <c r="E5770" s="224" t="s">
        <v>247</v>
      </c>
      <c r="F5770" s="258" t="e">
        <f>IF(#REF!&gt;=1,IF(#REF!&gt;=1,#REF!),IF(#REF!&gt;=0,"",))</f>
        <v>#REF!</v>
      </c>
      <c r="G5770" s="241" t="e">
        <f>保全管理データ!N9985</f>
        <v>#REF!</v>
      </c>
      <c r="H5770" s="259" t="e">
        <f>IF(#REF!="無","",IF(#REF!="","",IF(#REF!="悪環境における作業",0.2,IF(#REF!="高所又は地下作業",0.1,IF(#REF!="錯綜場所作業",0.3,IF(#REF!="複雑な制約のある作業",0.4,IF(#REF!="単純な制約のある作業",0.2,0)))))))</f>
        <v>#REF!</v>
      </c>
      <c r="I5770" s="260" t="e">
        <f t="shared" si="357"/>
        <v>#REF!</v>
      </c>
      <c r="J5770" s="258" t="e">
        <f>IF(#REF!&gt;=1,IF(#REF!&gt;=1,#REF!),IF(#REF!&gt;=0,"",))</f>
        <v>#REF!</v>
      </c>
      <c r="K5770" s="241" t="e">
        <f>保全管理データ!N10012</f>
        <v>#REF!</v>
      </c>
      <c r="L5770" s="259" t="e">
        <f>IF(#REF!="","",IF(#REF!="悪環境における作業",0.2,IF(#REF!="高所又は地下作業",0.1,IF(#REF!="錯綜場所作業",0.3,IF(#REF!="複雑な制約のある作業",0.4,IF(#REF!="単純な制約のある作業",0.2,0))))))</f>
        <v>#REF!</v>
      </c>
      <c r="M5770" s="260" t="e">
        <f t="shared" si="358"/>
        <v>#REF!</v>
      </c>
    </row>
    <row r="5771" spans="2:13" s="254" customFormat="1" ht="27.75" customHeight="1" x14ac:dyDescent="0.2">
      <c r="B5771" s="536" t="s">
        <v>262</v>
      </c>
      <c r="C5771" s="537"/>
      <c r="D5771" s="265"/>
      <c r="E5771" s="224" t="s">
        <v>245</v>
      </c>
      <c r="F5771" s="258" t="e">
        <f>IF(#REF!&gt;=1,IF(#REF!&gt;=1,#REF!),IF(#REF!&gt;=0,"",))</f>
        <v>#REF!</v>
      </c>
      <c r="G5771" s="241" t="e">
        <f>保全管理データ!N9986</f>
        <v>#REF!</v>
      </c>
      <c r="H5771" s="259" t="e">
        <f>IF(#REF!="無","",IF(#REF!="","",IF(#REF!="悪環境における作業",0.2,IF(#REF!="高所又は地下作業",0.1,IF(#REF!="錯綜場所作業",0.3,IF(#REF!="複雑な制約のある作業",0.4,IF(#REF!="単純な制約のある作業",0.2,0)))))))</f>
        <v>#REF!</v>
      </c>
      <c r="I5771" s="260" t="e">
        <f t="shared" si="357"/>
        <v>#REF!</v>
      </c>
      <c r="J5771" s="258" t="e">
        <f>IF(#REF!&gt;=1,IF(#REF!&gt;=1,#REF!),IF(#REF!&gt;=0,"",))</f>
        <v>#REF!</v>
      </c>
      <c r="K5771" s="241" t="e">
        <f>保全管理データ!N10013</f>
        <v>#REF!</v>
      </c>
      <c r="L5771" s="259" t="e">
        <f>IF(#REF!="","",IF(#REF!="悪環境における作業",0.2,IF(#REF!="高所又は地下作業",0.1,IF(#REF!="錯綜場所作業",0.3,IF(#REF!="複雑な制約のある作業",0.4,IF(#REF!="単純な制約のある作業",0.2,0))))))</f>
        <v>#REF!</v>
      </c>
      <c r="M5771" s="260" t="e">
        <f t="shared" si="358"/>
        <v>#REF!</v>
      </c>
    </row>
    <row r="5772" spans="2:13" s="254" customFormat="1" ht="27.75" customHeight="1" x14ac:dyDescent="0.2">
      <c r="B5772" s="536" t="s">
        <v>263</v>
      </c>
      <c r="C5772" s="537"/>
      <c r="D5772" s="265"/>
      <c r="E5772" s="224" t="s">
        <v>245</v>
      </c>
      <c r="F5772" s="258" t="e">
        <f>IF(#REF!&gt;=1,IF(#REF!&gt;=1,#REF!),IF(#REF!&gt;=0,"",))</f>
        <v>#REF!</v>
      </c>
      <c r="G5772" s="241" t="e">
        <f>保全管理データ!N9987</f>
        <v>#REF!</v>
      </c>
      <c r="H5772" s="259" t="e">
        <f>IF(#REF!="無","",IF(#REF!="","",IF(#REF!="悪環境における作業",0.2,IF(#REF!="高所又は地下作業",0.1,IF(#REF!="錯綜場所作業",0.3,IF(#REF!="複雑な制約のある作業",0.4,IF(#REF!="単純な制約のある作業",0.2,0)))))))</f>
        <v>#REF!</v>
      </c>
      <c r="I5772" s="260" t="e">
        <f t="shared" si="357"/>
        <v>#REF!</v>
      </c>
      <c r="J5772" s="258" t="e">
        <f>IF(#REF!&gt;=1,IF(#REF!&gt;=1,#REF!),IF(#REF!&gt;=0,"",))</f>
        <v>#REF!</v>
      </c>
      <c r="K5772" s="241" t="e">
        <f>保全管理データ!N10014</f>
        <v>#REF!</v>
      </c>
      <c r="L5772" s="259" t="e">
        <f>IF(#REF!="","",IF(#REF!="悪環境における作業",0.2,IF(#REF!="高所又は地下作業",0.1,IF(#REF!="錯綜場所作業",0.3,IF(#REF!="複雑な制約のある作業",0.4,IF(#REF!="単純な制約のある作業",0.2,0))))))</f>
        <v>#REF!</v>
      </c>
      <c r="M5772" s="260" t="e">
        <f t="shared" si="358"/>
        <v>#REF!</v>
      </c>
    </row>
    <row r="5773" spans="2:13" s="254" customFormat="1" ht="27.75" customHeight="1" x14ac:dyDescent="0.2">
      <c r="B5773" s="536" t="s">
        <v>264</v>
      </c>
      <c r="C5773" s="537"/>
      <c r="D5773" s="265"/>
      <c r="E5773" s="224" t="s">
        <v>245</v>
      </c>
      <c r="F5773" s="258" t="e">
        <f>IF(#REF!&gt;=1,IF(#REF!&gt;=1,#REF!),IF(#REF!&gt;=0,"",))</f>
        <v>#REF!</v>
      </c>
      <c r="G5773" s="241" t="e">
        <f>保全管理データ!N9988</f>
        <v>#REF!</v>
      </c>
      <c r="H5773" s="259" t="e">
        <f>IF(#REF!="無","",IF(#REF!="","",IF(#REF!="悪環境における作業",0.2,IF(#REF!="高所又は地下作業",0.1,IF(#REF!="錯綜場所作業",0.3,IF(#REF!="複雑な制約のある作業",0.4,IF(#REF!="単純な制約のある作業",0.2,0)))))))</f>
        <v>#REF!</v>
      </c>
      <c r="I5773" s="260" t="e">
        <f t="shared" si="357"/>
        <v>#REF!</v>
      </c>
      <c r="J5773" s="258" t="e">
        <f>IF(#REF!&gt;=1,IF(#REF!&gt;=1,#REF!),IF(#REF!&gt;=0,"",))</f>
        <v>#REF!</v>
      </c>
      <c r="K5773" s="241" t="e">
        <f>保全管理データ!N10015</f>
        <v>#REF!</v>
      </c>
      <c r="L5773" s="259" t="e">
        <f>IF(#REF!="","",IF(#REF!="悪環境における作業",0.2,IF(#REF!="高所又は地下作業",0.1,IF(#REF!="錯綜場所作業",0.3,IF(#REF!="複雑な制約のある作業",0.4,IF(#REF!="単純な制約のある作業",0.2,0))))))</f>
        <v>#REF!</v>
      </c>
      <c r="M5773" s="260" t="e">
        <f t="shared" si="358"/>
        <v>#REF!</v>
      </c>
    </row>
    <row r="5774" spans="2:13" s="254" customFormat="1" ht="27.75" customHeight="1" x14ac:dyDescent="0.2">
      <c r="B5774" s="536" t="s">
        <v>265</v>
      </c>
      <c r="C5774" s="537"/>
      <c r="D5774" s="265"/>
      <c r="E5774" s="224" t="s">
        <v>245</v>
      </c>
      <c r="F5774" s="258" t="e">
        <f>IF(#REF!&gt;=1,IF(#REF!&gt;=1,#REF!),IF(#REF!&gt;=0,"",))</f>
        <v>#REF!</v>
      </c>
      <c r="G5774" s="241" t="e">
        <f>保全管理データ!N9989</f>
        <v>#REF!</v>
      </c>
      <c r="H5774" s="259" t="e">
        <f>IF(#REF!="無","",IF(#REF!="","",IF(#REF!="悪環境における作業",0.2,IF(#REF!="高所又は地下作業",0.1,IF(#REF!="錯綜場所作業",0.3,IF(#REF!="複雑な制約のある作業",0.4,IF(#REF!="単純な制約のある作業",0.2,0)))))))</f>
        <v>#REF!</v>
      </c>
      <c r="I5774" s="260" t="e">
        <f t="shared" si="357"/>
        <v>#REF!</v>
      </c>
      <c r="J5774" s="258" t="e">
        <f>IF(#REF!&gt;=1,IF(#REF!&gt;=1,#REF!),IF(#REF!&gt;=0,"",))</f>
        <v>#REF!</v>
      </c>
      <c r="K5774" s="241" t="e">
        <f>保全管理データ!N10016</f>
        <v>#REF!</v>
      </c>
      <c r="L5774" s="259" t="e">
        <f>IF(#REF!="","",IF(#REF!="悪環境における作業",0.2,IF(#REF!="高所又は地下作業",0.1,IF(#REF!="錯綜場所作業",0.3,IF(#REF!="複雑な制約のある作業",0.4,IF(#REF!="単純な制約のある作業",0.2,0))))))</f>
        <v>#REF!</v>
      </c>
      <c r="M5774" s="260" t="e">
        <f t="shared" si="358"/>
        <v>#REF!</v>
      </c>
    </row>
    <row r="5775" spans="2:13" s="254" customFormat="1" ht="27.75" customHeight="1" x14ac:dyDescent="0.2">
      <c r="B5775" s="536" t="s">
        <v>266</v>
      </c>
      <c r="C5775" s="537"/>
      <c r="D5775" s="265"/>
      <c r="E5775" s="224" t="s">
        <v>245</v>
      </c>
      <c r="F5775" s="258" t="e">
        <f>IF(#REF!&gt;=1,IF(#REF!&gt;=1,#REF!),IF(#REF!&gt;=0,"",))</f>
        <v>#REF!</v>
      </c>
      <c r="G5775" s="241" t="e">
        <f>保全管理データ!N9990</f>
        <v>#REF!</v>
      </c>
      <c r="H5775" s="259" t="e">
        <f>IF(#REF!="無","",IF(#REF!="","",IF(#REF!="悪環境における作業",0.2,IF(#REF!="高所又は地下作業",0.1,IF(#REF!="錯綜場所作業",0.3,IF(#REF!="複雑な制約のある作業",0.4,IF(#REF!="単純な制約のある作業",0.2,0)))))))</f>
        <v>#REF!</v>
      </c>
      <c r="I5775" s="260" t="e">
        <f t="shared" si="357"/>
        <v>#REF!</v>
      </c>
      <c r="J5775" s="258" t="e">
        <f>IF(#REF!&gt;=1,IF(#REF!&gt;=1,#REF!),IF(#REF!&gt;=0,"",))</f>
        <v>#REF!</v>
      </c>
      <c r="K5775" s="241" t="e">
        <f>保全管理データ!N10017</f>
        <v>#REF!</v>
      </c>
      <c r="L5775" s="259" t="e">
        <f>IF(#REF!="","",IF(#REF!="悪環境における作業",0.2,IF(#REF!="高所又は地下作業",0.1,IF(#REF!="錯綜場所作業",0.3,IF(#REF!="複雑な制約のある作業",0.4,IF(#REF!="単純な制約のある作業",0.2,0))))))</f>
        <v>#REF!</v>
      </c>
      <c r="M5775" s="260" t="e">
        <f t="shared" si="358"/>
        <v>#REF!</v>
      </c>
    </row>
    <row r="5776" spans="2:13" s="254" customFormat="1" ht="27.75" customHeight="1" x14ac:dyDescent="0.2">
      <c r="B5776" s="536" t="s">
        <v>81</v>
      </c>
      <c r="C5776" s="537"/>
      <c r="D5776" s="265"/>
      <c r="E5776" s="224" t="s">
        <v>245</v>
      </c>
      <c r="F5776" s="258" t="e">
        <f>IF(#REF!&gt;=1,IF(#REF!&gt;=1,#REF!),IF(#REF!&gt;=0,"",))</f>
        <v>#REF!</v>
      </c>
      <c r="G5776" s="241" t="e">
        <f>保全管理データ!N9991</f>
        <v>#REF!</v>
      </c>
      <c r="H5776" s="259" t="e">
        <f>IF(#REF!="無","",IF(#REF!="","",IF(#REF!="悪環境における作業",0.2,IF(#REF!="高所又は地下作業",0.1,IF(#REF!="錯綜場所作業",0.3,IF(#REF!="複雑な制約のある作業",0.4,IF(#REF!="単純な制約のある作業",0.2,0)))))))</f>
        <v>#REF!</v>
      </c>
      <c r="I5776" s="260" t="e">
        <f t="shared" si="357"/>
        <v>#REF!</v>
      </c>
      <c r="J5776" s="258" t="e">
        <f>IF(#REF!&gt;=1,IF(#REF!&gt;=1,#REF!),IF(#REF!&gt;=0,"",))</f>
        <v>#REF!</v>
      </c>
      <c r="K5776" s="241" t="e">
        <f>保全管理データ!N10018</f>
        <v>#REF!</v>
      </c>
      <c r="L5776" s="259" t="e">
        <f>IF(#REF!="","",IF(#REF!="悪環境における作業",0.2,IF(#REF!="高所又は地下作業",0.1,IF(#REF!="錯綜場所作業",0.3,IF(#REF!="複雑な制約のある作業",0.4,IF(#REF!="単純な制約のある作業",0.2,0))))))</f>
        <v>#REF!</v>
      </c>
      <c r="M5776" s="260" t="e">
        <f t="shared" si="358"/>
        <v>#REF!</v>
      </c>
    </row>
    <row r="5777" spans="2:13" s="254" customFormat="1" ht="27.75" customHeight="1" x14ac:dyDescent="0.2">
      <c r="B5777" s="536" t="s">
        <v>267</v>
      </c>
      <c r="C5777" s="537"/>
      <c r="D5777" s="265"/>
      <c r="E5777" s="224" t="s">
        <v>247</v>
      </c>
      <c r="F5777" s="258" t="e">
        <f>IF(#REF!&gt;=1,IF(#REF!&gt;=1,#REF!),IF(#REF!&gt;=0,"",))</f>
        <v>#REF!</v>
      </c>
      <c r="G5777" s="241" t="e">
        <f>保全管理データ!N9992</f>
        <v>#REF!</v>
      </c>
      <c r="H5777" s="259" t="e">
        <f>IF(#REF!="無","",IF(#REF!="","",IF(#REF!="悪環境における作業",0.2,IF(#REF!="高所又は地下作業",0.1,IF(#REF!="錯綜場所作業",0.3,IF(#REF!="複雑な制約のある作業",0.4,IF(#REF!="単純な制約のある作業",0.2,0)))))))</f>
        <v>#REF!</v>
      </c>
      <c r="I5777" s="260" t="e">
        <f t="shared" si="357"/>
        <v>#REF!</v>
      </c>
      <c r="J5777" s="258" t="e">
        <f>IF(#REF!&gt;=1,IF(#REF!&gt;=1,#REF!),IF(#REF!&gt;=0,"",))</f>
        <v>#REF!</v>
      </c>
      <c r="K5777" s="241" t="e">
        <f>保全管理データ!N10019</f>
        <v>#REF!</v>
      </c>
      <c r="L5777" s="259" t="e">
        <f>IF(#REF!="","",IF(#REF!="悪環境における作業",0.2,IF(#REF!="高所又は地下作業",0.1,IF(#REF!="錯綜場所作業",0.3,IF(#REF!="複雑な制約のある作業",0.4,IF(#REF!="単純な制約のある作業",0.2,0))))))</f>
        <v>#REF!</v>
      </c>
      <c r="M5777" s="260" t="e">
        <f t="shared" si="358"/>
        <v>#REF!</v>
      </c>
    </row>
    <row r="5778" spans="2:13" s="254" customFormat="1" ht="27.75" customHeight="1" x14ac:dyDescent="0.2">
      <c r="B5778" s="536" t="s">
        <v>268</v>
      </c>
      <c r="C5778" s="537"/>
      <c r="D5778" s="265"/>
      <c r="E5778" s="224" t="s">
        <v>246</v>
      </c>
      <c r="F5778" s="258" t="e">
        <f>IF(#REF!&gt;=1,IF(#REF!&gt;=1,#REF!),IF(#REF!&gt;=0,"",))</f>
        <v>#REF!</v>
      </c>
      <c r="G5778" s="241" t="e">
        <f>保全管理データ!N9993</f>
        <v>#REF!</v>
      </c>
      <c r="H5778" s="259" t="e">
        <f>IF(#REF!="無","",IF(#REF!="","",IF(#REF!="悪環境における作業",0.2,IF(#REF!="高所又は地下作業",0.1,IF(#REF!="錯綜場所作業",0.3,IF(#REF!="複雑な制約のある作業",0.4,IF(#REF!="単純な制約のある作業",0.2,0)))))))</f>
        <v>#REF!</v>
      </c>
      <c r="I5778" s="260" t="e">
        <f t="shared" si="357"/>
        <v>#REF!</v>
      </c>
      <c r="J5778" s="258" t="e">
        <f>IF(#REF!&gt;=1,IF(#REF!&gt;=1,#REF!),IF(#REF!&gt;=0,"",))</f>
        <v>#REF!</v>
      </c>
      <c r="K5778" s="241" t="e">
        <f>保全管理データ!N10020</f>
        <v>#REF!</v>
      </c>
      <c r="L5778" s="259" t="e">
        <f>IF(#REF!="","",IF(#REF!="悪環境における作業",0.2,IF(#REF!="高所又は地下作業",0.1,IF(#REF!="錯綜場所作業",0.3,IF(#REF!="複雑な制約のある作業",0.4,IF(#REF!="単純な制約のある作業",0.2,0))))))</f>
        <v>#REF!</v>
      </c>
      <c r="M5778" s="260" t="e">
        <f t="shared" si="358"/>
        <v>#REF!</v>
      </c>
    </row>
    <row r="5779" spans="2:13" s="254" customFormat="1" ht="27.75" customHeight="1" thickBot="1" x14ac:dyDescent="0.25">
      <c r="B5779" s="538" t="s">
        <v>269</v>
      </c>
      <c r="C5779" s="539"/>
      <c r="D5779" s="266"/>
      <c r="E5779" s="252" t="s">
        <v>245</v>
      </c>
      <c r="F5779" s="261" t="e">
        <f>IF(#REF!&gt;=1,IF(#REF!&gt;=1,#REF!),IF(#REF!&gt;=0,"",))</f>
        <v>#REF!</v>
      </c>
      <c r="G5779" s="245" t="e">
        <f>保全管理データ!N9994</f>
        <v>#REF!</v>
      </c>
      <c r="H5779" s="259" t="e">
        <f>IF(#REF!="無","",IF(#REF!="","",IF(#REF!="悪環境における作業",0.2,IF(#REF!="高所又は地下作業",0.1,IF(#REF!="錯綜場所作業",0.3,IF(#REF!="複雑な制約のある作業",0.4,IF(#REF!="単純な制約のある作業",0.2,0)))))))</f>
        <v>#REF!</v>
      </c>
      <c r="I5779" s="260" t="e">
        <f t="shared" si="357"/>
        <v>#REF!</v>
      </c>
      <c r="J5779" s="261" t="e">
        <f>IF(#REF!&gt;=1,IF(#REF!&gt;=1,#REF!),IF(#REF!&gt;=0,"",))</f>
        <v>#REF!</v>
      </c>
      <c r="K5779" s="245" t="e">
        <f>保全管理データ!N10021</f>
        <v>#REF!</v>
      </c>
      <c r="L5779" s="262" t="e">
        <f>IF(#REF!="","",IF(#REF!="悪環境における作業",0.2,IF(#REF!="高所又は地下作業",0.1,IF(#REF!="錯綜場所作業",0.3,IF(#REF!="複雑な制約のある作業",0.4,IF(#REF!="単純な制約のある作業",0.2,0))))))</f>
        <v>#REF!</v>
      </c>
      <c r="M5779" s="260" t="e">
        <f t="shared" si="358"/>
        <v>#REF!</v>
      </c>
    </row>
    <row r="5780" spans="2:13" s="254" customFormat="1" ht="27.75" customHeight="1" thickBot="1" x14ac:dyDescent="0.25">
      <c r="B5780" s="532" t="s">
        <v>190</v>
      </c>
      <c r="C5780" s="532"/>
      <c r="D5780" s="532"/>
      <c r="E5780" s="532"/>
      <c r="F5780" s="533" t="e">
        <f>SUM(I5756:I5779)</f>
        <v>#REF!</v>
      </c>
      <c r="G5780" s="534"/>
      <c r="H5780" s="534"/>
      <c r="I5780" s="535"/>
      <c r="J5780" s="533" t="e">
        <f>IF(SUM(J5756:J5779)=0,"0.00",SUM(M5756:M5779))</f>
        <v>#REF!</v>
      </c>
      <c r="K5780" s="534"/>
      <c r="L5780" s="534"/>
      <c r="M5780" s="535"/>
    </row>
    <row r="5781" spans="2:13" s="254" customFormat="1" ht="27.75" customHeight="1" thickBot="1" x14ac:dyDescent="0.25">
      <c r="B5781" s="532" t="s">
        <v>97</v>
      </c>
      <c r="C5781" s="532"/>
      <c r="D5781" s="532"/>
      <c r="E5781" s="532"/>
      <c r="F5781" s="533" t="e">
        <f>IF(#REF!="５年以下","0",IF(#REF!="５年～１０年",0.1,IF(#REF!="１０年以上",0.15)))</f>
        <v>#REF!</v>
      </c>
      <c r="G5781" s="534"/>
      <c r="H5781" s="534"/>
      <c r="I5781" s="534"/>
      <c r="J5781" s="534"/>
      <c r="K5781" s="534"/>
      <c r="L5781" s="534"/>
      <c r="M5781" s="535"/>
    </row>
    <row r="5782" spans="2:13" s="254" customFormat="1" ht="27.75" customHeight="1" thickBot="1" x14ac:dyDescent="0.25">
      <c r="B5782" s="533" t="s">
        <v>273</v>
      </c>
      <c r="C5782" s="534"/>
      <c r="D5782" s="534"/>
      <c r="E5782" s="535"/>
      <c r="F5782" s="533" t="e">
        <f>F5780*(1+F5781)</f>
        <v>#REF!</v>
      </c>
      <c r="G5782" s="534"/>
      <c r="H5782" s="534"/>
      <c r="I5782" s="534"/>
      <c r="J5782" s="533" t="e">
        <f>J5780*(1+F5781)</f>
        <v>#REF!</v>
      </c>
      <c r="K5782" s="534"/>
      <c r="L5782" s="534"/>
      <c r="M5782" s="535"/>
    </row>
    <row r="5783" spans="2:13" s="254" customFormat="1" ht="27.75" customHeight="1" thickBot="1" x14ac:dyDescent="0.25">
      <c r="B5783" s="532" t="s">
        <v>191</v>
      </c>
      <c r="C5783" s="532"/>
      <c r="D5783" s="532"/>
      <c r="E5783" s="532"/>
      <c r="F5783" s="533" t="e">
        <f>#REF!*(#REF!*#REF!+#REF!*#REF!)</f>
        <v>#REF!</v>
      </c>
      <c r="G5783" s="534"/>
      <c r="H5783" s="535"/>
      <c r="I5783" s="532" t="e">
        <f>#REF!</f>
        <v>#REF!</v>
      </c>
      <c r="J5783" s="533"/>
      <c r="K5783" s="263" t="s">
        <v>230</v>
      </c>
      <c r="L5783" s="535" t="e">
        <f>B5754</f>
        <v>#REF!</v>
      </c>
      <c r="M5783" s="532"/>
    </row>
    <row r="5784" spans="2:13" s="254" customFormat="1" ht="45" customHeight="1" thickBot="1" x14ac:dyDescent="0.25">
      <c r="B5784" s="253"/>
      <c r="C5784" s="253"/>
      <c r="D5784" s="253"/>
      <c r="E5784" s="253"/>
      <c r="F5784" s="253"/>
      <c r="G5784" s="253"/>
      <c r="H5784" s="253"/>
      <c r="I5784" s="253"/>
      <c r="J5784" s="253"/>
      <c r="K5784" s="253"/>
      <c r="L5784" s="253"/>
      <c r="M5784" s="253"/>
    </row>
    <row r="5785" spans="2:13" s="254" customFormat="1" ht="27.75" customHeight="1" thickBot="1" x14ac:dyDescent="0.25">
      <c r="B5785" s="542" t="s">
        <v>128</v>
      </c>
      <c r="C5785" s="543"/>
      <c r="D5785" s="543"/>
      <c r="E5785" s="544"/>
      <c r="F5785" s="253"/>
      <c r="G5785" s="253"/>
      <c r="H5785" s="253"/>
      <c r="I5785" s="253"/>
      <c r="J5785" s="253"/>
      <c r="K5785" s="253"/>
      <c r="L5785" s="253"/>
      <c r="M5785" s="253"/>
    </row>
    <row r="5786" spans="2:13" s="254" customFormat="1" ht="27.75" customHeight="1" x14ac:dyDescent="0.2">
      <c r="B5786" s="545" t="e">
        <f>#REF!</f>
        <v>#REF!</v>
      </c>
      <c r="C5786" s="546"/>
      <c r="D5786" s="547"/>
      <c r="E5786" s="548"/>
      <c r="F5786" s="552" t="s">
        <v>240</v>
      </c>
      <c r="G5786" s="553"/>
      <c r="H5786" s="553"/>
      <c r="I5786" s="554"/>
      <c r="J5786" s="552" t="s">
        <v>239</v>
      </c>
      <c r="K5786" s="553"/>
      <c r="L5786" s="553"/>
      <c r="M5786" s="554"/>
    </row>
    <row r="5787" spans="2:13" s="254" customFormat="1" ht="27.75" customHeight="1" thickBot="1" x14ac:dyDescent="0.25">
      <c r="B5787" s="549"/>
      <c r="C5787" s="550"/>
      <c r="D5787" s="550"/>
      <c r="E5787" s="551"/>
      <c r="F5787" s="255" t="s">
        <v>149</v>
      </c>
      <c r="G5787" s="256" t="s">
        <v>151</v>
      </c>
      <c r="H5787" s="256" t="s">
        <v>96</v>
      </c>
      <c r="I5787" s="257" t="s">
        <v>150</v>
      </c>
      <c r="J5787" s="255" t="s">
        <v>149</v>
      </c>
      <c r="K5787" s="256" t="s">
        <v>151</v>
      </c>
      <c r="L5787" s="256" t="s">
        <v>96</v>
      </c>
      <c r="M5787" s="257" t="s">
        <v>150</v>
      </c>
    </row>
    <row r="5788" spans="2:13" s="254" customFormat="1" ht="27.75" customHeight="1" thickTop="1" x14ac:dyDescent="0.2">
      <c r="B5788" s="540" t="s">
        <v>241</v>
      </c>
      <c r="C5788" s="541"/>
      <c r="D5788" s="264"/>
      <c r="E5788" s="237" t="s">
        <v>242</v>
      </c>
      <c r="F5788" s="258" t="e">
        <f>IF(#REF!&gt;=1,IF(#REF!&gt;=1,#REF!),IF(#REF!&gt;=0,"",))</f>
        <v>#REF!</v>
      </c>
      <c r="G5788" s="241" t="e">
        <f>保全管理データ!N10027</f>
        <v>#REF!</v>
      </c>
      <c r="H5788" s="259" t="e">
        <f>IF(#REF!="無","",IF(#REF!="","",IF(#REF!="悪環境における作業",0.2,IF(#REF!="高所又は地下作業",0.1,IF(#REF!="錯綜場所作業",0.3,IF(#REF!="複雑な制約のある作業",0.4,IF(#REF!="単純な制約のある作業",0.2,0)))))))</f>
        <v>#REF!</v>
      </c>
      <c r="I5788" s="260" t="e">
        <f>IF(F5788="","",F5788*G5788*(1+IF(H5788="",0,H5788)))</f>
        <v>#REF!</v>
      </c>
      <c r="J5788" s="258" t="e">
        <f>IF(#REF!&gt;=1,IF(#REF!&gt;=1,#REF!),IF(#REF!&gt;=0,"",))</f>
        <v>#REF!</v>
      </c>
      <c r="K5788" s="241" t="e">
        <f>保全管理データ!N10054</f>
        <v>#REF!</v>
      </c>
      <c r="L5788" s="259" t="e">
        <f>IF(#REF!="","",IF(#REF!="悪環境における作業",0.2,IF(#REF!="高所又は地下作業",0.1,IF(#REF!="錯綜場所作業",0.3,IF(#REF!="複雑な制約のある作業",0.4,IF(#REF!="単純な制約のある作業",0.2,0))))))</f>
        <v>#REF!</v>
      </c>
      <c r="M5788" s="260" t="e">
        <f>IF(J5788="","",J5788*K5788*(1+IF(L5788="",0,L5788)))</f>
        <v>#REF!</v>
      </c>
    </row>
    <row r="5789" spans="2:13" s="254" customFormat="1" ht="27.75" customHeight="1" x14ac:dyDescent="0.2">
      <c r="B5789" s="536" t="s">
        <v>243</v>
      </c>
      <c r="C5789" s="537"/>
      <c r="D5789" s="265"/>
      <c r="E5789" s="224" t="s">
        <v>242</v>
      </c>
      <c r="F5789" s="258" t="e">
        <f>IF(#REF!&gt;=1,IF(#REF!&gt;=1,#REF!),IF(#REF!&gt;=0,"",))</f>
        <v>#REF!</v>
      </c>
      <c r="G5789" s="241" t="e">
        <f>保全管理データ!N10028</f>
        <v>#REF!</v>
      </c>
      <c r="H5789" s="259" t="e">
        <f>IF(#REF!="無","",IF(#REF!="","",IF(#REF!="悪環境における作業",0.2,IF(#REF!="高所又は地下作業",0.1,IF(#REF!="錯綜場所作業",0.3,IF(#REF!="複雑な制約のある作業",0.4,IF(#REF!="単純な制約のある作業",0.2,0)))))))</f>
        <v>#REF!</v>
      </c>
      <c r="I5789" s="260" t="e">
        <f t="shared" ref="I5789:I5811" si="359">IF(F5789="","",F5789*G5789*(1+IF(H5789="",0,H5789)))</f>
        <v>#REF!</v>
      </c>
      <c r="J5789" s="258" t="e">
        <f>IF(#REF!&gt;=1,IF(#REF!&gt;=1,#REF!),IF(#REF!&gt;=0,"",))</f>
        <v>#REF!</v>
      </c>
      <c r="K5789" s="241" t="e">
        <f>保全管理データ!N10055</f>
        <v>#REF!</v>
      </c>
      <c r="L5789" s="259" t="e">
        <f>IF(#REF!="","",IF(#REF!="悪環境における作業",0.2,IF(#REF!="高所又は地下作業",0.1,IF(#REF!="錯綜場所作業",0.3,IF(#REF!="複雑な制約のある作業",0.4,IF(#REF!="単純な制約のある作業",0.2,0))))))</f>
        <v>#REF!</v>
      </c>
      <c r="M5789" s="260" t="e">
        <f t="shared" ref="M5789:M5811" si="360">IF(J5789="","",J5789*K5789*(1+IF(L5789="",0,L5789)))</f>
        <v>#REF!</v>
      </c>
    </row>
    <row r="5790" spans="2:13" s="254" customFormat="1" ht="27.75" customHeight="1" x14ac:dyDescent="0.2">
      <c r="B5790" s="536" t="s">
        <v>249</v>
      </c>
      <c r="C5790" s="537"/>
      <c r="D5790" s="265"/>
      <c r="E5790" s="224" t="s">
        <v>244</v>
      </c>
      <c r="F5790" s="258" t="e">
        <f>IF(#REF!&gt;=1,IF(#REF!&gt;=1,#REF!),IF(#REF!&gt;=0,"",))</f>
        <v>#REF!</v>
      </c>
      <c r="G5790" s="241" t="e">
        <f>保全管理データ!N10029</f>
        <v>#REF!</v>
      </c>
      <c r="H5790" s="259" t="e">
        <f>IF(#REF!="無","",IF(#REF!="","",IF(#REF!="悪環境における作業",0.2,IF(#REF!="高所又は地下作業",0.1,IF(#REF!="錯綜場所作業",0.3,IF(#REF!="複雑な制約のある作業",0.4,IF(#REF!="単純な制約のある作業",0.2,0)))))))</f>
        <v>#REF!</v>
      </c>
      <c r="I5790" s="260" t="e">
        <f t="shared" si="359"/>
        <v>#REF!</v>
      </c>
      <c r="J5790" s="258" t="e">
        <f>IF(#REF!&gt;=1,IF(#REF!&gt;=1,#REF!),IF(#REF!&gt;=0,"",))</f>
        <v>#REF!</v>
      </c>
      <c r="K5790" s="241" t="e">
        <f>保全管理データ!N10056</f>
        <v>#REF!</v>
      </c>
      <c r="L5790" s="259" t="e">
        <f>IF(#REF!="","",IF(#REF!="悪環境における作業",0.2,IF(#REF!="高所又は地下作業",0.1,IF(#REF!="錯綜場所作業",0.3,IF(#REF!="複雑な制約のある作業",0.4,IF(#REF!="単純な制約のある作業",0.2,0))))))</f>
        <v>#REF!</v>
      </c>
      <c r="M5790" s="260" t="e">
        <f t="shared" si="360"/>
        <v>#REF!</v>
      </c>
    </row>
    <row r="5791" spans="2:13" s="254" customFormat="1" ht="27.75" customHeight="1" x14ac:dyDescent="0.2">
      <c r="B5791" s="536" t="s">
        <v>250</v>
      </c>
      <c r="C5791" s="537"/>
      <c r="D5791" s="265"/>
      <c r="E5791" s="224" t="s">
        <v>244</v>
      </c>
      <c r="F5791" s="258" t="e">
        <f>IF(#REF!&gt;=1,IF(#REF!&gt;=1,#REF!),IF(#REF!&gt;=0,"",))</f>
        <v>#REF!</v>
      </c>
      <c r="G5791" s="241" t="e">
        <f>保全管理データ!N10030</f>
        <v>#REF!</v>
      </c>
      <c r="H5791" s="259" t="e">
        <f>IF(#REF!="無","",IF(#REF!="","",IF(#REF!="悪環境における作業",0.2,IF(#REF!="高所又は地下作業",0.1,IF(#REF!="錯綜場所作業",0.3,IF(#REF!="複雑な制約のある作業",0.4,IF(#REF!="単純な制約のある作業",0.2,0)))))))</f>
        <v>#REF!</v>
      </c>
      <c r="I5791" s="260" t="e">
        <f t="shared" si="359"/>
        <v>#REF!</v>
      </c>
      <c r="J5791" s="258" t="e">
        <f>IF(#REF!&gt;=1,IF(#REF!&gt;=1,#REF!),IF(#REF!&gt;=0,"",))</f>
        <v>#REF!</v>
      </c>
      <c r="K5791" s="241" t="e">
        <f>保全管理データ!N10057</f>
        <v>#REF!</v>
      </c>
      <c r="L5791" s="259" t="e">
        <f>IF(#REF!="","",IF(#REF!="悪環境における作業",0.2,IF(#REF!="高所又は地下作業",0.1,IF(#REF!="錯綜場所作業",0.3,IF(#REF!="複雑な制約のある作業",0.4,IF(#REF!="単純な制約のある作業",0.2,0))))))</f>
        <v>#REF!</v>
      </c>
      <c r="M5791" s="260" t="e">
        <f t="shared" si="360"/>
        <v>#REF!</v>
      </c>
    </row>
    <row r="5792" spans="2:13" s="254" customFormat="1" ht="27.75" customHeight="1" x14ac:dyDescent="0.2">
      <c r="B5792" s="536" t="s">
        <v>251</v>
      </c>
      <c r="C5792" s="537"/>
      <c r="D5792" s="265"/>
      <c r="E5792" s="224" t="s">
        <v>242</v>
      </c>
      <c r="F5792" s="258" t="e">
        <f>IF(#REF!&gt;=1,IF(#REF!&gt;=1,#REF!),IF(#REF!&gt;=0,"",))</f>
        <v>#REF!</v>
      </c>
      <c r="G5792" s="241" t="e">
        <f>保全管理データ!N10031</f>
        <v>#REF!</v>
      </c>
      <c r="H5792" s="259" t="e">
        <f>IF(#REF!="無","",IF(#REF!="","",IF(#REF!="悪環境における作業",0.2,IF(#REF!="高所又は地下作業",0.1,IF(#REF!="錯綜場所作業",0.3,IF(#REF!="複雑な制約のある作業",0.4,IF(#REF!="単純な制約のある作業",0.2,0)))))))</f>
        <v>#REF!</v>
      </c>
      <c r="I5792" s="260" t="e">
        <f t="shared" si="359"/>
        <v>#REF!</v>
      </c>
      <c r="J5792" s="258" t="e">
        <f>IF(#REF!&gt;=1,IF(#REF!&gt;=1,#REF!),IF(#REF!&gt;=0,"",))</f>
        <v>#REF!</v>
      </c>
      <c r="K5792" s="241" t="e">
        <f>保全管理データ!N10058</f>
        <v>#REF!</v>
      </c>
      <c r="L5792" s="259" t="e">
        <f>IF(#REF!="","",IF(#REF!="悪環境における作業",0.2,IF(#REF!="高所又は地下作業",0.1,IF(#REF!="錯綜場所作業",0.3,IF(#REF!="複雑な制約のある作業",0.4,IF(#REF!="単純な制約のある作業",0.2,0))))))</f>
        <v>#REF!</v>
      </c>
      <c r="M5792" s="260" t="e">
        <f t="shared" si="360"/>
        <v>#REF!</v>
      </c>
    </row>
    <row r="5793" spans="2:13" s="254" customFormat="1" ht="27.75" customHeight="1" x14ac:dyDescent="0.2">
      <c r="B5793" s="536" t="s">
        <v>252</v>
      </c>
      <c r="C5793" s="537"/>
      <c r="D5793" s="265"/>
      <c r="E5793" s="224" t="s">
        <v>244</v>
      </c>
      <c r="F5793" s="258" t="e">
        <f>IF(#REF!&gt;=1,IF(#REF!&gt;=1,#REF!),IF(#REF!&gt;=0,"",))</f>
        <v>#REF!</v>
      </c>
      <c r="G5793" s="241" t="e">
        <f>保全管理データ!N10032</f>
        <v>#REF!</v>
      </c>
      <c r="H5793" s="259" t="e">
        <f>IF(#REF!="無","",IF(#REF!="","",IF(#REF!="悪環境における作業",0.2,IF(#REF!="高所又は地下作業",0.1,IF(#REF!="錯綜場所作業",0.3,IF(#REF!="複雑な制約のある作業",0.4,IF(#REF!="単純な制約のある作業",0.2,0)))))))</f>
        <v>#REF!</v>
      </c>
      <c r="I5793" s="260" t="e">
        <f t="shared" si="359"/>
        <v>#REF!</v>
      </c>
      <c r="J5793" s="258" t="e">
        <f>IF(#REF!&gt;=1,IF(#REF!&gt;=1,#REF!),IF(#REF!&gt;=0,"",))</f>
        <v>#REF!</v>
      </c>
      <c r="K5793" s="241" t="e">
        <f>保全管理データ!N10059</f>
        <v>#REF!</v>
      </c>
      <c r="L5793" s="259" t="e">
        <f>IF(#REF!="","",IF(#REF!="悪環境における作業",0.2,IF(#REF!="高所又は地下作業",0.1,IF(#REF!="錯綜場所作業",0.3,IF(#REF!="複雑な制約のある作業",0.4,IF(#REF!="単純な制約のある作業",0.2,0))))))</f>
        <v>#REF!</v>
      </c>
      <c r="M5793" s="260" t="e">
        <f t="shared" si="360"/>
        <v>#REF!</v>
      </c>
    </row>
    <row r="5794" spans="2:13" s="254" customFormat="1" ht="27.75" customHeight="1" x14ac:dyDescent="0.2">
      <c r="B5794" s="536" t="s">
        <v>253</v>
      </c>
      <c r="C5794" s="537"/>
      <c r="D5794" s="265"/>
      <c r="E5794" s="224" t="s">
        <v>242</v>
      </c>
      <c r="F5794" s="258" t="e">
        <f>IF(#REF!&gt;=1,IF(#REF!&gt;=1,#REF!),IF(#REF!&gt;=0,"",))</f>
        <v>#REF!</v>
      </c>
      <c r="G5794" s="241" t="e">
        <f>保全管理データ!N10033</f>
        <v>#REF!</v>
      </c>
      <c r="H5794" s="259" t="e">
        <f>IF(#REF!="無","",IF(#REF!="","",IF(#REF!="悪環境における作業",0.2,IF(#REF!="高所又は地下作業",0.1,IF(#REF!="錯綜場所作業",0.3,IF(#REF!="複雑な制約のある作業",0.4,IF(#REF!="単純な制約のある作業",0.2,0)))))))</f>
        <v>#REF!</v>
      </c>
      <c r="I5794" s="260" t="e">
        <f t="shared" si="359"/>
        <v>#REF!</v>
      </c>
      <c r="J5794" s="258" t="e">
        <f>IF(#REF!&gt;=1,IF(#REF!&gt;=1,#REF!),IF(#REF!&gt;=0,"",))</f>
        <v>#REF!</v>
      </c>
      <c r="K5794" s="241" t="e">
        <f>保全管理データ!N10060</f>
        <v>#REF!</v>
      </c>
      <c r="L5794" s="259" t="e">
        <f>IF(#REF!="","",IF(#REF!="悪環境における作業",0.2,IF(#REF!="高所又は地下作業",0.1,IF(#REF!="錯綜場所作業",0.3,IF(#REF!="複雑な制約のある作業",0.4,IF(#REF!="単純な制約のある作業",0.2,0))))))</f>
        <v>#REF!</v>
      </c>
      <c r="M5794" s="260" t="e">
        <f t="shared" si="360"/>
        <v>#REF!</v>
      </c>
    </row>
    <row r="5795" spans="2:13" s="254" customFormat="1" ht="27.75" customHeight="1" x14ac:dyDescent="0.2">
      <c r="B5795" s="536" t="s">
        <v>254</v>
      </c>
      <c r="C5795" s="537"/>
      <c r="D5795" s="265"/>
      <c r="E5795" s="224" t="s">
        <v>242</v>
      </c>
      <c r="F5795" s="258" t="e">
        <f>IF(#REF!&gt;=1,IF(#REF!&gt;=1,#REF!),IF(#REF!&gt;=0,"",))</f>
        <v>#REF!</v>
      </c>
      <c r="G5795" s="241" t="e">
        <f>保全管理データ!N10034</f>
        <v>#REF!</v>
      </c>
      <c r="H5795" s="259" t="e">
        <f>IF(#REF!="無","",IF(#REF!="","",IF(#REF!="悪環境における作業",0.2,IF(#REF!="高所又は地下作業",0.1,IF(#REF!="錯綜場所作業",0.3,IF(#REF!="複雑な制約のある作業",0.4,IF(#REF!="単純な制約のある作業",0.2,0)))))))</f>
        <v>#REF!</v>
      </c>
      <c r="I5795" s="260" t="e">
        <f t="shared" si="359"/>
        <v>#REF!</v>
      </c>
      <c r="J5795" s="258" t="e">
        <f>IF(#REF!&gt;=1,IF(#REF!&gt;=1,#REF!),IF(#REF!&gt;=0,"",))</f>
        <v>#REF!</v>
      </c>
      <c r="K5795" s="241" t="e">
        <f>保全管理データ!N10061</f>
        <v>#REF!</v>
      </c>
      <c r="L5795" s="259" t="e">
        <f>IF(#REF!="","",IF(#REF!="悪環境における作業",0.2,IF(#REF!="高所又は地下作業",0.1,IF(#REF!="錯綜場所作業",0.3,IF(#REF!="複雑な制約のある作業",0.4,IF(#REF!="単純な制約のある作業",0.2,0))))))</f>
        <v>#REF!</v>
      </c>
      <c r="M5795" s="260" t="e">
        <f t="shared" si="360"/>
        <v>#REF!</v>
      </c>
    </row>
    <row r="5796" spans="2:13" s="254" customFormat="1" ht="27.75" customHeight="1" x14ac:dyDescent="0.2">
      <c r="B5796" s="536" t="s">
        <v>255</v>
      </c>
      <c r="C5796" s="537"/>
      <c r="D5796" s="265"/>
      <c r="E5796" s="224" t="s">
        <v>245</v>
      </c>
      <c r="F5796" s="258" t="e">
        <f>IF(#REF!&gt;=1,IF(#REF!&gt;=1,#REF!),IF(#REF!&gt;=0,"",))</f>
        <v>#REF!</v>
      </c>
      <c r="G5796" s="241" t="e">
        <f>保全管理データ!N10035</f>
        <v>#REF!</v>
      </c>
      <c r="H5796" s="259" t="e">
        <f>IF(#REF!="無","",IF(#REF!="","",IF(#REF!="悪環境における作業",0.2,IF(#REF!="高所又は地下作業",0.1,IF(#REF!="錯綜場所作業",0.3,IF(#REF!="複雑な制約のある作業",0.4,IF(#REF!="単純な制約のある作業",0.2,0)))))))</f>
        <v>#REF!</v>
      </c>
      <c r="I5796" s="260" t="e">
        <f t="shared" si="359"/>
        <v>#REF!</v>
      </c>
      <c r="J5796" s="258" t="e">
        <f>IF(#REF!&gt;=1,IF(#REF!&gt;=1,#REF!),IF(#REF!&gt;=0,"",))</f>
        <v>#REF!</v>
      </c>
      <c r="K5796" s="241" t="e">
        <f>保全管理データ!N10062</f>
        <v>#REF!</v>
      </c>
      <c r="L5796" s="259" t="e">
        <f>IF(#REF!="","",IF(#REF!="悪環境における作業",0.2,IF(#REF!="高所又は地下作業",0.1,IF(#REF!="錯綜場所作業",0.3,IF(#REF!="複雑な制約のある作業",0.4,IF(#REF!="単純な制約のある作業",0.2,0))))))</f>
        <v>#REF!</v>
      </c>
      <c r="M5796" s="260" t="e">
        <f t="shared" si="360"/>
        <v>#REF!</v>
      </c>
    </row>
    <row r="5797" spans="2:13" s="254" customFormat="1" ht="27.75" customHeight="1" x14ac:dyDescent="0.2">
      <c r="B5797" s="536" t="s">
        <v>256</v>
      </c>
      <c r="C5797" s="537"/>
      <c r="D5797" s="265"/>
      <c r="E5797" s="224" t="s">
        <v>242</v>
      </c>
      <c r="F5797" s="258" t="e">
        <f>IF(#REF!&gt;=1,IF(#REF!&gt;=1,#REF!),IF(#REF!&gt;=0,"",))</f>
        <v>#REF!</v>
      </c>
      <c r="G5797" s="241" t="e">
        <f>保全管理データ!N10036</f>
        <v>#REF!</v>
      </c>
      <c r="H5797" s="259" t="e">
        <f>IF(#REF!="無","",IF(#REF!="","",IF(#REF!="悪環境における作業",0.2,IF(#REF!="高所又は地下作業",0.1,IF(#REF!="錯綜場所作業",0.3,IF(#REF!="複雑な制約のある作業",0.4,IF(#REF!="単純な制約のある作業",0.2,0)))))))</f>
        <v>#REF!</v>
      </c>
      <c r="I5797" s="260" t="e">
        <f t="shared" si="359"/>
        <v>#REF!</v>
      </c>
      <c r="J5797" s="258" t="e">
        <f>IF(#REF!&gt;=1,IF(#REF!&gt;=1,#REF!),IF(#REF!&gt;=0,"",))</f>
        <v>#REF!</v>
      </c>
      <c r="K5797" s="241" t="e">
        <f>保全管理データ!N10063</f>
        <v>#REF!</v>
      </c>
      <c r="L5797" s="259" t="e">
        <f>IF(#REF!="","",IF(#REF!="悪環境における作業",0.2,IF(#REF!="高所又は地下作業",0.1,IF(#REF!="錯綜場所作業",0.3,IF(#REF!="複雑な制約のある作業",0.4,IF(#REF!="単純な制約のある作業",0.2,0))))))</f>
        <v>#REF!</v>
      </c>
      <c r="M5797" s="260" t="e">
        <f t="shared" si="360"/>
        <v>#REF!</v>
      </c>
    </row>
    <row r="5798" spans="2:13" s="254" customFormat="1" ht="27.75" customHeight="1" x14ac:dyDescent="0.2">
      <c r="B5798" s="536" t="s">
        <v>257</v>
      </c>
      <c r="C5798" s="537"/>
      <c r="D5798" s="265"/>
      <c r="E5798" s="224" t="s">
        <v>245</v>
      </c>
      <c r="F5798" s="258" t="e">
        <f>IF(#REF!&gt;=1,IF(#REF!&gt;=1,#REF!),IF(#REF!&gt;=0,"",))</f>
        <v>#REF!</v>
      </c>
      <c r="G5798" s="241" t="e">
        <f>保全管理データ!N10037</f>
        <v>#REF!</v>
      </c>
      <c r="H5798" s="259" t="e">
        <f>IF(#REF!="無","",IF(#REF!="","",IF(#REF!="悪環境における作業",0.2,IF(#REF!="高所又は地下作業",0.1,IF(#REF!="錯綜場所作業",0.3,IF(#REF!="複雑な制約のある作業",0.4,IF(#REF!="単純な制約のある作業",0.2,0)))))))</f>
        <v>#REF!</v>
      </c>
      <c r="I5798" s="260" t="e">
        <f t="shared" si="359"/>
        <v>#REF!</v>
      </c>
      <c r="J5798" s="258" t="e">
        <f>IF(#REF!&gt;=1,IF(#REF!&gt;=1,#REF!),IF(#REF!&gt;=0,"",))</f>
        <v>#REF!</v>
      </c>
      <c r="K5798" s="241" t="e">
        <f>保全管理データ!N10064</f>
        <v>#REF!</v>
      </c>
      <c r="L5798" s="259" t="e">
        <f>IF(#REF!="","",IF(#REF!="悪環境における作業",0.2,IF(#REF!="高所又は地下作業",0.1,IF(#REF!="錯綜場所作業",0.3,IF(#REF!="複雑な制約のある作業",0.4,IF(#REF!="単純な制約のある作業",0.2,0))))))</f>
        <v>#REF!</v>
      </c>
      <c r="M5798" s="260" t="e">
        <f t="shared" si="360"/>
        <v>#REF!</v>
      </c>
    </row>
    <row r="5799" spans="2:13" s="254" customFormat="1" ht="27.75" customHeight="1" x14ac:dyDescent="0.2">
      <c r="B5799" s="536" t="s">
        <v>258</v>
      </c>
      <c r="C5799" s="537"/>
      <c r="D5799" s="265"/>
      <c r="E5799" s="224" t="s">
        <v>245</v>
      </c>
      <c r="F5799" s="258" t="e">
        <f>IF(#REF!&gt;=1,IF(#REF!&gt;=1,#REF!),IF(#REF!&gt;=0,"",))</f>
        <v>#REF!</v>
      </c>
      <c r="G5799" s="241" t="e">
        <f>保全管理データ!N10038</f>
        <v>#REF!</v>
      </c>
      <c r="H5799" s="259" t="e">
        <f>IF(#REF!="無","",IF(#REF!="","",IF(#REF!="悪環境における作業",0.2,IF(#REF!="高所又は地下作業",0.1,IF(#REF!="錯綜場所作業",0.3,IF(#REF!="複雑な制約のある作業",0.4,IF(#REF!="単純な制約のある作業",0.2,0)))))))</f>
        <v>#REF!</v>
      </c>
      <c r="I5799" s="260" t="e">
        <f t="shared" si="359"/>
        <v>#REF!</v>
      </c>
      <c r="J5799" s="258" t="e">
        <f>IF(#REF!&gt;=1,IF(#REF!&gt;=1,#REF!),IF(#REF!&gt;=0,"",))</f>
        <v>#REF!</v>
      </c>
      <c r="K5799" s="241" t="e">
        <f>保全管理データ!N10065</f>
        <v>#REF!</v>
      </c>
      <c r="L5799" s="259" t="e">
        <f>IF(#REF!="","",IF(#REF!="悪環境における作業",0.2,IF(#REF!="高所又は地下作業",0.1,IF(#REF!="錯綜場所作業",0.3,IF(#REF!="複雑な制約のある作業",0.4,IF(#REF!="単純な制約のある作業",0.2,0))))))</f>
        <v>#REF!</v>
      </c>
      <c r="M5799" s="260" t="e">
        <f t="shared" si="360"/>
        <v>#REF!</v>
      </c>
    </row>
    <row r="5800" spans="2:13" s="254" customFormat="1" ht="27.75" customHeight="1" x14ac:dyDescent="0.2">
      <c r="B5800" s="536" t="s">
        <v>259</v>
      </c>
      <c r="C5800" s="537"/>
      <c r="D5800" s="265"/>
      <c r="E5800" s="224" t="s">
        <v>245</v>
      </c>
      <c r="F5800" s="258" t="e">
        <f>IF(#REF!&gt;=1,IF(#REF!&gt;=1,#REF!),IF(#REF!&gt;=0,"",))</f>
        <v>#REF!</v>
      </c>
      <c r="G5800" s="241" t="e">
        <f>保全管理データ!N10039</f>
        <v>#REF!</v>
      </c>
      <c r="H5800" s="259" t="e">
        <f>IF(#REF!="無","",IF(#REF!="","",IF(#REF!="悪環境における作業",0.2,IF(#REF!="高所又は地下作業",0.1,IF(#REF!="錯綜場所作業",0.3,IF(#REF!="複雑な制約のある作業",0.4,IF(#REF!="単純な制約のある作業",0.2,0)))))))</f>
        <v>#REF!</v>
      </c>
      <c r="I5800" s="260" t="e">
        <f t="shared" si="359"/>
        <v>#REF!</v>
      </c>
      <c r="J5800" s="258" t="e">
        <f>IF(#REF!&gt;=1,IF(#REF!&gt;=1,#REF!),IF(#REF!&gt;=0,"",))</f>
        <v>#REF!</v>
      </c>
      <c r="K5800" s="241" t="e">
        <f>保全管理データ!N10066</f>
        <v>#REF!</v>
      </c>
      <c r="L5800" s="259" t="e">
        <f>IF(#REF!="","",IF(#REF!="悪環境における作業",0.2,IF(#REF!="高所又は地下作業",0.1,IF(#REF!="錯綜場所作業",0.3,IF(#REF!="複雑な制約のある作業",0.4,IF(#REF!="単純な制約のある作業",0.2,0))))))</f>
        <v>#REF!</v>
      </c>
      <c r="M5800" s="260" t="e">
        <f t="shared" si="360"/>
        <v>#REF!</v>
      </c>
    </row>
    <row r="5801" spans="2:13" s="254" customFormat="1" ht="27.75" customHeight="1" x14ac:dyDescent="0.2">
      <c r="B5801" s="536" t="s">
        <v>260</v>
      </c>
      <c r="C5801" s="537"/>
      <c r="D5801" s="265"/>
      <c r="E5801" s="224" t="s">
        <v>248</v>
      </c>
      <c r="F5801" s="258" t="e">
        <f>IF(#REF!&gt;=1,IF(#REF!&gt;=1,#REF!),IF(#REF!&gt;=0,"",))</f>
        <v>#REF!</v>
      </c>
      <c r="G5801" s="241" t="e">
        <f>保全管理データ!N10040</f>
        <v>#REF!</v>
      </c>
      <c r="H5801" s="259" t="e">
        <f>IF(#REF!="無","",IF(#REF!="","",IF(#REF!="悪環境における作業",0.2,IF(#REF!="高所又は地下作業",0.1,IF(#REF!="錯綜場所作業",0.3,IF(#REF!="複雑な制約のある作業",0.4,IF(#REF!="単純な制約のある作業",0.2,0)))))))</f>
        <v>#REF!</v>
      </c>
      <c r="I5801" s="260" t="e">
        <f t="shared" si="359"/>
        <v>#REF!</v>
      </c>
      <c r="J5801" s="258" t="e">
        <f>IF(#REF!&gt;=1,IF(#REF!&gt;=1,#REF!),IF(#REF!&gt;=0,"",))</f>
        <v>#REF!</v>
      </c>
      <c r="K5801" s="241" t="e">
        <f>保全管理データ!N10067</f>
        <v>#REF!</v>
      </c>
      <c r="L5801" s="259" t="e">
        <f>IF(#REF!="","",IF(#REF!="悪環境における作業",0.2,IF(#REF!="高所又は地下作業",0.1,IF(#REF!="錯綜場所作業",0.3,IF(#REF!="複雑な制約のある作業",0.4,IF(#REF!="単純な制約のある作業",0.2,0))))))</f>
        <v>#REF!</v>
      </c>
      <c r="M5801" s="260" t="e">
        <f t="shared" si="360"/>
        <v>#REF!</v>
      </c>
    </row>
    <row r="5802" spans="2:13" s="254" customFormat="1" ht="27.75" customHeight="1" x14ac:dyDescent="0.2">
      <c r="B5802" s="536" t="s">
        <v>261</v>
      </c>
      <c r="C5802" s="537"/>
      <c r="D5802" s="265"/>
      <c r="E5802" s="224" t="s">
        <v>247</v>
      </c>
      <c r="F5802" s="258" t="e">
        <f>IF(#REF!&gt;=1,IF(#REF!&gt;=1,#REF!),IF(#REF!&gt;=0,"",))</f>
        <v>#REF!</v>
      </c>
      <c r="G5802" s="241" t="e">
        <f>保全管理データ!N10041</f>
        <v>#REF!</v>
      </c>
      <c r="H5802" s="259" t="e">
        <f>IF(#REF!="無","",IF(#REF!="","",IF(#REF!="悪環境における作業",0.2,IF(#REF!="高所又は地下作業",0.1,IF(#REF!="錯綜場所作業",0.3,IF(#REF!="複雑な制約のある作業",0.4,IF(#REF!="単純な制約のある作業",0.2,0)))))))</f>
        <v>#REF!</v>
      </c>
      <c r="I5802" s="260" t="e">
        <f t="shared" si="359"/>
        <v>#REF!</v>
      </c>
      <c r="J5802" s="258" t="e">
        <f>IF(#REF!&gt;=1,IF(#REF!&gt;=1,#REF!),IF(#REF!&gt;=0,"",))</f>
        <v>#REF!</v>
      </c>
      <c r="K5802" s="241" t="e">
        <f>保全管理データ!N10068</f>
        <v>#REF!</v>
      </c>
      <c r="L5802" s="259" t="e">
        <f>IF(#REF!="","",IF(#REF!="悪環境における作業",0.2,IF(#REF!="高所又は地下作業",0.1,IF(#REF!="錯綜場所作業",0.3,IF(#REF!="複雑な制約のある作業",0.4,IF(#REF!="単純な制約のある作業",0.2,0))))))</f>
        <v>#REF!</v>
      </c>
      <c r="M5802" s="260" t="e">
        <f t="shared" si="360"/>
        <v>#REF!</v>
      </c>
    </row>
    <row r="5803" spans="2:13" s="254" customFormat="1" ht="27.75" customHeight="1" x14ac:dyDescent="0.2">
      <c r="B5803" s="536" t="s">
        <v>262</v>
      </c>
      <c r="C5803" s="537"/>
      <c r="D5803" s="265"/>
      <c r="E5803" s="224" t="s">
        <v>245</v>
      </c>
      <c r="F5803" s="258" t="e">
        <f>IF(#REF!&gt;=1,IF(#REF!&gt;=1,#REF!),IF(#REF!&gt;=0,"",))</f>
        <v>#REF!</v>
      </c>
      <c r="G5803" s="241" t="e">
        <f>保全管理データ!N10042</f>
        <v>#REF!</v>
      </c>
      <c r="H5803" s="259" t="e">
        <f>IF(#REF!="無","",IF(#REF!="","",IF(#REF!="悪環境における作業",0.2,IF(#REF!="高所又は地下作業",0.1,IF(#REF!="錯綜場所作業",0.3,IF(#REF!="複雑な制約のある作業",0.4,IF(#REF!="単純な制約のある作業",0.2,0)))))))</f>
        <v>#REF!</v>
      </c>
      <c r="I5803" s="260" t="e">
        <f t="shared" si="359"/>
        <v>#REF!</v>
      </c>
      <c r="J5803" s="258" t="e">
        <f>IF(#REF!&gt;=1,IF(#REF!&gt;=1,#REF!),IF(#REF!&gt;=0,"",))</f>
        <v>#REF!</v>
      </c>
      <c r="K5803" s="241" t="e">
        <f>保全管理データ!N10069</f>
        <v>#REF!</v>
      </c>
      <c r="L5803" s="259" t="e">
        <f>IF(#REF!="","",IF(#REF!="悪環境における作業",0.2,IF(#REF!="高所又は地下作業",0.1,IF(#REF!="錯綜場所作業",0.3,IF(#REF!="複雑な制約のある作業",0.4,IF(#REF!="単純な制約のある作業",0.2,0))))))</f>
        <v>#REF!</v>
      </c>
      <c r="M5803" s="260" t="e">
        <f t="shared" si="360"/>
        <v>#REF!</v>
      </c>
    </row>
    <row r="5804" spans="2:13" s="254" customFormat="1" ht="27.75" customHeight="1" x14ac:dyDescent="0.2">
      <c r="B5804" s="536" t="s">
        <v>263</v>
      </c>
      <c r="C5804" s="537"/>
      <c r="D5804" s="265"/>
      <c r="E5804" s="224" t="s">
        <v>245</v>
      </c>
      <c r="F5804" s="258" t="e">
        <f>IF(#REF!&gt;=1,IF(#REF!&gt;=1,#REF!),IF(#REF!&gt;=0,"",))</f>
        <v>#REF!</v>
      </c>
      <c r="G5804" s="241" t="e">
        <f>保全管理データ!N10043</f>
        <v>#REF!</v>
      </c>
      <c r="H5804" s="259" t="e">
        <f>IF(#REF!="無","",IF(#REF!="","",IF(#REF!="悪環境における作業",0.2,IF(#REF!="高所又は地下作業",0.1,IF(#REF!="錯綜場所作業",0.3,IF(#REF!="複雑な制約のある作業",0.4,IF(#REF!="単純な制約のある作業",0.2,0)))))))</f>
        <v>#REF!</v>
      </c>
      <c r="I5804" s="260" t="e">
        <f t="shared" si="359"/>
        <v>#REF!</v>
      </c>
      <c r="J5804" s="258" t="e">
        <f>IF(#REF!&gt;=1,IF(#REF!&gt;=1,#REF!),IF(#REF!&gt;=0,"",))</f>
        <v>#REF!</v>
      </c>
      <c r="K5804" s="241" t="e">
        <f>保全管理データ!N10070</f>
        <v>#REF!</v>
      </c>
      <c r="L5804" s="259" t="e">
        <f>IF(#REF!="","",IF(#REF!="悪環境における作業",0.2,IF(#REF!="高所又は地下作業",0.1,IF(#REF!="錯綜場所作業",0.3,IF(#REF!="複雑な制約のある作業",0.4,IF(#REF!="単純な制約のある作業",0.2,0))))))</f>
        <v>#REF!</v>
      </c>
      <c r="M5804" s="260" t="e">
        <f t="shared" si="360"/>
        <v>#REF!</v>
      </c>
    </row>
    <row r="5805" spans="2:13" s="254" customFormat="1" ht="27.75" customHeight="1" x14ac:dyDescent="0.2">
      <c r="B5805" s="536" t="s">
        <v>264</v>
      </c>
      <c r="C5805" s="537"/>
      <c r="D5805" s="265"/>
      <c r="E5805" s="224" t="s">
        <v>245</v>
      </c>
      <c r="F5805" s="258" t="e">
        <f>IF(#REF!&gt;=1,IF(#REF!&gt;=1,#REF!),IF(#REF!&gt;=0,"",))</f>
        <v>#REF!</v>
      </c>
      <c r="G5805" s="241" t="e">
        <f>保全管理データ!N10044</f>
        <v>#REF!</v>
      </c>
      <c r="H5805" s="259" t="e">
        <f>IF(#REF!="無","",IF(#REF!="","",IF(#REF!="悪環境における作業",0.2,IF(#REF!="高所又は地下作業",0.1,IF(#REF!="錯綜場所作業",0.3,IF(#REF!="複雑な制約のある作業",0.4,IF(#REF!="単純な制約のある作業",0.2,0)))))))</f>
        <v>#REF!</v>
      </c>
      <c r="I5805" s="260" t="e">
        <f t="shared" si="359"/>
        <v>#REF!</v>
      </c>
      <c r="J5805" s="258" t="e">
        <f>IF(#REF!&gt;=1,IF(#REF!&gt;=1,#REF!),IF(#REF!&gt;=0,"",))</f>
        <v>#REF!</v>
      </c>
      <c r="K5805" s="241" t="e">
        <f>保全管理データ!N10071</f>
        <v>#REF!</v>
      </c>
      <c r="L5805" s="259" t="e">
        <f>IF(#REF!="","",IF(#REF!="悪環境における作業",0.2,IF(#REF!="高所又は地下作業",0.1,IF(#REF!="錯綜場所作業",0.3,IF(#REF!="複雑な制約のある作業",0.4,IF(#REF!="単純な制約のある作業",0.2,0))))))</f>
        <v>#REF!</v>
      </c>
      <c r="M5805" s="260" t="e">
        <f t="shared" si="360"/>
        <v>#REF!</v>
      </c>
    </row>
    <row r="5806" spans="2:13" s="254" customFormat="1" ht="27.75" customHeight="1" x14ac:dyDescent="0.2">
      <c r="B5806" s="536" t="s">
        <v>265</v>
      </c>
      <c r="C5806" s="537"/>
      <c r="D5806" s="265"/>
      <c r="E5806" s="224" t="s">
        <v>245</v>
      </c>
      <c r="F5806" s="258" t="e">
        <f>IF(#REF!&gt;=1,IF(#REF!&gt;=1,#REF!),IF(#REF!&gt;=0,"",))</f>
        <v>#REF!</v>
      </c>
      <c r="G5806" s="241" t="e">
        <f>保全管理データ!N10045</f>
        <v>#REF!</v>
      </c>
      <c r="H5806" s="259" t="e">
        <f>IF(#REF!="無","",IF(#REF!="","",IF(#REF!="悪環境における作業",0.2,IF(#REF!="高所又は地下作業",0.1,IF(#REF!="錯綜場所作業",0.3,IF(#REF!="複雑な制約のある作業",0.4,IF(#REF!="単純な制約のある作業",0.2,0)))))))</f>
        <v>#REF!</v>
      </c>
      <c r="I5806" s="260" t="e">
        <f t="shared" si="359"/>
        <v>#REF!</v>
      </c>
      <c r="J5806" s="258" t="e">
        <f>IF(#REF!&gt;=1,IF(#REF!&gt;=1,#REF!),IF(#REF!&gt;=0,"",))</f>
        <v>#REF!</v>
      </c>
      <c r="K5806" s="241" t="e">
        <f>保全管理データ!N10072</f>
        <v>#REF!</v>
      </c>
      <c r="L5806" s="259" t="e">
        <f>IF(#REF!="","",IF(#REF!="悪環境における作業",0.2,IF(#REF!="高所又は地下作業",0.1,IF(#REF!="錯綜場所作業",0.3,IF(#REF!="複雑な制約のある作業",0.4,IF(#REF!="単純な制約のある作業",0.2,0))))))</f>
        <v>#REF!</v>
      </c>
      <c r="M5806" s="260" t="e">
        <f t="shared" si="360"/>
        <v>#REF!</v>
      </c>
    </row>
    <row r="5807" spans="2:13" s="254" customFormat="1" ht="27.75" customHeight="1" x14ac:dyDescent="0.2">
      <c r="B5807" s="536" t="s">
        <v>266</v>
      </c>
      <c r="C5807" s="537"/>
      <c r="D5807" s="265"/>
      <c r="E5807" s="224" t="s">
        <v>245</v>
      </c>
      <c r="F5807" s="258" t="e">
        <f>IF(#REF!&gt;=1,IF(#REF!&gt;=1,#REF!),IF(#REF!&gt;=0,"",))</f>
        <v>#REF!</v>
      </c>
      <c r="G5807" s="241" t="e">
        <f>保全管理データ!N10046</f>
        <v>#REF!</v>
      </c>
      <c r="H5807" s="259" t="e">
        <f>IF(#REF!="無","",IF(#REF!="","",IF(#REF!="悪環境における作業",0.2,IF(#REF!="高所又は地下作業",0.1,IF(#REF!="錯綜場所作業",0.3,IF(#REF!="複雑な制約のある作業",0.4,IF(#REF!="単純な制約のある作業",0.2,0)))))))</f>
        <v>#REF!</v>
      </c>
      <c r="I5807" s="260" t="e">
        <f t="shared" si="359"/>
        <v>#REF!</v>
      </c>
      <c r="J5807" s="258" t="e">
        <f>IF(#REF!&gt;=1,IF(#REF!&gt;=1,#REF!),IF(#REF!&gt;=0,"",))</f>
        <v>#REF!</v>
      </c>
      <c r="K5807" s="241" t="e">
        <f>保全管理データ!N10073</f>
        <v>#REF!</v>
      </c>
      <c r="L5807" s="259" t="e">
        <f>IF(#REF!="","",IF(#REF!="悪環境における作業",0.2,IF(#REF!="高所又は地下作業",0.1,IF(#REF!="錯綜場所作業",0.3,IF(#REF!="複雑な制約のある作業",0.4,IF(#REF!="単純な制約のある作業",0.2,0))))))</f>
        <v>#REF!</v>
      </c>
      <c r="M5807" s="260" t="e">
        <f t="shared" si="360"/>
        <v>#REF!</v>
      </c>
    </row>
    <row r="5808" spans="2:13" s="254" customFormat="1" ht="27.75" customHeight="1" x14ac:dyDescent="0.2">
      <c r="B5808" s="536" t="s">
        <v>81</v>
      </c>
      <c r="C5808" s="537"/>
      <c r="D5808" s="265"/>
      <c r="E5808" s="224" t="s">
        <v>245</v>
      </c>
      <c r="F5808" s="258" t="e">
        <f>IF(#REF!&gt;=1,IF(#REF!&gt;=1,#REF!),IF(#REF!&gt;=0,"",))</f>
        <v>#REF!</v>
      </c>
      <c r="G5808" s="241" t="e">
        <f>保全管理データ!N10047</f>
        <v>#REF!</v>
      </c>
      <c r="H5808" s="259" t="e">
        <f>IF(#REF!="無","",IF(#REF!="","",IF(#REF!="悪環境における作業",0.2,IF(#REF!="高所又は地下作業",0.1,IF(#REF!="錯綜場所作業",0.3,IF(#REF!="複雑な制約のある作業",0.4,IF(#REF!="単純な制約のある作業",0.2,0)))))))</f>
        <v>#REF!</v>
      </c>
      <c r="I5808" s="260" t="e">
        <f t="shared" si="359"/>
        <v>#REF!</v>
      </c>
      <c r="J5808" s="258" t="e">
        <f>IF(#REF!&gt;=1,IF(#REF!&gt;=1,#REF!),IF(#REF!&gt;=0,"",))</f>
        <v>#REF!</v>
      </c>
      <c r="K5808" s="241" t="e">
        <f>保全管理データ!N10074</f>
        <v>#REF!</v>
      </c>
      <c r="L5808" s="259" t="e">
        <f>IF(#REF!="","",IF(#REF!="悪環境における作業",0.2,IF(#REF!="高所又は地下作業",0.1,IF(#REF!="錯綜場所作業",0.3,IF(#REF!="複雑な制約のある作業",0.4,IF(#REF!="単純な制約のある作業",0.2,0))))))</f>
        <v>#REF!</v>
      </c>
      <c r="M5808" s="260" t="e">
        <f t="shared" si="360"/>
        <v>#REF!</v>
      </c>
    </row>
    <row r="5809" spans="2:13" s="254" customFormat="1" ht="27.75" customHeight="1" x14ac:dyDescent="0.2">
      <c r="B5809" s="536" t="s">
        <v>267</v>
      </c>
      <c r="C5809" s="537"/>
      <c r="D5809" s="265"/>
      <c r="E5809" s="224" t="s">
        <v>247</v>
      </c>
      <c r="F5809" s="258" t="e">
        <f>IF(#REF!&gt;=1,IF(#REF!&gt;=1,#REF!),IF(#REF!&gt;=0,"",))</f>
        <v>#REF!</v>
      </c>
      <c r="G5809" s="241" t="e">
        <f>保全管理データ!N10048</f>
        <v>#REF!</v>
      </c>
      <c r="H5809" s="259" t="e">
        <f>IF(#REF!="無","",IF(#REF!="","",IF(#REF!="悪環境における作業",0.2,IF(#REF!="高所又は地下作業",0.1,IF(#REF!="錯綜場所作業",0.3,IF(#REF!="複雑な制約のある作業",0.4,IF(#REF!="単純な制約のある作業",0.2,0)))))))</f>
        <v>#REF!</v>
      </c>
      <c r="I5809" s="260" t="e">
        <f t="shared" si="359"/>
        <v>#REF!</v>
      </c>
      <c r="J5809" s="258" t="e">
        <f>IF(#REF!&gt;=1,IF(#REF!&gt;=1,#REF!),IF(#REF!&gt;=0,"",))</f>
        <v>#REF!</v>
      </c>
      <c r="K5809" s="241" t="e">
        <f>保全管理データ!N10075</f>
        <v>#REF!</v>
      </c>
      <c r="L5809" s="259" t="e">
        <f>IF(#REF!="","",IF(#REF!="悪環境における作業",0.2,IF(#REF!="高所又は地下作業",0.1,IF(#REF!="錯綜場所作業",0.3,IF(#REF!="複雑な制約のある作業",0.4,IF(#REF!="単純な制約のある作業",0.2,0))))))</f>
        <v>#REF!</v>
      </c>
      <c r="M5809" s="260" t="e">
        <f t="shared" si="360"/>
        <v>#REF!</v>
      </c>
    </row>
    <row r="5810" spans="2:13" s="254" customFormat="1" ht="27.75" customHeight="1" x14ac:dyDescent="0.2">
      <c r="B5810" s="536" t="s">
        <v>268</v>
      </c>
      <c r="C5810" s="537"/>
      <c r="D5810" s="265"/>
      <c r="E5810" s="224" t="s">
        <v>246</v>
      </c>
      <c r="F5810" s="258" t="e">
        <f>IF(#REF!&gt;=1,IF(#REF!&gt;=1,#REF!),IF(#REF!&gt;=0,"",))</f>
        <v>#REF!</v>
      </c>
      <c r="G5810" s="241" t="e">
        <f>保全管理データ!N10049</f>
        <v>#REF!</v>
      </c>
      <c r="H5810" s="259" t="e">
        <f>IF(#REF!="無","",IF(#REF!="","",IF(#REF!="悪環境における作業",0.2,IF(#REF!="高所又は地下作業",0.1,IF(#REF!="錯綜場所作業",0.3,IF(#REF!="複雑な制約のある作業",0.4,IF(#REF!="単純な制約のある作業",0.2,0)))))))</f>
        <v>#REF!</v>
      </c>
      <c r="I5810" s="260" t="e">
        <f t="shared" si="359"/>
        <v>#REF!</v>
      </c>
      <c r="J5810" s="258" t="e">
        <f>IF(#REF!&gt;=1,IF(#REF!&gt;=1,#REF!),IF(#REF!&gt;=0,"",))</f>
        <v>#REF!</v>
      </c>
      <c r="K5810" s="241" t="e">
        <f>保全管理データ!N10076</f>
        <v>#REF!</v>
      </c>
      <c r="L5810" s="259" t="e">
        <f>IF(#REF!="","",IF(#REF!="悪環境における作業",0.2,IF(#REF!="高所又は地下作業",0.1,IF(#REF!="錯綜場所作業",0.3,IF(#REF!="複雑な制約のある作業",0.4,IF(#REF!="単純な制約のある作業",0.2,0))))))</f>
        <v>#REF!</v>
      </c>
      <c r="M5810" s="260" t="e">
        <f t="shared" si="360"/>
        <v>#REF!</v>
      </c>
    </row>
    <row r="5811" spans="2:13" s="254" customFormat="1" ht="27.75" customHeight="1" thickBot="1" x14ac:dyDescent="0.25">
      <c r="B5811" s="538" t="s">
        <v>269</v>
      </c>
      <c r="C5811" s="539"/>
      <c r="D5811" s="266"/>
      <c r="E5811" s="252" t="s">
        <v>245</v>
      </c>
      <c r="F5811" s="261" t="e">
        <f>IF(#REF!&gt;=1,IF(#REF!&gt;=1,#REF!),IF(#REF!&gt;=0,"",))</f>
        <v>#REF!</v>
      </c>
      <c r="G5811" s="245" t="e">
        <f>保全管理データ!N10050</f>
        <v>#REF!</v>
      </c>
      <c r="H5811" s="259" t="e">
        <f>IF(#REF!="無","",IF(#REF!="","",IF(#REF!="悪環境における作業",0.2,IF(#REF!="高所又は地下作業",0.1,IF(#REF!="錯綜場所作業",0.3,IF(#REF!="複雑な制約のある作業",0.4,IF(#REF!="単純な制約のある作業",0.2,0)))))))</f>
        <v>#REF!</v>
      </c>
      <c r="I5811" s="260" t="e">
        <f t="shared" si="359"/>
        <v>#REF!</v>
      </c>
      <c r="J5811" s="261" t="e">
        <f>IF(#REF!&gt;=1,IF(#REF!&gt;=1,#REF!),IF(#REF!&gt;=0,"",))</f>
        <v>#REF!</v>
      </c>
      <c r="K5811" s="245" t="e">
        <f>保全管理データ!N10077</f>
        <v>#REF!</v>
      </c>
      <c r="L5811" s="262" t="e">
        <f>IF(#REF!="","",IF(#REF!="悪環境における作業",0.2,IF(#REF!="高所又は地下作業",0.1,IF(#REF!="錯綜場所作業",0.3,IF(#REF!="複雑な制約のある作業",0.4,IF(#REF!="単純な制約のある作業",0.2,0))))))</f>
        <v>#REF!</v>
      </c>
      <c r="M5811" s="260" t="e">
        <f t="shared" si="360"/>
        <v>#REF!</v>
      </c>
    </row>
    <row r="5812" spans="2:13" s="254" customFormat="1" ht="27.75" customHeight="1" thickBot="1" x14ac:dyDescent="0.25">
      <c r="B5812" s="532" t="s">
        <v>190</v>
      </c>
      <c r="C5812" s="532"/>
      <c r="D5812" s="532"/>
      <c r="E5812" s="532"/>
      <c r="F5812" s="533" t="e">
        <f>SUM(I5788:I5811)</f>
        <v>#REF!</v>
      </c>
      <c r="G5812" s="534"/>
      <c r="H5812" s="534"/>
      <c r="I5812" s="535"/>
      <c r="J5812" s="533" t="e">
        <f>IF(SUM(J5788:J5811)=0,"0.00",SUM(M5788:M5811))</f>
        <v>#REF!</v>
      </c>
      <c r="K5812" s="534"/>
      <c r="L5812" s="534"/>
      <c r="M5812" s="535"/>
    </row>
    <row r="5813" spans="2:13" s="254" customFormat="1" ht="27.75" customHeight="1" thickBot="1" x14ac:dyDescent="0.25">
      <c r="B5813" s="532" t="s">
        <v>97</v>
      </c>
      <c r="C5813" s="532"/>
      <c r="D5813" s="532"/>
      <c r="E5813" s="532"/>
      <c r="F5813" s="533" t="e">
        <f>IF(#REF!="５年以下","0",IF(#REF!="５年～１０年",0.1,IF(#REF!="１０年以上",0.15)))</f>
        <v>#REF!</v>
      </c>
      <c r="G5813" s="534"/>
      <c r="H5813" s="534"/>
      <c r="I5813" s="534"/>
      <c r="J5813" s="534"/>
      <c r="K5813" s="534"/>
      <c r="L5813" s="534"/>
      <c r="M5813" s="535"/>
    </row>
    <row r="5814" spans="2:13" s="254" customFormat="1" ht="27.75" customHeight="1" thickBot="1" x14ac:dyDescent="0.25">
      <c r="B5814" s="533" t="s">
        <v>273</v>
      </c>
      <c r="C5814" s="534"/>
      <c r="D5814" s="534"/>
      <c r="E5814" s="535"/>
      <c r="F5814" s="533" t="e">
        <f>F5812*(1+F5813)</f>
        <v>#REF!</v>
      </c>
      <c r="G5814" s="534"/>
      <c r="H5814" s="534"/>
      <c r="I5814" s="534"/>
      <c r="J5814" s="533" t="e">
        <f>J5812*(1+F5813)</f>
        <v>#REF!</v>
      </c>
      <c r="K5814" s="534"/>
      <c r="L5814" s="534"/>
      <c r="M5814" s="535"/>
    </row>
    <row r="5815" spans="2:13" s="254" customFormat="1" ht="27.75" customHeight="1" thickBot="1" x14ac:dyDescent="0.25">
      <c r="B5815" s="532" t="s">
        <v>191</v>
      </c>
      <c r="C5815" s="532"/>
      <c r="D5815" s="532"/>
      <c r="E5815" s="532"/>
      <c r="F5815" s="533" t="e">
        <f>#REF!*(#REF!*#REF!+#REF!*#REF!)</f>
        <v>#REF!</v>
      </c>
      <c r="G5815" s="534"/>
      <c r="H5815" s="535"/>
      <c r="I5815" s="532" t="e">
        <f>#REF!</f>
        <v>#REF!</v>
      </c>
      <c r="J5815" s="533"/>
      <c r="K5815" s="263" t="s">
        <v>230</v>
      </c>
      <c r="L5815" s="535" t="e">
        <f>B5786</f>
        <v>#REF!</v>
      </c>
      <c r="M5815" s="532"/>
    </row>
    <row r="5816" spans="2:13" s="254" customFormat="1" ht="45" customHeight="1" thickBot="1" x14ac:dyDescent="0.25">
      <c r="B5816" s="253"/>
      <c r="C5816" s="253"/>
      <c r="D5816" s="253"/>
      <c r="E5816" s="253"/>
      <c r="F5816" s="253"/>
      <c r="G5816" s="253"/>
      <c r="H5816" s="253"/>
      <c r="I5816" s="253"/>
      <c r="J5816" s="253"/>
      <c r="K5816" s="253"/>
      <c r="L5816" s="253"/>
      <c r="M5816" s="253"/>
    </row>
    <row r="5817" spans="2:13" s="254" customFormat="1" ht="27.75" customHeight="1" thickBot="1" x14ac:dyDescent="0.25">
      <c r="B5817" s="542" t="s">
        <v>128</v>
      </c>
      <c r="C5817" s="543"/>
      <c r="D5817" s="543"/>
      <c r="E5817" s="544"/>
      <c r="F5817" s="253"/>
      <c r="G5817" s="253"/>
      <c r="H5817" s="253"/>
      <c r="I5817" s="253"/>
      <c r="J5817" s="253"/>
      <c r="K5817" s="253"/>
      <c r="L5817" s="253"/>
      <c r="M5817" s="253"/>
    </row>
    <row r="5818" spans="2:13" s="254" customFormat="1" ht="27.75" customHeight="1" x14ac:dyDescent="0.2">
      <c r="B5818" s="545" t="e">
        <f>#REF!</f>
        <v>#REF!</v>
      </c>
      <c r="C5818" s="546"/>
      <c r="D5818" s="547"/>
      <c r="E5818" s="548"/>
      <c r="F5818" s="552" t="s">
        <v>240</v>
      </c>
      <c r="G5818" s="553"/>
      <c r="H5818" s="553"/>
      <c r="I5818" s="554"/>
      <c r="J5818" s="552" t="s">
        <v>239</v>
      </c>
      <c r="K5818" s="553"/>
      <c r="L5818" s="553"/>
      <c r="M5818" s="554"/>
    </row>
    <row r="5819" spans="2:13" s="254" customFormat="1" ht="27.75" customHeight="1" thickBot="1" x14ac:dyDescent="0.25">
      <c r="B5819" s="549"/>
      <c r="C5819" s="550"/>
      <c r="D5819" s="550"/>
      <c r="E5819" s="551"/>
      <c r="F5819" s="255" t="s">
        <v>149</v>
      </c>
      <c r="G5819" s="256" t="s">
        <v>151</v>
      </c>
      <c r="H5819" s="256" t="s">
        <v>96</v>
      </c>
      <c r="I5819" s="257" t="s">
        <v>150</v>
      </c>
      <c r="J5819" s="255" t="s">
        <v>149</v>
      </c>
      <c r="K5819" s="256" t="s">
        <v>151</v>
      </c>
      <c r="L5819" s="256" t="s">
        <v>96</v>
      </c>
      <c r="M5819" s="257" t="s">
        <v>150</v>
      </c>
    </row>
    <row r="5820" spans="2:13" s="254" customFormat="1" ht="27.75" customHeight="1" thickTop="1" x14ac:dyDescent="0.2">
      <c r="B5820" s="540" t="s">
        <v>241</v>
      </c>
      <c r="C5820" s="541"/>
      <c r="D5820" s="264"/>
      <c r="E5820" s="237" t="s">
        <v>242</v>
      </c>
      <c r="F5820" s="258" t="e">
        <f>IF(#REF!&gt;=1,IF(#REF!&gt;=1,#REF!),IF(#REF!&gt;=0,"",))</f>
        <v>#REF!</v>
      </c>
      <c r="G5820" s="241" t="e">
        <f>保全管理データ!N10083</f>
        <v>#REF!</v>
      </c>
      <c r="H5820" s="259" t="e">
        <f>IF(#REF!="無","",IF(#REF!="","",IF(#REF!="悪環境における作業",0.2,IF(#REF!="高所又は地下作業",0.1,IF(#REF!="錯綜場所作業",0.3,IF(#REF!="複雑な制約のある作業",0.4,IF(#REF!="単純な制約のある作業",0.2,0)))))))</f>
        <v>#REF!</v>
      </c>
      <c r="I5820" s="260" t="e">
        <f>IF(F5820="","",F5820*G5820*(1+IF(H5820="",0,H5820)))</f>
        <v>#REF!</v>
      </c>
      <c r="J5820" s="258" t="e">
        <f>IF(#REF!&gt;=1,IF(#REF!&gt;=1,#REF!),IF(#REF!&gt;=0,"",))</f>
        <v>#REF!</v>
      </c>
      <c r="K5820" s="241" t="e">
        <f>保全管理データ!N10110</f>
        <v>#REF!</v>
      </c>
      <c r="L5820" s="259" t="e">
        <f>IF(#REF!="","",IF(#REF!="悪環境における作業",0.2,IF(#REF!="高所又は地下作業",0.1,IF(#REF!="錯綜場所作業",0.3,IF(#REF!="複雑な制約のある作業",0.4,IF(#REF!="単純な制約のある作業",0.2,0))))))</f>
        <v>#REF!</v>
      </c>
      <c r="M5820" s="260" t="e">
        <f>IF(J5820="","",J5820*K5820*(1+IF(L5820="",0,L5820)))</f>
        <v>#REF!</v>
      </c>
    </row>
    <row r="5821" spans="2:13" s="254" customFormat="1" ht="27.75" customHeight="1" x14ac:dyDescent="0.2">
      <c r="B5821" s="536" t="s">
        <v>243</v>
      </c>
      <c r="C5821" s="537"/>
      <c r="D5821" s="265"/>
      <c r="E5821" s="224" t="s">
        <v>242</v>
      </c>
      <c r="F5821" s="258" t="e">
        <f>IF(#REF!&gt;=1,IF(#REF!&gt;=1,#REF!),IF(#REF!&gt;=0,"",))</f>
        <v>#REF!</v>
      </c>
      <c r="G5821" s="241" t="e">
        <f>保全管理データ!N10084</f>
        <v>#REF!</v>
      </c>
      <c r="H5821" s="259" t="e">
        <f>IF(#REF!="無","",IF(#REF!="","",IF(#REF!="悪環境における作業",0.2,IF(#REF!="高所又は地下作業",0.1,IF(#REF!="錯綜場所作業",0.3,IF(#REF!="複雑な制約のある作業",0.4,IF(#REF!="単純な制約のある作業",0.2,0)))))))</f>
        <v>#REF!</v>
      </c>
      <c r="I5821" s="260" t="e">
        <f t="shared" ref="I5821:I5843" si="361">IF(F5821="","",F5821*G5821*(1+IF(H5821="",0,H5821)))</f>
        <v>#REF!</v>
      </c>
      <c r="J5821" s="258" t="e">
        <f>IF(#REF!&gt;=1,IF(#REF!&gt;=1,#REF!),IF(#REF!&gt;=0,"",))</f>
        <v>#REF!</v>
      </c>
      <c r="K5821" s="241" t="e">
        <f>保全管理データ!N10111</f>
        <v>#REF!</v>
      </c>
      <c r="L5821" s="259" t="e">
        <f>IF(#REF!="","",IF(#REF!="悪環境における作業",0.2,IF(#REF!="高所又は地下作業",0.1,IF(#REF!="錯綜場所作業",0.3,IF(#REF!="複雑な制約のある作業",0.4,IF(#REF!="単純な制約のある作業",0.2,0))))))</f>
        <v>#REF!</v>
      </c>
      <c r="M5821" s="260" t="e">
        <f t="shared" ref="M5821:M5843" si="362">IF(J5821="","",J5821*K5821*(1+IF(L5821="",0,L5821)))</f>
        <v>#REF!</v>
      </c>
    </row>
    <row r="5822" spans="2:13" s="254" customFormat="1" ht="27.75" customHeight="1" x14ac:dyDescent="0.2">
      <c r="B5822" s="536" t="s">
        <v>249</v>
      </c>
      <c r="C5822" s="537"/>
      <c r="D5822" s="265"/>
      <c r="E5822" s="224" t="s">
        <v>244</v>
      </c>
      <c r="F5822" s="258" t="e">
        <f>IF(#REF!&gt;=1,IF(#REF!&gt;=1,#REF!),IF(#REF!&gt;=0,"",))</f>
        <v>#REF!</v>
      </c>
      <c r="G5822" s="241" t="e">
        <f>保全管理データ!N10085</f>
        <v>#REF!</v>
      </c>
      <c r="H5822" s="259" t="e">
        <f>IF(#REF!="無","",IF(#REF!="","",IF(#REF!="悪環境における作業",0.2,IF(#REF!="高所又は地下作業",0.1,IF(#REF!="錯綜場所作業",0.3,IF(#REF!="複雑な制約のある作業",0.4,IF(#REF!="単純な制約のある作業",0.2,0)))))))</f>
        <v>#REF!</v>
      </c>
      <c r="I5822" s="260" t="e">
        <f t="shared" si="361"/>
        <v>#REF!</v>
      </c>
      <c r="J5822" s="258" t="e">
        <f>IF(#REF!&gt;=1,IF(#REF!&gt;=1,#REF!),IF(#REF!&gt;=0,"",))</f>
        <v>#REF!</v>
      </c>
      <c r="K5822" s="241" t="e">
        <f>保全管理データ!N10112</f>
        <v>#REF!</v>
      </c>
      <c r="L5822" s="259" t="e">
        <f>IF(#REF!="","",IF(#REF!="悪環境における作業",0.2,IF(#REF!="高所又は地下作業",0.1,IF(#REF!="錯綜場所作業",0.3,IF(#REF!="複雑な制約のある作業",0.4,IF(#REF!="単純な制約のある作業",0.2,0))))))</f>
        <v>#REF!</v>
      </c>
      <c r="M5822" s="260" t="e">
        <f t="shared" si="362"/>
        <v>#REF!</v>
      </c>
    </row>
    <row r="5823" spans="2:13" s="254" customFormat="1" ht="27.75" customHeight="1" x14ac:dyDescent="0.2">
      <c r="B5823" s="536" t="s">
        <v>250</v>
      </c>
      <c r="C5823" s="537"/>
      <c r="D5823" s="265"/>
      <c r="E5823" s="224" t="s">
        <v>244</v>
      </c>
      <c r="F5823" s="258" t="e">
        <f>IF(#REF!&gt;=1,IF(#REF!&gt;=1,#REF!),IF(#REF!&gt;=0,"",))</f>
        <v>#REF!</v>
      </c>
      <c r="G5823" s="241" t="e">
        <f>保全管理データ!N10086</f>
        <v>#REF!</v>
      </c>
      <c r="H5823" s="259" t="e">
        <f>IF(#REF!="無","",IF(#REF!="","",IF(#REF!="悪環境における作業",0.2,IF(#REF!="高所又は地下作業",0.1,IF(#REF!="錯綜場所作業",0.3,IF(#REF!="複雑な制約のある作業",0.4,IF(#REF!="単純な制約のある作業",0.2,0)))))))</f>
        <v>#REF!</v>
      </c>
      <c r="I5823" s="260" t="e">
        <f t="shared" si="361"/>
        <v>#REF!</v>
      </c>
      <c r="J5823" s="258" t="e">
        <f>IF(#REF!&gt;=1,IF(#REF!&gt;=1,#REF!),IF(#REF!&gt;=0,"",))</f>
        <v>#REF!</v>
      </c>
      <c r="K5823" s="241" t="e">
        <f>保全管理データ!N10113</f>
        <v>#REF!</v>
      </c>
      <c r="L5823" s="259" t="e">
        <f>IF(#REF!="","",IF(#REF!="悪環境における作業",0.2,IF(#REF!="高所又は地下作業",0.1,IF(#REF!="錯綜場所作業",0.3,IF(#REF!="複雑な制約のある作業",0.4,IF(#REF!="単純な制約のある作業",0.2,0))))))</f>
        <v>#REF!</v>
      </c>
      <c r="M5823" s="260" t="e">
        <f t="shared" si="362"/>
        <v>#REF!</v>
      </c>
    </row>
    <row r="5824" spans="2:13" s="254" customFormat="1" ht="27.75" customHeight="1" x14ac:dyDescent="0.2">
      <c r="B5824" s="536" t="s">
        <v>251</v>
      </c>
      <c r="C5824" s="537"/>
      <c r="D5824" s="265"/>
      <c r="E5824" s="224" t="s">
        <v>242</v>
      </c>
      <c r="F5824" s="258" t="e">
        <f>IF(#REF!&gt;=1,IF(#REF!&gt;=1,#REF!),IF(#REF!&gt;=0,"",))</f>
        <v>#REF!</v>
      </c>
      <c r="G5824" s="241" t="e">
        <f>保全管理データ!N10087</f>
        <v>#REF!</v>
      </c>
      <c r="H5824" s="259" t="e">
        <f>IF(#REF!="無","",IF(#REF!="","",IF(#REF!="悪環境における作業",0.2,IF(#REF!="高所又は地下作業",0.1,IF(#REF!="錯綜場所作業",0.3,IF(#REF!="複雑な制約のある作業",0.4,IF(#REF!="単純な制約のある作業",0.2,0)))))))</f>
        <v>#REF!</v>
      </c>
      <c r="I5824" s="260" t="e">
        <f t="shared" si="361"/>
        <v>#REF!</v>
      </c>
      <c r="J5824" s="258" t="e">
        <f>IF(#REF!&gt;=1,IF(#REF!&gt;=1,#REF!),IF(#REF!&gt;=0,"",))</f>
        <v>#REF!</v>
      </c>
      <c r="K5824" s="241" t="e">
        <f>保全管理データ!N10114</f>
        <v>#REF!</v>
      </c>
      <c r="L5824" s="259" t="e">
        <f>IF(#REF!="","",IF(#REF!="悪環境における作業",0.2,IF(#REF!="高所又は地下作業",0.1,IF(#REF!="錯綜場所作業",0.3,IF(#REF!="複雑な制約のある作業",0.4,IF(#REF!="単純な制約のある作業",0.2,0))))))</f>
        <v>#REF!</v>
      </c>
      <c r="M5824" s="260" t="e">
        <f t="shared" si="362"/>
        <v>#REF!</v>
      </c>
    </row>
    <row r="5825" spans="2:13" s="254" customFormat="1" ht="27.75" customHeight="1" x14ac:dyDescent="0.2">
      <c r="B5825" s="536" t="s">
        <v>252</v>
      </c>
      <c r="C5825" s="537"/>
      <c r="D5825" s="265"/>
      <c r="E5825" s="224" t="s">
        <v>244</v>
      </c>
      <c r="F5825" s="258" t="e">
        <f>IF(#REF!&gt;=1,IF(#REF!&gt;=1,#REF!),IF(#REF!&gt;=0,"",))</f>
        <v>#REF!</v>
      </c>
      <c r="G5825" s="241" t="e">
        <f>保全管理データ!N10088</f>
        <v>#REF!</v>
      </c>
      <c r="H5825" s="259" t="e">
        <f>IF(#REF!="無","",IF(#REF!="","",IF(#REF!="悪環境における作業",0.2,IF(#REF!="高所又は地下作業",0.1,IF(#REF!="錯綜場所作業",0.3,IF(#REF!="複雑な制約のある作業",0.4,IF(#REF!="単純な制約のある作業",0.2,0)))))))</f>
        <v>#REF!</v>
      </c>
      <c r="I5825" s="260" t="e">
        <f t="shared" si="361"/>
        <v>#REF!</v>
      </c>
      <c r="J5825" s="258" t="e">
        <f>IF(#REF!&gt;=1,IF(#REF!&gt;=1,#REF!),IF(#REF!&gt;=0,"",))</f>
        <v>#REF!</v>
      </c>
      <c r="K5825" s="241" t="e">
        <f>保全管理データ!N10115</f>
        <v>#REF!</v>
      </c>
      <c r="L5825" s="259" t="e">
        <f>IF(#REF!="","",IF(#REF!="悪環境における作業",0.2,IF(#REF!="高所又は地下作業",0.1,IF(#REF!="錯綜場所作業",0.3,IF(#REF!="複雑な制約のある作業",0.4,IF(#REF!="単純な制約のある作業",0.2,0))))))</f>
        <v>#REF!</v>
      </c>
      <c r="M5825" s="260" t="e">
        <f t="shared" si="362"/>
        <v>#REF!</v>
      </c>
    </row>
    <row r="5826" spans="2:13" s="254" customFormat="1" ht="27.75" customHeight="1" x14ac:dyDescent="0.2">
      <c r="B5826" s="536" t="s">
        <v>253</v>
      </c>
      <c r="C5826" s="537"/>
      <c r="D5826" s="265"/>
      <c r="E5826" s="224" t="s">
        <v>242</v>
      </c>
      <c r="F5826" s="258" t="e">
        <f>IF(#REF!&gt;=1,IF(#REF!&gt;=1,#REF!),IF(#REF!&gt;=0,"",))</f>
        <v>#REF!</v>
      </c>
      <c r="G5826" s="241" t="e">
        <f>保全管理データ!N10089</f>
        <v>#REF!</v>
      </c>
      <c r="H5826" s="259" t="e">
        <f>IF(#REF!="無","",IF(#REF!="","",IF(#REF!="悪環境における作業",0.2,IF(#REF!="高所又は地下作業",0.1,IF(#REF!="錯綜場所作業",0.3,IF(#REF!="複雑な制約のある作業",0.4,IF(#REF!="単純な制約のある作業",0.2,0)))))))</f>
        <v>#REF!</v>
      </c>
      <c r="I5826" s="260" t="e">
        <f t="shared" si="361"/>
        <v>#REF!</v>
      </c>
      <c r="J5826" s="258" t="e">
        <f>IF(#REF!&gt;=1,IF(#REF!&gt;=1,#REF!),IF(#REF!&gt;=0,"",))</f>
        <v>#REF!</v>
      </c>
      <c r="K5826" s="241" t="e">
        <f>保全管理データ!N10116</f>
        <v>#REF!</v>
      </c>
      <c r="L5826" s="259" t="e">
        <f>IF(#REF!="","",IF(#REF!="悪環境における作業",0.2,IF(#REF!="高所又は地下作業",0.1,IF(#REF!="錯綜場所作業",0.3,IF(#REF!="複雑な制約のある作業",0.4,IF(#REF!="単純な制約のある作業",0.2,0))))))</f>
        <v>#REF!</v>
      </c>
      <c r="M5826" s="260" t="e">
        <f t="shared" si="362"/>
        <v>#REF!</v>
      </c>
    </row>
    <row r="5827" spans="2:13" s="254" customFormat="1" ht="27.75" customHeight="1" x14ac:dyDescent="0.2">
      <c r="B5827" s="536" t="s">
        <v>254</v>
      </c>
      <c r="C5827" s="537"/>
      <c r="D5827" s="265"/>
      <c r="E5827" s="224" t="s">
        <v>242</v>
      </c>
      <c r="F5827" s="258" t="e">
        <f>IF(#REF!&gt;=1,IF(#REF!&gt;=1,#REF!),IF(#REF!&gt;=0,"",))</f>
        <v>#REF!</v>
      </c>
      <c r="G5827" s="241" t="e">
        <f>保全管理データ!N10090</f>
        <v>#REF!</v>
      </c>
      <c r="H5827" s="259" t="e">
        <f>IF(#REF!="無","",IF(#REF!="","",IF(#REF!="悪環境における作業",0.2,IF(#REF!="高所又は地下作業",0.1,IF(#REF!="錯綜場所作業",0.3,IF(#REF!="複雑な制約のある作業",0.4,IF(#REF!="単純な制約のある作業",0.2,0)))))))</f>
        <v>#REF!</v>
      </c>
      <c r="I5827" s="260" t="e">
        <f t="shared" si="361"/>
        <v>#REF!</v>
      </c>
      <c r="J5827" s="258" t="e">
        <f>IF(#REF!&gt;=1,IF(#REF!&gt;=1,#REF!),IF(#REF!&gt;=0,"",))</f>
        <v>#REF!</v>
      </c>
      <c r="K5827" s="241" t="e">
        <f>保全管理データ!N10117</f>
        <v>#REF!</v>
      </c>
      <c r="L5827" s="259" t="e">
        <f>IF(#REF!="","",IF(#REF!="悪環境における作業",0.2,IF(#REF!="高所又は地下作業",0.1,IF(#REF!="錯綜場所作業",0.3,IF(#REF!="複雑な制約のある作業",0.4,IF(#REF!="単純な制約のある作業",0.2,0))))))</f>
        <v>#REF!</v>
      </c>
      <c r="M5827" s="260" t="e">
        <f t="shared" si="362"/>
        <v>#REF!</v>
      </c>
    </row>
    <row r="5828" spans="2:13" s="254" customFormat="1" ht="27.75" customHeight="1" x14ac:dyDescent="0.2">
      <c r="B5828" s="536" t="s">
        <v>255</v>
      </c>
      <c r="C5828" s="537"/>
      <c r="D5828" s="265"/>
      <c r="E5828" s="224" t="s">
        <v>245</v>
      </c>
      <c r="F5828" s="258" t="e">
        <f>IF(#REF!&gt;=1,IF(#REF!&gt;=1,#REF!),IF(#REF!&gt;=0,"",))</f>
        <v>#REF!</v>
      </c>
      <c r="G5828" s="241" t="e">
        <f>保全管理データ!N10091</f>
        <v>#REF!</v>
      </c>
      <c r="H5828" s="259" t="e">
        <f>IF(#REF!="無","",IF(#REF!="","",IF(#REF!="悪環境における作業",0.2,IF(#REF!="高所又は地下作業",0.1,IF(#REF!="錯綜場所作業",0.3,IF(#REF!="複雑な制約のある作業",0.4,IF(#REF!="単純な制約のある作業",0.2,0)))))))</f>
        <v>#REF!</v>
      </c>
      <c r="I5828" s="260" t="e">
        <f t="shared" si="361"/>
        <v>#REF!</v>
      </c>
      <c r="J5828" s="258" t="e">
        <f>IF(#REF!&gt;=1,IF(#REF!&gt;=1,#REF!),IF(#REF!&gt;=0,"",))</f>
        <v>#REF!</v>
      </c>
      <c r="K5828" s="241" t="e">
        <f>保全管理データ!N10118</f>
        <v>#REF!</v>
      </c>
      <c r="L5828" s="259" t="e">
        <f>IF(#REF!="","",IF(#REF!="悪環境における作業",0.2,IF(#REF!="高所又は地下作業",0.1,IF(#REF!="錯綜場所作業",0.3,IF(#REF!="複雑な制約のある作業",0.4,IF(#REF!="単純な制約のある作業",0.2,0))))))</f>
        <v>#REF!</v>
      </c>
      <c r="M5828" s="260" t="e">
        <f t="shared" si="362"/>
        <v>#REF!</v>
      </c>
    </row>
    <row r="5829" spans="2:13" s="254" customFormat="1" ht="27.75" customHeight="1" x14ac:dyDescent="0.2">
      <c r="B5829" s="536" t="s">
        <v>256</v>
      </c>
      <c r="C5829" s="537"/>
      <c r="D5829" s="265"/>
      <c r="E5829" s="224" t="s">
        <v>242</v>
      </c>
      <c r="F5829" s="258" t="e">
        <f>IF(#REF!&gt;=1,IF(#REF!&gt;=1,#REF!),IF(#REF!&gt;=0,"",))</f>
        <v>#REF!</v>
      </c>
      <c r="G5829" s="241" t="e">
        <f>保全管理データ!N10092</f>
        <v>#REF!</v>
      </c>
      <c r="H5829" s="259" t="e">
        <f>IF(#REF!="無","",IF(#REF!="","",IF(#REF!="悪環境における作業",0.2,IF(#REF!="高所又は地下作業",0.1,IF(#REF!="錯綜場所作業",0.3,IF(#REF!="複雑な制約のある作業",0.4,IF(#REF!="単純な制約のある作業",0.2,0)))))))</f>
        <v>#REF!</v>
      </c>
      <c r="I5829" s="260" t="e">
        <f t="shared" si="361"/>
        <v>#REF!</v>
      </c>
      <c r="J5829" s="258" t="e">
        <f>IF(#REF!&gt;=1,IF(#REF!&gt;=1,#REF!),IF(#REF!&gt;=0,"",))</f>
        <v>#REF!</v>
      </c>
      <c r="K5829" s="241" t="e">
        <f>保全管理データ!N10119</f>
        <v>#REF!</v>
      </c>
      <c r="L5829" s="259" t="e">
        <f>IF(#REF!="","",IF(#REF!="悪環境における作業",0.2,IF(#REF!="高所又は地下作業",0.1,IF(#REF!="錯綜場所作業",0.3,IF(#REF!="複雑な制約のある作業",0.4,IF(#REF!="単純な制約のある作業",0.2,0))))))</f>
        <v>#REF!</v>
      </c>
      <c r="M5829" s="260" t="e">
        <f t="shared" si="362"/>
        <v>#REF!</v>
      </c>
    </row>
    <row r="5830" spans="2:13" s="254" customFormat="1" ht="27.75" customHeight="1" x14ac:dyDescent="0.2">
      <c r="B5830" s="536" t="s">
        <v>257</v>
      </c>
      <c r="C5830" s="537"/>
      <c r="D5830" s="265"/>
      <c r="E5830" s="224" t="s">
        <v>245</v>
      </c>
      <c r="F5830" s="258" t="e">
        <f>IF(#REF!&gt;=1,IF(#REF!&gt;=1,#REF!),IF(#REF!&gt;=0,"",))</f>
        <v>#REF!</v>
      </c>
      <c r="G5830" s="241" t="e">
        <f>保全管理データ!N10093</f>
        <v>#REF!</v>
      </c>
      <c r="H5830" s="259" t="e">
        <f>IF(#REF!="無","",IF(#REF!="","",IF(#REF!="悪環境における作業",0.2,IF(#REF!="高所又は地下作業",0.1,IF(#REF!="錯綜場所作業",0.3,IF(#REF!="複雑な制約のある作業",0.4,IF(#REF!="単純な制約のある作業",0.2,0)))))))</f>
        <v>#REF!</v>
      </c>
      <c r="I5830" s="260" t="e">
        <f t="shared" si="361"/>
        <v>#REF!</v>
      </c>
      <c r="J5830" s="258" t="e">
        <f>IF(#REF!&gt;=1,IF(#REF!&gt;=1,#REF!),IF(#REF!&gt;=0,"",))</f>
        <v>#REF!</v>
      </c>
      <c r="K5830" s="241" t="e">
        <f>保全管理データ!N10120</f>
        <v>#REF!</v>
      </c>
      <c r="L5830" s="259" t="e">
        <f>IF(#REF!="","",IF(#REF!="悪環境における作業",0.2,IF(#REF!="高所又は地下作業",0.1,IF(#REF!="錯綜場所作業",0.3,IF(#REF!="複雑な制約のある作業",0.4,IF(#REF!="単純な制約のある作業",0.2,0))))))</f>
        <v>#REF!</v>
      </c>
      <c r="M5830" s="260" t="e">
        <f t="shared" si="362"/>
        <v>#REF!</v>
      </c>
    </row>
    <row r="5831" spans="2:13" s="254" customFormat="1" ht="27.75" customHeight="1" x14ac:dyDescent="0.2">
      <c r="B5831" s="536" t="s">
        <v>258</v>
      </c>
      <c r="C5831" s="537"/>
      <c r="D5831" s="265"/>
      <c r="E5831" s="224" t="s">
        <v>245</v>
      </c>
      <c r="F5831" s="258" t="e">
        <f>IF(#REF!&gt;=1,IF(#REF!&gt;=1,#REF!),IF(#REF!&gt;=0,"",))</f>
        <v>#REF!</v>
      </c>
      <c r="G5831" s="241" t="e">
        <f>保全管理データ!N10094</f>
        <v>#REF!</v>
      </c>
      <c r="H5831" s="259" t="e">
        <f>IF(#REF!="無","",IF(#REF!="","",IF(#REF!="悪環境における作業",0.2,IF(#REF!="高所又は地下作業",0.1,IF(#REF!="錯綜場所作業",0.3,IF(#REF!="複雑な制約のある作業",0.4,IF(#REF!="単純な制約のある作業",0.2,0)))))))</f>
        <v>#REF!</v>
      </c>
      <c r="I5831" s="260" t="e">
        <f t="shared" si="361"/>
        <v>#REF!</v>
      </c>
      <c r="J5831" s="258" t="e">
        <f>IF(#REF!&gt;=1,IF(#REF!&gt;=1,#REF!),IF(#REF!&gt;=0,"",))</f>
        <v>#REF!</v>
      </c>
      <c r="K5831" s="241" t="e">
        <f>保全管理データ!N10121</f>
        <v>#REF!</v>
      </c>
      <c r="L5831" s="259" t="e">
        <f>IF(#REF!="","",IF(#REF!="悪環境における作業",0.2,IF(#REF!="高所又は地下作業",0.1,IF(#REF!="錯綜場所作業",0.3,IF(#REF!="複雑な制約のある作業",0.4,IF(#REF!="単純な制約のある作業",0.2,0))))))</f>
        <v>#REF!</v>
      </c>
      <c r="M5831" s="260" t="e">
        <f t="shared" si="362"/>
        <v>#REF!</v>
      </c>
    </row>
    <row r="5832" spans="2:13" s="254" customFormat="1" ht="27.75" customHeight="1" x14ac:dyDescent="0.2">
      <c r="B5832" s="536" t="s">
        <v>259</v>
      </c>
      <c r="C5832" s="537"/>
      <c r="D5832" s="265"/>
      <c r="E5832" s="224" t="s">
        <v>245</v>
      </c>
      <c r="F5832" s="258" t="e">
        <f>IF(#REF!&gt;=1,IF(#REF!&gt;=1,#REF!),IF(#REF!&gt;=0,"",))</f>
        <v>#REF!</v>
      </c>
      <c r="G5832" s="241" t="e">
        <f>保全管理データ!N10095</f>
        <v>#REF!</v>
      </c>
      <c r="H5832" s="259" t="e">
        <f>IF(#REF!="無","",IF(#REF!="","",IF(#REF!="悪環境における作業",0.2,IF(#REF!="高所又は地下作業",0.1,IF(#REF!="錯綜場所作業",0.3,IF(#REF!="複雑な制約のある作業",0.4,IF(#REF!="単純な制約のある作業",0.2,0)))))))</f>
        <v>#REF!</v>
      </c>
      <c r="I5832" s="260" t="e">
        <f t="shared" si="361"/>
        <v>#REF!</v>
      </c>
      <c r="J5832" s="258" t="e">
        <f>IF(#REF!&gt;=1,IF(#REF!&gt;=1,#REF!),IF(#REF!&gt;=0,"",))</f>
        <v>#REF!</v>
      </c>
      <c r="K5832" s="241" t="e">
        <f>保全管理データ!N10122</f>
        <v>#REF!</v>
      </c>
      <c r="L5832" s="259" t="e">
        <f>IF(#REF!="","",IF(#REF!="悪環境における作業",0.2,IF(#REF!="高所又は地下作業",0.1,IF(#REF!="錯綜場所作業",0.3,IF(#REF!="複雑な制約のある作業",0.4,IF(#REF!="単純な制約のある作業",0.2,0))))))</f>
        <v>#REF!</v>
      </c>
      <c r="M5832" s="260" t="e">
        <f t="shared" si="362"/>
        <v>#REF!</v>
      </c>
    </row>
    <row r="5833" spans="2:13" s="254" customFormat="1" ht="27.75" customHeight="1" x14ac:dyDescent="0.2">
      <c r="B5833" s="536" t="s">
        <v>260</v>
      </c>
      <c r="C5833" s="537"/>
      <c r="D5833" s="265"/>
      <c r="E5833" s="224" t="s">
        <v>248</v>
      </c>
      <c r="F5833" s="258" t="e">
        <f>IF(#REF!&gt;=1,IF(#REF!&gt;=1,#REF!),IF(#REF!&gt;=0,"",))</f>
        <v>#REF!</v>
      </c>
      <c r="G5833" s="241" t="e">
        <f>保全管理データ!N10096</f>
        <v>#REF!</v>
      </c>
      <c r="H5833" s="259" t="e">
        <f>IF(#REF!="無","",IF(#REF!="","",IF(#REF!="悪環境における作業",0.2,IF(#REF!="高所又は地下作業",0.1,IF(#REF!="錯綜場所作業",0.3,IF(#REF!="複雑な制約のある作業",0.4,IF(#REF!="単純な制約のある作業",0.2,0)))))))</f>
        <v>#REF!</v>
      </c>
      <c r="I5833" s="260" t="e">
        <f t="shared" si="361"/>
        <v>#REF!</v>
      </c>
      <c r="J5833" s="258" t="e">
        <f>IF(#REF!&gt;=1,IF(#REF!&gt;=1,#REF!),IF(#REF!&gt;=0,"",))</f>
        <v>#REF!</v>
      </c>
      <c r="K5833" s="241" t="e">
        <f>保全管理データ!N10123</f>
        <v>#REF!</v>
      </c>
      <c r="L5833" s="259" t="e">
        <f>IF(#REF!="","",IF(#REF!="悪環境における作業",0.2,IF(#REF!="高所又は地下作業",0.1,IF(#REF!="錯綜場所作業",0.3,IF(#REF!="複雑な制約のある作業",0.4,IF(#REF!="単純な制約のある作業",0.2,0))))))</f>
        <v>#REF!</v>
      </c>
      <c r="M5833" s="260" t="e">
        <f t="shared" si="362"/>
        <v>#REF!</v>
      </c>
    </row>
    <row r="5834" spans="2:13" s="254" customFormat="1" ht="27.75" customHeight="1" x14ac:dyDescent="0.2">
      <c r="B5834" s="536" t="s">
        <v>261</v>
      </c>
      <c r="C5834" s="537"/>
      <c r="D5834" s="265"/>
      <c r="E5834" s="224" t="s">
        <v>247</v>
      </c>
      <c r="F5834" s="258" t="e">
        <f>IF(#REF!&gt;=1,IF(#REF!&gt;=1,#REF!),IF(#REF!&gt;=0,"",))</f>
        <v>#REF!</v>
      </c>
      <c r="G5834" s="241" t="e">
        <f>保全管理データ!N10097</f>
        <v>#REF!</v>
      </c>
      <c r="H5834" s="259" t="e">
        <f>IF(#REF!="無","",IF(#REF!="","",IF(#REF!="悪環境における作業",0.2,IF(#REF!="高所又は地下作業",0.1,IF(#REF!="錯綜場所作業",0.3,IF(#REF!="複雑な制約のある作業",0.4,IF(#REF!="単純な制約のある作業",0.2,0)))))))</f>
        <v>#REF!</v>
      </c>
      <c r="I5834" s="260" t="e">
        <f t="shared" si="361"/>
        <v>#REF!</v>
      </c>
      <c r="J5834" s="258" t="e">
        <f>IF(#REF!&gt;=1,IF(#REF!&gt;=1,#REF!),IF(#REF!&gt;=0,"",))</f>
        <v>#REF!</v>
      </c>
      <c r="K5834" s="241" t="e">
        <f>保全管理データ!N10124</f>
        <v>#REF!</v>
      </c>
      <c r="L5834" s="259" t="e">
        <f>IF(#REF!="","",IF(#REF!="悪環境における作業",0.2,IF(#REF!="高所又は地下作業",0.1,IF(#REF!="錯綜場所作業",0.3,IF(#REF!="複雑な制約のある作業",0.4,IF(#REF!="単純な制約のある作業",0.2,0))))))</f>
        <v>#REF!</v>
      </c>
      <c r="M5834" s="260" t="e">
        <f t="shared" si="362"/>
        <v>#REF!</v>
      </c>
    </row>
    <row r="5835" spans="2:13" s="254" customFormat="1" ht="27.75" customHeight="1" x14ac:dyDescent="0.2">
      <c r="B5835" s="536" t="s">
        <v>262</v>
      </c>
      <c r="C5835" s="537"/>
      <c r="D5835" s="265"/>
      <c r="E5835" s="224" t="s">
        <v>245</v>
      </c>
      <c r="F5835" s="258" t="e">
        <f>IF(#REF!&gt;=1,IF(#REF!&gt;=1,#REF!),IF(#REF!&gt;=0,"",))</f>
        <v>#REF!</v>
      </c>
      <c r="G5835" s="241" t="e">
        <f>保全管理データ!N10098</f>
        <v>#REF!</v>
      </c>
      <c r="H5835" s="259" t="e">
        <f>IF(#REF!="無","",IF(#REF!="","",IF(#REF!="悪環境における作業",0.2,IF(#REF!="高所又は地下作業",0.1,IF(#REF!="錯綜場所作業",0.3,IF(#REF!="複雑な制約のある作業",0.4,IF(#REF!="単純な制約のある作業",0.2,0)))))))</f>
        <v>#REF!</v>
      </c>
      <c r="I5835" s="260" t="e">
        <f t="shared" si="361"/>
        <v>#REF!</v>
      </c>
      <c r="J5835" s="258" t="e">
        <f>IF(#REF!&gt;=1,IF(#REF!&gt;=1,#REF!),IF(#REF!&gt;=0,"",))</f>
        <v>#REF!</v>
      </c>
      <c r="K5835" s="241" t="e">
        <f>保全管理データ!N10125</f>
        <v>#REF!</v>
      </c>
      <c r="L5835" s="259" t="e">
        <f>IF(#REF!="","",IF(#REF!="悪環境における作業",0.2,IF(#REF!="高所又は地下作業",0.1,IF(#REF!="錯綜場所作業",0.3,IF(#REF!="複雑な制約のある作業",0.4,IF(#REF!="単純な制約のある作業",0.2,0))))))</f>
        <v>#REF!</v>
      </c>
      <c r="M5835" s="260" t="e">
        <f t="shared" si="362"/>
        <v>#REF!</v>
      </c>
    </row>
    <row r="5836" spans="2:13" s="254" customFormat="1" ht="27.75" customHeight="1" x14ac:dyDescent="0.2">
      <c r="B5836" s="536" t="s">
        <v>263</v>
      </c>
      <c r="C5836" s="537"/>
      <c r="D5836" s="265"/>
      <c r="E5836" s="224" t="s">
        <v>245</v>
      </c>
      <c r="F5836" s="258" t="e">
        <f>IF(#REF!&gt;=1,IF(#REF!&gt;=1,#REF!),IF(#REF!&gt;=0,"",))</f>
        <v>#REF!</v>
      </c>
      <c r="G5836" s="241" t="e">
        <f>保全管理データ!N10099</f>
        <v>#REF!</v>
      </c>
      <c r="H5836" s="259" t="e">
        <f>IF(#REF!="無","",IF(#REF!="","",IF(#REF!="悪環境における作業",0.2,IF(#REF!="高所又は地下作業",0.1,IF(#REF!="錯綜場所作業",0.3,IF(#REF!="複雑な制約のある作業",0.4,IF(#REF!="単純な制約のある作業",0.2,0)))))))</f>
        <v>#REF!</v>
      </c>
      <c r="I5836" s="260" t="e">
        <f t="shared" si="361"/>
        <v>#REF!</v>
      </c>
      <c r="J5836" s="258" t="e">
        <f>IF(#REF!&gt;=1,IF(#REF!&gt;=1,#REF!),IF(#REF!&gt;=0,"",))</f>
        <v>#REF!</v>
      </c>
      <c r="K5836" s="241" t="e">
        <f>保全管理データ!N10126</f>
        <v>#REF!</v>
      </c>
      <c r="L5836" s="259" t="e">
        <f>IF(#REF!="","",IF(#REF!="悪環境における作業",0.2,IF(#REF!="高所又は地下作業",0.1,IF(#REF!="錯綜場所作業",0.3,IF(#REF!="複雑な制約のある作業",0.4,IF(#REF!="単純な制約のある作業",0.2,0))))))</f>
        <v>#REF!</v>
      </c>
      <c r="M5836" s="260" t="e">
        <f t="shared" si="362"/>
        <v>#REF!</v>
      </c>
    </row>
    <row r="5837" spans="2:13" s="254" customFormat="1" ht="27.75" customHeight="1" x14ac:dyDescent="0.2">
      <c r="B5837" s="536" t="s">
        <v>264</v>
      </c>
      <c r="C5837" s="537"/>
      <c r="D5837" s="265"/>
      <c r="E5837" s="224" t="s">
        <v>245</v>
      </c>
      <c r="F5837" s="258" t="e">
        <f>IF(#REF!&gt;=1,IF(#REF!&gt;=1,#REF!),IF(#REF!&gt;=0,"",))</f>
        <v>#REF!</v>
      </c>
      <c r="G5837" s="241" t="e">
        <f>保全管理データ!N10100</f>
        <v>#REF!</v>
      </c>
      <c r="H5837" s="259" t="e">
        <f>IF(#REF!="無","",IF(#REF!="","",IF(#REF!="悪環境における作業",0.2,IF(#REF!="高所又は地下作業",0.1,IF(#REF!="錯綜場所作業",0.3,IF(#REF!="複雑な制約のある作業",0.4,IF(#REF!="単純な制約のある作業",0.2,0)))))))</f>
        <v>#REF!</v>
      </c>
      <c r="I5837" s="260" t="e">
        <f t="shared" si="361"/>
        <v>#REF!</v>
      </c>
      <c r="J5837" s="258" t="e">
        <f>IF(#REF!&gt;=1,IF(#REF!&gt;=1,#REF!),IF(#REF!&gt;=0,"",))</f>
        <v>#REF!</v>
      </c>
      <c r="K5837" s="241" t="e">
        <f>保全管理データ!N10127</f>
        <v>#REF!</v>
      </c>
      <c r="L5837" s="259" t="e">
        <f>IF(#REF!="","",IF(#REF!="悪環境における作業",0.2,IF(#REF!="高所又は地下作業",0.1,IF(#REF!="錯綜場所作業",0.3,IF(#REF!="複雑な制約のある作業",0.4,IF(#REF!="単純な制約のある作業",0.2,0))))))</f>
        <v>#REF!</v>
      </c>
      <c r="M5837" s="260" t="e">
        <f t="shared" si="362"/>
        <v>#REF!</v>
      </c>
    </row>
    <row r="5838" spans="2:13" s="254" customFormat="1" ht="27.75" customHeight="1" x14ac:dyDescent="0.2">
      <c r="B5838" s="536" t="s">
        <v>265</v>
      </c>
      <c r="C5838" s="537"/>
      <c r="D5838" s="265"/>
      <c r="E5838" s="224" t="s">
        <v>245</v>
      </c>
      <c r="F5838" s="258" t="e">
        <f>IF(#REF!&gt;=1,IF(#REF!&gt;=1,#REF!),IF(#REF!&gt;=0,"",))</f>
        <v>#REF!</v>
      </c>
      <c r="G5838" s="241" t="e">
        <f>保全管理データ!N10101</f>
        <v>#REF!</v>
      </c>
      <c r="H5838" s="259" t="e">
        <f>IF(#REF!="無","",IF(#REF!="","",IF(#REF!="悪環境における作業",0.2,IF(#REF!="高所又は地下作業",0.1,IF(#REF!="錯綜場所作業",0.3,IF(#REF!="複雑な制約のある作業",0.4,IF(#REF!="単純な制約のある作業",0.2,0)))))))</f>
        <v>#REF!</v>
      </c>
      <c r="I5838" s="260" t="e">
        <f t="shared" si="361"/>
        <v>#REF!</v>
      </c>
      <c r="J5838" s="258" t="e">
        <f>IF(#REF!&gt;=1,IF(#REF!&gt;=1,#REF!),IF(#REF!&gt;=0,"",))</f>
        <v>#REF!</v>
      </c>
      <c r="K5838" s="241" t="e">
        <f>保全管理データ!N10128</f>
        <v>#REF!</v>
      </c>
      <c r="L5838" s="259" t="e">
        <f>IF(#REF!="","",IF(#REF!="悪環境における作業",0.2,IF(#REF!="高所又は地下作業",0.1,IF(#REF!="錯綜場所作業",0.3,IF(#REF!="複雑な制約のある作業",0.4,IF(#REF!="単純な制約のある作業",0.2,0))))))</f>
        <v>#REF!</v>
      </c>
      <c r="M5838" s="260" t="e">
        <f t="shared" si="362"/>
        <v>#REF!</v>
      </c>
    </row>
    <row r="5839" spans="2:13" s="254" customFormat="1" ht="27.75" customHeight="1" x14ac:dyDescent="0.2">
      <c r="B5839" s="536" t="s">
        <v>266</v>
      </c>
      <c r="C5839" s="537"/>
      <c r="D5839" s="265"/>
      <c r="E5839" s="224" t="s">
        <v>245</v>
      </c>
      <c r="F5839" s="258" t="e">
        <f>IF(#REF!&gt;=1,IF(#REF!&gt;=1,#REF!),IF(#REF!&gt;=0,"",))</f>
        <v>#REF!</v>
      </c>
      <c r="G5839" s="241" t="e">
        <f>保全管理データ!N10102</f>
        <v>#REF!</v>
      </c>
      <c r="H5839" s="259" t="e">
        <f>IF(#REF!="無","",IF(#REF!="","",IF(#REF!="悪環境における作業",0.2,IF(#REF!="高所又は地下作業",0.1,IF(#REF!="錯綜場所作業",0.3,IF(#REF!="複雑な制約のある作業",0.4,IF(#REF!="単純な制約のある作業",0.2,0)))))))</f>
        <v>#REF!</v>
      </c>
      <c r="I5839" s="260" t="e">
        <f t="shared" si="361"/>
        <v>#REF!</v>
      </c>
      <c r="J5839" s="258" t="e">
        <f>IF(#REF!&gt;=1,IF(#REF!&gt;=1,#REF!),IF(#REF!&gt;=0,"",))</f>
        <v>#REF!</v>
      </c>
      <c r="K5839" s="241" t="e">
        <f>保全管理データ!N10129</f>
        <v>#REF!</v>
      </c>
      <c r="L5839" s="259" t="e">
        <f>IF(#REF!="","",IF(#REF!="悪環境における作業",0.2,IF(#REF!="高所又は地下作業",0.1,IF(#REF!="錯綜場所作業",0.3,IF(#REF!="複雑な制約のある作業",0.4,IF(#REF!="単純な制約のある作業",0.2,0))))))</f>
        <v>#REF!</v>
      </c>
      <c r="M5839" s="260" t="e">
        <f t="shared" si="362"/>
        <v>#REF!</v>
      </c>
    </row>
    <row r="5840" spans="2:13" s="254" customFormat="1" ht="27.75" customHeight="1" x14ac:dyDescent="0.2">
      <c r="B5840" s="536" t="s">
        <v>81</v>
      </c>
      <c r="C5840" s="537"/>
      <c r="D5840" s="265"/>
      <c r="E5840" s="224" t="s">
        <v>245</v>
      </c>
      <c r="F5840" s="258" t="e">
        <f>IF(#REF!&gt;=1,IF(#REF!&gt;=1,#REF!),IF(#REF!&gt;=0,"",))</f>
        <v>#REF!</v>
      </c>
      <c r="G5840" s="241" t="e">
        <f>保全管理データ!N10103</f>
        <v>#REF!</v>
      </c>
      <c r="H5840" s="259" t="e">
        <f>IF(#REF!="無","",IF(#REF!="","",IF(#REF!="悪環境における作業",0.2,IF(#REF!="高所又は地下作業",0.1,IF(#REF!="錯綜場所作業",0.3,IF(#REF!="複雑な制約のある作業",0.4,IF(#REF!="単純な制約のある作業",0.2,0)))))))</f>
        <v>#REF!</v>
      </c>
      <c r="I5840" s="260" t="e">
        <f t="shared" si="361"/>
        <v>#REF!</v>
      </c>
      <c r="J5840" s="258" t="e">
        <f>IF(#REF!&gt;=1,IF(#REF!&gt;=1,#REF!),IF(#REF!&gt;=0,"",))</f>
        <v>#REF!</v>
      </c>
      <c r="K5840" s="241" t="e">
        <f>保全管理データ!N10130</f>
        <v>#REF!</v>
      </c>
      <c r="L5840" s="259" t="e">
        <f>IF(#REF!="","",IF(#REF!="悪環境における作業",0.2,IF(#REF!="高所又は地下作業",0.1,IF(#REF!="錯綜場所作業",0.3,IF(#REF!="複雑な制約のある作業",0.4,IF(#REF!="単純な制約のある作業",0.2,0))))))</f>
        <v>#REF!</v>
      </c>
      <c r="M5840" s="260" t="e">
        <f t="shared" si="362"/>
        <v>#REF!</v>
      </c>
    </row>
    <row r="5841" spans="2:13" s="254" customFormat="1" ht="27.75" customHeight="1" x14ac:dyDescent="0.2">
      <c r="B5841" s="536" t="s">
        <v>267</v>
      </c>
      <c r="C5841" s="537"/>
      <c r="D5841" s="265"/>
      <c r="E5841" s="224" t="s">
        <v>247</v>
      </c>
      <c r="F5841" s="258" t="e">
        <f>IF(#REF!&gt;=1,IF(#REF!&gt;=1,#REF!),IF(#REF!&gt;=0,"",))</f>
        <v>#REF!</v>
      </c>
      <c r="G5841" s="241" t="e">
        <f>保全管理データ!N10104</f>
        <v>#REF!</v>
      </c>
      <c r="H5841" s="259" t="e">
        <f>IF(#REF!="無","",IF(#REF!="","",IF(#REF!="悪環境における作業",0.2,IF(#REF!="高所又は地下作業",0.1,IF(#REF!="錯綜場所作業",0.3,IF(#REF!="複雑な制約のある作業",0.4,IF(#REF!="単純な制約のある作業",0.2,0)))))))</f>
        <v>#REF!</v>
      </c>
      <c r="I5841" s="260" t="e">
        <f t="shared" si="361"/>
        <v>#REF!</v>
      </c>
      <c r="J5841" s="258" t="e">
        <f>IF(#REF!&gt;=1,IF(#REF!&gt;=1,#REF!),IF(#REF!&gt;=0,"",))</f>
        <v>#REF!</v>
      </c>
      <c r="K5841" s="241" t="e">
        <f>保全管理データ!N10131</f>
        <v>#REF!</v>
      </c>
      <c r="L5841" s="259" t="e">
        <f>IF(#REF!="","",IF(#REF!="悪環境における作業",0.2,IF(#REF!="高所又は地下作業",0.1,IF(#REF!="錯綜場所作業",0.3,IF(#REF!="複雑な制約のある作業",0.4,IF(#REF!="単純な制約のある作業",0.2,0))))))</f>
        <v>#REF!</v>
      </c>
      <c r="M5841" s="260" t="e">
        <f t="shared" si="362"/>
        <v>#REF!</v>
      </c>
    </row>
    <row r="5842" spans="2:13" s="254" customFormat="1" ht="27.75" customHeight="1" x14ac:dyDescent="0.2">
      <c r="B5842" s="536" t="s">
        <v>268</v>
      </c>
      <c r="C5842" s="537"/>
      <c r="D5842" s="265"/>
      <c r="E5842" s="224" t="s">
        <v>246</v>
      </c>
      <c r="F5842" s="258" t="e">
        <f>IF(#REF!&gt;=1,IF(#REF!&gt;=1,#REF!),IF(#REF!&gt;=0,"",))</f>
        <v>#REF!</v>
      </c>
      <c r="G5842" s="241" t="e">
        <f>保全管理データ!N10105</f>
        <v>#REF!</v>
      </c>
      <c r="H5842" s="259" t="e">
        <f>IF(#REF!="無","",IF(#REF!="","",IF(#REF!="悪環境における作業",0.2,IF(#REF!="高所又は地下作業",0.1,IF(#REF!="錯綜場所作業",0.3,IF(#REF!="複雑な制約のある作業",0.4,IF(#REF!="単純な制約のある作業",0.2,0)))))))</f>
        <v>#REF!</v>
      </c>
      <c r="I5842" s="260" t="e">
        <f t="shared" si="361"/>
        <v>#REF!</v>
      </c>
      <c r="J5842" s="258" t="e">
        <f>IF(#REF!&gt;=1,IF(#REF!&gt;=1,#REF!),IF(#REF!&gt;=0,"",))</f>
        <v>#REF!</v>
      </c>
      <c r="K5842" s="241" t="e">
        <f>保全管理データ!N10132</f>
        <v>#REF!</v>
      </c>
      <c r="L5842" s="259" t="e">
        <f>IF(#REF!="","",IF(#REF!="悪環境における作業",0.2,IF(#REF!="高所又は地下作業",0.1,IF(#REF!="錯綜場所作業",0.3,IF(#REF!="複雑な制約のある作業",0.4,IF(#REF!="単純な制約のある作業",0.2,0))))))</f>
        <v>#REF!</v>
      </c>
      <c r="M5842" s="260" t="e">
        <f t="shared" si="362"/>
        <v>#REF!</v>
      </c>
    </row>
    <row r="5843" spans="2:13" s="254" customFormat="1" ht="27.75" customHeight="1" thickBot="1" x14ac:dyDescent="0.25">
      <c r="B5843" s="538" t="s">
        <v>269</v>
      </c>
      <c r="C5843" s="539"/>
      <c r="D5843" s="266"/>
      <c r="E5843" s="252" t="s">
        <v>245</v>
      </c>
      <c r="F5843" s="261" t="e">
        <f>IF(#REF!&gt;=1,IF(#REF!&gt;=1,#REF!),IF(#REF!&gt;=0,"",))</f>
        <v>#REF!</v>
      </c>
      <c r="G5843" s="245" t="e">
        <f>保全管理データ!N10106</f>
        <v>#REF!</v>
      </c>
      <c r="H5843" s="259" t="e">
        <f>IF(#REF!="無","",IF(#REF!="","",IF(#REF!="悪環境における作業",0.2,IF(#REF!="高所又は地下作業",0.1,IF(#REF!="錯綜場所作業",0.3,IF(#REF!="複雑な制約のある作業",0.4,IF(#REF!="単純な制約のある作業",0.2,0)))))))</f>
        <v>#REF!</v>
      </c>
      <c r="I5843" s="260" t="e">
        <f t="shared" si="361"/>
        <v>#REF!</v>
      </c>
      <c r="J5843" s="261" t="e">
        <f>IF(#REF!&gt;=1,IF(#REF!&gt;=1,#REF!),IF(#REF!&gt;=0,"",))</f>
        <v>#REF!</v>
      </c>
      <c r="K5843" s="245" t="e">
        <f>保全管理データ!N10133</f>
        <v>#REF!</v>
      </c>
      <c r="L5843" s="262" t="e">
        <f>IF(#REF!="","",IF(#REF!="悪環境における作業",0.2,IF(#REF!="高所又は地下作業",0.1,IF(#REF!="錯綜場所作業",0.3,IF(#REF!="複雑な制約のある作業",0.4,IF(#REF!="単純な制約のある作業",0.2,0))))))</f>
        <v>#REF!</v>
      </c>
      <c r="M5843" s="260" t="e">
        <f t="shared" si="362"/>
        <v>#REF!</v>
      </c>
    </row>
    <row r="5844" spans="2:13" s="254" customFormat="1" ht="27.75" customHeight="1" thickBot="1" x14ac:dyDescent="0.25">
      <c r="B5844" s="532" t="s">
        <v>190</v>
      </c>
      <c r="C5844" s="532"/>
      <c r="D5844" s="532"/>
      <c r="E5844" s="532"/>
      <c r="F5844" s="533" t="e">
        <f>SUM(I5820:I5843)</f>
        <v>#REF!</v>
      </c>
      <c r="G5844" s="534"/>
      <c r="H5844" s="534"/>
      <c r="I5844" s="535"/>
      <c r="J5844" s="533" t="e">
        <f>IF(SUM(J5820:J5843)=0,"0.00",SUM(M5820:M5843))</f>
        <v>#REF!</v>
      </c>
      <c r="K5844" s="534"/>
      <c r="L5844" s="534"/>
      <c r="M5844" s="535"/>
    </row>
    <row r="5845" spans="2:13" s="254" customFormat="1" ht="27.75" customHeight="1" thickBot="1" x14ac:dyDescent="0.25">
      <c r="B5845" s="532" t="s">
        <v>97</v>
      </c>
      <c r="C5845" s="532"/>
      <c r="D5845" s="532"/>
      <c r="E5845" s="532"/>
      <c r="F5845" s="533" t="e">
        <f>IF(#REF!="５年以下","0",IF(#REF!="５年～１０年",0.1,IF(#REF!="１０年以上",0.15)))</f>
        <v>#REF!</v>
      </c>
      <c r="G5845" s="534"/>
      <c r="H5845" s="534"/>
      <c r="I5845" s="534"/>
      <c r="J5845" s="534"/>
      <c r="K5845" s="534"/>
      <c r="L5845" s="534"/>
      <c r="M5845" s="535"/>
    </row>
    <row r="5846" spans="2:13" s="254" customFormat="1" ht="27.75" customHeight="1" thickBot="1" x14ac:dyDescent="0.25">
      <c r="B5846" s="533" t="s">
        <v>273</v>
      </c>
      <c r="C5846" s="534"/>
      <c r="D5846" s="534"/>
      <c r="E5846" s="535"/>
      <c r="F5846" s="533" t="e">
        <f>F5844*(1+F5845)</f>
        <v>#REF!</v>
      </c>
      <c r="G5846" s="534"/>
      <c r="H5846" s="534"/>
      <c r="I5846" s="534"/>
      <c r="J5846" s="533" t="e">
        <f>J5844*(1+F5845)</f>
        <v>#REF!</v>
      </c>
      <c r="K5846" s="534"/>
      <c r="L5846" s="534"/>
      <c r="M5846" s="535"/>
    </row>
    <row r="5847" spans="2:13" s="254" customFormat="1" ht="27.75" customHeight="1" thickBot="1" x14ac:dyDescent="0.25">
      <c r="B5847" s="532" t="s">
        <v>191</v>
      </c>
      <c r="C5847" s="532"/>
      <c r="D5847" s="532"/>
      <c r="E5847" s="532"/>
      <c r="F5847" s="533" t="e">
        <f>#REF!*(#REF!*#REF!+#REF!*#REF!)</f>
        <v>#REF!</v>
      </c>
      <c r="G5847" s="534"/>
      <c r="H5847" s="535"/>
      <c r="I5847" s="532" t="e">
        <f>#REF!</f>
        <v>#REF!</v>
      </c>
      <c r="J5847" s="533"/>
      <c r="K5847" s="263" t="s">
        <v>230</v>
      </c>
      <c r="L5847" s="535" t="e">
        <f>B5818</f>
        <v>#REF!</v>
      </c>
      <c r="M5847" s="532"/>
    </row>
    <row r="5848" spans="2:13" s="254" customFormat="1" ht="45" customHeight="1" thickBot="1" x14ac:dyDescent="0.25">
      <c r="B5848" s="253"/>
      <c r="C5848" s="253"/>
      <c r="D5848" s="253"/>
      <c r="E5848" s="253"/>
      <c r="F5848" s="253"/>
      <c r="G5848" s="253"/>
      <c r="H5848" s="253"/>
      <c r="I5848" s="253"/>
      <c r="J5848" s="253"/>
      <c r="K5848" s="253"/>
      <c r="L5848" s="253"/>
      <c r="M5848" s="253"/>
    </row>
    <row r="5849" spans="2:13" s="254" customFormat="1" ht="27.75" customHeight="1" thickBot="1" x14ac:dyDescent="0.25">
      <c r="B5849" s="542" t="s">
        <v>128</v>
      </c>
      <c r="C5849" s="543"/>
      <c r="D5849" s="543"/>
      <c r="E5849" s="544"/>
      <c r="F5849" s="253"/>
      <c r="G5849" s="253"/>
      <c r="H5849" s="253"/>
      <c r="I5849" s="253"/>
      <c r="J5849" s="253"/>
      <c r="K5849" s="253"/>
      <c r="L5849" s="253"/>
      <c r="M5849" s="253"/>
    </row>
    <row r="5850" spans="2:13" s="254" customFormat="1" ht="27.75" customHeight="1" x14ac:dyDescent="0.2">
      <c r="B5850" s="545" t="e">
        <f>#REF!</f>
        <v>#REF!</v>
      </c>
      <c r="C5850" s="546"/>
      <c r="D5850" s="547"/>
      <c r="E5850" s="548"/>
      <c r="F5850" s="552" t="s">
        <v>240</v>
      </c>
      <c r="G5850" s="553"/>
      <c r="H5850" s="553"/>
      <c r="I5850" s="554"/>
      <c r="J5850" s="552" t="s">
        <v>239</v>
      </c>
      <c r="K5850" s="553"/>
      <c r="L5850" s="553"/>
      <c r="M5850" s="554"/>
    </row>
    <row r="5851" spans="2:13" s="254" customFormat="1" ht="27.75" customHeight="1" thickBot="1" x14ac:dyDescent="0.25">
      <c r="B5851" s="549"/>
      <c r="C5851" s="550"/>
      <c r="D5851" s="550"/>
      <c r="E5851" s="551"/>
      <c r="F5851" s="255" t="s">
        <v>149</v>
      </c>
      <c r="G5851" s="256" t="s">
        <v>151</v>
      </c>
      <c r="H5851" s="256" t="s">
        <v>96</v>
      </c>
      <c r="I5851" s="257" t="s">
        <v>150</v>
      </c>
      <c r="J5851" s="255" t="s">
        <v>149</v>
      </c>
      <c r="K5851" s="256" t="s">
        <v>151</v>
      </c>
      <c r="L5851" s="256" t="s">
        <v>96</v>
      </c>
      <c r="M5851" s="257" t="s">
        <v>150</v>
      </c>
    </row>
    <row r="5852" spans="2:13" s="254" customFormat="1" ht="27.75" customHeight="1" thickTop="1" x14ac:dyDescent="0.2">
      <c r="B5852" s="540" t="s">
        <v>241</v>
      </c>
      <c r="C5852" s="541"/>
      <c r="D5852" s="264"/>
      <c r="E5852" s="237" t="s">
        <v>242</v>
      </c>
      <c r="F5852" s="258" t="e">
        <f>IF(#REF!&gt;=1,IF(#REF!&gt;=1,#REF!),IF(#REF!&gt;=0,"",))</f>
        <v>#REF!</v>
      </c>
      <c r="G5852" s="241" t="e">
        <f>保全管理データ!N10139</f>
        <v>#REF!</v>
      </c>
      <c r="H5852" s="259" t="e">
        <f>IF(#REF!="無","",IF(#REF!="","",IF(#REF!="悪環境における作業",0.2,IF(#REF!="高所又は地下作業",0.1,IF(#REF!="錯綜場所作業",0.3,IF(#REF!="複雑な制約のある作業",0.4,IF(#REF!="単純な制約のある作業",0.2,0)))))))</f>
        <v>#REF!</v>
      </c>
      <c r="I5852" s="260" t="e">
        <f>IF(F5852="","",F5852*G5852*(1+IF(H5852="",0,H5852)))</f>
        <v>#REF!</v>
      </c>
      <c r="J5852" s="258" t="e">
        <f>IF(#REF!&gt;=1,IF(#REF!&gt;=1,#REF!),IF(#REF!&gt;=0,"",))</f>
        <v>#REF!</v>
      </c>
      <c r="K5852" s="241" t="e">
        <f>保全管理データ!N10166</f>
        <v>#REF!</v>
      </c>
      <c r="L5852" s="259" t="e">
        <f>IF(#REF!="","",IF(#REF!="悪環境における作業",0.2,IF(#REF!="高所又は地下作業",0.1,IF(#REF!="錯綜場所作業",0.3,IF(#REF!="複雑な制約のある作業",0.4,IF(#REF!="単純な制約のある作業",0.2,0))))))</f>
        <v>#REF!</v>
      </c>
      <c r="M5852" s="260" t="e">
        <f>IF(J5852="","",J5852*K5852*(1+IF(L5852="",0,L5852)))</f>
        <v>#REF!</v>
      </c>
    </row>
    <row r="5853" spans="2:13" s="254" customFormat="1" ht="27.75" customHeight="1" x14ac:dyDescent="0.2">
      <c r="B5853" s="536" t="s">
        <v>243</v>
      </c>
      <c r="C5853" s="537"/>
      <c r="D5853" s="265"/>
      <c r="E5853" s="224" t="s">
        <v>242</v>
      </c>
      <c r="F5853" s="258" t="e">
        <f>IF(#REF!&gt;=1,IF(#REF!&gt;=1,#REF!),IF(#REF!&gt;=0,"",))</f>
        <v>#REF!</v>
      </c>
      <c r="G5853" s="241" t="e">
        <f>保全管理データ!N10140</f>
        <v>#REF!</v>
      </c>
      <c r="H5853" s="259" t="e">
        <f>IF(#REF!="無","",IF(#REF!="","",IF(#REF!="悪環境における作業",0.2,IF(#REF!="高所又は地下作業",0.1,IF(#REF!="錯綜場所作業",0.3,IF(#REF!="複雑な制約のある作業",0.4,IF(#REF!="単純な制約のある作業",0.2,0)))))))</f>
        <v>#REF!</v>
      </c>
      <c r="I5853" s="260" t="e">
        <f t="shared" ref="I5853:I5875" si="363">IF(F5853="","",F5853*G5853*(1+IF(H5853="",0,H5853)))</f>
        <v>#REF!</v>
      </c>
      <c r="J5853" s="258" t="e">
        <f>IF(#REF!&gt;=1,IF(#REF!&gt;=1,#REF!),IF(#REF!&gt;=0,"",))</f>
        <v>#REF!</v>
      </c>
      <c r="K5853" s="241" t="e">
        <f>保全管理データ!N10167</f>
        <v>#REF!</v>
      </c>
      <c r="L5853" s="259" t="e">
        <f>IF(#REF!="","",IF(#REF!="悪環境における作業",0.2,IF(#REF!="高所又は地下作業",0.1,IF(#REF!="錯綜場所作業",0.3,IF(#REF!="複雑な制約のある作業",0.4,IF(#REF!="単純な制約のある作業",0.2,0))))))</f>
        <v>#REF!</v>
      </c>
      <c r="M5853" s="260" t="e">
        <f t="shared" ref="M5853:M5875" si="364">IF(J5853="","",J5853*K5853*(1+IF(L5853="",0,L5853)))</f>
        <v>#REF!</v>
      </c>
    </row>
    <row r="5854" spans="2:13" s="254" customFormat="1" ht="27.75" customHeight="1" x14ac:dyDescent="0.2">
      <c r="B5854" s="536" t="s">
        <v>249</v>
      </c>
      <c r="C5854" s="537"/>
      <c r="D5854" s="265"/>
      <c r="E5854" s="224" t="s">
        <v>244</v>
      </c>
      <c r="F5854" s="258" t="e">
        <f>IF(#REF!&gt;=1,IF(#REF!&gt;=1,#REF!),IF(#REF!&gt;=0,"",))</f>
        <v>#REF!</v>
      </c>
      <c r="G5854" s="241" t="e">
        <f>保全管理データ!N10141</f>
        <v>#REF!</v>
      </c>
      <c r="H5854" s="259" t="e">
        <f>IF(#REF!="無","",IF(#REF!="","",IF(#REF!="悪環境における作業",0.2,IF(#REF!="高所又は地下作業",0.1,IF(#REF!="錯綜場所作業",0.3,IF(#REF!="複雑な制約のある作業",0.4,IF(#REF!="単純な制約のある作業",0.2,0)))))))</f>
        <v>#REF!</v>
      </c>
      <c r="I5854" s="260" t="e">
        <f t="shared" si="363"/>
        <v>#REF!</v>
      </c>
      <c r="J5854" s="258" t="e">
        <f>IF(#REF!&gt;=1,IF(#REF!&gt;=1,#REF!),IF(#REF!&gt;=0,"",))</f>
        <v>#REF!</v>
      </c>
      <c r="K5854" s="241" t="e">
        <f>保全管理データ!N10168</f>
        <v>#REF!</v>
      </c>
      <c r="L5854" s="259" t="e">
        <f>IF(#REF!="","",IF(#REF!="悪環境における作業",0.2,IF(#REF!="高所又は地下作業",0.1,IF(#REF!="錯綜場所作業",0.3,IF(#REF!="複雑な制約のある作業",0.4,IF(#REF!="単純な制約のある作業",0.2,0))))))</f>
        <v>#REF!</v>
      </c>
      <c r="M5854" s="260" t="e">
        <f t="shared" si="364"/>
        <v>#REF!</v>
      </c>
    </row>
    <row r="5855" spans="2:13" s="254" customFormat="1" ht="27.75" customHeight="1" x14ac:dyDescent="0.2">
      <c r="B5855" s="536" t="s">
        <v>250</v>
      </c>
      <c r="C5855" s="537"/>
      <c r="D5855" s="265"/>
      <c r="E5855" s="224" t="s">
        <v>244</v>
      </c>
      <c r="F5855" s="258" t="e">
        <f>IF(#REF!&gt;=1,IF(#REF!&gt;=1,#REF!),IF(#REF!&gt;=0,"",))</f>
        <v>#REF!</v>
      </c>
      <c r="G5855" s="241" t="e">
        <f>保全管理データ!N10142</f>
        <v>#REF!</v>
      </c>
      <c r="H5855" s="259" t="e">
        <f>IF(#REF!="無","",IF(#REF!="","",IF(#REF!="悪環境における作業",0.2,IF(#REF!="高所又は地下作業",0.1,IF(#REF!="錯綜場所作業",0.3,IF(#REF!="複雑な制約のある作業",0.4,IF(#REF!="単純な制約のある作業",0.2,0)))))))</f>
        <v>#REF!</v>
      </c>
      <c r="I5855" s="260" t="e">
        <f t="shared" si="363"/>
        <v>#REF!</v>
      </c>
      <c r="J5855" s="258" t="e">
        <f>IF(#REF!&gt;=1,IF(#REF!&gt;=1,#REF!),IF(#REF!&gt;=0,"",))</f>
        <v>#REF!</v>
      </c>
      <c r="K5855" s="241" t="e">
        <f>保全管理データ!N10169</f>
        <v>#REF!</v>
      </c>
      <c r="L5855" s="259" t="e">
        <f>IF(#REF!="","",IF(#REF!="悪環境における作業",0.2,IF(#REF!="高所又は地下作業",0.1,IF(#REF!="錯綜場所作業",0.3,IF(#REF!="複雑な制約のある作業",0.4,IF(#REF!="単純な制約のある作業",0.2,0))))))</f>
        <v>#REF!</v>
      </c>
      <c r="M5855" s="260" t="e">
        <f t="shared" si="364"/>
        <v>#REF!</v>
      </c>
    </row>
    <row r="5856" spans="2:13" s="254" customFormat="1" ht="27.75" customHeight="1" x14ac:dyDescent="0.2">
      <c r="B5856" s="536" t="s">
        <v>251</v>
      </c>
      <c r="C5856" s="537"/>
      <c r="D5856" s="265"/>
      <c r="E5856" s="224" t="s">
        <v>242</v>
      </c>
      <c r="F5856" s="258" t="e">
        <f>IF(#REF!&gt;=1,IF(#REF!&gt;=1,#REF!),IF(#REF!&gt;=0,"",))</f>
        <v>#REF!</v>
      </c>
      <c r="G5856" s="241" t="e">
        <f>保全管理データ!N10143</f>
        <v>#REF!</v>
      </c>
      <c r="H5856" s="259" t="e">
        <f>IF(#REF!="無","",IF(#REF!="","",IF(#REF!="悪環境における作業",0.2,IF(#REF!="高所又は地下作業",0.1,IF(#REF!="錯綜場所作業",0.3,IF(#REF!="複雑な制約のある作業",0.4,IF(#REF!="単純な制約のある作業",0.2,0)))))))</f>
        <v>#REF!</v>
      </c>
      <c r="I5856" s="260" t="e">
        <f t="shared" si="363"/>
        <v>#REF!</v>
      </c>
      <c r="J5856" s="258" t="e">
        <f>IF(#REF!&gt;=1,IF(#REF!&gt;=1,#REF!),IF(#REF!&gt;=0,"",))</f>
        <v>#REF!</v>
      </c>
      <c r="K5856" s="241" t="e">
        <f>保全管理データ!N10170</f>
        <v>#REF!</v>
      </c>
      <c r="L5856" s="259" t="e">
        <f>IF(#REF!="","",IF(#REF!="悪環境における作業",0.2,IF(#REF!="高所又は地下作業",0.1,IF(#REF!="錯綜場所作業",0.3,IF(#REF!="複雑な制約のある作業",0.4,IF(#REF!="単純な制約のある作業",0.2,0))))))</f>
        <v>#REF!</v>
      </c>
      <c r="M5856" s="260" t="e">
        <f t="shared" si="364"/>
        <v>#REF!</v>
      </c>
    </row>
    <row r="5857" spans="2:13" s="254" customFormat="1" ht="27.75" customHeight="1" x14ac:dyDescent="0.2">
      <c r="B5857" s="536" t="s">
        <v>252</v>
      </c>
      <c r="C5857" s="537"/>
      <c r="D5857" s="265"/>
      <c r="E5857" s="224" t="s">
        <v>244</v>
      </c>
      <c r="F5857" s="258" t="e">
        <f>IF(#REF!&gt;=1,IF(#REF!&gt;=1,#REF!),IF(#REF!&gt;=0,"",))</f>
        <v>#REF!</v>
      </c>
      <c r="G5857" s="241" t="e">
        <f>保全管理データ!N10144</f>
        <v>#REF!</v>
      </c>
      <c r="H5857" s="259" t="e">
        <f>IF(#REF!="無","",IF(#REF!="","",IF(#REF!="悪環境における作業",0.2,IF(#REF!="高所又は地下作業",0.1,IF(#REF!="錯綜場所作業",0.3,IF(#REF!="複雑な制約のある作業",0.4,IF(#REF!="単純な制約のある作業",0.2,0)))))))</f>
        <v>#REF!</v>
      </c>
      <c r="I5857" s="260" t="e">
        <f t="shared" si="363"/>
        <v>#REF!</v>
      </c>
      <c r="J5857" s="258" t="e">
        <f>IF(#REF!&gt;=1,IF(#REF!&gt;=1,#REF!),IF(#REF!&gt;=0,"",))</f>
        <v>#REF!</v>
      </c>
      <c r="K5857" s="241" t="e">
        <f>保全管理データ!N10171</f>
        <v>#REF!</v>
      </c>
      <c r="L5857" s="259" t="e">
        <f>IF(#REF!="","",IF(#REF!="悪環境における作業",0.2,IF(#REF!="高所又は地下作業",0.1,IF(#REF!="錯綜場所作業",0.3,IF(#REF!="複雑な制約のある作業",0.4,IF(#REF!="単純な制約のある作業",0.2,0))))))</f>
        <v>#REF!</v>
      </c>
      <c r="M5857" s="260" t="e">
        <f t="shared" si="364"/>
        <v>#REF!</v>
      </c>
    </row>
    <row r="5858" spans="2:13" s="254" customFormat="1" ht="27.75" customHeight="1" x14ac:dyDescent="0.2">
      <c r="B5858" s="536" t="s">
        <v>253</v>
      </c>
      <c r="C5858" s="537"/>
      <c r="D5858" s="265"/>
      <c r="E5858" s="224" t="s">
        <v>242</v>
      </c>
      <c r="F5858" s="258" t="e">
        <f>IF(#REF!&gt;=1,IF(#REF!&gt;=1,#REF!),IF(#REF!&gt;=0,"",))</f>
        <v>#REF!</v>
      </c>
      <c r="G5858" s="241" t="e">
        <f>保全管理データ!N10145</f>
        <v>#REF!</v>
      </c>
      <c r="H5858" s="259" t="e">
        <f>IF(#REF!="無","",IF(#REF!="","",IF(#REF!="悪環境における作業",0.2,IF(#REF!="高所又は地下作業",0.1,IF(#REF!="錯綜場所作業",0.3,IF(#REF!="複雑な制約のある作業",0.4,IF(#REF!="単純な制約のある作業",0.2,0)))))))</f>
        <v>#REF!</v>
      </c>
      <c r="I5858" s="260" t="e">
        <f t="shared" si="363"/>
        <v>#REF!</v>
      </c>
      <c r="J5858" s="258" t="e">
        <f>IF(#REF!&gt;=1,IF(#REF!&gt;=1,#REF!),IF(#REF!&gt;=0,"",))</f>
        <v>#REF!</v>
      </c>
      <c r="K5858" s="241" t="e">
        <f>保全管理データ!N10172</f>
        <v>#REF!</v>
      </c>
      <c r="L5858" s="259" t="e">
        <f>IF(#REF!="","",IF(#REF!="悪環境における作業",0.2,IF(#REF!="高所又は地下作業",0.1,IF(#REF!="錯綜場所作業",0.3,IF(#REF!="複雑な制約のある作業",0.4,IF(#REF!="単純な制約のある作業",0.2,0))))))</f>
        <v>#REF!</v>
      </c>
      <c r="M5858" s="260" t="e">
        <f t="shared" si="364"/>
        <v>#REF!</v>
      </c>
    </row>
    <row r="5859" spans="2:13" s="254" customFormat="1" ht="27.75" customHeight="1" x14ac:dyDescent="0.2">
      <c r="B5859" s="536" t="s">
        <v>254</v>
      </c>
      <c r="C5859" s="537"/>
      <c r="D5859" s="265"/>
      <c r="E5859" s="224" t="s">
        <v>242</v>
      </c>
      <c r="F5859" s="258" t="e">
        <f>IF(#REF!&gt;=1,IF(#REF!&gt;=1,#REF!),IF(#REF!&gt;=0,"",))</f>
        <v>#REF!</v>
      </c>
      <c r="G5859" s="241" t="e">
        <f>保全管理データ!N10146</f>
        <v>#REF!</v>
      </c>
      <c r="H5859" s="259" t="e">
        <f>IF(#REF!="無","",IF(#REF!="","",IF(#REF!="悪環境における作業",0.2,IF(#REF!="高所又は地下作業",0.1,IF(#REF!="錯綜場所作業",0.3,IF(#REF!="複雑な制約のある作業",0.4,IF(#REF!="単純な制約のある作業",0.2,0)))))))</f>
        <v>#REF!</v>
      </c>
      <c r="I5859" s="260" t="e">
        <f t="shared" si="363"/>
        <v>#REF!</v>
      </c>
      <c r="J5859" s="258" t="e">
        <f>IF(#REF!&gt;=1,IF(#REF!&gt;=1,#REF!),IF(#REF!&gt;=0,"",))</f>
        <v>#REF!</v>
      </c>
      <c r="K5859" s="241" t="e">
        <f>保全管理データ!N10173</f>
        <v>#REF!</v>
      </c>
      <c r="L5859" s="259" t="e">
        <f>IF(#REF!="","",IF(#REF!="悪環境における作業",0.2,IF(#REF!="高所又は地下作業",0.1,IF(#REF!="錯綜場所作業",0.3,IF(#REF!="複雑な制約のある作業",0.4,IF(#REF!="単純な制約のある作業",0.2,0))))))</f>
        <v>#REF!</v>
      </c>
      <c r="M5859" s="260" t="e">
        <f t="shared" si="364"/>
        <v>#REF!</v>
      </c>
    </row>
    <row r="5860" spans="2:13" s="254" customFormat="1" ht="27.75" customHeight="1" x14ac:dyDescent="0.2">
      <c r="B5860" s="536" t="s">
        <v>255</v>
      </c>
      <c r="C5860" s="537"/>
      <c r="D5860" s="265"/>
      <c r="E5860" s="224" t="s">
        <v>245</v>
      </c>
      <c r="F5860" s="258" t="e">
        <f>IF(#REF!&gt;=1,IF(#REF!&gt;=1,#REF!),IF(#REF!&gt;=0,"",))</f>
        <v>#REF!</v>
      </c>
      <c r="G5860" s="241" t="e">
        <f>保全管理データ!N10147</f>
        <v>#REF!</v>
      </c>
      <c r="H5860" s="259" t="e">
        <f>IF(#REF!="無","",IF(#REF!="","",IF(#REF!="悪環境における作業",0.2,IF(#REF!="高所又は地下作業",0.1,IF(#REF!="錯綜場所作業",0.3,IF(#REF!="複雑な制約のある作業",0.4,IF(#REF!="単純な制約のある作業",0.2,0)))))))</f>
        <v>#REF!</v>
      </c>
      <c r="I5860" s="260" t="e">
        <f t="shared" si="363"/>
        <v>#REF!</v>
      </c>
      <c r="J5860" s="258" t="e">
        <f>IF(#REF!&gt;=1,IF(#REF!&gt;=1,#REF!),IF(#REF!&gt;=0,"",))</f>
        <v>#REF!</v>
      </c>
      <c r="K5860" s="241" t="e">
        <f>保全管理データ!N10174</f>
        <v>#REF!</v>
      </c>
      <c r="L5860" s="259" t="e">
        <f>IF(#REF!="","",IF(#REF!="悪環境における作業",0.2,IF(#REF!="高所又は地下作業",0.1,IF(#REF!="錯綜場所作業",0.3,IF(#REF!="複雑な制約のある作業",0.4,IF(#REF!="単純な制約のある作業",0.2,0))))))</f>
        <v>#REF!</v>
      </c>
      <c r="M5860" s="260" t="e">
        <f t="shared" si="364"/>
        <v>#REF!</v>
      </c>
    </row>
    <row r="5861" spans="2:13" s="254" customFormat="1" ht="27.75" customHeight="1" x14ac:dyDescent="0.2">
      <c r="B5861" s="536" t="s">
        <v>256</v>
      </c>
      <c r="C5861" s="537"/>
      <c r="D5861" s="265"/>
      <c r="E5861" s="224" t="s">
        <v>242</v>
      </c>
      <c r="F5861" s="258" t="e">
        <f>IF(#REF!&gt;=1,IF(#REF!&gt;=1,#REF!),IF(#REF!&gt;=0,"",))</f>
        <v>#REF!</v>
      </c>
      <c r="G5861" s="241" t="e">
        <f>保全管理データ!N10148</f>
        <v>#REF!</v>
      </c>
      <c r="H5861" s="259" t="e">
        <f>IF(#REF!="無","",IF(#REF!="","",IF(#REF!="悪環境における作業",0.2,IF(#REF!="高所又は地下作業",0.1,IF(#REF!="錯綜場所作業",0.3,IF(#REF!="複雑な制約のある作業",0.4,IF(#REF!="単純な制約のある作業",0.2,0)))))))</f>
        <v>#REF!</v>
      </c>
      <c r="I5861" s="260" t="e">
        <f t="shared" si="363"/>
        <v>#REF!</v>
      </c>
      <c r="J5861" s="258" t="e">
        <f>IF(#REF!&gt;=1,IF(#REF!&gt;=1,#REF!),IF(#REF!&gt;=0,"",))</f>
        <v>#REF!</v>
      </c>
      <c r="K5861" s="241" t="e">
        <f>保全管理データ!N10175</f>
        <v>#REF!</v>
      </c>
      <c r="L5861" s="259" t="e">
        <f>IF(#REF!="","",IF(#REF!="悪環境における作業",0.2,IF(#REF!="高所又は地下作業",0.1,IF(#REF!="錯綜場所作業",0.3,IF(#REF!="複雑な制約のある作業",0.4,IF(#REF!="単純な制約のある作業",0.2,0))))))</f>
        <v>#REF!</v>
      </c>
      <c r="M5861" s="260" t="e">
        <f t="shared" si="364"/>
        <v>#REF!</v>
      </c>
    </row>
    <row r="5862" spans="2:13" s="254" customFormat="1" ht="27.75" customHeight="1" x14ac:dyDescent="0.2">
      <c r="B5862" s="536" t="s">
        <v>257</v>
      </c>
      <c r="C5862" s="537"/>
      <c r="D5862" s="265"/>
      <c r="E5862" s="224" t="s">
        <v>245</v>
      </c>
      <c r="F5862" s="258" t="e">
        <f>IF(#REF!&gt;=1,IF(#REF!&gt;=1,#REF!),IF(#REF!&gt;=0,"",))</f>
        <v>#REF!</v>
      </c>
      <c r="G5862" s="241" t="e">
        <f>保全管理データ!N10149</f>
        <v>#REF!</v>
      </c>
      <c r="H5862" s="259" t="e">
        <f>IF(#REF!="無","",IF(#REF!="","",IF(#REF!="悪環境における作業",0.2,IF(#REF!="高所又は地下作業",0.1,IF(#REF!="錯綜場所作業",0.3,IF(#REF!="複雑な制約のある作業",0.4,IF(#REF!="単純な制約のある作業",0.2,0)))))))</f>
        <v>#REF!</v>
      </c>
      <c r="I5862" s="260" t="e">
        <f t="shared" si="363"/>
        <v>#REF!</v>
      </c>
      <c r="J5862" s="258" t="e">
        <f>IF(#REF!&gt;=1,IF(#REF!&gt;=1,#REF!),IF(#REF!&gt;=0,"",))</f>
        <v>#REF!</v>
      </c>
      <c r="K5862" s="241" t="e">
        <f>保全管理データ!N10176</f>
        <v>#REF!</v>
      </c>
      <c r="L5862" s="259" t="e">
        <f>IF(#REF!="","",IF(#REF!="悪環境における作業",0.2,IF(#REF!="高所又は地下作業",0.1,IF(#REF!="錯綜場所作業",0.3,IF(#REF!="複雑な制約のある作業",0.4,IF(#REF!="単純な制約のある作業",0.2,0))))))</f>
        <v>#REF!</v>
      </c>
      <c r="M5862" s="260" t="e">
        <f t="shared" si="364"/>
        <v>#REF!</v>
      </c>
    </row>
    <row r="5863" spans="2:13" s="254" customFormat="1" ht="27.75" customHeight="1" x14ac:dyDescent="0.2">
      <c r="B5863" s="536" t="s">
        <v>258</v>
      </c>
      <c r="C5863" s="537"/>
      <c r="D5863" s="265"/>
      <c r="E5863" s="224" t="s">
        <v>245</v>
      </c>
      <c r="F5863" s="258" t="e">
        <f>IF(#REF!&gt;=1,IF(#REF!&gt;=1,#REF!),IF(#REF!&gt;=0,"",))</f>
        <v>#REF!</v>
      </c>
      <c r="G5863" s="241" t="e">
        <f>保全管理データ!N10150</f>
        <v>#REF!</v>
      </c>
      <c r="H5863" s="259" t="e">
        <f>IF(#REF!="無","",IF(#REF!="","",IF(#REF!="悪環境における作業",0.2,IF(#REF!="高所又は地下作業",0.1,IF(#REF!="錯綜場所作業",0.3,IF(#REF!="複雑な制約のある作業",0.4,IF(#REF!="単純な制約のある作業",0.2,0)))))))</f>
        <v>#REF!</v>
      </c>
      <c r="I5863" s="260" t="e">
        <f t="shared" si="363"/>
        <v>#REF!</v>
      </c>
      <c r="J5863" s="258" t="e">
        <f>IF(#REF!&gt;=1,IF(#REF!&gt;=1,#REF!),IF(#REF!&gt;=0,"",))</f>
        <v>#REF!</v>
      </c>
      <c r="K5863" s="241" t="e">
        <f>保全管理データ!N10177</f>
        <v>#REF!</v>
      </c>
      <c r="L5863" s="259" t="e">
        <f>IF(#REF!="","",IF(#REF!="悪環境における作業",0.2,IF(#REF!="高所又は地下作業",0.1,IF(#REF!="錯綜場所作業",0.3,IF(#REF!="複雑な制約のある作業",0.4,IF(#REF!="単純な制約のある作業",0.2,0))))))</f>
        <v>#REF!</v>
      </c>
      <c r="M5863" s="260" t="e">
        <f t="shared" si="364"/>
        <v>#REF!</v>
      </c>
    </row>
    <row r="5864" spans="2:13" s="254" customFormat="1" ht="27.75" customHeight="1" x14ac:dyDescent="0.2">
      <c r="B5864" s="536" t="s">
        <v>259</v>
      </c>
      <c r="C5864" s="537"/>
      <c r="D5864" s="265"/>
      <c r="E5864" s="224" t="s">
        <v>245</v>
      </c>
      <c r="F5864" s="258" t="e">
        <f>IF(#REF!&gt;=1,IF(#REF!&gt;=1,#REF!),IF(#REF!&gt;=0,"",))</f>
        <v>#REF!</v>
      </c>
      <c r="G5864" s="241" t="e">
        <f>保全管理データ!N10151</f>
        <v>#REF!</v>
      </c>
      <c r="H5864" s="259" t="e">
        <f>IF(#REF!="無","",IF(#REF!="","",IF(#REF!="悪環境における作業",0.2,IF(#REF!="高所又は地下作業",0.1,IF(#REF!="錯綜場所作業",0.3,IF(#REF!="複雑な制約のある作業",0.4,IF(#REF!="単純な制約のある作業",0.2,0)))))))</f>
        <v>#REF!</v>
      </c>
      <c r="I5864" s="260" t="e">
        <f t="shared" si="363"/>
        <v>#REF!</v>
      </c>
      <c r="J5864" s="258" t="e">
        <f>IF(#REF!&gt;=1,IF(#REF!&gt;=1,#REF!),IF(#REF!&gt;=0,"",))</f>
        <v>#REF!</v>
      </c>
      <c r="K5864" s="241" t="e">
        <f>保全管理データ!N10178</f>
        <v>#REF!</v>
      </c>
      <c r="L5864" s="259" t="e">
        <f>IF(#REF!="","",IF(#REF!="悪環境における作業",0.2,IF(#REF!="高所又は地下作業",0.1,IF(#REF!="錯綜場所作業",0.3,IF(#REF!="複雑な制約のある作業",0.4,IF(#REF!="単純な制約のある作業",0.2,0))))))</f>
        <v>#REF!</v>
      </c>
      <c r="M5864" s="260" t="e">
        <f t="shared" si="364"/>
        <v>#REF!</v>
      </c>
    </row>
    <row r="5865" spans="2:13" s="254" customFormat="1" ht="27.75" customHeight="1" x14ac:dyDescent="0.2">
      <c r="B5865" s="536" t="s">
        <v>260</v>
      </c>
      <c r="C5865" s="537"/>
      <c r="D5865" s="265"/>
      <c r="E5865" s="224" t="s">
        <v>248</v>
      </c>
      <c r="F5865" s="258" t="e">
        <f>IF(#REF!&gt;=1,IF(#REF!&gt;=1,#REF!),IF(#REF!&gt;=0,"",))</f>
        <v>#REF!</v>
      </c>
      <c r="G5865" s="241" t="e">
        <f>保全管理データ!N10152</f>
        <v>#REF!</v>
      </c>
      <c r="H5865" s="259" t="e">
        <f>IF(#REF!="無","",IF(#REF!="","",IF(#REF!="悪環境における作業",0.2,IF(#REF!="高所又は地下作業",0.1,IF(#REF!="錯綜場所作業",0.3,IF(#REF!="複雑な制約のある作業",0.4,IF(#REF!="単純な制約のある作業",0.2,0)))))))</f>
        <v>#REF!</v>
      </c>
      <c r="I5865" s="260" t="e">
        <f t="shared" si="363"/>
        <v>#REF!</v>
      </c>
      <c r="J5865" s="258" t="e">
        <f>IF(#REF!&gt;=1,IF(#REF!&gt;=1,#REF!),IF(#REF!&gt;=0,"",))</f>
        <v>#REF!</v>
      </c>
      <c r="K5865" s="241" t="e">
        <f>保全管理データ!N10179</f>
        <v>#REF!</v>
      </c>
      <c r="L5865" s="259" t="e">
        <f>IF(#REF!="","",IF(#REF!="悪環境における作業",0.2,IF(#REF!="高所又は地下作業",0.1,IF(#REF!="錯綜場所作業",0.3,IF(#REF!="複雑な制約のある作業",0.4,IF(#REF!="単純な制約のある作業",0.2,0))))))</f>
        <v>#REF!</v>
      </c>
      <c r="M5865" s="260" t="e">
        <f t="shared" si="364"/>
        <v>#REF!</v>
      </c>
    </row>
    <row r="5866" spans="2:13" s="254" customFormat="1" ht="27.75" customHeight="1" x14ac:dyDescent="0.2">
      <c r="B5866" s="536" t="s">
        <v>261</v>
      </c>
      <c r="C5866" s="537"/>
      <c r="D5866" s="265"/>
      <c r="E5866" s="224" t="s">
        <v>247</v>
      </c>
      <c r="F5866" s="258" t="e">
        <f>IF(#REF!&gt;=1,IF(#REF!&gt;=1,#REF!),IF(#REF!&gt;=0,"",))</f>
        <v>#REF!</v>
      </c>
      <c r="G5866" s="241" t="e">
        <f>保全管理データ!N10153</f>
        <v>#REF!</v>
      </c>
      <c r="H5866" s="259" t="e">
        <f>IF(#REF!="無","",IF(#REF!="","",IF(#REF!="悪環境における作業",0.2,IF(#REF!="高所又は地下作業",0.1,IF(#REF!="錯綜場所作業",0.3,IF(#REF!="複雑な制約のある作業",0.4,IF(#REF!="単純な制約のある作業",0.2,0)))))))</f>
        <v>#REF!</v>
      </c>
      <c r="I5866" s="260" t="e">
        <f t="shared" si="363"/>
        <v>#REF!</v>
      </c>
      <c r="J5866" s="258" t="e">
        <f>IF(#REF!&gt;=1,IF(#REF!&gt;=1,#REF!),IF(#REF!&gt;=0,"",))</f>
        <v>#REF!</v>
      </c>
      <c r="K5866" s="241" t="e">
        <f>保全管理データ!N10180</f>
        <v>#REF!</v>
      </c>
      <c r="L5866" s="259" t="e">
        <f>IF(#REF!="","",IF(#REF!="悪環境における作業",0.2,IF(#REF!="高所又は地下作業",0.1,IF(#REF!="錯綜場所作業",0.3,IF(#REF!="複雑な制約のある作業",0.4,IF(#REF!="単純な制約のある作業",0.2,0))))))</f>
        <v>#REF!</v>
      </c>
      <c r="M5866" s="260" t="e">
        <f t="shared" si="364"/>
        <v>#REF!</v>
      </c>
    </row>
    <row r="5867" spans="2:13" s="254" customFormat="1" ht="27.75" customHeight="1" x14ac:dyDescent="0.2">
      <c r="B5867" s="536" t="s">
        <v>262</v>
      </c>
      <c r="C5867" s="537"/>
      <c r="D5867" s="265"/>
      <c r="E5867" s="224" t="s">
        <v>245</v>
      </c>
      <c r="F5867" s="258" t="e">
        <f>IF(#REF!&gt;=1,IF(#REF!&gt;=1,#REF!),IF(#REF!&gt;=0,"",))</f>
        <v>#REF!</v>
      </c>
      <c r="G5867" s="241" t="e">
        <f>保全管理データ!N10154</f>
        <v>#REF!</v>
      </c>
      <c r="H5867" s="259" t="e">
        <f>IF(#REF!="無","",IF(#REF!="","",IF(#REF!="悪環境における作業",0.2,IF(#REF!="高所又は地下作業",0.1,IF(#REF!="錯綜場所作業",0.3,IF(#REF!="複雑な制約のある作業",0.4,IF(#REF!="単純な制約のある作業",0.2,0)))))))</f>
        <v>#REF!</v>
      </c>
      <c r="I5867" s="260" t="e">
        <f t="shared" si="363"/>
        <v>#REF!</v>
      </c>
      <c r="J5867" s="258" t="e">
        <f>IF(#REF!&gt;=1,IF(#REF!&gt;=1,#REF!),IF(#REF!&gt;=0,"",))</f>
        <v>#REF!</v>
      </c>
      <c r="K5867" s="241" t="e">
        <f>保全管理データ!N10181</f>
        <v>#REF!</v>
      </c>
      <c r="L5867" s="259" t="e">
        <f>IF(#REF!="","",IF(#REF!="悪環境における作業",0.2,IF(#REF!="高所又は地下作業",0.1,IF(#REF!="錯綜場所作業",0.3,IF(#REF!="複雑な制約のある作業",0.4,IF(#REF!="単純な制約のある作業",0.2,0))))))</f>
        <v>#REF!</v>
      </c>
      <c r="M5867" s="260" t="e">
        <f t="shared" si="364"/>
        <v>#REF!</v>
      </c>
    </row>
    <row r="5868" spans="2:13" s="254" customFormat="1" ht="27.75" customHeight="1" x14ac:dyDescent="0.2">
      <c r="B5868" s="536" t="s">
        <v>263</v>
      </c>
      <c r="C5868" s="537"/>
      <c r="D5868" s="265"/>
      <c r="E5868" s="224" t="s">
        <v>245</v>
      </c>
      <c r="F5868" s="258" t="e">
        <f>IF(#REF!&gt;=1,IF(#REF!&gt;=1,#REF!),IF(#REF!&gt;=0,"",))</f>
        <v>#REF!</v>
      </c>
      <c r="G5868" s="241" t="e">
        <f>保全管理データ!N10155</f>
        <v>#REF!</v>
      </c>
      <c r="H5868" s="259" t="e">
        <f>IF(#REF!="無","",IF(#REF!="","",IF(#REF!="悪環境における作業",0.2,IF(#REF!="高所又は地下作業",0.1,IF(#REF!="錯綜場所作業",0.3,IF(#REF!="複雑な制約のある作業",0.4,IF(#REF!="単純な制約のある作業",0.2,0)))))))</f>
        <v>#REF!</v>
      </c>
      <c r="I5868" s="260" t="e">
        <f t="shared" si="363"/>
        <v>#REF!</v>
      </c>
      <c r="J5868" s="258" t="e">
        <f>IF(#REF!&gt;=1,IF(#REF!&gt;=1,#REF!),IF(#REF!&gt;=0,"",))</f>
        <v>#REF!</v>
      </c>
      <c r="K5868" s="241" t="e">
        <f>保全管理データ!N10182</f>
        <v>#REF!</v>
      </c>
      <c r="L5868" s="259" t="e">
        <f>IF(#REF!="","",IF(#REF!="悪環境における作業",0.2,IF(#REF!="高所又は地下作業",0.1,IF(#REF!="錯綜場所作業",0.3,IF(#REF!="複雑な制約のある作業",0.4,IF(#REF!="単純な制約のある作業",0.2,0))))))</f>
        <v>#REF!</v>
      </c>
      <c r="M5868" s="260" t="e">
        <f t="shared" si="364"/>
        <v>#REF!</v>
      </c>
    </row>
    <row r="5869" spans="2:13" s="254" customFormat="1" ht="27.75" customHeight="1" x14ac:dyDescent="0.2">
      <c r="B5869" s="536" t="s">
        <v>264</v>
      </c>
      <c r="C5869" s="537"/>
      <c r="D5869" s="265"/>
      <c r="E5869" s="224" t="s">
        <v>245</v>
      </c>
      <c r="F5869" s="258" t="e">
        <f>IF(#REF!&gt;=1,IF(#REF!&gt;=1,#REF!),IF(#REF!&gt;=0,"",))</f>
        <v>#REF!</v>
      </c>
      <c r="G5869" s="241" t="e">
        <f>保全管理データ!N10156</f>
        <v>#REF!</v>
      </c>
      <c r="H5869" s="259" t="e">
        <f>IF(#REF!="無","",IF(#REF!="","",IF(#REF!="悪環境における作業",0.2,IF(#REF!="高所又は地下作業",0.1,IF(#REF!="錯綜場所作業",0.3,IF(#REF!="複雑な制約のある作業",0.4,IF(#REF!="単純な制約のある作業",0.2,0)))))))</f>
        <v>#REF!</v>
      </c>
      <c r="I5869" s="260" t="e">
        <f t="shared" si="363"/>
        <v>#REF!</v>
      </c>
      <c r="J5869" s="258" t="e">
        <f>IF(#REF!&gt;=1,IF(#REF!&gt;=1,#REF!),IF(#REF!&gt;=0,"",))</f>
        <v>#REF!</v>
      </c>
      <c r="K5869" s="241" t="e">
        <f>保全管理データ!N10183</f>
        <v>#REF!</v>
      </c>
      <c r="L5869" s="259" t="e">
        <f>IF(#REF!="","",IF(#REF!="悪環境における作業",0.2,IF(#REF!="高所又は地下作業",0.1,IF(#REF!="錯綜場所作業",0.3,IF(#REF!="複雑な制約のある作業",0.4,IF(#REF!="単純な制約のある作業",0.2,0))))))</f>
        <v>#REF!</v>
      </c>
      <c r="M5869" s="260" t="e">
        <f t="shared" si="364"/>
        <v>#REF!</v>
      </c>
    </row>
    <row r="5870" spans="2:13" s="254" customFormat="1" ht="27.75" customHeight="1" x14ac:dyDescent="0.2">
      <c r="B5870" s="536" t="s">
        <v>265</v>
      </c>
      <c r="C5870" s="537"/>
      <c r="D5870" s="265"/>
      <c r="E5870" s="224" t="s">
        <v>245</v>
      </c>
      <c r="F5870" s="258" t="e">
        <f>IF(#REF!&gt;=1,IF(#REF!&gt;=1,#REF!),IF(#REF!&gt;=0,"",))</f>
        <v>#REF!</v>
      </c>
      <c r="G5870" s="241" t="e">
        <f>保全管理データ!N10157</f>
        <v>#REF!</v>
      </c>
      <c r="H5870" s="259" t="e">
        <f>IF(#REF!="無","",IF(#REF!="","",IF(#REF!="悪環境における作業",0.2,IF(#REF!="高所又は地下作業",0.1,IF(#REF!="錯綜場所作業",0.3,IF(#REF!="複雑な制約のある作業",0.4,IF(#REF!="単純な制約のある作業",0.2,0)))))))</f>
        <v>#REF!</v>
      </c>
      <c r="I5870" s="260" t="e">
        <f t="shared" si="363"/>
        <v>#REF!</v>
      </c>
      <c r="J5870" s="258" t="e">
        <f>IF(#REF!&gt;=1,IF(#REF!&gt;=1,#REF!),IF(#REF!&gt;=0,"",))</f>
        <v>#REF!</v>
      </c>
      <c r="K5870" s="241" t="e">
        <f>保全管理データ!N10184</f>
        <v>#REF!</v>
      </c>
      <c r="L5870" s="259" t="e">
        <f>IF(#REF!="","",IF(#REF!="悪環境における作業",0.2,IF(#REF!="高所又は地下作業",0.1,IF(#REF!="錯綜場所作業",0.3,IF(#REF!="複雑な制約のある作業",0.4,IF(#REF!="単純な制約のある作業",0.2,0))))))</f>
        <v>#REF!</v>
      </c>
      <c r="M5870" s="260" t="e">
        <f t="shared" si="364"/>
        <v>#REF!</v>
      </c>
    </row>
    <row r="5871" spans="2:13" s="254" customFormat="1" ht="27.75" customHeight="1" x14ac:dyDescent="0.2">
      <c r="B5871" s="536" t="s">
        <v>266</v>
      </c>
      <c r="C5871" s="537"/>
      <c r="D5871" s="265"/>
      <c r="E5871" s="224" t="s">
        <v>245</v>
      </c>
      <c r="F5871" s="258" t="e">
        <f>IF(#REF!&gt;=1,IF(#REF!&gt;=1,#REF!),IF(#REF!&gt;=0,"",))</f>
        <v>#REF!</v>
      </c>
      <c r="G5871" s="241" t="e">
        <f>保全管理データ!N10158</f>
        <v>#REF!</v>
      </c>
      <c r="H5871" s="259" t="e">
        <f>IF(#REF!="無","",IF(#REF!="","",IF(#REF!="悪環境における作業",0.2,IF(#REF!="高所又は地下作業",0.1,IF(#REF!="錯綜場所作業",0.3,IF(#REF!="複雑な制約のある作業",0.4,IF(#REF!="単純な制約のある作業",0.2,0)))))))</f>
        <v>#REF!</v>
      </c>
      <c r="I5871" s="260" t="e">
        <f t="shared" si="363"/>
        <v>#REF!</v>
      </c>
      <c r="J5871" s="258" t="e">
        <f>IF(#REF!&gt;=1,IF(#REF!&gt;=1,#REF!),IF(#REF!&gt;=0,"",))</f>
        <v>#REF!</v>
      </c>
      <c r="K5871" s="241" t="e">
        <f>保全管理データ!N10185</f>
        <v>#REF!</v>
      </c>
      <c r="L5871" s="259" t="e">
        <f>IF(#REF!="","",IF(#REF!="悪環境における作業",0.2,IF(#REF!="高所又は地下作業",0.1,IF(#REF!="錯綜場所作業",0.3,IF(#REF!="複雑な制約のある作業",0.4,IF(#REF!="単純な制約のある作業",0.2,0))))))</f>
        <v>#REF!</v>
      </c>
      <c r="M5871" s="260" t="e">
        <f t="shared" si="364"/>
        <v>#REF!</v>
      </c>
    </row>
    <row r="5872" spans="2:13" s="254" customFormat="1" ht="27.75" customHeight="1" x14ac:dyDescent="0.2">
      <c r="B5872" s="536" t="s">
        <v>81</v>
      </c>
      <c r="C5872" s="537"/>
      <c r="D5872" s="265"/>
      <c r="E5872" s="224" t="s">
        <v>245</v>
      </c>
      <c r="F5872" s="258" t="e">
        <f>IF(#REF!&gt;=1,IF(#REF!&gt;=1,#REF!),IF(#REF!&gt;=0,"",))</f>
        <v>#REF!</v>
      </c>
      <c r="G5872" s="241" t="e">
        <f>保全管理データ!N10159</f>
        <v>#REF!</v>
      </c>
      <c r="H5872" s="259" t="e">
        <f>IF(#REF!="無","",IF(#REF!="","",IF(#REF!="悪環境における作業",0.2,IF(#REF!="高所又は地下作業",0.1,IF(#REF!="錯綜場所作業",0.3,IF(#REF!="複雑な制約のある作業",0.4,IF(#REF!="単純な制約のある作業",0.2,0)))))))</f>
        <v>#REF!</v>
      </c>
      <c r="I5872" s="260" t="e">
        <f t="shared" si="363"/>
        <v>#REF!</v>
      </c>
      <c r="J5872" s="258" t="e">
        <f>IF(#REF!&gt;=1,IF(#REF!&gt;=1,#REF!),IF(#REF!&gt;=0,"",))</f>
        <v>#REF!</v>
      </c>
      <c r="K5872" s="241" t="e">
        <f>保全管理データ!N10186</f>
        <v>#REF!</v>
      </c>
      <c r="L5872" s="259" t="e">
        <f>IF(#REF!="","",IF(#REF!="悪環境における作業",0.2,IF(#REF!="高所又は地下作業",0.1,IF(#REF!="錯綜場所作業",0.3,IF(#REF!="複雑な制約のある作業",0.4,IF(#REF!="単純な制約のある作業",0.2,0))))))</f>
        <v>#REF!</v>
      </c>
      <c r="M5872" s="260" t="e">
        <f t="shared" si="364"/>
        <v>#REF!</v>
      </c>
    </row>
    <row r="5873" spans="2:13" s="254" customFormat="1" ht="27.75" customHeight="1" x14ac:dyDescent="0.2">
      <c r="B5873" s="536" t="s">
        <v>267</v>
      </c>
      <c r="C5873" s="537"/>
      <c r="D5873" s="265"/>
      <c r="E5873" s="224" t="s">
        <v>247</v>
      </c>
      <c r="F5873" s="258" t="e">
        <f>IF(#REF!&gt;=1,IF(#REF!&gt;=1,#REF!),IF(#REF!&gt;=0,"",))</f>
        <v>#REF!</v>
      </c>
      <c r="G5873" s="241" t="e">
        <f>保全管理データ!N10160</f>
        <v>#REF!</v>
      </c>
      <c r="H5873" s="259" t="e">
        <f>IF(#REF!="無","",IF(#REF!="","",IF(#REF!="悪環境における作業",0.2,IF(#REF!="高所又は地下作業",0.1,IF(#REF!="錯綜場所作業",0.3,IF(#REF!="複雑な制約のある作業",0.4,IF(#REF!="単純な制約のある作業",0.2,0)))))))</f>
        <v>#REF!</v>
      </c>
      <c r="I5873" s="260" t="e">
        <f t="shared" si="363"/>
        <v>#REF!</v>
      </c>
      <c r="J5873" s="258" t="e">
        <f>IF(#REF!&gt;=1,IF(#REF!&gt;=1,#REF!),IF(#REF!&gt;=0,"",))</f>
        <v>#REF!</v>
      </c>
      <c r="K5873" s="241" t="e">
        <f>保全管理データ!N10187</f>
        <v>#REF!</v>
      </c>
      <c r="L5873" s="259" t="e">
        <f>IF(#REF!="","",IF(#REF!="悪環境における作業",0.2,IF(#REF!="高所又は地下作業",0.1,IF(#REF!="錯綜場所作業",0.3,IF(#REF!="複雑な制約のある作業",0.4,IF(#REF!="単純な制約のある作業",0.2,0))))))</f>
        <v>#REF!</v>
      </c>
      <c r="M5873" s="260" t="e">
        <f t="shared" si="364"/>
        <v>#REF!</v>
      </c>
    </row>
    <row r="5874" spans="2:13" s="254" customFormat="1" ht="27.75" customHeight="1" x14ac:dyDescent="0.2">
      <c r="B5874" s="536" t="s">
        <v>268</v>
      </c>
      <c r="C5874" s="537"/>
      <c r="D5874" s="265"/>
      <c r="E5874" s="224" t="s">
        <v>246</v>
      </c>
      <c r="F5874" s="258" t="e">
        <f>IF(#REF!&gt;=1,IF(#REF!&gt;=1,#REF!),IF(#REF!&gt;=0,"",))</f>
        <v>#REF!</v>
      </c>
      <c r="G5874" s="241" t="e">
        <f>保全管理データ!N10161</f>
        <v>#REF!</v>
      </c>
      <c r="H5874" s="259" t="e">
        <f>IF(#REF!="無","",IF(#REF!="","",IF(#REF!="悪環境における作業",0.2,IF(#REF!="高所又は地下作業",0.1,IF(#REF!="錯綜場所作業",0.3,IF(#REF!="複雑な制約のある作業",0.4,IF(#REF!="単純な制約のある作業",0.2,0)))))))</f>
        <v>#REF!</v>
      </c>
      <c r="I5874" s="260" t="e">
        <f t="shared" si="363"/>
        <v>#REF!</v>
      </c>
      <c r="J5874" s="258" t="e">
        <f>IF(#REF!&gt;=1,IF(#REF!&gt;=1,#REF!),IF(#REF!&gt;=0,"",))</f>
        <v>#REF!</v>
      </c>
      <c r="K5874" s="241" t="e">
        <f>保全管理データ!N10188</f>
        <v>#REF!</v>
      </c>
      <c r="L5874" s="259" t="e">
        <f>IF(#REF!="","",IF(#REF!="悪環境における作業",0.2,IF(#REF!="高所又は地下作業",0.1,IF(#REF!="錯綜場所作業",0.3,IF(#REF!="複雑な制約のある作業",0.4,IF(#REF!="単純な制約のある作業",0.2,0))))))</f>
        <v>#REF!</v>
      </c>
      <c r="M5874" s="260" t="e">
        <f t="shared" si="364"/>
        <v>#REF!</v>
      </c>
    </row>
    <row r="5875" spans="2:13" s="254" customFormat="1" ht="27.75" customHeight="1" thickBot="1" x14ac:dyDescent="0.25">
      <c r="B5875" s="538" t="s">
        <v>269</v>
      </c>
      <c r="C5875" s="539"/>
      <c r="D5875" s="266"/>
      <c r="E5875" s="252" t="s">
        <v>245</v>
      </c>
      <c r="F5875" s="261" t="e">
        <f>IF(#REF!&gt;=1,IF(#REF!&gt;=1,#REF!),IF(#REF!&gt;=0,"",))</f>
        <v>#REF!</v>
      </c>
      <c r="G5875" s="245" t="e">
        <f>保全管理データ!N10162</f>
        <v>#REF!</v>
      </c>
      <c r="H5875" s="259" t="e">
        <f>IF(#REF!="無","",IF(#REF!="","",IF(#REF!="悪環境における作業",0.2,IF(#REF!="高所又は地下作業",0.1,IF(#REF!="錯綜場所作業",0.3,IF(#REF!="複雑な制約のある作業",0.4,IF(#REF!="単純な制約のある作業",0.2,0)))))))</f>
        <v>#REF!</v>
      </c>
      <c r="I5875" s="260" t="e">
        <f t="shared" si="363"/>
        <v>#REF!</v>
      </c>
      <c r="J5875" s="261" t="e">
        <f>IF(#REF!&gt;=1,IF(#REF!&gt;=1,#REF!),IF(#REF!&gt;=0,"",))</f>
        <v>#REF!</v>
      </c>
      <c r="K5875" s="245" t="e">
        <f>保全管理データ!N10189</f>
        <v>#REF!</v>
      </c>
      <c r="L5875" s="262" t="e">
        <f>IF(#REF!="","",IF(#REF!="悪環境における作業",0.2,IF(#REF!="高所又は地下作業",0.1,IF(#REF!="錯綜場所作業",0.3,IF(#REF!="複雑な制約のある作業",0.4,IF(#REF!="単純な制約のある作業",0.2,0))))))</f>
        <v>#REF!</v>
      </c>
      <c r="M5875" s="260" t="e">
        <f t="shared" si="364"/>
        <v>#REF!</v>
      </c>
    </row>
    <row r="5876" spans="2:13" s="254" customFormat="1" ht="27.75" customHeight="1" thickBot="1" x14ac:dyDescent="0.25">
      <c r="B5876" s="532" t="s">
        <v>190</v>
      </c>
      <c r="C5876" s="532"/>
      <c r="D5876" s="532"/>
      <c r="E5876" s="532"/>
      <c r="F5876" s="533" t="e">
        <f>SUM(I5852:I5875)</f>
        <v>#REF!</v>
      </c>
      <c r="G5876" s="534"/>
      <c r="H5876" s="534"/>
      <c r="I5876" s="535"/>
      <c r="J5876" s="533" t="e">
        <f>IF(SUM(J5852:J5875)=0,"0.00",SUM(M5852:M5875))</f>
        <v>#REF!</v>
      </c>
      <c r="K5876" s="534"/>
      <c r="L5876" s="534"/>
      <c r="M5876" s="535"/>
    </row>
    <row r="5877" spans="2:13" s="254" customFormat="1" ht="27.75" customHeight="1" thickBot="1" x14ac:dyDescent="0.25">
      <c r="B5877" s="532" t="s">
        <v>97</v>
      </c>
      <c r="C5877" s="532"/>
      <c r="D5877" s="532"/>
      <c r="E5877" s="532"/>
      <c r="F5877" s="533" t="e">
        <f>IF(#REF!="５年以下","0",IF(#REF!="５年～１０年",0.1,IF(#REF!="１０年以上",0.15)))</f>
        <v>#REF!</v>
      </c>
      <c r="G5877" s="534"/>
      <c r="H5877" s="534"/>
      <c r="I5877" s="534"/>
      <c r="J5877" s="534"/>
      <c r="K5877" s="534"/>
      <c r="L5877" s="534"/>
      <c r="M5877" s="535"/>
    </row>
    <row r="5878" spans="2:13" s="254" customFormat="1" ht="27.75" customHeight="1" thickBot="1" x14ac:dyDescent="0.25">
      <c r="B5878" s="533" t="s">
        <v>273</v>
      </c>
      <c r="C5878" s="534"/>
      <c r="D5878" s="534"/>
      <c r="E5878" s="535"/>
      <c r="F5878" s="533" t="e">
        <f>F5876*(1+F5877)</f>
        <v>#REF!</v>
      </c>
      <c r="G5878" s="534"/>
      <c r="H5878" s="534"/>
      <c r="I5878" s="534"/>
      <c r="J5878" s="533" t="e">
        <f>J5876*(1+F5877)</f>
        <v>#REF!</v>
      </c>
      <c r="K5878" s="534"/>
      <c r="L5878" s="534"/>
      <c r="M5878" s="535"/>
    </row>
    <row r="5879" spans="2:13" s="254" customFormat="1" ht="27.75" customHeight="1" thickBot="1" x14ac:dyDescent="0.25">
      <c r="B5879" s="532" t="s">
        <v>191</v>
      </c>
      <c r="C5879" s="532"/>
      <c r="D5879" s="532"/>
      <c r="E5879" s="532"/>
      <c r="F5879" s="533" t="e">
        <f>#REF!*(#REF!*#REF!+#REF!*#REF!)</f>
        <v>#REF!</v>
      </c>
      <c r="G5879" s="534"/>
      <c r="H5879" s="535"/>
      <c r="I5879" s="532" t="e">
        <f>#REF!</f>
        <v>#REF!</v>
      </c>
      <c r="J5879" s="533"/>
      <c r="K5879" s="263" t="s">
        <v>230</v>
      </c>
      <c r="L5879" s="535" t="e">
        <f>B5850</f>
        <v>#REF!</v>
      </c>
      <c r="M5879" s="532"/>
    </row>
    <row r="5880" spans="2:13" s="254" customFormat="1" ht="45" customHeight="1" thickBot="1" x14ac:dyDescent="0.25">
      <c r="B5880" s="253"/>
      <c r="C5880" s="253"/>
      <c r="D5880" s="253"/>
      <c r="E5880" s="253"/>
      <c r="F5880" s="253"/>
      <c r="G5880" s="253"/>
      <c r="H5880" s="253"/>
      <c r="I5880" s="253"/>
      <c r="J5880" s="253"/>
      <c r="K5880" s="253"/>
      <c r="L5880" s="253"/>
      <c r="M5880" s="253"/>
    </row>
    <row r="5881" spans="2:13" s="254" customFormat="1" ht="27.75" customHeight="1" thickBot="1" x14ac:dyDescent="0.25">
      <c r="B5881" s="542" t="s">
        <v>128</v>
      </c>
      <c r="C5881" s="543"/>
      <c r="D5881" s="543"/>
      <c r="E5881" s="544"/>
      <c r="F5881" s="253"/>
      <c r="G5881" s="253"/>
      <c r="H5881" s="253"/>
      <c r="I5881" s="253"/>
      <c r="J5881" s="253"/>
      <c r="K5881" s="253"/>
      <c r="L5881" s="253"/>
      <c r="M5881" s="253"/>
    </row>
    <row r="5882" spans="2:13" s="254" customFormat="1" ht="27.75" customHeight="1" x14ac:dyDescent="0.2">
      <c r="B5882" s="545" t="e">
        <f>#REF!</f>
        <v>#REF!</v>
      </c>
      <c r="C5882" s="546"/>
      <c r="D5882" s="547"/>
      <c r="E5882" s="548"/>
      <c r="F5882" s="552" t="s">
        <v>240</v>
      </c>
      <c r="G5882" s="553"/>
      <c r="H5882" s="553"/>
      <c r="I5882" s="554"/>
      <c r="J5882" s="552" t="s">
        <v>239</v>
      </c>
      <c r="K5882" s="553"/>
      <c r="L5882" s="553"/>
      <c r="M5882" s="554"/>
    </row>
    <row r="5883" spans="2:13" s="254" customFormat="1" ht="27.75" customHeight="1" thickBot="1" x14ac:dyDescent="0.25">
      <c r="B5883" s="549"/>
      <c r="C5883" s="550"/>
      <c r="D5883" s="550"/>
      <c r="E5883" s="551"/>
      <c r="F5883" s="255" t="s">
        <v>149</v>
      </c>
      <c r="G5883" s="256" t="s">
        <v>151</v>
      </c>
      <c r="H5883" s="256" t="s">
        <v>96</v>
      </c>
      <c r="I5883" s="257" t="s">
        <v>150</v>
      </c>
      <c r="J5883" s="255" t="s">
        <v>149</v>
      </c>
      <c r="K5883" s="256" t="s">
        <v>151</v>
      </c>
      <c r="L5883" s="256" t="s">
        <v>96</v>
      </c>
      <c r="M5883" s="257" t="s">
        <v>150</v>
      </c>
    </row>
    <row r="5884" spans="2:13" s="254" customFormat="1" ht="27.75" customHeight="1" thickTop="1" x14ac:dyDescent="0.2">
      <c r="B5884" s="540" t="s">
        <v>241</v>
      </c>
      <c r="C5884" s="541"/>
      <c r="D5884" s="264"/>
      <c r="E5884" s="237" t="s">
        <v>242</v>
      </c>
      <c r="F5884" s="258" t="e">
        <f>IF(#REF!&gt;=1,IF(#REF!&gt;=1,#REF!),IF(#REF!&gt;=0,"",))</f>
        <v>#REF!</v>
      </c>
      <c r="G5884" s="241" t="e">
        <f>保全管理データ!N10195</f>
        <v>#REF!</v>
      </c>
      <c r="H5884" s="259" t="e">
        <f>IF(#REF!="無","",IF(#REF!="","",IF(#REF!="悪環境における作業",0.2,IF(#REF!="高所又は地下作業",0.1,IF(#REF!="錯綜場所作業",0.3,IF(#REF!="複雑な制約のある作業",0.4,IF(#REF!="単純な制約のある作業",0.2,0)))))))</f>
        <v>#REF!</v>
      </c>
      <c r="I5884" s="260" t="e">
        <f>IF(F5884="","",F5884*G5884*(1+IF(H5884="",0,H5884)))</f>
        <v>#REF!</v>
      </c>
      <c r="J5884" s="258" t="e">
        <f>IF(#REF!&gt;=1,IF(#REF!&gt;=1,#REF!),IF(#REF!&gt;=0,"",))</f>
        <v>#REF!</v>
      </c>
      <c r="K5884" s="241" t="e">
        <f>保全管理データ!N10222</f>
        <v>#REF!</v>
      </c>
      <c r="L5884" s="259" t="e">
        <f>IF(#REF!="","",IF(#REF!="悪環境における作業",0.2,IF(#REF!="高所又は地下作業",0.1,IF(#REF!="錯綜場所作業",0.3,IF(#REF!="複雑な制約のある作業",0.4,IF(#REF!="単純な制約のある作業",0.2,0))))))</f>
        <v>#REF!</v>
      </c>
      <c r="M5884" s="260" t="e">
        <f>IF(J5884="","",J5884*K5884*(1+IF(L5884="",0,L5884)))</f>
        <v>#REF!</v>
      </c>
    </row>
    <row r="5885" spans="2:13" s="254" customFormat="1" ht="27.75" customHeight="1" x14ac:dyDescent="0.2">
      <c r="B5885" s="536" t="s">
        <v>243</v>
      </c>
      <c r="C5885" s="537"/>
      <c r="D5885" s="265"/>
      <c r="E5885" s="224" t="s">
        <v>242</v>
      </c>
      <c r="F5885" s="258" t="e">
        <f>IF(#REF!&gt;=1,IF(#REF!&gt;=1,#REF!),IF(#REF!&gt;=0,"",))</f>
        <v>#REF!</v>
      </c>
      <c r="G5885" s="241" t="e">
        <f>保全管理データ!N10196</f>
        <v>#REF!</v>
      </c>
      <c r="H5885" s="259" t="e">
        <f>IF(#REF!="無","",IF(#REF!="","",IF(#REF!="悪環境における作業",0.2,IF(#REF!="高所又は地下作業",0.1,IF(#REF!="錯綜場所作業",0.3,IF(#REF!="複雑な制約のある作業",0.4,IF(#REF!="単純な制約のある作業",0.2,0)))))))</f>
        <v>#REF!</v>
      </c>
      <c r="I5885" s="260" t="e">
        <f t="shared" ref="I5885:I5907" si="365">IF(F5885="","",F5885*G5885*(1+IF(H5885="",0,H5885)))</f>
        <v>#REF!</v>
      </c>
      <c r="J5885" s="258" t="e">
        <f>IF(#REF!&gt;=1,IF(#REF!&gt;=1,#REF!),IF(#REF!&gt;=0,"",))</f>
        <v>#REF!</v>
      </c>
      <c r="K5885" s="241" t="e">
        <f>保全管理データ!N10223</f>
        <v>#REF!</v>
      </c>
      <c r="L5885" s="259" t="e">
        <f>IF(#REF!="","",IF(#REF!="悪環境における作業",0.2,IF(#REF!="高所又は地下作業",0.1,IF(#REF!="錯綜場所作業",0.3,IF(#REF!="複雑な制約のある作業",0.4,IF(#REF!="単純な制約のある作業",0.2,0))))))</f>
        <v>#REF!</v>
      </c>
      <c r="M5885" s="260" t="e">
        <f t="shared" ref="M5885:M5907" si="366">IF(J5885="","",J5885*K5885*(1+IF(L5885="",0,L5885)))</f>
        <v>#REF!</v>
      </c>
    </row>
    <row r="5886" spans="2:13" s="254" customFormat="1" ht="27.75" customHeight="1" x14ac:dyDescent="0.2">
      <c r="B5886" s="536" t="s">
        <v>249</v>
      </c>
      <c r="C5886" s="537"/>
      <c r="D5886" s="265"/>
      <c r="E5886" s="224" t="s">
        <v>244</v>
      </c>
      <c r="F5886" s="258" t="e">
        <f>IF(#REF!&gt;=1,IF(#REF!&gt;=1,#REF!),IF(#REF!&gt;=0,"",))</f>
        <v>#REF!</v>
      </c>
      <c r="G5886" s="241" t="e">
        <f>保全管理データ!N10197</f>
        <v>#REF!</v>
      </c>
      <c r="H5886" s="259" t="e">
        <f>IF(#REF!="無","",IF(#REF!="","",IF(#REF!="悪環境における作業",0.2,IF(#REF!="高所又は地下作業",0.1,IF(#REF!="錯綜場所作業",0.3,IF(#REF!="複雑な制約のある作業",0.4,IF(#REF!="単純な制約のある作業",0.2,0)))))))</f>
        <v>#REF!</v>
      </c>
      <c r="I5886" s="260" t="e">
        <f t="shared" si="365"/>
        <v>#REF!</v>
      </c>
      <c r="J5886" s="258" t="e">
        <f>IF(#REF!&gt;=1,IF(#REF!&gt;=1,#REF!),IF(#REF!&gt;=0,"",))</f>
        <v>#REF!</v>
      </c>
      <c r="K5886" s="241" t="e">
        <f>保全管理データ!N10224</f>
        <v>#REF!</v>
      </c>
      <c r="L5886" s="259" t="e">
        <f>IF(#REF!="","",IF(#REF!="悪環境における作業",0.2,IF(#REF!="高所又は地下作業",0.1,IF(#REF!="錯綜場所作業",0.3,IF(#REF!="複雑な制約のある作業",0.4,IF(#REF!="単純な制約のある作業",0.2,0))))))</f>
        <v>#REF!</v>
      </c>
      <c r="M5886" s="260" t="e">
        <f t="shared" si="366"/>
        <v>#REF!</v>
      </c>
    </row>
    <row r="5887" spans="2:13" s="254" customFormat="1" ht="27.75" customHeight="1" x14ac:dyDescent="0.2">
      <c r="B5887" s="536" t="s">
        <v>250</v>
      </c>
      <c r="C5887" s="537"/>
      <c r="D5887" s="265"/>
      <c r="E5887" s="224" t="s">
        <v>244</v>
      </c>
      <c r="F5887" s="258" t="e">
        <f>IF(#REF!&gt;=1,IF(#REF!&gt;=1,#REF!),IF(#REF!&gt;=0,"",))</f>
        <v>#REF!</v>
      </c>
      <c r="G5887" s="241" t="e">
        <f>保全管理データ!N10198</f>
        <v>#REF!</v>
      </c>
      <c r="H5887" s="259" t="e">
        <f>IF(#REF!="無","",IF(#REF!="","",IF(#REF!="悪環境における作業",0.2,IF(#REF!="高所又は地下作業",0.1,IF(#REF!="錯綜場所作業",0.3,IF(#REF!="複雑な制約のある作業",0.4,IF(#REF!="単純な制約のある作業",0.2,0)))))))</f>
        <v>#REF!</v>
      </c>
      <c r="I5887" s="260" t="e">
        <f t="shared" si="365"/>
        <v>#REF!</v>
      </c>
      <c r="J5887" s="258" t="e">
        <f>IF(#REF!&gt;=1,IF(#REF!&gt;=1,#REF!),IF(#REF!&gt;=0,"",))</f>
        <v>#REF!</v>
      </c>
      <c r="K5887" s="241" t="e">
        <f>保全管理データ!N10225</f>
        <v>#REF!</v>
      </c>
      <c r="L5887" s="259" t="e">
        <f>IF(#REF!="","",IF(#REF!="悪環境における作業",0.2,IF(#REF!="高所又は地下作業",0.1,IF(#REF!="錯綜場所作業",0.3,IF(#REF!="複雑な制約のある作業",0.4,IF(#REF!="単純な制約のある作業",0.2,0))))))</f>
        <v>#REF!</v>
      </c>
      <c r="M5887" s="260" t="e">
        <f t="shared" si="366"/>
        <v>#REF!</v>
      </c>
    </row>
    <row r="5888" spans="2:13" s="254" customFormat="1" ht="27.75" customHeight="1" x14ac:dyDescent="0.2">
      <c r="B5888" s="536" t="s">
        <v>251</v>
      </c>
      <c r="C5888" s="537"/>
      <c r="D5888" s="265"/>
      <c r="E5888" s="224" t="s">
        <v>242</v>
      </c>
      <c r="F5888" s="258" t="e">
        <f>IF(#REF!&gt;=1,IF(#REF!&gt;=1,#REF!),IF(#REF!&gt;=0,"",))</f>
        <v>#REF!</v>
      </c>
      <c r="G5888" s="241" t="e">
        <f>保全管理データ!N10199</f>
        <v>#REF!</v>
      </c>
      <c r="H5888" s="259" t="e">
        <f>IF(#REF!="無","",IF(#REF!="","",IF(#REF!="悪環境における作業",0.2,IF(#REF!="高所又は地下作業",0.1,IF(#REF!="錯綜場所作業",0.3,IF(#REF!="複雑な制約のある作業",0.4,IF(#REF!="単純な制約のある作業",0.2,0)))))))</f>
        <v>#REF!</v>
      </c>
      <c r="I5888" s="260" t="e">
        <f t="shared" si="365"/>
        <v>#REF!</v>
      </c>
      <c r="J5888" s="258" t="e">
        <f>IF(#REF!&gt;=1,IF(#REF!&gt;=1,#REF!),IF(#REF!&gt;=0,"",))</f>
        <v>#REF!</v>
      </c>
      <c r="K5888" s="241" t="e">
        <f>保全管理データ!N10226</f>
        <v>#REF!</v>
      </c>
      <c r="L5888" s="259" t="e">
        <f>IF(#REF!="","",IF(#REF!="悪環境における作業",0.2,IF(#REF!="高所又は地下作業",0.1,IF(#REF!="錯綜場所作業",0.3,IF(#REF!="複雑な制約のある作業",0.4,IF(#REF!="単純な制約のある作業",0.2,0))))))</f>
        <v>#REF!</v>
      </c>
      <c r="M5888" s="260" t="e">
        <f t="shared" si="366"/>
        <v>#REF!</v>
      </c>
    </row>
    <row r="5889" spans="2:13" s="254" customFormat="1" ht="27.75" customHeight="1" x14ac:dyDescent="0.2">
      <c r="B5889" s="536" t="s">
        <v>252</v>
      </c>
      <c r="C5889" s="537"/>
      <c r="D5889" s="265"/>
      <c r="E5889" s="224" t="s">
        <v>244</v>
      </c>
      <c r="F5889" s="258" t="e">
        <f>IF(#REF!&gt;=1,IF(#REF!&gt;=1,#REF!),IF(#REF!&gt;=0,"",))</f>
        <v>#REF!</v>
      </c>
      <c r="G5889" s="241" t="e">
        <f>保全管理データ!N10200</f>
        <v>#REF!</v>
      </c>
      <c r="H5889" s="259" t="e">
        <f>IF(#REF!="無","",IF(#REF!="","",IF(#REF!="悪環境における作業",0.2,IF(#REF!="高所又は地下作業",0.1,IF(#REF!="錯綜場所作業",0.3,IF(#REF!="複雑な制約のある作業",0.4,IF(#REF!="単純な制約のある作業",0.2,0)))))))</f>
        <v>#REF!</v>
      </c>
      <c r="I5889" s="260" t="e">
        <f t="shared" si="365"/>
        <v>#REF!</v>
      </c>
      <c r="J5889" s="258" t="e">
        <f>IF(#REF!&gt;=1,IF(#REF!&gt;=1,#REF!),IF(#REF!&gt;=0,"",))</f>
        <v>#REF!</v>
      </c>
      <c r="K5889" s="241" t="e">
        <f>保全管理データ!N10227</f>
        <v>#REF!</v>
      </c>
      <c r="L5889" s="259" t="e">
        <f>IF(#REF!="","",IF(#REF!="悪環境における作業",0.2,IF(#REF!="高所又は地下作業",0.1,IF(#REF!="錯綜場所作業",0.3,IF(#REF!="複雑な制約のある作業",0.4,IF(#REF!="単純な制約のある作業",0.2,0))))))</f>
        <v>#REF!</v>
      </c>
      <c r="M5889" s="260" t="e">
        <f t="shared" si="366"/>
        <v>#REF!</v>
      </c>
    </row>
    <row r="5890" spans="2:13" s="254" customFormat="1" ht="27.75" customHeight="1" x14ac:dyDescent="0.2">
      <c r="B5890" s="536" t="s">
        <v>253</v>
      </c>
      <c r="C5890" s="537"/>
      <c r="D5890" s="265"/>
      <c r="E5890" s="224" t="s">
        <v>242</v>
      </c>
      <c r="F5890" s="258" t="e">
        <f>IF(#REF!&gt;=1,IF(#REF!&gt;=1,#REF!),IF(#REF!&gt;=0,"",))</f>
        <v>#REF!</v>
      </c>
      <c r="G5890" s="241" t="e">
        <f>保全管理データ!N10201</f>
        <v>#REF!</v>
      </c>
      <c r="H5890" s="259" t="e">
        <f>IF(#REF!="無","",IF(#REF!="","",IF(#REF!="悪環境における作業",0.2,IF(#REF!="高所又は地下作業",0.1,IF(#REF!="錯綜場所作業",0.3,IF(#REF!="複雑な制約のある作業",0.4,IF(#REF!="単純な制約のある作業",0.2,0)))))))</f>
        <v>#REF!</v>
      </c>
      <c r="I5890" s="260" t="e">
        <f t="shared" si="365"/>
        <v>#REF!</v>
      </c>
      <c r="J5890" s="258" t="e">
        <f>IF(#REF!&gt;=1,IF(#REF!&gt;=1,#REF!),IF(#REF!&gt;=0,"",))</f>
        <v>#REF!</v>
      </c>
      <c r="K5890" s="241" t="e">
        <f>保全管理データ!N10228</f>
        <v>#REF!</v>
      </c>
      <c r="L5890" s="259" t="e">
        <f>IF(#REF!="","",IF(#REF!="悪環境における作業",0.2,IF(#REF!="高所又は地下作業",0.1,IF(#REF!="錯綜場所作業",0.3,IF(#REF!="複雑な制約のある作業",0.4,IF(#REF!="単純な制約のある作業",0.2,0))))))</f>
        <v>#REF!</v>
      </c>
      <c r="M5890" s="260" t="e">
        <f t="shared" si="366"/>
        <v>#REF!</v>
      </c>
    </row>
    <row r="5891" spans="2:13" s="254" customFormat="1" ht="27.75" customHeight="1" x14ac:dyDescent="0.2">
      <c r="B5891" s="536" t="s">
        <v>254</v>
      </c>
      <c r="C5891" s="537"/>
      <c r="D5891" s="265"/>
      <c r="E5891" s="224" t="s">
        <v>242</v>
      </c>
      <c r="F5891" s="258" t="e">
        <f>IF(#REF!&gt;=1,IF(#REF!&gt;=1,#REF!),IF(#REF!&gt;=0,"",))</f>
        <v>#REF!</v>
      </c>
      <c r="G5891" s="241" t="e">
        <f>保全管理データ!N10202</f>
        <v>#REF!</v>
      </c>
      <c r="H5891" s="259" t="e">
        <f>IF(#REF!="無","",IF(#REF!="","",IF(#REF!="悪環境における作業",0.2,IF(#REF!="高所又は地下作業",0.1,IF(#REF!="錯綜場所作業",0.3,IF(#REF!="複雑な制約のある作業",0.4,IF(#REF!="単純な制約のある作業",0.2,0)))))))</f>
        <v>#REF!</v>
      </c>
      <c r="I5891" s="260" t="e">
        <f t="shared" si="365"/>
        <v>#REF!</v>
      </c>
      <c r="J5891" s="258" t="e">
        <f>IF(#REF!&gt;=1,IF(#REF!&gt;=1,#REF!),IF(#REF!&gt;=0,"",))</f>
        <v>#REF!</v>
      </c>
      <c r="K5891" s="241" t="e">
        <f>保全管理データ!N10229</f>
        <v>#REF!</v>
      </c>
      <c r="L5891" s="259" t="e">
        <f>IF(#REF!="","",IF(#REF!="悪環境における作業",0.2,IF(#REF!="高所又は地下作業",0.1,IF(#REF!="錯綜場所作業",0.3,IF(#REF!="複雑な制約のある作業",0.4,IF(#REF!="単純な制約のある作業",0.2,0))))))</f>
        <v>#REF!</v>
      </c>
      <c r="M5891" s="260" t="e">
        <f t="shared" si="366"/>
        <v>#REF!</v>
      </c>
    </row>
    <row r="5892" spans="2:13" s="254" customFormat="1" ht="27.75" customHeight="1" x14ac:dyDescent="0.2">
      <c r="B5892" s="536" t="s">
        <v>255</v>
      </c>
      <c r="C5892" s="537"/>
      <c r="D5892" s="265"/>
      <c r="E5892" s="224" t="s">
        <v>245</v>
      </c>
      <c r="F5892" s="258" t="e">
        <f>IF(#REF!&gt;=1,IF(#REF!&gt;=1,#REF!),IF(#REF!&gt;=0,"",))</f>
        <v>#REF!</v>
      </c>
      <c r="G5892" s="241" t="e">
        <f>保全管理データ!N10203</f>
        <v>#REF!</v>
      </c>
      <c r="H5892" s="259" t="e">
        <f>IF(#REF!="無","",IF(#REF!="","",IF(#REF!="悪環境における作業",0.2,IF(#REF!="高所又は地下作業",0.1,IF(#REF!="錯綜場所作業",0.3,IF(#REF!="複雑な制約のある作業",0.4,IF(#REF!="単純な制約のある作業",0.2,0)))))))</f>
        <v>#REF!</v>
      </c>
      <c r="I5892" s="260" t="e">
        <f t="shared" si="365"/>
        <v>#REF!</v>
      </c>
      <c r="J5892" s="258" t="e">
        <f>IF(#REF!&gt;=1,IF(#REF!&gt;=1,#REF!),IF(#REF!&gt;=0,"",))</f>
        <v>#REF!</v>
      </c>
      <c r="K5892" s="241" t="e">
        <f>保全管理データ!N10230</f>
        <v>#REF!</v>
      </c>
      <c r="L5892" s="259" t="e">
        <f>IF(#REF!="","",IF(#REF!="悪環境における作業",0.2,IF(#REF!="高所又は地下作業",0.1,IF(#REF!="錯綜場所作業",0.3,IF(#REF!="複雑な制約のある作業",0.4,IF(#REF!="単純な制約のある作業",0.2,0))))))</f>
        <v>#REF!</v>
      </c>
      <c r="M5892" s="260" t="e">
        <f t="shared" si="366"/>
        <v>#REF!</v>
      </c>
    </row>
    <row r="5893" spans="2:13" s="254" customFormat="1" ht="27.75" customHeight="1" x14ac:dyDescent="0.2">
      <c r="B5893" s="536" t="s">
        <v>256</v>
      </c>
      <c r="C5893" s="537"/>
      <c r="D5893" s="265"/>
      <c r="E5893" s="224" t="s">
        <v>242</v>
      </c>
      <c r="F5893" s="258" t="e">
        <f>IF(#REF!&gt;=1,IF(#REF!&gt;=1,#REF!),IF(#REF!&gt;=0,"",))</f>
        <v>#REF!</v>
      </c>
      <c r="G5893" s="241" t="e">
        <f>保全管理データ!N10204</f>
        <v>#REF!</v>
      </c>
      <c r="H5893" s="259" t="e">
        <f>IF(#REF!="無","",IF(#REF!="","",IF(#REF!="悪環境における作業",0.2,IF(#REF!="高所又は地下作業",0.1,IF(#REF!="錯綜場所作業",0.3,IF(#REF!="複雑な制約のある作業",0.4,IF(#REF!="単純な制約のある作業",0.2,0)))))))</f>
        <v>#REF!</v>
      </c>
      <c r="I5893" s="260" t="e">
        <f t="shared" si="365"/>
        <v>#REF!</v>
      </c>
      <c r="J5893" s="258" t="e">
        <f>IF(#REF!&gt;=1,IF(#REF!&gt;=1,#REF!),IF(#REF!&gt;=0,"",))</f>
        <v>#REF!</v>
      </c>
      <c r="K5893" s="241" t="e">
        <f>保全管理データ!N10231</f>
        <v>#REF!</v>
      </c>
      <c r="L5893" s="259" t="e">
        <f>IF(#REF!="","",IF(#REF!="悪環境における作業",0.2,IF(#REF!="高所又は地下作業",0.1,IF(#REF!="錯綜場所作業",0.3,IF(#REF!="複雑な制約のある作業",0.4,IF(#REF!="単純な制約のある作業",0.2,0))))))</f>
        <v>#REF!</v>
      </c>
      <c r="M5893" s="260" t="e">
        <f t="shared" si="366"/>
        <v>#REF!</v>
      </c>
    </row>
    <row r="5894" spans="2:13" s="254" customFormat="1" ht="27.75" customHeight="1" x14ac:dyDescent="0.2">
      <c r="B5894" s="536" t="s">
        <v>257</v>
      </c>
      <c r="C5894" s="537"/>
      <c r="D5894" s="265"/>
      <c r="E5894" s="224" t="s">
        <v>245</v>
      </c>
      <c r="F5894" s="258" t="e">
        <f>IF(#REF!&gt;=1,IF(#REF!&gt;=1,#REF!),IF(#REF!&gt;=0,"",))</f>
        <v>#REF!</v>
      </c>
      <c r="G5894" s="241" t="e">
        <f>保全管理データ!N10205</f>
        <v>#REF!</v>
      </c>
      <c r="H5894" s="259" t="e">
        <f>IF(#REF!="無","",IF(#REF!="","",IF(#REF!="悪環境における作業",0.2,IF(#REF!="高所又は地下作業",0.1,IF(#REF!="錯綜場所作業",0.3,IF(#REF!="複雑な制約のある作業",0.4,IF(#REF!="単純な制約のある作業",0.2,0)))))))</f>
        <v>#REF!</v>
      </c>
      <c r="I5894" s="260" t="e">
        <f t="shared" si="365"/>
        <v>#REF!</v>
      </c>
      <c r="J5894" s="258" t="e">
        <f>IF(#REF!&gt;=1,IF(#REF!&gt;=1,#REF!),IF(#REF!&gt;=0,"",))</f>
        <v>#REF!</v>
      </c>
      <c r="K5894" s="241" t="e">
        <f>保全管理データ!N10232</f>
        <v>#REF!</v>
      </c>
      <c r="L5894" s="259" t="e">
        <f>IF(#REF!="","",IF(#REF!="悪環境における作業",0.2,IF(#REF!="高所又は地下作業",0.1,IF(#REF!="錯綜場所作業",0.3,IF(#REF!="複雑な制約のある作業",0.4,IF(#REF!="単純な制約のある作業",0.2,0))))))</f>
        <v>#REF!</v>
      </c>
      <c r="M5894" s="260" t="e">
        <f t="shared" si="366"/>
        <v>#REF!</v>
      </c>
    </row>
    <row r="5895" spans="2:13" s="254" customFormat="1" ht="27.75" customHeight="1" x14ac:dyDescent="0.2">
      <c r="B5895" s="536" t="s">
        <v>258</v>
      </c>
      <c r="C5895" s="537"/>
      <c r="D5895" s="265"/>
      <c r="E5895" s="224" t="s">
        <v>245</v>
      </c>
      <c r="F5895" s="258" t="e">
        <f>IF(#REF!&gt;=1,IF(#REF!&gt;=1,#REF!),IF(#REF!&gt;=0,"",))</f>
        <v>#REF!</v>
      </c>
      <c r="G5895" s="241" t="e">
        <f>保全管理データ!N10206</f>
        <v>#REF!</v>
      </c>
      <c r="H5895" s="259" t="e">
        <f>IF(#REF!="無","",IF(#REF!="","",IF(#REF!="悪環境における作業",0.2,IF(#REF!="高所又は地下作業",0.1,IF(#REF!="錯綜場所作業",0.3,IF(#REF!="複雑な制約のある作業",0.4,IF(#REF!="単純な制約のある作業",0.2,0)))))))</f>
        <v>#REF!</v>
      </c>
      <c r="I5895" s="260" t="e">
        <f t="shared" si="365"/>
        <v>#REF!</v>
      </c>
      <c r="J5895" s="258" t="e">
        <f>IF(#REF!&gt;=1,IF(#REF!&gt;=1,#REF!),IF(#REF!&gt;=0,"",))</f>
        <v>#REF!</v>
      </c>
      <c r="K5895" s="241" t="e">
        <f>保全管理データ!N10233</f>
        <v>#REF!</v>
      </c>
      <c r="L5895" s="259" t="e">
        <f>IF(#REF!="","",IF(#REF!="悪環境における作業",0.2,IF(#REF!="高所又は地下作業",0.1,IF(#REF!="錯綜場所作業",0.3,IF(#REF!="複雑な制約のある作業",0.4,IF(#REF!="単純な制約のある作業",0.2,0))))))</f>
        <v>#REF!</v>
      </c>
      <c r="M5895" s="260" t="e">
        <f t="shared" si="366"/>
        <v>#REF!</v>
      </c>
    </row>
    <row r="5896" spans="2:13" s="254" customFormat="1" ht="27.75" customHeight="1" x14ac:dyDescent="0.2">
      <c r="B5896" s="536" t="s">
        <v>259</v>
      </c>
      <c r="C5896" s="537"/>
      <c r="D5896" s="265"/>
      <c r="E5896" s="224" t="s">
        <v>245</v>
      </c>
      <c r="F5896" s="258" t="e">
        <f>IF(#REF!&gt;=1,IF(#REF!&gt;=1,#REF!),IF(#REF!&gt;=0,"",))</f>
        <v>#REF!</v>
      </c>
      <c r="G5896" s="241" t="e">
        <f>保全管理データ!N10207</f>
        <v>#REF!</v>
      </c>
      <c r="H5896" s="259" t="e">
        <f>IF(#REF!="無","",IF(#REF!="","",IF(#REF!="悪環境における作業",0.2,IF(#REF!="高所又は地下作業",0.1,IF(#REF!="錯綜場所作業",0.3,IF(#REF!="複雑な制約のある作業",0.4,IF(#REF!="単純な制約のある作業",0.2,0)))))))</f>
        <v>#REF!</v>
      </c>
      <c r="I5896" s="260" t="e">
        <f t="shared" si="365"/>
        <v>#REF!</v>
      </c>
      <c r="J5896" s="258" t="e">
        <f>IF(#REF!&gt;=1,IF(#REF!&gt;=1,#REF!),IF(#REF!&gt;=0,"",))</f>
        <v>#REF!</v>
      </c>
      <c r="K5896" s="241" t="e">
        <f>保全管理データ!N10234</f>
        <v>#REF!</v>
      </c>
      <c r="L5896" s="259" t="e">
        <f>IF(#REF!="","",IF(#REF!="悪環境における作業",0.2,IF(#REF!="高所又は地下作業",0.1,IF(#REF!="錯綜場所作業",0.3,IF(#REF!="複雑な制約のある作業",0.4,IF(#REF!="単純な制約のある作業",0.2,0))))))</f>
        <v>#REF!</v>
      </c>
      <c r="M5896" s="260" t="e">
        <f t="shared" si="366"/>
        <v>#REF!</v>
      </c>
    </row>
    <row r="5897" spans="2:13" s="254" customFormat="1" ht="27.75" customHeight="1" x14ac:dyDescent="0.2">
      <c r="B5897" s="536" t="s">
        <v>260</v>
      </c>
      <c r="C5897" s="537"/>
      <c r="D5897" s="265"/>
      <c r="E5897" s="224" t="s">
        <v>248</v>
      </c>
      <c r="F5897" s="258" t="e">
        <f>IF(#REF!&gt;=1,IF(#REF!&gt;=1,#REF!),IF(#REF!&gt;=0,"",))</f>
        <v>#REF!</v>
      </c>
      <c r="G5897" s="241" t="e">
        <f>保全管理データ!N10208</f>
        <v>#REF!</v>
      </c>
      <c r="H5897" s="259" t="e">
        <f>IF(#REF!="無","",IF(#REF!="","",IF(#REF!="悪環境における作業",0.2,IF(#REF!="高所又は地下作業",0.1,IF(#REF!="錯綜場所作業",0.3,IF(#REF!="複雑な制約のある作業",0.4,IF(#REF!="単純な制約のある作業",0.2,0)))))))</f>
        <v>#REF!</v>
      </c>
      <c r="I5897" s="260" t="e">
        <f t="shared" si="365"/>
        <v>#REF!</v>
      </c>
      <c r="J5897" s="258" t="e">
        <f>IF(#REF!&gt;=1,IF(#REF!&gt;=1,#REF!),IF(#REF!&gt;=0,"",))</f>
        <v>#REF!</v>
      </c>
      <c r="K5897" s="241" t="e">
        <f>保全管理データ!N10235</f>
        <v>#REF!</v>
      </c>
      <c r="L5897" s="259" t="e">
        <f>IF(#REF!="","",IF(#REF!="悪環境における作業",0.2,IF(#REF!="高所又は地下作業",0.1,IF(#REF!="錯綜場所作業",0.3,IF(#REF!="複雑な制約のある作業",0.4,IF(#REF!="単純な制約のある作業",0.2,0))))))</f>
        <v>#REF!</v>
      </c>
      <c r="M5897" s="260" t="e">
        <f t="shared" si="366"/>
        <v>#REF!</v>
      </c>
    </row>
    <row r="5898" spans="2:13" s="254" customFormat="1" ht="27.75" customHeight="1" x14ac:dyDescent="0.2">
      <c r="B5898" s="536" t="s">
        <v>261</v>
      </c>
      <c r="C5898" s="537"/>
      <c r="D5898" s="265"/>
      <c r="E5898" s="224" t="s">
        <v>247</v>
      </c>
      <c r="F5898" s="258" t="e">
        <f>IF(#REF!&gt;=1,IF(#REF!&gt;=1,#REF!),IF(#REF!&gt;=0,"",))</f>
        <v>#REF!</v>
      </c>
      <c r="G5898" s="241" t="e">
        <f>保全管理データ!N10209</f>
        <v>#REF!</v>
      </c>
      <c r="H5898" s="259" t="e">
        <f>IF(#REF!="無","",IF(#REF!="","",IF(#REF!="悪環境における作業",0.2,IF(#REF!="高所又は地下作業",0.1,IF(#REF!="錯綜場所作業",0.3,IF(#REF!="複雑な制約のある作業",0.4,IF(#REF!="単純な制約のある作業",0.2,0)))))))</f>
        <v>#REF!</v>
      </c>
      <c r="I5898" s="260" t="e">
        <f t="shared" si="365"/>
        <v>#REF!</v>
      </c>
      <c r="J5898" s="258" t="e">
        <f>IF(#REF!&gt;=1,IF(#REF!&gt;=1,#REF!),IF(#REF!&gt;=0,"",))</f>
        <v>#REF!</v>
      </c>
      <c r="K5898" s="241" t="e">
        <f>保全管理データ!N10236</f>
        <v>#REF!</v>
      </c>
      <c r="L5898" s="259" t="e">
        <f>IF(#REF!="","",IF(#REF!="悪環境における作業",0.2,IF(#REF!="高所又は地下作業",0.1,IF(#REF!="錯綜場所作業",0.3,IF(#REF!="複雑な制約のある作業",0.4,IF(#REF!="単純な制約のある作業",0.2,0))))))</f>
        <v>#REF!</v>
      </c>
      <c r="M5898" s="260" t="e">
        <f t="shared" si="366"/>
        <v>#REF!</v>
      </c>
    </row>
    <row r="5899" spans="2:13" s="254" customFormat="1" ht="27.75" customHeight="1" x14ac:dyDescent="0.2">
      <c r="B5899" s="536" t="s">
        <v>262</v>
      </c>
      <c r="C5899" s="537"/>
      <c r="D5899" s="265"/>
      <c r="E5899" s="224" t="s">
        <v>245</v>
      </c>
      <c r="F5899" s="258" t="e">
        <f>IF(#REF!&gt;=1,IF(#REF!&gt;=1,#REF!),IF(#REF!&gt;=0,"",))</f>
        <v>#REF!</v>
      </c>
      <c r="G5899" s="241" t="e">
        <f>保全管理データ!N10210</f>
        <v>#REF!</v>
      </c>
      <c r="H5899" s="259" t="e">
        <f>IF(#REF!="無","",IF(#REF!="","",IF(#REF!="悪環境における作業",0.2,IF(#REF!="高所又は地下作業",0.1,IF(#REF!="錯綜場所作業",0.3,IF(#REF!="複雑な制約のある作業",0.4,IF(#REF!="単純な制約のある作業",0.2,0)))))))</f>
        <v>#REF!</v>
      </c>
      <c r="I5899" s="260" t="e">
        <f t="shared" si="365"/>
        <v>#REF!</v>
      </c>
      <c r="J5899" s="258" t="e">
        <f>IF(#REF!&gt;=1,IF(#REF!&gt;=1,#REF!),IF(#REF!&gt;=0,"",))</f>
        <v>#REF!</v>
      </c>
      <c r="K5899" s="241" t="e">
        <f>保全管理データ!N10237</f>
        <v>#REF!</v>
      </c>
      <c r="L5899" s="259" t="e">
        <f>IF(#REF!="","",IF(#REF!="悪環境における作業",0.2,IF(#REF!="高所又は地下作業",0.1,IF(#REF!="錯綜場所作業",0.3,IF(#REF!="複雑な制約のある作業",0.4,IF(#REF!="単純な制約のある作業",0.2,0))))))</f>
        <v>#REF!</v>
      </c>
      <c r="M5899" s="260" t="e">
        <f t="shared" si="366"/>
        <v>#REF!</v>
      </c>
    </row>
    <row r="5900" spans="2:13" s="254" customFormat="1" ht="27.75" customHeight="1" x14ac:dyDescent="0.2">
      <c r="B5900" s="536" t="s">
        <v>263</v>
      </c>
      <c r="C5900" s="537"/>
      <c r="D5900" s="265"/>
      <c r="E5900" s="224" t="s">
        <v>245</v>
      </c>
      <c r="F5900" s="258" t="e">
        <f>IF(#REF!&gt;=1,IF(#REF!&gt;=1,#REF!),IF(#REF!&gt;=0,"",))</f>
        <v>#REF!</v>
      </c>
      <c r="G5900" s="241" t="e">
        <f>保全管理データ!N10211</f>
        <v>#REF!</v>
      </c>
      <c r="H5900" s="259" t="e">
        <f>IF(#REF!="無","",IF(#REF!="","",IF(#REF!="悪環境における作業",0.2,IF(#REF!="高所又は地下作業",0.1,IF(#REF!="錯綜場所作業",0.3,IF(#REF!="複雑な制約のある作業",0.4,IF(#REF!="単純な制約のある作業",0.2,0)))))))</f>
        <v>#REF!</v>
      </c>
      <c r="I5900" s="260" t="e">
        <f t="shared" si="365"/>
        <v>#REF!</v>
      </c>
      <c r="J5900" s="258" t="e">
        <f>IF(#REF!&gt;=1,IF(#REF!&gt;=1,#REF!),IF(#REF!&gt;=0,"",))</f>
        <v>#REF!</v>
      </c>
      <c r="K5900" s="241" t="e">
        <f>保全管理データ!N10238</f>
        <v>#REF!</v>
      </c>
      <c r="L5900" s="259" t="e">
        <f>IF(#REF!="","",IF(#REF!="悪環境における作業",0.2,IF(#REF!="高所又は地下作業",0.1,IF(#REF!="錯綜場所作業",0.3,IF(#REF!="複雑な制約のある作業",0.4,IF(#REF!="単純な制約のある作業",0.2,0))))))</f>
        <v>#REF!</v>
      </c>
      <c r="M5900" s="260" t="e">
        <f t="shared" si="366"/>
        <v>#REF!</v>
      </c>
    </row>
    <row r="5901" spans="2:13" s="254" customFormat="1" ht="27.75" customHeight="1" x14ac:dyDescent="0.2">
      <c r="B5901" s="536" t="s">
        <v>264</v>
      </c>
      <c r="C5901" s="537"/>
      <c r="D5901" s="265"/>
      <c r="E5901" s="224" t="s">
        <v>245</v>
      </c>
      <c r="F5901" s="258" t="e">
        <f>IF(#REF!&gt;=1,IF(#REF!&gt;=1,#REF!),IF(#REF!&gt;=0,"",))</f>
        <v>#REF!</v>
      </c>
      <c r="G5901" s="241" t="e">
        <f>保全管理データ!N10212</f>
        <v>#REF!</v>
      </c>
      <c r="H5901" s="259" t="e">
        <f>IF(#REF!="無","",IF(#REF!="","",IF(#REF!="悪環境における作業",0.2,IF(#REF!="高所又は地下作業",0.1,IF(#REF!="錯綜場所作業",0.3,IF(#REF!="複雑な制約のある作業",0.4,IF(#REF!="単純な制約のある作業",0.2,0)))))))</f>
        <v>#REF!</v>
      </c>
      <c r="I5901" s="260" t="e">
        <f t="shared" si="365"/>
        <v>#REF!</v>
      </c>
      <c r="J5901" s="258" t="e">
        <f>IF(#REF!&gt;=1,IF(#REF!&gt;=1,#REF!),IF(#REF!&gt;=0,"",))</f>
        <v>#REF!</v>
      </c>
      <c r="K5901" s="241" t="e">
        <f>保全管理データ!N10239</f>
        <v>#REF!</v>
      </c>
      <c r="L5901" s="259" t="e">
        <f>IF(#REF!="","",IF(#REF!="悪環境における作業",0.2,IF(#REF!="高所又は地下作業",0.1,IF(#REF!="錯綜場所作業",0.3,IF(#REF!="複雑な制約のある作業",0.4,IF(#REF!="単純な制約のある作業",0.2,0))))))</f>
        <v>#REF!</v>
      </c>
      <c r="M5901" s="260" t="e">
        <f t="shared" si="366"/>
        <v>#REF!</v>
      </c>
    </row>
    <row r="5902" spans="2:13" s="254" customFormat="1" ht="27.75" customHeight="1" x14ac:dyDescent="0.2">
      <c r="B5902" s="536" t="s">
        <v>265</v>
      </c>
      <c r="C5902" s="537"/>
      <c r="D5902" s="265"/>
      <c r="E5902" s="224" t="s">
        <v>245</v>
      </c>
      <c r="F5902" s="258" t="e">
        <f>IF(#REF!&gt;=1,IF(#REF!&gt;=1,#REF!),IF(#REF!&gt;=0,"",))</f>
        <v>#REF!</v>
      </c>
      <c r="G5902" s="241" t="e">
        <f>保全管理データ!N10213</f>
        <v>#REF!</v>
      </c>
      <c r="H5902" s="259" t="e">
        <f>IF(#REF!="無","",IF(#REF!="","",IF(#REF!="悪環境における作業",0.2,IF(#REF!="高所又は地下作業",0.1,IF(#REF!="錯綜場所作業",0.3,IF(#REF!="複雑な制約のある作業",0.4,IF(#REF!="単純な制約のある作業",0.2,0)))))))</f>
        <v>#REF!</v>
      </c>
      <c r="I5902" s="260" t="e">
        <f t="shared" si="365"/>
        <v>#REF!</v>
      </c>
      <c r="J5902" s="258" t="e">
        <f>IF(#REF!&gt;=1,IF(#REF!&gt;=1,#REF!),IF(#REF!&gt;=0,"",))</f>
        <v>#REF!</v>
      </c>
      <c r="K5902" s="241" t="e">
        <f>保全管理データ!N10240</f>
        <v>#REF!</v>
      </c>
      <c r="L5902" s="259" t="e">
        <f>IF(#REF!="","",IF(#REF!="悪環境における作業",0.2,IF(#REF!="高所又は地下作業",0.1,IF(#REF!="錯綜場所作業",0.3,IF(#REF!="複雑な制約のある作業",0.4,IF(#REF!="単純な制約のある作業",0.2,0))))))</f>
        <v>#REF!</v>
      </c>
      <c r="M5902" s="260" t="e">
        <f t="shared" si="366"/>
        <v>#REF!</v>
      </c>
    </row>
    <row r="5903" spans="2:13" s="254" customFormat="1" ht="27.75" customHeight="1" x14ac:dyDescent="0.2">
      <c r="B5903" s="536" t="s">
        <v>266</v>
      </c>
      <c r="C5903" s="537"/>
      <c r="D5903" s="265"/>
      <c r="E5903" s="224" t="s">
        <v>245</v>
      </c>
      <c r="F5903" s="258" t="e">
        <f>IF(#REF!&gt;=1,IF(#REF!&gt;=1,#REF!),IF(#REF!&gt;=0,"",))</f>
        <v>#REF!</v>
      </c>
      <c r="G5903" s="241" t="e">
        <f>保全管理データ!N10214</f>
        <v>#REF!</v>
      </c>
      <c r="H5903" s="259" t="e">
        <f>IF(#REF!="無","",IF(#REF!="","",IF(#REF!="悪環境における作業",0.2,IF(#REF!="高所又は地下作業",0.1,IF(#REF!="錯綜場所作業",0.3,IF(#REF!="複雑な制約のある作業",0.4,IF(#REF!="単純な制約のある作業",0.2,0)))))))</f>
        <v>#REF!</v>
      </c>
      <c r="I5903" s="260" t="e">
        <f t="shared" si="365"/>
        <v>#REF!</v>
      </c>
      <c r="J5903" s="258" t="e">
        <f>IF(#REF!&gt;=1,IF(#REF!&gt;=1,#REF!),IF(#REF!&gt;=0,"",))</f>
        <v>#REF!</v>
      </c>
      <c r="K5903" s="241" t="e">
        <f>保全管理データ!N10241</f>
        <v>#REF!</v>
      </c>
      <c r="L5903" s="259" t="e">
        <f>IF(#REF!="","",IF(#REF!="悪環境における作業",0.2,IF(#REF!="高所又は地下作業",0.1,IF(#REF!="錯綜場所作業",0.3,IF(#REF!="複雑な制約のある作業",0.4,IF(#REF!="単純な制約のある作業",0.2,0))))))</f>
        <v>#REF!</v>
      </c>
      <c r="M5903" s="260" t="e">
        <f t="shared" si="366"/>
        <v>#REF!</v>
      </c>
    </row>
    <row r="5904" spans="2:13" s="254" customFormat="1" ht="27.75" customHeight="1" x14ac:dyDescent="0.2">
      <c r="B5904" s="536" t="s">
        <v>81</v>
      </c>
      <c r="C5904" s="537"/>
      <c r="D5904" s="265"/>
      <c r="E5904" s="224" t="s">
        <v>245</v>
      </c>
      <c r="F5904" s="258" t="e">
        <f>IF(#REF!&gt;=1,IF(#REF!&gt;=1,#REF!),IF(#REF!&gt;=0,"",))</f>
        <v>#REF!</v>
      </c>
      <c r="G5904" s="241" t="e">
        <f>保全管理データ!N10215</f>
        <v>#REF!</v>
      </c>
      <c r="H5904" s="259" t="e">
        <f>IF(#REF!="無","",IF(#REF!="","",IF(#REF!="悪環境における作業",0.2,IF(#REF!="高所又は地下作業",0.1,IF(#REF!="錯綜場所作業",0.3,IF(#REF!="複雑な制約のある作業",0.4,IF(#REF!="単純な制約のある作業",0.2,0)))))))</f>
        <v>#REF!</v>
      </c>
      <c r="I5904" s="260" t="e">
        <f t="shared" si="365"/>
        <v>#REF!</v>
      </c>
      <c r="J5904" s="258" t="e">
        <f>IF(#REF!&gt;=1,IF(#REF!&gt;=1,#REF!),IF(#REF!&gt;=0,"",))</f>
        <v>#REF!</v>
      </c>
      <c r="K5904" s="241" t="e">
        <f>保全管理データ!N10242</f>
        <v>#REF!</v>
      </c>
      <c r="L5904" s="259" t="e">
        <f>IF(#REF!="","",IF(#REF!="悪環境における作業",0.2,IF(#REF!="高所又は地下作業",0.1,IF(#REF!="錯綜場所作業",0.3,IF(#REF!="複雑な制約のある作業",0.4,IF(#REF!="単純な制約のある作業",0.2,0))))))</f>
        <v>#REF!</v>
      </c>
      <c r="M5904" s="260" t="e">
        <f t="shared" si="366"/>
        <v>#REF!</v>
      </c>
    </row>
    <row r="5905" spans="2:13" s="254" customFormat="1" ht="27.75" customHeight="1" x14ac:dyDescent="0.2">
      <c r="B5905" s="536" t="s">
        <v>267</v>
      </c>
      <c r="C5905" s="537"/>
      <c r="D5905" s="265"/>
      <c r="E5905" s="224" t="s">
        <v>247</v>
      </c>
      <c r="F5905" s="258" t="e">
        <f>IF(#REF!&gt;=1,IF(#REF!&gt;=1,#REF!),IF(#REF!&gt;=0,"",))</f>
        <v>#REF!</v>
      </c>
      <c r="G5905" s="241" t="e">
        <f>保全管理データ!N10216</f>
        <v>#REF!</v>
      </c>
      <c r="H5905" s="259" t="e">
        <f>IF(#REF!="無","",IF(#REF!="","",IF(#REF!="悪環境における作業",0.2,IF(#REF!="高所又は地下作業",0.1,IF(#REF!="錯綜場所作業",0.3,IF(#REF!="複雑な制約のある作業",0.4,IF(#REF!="単純な制約のある作業",0.2,0)))))))</f>
        <v>#REF!</v>
      </c>
      <c r="I5905" s="260" t="e">
        <f t="shared" si="365"/>
        <v>#REF!</v>
      </c>
      <c r="J5905" s="258" t="e">
        <f>IF(#REF!&gt;=1,IF(#REF!&gt;=1,#REF!),IF(#REF!&gt;=0,"",))</f>
        <v>#REF!</v>
      </c>
      <c r="K5905" s="241" t="e">
        <f>保全管理データ!N10243</f>
        <v>#REF!</v>
      </c>
      <c r="L5905" s="259" t="e">
        <f>IF(#REF!="","",IF(#REF!="悪環境における作業",0.2,IF(#REF!="高所又は地下作業",0.1,IF(#REF!="錯綜場所作業",0.3,IF(#REF!="複雑な制約のある作業",0.4,IF(#REF!="単純な制約のある作業",0.2,0))))))</f>
        <v>#REF!</v>
      </c>
      <c r="M5905" s="260" t="e">
        <f t="shared" si="366"/>
        <v>#REF!</v>
      </c>
    </row>
    <row r="5906" spans="2:13" s="254" customFormat="1" ht="27.75" customHeight="1" x14ac:dyDescent="0.2">
      <c r="B5906" s="536" t="s">
        <v>268</v>
      </c>
      <c r="C5906" s="537"/>
      <c r="D5906" s="265"/>
      <c r="E5906" s="224" t="s">
        <v>246</v>
      </c>
      <c r="F5906" s="258" t="e">
        <f>IF(#REF!&gt;=1,IF(#REF!&gt;=1,#REF!),IF(#REF!&gt;=0,"",))</f>
        <v>#REF!</v>
      </c>
      <c r="G5906" s="241" t="e">
        <f>保全管理データ!N10217</f>
        <v>#REF!</v>
      </c>
      <c r="H5906" s="259" t="e">
        <f>IF(#REF!="無","",IF(#REF!="","",IF(#REF!="悪環境における作業",0.2,IF(#REF!="高所又は地下作業",0.1,IF(#REF!="錯綜場所作業",0.3,IF(#REF!="複雑な制約のある作業",0.4,IF(#REF!="単純な制約のある作業",0.2,0)))))))</f>
        <v>#REF!</v>
      </c>
      <c r="I5906" s="260" t="e">
        <f t="shared" si="365"/>
        <v>#REF!</v>
      </c>
      <c r="J5906" s="258" t="e">
        <f>IF(#REF!&gt;=1,IF(#REF!&gt;=1,#REF!),IF(#REF!&gt;=0,"",))</f>
        <v>#REF!</v>
      </c>
      <c r="K5906" s="241" t="e">
        <f>保全管理データ!N10244</f>
        <v>#REF!</v>
      </c>
      <c r="L5906" s="259" t="e">
        <f>IF(#REF!="","",IF(#REF!="悪環境における作業",0.2,IF(#REF!="高所又は地下作業",0.1,IF(#REF!="錯綜場所作業",0.3,IF(#REF!="複雑な制約のある作業",0.4,IF(#REF!="単純な制約のある作業",0.2,0))))))</f>
        <v>#REF!</v>
      </c>
      <c r="M5906" s="260" t="e">
        <f t="shared" si="366"/>
        <v>#REF!</v>
      </c>
    </row>
    <row r="5907" spans="2:13" s="254" customFormat="1" ht="27.75" customHeight="1" thickBot="1" x14ac:dyDescent="0.25">
      <c r="B5907" s="538" t="s">
        <v>269</v>
      </c>
      <c r="C5907" s="539"/>
      <c r="D5907" s="266"/>
      <c r="E5907" s="252" t="s">
        <v>245</v>
      </c>
      <c r="F5907" s="261" t="e">
        <f>IF(#REF!&gt;=1,IF(#REF!&gt;=1,#REF!),IF(#REF!&gt;=0,"",))</f>
        <v>#REF!</v>
      </c>
      <c r="G5907" s="245" t="e">
        <f>保全管理データ!N10218</f>
        <v>#REF!</v>
      </c>
      <c r="H5907" s="259" t="e">
        <f>IF(#REF!="無","",IF(#REF!="","",IF(#REF!="悪環境における作業",0.2,IF(#REF!="高所又は地下作業",0.1,IF(#REF!="錯綜場所作業",0.3,IF(#REF!="複雑な制約のある作業",0.4,IF(#REF!="単純な制約のある作業",0.2,0)))))))</f>
        <v>#REF!</v>
      </c>
      <c r="I5907" s="260" t="e">
        <f t="shared" si="365"/>
        <v>#REF!</v>
      </c>
      <c r="J5907" s="261" t="e">
        <f>IF(#REF!&gt;=1,IF(#REF!&gt;=1,#REF!),IF(#REF!&gt;=0,"",))</f>
        <v>#REF!</v>
      </c>
      <c r="K5907" s="245" t="e">
        <f>保全管理データ!N10245</f>
        <v>#REF!</v>
      </c>
      <c r="L5907" s="262" t="e">
        <f>IF(#REF!="","",IF(#REF!="悪環境における作業",0.2,IF(#REF!="高所又は地下作業",0.1,IF(#REF!="錯綜場所作業",0.3,IF(#REF!="複雑な制約のある作業",0.4,IF(#REF!="単純な制約のある作業",0.2,0))))))</f>
        <v>#REF!</v>
      </c>
      <c r="M5907" s="260" t="e">
        <f t="shared" si="366"/>
        <v>#REF!</v>
      </c>
    </row>
    <row r="5908" spans="2:13" s="254" customFormat="1" ht="27.75" customHeight="1" thickBot="1" x14ac:dyDescent="0.25">
      <c r="B5908" s="532" t="s">
        <v>190</v>
      </c>
      <c r="C5908" s="532"/>
      <c r="D5908" s="532"/>
      <c r="E5908" s="532"/>
      <c r="F5908" s="533" t="e">
        <f>SUM(I5884:I5907)</f>
        <v>#REF!</v>
      </c>
      <c r="G5908" s="534"/>
      <c r="H5908" s="534"/>
      <c r="I5908" s="535"/>
      <c r="J5908" s="533" t="e">
        <f>IF(SUM(J5884:J5907)=0,"0.00",SUM(M5884:M5907))</f>
        <v>#REF!</v>
      </c>
      <c r="K5908" s="534"/>
      <c r="L5908" s="534"/>
      <c r="M5908" s="535"/>
    </row>
    <row r="5909" spans="2:13" s="254" customFormat="1" ht="27.75" customHeight="1" thickBot="1" x14ac:dyDescent="0.25">
      <c r="B5909" s="532" t="s">
        <v>97</v>
      </c>
      <c r="C5909" s="532"/>
      <c r="D5909" s="532"/>
      <c r="E5909" s="532"/>
      <c r="F5909" s="533" t="e">
        <f>IF(#REF!="５年以下","0",IF(#REF!="５年～１０年",0.1,IF(#REF!="１０年以上",0.15)))</f>
        <v>#REF!</v>
      </c>
      <c r="G5909" s="534"/>
      <c r="H5909" s="534"/>
      <c r="I5909" s="534"/>
      <c r="J5909" s="534"/>
      <c r="K5909" s="534"/>
      <c r="L5909" s="534"/>
      <c r="M5909" s="535"/>
    </row>
    <row r="5910" spans="2:13" s="254" customFormat="1" ht="27.75" customHeight="1" thickBot="1" x14ac:dyDescent="0.25">
      <c r="B5910" s="533" t="s">
        <v>273</v>
      </c>
      <c r="C5910" s="534"/>
      <c r="D5910" s="534"/>
      <c r="E5910" s="535"/>
      <c r="F5910" s="533" t="e">
        <f>F5908*(1+F5909)</f>
        <v>#REF!</v>
      </c>
      <c r="G5910" s="534"/>
      <c r="H5910" s="534"/>
      <c r="I5910" s="534"/>
      <c r="J5910" s="533" t="e">
        <f>J5908*(1+F5909)</f>
        <v>#REF!</v>
      </c>
      <c r="K5910" s="534"/>
      <c r="L5910" s="534"/>
      <c r="M5910" s="535"/>
    </row>
    <row r="5911" spans="2:13" s="254" customFormat="1" ht="27.75" customHeight="1" thickBot="1" x14ac:dyDescent="0.25">
      <c r="B5911" s="532" t="s">
        <v>191</v>
      </c>
      <c r="C5911" s="532"/>
      <c r="D5911" s="532"/>
      <c r="E5911" s="532"/>
      <c r="F5911" s="533" t="e">
        <f>#REF!*(#REF!*#REF!+#REF!*#REF!)</f>
        <v>#REF!</v>
      </c>
      <c r="G5911" s="534"/>
      <c r="H5911" s="535"/>
      <c r="I5911" s="532" t="e">
        <f>#REF!</f>
        <v>#REF!</v>
      </c>
      <c r="J5911" s="533"/>
      <c r="K5911" s="263" t="s">
        <v>230</v>
      </c>
      <c r="L5911" s="535" t="e">
        <f>B5882</f>
        <v>#REF!</v>
      </c>
      <c r="M5911" s="532"/>
    </row>
    <row r="5912" spans="2:13" s="254" customFormat="1" ht="45" customHeight="1" thickBot="1" x14ac:dyDescent="0.25">
      <c r="B5912" s="253"/>
      <c r="C5912" s="253"/>
      <c r="D5912" s="253"/>
      <c r="E5912" s="253"/>
      <c r="F5912" s="253"/>
      <c r="G5912" s="253"/>
      <c r="H5912" s="253"/>
      <c r="I5912" s="253"/>
      <c r="J5912" s="253"/>
      <c r="K5912" s="253"/>
      <c r="L5912" s="253"/>
      <c r="M5912" s="253"/>
    </row>
    <row r="5913" spans="2:13" s="254" customFormat="1" ht="27.75" customHeight="1" thickBot="1" x14ac:dyDescent="0.25">
      <c r="B5913" s="542" t="s">
        <v>128</v>
      </c>
      <c r="C5913" s="543"/>
      <c r="D5913" s="543"/>
      <c r="E5913" s="544"/>
      <c r="F5913" s="253"/>
      <c r="G5913" s="253"/>
      <c r="H5913" s="253"/>
      <c r="I5913" s="253"/>
      <c r="J5913" s="253"/>
      <c r="K5913" s="253"/>
      <c r="L5913" s="253"/>
      <c r="M5913" s="253"/>
    </row>
    <row r="5914" spans="2:13" s="254" customFormat="1" ht="27.75" customHeight="1" x14ac:dyDescent="0.2">
      <c r="B5914" s="545" t="e">
        <f>#REF!</f>
        <v>#REF!</v>
      </c>
      <c r="C5914" s="546"/>
      <c r="D5914" s="547"/>
      <c r="E5914" s="548"/>
      <c r="F5914" s="552" t="s">
        <v>240</v>
      </c>
      <c r="G5914" s="553"/>
      <c r="H5914" s="553"/>
      <c r="I5914" s="554"/>
      <c r="J5914" s="552" t="s">
        <v>239</v>
      </c>
      <c r="K5914" s="553"/>
      <c r="L5914" s="553"/>
      <c r="M5914" s="554"/>
    </row>
    <row r="5915" spans="2:13" s="254" customFormat="1" ht="27.75" customHeight="1" thickBot="1" x14ac:dyDescent="0.25">
      <c r="B5915" s="549"/>
      <c r="C5915" s="550"/>
      <c r="D5915" s="550"/>
      <c r="E5915" s="551"/>
      <c r="F5915" s="255" t="s">
        <v>149</v>
      </c>
      <c r="G5915" s="256" t="s">
        <v>151</v>
      </c>
      <c r="H5915" s="256" t="s">
        <v>96</v>
      </c>
      <c r="I5915" s="257" t="s">
        <v>150</v>
      </c>
      <c r="J5915" s="255" t="s">
        <v>149</v>
      </c>
      <c r="K5915" s="256" t="s">
        <v>151</v>
      </c>
      <c r="L5915" s="256" t="s">
        <v>96</v>
      </c>
      <c r="M5915" s="257" t="s">
        <v>150</v>
      </c>
    </row>
    <row r="5916" spans="2:13" s="254" customFormat="1" ht="27.75" customHeight="1" thickTop="1" x14ac:dyDescent="0.2">
      <c r="B5916" s="540" t="s">
        <v>241</v>
      </c>
      <c r="C5916" s="541"/>
      <c r="D5916" s="264"/>
      <c r="E5916" s="237" t="s">
        <v>242</v>
      </c>
      <c r="F5916" s="258" t="e">
        <f>IF(#REF!&gt;=1,IF(#REF!&gt;=1,#REF!),IF(#REF!&gt;=0,"",))</f>
        <v>#REF!</v>
      </c>
      <c r="G5916" s="241" t="e">
        <f>保全管理データ!N10251</f>
        <v>#REF!</v>
      </c>
      <c r="H5916" s="259" t="e">
        <f>IF(#REF!="無","",IF(#REF!="","",IF(#REF!="悪環境における作業",0.2,IF(#REF!="高所又は地下作業",0.1,IF(#REF!="錯綜場所作業",0.3,IF(#REF!="複雑な制約のある作業",0.4,IF(#REF!="単純な制約のある作業",0.2,0)))))))</f>
        <v>#REF!</v>
      </c>
      <c r="I5916" s="260" t="e">
        <f>IF(F5916="","",F5916*G5916*(1+IF(H5916="",0,H5916)))</f>
        <v>#REF!</v>
      </c>
      <c r="J5916" s="258" t="e">
        <f>IF(#REF!&gt;=1,IF(#REF!&gt;=1,#REF!),IF(#REF!&gt;=0,"",))</f>
        <v>#REF!</v>
      </c>
      <c r="K5916" s="241" t="e">
        <f>保全管理データ!N10278</f>
        <v>#REF!</v>
      </c>
      <c r="L5916" s="259" t="e">
        <f>IF(#REF!="","",IF(#REF!="悪環境における作業",0.2,IF(#REF!="高所又は地下作業",0.1,IF(#REF!="錯綜場所作業",0.3,IF(#REF!="複雑な制約のある作業",0.4,IF(#REF!="単純な制約のある作業",0.2,0))))))</f>
        <v>#REF!</v>
      </c>
      <c r="M5916" s="260" t="e">
        <f>IF(J5916="","",J5916*K5916*(1+IF(L5916="",0,L5916)))</f>
        <v>#REF!</v>
      </c>
    </row>
    <row r="5917" spans="2:13" s="254" customFormat="1" ht="27.75" customHeight="1" x14ac:dyDescent="0.2">
      <c r="B5917" s="536" t="s">
        <v>243</v>
      </c>
      <c r="C5917" s="537"/>
      <c r="D5917" s="265"/>
      <c r="E5917" s="224" t="s">
        <v>242</v>
      </c>
      <c r="F5917" s="258" t="e">
        <f>IF(#REF!&gt;=1,IF(#REF!&gt;=1,#REF!),IF(#REF!&gt;=0,"",))</f>
        <v>#REF!</v>
      </c>
      <c r="G5917" s="241" t="e">
        <f>保全管理データ!N10252</f>
        <v>#REF!</v>
      </c>
      <c r="H5917" s="259" t="e">
        <f>IF(#REF!="無","",IF(#REF!="","",IF(#REF!="悪環境における作業",0.2,IF(#REF!="高所又は地下作業",0.1,IF(#REF!="錯綜場所作業",0.3,IF(#REF!="複雑な制約のある作業",0.4,IF(#REF!="単純な制約のある作業",0.2,0)))))))</f>
        <v>#REF!</v>
      </c>
      <c r="I5917" s="260" t="e">
        <f t="shared" ref="I5917:I5939" si="367">IF(F5917="","",F5917*G5917*(1+IF(H5917="",0,H5917)))</f>
        <v>#REF!</v>
      </c>
      <c r="J5917" s="258" t="e">
        <f>IF(#REF!&gt;=1,IF(#REF!&gt;=1,#REF!),IF(#REF!&gt;=0,"",))</f>
        <v>#REF!</v>
      </c>
      <c r="K5917" s="241" t="e">
        <f>保全管理データ!N10279</f>
        <v>#REF!</v>
      </c>
      <c r="L5917" s="259" t="e">
        <f>IF(#REF!="","",IF(#REF!="悪環境における作業",0.2,IF(#REF!="高所又は地下作業",0.1,IF(#REF!="錯綜場所作業",0.3,IF(#REF!="複雑な制約のある作業",0.4,IF(#REF!="単純な制約のある作業",0.2,0))))))</f>
        <v>#REF!</v>
      </c>
      <c r="M5917" s="260" t="e">
        <f t="shared" ref="M5917:M5939" si="368">IF(J5917="","",J5917*K5917*(1+IF(L5917="",0,L5917)))</f>
        <v>#REF!</v>
      </c>
    </row>
    <row r="5918" spans="2:13" s="254" customFormat="1" ht="27.75" customHeight="1" x14ac:dyDescent="0.2">
      <c r="B5918" s="536" t="s">
        <v>249</v>
      </c>
      <c r="C5918" s="537"/>
      <c r="D5918" s="265"/>
      <c r="E5918" s="224" t="s">
        <v>244</v>
      </c>
      <c r="F5918" s="258" t="e">
        <f>IF(#REF!&gt;=1,IF(#REF!&gt;=1,#REF!),IF(#REF!&gt;=0,"",))</f>
        <v>#REF!</v>
      </c>
      <c r="G5918" s="241" t="e">
        <f>保全管理データ!N10253</f>
        <v>#REF!</v>
      </c>
      <c r="H5918" s="259" t="e">
        <f>IF(#REF!="無","",IF(#REF!="","",IF(#REF!="悪環境における作業",0.2,IF(#REF!="高所又は地下作業",0.1,IF(#REF!="錯綜場所作業",0.3,IF(#REF!="複雑な制約のある作業",0.4,IF(#REF!="単純な制約のある作業",0.2,0)))))))</f>
        <v>#REF!</v>
      </c>
      <c r="I5918" s="260" t="e">
        <f t="shared" si="367"/>
        <v>#REF!</v>
      </c>
      <c r="J5918" s="258" t="e">
        <f>IF(#REF!&gt;=1,IF(#REF!&gt;=1,#REF!),IF(#REF!&gt;=0,"",))</f>
        <v>#REF!</v>
      </c>
      <c r="K5918" s="241" t="e">
        <f>保全管理データ!N10280</f>
        <v>#REF!</v>
      </c>
      <c r="L5918" s="259" t="e">
        <f>IF(#REF!="","",IF(#REF!="悪環境における作業",0.2,IF(#REF!="高所又は地下作業",0.1,IF(#REF!="錯綜場所作業",0.3,IF(#REF!="複雑な制約のある作業",0.4,IF(#REF!="単純な制約のある作業",0.2,0))))))</f>
        <v>#REF!</v>
      </c>
      <c r="M5918" s="260" t="e">
        <f t="shared" si="368"/>
        <v>#REF!</v>
      </c>
    </row>
    <row r="5919" spans="2:13" s="254" customFormat="1" ht="27.75" customHeight="1" x14ac:dyDescent="0.2">
      <c r="B5919" s="536" t="s">
        <v>250</v>
      </c>
      <c r="C5919" s="537"/>
      <c r="D5919" s="265"/>
      <c r="E5919" s="224" t="s">
        <v>244</v>
      </c>
      <c r="F5919" s="258" t="e">
        <f>IF(#REF!&gt;=1,IF(#REF!&gt;=1,#REF!),IF(#REF!&gt;=0,"",))</f>
        <v>#REF!</v>
      </c>
      <c r="G5919" s="241" t="e">
        <f>保全管理データ!N10254</f>
        <v>#REF!</v>
      </c>
      <c r="H5919" s="259" t="e">
        <f>IF(#REF!="無","",IF(#REF!="","",IF(#REF!="悪環境における作業",0.2,IF(#REF!="高所又は地下作業",0.1,IF(#REF!="錯綜場所作業",0.3,IF(#REF!="複雑な制約のある作業",0.4,IF(#REF!="単純な制約のある作業",0.2,0)))))))</f>
        <v>#REF!</v>
      </c>
      <c r="I5919" s="260" t="e">
        <f t="shared" si="367"/>
        <v>#REF!</v>
      </c>
      <c r="J5919" s="258" t="e">
        <f>IF(#REF!&gt;=1,IF(#REF!&gt;=1,#REF!),IF(#REF!&gt;=0,"",))</f>
        <v>#REF!</v>
      </c>
      <c r="K5919" s="241" t="e">
        <f>保全管理データ!N10281</f>
        <v>#REF!</v>
      </c>
      <c r="L5919" s="259" t="e">
        <f>IF(#REF!="","",IF(#REF!="悪環境における作業",0.2,IF(#REF!="高所又は地下作業",0.1,IF(#REF!="錯綜場所作業",0.3,IF(#REF!="複雑な制約のある作業",0.4,IF(#REF!="単純な制約のある作業",0.2,0))))))</f>
        <v>#REF!</v>
      </c>
      <c r="M5919" s="260" t="e">
        <f t="shared" si="368"/>
        <v>#REF!</v>
      </c>
    </row>
    <row r="5920" spans="2:13" s="254" customFormat="1" ht="27.75" customHeight="1" x14ac:dyDescent="0.2">
      <c r="B5920" s="536" t="s">
        <v>251</v>
      </c>
      <c r="C5920" s="537"/>
      <c r="D5920" s="265"/>
      <c r="E5920" s="224" t="s">
        <v>242</v>
      </c>
      <c r="F5920" s="258" t="e">
        <f>IF(#REF!&gt;=1,IF(#REF!&gt;=1,#REF!),IF(#REF!&gt;=0,"",))</f>
        <v>#REF!</v>
      </c>
      <c r="G5920" s="241" t="e">
        <f>保全管理データ!N10255</f>
        <v>#REF!</v>
      </c>
      <c r="H5920" s="259" t="e">
        <f>IF(#REF!="無","",IF(#REF!="","",IF(#REF!="悪環境における作業",0.2,IF(#REF!="高所又は地下作業",0.1,IF(#REF!="錯綜場所作業",0.3,IF(#REF!="複雑な制約のある作業",0.4,IF(#REF!="単純な制約のある作業",0.2,0)))))))</f>
        <v>#REF!</v>
      </c>
      <c r="I5920" s="260" t="e">
        <f t="shared" si="367"/>
        <v>#REF!</v>
      </c>
      <c r="J5920" s="258" t="e">
        <f>IF(#REF!&gt;=1,IF(#REF!&gt;=1,#REF!),IF(#REF!&gt;=0,"",))</f>
        <v>#REF!</v>
      </c>
      <c r="K5920" s="241" t="e">
        <f>保全管理データ!N10282</f>
        <v>#REF!</v>
      </c>
      <c r="L5920" s="259" t="e">
        <f>IF(#REF!="","",IF(#REF!="悪環境における作業",0.2,IF(#REF!="高所又は地下作業",0.1,IF(#REF!="錯綜場所作業",0.3,IF(#REF!="複雑な制約のある作業",0.4,IF(#REF!="単純な制約のある作業",0.2,0))))))</f>
        <v>#REF!</v>
      </c>
      <c r="M5920" s="260" t="e">
        <f t="shared" si="368"/>
        <v>#REF!</v>
      </c>
    </row>
    <row r="5921" spans="2:13" s="254" customFormat="1" ht="27.75" customHeight="1" x14ac:dyDescent="0.2">
      <c r="B5921" s="536" t="s">
        <v>252</v>
      </c>
      <c r="C5921" s="537"/>
      <c r="D5921" s="265"/>
      <c r="E5921" s="224" t="s">
        <v>244</v>
      </c>
      <c r="F5921" s="258" t="e">
        <f>IF(#REF!&gt;=1,IF(#REF!&gt;=1,#REF!),IF(#REF!&gt;=0,"",))</f>
        <v>#REF!</v>
      </c>
      <c r="G5921" s="241" t="e">
        <f>保全管理データ!N10256</f>
        <v>#REF!</v>
      </c>
      <c r="H5921" s="259" t="e">
        <f>IF(#REF!="無","",IF(#REF!="","",IF(#REF!="悪環境における作業",0.2,IF(#REF!="高所又は地下作業",0.1,IF(#REF!="錯綜場所作業",0.3,IF(#REF!="複雑な制約のある作業",0.4,IF(#REF!="単純な制約のある作業",0.2,0)))))))</f>
        <v>#REF!</v>
      </c>
      <c r="I5921" s="260" t="e">
        <f t="shared" si="367"/>
        <v>#REF!</v>
      </c>
      <c r="J5921" s="258" t="e">
        <f>IF(#REF!&gt;=1,IF(#REF!&gt;=1,#REF!),IF(#REF!&gt;=0,"",))</f>
        <v>#REF!</v>
      </c>
      <c r="K5921" s="241" t="e">
        <f>保全管理データ!N10283</f>
        <v>#REF!</v>
      </c>
      <c r="L5921" s="259" t="e">
        <f>IF(#REF!="","",IF(#REF!="悪環境における作業",0.2,IF(#REF!="高所又は地下作業",0.1,IF(#REF!="錯綜場所作業",0.3,IF(#REF!="複雑な制約のある作業",0.4,IF(#REF!="単純な制約のある作業",0.2,0))))))</f>
        <v>#REF!</v>
      </c>
      <c r="M5921" s="260" t="e">
        <f t="shared" si="368"/>
        <v>#REF!</v>
      </c>
    </row>
    <row r="5922" spans="2:13" s="254" customFormat="1" ht="27.75" customHeight="1" x14ac:dyDescent="0.2">
      <c r="B5922" s="536" t="s">
        <v>253</v>
      </c>
      <c r="C5922" s="537"/>
      <c r="D5922" s="265"/>
      <c r="E5922" s="224" t="s">
        <v>242</v>
      </c>
      <c r="F5922" s="258" t="e">
        <f>IF(#REF!&gt;=1,IF(#REF!&gt;=1,#REF!),IF(#REF!&gt;=0,"",))</f>
        <v>#REF!</v>
      </c>
      <c r="G5922" s="241" t="e">
        <f>保全管理データ!N10257</f>
        <v>#REF!</v>
      </c>
      <c r="H5922" s="259" t="e">
        <f>IF(#REF!="無","",IF(#REF!="","",IF(#REF!="悪環境における作業",0.2,IF(#REF!="高所又は地下作業",0.1,IF(#REF!="錯綜場所作業",0.3,IF(#REF!="複雑な制約のある作業",0.4,IF(#REF!="単純な制約のある作業",0.2,0)))))))</f>
        <v>#REF!</v>
      </c>
      <c r="I5922" s="260" t="e">
        <f t="shared" si="367"/>
        <v>#REF!</v>
      </c>
      <c r="J5922" s="258" t="e">
        <f>IF(#REF!&gt;=1,IF(#REF!&gt;=1,#REF!),IF(#REF!&gt;=0,"",))</f>
        <v>#REF!</v>
      </c>
      <c r="K5922" s="241" t="e">
        <f>保全管理データ!N10284</f>
        <v>#REF!</v>
      </c>
      <c r="L5922" s="259" t="e">
        <f>IF(#REF!="","",IF(#REF!="悪環境における作業",0.2,IF(#REF!="高所又は地下作業",0.1,IF(#REF!="錯綜場所作業",0.3,IF(#REF!="複雑な制約のある作業",0.4,IF(#REF!="単純な制約のある作業",0.2,0))))))</f>
        <v>#REF!</v>
      </c>
      <c r="M5922" s="260" t="e">
        <f t="shared" si="368"/>
        <v>#REF!</v>
      </c>
    </row>
    <row r="5923" spans="2:13" s="254" customFormat="1" ht="27.75" customHeight="1" x14ac:dyDescent="0.2">
      <c r="B5923" s="536" t="s">
        <v>254</v>
      </c>
      <c r="C5923" s="537"/>
      <c r="D5923" s="265"/>
      <c r="E5923" s="224" t="s">
        <v>242</v>
      </c>
      <c r="F5923" s="258" t="e">
        <f>IF(#REF!&gt;=1,IF(#REF!&gt;=1,#REF!),IF(#REF!&gt;=0,"",))</f>
        <v>#REF!</v>
      </c>
      <c r="G5923" s="241" t="e">
        <f>保全管理データ!N10258</f>
        <v>#REF!</v>
      </c>
      <c r="H5923" s="259" t="e">
        <f>IF(#REF!="無","",IF(#REF!="","",IF(#REF!="悪環境における作業",0.2,IF(#REF!="高所又は地下作業",0.1,IF(#REF!="錯綜場所作業",0.3,IF(#REF!="複雑な制約のある作業",0.4,IF(#REF!="単純な制約のある作業",0.2,0)))))))</f>
        <v>#REF!</v>
      </c>
      <c r="I5923" s="260" t="e">
        <f t="shared" si="367"/>
        <v>#REF!</v>
      </c>
      <c r="J5923" s="258" t="e">
        <f>IF(#REF!&gt;=1,IF(#REF!&gt;=1,#REF!),IF(#REF!&gt;=0,"",))</f>
        <v>#REF!</v>
      </c>
      <c r="K5923" s="241" t="e">
        <f>保全管理データ!N10285</f>
        <v>#REF!</v>
      </c>
      <c r="L5923" s="259" t="e">
        <f>IF(#REF!="","",IF(#REF!="悪環境における作業",0.2,IF(#REF!="高所又は地下作業",0.1,IF(#REF!="錯綜場所作業",0.3,IF(#REF!="複雑な制約のある作業",0.4,IF(#REF!="単純な制約のある作業",0.2,0))))))</f>
        <v>#REF!</v>
      </c>
      <c r="M5923" s="260" t="e">
        <f t="shared" si="368"/>
        <v>#REF!</v>
      </c>
    </row>
    <row r="5924" spans="2:13" s="254" customFormat="1" ht="27.75" customHeight="1" x14ac:dyDescent="0.2">
      <c r="B5924" s="536" t="s">
        <v>255</v>
      </c>
      <c r="C5924" s="537"/>
      <c r="D5924" s="265"/>
      <c r="E5924" s="224" t="s">
        <v>245</v>
      </c>
      <c r="F5924" s="258" t="e">
        <f>IF(#REF!&gt;=1,IF(#REF!&gt;=1,#REF!),IF(#REF!&gt;=0,"",))</f>
        <v>#REF!</v>
      </c>
      <c r="G5924" s="241" t="e">
        <f>保全管理データ!N10259</f>
        <v>#REF!</v>
      </c>
      <c r="H5924" s="259" t="e">
        <f>IF(#REF!="無","",IF(#REF!="","",IF(#REF!="悪環境における作業",0.2,IF(#REF!="高所又は地下作業",0.1,IF(#REF!="錯綜場所作業",0.3,IF(#REF!="複雑な制約のある作業",0.4,IF(#REF!="単純な制約のある作業",0.2,0)))))))</f>
        <v>#REF!</v>
      </c>
      <c r="I5924" s="260" t="e">
        <f t="shared" si="367"/>
        <v>#REF!</v>
      </c>
      <c r="J5924" s="258" t="e">
        <f>IF(#REF!&gt;=1,IF(#REF!&gt;=1,#REF!),IF(#REF!&gt;=0,"",))</f>
        <v>#REF!</v>
      </c>
      <c r="K5924" s="241" t="e">
        <f>保全管理データ!N10286</f>
        <v>#REF!</v>
      </c>
      <c r="L5924" s="259" t="e">
        <f>IF(#REF!="","",IF(#REF!="悪環境における作業",0.2,IF(#REF!="高所又は地下作業",0.1,IF(#REF!="錯綜場所作業",0.3,IF(#REF!="複雑な制約のある作業",0.4,IF(#REF!="単純な制約のある作業",0.2,0))))))</f>
        <v>#REF!</v>
      </c>
      <c r="M5924" s="260" t="e">
        <f t="shared" si="368"/>
        <v>#REF!</v>
      </c>
    </row>
    <row r="5925" spans="2:13" s="254" customFormat="1" ht="27.75" customHeight="1" x14ac:dyDescent="0.2">
      <c r="B5925" s="536" t="s">
        <v>256</v>
      </c>
      <c r="C5925" s="537"/>
      <c r="D5925" s="265"/>
      <c r="E5925" s="224" t="s">
        <v>242</v>
      </c>
      <c r="F5925" s="258" t="e">
        <f>IF(#REF!&gt;=1,IF(#REF!&gt;=1,#REF!),IF(#REF!&gt;=0,"",))</f>
        <v>#REF!</v>
      </c>
      <c r="G5925" s="241" t="e">
        <f>保全管理データ!N10260</f>
        <v>#REF!</v>
      </c>
      <c r="H5925" s="259" t="e">
        <f>IF(#REF!="無","",IF(#REF!="","",IF(#REF!="悪環境における作業",0.2,IF(#REF!="高所又は地下作業",0.1,IF(#REF!="錯綜場所作業",0.3,IF(#REF!="複雑な制約のある作業",0.4,IF(#REF!="単純な制約のある作業",0.2,0)))))))</f>
        <v>#REF!</v>
      </c>
      <c r="I5925" s="260" t="e">
        <f t="shared" si="367"/>
        <v>#REF!</v>
      </c>
      <c r="J5925" s="258" t="e">
        <f>IF(#REF!&gt;=1,IF(#REF!&gt;=1,#REF!),IF(#REF!&gt;=0,"",))</f>
        <v>#REF!</v>
      </c>
      <c r="K5925" s="241" t="e">
        <f>保全管理データ!N10287</f>
        <v>#REF!</v>
      </c>
      <c r="L5925" s="259" t="e">
        <f>IF(#REF!="","",IF(#REF!="悪環境における作業",0.2,IF(#REF!="高所又は地下作業",0.1,IF(#REF!="錯綜場所作業",0.3,IF(#REF!="複雑な制約のある作業",0.4,IF(#REF!="単純な制約のある作業",0.2,0))))))</f>
        <v>#REF!</v>
      </c>
      <c r="M5925" s="260" t="e">
        <f t="shared" si="368"/>
        <v>#REF!</v>
      </c>
    </row>
    <row r="5926" spans="2:13" s="254" customFormat="1" ht="27.75" customHeight="1" x14ac:dyDescent="0.2">
      <c r="B5926" s="536" t="s">
        <v>257</v>
      </c>
      <c r="C5926" s="537"/>
      <c r="D5926" s="265"/>
      <c r="E5926" s="224" t="s">
        <v>245</v>
      </c>
      <c r="F5926" s="258" t="e">
        <f>IF(#REF!&gt;=1,IF(#REF!&gt;=1,#REF!),IF(#REF!&gt;=0,"",))</f>
        <v>#REF!</v>
      </c>
      <c r="G5926" s="241" t="e">
        <f>保全管理データ!N10261</f>
        <v>#REF!</v>
      </c>
      <c r="H5926" s="259" t="e">
        <f>IF(#REF!="無","",IF(#REF!="","",IF(#REF!="悪環境における作業",0.2,IF(#REF!="高所又は地下作業",0.1,IF(#REF!="錯綜場所作業",0.3,IF(#REF!="複雑な制約のある作業",0.4,IF(#REF!="単純な制約のある作業",0.2,0)))))))</f>
        <v>#REF!</v>
      </c>
      <c r="I5926" s="260" t="e">
        <f t="shared" si="367"/>
        <v>#REF!</v>
      </c>
      <c r="J5926" s="258" t="e">
        <f>IF(#REF!&gt;=1,IF(#REF!&gt;=1,#REF!),IF(#REF!&gt;=0,"",))</f>
        <v>#REF!</v>
      </c>
      <c r="K5926" s="241" t="e">
        <f>保全管理データ!N10288</f>
        <v>#REF!</v>
      </c>
      <c r="L5926" s="259" t="e">
        <f>IF(#REF!="","",IF(#REF!="悪環境における作業",0.2,IF(#REF!="高所又は地下作業",0.1,IF(#REF!="錯綜場所作業",0.3,IF(#REF!="複雑な制約のある作業",0.4,IF(#REF!="単純な制約のある作業",0.2,0))))))</f>
        <v>#REF!</v>
      </c>
      <c r="M5926" s="260" t="e">
        <f t="shared" si="368"/>
        <v>#REF!</v>
      </c>
    </row>
    <row r="5927" spans="2:13" s="254" customFormat="1" ht="27.75" customHeight="1" x14ac:dyDescent="0.2">
      <c r="B5927" s="536" t="s">
        <v>258</v>
      </c>
      <c r="C5927" s="537"/>
      <c r="D5927" s="265"/>
      <c r="E5927" s="224" t="s">
        <v>245</v>
      </c>
      <c r="F5927" s="258" t="e">
        <f>IF(#REF!&gt;=1,IF(#REF!&gt;=1,#REF!),IF(#REF!&gt;=0,"",))</f>
        <v>#REF!</v>
      </c>
      <c r="G5927" s="241" t="e">
        <f>保全管理データ!N10262</f>
        <v>#REF!</v>
      </c>
      <c r="H5927" s="259" t="e">
        <f>IF(#REF!="無","",IF(#REF!="","",IF(#REF!="悪環境における作業",0.2,IF(#REF!="高所又は地下作業",0.1,IF(#REF!="錯綜場所作業",0.3,IF(#REF!="複雑な制約のある作業",0.4,IF(#REF!="単純な制約のある作業",0.2,0)))))))</f>
        <v>#REF!</v>
      </c>
      <c r="I5927" s="260" t="e">
        <f t="shared" si="367"/>
        <v>#REF!</v>
      </c>
      <c r="J5927" s="258" t="e">
        <f>IF(#REF!&gt;=1,IF(#REF!&gt;=1,#REF!),IF(#REF!&gt;=0,"",))</f>
        <v>#REF!</v>
      </c>
      <c r="K5927" s="241" t="e">
        <f>保全管理データ!N10289</f>
        <v>#REF!</v>
      </c>
      <c r="L5927" s="259" t="e">
        <f>IF(#REF!="","",IF(#REF!="悪環境における作業",0.2,IF(#REF!="高所又は地下作業",0.1,IF(#REF!="錯綜場所作業",0.3,IF(#REF!="複雑な制約のある作業",0.4,IF(#REF!="単純な制約のある作業",0.2,0))))))</f>
        <v>#REF!</v>
      </c>
      <c r="M5927" s="260" t="e">
        <f t="shared" si="368"/>
        <v>#REF!</v>
      </c>
    </row>
    <row r="5928" spans="2:13" s="254" customFormat="1" ht="27.75" customHeight="1" x14ac:dyDescent="0.2">
      <c r="B5928" s="536" t="s">
        <v>259</v>
      </c>
      <c r="C5928" s="537"/>
      <c r="D5928" s="265"/>
      <c r="E5928" s="224" t="s">
        <v>245</v>
      </c>
      <c r="F5928" s="258" t="e">
        <f>IF(#REF!&gt;=1,IF(#REF!&gt;=1,#REF!),IF(#REF!&gt;=0,"",))</f>
        <v>#REF!</v>
      </c>
      <c r="G5928" s="241" t="e">
        <f>保全管理データ!N10263</f>
        <v>#REF!</v>
      </c>
      <c r="H5928" s="259" t="e">
        <f>IF(#REF!="無","",IF(#REF!="","",IF(#REF!="悪環境における作業",0.2,IF(#REF!="高所又は地下作業",0.1,IF(#REF!="錯綜場所作業",0.3,IF(#REF!="複雑な制約のある作業",0.4,IF(#REF!="単純な制約のある作業",0.2,0)))))))</f>
        <v>#REF!</v>
      </c>
      <c r="I5928" s="260" t="e">
        <f t="shared" si="367"/>
        <v>#REF!</v>
      </c>
      <c r="J5928" s="258" t="e">
        <f>IF(#REF!&gt;=1,IF(#REF!&gt;=1,#REF!),IF(#REF!&gt;=0,"",))</f>
        <v>#REF!</v>
      </c>
      <c r="K5928" s="241" t="e">
        <f>保全管理データ!N10290</f>
        <v>#REF!</v>
      </c>
      <c r="L5928" s="259" t="e">
        <f>IF(#REF!="","",IF(#REF!="悪環境における作業",0.2,IF(#REF!="高所又は地下作業",0.1,IF(#REF!="錯綜場所作業",0.3,IF(#REF!="複雑な制約のある作業",0.4,IF(#REF!="単純な制約のある作業",0.2,0))))))</f>
        <v>#REF!</v>
      </c>
      <c r="M5928" s="260" t="e">
        <f t="shared" si="368"/>
        <v>#REF!</v>
      </c>
    </row>
    <row r="5929" spans="2:13" s="254" customFormat="1" ht="27.75" customHeight="1" x14ac:dyDescent="0.2">
      <c r="B5929" s="536" t="s">
        <v>260</v>
      </c>
      <c r="C5929" s="537"/>
      <c r="D5929" s="265"/>
      <c r="E5929" s="224" t="s">
        <v>248</v>
      </c>
      <c r="F5929" s="258" t="e">
        <f>IF(#REF!&gt;=1,IF(#REF!&gt;=1,#REF!),IF(#REF!&gt;=0,"",))</f>
        <v>#REF!</v>
      </c>
      <c r="G5929" s="241" t="e">
        <f>保全管理データ!N10264</f>
        <v>#REF!</v>
      </c>
      <c r="H5929" s="259" t="e">
        <f>IF(#REF!="無","",IF(#REF!="","",IF(#REF!="悪環境における作業",0.2,IF(#REF!="高所又は地下作業",0.1,IF(#REF!="錯綜場所作業",0.3,IF(#REF!="複雑な制約のある作業",0.4,IF(#REF!="単純な制約のある作業",0.2,0)))))))</f>
        <v>#REF!</v>
      </c>
      <c r="I5929" s="260" t="e">
        <f t="shared" si="367"/>
        <v>#REF!</v>
      </c>
      <c r="J5929" s="258" t="e">
        <f>IF(#REF!&gt;=1,IF(#REF!&gt;=1,#REF!),IF(#REF!&gt;=0,"",))</f>
        <v>#REF!</v>
      </c>
      <c r="K5929" s="241" t="e">
        <f>保全管理データ!N10291</f>
        <v>#REF!</v>
      </c>
      <c r="L5929" s="259" t="e">
        <f>IF(#REF!="","",IF(#REF!="悪環境における作業",0.2,IF(#REF!="高所又は地下作業",0.1,IF(#REF!="錯綜場所作業",0.3,IF(#REF!="複雑な制約のある作業",0.4,IF(#REF!="単純な制約のある作業",0.2,0))))))</f>
        <v>#REF!</v>
      </c>
      <c r="M5929" s="260" t="e">
        <f t="shared" si="368"/>
        <v>#REF!</v>
      </c>
    </row>
    <row r="5930" spans="2:13" s="254" customFormat="1" ht="27.75" customHeight="1" x14ac:dyDescent="0.2">
      <c r="B5930" s="536" t="s">
        <v>261</v>
      </c>
      <c r="C5930" s="537"/>
      <c r="D5930" s="265"/>
      <c r="E5930" s="224" t="s">
        <v>247</v>
      </c>
      <c r="F5930" s="258" t="e">
        <f>IF(#REF!&gt;=1,IF(#REF!&gt;=1,#REF!),IF(#REF!&gt;=0,"",))</f>
        <v>#REF!</v>
      </c>
      <c r="G5930" s="241" t="e">
        <f>保全管理データ!N10265</f>
        <v>#REF!</v>
      </c>
      <c r="H5930" s="259" t="e">
        <f>IF(#REF!="無","",IF(#REF!="","",IF(#REF!="悪環境における作業",0.2,IF(#REF!="高所又は地下作業",0.1,IF(#REF!="錯綜場所作業",0.3,IF(#REF!="複雑な制約のある作業",0.4,IF(#REF!="単純な制約のある作業",0.2,0)))))))</f>
        <v>#REF!</v>
      </c>
      <c r="I5930" s="260" t="e">
        <f t="shared" si="367"/>
        <v>#REF!</v>
      </c>
      <c r="J5930" s="258" t="e">
        <f>IF(#REF!&gt;=1,IF(#REF!&gt;=1,#REF!),IF(#REF!&gt;=0,"",))</f>
        <v>#REF!</v>
      </c>
      <c r="K5930" s="241" t="e">
        <f>保全管理データ!N10292</f>
        <v>#REF!</v>
      </c>
      <c r="L5930" s="259" t="e">
        <f>IF(#REF!="","",IF(#REF!="悪環境における作業",0.2,IF(#REF!="高所又は地下作業",0.1,IF(#REF!="錯綜場所作業",0.3,IF(#REF!="複雑な制約のある作業",0.4,IF(#REF!="単純な制約のある作業",0.2,0))))))</f>
        <v>#REF!</v>
      </c>
      <c r="M5930" s="260" t="e">
        <f t="shared" si="368"/>
        <v>#REF!</v>
      </c>
    </row>
    <row r="5931" spans="2:13" s="254" customFormat="1" ht="27.75" customHeight="1" x14ac:dyDescent="0.2">
      <c r="B5931" s="536" t="s">
        <v>262</v>
      </c>
      <c r="C5931" s="537"/>
      <c r="D5931" s="265"/>
      <c r="E5931" s="224" t="s">
        <v>245</v>
      </c>
      <c r="F5931" s="258" t="e">
        <f>IF(#REF!&gt;=1,IF(#REF!&gt;=1,#REF!),IF(#REF!&gt;=0,"",))</f>
        <v>#REF!</v>
      </c>
      <c r="G5931" s="241" t="e">
        <f>保全管理データ!N10266</f>
        <v>#REF!</v>
      </c>
      <c r="H5931" s="259" t="e">
        <f>IF(#REF!="無","",IF(#REF!="","",IF(#REF!="悪環境における作業",0.2,IF(#REF!="高所又は地下作業",0.1,IF(#REF!="錯綜場所作業",0.3,IF(#REF!="複雑な制約のある作業",0.4,IF(#REF!="単純な制約のある作業",0.2,0)))))))</f>
        <v>#REF!</v>
      </c>
      <c r="I5931" s="260" t="e">
        <f t="shared" si="367"/>
        <v>#REF!</v>
      </c>
      <c r="J5931" s="258" t="e">
        <f>IF(#REF!&gt;=1,IF(#REF!&gt;=1,#REF!),IF(#REF!&gt;=0,"",))</f>
        <v>#REF!</v>
      </c>
      <c r="K5931" s="241" t="e">
        <f>保全管理データ!N10293</f>
        <v>#REF!</v>
      </c>
      <c r="L5931" s="259" t="e">
        <f>IF(#REF!="","",IF(#REF!="悪環境における作業",0.2,IF(#REF!="高所又は地下作業",0.1,IF(#REF!="錯綜場所作業",0.3,IF(#REF!="複雑な制約のある作業",0.4,IF(#REF!="単純な制約のある作業",0.2,0))))))</f>
        <v>#REF!</v>
      </c>
      <c r="M5931" s="260" t="e">
        <f t="shared" si="368"/>
        <v>#REF!</v>
      </c>
    </row>
    <row r="5932" spans="2:13" s="254" customFormat="1" ht="27.75" customHeight="1" x14ac:dyDescent="0.2">
      <c r="B5932" s="536" t="s">
        <v>263</v>
      </c>
      <c r="C5932" s="537"/>
      <c r="D5932" s="265"/>
      <c r="E5932" s="224" t="s">
        <v>245</v>
      </c>
      <c r="F5932" s="258" t="e">
        <f>IF(#REF!&gt;=1,IF(#REF!&gt;=1,#REF!),IF(#REF!&gt;=0,"",))</f>
        <v>#REF!</v>
      </c>
      <c r="G5932" s="241" t="e">
        <f>保全管理データ!N10267</f>
        <v>#REF!</v>
      </c>
      <c r="H5932" s="259" t="e">
        <f>IF(#REF!="無","",IF(#REF!="","",IF(#REF!="悪環境における作業",0.2,IF(#REF!="高所又は地下作業",0.1,IF(#REF!="錯綜場所作業",0.3,IF(#REF!="複雑な制約のある作業",0.4,IF(#REF!="単純な制約のある作業",0.2,0)))))))</f>
        <v>#REF!</v>
      </c>
      <c r="I5932" s="260" t="e">
        <f t="shared" si="367"/>
        <v>#REF!</v>
      </c>
      <c r="J5932" s="258" t="e">
        <f>IF(#REF!&gt;=1,IF(#REF!&gt;=1,#REF!),IF(#REF!&gt;=0,"",))</f>
        <v>#REF!</v>
      </c>
      <c r="K5932" s="241" t="e">
        <f>保全管理データ!N10294</f>
        <v>#REF!</v>
      </c>
      <c r="L5932" s="259" t="e">
        <f>IF(#REF!="","",IF(#REF!="悪環境における作業",0.2,IF(#REF!="高所又は地下作業",0.1,IF(#REF!="錯綜場所作業",0.3,IF(#REF!="複雑な制約のある作業",0.4,IF(#REF!="単純な制約のある作業",0.2,0))))))</f>
        <v>#REF!</v>
      </c>
      <c r="M5932" s="260" t="e">
        <f t="shared" si="368"/>
        <v>#REF!</v>
      </c>
    </row>
    <row r="5933" spans="2:13" s="254" customFormat="1" ht="27.75" customHeight="1" x14ac:dyDescent="0.2">
      <c r="B5933" s="536" t="s">
        <v>264</v>
      </c>
      <c r="C5933" s="537"/>
      <c r="D5933" s="265"/>
      <c r="E5933" s="224" t="s">
        <v>245</v>
      </c>
      <c r="F5933" s="258" t="e">
        <f>IF(#REF!&gt;=1,IF(#REF!&gt;=1,#REF!),IF(#REF!&gt;=0,"",))</f>
        <v>#REF!</v>
      </c>
      <c r="G5933" s="241" t="e">
        <f>保全管理データ!N10268</f>
        <v>#REF!</v>
      </c>
      <c r="H5933" s="259" t="e">
        <f>IF(#REF!="無","",IF(#REF!="","",IF(#REF!="悪環境における作業",0.2,IF(#REF!="高所又は地下作業",0.1,IF(#REF!="錯綜場所作業",0.3,IF(#REF!="複雑な制約のある作業",0.4,IF(#REF!="単純な制約のある作業",0.2,0)))))))</f>
        <v>#REF!</v>
      </c>
      <c r="I5933" s="260" t="e">
        <f t="shared" si="367"/>
        <v>#REF!</v>
      </c>
      <c r="J5933" s="258" t="e">
        <f>IF(#REF!&gt;=1,IF(#REF!&gt;=1,#REF!),IF(#REF!&gt;=0,"",))</f>
        <v>#REF!</v>
      </c>
      <c r="K5933" s="241" t="e">
        <f>保全管理データ!N10295</f>
        <v>#REF!</v>
      </c>
      <c r="L5933" s="259" t="e">
        <f>IF(#REF!="","",IF(#REF!="悪環境における作業",0.2,IF(#REF!="高所又は地下作業",0.1,IF(#REF!="錯綜場所作業",0.3,IF(#REF!="複雑な制約のある作業",0.4,IF(#REF!="単純な制約のある作業",0.2,0))))))</f>
        <v>#REF!</v>
      </c>
      <c r="M5933" s="260" t="e">
        <f t="shared" si="368"/>
        <v>#REF!</v>
      </c>
    </row>
    <row r="5934" spans="2:13" s="254" customFormat="1" ht="27.75" customHeight="1" x14ac:dyDescent="0.2">
      <c r="B5934" s="536" t="s">
        <v>265</v>
      </c>
      <c r="C5934" s="537"/>
      <c r="D5934" s="265"/>
      <c r="E5934" s="224" t="s">
        <v>245</v>
      </c>
      <c r="F5934" s="258" t="e">
        <f>IF(#REF!&gt;=1,IF(#REF!&gt;=1,#REF!),IF(#REF!&gt;=0,"",))</f>
        <v>#REF!</v>
      </c>
      <c r="G5934" s="241" t="e">
        <f>保全管理データ!N10269</f>
        <v>#REF!</v>
      </c>
      <c r="H5934" s="259" t="e">
        <f>IF(#REF!="無","",IF(#REF!="","",IF(#REF!="悪環境における作業",0.2,IF(#REF!="高所又は地下作業",0.1,IF(#REF!="錯綜場所作業",0.3,IF(#REF!="複雑な制約のある作業",0.4,IF(#REF!="単純な制約のある作業",0.2,0)))))))</f>
        <v>#REF!</v>
      </c>
      <c r="I5934" s="260" t="e">
        <f t="shared" si="367"/>
        <v>#REF!</v>
      </c>
      <c r="J5934" s="258" t="e">
        <f>IF(#REF!&gt;=1,IF(#REF!&gt;=1,#REF!),IF(#REF!&gt;=0,"",))</f>
        <v>#REF!</v>
      </c>
      <c r="K5934" s="241" t="e">
        <f>保全管理データ!N10296</f>
        <v>#REF!</v>
      </c>
      <c r="L5934" s="259" t="e">
        <f>IF(#REF!="","",IF(#REF!="悪環境における作業",0.2,IF(#REF!="高所又は地下作業",0.1,IF(#REF!="錯綜場所作業",0.3,IF(#REF!="複雑な制約のある作業",0.4,IF(#REF!="単純な制約のある作業",0.2,0))))))</f>
        <v>#REF!</v>
      </c>
      <c r="M5934" s="260" t="e">
        <f t="shared" si="368"/>
        <v>#REF!</v>
      </c>
    </row>
    <row r="5935" spans="2:13" s="254" customFormat="1" ht="27.75" customHeight="1" x14ac:dyDescent="0.2">
      <c r="B5935" s="536" t="s">
        <v>266</v>
      </c>
      <c r="C5935" s="537"/>
      <c r="D5935" s="265"/>
      <c r="E5935" s="224" t="s">
        <v>245</v>
      </c>
      <c r="F5935" s="258" t="e">
        <f>IF(#REF!&gt;=1,IF(#REF!&gt;=1,#REF!),IF(#REF!&gt;=0,"",))</f>
        <v>#REF!</v>
      </c>
      <c r="G5935" s="241" t="e">
        <f>保全管理データ!N10270</f>
        <v>#REF!</v>
      </c>
      <c r="H5935" s="259" t="e">
        <f>IF(#REF!="無","",IF(#REF!="","",IF(#REF!="悪環境における作業",0.2,IF(#REF!="高所又は地下作業",0.1,IF(#REF!="錯綜場所作業",0.3,IF(#REF!="複雑な制約のある作業",0.4,IF(#REF!="単純な制約のある作業",0.2,0)))))))</f>
        <v>#REF!</v>
      </c>
      <c r="I5935" s="260" t="e">
        <f t="shared" si="367"/>
        <v>#REF!</v>
      </c>
      <c r="J5935" s="258" t="e">
        <f>IF(#REF!&gt;=1,IF(#REF!&gt;=1,#REF!),IF(#REF!&gt;=0,"",))</f>
        <v>#REF!</v>
      </c>
      <c r="K5935" s="241" t="e">
        <f>保全管理データ!N10297</f>
        <v>#REF!</v>
      </c>
      <c r="L5935" s="259" t="e">
        <f>IF(#REF!="","",IF(#REF!="悪環境における作業",0.2,IF(#REF!="高所又は地下作業",0.1,IF(#REF!="錯綜場所作業",0.3,IF(#REF!="複雑な制約のある作業",0.4,IF(#REF!="単純な制約のある作業",0.2,0))))))</f>
        <v>#REF!</v>
      </c>
      <c r="M5935" s="260" t="e">
        <f t="shared" si="368"/>
        <v>#REF!</v>
      </c>
    </row>
    <row r="5936" spans="2:13" s="254" customFormat="1" ht="27.75" customHeight="1" x14ac:dyDescent="0.2">
      <c r="B5936" s="536" t="s">
        <v>81</v>
      </c>
      <c r="C5936" s="537"/>
      <c r="D5936" s="265"/>
      <c r="E5936" s="224" t="s">
        <v>245</v>
      </c>
      <c r="F5936" s="258" t="e">
        <f>IF(#REF!&gt;=1,IF(#REF!&gt;=1,#REF!),IF(#REF!&gt;=0,"",))</f>
        <v>#REF!</v>
      </c>
      <c r="G5936" s="241" t="e">
        <f>保全管理データ!N10271</f>
        <v>#REF!</v>
      </c>
      <c r="H5936" s="259" t="e">
        <f>IF(#REF!="無","",IF(#REF!="","",IF(#REF!="悪環境における作業",0.2,IF(#REF!="高所又は地下作業",0.1,IF(#REF!="錯綜場所作業",0.3,IF(#REF!="複雑な制約のある作業",0.4,IF(#REF!="単純な制約のある作業",0.2,0)))))))</f>
        <v>#REF!</v>
      </c>
      <c r="I5936" s="260" t="e">
        <f t="shared" si="367"/>
        <v>#REF!</v>
      </c>
      <c r="J5936" s="258" t="e">
        <f>IF(#REF!&gt;=1,IF(#REF!&gt;=1,#REF!),IF(#REF!&gt;=0,"",))</f>
        <v>#REF!</v>
      </c>
      <c r="K5936" s="241" t="e">
        <f>保全管理データ!N10298</f>
        <v>#REF!</v>
      </c>
      <c r="L5936" s="259" t="e">
        <f>IF(#REF!="","",IF(#REF!="悪環境における作業",0.2,IF(#REF!="高所又は地下作業",0.1,IF(#REF!="錯綜場所作業",0.3,IF(#REF!="複雑な制約のある作業",0.4,IF(#REF!="単純な制約のある作業",0.2,0))))))</f>
        <v>#REF!</v>
      </c>
      <c r="M5936" s="260" t="e">
        <f t="shared" si="368"/>
        <v>#REF!</v>
      </c>
    </row>
    <row r="5937" spans="2:13" s="254" customFormat="1" ht="27.75" customHeight="1" x14ac:dyDescent="0.2">
      <c r="B5937" s="536" t="s">
        <v>267</v>
      </c>
      <c r="C5937" s="537"/>
      <c r="D5937" s="265"/>
      <c r="E5937" s="224" t="s">
        <v>247</v>
      </c>
      <c r="F5937" s="258" t="e">
        <f>IF(#REF!&gt;=1,IF(#REF!&gt;=1,#REF!),IF(#REF!&gt;=0,"",))</f>
        <v>#REF!</v>
      </c>
      <c r="G5937" s="241" t="e">
        <f>保全管理データ!N10272</f>
        <v>#REF!</v>
      </c>
      <c r="H5937" s="259" t="e">
        <f>IF(#REF!="無","",IF(#REF!="","",IF(#REF!="悪環境における作業",0.2,IF(#REF!="高所又は地下作業",0.1,IF(#REF!="錯綜場所作業",0.3,IF(#REF!="複雑な制約のある作業",0.4,IF(#REF!="単純な制約のある作業",0.2,0)))))))</f>
        <v>#REF!</v>
      </c>
      <c r="I5937" s="260" t="e">
        <f t="shared" si="367"/>
        <v>#REF!</v>
      </c>
      <c r="J5937" s="258" t="e">
        <f>IF(#REF!&gt;=1,IF(#REF!&gt;=1,#REF!),IF(#REF!&gt;=0,"",))</f>
        <v>#REF!</v>
      </c>
      <c r="K5937" s="241" t="e">
        <f>保全管理データ!N10299</f>
        <v>#REF!</v>
      </c>
      <c r="L5937" s="259" t="e">
        <f>IF(#REF!="","",IF(#REF!="悪環境における作業",0.2,IF(#REF!="高所又は地下作業",0.1,IF(#REF!="錯綜場所作業",0.3,IF(#REF!="複雑な制約のある作業",0.4,IF(#REF!="単純な制約のある作業",0.2,0))))))</f>
        <v>#REF!</v>
      </c>
      <c r="M5937" s="260" t="e">
        <f t="shared" si="368"/>
        <v>#REF!</v>
      </c>
    </row>
    <row r="5938" spans="2:13" s="254" customFormat="1" ht="27.75" customHeight="1" x14ac:dyDescent="0.2">
      <c r="B5938" s="536" t="s">
        <v>268</v>
      </c>
      <c r="C5938" s="537"/>
      <c r="D5938" s="265"/>
      <c r="E5938" s="224" t="s">
        <v>246</v>
      </c>
      <c r="F5938" s="258" t="e">
        <f>IF(#REF!&gt;=1,IF(#REF!&gt;=1,#REF!),IF(#REF!&gt;=0,"",))</f>
        <v>#REF!</v>
      </c>
      <c r="G5938" s="241" t="e">
        <f>保全管理データ!N10273</f>
        <v>#REF!</v>
      </c>
      <c r="H5938" s="259" t="e">
        <f>IF(#REF!="無","",IF(#REF!="","",IF(#REF!="悪環境における作業",0.2,IF(#REF!="高所又は地下作業",0.1,IF(#REF!="錯綜場所作業",0.3,IF(#REF!="複雑な制約のある作業",0.4,IF(#REF!="単純な制約のある作業",0.2,0)))))))</f>
        <v>#REF!</v>
      </c>
      <c r="I5938" s="260" t="e">
        <f t="shared" si="367"/>
        <v>#REF!</v>
      </c>
      <c r="J5938" s="258" t="e">
        <f>IF(#REF!&gt;=1,IF(#REF!&gt;=1,#REF!),IF(#REF!&gt;=0,"",))</f>
        <v>#REF!</v>
      </c>
      <c r="K5938" s="241" t="e">
        <f>保全管理データ!N10300</f>
        <v>#REF!</v>
      </c>
      <c r="L5938" s="259" t="e">
        <f>IF(#REF!="","",IF(#REF!="悪環境における作業",0.2,IF(#REF!="高所又は地下作業",0.1,IF(#REF!="錯綜場所作業",0.3,IF(#REF!="複雑な制約のある作業",0.4,IF(#REF!="単純な制約のある作業",0.2,0))))))</f>
        <v>#REF!</v>
      </c>
      <c r="M5938" s="260" t="e">
        <f t="shared" si="368"/>
        <v>#REF!</v>
      </c>
    </row>
    <row r="5939" spans="2:13" s="254" customFormat="1" ht="27.75" customHeight="1" thickBot="1" x14ac:dyDescent="0.25">
      <c r="B5939" s="538" t="s">
        <v>269</v>
      </c>
      <c r="C5939" s="539"/>
      <c r="D5939" s="266"/>
      <c r="E5939" s="252" t="s">
        <v>245</v>
      </c>
      <c r="F5939" s="261" t="e">
        <f>IF(#REF!&gt;=1,IF(#REF!&gt;=1,#REF!),IF(#REF!&gt;=0,"",))</f>
        <v>#REF!</v>
      </c>
      <c r="G5939" s="245" t="e">
        <f>保全管理データ!N10274</f>
        <v>#REF!</v>
      </c>
      <c r="H5939" s="259" t="e">
        <f>IF(#REF!="無","",IF(#REF!="","",IF(#REF!="悪環境における作業",0.2,IF(#REF!="高所又は地下作業",0.1,IF(#REF!="錯綜場所作業",0.3,IF(#REF!="複雑な制約のある作業",0.4,IF(#REF!="単純な制約のある作業",0.2,0)))))))</f>
        <v>#REF!</v>
      </c>
      <c r="I5939" s="260" t="e">
        <f t="shared" si="367"/>
        <v>#REF!</v>
      </c>
      <c r="J5939" s="261" t="e">
        <f>IF(#REF!&gt;=1,IF(#REF!&gt;=1,#REF!),IF(#REF!&gt;=0,"",))</f>
        <v>#REF!</v>
      </c>
      <c r="K5939" s="245" t="e">
        <f>保全管理データ!N10301</f>
        <v>#REF!</v>
      </c>
      <c r="L5939" s="262" t="e">
        <f>IF(#REF!="","",IF(#REF!="悪環境における作業",0.2,IF(#REF!="高所又は地下作業",0.1,IF(#REF!="錯綜場所作業",0.3,IF(#REF!="複雑な制約のある作業",0.4,IF(#REF!="単純な制約のある作業",0.2,0))))))</f>
        <v>#REF!</v>
      </c>
      <c r="M5939" s="260" t="e">
        <f t="shared" si="368"/>
        <v>#REF!</v>
      </c>
    </row>
    <row r="5940" spans="2:13" s="254" customFormat="1" ht="27.75" customHeight="1" thickBot="1" x14ac:dyDescent="0.25">
      <c r="B5940" s="532" t="s">
        <v>190</v>
      </c>
      <c r="C5940" s="532"/>
      <c r="D5940" s="532"/>
      <c r="E5940" s="532"/>
      <c r="F5940" s="533" t="e">
        <f>SUM(I5916:I5939)</f>
        <v>#REF!</v>
      </c>
      <c r="G5940" s="534"/>
      <c r="H5940" s="534"/>
      <c r="I5940" s="535"/>
      <c r="J5940" s="533" t="e">
        <f>IF(SUM(J5916:J5939)=0,"0.00",SUM(M5916:M5939))</f>
        <v>#REF!</v>
      </c>
      <c r="K5940" s="534"/>
      <c r="L5940" s="534"/>
      <c r="M5940" s="535"/>
    </row>
    <row r="5941" spans="2:13" s="254" customFormat="1" ht="27.75" customHeight="1" thickBot="1" x14ac:dyDescent="0.25">
      <c r="B5941" s="532" t="s">
        <v>97</v>
      </c>
      <c r="C5941" s="532"/>
      <c r="D5941" s="532"/>
      <c r="E5941" s="532"/>
      <c r="F5941" s="533" t="e">
        <f>IF(#REF!="５年以下","0",IF(#REF!="５年～１０年",0.1,IF(#REF!="１０年以上",0.15)))</f>
        <v>#REF!</v>
      </c>
      <c r="G5941" s="534"/>
      <c r="H5941" s="534"/>
      <c r="I5941" s="534"/>
      <c r="J5941" s="534"/>
      <c r="K5941" s="534"/>
      <c r="L5941" s="534"/>
      <c r="M5941" s="535"/>
    </row>
    <row r="5942" spans="2:13" s="254" customFormat="1" ht="27.75" customHeight="1" thickBot="1" x14ac:dyDescent="0.25">
      <c r="B5942" s="533" t="s">
        <v>273</v>
      </c>
      <c r="C5942" s="534"/>
      <c r="D5942" s="534"/>
      <c r="E5942" s="535"/>
      <c r="F5942" s="533" t="e">
        <f>F5940*(1+F5941)</f>
        <v>#REF!</v>
      </c>
      <c r="G5942" s="534"/>
      <c r="H5942" s="534"/>
      <c r="I5942" s="534"/>
      <c r="J5942" s="533" t="e">
        <f>J5940*(1+F5941)</f>
        <v>#REF!</v>
      </c>
      <c r="K5942" s="534"/>
      <c r="L5942" s="534"/>
      <c r="M5942" s="535"/>
    </row>
    <row r="5943" spans="2:13" s="254" customFormat="1" ht="27.75" customHeight="1" thickBot="1" x14ac:dyDescent="0.25">
      <c r="B5943" s="532" t="s">
        <v>191</v>
      </c>
      <c r="C5943" s="532"/>
      <c r="D5943" s="532"/>
      <c r="E5943" s="532"/>
      <c r="F5943" s="533" t="e">
        <f>#REF!*(#REF!*#REF!+#REF!*#REF!)</f>
        <v>#REF!</v>
      </c>
      <c r="G5943" s="534"/>
      <c r="H5943" s="535"/>
      <c r="I5943" s="532" t="e">
        <f>#REF!</f>
        <v>#REF!</v>
      </c>
      <c r="J5943" s="533"/>
      <c r="K5943" s="263" t="s">
        <v>230</v>
      </c>
      <c r="L5943" s="535" t="e">
        <f>B5914</f>
        <v>#REF!</v>
      </c>
      <c r="M5943" s="532"/>
    </row>
    <row r="5944" spans="2:13" s="254" customFormat="1" ht="45" customHeight="1" thickBot="1" x14ac:dyDescent="0.25">
      <c r="B5944" s="253"/>
      <c r="C5944" s="253"/>
      <c r="D5944" s="253"/>
      <c r="E5944" s="253"/>
      <c r="F5944" s="253"/>
      <c r="G5944" s="253"/>
      <c r="H5944" s="253"/>
      <c r="I5944" s="253"/>
      <c r="J5944" s="253"/>
      <c r="K5944" s="253"/>
      <c r="L5944" s="253"/>
      <c r="M5944" s="253"/>
    </row>
    <row r="5945" spans="2:13" s="254" customFormat="1" ht="27.75" customHeight="1" thickBot="1" x14ac:dyDescent="0.25">
      <c r="B5945" s="542" t="s">
        <v>128</v>
      </c>
      <c r="C5945" s="543"/>
      <c r="D5945" s="543"/>
      <c r="E5945" s="544"/>
      <c r="F5945" s="253"/>
      <c r="G5945" s="253"/>
      <c r="H5945" s="253"/>
      <c r="I5945" s="253"/>
      <c r="J5945" s="253"/>
      <c r="K5945" s="253"/>
      <c r="L5945" s="253"/>
      <c r="M5945" s="253"/>
    </row>
    <row r="5946" spans="2:13" s="254" customFormat="1" ht="27.75" customHeight="1" x14ac:dyDescent="0.2">
      <c r="B5946" s="545" t="e">
        <f>#REF!</f>
        <v>#REF!</v>
      </c>
      <c r="C5946" s="546"/>
      <c r="D5946" s="547"/>
      <c r="E5946" s="548"/>
      <c r="F5946" s="552" t="s">
        <v>240</v>
      </c>
      <c r="G5946" s="553"/>
      <c r="H5946" s="553"/>
      <c r="I5946" s="554"/>
      <c r="J5946" s="552" t="s">
        <v>239</v>
      </c>
      <c r="K5946" s="553"/>
      <c r="L5946" s="553"/>
      <c r="M5946" s="554"/>
    </row>
    <row r="5947" spans="2:13" s="254" customFormat="1" ht="27.75" customHeight="1" thickBot="1" x14ac:dyDescent="0.25">
      <c r="B5947" s="549"/>
      <c r="C5947" s="550"/>
      <c r="D5947" s="550"/>
      <c r="E5947" s="551"/>
      <c r="F5947" s="255" t="s">
        <v>149</v>
      </c>
      <c r="G5947" s="256" t="s">
        <v>151</v>
      </c>
      <c r="H5947" s="256" t="s">
        <v>96</v>
      </c>
      <c r="I5947" s="257" t="s">
        <v>150</v>
      </c>
      <c r="J5947" s="255" t="s">
        <v>149</v>
      </c>
      <c r="K5947" s="256" t="s">
        <v>151</v>
      </c>
      <c r="L5947" s="256" t="s">
        <v>96</v>
      </c>
      <c r="M5947" s="257" t="s">
        <v>150</v>
      </c>
    </row>
    <row r="5948" spans="2:13" s="254" customFormat="1" ht="27.75" customHeight="1" thickTop="1" x14ac:dyDescent="0.2">
      <c r="B5948" s="540" t="s">
        <v>241</v>
      </c>
      <c r="C5948" s="541"/>
      <c r="D5948" s="264"/>
      <c r="E5948" s="237" t="s">
        <v>242</v>
      </c>
      <c r="F5948" s="258" t="e">
        <f>IF(#REF!&gt;=1,IF(#REF!&gt;=1,#REF!),IF(#REF!&gt;=0,"",))</f>
        <v>#REF!</v>
      </c>
      <c r="G5948" s="241" t="e">
        <f>保全管理データ!N10307</f>
        <v>#REF!</v>
      </c>
      <c r="H5948" s="259" t="e">
        <f>IF(#REF!="無","",IF(#REF!="","",IF(#REF!="悪環境における作業",0.2,IF(#REF!="高所又は地下作業",0.1,IF(#REF!="錯綜場所作業",0.3,IF(#REF!="複雑な制約のある作業",0.4,IF(#REF!="単純な制約のある作業",0.2,0)))))))</f>
        <v>#REF!</v>
      </c>
      <c r="I5948" s="260" t="e">
        <f>IF(F5948="","",F5948*G5948*(1+IF(H5948="",0,H5948)))</f>
        <v>#REF!</v>
      </c>
      <c r="J5948" s="258" t="e">
        <f>IF(#REF!&gt;=1,IF(#REF!&gt;=1,#REF!),IF(#REF!&gt;=0,"",))</f>
        <v>#REF!</v>
      </c>
      <c r="K5948" s="241" t="e">
        <f>保全管理データ!N10334</f>
        <v>#REF!</v>
      </c>
      <c r="L5948" s="259" t="e">
        <f>IF(#REF!="","",IF(#REF!="悪環境における作業",0.2,IF(#REF!="高所又は地下作業",0.1,IF(#REF!="錯綜場所作業",0.3,IF(#REF!="複雑な制約のある作業",0.4,IF(#REF!="単純な制約のある作業",0.2,0))))))</f>
        <v>#REF!</v>
      </c>
      <c r="M5948" s="260" t="e">
        <f>IF(J5948="","",J5948*K5948*(1+IF(L5948="",0,L5948)))</f>
        <v>#REF!</v>
      </c>
    </row>
    <row r="5949" spans="2:13" s="254" customFormat="1" ht="27.75" customHeight="1" x14ac:dyDescent="0.2">
      <c r="B5949" s="536" t="s">
        <v>243</v>
      </c>
      <c r="C5949" s="537"/>
      <c r="D5949" s="265"/>
      <c r="E5949" s="224" t="s">
        <v>242</v>
      </c>
      <c r="F5949" s="258" t="e">
        <f>IF(#REF!&gt;=1,IF(#REF!&gt;=1,#REF!),IF(#REF!&gt;=0,"",))</f>
        <v>#REF!</v>
      </c>
      <c r="G5949" s="241" t="e">
        <f>保全管理データ!N10308</f>
        <v>#REF!</v>
      </c>
      <c r="H5949" s="259" t="e">
        <f>IF(#REF!="無","",IF(#REF!="","",IF(#REF!="悪環境における作業",0.2,IF(#REF!="高所又は地下作業",0.1,IF(#REF!="錯綜場所作業",0.3,IF(#REF!="複雑な制約のある作業",0.4,IF(#REF!="単純な制約のある作業",0.2,0)))))))</f>
        <v>#REF!</v>
      </c>
      <c r="I5949" s="260" t="e">
        <f t="shared" ref="I5949:I5971" si="369">IF(F5949="","",F5949*G5949*(1+IF(H5949="",0,H5949)))</f>
        <v>#REF!</v>
      </c>
      <c r="J5949" s="258" t="e">
        <f>IF(#REF!&gt;=1,IF(#REF!&gt;=1,#REF!),IF(#REF!&gt;=0,"",))</f>
        <v>#REF!</v>
      </c>
      <c r="K5949" s="241" t="e">
        <f>保全管理データ!N10335</f>
        <v>#REF!</v>
      </c>
      <c r="L5949" s="259" t="e">
        <f>IF(#REF!="","",IF(#REF!="悪環境における作業",0.2,IF(#REF!="高所又は地下作業",0.1,IF(#REF!="錯綜場所作業",0.3,IF(#REF!="複雑な制約のある作業",0.4,IF(#REF!="単純な制約のある作業",0.2,0))))))</f>
        <v>#REF!</v>
      </c>
      <c r="M5949" s="260" t="e">
        <f t="shared" ref="M5949:M5971" si="370">IF(J5949="","",J5949*K5949*(1+IF(L5949="",0,L5949)))</f>
        <v>#REF!</v>
      </c>
    </row>
    <row r="5950" spans="2:13" s="254" customFormat="1" ht="27.75" customHeight="1" x14ac:dyDescent="0.2">
      <c r="B5950" s="536" t="s">
        <v>249</v>
      </c>
      <c r="C5950" s="537"/>
      <c r="D5950" s="265"/>
      <c r="E5950" s="224" t="s">
        <v>244</v>
      </c>
      <c r="F5950" s="258" t="e">
        <f>IF(#REF!&gt;=1,IF(#REF!&gt;=1,#REF!),IF(#REF!&gt;=0,"",))</f>
        <v>#REF!</v>
      </c>
      <c r="G5950" s="241" t="e">
        <f>保全管理データ!N10309</f>
        <v>#REF!</v>
      </c>
      <c r="H5950" s="259" t="e">
        <f>IF(#REF!="無","",IF(#REF!="","",IF(#REF!="悪環境における作業",0.2,IF(#REF!="高所又は地下作業",0.1,IF(#REF!="錯綜場所作業",0.3,IF(#REF!="複雑な制約のある作業",0.4,IF(#REF!="単純な制約のある作業",0.2,0)))))))</f>
        <v>#REF!</v>
      </c>
      <c r="I5950" s="260" t="e">
        <f t="shared" si="369"/>
        <v>#REF!</v>
      </c>
      <c r="J5950" s="258" t="e">
        <f>IF(#REF!&gt;=1,IF(#REF!&gt;=1,#REF!),IF(#REF!&gt;=0,"",))</f>
        <v>#REF!</v>
      </c>
      <c r="K5950" s="241" t="e">
        <f>保全管理データ!N10336</f>
        <v>#REF!</v>
      </c>
      <c r="L5950" s="259" t="e">
        <f>IF(#REF!="","",IF(#REF!="悪環境における作業",0.2,IF(#REF!="高所又は地下作業",0.1,IF(#REF!="錯綜場所作業",0.3,IF(#REF!="複雑な制約のある作業",0.4,IF(#REF!="単純な制約のある作業",0.2,0))))))</f>
        <v>#REF!</v>
      </c>
      <c r="M5950" s="260" t="e">
        <f t="shared" si="370"/>
        <v>#REF!</v>
      </c>
    </row>
    <row r="5951" spans="2:13" s="254" customFormat="1" ht="27.75" customHeight="1" x14ac:dyDescent="0.2">
      <c r="B5951" s="536" t="s">
        <v>250</v>
      </c>
      <c r="C5951" s="537"/>
      <c r="D5951" s="265"/>
      <c r="E5951" s="224" t="s">
        <v>244</v>
      </c>
      <c r="F5951" s="258" t="e">
        <f>IF(#REF!&gt;=1,IF(#REF!&gt;=1,#REF!),IF(#REF!&gt;=0,"",))</f>
        <v>#REF!</v>
      </c>
      <c r="G5951" s="241" t="e">
        <f>保全管理データ!N10310</f>
        <v>#REF!</v>
      </c>
      <c r="H5951" s="259" t="e">
        <f>IF(#REF!="無","",IF(#REF!="","",IF(#REF!="悪環境における作業",0.2,IF(#REF!="高所又は地下作業",0.1,IF(#REF!="錯綜場所作業",0.3,IF(#REF!="複雑な制約のある作業",0.4,IF(#REF!="単純な制約のある作業",0.2,0)))))))</f>
        <v>#REF!</v>
      </c>
      <c r="I5951" s="260" t="e">
        <f t="shared" si="369"/>
        <v>#REF!</v>
      </c>
      <c r="J5951" s="258" t="e">
        <f>IF(#REF!&gt;=1,IF(#REF!&gt;=1,#REF!),IF(#REF!&gt;=0,"",))</f>
        <v>#REF!</v>
      </c>
      <c r="K5951" s="241" t="e">
        <f>保全管理データ!N10337</f>
        <v>#REF!</v>
      </c>
      <c r="L5951" s="259" t="e">
        <f>IF(#REF!="","",IF(#REF!="悪環境における作業",0.2,IF(#REF!="高所又は地下作業",0.1,IF(#REF!="錯綜場所作業",0.3,IF(#REF!="複雑な制約のある作業",0.4,IF(#REF!="単純な制約のある作業",0.2,0))))))</f>
        <v>#REF!</v>
      </c>
      <c r="M5951" s="260" t="e">
        <f t="shared" si="370"/>
        <v>#REF!</v>
      </c>
    </row>
    <row r="5952" spans="2:13" s="254" customFormat="1" ht="27.75" customHeight="1" x14ac:dyDescent="0.2">
      <c r="B5952" s="536" t="s">
        <v>251</v>
      </c>
      <c r="C5952" s="537"/>
      <c r="D5952" s="265"/>
      <c r="E5952" s="224" t="s">
        <v>242</v>
      </c>
      <c r="F5952" s="258" t="e">
        <f>IF(#REF!&gt;=1,IF(#REF!&gt;=1,#REF!),IF(#REF!&gt;=0,"",))</f>
        <v>#REF!</v>
      </c>
      <c r="G5952" s="241" t="e">
        <f>保全管理データ!N10311</f>
        <v>#REF!</v>
      </c>
      <c r="H5952" s="259" t="e">
        <f>IF(#REF!="無","",IF(#REF!="","",IF(#REF!="悪環境における作業",0.2,IF(#REF!="高所又は地下作業",0.1,IF(#REF!="錯綜場所作業",0.3,IF(#REF!="複雑な制約のある作業",0.4,IF(#REF!="単純な制約のある作業",0.2,0)))))))</f>
        <v>#REF!</v>
      </c>
      <c r="I5952" s="260" t="e">
        <f t="shared" si="369"/>
        <v>#REF!</v>
      </c>
      <c r="J5952" s="258" t="e">
        <f>IF(#REF!&gt;=1,IF(#REF!&gt;=1,#REF!),IF(#REF!&gt;=0,"",))</f>
        <v>#REF!</v>
      </c>
      <c r="K5952" s="241" t="e">
        <f>保全管理データ!N10338</f>
        <v>#REF!</v>
      </c>
      <c r="L5952" s="259" t="e">
        <f>IF(#REF!="","",IF(#REF!="悪環境における作業",0.2,IF(#REF!="高所又は地下作業",0.1,IF(#REF!="錯綜場所作業",0.3,IF(#REF!="複雑な制約のある作業",0.4,IF(#REF!="単純な制約のある作業",0.2,0))))))</f>
        <v>#REF!</v>
      </c>
      <c r="M5952" s="260" t="e">
        <f t="shared" si="370"/>
        <v>#REF!</v>
      </c>
    </row>
    <row r="5953" spans="2:13" s="254" customFormat="1" ht="27.75" customHeight="1" x14ac:dyDescent="0.2">
      <c r="B5953" s="536" t="s">
        <v>252</v>
      </c>
      <c r="C5953" s="537"/>
      <c r="D5953" s="265"/>
      <c r="E5953" s="224" t="s">
        <v>244</v>
      </c>
      <c r="F5953" s="258" t="e">
        <f>IF(#REF!&gt;=1,IF(#REF!&gt;=1,#REF!),IF(#REF!&gt;=0,"",))</f>
        <v>#REF!</v>
      </c>
      <c r="G5953" s="241" t="e">
        <f>保全管理データ!N10312</f>
        <v>#REF!</v>
      </c>
      <c r="H5953" s="259" t="e">
        <f>IF(#REF!="無","",IF(#REF!="","",IF(#REF!="悪環境における作業",0.2,IF(#REF!="高所又は地下作業",0.1,IF(#REF!="錯綜場所作業",0.3,IF(#REF!="複雑な制約のある作業",0.4,IF(#REF!="単純な制約のある作業",0.2,0)))))))</f>
        <v>#REF!</v>
      </c>
      <c r="I5953" s="260" t="e">
        <f t="shared" si="369"/>
        <v>#REF!</v>
      </c>
      <c r="J5953" s="258" t="e">
        <f>IF(#REF!&gt;=1,IF(#REF!&gt;=1,#REF!),IF(#REF!&gt;=0,"",))</f>
        <v>#REF!</v>
      </c>
      <c r="K5953" s="241" t="e">
        <f>保全管理データ!N10339</f>
        <v>#REF!</v>
      </c>
      <c r="L5953" s="259" t="e">
        <f>IF(#REF!="","",IF(#REF!="悪環境における作業",0.2,IF(#REF!="高所又は地下作業",0.1,IF(#REF!="錯綜場所作業",0.3,IF(#REF!="複雑な制約のある作業",0.4,IF(#REF!="単純な制約のある作業",0.2,0))))))</f>
        <v>#REF!</v>
      </c>
      <c r="M5953" s="260" t="e">
        <f t="shared" si="370"/>
        <v>#REF!</v>
      </c>
    </row>
    <row r="5954" spans="2:13" s="254" customFormat="1" ht="27.75" customHeight="1" x14ac:dyDescent="0.2">
      <c r="B5954" s="536" t="s">
        <v>253</v>
      </c>
      <c r="C5954" s="537"/>
      <c r="D5954" s="265"/>
      <c r="E5954" s="224" t="s">
        <v>242</v>
      </c>
      <c r="F5954" s="258" t="e">
        <f>IF(#REF!&gt;=1,IF(#REF!&gt;=1,#REF!),IF(#REF!&gt;=0,"",))</f>
        <v>#REF!</v>
      </c>
      <c r="G5954" s="241" t="e">
        <f>保全管理データ!N10313</f>
        <v>#REF!</v>
      </c>
      <c r="H5954" s="259" t="e">
        <f>IF(#REF!="無","",IF(#REF!="","",IF(#REF!="悪環境における作業",0.2,IF(#REF!="高所又は地下作業",0.1,IF(#REF!="錯綜場所作業",0.3,IF(#REF!="複雑な制約のある作業",0.4,IF(#REF!="単純な制約のある作業",0.2,0)))))))</f>
        <v>#REF!</v>
      </c>
      <c r="I5954" s="260" t="e">
        <f t="shared" si="369"/>
        <v>#REF!</v>
      </c>
      <c r="J5954" s="258" t="e">
        <f>IF(#REF!&gt;=1,IF(#REF!&gt;=1,#REF!),IF(#REF!&gt;=0,"",))</f>
        <v>#REF!</v>
      </c>
      <c r="K5954" s="241" t="e">
        <f>保全管理データ!N10340</f>
        <v>#REF!</v>
      </c>
      <c r="L5954" s="259" t="e">
        <f>IF(#REF!="","",IF(#REF!="悪環境における作業",0.2,IF(#REF!="高所又は地下作業",0.1,IF(#REF!="錯綜場所作業",0.3,IF(#REF!="複雑な制約のある作業",0.4,IF(#REF!="単純な制約のある作業",0.2,0))))))</f>
        <v>#REF!</v>
      </c>
      <c r="M5954" s="260" t="e">
        <f t="shared" si="370"/>
        <v>#REF!</v>
      </c>
    </row>
    <row r="5955" spans="2:13" s="254" customFormat="1" ht="27.75" customHeight="1" x14ac:dyDescent="0.2">
      <c r="B5955" s="536" t="s">
        <v>254</v>
      </c>
      <c r="C5955" s="537"/>
      <c r="D5955" s="265"/>
      <c r="E5955" s="224" t="s">
        <v>242</v>
      </c>
      <c r="F5955" s="258" t="e">
        <f>IF(#REF!&gt;=1,IF(#REF!&gt;=1,#REF!),IF(#REF!&gt;=0,"",))</f>
        <v>#REF!</v>
      </c>
      <c r="G5955" s="241" t="e">
        <f>保全管理データ!N10314</f>
        <v>#REF!</v>
      </c>
      <c r="H5955" s="259" t="e">
        <f>IF(#REF!="無","",IF(#REF!="","",IF(#REF!="悪環境における作業",0.2,IF(#REF!="高所又は地下作業",0.1,IF(#REF!="錯綜場所作業",0.3,IF(#REF!="複雑な制約のある作業",0.4,IF(#REF!="単純な制約のある作業",0.2,0)))))))</f>
        <v>#REF!</v>
      </c>
      <c r="I5955" s="260" t="e">
        <f t="shared" si="369"/>
        <v>#REF!</v>
      </c>
      <c r="J5955" s="258" t="e">
        <f>IF(#REF!&gt;=1,IF(#REF!&gt;=1,#REF!),IF(#REF!&gt;=0,"",))</f>
        <v>#REF!</v>
      </c>
      <c r="K5955" s="241" t="e">
        <f>保全管理データ!N10341</f>
        <v>#REF!</v>
      </c>
      <c r="L5955" s="259" t="e">
        <f>IF(#REF!="","",IF(#REF!="悪環境における作業",0.2,IF(#REF!="高所又は地下作業",0.1,IF(#REF!="錯綜場所作業",0.3,IF(#REF!="複雑な制約のある作業",0.4,IF(#REF!="単純な制約のある作業",0.2,0))))))</f>
        <v>#REF!</v>
      </c>
      <c r="M5955" s="260" t="e">
        <f t="shared" si="370"/>
        <v>#REF!</v>
      </c>
    </row>
    <row r="5956" spans="2:13" s="254" customFormat="1" ht="27.75" customHeight="1" x14ac:dyDescent="0.2">
      <c r="B5956" s="536" t="s">
        <v>255</v>
      </c>
      <c r="C5956" s="537"/>
      <c r="D5956" s="265"/>
      <c r="E5956" s="224" t="s">
        <v>245</v>
      </c>
      <c r="F5956" s="258" t="e">
        <f>IF(#REF!&gt;=1,IF(#REF!&gt;=1,#REF!),IF(#REF!&gt;=0,"",))</f>
        <v>#REF!</v>
      </c>
      <c r="G5956" s="241" t="e">
        <f>保全管理データ!N10315</f>
        <v>#REF!</v>
      </c>
      <c r="H5956" s="259" t="e">
        <f>IF(#REF!="無","",IF(#REF!="","",IF(#REF!="悪環境における作業",0.2,IF(#REF!="高所又は地下作業",0.1,IF(#REF!="錯綜場所作業",0.3,IF(#REF!="複雑な制約のある作業",0.4,IF(#REF!="単純な制約のある作業",0.2,0)))))))</f>
        <v>#REF!</v>
      </c>
      <c r="I5956" s="260" t="e">
        <f t="shared" si="369"/>
        <v>#REF!</v>
      </c>
      <c r="J5956" s="258" t="e">
        <f>IF(#REF!&gt;=1,IF(#REF!&gt;=1,#REF!),IF(#REF!&gt;=0,"",))</f>
        <v>#REF!</v>
      </c>
      <c r="K5956" s="241" t="e">
        <f>保全管理データ!N10342</f>
        <v>#REF!</v>
      </c>
      <c r="L5956" s="259" t="e">
        <f>IF(#REF!="","",IF(#REF!="悪環境における作業",0.2,IF(#REF!="高所又は地下作業",0.1,IF(#REF!="錯綜場所作業",0.3,IF(#REF!="複雑な制約のある作業",0.4,IF(#REF!="単純な制約のある作業",0.2,0))))))</f>
        <v>#REF!</v>
      </c>
      <c r="M5956" s="260" t="e">
        <f t="shared" si="370"/>
        <v>#REF!</v>
      </c>
    </row>
    <row r="5957" spans="2:13" s="254" customFormat="1" ht="27.75" customHeight="1" x14ac:dyDescent="0.2">
      <c r="B5957" s="536" t="s">
        <v>256</v>
      </c>
      <c r="C5957" s="537"/>
      <c r="D5957" s="265"/>
      <c r="E5957" s="224" t="s">
        <v>242</v>
      </c>
      <c r="F5957" s="258" t="e">
        <f>IF(#REF!&gt;=1,IF(#REF!&gt;=1,#REF!),IF(#REF!&gt;=0,"",))</f>
        <v>#REF!</v>
      </c>
      <c r="G5957" s="241" t="e">
        <f>保全管理データ!N10316</f>
        <v>#REF!</v>
      </c>
      <c r="H5957" s="259" t="e">
        <f>IF(#REF!="無","",IF(#REF!="","",IF(#REF!="悪環境における作業",0.2,IF(#REF!="高所又は地下作業",0.1,IF(#REF!="錯綜場所作業",0.3,IF(#REF!="複雑な制約のある作業",0.4,IF(#REF!="単純な制約のある作業",0.2,0)))))))</f>
        <v>#REF!</v>
      </c>
      <c r="I5957" s="260" t="e">
        <f t="shared" si="369"/>
        <v>#REF!</v>
      </c>
      <c r="J5957" s="258" t="e">
        <f>IF(#REF!&gt;=1,IF(#REF!&gt;=1,#REF!),IF(#REF!&gt;=0,"",))</f>
        <v>#REF!</v>
      </c>
      <c r="K5957" s="241" t="e">
        <f>保全管理データ!N10343</f>
        <v>#REF!</v>
      </c>
      <c r="L5957" s="259" t="e">
        <f>IF(#REF!="","",IF(#REF!="悪環境における作業",0.2,IF(#REF!="高所又は地下作業",0.1,IF(#REF!="錯綜場所作業",0.3,IF(#REF!="複雑な制約のある作業",0.4,IF(#REF!="単純な制約のある作業",0.2,0))))))</f>
        <v>#REF!</v>
      </c>
      <c r="M5957" s="260" t="e">
        <f t="shared" si="370"/>
        <v>#REF!</v>
      </c>
    </row>
    <row r="5958" spans="2:13" s="254" customFormat="1" ht="27.75" customHeight="1" x14ac:dyDescent="0.2">
      <c r="B5958" s="536" t="s">
        <v>257</v>
      </c>
      <c r="C5958" s="537"/>
      <c r="D5958" s="265"/>
      <c r="E5958" s="224" t="s">
        <v>245</v>
      </c>
      <c r="F5958" s="258" t="e">
        <f>IF(#REF!&gt;=1,IF(#REF!&gt;=1,#REF!),IF(#REF!&gt;=0,"",))</f>
        <v>#REF!</v>
      </c>
      <c r="G5958" s="241" t="e">
        <f>保全管理データ!N10317</f>
        <v>#REF!</v>
      </c>
      <c r="H5958" s="259" t="e">
        <f>IF(#REF!="無","",IF(#REF!="","",IF(#REF!="悪環境における作業",0.2,IF(#REF!="高所又は地下作業",0.1,IF(#REF!="錯綜場所作業",0.3,IF(#REF!="複雑な制約のある作業",0.4,IF(#REF!="単純な制約のある作業",0.2,0)))))))</f>
        <v>#REF!</v>
      </c>
      <c r="I5958" s="260" t="e">
        <f t="shared" si="369"/>
        <v>#REF!</v>
      </c>
      <c r="J5958" s="258" t="e">
        <f>IF(#REF!&gt;=1,IF(#REF!&gt;=1,#REF!),IF(#REF!&gt;=0,"",))</f>
        <v>#REF!</v>
      </c>
      <c r="K5958" s="241" t="e">
        <f>保全管理データ!N10344</f>
        <v>#REF!</v>
      </c>
      <c r="L5958" s="259" t="e">
        <f>IF(#REF!="","",IF(#REF!="悪環境における作業",0.2,IF(#REF!="高所又は地下作業",0.1,IF(#REF!="錯綜場所作業",0.3,IF(#REF!="複雑な制約のある作業",0.4,IF(#REF!="単純な制約のある作業",0.2,0))))))</f>
        <v>#REF!</v>
      </c>
      <c r="M5958" s="260" t="e">
        <f t="shared" si="370"/>
        <v>#REF!</v>
      </c>
    </row>
    <row r="5959" spans="2:13" s="254" customFormat="1" ht="27.75" customHeight="1" x14ac:dyDescent="0.2">
      <c r="B5959" s="536" t="s">
        <v>258</v>
      </c>
      <c r="C5959" s="537"/>
      <c r="D5959" s="265"/>
      <c r="E5959" s="224" t="s">
        <v>245</v>
      </c>
      <c r="F5959" s="258" t="e">
        <f>IF(#REF!&gt;=1,IF(#REF!&gt;=1,#REF!),IF(#REF!&gt;=0,"",))</f>
        <v>#REF!</v>
      </c>
      <c r="G5959" s="241" t="e">
        <f>保全管理データ!N10318</f>
        <v>#REF!</v>
      </c>
      <c r="H5959" s="259" t="e">
        <f>IF(#REF!="無","",IF(#REF!="","",IF(#REF!="悪環境における作業",0.2,IF(#REF!="高所又は地下作業",0.1,IF(#REF!="錯綜場所作業",0.3,IF(#REF!="複雑な制約のある作業",0.4,IF(#REF!="単純な制約のある作業",0.2,0)))))))</f>
        <v>#REF!</v>
      </c>
      <c r="I5959" s="260" t="e">
        <f t="shared" si="369"/>
        <v>#REF!</v>
      </c>
      <c r="J5959" s="258" t="e">
        <f>IF(#REF!&gt;=1,IF(#REF!&gt;=1,#REF!),IF(#REF!&gt;=0,"",))</f>
        <v>#REF!</v>
      </c>
      <c r="K5959" s="241" t="e">
        <f>保全管理データ!N10345</f>
        <v>#REF!</v>
      </c>
      <c r="L5959" s="259" t="e">
        <f>IF(#REF!="","",IF(#REF!="悪環境における作業",0.2,IF(#REF!="高所又は地下作業",0.1,IF(#REF!="錯綜場所作業",0.3,IF(#REF!="複雑な制約のある作業",0.4,IF(#REF!="単純な制約のある作業",0.2,0))))))</f>
        <v>#REF!</v>
      </c>
      <c r="M5959" s="260" t="e">
        <f t="shared" si="370"/>
        <v>#REF!</v>
      </c>
    </row>
    <row r="5960" spans="2:13" s="254" customFormat="1" ht="27.75" customHeight="1" x14ac:dyDescent="0.2">
      <c r="B5960" s="536" t="s">
        <v>259</v>
      </c>
      <c r="C5960" s="537"/>
      <c r="D5960" s="265"/>
      <c r="E5960" s="224" t="s">
        <v>245</v>
      </c>
      <c r="F5960" s="258" t="e">
        <f>IF(#REF!&gt;=1,IF(#REF!&gt;=1,#REF!),IF(#REF!&gt;=0,"",))</f>
        <v>#REF!</v>
      </c>
      <c r="G5960" s="241" t="e">
        <f>保全管理データ!N10319</f>
        <v>#REF!</v>
      </c>
      <c r="H5960" s="259" t="e">
        <f>IF(#REF!="無","",IF(#REF!="","",IF(#REF!="悪環境における作業",0.2,IF(#REF!="高所又は地下作業",0.1,IF(#REF!="錯綜場所作業",0.3,IF(#REF!="複雑な制約のある作業",0.4,IF(#REF!="単純な制約のある作業",0.2,0)))))))</f>
        <v>#REF!</v>
      </c>
      <c r="I5960" s="260" t="e">
        <f t="shared" si="369"/>
        <v>#REF!</v>
      </c>
      <c r="J5960" s="258" t="e">
        <f>IF(#REF!&gt;=1,IF(#REF!&gt;=1,#REF!),IF(#REF!&gt;=0,"",))</f>
        <v>#REF!</v>
      </c>
      <c r="K5960" s="241" t="e">
        <f>保全管理データ!N10346</f>
        <v>#REF!</v>
      </c>
      <c r="L5960" s="259" t="e">
        <f>IF(#REF!="","",IF(#REF!="悪環境における作業",0.2,IF(#REF!="高所又は地下作業",0.1,IF(#REF!="錯綜場所作業",0.3,IF(#REF!="複雑な制約のある作業",0.4,IF(#REF!="単純な制約のある作業",0.2,0))))))</f>
        <v>#REF!</v>
      </c>
      <c r="M5960" s="260" t="e">
        <f t="shared" si="370"/>
        <v>#REF!</v>
      </c>
    </row>
    <row r="5961" spans="2:13" s="254" customFormat="1" ht="27.75" customHeight="1" x14ac:dyDescent="0.2">
      <c r="B5961" s="536" t="s">
        <v>260</v>
      </c>
      <c r="C5961" s="537"/>
      <c r="D5961" s="265"/>
      <c r="E5961" s="224" t="s">
        <v>248</v>
      </c>
      <c r="F5961" s="258" t="e">
        <f>IF(#REF!&gt;=1,IF(#REF!&gt;=1,#REF!),IF(#REF!&gt;=0,"",))</f>
        <v>#REF!</v>
      </c>
      <c r="G5961" s="241" t="e">
        <f>保全管理データ!N10320</f>
        <v>#REF!</v>
      </c>
      <c r="H5961" s="259" t="e">
        <f>IF(#REF!="無","",IF(#REF!="","",IF(#REF!="悪環境における作業",0.2,IF(#REF!="高所又は地下作業",0.1,IF(#REF!="錯綜場所作業",0.3,IF(#REF!="複雑な制約のある作業",0.4,IF(#REF!="単純な制約のある作業",0.2,0)))))))</f>
        <v>#REF!</v>
      </c>
      <c r="I5961" s="260" t="e">
        <f t="shared" si="369"/>
        <v>#REF!</v>
      </c>
      <c r="J5961" s="258" t="e">
        <f>IF(#REF!&gt;=1,IF(#REF!&gt;=1,#REF!),IF(#REF!&gt;=0,"",))</f>
        <v>#REF!</v>
      </c>
      <c r="K5961" s="241" t="e">
        <f>保全管理データ!N10347</f>
        <v>#REF!</v>
      </c>
      <c r="L5961" s="259" t="e">
        <f>IF(#REF!="","",IF(#REF!="悪環境における作業",0.2,IF(#REF!="高所又は地下作業",0.1,IF(#REF!="錯綜場所作業",0.3,IF(#REF!="複雑な制約のある作業",0.4,IF(#REF!="単純な制約のある作業",0.2,0))))))</f>
        <v>#REF!</v>
      </c>
      <c r="M5961" s="260" t="e">
        <f t="shared" si="370"/>
        <v>#REF!</v>
      </c>
    </row>
    <row r="5962" spans="2:13" s="254" customFormat="1" ht="27.75" customHeight="1" x14ac:dyDescent="0.2">
      <c r="B5962" s="536" t="s">
        <v>261</v>
      </c>
      <c r="C5962" s="537"/>
      <c r="D5962" s="265"/>
      <c r="E5962" s="224" t="s">
        <v>247</v>
      </c>
      <c r="F5962" s="258" t="e">
        <f>IF(#REF!&gt;=1,IF(#REF!&gt;=1,#REF!),IF(#REF!&gt;=0,"",))</f>
        <v>#REF!</v>
      </c>
      <c r="G5962" s="241" t="e">
        <f>保全管理データ!N10321</f>
        <v>#REF!</v>
      </c>
      <c r="H5962" s="259" t="e">
        <f>IF(#REF!="無","",IF(#REF!="","",IF(#REF!="悪環境における作業",0.2,IF(#REF!="高所又は地下作業",0.1,IF(#REF!="錯綜場所作業",0.3,IF(#REF!="複雑な制約のある作業",0.4,IF(#REF!="単純な制約のある作業",0.2,0)))))))</f>
        <v>#REF!</v>
      </c>
      <c r="I5962" s="260" t="e">
        <f t="shared" si="369"/>
        <v>#REF!</v>
      </c>
      <c r="J5962" s="258" t="e">
        <f>IF(#REF!&gt;=1,IF(#REF!&gt;=1,#REF!),IF(#REF!&gt;=0,"",))</f>
        <v>#REF!</v>
      </c>
      <c r="K5962" s="241" t="e">
        <f>保全管理データ!N10348</f>
        <v>#REF!</v>
      </c>
      <c r="L5962" s="259" t="e">
        <f>IF(#REF!="","",IF(#REF!="悪環境における作業",0.2,IF(#REF!="高所又は地下作業",0.1,IF(#REF!="錯綜場所作業",0.3,IF(#REF!="複雑な制約のある作業",0.4,IF(#REF!="単純な制約のある作業",0.2,0))))))</f>
        <v>#REF!</v>
      </c>
      <c r="M5962" s="260" t="e">
        <f t="shared" si="370"/>
        <v>#REF!</v>
      </c>
    </row>
    <row r="5963" spans="2:13" s="254" customFormat="1" ht="27.75" customHeight="1" x14ac:dyDescent="0.2">
      <c r="B5963" s="536" t="s">
        <v>262</v>
      </c>
      <c r="C5963" s="537"/>
      <c r="D5963" s="265"/>
      <c r="E5963" s="224" t="s">
        <v>245</v>
      </c>
      <c r="F5963" s="258" t="e">
        <f>IF(#REF!&gt;=1,IF(#REF!&gt;=1,#REF!),IF(#REF!&gt;=0,"",))</f>
        <v>#REF!</v>
      </c>
      <c r="G5963" s="241" t="e">
        <f>保全管理データ!N10322</f>
        <v>#REF!</v>
      </c>
      <c r="H5963" s="259" t="e">
        <f>IF(#REF!="無","",IF(#REF!="","",IF(#REF!="悪環境における作業",0.2,IF(#REF!="高所又は地下作業",0.1,IF(#REF!="錯綜場所作業",0.3,IF(#REF!="複雑な制約のある作業",0.4,IF(#REF!="単純な制約のある作業",0.2,0)))))))</f>
        <v>#REF!</v>
      </c>
      <c r="I5963" s="260" t="e">
        <f t="shared" si="369"/>
        <v>#REF!</v>
      </c>
      <c r="J5963" s="258" t="e">
        <f>IF(#REF!&gt;=1,IF(#REF!&gt;=1,#REF!),IF(#REF!&gt;=0,"",))</f>
        <v>#REF!</v>
      </c>
      <c r="K5963" s="241" t="e">
        <f>保全管理データ!N10349</f>
        <v>#REF!</v>
      </c>
      <c r="L5963" s="259" t="e">
        <f>IF(#REF!="","",IF(#REF!="悪環境における作業",0.2,IF(#REF!="高所又は地下作業",0.1,IF(#REF!="錯綜場所作業",0.3,IF(#REF!="複雑な制約のある作業",0.4,IF(#REF!="単純な制約のある作業",0.2,0))))))</f>
        <v>#REF!</v>
      </c>
      <c r="M5963" s="260" t="e">
        <f t="shared" si="370"/>
        <v>#REF!</v>
      </c>
    </row>
    <row r="5964" spans="2:13" s="254" customFormat="1" ht="27.75" customHeight="1" x14ac:dyDescent="0.2">
      <c r="B5964" s="536" t="s">
        <v>263</v>
      </c>
      <c r="C5964" s="537"/>
      <c r="D5964" s="265"/>
      <c r="E5964" s="224" t="s">
        <v>245</v>
      </c>
      <c r="F5964" s="258" t="e">
        <f>IF(#REF!&gt;=1,IF(#REF!&gt;=1,#REF!),IF(#REF!&gt;=0,"",))</f>
        <v>#REF!</v>
      </c>
      <c r="G5964" s="241" t="e">
        <f>保全管理データ!N10323</f>
        <v>#REF!</v>
      </c>
      <c r="H5964" s="259" t="e">
        <f>IF(#REF!="無","",IF(#REF!="","",IF(#REF!="悪環境における作業",0.2,IF(#REF!="高所又は地下作業",0.1,IF(#REF!="錯綜場所作業",0.3,IF(#REF!="複雑な制約のある作業",0.4,IF(#REF!="単純な制約のある作業",0.2,0)))))))</f>
        <v>#REF!</v>
      </c>
      <c r="I5964" s="260" t="e">
        <f t="shared" si="369"/>
        <v>#REF!</v>
      </c>
      <c r="J5964" s="258" t="e">
        <f>IF(#REF!&gt;=1,IF(#REF!&gt;=1,#REF!),IF(#REF!&gt;=0,"",))</f>
        <v>#REF!</v>
      </c>
      <c r="K5964" s="241" t="e">
        <f>保全管理データ!N10350</f>
        <v>#REF!</v>
      </c>
      <c r="L5964" s="259" t="e">
        <f>IF(#REF!="","",IF(#REF!="悪環境における作業",0.2,IF(#REF!="高所又は地下作業",0.1,IF(#REF!="錯綜場所作業",0.3,IF(#REF!="複雑な制約のある作業",0.4,IF(#REF!="単純な制約のある作業",0.2,0))))))</f>
        <v>#REF!</v>
      </c>
      <c r="M5964" s="260" t="e">
        <f t="shared" si="370"/>
        <v>#REF!</v>
      </c>
    </row>
    <row r="5965" spans="2:13" s="254" customFormat="1" ht="27.75" customHeight="1" x14ac:dyDescent="0.2">
      <c r="B5965" s="536" t="s">
        <v>264</v>
      </c>
      <c r="C5965" s="537"/>
      <c r="D5965" s="265"/>
      <c r="E5965" s="224" t="s">
        <v>245</v>
      </c>
      <c r="F5965" s="258" t="e">
        <f>IF(#REF!&gt;=1,IF(#REF!&gt;=1,#REF!),IF(#REF!&gt;=0,"",))</f>
        <v>#REF!</v>
      </c>
      <c r="G5965" s="241" t="e">
        <f>保全管理データ!N10324</f>
        <v>#REF!</v>
      </c>
      <c r="H5965" s="259" t="e">
        <f>IF(#REF!="無","",IF(#REF!="","",IF(#REF!="悪環境における作業",0.2,IF(#REF!="高所又は地下作業",0.1,IF(#REF!="錯綜場所作業",0.3,IF(#REF!="複雑な制約のある作業",0.4,IF(#REF!="単純な制約のある作業",0.2,0)))))))</f>
        <v>#REF!</v>
      </c>
      <c r="I5965" s="260" t="e">
        <f t="shared" si="369"/>
        <v>#REF!</v>
      </c>
      <c r="J5965" s="258" t="e">
        <f>IF(#REF!&gt;=1,IF(#REF!&gt;=1,#REF!),IF(#REF!&gt;=0,"",))</f>
        <v>#REF!</v>
      </c>
      <c r="K5965" s="241" t="e">
        <f>保全管理データ!N10351</f>
        <v>#REF!</v>
      </c>
      <c r="L5965" s="259" t="e">
        <f>IF(#REF!="","",IF(#REF!="悪環境における作業",0.2,IF(#REF!="高所又は地下作業",0.1,IF(#REF!="錯綜場所作業",0.3,IF(#REF!="複雑な制約のある作業",0.4,IF(#REF!="単純な制約のある作業",0.2,0))))))</f>
        <v>#REF!</v>
      </c>
      <c r="M5965" s="260" t="e">
        <f t="shared" si="370"/>
        <v>#REF!</v>
      </c>
    </row>
    <row r="5966" spans="2:13" s="254" customFormat="1" ht="27.75" customHeight="1" x14ac:dyDescent="0.2">
      <c r="B5966" s="536" t="s">
        <v>265</v>
      </c>
      <c r="C5966" s="537"/>
      <c r="D5966" s="265"/>
      <c r="E5966" s="224" t="s">
        <v>245</v>
      </c>
      <c r="F5966" s="258" t="e">
        <f>IF(#REF!&gt;=1,IF(#REF!&gt;=1,#REF!),IF(#REF!&gt;=0,"",))</f>
        <v>#REF!</v>
      </c>
      <c r="G5966" s="241" t="e">
        <f>保全管理データ!N10325</f>
        <v>#REF!</v>
      </c>
      <c r="H5966" s="259" t="e">
        <f>IF(#REF!="無","",IF(#REF!="","",IF(#REF!="悪環境における作業",0.2,IF(#REF!="高所又は地下作業",0.1,IF(#REF!="錯綜場所作業",0.3,IF(#REF!="複雑な制約のある作業",0.4,IF(#REF!="単純な制約のある作業",0.2,0)))))))</f>
        <v>#REF!</v>
      </c>
      <c r="I5966" s="260" t="e">
        <f t="shared" si="369"/>
        <v>#REF!</v>
      </c>
      <c r="J5966" s="258" t="e">
        <f>IF(#REF!&gt;=1,IF(#REF!&gt;=1,#REF!),IF(#REF!&gt;=0,"",))</f>
        <v>#REF!</v>
      </c>
      <c r="K5966" s="241" t="e">
        <f>保全管理データ!N10352</f>
        <v>#REF!</v>
      </c>
      <c r="L5966" s="259" t="e">
        <f>IF(#REF!="","",IF(#REF!="悪環境における作業",0.2,IF(#REF!="高所又は地下作業",0.1,IF(#REF!="錯綜場所作業",0.3,IF(#REF!="複雑な制約のある作業",0.4,IF(#REF!="単純な制約のある作業",0.2,0))))))</f>
        <v>#REF!</v>
      </c>
      <c r="M5966" s="260" t="e">
        <f t="shared" si="370"/>
        <v>#REF!</v>
      </c>
    </row>
    <row r="5967" spans="2:13" s="254" customFormat="1" ht="27.75" customHeight="1" x14ac:dyDescent="0.2">
      <c r="B5967" s="536" t="s">
        <v>266</v>
      </c>
      <c r="C5967" s="537"/>
      <c r="D5967" s="265"/>
      <c r="E5967" s="224" t="s">
        <v>245</v>
      </c>
      <c r="F5967" s="258" t="e">
        <f>IF(#REF!&gt;=1,IF(#REF!&gt;=1,#REF!),IF(#REF!&gt;=0,"",))</f>
        <v>#REF!</v>
      </c>
      <c r="G5967" s="241" t="e">
        <f>保全管理データ!N10326</f>
        <v>#REF!</v>
      </c>
      <c r="H5967" s="259" t="e">
        <f>IF(#REF!="無","",IF(#REF!="","",IF(#REF!="悪環境における作業",0.2,IF(#REF!="高所又は地下作業",0.1,IF(#REF!="錯綜場所作業",0.3,IF(#REF!="複雑な制約のある作業",0.4,IF(#REF!="単純な制約のある作業",0.2,0)))))))</f>
        <v>#REF!</v>
      </c>
      <c r="I5967" s="260" t="e">
        <f t="shared" si="369"/>
        <v>#REF!</v>
      </c>
      <c r="J5967" s="258" t="e">
        <f>IF(#REF!&gt;=1,IF(#REF!&gt;=1,#REF!),IF(#REF!&gt;=0,"",))</f>
        <v>#REF!</v>
      </c>
      <c r="K5967" s="241" t="e">
        <f>保全管理データ!N10353</f>
        <v>#REF!</v>
      </c>
      <c r="L5967" s="259" t="e">
        <f>IF(#REF!="","",IF(#REF!="悪環境における作業",0.2,IF(#REF!="高所又は地下作業",0.1,IF(#REF!="錯綜場所作業",0.3,IF(#REF!="複雑な制約のある作業",0.4,IF(#REF!="単純な制約のある作業",0.2,0))))))</f>
        <v>#REF!</v>
      </c>
      <c r="M5967" s="260" t="e">
        <f t="shared" si="370"/>
        <v>#REF!</v>
      </c>
    </row>
    <row r="5968" spans="2:13" s="254" customFormat="1" ht="27.75" customHeight="1" x14ac:dyDescent="0.2">
      <c r="B5968" s="536" t="s">
        <v>81</v>
      </c>
      <c r="C5968" s="537"/>
      <c r="D5968" s="265"/>
      <c r="E5968" s="224" t="s">
        <v>245</v>
      </c>
      <c r="F5968" s="258" t="e">
        <f>IF(#REF!&gt;=1,IF(#REF!&gt;=1,#REF!),IF(#REF!&gt;=0,"",))</f>
        <v>#REF!</v>
      </c>
      <c r="G5968" s="241" t="e">
        <f>保全管理データ!N10327</f>
        <v>#REF!</v>
      </c>
      <c r="H5968" s="259" t="e">
        <f>IF(#REF!="無","",IF(#REF!="","",IF(#REF!="悪環境における作業",0.2,IF(#REF!="高所又は地下作業",0.1,IF(#REF!="錯綜場所作業",0.3,IF(#REF!="複雑な制約のある作業",0.4,IF(#REF!="単純な制約のある作業",0.2,0)))))))</f>
        <v>#REF!</v>
      </c>
      <c r="I5968" s="260" t="e">
        <f t="shared" si="369"/>
        <v>#REF!</v>
      </c>
      <c r="J5968" s="258" t="e">
        <f>IF(#REF!&gt;=1,IF(#REF!&gt;=1,#REF!),IF(#REF!&gt;=0,"",))</f>
        <v>#REF!</v>
      </c>
      <c r="K5968" s="241" t="e">
        <f>保全管理データ!N10354</f>
        <v>#REF!</v>
      </c>
      <c r="L5968" s="259" t="e">
        <f>IF(#REF!="","",IF(#REF!="悪環境における作業",0.2,IF(#REF!="高所又は地下作業",0.1,IF(#REF!="錯綜場所作業",0.3,IF(#REF!="複雑な制約のある作業",0.4,IF(#REF!="単純な制約のある作業",0.2,0))))))</f>
        <v>#REF!</v>
      </c>
      <c r="M5968" s="260" t="e">
        <f t="shared" si="370"/>
        <v>#REF!</v>
      </c>
    </row>
    <row r="5969" spans="2:13" s="254" customFormat="1" ht="27.75" customHeight="1" x14ac:dyDescent="0.2">
      <c r="B5969" s="536" t="s">
        <v>267</v>
      </c>
      <c r="C5969" s="537"/>
      <c r="D5969" s="265"/>
      <c r="E5969" s="224" t="s">
        <v>247</v>
      </c>
      <c r="F5969" s="258" t="e">
        <f>IF(#REF!&gt;=1,IF(#REF!&gt;=1,#REF!),IF(#REF!&gt;=0,"",))</f>
        <v>#REF!</v>
      </c>
      <c r="G5969" s="241" t="e">
        <f>保全管理データ!N10328</f>
        <v>#REF!</v>
      </c>
      <c r="H5969" s="259" t="e">
        <f>IF(#REF!="無","",IF(#REF!="","",IF(#REF!="悪環境における作業",0.2,IF(#REF!="高所又は地下作業",0.1,IF(#REF!="錯綜場所作業",0.3,IF(#REF!="複雑な制約のある作業",0.4,IF(#REF!="単純な制約のある作業",0.2,0)))))))</f>
        <v>#REF!</v>
      </c>
      <c r="I5969" s="260" t="e">
        <f t="shared" si="369"/>
        <v>#REF!</v>
      </c>
      <c r="J5969" s="258" t="e">
        <f>IF(#REF!&gt;=1,IF(#REF!&gt;=1,#REF!),IF(#REF!&gt;=0,"",))</f>
        <v>#REF!</v>
      </c>
      <c r="K5969" s="241" t="e">
        <f>保全管理データ!N10355</f>
        <v>#REF!</v>
      </c>
      <c r="L5969" s="259" t="e">
        <f>IF(#REF!="","",IF(#REF!="悪環境における作業",0.2,IF(#REF!="高所又は地下作業",0.1,IF(#REF!="錯綜場所作業",0.3,IF(#REF!="複雑な制約のある作業",0.4,IF(#REF!="単純な制約のある作業",0.2,0))))))</f>
        <v>#REF!</v>
      </c>
      <c r="M5969" s="260" t="e">
        <f t="shared" si="370"/>
        <v>#REF!</v>
      </c>
    </row>
    <row r="5970" spans="2:13" s="254" customFormat="1" ht="27.75" customHeight="1" x14ac:dyDescent="0.2">
      <c r="B5970" s="536" t="s">
        <v>268</v>
      </c>
      <c r="C5970" s="537"/>
      <c r="D5970" s="265"/>
      <c r="E5970" s="224" t="s">
        <v>246</v>
      </c>
      <c r="F5970" s="258" t="e">
        <f>IF(#REF!&gt;=1,IF(#REF!&gt;=1,#REF!),IF(#REF!&gt;=0,"",))</f>
        <v>#REF!</v>
      </c>
      <c r="G5970" s="241" t="e">
        <f>保全管理データ!N10329</f>
        <v>#REF!</v>
      </c>
      <c r="H5970" s="259" t="e">
        <f>IF(#REF!="無","",IF(#REF!="","",IF(#REF!="悪環境における作業",0.2,IF(#REF!="高所又は地下作業",0.1,IF(#REF!="錯綜場所作業",0.3,IF(#REF!="複雑な制約のある作業",0.4,IF(#REF!="単純な制約のある作業",0.2,0)))))))</f>
        <v>#REF!</v>
      </c>
      <c r="I5970" s="260" t="e">
        <f t="shared" si="369"/>
        <v>#REF!</v>
      </c>
      <c r="J5970" s="258" t="e">
        <f>IF(#REF!&gt;=1,IF(#REF!&gt;=1,#REF!),IF(#REF!&gt;=0,"",))</f>
        <v>#REF!</v>
      </c>
      <c r="K5970" s="241" t="e">
        <f>保全管理データ!N10356</f>
        <v>#REF!</v>
      </c>
      <c r="L5970" s="259" t="e">
        <f>IF(#REF!="","",IF(#REF!="悪環境における作業",0.2,IF(#REF!="高所又は地下作業",0.1,IF(#REF!="錯綜場所作業",0.3,IF(#REF!="複雑な制約のある作業",0.4,IF(#REF!="単純な制約のある作業",0.2,0))))))</f>
        <v>#REF!</v>
      </c>
      <c r="M5970" s="260" t="e">
        <f t="shared" si="370"/>
        <v>#REF!</v>
      </c>
    </row>
    <row r="5971" spans="2:13" s="254" customFormat="1" ht="27.75" customHeight="1" thickBot="1" x14ac:dyDescent="0.25">
      <c r="B5971" s="538" t="s">
        <v>269</v>
      </c>
      <c r="C5971" s="539"/>
      <c r="D5971" s="266"/>
      <c r="E5971" s="252" t="s">
        <v>245</v>
      </c>
      <c r="F5971" s="261" t="e">
        <f>IF(#REF!&gt;=1,IF(#REF!&gt;=1,#REF!),IF(#REF!&gt;=0,"",))</f>
        <v>#REF!</v>
      </c>
      <c r="G5971" s="245" t="e">
        <f>保全管理データ!N10330</f>
        <v>#REF!</v>
      </c>
      <c r="H5971" s="259" t="e">
        <f>IF(#REF!="無","",IF(#REF!="","",IF(#REF!="悪環境における作業",0.2,IF(#REF!="高所又は地下作業",0.1,IF(#REF!="錯綜場所作業",0.3,IF(#REF!="複雑な制約のある作業",0.4,IF(#REF!="単純な制約のある作業",0.2,0)))))))</f>
        <v>#REF!</v>
      </c>
      <c r="I5971" s="260" t="e">
        <f t="shared" si="369"/>
        <v>#REF!</v>
      </c>
      <c r="J5971" s="261" t="e">
        <f>IF(#REF!&gt;=1,IF(#REF!&gt;=1,#REF!),IF(#REF!&gt;=0,"",))</f>
        <v>#REF!</v>
      </c>
      <c r="K5971" s="245" t="e">
        <f>保全管理データ!N10357</f>
        <v>#REF!</v>
      </c>
      <c r="L5971" s="262" t="e">
        <f>IF(#REF!="","",IF(#REF!="悪環境における作業",0.2,IF(#REF!="高所又は地下作業",0.1,IF(#REF!="錯綜場所作業",0.3,IF(#REF!="複雑な制約のある作業",0.4,IF(#REF!="単純な制約のある作業",0.2,0))))))</f>
        <v>#REF!</v>
      </c>
      <c r="M5971" s="260" t="e">
        <f t="shared" si="370"/>
        <v>#REF!</v>
      </c>
    </row>
    <row r="5972" spans="2:13" s="254" customFormat="1" ht="27.75" customHeight="1" thickBot="1" x14ac:dyDescent="0.25">
      <c r="B5972" s="532" t="s">
        <v>190</v>
      </c>
      <c r="C5972" s="532"/>
      <c r="D5972" s="532"/>
      <c r="E5972" s="532"/>
      <c r="F5972" s="533" t="e">
        <f>SUM(I5948:I5971)</f>
        <v>#REF!</v>
      </c>
      <c r="G5972" s="534"/>
      <c r="H5972" s="534"/>
      <c r="I5972" s="535"/>
      <c r="J5972" s="533" t="e">
        <f>IF(SUM(J5948:J5971)=0,"0.00",SUM(M5948:M5971))</f>
        <v>#REF!</v>
      </c>
      <c r="K5972" s="534"/>
      <c r="L5972" s="534"/>
      <c r="M5972" s="535"/>
    </row>
    <row r="5973" spans="2:13" s="254" customFormat="1" ht="27.75" customHeight="1" thickBot="1" x14ac:dyDescent="0.25">
      <c r="B5973" s="532" t="s">
        <v>97</v>
      </c>
      <c r="C5973" s="532"/>
      <c r="D5973" s="532"/>
      <c r="E5973" s="532"/>
      <c r="F5973" s="533" t="e">
        <f>IF(#REF!="５年以下","0",IF(#REF!="５年～１０年",0.1,IF(#REF!="１０年以上",0.15)))</f>
        <v>#REF!</v>
      </c>
      <c r="G5973" s="534"/>
      <c r="H5973" s="534"/>
      <c r="I5973" s="534"/>
      <c r="J5973" s="534"/>
      <c r="K5973" s="534"/>
      <c r="L5973" s="534"/>
      <c r="M5973" s="535"/>
    </row>
    <row r="5974" spans="2:13" s="254" customFormat="1" ht="27.75" customHeight="1" thickBot="1" x14ac:dyDescent="0.25">
      <c r="B5974" s="533" t="s">
        <v>273</v>
      </c>
      <c r="C5974" s="534"/>
      <c r="D5974" s="534"/>
      <c r="E5974" s="535"/>
      <c r="F5974" s="533" t="e">
        <f>F5972*(1+F5973)</f>
        <v>#REF!</v>
      </c>
      <c r="G5974" s="534"/>
      <c r="H5974" s="534"/>
      <c r="I5974" s="534"/>
      <c r="J5974" s="533" t="e">
        <f>J5972*(1+F5973)</f>
        <v>#REF!</v>
      </c>
      <c r="K5974" s="534"/>
      <c r="L5974" s="534"/>
      <c r="M5974" s="535"/>
    </row>
    <row r="5975" spans="2:13" s="254" customFormat="1" ht="27.75" customHeight="1" thickBot="1" x14ac:dyDescent="0.25">
      <c r="B5975" s="532" t="s">
        <v>191</v>
      </c>
      <c r="C5975" s="532"/>
      <c r="D5975" s="532"/>
      <c r="E5975" s="532"/>
      <c r="F5975" s="533" t="e">
        <f>#REF!*(#REF!*#REF!+#REF!*#REF!)</f>
        <v>#REF!</v>
      </c>
      <c r="G5975" s="534"/>
      <c r="H5975" s="535"/>
      <c r="I5975" s="532" t="e">
        <f>#REF!</f>
        <v>#REF!</v>
      </c>
      <c r="J5975" s="533"/>
      <c r="K5975" s="263" t="s">
        <v>230</v>
      </c>
      <c r="L5975" s="535" t="e">
        <f>B5946</f>
        <v>#REF!</v>
      </c>
      <c r="M5975" s="532"/>
    </row>
    <row r="5976" spans="2:13" s="254" customFormat="1" ht="45" customHeight="1" thickBot="1" x14ac:dyDescent="0.25">
      <c r="B5976" s="253"/>
      <c r="C5976" s="253"/>
      <c r="D5976" s="253"/>
      <c r="E5976" s="253"/>
      <c r="F5976" s="253"/>
      <c r="G5976" s="253"/>
      <c r="H5976" s="253"/>
      <c r="I5976" s="253"/>
      <c r="J5976" s="253"/>
      <c r="K5976" s="253"/>
      <c r="L5976" s="253"/>
      <c r="M5976" s="253"/>
    </row>
    <row r="5977" spans="2:13" s="254" customFormat="1" ht="27.75" customHeight="1" thickBot="1" x14ac:dyDescent="0.25">
      <c r="B5977" s="542" t="s">
        <v>128</v>
      </c>
      <c r="C5977" s="543"/>
      <c r="D5977" s="543"/>
      <c r="E5977" s="544"/>
      <c r="F5977" s="253"/>
      <c r="G5977" s="253"/>
      <c r="H5977" s="253"/>
      <c r="I5977" s="253"/>
      <c r="J5977" s="253"/>
      <c r="K5977" s="253"/>
      <c r="L5977" s="253"/>
      <c r="M5977" s="253"/>
    </row>
    <row r="5978" spans="2:13" s="254" customFormat="1" ht="27.75" customHeight="1" x14ac:dyDescent="0.2">
      <c r="B5978" s="545" t="e">
        <f>#REF!</f>
        <v>#REF!</v>
      </c>
      <c r="C5978" s="546"/>
      <c r="D5978" s="547"/>
      <c r="E5978" s="548"/>
      <c r="F5978" s="552" t="s">
        <v>240</v>
      </c>
      <c r="G5978" s="553"/>
      <c r="H5978" s="553"/>
      <c r="I5978" s="554"/>
      <c r="J5978" s="552" t="s">
        <v>239</v>
      </c>
      <c r="K5978" s="553"/>
      <c r="L5978" s="553"/>
      <c r="M5978" s="554"/>
    </row>
    <row r="5979" spans="2:13" s="254" customFormat="1" ht="27.75" customHeight="1" thickBot="1" x14ac:dyDescent="0.25">
      <c r="B5979" s="549"/>
      <c r="C5979" s="550"/>
      <c r="D5979" s="550"/>
      <c r="E5979" s="551"/>
      <c r="F5979" s="255" t="s">
        <v>149</v>
      </c>
      <c r="G5979" s="256" t="s">
        <v>151</v>
      </c>
      <c r="H5979" s="256" t="s">
        <v>96</v>
      </c>
      <c r="I5979" s="257" t="s">
        <v>150</v>
      </c>
      <c r="J5979" s="255" t="s">
        <v>149</v>
      </c>
      <c r="K5979" s="256" t="s">
        <v>151</v>
      </c>
      <c r="L5979" s="256" t="s">
        <v>96</v>
      </c>
      <c r="M5979" s="257" t="s">
        <v>150</v>
      </c>
    </row>
    <row r="5980" spans="2:13" s="254" customFormat="1" ht="27.75" customHeight="1" thickTop="1" x14ac:dyDescent="0.2">
      <c r="B5980" s="540" t="s">
        <v>241</v>
      </c>
      <c r="C5980" s="541"/>
      <c r="D5980" s="264"/>
      <c r="E5980" s="237" t="s">
        <v>242</v>
      </c>
      <c r="F5980" s="258" t="e">
        <f>IF(#REF!&gt;=1,IF(#REF!&gt;=1,#REF!),IF(#REF!&gt;=0,"",))</f>
        <v>#REF!</v>
      </c>
      <c r="G5980" s="241" t="e">
        <f>保全管理データ!N10363</f>
        <v>#REF!</v>
      </c>
      <c r="H5980" s="259" t="e">
        <f>IF(#REF!="無","",IF(#REF!="","",IF(#REF!="悪環境における作業",0.2,IF(#REF!="高所又は地下作業",0.1,IF(#REF!="錯綜場所作業",0.3,IF(#REF!="複雑な制約のある作業",0.4,IF(#REF!="単純な制約のある作業",0.2,0)))))))</f>
        <v>#REF!</v>
      </c>
      <c r="I5980" s="260" t="e">
        <f>IF(F5980="","",F5980*G5980*(1+IF(H5980="",0,H5980)))</f>
        <v>#REF!</v>
      </c>
      <c r="J5980" s="258" t="e">
        <f>IF(#REF!&gt;=1,IF(#REF!&gt;=1,#REF!),IF(#REF!&gt;=0,"",))</f>
        <v>#REF!</v>
      </c>
      <c r="K5980" s="241" t="e">
        <f>保全管理データ!N10390</f>
        <v>#REF!</v>
      </c>
      <c r="L5980" s="259" t="e">
        <f>IF(#REF!="","",IF(#REF!="悪環境における作業",0.2,IF(#REF!="高所又は地下作業",0.1,IF(#REF!="錯綜場所作業",0.3,IF(#REF!="複雑な制約のある作業",0.4,IF(#REF!="単純な制約のある作業",0.2,0))))))</f>
        <v>#REF!</v>
      </c>
      <c r="M5980" s="260" t="e">
        <f>IF(J5980="","",J5980*K5980*(1+IF(L5980="",0,L5980)))</f>
        <v>#REF!</v>
      </c>
    </row>
    <row r="5981" spans="2:13" s="254" customFormat="1" ht="27.75" customHeight="1" x14ac:dyDescent="0.2">
      <c r="B5981" s="536" t="s">
        <v>243</v>
      </c>
      <c r="C5981" s="537"/>
      <c r="D5981" s="265"/>
      <c r="E5981" s="224" t="s">
        <v>242</v>
      </c>
      <c r="F5981" s="258" t="e">
        <f>IF(#REF!&gt;=1,IF(#REF!&gt;=1,#REF!),IF(#REF!&gt;=0,"",))</f>
        <v>#REF!</v>
      </c>
      <c r="G5981" s="241" t="e">
        <f>保全管理データ!N10364</f>
        <v>#REF!</v>
      </c>
      <c r="H5981" s="259" t="e">
        <f>IF(#REF!="無","",IF(#REF!="","",IF(#REF!="悪環境における作業",0.2,IF(#REF!="高所又は地下作業",0.1,IF(#REF!="錯綜場所作業",0.3,IF(#REF!="複雑な制約のある作業",0.4,IF(#REF!="単純な制約のある作業",0.2,0)))))))</f>
        <v>#REF!</v>
      </c>
      <c r="I5981" s="260" t="e">
        <f t="shared" ref="I5981:I6003" si="371">IF(F5981="","",F5981*G5981*(1+IF(H5981="",0,H5981)))</f>
        <v>#REF!</v>
      </c>
      <c r="J5981" s="258" t="e">
        <f>IF(#REF!&gt;=1,IF(#REF!&gt;=1,#REF!),IF(#REF!&gt;=0,"",))</f>
        <v>#REF!</v>
      </c>
      <c r="K5981" s="241" t="e">
        <f>保全管理データ!N10391</f>
        <v>#REF!</v>
      </c>
      <c r="L5981" s="259" t="e">
        <f>IF(#REF!="","",IF(#REF!="悪環境における作業",0.2,IF(#REF!="高所又は地下作業",0.1,IF(#REF!="錯綜場所作業",0.3,IF(#REF!="複雑な制約のある作業",0.4,IF(#REF!="単純な制約のある作業",0.2,0))))))</f>
        <v>#REF!</v>
      </c>
      <c r="M5981" s="260" t="e">
        <f t="shared" ref="M5981:M6003" si="372">IF(J5981="","",J5981*K5981*(1+IF(L5981="",0,L5981)))</f>
        <v>#REF!</v>
      </c>
    </row>
    <row r="5982" spans="2:13" s="254" customFormat="1" ht="27.75" customHeight="1" x14ac:dyDescent="0.2">
      <c r="B5982" s="536" t="s">
        <v>249</v>
      </c>
      <c r="C5982" s="537"/>
      <c r="D5982" s="265"/>
      <c r="E5982" s="224" t="s">
        <v>244</v>
      </c>
      <c r="F5982" s="258" t="e">
        <f>IF(#REF!&gt;=1,IF(#REF!&gt;=1,#REF!),IF(#REF!&gt;=0,"",))</f>
        <v>#REF!</v>
      </c>
      <c r="G5982" s="241" t="e">
        <f>保全管理データ!N10365</f>
        <v>#REF!</v>
      </c>
      <c r="H5982" s="259" t="e">
        <f>IF(#REF!="無","",IF(#REF!="","",IF(#REF!="悪環境における作業",0.2,IF(#REF!="高所又は地下作業",0.1,IF(#REF!="錯綜場所作業",0.3,IF(#REF!="複雑な制約のある作業",0.4,IF(#REF!="単純な制約のある作業",0.2,0)))))))</f>
        <v>#REF!</v>
      </c>
      <c r="I5982" s="260" t="e">
        <f t="shared" si="371"/>
        <v>#REF!</v>
      </c>
      <c r="J5982" s="258" t="e">
        <f>IF(#REF!&gt;=1,IF(#REF!&gt;=1,#REF!),IF(#REF!&gt;=0,"",))</f>
        <v>#REF!</v>
      </c>
      <c r="K5982" s="241" t="e">
        <f>保全管理データ!N10392</f>
        <v>#REF!</v>
      </c>
      <c r="L5982" s="259" t="e">
        <f>IF(#REF!="","",IF(#REF!="悪環境における作業",0.2,IF(#REF!="高所又は地下作業",0.1,IF(#REF!="錯綜場所作業",0.3,IF(#REF!="複雑な制約のある作業",0.4,IF(#REF!="単純な制約のある作業",0.2,0))))))</f>
        <v>#REF!</v>
      </c>
      <c r="M5982" s="260" t="e">
        <f t="shared" si="372"/>
        <v>#REF!</v>
      </c>
    </row>
    <row r="5983" spans="2:13" s="254" customFormat="1" ht="27.75" customHeight="1" x14ac:dyDescent="0.2">
      <c r="B5983" s="536" t="s">
        <v>250</v>
      </c>
      <c r="C5983" s="537"/>
      <c r="D5983" s="265"/>
      <c r="E5983" s="224" t="s">
        <v>244</v>
      </c>
      <c r="F5983" s="258" t="e">
        <f>IF(#REF!&gt;=1,IF(#REF!&gt;=1,#REF!),IF(#REF!&gt;=0,"",))</f>
        <v>#REF!</v>
      </c>
      <c r="G5983" s="241" t="e">
        <f>保全管理データ!N10366</f>
        <v>#REF!</v>
      </c>
      <c r="H5983" s="259" t="e">
        <f>IF(#REF!="無","",IF(#REF!="","",IF(#REF!="悪環境における作業",0.2,IF(#REF!="高所又は地下作業",0.1,IF(#REF!="錯綜場所作業",0.3,IF(#REF!="複雑な制約のある作業",0.4,IF(#REF!="単純な制約のある作業",0.2,0)))))))</f>
        <v>#REF!</v>
      </c>
      <c r="I5983" s="260" t="e">
        <f t="shared" si="371"/>
        <v>#REF!</v>
      </c>
      <c r="J5983" s="258" t="e">
        <f>IF(#REF!&gt;=1,IF(#REF!&gt;=1,#REF!),IF(#REF!&gt;=0,"",))</f>
        <v>#REF!</v>
      </c>
      <c r="K5983" s="241" t="e">
        <f>保全管理データ!N10393</f>
        <v>#REF!</v>
      </c>
      <c r="L5983" s="259" t="e">
        <f>IF(#REF!="","",IF(#REF!="悪環境における作業",0.2,IF(#REF!="高所又は地下作業",0.1,IF(#REF!="錯綜場所作業",0.3,IF(#REF!="複雑な制約のある作業",0.4,IF(#REF!="単純な制約のある作業",0.2,0))))))</f>
        <v>#REF!</v>
      </c>
      <c r="M5983" s="260" t="e">
        <f t="shared" si="372"/>
        <v>#REF!</v>
      </c>
    </row>
    <row r="5984" spans="2:13" s="254" customFormat="1" ht="27.75" customHeight="1" x14ac:dyDescent="0.2">
      <c r="B5984" s="536" t="s">
        <v>251</v>
      </c>
      <c r="C5984" s="537"/>
      <c r="D5984" s="265"/>
      <c r="E5984" s="224" t="s">
        <v>242</v>
      </c>
      <c r="F5984" s="258" t="e">
        <f>IF(#REF!&gt;=1,IF(#REF!&gt;=1,#REF!),IF(#REF!&gt;=0,"",))</f>
        <v>#REF!</v>
      </c>
      <c r="G5984" s="241" t="e">
        <f>保全管理データ!N10367</f>
        <v>#REF!</v>
      </c>
      <c r="H5984" s="259" t="e">
        <f>IF(#REF!="無","",IF(#REF!="","",IF(#REF!="悪環境における作業",0.2,IF(#REF!="高所又は地下作業",0.1,IF(#REF!="錯綜場所作業",0.3,IF(#REF!="複雑な制約のある作業",0.4,IF(#REF!="単純な制約のある作業",0.2,0)))))))</f>
        <v>#REF!</v>
      </c>
      <c r="I5984" s="260" t="e">
        <f t="shared" si="371"/>
        <v>#REF!</v>
      </c>
      <c r="J5984" s="258" t="e">
        <f>IF(#REF!&gt;=1,IF(#REF!&gt;=1,#REF!),IF(#REF!&gt;=0,"",))</f>
        <v>#REF!</v>
      </c>
      <c r="K5984" s="241" t="e">
        <f>保全管理データ!N10394</f>
        <v>#REF!</v>
      </c>
      <c r="L5984" s="259" t="e">
        <f>IF(#REF!="","",IF(#REF!="悪環境における作業",0.2,IF(#REF!="高所又は地下作業",0.1,IF(#REF!="錯綜場所作業",0.3,IF(#REF!="複雑な制約のある作業",0.4,IF(#REF!="単純な制約のある作業",0.2,0))))))</f>
        <v>#REF!</v>
      </c>
      <c r="M5984" s="260" t="e">
        <f t="shared" si="372"/>
        <v>#REF!</v>
      </c>
    </row>
    <row r="5985" spans="2:13" s="254" customFormat="1" ht="27.75" customHeight="1" x14ac:dyDescent="0.2">
      <c r="B5985" s="536" t="s">
        <v>252</v>
      </c>
      <c r="C5985" s="537"/>
      <c r="D5985" s="265"/>
      <c r="E5985" s="224" t="s">
        <v>244</v>
      </c>
      <c r="F5985" s="258" t="e">
        <f>IF(#REF!&gt;=1,IF(#REF!&gt;=1,#REF!),IF(#REF!&gt;=0,"",))</f>
        <v>#REF!</v>
      </c>
      <c r="G5985" s="241" t="e">
        <f>保全管理データ!N10368</f>
        <v>#REF!</v>
      </c>
      <c r="H5985" s="259" t="e">
        <f>IF(#REF!="無","",IF(#REF!="","",IF(#REF!="悪環境における作業",0.2,IF(#REF!="高所又は地下作業",0.1,IF(#REF!="錯綜場所作業",0.3,IF(#REF!="複雑な制約のある作業",0.4,IF(#REF!="単純な制約のある作業",0.2,0)))))))</f>
        <v>#REF!</v>
      </c>
      <c r="I5985" s="260" t="e">
        <f t="shared" si="371"/>
        <v>#REF!</v>
      </c>
      <c r="J5985" s="258" t="e">
        <f>IF(#REF!&gt;=1,IF(#REF!&gt;=1,#REF!),IF(#REF!&gt;=0,"",))</f>
        <v>#REF!</v>
      </c>
      <c r="K5985" s="241" t="e">
        <f>保全管理データ!N10395</f>
        <v>#REF!</v>
      </c>
      <c r="L5985" s="259" t="e">
        <f>IF(#REF!="","",IF(#REF!="悪環境における作業",0.2,IF(#REF!="高所又は地下作業",0.1,IF(#REF!="錯綜場所作業",0.3,IF(#REF!="複雑な制約のある作業",0.4,IF(#REF!="単純な制約のある作業",0.2,0))))))</f>
        <v>#REF!</v>
      </c>
      <c r="M5985" s="260" t="e">
        <f t="shared" si="372"/>
        <v>#REF!</v>
      </c>
    </row>
    <row r="5986" spans="2:13" s="254" customFormat="1" ht="27.75" customHeight="1" x14ac:dyDescent="0.2">
      <c r="B5986" s="536" t="s">
        <v>253</v>
      </c>
      <c r="C5986" s="537"/>
      <c r="D5986" s="265"/>
      <c r="E5986" s="224" t="s">
        <v>242</v>
      </c>
      <c r="F5986" s="258" t="e">
        <f>IF(#REF!&gt;=1,IF(#REF!&gt;=1,#REF!),IF(#REF!&gt;=0,"",))</f>
        <v>#REF!</v>
      </c>
      <c r="G5986" s="241" t="e">
        <f>保全管理データ!N10369</f>
        <v>#REF!</v>
      </c>
      <c r="H5986" s="259" t="e">
        <f>IF(#REF!="無","",IF(#REF!="","",IF(#REF!="悪環境における作業",0.2,IF(#REF!="高所又は地下作業",0.1,IF(#REF!="錯綜場所作業",0.3,IF(#REF!="複雑な制約のある作業",0.4,IF(#REF!="単純な制約のある作業",0.2,0)))))))</f>
        <v>#REF!</v>
      </c>
      <c r="I5986" s="260" t="e">
        <f t="shared" si="371"/>
        <v>#REF!</v>
      </c>
      <c r="J5986" s="258" t="e">
        <f>IF(#REF!&gt;=1,IF(#REF!&gt;=1,#REF!),IF(#REF!&gt;=0,"",))</f>
        <v>#REF!</v>
      </c>
      <c r="K5986" s="241" t="e">
        <f>保全管理データ!N10396</f>
        <v>#REF!</v>
      </c>
      <c r="L5986" s="259" t="e">
        <f>IF(#REF!="","",IF(#REF!="悪環境における作業",0.2,IF(#REF!="高所又は地下作業",0.1,IF(#REF!="錯綜場所作業",0.3,IF(#REF!="複雑な制約のある作業",0.4,IF(#REF!="単純な制約のある作業",0.2,0))))))</f>
        <v>#REF!</v>
      </c>
      <c r="M5986" s="260" t="e">
        <f t="shared" si="372"/>
        <v>#REF!</v>
      </c>
    </row>
    <row r="5987" spans="2:13" s="254" customFormat="1" ht="27.75" customHeight="1" x14ac:dyDescent="0.2">
      <c r="B5987" s="536" t="s">
        <v>254</v>
      </c>
      <c r="C5987" s="537"/>
      <c r="D5987" s="265"/>
      <c r="E5987" s="224" t="s">
        <v>242</v>
      </c>
      <c r="F5987" s="258" t="e">
        <f>IF(#REF!&gt;=1,IF(#REF!&gt;=1,#REF!),IF(#REF!&gt;=0,"",))</f>
        <v>#REF!</v>
      </c>
      <c r="G5987" s="241" t="e">
        <f>保全管理データ!N10370</f>
        <v>#REF!</v>
      </c>
      <c r="H5987" s="259" t="e">
        <f>IF(#REF!="無","",IF(#REF!="","",IF(#REF!="悪環境における作業",0.2,IF(#REF!="高所又は地下作業",0.1,IF(#REF!="錯綜場所作業",0.3,IF(#REF!="複雑な制約のある作業",0.4,IF(#REF!="単純な制約のある作業",0.2,0)))))))</f>
        <v>#REF!</v>
      </c>
      <c r="I5987" s="260" t="e">
        <f t="shared" si="371"/>
        <v>#REF!</v>
      </c>
      <c r="J5987" s="258" t="e">
        <f>IF(#REF!&gt;=1,IF(#REF!&gt;=1,#REF!),IF(#REF!&gt;=0,"",))</f>
        <v>#REF!</v>
      </c>
      <c r="K5987" s="241" t="e">
        <f>保全管理データ!N10397</f>
        <v>#REF!</v>
      </c>
      <c r="L5987" s="259" t="e">
        <f>IF(#REF!="","",IF(#REF!="悪環境における作業",0.2,IF(#REF!="高所又は地下作業",0.1,IF(#REF!="錯綜場所作業",0.3,IF(#REF!="複雑な制約のある作業",0.4,IF(#REF!="単純な制約のある作業",0.2,0))))))</f>
        <v>#REF!</v>
      </c>
      <c r="M5987" s="260" t="e">
        <f t="shared" si="372"/>
        <v>#REF!</v>
      </c>
    </row>
    <row r="5988" spans="2:13" s="254" customFormat="1" ht="27.75" customHeight="1" x14ac:dyDescent="0.2">
      <c r="B5988" s="536" t="s">
        <v>255</v>
      </c>
      <c r="C5988" s="537"/>
      <c r="D5988" s="265"/>
      <c r="E5988" s="224" t="s">
        <v>245</v>
      </c>
      <c r="F5988" s="258" t="e">
        <f>IF(#REF!&gt;=1,IF(#REF!&gt;=1,#REF!),IF(#REF!&gt;=0,"",))</f>
        <v>#REF!</v>
      </c>
      <c r="G5988" s="241" t="e">
        <f>保全管理データ!N10371</f>
        <v>#REF!</v>
      </c>
      <c r="H5988" s="259" t="e">
        <f>IF(#REF!="無","",IF(#REF!="","",IF(#REF!="悪環境における作業",0.2,IF(#REF!="高所又は地下作業",0.1,IF(#REF!="錯綜場所作業",0.3,IF(#REF!="複雑な制約のある作業",0.4,IF(#REF!="単純な制約のある作業",0.2,0)))))))</f>
        <v>#REF!</v>
      </c>
      <c r="I5988" s="260" t="e">
        <f t="shared" si="371"/>
        <v>#REF!</v>
      </c>
      <c r="J5988" s="258" t="e">
        <f>IF(#REF!&gt;=1,IF(#REF!&gt;=1,#REF!),IF(#REF!&gt;=0,"",))</f>
        <v>#REF!</v>
      </c>
      <c r="K5988" s="241" t="e">
        <f>保全管理データ!N10398</f>
        <v>#REF!</v>
      </c>
      <c r="L5988" s="259" t="e">
        <f>IF(#REF!="","",IF(#REF!="悪環境における作業",0.2,IF(#REF!="高所又は地下作業",0.1,IF(#REF!="錯綜場所作業",0.3,IF(#REF!="複雑な制約のある作業",0.4,IF(#REF!="単純な制約のある作業",0.2,0))))))</f>
        <v>#REF!</v>
      </c>
      <c r="M5988" s="260" t="e">
        <f t="shared" si="372"/>
        <v>#REF!</v>
      </c>
    </row>
    <row r="5989" spans="2:13" s="254" customFormat="1" ht="27.75" customHeight="1" x14ac:dyDescent="0.2">
      <c r="B5989" s="536" t="s">
        <v>256</v>
      </c>
      <c r="C5989" s="537"/>
      <c r="D5989" s="265"/>
      <c r="E5989" s="224" t="s">
        <v>242</v>
      </c>
      <c r="F5989" s="258" t="e">
        <f>IF(#REF!&gt;=1,IF(#REF!&gt;=1,#REF!),IF(#REF!&gt;=0,"",))</f>
        <v>#REF!</v>
      </c>
      <c r="G5989" s="241" t="e">
        <f>保全管理データ!N10372</f>
        <v>#REF!</v>
      </c>
      <c r="H5989" s="259" t="e">
        <f>IF(#REF!="無","",IF(#REF!="","",IF(#REF!="悪環境における作業",0.2,IF(#REF!="高所又は地下作業",0.1,IF(#REF!="錯綜場所作業",0.3,IF(#REF!="複雑な制約のある作業",0.4,IF(#REF!="単純な制約のある作業",0.2,0)))))))</f>
        <v>#REF!</v>
      </c>
      <c r="I5989" s="260" t="e">
        <f t="shared" si="371"/>
        <v>#REF!</v>
      </c>
      <c r="J5989" s="258" t="e">
        <f>IF(#REF!&gt;=1,IF(#REF!&gt;=1,#REF!),IF(#REF!&gt;=0,"",))</f>
        <v>#REF!</v>
      </c>
      <c r="K5989" s="241" t="e">
        <f>保全管理データ!N10399</f>
        <v>#REF!</v>
      </c>
      <c r="L5989" s="259" t="e">
        <f>IF(#REF!="","",IF(#REF!="悪環境における作業",0.2,IF(#REF!="高所又は地下作業",0.1,IF(#REF!="錯綜場所作業",0.3,IF(#REF!="複雑な制約のある作業",0.4,IF(#REF!="単純な制約のある作業",0.2,0))))))</f>
        <v>#REF!</v>
      </c>
      <c r="M5989" s="260" t="e">
        <f t="shared" si="372"/>
        <v>#REF!</v>
      </c>
    </row>
    <row r="5990" spans="2:13" s="254" customFormat="1" ht="27.75" customHeight="1" x14ac:dyDescent="0.2">
      <c r="B5990" s="536" t="s">
        <v>257</v>
      </c>
      <c r="C5990" s="537"/>
      <c r="D5990" s="265"/>
      <c r="E5990" s="224" t="s">
        <v>245</v>
      </c>
      <c r="F5990" s="258" t="e">
        <f>IF(#REF!&gt;=1,IF(#REF!&gt;=1,#REF!),IF(#REF!&gt;=0,"",))</f>
        <v>#REF!</v>
      </c>
      <c r="G5990" s="241" t="e">
        <f>保全管理データ!N10373</f>
        <v>#REF!</v>
      </c>
      <c r="H5990" s="259" t="e">
        <f>IF(#REF!="無","",IF(#REF!="","",IF(#REF!="悪環境における作業",0.2,IF(#REF!="高所又は地下作業",0.1,IF(#REF!="錯綜場所作業",0.3,IF(#REF!="複雑な制約のある作業",0.4,IF(#REF!="単純な制約のある作業",0.2,0)))))))</f>
        <v>#REF!</v>
      </c>
      <c r="I5990" s="260" t="e">
        <f t="shared" si="371"/>
        <v>#REF!</v>
      </c>
      <c r="J5990" s="258" t="e">
        <f>IF(#REF!&gt;=1,IF(#REF!&gt;=1,#REF!),IF(#REF!&gt;=0,"",))</f>
        <v>#REF!</v>
      </c>
      <c r="K5990" s="241" t="e">
        <f>保全管理データ!N10400</f>
        <v>#REF!</v>
      </c>
      <c r="L5990" s="259" t="e">
        <f>IF(#REF!="","",IF(#REF!="悪環境における作業",0.2,IF(#REF!="高所又は地下作業",0.1,IF(#REF!="錯綜場所作業",0.3,IF(#REF!="複雑な制約のある作業",0.4,IF(#REF!="単純な制約のある作業",0.2,0))))))</f>
        <v>#REF!</v>
      </c>
      <c r="M5990" s="260" t="e">
        <f t="shared" si="372"/>
        <v>#REF!</v>
      </c>
    </row>
    <row r="5991" spans="2:13" s="254" customFormat="1" ht="27.75" customHeight="1" x14ac:dyDescent="0.2">
      <c r="B5991" s="536" t="s">
        <v>258</v>
      </c>
      <c r="C5991" s="537"/>
      <c r="D5991" s="265"/>
      <c r="E5991" s="224" t="s">
        <v>245</v>
      </c>
      <c r="F5991" s="258" t="e">
        <f>IF(#REF!&gt;=1,IF(#REF!&gt;=1,#REF!),IF(#REF!&gt;=0,"",))</f>
        <v>#REF!</v>
      </c>
      <c r="G5991" s="241" t="e">
        <f>保全管理データ!N10374</f>
        <v>#REF!</v>
      </c>
      <c r="H5991" s="259" t="e">
        <f>IF(#REF!="無","",IF(#REF!="","",IF(#REF!="悪環境における作業",0.2,IF(#REF!="高所又は地下作業",0.1,IF(#REF!="錯綜場所作業",0.3,IF(#REF!="複雑な制約のある作業",0.4,IF(#REF!="単純な制約のある作業",0.2,0)))))))</f>
        <v>#REF!</v>
      </c>
      <c r="I5991" s="260" t="e">
        <f t="shared" si="371"/>
        <v>#REF!</v>
      </c>
      <c r="J5991" s="258" t="e">
        <f>IF(#REF!&gt;=1,IF(#REF!&gt;=1,#REF!),IF(#REF!&gt;=0,"",))</f>
        <v>#REF!</v>
      </c>
      <c r="K5991" s="241" t="e">
        <f>保全管理データ!N10401</f>
        <v>#REF!</v>
      </c>
      <c r="L5991" s="259" t="e">
        <f>IF(#REF!="","",IF(#REF!="悪環境における作業",0.2,IF(#REF!="高所又は地下作業",0.1,IF(#REF!="錯綜場所作業",0.3,IF(#REF!="複雑な制約のある作業",0.4,IF(#REF!="単純な制約のある作業",0.2,0))))))</f>
        <v>#REF!</v>
      </c>
      <c r="M5991" s="260" t="e">
        <f t="shared" si="372"/>
        <v>#REF!</v>
      </c>
    </row>
    <row r="5992" spans="2:13" s="254" customFormat="1" ht="27.75" customHeight="1" x14ac:dyDescent="0.2">
      <c r="B5992" s="536" t="s">
        <v>259</v>
      </c>
      <c r="C5992" s="537"/>
      <c r="D5992" s="265"/>
      <c r="E5992" s="224" t="s">
        <v>245</v>
      </c>
      <c r="F5992" s="258" t="e">
        <f>IF(#REF!&gt;=1,IF(#REF!&gt;=1,#REF!),IF(#REF!&gt;=0,"",))</f>
        <v>#REF!</v>
      </c>
      <c r="G5992" s="241" t="e">
        <f>保全管理データ!N10375</f>
        <v>#REF!</v>
      </c>
      <c r="H5992" s="259" t="e">
        <f>IF(#REF!="無","",IF(#REF!="","",IF(#REF!="悪環境における作業",0.2,IF(#REF!="高所又は地下作業",0.1,IF(#REF!="錯綜場所作業",0.3,IF(#REF!="複雑な制約のある作業",0.4,IF(#REF!="単純な制約のある作業",0.2,0)))))))</f>
        <v>#REF!</v>
      </c>
      <c r="I5992" s="260" t="e">
        <f t="shared" si="371"/>
        <v>#REF!</v>
      </c>
      <c r="J5992" s="258" t="e">
        <f>IF(#REF!&gt;=1,IF(#REF!&gt;=1,#REF!),IF(#REF!&gt;=0,"",))</f>
        <v>#REF!</v>
      </c>
      <c r="K5992" s="241" t="e">
        <f>保全管理データ!N10402</f>
        <v>#REF!</v>
      </c>
      <c r="L5992" s="259" t="e">
        <f>IF(#REF!="","",IF(#REF!="悪環境における作業",0.2,IF(#REF!="高所又は地下作業",0.1,IF(#REF!="錯綜場所作業",0.3,IF(#REF!="複雑な制約のある作業",0.4,IF(#REF!="単純な制約のある作業",0.2,0))))))</f>
        <v>#REF!</v>
      </c>
      <c r="M5992" s="260" t="e">
        <f t="shared" si="372"/>
        <v>#REF!</v>
      </c>
    </row>
    <row r="5993" spans="2:13" s="254" customFormat="1" ht="27.75" customHeight="1" x14ac:dyDescent="0.2">
      <c r="B5993" s="536" t="s">
        <v>260</v>
      </c>
      <c r="C5993" s="537"/>
      <c r="D5993" s="265"/>
      <c r="E5993" s="224" t="s">
        <v>248</v>
      </c>
      <c r="F5993" s="258" t="e">
        <f>IF(#REF!&gt;=1,IF(#REF!&gt;=1,#REF!),IF(#REF!&gt;=0,"",))</f>
        <v>#REF!</v>
      </c>
      <c r="G5993" s="241" t="e">
        <f>保全管理データ!N10376</f>
        <v>#REF!</v>
      </c>
      <c r="H5993" s="259" t="e">
        <f>IF(#REF!="無","",IF(#REF!="","",IF(#REF!="悪環境における作業",0.2,IF(#REF!="高所又は地下作業",0.1,IF(#REF!="錯綜場所作業",0.3,IF(#REF!="複雑な制約のある作業",0.4,IF(#REF!="単純な制約のある作業",0.2,0)))))))</f>
        <v>#REF!</v>
      </c>
      <c r="I5993" s="260" t="e">
        <f t="shared" si="371"/>
        <v>#REF!</v>
      </c>
      <c r="J5993" s="258" t="e">
        <f>IF(#REF!&gt;=1,IF(#REF!&gt;=1,#REF!),IF(#REF!&gt;=0,"",))</f>
        <v>#REF!</v>
      </c>
      <c r="K5993" s="241" t="e">
        <f>保全管理データ!N10403</f>
        <v>#REF!</v>
      </c>
      <c r="L5993" s="259" t="e">
        <f>IF(#REF!="","",IF(#REF!="悪環境における作業",0.2,IF(#REF!="高所又は地下作業",0.1,IF(#REF!="錯綜場所作業",0.3,IF(#REF!="複雑な制約のある作業",0.4,IF(#REF!="単純な制約のある作業",0.2,0))))))</f>
        <v>#REF!</v>
      </c>
      <c r="M5993" s="260" t="e">
        <f t="shared" si="372"/>
        <v>#REF!</v>
      </c>
    </row>
    <row r="5994" spans="2:13" s="254" customFormat="1" ht="27.75" customHeight="1" x14ac:dyDescent="0.2">
      <c r="B5994" s="536" t="s">
        <v>261</v>
      </c>
      <c r="C5994" s="537"/>
      <c r="D5994" s="265"/>
      <c r="E5994" s="224" t="s">
        <v>247</v>
      </c>
      <c r="F5994" s="258" t="e">
        <f>IF(#REF!&gt;=1,IF(#REF!&gt;=1,#REF!),IF(#REF!&gt;=0,"",))</f>
        <v>#REF!</v>
      </c>
      <c r="G5994" s="241" t="e">
        <f>保全管理データ!N10377</f>
        <v>#REF!</v>
      </c>
      <c r="H5994" s="259" t="e">
        <f>IF(#REF!="無","",IF(#REF!="","",IF(#REF!="悪環境における作業",0.2,IF(#REF!="高所又は地下作業",0.1,IF(#REF!="錯綜場所作業",0.3,IF(#REF!="複雑な制約のある作業",0.4,IF(#REF!="単純な制約のある作業",0.2,0)))))))</f>
        <v>#REF!</v>
      </c>
      <c r="I5994" s="260" t="e">
        <f t="shared" si="371"/>
        <v>#REF!</v>
      </c>
      <c r="J5994" s="258" t="e">
        <f>IF(#REF!&gt;=1,IF(#REF!&gt;=1,#REF!),IF(#REF!&gt;=0,"",))</f>
        <v>#REF!</v>
      </c>
      <c r="K5994" s="241" t="e">
        <f>保全管理データ!N10404</f>
        <v>#REF!</v>
      </c>
      <c r="L5994" s="259" t="e">
        <f>IF(#REF!="","",IF(#REF!="悪環境における作業",0.2,IF(#REF!="高所又は地下作業",0.1,IF(#REF!="錯綜場所作業",0.3,IF(#REF!="複雑な制約のある作業",0.4,IF(#REF!="単純な制約のある作業",0.2,0))))))</f>
        <v>#REF!</v>
      </c>
      <c r="M5994" s="260" t="e">
        <f t="shared" si="372"/>
        <v>#REF!</v>
      </c>
    </row>
    <row r="5995" spans="2:13" s="254" customFormat="1" ht="27.75" customHeight="1" x14ac:dyDescent="0.2">
      <c r="B5995" s="536" t="s">
        <v>262</v>
      </c>
      <c r="C5995" s="537"/>
      <c r="D5995" s="265"/>
      <c r="E5995" s="224" t="s">
        <v>245</v>
      </c>
      <c r="F5995" s="258" t="e">
        <f>IF(#REF!&gt;=1,IF(#REF!&gt;=1,#REF!),IF(#REF!&gt;=0,"",))</f>
        <v>#REF!</v>
      </c>
      <c r="G5995" s="241" t="e">
        <f>保全管理データ!N10378</f>
        <v>#REF!</v>
      </c>
      <c r="H5995" s="259" t="e">
        <f>IF(#REF!="無","",IF(#REF!="","",IF(#REF!="悪環境における作業",0.2,IF(#REF!="高所又は地下作業",0.1,IF(#REF!="錯綜場所作業",0.3,IF(#REF!="複雑な制約のある作業",0.4,IF(#REF!="単純な制約のある作業",0.2,0)))))))</f>
        <v>#REF!</v>
      </c>
      <c r="I5995" s="260" t="e">
        <f t="shared" si="371"/>
        <v>#REF!</v>
      </c>
      <c r="J5995" s="258" t="e">
        <f>IF(#REF!&gt;=1,IF(#REF!&gt;=1,#REF!),IF(#REF!&gt;=0,"",))</f>
        <v>#REF!</v>
      </c>
      <c r="K5995" s="241" t="e">
        <f>保全管理データ!N10405</f>
        <v>#REF!</v>
      </c>
      <c r="L5995" s="259" t="e">
        <f>IF(#REF!="","",IF(#REF!="悪環境における作業",0.2,IF(#REF!="高所又は地下作業",0.1,IF(#REF!="錯綜場所作業",0.3,IF(#REF!="複雑な制約のある作業",0.4,IF(#REF!="単純な制約のある作業",0.2,0))))))</f>
        <v>#REF!</v>
      </c>
      <c r="M5995" s="260" t="e">
        <f t="shared" si="372"/>
        <v>#REF!</v>
      </c>
    </row>
    <row r="5996" spans="2:13" s="254" customFormat="1" ht="27.75" customHeight="1" x14ac:dyDescent="0.2">
      <c r="B5996" s="536" t="s">
        <v>263</v>
      </c>
      <c r="C5996" s="537"/>
      <c r="D5996" s="265"/>
      <c r="E5996" s="224" t="s">
        <v>245</v>
      </c>
      <c r="F5996" s="258" t="e">
        <f>IF(#REF!&gt;=1,IF(#REF!&gt;=1,#REF!),IF(#REF!&gt;=0,"",))</f>
        <v>#REF!</v>
      </c>
      <c r="G5996" s="241" t="e">
        <f>保全管理データ!N10379</f>
        <v>#REF!</v>
      </c>
      <c r="H5996" s="259" t="e">
        <f>IF(#REF!="無","",IF(#REF!="","",IF(#REF!="悪環境における作業",0.2,IF(#REF!="高所又は地下作業",0.1,IF(#REF!="錯綜場所作業",0.3,IF(#REF!="複雑な制約のある作業",0.4,IF(#REF!="単純な制約のある作業",0.2,0)))))))</f>
        <v>#REF!</v>
      </c>
      <c r="I5996" s="260" t="e">
        <f t="shared" si="371"/>
        <v>#REF!</v>
      </c>
      <c r="J5996" s="258" t="e">
        <f>IF(#REF!&gt;=1,IF(#REF!&gt;=1,#REF!),IF(#REF!&gt;=0,"",))</f>
        <v>#REF!</v>
      </c>
      <c r="K5996" s="241" t="e">
        <f>保全管理データ!N10406</f>
        <v>#REF!</v>
      </c>
      <c r="L5996" s="259" t="e">
        <f>IF(#REF!="","",IF(#REF!="悪環境における作業",0.2,IF(#REF!="高所又は地下作業",0.1,IF(#REF!="錯綜場所作業",0.3,IF(#REF!="複雑な制約のある作業",0.4,IF(#REF!="単純な制約のある作業",0.2,0))))))</f>
        <v>#REF!</v>
      </c>
      <c r="M5996" s="260" t="e">
        <f t="shared" si="372"/>
        <v>#REF!</v>
      </c>
    </row>
    <row r="5997" spans="2:13" s="254" customFormat="1" ht="27.75" customHeight="1" x14ac:dyDescent="0.2">
      <c r="B5997" s="536" t="s">
        <v>264</v>
      </c>
      <c r="C5997" s="537"/>
      <c r="D5997" s="265"/>
      <c r="E5997" s="224" t="s">
        <v>245</v>
      </c>
      <c r="F5997" s="258" t="e">
        <f>IF(#REF!&gt;=1,IF(#REF!&gt;=1,#REF!),IF(#REF!&gt;=0,"",))</f>
        <v>#REF!</v>
      </c>
      <c r="G5997" s="241" t="e">
        <f>保全管理データ!N10380</f>
        <v>#REF!</v>
      </c>
      <c r="H5997" s="259" t="e">
        <f>IF(#REF!="無","",IF(#REF!="","",IF(#REF!="悪環境における作業",0.2,IF(#REF!="高所又は地下作業",0.1,IF(#REF!="錯綜場所作業",0.3,IF(#REF!="複雑な制約のある作業",0.4,IF(#REF!="単純な制約のある作業",0.2,0)))))))</f>
        <v>#REF!</v>
      </c>
      <c r="I5997" s="260" t="e">
        <f t="shared" si="371"/>
        <v>#REF!</v>
      </c>
      <c r="J5997" s="258" t="e">
        <f>IF(#REF!&gt;=1,IF(#REF!&gt;=1,#REF!),IF(#REF!&gt;=0,"",))</f>
        <v>#REF!</v>
      </c>
      <c r="K5997" s="241" t="e">
        <f>保全管理データ!N10407</f>
        <v>#REF!</v>
      </c>
      <c r="L5997" s="259" t="e">
        <f>IF(#REF!="","",IF(#REF!="悪環境における作業",0.2,IF(#REF!="高所又は地下作業",0.1,IF(#REF!="錯綜場所作業",0.3,IF(#REF!="複雑な制約のある作業",0.4,IF(#REF!="単純な制約のある作業",0.2,0))))))</f>
        <v>#REF!</v>
      </c>
      <c r="M5997" s="260" t="e">
        <f t="shared" si="372"/>
        <v>#REF!</v>
      </c>
    </row>
    <row r="5998" spans="2:13" s="254" customFormat="1" ht="27.75" customHeight="1" x14ac:dyDescent="0.2">
      <c r="B5998" s="536" t="s">
        <v>265</v>
      </c>
      <c r="C5998" s="537"/>
      <c r="D5998" s="265"/>
      <c r="E5998" s="224" t="s">
        <v>245</v>
      </c>
      <c r="F5998" s="258" t="e">
        <f>IF(#REF!&gt;=1,IF(#REF!&gt;=1,#REF!),IF(#REF!&gt;=0,"",))</f>
        <v>#REF!</v>
      </c>
      <c r="G5998" s="241" t="e">
        <f>保全管理データ!N10381</f>
        <v>#REF!</v>
      </c>
      <c r="H5998" s="259" t="e">
        <f>IF(#REF!="無","",IF(#REF!="","",IF(#REF!="悪環境における作業",0.2,IF(#REF!="高所又は地下作業",0.1,IF(#REF!="錯綜場所作業",0.3,IF(#REF!="複雑な制約のある作業",0.4,IF(#REF!="単純な制約のある作業",0.2,0)))))))</f>
        <v>#REF!</v>
      </c>
      <c r="I5998" s="260" t="e">
        <f t="shared" si="371"/>
        <v>#REF!</v>
      </c>
      <c r="J5998" s="258" t="e">
        <f>IF(#REF!&gt;=1,IF(#REF!&gt;=1,#REF!),IF(#REF!&gt;=0,"",))</f>
        <v>#REF!</v>
      </c>
      <c r="K5998" s="241" t="e">
        <f>保全管理データ!N10408</f>
        <v>#REF!</v>
      </c>
      <c r="L5998" s="259" t="e">
        <f>IF(#REF!="","",IF(#REF!="悪環境における作業",0.2,IF(#REF!="高所又は地下作業",0.1,IF(#REF!="錯綜場所作業",0.3,IF(#REF!="複雑な制約のある作業",0.4,IF(#REF!="単純な制約のある作業",0.2,0))))))</f>
        <v>#REF!</v>
      </c>
      <c r="M5998" s="260" t="e">
        <f t="shared" si="372"/>
        <v>#REF!</v>
      </c>
    </row>
    <row r="5999" spans="2:13" s="254" customFormat="1" ht="27.75" customHeight="1" x14ac:dyDescent="0.2">
      <c r="B5999" s="536" t="s">
        <v>266</v>
      </c>
      <c r="C5999" s="537"/>
      <c r="D5999" s="265"/>
      <c r="E5999" s="224" t="s">
        <v>245</v>
      </c>
      <c r="F5999" s="258" t="e">
        <f>IF(#REF!&gt;=1,IF(#REF!&gt;=1,#REF!),IF(#REF!&gt;=0,"",))</f>
        <v>#REF!</v>
      </c>
      <c r="G5999" s="241" t="e">
        <f>保全管理データ!N10382</f>
        <v>#REF!</v>
      </c>
      <c r="H5999" s="259" t="e">
        <f>IF(#REF!="無","",IF(#REF!="","",IF(#REF!="悪環境における作業",0.2,IF(#REF!="高所又は地下作業",0.1,IF(#REF!="錯綜場所作業",0.3,IF(#REF!="複雑な制約のある作業",0.4,IF(#REF!="単純な制約のある作業",0.2,0)))))))</f>
        <v>#REF!</v>
      </c>
      <c r="I5999" s="260" t="e">
        <f t="shared" si="371"/>
        <v>#REF!</v>
      </c>
      <c r="J5999" s="258" t="e">
        <f>IF(#REF!&gt;=1,IF(#REF!&gt;=1,#REF!),IF(#REF!&gt;=0,"",))</f>
        <v>#REF!</v>
      </c>
      <c r="K5999" s="241" t="e">
        <f>保全管理データ!N10409</f>
        <v>#REF!</v>
      </c>
      <c r="L5999" s="259" t="e">
        <f>IF(#REF!="","",IF(#REF!="悪環境における作業",0.2,IF(#REF!="高所又は地下作業",0.1,IF(#REF!="錯綜場所作業",0.3,IF(#REF!="複雑な制約のある作業",0.4,IF(#REF!="単純な制約のある作業",0.2,0))))))</f>
        <v>#REF!</v>
      </c>
      <c r="M5999" s="260" t="e">
        <f t="shared" si="372"/>
        <v>#REF!</v>
      </c>
    </row>
    <row r="6000" spans="2:13" s="254" customFormat="1" ht="27.75" customHeight="1" x14ac:dyDescent="0.2">
      <c r="B6000" s="536" t="s">
        <v>81</v>
      </c>
      <c r="C6000" s="537"/>
      <c r="D6000" s="265"/>
      <c r="E6000" s="224" t="s">
        <v>245</v>
      </c>
      <c r="F6000" s="258" t="e">
        <f>IF(#REF!&gt;=1,IF(#REF!&gt;=1,#REF!),IF(#REF!&gt;=0,"",))</f>
        <v>#REF!</v>
      </c>
      <c r="G6000" s="241" t="e">
        <f>保全管理データ!N10383</f>
        <v>#REF!</v>
      </c>
      <c r="H6000" s="259" t="e">
        <f>IF(#REF!="無","",IF(#REF!="","",IF(#REF!="悪環境における作業",0.2,IF(#REF!="高所又は地下作業",0.1,IF(#REF!="錯綜場所作業",0.3,IF(#REF!="複雑な制約のある作業",0.4,IF(#REF!="単純な制約のある作業",0.2,0)))))))</f>
        <v>#REF!</v>
      </c>
      <c r="I6000" s="260" t="e">
        <f t="shared" si="371"/>
        <v>#REF!</v>
      </c>
      <c r="J6000" s="258" t="e">
        <f>IF(#REF!&gt;=1,IF(#REF!&gt;=1,#REF!),IF(#REF!&gt;=0,"",))</f>
        <v>#REF!</v>
      </c>
      <c r="K6000" s="241" t="e">
        <f>保全管理データ!N10410</f>
        <v>#REF!</v>
      </c>
      <c r="L6000" s="259" t="e">
        <f>IF(#REF!="","",IF(#REF!="悪環境における作業",0.2,IF(#REF!="高所又は地下作業",0.1,IF(#REF!="錯綜場所作業",0.3,IF(#REF!="複雑な制約のある作業",0.4,IF(#REF!="単純な制約のある作業",0.2,0))))))</f>
        <v>#REF!</v>
      </c>
      <c r="M6000" s="260" t="e">
        <f t="shared" si="372"/>
        <v>#REF!</v>
      </c>
    </row>
    <row r="6001" spans="2:13" s="254" customFormat="1" ht="27.75" customHeight="1" x14ac:dyDescent="0.2">
      <c r="B6001" s="536" t="s">
        <v>267</v>
      </c>
      <c r="C6001" s="537"/>
      <c r="D6001" s="265"/>
      <c r="E6001" s="224" t="s">
        <v>247</v>
      </c>
      <c r="F6001" s="258" t="e">
        <f>IF(#REF!&gt;=1,IF(#REF!&gt;=1,#REF!),IF(#REF!&gt;=0,"",))</f>
        <v>#REF!</v>
      </c>
      <c r="G6001" s="241" t="e">
        <f>保全管理データ!N10384</f>
        <v>#REF!</v>
      </c>
      <c r="H6001" s="259" t="e">
        <f>IF(#REF!="無","",IF(#REF!="","",IF(#REF!="悪環境における作業",0.2,IF(#REF!="高所又は地下作業",0.1,IF(#REF!="錯綜場所作業",0.3,IF(#REF!="複雑な制約のある作業",0.4,IF(#REF!="単純な制約のある作業",0.2,0)))))))</f>
        <v>#REF!</v>
      </c>
      <c r="I6001" s="260" t="e">
        <f t="shared" si="371"/>
        <v>#REF!</v>
      </c>
      <c r="J6001" s="258" t="e">
        <f>IF(#REF!&gt;=1,IF(#REF!&gt;=1,#REF!),IF(#REF!&gt;=0,"",))</f>
        <v>#REF!</v>
      </c>
      <c r="K6001" s="241" t="e">
        <f>保全管理データ!N10411</f>
        <v>#REF!</v>
      </c>
      <c r="L6001" s="259" t="e">
        <f>IF(#REF!="","",IF(#REF!="悪環境における作業",0.2,IF(#REF!="高所又は地下作業",0.1,IF(#REF!="錯綜場所作業",0.3,IF(#REF!="複雑な制約のある作業",0.4,IF(#REF!="単純な制約のある作業",0.2,0))))))</f>
        <v>#REF!</v>
      </c>
      <c r="M6001" s="260" t="e">
        <f t="shared" si="372"/>
        <v>#REF!</v>
      </c>
    </row>
    <row r="6002" spans="2:13" s="254" customFormat="1" ht="27.75" customHeight="1" x14ac:dyDescent="0.2">
      <c r="B6002" s="536" t="s">
        <v>268</v>
      </c>
      <c r="C6002" s="537"/>
      <c r="D6002" s="265"/>
      <c r="E6002" s="224" t="s">
        <v>246</v>
      </c>
      <c r="F6002" s="258" t="e">
        <f>IF(#REF!&gt;=1,IF(#REF!&gt;=1,#REF!),IF(#REF!&gt;=0,"",))</f>
        <v>#REF!</v>
      </c>
      <c r="G6002" s="241" t="e">
        <f>保全管理データ!N10385</f>
        <v>#REF!</v>
      </c>
      <c r="H6002" s="259" t="e">
        <f>IF(#REF!="無","",IF(#REF!="","",IF(#REF!="悪環境における作業",0.2,IF(#REF!="高所又は地下作業",0.1,IF(#REF!="錯綜場所作業",0.3,IF(#REF!="複雑な制約のある作業",0.4,IF(#REF!="単純な制約のある作業",0.2,0)))))))</f>
        <v>#REF!</v>
      </c>
      <c r="I6002" s="260" t="e">
        <f t="shared" si="371"/>
        <v>#REF!</v>
      </c>
      <c r="J6002" s="258" t="e">
        <f>IF(#REF!&gt;=1,IF(#REF!&gt;=1,#REF!),IF(#REF!&gt;=0,"",))</f>
        <v>#REF!</v>
      </c>
      <c r="K6002" s="241" t="e">
        <f>保全管理データ!N10412</f>
        <v>#REF!</v>
      </c>
      <c r="L6002" s="259" t="e">
        <f>IF(#REF!="","",IF(#REF!="悪環境における作業",0.2,IF(#REF!="高所又は地下作業",0.1,IF(#REF!="錯綜場所作業",0.3,IF(#REF!="複雑な制約のある作業",0.4,IF(#REF!="単純な制約のある作業",0.2,0))))))</f>
        <v>#REF!</v>
      </c>
      <c r="M6002" s="260" t="e">
        <f t="shared" si="372"/>
        <v>#REF!</v>
      </c>
    </row>
    <row r="6003" spans="2:13" s="254" customFormat="1" ht="27.75" customHeight="1" thickBot="1" x14ac:dyDescent="0.25">
      <c r="B6003" s="538" t="s">
        <v>269</v>
      </c>
      <c r="C6003" s="539"/>
      <c r="D6003" s="266"/>
      <c r="E6003" s="252" t="s">
        <v>245</v>
      </c>
      <c r="F6003" s="261" t="e">
        <f>IF(#REF!&gt;=1,IF(#REF!&gt;=1,#REF!),IF(#REF!&gt;=0,"",))</f>
        <v>#REF!</v>
      </c>
      <c r="G6003" s="245" t="e">
        <f>保全管理データ!N10386</f>
        <v>#REF!</v>
      </c>
      <c r="H6003" s="259" t="e">
        <f>IF(#REF!="無","",IF(#REF!="","",IF(#REF!="悪環境における作業",0.2,IF(#REF!="高所又は地下作業",0.1,IF(#REF!="錯綜場所作業",0.3,IF(#REF!="複雑な制約のある作業",0.4,IF(#REF!="単純な制約のある作業",0.2,0)))))))</f>
        <v>#REF!</v>
      </c>
      <c r="I6003" s="260" t="e">
        <f t="shared" si="371"/>
        <v>#REF!</v>
      </c>
      <c r="J6003" s="261" t="e">
        <f>IF(#REF!&gt;=1,IF(#REF!&gt;=1,#REF!),IF(#REF!&gt;=0,"",))</f>
        <v>#REF!</v>
      </c>
      <c r="K6003" s="245" t="e">
        <f>保全管理データ!N10413</f>
        <v>#REF!</v>
      </c>
      <c r="L6003" s="262" t="e">
        <f>IF(#REF!="","",IF(#REF!="悪環境における作業",0.2,IF(#REF!="高所又は地下作業",0.1,IF(#REF!="錯綜場所作業",0.3,IF(#REF!="複雑な制約のある作業",0.4,IF(#REF!="単純な制約のある作業",0.2,0))))))</f>
        <v>#REF!</v>
      </c>
      <c r="M6003" s="260" t="e">
        <f t="shared" si="372"/>
        <v>#REF!</v>
      </c>
    </row>
    <row r="6004" spans="2:13" s="254" customFormat="1" ht="27.75" customHeight="1" thickBot="1" x14ac:dyDescent="0.25">
      <c r="B6004" s="532" t="s">
        <v>190</v>
      </c>
      <c r="C6004" s="532"/>
      <c r="D6004" s="532"/>
      <c r="E6004" s="532"/>
      <c r="F6004" s="533" t="e">
        <f>SUM(I5980:I6003)</f>
        <v>#REF!</v>
      </c>
      <c r="G6004" s="534"/>
      <c r="H6004" s="534"/>
      <c r="I6004" s="535"/>
      <c r="J6004" s="533" t="e">
        <f>IF(SUM(J5980:J6003)=0,"0.00",SUM(M5980:M6003))</f>
        <v>#REF!</v>
      </c>
      <c r="K6004" s="534"/>
      <c r="L6004" s="534"/>
      <c r="M6004" s="535"/>
    </row>
    <row r="6005" spans="2:13" s="254" customFormat="1" ht="27.75" customHeight="1" thickBot="1" x14ac:dyDescent="0.25">
      <c r="B6005" s="532" t="s">
        <v>97</v>
      </c>
      <c r="C6005" s="532"/>
      <c r="D6005" s="532"/>
      <c r="E6005" s="532"/>
      <c r="F6005" s="533" t="e">
        <f>IF(#REF!="５年以下","0",IF(#REF!="５年～１０年",0.1,IF(#REF!="１０年以上",0.15)))</f>
        <v>#REF!</v>
      </c>
      <c r="G6005" s="534"/>
      <c r="H6005" s="534"/>
      <c r="I6005" s="534"/>
      <c r="J6005" s="534"/>
      <c r="K6005" s="534"/>
      <c r="L6005" s="534"/>
      <c r="M6005" s="535"/>
    </row>
    <row r="6006" spans="2:13" s="254" customFormat="1" ht="27.75" customHeight="1" thickBot="1" x14ac:dyDescent="0.25">
      <c r="B6006" s="533" t="s">
        <v>273</v>
      </c>
      <c r="C6006" s="534"/>
      <c r="D6006" s="534"/>
      <c r="E6006" s="535"/>
      <c r="F6006" s="533" t="e">
        <f>F6004*(1+F6005)</f>
        <v>#REF!</v>
      </c>
      <c r="G6006" s="534"/>
      <c r="H6006" s="534"/>
      <c r="I6006" s="534"/>
      <c r="J6006" s="533" t="e">
        <f>J6004*(1+F6005)</f>
        <v>#REF!</v>
      </c>
      <c r="K6006" s="534"/>
      <c r="L6006" s="534"/>
      <c r="M6006" s="535"/>
    </row>
    <row r="6007" spans="2:13" s="254" customFormat="1" ht="27.75" customHeight="1" thickBot="1" x14ac:dyDescent="0.25">
      <c r="B6007" s="532" t="s">
        <v>191</v>
      </c>
      <c r="C6007" s="532"/>
      <c r="D6007" s="532"/>
      <c r="E6007" s="532"/>
      <c r="F6007" s="533" t="e">
        <f>#REF!*(#REF!*#REF!+#REF!*#REF!)</f>
        <v>#REF!</v>
      </c>
      <c r="G6007" s="534"/>
      <c r="H6007" s="535"/>
      <c r="I6007" s="532" t="e">
        <f>#REF!</f>
        <v>#REF!</v>
      </c>
      <c r="J6007" s="533"/>
      <c r="K6007" s="263" t="s">
        <v>230</v>
      </c>
      <c r="L6007" s="535" t="e">
        <f>B5978</f>
        <v>#REF!</v>
      </c>
      <c r="M6007" s="532"/>
    </row>
    <row r="6008" spans="2:13" s="254" customFormat="1" ht="45" customHeight="1" thickBot="1" x14ac:dyDescent="0.25">
      <c r="B6008" s="253"/>
      <c r="C6008" s="253"/>
      <c r="D6008" s="253"/>
      <c r="E6008" s="253"/>
      <c r="F6008" s="253"/>
      <c r="G6008" s="253"/>
      <c r="H6008" s="253"/>
      <c r="I6008" s="253"/>
      <c r="J6008" s="253"/>
      <c r="K6008" s="253"/>
      <c r="L6008" s="253"/>
      <c r="M6008" s="253"/>
    </row>
    <row r="6009" spans="2:13" s="254" customFormat="1" ht="27.75" customHeight="1" thickBot="1" x14ac:dyDescent="0.25">
      <c r="B6009" s="542" t="s">
        <v>128</v>
      </c>
      <c r="C6009" s="543"/>
      <c r="D6009" s="543"/>
      <c r="E6009" s="544"/>
      <c r="F6009" s="253"/>
      <c r="G6009" s="253"/>
      <c r="H6009" s="253"/>
      <c r="I6009" s="253"/>
      <c r="J6009" s="253"/>
      <c r="K6009" s="253"/>
      <c r="L6009" s="253"/>
      <c r="M6009" s="253"/>
    </row>
    <row r="6010" spans="2:13" s="254" customFormat="1" ht="27.75" customHeight="1" x14ac:dyDescent="0.2">
      <c r="B6010" s="545" t="e">
        <f>#REF!</f>
        <v>#REF!</v>
      </c>
      <c r="C6010" s="546"/>
      <c r="D6010" s="547"/>
      <c r="E6010" s="548"/>
      <c r="F6010" s="552" t="s">
        <v>240</v>
      </c>
      <c r="G6010" s="553"/>
      <c r="H6010" s="553"/>
      <c r="I6010" s="554"/>
      <c r="J6010" s="552" t="s">
        <v>239</v>
      </c>
      <c r="K6010" s="553"/>
      <c r="L6010" s="553"/>
      <c r="M6010" s="554"/>
    </row>
    <row r="6011" spans="2:13" s="254" customFormat="1" ht="27.75" customHeight="1" thickBot="1" x14ac:dyDescent="0.25">
      <c r="B6011" s="549"/>
      <c r="C6011" s="550"/>
      <c r="D6011" s="550"/>
      <c r="E6011" s="551"/>
      <c r="F6011" s="255" t="s">
        <v>149</v>
      </c>
      <c r="G6011" s="256" t="s">
        <v>151</v>
      </c>
      <c r="H6011" s="256" t="s">
        <v>96</v>
      </c>
      <c r="I6011" s="257" t="s">
        <v>150</v>
      </c>
      <c r="J6011" s="255" t="s">
        <v>149</v>
      </c>
      <c r="K6011" s="256" t="s">
        <v>151</v>
      </c>
      <c r="L6011" s="256" t="s">
        <v>96</v>
      </c>
      <c r="M6011" s="257" t="s">
        <v>150</v>
      </c>
    </row>
    <row r="6012" spans="2:13" s="254" customFormat="1" ht="27.75" customHeight="1" thickTop="1" x14ac:dyDescent="0.2">
      <c r="B6012" s="540" t="s">
        <v>241</v>
      </c>
      <c r="C6012" s="541"/>
      <c r="D6012" s="264"/>
      <c r="E6012" s="237" t="s">
        <v>242</v>
      </c>
      <c r="F6012" s="258" t="e">
        <f>IF(#REF!&gt;=1,IF(#REF!&gt;=1,#REF!),IF(#REF!&gt;=0,"",))</f>
        <v>#REF!</v>
      </c>
      <c r="G6012" s="241" t="e">
        <f>保全管理データ!N10419</f>
        <v>#REF!</v>
      </c>
      <c r="H6012" s="259" t="e">
        <f>IF(#REF!="無","",IF(#REF!="","",IF(#REF!="悪環境における作業",0.2,IF(#REF!="高所又は地下作業",0.1,IF(#REF!="錯綜場所作業",0.3,IF(#REF!="複雑な制約のある作業",0.4,IF(#REF!="単純な制約のある作業",0.2,0)))))))</f>
        <v>#REF!</v>
      </c>
      <c r="I6012" s="260" t="e">
        <f>IF(F6012="","",F6012*G6012*(1+IF(H6012="",0,H6012)))</f>
        <v>#REF!</v>
      </c>
      <c r="J6012" s="258" t="e">
        <f>IF(#REF!&gt;=1,IF(#REF!&gt;=1,#REF!),IF(#REF!&gt;=0,"",))</f>
        <v>#REF!</v>
      </c>
      <c r="K6012" s="241" t="e">
        <f>保全管理データ!N10446</f>
        <v>#REF!</v>
      </c>
      <c r="L6012" s="259" t="e">
        <f>IF(#REF!="","",IF(#REF!="悪環境における作業",0.2,IF(#REF!="高所又は地下作業",0.1,IF(#REF!="錯綜場所作業",0.3,IF(#REF!="複雑な制約のある作業",0.4,IF(#REF!="単純な制約のある作業",0.2,0))))))</f>
        <v>#REF!</v>
      </c>
      <c r="M6012" s="260" t="e">
        <f>IF(J6012="","",J6012*K6012*(1+IF(L6012="",0,L6012)))</f>
        <v>#REF!</v>
      </c>
    </row>
    <row r="6013" spans="2:13" s="254" customFormat="1" ht="27.75" customHeight="1" x14ac:dyDescent="0.2">
      <c r="B6013" s="536" t="s">
        <v>243</v>
      </c>
      <c r="C6013" s="537"/>
      <c r="D6013" s="265"/>
      <c r="E6013" s="224" t="s">
        <v>242</v>
      </c>
      <c r="F6013" s="258" t="e">
        <f>IF(#REF!&gt;=1,IF(#REF!&gt;=1,#REF!),IF(#REF!&gt;=0,"",))</f>
        <v>#REF!</v>
      </c>
      <c r="G6013" s="241" t="e">
        <f>保全管理データ!N10420</f>
        <v>#REF!</v>
      </c>
      <c r="H6013" s="259" t="e">
        <f>IF(#REF!="無","",IF(#REF!="","",IF(#REF!="悪環境における作業",0.2,IF(#REF!="高所又は地下作業",0.1,IF(#REF!="錯綜場所作業",0.3,IF(#REF!="複雑な制約のある作業",0.4,IF(#REF!="単純な制約のある作業",0.2,0)))))))</f>
        <v>#REF!</v>
      </c>
      <c r="I6013" s="260" t="e">
        <f t="shared" ref="I6013:I6035" si="373">IF(F6013="","",F6013*G6013*(1+IF(H6013="",0,H6013)))</f>
        <v>#REF!</v>
      </c>
      <c r="J6013" s="258" t="e">
        <f>IF(#REF!&gt;=1,IF(#REF!&gt;=1,#REF!),IF(#REF!&gt;=0,"",))</f>
        <v>#REF!</v>
      </c>
      <c r="K6013" s="241" t="e">
        <f>保全管理データ!N10447</f>
        <v>#REF!</v>
      </c>
      <c r="L6013" s="259" t="e">
        <f>IF(#REF!="","",IF(#REF!="悪環境における作業",0.2,IF(#REF!="高所又は地下作業",0.1,IF(#REF!="錯綜場所作業",0.3,IF(#REF!="複雑な制約のある作業",0.4,IF(#REF!="単純な制約のある作業",0.2,0))))))</f>
        <v>#REF!</v>
      </c>
      <c r="M6013" s="260" t="e">
        <f t="shared" ref="M6013:M6035" si="374">IF(J6013="","",J6013*K6013*(1+IF(L6013="",0,L6013)))</f>
        <v>#REF!</v>
      </c>
    </row>
    <row r="6014" spans="2:13" s="254" customFormat="1" ht="27.75" customHeight="1" x14ac:dyDescent="0.2">
      <c r="B6014" s="536" t="s">
        <v>249</v>
      </c>
      <c r="C6014" s="537"/>
      <c r="D6014" s="265"/>
      <c r="E6014" s="224" t="s">
        <v>244</v>
      </c>
      <c r="F6014" s="258" t="e">
        <f>IF(#REF!&gt;=1,IF(#REF!&gt;=1,#REF!),IF(#REF!&gt;=0,"",))</f>
        <v>#REF!</v>
      </c>
      <c r="G6014" s="241" t="e">
        <f>保全管理データ!N10421</f>
        <v>#REF!</v>
      </c>
      <c r="H6014" s="259" t="e">
        <f>IF(#REF!="無","",IF(#REF!="","",IF(#REF!="悪環境における作業",0.2,IF(#REF!="高所又は地下作業",0.1,IF(#REF!="錯綜場所作業",0.3,IF(#REF!="複雑な制約のある作業",0.4,IF(#REF!="単純な制約のある作業",0.2,0)))))))</f>
        <v>#REF!</v>
      </c>
      <c r="I6014" s="260" t="e">
        <f t="shared" si="373"/>
        <v>#REF!</v>
      </c>
      <c r="J6014" s="258" t="e">
        <f>IF(#REF!&gt;=1,IF(#REF!&gt;=1,#REF!),IF(#REF!&gt;=0,"",))</f>
        <v>#REF!</v>
      </c>
      <c r="K6014" s="241" t="e">
        <f>保全管理データ!N10448</f>
        <v>#REF!</v>
      </c>
      <c r="L6014" s="259" t="e">
        <f>IF(#REF!="","",IF(#REF!="悪環境における作業",0.2,IF(#REF!="高所又は地下作業",0.1,IF(#REF!="錯綜場所作業",0.3,IF(#REF!="複雑な制約のある作業",0.4,IF(#REF!="単純な制約のある作業",0.2,0))))))</f>
        <v>#REF!</v>
      </c>
      <c r="M6014" s="260" t="e">
        <f t="shared" si="374"/>
        <v>#REF!</v>
      </c>
    </row>
    <row r="6015" spans="2:13" s="254" customFormat="1" ht="27.75" customHeight="1" x14ac:dyDescent="0.2">
      <c r="B6015" s="536" t="s">
        <v>250</v>
      </c>
      <c r="C6015" s="537"/>
      <c r="D6015" s="265"/>
      <c r="E6015" s="224" t="s">
        <v>244</v>
      </c>
      <c r="F6015" s="258" t="e">
        <f>IF(#REF!&gt;=1,IF(#REF!&gt;=1,#REF!),IF(#REF!&gt;=0,"",))</f>
        <v>#REF!</v>
      </c>
      <c r="G6015" s="241" t="e">
        <f>保全管理データ!N10422</f>
        <v>#REF!</v>
      </c>
      <c r="H6015" s="259" t="e">
        <f>IF(#REF!="無","",IF(#REF!="","",IF(#REF!="悪環境における作業",0.2,IF(#REF!="高所又は地下作業",0.1,IF(#REF!="錯綜場所作業",0.3,IF(#REF!="複雑な制約のある作業",0.4,IF(#REF!="単純な制約のある作業",0.2,0)))))))</f>
        <v>#REF!</v>
      </c>
      <c r="I6015" s="260" t="e">
        <f t="shared" si="373"/>
        <v>#REF!</v>
      </c>
      <c r="J6015" s="258" t="e">
        <f>IF(#REF!&gt;=1,IF(#REF!&gt;=1,#REF!),IF(#REF!&gt;=0,"",))</f>
        <v>#REF!</v>
      </c>
      <c r="K6015" s="241" t="e">
        <f>保全管理データ!N10449</f>
        <v>#REF!</v>
      </c>
      <c r="L6015" s="259" t="e">
        <f>IF(#REF!="","",IF(#REF!="悪環境における作業",0.2,IF(#REF!="高所又は地下作業",0.1,IF(#REF!="錯綜場所作業",0.3,IF(#REF!="複雑な制約のある作業",0.4,IF(#REF!="単純な制約のある作業",0.2,0))))))</f>
        <v>#REF!</v>
      </c>
      <c r="M6015" s="260" t="e">
        <f t="shared" si="374"/>
        <v>#REF!</v>
      </c>
    </row>
    <row r="6016" spans="2:13" s="254" customFormat="1" ht="27.75" customHeight="1" x14ac:dyDescent="0.2">
      <c r="B6016" s="536" t="s">
        <v>251</v>
      </c>
      <c r="C6016" s="537"/>
      <c r="D6016" s="265"/>
      <c r="E6016" s="224" t="s">
        <v>242</v>
      </c>
      <c r="F6016" s="258" t="e">
        <f>IF(#REF!&gt;=1,IF(#REF!&gt;=1,#REF!),IF(#REF!&gt;=0,"",))</f>
        <v>#REF!</v>
      </c>
      <c r="G6016" s="241" t="e">
        <f>保全管理データ!N10423</f>
        <v>#REF!</v>
      </c>
      <c r="H6016" s="259" t="e">
        <f>IF(#REF!="無","",IF(#REF!="","",IF(#REF!="悪環境における作業",0.2,IF(#REF!="高所又は地下作業",0.1,IF(#REF!="錯綜場所作業",0.3,IF(#REF!="複雑な制約のある作業",0.4,IF(#REF!="単純な制約のある作業",0.2,0)))))))</f>
        <v>#REF!</v>
      </c>
      <c r="I6016" s="260" t="e">
        <f t="shared" si="373"/>
        <v>#REF!</v>
      </c>
      <c r="J6016" s="258" t="e">
        <f>IF(#REF!&gt;=1,IF(#REF!&gt;=1,#REF!),IF(#REF!&gt;=0,"",))</f>
        <v>#REF!</v>
      </c>
      <c r="K6016" s="241" t="e">
        <f>保全管理データ!N10450</f>
        <v>#REF!</v>
      </c>
      <c r="L6016" s="259" t="e">
        <f>IF(#REF!="","",IF(#REF!="悪環境における作業",0.2,IF(#REF!="高所又は地下作業",0.1,IF(#REF!="錯綜場所作業",0.3,IF(#REF!="複雑な制約のある作業",0.4,IF(#REF!="単純な制約のある作業",0.2,0))))))</f>
        <v>#REF!</v>
      </c>
      <c r="M6016" s="260" t="e">
        <f t="shared" si="374"/>
        <v>#REF!</v>
      </c>
    </row>
    <row r="6017" spans="2:13" s="254" customFormat="1" ht="27.75" customHeight="1" x14ac:dyDescent="0.2">
      <c r="B6017" s="536" t="s">
        <v>252</v>
      </c>
      <c r="C6017" s="537"/>
      <c r="D6017" s="265"/>
      <c r="E6017" s="224" t="s">
        <v>244</v>
      </c>
      <c r="F6017" s="258" t="e">
        <f>IF(#REF!&gt;=1,IF(#REF!&gt;=1,#REF!),IF(#REF!&gt;=0,"",))</f>
        <v>#REF!</v>
      </c>
      <c r="G6017" s="241" t="e">
        <f>保全管理データ!N10424</f>
        <v>#REF!</v>
      </c>
      <c r="H6017" s="259" t="e">
        <f>IF(#REF!="無","",IF(#REF!="","",IF(#REF!="悪環境における作業",0.2,IF(#REF!="高所又は地下作業",0.1,IF(#REF!="錯綜場所作業",0.3,IF(#REF!="複雑な制約のある作業",0.4,IF(#REF!="単純な制約のある作業",0.2,0)))))))</f>
        <v>#REF!</v>
      </c>
      <c r="I6017" s="260" t="e">
        <f t="shared" si="373"/>
        <v>#REF!</v>
      </c>
      <c r="J6017" s="258" t="e">
        <f>IF(#REF!&gt;=1,IF(#REF!&gt;=1,#REF!),IF(#REF!&gt;=0,"",))</f>
        <v>#REF!</v>
      </c>
      <c r="K6017" s="241" t="e">
        <f>保全管理データ!N10451</f>
        <v>#REF!</v>
      </c>
      <c r="L6017" s="259" t="e">
        <f>IF(#REF!="","",IF(#REF!="悪環境における作業",0.2,IF(#REF!="高所又は地下作業",0.1,IF(#REF!="錯綜場所作業",0.3,IF(#REF!="複雑な制約のある作業",0.4,IF(#REF!="単純な制約のある作業",0.2,0))))))</f>
        <v>#REF!</v>
      </c>
      <c r="M6017" s="260" t="e">
        <f t="shared" si="374"/>
        <v>#REF!</v>
      </c>
    </row>
    <row r="6018" spans="2:13" s="254" customFormat="1" ht="27.75" customHeight="1" x14ac:dyDescent="0.2">
      <c r="B6018" s="536" t="s">
        <v>253</v>
      </c>
      <c r="C6018" s="537"/>
      <c r="D6018" s="265"/>
      <c r="E6018" s="224" t="s">
        <v>242</v>
      </c>
      <c r="F6018" s="258" t="e">
        <f>IF(#REF!&gt;=1,IF(#REF!&gt;=1,#REF!),IF(#REF!&gt;=0,"",))</f>
        <v>#REF!</v>
      </c>
      <c r="G6018" s="241" t="e">
        <f>保全管理データ!N10425</f>
        <v>#REF!</v>
      </c>
      <c r="H6018" s="259" t="e">
        <f>IF(#REF!="無","",IF(#REF!="","",IF(#REF!="悪環境における作業",0.2,IF(#REF!="高所又は地下作業",0.1,IF(#REF!="錯綜場所作業",0.3,IF(#REF!="複雑な制約のある作業",0.4,IF(#REF!="単純な制約のある作業",0.2,0)))))))</f>
        <v>#REF!</v>
      </c>
      <c r="I6018" s="260" t="e">
        <f t="shared" si="373"/>
        <v>#REF!</v>
      </c>
      <c r="J6018" s="258" t="e">
        <f>IF(#REF!&gt;=1,IF(#REF!&gt;=1,#REF!),IF(#REF!&gt;=0,"",))</f>
        <v>#REF!</v>
      </c>
      <c r="K6018" s="241" t="e">
        <f>保全管理データ!N10452</f>
        <v>#REF!</v>
      </c>
      <c r="L6018" s="259" t="e">
        <f>IF(#REF!="","",IF(#REF!="悪環境における作業",0.2,IF(#REF!="高所又は地下作業",0.1,IF(#REF!="錯綜場所作業",0.3,IF(#REF!="複雑な制約のある作業",0.4,IF(#REF!="単純な制約のある作業",0.2,0))))))</f>
        <v>#REF!</v>
      </c>
      <c r="M6018" s="260" t="e">
        <f t="shared" si="374"/>
        <v>#REF!</v>
      </c>
    </row>
    <row r="6019" spans="2:13" s="254" customFormat="1" ht="27.75" customHeight="1" x14ac:dyDescent="0.2">
      <c r="B6019" s="536" t="s">
        <v>254</v>
      </c>
      <c r="C6019" s="537"/>
      <c r="D6019" s="265"/>
      <c r="E6019" s="224" t="s">
        <v>242</v>
      </c>
      <c r="F6019" s="258" t="e">
        <f>IF(#REF!&gt;=1,IF(#REF!&gt;=1,#REF!),IF(#REF!&gt;=0,"",))</f>
        <v>#REF!</v>
      </c>
      <c r="G6019" s="241" t="e">
        <f>保全管理データ!N10426</f>
        <v>#REF!</v>
      </c>
      <c r="H6019" s="259" t="e">
        <f>IF(#REF!="無","",IF(#REF!="","",IF(#REF!="悪環境における作業",0.2,IF(#REF!="高所又は地下作業",0.1,IF(#REF!="錯綜場所作業",0.3,IF(#REF!="複雑な制約のある作業",0.4,IF(#REF!="単純な制約のある作業",0.2,0)))))))</f>
        <v>#REF!</v>
      </c>
      <c r="I6019" s="260" t="e">
        <f t="shared" si="373"/>
        <v>#REF!</v>
      </c>
      <c r="J6019" s="258" t="e">
        <f>IF(#REF!&gt;=1,IF(#REF!&gt;=1,#REF!),IF(#REF!&gt;=0,"",))</f>
        <v>#REF!</v>
      </c>
      <c r="K6019" s="241" t="e">
        <f>保全管理データ!N10453</f>
        <v>#REF!</v>
      </c>
      <c r="L6019" s="259" t="e">
        <f>IF(#REF!="","",IF(#REF!="悪環境における作業",0.2,IF(#REF!="高所又は地下作業",0.1,IF(#REF!="錯綜場所作業",0.3,IF(#REF!="複雑な制約のある作業",0.4,IF(#REF!="単純な制約のある作業",0.2,0))))))</f>
        <v>#REF!</v>
      </c>
      <c r="M6019" s="260" t="e">
        <f t="shared" si="374"/>
        <v>#REF!</v>
      </c>
    </row>
    <row r="6020" spans="2:13" s="254" customFormat="1" ht="27.75" customHeight="1" x14ac:dyDescent="0.2">
      <c r="B6020" s="536" t="s">
        <v>255</v>
      </c>
      <c r="C6020" s="537"/>
      <c r="D6020" s="265"/>
      <c r="E6020" s="224" t="s">
        <v>245</v>
      </c>
      <c r="F6020" s="258" t="e">
        <f>IF(#REF!&gt;=1,IF(#REF!&gt;=1,#REF!),IF(#REF!&gt;=0,"",))</f>
        <v>#REF!</v>
      </c>
      <c r="G6020" s="241" t="e">
        <f>保全管理データ!N10427</f>
        <v>#REF!</v>
      </c>
      <c r="H6020" s="259" t="e">
        <f>IF(#REF!="無","",IF(#REF!="","",IF(#REF!="悪環境における作業",0.2,IF(#REF!="高所又は地下作業",0.1,IF(#REF!="錯綜場所作業",0.3,IF(#REF!="複雑な制約のある作業",0.4,IF(#REF!="単純な制約のある作業",0.2,0)))))))</f>
        <v>#REF!</v>
      </c>
      <c r="I6020" s="260" t="e">
        <f t="shared" si="373"/>
        <v>#REF!</v>
      </c>
      <c r="J6020" s="258" t="e">
        <f>IF(#REF!&gt;=1,IF(#REF!&gt;=1,#REF!),IF(#REF!&gt;=0,"",))</f>
        <v>#REF!</v>
      </c>
      <c r="K6020" s="241" t="e">
        <f>保全管理データ!N10454</f>
        <v>#REF!</v>
      </c>
      <c r="L6020" s="259" t="e">
        <f>IF(#REF!="","",IF(#REF!="悪環境における作業",0.2,IF(#REF!="高所又は地下作業",0.1,IF(#REF!="錯綜場所作業",0.3,IF(#REF!="複雑な制約のある作業",0.4,IF(#REF!="単純な制約のある作業",0.2,0))))))</f>
        <v>#REF!</v>
      </c>
      <c r="M6020" s="260" t="e">
        <f t="shared" si="374"/>
        <v>#REF!</v>
      </c>
    </row>
    <row r="6021" spans="2:13" s="254" customFormat="1" ht="27.75" customHeight="1" x14ac:dyDescent="0.2">
      <c r="B6021" s="536" t="s">
        <v>256</v>
      </c>
      <c r="C6021" s="537"/>
      <c r="D6021" s="265"/>
      <c r="E6021" s="224" t="s">
        <v>242</v>
      </c>
      <c r="F6021" s="258" t="e">
        <f>IF(#REF!&gt;=1,IF(#REF!&gt;=1,#REF!),IF(#REF!&gt;=0,"",))</f>
        <v>#REF!</v>
      </c>
      <c r="G6021" s="241" t="e">
        <f>保全管理データ!N10428</f>
        <v>#REF!</v>
      </c>
      <c r="H6021" s="259" t="e">
        <f>IF(#REF!="無","",IF(#REF!="","",IF(#REF!="悪環境における作業",0.2,IF(#REF!="高所又は地下作業",0.1,IF(#REF!="錯綜場所作業",0.3,IF(#REF!="複雑な制約のある作業",0.4,IF(#REF!="単純な制約のある作業",0.2,0)))))))</f>
        <v>#REF!</v>
      </c>
      <c r="I6021" s="260" t="e">
        <f t="shared" si="373"/>
        <v>#REF!</v>
      </c>
      <c r="J6021" s="258" t="e">
        <f>IF(#REF!&gt;=1,IF(#REF!&gt;=1,#REF!),IF(#REF!&gt;=0,"",))</f>
        <v>#REF!</v>
      </c>
      <c r="K6021" s="241" t="e">
        <f>保全管理データ!N10455</f>
        <v>#REF!</v>
      </c>
      <c r="L6021" s="259" t="e">
        <f>IF(#REF!="","",IF(#REF!="悪環境における作業",0.2,IF(#REF!="高所又は地下作業",0.1,IF(#REF!="錯綜場所作業",0.3,IF(#REF!="複雑な制約のある作業",0.4,IF(#REF!="単純な制約のある作業",0.2,0))))))</f>
        <v>#REF!</v>
      </c>
      <c r="M6021" s="260" t="e">
        <f t="shared" si="374"/>
        <v>#REF!</v>
      </c>
    </row>
    <row r="6022" spans="2:13" s="254" customFormat="1" ht="27.75" customHeight="1" x14ac:dyDescent="0.2">
      <c r="B6022" s="536" t="s">
        <v>257</v>
      </c>
      <c r="C6022" s="537"/>
      <c r="D6022" s="265"/>
      <c r="E6022" s="224" t="s">
        <v>245</v>
      </c>
      <c r="F6022" s="258" t="e">
        <f>IF(#REF!&gt;=1,IF(#REF!&gt;=1,#REF!),IF(#REF!&gt;=0,"",))</f>
        <v>#REF!</v>
      </c>
      <c r="G6022" s="241" t="e">
        <f>保全管理データ!N10429</f>
        <v>#REF!</v>
      </c>
      <c r="H6022" s="259" t="e">
        <f>IF(#REF!="無","",IF(#REF!="","",IF(#REF!="悪環境における作業",0.2,IF(#REF!="高所又は地下作業",0.1,IF(#REF!="錯綜場所作業",0.3,IF(#REF!="複雑な制約のある作業",0.4,IF(#REF!="単純な制約のある作業",0.2,0)))))))</f>
        <v>#REF!</v>
      </c>
      <c r="I6022" s="260" t="e">
        <f t="shared" si="373"/>
        <v>#REF!</v>
      </c>
      <c r="J6022" s="258" t="e">
        <f>IF(#REF!&gt;=1,IF(#REF!&gt;=1,#REF!),IF(#REF!&gt;=0,"",))</f>
        <v>#REF!</v>
      </c>
      <c r="K6022" s="241" t="e">
        <f>保全管理データ!N10456</f>
        <v>#REF!</v>
      </c>
      <c r="L6022" s="259" t="e">
        <f>IF(#REF!="","",IF(#REF!="悪環境における作業",0.2,IF(#REF!="高所又は地下作業",0.1,IF(#REF!="錯綜場所作業",0.3,IF(#REF!="複雑な制約のある作業",0.4,IF(#REF!="単純な制約のある作業",0.2,0))))))</f>
        <v>#REF!</v>
      </c>
      <c r="M6022" s="260" t="e">
        <f t="shared" si="374"/>
        <v>#REF!</v>
      </c>
    </row>
    <row r="6023" spans="2:13" s="254" customFormat="1" ht="27.75" customHeight="1" x14ac:dyDescent="0.2">
      <c r="B6023" s="536" t="s">
        <v>258</v>
      </c>
      <c r="C6023" s="537"/>
      <c r="D6023" s="265"/>
      <c r="E6023" s="224" t="s">
        <v>245</v>
      </c>
      <c r="F6023" s="258" t="e">
        <f>IF(#REF!&gt;=1,IF(#REF!&gt;=1,#REF!),IF(#REF!&gt;=0,"",))</f>
        <v>#REF!</v>
      </c>
      <c r="G6023" s="241" t="e">
        <f>保全管理データ!N10430</f>
        <v>#REF!</v>
      </c>
      <c r="H6023" s="259" t="e">
        <f>IF(#REF!="無","",IF(#REF!="","",IF(#REF!="悪環境における作業",0.2,IF(#REF!="高所又は地下作業",0.1,IF(#REF!="錯綜場所作業",0.3,IF(#REF!="複雑な制約のある作業",0.4,IF(#REF!="単純な制約のある作業",0.2,0)))))))</f>
        <v>#REF!</v>
      </c>
      <c r="I6023" s="260" t="e">
        <f t="shared" si="373"/>
        <v>#REF!</v>
      </c>
      <c r="J6023" s="258" t="e">
        <f>IF(#REF!&gt;=1,IF(#REF!&gt;=1,#REF!),IF(#REF!&gt;=0,"",))</f>
        <v>#REF!</v>
      </c>
      <c r="K6023" s="241" t="e">
        <f>保全管理データ!N10457</f>
        <v>#REF!</v>
      </c>
      <c r="L6023" s="259" t="e">
        <f>IF(#REF!="","",IF(#REF!="悪環境における作業",0.2,IF(#REF!="高所又は地下作業",0.1,IF(#REF!="錯綜場所作業",0.3,IF(#REF!="複雑な制約のある作業",0.4,IF(#REF!="単純な制約のある作業",0.2,0))))))</f>
        <v>#REF!</v>
      </c>
      <c r="M6023" s="260" t="e">
        <f t="shared" si="374"/>
        <v>#REF!</v>
      </c>
    </row>
    <row r="6024" spans="2:13" s="254" customFormat="1" ht="27.75" customHeight="1" x14ac:dyDescent="0.2">
      <c r="B6024" s="536" t="s">
        <v>259</v>
      </c>
      <c r="C6024" s="537"/>
      <c r="D6024" s="265"/>
      <c r="E6024" s="224" t="s">
        <v>245</v>
      </c>
      <c r="F6024" s="258" t="e">
        <f>IF(#REF!&gt;=1,IF(#REF!&gt;=1,#REF!),IF(#REF!&gt;=0,"",))</f>
        <v>#REF!</v>
      </c>
      <c r="G6024" s="241" t="e">
        <f>保全管理データ!N10431</f>
        <v>#REF!</v>
      </c>
      <c r="H6024" s="259" t="e">
        <f>IF(#REF!="無","",IF(#REF!="","",IF(#REF!="悪環境における作業",0.2,IF(#REF!="高所又は地下作業",0.1,IF(#REF!="錯綜場所作業",0.3,IF(#REF!="複雑な制約のある作業",0.4,IF(#REF!="単純な制約のある作業",0.2,0)))))))</f>
        <v>#REF!</v>
      </c>
      <c r="I6024" s="260" t="e">
        <f t="shared" si="373"/>
        <v>#REF!</v>
      </c>
      <c r="J6024" s="258" t="e">
        <f>IF(#REF!&gt;=1,IF(#REF!&gt;=1,#REF!),IF(#REF!&gt;=0,"",))</f>
        <v>#REF!</v>
      </c>
      <c r="K6024" s="241" t="e">
        <f>保全管理データ!N10458</f>
        <v>#REF!</v>
      </c>
      <c r="L6024" s="259" t="e">
        <f>IF(#REF!="","",IF(#REF!="悪環境における作業",0.2,IF(#REF!="高所又は地下作業",0.1,IF(#REF!="錯綜場所作業",0.3,IF(#REF!="複雑な制約のある作業",0.4,IF(#REF!="単純な制約のある作業",0.2,0))))))</f>
        <v>#REF!</v>
      </c>
      <c r="M6024" s="260" t="e">
        <f t="shared" si="374"/>
        <v>#REF!</v>
      </c>
    </row>
    <row r="6025" spans="2:13" s="254" customFormat="1" ht="27.75" customHeight="1" x14ac:dyDescent="0.2">
      <c r="B6025" s="536" t="s">
        <v>260</v>
      </c>
      <c r="C6025" s="537"/>
      <c r="D6025" s="265"/>
      <c r="E6025" s="224" t="s">
        <v>248</v>
      </c>
      <c r="F6025" s="258" t="e">
        <f>IF(#REF!&gt;=1,IF(#REF!&gt;=1,#REF!),IF(#REF!&gt;=0,"",))</f>
        <v>#REF!</v>
      </c>
      <c r="G6025" s="241" t="e">
        <f>保全管理データ!N10432</f>
        <v>#REF!</v>
      </c>
      <c r="H6025" s="259" t="e">
        <f>IF(#REF!="無","",IF(#REF!="","",IF(#REF!="悪環境における作業",0.2,IF(#REF!="高所又は地下作業",0.1,IF(#REF!="錯綜場所作業",0.3,IF(#REF!="複雑な制約のある作業",0.4,IF(#REF!="単純な制約のある作業",0.2,0)))))))</f>
        <v>#REF!</v>
      </c>
      <c r="I6025" s="260" t="e">
        <f t="shared" si="373"/>
        <v>#REF!</v>
      </c>
      <c r="J6025" s="258" t="e">
        <f>IF(#REF!&gt;=1,IF(#REF!&gt;=1,#REF!),IF(#REF!&gt;=0,"",))</f>
        <v>#REF!</v>
      </c>
      <c r="K6025" s="241" t="e">
        <f>保全管理データ!N10459</f>
        <v>#REF!</v>
      </c>
      <c r="L6025" s="259" t="e">
        <f>IF(#REF!="","",IF(#REF!="悪環境における作業",0.2,IF(#REF!="高所又は地下作業",0.1,IF(#REF!="錯綜場所作業",0.3,IF(#REF!="複雑な制約のある作業",0.4,IF(#REF!="単純な制約のある作業",0.2,0))))))</f>
        <v>#REF!</v>
      </c>
      <c r="M6025" s="260" t="e">
        <f t="shared" si="374"/>
        <v>#REF!</v>
      </c>
    </row>
    <row r="6026" spans="2:13" s="254" customFormat="1" ht="27.75" customHeight="1" x14ac:dyDescent="0.2">
      <c r="B6026" s="536" t="s">
        <v>261</v>
      </c>
      <c r="C6026" s="537"/>
      <c r="D6026" s="265"/>
      <c r="E6026" s="224" t="s">
        <v>247</v>
      </c>
      <c r="F6026" s="258" t="e">
        <f>IF(#REF!&gt;=1,IF(#REF!&gt;=1,#REF!),IF(#REF!&gt;=0,"",))</f>
        <v>#REF!</v>
      </c>
      <c r="G6026" s="241" t="e">
        <f>保全管理データ!N10433</f>
        <v>#REF!</v>
      </c>
      <c r="H6026" s="259" t="e">
        <f>IF(#REF!="無","",IF(#REF!="","",IF(#REF!="悪環境における作業",0.2,IF(#REF!="高所又は地下作業",0.1,IF(#REF!="錯綜場所作業",0.3,IF(#REF!="複雑な制約のある作業",0.4,IF(#REF!="単純な制約のある作業",0.2,0)))))))</f>
        <v>#REF!</v>
      </c>
      <c r="I6026" s="260" t="e">
        <f t="shared" si="373"/>
        <v>#REF!</v>
      </c>
      <c r="J6026" s="258" t="e">
        <f>IF(#REF!&gt;=1,IF(#REF!&gt;=1,#REF!),IF(#REF!&gt;=0,"",))</f>
        <v>#REF!</v>
      </c>
      <c r="K6026" s="241" t="e">
        <f>保全管理データ!N10460</f>
        <v>#REF!</v>
      </c>
      <c r="L6026" s="259" t="e">
        <f>IF(#REF!="","",IF(#REF!="悪環境における作業",0.2,IF(#REF!="高所又は地下作業",0.1,IF(#REF!="錯綜場所作業",0.3,IF(#REF!="複雑な制約のある作業",0.4,IF(#REF!="単純な制約のある作業",0.2,0))))))</f>
        <v>#REF!</v>
      </c>
      <c r="M6026" s="260" t="e">
        <f t="shared" si="374"/>
        <v>#REF!</v>
      </c>
    </row>
    <row r="6027" spans="2:13" s="254" customFormat="1" ht="27.75" customHeight="1" x14ac:dyDescent="0.2">
      <c r="B6027" s="536" t="s">
        <v>262</v>
      </c>
      <c r="C6027" s="537"/>
      <c r="D6027" s="265"/>
      <c r="E6027" s="224" t="s">
        <v>245</v>
      </c>
      <c r="F6027" s="258" t="e">
        <f>IF(#REF!&gt;=1,IF(#REF!&gt;=1,#REF!),IF(#REF!&gt;=0,"",))</f>
        <v>#REF!</v>
      </c>
      <c r="G6027" s="241" t="e">
        <f>保全管理データ!N10434</f>
        <v>#REF!</v>
      </c>
      <c r="H6027" s="259" t="e">
        <f>IF(#REF!="無","",IF(#REF!="","",IF(#REF!="悪環境における作業",0.2,IF(#REF!="高所又は地下作業",0.1,IF(#REF!="錯綜場所作業",0.3,IF(#REF!="複雑な制約のある作業",0.4,IF(#REF!="単純な制約のある作業",0.2,0)))))))</f>
        <v>#REF!</v>
      </c>
      <c r="I6027" s="260" t="e">
        <f t="shared" si="373"/>
        <v>#REF!</v>
      </c>
      <c r="J6027" s="258" t="e">
        <f>IF(#REF!&gt;=1,IF(#REF!&gt;=1,#REF!),IF(#REF!&gt;=0,"",))</f>
        <v>#REF!</v>
      </c>
      <c r="K6027" s="241" t="e">
        <f>保全管理データ!N10461</f>
        <v>#REF!</v>
      </c>
      <c r="L6027" s="259" t="e">
        <f>IF(#REF!="","",IF(#REF!="悪環境における作業",0.2,IF(#REF!="高所又は地下作業",0.1,IF(#REF!="錯綜場所作業",0.3,IF(#REF!="複雑な制約のある作業",0.4,IF(#REF!="単純な制約のある作業",0.2,0))))))</f>
        <v>#REF!</v>
      </c>
      <c r="M6027" s="260" t="e">
        <f t="shared" si="374"/>
        <v>#REF!</v>
      </c>
    </row>
    <row r="6028" spans="2:13" s="254" customFormat="1" ht="27.75" customHeight="1" x14ac:dyDescent="0.2">
      <c r="B6028" s="536" t="s">
        <v>263</v>
      </c>
      <c r="C6028" s="537"/>
      <c r="D6028" s="265"/>
      <c r="E6028" s="224" t="s">
        <v>245</v>
      </c>
      <c r="F6028" s="258" t="e">
        <f>IF(#REF!&gt;=1,IF(#REF!&gt;=1,#REF!),IF(#REF!&gt;=0,"",))</f>
        <v>#REF!</v>
      </c>
      <c r="G6028" s="241" t="e">
        <f>保全管理データ!N10435</f>
        <v>#REF!</v>
      </c>
      <c r="H6028" s="259" t="e">
        <f>IF(#REF!="無","",IF(#REF!="","",IF(#REF!="悪環境における作業",0.2,IF(#REF!="高所又は地下作業",0.1,IF(#REF!="錯綜場所作業",0.3,IF(#REF!="複雑な制約のある作業",0.4,IF(#REF!="単純な制約のある作業",0.2,0)))))))</f>
        <v>#REF!</v>
      </c>
      <c r="I6028" s="260" t="e">
        <f t="shared" si="373"/>
        <v>#REF!</v>
      </c>
      <c r="J6028" s="258" t="e">
        <f>IF(#REF!&gt;=1,IF(#REF!&gt;=1,#REF!),IF(#REF!&gt;=0,"",))</f>
        <v>#REF!</v>
      </c>
      <c r="K6028" s="241" t="e">
        <f>保全管理データ!N10462</f>
        <v>#REF!</v>
      </c>
      <c r="L6028" s="259" t="e">
        <f>IF(#REF!="","",IF(#REF!="悪環境における作業",0.2,IF(#REF!="高所又は地下作業",0.1,IF(#REF!="錯綜場所作業",0.3,IF(#REF!="複雑な制約のある作業",0.4,IF(#REF!="単純な制約のある作業",0.2,0))))))</f>
        <v>#REF!</v>
      </c>
      <c r="M6028" s="260" t="e">
        <f t="shared" si="374"/>
        <v>#REF!</v>
      </c>
    </row>
    <row r="6029" spans="2:13" s="254" customFormat="1" ht="27.75" customHeight="1" x14ac:dyDescent="0.2">
      <c r="B6029" s="536" t="s">
        <v>264</v>
      </c>
      <c r="C6029" s="537"/>
      <c r="D6029" s="265"/>
      <c r="E6029" s="224" t="s">
        <v>245</v>
      </c>
      <c r="F6029" s="258" t="e">
        <f>IF(#REF!&gt;=1,IF(#REF!&gt;=1,#REF!),IF(#REF!&gt;=0,"",))</f>
        <v>#REF!</v>
      </c>
      <c r="G6029" s="241" t="e">
        <f>保全管理データ!N10436</f>
        <v>#REF!</v>
      </c>
      <c r="H6029" s="259" t="e">
        <f>IF(#REF!="無","",IF(#REF!="","",IF(#REF!="悪環境における作業",0.2,IF(#REF!="高所又は地下作業",0.1,IF(#REF!="錯綜場所作業",0.3,IF(#REF!="複雑な制約のある作業",0.4,IF(#REF!="単純な制約のある作業",0.2,0)))))))</f>
        <v>#REF!</v>
      </c>
      <c r="I6029" s="260" t="e">
        <f t="shared" si="373"/>
        <v>#REF!</v>
      </c>
      <c r="J6029" s="258" t="e">
        <f>IF(#REF!&gt;=1,IF(#REF!&gt;=1,#REF!),IF(#REF!&gt;=0,"",))</f>
        <v>#REF!</v>
      </c>
      <c r="K6029" s="241" t="e">
        <f>保全管理データ!N10463</f>
        <v>#REF!</v>
      </c>
      <c r="L6029" s="259" t="e">
        <f>IF(#REF!="","",IF(#REF!="悪環境における作業",0.2,IF(#REF!="高所又は地下作業",0.1,IF(#REF!="錯綜場所作業",0.3,IF(#REF!="複雑な制約のある作業",0.4,IF(#REF!="単純な制約のある作業",0.2,0))))))</f>
        <v>#REF!</v>
      </c>
      <c r="M6029" s="260" t="e">
        <f t="shared" si="374"/>
        <v>#REF!</v>
      </c>
    </row>
    <row r="6030" spans="2:13" s="254" customFormat="1" ht="27.75" customHeight="1" x14ac:dyDescent="0.2">
      <c r="B6030" s="536" t="s">
        <v>265</v>
      </c>
      <c r="C6030" s="537"/>
      <c r="D6030" s="265"/>
      <c r="E6030" s="224" t="s">
        <v>245</v>
      </c>
      <c r="F6030" s="258" t="e">
        <f>IF(#REF!&gt;=1,IF(#REF!&gt;=1,#REF!),IF(#REF!&gt;=0,"",))</f>
        <v>#REF!</v>
      </c>
      <c r="G6030" s="241" t="e">
        <f>保全管理データ!N10437</f>
        <v>#REF!</v>
      </c>
      <c r="H6030" s="259" t="e">
        <f>IF(#REF!="無","",IF(#REF!="","",IF(#REF!="悪環境における作業",0.2,IF(#REF!="高所又は地下作業",0.1,IF(#REF!="錯綜場所作業",0.3,IF(#REF!="複雑な制約のある作業",0.4,IF(#REF!="単純な制約のある作業",0.2,0)))))))</f>
        <v>#REF!</v>
      </c>
      <c r="I6030" s="260" t="e">
        <f t="shared" si="373"/>
        <v>#REF!</v>
      </c>
      <c r="J6030" s="258" t="e">
        <f>IF(#REF!&gt;=1,IF(#REF!&gt;=1,#REF!),IF(#REF!&gt;=0,"",))</f>
        <v>#REF!</v>
      </c>
      <c r="K6030" s="241" t="e">
        <f>保全管理データ!N10464</f>
        <v>#REF!</v>
      </c>
      <c r="L6030" s="259" t="e">
        <f>IF(#REF!="","",IF(#REF!="悪環境における作業",0.2,IF(#REF!="高所又は地下作業",0.1,IF(#REF!="錯綜場所作業",0.3,IF(#REF!="複雑な制約のある作業",0.4,IF(#REF!="単純な制約のある作業",0.2,0))))))</f>
        <v>#REF!</v>
      </c>
      <c r="M6030" s="260" t="e">
        <f t="shared" si="374"/>
        <v>#REF!</v>
      </c>
    </row>
    <row r="6031" spans="2:13" s="254" customFormat="1" ht="27.75" customHeight="1" x14ac:dyDescent="0.2">
      <c r="B6031" s="536" t="s">
        <v>266</v>
      </c>
      <c r="C6031" s="537"/>
      <c r="D6031" s="265"/>
      <c r="E6031" s="224" t="s">
        <v>245</v>
      </c>
      <c r="F6031" s="258" t="e">
        <f>IF(#REF!&gt;=1,IF(#REF!&gt;=1,#REF!),IF(#REF!&gt;=0,"",))</f>
        <v>#REF!</v>
      </c>
      <c r="G6031" s="241" t="e">
        <f>保全管理データ!N10438</f>
        <v>#REF!</v>
      </c>
      <c r="H6031" s="259" t="e">
        <f>IF(#REF!="無","",IF(#REF!="","",IF(#REF!="悪環境における作業",0.2,IF(#REF!="高所又は地下作業",0.1,IF(#REF!="錯綜場所作業",0.3,IF(#REF!="複雑な制約のある作業",0.4,IF(#REF!="単純な制約のある作業",0.2,0)))))))</f>
        <v>#REF!</v>
      </c>
      <c r="I6031" s="260" t="e">
        <f t="shared" si="373"/>
        <v>#REF!</v>
      </c>
      <c r="J6031" s="258" t="e">
        <f>IF(#REF!&gt;=1,IF(#REF!&gt;=1,#REF!),IF(#REF!&gt;=0,"",))</f>
        <v>#REF!</v>
      </c>
      <c r="K6031" s="241" t="e">
        <f>保全管理データ!N10465</f>
        <v>#REF!</v>
      </c>
      <c r="L6031" s="259" t="e">
        <f>IF(#REF!="","",IF(#REF!="悪環境における作業",0.2,IF(#REF!="高所又は地下作業",0.1,IF(#REF!="錯綜場所作業",0.3,IF(#REF!="複雑な制約のある作業",0.4,IF(#REF!="単純な制約のある作業",0.2,0))))))</f>
        <v>#REF!</v>
      </c>
      <c r="M6031" s="260" t="e">
        <f t="shared" si="374"/>
        <v>#REF!</v>
      </c>
    </row>
    <row r="6032" spans="2:13" s="254" customFormat="1" ht="27.75" customHeight="1" x14ac:dyDescent="0.2">
      <c r="B6032" s="536" t="s">
        <v>81</v>
      </c>
      <c r="C6032" s="537"/>
      <c r="D6032" s="265"/>
      <c r="E6032" s="224" t="s">
        <v>245</v>
      </c>
      <c r="F6032" s="258" t="e">
        <f>IF(#REF!&gt;=1,IF(#REF!&gt;=1,#REF!),IF(#REF!&gt;=0,"",))</f>
        <v>#REF!</v>
      </c>
      <c r="G6032" s="241" t="e">
        <f>保全管理データ!N10439</f>
        <v>#REF!</v>
      </c>
      <c r="H6032" s="259" t="e">
        <f>IF(#REF!="無","",IF(#REF!="","",IF(#REF!="悪環境における作業",0.2,IF(#REF!="高所又は地下作業",0.1,IF(#REF!="錯綜場所作業",0.3,IF(#REF!="複雑な制約のある作業",0.4,IF(#REF!="単純な制約のある作業",0.2,0)))))))</f>
        <v>#REF!</v>
      </c>
      <c r="I6032" s="260" t="e">
        <f t="shared" si="373"/>
        <v>#REF!</v>
      </c>
      <c r="J6032" s="258" t="e">
        <f>IF(#REF!&gt;=1,IF(#REF!&gt;=1,#REF!),IF(#REF!&gt;=0,"",))</f>
        <v>#REF!</v>
      </c>
      <c r="K6032" s="241" t="e">
        <f>保全管理データ!N10466</f>
        <v>#REF!</v>
      </c>
      <c r="L6032" s="259" t="e">
        <f>IF(#REF!="","",IF(#REF!="悪環境における作業",0.2,IF(#REF!="高所又は地下作業",0.1,IF(#REF!="錯綜場所作業",0.3,IF(#REF!="複雑な制約のある作業",0.4,IF(#REF!="単純な制約のある作業",0.2,0))))))</f>
        <v>#REF!</v>
      </c>
      <c r="M6032" s="260" t="e">
        <f t="shared" si="374"/>
        <v>#REF!</v>
      </c>
    </row>
    <row r="6033" spans="2:13" s="254" customFormat="1" ht="27.75" customHeight="1" x14ac:dyDescent="0.2">
      <c r="B6033" s="536" t="s">
        <v>267</v>
      </c>
      <c r="C6033" s="537"/>
      <c r="D6033" s="265"/>
      <c r="E6033" s="224" t="s">
        <v>247</v>
      </c>
      <c r="F6033" s="258" t="e">
        <f>IF(#REF!&gt;=1,IF(#REF!&gt;=1,#REF!),IF(#REF!&gt;=0,"",))</f>
        <v>#REF!</v>
      </c>
      <c r="G6033" s="241" t="e">
        <f>保全管理データ!N10440</f>
        <v>#REF!</v>
      </c>
      <c r="H6033" s="259" t="e">
        <f>IF(#REF!="無","",IF(#REF!="","",IF(#REF!="悪環境における作業",0.2,IF(#REF!="高所又は地下作業",0.1,IF(#REF!="錯綜場所作業",0.3,IF(#REF!="複雑な制約のある作業",0.4,IF(#REF!="単純な制約のある作業",0.2,0)))))))</f>
        <v>#REF!</v>
      </c>
      <c r="I6033" s="260" t="e">
        <f t="shared" si="373"/>
        <v>#REF!</v>
      </c>
      <c r="J6033" s="258" t="e">
        <f>IF(#REF!&gt;=1,IF(#REF!&gt;=1,#REF!),IF(#REF!&gt;=0,"",))</f>
        <v>#REF!</v>
      </c>
      <c r="K6033" s="241" t="e">
        <f>保全管理データ!N10467</f>
        <v>#REF!</v>
      </c>
      <c r="L6033" s="259" t="e">
        <f>IF(#REF!="","",IF(#REF!="悪環境における作業",0.2,IF(#REF!="高所又は地下作業",0.1,IF(#REF!="錯綜場所作業",0.3,IF(#REF!="複雑な制約のある作業",0.4,IF(#REF!="単純な制約のある作業",0.2,0))))))</f>
        <v>#REF!</v>
      </c>
      <c r="M6033" s="260" t="e">
        <f t="shared" si="374"/>
        <v>#REF!</v>
      </c>
    </row>
    <row r="6034" spans="2:13" s="254" customFormat="1" ht="27.75" customHeight="1" x14ac:dyDescent="0.2">
      <c r="B6034" s="536" t="s">
        <v>268</v>
      </c>
      <c r="C6034" s="537"/>
      <c r="D6034" s="265"/>
      <c r="E6034" s="224" t="s">
        <v>246</v>
      </c>
      <c r="F6034" s="258" t="e">
        <f>IF(#REF!&gt;=1,IF(#REF!&gt;=1,#REF!),IF(#REF!&gt;=0,"",))</f>
        <v>#REF!</v>
      </c>
      <c r="G6034" s="241" t="e">
        <f>保全管理データ!N10441</f>
        <v>#REF!</v>
      </c>
      <c r="H6034" s="259" t="e">
        <f>IF(#REF!="無","",IF(#REF!="","",IF(#REF!="悪環境における作業",0.2,IF(#REF!="高所又は地下作業",0.1,IF(#REF!="錯綜場所作業",0.3,IF(#REF!="複雑な制約のある作業",0.4,IF(#REF!="単純な制約のある作業",0.2,0)))))))</f>
        <v>#REF!</v>
      </c>
      <c r="I6034" s="260" t="e">
        <f t="shared" si="373"/>
        <v>#REF!</v>
      </c>
      <c r="J6034" s="258" t="e">
        <f>IF(#REF!&gt;=1,IF(#REF!&gt;=1,#REF!),IF(#REF!&gt;=0,"",))</f>
        <v>#REF!</v>
      </c>
      <c r="K6034" s="241" t="e">
        <f>保全管理データ!N10468</f>
        <v>#REF!</v>
      </c>
      <c r="L6034" s="259" t="e">
        <f>IF(#REF!="","",IF(#REF!="悪環境における作業",0.2,IF(#REF!="高所又は地下作業",0.1,IF(#REF!="錯綜場所作業",0.3,IF(#REF!="複雑な制約のある作業",0.4,IF(#REF!="単純な制約のある作業",0.2,0))))))</f>
        <v>#REF!</v>
      </c>
      <c r="M6034" s="260" t="e">
        <f t="shared" si="374"/>
        <v>#REF!</v>
      </c>
    </row>
    <row r="6035" spans="2:13" s="254" customFormat="1" ht="27.75" customHeight="1" thickBot="1" x14ac:dyDescent="0.25">
      <c r="B6035" s="538" t="s">
        <v>269</v>
      </c>
      <c r="C6035" s="539"/>
      <c r="D6035" s="266"/>
      <c r="E6035" s="252" t="s">
        <v>245</v>
      </c>
      <c r="F6035" s="261" t="e">
        <f>IF(#REF!&gt;=1,IF(#REF!&gt;=1,#REF!),IF(#REF!&gt;=0,"",))</f>
        <v>#REF!</v>
      </c>
      <c r="G6035" s="245" t="e">
        <f>保全管理データ!N10442</f>
        <v>#REF!</v>
      </c>
      <c r="H6035" s="259" t="e">
        <f>IF(#REF!="無","",IF(#REF!="","",IF(#REF!="悪環境における作業",0.2,IF(#REF!="高所又は地下作業",0.1,IF(#REF!="錯綜場所作業",0.3,IF(#REF!="複雑な制約のある作業",0.4,IF(#REF!="単純な制約のある作業",0.2,0)))))))</f>
        <v>#REF!</v>
      </c>
      <c r="I6035" s="260" t="e">
        <f t="shared" si="373"/>
        <v>#REF!</v>
      </c>
      <c r="J6035" s="261" t="e">
        <f>IF(#REF!&gt;=1,IF(#REF!&gt;=1,#REF!),IF(#REF!&gt;=0,"",))</f>
        <v>#REF!</v>
      </c>
      <c r="K6035" s="245" t="e">
        <f>保全管理データ!N10469</f>
        <v>#REF!</v>
      </c>
      <c r="L6035" s="262" t="e">
        <f>IF(#REF!="","",IF(#REF!="悪環境における作業",0.2,IF(#REF!="高所又は地下作業",0.1,IF(#REF!="錯綜場所作業",0.3,IF(#REF!="複雑な制約のある作業",0.4,IF(#REF!="単純な制約のある作業",0.2,0))))))</f>
        <v>#REF!</v>
      </c>
      <c r="M6035" s="260" t="e">
        <f t="shared" si="374"/>
        <v>#REF!</v>
      </c>
    </row>
    <row r="6036" spans="2:13" s="254" customFormat="1" ht="27.75" customHeight="1" thickBot="1" x14ac:dyDescent="0.25">
      <c r="B6036" s="532" t="s">
        <v>190</v>
      </c>
      <c r="C6036" s="532"/>
      <c r="D6036" s="532"/>
      <c r="E6036" s="532"/>
      <c r="F6036" s="533" t="e">
        <f>SUM(I6012:I6035)</f>
        <v>#REF!</v>
      </c>
      <c r="G6036" s="534"/>
      <c r="H6036" s="534"/>
      <c r="I6036" s="535"/>
      <c r="J6036" s="533" t="e">
        <f>IF(SUM(J6012:J6035)=0,"0.00",SUM(M6012:M6035))</f>
        <v>#REF!</v>
      </c>
      <c r="K6036" s="534"/>
      <c r="L6036" s="534"/>
      <c r="M6036" s="535"/>
    </row>
    <row r="6037" spans="2:13" s="254" customFormat="1" ht="27.75" customHeight="1" thickBot="1" x14ac:dyDescent="0.25">
      <c r="B6037" s="532" t="s">
        <v>97</v>
      </c>
      <c r="C6037" s="532"/>
      <c r="D6037" s="532"/>
      <c r="E6037" s="532"/>
      <c r="F6037" s="533" t="e">
        <f>IF(#REF!="５年以下","0",IF(#REF!="５年～１０年",0.1,IF(#REF!="１０年以上",0.15)))</f>
        <v>#REF!</v>
      </c>
      <c r="G6037" s="534"/>
      <c r="H6037" s="534"/>
      <c r="I6037" s="534"/>
      <c r="J6037" s="534"/>
      <c r="K6037" s="534"/>
      <c r="L6037" s="534"/>
      <c r="M6037" s="535"/>
    </row>
    <row r="6038" spans="2:13" s="254" customFormat="1" ht="27.75" customHeight="1" thickBot="1" x14ac:dyDescent="0.25">
      <c r="B6038" s="533" t="s">
        <v>273</v>
      </c>
      <c r="C6038" s="534"/>
      <c r="D6038" s="534"/>
      <c r="E6038" s="535"/>
      <c r="F6038" s="533" t="e">
        <f>F6036*(1+F6037)</f>
        <v>#REF!</v>
      </c>
      <c r="G6038" s="534"/>
      <c r="H6038" s="534"/>
      <c r="I6038" s="534"/>
      <c r="J6038" s="533" t="e">
        <f>J6036*(1+F6037)</f>
        <v>#REF!</v>
      </c>
      <c r="K6038" s="534"/>
      <c r="L6038" s="534"/>
      <c r="M6038" s="535"/>
    </row>
    <row r="6039" spans="2:13" s="254" customFormat="1" ht="27.75" customHeight="1" thickBot="1" x14ac:dyDescent="0.25">
      <c r="B6039" s="532" t="s">
        <v>191</v>
      </c>
      <c r="C6039" s="532"/>
      <c r="D6039" s="532"/>
      <c r="E6039" s="532"/>
      <c r="F6039" s="533" t="e">
        <f>#REF!*(#REF!*#REF!+#REF!*#REF!)</f>
        <v>#REF!</v>
      </c>
      <c r="G6039" s="534"/>
      <c r="H6039" s="535"/>
      <c r="I6039" s="532" t="e">
        <f>#REF!</f>
        <v>#REF!</v>
      </c>
      <c r="J6039" s="533"/>
      <c r="K6039" s="263" t="s">
        <v>230</v>
      </c>
      <c r="L6039" s="535" t="e">
        <f>B6010</f>
        <v>#REF!</v>
      </c>
      <c r="M6039" s="532"/>
    </row>
    <row r="6040" spans="2:13" s="254" customFormat="1" ht="45" customHeight="1" thickBot="1" x14ac:dyDescent="0.25">
      <c r="B6040" s="253"/>
      <c r="C6040" s="253"/>
      <c r="D6040" s="253"/>
      <c r="E6040" s="253"/>
      <c r="F6040" s="253"/>
      <c r="G6040" s="253"/>
      <c r="H6040" s="253"/>
      <c r="I6040" s="253"/>
      <c r="J6040" s="253"/>
      <c r="K6040" s="253"/>
      <c r="L6040" s="253"/>
      <c r="M6040" s="253"/>
    </row>
    <row r="6041" spans="2:13" s="254" customFormat="1" ht="27.75" customHeight="1" thickBot="1" x14ac:dyDescent="0.25">
      <c r="B6041" s="542" t="s">
        <v>128</v>
      </c>
      <c r="C6041" s="543"/>
      <c r="D6041" s="543"/>
      <c r="E6041" s="544"/>
      <c r="F6041" s="253"/>
      <c r="G6041" s="253"/>
      <c r="H6041" s="253"/>
      <c r="I6041" s="253"/>
      <c r="J6041" s="253"/>
      <c r="K6041" s="253"/>
      <c r="L6041" s="253"/>
      <c r="M6041" s="253"/>
    </row>
    <row r="6042" spans="2:13" s="254" customFormat="1" ht="27.75" customHeight="1" x14ac:dyDescent="0.2">
      <c r="B6042" s="545" t="e">
        <f>#REF!</f>
        <v>#REF!</v>
      </c>
      <c r="C6042" s="546"/>
      <c r="D6042" s="547"/>
      <c r="E6042" s="548"/>
      <c r="F6042" s="552" t="s">
        <v>240</v>
      </c>
      <c r="G6042" s="553"/>
      <c r="H6042" s="553"/>
      <c r="I6042" s="554"/>
      <c r="J6042" s="552" t="s">
        <v>239</v>
      </c>
      <c r="K6042" s="553"/>
      <c r="L6042" s="553"/>
      <c r="M6042" s="554"/>
    </row>
    <row r="6043" spans="2:13" s="254" customFormat="1" ht="27.75" customHeight="1" thickBot="1" x14ac:dyDescent="0.25">
      <c r="B6043" s="549"/>
      <c r="C6043" s="550"/>
      <c r="D6043" s="550"/>
      <c r="E6043" s="551"/>
      <c r="F6043" s="255" t="s">
        <v>149</v>
      </c>
      <c r="G6043" s="256" t="s">
        <v>151</v>
      </c>
      <c r="H6043" s="256" t="s">
        <v>96</v>
      </c>
      <c r="I6043" s="257" t="s">
        <v>150</v>
      </c>
      <c r="J6043" s="255" t="s">
        <v>149</v>
      </c>
      <c r="K6043" s="256" t="s">
        <v>151</v>
      </c>
      <c r="L6043" s="256" t="s">
        <v>96</v>
      </c>
      <c r="M6043" s="257" t="s">
        <v>150</v>
      </c>
    </row>
    <row r="6044" spans="2:13" s="254" customFormat="1" ht="27.75" customHeight="1" thickTop="1" x14ac:dyDescent="0.2">
      <c r="B6044" s="540" t="s">
        <v>241</v>
      </c>
      <c r="C6044" s="541"/>
      <c r="D6044" s="264"/>
      <c r="E6044" s="237" t="s">
        <v>242</v>
      </c>
      <c r="F6044" s="258" t="e">
        <f>IF(#REF!&gt;=1,IF(#REF!&gt;=1,#REF!),IF(#REF!&gt;=0,"",))</f>
        <v>#REF!</v>
      </c>
      <c r="G6044" s="241" t="e">
        <f>保全管理データ!N10475</f>
        <v>#REF!</v>
      </c>
      <c r="H6044" s="259" t="e">
        <f>IF(#REF!="無","",IF(#REF!="","",IF(#REF!="悪環境における作業",0.2,IF(#REF!="高所又は地下作業",0.1,IF(#REF!="錯綜場所作業",0.3,IF(#REF!="複雑な制約のある作業",0.4,IF(#REF!="単純な制約のある作業",0.2,0)))))))</f>
        <v>#REF!</v>
      </c>
      <c r="I6044" s="260" t="e">
        <f>IF(F6044="","",F6044*G6044*(1+IF(H6044="",0,H6044)))</f>
        <v>#REF!</v>
      </c>
      <c r="J6044" s="258" t="e">
        <f>IF(#REF!&gt;=1,IF(#REF!&gt;=1,#REF!),IF(#REF!&gt;=0,"",))</f>
        <v>#REF!</v>
      </c>
      <c r="K6044" s="241" t="e">
        <f>保全管理データ!N10502</f>
        <v>#REF!</v>
      </c>
      <c r="L6044" s="259" t="e">
        <f>IF(#REF!="","",IF(#REF!="悪環境における作業",0.2,IF(#REF!="高所又は地下作業",0.1,IF(#REF!="錯綜場所作業",0.3,IF(#REF!="複雑な制約のある作業",0.4,IF(#REF!="単純な制約のある作業",0.2,0))))))</f>
        <v>#REF!</v>
      </c>
      <c r="M6044" s="260" t="e">
        <f>IF(J6044="","",J6044*K6044*(1+IF(L6044="",0,L6044)))</f>
        <v>#REF!</v>
      </c>
    </row>
    <row r="6045" spans="2:13" s="254" customFormat="1" ht="27.75" customHeight="1" x14ac:dyDescent="0.2">
      <c r="B6045" s="536" t="s">
        <v>243</v>
      </c>
      <c r="C6045" s="537"/>
      <c r="D6045" s="265"/>
      <c r="E6045" s="224" t="s">
        <v>242</v>
      </c>
      <c r="F6045" s="258" t="e">
        <f>IF(#REF!&gt;=1,IF(#REF!&gt;=1,#REF!),IF(#REF!&gt;=0,"",))</f>
        <v>#REF!</v>
      </c>
      <c r="G6045" s="241" t="e">
        <f>保全管理データ!N10476</f>
        <v>#REF!</v>
      </c>
      <c r="H6045" s="259" t="e">
        <f>IF(#REF!="無","",IF(#REF!="","",IF(#REF!="悪環境における作業",0.2,IF(#REF!="高所又は地下作業",0.1,IF(#REF!="錯綜場所作業",0.3,IF(#REF!="複雑な制約のある作業",0.4,IF(#REF!="単純な制約のある作業",0.2,0)))))))</f>
        <v>#REF!</v>
      </c>
      <c r="I6045" s="260" t="e">
        <f t="shared" ref="I6045:I6067" si="375">IF(F6045="","",F6045*G6045*(1+IF(H6045="",0,H6045)))</f>
        <v>#REF!</v>
      </c>
      <c r="J6045" s="258" t="e">
        <f>IF(#REF!&gt;=1,IF(#REF!&gt;=1,#REF!),IF(#REF!&gt;=0,"",))</f>
        <v>#REF!</v>
      </c>
      <c r="K6045" s="241" t="e">
        <f>保全管理データ!N10503</f>
        <v>#REF!</v>
      </c>
      <c r="L6045" s="259" t="e">
        <f>IF(#REF!="","",IF(#REF!="悪環境における作業",0.2,IF(#REF!="高所又は地下作業",0.1,IF(#REF!="錯綜場所作業",0.3,IF(#REF!="複雑な制約のある作業",0.4,IF(#REF!="単純な制約のある作業",0.2,0))))))</f>
        <v>#REF!</v>
      </c>
      <c r="M6045" s="260" t="e">
        <f t="shared" ref="M6045:M6067" si="376">IF(J6045="","",J6045*K6045*(1+IF(L6045="",0,L6045)))</f>
        <v>#REF!</v>
      </c>
    </row>
    <row r="6046" spans="2:13" s="254" customFormat="1" ht="27.75" customHeight="1" x14ac:dyDescent="0.2">
      <c r="B6046" s="536" t="s">
        <v>249</v>
      </c>
      <c r="C6046" s="537"/>
      <c r="D6046" s="265"/>
      <c r="E6046" s="224" t="s">
        <v>244</v>
      </c>
      <c r="F6046" s="258" t="e">
        <f>IF(#REF!&gt;=1,IF(#REF!&gt;=1,#REF!),IF(#REF!&gt;=0,"",))</f>
        <v>#REF!</v>
      </c>
      <c r="G6046" s="241" t="e">
        <f>保全管理データ!N10477</f>
        <v>#REF!</v>
      </c>
      <c r="H6046" s="259" t="e">
        <f>IF(#REF!="無","",IF(#REF!="","",IF(#REF!="悪環境における作業",0.2,IF(#REF!="高所又は地下作業",0.1,IF(#REF!="錯綜場所作業",0.3,IF(#REF!="複雑な制約のある作業",0.4,IF(#REF!="単純な制約のある作業",0.2,0)))))))</f>
        <v>#REF!</v>
      </c>
      <c r="I6046" s="260" t="e">
        <f t="shared" si="375"/>
        <v>#REF!</v>
      </c>
      <c r="J6046" s="258" t="e">
        <f>IF(#REF!&gt;=1,IF(#REF!&gt;=1,#REF!),IF(#REF!&gt;=0,"",))</f>
        <v>#REF!</v>
      </c>
      <c r="K6046" s="241" t="e">
        <f>保全管理データ!N10504</f>
        <v>#REF!</v>
      </c>
      <c r="L6046" s="259" t="e">
        <f>IF(#REF!="","",IF(#REF!="悪環境における作業",0.2,IF(#REF!="高所又は地下作業",0.1,IF(#REF!="錯綜場所作業",0.3,IF(#REF!="複雑な制約のある作業",0.4,IF(#REF!="単純な制約のある作業",0.2,0))))))</f>
        <v>#REF!</v>
      </c>
      <c r="M6046" s="260" t="e">
        <f t="shared" si="376"/>
        <v>#REF!</v>
      </c>
    </row>
    <row r="6047" spans="2:13" s="254" customFormat="1" ht="27.75" customHeight="1" x14ac:dyDescent="0.2">
      <c r="B6047" s="536" t="s">
        <v>250</v>
      </c>
      <c r="C6047" s="537"/>
      <c r="D6047" s="265"/>
      <c r="E6047" s="224" t="s">
        <v>244</v>
      </c>
      <c r="F6047" s="258" t="e">
        <f>IF(#REF!&gt;=1,IF(#REF!&gt;=1,#REF!),IF(#REF!&gt;=0,"",))</f>
        <v>#REF!</v>
      </c>
      <c r="G6047" s="241" t="e">
        <f>保全管理データ!N10478</f>
        <v>#REF!</v>
      </c>
      <c r="H6047" s="259" t="e">
        <f>IF(#REF!="無","",IF(#REF!="","",IF(#REF!="悪環境における作業",0.2,IF(#REF!="高所又は地下作業",0.1,IF(#REF!="錯綜場所作業",0.3,IF(#REF!="複雑な制約のある作業",0.4,IF(#REF!="単純な制約のある作業",0.2,0)))))))</f>
        <v>#REF!</v>
      </c>
      <c r="I6047" s="260" t="e">
        <f t="shared" si="375"/>
        <v>#REF!</v>
      </c>
      <c r="J6047" s="258" t="e">
        <f>IF(#REF!&gt;=1,IF(#REF!&gt;=1,#REF!),IF(#REF!&gt;=0,"",))</f>
        <v>#REF!</v>
      </c>
      <c r="K6047" s="241" t="e">
        <f>保全管理データ!N10505</f>
        <v>#REF!</v>
      </c>
      <c r="L6047" s="259" t="e">
        <f>IF(#REF!="","",IF(#REF!="悪環境における作業",0.2,IF(#REF!="高所又は地下作業",0.1,IF(#REF!="錯綜場所作業",0.3,IF(#REF!="複雑な制約のある作業",0.4,IF(#REF!="単純な制約のある作業",0.2,0))))))</f>
        <v>#REF!</v>
      </c>
      <c r="M6047" s="260" t="e">
        <f t="shared" si="376"/>
        <v>#REF!</v>
      </c>
    </row>
    <row r="6048" spans="2:13" s="254" customFormat="1" ht="27.75" customHeight="1" x14ac:dyDescent="0.2">
      <c r="B6048" s="536" t="s">
        <v>251</v>
      </c>
      <c r="C6048" s="537"/>
      <c r="D6048" s="265"/>
      <c r="E6048" s="224" t="s">
        <v>242</v>
      </c>
      <c r="F6048" s="258" t="e">
        <f>IF(#REF!&gt;=1,IF(#REF!&gt;=1,#REF!),IF(#REF!&gt;=0,"",))</f>
        <v>#REF!</v>
      </c>
      <c r="G6048" s="241" t="e">
        <f>保全管理データ!N10479</f>
        <v>#REF!</v>
      </c>
      <c r="H6048" s="259" t="e">
        <f>IF(#REF!="無","",IF(#REF!="","",IF(#REF!="悪環境における作業",0.2,IF(#REF!="高所又は地下作業",0.1,IF(#REF!="錯綜場所作業",0.3,IF(#REF!="複雑な制約のある作業",0.4,IF(#REF!="単純な制約のある作業",0.2,0)))))))</f>
        <v>#REF!</v>
      </c>
      <c r="I6048" s="260" t="e">
        <f t="shared" si="375"/>
        <v>#REF!</v>
      </c>
      <c r="J6048" s="258" t="e">
        <f>IF(#REF!&gt;=1,IF(#REF!&gt;=1,#REF!),IF(#REF!&gt;=0,"",))</f>
        <v>#REF!</v>
      </c>
      <c r="K6048" s="241" t="e">
        <f>保全管理データ!N10506</f>
        <v>#REF!</v>
      </c>
      <c r="L6048" s="259" t="e">
        <f>IF(#REF!="","",IF(#REF!="悪環境における作業",0.2,IF(#REF!="高所又は地下作業",0.1,IF(#REF!="錯綜場所作業",0.3,IF(#REF!="複雑な制約のある作業",0.4,IF(#REF!="単純な制約のある作業",0.2,0))))))</f>
        <v>#REF!</v>
      </c>
      <c r="M6048" s="260" t="e">
        <f t="shared" si="376"/>
        <v>#REF!</v>
      </c>
    </row>
    <row r="6049" spans="2:13" s="254" customFormat="1" ht="27.75" customHeight="1" x14ac:dyDescent="0.2">
      <c r="B6049" s="536" t="s">
        <v>252</v>
      </c>
      <c r="C6049" s="537"/>
      <c r="D6049" s="265"/>
      <c r="E6049" s="224" t="s">
        <v>244</v>
      </c>
      <c r="F6049" s="258" t="e">
        <f>IF(#REF!&gt;=1,IF(#REF!&gt;=1,#REF!),IF(#REF!&gt;=0,"",))</f>
        <v>#REF!</v>
      </c>
      <c r="G6049" s="241" t="e">
        <f>保全管理データ!N10480</f>
        <v>#REF!</v>
      </c>
      <c r="H6049" s="259" t="e">
        <f>IF(#REF!="無","",IF(#REF!="","",IF(#REF!="悪環境における作業",0.2,IF(#REF!="高所又は地下作業",0.1,IF(#REF!="錯綜場所作業",0.3,IF(#REF!="複雑な制約のある作業",0.4,IF(#REF!="単純な制約のある作業",0.2,0)))))))</f>
        <v>#REF!</v>
      </c>
      <c r="I6049" s="260" t="e">
        <f t="shared" si="375"/>
        <v>#REF!</v>
      </c>
      <c r="J6049" s="258" t="e">
        <f>IF(#REF!&gt;=1,IF(#REF!&gt;=1,#REF!),IF(#REF!&gt;=0,"",))</f>
        <v>#REF!</v>
      </c>
      <c r="K6049" s="241" t="e">
        <f>保全管理データ!N10507</f>
        <v>#REF!</v>
      </c>
      <c r="L6049" s="259" t="e">
        <f>IF(#REF!="","",IF(#REF!="悪環境における作業",0.2,IF(#REF!="高所又は地下作業",0.1,IF(#REF!="錯綜場所作業",0.3,IF(#REF!="複雑な制約のある作業",0.4,IF(#REF!="単純な制約のある作業",0.2,0))))))</f>
        <v>#REF!</v>
      </c>
      <c r="M6049" s="260" t="e">
        <f t="shared" si="376"/>
        <v>#REF!</v>
      </c>
    </row>
    <row r="6050" spans="2:13" s="254" customFormat="1" ht="27.75" customHeight="1" x14ac:dyDescent="0.2">
      <c r="B6050" s="536" t="s">
        <v>253</v>
      </c>
      <c r="C6050" s="537"/>
      <c r="D6050" s="265"/>
      <c r="E6050" s="224" t="s">
        <v>242</v>
      </c>
      <c r="F6050" s="258" t="e">
        <f>IF(#REF!&gt;=1,IF(#REF!&gt;=1,#REF!),IF(#REF!&gt;=0,"",))</f>
        <v>#REF!</v>
      </c>
      <c r="G6050" s="241" t="e">
        <f>保全管理データ!N10481</f>
        <v>#REF!</v>
      </c>
      <c r="H6050" s="259" t="e">
        <f>IF(#REF!="無","",IF(#REF!="","",IF(#REF!="悪環境における作業",0.2,IF(#REF!="高所又は地下作業",0.1,IF(#REF!="錯綜場所作業",0.3,IF(#REF!="複雑な制約のある作業",0.4,IF(#REF!="単純な制約のある作業",0.2,0)))))))</f>
        <v>#REF!</v>
      </c>
      <c r="I6050" s="260" t="e">
        <f t="shared" si="375"/>
        <v>#REF!</v>
      </c>
      <c r="J6050" s="258" t="e">
        <f>IF(#REF!&gt;=1,IF(#REF!&gt;=1,#REF!),IF(#REF!&gt;=0,"",))</f>
        <v>#REF!</v>
      </c>
      <c r="K6050" s="241" t="e">
        <f>保全管理データ!N10508</f>
        <v>#REF!</v>
      </c>
      <c r="L6050" s="259" t="e">
        <f>IF(#REF!="","",IF(#REF!="悪環境における作業",0.2,IF(#REF!="高所又は地下作業",0.1,IF(#REF!="錯綜場所作業",0.3,IF(#REF!="複雑な制約のある作業",0.4,IF(#REF!="単純な制約のある作業",0.2,0))))))</f>
        <v>#REF!</v>
      </c>
      <c r="M6050" s="260" t="e">
        <f t="shared" si="376"/>
        <v>#REF!</v>
      </c>
    </row>
    <row r="6051" spans="2:13" s="254" customFormat="1" ht="27.75" customHeight="1" x14ac:dyDescent="0.2">
      <c r="B6051" s="536" t="s">
        <v>254</v>
      </c>
      <c r="C6051" s="537"/>
      <c r="D6051" s="265"/>
      <c r="E6051" s="224" t="s">
        <v>242</v>
      </c>
      <c r="F6051" s="258" t="e">
        <f>IF(#REF!&gt;=1,IF(#REF!&gt;=1,#REF!),IF(#REF!&gt;=0,"",))</f>
        <v>#REF!</v>
      </c>
      <c r="G6051" s="241" t="e">
        <f>保全管理データ!N10482</f>
        <v>#REF!</v>
      </c>
      <c r="H6051" s="259" t="e">
        <f>IF(#REF!="無","",IF(#REF!="","",IF(#REF!="悪環境における作業",0.2,IF(#REF!="高所又は地下作業",0.1,IF(#REF!="錯綜場所作業",0.3,IF(#REF!="複雑な制約のある作業",0.4,IF(#REF!="単純な制約のある作業",0.2,0)))))))</f>
        <v>#REF!</v>
      </c>
      <c r="I6051" s="260" t="e">
        <f t="shared" si="375"/>
        <v>#REF!</v>
      </c>
      <c r="J6051" s="258" t="e">
        <f>IF(#REF!&gt;=1,IF(#REF!&gt;=1,#REF!),IF(#REF!&gt;=0,"",))</f>
        <v>#REF!</v>
      </c>
      <c r="K6051" s="241" t="e">
        <f>保全管理データ!N10509</f>
        <v>#REF!</v>
      </c>
      <c r="L6051" s="259" t="e">
        <f>IF(#REF!="","",IF(#REF!="悪環境における作業",0.2,IF(#REF!="高所又は地下作業",0.1,IF(#REF!="錯綜場所作業",0.3,IF(#REF!="複雑な制約のある作業",0.4,IF(#REF!="単純な制約のある作業",0.2,0))))))</f>
        <v>#REF!</v>
      </c>
      <c r="M6051" s="260" t="e">
        <f t="shared" si="376"/>
        <v>#REF!</v>
      </c>
    </row>
    <row r="6052" spans="2:13" s="254" customFormat="1" ht="27.75" customHeight="1" x14ac:dyDescent="0.2">
      <c r="B6052" s="536" t="s">
        <v>255</v>
      </c>
      <c r="C6052" s="537"/>
      <c r="D6052" s="265"/>
      <c r="E6052" s="224" t="s">
        <v>245</v>
      </c>
      <c r="F6052" s="258" t="e">
        <f>IF(#REF!&gt;=1,IF(#REF!&gt;=1,#REF!),IF(#REF!&gt;=0,"",))</f>
        <v>#REF!</v>
      </c>
      <c r="G6052" s="241" t="e">
        <f>保全管理データ!N10483</f>
        <v>#REF!</v>
      </c>
      <c r="H6052" s="259" t="e">
        <f>IF(#REF!="無","",IF(#REF!="","",IF(#REF!="悪環境における作業",0.2,IF(#REF!="高所又は地下作業",0.1,IF(#REF!="錯綜場所作業",0.3,IF(#REF!="複雑な制約のある作業",0.4,IF(#REF!="単純な制約のある作業",0.2,0)))))))</f>
        <v>#REF!</v>
      </c>
      <c r="I6052" s="260" t="e">
        <f t="shared" si="375"/>
        <v>#REF!</v>
      </c>
      <c r="J6052" s="258" t="e">
        <f>IF(#REF!&gt;=1,IF(#REF!&gt;=1,#REF!),IF(#REF!&gt;=0,"",))</f>
        <v>#REF!</v>
      </c>
      <c r="K6052" s="241" t="e">
        <f>保全管理データ!N10510</f>
        <v>#REF!</v>
      </c>
      <c r="L6052" s="259" t="e">
        <f>IF(#REF!="","",IF(#REF!="悪環境における作業",0.2,IF(#REF!="高所又は地下作業",0.1,IF(#REF!="錯綜場所作業",0.3,IF(#REF!="複雑な制約のある作業",0.4,IF(#REF!="単純な制約のある作業",0.2,0))))))</f>
        <v>#REF!</v>
      </c>
      <c r="M6052" s="260" t="e">
        <f t="shared" si="376"/>
        <v>#REF!</v>
      </c>
    </row>
    <row r="6053" spans="2:13" s="254" customFormat="1" ht="27.75" customHeight="1" x14ac:dyDescent="0.2">
      <c r="B6053" s="536" t="s">
        <v>256</v>
      </c>
      <c r="C6053" s="537"/>
      <c r="D6053" s="265"/>
      <c r="E6053" s="224" t="s">
        <v>242</v>
      </c>
      <c r="F6053" s="258" t="e">
        <f>IF(#REF!&gt;=1,IF(#REF!&gt;=1,#REF!),IF(#REF!&gt;=0,"",))</f>
        <v>#REF!</v>
      </c>
      <c r="G6053" s="241" t="e">
        <f>保全管理データ!N10484</f>
        <v>#REF!</v>
      </c>
      <c r="H6053" s="259" t="e">
        <f>IF(#REF!="無","",IF(#REF!="","",IF(#REF!="悪環境における作業",0.2,IF(#REF!="高所又は地下作業",0.1,IF(#REF!="錯綜場所作業",0.3,IF(#REF!="複雑な制約のある作業",0.4,IF(#REF!="単純な制約のある作業",0.2,0)))))))</f>
        <v>#REF!</v>
      </c>
      <c r="I6053" s="260" t="e">
        <f t="shared" si="375"/>
        <v>#REF!</v>
      </c>
      <c r="J6053" s="258" t="e">
        <f>IF(#REF!&gt;=1,IF(#REF!&gt;=1,#REF!),IF(#REF!&gt;=0,"",))</f>
        <v>#REF!</v>
      </c>
      <c r="K6053" s="241" t="e">
        <f>保全管理データ!N10511</f>
        <v>#REF!</v>
      </c>
      <c r="L6053" s="259" t="e">
        <f>IF(#REF!="","",IF(#REF!="悪環境における作業",0.2,IF(#REF!="高所又は地下作業",0.1,IF(#REF!="錯綜場所作業",0.3,IF(#REF!="複雑な制約のある作業",0.4,IF(#REF!="単純な制約のある作業",0.2,0))))))</f>
        <v>#REF!</v>
      </c>
      <c r="M6053" s="260" t="e">
        <f t="shared" si="376"/>
        <v>#REF!</v>
      </c>
    </row>
    <row r="6054" spans="2:13" s="254" customFormat="1" ht="27.75" customHeight="1" x14ac:dyDescent="0.2">
      <c r="B6054" s="536" t="s">
        <v>257</v>
      </c>
      <c r="C6054" s="537"/>
      <c r="D6054" s="265"/>
      <c r="E6054" s="224" t="s">
        <v>245</v>
      </c>
      <c r="F6054" s="258" t="e">
        <f>IF(#REF!&gt;=1,IF(#REF!&gt;=1,#REF!),IF(#REF!&gt;=0,"",))</f>
        <v>#REF!</v>
      </c>
      <c r="G6054" s="241" t="e">
        <f>保全管理データ!N10485</f>
        <v>#REF!</v>
      </c>
      <c r="H6054" s="259" t="e">
        <f>IF(#REF!="無","",IF(#REF!="","",IF(#REF!="悪環境における作業",0.2,IF(#REF!="高所又は地下作業",0.1,IF(#REF!="錯綜場所作業",0.3,IF(#REF!="複雑な制約のある作業",0.4,IF(#REF!="単純な制約のある作業",0.2,0)))))))</f>
        <v>#REF!</v>
      </c>
      <c r="I6054" s="260" t="e">
        <f t="shared" si="375"/>
        <v>#REF!</v>
      </c>
      <c r="J6054" s="258" t="e">
        <f>IF(#REF!&gt;=1,IF(#REF!&gt;=1,#REF!),IF(#REF!&gt;=0,"",))</f>
        <v>#REF!</v>
      </c>
      <c r="K6054" s="241" t="e">
        <f>保全管理データ!N10512</f>
        <v>#REF!</v>
      </c>
      <c r="L6054" s="259" t="e">
        <f>IF(#REF!="","",IF(#REF!="悪環境における作業",0.2,IF(#REF!="高所又は地下作業",0.1,IF(#REF!="錯綜場所作業",0.3,IF(#REF!="複雑な制約のある作業",0.4,IF(#REF!="単純な制約のある作業",0.2,0))))))</f>
        <v>#REF!</v>
      </c>
      <c r="M6054" s="260" t="e">
        <f t="shared" si="376"/>
        <v>#REF!</v>
      </c>
    </row>
    <row r="6055" spans="2:13" s="254" customFormat="1" ht="27.75" customHeight="1" x14ac:dyDescent="0.2">
      <c r="B6055" s="536" t="s">
        <v>258</v>
      </c>
      <c r="C6055" s="537"/>
      <c r="D6055" s="265"/>
      <c r="E6055" s="224" t="s">
        <v>245</v>
      </c>
      <c r="F6055" s="258" t="e">
        <f>IF(#REF!&gt;=1,IF(#REF!&gt;=1,#REF!),IF(#REF!&gt;=0,"",))</f>
        <v>#REF!</v>
      </c>
      <c r="G6055" s="241" t="e">
        <f>保全管理データ!N10486</f>
        <v>#REF!</v>
      </c>
      <c r="H6055" s="259" t="e">
        <f>IF(#REF!="無","",IF(#REF!="","",IF(#REF!="悪環境における作業",0.2,IF(#REF!="高所又は地下作業",0.1,IF(#REF!="錯綜場所作業",0.3,IF(#REF!="複雑な制約のある作業",0.4,IF(#REF!="単純な制約のある作業",0.2,0)))))))</f>
        <v>#REF!</v>
      </c>
      <c r="I6055" s="260" t="e">
        <f t="shared" si="375"/>
        <v>#REF!</v>
      </c>
      <c r="J6055" s="258" t="e">
        <f>IF(#REF!&gt;=1,IF(#REF!&gt;=1,#REF!),IF(#REF!&gt;=0,"",))</f>
        <v>#REF!</v>
      </c>
      <c r="K6055" s="241" t="e">
        <f>保全管理データ!N10513</f>
        <v>#REF!</v>
      </c>
      <c r="L6055" s="259" t="e">
        <f>IF(#REF!="","",IF(#REF!="悪環境における作業",0.2,IF(#REF!="高所又は地下作業",0.1,IF(#REF!="錯綜場所作業",0.3,IF(#REF!="複雑な制約のある作業",0.4,IF(#REF!="単純な制約のある作業",0.2,0))))))</f>
        <v>#REF!</v>
      </c>
      <c r="M6055" s="260" t="e">
        <f t="shared" si="376"/>
        <v>#REF!</v>
      </c>
    </row>
    <row r="6056" spans="2:13" s="254" customFormat="1" ht="27.75" customHeight="1" x14ac:dyDescent="0.2">
      <c r="B6056" s="536" t="s">
        <v>259</v>
      </c>
      <c r="C6056" s="537"/>
      <c r="D6056" s="265"/>
      <c r="E6056" s="224" t="s">
        <v>245</v>
      </c>
      <c r="F6056" s="258" t="e">
        <f>IF(#REF!&gt;=1,IF(#REF!&gt;=1,#REF!),IF(#REF!&gt;=0,"",))</f>
        <v>#REF!</v>
      </c>
      <c r="G6056" s="241" t="e">
        <f>保全管理データ!N10487</f>
        <v>#REF!</v>
      </c>
      <c r="H6056" s="259" t="e">
        <f>IF(#REF!="無","",IF(#REF!="","",IF(#REF!="悪環境における作業",0.2,IF(#REF!="高所又は地下作業",0.1,IF(#REF!="錯綜場所作業",0.3,IF(#REF!="複雑な制約のある作業",0.4,IF(#REF!="単純な制約のある作業",0.2,0)))))))</f>
        <v>#REF!</v>
      </c>
      <c r="I6056" s="260" t="e">
        <f t="shared" si="375"/>
        <v>#REF!</v>
      </c>
      <c r="J6056" s="258" t="e">
        <f>IF(#REF!&gt;=1,IF(#REF!&gt;=1,#REF!),IF(#REF!&gt;=0,"",))</f>
        <v>#REF!</v>
      </c>
      <c r="K6056" s="241" t="e">
        <f>保全管理データ!N10514</f>
        <v>#REF!</v>
      </c>
      <c r="L6056" s="259" t="e">
        <f>IF(#REF!="","",IF(#REF!="悪環境における作業",0.2,IF(#REF!="高所又は地下作業",0.1,IF(#REF!="錯綜場所作業",0.3,IF(#REF!="複雑な制約のある作業",0.4,IF(#REF!="単純な制約のある作業",0.2,0))))))</f>
        <v>#REF!</v>
      </c>
      <c r="M6056" s="260" t="e">
        <f t="shared" si="376"/>
        <v>#REF!</v>
      </c>
    </row>
    <row r="6057" spans="2:13" s="254" customFormat="1" ht="27.75" customHeight="1" x14ac:dyDescent="0.2">
      <c r="B6057" s="536" t="s">
        <v>260</v>
      </c>
      <c r="C6057" s="537"/>
      <c r="D6057" s="265"/>
      <c r="E6057" s="224" t="s">
        <v>248</v>
      </c>
      <c r="F6057" s="258" t="e">
        <f>IF(#REF!&gt;=1,IF(#REF!&gt;=1,#REF!),IF(#REF!&gt;=0,"",))</f>
        <v>#REF!</v>
      </c>
      <c r="G6057" s="241" t="e">
        <f>保全管理データ!N10488</f>
        <v>#REF!</v>
      </c>
      <c r="H6057" s="259" t="e">
        <f>IF(#REF!="無","",IF(#REF!="","",IF(#REF!="悪環境における作業",0.2,IF(#REF!="高所又は地下作業",0.1,IF(#REF!="錯綜場所作業",0.3,IF(#REF!="複雑な制約のある作業",0.4,IF(#REF!="単純な制約のある作業",0.2,0)))))))</f>
        <v>#REF!</v>
      </c>
      <c r="I6057" s="260" t="e">
        <f t="shared" si="375"/>
        <v>#REF!</v>
      </c>
      <c r="J6057" s="258" t="e">
        <f>IF(#REF!&gt;=1,IF(#REF!&gt;=1,#REF!),IF(#REF!&gt;=0,"",))</f>
        <v>#REF!</v>
      </c>
      <c r="K6057" s="241" t="e">
        <f>保全管理データ!N10515</f>
        <v>#REF!</v>
      </c>
      <c r="L6057" s="259" t="e">
        <f>IF(#REF!="","",IF(#REF!="悪環境における作業",0.2,IF(#REF!="高所又は地下作業",0.1,IF(#REF!="錯綜場所作業",0.3,IF(#REF!="複雑な制約のある作業",0.4,IF(#REF!="単純な制約のある作業",0.2,0))))))</f>
        <v>#REF!</v>
      </c>
      <c r="M6057" s="260" t="e">
        <f t="shared" si="376"/>
        <v>#REF!</v>
      </c>
    </row>
    <row r="6058" spans="2:13" s="254" customFormat="1" ht="27.75" customHeight="1" x14ac:dyDescent="0.2">
      <c r="B6058" s="536" t="s">
        <v>261</v>
      </c>
      <c r="C6058" s="537"/>
      <c r="D6058" s="265"/>
      <c r="E6058" s="224" t="s">
        <v>247</v>
      </c>
      <c r="F6058" s="258" t="e">
        <f>IF(#REF!&gt;=1,IF(#REF!&gt;=1,#REF!),IF(#REF!&gt;=0,"",))</f>
        <v>#REF!</v>
      </c>
      <c r="G6058" s="241" t="e">
        <f>保全管理データ!N10489</f>
        <v>#REF!</v>
      </c>
      <c r="H6058" s="259" t="e">
        <f>IF(#REF!="無","",IF(#REF!="","",IF(#REF!="悪環境における作業",0.2,IF(#REF!="高所又は地下作業",0.1,IF(#REF!="錯綜場所作業",0.3,IF(#REF!="複雑な制約のある作業",0.4,IF(#REF!="単純な制約のある作業",0.2,0)))))))</f>
        <v>#REF!</v>
      </c>
      <c r="I6058" s="260" t="e">
        <f t="shared" si="375"/>
        <v>#REF!</v>
      </c>
      <c r="J6058" s="258" t="e">
        <f>IF(#REF!&gt;=1,IF(#REF!&gt;=1,#REF!),IF(#REF!&gt;=0,"",))</f>
        <v>#REF!</v>
      </c>
      <c r="K6058" s="241" t="e">
        <f>保全管理データ!N10516</f>
        <v>#REF!</v>
      </c>
      <c r="L6058" s="259" t="e">
        <f>IF(#REF!="","",IF(#REF!="悪環境における作業",0.2,IF(#REF!="高所又は地下作業",0.1,IF(#REF!="錯綜場所作業",0.3,IF(#REF!="複雑な制約のある作業",0.4,IF(#REF!="単純な制約のある作業",0.2,0))))))</f>
        <v>#REF!</v>
      </c>
      <c r="M6058" s="260" t="e">
        <f t="shared" si="376"/>
        <v>#REF!</v>
      </c>
    </row>
    <row r="6059" spans="2:13" s="254" customFormat="1" ht="27.75" customHeight="1" x14ac:dyDescent="0.2">
      <c r="B6059" s="536" t="s">
        <v>262</v>
      </c>
      <c r="C6059" s="537"/>
      <c r="D6059" s="265"/>
      <c r="E6059" s="224" t="s">
        <v>245</v>
      </c>
      <c r="F6059" s="258" t="e">
        <f>IF(#REF!&gt;=1,IF(#REF!&gt;=1,#REF!),IF(#REF!&gt;=0,"",))</f>
        <v>#REF!</v>
      </c>
      <c r="G6059" s="241" t="e">
        <f>保全管理データ!N10490</f>
        <v>#REF!</v>
      </c>
      <c r="H6059" s="259" t="e">
        <f>IF(#REF!="無","",IF(#REF!="","",IF(#REF!="悪環境における作業",0.2,IF(#REF!="高所又は地下作業",0.1,IF(#REF!="錯綜場所作業",0.3,IF(#REF!="複雑な制約のある作業",0.4,IF(#REF!="単純な制約のある作業",0.2,0)))))))</f>
        <v>#REF!</v>
      </c>
      <c r="I6059" s="260" t="e">
        <f t="shared" si="375"/>
        <v>#REF!</v>
      </c>
      <c r="J6059" s="258" t="e">
        <f>IF(#REF!&gt;=1,IF(#REF!&gt;=1,#REF!),IF(#REF!&gt;=0,"",))</f>
        <v>#REF!</v>
      </c>
      <c r="K6059" s="241" t="e">
        <f>保全管理データ!N10517</f>
        <v>#REF!</v>
      </c>
      <c r="L6059" s="259" t="e">
        <f>IF(#REF!="","",IF(#REF!="悪環境における作業",0.2,IF(#REF!="高所又は地下作業",0.1,IF(#REF!="錯綜場所作業",0.3,IF(#REF!="複雑な制約のある作業",0.4,IF(#REF!="単純な制約のある作業",0.2,0))))))</f>
        <v>#REF!</v>
      </c>
      <c r="M6059" s="260" t="e">
        <f t="shared" si="376"/>
        <v>#REF!</v>
      </c>
    </row>
    <row r="6060" spans="2:13" s="254" customFormat="1" ht="27.75" customHeight="1" x14ac:dyDescent="0.2">
      <c r="B6060" s="536" t="s">
        <v>263</v>
      </c>
      <c r="C6060" s="537"/>
      <c r="D6060" s="265"/>
      <c r="E6060" s="224" t="s">
        <v>245</v>
      </c>
      <c r="F6060" s="258" t="e">
        <f>IF(#REF!&gt;=1,IF(#REF!&gt;=1,#REF!),IF(#REF!&gt;=0,"",))</f>
        <v>#REF!</v>
      </c>
      <c r="G6060" s="241" t="e">
        <f>保全管理データ!N10491</f>
        <v>#REF!</v>
      </c>
      <c r="H6060" s="259" t="e">
        <f>IF(#REF!="無","",IF(#REF!="","",IF(#REF!="悪環境における作業",0.2,IF(#REF!="高所又は地下作業",0.1,IF(#REF!="錯綜場所作業",0.3,IF(#REF!="複雑な制約のある作業",0.4,IF(#REF!="単純な制約のある作業",0.2,0)))))))</f>
        <v>#REF!</v>
      </c>
      <c r="I6060" s="260" t="e">
        <f t="shared" si="375"/>
        <v>#REF!</v>
      </c>
      <c r="J6060" s="258" t="e">
        <f>IF(#REF!&gt;=1,IF(#REF!&gt;=1,#REF!),IF(#REF!&gt;=0,"",))</f>
        <v>#REF!</v>
      </c>
      <c r="K6060" s="241" t="e">
        <f>保全管理データ!N10518</f>
        <v>#REF!</v>
      </c>
      <c r="L6060" s="259" t="e">
        <f>IF(#REF!="","",IF(#REF!="悪環境における作業",0.2,IF(#REF!="高所又は地下作業",0.1,IF(#REF!="錯綜場所作業",0.3,IF(#REF!="複雑な制約のある作業",0.4,IF(#REF!="単純な制約のある作業",0.2,0))))))</f>
        <v>#REF!</v>
      </c>
      <c r="M6060" s="260" t="e">
        <f t="shared" si="376"/>
        <v>#REF!</v>
      </c>
    </row>
    <row r="6061" spans="2:13" s="254" customFormat="1" ht="27.75" customHeight="1" x14ac:dyDescent="0.2">
      <c r="B6061" s="536" t="s">
        <v>264</v>
      </c>
      <c r="C6061" s="537"/>
      <c r="D6061" s="265"/>
      <c r="E6061" s="224" t="s">
        <v>245</v>
      </c>
      <c r="F6061" s="258" t="e">
        <f>IF(#REF!&gt;=1,IF(#REF!&gt;=1,#REF!),IF(#REF!&gt;=0,"",))</f>
        <v>#REF!</v>
      </c>
      <c r="G6061" s="241" t="e">
        <f>保全管理データ!N10492</f>
        <v>#REF!</v>
      </c>
      <c r="H6061" s="259" t="e">
        <f>IF(#REF!="無","",IF(#REF!="","",IF(#REF!="悪環境における作業",0.2,IF(#REF!="高所又は地下作業",0.1,IF(#REF!="錯綜場所作業",0.3,IF(#REF!="複雑な制約のある作業",0.4,IF(#REF!="単純な制約のある作業",0.2,0)))))))</f>
        <v>#REF!</v>
      </c>
      <c r="I6061" s="260" t="e">
        <f t="shared" si="375"/>
        <v>#REF!</v>
      </c>
      <c r="J6061" s="258" t="e">
        <f>IF(#REF!&gt;=1,IF(#REF!&gt;=1,#REF!),IF(#REF!&gt;=0,"",))</f>
        <v>#REF!</v>
      </c>
      <c r="K6061" s="241" t="e">
        <f>保全管理データ!N10519</f>
        <v>#REF!</v>
      </c>
      <c r="L6061" s="259" t="e">
        <f>IF(#REF!="","",IF(#REF!="悪環境における作業",0.2,IF(#REF!="高所又は地下作業",0.1,IF(#REF!="錯綜場所作業",0.3,IF(#REF!="複雑な制約のある作業",0.4,IF(#REF!="単純な制約のある作業",0.2,0))))))</f>
        <v>#REF!</v>
      </c>
      <c r="M6061" s="260" t="e">
        <f t="shared" si="376"/>
        <v>#REF!</v>
      </c>
    </row>
    <row r="6062" spans="2:13" s="254" customFormat="1" ht="27.75" customHeight="1" x14ac:dyDescent="0.2">
      <c r="B6062" s="536" t="s">
        <v>265</v>
      </c>
      <c r="C6062" s="537"/>
      <c r="D6062" s="265"/>
      <c r="E6062" s="224" t="s">
        <v>245</v>
      </c>
      <c r="F6062" s="258" t="e">
        <f>IF(#REF!&gt;=1,IF(#REF!&gt;=1,#REF!),IF(#REF!&gt;=0,"",))</f>
        <v>#REF!</v>
      </c>
      <c r="G6062" s="241" t="e">
        <f>保全管理データ!N10493</f>
        <v>#REF!</v>
      </c>
      <c r="H6062" s="259" t="e">
        <f>IF(#REF!="無","",IF(#REF!="","",IF(#REF!="悪環境における作業",0.2,IF(#REF!="高所又は地下作業",0.1,IF(#REF!="錯綜場所作業",0.3,IF(#REF!="複雑な制約のある作業",0.4,IF(#REF!="単純な制約のある作業",0.2,0)))))))</f>
        <v>#REF!</v>
      </c>
      <c r="I6062" s="260" t="e">
        <f t="shared" si="375"/>
        <v>#REF!</v>
      </c>
      <c r="J6062" s="258" t="e">
        <f>IF(#REF!&gt;=1,IF(#REF!&gt;=1,#REF!),IF(#REF!&gt;=0,"",))</f>
        <v>#REF!</v>
      </c>
      <c r="K6062" s="241" t="e">
        <f>保全管理データ!N10520</f>
        <v>#REF!</v>
      </c>
      <c r="L6062" s="259" t="e">
        <f>IF(#REF!="","",IF(#REF!="悪環境における作業",0.2,IF(#REF!="高所又は地下作業",0.1,IF(#REF!="錯綜場所作業",0.3,IF(#REF!="複雑な制約のある作業",0.4,IF(#REF!="単純な制約のある作業",0.2,0))))))</f>
        <v>#REF!</v>
      </c>
      <c r="M6062" s="260" t="e">
        <f t="shared" si="376"/>
        <v>#REF!</v>
      </c>
    </row>
    <row r="6063" spans="2:13" s="254" customFormat="1" ht="27.75" customHeight="1" x14ac:dyDescent="0.2">
      <c r="B6063" s="536" t="s">
        <v>266</v>
      </c>
      <c r="C6063" s="537"/>
      <c r="D6063" s="265"/>
      <c r="E6063" s="224" t="s">
        <v>245</v>
      </c>
      <c r="F6063" s="258" t="e">
        <f>IF(#REF!&gt;=1,IF(#REF!&gt;=1,#REF!),IF(#REF!&gt;=0,"",))</f>
        <v>#REF!</v>
      </c>
      <c r="G6063" s="241" t="e">
        <f>保全管理データ!N10494</f>
        <v>#REF!</v>
      </c>
      <c r="H6063" s="259" t="e">
        <f>IF(#REF!="無","",IF(#REF!="","",IF(#REF!="悪環境における作業",0.2,IF(#REF!="高所又は地下作業",0.1,IF(#REF!="錯綜場所作業",0.3,IF(#REF!="複雑な制約のある作業",0.4,IF(#REF!="単純な制約のある作業",0.2,0)))))))</f>
        <v>#REF!</v>
      </c>
      <c r="I6063" s="260" t="e">
        <f t="shared" si="375"/>
        <v>#REF!</v>
      </c>
      <c r="J6063" s="258" t="e">
        <f>IF(#REF!&gt;=1,IF(#REF!&gt;=1,#REF!),IF(#REF!&gt;=0,"",))</f>
        <v>#REF!</v>
      </c>
      <c r="K6063" s="241" t="e">
        <f>保全管理データ!N10521</f>
        <v>#REF!</v>
      </c>
      <c r="L6063" s="259" t="e">
        <f>IF(#REF!="","",IF(#REF!="悪環境における作業",0.2,IF(#REF!="高所又は地下作業",0.1,IF(#REF!="錯綜場所作業",0.3,IF(#REF!="複雑な制約のある作業",0.4,IF(#REF!="単純な制約のある作業",0.2,0))))))</f>
        <v>#REF!</v>
      </c>
      <c r="M6063" s="260" t="e">
        <f t="shared" si="376"/>
        <v>#REF!</v>
      </c>
    </row>
    <row r="6064" spans="2:13" s="254" customFormat="1" ht="27.75" customHeight="1" x14ac:dyDescent="0.2">
      <c r="B6064" s="536" t="s">
        <v>81</v>
      </c>
      <c r="C6064" s="537"/>
      <c r="D6064" s="265"/>
      <c r="E6064" s="224" t="s">
        <v>245</v>
      </c>
      <c r="F6064" s="258" t="e">
        <f>IF(#REF!&gt;=1,IF(#REF!&gt;=1,#REF!),IF(#REF!&gt;=0,"",))</f>
        <v>#REF!</v>
      </c>
      <c r="G6064" s="241" t="e">
        <f>保全管理データ!N10495</f>
        <v>#REF!</v>
      </c>
      <c r="H6064" s="259" t="e">
        <f>IF(#REF!="無","",IF(#REF!="","",IF(#REF!="悪環境における作業",0.2,IF(#REF!="高所又は地下作業",0.1,IF(#REF!="錯綜場所作業",0.3,IF(#REF!="複雑な制約のある作業",0.4,IF(#REF!="単純な制約のある作業",0.2,0)))))))</f>
        <v>#REF!</v>
      </c>
      <c r="I6064" s="260" t="e">
        <f t="shared" si="375"/>
        <v>#REF!</v>
      </c>
      <c r="J6064" s="258" t="e">
        <f>IF(#REF!&gt;=1,IF(#REF!&gt;=1,#REF!),IF(#REF!&gt;=0,"",))</f>
        <v>#REF!</v>
      </c>
      <c r="K6064" s="241" t="e">
        <f>保全管理データ!N10522</f>
        <v>#REF!</v>
      </c>
      <c r="L6064" s="259" t="e">
        <f>IF(#REF!="","",IF(#REF!="悪環境における作業",0.2,IF(#REF!="高所又は地下作業",0.1,IF(#REF!="錯綜場所作業",0.3,IF(#REF!="複雑な制約のある作業",0.4,IF(#REF!="単純な制約のある作業",0.2,0))))))</f>
        <v>#REF!</v>
      </c>
      <c r="M6064" s="260" t="e">
        <f t="shared" si="376"/>
        <v>#REF!</v>
      </c>
    </row>
    <row r="6065" spans="2:13" s="254" customFormat="1" ht="27.75" customHeight="1" x14ac:dyDescent="0.2">
      <c r="B6065" s="536" t="s">
        <v>267</v>
      </c>
      <c r="C6065" s="537"/>
      <c r="D6065" s="265"/>
      <c r="E6065" s="224" t="s">
        <v>247</v>
      </c>
      <c r="F6065" s="258" t="e">
        <f>IF(#REF!&gt;=1,IF(#REF!&gt;=1,#REF!),IF(#REF!&gt;=0,"",))</f>
        <v>#REF!</v>
      </c>
      <c r="G6065" s="241" t="e">
        <f>保全管理データ!N10496</f>
        <v>#REF!</v>
      </c>
      <c r="H6065" s="259" t="e">
        <f>IF(#REF!="無","",IF(#REF!="","",IF(#REF!="悪環境における作業",0.2,IF(#REF!="高所又は地下作業",0.1,IF(#REF!="錯綜場所作業",0.3,IF(#REF!="複雑な制約のある作業",0.4,IF(#REF!="単純な制約のある作業",0.2,0)))))))</f>
        <v>#REF!</v>
      </c>
      <c r="I6065" s="260" t="e">
        <f t="shared" si="375"/>
        <v>#REF!</v>
      </c>
      <c r="J6065" s="258" t="e">
        <f>IF(#REF!&gt;=1,IF(#REF!&gt;=1,#REF!),IF(#REF!&gt;=0,"",))</f>
        <v>#REF!</v>
      </c>
      <c r="K6065" s="241" t="e">
        <f>保全管理データ!N10523</f>
        <v>#REF!</v>
      </c>
      <c r="L6065" s="259" t="e">
        <f>IF(#REF!="","",IF(#REF!="悪環境における作業",0.2,IF(#REF!="高所又は地下作業",0.1,IF(#REF!="錯綜場所作業",0.3,IF(#REF!="複雑な制約のある作業",0.4,IF(#REF!="単純な制約のある作業",0.2,0))))))</f>
        <v>#REF!</v>
      </c>
      <c r="M6065" s="260" t="e">
        <f t="shared" si="376"/>
        <v>#REF!</v>
      </c>
    </row>
    <row r="6066" spans="2:13" s="254" customFormat="1" ht="27.75" customHeight="1" x14ac:dyDescent="0.2">
      <c r="B6066" s="536" t="s">
        <v>268</v>
      </c>
      <c r="C6066" s="537"/>
      <c r="D6066" s="265"/>
      <c r="E6066" s="224" t="s">
        <v>246</v>
      </c>
      <c r="F6066" s="258" t="e">
        <f>IF(#REF!&gt;=1,IF(#REF!&gt;=1,#REF!),IF(#REF!&gt;=0,"",))</f>
        <v>#REF!</v>
      </c>
      <c r="G6066" s="241" t="e">
        <f>保全管理データ!N10497</f>
        <v>#REF!</v>
      </c>
      <c r="H6066" s="259" t="e">
        <f>IF(#REF!="無","",IF(#REF!="","",IF(#REF!="悪環境における作業",0.2,IF(#REF!="高所又は地下作業",0.1,IF(#REF!="錯綜場所作業",0.3,IF(#REF!="複雑な制約のある作業",0.4,IF(#REF!="単純な制約のある作業",0.2,0)))))))</f>
        <v>#REF!</v>
      </c>
      <c r="I6066" s="260" t="e">
        <f t="shared" si="375"/>
        <v>#REF!</v>
      </c>
      <c r="J6066" s="258" t="e">
        <f>IF(#REF!&gt;=1,IF(#REF!&gt;=1,#REF!),IF(#REF!&gt;=0,"",))</f>
        <v>#REF!</v>
      </c>
      <c r="K6066" s="241" t="e">
        <f>保全管理データ!N10524</f>
        <v>#REF!</v>
      </c>
      <c r="L6066" s="259" t="e">
        <f>IF(#REF!="","",IF(#REF!="悪環境における作業",0.2,IF(#REF!="高所又は地下作業",0.1,IF(#REF!="錯綜場所作業",0.3,IF(#REF!="複雑な制約のある作業",0.4,IF(#REF!="単純な制約のある作業",0.2,0))))))</f>
        <v>#REF!</v>
      </c>
      <c r="M6066" s="260" t="e">
        <f t="shared" si="376"/>
        <v>#REF!</v>
      </c>
    </row>
    <row r="6067" spans="2:13" s="254" customFormat="1" ht="27.75" customHeight="1" thickBot="1" x14ac:dyDescent="0.25">
      <c r="B6067" s="538" t="s">
        <v>269</v>
      </c>
      <c r="C6067" s="539"/>
      <c r="D6067" s="266"/>
      <c r="E6067" s="252" t="s">
        <v>245</v>
      </c>
      <c r="F6067" s="261" t="e">
        <f>IF(#REF!&gt;=1,IF(#REF!&gt;=1,#REF!),IF(#REF!&gt;=0,"",))</f>
        <v>#REF!</v>
      </c>
      <c r="G6067" s="245" t="e">
        <f>保全管理データ!N10498</f>
        <v>#REF!</v>
      </c>
      <c r="H6067" s="259" t="e">
        <f>IF(#REF!="無","",IF(#REF!="","",IF(#REF!="悪環境における作業",0.2,IF(#REF!="高所又は地下作業",0.1,IF(#REF!="錯綜場所作業",0.3,IF(#REF!="複雑な制約のある作業",0.4,IF(#REF!="単純な制約のある作業",0.2,0)))))))</f>
        <v>#REF!</v>
      </c>
      <c r="I6067" s="260" t="e">
        <f t="shared" si="375"/>
        <v>#REF!</v>
      </c>
      <c r="J6067" s="258" t="e">
        <f>IF(#REF!&gt;=1,IF(#REF!&gt;=1,#REF!),IF(#REF!&gt;=0,"",))</f>
        <v>#REF!</v>
      </c>
      <c r="K6067" s="241" t="e">
        <f>保全管理データ!N10525</f>
        <v>#REF!</v>
      </c>
      <c r="L6067" s="259" t="e">
        <f>IF(#REF!="","",IF(#REF!="悪環境における作業",0.2,IF(#REF!="高所又は地下作業",0.1,IF(#REF!="錯綜場所作業",0.3,IF(#REF!="複雑な制約のある作業",0.4,IF(#REF!="単純な制約のある作業",0.2,0))))))</f>
        <v>#REF!</v>
      </c>
      <c r="M6067" s="260" t="e">
        <f t="shared" si="376"/>
        <v>#REF!</v>
      </c>
    </row>
    <row r="6068" spans="2:13" s="254" customFormat="1" ht="27.75" customHeight="1" thickBot="1" x14ac:dyDescent="0.25">
      <c r="B6068" s="532" t="s">
        <v>190</v>
      </c>
      <c r="C6068" s="532"/>
      <c r="D6068" s="532"/>
      <c r="E6068" s="532"/>
      <c r="F6068" s="533" t="e">
        <f>SUM(I6044:I6067)</f>
        <v>#REF!</v>
      </c>
      <c r="G6068" s="534"/>
      <c r="H6068" s="534"/>
      <c r="I6068" s="535"/>
      <c r="J6068" s="533" t="e">
        <f>IF(SUM(J6044:J6067)=0,"0.00",SUM(M6044:M6067))</f>
        <v>#REF!</v>
      </c>
      <c r="K6068" s="534"/>
      <c r="L6068" s="534"/>
      <c r="M6068" s="535"/>
    </row>
    <row r="6069" spans="2:13" s="254" customFormat="1" ht="27.75" customHeight="1" thickBot="1" x14ac:dyDescent="0.25">
      <c r="B6069" s="532" t="s">
        <v>97</v>
      </c>
      <c r="C6069" s="532"/>
      <c r="D6069" s="532"/>
      <c r="E6069" s="532"/>
      <c r="F6069" s="533" t="e">
        <f>IF(#REF!="５年以下","0",IF(#REF!="５年～１０年",0.1,IF(#REF!="１０年以上",0.15)))</f>
        <v>#REF!</v>
      </c>
      <c r="G6069" s="534"/>
      <c r="H6069" s="534"/>
      <c r="I6069" s="534"/>
      <c r="J6069" s="534"/>
      <c r="K6069" s="534"/>
      <c r="L6069" s="534"/>
      <c r="M6069" s="535"/>
    </row>
    <row r="6070" spans="2:13" s="254" customFormat="1" ht="27.75" customHeight="1" thickBot="1" x14ac:dyDescent="0.25">
      <c r="B6070" s="533" t="s">
        <v>273</v>
      </c>
      <c r="C6070" s="534"/>
      <c r="D6070" s="534"/>
      <c r="E6070" s="535"/>
      <c r="F6070" s="533" t="e">
        <f>F6068*(1+F6069)</f>
        <v>#REF!</v>
      </c>
      <c r="G6070" s="534"/>
      <c r="H6070" s="534"/>
      <c r="I6070" s="534"/>
      <c r="J6070" s="533" t="e">
        <f>J6068*(1+F6069)</f>
        <v>#REF!</v>
      </c>
      <c r="K6070" s="534"/>
      <c r="L6070" s="534"/>
      <c r="M6070" s="535"/>
    </row>
    <row r="6071" spans="2:13" s="254" customFormat="1" ht="27.75" customHeight="1" thickBot="1" x14ac:dyDescent="0.25">
      <c r="B6071" s="532" t="s">
        <v>191</v>
      </c>
      <c r="C6071" s="532"/>
      <c r="D6071" s="532"/>
      <c r="E6071" s="532"/>
      <c r="F6071" s="533" t="e">
        <f>#REF!*(#REF!*#REF!+#REF!*#REF!)</f>
        <v>#REF!</v>
      </c>
      <c r="G6071" s="534"/>
      <c r="H6071" s="535"/>
      <c r="I6071" s="532" t="e">
        <f>#REF!</f>
        <v>#REF!</v>
      </c>
      <c r="J6071" s="533"/>
      <c r="K6071" s="263" t="s">
        <v>230</v>
      </c>
      <c r="L6071" s="535" t="e">
        <f>B6042</f>
        <v>#REF!</v>
      </c>
      <c r="M6071" s="532"/>
    </row>
    <row r="6072" spans="2:13" s="254" customFormat="1" ht="45" customHeight="1" thickBot="1" x14ac:dyDescent="0.25">
      <c r="B6072" s="253"/>
      <c r="C6072" s="253"/>
      <c r="D6072" s="253"/>
      <c r="E6072" s="253"/>
      <c r="F6072" s="253"/>
      <c r="G6072" s="253"/>
      <c r="H6072" s="253"/>
      <c r="I6072" s="253"/>
      <c r="J6072" s="253"/>
      <c r="K6072" s="253"/>
      <c r="L6072" s="253"/>
      <c r="M6072" s="253"/>
    </row>
    <row r="6073" spans="2:13" s="254" customFormat="1" ht="27.75" customHeight="1" thickBot="1" x14ac:dyDescent="0.25">
      <c r="B6073" s="542" t="s">
        <v>128</v>
      </c>
      <c r="C6073" s="543"/>
      <c r="D6073" s="543"/>
      <c r="E6073" s="544"/>
      <c r="F6073" s="253"/>
      <c r="G6073" s="253"/>
      <c r="H6073" s="253"/>
      <c r="I6073" s="253"/>
      <c r="J6073" s="253"/>
      <c r="K6073" s="253"/>
      <c r="L6073" s="253"/>
      <c r="M6073" s="253"/>
    </row>
    <row r="6074" spans="2:13" s="254" customFormat="1" ht="27.75" customHeight="1" x14ac:dyDescent="0.2">
      <c r="B6074" s="545" t="e">
        <f>#REF!</f>
        <v>#REF!</v>
      </c>
      <c r="C6074" s="546"/>
      <c r="D6074" s="547"/>
      <c r="E6074" s="548"/>
      <c r="F6074" s="552" t="s">
        <v>240</v>
      </c>
      <c r="G6074" s="553"/>
      <c r="H6074" s="553"/>
      <c r="I6074" s="554"/>
      <c r="J6074" s="552" t="s">
        <v>239</v>
      </c>
      <c r="K6074" s="553"/>
      <c r="L6074" s="553"/>
      <c r="M6074" s="554"/>
    </row>
    <row r="6075" spans="2:13" s="254" customFormat="1" ht="27.75" customHeight="1" thickBot="1" x14ac:dyDescent="0.25">
      <c r="B6075" s="549"/>
      <c r="C6075" s="550"/>
      <c r="D6075" s="550"/>
      <c r="E6075" s="551"/>
      <c r="F6075" s="255" t="s">
        <v>149</v>
      </c>
      <c r="G6075" s="256" t="s">
        <v>151</v>
      </c>
      <c r="H6075" s="256" t="s">
        <v>96</v>
      </c>
      <c r="I6075" s="257" t="s">
        <v>150</v>
      </c>
      <c r="J6075" s="255" t="s">
        <v>149</v>
      </c>
      <c r="K6075" s="256" t="s">
        <v>151</v>
      </c>
      <c r="L6075" s="256" t="s">
        <v>96</v>
      </c>
      <c r="M6075" s="257" t="s">
        <v>150</v>
      </c>
    </row>
    <row r="6076" spans="2:13" s="254" customFormat="1" ht="27.75" customHeight="1" thickTop="1" x14ac:dyDescent="0.2">
      <c r="B6076" s="540" t="s">
        <v>241</v>
      </c>
      <c r="C6076" s="541"/>
      <c r="D6076" s="264"/>
      <c r="E6076" s="237" t="s">
        <v>242</v>
      </c>
      <c r="F6076" s="258" t="e">
        <f>IF(#REF!&gt;=1,IF(#REF!&gt;=1,#REF!),IF(#REF!&gt;=0,"",))</f>
        <v>#REF!</v>
      </c>
      <c r="G6076" s="241" t="e">
        <f>保全管理データ!N10531</f>
        <v>#REF!</v>
      </c>
      <c r="H6076" s="259" t="e">
        <f>IF(#REF!="無","",IF(#REF!="","",IF(#REF!="悪環境における作業",0.2,IF(#REF!="高所又は地下作業",0.1,IF(#REF!="錯綜場所作業",0.3,IF(#REF!="複雑な制約のある作業",0.4,IF(#REF!="単純な制約のある作業",0.2,0)))))))</f>
        <v>#REF!</v>
      </c>
      <c r="I6076" s="260" t="e">
        <f>IF(F6076="","",F6076*G6076*(1+IF(H6076="",0,H6076)))</f>
        <v>#REF!</v>
      </c>
      <c r="J6076" s="258" t="e">
        <f>IF(#REF!&gt;=1,IF(#REF!&gt;=1,#REF!),IF(#REF!&gt;=0,"",))</f>
        <v>#REF!</v>
      </c>
      <c r="K6076" s="241" t="e">
        <f>保全管理データ!N10558</f>
        <v>#REF!</v>
      </c>
      <c r="L6076" s="259" t="e">
        <f>IF(#REF!="","",IF(#REF!="悪環境における作業",0.2,IF(#REF!="高所又は地下作業",0.1,IF(#REF!="錯綜場所作業",0.3,IF(#REF!="複雑な制約のある作業",0.4,IF(#REF!="単純な制約のある作業",0.2,0))))))</f>
        <v>#REF!</v>
      </c>
      <c r="M6076" s="260" t="e">
        <f>IF(J6076="","",J6076*K6076*(1+IF(L6076="",0,L6076)))</f>
        <v>#REF!</v>
      </c>
    </row>
    <row r="6077" spans="2:13" s="254" customFormat="1" ht="27.75" customHeight="1" x14ac:dyDescent="0.2">
      <c r="B6077" s="536" t="s">
        <v>243</v>
      </c>
      <c r="C6077" s="537"/>
      <c r="D6077" s="265"/>
      <c r="E6077" s="224" t="s">
        <v>242</v>
      </c>
      <c r="F6077" s="258" t="e">
        <f>IF(#REF!&gt;=1,IF(#REF!&gt;=1,#REF!),IF(#REF!&gt;=0,"",))</f>
        <v>#REF!</v>
      </c>
      <c r="G6077" s="241" t="e">
        <f>保全管理データ!N10532</f>
        <v>#REF!</v>
      </c>
      <c r="H6077" s="259" t="e">
        <f>IF(#REF!="無","",IF(#REF!="","",IF(#REF!="悪環境における作業",0.2,IF(#REF!="高所又は地下作業",0.1,IF(#REF!="錯綜場所作業",0.3,IF(#REF!="複雑な制約のある作業",0.4,IF(#REF!="単純な制約のある作業",0.2,0)))))))</f>
        <v>#REF!</v>
      </c>
      <c r="I6077" s="260" t="e">
        <f t="shared" ref="I6077:I6099" si="377">IF(F6077="","",F6077*G6077*(1+IF(H6077="",0,H6077)))</f>
        <v>#REF!</v>
      </c>
      <c r="J6077" s="258" t="e">
        <f>IF(#REF!&gt;=1,IF(#REF!&gt;=1,#REF!),IF(#REF!&gt;=0,"",))</f>
        <v>#REF!</v>
      </c>
      <c r="K6077" s="241" t="e">
        <f>保全管理データ!N10559</f>
        <v>#REF!</v>
      </c>
      <c r="L6077" s="259" t="e">
        <f>IF(#REF!="","",IF(#REF!="悪環境における作業",0.2,IF(#REF!="高所又は地下作業",0.1,IF(#REF!="錯綜場所作業",0.3,IF(#REF!="複雑な制約のある作業",0.4,IF(#REF!="単純な制約のある作業",0.2,0))))))</f>
        <v>#REF!</v>
      </c>
      <c r="M6077" s="260" t="e">
        <f t="shared" ref="M6077:M6099" si="378">IF(J6077="","",J6077*K6077*(1+IF(L6077="",0,L6077)))</f>
        <v>#REF!</v>
      </c>
    </row>
    <row r="6078" spans="2:13" s="254" customFormat="1" ht="27.75" customHeight="1" x14ac:dyDescent="0.2">
      <c r="B6078" s="536" t="s">
        <v>249</v>
      </c>
      <c r="C6078" s="537"/>
      <c r="D6078" s="265"/>
      <c r="E6078" s="224" t="s">
        <v>244</v>
      </c>
      <c r="F6078" s="258" t="e">
        <f>IF(#REF!&gt;=1,IF(#REF!&gt;=1,#REF!),IF(#REF!&gt;=0,"",))</f>
        <v>#REF!</v>
      </c>
      <c r="G6078" s="241" t="e">
        <f>保全管理データ!N10533</f>
        <v>#REF!</v>
      </c>
      <c r="H6078" s="259" t="e">
        <f>IF(#REF!="無","",IF(#REF!="","",IF(#REF!="悪環境における作業",0.2,IF(#REF!="高所又は地下作業",0.1,IF(#REF!="錯綜場所作業",0.3,IF(#REF!="複雑な制約のある作業",0.4,IF(#REF!="単純な制約のある作業",0.2,0)))))))</f>
        <v>#REF!</v>
      </c>
      <c r="I6078" s="260" t="e">
        <f t="shared" si="377"/>
        <v>#REF!</v>
      </c>
      <c r="J6078" s="258" t="e">
        <f>IF(#REF!&gt;=1,IF(#REF!&gt;=1,#REF!),IF(#REF!&gt;=0,"",))</f>
        <v>#REF!</v>
      </c>
      <c r="K6078" s="241" t="e">
        <f>保全管理データ!N10560</f>
        <v>#REF!</v>
      </c>
      <c r="L6078" s="259" t="e">
        <f>IF(#REF!="","",IF(#REF!="悪環境における作業",0.2,IF(#REF!="高所又は地下作業",0.1,IF(#REF!="錯綜場所作業",0.3,IF(#REF!="複雑な制約のある作業",0.4,IF(#REF!="単純な制約のある作業",0.2,0))))))</f>
        <v>#REF!</v>
      </c>
      <c r="M6078" s="260" t="e">
        <f t="shared" si="378"/>
        <v>#REF!</v>
      </c>
    </row>
    <row r="6079" spans="2:13" s="254" customFormat="1" ht="27.75" customHeight="1" x14ac:dyDescent="0.2">
      <c r="B6079" s="536" t="s">
        <v>250</v>
      </c>
      <c r="C6079" s="537"/>
      <c r="D6079" s="265"/>
      <c r="E6079" s="224" t="s">
        <v>244</v>
      </c>
      <c r="F6079" s="258" t="e">
        <f>IF(#REF!&gt;=1,IF(#REF!&gt;=1,#REF!),IF(#REF!&gt;=0,"",))</f>
        <v>#REF!</v>
      </c>
      <c r="G6079" s="241" t="e">
        <f>保全管理データ!N10534</f>
        <v>#REF!</v>
      </c>
      <c r="H6079" s="259" t="e">
        <f>IF(#REF!="無","",IF(#REF!="","",IF(#REF!="悪環境における作業",0.2,IF(#REF!="高所又は地下作業",0.1,IF(#REF!="錯綜場所作業",0.3,IF(#REF!="複雑な制約のある作業",0.4,IF(#REF!="単純な制約のある作業",0.2,0)))))))</f>
        <v>#REF!</v>
      </c>
      <c r="I6079" s="260" t="e">
        <f t="shared" si="377"/>
        <v>#REF!</v>
      </c>
      <c r="J6079" s="258" t="e">
        <f>IF(#REF!&gt;=1,IF(#REF!&gt;=1,#REF!),IF(#REF!&gt;=0,"",))</f>
        <v>#REF!</v>
      </c>
      <c r="K6079" s="241" t="e">
        <f>保全管理データ!N10561</f>
        <v>#REF!</v>
      </c>
      <c r="L6079" s="259" t="e">
        <f>IF(#REF!="","",IF(#REF!="悪環境における作業",0.2,IF(#REF!="高所又は地下作業",0.1,IF(#REF!="錯綜場所作業",0.3,IF(#REF!="複雑な制約のある作業",0.4,IF(#REF!="単純な制約のある作業",0.2,0))))))</f>
        <v>#REF!</v>
      </c>
      <c r="M6079" s="260" t="e">
        <f t="shared" si="378"/>
        <v>#REF!</v>
      </c>
    </row>
    <row r="6080" spans="2:13" s="254" customFormat="1" ht="27.75" customHeight="1" x14ac:dyDescent="0.2">
      <c r="B6080" s="536" t="s">
        <v>251</v>
      </c>
      <c r="C6080" s="537"/>
      <c r="D6080" s="265"/>
      <c r="E6080" s="224" t="s">
        <v>242</v>
      </c>
      <c r="F6080" s="258" t="e">
        <f>IF(#REF!&gt;=1,IF(#REF!&gt;=1,#REF!),IF(#REF!&gt;=0,"",))</f>
        <v>#REF!</v>
      </c>
      <c r="G6080" s="241" t="e">
        <f>保全管理データ!N10535</f>
        <v>#REF!</v>
      </c>
      <c r="H6080" s="259" t="e">
        <f>IF(#REF!="無","",IF(#REF!="","",IF(#REF!="悪環境における作業",0.2,IF(#REF!="高所又は地下作業",0.1,IF(#REF!="錯綜場所作業",0.3,IF(#REF!="複雑な制約のある作業",0.4,IF(#REF!="単純な制約のある作業",0.2,0)))))))</f>
        <v>#REF!</v>
      </c>
      <c r="I6080" s="260" t="e">
        <f t="shared" si="377"/>
        <v>#REF!</v>
      </c>
      <c r="J6080" s="258" t="e">
        <f>IF(#REF!&gt;=1,IF(#REF!&gt;=1,#REF!),IF(#REF!&gt;=0,"",))</f>
        <v>#REF!</v>
      </c>
      <c r="K6080" s="241" t="e">
        <f>保全管理データ!N10562</f>
        <v>#REF!</v>
      </c>
      <c r="L6080" s="259" t="e">
        <f>IF(#REF!="","",IF(#REF!="悪環境における作業",0.2,IF(#REF!="高所又は地下作業",0.1,IF(#REF!="錯綜場所作業",0.3,IF(#REF!="複雑な制約のある作業",0.4,IF(#REF!="単純な制約のある作業",0.2,0))))))</f>
        <v>#REF!</v>
      </c>
      <c r="M6080" s="260" t="e">
        <f t="shared" si="378"/>
        <v>#REF!</v>
      </c>
    </row>
    <row r="6081" spans="2:13" s="254" customFormat="1" ht="27.75" customHeight="1" x14ac:dyDescent="0.2">
      <c r="B6081" s="536" t="s">
        <v>252</v>
      </c>
      <c r="C6081" s="537"/>
      <c r="D6081" s="265"/>
      <c r="E6081" s="224" t="s">
        <v>244</v>
      </c>
      <c r="F6081" s="258" t="e">
        <f>IF(#REF!&gt;=1,IF(#REF!&gt;=1,#REF!),IF(#REF!&gt;=0,"",))</f>
        <v>#REF!</v>
      </c>
      <c r="G6081" s="241" t="e">
        <f>保全管理データ!N10536</f>
        <v>#REF!</v>
      </c>
      <c r="H6081" s="259" t="e">
        <f>IF(#REF!="無","",IF(#REF!="","",IF(#REF!="悪環境における作業",0.2,IF(#REF!="高所又は地下作業",0.1,IF(#REF!="錯綜場所作業",0.3,IF(#REF!="複雑な制約のある作業",0.4,IF(#REF!="単純な制約のある作業",0.2,0)))))))</f>
        <v>#REF!</v>
      </c>
      <c r="I6081" s="260" t="e">
        <f t="shared" si="377"/>
        <v>#REF!</v>
      </c>
      <c r="J6081" s="258" t="e">
        <f>IF(#REF!&gt;=1,IF(#REF!&gt;=1,#REF!),IF(#REF!&gt;=0,"",))</f>
        <v>#REF!</v>
      </c>
      <c r="K6081" s="241" t="e">
        <f>保全管理データ!N10563</f>
        <v>#REF!</v>
      </c>
      <c r="L6081" s="259" t="e">
        <f>IF(#REF!="","",IF(#REF!="悪環境における作業",0.2,IF(#REF!="高所又は地下作業",0.1,IF(#REF!="錯綜場所作業",0.3,IF(#REF!="複雑な制約のある作業",0.4,IF(#REF!="単純な制約のある作業",0.2,0))))))</f>
        <v>#REF!</v>
      </c>
      <c r="M6081" s="260" t="e">
        <f t="shared" si="378"/>
        <v>#REF!</v>
      </c>
    </row>
    <row r="6082" spans="2:13" s="254" customFormat="1" ht="27.75" customHeight="1" x14ac:dyDescent="0.2">
      <c r="B6082" s="536" t="s">
        <v>253</v>
      </c>
      <c r="C6082" s="537"/>
      <c r="D6082" s="265"/>
      <c r="E6082" s="224" t="s">
        <v>242</v>
      </c>
      <c r="F6082" s="258" t="e">
        <f>IF(#REF!&gt;=1,IF(#REF!&gt;=1,#REF!),IF(#REF!&gt;=0,"",))</f>
        <v>#REF!</v>
      </c>
      <c r="G6082" s="241" t="e">
        <f>保全管理データ!N10537</f>
        <v>#REF!</v>
      </c>
      <c r="H6082" s="259" t="e">
        <f>IF(#REF!="無","",IF(#REF!="","",IF(#REF!="悪環境における作業",0.2,IF(#REF!="高所又は地下作業",0.1,IF(#REF!="錯綜場所作業",0.3,IF(#REF!="複雑な制約のある作業",0.4,IF(#REF!="単純な制約のある作業",0.2,0)))))))</f>
        <v>#REF!</v>
      </c>
      <c r="I6082" s="260" t="e">
        <f t="shared" si="377"/>
        <v>#REF!</v>
      </c>
      <c r="J6082" s="258" t="e">
        <f>IF(#REF!&gt;=1,IF(#REF!&gt;=1,#REF!),IF(#REF!&gt;=0,"",))</f>
        <v>#REF!</v>
      </c>
      <c r="K6082" s="241" t="e">
        <f>保全管理データ!N10564</f>
        <v>#REF!</v>
      </c>
      <c r="L6082" s="259" t="e">
        <f>IF(#REF!="","",IF(#REF!="悪環境における作業",0.2,IF(#REF!="高所又は地下作業",0.1,IF(#REF!="錯綜場所作業",0.3,IF(#REF!="複雑な制約のある作業",0.4,IF(#REF!="単純な制約のある作業",0.2,0))))))</f>
        <v>#REF!</v>
      </c>
      <c r="M6082" s="260" t="e">
        <f t="shared" si="378"/>
        <v>#REF!</v>
      </c>
    </row>
    <row r="6083" spans="2:13" s="254" customFormat="1" ht="27.75" customHeight="1" x14ac:dyDescent="0.2">
      <c r="B6083" s="536" t="s">
        <v>254</v>
      </c>
      <c r="C6083" s="537"/>
      <c r="D6083" s="265"/>
      <c r="E6083" s="224" t="s">
        <v>242</v>
      </c>
      <c r="F6083" s="258" t="e">
        <f>IF(#REF!&gt;=1,IF(#REF!&gt;=1,#REF!),IF(#REF!&gt;=0,"",))</f>
        <v>#REF!</v>
      </c>
      <c r="G6083" s="241" t="e">
        <f>保全管理データ!N10538</f>
        <v>#REF!</v>
      </c>
      <c r="H6083" s="259" t="e">
        <f>IF(#REF!="無","",IF(#REF!="","",IF(#REF!="悪環境における作業",0.2,IF(#REF!="高所又は地下作業",0.1,IF(#REF!="錯綜場所作業",0.3,IF(#REF!="複雑な制約のある作業",0.4,IF(#REF!="単純な制約のある作業",0.2,0)))))))</f>
        <v>#REF!</v>
      </c>
      <c r="I6083" s="260" t="e">
        <f t="shared" si="377"/>
        <v>#REF!</v>
      </c>
      <c r="J6083" s="258" t="e">
        <f>IF(#REF!&gt;=1,IF(#REF!&gt;=1,#REF!),IF(#REF!&gt;=0,"",))</f>
        <v>#REF!</v>
      </c>
      <c r="K6083" s="241" t="e">
        <f>保全管理データ!N10565</f>
        <v>#REF!</v>
      </c>
      <c r="L6083" s="259" t="e">
        <f>IF(#REF!="","",IF(#REF!="悪環境における作業",0.2,IF(#REF!="高所又は地下作業",0.1,IF(#REF!="錯綜場所作業",0.3,IF(#REF!="複雑な制約のある作業",0.4,IF(#REF!="単純な制約のある作業",0.2,0))))))</f>
        <v>#REF!</v>
      </c>
      <c r="M6083" s="260" t="e">
        <f t="shared" si="378"/>
        <v>#REF!</v>
      </c>
    </row>
    <row r="6084" spans="2:13" s="254" customFormat="1" ht="27.75" customHeight="1" x14ac:dyDescent="0.2">
      <c r="B6084" s="536" t="s">
        <v>255</v>
      </c>
      <c r="C6084" s="537"/>
      <c r="D6084" s="265"/>
      <c r="E6084" s="224" t="s">
        <v>245</v>
      </c>
      <c r="F6084" s="258" t="e">
        <f>IF(#REF!&gt;=1,IF(#REF!&gt;=1,#REF!),IF(#REF!&gt;=0,"",))</f>
        <v>#REF!</v>
      </c>
      <c r="G6084" s="241" t="e">
        <f>保全管理データ!N10539</f>
        <v>#REF!</v>
      </c>
      <c r="H6084" s="259" t="e">
        <f>IF(#REF!="無","",IF(#REF!="","",IF(#REF!="悪環境における作業",0.2,IF(#REF!="高所又は地下作業",0.1,IF(#REF!="錯綜場所作業",0.3,IF(#REF!="複雑な制約のある作業",0.4,IF(#REF!="単純な制約のある作業",0.2,0)))))))</f>
        <v>#REF!</v>
      </c>
      <c r="I6084" s="260" t="e">
        <f t="shared" si="377"/>
        <v>#REF!</v>
      </c>
      <c r="J6084" s="258" t="e">
        <f>IF(#REF!&gt;=1,IF(#REF!&gt;=1,#REF!),IF(#REF!&gt;=0,"",))</f>
        <v>#REF!</v>
      </c>
      <c r="K6084" s="241" t="e">
        <f>保全管理データ!N10566</f>
        <v>#REF!</v>
      </c>
      <c r="L6084" s="259" t="e">
        <f>IF(#REF!="","",IF(#REF!="悪環境における作業",0.2,IF(#REF!="高所又は地下作業",0.1,IF(#REF!="錯綜場所作業",0.3,IF(#REF!="複雑な制約のある作業",0.4,IF(#REF!="単純な制約のある作業",0.2,0))))))</f>
        <v>#REF!</v>
      </c>
      <c r="M6084" s="260" t="e">
        <f t="shared" si="378"/>
        <v>#REF!</v>
      </c>
    </row>
    <row r="6085" spans="2:13" s="254" customFormat="1" ht="27.75" customHeight="1" x14ac:dyDescent="0.2">
      <c r="B6085" s="536" t="s">
        <v>256</v>
      </c>
      <c r="C6085" s="537"/>
      <c r="D6085" s="265"/>
      <c r="E6085" s="224" t="s">
        <v>242</v>
      </c>
      <c r="F6085" s="258" t="e">
        <f>IF(#REF!&gt;=1,IF(#REF!&gt;=1,#REF!),IF(#REF!&gt;=0,"",))</f>
        <v>#REF!</v>
      </c>
      <c r="G6085" s="241" t="e">
        <f>保全管理データ!N10540</f>
        <v>#REF!</v>
      </c>
      <c r="H6085" s="259" t="e">
        <f>IF(#REF!="無","",IF(#REF!="","",IF(#REF!="悪環境における作業",0.2,IF(#REF!="高所又は地下作業",0.1,IF(#REF!="錯綜場所作業",0.3,IF(#REF!="複雑な制約のある作業",0.4,IF(#REF!="単純な制約のある作業",0.2,0)))))))</f>
        <v>#REF!</v>
      </c>
      <c r="I6085" s="260" t="e">
        <f t="shared" si="377"/>
        <v>#REF!</v>
      </c>
      <c r="J6085" s="258" t="e">
        <f>IF(#REF!&gt;=1,IF(#REF!&gt;=1,#REF!),IF(#REF!&gt;=0,"",))</f>
        <v>#REF!</v>
      </c>
      <c r="K6085" s="241" t="e">
        <f>保全管理データ!N10567</f>
        <v>#REF!</v>
      </c>
      <c r="L6085" s="259" t="e">
        <f>IF(#REF!="","",IF(#REF!="悪環境における作業",0.2,IF(#REF!="高所又は地下作業",0.1,IF(#REF!="錯綜場所作業",0.3,IF(#REF!="複雑な制約のある作業",0.4,IF(#REF!="単純な制約のある作業",0.2,0))))))</f>
        <v>#REF!</v>
      </c>
      <c r="M6085" s="260" t="e">
        <f t="shared" si="378"/>
        <v>#REF!</v>
      </c>
    </row>
    <row r="6086" spans="2:13" s="254" customFormat="1" ht="27.75" customHeight="1" x14ac:dyDescent="0.2">
      <c r="B6086" s="536" t="s">
        <v>257</v>
      </c>
      <c r="C6086" s="537"/>
      <c r="D6086" s="265"/>
      <c r="E6086" s="224" t="s">
        <v>245</v>
      </c>
      <c r="F6086" s="258" t="e">
        <f>IF(#REF!&gt;=1,IF(#REF!&gt;=1,#REF!),IF(#REF!&gt;=0,"",))</f>
        <v>#REF!</v>
      </c>
      <c r="G6086" s="241" t="e">
        <f>保全管理データ!N10541</f>
        <v>#REF!</v>
      </c>
      <c r="H6086" s="259" t="e">
        <f>IF(#REF!="無","",IF(#REF!="","",IF(#REF!="悪環境における作業",0.2,IF(#REF!="高所又は地下作業",0.1,IF(#REF!="錯綜場所作業",0.3,IF(#REF!="複雑な制約のある作業",0.4,IF(#REF!="単純な制約のある作業",0.2,0)))))))</f>
        <v>#REF!</v>
      </c>
      <c r="I6086" s="260" t="e">
        <f t="shared" si="377"/>
        <v>#REF!</v>
      </c>
      <c r="J6086" s="258" t="e">
        <f>IF(#REF!&gt;=1,IF(#REF!&gt;=1,#REF!),IF(#REF!&gt;=0,"",))</f>
        <v>#REF!</v>
      </c>
      <c r="K6086" s="241" t="e">
        <f>保全管理データ!N10568</f>
        <v>#REF!</v>
      </c>
      <c r="L6086" s="259" t="e">
        <f>IF(#REF!="","",IF(#REF!="悪環境における作業",0.2,IF(#REF!="高所又は地下作業",0.1,IF(#REF!="錯綜場所作業",0.3,IF(#REF!="複雑な制約のある作業",0.4,IF(#REF!="単純な制約のある作業",0.2,0))))))</f>
        <v>#REF!</v>
      </c>
      <c r="M6086" s="260" t="e">
        <f t="shared" si="378"/>
        <v>#REF!</v>
      </c>
    </row>
    <row r="6087" spans="2:13" s="254" customFormat="1" ht="27.75" customHeight="1" x14ac:dyDescent="0.2">
      <c r="B6087" s="536" t="s">
        <v>258</v>
      </c>
      <c r="C6087" s="537"/>
      <c r="D6087" s="265"/>
      <c r="E6087" s="224" t="s">
        <v>245</v>
      </c>
      <c r="F6087" s="258" t="e">
        <f>IF(#REF!&gt;=1,IF(#REF!&gt;=1,#REF!),IF(#REF!&gt;=0,"",))</f>
        <v>#REF!</v>
      </c>
      <c r="G6087" s="241" t="e">
        <f>保全管理データ!N10542</f>
        <v>#REF!</v>
      </c>
      <c r="H6087" s="259" t="e">
        <f>IF(#REF!="無","",IF(#REF!="","",IF(#REF!="悪環境における作業",0.2,IF(#REF!="高所又は地下作業",0.1,IF(#REF!="錯綜場所作業",0.3,IF(#REF!="複雑な制約のある作業",0.4,IF(#REF!="単純な制約のある作業",0.2,0)))))))</f>
        <v>#REF!</v>
      </c>
      <c r="I6087" s="260" t="e">
        <f t="shared" si="377"/>
        <v>#REF!</v>
      </c>
      <c r="J6087" s="258" t="e">
        <f>IF(#REF!&gt;=1,IF(#REF!&gt;=1,#REF!),IF(#REF!&gt;=0,"",))</f>
        <v>#REF!</v>
      </c>
      <c r="K6087" s="241" t="e">
        <f>保全管理データ!N10569</f>
        <v>#REF!</v>
      </c>
      <c r="L6087" s="259" t="e">
        <f>IF(#REF!="","",IF(#REF!="悪環境における作業",0.2,IF(#REF!="高所又は地下作業",0.1,IF(#REF!="錯綜場所作業",0.3,IF(#REF!="複雑な制約のある作業",0.4,IF(#REF!="単純な制約のある作業",0.2,0))))))</f>
        <v>#REF!</v>
      </c>
      <c r="M6087" s="260" t="e">
        <f t="shared" si="378"/>
        <v>#REF!</v>
      </c>
    </row>
    <row r="6088" spans="2:13" s="254" customFormat="1" ht="27.75" customHeight="1" x14ac:dyDescent="0.2">
      <c r="B6088" s="536" t="s">
        <v>259</v>
      </c>
      <c r="C6088" s="537"/>
      <c r="D6088" s="265"/>
      <c r="E6088" s="224" t="s">
        <v>245</v>
      </c>
      <c r="F6088" s="258" t="e">
        <f>IF(#REF!&gt;=1,IF(#REF!&gt;=1,#REF!),IF(#REF!&gt;=0,"",))</f>
        <v>#REF!</v>
      </c>
      <c r="G6088" s="241" t="e">
        <f>保全管理データ!N10543</f>
        <v>#REF!</v>
      </c>
      <c r="H6088" s="259" t="e">
        <f>IF(#REF!="無","",IF(#REF!="","",IF(#REF!="悪環境における作業",0.2,IF(#REF!="高所又は地下作業",0.1,IF(#REF!="錯綜場所作業",0.3,IF(#REF!="複雑な制約のある作業",0.4,IF(#REF!="単純な制約のある作業",0.2,0)))))))</f>
        <v>#REF!</v>
      </c>
      <c r="I6088" s="260" t="e">
        <f t="shared" si="377"/>
        <v>#REF!</v>
      </c>
      <c r="J6088" s="258" t="e">
        <f>IF(#REF!&gt;=1,IF(#REF!&gt;=1,#REF!),IF(#REF!&gt;=0,"",))</f>
        <v>#REF!</v>
      </c>
      <c r="K6088" s="241" t="e">
        <f>保全管理データ!N10570</f>
        <v>#REF!</v>
      </c>
      <c r="L6088" s="259" t="e">
        <f>IF(#REF!="","",IF(#REF!="悪環境における作業",0.2,IF(#REF!="高所又は地下作業",0.1,IF(#REF!="錯綜場所作業",0.3,IF(#REF!="複雑な制約のある作業",0.4,IF(#REF!="単純な制約のある作業",0.2,0))))))</f>
        <v>#REF!</v>
      </c>
      <c r="M6088" s="260" t="e">
        <f t="shared" si="378"/>
        <v>#REF!</v>
      </c>
    </row>
    <row r="6089" spans="2:13" s="254" customFormat="1" ht="27.75" customHeight="1" x14ac:dyDescent="0.2">
      <c r="B6089" s="536" t="s">
        <v>260</v>
      </c>
      <c r="C6089" s="537"/>
      <c r="D6089" s="265"/>
      <c r="E6089" s="224" t="s">
        <v>248</v>
      </c>
      <c r="F6089" s="258" t="e">
        <f>IF(#REF!&gt;=1,IF(#REF!&gt;=1,#REF!),IF(#REF!&gt;=0,"",))</f>
        <v>#REF!</v>
      </c>
      <c r="G6089" s="241" t="e">
        <f>保全管理データ!N10544</f>
        <v>#REF!</v>
      </c>
      <c r="H6089" s="259" t="e">
        <f>IF(#REF!="無","",IF(#REF!="","",IF(#REF!="悪環境における作業",0.2,IF(#REF!="高所又は地下作業",0.1,IF(#REF!="錯綜場所作業",0.3,IF(#REF!="複雑な制約のある作業",0.4,IF(#REF!="単純な制約のある作業",0.2,0)))))))</f>
        <v>#REF!</v>
      </c>
      <c r="I6089" s="260" t="e">
        <f t="shared" si="377"/>
        <v>#REF!</v>
      </c>
      <c r="J6089" s="258" t="e">
        <f>IF(#REF!&gt;=1,IF(#REF!&gt;=1,#REF!),IF(#REF!&gt;=0,"",))</f>
        <v>#REF!</v>
      </c>
      <c r="K6089" s="241" t="e">
        <f>保全管理データ!N10571</f>
        <v>#REF!</v>
      </c>
      <c r="L6089" s="259" t="e">
        <f>IF(#REF!="","",IF(#REF!="悪環境における作業",0.2,IF(#REF!="高所又は地下作業",0.1,IF(#REF!="錯綜場所作業",0.3,IF(#REF!="複雑な制約のある作業",0.4,IF(#REF!="単純な制約のある作業",0.2,0))))))</f>
        <v>#REF!</v>
      </c>
      <c r="M6089" s="260" t="e">
        <f t="shared" si="378"/>
        <v>#REF!</v>
      </c>
    </row>
    <row r="6090" spans="2:13" s="254" customFormat="1" ht="27.75" customHeight="1" x14ac:dyDescent="0.2">
      <c r="B6090" s="536" t="s">
        <v>261</v>
      </c>
      <c r="C6090" s="537"/>
      <c r="D6090" s="265"/>
      <c r="E6090" s="224" t="s">
        <v>247</v>
      </c>
      <c r="F6090" s="258" t="e">
        <f>IF(#REF!&gt;=1,IF(#REF!&gt;=1,#REF!),IF(#REF!&gt;=0,"",))</f>
        <v>#REF!</v>
      </c>
      <c r="G6090" s="241" t="e">
        <f>保全管理データ!N10545</f>
        <v>#REF!</v>
      </c>
      <c r="H6090" s="259" t="e">
        <f>IF(#REF!="無","",IF(#REF!="","",IF(#REF!="悪環境における作業",0.2,IF(#REF!="高所又は地下作業",0.1,IF(#REF!="錯綜場所作業",0.3,IF(#REF!="複雑な制約のある作業",0.4,IF(#REF!="単純な制約のある作業",0.2,0)))))))</f>
        <v>#REF!</v>
      </c>
      <c r="I6090" s="260" t="e">
        <f t="shared" si="377"/>
        <v>#REF!</v>
      </c>
      <c r="J6090" s="258" t="e">
        <f>IF(#REF!&gt;=1,IF(#REF!&gt;=1,#REF!),IF(#REF!&gt;=0,"",))</f>
        <v>#REF!</v>
      </c>
      <c r="K6090" s="241" t="e">
        <f>保全管理データ!N10572</f>
        <v>#REF!</v>
      </c>
      <c r="L6090" s="259" t="e">
        <f>IF(#REF!="","",IF(#REF!="悪環境における作業",0.2,IF(#REF!="高所又は地下作業",0.1,IF(#REF!="錯綜場所作業",0.3,IF(#REF!="複雑な制約のある作業",0.4,IF(#REF!="単純な制約のある作業",0.2,0))))))</f>
        <v>#REF!</v>
      </c>
      <c r="M6090" s="260" t="e">
        <f t="shared" si="378"/>
        <v>#REF!</v>
      </c>
    </row>
    <row r="6091" spans="2:13" s="254" customFormat="1" ht="27.75" customHeight="1" x14ac:dyDescent="0.2">
      <c r="B6091" s="536" t="s">
        <v>262</v>
      </c>
      <c r="C6091" s="537"/>
      <c r="D6091" s="265"/>
      <c r="E6091" s="224" t="s">
        <v>245</v>
      </c>
      <c r="F6091" s="258" t="e">
        <f>IF(#REF!&gt;=1,IF(#REF!&gt;=1,#REF!),IF(#REF!&gt;=0,"",))</f>
        <v>#REF!</v>
      </c>
      <c r="G6091" s="241" t="e">
        <f>保全管理データ!N10546</f>
        <v>#REF!</v>
      </c>
      <c r="H6091" s="259" t="e">
        <f>IF(#REF!="無","",IF(#REF!="","",IF(#REF!="悪環境における作業",0.2,IF(#REF!="高所又は地下作業",0.1,IF(#REF!="錯綜場所作業",0.3,IF(#REF!="複雑な制約のある作業",0.4,IF(#REF!="単純な制約のある作業",0.2,0)))))))</f>
        <v>#REF!</v>
      </c>
      <c r="I6091" s="260" t="e">
        <f t="shared" si="377"/>
        <v>#REF!</v>
      </c>
      <c r="J6091" s="258" t="e">
        <f>IF(#REF!&gt;=1,IF(#REF!&gt;=1,#REF!),IF(#REF!&gt;=0,"",))</f>
        <v>#REF!</v>
      </c>
      <c r="K6091" s="241" t="e">
        <f>保全管理データ!N10573</f>
        <v>#REF!</v>
      </c>
      <c r="L6091" s="259" t="e">
        <f>IF(#REF!="","",IF(#REF!="悪環境における作業",0.2,IF(#REF!="高所又は地下作業",0.1,IF(#REF!="錯綜場所作業",0.3,IF(#REF!="複雑な制約のある作業",0.4,IF(#REF!="単純な制約のある作業",0.2,0))))))</f>
        <v>#REF!</v>
      </c>
      <c r="M6091" s="260" t="e">
        <f t="shared" si="378"/>
        <v>#REF!</v>
      </c>
    </row>
    <row r="6092" spans="2:13" s="254" customFormat="1" ht="27.75" customHeight="1" x14ac:dyDescent="0.2">
      <c r="B6092" s="536" t="s">
        <v>263</v>
      </c>
      <c r="C6092" s="537"/>
      <c r="D6092" s="265"/>
      <c r="E6092" s="224" t="s">
        <v>245</v>
      </c>
      <c r="F6092" s="258" t="e">
        <f>IF(#REF!&gt;=1,IF(#REF!&gt;=1,#REF!),IF(#REF!&gt;=0,"",))</f>
        <v>#REF!</v>
      </c>
      <c r="G6092" s="241" t="e">
        <f>保全管理データ!N10547</f>
        <v>#REF!</v>
      </c>
      <c r="H6092" s="259" t="e">
        <f>IF(#REF!="無","",IF(#REF!="","",IF(#REF!="悪環境における作業",0.2,IF(#REF!="高所又は地下作業",0.1,IF(#REF!="錯綜場所作業",0.3,IF(#REF!="複雑な制約のある作業",0.4,IF(#REF!="単純な制約のある作業",0.2,0)))))))</f>
        <v>#REF!</v>
      </c>
      <c r="I6092" s="260" t="e">
        <f t="shared" si="377"/>
        <v>#REF!</v>
      </c>
      <c r="J6092" s="258" t="e">
        <f>IF(#REF!&gt;=1,IF(#REF!&gt;=1,#REF!),IF(#REF!&gt;=0,"",))</f>
        <v>#REF!</v>
      </c>
      <c r="K6092" s="241" t="e">
        <f>保全管理データ!N10574</f>
        <v>#REF!</v>
      </c>
      <c r="L6092" s="259" t="e">
        <f>IF(#REF!="","",IF(#REF!="悪環境における作業",0.2,IF(#REF!="高所又は地下作業",0.1,IF(#REF!="錯綜場所作業",0.3,IF(#REF!="複雑な制約のある作業",0.4,IF(#REF!="単純な制約のある作業",0.2,0))))))</f>
        <v>#REF!</v>
      </c>
      <c r="M6092" s="260" t="e">
        <f t="shared" si="378"/>
        <v>#REF!</v>
      </c>
    </row>
    <row r="6093" spans="2:13" s="254" customFormat="1" ht="27.75" customHeight="1" x14ac:dyDescent="0.2">
      <c r="B6093" s="536" t="s">
        <v>264</v>
      </c>
      <c r="C6093" s="537"/>
      <c r="D6093" s="265"/>
      <c r="E6093" s="224" t="s">
        <v>245</v>
      </c>
      <c r="F6093" s="258" t="e">
        <f>IF(#REF!&gt;=1,IF(#REF!&gt;=1,#REF!),IF(#REF!&gt;=0,"",))</f>
        <v>#REF!</v>
      </c>
      <c r="G6093" s="241" t="e">
        <f>保全管理データ!N10548</f>
        <v>#REF!</v>
      </c>
      <c r="H6093" s="259" t="e">
        <f>IF(#REF!="無","",IF(#REF!="","",IF(#REF!="悪環境における作業",0.2,IF(#REF!="高所又は地下作業",0.1,IF(#REF!="錯綜場所作業",0.3,IF(#REF!="複雑な制約のある作業",0.4,IF(#REF!="単純な制約のある作業",0.2,0)))))))</f>
        <v>#REF!</v>
      </c>
      <c r="I6093" s="260" t="e">
        <f t="shared" si="377"/>
        <v>#REF!</v>
      </c>
      <c r="J6093" s="258" t="e">
        <f>IF(#REF!&gt;=1,IF(#REF!&gt;=1,#REF!),IF(#REF!&gt;=0,"",))</f>
        <v>#REF!</v>
      </c>
      <c r="K6093" s="241" t="e">
        <f>保全管理データ!N10575</f>
        <v>#REF!</v>
      </c>
      <c r="L6093" s="259" t="e">
        <f>IF(#REF!="","",IF(#REF!="悪環境における作業",0.2,IF(#REF!="高所又は地下作業",0.1,IF(#REF!="錯綜場所作業",0.3,IF(#REF!="複雑な制約のある作業",0.4,IF(#REF!="単純な制約のある作業",0.2,0))))))</f>
        <v>#REF!</v>
      </c>
      <c r="M6093" s="260" t="e">
        <f t="shared" si="378"/>
        <v>#REF!</v>
      </c>
    </row>
    <row r="6094" spans="2:13" s="254" customFormat="1" ht="27.75" customHeight="1" x14ac:dyDescent="0.2">
      <c r="B6094" s="536" t="s">
        <v>265</v>
      </c>
      <c r="C6094" s="537"/>
      <c r="D6094" s="265"/>
      <c r="E6094" s="224" t="s">
        <v>245</v>
      </c>
      <c r="F6094" s="258" t="e">
        <f>IF(#REF!&gt;=1,IF(#REF!&gt;=1,#REF!),IF(#REF!&gt;=0,"",))</f>
        <v>#REF!</v>
      </c>
      <c r="G6094" s="241" t="e">
        <f>保全管理データ!N10549</f>
        <v>#REF!</v>
      </c>
      <c r="H6094" s="259" t="e">
        <f>IF(#REF!="無","",IF(#REF!="","",IF(#REF!="悪環境における作業",0.2,IF(#REF!="高所又は地下作業",0.1,IF(#REF!="錯綜場所作業",0.3,IF(#REF!="複雑な制約のある作業",0.4,IF(#REF!="単純な制約のある作業",0.2,0)))))))</f>
        <v>#REF!</v>
      </c>
      <c r="I6094" s="260" t="e">
        <f t="shared" si="377"/>
        <v>#REF!</v>
      </c>
      <c r="J6094" s="258" t="e">
        <f>IF(#REF!&gt;=1,IF(#REF!&gt;=1,#REF!),IF(#REF!&gt;=0,"",))</f>
        <v>#REF!</v>
      </c>
      <c r="K6094" s="241" t="e">
        <f>保全管理データ!N10576</f>
        <v>#REF!</v>
      </c>
      <c r="L6094" s="259" t="e">
        <f>IF(#REF!="","",IF(#REF!="悪環境における作業",0.2,IF(#REF!="高所又は地下作業",0.1,IF(#REF!="錯綜場所作業",0.3,IF(#REF!="複雑な制約のある作業",0.4,IF(#REF!="単純な制約のある作業",0.2,0))))))</f>
        <v>#REF!</v>
      </c>
      <c r="M6094" s="260" t="e">
        <f t="shared" si="378"/>
        <v>#REF!</v>
      </c>
    </row>
    <row r="6095" spans="2:13" s="254" customFormat="1" ht="27.75" customHeight="1" x14ac:dyDescent="0.2">
      <c r="B6095" s="536" t="s">
        <v>266</v>
      </c>
      <c r="C6095" s="537"/>
      <c r="D6095" s="265"/>
      <c r="E6095" s="224" t="s">
        <v>245</v>
      </c>
      <c r="F6095" s="258" t="e">
        <f>IF(#REF!&gt;=1,IF(#REF!&gt;=1,#REF!),IF(#REF!&gt;=0,"",))</f>
        <v>#REF!</v>
      </c>
      <c r="G6095" s="241" t="e">
        <f>保全管理データ!N10550</f>
        <v>#REF!</v>
      </c>
      <c r="H6095" s="259" t="e">
        <f>IF(#REF!="無","",IF(#REF!="","",IF(#REF!="悪環境における作業",0.2,IF(#REF!="高所又は地下作業",0.1,IF(#REF!="錯綜場所作業",0.3,IF(#REF!="複雑な制約のある作業",0.4,IF(#REF!="単純な制約のある作業",0.2,0)))))))</f>
        <v>#REF!</v>
      </c>
      <c r="I6095" s="260" t="e">
        <f t="shared" si="377"/>
        <v>#REF!</v>
      </c>
      <c r="J6095" s="258" t="e">
        <f>IF(#REF!&gt;=1,IF(#REF!&gt;=1,#REF!),IF(#REF!&gt;=0,"",))</f>
        <v>#REF!</v>
      </c>
      <c r="K6095" s="241" t="e">
        <f>保全管理データ!N10577</f>
        <v>#REF!</v>
      </c>
      <c r="L6095" s="259" t="e">
        <f>IF(#REF!="","",IF(#REF!="悪環境における作業",0.2,IF(#REF!="高所又は地下作業",0.1,IF(#REF!="錯綜場所作業",0.3,IF(#REF!="複雑な制約のある作業",0.4,IF(#REF!="単純な制約のある作業",0.2,0))))))</f>
        <v>#REF!</v>
      </c>
      <c r="M6095" s="260" t="e">
        <f t="shared" si="378"/>
        <v>#REF!</v>
      </c>
    </row>
    <row r="6096" spans="2:13" s="254" customFormat="1" ht="27.75" customHeight="1" x14ac:dyDescent="0.2">
      <c r="B6096" s="536" t="s">
        <v>81</v>
      </c>
      <c r="C6096" s="537"/>
      <c r="D6096" s="265"/>
      <c r="E6096" s="224" t="s">
        <v>245</v>
      </c>
      <c r="F6096" s="258" t="e">
        <f>IF(#REF!&gt;=1,IF(#REF!&gt;=1,#REF!),IF(#REF!&gt;=0,"",))</f>
        <v>#REF!</v>
      </c>
      <c r="G6096" s="241" t="e">
        <f>保全管理データ!N10551</f>
        <v>#REF!</v>
      </c>
      <c r="H6096" s="259" t="e">
        <f>IF(#REF!="無","",IF(#REF!="","",IF(#REF!="悪環境における作業",0.2,IF(#REF!="高所又は地下作業",0.1,IF(#REF!="錯綜場所作業",0.3,IF(#REF!="複雑な制約のある作業",0.4,IF(#REF!="単純な制約のある作業",0.2,0)))))))</f>
        <v>#REF!</v>
      </c>
      <c r="I6096" s="260" t="e">
        <f t="shared" si="377"/>
        <v>#REF!</v>
      </c>
      <c r="J6096" s="258" t="e">
        <f>IF(#REF!&gt;=1,IF(#REF!&gt;=1,#REF!),IF(#REF!&gt;=0,"",))</f>
        <v>#REF!</v>
      </c>
      <c r="K6096" s="241" t="e">
        <f>保全管理データ!N10578</f>
        <v>#REF!</v>
      </c>
      <c r="L6096" s="259" t="e">
        <f>IF(#REF!="","",IF(#REF!="悪環境における作業",0.2,IF(#REF!="高所又は地下作業",0.1,IF(#REF!="錯綜場所作業",0.3,IF(#REF!="複雑な制約のある作業",0.4,IF(#REF!="単純な制約のある作業",0.2,0))))))</f>
        <v>#REF!</v>
      </c>
      <c r="M6096" s="260" t="e">
        <f t="shared" si="378"/>
        <v>#REF!</v>
      </c>
    </row>
    <row r="6097" spans="2:13" s="254" customFormat="1" ht="27.75" customHeight="1" x14ac:dyDescent="0.2">
      <c r="B6097" s="536" t="s">
        <v>267</v>
      </c>
      <c r="C6097" s="537"/>
      <c r="D6097" s="265"/>
      <c r="E6097" s="224" t="s">
        <v>247</v>
      </c>
      <c r="F6097" s="258" t="e">
        <f>IF(#REF!&gt;=1,IF(#REF!&gt;=1,#REF!),IF(#REF!&gt;=0,"",))</f>
        <v>#REF!</v>
      </c>
      <c r="G6097" s="241" t="e">
        <f>保全管理データ!N10552</f>
        <v>#REF!</v>
      </c>
      <c r="H6097" s="259" t="e">
        <f>IF(#REF!="無","",IF(#REF!="","",IF(#REF!="悪環境における作業",0.2,IF(#REF!="高所又は地下作業",0.1,IF(#REF!="錯綜場所作業",0.3,IF(#REF!="複雑な制約のある作業",0.4,IF(#REF!="単純な制約のある作業",0.2,0)))))))</f>
        <v>#REF!</v>
      </c>
      <c r="I6097" s="260" t="e">
        <f t="shared" si="377"/>
        <v>#REF!</v>
      </c>
      <c r="J6097" s="258" t="e">
        <f>IF(#REF!&gt;=1,IF(#REF!&gt;=1,#REF!),IF(#REF!&gt;=0,"",))</f>
        <v>#REF!</v>
      </c>
      <c r="K6097" s="241" t="e">
        <f>保全管理データ!N10579</f>
        <v>#REF!</v>
      </c>
      <c r="L6097" s="259" t="e">
        <f>IF(#REF!="","",IF(#REF!="悪環境における作業",0.2,IF(#REF!="高所又は地下作業",0.1,IF(#REF!="錯綜場所作業",0.3,IF(#REF!="複雑な制約のある作業",0.4,IF(#REF!="単純な制約のある作業",0.2,0))))))</f>
        <v>#REF!</v>
      </c>
      <c r="M6097" s="260" t="e">
        <f t="shared" si="378"/>
        <v>#REF!</v>
      </c>
    </row>
    <row r="6098" spans="2:13" s="254" customFormat="1" ht="27.75" customHeight="1" x14ac:dyDescent="0.2">
      <c r="B6098" s="536" t="s">
        <v>268</v>
      </c>
      <c r="C6098" s="537"/>
      <c r="D6098" s="265"/>
      <c r="E6098" s="224" t="s">
        <v>246</v>
      </c>
      <c r="F6098" s="258" t="e">
        <f>IF(#REF!&gt;=1,IF(#REF!&gt;=1,#REF!),IF(#REF!&gt;=0,"",))</f>
        <v>#REF!</v>
      </c>
      <c r="G6098" s="241" t="e">
        <f>保全管理データ!N10553</f>
        <v>#REF!</v>
      </c>
      <c r="H6098" s="259" t="e">
        <f>IF(#REF!="無","",IF(#REF!="","",IF(#REF!="悪環境における作業",0.2,IF(#REF!="高所又は地下作業",0.1,IF(#REF!="錯綜場所作業",0.3,IF(#REF!="複雑な制約のある作業",0.4,IF(#REF!="単純な制約のある作業",0.2,0)))))))</f>
        <v>#REF!</v>
      </c>
      <c r="I6098" s="260" t="e">
        <f t="shared" si="377"/>
        <v>#REF!</v>
      </c>
      <c r="J6098" s="258" t="e">
        <f>IF(#REF!&gt;=1,IF(#REF!&gt;=1,#REF!),IF(#REF!&gt;=0,"",))</f>
        <v>#REF!</v>
      </c>
      <c r="K6098" s="241" t="e">
        <f>保全管理データ!N10580</f>
        <v>#REF!</v>
      </c>
      <c r="L6098" s="259" t="e">
        <f>IF(#REF!="","",IF(#REF!="悪環境における作業",0.2,IF(#REF!="高所又は地下作業",0.1,IF(#REF!="錯綜場所作業",0.3,IF(#REF!="複雑な制約のある作業",0.4,IF(#REF!="単純な制約のある作業",0.2,0))))))</f>
        <v>#REF!</v>
      </c>
      <c r="M6098" s="260" t="e">
        <f t="shared" si="378"/>
        <v>#REF!</v>
      </c>
    </row>
    <row r="6099" spans="2:13" s="254" customFormat="1" ht="27.75" customHeight="1" thickBot="1" x14ac:dyDescent="0.25">
      <c r="B6099" s="538" t="s">
        <v>269</v>
      </c>
      <c r="C6099" s="539"/>
      <c r="D6099" s="266"/>
      <c r="E6099" s="252" t="s">
        <v>245</v>
      </c>
      <c r="F6099" s="261" t="e">
        <f>IF(#REF!&gt;=1,IF(#REF!&gt;=1,#REF!),IF(#REF!&gt;=0,"",))</f>
        <v>#REF!</v>
      </c>
      <c r="G6099" s="245" t="e">
        <f>保全管理データ!N10554</f>
        <v>#REF!</v>
      </c>
      <c r="H6099" s="259" t="e">
        <f>IF(#REF!="無","",IF(#REF!="","",IF(#REF!="悪環境における作業",0.2,IF(#REF!="高所又は地下作業",0.1,IF(#REF!="錯綜場所作業",0.3,IF(#REF!="複雑な制約のある作業",0.4,IF(#REF!="単純な制約のある作業",0.2,0)))))))</f>
        <v>#REF!</v>
      </c>
      <c r="I6099" s="260" t="e">
        <f t="shared" si="377"/>
        <v>#REF!</v>
      </c>
      <c r="J6099" s="258" t="e">
        <f>IF(#REF!&gt;=1,IF(#REF!&gt;=1,#REF!),IF(#REF!&gt;=0,"",))</f>
        <v>#REF!</v>
      </c>
      <c r="K6099" s="241" t="e">
        <f>保全管理データ!N10581</f>
        <v>#REF!</v>
      </c>
      <c r="L6099" s="259" t="e">
        <f>IF(#REF!="","",IF(#REF!="悪環境における作業",0.2,IF(#REF!="高所又は地下作業",0.1,IF(#REF!="錯綜場所作業",0.3,IF(#REF!="複雑な制約のある作業",0.4,IF(#REF!="単純な制約のある作業",0.2,0))))))</f>
        <v>#REF!</v>
      </c>
      <c r="M6099" s="260" t="e">
        <f t="shared" si="378"/>
        <v>#REF!</v>
      </c>
    </row>
    <row r="6100" spans="2:13" s="254" customFormat="1" ht="27.75" customHeight="1" thickBot="1" x14ac:dyDescent="0.25">
      <c r="B6100" s="532" t="s">
        <v>190</v>
      </c>
      <c r="C6100" s="532"/>
      <c r="D6100" s="532"/>
      <c r="E6100" s="532"/>
      <c r="F6100" s="533" t="e">
        <f>SUM(I6076:I6099)</f>
        <v>#REF!</v>
      </c>
      <c r="G6100" s="534"/>
      <c r="H6100" s="534"/>
      <c r="I6100" s="535"/>
      <c r="J6100" s="533" t="e">
        <f>IF(SUM(J6076:J6099)=0,"0.00",SUM(M6076:M6099))</f>
        <v>#REF!</v>
      </c>
      <c r="K6100" s="534"/>
      <c r="L6100" s="534"/>
      <c r="M6100" s="535"/>
    </row>
    <row r="6101" spans="2:13" s="254" customFormat="1" ht="27.75" customHeight="1" thickBot="1" x14ac:dyDescent="0.25">
      <c r="B6101" s="532" t="s">
        <v>97</v>
      </c>
      <c r="C6101" s="532"/>
      <c r="D6101" s="532"/>
      <c r="E6101" s="532"/>
      <c r="F6101" s="533" t="e">
        <f>IF(#REF!="５年以下","0",IF(#REF!="５年～１０年",0.1,IF(#REF!="１０年以上",0.15)))</f>
        <v>#REF!</v>
      </c>
      <c r="G6101" s="534"/>
      <c r="H6101" s="534"/>
      <c r="I6101" s="534"/>
      <c r="J6101" s="534"/>
      <c r="K6101" s="534"/>
      <c r="L6101" s="534"/>
      <c r="M6101" s="535"/>
    </row>
    <row r="6102" spans="2:13" s="254" customFormat="1" ht="27.75" customHeight="1" thickBot="1" x14ac:dyDescent="0.25">
      <c r="B6102" s="533" t="s">
        <v>273</v>
      </c>
      <c r="C6102" s="534"/>
      <c r="D6102" s="534"/>
      <c r="E6102" s="535"/>
      <c r="F6102" s="533" t="e">
        <f>F6100*(1+F6101)</f>
        <v>#REF!</v>
      </c>
      <c r="G6102" s="534"/>
      <c r="H6102" s="534"/>
      <c r="I6102" s="534"/>
      <c r="J6102" s="533" t="e">
        <f>J6100*(1+F6101)</f>
        <v>#REF!</v>
      </c>
      <c r="K6102" s="534"/>
      <c r="L6102" s="534"/>
      <c r="M6102" s="535"/>
    </row>
    <row r="6103" spans="2:13" s="254" customFormat="1" ht="27.75" customHeight="1" thickBot="1" x14ac:dyDescent="0.25">
      <c r="B6103" s="532" t="s">
        <v>191</v>
      </c>
      <c r="C6103" s="532"/>
      <c r="D6103" s="532"/>
      <c r="E6103" s="532"/>
      <c r="F6103" s="533" t="e">
        <f>#REF!*(#REF!*#REF!+#REF!*#REF!)</f>
        <v>#REF!</v>
      </c>
      <c r="G6103" s="534"/>
      <c r="H6103" s="535"/>
      <c r="I6103" s="532" t="e">
        <f>#REF!</f>
        <v>#REF!</v>
      </c>
      <c r="J6103" s="533"/>
      <c r="K6103" s="263" t="s">
        <v>230</v>
      </c>
      <c r="L6103" s="535" t="e">
        <f>B6074</f>
        <v>#REF!</v>
      </c>
      <c r="M6103" s="532"/>
    </row>
    <row r="6104" spans="2:13" s="254" customFormat="1" ht="45" customHeight="1" thickBot="1" x14ac:dyDescent="0.25">
      <c r="B6104" s="253"/>
      <c r="C6104" s="253"/>
      <c r="D6104" s="253"/>
      <c r="E6104" s="253"/>
      <c r="F6104" s="253"/>
      <c r="G6104" s="253"/>
      <c r="H6104" s="253"/>
      <c r="I6104" s="253"/>
      <c r="J6104" s="253"/>
      <c r="K6104" s="253"/>
      <c r="L6104" s="253"/>
      <c r="M6104" s="253"/>
    </row>
    <row r="6105" spans="2:13" s="254" customFormat="1" ht="27.75" customHeight="1" thickBot="1" x14ac:dyDescent="0.25">
      <c r="B6105" s="542" t="s">
        <v>128</v>
      </c>
      <c r="C6105" s="543"/>
      <c r="D6105" s="543"/>
      <c r="E6105" s="544"/>
      <c r="F6105" s="253"/>
      <c r="G6105" s="253"/>
      <c r="H6105" s="253"/>
      <c r="I6105" s="253"/>
      <c r="J6105" s="253"/>
      <c r="K6105" s="253"/>
      <c r="L6105" s="253"/>
      <c r="M6105" s="253"/>
    </row>
    <row r="6106" spans="2:13" s="254" customFormat="1" ht="27.75" customHeight="1" x14ac:dyDescent="0.2">
      <c r="B6106" s="545" t="e">
        <f>#REF!</f>
        <v>#REF!</v>
      </c>
      <c r="C6106" s="546"/>
      <c r="D6106" s="547"/>
      <c r="E6106" s="548"/>
      <c r="F6106" s="552" t="s">
        <v>240</v>
      </c>
      <c r="G6106" s="553"/>
      <c r="H6106" s="553"/>
      <c r="I6106" s="554"/>
      <c r="J6106" s="552" t="s">
        <v>239</v>
      </c>
      <c r="K6106" s="553"/>
      <c r="L6106" s="553"/>
      <c r="M6106" s="554"/>
    </row>
    <row r="6107" spans="2:13" s="254" customFormat="1" ht="27.75" customHeight="1" thickBot="1" x14ac:dyDescent="0.25">
      <c r="B6107" s="549"/>
      <c r="C6107" s="550"/>
      <c r="D6107" s="550"/>
      <c r="E6107" s="551"/>
      <c r="F6107" s="255" t="s">
        <v>149</v>
      </c>
      <c r="G6107" s="256" t="s">
        <v>151</v>
      </c>
      <c r="H6107" s="256" t="s">
        <v>96</v>
      </c>
      <c r="I6107" s="257" t="s">
        <v>150</v>
      </c>
      <c r="J6107" s="255" t="s">
        <v>149</v>
      </c>
      <c r="K6107" s="256" t="s">
        <v>151</v>
      </c>
      <c r="L6107" s="256" t="s">
        <v>96</v>
      </c>
      <c r="M6107" s="257" t="s">
        <v>150</v>
      </c>
    </row>
    <row r="6108" spans="2:13" s="254" customFormat="1" ht="27.75" customHeight="1" thickTop="1" x14ac:dyDescent="0.2">
      <c r="B6108" s="540" t="s">
        <v>241</v>
      </c>
      <c r="C6108" s="541"/>
      <c r="D6108" s="264"/>
      <c r="E6108" s="237" t="s">
        <v>242</v>
      </c>
      <c r="F6108" s="258" t="e">
        <f>IF(#REF!&gt;=1,IF(#REF!&gt;=1,#REF!),IF(#REF!&gt;=0,"",))</f>
        <v>#REF!</v>
      </c>
      <c r="G6108" s="241" t="e">
        <f>保全管理データ!N10587</f>
        <v>#REF!</v>
      </c>
      <c r="H6108" s="259" t="e">
        <f>IF(#REF!="無","",IF(#REF!="","",IF(#REF!="悪環境における作業",0.2,IF(#REF!="高所又は地下作業",0.1,IF(#REF!="錯綜場所作業",0.3,IF(#REF!="複雑な制約のある作業",0.4,IF(#REF!="単純な制約のある作業",0.2,0)))))))</f>
        <v>#REF!</v>
      </c>
      <c r="I6108" s="260" t="e">
        <f>IF(F6108="","",F6108*G6108*(1+IF(H6108="",0,H6108)))</f>
        <v>#REF!</v>
      </c>
      <c r="J6108" s="258" t="e">
        <f>IF(#REF!&gt;=1,IF(#REF!&gt;=1,#REF!),IF(#REF!&gt;=0,"",))</f>
        <v>#REF!</v>
      </c>
      <c r="K6108" s="241" t="e">
        <f>保全管理データ!N10614</f>
        <v>#REF!</v>
      </c>
      <c r="L6108" s="259" t="e">
        <f>IF(#REF!="","",IF(#REF!="悪環境における作業",0.2,IF(#REF!="高所又は地下作業",0.1,IF(#REF!="錯綜場所作業",0.3,IF(#REF!="複雑な制約のある作業",0.4,IF(#REF!="単純な制約のある作業",0.2,0))))))</f>
        <v>#REF!</v>
      </c>
      <c r="M6108" s="260" t="e">
        <f>IF(J6108="","",J6108*K6108*(1+IF(L6108="",0,L6108)))</f>
        <v>#REF!</v>
      </c>
    </row>
    <row r="6109" spans="2:13" s="254" customFormat="1" ht="27.75" customHeight="1" x14ac:dyDescent="0.2">
      <c r="B6109" s="536" t="s">
        <v>243</v>
      </c>
      <c r="C6109" s="537"/>
      <c r="D6109" s="265"/>
      <c r="E6109" s="224" t="s">
        <v>242</v>
      </c>
      <c r="F6109" s="258" t="e">
        <f>IF(#REF!&gt;=1,IF(#REF!&gt;=1,#REF!),IF(#REF!&gt;=0,"",))</f>
        <v>#REF!</v>
      </c>
      <c r="G6109" s="241" t="e">
        <f>保全管理データ!N10588</f>
        <v>#REF!</v>
      </c>
      <c r="H6109" s="259" t="e">
        <f>IF(#REF!="無","",IF(#REF!="","",IF(#REF!="悪環境における作業",0.2,IF(#REF!="高所又は地下作業",0.1,IF(#REF!="錯綜場所作業",0.3,IF(#REF!="複雑な制約のある作業",0.4,IF(#REF!="単純な制約のある作業",0.2,0)))))))</f>
        <v>#REF!</v>
      </c>
      <c r="I6109" s="260" t="e">
        <f t="shared" ref="I6109:I6131" si="379">IF(F6109="","",F6109*G6109*(1+IF(H6109="",0,H6109)))</f>
        <v>#REF!</v>
      </c>
      <c r="J6109" s="258" t="e">
        <f>IF(#REF!&gt;=1,IF(#REF!&gt;=1,#REF!),IF(#REF!&gt;=0,"",))</f>
        <v>#REF!</v>
      </c>
      <c r="K6109" s="241" t="e">
        <f>保全管理データ!N10615</f>
        <v>#REF!</v>
      </c>
      <c r="L6109" s="259" t="e">
        <f>IF(#REF!="","",IF(#REF!="悪環境における作業",0.2,IF(#REF!="高所又は地下作業",0.1,IF(#REF!="錯綜場所作業",0.3,IF(#REF!="複雑な制約のある作業",0.4,IF(#REF!="単純な制約のある作業",0.2,0))))))</f>
        <v>#REF!</v>
      </c>
      <c r="M6109" s="260" t="e">
        <f t="shared" ref="M6109:M6131" si="380">IF(J6109="","",J6109*K6109*(1+IF(L6109="",0,L6109)))</f>
        <v>#REF!</v>
      </c>
    </row>
    <row r="6110" spans="2:13" s="254" customFormat="1" ht="27.75" customHeight="1" x14ac:dyDescent="0.2">
      <c r="B6110" s="536" t="s">
        <v>249</v>
      </c>
      <c r="C6110" s="537"/>
      <c r="D6110" s="265"/>
      <c r="E6110" s="224" t="s">
        <v>244</v>
      </c>
      <c r="F6110" s="258" t="e">
        <f>IF(#REF!&gt;=1,IF(#REF!&gt;=1,#REF!),IF(#REF!&gt;=0,"",))</f>
        <v>#REF!</v>
      </c>
      <c r="G6110" s="241" t="e">
        <f>保全管理データ!N10589</f>
        <v>#REF!</v>
      </c>
      <c r="H6110" s="259" t="e">
        <f>IF(#REF!="無","",IF(#REF!="","",IF(#REF!="悪環境における作業",0.2,IF(#REF!="高所又は地下作業",0.1,IF(#REF!="錯綜場所作業",0.3,IF(#REF!="複雑な制約のある作業",0.4,IF(#REF!="単純な制約のある作業",0.2,0)))))))</f>
        <v>#REF!</v>
      </c>
      <c r="I6110" s="260" t="e">
        <f t="shared" si="379"/>
        <v>#REF!</v>
      </c>
      <c r="J6110" s="258" t="e">
        <f>IF(#REF!&gt;=1,IF(#REF!&gt;=1,#REF!),IF(#REF!&gt;=0,"",))</f>
        <v>#REF!</v>
      </c>
      <c r="K6110" s="241" t="e">
        <f>保全管理データ!N10616</f>
        <v>#REF!</v>
      </c>
      <c r="L6110" s="259" t="e">
        <f>IF(#REF!="","",IF(#REF!="悪環境における作業",0.2,IF(#REF!="高所又は地下作業",0.1,IF(#REF!="錯綜場所作業",0.3,IF(#REF!="複雑な制約のある作業",0.4,IF(#REF!="単純な制約のある作業",0.2,0))))))</f>
        <v>#REF!</v>
      </c>
      <c r="M6110" s="260" t="e">
        <f t="shared" si="380"/>
        <v>#REF!</v>
      </c>
    </row>
    <row r="6111" spans="2:13" s="254" customFormat="1" ht="27.75" customHeight="1" x14ac:dyDescent="0.2">
      <c r="B6111" s="536" t="s">
        <v>250</v>
      </c>
      <c r="C6111" s="537"/>
      <c r="D6111" s="265"/>
      <c r="E6111" s="224" t="s">
        <v>244</v>
      </c>
      <c r="F6111" s="258" t="e">
        <f>IF(#REF!&gt;=1,IF(#REF!&gt;=1,#REF!),IF(#REF!&gt;=0,"",))</f>
        <v>#REF!</v>
      </c>
      <c r="G6111" s="241" t="e">
        <f>保全管理データ!N10590</f>
        <v>#REF!</v>
      </c>
      <c r="H6111" s="259" t="e">
        <f>IF(#REF!="無","",IF(#REF!="","",IF(#REF!="悪環境における作業",0.2,IF(#REF!="高所又は地下作業",0.1,IF(#REF!="錯綜場所作業",0.3,IF(#REF!="複雑な制約のある作業",0.4,IF(#REF!="単純な制約のある作業",0.2,0)))))))</f>
        <v>#REF!</v>
      </c>
      <c r="I6111" s="260" t="e">
        <f t="shared" si="379"/>
        <v>#REF!</v>
      </c>
      <c r="J6111" s="258" t="e">
        <f>IF(#REF!&gt;=1,IF(#REF!&gt;=1,#REF!),IF(#REF!&gt;=0,"",))</f>
        <v>#REF!</v>
      </c>
      <c r="K6111" s="241" t="e">
        <f>保全管理データ!N10617</f>
        <v>#REF!</v>
      </c>
      <c r="L6111" s="259" t="e">
        <f>IF(#REF!="","",IF(#REF!="悪環境における作業",0.2,IF(#REF!="高所又は地下作業",0.1,IF(#REF!="錯綜場所作業",0.3,IF(#REF!="複雑な制約のある作業",0.4,IF(#REF!="単純な制約のある作業",0.2,0))))))</f>
        <v>#REF!</v>
      </c>
      <c r="M6111" s="260" t="e">
        <f t="shared" si="380"/>
        <v>#REF!</v>
      </c>
    </row>
    <row r="6112" spans="2:13" s="254" customFormat="1" ht="27.75" customHeight="1" x14ac:dyDescent="0.2">
      <c r="B6112" s="536" t="s">
        <v>251</v>
      </c>
      <c r="C6112" s="537"/>
      <c r="D6112" s="265"/>
      <c r="E6112" s="224" t="s">
        <v>242</v>
      </c>
      <c r="F6112" s="258" t="e">
        <f>IF(#REF!&gt;=1,IF(#REF!&gt;=1,#REF!),IF(#REF!&gt;=0,"",))</f>
        <v>#REF!</v>
      </c>
      <c r="G6112" s="241" t="e">
        <f>保全管理データ!N10591</f>
        <v>#REF!</v>
      </c>
      <c r="H6112" s="259" t="e">
        <f>IF(#REF!="無","",IF(#REF!="","",IF(#REF!="悪環境における作業",0.2,IF(#REF!="高所又は地下作業",0.1,IF(#REF!="錯綜場所作業",0.3,IF(#REF!="複雑な制約のある作業",0.4,IF(#REF!="単純な制約のある作業",0.2,0)))))))</f>
        <v>#REF!</v>
      </c>
      <c r="I6112" s="260" t="e">
        <f t="shared" si="379"/>
        <v>#REF!</v>
      </c>
      <c r="J6112" s="258" t="e">
        <f>IF(#REF!&gt;=1,IF(#REF!&gt;=1,#REF!),IF(#REF!&gt;=0,"",))</f>
        <v>#REF!</v>
      </c>
      <c r="K6112" s="241" t="e">
        <f>保全管理データ!N10618</f>
        <v>#REF!</v>
      </c>
      <c r="L6112" s="259" t="e">
        <f>IF(#REF!="","",IF(#REF!="悪環境における作業",0.2,IF(#REF!="高所又は地下作業",0.1,IF(#REF!="錯綜場所作業",0.3,IF(#REF!="複雑な制約のある作業",0.4,IF(#REF!="単純な制約のある作業",0.2,0))))))</f>
        <v>#REF!</v>
      </c>
      <c r="M6112" s="260" t="e">
        <f t="shared" si="380"/>
        <v>#REF!</v>
      </c>
    </row>
    <row r="6113" spans="2:13" s="254" customFormat="1" ht="27.75" customHeight="1" x14ac:dyDescent="0.2">
      <c r="B6113" s="536" t="s">
        <v>252</v>
      </c>
      <c r="C6113" s="537"/>
      <c r="D6113" s="265"/>
      <c r="E6113" s="224" t="s">
        <v>244</v>
      </c>
      <c r="F6113" s="258" t="e">
        <f>IF(#REF!&gt;=1,IF(#REF!&gt;=1,#REF!),IF(#REF!&gt;=0,"",))</f>
        <v>#REF!</v>
      </c>
      <c r="G6113" s="241" t="e">
        <f>保全管理データ!N10592</f>
        <v>#REF!</v>
      </c>
      <c r="H6113" s="259" t="e">
        <f>IF(#REF!="無","",IF(#REF!="","",IF(#REF!="悪環境における作業",0.2,IF(#REF!="高所又は地下作業",0.1,IF(#REF!="錯綜場所作業",0.3,IF(#REF!="複雑な制約のある作業",0.4,IF(#REF!="単純な制約のある作業",0.2,0)))))))</f>
        <v>#REF!</v>
      </c>
      <c r="I6113" s="260" t="e">
        <f t="shared" si="379"/>
        <v>#REF!</v>
      </c>
      <c r="J6113" s="258" t="e">
        <f>IF(#REF!&gt;=1,IF(#REF!&gt;=1,#REF!),IF(#REF!&gt;=0,"",))</f>
        <v>#REF!</v>
      </c>
      <c r="K6113" s="241" t="e">
        <f>保全管理データ!N10619</f>
        <v>#REF!</v>
      </c>
      <c r="L6113" s="259" t="e">
        <f>IF(#REF!="","",IF(#REF!="悪環境における作業",0.2,IF(#REF!="高所又は地下作業",0.1,IF(#REF!="錯綜場所作業",0.3,IF(#REF!="複雑な制約のある作業",0.4,IF(#REF!="単純な制約のある作業",0.2,0))))))</f>
        <v>#REF!</v>
      </c>
      <c r="M6113" s="260" t="e">
        <f t="shared" si="380"/>
        <v>#REF!</v>
      </c>
    </row>
    <row r="6114" spans="2:13" s="254" customFormat="1" ht="27.75" customHeight="1" x14ac:dyDescent="0.2">
      <c r="B6114" s="536" t="s">
        <v>253</v>
      </c>
      <c r="C6114" s="537"/>
      <c r="D6114" s="265"/>
      <c r="E6114" s="224" t="s">
        <v>242</v>
      </c>
      <c r="F6114" s="258" t="e">
        <f>IF(#REF!&gt;=1,IF(#REF!&gt;=1,#REF!),IF(#REF!&gt;=0,"",))</f>
        <v>#REF!</v>
      </c>
      <c r="G6114" s="241" t="e">
        <f>保全管理データ!N10593</f>
        <v>#REF!</v>
      </c>
      <c r="H6114" s="259" t="e">
        <f>IF(#REF!="無","",IF(#REF!="","",IF(#REF!="悪環境における作業",0.2,IF(#REF!="高所又は地下作業",0.1,IF(#REF!="錯綜場所作業",0.3,IF(#REF!="複雑な制約のある作業",0.4,IF(#REF!="単純な制約のある作業",0.2,0)))))))</f>
        <v>#REF!</v>
      </c>
      <c r="I6114" s="260" t="e">
        <f t="shared" si="379"/>
        <v>#REF!</v>
      </c>
      <c r="J6114" s="258" t="e">
        <f>IF(#REF!&gt;=1,IF(#REF!&gt;=1,#REF!),IF(#REF!&gt;=0,"",))</f>
        <v>#REF!</v>
      </c>
      <c r="K6114" s="241" t="e">
        <f>保全管理データ!N10620</f>
        <v>#REF!</v>
      </c>
      <c r="L6114" s="259" t="e">
        <f>IF(#REF!="","",IF(#REF!="悪環境における作業",0.2,IF(#REF!="高所又は地下作業",0.1,IF(#REF!="錯綜場所作業",0.3,IF(#REF!="複雑な制約のある作業",0.4,IF(#REF!="単純な制約のある作業",0.2,0))))))</f>
        <v>#REF!</v>
      </c>
      <c r="M6114" s="260" t="e">
        <f t="shared" si="380"/>
        <v>#REF!</v>
      </c>
    </row>
    <row r="6115" spans="2:13" s="254" customFormat="1" ht="27.75" customHeight="1" x14ac:dyDescent="0.2">
      <c r="B6115" s="536" t="s">
        <v>254</v>
      </c>
      <c r="C6115" s="537"/>
      <c r="D6115" s="265"/>
      <c r="E6115" s="224" t="s">
        <v>242</v>
      </c>
      <c r="F6115" s="258" t="e">
        <f>IF(#REF!&gt;=1,IF(#REF!&gt;=1,#REF!),IF(#REF!&gt;=0,"",))</f>
        <v>#REF!</v>
      </c>
      <c r="G6115" s="241" t="e">
        <f>保全管理データ!N10594</f>
        <v>#REF!</v>
      </c>
      <c r="H6115" s="259" t="e">
        <f>IF(#REF!="無","",IF(#REF!="","",IF(#REF!="悪環境における作業",0.2,IF(#REF!="高所又は地下作業",0.1,IF(#REF!="錯綜場所作業",0.3,IF(#REF!="複雑な制約のある作業",0.4,IF(#REF!="単純な制約のある作業",0.2,0)))))))</f>
        <v>#REF!</v>
      </c>
      <c r="I6115" s="260" t="e">
        <f t="shared" si="379"/>
        <v>#REF!</v>
      </c>
      <c r="J6115" s="258" t="e">
        <f>IF(#REF!&gt;=1,IF(#REF!&gt;=1,#REF!),IF(#REF!&gt;=0,"",))</f>
        <v>#REF!</v>
      </c>
      <c r="K6115" s="241" t="e">
        <f>保全管理データ!N10621</f>
        <v>#REF!</v>
      </c>
      <c r="L6115" s="259" t="e">
        <f>IF(#REF!="","",IF(#REF!="悪環境における作業",0.2,IF(#REF!="高所又は地下作業",0.1,IF(#REF!="錯綜場所作業",0.3,IF(#REF!="複雑な制約のある作業",0.4,IF(#REF!="単純な制約のある作業",0.2,0))))))</f>
        <v>#REF!</v>
      </c>
      <c r="M6115" s="260" t="e">
        <f t="shared" si="380"/>
        <v>#REF!</v>
      </c>
    </row>
    <row r="6116" spans="2:13" s="254" customFormat="1" ht="27.75" customHeight="1" x14ac:dyDescent="0.2">
      <c r="B6116" s="536" t="s">
        <v>255</v>
      </c>
      <c r="C6116" s="537"/>
      <c r="D6116" s="265"/>
      <c r="E6116" s="224" t="s">
        <v>245</v>
      </c>
      <c r="F6116" s="258" t="e">
        <f>IF(#REF!&gt;=1,IF(#REF!&gt;=1,#REF!),IF(#REF!&gt;=0,"",))</f>
        <v>#REF!</v>
      </c>
      <c r="G6116" s="241" t="e">
        <f>保全管理データ!N10595</f>
        <v>#REF!</v>
      </c>
      <c r="H6116" s="259" t="e">
        <f>IF(#REF!="無","",IF(#REF!="","",IF(#REF!="悪環境における作業",0.2,IF(#REF!="高所又は地下作業",0.1,IF(#REF!="錯綜場所作業",0.3,IF(#REF!="複雑な制約のある作業",0.4,IF(#REF!="単純な制約のある作業",0.2,0)))))))</f>
        <v>#REF!</v>
      </c>
      <c r="I6116" s="260" t="e">
        <f t="shared" si="379"/>
        <v>#REF!</v>
      </c>
      <c r="J6116" s="258" t="e">
        <f>IF(#REF!&gt;=1,IF(#REF!&gt;=1,#REF!),IF(#REF!&gt;=0,"",))</f>
        <v>#REF!</v>
      </c>
      <c r="K6116" s="241" t="e">
        <f>保全管理データ!N10622</f>
        <v>#REF!</v>
      </c>
      <c r="L6116" s="259" t="e">
        <f>IF(#REF!="","",IF(#REF!="悪環境における作業",0.2,IF(#REF!="高所又は地下作業",0.1,IF(#REF!="錯綜場所作業",0.3,IF(#REF!="複雑な制約のある作業",0.4,IF(#REF!="単純な制約のある作業",0.2,0))))))</f>
        <v>#REF!</v>
      </c>
      <c r="M6116" s="260" t="e">
        <f t="shared" si="380"/>
        <v>#REF!</v>
      </c>
    </row>
    <row r="6117" spans="2:13" s="254" customFormat="1" ht="27.75" customHeight="1" x14ac:dyDescent="0.2">
      <c r="B6117" s="536" t="s">
        <v>256</v>
      </c>
      <c r="C6117" s="537"/>
      <c r="D6117" s="265"/>
      <c r="E6117" s="224" t="s">
        <v>242</v>
      </c>
      <c r="F6117" s="258" t="e">
        <f>IF(#REF!&gt;=1,IF(#REF!&gt;=1,#REF!),IF(#REF!&gt;=0,"",))</f>
        <v>#REF!</v>
      </c>
      <c r="G6117" s="241" t="e">
        <f>保全管理データ!N10596</f>
        <v>#REF!</v>
      </c>
      <c r="H6117" s="259" t="e">
        <f>IF(#REF!="無","",IF(#REF!="","",IF(#REF!="悪環境における作業",0.2,IF(#REF!="高所又は地下作業",0.1,IF(#REF!="錯綜場所作業",0.3,IF(#REF!="複雑な制約のある作業",0.4,IF(#REF!="単純な制約のある作業",0.2,0)))))))</f>
        <v>#REF!</v>
      </c>
      <c r="I6117" s="260" t="e">
        <f t="shared" si="379"/>
        <v>#REF!</v>
      </c>
      <c r="J6117" s="258" t="e">
        <f>IF(#REF!&gt;=1,IF(#REF!&gt;=1,#REF!),IF(#REF!&gt;=0,"",))</f>
        <v>#REF!</v>
      </c>
      <c r="K6117" s="241" t="e">
        <f>保全管理データ!N10623</f>
        <v>#REF!</v>
      </c>
      <c r="L6117" s="259" t="e">
        <f>IF(#REF!="","",IF(#REF!="悪環境における作業",0.2,IF(#REF!="高所又は地下作業",0.1,IF(#REF!="錯綜場所作業",0.3,IF(#REF!="複雑な制約のある作業",0.4,IF(#REF!="単純な制約のある作業",0.2,0))))))</f>
        <v>#REF!</v>
      </c>
      <c r="M6117" s="260" t="e">
        <f t="shared" si="380"/>
        <v>#REF!</v>
      </c>
    </row>
    <row r="6118" spans="2:13" s="254" customFormat="1" ht="27.75" customHeight="1" x14ac:dyDescent="0.2">
      <c r="B6118" s="536" t="s">
        <v>257</v>
      </c>
      <c r="C6118" s="537"/>
      <c r="D6118" s="265"/>
      <c r="E6118" s="224" t="s">
        <v>245</v>
      </c>
      <c r="F6118" s="258" t="e">
        <f>IF(#REF!&gt;=1,IF(#REF!&gt;=1,#REF!),IF(#REF!&gt;=0,"",))</f>
        <v>#REF!</v>
      </c>
      <c r="G6118" s="241" t="e">
        <f>保全管理データ!N10597</f>
        <v>#REF!</v>
      </c>
      <c r="H6118" s="259" t="e">
        <f>IF(#REF!="無","",IF(#REF!="","",IF(#REF!="悪環境における作業",0.2,IF(#REF!="高所又は地下作業",0.1,IF(#REF!="錯綜場所作業",0.3,IF(#REF!="複雑な制約のある作業",0.4,IF(#REF!="単純な制約のある作業",0.2,0)))))))</f>
        <v>#REF!</v>
      </c>
      <c r="I6118" s="260" t="e">
        <f t="shared" si="379"/>
        <v>#REF!</v>
      </c>
      <c r="J6118" s="258" t="e">
        <f>IF(#REF!&gt;=1,IF(#REF!&gt;=1,#REF!),IF(#REF!&gt;=0,"",))</f>
        <v>#REF!</v>
      </c>
      <c r="K6118" s="241" t="e">
        <f>保全管理データ!N10624</f>
        <v>#REF!</v>
      </c>
      <c r="L6118" s="259" t="e">
        <f>IF(#REF!="","",IF(#REF!="悪環境における作業",0.2,IF(#REF!="高所又は地下作業",0.1,IF(#REF!="錯綜場所作業",0.3,IF(#REF!="複雑な制約のある作業",0.4,IF(#REF!="単純な制約のある作業",0.2,0))))))</f>
        <v>#REF!</v>
      </c>
      <c r="M6118" s="260" t="e">
        <f t="shared" si="380"/>
        <v>#REF!</v>
      </c>
    </row>
    <row r="6119" spans="2:13" s="254" customFormat="1" ht="27.75" customHeight="1" x14ac:dyDescent="0.2">
      <c r="B6119" s="536" t="s">
        <v>258</v>
      </c>
      <c r="C6119" s="537"/>
      <c r="D6119" s="265"/>
      <c r="E6119" s="224" t="s">
        <v>245</v>
      </c>
      <c r="F6119" s="258" t="e">
        <f>IF(#REF!&gt;=1,IF(#REF!&gt;=1,#REF!),IF(#REF!&gt;=0,"",))</f>
        <v>#REF!</v>
      </c>
      <c r="G6119" s="241" t="e">
        <f>保全管理データ!N10598</f>
        <v>#REF!</v>
      </c>
      <c r="H6119" s="259" t="e">
        <f>IF(#REF!="無","",IF(#REF!="","",IF(#REF!="悪環境における作業",0.2,IF(#REF!="高所又は地下作業",0.1,IF(#REF!="錯綜場所作業",0.3,IF(#REF!="複雑な制約のある作業",0.4,IF(#REF!="単純な制約のある作業",0.2,0)))))))</f>
        <v>#REF!</v>
      </c>
      <c r="I6119" s="260" t="e">
        <f t="shared" si="379"/>
        <v>#REF!</v>
      </c>
      <c r="J6119" s="258" t="e">
        <f>IF(#REF!&gt;=1,IF(#REF!&gt;=1,#REF!),IF(#REF!&gt;=0,"",))</f>
        <v>#REF!</v>
      </c>
      <c r="K6119" s="241" t="e">
        <f>保全管理データ!N10625</f>
        <v>#REF!</v>
      </c>
      <c r="L6119" s="259" t="e">
        <f>IF(#REF!="","",IF(#REF!="悪環境における作業",0.2,IF(#REF!="高所又は地下作業",0.1,IF(#REF!="錯綜場所作業",0.3,IF(#REF!="複雑な制約のある作業",0.4,IF(#REF!="単純な制約のある作業",0.2,0))))))</f>
        <v>#REF!</v>
      </c>
      <c r="M6119" s="260" t="e">
        <f t="shared" si="380"/>
        <v>#REF!</v>
      </c>
    </row>
    <row r="6120" spans="2:13" s="254" customFormat="1" ht="27.75" customHeight="1" x14ac:dyDescent="0.2">
      <c r="B6120" s="536" t="s">
        <v>259</v>
      </c>
      <c r="C6120" s="537"/>
      <c r="D6120" s="265"/>
      <c r="E6120" s="224" t="s">
        <v>245</v>
      </c>
      <c r="F6120" s="258" t="e">
        <f>IF(#REF!&gt;=1,IF(#REF!&gt;=1,#REF!),IF(#REF!&gt;=0,"",))</f>
        <v>#REF!</v>
      </c>
      <c r="G6120" s="241" t="e">
        <f>保全管理データ!N10599</f>
        <v>#REF!</v>
      </c>
      <c r="H6120" s="259" t="e">
        <f>IF(#REF!="無","",IF(#REF!="","",IF(#REF!="悪環境における作業",0.2,IF(#REF!="高所又は地下作業",0.1,IF(#REF!="錯綜場所作業",0.3,IF(#REF!="複雑な制約のある作業",0.4,IF(#REF!="単純な制約のある作業",0.2,0)))))))</f>
        <v>#REF!</v>
      </c>
      <c r="I6120" s="260" t="e">
        <f t="shared" si="379"/>
        <v>#REF!</v>
      </c>
      <c r="J6120" s="258" t="e">
        <f>IF(#REF!&gt;=1,IF(#REF!&gt;=1,#REF!),IF(#REF!&gt;=0,"",))</f>
        <v>#REF!</v>
      </c>
      <c r="K6120" s="241" t="e">
        <f>保全管理データ!N10626</f>
        <v>#REF!</v>
      </c>
      <c r="L6120" s="259" t="e">
        <f>IF(#REF!="","",IF(#REF!="悪環境における作業",0.2,IF(#REF!="高所又は地下作業",0.1,IF(#REF!="錯綜場所作業",0.3,IF(#REF!="複雑な制約のある作業",0.4,IF(#REF!="単純な制約のある作業",0.2,0))))))</f>
        <v>#REF!</v>
      </c>
      <c r="M6120" s="260" t="e">
        <f t="shared" si="380"/>
        <v>#REF!</v>
      </c>
    </row>
    <row r="6121" spans="2:13" s="254" customFormat="1" ht="27.75" customHeight="1" x14ac:dyDescent="0.2">
      <c r="B6121" s="536" t="s">
        <v>260</v>
      </c>
      <c r="C6121" s="537"/>
      <c r="D6121" s="265"/>
      <c r="E6121" s="224" t="s">
        <v>248</v>
      </c>
      <c r="F6121" s="258" t="e">
        <f>IF(#REF!&gt;=1,IF(#REF!&gt;=1,#REF!),IF(#REF!&gt;=0,"",))</f>
        <v>#REF!</v>
      </c>
      <c r="G6121" s="241" t="e">
        <f>保全管理データ!N10600</f>
        <v>#REF!</v>
      </c>
      <c r="H6121" s="259" t="e">
        <f>IF(#REF!="無","",IF(#REF!="","",IF(#REF!="悪環境における作業",0.2,IF(#REF!="高所又は地下作業",0.1,IF(#REF!="錯綜場所作業",0.3,IF(#REF!="複雑な制約のある作業",0.4,IF(#REF!="単純な制約のある作業",0.2,0)))))))</f>
        <v>#REF!</v>
      </c>
      <c r="I6121" s="260" t="e">
        <f t="shared" si="379"/>
        <v>#REF!</v>
      </c>
      <c r="J6121" s="258" t="e">
        <f>IF(#REF!&gt;=1,IF(#REF!&gt;=1,#REF!),IF(#REF!&gt;=0,"",))</f>
        <v>#REF!</v>
      </c>
      <c r="K6121" s="241" t="e">
        <f>保全管理データ!N10627</f>
        <v>#REF!</v>
      </c>
      <c r="L6121" s="259" t="e">
        <f>IF(#REF!="","",IF(#REF!="悪環境における作業",0.2,IF(#REF!="高所又は地下作業",0.1,IF(#REF!="錯綜場所作業",0.3,IF(#REF!="複雑な制約のある作業",0.4,IF(#REF!="単純な制約のある作業",0.2,0))))))</f>
        <v>#REF!</v>
      </c>
      <c r="M6121" s="260" t="e">
        <f t="shared" si="380"/>
        <v>#REF!</v>
      </c>
    </row>
    <row r="6122" spans="2:13" s="254" customFormat="1" ht="27.75" customHeight="1" x14ac:dyDescent="0.2">
      <c r="B6122" s="536" t="s">
        <v>261</v>
      </c>
      <c r="C6122" s="537"/>
      <c r="D6122" s="265"/>
      <c r="E6122" s="224" t="s">
        <v>247</v>
      </c>
      <c r="F6122" s="258" t="e">
        <f>IF(#REF!&gt;=1,IF(#REF!&gt;=1,#REF!),IF(#REF!&gt;=0,"",))</f>
        <v>#REF!</v>
      </c>
      <c r="G6122" s="241" t="e">
        <f>保全管理データ!N10601</f>
        <v>#REF!</v>
      </c>
      <c r="H6122" s="259" t="e">
        <f>IF(#REF!="無","",IF(#REF!="","",IF(#REF!="悪環境における作業",0.2,IF(#REF!="高所又は地下作業",0.1,IF(#REF!="錯綜場所作業",0.3,IF(#REF!="複雑な制約のある作業",0.4,IF(#REF!="単純な制約のある作業",0.2,0)))))))</f>
        <v>#REF!</v>
      </c>
      <c r="I6122" s="260" t="e">
        <f t="shared" si="379"/>
        <v>#REF!</v>
      </c>
      <c r="J6122" s="258" t="e">
        <f>IF(#REF!&gt;=1,IF(#REF!&gt;=1,#REF!),IF(#REF!&gt;=0,"",))</f>
        <v>#REF!</v>
      </c>
      <c r="K6122" s="241" t="e">
        <f>保全管理データ!N10628</f>
        <v>#REF!</v>
      </c>
      <c r="L6122" s="259" t="e">
        <f>IF(#REF!="","",IF(#REF!="悪環境における作業",0.2,IF(#REF!="高所又は地下作業",0.1,IF(#REF!="錯綜場所作業",0.3,IF(#REF!="複雑な制約のある作業",0.4,IF(#REF!="単純な制約のある作業",0.2,0))))))</f>
        <v>#REF!</v>
      </c>
      <c r="M6122" s="260" t="e">
        <f t="shared" si="380"/>
        <v>#REF!</v>
      </c>
    </row>
    <row r="6123" spans="2:13" s="254" customFormat="1" ht="27.75" customHeight="1" x14ac:dyDescent="0.2">
      <c r="B6123" s="536" t="s">
        <v>262</v>
      </c>
      <c r="C6123" s="537"/>
      <c r="D6123" s="265"/>
      <c r="E6123" s="224" t="s">
        <v>245</v>
      </c>
      <c r="F6123" s="258" t="e">
        <f>IF(#REF!&gt;=1,IF(#REF!&gt;=1,#REF!),IF(#REF!&gt;=0,"",))</f>
        <v>#REF!</v>
      </c>
      <c r="G6123" s="241" t="e">
        <f>保全管理データ!N10602</f>
        <v>#REF!</v>
      </c>
      <c r="H6123" s="259" t="e">
        <f>IF(#REF!="無","",IF(#REF!="","",IF(#REF!="悪環境における作業",0.2,IF(#REF!="高所又は地下作業",0.1,IF(#REF!="錯綜場所作業",0.3,IF(#REF!="複雑な制約のある作業",0.4,IF(#REF!="単純な制約のある作業",0.2,0)))))))</f>
        <v>#REF!</v>
      </c>
      <c r="I6123" s="260" t="e">
        <f t="shared" si="379"/>
        <v>#REF!</v>
      </c>
      <c r="J6123" s="258" t="e">
        <f>IF(#REF!&gt;=1,IF(#REF!&gt;=1,#REF!),IF(#REF!&gt;=0,"",))</f>
        <v>#REF!</v>
      </c>
      <c r="K6123" s="241" t="e">
        <f>保全管理データ!N10629</f>
        <v>#REF!</v>
      </c>
      <c r="L6123" s="259" t="e">
        <f>IF(#REF!="","",IF(#REF!="悪環境における作業",0.2,IF(#REF!="高所又は地下作業",0.1,IF(#REF!="錯綜場所作業",0.3,IF(#REF!="複雑な制約のある作業",0.4,IF(#REF!="単純な制約のある作業",0.2,0))))))</f>
        <v>#REF!</v>
      </c>
      <c r="M6123" s="260" t="e">
        <f t="shared" si="380"/>
        <v>#REF!</v>
      </c>
    </row>
    <row r="6124" spans="2:13" s="254" customFormat="1" ht="27.75" customHeight="1" x14ac:dyDescent="0.2">
      <c r="B6124" s="536" t="s">
        <v>263</v>
      </c>
      <c r="C6124" s="537"/>
      <c r="D6124" s="265"/>
      <c r="E6124" s="224" t="s">
        <v>245</v>
      </c>
      <c r="F6124" s="258" t="e">
        <f>IF(#REF!&gt;=1,IF(#REF!&gt;=1,#REF!),IF(#REF!&gt;=0,"",))</f>
        <v>#REF!</v>
      </c>
      <c r="G6124" s="241" t="e">
        <f>保全管理データ!N10603</f>
        <v>#REF!</v>
      </c>
      <c r="H6124" s="259" t="e">
        <f>IF(#REF!="無","",IF(#REF!="","",IF(#REF!="悪環境における作業",0.2,IF(#REF!="高所又は地下作業",0.1,IF(#REF!="錯綜場所作業",0.3,IF(#REF!="複雑な制約のある作業",0.4,IF(#REF!="単純な制約のある作業",0.2,0)))))))</f>
        <v>#REF!</v>
      </c>
      <c r="I6124" s="260" t="e">
        <f t="shared" si="379"/>
        <v>#REF!</v>
      </c>
      <c r="J6124" s="258" t="e">
        <f>IF(#REF!&gt;=1,IF(#REF!&gt;=1,#REF!),IF(#REF!&gt;=0,"",))</f>
        <v>#REF!</v>
      </c>
      <c r="K6124" s="241" t="e">
        <f>保全管理データ!N10630</f>
        <v>#REF!</v>
      </c>
      <c r="L6124" s="259" t="e">
        <f>IF(#REF!="","",IF(#REF!="悪環境における作業",0.2,IF(#REF!="高所又は地下作業",0.1,IF(#REF!="錯綜場所作業",0.3,IF(#REF!="複雑な制約のある作業",0.4,IF(#REF!="単純な制約のある作業",0.2,0))))))</f>
        <v>#REF!</v>
      </c>
      <c r="M6124" s="260" t="e">
        <f t="shared" si="380"/>
        <v>#REF!</v>
      </c>
    </row>
    <row r="6125" spans="2:13" s="254" customFormat="1" ht="27.75" customHeight="1" x14ac:dyDescent="0.2">
      <c r="B6125" s="536" t="s">
        <v>264</v>
      </c>
      <c r="C6125" s="537"/>
      <c r="D6125" s="265"/>
      <c r="E6125" s="224" t="s">
        <v>245</v>
      </c>
      <c r="F6125" s="258" t="e">
        <f>IF(#REF!&gt;=1,IF(#REF!&gt;=1,#REF!),IF(#REF!&gt;=0,"",))</f>
        <v>#REF!</v>
      </c>
      <c r="G6125" s="241" t="e">
        <f>保全管理データ!N10604</f>
        <v>#REF!</v>
      </c>
      <c r="H6125" s="259" t="e">
        <f>IF(#REF!="無","",IF(#REF!="","",IF(#REF!="悪環境における作業",0.2,IF(#REF!="高所又は地下作業",0.1,IF(#REF!="錯綜場所作業",0.3,IF(#REF!="複雑な制約のある作業",0.4,IF(#REF!="単純な制約のある作業",0.2,0)))))))</f>
        <v>#REF!</v>
      </c>
      <c r="I6125" s="260" t="e">
        <f t="shared" si="379"/>
        <v>#REF!</v>
      </c>
      <c r="J6125" s="258" t="e">
        <f>IF(#REF!&gt;=1,IF(#REF!&gt;=1,#REF!),IF(#REF!&gt;=0,"",))</f>
        <v>#REF!</v>
      </c>
      <c r="K6125" s="241" t="e">
        <f>保全管理データ!N10631</f>
        <v>#REF!</v>
      </c>
      <c r="L6125" s="259" t="e">
        <f>IF(#REF!="","",IF(#REF!="悪環境における作業",0.2,IF(#REF!="高所又は地下作業",0.1,IF(#REF!="錯綜場所作業",0.3,IF(#REF!="複雑な制約のある作業",0.4,IF(#REF!="単純な制約のある作業",0.2,0))))))</f>
        <v>#REF!</v>
      </c>
      <c r="M6125" s="260" t="e">
        <f t="shared" si="380"/>
        <v>#REF!</v>
      </c>
    </row>
    <row r="6126" spans="2:13" s="254" customFormat="1" ht="27.75" customHeight="1" x14ac:dyDescent="0.2">
      <c r="B6126" s="536" t="s">
        <v>265</v>
      </c>
      <c r="C6126" s="537"/>
      <c r="D6126" s="265"/>
      <c r="E6126" s="224" t="s">
        <v>245</v>
      </c>
      <c r="F6126" s="258" t="e">
        <f>IF(#REF!&gt;=1,IF(#REF!&gt;=1,#REF!),IF(#REF!&gt;=0,"",))</f>
        <v>#REF!</v>
      </c>
      <c r="G6126" s="241" t="e">
        <f>保全管理データ!N10605</f>
        <v>#REF!</v>
      </c>
      <c r="H6126" s="259" t="e">
        <f>IF(#REF!="無","",IF(#REF!="","",IF(#REF!="悪環境における作業",0.2,IF(#REF!="高所又は地下作業",0.1,IF(#REF!="錯綜場所作業",0.3,IF(#REF!="複雑な制約のある作業",0.4,IF(#REF!="単純な制約のある作業",0.2,0)))))))</f>
        <v>#REF!</v>
      </c>
      <c r="I6126" s="260" t="e">
        <f t="shared" si="379"/>
        <v>#REF!</v>
      </c>
      <c r="J6126" s="258" t="e">
        <f>IF(#REF!&gt;=1,IF(#REF!&gt;=1,#REF!),IF(#REF!&gt;=0,"",))</f>
        <v>#REF!</v>
      </c>
      <c r="K6126" s="241" t="e">
        <f>保全管理データ!N10632</f>
        <v>#REF!</v>
      </c>
      <c r="L6126" s="259" t="e">
        <f>IF(#REF!="","",IF(#REF!="悪環境における作業",0.2,IF(#REF!="高所又は地下作業",0.1,IF(#REF!="錯綜場所作業",0.3,IF(#REF!="複雑な制約のある作業",0.4,IF(#REF!="単純な制約のある作業",0.2,0))))))</f>
        <v>#REF!</v>
      </c>
      <c r="M6126" s="260" t="e">
        <f t="shared" si="380"/>
        <v>#REF!</v>
      </c>
    </row>
    <row r="6127" spans="2:13" s="254" customFormat="1" ht="27.75" customHeight="1" x14ac:dyDescent="0.2">
      <c r="B6127" s="536" t="s">
        <v>266</v>
      </c>
      <c r="C6127" s="537"/>
      <c r="D6127" s="265"/>
      <c r="E6127" s="224" t="s">
        <v>245</v>
      </c>
      <c r="F6127" s="258" t="e">
        <f>IF(#REF!&gt;=1,IF(#REF!&gt;=1,#REF!),IF(#REF!&gt;=0,"",))</f>
        <v>#REF!</v>
      </c>
      <c r="G6127" s="241" t="e">
        <f>保全管理データ!N10606</f>
        <v>#REF!</v>
      </c>
      <c r="H6127" s="259" t="e">
        <f>IF(#REF!="無","",IF(#REF!="","",IF(#REF!="悪環境における作業",0.2,IF(#REF!="高所又は地下作業",0.1,IF(#REF!="錯綜場所作業",0.3,IF(#REF!="複雑な制約のある作業",0.4,IF(#REF!="単純な制約のある作業",0.2,0)))))))</f>
        <v>#REF!</v>
      </c>
      <c r="I6127" s="260" t="e">
        <f t="shared" si="379"/>
        <v>#REF!</v>
      </c>
      <c r="J6127" s="258" t="e">
        <f>IF(#REF!&gt;=1,IF(#REF!&gt;=1,#REF!),IF(#REF!&gt;=0,"",))</f>
        <v>#REF!</v>
      </c>
      <c r="K6127" s="241" t="e">
        <f>保全管理データ!N10633</f>
        <v>#REF!</v>
      </c>
      <c r="L6127" s="259" t="e">
        <f>IF(#REF!="","",IF(#REF!="悪環境における作業",0.2,IF(#REF!="高所又は地下作業",0.1,IF(#REF!="錯綜場所作業",0.3,IF(#REF!="複雑な制約のある作業",0.4,IF(#REF!="単純な制約のある作業",0.2,0))))))</f>
        <v>#REF!</v>
      </c>
      <c r="M6127" s="260" t="e">
        <f t="shared" si="380"/>
        <v>#REF!</v>
      </c>
    </row>
    <row r="6128" spans="2:13" s="254" customFormat="1" ht="27.75" customHeight="1" x14ac:dyDescent="0.2">
      <c r="B6128" s="536" t="s">
        <v>81</v>
      </c>
      <c r="C6128" s="537"/>
      <c r="D6128" s="265"/>
      <c r="E6128" s="224" t="s">
        <v>245</v>
      </c>
      <c r="F6128" s="258" t="e">
        <f>IF(#REF!&gt;=1,IF(#REF!&gt;=1,#REF!),IF(#REF!&gt;=0,"",))</f>
        <v>#REF!</v>
      </c>
      <c r="G6128" s="241" t="e">
        <f>保全管理データ!N10607</f>
        <v>#REF!</v>
      </c>
      <c r="H6128" s="259" t="e">
        <f>IF(#REF!="無","",IF(#REF!="","",IF(#REF!="悪環境における作業",0.2,IF(#REF!="高所又は地下作業",0.1,IF(#REF!="錯綜場所作業",0.3,IF(#REF!="複雑な制約のある作業",0.4,IF(#REF!="単純な制約のある作業",0.2,0)))))))</f>
        <v>#REF!</v>
      </c>
      <c r="I6128" s="260" t="e">
        <f t="shared" si="379"/>
        <v>#REF!</v>
      </c>
      <c r="J6128" s="258" t="e">
        <f>IF(#REF!&gt;=1,IF(#REF!&gt;=1,#REF!),IF(#REF!&gt;=0,"",))</f>
        <v>#REF!</v>
      </c>
      <c r="K6128" s="241" t="e">
        <f>保全管理データ!N10634</f>
        <v>#REF!</v>
      </c>
      <c r="L6128" s="259" t="e">
        <f>IF(#REF!="","",IF(#REF!="悪環境における作業",0.2,IF(#REF!="高所又は地下作業",0.1,IF(#REF!="錯綜場所作業",0.3,IF(#REF!="複雑な制約のある作業",0.4,IF(#REF!="単純な制約のある作業",0.2,0))))))</f>
        <v>#REF!</v>
      </c>
      <c r="M6128" s="260" t="e">
        <f t="shared" si="380"/>
        <v>#REF!</v>
      </c>
    </row>
    <row r="6129" spans="2:13" s="254" customFormat="1" ht="27.75" customHeight="1" x14ac:dyDescent="0.2">
      <c r="B6129" s="536" t="s">
        <v>267</v>
      </c>
      <c r="C6129" s="537"/>
      <c r="D6129" s="265"/>
      <c r="E6129" s="224" t="s">
        <v>247</v>
      </c>
      <c r="F6129" s="258" t="e">
        <f>IF(#REF!&gt;=1,IF(#REF!&gt;=1,#REF!),IF(#REF!&gt;=0,"",))</f>
        <v>#REF!</v>
      </c>
      <c r="G6129" s="241" t="e">
        <f>保全管理データ!N10608</f>
        <v>#REF!</v>
      </c>
      <c r="H6129" s="259" t="e">
        <f>IF(#REF!="無","",IF(#REF!="","",IF(#REF!="悪環境における作業",0.2,IF(#REF!="高所又は地下作業",0.1,IF(#REF!="錯綜場所作業",0.3,IF(#REF!="複雑な制約のある作業",0.4,IF(#REF!="単純な制約のある作業",0.2,0)))))))</f>
        <v>#REF!</v>
      </c>
      <c r="I6129" s="260" t="e">
        <f t="shared" si="379"/>
        <v>#REF!</v>
      </c>
      <c r="J6129" s="258" t="e">
        <f>IF(#REF!&gt;=1,IF(#REF!&gt;=1,#REF!),IF(#REF!&gt;=0,"",))</f>
        <v>#REF!</v>
      </c>
      <c r="K6129" s="241" t="e">
        <f>保全管理データ!N10635</f>
        <v>#REF!</v>
      </c>
      <c r="L6129" s="259" t="e">
        <f>IF(#REF!="","",IF(#REF!="悪環境における作業",0.2,IF(#REF!="高所又は地下作業",0.1,IF(#REF!="錯綜場所作業",0.3,IF(#REF!="複雑な制約のある作業",0.4,IF(#REF!="単純な制約のある作業",0.2,0))))))</f>
        <v>#REF!</v>
      </c>
      <c r="M6129" s="260" t="e">
        <f t="shared" si="380"/>
        <v>#REF!</v>
      </c>
    </row>
    <row r="6130" spans="2:13" s="254" customFormat="1" ht="27.75" customHeight="1" x14ac:dyDescent="0.2">
      <c r="B6130" s="536" t="s">
        <v>268</v>
      </c>
      <c r="C6130" s="537"/>
      <c r="D6130" s="265"/>
      <c r="E6130" s="224" t="s">
        <v>246</v>
      </c>
      <c r="F6130" s="258" t="e">
        <f>IF(#REF!&gt;=1,IF(#REF!&gt;=1,#REF!),IF(#REF!&gt;=0,"",))</f>
        <v>#REF!</v>
      </c>
      <c r="G6130" s="241" t="e">
        <f>保全管理データ!N10609</f>
        <v>#REF!</v>
      </c>
      <c r="H6130" s="259" t="e">
        <f>IF(#REF!="無","",IF(#REF!="","",IF(#REF!="悪環境における作業",0.2,IF(#REF!="高所又は地下作業",0.1,IF(#REF!="錯綜場所作業",0.3,IF(#REF!="複雑な制約のある作業",0.4,IF(#REF!="単純な制約のある作業",0.2,0)))))))</f>
        <v>#REF!</v>
      </c>
      <c r="I6130" s="260" t="e">
        <f t="shared" si="379"/>
        <v>#REF!</v>
      </c>
      <c r="J6130" s="258" t="e">
        <f>IF(#REF!&gt;=1,IF(#REF!&gt;=1,#REF!),IF(#REF!&gt;=0,"",))</f>
        <v>#REF!</v>
      </c>
      <c r="K6130" s="241" t="e">
        <f>保全管理データ!N10636</f>
        <v>#REF!</v>
      </c>
      <c r="L6130" s="259" t="e">
        <f>IF(#REF!="","",IF(#REF!="悪環境における作業",0.2,IF(#REF!="高所又は地下作業",0.1,IF(#REF!="錯綜場所作業",0.3,IF(#REF!="複雑な制約のある作業",0.4,IF(#REF!="単純な制約のある作業",0.2,0))))))</f>
        <v>#REF!</v>
      </c>
      <c r="M6130" s="260" t="e">
        <f t="shared" si="380"/>
        <v>#REF!</v>
      </c>
    </row>
    <row r="6131" spans="2:13" s="254" customFormat="1" ht="27.75" customHeight="1" thickBot="1" x14ac:dyDescent="0.25">
      <c r="B6131" s="538" t="s">
        <v>269</v>
      </c>
      <c r="C6131" s="539"/>
      <c r="D6131" s="266"/>
      <c r="E6131" s="252" t="s">
        <v>245</v>
      </c>
      <c r="F6131" s="261" t="e">
        <f>IF(#REF!&gt;=1,IF(#REF!&gt;=1,#REF!),IF(#REF!&gt;=0,"",))</f>
        <v>#REF!</v>
      </c>
      <c r="G6131" s="245" t="e">
        <f>保全管理データ!N10610</f>
        <v>#REF!</v>
      </c>
      <c r="H6131" s="259" t="e">
        <f>IF(#REF!="無","",IF(#REF!="","",IF(#REF!="悪環境における作業",0.2,IF(#REF!="高所又は地下作業",0.1,IF(#REF!="錯綜場所作業",0.3,IF(#REF!="複雑な制約のある作業",0.4,IF(#REF!="単純な制約のある作業",0.2,0)))))))</f>
        <v>#REF!</v>
      </c>
      <c r="I6131" s="260" t="e">
        <f t="shared" si="379"/>
        <v>#REF!</v>
      </c>
      <c r="J6131" s="261" t="e">
        <f>IF(#REF!&gt;=1,IF(#REF!&gt;=1,#REF!),IF(#REF!&gt;=0,"",))</f>
        <v>#REF!</v>
      </c>
      <c r="K6131" s="245" t="e">
        <f>保全管理データ!N10637</f>
        <v>#REF!</v>
      </c>
      <c r="L6131" s="262" t="e">
        <f>IF(#REF!="","",IF(#REF!="悪環境における作業",0.2,IF(#REF!="高所又は地下作業",0.1,IF(#REF!="錯綜場所作業",0.3,IF(#REF!="複雑な制約のある作業",0.4,IF(#REF!="単純な制約のある作業",0.2,0))))))</f>
        <v>#REF!</v>
      </c>
      <c r="M6131" s="260" t="e">
        <f t="shared" si="380"/>
        <v>#REF!</v>
      </c>
    </row>
    <row r="6132" spans="2:13" s="254" customFormat="1" ht="27.75" customHeight="1" thickBot="1" x14ac:dyDescent="0.25">
      <c r="B6132" s="532" t="s">
        <v>190</v>
      </c>
      <c r="C6132" s="532"/>
      <c r="D6132" s="532"/>
      <c r="E6132" s="532"/>
      <c r="F6132" s="534" t="e">
        <f>SUM(I6108:I6131)</f>
        <v>#REF!</v>
      </c>
      <c r="G6132" s="534"/>
      <c r="H6132" s="534"/>
      <c r="I6132" s="535"/>
      <c r="J6132" s="533" t="e">
        <f>IF(SUM(J6108:J6131)=0,"0.00",SUM(M6108:M6131))</f>
        <v>#REF!</v>
      </c>
      <c r="K6132" s="534"/>
      <c r="L6132" s="534"/>
      <c r="M6132" s="535"/>
    </row>
    <row r="6133" spans="2:13" s="254" customFormat="1" ht="27.75" customHeight="1" thickBot="1" x14ac:dyDescent="0.25">
      <c r="B6133" s="532" t="s">
        <v>97</v>
      </c>
      <c r="C6133" s="532"/>
      <c r="D6133" s="532"/>
      <c r="E6133" s="532"/>
      <c r="F6133" s="533" t="e">
        <f>IF(#REF!="５年以下","0",IF(#REF!="５年～１０年",0.1,IF(#REF!="１０年以上",0.15)))</f>
        <v>#REF!</v>
      </c>
      <c r="G6133" s="534"/>
      <c r="H6133" s="534"/>
      <c r="I6133" s="534"/>
      <c r="J6133" s="534"/>
      <c r="K6133" s="534"/>
      <c r="L6133" s="534"/>
      <c r="M6133" s="535"/>
    </row>
    <row r="6134" spans="2:13" s="254" customFormat="1" ht="27.75" customHeight="1" thickBot="1" x14ac:dyDescent="0.25">
      <c r="B6134" s="533" t="s">
        <v>273</v>
      </c>
      <c r="C6134" s="534"/>
      <c r="D6134" s="534"/>
      <c r="E6134" s="535"/>
      <c r="F6134" s="533" t="e">
        <f>F6132*(1+F6133)</f>
        <v>#REF!</v>
      </c>
      <c r="G6134" s="534"/>
      <c r="H6134" s="534"/>
      <c r="I6134" s="534"/>
      <c r="J6134" s="533" t="e">
        <f>J6132*(1+F6133)</f>
        <v>#REF!</v>
      </c>
      <c r="K6134" s="534"/>
      <c r="L6134" s="534"/>
      <c r="M6134" s="535"/>
    </row>
    <row r="6135" spans="2:13" s="254" customFormat="1" ht="27.75" customHeight="1" thickBot="1" x14ac:dyDescent="0.25">
      <c r="B6135" s="532" t="s">
        <v>191</v>
      </c>
      <c r="C6135" s="532"/>
      <c r="D6135" s="532"/>
      <c r="E6135" s="532"/>
      <c r="F6135" s="533" t="e">
        <f>#REF!*(#REF!*#REF!+#REF!*#REF!)</f>
        <v>#REF!</v>
      </c>
      <c r="G6135" s="534"/>
      <c r="H6135" s="535"/>
      <c r="I6135" s="532" t="e">
        <f>#REF!</f>
        <v>#REF!</v>
      </c>
      <c r="J6135" s="533"/>
      <c r="K6135" s="263" t="s">
        <v>230</v>
      </c>
      <c r="L6135" s="535" t="e">
        <f>B6106</f>
        <v>#REF!</v>
      </c>
      <c r="M6135" s="532"/>
    </row>
    <row r="6136" spans="2:13" s="254" customFormat="1" ht="45" customHeight="1" thickBot="1" x14ac:dyDescent="0.25">
      <c r="B6136" s="253"/>
      <c r="C6136" s="253"/>
      <c r="D6136" s="253"/>
      <c r="E6136" s="253"/>
      <c r="F6136" s="253"/>
      <c r="G6136" s="253"/>
      <c r="H6136" s="253"/>
      <c r="I6136" s="253"/>
      <c r="J6136" s="253"/>
      <c r="K6136" s="253"/>
      <c r="L6136" s="253"/>
      <c r="M6136" s="253"/>
    </row>
    <row r="6137" spans="2:13" s="254" customFormat="1" ht="27.75" customHeight="1" thickBot="1" x14ac:dyDescent="0.25">
      <c r="B6137" s="542" t="s">
        <v>128</v>
      </c>
      <c r="C6137" s="543"/>
      <c r="D6137" s="543"/>
      <c r="E6137" s="544"/>
      <c r="F6137" s="253"/>
      <c r="G6137" s="253"/>
      <c r="H6137" s="253"/>
      <c r="I6137" s="253"/>
      <c r="J6137" s="253"/>
      <c r="K6137" s="253"/>
      <c r="L6137" s="253"/>
      <c r="M6137" s="253"/>
    </row>
    <row r="6138" spans="2:13" s="254" customFormat="1" ht="27.75" customHeight="1" x14ac:dyDescent="0.2">
      <c r="B6138" s="545" t="e">
        <f>#REF!</f>
        <v>#REF!</v>
      </c>
      <c r="C6138" s="546"/>
      <c r="D6138" s="547"/>
      <c r="E6138" s="548"/>
      <c r="F6138" s="552" t="s">
        <v>240</v>
      </c>
      <c r="G6138" s="553"/>
      <c r="H6138" s="553"/>
      <c r="I6138" s="554"/>
      <c r="J6138" s="552" t="s">
        <v>239</v>
      </c>
      <c r="K6138" s="553"/>
      <c r="L6138" s="553"/>
      <c r="M6138" s="554"/>
    </row>
    <row r="6139" spans="2:13" s="254" customFormat="1" ht="27.75" customHeight="1" thickBot="1" x14ac:dyDescent="0.25">
      <c r="B6139" s="549"/>
      <c r="C6139" s="550"/>
      <c r="D6139" s="550"/>
      <c r="E6139" s="551"/>
      <c r="F6139" s="255" t="s">
        <v>149</v>
      </c>
      <c r="G6139" s="256" t="s">
        <v>151</v>
      </c>
      <c r="H6139" s="256" t="s">
        <v>96</v>
      </c>
      <c r="I6139" s="257" t="s">
        <v>150</v>
      </c>
      <c r="J6139" s="255" t="s">
        <v>149</v>
      </c>
      <c r="K6139" s="256" t="s">
        <v>151</v>
      </c>
      <c r="L6139" s="256" t="s">
        <v>96</v>
      </c>
      <c r="M6139" s="257" t="s">
        <v>150</v>
      </c>
    </row>
    <row r="6140" spans="2:13" s="254" customFormat="1" ht="27.75" customHeight="1" thickTop="1" x14ac:dyDescent="0.2">
      <c r="B6140" s="540" t="s">
        <v>241</v>
      </c>
      <c r="C6140" s="541"/>
      <c r="D6140" s="264"/>
      <c r="E6140" s="237" t="s">
        <v>242</v>
      </c>
      <c r="F6140" s="258" t="e">
        <f>IF(#REF!&gt;=1,IF(#REF!&gt;=1,#REF!),IF(#REF!&gt;=0,"",))</f>
        <v>#REF!</v>
      </c>
      <c r="G6140" s="241" t="e">
        <f>保全管理データ!N10643</f>
        <v>#REF!</v>
      </c>
      <c r="H6140" s="259" t="e">
        <f>IF(#REF!="無","",IF(#REF!="","",IF(#REF!="悪環境における作業",0.2,IF(#REF!="高所又は地下作業",0.1,IF(#REF!="錯綜場所作業",0.3,IF(#REF!="複雑な制約のある作業",0.4,IF(#REF!="単純な制約のある作業",0.2,0)))))))</f>
        <v>#REF!</v>
      </c>
      <c r="I6140" s="260" t="e">
        <f>IF(F6140="","",F6140*G6140*(1+IF(H6140="",0,H6140)))</f>
        <v>#REF!</v>
      </c>
      <c r="J6140" s="258" t="e">
        <f>IF(#REF!&gt;=1,IF(#REF!&gt;=1,#REF!),IF(#REF!&gt;=0,"",))</f>
        <v>#REF!</v>
      </c>
      <c r="K6140" s="241" t="e">
        <f>保全管理データ!N10670</f>
        <v>#REF!</v>
      </c>
      <c r="L6140" s="259" t="e">
        <f>IF(#REF!="","",IF(#REF!="悪環境における作業",0.2,IF(#REF!="高所又は地下作業",0.1,IF(#REF!="錯綜場所作業",0.3,IF(#REF!="複雑な制約のある作業",0.4,IF(#REF!="単純な制約のある作業",0.2,0))))))</f>
        <v>#REF!</v>
      </c>
      <c r="M6140" s="260" t="e">
        <f>IF(J6140="","",J6140*K6140*(1+IF(L6140="",0,L6140)))</f>
        <v>#REF!</v>
      </c>
    </row>
    <row r="6141" spans="2:13" s="254" customFormat="1" ht="27.75" customHeight="1" x14ac:dyDescent="0.2">
      <c r="B6141" s="536" t="s">
        <v>243</v>
      </c>
      <c r="C6141" s="537"/>
      <c r="D6141" s="265"/>
      <c r="E6141" s="224" t="s">
        <v>242</v>
      </c>
      <c r="F6141" s="258" t="e">
        <f>IF(#REF!&gt;=1,IF(#REF!&gt;=1,#REF!),IF(#REF!&gt;=0,"",))</f>
        <v>#REF!</v>
      </c>
      <c r="G6141" s="241" t="e">
        <f>保全管理データ!N10644</f>
        <v>#REF!</v>
      </c>
      <c r="H6141" s="259" t="e">
        <f>IF(#REF!="無","",IF(#REF!="","",IF(#REF!="悪環境における作業",0.2,IF(#REF!="高所又は地下作業",0.1,IF(#REF!="錯綜場所作業",0.3,IF(#REF!="複雑な制約のある作業",0.4,IF(#REF!="単純な制約のある作業",0.2,0)))))))</f>
        <v>#REF!</v>
      </c>
      <c r="I6141" s="260" t="e">
        <f t="shared" ref="I6141:I6163" si="381">IF(F6141="","",F6141*G6141*(1+IF(H6141="",0,H6141)))</f>
        <v>#REF!</v>
      </c>
      <c r="J6141" s="258" t="e">
        <f>IF(#REF!&gt;=1,IF(#REF!&gt;=1,#REF!),IF(#REF!&gt;=0,"",))</f>
        <v>#REF!</v>
      </c>
      <c r="K6141" s="241" t="e">
        <f>保全管理データ!N10671</f>
        <v>#REF!</v>
      </c>
      <c r="L6141" s="259" t="e">
        <f>IF(#REF!="","",IF(#REF!="悪環境における作業",0.2,IF(#REF!="高所又は地下作業",0.1,IF(#REF!="錯綜場所作業",0.3,IF(#REF!="複雑な制約のある作業",0.4,IF(#REF!="単純な制約のある作業",0.2,0))))))</f>
        <v>#REF!</v>
      </c>
      <c r="M6141" s="260" t="e">
        <f t="shared" ref="M6141:M6163" si="382">IF(J6141="","",J6141*K6141*(1+IF(L6141="",0,L6141)))</f>
        <v>#REF!</v>
      </c>
    </row>
    <row r="6142" spans="2:13" s="254" customFormat="1" ht="27.75" customHeight="1" x14ac:dyDescent="0.2">
      <c r="B6142" s="536" t="s">
        <v>249</v>
      </c>
      <c r="C6142" s="537"/>
      <c r="D6142" s="265"/>
      <c r="E6142" s="224" t="s">
        <v>244</v>
      </c>
      <c r="F6142" s="258" t="e">
        <f>IF(#REF!&gt;=1,IF(#REF!&gt;=1,#REF!),IF(#REF!&gt;=0,"",))</f>
        <v>#REF!</v>
      </c>
      <c r="G6142" s="241" t="e">
        <f>保全管理データ!N10645</f>
        <v>#REF!</v>
      </c>
      <c r="H6142" s="259" t="e">
        <f>IF(#REF!="無","",IF(#REF!="","",IF(#REF!="悪環境における作業",0.2,IF(#REF!="高所又は地下作業",0.1,IF(#REF!="錯綜場所作業",0.3,IF(#REF!="複雑な制約のある作業",0.4,IF(#REF!="単純な制約のある作業",0.2,0)))))))</f>
        <v>#REF!</v>
      </c>
      <c r="I6142" s="260" t="e">
        <f t="shared" si="381"/>
        <v>#REF!</v>
      </c>
      <c r="J6142" s="258" t="e">
        <f>IF(#REF!&gt;=1,IF(#REF!&gt;=1,#REF!),IF(#REF!&gt;=0,"",))</f>
        <v>#REF!</v>
      </c>
      <c r="K6142" s="241" t="e">
        <f>保全管理データ!N10672</f>
        <v>#REF!</v>
      </c>
      <c r="L6142" s="259" t="e">
        <f>IF(#REF!="","",IF(#REF!="悪環境における作業",0.2,IF(#REF!="高所又は地下作業",0.1,IF(#REF!="錯綜場所作業",0.3,IF(#REF!="複雑な制約のある作業",0.4,IF(#REF!="単純な制約のある作業",0.2,0))))))</f>
        <v>#REF!</v>
      </c>
      <c r="M6142" s="260" t="e">
        <f t="shared" si="382"/>
        <v>#REF!</v>
      </c>
    </row>
    <row r="6143" spans="2:13" s="254" customFormat="1" ht="27.75" customHeight="1" x14ac:dyDescent="0.2">
      <c r="B6143" s="536" t="s">
        <v>250</v>
      </c>
      <c r="C6143" s="537"/>
      <c r="D6143" s="265"/>
      <c r="E6143" s="224" t="s">
        <v>244</v>
      </c>
      <c r="F6143" s="258" t="e">
        <f>IF(#REF!&gt;=1,IF(#REF!&gt;=1,#REF!),IF(#REF!&gt;=0,"",))</f>
        <v>#REF!</v>
      </c>
      <c r="G6143" s="241" t="e">
        <f>保全管理データ!N10646</f>
        <v>#REF!</v>
      </c>
      <c r="H6143" s="259" t="e">
        <f>IF(#REF!="無","",IF(#REF!="","",IF(#REF!="悪環境における作業",0.2,IF(#REF!="高所又は地下作業",0.1,IF(#REF!="錯綜場所作業",0.3,IF(#REF!="複雑な制約のある作業",0.4,IF(#REF!="単純な制約のある作業",0.2,0)))))))</f>
        <v>#REF!</v>
      </c>
      <c r="I6143" s="260" t="e">
        <f t="shared" si="381"/>
        <v>#REF!</v>
      </c>
      <c r="J6143" s="258" t="e">
        <f>IF(#REF!&gt;=1,IF(#REF!&gt;=1,#REF!),IF(#REF!&gt;=0,"",))</f>
        <v>#REF!</v>
      </c>
      <c r="K6143" s="241" t="e">
        <f>保全管理データ!N10673</f>
        <v>#REF!</v>
      </c>
      <c r="L6143" s="259" t="e">
        <f>IF(#REF!="","",IF(#REF!="悪環境における作業",0.2,IF(#REF!="高所又は地下作業",0.1,IF(#REF!="錯綜場所作業",0.3,IF(#REF!="複雑な制約のある作業",0.4,IF(#REF!="単純な制約のある作業",0.2,0))))))</f>
        <v>#REF!</v>
      </c>
      <c r="M6143" s="260" t="e">
        <f t="shared" si="382"/>
        <v>#REF!</v>
      </c>
    </row>
    <row r="6144" spans="2:13" s="254" customFormat="1" ht="27.75" customHeight="1" x14ac:dyDescent="0.2">
      <c r="B6144" s="536" t="s">
        <v>251</v>
      </c>
      <c r="C6144" s="537"/>
      <c r="D6144" s="265"/>
      <c r="E6144" s="224" t="s">
        <v>242</v>
      </c>
      <c r="F6144" s="258" t="e">
        <f>IF(#REF!&gt;=1,IF(#REF!&gt;=1,#REF!),IF(#REF!&gt;=0,"",))</f>
        <v>#REF!</v>
      </c>
      <c r="G6144" s="241" t="e">
        <f>保全管理データ!N10647</f>
        <v>#REF!</v>
      </c>
      <c r="H6144" s="259" t="e">
        <f>IF(#REF!="無","",IF(#REF!="","",IF(#REF!="悪環境における作業",0.2,IF(#REF!="高所又は地下作業",0.1,IF(#REF!="錯綜場所作業",0.3,IF(#REF!="複雑な制約のある作業",0.4,IF(#REF!="単純な制約のある作業",0.2,0)))))))</f>
        <v>#REF!</v>
      </c>
      <c r="I6144" s="260" t="e">
        <f t="shared" si="381"/>
        <v>#REF!</v>
      </c>
      <c r="J6144" s="258" t="e">
        <f>IF(#REF!&gt;=1,IF(#REF!&gt;=1,#REF!),IF(#REF!&gt;=0,"",))</f>
        <v>#REF!</v>
      </c>
      <c r="K6144" s="241" t="e">
        <f>保全管理データ!N10674</f>
        <v>#REF!</v>
      </c>
      <c r="L6144" s="259" t="e">
        <f>IF(#REF!="","",IF(#REF!="悪環境における作業",0.2,IF(#REF!="高所又は地下作業",0.1,IF(#REF!="錯綜場所作業",0.3,IF(#REF!="複雑な制約のある作業",0.4,IF(#REF!="単純な制約のある作業",0.2,0))))))</f>
        <v>#REF!</v>
      </c>
      <c r="M6144" s="260" t="e">
        <f t="shared" si="382"/>
        <v>#REF!</v>
      </c>
    </row>
    <row r="6145" spans="2:13" s="254" customFormat="1" ht="27.75" customHeight="1" x14ac:dyDescent="0.2">
      <c r="B6145" s="536" t="s">
        <v>252</v>
      </c>
      <c r="C6145" s="537"/>
      <c r="D6145" s="265"/>
      <c r="E6145" s="224" t="s">
        <v>244</v>
      </c>
      <c r="F6145" s="258" t="e">
        <f>IF(#REF!&gt;=1,IF(#REF!&gt;=1,#REF!),IF(#REF!&gt;=0,"",))</f>
        <v>#REF!</v>
      </c>
      <c r="G6145" s="241" t="e">
        <f>保全管理データ!N10648</f>
        <v>#REF!</v>
      </c>
      <c r="H6145" s="259" t="e">
        <f>IF(#REF!="無","",IF(#REF!="","",IF(#REF!="悪環境における作業",0.2,IF(#REF!="高所又は地下作業",0.1,IF(#REF!="錯綜場所作業",0.3,IF(#REF!="複雑な制約のある作業",0.4,IF(#REF!="単純な制約のある作業",0.2,0)))))))</f>
        <v>#REF!</v>
      </c>
      <c r="I6145" s="260" t="e">
        <f t="shared" si="381"/>
        <v>#REF!</v>
      </c>
      <c r="J6145" s="258" t="e">
        <f>IF(#REF!&gt;=1,IF(#REF!&gt;=1,#REF!),IF(#REF!&gt;=0,"",))</f>
        <v>#REF!</v>
      </c>
      <c r="K6145" s="241" t="e">
        <f>保全管理データ!N10675</f>
        <v>#REF!</v>
      </c>
      <c r="L6145" s="259" t="e">
        <f>IF(#REF!="","",IF(#REF!="悪環境における作業",0.2,IF(#REF!="高所又は地下作業",0.1,IF(#REF!="錯綜場所作業",0.3,IF(#REF!="複雑な制約のある作業",0.4,IF(#REF!="単純な制約のある作業",0.2,0))))))</f>
        <v>#REF!</v>
      </c>
      <c r="M6145" s="260" t="e">
        <f t="shared" si="382"/>
        <v>#REF!</v>
      </c>
    </row>
    <row r="6146" spans="2:13" s="254" customFormat="1" ht="27.75" customHeight="1" x14ac:dyDescent="0.2">
      <c r="B6146" s="536" t="s">
        <v>253</v>
      </c>
      <c r="C6146" s="537"/>
      <c r="D6146" s="265"/>
      <c r="E6146" s="224" t="s">
        <v>242</v>
      </c>
      <c r="F6146" s="258" t="e">
        <f>IF(#REF!&gt;=1,IF(#REF!&gt;=1,#REF!),IF(#REF!&gt;=0,"",))</f>
        <v>#REF!</v>
      </c>
      <c r="G6146" s="241" t="e">
        <f>保全管理データ!N10649</f>
        <v>#REF!</v>
      </c>
      <c r="H6146" s="259" t="e">
        <f>IF(#REF!="無","",IF(#REF!="","",IF(#REF!="悪環境における作業",0.2,IF(#REF!="高所又は地下作業",0.1,IF(#REF!="錯綜場所作業",0.3,IF(#REF!="複雑な制約のある作業",0.4,IF(#REF!="単純な制約のある作業",0.2,0)))))))</f>
        <v>#REF!</v>
      </c>
      <c r="I6146" s="260" t="e">
        <f t="shared" si="381"/>
        <v>#REF!</v>
      </c>
      <c r="J6146" s="258" t="e">
        <f>IF(#REF!&gt;=1,IF(#REF!&gt;=1,#REF!),IF(#REF!&gt;=0,"",))</f>
        <v>#REF!</v>
      </c>
      <c r="K6146" s="241" t="e">
        <f>保全管理データ!N10676</f>
        <v>#REF!</v>
      </c>
      <c r="L6146" s="259" t="e">
        <f>IF(#REF!="","",IF(#REF!="悪環境における作業",0.2,IF(#REF!="高所又は地下作業",0.1,IF(#REF!="錯綜場所作業",0.3,IF(#REF!="複雑な制約のある作業",0.4,IF(#REF!="単純な制約のある作業",0.2,0))))))</f>
        <v>#REF!</v>
      </c>
      <c r="M6146" s="260" t="e">
        <f t="shared" si="382"/>
        <v>#REF!</v>
      </c>
    </row>
    <row r="6147" spans="2:13" s="254" customFormat="1" ht="27.75" customHeight="1" x14ac:dyDescent="0.2">
      <c r="B6147" s="536" t="s">
        <v>254</v>
      </c>
      <c r="C6147" s="537"/>
      <c r="D6147" s="265"/>
      <c r="E6147" s="224" t="s">
        <v>242</v>
      </c>
      <c r="F6147" s="258" t="e">
        <f>IF(#REF!&gt;=1,IF(#REF!&gt;=1,#REF!),IF(#REF!&gt;=0,"",))</f>
        <v>#REF!</v>
      </c>
      <c r="G6147" s="241" t="e">
        <f>保全管理データ!N10650</f>
        <v>#REF!</v>
      </c>
      <c r="H6147" s="259" t="e">
        <f>IF(#REF!="無","",IF(#REF!="","",IF(#REF!="悪環境における作業",0.2,IF(#REF!="高所又は地下作業",0.1,IF(#REF!="錯綜場所作業",0.3,IF(#REF!="複雑な制約のある作業",0.4,IF(#REF!="単純な制約のある作業",0.2,0)))))))</f>
        <v>#REF!</v>
      </c>
      <c r="I6147" s="260" t="e">
        <f t="shared" si="381"/>
        <v>#REF!</v>
      </c>
      <c r="J6147" s="258" t="e">
        <f>IF(#REF!&gt;=1,IF(#REF!&gt;=1,#REF!),IF(#REF!&gt;=0,"",))</f>
        <v>#REF!</v>
      </c>
      <c r="K6147" s="241" t="e">
        <f>保全管理データ!N10677</f>
        <v>#REF!</v>
      </c>
      <c r="L6147" s="259" t="e">
        <f>IF(#REF!="","",IF(#REF!="悪環境における作業",0.2,IF(#REF!="高所又は地下作業",0.1,IF(#REF!="錯綜場所作業",0.3,IF(#REF!="複雑な制約のある作業",0.4,IF(#REF!="単純な制約のある作業",0.2,0))))))</f>
        <v>#REF!</v>
      </c>
      <c r="M6147" s="260" t="e">
        <f t="shared" si="382"/>
        <v>#REF!</v>
      </c>
    </row>
    <row r="6148" spans="2:13" s="254" customFormat="1" ht="27.75" customHeight="1" x14ac:dyDescent="0.2">
      <c r="B6148" s="536" t="s">
        <v>255</v>
      </c>
      <c r="C6148" s="537"/>
      <c r="D6148" s="265"/>
      <c r="E6148" s="224" t="s">
        <v>245</v>
      </c>
      <c r="F6148" s="258" t="e">
        <f>IF(#REF!&gt;=1,IF(#REF!&gt;=1,#REF!),IF(#REF!&gt;=0,"",))</f>
        <v>#REF!</v>
      </c>
      <c r="G6148" s="241" t="e">
        <f>保全管理データ!N10651</f>
        <v>#REF!</v>
      </c>
      <c r="H6148" s="259" t="e">
        <f>IF(#REF!="無","",IF(#REF!="","",IF(#REF!="悪環境における作業",0.2,IF(#REF!="高所又は地下作業",0.1,IF(#REF!="錯綜場所作業",0.3,IF(#REF!="複雑な制約のある作業",0.4,IF(#REF!="単純な制約のある作業",0.2,0)))))))</f>
        <v>#REF!</v>
      </c>
      <c r="I6148" s="260" t="e">
        <f t="shared" si="381"/>
        <v>#REF!</v>
      </c>
      <c r="J6148" s="258" t="e">
        <f>IF(#REF!&gt;=1,IF(#REF!&gt;=1,#REF!),IF(#REF!&gt;=0,"",))</f>
        <v>#REF!</v>
      </c>
      <c r="K6148" s="241" t="e">
        <f>保全管理データ!N10678</f>
        <v>#REF!</v>
      </c>
      <c r="L6148" s="259" t="e">
        <f>IF(#REF!="","",IF(#REF!="悪環境における作業",0.2,IF(#REF!="高所又は地下作業",0.1,IF(#REF!="錯綜場所作業",0.3,IF(#REF!="複雑な制約のある作業",0.4,IF(#REF!="単純な制約のある作業",0.2,0))))))</f>
        <v>#REF!</v>
      </c>
      <c r="M6148" s="260" t="e">
        <f t="shared" si="382"/>
        <v>#REF!</v>
      </c>
    </row>
    <row r="6149" spans="2:13" s="254" customFormat="1" ht="27.75" customHeight="1" x14ac:dyDescent="0.2">
      <c r="B6149" s="536" t="s">
        <v>256</v>
      </c>
      <c r="C6149" s="537"/>
      <c r="D6149" s="265"/>
      <c r="E6149" s="224" t="s">
        <v>242</v>
      </c>
      <c r="F6149" s="258" t="e">
        <f>IF(#REF!&gt;=1,IF(#REF!&gt;=1,#REF!),IF(#REF!&gt;=0,"",))</f>
        <v>#REF!</v>
      </c>
      <c r="G6149" s="241" t="e">
        <f>保全管理データ!N10652</f>
        <v>#REF!</v>
      </c>
      <c r="H6149" s="259" t="e">
        <f>IF(#REF!="無","",IF(#REF!="","",IF(#REF!="悪環境における作業",0.2,IF(#REF!="高所又は地下作業",0.1,IF(#REF!="錯綜場所作業",0.3,IF(#REF!="複雑な制約のある作業",0.4,IF(#REF!="単純な制約のある作業",0.2,0)))))))</f>
        <v>#REF!</v>
      </c>
      <c r="I6149" s="260" t="e">
        <f t="shared" si="381"/>
        <v>#REF!</v>
      </c>
      <c r="J6149" s="258" t="e">
        <f>IF(#REF!&gt;=1,IF(#REF!&gt;=1,#REF!),IF(#REF!&gt;=0,"",))</f>
        <v>#REF!</v>
      </c>
      <c r="K6149" s="241" t="e">
        <f>保全管理データ!N10679</f>
        <v>#REF!</v>
      </c>
      <c r="L6149" s="259" t="e">
        <f>IF(#REF!="","",IF(#REF!="悪環境における作業",0.2,IF(#REF!="高所又は地下作業",0.1,IF(#REF!="錯綜場所作業",0.3,IF(#REF!="複雑な制約のある作業",0.4,IF(#REF!="単純な制約のある作業",0.2,0))))))</f>
        <v>#REF!</v>
      </c>
      <c r="M6149" s="260" t="e">
        <f t="shared" si="382"/>
        <v>#REF!</v>
      </c>
    </row>
    <row r="6150" spans="2:13" s="254" customFormat="1" ht="27.75" customHeight="1" x14ac:dyDescent="0.2">
      <c r="B6150" s="536" t="s">
        <v>257</v>
      </c>
      <c r="C6150" s="537"/>
      <c r="D6150" s="265"/>
      <c r="E6150" s="224" t="s">
        <v>245</v>
      </c>
      <c r="F6150" s="258" t="e">
        <f>IF(#REF!&gt;=1,IF(#REF!&gt;=1,#REF!),IF(#REF!&gt;=0,"",))</f>
        <v>#REF!</v>
      </c>
      <c r="G6150" s="241" t="e">
        <f>保全管理データ!N10653</f>
        <v>#REF!</v>
      </c>
      <c r="H6150" s="259" t="e">
        <f>IF(#REF!="無","",IF(#REF!="","",IF(#REF!="悪環境における作業",0.2,IF(#REF!="高所又は地下作業",0.1,IF(#REF!="錯綜場所作業",0.3,IF(#REF!="複雑な制約のある作業",0.4,IF(#REF!="単純な制約のある作業",0.2,0)))))))</f>
        <v>#REF!</v>
      </c>
      <c r="I6150" s="260" t="e">
        <f t="shared" si="381"/>
        <v>#REF!</v>
      </c>
      <c r="J6150" s="258" t="e">
        <f>IF(#REF!&gt;=1,IF(#REF!&gt;=1,#REF!),IF(#REF!&gt;=0,"",))</f>
        <v>#REF!</v>
      </c>
      <c r="K6150" s="241" t="e">
        <f>保全管理データ!N10680</f>
        <v>#REF!</v>
      </c>
      <c r="L6150" s="259" t="e">
        <f>IF(#REF!="","",IF(#REF!="悪環境における作業",0.2,IF(#REF!="高所又は地下作業",0.1,IF(#REF!="錯綜場所作業",0.3,IF(#REF!="複雑な制約のある作業",0.4,IF(#REF!="単純な制約のある作業",0.2,0))))))</f>
        <v>#REF!</v>
      </c>
      <c r="M6150" s="260" t="e">
        <f t="shared" si="382"/>
        <v>#REF!</v>
      </c>
    </row>
    <row r="6151" spans="2:13" s="254" customFormat="1" ht="27.75" customHeight="1" x14ac:dyDescent="0.2">
      <c r="B6151" s="536" t="s">
        <v>258</v>
      </c>
      <c r="C6151" s="537"/>
      <c r="D6151" s="265"/>
      <c r="E6151" s="224" t="s">
        <v>245</v>
      </c>
      <c r="F6151" s="258" t="e">
        <f>IF(#REF!&gt;=1,IF(#REF!&gt;=1,#REF!),IF(#REF!&gt;=0,"",))</f>
        <v>#REF!</v>
      </c>
      <c r="G6151" s="241" t="e">
        <f>保全管理データ!N10654</f>
        <v>#REF!</v>
      </c>
      <c r="H6151" s="259" t="e">
        <f>IF(#REF!="無","",IF(#REF!="","",IF(#REF!="悪環境における作業",0.2,IF(#REF!="高所又は地下作業",0.1,IF(#REF!="錯綜場所作業",0.3,IF(#REF!="複雑な制約のある作業",0.4,IF(#REF!="単純な制約のある作業",0.2,0)))))))</f>
        <v>#REF!</v>
      </c>
      <c r="I6151" s="260" t="e">
        <f t="shared" si="381"/>
        <v>#REF!</v>
      </c>
      <c r="J6151" s="258" t="e">
        <f>IF(#REF!&gt;=1,IF(#REF!&gt;=1,#REF!),IF(#REF!&gt;=0,"",))</f>
        <v>#REF!</v>
      </c>
      <c r="K6151" s="241" t="e">
        <f>保全管理データ!N10681</f>
        <v>#REF!</v>
      </c>
      <c r="L6151" s="259" t="e">
        <f>IF(#REF!="","",IF(#REF!="悪環境における作業",0.2,IF(#REF!="高所又は地下作業",0.1,IF(#REF!="錯綜場所作業",0.3,IF(#REF!="複雑な制約のある作業",0.4,IF(#REF!="単純な制約のある作業",0.2,0))))))</f>
        <v>#REF!</v>
      </c>
      <c r="M6151" s="260" t="e">
        <f t="shared" si="382"/>
        <v>#REF!</v>
      </c>
    </row>
    <row r="6152" spans="2:13" s="254" customFormat="1" ht="27.75" customHeight="1" x14ac:dyDescent="0.2">
      <c r="B6152" s="536" t="s">
        <v>259</v>
      </c>
      <c r="C6152" s="537"/>
      <c r="D6152" s="265"/>
      <c r="E6152" s="224" t="s">
        <v>245</v>
      </c>
      <c r="F6152" s="258" t="e">
        <f>IF(#REF!&gt;=1,IF(#REF!&gt;=1,#REF!),IF(#REF!&gt;=0,"",))</f>
        <v>#REF!</v>
      </c>
      <c r="G6152" s="241" t="e">
        <f>保全管理データ!N10655</f>
        <v>#REF!</v>
      </c>
      <c r="H6152" s="259" t="e">
        <f>IF(#REF!="無","",IF(#REF!="","",IF(#REF!="悪環境における作業",0.2,IF(#REF!="高所又は地下作業",0.1,IF(#REF!="錯綜場所作業",0.3,IF(#REF!="複雑な制約のある作業",0.4,IF(#REF!="単純な制約のある作業",0.2,0)))))))</f>
        <v>#REF!</v>
      </c>
      <c r="I6152" s="260" t="e">
        <f t="shared" si="381"/>
        <v>#REF!</v>
      </c>
      <c r="J6152" s="258" t="e">
        <f>IF(#REF!&gt;=1,IF(#REF!&gt;=1,#REF!),IF(#REF!&gt;=0,"",))</f>
        <v>#REF!</v>
      </c>
      <c r="K6152" s="241" t="e">
        <f>保全管理データ!N10682</f>
        <v>#REF!</v>
      </c>
      <c r="L6152" s="259" t="e">
        <f>IF(#REF!="","",IF(#REF!="悪環境における作業",0.2,IF(#REF!="高所又は地下作業",0.1,IF(#REF!="錯綜場所作業",0.3,IF(#REF!="複雑な制約のある作業",0.4,IF(#REF!="単純な制約のある作業",0.2,0))))))</f>
        <v>#REF!</v>
      </c>
      <c r="M6152" s="260" t="e">
        <f t="shared" si="382"/>
        <v>#REF!</v>
      </c>
    </row>
    <row r="6153" spans="2:13" s="254" customFormat="1" ht="27.75" customHeight="1" x14ac:dyDescent="0.2">
      <c r="B6153" s="536" t="s">
        <v>260</v>
      </c>
      <c r="C6153" s="537"/>
      <c r="D6153" s="265"/>
      <c r="E6153" s="224" t="s">
        <v>248</v>
      </c>
      <c r="F6153" s="258" t="e">
        <f>IF(#REF!&gt;=1,IF(#REF!&gt;=1,#REF!),IF(#REF!&gt;=0,"",))</f>
        <v>#REF!</v>
      </c>
      <c r="G6153" s="241" t="e">
        <f>保全管理データ!N10656</f>
        <v>#REF!</v>
      </c>
      <c r="H6153" s="259" t="e">
        <f>IF(#REF!="無","",IF(#REF!="","",IF(#REF!="悪環境における作業",0.2,IF(#REF!="高所又は地下作業",0.1,IF(#REF!="錯綜場所作業",0.3,IF(#REF!="複雑な制約のある作業",0.4,IF(#REF!="単純な制約のある作業",0.2,0)))))))</f>
        <v>#REF!</v>
      </c>
      <c r="I6153" s="260" t="e">
        <f t="shared" si="381"/>
        <v>#REF!</v>
      </c>
      <c r="J6153" s="258" t="e">
        <f>IF(#REF!&gt;=1,IF(#REF!&gt;=1,#REF!),IF(#REF!&gt;=0,"",))</f>
        <v>#REF!</v>
      </c>
      <c r="K6153" s="241" t="e">
        <f>保全管理データ!N10683</f>
        <v>#REF!</v>
      </c>
      <c r="L6153" s="259" t="e">
        <f>IF(#REF!="","",IF(#REF!="悪環境における作業",0.2,IF(#REF!="高所又は地下作業",0.1,IF(#REF!="錯綜場所作業",0.3,IF(#REF!="複雑な制約のある作業",0.4,IF(#REF!="単純な制約のある作業",0.2,0))))))</f>
        <v>#REF!</v>
      </c>
      <c r="M6153" s="260" t="e">
        <f t="shared" si="382"/>
        <v>#REF!</v>
      </c>
    </row>
    <row r="6154" spans="2:13" s="254" customFormat="1" ht="27.75" customHeight="1" x14ac:dyDescent="0.2">
      <c r="B6154" s="536" t="s">
        <v>261</v>
      </c>
      <c r="C6154" s="537"/>
      <c r="D6154" s="265"/>
      <c r="E6154" s="224" t="s">
        <v>247</v>
      </c>
      <c r="F6154" s="258" t="e">
        <f>IF(#REF!&gt;=1,IF(#REF!&gt;=1,#REF!),IF(#REF!&gt;=0,"",))</f>
        <v>#REF!</v>
      </c>
      <c r="G6154" s="241" t="e">
        <f>保全管理データ!N10657</f>
        <v>#REF!</v>
      </c>
      <c r="H6154" s="259" t="e">
        <f>IF(#REF!="無","",IF(#REF!="","",IF(#REF!="悪環境における作業",0.2,IF(#REF!="高所又は地下作業",0.1,IF(#REF!="錯綜場所作業",0.3,IF(#REF!="複雑な制約のある作業",0.4,IF(#REF!="単純な制約のある作業",0.2,0)))))))</f>
        <v>#REF!</v>
      </c>
      <c r="I6154" s="260" t="e">
        <f t="shared" si="381"/>
        <v>#REF!</v>
      </c>
      <c r="J6154" s="258" t="e">
        <f>IF(#REF!&gt;=1,IF(#REF!&gt;=1,#REF!),IF(#REF!&gt;=0,"",))</f>
        <v>#REF!</v>
      </c>
      <c r="K6154" s="241" t="e">
        <f>保全管理データ!N10684</f>
        <v>#REF!</v>
      </c>
      <c r="L6154" s="259" t="e">
        <f>IF(#REF!="","",IF(#REF!="悪環境における作業",0.2,IF(#REF!="高所又は地下作業",0.1,IF(#REF!="錯綜場所作業",0.3,IF(#REF!="複雑な制約のある作業",0.4,IF(#REF!="単純な制約のある作業",0.2,0))))))</f>
        <v>#REF!</v>
      </c>
      <c r="M6154" s="260" t="e">
        <f t="shared" si="382"/>
        <v>#REF!</v>
      </c>
    </row>
    <row r="6155" spans="2:13" s="254" customFormat="1" ht="27.75" customHeight="1" x14ac:dyDescent="0.2">
      <c r="B6155" s="536" t="s">
        <v>262</v>
      </c>
      <c r="C6155" s="537"/>
      <c r="D6155" s="265"/>
      <c r="E6155" s="224" t="s">
        <v>245</v>
      </c>
      <c r="F6155" s="258" t="e">
        <f>IF(#REF!&gt;=1,IF(#REF!&gt;=1,#REF!),IF(#REF!&gt;=0,"",))</f>
        <v>#REF!</v>
      </c>
      <c r="G6155" s="241" t="e">
        <f>保全管理データ!N10658</f>
        <v>#REF!</v>
      </c>
      <c r="H6155" s="259" t="e">
        <f>IF(#REF!="無","",IF(#REF!="","",IF(#REF!="悪環境における作業",0.2,IF(#REF!="高所又は地下作業",0.1,IF(#REF!="錯綜場所作業",0.3,IF(#REF!="複雑な制約のある作業",0.4,IF(#REF!="単純な制約のある作業",0.2,0)))))))</f>
        <v>#REF!</v>
      </c>
      <c r="I6155" s="260" t="e">
        <f t="shared" si="381"/>
        <v>#REF!</v>
      </c>
      <c r="J6155" s="258" t="e">
        <f>IF(#REF!&gt;=1,IF(#REF!&gt;=1,#REF!),IF(#REF!&gt;=0,"",))</f>
        <v>#REF!</v>
      </c>
      <c r="K6155" s="241" t="e">
        <f>保全管理データ!N10685</f>
        <v>#REF!</v>
      </c>
      <c r="L6155" s="259" t="e">
        <f>IF(#REF!="","",IF(#REF!="悪環境における作業",0.2,IF(#REF!="高所又は地下作業",0.1,IF(#REF!="錯綜場所作業",0.3,IF(#REF!="複雑な制約のある作業",0.4,IF(#REF!="単純な制約のある作業",0.2,0))))))</f>
        <v>#REF!</v>
      </c>
      <c r="M6155" s="260" t="e">
        <f t="shared" si="382"/>
        <v>#REF!</v>
      </c>
    </row>
    <row r="6156" spans="2:13" s="254" customFormat="1" ht="27.75" customHeight="1" x14ac:dyDescent="0.2">
      <c r="B6156" s="536" t="s">
        <v>263</v>
      </c>
      <c r="C6156" s="537"/>
      <c r="D6156" s="265"/>
      <c r="E6156" s="224" t="s">
        <v>245</v>
      </c>
      <c r="F6156" s="258" t="e">
        <f>IF(#REF!&gt;=1,IF(#REF!&gt;=1,#REF!),IF(#REF!&gt;=0,"",))</f>
        <v>#REF!</v>
      </c>
      <c r="G6156" s="241" t="e">
        <f>保全管理データ!N10659</f>
        <v>#REF!</v>
      </c>
      <c r="H6156" s="259" t="e">
        <f>IF(#REF!="無","",IF(#REF!="","",IF(#REF!="悪環境における作業",0.2,IF(#REF!="高所又は地下作業",0.1,IF(#REF!="錯綜場所作業",0.3,IF(#REF!="複雑な制約のある作業",0.4,IF(#REF!="単純な制約のある作業",0.2,0)))))))</f>
        <v>#REF!</v>
      </c>
      <c r="I6156" s="260" t="e">
        <f t="shared" si="381"/>
        <v>#REF!</v>
      </c>
      <c r="J6156" s="258" t="e">
        <f>IF(#REF!&gt;=1,IF(#REF!&gt;=1,#REF!),IF(#REF!&gt;=0,"",))</f>
        <v>#REF!</v>
      </c>
      <c r="K6156" s="241" t="e">
        <f>保全管理データ!N10686</f>
        <v>#REF!</v>
      </c>
      <c r="L6156" s="259" t="e">
        <f>IF(#REF!="","",IF(#REF!="悪環境における作業",0.2,IF(#REF!="高所又は地下作業",0.1,IF(#REF!="錯綜場所作業",0.3,IF(#REF!="複雑な制約のある作業",0.4,IF(#REF!="単純な制約のある作業",0.2,0))))))</f>
        <v>#REF!</v>
      </c>
      <c r="M6156" s="260" t="e">
        <f t="shared" si="382"/>
        <v>#REF!</v>
      </c>
    </row>
    <row r="6157" spans="2:13" s="254" customFormat="1" ht="27.75" customHeight="1" x14ac:dyDescent="0.2">
      <c r="B6157" s="536" t="s">
        <v>264</v>
      </c>
      <c r="C6157" s="537"/>
      <c r="D6157" s="265"/>
      <c r="E6157" s="224" t="s">
        <v>245</v>
      </c>
      <c r="F6157" s="258" t="e">
        <f>IF(#REF!&gt;=1,IF(#REF!&gt;=1,#REF!),IF(#REF!&gt;=0,"",))</f>
        <v>#REF!</v>
      </c>
      <c r="G6157" s="241" t="e">
        <f>保全管理データ!N10660</f>
        <v>#REF!</v>
      </c>
      <c r="H6157" s="259" t="e">
        <f>IF(#REF!="無","",IF(#REF!="","",IF(#REF!="悪環境における作業",0.2,IF(#REF!="高所又は地下作業",0.1,IF(#REF!="錯綜場所作業",0.3,IF(#REF!="複雑な制約のある作業",0.4,IF(#REF!="単純な制約のある作業",0.2,0)))))))</f>
        <v>#REF!</v>
      </c>
      <c r="I6157" s="260" t="e">
        <f t="shared" si="381"/>
        <v>#REF!</v>
      </c>
      <c r="J6157" s="258" t="e">
        <f>IF(#REF!&gt;=1,IF(#REF!&gt;=1,#REF!),IF(#REF!&gt;=0,"",))</f>
        <v>#REF!</v>
      </c>
      <c r="K6157" s="241" t="e">
        <f>保全管理データ!N10687</f>
        <v>#REF!</v>
      </c>
      <c r="L6157" s="259" t="e">
        <f>IF(#REF!="","",IF(#REF!="悪環境における作業",0.2,IF(#REF!="高所又は地下作業",0.1,IF(#REF!="錯綜場所作業",0.3,IF(#REF!="複雑な制約のある作業",0.4,IF(#REF!="単純な制約のある作業",0.2,0))))))</f>
        <v>#REF!</v>
      </c>
      <c r="M6157" s="260" t="e">
        <f t="shared" si="382"/>
        <v>#REF!</v>
      </c>
    </row>
    <row r="6158" spans="2:13" s="254" customFormat="1" ht="27.75" customHeight="1" x14ac:dyDescent="0.2">
      <c r="B6158" s="536" t="s">
        <v>265</v>
      </c>
      <c r="C6158" s="537"/>
      <c r="D6158" s="265"/>
      <c r="E6158" s="224" t="s">
        <v>245</v>
      </c>
      <c r="F6158" s="258" t="e">
        <f>IF(#REF!&gt;=1,IF(#REF!&gt;=1,#REF!),IF(#REF!&gt;=0,"",))</f>
        <v>#REF!</v>
      </c>
      <c r="G6158" s="241" t="e">
        <f>保全管理データ!N10661</f>
        <v>#REF!</v>
      </c>
      <c r="H6158" s="259" t="e">
        <f>IF(#REF!="無","",IF(#REF!="","",IF(#REF!="悪環境における作業",0.2,IF(#REF!="高所又は地下作業",0.1,IF(#REF!="錯綜場所作業",0.3,IF(#REF!="複雑な制約のある作業",0.4,IF(#REF!="単純な制約のある作業",0.2,0)))))))</f>
        <v>#REF!</v>
      </c>
      <c r="I6158" s="260" t="e">
        <f t="shared" si="381"/>
        <v>#REF!</v>
      </c>
      <c r="J6158" s="258" t="e">
        <f>IF(#REF!&gt;=1,IF(#REF!&gt;=1,#REF!),IF(#REF!&gt;=0,"",))</f>
        <v>#REF!</v>
      </c>
      <c r="K6158" s="241" t="e">
        <f>保全管理データ!N10688</f>
        <v>#REF!</v>
      </c>
      <c r="L6158" s="259" t="e">
        <f>IF(#REF!="","",IF(#REF!="悪環境における作業",0.2,IF(#REF!="高所又は地下作業",0.1,IF(#REF!="錯綜場所作業",0.3,IF(#REF!="複雑な制約のある作業",0.4,IF(#REF!="単純な制約のある作業",0.2,0))))))</f>
        <v>#REF!</v>
      </c>
      <c r="M6158" s="260" t="e">
        <f t="shared" si="382"/>
        <v>#REF!</v>
      </c>
    </row>
    <row r="6159" spans="2:13" s="254" customFormat="1" ht="27.75" customHeight="1" x14ac:dyDescent="0.2">
      <c r="B6159" s="536" t="s">
        <v>266</v>
      </c>
      <c r="C6159" s="537"/>
      <c r="D6159" s="265"/>
      <c r="E6159" s="224" t="s">
        <v>245</v>
      </c>
      <c r="F6159" s="258" t="e">
        <f>IF(#REF!&gt;=1,IF(#REF!&gt;=1,#REF!),IF(#REF!&gt;=0,"",))</f>
        <v>#REF!</v>
      </c>
      <c r="G6159" s="241" t="e">
        <f>保全管理データ!N10662</f>
        <v>#REF!</v>
      </c>
      <c r="H6159" s="259" t="e">
        <f>IF(#REF!="無","",IF(#REF!="","",IF(#REF!="悪環境における作業",0.2,IF(#REF!="高所又は地下作業",0.1,IF(#REF!="錯綜場所作業",0.3,IF(#REF!="複雑な制約のある作業",0.4,IF(#REF!="単純な制約のある作業",0.2,0)))))))</f>
        <v>#REF!</v>
      </c>
      <c r="I6159" s="260" t="e">
        <f t="shared" si="381"/>
        <v>#REF!</v>
      </c>
      <c r="J6159" s="258" t="e">
        <f>IF(#REF!&gt;=1,IF(#REF!&gt;=1,#REF!),IF(#REF!&gt;=0,"",))</f>
        <v>#REF!</v>
      </c>
      <c r="K6159" s="241" t="e">
        <f>保全管理データ!N10689</f>
        <v>#REF!</v>
      </c>
      <c r="L6159" s="259" t="e">
        <f>IF(#REF!="","",IF(#REF!="悪環境における作業",0.2,IF(#REF!="高所又は地下作業",0.1,IF(#REF!="錯綜場所作業",0.3,IF(#REF!="複雑な制約のある作業",0.4,IF(#REF!="単純な制約のある作業",0.2,0))))))</f>
        <v>#REF!</v>
      </c>
      <c r="M6159" s="260" t="e">
        <f t="shared" si="382"/>
        <v>#REF!</v>
      </c>
    </row>
    <row r="6160" spans="2:13" s="254" customFormat="1" ht="27.75" customHeight="1" x14ac:dyDescent="0.2">
      <c r="B6160" s="536" t="s">
        <v>81</v>
      </c>
      <c r="C6160" s="537"/>
      <c r="D6160" s="265"/>
      <c r="E6160" s="224" t="s">
        <v>245</v>
      </c>
      <c r="F6160" s="258" t="e">
        <f>IF(#REF!&gt;=1,IF(#REF!&gt;=1,#REF!),IF(#REF!&gt;=0,"",))</f>
        <v>#REF!</v>
      </c>
      <c r="G6160" s="241" t="e">
        <f>保全管理データ!N10663</f>
        <v>#REF!</v>
      </c>
      <c r="H6160" s="259" t="e">
        <f>IF(#REF!="無","",IF(#REF!="","",IF(#REF!="悪環境における作業",0.2,IF(#REF!="高所又は地下作業",0.1,IF(#REF!="錯綜場所作業",0.3,IF(#REF!="複雑な制約のある作業",0.4,IF(#REF!="単純な制約のある作業",0.2,0)))))))</f>
        <v>#REF!</v>
      </c>
      <c r="I6160" s="260" t="e">
        <f t="shared" si="381"/>
        <v>#REF!</v>
      </c>
      <c r="J6160" s="258" t="e">
        <f>IF(#REF!&gt;=1,IF(#REF!&gt;=1,#REF!),IF(#REF!&gt;=0,"",))</f>
        <v>#REF!</v>
      </c>
      <c r="K6160" s="241" t="e">
        <f>保全管理データ!N10690</f>
        <v>#REF!</v>
      </c>
      <c r="L6160" s="259" t="e">
        <f>IF(#REF!="","",IF(#REF!="悪環境における作業",0.2,IF(#REF!="高所又は地下作業",0.1,IF(#REF!="錯綜場所作業",0.3,IF(#REF!="複雑な制約のある作業",0.4,IF(#REF!="単純な制約のある作業",0.2,0))))))</f>
        <v>#REF!</v>
      </c>
      <c r="M6160" s="260" t="e">
        <f t="shared" si="382"/>
        <v>#REF!</v>
      </c>
    </row>
    <row r="6161" spans="2:13" s="254" customFormat="1" ht="27.75" customHeight="1" x14ac:dyDescent="0.2">
      <c r="B6161" s="536" t="s">
        <v>267</v>
      </c>
      <c r="C6161" s="537"/>
      <c r="D6161" s="265"/>
      <c r="E6161" s="224" t="s">
        <v>247</v>
      </c>
      <c r="F6161" s="258" t="e">
        <f>IF(#REF!&gt;=1,IF(#REF!&gt;=1,#REF!),IF(#REF!&gt;=0,"",))</f>
        <v>#REF!</v>
      </c>
      <c r="G6161" s="241" t="e">
        <f>保全管理データ!N10664</f>
        <v>#REF!</v>
      </c>
      <c r="H6161" s="259" t="e">
        <f>IF(#REF!="無","",IF(#REF!="","",IF(#REF!="悪環境における作業",0.2,IF(#REF!="高所又は地下作業",0.1,IF(#REF!="錯綜場所作業",0.3,IF(#REF!="複雑な制約のある作業",0.4,IF(#REF!="単純な制約のある作業",0.2,0)))))))</f>
        <v>#REF!</v>
      </c>
      <c r="I6161" s="260" t="e">
        <f t="shared" si="381"/>
        <v>#REF!</v>
      </c>
      <c r="J6161" s="258" t="e">
        <f>IF(#REF!&gt;=1,IF(#REF!&gt;=1,#REF!),IF(#REF!&gt;=0,"",))</f>
        <v>#REF!</v>
      </c>
      <c r="K6161" s="241" t="e">
        <f>保全管理データ!N10691</f>
        <v>#REF!</v>
      </c>
      <c r="L6161" s="259" t="e">
        <f>IF(#REF!="","",IF(#REF!="悪環境における作業",0.2,IF(#REF!="高所又は地下作業",0.1,IF(#REF!="錯綜場所作業",0.3,IF(#REF!="複雑な制約のある作業",0.4,IF(#REF!="単純な制約のある作業",0.2,0))))))</f>
        <v>#REF!</v>
      </c>
      <c r="M6161" s="260" t="e">
        <f t="shared" si="382"/>
        <v>#REF!</v>
      </c>
    </row>
    <row r="6162" spans="2:13" s="254" customFormat="1" ht="27.75" customHeight="1" x14ac:dyDescent="0.2">
      <c r="B6162" s="536" t="s">
        <v>268</v>
      </c>
      <c r="C6162" s="537"/>
      <c r="D6162" s="265"/>
      <c r="E6162" s="224" t="s">
        <v>246</v>
      </c>
      <c r="F6162" s="258" t="e">
        <f>IF(#REF!&gt;=1,IF(#REF!&gt;=1,#REF!),IF(#REF!&gt;=0,"",))</f>
        <v>#REF!</v>
      </c>
      <c r="G6162" s="241" t="e">
        <f>保全管理データ!N10665</f>
        <v>#REF!</v>
      </c>
      <c r="H6162" s="259" t="e">
        <f>IF(#REF!="無","",IF(#REF!="","",IF(#REF!="悪環境における作業",0.2,IF(#REF!="高所又は地下作業",0.1,IF(#REF!="錯綜場所作業",0.3,IF(#REF!="複雑な制約のある作業",0.4,IF(#REF!="単純な制約のある作業",0.2,0)))))))</f>
        <v>#REF!</v>
      </c>
      <c r="I6162" s="260" t="e">
        <f t="shared" si="381"/>
        <v>#REF!</v>
      </c>
      <c r="J6162" s="258" t="e">
        <f>IF(#REF!&gt;=1,IF(#REF!&gt;=1,#REF!),IF(#REF!&gt;=0,"",))</f>
        <v>#REF!</v>
      </c>
      <c r="K6162" s="241" t="e">
        <f>保全管理データ!N10692</f>
        <v>#REF!</v>
      </c>
      <c r="L6162" s="259" t="e">
        <f>IF(#REF!="","",IF(#REF!="悪環境における作業",0.2,IF(#REF!="高所又は地下作業",0.1,IF(#REF!="錯綜場所作業",0.3,IF(#REF!="複雑な制約のある作業",0.4,IF(#REF!="単純な制約のある作業",0.2,0))))))</f>
        <v>#REF!</v>
      </c>
      <c r="M6162" s="260" t="e">
        <f t="shared" si="382"/>
        <v>#REF!</v>
      </c>
    </row>
    <row r="6163" spans="2:13" s="254" customFormat="1" ht="27.75" customHeight="1" thickBot="1" x14ac:dyDescent="0.25">
      <c r="B6163" s="538" t="s">
        <v>269</v>
      </c>
      <c r="C6163" s="539"/>
      <c r="D6163" s="266"/>
      <c r="E6163" s="252" t="s">
        <v>245</v>
      </c>
      <c r="F6163" s="261" t="e">
        <f>IF(#REF!&gt;=1,IF(#REF!&gt;=1,#REF!),IF(#REF!&gt;=0,"",))</f>
        <v>#REF!</v>
      </c>
      <c r="G6163" s="245" t="e">
        <f>保全管理データ!N10666</f>
        <v>#REF!</v>
      </c>
      <c r="H6163" s="259" t="e">
        <f>IF(#REF!="無","",IF(#REF!="","",IF(#REF!="悪環境における作業",0.2,IF(#REF!="高所又は地下作業",0.1,IF(#REF!="錯綜場所作業",0.3,IF(#REF!="複雑な制約のある作業",0.4,IF(#REF!="単純な制約のある作業",0.2,0)))))))</f>
        <v>#REF!</v>
      </c>
      <c r="I6163" s="260" t="e">
        <f t="shared" si="381"/>
        <v>#REF!</v>
      </c>
      <c r="J6163" s="261" t="e">
        <f>IF(#REF!&gt;=1,IF(#REF!&gt;=1,#REF!),IF(#REF!&gt;=0,"",))</f>
        <v>#REF!</v>
      </c>
      <c r="K6163" s="245" t="e">
        <f>保全管理データ!N10693</f>
        <v>#REF!</v>
      </c>
      <c r="L6163" s="262" t="e">
        <f>IF(#REF!="","",IF(#REF!="悪環境における作業",0.2,IF(#REF!="高所又は地下作業",0.1,IF(#REF!="錯綜場所作業",0.3,IF(#REF!="複雑な制約のある作業",0.4,IF(#REF!="単純な制約のある作業",0.2,0))))))</f>
        <v>#REF!</v>
      </c>
      <c r="M6163" s="260" t="e">
        <f t="shared" si="382"/>
        <v>#REF!</v>
      </c>
    </row>
    <row r="6164" spans="2:13" s="254" customFormat="1" ht="27.75" customHeight="1" thickBot="1" x14ac:dyDescent="0.25">
      <c r="B6164" s="532" t="s">
        <v>190</v>
      </c>
      <c r="C6164" s="532"/>
      <c r="D6164" s="532"/>
      <c r="E6164" s="532"/>
      <c r="F6164" s="533" t="e">
        <f>SUM(I6140:I6163)</f>
        <v>#REF!</v>
      </c>
      <c r="G6164" s="534"/>
      <c r="H6164" s="534"/>
      <c r="I6164" s="535"/>
      <c r="J6164" s="533" t="e">
        <f>IF(SUM(J6140:J6163)=0,"0.00",SUM(M6140:M6163))</f>
        <v>#REF!</v>
      </c>
      <c r="K6164" s="534"/>
      <c r="L6164" s="534"/>
      <c r="M6164" s="535"/>
    </row>
    <row r="6165" spans="2:13" s="254" customFormat="1" ht="27.75" customHeight="1" thickBot="1" x14ac:dyDescent="0.25">
      <c r="B6165" s="532" t="s">
        <v>97</v>
      </c>
      <c r="C6165" s="532"/>
      <c r="D6165" s="532"/>
      <c r="E6165" s="532"/>
      <c r="F6165" s="533" t="e">
        <f>IF(#REF!="５年以下","0",IF(#REF!="５年～１０年",0.1,IF(#REF!="１０年以上",0.15)))</f>
        <v>#REF!</v>
      </c>
      <c r="G6165" s="534"/>
      <c r="H6165" s="534"/>
      <c r="I6165" s="534"/>
      <c r="J6165" s="534"/>
      <c r="K6165" s="534"/>
      <c r="L6165" s="534"/>
      <c r="M6165" s="535"/>
    </row>
    <row r="6166" spans="2:13" s="254" customFormat="1" ht="27.75" customHeight="1" thickBot="1" x14ac:dyDescent="0.25">
      <c r="B6166" s="533" t="s">
        <v>273</v>
      </c>
      <c r="C6166" s="534"/>
      <c r="D6166" s="534"/>
      <c r="E6166" s="535"/>
      <c r="F6166" s="533" t="e">
        <f>F6164*(1+F6165)</f>
        <v>#REF!</v>
      </c>
      <c r="G6166" s="534"/>
      <c r="H6166" s="534"/>
      <c r="I6166" s="534"/>
      <c r="J6166" s="533" t="e">
        <f>J6164*(1+F6165)</f>
        <v>#REF!</v>
      </c>
      <c r="K6166" s="534"/>
      <c r="L6166" s="534"/>
      <c r="M6166" s="535"/>
    </row>
    <row r="6167" spans="2:13" s="254" customFormat="1" ht="27.75" customHeight="1" thickBot="1" x14ac:dyDescent="0.25">
      <c r="B6167" s="532" t="s">
        <v>191</v>
      </c>
      <c r="C6167" s="532"/>
      <c r="D6167" s="532"/>
      <c r="E6167" s="532"/>
      <c r="F6167" s="533" t="e">
        <f>#REF!*(#REF!*#REF!+#REF!*#REF!)</f>
        <v>#REF!</v>
      </c>
      <c r="G6167" s="534"/>
      <c r="H6167" s="535"/>
      <c r="I6167" s="532" t="e">
        <f>#REF!</f>
        <v>#REF!</v>
      </c>
      <c r="J6167" s="533"/>
      <c r="K6167" s="263" t="s">
        <v>230</v>
      </c>
      <c r="L6167" s="535" t="e">
        <f>B6138</f>
        <v>#REF!</v>
      </c>
      <c r="M6167" s="532"/>
    </row>
    <row r="6168" spans="2:13" s="254" customFormat="1" ht="45" customHeight="1" thickBot="1" x14ac:dyDescent="0.25">
      <c r="B6168" s="253"/>
      <c r="C6168" s="253"/>
      <c r="D6168" s="253"/>
      <c r="E6168" s="253"/>
      <c r="F6168" s="253"/>
      <c r="G6168" s="253"/>
      <c r="H6168" s="253"/>
      <c r="I6168" s="253"/>
      <c r="J6168" s="253"/>
      <c r="K6168" s="253"/>
      <c r="L6168" s="253"/>
      <c r="M6168" s="253"/>
    </row>
    <row r="6169" spans="2:13" s="254" customFormat="1" ht="27.75" customHeight="1" thickBot="1" x14ac:dyDescent="0.25">
      <c r="B6169" s="542" t="s">
        <v>128</v>
      </c>
      <c r="C6169" s="543"/>
      <c r="D6169" s="543"/>
      <c r="E6169" s="544"/>
      <c r="F6169" s="253"/>
      <c r="G6169" s="253"/>
      <c r="H6169" s="253"/>
      <c r="I6169" s="253"/>
      <c r="J6169" s="253"/>
      <c r="K6169" s="253"/>
      <c r="L6169" s="253"/>
      <c r="M6169" s="253"/>
    </row>
    <row r="6170" spans="2:13" s="254" customFormat="1" ht="27.75" customHeight="1" x14ac:dyDescent="0.2">
      <c r="B6170" s="545" t="e">
        <f>#REF!</f>
        <v>#REF!</v>
      </c>
      <c r="C6170" s="546"/>
      <c r="D6170" s="547"/>
      <c r="E6170" s="548"/>
      <c r="F6170" s="552" t="s">
        <v>240</v>
      </c>
      <c r="G6170" s="553"/>
      <c r="H6170" s="553"/>
      <c r="I6170" s="554"/>
      <c r="J6170" s="552" t="s">
        <v>239</v>
      </c>
      <c r="K6170" s="553"/>
      <c r="L6170" s="553"/>
      <c r="M6170" s="554"/>
    </row>
    <row r="6171" spans="2:13" s="254" customFormat="1" ht="27.75" customHeight="1" thickBot="1" x14ac:dyDescent="0.25">
      <c r="B6171" s="549"/>
      <c r="C6171" s="550"/>
      <c r="D6171" s="550"/>
      <c r="E6171" s="551"/>
      <c r="F6171" s="255" t="s">
        <v>149</v>
      </c>
      <c r="G6171" s="256" t="s">
        <v>151</v>
      </c>
      <c r="H6171" s="256" t="s">
        <v>96</v>
      </c>
      <c r="I6171" s="257" t="s">
        <v>150</v>
      </c>
      <c r="J6171" s="255" t="s">
        <v>149</v>
      </c>
      <c r="K6171" s="256" t="s">
        <v>151</v>
      </c>
      <c r="L6171" s="256" t="s">
        <v>96</v>
      </c>
      <c r="M6171" s="257" t="s">
        <v>150</v>
      </c>
    </row>
    <row r="6172" spans="2:13" s="254" customFormat="1" ht="27.75" customHeight="1" thickTop="1" x14ac:dyDescent="0.2">
      <c r="B6172" s="540" t="s">
        <v>241</v>
      </c>
      <c r="C6172" s="541"/>
      <c r="D6172" s="264"/>
      <c r="E6172" s="237" t="s">
        <v>242</v>
      </c>
      <c r="F6172" s="258" t="e">
        <f>IF(#REF!&gt;=1,IF(#REF!&gt;=1,#REF!),IF(#REF!&gt;=0,"",))</f>
        <v>#REF!</v>
      </c>
      <c r="G6172" s="241" t="e">
        <f>保全管理データ!N10699</f>
        <v>#REF!</v>
      </c>
      <c r="H6172" s="259" t="e">
        <f>IF(#REF!="無","",IF(#REF!="","",IF(#REF!="悪環境における作業",0.2,IF(#REF!="高所又は地下作業",0.1,IF(#REF!="錯綜場所作業",0.3,IF(#REF!="複雑な制約のある作業",0.4,IF(#REF!="単純な制約のある作業",0.2,0)))))))</f>
        <v>#REF!</v>
      </c>
      <c r="I6172" s="260" t="e">
        <f>IF(F6172="","",F6172*G6172*(1+IF(H6172="",0,H6172)))</f>
        <v>#REF!</v>
      </c>
      <c r="J6172" s="258" t="e">
        <f>IF(#REF!&gt;=1,IF(#REF!&gt;=1,#REF!),IF(#REF!&gt;=0,"",))</f>
        <v>#REF!</v>
      </c>
      <c r="K6172" s="241" t="e">
        <f>保全管理データ!N10726</f>
        <v>#REF!</v>
      </c>
      <c r="L6172" s="259" t="e">
        <f>IF(#REF!="","",IF(#REF!="悪環境における作業",0.2,IF(#REF!="高所又は地下作業",0.1,IF(#REF!="錯綜場所作業",0.3,IF(#REF!="複雑な制約のある作業",0.4,IF(#REF!="単純な制約のある作業",0.2,0))))))</f>
        <v>#REF!</v>
      </c>
      <c r="M6172" s="260" t="e">
        <f>IF(J6172="","",J6172*K6172*(1+IF(L6172="",0,L6172)))</f>
        <v>#REF!</v>
      </c>
    </row>
    <row r="6173" spans="2:13" s="254" customFormat="1" ht="27.75" customHeight="1" x14ac:dyDescent="0.2">
      <c r="B6173" s="536" t="s">
        <v>243</v>
      </c>
      <c r="C6173" s="537"/>
      <c r="D6173" s="265"/>
      <c r="E6173" s="224" t="s">
        <v>242</v>
      </c>
      <c r="F6173" s="258" t="e">
        <f>IF(#REF!&gt;=1,IF(#REF!&gt;=1,#REF!),IF(#REF!&gt;=0,"",))</f>
        <v>#REF!</v>
      </c>
      <c r="G6173" s="241" t="e">
        <f>保全管理データ!N10700</f>
        <v>#REF!</v>
      </c>
      <c r="H6173" s="259" t="e">
        <f>IF(#REF!="無","",IF(#REF!="","",IF(#REF!="悪環境における作業",0.2,IF(#REF!="高所又は地下作業",0.1,IF(#REF!="錯綜場所作業",0.3,IF(#REF!="複雑な制約のある作業",0.4,IF(#REF!="単純な制約のある作業",0.2,0)))))))</f>
        <v>#REF!</v>
      </c>
      <c r="I6173" s="260" t="e">
        <f t="shared" ref="I6173:I6195" si="383">IF(F6173="","",F6173*G6173*(1+IF(H6173="",0,H6173)))</f>
        <v>#REF!</v>
      </c>
      <c r="J6173" s="258" t="e">
        <f>IF(#REF!&gt;=1,IF(#REF!&gt;=1,#REF!),IF(#REF!&gt;=0,"",))</f>
        <v>#REF!</v>
      </c>
      <c r="K6173" s="241" t="e">
        <f>保全管理データ!N10727</f>
        <v>#REF!</v>
      </c>
      <c r="L6173" s="259" t="e">
        <f>IF(#REF!="","",IF(#REF!="悪環境における作業",0.2,IF(#REF!="高所又は地下作業",0.1,IF(#REF!="錯綜場所作業",0.3,IF(#REF!="複雑な制約のある作業",0.4,IF(#REF!="単純な制約のある作業",0.2,0))))))</f>
        <v>#REF!</v>
      </c>
      <c r="M6173" s="260" t="e">
        <f t="shared" ref="M6173:M6195" si="384">IF(J6173="","",J6173*K6173*(1+IF(L6173="",0,L6173)))</f>
        <v>#REF!</v>
      </c>
    </row>
    <row r="6174" spans="2:13" s="254" customFormat="1" ht="27.75" customHeight="1" x14ac:dyDescent="0.2">
      <c r="B6174" s="536" t="s">
        <v>249</v>
      </c>
      <c r="C6174" s="537"/>
      <c r="D6174" s="265"/>
      <c r="E6174" s="224" t="s">
        <v>244</v>
      </c>
      <c r="F6174" s="258" t="e">
        <f>IF(#REF!&gt;=1,IF(#REF!&gt;=1,#REF!),IF(#REF!&gt;=0,"",))</f>
        <v>#REF!</v>
      </c>
      <c r="G6174" s="241" t="e">
        <f>保全管理データ!N10701</f>
        <v>#REF!</v>
      </c>
      <c r="H6174" s="259" t="e">
        <f>IF(#REF!="無","",IF(#REF!="","",IF(#REF!="悪環境における作業",0.2,IF(#REF!="高所又は地下作業",0.1,IF(#REF!="錯綜場所作業",0.3,IF(#REF!="複雑な制約のある作業",0.4,IF(#REF!="単純な制約のある作業",0.2,0)))))))</f>
        <v>#REF!</v>
      </c>
      <c r="I6174" s="260" t="e">
        <f t="shared" si="383"/>
        <v>#REF!</v>
      </c>
      <c r="J6174" s="258" t="e">
        <f>IF(#REF!&gt;=1,IF(#REF!&gt;=1,#REF!),IF(#REF!&gt;=0,"",))</f>
        <v>#REF!</v>
      </c>
      <c r="K6174" s="241" t="e">
        <f>保全管理データ!N10728</f>
        <v>#REF!</v>
      </c>
      <c r="L6174" s="259" t="e">
        <f>IF(#REF!="","",IF(#REF!="悪環境における作業",0.2,IF(#REF!="高所又は地下作業",0.1,IF(#REF!="錯綜場所作業",0.3,IF(#REF!="複雑な制約のある作業",0.4,IF(#REF!="単純な制約のある作業",0.2,0))))))</f>
        <v>#REF!</v>
      </c>
      <c r="M6174" s="260" t="e">
        <f t="shared" si="384"/>
        <v>#REF!</v>
      </c>
    </row>
    <row r="6175" spans="2:13" s="254" customFormat="1" ht="27.75" customHeight="1" x14ac:dyDescent="0.2">
      <c r="B6175" s="536" t="s">
        <v>250</v>
      </c>
      <c r="C6175" s="537"/>
      <c r="D6175" s="265"/>
      <c r="E6175" s="224" t="s">
        <v>244</v>
      </c>
      <c r="F6175" s="258" t="e">
        <f>IF(#REF!&gt;=1,IF(#REF!&gt;=1,#REF!),IF(#REF!&gt;=0,"",))</f>
        <v>#REF!</v>
      </c>
      <c r="G6175" s="241" t="e">
        <f>保全管理データ!N10702</f>
        <v>#REF!</v>
      </c>
      <c r="H6175" s="259" t="e">
        <f>IF(#REF!="無","",IF(#REF!="","",IF(#REF!="悪環境における作業",0.2,IF(#REF!="高所又は地下作業",0.1,IF(#REF!="錯綜場所作業",0.3,IF(#REF!="複雑な制約のある作業",0.4,IF(#REF!="単純な制約のある作業",0.2,0)))))))</f>
        <v>#REF!</v>
      </c>
      <c r="I6175" s="260" t="e">
        <f t="shared" si="383"/>
        <v>#REF!</v>
      </c>
      <c r="J6175" s="258" t="e">
        <f>IF(#REF!&gt;=1,IF(#REF!&gt;=1,#REF!),IF(#REF!&gt;=0,"",))</f>
        <v>#REF!</v>
      </c>
      <c r="K6175" s="241" t="e">
        <f>保全管理データ!N10729</f>
        <v>#REF!</v>
      </c>
      <c r="L6175" s="259" t="e">
        <f>IF(#REF!="","",IF(#REF!="悪環境における作業",0.2,IF(#REF!="高所又は地下作業",0.1,IF(#REF!="錯綜場所作業",0.3,IF(#REF!="複雑な制約のある作業",0.4,IF(#REF!="単純な制約のある作業",0.2,0))))))</f>
        <v>#REF!</v>
      </c>
      <c r="M6175" s="260" t="e">
        <f t="shared" si="384"/>
        <v>#REF!</v>
      </c>
    </row>
    <row r="6176" spans="2:13" s="254" customFormat="1" ht="27.75" customHeight="1" x14ac:dyDescent="0.2">
      <c r="B6176" s="536" t="s">
        <v>251</v>
      </c>
      <c r="C6176" s="537"/>
      <c r="D6176" s="265"/>
      <c r="E6176" s="224" t="s">
        <v>242</v>
      </c>
      <c r="F6176" s="258" t="e">
        <f>IF(#REF!&gt;=1,IF(#REF!&gt;=1,#REF!),IF(#REF!&gt;=0,"",))</f>
        <v>#REF!</v>
      </c>
      <c r="G6176" s="241" t="e">
        <f>保全管理データ!N10703</f>
        <v>#REF!</v>
      </c>
      <c r="H6176" s="259" t="e">
        <f>IF(#REF!="無","",IF(#REF!="","",IF(#REF!="悪環境における作業",0.2,IF(#REF!="高所又は地下作業",0.1,IF(#REF!="錯綜場所作業",0.3,IF(#REF!="複雑な制約のある作業",0.4,IF(#REF!="単純な制約のある作業",0.2,0)))))))</f>
        <v>#REF!</v>
      </c>
      <c r="I6176" s="260" t="e">
        <f t="shared" si="383"/>
        <v>#REF!</v>
      </c>
      <c r="J6176" s="258" t="e">
        <f>IF(#REF!&gt;=1,IF(#REF!&gt;=1,#REF!),IF(#REF!&gt;=0,"",))</f>
        <v>#REF!</v>
      </c>
      <c r="K6176" s="241" t="e">
        <f>保全管理データ!N10730</f>
        <v>#REF!</v>
      </c>
      <c r="L6176" s="259" t="e">
        <f>IF(#REF!="","",IF(#REF!="悪環境における作業",0.2,IF(#REF!="高所又は地下作業",0.1,IF(#REF!="錯綜場所作業",0.3,IF(#REF!="複雑な制約のある作業",0.4,IF(#REF!="単純な制約のある作業",0.2,0))))))</f>
        <v>#REF!</v>
      </c>
      <c r="M6176" s="260" t="e">
        <f t="shared" si="384"/>
        <v>#REF!</v>
      </c>
    </row>
    <row r="6177" spans="2:13" s="254" customFormat="1" ht="27.75" customHeight="1" x14ac:dyDescent="0.2">
      <c r="B6177" s="536" t="s">
        <v>252</v>
      </c>
      <c r="C6177" s="537"/>
      <c r="D6177" s="265"/>
      <c r="E6177" s="224" t="s">
        <v>244</v>
      </c>
      <c r="F6177" s="258" t="e">
        <f>IF(#REF!&gt;=1,IF(#REF!&gt;=1,#REF!),IF(#REF!&gt;=0,"",))</f>
        <v>#REF!</v>
      </c>
      <c r="G6177" s="241" t="e">
        <f>保全管理データ!N10704</f>
        <v>#REF!</v>
      </c>
      <c r="H6177" s="259" t="e">
        <f>IF(#REF!="無","",IF(#REF!="","",IF(#REF!="悪環境における作業",0.2,IF(#REF!="高所又は地下作業",0.1,IF(#REF!="錯綜場所作業",0.3,IF(#REF!="複雑な制約のある作業",0.4,IF(#REF!="単純な制約のある作業",0.2,0)))))))</f>
        <v>#REF!</v>
      </c>
      <c r="I6177" s="260" t="e">
        <f t="shared" si="383"/>
        <v>#REF!</v>
      </c>
      <c r="J6177" s="258" t="e">
        <f>IF(#REF!&gt;=1,IF(#REF!&gt;=1,#REF!),IF(#REF!&gt;=0,"",))</f>
        <v>#REF!</v>
      </c>
      <c r="K6177" s="241" t="e">
        <f>保全管理データ!N10731</f>
        <v>#REF!</v>
      </c>
      <c r="L6177" s="259" t="e">
        <f>IF(#REF!="","",IF(#REF!="悪環境における作業",0.2,IF(#REF!="高所又は地下作業",0.1,IF(#REF!="錯綜場所作業",0.3,IF(#REF!="複雑な制約のある作業",0.4,IF(#REF!="単純な制約のある作業",0.2,0))))))</f>
        <v>#REF!</v>
      </c>
      <c r="M6177" s="260" t="e">
        <f t="shared" si="384"/>
        <v>#REF!</v>
      </c>
    </row>
    <row r="6178" spans="2:13" s="254" customFormat="1" ht="27.75" customHeight="1" x14ac:dyDescent="0.2">
      <c r="B6178" s="536" t="s">
        <v>253</v>
      </c>
      <c r="C6178" s="537"/>
      <c r="D6178" s="265"/>
      <c r="E6178" s="224" t="s">
        <v>242</v>
      </c>
      <c r="F6178" s="258" t="e">
        <f>IF(#REF!&gt;=1,IF(#REF!&gt;=1,#REF!),IF(#REF!&gt;=0,"",))</f>
        <v>#REF!</v>
      </c>
      <c r="G6178" s="241" t="e">
        <f>保全管理データ!N10705</f>
        <v>#REF!</v>
      </c>
      <c r="H6178" s="259" t="e">
        <f>IF(#REF!="無","",IF(#REF!="","",IF(#REF!="悪環境における作業",0.2,IF(#REF!="高所又は地下作業",0.1,IF(#REF!="錯綜場所作業",0.3,IF(#REF!="複雑な制約のある作業",0.4,IF(#REF!="単純な制約のある作業",0.2,0)))))))</f>
        <v>#REF!</v>
      </c>
      <c r="I6178" s="260" t="e">
        <f t="shared" si="383"/>
        <v>#REF!</v>
      </c>
      <c r="J6178" s="258" t="e">
        <f>IF(#REF!&gt;=1,IF(#REF!&gt;=1,#REF!),IF(#REF!&gt;=0,"",))</f>
        <v>#REF!</v>
      </c>
      <c r="K6178" s="241" t="e">
        <f>保全管理データ!N10732</f>
        <v>#REF!</v>
      </c>
      <c r="L6178" s="259" t="e">
        <f>IF(#REF!="","",IF(#REF!="悪環境における作業",0.2,IF(#REF!="高所又は地下作業",0.1,IF(#REF!="錯綜場所作業",0.3,IF(#REF!="複雑な制約のある作業",0.4,IF(#REF!="単純な制約のある作業",0.2,0))))))</f>
        <v>#REF!</v>
      </c>
      <c r="M6178" s="260" t="e">
        <f t="shared" si="384"/>
        <v>#REF!</v>
      </c>
    </row>
    <row r="6179" spans="2:13" s="254" customFormat="1" ht="27.75" customHeight="1" x14ac:dyDescent="0.2">
      <c r="B6179" s="536" t="s">
        <v>254</v>
      </c>
      <c r="C6179" s="537"/>
      <c r="D6179" s="265"/>
      <c r="E6179" s="224" t="s">
        <v>242</v>
      </c>
      <c r="F6179" s="258" t="e">
        <f>IF(#REF!&gt;=1,IF(#REF!&gt;=1,#REF!),IF(#REF!&gt;=0,"",))</f>
        <v>#REF!</v>
      </c>
      <c r="G6179" s="241" t="e">
        <f>保全管理データ!N10706</f>
        <v>#REF!</v>
      </c>
      <c r="H6179" s="259" t="e">
        <f>IF(#REF!="無","",IF(#REF!="","",IF(#REF!="悪環境における作業",0.2,IF(#REF!="高所又は地下作業",0.1,IF(#REF!="錯綜場所作業",0.3,IF(#REF!="複雑な制約のある作業",0.4,IF(#REF!="単純な制約のある作業",0.2,0)))))))</f>
        <v>#REF!</v>
      </c>
      <c r="I6179" s="260" t="e">
        <f t="shared" si="383"/>
        <v>#REF!</v>
      </c>
      <c r="J6179" s="258" t="e">
        <f>IF(#REF!&gt;=1,IF(#REF!&gt;=1,#REF!),IF(#REF!&gt;=0,"",))</f>
        <v>#REF!</v>
      </c>
      <c r="K6179" s="241" t="e">
        <f>保全管理データ!N10733</f>
        <v>#REF!</v>
      </c>
      <c r="L6179" s="259" t="e">
        <f>IF(#REF!="","",IF(#REF!="悪環境における作業",0.2,IF(#REF!="高所又は地下作業",0.1,IF(#REF!="錯綜場所作業",0.3,IF(#REF!="複雑な制約のある作業",0.4,IF(#REF!="単純な制約のある作業",0.2,0))))))</f>
        <v>#REF!</v>
      </c>
      <c r="M6179" s="260" t="e">
        <f t="shared" si="384"/>
        <v>#REF!</v>
      </c>
    </row>
    <row r="6180" spans="2:13" s="254" customFormat="1" ht="27.75" customHeight="1" x14ac:dyDescent="0.2">
      <c r="B6180" s="536" t="s">
        <v>255</v>
      </c>
      <c r="C6180" s="537"/>
      <c r="D6180" s="265"/>
      <c r="E6180" s="224" t="s">
        <v>245</v>
      </c>
      <c r="F6180" s="258" t="e">
        <f>IF(#REF!&gt;=1,IF(#REF!&gt;=1,#REF!),IF(#REF!&gt;=0,"",))</f>
        <v>#REF!</v>
      </c>
      <c r="G6180" s="241" t="e">
        <f>保全管理データ!N10707</f>
        <v>#REF!</v>
      </c>
      <c r="H6180" s="259" t="e">
        <f>IF(#REF!="無","",IF(#REF!="","",IF(#REF!="悪環境における作業",0.2,IF(#REF!="高所又は地下作業",0.1,IF(#REF!="錯綜場所作業",0.3,IF(#REF!="複雑な制約のある作業",0.4,IF(#REF!="単純な制約のある作業",0.2,0)))))))</f>
        <v>#REF!</v>
      </c>
      <c r="I6180" s="260" t="e">
        <f t="shared" si="383"/>
        <v>#REF!</v>
      </c>
      <c r="J6180" s="258" t="e">
        <f>IF(#REF!&gt;=1,IF(#REF!&gt;=1,#REF!),IF(#REF!&gt;=0,"",))</f>
        <v>#REF!</v>
      </c>
      <c r="K6180" s="241" t="e">
        <f>保全管理データ!N10734</f>
        <v>#REF!</v>
      </c>
      <c r="L6180" s="259" t="e">
        <f>IF(#REF!="","",IF(#REF!="悪環境における作業",0.2,IF(#REF!="高所又は地下作業",0.1,IF(#REF!="錯綜場所作業",0.3,IF(#REF!="複雑な制約のある作業",0.4,IF(#REF!="単純な制約のある作業",0.2,0))))))</f>
        <v>#REF!</v>
      </c>
      <c r="M6180" s="260" t="e">
        <f t="shared" si="384"/>
        <v>#REF!</v>
      </c>
    </row>
    <row r="6181" spans="2:13" s="254" customFormat="1" ht="27.75" customHeight="1" x14ac:dyDescent="0.2">
      <c r="B6181" s="536" t="s">
        <v>256</v>
      </c>
      <c r="C6181" s="537"/>
      <c r="D6181" s="265"/>
      <c r="E6181" s="224" t="s">
        <v>242</v>
      </c>
      <c r="F6181" s="258" t="e">
        <f>IF(#REF!&gt;=1,IF(#REF!&gt;=1,#REF!),IF(#REF!&gt;=0,"",))</f>
        <v>#REF!</v>
      </c>
      <c r="G6181" s="241" t="e">
        <f>保全管理データ!N10708</f>
        <v>#REF!</v>
      </c>
      <c r="H6181" s="259" t="e">
        <f>IF(#REF!="無","",IF(#REF!="","",IF(#REF!="悪環境における作業",0.2,IF(#REF!="高所又は地下作業",0.1,IF(#REF!="錯綜場所作業",0.3,IF(#REF!="複雑な制約のある作業",0.4,IF(#REF!="単純な制約のある作業",0.2,0)))))))</f>
        <v>#REF!</v>
      </c>
      <c r="I6181" s="260" t="e">
        <f t="shared" si="383"/>
        <v>#REF!</v>
      </c>
      <c r="J6181" s="258" t="e">
        <f>IF(#REF!&gt;=1,IF(#REF!&gt;=1,#REF!),IF(#REF!&gt;=0,"",))</f>
        <v>#REF!</v>
      </c>
      <c r="K6181" s="241" t="e">
        <f>保全管理データ!N10735</f>
        <v>#REF!</v>
      </c>
      <c r="L6181" s="259" t="e">
        <f>IF(#REF!="","",IF(#REF!="悪環境における作業",0.2,IF(#REF!="高所又は地下作業",0.1,IF(#REF!="錯綜場所作業",0.3,IF(#REF!="複雑な制約のある作業",0.4,IF(#REF!="単純な制約のある作業",0.2,0))))))</f>
        <v>#REF!</v>
      </c>
      <c r="M6181" s="260" t="e">
        <f t="shared" si="384"/>
        <v>#REF!</v>
      </c>
    </row>
    <row r="6182" spans="2:13" s="254" customFormat="1" ht="27.75" customHeight="1" x14ac:dyDescent="0.2">
      <c r="B6182" s="536" t="s">
        <v>257</v>
      </c>
      <c r="C6182" s="537"/>
      <c r="D6182" s="265"/>
      <c r="E6182" s="224" t="s">
        <v>245</v>
      </c>
      <c r="F6182" s="258" t="e">
        <f>IF(#REF!&gt;=1,IF(#REF!&gt;=1,#REF!),IF(#REF!&gt;=0,"",))</f>
        <v>#REF!</v>
      </c>
      <c r="G6182" s="241" t="e">
        <f>保全管理データ!N10709</f>
        <v>#REF!</v>
      </c>
      <c r="H6182" s="259" t="e">
        <f>IF(#REF!="無","",IF(#REF!="","",IF(#REF!="悪環境における作業",0.2,IF(#REF!="高所又は地下作業",0.1,IF(#REF!="錯綜場所作業",0.3,IF(#REF!="複雑な制約のある作業",0.4,IF(#REF!="単純な制約のある作業",0.2,0)))))))</f>
        <v>#REF!</v>
      </c>
      <c r="I6182" s="260" t="e">
        <f t="shared" si="383"/>
        <v>#REF!</v>
      </c>
      <c r="J6182" s="258" t="e">
        <f>IF(#REF!&gt;=1,IF(#REF!&gt;=1,#REF!),IF(#REF!&gt;=0,"",))</f>
        <v>#REF!</v>
      </c>
      <c r="K6182" s="241" t="e">
        <f>保全管理データ!N10736</f>
        <v>#REF!</v>
      </c>
      <c r="L6182" s="259" t="e">
        <f>IF(#REF!="","",IF(#REF!="悪環境における作業",0.2,IF(#REF!="高所又は地下作業",0.1,IF(#REF!="錯綜場所作業",0.3,IF(#REF!="複雑な制約のある作業",0.4,IF(#REF!="単純な制約のある作業",0.2,0))))))</f>
        <v>#REF!</v>
      </c>
      <c r="M6182" s="260" t="e">
        <f t="shared" si="384"/>
        <v>#REF!</v>
      </c>
    </row>
    <row r="6183" spans="2:13" s="254" customFormat="1" ht="27.75" customHeight="1" x14ac:dyDescent="0.2">
      <c r="B6183" s="536" t="s">
        <v>258</v>
      </c>
      <c r="C6183" s="537"/>
      <c r="D6183" s="265"/>
      <c r="E6183" s="224" t="s">
        <v>245</v>
      </c>
      <c r="F6183" s="258" t="e">
        <f>IF(#REF!&gt;=1,IF(#REF!&gt;=1,#REF!),IF(#REF!&gt;=0,"",))</f>
        <v>#REF!</v>
      </c>
      <c r="G6183" s="241" t="e">
        <f>保全管理データ!N10710</f>
        <v>#REF!</v>
      </c>
      <c r="H6183" s="259" t="e">
        <f>IF(#REF!="無","",IF(#REF!="","",IF(#REF!="悪環境における作業",0.2,IF(#REF!="高所又は地下作業",0.1,IF(#REF!="錯綜場所作業",0.3,IF(#REF!="複雑な制約のある作業",0.4,IF(#REF!="単純な制約のある作業",0.2,0)))))))</f>
        <v>#REF!</v>
      </c>
      <c r="I6183" s="260" t="e">
        <f t="shared" si="383"/>
        <v>#REF!</v>
      </c>
      <c r="J6183" s="258" t="e">
        <f>IF(#REF!&gt;=1,IF(#REF!&gt;=1,#REF!),IF(#REF!&gt;=0,"",))</f>
        <v>#REF!</v>
      </c>
      <c r="K6183" s="241" t="e">
        <f>保全管理データ!N10737</f>
        <v>#REF!</v>
      </c>
      <c r="L6183" s="259" t="e">
        <f>IF(#REF!="","",IF(#REF!="悪環境における作業",0.2,IF(#REF!="高所又は地下作業",0.1,IF(#REF!="錯綜場所作業",0.3,IF(#REF!="複雑な制約のある作業",0.4,IF(#REF!="単純な制約のある作業",0.2,0))))))</f>
        <v>#REF!</v>
      </c>
      <c r="M6183" s="260" t="e">
        <f t="shared" si="384"/>
        <v>#REF!</v>
      </c>
    </row>
    <row r="6184" spans="2:13" s="254" customFormat="1" ht="27.75" customHeight="1" x14ac:dyDescent="0.2">
      <c r="B6184" s="536" t="s">
        <v>259</v>
      </c>
      <c r="C6184" s="537"/>
      <c r="D6184" s="265"/>
      <c r="E6184" s="224" t="s">
        <v>245</v>
      </c>
      <c r="F6184" s="258" t="e">
        <f>IF(#REF!&gt;=1,IF(#REF!&gt;=1,#REF!),IF(#REF!&gt;=0,"",))</f>
        <v>#REF!</v>
      </c>
      <c r="G6184" s="241" t="e">
        <f>保全管理データ!N10711</f>
        <v>#REF!</v>
      </c>
      <c r="H6184" s="259" t="e">
        <f>IF(#REF!="無","",IF(#REF!="","",IF(#REF!="悪環境における作業",0.2,IF(#REF!="高所又は地下作業",0.1,IF(#REF!="錯綜場所作業",0.3,IF(#REF!="複雑な制約のある作業",0.4,IF(#REF!="単純な制約のある作業",0.2,0)))))))</f>
        <v>#REF!</v>
      </c>
      <c r="I6184" s="260" t="e">
        <f t="shared" si="383"/>
        <v>#REF!</v>
      </c>
      <c r="J6184" s="258" t="e">
        <f>IF(#REF!&gt;=1,IF(#REF!&gt;=1,#REF!),IF(#REF!&gt;=0,"",))</f>
        <v>#REF!</v>
      </c>
      <c r="K6184" s="241" t="e">
        <f>保全管理データ!N10738</f>
        <v>#REF!</v>
      </c>
      <c r="L6184" s="259" t="e">
        <f>IF(#REF!="","",IF(#REF!="悪環境における作業",0.2,IF(#REF!="高所又は地下作業",0.1,IF(#REF!="錯綜場所作業",0.3,IF(#REF!="複雑な制約のある作業",0.4,IF(#REF!="単純な制約のある作業",0.2,0))))))</f>
        <v>#REF!</v>
      </c>
      <c r="M6184" s="260" t="e">
        <f t="shared" si="384"/>
        <v>#REF!</v>
      </c>
    </row>
    <row r="6185" spans="2:13" s="254" customFormat="1" ht="27.75" customHeight="1" x14ac:dyDescent="0.2">
      <c r="B6185" s="536" t="s">
        <v>260</v>
      </c>
      <c r="C6185" s="537"/>
      <c r="D6185" s="265"/>
      <c r="E6185" s="224" t="s">
        <v>248</v>
      </c>
      <c r="F6185" s="258" t="e">
        <f>IF(#REF!&gt;=1,IF(#REF!&gt;=1,#REF!),IF(#REF!&gt;=0,"",))</f>
        <v>#REF!</v>
      </c>
      <c r="G6185" s="241" t="e">
        <f>保全管理データ!N10712</f>
        <v>#REF!</v>
      </c>
      <c r="H6185" s="259" t="e">
        <f>IF(#REF!="無","",IF(#REF!="","",IF(#REF!="悪環境における作業",0.2,IF(#REF!="高所又は地下作業",0.1,IF(#REF!="錯綜場所作業",0.3,IF(#REF!="複雑な制約のある作業",0.4,IF(#REF!="単純な制約のある作業",0.2,0)))))))</f>
        <v>#REF!</v>
      </c>
      <c r="I6185" s="260" t="e">
        <f t="shared" si="383"/>
        <v>#REF!</v>
      </c>
      <c r="J6185" s="258" t="e">
        <f>IF(#REF!&gt;=1,IF(#REF!&gt;=1,#REF!),IF(#REF!&gt;=0,"",))</f>
        <v>#REF!</v>
      </c>
      <c r="K6185" s="241" t="e">
        <f>保全管理データ!N10739</f>
        <v>#REF!</v>
      </c>
      <c r="L6185" s="259" t="e">
        <f>IF(#REF!="","",IF(#REF!="悪環境における作業",0.2,IF(#REF!="高所又は地下作業",0.1,IF(#REF!="錯綜場所作業",0.3,IF(#REF!="複雑な制約のある作業",0.4,IF(#REF!="単純な制約のある作業",0.2,0))))))</f>
        <v>#REF!</v>
      </c>
      <c r="M6185" s="260" t="e">
        <f t="shared" si="384"/>
        <v>#REF!</v>
      </c>
    </row>
    <row r="6186" spans="2:13" s="254" customFormat="1" ht="27.75" customHeight="1" x14ac:dyDescent="0.2">
      <c r="B6186" s="536" t="s">
        <v>261</v>
      </c>
      <c r="C6186" s="537"/>
      <c r="D6186" s="265"/>
      <c r="E6186" s="224" t="s">
        <v>247</v>
      </c>
      <c r="F6186" s="258" t="e">
        <f>IF(#REF!&gt;=1,IF(#REF!&gt;=1,#REF!),IF(#REF!&gt;=0,"",))</f>
        <v>#REF!</v>
      </c>
      <c r="G6186" s="241" t="e">
        <f>保全管理データ!N10713</f>
        <v>#REF!</v>
      </c>
      <c r="H6186" s="259" t="e">
        <f>IF(#REF!="無","",IF(#REF!="","",IF(#REF!="悪環境における作業",0.2,IF(#REF!="高所又は地下作業",0.1,IF(#REF!="錯綜場所作業",0.3,IF(#REF!="複雑な制約のある作業",0.4,IF(#REF!="単純な制約のある作業",0.2,0)))))))</f>
        <v>#REF!</v>
      </c>
      <c r="I6186" s="260" t="e">
        <f t="shared" si="383"/>
        <v>#REF!</v>
      </c>
      <c r="J6186" s="258" t="e">
        <f>IF(#REF!&gt;=1,IF(#REF!&gt;=1,#REF!),IF(#REF!&gt;=0,"",))</f>
        <v>#REF!</v>
      </c>
      <c r="K6186" s="241" t="e">
        <f>保全管理データ!N10740</f>
        <v>#REF!</v>
      </c>
      <c r="L6186" s="259" t="e">
        <f>IF(#REF!="","",IF(#REF!="悪環境における作業",0.2,IF(#REF!="高所又は地下作業",0.1,IF(#REF!="錯綜場所作業",0.3,IF(#REF!="複雑な制約のある作業",0.4,IF(#REF!="単純な制約のある作業",0.2,0))))))</f>
        <v>#REF!</v>
      </c>
      <c r="M6186" s="260" t="e">
        <f t="shared" si="384"/>
        <v>#REF!</v>
      </c>
    </row>
    <row r="6187" spans="2:13" s="254" customFormat="1" ht="27.75" customHeight="1" x14ac:dyDescent="0.2">
      <c r="B6187" s="536" t="s">
        <v>262</v>
      </c>
      <c r="C6187" s="537"/>
      <c r="D6187" s="265"/>
      <c r="E6187" s="224" t="s">
        <v>245</v>
      </c>
      <c r="F6187" s="258" t="e">
        <f>IF(#REF!&gt;=1,IF(#REF!&gt;=1,#REF!),IF(#REF!&gt;=0,"",))</f>
        <v>#REF!</v>
      </c>
      <c r="G6187" s="241" t="e">
        <f>保全管理データ!N10714</f>
        <v>#REF!</v>
      </c>
      <c r="H6187" s="259" t="e">
        <f>IF(#REF!="無","",IF(#REF!="","",IF(#REF!="悪環境における作業",0.2,IF(#REF!="高所又は地下作業",0.1,IF(#REF!="錯綜場所作業",0.3,IF(#REF!="複雑な制約のある作業",0.4,IF(#REF!="単純な制約のある作業",0.2,0)))))))</f>
        <v>#REF!</v>
      </c>
      <c r="I6187" s="260" t="e">
        <f t="shared" si="383"/>
        <v>#REF!</v>
      </c>
      <c r="J6187" s="258" t="e">
        <f>IF(#REF!&gt;=1,IF(#REF!&gt;=1,#REF!),IF(#REF!&gt;=0,"",))</f>
        <v>#REF!</v>
      </c>
      <c r="K6187" s="241" t="e">
        <f>保全管理データ!N10741</f>
        <v>#REF!</v>
      </c>
      <c r="L6187" s="259" t="e">
        <f>IF(#REF!="","",IF(#REF!="悪環境における作業",0.2,IF(#REF!="高所又は地下作業",0.1,IF(#REF!="錯綜場所作業",0.3,IF(#REF!="複雑な制約のある作業",0.4,IF(#REF!="単純な制約のある作業",0.2,0))))))</f>
        <v>#REF!</v>
      </c>
      <c r="M6187" s="260" t="e">
        <f t="shared" si="384"/>
        <v>#REF!</v>
      </c>
    </row>
    <row r="6188" spans="2:13" s="254" customFormat="1" ht="27.75" customHeight="1" x14ac:dyDescent="0.2">
      <c r="B6188" s="536" t="s">
        <v>263</v>
      </c>
      <c r="C6188" s="537"/>
      <c r="D6188" s="265"/>
      <c r="E6188" s="224" t="s">
        <v>245</v>
      </c>
      <c r="F6188" s="258" t="e">
        <f>IF(#REF!&gt;=1,IF(#REF!&gt;=1,#REF!),IF(#REF!&gt;=0,"",))</f>
        <v>#REF!</v>
      </c>
      <c r="G6188" s="241" t="e">
        <f>保全管理データ!N10715</f>
        <v>#REF!</v>
      </c>
      <c r="H6188" s="259" t="e">
        <f>IF(#REF!="無","",IF(#REF!="","",IF(#REF!="悪環境における作業",0.2,IF(#REF!="高所又は地下作業",0.1,IF(#REF!="錯綜場所作業",0.3,IF(#REF!="複雑な制約のある作業",0.4,IF(#REF!="単純な制約のある作業",0.2,0)))))))</f>
        <v>#REF!</v>
      </c>
      <c r="I6188" s="260" t="e">
        <f t="shared" si="383"/>
        <v>#REF!</v>
      </c>
      <c r="J6188" s="258" t="e">
        <f>IF(#REF!&gt;=1,IF(#REF!&gt;=1,#REF!),IF(#REF!&gt;=0,"",))</f>
        <v>#REF!</v>
      </c>
      <c r="K6188" s="241" t="e">
        <f>保全管理データ!N10742</f>
        <v>#REF!</v>
      </c>
      <c r="L6188" s="259" t="e">
        <f>IF(#REF!="","",IF(#REF!="悪環境における作業",0.2,IF(#REF!="高所又は地下作業",0.1,IF(#REF!="錯綜場所作業",0.3,IF(#REF!="複雑な制約のある作業",0.4,IF(#REF!="単純な制約のある作業",0.2,0))))))</f>
        <v>#REF!</v>
      </c>
      <c r="M6188" s="260" t="e">
        <f t="shared" si="384"/>
        <v>#REF!</v>
      </c>
    </row>
    <row r="6189" spans="2:13" s="254" customFormat="1" ht="27.75" customHeight="1" x14ac:dyDescent="0.2">
      <c r="B6189" s="536" t="s">
        <v>264</v>
      </c>
      <c r="C6189" s="537"/>
      <c r="D6189" s="265"/>
      <c r="E6189" s="224" t="s">
        <v>245</v>
      </c>
      <c r="F6189" s="258" t="e">
        <f>IF(#REF!&gt;=1,IF(#REF!&gt;=1,#REF!),IF(#REF!&gt;=0,"",))</f>
        <v>#REF!</v>
      </c>
      <c r="G6189" s="241" t="e">
        <f>保全管理データ!N10716</f>
        <v>#REF!</v>
      </c>
      <c r="H6189" s="259" t="e">
        <f>IF(#REF!="無","",IF(#REF!="","",IF(#REF!="悪環境における作業",0.2,IF(#REF!="高所又は地下作業",0.1,IF(#REF!="錯綜場所作業",0.3,IF(#REF!="複雑な制約のある作業",0.4,IF(#REF!="単純な制約のある作業",0.2,0)))))))</f>
        <v>#REF!</v>
      </c>
      <c r="I6189" s="260" t="e">
        <f t="shared" si="383"/>
        <v>#REF!</v>
      </c>
      <c r="J6189" s="258" t="e">
        <f>IF(#REF!&gt;=1,IF(#REF!&gt;=1,#REF!),IF(#REF!&gt;=0,"",))</f>
        <v>#REF!</v>
      </c>
      <c r="K6189" s="241" t="e">
        <f>保全管理データ!N10743</f>
        <v>#REF!</v>
      </c>
      <c r="L6189" s="259" t="e">
        <f>IF(#REF!="","",IF(#REF!="悪環境における作業",0.2,IF(#REF!="高所又は地下作業",0.1,IF(#REF!="錯綜場所作業",0.3,IF(#REF!="複雑な制約のある作業",0.4,IF(#REF!="単純な制約のある作業",0.2,0))))))</f>
        <v>#REF!</v>
      </c>
      <c r="M6189" s="260" t="e">
        <f t="shared" si="384"/>
        <v>#REF!</v>
      </c>
    </row>
    <row r="6190" spans="2:13" s="254" customFormat="1" ht="27.75" customHeight="1" x14ac:dyDescent="0.2">
      <c r="B6190" s="536" t="s">
        <v>265</v>
      </c>
      <c r="C6190" s="537"/>
      <c r="D6190" s="265"/>
      <c r="E6190" s="224" t="s">
        <v>245</v>
      </c>
      <c r="F6190" s="258" t="e">
        <f>IF(#REF!&gt;=1,IF(#REF!&gt;=1,#REF!),IF(#REF!&gt;=0,"",))</f>
        <v>#REF!</v>
      </c>
      <c r="G6190" s="241" t="e">
        <f>保全管理データ!N10717</f>
        <v>#REF!</v>
      </c>
      <c r="H6190" s="259" t="e">
        <f>IF(#REF!="無","",IF(#REF!="","",IF(#REF!="悪環境における作業",0.2,IF(#REF!="高所又は地下作業",0.1,IF(#REF!="錯綜場所作業",0.3,IF(#REF!="複雑な制約のある作業",0.4,IF(#REF!="単純な制約のある作業",0.2,0)))))))</f>
        <v>#REF!</v>
      </c>
      <c r="I6190" s="260" t="e">
        <f t="shared" si="383"/>
        <v>#REF!</v>
      </c>
      <c r="J6190" s="258" t="e">
        <f>IF(#REF!&gt;=1,IF(#REF!&gt;=1,#REF!),IF(#REF!&gt;=0,"",))</f>
        <v>#REF!</v>
      </c>
      <c r="K6190" s="241" t="e">
        <f>保全管理データ!N10744</f>
        <v>#REF!</v>
      </c>
      <c r="L6190" s="259" t="e">
        <f>IF(#REF!="","",IF(#REF!="悪環境における作業",0.2,IF(#REF!="高所又は地下作業",0.1,IF(#REF!="錯綜場所作業",0.3,IF(#REF!="複雑な制約のある作業",0.4,IF(#REF!="単純な制約のある作業",0.2,0))))))</f>
        <v>#REF!</v>
      </c>
      <c r="M6190" s="260" t="e">
        <f t="shared" si="384"/>
        <v>#REF!</v>
      </c>
    </row>
    <row r="6191" spans="2:13" s="254" customFormat="1" ht="27.75" customHeight="1" x14ac:dyDescent="0.2">
      <c r="B6191" s="536" t="s">
        <v>266</v>
      </c>
      <c r="C6191" s="537"/>
      <c r="D6191" s="265"/>
      <c r="E6191" s="224" t="s">
        <v>245</v>
      </c>
      <c r="F6191" s="258" t="e">
        <f>IF(#REF!&gt;=1,IF(#REF!&gt;=1,#REF!),IF(#REF!&gt;=0,"",))</f>
        <v>#REF!</v>
      </c>
      <c r="G6191" s="241" t="e">
        <f>保全管理データ!N10718</f>
        <v>#REF!</v>
      </c>
      <c r="H6191" s="259" t="e">
        <f>IF(#REF!="無","",IF(#REF!="","",IF(#REF!="悪環境における作業",0.2,IF(#REF!="高所又は地下作業",0.1,IF(#REF!="錯綜場所作業",0.3,IF(#REF!="複雑な制約のある作業",0.4,IF(#REF!="単純な制約のある作業",0.2,0)))))))</f>
        <v>#REF!</v>
      </c>
      <c r="I6191" s="260" t="e">
        <f t="shared" si="383"/>
        <v>#REF!</v>
      </c>
      <c r="J6191" s="258" t="e">
        <f>IF(#REF!&gt;=1,IF(#REF!&gt;=1,#REF!),IF(#REF!&gt;=0,"",))</f>
        <v>#REF!</v>
      </c>
      <c r="K6191" s="241" t="e">
        <f>保全管理データ!N10745</f>
        <v>#REF!</v>
      </c>
      <c r="L6191" s="259" t="e">
        <f>IF(#REF!="","",IF(#REF!="悪環境における作業",0.2,IF(#REF!="高所又は地下作業",0.1,IF(#REF!="錯綜場所作業",0.3,IF(#REF!="複雑な制約のある作業",0.4,IF(#REF!="単純な制約のある作業",0.2,0))))))</f>
        <v>#REF!</v>
      </c>
      <c r="M6191" s="260" t="e">
        <f t="shared" si="384"/>
        <v>#REF!</v>
      </c>
    </row>
    <row r="6192" spans="2:13" s="254" customFormat="1" ht="27.75" customHeight="1" x14ac:dyDescent="0.2">
      <c r="B6192" s="536" t="s">
        <v>81</v>
      </c>
      <c r="C6192" s="537"/>
      <c r="D6192" s="265"/>
      <c r="E6192" s="224" t="s">
        <v>245</v>
      </c>
      <c r="F6192" s="258" t="e">
        <f>IF(#REF!&gt;=1,IF(#REF!&gt;=1,#REF!),IF(#REF!&gt;=0,"",))</f>
        <v>#REF!</v>
      </c>
      <c r="G6192" s="241" t="e">
        <f>保全管理データ!N10719</f>
        <v>#REF!</v>
      </c>
      <c r="H6192" s="259" t="e">
        <f>IF(#REF!="無","",IF(#REF!="","",IF(#REF!="悪環境における作業",0.2,IF(#REF!="高所又は地下作業",0.1,IF(#REF!="錯綜場所作業",0.3,IF(#REF!="複雑な制約のある作業",0.4,IF(#REF!="単純な制約のある作業",0.2,0)))))))</f>
        <v>#REF!</v>
      </c>
      <c r="I6192" s="260" t="e">
        <f t="shared" si="383"/>
        <v>#REF!</v>
      </c>
      <c r="J6192" s="258" t="e">
        <f>IF(#REF!&gt;=1,IF(#REF!&gt;=1,#REF!),IF(#REF!&gt;=0,"",))</f>
        <v>#REF!</v>
      </c>
      <c r="K6192" s="241" t="e">
        <f>保全管理データ!N10746</f>
        <v>#REF!</v>
      </c>
      <c r="L6192" s="259" t="e">
        <f>IF(#REF!="","",IF(#REF!="悪環境における作業",0.2,IF(#REF!="高所又は地下作業",0.1,IF(#REF!="錯綜場所作業",0.3,IF(#REF!="複雑な制約のある作業",0.4,IF(#REF!="単純な制約のある作業",0.2,0))))))</f>
        <v>#REF!</v>
      </c>
      <c r="M6192" s="260" t="e">
        <f t="shared" si="384"/>
        <v>#REF!</v>
      </c>
    </row>
    <row r="6193" spans="2:13" s="254" customFormat="1" ht="27.75" customHeight="1" x14ac:dyDescent="0.2">
      <c r="B6193" s="536" t="s">
        <v>267</v>
      </c>
      <c r="C6193" s="537"/>
      <c r="D6193" s="265"/>
      <c r="E6193" s="224" t="s">
        <v>247</v>
      </c>
      <c r="F6193" s="258" t="e">
        <f>IF(#REF!&gt;=1,IF(#REF!&gt;=1,#REF!),IF(#REF!&gt;=0,"",))</f>
        <v>#REF!</v>
      </c>
      <c r="G6193" s="241" t="e">
        <f>保全管理データ!N10720</f>
        <v>#REF!</v>
      </c>
      <c r="H6193" s="259" t="e">
        <f>IF(#REF!="無","",IF(#REF!="","",IF(#REF!="悪環境における作業",0.2,IF(#REF!="高所又は地下作業",0.1,IF(#REF!="錯綜場所作業",0.3,IF(#REF!="複雑な制約のある作業",0.4,IF(#REF!="単純な制約のある作業",0.2,0)))))))</f>
        <v>#REF!</v>
      </c>
      <c r="I6193" s="260" t="e">
        <f t="shared" si="383"/>
        <v>#REF!</v>
      </c>
      <c r="J6193" s="258" t="e">
        <f>IF(#REF!&gt;=1,IF(#REF!&gt;=1,#REF!),IF(#REF!&gt;=0,"",))</f>
        <v>#REF!</v>
      </c>
      <c r="K6193" s="241" t="e">
        <f>保全管理データ!N10747</f>
        <v>#REF!</v>
      </c>
      <c r="L6193" s="259" t="e">
        <f>IF(#REF!="","",IF(#REF!="悪環境における作業",0.2,IF(#REF!="高所又は地下作業",0.1,IF(#REF!="錯綜場所作業",0.3,IF(#REF!="複雑な制約のある作業",0.4,IF(#REF!="単純な制約のある作業",0.2,0))))))</f>
        <v>#REF!</v>
      </c>
      <c r="M6193" s="260" t="e">
        <f t="shared" si="384"/>
        <v>#REF!</v>
      </c>
    </row>
    <row r="6194" spans="2:13" s="254" customFormat="1" ht="27.75" customHeight="1" x14ac:dyDescent="0.2">
      <c r="B6194" s="536" t="s">
        <v>268</v>
      </c>
      <c r="C6194" s="537"/>
      <c r="D6194" s="265"/>
      <c r="E6194" s="224" t="s">
        <v>246</v>
      </c>
      <c r="F6194" s="258" t="e">
        <f>IF(#REF!&gt;=1,IF(#REF!&gt;=1,#REF!),IF(#REF!&gt;=0,"",))</f>
        <v>#REF!</v>
      </c>
      <c r="G6194" s="241" t="e">
        <f>保全管理データ!N10721</f>
        <v>#REF!</v>
      </c>
      <c r="H6194" s="259" t="e">
        <f>IF(#REF!="無","",IF(#REF!="","",IF(#REF!="悪環境における作業",0.2,IF(#REF!="高所又は地下作業",0.1,IF(#REF!="錯綜場所作業",0.3,IF(#REF!="複雑な制約のある作業",0.4,IF(#REF!="単純な制約のある作業",0.2,0)))))))</f>
        <v>#REF!</v>
      </c>
      <c r="I6194" s="260" t="e">
        <f t="shared" si="383"/>
        <v>#REF!</v>
      </c>
      <c r="J6194" s="258" t="e">
        <f>IF(#REF!&gt;=1,IF(#REF!&gt;=1,#REF!),IF(#REF!&gt;=0,"",))</f>
        <v>#REF!</v>
      </c>
      <c r="K6194" s="241" t="e">
        <f>保全管理データ!N10748</f>
        <v>#REF!</v>
      </c>
      <c r="L6194" s="259" t="e">
        <f>IF(#REF!="","",IF(#REF!="悪環境における作業",0.2,IF(#REF!="高所又は地下作業",0.1,IF(#REF!="錯綜場所作業",0.3,IF(#REF!="複雑な制約のある作業",0.4,IF(#REF!="単純な制約のある作業",0.2,0))))))</f>
        <v>#REF!</v>
      </c>
      <c r="M6194" s="260" t="e">
        <f t="shared" si="384"/>
        <v>#REF!</v>
      </c>
    </row>
    <row r="6195" spans="2:13" s="254" customFormat="1" ht="27.75" customHeight="1" thickBot="1" x14ac:dyDescent="0.25">
      <c r="B6195" s="538" t="s">
        <v>269</v>
      </c>
      <c r="C6195" s="539"/>
      <c r="D6195" s="266"/>
      <c r="E6195" s="252" t="s">
        <v>245</v>
      </c>
      <c r="F6195" s="261" t="e">
        <f>IF(#REF!&gt;=1,IF(#REF!&gt;=1,#REF!),IF(#REF!&gt;=0,"",))</f>
        <v>#REF!</v>
      </c>
      <c r="G6195" s="245" t="e">
        <f>保全管理データ!N10722</f>
        <v>#REF!</v>
      </c>
      <c r="H6195" s="259" t="e">
        <f>IF(#REF!="無","",IF(#REF!="","",IF(#REF!="悪環境における作業",0.2,IF(#REF!="高所又は地下作業",0.1,IF(#REF!="錯綜場所作業",0.3,IF(#REF!="複雑な制約のある作業",0.4,IF(#REF!="単純な制約のある作業",0.2,0)))))))</f>
        <v>#REF!</v>
      </c>
      <c r="I6195" s="260" t="e">
        <f t="shared" si="383"/>
        <v>#REF!</v>
      </c>
      <c r="J6195" s="261" t="e">
        <f>IF(#REF!&gt;=1,IF(#REF!&gt;=1,#REF!),IF(#REF!&gt;=0,"",))</f>
        <v>#REF!</v>
      </c>
      <c r="K6195" s="245" t="e">
        <f>保全管理データ!N10749</f>
        <v>#REF!</v>
      </c>
      <c r="L6195" s="262" t="e">
        <f>IF(#REF!="","",IF(#REF!="悪環境における作業",0.2,IF(#REF!="高所又は地下作業",0.1,IF(#REF!="錯綜場所作業",0.3,IF(#REF!="複雑な制約のある作業",0.4,IF(#REF!="単純な制約のある作業",0.2,0))))))</f>
        <v>#REF!</v>
      </c>
      <c r="M6195" s="260" t="e">
        <f t="shared" si="384"/>
        <v>#REF!</v>
      </c>
    </row>
    <row r="6196" spans="2:13" s="254" customFormat="1" ht="27.75" customHeight="1" thickBot="1" x14ac:dyDescent="0.25">
      <c r="B6196" s="532" t="s">
        <v>190</v>
      </c>
      <c r="C6196" s="532"/>
      <c r="D6196" s="532"/>
      <c r="E6196" s="532"/>
      <c r="F6196" s="533" t="e">
        <f>SUM(I6172:I6195)</f>
        <v>#REF!</v>
      </c>
      <c r="G6196" s="534"/>
      <c r="H6196" s="534"/>
      <c r="I6196" s="535"/>
      <c r="J6196" s="533" t="e">
        <f>IF(SUM(J6172:J6195)=0,"0.00",SUM(M6172:M6195))</f>
        <v>#REF!</v>
      </c>
      <c r="K6196" s="534"/>
      <c r="L6196" s="534"/>
      <c r="M6196" s="535"/>
    </row>
    <row r="6197" spans="2:13" s="254" customFormat="1" ht="27.75" customHeight="1" thickBot="1" x14ac:dyDescent="0.25">
      <c r="B6197" s="532" t="s">
        <v>97</v>
      </c>
      <c r="C6197" s="532"/>
      <c r="D6197" s="532"/>
      <c r="E6197" s="532"/>
      <c r="F6197" s="533" t="e">
        <f>IF(#REF!="５年以下","0",IF(#REF!="５年～１０年",0.1,IF(#REF!="１０年以上",0.15)))</f>
        <v>#REF!</v>
      </c>
      <c r="G6197" s="534"/>
      <c r="H6197" s="534"/>
      <c r="I6197" s="534"/>
      <c r="J6197" s="534"/>
      <c r="K6197" s="534"/>
      <c r="L6197" s="534"/>
      <c r="M6197" s="535"/>
    </row>
    <row r="6198" spans="2:13" s="254" customFormat="1" ht="27.75" customHeight="1" thickBot="1" x14ac:dyDescent="0.25">
      <c r="B6198" s="533" t="s">
        <v>273</v>
      </c>
      <c r="C6198" s="534"/>
      <c r="D6198" s="534"/>
      <c r="E6198" s="535"/>
      <c r="F6198" s="533" t="e">
        <f>F6196*(1+F6197)</f>
        <v>#REF!</v>
      </c>
      <c r="G6198" s="534"/>
      <c r="H6198" s="534"/>
      <c r="I6198" s="534"/>
      <c r="J6198" s="533" t="e">
        <f>J6196*(1+F6197)</f>
        <v>#REF!</v>
      </c>
      <c r="K6198" s="534"/>
      <c r="L6198" s="534"/>
      <c r="M6198" s="535"/>
    </row>
    <row r="6199" spans="2:13" s="254" customFormat="1" ht="27.75" customHeight="1" thickBot="1" x14ac:dyDescent="0.25">
      <c r="B6199" s="532" t="s">
        <v>191</v>
      </c>
      <c r="C6199" s="532"/>
      <c r="D6199" s="532"/>
      <c r="E6199" s="532"/>
      <c r="F6199" s="533" t="e">
        <f>#REF!*(#REF!*#REF!+#REF!*#REF!)</f>
        <v>#REF!</v>
      </c>
      <c r="G6199" s="534"/>
      <c r="H6199" s="535"/>
      <c r="I6199" s="532" t="e">
        <f>#REF!</f>
        <v>#REF!</v>
      </c>
      <c r="J6199" s="533"/>
      <c r="K6199" s="263" t="s">
        <v>230</v>
      </c>
      <c r="L6199" s="535" t="e">
        <f>B6170</f>
        <v>#REF!</v>
      </c>
      <c r="M6199" s="532"/>
    </row>
    <row r="6200" spans="2:13" s="254" customFormat="1" ht="45" customHeight="1" thickBot="1" x14ac:dyDescent="0.25">
      <c r="B6200" s="253"/>
      <c r="C6200" s="253"/>
      <c r="D6200" s="253"/>
      <c r="E6200" s="253"/>
      <c r="F6200" s="253"/>
      <c r="G6200" s="253"/>
      <c r="H6200" s="253"/>
      <c r="I6200" s="253"/>
      <c r="J6200" s="253"/>
      <c r="K6200" s="253"/>
      <c r="L6200" s="253"/>
      <c r="M6200" s="253"/>
    </row>
    <row r="6201" spans="2:13" s="254" customFormat="1" ht="27.75" customHeight="1" thickBot="1" x14ac:dyDescent="0.25">
      <c r="B6201" s="542" t="s">
        <v>128</v>
      </c>
      <c r="C6201" s="543"/>
      <c r="D6201" s="543"/>
      <c r="E6201" s="544"/>
      <c r="F6201" s="253"/>
      <c r="G6201" s="253"/>
      <c r="H6201" s="253"/>
      <c r="I6201" s="253"/>
      <c r="J6201" s="253"/>
      <c r="K6201" s="253"/>
      <c r="L6201" s="253"/>
      <c r="M6201" s="253"/>
    </row>
    <row r="6202" spans="2:13" s="254" customFormat="1" ht="27.75" customHeight="1" x14ac:dyDescent="0.2">
      <c r="B6202" s="545" t="e">
        <f>#REF!</f>
        <v>#REF!</v>
      </c>
      <c r="C6202" s="546"/>
      <c r="D6202" s="547"/>
      <c r="E6202" s="548"/>
      <c r="F6202" s="552" t="s">
        <v>240</v>
      </c>
      <c r="G6202" s="553"/>
      <c r="H6202" s="553"/>
      <c r="I6202" s="554"/>
      <c r="J6202" s="552" t="s">
        <v>239</v>
      </c>
      <c r="K6202" s="553"/>
      <c r="L6202" s="553"/>
      <c r="M6202" s="554"/>
    </row>
    <row r="6203" spans="2:13" s="254" customFormat="1" ht="27.75" customHeight="1" thickBot="1" x14ac:dyDescent="0.25">
      <c r="B6203" s="549"/>
      <c r="C6203" s="550"/>
      <c r="D6203" s="550"/>
      <c r="E6203" s="551"/>
      <c r="F6203" s="255" t="s">
        <v>149</v>
      </c>
      <c r="G6203" s="256" t="s">
        <v>151</v>
      </c>
      <c r="H6203" s="256" t="s">
        <v>96</v>
      </c>
      <c r="I6203" s="257" t="s">
        <v>150</v>
      </c>
      <c r="J6203" s="255" t="s">
        <v>149</v>
      </c>
      <c r="K6203" s="256" t="s">
        <v>151</v>
      </c>
      <c r="L6203" s="256" t="s">
        <v>96</v>
      </c>
      <c r="M6203" s="257" t="s">
        <v>150</v>
      </c>
    </row>
    <row r="6204" spans="2:13" s="254" customFormat="1" ht="27.75" customHeight="1" thickTop="1" x14ac:dyDescent="0.2">
      <c r="B6204" s="540" t="s">
        <v>241</v>
      </c>
      <c r="C6204" s="541"/>
      <c r="D6204" s="264"/>
      <c r="E6204" s="237" t="s">
        <v>242</v>
      </c>
      <c r="F6204" s="258" t="e">
        <f>IF(#REF!&gt;=1,IF(#REF!&gt;=1,#REF!),IF(#REF!&gt;=0,"",))</f>
        <v>#REF!</v>
      </c>
      <c r="G6204" s="241" t="e">
        <f>保全管理データ!N10755</f>
        <v>#REF!</v>
      </c>
      <c r="H6204" s="259" t="e">
        <f>IF(#REF!="無","",IF(#REF!="","",IF(#REF!="悪環境における作業",0.2,IF(#REF!="高所又は地下作業",0.1,IF(#REF!="錯綜場所作業",0.3,IF(#REF!="複雑な制約のある作業",0.4,IF(#REF!="単純な制約のある作業",0.2,0)))))))</f>
        <v>#REF!</v>
      </c>
      <c r="I6204" s="260" t="e">
        <f>IF(F6204="","",F6204*G6204*(1+IF(H6204="",0,H6204)))</f>
        <v>#REF!</v>
      </c>
      <c r="J6204" s="258" t="e">
        <f>IF(#REF!&gt;=1,IF(#REF!&gt;=1,#REF!),IF(#REF!&gt;=0,"",))</f>
        <v>#REF!</v>
      </c>
      <c r="K6204" s="241" t="e">
        <f>保全管理データ!N10782</f>
        <v>#REF!</v>
      </c>
      <c r="L6204" s="259" t="e">
        <f>IF(#REF!="","",IF(#REF!="悪環境における作業",0.2,IF(#REF!="高所又は地下作業",0.1,IF(#REF!="錯綜場所作業",0.3,IF(#REF!="複雑な制約のある作業",0.4,IF(#REF!="単純な制約のある作業",0.2,0))))))</f>
        <v>#REF!</v>
      </c>
      <c r="M6204" s="260" t="e">
        <f>IF(J6204="","",J6204*K6204*(1+IF(L6204="",0,L6204)))</f>
        <v>#REF!</v>
      </c>
    </row>
    <row r="6205" spans="2:13" s="254" customFormat="1" ht="27.75" customHeight="1" x14ac:dyDescent="0.2">
      <c r="B6205" s="536" t="s">
        <v>243</v>
      </c>
      <c r="C6205" s="537"/>
      <c r="D6205" s="265"/>
      <c r="E6205" s="224" t="s">
        <v>242</v>
      </c>
      <c r="F6205" s="258" t="e">
        <f>IF(#REF!&gt;=1,IF(#REF!&gt;=1,#REF!),IF(#REF!&gt;=0,"",))</f>
        <v>#REF!</v>
      </c>
      <c r="G6205" s="241" t="e">
        <f>保全管理データ!N10756</f>
        <v>#REF!</v>
      </c>
      <c r="H6205" s="259" t="e">
        <f>IF(#REF!="無","",IF(#REF!="","",IF(#REF!="悪環境における作業",0.2,IF(#REF!="高所又は地下作業",0.1,IF(#REF!="錯綜場所作業",0.3,IF(#REF!="複雑な制約のある作業",0.4,IF(#REF!="単純な制約のある作業",0.2,0)))))))</f>
        <v>#REF!</v>
      </c>
      <c r="I6205" s="260" t="e">
        <f t="shared" ref="I6205:I6227" si="385">IF(F6205="","",F6205*G6205*(1+IF(H6205="",0,H6205)))</f>
        <v>#REF!</v>
      </c>
      <c r="J6205" s="258" t="e">
        <f>IF(#REF!&gt;=1,IF(#REF!&gt;=1,#REF!),IF(#REF!&gt;=0,"",))</f>
        <v>#REF!</v>
      </c>
      <c r="K6205" s="241" t="e">
        <f>保全管理データ!N10783</f>
        <v>#REF!</v>
      </c>
      <c r="L6205" s="259" t="e">
        <f>IF(#REF!="","",IF(#REF!="悪環境における作業",0.2,IF(#REF!="高所又は地下作業",0.1,IF(#REF!="錯綜場所作業",0.3,IF(#REF!="複雑な制約のある作業",0.4,IF(#REF!="単純な制約のある作業",0.2,0))))))</f>
        <v>#REF!</v>
      </c>
      <c r="M6205" s="260" t="e">
        <f t="shared" ref="M6205:M6227" si="386">IF(J6205="","",J6205*K6205*(1+IF(L6205="",0,L6205)))</f>
        <v>#REF!</v>
      </c>
    </row>
    <row r="6206" spans="2:13" s="254" customFormat="1" ht="27.75" customHeight="1" x14ac:dyDescent="0.2">
      <c r="B6206" s="536" t="s">
        <v>249</v>
      </c>
      <c r="C6206" s="537"/>
      <c r="D6206" s="265"/>
      <c r="E6206" s="224" t="s">
        <v>244</v>
      </c>
      <c r="F6206" s="258" t="e">
        <f>IF(#REF!&gt;=1,IF(#REF!&gt;=1,#REF!),IF(#REF!&gt;=0,"",))</f>
        <v>#REF!</v>
      </c>
      <c r="G6206" s="241" t="e">
        <f>保全管理データ!N10757</f>
        <v>#REF!</v>
      </c>
      <c r="H6206" s="259" t="e">
        <f>IF(#REF!="無","",IF(#REF!="","",IF(#REF!="悪環境における作業",0.2,IF(#REF!="高所又は地下作業",0.1,IF(#REF!="錯綜場所作業",0.3,IF(#REF!="複雑な制約のある作業",0.4,IF(#REF!="単純な制約のある作業",0.2,0)))))))</f>
        <v>#REF!</v>
      </c>
      <c r="I6206" s="260" t="e">
        <f t="shared" si="385"/>
        <v>#REF!</v>
      </c>
      <c r="J6206" s="258" t="e">
        <f>IF(#REF!&gt;=1,IF(#REF!&gt;=1,#REF!),IF(#REF!&gt;=0,"",))</f>
        <v>#REF!</v>
      </c>
      <c r="K6206" s="241" t="e">
        <f>保全管理データ!N10784</f>
        <v>#REF!</v>
      </c>
      <c r="L6206" s="259" t="e">
        <f>IF(#REF!="","",IF(#REF!="悪環境における作業",0.2,IF(#REF!="高所又は地下作業",0.1,IF(#REF!="錯綜場所作業",0.3,IF(#REF!="複雑な制約のある作業",0.4,IF(#REF!="単純な制約のある作業",0.2,0))))))</f>
        <v>#REF!</v>
      </c>
      <c r="M6206" s="260" t="e">
        <f t="shared" si="386"/>
        <v>#REF!</v>
      </c>
    </row>
    <row r="6207" spans="2:13" s="254" customFormat="1" ht="27.75" customHeight="1" x14ac:dyDescent="0.2">
      <c r="B6207" s="536" t="s">
        <v>250</v>
      </c>
      <c r="C6207" s="537"/>
      <c r="D6207" s="265"/>
      <c r="E6207" s="224" t="s">
        <v>244</v>
      </c>
      <c r="F6207" s="258" t="e">
        <f>IF(#REF!&gt;=1,IF(#REF!&gt;=1,#REF!),IF(#REF!&gt;=0,"",))</f>
        <v>#REF!</v>
      </c>
      <c r="G6207" s="241" t="e">
        <f>保全管理データ!N10758</f>
        <v>#REF!</v>
      </c>
      <c r="H6207" s="259" t="e">
        <f>IF(#REF!="無","",IF(#REF!="","",IF(#REF!="悪環境における作業",0.2,IF(#REF!="高所又は地下作業",0.1,IF(#REF!="錯綜場所作業",0.3,IF(#REF!="複雑な制約のある作業",0.4,IF(#REF!="単純な制約のある作業",0.2,0)))))))</f>
        <v>#REF!</v>
      </c>
      <c r="I6207" s="260" t="e">
        <f t="shared" si="385"/>
        <v>#REF!</v>
      </c>
      <c r="J6207" s="258" t="e">
        <f>IF(#REF!&gt;=1,IF(#REF!&gt;=1,#REF!),IF(#REF!&gt;=0,"",))</f>
        <v>#REF!</v>
      </c>
      <c r="K6207" s="241" t="e">
        <f>保全管理データ!N10785</f>
        <v>#REF!</v>
      </c>
      <c r="L6207" s="259" t="e">
        <f>IF(#REF!="","",IF(#REF!="悪環境における作業",0.2,IF(#REF!="高所又は地下作業",0.1,IF(#REF!="錯綜場所作業",0.3,IF(#REF!="複雑な制約のある作業",0.4,IF(#REF!="単純な制約のある作業",0.2,0))))))</f>
        <v>#REF!</v>
      </c>
      <c r="M6207" s="260" t="e">
        <f t="shared" si="386"/>
        <v>#REF!</v>
      </c>
    </row>
    <row r="6208" spans="2:13" s="254" customFormat="1" ht="27.75" customHeight="1" x14ac:dyDescent="0.2">
      <c r="B6208" s="536" t="s">
        <v>251</v>
      </c>
      <c r="C6208" s="537"/>
      <c r="D6208" s="265"/>
      <c r="E6208" s="224" t="s">
        <v>242</v>
      </c>
      <c r="F6208" s="258" t="e">
        <f>IF(#REF!&gt;=1,IF(#REF!&gt;=1,#REF!),IF(#REF!&gt;=0,"",))</f>
        <v>#REF!</v>
      </c>
      <c r="G6208" s="241" t="e">
        <f>保全管理データ!N10759</f>
        <v>#REF!</v>
      </c>
      <c r="H6208" s="259" t="e">
        <f>IF(#REF!="無","",IF(#REF!="","",IF(#REF!="悪環境における作業",0.2,IF(#REF!="高所又は地下作業",0.1,IF(#REF!="錯綜場所作業",0.3,IF(#REF!="複雑な制約のある作業",0.4,IF(#REF!="単純な制約のある作業",0.2,0)))))))</f>
        <v>#REF!</v>
      </c>
      <c r="I6208" s="260" t="e">
        <f t="shared" si="385"/>
        <v>#REF!</v>
      </c>
      <c r="J6208" s="258" t="e">
        <f>IF(#REF!&gt;=1,IF(#REF!&gt;=1,#REF!),IF(#REF!&gt;=0,"",))</f>
        <v>#REF!</v>
      </c>
      <c r="K6208" s="241" t="e">
        <f>保全管理データ!N10786</f>
        <v>#REF!</v>
      </c>
      <c r="L6208" s="259" t="e">
        <f>IF(#REF!="","",IF(#REF!="悪環境における作業",0.2,IF(#REF!="高所又は地下作業",0.1,IF(#REF!="錯綜場所作業",0.3,IF(#REF!="複雑な制約のある作業",0.4,IF(#REF!="単純な制約のある作業",0.2,0))))))</f>
        <v>#REF!</v>
      </c>
      <c r="M6208" s="260" t="e">
        <f t="shared" si="386"/>
        <v>#REF!</v>
      </c>
    </row>
    <row r="6209" spans="2:13" s="254" customFormat="1" ht="27.75" customHeight="1" x14ac:dyDescent="0.2">
      <c r="B6209" s="536" t="s">
        <v>252</v>
      </c>
      <c r="C6209" s="537"/>
      <c r="D6209" s="265"/>
      <c r="E6209" s="224" t="s">
        <v>244</v>
      </c>
      <c r="F6209" s="258" t="e">
        <f>IF(#REF!&gt;=1,IF(#REF!&gt;=1,#REF!),IF(#REF!&gt;=0,"",))</f>
        <v>#REF!</v>
      </c>
      <c r="G6209" s="241" t="e">
        <f>保全管理データ!N10760</f>
        <v>#REF!</v>
      </c>
      <c r="H6209" s="259" t="e">
        <f>IF(#REF!="無","",IF(#REF!="","",IF(#REF!="悪環境における作業",0.2,IF(#REF!="高所又は地下作業",0.1,IF(#REF!="錯綜場所作業",0.3,IF(#REF!="複雑な制約のある作業",0.4,IF(#REF!="単純な制約のある作業",0.2,0)))))))</f>
        <v>#REF!</v>
      </c>
      <c r="I6209" s="260" t="e">
        <f t="shared" si="385"/>
        <v>#REF!</v>
      </c>
      <c r="J6209" s="258" t="e">
        <f>IF(#REF!&gt;=1,IF(#REF!&gt;=1,#REF!),IF(#REF!&gt;=0,"",))</f>
        <v>#REF!</v>
      </c>
      <c r="K6209" s="241" t="e">
        <f>保全管理データ!N10787</f>
        <v>#REF!</v>
      </c>
      <c r="L6209" s="259" t="e">
        <f>IF(#REF!="","",IF(#REF!="悪環境における作業",0.2,IF(#REF!="高所又は地下作業",0.1,IF(#REF!="錯綜場所作業",0.3,IF(#REF!="複雑な制約のある作業",0.4,IF(#REF!="単純な制約のある作業",0.2,0))))))</f>
        <v>#REF!</v>
      </c>
      <c r="M6209" s="260" t="e">
        <f t="shared" si="386"/>
        <v>#REF!</v>
      </c>
    </row>
    <row r="6210" spans="2:13" s="254" customFormat="1" ht="27.75" customHeight="1" x14ac:dyDescent="0.2">
      <c r="B6210" s="536" t="s">
        <v>253</v>
      </c>
      <c r="C6210" s="537"/>
      <c r="D6210" s="265"/>
      <c r="E6210" s="224" t="s">
        <v>242</v>
      </c>
      <c r="F6210" s="258" t="e">
        <f>IF(#REF!&gt;=1,IF(#REF!&gt;=1,#REF!),IF(#REF!&gt;=0,"",))</f>
        <v>#REF!</v>
      </c>
      <c r="G6210" s="241" t="e">
        <f>保全管理データ!N10761</f>
        <v>#REF!</v>
      </c>
      <c r="H6210" s="259" t="e">
        <f>IF(#REF!="無","",IF(#REF!="","",IF(#REF!="悪環境における作業",0.2,IF(#REF!="高所又は地下作業",0.1,IF(#REF!="錯綜場所作業",0.3,IF(#REF!="複雑な制約のある作業",0.4,IF(#REF!="単純な制約のある作業",0.2,0)))))))</f>
        <v>#REF!</v>
      </c>
      <c r="I6210" s="260" t="e">
        <f t="shared" si="385"/>
        <v>#REF!</v>
      </c>
      <c r="J6210" s="258" t="e">
        <f>IF(#REF!&gt;=1,IF(#REF!&gt;=1,#REF!),IF(#REF!&gt;=0,"",))</f>
        <v>#REF!</v>
      </c>
      <c r="K6210" s="241" t="e">
        <f>保全管理データ!N10788</f>
        <v>#REF!</v>
      </c>
      <c r="L6210" s="259" t="e">
        <f>IF(#REF!="","",IF(#REF!="悪環境における作業",0.2,IF(#REF!="高所又は地下作業",0.1,IF(#REF!="錯綜場所作業",0.3,IF(#REF!="複雑な制約のある作業",0.4,IF(#REF!="単純な制約のある作業",0.2,0))))))</f>
        <v>#REF!</v>
      </c>
      <c r="M6210" s="260" t="e">
        <f t="shared" si="386"/>
        <v>#REF!</v>
      </c>
    </row>
    <row r="6211" spans="2:13" s="254" customFormat="1" ht="27.75" customHeight="1" x14ac:dyDescent="0.2">
      <c r="B6211" s="536" t="s">
        <v>254</v>
      </c>
      <c r="C6211" s="537"/>
      <c r="D6211" s="265"/>
      <c r="E6211" s="224" t="s">
        <v>242</v>
      </c>
      <c r="F6211" s="258" t="e">
        <f>IF(#REF!&gt;=1,IF(#REF!&gt;=1,#REF!),IF(#REF!&gt;=0,"",))</f>
        <v>#REF!</v>
      </c>
      <c r="G6211" s="241" t="e">
        <f>保全管理データ!N10762</f>
        <v>#REF!</v>
      </c>
      <c r="H6211" s="259" t="e">
        <f>IF(#REF!="無","",IF(#REF!="","",IF(#REF!="悪環境における作業",0.2,IF(#REF!="高所又は地下作業",0.1,IF(#REF!="錯綜場所作業",0.3,IF(#REF!="複雑な制約のある作業",0.4,IF(#REF!="単純な制約のある作業",0.2,0)))))))</f>
        <v>#REF!</v>
      </c>
      <c r="I6211" s="260" t="e">
        <f t="shared" si="385"/>
        <v>#REF!</v>
      </c>
      <c r="J6211" s="258" t="e">
        <f>IF(#REF!&gt;=1,IF(#REF!&gt;=1,#REF!),IF(#REF!&gt;=0,"",))</f>
        <v>#REF!</v>
      </c>
      <c r="K6211" s="241" t="e">
        <f>保全管理データ!N10789</f>
        <v>#REF!</v>
      </c>
      <c r="L6211" s="259" t="e">
        <f>IF(#REF!="","",IF(#REF!="悪環境における作業",0.2,IF(#REF!="高所又は地下作業",0.1,IF(#REF!="錯綜場所作業",0.3,IF(#REF!="複雑な制約のある作業",0.4,IF(#REF!="単純な制約のある作業",0.2,0))))))</f>
        <v>#REF!</v>
      </c>
      <c r="M6211" s="260" t="e">
        <f t="shared" si="386"/>
        <v>#REF!</v>
      </c>
    </row>
    <row r="6212" spans="2:13" s="254" customFormat="1" ht="27.75" customHeight="1" x14ac:dyDescent="0.2">
      <c r="B6212" s="536" t="s">
        <v>255</v>
      </c>
      <c r="C6212" s="537"/>
      <c r="D6212" s="265"/>
      <c r="E6212" s="224" t="s">
        <v>245</v>
      </c>
      <c r="F6212" s="258" t="e">
        <f>IF(#REF!&gt;=1,IF(#REF!&gt;=1,#REF!),IF(#REF!&gt;=0,"",))</f>
        <v>#REF!</v>
      </c>
      <c r="G6212" s="241" t="e">
        <f>保全管理データ!N10763</f>
        <v>#REF!</v>
      </c>
      <c r="H6212" s="259" t="e">
        <f>IF(#REF!="無","",IF(#REF!="","",IF(#REF!="悪環境における作業",0.2,IF(#REF!="高所又は地下作業",0.1,IF(#REF!="錯綜場所作業",0.3,IF(#REF!="複雑な制約のある作業",0.4,IF(#REF!="単純な制約のある作業",0.2,0)))))))</f>
        <v>#REF!</v>
      </c>
      <c r="I6212" s="260" t="e">
        <f t="shared" si="385"/>
        <v>#REF!</v>
      </c>
      <c r="J6212" s="258" t="e">
        <f>IF(#REF!&gt;=1,IF(#REF!&gt;=1,#REF!),IF(#REF!&gt;=0,"",))</f>
        <v>#REF!</v>
      </c>
      <c r="K6212" s="241" t="e">
        <f>保全管理データ!N10790</f>
        <v>#REF!</v>
      </c>
      <c r="L6212" s="259" t="e">
        <f>IF(#REF!="","",IF(#REF!="悪環境における作業",0.2,IF(#REF!="高所又は地下作業",0.1,IF(#REF!="錯綜場所作業",0.3,IF(#REF!="複雑な制約のある作業",0.4,IF(#REF!="単純な制約のある作業",0.2,0))))))</f>
        <v>#REF!</v>
      </c>
      <c r="M6212" s="260" t="e">
        <f t="shared" si="386"/>
        <v>#REF!</v>
      </c>
    </row>
    <row r="6213" spans="2:13" s="254" customFormat="1" ht="27.75" customHeight="1" x14ac:dyDescent="0.2">
      <c r="B6213" s="536" t="s">
        <v>256</v>
      </c>
      <c r="C6213" s="537"/>
      <c r="D6213" s="265"/>
      <c r="E6213" s="224" t="s">
        <v>242</v>
      </c>
      <c r="F6213" s="258" t="e">
        <f>IF(#REF!&gt;=1,IF(#REF!&gt;=1,#REF!),IF(#REF!&gt;=0,"",))</f>
        <v>#REF!</v>
      </c>
      <c r="G6213" s="241" t="e">
        <f>保全管理データ!N10764</f>
        <v>#REF!</v>
      </c>
      <c r="H6213" s="259" t="e">
        <f>IF(#REF!="無","",IF(#REF!="","",IF(#REF!="悪環境における作業",0.2,IF(#REF!="高所又は地下作業",0.1,IF(#REF!="錯綜場所作業",0.3,IF(#REF!="複雑な制約のある作業",0.4,IF(#REF!="単純な制約のある作業",0.2,0)))))))</f>
        <v>#REF!</v>
      </c>
      <c r="I6213" s="260" t="e">
        <f t="shared" si="385"/>
        <v>#REF!</v>
      </c>
      <c r="J6213" s="258" t="e">
        <f>IF(#REF!&gt;=1,IF(#REF!&gt;=1,#REF!),IF(#REF!&gt;=0,"",))</f>
        <v>#REF!</v>
      </c>
      <c r="K6213" s="241" t="e">
        <f>保全管理データ!N10791</f>
        <v>#REF!</v>
      </c>
      <c r="L6213" s="259" t="e">
        <f>IF(#REF!="","",IF(#REF!="悪環境における作業",0.2,IF(#REF!="高所又は地下作業",0.1,IF(#REF!="錯綜場所作業",0.3,IF(#REF!="複雑な制約のある作業",0.4,IF(#REF!="単純な制約のある作業",0.2,0))))))</f>
        <v>#REF!</v>
      </c>
      <c r="M6213" s="260" t="e">
        <f t="shared" si="386"/>
        <v>#REF!</v>
      </c>
    </row>
    <row r="6214" spans="2:13" s="254" customFormat="1" ht="27.75" customHeight="1" x14ac:dyDescent="0.2">
      <c r="B6214" s="536" t="s">
        <v>257</v>
      </c>
      <c r="C6214" s="537"/>
      <c r="D6214" s="265"/>
      <c r="E6214" s="224" t="s">
        <v>245</v>
      </c>
      <c r="F6214" s="258" t="e">
        <f>IF(#REF!&gt;=1,IF(#REF!&gt;=1,#REF!),IF(#REF!&gt;=0,"",))</f>
        <v>#REF!</v>
      </c>
      <c r="G6214" s="241" t="e">
        <f>保全管理データ!N10765</f>
        <v>#REF!</v>
      </c>
      <c r="H6214" s="259" t="e">
        <f>IF(#REF!="無","",IF(#REF!="","",IF(#REF!="悪環境における作業",0.2,IF(#REF!="高所又は地下作業",0.1,IF(#REF!="錯綜場所作業",0.3,IF(#REF!="複雑な制約のある作業",0.4,IF(#REF!="単純な制約のある作業",0.2,0)))))))</f>
        <v>#REF!</v>
      </c>
      <c r="I6214" s="260" t="e">
        <f t="shared" si="385"/>
        <v>#REF!</v>
      </c>
      <c r="J6214" s="258" t="e">
        <f>IF(#REF!&gt;=1,IF(#REF!&gt;=1,#REF!),IF(#REF!&gt;=0,"",))</f>
        <v>#REF!</v>
      </c>
      <c r="K6214" s="241" t="e">
        <f>保全管理データ!N10792</f>
        <v>#REF!</v>
      </c>
      <c r="L6214" s="259" t="e">
        <f>IF(#REF!="","",IF(#REF!="悪環境における作業",0.2,IF(#REF!="高所又は地下作業",0.1,IF(#REF!="錯綜場所作業",0.3,IF(#REF!="複雑な制約のある作業",0.4,IF(#REF!="単純な制約のある作業",0.2,0))))))</f>
        <v>#REF!</v>
      </c>
      <c r="M6214" s="260" t="e">
        <f t="shared" si="386"/>
        <v>#REF!</v>
      </c>
    </row>
    <row r="6215" spans="2:13" s="254" customFormat="1" ht="27.75" customHeight="1" x14ac:dyDescent="0.2">
      <c r="B6215" s="536" t="s">
        <v>258</v>
      </c>
      <c r="C6215" s="537"/>
      <c r="D6215" s="265"/>
      <c r="E6215" s="224" t="s">
        <v>245</v>
      </c>
      <c r="F6215" s="258" t="e">
        <f>IF(#REF!&gt;=1,IF(#REF!&gt;=1,#REF!),IF(#REF!&gt;=0,"",))</f>
        <v>#REF!</v>
      </c>
      <c r="G6215" s="241" t="e">
        <f>保全管理データ!N10766</f>
        <v>#REF!</v>
      </c>
      <c r="H6215" s="259" t="e">
        <f>IF(#REF!="無","",IF(#REF!="","",IF(#REF!="悪環境における作業",0.2,IF(#REF!="高所又は地下作業",0.1,IF(#REF!="錯綜場所作業",0.3,IF(#REF!="複雑な制約のある作業",0.4,IF(#REF!="単純な制約のある作業",0.2,0)))))))</f>
        <v>#REF!</v>
      </c>
      <c r="I6215" s="260" t="e">
        <f t="shared" si="385"/>
        <v>#REF!</v>
      </c>
      <c r="J6215" s="258" t="e">
        <f>IF(#REF!&gt;=1,IF(#REF!&gt;=1,#REF!),IF(#REF!&gt;=0,"",))</f>
        <v>#REF!</v>
      </c>
      <c r="K6215" s="241" t="e">
        <f>保全管理データ!N10793</f>
        <v>#REF!</v>
      </c>
      <c r="L6215" s="259" t="e">
        <f>IF(#REF!="","",IF(#REF!="悪環境における作業",0.2,IF(#REF!="高所又は地下作業",0.1,IF(#REF!="錯綜場所作業",0.3,IF(#REF!="複雑な制約のある作業",0.4,IF(#REF!="単純な制約のある作業",0.2,0))))))</f>
        <v>#REF!</v>
      </c>
      <c r="M6215" s="260" t="e">
        <f t="shared" si="386"/>
        <v>#REF!</v>
      </c>
    </row>
    <row r="6216" spans="2:13" s="254" customFormat="1" ht="27.75" customHeight="1" x14ac:dyDescent="0.2">
      <c r="B6216" s="536" t="s">
        <v>259</v>
      </c>
      <c r="C6216" s="537"/>
      <c r="D6216" s="265"/>
      <c r="E6216" s="224" t="s">
        <v>245</v>
      </c>
      <c r="F6216" s="258" t="e">
        <f>IF(#REF!&gt;=1,IF(#REF!&gt;=1,#REF!),IF(#REF!&gt;=0,"",))</f>
        <v>#REF!</v>
      </c>
      <c r="G6216" s="241" t="e">
        <f>保全管理データ!N10767</f>
        <v>#REF!</v>
      </c>
      <c r="H6216" s="259" t="e">
        <f>IF(#REF!="無","",IF(#REF!="","",IF(#REF!="悪環境における作業",0.2,IF(#REF!="高所又は地下作業",0.1,IF(#REF!="錯綜場所作業",0.3,IF(#REF!="複雑な制約のある作業",0.4,IF(#REF!="単純な制約のある作業",0.2,0)))))))</f>
        <v>#REF!</v>
      </c>
      <c r="I6216" s="260" t="e">
        <f t="shared" si="385"/>
        <v>#REF!</v>
      </c>
      <c r="J6216" s="258" t="e">
        <f>IF(#REF!&gt;=1,IF(#REF!&gt;=1,#REF!),IF(#REF!&gt;=0,"",))</f>
        <v>#REF!</v>
      </c>
      <c r="K6216" s="241" t="e">
        <f>保全管理データ!N10794</f>
        <v>#REF!</v>
      </c>
      <c r="L6216" s="259" t="e">
        <f>IF(#REF!="","",IF(#REF!="悪環境における作業",0.2,IF(#REF!="高所又は地下作業",0.1,IF(#REF!="錯綜場所作業",0.3,IF(#REF!="複雑な制約のある作業",0.4,IF(#REF!="単純な制約のある作業",0.2,0))))))</f>
        <v>#REF!</v>
      </c>
      <c r="M6216" s="260" t="e">
        <f t="shared" si="386"/>
        <v>#REF!</v>
      </c>
    </row>
    <row r="6217" spans="2:13" s="254" customFormat="1" ht="27.75" customHeight="1" x14ac:dyDescent="0.2">
      <c r="B6217" s="536" t="s">
        <v>260</v>
      </c>
      <c r="C6217" s="537"/>
      <c r="D6217" s="265"/>
      <c r="E6217" s="224" t="s">
        <v>248</v>
      </c>
      <c r="F6217" s="258" t="e">
        <f>IF(#REF!&gt;=1,IF(#REF!&gt;=1,#REF!),IF(#REF!&gt;=0,"",))</f>
        <v>#REF!</v>
      </c>
      <c r="G6217" s="241" t="e">
        <f>保全管理データ!N10768</f>
        <v>#REF!</v>
      </c>
      <c r="H6217" s="259" t="e">
        <f>IF(#REF!="無","",IF(#REF!="","",IF(#REF!="悪環境における作業",0.2,IF(#REF!="高所又は地下作業",0.1,IF(#REF!="錯綜場所作業",0.3,IF(#REF!="複雑な制約のある作業",0.4,IF(#REF!="単純な制約のある作業",0.2,0)))))))</f>
        <v>#REF!</v>
      </c>
      <c r="I6217" s="260" t="e">
        <f t="shared" si="385"/>
        <v>#REF!</v>
      </c>
      <c r="J6217" s="258" t="e">
        <f>IF(#REF!&gt;=1,IF(#REF!&gt;=1,#REF!),IF(#REF!&gt;=0,"",))</f>
        <v>#REF!</v>
      </c>
      <c r="K6217" s="241" t="e">
        <f>保全管理データ!N10795</f>
        <v>#REF!</v>
      </c>
      <c r="L6217" s="259" t="e">
        <f>IF(#REF!="","",IF(#REF!="悪環境における作業",0.2,IF(#REF!="高所又は地下作業",0.1,IF(#REF!="錯綜場所作業",0.3,IF(#REF!="複雑な制約のある作業",0.4,IF(#REF!="単純な制約のある作業",0.2,0))))))</f>
        <v>#REF!</v>
      </c>
      <c r="M6217" s="260" t="e">
        <f t="shared" si="386"/>
        <v>#REF!</v>
      </c>
    </row>
    <row r="6218" spans="2:13" s="254" customFormat="1" ht="27.75" customHeight="1" x14ac:dyDescent="0.2">
      <c r="B6218" s="536" t="s">
        <v>261</v>
      </c>
      <c r="C6218" s="537"/>
      <c r="D6218" s="265"/>
      <c r="E6218" s="224" t="s">
        <v>247</v>
      </c>
      <c r="F6218" s="258" t="e">
        <f>IF(#REF!&gt;=1,IF(#REF!&gt;=1,#REF!),IF(#REF!&gt;=0,"",))</f>
        <v>#REF!</v>
      </c>
      <c r="G6218" s="241" t="e">
        <f>保全管理データ!N10769</f>
        <v>#REF!</v>
      </c>
      <c r="H6218" s="259" t="e">
        <f>IF(#REF!="無","",IF(#REF!="","",IF(#REF!="悪環境における作業",0.2,IF(#REF!="高所又は地下作業",0.1,IF(#REF!="錯綜場所作業",0.3,IF(#REF!="複雑な制約のある作業",0.4,IF(#REF!="単純な制約のある作業",0.2,0)))))))</f>
        <v>#REF!</v>
      </c>
      <c r="I6218" s="260" t="e">
        <f t="shared" si="385"/>
        <v>#REF!</v>
      </c>
      <c r="J6218" s="258" t="e">
        <f>IF(#REF!&gt;=1,IF(#REF!&gt;=1,#REF!),IF(#REF!&gt;=0,"",))</f>
        <v>#REF!</v>
      </c>
      <c r="K6218" s="241" t="e">
        <f>保全管理データ!N10796</f>
        <v>#REF!</v>
      </c>
      <c r="L6218" s="259" t="e">
        <f>IF(#REF!="","",IF(#REF!="悪環境における作業",0.2,IF(#REF!="高所又は地下作業",0.1,IF(#REF!="錯綜場所作業",0.3,IF(#REF!="複雑な制約のある作業",0.4,IF(#REF!="単純な制約のある作業",0.2,0))))))</f>
        <v>#REF!</v>
      </c>
      <c r="M6218" s="260" t="e">
        <f t="shared" si="386"/>
        <v>#REF!</v>
      </c>
    </row>
    <row r="6219" spans="2:13" s="254" customFormat="1" ht="27.75" customHeight="1" x14ac:dyDescent="0.2">
      <c r="B6219" s="536" t="s">
        <v>262</v>
      </c>
      <c r="C6219" s="537"/>
      <c r="D6219" s="265"/>
      <c r="E6219" s="224" t="s">
        <v>245</v>
      </c>
      <c r="F6219" s="258" t="e">
        <f>IF(#REF!&gt;=1,IF(#REF!&gt;=1,#REF!),IF(#REF!&gt;=0,"",))</f>
        <v>#REF!</v>
      </c>
      <c r="G6219" s="241" t="e">
        <f>保全管理データ!N10770</f>
        <v>#REF!</v>
      </c>
      <c r="H6219" s="259" t="e">
        <f>IF(#REF!="無","",IF(#REF!="","",IF(#REF!="悪環境における作業",0.2,IF(#REF!="高所又は地下作業",0.1,IF(#REF!="錯綜場所作業",0.3,IF(#REF!="複雑な制約のある作業",0.4,IF(#REF!="単純な制約のある作業",0.2,0)))))))</f>
        <v>#REF!</v>
      </c>
      <c r="I6219" s="260" t="e">
        <f t="shared" si="385"/>
        <v>#REF!</v>
      </c>
      <c r="J6219" s="258" t="e">
        <f>IF(#REF!&gt;=1,IF(#REF!&gt;=1,#REF!),IF(#REF!&gt;=0,"",))</f>
        <v>#REF!</v>
      </c>
      <c r="K6219" s="241" t="e">
        <f>保全管理データ!N10797</f>
        <v>#REF!</v>
      </c>
      <c r="L6219" s="259" t="e">
        <f>IF(#REF!="","",IF(#REF!="悪環境における作業",0.2,IF(#REF!="高所又は地下作業",0.1,IF(#REF!="錯綜場所作業",0.3,IF(#REF!="複雑な制約のある作業",0.4,IF(#REF!="単純な制約のある作業",0.2,0))))))</f>
        <v>#REF!</v>
      </c>
      <c r="M6219" s="260" t="e">
        <f t="shared" si="386"/>
        <v>#REF!</v>
      </c>
    </row>
    <row r="6220" spans="2:13" s="254" customFormat="1" ht="27.75" customHeight="1" x14ac:dyDescent="0.2">
      <c r="B6220" s="536" t="s">
        <v>263</v>
      </c>
      <c r="C6220" s="537"/>
      <c r="D6220" s="265"/>
      <c r="E6220" s="224" t="s">
        <v>245</v>
      </c>
      <c r="F6220" s="258" t="e">
        <f>IF(#REF!&gt;=1,IF(#REF!&gt;=1,#REF!),IF(#REF!&gt;=0,"",))</f>
        <v>#REF!</v>
      </c>
      <c r="G6220" s="241" t="e">
        <f>保全管理データ!N10771</f>
        <v>#REF!</v>
      </c>
      <c r="H6220" s="259" t="e">
        <f>IF(#REF!="無","",IF(#REF!="","",IF(#REF!="悪環境における作業",0.2,IF(#REF!="高所又は地下作業",0.1,IF(#REF!="錯綜場所作業",0.3,IF(#REF!="複雑な制約のある作業",0.4,IF(#REF!="単純な制約のある作業",0.2,0)))))))</f>
        <v>#REF!</v>
      </c>
      <c r="I6220" s="260" t="e">
        <f t="shared" si="385"/>
        <v>#REF!</v>
      </c>
      <c r="J6220" s="258" t="e">
        <f>IF(#REF!&gt;=1,IF(#REF!&gt;=1,#REF!),IF(#REF!&gt;=0,"",))</f>
        <v>#REF!</v>
      </c>
      <c r="K6220" s="241" t="e">
        <f>保全管理データ!N10798</f>
        <v>#REF!</v>
      </c>
      <c r="L6220" s="259" t="e">
        <f>IF(#REF!="","",IF(#REF!="悪環境における作業",0.2,IF(#REF!="高所又は地下作業",0.1,IF(#REF!="錯綜場所作業",0.3,IF(#REF!="複雑な制約のある作業",0.4,IF(#REF!="単純な制約のある作業",0.2,0))))))</f>
        <v>#REF!</v>
      </c>
      <c r="M6220" s="260" t="e">
        <f t="shared" si="386"/>
        <v>#REF!</v>
      </c>
    </row>
    <row r="6221" spans="2:13" s="254" customFormat="1" ht="27.75" customHeight="1" x14ac:dyDescent="0.2">
      <c r="B6221" s="536" t="s">
        <v>264</v>
      </c>
      <c r="C6221" s="537"/>
      <c r="D6221" s="265"/>
      <c r="E6221" s="224" t="s">
        <v>245</v>
      </c>
      <c r="F6221" s="258" t="e">
        <f>IF(#REF!&gt;=1,IF(#REF!&gt;=1,#REF!),IF(#REF!&gt;=0,"",))</f>
        <v>#REF!</v>
      </c>
      <c r="G6221" s="241" t="e">
        <f>保全管理データ!N10772</f>
        <v>#REF!</v>
      </c>
      <c r="H6221" s="259" t="e">
        <f>IF(#REF!="無","",IF(#REF!="","",IF(#REF!="悪環境における作業",0.2,IF(#REF!="高所又は地下作業",0.1,IF(#REF!="錯綜場所作業",0.3,IF(#REF!="複雑な制約のある作業",0.4,IF(#REF!="単純な制約のある作業",0.2,0)))))))</f>
        <v>#REF!</v>
      </c>
      <c r="I6221" s="260" t="e">
        <f t="shared" si="385"/>
        <v>#REF!</v>
      </c>
      <c r="J6221" s="258" t="e">
        <f>IF(#REF!&gt;=1,IF(#REF!&gt;=1,#REF!),IF(#REF!&gt;=0,"",))</f>
        <v>#REF!</v>
      </c>
      <c r="K6221" s="241" t="e">
        <f>保全管理データ!N10799</f>
        <v>#REF!</v>
      </c>
      <c r="L6221" s="259" t="e">
        <f>IF(#REF!="","",IF(#REF!="悪環境における作業",0.2,IF(#REF!="高所又は地下作業",0.1,IF(#REF!="錯綜場所作業",0.3,IF(#REF!="複雑な制約のある作業",0.4,IF(#REF!="単純な制約のある作業",0.2,0))))))</f>
        <v>#REF!</v>
      </c>
      <c r="M6221" s="260" t="e">
        <f t="shared" si="386"/>
        <v>#REF!</v>
      </c>
    </row>
    <row r="6222" spans="2:13" s="254" customFormat="1" ht="27.75" customHeight="1" x14ac:dyDescent="0.2">
      <c r="B6222" s="536" t="s">
        <v>265</v>
      </c>
      <c r="C6222" s="537"/>
      <c r="D6222" s="265"/>
      <c r="E6222" s="224" t="s">
        <v>245</v>
      </c>
      <c r="F6222" s="258" t="e">
        <f>IF(#REF!&gt;=1,IF(#REF!&gt;=1,#REF!),IF(#REF!&gt;=0,"",))</f>
        <v>#REF!</v>
      </c>
      <c r="G6222" s="241" t="e">
        <f>保全管理データ!N10773</f>
        <v>#REF!</v>
      </c>
      <c r="H6222" s="259" t="e">
        <f>IF(#REF!="無","",IF(#REF!="","",IF(#REF!="悪環境における作業",0.2,IF(#REF!="高所又は地下作業",0.1,IF(#REF!="錯綜場所作業",0.3,IF(#REF!="複雑な制約のある作業",0.4,IF(#REF!="単純な制約のある作業",0.2,0)))))))</f>
        <v>#REF!</v>
      </c>
      <c r="I6222" s="260" t="e">
        <f t="shared" si="385"/>
        <v>#REF!</v>
      </c>
      <c r="J6222" s="258" t="e">
        <f>IF(#REF!&gt;=1,IF(#REF!&gt;=1,#REF!),IF(#REF!&gt;=0,"",))</f>
        <v>#REF!</v>
      </c>
      <c r="K6222" s="241" t="e">
        <f>保全管理データ!N10800</f>
        <v>#REF!</v>
      </c>
      <c r="L6222" s="259" t="e">
        <f>IF(#REF!="","",IF(#REF!="悪環境における作業",0.2,IF(#REF!="高所又は地下作業",0.1,IF(#REF!="錯綜場所作業",0.3,IF(#REF!="複雑な制約のある作業",0.4,IF(#REF!="単純な制約のある作業",0.2,0))))))</f>
        <v>#REF!</v>
      </c>
      <c r="M6222" s="260" t="e">
        <f t="shared" si="386"/>
        <v>#REF!</v>
      </c>
    </row>
    <row r="6223" spans="2:13" s="254" customFormat="1" ht="27.75" customHeight="1" x14ac:dyDescent="0.2">
      <c r="B6223" s="536" t="s">
        <v>266</v>
      </c>
      <c r="C6223" s="537"/>
      <c r="D6223" s="265"/>
      <c r="E6223" s="224" t="s">
        <v>245</v>
      </c>
      <c r="F6223" s="258" t="e">
        <f>IF(#REF!&gt;=1,IF(#REF!&gt;=1,#REF!),IF(#REF!&gt;=0,"",))</f>
        <v>#REF!</v>
      </c>
      <c r="G6223" s="241" t="e">
        <f>保全管理データ!N10774</f>
        <v>#REF!</v>
      </c>
      <c r="H6223" s="259" t="e">
        <f>IF(#REF!="無","",IF(#REF!="","",IF(#REF!="悪環境における作業",0.2,IF(#REF!="高所又は地下作業",0.1,IF(#REF!="錯綜場所作業",0.3,IF(#REF!="複雑な制約のある作業",0.4,IF(#REF!="単純な制約のある作業",0.2,0)))))))</f>
        <v>#REF!</v>
      </c>
      <c r="I6223" s="260" t="e">
        <f t="shared" si="385"/>
        <v>#REF!</v>
      </c>
      <c r="J6223" s="258" t="e">
        <f>IF(#REF!&gt;=1,IF(#REF!&gt;=1,#REF!),IF(#REF!&gt;=0,"",))</f>
        <v>#REF!</v>
      </c>
      <c r="K6223" s="241" t="e">
        <f>保全管理データ!N10801</f>
        <v>#REF!</v>
      </c>
      <c r="L6223" s="259" t="e">
        <f>IF(#REF!="","",IF(#REF!="悪環境における作業",0.2,IF(#REF!="高所又は地下作業",0.1,IF(#REF!="錯綜場所作業",0.3,IF(#REF!="複雑な制約のある作業",0.4,IF(#REF!="単純な制約のある作業",0.2,0))))))</f>
        <v>#REF!</v>
      </c>
      <c r="M6223" s="260" t="e">
        <f t="shared" si="386"/>
        <v>#REF!</v>
      </c>
    </row>
    <row r="6224" spans="2:13" s="254" customFormat="1" ht="27.75" customHeight="1" x14ac:dyDescent="0.2">
      <c r="B6224" s="536" t="s">
        <v>81</v>
      </c>
      <c r="C6224" s="537"/>
      <c r="D6224" s="265"/>
      <c r="E6224" s="224" t="s">
        <v>245</v>
      </c>
      <c r="F6224" s="258" t="e">
        <f>IF(#REF!&gt;=1,IF(#REF!&gt;=1,#REF!),IF(#REF!&gt;=0,"",))</f>
        <v>#REF!</v>
      </c>
      <c r="G6224" s="241" t="e">
        <f>保全管理データ!N10775</f>
        <v>#REF!</v>
      </c>
      <c r="H6224" s="259" t="e">
        <f>IF(#REF!="無","",IF(#REF!="","",IF(#REF!="悪環境における作業",0.2,IF(#REF!="高所又は地下作業",0.1,IF(#REF!="錯綜場所作業",0.3,IF(#REF!="複雑な制約のある作業",0.4,IF(#REF!="単純な制約のある作業",0.2,0)))))))</f>
        <v>#REF!</v>
      </c>
      <c r="I6224" s="260" t="e">
        <f t="shared" si="385"/>
        <v>#REF!</v>
      </c>
      <c r="J6224" s="258" t="e">
        <f>IF(#REF!&gt;=1,IF(#REF!&gt;=1,#REF!),IF(#REF!&gt;=0,"",))</f>
        <v>#REF!</v>
      </c>
      <c r="K6224" s="241" t="e">
        <f>保全管理データ!N10802</f>
        <v>#REF!</v>
      </c>
      <c r="L6224" s="259" t="e">
        <f>IF(#REF!="","",IF(#REF!="悪環境における作業",0.2,IF(#REF!="高所又は地下作業",0.1,IF(#REF!="錯綜場所作業",0.3,IF(#REF!="複雑な制約のある作業",0.4,IF(#REF!="単純な制約のある作業",0.2,0))))))</f>
        <v>#REF!</v>
      </c>
      <c r="M6224" s="260" t="e">
        <f t="shared" si="386"/>
        <v>#REF!</v>
      </c>
    </row>
    <row r="6225" spans="2:13" s="254" customFormat="1" ht="27.75" customHeight="1" x14ac:dyDescent="0.2">
      <c r="B6225" s="536" t="s">
        <v>267</v>
      </c>
      <c r="C6225" s="537"/>
      <c r="D6225" s="265"/>
      <c r="E6225" s="224" t="s">
        <v>247</v>
      </c>
      <c r="F6225" s="258" t="e">
        <f>IF(#REF!&gt;=1,IF(#REF!&gt;=1,#REF!),IF(#REF!&gt;=0,"",))</f>
        <v>#REF!</v>
      </c>
      <c r="G6225" s="241" t="e">
        <f>保全管理データ!N10776</f>
        <v>#REF!</v>
      </c>
      <c r="H6225" s="259" t="e">
        <f>IF(#REF!="無","",IF(#REF!="","",IF(#REF!="悪環境における作業",0.2,IF(#REF!="高所又は地下作業",0.1,IF(#REF!="錯綜場所作業",0.3,IF(#REF!="複雑な制約のある作業",0.4,IF(#REF!="単純な制約のある作業",0.2,0)))))))</f>
        <v>#REF!</v>
      </c>
      <c r="I6225" s="260" t="e">
        <f t="shared" si="385"/>
        <v>#REF!</v>
      </c>
      <c r="J6225" s="258" t="e">
        <f>IF(#REF!&gt;=1,IF(#REF!&gt;=1,#REF!),IF(#REF!&gt;=0,"",))</f>
        <v>#REF!</v>
      </c>
      <c r="K6225" s="241" t="e">
        <f>保全管理データ!N10803</f>
        <v>#REF!</v>
      </c>
      <c r="L6225" s="259" t="e">
        <f>IF(#REF!="","",IF(#REF!="悪環境における作業",0.2,IF(#REF!="高所又は地下作業",0.1,IF(#REF!="錯綜場所作業",0.3,IF(#REF!="複雑な制約のある作業",0.4,IF(#REF!="単純な制約のある作業",0.2,0))))))</f>
        <v>#REF!</v>
      </c>
      <c r="M6225" s="260" t="e">
        <f t="shared" si="386"/>
        <v>#REF!</v>
      </c>
    </row>
    <row r="6226" spans="2:13" s="254" customFormat="1" ht="27.75" customHeight="1" x14ac:dyDescent="0.2">
      <c r="B6226" s="536" t="s">
        <v>268</v>
      </c>
      <c r="C6226" s="537"/>
      <c r="D6226" s="265"/>
      <c r="E6226" s="224" t="s">
        <v>246</v>
      </c>
      <c r="F6226" s="258" t="e">
        <f>IF(#REF!&gt;=1,IF(#REF!&gt;=1,#REF!),IF(#REF!&gt;=0,"",))</f>
        <v>#REF!</v>
      </c>
      <c r="G6226" s="241" t="e">
        <f>保全管理データ!N10777</f>
        <v>#REF!</v>
      </c>
      <c r="H6226" s="259" t="e">
        <f>IF(#REF!="無","",IF(#REF!="","",IF(#REF!="悪環境における作業",0.2,IF(#REF!="高所又は地下作業",0.1,IF(#REF!="錯綜場所作業",0.3,IF(#REF!="複雑な制約のある作業",0.4,IF(#REF!="単純な制約のある作業",0.2,0)))))))</f>
        <v>#REF!</v>
      </c>
      <c r="I6226" s="260" t="e">
        <f t="shared" si="385"/>
        <v>#REF!</v>
      </c>
      <c r="J6226" s="258" t="e">
        <f>IF(#REF!&gt;=1,IF(#REF!&gt;=1,#REF!),IF(#REF!&gt;=0,"",))</f>
        <v>#REF!</v>
      </c>
      <c r="K6226" s="241" t="e">
        <f>保全管理データ!N10804</f>
        <v>#REF!</v>
      </c>
      <c r="L6226" s="259" t="e">
        <f>IF(#REF!="","",IF(#REF!="悪環境における作業",0.2,IF(#REF!="高所又は地下作業",0.1,IF(#REF!="錯綜場所作業",0.3,IF(#REF!="複雑な制約のある作業",0.4,IF(#REF!="単純な制約のある作業",0.2,0))))))</f>
        <v>#REF!</v>
      </c>
      <c r="M6226" s="260" t="e">
        <f t="shared" si="386"/>
        <v>#REF!</v>
      </c>
    </row>
    <row r="6227" spans="2:13" s="254" customFormat="1" ht="27.75" customHeight="1" thickBot="1" x14ac:dyDescent="0.25">
      <c r="B6227" s="538" t="s">
        <v>269</v>
      </c>
      <c r="C6227" s="539"/>
      <c r="D6227" s="266"/>
      <c r="E6227" s="252" t="s">
        <v>245</v>
      </c>
      <c r="F6227" s="258" t="e">
        <f>IF(#REF!&gt;=1,IF(#REF!&gt;=1,#REF!),IF(#REF!&gt;=0,"",))</f>
        <v>#REF!</v>
      </c>
      <c r="G6227" s="241" t="e">
        <f>保全管理データ!N10778</f>
        <v>#REF!</v>
      </c>
      <c r="H6227" s="259" t="e">
        <f>IF(#REF!="無","",IF(#REF!="","",IF(#REF!="悪環境における作業",0.2,IF(#REF!="高所又は地下作業",0.1,IF(#REF!="錯綜場所作業",0.3,IF(#REF!="複雑な制約のある作業",0.4,IF(#REF!="単純な制約のある作業",0.2,0)))))))</f>
        <v>#REF!</v>
      </c>
      <c r="I6227" s="260" t="e">
        <f t="shared" si="385"/>
        <v>#REF!</v>
      </c>
      <c r="J6227" s="261" t="e">
        <f>IF(#REF!&gt;=1,IF(#REF!&gt;=1,#REF!),IF(#REF!&gt;=0,"",))</f>
        <v>#REF!</v>
      </c>
      <c r="K6227" s="245" t="e">
        <f>保全管理データ!N10805</f>
        <v>#REF!</v>
      </c>
      <c r="L6227" s="262" t="e">
        <f>IF(#REF!="","",IF(#REF!="悪環境における作業",0.2,IF(#REF!="高所又は地下作業",0.1,IF(#REF!="錯綜場所作業",0.3,IF(#REF!="複雑な制約のある作業",0.4,IF(#REF!="単純な制約のある作業",0.2,0))))))</f>
        <v>#REF!</v>
      </c>
      <c r="M6227" s="260" t="e">
        <f t="shared" si="386"/>
        <v>#REF!</v>
      </c>
    </row>
    <row r="6228" spans="2:13" s="254" customFormat="1" ht="27.75" customHeight="1" thickBot="1" x14ac:dyDescent="0.25">
      <c r="B6228" s="532" t="s">
        <v>190</v>
      </c>
      <c r="C6228" s="532"/>
      <c r="D6228" s="532"/>
      <c r="E6228" s="532"/>
      <c r="F6228" s="533" t="e">
        <f>SUM(I6204:I6227)</f>
        <v>#REF!</v>
      </c>
      <c r="G6228" s="534"/>
      <c r="H6228" s="534"/>
      <c r="I6228" s="535"/>
      <c r="J6228" s="533" t="e">
        <f>IF(SUM(J6204:J6227)=0,"0.00",SUM(M6204:M6227))</f>
        <v>#REF!</v>
      </c>
      <c r="K6228" s="534"/>
      <c r="L6228" s="534"/>
      <c r="M6228" s="535"/>
    </row>
    <row r="6229" spans="2:13" s="254" customFormat="1" ht="27.75" customHeight="1" thickBot="1" x14ac:dyDescent="0.25">
      <c r="B6229" s="532" t="s">
        <v>97</v>
      </c>
      <c r="C6229" s="532"/>
      <c r="D6229" s="532"/>
      <c r="E6229" s="532"/>
      <c r="F6229" s="533" t="e">
        <f>IF(#REF!="５年以下","0",IF(#REF!="５年～１０年",0.1,IF(#REF!="１０年以上",0.15)))</f>
        <v>#REF!</v>
      </c>
      <c r="G6229" s="534"/>
      <c r="H6229" s="534"/>
      <c r="I6229" s="534"/>
      <c r="J6229" s="534"/>
      <c r="K6229" s="534"/>
      <c r="L6229" s="534"/>
      <c r="M6229" s="535"/>
    </row>
    <row r="6230" spans="2:13" s="254" customFormat="1" ht="27.75" customHeight="1" thickBot="1" x14ac:dyDescent="0.25">
      <c r="B6230" s="533" t="s">
        <v>273</v>
      </c>
      <c r="C6230" s="534"/>
      <c r="D6230" s="534"/>
      <c r="E6230" s="535"/>
      <c r="F6230" s="533" t="e">
        <f>F6228*(1+F6229)</f>
        <v>#REF!</v>
      </c>
      <c r="G6230" s="534"/>
      <c r="H6230" s="534"/>
      <c r="I6230" s="534"/>
      <c r="J6230" s="533" t="e">
        <f>J6228*(1+F6229)</f>
        <v>#REF!</v>
      </c>
      <c r="K6230" s="534"/>
      <c r="L6230" s="534"/>
      <c r="M6230" s="535"/>
    </row>
    <row r="6231" spans="2:13" s="254" customFormat="1" ht="27.75" customHeight="1" thickBot="1" x14ac:dyDescent="0.25">
      <c r="B6231" s="532" t="s">
        <v>191</v>
      </c>
      <c r="C6231" s="532"/>
      <c r="D6231" s="532"/>
      <c r="E6231" s="532"/>
      <c r="F6231" s="533" t="e">
        <f>#REF!*(#REF!*#REF!+#REF!*#REF!)</f>
        <v>#REF!</v>
      </c>
      <c r="G6231" s="534"/>
      <c r="H6231" s="535"/>
      <c r="I6231" s="532" t="e">
        <f>#REF!</f>
        <v>#REF!</v>
      </c>
      <c r="J6231" s="533"/>
      <c r="K6231" s="263" t="s">
        <v>230</v>
      </c>
      <c r="L6231" s="535" t="e">
        <f>B6202</f>
        <v>#REF!</v>
      </c>
      <c r="M6231" s="532"/>
    </row>
    <row r="6232" spans="2:13" s="254" customFormat="1" ht="45" customHeight="1" thickBot="1" x14ac:dyDescent="0.25">
      <c r="B6232" s="253"/>
      <c r="C6232" s="253"/>
      <c r="D6232" s="253"/>
      <c r="E6232" s="253"/>
      <c r="F6232" s="253"/>
      <c r="G6232" s="253"/>
      <c r="H6232" s="253"/>
      <c r="I6232" s="253"/>
      <c r="J6232" s="253"/>
      <c r="K6232" s="253"/>
      <c r="L6232" s="253"/>
      <c r="M6232" s="253"/>
    </row>
    <row r="6233" spans="2:13" s="254" customFormat="1" ht="27.75" customHeight="1" thickBot="1" x14ac:dyDescent="0.25">
      <c r="B6233" s="542" t="s">
        <v>128</v>
      </c>
      <c r="C6233" s="543"/>
      <c r="D6233" s="543"/>
      <c r="E6233" s="544"/>
      <c r="F6233" s="253"/>
      <c r="G6233" s="253"/>
      <c r="H6233" s="253"/>
      <c r="I6233" s="253"/>
      <c r="J6233" s="253"/>
      <c r="K6233" s="253"/>
      <c r="L6233" s="253"/>
      <c r="M6233" s="253"/>
    </row>
    <row r="6234" spans="2:13" s="254" customFormat="1" ht="27.75" customHeight="1" x14ac:dyDescent="0.2">
      <c r="B6234" s="545" t="e">
        <f>#REF!</f>
        <v>#REF!</v>
      </c>
      <c r="C6234" s="546"/>
      <c r="D6234" s="547"/>
      <c r="E6234" s="548"/>
      <c r="F6234" s="552" t="s">
        <v>240</v>
      </c>
      <c r="G6234" s="553"/>
      <c r="H6234" s="553"/>
      <c r="I6234" s="554"/>
      <c r="J6234" s="552" t="s">
        <v>239</v>
      </c>
      <c r="K6234" s="553"/>
      <c r="L6234" s="553"/>
      <c r="M6234" s="554"/>
    </row>
    <row r="6235" spans="2:13" s="254" customFormat="1" ht="27.75" customHeight="1" thickBot="1" x14ac:dyDescent="0.25">
      <c r="B6235" s="549"/>
      <c r="C6235" s="550"/>
      <c r="D6235" s="550"/>
      <c r="E6235" s="551"/>
      <c r="F6235" s="255" t="s">
        <v>149</v>
      </c>
      <c r="G6235" s="256" t="s">
        <v>151</v>
      </c>
      <c r="H6235" s="256" t="s">
        <v>96</v>
      </c>
      <c r="I6235" s="257" t="s">
        <v>150</v>
      </c>
      <c r="J6235" s="255" t="s">
        <v>149</v>
      </c>
      <c r="K6235" s="256" t="s">
        <v>151</v>
      </c>
      <c r="L6235" s="256" t="s">
        <v>96</v>
      </c>
      <c r="M6235" s="257" t="s">
        <v>150</v>
      </c>
    </row>
    <row r="6236" spans="2:13" s="254" customFormat="1" ht="27.75" customHeight="1" thickTop="1" x14ac:dyDescent="0.2">
      <c r="B6236" s="540" t="s">
        <v>241</v>
      </c>
      <c r="C6236" s="541"/>
      <c r="D6236" s="264"/>
      <c r="E6236" s="237" t="s">
        <v>242</v>
      </c>
      <c r="F6236" s="258" t="e">
        <f>IF(#REF!&gt;=1,IF(#REF!&gt;=1,#REF!),IF(#REF!&gt;=0,"",))</f>
        <v>#REF!</v>
      </c>
      <c r="G6236" s="241" t="e">
        <f>保全管理データ!N10811</f>
        <v>#REF!</v>
      </c>
      <c r="H6236" s="259" t="e">
        <f>IF(#REF!="無","",IF(#REF!="","",IF(#REF!="悪環境における作業",0.2,IF(#REF!="高所又は地下作業",0.1,IF(#REF!="錯綜場所作業",0.3,IF(#REF!="複雑な制約のある作業",0.4,IF(#REF!="単純な制約のある作業",0.2,0)))))))</f>
        <v>#REF!</v>
      </c>
      <c r="I6236" s="260" t="e">
        <f>IF(F6236="","",F6236*G6236*(1+IF(H6236="",0,H6236)))</f>
        <v>#REF!</v>
      </c>
      <c r="J6236" s="258" t="e">
        <f>IF(#REF!&gt;=1,IF(#REF!&gt;=1,#REF!),IF(#REF!&gt;=0,"",))</f>
        <v>#REF!</v>
      </c>
      <c r="K6236" s="241" t="e">
        <f>保全管理データ!N10838</f>
        <v>#REF!</v>
      </c>
      <c r="L6236" s="259" t="e">
        <f>IF(#REF!="","",IF(#REF!="悪環境における作業",0.2,IF(#REF!="高所又は地下作業",0.1,IF(#REF!="錯綜場所作業",0.3,IF(#REF!="複雑な制約のある作業",0.4,IF(#REF!="単純な制約のある作業",0.2,0))))))</f>
        <v>#REF!</v>
      </c>
      <c r="M6236" s="260" t="e">
        <f>IF(J6236="","",J6236*K6236*(1+IF(L6236="",0,L6236)))</f>
        <v>#REF!</v>
      </c>
    </row>
    <row r="6237" spans="2:13" s="254" customFormat="1" ht="27.75" customHeight="1" x14ac:dyDescent="0.2">
      <c r="B6237" s="536" t="s">
        <v>243</v>
      </c>
      <c r="C6237" s="537"/>
      <c r="D6237" s="265"/>
      <c r="E6237" s="224" t="s">
        <v>242</v>
      </c>
      <c r="F6237" s="258" t="e">
        <f>IF(#REF!&gt;=1,IF(#REF!&gt;=1,#REF!),IF(#REF!&gt;=0,"",))</f>
        <v>#REF!</v>
      </c>
      <c r="G6237" s="241" t="e">
        <f>保全管理データ!N10812</f>
        <v>#REF!</v>
      </c>
      <c r="H6237" s="259" t="e">
        <f>IF(#REF!="無","",IF(#REF!="","",IF(#REF!="悪環境における作業",0.2,IF(#REF!="高所又は地下作業",0.1,IF(#REF!="錯綜場所作業",0.3,IF(#REF!="複雑な制約のある作業",0.4,IF(#REF!="単純な制約のある作業",0.2,0)))))))</f>
        <v>#REF!</v>
      </c>
      <c r="I6237" s="260" t="e">
        <f t="shared" ref="I6237:I6259" si="387">IF(F6237="","",F6237*G6237*(1+IF(H6237="",0,H6237)))</f>
        <v>#REF!</v>
      </c>
      <c r="J6237" s="258" t="e">
        <f>IF(#REF!&gt;=1,IF(#REF!&gt;=1,#REF!),IF(#REF!&gt;=0,"",))</f>
        <v>#REF!</v>
      </c>
      <c r="K6237" s="241" t="e">
        <f>保全管理データ!N10839</f>
        <v>#REF!</v>
      </c>
      <c r="L6237" s="259" t="e">
        <f>IF(#REF!="","",IF(#REF!="悪環境における作業",0.2,IF(#REF!="高所又は地下作業",0.1,IF(#REF!="錯綜場所作業",0.3,IF(#REF!="複雑な制約のある作業",0.4,IF(#REF!="単純な制約のある作業",0.2,0))))))</f>
        <v>#REF!</v>
      </c>
      <c r="M6237" s="260" t="e">
        <f t="shared" ref="M6237:M6259" si="388">IF(J6237="","",J6237*K6237*(1+IF(L6237="",0,L6237)))</f>
        <v>#REF!</v>
      </c>
    </row>
    <row r="6238" spans="2:13" s="254" customFormat="1" ht="27.75" customHeight="1" x14ac:dyDescent="0.2">
      <c r="B6238" s="536" t="s">
        <v>249</v>
      </c>
      <c r="C6238" s="537"/>
      <c r="D6238" s="265"/>
      <c r="E6238" s="224" t="s">
        <v>244</v>
      </c>
      <c r="F6238" s="258" t="e">
        <f>IF(#REF!&gt;=1,IF(#REF!&gt;=1,#REF!),IF(#REF!&gt;=0,"",))</f>
        <v>#REF!</v>
      </c>
      <c r="G6238" s="241" t="e">
        <f>保全管理データ!N10813</f>
        <v>#REF!</v>
      </c>
      <c r="H6238" s="259" t="e">
        <f>IF(#REF!="無","",IF(#REF!="","",IF(#REF!="悪環境における作業",0.2,IF(#REF!="高所又は地下作業",0.1,IF(#REF!="錯綜場所作業",0.3,IF(#REF!="複雑な制約のある作業",0.4,IF(#REF!="単純な制約のある作業",0.2,0)))))))</f>
        <v>#REF!</v>
      </c>
      <c r="I6238" s="260" t="e">
        <f t="shared" si="387"/>
        <v>#REF!</v>
      </c>
      <c r="J6238" s="258" t="e">
        <f>IF(#REF!&gt;=1,IF(#REF!&gt;=1,#REF!),IF(#REF!&gt;=0,"",))</f>
        <v>#REF!</v>
      </c>
      <c r="K6238" s="241" t="e">
        <f>保全管理データ!N10840</f>
        <v>#REF!</v>
      </c>
      <c r="L6238" s="259" t="e">
        <f>IF(#REF!="","",IF(#REF!="悪環境における作業",0.2,IF(#REF!="高所又は地下作業",0.1,IF(#REF!="錯綜場所作業",0.3,IF(#REF!="複雑な制約のある作業",0.4,IF(#REF!="単純な制約のある作業",0.2,0))))))</f>
        <v>#REF!</v>
      </c>
      <c r="M6238" s="260" t="e">
        <f t="shared" si="388"/>
        <v>#REF!</v>
      </c>
    </row>
    <row r="6239" spans="2:13" s="254" customFormat="1" ht="27.75" customHeight="1" x14ac:dyDescent="0.2">
      <c r="B6239" s="536" t="s">
        <v>250</v>
      </c>
      <c r="C6239" s="537"/>
      <c r="D6239" s="265"/>
      <c r="E6239" s="224" t="s">
        <v>244</v>
      </c>
      <c r="F6239" s="258" t="e">
        <f>IF(#REF!&gt;=1,IF(#REF!&gt;=1,#REF!),IF(#REF!&gt;=0,"",))</f>
        <v>#REF!</v>
      </c>
      <c r="G6239" s="241" t="e">
        <f>保全管理データ!N10814</f>
        <v>#REF!</v>
      </c>
      <c r="H6239" s="259" t="e">
        <f>IF(#REF!="無","",IF(#REF!="","",IF(#REF!="悪環境における作業",0.2,IF(#REF!="高所又は地下作業",0.1,IF(#REF!="錯綜場所作業",0.3,IF(#REF!="複雑な制約のある作業",0.4,IF(#REF!="単純な制約のある作業",0.2,0)))))))</f>
        <v>#REF!</v>
      </c>
      <c r="I6239" s="260" t="e">
        <f t="shared" si="387"/>
        <v>#REF!</v>
      </c>
      <c r="J6239" s="258" t="e">
        <f>IF(#REF!&gt;=1,IF(#REF!&gt;=1,#REF!),IF(#REF!&gt;=0,"",))</f>
        <v>#REF!</v>
      </c>
      <c r="K6239" s="241" t="e">
        <f>保全管理データ!N10841</f>
        <v>#REF!</v>
      </c>
      <c r="L6239" s="259" t="e">
        <f>IF(#REF!="","",IF(#REF!="悪環境における作業",0.2,IF(#REF!="高所又は地下作業",0.1,IF(#REF!="錯綜場所作業",0.3,IF(#REF!="複雑な制約のある作業",0.4,IF(#REF!="単純な制約のある作業",0.2,0))))))</f>
        <v>#REF!</v>
      </c>
      <c r="M6239" s="260" t="e">
        <f t="shared" si="388"/>
        <v>#REF!</v>
      </c>
    </row>
    <row r="6240" spans="2:13" s="254" customFormat="1" ht="27.75" customHeight="1" x14ac:dyDescent="0.2">
      <c r="B6240" s="536" t="s">
        <v>251</v>
      </c>
      <c r="C6240" s="537"/>
      <c r="D6240" s="265"/>
      <c r="E6240" s="224" t="s">
        <v>242</v>
      </c>
      <c r="F6240" s="258" t="e">
        <f>IF(#REF!&gt;=1,IF(#REF!&gt;=1,#REF!),IF(#REF!&gt;=0,"",))</f>
        <v>#REF!</v>
      </c>
      <c r="G6240" s="241" t="e">
        <f>保全管理データ!N10815</f>
        <v>#REF!</v>
      </c>
      <c r="H6240" s="259" t="e">
        <f>IF(#REF!="無","",IF(#REF!="","",IF(#REF!="悪環境における作業",0.2,IF(#REF!="高所又は地下作業",0.1,IF(#REF!="錯綜場所作業",0.3,IF(#REF!="複雑な制約のある作業",0.4,IF(#REF!="単純な制約のある作業",0.2,0)))))))</f>
        <v>#REF!</v>
      </c>
      <c r="I6240" s="260" t="e">
        <f t="shared" si="387"/>
        <v>#REF!</v>
      </c>
      <c r="J6240" s="258" t="e">
        <f>IF(#REF!&gt;=1,IF(#REF!&gt;=1,#REF!),IF(#REF!&gt;=0,"",))</f>
        <v>#REF!</v>
      </c>
      <c r="K6240" s="241" t="e">
        <f>保全管理データ!N10842</f>
        <v>#REF!</v>
      </c>
      <c r="L6240" s="259" t="e">
        <f>IF(#REF!="","",IF(#REF!="悪環境における作業",0.2,IF(#REF!="高所又は地下作業",0.1,IF(#REF!="錯綜場所作業",0.3,IF(#REF!="複雑な制約のある作業",0.4,IF(#REF!="単純な制約のある作業",0.2,0))))))</f>
        <v>#REF!</v>
      </c>
      <c r="M6240" s="260" t="e">
        <f t="shared" si="388"/>
        <v>#REF!</v>
      </c>
    </row>
    <row r="6241" spans="2:13" s="254" customFormat="1" ht="27.75" customHeight="1" x14ac:dyDescent="0.2">
      <c r="B6241" s="536" t="s">
        <v>252</v>
      </c>
      <c r="C6241" s="537"/>
      <c r="D6241" s="265"/>
      <c r="E6241" s="224" t="s">
        <v>244</v>
      </c>
      <c r="F6241" s="258" t="e">
        <f>IF(#REF!&gt;=1,IF(#REF!&gt;=1,#REF!),IF(#REF!&gt;=0,"",))</f>
        <v>#REF!</v>
      </c>
      <c r="G6241" s="241" t="e">
        <f>保全管理データ!N10816</f>
        <v>#REF!</v>
      </c>
      <c r="H6241" s="259" t="e">
        <f>IF(#REF!="無","",IF(#REF!="","",IF(#REF!="悪環境における作業",0.2,IF(#REF!="高所又は地下作業",0.1,IF(#REF!="錯綜場所作業",0.3,IF(#REF!="複雑な制約のある作業",0.4,IF(#REF!="単純な制約のある作業",0.2,0)))))))</f>
        <v>#REF!</v>
      </c>
      <c r="I6241" s="260" t="e">
        <f t="shared" si="387"/>
        <v>#REF!</v>
      </c>
      <c r="J6241" s="258" t="e">
        <f>IF(#REF!&gt;=1,IF(#REF!&gt;=1,#REF!),IF(#REF!&gt;=0,"",))</f>
        <v>#REF!</v>
      </c>
      <c r="K6241" s="241" t="e">
        <f>保全管理データ!N10843</f>
        <v>#REF!</v>
      </c>
      <c r="L6241" s="259" t="e">
        <f>IF(#REF!="","",IF(#REF!="悪環境における作業",0.2,IF(#REF!="高所又は地下作業",0.1,IF(#REF!="錯綜場所作業",0.3,IF(#REF!="複雑な制約のある作業",0.4,IF(#REF!="単純な制約のある作業",0.2,0))))))</f>
        <v>#REF!</v>
      </c>
      <c r="M6241" s="260" t="e">
        <f t="shared" si="388"/>
        <v>#REF!</v>
      </c>
    </row>
    <row r="6242" spans="2:13" s="254" customFormat="1" ht="27.75" customHeight="1" x14ac:dyDescent="0.2">
      <c r="B6242" s="536" t="s">
        <v>253</v>
      </c>
      <c r="C6242" s="537"/>
      <c r="D6242" s="265"/>
      <c r="E6242" s="224" t="s">
        <v>242</v>
      </c>
      <c r="F6242" s="258" t="e">
        <f>IF(#REF!&gt;=1,IF(#REF!&gt;=1,#REF!),IF(#REF!&gt;=0,"",))</f>
        <v>#REF!</v>
      </c>
      <c r="G6242" s="241" t="e">
        <f>保全管理データ!N10817</f>
        <v>#REF!</v>
      </c>
      <c r="H6242" s="259" t="e">
        <f>IF(#REF!="無","",IF(#REF!="","",IF(#REF!="悪環境における作業",0.2,IF(#REF!="高所又は地下作業",0.1,IF(#REF!="錯綜場所作業",0.3,IF(#REF!="複雑な制約のある作業",0.4,IF(#REF!="単純な制約のある作業",0.2,0)))))))</f>
        <v>#REF!</v>
      </c>
      <c r="I6242" s="260" t="e">
        <f t="shared" si="387"/>
        <v>#REF!</v>
      </c>
      <c r="J6242" s="258" t="e">
        <f>IF(#REF!&gt;=1,IF(#REF!&gt;=1,#REF!),IF(#REF!&gt;=0,"",))</f>
        <v>#REF!</v>
      </c>
      <c r="K6242" s="241" t="e">
        <f>保全管理データ!N10844</f>
        <v>#REF!</v>
      </c>
      <c r="L6242" s="259" t="e">
        <f>IF(#REF!="","",IF(#REF!="悪環境における作業",0.2,IF(#REF!="高所又は地下作業",0.1,IF(#REF!="錯綜場所作業",0.3,IF(#REF!="複雑な制約のある作業",0.4,IF(#REF!="単純な制約のある作業",0.2,0))))))</f>
        <v>#REF!</v>
      </c>
      <c r="M6242" s="260" t="e">
        <f t="shared" si="388"/>
        <v>#REF!</v>
      </c>
    </row>
    <row r="6243" spans="2:13" s="254" customFormat="1" ht="27.75" customHeight="1" x14ac:dyDescent="0.2">
      <c r="B6243" s="536" t="s">
        <v>254</v>
      </c>
      <c r="C6243" s="537"/>
      <c r="D6243" s="265"/>
      <c r="E6243" s="224" t="s">
        <v>242</v>
      </c>
      <c r="F6243" s="258" t="e">
        <f>IF(#REF!&gt;=1,IF(#REF!&gt;=1,#REF!),IF(#REF!&gt;=0,"",))</f>
        <v>#REF!</v>
      </c>
      <c r="G6243" s="241" t="e">
        <f>保全管理データ!N10818</f>
        <v>#REF!</v>
      </c>
      <c r="H6243" s="259" t="e">
        <f>IF(#REF!="無","",IF(#REF!="","",IF(#REF!="悪環境における作業",0.2,IF(#REF!="高所又は地下作業",0.1,IF(#REF!="錯綜場所作業",0.3,IF(#REF!="複雑な制約のある作業",0.4,IF(#REF!="単純な制約のある作業",0.2,0)))))))</f>
        <v>#REF!</v>
      </c>
      <c r="I6243" s="260" t="e">
        <f t="shared" si="387"/>
        <v>#REF!</v>
      </c>
      <c r="J6243" s="258" t="e">
        <f>IF(#REF!&gt;=1,IF(#REF!&gt;=1,#REF!),IF(#REF!&gt;=0,"",))</f>
        <v>#REF!</v>
      </c>
      <c r="K6243" s="241" t="e">
        <f>保全管理データ!N10845</f>
        <v>#REF!</v>
      </c>
      <c r="L6243" s="259" t="e">
        <f>IF(#REF!="","",IF(#REF!="悪環境における作業",0.2,IF(#REF!="高所又は地下作業",0.1,IF(#REF!="錯綜場所作業",0.3,IF(#REF!="複雑な制約のある作業",0.4,IF(#REF!="単純な制約のある作業",0.2,0))))))</f>
        <v>#REF!</v>
      </c>
      <c r="M6243" s="260" t="e">
        <f t="shared" si="388"/>
        <v>#REF!</v>
      </c>
    </row>
    <row r="6244" spans="2:13" s="254" customFormat="1" ht="27.75" customHeight="1" x14ac:dyDescent="0.2">
      <c r="B6244" s="536" t="s">
        <v>255</v>
      </c>
      <c r="C6244" s="537"/>
      <c r="D6244" s="265"/>
      <c r="E6244" s="224" t="s">
        <v>245</v>
      </c>
      <c r="F6244" s="258" t="e">
        <f>IF(#REF!&gt;=1,IF(#REF!&gt;=1,#REF!),IF(#REF!&gt;=0,"",))</f>
        <v>#REF!</v>
      </c>
      <c r="G6244" s="241" t="e">
        <f>保全管理データ!N10819</f>
        <v>#REF!</v>
      </c>
      <c r="H6244" s="259" t="e">
        <f>IF(#REF!="無","",IF(#REF!="","",IF(#REF!="悪環境における作業",0.2,IF(#REF!="高所又は地下作業",0.1,IF(#REF!="錯綜場所作業",0.3,IF(#REF!="複雑な制約のある作業",0.4,IF(#REF!="単純な制約のある作業",0.2,0)))))))</f>
        <v>#REF!</v>
      </c>
      <c r="I6244" s="260" t="e">
        <f t="shared" si="387"/>
        <v>#REF!</v>
      </c>
      <c r="J6244" s="258" t="e">
        <f>IF(#REF!&gt;=1,IF(#REF!&gt;=1,#REF!),IF(#REF!&gt;=0,"",))</f>
        <v>#REF!</v>
      </c>
      <c r="K6244" s="241" t="e">
        <f>保全管理データ!N10846</f>
        <v>#REF!</v>
      </c>
      <c r="L6244" s="259" t="e">
        <f>IF(#REF!="","",IF(#REF!="悪環境における作業",0.2,IF(#REF!="高所又は地下作業",0.1,IF(#REF!="錯綜場所作業",0.3,IF(#REF!="複雑な制約のある作業",0.4,IF(#REF!="単純な制約のある作業",0.2,0))))))</f>
        <v>#REF!</v>
      </c>
      <c r="M6244" s="260" t="e">
        <f t="shared" si="388"/>
        <v>#REF!</v>
      </c>
    </row>
    <row r="6245" spans="2:13" s="254" customFormat="1" ht="27.75" customHeight="1" x14ac:dyDescent="0.2">
      <c r="B6245" s="536" t="s">
        <v>256</v>
      </c>
      <c r="C6245" s="537"/>
      <c r="D6245" s="265"/>
      <c r="E6245" s="224" t="s">
        <v>242</v>
      </c>
      <c r="F6245" s="258" t="e">
        <f>IF(#REF!&gt;=1,IF(#REF!&gt;=1,#REF!),IF(#REF!&gt;=0,"",))</f>
        <v>#REF!</v>
      </c>
      <c r="G6245" s="241" t="e">
        <f>保全管理データ!N10820</f>
        <v>#REF!</v>
      </c>
      <c r="H6245" s="259" t="e">
        <f>IF(#REF!="無","",IF(#REF!="","",IF(#REF!="悪環境における作業",0.2,IF(#REF!="高所又は地下作業",0.1,IF(#REF!="錯綜場所作業",0.3,IF(#REF!="複雑な制約のある作業",0.4,IF(#REF!="単純な制約のある作業",0.2,0)))))))</f>
        <v>#REF!</v>
      </c>
      <c r="I6245" s="260" t="e">
        <f t="shared" si="387"/>
        <v>#REF!</v>
      </c>
      <c r="J6245" s="258" t="e">
        <f>IF(#REF!&gt;=1,IF(#REF!&gt;=1,#REF!),IF(#REF!&gt;=0,"",))</f>
        <v>#REF!</v>
      </c>
      <c r="K6245" s="241" t="e">
        <f>保全管理データ!N10847</f>
        <v>#REF!</v>
      </c>
      <c r="L6245" s="259" t="e">
        <f>IF(#REF!="","",IF(#REF!="悪環境における作業",0.2,IF(#REF!="高所又は地下作業",0.1,IF(#REF!="錯綜場所作業",0.3,IF(#REF!="複雑な制約のある作業",0.4,IF(#REF!="単純な制約のある作業",0.2,0))))))</f>
        <v>#REF!</v>
      </c>
      <c r="M6245" s="260" t="e">
        <f t="shared" si="388"/>
        <v>#REF!</v>
      </c>
    </row>
    <row r="6246" spans="2:13" s="254" customFormat="1" ht="27.75" customHeight="1" x14ac:dyDescent="0.2">
      <c r="B6246" s="536" t="s">
        <v>257</v>
      </c>
      <c r="C6246" s="537"/>
      <c r="D6246" s="265"/>
      <c r="E6246" s="224" t="s">
        <v>245</v>
      </c>
      <c r="F6246" s="258" t="e">
        <f>IF(#REF!&gt;=1,IF(#REF!&gt;=1,#REF!),IF(#REF!&gt;=0,"",))</f>
        <v>#REF!</v>
      </c>
      <c r="G6246" s="241" t="e">
        <f>保全管理データ!N10821</f>
        <v>#REF!</v>
      </c>
      <c r="H6246" s="259" t="e">
        <f>IF(#REF!="無","",IF(#REF!="","",IF(#REF!="悪環境における作業",0.2,IF(#REF!="高所又は地下作業",0.1,IF(#REF!="錯綜場所作業",0.3,IF(#REF!="複雑な制約のある作業",0.4,IF(#REF!="単純な制約のある作業",0.2,0)))))))</f>
        <v>#REF!</v>
      </c>
      <c r="I6246" s="260" t="e">
        <f t="shared" si="387"/>
        <v>#REF!</v>
      </c>
      <c r="J6246" s="258" t="e">
        <f>IF(#REF!&gt;=1,IF(#REF!&gt;=1,#REF!),IF(#REF!&gt;=0,"",))</f>
        <v>#REF!</v>
      </c>
      <c r="K6246" s="241" t="e">
        <f>保全管理データ!N10848</f>
        <v>#REF!</v>
      </c>
      <c r="L6246" s="259" t="e">
        <f>IF(#REF!="","",IF(#REF!="悪環境における作業",0.2,IF(#REF!="高所又は地下作業",0.1,IF(#REF!="錯綜場所作業",0.3,IF(#REF!="複雑な制約のある作業",0.4,IF(#REF!="単純な制約のある作業",0.2,0))))))</f>
        <v>#REF!</v>
      </c>
      <c r="M6246" s="260" t="e">
        <f t="shared" si="388"/>
        <v>#REF!</v>
      </c>
    </row>
    <row r="6247" spans="2:13" s="254" customFormat="1" ht="27.75" customHeight="1" x14ac:dyDescent="0.2">
      <c r="B6247" s="536" t="s">
        <v>258</v>
      </c>
      <c r="C6247" s="537"/>
      <c r="D6247" s="265"/>
      <c r="E6247" s="224" t="s">
        <v>245</v>
      </c>
      <c r="F6247" s="258" t="e">
        <f>IF(#REF!&gt;=1,IF(#REF!&gt;=1,#REF!),IF(#REF!&gt;=0,"",))</f>
        <v>#REF!</v>
      </c>
      <c r="G6247" s="241" t="e">
        <f>保全管理データ!N10822</f>
        <v>#REF!</v>
      </c>
      <c r="H6247" s="259" t="e">
        <f>IF(#REF!="無","",IF(#REF!="","",IF(#REF!="悪環境における作業",0.2,IF(#REF!="高所又は地下作業",0.1,IF(#REF!="錯綜場所作業",0.3,IF(#REF!="複雑な制約のある作業",0.4,IF(#REF!="単純な制約のある作業",0.2,0)))))))</f>
        <v>#REF!</v>
      </c>
      <c r="I6247" s="260" t="e">
        <f t="shared" si="387"/>
        <v>#REF!</v>
      </c>
      <c r="J6247" s="258" t="e">
        <f>IF(#REF!&gt;=1,IF(#REF!&gt;=1,#REF!),IF(#REF!&gt;=0,"",))</f>
        <v>#REF!</v>
      </c>
      <c r="K6247" s="241" t="e">
        <f>保全管理データ!N10849</f>
        <v>#REF!</v>
      </c>
      <c r="L6247" s="259" t="e">
        <f>IF(#REF!="","",IF(#REF!="悪環境における作業",0.2,IF(#REF!="高所又は地下作業",0.1,IF(#REF!="錯綜場所作業",0.3,IF(#REF!="複雑な制約のある作業",0.4,IF(#REF!="単純な制約のある作業",0.2,0))))))</f>
        <v>#REF!</v>
      </c>
      <c r="M6247" s="260" t="e">
        <f t="shared" si="388"/>
        <v>#REF!</v>
      </c>
    </row>
    <row r="6248" spans="2:13" s="254" customFormat="1" ht="27.75" customHeight="1" x14ac:dyDescent="0.2">
      <c r="B6248" s="536" t="s">
        <v>259</v>
      </c>
      <c r="C6248" s="537"/>
      <c r="D6248" s="265"/>
      <c r="E6248" s="224" t="s">
        <v>245</v>
      </c>
      <c r="F6248" s="258" t="e">
        <f>IF(#REF!&gt;=1,IF(#REF!&gt;=1,#REF!),IF(#REF!&gt;=0,"",))</f>
        <v>#REF!</v>
      </c>
      <c r="G6248" s="241" t="e">
        <f>保全管理データ!N10823</f>
        <v>#REF!</v>
      </c>
      <c r="H6248" s="259" t="e">
        <f>IF(#REF!="無","",IF(#REF!="","",IF(#REF!="悪環境における作業",0.2,IF(#REF!="高所又は地下作業",0.1,IF(#REF!="錯綜場所作業",0.3,IF(#REF!="複雑な制約のある作業",0.4,IF(#REF!="単純な制約のある作業",0.2,0)))))))</f>
        <v>#REF!</v>
      </c>
      <c r="I6248" s="260" t="e">
        <f t="shared" si="387"/>
        <v>#REF!</v>
      </c>
      <c r="J6248" s="258" t="e">
        <f>IF(#REF!&gt;=1,IF(#REF!&gt;=1,#REF!),IF(#REF!&gt;=0,"",))</f>
        <v>#REF!</v>
      </c>
      <c r="K6248" s="241" t="e">
        <f>保全管理データ!N10850</f>
        <v>#REF!</v>
      </c>
      <c r="L6248" s="259" t="e">
        <f>IF(#REF!="","",IF(#REF!="悪環境における作業",0.2,IF(#REF!="高所又は地下作業",0.1,IF(#REF!="錯綜場所作業",0.3,IF(#REF!="複雑な制約のある作業",0.4,IF(#REF!="単純な制約のある作業",0.2,0))))))</f>
        <v>#REF!</v>
      </c>
      <c r="M6248" s="260" t="e">
        <f t="shared" si="388"/>
        <v>#REF!</v>
      </c>
    </row>
    <row r="6249" spans="2:13" s="254" customFormat="1" ht="27.75" customHeight="1" x14ac:dyDescent="0.2">
      <c r="B6249" s="536" t="s">
        <v>260</v>
      </c>
      <c r="C6249" s="537"/>
      <c r="D6249" s="265"/>
      <c r="E6249" s="224" t="s">
        <v>248</v>
      </c>
      <c r="F6249" s="258" t="e">
        <f>IF(#REF!&gt;=1,IF(#REF!&gt;=1,#REF!),IF(#REF!&gt;=0,"",))</f>
        <v>#REF!</v>
      </c>
      <c r="G6249" s="241" t="e">
        <f>保全管理データ!N10824</f>
        <v>#REF!</v>
      </c>
      <c r="H6249" s="259" t="e">
        <f>IF(#REF!="無","",IF(#REF!="","",IF(#REF!="悪環境における作業",0.2,IF(#REF!="高所又は地下作業",0.1,IF(#REF!="錯綜場所作業",0.3,IF(#REF!="複雑な制約のある作業",0.4,IF(#REF!="単純な制約のある作業",0.2,0)))))))</f>
        <v>#REF!</v>
      </c>
      <c r="I6249" s="260" t="e">
        <f t="shared" si="387"/>
        <v>#REF!</v>
      </c>
      <c r="J6249" s="258" t="e">
        <f>IF(#REF!&gt;=1,IF(#REF!&gt;=1,#REF!),IF(#REF!&gt;=0,"",))</f>
        <v>#REF!</v>
      </c>
      <c r="K6249" s="241" t="e">
        <f>保全管理データ!N10851</f>
        <v>#REF!</v>
      </c>
      <c r="L6249" s="259" t="e">
        <f>IF(#REF!="","",IF(#REF!="悪環境における作業",0.2,IF(#REF!="高所又は地下作業",0.1,IF(#REF!="錯綜場所作業",0.3,IF(#REF!="複雑な制約のある作業",0.4,IF(#REF!="単純な制約のある作業",0.2,0))))))</f>
        <v>#REF!</v>
      </c>
      <c r="M6249" s="260" t="e">
        <f t="shared" si="388"/>
        <v>#REF!</v>
      </c>
    </row>
    <row r="6250" spans="2:13" s="254" customFormat="1" ht="27.75" customHeight="1" x14ac:dyDescent="0.2">
      <c r="B6250" s="536" t="s">
        <v>261</v>
      </c>
      <c r="C6250" s="537"/>
      <c r="D6250" s="265"/>
      <c r="E6250" s="224" t="s">
        <v>247</v>
      </c>
      <c r="F6250" s="258" t="e">
        <f>IF(#REF!&gt;=1,IF(#REF!&gt;=1,#REF!),IF(#REF!&gt;=0,"",))</f>
        <v>#REF!</v>
      </c>
      <c r="G6250" s="241" t="e">
        <f>保全管理データ!N10825</f>
        <v>#REF!</v>
      </c>
      <c r="H6250" s="259" t="e">
        <f>IF(#REF!="無","",IF(#REF!="","",IF(#REF!="悪環境における作業",0.2,IF(#REF!="高所又は地下作業",0.1,IF(#REF!="錯綜場所作業",0.3,IF(#REF!="複雑な制約のある作業",0.4,IF(#REF!="単純な制約のある作業",0.2,0)))))))</f>
        <v>#REF!</v>
      </c>
      <c r="I6250" s="260" t="e">
        <f t="shared" si="387"/>
        <v>#REF!</v>
      </c>
      <c r="J6250" s="258" t="e">
        <f>IF(#REF!&gt;=1,IF(#REF!&gt;=1,#REF!),IF(#REF!&gt;=0,"",))</f>
        <v>#REF!</v>
      </c>
      <c r="K6250" s="241" t="e">
        <f>保全管理データ!N10852</f>
        <v>#REF!</v>
      </c>
      <c r="L6250" s="259" t="e">
        <f>IF(#REF!="","",IF(#REF!="悪環境における作業",0.2,IF(#REF!="高所又は地下作業",0.1,IF(#REF!="錯綜場所作業",0.3,IF(#REF!="複雑な制約のある作業",0.4,IF(#REF!="単純な制約のある作業",0.2,0))))))</f>
        <v>#REF!</v>
      </c>
      <c r="M6250" s="260" t="e">
        <f t="shared" si="388"/>
        <v>#REF!</v>
      </c>
    </row>
    <row r="6251" spans="2:13" s="254" customFormat="1" ht="27.75" customHeight="1" x14ac:dyDescent="0.2">
      <c r="B6251" s="536" t="s">
        <v>262</v>
      </c>
      <c r="C6251" s="537"/>
      <c r="D6251" s="265"/>
      <c r="E6251" s="224" t="s">
        <v>245</v>
      </c>
      <c r="F6251" s="258" t="e">
        <f>IF(#REF!&gt;=1,IF(#REF!&gt;=1,#REF!),IF(#REF!&gt;=0,"",))</f>
        <v>#REF!</v>
      </c>
      <c r="G6251" s="241" t="e">
        <f>保全管理データ!N10826</f>
        <v>#REF!</v>
      </c>
      <c r="H6251" s="259" t="e">
        <f>IF(#REF!="無","",IF(#REF!="","",IF(#REF!="悪環境における作業",0.2,IF(#REF!="高所又は地下作業",0.1,IF(#REF!="錯綜場所作業",0.3,IF(#REF!="複雑な制約のある作業",0.4,IF(#REF!="単純な制約のある作業",0.2,0)))))))</f>
        <v>#REF!</v>
      </c>
      <c r="I6251" s="260" t="e">
        <f t="shared" si="387"/>
        <v>#REF!</v>
      </c>
      <c r="J6251" s="258" t="e">
        <f>IF(#REF!&gt;=1,IF(#REF!&gt;=1,#REF!),IF(#REF!&gt;=0,"",))</f>
        <v>#REF!</v>
      </c>
      <c r="K6251" s="241" t="e">
        <f>保全管理データ!N10853</f>
        <v>#REF!</v>
      </c>
      <c r="L6251" s="259" t="e">
        <f>IF(#REF!="","",IF(#REF!="悪環境における作業",0.2,IF(#REF!="高所又は地下作業",0.1,IF(#REF!="錯綜場所作業",0.3,IF(#REF!="複雑な制約のある作業",0.4,IF(#REF!="単純な制約のある作業",0.2,0))))))</f>
        <v>#REF!</v>
      </c>
      <c r="M6251" s="260" t="e">
        <f t="shared" si="388"/>
        <v>#REF!</v>
      </c>
    </row>
    <row r="6252" spans="2:13" s="254" customFormat="1" ht="27.75" customHeight="1" x14ac:dyDescent="0.2">
      <c r="B6252" s="536" t="s">
        <v>263</v>
      </c>
      <c r="C6252" s="537"/>
      <c r="D6252" s="265"/>
      <c r="E6252" s="224" t="s">
        <v>245</v>
      </c>
      <c r="F6252" s="258" t="e">
        <f>IF(#REF!&gt;=1,IF(#REF!&gt;=1,#REF!),IF(#REF!&gt;=0,"",))</f>
        <v>#REF!</v>
      </c>
      <c r="G6252" s="241" t="e">
        <f>保全管理データ!N10827</f>
        <v>#REF!</v>
      </c>
      <c r="H6252" s="259" t="e">
        <f>IF(#REF!="無","",IF(#REF!="","",IF(#REF!="悪環境における作業",0.2,IF(#REF!="高所又は地下作業",0.1,IF(#REF!="錯綜場所作業",0.3,IF(#REF!="複雑な制約のある作業",0.4,IF(#REF!="単純な制約のある作業",0.2,0)))))))</f>
        <v>#REF!</v>
      </c>
      <c r="I6252" s="260" t="e">
        <f t="shared" si="387"/>
        <v>#REF!</v>
      </c>
      <c r="J6252" s="258" t="e">
        <f>IF(#REF!&gt;=1,IF(#REF!&gt;=1,#REF!),IF(#REF!&gt;=0,"",))</f>
        <v>#REF!</v>
      </c>
      <c r="K6252" s="241" t="e">
        <f>保全管理データ!N10854</f>
        <v>#REF!</v>
      </c>
      <c r="L6252" s="259" t="e">
        <f>IF(#REF!="","",IF(#REF!="悪環境における作業",0.2,IF(#REF!="高所又は地下作業",0.1,IF(#REF!="錯綜場所作業",0.3,IF(#REF!="複雑な制約のある作業",0.4,IF(#REF!="単純な制約のある作業",0.2,0))))))</f>
        <v>#REF!</v>
      </c>
      <c r="M6252" s="260" t="e">
        <f t="shared" si="388"/>
        <v>#REF!</v>
      </c>
    </row>
    <row r="6253" spans="2:13" s="254" customFormat="1" ht="27.75" customHeight="1" x14ac:dyDescent="0.2">
      <c r="B6253" s="536" t="s">
        <v>264</v>
      </c>
      <c r="C6253" s="537"/>
      <c r="D6253" s="265"/>
      <c r="E6253" s="224" t="s">
        <v>245</v>
      </c>
      <c r="F6253" s="258" t="e">
        <f>IF(#REF!&gt;=1,IF(#REF!&gt;=1,#REF!),IF(#REF!&gt;=0,"",))</f>
        <v>#REF!</v>
      </c>
      <c r="G6253" s="241" t="e">
        <f>保全管理データ!N10828</f>
        <v>#REF!</v>
      </c>
      <c r="H6253" s="259" t="e">
        <f>IF(#REF!="無","",IF(#REF!="","",IF(#REF!="悪環境における作業",0.2,IF(#REF!="高所又は地下作業",0.1,IF(#REF!="錯綜場所作業",0.3,IF(#REF!="複雑な制約のある作業",0.4,IF(#REF!="単純な制約のある作業",0.2,0)))))))</f>
        <v>#REF!</v>
      </c>
      <c r="I6253" s="260" t="e">
        <f t="shared" si="387"/>
        <v>#REF!</v>
      </c>
      <c r="J6253" s="258" t="e">
        <f>IF(#REF!&gt;=1,IF(#REF!&gt;=1,#REF!),IF(#REF!&gt;=0,"",))</f>
        <v>#REF!</v>
      </c>
      <c r="K6253" s="241" t="e">
        <f>保全管理データ!N10855</f>
        <v>#REF!</v>
      </c>
      <c r="L6253" s="259" t="e">
        <f>IF(#REF!="","",IF(#REF!="悪環境における作業",0.2,IF(#REF!="高所又は地下作業",0.1,IF(#REF!="錯綜場所作業",0.3,IF(#REF!="複雑な制約のある作業",0.4,IF(#REF!="単純な制約のある作業",0.2,0))))))</f>
        <v>#REF!</v>
      </c>
      <c r="M6253" s="260" t="e">
        <f t="shared" si="388"/>
        <v>#REF!</v>
      </c>
    </row>
    <row r="6254" spans="2:13" s="254" customFormat="1" ht="27.75" customHeight="1" x14ac:dyDescent="0.2">
      <c r="B6254" s="536" t="s">
        <v>265</v>
      </c>
      <c r="C6254" s="537"/>
      <c r="D6254" s="265"/>
      <c r="E6254" s="224" t="s">
        <v>245</v>
      </c>
      <c r="F6254" s="258" t="e">
        <f>IF(#REF!&gt;=1,IF(#REF!&gt;=1,#REF!),IF(#REF!&gt;=0,"",))</f>
        <v>#REF!</v>
      </c>
      <c r="G6254" s="241" t="e">
        <f>保全管理データ!N10829</f>
        <v>#REF!</v>
      </c>
      <c r="H6254" s="259" t="e">
        <f>IF(#REF!="無","",IF(#REF!="","",IF(#REF!="悪環境における作業",0.2,IF(#REF!="高所又は地下作業",0.1,IF(#REF!="錯綜場所作業",0.3,IF(#REF!="複雑な制約のある作業",0.4,IF(#REF!="単純な制約のある作業",0.2,0)))))))</f>
        <v>#REF!</v>
      </c>
      <c r="I6254" s="260" t="e">
        <f t="shared" si="387"/>
        <v>#REF!</v>
      </c>
      <c r="J6254" s="258" t="e">
        <f>IF(#REF!&gt;=1,IF(#REF!&gt;=1,#REF!),IF(#REF!&gt;=0,"",))</f>
        <v>#REF!</v>
      </c>
      <c r="K6254" s="241" t="e">
        <f>保全管理データ!N10856</f>
        <v>#REF!</v>
      </c>
      <c r="L6254" s="259" t="e">
        <f>IF(#REF!="","",IF(#REF!="悪環境における作業",0.2,IF(#REF!="高所又は地下作業",0.1,IF(#REF!="錯綜場所作業",0.3,IF(#REF!="複雑な制約のある作業",0.4,IF(#REF!="単純な制約のある作業",0.2,0))))))</f>
        <v>#REF!</v>
      </c>
      <c r="M6254" s="260" t="e">
        <f t="shared" si="388"/>
        <v>#REF!</v>
      </c>
    </row>
    <row r="6255" spans="2:13" s="254" customFormat="1" ht="27.75" customHeight="1" x14ac:dyDescent="0.2">
      <c r="B6255" s="536" t="s">
        <v>266</v>
      </c>
      <c r="C6255" s="537"/>
      <c r="D6255" s="265"/>
      <c r="E6255" s="224" t="s">
        <v>245</v>
      </c>
      <c r="F6255" s="258" t="e">
        <f>IF(#REF!&gt;=1,IF(#REF!&gt;=1,#REF!),IF(#REF!&gt;=0,"",))</f>
        <v>#REF!</v>
      </c>
      <c r="G6255" s="241" t="e">
        <f>保全管理データ!N10830</f>
        <v>#REF!</v>
      </c>
      <c r="H6255" s="259" t="e">
        <f>IF(#REF!="無","",IF(#REF!="","",IF(#REF!="悪環境における作業",0.2,IF(#REF!="高所又は地下作業",0.1,IF(#REF!="錯綜場所作業",0.3,IF(#REF!="複雑な制約のある作業",0.4,IF(#REF!="単純な制約のある作業",0.2,0)))))))</f>
        <v>#REF!</v>
      </c>
      <c r="I6255" s="260" t="e">
        <f t="shared" si="387"/>
        <v>#REF!</v>
      </c>
      <c r="J6255" s="258" t="e">
        <f>IF(#REF!&gt;=1,IF(#REF!&gt;=1,#REF!),IF(#REF!&gt;=0,"",))</f>
        <v>#REF!</v>
      </c>
      <c r="K6255" s="241" t="e">
        <f>保全管理データ!N10857</f>
        <v>#REF!</v>
      </c>
      <c r="L6255" s="259" t="e">
        <f>IF(#REF!="","",IF(#REF!="悪環境における作業",0.2,IF(#REF!="高所又は地下作業",0.1,IF(#REF!="錯綜場所作業",0.3,IF(#REF!="複雑な制約のある作業",0.4,IF(#REF!="単純な制約のある作業",0.2,0))))))</f>
        <v>#REF!</v>
      </c>
      <c r="M6255" s="260" t="e">
        <f t="shared" si="388"/>
        <v>#REF!</v>
      </c>
    </row>
    <row r="6256" spans="2:13" s="254" customFormat="1" ht="27.75" customHeight="1" x14ac:dyDescent="0.2">
      <c r="B6256" s="536" t="s">
        <v>81</v>
      </c>
      <c r="C6256" s="537"/>
      <c r="D6256" s="265"/>
      <c r="E6256" s="224" t="s">
        <v>245</v>
      </c>
      <c r="F6256" s="258" t="e">
        <f>IF(#REF!&gt;=1,IF(#REF!&gt;=1,#REF!),IF(#REF!&gt;=0,"",))</f>
        <v>#REF!</v>
      </c>
      <c r="G6256" s="241" t="e">
        <f>保全管理データ!N10831</f>
        <v>#REF!</v>
      </c>
      <c r="H6256" s="259" t="e">
        <f>IF(#REF!="無","",IF(#REF!="","",IF(#REF!="悪環境における作業",0.2,IF(#REF!="高所又は地下作業",0.1,IF(#REF!="錯綜場所作業",0.3,IF(#REF!="複雑な制約のある作業",0.4,IF(#REF!="単純な制約のある作業",0.2,0)))))))</f>
        <v>#REF!</v>
      </c>
      <c r="I6256" s="260" t="e">
        <f t="shared" si="387"/>
        <v>#REF!</v>
      </c>
      <c r="J6256" s="258" t="e">
        <f>IF(#REF!&gt;=1,IF(#REF!&gt;=1,#REF!),IF(#REF!&gt;=0,"",))</f>
        <v>#REF!</v>
      </c>
      <c r="K6256" s="241" t="e">
        <f>保全管理データ!N10858</f>
        <v>#REF!</v>
      </c>
      <c r="L6256" s="259" t="e">
        <f>IF(#REF!="","",IF(#REF!="悪環境における作業",0.2,IF(#REF!="高所又は地下作業",0.1,IF(#REF!="錯綜場所作業",0.3,IF(#REF!="複雑な制約のある作業",0.4,IF(#REF!="単純な制約のある作業",0.2,0))))))</f>
        <v>#REF!</v>
      </c>
      <c r="M6256" s="260" t="e">
        <f t="shared" si="388"/>
        <v>#REF!</v>
      </c>
    </row>
    <row r="6257" spans="2:13" s="254" customFormat="1" ht="27.75" customHeight="1" x14ac:dyDescent="0.2">
      <c r="B6257" s="536" t="s">
        <v>267</v>
      </c>
      <c r="C6257" s="537"/>
      <c r="D6257" s="265"/>
      <c r="E6257" s="224" t="s">
        <v>247</v>
      </c>
      <c r="F6257" s="258" t="e">
        <f>IF(#REF!&gt;=1,IF(#REF!&gt;=1,#REF!),IF(#REF!&gt;=0,"",))</f>
        <v>#REF!</v>
      </c>
      <c r="G6257" s="241" t="e">
        <f>保全管理データ!N10832</f>
        <v>#REF!</v>
      </c>
      <c r="H6257" s="259" t="e">
        <f>IF(#REF!="無","",IF(#REF!="","",IF(#REF!="悪環境における作業",0.2,IF(#REF!="高所又は地下作業",0.1,IF(#REF!="錯綜場所作業",0.3,IF(#REF!="複雑な制約のある作業",0.4,IF(#REF!="単純な制約のある作業",0.2,0)))))))</f>
        <v>#REF!</v>
      </c>
      <c r="I6257" s="260" t="e">
        <f t="shared" si="387"/>
        <v>#REF!</v>
      </c>
      <c r="J6257" s="258" t="e">
        <f>IF(#REF!&gt;=1,IF(#REF!&gt;=1,#REF!),IF(#REF!&gt;=0,"",))</f>
        <v>#REF!</v>
      </c>
      <c r="K6257" s="241" t="e">
        <f>保全管理データ!N10859</f>
        <v>#REF!</v>
      </c>
      <c r="L6257" s="259" t="e">
        <f>IF(#REF!="","",IF(#REF!="悪環境における作業",0.2,IF(#REF!="高所又は地下作業",0.1,IF(#REF!="錯綜場所作業",0.3,IF(#REF!="複雑な制約のある作業",0.4,IF(#REF!="単純な制約のある作業",0.2,0))))))</f>
        <v>#REF!</v>
      </c>
      <c r="M6257" s="260" t="e">
        <f t="shared" si="388"/>
        <v>#REF!</v>
      </c>
    </row>
    <row r="6258" spans="2:13" s="254" customFormat="1" ht="27.75" customHeight="1" x14ac:dyDescent="0.2">
      <c r="B6258" s="536" t="s">
        <v>268</v>
      </c>
      <c r="C6258" s="537"/>
      <c r="D6258" s="265"/>
      <c r="E6258" s="224" t="s">
        <v>246</v>
      </c>
      <c r="F6258" s="258" t="e">
        <f>IF(#REF!&gt;=1,IF(#REF!&gt;=1,#REF!),IF(#REF!&gt;=0,"",))</f>
        <v>#REF!</v>
      </c>
      <c r="G6258" s="241" t="e">
        <f>保全管理データ!N10833</f>
        <v>#REF!</v>
      </c>
      <c r="H6258" s="259" t="e">
        <f>IF(#REF!="無","",IF(#REF!="","",IF(#REF!="悪環境における作業",0.2,IF(#REF!="高所又は地下作業",0.1,IF(#REF!="錯綜場所作業",0.3,IF(#REF!="複雑な制約のある作業",0.4,IF(#REF!="単純な制約のある作業",0.2,0)))))))</f>
        <v>#REF!</v>
      </c>
      <c r="I6258" s="260" t="e">
        <f t="shared" si="387"/>
        <v>#REF!</v>
      </c>
      <c r="J6258" s="258" t="e">
        <f>IF(#REF!&gt;=1,IF(#REF!&gt;=1,#REF!),IF(#REF!&gt;=0,"",))</f>
        <v>#REF!</v>
      </c>
      <c r="K6258" s="241" t="e">
        <f>保全管理データ!N10860</f>
        <v>#REF!</v>
      </c>
      <c r="L6258" s="259" t="e">
        <f>IF(#REF!="","",IF(#REF!="悪環境における作業",0.2,IF(#REF!="高所又は地下作業",0.1,IF(#REF!="錯綜場所作業",0.3,IF(#REF!="複雑な制約のある作業",0.4,IF(#REF!="単純な制約のある作業",0.2,0))))))</f>
        <v>#REF!</v>
      </c>
      <c r="M6258" s="260" t="e">
        <f t="shared" si="388"/>
        <v>#REF!</v>
      </c>
    </row>
    <row r="6259" spans="2:13" s="254" customFormat="1" ht="27.75" customHeight="1" thickBot="1" x14ac:dyDescent="0.25">
      <c r="B6259" s="538" t="s">
        <v>269</v>
      </c>
      <c r="C6259" s="539"/>
      <c r="D6259" s="266"/>
      <c r="E6259" s="252" t="s">
        <v>245</v>
      </c>
      <c r="F6259" s="261" t="e">
        <f>IF(#REF!&gt;=1,IF(#REF!&gt;=1,#REF!),IF(#REF!&gt;=0,"",))</f>
        <v>#REF!</v>
      </c>
      <c r="G6259" s="245" t="e">
        <f>保全管理データ!N10834</f>
        <v>#REF!</v>
      </c>
      <c r="H6259" s="259" t="e">
        <f>IF(#REF!="無","",IF(#REF!="","",IF(#REF!="悪環境における作業",0.2,IF(#REF!="高所又は地下作業",0.1,IF(#REF!="錯綜場所作業",0.3,IF(#REF!="複雑な制約のある作業",0.4,IF(#REF!="単純な制約のある作業",0.2,0)))))))</f>
        <v>#REF!</v>
      </c>
      <c r="I6259" s="260" t="e">
        <f t="shared" si="387"/>
        <v>#REF!</v>
      </c>
      <c r="J6259" s="261" t="e">
        <f>IF(#REF!&gt;=1,IF(#REF!&gt;=1,#REF!),IF(#REF!&gt;=0,"",))</f>
        <v>#REF!</v>
      </c>
      <c r="K6259" s="245" t="e">
        <f>保全管理データ!N10861</f>
        <v>#REF!</v>
      </c>
      <c r="L6259" s="262" t="e">
        <f>IF(#REF!="","",IF(#REF!="悪環境における作業",0.2,IF(#REF!="高所又は地下作業",0.1,IF(#REF!="錯綜場所作業",0.3,IF(#REF!="複雑な制約のある作業",0.4,IF(#REF!="単純な制約のある作業",0.2,0))))))</f>
        <v>#REF!</v>
      </c>
      <c r="M6259" s="260" t="e">
        <f t="shared" si="388"/>
        <v>#REF!</v>
      </c>
    </row>
    <row r="6260" spans="2:13" s="254" customFormat="1" ht="27.75" customHeight="1" thickBot="1" x14ac:dyDescent="0.25">
      <c r="B6260" s="532" t="s">
        <v>190</v>
      </c>
      <c r="C6260" s="532"/>
      <c r="D6260" s="532"/>
      <c r="E6260" s="532"/>
      <c r="F6260" s="533" t="e">
        <f>SUM(I6236:I6259)</f>
        <v>#REF!</v>
      </c>
      <c r="G6260" s="534"/>
      <c r="H6260" s="534"/>
      <c r="I6260" s="535"/>
      <c r="J6260" s="533" t="e">
        <f>IF(SUM(J6236:J6259)=0,"0.00",SUM(M6236:M6259))</f>
        <v>#REF!</v>
      </c>
      <c r="K6260" s="534"/>
      <c r="L6260" s="534"/>
      <c r="M6260" s="535"/>
    </row>
    <row r="6261" spans="2:13" s="254" customFormat="1" ht="27.75" customHeight="1" thickBot="1" x14ac:dyDescent="0.25">
      <c r="B6261" s="532" t="s">
        <v>97</v>
      </c>
      <c r="C6261" s="532"/>
      <c r="D6261" s="532"/>
      <c r="E6261" s="532"/>
      <c r="F6261" s="533" t="e">
        <f>IF(#REF!="５年以下","0",IF(#REF!="５年～１０年",0.1,IF(#REF!="１０年以上",0.15)))</f>
        <v>#REF!</v>
      </c>
      <c r="G6261" s="534"/>
      <c r="H6261" s="534"/>
      <c r="I6261" s="534"/>
      <c r="J6261" s="534"/>
      <c r="K6261" s="534"/>
      <c r="L6261" s="534"/>
      <c r="M6261" s="535"/>
    </row>
    <row r="6262" spans="2:13" s="254" customFormat="1" ht="27.75" customHeight="1" thickBot="1" x14ac:dyDescent="0.25">
      <c r="B6262" s="533" t="s">
        <v>273</v>
      </c>
      <c r="C6262" s="534"/>
      <c r="D6262" s="534"/>
      <c r="E6262" s="535"/>
      <c r="F6262" s="533" t="e">
        <f>F6260*(1+F6261)</f>
        <v>#REF!</v>
      </c>
      <c r="G6262" s="534"/>
      <c r="H6262" s="534"/>
      <c r="I6262" s="534"/>
      <c r="J6262" s="533" t="e">
        <f>J6260*(1+F6261)</f>
        <v>#REF!</v>
      </c>
      <c r="K6262" s="534"/>
      <c r="L6262" s="534"/>
      <c r="M6262" s="535"/>
    </row>
    <row r="6263" spans="2:13" s="254" customFormat="1" ht="27.75" customHeight="1" thickBot="1" x14ac:dyDescent="0.25">
      <c r="B6263" s="532" t="s">
        <v>191</v>
      </c>
      <c r="C6263" s="532"/>
      <c r="D6263" s="532"/>
      <c r="E6263" s="532"/>
      <c r="F6263" s="533" t="e">
        <f>#REF!*(#REF!*#REF!+#REF!*#REF!)</f>
        <v>#REF!</v>
      </c>
      <c r="G6263" s="534"/>
      <c r="H6263" s="535"/>
      <c r="I6263" s="532" t="e">
        <f>#REF!</f>
        <v>#REF!</v>
      </c>
      <c r="J6263" s="533"/>
      <c r="K6263" s="263" t="s">
        <v>230</v>
      </c>
      <c r="L6263" s="535" t="e">
        <f>B6234</f>
        <v>#REF!</v>
      </c>
      <c r="M6263" s="532"/>
    </row>
    <row r="6264" spans="2:13" s="254" customFormat="1" ht="45" customHeight="1" thickBot="1" x14ac:dyDescent="0.25">
      <c r="B6264" s="253"/>
      <c r="C6264" s="253"/>
      <c r="D6264" s="253"/>
      <c r="E6264" s="253"/>
      <c r="F6264" s="253"/>
      <c r="G6264" s="253"/>
      <c r="H6264" s="253"/>
      <c r="I6264" s="253"/>
      <c r="J6264" s="253"/>
      <c r="K6264" s="253"/>
      <c r="L6264" s="253"/>
      <c r="M6264" s="253"/>
    </row>
    <row r="6265" spans="2:13" s="254" customFormat="1" ht="27.75" customHeight="1" thickBot="1" x14ac:dyDescent="0.25">
      <c r="B6265" s="542" t="s">
        <v>128</v>
      </c>
      <c r="C6265" s="543"/>
      <c r="D6265" s="543"/>
      <c r="E6265" s="544"/>
      <c r="F6265" s="253"/>
      <c r="G6265" s="253"/>
      <c r="H6265" s="253"/>
      <c r="I6265" s="253"/>
      <c r="J6265" s="253"/>
      <c r="K6265" s="253"/>
      <c r="L6265" s="253"/>
      <c r="M6265" s="253"/>
    </row>
    <row r="6266" spans="2:13" s="254" customFormat="1" ht="27.75" customHeight="1" x14ac:dyDescent="0.2">
      <c r="B6266" s="545" t="e">
        <f>#REF!</f>
        <v>#REF!</v>
      </c>
      <c r="C6266" s="546"/>
      <c r="D6266" s="547"/>
      <c r="E6266" s="548"/>
      <c r="F6266" s="552" t="s">
        <v>240</v>
      </c>
      <c r="G6266" s="553"/>
      <c r="H6266" s="553"/>
      <c r="I6266" s="554"/>
      <c r="J6266" s="552" t="s">
        <v>239</v>
      </c>
      <c r="K6266" s="553"/>
      <c r="L6266" s="553"/>
      <c r="M6266" s="554"/>
    </row>
    <row r="6267" spans="2:13" s="254" customFormat="1" ht="27.75" customHeight="1" thickBot="1" x14ac:dyDescent="0.25">
      <c r="B6267" s="549"/>
      <c r="C6267" s="550"/>
      <c r="D6267" s="550"/>
      <c r="E6267" s="551"/>
      <c r="F6267" s="255" t="s">
        <v>149</v>
      </c>
      <c r="G6267" s="256" t="s">
        <v>151</v>
      </c>
      <c r="H6267" s="256" t="s">
        <v>96</v>
      </c>
      <c r="I6267" s="257" t="s">
        <v>150</v>
      </c>
      <c r="J6267" s="255" t="s">
        <v>149</v>
      </c>
      <c r="K6267" s="256" t="s">
        <v>151</v>
      </c>
      <c r="L6267" s="256" t="s">
        <v>96</v>
      </c>
      <c r="M6267" s="257" t="s">
        <v>150</v>
      </c>
    </row>
    <row r="6268" spans="2:13" s="254" customFormat="1" ht="27.75" customHeight="1" thickTop="1" x14ac:dyDescent="0.2">
      <c r="B6268" s="540" t="s">
        <v>241</v>
      </c>
      <c r="C6268" s="541"/>
      <c r="D6268" s="264"/>
      <c r="E6268" s="237" t="s">
        <v>242</v>
      </c>
      <c r="F6268" s="258" t="e">
        <f>IF(#REF!&gt;=1,IF(#REF!&gt;=1,#REF!),IF(#REF!&gt;=0,"",))</f>
        <v>#REF!</v>
      </c>
      <c r="G6268" s="241" t="e">
        <f>保全管理データ!N10867</f>
        <v>#REF!</v>
      </c>
      <c r="H6268" s="259" t="e">
        <f>IF(#REF!="無","",IF(#REF!="","",IF(#REF!="悪環境における作業",0.2,IF(#REF!="高所又は地下作業",0.1,IF(#REF!="錯綜場所作業",0.3,IF(#REF!="複雑な制約のある作業",0.4,IF(#REF!="単純な制約のある作業",0.2,0)))))))</f>
        <v>#REF!</v>
      </c>
      <c r="I6268" s="260" t="e">
        <f>IF(F6268="","",F6268*G6268*(1+IF(H6268="",0,H6268)))</f>
        <v>#REF!</v>
      </c>
      <c r="J6268" s="258" t="e">
        <f>IF(#REF!&gt;=1,IF(#REF!&gt;=1,#REF!),IF(#REF!&gt;=0,"",))</f>
        <v>#REF!</v>
      </c>
      <c r="K6268" s="241" t="e">
        <f>保全管理データ!N10894</f>
        <v>#REF!</v>
      </c>
      <c r="L6268" s="259" t="e">
        <f>IF(#REF!="","",IF(#REF!="悪環境における作業",0.2,IF(#REF!="高所又は地下作業",0.1,IF(#REF!="錯綜場所作業",0.3,IF(#REF!="複雑な制約のある作業",0.4,IF(#REF!="単純な制約のある作業",0.2,0))))))</f>
        <v>#REF!</v>
      </c>
      <c r="M6268" s="260" t="e">
        <f>IF(J6268="","",J6268*K6268*(1+IF(L6268="",0,L6268)))</f>
        <v>#REF!</v>
      </c>
    </row>
    <row r="6269" spans="2:13" s="254" customFormat="1" ht="27.75" customHeight="1" x14ac:dyDescent="0.2">
      <c r="B6269" s="536" t="s">
        <v>243</v>
      </c>
      <c r="C6269" s="537"/>
      <c r="D6269" s="265"/>
      <c r="E6269" s="224" t="s">
        <v>242</v>
      </c>
      <c r="F6269" s="258" t="e">
        <f>IF(#REF!&gt;=1,IF(#REF!&gt;=1,#REF!),IF(#REF!&gt;=0,"",))</f>
        <v>#REF!</v>
      </c>
      <c r="G6269" s="241" t="e">
        <f>保全管理データ!N10868</f>
        <v>#REF!</v>
      </c>
      <c r="H6269" s="259" t="e">
        <f>IF(#REF!="無","",IF(#REF!="","",IF(#REF!="悪環境における作業",0.2,IF(#REF!="高所又は地下作業",0.1,IF(#REF!="錯綜場所作業",0.3,IF(#REF!="複雑な制約のある作業",0.4,IF(#REF!="単純な制約のある作業",0.2,0)))))))</f>
        <v>#REF!</v>
      </c>
      <c r="I6269" s="260" t="e">
        <f t="shared" ref="I6269:I6291" si="389">IF(F6269="","",F6269*G6269*(1+IF(H6269="",0,H6269)))</f>
        <v>#REF!</v>
      </c>
      <c r="J6269" s="258" t="e">
        <f>IF(#REF!&gt;=1,IF(#REF!&gt;=1,#REF!),IF(#REF!&gt;=0,"",))</f>
        <v>#REF!</v>
      </c>
      <c r="K6269" s="241" t="e">
        <f>保全管理データ!N10895</f>
        <v>#REF!</v>
      </c>
      <c r="L6269" s="259" t="e">
        <f>IF(#REF!="","",IF(#REF!="悪環境における作業",0.2,IF(#REF!="高所又は地下作業",0.1,IF(#REF!="錯綜場所作業",0.3,IF(#REF!="複雑な制約のある作業",0.4,IF(#REF!="単純な制約のある作業",0.2,0))))))</f>
        <v>#REF!</v>
      </c>
      <c r="M6269" s="260" t="e">
        <f t="shared" ref="M6269:M6291" si="390">IF(J6269="","",J6269*K6269*(1+IF(L6269="",0,L6269)))</f>
        <v>#REF!</v>
      </c>
    </row>
    <row r="6270" spans="2:13" s="254" customFormat="1" ht="27.75" customHeight="1" x14ac:dyDescent="0.2">
      <c r="B6270" s="536" t="s">
        <v>249</v>
      </c>
      <c r="C6270" s="537"/>
      <c r="D6270" s="265"/>
      <c r="E6270" s="224" t="s">
        <v>244</v>
      </c>
      <c r="F6270" s="258" t="e">
        <f>IF(#REF!&gt;=1,IF(#REF!&gt;=1,#REF!),IF(#REF!&gt;=0,"",))</f>
        <v>#REF!</v>
      </c>
      <c r="G6270" s="241" t="e">
        <f>保全管理データ!N10869</f>
        <v>#REF!</v>
      </c>
      <c r="H6270" s="259" t="e">
        <f>IF(#REF!="無","",IF(#REF!="","",IF(#REF!="悪環境における作業",0.2,IF(#REF!="高所又は地下作業",0.1,IF(#REF!="錯綜場所作業",0.3,IF(#REF!="複雑な制約のある作業",0.4,IF(#REF!="単純な制約のある作業",0.2,0)))))))</f>
        <v>#REF!</v>
      </c>
      <c r="I6270" s="260" t="e">
        <f t="shared" si="389"/>
        <v>#REF!</v>
      </c>
      <c r="J6270" s="258" t="e">
        <f>IF(#REF!&gt;=1,IF(#REF!&gt;=1,#REF!),IF(#REF!&gt;=0,"",))</f>
        <v>#REF!</v>
      </c>
      <c r="K6270" s="241" t="e">
        <f>保全管理データ!N10896</f>
        <v>#REF!</v>
      </c>
      <c r="L6270" s="259" t="e">
        <f>IF(#REF!="","",IF(#REF!="悪環境における作業",0.2,IF(#REF!="高所又は地下作業",0.1,IF(#REF!="錯綜場所作業",0.3,IF(#REF!="複雑な制約のある作業",0.4,IF(#REF!="単純な制約のある作業",0.2,0))))))</f>
        <v>#REF!</v>
      </c>
      <c r="M6270" s="260" t="e">
        <f t="shared" si="390"/>
        <v>#REF!</v>
      </c>
    </row>
    <row r="6271" spans="2:13" s="254" customFormat="1" ht="27.75" customHeight="1" x14ac:dyDescent="0.2">
      <c r="B6271" s="536" t="s">
        <v>250</v>
      </c>
      <c r="C6271" s="537"/>
      <c r="D6271" s="265"/>
      <c r="E6271" s="224" t="s">
        <v>244</v>
      </c>
      <c r="F6271" s="258" t="e">
        <f>IF(#REF!&gt;=1,IF(#REF!&gt;=1,#REF!),IF(#REF!&gt;=0,"",))</f>
        <v>#REF!</v>
      </c>
      <c r="G6271" s="241" t="e">
        <f>保全管理データ!N10870</f>
        <v>#REF!</v>
      </c>
      <c r="H6271" s="259" t="e">
        <f>IF(#REF!="無","",IF(#REF!="","",IF(#REF!="悪環境における作業",0.2,IF(#REF!="高所又は地下作業",0.1,IF(#REF!="錯綜場所作業",0.3,IF(#REF!="複雑な制約のある作業",0.4,IF(#REF!="単純な制約のある作業",0.2,0)))))))</f>
        <v>#REF!</v>
      </c>
      <c r="I6271" s="260" t="e">
        <f t="shared" si="389"/>
        <v>#REF!</v>
      </c>
      <c r="J6271" s="258" t="e">
        <f>IF(#REF!&gt;=1,IF(#REF!&gt;=1,#REF!),IF(#REF!&gt;=0,"",))</f>
        <v>#REF!</v>
      </c>
      <c r="K6271" s="241" t="e">
        <f>保全管理データ!N10897</f>
        <v>#REF!</v>
      </c>
      <c r="L6271" s="259" t="e">
        <f>IF(#REF!="","",IF(#REF!="悪環境における作業",0.2,IF(#REF!="高所又は地下作業",0.1,IF(#REF!="錯綜場所作業",0.3,IF(#REF!="複雑な制約のある作業",0.4,IF(#REF!="単純な制約のある作業",0.2,0))))))</f>
        <v>#REF!</v>
      </c>
      <c r="M6271" s="260" t="e">
        <f t="shared" si="390"/>
        <v>#REF!</v>
      </c>
    </row>
    <row r="6272" spans="2:13" s="254" customFormat="1" ht="27.75" customHeight="1" x14ac:dyDescent="0.2">
      <c r="B6272" s="536" t="s">
        <v>251</v>
      </c>
      <c r="C6272" s="537"/>
      <c r="D6272" s="265"/>
      <c r="E6272" s="224" t="s">
        <v>242</v>
      </c>
      <c r="F6272" s="258" t="e">
        <f>IF(#REF!&gt;=1,IF(#REF!&gt;=1,#REF!),IF(#REF!&gt;=0,"",))</f>
        <v>#REF!</v>
      </c>
      <c r="G6272" s="241" t="e">
        <f>保全管理データ!N10871</f>
        <v>#REF!</v>
      </c>
      <c r="H6272" s="259" t="e">
        <f>IF(#REF!="無","",IF(#REF!="","",IF(#REF!="悪環境における作業",0.2,IF(#REF!="高所又は地下作業",0.1,IF(#REF!="錯綜場所作業",0.3,IF(#REF!="複雑な制約のある作業",0.4,IF(#REF!="単純な制約のある作業",0.2,0)))))))</f>
        <v>#REF!</v>
      </c>
      <c r="I6272" s="260" t="e">
        <f t="shared" si="389"/>
        <v>#REF!</v>
      </c>
      <c r="J6272" s="258" t="e">
        <f>IF(#REF!&gt;=1,IF(#REF!&gt;=1,#REF!),IF(#REF!&gt;=0,"",))</f>
        <v>#REF!</v>
      </c>
      <c r="K6272" s="241" t="e">
        <f>保全管理データ!N10898</f>
        <v>#REF!</v>
      </c>
      <c r="L6272" s="259" t="e">
        <f>IF(#REF!="","",IF(#REF!="悪環境における作業",0.2,IF(#REF!="高所又は地下作業",0.1,IF(#REF!="錯綜場所作業",0.3,IF(#REF!="複雑な制約のある作業",0.4,IF(#REF!="単純な制約のある作業",0.2,0))))))</f>
        <v>#REF!</v>
      </c>
      <c r="M6272" s="260" t="e">
        <f t="shared" si="390"/>
        <v>#REF!</v>
      </c>
    </row>
    <row r="6273" spans="2:13" s="254" customFormat="1" ht="27.75" customHeight="1" x14ac:dyDescent="0.2">
      <c r="B6273" s="536" t="s">
        <v>252</v>
      </c>
      <c r="C6273" s="537"/>
      <c r="D6273" s="265"/>
      <c r="E6273" s="224" t="s">
        <v>244</v>
      </c>
      <c r="F6273" s="258" t="e">
        <f>IF(#REF!&gt;=1,IF(#REF!&gt;=1,#REF!),IF(#REF!&gt;=0,"",))</f>
        <v>#REF!</v>
      </c>
      <c r="G6273" s="241" t="e">
        <f>保全管理データ!N10872</f>
        <v>#REF!</v>
      </c>
      <c r="H6273" s="259" t="e">
        <f>IF(#REF!="無","",IF(#REF!="","",IF(#REF!="悪環境における作業",0.2,IF(#REF!="高所又は地下作業",0.1,IF(#REF!="錯綜場所作業",0.3,IF(#REF!="複雑な制約のある作業",0.4,IF(#REF!="単純な制約のある作業",0.2,0)))))))</f>
        <v>#REF!</v>
      </c>
      <c r="I6273" s="260" t="e">
        <f t="shared" si="389"/>
        <v>#REF!</v>
      </c>
      <c r="J6273" s="258" t="e">
        <f>IF(#REF!&gt;=1,IF(#REF!&gt;=1,#REF!),IF(#REF!&gt;=0,"",))</f>
        <v>#REF!</v>
      </c>
      <c r="K6273" s="241" t="e">
        <f>保全管理データ!N10899</f>
        <v>#REF!</v>
      </c>
      <c r="L6273" s="259" t="e">
        <f>IF(#REF!="","",IF(#REF!="悪環境における作業",0.2,IF(#REF!="高所又は地下作業",0.1,IF(#REF!="錯綜場所作業",0.3,IF(#REF!="複雑な制約のある作業",0.4,IF(#REF!="単純な制約のある作業",0.2,0))))))</f>
        <v>#REF!</v>
      </c>
      <c r="M6273" s="260" t="e">
        <f t="shared" si="390"/>
        <v>#REF!</v>
      </c>
    </row>
    <row r="6274" spans="2:13" s="254" customFormat="1" ht="27.75" customHeight="1" x14ac:dyDescent="0.2">
      <c r="B6274" s="536" t="s">
        <v>253</v>
      </c>
      <c r="C6274" s="537"/>
      <c r="D6274" s="265"/>
      <c r="E6274" s="224" t="s">
        <v>242</v>
      </c>
      <c r="F6274" s="258" t="e">
        <f>IF(#REF!&gt;=1,IF(#REF!&gt;=1,#REF!),IF(#REF!&gt;=0,"",))</f>
        <v>#REF!</v>
      </c>
      <c r="G6274" s="241" t="e">
        <f>保全管理データ!N10873</f>
        <v>#REF!</v>
      </c>
      <c r="H6274" s="259" t="e">
        <f>IF(#REF!="無","",IF(#REF!="","",IF(#REF!="悪環境における作業",0.2,IF(#REF!="高所又は地下作業",0.1,IF(#REF!="錯綜場所作業",0.3,IF(#REF!="複雑な制約のある作業",0.4,IF(#REF!="単純な制約のある作業",0.2,0)))))))</f>
        <v>#REF!</v>
      </c>
      <c r="I6274" s="260" t="e">
        <f t="shared" si="389"/>
        <v>#REF!</v>
      </c>
      <c r="J6274" s="258" t="e">
        <f>IF(#REF!&gt;=1,IF(#REF!&gt;=1,#REF!),IF(#REF!&gt;=0,"",))</f>
        <v>#REF!</v>
      </c>
      <c r="K6274" s="241" t="e">
        <f>保全管理データ!N10900</f>
        <v>#REF!</v>
      </c>
      <c r="L6274" s="259" t="e">
        <f>IF(#REF!="","",IF(#REF!="悪環境における作業",0.2,IF(#REF!="高所又は地下作業",0.1,IF(#REF!="錯綜場所作業",0.3,IF(#REF!="複雑な制約のある作業",0.4,IF(#REF!="単純な制約のある作業",0.2,0))))))</f>
        <v>#REF!</v>
      </c>
      <c r="M6274" s="260" t="e">
        <f t="shared" si="390"/>
        <v>#REF!</v>
      </c>
    </row>
    <row r="6275" spans="2:13" s="254" customFormat="1" ht="27.75" customHeight="1" x14ac:dyDescent="0.2">
      <c r="B6275" s="536" t="s">
        <v>254</v>
      </c>
      <c r="C6275" s="537"/>
      <c r="D6275" s="265"/>
      <c r="E6275" s="224" t="s">
        <v>242</v>
      </c>
      <c r="F6275" s="258" t="e">
        <f>IF(#REF!&gt;=1,IF(#REF!&gt;=1,#REF!),IF(#REF!&gt;=0,"",))</f>
        <v>#REF!</v>
      </c>
      <c r="G6275" s="241" t="e">
        <f>保全管理データ!N10874</f>
        <v>#REF!</v>
      </c>
      <c r="H6275" s="259" t="e">
        <f>IF(#REF!="無","",IF(#REF!="","",IF(#REF!="悪環境における作業",0.2,IF(#REF!="高所又は地下作業",0.1,IF(#REF!="錯綜場所作業",0.3,IF(#REF!="複雑な制約のある作業",0.4,IF(#REF!="単純な制約のある作業",0.2,0)))))))</f>
        <v>#REF!</v>
      </c>
      <c r="I6275" s="260" t="e">
        <f t="shared" si="389"/>
        <v>#REF!</v>
      </c>
      <c r="J6275" s="258" t="e">
        <f>IF(#REF!&gt;=1,IF(#REF!&gt;=1,#REF!),IF(#REF!&gt;=0,"",))</f>
        <v>#REF!</v>
      </c>
      <c r="K6275" s="241" t="e">
        <f>保全管理データ!N10901</f>
        <v>#REF!</v>
      </c>
      <c r="L6275" s="259" t="e">
        <f>IF(#REF!="","",IF(#REF!="悪環境における作業",0.2,IF(#REF!="高所又は地下作業",0.1,IF(#REF!="錯綜場所作業",0.3,IF(#REF!="複雑な制約のある作業",0.4,IF(#REF!="単純な制約のある作業",0.2,0))))))</f>
        <v>#REF!</v>
      </c>
      <c r="M6275" s="260" t="e">
        <f t="shared" si="390"/>
        <v>#REF!</v>
      </c>
    </row>
    <row r="6276" spans="2:13" s="254" customFormat="1" ht="27.75" customHeight="1" x14ac:dyDescent="0.2">
      <c r="B6276" s="536" t="s">
        <v>255</v>
      </c>
      <c r="C6276" s="537"/>
      <c r="D6276" s="265"/>
      <c r="E6276" s="224" t="s">
        <v>245</v>
      </c>
      <c r="F6276" s="258" t="e">
        <f>IF(#REF!&gt;=1,IF(#REF!&gt;=1,#REF!),IF(#REF!&gt;=0,"",))</f>
        <v>#REF!</v>
      </c>
      <c r="G6276" s="241" t="e">
        <f>保全管理データ!N10875</f>
        <v>#REF!</v>
      </c>
      <c r="H6276" s="259" t="e">
        <f>IF(#REF!="無","",IF(#REF!="","",IF(#REF!="悪環境における作業",0.2,IF(#REF!="高所又は地下作業",0.1,IF(#REF!="錯綜場所作業",0.3,IF(#REF!="複雑な制約のある作業",0.4,IF(#REF!="単純な制約のある作業",0.2,0)))))))</f>
        <v>#REF!</v>
      </c>
      <c r="I6276" s="260" t="e">
        <f t="shared" si="389"/>
        <v>#REF!</v>
      </c>
      <c r="J6276" s="258" t="e">
        <f>IF(#REF!&gt;=1,IF(#REF!&gt;=1,#REF!),IF(#REF!&gt;=0,"",))</f>
        <v>#REF!</v>
      </c>
      <c r="K6276" s="241" t="e">
        <f>保全管理データ!N10902</f>
        <v>#REF!</v>
      </c>
      <c r="L6276" s="259" t="e">
        <f>IF(#REF!="","",IF(#REF!="悪環境における作業",0.2,IF(#REF!="高所又は地下作業",0.1,IF(#REF!="錯綜場所作業",0.3,IF(#REF!="複雑な制約のある作業",0.4,IF(#REF!="単純な制約のある作業",0.2,0))))))</f>
        <v>#REF!</v>
      </c>
      <c r="M6276" s="260" t="e">
        <f t="shared" si="390"/>
        <v>#REF!</v>
      </c>
    </row>
    <row r="6277" spans="2:13" s="254" customFormat="1" ht="27.75" customHeight="1" x14ac:dyDescent="0.2">
      <c r="B6277" s="536" t="s">
        <v>256</v>
      </c>
      <c r="C6277" s="537"/>
      <c r="D6277" s="265"/>
      <c r="E6277" s="224" t="s">
        <v>242</v>
      </c>
      <c r="F6277" s="258" t="e">
        <f>IF(#REF!&gt;=1,IF(#REF!&gt;=1,#REF!),IF(#REF!&gt;=0,"",))</f>
        <v>#REF!</v>
      </c>
      <c r="G6277" s="241" t="e">
        <f>保全管理データ!N10876</f>
        <v>#REF!</v>
      </c>
      <c r="H6277" s="259" t="e">
        <f>IF(#REF!="無","",IF(#REF!="","",IF(#REF!="悪環境における作業",0.2,IF(#REF!="高所又は地下作業",0.1,IF(#REF!="錯綜場所作業",0.3,IF(#REF!="複雑な制約のある作業",0.4,IF(#REF!="単純な制約のある作業",0.2,0)))))))</f>
        <v>#REF!</v>
      </c>
      <c r="I6277" s="260" t="e">
        <f t="shared" si="389"/>
        <v>#REF!</v>
      </c>
      <c r="J6277" s="258" t="e">
        <f>IF(#REF!&gt;=1,IF(#REF!&gt;=1,#REF!),IF(#REF!&gt;=0,"",))</f>
        <v>#REF!</v>
      </c>
      <c r="K6277" s="241" t="e">
        <f>保全管理データ!N10903</f>
        <v>#REF!</v>
      </c>
      <c r="L6277" s="259" t="e">
        <f>IF(#REF!="","",IF(#REF!="悪環境における作業",0.2,IF(#REF!="高所又は地下作業",0.1,IF(#REF!="錯綜場所作業",0.3,IF(#REF!="複雑な制約のある作業",0.4,IF(#REF!="単純な制約のある作業",0.2,0))))))</f>
        <v>#REF!</v>
      </c>
      <c r="M6277" s="260" t="e">
        <f t="shared" si="390"/>
        <v>#REF!</v>
      </c>
    </row>
    <row r="6278" spans="2:13" s="254" customFormat="1" ht="27.75" customHeight="1" x14ac:dyDescent="0.2">
      <c r="B6278" s="536" t="s">
        <v>257</v>
      </c>
      <c r="C6278" s="537"/>
      <c r="D6278" s="265"/>
      <c r="E6278" s="224" t="s">
        <v>245</v>
      </c>
      <c r="F6278" s="258" t="e">
        <f>IF(#REF!&gt;=1,IF(#REF!&gt;=1,#REF!),IF(#REF!&gt;=0,"",))</f>
        <v>#REF!</v>
      </c>
      <c r="G6278" s="241" t="e">
        <f>保全管理データ!N10877</f>
        <v>#REF!</v>
      </c>
      <c r="H6278" s="259" t="e">
        <f>IF(#REF!="無","",IF(#REF!="","",IF(#REF!="悪環境における作業",0.2,IF(#REF!="高所又は地下作業",0.1,IF(#REF!="錯綜場所作業",0.3,IF(#REF!="複雑な制約のある作業",0.4,IF(#REF!="単純な制約のある作業",0.2,0)))))))</f>
        <v>#REF!</v>
      </c>
      <c r="I6278" s="260" t="e">
        <f t="shared" si="389"/>
        <v>#REF!</v>
      </c>
      <c r="J6278" s="258" t="e">
        <f>IF(#REF!&gt;=1,IF(#REF!&gt;=1,#REF!),IF(#REF!&gt;=0,"",))</f>
        <v>#REF!</v>
      </c>
      <c r="K6278" s="241" t="e">
        <f>保全管理データ!N10904</f>
        <v>#REF!</v>
      </c>
      <c r="L6278" s="259" t="e">
        <f>IF(#REF!="","",IF(#REF!="悪環境における作業",0.2,IF(#REF!="高所又は地下作業",0.1,IF(#REF!="錯綜場所作業",0.3,IF(#REF!="複雑な制約のある作業",0.4,IF(#REF!="単純な制約のある作業",0.2,0))))))</f>
        <v>#REF!</v>
      </c>
      <c r="M6278" s="260" t="e">
        <f t="shared" si="390"/>
        <v>#REF!</v>
      </c>
    </row>
    <row r="6279" spans="2:13" s="254" customFormat="1" ht="27.75" customHeight="1" x14ac:dyDescent="0.2">
      <c r="B6279" s="536" t="s">
        <v>258</v>
      </c>
      <c r="C6279" s="537"/>
      <c r="D6279" s="265"/>
      <c r="E6279" s="224" t="s">
        <v>245</v>
      </c>
      <c r="F6279" s="258" t="e">
        <f>IF(#REF!&gt;=1,IF(#REF!&gt;=1,#REF!),IF(#REF!&gt;=0,"",))</f>
        <v>#REF!</v>
      </c>
      <c r="G6279" s="241" t="e">
        <f>保全管理データ!N10878</f>
        <v>#REF!</v>
      </c>
      <c r="H6279" s="259" t="e">
        <f>IF(#REF!="無","",IF(#REF!="","",IF(#REF!="悪環境における作業",0.2,IF(#REF!="高所又は地下作業",0.1,IF(#REF!="錯綜場所作業",0.3,IF(#REF!="複雑な制約のある作業",0.4,IF(#REF!="単純な制約のある作業",0.2,0)))))))</f>
        <v>#REF!</v>
      </c>
      <c r="I6279" s="260" t="e">
        <f t="shared" si="389"/>
        <v>#REF!</v>
      </c>
      <c r="J6279" s="258" t="e">
        <f>IF(#REF!&gt;=1,IF(#REF!&gt;=1,#REF!),IF(#REF!&gt;=0,"",))</f>
        <v>#REF!</v>
      </c>
      <c r="K6279" s="241" t="e">
        <f>保全管理データ!N10905</f>
        <v>#REF!</v>
      </c>
      <c r="L6279" s="259" t="e">
        <f>IF(#REF!="","",IF(#REF!="悪環境における作業",0.2,IF(#REF!="高所又は地下作業",0.1,IF(#REF!="錯綜場所作業",0.3,IF(#REF!="複雑な制約のある作業",0.4,IF(#REF!="単純な制約のある作業",0.2,0))))))</f>
        <v>#REF!</v>
      </c>
      <c r="M6279" s="260" t="e">
        <f t="shared" si="390"/>
        <v>#REF!</v>
      </c>
    </row>
    <row r="6280" spans="2:13" s="254" customFormat="1" ht="27.75" customHeight="1" x14ac:dyDescent="0.2">
      <c r="B6280" s="536" t="s">
        <v>259</v>
      </c>
      <c r="C6280" s="537"/>
      <c r="D6280" s="265"/>
      <c r="E6280" s="224" t="s">
        <v>245</v>
      </c>
      <c r="F6280" s="258" t="e">
        <f>IF(#REF!&gt;=1,IF(#REF!&gt;=1,#REF!),IF(#REF!&gt;=0,"",))</f>
        <v>#REF!</v>
      </c>
      <c r="G6280" s="241" t="e">
        <f>保全管理データ!N10879</f>
        <v>#REF!</v>
      </c>
      <c r="H6280" s="259" t="e">
        <f>IF(#REF!="無","",IF(#REF!="","",IF(#REF!="悪環境における作業",0.2,IF(#REF!="高所又は地下作業",0.1,IF(#REF!="錯綜場所作業",0.3,IF(#REF!="複雑な制約のある作業",0.4,IF(#REF!="単純な制約のある作業",0.2,0)))))))</f>
        <v>#REF!</v>
      </c>
      <c r="I6280" s="260" t="e">
        <f t="shared" si="389"/>
        <v>#REF!</v>
      </c>
      <c r="J6280" s="258" t="e">
        <f>IF(#REF!&gt;=1,IF(#REF!&gt;=1,#REF!),IF(#REF!&gt;=0,"",))</f>
        <v>#REF!</v>
      </c>
      <c r="K6280" s="241" t="e">
        <f>保全管理データ!N10906</f>
        <v>#REF!</v>
      </c>
      <c r="L6280" s="259" t="e">
        <f>IF(#REF!="","",IF(#REF!="悪環境における作業",0.2,IF(#REF!="高所又は地下作業",0.1,IF(#REF!="錯綜場所作業",0.3,IF(#REF!="複雑な制約のある作業",0.4,IF(#REF!="単純な制約のある作業",0.2,0))))))</f>
        <v>#REF!</v>
      </c>
      <c r="M6280" s="260" t="e">
        <f t="shared" si="390"/>
        <v>#REF!</v>
      </c>
    </row>
    <row r="6281" spans="2:13" s="254" customFormat="1" ht="27.75" customHeight="1" x14ac:dyDescent="0.2">
      <c r="B6281" s="536" t="s">
        <v>260</v>
      </c>
      <c r="C6281" s="537"/>
      <c r="D6281" s="265"/>
      <c r="E6281" s="224" t="s">
        <v>248</v>
      </c>
      <c r="F6281" s="258" t="e">
        <f>IF(#REF!&gt;=1,IF(#REF!&gt;=1,#REF!),IF(#REF!&gt;=0,"",))</f>
        <v>#REF!</v>
      </c>
      <c r="G6281" s="241" t="e">
        <f>保全管理データ!N10880</f>
        <v>#REF!</v>
      </c>
      <c r="H6281" s="259" t="e">
        <f>IF(#REF!="無","",IF(#REF!="","",IF(#REF!="悪環境における作業",0.2,IF(#REF!="高所又は地下作業",0.1,IF(#REF!="錯綜場所作業",0.3,IF(#REF!="複雑な制約のある作業",0.4,IF(#REF!="単純な制約のある作業",0.2,0)))))))</f>
        <v>#REF!</v>
      </c>
      <c r="I6281" s="260" t="e">
        <f t="shared" si="389"/>
        <v>#REF!</v>
      </c>
      <c r="J6281" s="258" t="e">
        <f>IF(#REF!&gt;=1,IF(#REF!&gt;=1,#REF!),IF(#REF!&gt;=0,"",))</f>
        <v>#REF!</v>
      </c>
      <c r="K6281" s="241" t="e">
        <f>保全管理データ!N10907</f>
        <v>#REF!</v>
      </c>
      <c r="L6281" s="259" t="e">
        <f>IF(#REF!="","",IF(#REF!="悪環境における作業",0.2,IF(#REF!="高所又は地下作業",0.1,IF(#REF!="錯綜場所作業",0.3,IF(#REF!="複雑な制約のある作業",0.4,IF(#REF!="単純な制約のある作業",0.2,0))))))</f>
        <v>#REF!</v>
      </c>
      <c r="M6281" s="260" t="e">
        <f t="shared" si="390"/>
        <v>#REF!</v>
      </c>
    </row>
    <row r="6282" spans="2:13" s="254" customFormat="1" ht="27.75" customHeight="1" x14ac:dyDescent="0.2">
      <c r="B6282" s="536" t="s">
        <v>261</v>
      </c>
      <c r="C6282" s="537"/>
      <c r="D6282" s="265"/>
      <c r="E6282" s="224" t="s">
        <v>247</v>
      </c>
      <c r="F6282" s="258" t="e">
        <f>IF(#REF!&gt;=1,IF(#REF!&gt;=1,#REF!),IF(#REF!&gt;=0,"",))</f>
        <v>#REF!</v>
      </c>
      <c r="G6282" s="241" t="e">
        <f>保全管理データ!N10881</f>
        <v>#REF!</v>
      </c>
      <c r="H6282" s="259" t="e">
        <f>IF(#REF!="無","",IF(#REF!="","",IF(#REF!="悪環境における作業",0.2,IF(#REF!="高所又は地下作業",0.1,IF(#REF!="錯綜場所作業",0.3,IF(#REF!="複雑な制約のある作業",0.4,IF(#REF!="単純な制約のある作業",0.2,0)))))))</f>
        <v>#REF!</v>
      </c>
      <c r="I6282" s="260" t="e">
        <f t="shared" si="389"/>
        <v>#REF!</v>
      </c>
      <c r="J6282" s="258" t="e">
        <f>IF(#REF!&gt;=1,IF(#REF!&gt;=1,#REF!),IF(#REF!&gt;=0,"",))</f>
        <v>#REF!</v>
      </c>
      <c r="K6282" s="241" t="e">
        <f>保全管理データ!N10908</f>
        <v>#REF!</v>
      </c>
      <c r="L6282" s="259" t="e">
        <f>IF(#REF!="","",IF(#REF!="悪環境における作業",0.2,IF(#REF!="高所又は地下作業",0.1,IF(#REF!="錯綜場所作業",0.3,IF(#REF!="複雑な制約のある作業",0.4,IF(#REF!="単純な制約のある作業",0.2,0))))))</f>
        <v>#REF!</v>
      </c>
      <c r="M6282" s="260" t="e">
        <f t="shared" si="390"/>
        <v>#REF!</v>
      </c>
    </row>
    <row r="6283" spans="2:13" s="254" customFormat="1" ht="27.75" customHeight="1" x14ac:dyDescent="0.2">
      <c r="B6283" s="536" t="s">
        <v>262</v>
      </c>
      <c r="C6283" s="537"/>
      <c r="D6283" s="265"/>
      <c r="E6283" s="224" t="s">
        <v>245</v>
      </c>
      <c r="F6283" s="258" t="e">
        <f>IF(#REF!&gt;=1,IF(#REF!&gt;=1,#REF!),IF(#REF!&gt;=0,"",))</f>
        <v>#REF!</v>
      </c>
      <c r="G6283" s="241" t="e">
        <f>保全管理データ!N10882</f>
        <v>#REF!</v>
      </c>
      <c r="H6283" s="259" t="e">
        <f>IF(#REF!="無","",IF(#REF!="","",IF(#REF!="悪環境における作業",0.2,IF(#REF!="高所又は地下作業",0.1,IF(#REF!="錯綜場所作業",0.3,IF(#REF!="複雑な制約のある作業",0.4,IF(#REF!="単純な制約のある作業",0.2,0)))))))</f>
        <v>#REF!</v>
      </c>
      <c r="I6283" s="260" t="e">
        <f t="shared" si="389"/>
        <v>#REF!</v>
      </c>
      <c r="J6283" s="258" t="e">
        <f>IF(#REF!&gt;=1,IF(#REF!&gt;=1,#REF!),IF(#REF!&gt;=0,"",))</f>
        <v>#REF!</v>
      </c>
      <c r="K6283" s="241" t="e">
        <f>保全管理データ!N10909</f>
        <v>#REF!</v>
      </c>
      <c r="L6283" s="259" t="e">
        <f>IF(#REF!="","",IF(#REF!="悪環境における作業",0.2,IF(#REF!="高所又は地下作業",0.1,IF(#REF!="錯綜場所作業",0.3,IF(#REF!="複雑な制約のある作業",0.4,IF(#REF!="単純な制約のある作業",0.2,0))))))</f>
        <v>#REF!</v>
      </c>
      <c r="M6283" s="260" t="e">
        <f t="shared" si="390"/>
        <v>#REF!</v>
      </c>
    </row>
    <row r="6284" spans="2:13" s="254" customFormat="1" ht="27.75" customHeight="1" x14ac:dyDescent="0.2">
      <c r="B6284" s="536" t="s">
        <v>263</v>
      </c>
      <c r="C6284" s="537"/>
      <c r="D6284" s="265"/>
      <c r="E6284" s="224" t="s">
        <v>245</v>
      </c>
      <c r="F6284" s="258" t="e">
        <f>IF(#REF!&gt;=1,IF(#REF!&gt;=1,#REF!),IF(#REF!&gt;=0,"",))</f>
        <v>#REF!</v>
      </c>
      <c r="G6284" s="241" t="e">
        <f>保全管理データ!N10883</f>
        <v>#REF!</v>
      </c>
      <c r="H6284" s="259" t="e">
        <f>IF(#REF!="無","",IF(#REF!="","",IF(#REF!="悪環境における作業",0.2,IF(#REF!="高所又は地下作業",0.1,IF(#REF!="錯綜場所作業",0.3,IF(#REF!="複雑な制約のある作業",0.4,IF(#REF!="単純な制約のある作業",0.2,0)))))))</f>
        <v>#REF!</v>
      </c>
      <c r="I6284" s="260" t="e">
        <f t="shared" si="389"/>
        <v>#REF!</v>
      </c>
      <c r="J6284" s="258" t="e">
        <f>IF(#REF!&gt;=1,IF(#REF!&gt;=1,#REF!),IF(#REF!&gt;=0,"",))</f>
        <v>#REF!</v>
      </c>
      <c r="K6284" s="241" t="e">
        <f>保全管理データ!N10910</f>
        <v>#REF!</v>
      </c>
      <c r="L6284" s="259" t="e">
        <f>IF(#REF!="","",IF(#REF!="悪環境における作業",0.2,IF(#REF!="高所又は地下作業",0.1,IF(#REF!="錯綜場所作業",0.3,IF(#REF!="複雑な制約のある作業",0.4,IF(#REF!="単純な制約のある作業",0.2,0))))))</f>
        <v>#REF!</v>
      </c>
      <c r="M6284" s="260" t="e">
        <f t="shared" si="390"/>
        <v>#REF!</v>
      </c>
    </row>
    <row r="6285" spans="2:13" s="254" customFormat="1" ht="27.75" customHeight="1" x14ac:dyDescent="0.2">
      <c r="B6285" s="536" t="s">
        <v>264</v>
      </c>
      <c r="C6285" s="537"/>
      <c r="D6285" s="265"/>
      <c r="E6285" s="224" t="s">
        <v>245</v>
      </c>
      <c r="F6285" s="258" t="e">
        <f>IF(#REF!&gt;=1,IF(#REF!&gt;=1,#REF!),IF(#REF!&gt;=0,"",))</f>
        <v>#REF!</v>
      </c>
      <c r="G6285" s="241" t="e">
        <f>保全管理データ!N10884</f>
        <v>#REF!</v>
      </c>
      <c r="H6285" s="259" t="e">
        <f>IF(#REF!="無","",IF(#REF!="","",IF(#REF!="悪環境における作業",0.2,IF(#REF!="高所又は地下作業",0.1,IF(#REF!="錯綜場所作業",0.3,IF(#REF!="複雑な制約のある作業",0.4,IF(#REF!="単純な制約のある作業",0.2,0)))))))</f>
        <v>#REF!</v>
      </c>
      <c r="I6285" s="260" t="e">
        <f t="shared" si="389"/>
        <v>#REF!</v>
      </c>
      <c r="J6285" s="258" t="e">
        <f>IF(#REF!&gt;=1,IF(#REF!&gt;=1,#REF!),IF(#REF!&gt;=0,"",))</f>
        <v>#REF!</v>
      </c>
      <c r="K6285" s="241" t="e">
        <f>保全管理データ!N10911</f>
        <v>#REF!</v>
      </c>
      <c r="L6285" s="259" t="e">
        <f>IF(#REF!="","",IF(#REF!="悪環境における作業",0.2,IF(#REF!="高所又は地下作業",0.1,IF(#REF!="錯綜場所作業",0.3,IF(#REF!="複雑な制約のある作業",0.4,IF(#REF!="単純な制約のある作業",0.2,0))))))</f>
        <v>#REF!</v>
      </c>
      <c r="M6285" s="260" t="e">
        <f t="shared" si="390"/>
        <v>#REF!</v>
      </c>
    </row>
    <row r="6286" spans="2:13" s="254" customFormat="1" ht="27.75" customHeight="1" x14ac:dyDescent="0.2">
      <c r="B6286" s="536" t="s">
        <v>265</v>
      </c>
      <c r="C6286" s="537"/>
      <c r="D6286" s="265"/>
      <c r="E6286" s="224" t="s">
        <v>245</v>
      </c>
      <c r="F6286" s="258" t="e">
        <f>IF(#REF!&gt;=1,IF(#REF!&gt;=1,#REF!),IF(#REF!&gt;=0,"",))</f>
        <v>#REF!</v>
      </c>
      <c r="G6286" s="241" t="e">
        <f>保全管理データ!N10885</f>
        <v>#REF!</v>
      </c>
      <c r="H6286" s="259" t="e">
        <f>IF(#REF!="無","",IF(#REF!="","",IF(#REF!="悪環境における作業",0.2,IF(#REF!="高所又は地下作業",0.1,IF(#REF!="錯綜場所作業",0.3,IF(#REF!="複雑な制約のある作業",0.4,IF(#REF!="単純な制約のある作業",0.2,0)))))))</f>
        <v>#REF!</v>
      </c>
      <c r="I6286" s="260" t="e">
        <f t="shared" si="389"/>
        <v>#REF!</v>
      </c>
      <c r="J6286" s="258" t="e">
        <f>IF(#REF!&gt;=1,IF(#REF!&gt;=1,#REF!),IF(#REF!&gt;=0,"",))</f>
        <v>#REF!</v>
      </c>
      <c r="K6286" s="241" t="e">
        <f>保全管理データ!N10912</f>
        <v>#REF!</v>
      </c>
      <c r="L6286" s="259" t="e">
        <f>IF(#REF!="","",IF(#REF!="悪環境における作業",0.2,IF(#REF!="高所又は地下作業",0.1,IF(#REF!="錯綜場所作業",0.3,IF(#REF!="複雑な制約のある作業",0.4,IF(#REF!="単純な制約のある作業",0.2,0))))))</f>
        <v>#REF!</v>
      </c>
      <c r="M6286" s="260" t="e">
        <f t="shared" si="390"/>
        <v>#REF!</v>
      </c>
    </row>
    <row r="6287" spans="2:13" s="254" customFormat="1" ht="27.75" customHeight="1" x14ac:dyDescent="0.2">
      <c r="B6287" s="536" t="s">
        <v>266</v>
      </c>
      <c r="C6287" s="537"/>
      <c r="D6287" s="265"/>
      <c r="E6287" s="224" t="s">
        <v>245</v>
      </c>
      <c r="F6287" s="258" t="e">
        <f>IF(#REF!&gt;=1,IF(#REF!&gt;=1,#REF!),IF(#REF!&gt;=0,"",))</f>
        <v>#REF!</v>
      </c>
      <c r="G6287" s="241" t="e">
        <f>保全管理データ!N10886</f>
        <v>#REF!</v>
      </c>
      <c r="H6287" s="259" t="e">
        <f>IF(#REF!="無","",IF(#REF!="","",IF(#REF!="悪環境における作業",0.2,IF(#REF!="高所又は地下作業",0.1,IF(#REF!="錯綜場所作業",0.3,IF(#REF!="複雑な制約のある作業",0.4,IF(#REF!="単純な制約のある作業",0.2,0)))))))</f>
        <v>#REF!</v>
      </c>
      <c r="I6287" s="260" t="e">
        <f t="shared" si="389"/>
        <v>#REF!</v>
      </c>
      <c r="J6287" s="258" t="e">
        <f>IF(#REF!&gt;=1,IF(#REF!&gt;=1,#REF!),IF(#REF!&gt;=0,"",))</f>
        <v>#REF!</v>
      </c>
      <c r="K6287" s="241" t="e">
        <f>保全管理データ!N10913</f>
        <v>#REF!</v>
      </c>
      <c r="L6287" s="259" t="e">
        <f>IF(#REF!="","",IF(#REF!="悪環境における作業",0.2,IF(#REF!="高所又は地下作業",0.1,IF(#REF!="錯綜場所作業",0.3,IF(#REF!="複雑な制約のある作業",0.4,IF(#REF!="単純な制約のある作業",0.2,0))))))</f>
        <v>#REF!</v>
      </c>
      <c r="M6287" s="260" t="e">
        <f t="shared" si="390"/>
        <v>#REF!</v>
      </c>
    </row>
    <row r="6288" spans="2:13" s="254" customFormat="1" ht="27.75" customHeight="1" x14ac:dyDescent="0.2">
      <c r="B6288" s="536" t="s">
        <v>81</v>
      </c>
      <c r="C6288" s="537"/>
      <c r="D6288" s="265"/>
      <c r="E6288" s="224" t="s">
        <v>245</v>
      </c>
      <c r="F6288" s="258" t="e">
        <f>IF(#REF!&gt;=1,IF(#REF!&gt;=1,#REF!),IF(#REF!&gt;=0,"",))</f>
        <v>#REF!</v>
      </c>
      <c r="G6288" s="241" t="e">
        <f>保全管理データ!N10887</f>
        <v>#REF!</v>
      </c>
      <c r="H6288" s="259" t="e">
        <f>IF(#REF!="無","",IF(#REF!="","",IF(#REF!="悪環境における作業",0.2,IF(#REF!="高所又は地下作業",0.1,IF(#REF!="錯綜場所作業",0.3,IF(#REF!="複雑な制約のある作業",0.4,IF(#REF!="単純な制約のある作業",0.2,0)))))))</f>
        <v>#REF!</v>
      </c>
      <c r="I6288" s="260" t="e">
        <f t="shared" si="389"/>
        <v>#REF!</v>
      </c>
      <c r="J6288" s="258" t="e">
        <f>IF(#REF!&gt;=1,IF(#REF!&gt;=1,#REF!),IF(#REF!&gt;=0,"",))</f>
        <v>#REF!</v>
      </c>
      <c r="K6288" s="241" t="e">
        <f>保全管理データ!N10914</f>
        <v>#REF!</v>
      </c>
      <c r="L6288" s="259" t="e">
        <f>IF(#REF!="","",IF(#REF!="悪環境における作業",0.2,IF(#REF!="高所又は地下作業",0.1,IF(#REF!="錯綜場所作業",0.3,IF(#REF!="複雑な制約のある作業",0.4,IF(#REF!="単純な制約のある作業",0.2,0))))))</f>
        <v>#REF!</v>
      </c>
      <c r="M6288" s="260" t="e">
        <f t="shared" si="390"/>
        <v>#REF!</v>
      </c>
    </row>
    <row r="6289" spans="2:13" s="254" customFormat="1" ht="27.75" customHeight="1" x14ac:dyDescent="0.2">
      <c r="B6289" s="536" t="s">
        <v>267</v>
      </c>
      <c r="C6289" s="537"/>
      <c r="D6289" s="265"/>
      <c r="E6289" s="224" t="s">
        <v>247</v>
      </c>
      <c r="F6289" s="258" t="e">
        <f>IF(#REF!&gt;=1,IF(#REF!&gt;=1,#REF!),IF(#REF!&gt;=0,"",))</f>
        <v>#REF!</v>
      </c>
      <c r="G6289" s="241" t="e">
        <f>保全管理データ!N10888</f>
        <v>#REF!</v>
      </c>
      <c r="H6289" s="259" t="e">
        <f>IF(#REF!="無","",IF(#REF!="","",IF(#REF!="悪環境における作業",0.2,IF(#REF!="高所又は地下作業",0.1,IF(#REF!="錯綜場所作業",0.3,IF(#REF!="複雑な制約のある作業",0.4,IF(#REF!="単純な制約のある作業",0.2,0)))))))</f>
        <v>#REF!</v>
      </c>
      <c r="I6289" s="260" t="e">
        <f t="shared" si="389"/>
        <v>#REF!</v>
      </c>
      <c r="J6289" s="258" t="e">
        <f>IF(#REF!&gt;=1,IF(#REF!&gt;=1,#REF!),IF(#REF!&gt;=0,"",))</f>
        <v>#REF!</v>
      </c>
      <c r="K6289" s="241" t="e">
        <f>保全管理データ!N10915</f>
        <v>#REF!</v>
      </c>
      <c r="L6289" s="259" t="e">
        <f>IF(#REF!="","",IF(#REF!="悪環境における作業",0.2,IF(#REF!="高所又は地下作業",0.1,IF(#REF!="錯綜場所作業",0.3,IF(#REF!="複雑な制約のある作業",0.4,IF(#REF!="単純な制約のある作業",0.2,0))))))</f>
        <v>#REF!</v>
      </c>
      <c r="M6289" s="260" t="e">
        <f t="shared" si="390"/>
        <v>#REF!</v>
      </c>
    </row>
    <row r="6290" spans="2:13" s="254" customFormat="1" ht="27.75" customHeight="1" x14ac:dyDescent="0.2">
      <c r="B6290" s="536" t="s">
        <v>268</v>
      </c>
      <c r="C6290" s="537"/>
      <c r="D6290" s="265"/>
      <c r="E6290" s="224" t="s">
        <v>246</v>
      </c>
      <c r="F6290" s="258" t="e">
        <f>IF(#REF!&gt;=1,IF(#REF!&gt;=1,#REF!),IF(#REF!&gt;=0,"",))</f>
        <v>#REF!</v>
      </c>
      <c r="G6290" s="241" t="e">
        <f>保全管理データ!N10889</f>
        <v>#REF!</v>
      </c>
      <c r="H6290" s="259" t="e">
        <f>IF(#REF!="無","",IF(#REF!="","",IF(#REF!="悪環境における作業",0.2,IF(#REF!="高所又は地下作業",0.1,IF(#REF!="錯綜場所作業",0.3,IF(#REF!="複雑な制約のある作業",0.4,IF(#REF!="単純な制約のある作業",0.2,0)))))))</f>
        <v>#REF!</v>
      </c>
      <c r="I6290" s="260" t="e">
        <f t="shared" si="389"/>
        <v>#REF!</v>
      </c>
      <c r="J6290" s="258" t="e">
        <f>IF(#REF!&gt;=1,IF(#REF!&gt;=1,#REF!),IF(#REF!&gt;=0,"",))</f>
        <v>#REF!</v>
      </c>
      <c r="K6290" s="241" t="e">
        <f>保全管理データ!N10916</f>
        <v>#REF!</v>
      </c>
      <c r="L6290" s="259" t="e">
        <f>IF(#REF!="","",IF(#REF!="悪環境における作業",0.2,IF(#REF!="高所又は地下作業",0.1,IF(#REF!="錯綜場所作業",0.3,IF(#REF!="複雑な制約のある作業",0.4,IF(#REF!="単純な制約のある作業",0.2,0))))))</f>
        <v>#REF!</v>
      </c>
      <c r="M6290" s="260" t="e">
        <f t="shared" si="390"/>
        <v>#REF!</v>
      </c>
    </row>
    <row r="6291" spans="2:13" s="254" customFormat="1" ht="27.75" customHeight="1" thickBot="1" x14ac:dyDescent="0.25">
      <c r="B6291" s="538" t="s">
        <v>269</v>
      </c>
      <c r="C6291" s="539"/>
      <c r="D6291" s="266"/>
      <c r="E6291" s="252" t="s">
        <v>245</v>
      </c>
      <c r="F6291" s="261" t="e">
        <f>IF(#REF!&gt;=1,IF(#REF!&gt;=1,#REF!),IF(#REF!&gt;=0,"",))</f>
        <v>#REF!</v>
      </c>
      <c r="G6291" s="245" t="e">
        <f>保全管理データ!N10890</f>
        <v>#REF!</v>
      </c>
      <c r="H6291" s="259" t="e">
        <f>IF(#REF!="無","",IF(#REF!="","",IF(#REF!="悪環境における作業",0.2,IF(#REF!="高所又は地下作業",0.1,IF(#REF!="錯綜場所作業",0.3,IF(#REF!="複雑な制約のある作業",0.4,IF(#REF!="単純な制約のある作業",0.2,0)))))))</f>
        <v>#REF!</v>
      </c>
      <c r="I6291" s="260" t="e">
        <f t="shared" si="389"/>
        <v>#REF!</v>
      </c>
      <c r="J6291" s="261" t="e">
        <f>IF(#REF!&gt;=1,IF(#REF!&gt;=1,#REF!),IF(#REF!&gt;=0,"",))</f>
        <v>#REF!</v>
      </c>
      <c r="K6291" s="245" t="e">
        <f>保全管理データ!N10917</f>
        <v>#REF!</v>
      </c>
      <c r="L6291" s="262" t="e">
        <f>IF(#REF!="","",IF(#REF!="悪環境における作業",0.2,IF(#REF!="高所又は地下作業",0.1,IF(#REF!="錯綜場所作業",0.3,IF(#REF!="複雑な制約のある作業",0.4,IF(#REF!="単純な制約のある作業",0.2,0))))))</f>
        <v>#REF!</v>
      </c>
      <c r="M6291" s="260" t="e">
        <f t="shared" si="390"/>
        <v>#REF!</v>
      </c>
    </row>
    <row r="6292" spans="2:13" s="254" customFormat="1" ht="27.75" customHeight="1" thickBot="1" x14ac:dyDescent="0.25">
      <c r="B6292" s="532" t="s">
        <v>190</v>
      </c>
      <c r="C6292" s="532"/>
      <c r="D6292" s="532"/>
      <c r="E6292" s="532"/>
      <c r="F6292" s="533" t="e">
        <f>SUM(I6268:I6291)</f>
        <v>#REF!</v>
      </c>
      <c r="G6292" s="534"/>
      <c r="H6292" s="534"/>
      <c r="I6292" s="535"/>
      <c r="J6292" s="533" t="e">
        <f>IF(SUM(J6268:J6291)=0,"0.00",SUM(M6268:M6291))</f>
        <v>#REF!</v>
      </c>
      <c r="K6292" s="534"/>
      <c r="L6292" s="534"/>
      <c r="M6292" s="535"/>
    </row>
    <row r="6293" spans="2:13" s="254" customFormat="1" ht="27.75" customHeight="1" thickBot="1" x14ac:dyDescent="0.25">
      <c r="B6293" s="532" t="s">
        <v>97</v>
      </c>
      <c r="C6293" s="532"/>
      <c r="D6293" s="532"/>
      <c r="E6293" s="532"/>
      <c r="F6293" s="533" t="e">
        <f>IF(#REF!="５年以下","0",IF(#REF!="５年～１０年",0.1,IF(#REF!="１０年以上",0.15)))</f>
        <v>#REF!</v>
      </c>
      <c r="G6293" s="534"/>
      <c r="H6293" s="534"/>
      <c r="I6293" s="534"/>
      <c r="J6293" s="534"/>
      <c r="K6293" s="534"/>
      <c r="L6293" s="534"/>
      <c r="M6293" s="535"/>
    </row>
    <row r="6294" spans="2:13" s="254" customFormat="1" ht="27.75" customHeight="1" thickBot="1" x14ac:dyDescent="0.25">
      <c r="B6294" s="533" t="s">
        <v>273</v>
      </c>
      <c r="C6294" s="534"/>
      <c r="D6294" s="534"/>
      <c r="E6294" s="535"/>
      <c r="F6294" s="533" t="e">
        <f>F6292*(1+F6293)</f>
        <v>#REF!</v>
      </c>
      <c r="G6294" s="534"/>
      <c r="H6294" s="534"/>
      <c r="I6294" s="534"/>
      <c r="J6294" s="533" t="e">
        <f>J6292*(1+F6293)</f>
        <v>#REF!</v>
      </c>
      <c r="K6294" s="534"/>
      <c r="L6294" s="534"/>
      <c r="M6294" s="535"/>
    </row>
    <row r="6295" spans="2:13" s="254" customFormat="1" ht="27.75" customHeight="1" thickBot="1" x14ac:dyDescent="0.25">
      <c r="B6295" s="532" t="s">
        <v>191</v>
      </c>
      <c r="C6295" s="532"/>
      <c r="D6295" s="532"/>
      <c r="E6295" s="532"/>
      <c r="F6295" s="533" t="e">
        <f>#REF!*(#REF!*#REF!+#REF!*#REF!)</f>
        <v>#REF!</v>
      </c>
      <c r="G6295" s="534"/>
      <c r="H6295" s="535"/>
      <c r="I6295" s="532" t="e">
        <f>#REF!</f>
        <v>#REF!</v>
      </c>
      <c r="J6295" s="533"/>
      <c r="K6295" s="263" t="s">
        <v>230</v>
      </c>
      <c r="L6295" s="535" t="e">
        <f>B6266</f>
        <v>#REF!</v>
      </c>
      <c r="M6295" s="532"/>
    </row>
    <row r="6296" spans="2:13" s="254" customFormat="1" ht="45" customHeight="1" thickBot="1" x14ac:dyDescent="0.25">
      <c r="B6296" s="253"/>
      <c r="C6296" s="253"/>
      <c r="D6296" s="253"/>
      <c r="E6296" s="253"/>
      <c r="F6296" s="253"/>
      <c r="G6296" s="253"/>
      <c r="H6296" s="253"/>
      <c r="I6296" s="253"/>
      <c r="J6296" s="253"/>
      <c r="K6296" s="253"/>
      <c r="L6296" s="253"/>
      <c r="M6296" s="253"/>
    </row>
    <row r="6297" spans="2:13" s="254" customFormat="1" ht="27.75" customHeight="1" thickBot="1" x14ac:dyDescent="0.25">
      <c r="B6297" s="542" t="s">
        <v>128</v>
      </c>
      <c r="C6297" s="543"/>
      <c r="D6297" s="543"/>
      <c r="E6297" s="544"/>
      <c r="F6297" s="253"/>
      <c r="G6297" s="253"/>
      <c r="H6297" s="253"/>
      <c r="I6297" s="253"/>
      <c r="J6297" s="253"/>
      <c r="K6297" s="253"/>
      <c r="L6297" s="253"/>
      <c r="M6297" s="253"/>
    </row>
    <row r="6298" spans="2:13" s="254" customFormat="1" ht="27.75" customHeight="1" x14ac:dyDescent="0.2">
      <c r="B6298" s="545" t="e">
        <f>#REF!</f>
        <v>#REF!</v>
      </c>
      <c r="C6298" s="546"/>
      <c r="D6298" s="547"/>
      <c r="E6298" s="548"/>
      <c r="F6298" s="552" t="s">
        <v>240</v>
      </c>
      <c r="G6298" s="553"/>
      <c r="H6298" s="553"/>
      <c r="I6298" s="554"/>
      <c r="J6298" s="552" t="s">
        <v>239</v>
      </c>
      <c r="K6298" s="553"/>
      <c r="L6298" s="553"/>
      <c r="M6298" s="554"/>
    </row>
    <row r="6299" spans="2:13" s="254" customFormat="1" ht="27.75" customHeight="1" thickBot="1" x14ac:dyDescent="0.25">
      <c r="B6299" s="549"/>
      <c r="C6299" s="550"/>
      <c r="D6299" s="550"/>
      <c r="E6299" s="551"/>
      <c r="F6299" s="255" t="s">
        <v>149</v>
      </c>
      <c r="G6299" s="256" t="s">
        <v>151</v>
      </c>
      <c r="H6299" s="256" t="s">
        <v>96</v>
      </c>
      <c r="I6299" s="257" t="s">
        <v>150</v>
      </c>
      <c r="J6299" s="255" t="s">
        <v>149</v>
      </c>
      <c r="K6299" s="256" t="s">
        <v>151</v>
      </c>
      <c r="L6299" s="256" t="s">
        <v>96</v>
      </c>
      <c r="M6299" s="257" t="s">
        <v>150</v>
      </c>
    </row>
    <row r="6300" spans="2:13" s="254" customFormat="1" ht="27.75" customHeight="1" thickTop="1" x14ac:dyDescent="0.2">
      <c r="B6300" s="540" t="s">
        <v>241</v>
      </c>
      <c r="C6300" s="541"/>
      <c r="D6300" s="264"/>
      <c r="E6300" s="237" t="s">
        <v>242</v>
      </c>
      <c r="F6300" s="258" t="e">
        <f>IF(#REF!&gt;=1,IF(#REF!&gt;=1,#REF!),IF(#REF!&gt;=0,"",))</f>
        <v>#REF!</v>
      </c>
      <c r="G6300" s="241" t="e">
        <f>保全管理データ!N10923</f>
        <v>#REF!</v>
      </c>
      <c r="H6300" s="259" t="e">
        <f>IF(#REF!="無","",IF(#REF!="","",IF(#REF!="悪環境における作業",0.2,IF(#REF!="高所又は地下作業",0.1,IF(#REF!="錯綜場所作業",0.3,IF(#REF!="複雑な制約のある作業",0.4,IF(#REF!="単純な制約のある作業",0.2,0)))))))</f>
        <v>#REF!</v>
      </c>
      <c r="I6300" s="260" t="e">
        <f>IF(F6300="","",F6300*G6300*(1+IF(H6300="",0,H6300)))</f>
        <v>#REF!</v>
      </c>
      <c r="J6300" s="258" t="e">
        <f>IF(#REF!&gt;=1,IF(#REF!&gt;=1,#REF!),IF(#REF!&gt;=0,"",))</f>
        <v>#REF!</v>
      </c>
      <c r="K6300" s="241" t="e">
        <f>保全管理データ!N10950</f>
        <v>#REF!</v>
      </c>
      <c r="L6300" s="259" t="e">
        <f>IF(#REF!="","",IF(#REF!="悪環境における作業",0.2,IF(#REF!="高所又は地下作業",0.1,IF(#REF!="錯綜場所作業",0.3,IF(#REF!="複雑な制約のある作業",0.4,IF(#REF!="単純な制約のある作業",0.2,0))))))</f>
        <v>#REF!</v>
      </c>
      <c r="M6300" s="260" t="e">
        <f>IF(J6300="","",J6300*K6300*(1+IF(L6300="",0,L6300)))</f>
        <v>#REF!</v>
      </c>
    </row>
    <row r="6301" spans="2:13" s="254" customFormat="1" ht="27.75" customHeight="1" x14ac:dyDescent="0.2">
      <c r="B6301" s="536" t="s">
        <v>243</v>
      </c>
      <c r="C6301" s="537"/>
      <c r="D6301" s="265"/>
      <c r="E6301" s="224" t="s">
        <v>242</v>
      </c>
      <c r="F6301" s="258" t="e">
        <f>IF(#REF!&gt;=1,IF(#REF!&gt;=1,#REF!),IF(#REF!&gt;=0,"",))</f>
        <v>#REF!</v>
      </c>
      <c r="G6301" s="241" t="e">
        <f>保全管理データ!N10924</f>
        <v>#REF!</v>
      </c>
      <c r="H6301" s="259" t="e">
        <f>IF(#REF!="無","",IF(#REF!="","",IF(#REF!="悪環境における作業",0.2,IF(#REF!="高所又は地下作業",0.1,IF(#REF!="錯綜場所作業",0.3,IF(#REF!="複雑な制約のある作業",0.4,IF(#REF!="単純な制約のある作業",0.2,0)))))))</f>
        <v>#REF!</v>
      </c>
      <c r="I6301" s="260" t="e">
        <f t="shared" ref="I6301:I6323" si="391">IF(F6301="","",F6301*G6301*(1+IF(H6301="",0,H6301)))</f>
        <v>#REF!</v>
      </c>
      <c r="J6301" s="258" t="e">
        <f>IF(#REF!&gt;=1,IF(#REF!&gt;=1,#REF!),IF(#REF!&gt;=0,"",))</f>
        <v>#REF!</v>
      </c>
      <c r="K6301" s="241" t="e">
        <f>保全管理データ!N10951</f>
        <v>#REF!</v>
      </c>
      <c r="L6301" s="259" t="e">
        <f>IF(#REF!="","",IF(#REF!="悪環境における作業",0.2,IF(#REF!="高所又は地下作業",0.1,IF(#REF!="錯綜場所作業",0.3,IF(#REF!="複雑な制約のある作業",0.4,IF(#REF!="単純な制約のある作業",0.2,0))))))</f>
        <v>#REF!</v>
      </c>
      <c r="M6301" s="260" t="e">
        <f t="shared" ref="M6301:M6323" si="392">IF(J6301="","",J6301*K6301*(1+IF(L6301="",0,L6301)))</f>
        <v>#REF!</v>
      </c>
    </row>
    <row r="6302" spans="2:13" s="254" customFormat="1" ht="27.75" customHeight="1" x14ac:dyDescent="0.2">
      <c r="B6302" s="536" t="s">
        <v>249</v>
      </c>
      <c r="C6302" s="537"/>
      <c r="D6302" s="265"/>
      <c r="E6302" s="224" t="s">
        <v>244</v>
      </c>
      <c r="F6302" s="258" t="e">
        <f>IF(#REF!&gt;=1,IF(#REF!&gt;=1,#REF!),IF(#REF!&gt;=0,"",))</f>
        <v>#REF!</v>
      </c>
      <c r="G6302" s="241" t="e">
        <f>保全管理データ!N10925</f>
        <v>#REF!</v>
      </c>
      <c r="H6302" s="259" t="e">
        <f>IF(#REF!="無","",IF(#REF!="","",IF(#REF!="悪環境における作業",0.2,IF(#REF!="高所又は地下作業",0.1,IF(#REF!="錯綜場所作業",0.3,IF(#REF!="複雑な制約のある作業",0.4,IF(#REF!="単純な制約のある作業",0.2,0)))))))</f>
        <v>#REF!</v>
      </c>
      <c r="I6302" s="260" t="e">
        <f t="shared" si="391"/>
        <v>#REF!</v>
      </c>
      <c r="J6302" s="258" t="e">
        <f>IF(#REF!&gt;=1,IF(#REF!&gt;=1,#REF!),IF(#REF!&gt;=0,"",))</f>
        <v>#REF!</v>
      </c>
      <c r="K6302" s="241" t="e">
        <f>保全管理データ!N10952</f>
        <v>#REF!</v>
      </c>
      <c r="L6302" s="259" t="e">
        <f>IF(#REF!="","",IF(#REF!="悪環境における作業",0.2,IF(#REF!="高所又は地下作業",0.1,IF(#REF!="錯綜場所作業",0.3,IF(#REF!="複雑な制約のある作業",0.4,IF(#REF!="単純な制約のある作業",0.2,0))))))</f>
        <v>#REF!</v>
      </c>
      <c r="M6302" s="260" t="e">
        <f t="shared" si="392"/>
        <v>#REF!</v>
      </c>
    </row>
    <row r="6303" spans="2:13" s="254" customFormat="1" ht="27.75" customHeight="1" x14ac:dyDescent="0.2">
      <c r="B6303" s="536" t="s">
        <v>250</v>
      </c>
      <c r="C6303" s="537"/>
      <c r="D6303" s="265"/>
      <c r="E6303" s="224" t="s">
        <v>244</v>
      </c>
      <c r="F6303" s="258" t="e">
        <f>IF(#REF!&gt;=1,IF(#REF!&gt;=1,#REF!),IF(#REF!&gt;=0,"",))</f>
        <v>#REF!</v>
      </c>
      <c r="G6303" s="241" t="e">
        <f>保全管理データ!N10926</f>
        <v>#REF!</v>
      </c>
      <c r="H6303" s="259" t="e">
        <f>IF(#REF!="無","",IF(#REF!="","",IF(#REF!="悪環境における作業",0.2,IF(#REF!="高所又は地下作業",0.1,IF(#REF!="錯綜場所作業",0.3,IF(#REF!="複雑な制約のある作業",0.4,IF(#REF!="単純な制約のある作業",0.2,0)))))))</f>
        <v>#REF!</v>
      </c>
      <c r="I6303" s="260" t="e">
        <f t="shared" si="391"/>
        <v>#REF!</v>
      </c>
      <c r="J6303" s="258" t="e">
        <f>IF(#REF!&gt;=1,IF(#REF!&gt;=1,#REF!),IF(#REF!&gt;=0,"",))</f>
        <v>#REF!</v>
      </c>
      <c r="K6303" s="241" t="e">
        <f>保全管理データ!N10953</f>
        <v>#REF!</v>
      </c>
      <c r="L6303" s="259" t="e">
        <f>IF(#REF!="","",IF(#REF!="悪環境における作業",0.2,IF(#REF!="高所又は地下作業",0.1,IF(#REF!="錯綜場所作業",0.3,IF(#REF!="複雑な制約のある作業",0.4,IF(#REF!="単純な制約のある作業",0.2,0))))))</f>
        <v>#REF!</v>
      </c>
      <c r="M6303" s="260" t="e">
        <f t="shared" si="392"/>
        <v>#REF!</v>
      </c>
    </row>
    <row r="6304" spans="2:13" s="254" customFormat="1" ht="27.75" customHeight="1" x14ac:dyDescent="0.2">
      <c r="B6304" s="536" t="s">
        <v>251</v>
      </c>
      <c r="C6304" s="537"/>
      <c r="D6304" s="265"/>
      <c r="E6304" s="224" t="s">
        <v>242</v>
      </c>
      <c r="F6304" s="258" t="e">
        <f>IF(#REF!&gt;=1,IF(#REF!&gt;=1,#REF!),IF(#REF!&gt;=0,"",))</f>
        <v>#REF!</v>
      </c>
      <c r="G6304" s="241" t="e">
        <f>保全管理データ!N10927</f>
        <v>#REF!</v>
      </c>
      <c r="H6304" s="259" t="e">
        <f>IF(#REF!="無","",IF(#REF!="","",IF(#REF!="悪環境における作業",0.2,IF(#REF!="高所又は地下作業",0.1,IF(#REF!="錯綜場所作業",0.3,IF(#REF!="複雑な制約のある作業",0.4,IF(#REF!="単純な制約のある作業",0.2,0)))))))</f>
        <v>#REF!</v>
      </c>
      <c r="I6304" s="260" t="e">
        <f t="shared" si="391"/>
        <v>#REF!</v>
      </c>
      <c r="J6304" s="258" t="e">
        <f>IF(#REF!&gt;=1,IF(#REF!&gt;=1,#REF!),IF(#REF!&gt;=0,"",))</f>
        <v>#REF!</v>
      </c>
      <c r="K6304" s="241" t="e">
        <f>保全管理データ!N10954</f>
        <v>#REF!</v>
      </c>
      <c r="L6304" s="259" t="e">
        <f>IF(#REF!="","",IF(#REF!="悪環境における作業",0.2,IF(#REF!="高所又は地下作業",0.1,IF(#REF!="錯綜場所作業",0.3,IF(#REF!="複雑な制約のある作業",0.4,IF(#REF!="単純な制約のある作業",0.2,0))))))</f>
        <v>#REF!</v>
      </c>
      <c r="M6304" s="260" t="e">
        <f t="shared" si="392"/>
        <v>#REF!</v>
      </c>
    </row>
    <row r="6305" spans="2:13" s="254" customFormat="1" ht="27.75" customHeight="1" x14ac:dyDescent="0.2">
      <c r="B6305" s="536" t="s">
        <v>252</v>
      </c>
      <c r="C6305" s="537"/>
      <c r="D6305" s="265"/>
      <c r="E6305" s="224" t="s">
        <v>244</v>
      </c>
      <c r="F6305" s="258" t="e">
        <f>IF(#REF!&gt;=1,IF(#REF!&gt;=1,#REF!),IF(#REF!&gt;=0,"",))</f>
        <v>#REF!</v>
      </c>
      <c r="G6305" s="241" t="e">
        <f>保全管理データ!N10928</f>
        <v>#REF!</v>
      </c>
      <c r="H6305" s="259" t="e">
        <f>IF(#REF!="無","",IF(#REF!="","",IF(#REF!="悪環境における作業",0.2,IF(#REF!="高所又は地下作業",0.1,IF(#REF!="錯綜場所作業",0.3,IF(#REF!="複雑な制約のある作業",0.4,IF(#REF!="単純な制約のある作業",0.2,0)))))))</f>
        <v>#REF!</v>
      </c>
      <c r="I6305" s="260" t="e">
        <f t="shared" si="391"/>
        <v>#REF!</v>
      </c>
      <c r="J6305" s="258" t="e">
        <f>IF(#REF!&gt;=1,IF(#REF!&gt;=1,#REF!),IF(#REF!&gt;=0,"",))</f>
        <v>#REF!</v>
      </c>
      <c r="K6305" s="241" t="e">
        <f>保全管理データ!N10955</f>
        <v>#REF!</v>
      </c>
      <c r="L6305" s="259" t="e">
        <f>IF(#REF!="","",IF(#REF!="悪環境における作業",0.2,IF(#REF!="高所又は地下作業",0.1,IF(#REF!="錯綜場所作業",0.3,IF(#REF!="複雑な制約のある作業",0.4,IF(#REF!="単純な制約のある作業",0.2,0))))))</f>
        <v>#REF!</v>
      </c>
      <c r="M6305" s="260" t="e">
        <f t="shared" si="392"/>
        <v>#REF!</v>
      </c>
    </row>
    <row r="6306" spans="2:13" s="254" customFormat="1" ht="27.75" customHeight="1" x14ac:dyDescent="0.2">
      <c r="B6306" s="536" t="s">
        <v>253</v>
      </c>
      <c r="C6306" s="537"/>
      <c r="D6306" s="265"/>
      <c r="E6306" s="224" t="s">
        <v>242</v>
      </c>
      <c r="F6306" s="258" t="e">
        <f>IF(#REF!&gt;=1,IF(#REF!&gt;=1,#REF!),IF(#REF!&gt;=0,"",))</f>
        <v>#REF!</v>
      </c>
      <c r="G6306" s="241" t="e">
        <f>保全管理データ!N10929</f>
        <v>#REF!</v>
      </c>
      <c r="H6306" s="259" t="e">
        <f>IF(#REF!="無","",IF(#REF!="","",IF(#REF!="悪環境における作業",0.2,IF(#REF!="高所又は地下作業",0.1,IF(#REF!="錯綜場所作業",0.3,IF(#REF!="複雑な制約のある作業",0.4,IF(#REF!="単純な制約のある作業",0.2,0)))))))</f>
        <v>#REF!</v>
      </c>
      <c r="I6306" s="260" t="e">
        <f t="shared" si="391"/>
        <v>#REF!</v>
      </c>
      <c r="J6306" s="258" t="e">
        <f>IF(#REF!&gt;=1,IF(#REF!&gt;=1,#REF!),IF(#REF!&gt;=0,"",))</f>
        <v>#REF!</v>
      </c>
      <c r="K6306" s="241" t="e">
        <f>保全管理データ!N10956</f>
        <v>#REF!</v>
      </c>
      <c r="L6306" s="259" t="e">
        <f>IF(#REF!="","",IF(#REF!="悪環境における作業",0.2,IF(#REF!="高所又は地下作業",0.1,IF(#REF!="錯綜場所作業",0.3,IF(#REF!="複雑な制約のある作業",0.4,IF(#REF!="単純な制約のある作業",0.2,0))))))</f>
        <v>#REF!</v>
      </c>
      <c r="M6306" s="260" t="e">
        <f t="shared" si="392"/>
        <v>#REF!</v>
      </c>
    </row>
    <row r="6307" spans="2:13" s="254" customFormat="1" ht="27.75" customHeight="1" x14ac:dyDescent="0.2">
      <c r="B6307" s="536" t="s">
        <v>254</v>
      </c>
      <c r="C6307" s="537"/>
      <c r="D6307" s="265"/>
      <c r="E6307" s="224" t="s">
        <v>242</v>
      </c>
      <c r="F6307" s="258" t="e">
        <f>IF(#REF!&gt;=1,IF(#REF!&gt;=1,#REF!),IF(#REF!&gt;=0,"",))</f>
        <v>#REF!</v>
      </c>
      <c r="G6307" s="241" t="e">
        <f>保全管理データ!N10930</f>
        <v>#REF!</v>
      </c>
      <c r="H6307" s="259" t="e">
        <f>IF(#REF!="無","",IF(#REF!="","",IF(#REF!="悪環境における作業",0.2,IF(#REF!="高所又は地下作業",0.1,IF(#REF!="錯綜場所作業",0.3,IF(#REF!="複雑な制約のある作業",0.4,IF(#REF!="単純な制約のある作業",0.2,0)))))))</f>
        <v>#REF!</v>
      </c>
      <c r="I6307" s="260" t="e">
        <f t="shared" si="391"/>
        <v>#REF!</v>
      </c>
      <c r="J6307" s="258" t="e">
        <f>IF(#REF!&gt;=1,IF(#REF!&gt;=1,#REF!),IF(#REF!&gt;=0,"",))</f>
        <v>#REF!</v>
      </c>
      <c r="K6307" s="241" t="e">
        <f>保全管理データ!N10957</f>
        <v>#REF!</v>
      </c>
      <c r="L6307" s="259" t="e">
        <f>IF(#REF!="","",IF(#REF!="悪環境における作業",0.2,IF(#REF!="高所又は地下作業",0.1,IF(#REF!="錯綜場所作業",0.3,IF(#REF!="複雑な制約のある作業",0.4,IF(#REF!="単純な制約のある作業",0.2,0))))))</f>
        <v>#REF!</v>
      </c>
      <c r="M6307" s="260" t="e">
        <f t="shared" si="392"/>
        <v>#REF!</v>
      </c>
    </row>
    <row r="6308" spans="2:13" s="254" customFormat="1" ht="27.75" customHeight="1" x14ac:dyDescent="0.2">
      <c r="B6308" s="536" t="s">
        <v>255</v>
      </c>
      <c r="C6308" s="537"/>
      <c r="D6308" s="265"/>
      <c r="E6308" s="224" t="s">
        <v>245</v>
      </c>
      <c r="F6308" s="258" t="e">
        <f>IF(#REF!&gt;=1,IF(#REF!&gt;=1,#REF!),IF(#REF!&gt;=0,"",))</f>
        <v>#REF!</v>
      </c>
      <c r="G6308" s="241" t="e">
        <f>保全管理データ!N10931</f>
        <v>#REF!</v>
      </c>
      <c r="H6308" s="259" t="e">
        <f>IF(#REF!="無","",IF(#REF!="","",IF(#REF!="悪環境における作業",0.2,IF(#REF!="高所又は地下作業",0.1,IF(#REF!="錯綜場所作業",0.3,IF(#REF!="複雑な制約のある作業",0.4,IF(#REF!="単純な制約のある作業",0.2,0)))))))</f>
        <v>#REF!</v>
      </c>
      <c r="I6308" s="260" t="e">
        <f t="shared" si="391"/>
        <v>#REF!</v>
      </c>
      <c r="J6308" s="258" t="e">
        <f>IF(#REF!&gt;=1,IF(#REF!&gt;=1,#REF!),IF(#REF!&gt;=0,"",))</f>
        <v>#REF!</v>
      </c>
      <c r="K6308" s="241" t="e">
        <f>保全管理データ!N10958</f>
        <v>#REF!</v>
      </c>
      <c r="L6308" s="259" t="e">
        <f>IF(#REF!="","",IF(#REF!="悪環境における作業",0.2,IF(#REF!="高所又は地下作業",0.1,IF(#REF!="錯綜場所作業",0.3,IF(#REF!="複雑な制約のある作業",0.4,IF(#REF!="単純な制約のある作業",0.2,0))))))</f>
        <v>#REF!</v>
      </c>
      <c r="M6308" s="260" t="e">
        <f t="shared" si="392"/>
        <v>#REF!</v>
      </c>
    </row>
    <row r="6309" spans="2:13" s="254" customFormat="1" ht="27.75" customHeight="1" x14ac:dyDescent="0.2">
      <c r="B6309" s="536" t="s">
        <v>256</v>
      </c>
      <c r="C6309" s="537"/>
      <c r="D6309" s="265"/>
      <c r="E6309" s="224" t="s">
        <v>242</v>
      </c>
      <c r="F6309" s="258" t="e">
        <f>IF(#REF!&gt;=1,IF(#REF!&gt;=1,#REF!),IF(#REF!&gt;=0,"",))</f>
        <v>#REF!</v>
      </c>
      <c r="G6309" s="241" t="e">
        <f>保全管理データ!N10932</f>
        <v>#REF!</v>
      </c>
      <c r="H6309" s="259" t="e">
        <f>IF(#REF!="無","",IF(#REF!="","",IF(#REF!="悪環境における作業",0.2,IF(#REF!="高所又は地下作業",0.1,IF(#REF!="錯綜場所作業",0.3,IF(#REF!="複雑な制約のある作業",0.4,IF(#REF!="単純な制約のある作業",0.2,0)))))))</f>
        <v>#REF!</v>
      </c>
      <c r="I6309" s="260" t="e">
        <f t="shared" si="391"/>
        <v>#REF!</v>
      </c>
      <c r="J6309" s="258" t="e">
        <f>IF(#REF!&gt;=1,IF(#REF!&gt;=1,#REF!),IF(#REF!&gt;=0,"",))</f>
        <v>#REF!</v>
      </c>
      <c r="K6309" s="241" t="e">
        <f>保全管理データ!N10959</f>
        <v>#REF!</v>
      </c>
      <c r="L6309" s="259" t="e">
        <f>IF(#REF!="","",IF(#REF!="悪環境における作業",0.2,IF(#REF!="高所又は地下作業",0.1,IF(#REF!="錯綜場所作業",0.3,IF(#REF!="複雑な制約のある作業",0.4,IF(#REF!="単純な制約のある作業",0.2,0))))))</f>
        <v>#REF!</v>
      </c>
      <c r="M6309" s="260" t="e">
        <f t="shared" si="392"/>
        <v>#REF!</v>
      </c>
    </row>
    <row r="6310" spans="2:13" s="254" customFormat="1" ht="27.75" customHeight="1" x14ac:dyDescent="0.2">
      <c r="B6310" s="536" t="s">
        <v>257</v>
      </c>
      <c r="C6310" s="537"/>
      <c r="D6310" s="265"/>
      <c r="E6310" s="224" t="s">
        <v>245</v>
      </c>
      <c r="F6310" s="258" t="e">
        <f>IF(#REF!&gt;=1,IF(#REF!&gt;=1,#REF!),IF(#REF!&gt;=0,"",))</f>
        <v>#REF!</v>
      </c>
      <c r="G6310" s="241" t="e">
        <f>保全管理データ!N10933</f>
        <v>#REF!</v>
      </c>
      <c r="H6310" s="259" t="e">
        <f>IF(#REF!="無","",IF(#REF!="","",IF(#REF!="悪環境における作業",0.2,IF(#REF!="高所又は地下作業",0.1,IF(#REF!="錯綜場所作業",0.3,IF(#REF!="複雑な制約のある作業",0.4,IF(#REF!="単純な制約のある作業",0.2,0)))))))</f>
        <v>#REF!</v>
      </c>
      <c r="I6310" s="260" t="e">
        <f t="shared" si="391"/>
        <v>#REF!</v>
      </c>
      <c r="J6310" s="258" t="e">
        <f>IF(#REF!&gt;=1,IF(#REF!&gt;=1,#REF!),IF(#REF!&gt;=0,"",))</f>
        <v>#REF!</v>
      </c>
      <c r="K6310" s="241" t="e">
        <f>保全管理データ!N10960</f>
        <v>#REF!</v>
      </c>
      <c r="L6310" s="259" t="e">
        <f>IF(#REF!="","",IF(#REF!="悪環境における作業",0.2,IF(#REF!="高所又は地下作業",0.1,IF(#REF!="錯綜場所作業",0.3,IF(#REF!="複雑な制約のある作業",0.4,IF(#REF!="単純な制約のある作業",0.2,0))))))</f>
        <v>#REF!</v>
      </c>
      <c r="M6310" s="260" t="e">
        <f t="shared" si="392"/>
        <v>#REF!</v>
      </c>
    </row>
    <row r="6311" spans="2:13" s="254" customFormat="1" ht="27.75" customHeight="1" x14ac:dyDescent="0.2">
      <c r="B6311" s="536" t="s">
        <v>258</v>
      </c>
      <c r="C6311" s="537"/>
      <c r="D6311" s="265"/>
      <c r="E6311" s="224" t="s">
        <v>245</v>
      </c>
      <c r="F6311" s="258" t="e">
        <f>IF(#REF!&gt;=1,IF(#REF!&gt;=1,#REF!),IF(#REF!&gt;=0,"",))</f>
        <v>#REF!</v>
      </c>
      <c r="G6311" s="241" t="e">
        <f>保全管理データ!N10934</f>
        <v>#REF!</v>
      </c>
      <c r="H6311" s="259" t="e">
        <f>IF(#REF!="無","",IF(#REF!="","",IF(#REF!="悪環境における作業",0.2,IF(#REF!="高所又は地下作業",0.1,IF(#REF!="錯綜場所作業",0.3,IF(#REF!="複雑な制約のある作業",0.4,IF(#REF!="単純な制約のある作業",0.2,0)))))))</f>
        <v>#REF!</v>
      </c>
      <c r="I6311" s="260" t="e">
        <f t="shared" si="391"/>
        <v>#REF!</v>
      </c>
      <c r="J6311" s="258" t="e">
        <f>IF(#REF!&gt;=1,IF(#REF!&gt;=1,#REF!),IF(#REF!&gt;=0,"",))</f>
        <v>#REF!</v>
      </c>
      <c r="K6311" s="241" t="e">
        <f>保全管理データ!N10961</f>
        <v>#REF!</v>
      </c>
      <c r="L6311" s="259" t="e">
        <f>IF(#REF!="","",IF(#REF!="悪環境における作業",0.2,IF(#REF!="高所又は地下作業",0.1,IF(#REF!="錯綜場所作業",0.3,IF(#REF!="複雑な制約のある作業",0.4,IF(#REF!="単純な制約のある作業",0.2,0))))))</f>
        <v>#REF!</v>
      </c>
      <c r="M6311" s="260" t="e">
        <f t="shared" si="392"/>
        <v>#REF!</v>
      </c>
    </row>
    <row r="6312" spans="2:13" s="254" customFormat="1" ht="27.75" customHeight="1" x14ac:dyDescent="0.2">
      <c r="B6312" s="536" t="s">
        <v>259</v>
      </c>
      <c r="C6312" s="537"/>
      <c r="D6312" s="265"/>
      <c r="E6312" s="224" t="s">
        <v>245</v>
      </c>
      <c r="F6312" s="258" t="e">
        <f>IF(#REF!&gt;=1,IF(#REF!&gt;=1,#REF!),IF(#REF!&gt;=0,"",))</f>
        <v>#REF!</v>
      </c>
      <c r="G6312" s="241" t="e">
        <f>保全管理データ!N10935</f>
        <v>#REF!</v>
      </c>
      <c r="H6312" s="259" t="e">
        <f>IF(#REF!="無","",IF(#REF!="","",IF(#REF!="悪環境における作業",0.2,IF(#REF!="高所又は地下作業",0.1,IF(#REF!="錯綜場所作業",0.3,IF(#REF!="複雑な制約のある作業",0.4,IF(#REF!="単純な制約のある作業",0.2,0)))))))</f>
        <v>#REF!</v>
      </c>
      <c r="I6312" s="260" t="e">
        <f t="shared" si="391"/>
        <v>#REF!</v>
      </c>
      <c r="J6312" s="258" t="e">
        <f>IF(#REF!&gt;=1,IF(#REF!&gt;=1,#REF!),IF(#REF!&gt;=0,"",))</f>
        <v>#REF!</v>
      </c>
      <c r="K6312" s="241" t="e">
        <f>保全管理データ!N10962</f>
        <v>#REF!</v>
      </c>
      <c r="L6312" s="259" t="e">
        <f>IF(#REF!="","",IF(#REF!="悪環境における作業",0.2,IF(#REF!="高所又は地下作業",0.1,IF(#REF!="錯綜場所作業",0.3,IF(#REF!="複雑な制約のある作業",0.4,IF(#REF!="単純な制約のある作業",0.2,0))))))</f>
        <v>#REF!</v>
      </c>
      <c r="M6312" s="260" t="e">
        <f t="shared" si="392"/>
        <v>#REF!</v>
      </c>
    </row>
    <row r="6313" spans="2:13" s="254" customFormat="1" ht="27.75" customHeight="1" x14ac:dyDescent="0.2">
      <c r="B6313" s="536" t="s">
        <v>260</v>
      </c>
      <c r="C6313" s="537"/>
      <c r="D6313" s="265"/>
      <c r="E6313" s="224" t="s">
        <v>248</v>
      </c>
      <c r="F6313" s="258" t="e">
        <f>IF(#REF!&gt;=1,IF(#REF!&gt;=1,#REF!),IF(#REF!&gt;=0,"",))</f>
        <v>#REF!</v>
      </c>
      <c r="G6313" s="241" t="e">
        <f>保全管理データ!N10936</f>
        <v>#REF!</v>
      </c>
      <c r="H6313" s="259" t="e">
        <f>IF(#REF!="無","",IF(#REF!="","",IF(#REF!="悪環境における作業",0.2,IF(#REF!="高所又は地下作業",0.1,IF(#REF!="錯綜場所作業",0.3,IF(#REF!="複雑な制約のある作業",0.4,IF(#REF!="単純な制約のある作業",0.2,0)))))))</f>
        <v>#REF!</v>
      </c>
      <c r="I6313" s="260" t="e">
        <f t="shared" si="391"/>
        <v>#REF!</v>
      </c>
      <c r="J6313" s="258" t="e">
        <f>IF(#REF!&gt;=1,IF(#REF!&gt;=1,#REF!),IF(#REF!&gt;=0,"",))</f>
        <v>#REF!</v>
      </c>
      <c r="K6313" s="241" t="e">
        <f>保全管理データ!N10963</f>
        <v>#REF!</v>
      </c>
      <c r="L6313" s="259" t="e">
        <f>IF(#REF!="","",IF(#REF!="悪環境における作業",0.2,IF(#REF!="高所又は地下作業",0.1,IF(#REF!="錯綜場所作業",0.3,IF(#REF!="複雑な制約のある作業",0.4,IF(#REF!="単純な制約のある作業",0.2,0))))))</f>
        <v>#REF!</v>
      </c>
      <c r="M6313" s="260" t="e">
        <f t="shared" si="392"/>
        <v>#REF!</v>
      </c>
    </row>
    <row r="6314" spans="2:13" s="254" customFormat="1" ht="27.75" customHeight="1" x14ac:dyDescent="0.2">
      <c r="B6314" s="536" t="s">
        <v>261</v>
      </c>
      <c r="C6314" s="537"/>
      <c r="D6314" s="265"/>
      <c r="E6314" s="224" t="s">
        <v>247</v>
      </c>
      <c r="F6314" s="258" t="e">
        <f>IF(#REF!&gt;=1,IF(#REF!&gt;=1,#REF!),IF(#REF!&gt;=0,"",))</f>
        <v>#REF!</v>
      </c>
      <c r="G6314" s="241" t="e">
        <f>保全管理データ!N10937</f>
        <v>#REF!</v>
      </c>
      <c r="H6314" s="259" t="e">
        <f>IF(#REF!="無","",IF(#REF!="","",IF(#REF!="悪環境における作業",0.2,IF(#REF!="高所又は地下作業",0.1,IF(#REF!="錯綜場所作業",0.3,IF(#REF!="複雑な制約のある作業",0.4,IF(#REF!="単純な制約のある作業",0.2,0)))))))</f>
        <v>#REF!</v>
      </c>
      <c r="I6314" s="260" t="e">
        <f t="shared" si="391"/>
        <v>#REF!</v>
      </c>
      <c r="J6314" s="258" t="e">
        <f>IF(#REF!&gt;=1,IF(#REF!&gt;=1,#REF!),IF(#REF!&gt;=0,"",))</f>
        <v>#REF!</v>
      </c>
      <c r="K6314" s="241" t="e">
        <f>保全管理データ!N10964</f>
        <v>#REF!</v>
      </c>
      <c r="L6314" s="259" t="e">
        <f>IF(#REF!="","",IF(#REF!="悪環境における作業",0.2,IF(#REF!="高所又は地下作業",0.1,IF(#REF!="錯綜場所作業",0.3,IF(#REF!="複雑な制約のある作業",0.4,IF(#REF!="単純な制約のある作業",0.2,0))))))</f>
        <v>#REF!</v>
      </c>
      <c r="M6314" s="260" t="e">
        <f t="shared" si="392"/>
        <v>#REF!</v>
      </c>
    </row>
    <row r="6315" spans="2:13" s="254" customFormat="1" ht="27.75" customHeight="1" x14ac:dyDescent="0.2">
      <c r="B6315" s="536" t="s">
        <v>262</v>
      </c>
      <c r="C6315" s="537"/>
      <c r="D6315" s="265"/>
      <c r="E6315" s="224" t="s">
        <v>245</v>
      </c>
      <c r="F6315" s="258" t="e">
        <f>IF(#REF!&gt;=1,IF(#REF!&gt;=1,#REF!),IF(#REF!&gt;=0,"",))</f>
        <v>#REF!</v>
      </c>
      <c r="G6315" s="241" t="e">
        <f>保全管理データ!N10938</f>
        <v>#REF!</v>
      </c>
      <c r="H6315" s="259" t="e">
        <f>IF(#REF!="無","",IF(#REF!="","",IF(#REF!="悪環境における作業",0.2,IF(#REF!="高所又は地下作業",0.1,IF(#REF!="錯綜場所作業",0.3,IF(#REF!="複雑な制約のある作業",0.4,IF(#REF!="単純な制約のある作業",0.2,0)))))))</f>
        <v>#REF!</v>
      </c>
      <c r="I6315" s="260" t="e">
        <f t="shared" si="391"/>
        <v>#REF!</v>
      </c>
      <c r="J6315" s="258" t="e">
        <f>IF(#REF!&gt;=1,IF(#REF!&gt;=1,#REF!),IF(#REF!&gt;=0,"",))</f>
        <v>#REF!</v>
      </c>
      <c r="K6315" s="241" t="e">
        <f>保全管理データ!N10965</f>
        <v>#REF!</v>
      </c>
      <c r="L6315" s="259" t="e">
        <f>IF(#REF!="","",IF(#REF!="悪環境における作業",0.2,IF(#REF!="高所又は地下作業",0.1,IF(#REF!="錯綜場所作業",0.3,IF(#REF!="複雑な制約のある作業",0.4,IF(#REF!="単純な制約のある作業",0.2,0))))))</f>
        <v>#REF!</v>
      </c>
      <c r="M6315" s="260" t="e">
        <f t="shared" si="392"/>
        <v>#REF!</v>
      </c>
    </row>
    <row r="6316" spans="2:13" s="254" customFormat="1" ht="27.75" customHeight="1" x14ac:dyDescent="0.2">
      <c r="B6316" s="536" t="s">
        <v>263</v>
      </c>
      <c r="C6316" s="537"/>
      <c r="D6316" s="265"/>
      <c r="E6316" s="224" t="s">
        <v>245</v>
      </c>
      <c r="F6316" s="258" t="e">
        <f>IF(#REF!&gt;=1,IF(#REF!&gt;=1,#REF!),IF(#REF!&gt;=0,"",))</f>
        <v>#REF!</v>
      </c>
      <c r="G6316" s="241" t="e">
        <f>保全管理データ!N10939</f>
        <v>#REF!</v>
      </c>
      <c r="H6316" s="259" t="e">
        <f>IF(#REF!="無","",IF(#REF!="","",IF(#REF!="悪環境における作業",0.2,IF(#REF!="高所又は地下作業",0.1,IF(#REF!="錯綜場所作業",0.3,IF(#REF!="複雑な制約のある作業",0.4,IF(#REF!="単純な制約のある作業",0.2,0)))))))</f>
        <v>#REF!</v>
      </c>
      <c r="I6316" s="260" t="e">
        <f t="shared" si="391"/>
        <v>#REF!</v>
      </c>
      <c r="J6316" s="258" t="e">
        <f>IF(#REF!&gt;=1,IF(#REF!&gt;=1,#REF!),IF(#REF!&gt;=0,"",))</f>
        <v>#REF!</v>
      </c>
      <c r="K6316" s="241" t="e">
        <f>保全管理データ!N10966</f>
        <v>#REF!</v>
      </c>
      <c r="L6316" s="259" t="e">
        <f>IF(#REF!="","",IF(#REF!="悪環境における作業",0.2,IF(#REF!="高所又は地下作業",0.1,IF(#REF!="錯綜場所作業",0.3,IF(#REF!="複雑な制約のある作業",0.4,IF(#REF!="単純な制約のある作業",0.2,0))))))</f>
        <v>#REF!</v>
      </c>
      <c r="M6316" s="260" t="e">
        <f t="shared" si="392"/>
        <v>#REF!</v>
      </c>
    </row>
    <row r="6317" spans="2:13" s="254" customFormat="1" ht="27.75" customHeight="1" x14ac:dyDescent="0.2">
      <c r="B6317" s="536" t="s">
        <v>264</v>
      </c>
      <c r="C6317" s="537"/>
      <c r="D6317" s="265"/>
      <c r="E6317" s="224" t="s">
        <v>245</v>
      </c>
      <c r="F6317" s="258" t="e">
        <f>IF(#REF!&gt;=1,IF(#REF!&gt;=1,#REF!),IF(#REF!&gt;=0,"",))</f>
        <v>#REF!</v>
      </c>
      <c r="G6317" s="241" t="e">
        <f>保全管理データ!N10940</f>
        <v>#REF!</v>
      </c>
      <c r="H6317" s="259" t="e">
        <f>IF(#REF!="無","",IF(#REF!="","",IF(#REF!="悪環境における作業",0.2,IF(#REF!="高所又は地下作業",0.1,IF(#REF!="錯綜場所作業",0.3,IF(#REF!="複雑な制約のある作業",0.4,IF(#REF!="単純な制約のある作業",0.2,0)))))))</f>
        <v>#REF!</v>
      </c>
      <c r="I6317" s="260" t="e">
        <f t="shared" si="391"/>
        <v>#REF!</v>
      </c>
      <c r="J6317" s="258" t="e">
        <f>IF(#REF!&gt;=1,IF(#REF!&gt;=1,#REF!),IF(#REF!&gt;=0,"",))</f>
        <v>#REF!</v>
      </c>
      <c r="K6317" s="241" t="e">
        <f>保全管理データ!N10967</f>
        <v>#REF!</v>
      </c>
      <c r="L6317" s="259" t="e">
        <f>IF(#REF!="","",IF(#REF!="悪環境における作業",0.2,IF(#REF!="高所又は地下作業",0.1,IF(#REF!="錯綜場所作業",0.3,IF(#REF!="複雑な制約のある作業",0.4,IF(#REF!="単純な制約のある作業",0.2,0))))))</f>
        <v>#REF!</v>
      </c>
      <c r="M6317" s="260" t="e">
        <f t="shared" si="392"/>
        <v>#REF!</v>
      </c>
    </row>
    <row r="6318" spans="2:13" s="254" customFormat="1" ht="27.75" customHeight="1" x14ac:dyDescent="0.2">
      <c r="B6318" s="536" t="s">
        <v>265</v>
      </c>
      <c r="C6318" s="537"/>
      <c r="D6318" s="265"/>
      <c r="E6318" s="224" t="s">
        <v>245</v>
      </c>
      <c r="F6318" s="258" t="e">
        <f>IF(#REF!&gt;=1,IF(#REF!&gt;=1,#REF!),IF(#REF!&gt;=0,"",))</f>
        <v>#REF!</v>
      </c>
      <c r="G6318" s="241" t="e">
        <f>保全管理データ!N10941</f>
        <v>#REF!</v>
      </c>
      <c r="H6318" s="259" t="e">
        <f>IF(#REF!="無","",IF(#REF!="","",IF(#REF!="悪環境における作業",0.2,IF(#REF!="高所又は地下作業",0.1,IF(#REF!="錯綜場所作業",0.3,IF(#REF!="複雑な制約のある作業",0.4,IF(#REF!="単純な制約のある作業",0.2,0)))))))</f>
        <v>#REF!</v>
      </c>
      <c r="I6318" s="260" t="e">
        <f t="shared" si="391"/>
        <v>#REF!</v>
      </c>
      <c r="J6318" s="258" t="e">
        <f>IF(#REF!&gt;=1,IF(#REF!&gt;=1,#REF!),IF(#REF!&gt;=0,"",))</f>
        <v>#REF!</v>
      </c>
      <c r="K6318" s="241" t="e">
        <f>保全管理データ!N10968</f>
        <v>#REF!</v>
      </c>
      <c r="L6318" s="259" t="e">
        <f>IF(#REF!="","",IF(#REF!="悪環境における作業",0.2,IF(#REF!="高所又は地下作業",0.1,IF(#REF!="錯綜場所作業",0.3,IF(#REF!="複雑な制約のある作業",0.4,IF(#REF!="単純な制約のある作業",0.2,0))))))</f>
        <v>#REF!</v>
      </c>
      <c r="M6318" s="260" t="e">
        <f t="shared" si="392"/>
        <v>#REF!</v>
      </c>
    </row>
    <row r="6319" spans="2:13" s="254" customFormat="1" ht="27.75" customHeight="1" x14ac:dyDescent="0.2">
      <c r="B6319" s="536" t="s">
        <v>266</v>
      </c>
      <c r="C6319" s="537"/>
      <c r="D6319" s="265"/>
      <c r="E6319" s="224" t="s">
        <v>245</v>
      </c>
      <c r="F6319" s="258" t="e">
        <f>IF(#REF!&gt;=1,IF(#REF!&gt;=1,#REF!),IF(#REF!&gt;=0,"",))</f>
        <v>#REF!</v>
      </c>
      <c r="G6319" s="241" t="e">
        <f>保全管理データ!N10942</f>
        <v>#REF!</v>
      </c>
      <c r="H6319" s="259" t="e">
        <f>IF(#REF!="無","",IF(#REF!="","",IF(#REF!="悪環境における作業",0.2,IF(#REF!="高所又は地下作業",0.1,IF(#REF!="錯綜場所作業",0.3,IF(#REF!="複雑な制約のある作業",0.4,IF(#REF!="単純な制約のある作業",0.2,0)))))))</f>
        <v>#REF!</v>
      </c>
      <c r="I6319" s="260" t="e">
        <f t="shared" si="391"/>
        <v>#REF!</v>
      </c>
      <c r="J6319" s="258" t="e">
        <f>IF(#REF!&gt;=1,IF(#REF!&gt;=1,#REF!),IF(#REF!&gt;=0,"",))</f>
        <v>#REF!</v>
      </c>
      <c r="K6319" s="241" t="e">
        <f>保全管理データ!N10969</f>
        <v>#REF!</v>
      </c>
      <c r="L6319" s="259" t="e">
        <f>IF(#REF!="","",IF(#REF!="悪環境における作業",0.2,IF(#REF!="高所又は地下作業",0.1,IF(#REF!="錯綜場所作業",0.3,IF(#REF!="複雑な制約のある作業",0.4,IF(#REF!="単純な制約のある作業",0.2,0))))))</f>
        <v>#REF!</v>
      </c>
      <c r="M6319" s="260" t="e">
        <f t="shared" si="392"/>
        <v>#REF!</v>
      </c>
    </row>
    <row r="6320" spans="2:13" s="254" customFormat="1" ht="27.75" customHeight="1" x14ac:dyDescent="0.2">
      <c r="B6320" s="536" t="s">
        <v>81</v>
      </c>
      <c r="C6320" s="537"/>
      <c r="D6320" s="265"/>
      <c r="E6320" s="224" t="s">
        <v>245</v>
      </c>
      <c r="F6320" s="258" t="e">
        <f>IF(#REF!&gt;=1,IF(#REF!&gt;=1,#REF!),IF(#REF!&gt;=0,"",))</f>
        <v>#REF!</v>
      </c>
      <c r="G6320" s="241" t="e">
        <f>保全管理データ!N10943</f>
        <v>#REF!</v>
      </c>
      <c r="H6320" s="259" t="e">
        <f>IF(#REF!="無","",IF(#REF!="","",IF(#REF!="悪環境における作業",0.2,IF(#REF!="高所又は地下作業",0.1,IF(#REF!="錯綜場所作業",0.3,IF(#REF!="複雑な制約のある作業",0.4,IF(#REF!="単純な制約のある作業",0.2,0)))))))</f>
        <v>#REF!</v>
      </c>
      <c r="I6320" s="260" t="e">
        <f t="shared" si="391"/>
        <v>#REF!</v>
      </c>
      <c r="J6320" s="258" t="e">
        <f>IF(#REF!&gt;=1,IF(#REF!&gt;=1,#REF!),IF(#REF!&gt;=0,"",))</f>
        <v>#REF!</v>
      </c>
      <c r="K6320" s="241" t="e">
        <f>保全管理データ!N10970</f>
        <v>#REF!</v>
      </c>
      <c r="L6320" s="259" t="e">
        <f>IF(#REF!="","",IF(#REF!="悪環境における作業",0.2,IF(#REF!="高所又は地下作業",0.1,IF(#REF!="錯綜場所作業",0.3,IF(#REF!="複雑な制約のある作業",0.4,IF(#REF!="単純な制約のある作業",0.2,0))))))</f>
        <v>#REF!</v>
      </c>
      <c r="M6320" s="260" t="e">
        <f t="shared" si="392"/>
        <v>#REF!</v>
      </c>
    </row>
    <row r="6321" spans="2:13" s="254" customFormat="1" ht="27.75" customHeight="1" x14ac:dyDescent="0.2">
      <c r="B6321" s="536" t="s">
        <v>267</v>
      </c>
      <c r="C6321" s="537"/>
      <c r="D6321" s="265"/>
      <c r="E6321" s="224" t="s">
        <v>247</v>
      </c>
      <c r="F6321" s="258" t="e">
        <f>IF(#REF!&gt;=1,IF(#REF!&gt;=1,#REF!),IF(#REF!&gt;=0,"",))</f>
        <v>#REF!</v>
      </c>
      <c r="G6321" s="241" t="e">
        <f>保全管理データ!N10944</f>
        <v>#REF!</v>
      </c>
      <c r="H6321" s="259" t="e">
        <f>IF(#REF!="無","",IF(#REF!="","",IF(#REF!="悪環境における作業",0.2,IF(#REF!="高所又は地下作業",0.1,IF(#REF!="錯綜場所作業",0.3,IF(#REF!="複雑な制約のある作業",0.4,IF(#REF!="単純な制約のある作業",0.2,0)))))))</f>
        <v>#REF!</v>
      </c>
      <c r="I6321" s="260" t="e">
        <f t="shared" si="391"/>
        <v>#REF!</v>
      </c>
      <c r="J6321" s="258" t="e">
        <f>IF(#REF!&gt;=1,IF(#REF!&gt;=1,#REF!),IF(#REF!&gt;=0,"",))</f>
        <v>#REF!</v>
      </c>
      <c r="K6321" s="241" t="e">
        <f>保全管理データ!N10971</f>
        <v>#REF!</v>
      </c>
      <c r="L6321" s="259" t="e">
        <f>IF(#REF!="","",IF(#REF!="悪環境における作業",0.2,IF(#REF!="高所又は地下作業",0.1,IF(#REF!="錯綜場所作業",0.3,IF(#REF!="複雑な制約のある作業",0.4,IF(#REF!="単純な制約のある作業",0.2,0))))))</f>
        <v>#REF!</v>
      </c>
      <c r="M6321" s="260" t="e">
        <f t="shared" si="392"/>
        <v>#REF!</v>
      </c>
    </row>
    <row r="6322" spans="2:13" s="254" customFormat="1" ht="27.75" customHeight="1" x14ac:dyDescent="0.2">
      <c r="B6322" s="536" t="s">
        <v>268</v>
      </c>
      <c r="C6322" s="537"/>
      <c r="D6322" s="265"/>
      <c r="E6322" s="224" t="s">
        <v>246</v>
      </c>
      <c r="F6322" s="258" t="e">
        <f>IF(#REF!&gt;=1,IF(#REF!&gt;=1,#REF!),IF(#REF!&gt;=0,"",))</f>
        <v>#REF!</v>
      </c>
      <c r="G6322" s="241" t="e">
        <f>保全管理データ!N10945</f>
        <v>#REF!</v>
      </c>
      <c r="H6322" s="259" t="e">
        <f>IF(#REF!="無","",IF(#REF!="","",IF(#REF!="悪環境における作業",0.2,IF(#REF!="高所又は地下作業",0.1,IF(#REF!="錯綜場所作業",0.3,IF(#REF!="複雑な制約のある作業",0.4,IF(#REF!="単純な制約のある作業",0.2,0)))))))</f>
        <v>#REF!</v>
      </c>
      <c r="I6322" s="260" t="e">
        <f t="shared" si="391"/>
        <v>#REF!</v>
      </c>
      <c r="J6322" s="258" t="e">
        <f>IF(#REF!&gt;=1,IF(#REF!&gt;=1,#REF!),IF(#REF!&gt;=0,"",))</f>
        <v>#REF!</v>
      </c>
      <c r="K6322" s="241" t="e">
        <f>保全管理データ!N10972</f>
        <v>#REF!</v>
      </c>
      <c r="L6322" s="259" t="e">
        <f>IF(#REF!="","",IF(#REF!="悪環境における作業",0.2,IF(#REF!="高所又は地下作業",0.1,IF(#REF!="錯綜場所作業",0.3,IF(#REF!="複雑な制約のある作業",0.4,IF(#REF!="単純な制約のある作業",0.2,0))))))</f>
        <v>#REF!</v>
      </c>
      <c r="M6322" s="260" t="e">
        <f t="shared" si="392"/>
        <v>#REF!</v>
      </c>
    </row>
    <row r="6323" spans="2:13" s="254" customFormat="1" ht="27.75" customHeight="1" thickBot="1" x14ac:dyDescent="0.25">
      <c r="B6323" s="538" t="s">
        <v>269</v>
      </c>
      <c r="C6323" s="539"/>
      <c r="D6323" s="266"/>
      <c r="E6323" s="252" t="s">
        <v>245</v>
      </c>
      <c r="F6323" s="261" t="e">
        <f>IF(#REF!&gt;=1,IF(#REF!&gt;=1,#REF!),IF(#REF!&gt;=0,"",))</f>
        <v>#REF!</v>
      </c>
      <c r="G6323" s="245" t="e">
        <f>保全管理データ!N10946</f>
        <v>#REF!</v>
      </c>
      <c r="H6323" s="259" t="e">
        <f>IF(#REF!="無","",IF(#REF!="","",IF(#REF!="悪環境における作業",0.2,IF(#REF!="高所又は地下作業",0.1,IF(#REF!="錯綜場所作業",0.3,IF(#REF!="複雑な制約のある作業",0.4,IF(#REF!="単純な制約のある作業",0.2,0)))))))</f>
        <v>#REF!</v>
      </c>
      <c r="I6323" s="260" t="e">
        <f t="shared" si="391"/>
        <v>#REF!</v>
      </c>
      <c r="J6323" s="261" t="e">
        <f>IF(#REF!&gt;=1,IF(#REF!&gt;=1,#REF!),IF(#REF!&gt;=0,"",))</f>
        <v>#REF!</v>
      </c>
      <c r="K6323" s="245" t="e">
        <f>保全管理データ!N10973</f>
        <v>#REF!</v>
      </c>
      <c r="L6323" s="262" t="e">
        <f>IF(#REF!="","",IF(#REF!="悪環境における作業",0.2,IF(#REF!="高所又は地下作業",0.1,IF(#REF!="錯綜場所作業",0.3,IF(#REF!="複雑な制約のある作業",0.4,IF(#REF!="単純な制約のある作業",0.2,0))))))</f>
        <v>#REF!</v>
      </c>
      <c r="M6323" s="260" t="e">
        <f t="shared" si="392"/>
        <v>#REF!</v>
      </c>
    </row>
    <row r="6324" spans="2:13" s="254" customFormat="1" ht="27.75" customHeight="1" thickBot="1" x14ac:dyDescent="0.25">
      <c r="B6324" s="532" t="s">
        <v>190</v>
      </c>
      <c r="C6324" s="532"/>
      <c r="D6324" s="532"/>
      <c r="E6324" s="532"/>
      <c r="F6324" s="533" t="e">
        <f>SUM(I6300:I6323)</f>
        <v>#REF!</v>
      </c>
      <c r="G6324" s="534"/>
      <c r="H6324" s="534"/>
      <c r="I6324" s="535"/>
      <c r="J6324" s="533" t="e">
        <f>IF(SUM(J6300:J6323)=0,"0.00",SUM(M6300:M6323))</f>
        <v>#REF!</v>
      </c>
      <c r="K6324" s="534"/>
      <c r="L6324" s="534"/>
      <c r="M6324" s="535"/>
    </row>
    <row r="6325" spans="2:13" s="254" customFormat="1" ht="27.75" customHeight="1" thickBot="1" x14ac:dyDescent="0.25">
      <c r="B6325" s="532" t="s">
        <v>97</v>
      </c>
      <c r="C6325" s="532"/>
      <c r="D6325" s="532"/>
      <c r="E6325" s="532"/>
      <c r="F6325" s="533" t="e">
        <f>IF(#REF!="５年以下","0",IF(#REF!="５年～１０年",0.1,IF(#REF!="１０年以上",0.15)))</f>
        <v>#REF!</v>
      </c>
      <c r="G6325" s="534"/>
      <c r="H6325" s="534"/>
      <c r="I6325" s="534"/>
      <c r="J6325" s="534"/>
      <c r="K6325" s="534"/>
      <c r="L6325" s="534"/>
      <c r="M6325" s="535"/>
    </row>
    <row r="6326" spans="2:13" s="254" customFormat="1" ht="27.75" customHeight="1" thickBot="1" x14ac:dyDescent="0.25">
      <c r="B6326" s="533" t="s">
        <v>273</v>
      </c>
      <c r="C6326" s="534"/>
      <c r="D6326" s="534"/>
      <c r="E6326" s="535"/>
      <c r="F6326" s="533" t="e">
        <f>F6324*(1+F6325)</f>
        <v>#REF!</v>
      </c>
      <c r="G6326" s="534"/>
      <c r="H6326" s="534"/>
      <c r="I6326" s="534"/>
      <c r="J6326" s="533" t="e">
        <f>J6324*(1+F6325)</f>
        <v>#REF!</v>
      </c>
      <c r="K6326" s="534"/>
      <c r="L6326" s="534"/>
      <c r="M6326" s="535"/>
    </row>
    <row r="6327" spans="2:13" s="254" customFormat="1" ht="27.75" customHeight="1" thickBot="1" x14ac:dyDescent="0.25">
      <c r="B6327" s="532" t="s">
        <v>191</v>
      </c>
      <c r="C6327" s="532"/>
      <c r="D6327" s="532"/>
      <c r="E6327" s="532"/>
      <c r="F6327" s="533" t="e">
        <f>#REF!*(#REF!*#REF!+#REF!*#REF!)</f>
        <v>#REF!</v>
      </c>
      <c r="G6327" s="534"/>
      <c r="H6327" s="535"/>
      <c r="I6327" s="532" t="e">
        <f>#REF!</f>
        <v>#REF!</v>
      </c>
      <c r="J6327" s="533"/>
      <c r="K6327" s="263" t="s">
        <v>230</v>
      </c>
      <c r="L6327" s="535" t="e">
        <f>B6298</f>
        <v>#REF!</v>
      </c>
      <c r="M6327" s="532"/>
    </row>
    <row r="6328" spans="2:13" s="254" customFormat="1" ht="45" customHeight="1" thickBot="1" x14ac:dyDescent="0.25">
      <c r="B6328" s="253"/>
      <c r="C6328" s="253"/>
      <c r="D6328" s="253"/>
      <c r="E6328" s="253"/>
      <c r="F6328" s="253"/>
      <c r="G6328" s="253"/>
      <c r="H6328" s="253"/>
      <c r="I6328" s="253"/>
      <c r="J6328" s="253"/>
      <c r="K6328" s="253"/>
      <c r="L6328" s="253"/>
      <c r="M6328" s="253"/>
    </row>
    <row r="6329" spans="2:13" s="254" customFormat="1" ht="27.75" customHeight="1" thickBot="1" x14ac:dyDescent="0.25">
      <c r="B6329" s="542" t="s">
        <v>128</v>
      </c>
      <c r="C6329" s="543"/>
      <c r="D6329" s="543"/>
      <c r="E6329" s="544"/>
      <c r="F6329" s="253"/>
      <c r="G6329" s="253"/>
      <c r="H6329" s="253"/>
      <c r="I6329" s="253"/>
      <c r="J6329" s="253"/>
      <c r="K6329" s="253"/>
      <c r="L6329" s="253"/>
      <c r="M6329" s="253"/>
    </row>
    <row r="6330" spans="2:13" s="254" customFormat="1" ht="27.75" customHeight="1" x14ac:dyDescent="0.2">
      <c r="B6330" s="545" t="e">
        <f>#REF!</f>
        <v>#REF!</v>
      </c>
      <c r="C6330" s="546"/>
      <c r="D6330" s="547"/>
      <c r="E6330" s="548"/>
      <c r="F6330" s="552" t="s">
        <v>240</v>
      </c>
      <c r="G6330" s="553"/>
      <c r="H6330" s="553"/>
      <c r="I6330" s="554"/>
      <c r="J6330" s="552" t="s">
        <v>239</v>
      </c>
      <c r="K6330" s="553"/>
      <c r="L6330" s="553"/>
      <c r="M6330" s="554"/>
    </row>
    <row r="6331" spans="2:13" s="254" customFormat="1" ht="27.75" customHeight="1" thickBot="1" x14ac:dyDescent="0.25">
      <c r="B6331" s="549"/>
      <c r="C6331" s="550"/>
      <c r="D6331" s="550"/>
      <c r="E6331" s="551"/>
      <c r="F6331" s="255" t="s">
        <v>149</v>
      </c>
      <c r="G6331" s="256" t="s">
        <v>151</v>
      </c>
      <c r="H6331" s="256" t="s">
        <v>96</v>
      </c>
      <c r="I6331" s="257" t="s">
        <v>150</v>
      </c>
      <c r="J6331" s="255" t="s">
        <v>149</v>
      </c>
      <c r="K6331" s="256" t="s">
        <v>151</v>
      </c>
      <c r="L6331" s="256" t="s">
        <v>96</v>
      </c>
      <c r="M6331" s="257" t="s">
        <v>150</v>
      </c>
    </row>
    <row r="6332" spans="2:13" s="254" customFormat="1" ht="27.75" customHeight="1" thickTop="1" x14ac:dyDescent="0.2">
      <c r="B6332" s="540" t="s">
        <v>241</v>
      </c>
      <c r="C6332" s="541"/>
      <c r="D6332" s="264"/>
      <c r="E6332" s="237" t="s">
        <v>242</v>
      </c>
      <c r="F6332" s="258" t="e">
        <f>IF(#REF!&gt;=1,IF(#REF!&gt;=1,#REF!),IF(#REF!&gt;=0,"",))</f>
        <v>#REF!</v>
      </c>
      <c r="G6332" s="241" t="e">
        <f>保全管理データ!N10979</f>
        <v>#REF!</v>
      </c>
      <c r="H6332" s="259" t="e">
        <f>IF(#REF!="無","",IF(#REF!="","",IF(#REF!="悪環境における作業",0.2,IF(#REF!="高所又は地下作業",0.1,IF(#REF!="錯綜場所作業",0.3,IF(#REF!="複雑な制約のある作業",0.4,IF(#REF!="単純な制約のある作業",0.2,0)))))))</f>
        <v>#REF!</v>
      </c>
      <c r="I6332" s="260" t="e">
        <f>IF(F6332="","",F6332*G6332*(1+IF(H6332="",0,H6332)))</f>
        <v>#REF!</v>
      </c>
      <c r="J6332" s="258" t="e">
        <f>IF(#REF!&gt;=1,IF(#REF!&gt;=1,#REF!),IF(#REF!&gt;=0,"",))</f>
        <v>#REF!</v>
      </c>
      <c r="K6332" s="241" t="e">
        <f>保全管理データ!N11006</f>
        <v>#REF!</v>
      </c>
      <c r="L6332" s="259" t="e">
        <f>IF(#REF!="","",IF(#REF!="悪環境における作業",0.2,IF(#REF!="高所又は地下作業",0.1,IF(#REF!="錯綜場所作業",0.3,IF(#REF!="複雑な制約のある作業",0.4,IF(#REF!="単純な制約のある作業",0.2,0))))))</f>
        <v>#REF!</v>
      </c>
      <c r="M6332" s="260" t="e">
        <f>IF(J6332="","",J6332*K6332*(1+IF(L6332="",0,L6332)))</f>
        <v>#REF!</v>
      </c>
    </row>
    <row r="6333" spans="2:13" s="254" customFormat="1" ht="27.75" customHeight="1" x14ac:dyDescent="0.2">
      <c r="B6333" s="536" t="s">
        <v>243</v>
      </c>
      <c r="C6333" s="537"/>
      <c r="D6333" s="265"/>
      <c r="E6333" s="224" t="s">
        <v>242</v>
      </c>
      <c r="F6333" s="258" t="e">
        <f>IF(#REF!&gt;=1,IF(#REF!&gt;=1,#REF!),IF(#REF!&gt;=0,"",))</f>
        <v>#REF!</v>
      </c>
      <c r="G6333" s="241" t="e">
        <f>保全管理データ!N10980</f>
        <v>#REF!</v>
      </c>
      <c r="H6333" s="259" t="e">
        <f>IF(#REF!="無","",IF(#REF!="","",IF(#REF!="悪環境における作業",0.2,IF(#REF!="高所又は地下作業",0.1,IF(#REF!="錯綜場所作業",0.3,IF(#REF!="複雑な制約のある作業",0.4,IF(#REF!="単純な制約のある作業",0.2,0)))))))</f>
        <v>#REF!</v>
      </c>
      <c r="I6333" s="260" t="e">
        <f t="shared" ref="I6333:I6355" si="393">IF(F6333="","",F6333*G6333*(1+IF(H6333="",0,H6333)))</f>
        <v>#REF!</v>
      </c>
      <c r="J6333" s="258" t="e">
        <f>IF(#REF!&gt;=1,IF(#REF!&gt;=1,#REF!),IF(#REF!&gt;=0,"",))</f>
        <v>#REF!</v>
      </c>
      <c r="K6333" s="241" t="e">
        <f>保全管理データ!N11007</f>
        <v>#REF!</v>
      </c>
      <c r="L6333" s="259" t="e">
        <f>IF(#REF!="","",IF(#REF!="悪環境における作業",0.2,IF(#REF!="高所又は地下作業",0.1,IF(#REF!="錯綜場所作業",0.3,IF(#REF!="複雑な制約のある作業",0.4,IF(#REF!="単純な制約のある作業",0.2,0))))))</f>
        <v>#REF!</v>
      </c>
      <c r="M6333" s="260" t="e">
        <f t="shared" ref="M6333:M6355" si="394">IF(J6333="","",J6333*K6333*(1+IF(L6333="",0,L6333)))</f>
        <v>#REF!</v>
      </c>
    </row>
    <row r="6334" spans="2:13" s="254" customFormat="1" ht="27.75" customHeight="1" x14ac:dyDescent="0.2">
      <c r="B6334" s="536" t="s">
        <v>249</v>
      </c>
      <c r="C6334" s="537"/>
      <c r="D6334" s="265"/>
      <c r="E6334" s="224" t="s">
        <v>244</v>
      </c>
      <c r="F6334" s="258" t="e">
        <f>IF(#REF!&gt;=1,IF(#REF!&gt;=1,#REF!),IF(#REF!&gt;=0,"",))</f>
        <v>#REF!</v>
      </c>
      <c r="G6334" s="241" t="e">
        <f>保全管理データ!N10981</f>
        <v>#REF!</v>
      </c>
      <c r="H6334" s="259" t="e">
        <f>IF(#REF!="無","",IF(#REF!="","",IF(#REF!="悪環境における作業",0.2,IF(#REF!="高所又は地下作業",0.1,IF(#REF!="錯綜場所作業",0.3,IF(#REF!="複雑な制約のある作業",0.4,IF(#REF!="単純な制約のある作業",0.2,0)))))))</f>
        <v>#REF!</v>
      </c>
      <c r="I6334" s="260" t="e">
        <f t="shared" si="393"/>
        <v>#REF!</v>
      </c>
      <c r="J6334" s="258" t="e">
        <f>IF(#REF!&gt;=1,IF(#REF!&gt;=1,#REF!),IF(#REF!&gt;=0,"",))</f>
        <v>#REF!</v>
      </c>
      <c r="K6334" s="241" t="e">
        <f>保全管理データ!N11008</f>
        <v>#REF!</v>
      </c>
      <c r="L6334" s="259" t="e">
        <f>IF(#REF!="","",IF(#REF!="悪環境における作業",0.2,IF(#REF!="高所又は地下作業",0.1,IF(#REF!="錯綜場所作業",0.3,IF(#REF!="複雑な制約のある作業",0.4,IF(#REF!="単純な制約のある作業",0.2,0))))))</f>
        <v>#REF!</v>
      </c>
      <c r="M6334" s="260" t="e">
        <f t="shared" si="394"/>
        <v>#REF!</v>
      </c>
    </row>
    <row r="6335" spans="2:13" s="254" customFormat="1" ht="27.75" customHeight="1" x14ac:dyDescent="0.2">
      <c r="B6335" s="536" t="s">
        <v>250</v>
      </c>
      <c r="C6335" s="537"/>
      <c r="D6335" s="265"/>
      <c r="E6335" s="224" t="s">
        <v>244</v>
      </c>
      <c r="F6335" s="258" t="e">
        <f>IF(#REF!&gt;=1,IF(#REF!&gt;=1,#REF!),IF(#REF!&gt;=0,"",))</f>
        <v>#REF!</v>
      </c>
      <c r="G6335" s="241" t="e">
        <f>保全管理データ!N10982</f>
        <v>#REF!</v>
      </c>
      <c r="H6335" s="259" t="e">
        <f>IF(#REF!="無","",IF(#REF!="","",IF(#REF!="悪環境における作業",0.2,IF(#REF!="高所又は地下作業",0.1,IF(#REF!="錯綜場所作業",0.3,IF(#REF!="複雑な制約のある作業",0.4,IF(#REF!="単純な制約のある作業",0.2,0)))))))</f>
        <v>#REF!</v>
      </c>
      <c r="I6335" s="260" t="e">
        <f t="shared" si="393"/>
        <v>#REF!</v>
      </c>
      <c r="J6335" s="258" t="e">
        <f>IF(#REF!&gt;=1,IF(#REF!&gt;=1,#REF!),IF(#REF!&gt;=0,"",))</f>
        <v>#REF!</v>
      </c>
      <c r="K6335" s="241" t="e">
        <f>保全管理データ!N11009</f>
        <v>#REF!</v>
      </c>
      <c r="L6335" s="259" t="e">
        <f>IF(#REF!="","",IF(#REF!="悪環境における作業",0.2,IF(#REF!="高所又は地下作業",0.1,IF(#REF!="錯綜場所作業",0.3,IF(#REF!="複雑な制約のある作業",0.4,IF(#REF!="単純な制約のある作業",0.2,0))))))</f>
        <v>#REF!</v>
      </c>
      <c r="M6335" s="260" t="e">
        <f t="shared" si="394"/>
        <v>#REF!</v>
      </c>
    </row>
    <row r="6336" spans="2:13" s="254" customFormat="1" ht="27.75" customHeight="1" x14ac:dyDescent="0.2">
      <c r="B6336" s="536" t="s">
        <v>251</v>
      </c>
      <c r="C6336" s="537"/>
      <c r="D6336" s="265"/>
      <c r="E6336" s="224" t="s">
        <v>242</v>
      </c>
      <c r="F6336" s="258" t="e">
        <f>IF(#REF!&gt;=1,IF(#REF!&gt;=1,#REF!),IF(#REF!&gt;=0,"",))</f>
        <v>#REF!</v>
      </c>
      <c r="G6336" s="241" t="e">
        <f>保全管理データ!N10983</f>
        <v>#REF!</v>
      </c>
      <c r="H6336" s="259" t="e">
        <f>IF(#REF!="無","",IF(#REF!="","",IF(#REF!="悪環境における作業",0.2,IF(#REF!="高所又は地下作業",0.1,IF(#REF!="錯綜場所作業",0.3,IF(#REF!="複雑な制約のある作業",0.4,IF(#REF!="単純な制約のある作業",0.2,0)))))))</f>
        <v>#REF!</v>
      </c>
      <c r="I6336" s="260" t="e">
        <f t="shared" si="393"/>
        <v>#REF!</v>
      </c>
      <c r="J6336" s="258" t="e">
        <f>IF(#REF!&gt;=1,IF(#REF!&gt;=1,#REF!),IF(#REF!&gt;=0,"",))</f>
        <v>#REF!</v>
      </c>
      <c r="K6336" s="241" t="e">
        <f>保全管理データ!N11010</f>
        <v>#REF!</v>
      </c>
      <c r="L6336" s="259" t="e">
        <f>IF(#REF!="","",IF(#REF!="悪環境における作業",0.2,IF(#REF!="高所又は地下作業",0.1,IF(#REF!="錯綜場所作業",0.3,IF(#REF!="複雑な制約のある作業",0.4,IF(#REF!="単純な制約のある作業",0.2,0))))))</f>
        <v>#REF!</v>
      </c>
      <c r="M6336" s="260" t="e">
        <f t="shared" si="394"/>
        <v>#REF!</v>
      </c>
    </row>
    <row r="6337" spans="2:13" s="254" customFormat="1" ht="27.75" customHeight="1" x14ac:dyDescent="0.2">
      <c r="B6337" s="536" t="s">
        <v>252</v>
      </c>
      <c r="C6337" s="537"/>
      <c r="D6337" s="265"/>
      <c r="E6337" s="224" t="s">
        <v>244</v>
      </c>
      <c r="F6337" s="258" t="e">
        <f>IF(#REF!&gt;=1,IF(#REF!&gt;=1,#REF!),IF(#REF!&gt;=0,"",))</f>
        <v>#REF!</v>
      </c>
      <c r="G6337" s="241" t="e">
        <f>保全管理データ!N10984</f>
        <v>#REF!</v>
      </c>
      <c r="H6337" s="259" t="e">
        <f>IF(#REF!="無","",IF(#REF!="","",IF(#REF!="悪環境における作業",0.2,IF(#REF!="高所又は地下作業",0.1,IF(#REF!="錯綜場所作業",0.3,IF(#REF!="複雑な制約のある作業",0.4,IF(#REF!="単純な制約のある作業",0.2,0)))))))</f>
        <v>#REF!</v>
      </c>
      <c r="I6337" s="260" t="e">
        <f t="shared" si="393"/>
        <v>#REF!</v>
      </c>
      <c r="J6337" s="258" t="e">
        <f>IF(#REF!&gt;=1,IF(#REF!&gt;=1,#REF!),IF(#REF!&gt;=0,"",))</f>
        <v>#REF!</v>
      </c>
      <c r="K6337" s="241" t="e">
        <f>保全管理データ!N11011</f>
        <v>#REF!</v>
      </c>
      <c r="L6337" s="259" t="e">
        <f>IF(#REF!="","",IF(#REF!="悪環境における作業",0.2,IF(#REF!="高所又は地下作業",0.1,IF(#REF!="錯綜場所作業",0.3,IF(#REF!="複雑な制約のある作業",0.4,IF(#REF!="単純な制約のある作業",0.2,0))))))</f>
        <v>#REF!</v>
      </c>
      <c r="M6337" s="260" t="e">
        <f t="shared" si="394"/>
        <v>#REF!</v>
      </c>
    </row>
    <row r="6338" spans="2:13" s="254" customFormat="1" ht="27.75" customHeight="1" x14ac:dyDescent="0.2">
      <c r="B6338" s="536" t="s">
        <v>253</v>
      </c>
      <c r="C6338" s="537"/>
      <c r="D6338" s="265"/>
      <c r="E6338" s="224" t="s">
        <v>242</v>
      </c>
      <c r="F6338" s="258" t="e">
        <f>IF(#REF!&gt;=1,IF(#REF!&gt;=1,#REF!),IF(#REF!&gt;=0,"",))</f>
        <v>#REF!</v>
      </c>
      <c r="G6338" s="241" t="e">
        <f>保全管理データ!N10985</f>
        <v>#REF!</v>
      </c>
      <c r="H6338" s="259" t="e">
        <f>IF(#REF!="無","",IF(#REF!="","",IF(#REF!="悪環境における作業",0.2,IF(#REF!="高所又は地下作業",0.1,IF(#REF!="錯綜場所作業",0.3,IF(#REF!="複雑な制約のある作業",0.4,IF(#REF!="単純な制約のある作業",0.2,0)))))))</f>
        <v>#REF!</v>
      </c>
      <c r="I6338" s="260" t="e">
        <f t="shared" si="393"/>
        <v>#REF!</v>
      </c>
      <c r="J6338" s="258" t="e">
        <f>IF(#REF!&gt;=1,IF(#REF!&gt;=1,#REF!),IF(#REF!&gt;=0,"",))</f>
        <v>#REF!</v>
      </c>
      <c r="K6338" s="241" t="e">
        <f>保全管理データ!N11012</f>
        <v>#REF!</v>
      </c>
      <c r="L6338" s="259" t="e">
        <f>IF(#REF!="","",IF(#REF!="悪環境における作業",0.2,IF(#REF!="高所又は地下作業",0.1,IF(#REF!="錯綜場所作業",0.3,IF(#REF!="複雑な制約のある作業",0.4,IF(#REF!="単純な制約のある作業",0.2,0))))))</f>
        <v>#REF!</v>
      </c>
      <c r="M6338" s="260" t="e">
        <f t="shared" si="394"/>
        <v>#REF!</v>
      </c>
    </row>
    <row r="6339" spans="2:13" s="254" customFormat="1" ht="27.75" customHeight="1" x14ac:dyDescent="0.2">
      <c r="B6339" s="536" t="s">
        <v>254</v>
      </c>
      <c r="C6339" s="537"/>
      <c r="D6339" s="265"/>
      <c r="E6339" s="224" t="s">
        <v>242</v>
      </c>
      <c r="F6339" s="258" t="e">
        <f>IF(#REF!&gt;=1,IF(#REF!&gt;=1,#REF!),IF(#REF!&gt;=0,"",))</f>
        <v>#REF!</v>
      </c>
      <c r="G6339" s="241" t="e">
        <f>保全管理データ!N10986</f>
        <v>#REF!</v>
      </c>
      <c r="H6339" s="259" t="e">
        <f>IF(#REF!="無","",IF(#REF!="","",IF(#REF!="悪環境における作業",0.2,IF(#REF!="高所又は地下作業",0.1,IF(#REF!="錯綜場所作業",0.3,IF(#REF!="複雑な制約のある作業",0.4,IF(#REF!="単純な制約のある作業",0.2,0)))))))</f>
        <v>#REF!</v>
      </c>
      <c r="I6339" s="260" t="e">
        <f t="shared" si="393"/>
        <v>#REF!</v>
      </c>
      <c r="J6339" s="258" t="e">
        <f>IF(#REF!&gt;=1,IF(#REF!&gt;=1,#REF!),IF(#REF!&gt;=0,"",))</f>
        <v>#REF!</v>
      </c>
      <c r="K6339" s="241" t="e">
        <f>保全管理データ!N11013</f>
        <v>#REF!</v>
      </c>
      <c r="L6339" s="259" t="e">
        <f>IF(#REF!="","",IF(#REF!="悪環境における作業",0.2,IF(#REF!="高所又は地下作業",0.1,IF(#REF!="錯綜場所作業",0.3,IF(#REF!="複雑な制約のある作業",0.4,IF(#REF!="単純な制約のある作業",0.2,0))))))</f>
        <v>#REF!</v>
      </c>
      <c r="M6339" s="260" t="e">
        <f t="shared" si="394"/>
        <v>#REF!</v>
      </c>
    </row>
    <row r="6340" spans="2:13" s="254" customFormat="1" ht="27.75" customHeight="1" x14ac:dyDescent="0.2">
      <c r="B6340" s="536" t="s">
        <v>255</v>
      </c>
      <c r="C6340" s="537"/>
      <c r="D6340" s="265"/>
      <c r="E6340" s="224" t="s">
        <v>245</v>
      </c>
      <c r="F6340" s="258" t="e">
        <f>IF(#REF!&gt;=1,IF(#REF!&gt;=1,#REF!),IF(#REF!&gt;=0,"",))</f>
        <v>#REF!</v>
      </c>
      <c r="G6340" s="241" t="e">
        <f>保全管理データ!N10987</f>
        <v>#REF!</v>
      </c>
      <c r="H6340" s="259" t="e">
        <f>IF(#REF!="無","",IF(#REF!="","",IF(#REF!="悪環境における作業",0.2,IF(#REF!="高所又は地下作業",0.1,IF(#REF!="錯綜場所作業",0.3,IF(#REF!="複雑な制約のある作業",0.4,IF(#REF!="単純な制約のある作業",0.2,0)))))))</f>
        <v>#REF!</v>
      </c>
      <c r="I6340" s="260" t="e">
        <f t="shared" si="393"/>
        <v>#REF!</v>
      </c>
      <c r="J6340" s="258" t="e">
        <f>IF(#REF!&gt;=1,IF(#REF!&gt;=1,#REF!),IF(#REF!&gt;=0,"",))</f>
        <v>#REF!</v>
      </c>
      <c r="K6340" s="241" t="e">
        <f>保全管理データ!N11014</f>
        <v>#REF!</v>
      </c>
      <c r="L6340" s="259" t="e">
        <f>IF(#REF!="","",IF(#REF!="悪環境における作業",0.2,IF(#REF!="高所又は地下作業",0.1,IF(#REF!="錯綜場所作業",0.3,IF(#REF!="複雑な制約のある作業",0.4,IF(#REF!="単純な制約のある作業",0.2,0))))))</f>
        <v>#REF!</v>
      </c>
      <c r="M6340" s="260" t="e">
        <f t="shared" si="394"/>
        <v>#REF!</v>
      </c>
    </row>
    <row r="6341" spans="2:13" s="254" customFormat="1" ht="27.75" customHeight="1" x14ac:dyDescent="0.2">
      <c r="B6341" s="536" t="s">
        <v>256</v>
      </c>
      <c r="C6341" s="537"/>
      <c r="D6341" s="265"/>
      <c r="E6341" s="224" t="s">
        <v>242</v>
      </c>
      <c r="F6341" s="258" t="e">
        <f>IF(#REF!&gt;=1,IF(#REF!&gt;=1,#REF!),IF(#REF!&gt;=0,"",))</f>
        <v>#REF!</v>
      </c>
      <c r="G6341" s="241" t="e">
        <f>保全管理データ!N10988</f>
        <v>#REF!</v>
      </c>
      <c r="H6341" s="259" t="e">
        <f>IF(#REF!="無","",IF(#REF!="","",IF(#REF!="悪環境における作業",0.2,IF(#REF!="高所又は地下作業",0.1,IF(#REF!="錯綜場所作業",0.3,IF(#REF!="複雑な制約のある作業",0.4,IF(#REF!="単純な制約のある作業",0.2,0)))))))</f>
        <v>#REF!</v>
      </c>
      <c r="I6341" s="260" t="e">
        <f t="shared" si="393"/>
        <v>#REF!</v>
      </c>
      <c r="J6341" s="258" t="e">
        <f>IF(#REF!&gt;=1,IF(#REF!&gt;=1,#REF!),IF(#REF!&gt;=0,"",))</f>
        <v>#REF!</v>
      </c>
      <c r="K6341" s="241" t="e">
        <f>保全管理データ!N11015</f>
        <v>#REF!</v>
      </c>
      <c r="L6341" s="259" t="e">
        <f>IF(#REF!="","",IF(#REF!="悪環境における作業",0.2,IF(#REF!="高所又は地下作業",0.1,IF(#REF!="錯綜場所作業",0.3,IF(#REF!="複雑な制約のある作業",0.4,IF(#REF!="単純な制約のある作業",0.2,0))))))</f>
        <v>#REF!</v>
      </c>
      <c r="M6341" s="260" t="e">
        <f t="shared" si="394"/>
        <v>#REF!</v>
      </c>
    </row>
    <row r="6342" spans="2:13" s="254" customFormat="1" ht="27.75" customHeight="1" x14ac:dyDescent="0.2">
      <c r="B6342" s="536" t="s">
        <v>257</v>
      </c>
      <c r="C6342" s="537"/>
      <c r="D6342" s="265"/>
      <c r="E6342" s="224" t="s">
        <v>245</v>
      </c>
      <c r="F6342" s="258" t="e">
        <f>IF(#REF!&gt;=1,IF(#REF!&gt;=1,#REF!),IF(#REF!&gt;=0,"",))</f>
        <v>#REF!</v>
      </c>
      <c r="G6342" s="241" t="e">
        <f>保全管理データ!N10989</f>
        <v>#REF!</v>
      </c>
      <c r="H6342" s="259" t="e">
        <f>IF(#REF!="無","",IF(#REF!="","",IF(#REF!="悪環境における作業",0.2,IF(#REF!="高所又は地下作業",0.1,IF(#REF!="錯綜場所作業",0.3,IF(#REF!="複雑な制約のある作業",0.4,IF(#REF!="単純な制約のある作業",0.2,0)))))))</f>
        <v>#REF!</v>
      </c>
      <c r="I6342" s="260" t="e">
        <f t="shared" si="393"/>
        <v>#REF!</v>
      </c>
      <c r="J6342" s="258" t="e">
        <f>IF(#REF!&gt;=1,IF(#REF!&gt;=1,#REF!),IF(#REF!&gt;=0,"",))</f>
        <v>#REF!</v>
      </c>
      <c r="K6342" s="241" t="e">
        <f>保全管理データ!N11016</f>
        <v>#REF!</v>
      </c>
      <c r="L6342" s="259" t="e">
        <f>IF(#REF!="","",IF(#REF!="悪環境における作業",0.2,IF(#REF!="高所又は地下作業",0.1,IF(#REF!="錯綜場所作業",0.3,IF(#REF!="複雑な制約のある作業",0.4,IF(#REF!="単純な制約のある作業",0.2,0))))))</f>
        <v>#REF!</v>
      </c>
      <c r="M6342" s="260" t="e">
        <f t="shared" si="394"/>
        <v>#REF!</v>
      </c>
    </row>
    <row r="6343" spans="2:13" s="254" customFormat="1" ht="27.75" customHeight="1" x14ac:dyDescent="0.2">
      <c r="B6343" s="536" t="s">
        <v>258</v>
      </c>
      <c r="C6343" s="537"/>
      <c r="D6343" s="265"/>
      <c r="E6343" s="224" t="s">
        <v>245</v>
      </c>
      <c r="F6343" s="258" t="e">
        <f>IF(#REF!&gt;=1,IF(#REF!&gt;=1,#REF!),IF(#REF!&gt;=0,"",))</f>
        <v>#REF!</v>
      </c>
      <c r="G6343" s="241" t="e">
        <f>保全管理データ!N10990</f>
        <v>#REF!</v>
      </c>
      <c r="H6343" s="259" t="e">
        <f>IF(#REF!="無","",IF(#REF!="","",IF(#REF!="悪環境における作業",0.2,IF(#REF!="高所又は地下作業",0.1,IF(#REF!="錯綜場所作業",0.3,IF(#REF!="複雑な制約のある作業",0.4,IF(#REF!="単純な制約のある作業",0.2,0)))))))</f>
        <v>#REF!</v>
      </c>
      <c r="I6343" s="260" t="e">
        <f t="shared" si="393"/>
        <v>#REF!</v>
      </c>
      <c r="J6343" s="258" t="e">
        <f>IF(#REF!&gt;=1,IF(#REF!&gt;=1,#REF!),IF(#REF!&gt;=0,"",))</f>
        <v>#REF!</v>
      </c>
      <c r="K6343" s="241" t="e">
        <f>保全管理データ!N11017</f>
        <v>#REF!</v>
      </c>
      <c r="L6343" s="259" t="e">
        <f>IF(#REF!="","",IF(#REF!="悪環境における作業",0.2,IF(#REF!="高所又は地下作業",0.1,IF(#REF!="錯綜場所作業",0.3,IF(#REF!="複雑な制約のある作業",0.4,IF(#REF!="単純な制約のある作業",0.2,0))))))</f>
        <v>#REF!</v>
      </c>
      <c r="M6343" s="260" t="e">
        <f t="shared" si="394"/>
        <v>#REF!</v>
      </c>
    </row>
    <row r="6344" spans="2:13" s="254" customFormat="1" ht="27.75" customHeight="1" x14ac:dyDescent="0.2">
      <c r="B6344" s="536" t="s">
        <v>259</v>
      </c>
      <c r="C6344" s="537"/>
      <c r="D6344" s="265"/>
      <c r="E6344" s="224" t="s">
        <v>245</v>
      </c>
      <c r="F6344" s="258" t="e">
        <f>IF(#REF!&gt;=1,IF(#REF!&gt;=1,#REF!),IF(#REF!&gt;=0,"",))</f>
        <v>#REF!</v>
      </c>
      <c r="G6344" s="241" t="e">
        <f>保全管理データ!N10991</f>
        <v>#REF!</v>
      </c>
      <c r="H6344" s="259" t="e">
        <f>IF(#REF!="無","",IF(#REF!="","",IF(#REF!="悪環境における作業",0.2,IF(#REF!="高所又は地下作業",0.1,IF(#REF!="錯綜場所作業",0.3,IF(#REF!="複雑な制約のある作業",0.4,IF(#REF!="単純な制約のある作業",0.2,0)))))))</f>
        <v>#REF!</v>
      </c>
      <c r="I6344" s="260" t="e">
        <f t="shared" si="393"/>
        <v>#REF!</v>
      </c>
      <c r="J6344" s="258" t="e">
        <f>IF(#REF!&gt;=1,IF(#REF!&gt;=1,#REF!),IF(#REF!&gt;=0,"",))</f>
        <v>#REF!</v>
      </c>
      <c r="K6344" s="241" t="e">
        <f>保全管理データ!N11018</f>
        <v>#REF!</v>
      </c>
      <c r="L6344" s="259" t="e">
        <f>IF(#REF!="","",IF(#REF!="悪環境における作業",0.2,IF(#REF!="高所又は地下作業",0.1,IF(#REF!="錯綜場所作業",0.3,IF(#REF!="複雑な制約のある作業",0.4,IF(#REF!="単純な制約のある作業",0.2,0))))))</f>
        <v>#REF!</v>
      </c>
      <c r="M6344" s="260" t="e">
        <f t="shared" si="394"/>
        <v>#REF!</v>
      </c>
    </row>
    <row r="6345" spans="2:13" s="254" customFormat="1" ht="27.75" customHeight="1" x14ac:dyDescent="0.2">
      <c r="B6345" s="536" t="s">
        <v>260</v>
      </c>
      <c r="C6345" s="537"/>
      <c r="D6345" s="265"/>
      <c r="E6345" s="224" t="s">
        <v>248</v>
      </c>
      <c r="F6345" s="258" t="e">
        <f>IF(#REF!&gt;=1,IF(#REF!&gt;=1,#REF!),IF(#REF!&gt;=0,"",))</f>
        <v>#REF!</v>
      </c>
      <c r="G6345" s="241" t="e">
        <f>保全管理データ!N10992</f>
        <v>#REF!</v>
      </c>
      <c r="H6345" s="259" t="e">
        <f>IF(#REF!="無","",IF(#REF!="","",IF(#REF!="悪環境における作業",0.2,IF(#REF!="高所又は地下作業",0.1,IF(#REF!="錯綜場所作業",0.3,IF(#REF!="複雑な制約のある作業",0.4,IF(#REF!="単純な制約のある作業",0.2,0)))))))</f>
        <v>#REF!</v>
      </c>
      <c r="I6345" s="260" t="e">
        <f t="shared" si="393"/>
        <v>#REF!</v>
      </c>
      <c r="J6345" s="258" t="e">
        <f>IF(#REF!&gt;=1,IF(#REF!&gt;=1,#REF!),IF(#REF!&gt;=0,"",))</f>
        <v>#REF!</v>
      </c>
      <c r="K6345" s="241" t="e">
        <f>保全管理データ!N11019</f>
        <v>#REF!</v>
      </c>
      <c r="L6345" s="259" t="e">
        <f>IF(#REF!="","",IF(#REF!="悪環境における作業",0.2,IF(#REF!="高所又は地下作業",0.1,IF(#REF!="錯綜場所作業",0.3,IF(#REF!="複雑な制約のある作業",0.4,IF(#REF!="単純な制約のある作業",0.2,0))))))</f>
        <v>#REF!</v>
      </c>
      <c r="M6345" s="260" t="e">
        <f t="shared" si="394"/>
        <v>#REF!</v>
      </c>
    </row>
    <row r="6346" spans="2:13" s="254" customFormat="1" ht="27.75" customHeight="1" x14ac:dyDescent="0.2">
      <c r="B6346" s="536" t="s">
        <v>261</v>
      </c>
      <c r="C6346" s="537"/>
      <c r="D6346" s="265"/>
      <c r="E6346" s="224" t="s">
        <v>247</v>
      </c>
      <c r="F6346" s="258" t="e">
        <f>IF(#REF!&gt;=1,IF(#REF!&gt;=1,#REF!),IF(#REF!&gt;=0,"",))</f>
        <v>#REF!</v>
      </c>
      <c r="G6346" s="241" t="e">
        <f>保全管理データ!N10993</f>
        <v>#REF!</v>
      </c>
      <c r="H6346" s="259" t="e">
        <f>IF(#REF!="無","",IF(#REF!="","",IF(#REF!="悪環境における作業",0.2,IF(#REF!="高所又は地下作業",0.1,IF(#REF!="錯綜場所作業",0.3,IF(#REF!="複雑な制約のある作業",0.4,IF(#REF!="単純な制約のある作業",0.2,0)))))))</f>
        <v>#REF!</v>
      </c>
      <c r="I6346" s="260" t="e">
        <f t="shared" si="393"/>
        <v>#REF!</v>
      </c>
      <c r="J6346" s="258" t="e">
        <f>IF(#REF!&gt;=1,IF(#REF!&gt;=1,#REF!),IF(#REF!&gt;=0,"",))</f>
        <v>#REF!</v>
      </c>
      <c r="K6346" s="241" t="e">
        <f>保全管理データ!N11020</f>
        <v>#REF!</v>
      </c>
      <c r="L6346" s="259" t="e">
        <f>IF(#REF!="","",IF(#REF!="悪環境における作業",0.2,IF(#REF!="高所又は地下作業",0.1,IF(#REF!="錯綜場所作業",0.3,IF(#REF!="複雑な制約のある作業",0.4,IF(#REF!="単純な制約のある作業",0.2,0))))))</f>
        <v>#REF!</v>
      </c>
      <c r="M6346" s="260" t="e">
        <f t="shared" si="394"/>
        <v>#REF!</v>
      </c>
    </row>
    <row r="6347" spans="2:13" s="254" customFormat="1" ht="27.75" customHeight="1" x14ac:dyDescent="0.2">
      <c r="B6347" s="536" t="s">
        <v>262</v>
      </c>
      <c r="C6347" s="537"/>
      <c r="D6347" s="265"/>
      <c r="E6347" s="224" t="s">
        <v>245</v>
      </c>
      <c r="F6347" s="258" t="e">
        <f>IF(#REF!&gt;=1,IF(#REF!&gt;=1,#REF!),IF(#REF!&gt;=0,"",))</f>
        <v>#REF!</v>
      </c>
      <c r="G6347" s="241" t="e">
        <f>保全管理データ!N10994</f>
        <v>#REF!</v>
      </c>
      <c r="H6347" s="259" t="e">
        <f>IF(#REF!="無","",IF(#REF!="","",IF(#REF!="悪環境における作業",0.2,IF(#REF!="高所又は地下作業",0.1,IF(#REF!="錯綜場所作業",0.3,IF(#REF!="複雑な制約のある作業",0.4,IF(#REF!="単純な制約のある作業",0.2,0)))))))</f>
        <v>#REF!</v>
      </c>
      <c r="I6347" s="260" t="e">
        <f t="shared" si="393"/>
        <v>#REF!</v>
      </c>
      <c r="J6347" s="258" t="e">
        <f>IF(#REF!&gt;=1,IF(#REF!&gt;=1,#REF!),IF(#REF!&gt;=0,"",))</f>
        <v>#REF!</v>
      </c>
      <c r="K6347" s="241" t="e">
        <f>保全管理データ!N11021</f>
        <v>#REF!</v>
      </c>
      <c r="L6347" s="259" t="e">
        <f>IF(#REF!="","",IF(#REF!="悪環境における作業",0.2,IF(#REF!="高所又は地下作業",0.1,IF(#REF!="錯綜場所作業",0.3,IF(#REF!="複雑な制約のある作業",0.4,IF(#REF!="単純な制約のある作業",0.2,0))))))</f>
        <v>#REF!</v>
      </c>
      <c r="M6347" s="260" t="e">
        <f t="shared" si="394"/>
        <v>#REF!</v>
      </c>
    </row>
    <row r="6348" spans="2:13" s="254" customFormat="1" ht="27.75" customHeight="1" x14ac:dyDescent="0.2">
      <c r="B6348" s="536" t="s">
        <v>263</v>
      </c>
      <c r="C6348" s="537"/>
      <c r="D6348" s="265"/>
      <c r="E6348" s="224" t="s">
        <v>245</v>
      </c>
      <c r="F6348" s="258" t="e">
        <f>IF(#REF!&gt;=1,IF(#REF!&gt;=1,#REF!),IF(#REF!&gt;=0,"",))</f>
        <v>#REF!</v>
      </c>
      <c r="G6348" s="241" t="e">
        <f>保全管理データ!N10995</f>
        <v>#REF!</v>
      </c>
      <c r="H6348" s="259" t="e">
        <f>IF(#REF!="無","",IF(#REF!="","",IF(#REF!="悪環境における作業",0.2,IF(#REF!="高所又は地下作業",0.1,IF(#REF!="錯綜場所作業",0.3,IF(#REF!="複雑な制約のある作業",0.4,IF(#REF!="単純な制約のある作業",0.2,0)))))))</f>
        <v>#REF!</v>
      </c>
      <c r="I6348" s="260" t="e">
        <f t="shared" si="393"/>
        <v>#REF!</v>
      </c>
      <c r="J6348" s="258" t="e">
        <f>IF(#REF!&gt;=1,IF(#REF!&gt;=1,#REF!),IF(#REF!&gt;=0,"",))</f>
        <v>#REF!</v>
      </c>
      <c r="K6348" s="241" t="e">
        <f>保全管理データ!N11022</f>
        <v>#REF!</v>
      </c>
      <c r="L6348" s="259" t="e">
        <f>IF(#REF!="","",IF(#REF!="悪環境における作業",0.2,IF(#REF!="高所又は地下作業",0.1,IF(#REF!="錯綜場所作業",0.3,IF(#REF!="複雑な制約のある作業",0.4,IF(#REF!="単純な制約のある作業",0.2,0))))))</f>
        <v>#REF!</v>
      </c>
      <c r="M6348" s="260" t="e">
        <f t="shared" si="394"/>
        <v>#REF!</v>
      </c>
    </row>
    <row r="6349" spans="2:13" s="254" customFormat="1" ht="27.75" customHeight="1" x14ac:dyDescent="0.2">
      <c r="B6349" s="536" t="s">
        <v>264</v>
      </c>
      <c r="C6349" s="537"/>
      <c r="D6349" s="265"/>
      <c r="E6349" s="224" t="s">
        <v>245</v>
      </c>
      <c r="F6349" s="258" t="e">
        <f>IF(#REF!&gt;=1,IF(#REF!&gt;=1,#REF!),IF(#REF!&gt;=0,"",))</f>
        <v>#REF!</v>
      </c>
      <c r="G6349" s="241" t="e">
        <f>保全管理データ!N10996</f>
        <v>#REF!</v>
      </c>
      <c r="H6349" s="259" t="e">
        <f>IF(#REF!="無","",IF(#REF!="","",IF(#REF!="悪環境における作業",0.2,IF(#REF!="高所又は地下作業",0.1,IF(#REF!="錯綜場所作業",0.3,IF(#REF!="複雑な制約のある作業",0.4,IF(#REF!="単純な制約のある作業",0.2,0)))))))</f>
        <v>#REF!</v>
      </c>
      <c r="I6349" s="260" t="e">
        <f t="shared" si="393"/>
        <v>#REF!</v>
      </c>
      <c r="J6349" s="258" t="e">
        <f>IF(#REF!&gt;=1,IF(#REF!&gt;=1,#REF!),IF(#REF!&gt;=0,"",))</f>
        <v>#REF!</v>
      </c>
      <c r="K6349" s="241" t="e">
        <f>保全管理データ!N11023</f>
        <v>#REF!</v>
      </c>
      <c r="L6349" s="259" t="e">
        <f>IF(#REF!="","",IF(#REF!="悪環境における作業",0.2,IF(#REF!="高所又は地下作業",0.1,IF(#REF!="錯綜場所作業",0.3,IF(#REF!="複雑な制約のある作業",0.4,IF(#REF!="単純な制約のある作業",0.2,0))))))</f>
        <v>#REF!</v>
      </c>
      <c r="M6349" s="260" t="e">
        <f t="shared" si="394"/>
        <v>#REF!</v>
      </c>
    </row>
    <row r="6350" spans="2:13" s="254" customFormat="1" ht="27.75" customHeight="1" x14ac:dyDescent="0.2">
      <c r="B6350" s="536" t="s">
        <v>265</v>
      </c>
      <c r="C6350" s="537"/>
      <c r="D6350" s="265"/>
      <c r="E6350" s="224" t="s">
        <v>245</v>
      </c>
      <c r="F6350" s="258" t="e">
        <f>IF(#REF!&gt;=1,IF(#REF!&gt;=1,#REF!),IF(#REF!&gt;=0,"",))</f>
        <v>#REF!</v>
      </c>
      <c r="G6350" s="241" t="e">
        <f>保全管理データ!N10997</f>
        <v>#REF!</v>
      </c>
      <c r="H6350" s="259" t="e">
        <f>IF(#REF!="無","",IF(#REF!="","",IF(#REF!="悪環境における作業",0.2,IF(#REF!="高所又は地下作業",0.1,IF(#REF!="錯綜場所作業",0.3,IF(#REF!="複雑な制約のある作業",0.4,IF(#REF!="単純な制約のある作業",0.2,0)))))))</f>
        <v>#REF!</v>
      </c>
      <c r="I6350" s="260" t="e">
        <f t="shared" si="393"/>
        <v>#REF!</v>
      </c>
      <c r="J6350" s="258" t="e">
        <f>IF(#REF!&gt;=1,IF(#REF!&gt;=1,#REF!),IF(#REF!&gt;=0,"",))</f>
        <v>#REF!</v>
      </c>
      <c r="K6350" s="241" t="e">
        <f>保全管理データ!N11024</f>
        <v>#REF!</v>
      </c>
      <c r="L6350" s="259" t="e">
        <f>IF(#REF!="","",IF(#REF!="悪環境における作業",0.2,IF(#REF!="高所又は地下作業",0.1,IF(#REF!="錯綜場所作業",0.3,IF(#REF!="複雑な制約のある作業",0.4,IF(#REF!="単純な制約のある作業",0.2,0))))))</f>
        <v>#REF!</v>
      </c>
      <c r="M6350" s="260" t="e">
        <f t="shared" si="394"/>
        <v>#REF!</v>
      </c>
    </row>
    <row r="6351" spans="2:13" s="254" customFormat="1" ht="27.75" customHeight="1" x14ac:dyDescent="0.2">
      <c r="B6351" s="536" t="s">
        <v>266</v>
      </c>
      <c r="C6351" s="537"/>
      <c r="D6351" s="265"/>
      <c r="E6351" s="224" t="s">
        <v>245</v>
      </c>
      <c r="F6351" s="258" t="e">
        <f>IF(#REF!&gt;=1,IF(#REF!&gt;=1,#REF!),IF(#REF!&gt;=0,"",))</f>
        <v>#REF!</v>
      </c>
      <c r="G6351" s="241" t="e">
        <f>保全管理データ!N10998</f>
        <v>#REF!</v>
      </c>
      <c r="H6351" s="259" t="e">
        <f>IF(#REF!="無","",IF(#REF!="","",IF(#REF!="悪環境における作業",0.2,IF(#REF!="高所又は地下作業",0.1,IF(#REF!="錯綜場所作業",0.3,IF(#REF!="複雑な制約のある作業",0.4,IF(#REF!="単純な制約のある作業",0.2,0)))))))</f>
        <v>#REF!</v>
      </c>
      <c r="I6351" s="260" t="e">
        <f t="shared" si="393"/>
        <v>#REF!</v>
      </c>
      <c r="J6351" s="258" t="e">
        <f>IF(#REF!&gt;=1,IF(#REF!&gt;=1,#REF!),IF(#REF!&gt;=0,"",))</f>
        <v>#REF!</v>
      </c>
      <c r="K6351" s="241" t="e">
        <f>保全管理データ!N11025</f>
        <v>#REF!</v>
      </c>
      <c r="L6351" s="259" t="e">
        <f>IF(#REF!="","",IF(#REF!="悪環境における作業",0.2,IF(#REF!="高所又は地下作業",0.1,IF(#REF!="錯綜場所作業",0.3,IF(#REF!="複雑な制約のある作業",0.4,IF(#REF!="単純な制約のある作業",0.2,0))))))</f>
        <v>#REF!</v>
      </c>
      <c r="M6351" s="260" t="e">
        <f t="shared" si="394"/>
        <v>#REF!</v>
      </c>
    </row>
    <row r="6352" spans="2:13" s="254" customFormat="1" ht="27.75" customHeight="1" x14ac:dyDescent="0.2">
      <c r="B6352" s="536" t="s">
        <v>81</v>
      </c>
      <c r="C6352" s="537"/>
      <c r="D6352" s="265"/>
      <c r="E6352" s="224" t="s">
        <v>245</v>
      </c>
      <c r="F6352" s="258" t="e">
        <f>IF(#REF!&gt;=1,IF(#REF!&gt;=1,#REF!),IF(#REF!&gt;=0,"",))</f>
        <v>#REF!</v>
      </c>
      <c r="G6352" s="241" t="e">
        <f>保全管理データ!N10999</f>
        <v>#REF!</v>
      </c>
      <c r="H6352" s="259" t="e">
        <f>IF(#REF!="無","",IF(#REF!="","",IF(#REF!="悪環境における作業",0.2,IF(#REF!="高所又は地下作業",0.1,IF(#REF!="錯綜場所作業",0.3,IF(#REF!="複雑な制約のある作業",0.4,IF(#REF!="単純な制約のある作業",0.2,0)))))))</f>
        <v>#REF!</v>
      </c>
      <c r="I6352" s="260" t="e">
        <f t="shared" si="393"/>
        <v>#REF!</v>
      </c>
      <c r="J6352" s="258" t="e">
        <f>IF(#REF!&gt;=1,IF(#REF!&gt;=1,#REF!),IF(#REF!&gt;=0,"",))</f>
        <v>#REF!</v>
      </c>
      <c r="K6352" s="241" t="e">
        <f>保全管理データ!N11026</f>
        <v>#REF!</v>
      </c>
      <c r="L6352" s="259" t="e">
        <f>IF(#REF!="","",IF(#REF!="悪環境における作業",0.2,IF(#REF!="高所又は地下作業",0.1,IF(#REF!="錯綜場所作業",0.3,IF(#REF!="複雑な制約のある作業",0.4,IF(#REF!="単純な制約のある作業",0.2,0))))))</f>
        <v>#REF!</v>
      </c>
      <c r="M6352" s="260" t="e">
        <f t="shared" si="394"/>
        <v>#REF!</v>
      </c>
    </row>
    <row r="6353" spans="2:13" s="254" customFormat="1" ht="27.75" customHeight="1" x14ac:dyDescent="0.2">
      <c r="B6353" s="536" t="s">
        <v>267</v>
      </c>
      <c r="C6353" s="537"/>
      <c r="D6353" s="265"/>
      <c r="E6353" s="224" t="s">
        <v>247</v>
      </c>
      <c r="F6353" s="258" t="e">
        <f>IF(#REF!&gt;=1,IF(#REF!&gt;=1,#REF!),IF(#REF!&gt;=0,"",))</f>
        <v>#REF!</v>
      </c>
      <c r="G6353" s="241" t="e">
        <f>保全管理データ!N11000</f>
        <v>#REF!</v>
      </c>
      <c r="H6353" s="259" t="e">
        <f>IF(#REF!="無","",IF(#REF!="","",IF(#REF!="悪環境における作業",0.2,IF(#REF!="高所又は地下作業",0.1,IF(#REF!="錯綜場所作業",0.3,IF(#REF!="複雑な制約のある作業",0.4,IF(#REF!="単純な制約のある作業",0.2,0)))))))</f>
        <v>#REF!</v>
      </c>
      <c r="I6353" s="260" t="e">
        <f t="shared" si="393"/>
        <v>#REF!</v>
      </c>
      <c r="J6353" s="258" t="e">
        <f>IF(#REF!&gt;=1,IF(#REF!&gt;=1,#REF!),IF(#REF!&gt;=0,"",))</f>
        <v>#REF!</v>
      </c>
      <c r="K6353" s="241" t="e">
        <f>保全管理データ!N11027</f>
        <v>#REF!</v>
      </c>
      <c r="L6353" s="259" t="e">
        <f>IF(#REF!="","",IF(#REF!="悪環境における作業",0.2,IF(#REF!="高所又は地下作業",0.1,IF(#REF!="錯綜場所作業",0.3,IF(#REF!="複雑な制約のある作業",0.4,IF(#REF!="単純な制約のある作業",0.2,0))))))</f>
        <v>#REF!</v>
      </c>
      <c r="M6353" s="260" t="e">
        <f t="shared" si="394"/>
        <v>#REF!</v>
      </c>
    </row>
    <row r="6354" spans="2:13" s="254" customFormat="1" ht="27.75" customHeight="1" x14ac:dyDescent="0.2">
      <c r="B6354" s="536" t="s">
        <v>268</v>
      </c>
      <c r="C6354" s="537"/>
      <c r="D6354" s="265"/>
      <c r="E6354" s="224" t="s">
        <v>246</v>
      </c>
      <c r="F6354" s="258" t="e">
        <f>IF(#REF!&gt;=1,IF(#REF!&gt;=1,#REF!),IF(#REF!&gt;=0,"",))</f>
        <v>#REF!</v>
      </c>
      <c r="G6354" s="241" t="e">
        <f>保全管理データ!N11001</f>
        <v>#REF!</v>
      </c>
      <c r="H6354" s="259" t="e">
        <f>IF(#REF!="無","",IF(#REF!="","",IF(#REF!="悪環境における作業",0.2,IF(#REF!="高所又は地下作業",0.1,IF(#REF!="錯綜場所作業",0.3,IF(#REF!="複雑な制約のある作業",0.4,IF(#REF!="単純な制約のある作業",0.2,0)))))))</f>
        <v>#REF!</v>
      </c>
      <c r="I6354" s="260" t="e">
        <f t="shared" si="393"/>
        <v>#REF!</v>
      </c>
      <c r="J6354" s="258" t="e">
        <f>IF(#REF!&gt;=1,IF(#REF!&gt;=1,#REF!),IF(#REF!&gt;=0,"",))</f>
        <v>#REF!</v>
      </c>
      <c r="K6354" s="241" t="e">
        <f>保全管理データ!N11028</f>
        <v>#REF!</v>
      </c>
      <c r="L6354" s="259" t="e">
        <f>IF(#REF!="","",IF(#REF!="悪環境における作業",0.2,IF(#REF!="高所又は地下作業",0.1,IF(#REF!="錯綜場所作業",0.3,IF(#REF!="複雑な制約のある作業",0.4,IF(#REF!="単純な制約のある作業",0.2,0))))))</f>
        <v>#REF!</v>
      </c>
      <c r="M6354" s="260" t="e">
        <f t="shared" si="394"/>
        <v>#REF!</v>
      </c>
    </row>
    <row r="6355" spans="2:13" s="254" customFormat="1" ht="27.75" customHeight="1" thickBot="1" x14ac:dyDescent="0.25">
      <c r="B6355" s="538" t="s">
        <v>269</v>
      </c>
      <c r="C6355" s="539"/>
      <c r="D6355" s="266"/>
      <c r="E6355" s="252" t="s">
        <v>245</v>
      </c>
      <c r="F6355" s="258" t="e">
        <f>IF(#REF!&gt;=1,IF(#REF!&gt;=1,#REF!),IF(#REF!&gt;=0,"",))</f>
        <v>#REF!</v>
      </c>
      <c r="G6355" s="241" t="e">
        <f>保全管理データ!N11002</f>
        <v>#REF!</v>
      </c>
      <c r="H6355" s="259" t="e">
        <f>IF(#REF!="無","",IF(#REF!="","",IF(#REF!="悪環境における作業",0.2,IF(#REF!="高所又は地下作業",0.1,IF(#REF!="錯綜場所作業",0.3,IF(#REF!="複雑な制約のある作業",0.4,IF(#REF!="単純な制約のある作業",0.2,0)))))))</f>
        <v>#REF!</v>
      </c>
      <c r="I6355" s="260" t="e">
        <f t="shared" si="393"/>
        <v>#REF!</v>
      </c>
      <c r="J6355" s="258" t="e">
        <f>IF(#REF!&gt;=1,IF(#REF!&gt;=1,#REF!),IF(#REF!&gt;=0,"",))</f>
        <v>#REF!</v>
      </c>
      <c r="K6355" s="241" t="e">
        <f>保全管理データ!N11029</f>
        <v>#REF!</v>
      </c>
      <c r="L6355" s="259" t="e">
        <f>IF(#REF!="","",IF(#REF!="悪環境における作業",0.2,IF(#REF!="高所又は地下作業",0.1,IF(#REF!="錯綜場所作業",0.3,IF(#REF!="複雑な制約のある作業",0.4,IF(#REF!="単純な制約のある作業",0.2,0))))))</f>
        <v>#REF!</v>
      </c>
      <c r="M6355" s="260" t="e">
        <f t="shared" si="394"/>
        <v>#REF!</v>
      </c>
    </row>
    <row r="6356" spans="2:13" s="254" customFormat="1" ht="27.75" customHeight="1" thickBot="1" x14ac:dyDescent="0.25">
      <c r="B6356" s="532" t="s">
        <v>190</v>
      </c>
      <c r="C6356" s="532"/>
      <c r="D6356" s="532"/>
      <c r="E6356" s="532"/>
      <c r="F6356" s="533" t="e">
        <f>SUM(I6332:I6355)</f>
        <v>#REF!</v>
      </c>
      <c r="G6356" s="534"/>
      <c r="H6356" s="534"/>
      <c r="I6356" s="535"/>
      <c r="J6356" s="533" t="e">
        <f>IF(SUM(J6332:J6355)=0,"0.00",SUM(M6332:M6355))</f>
        <v>#REF!</v>
      </c>
      <c r="K6356" s="534"/>
      <c r="L6356" s="534"/>
      <c r="M6356" s="535"/>
    </row>
    <row r="6357" spans="2:13" s="254" customFormat="1" ht="27.75" customHeight="1" thickBot="1" x14ac:dyDescent="0.25">
      <c r="B6357" s="532" t="s">
        <v>97</v>
      </c>
      <c r="C6357" s="532"/>
      <c r="D6357" s="532"/>
      <c r="E6357" s="532"/>
      <c r="F6357" s="533" t="e">
        <f>IF(#REF!="５年以下","0",IF(#REF!="５年～１０年",0.1,IF(#REF!="１０年以上",0.15)))</f>
        <v>#REF!</v>
      </c>
      <c r="G6357" s="534"/>
      <c r="H6357" s="534"/>
      <c r="I6357" s="534"/>
      <c r="J6357" s="534"/>
      <c r="K6357" s="534"/>
      <c r="L6357" s="534"/>
      <c r="M6357" s="535"/>
    </row>
    <row r="6358" spans="2:13" s="254" customFormat="1" ht="27.75" customHeight="1" thickBot="1" x14ac:dyDescent="0.25">
      <c r="B6358" s="533" t="s">
        <v>273</v>
      </c>
      <c r="C6358" s="534"/>
      <c r="D6358" s="534"/>
      <c r="E6358" s="535"/>
      <c r="F6358" s="533" t="e">
        <f>F6356*(1+F6357)</f>
        <v>#REF!</v>
      </c>
      <c r="G6358" s="534"/>
      <c r="H6358" s="534"/>
      <c r="I6358" s="534"/>
      <c r="J6358" s="533" t="e">
        <f>J6356*(1+F6357)</f>
        <v>#REF!</v>
      </c>
      <c r="K6358" s="534"/>
      <c r="L6358" s="534"/>
      <c r="M6358" s="535"/>
    </row>
    <row r="6359" spans="2:13" s="254" customFormat="1" ht="27.75" customHeight="1" thickBot="1" x14ac:dyDescent="0.25">
      <c r="B6359" s="532" t="s">
        <v>191</v>
      </c>
      <c r="C6359" s="532"/>
      <c r="D6359" s="532"/>
      <c r="E6359" s="532"/>
      <c r="F6359" s="533" t="e">
        <f>#REF!*(#REF!*#REF!+#REF!*#REF!)</f>
        <v>#REF!</v>
      </c>
      <c r="G6359" s="534"/>
      <c r="H6359" s="535"/>
      <c r="I6359" s="532" t="e">
        <f>#REF!</f>
        <v>#REF!</v>
      </c>
      <c r="J6359" s="533"/>
      <c r="K6359" s="263" t="s">
        <v>230</v>
      </c>
      <c r="L6359" s="535" t="e">
        <f>B6330</f>
        <v>#REF!</v>
      </c>
      <c r="M6359" s="532"/>
    </row>
    <row r="6360" spans="2:13" s="254" customFormat="1" ht="45" customHeight="1" thickBot="1" x14ac:dyDescent="0.25">
      <c r="B6360" s="253"/>
      <c r="C6360" s="253"/>
      <c r="D6360" s="253"/>
      <c r="E6360" s="253"/>
      <c r="F6360" s="253"/>
      <c r="G6360" s="253"/>
      <c r="H6360" s="253"/>
      <c r="I6360" s="253"/>
      <c r="J6360" s="253"/>
      <c r="K6360" s="253"/>
      <c r="L6360" s="253"/>
      <c r="M6360" s="253"/>
    </row>
    <row r="6361" spans="2:13" s="254" customFormat="1" ht="27.75" customHeight="1" thickBot="1" x14ac:dyDescent="0.25">
      <c r="B6361" s="542" t="s">
        <v>128</v>
      </c>
      <c r="C6361" s="543"/>
      <c r="D6361" s="543"/>
      <c r="E6361" s="544"/>
      <c r="F6361" s="253"/>
      <c r="G6361" s="253"/>
      <c r="H6361" s="253"/>
      <c r="I6361" s="253"/>
      <c r="J6361" s="253"/>
      <c r="K6361" s="253"/>
      <c r="L6361" s="253"/>
      <c r="M6361" s="253"/>
    </row>
    <row r="6362" spans="2:13" s="254" customFormat="1" ht="27.75" customHeight="1" x14ac:dyDescent="0.2">
      <c r="B6362" s="545" t="e">
        <f>#REF!</f>
        <v>#REF!</v>
      </c>
      <c r="C6362" s="546"/>
      <c r="D6362" s="547"/>
      <c r="E6362" s="548"/>
      <c r="F6362" s="552" t="s">
        <v>240</v>
      </c>
      <c r="G6362" s="553"/>
      <c r="H6362" s="553"/>
      <c r="I6362" s="554"/>
      <c r="J6362" s="552" t="s">
        <v>239</v>
      </c>
      <c r="K6362" s="553"/>
      <c r="L6362" s="553"/>
      <c r="M6362" s="554"/>
    </row>
    <row r="6363" spans="2:13" s="254" customFormat="1" ht="27.75" customHeight="1" thickBot="1" x14ac:dyDescent="0.25">
      <c r="B6363" s="549"/>
      <c r="C6363" s="550"/>
      <c r="D6363" s="550"/>
      <c r="E6363" s="551"/>
      <c r="F6363" s="255" t="s">
        <v>149</v>
      </c>
      <c r="G6363" s="256" t="s">
        <v>151</v>
      </c>
      <c r="H6363" s="256" t="s">
        <v>96</v>
      </c>
      <c r="I6363" s="257" t="s">
        <v>150</v>
      </c>
      <c r="J6363" s="255" t="s">
        <v>149</v>
      </c>
      <c r="K6363" s="256" t="s">
        <v>151</v>
      </c>
      <c r="L6363" s="256" t="s">
        <v>96</v>
      </c>
      <c r="M6363" s="257" t="s">
        <v>150</v>
      </c>
    </row>
    <row r="6364" spans="2:13" s="254" customFormat="1" ht="27.75" customHeight="1" thickTop="1" x14ac:dyDescent="0.2">
      <c r="B6364" s="540" t="s">
        <v>241</v>
      </c>
      <c r="C6364" s="541"/>
      <c r="D6364" s="264"/>
      <c r="E6364" s="237" t="s">
        <v>242</v>
      </c>
      <c r="F6364" s="258" t="e">
        <f>IF(#REF!&gt;=1,IF(#REF!&gt;=1,#REF!),IF(#REF!&gt;=0,"",))</f>
        <v>#REF!</v>
      </c>
      <c r="G6364" s="241" t="e">
        <f>保全管理データ!N11035</f>
        <v>#REF!</v>
      </c>
      <c r="H6364" s="259" t="e">
        <f>IF(#REF!="無","",IF(#REF!="","",IF(#REF!="悪環境における作業",0.2,IF(#REF!="高所又は地下作業",0.1,IF(#REF!="錯綜場所作業",0.3,IF(#REF!="複雑な制約のある作業",0.4,IF(#REF!="単純な制約のある作業",0.2,0)))))))</f>
        <v>#REF!</v>
      </c>
      <c r="I6364" s="260" t="e">
        <f>IF(F6364="","",F6364*G6364*(1+IF(H6364="",0,H6364)))</f>
        <v>#REF!</v>
      </c>
      <c r="J6364" s="258" t="e">
        <f>IF(#REF!&gt;=1,IF(#REF!&gt;=1,#REF!),IF(#REF!&gt;=0,"",))</f>
        <v>#REF!</v>
      </c>
      <c r="K6364" s="241" t="e">
        <f>保全管理データ!N11062</f>
        <v>#REF!</v>
      </c>
      <c r="L6364" s="259" t="e">
        <f>IF(#REF!="","",IF(#REF!="悪環境における作業",0.2,IF(#REF!="高所又は地下作業",0.1,IF(#REF!="錯綜場所作業",0.3,IF(#REF!="複雑な制約のある作業",0.4,IF(#REF!="単純な制約のある作業",0.2,0))))))</f>
        <v>#REF!</v>
      </c>
      <c r="M6364" s="260" t="e">
        <f>IF(J6364="","",J6364*K6364*(1+IF(L6364="",0,L6364)))</f>
        <v>#REF!</v>
      </c>
    </row>
    <row r="6365" spans="2:13" s="254" customFormat="1" ht="27.75" customHeight="1" x14ac:dyDescent="0.2">
      <c r="B6365" s="536" t="s">
        <v>243</v>
      </c>
      <c r="C6365" s="537"/>
      <c r="D6365" s="265"/>
      <c r="E6365" s="224" t="s">
        <v>242</v>
      </c>
      <c r="F6365" s="258" t="e">
        <f>IF(#REF!&gt;=1,IF(#REF!&gt;=1,#REF!),IF(#REF!&gt;=0,"",))</f>
        <v>#REF!</v>
      </c>
      <c r="G6365" s="241" t="e">
        <f>保全管理データ!N11036</f>
        <v>#REF!</v>
      </c>
      <c r="H6365" s="259" t="e">
        <f>IF(#REF!="無","",IF(#REF!="","",IF(#REF!="悪環境における作業",0.2,IF(#REF!="高所又は地下作業",0.1,IF(#REF!="錯綜場所作業",0.3,IF(#REF!="複雑な制約のある作業",0.4,IF(#REF!="単純な制約のある作業",0.2,0)))))))</f>
        <v>#REF!</v>
      </c>
      <c r="I6365" s="260" t="e">
        <f t="shared" ref="I6365:I6387" si="395">IF(F6365="","",F6365*G6365*(1+IF(H6365="",0,H6365)))</f>
        <v>#REF!</v>
      </c>
      <c r="J6365" s="258" t="e">
        <f>IF(#REF!&gt;=1,IF(#REF!&gt;=1,#REF!),IF(#REF!&gt;=0,"",))</f>
        <v>#REF!</v>
      </c>
      <c r="K6365" s="241" t="e">
        <f>保全管理データ!N11063</f>
        <v>#REF!</v>
      </c>
      <c r="L6365" s="259" t="e">
        <f>IF(#REF!="","",IF(#REF!="悪環境における作業",0.2,IF(#REF!="高所又は地下作業",0.1,IF(#REF!="錯綜場所作業",0.3,IF(#REF!="複雑な制約のある作業",0.4,IF(#REF!="単純な制約のある作業",0.2,0))))))</f>
        <v>#REF!</v>
      </c>
      <c r="M6365" s="260" t="e">
        <f t="shared" ref="M6365:M6387" si="396">IF(J6365="","",J6365*K6365*(1+IF(L6365="",0,L6365)))</f>
        <v>#REF!</v>
      </c>
    </row>
    <row r="6366" spans="2:13" s="254" customFormat="1" ht="27.75" customHeight="1" x14ac:dyDescent="0.2">
      <c r="B6366" s="536" t="s">
        <v>249</v>
      </c>
      <c r="C6366" s="537"/>
      <c r="D6366" s="265"/>
      <c r="E6366" s="224" t="s">
        <v>244</v>
      </c>
      <c r="F6366" s="258" t="e">
        <f>IF(#REF!&gt;=1,IF(#REF!&gt;=1,#REF!),IF(#REF!&gt;=0,"",))</f>
        <v>#REF!</v>
      </c>
      <c r="G6366" s="241" t="e">
        <f>保全管理データ!N11037</f>
        <v>#REF!</v>
      </c>
      <c r="H6366" s="259" t="e">
        <f>IF(#REF!="無","",IF(#REF!="","",IF(#REF!="悪環境における作業",0.2,IF(#REF!="高所又は地下作業",0.1,IF(#REF!="錯綜場所作業",0.3,IF(#REF!="複雑な制約のある作業",0.4,IF(#REF!="単純な制約のある作業",0.2,0)))))))</f>
        <v>#REF!</v>
      </c>
      <c r="I6366" s="260" t="e">
        <f t="shared" si="395"/>
        <v>#REF!</v>
      </c>
      <c r="J6366" s="258" t="e">
        <f>IF(#REF!&gt;=1,IF(#REF!&gt;=1,#REF!),IF(#REF!&gt;=0,"",))</f>
        <v>#REF!</v>
      </c>
      <c r="K6366" s="241" t="e">
        <f>保全管理データ!N11064</f>
        <v>#REF!</v>
      </c>
      <c r="L6366" s="259" t="e">
        <f>IF(#REF!="","",IF(#REF!="悪環境における作業",0.2,IF(#REF!="高所又は地下作業",0.1,IF(#REF!="錯綜場所作業",0.3,IF(#REF!="複雑な制約のある作業",0.4,IF(#REF!="単純な制約のある作業",0.2,0))))))</f>
        <v>#REF!</v>
      </c>
      <c r="M6366" s="260" t="e">
        <f t="shared" si="396"/>
        <v>#REF!</v>
      </c>
    </row>
    <row r="6367" spans="2:13" s="254" customFormat="1" ht="27.75" customHeight="1" x14ac:dyDescent="0.2">
      <c r="B6367" s="536" t="s">
        <v>250</v>
      </c>
      <c r="C6367" s="537"/>
      <c r="D6367" s="265"/>
      <c r="E6367" s="224" t="s">
        <v>244</v>
      </c>
      <c r="F6367" s="258" t="e">
        <f>IF(#REF!&gt;=1,IF(#REF!&gt;=1,#REF!),IF(#REF!&gt;=0,"",))</f>
        <v>#REF!</v>
      </c>
      <c r="G6367" s="241" t="e">
        <f>保全管理データ!N11038</f>
        <v>#REF!</v>
      </c>
      <c r="H6367" s="259" t="e">
        <f>IF(#REF!="無","",IF(#REF!="","",IF(#REF!="悪環境における作業",0.2,IF(#REF!="高所又は地下作業",0.1,IF(#REF!="錯綜場所作業",0.3,IF(#REF!="複雑な制約のある作業",0.4,IF(#REF!="単純な制約のある作業",0.2,0)))))))</f>
        <v>#REF!</v>
      </c>
      <c r="I6367" s="260" t="e">
        <f t="shared" si="395"/>
        <v>#REF!</v>
      </c>
      <c r="J6367" s="258" t="e">
        <f>IF(#REF!&gt;=1,IF(#REF!&gt;=1,#REF!),IF(#REF!&gt;=0,"",))</f>
        <v>#REF!</v>
      </c>
      <c r="K6367" s="241" t="e">
        <f>保全管理データ!N11065</f>
        <v>#REF!</v>
      </c>
      <c r="L6367" s="259" t="e">
        <f>IF(#REF!="","",IF(#REF!="悪環境における作業",0.2,IF(#REF!="高所又は地下作業",0.1,IF(#REF!="錯綜場所作業",0.3,IF(#REF!="複雑な制約のある作業",0.4,IF(#REF!="単純な制約のある作業",0.2,0))))))</f>
        <v>#REF!</v>
      </c>
      <c r="M6367" s="260" t="e">
        <f t="shared" si="396"/>
        <v>#REF!</v>
      </c>
    </row>
    <row r="6368" spans="2:13" s="254" customFormat="1" ht="27.75" customHeight="1" x14ac:dyDescent="0.2">
      <c r="B6368" s="536" t="s">
        <v>251</v>
      </c>
      <c r="C6368" s="537"/>
      <c r="D6368" s="265"/>
      <c r="E6368" s="224" t="s">
        <v>242</v>
      </c>
      <c r="F6368" s="258" t="e">
        <f>IF(#REF!&gt;=1,IF(#REF!&gt;=1,#REF!),IF(#REF!&gt;=0,"",))</f>
        <v>#REF!</v>
      </c>
      <c r="G6368" s="241" t="e">
        <f>保全管理データ!N11039</f>
        <v>#REF!</v>
      </c>
      <c r="H6368" s="259" t="e">
        <f>IF(#REF!="無","",IF(#REF!="","",IF(#REF!="悪環境における作業",0.2,IF(#REF!="高所又は地下作業",0.1,IF(#REF!="錯綜場所作業",0.3,IF(#REF!="複雑な制約のある作業",0.4,IF(#REF!="単純な制約のある作業",0.2,0)))))))</f>
        <v>#REF!</v>
      </c>
      <c r="I6368" s="260" t="e">
        <f t="shared" si="395"/>
        <v>#REF!</v>
      </c>
      <c r="J6368" s="258" t="e">
        <f>IF(#REF!&gt;=1,IF(#REF!&gt;=1,#REF!),IF(#REF!&gt;=0,"",))</f>
        <v>#REF!</v>
      </c>
      <c r="K6368" s="241" t="e">
        <f>保全管理データ!N11066</f>
        <v>#REF!</v>
      </c>
      <c r="L6368" s="259" t="e">
        <f>IF(#REF!="","",IF(#REF!="悪環境における作業",0.2,IF(#REF!="高所又は地下作業",0.1,IF(#REF!="錯綜場所作業",0.3,IF(#REF!="複雑な制約のある作業",0.4,IF(#REF!="単純な制約のある作業",0.2,0))))))</f>
        <v>#REF!</v>
      </c>
      <c r="M6368" s="260" t="e">
        <f t="shared" si="396"/>
        <v>#REF!</v>
      </c>
    </row>
    <row r="6369" spans="2:13" s="254" customFormat="1" ht="27.75" customHeight="1" x14ac:dyDescent="0.2">
      <c r="B6369" s="536" t="s">
        <v>252</v>
      </c>
      <c r="C6369" s="537"/>
      <c r="D6369" s="265"/>
      <c r="E6369" s="224" t="s">
        <v>244</v>
      </c>
      <c r="F6369" s="258" t="e">
        <f>IF(#REF!&gt;=1,IF(#REF!&gt;=1,#REF!),IF(#REF!&gt;=0,"",))</f>
        <v>#REF!</v>
      </c>
      <c r="G6369" s="241" t="e">
        <f>保全管理データ!N11040</f>
        <v>#REF!</v>
      </c>
      <c r="H6369" s="259" t="e">
        <f>IF(#REF!="無","",IF(#REF!="","",IF(#REF!="悪環境における作業",0.2,IF(#REF!="高所又は地下作業",0.1,IF(#REF!="錯綜場所作業",0.3,IF(#REF!="複雑な制約のある作業",0.4,IF(#REF!="単純な制約のある作業",0.2,0)))))))</f>
        <v>#REF!</v>
      </c>
      <c r="I6369" s="260" t="e">
        <f t="shared" si="395"/>
        <v>#REF!</v>
      </c>
      <c r="J6369" s="258" t="e">
        <f>IF(#REF!&gt;=1,IF(#REF!&gt;=1,#REF!),IF(#REF!&gt;=0,"",))</f>
        <v>#REF!</v>
      </c>
      <c r="K6369" s="241" t="e">
        <f>保全管理データ!N11067</f>
        <v>#REF!</v>
      </c>
      <c r="L6369" s="259" t="e">
        <f>IF(#REF!="","",IF(#REF!="悪環境における作業",0.2,IF(#REF!="高所又は地下作業",0.1,IF(#REF!="錯綜場所作業",0.3,IF(#REF!="複雑な制約のある作業",0.4,IF(#REF!="単純な制約のある作業",0.2,0))))))</f>
        <v>#REF!</v>
      </c>
      <c r="M6369" s="260" t="e">
        <f t="shared" si="396"/>
        <v>#REF!</v>
      </c>
    </row>
    <row r="6370" spans="2:13" s="254" customFormat="1" ht="27.75" customHeight="1" x14ac:dyDescent="0.2">
      <c r="B6370" s="536" t="s">
        <v>253</v>
      </c>
      <c r="C6370" s="537"/>
      <c r="D6370" s="265"/>
      <c r="E6370" s="224" t="s">
        <v>242</v>
      </c>
      <c r="F6370" s="258" t="e">
        <f>IF(#REF!&gt;=1,IF(#REF!&gt;=1,#REF!),IF(#REF!&gt;=0,"",))</f>
        <v>#REF!</v>
      </c>
      <c r="G6370" s="241" t="e">
        <f>保全管理データ!N11041</f>
        <v>#REF!</v>
      </c>
      <c r="H6370" s="259" t="e">
        <f>IF(#REF!="無","",IF(#REF!="","",IF(#REF!="悪環境における作業",0.2,IF(#REF!="高所又は地下作業",0.1,IF(#REF!="錯綜場所作業",0.3,IF(#REF!="複雑な制約のある作業",0.4,IF(#REF!="単純な制約のある作業",0.2,0)))))))</f>
        <v>#REF!</v>
      </c>
      <c r="I6370" s="260" t="e">
        <f t="shared" si="395"/>
        <v>#REF!</v>
      </c>
      <c r="J6370" s="258" t="e">
        <f>IF(#REF!&gt;=1,IF(#REF!&gt;=1,#REF!),IF(#REF!&gt;=0,"",))</f>
        <v>#REF!</v>
      </c>
      <c r="K6370" s="241" t="e">
        <f>保全管理データ!N11068</f>
        <v>#REF!</v>
      </c>
      <c r="L6370" s="259" t="e">
        <f>IF(#REF!="","",IF(#REF!="悪環境における作業",0.2,IF(#REF!="高所又は地下作業",0.1,IF(#REF!="錯綜場所作業",0.3,IF(#REF!="複雑な制約のある作業",0.4,IF(#REF!="単純な制約のある作業",0.2,0))))))</f>
        <v>#REF!</v>
      </c>
      <c r="M6370" s="260" t="e">
        <f t="shared" si="396"/>
        <v>#REF!</v>
      </c>
    </row>
    <row r="6371" spans="2:13" s="254" customFormat="1" ht="27.75" customHeight="1" x14ac:dyDescent="0.2">
      <c r="B6371" s="536" t="s">
        <v>254</v>
      </c>
      <c r="C6371" s="537"/>
      <c r="D6371" s="265"/>
      <c r="E6371" s="224" t="s">
        <v>242</v>
      </c>
      <c r="F6371" s="258" t="e">
        <f>IF(#REF!&gt;=1,IF(#REF!&gt;=1,#REF!),IF(#REF!&gt;=0,"",))</f>
        <v>#REF!</v>
      </c>
      <c r="G6371" s="241" t="e">
        <f>保全管理データ!N11042</f>
        <v>#REF!</v>
      </c>
      <c r="H6371" s="259" t="e">
        <f>IF(#REF!="無","",IF(#REF!="","",IF(#REF!="悪環境における作業",0.2,IF(#REF!="高所又は地下作業",0.1,IF(#REF!="錯綜場所作業",0.3,IF(#REF!="複雑な制約のある作業",0.4,IF(#REF!="単純な制約のある作業",0.2,0)))))))</f>
        <v>#REF!</v>
      </c>
      <c r="I6371" s="260" t="e">
        <f t="shared" si="395"/>
        <v>#REF!</v>
      </c>
      <c r="J6371" s="258" t="e">
        <f>IF(#REF!&gt;=1,IF(#REF!&gt;=1,#REF!),IF(#REF!&gt;=0,"",))</f>
        <v>#REF!</v>
      </c>
      <c r="K6371" s="241" t="e">
        <f>保全管理データ!N11069</f>
        <v>#REF!</v>
      </c>
      <c r="L6371" s="259" t="e">
        <f>IF(#REF!="","",IF(#REF!="悪環境における作業",0.2,IF(#REF!="高所又は地下作業",0.1,IF(#REF!="錯綜場所作業",0.3,IF(#REF!="複雑な制約のある作業",0.4,IF(#REF!="単純な制約のある作業",0.2,0))))))</f>
        <v>#REF!</v>
      </c>
      <c r="M6371" s="260" t="e">
        <f t="shared" si="396"/>
        <v>#REF!</v>
      </c>
    </row>
    <row r="6372" spans="2:13" s="254" customFormat="1" ht="27.75" customHeight="1" x14ac:dyDescent="0.2">
      <c r="B6372" s="536" t="s">
        <v>255</v>
      </c>
      <c r="C6372" s="537"/>
      <c r="D6372" s="265"/>
      <c r="E6372" s="224" t="s">
        <v>245</v>
      </c>
      <c r="F6372" s="258" t="e">
        <f>IF(#REF!&gt;=1,IF(#REF!&gt;=1,#REF!),IF(#REF!&gt;=0,"",))</f>
        <v>#REF!</v>
      </c>
      <c r="G6372" s="241" t="e">
        <f>保全管理データ!N11043</f>
        <v>#REF!</v>
      </c>
      <c r="H6372" s="259" t="e">
        <f>IF(#REF!="無","",IF(#REF!="","",IF(#REF!="悪環境における作業",0.2,IF(#REF!="高所又は地下作業",0.1,IF(#REF!="錯綜場所作業",0.3,IF(#REF!="複雑な制約のある作業",0.4,IF(#REF!="単純な制約のある作業",0.2,0)))))))</f>
        <v>#REF!</v>
      </c>
      <c r="I6372" s="260" t="e">
        <f t="shared" si="395"/>
        <v>#REF!</v>
      </c>
      <c r="J6372" s="258" t="e">
        <f>IF(#REF!&gt;=1,IF(#REF!&gt;=1,#REF!),IF(#REF!&gt;=0,"",))</f>
        <v>#REF!</v>
      </c>
      <c r="K6372" s="241" t="e">
        <f>保全管理データ!N11070</f>
        <v>#REF!</v>
      </c>
      <c r="L6372" s="259" t="e">
        <f>IF(#REF!="","",IF(#REF!="悪環境における作業",0.2,IF(#REF!="高所又は地下作業",0.1,IF(#REF!="錯綜場所作業",0.3,IF(#REF!="複雑な制約のある作業",0.4,IF(#REF!="単純な制約のある作業",0.2,0))))))</f>
        <v>#REF!</v>
      </c>
      <c r="M6372" s="260" t="e">
        <f t="shared" si="396"/>
        <v>#REF!</v>
      </c>
    </row>
    <row r="6373" spans="2:13" s="254" customFormat="1" ht="27.75" customHeight="1" x14ac:dyDescent="0.2">
      <c r="B6373" s="536" t="s">
        <v>256</v>
      </c>
      <c r="C6373" s="537"/>
      <c r="D6373" s="265"/>
      <c r="E6373" s="224" t="s">
        <v>242</v>
      </c>
      <c r="F6373" s="258" t="e">
        <f>IF(#REF!&gt;=1,IF(#REF!&gt;=1,#REF!),IF(#REF!&gt;=0,"",))</f>
        <v>#REF!</v>
      </c>
      <c r="G6373" s="241" t="e">
        <f>保全管理データ!N11044</f>
        <v>#REF!</v>
      </c>
      <c r="H6373" s="259" t="e">
        <f>IF(#REF!="無","",IF(#REF!="","",IF(#REF!="悪環境における作業",0.2,IF(#REF!="高所又は地下作業",0.1,IF(#REF!="錯綜場所作業",0.3,IF(#REF!="複雑な制約のある作業",0.4,IF(#REF!="単純な制約のある作業",0.2,0)))))))</f>
        <v>#REF!</v>
      </c>
      <c r="I6373" s="260" t="e">
        <f t="shared" si="395"/>
        <v>#REF!</v>
      </c>
      <c r="J6373" s="258" t="e">
        <f>IF(#REF!&gt;=1,IF(#REF!&gt;=1,#REF!),IF(#REF!&gt;=0,"",))</f>
        <v>#REF!</v>
      </c>
      <c r="K6373" s="241" t="e">
        <f>保全管理データ!N11071</f>
        <v>#REF!</v>
      </c>
      <c r="L6373" s="259" t="e">
        <f>IF(#REF!="","",IF(#REF!="悪環境における作業",0.2,IF(#REF!="高所又は地下作業",0.1,IF(#REF!="錯綜場所作業",0.3,IF(#REF!="複雑な制約のある作業",0.4,IF(#REF!="単純な制約のある作業",0.2,0))))))</f>
        <v>#REF!</v>
      </c>
      <c r="M6373" s="260" t="e">
        <f t="shared" si="396"/>
        <v>#REF!</v>
      </c>
    </row>
    <row r="6374" spans="2:13" s="254" customFormat="1" ht="27.75" customHeight="1" x14ac:dyDescent="0.2">
      <c r="B6374" s="536" t="s">
        <v>257</v>
      </c>
      <c r="C6374" s="537"/>
      <c r="D6374" s="265"/>
      <c r="E6374" s="224" t="s">
        <v>245</v>
      </c>
      <c r="F6374" s="258" t="e">
        <f>IF(#REF!&gt;=1,IF(#REF!&gt;=1,#REF!),IF(#REF!&gt;=0,"",))</f>
        <v>#REF!</v>
      </c>
      <c r="G6374" s="241" t="e">
        <f>保全管理データ!N11045</f>
        <v>#REF!</v>
      </c>
      <c r="H6374" s="259" t="e">
        <f>IF(#REF!="無","",IF(#REF!="","",IF(#REF!="悪環境における作業",0.2,IF(#REF!="高所又は地下作業",0.1,IF(#REF!="錯綜場所作業",0.3,IF(#REF!="複雑な制約のある作業",0.4,IF(#REF!="単純な制約のある作業",0.2,0)))))))</f>
        <v>#REF!</v>
      </c>
      <c r="I6374" s="260" t="e">
        <f t="shared" si="395"/>
        <v>#REF!</v>
      </c>
      <c r="J6374" s="258" t="e">
        <f>IF(#REF!&gt;=1,IF(#REF!&gt;=1,#REF!),IF(#REF!&gt;=0,"",))</f>
        <v>#REF!</v>
      </c>
      <c r="K6374" s="241" t="e">
        <f>保全管理データ!N11072</f>
        <v>#REF!</v>
      </c>
      <c r="L6374" s="259" t="e">
        <f>IF(#REF!="","",IF(#REF!="悪環境における作業",0.2,IF(#REF!="高所又は地下作業",0.1,IF(#REF!="錯綜場所作業",0.3,IF(#REF!="複雑な制約のある作業",0.4,IF(#REF!="単純な制約のある作業",0.2,0))))))</f>
        <v>#REF!</v>
      </c>
      <c r="M6374" s="260" t="e">
        <f t="shared" si="396"/>
        <v>#REF!</v>
      </c>
    </row>
    <row r="6375" spans="2:13" s="254" customFormat="1" ht="27.75" customHeight="1" x14ac:dyDescent="0.2">
      <c r="B6375" s="536" t="s">
        <v>258</v>
      </c>
      <c r="C6375" s="537"/>
      <c r="D6375" s="265"/>
      <c r="E6375" s="224" t="s">
        <v>245</v>
      </c>
      <c r="F6375" s="258" t="e">
        <f>IF(#REF!&gt;=1,IF(#REF!&gt;=1,#REF!),IF(#REF!&gt;=0,"",))</f>
        <v>#REF!</v>
      </c>
      <c r="G6375" s="241" t="e">
        <f>保全管理データ!N11046</f>
        <v>#REF!</v>
      </c>
      <c r="H6375" s="259" t="e">
        <f>IF(#REF!="無","",IF(#REF!="","",IF(#REF!="悪環境における作業",0.2,IF(#REF!="高所又は地下作業",0.1,IF(#REF!="錯綜場所作業",0.3,IF(#REF!="複雑な制約のある作業",0.4,IF(#REF!="単純な制約のある作業",0.2,0)))))))</f>
        <v>#REF!</v>
      </c>
      <c r="I6375" s="260" t="e">
        <f t="shared" si="395"/>
        <v>#REF!</v>
      </c>
      <c r="J6375" s="258" t="e">
        <f>IF(#REF!&gt;=1,IF(#REF!&gt;=1,#REF!),IF(#REF!&gt;=0,"",))</f>
        <v>#REF!</v>
      </c>
      <c r="K6375" s="241" t="e">
        <f>保全管理データ!N11073</f>
        <v>#REF!</v>
      </c>
      <c r="L6375" s="259" t="e">
        <f>IF(#REF!="","",IF(#REF!="悪環境における作業",0.2,IF(#REF!="高所又は地下作業",0.1,IF(#REF!="錯綜場所作業",0.3,IF(#REF!="複雑な制約のある作業",0.4,IF(#REF!="単純な制約のある作業",0.2,0))))))</f>
        <v>#REF!</v>
      </c>
      <c r="M6375" s="260" t="e">
        <f t="shared" si="396"/>
        <v>#REF!</v>
      </c>
    </row>
    <row r="6376" spans="2:13" s="254" customFormat="1" ht="27.75" customHeight="1" x14ac:dyDescent="0.2">
      <c r="B6376" s="536" t="s">
        <v>259</v>
      </c>
      <c r="C6376" s="537"/>
      <c r="D6376" s="265"/>
      <c r="E6376" s="224" t="s">
        <v>245</v>
      </c>
      <c r="F6376" s="258" t="e">
        <f>IF(#REF!&gt;=1,IF(#REF!&gt;=1,#REF!),IF(#REF!&gt;=0,"",))</f>
        <v>#REF!</v>
      </c>
      <c r="G6376" s="241" t="e">
        <f>保全管理データ!N11047</f>
        <v>#REF!</v>
      </c>
      <c r="H6376" s="259" t="e">
        <f>IF(#REF!="無","",IF(#REF!="","",IF(#REF!="悪環境における作業",0.2,IF(#REF!="高所又は地下作業",0.1,IF(#REF!="錯綜場所作業",0.3,IF(#REF!="複雑な制約のある作業",0.4,IF(#REF!="単純な制約のある作業",0.2,0)))))))</f>
        <v>#REF!</v>
      </c>
      <c r="I6376" s="260" t="e">
        <f t="shared" si="395"/>
        <v>#REF!</v>
      </c>
      <c r="J6376" s="258" t="e">
        <f>IF(#REF!&gt;=1,IF(#REF!&gt;=1,#REF!),IF(#REF!&gt;=0,"",))</f>
        <v>#REF!</v>
      </c>
      <c r="K6376" s="241" t="e">
        <f>保全管理データ!N11074</f>
        <v>#REF!</v>
      </c>
      <c r="L6376" s="259" t="e">
        <f>IF(#REF!="","",IF(#REF!="悪環境における作業",0.2,IF(#REF!="高所又は地下作業",0.1,IF(#REF!="錯綜場所作業",0.3,IF(#REF!="複雑な制約のある作業",0.4,IF(#REF!="単純な制約のある作業",0.2,0))))))</f>
        <v>#REF!</v>
      </c>
      <c r="M6376" s="260" t="e">
        <f t="shared" si="396"/>
        <v>#REF!</v>
      </c>
    </row>
    <row r="6377" spans="2:13" s="254" customFormat="1" ht="27.75" customHeight="1" x14ac:dyDescent="0.2">
      <c r="B6377" s="536" t="s">
        <v>260</v>
      </c>
      <c r="C6377" s="537"/>
      <c r="D6377" s="265"/>
      <c r="E6377" s="224" t="s">
        <v>248</v>
      </c>
      <c r="F6377" s="258" t="e">
        <f>IF(#REF!&gt;=1,IF(#REF!&gt;=1,#REF!),IF(#REF!&gt;=0,"",))</f>
        <v>#REF!</v>
      </c>
      <c r="G6377" s="241" t="e">
        <f>保全管理データ!N11048</f>
        <v>#REF!</v>
      </c>
      <c r="H6377" s="259" t="e">
        <f>IF(#REF!="無","",IF(#REF!="","",IF(#REF!="悪環境における作業",0.2,IF(#REF!="高所又は地下作業",0.1,IF(#REF!="錯綜場所作業",0.3,IF(#REF!="複雑な制約のある作業",0.4,IF(#REF!="単純な制約のある作業",0.2,0)))))))</f>
        <v>#REF!</v>
      </c>
      <c r="I6377" s="260" t="e">
        <f t="shared" si="395"/>
        <v>#REF!</v>
      </c>
      <c r="J6377" s="258" t="e">
        <f>IF(#REF!&gt;=1,IF(#REF!&gt;=1,#REF!),IF(#REF!&gt;=0,"",))</f>
        <v>#REF!</v>
      </c>
      <c r="K6377" s="241" t="e">
        <f>保全管理データ!N11075</f>
        <v>#REF!</v>
      </c>
      <c r="L6377" s="259" t="e">
        <f>IF(#REF!="","",IF(#REF!="悪環境における作業",0.2,IF(#REF!="高所又は地下作業",0.1,IF(#REF!="錯綜場所作業",0.3,IF(#REF!="複雑な制約のある作業",0.4,IF(#REF!="単純な制約のある作業",0.2,0))))))</f>
        <v>#REF!</v>
      </c>
      <c r="M6377" s="260" t="e">
        <f t="shared" si="396"/>
        <v>#REF!</v>
      </c>
    </row>
    <row r="6378" spans="2:13" s="254" customFormat="1" ht="27.75" customHeight="1" x14ac:dyDescent="0.2">
      <c r="B6378" s="536" t="s">
        <v>261</v>
      </c>
      <c r="C6378" s="537"/>
      <c r="D6378" s="265"/>
      <c r="E6378" s="224" t="s">
        <v>247</v>
      </c>
      <c r="F6378" s="258" t="e">
        <f>IF(#REF!&gt;=1,IF(#REF!&gt;=1,#REF!),IF(#REF!&gt;=0,"",))</f>
        <v>#REF!</v>
      </c>
      <c r="G6378" s="241" t="e">
        <f>保全管理データ!N11049</f>
        <v>#REF!</v>
      </c>
      <c r="H6378" s="259" t="e">
        <f>IF(#REF!="無","",IF(#REF!="","",IF(#REF!="悪環境における作業",0.2,IF(#REF!="高所又は地下作業",0.1,IF(#REF!="錯綜場所作業",0.3,IF(#REF!="複雑な制約のある作業",0.4,IF(#REF!="単純な制約のある作業",0.2,0)))))))</f>
        <v>#REF!</v>
      </c>
      <c r="I6378" s="260" t="e">
        <f t="shared" si="395"/>
        <v>#REF!</v>
      </c>
      <c r="J6378" s="258" t="e">
        <f>IF(#REF!&gt;=1,IF(#REF!&gt;=1,#REF!),IF(#REF!&gt;=0,"",))</f>
        <v>#REF!</v>
      </c>
      <c r="K6378" s="241" t="e">
        <f>保全管理データ!N11076</f>
        <v>#REF!</v>
      </c>
      <c r="L6378" s="259" t="e">
        <f>IF(#REF!="","",IF(#REF!="悪環境における作業",0.2,IF(#REF!="高所又は地下作業",0.1,IF(#REF!="錯綜場所作業",0.3,IF(#REF!="複雑な制約のある作業",0.4,IF(#REF!="単純な制約のある作業",0.2,0))))))</f>
        <v>#REF!</v>
      </c>
      <c r="M6378" s="260" t="e">
        <f t="shared" si="396"/>
        <v>#REF!</v>
      </c>
    </row>
    <row r="6379" spans="2:13" s="254" customFormat="1" ht="27.75" customHeight="1" x14ac:dyDescent="0.2">
      <c r="B6379" s="536" t="s">
        <v>262</v>
      </c>
      <c r="C6379" s="537"/>
      <c r="D6379" s="265"/>
      <c r="E6379" s="224" t="s">
        <v>245</v>
      </c>
      <c r="F6379" s="258" t="e">
        <f>IF(#REF!&gt;=1,IF(#REF!&gt;=1,#REF!),IF(#REF!&gt;=0,"",))</f>
        <v>#REF!</v>
      </c>
      <c r="G6379" s="241" t="e">
        <f>保全管理データ!N11050</f>
        <v>#REF!</v>
      </c>
      <c r="H6379" s="259" t="e">
        <f>IF(#REF!="無","",IF(#REF!="","",IF(#REF!="悪環境における作業",0.2,IF(#REF!="高所又は地下作業",0.1,IF(#REF!="錯綜場所作業",0.3,IF(#REF!="複雑な制約のある作業",0.4,IF(#REF!="単純な制約のある作業",0.2,0)))))))</f>
        <v>#REF!</v>
      </c>
      <c r="I6379" s="260" t="e">
        <f t="shared" si="395"/>
        <v>#REF!</v>
      </c>
      <c r="J6379" s="258" t="e">
        <f>IF(#REF!&gt;=1,IF(#REF!&gt;=1,#REF!),IF(#REF!&gt;=0,"",))</f>
        <v>#REF!</v>
      </c>
      <c r="K6379" s="241" t="e">
        <f>保全管理データ!N11077</f>
        <v>#REF!</v>
      </c>
      <c r="L6379" s="259" t="e">
        <f>IF(#REF!="","",IF(#REF!="悪環境における作業",0.2,IF(#REF!="高所又は地下作業",0.1,IF(#REF!="錯綜場所作業",0.3,IF(#REF!="複雑な制約のある作業",0.4,IF(#REF!="単純な制約のある作業",0.2,0))))))</f>
        <v>#REF!</v>
      </c>
      <c r="M6379" s="260" t="e">
        <f t="shared" si="396"/>
        <v>#REF!</v>
      </c>
    </row>
    <row r="6380" spans="2:13" s="254" customFormat="1" ht="27.75" customHeight="1" x14ac:dyDescent="0.2">
      <c r="B6380" s="536" t="s">
        <v>263</v>
      </c>
      <c r="C6380" s="537"/>
      <c r="D6380" s="265"/>
      <c r="E6380" s="224" t="s">
        <v>245</v>
      </c>
      <c r="F6380" s="258" t="e">
        <f>IF(#REF!&gt;=1,IF(#REF!&gt;=1,#REF!),IF(#REF!&gt;=0,"",))</f>
        <v>#REF!</v>
      </c>
      <c r="G6380" s="241" t="e">
        <f>保全管理データ!N11051</f>
        <v>#REF!</v>
      </c>
      <c r="H6380" s="259" t="e">
        <f>IF(#REF!="無","",IF(#REF!="","",IF(#REF!="悪環境における作業",0.2,IF(#REF!="高所又は地下作業",0.1,IF(#REF!="錯綜場所作業",0.3,IF(#REF!="複雑な制約のある作業",0.4,IF(#REF!="単純な制約のある作業",0.2,0)))))))</f>
        <v>#REF!</v>
      </c>
      <c r="I6380" s="260" t="e">
        <f t="shared" si="395"/>
        <v>#REF!</v>
      </c>
      <c r="J6380" s="258" t="e">
        <f>IF(#REF!&gt;=1,IF(#REF!&gt;=1,#REF!),IF(#REF!&gt;=0,"",))</f>
        <v>#REF!</v>
      </c>
      <c r="K6380" s="241" t="e">
        <f>保全管理データ!N11078</f>
        <v>#REF!</v>
      </c>
      <c r="L6380" s="259" t="e">
        <f>IF(#REF!="","",IF(#REF!="悪環境における作業",0.2,IF(#REF!="高所又は地下作業",0.1,IF(#REF!="錯綜場所作業",0.3,IF(#REF!="複雑な制約のある作業",0.4,IF(#REF!="単純な制約のある作業",0.2,0))))))</f>
        <v>#REF!</v>
      </c>
      <c r="M6380" s="260" t="e">
        <f t="shared" si="396"/>
        <v>#REF!</v>
      </c>
    </row>
    <row r="6381" spans="2:13" s="254" customFormat="1" ht="27.75" customHeight="1" x14ac:dyDescent="0.2">
      <c r="B6381" s="536" t="s">
        <v>264</v>
      </c>
      <c r="C6381" s="537"/>
      <c r="D6381" s="265"/>
      <c r="E6381" s="224" t="s">
        <v>245</v>
      </c>
      <c r="F6381" s="258" t="e">
        <f>IF(#REF!&gt;=1,IF(#REF!&gt;=1,#REF!),IF(#REF!&gt;=0,"",))</f>
        <v>#REF!</v>
      </c>
      <c r="G6381" s="241" t="e">
        <f>保全管理データ!N11052</f>
        <v>#REF!</v>
      </c>
      <c r="H6381" s="259" t="e">
        <f>IF(#REF!="無","",IF(#REF!="","",IF(#REF!="悪環境における作業",0.2,IF(#REF!="高所又は地下作業",0.1,IF(#REF!="錯綜場所作業",0.3,IF(#REF!="複雑な制約のある作業",0.4,IF(#REF!="単純な制約のある作業",0.2,0)))))))</f>
        <v>#REF!</v>
      </c>
      <c r="I6381" s="260" t="e">
        <f t="shared" si="395"/>
        <v>#REF!</v>
      </c>
      <c r="J6381" s="258" t="e">
        <f>IF(#REF!&gt;=1,IF(#REF!&gt;=1,#REF!),IF(#REF!&gt;=0,"",))</f>
        <v>#REF!</v>
      </c>
      <c r="K6381" s="241" t="e">
        <f>保全管理データ!N11079</f>
        <v>#REF!</v>
      </c>
      <c r="L6381" s="259" t="e">
        <f>IF(#REF!="","",IF(#REF!="悪環境における作業",0.2,IF(#REF!="高所又は地下作業",0.1,IF(#REF!="錯綜場所作業",0.3,IF(#REF!="複雑な制約のある作業",0.4,IF(#REF!="単純な制約のある作業",0.2,0))))))</f>
        <v>#REF!</v>
      </c>
      <c r="M6381" s="260" t="e">
        <f t="shared" si="396"/>
        <v>#REF!</v>
      </c>
    </row>
    <row r="6382" spans="2:13" s="254" customFormat="1" ht="27.75" customHeight="1" x14ac:dyDescent="0.2">
      <c r="B6382" s="536" t="s">
        <v>265</v>
      </c>
      <c r="C6382" s="537"/>
      <c r="D6382" s="265"/>
      <c r="E6382" s="224" t="s">
        <v>245</v>
      </c>
      <c r="F6382" s="258" t="e">
        <f>IF(#REF!&gt;=1,IF(#REF!&gt;=1,#REF!),IF(#REF!&gt;=0,"",))</f>
        <v>#REF!</v>
      </c>
      <c r="G6382" s="241" t="e">
        <f>保全管理データ!N11053</f>
        <v>#REF!</v>
      </c>
      <c r="H6382" s="259" t="e">
        <f>IF(#REF!="無","",IF(#REF!="","",IF(#REF!="悪環境における作業",0.2,IF(#REF!="高所又は地下作業",0.1,IF(#REF!="錯綜場所作業",0.3,IF(#REF!="複雑な制約のある作業",0.4,IF(#REF!="単純な制約のある作業",0.2,0)))))))</f>
        <v>#REF!</v>
      </c>
      <c r="I6382" s="260" t="e">
        <f t="shared" si="395"/>
        <v>#REF!</v>
      </c>
      <c r="J6382" s="258" t="e">
        <f>IF(#REF!&gt;=1,IF(#REF!&gt;=1,#REF!),IF(#REF!&gt;=0,"",))</f>
        <v>#REF!</v>
      </c>
      <c r="K6382" s="241" t="e">
        <f>保全管理データ!N11080</f>
        <v>#REF!</v>
      </c>
      <c r="L6382" s="259" t="e">
        <f>IF(#REF!="","",IF(#REF!="悪環境における作業",0.2,IF(#REF!="高所又は地下作業",0.1,IF(#REF!="錯綜場所作業",0.3,IF(#REF!="複雑な制約のある作業",0.4,IF(#REF!="単純な制約のある作業",0.2,0))))))</f>
        <v>#REF!</v>
      </c>
      <c r="M6382" s="260" t="e">
        <f t="shared" si="396"/>
        <v>#REF!</v>
      </c>
    </row>
    <row r="6383" spans="2:13" s="254" customFormat="1" ht="27.75" customHeight="1" x14ac:dyDescent="0.2">
      <c r="B6383" s="536" t="s">
        <v>266</v>
      </c>
      <c r="C6383" s="537"/>
      <c r="D6383" s="265"/>
      <c r="E6383" s="224" t="s">
        <v>245</v>
      </c>
      <c r="F6383" s="258" t="e">
        <f>IF(#REF!&gt;=1,IF(#REF!&gt;=1,#REF!),IF(#REF!&gt;=0,"",))</f>
        <v>#REF!</v>
      </c>
      <c r="G6383" s="241" t="e">
        <f>保全管理データ!N11054</f>
        <v>#REF!</v>
      </c>
      <c r="H6383" s="259" t="e">
        <f>IF(#REF!="無","",IF(#REF!="","",IF(#REF!="悪環境における作業",0.2,IF(#REF!="高所又は地下作業",0.1,IF(#REF!="錯綜場所作業",0.3,IF(#REF!="複雑な制約のある作業",0.4,IF(#REF!="単純な制約のある作業",0.2,0)))))))</f>
        <v>#REF!</v>
      </c>
      <c r="I6383" s="260" t="e">
        <f t="shared" si="395"/>
        <v>#REF!</v>
      </c>
      <c r="J6383" s="258" t="e">
        <f>IF(#REF!&gt;=1,IF(#REF!&gt;=1,#REF!),IF(#REF!&gt;=0,"",))</f>
        <v>#REF!</v>
      </c>
      <c r="K6383" s="241" t="e">
        <f>保全管理データ!N11081</f>
        <v>#REF!</v>
      </c>
      <c r="L6383" s="259" t="e">
        <f>IF(#REF!="","",IF(#REF!="悪環境における作業",0.2,IF(#REF!="高所又は地下作業",0.1,IF(#REF!="錯綜場所作業",0.3,IF(#REF!="複雑な制約のある作業",0.4,IF(#REF!="単純な制約のある作業",0.2,0))))))</f>
        <v>#REF!</v>
      </c>
      <c r="M6383" s="260" t="e">
        <f t="shared" si="396"/>
        <v>#REF!</v>
      </c>
    </row>
    <row r="6384" spans="2:13" s="254" customFormat="1" ht="27.75" customHeight="1" x14ac:dyDescent="0.2">
      <c r="B6384" s="536" t="s">
        <v>81</v>
      </c>
      <c r="C6384" s="537"/>
      <c r="D6384" s="265"/>
      <c r="E6384" s="224" t="s">
        <v>245</v>
      </c>
      <c r="F6384" s="258" t="e">
        <f>IF(#REF!&gt;=1,IF(#REF!&gt;=1,#REF!),IF(#REF!&gt;=0,"",))</f>
        <v>#REF!</v>
      </c>
      <c r="G6384" s="241" t="e">
        <f>保全管理データ!N11055</f>
        <v>#REF!</v>
      </c>
      <c r="H6384" s="259" t="e">
        <f>IF(#REF!="無","",IF(#REF!="","",IF(#REF!="悪環境における作業",0.2,IF(#REF!="高所又は地下作業",0.1,IF(#REF!="錯綜場所作業",0.3,IF(#REF!="複雑な制約のある作業",0.4,IF(#REF!="単純な制約のある作業",0.2,0)))))))</f>
        <v>#REF!</v>
      </c>
      <c r="I6384" s="260" t="e">
        <f t="shared" si="395"/>
        <v>#REF!</v>
      </c>
      <c r="J6384" s="258" t="e">
        <f>IF(#REF!&gt;=1,IF(#REF!&gt;=1,#REF!),IF(#REF!&gt;=0,"",))</f>
        <v>#REF!</v>
      </c>
      <c r="K6384" s="241" t="e">
        <f>保全管理データ!N11082</f>
        <v>#REF!</v>
      </c>
      <c r="L6384" s="259" t="e">
        <f>IF(#REF!="","",IF(#REF!="悪環境における作業",0.2,IF(#REF!="高所又は地下作業",0.1,IF(#REF!="錯綜場所作業",0.3,IF(#REF!="複雑な制約のある作業",0.4,IF(#REF!="単純な制約のある作業",0.2,0))))))</f>
        <v>#REF!</v>
      </c>
      <c r="M6384" s="260" t="e">
        <f t="shared" si="396"/>
        <v>#REF!</v>
      </c>
    </row>
    <row r="6385" spans="2:13" s="254" customFormat="1" ht="27.75" customHeight="1" x14ac:dyDescent="0.2">
      <c r="B6385" s="536" t="s">
        <v>267</v>
      </c>
      <c r="C6385" s="537"/>
      <c r="D6385" s="265"/>
      <c r="E6385" s="224" t="s">
        <v>247</v>
      </c>
      <c r="F6385" s="258" t="e">
        <f>IF(#REF!&gt;=1,IF(#REF!&gt;=1,#REF!),IF(#REF!&gt;=0,"",))</f>
        <v>#REF!</v>
      </c>
      <c r="G6385" s="241" t="e">
        <f>保全管理データ!N11056</f>
        <v>#REF!</v>
      </c>
      <c r="H6385" s="259" t="e">
        <f>IF(#REF!="無","",IF(#REF!="","",IF(#REF!="悪環境における作業",0.2,IF(#REF!="高所又は地下作業",0.1,IF(#REF!="錯綜場所作業",0.3,IF(#REF!="複雑な制約のある作業",0.4,IF(#REF!="単純な制約のある作業",0.2,0)))))))</f>
        <v>#REF!</v>
      </c>
      <c r="I6385" s="260" t="e">
        <f t="shared" si="395"/>
        <v>#REF!</v>
      </c>
      <c r="J6385" s="258" t="e">
        <f>IF(#REF!&gt;=1,IF(#REF!&gt;=1,#REF!),IF(#REF!&gt;=0,"",))</f>
        <v>#REF!</v>
      </c>
      <c r="K6385" s="241" t="e">
        <f>保全管理データ!N11083</f>
        <v>#REF!</v>
      </c>
      <c r="L6385" s="259" t="e">
        <f>IF(#REF!="","",IF(#REF!="悪環境における作業",0.2,IF(#REF!="高所又は地下作業",0.1,IF(#REF!="錯綜場所作業",0.3,IF(#REF!="複雑な制約のある作業",0.4,IF(#REF!="単純な制約のある作業",0.2,0))))))</f>
        <v>#REF!</v>
      </c>
      <c r="M6385" s="260" t="e">
        <f t="shared" si="396"/>
        <v>#REF!</v>
      </c>
    </row>
    <row r="6386" spans="2:13" s="254" customFormat="1" ht="27.75" customHeight="1" x14ac:dyDescent="0.2">
      <c r="B6386" s="536" t="s">
        <v>268</v>
      </c>
      <c r="C6386" s="537"/>
      <c r="D6386" s="265"/>
      <c r="E6386" s="224" t="s">
        <v>246</v>
      </c>
      <c r="F6386" s="258" t="e">
        <f>IF(#REF!&gt;=1,IF(#REF!&gt;=1,#REF!),IF(#REF!&gt;=0,"",))</f>
        <v>#REF!</v>
      </c>
      <c r="G6386" s="241" t="e">
        <f>保全管理データ!N11057</f>
        <v>#REF!</v>
      </c>
      <c r="H6386" s="259" t="e">
        <f>IF(#REF!="無","",IF(#REF!="","",IF(#REF!="悪環境における作業",0.2,IF(#REF!="高所又は地下作業",0.1,IF(#REF!="錯綜場所作業",0.3,IF(#REF!="複雑な制約のある作業",0.4,IF(#REF!="単純な制約のある作業",0.2,0)))))))</f>
        <v>#REF!</v>
      </c>
      <c r="I6386" s="260" t="e">
        <f t="shared" si="395"/>
        <v>#REF!</v>
      </c>
      <c r="J6386" s="258" t="e">
        <f>IF(#REF!&gt;=1,IF(#REF!&gt;=1,#REF!),IF(#REF!&gt;=0,"",))</f>
        <v>#REF!</v>
      </c>
      <c r="K6386" s="241" t="e">
        <f>保全管理データ!N11084</f>
        <v>#REF!</v>
      </c>
      <c r="L6386" s="259" t="e">
        <f>IF(#REF!="","",IF(#REF!="悪環境における作業",0.2,IF(#REF!="高所又は地下作業",0.1,IF(#REF!="錯綜場所作業",0.3,IF(#REF!="複雑な制約のある作業",0.4,IF(#REF!="単純な制約のある作業",0.2,0))))))</f>
        <v>#REF!</v>
      </c>
      <c r="M6386" s="260" t="e">
        <f t="shared" si="396"/>
        <v>#REF!</v>
      </c>
    </row>
    <row r="6387" spans="2:13" s="254" customFormat="1" ht="27.75" customHeight="1" thickBot="1" x14ac:dyDescent="0.25">
      <c r="B6387" s="538" t="s">
        <v>269</v>
      </c>
      <c r="C6387" s="539"/>
      <c r="D6387" s="266"/>
      <c r="E6387" s="252" t="s">
        <v>245</v>
      </c>
      <c r="F6387" s="261" t="e">
        <f>IF(#REF!&gt;=1,IF(#REF!&gt;=1,#REF!),IF(#REF!&gt;=0,"",))</f>
        <v>#REF!</v>
      </c>
      <c r="G6387" s="245" t="e">
        <f>保全管理データ!N11058</f>
        <v>#REF!</v>
      </c>
      <c r="H6387" s="259" t="e">
        <f>IF(#REF!="無","",IF(#REF!="","",IF(#REF!="悪環境における作業",0.2,IF(#REF!="高所又は地下作業",0.1,IF(#REF!="錯綜場所作業",0.3,IF(#REF!="複雑な制約のある作業",0.4,IF(#REF!="単純な制約のある作業",0.2,0)))))))</f>
        <v>#REF!</v>
      </c>
      <c r="I6387" s="260" t="e">
        <f t="shared" si="395"/>
        <v>#REF!</v>
      </c>
      <c r="J6387" s="261" t="e">
        <f>IF(#REF!&gt;=1,IF(#REF!&gt;=1,#REF!),IF(#REF!&gt;=0,"",))</f>
        <v>#REF!</v>
      </c>
      <c r="K6387" s="245" t="e">
        <f>保全管理データ!N11085</f>
        <v>#REF!</v>
      </c>
      <c r="L6387" s="262" t="e">
        <f>IF(#REF!="","",IF(#REF!="悪環境における作業",0.2,IF(#REF!="高所又は地下作業",0.1,IF(#REF!="錯綜場所作業",0.3,IF(#REF!="複雑な制約のある作業",0.4,IF(#REF!="単純な制約のある作業",0.2,0))))))</f>
        <v>#REF!</v>
      </c>
      <c r="M6387" s="260" t="e">
        <f t="shared" si="396"/>
        <v>#REF!</v>
      </c>
    </row>
    <row r="6388" spans="2:13" s="254" customFormat="1" ht="27.75" customHeight="1" thickBot="1" x14ac:dyDescent="0.25">
      <c r="B6388" s="532" t="s">
        <v>190</v>
      </c>
      <c r="C6388" s="532"/>
      <c r="D6388" s="532"/>
      <c r="E6388" s="532"/>
      <c r="F6388" s="533" t="e">
        <f>SUM(I6364:I6387)</f>
        <v>#REF!</v>
      </c>
      <c r="G6388" s="534"/>
      <c r="H6388" s="534"/>
      <c r="I6388" s="535"/>
      <c r="J6388" s="533" t="e">
        <f>IF(SUM(J6364:J6387)=0,"0.00",SUM(M6364:M6387))</f>
        <v>#REF!</v>
      </c>
      <c r="K6388" s="534"/>
      <c r="L6388" s="534"/>
      <c r="M6388" s="535"/>
    </row>
    <row r="6389" spans="2:13" s="254" customFormat="1" ht="27.75" customHeight="1" thickBot="1" x14ac:dyDescent="0.25">
      <c r="B6389" s="532" t="s">
        <v>97</v>
      </c>
      <c r="C6389" s="532"/>
      <c r="D6389" s="532"/>
      <c r="E6389" s="532"/>
      <c r="F6389" s="533" t="e">
        <f>IF(#REF!="５年以下","0",IF(#REF!="５年～１０年",0.1,IF(#REF!="１０年以上",0.15)))</f>
        <v>#REF!</v>
      </c>
      <c r="G6389" s="534"/>
      <c r="H6389" s="534"/>
      <c r="I6389" s="534"/>
      <c r="J6389" s="534"/>
      <c r="K6389" s="534"/>
      <c r="L6389" s="534"/>
      <c r="M6389" s="535"/>
    </row>
    <row r="6390" spans="2:13" s="254" customFormat="1" ht="27.75" customHeight="1" thickBot="1" x14ac:dyDescent="0.25">
      <c r="B6390" s="533" t="s">
        <v>273</v>
      </c>
      <c r="C6390" s="534"/>
      <c r="D6390" s="534"/>
      <c r="E6390" s="535"/>
      <c r="F6390" s="533" t="e">
        <f>F6388*(1+F6389)</f>
        <v>#REF!</v>
      </c>
      <c r="G6390" s="534"/>
      <c r="H6390" s="534"/>
      <c r="I6390" s="534"/>
      <c r="J6390" s="533" t="e">
        <f>J6388*(1+F6389)</f>
        <v>#REF!</v>
      </c>
      <c r="K6390" s="534"/>
      <c r="L6390" s="534"/>
      <c r="M6390" s="535"/>
    </row>
    <row r="6391" spans="2:13" s="254" customFormat="1" ht="27.75" customHeight="1" thickBot="1" x14ac:dyDescent="0.25">
      <c r="B6391" s="532" t="s">
        <v>191</v>
      </c>
      <c r="C6391" s="532"/>
      <c r="D6391" s="532"/>
      <c r="E6391" s="532"/>
      <c r="F6391" s="533" t="e">
        <f>#REF!*(#REF!*#REF!+#REF!*#REF!)</f>
        <v>#REF!</v>
      </c>
      <c r="G6391" s="534"/>
      <c r="H6391" s="535"/>
      <c r="I6391" s="532" t="e">
        <f>#REF!</f>
        <v>#REF!</v>
      </c>
      <c r="J6391" s="533"/>
      <c r="K6391" s="263" t="s">
        <v>230</v>
      </c>
      <c r="L6391" s="535" t="e">
        <f>B6362</f>
        <v>#REF!</v>
      </c>
      <c r="M6391" s="532"/>
    </row>
    <row r="6392" spans="2:13" s="254" customFormat="1" ht="45" customHeight="1" thickBot="1" x14ac:dyDescent="0.25">
      <c r="B6392" s="253"/>
      <c r="C6392" s="253"/>
      <c r="D6392" s="253"/>
      <c r="E6392" s="253"/>
      <c r="F6392" s="253"/>
      <c r="G6392" s="253"/>
      <c r="H6392" s="253"/>
      <c r="I6392" s="253"/>
      <c r="J6392" s="253"/>
      <c r="K6392" s="253"/>
      <c r="L6392" s="253"/>
      <c r="M6392" s="253"/>
    </row>
    <row r="6393" spans="2:13" s="254" customFormat="1" ht="27.75" customHeight="1" thickBot="1" x14ac:dyDescent="0.25">
      <c r="B6393" s="542" t="s">
        <v>128</v>
      </c>
      <c r="C6393" s="543"/>
      <c r="D6393" s="543"/>
      <c r="E6393" s="544"/>
      <c r="F6393" s="253"/>
      <c r="G6393" s="253"/>
      <c r="H6393" s="253"/>
      <c r="I6393" s="253"/>
      <c r="J6393" s="253"/>
      <c r="K6393" s="253"/>
      <c r="L6393" s="253"/>
      <c r="M6393" s="253"/>
    </row>
    <row r="6394" spans="2:13" s="254" customFormat="1" ht="27.75" customHeight="1" x14ac:dyDescent="0.2">
      <c r="B6394" s="545" t="e">
        <f>#REF!</f>
        <v>#REF!</v>
      </c>
      <c r="C6394" s="546"/>
      <c r="D6394" s="547"/>
      <c r="E6394" s="548"/>
      <c r="F6394" s="552" t="s">
        <v>240</v>
      </c>
      <c r="G6394" s="553"/>
      <c r="H6394" s="553"/>
      <c r="I6394" s="554"/>
      <c r="J6394" s="552" t="s">
        <v>239</v>
      </c>
      <c r="K6394" s="553"/>
      <c r="L6394" s="553"/>
      <c r="M6394" s="554"/>
    </row>
    <row r="6395" spans="2:13" s="254" customFormat="1" ht="27.75" customHeight="1" thickBot="1" x14ac:dyDescent="0.25">
      <c r="B6395" s="549"/>
      <c r="C6395" s="550"/>
      <c r="D6395" s="550"/>
      <c r="E6395" s="551"/>
      <c r="F6395" s="255" t="s">
        <v>149</v>
      </c>
      <c r="G6395" s="256" t="s">
        <v>151</v>
      </c>
      <c r="H6395" s="256" t="s">
        <v>96</v>
      </c>
      <c r="I6395" s="257" t="s">
        <v>150</v>
      </c>
      <c r="J6395" s="255" t="s">
        <v>149</v>
      </c>
      <c r="K6395" s="256" t="s">
        <v>151</v>
      </c>
      <c r="L6395" s="256" t="s">
        <v>96</v>
      </c>
      <c r="M6395" s="257" t="s">
        <v>150</v>
      </c>
    </row>
    <row r="6396" spans="2:13" s="254" customFormat="1" ht="27.75" customHeight="1" thickTop="1" x14ac:dyDescent="0.2">
      <c r="B6396" s="540" t="s">
        <v>241</v>
      </c>
      <c r="C6396" s="541"/>
      <c r="D6396" s="264"/>
      <c r="E6396" s="237" t="s">
        <v>242</v>
      </c>
      <c r="F6396" s="258" t="e">
        <f>IF(#REF!&gt;=1,IF(#REF!&gt;=1,#REF!),IF(#REF!&gt;=0,"",))</f>
        <v>#REF!</v>
      </c>
      <c r="G6396" s="241" t="e">
        <f>保全管理データ!N11091</f>
        <v>#REF!</v>
      </c>
      <c r="H6396" s="259" t="e">
        <f>IF(#REF!="無","",IF(#REF!="","",IF(#REF!="悪環境における作業",0.2,IF(#REF!="高所又は地下作業",0.1,IF(#REF!="錯綜場所作業",0.3,IF(#REF!="複雑な制約のある作業",0.4,IF(#REF!="単純な制約のある作業",0.2,0)))))))</f>
        <v>#REF!</v>
      </c>
      <c r="I6396" s="260" t="e">
        <f>IF(F6396="","",F6396*G6396*(1+IF(H6396="",0,H6396)))</f>
        <v>#REF!</v>
      </c>
      <c r="J6396" s="258" t="e">
        <f>IF(#REF!&gt;=1,IF(#REF!&gt;=1,#REF!),IF(#REF!&gt;=0,"",))</f>
        <v>#REF!</v>
      </c>
      <c r="K6396" s="241" t="e">
        <f>保全管理データ!N11118</f>
        <v>#REF!</v>
      </c>
      <c r="L6396" s="259" t="e">
        <f>IF(#REF!="","",IF(#REF!="悪環境における作業",0.2,IF(#REF!="高所又は地下作業",0.1,IF(#REF!="錯綜場所作業",0.3,IF(#REF!="複雑な制約のある作業",0.4,IF(#REF!="単純な制約のある作業",0.2,0))))))</f>
        <v>#REF!</v>
      </c>
      <c r="M6396" s="260" t="e">
        <f>IF(J6396="","",J6396*K6396*(1+IF(L6396="",0,L6396)))</f>
        <v>#REF!</v>
      </c>
    </row>
    <row r="6397" spans="2:13" s="254" customFormat="1" ht="27.75" customHeight="1" x14ac:dyDescent="0.2">
      <c r="B6397" s="536" t="s">
        <v>243</v>
      </c>
      <c r="C6397" s="537"/>
      <c r="D6397" s="265"/>
      <c r="E6397" s="224" t="s">
        <v>242</v>
      </c>
      <c r="F6397" s="258" t="e">
        <f>IF(#REF!&gt;=1,IF(#REF!&gt;=1,#REF!),IF(#REF!&gt;=0,"",))</f>
        <v>#REF!</v>
      </c>
      <c r="G6397" s="241" t="e">
        <f>保全管理データ!N11092</f>
        <v>#REF!</v>
      </c>
      <c r="H6397" s="259" t="e">
        <f>IF(#REF!="無","",IF(#REF!="","",IF(#REF!="悪環境における作業",0.2,IF(#REF!="高所又は地下作業",0.1,IF(#REF!="錯綜場所作業",0.3,IF(#REF!="複雑な制約のある作業",0.4,IF(#REF!="単純な制約のある作業",0.2,0)))))))</f>
        <v>#REF!</v>
      </c>
      <c r="I6397" s="260" t="e">
        <f t="shared" ref="I6397:I6419" si="397">IF(F6397="","",F6397*G6397*(1+IF(H6397="",0,H6397)))</f>
        <v>#REF!</v>
      </c>
      <c r="J6397" s="258" t="e">
        <f>IF(#REF!&gt;=1,IF(#REF!&gt;=1,#REF!),IF(#REF!&gt;=0,"",))</f>
        <v>#REF!</v>
      </c>
      <c r="K6397" s="241" t="e">
        <f>保全管理データ!N11119</f>
        <v>#REF!</v>
      </c>
      <c r="L6397" s="259" t="e">
        <f>IF(#REF!="","",IF(#REF!="悪環境における作業",0.2,IF(#REF!="高所又は地下作業",0.1,IF(#REF!="錯綜場所作業",0.3,IF(#REF!="複雑な制約のある作業",0.4,IF(#REF!="単純な制約のある作業",0.2,0))))))</f>
        <v>#REF!</v>
      </c>
      <c r="M6397" s="260" t="e">
        <f t="shared" ref="M6397:M6419" si="398">IF(J6397="","",J6397*K6397*(1+IF(L6397="",0,L6397)))</f>
        <v>#REF!</v>
      </c>
    </row>
    <row r="6398" spans="2:13" s="254" customFormat="1" ht="27.75" customHeight="1" x14ac:dyDescent="0.2">
      <c r="B6398" s="536" t="s">
        <v>249</v>
      </c>
      <c r="C6398" s="537"/>
      <c r="D6398" s="265"/>
      <c r="E6398" s="224" t="s">
        <v>244</v>
      </c>
      <c r="F6398" s="258" t="e">
        <f>IF(#REF!&gt;=1,IF(#REF!&gt;=1,#REF!),IF(#REF!&gt;=0,"",))</f>
        <v>#REF!</v>
      </c>
      <c r="G6398" s="241" t="e">
        <f>保全管理データ!N11093</f>
        <v>#REF!</v>
      </c>
      <c r="H6398" s="259" t="e">
        <f>IF(#REF!="無","",IF(#REF!="","",IF(#REF!="悪環境における作業",0.2,IF(#REF!="高所又は地下作業",0.1,IF(#REF!="錯綜場所作業",0.3,IF(#REF!="複雑な制約のある作業",0.4,IF(#REF!="単純な制約のある作業",0.2,0)))))))</f>
        <v>#REF!</v>
      </c>
      <c r="I6398" s="260" t="e">
        <f t="shared" si="397"/>
        <v>#REF!</v>
      </c>
      <c r="J6398" s="258" t="e">
        <f>IF(#REF!&gt;=1,IF(#REF!&gt;=1,#REF!),IF(#REF!&gt;=0,"",))</f>
        <v>#REF!</v>
      </c>
      <c r="K6398" s="241" t="e">
        <f>保全管理データ!N11120</f>
        <v>#REF!</v>
      </c>
      <c r="L6398" s="259" t="e">
        <f>IF(#REF!="","",IF(#REF!="悪環境における作業",0.2,IF(#REF!="高所又は地下作業",0.1,IF(#REF!="錯綜場所作業",0.3,IF(#REF!="複雑な制約のある作業",0.4,IF(#REF!="単純な制約のある作業",0.2,0))))))</f>
        <v>#REF!</v>
      </c>
      <c r="M6398" s="260" t="e">
        <f t="shared" si="398"/>
        <v>#REF!</v>
      </c>
    </row>
    <row r="6399" spans="2:13" s="254" customFormat="1" ht="27.75" customHeight="1" x14ac:dyDescent="0.2">
      <c r="B6399" s="536" t="s">
        <v>250</v>
      </c>
      <c r="C6399" s="537"/>
      <c r="D6399" s="265"/>
      <c r="E6399" s="224" t="s">
        <v>244</v>
      </c>
      <c r="F6399" s="258" t="e">
        <f>IF(#REF!&gt;=1,IF(#REF!&gt;=1,#REF!),IF(#REF!&gt;=0,"",))</f>
        <v>#REF!</v>
      </c>
      <c r="G6399" s="241" t="e">
        <f>保全管理データ!N11094</f>
        <v>#REF!</v>
      </c>
      <c r="H6399" s="259" t="e">
        <f>IF(#REF!="無","",IF(#REF!="","",IF(#REF!="悪環境における作業",0.2,IF(#REF!="高所又は地下作業",0.1,IF(#REF!="錯綜場所作業",0.3,IF(#REF!="複雑な制約のある作業",0.4,IF(#REF!="単純な制約のある作業",0.2,0)))))))</f>
        <v>#REF!</v>
      </c>
      <c r="I6399" s="260" t="e">
        <f t="shared" si="397"/>
        <v>#REF!</v>
      </c>
      <c r="J6399" s="258" t="e">
        <f>IF(#REF!&gt;=1,IF(#REF!&gt;=1,#REF!),IF(#REF!&gt;=0,"",))</f>
        <v>#REF!</v>
      </c>
      <c r="K6399" s="241" t="e">
        <f>保全管理データ!N11121</f>
        <v>#REF!</v>
      </c>
      <c r="L6399" s="259" t="e">
        <f>IF(#REF!="","",IF(#REF!="悪環境における作業",0.2,IF(#REF!="高所又は地下作業",0.1,IF(#REF!="錯綜場所作業",0.3,IF(#REF!="複雑な制約のある作業",0.4,IF(#REF!="単純な制約のある作業",0.2,0))))))</f>
        <v>#REF!</v>
      </c>
      <c r="M6399" s="260" t="e">
        <f t="shared" si="398"/>
        <v>#REF!</v>
      </c>
    </row>
    <row r="6400" spans="2:13" s="254" customFormat="1" ht="27.75" customHeight="1" x14ac:dyDescent="0.2">
      <c r="B6400" s="536" t="s">
        <v>251</v>
      </c>
      <c r="C6400" s="537"/>
      <c r="D6400" s="265"/>
      <c r="E6400" s="224" t="s">
        <v>242</v>
      </c>
      <c r="F6400" s="258" t="e">
        <f>IF(#REF!&gt;=1,IF(#REF!&gt;=1,#REF!),IF(#REF!&gt;=0,"",))</f>
        <v>#REF!</v>
      </c>
      <c r="G6400" s="241" t="e">
        <f>保全管理データ!N11095</f>
        <v>#REF!</v>
      </c>
      <c r="H6400" s="259" t="e">
        <f>IF(#REF!="無","",IF(#REF!="","",IF(#REF!="悪環境における作業",0.2,IF(#REF!="高所又は地下作業",0.1,IF(#REF!="錯綜場所作業",0.3,IF(#REF!="複雑な制約のある作業",0.4,IF(#REF!="単純な制約のある作業",0.2,0)))))))</f>
        <v>#REF!</v>
      </c>
      <c r="I6400" s="260" t="e">
        <f t="shared" si="397"/>
        <v>#REF!</v>
      </c>
      <c r="J6400" s="258" t="e">
        <f>IF(#REF!&gt;=1,IF(#REF!&gt;=1,#REF!),IF(#REF!&gt;=0,"",))</f>
        <v>#REF!</v>
      </c>
      <c r="K6400" s="241" t="e">
        <f>保全管理データ!N11122</f>
        <v>#REF!</v>
      </c>
      <c r="L6400" s="259" t="e">
        <f>IF(#REF!="","",IF(#REF!="悪環境における作業",0.2,IF(#REF!="高所又は地下作業",0.1,IF(#REF!="錯綜場所作業",0.3,IF(#REF!="複雑な制約のある作業",0.4,IF(#REF!="単純な制約のある作業",0.2,0))))))</f>
        <v>#REF!</v>
      </c>
      <c r="M6400" s="260" t="e">
        <f t="shared" si="398"/>
        <v>#REF!</v>
      </c>
    </row>
    <row r="6401" spans="2:13" s="254" customFormat="1" ht="27.75" customHeight="1" x14ac:dyDescent="0.2">
      <c r="B6401" s="536" t="s">
        <v>252</v>
      </c>
      <c r="C6401" s="537"/>
      <c r="D6401" s="265"/>
      <c r="E6401" s="224" t="s">
        <v>244</v>
      </c>
      <c r="F6401" s="258" t="e">
        <f>IF(#REF!&gt;=1,IF(#REF!&gt;=1,#REF!),IF(#REF!&gt;=0,"",))</f>
        <v>#REF!</v>
      </c>
      <c r="G6401" s="241" t="e">
        <f>保全管理データ!N11096</f>
        <v>#REF!</v>
      </c>
      <c r="H6401" s="259" t="e">
        <f>IF(#REF!="無","",IF(#REF!="","",IF(#REF!="悪環境における作業",0.2,IF(#REF!="高所又は地下作業",0.1,IF(#REF!="錯綜場所作業",0.3,IF(#REF!="複雑な制約のある作業",0.4,IF(#REF!="単純な制約のある作業",0.2,0)))))))</f>
        <v>#REF!</v>
      </c>
      <c r="I6401" s="260" t="e">
        <f t="shared" si="397"/>
        <v>#REF!</v>
      </c>
      <c r="J6401" s="258" t="e">
        <f>IF(#REF!&gt;=1,IF(#REF!&gt;=1,#REF!),IF(#REF!&gt;=0,"",))</f>
        <v>#REF!</v>
      </c>
      <c r="K6401" s="241" t="e">
        <f>保全管理データ!N11123</f>
        <v>#REF!</v>
      </c>
      <c r="L6401" s="259" t="e">
        <f>IF(#REF!="","",IF(#REF!="悪環境における作業",0.2,IF(#REF!="高所又は地下作業",0.1,IF(#REF!="錯綜場所作業",0.3,IF(#REF!="複雑な制約のある作業",0.4,IF(#REF!="単純な制約のある作業",0.2,0))))))</f>
        <v>#REF!</v>
      </c>
      <c r="M6401" s="260" t="e">
        <f t="shared" si="398"/>
        <v>#REF!</v>
      </c>
    </row>
    <row r="6402" spans="2:13" s="254" customFormat="1" ht="27.75" customHeight="1" x14ac:dyDescent="0.2">
      <c r="B6402" s="536" t="s">
        <v>253</v>
      </c>
      <c r="C6402" s="537"/>
      <c r="D6402" s="265"/>
      <c r="E6402" s="224" t="s">
        <v>242</v>
      </c>
      <c r="F6402" s="258" t="e">
        <f>IF(#REF!&gt;=1,IF(#REF!&gt;=1,#REF!),IF(#REF!&gt;=0,"",))</f>
        <v>#REF!</v>
      </c>
      <c r="G6402" s="241" t="e">
        <f>保全管理データ!N11097</f>
        <v>#REF!</v>
      </c>
      <c r="H6402" s="259" t="e">
        <f>IF(#REF!="無","",IF(#REF!="","",IF(#REF!="悪環境における作業",0.2,IF(#REF!="高所又は地下作業",0.1,IF(#REF!="錯綜場所作業",0.3,IF(#REF!="複雑な制約のある作業",0.4,IF(#REF!="単純な制約のある作業",0.2,0)))))))</f>
        <v>#REF!</v>
      </c>
      <c r="I6402" s="260" t="e">
        <f t="shared" si="397"/>
        <v>#REF!</v>
      </c>
      <c r="J6402" s="258" t="e">
        <f>IF(#REF!&gt;=1,IF(#REF!&gt;=1,#REF!),IF(#REF!&gt;=0,"",))</f>
        <v>#REF!</v>
      </c>
      <c r="K6402" s="241" t="e">
        <f>保全管理データ!N11124</f>
        <v>#REF!</v>
      </c>
      <c r="L6402" s="259" t="e">
        <f>IF(#REF!="","",IF(#REF!="悪環境における作業",0.2,IF(#REF!="高所又は地下作業",0.1,IF(#REF!="錯綜場所作業",0.3,IF(#REF!="複雑な制約のある作業",0.4,IF(#REF!="単純な制約のある作業",0.2,0))))))</f>
        <v>#REF!</v>
      </c>
      <c r="M6402" s="260" t="e">
        <f t="shared" si="398"/>
        <v>#REF!</v>
      </c>
    </row>
    <row r="6403" spans="2:13" s="254" customFormat="1" ht="27.75" customHeight="1" x14ac:dyDescent="0.2">
      <c r="B6403" s="536" t="s">
        <v>254</v>
      </c>
      <c r="C6403" s="537"/>
      <c r="D6403" s="265"/>
      <c r="E6403" s="224" t="s">
        <v>242</v>
      </c>
      <c r="F6403" s="258" t="e">
        <f>IF(#REF!&gt;=1,IF(#REF!&gt;=1,#REF!),IF(#REF!&gt;=0,"",))</f>
        <v>#REF!</v>
      </c>
      <c r="G6403" s="241" t="e">
        <f>保全管理データ!N11098</f>
        <v>#REF!</v>
      </c>
      <c r="H6403" s="259" t="e">
        <f>IF(#REF!="無","",IF(#REF!="","",IF(#REF!="悪環境における作業",0.2,IF(#REF!="高所又は地下作業",0.1,IF(#REF!="錯綜場所作業",0.3,IF(#REF!="複雑な制約のある作業",0.4,IF(#REF!="単純な制約のある作業",0.2,0)))))))</f>
        <v>#REF!</v>
      </c>
      <c r="I6403" s="260" t="e">
        <f t="shared" si="397"/>
        <v>#REF!</v>
      </c>
      <c r="J6403" s="258" t="e">
        <f>IF(#REF!&gt;=1,IF(#REF!&gt;=1,#REF!),IF(#REF!&gt;=0,"",))</f>
        <v>#REF!</v>
      </c>
      <c r="K6403" s="241" t="e">
        <f>保全管理データ!N11125</f>
        <v>#REF!</v>
      </c>
      <c r="L6403" s="259" t="e">
        <f>IF(#REF!="","",IF(#REF!="悪環境における作業",0.2,IF(#REF!="高所又は地下作業",0.1,IF(#REF!="錯綜場所作業",0.3,IF(#REF!="複雑な制約のある作業",0.4,IF(#REF!="単純な制約のある作業",0.2,0))))))</f>
        <v>#REF!</v>
      </c>
      <c r="M6403" s="260" t="e">
        <f t="shared" si="398"/>
        <v>#REF!</v>
      </c>
    </row>
    <row r="6404" spans="2:13" s="254" customFormat="1" ht="27.75" customHeight="1" x14ac:dyDescent="0.2">
      <c r="B6404" s="536" t="s">
        <v>255</v>
      </c>
      <c r="C6404" s="537"/>
      <c r="D6404" s="265"/>
      <c r="E6404" s="224" t="s">
        <v>245</v>
      </c>
      <c r="F6404" s="258" t="e">
        <f>IF(#REF!&gt;=1,IF(#REF!&gt;=1,#REF!),IF(#REF!&gt;=0,"",))</f>
        <v>#REF!</v>
      </c>
      <c r="G6404" s="241" t="e">
        <f>保全管理データ!N11099</f>
        <v>#REF!</v>
      </c>
      <c r="H6404" s="259" t="e">
        <f>IF(#REF!="無","",IF(#REF!="","",IF(#REF!="悪環境における作業",0.2,IF(#REF!="高所又は地下作業",0.1,IF(#REF!="錯綜場所作業",0.3,IF(#REF!="複雑な制約のある作業",0.4,IF(#REF!="単純な制約のある作業",0.2,0)))))))</f>
        <v>#REF!</v>
      </c>
      <c r="I6404" s="260" t="e">
        <f t="shared" si="397"/>
        <v>#REF!</v>
      </c>
      <c r="J6404" s="258" t="e">
        <f>IF(#REF!&gt;=1,IF(#REF!&gt;=1,#REF!),IF(#REF!&gt;=0,"",))</f>
        <v>#REF!</v>
      </c>
      <c r="K6404" s="241" t="e">
        <f>保全管理データ!N11126</f>
        <v>#REF!</v>
      </c>
      <c r="L6404" s="259" t="e">
        <f>IF(#REF!="","",IF(#REF!="悪環境における作業",0.2,IF(#REF!="高所又は地下作業",0.1,IF(#REF!="錯綜場所作業",0.3,IF(#REF!="複雑な制約のある作業",0.4,IF(#REF!="単純な制約のある作業",0.2,0))))))</f>
        <v>#REF!</v>
      </c>
      <c r="M6404" s="260" t="e">
        <f t="shared" si="398"/>
        <v>#REF!</v>
      </c>
    </row>
    <row r="6405" spans="2:13" s="254" customFormat="1" ht="27.75" customHeight="1" x14ac:dyDescent="0.2">
      <c r="B6405" s="536" t="s">
        <v>256</v>
      </c>
      <c r="C6405" s="537"/>
      <c r="D6405" s="265"/>
      <c r="E6405" s="224" t="s">
        <v>242</v>
      </c>
      <c r="F6405" s="258" t="e">
        <f>IF(#REF!&gt;=1,IF(#REF!&gt;=1,#REF!),IF(#REF!&gt;=0,"",))</f>
        <v>#REF!</v>
      </c>
      <c r="G6405" s="241" t="e">
        <f>保全管理データ!N11100</f>
        <v>#REF!</v>
      </c>
      <c r="H6405" s="259" t="e">
        <f>IF(#REF!="無","",IF(#REF!="","",IF(#REF!="悪環境における作業",0.2,IF(#REF!="高所又は地下作業",0.1,IF(#REF!="錯綜場所作業",0.3,IF(#REF!="複雑な制約のある作業",0.4,IF(#REF!="単純な制約のある作業",0.2,0)))))))</f>
        <v>#REF!</v>
      </c>
      <c r="I6405" s="260" t="e">
        <f t="shared" si="397"/>
        <v>#REF!</v>
      </c>
      <c r="J6405" s="258" t="e">
        <f>IF(#REF!&gt;=1,IF(#REF!&gt;=1,#REF!),IF(#REF!&gt;=0,"",))</f>
        <v>#REF!</v>
      </c>
      <c r="K6405" s="241" t="e">
        <f>保全管理データ!N11127</f>
        <v>#REF!</v>
      </c>
      <c r="L6405" s="259" t="e">
        <f>IF(#REF!="","",IF(#REF!="悪環境における作業",0.2,IF(#REF!="高所又は地下作業",0.1,IF(#REF!="錯綜場所作業",0.3,IF(#REF!="複雑な制約のある作業",0.4,IF(#REF!="単純な制約のある作業",0.2,0))))))</f>
        <v>#REF!</v>
      </c>
      <c r="M6405" s="260" t="e">
        <f t="shared" si="398"/>
        <v>#REF!</v>
      </c>
    </row>
    <row r="6406" spans="2:13" s="254" customFormat="1" ht="27.75" customHeight="1" x14ac:dyDescent="0.2">
      <c r="B6406" s="536" t="s">
        <v>257</v>
      </c>
      <c r="C6406" s="537"/>
      <c r="D6406" s="265"/>
      <c r="E6406" s="224" t="s">
        <v>245</v>
      </c>
      <c r="F6406" s="258" t="e">
        <f>IF(#REF!&gt;=1,IF(#REF!&gt;=1,#REF!),IF(#REF!&gt;=0,"",))</f>
        <v>#REF!</v>
      </c>
      <c r="G6406" s="241" t="e">
        <f>保全管理データ!N11101</f>
        <v>#REF!</v>
      </c>
      <c r="H6406" s="259" t="e">
        <f>IF(#REF!="無","",IF(#REF!="","",IF(#REF!="悪環境における作業",0.2,IF(#REF!="高所又は地下作業",0.1,IF(#REF!="錯綜場所作業",0.3,IF(#REF!="複雑な制約のある作業",0.4,IF(#REF!="単純な制約のある作業",0.2,0)))))))</f>
        <v>#REF!</v>
      </c>
      <c r="I6406" s="260" t="e">
        <f t="shared" si="397"/>
        <v>#REF!</v>
      </c>
      <c r="J6406" s="258" t="e">
        <f>IF(#REF!&gt;=1,IF(#REF!&gt;=1,#REF!),IF(#REF!&gt;=0,"",))</f>
        <v>#REF!</v>
      </c>
      <c r="K6406" s="241" t="e">
        <f>保全管理データ!N11128</f>
        <v>#REF!</v>
      </c>
      <c r="L6406" s="259" t="e">
        <f>IF(#REF!="","",IF(#REF!="悪環境における作業",0.2,IF(#REF!="高所又は地下作業",0.1,IF(#REF!="錯綜場所作業",0.3,IF(#REF!="複雑な制約のある作業",0.4,IF(#REF!="単純な制約のある作業",0.2,0))))))</f>
        <v>#REF!</v>
      </c>
      <c r="M6406" s="260" t="e">
        <f t="shared" si="398"/>
        <v>#REF!</v>
      </c>
    </row>
    <row r="6407" spans="2:13" s="254" customFormat="1" ht="27.75" customHeight="1" x14ac:dyDescent="0.2">
      <c r="B6407" s="536" t="s">
        <v>258</v>
      </c>
      <c r="C6407" s="537"/>
      <c r="D6407" s="265"/>
      <c r="E6407" s="224" t="s">
        <v>245</v>
      </c>
      <c r="F6407" s="258" t="e">
        <f>IF(#REF!&gt;=1,IF(#REF!&gt;=1,#REF!),IF(#REF!&gt;=0,"",))</f>
        <v>#REF!</v>
      </c>
      <c r="G6407" s="241" t="e">
        <f>保全管理データ!N11102</f>
        <v>#REF!</v>
      </c>
      <c r="H6407" s="259" t="e">
        <f>IF(#REF!="無","",IF(#REF!="","",IF(#REF!="悪環境における作業",0.2,IF(#REF!="高所又は地下作業",0.1,IF(#REF!="錯綜場所作業",0.3,IF(#REF!="複雑な制約のある作業",0.4,IF(#REF!="単純な制約のある作業",0.2,0)))))))</f>
        <v>#REF!</v>
      </c>
      <c r="I6407" s="260" t="e">
        <f t="shared" si="397"/>
        <v>#REF!</v>
      </c>
      <c r="J6407" s="258" t="e">
        <f>IF(#REF!&gt;=1,IF(#REF!&gt;=1,#REF!),IF(#REF!&gt;=0,"",))</f>
        <v>#REF!</v>
      </c>
      <c r="K6407" s="241" t="e">
        <f>保全管理データ!N11129</f>
        <v>#REF!</v>
      </c>
      <c r="L6407" s="259" t="e">
        <f>IF(#REF!="","",IF(#REF!="悪環境における作業",0.2,IF(#REF!="高所又は地下作業",0.1,IF(#REF!="錯綜場所作業",0.3,IF(#REF!="複雑な制約のある作業",0.4,IF(#REF!="単純な制約のある作業",0.2,0))))))</f>
        <v>#REF!</v>
      </c>
      <c r="M6407" s="260" t="e">
        <f t="shared" si="398"/>
        <v>#REF!</v>
      </c>
    </row>
    <row r="6408" spans="2:13" s="254" customFormat="1" ht="27.75" customHeight="1" x14ac:dyDescent="0.2">
      <c r="B6408" s="536" t="s">
        <v>259</v>
      </c>
      <c r="C6408" s="537"/>
      <c r="D6408" s="265"/>
      <c r="E6408" s="224" t="s">
        <v>245</v>
      </c>
      <c r="F6408" s="258" t="e">
        <f>IF(#REF!&gt;=1,IF(#REF!&gt;=1,#REF!),IF(#REF!&gt;=0,"",))</f>
        <v>#REF!</v>
      </c>
      <c r="G6408" s="241" t="e">
        <f>保全管理データ!N11103</f>
        <v>#REF!</v>
      </c>
      <c r="H6408" s="259" t="e">
        <f>IF(#REF!="無","",IF(#REF!="","",IF(#REF!="悪環境における作業",0.2,IF(#REF!="高所又は地下作業",0.1,IF(#REF!="錯綜場所作業",0.3,IF(#REF!="複雑な制約のある作業",0.4,IF(#REF!="単純な制約のある作業",0.2,0)))))))</f>
        <v>#REF!</v>
      </c>
      <c r="I6408" s="260" t="e">
        <f t="shared" si="397"/>
        <v>#REF!</v>
      </c>
      <c r="J6408" s="258" t="e">
        <f>IF(#REF!&gt;=1,IF(#REF!&gt;=1,#REF!),IF(#REF!&gt;=0,"",))</f>
        <v>#REF!</v>
      </c>
      <c r="K6408" s="241" t="e">
        <f>保全管理データ!N11130</f>
        <v>#REF!</v>
      </c>
      <c r="L6408" s="259" t="e">
        <f>IF(#REF!="","",IF(#REF!="悪環境における作業",0.2,IF(#REF!="高所又は地下作業",0.1,IF(#REF!="錯綜場所作業",0.3,IF(#REF!="複雑な制約のある作業",0.4,IF(#REF!="単純な制約のある作業",0.2,0))))))</f>
        <v>#REF!</v>
      </c>
      <c r="M6408" s="260" t="e">
        <f t="shared" si="398"/>
        <v>#REF!</v>
      </c>
    </row>
    <row r="6409" spans="2:13" s="254" customFormat="1" ht="27.75" customHeight="1" x14ac:dyDescent="0.2">
      <c r="B6409" s="536" t="s">
        <v>260</v>
      </c>
      <c r="C6409" s="537"/>
      <c r="D6409" s="265"/>
      <c r="E6409" s="224" t="s">
        <v>248</v>
      </c>
      <c r="F6409" s="258" t="e">
        <f>IF(#REF!&gt;=1,IF(#REF!&gt;=1,#REF!),IF(#REF!&gt;=0,"",))</f>
        <v>#REF!</v>
      </c>
      <c r="G6409" s="241" t="e">
        <f>保全管理データ!N11104</f>
        <v>#REF!</v>
      </c>
      <c r="H6409" s="259" t="e">
        <f>IF(#REF!="無","",IF(#REF!="","",IF(#REF!="悪環境における作業",0.2,IF(#REF!="高所又は地下作業",0.1,IF(#REF!="錯綜場所作業",0.3,IF(#REF!="複雑な制約のある作業",0.4,IF(#REF!="単純な制約のある作業",0.2,0)))))))</f>
        <v>#REF!</v>
      </c>
      <c r="I6409" s="260" t="e">
        <f t="shared" si="397"/>
        <v>#REF!</v>
      </c>
      <c r="J6409" s="258" t="e">
        <f>IF(#REF!&gt;=1,IF(#REF!&gt;=1,#REF!),IF(#REF!&gt;=0,"",))</f>
        <v>#REF!</v>
      </c>
      <c r="K6409" s="241" t="e">
        <f>保全管理データ!N11131</f>
        <v>#REF!</v>
      </c>
      <c r="L6409" s="259" t="e">
        <f>IF(#REF!="","",IF(#REF!="悪環境における作業",0.2,IF(#REF!="高所又は地下作業",0.1,IF(#REF!="錯綜場所作業",0.3,IF(#REF!="複雑な制約のある作業",0.4,IF(#REF!="単純な制約のある作業",0.2,0))))))</f>
        <v>#REF!</v>
      </c>
      <c r="M6409" s="260" t="e">
        <f t="shared" si="398"/>
        <v>#REF!</v>
      </c>
    </row>
    <row r="6410" spans="2:13" s="254" customFormat="1" ht="27.75" customHeight="1" x14ac:dyDescent="0.2">
      <c r="B6410" s="536" t="s">
        <v>261</v>
      </c>
      <c r="C6410" s="537"/>
      <c r="D6410" s="265"/>
      <c r="E6410" s="224" t="s">
        <v>247</v>
      </c>
      <c r="F6410" s="258" t="e">
        <f>IF(#REF!&gt;=1,IF(#REF!&gt;=1,#REF!),IF(#REF!&gt;=0,"",))</f>
        <v>#REF!</v>
      </c>
      <c r="G6410" s="241" t="e">
        <f>保全管理データ!N11105</f>
        <v>#REF!</v>
      </c>
      <c r="H6410" s="259" t="e">
        <f>IF(#REF!="無","",IF(#REF!="","",IF(#REF!="悪環境における作業",0.2,IF(#REF!="高所又は地下作業",0.1,IF(#REF!="錯綜場所作業",0.3,IF(#REF!="複雑な制約のある作業",0.4,IF(#REF!="単純な制約のある作業",0.2,0)))))))</f>
        <v>#REF!</v>
      </c>
      <c r="I6410" s="260" t="e">
        <f t="shared" si="397"/>
        <v>#REF!</v>
      </c>
      <c r="J6410" s="258" t="e">
        <f>IF(#REF!&gt;=1,IF(#REF!&gt;=1,#REF!),IF(#REF!&gt;=0,"",))</f>
        <v>#REF!</v>
      </c>
      <c r="K6410" s="241" t="e">
        <f>保全管理データ!N11132</f>
        <v>#REF!</v>
      </c>
      <c r="L6410" s="259" t="e">
        <f>IF(#REF!="","",IF(#REF!="悪環境における作業",0.2,IF(#REF!="高所又は地下作業",0.1,IF(#REF!="錯綜場所作業",0.3,IF(#REF!="複雑な制約のある作業",0.4,IF(#REF!="単純な制約のある作業",0.2,0))))))</f>
        <v>#REF!</v>
      </c>
      <c r="M6410" s="260" t="e">
        <f t="shared" si="398"/>
        <v>#REF!</v>
      </c>
    </row>
    <row r="6411" spans="2:13" s="254" customFormat="1" ht="27.75" customHeight="1" x14ac:dyDescent="0.2">
      <c r="B6411" s="536" t="s">
        <v>262</v>
      </c>
      <c r="C6411" s="537"/>
      <c r="D6411" s="265"/>
      <c r="E6411" s="224" t="s">
        <v>245</v>
      </c>
      <c r="F6411" s="258" t="e">
        <f>IF(#REF!&gt;=1,IF(#REF!&gt;=1,#REF!),IF(#REF!&gt;=0,"",))</f>
        <v>#REF!</v>
      </c>
      <c r="G6411" s="241" t="e">
        <f>保全管理データ!N11106</f>
        <v>#REF!</v>
      </c>
      <c r="H6411" s="259" t="e">
        <f>IF(#REF!="無","",IF(#REF!="","",IF(#REF!="悪環境における作業",0.2,IF(#REF!="高所又は地下作業",0.1,IF(#REF!="錯綜場所作業",0.3,IF(#REF!="複雑な制約のある作業",0.4,IF(#REF!="単純な制約のある作業",0.2,0)))))))</f>
        <v>#REF!</v>
      </c>
      <c r="I6411" s="260" t="e">
        <f t="shared" si="397"/>
        <v>#REF!</v>
      </c>
      <c r="J6411" s="258" t="e">
        <f>IF(#REF!&gt;=1,IF(#REF!&gt;=1,#REF!),IF(#REF!&gt;=0,"",))</f>
        <v>#REF!</v>
      </c>
      <c r="K6411" s="241" t="e">
        <f>保全管理データ!N11133</f>
        <v>#REF!</v>
      </c>
      <c r="L6411" s="259" t="e">
        <f>IF(#REF!="","",IF(#REF!="悪環境における作業",0.2,IF(#REF!="高所又は地下作業",0.1,IF(#REF!="錯綜場所作業",0.3,IF(#REF!="複雑な制約のある作業",0.4,IF(#REF!="単純な制約のある作業",0.2,0))))))</f>
        <v>#REF!</v>
      </c>
      <c r="M6411" s="260" t="e">
        <f t="shared" si="398"/>
        <v>#REF!</v>
      </c>
    </row>
    <row r="6412" spans="2:13" s="254" customFormat="1" ht="27.75" customHeight="1" x14ac:dyDescent="0.2">
      <c r="B6412" s="536" t="s">
        <v>263</v>
      </c>
      <c r="C6412" s="537"/>
      <c r="D6412" s="265"/>
      <c r="E6412" s="224" t="s">
        <v>245</v>
      </c>
      <c r="F6412" s="258" t="e">
        <f>IF(#REF!&gt;=1,IF(#REF!&gt;=1,#REF!),IF(#REF!&gt;=0,"",))</f>
        <v>#REF!</v>
      </c>
      <c r="G6412" s="241" t="e">
        <f>保全管理データ!N11107</f>
        <v>#REF!</v>
      </c>
      <c r="H6412" s="259" t="e">
        <f>IF(#REF!="無","",IF(#REF!="","",IF(#REF!="悪環境における作業",0.2,IF(#REF!="高所又は地下作業",0.1,IF(#REF!="錯綜場所作業",0.3,IF(#REF!="複雑な制約のある作業",0.4,IF(#REF!="単純な制約のある作業",0.2,0)))))))</f>
        <v>#REF!</v>
      </c>
      <c r="I6412" s="260" t="e">
        <f t="shared" si="397"/>
        <v>#REF!</v>
      </c>
      <c r="J6412" s="258" t="e">
        <f>IF(#REF!&gt;=1,IF(#REF!&gt;=1,#REF!),IF(#REF!&gt;=0,"",))</f>
        <v>#REF!</v>
      </c>
      <c r="K6412" s="241" t="e">
        <f>保全管理データ!N11134</f>
        <v>#REF!</v>
      </c>
      <c r="L6412" s="259" t="e">
        <f>IF(#REF!="","",IF(#REF!="悪環境における作業",0.2,IF(#REF!="高所又は地下作業",0.1,IF(#REF!="錯綜場所作業",0.3,IF(#REF!="複雑な制約のある作業",0.4,IF(#REF!="単純な制約のある作業",0.2,0))))))</f>
        <v>#REF!</v>
      </c>
      <c r="M6412" s="260" t="e">
        <f t="shared" si="398"/>
        <v>#REF!</v>
      </c>
    </row>
    <row r="6413" spans="2:13" s="254" customFormat="1" ht="27.75" customHeight="1" x14ac:dyDescent="0.2">
      <c r="B6413" s="536" t="s">
        <v>264</v>
      </c>
      <c r="C6413" s="537"/>
      <c r="D6413" s="265"/>
      <c r="E6413" s="224" t="s">
        <v>245</v>
      </c>
      <c r="F6413" s="258" t="e">
        <f>IF(#REF!&gt;=1,IF(#REF!&gt;=1,#REF!),IF(#REF!&gt;=0,"",))</f>
        <v>#REF!</v>
      </c>
      <c r="G6413" s="241" t="e">
        <f>保全管理データ!N11108</f>
        <v>#REF!</v>
      </c>
      <c r="H6413" s="259" t="e">
        <f>IF(#REF!="無","",IF(#REF!="","",IF(#REF!="悪環境における作業",0.2,IF(#REF!="高所又は地下作業",0.1,IF(#REF!="錯綜場所作業",0.3,IF(#REF!="複雑な制約のある作業",0.4,IF(#REF!="単純な制約のある作業",0.2,0)))))))</f>
        <v>#REF!</v>
      </c>
      <c r="I6413" s="260" t="e">
        <f t="shared" si="397"/>
        <v>#REF!</v>
      </c>
      <c r="J6413" s="258" t="e">
        <f>IF(#REF!&gt;=1,IF(#REF!&gt;=1,#REF!),IF(#REF!&gt;=0,"",))</f>
        <v>#REF!</v>
      </c>
      <c r="K6413" s="241" t="e">
        <f>保全管理データ!N11135</f>
        <v>#REF!</v>
      </c>
      <c r="L6413" s="259" t="e">
        <f>IF(#REF!="","",IF(#REF!="悪環境における作業",0.2,IF(#REF!="高所又は地下作業",0.1,IF(#REF!="錯綜場所作業",0.3,IF(#REF!="複雑な制約のある作業",0.4,IF(#REF!="単純な制約のある作業",0.2,0))))))</f>
        <v>#REF!</v>
      </c>
      <c r="M6413" s="260" t="e">
        <f t="shared" si="398"/>
        <v>#REF!</v>
      </c>
    </row>
    <row r="6414" spans="2:13" s="254" customFormat="1" ht="27.75" customHeight="1" x14ac:dyDescent="0.2">
      <c r="B6414" s="536" t="s">
        <v>265</v>
      </c>
      <c r="C6414" s="537"/>
      <c r="D6414" s="265"/>
      <c r="E6414" s="224" t="s">
        <v>245</v>
      </c>
      <c r="F6414" s="258" t="e">
        <f>IF(#REF!&gt;=1,IF(#REF!&gt;=1,#REF!),IF(#REF!&gt;=0,"",))</f>
        <v>#REF!</v>
      </c>
      <c r="G6414" s="241" t="e">
        <f>保全管理データ!N11109</f>
        <v>#REF!</v>
      </c>
      <c r="H6414" s="259" t="e">
        <f>IF(#REF!="無","",IF(#REF!="","",IF(#REF!="悪環境における作業",0.2,IF(#REF!="高所又は地下作業",0.1,IF(#REF!="錯綜場所作業",0.3,IF(#REF!="複雑な制約のある作業",0.4,IF(#REF!="単純な制約のある作業",0.2,0)))))))</f>
        <v>#REF!</v>
      </c>
      <c r="I6414" s="260" t="e">
        <f t="shared" si="397"/>
        <v>#REF!</v>
      </c>
      <c r="J6414" s="258" t="e">
        <f>IF(#REF!&gt;=1,IF(#REF!&gt;=1,#REF!),IF(#REF!&gt;=0,"",))</f>
        <v>#REF!</v>
      </c>
      <c r="K6414" s="241" t="e">
        <f>保全管理データ!N11136</f>
        <v>#REF!</v>
      </c>
      <c r="L6414" s="259" t="e">
        <f>IF(#REF!="","",IF(#REF!="悪環境における作業",0.2,IF(#REF!="高所又は地下作業",0.1,IF(#REF!="錯綜場所作業",0.3,IF(#REF!="複雑な制約のある作業",0.4,IF(#REF!="単純な制約のある作業",0.2,0))))))</f>
        <v>#REF!</v>
      </c>
      <c r="M6414" s="260" t="e">
        <f t="shared" si="398"/>
        <v>#REF!</v>
      </c>
    </row>
    <row r="6415" spans="2:13" s="254" customFormat="1" ht="27.75" customHeight="1" x14ac:dyDescent="0.2">
      <c r="B6415" s="536" t="s">
        <v>266</v>
      </c>
      <c r="C6415" s="537"/>
      <c r="D6415" s="265"/>
      <c r="E6415" s="224" t="s">
        <v>245</v>
      </c>
      <c r="F6415" s="258" t="e">
        <f>IF(#REF!&gt;=1,IF(#REF!&gt;=1,#REF!),IF(#REF!&gt;=0,"",))</f>
        <v>#REF!</v>
      </c>
      <c r="G6415" s="241" t="e">
        <f>保全管理データ!N11110</f>
        <v>#REF!</v>
      </c>
      <c r="H6415" s="259" t="e">
        <f>IF(#REF!="無","",IF(#REF!="","",IF(#REF!="悪環境における作業",0.2,IF(#REF!="高所又は地下作業",0.1,IF(#REF!="錯綜場所作業",0.3,IF(#REF!="複雑な制約のある作業",0.4,IF(#REF!="単純な制約のある作業",0.2,0)))))))</f>
        <v>#REF!</v>
      </c>
      <c r="I6415" s="260" t="e">
        <f t="shared" si="397"/>
        <v>#REF!</v>
      </c>
      <c r="J6415" s="258" t="e">
        <f>IF(#REF!&gt;=1,IF(#REF!&gt;=1,#REF!),IF(#REF!&gt;=0,"",))</f>
        <v>#REF!</v>
      </c>
      <c r="K6415" s="241" t="e">
        <f>保全管理データ!N11137</f>
        <v>#REF!</v>
      </c>
      <c r="L6415" s="259" t="e">
        <f>IF(#REF!="","",IF(#REF!="悪環境における作業",0.2,IF(#REF!="高所又は地下作業",0.1,IF(#REF!="錯綜場所作業",0.3,IF(#REF!="複雑な制約のある作業",0.4,IF(#REF!="単純な制約のある作業",0.2,0))))))</f>
        <v>#REF!</v>
      </c>
      <c r="M6415" s="260" t="e">
        <f t="shared" si="398"/>
        <v>#REF!</v>
      </c>
    </row>
    <row r="6416" spans="2:13" s="254" customFormat="1" ht="27.75" customHeight="1" x14ac:dyDescent="0.2">
      <c r="B6416" s="536" t="s">
        <v>81</v>
      </c>
      <c r="C6416" s="537"/>
      <c r="D6416" s="265"/>
      <c r="E6416" s="224" t="s">
        <v>245</v>
      </c>
      <c r="F6416" s="258" t="e">
        <f>IF(#REF!&gt;=1,IF(#REF!&gt;=1,#REF!),IF(#REF!&gt;=0,"",))</f>
        <v>#REF!</v>
      </c>
      <c r="G6416" s="241" t="e">
        <f>保全管理データ!N11111</f>
        <v>#REF!</v>
      </c>
      <c r="H6416" s="259" t="e">
        <f>IF(#REF!="無","",IF(#REF!="","",IF(#REF!="悪環境における作業",0.2,IF(#REF!="高所又は地下作業",0.1,IF(#REF!="錯綜場所作業",0.3,IF(#REF!="複雑な制約のある作業",0.4,IF(#REF!="単純な制約のある作業",0.2,0)))))))</f>
        <v>#REF!</v>
      </c>
      <c r="I6416" s="260" t="e">
        <f t="shared" si="397"/>
        <v>#REF!</v>
      </c>
      <c r="J6416" s="258" t="e">
        <f>IF(#REF!&gt;=1,IF(#REF!&gt;=1,#REF!),IF(#REF!&gt;=0,"",))</f>
        <v>#REF!</v>
      </c>
      <c r="K6416" s="241" t="e">
        <f>保全管理データ!N11138</f>
        <v>#REF!</v>
      </c>
      <c r="L6416" s="259" t="e">
        <f>IF(#REF!="","",IF(#REF!="悪環境における作業",0.2,IF(#REF!="高所又は地下作業",0.1,IF(#REF!="錯綜場所作業",0.3,IF(#REF!="複雑な制約のある作業",0.4,IF(#REF!="単純な制約のある作業",0.2,0))))))</f>
        <v>#REF!</v>
      </c>
      <c r="M6416" s="260" t="e">
        <f t="shared" si="398"/>
        <v>#REF!</v>
      </c>
    </row>
    <row r="6417" spans="2:13" s="254" customFormat="1" ht="27.75" customHeight="1" x14ac:dyDescent="0.2">
      <c r="B6417" s="536" t="s">
        <v>267</v>
      </c>
      <c r="C6417" s="537"/>
      <c r="D6417" s="265"/>
      <c r="E6417" s="224" t="s">
        <v>247</v>
      </c>
      <c r="F6417" s="258" t="e">
        <f>IF(#REF!&gt;=1,IF(#REF!&gt;=1,#REF!),IF(#REF!&gt;=0,"",))</f>
        <v>#REF!</v>
      </c>
      <c r="G6417" s="241" t="e">
        <f>保全管理データ!N11112</f>
        <v>#REF!</v>
      </c>
      <c r="H6417" s="259" t="e">
        <f>IF(#REF!="無","",IF(#REF!="","",IF(#REF!="悪環境における作業",0.2,IF(#REF!="高所又は地下作業",0.1,IF(#REF!="錯綜場所作業",0.3,IF(#REF!="複雑な制約のある作業",0.4,IF(#REF!="単純な制約のある作業",0.2,0)))))))</f>
        <v>#REF!</v>
      </c>
      <c r="I6417" s="260" t="e">
        <f t="shared" si="397"/>
        <v>#REF!</v>
      </c>
      <c r="J6417" s="258" t="e">
        <f>IF(#REF!&gt;=1,IF(#REF!&gt;=1,#REF!),IF(#REF!&gt;=0,"",))</f>
        <v>#REF!</v>
      </c>
      <c r="K6417" s="241" t="e">
        <f>保全管理データ!N11139</f>
        <v>#REF!</v>
      </c>
      <c r="L6417" s="259" t="e">
        <f>IF(#REF!="","",IF(#REF!="悪環境における作業",0.2,IF(#REF!="高所又は地下作業",0.1,IF(#REF!="錯綜場所作業",0.3,IF(#REF!="複雑な制約のある作業",0.4,IF(#REF!="単純な制約のある作業",0.2,0))))))</f>
        <v>#REF!</v>
      </c>
      <c r="M6417" s="260" t="e">
        <f t="shared" si="398"/>
        <v>#REF!</v>
      </c>
    </row>
    <row r="6418" spans="2:13" s="254" customFormat="1" ht="27.75" customHeight="1" x14ac:dyDescent="0.2">
      <c r="B6418" s="536" t="s">
        <v>268</v>
      </c>
      <c r="C6418" s="537"/>
      <c r="D6418" s="265"/>
      <c r="E6418" s="224" t="s">
        <v>246</v>
      </c>
      <c r="F6418" s="258" t="e">
        <f>IF(#REF!&gt;=1,IF(#REF!&gt;=1,#REF!),IF(#REF!&gt;=0,"",))</f>
        <v>#REF!</v>
      </c>
      <c r="G6418" s="241" t="e">
        <f>保全管理データ!N11113</f>
        <v>#REF!</v>
      </c>
      <c r="H6418" s="259" t="e">
        <f>IF(#REF!="無","",IF(#REF!="","",IF(#REF!="悪環境における作業",0.2,IF(#REF!="高所又は地下作業",0.1,IF(#REF!="錯綜場所作業",0.3,IF(#REF!="複雑な制約のある作業",0.4,IF(#REF!="単純な制約のある作業",0.2,0)))))))</f>
        <v>#REF!</v>
      </c>
      <c r="I6418" s="260" t="e">
        <f t="shared" si="397"/>
        <v>#REF!</v>
      </c>
      <c r="J6418" s="258" t="e">
        <f>IF(#REF!&gt;=1,IF(#REF!&gt;=1,#REF!),IF(#REF!&gt;=0,"",))</f>
        <v>#REF!</v>
      </c>
      <c r="K6418" s="241" t="e">
        <f>保全管理データ!N11140</f>
        <v>#REF!</v>
      </c>
      <c r="L6418" s="259" t="e">
        <f>IF(#REF!="","",IF(#REF!="悪環境における作業",0.2,IF(#REF!="高所又は地下作業",0.1,IF(#REF!="錯綜場所作業",0.3,IF(#REF!="複雑な制約のある作業",0.4,IF(#REF!="単純な制約のある作業",0.2,0))))))</f>
        <v>#REF!</v>
      </c>
      <c r="M6418" s="260" t="e">
        <f t="shared" si="398"/>
        <v>#REF!</v>
      </c>
    </row>
    <row r="6419" spans="2:13" s="254" customFormat="1" ht="27.75" customHeight="1" thickBot="1" x14ac:dyDescent="0.25">
      <c r="B6419" s="538" t="s">
        <v>269</v>
      </c>
      <c r="C6419" s="539"/>
      <c r="D6419" s="266"/>
      <c r="E6419" s="252" t="s">
        <v>245</v>
      </c>
      <c r="F6419" s="261" t="e">
        <f>IF(#REF!&gt;=1,IF(#REF!&gt;=1,#REF!),IF(#REF!&gt;=0,"",))</f>
        <v>#REF!</v>
      </c>
      <c r="G6419" s="245" t="e">
        <f>保全管理データ!N11114</f>
        <v>#REF!</v>
      </c>
      <c r="H6419" s="259" t="e">
        <f>IF(#REF!="無","",IF(#REF!="","",IF(#REF!="悪環境における作業",0.2,IF(#REF!="高所又は地下作業",0.1,IF(#REF!="錯綜場所作業",0.3,IF(#REF!="複雑な制約のある作業",0.4,IF(#REF!="単純な制約のある作業",0.2,0)))))))</f>
        <v>#REF!</v>
      </c>
      <c r="I6419" s="260" t="e">
        <f t="shared" si="397"/>
        <v>#REF!</v>
      </c>
      <c r="J6419" s="258" t="e">
        <f>IF(#REF!&gt;=1,IF(#REF!&gt;=1,#REF!),IF(#REF!&gt;=0,"",))</f>
        <v>#REF!</v>
      </c>
      <c r="K6419" s="241" t="e">
        <f>保全管理データ!N11141</f>
        <v>#REF!</v>
      </c>
      <c r="L6419" s="259" t="e">
        <f>IF(#REF!="","",IF(#REF!="悪環境における作業",0.2,IF(#REF!="高所又は地下作業",0.1,IF(#REF!="錯綜場所作業",0.3,IF(#REF!="複雑な制約のある作業",0.4,IF(#REF!="単純な制約のある作業",0.2,0))))))</f>
        <v>#REF!</v>
      </c>
      <c r="M6419" s="260" t="e">
        <f t="shared" si="398"/>
        <v>#REF!</v>
      </c>
    </row>
    <row r="6420" spans="2:13" s="254" customFormat="1" ht="27.75" customHeight="1" thickBot="1" x14ac:dyDescent="0.25">
      <c r="B6420" s="532" t="s">
        <v>190</v>
      </c>
      <c r="C6420" s="532"/>
      <c r="D6420" s="532"/>
      <c r="E6420" s="532"/>
      <c r="F6420" s="533" t="e">
        <f>SUM(I6396:I6419)</f>
        <v>#REF!</v>
      </c>
      <c r="G6420" s="534"/>
      <c r="H6420" s="534"/>
      <c r="I6420" s="535"/>
      <c r="J6420" s="533" t="e">
        <f>IF(SUM(J6396:J6419)=0,"0.00",SUM(M6396:M6419))</f>
        <v>#REF!</v>
      </c>
      <c r="K6420" s="534"/>
      <c r="L6420" s="534"/>
      <c r="M6420" s="535"/>
    </row>
    <row r="6421" spans="2:13" s="254" customFormat="1" ht="27.75" customHeight="1" thickBot="1" x14ac:dyDescent="0.25">
      <c r="B6421" s="532" t="s">
        <v>97</v>
      </c>
      <c r="C6421" s="532"/>
      <c r="D6421" s="532"/>
      <c r="E6421" s="532"/>
      <c r="F6421" s="533" t="e">
        <f>IF(#REF!="５年以下","0",IF(#REF!="５年～１０年",0.1,IF(#REF!="１０年以上",0.15)))</f>
        <v>#REF!</v>
      </c>
      <c r="G6421" s="534"/>
      <c r="H6421" s="534"/>
      <c r="I6421" s="534"/>
      <c r="J6421" s="534"/>
      <c r="K6421" s="534"/>
      <c r="L6421" s="534"/>
      <c r="M6421" s="535"/>
    </row>
    <row r="6422" spans="2:13" s="254" customFormat="1" ht="27.75" customHeight="1" thickBot="1" x14ac:dyDescent="0.25">
      <c r="B6422" s="533" t="s">
        <v>273</v>
      </c>
      <c r="C6422" s="534"/>
      <c r="D6422" s="534"/>
      <c r="E6422" s="535"/>
      <c r="F6422" s="533" t="e">
        <f>F6420*(1+F6421)</f>
        <v>#REF!</v>
      </c>
      <c r="G6422" s="534"/>
      <c r="H6422" s="534"/>
      <c r="I6422" s="534"/>
      <c r="J6422" s="533" t="e">
        <f>J6420*(1+F6421)</f>
        <v>#REF!</v>
      </c>
      <c r="K6422" s="534"/>
      <c r="L6422" s="534"/>
      <c r="M6422" s="535"/>
    </row>
    <row r="6423" spans="2:13" s="254" customFormat="1" ht="27.75" customHeight="1" thickBot="1" x14ac:dyDescent="0.25">
      <c r="B6423" s="532" t="s">
        <v>191</v>
      </c>
      <c r="C6423" s="532"/>
      <c r="D6423" s="532"/>
      <c r="E6423" s="532"/>
      <c r="F6423" s="533" t="e">
        <f>#REF!*(#REF!*#REF!+#REF!*#REF!)</f>
        <v>#REF!</v>
      </c>
      <c r="G6423" s="534"/>
      <c r="H6423" s="535"/>
      <c r="I6423" s="532" t="e">
        <f>#REF!</f>
        <v>#REF!</v>
      </c>
      <c r="J6423" s="533"/>
      <c r="K6423" s="263" t="s">
        <v>230</v>
      </c>
      <c r="L6423" s="535" t="e">
        <f>B6394</f>
        <v>#REF!</v>
      </c>
      <c r="M6423" s="532"/>
    </row>
    <row r="6424" spans="2:13" s="254" customFormat="1" ht="45" customHeight="1" thickBot="1" x14ac:dyDescent="0.25">
      <c r="B6424" s="253"/>
      <c r="C6424" s="253"/>
      <c r="D6424" s="253"/>
      <c r="E6424" s="253"/>
      <c r="F6424" s="253"/>
      <c r="G6424" s="253"/>
      <c r="H6424" s="253"/>
      <c r="I6424" s="253"/>
      <c r="J6424" s="253"/>
      <c r="K6424" s="253"/>
      <c r="L6424" s="253"/>
      <c r="M6424" s="253"/>
    </row>
    <row r="6425" spans="2:13" s="254" customFormat="1" ht="27.75" customHeight="1" thickBot="1" x14ac:dyDescent="0.25">
      <c r="B6425" s="542" t="s">
        <v>128</v>
      </c>
      <c r="C6425" s="543"/>
      <c r="D6425" s="543"/>
      <c r="E6425" s="544"/>
      <c r="F6425" s="253"/>
      <c r="G6425" s="253"/>
      <c r="H6425" s="253"/>
      <c r="I6425" s="253"/>
      <c r="J6425" s="253"/>
      <c r="K6425" s="253"/>
      <c r="L6425" s="253"/>
      <c r="M6425" s="253"/>
    </row>
    <row r="6426" spans="2:13" s="254" customFormat="1" ht="27.75" customHeight="1" x14ac:dyDescent="0.2">
      <c r="B6426" s="545" t="e">
        <f>#REF!</f>
        <v>#REF!</v>
      </c>
      <c r="C6426" s="546"/>
      <c r="D6426" s="547"/>
      <c r="E6426" s="548"/>
      <c r="F6426" s="552" t="s">
        <v>240</v>
      </c>
      <c r="G6426" s="553"/>
      <c r="H6426" s="553"/>
      <c r="I6426" s="554"/>
      <c r="J6426" s="552" t="s">
        <v>239</v>
      </c>
      <c r="K6426" s="553"/>
      <c r="L6426" s="553"/>
      <c r="M6426" s="554"/>
    </row>
    <row r="6427" spans="2:13" s="254" customFormat="1" ht="27.75" customHeight="1" thickBot="1" x14ac:dyDescent="0.25">
      <c r="B6427" s="549"/>
      <c r="C6427" s="550"/>
      <c r="D6427" s="550"/>
      <c r="E6427" s="551"/>
      <c r="F6427" s="255" t="s">
        <v>149</v>
      </c>
      <c r="G6427" s="256" t="s">
        <v>151</v>
      </c>
      <c r="H6427" s="256" t="s">
        <v>96</v>
      </c>
      <c r="I6427" s="257" t="s">
        <v>150</v>
      </c>
      <c r="J6427" s="255" t="s">
        <v>149</v>
      </c>
      <c r="K6427" s="256" t="s">
        <v>151</v>
      </c>
      <c r="L6427" s="256" t="s">
        <v>96</v>
      </c>
      <c r="M6427" s="257" t="s">
        <v>150</v>
      </c>
    </row>
    <row r="6428" spans="2:13" s="254" customFormat="1" ht="27.75" customHeight="1" thickTop="1" x14ac:dyDescent="0.2">
      <c r="B6428" s="540" t="s">
        <v>241</v>
      </c>
      <c r="C6428" s="541"/>
      <c r="D6428" s="264"/>
      <c r="E6428" s="237" t="s">
        <v>242</v>
      </c>
      <c r="F6428" s="258" t="e">
        <f>IF(#REF!&gt;=1,IF(#REF!&gt;=1,#REF!),IF(#REF!&gt;=0,"",))</f>
        <v>#REF!</v>
      </c>
      <c r="G6428" s="241" t="e">
        <f>保全管理データ!N11147</f>
        <v>#REF!</v>
      </c>
      <c r="H6428" s="259" t="e">
        <f>IF(#REF!="無","",IF(#REF!="","",IF(#REF!="悪環境における作業",0.2,IF(#REF!="高所又は地下作業",0.1,IF(#REF!="錯綜場所作業",0.3,IF(#REF!="複雑な制約のある作業",0.4,IF(#REF!="単純な制約のある作業",0.2,0)))))))</f>
        <v>#REF!</v>
      </c>
      <c r="I6428" s="260" t="e">
        <f>IF(F6428="","",F6428*G6428*(1+IF(H6428="",0,H6428)))</f>
        <v>#REF!</v>
      </c>
      <c r="J6428" s="258" t="e">
        <f>IF(#REF!&gt;=1,IF(#REF!&gt;=1,#REF!),IF(#REF!&gt;=0,"",))</f>
        <v>#REF!</v>
      </c>
      <c r="K6428" s="241" t="e">
        <f>保全管理データ!N11174</f>
        <v>#REF!</v>
      </c>
      <c r="L6428" s="259" t="e">
        <f>IF(#REF!="","",IF(#REF!="悪環境における作業",0.2,IF(#REF!="高所又は地下作業",0.1,IF(#REF!="錯綜場所作業",0.3,IF(#REF!="複雑な制約のある作業",0.4,IF(#REF!="単純な制約のある作業",0.2,0))))))</f>
        <v>#REF!</v>
      </c>
      <c r="M6428" s="260" t="e">
        <f>IF(J6428="","",J6428*K6428*(1+IF(L6428="",0,L6428)))</f>
        <v>#REF!</v>
      </c>
    </row>
    <row r="6429" spans="2:13" s="254" customFormat="1" ht="27.75" customHeight="1" x14ac:dyDescent="0.2">
      <c r="B6429" s="536" t="s">
        <v>243</v>
      </c>
      <c r="C6429" s="537"/>
      <c r="D6429" s="265"/>
      <c r="E6429" s="224" t="s">
        <v>242</v>
      </c>
      <c r="F6429" s="258" t="e">
        <f>IF(#REF!&gt;=1,IF(#REF!&gt;=1,#REF!),IF(#REF!&gt;=0,"",))</f>
        <v>#REF!</v>
      </c>
      <c r="G6429" s="241" t="e">
        <f>保全管理データ!N11148</f>
        <v>#REF!</v>
      </c>
      <c r="H6429" s="259" t="e">
        <f>IF(#REF!="無","",IF(#REF!="","",IF(#REF!="悪環境における作業",0.2,IF(#REF!="高所又は地下作業",0.1,IF(#REF!="錯綜場所作業",0.3,IF(#REF!="複雑な制約のある作業",0.4,IF(#REF!="単純な制約のある作業",0.2,0)))))))</f>
        <v>#REF!</v>
      </c>
      <c r="I6429" s="260" t="e">
        <f t="shared" ref="I6429:I6451" si="399">IF(F6429="","",F6429*G6429*(1+IF(H6429="",0,H6429)))</f>
        <v>#REF!</v>
      </c>
      <c r="J6429" s="258" t="e">
        <f>IF(#REF!&gt;=1,IF(#REF!&gt;=1,#REF!),IF(#REF!&gt;=0,"",))</f>
        <v>#REF!</v>
      </c>
      <c r="K6429" s="241" t="e">
        <f>保全管理データ!N11175</f>
        <v>#REF!</v>
      </c>
      <c r="L6429" s="259" t="e">
        <f>IF(#REF!="","",IF(#REF!="悪環境における作業",0.2,IF(#REF!="高所又は地下作業",0.1,IF(#REF!="錯綜場所作業",0.3,IF(#REF!="複雑な制約のある作業",0.4,IF(#REF!="単純な制約のある作業",0.2,0))))))</f>
        <v>#REF!</v>
      </c>
      <c r="M6429" s="260" t="e">
        <f t="shared" ref="M6429:M6451" si="400">IF(J6429="","",J6429*K6429*(1+IF(L6429="",0,L6429)))</f>
        <v>#REF!</v>
      </c>
    </row>
    <row r="6430" spans="2:13" s="254" customFormat="1" ht="27.75" customHeight="1" x14ac:dyDescent="0.2">
      <c r="B6430" s="536" t="s">
        <v>249</v>
      </c>
      <c r="C6430" s="537"/>
      <c r="D6430" s="265"/>
      <c r="E6430" s="224" t="s">
        <v>244</v>
      </c>
      <c r="F6430" s="258" t="e">
        <f>IF(#REF!&gt;=1,IF(#REF!&gt;=1,#REF!),IF(#REF!&gt;=0,"",))</f>
        <v>#REF!</v>
      </c>
      <c r="G6430" s="241" t="e">
        <f>保全管理データ!N11149</f>
        <v>#REF!</v>
      </c>
      <c r="H6430" s="259" t="e">
        <f>IF(#REF!="無","",IF(#REF!="","",IF(#REF!="悪環境における作業",0.2,IF(#REF!="高所又は地下作業",0.1,IF(#REF!="錯綜場所作業",0.3,IF(#REF!="複雑な制約のある作業",0.4,IF(#REF!="単純な制約のある作業",0.2,0)))))))</f>
        <v>#REF!</v>
      </c>
      <c r="I6430" s="260" t="e">
        <f t="shared" si="399"/>
        <v>#REF!</v>
      </c>
      <c r="J6430" s="258" t="e">
        <f>IF(#REF!&gt;=1,IF(#REF!&gt;=1,#REF!),IF(#REF!&gt;=0,"",))</f>
        <v>#REF!</v>
      </c>
      <c r="K6430" s="241" t="e">
        <f>保全管理データ!N11176</f>
        <v>#REF!</v>
      </c>
      <c r="L6430" s="259" t="e">
        <f>IF(#REF!="","",IF(#REF!="悪環境における作業",0.2,IF(#REF!="高所又は地下作業",0.1,IF(#REF!="錯綜場所作業",0.3,IF(#REF!="複雑な制約のある作業",0.4,IF(#REF!="単純な制約のある作業",0.2,0))))))</f>
        <v>#REF!</v>
      </c>
      <c r="M6430" s="260" t="e">
        <f t="shared" si="400"/>
        <v>#REF!</v>
      </c>
    </row>
    <row r="6431" spans="2:13" s="254" customFormat="1" ht="27.75" customHeight="1" x14ac:dyDescent="0.2">
      <c r="B6431" s="536" t="s">
        <v>250</v>
      </c>
      <c r="C6431" s="537"/>
      <c r="D6431" s="265"/>
      <c r="E6431" s="224" t="s">
        <v>244</v>
      </c>
      <c r="F6431" s="258" t="e">
        <f>IF(#REF!&gt;=1,IF(#REF!&gt;=1,#REF!),IF(#REF!&gt;=0,"",))</f>
        <v>#REF!</v>
      </c>
      <c r="G6431" s="241" t="e">
        <f>保全管理データ!N11150</f>
        <v>#REF!</v>
      </c>
      <c r="H6431" s="259" t="e">
        <f>IF(#REF!="無","",IF(#REF!="","",IF(#REF!="悪環境における作業",0.2,IF(#REF!="高所又は地下作業",0.1,IF(#REF!="錯綜場所作業",0.3,IF(#REF!="複雑な制約のある作業",0.4,IF(#REF!="単純な制約のある作業",0.2,0)))))))</f>
        <v>#REF!</v>
      </c>
      <c r="I6431" s="260" t="e">
        <f t="shared" si="399"/>
        <v>#REF!</v>
      </c>
      <c r="J6431" s="258" t="e">
        <f>IF(#REF!&gt;=1,IF(#REF!&gt;=1,#REF!),IF(#REF!&gt;=0,"",))</f>
        <v>#REF!</v>
      </c>
      <c r="K6431" s="241" t="e">
        <f>保全管理データ!N11177</f>
        <v>#REF!</v>
      </c>
      <c r="L6431" s="259" t="e">
        <f>IF(#REF!="","",IF(#REF!="悪環境における作業",0.2,IF(#REF!="高所又は地下作業",0.1,IF(#REF!="錯綜場所作業",0.3,IF(#REF!="複雑な制約のある作業",0.4,IF(#REF!="単純な制約のある作業",0.2,0))))))</f>
        <v>#REF!</v>
      </c>
      <c r="M6431" s="260" t="e">
        <f t="shared" si="400"/>
        <v>#REF!</v>
      </c>
    </row>
    <row r="6432" spans="2:13" s="254" customFormat="1" ht="27.75" customHeight="1" x14ac:dyDescent="0.2">
      <c r="B6432" s="536" t="s">
        <v>251</v>
      </c>
      <c r="C6432" s="537"/>
      <c r="D6432" s="265"/>
      <c r="E6432" s="224" t="s">
        <v>242</v>
      </c>
      <c r="F6432" s="258" t="e">
        <f>IF(#REF!&gt;=1,IF(#REF!&gt;=1,#REF!),IF(#REF!&gt;=0,"",))</f>
        <v>#REF!</v>
      </c>
      <c r="G6432" s="241" t="e">
        <f>保全管理データ!N11151</f>
        <v>#REF!</v>
      </c>
      <c r="H6432" s="259" t="e">
        <f>IF(#REF!="無","",IF(#REF!="","",IF(#REF!="悪環境における作業",0.2,IF(#REF!="高所又は地下作業",0.1,IF(#REF!="錯綜場所作業",0.3,IF(#REF!="複雑な制約のある作業",0.4,IF(#REF!="単純な制約のある作業",0.2,0)))))))</f>
        <v>#REF!</v>
      </c>
      <c r="I6432" s="260" t="e">
        <f t="shared" si="399"/>
        <v>#REF!</v>
      </c>
      <c r="J6432" s="258" t="e">
        <f>IF(#REF!&gt;=1,IF(#REF!&gt;=1,#REF!),IF(#REF!&gt;=0,"",))</f>
        <v>#REF!</v>
      </c>
      <c r="K6432" s="241" t="e">
        <f>保全管理データ!N11178</f>
        <v>#REF!</v>
      </c>
      <c r="L6432" s="259" t="e">
        <f>IF(#REF!="","",IF(#REF!="悪環境における作業",0.2,IF(#REF!="高所又は地下作業",0.1,IF(#REF!="錯綜場所作業",0.3,IF(#REF!="複雑な制約のある作業",0.4,IF(#REF!="単純な制約のある作業",0.2,0))))))</f>
        <v>#REF!</v>
      </c>
      <c r="M6432" s="260" t="e">
        <f t="shared" si="400"/>
        <v>#REF!</v>
      </c>
    </row>
    <row r="6433" spans="2:13" s="254" customFormat="1" ht="27.75" customHeight="1" x14ac:dyDescent="0.2">
      <c r="B6433" s="536" t="s">
        <v>252</v>
      </c>
      <c r="C6433" s="537"/>
      <c r="D6433" s="265"/>
      <c r="E6433" s="224" t="s">
        <v>244</v>
      </c>
      <c r="F6433" s="258" t="e">
        <f>IF(#REF!&gt;=1,IF(#REF!&gt;=1,#REF!),IF(#REF!&gt;=0,"",))</f>
        <v>#REF!</v>
      </c>
      <c r="G6433" s="241" t="e">
        <f>保全管理データ!N11152</f>
        <v>#REF!</v>
      </c>
      <c r="H6433" s="259" t="e">
        <f>IF(#REF!="無","",IF(#REF!="","",IF(#REF!="悪環境における作業",0.2,IF(#REF!="高所又は地下作業",0.1,IF(#REF!="錯綜場所作業",0.3,IF(#REF!="複雑な制約のある作業",0.4,IF(#REF!="単純な制約のある作業",0.2,0)))))))</f>
        <v>#REF!</v>
      </c>
      <c r="I6433" s="260" t="e">
        <f t="shared" si="399"/>
        <v>#REF!</v>
      </c>
      <c r="J6433" s="258" t="e">
        <f>IF(#REF!&gt;=1,IF(#REF!&gt;=1,#REF!),IF(#REF!&gt;=0,"",))</f>
        <v>#REF!</v>
      </c>
      <c r="K6433" s="241" t="e">
        <f>保全管理データ!N11179</f>
        <v>#REF!</v>
      </c>
      <c r="L6433" s="259" t="e">
        <f>IF(#REF!="","",IF(#REF!="悪環境における作業",0.2,IF(#REF!="高所又は地下作業",0.1,IF(#REF!="錯綜場所作業",0.3,IF(#REF!="複雑な制約のある作業",0.4,IF(#REF!="単純な制約のある作業",0.2,0))))))</f>
        <v>#REF!</v>
      </c>
      <c r="M6433" s="260" t="e">
        <f t="shared" si="400"/>
        <v>#REF!</v>
      </c>
    </row>
    <row r="6434" spans="2:13" s="254" customFormat="1" ht="27.75" customHeight="1" x14ac:dyDescent="0.2">
      <c r="B6434" s="536" t="s">
        <v>253</v>
      </c>
      <c r="C6434" s="537"/>
      <c r="D6434" s="265"/>
      <c r="E6434" s="224" t="s">
        <v>242</v>
      </c>
      <c r="F6434" s="258" t="e">
        <f>IF(#REF!&gt;=1,IF(#REF!&gt;=1,#REF!),IF(#REF!&gt;=0,"",))</f>
        <v>#REF!</v>
      </c>
      <c r="G6434" s="241" t="e">
        <f>保全管理データ!N11153</f>
        <v>#REF!</v>
      </c>
      <c r="H6434" s="259" t="e">
        <f>IF(#REF!="無","",IF(#REF!="","",IF(#REF!="悪環境における作業",0.2,IF(#REF!="高所又は地下作業",0.1,IF(#REF!="錯綜場所作業",0.3,IF(#REF!="複雑な制約のある作業",0.4,IF(#REF!="単純な制約のある作業",0.2,0)))))))</f>
        <v>#REF!</v>
      </c>
      <c r="I6434" s="260" t="e">
        <f t="shared" si="399"/>
        <v>#REF!</v>
      </c>
      <c r="J6434" s="258" t="e">
        <f>IF(#REF!&gt;=1,IF(#REF!&gt;=1,#REF!),IF(#REF!&gt;=0,"",))</f>
        <v>#REF!</v>
      </c>
      <c r="K6434" s="241" t="e">
        <f>保全管理データ!N11180</f>
        <v>#REF!</v>
      </c>
      <c r="L6434" s="259" t="e">
        <f>IF(#REF!="","",IF(#REF!="悪環境における作業",0.2,IF(#REF!="高所又は地下作業",0.1,IF(#REF!="錯綜場所作業",0.3,IF(#REF!="複雑な制約のある作業",0.4,IF(#REF!="単純な制約のある作業",0.2,0))))))</f>
        <v>#REF!</v>
      </c>
      <c r="M6434" s="260" t="e">
        <f t="shared" si="400"/>
        <v>#REF!</v>
      </c>
    </row>
    <row r="6435" spans="2:13" s="254" customFormat="1" ht="27.75" customHeight="1" x14ac:dyDescent="0.2">
      <c r="B6435" s="536" t="s">
        <v>254</v>
      </c>
      <c r="C6435" s="537"/>
      <c r="D6435" s="265"/>
      <c r="E6435" s="224" t="s">
        <v>242</v>
      </c>
      <c r="F6435" s="258" t="e">
        <f>IF(#REF!&gt;=1,IF(#REF!&gt;=1,#REF!),IF(#REF!&gt;=0,"",))</f>
        <v>#REF!</v>
      </c>
      <c r="G6435" s="241" t="e">
        <f>保全管理データ!N11154</f>
        <v>#REF!</v>
      </c>
      <c r="H6435" s="259" t="e">
        <f>IF(#REF!="無","",IF(#REF!="","",IF(#REF!="悪環境における作業",0.2,IF(#REF!="高所又は地下作業",0.1,IF(#REF!="錯綜場所作業",0.3,IF(#REF!="複雑な制約のある作業",0.4,IF(#REF!="単純な制約のある作業",0.2,0)))))))</f>
        <v>#REF!</v>
      </c>
      <c r="I6435" s="260" t="e">
        <f t="shared" si="399"/>
        <v>#REF!</v>
      </c>
      <c r="J6435" s="258" t="e">
        <f>IF(#REF!&gt;=1,IF(#REF!&gt;=1,#REF!),IF(#REF!&gt;=0,"",))</f>
        <v>#REF!</v>
      </c>
      <c r="K6435" s="241" t="e">
        <f>保全管理データ!N11181</f>
        <v>#REF!</v>
      </c>
      <c r="L6435" s="259" t="e">
        <f>IF(#REF!="","",IF(#REF!="悪環境における作業",0.2,IF(#REF!="高所又は地下作業",0.1,IF(#REF!="錯綜場所作業",0.3,IF(#REF!="複雑な制約のある作業",0.4,IF(#REF!="単純な制約のある作業",0.2,0))))))</f>
        <v>#REF!</v>
      </c>
      <c r="M6435" s="260" t="e">
        <f t="shared" si="400"/>
        <v>#REF!</v>
      </c>
    </row>
    <row r="6436" spans="2:13" s="254" customFormat="1" ht="27.75" customHeight="1" x14ac:dyDescent="0.2">
      <c r="B6436" s="536" t="s">
        <v>255</v>
      </c>
      <c r="C6436" s="537"/>
      <c r="D6436" s="265"/>
      <c r="E6436" s="224" t="s">
        <v>245</v>
      </c>
      <c r="F6436" s="258" t="e">
        <f>IF(#REF!&gt;=1,IF(#REF!&gt;=1,#REF!),IF(#REF!&gt;=0,"",))</f>
        <v>#REF!</v>
      </c>
      <c r="G6436" s="241" t="e">
        <f>保全管理データ!N11155</f>
        <v>#REF!</v>
      </c>
      <c r="H6436" s="259" t="e">
        <f>IF(#REF!="無","",IF(#REF!="","",IF(#REF!="悪環境における作業",0.2,IF(#REF!="高所又は地下作業",0.1,IF(#REF!="錯綜場所作業",0.3,IF(#REF!="複雑な制約のある作業",0.4,IF(#REF!="単純な制約のある作業",0.2,0)))))))</f>
        <v>#REF!</v>
      </c>
      <c r="I6436" s="260" t="e">
        <f t="shared" si="399"/>
        <v>#REF!</v>
      </c>
      <c r="J6436" s="258" t="e">
        <f>IF(#REF!&gt;=1,IF(#REF!&gt;=1,#REF!),IF(#REF!&gt;=0,"",))</f>
        <v>#REF!</v>
      </c>
      <c r="K6436" s="241" t="e">
        <f>保全管理データ!N11182</f>
        <v>#REF!</v>
      </c>
      <c r="L6436" s="259" t="e">
        <f>IF(#REF!="","",IF(#REF!="悪環境における作業",0.2,IF(#REF!="高所又は地下作業",0.1,IF(#REF!="錯綜場所作業",0.3,IF(#REF!="複雑な制約のある作業",0.4,IF(#REF!="単純な制約のある作業",0.2,0))))))</f>
        <v>#REF!</v>
      </c>
      <c r="M6436" s="260" t="e">
        <f t="shared" si="400"/>
        <v>#REF!</v>
      </c>
    </row>
    <row r="6437" spans="2:13" s="254" customFormat="1" ht="27.75" customHeight="1" x14ac:dyDescent="0.2">
      <c r="B6437" s="536" t="s">
        <v>256</v>
      </c>
      <c r="C6437" s="537"/>
      <c r="D6437" s="265"/>
      <c r="E6437" s="224" t="s">
        <v>242</v>
      </c>
      <c r="F6437" s="258" t="e">
        <f>IF(#REF!&gt;=1,IF(#REF!&gt;=1,#REF!),IF(#REF!&gt;=0,"",))</f>
        <v>#REF!</v>
      </c>
      <c r="G6437" s="241" t="e">
        <f>保全管理データ!N11156</f>
        <v>#REF!</v>
      </c>
      <c r="H6437" s="259" t="e">
        <f>IF(#REF!="無","",IF(#REF!="","",IF(#REF!="悪環境における作業",0.2,IF(#REF!="高所又は地下作業",0.1,IF(#REF!="錯綜場所作業",0.3,IF(#REF!="複雑な制約のある作業",0.4,IF(#REF!="単純な制約のある作業",0.2,0)))))))</f>
        <v>#REF!</v>
      </c>
      <c r="I6437" s="260" t="e">
        <f t="shared" si="399"/>
        <v>#REF!</v>
      </c>
      <c r="J6437" s="258" t="e">
        <f>IF(#REF!&gt;=1,IF(#REF!&gt;=1,#REF!),IF(#REF!&gt;=0,"",))</f>
        <v>#REF!</v>
      </c>
      <c r="K6437" s="241" t="e">
        <f>保全管理データ!N11183</f>
        <v>#REF!</v>
      </c>
      <c r="L6437" s="259" t="e">
        <f>IF(#REF!="","",IF(#REF!="悪環境における作業",0.2,IF(#REF!="高所又は地下作業",0.1,IF(#REF!="錯綜場所作業",0.3,IF(#REF!="複雑な制約のある作業",0.4,IF(#REF!="単純な制約のある作業",0.2,0))))))</f>
        <v>#REF!</v>
      </c>
      <c r="M6437" s="260" t="e">
        <f t="shared" si="400"/>
        <v>#REF!</v>
      </c>
    </row>
    <row r="6438" spans="2:13" s="254" customFormat="1" ht="27.75" customHeight="1" x14ac:dyDescent="0.2">
      <c r="B6438" s="536" t="s">
        <v>257</v>
      </c>
      <c r="C6438" s="537"/>
      <c r="D6438" s="265"/>
      <c r="E6438" s="224" t="s">
        <v>245</v>
      </c>
      <c r="F6438" s="258" t="e">
        <f>IF(#REF!&gt;=1,IF(#REF!&gt;=1,#REF!),IF(#REF!&gt;=0,"",))</f>
        <v>#REF!</v>
      </c>
      <c r="G6438" s="241" t="e">
        <f>保全管理データ!N11157</f>
        <v>#REF!</v>
      </c>
      <c r="H6438" s="259" t="e">
        <f>IF(#REF!="無","",IF(#REF!="","",IF(#REF!="悪環境における作業",0.2,IF(#REF!="高所又は地下作業",0.1,IF(#REF!="錯綜場所作業",0.3,IF(#REF!="複雑な制約のある作業",0.4,IF(#REF!="単純な制約のある作業",0.2,0)))))))</f>
        <v>#REF!</v>
      </c>
      <c r="I6438" s="260" t="e">
        <f t="shared" si="399"/>
        <v>#REF!</v>
      </c>
      <c r="J6438" s="258" t="e">
        <f>IF(#REF!&gt;=1,IF(#REF!&gt;=1,#REF!),IF(#REF!&gt;=0,"",))</f>
        <v>#REF!</v>
      </c>
      <c r="K6438" s="241" t="e">
        <f>保全管理データ!N11184</f>
        <v>#REF!</v>
      </c>
      <c r="L6438" s="259" t="e">
        <f>IF(#REF!="","",IF(#REF!="悪環境における作業",0.2,IF(#REF!="高所又は地下作業",0.1,IF(#REF!="錯綜場所作業",0.3,IF(#REF!="複雑な制約のある作業",0.4,IF(#REF!="単純な制約のある作業",0.2,0))))))</f>
        <v>#REF!</v>
      </c>
      <c r="M6438" s="260" t="e">
        <f t="shared" si="400"/>
        <v>#REF!</v>
      </c>
    </row>
    <row r="6439" spans="2:13" s="254" customFormat="1" ht="27.75" customHeight="1" x14ac:dyDescent="0.2">
      <c r="B6439" s="536" t="s">
        <v>258</v>
      </c>
      <c r="C6439" s="537"/>
      <c r="D6439" s="265"/>
      <c r="E6439" s="224" t="s">
        <v>245</v>
      </c>
      <c r="F6439" s="258" t="e">
        <f>IF(#REF!&gt;=1,IF(#REF!&gt;=1,#REF!),IF(#REF!&gt;=0,"",))</f>
        <v>#REF!</v>
      </c>
      <c r="G6439" s="241" t="e">
        <f>保全管理データ!N11158</f>
        <v>#REF!</v>
      </c>
      <c r="H6439" s="259" t="e">
        <f>IF(#REF!="無","",IF(#REF!="","",IF(#REF!="悪環境における作業",0.2,IF(#REF!="高所又は地下作業",0.1,IF(#REF!="錯綜場所作業",0.3,IF(#REF!="複雑な制約のある作業",0.4,IF(#REF!="単純な制約のある作業",0.2,0)))))))</f>
        <v>#REF!</v>
      </c>
      <c r="I6439" s="260" t="e">
        <f t="shared" si="399"/>
        <v>#REF!</v>
      </c>
      <c r="J6439" s="258" t="e">
        <f>IF(#REF!&gt;=1,IF(#REF!&gt;=1,#REF!),IF(#REF!&gt;=0,"",))</f>
        <v>#REF!</v>
      </c>
      <c r="K6439" s="241" t="e">
        <f>保全管理データ!N11185</f>
        <v>#REF!</v>
      </c>
      <c r="L6439" s="259" t="e">
        <f>IF(#REF!="","",IF(#REF!="悪環境における作業",0.2,IF(#REF!="高所又は地下作業",0.1,IF(#REF!="錯綜場所作業",0.3,IF(#REF!="複雑な制約のある作業",0.4,IF(#REF!="単純な制約のある作業",0.2,0))))))</f>
        <v>#REF!</v>
      </c>
      <c r="M6439" s="260" t="e">
        <f t="shared" si="400"/>
        <v>#REF!</v>
      </c>
    </row>
    <row r="6440" spans="2:13" s="254" customFormat="1" ht="27.75" customHeight="1" x14ac:dyDescent="0.2">
      <c r="B6440" s="536" t="s">
        <v>259</v>
      </c>
      <c r="C6440" s="537"/>
      <c r="D6440" s="265"/>
      <c r="E6440" s="224" t="s">
        <v>245</v>
      </c>
      <c r="F6440" s="258" t="e">
        <f>IF(#REF!&gt;=1,IF(#REF!&gt;=1,#REF!),IF(#REF!&gt;=0,"",))</f>
        <v>#REF!</v>
      </c>
      <c r="G6440" s="241" t="e">
        <f>保全管理データ!N11159</f>
        <v>#REF!</v>
      </c>
      <c r="H6440" s="259" t="e">
        <f>IF(#REF!="無","",IF(#REF!="","",IF(#REF!="悪環境における作業",0.2,IF(#REF!="高所又は地下作業",0.1,IF(#REF!="錯綜場所作業",0.3,IF(#REF!="複雑な制約のある作業",0.4,IF(#REF!="単純な制約のある作業",0.2,0)))))))</f>
        <v>#REF!</v>
      </c>
      <c r="I6440" s="260" t="e">
        <f t="shared" si="399"/>
        <v>#REF!</v>
      </c>
      <c r="J6440" s="258" t="e">
        <f>IF(#REF!&gt;=1,IF(#REF!&gt;=1,#REF!),IF(#REF!&gt;=0,"",))</f>
        <v>#REF!</v>
      </c>
      <c r="K6440" s="241" t="e">
        <f>保全管理データ!N11186</f>
        <v>#REF!</v>
      </c>
      <c r="L6440" s="259" t="e">
        <f>IF(#REF!="","",IF(#REF!="悪環境における作業",0.2,IF(#REF!="高所又は地下作業",0.1,IF(#REF!="錯綜場所作業",0.3,IF(#REF!="複雑な制約のある作業",0.4,IF(#REF!="単純な制約のある作業",0.2,0))))))</f>
        <v>#REF!</v>
      </c>
      <c r="M6440" s="260" t="e">
        <f t="shared" si="400"/>
        <v>#REF!</v>
      </c>
    </row>
    <row r="6441" spans="2:13" s="254" customFormat="1" ht="27.75" customHeight="1" x14ac:dyDescent="0.2">
      <c r="B6441" s="536" t="s">
        <v>260</v>
      </c>
      <c r="C6441" s="537"/>
      <c r="D6441" s="265"/>
      <c r="E6441" s="224" t="s">
        <v>248</v>
      </c>
      <c r="F6441" s="258" t="e">
        <f>IF(#REF!&gt;=1,IF(#REF!&gt;=1,#REF!),IF(#REF!&gt;=0,"",))</f>
        <v>#REF!</v>
      </c>
      <c r="G6441" s="241" t="e">
        <f>保全管理データ!N11160</f>
        <v>#REF!</v>
      </c>
      <c r="H6441" s="259" t="e">
        <f>IF(#REF!="無","",IF(#REF!="","",IF(#REF!="悪環境における作業",0.2,IF(#REF!="高所又は地下作業",0.1,IF(#REF!="錯綜場所作業",0.3,IF(#REF!="複雑な制約のある作業",0.4,IF(#REF!="単純な制約のある作業",0.2,0)))))))</f>
        <v>#REF!</v>
      </c>
      <c r="I6441" s="260" t="e">
        <f t="shared" si="399"/>
        <v>#REF!</v>
      </c>
      <c r="J6441" s="258" t="e">
        <f>IF(#REF!&gt;=1,IF(#REF!&gt;=1,#REF!),IF(#REF!&gt;=0,"",))</f>
        <v>#REF!</v>
      </c>
      <c r="K6441" s="241" t="e">
        <f>保全管理データ!N11187</f>
        <v>#REF!</v>
      </c>
      <c r="L6441" s="259" t="e">
        <f>IF(#REF!="","",IF(#REF!="悪環境における作業",0.2,IF(#REF!="高所又は地下作業",0.1,IF(#REF!="錯綜場所作業",0.3,IF(#REF!="複雑な制約のある作業",0.4,IF(#REF!="単純な制約のある作業",0.2,0))))))</f>
        <v>#REF!</v>
      </c>
      <c r="M6441" s="260" t="e">
        <f t="shared" si="400"/>
        <v>#REF!</v>
      </c>
    </row>
    <row r="6442" spans="2:13" s="254" customFormat="1" ht="27.75" customHeight="1" x14ac:dyDescent="0.2">
      <c r="B6442" s="536" t="s">
        <v>261</v>
      </c>
      <c r="C6442" s="537"/>
      <c r="D6442" s="265"/>
      <c r="E6442" s="224" t="s">
        <v>247</v>
      </c>
      <c r="F6442" s="258" t="e">
        <f>IF(#REF!&gt;=1,IF(#REF!&gt;=1,#REF!),IF(#REF!&gt;=0,"",))</f>
        <v>#REF!</v>
      </c>
      <c r="G6442" s="241" t="e">
        <f>保全管理データ!N11161</f>
        <v>#REF!</v>
      </c>
      <c r="H6442" s="259" t="e">
        <f>IF(#REF!="無","",IF(#REF!="","",IF(#REF!="悪環境における作業",0.2,IF(#REF!="高所又は地下作業",0.1,IF(#REF!="錯綜場所作業",0.3,IF(#REF!="複雑な制約のある作業",0.4,IF(#REF!="単純な制約のある作業",0.2,0)))))))</f>
        <v>#REF!</v>
      </c>
      <c r="I6442" s="260" t="e">
        <f t="shared" si="399"/>
        <v>#REF!</v>
      </c>
      <c r="J6442" s="258" t="e">
        <f>IF(#REF!&gt;=1,IF(#REF!&gt;=1,#REF!),IF(#REF!&gt;=0,"",))</f>
        <v>#REF!</v>
      </c>
      <c r="K6442" s="241" t="e">
        <f>保全管理データ!N11188</f>
        <v>#REF!</v>
      </c>
      <c r="L6442" s="259" t="e">
        <f>IF(#REF!="","",IF(#REF!="悪環境における作業",0.2,IF(#REF!="高所又は地下作業",0.1,IF(#REF!="錯綜場所作業",0.3,IF(#REF!="複雑な制約のある作業",0.4,IF(#REF!="単純な制約のある作業",0.2,0))))))</f>
        <v>#REF!</v>
      </c>
      <c r="M6442" s="260" t="e">
        <f t="shared" si="400"/>
        <v>#REF!</v>
      </c>
    </row>
    <row r="6443" spans="2:13" s="254" customFormat="1" ht="27.75" customHeight="1" x14ac:dyDescent="0.2">
      <c r="B6443" s="536" t="s">
        <v>262</v>
      </c>
      <c r="C6443" s="537"/>
      <c r="D6443" s="265"/>
      <c r="E6443" s="224" t="s">
        <v>245</v>
      </c>
      <c r="F6443" s="258" t="e">
        <f>IF(#REF!&gt;=1,IF(#REF!&gt;=1,#REF!),IF(#REF!&gt;=0,"",))</f>
        <v>#REF!</v>
      </c>
      <c r="G6443" s="241" t="e">
        <f>保全管理データ!N11162</f>
        <v>#REF!</v>
      </c>
      <c r="H6443" s="259" t="e">
        <f>IF(#REF!="無","",IF(#REF!="","",IF(#REF!="悪環境における作業",0.2,IF(#REF!="高所又は地下作業",0.1,IF(#REF!="錯綜場所作業",0.3,IF(#REF!="複雑な制約のある作業",0.4,IF(#REF!="単純な制約のある作業",0.2,0)))))))</f>
        <v>#REF!</v>
      </c>
      <c r="I6443" s="260" t="e">
        <f t="shared" si="399"/>
        <v>#REF!</v>
      </c>
      <c r="J6443" s="258" t="e">
        <f>IF(#REF!&gt;=1,IF(#REF!&gt;=1,#REF!),IF(#REF!&gt;=0,"",))</f>
        <v>#REF!</v>
      </c>
      <c r="K6443" s="241" t="e">
        <f>保全管理データ!N11189</f>
        <v>#REF!</v>
      </c>
      <c r="L6443" s="259" t="e">
        <f>IF(#REF!="","",IF(#REF!="悪環境における作業",0.2,IF(#REF!="高所又は地下作業",0.1,IF(#REF!="錯綜場所作業",0.3,IF(#REF!="複雑な制約のある作業",0.4,IF(#REF!="単純な制約のある作業",0.2,0))))))</f>
        <v>#REF!</v>
      </c>
      <c r="M6443" s="260" t="e">
        <f t="shared" si="400"/>
        <v>#REF!</v>
      </c>
    </row>
    <row r="6444" spans="2:13" s="254" customFormat="1" ht="27.75" customHeight="1" x14ac:dyDescent="0.2">
      <c r="B6444" s="536" t="s">
        <v>263</v>
      </c>
      <c r="C6444" s="537"/>
      <c r="D6444" s="265"/>
      <c r="E6444" s="224" t="s">
        <v>245</v>
      </c>
      <c r="F6444" s="258" t="e">
        <f>IF(#REF!&gt;=1,IF(#REF!&gt;=1,#REF!),IF(#REF!&gt;=0,"",))</f>
        <v>#REF!</v>
      </c>
      <c r="G6444" s="241" t="e">
        <f>保全管理データ!N11163</f>
        <v>#REF!</v>
      </c>
      <c r="H6444" s="259" t="e">
        <f>IF(#REF!="無","",IF(#REF!="","",IF(#REF!="悪環境における作業",0.2,IF(#REF!="高所又は地下作業",0.1,IF(#REF!="錯綜場所作業",0.3,IF(#REF!="複雑な制約のある作業",0.4,IF(#REF!="単純な制約のある作業",0.2,0)))))))</f>
        <v>#REF!</v>
      </c>
      <c r="I6444" s="260" t="e">
        <f t="shared" si="399"/>
        <v>#REF!</v>
      </c>
      <c r="J6444" s="258" t="e">
        <f>IF(#REF!&gt;=1,IF(#REF!&gt;=1,#REF!),IF(#REF!&gt;=0,"",))</f>
        <v>#REF!</v>
      </c>
      <c r="K6444" s="241" t="e">
        <f>保全管理データ!N11190</f>
        <v>#REF!</v>
      </c>
      <c r="L6444" s="259" t="e">
        <f>IF(#REF!="","",IF(#REF!="悪環境における作業",0.2,IF(#REF!="高所又は地下作業",0.1,IF(#REF!="錯綜場所作業",0.3,IF(#REF!="複雑な制約のある作業",0.4,IF(#REF!="単純な制約のある作業",0.2,0))))))</f>
        <v>#REF!</v>
      </c>
      <c r="M6444" s="260" t="e">
        <f t="shared" si="400"/>
        <v>#REF!</v>
      </c>
    </row>
    <row r="6445" spans="2:13" s="254" customFormat="1" ht="27.75" customHeight="1" x14ac:dyDescent="0.2">
      <c r="B6445" s="536" t="s">
        <v>264</v>
      </c>
      <c r="C6445" s="537"/>
      <c r="D6445" s="265"/>
      <c r="E6445" s="224" t="s">
        <v>245</v>
      </c>
      <c r="F6445" s="258" t="e">
        <f>IF(#REF!&gt;=1,IF(#REF!&gt;=1,#REF!),IF(#REF!&gt;=0,"",))</f>
        <v>#REF!</v>
      </c>
      <c r="G6445" s="241" t="e">
        <f>保全管理データ!N11164</f>
        <v>#REF!</v>
      </c>
      <c r="H6445" s="259" t="e">
        <f>IF(#REF!="無","",IF(#REF!="","",IF(#REF!="悪環境における作業",0.2,IF(#REF!="高所又は地下作業",0.1,IF(#REF!="錯綜場所作業",0.3,IF(#REF!="複雑な制約のある作業",0.4,IF(#REF!="単純な制約のある作業",0.2,0)))))))</f>
        <v>#REF!</v>
      </c>
      <c r="I6445" s="260" t="e">
        <f t="shared" si="399"/>
        <v>#REF!</v>
      </c>
      <c r="J6445" s="258" t="e">
        <f>IF(#REF!&gt;=1,IF(#REF!&gt;=1,#REF!),IF(#REF!&gt;=0,"",))</f>
        <v>#REF!</v>
      </c>
      <c r="K6445" s="241" t="e">
        <f>保全管理データ!N11191</f>
        <v>#REF!</v>
      </c>
      <c r="L6445" s="259" t="e">
        <f>IF(#REF!="","",IF(#REF!="悪環境における作業",0.2,IF(#REF!="高所又は地下作業",0.1,IF(#REF!="錯綜場所作業",0.3,IF(#REF!="複雑な制約のある作業",0.4,IF(#REF!="単純な制約のある作業",0.2,0))))))</f>
        <v>#REF!</v>
      </c>
      <c r="M6445" s="260" t="e">
        <f t="shared" si="400"/>
        <v>#REF!</v>
      </c>
    </row>
    <row r="6446" spans="2:13" s="254" customFormat="1" ht="27.75" customHeight="1" x14ac:dyDescent="0.2">
      <c r="B6446" s="536" t="s">
        <v>265</v>
      </c>
      <c r="C6446" s="537"/>
      <c r="D6446" s="265"/>
      <c r="E6446" s="224" t="s">
        <v>245</v>
      </c>
      <c r="F6446" s="258" t="e">
        <f>IF(#REF!&gt;=1,IF(#REF!&gt;=1,#REF!),IF(#REF!&gt;=0,"",))</f>
        <v>#REF!</v>
      </c>
      <c r="G6446" s="241" t="e">
        <f>保全管理データ!N11165</f>
        <v>#REF!</v>
      </c>
      <c r="H6446" s="259" t="e">
        <f>IF(#REF!="無","",IF(#REF!="","",IF(#REF!="悪環境における作業",0.2,IF(#REF!="高所又は地下作業",0.1,IF(#REF!="錯綜場所作業",0.3,IF(#REF!="複雑な制約のある作業",0.4,IF(#REF!="単純な制約のある作業",0.2,0)))))))</f>
        <v>#REF!</v>
      </c>
      <c r="I6446" s="260" t="e">
        <f t="shared" si="399"/>
        <v>#REF!</v>
      </c>
      <c r="J6446" s="258" t="e">
        <f>IF(#REF!&gt;=1,IF(#REF!&gt;=1,#REF!),IF(#REF!&gt;=0,"",))</f>
        <v>#REF!</v>
      </c>
      <c r="K6446" s="241" t="e">
        <f>保全管理データ!N11192</f>
        <v>#REF!</v>
      </c>
      <c r="L6446" s="259" t="e">
        <f>IF(#REF!="","",IF(#REF!="悪環境における作業",0.2,IF(#REF!="高所又は地下作業",0.1,IF(#REF!="錯綜場所作業",0.3,IF(#REF!="複雑な制約のある作業",0.4,IF(#REF!="単純な制約のある作業",0.2,0))))))</f>
        <v>#REF!</v>
      </c>
      <c r="M6446" s="260" t="e">
        <f t="shared" si="400"/>
        <v>#REF!</v>
      </c>
    </row>
    <row r="6447" spans="2:13" s="254" customFormat="1" ht="27.75" customHeight="1" x14ac:dyDescent="0.2">
      <c r="B6447" s="536" t="s">
        <v>266</v>
      </c>
      <c r="C6447" s="537"/>
      <c r="D6447" s="265"/>
      <c r="E6447" s="224" t="s">
        <v>245</v>
      </c>
      <c r="F6447" s="258" t="e">
        <f>IF(#REF!&gt;=1,IF(#REF!&gt;=1,#REF!),IF(#REF!&gt;=0,"",))</f>
        <v>#REF!</v>
      </c>
      <c r="G6447" s="241" t="e">
        <f>保全管理データ!N11166</f>
        <v>#REF!</v>
      </c>
      <c r="H6447" s="259" t="e">
        <f>IF(#REF!="無","",IF(#REF!="","",IF(#REF!="悪環境における作業",0.2,IF(#REF!="高所又は地下作業",0.1,IF(#REF!="錯綜場所作業",0.3,IF(#REF!="複雑な制約のある作業",0.4,IF(#REF!="単純な制約のある作業",0.2,0)))))))</f>
        <v>#REF!</v>
      </c>
      <c r="I6447" s="260" t="e">
        <f t="shared" si="399"/>
        <v>#REF!</v>
      </c>
      <c r="J6447" s="258" t="e">
        <f>IF(#REF!&gt;=1,IF(#REF!&gt;=1,#REF!),IF(#REF!&gt;=0,"",))</f>
        <v>#REF!</v>
      </c>
      <c r="K6447" s="241" t="e">
        <f>保全管理データ!N11193</f>
        <v>#REF!</v>
      </c>
      <c r="L6447" s="259" t="e">
        <f>IF(#REF!="","",IF(#REF!="悪環境における作業",0.2,IF(#REF!="高所又は地下作業",0.1,IF(#REF!="錯綜場所作業",0.3,IF(#REF!="複雑な制約のある作業",0.4,IF(#REF!="単純な制約のある作業",0.2,0))))))</f>
        <v>#REF!</v>
      </c>
      <c r="M6447" s="260" t="e">
        <f t="shared" si="400"/>
        <v>#REF!</v>
      </c>
    </row>
    <row r="6448" spans="2:13" s="254" customFormat="1" ht="27.75" customHeight="1" x14ac:dyDescent="0.2">
      <c r="B6448" s="536" t="s">
        <v>81</v>
      </c>
      <c r="C6448" s="537"/>
      <c r="D6448" s="265"/>
      <c r="E6448" s="224" t="s">
        <v>245</v>
      </c>
      <c r="F6448" s="258" t="e">
        <f>IF(#REF!&gt;=1,IF(#REF!&gt;=1,#REF!),IF(#REF!&gt;=0,"",))</f>
        <v>#REF!</v>
      </c>
      <c r="G6448" s="241" t="e">
        <f>保全管理データ!N11167</f>
        <v>#REF!</v>
      </c>
      <c r="H6448" s="259" t="e">
        <f>IF(#REF!="無","",IF(#REF!="","",IF(#REF!="悪環境における作業",0.2,IF(#REF!="高所又は地下作業",0.1,IF(#REF!="錯綜場所作業",0.3,IF(#REF!="複雑な制約のある作業",0.4,IF(#REF!="単純な制約のある作業",0.2,0)))))))</f>
        <v>#REF!</v>
      </c>
      <c r="I6448" s="260" t="e">
        <f t="shared" si="399"/>
        <v>#REF!</v>
      </c>
      <c r="J6448" s="258" t="e">
        <f>IF(#REF!&gt;=1,IF(#REF!&gt;=1,#REF!),IF(#REF!&gt;=0,"",))</f>
        <v>#REF!</v>
      </c>
      <c r="K6448" s="241" t="e">
        <f>保全管理データ!N11194</f>
        <v>#REF!</v>
      </c>
      <c r="L6448" s="259" t="e">
        <f>IF(#REF!="","",IF(#REF!="悪環境における作業",0.2,IF(#REF!="高所又は地下作業",0.1,IF(#REF!="錯綜場所作業",0.3,IF(#REF!="複雑な制約のある作業",0.4,IF(#REF!="単純な制約のある作業",0.2,0))))))</f>
        <v>#REF!</v>
      </c>
      <c r="M6448" s="260" t="e">
        <f t="shared" si="400"/>
        <v>#REF!</v>
      </c>
    </row>
    <row r="6449" spans="2:13" s="254" customFormat="1" ht="27.75" customHeight="1" x14ac:dyDescent="0.2">
      <c r="B6449" s="536" t="s">
        <v>267</v>
      </c>
      <c r="C6449" s="537"/>
      <c r="D6449" s="265"/>
      <c r="E6449" s="224" t="s">
        <v>247</v>
      </c>
      <c r="F6449" s="258" t="e">
        <f>IF(#REF!&gt;=1,IF(#REF!&gt;=1,#REF!),IF(#REF!&gt;=0,"",))</f>
        <v>#REF!</v>
      </c>
      <c r="G6449" s="241" t="e">
        <f>保全管理データ!N11168</f>
        <v>#REF!</v>
      </c>
      <c r="H6449" s="259" t="e">
        <f>IF(#REF!="無","",IF(#REF!="","",IF(#REF!="悪環境における作業",0.2,IF(#REF!="高所又は地下作業",0.1,IF(#REF!="錯綜場所作業",0.3,IF(#REF!="複雑な制約のある作業",0.4,IF(#REF!="単純な制約のある作業",0.2,0)))))))</f>
        <v>#REF!</v>
      </c>
      <c r="I6449" s="260" t="e">
        <f t="shared" si="399"/>
        <v>#REF!</v>
      </c>
      <c r="J6449" s="258" t="e">
        <f>IF(#REF!&gt;=1,IF(#REF!&gt;=1,#REF!),IF(#REF!&gt;=0,"",))</f>
        <v>#REF!</v>
      </c>
      <c r="K6449" s="241" t="e">
        <f>保全管理データ!N11195</f>
        <v>#REF!</v>
      </c>
      <c r="L6449" s="259" t="e">
        <f>IF(#REF!="","",IF(#REF!="悪環境における作業",0.2,IF(#REF!="高所又は地下作業",0.1,IF(#REF!="錯綜場所作業",0.3,IF(#REF!="複雑な制約のある作業",0.4,IF(#REF!="単純な制約のある作業",0.2,0))))))</f>
        <v>#REF!</v>
      </c>
      <c r="M6449" s="260" t="e">
        <f t="shared" si="400"/>
        <v>#REF!</v>
      </c>
    </row>
    <row r="6450" spans="2:13" s="254" customFormat="1" ht="27.75" customHeight="1" x14ac:dyDescent="0.2">
      <c r="B6450" s="536" t="s">
        <v>268</v>
      </c>
      <c r="C6450" s="537"/>
      <c r="D6450" s="265"/>
      <c r="E6450" s="224" t="s">
        <v>246</v>
      </c>
      <c r="F6450" s="258" t="e">
        <f>IF(#REF!&gt;=1,IF(#REF!&gt;=1,#REF!),IF(#REF!&gt;=0,"",))</f>
        <v>#REF!</v>
      </c>
      <c r="G6450" s="241" t="e">
        <f>保全管理データ!N11169</f>
        <v>#REF!</v>
      </c>
      <c r="H6450" s="259" t="e">
        <f>IF(#REF!="無","",IF(#REF!="","",IF(#REF!="悪環境における作業",0.2,IF(#REF!="高所又は地下作業",0.1,IF(#REF!="錯綜場所作業",0.3,IF(#REF!="複雑な制約のある作業",0.4,IF(#REF!="単純な制約のある作業",0.2,0)))))))</f>
        <v>#REF!</v>
      </c>
      <c r="I6450" s="260" t="e">
        <f t="shared" si="399"/>
        <v>#REF!</v>
      </c>
      <c r="J6450" s="258" t="e">
        <f>IF(#REF!&gt;=1,IF(#REF!&gt;=1,#REF!),IF(#REF!&gt;=0,"",))</f>
        <v>#REF!</v>
      </c>
      <c r="K6450" s="241" t="e">
        <f>保全管理データ!N11196</f>
        <v>#REF!</v>
      </c>
      <c r="L6450" s="259" t="e">
        <f>IF(#REF!="","",IF(#REF!="悪環境における作業",0.2,IF(#REF!="高所又は地下作業",0.1,IF(#REF!="錯綜場所作業",0.3,IF(#REF!="複雑な制約のある作業",0.4,IF(#REF!="単純な制約のある作業",0.2,0))))))</f>
        <v>#REF!</v>
      </c>
      <c r="M6450" s="260" t="e">
        <f t="shared" si="400"/>
        <v>#REF!</v>
      </c>
    </row>
    <row r="6451" spans="2:13" s="254" customFormat="1" ht="27.75" customHeight="1" thickBot="1" x14ac:dyDescent="0.25">
      <c r="B6451" s="538" t="s">
        <v>269</v>
      </c>
      <c r="C6451" s="539"/>
      <c r="D6451" s="266"/>
      <c r="E6451" s="252" t="s">
        <v>245</v>
      </c>
      <c r="F6451" s="261" t="e">
        <f>IF(#REF!&gt;=1,IF(#REF!&gt;=1,#REF!),IF(#REF!&gt;=0,"",))</f>
        <v>#REF!</v>
      </c>
      <c r="G6451" s="245" t="e">
        <f>保全管理データ!N11170</f>
        <v>#REF!</v>
      </c>
      <c r="H6451" s="259" t="e">
        <f>IF(#REF!="無","",IF(#REF!="","",IF(#REF!="悪環境における作業",0.2,IF(#REF!="高所又は地下作業",0.1,IF(#REF!="錯綜場所作業",0.3,IF(#REF!="複雑な制約のある作業",0.4,IF(#REF!="単純な制約のある作業",0.2,0)))))))</f>
        <v>#REF!</v>
      </c>
      <c r="I6451" s="260" t="e">
        <f t="shared" si="399"/>
        <v>#REF!</v>
      </c>
      <c r="J6451" s="261" t="e">
        <f>IF(#REF!&gt;=1,IF(#REF!&gt;=1,#REF!),IF(#REF!&gt;=0,"",))</f>
        <v>#REF!</v>
      </c>
      <c r="K6451" s="245" t="e">
        <f>保全管理データ!N11197</f>
        <v>#REF!</v>
      </c>
      <c r="L6451" s="262" t="e">
        <f>IF(#REF!="","",IF(#REF!="悪環境における作業",0.2,IF(#REF!="高所又は地下作業",0.1,IF(#REF!="錯綜場所作業",0.3,IF(#REF!="複雑な制約のある作業",0.4,IF(#REF!="単純な制約のある作業",0.2,0))))))</f>
        <v>#REF!</v>
      </c>
      <c r="M6451" s="260" t="e">
        <f t="shared" si="400"/>
        <v>#REF!</v>
      </c>
    </row>
    <row r="6452" spans="2:13" s="254" customFormat="1" ht="27.75" customHeight="1" thickBot="1" x14ac:dyDescent="0.25">
      <c r="B6452" s="532" t="s">
        <v>190</v>
      </c>
      <c r="C6452" s="532"/>
      <c r="D6452" s="532"/>
      <c r="E6452" s="532"/>
      <c r="F6452" s="533" t="e">
        <f>SUM(I6428:I6451)</f>
        <v>#REF!</v>
      </c>
      <c r="G6452" s="534"/>
      <c r="H6452" s="534"/>
      <c r="I6452" s="535"/>
      <c r="J6452" s="533" t="e">
        <f>IF(SUM(J6428:J6451)=0,"0.00",SUM(M6428:M6451))</f>
        <v>#REF!</v>
      </c>
      <c r="K6452" s="534"/>
      <c r="L6452" s="534"/>
      <c r="M6452" s="535"/>
    </row>
    <row r="6453" spans="2:13" s="254" customFormat="1" ht="27.75" customHeight="1" thickBot="1" x14ac:dyDescent="0.25">
      <c r="B6453" s="532" t="s">
        <v>97</v>
      </c>
      <c r="C6453" s="532"/>
      <c r="D6453" s="532"/>
      <c r="E6453" s="532"/>
      <c r="F6453" s="533" t="e">
        <f>IF(#REF!="５年以下","0",IF(#REF!="５年～１０年",0.1,IF(#REF!="１０年以上",0.15)))</f>
        <v>#REF!</v>
      </c>
      <c r="G6453" s="534"/>
      <c r="H6453" s="534"/>
      <c r="I6453" s="534"/>
      <c r="J6453" s="534"/>
      <c r="K6453" s="534"/>
      <c r="L6453" s="534"/>
      <c r="M6453" s="535"/>
    </row>
    <row r="6454" spans="2:13" s="254" customFormat="1" ht="27.75" customHeight="1" thickBot="1" x14ac:dyDescent="0.25">
      <c r="B6454" s="533" t="s">
        <v>273</v>
      </c>
      <c r="C6454" s="534"/>
      <c r="D6454" s="534"/>
      <c r="E6454" s="535"/>
      <c r="F6454" s="533" t="e">
        <f>F6452*(1+F6453)</f>
        <v>#REF!</v>
      </c>
      <c r="G6454" s="534"/>
      <c r="H6454" s="534"/>
      <c r="I6454" s="534"/>
      <c r="J6454" s="533" t="e">
        <f>J6452*(1+F6453)</f>
        <v>#REF!</v>
      </c>
      <c r="K6454" s="534"/>
      <c r="L6454" s="534"/>
      <c r="M6454" s="535"/>
    </row>
    <row r="6455" spans="2:13" s="254" customFormat="1" ht="27.75" customHeight="1" thickBot="1" x14ac:dyDescent="0.25">
      <c r="B6455" s="532" t="s">
        <v>191</v>
      </c>
      <c r="C6455" s="532"/>
      <c r="D6455" s="532"/>
      <c r="E6455" s="532"/>
      <c r="F6455" s="533" t="e">
        <f>#REF!*(#REF!*#REF!+#REF!*#REF!)</f>
        <v>#REF!</v>
      </c>
      <c r="G6455" s="534"/>
      <c r="H6455" s="535"/>
      <c r="I6455" s="532" t="e">
        <f>#REF!</f>
        <v>#REF!</v>
      </c>
      <c r="J6455" s="533"/>
      <c r="K6455" s="263" t="s">
        <v>230</v>
      </c>
      <c r="L6455" s="535" t="e">
        <f>B6426</f>
        <v>#REF!</v>
      </c>
      <c r="M6455" s="532"/>
    </row>
    <row r="6456" spans="2:13" s="254" customFormat="1" ht="45" customHeight="1" thickBot="1" x14ac:dyDescent="0.25">
      <c r="B6456" s="253"/>
      <c r="C6456" s="253"/>
      <c r="D6456" s="253"/>
      <c r="E6456" s="253"/>
      <c r="F6456" s="253"/>
      <c r="G6456" s="253"/>
      <c r="H6456" s="253"/>
      <c r="I6456" s="253"/>
      <c r="J6456" s="253"/>
      <c r="K6456" s="253"/>
      <c r="L6456" s="253"/>
      <c r="M6456" s="253"/>
    </row>
    <row r="6457" spans="2:13" s="254" customFormat="1" ht="27.75" customHeight="1" thickBot="1" x14ac:dyDescent="0.25">
      <c r="B6457" s="542" t="s">
        <v>128</v>
      </c>
      <c r="C6457" s="543"/>
      <c r="D6457" s="543"/>
      <c r="E6457" s="544"/>
      <c r="F6457" s="253"/>
      <c r="G6457" s="253"/>
      <c r="H6457" s="253"/>
      <c r="I6457" s="253"/>
      <c r="J6457" s="253"/>
      <c r="K6457" s="253"/>
      <c r="L6457" s="253"/>
      <c r="M6457" s="253"/>
    </row>
    <row r="6458" spans="2:13" s="254" customFormat="1" ht="27.75" customHeight="1" x14ac:dyDescent="0.2">
      <c r="B6458" s="545" t="e">
        <f>#REF!</f>
        <v>#REF!</v>
      </c>
      <c r="C6458" s="546"/>
      <c r="D6458" s="547"/>
      <c r="E6458" s="548"/>
      <c r="F6458" s="552" t="s">
        <v>240</v>
      </c>
      <c r="G6458" s="553"/>
      <c r="H6458" s="553"/>
      <c r="I6458" s="554"/>
      <c r="J6458" s="552" t="s">
        <v>239</v>
      </c>
      <c r="K6458" s="553"/>
      <c r="L6458" s="553"/>
      <c r="M6458" s="554"/>
    </row>
    <row r="6459" spans="2:13" s="254" customFormat="1" ht="27.75" customHeight="1" thickBot="1" x14ac:dyDescent="0.25">
      <c r="B6459" s="549"/>
      <c r="C6459" s="550"/>
      <c r="D6459" s="550"/>
      <c r="E6459" s="551"/>
      <c r="F6459" s="255" t="s">
        <v>149</v>
      </c>
      <c r="G6459" s="256" t="s">
        <v>151</v>
      </c>
      <c r="H6459" s="256" t="s">
        <v>96</v>
      </c>
      <c r="I6459" s="257" t="s">
        <v>150</v>
      </c>
      <c r="J6459" s="255" t="s">
        <v>149</v>
      </c>
      <c r="K6459" s="256" t="s">
        <v>151</v>
      </c>
      <c r="L6459" s="256" t="s">
        <v>96</v>
      </c>
      <c r="M6459" s="257" t="s">
        <v>150</v>
      </c>
    </row>
    <row r="6460" spans="2:13" s="254" customFormat="1" ht="27.75" customHeight="1" thickTop="1" x14ac:dyDescent="0.2">
      <c r="B6460" s="540" t="s">
        <v>241</v>
      </c>
      <c r="C6460" s="541"/>
      <c r="D6460" s="264"/>
      <c r="E6460" s="237" t="s">
        <v>242</v>
      </c>
      <c r="F6460" s="258" t="e">
        <f>IF(#REF!&gt;=1,IF(#REF!&gt;=1,#REF!),IF(#REF!&gt;=0,"",))</f>
        <v>#REF!</v>
      </c>
      <c r="G6460" s="241" t="e">
        <f>保全管理データ!N11203</f>
        <v>#REF!</v>
      </c>
      <c r="H6460" s="259" t="e">
        <f>IF(#REF!="無","",IF(#REF!="","",IF(#REF!="悪環境における作業",0.2,IF(#REF!="高所又は地下作業",0.1,IF(#REF!="錯綜場所作業",0.3,IF(#REF!="複雑な制約のある作業",0.4,IF(#REF!="単純な制約のある作業",0.2,0)))))))</f>
        <v>#REF!</v>
      </c>
      <c r="I6460" s="260" t="e">
        <f>IF(F6460="","",F6460*G6460*(1+IF(H6460="",0,H6460)))</f>
        <v>#REF!</v>
      </c>
      <c r="J6460" s="258" t="e">
        <f>IF(#REF!&gt;=1,IF(#REF!&gt;=1,#REF!),IF(#REF!&gt;=0,"",))</f>
        <v>#REF!</v>
      </c>
      <c r="K6460" s="241" t="e">
        <f>保全管理データ!N11230</f>
        <v>#REF!</v>
      </c>
      <c r="L6460" s="259" t="e">
        <f>IF(#REF!="","",IF(#REF!="悪環境における作業",0.2,IF(#REF!="高所又は地下作業",0.1,IF(#REF!="錯綜場所作業",0.3,IF(#REF!="複雑な制約のある作業",0.4,IF(#REF!="単純な制約のある作業",0.2,0))))))</f>
        <v>#REF!</v>
      </c>
      <c r="M6460" s="260" t="e">
        <f>IF(J6460="","",J6460*K6460*(1+IF(L6460="",0,L6460)))</f>
        <v>#REF!</v>
      </c>
    </row>
    <row r="6461" spans="2:13" s="254" customFormat="1" ht="27.75" customHeight="1" x14ac:dyDescent="0.2">
      <c r="B6461" s="536" t="s">
        <v>243</v>
      </c>
      <c r="C6461" s="537"/>
      <c r="D6461" s="265"/>
      <c r="E6461" s="224" t="s">
        <v>242</v>
      </c>
      <c r="F6461" s="258" t="e">
        <f>IF(#REF!&gt;=1,IF(#REF!&gt;=1,#REF!),IF(#REF!&gt;=0,"",))</f>
        <v>#REF!</v>
      </c>
      <c r="G6461" s="241" t="e">
        <f>保全管理データ!N11204</f>
        <v>#REF!</v>
      </c>
      <c r="H6461" s="259" t="e">
        <f>IF(#REF!="無","",IF(#REF!="","",IF(#REF!="悪環境における作業",0.2,IF(#REF!="高所又は地下作業",0.1,IF(#REF!="錯綜場所作業",0.3,IF(#REF!="複雑な制約のある作業",0.4,IF(#REF!="単純な制約のある作業",0.2,0)))))))</f>
        <v>#REF!</v>
      </c>
      <c r="I6461" s="260" t="e">
        <f t="shared" ref="I6461:I6483" si="401">IF(F6461="","",F6461*G6461*(1+IF(H6461="",0,H6461)))</f>
        <v>#REF!</v>
      </c>
      <c r="J6461" s="258" t="e">
        <f>IF(#REF!&gt;=1,IF(#REF!&gt;=1,#REF!),IF(#REF!&gt;=0,"",))</f>
        <v>#REF!</v>
      </c>
      <c r="K6461" s="241" t="e">
        <f>保全管理データ!N11231</f>
        <v>#REF!</v>
      </c>
      <c r="L6461" s="259" t="e">
        <f>IF(#REF!="","",IF(#REF!="悪環境における作業",0.2,IF(#REF!="高所又は地下作業",0.1,IF(#REF!="錯綜場所作業",0.3,IF(#REF!="複雑な制約のある作業",0.4,IF(#REF!="単純な制約のある作業",0.2,0))))))</f>
        <v>#REF!</v>
      </c>
      <c r="M6461" s="260" t="e">
        <f t="shared" ref="M6461:M6483" si="402">IF(J6461="","",J6461*K6461*(1+IF(L6461="",0,L6461)))</f>
        <v>#REF!</v>
      </c>
    </row>
    <row r="6462" spans="2:13" s="254" customFormat="1" ht="27.75" customHeight="1" x14ac:dyDescent="0.2">
      <c r="B6462" s="536" t="s">
        <v>249</v>
      </c>
      <c r="C6462" s="537"/>
      <c r="D6462" s="265"/>
      <c r="E6462" s="224" t="s">
        <v>244</v>
      </c>
      <c r="F6462" s="258" t="e">
        <f>IF(#REF!&gt;=1,IF(#REF!&gt;=1,#REF!),IF(#REF!&gt;=0,"",))</f>
        <v>#REF!</v>
      </c>
      <c r="G6462" s="241" t="e">
        <f>保全管理データ!N11205</f>
        <v>#REF!</v>
      </c>
      <c r="H6462" s="259" t="e">
        <f>IF(#REF!="無","",IF(#REF!="","",IF(#REF!="悪環境における作業",0.2,IF(#REF!="高所又は地下作業",0.1,IF(#REF!="錯綜場所作業",0.3,IF(#REF!="複雑な制約のある作業",0.4,IF(#REF!="単純な制約のある作業",0.2,0)))))))</f>
        <v>#REF!</v>
      </c>
      <c r="I6462" s="260" t="e">
        <f t="shared" si="401"/>
        <v>#REF!</v>
      </c>
      <c r="J6462" s="258" t="e">
        <f>IF(#REF!&gt;=1,IF(#REF!&gt;=1,#REF!),IF(#REF!&gt;=0,"",))</f>
        <v>#REF!</v>
      </c>
      <c r="K6462" s="241" t="e">
        <f>保全管理データ!N11232</f>
        <v>#REF!</v>
      </c>
      <c r="L6462" s="259" t="e">
        <f>IF(#REF!="","",IF(#REF!="悪環境における作業",0.2,IF(#REF!="高所又は地下作業",0.1,IF(#REF!="錯綜場所作業",0.3,IF(#REF!="複雑な制約のある作業",0.4,IF(#REF!="単純な制約のある作業",0.2,0))))))</f>
        <v>#REF!</v>
      </c>
      <c r="M6462" s="260" t="e">
        <f t="shared" si="402"/>
        <v>#REF!</v>
      </c>
    </row>
    <row r="6463" spans="2:13" s="254" customFormat="1" ht="27.75" customHeight="1" x14ac:dyDescent="0.2">
      <c r="B6463" s="536" t="s">
        <v>250</v>
      </c>
      <c r="C6463" s="537"/>
      <c r="D6463" s="265"/>
      <c r="E6463" s="224" t="s">
        <v>244</v>
      </c>
      <c r="F6463" s="258" t="e">
        <f>IF(#REF!&gt;=1,IF(#REF!&gt;=1,#REF!),IF(#REF!&gt;=0,"",))</f>
        <v>#REF!</v>
      </c>
      <c r="G6463" s="241" t="e">
        <f>保全管理データ!N11206</f>
        <v>#REF!</v>
      </c>
      <c r="H6463" s="259" t="e">
        <f>IF(#REF!="無","",IF(#REF!="","",IF(#REF!="悪環境における作業",0.2,IF(#REF!="高所又は地下作業",0.1,IF(#REF!="錯綜場所作業",0.3,IF(#REF!="複雑な制約のある作業",0.4,IF(#REF!="単純な制約のある作業",0.2,0)))))))</f>
        <v>#REF!</v>
      </c>
      <c r="I6463" s="260" t="e">
        <f t="shared" si="401"/>
        <v>#REF!</v>
      </c>
      <c r="J6463" s="258" t="e">
        <f>IF(#REF!&gt;=1,IF(#REF!&gt;=1,#REF!),IF(#REF!&gt;=0,"",))</f>
        <v>#REF!</v>
      </c>
      <c r="K6463" s="241" t="e">
        <f>保全管理データ!N11233</f>
        <v>#REF!</v>
      </c>
      <c r="L6463" s="259" t="e">
        <f>IF(#REF!="","",IF(#REF!="悪環境における作業",0.2,IF(#REF!="高所又は地下作業",0.1,IF(#REF!="錯綜場所作業",0.3,IF(#REF!="複雑な制約のある作業",0.4,IF(#REF!="単純な制約のある作業",0.2,0))))))</f>
        <v>#REF!</v>
      </c>
      <c r="M6463" s="260" t="e">
        <f t="shared" si="402"/>
        <v>#REF!</v>
      </c>
    </row>
    <row r="6464" spans="2:13" s="254" customFormat="1" ht="27.75" customHeight="1" x14ac:dyDescent="0.2">
      <c r="B6464" s="536" t="s">
        <v>251</v>
      </c>
      <c r="C6464" s="537"/>
      <c r="D6464" s="265"/>
      <c r="E6464" s="224" t="s">
        <v>242</v>
      </c>
      <c r="F6464" s="258" t="e">
        <f>IF(#REF!&gt;=1,IF(#REF!&gt;=1,#REF!),IF(#REF!&gt;=0,"",))</f>
        <v>#REF!</v>
      </c>
      <c r="G6464" s="241" t="e">
        <f>保全管理データ!N11207</f>
        <v>#REF!</v>
      </c>
      <c r="H6464" s="259" t="e">
        <f>IF(#REF!="無","",IF(#REF!="","",IF(#REF!="悪環境における作業",0.2,IF(#REF!="高所又は地下作業",0.1,IF(#REF!="錯綜場所作業",0.3,IF(#REF!="複雑な制約のある作業",0.4,IF(#REF!="単純な制約のある作業",0.2,0)))))))</f>
        <v>#REF!</v>
      </c>
      <c r="I6464" s="260" t="e">
        <f t="shared" si="401"/>
        <v>#REF!</v>
      </c>
      <c r="J6464" s="258" t="e">
        <f>IF(#REF!&gt;=1,IF(#REF!&gt;=1,#REF!),IF(#REF!&gt;=0,"",))</f>
        <v>#REF!</v>
      </c>
      <c r="K6464" s="241" t="e">
        <f>保全管理データ!N11234</f>
        <v>#REF!</v>
      </c>
      <c r="L6464" s="259" t="e">
        <f>IF(#REF!="","",IF(#REF!="悪環境における作業",0.2,IF(#REF!="高所又は地下作業",0.1,IF(#REF!="錯綜場所作業",0.3,IF(#REF!="複雑な制約のある作業",0.4,IF(#REF!="単純な制約のある作業",0.2,0))))))</f>
        <v>#REF!</v>
      </c>
      <c r="M6464" s="260" t="e">
        <f t="shared" si="402"/>
        <v>#REF!</v>
      </c>
    </row>
    <row r="6465" spans="2:13" s="254" customFormat="1" ht="27.75" customHeight="1" x14ac:dyDescent="0.2">
      <c r="B6465" s="536" t="s">
        <v>252</v>
      </c>
      <c r="C6465" s="537"/>
      <c r="D6465" s="265"/>
      <c r="E6465" s="224" t="s">
        <v>244</v>
      </c>
      <c r="F6465" s="258" t="e">
        <f>IF(#REF!&gt;=1,IF(#REF!&gt;=1,#REF!),IF(#REF!&gt;=0,"",))</f>
        <v>#REF!</v>
      </c>
      <c r="G6465" s="241" t="e">
        <f>保全管理データ!N11208</f>
        <v>#REF!</v>
      </c>
      <c r="H6465" s="259" t="e">
        <f>IF(#REF!="無","",IF(#REF!="","",IF(#REF!="悪環境における作業",0.2,IF(#REF!="高所又は地下作業",0.1,IF(#REF!="錯綜場所作業",0.3,IF(#REF!="複雑な制約のある作業",0.4,IF(#REF!="単純な制約のある作業",0.2,0)))))))</f>
        <v>#REF!</v>
      </c>
      <c r="I6465" s="260" t="e">
        <f t="shared" si="401"/>
        <v>#REF!</v>
      </c>
      <c r="J6465" s="258" t="e">
        <f>IF(#REF!&gt;=1,IF(#REF!&gt;=1,#REF!),IF(#REF!&gt;=0,"",))</f>
        <v>#REF!</v>
      </c>
      <c r="K6465" s="241" t="e">
        <f>保全管理データ!N11235</f>
        <v>#REF!</v>
      </c>
      <c r="L6465" s="259" t="e">
        <f>IF(#REF!="","",IF(#REF!="悪環境における作業",0.2,IF(#REF!="高所又は地下作業",0.1,IF(#REF!="錯綜場所作業",0.3,IF(#REF!="複雑な制約のある作業",0.4,IF(#REF!="単純な制約のある作業",0.2,0))))))</f>
        <v>#REF!</v>
      </c>
      <c r="M6465" s="260" t="e">
        <f t="shared" si="402"/>
        <v>#REF!</v>
      </c>
    </row>
    <row r="6466" spans="2:13" s="254" customFormat="1" ht="27.75" customHeight="1" x14ac:dyDescent="0.2">
      <c r="B6466" s="536" t="s">
        <v>253</v>
      </c>
      <c r="C6466" s="537"/>
      <c r="D6466" s="265"/>
      <c r="E6466" s="224" t="s">
        <v>242</v>
      </c>
      <c r="F6466" s="258" t="e">
        <f>IF(#REF!&gt;=1,IF(#REF!&gt;=1,#REF!),IF(#REF!&gt;=0,"",))</f>
        <v>#REF!</v>
      </c>
      <c r="G6466" s="241" t="e">
        <f>保全管理データ!N11209</f>
        <v>#REF!</v>
      </c>
      <c r="H6466" s="259" t="e">
        <f>IF(#REF!="無","",IF(#REF!="","",IF(#REF!="悪環境における作業",0.2,IF(#REF!="高所又は地下作業",0.1,IF(#REF!="錯綜場所作業",0.3,IF(#REF!="複雑な制約のある作業",0.4,IF(#REF!="単純な制約のある作業",0.2,0)))))))</f>
        <v>#REF!</v>
      </c>
      <c r="I6466" s="260" t="e">
        <f t="shared" si="401"/>
        <v>#REF!</v>
      </c>
      <c r="J6466" s="258" t="e">
        <f>IF(#REF!&gt;=1,IF(#REF!&gt;=1,#REF!),IF(#REF!&gt;=0,"",))</f>
        <v>#REF!</v>
      </c>
      <c r="K6466" s="241" t="e">
        <f>保全管理データ!N11236</f>
        <v>#REF!</v>
      </c>
      <c r="L6466" s="259" t="e">
        <f>IF(#REF!="","",IF(#REF!="悪環境における作業",0.2,IF(#REF!="高所又は地下作業",0.1,IF(#REF!="錯綜場所作業",0.3,IF(#REF!="複雑な制約のある作業",0.4,IF(#REF!="単純な制約のある作業",0.2,0))))))</f>
        <v>#REF!</v>
      </c>
      <c r="M6466" s="260" t="e">
        <f t="shared" si="402"/>
        <v>#REF!</v>
      </c>
    </row>
    <row r="6467" spans="2:13" s="254" customFormat="1" ht="27.75" customHeight="1" x14ac:dyDescent="0.2">
      <c r="B6467" s="536" t="s">
        <v>254</v>
      </c>
      <c r="C6467" s="537"/>
      <c r="D6467" s="265"/>
      <c r="E6467" s="224" t="s">
        <v>242</v>
      </c>
      <c r="F6467" s="258" t="e">
        <f>IF(#REF!&gt;=1,IF(#REF!&gt;=1,#REF!),IF(#REF!&gt;=0,"",))</f>
        <v>#REF!</v>
      </c>
      <c r="G6467" s="241" t="e">
        <f>保全管理データ!N11210</f>
        <v>#REF!</v>
      </c>
      <c r="H6467" s="259" t="e">
        <f>IF(#REF!="無","",IF(#REF!="","",IF(#REF!="悪環境における作業",0.2,IF(#REF!="高所又は地下作業",0.1,IF(#REF!="錯綜場所作業",0.3,IF(#REF!="複雑な制約のある作業",0.4,IF(#REF!="単純な制約のある作業",0.2,0)))))))</f>
        <v>#REF!</v>
      </c>
      <c r="I6467" s="260" t="e">
        <f t="shared" si="401"/>
        <v>#REF!</v>
      </c>
      <c r="J6467" s="258" t="e">
        <f>IF(#REF!&gt;=1,IF(#REF!&gt;=1,#REF!),IF(#REF!&gt;=0,"",))</f>
        <v>#REF!</v>
      </c>
      <c r="K6467" s="241" t="e">
        <f>保全管理データ!N11237</f>
        <v>#REF!</v>
      </c>
      <c r="L6467" s="259" t="e">
        <f>IF(#REF!="","",IF(#REF!="悪環境における作業",0.2,IF(#REF!="高所又は地下作業",0.1,IF(#REF!="錯綜場所作業",0.3,IF(#REF!="複雑な制約のある作業",0.4,IF(#REF!="単純な制約のある作業",0.2,0))))))</f>
        <v>#REF!</v>
      </c>
      <c r="M6467" s="260" t="e">
        <f t="shared" si="402"/>
        <v>#REF!</v>
      </c>
    </row>
    <row r="6468" spans="2:13" s="254" customFormat="1" ht="27.75" customHeight="1" x14ac:dyDescent="0.2">
      <c r="B6468" s="536" t="s">
        <v>255</v>
      </c>
      <c r="C6468" s="537"/>
      <c r="D6468" s="265"/>
      <c r="E6468" s="224" t="s">
        <v>245</v>
      </c>
      <c r="F6468" s="258" t="e">
        <f>IF(#REF!&gt;=1,IF(#REF!&gt;=1,#REF!),IF(#REF!&gt;=0,"",))</f>
        <v>#REF!</v>
      </c>
      <c r="G6468" s="241" t="e">
        <f>保全管理データ!N11211</f>
        <v>#REF!</v>
      </c>
      <c r="H6468" s="259" t="e">
        <f>IF(#REF!="無","",IF(#REF!="","",IF(#REF!="悪環境における作業",0.2,IF(#REF!="高所又は地下作業",0.1,IF(#REF!="錯綜場所作業",0.3,IF(#REF!="複雑な制約のある作業",0.4,IF(#REF!="単純な制約のある作業",0.2,0)))))))</f>
        <v>#REF!</v>
      </c>
      <c r="I6468" s="260" t="e">
        <f t="shared" si="401"/>
        <v>#REF!</v>
      </c>
      <c r="J6468" s="258" t="e">
        <f>IF(#REF!&gt;=1,IF(#REF!&gt;=1,#REF!),IF(#REF!&gt;=0,"",))</f>
        <v>#REF!</v>
      </c>
      <c r="K6468" s="241" t="e">
        <f>保全管理データ!N11238</f>
        <v>#REF!</v>
      </c>
      <c r="L6468" s="259" t="e">
        <f>IF(#REF!="","",IF(#REF!="悪環境における作業",0.2,IF(#REF!="高所又は地下作業",0.1,IF(#REF!="錯綜場所作業",0.3,IF(#REF!="複雑な制約のある作業",0.4,IF(#REF!="単純な制約のある作業",0.2,0))))))</f>
        <v>#REF!</v>
      </c>
      <c r="M6468" s="260" t="e">
        <f t="shared" si="402"/>
        <v>#REF!</v>
      </c>
    </row>
    <row r="6469" spans="2:13" s="254" customFormat="1" ht="27.75" customHeight="1" x14ac:dyDescent="0.2">
      <c r="B6469" s="536" t="s">
        <v>256</v>
      </c>
      <c r="C6469" s="537"/>
      <c r="D6469" s="265"/>
      <c r="E6469" s="224" t="s">
        <v>242</v>
      </c>
      <c r="F6469" s="258" t="e">
        <f>IF(#REF!&gt;=1,IF(#REF!&gt;=1,#REF!),IF(#REF!&gt;=0,"",))</f>
        <v>#REF!</v>
      </c>
      <c r="G6469" s="241" t="e">
        <f>保全管理データ!N11212</f>
        <v>#REF!</v>
      </c>
      <c r="H6469" s="259" t="e">
        <f>IF(#REF!="無","",IF(#REF!="","",IF(#REF!="悪環境における作業",0.2,IF(#REF!="高所又は地下作業",0.1,IF(#REF!="錯綜場所作業",0.3,IF(#REF!="複雑な制約のある作業",0.4,IF(#REF!="単純な制約のある作業",0.2,0)))))))</f>
        <v>#REF!</v>
      </c>
      <c r="I6469" s="260" t="e">
        <f t="shared" si="401"/>
        <v>#REF!</v>
      </c>
      <c r="J6469" s="258" t="e">
        <f>IF(#REF!&gt;=1,IF(#REF!&gt;=1,#REF!),IF(#REF!&gt;=0,"",))</f>
        <v>#REF!</v>
      </c>
      <c r="K6469" s="241" t="e">
        <f>保全管理データ!N11239</f>
        <v>#REF!</v>
      </c>
      <c r="L6469" s="259" t="e">
        <f>IF(#REF!="","",IF(#REF!="悪環境における作業",0.2,IF(#REF!="高所又は地下作業",0.1,IF(#REF!="錯綜場所作業",0.3,IF(#REF!="複雑な制約のある作業",0.4,IF(#REF!="単純な制約のある作業",0.2,0))))))</f>
        <v>#REF!</v>
      </c>
      <c r="M6469" s="260" t="e">
        <f t="shared" si="402"/>
        <v>#REF!</v>
      </c>
    </row>
    <row r="6470" spans="2:13" s="254" customFormat="1" ht="27.75" customHeight="1" x14ac:dyDescent="0.2">
      <c r="B6470" s="536" t="s">
        <v>257</v>
      </c>
      <c r="C6470" s="537"/>
      <c r="D6470" s="265"/>
      <c r="E6470" s="224" t="s">
        <v>245</v>
      </c>
      <c r="F6470" s="258" t="e">
        <f>IF(#REF!&gt;=1,IF(#REF!&gt;=1,#REF!),IF(#REF!&gt;=0,"",))</f>
        <v>#REF!</v>
      </c>
      <c r="G6470" s="241" t="e">
        <f>保全管理データ!N11213</f>
        <v>#REF!</v>
      </c>
      <c r="H6470" s="259" t="e">
        <f>IF(#REF!="無","",IF(#REF!="","",IF(#REF!="悪環境における作業",0.2,IF(#REF!="高所又は地下作業",0.1,IF(#REF!="錯綜場所作業",0.3,IF(#REF!="複雑な制約のある作業",0.4,IF(#REF!="単純な制約のある作業",0.2,0)))))))</f>
        <v>#REF!</v>
      </c>
      <c r="I6470" s="260" t="e">
        <f t="shared" si="401"/>
        <v>#REF!</v>
      </c>
      <c r="J6470" s="258" t="e">
        <f>IF(#REF!&gt;=1,IF(#REF!&gt;=1,#REF!),IF(#REF!&gt;=0,"",))</f>
        <v>#REF!</v>
      </c>
      <c r="K6470" s="241" t="e">
        <f>保全管理データ!N11240</f>
        <v>#REF!</v>
      </c>
      <c r="L6470" s="259" t="e">
        <f>IF(#REF!="","",IF(#REF!="悪環境における作業",0.2,IF(#REF!="高所又は地下作業",0.1,IF(#REF!="錯綜場所作業",0.3,IF(#REF!="複雑な制約のある作業",0.4,IF(#REF!="単純な制約のある作業",0.2,0))))))</f>
        <v>#REF!</v>
      </c>
      <c r="M6470" s="260" t="e">
        <f t="shared" si="402"/>
        <v>#REF!</v>
      </c>
    </row>
    <row r="6471" spans="2:13" s="254" customFormat="1" ht="27.75" customHeight="1" x14ac:dyDescent="0.2">
      <c r="B6471" s="536" t="s">
        <v>258</v>
      </c>
      <c r="C6471" s="537"/>
      <c r="D6471" s="265"/>
      <c r="E6471" s="224" t="s">
        <v>245</v>
      </c>
      <c r="F6471" s="258" t="e">
        <f>IF(#REF!&gt;=1,IF(#REF!&gt;=1,#REF!),IF(#REF!&gt;=0,"",))</f>
        <v>#REF!</v>
      </c>
      <c r="G6471" s="241" t="e">
        <f>保全管理データ!N11214</f>
        <v>#REF!</v>
      </c>
      <c r="H6471" s="259" t="e">
        <f>IF(#REF!="無","",IF(#REF!="","",IF(#REF!="悪環境における作業",0.2,IF(#REF!="高所又は地下作業",0.1,IF(#REF!="錯綜場所作業",0.3,IF(#REF!="複雑な制約のある作業",0.4,IF(#REF!="単純な制約のある作業",0.2,0)))))))</f>
        <v>#REF!</v>
      </c>
      <c r="I6471" s="260" t="e">
        <f t="shared" si="401"/>
        <v>#REF!</v>
      </c>
      <c r="J6471" s="258" t="e">
        <f>IF(#REF!&gt;=1,IF(#REF!&gt;=1,#REF!),IF(#REF!&gt;=0,"",))</f>
        <v>#REF!</v>
      </c>
      <c r="K6471" s="241" t="e">
        <f>保全管理データ!N11241</f>
        <v>#REF!</v>
      </c>
      <c r="L6471" s="259" t="e">
        <f>IF(#REF!="","",IF(#REF!="悪環境における作業",0.2,IF(#REF!="高所又は地下作業",0.1,IF(#REF!="錯綜場所作業",0.3,IF(#REF!="複雑な制約のある作業",0.4,IF(#REF!="単純な制約のある作業",0.2,0))))))</f>
        <v>#REF!</v>
      </c>
      <c r="M6471" s="260" t="e">
        <f t="shared" si="402"/>
        <v>#REF!</v>
      </c>
    </row>
    <row r="6472" spans="2:13" s="254" customFormat="1" ht="27.75" customHeight="1" x14ac:dyDescent="0.2">
      <c r="B6472" s="536" t="s">
        <v>259</v>
      </c>
      <c r="C6472" s="537"/>
      <c r="D6472" s="265"/>
      <c r="E6472" s="224" t="s">
        <v>245</v>
      </c>
      <c r="F6472" s="258" t="e">
        <f>IF(#REF!&gt;=1,IF(#REF!&gt;=1,#REF!),IF(#REF!&gt;=0,"",))</f>
        <v>#REF!</v>
      </c>
      <c r="G6472" s="241" t="e">
        <f>保全管理データ!N11215</f>
        <v>#REF!</v>
      </c>
      <c r="H6472" s="259" t="e">
        <f>IF(#REF!="無","",IF(#REF!="","",IF(#REF!="悪環境における作業",0.2,IF(#REF!="高所又は地下作業",0.1,IF(#REF!="錯綜場所作業",0.3,IF(#REF!="複雑な制約のある作業",0.4,IF(#REF!="単純な制約のある作業",0.2,0)))))))</f>
        <v>#REF!</v>
      </c>
      <c r="I6472" s="260" t="e">
        <f t="shared" si="401"/>
        <v>#REF!</v>
      </c>
      <c r="J6472" s="258" t="e">
        <f>IF(#REF!&gt;=1,IF(#REF!&gt;=1,#REF!),IF(#REF!&gt;=0,"",))</f>
        <v>#REF!</v>
      </c>
      <c r="K6472" s="241" t="e">
        <f>保全管理データ!N11242</f>
        <v>#REF!</v>
      </c>
      <c r="L6472" s="259" t="e">
        <f>IF(#REF!="","",IF(#REF!="悪環境における作業",0.2,IF(#REF!="高所又は地下作業",0.1,IF(#REF!="錯綜場所作業",0.3,IF(#REF!="複雑な制約のある作業",0.4,IF(#REF!="単純な制約のある作業",0.2,0))))))</f>
        <v>#REF!</v>
      </c>
      <c r="M6472" s="260" t="e">
        <f t="shared" si="402"/>
        <v>#REF!</v>
      </c>
    </row>
    <row r="6473" spans="2:13" s="254" customFormat="1" ht="27.75" customHeight="1" x14ac:dyDescent="0.2">
      <c r="B6473" s="536" t="s">
        <v>260</v>
      </c>
      <c r="C6473" s="537"/>
      <c r="D6473" s="265"/>
      <c r="E6473" s="224" t="s">
        <v>248</v>
      </c>
      <c r="F6473" s="258" t="e">
        <f>IF(#REF!&gt;=1,IF(#REF!&gt;=1,#REF!),IF(#REF!&gt;=0,"",))</f>
        <v>#REF!</v>
      </c>
      <c r="G6473" s="241" t="e">
        <f>保全管理データ!N11216</f>
        <v>#REF!</v>
      </c>
      <c r="H6473" s="259" t="e">
        <f>IF(#REF!="無","",IF(#REF!="","",IF(#REF!="悪環境における作業",0.2,IF(#REF!="高所又は地下作業",0.1,IF(#REF!="錯綜場所作業",0.3,IF(#REF!="複雑な制約のある作業",0.4,IF(#REF!="単純な制約のある作業",0.2,0)))))))</f>
        <v>#REF!</v>
      </c>
      <c r="I6473" s="260" t="e">
        <f t="shared" si="401"/>
        <v>#REF!</v>
      </c>
      <c r="J6473" s="258" t="e">
        <f>IF(#REF!&gt;=1,IF(#REF!&gt;=1,#REF!),IF(#REF!&gt;=0,"",))</f>
        <v>#REF!</v>
      </c>
      <c r="K6473" s="241" t="e">
        <f>保全管理データ!N11243</f>
        <v>#REF!</v>
      </c>
      <c r="L6473" s="259" t="e">
        <f>IF(#REF!="","",IF(#REF!="悪環境における作業",0.2,IF(#REF!="高所又は地下作業",0.1,IF(#REF!="錯綜場所作業",0.3,IF(#REF!="複雑な制約のある作業",0.4,IF(#REF!="単純な制約のある作業",0.2,0))))))</f>
        <v>#REF!</v>
      </c>
      <c r="M6473" s="260" t="e">
        <f t="shared" si="402"/>
        <v>#REF!</v>
      </c>
    </row>
    <row r="6474" spans="2:13" s="254" customFormat="1" ht="27.75" customHeight="1" x14ac:dyDescent="0.2">
      <c r="B6474" s="536" t="s">
        <v>261</v>
      </c>
      <c r="C6474" s="537"/>
      <c r="D6474" s="265"/>
      <c r="E6474" s="224" t="s">
        <v>247</v>
      </c>
      <c r="F6474" s="258" t="e">
        <f>IF(#REF!&gt;=1,IF(#REF!&gt;=1,#REF!),IF(#REF!&gt;=0,"",))</f>
        <v>#REF!</v>
      </c>
      <c r="G6474" s="241" t="e">
        <f>保全管理データ!N11217</f>
        <v>#REF!</v>
      </c>
      <c r="H6474" s="259" t="e">
        <f>IF(#REF!="無","",IF(#REF!="","",IF(#REF!="悪環境における作業",0.2,IF(#REF!="高所又は地下作業",0.1,IF(#REF!="錯綜場所作業",0.3,IF(#REF!="複雑な制約のある作業",0.4,IF(#REF!="単純な制約のある作業",0.2,0)))))))</f>
        <v>#REF!</v>
      </c>
      <c r="I6474" s="260" t="e">
        <f t="shared" si="401"/>
        <v>#REF!</v>
      </c>
      <c r="J6474" s="258" t="e">
        <f>IF(#REF!&gt;=1,IF(#REF!&gt;=1,#REF!),IF(#REF!&gt;=0,"",))</f>
        <v>#REF!</v>
      </c>
      <c r="K6474" s="241" t="e">
        <f>保全管理データ!N11244</f>
        <v>#REF!</v>
      </c>
      <c r="L6474" s="259" t="e">
        <f>IF(#REF!="","",IF(#REF!="悪環境における作業",0.2,IF(#REF!="高所又は地下作業",0.1,IF(#REF!="錯綜場所作業",0.3,IF(#REF!="複雑な制約のある作業",0.4,IF(#REF!="単純な制約のある作業",0.2,0))))))</f>
        <v>#REF!</v>
      </c>
      <c r="M6474" s="260" t="e">
        <f t="shared" si="402"/>
        <v>#REF!</v>
      </c>
    </row>
    <row r="6475" spans="2:13" s="254" customFormat="1" ht="27.75" customHeight="1" x14ac:dyDescent="0.2">
      <c r="B6475" s="536" t="s">
        <v>262</v>
      </c>
      <c r="C6475" s="537"/>
      <c r="D6475" s="265"/>
      <c r="E6475" s="224" t="s">
        <v>245</v>
      </c>
      <c r="F6475" s="258" t="e">
        <f>IF(#REF!&gt;=1,IF(#REF!&gt;=1,#REF!),IF(#REF!&gt;=0,"",))</f>
        <v>#REF!</v>
      </c>
      <c r="G6475" s="241" t="e">
        <f>保全管理データ!N11218</f>
        <v>#REF!</v>
      </c>
      <c r="H6475" s="259" t="e">
        <f>IF(#REF!="無","",IF(#REF!="","",IF(#REF!="悪環境における作業",0.2,IF(#REF!="高所又は地下作業",0.1,IF(#REF!="錯綜場所作業",0.3,IF(#REF!="複雑な制約のある作業",0.4,IF(#REF!="単純な制約のある作業",0.2,0)))))))</f>
        <v>#REF!</v>
      </c>
      <c r="I6475" s="260" t="e">
        <f t="shared" si="401"/>
        <v>#REF!</v>
      </c>
      <c r="J6475" s="258" t="e">
        <f>IF(#REF!&gt;=1,IF(#REF!&gt;=1,#REF!),IF(#REF!&gt;=0,"",))</f>
        <v>#REF!</v>
      </c>
      <c r="K6475" s="241" t="e">
        <f>保全管理データ!N11245</f>
        <v>#REF!</v>
      </c>
      <c r="L6475" s="259" t="e">
        <f>IF(#REF!="","",IF(#REF!="悪環境における作業",0.2,IF(#REF!="高所又は地下作業",0.1,IF(#REF!="錯綜場所作業",0.3,IF(#REF!="複雑な制約のある作業",0.4,IF(#REF!="単純な制約のある作業",0.2,0))))))</f>
        <v>#REF!</v>
      </c>
      <c r="M6475" s="260" t="e">
        <f t="shared" si="402"/>
        <v>#REF!</v>
      </c>
    </row>
    <row r="6476" spans="2:13" s="254" customFormat="1" ht="27.75" customHeight="1" x14ac:dyDescent="0.2">
      <c r="B6476" s="536" t="s">
        <v>263</v>
      </c>
      <c r="C6476" s="537"/>
      <c r="D6476" s="265"/>
      <c r="E6476" s="224" t="s">
        <v>245</v>
      </c>
      <c r="F6476" s="258" t="e">
        <f>IF(#REF!&gt;=1,IF(#REF!&gt;=1,#REF!),IF(#REF!&gt;=0,"",))</f>
        <v>#REF!</v>
      </c>
      <c r="G6476" s="241" t="e">
        <f>保全管理データ!N11219</f>
        <v>#REF!</v>
      </c>
      <c r="H6476" s="259" t="e">
        <f>IF(#REF!="無","",IF(#REF!="","",IF(#REF!="悪環境における作業",0.2,IF(#REF!="高所又は地下作業",0.1,IF(#REF!="錯綜場所作業",0.3,IF(#REF!="複雑な制約のある作業",0.4,IF(#REF!="単純な制約のある作業",0.2,0)))))))</f>
        <v>#REF!</v>
      </c>
      <c r="I6476" s="260" t="e">
        <f t="shared" si="401"/>
        <v>#REF!</v>
      </c>
      <c r="J6476" s="258" t="e">
        <f>IF(#REF!&gt;=1,IF(#REF!&gt;=1,#REF!),IF(#REF!&gt;=0,"",))</f>
        <v>#REF!</v>
      </c>
      <c r="K6476" s="241" t="e">
        <f>保全管理データ!N11246</f>
        <v>#REF!</v>
      </c>
      <c r="L6476" s="259" t="e">
        <f>IF(#REF!="","",IF(#REF!="悪環境における作業",0.2,IF(#REF!="高所又は地下作業",0.1,IF(#REF!="錯綜場所作業",0.3,IF(#REF!="複雑な制約のある作業",0.4,IF(#REF!="単純な制約のある作業",0.2,0))))))</f>
        <v>#REF!</v>
      </c>
      <c r="M6476" s="260" t="e">
        <f t="shared" si="402"/>
        <v>#REF!</v>
      </c>
    </row>
    <row r="6477" spans="2:13" s="254" customFormat="1" ht="27.75" customHeight="1" x14ac:dyDescent="0.2">
      <c r="B6477" s="536" t="s">
        <v>264</v>
      </c>
      <c r="C6477" s="537"/>
      <c r="D6477" s="265"/>
      <c r="E6477" s="224" t="s">
        <v>245</v>
      </c>
      <c r="F6477" s="258" t="e">
        <f>IF(#REF!&gt;=1,IF(#REF!&gt;=1,#REF!),IF(#REF!&gt;=0,"",))</f>
        <v>#REF!</v>
      </c>
      <c r="G6477" s="241" t="e">
        <f>保全管理データ!N11220</f>
        <v>#REF!</v>
      </c>
      <c r="H6477" s="259" t="e">
        <f>IF(#REF!="無","",IF(#REF!="","",IF(#REF!="悪環境における作業",0.2,IF(#REF!="高所又は地下作業",0.1,IF(#REF!="錯綜場所作業",0.3,IF(#REF!="複雑な制約のある作業",0.4,IF(#REF!="単純な制約のある作業",0.2,0)))))))</f>
        <v>#REF!</v>
      </c>
      <c r="I6477" s="260" t="e">
        <f t="shared" si="401"/>
        <v>#REF!</v>
      </c>
      <c r="J6477" s="258" t="e">
        <f>IF(#REF!&gt;=1,IF(#REF!&gt;=1,#REF!),IF(#REF!&gt;=0,"",))</f>
        <v>#REF!</v>
      </c>
      <c r="K6477" s="241" t="e">
        <f>保全管理データ!N11247</f>
        <v>#REF!</v>
      </c>
      <c r="L6477" s="259" t="e">
        <f>IF(#REF!="","",IF(#REF!="悪環境における作業",0.2,IF(#REF!="高所又は地下作業",0.1,IF(#REF!="錯綜場所作業",0.3,IF(#REF!="複雑な制約のある作業",0.4,IF(#REF!="単純な制約のある作業",0.2,0))))))</f>
        <v>#REF!</v>
      </c>
      <c r="M6477" s="260" t="e">
        <f t="shared" si="402"/>
        <v>#REF!</v>
      </c>
    </row>
    <row r="6478" spans="2:13" s="254" customFormat="1" ht="27.75" customHeight="1" x14ac:dyDescent="0.2">
      <c r="B6478" s="536" t="s">
        <v>265</v>
      </c>
      <c r="C6478" s="537"/>
      <c r="D6478" s="265"/>
      <c r="E6478" s="224" t="s">
        <v>245</v>
      </c>
      <c r="F6478" s="258" t="e">
        <f>IF(#REF!&gt;=1,IF(#REF!&gt;=1,#REF!),IF(#REF!&gt;=0,"",))</f>
        <v>#REF!</v>
      </c>
      <c r="G6478" s="241" t="e">
        <f>保全管理データ!N11221</f>
        <v>#REF!</v>
      </c>
      <c r="H6478" s="259" t="e">
        <f>IF(#REF!="無","",IF(#REF!="","",IF(#REF!="悪環境における作業",0.2,IF(#REF!="高所又は地下作業",0.1,IF(#REF!="錯綜場所作業",0.3,IF(#REF!="複雑な制約のある作業",0.4,IF(#REF!="単純な制約のある作業",0.2,0)))))))</f>
        <v>#REF!</v>
      </c>
      <c r="I6478" s="260" t="e">
        <f t="shared" si="401"/>
        <v>#REF!</v>
      </c>
      <c r="J6478" s="258" t="e">
        <f>IF(#REF!&gt;=1,IF(#REF!&gt;=1,#REF!),IF(#REF!&gt;=0,"",))</f>
        <v>#REF!</v>
      </c>
      <c r="K6478" s="241" t="e">
        <f>保全管理データ!N11248</f>
        <v>#REF!</v>
      </c>
      <c r="L6478" s="259" t="e">
        <f>IF(#REF!="","",IF(#REF!="悪環境における作業",0.2,IF(#REF!="高所又は地下作業",0.1,IF(#REF!="錯綜場所作業",0.3,IF(#REF!="複雑な制約のある作業",0.4,IF(#REF!="単純な制約のある作業",0.2,0))))))</f>
        <v>#REF!</v>
      </c>
      <c r="M6478" s="260" t="e">
        <f t="shared" si="402"/>
        <v>#REF!</v>
      </c>
    </row>
    <row r="6479" spans="2:13" s="254" customFormat="1" ht="27.75" customHeight="1" x14ac:dyDescent="0.2">
      <c r="B6479" s="536" t="s">
        <v>266</v>
      </c>
      <c r="C6479" s="537"/>
      <c r="D6479" s="265"/>
      <c r="E6479" s="224" t="s">
        <v>245</v>
      </c>
      <c r="F6479" s="258" t="e">
        <f>IF(#REF!&gt;=1,IF(#REF!&gt;=1,#REF!),IF(#REF!&gt;=0,"",))</f>
        <v>#REF!</v>
      </c>
      <c r="G6479" s="241" t="e">
        <f>保全管理データ!N11222</f>
        <v>#REF!</v>
      </c>
      <c r="H6479" s="259" t="e">
        <f>IF(#REF!="無","",IF(#REF!="","",IF(#REF!="悪環境における作業",0.2,IF(#REF!="高所又は地下作業",0.1,IF(#REF!="錯綜場所作業",0.3,IF(#REF!="複雑な制約のある作業",0.4,IF(#REF!="単純な制約のある作業",0.2,0)))))))</f>
        <v>#REF!</v>
      </c>
      <c r="I6479" s="260" t="e">
        <f t="shared" si="401"/>
        <v>#REF!</v>
      </c>
      <c r="J6479" s="258" t="e">
        <f>IF(#REF!&gt;=1,IF(#REF!&gt;=1,#REF!),IF(#REF!&gt;=0,"",))</f>
        <v>#REF!</v>
      </c>
      <c r="K6479" s="241" t="e">
        <f>保全管理データ!N11249</f>
        <v>#REF!</v>
      </c>
      <c r="L6479" s="259" t="e">
        <f>IF(#REF!="","",IF(#REF!="悪環境における作業",0.2,IF(#REF!="高所又は地下作業",0.1,IF(#REF!="錯綜場所作業",0.3,IF(#REF!="複雑な制約のある作業",0.4,IF(#REF!="単純な制約のある作業",0.2,0))))))</f>
        <v>#REF!</v>
      </c>
      <c r="M6479" s="260" t="e">
        <f t="shared" si="402"/>
        <v>#REF!</v>
      </c>
    </row>
    <row r="6480" spans="2:13" s="254" customFormat="1" ht="27.75" customHeight="1" x14ac:dyDescent="0.2">
      <c r="B6480" s="536" t="s">
        <v>81</v>
      </c>
      <c r="C6480" s="537"/>
      <c r="D6480" s="265"/>
      <c r="E6480" s="224" t="s">
        <v>245</v>
      </c>
      <c r="F6480" s="258" t="e">
        <f>IF(#REF!&gt;=1,IF(#REF!&gt;=1,#REF!),IF(#REF!&gt;=0,"",))</f>
        <v>#REF!</v>
      </c>
      <c r="G6480" s="241" t="e">
        <f>保全管理データ!N11223</f>
        <v>#REF!</v>
      </c>
      <c r="H6480" s="259" t="e">
        <f>IF(#REF!="無","",IF(#REF!="","",IF(#REF!="悪環境における作業",0.2,IF(#REF!="高所又は地下作業",0.1,IF(#REF!="錯綜場所作業",0.3,IF(#REF!="複雑な制約のある作業",0.4,IF(#REF!="単純な制約のある作業",0.2,0)))))))</f>
        <v>#REF!</v>
      </c>
      <c r="I6480" s="260" t="e">
        <f t="shared" si="401"/>
        <v>#REF!</v>
      </c>
      <c r="J6480" s="258" t="e">
        <f>IF(#REF!&gt;=1,IF(#REF!&gt;=1,#REF!),IF(#REF!&gt;=0,"",))</f>
        <v>#REF!</v>
      </c>
      <c r="K6480" s="241" t="e">
        <f>保全管理データ!N11250</f>
        <v>#REF!</v>
      </c>
      <c r="L6480" s="259" t="e">
        <f>IF(#REF!="","",IF(#REF!="悪環境における作業",0.2,IF(#REF!="高所又は地下作業",0.1,IF(#REF!="錯綜場所作業",0.3,IF(#REF!="複雑な制約のある作業",0.4,IF(#REF!="単純な制約のある作業",0.2,0))))))</f>
        <v>#REF!</v>
      </c>
      <c r="M6480" s="260" t="e">
        <f t="shared" si="402"/>
        <v>#REF!</v>
      </c>
    </row>
    <row r="6481" spans="2:13" s="254" customFormat="1" ht="27.75" customHeight="1" x14ac:dyDescent="0.2">
      <c r="B6481" s="536" t="s">
        <v>267</v>
      </c>
      <c r="C6481" s="537"/>
      <c r="D6481" s="265"/>
      <c r="E6481" s="224" t="s">
        <v>247</v>
      </c>
      <c r="F6481" s="258" t="e">
        <f>IF(#REF!&gt;=1,IF(#REF!&gt;=1,#REF!),IF(#REF!&gt;=0,"",))</f>
        <v>#REF!</v>
      </c>
      <c r="G6481" s="241" t="e">
        <f>保全管理データ!N11224</f>
        <v>#REF!</v>
      </c>
      <c r="H6481" s="259" t="e">
        <f>IF(#REF!="無","",IF(#REF!="","",IF(#REF!="悪環境における作業",0.2,IF(#REF!="高所又は地下作業",0.1,IF(#REF!="錯綜場所作業",0.3,IF(#REF!="複雑な制約のある作業",0.4,IF(#REF!="単純な制約のある作業",0.2,0)))))))</f>
        <v>#REF!</v>
      </c>
      <c r="I6481" s="260" t="e">
        <f t="shared" si="401"/>
        <v>#REF!</v>
      </c>
      <c r="J6481" s="258" t="e">
        <f>IF(#REF!&gt;=1,IF(#REF!&gt;=1,#REF!),IF(#REF!&gt;=0,"",))</f>
        <v>#REF!</v>
      </c>
      <c r="K6481" s="241" t="e">
        <f>保全管理データ!N11251</f>
        <v>#REF!</v>
      </c>
      <c r="L6481" s="259" t="e">
        <f>IF(#REF!="","",IF(#REF!="悪環境における作業",0.2,IF(#REF!="高所又は地下作業",0.1,IF(#REF!="錯綜場所作業",0.3,IF(#REF!="複雑な制約のある作業",0.4,IF(#REF!="単純な制約のある作業",0.2,0))))))</f>
        <v>#REF!</v>
      </c>
      <c r="M6481" s="260" t="e">
        <f t="shared" si="402"/>
        <v>#REF!</v>
      </c>
    </row>
    <row r="6482" spans="2:13" s="254" customFormat="1" ht="27.75" customHeight="1" x14ac:dyDescent="0.2">
      <c r="B6482" s="536" t="s">
        <v>268</v>
      </c>
      <c r="C6482" s="537"/>
      <c r="D6482" s="265"/>
      <c r="E6482" s="224" t="s">
        <v>246</v>
      </c>
      <c r="F6482" s="258" t="e">
        <f>IF(#REF!&gt;=1,IF(#REF!&gt;=1,#REF!),IF(#REF!&gt;=0,"",))</f>
        <v>#REF!</v>
      </c>
      <c r="G6482" s="241" t="e">
        <f>保全管理データ!N11225</f>
        <v>#REF!</v>
      </c>
      <c r="H6482" s="259" t="e">
        <f>IF(#REF!="無","",IF(#REF!="","",IF(#REF!="悪環境における作業",0.2,IF(#REF!="高所又は地下作業",0.1,IF(#REF!="錯綜場所作業",0.3,IF(#REF!="複雑な制約のある作業",0.4,IF(#REF!="単純な制約のある作業",0.2,0)))))))</f>
        <v>#REF!</v>
      </c>
      <c r="I6482" s="260" t="e">
        <f t="shared" si="401"/>
        <v>#REF!</v>
      </c>
      <c r="J6482" s="258" t="e">
        <f>IF(#REF!&gt;=1,IF(#REF!&gt;=1,#REF!),IF(#REF!&gt;=0,"",))</f>
        <v>#REF!</v>
      </c>
      <c r="K6482" s="241" t="e">
        <f>保全管理データ!N11252</f>
        <v>#REF!</v>
      </c>
      <c r="L6482" s="259" t="e">
        <f>IF(#REF!="","",IF(#REF!="悪環境における作業",0.2,IF(#REF!="高所又は地下作業",0.1,IF(#REF!="錯綜場所作業",0.3,IF(#REF!="複雑な制約のある作業",0.4,IF(#REF!="単純な制約のある作業",0.2,0))))))</f>
        <v>#REF!</v>
      </c>
      <c r="M6482" s="260" t="e">
        <f t="shared" si="402"/>
        <v>#REF!</v>
      </c>
    </row>
    <row r="6483" spans="2:13" s="254" customFormat="1" ht="27.75" customHeight="1" thickBot="1" x14ac:dyDescent="0.25">
      <c r="B6483" s="538" t="s">
        <v>269</v>
      </c>
      <c r="C6483" s="539"/>
      <c r="D6483" s="266"/>
      <c r="E6483" s="252" t="s">
        <v>245</v>
      </c>
      <c r="F6483" s="258" t="e">
        <f>IF(#REF!&gt;=1,IF(#REF!&gt;=1,#REF!),IF(#REF!&gt;=0,"",))</f>
        <v>#REF!</v>
      </c>
      <c r="G6483" s="241" t="e">
        <f>保全管理データ!N11226</f>
        <v>#REF!</v>
      </c>
      <c r="H6483" s="259" t="e">
        <f>IF(#REF!="無","",IF(#REF!="","",IF(#REF!="悪環境における作業",0.2,IF(#REF!="高所又は地下作業",0.1,IF(#REF!="錯綜場所作業",0.3,IF(#REF!="複雑な制約のある作業",0.4,IF(#REF!="単純な制約のある作業",0.2,0)))))))</f>
        <v>#REF!</v>
      </c>
      <c r="I6483" s="260" t="e">
        <f t="shared" si="401"/>
        <v>#REF!</v>
      </c>
      <c r="J6483" s="261" t="e">
        <f>IF(#REF!&gt;=1,IF(#REF!&gt;=1,#REF!),IF(#REF!&gt;=0,"",))</f>
        <v>#REF!</v>
      </c>
      <c r="K6483" s="245" t="e">
        <f>保全管理データ!N11253</f>
        <v>#REF!</v>
      </c>
      <c r="L6483" s="262" t="e">
        <f>IF(#REF!="","",IF(#REF!="悪環境における作業",0.2,IF(#REF!="高所又は地下作業",0.1,IF(#REF!="錯綜場所作業",0.3,IF(#REF!="複雑な制約のある作業",0.4,IF(#REF!="単純な制約のある作業",0.2,0))))))</f>
        <v>#REF!</v>
      </c>
      <c r="M6483" s="260" t="e">
        <f t="shared" si="402"/>
        <v>#REF!</v>
      </c>
    </row>
    <row r="6484" spans="2:13" s="254" customFormat="1" ht="27.75" customHeight="1" thickBot="1" x14ac:dyDescent="0.25">
      <c r="B6484" s="532" t="s">
        <v>190</v>
      </c>
      <c r="C6484" s="532"/>
      <c r="D6484" s="532"/>
      <c r="E6484" s="532"/>
      <c r="F6484" s="533" t="e">
        <f>SUM(I6460:I6483)</f>
        <v>#REF!</v>
      </c>
      <c r="G6484" s="534"/>
      <c r="H6484" s="534"/>
      <c r="I6484" s="535"/>
      <c r="J6484" s="533" t="e">
        <f>IF(SUM(J6460:J6483)=0,"0.00",SUM(M6460:M6483))</f>
        <v>#REF!</v>
      </c>
      <c r="K6484" s="534"/>
      <c r="L6484" s="534"/>
      <c r="M6484" s="535"/>
    </row>
    <row r="6485" spans="2:13" s="254" customFormat="1" ht="27.75" customHeight="1" thickBot="1" x14ac:dyDescent="0.25">
      <c r="B6485" s="532" t="s">
        <v>97</v>
      </c>
      <c r="C6485" s="532"/>
      <c r="D6485" s="532"/>
      <c r="E6485" s="532"/>
      <c r="F6485" s="533" t="e">
        <f>IF(#REF!="５年以下","0",IF(#REF!="５年～１０年",0.1,IF(#REF!="１０年以上",0.15)))</f>
        <v>#REF!</v>
      </c>
      <c r="G6485" s="534"/>
      <c r="H6485" s="534"/>
      <c r="I6485" s="534"/>
      <c r="J6485" s="534"/>
      <c r="K6485" s="534"/>
      <c r="L6485" s="534"/>
      <c r="M6485" s="535"/>
    </row>
    <row r="6486" spans="2:13" s="254" customFormat="1" ht="27.75" customHeight="1" thickBot="1" x14ac:dyDescent="0.25">
      <c r="B6486" s="533" t="s">
        <v>273</v>
      </c>
      <c r="C6486" s="534"/>
      <c r="D6486" s="534"/>
      <c r="E6486" s="535"/>
      <c r="F6486" s="533" t="e">
        <f>F6484*(1+F6485)</f>
        <v>#REF!</v>
      </c>
      <c r="G6486" s="534"/>
      <c r="H6486" s="534"/>
      <c r="I6486" s="534"/>
      <c r="J6486" s="533" t="e">
        <f>J6484*(1+F6485)</f>
        <v>#REF!</v>
      </c>
      <c r="K6486" s="534"/>
      <c r="L6486" s="534"/>
      <c r="M6486" s="535"/>
    </row>
    <row r="6487" spans="2:13" s="254" customFormat="1" ht="27.75" customHeight="1" thickBot="1" x14ac:dyDescent="0.25">
      <c r="B6487" s="532" t="s">
        <v>191</v>
      </c>
      <c r="C6487" s="532"/>
      <c r="D6487" s="532"/>
      <c r="E6487" s="532"/>
      <c r="F6487" s="533" t="e">
        <f>#REF!*(#REF!*#REF!+#REF!*#REF!)</f>
        <v>#REF!</v>
      </c>
      <c r="G6487" s="534"/>
      <c r="H6487" s="535"/>
      <c r="I6487" s="532" t="e">
        <f>#REF!</f>
        <v>#REF!</v>
      </c>
      <c r="J6487" s="533"/>
      <c r="K6487" s="263" t="s">
        <v>230</v>
      </c>
      <c r="L6487" s="535" t="e">
        <f>B6458</f>
        <v>#REF!</v>
      </c>
      <c r="M6487" s="532"/>
    </row>
    <row r="6488" spans="2:13" s="254" customFormat="1" ht="45" customHeight="1" thickBot="1" x14ac:dyDescent="0.25">
      <c r="B6488" s="253"/>
      <c r="C6488" s="253"/>
      <c r="D6488" s="253"/>
      <c r="E6488" s="253"/>
      <c r="F6488" s="253"/>
      <c r="G6488" s="253"/>
      <c r="H6488" s="253"/>
      <c r="I6488" s="253"/>
      <c r="J6488" s="253"/>
      <c r="K6488" s="253"/>
      <c r="L6488" s="253"/>
      <c r="M6488" s="253"/>
    </row>
    <row r="6489" spans="2:13" s="254" customFormat="1" ht="27.75" customHeight="1" thickBot="1" x14ac:dyDescent="0.25">
      <c r="B6489" s="542" t="s">
        <v>128</v>
      </c>
      <c r="C6489" s="543"/>
      <c r="D6489" s="543"/>
      <c r="E6489" s="544"/>
      <c r="F6489" s="253"/>
      <c r="G6489" s="253"/>
      <c r="H6489" s="253"/>
      <c r="I6489" s="253"/>
      <c r="J6489" s="253"/>
      <c r="K6489" s="253"/>
      <c r="L6489" s="253"/>
      <c r="M6489" s="253"/>
    </row>
    <row r="6490" spans="2:13" s="254" customFormat="1" ht="27.75" customHeight="1" x14ac:dyDescent="0.2">
      <c r="B6490" s="545" t="e">
        <f>#REF!</f>
        <v>#REF!</v>
      </c>
      <c r="C6490" s="546"/>
      <c r="D6490" s="547"/>
      <c r="E6490" s="548"/>
      <c r="F6490" s="552" t="s">
        <v>240</v>
      </c>
      <c r="G6490" s="553"/>
      <c r="H6490" s="553"/>
      <c r="I6490" s="554"/>
      <c r="J6490" s="552" t="s">
        <v>239</v>
      </c>
      <c r="K6490" s="553"/>
      <c r="L6490" s="553"/>
      <c r="M6490" s="554"/>
    </row>
    <row r="6491" spans="2:13" s="254" customFormat="1" ht="27.75" customHeight="1" thickBot="1" x14ac:dyDescent="0.25">
      <c r="B6491" s="549"/>
      <c r="C6491" s="550"/>
      <c r="D6491" s="550"/>
      <c r="E6491" s="551"/>
      <c r="F6491" s="255" t="s">
        <v>149</v>
      </c>
      <c r="G6491" s="256" t="s">
        <v>151</v>
      </c>
      <c r="H6491" s="256" t="s">
        <v>96</v>
      </c>
      <c r="I6491" s="257" t="s">
        <v>150</v>
      </c>
      <c r="J6491" s="255" t="s">
        <v>149</v>
      </c>
      <c r="K6491" s="256" t="s">
        <v>151</v>
      </c>
      <c r="L6491" s="256" t="s">
        <v>96</v>
      </c>
      <c r="M6491" s="257" t="s">
        <v>150</v>
      </c>
    </row>
    <row r="6492" spans="2:13" s="254" customFormat="1" ht="27.75" customHeight="1" thickTop="1" x14ac:dyDescent="0.2">
      <c r="B6492" s="540" t="s">
        <v>241</v>
      </c>
      <c r="C6492" s="541"/>
      <c r="D6492" s="264"/>
      <c r="E6492" s="237" t="s">
        <v>242</v>
      </c>
      <c r="F6492" s="258" t="e">
        <f>IF(#REF!&gt;=1,IF(#REF!&gt;=1,#REF!),IF(#REF!&gt;=0,"",))</f>
        <v>#REF!</v>
      </c>
      <c r="G6492" s="241" t="e">
        <f>保全管理データ!N11259</f>
        <v>#REF!</v>
      </c>
      <c r="H6492" s="259" t="e">
        <f>IF(#REF!="無","",IF(#REF!="","",IF(#REF!="悪環境における作業",0.2,IF(#REF!="高所又は地下作業",0.1,IF(#REF!="錯綜場所作業",0.3,IF(#REF!="複雑な制約のある作業",0.4,IF(#REF!="単純な制約のある作業",0.2,0)))))))</f>
        <v>#REF!</v>
      </c>
      <c r="I6492" s="260" t="e">
        <f>IF(F6492="","",F6492*G6492*(1+IF(H6492="",0,H6492)))</f>
        <v>#REF!</v>
      </c>
      <c r="J6492" s="258" t="e">
        <f>IF(#REF!&gt;=1,IF(#REF!&gt;=1,#REF!),IF(#REF!&gt;=0,"",))</f>
        <v>#REF!</v>
      </c>
      <c r="K6492" s="241" t="e">
        <f>保全管理データ!N11286</f>
        <v>#REF!</v>
      </c>
      <c r="L6492" s="259" t="e">
        <f>IF(#REF!="","",IF(#REF!="悪環境における作業",0.2,IF(#REF!="高所又は地下作業",0.1,IF(#REF!="錯綜場所作業",0.3,IF(#REF!="複雑な制約のある作業",0.4,IF(#REF!="単純な制約のある作業",0.2,0))))))</f>
        <v>#REF!</v>
      </c>
      <c r="M6492" s="260" t="e">
        <f>IF(J6492="","",J6492*K6492*(1+IF(L6492="",0,L6492)))</f>
        <v>#REF!</v>
      </c>
    </row>
    <row r="6493" spans="2:13" s="254" customFormat="1" ht="27.75" customHeight="1" x14ac:dyDescent="0.2">
      <c r="B6493" s="536" t="s">
        <v>243</v>
      </c>
      <c r="C6493" s="537"/>
      <c r="D6493" s="265"/>
      <c r="E6493" s="224" t="s">
        <v>242</v>
      </c>
      <c r="F6493" s="258" t="e">
        <f>IF(#REF!&gt;=1,IF(#REF!&gt;=1,#REF!),IF(#REF!&gt;=0,"",))</f>
        <v>#REF!</v>
      </c>
      <c r="G6493" s="241" t="e">
        <f>保全管理データ!N11260</f>
        <v>#REF!</v>
      </c>
      <c r="H6493" s="259" t="e">
        <f>IF(#REF!="無","",IF(#REF!="","",IF(#REF!="悪環境における作業",0.2,IF(#REF!="高所又は地下作業",0.1,IF(#REF!="錯綜場所作業",0.3,IF(#REF!="複雑な制約のある作業",0.4,IF(#REF!="単純な制約のある作業",0.2,0)))))))</f>
        <v>#REF!</v>
      </c>
      <c r="I6493" s="260" t="e">
        <f t="shared" ref="I6493:I6515" si="403">IF(F6493="","",F6493*G6493*(1+IF(H6493="",0,H6493)))</f>
        <v>#REF!</v>
      </c>
      <c r="J6493" s="258" t="e">
        <f>IF(#REF!&gt;=1,IF(#REF!&gt;=1,#REF!),IF(#REF!&gt;=0,"",))</f>
        <v>#REF!</v>
      </c>
      <c r="K6493" s="241" t="e">
        <f>保全管理データ!N11287</f>
        <v>#REF!</v>
      </c>
      <c r="L6493" s="259" t="e">
        <f>IF(#REF!="","",IF(#REF!="悪環境における作業",0.2,IF(#REF!="高所又は地下作業",0.1,IF(#REF!="錯綜場所作業",0.3,IF(#REF!="複雑な制約のある作業",0.4,IF(#REF!="単純な制約のある作業",0.2,0))))))</f>
        <v>#REF!</v>
      </c>
      <c r="M6493" s="260" t="e">
        <f t="shared" ref="M6493:M6515" si="404">IF(J6493="","",J6493*K6493*(1+IF(L6493="",0,L6493)))</f>
        <v>#REF!</v>
      </c>
    </row>
    <row r="6494" spans="2:13" s="254" customFormat="1" ht="27.75" customHeight="1" x14ac:dyDescent="0.2">
      <c r="B6494" s="536" t="s">
        <v>249</v>
      </c>
      <c r="C6494" s="537"/>
      <c r="D6494" s="265"/>
      <c r="E6494" s="224" t="s">
        <v>244</v>
      </c>
      <c r="F6494" s="258" t="e">
        <f>IF(#REF!&gt;=1,IF(#REF!&gt;=1,#REF!),IF(#REF!&gt;=0,"",))</f>
        <v>#REF!</v>
      </c>
      <c r="G6494" s="241" t="e">
        <f>保全管理データ!N11261</f>
        <v>#REF!</v>
      </c>
      <c r="H6494" s="259" t="e">
        <f>IF(#REF!="無","",IF(#REF!="","",IF(#REF!="悪環境における作業",0.2,IF(#REF!="高所又は地下作業",0.1,IF(#REF!="錯綜場所作業",0.3,IF(#REF!="複雑な制約のある作業",0.4,IF(#REF!="単純な制約のある作業",0.2,0)))))))</f>
        <v>#REF!</v>
      </c>
      <c r="I6494" s="260" t="e">
        <f t="shared" si="403"/>
        <v>#REF!</v>
      </c>
      <c r="J6494" s="258" t="e">
        <f>IF(#REF!&gt;=1,IF(#REF!&gt;=1,#REF!),IF(#REF!&gt;=0,"",))</f>
        <v>#REF!</v>
      </c>
      <c r="K6494" s="241" t="e">
        <f>保全管理データ!N11288</f>
        <v>#REF!</v>
      </c>
      <c r="L6494" s="259" t="e">
        <f>IF(#REF!="","",IF(#REF!="悪環境における作業",0.2,IF(#REF!="高所又は地下作業",0.1,IF(#REF!="錯綜場所作業",0.3,IF(#REF!="複雑な制約のある作業",0.4,IF(#REF!="単純な制約のある作業",0.2,0))))))</f>
        <v>#REF!</v>
      </c>
      <c r="M6494" s="260" t="e">
        <f t="shared" si="404"/>
        <v>#REF!</v>
      </c>
    </row>
    <row r="6495" spans="2:13" s="254" customFormat="1" ht="27.75" customHeight="1" x14ac:dyDescent="0.2">
      <c r="B6495" s="536" t="s">
        <v>250</v>
      </c>
      <c r="C6495" s="537"/>
      <c r="D6495" s="265"/>
      <c r="E6495" s="224" t="s">
        <v>244</v>
      </c>
      <c r="F6495" s="258" t="e">
        <f>IF(#REF!&gt;=1,IF(#REF!&gt;=1,#REF!),IF(#REF!&gt;=0,"",))</f>
        <v>#REF!</v>
      </c>
      <c r="G6495" s="241" t="e">
        <f>保全管理データ!N11262</f>
        <v>#REF!</v>
      </c>
      <c r="H6495" s="259" t="e">
        <f>IF(#REF!="無","",IF(#REF!="","",IF(#REF!="悪環境における作業",0.2,IF(#REF!="高所又は地下作業",0.1,IF(#REF!="錯綜場所作業",0.3,IF(#REF!="複雑な制約のある作業",0.4,IF(#REF!="単純な制約のある作業",0.2,0)))))))</f>
        <v>#REF!</v>
      </c>
      <c r="I6495" s="260" t="e">
        <f t="shared" si="403"/>
        <v>#REF!</v>
      </c>
      <c r="J6495" s="258" t="e">
        <f>IF(#REF!&gt;=1,IF(#REF!&gt;=1,#REF!),IF(#REF!&gt;=0,"",))</f>
        <v>#REF!</v>
      </c>
      <c r="K6495" s="241" t="e">
        <f>保全管理データ!N11289</f>
        <v>#REF!</v>
      </c>
      <c r="L6495" s="259" t="e">
        <f>IF(#REF!="","",IF(#REF!="悪環境における作業",0.2,IF(#REF!="高所又は地下作業",0.1,IF(#REF!="錯綜場所作業",0.3,IF(#REF!="複雑な制約のある作業",0.4,IF(#REF!="単純な制約のある作業",0.2,0))))))</f>
        <v>#REF!</v>
      </c>
      <c r="M6495" s="260" t="e">
        <f t="shared" si="404"/>
        <v>#REF!</v>
      </c>
    </row>
    <row r="6496" spans="2:13" s="254" customFormat="1" ht="27.75" customHeight="1" x14ac:dyDescent="0.2">
      <c r="B6496" s="536" t="s">
        <v>251</v>
      </c>
      <c r="C6496" s="537"/>
      <c r="D6496" s="265"/>
      <c r="E6496" s="224" t="s">
        <v>242</v>
      </c>
      <c r="F6496" s="258" t="e">
        <f>IF(#REF!&gt;=1,IF(#REF!&gt;=1,#REF!),IF(#REF!&gt;=0,"",))</f>
        <v>#REF!</v>
      </c>
      <c r="G6496" s="241" t="e">
        <f>保全管理データ!N11263</f>
        <v>#REF!</v>
      </c>
      <c r="H6496" s="259" t="e">
        <f>IF(#REF!="無","",IF(#REF!="","",IF(#REF!="悪環境における作業",0.2,IF(#REF!="高所又は地下作業",0.1,IF(#REF!="錯綜場所作業",0.3,IF(#REF!="複雑な制約のある作業",0.4,IF(#REF!="単純な制約のある作業",0.2,0)))))))</f>
        <v>#REF!</v>
      </c>
      <c r="I6496" s="260" t="e">
        <f t="shared" si="403"/>
        <v>#REF!</v>
      </c>
      <c r="J6496" s="258" t="e">
        <f>IF(#REF!&gt;=1,IF(#REF!&gt;=1,#REF!),IF(#REF!&gt;=0,"",))</f>
        <v>#REF!</v>
      </c>
      <c r="K6496" s="241" t="e">
        <f>保全管理データ!N11290</f>
        <v>#REF!</v>
      </c>
      <c r="L6496" s="259" t="e">
        <f>IF(#REF!="","",IF(#REF!="悪環境における作業",0.2,IF(#REF!="高所又は地下作業",0.1,IF(#REF!="錯綜場所作業",0.3,IF(#REF!="複雑な制約のある作業",0.4,IF(#REF!="単純な制約のある作業",0.2,0))))))</f>
        <v>#REF!</v>
      </c>
      <c r="M6496" s="260" t="e">
        <f t="shared" si="404"/>
        <v>#REF!</v>
      </c>
    </row>
    <row r="6497" spans="2:13" s="254" customFormat="1" ht="27.75" customHeight="1" x14ac:dyDescent="0.2">
      <c r="B6497" s="536" t="s">
        <v>252</v>
      </c>
      <c r="C6497" s="537"/>
      <c r="D6497" s="265"/>
      <c r="E6497" s="224" t="s">
        <v>244</v>
      </c>
      <c r="F6497" s="258" t="e">
        <f>IF(#REF!&gt;=1,IF(#REF!&gt;=1,#REF!),IF(#REF!&gt;=0,"",))</f>
        <v>#REF!</v>
      </c>
      <c r="G6497" s="241" t="e">
        <f>保全管理データ!N11264</f>
        <v>#REF!</v>
      </c>
      <c r="H6497" s="259" t="e">
        <f>IF(#REF!="無","",IF(#REF!="","",IF(#REF!="悪環境における作業",0.2,IF(#REF!="高所又は地下作業",0.1,IF(#REF!="錯綜場所作業",0.3,IF(#REF!="複雑な制約のある作業",0.4,IF(#REF!="単純な制約のある作業",0.2,0)))))))</f>
        <v>#REF!</v>
      </c>
      <c r="I6497" s="260" t="e">
        <f t="shared" si="403"/>
        <v>#REF!</v>
      </c>
      <c r="J6497" s="258" t="e">
        <f>IF(#REF!&gt;=1,IF(#REF!&gt;=1,#REF!),IF(#REF!&gt;=0,"",))</f>
        <v>#REF!</v>
      </c>
      <c r="K6497" s="241" t="e">
        <f>保全管理データ!N11291</f>
        <v>#REF!</v>
      </c>
      <c r="L6497" s="259" t="e">
        <f>IF(#REF!="","",IF(#REF!="悪環境における作業",0.2,IF(#REF!="高所又は地下作業",0.1,IF(#REF!="錯綜場所作業",0.3,IF(#REF!="複雑な制約のある作業",0.4,IF(#REF!="単純な制約のある作業",0.2,0))))))</f>
        <v>#REF!</v>
      </c>
      <c r="M6497" s="260" t="e">
        <f t="shared" si="404"/>
        <v>#REF!</v>
      </c>
    </row>
    <row r="6498" spans="2:13" s="254" customFormat="1" ht="27.75" customHeight="1" x14ac:dyDescent="0.2">
      <c r="B6498" s="536" t="s">
        <v>253</v>
      </c>
      <c r="C6498" s="537"/>
      <c r="D6498" s="265"/>
      <c r="E6498" s="224" t="s">
        <v>242</v>
      </c>
      <c r="F6498" s="258" t="e">
        <f>IF(#REF!&gt;=1,IF(#REF!&gt;=1,#REF!),IF(#REF!&gt;=0,"",))</f>
        <v>#REF!</v>
      </c>
      <c r="G6498" s="241" t="e">
        <f>保全管理データ!N11265</f>
        <v>#REF!</v>
      </c>
      <c r="H6498" s="259" t="e">
        <f>IF(#REF!="無","",IF(#REF!="","",IF(#REF!="悪環境における作業",0.2,IF(#REF!="高所又は地下作業",0.1,IF(#REF!="錯綜場所作業",0.3,IF(#REF!="複雑な制約のある作業",0.4,IF(#REF!="単純な制約のある作業",0.2,0)))))))</f>
        <v>#REF!</v>
      </c>
      <c r="I6498" s="260" t="e">
        <f t="shared" si="403"/>
        <v>#REF!</v>
      </c>
      <c r="J6498" s="258" t="e">
        <f>IF(#REF!&gt;=1,IF(#REF!&gt;=1,#REF!),IF(#REF!&gt;=0,"",))</f>
        <v>#REF!</v>
      </c>
      <c r="K6498" s="241" t="e">
        <f>保全管理データ!N11292</f>
        <v>#REF!</v>
      </c>
      <c r="L6498" s="259" t="e">
        <f>IF(#REF!="","",IF(#REF!="悪環境における作業",0.2,IF(#REF!="高所又は地下作業",0.1,IF(#REF!="錯綜場所作業",0.3,IF(#REF!="複雑な制約のある作業",0.4,IF(#REF!="単純な制約のある作業",0.2,0))))))</f>
        <v>#REF!</v>
      </c>
      <c r="M6498" s="260" t="e">
        <f t="shared" si="404"/>
        <v>#REF!</v>
      </c>
    </row>
    <row r="6499" spans="2:13" s="254" customFormat="1" ht="27.75" customHeight="1" x14ac:dyDescent="0.2">
      <c r="B6499" s="536" t="s">
        <v>254</v>
      </c>
      <c r="C6499" s="537"/>
      <c r="D6499" s="265"/>
      <c r="E6499" s="224" t="s">
        <v>242</v>
      </c>
      <c r="F6499" s="258" t="e">
        <f>IF(#REF!&gt;=1,IF(#REF!&gt;=1,#REF!),IF(#REF!&gt;=0,"",))</f>
        <v>#REF!</v>
      </c>
      <c r="G6499" s="241" t="e">
        <f>保全管理データ!N11266</f>
        <v>#REF!</v>
      </c>
      <c r="H6499" s="259" t="e">
        <f>IF(#REF!="無","",IF(#REF!="","",IF(#REF!="悪環境における作業",0.2,IF(#REF!="高所又は地下作業",0.1,IF(#REF!="錯綜場所作業",0.3,IF(#REF!="複雑な制約のある作業",0.4,IF(#REF!="単純な制約のある作業",0.2,0)))))))</f>
        <v>#REF!</v>
      </c>
      <c r="I6499" s="260" t="e">
        <f t="shared" si="403"/>
        <v>#REF!</v>
      </c>
      <c r="J6499" s="258" t="e">
        <f>IF(#REF!&gt;=1,IF(#REF!&gt;=1,#REF!),IF(#REF!&gt;=0,"",))</f>
        <v>#REF!</v>
      </c>
      <c r="K6499" s="241" t="e">
        <f>保全管理データ!N11293</f>
        <v>#REF!</v>
      </c>
      <c r="L6499" s="259" t="e">
        <f>IF(#REF!="","",IF(#REF!="悪環境における作業",0.2,IF(#REF!="高所又は地下作業",0.1,IF(#REF!="錯綜場所作業",0.3,IF(#REF!="複雑な制約のある作業",0.4,IF(#REF!="単純な制約のある作業",0.2,0))))))</f>
        <v>#REF!</v>
      </c>
      <c r="M6499" s="260" t="e">
        <f t="shared" si="404"/>
        <v>#REF!</v>
      </c>
    </row>
    <row r="6500" spans="2:13" s="254" customFormat="1" ht="27.75" customHeight="1" x14ac:dyDescent="0.2">
      <c r="B6500" s="536" t="s">
        <v>255</v>
      </c>
      <c r="C6500" s="537"/>
      <c r="D6500" s="265"/>
      <c r="E6500" s="224" t="s">
        <v>245</v>
      </c>
      <c r="F6500" s="258" t="e">
        <f>IF(#REF!&gt;=1,IF(#REF!&gt;=1,#REF!),IF(#REF!&gt;=0,"",))</f>
        <v>#REF!</v>
      </c>
      <c r="G6500" s="241" t="e">
        <f>保全管理データ!N11267</f>
        <v>#REF!</v>
      </c>
      <c r="H6500" s="259" t="e">
        <f>IF(#REF!="無","",IF(#REF!="","",IF(#REF!="悪環境における作業",0.2,IF(#REF!="高所又は地下作業",0.1,IF(#REF!="錯綜場所作業",0.3,IF(#REF!="複雑な制約のある作業",0.4,IF(#REF!="単純な制約のある作業",0.2,0)))))))</f>
        <v>#REF!</v>
      </c>
      <c r="I6500" s="260" t="e">
        <f t="shared" si="403"/>
        <v>#REF!</v>
      </c>
      <c r="J6500" s="258" t="e">
        <f>IF(#REF!&gt;=1,IF(#REF!&gt;=1,#REF!),IF(#REF!&gt;=0,"",))</f>
        <v>#REF!</v>
      </c>
      <c r="K6500" s="241" t="e">
        <f>保全管理データ!N11294</f>
        <v>#REF!</v>
      </c>
      <c r="L6500" s="259" t="e">
        <f>IF(#REF!="","",IF(#REF!="悪環境における作業",0.2,IF(#REF!="高所又は地下作業",0.1,IF(#REF!="錯綜場所作業",0.3,IF(#REF!="複雑な制約のある作業",0.4,IF(#REF!="単純な制約のある作業",0.2,0))))))</f>
        <v>#REF!</v>
      </c>
      <c r="M6500" s="260" t="e">
        <f t="shared" si="404"/>
        <v>#REF!</v>
      </c>
    </row>
    <row r="6501" spans="2:13" s="254" customFormat="1" ht="27.75" customHeight="1" x14ac:dyDescent="0.2">
      <c r="B6501" s="536" t="s">
        <v>256</v>
      </c>
      <c r="C6501" s="537"/>
      <c r="D6501" s="265"/>
      <c r="E6501" s="224" t="s">
        <v>242</v>
      </c>
      <c r="F6501" s="258" t="e">
        <f>IF(#REF!&gt;=1,IF(#REF!&gt;=1,#REF!),IF(#REF!&gt;=0,"",))</f>
        <v>#REF!</v>
      </c>
      <c r="G6501" s="241" t="e">
        <f>保全管理データ!N11268</f>
        <v>#REF!</v>
      </c>
      <c r="H6501" s="259" t="e">
        <f>IF(#REF!="無","",IF(#REF!="","",IF(#REF!="悪環境における作業",0.2,IF(#REF!="高所又は地下作業",0.1,IF(#REF!="錯綜場所作業",0.3,IF(#REF!="複雑な制約のある作業",0.4,IF(#REF!="単純な制約のある作業",0.2,0)))))))</f>
        <v>#REF!</v>
      </c>
      <c r="I6501" s="260" t="e">
        <f t="shared" si="403"/>
        <v>#REF!</v>
      </c>
      <c r="J6501" s="258" t="e">
        <f>IF(#REF!&gt;=1,IF(#REF!&gt;=1,#REF!),IF(#REF!&gt;=0,"",))</f>
        <v>#REF!</v>
      </c>
      <c r="K6501" s="241" t="e">
        <f>保全管理データ!N11295</f>
        <v>#REF!</v>
      </c>
      <c r="L6501" s="259" t="e">
        <f>IF(#REF!="","",IF(#REF!="悪環境における作業",0.2,IF(#REF!="高所又は地下作業",0.1,IF(#REF!="錯綜場所作業",0.3,IF(#REF!="複雑な制約のある作業",0.4,IF(#REF!="単純な制約のある作業",0.2,0))))))</f>
        <v>#REF!</v>
      </c>
      <c r="M6501" s="260" t="e">
        <f t="shared" si="404"/>
        <v>#REF!</v>
      </c>
    </row>
    <row r="6502" spans="2:13" s="254" customFormat="1" ht="27.75" customHeight="1" x14ac:dyDescent="0.2">
      <c r="B6502" s="536" t="s">
        <v>257</v>
      </c>
      <c r="C6502" s="537"/>
      <c r="D6502" s="265"/>
      <c r="E6502" s="224" t="s">
        <v>245</v>
      </c>
      <c r="F6502" s="258" t="e">
        <f>IF(#REF!&gt;=1,IF(#REF!&gt;=1,#REF!),IF(#REF!&gt;=0,"",))</f>
        <v>#REF!</v>
      </c>
      <c r="G6502" s="241" t="e">
        <f>保全管理データ!N11269</f>
        <v>#REF!</v>
      </c>
      <c r="H6502" s="259" t="e">
        <f>IF(#REF!="無","",IF(#REF!="","",IF(#REF!="悪環境における作業",0.2,IF(#REF!="高所又は地下作業",0.1,IF(#REF!="錯綜場所作業",0.3,IF(#REF!="複雑な制約のある作業",0.4,IF(#REF!="単純な制約のある作業",0.2,0)))))))</f>
        <v>#REF!</v>
      </c>
      <c r="I6502" s="260" t="e">
        <f t="shared" si="403"/>
        <v>#REF!</v>
      </c>
      <c r="J6502" s="258" t="e">
        <f>IF(#REF!&gt;=1,IF(#REF!&gt;=1,#REF!),IF(#REF!&gt;=0,"",))</f>
        <v>#REF!</v>
      </c>
      <c r="K6502" s="241" t="e">
        <f>保全管理データ!N11296</f>
        <v>#REF!</v>
      </c>
      <c r="L6502" s="259" t="e">
        <f>IF(#REF!="","",IF(#REF!="悪環境における作業",0.2,IF(#REF!="高所又は地下作業",0.1,IF(#REF!="錯綜場所作業",0.3,IF(#REF!="複雑な制約のある作業",0.4,IF(#REF!="単純な制約のある作業",0.2,0))))))</f>
        <v>#REF!</v>
      </c>
      <c r="M6502" s="260" t="e">
        <f t="shared" si="404"/>
        <v>#REF!</v>
      </c>
    </row>
    <row r="6503" spans="2:13" s="254" customFormat="1" ht="27.75" customHeight="1" x14ac:dyDescent="0.2">
      <c r="B6503" s="536" t="s">
        <v>258</v>
      </c>
      <c r="C6503" s="537"/>
      <c r="D6503" s="265"/>
      <c r="E6503" s="224" t="s">
        <v>245</v>
      </c>
      <c r="F6503" s="258" t="e">
        <f>IF(#REF!&gt;=1,IF(#REF!&gt;=1,#REF!),IF(#REF!&gt;=0,"",))</f>
        <v>#REF!</v>
      </c>
      <c r="G6503" s="241" t="e">
        <f>保全管理データ!N11270</f>
        <v>#REF!</v>
      </c>
      <c r="H6503" s="259" t="e">
        <f>IF(#REF!="無","",IF(#REF!="","",IF(#REF!="悪環境における作業",0.2,IF(#REF!="高所又は地下作業",0.1,IF(#REF!="錯綜場所作業",0.3,IF(#REF!="複雑な制約のある作業",0.4,IF(#REF!="単純な制約のある作業",0.2,0)))))))</f>
        <v>#REF!</v>
      </c>
      <c r="I6503" s="260" t="e">
        <f t="shared" si="403"/>
        <v>#REF!</v>
      </c>
      <c r="J6503" s="258" t="e">
        <f>IF(#REF!&gt;=1,IF(#REF!&gt;=1,#REF!),IF(#REF!&gt;=0,"",))</f>
        <v>#REF!</v>
      </c>
      <c r="K6503" s="241" t="e">
        <f>保全管理データ!N11297</f>
        <v>#REF!</v>
      </c>
      <c r="L6503" s="259" t="e">
        <f>IF(#REF!="","",IF(#REF!="悪環境における作業",0.2,IF(#REF!="高所又は地下作業",0.1,IF(#REF!="錯綜場所作業",0.3,IF(#REF!="複雑な制約のある作業",0.4,IF(#REF!="単純な制約のある作業",0.2,0))))))</f>
        <v>#REF!</v>
      </c>
      <c r="M6503" s="260" t="e">
        <f t="shared" si="404"/>
        <v>#REF!</v>
      </c>
    </row>
    <row r="6504" spans="2:13" s="254" customFormat="1" ht="27.75" customHeight="1" x14ac:dyDescent="0.2">
      <c r="B6504" s="536" t="s">
        <v>259</v>
      </c>
      <c r="C6504" s="537"/>
      <c r="D6504" s="265"/>
      <c r="E6504" s="224" t="s">
        <v>245</v>
      </c>
      <c r="F6504" s="258" t="e">
        <f>IF(#REF!&gt;=1,IF(#REF!&gt;=1,#REF!),IF(#REF!&gt;=0,"",))</f>
        <v>#REF!</v>
      </c>
      <c r="G6504" s="241" t="e">
        <f>保全管理データ!N11271</f>
        <v>#REF!</v>
      </c>
      <c r="H6504" s="259" t="e">
        <f>IF(#REF!="無","",IF(#REF!="","",IF(#REF!="悪環境における作業",0.2,IF(#REF!="高所又は地下作業",0.1,IF(#REF!="錯綜場所作業",0.3,IF(#REF!="複雑な制約のある作業",0.4,IF(#REF!="単純な制約のある作業",0.2,0)))))))</f>
        <v>#REF!</v>
      </c>
      <c r="I6504" s="260" t="e">
        <f t="shared" si="403"/>
        <v>#REF!</v>
      </c>
      <c r="J6504" s="258" t="e">
        <f>IF(#REF!&gt;=1,IF(#REF!&gt;=1,#REF!),IF(#REF!&gt;=0,"",))</f>
        <v>#REF!</v>
      </c>
      <c r="K6504" s="241" t="e">
        <f>保全管理データ!N11298</f>
        <v>#REF!</v>
      </c>
      <c r="L6504" s="259" t="e">
        <f>IF(#REF!="","",IF(#REF!="悪環境における作業",0.2,IF(#REF!="高所又は地下作業",0.1,IF(#REF!="錯綜場所作業",0.3,IF(#REF!="複雑な制約のある作業",0.4,IF(#REF!="単純な制約のある作業",0.2,0))))))</f>
        <v>#REF!</v>
      </c>
      <c r="M6504" s="260" t="e">
        <f t="shared" si="404"/>
        <v>#REF!</v>
      </c>
    </row>
    <row r="6505" spans="2:13" s="254" customFormat="1" ht="27.75" customHeight="1" x14ac:dyDescent="0.2">
      <c r="B6505" s="536" t="s">
        <v>260</v>
      </c>
      <c r="C6505" s="537"/>
      <c r="D6505" s="265"/>
      <c r="E6505" s="224" t="s">
        <v>248</v>
      </c>
      <c r="F6505" s="258" t="e">
        <f>IF(#REF!&gt;=1,IF(#REF!&gt;=1,#REF!),IF(#REF!&gt;=0,"",))</f>
        <v>#REF!</v>
      </c>
      <c r="G6505" s="241" t="e">
        <f>保全管理データ!N11272</f>
        <v>#REF!</v>
      </c>
      <c r="H6505" s="259" t="e">
        <f>IF(#REF!="無","",IF(#REF!="","",IF(#REF!="悪環境における作業",0.2,IF(#REF!="高所又は地下作業",0.1,IF(#REF!="錯綜場所作業",0.3,IF(#REF!="複雑な制約のある作業",0.4,IF(#REF!="単純な制約のある作業",0.2,0)))))))</f>
        <v>#REF!</v>
      </c>
      <c r="I6505" s="260" t="e">
        <f t="shared" si="403"/>
        <v>#REF!</v>
      </c>
      <c r="J6505" s="258" t="e">
        <f>IF(#REF!&gt;=1,IF(#REF!&gt;=1,#REF!),IF(#REF!&gt;=0,"",))</f>
        <v>#REF!</v>
      </c>
      <c r="K6505" s="241" t="e">
        <f>保全管理データ!N11299</f>
        <v>#REF!</v>
      </c>
      <c r="L6505" s="259" t="e">
        <f>IF(#REF!="","",IF(#REF!="悪環境における作業",0.2,IF(#REF!="高所又は地下作業",0.1,IF(#REF!="錯綜場所作業",0.3,IF(#REF!="複雑な制約のある作業",0.4,IF(#REF!="単純な制約のある作業",0.2,0))))))</f>
        <v>#REF!</v>
      </c>
      <c r="M6505" s="260" t="e">
        <f t="shared" si="404"/>
        <v>#REF!</v>
      </c>
    </row>
    <row r="6506" spans="2:13" s="254" customFormat="1" ht="27.75" customHeight="1" x14ac:dyDescent="0.2">
      <c r="B6506" s="536" t="s">
        <v>261</v>
      </c>
      <c r="C6506" s="537"/>
      <c r="D6506" s="265"/>
      <c r="E6506" s="224" t="s">
        <v>247</v>
      </c>
      <c r="F6506" s="258" t="e">
        <f>IF(#REF!&gt;=1,IF(#REF!&gt;=1,#REF!),IF(#REF!&gt;=0,"",))</f>
        <v>#REF!</v>
      </c>
      <c r="G6506" s="241" t="e">
        <f>保全管理データ!N11273</f>
        <v>#REF!</v>
      </c>
      <c r="H6506" s="259" t="e">
        <f>IF(#REF!="無","",IF(#REF!="","",IF(#REF!="悪環境における作業",0.2,IF(#REF!="高所又は地下作業",0.1,IF(#REF!="錯綜場所作業",0.3,IF(#REF!="複雑な制約のある作業",0.4,IF(#REF!="単純な制約のある作業",0.2,0)))))))</f>
        <v>#REF!</v>
      </c>
      <c r="I6506" s="260" t="e">
        <f t="shared" si="403"/>
        <v>#REF!</v>
      </c>
      <c r="J6506" s="258" t="e">
        <f>IF(#REF!&gt;=1,IF(#REF!&gt;=1,#REF!),IF(#REF!&gt;=0,"",))</f>
        <v>#REF!</v>
      </c>
      <c r="K6506" s="241" t="e">
        <f>保全管理データ!N11300</f>
        <v>#REF!</v>
      </c>
      <c r="L6506" s="259" t="e">
        <f>IF(#REF!="","",IF(#REF!="悪環境における作業",0.2,IF(#REF!="高所又は地下作業",0.1,IF(#REF!="錯綜場所作業",0.3,IF(#REF!="複雑な制約のある作業",0.4,IF(#REF!="単純な制約のある作業",0.2,0))))))</f>
        <v>#REF!</v>
      </c>
      <c r="M6506" s="260" t="e">
        <f t="shared" si="404"/>
        <v>#REF!</v>
      </c>
    </row>
    <row r="6507" spans="2:13" s="254" customFormat="1" ht="27.75" customHeight="1" x14ac:dyDescent="0.2">
      <c r="B6507" s="536" t="s">
        <v>262</v>
      </c>
      <c r="C6507" s="537"/>
      <c r="D6507" s="265"/>
      <c r="E6507" s="224" t="s">
        <v>245</v>
      </c>
      <c r="F6507" s="258" t="e">
        <f>IF(#REF!&gt;=1,IF(#REF!&gt;=1,#REF!),IF(#REF!&gt;=0,"",))</f>
        <v>#REF!</v>
      </c>
      <c r="G6507" s="241" t="e">
        <f>保全管理データ!N11274</f>
        <v>#REF!</v>
      </c>
      <c r="H6507" s="259" t="e">
        <f>IF(#REF!="無","",IF(#REF!="","",IF(#REF!="悪環境における作業",0.2,IF(#REF!="高所又は地下作業",0.1,IF(#REF!="錯綜場所作業",0.3,IF(#REF!="複雑な制約のある作業",0.4,IF(#REF!="単純な制約のある作業",0.2,0)))))))</f>
        <v>#REF!</v>
      </c>
      <c r="I6507" s="260" t="e">
        <f t="shared" si="403"/>
        <v>#REF!</v>
      </c>
      <c r="J6507" s="258" t="e">
        <f>IF(#REF!&gt;=1,IF(#REF!&gt;=1,#REF!),IF(#REF!&gt;=0,"",))</f>
        <v>#REF!</v>
      </c>
      <c r="K6507" s="241" t="e">
        <f>保全管理データ!N11301</f>
        <v>#REF!</v>
      </c>
      <c r="L6507" s="259" t="e">
        <f>IF(#REF!="","",IF(#REF!="悪環境における作業",0.2,IF(#REF!="高所又は地下作業",0.1,IF(#REF!="錯綜場所作業",0.3,IF(#REF!="複雑な制約のある作業",0.4,IF(#REF!="単純な制約のある作業",0.2,0))))))</f>
        <v>#REF!</v>
      </c>
      <c r="M6507" s="260" t="e">
        <f t="shared" si="404"/>
        <v>#REF!</v>
      </c>
    </row>
    <row r="6508" spans="2:13" s="254" customFormat="1" ht="27.75" customHeight="1" x14ac:dyDescent="0.2">
      <c r="B6508" s="536" t="s">
        <v>263</v>
      </c>
      <c r="C6508" s="537"/>
      <c r="D6508" s="265"/>
      <c r="E6508" s="224" t="s">
        <v>245</v>
      </c>
      <c r="F6508" s="258" t="e">
        <f>IF(#REF!&gt;=1,IF(#REF!&gt;=1,#REF!),IF(#REF!&gt;=0,"",))</f>
        <v>#REF!</v>
      </c>
      <c r="G6508" s="241" t="e">
        <f>保全管理データ!N11275</f>
        <v>#REF!</v>
      </c>
      <c r="H6508" s="259" t="e">
        <f>IF(#REF!="無","",IF(#REF!="","",IF(#REF!="悪環境における作業",0.2,IF(#REF!="高所又は地下作業",0.1,IF(#REF!="錯綜場所作業",0.3,IF(#REF!="複雑な制約のある作業",0.4,IF(#REF!="単純な制約のある作業",0.2,0)))))))</f>
        <v>#REF!</v>
      </c>
      <c r="I6508" s="260" t="e">
        <f t="shared" si="403"/>
        <v>#REF!</v>
      </c>
      <c r="J6508" s="258" t="e">
        <f>IF(#REF!&gt;=1,IF(#REF!&gt;=1,#REF!),IF(#REF!&gt;=0,"",))</f>
        <v>#REF!</v>
      </c>
      <c r="K6508" s="241" t="e">
        <f>保全管理データ!N11302</f>
        <v>#REF!</v>
      </c>
      <c r="L6508" s="259" t="e">
        <f>IF(#REF!="","",IF(#REF!="悪環境における作業",0.2,IF(#REF!="高所又は地下作業",0.1,IF(#REF!="錯綜場所作業",0.3,IF(#REF!="複雑な制約のある作業",0.4,IF(#REF!="単純な制約のある作業",0.2,0))))))</f>
        <v>#REF!</v>
      </c>
      <c r="M6508" s="260" t="e">
        <f t="shared" si="404"/>
        <v>#REF!</v>
      </c>
    </row>
    <row r="6509" spans="2:13" s="254" customFormat="1" ht="27.75" customHeight="1" x14ac:dyDescent="0.2">
      <c r="B6509" s="536" t="s">
        <v>264</v>
      </c>
      <c r="C6509" s="537"/>
      <c r="D6509" s="265"/>
      <c r="E6509" s="224" t="s">
        <v>245</v>
      </c>
      <c r="F6509" s="258" t="e">
        <f>IF(#REF!&gt;=1,IF(#REF!&gt;=1,#REF!),IF(#REF!&gt;=0,"",))</f>
        <v>#REF!</v>
      </c>
      <c r="G6509" s="241" t="e">
        <f>保全管理データ!N11276</f>
        <v>#REF!</v>
      </c>
      <c r="H6509" s="259" t="e">
        <f>IF(#REF!="無","",IF(#REF!="","",IF(#REF!="悪環境における作業",0.2,IF(#REF!="高所又は地下作業",0.1,IF(#REF!="錯綜場所作業",0.3,IF(#REF!="複雑な制約のある作業",0.4,IF(#REF!="単純な制約のある作業",0.2,0)))))))</f>
        <v>#REF!</v>
      </c>
      <c r="I6509" s="260" t="e">
        <f t="shared" si="403"/>
        <v>#REF!</v>
      </c>
      <c r="J6509" s="258" t="e">
        <f>IF(#REF!&gt;=1,IF(#REF!&gt;=1,#REF!),IF(#REF!&gt;=0,"",))</f>
        <v>#REF!</v>
      </c>
      <c r="K6509" s="241" t="e">
        <f>保全管理データ!N11303</f>
        <v>#REF!</v>
      </c>
      <c r="L6509" s="259" t="e">
        <f>IF(#REF!="","",IF(#REF!="悪環境における作業",0.2,IF(#REF!="高所又は地下作業",0.1,IF(#REF!="錯綜場所作業",0.3,IF(#REF!="複雑な制約のある作業",0.4,IF(#REF!="単純な制約のある作業",0.2,0))))))</f>
        <v>#REF!</v>
      </c>
      <c r="M6509" s="260" t="e">
        <f t="shared" si="404"/>
        <v>#REF!</v>
      </c>
    </row>
    <row r="6510" spans="2:13" s="254" customFormat="1" ht="27.75" customHeight="1" x14ac:dyDescent="0.2">
      <c r="B6510" s="536" t="s">
        <v>265</v>
      </c>
      <c r="C6510" s="537"/>
      <c r="D6510" s="265"/>
      <c r="E6510" s="224" t="s">
        <v>245</v>
      </c>
      <c r="F6510" s="258" t="e">
        <f>IF(#REF!&gt;=1,IF(#REF!&gt;=1,#REF!),IF(#REF!&gt;=0,"",))</f>
        <v>#REF!</v>
      </c>
      <c r="G6510" s="241" t="e">
        <f>保全管理データ!N11277</f>
        <v>#REF!</v>
      </c>
      <c r="H6510" s="259" t="e">
        <f>IF(#REF!="無","",IF(#REF!="","",IF(#REF!="悪環境における作業",0.2,IF(#REF!="高所又は地下作業",0.1,IF(#REF!="錯綜場所作業",0.3,IF(#REF!="複雑な制約のある作業",0.4,IF(#REF!="単純な制約のある作業",0.2,0)))))))</f>
        <v>#REF!</v>
      </c>
      <c r="I6510" s="260" t="e">
        <f t="shared" si="403"/>
        <v>#REF!</v>
      </c>
      <c r="J6510" s="258" t="e">
        <f>IF(#REF!&gt;=1,IF(#REF!&gt;=1,#REF!),IF(#REF!&gt;=0,"",))</f>
        <v>#REF!</v>
      </c>
      <c r="K6510" s="241" t="e">
        <f>保全管理データ!N11304</f>
        <v>#REF!</v>
      </c>
      <c r="L6510" s="259" t="e">
        <f>IF(#REF!="","",IF(#REF!="悪環境における作業",0.2,IF(#REF!="高所又は地下作業",0.1,IF(#REF!="錯綜場所作業",0.3,IF(#REF!="複雑な制約のある作業",0.4,IF(#REF!="単純な制約のある作業",0.2,0))))))</f>
        <v>#REF!</v>
      </c>
      <c r="M6510" s="260" t="e">
        <f t="shared" si="404"/>
        <v>#REF!</v>
      </c>
    </row>
    <row r="6511" spans="2:13" s="254" customFormat="1" ht="27.75" customHeight="1" x14ac:dyDescent="0.2">
      <c r="B6511" s="536" t="s">
        <v>266</v>
      </c>
      <c r="C6511" s="537"/>
      <c r="D6511" s="265"/>
      <c r="E6511" s="224" t="s">
        <v>245</v>
      </c>
      <c r="F6511" s="258" t="e">
        <f>IF(#REF!&gt;=1,IF(#REF!&gt;=1,#REF!),IF(#REF!&gt;=0,"",))</f>
        <v>#REF!</v>
      </c>
      <c r="G6511" s="241" t="e">
        <f>保全管理データ!N11278</f>
        <v>#REF!</v>
      </c>
      <c r="H6511" s="259" t="e">
        <f>IF(#REF!="無","",IF(#REF!="","",IF(#REF!="悪環境における作業",0.2,IF(#REF!="高所又は地下作業",0.1,IF(#REF!="錯綜場所作業",0.3,IF(#REF!="複雑な制約のある作業",0.4,IF(#REF!="単純な制約のある作業",0.2,0)))))))</f>
        <v>#REF!</v>
      </c>
      <c r="I6511" s="260" t="e">
        <f t="shared" si="403"/>
        <v>#REF!</v>
      </c>
      <c r="J6511" s="258" t="e">
        <f>IF(#REF!&gt;=1,IF(#REF!&gt;=1,#REF!),IF(#REF!&gt;=0,"",))</f>
        <v>#REF!</v>
      </c>
      <c r="K6511" s="241" t="e">
        <f>保全管理データ!N11305</f>
        <v>#REF!</v>
      </c>
      <c r="L6511" s="259" t="e">
        <f>IF(#REF!="","",IF(#REF!="悪環境における作業",0.2,IF(#REF!="高所又は地下作業",0.1,IF(#REF!="錯綜場所作業",0.3,IF(#REF!="複雑な制約のある作業",0.4,IF(#REF!="単純な制約のある作業",0.2,0))))))</f>
        <v>#REF!</v>
      </c>
      <c r="M6511" s="260" t="e">
        <f t="shared" si="404"/>
        <v>#REF!</v>
      </c>
    </row>
    <row r="6512" spans="2:13" s="254" customFormat="1" ht="27.75" customHeight="1" x14ac:dyDescent="0.2">
      <c r="B6512" s="536" t="s">
        <v>81</v>
      </c>
      <c r="C6512" s="537"/>
      <c r="D6512" s="265"/>
      <c r="E6512" s="224" t="s">
        <v>245</v>
      </c>
      <c r="F6512" s="258" t="e">
        <f>IF(#REF!&gt;=1,IF(#REF!&gt;=1,#REF!),IF(#REF!&gt;=0,"",))</f>
        <v>#REF!</v>
      </c>
      <c r="G6512" s="241" t="e">
        <f>保全管理データ!N11279</f>
        <v>#REF!</v>
      </c>
      <c r="H6512" s="259" t="e">
        <f>IF(#REF!="無","",IF(#REF!="","",IF(#REF!="悪環境における作業",0.2,IF(#REF!="高所又は地下作業",0.1,IF(#REF!="錯綜場所作業",0.3,IF(#REF!="複雑な制約のある作業",0.4,IF(#REF!="単純な制約のある作業",0.2,0)))))))</f>
        <v>#REF!</v>
      </c>
      <c r="I6512" s="260" t="e">
        <f t="shared" si="403"/>
        <v>#REF!</v>
      </c>
      <c r="J6512" s="258" t="e">
        <f>IF(#REF!&gt;=1,IF(#REF!&gt;=1,#REF!),IF(#REF!&gt;=0,"",))</f>
        <v>#REF!</v>
      </c>
      <c r="K6512" s="241" t="e">
        <f>保全管理データ!N11306</f>
        <v>#REF!</v>
      </c>
      <c r="L6512" s="259" t="e">
        <f>IF(#REF!="","",IF(#REF!="悪環境における作業",0.2,IF(#REF!="高所又は地下作業",0.1,IF(#REF!="錯綜場所作業",0.3,IF(#REF!="複雑な制約のある作業",0.4,IF(#REF!="単純な制約のある作業",0.2,0))))))</f>
        <v>#REF!</v>
      </c>
      <c r="M6512" s="260" t="e">
        <f t="shared" si="404"/>
        <v>#REF!</v>
      </c>
    </row>
    <row r="6513" spans="2:13" s="254" customFormat="1" ht="27.75" customHeight="1" x14ac:dyDescent="0.2">
      <c r="B6513" s="536" t="s">
        <v>267</v>
      </c>
      <c r="C6513" s="537"/>
      <c r="D6513" s="265"/>
      <c r="E6513" s="224" t="s">
        <v>247</v>
      </c>
      <c r="F6513" s="258" t="e">
        <f>IF(#REF!&gt;=1,IF(#REF!&gt;=1,#REF!),IF(#REF!&gt;=0,"",))</f>
        <v>#REF!</v>
      </c>
      <c r="G6513" s="241" t="e">
        <f>保全管理データ!N11280</f>
        <v>#REF!</v>
      </c>
      <c r="H6513" s="259" t="e">
        <f>IF(#REF!="無","",IF(#REF!="","",IF(#REF!="悪環境における作業",0.2,IF(#REF!="高所又は地下作業",0.1,IF(#REF!="錯綜場所作業",0.3,IF(#REF!="複雑な制約のある作業",0.4,IF(#REF!="単純な制約のある作業",0.2,0)))))))</f>
        <v>#REF!</v>
      </c>
      <c r="I6513" s="260" t="e">
        <f t="shared" si="403"/>
        <v>#REF!</v>
      </c>
      <c r="J6513" s="258" t="e">
        <f>IF(#REF!&gt;=1,IF(#REF!&gt;=1,#REF!),IF(#REF!&gt;=0,"",))</f>
        <v>#REF!</v>
      </c>
      <c r="K6513" s="241" t="e">
        <f>保全管理データ!N11307</f>
        <v>#REF!</v>
      </c>
      <c r="L6513" s="259" t="e">
        <f>IF(#REF!="","",IF(#REF!="悪環境における作業",0.2,IF(#REF!="高所又は地下作業",0.1,IF(#REF!="錯綜場所作業",0.3,IF(#REF!="複雑な制約のある作業",0.4,IF(#REF!="単純な制約のある作業",0.2,0))))))</f>
        <v>#REF!</v>
      </c>
      <c r="M6513" s="260" t="e">
        <f t="shared" si="404"/>
        <v>#REF!</v>
      </c>
    </row>
    <row r="6514" spans="2:13" s="254" customFormat="1" ht="27.75" customHeight="1" x14ac:dyDescent="0.2">
      <c r="B6514" s="536" t="s">
        <v>268</v>
      </c>
      <c r="C6514" s="537"/>
      <c r="D6514" s="265"/>
      <c r="E6514" s="224" t="s">
        <v>246</v>
      </c>
      <c r="F6514" s="258" t="e">
        <f>IF(#REF!&gt;=1,IF(#REF!&gt;=1,#REF!),IF(#REF!&gt;=0,"",))</f>
        <v>#REF!</v>
      </c>
      <c r="G6514" s="241" t="e">
        <f>保全管理データ!N11281</f>
        <v>#REF!</v>
      </c>
      <c r="H6514" s="259" t="e">
        <f>IF(#REF!="無","",IF(#REF!="","",IF(#REF!="悪環境における作業",0.2,IF(#REF!="高所又は地下作業",0.1,IF(#REF!="錯綜場所作業",0.3,IF(#REF!="複雑な制約のある作業",0.4,IF(#REF!="単純な制約のある作業",0.2,0)))))))</f>
        <v>#REF!</v>
      </c>
      <c r="I6514" s="260" t="e">
        <f t="shared" si="403"/>
        <v>#REF!</v>
      </c>
      <c r="J6514" s="258" t="e">
        <f>IF(#REF!&gt;=1,IF(#REF!&gt;=1,#REF!),IF(#REF!&gt;=0,"",))</f>
        <v>#REF!</v>
      </c>
      <c r="K6514" s="241" t="e">
        <f>保全管理データ!N11308</f>
        <v>#REF!</v>
      </c>
      <c r="L6514" s="259" t="e">
        <f>IF(#REF!="","",IF(#REF!="悪環境における作業",0.2,IF(#REF!="高所又は地下作業",0.1,IF(#REF!="錯綜場所作業",0.3,IF(#REF!="複雑な制約のある作業",0.4,IF(#REF!="単純な制約のある作業",0.2,0))))))</f>
        <v>#REF!</v>
      </c>
      <c r="M6514" s="260" t="e">
        <f t="shared" si="404"/>
        <v>#REF!</v>
      </c>
    </row>
    <row r="6515" spans="2:13" s="254" customFormat="1" ht="27.75" customHeight="1" thickBot="1" x14ac:dyDescent="0.25">
      <c r="B6515" s="538" t="s">
        <v>269</v>
      </c>
      <c r="C6515" s="539"/>
      <c r="D6515" s="266"/>
      <c r="E6515" s="252" t="s">
        <v>245</v>
      </c>
      <c r="F6515" s="261" t="e">
        <f>IF(#REF!&gt;=1,IF(#REF!&gt;=1,#REF!),IF(#REF!&gt;=0,"",))</f>
        <v>#REF!</v>
      </c>
      <c r="G6515" s="245" t="e">
        <f>保全管理データ!N11282</f>
        <v>#REF!</v>
      </c>
      <c r="H6515" s="259" t="e">
        <f>IF(#REF!="無","",IF(#REF!="","",IF(#REF!="悪環境における作業",0.2,IF(#REF!="高所又は地下作業",0.1,IF(#REF!="錯綜場所作業",0.3,IF(#REF!="複雑な制約のある作業",0.4,IF(#REF!="単純な制約のある作業",0.2,0)))))))</f>
        <v>#REF!</v>
      </c>
      <c r="I6515" s="260" t="e">
        <f t="shared" si="403"/>
        <v>#REF!</v>
      </c>
      <c r="J6515" s="261" t="e">
        <f>IF(#REF!&gt;=1,IF(#REF!&gt;=1,#REF!),IF(#REF!&gt;=0,"",))</f>
        <v>#REF!</v>
      </c>
      <c r="K6515" s="245" t="e">
        <f>保全管理データ!N11309</f>
        <v>#REF!</v>
      </c>
      <c r="L6515" s="262" t="e">
        <f>IF(#REF!="","",IF(#REF!="悪環境における作業",0.2,IF(#REF!="高所又は地下作業",0.1,IF(#REF!="錯綜場所作業",0.3,IF(#REF!="複雑な制約のある作業",0.4,IF(#REF!="単純な制約のある作業",0.2,0))))))</f>
        <v>#REF!</v>
      </c>
      <c r="M6515" s="260" t="e">
        <f t="shared" si="404"/>
        <v>#REF!</v>
      </c>
    </row>
    <row r="6516" spans="2:13" s="254" customFormat="1" ht="27.75" customHeight="1" thickBot="1" x14ac:dyDescent="0.25">
      <c r="B6516" s="532" t="s">
        <v>190</v>
      </c>
      <c r="C6516" s="532"/>
      <c r="D6516" s="532"/>
      <c r="E6516" s="532"/>
      <c r="F6516" s="533" t="e">
        <f>SUM(I6492:I6515)</f>
        <v>#REF!</v>
      </c>
      <c r="G6516" s="534"/>
      <c r="H6516" s="534"/>
      <c r="I6516" s="535"/>
      <c r="J6516" s="533" t="e">
        <f>IF(SUM(J6492:J6515)=0,"0.00",SUM(M6492:M6515))</f>
        <v>#REF!</v>
      </c>
      <c r="K6516" s="534"/>
      <c r="L6516" s="534"/>
      <c r="M6516" s="535"/>
    </row>
    <row r="6517" spans="2:13" s="254" customFormat="1" ht="27.75" customHeight="1" thickBot="1" x14ac:dyDescent="0.25">
      <c r="B6517" s="532" t="s">
        <v>97</v>
      </c>
      <c r="C6517" s="532"/>
      <c r="D6517" s="532"/>
      <c r="E6517" s="532"/>
      <c r="F6517" s="533" t="e">
        <f>IF(#REF!="５年以下","0",IF(#REF!="５年～１０年",0.1,IF(#REF!="１０年以上",0.15)))</f>
        <v>#REF!</v>
      </c>
      <c r="G6517" s="534"/>
      <c r="H6517" s="534"/>
      <c r="I6517" s="534"/>
      <c r="J6517" s="534"/>
      <c r="K6517" s="534"/>
      <c r="L6517" s="534"/>
      <c r="M6517" s="535"/>
    </row>
    <row r="6518" spans="2:13" s="254" customFormat="1" ht="27.75" customHeight="1" thickBot="1" x14ac:dyDescent="0.25">
      <c r="B6518" s="533" t="s">
        <v>273</v>
      </c>
      <c r="C6518" s="534"/>
      <c r="D6518" s="534"/>
      <c r="E6518" s="535"/>
      <c r="F6518" s="533" t="e">
        <f>F6516*(1+F6517)</f>
        <v>#REF!</v>
      </c>
      <c r="G6518" s="534"/>
      <c r="H6518" s="534"/>
      <c r="I6518" s="534"/>
      <c r="J6518" s="533" t="e">
        <f>J6516*(1+F6517)</f>
        <v>#REF!</v>
      </c>
      <c r="K6518" s="534"/>
      <c r="L6518" s="534"/>
      <c r="M6518" s="535"/>
    </row>
    <row r="6519" spans="2:13" s="254" customFormat="1" ht="27.75" customHeight="1" thickBot="1" x14ac:dyDescent="0.25">
      <c r="B6519" s="532" t="s">
        <v>191</v>
      </c>
      <c r="C6519" s="532"/>
      <c r="D6519" s="532"/>
      <c r="E6519" s="532"/>
      <c r="F6519" s="533" t="e">
        <f>#REF!*(#REF!*#REF!+#REF!*#REF!)</f>
        <v>#REF!</v>
      </c>
      <c r="G6519" s="534"/>
      <c r="H6519" s="535"/>
      <c r="I6519" s="532" t="e">
        <f>#REF!</f>
        <v>#REF!</v>
      </c>
      <c r="J6519" s="533"/>
      <c r="K6519" s="263" t="s">
        <v>230</v>
      </c>
      <c r="L6519" s="535" t="e">
        <f>B6490</f>
        <v>#REF!</v>
      </c>
      <c r="M6519" s="532"/>
    </row>
    <row r="6520" spans="2:13" s="254" customFormat="1" ht="45" customHeight="1" thickBot="1" x14ac:dyDescent="0.25">
      <c r="B6520" s="253"/>
      <c r="C6520" s="253"/>
      <c r="D6520" s="253"/>
      <c r="E6520" s="253"/>
      <c r="F6520" s="253"/>
      <c r="G6520" s="253"/>
      <c r="H6520" s="253"/>
      <c r="I6520" s="253"/>
      <c r="J6520" s="253"/>
      <c r="K6520" s="253"/>
      <c r="L6520" s="253"/>
      <c r="M6520" s="253"/>
    </row>
    <row r="6521" spans="2:13" s="254" customFormat="1" ht="27.75" customHeight="1" thickBot="1" x14ac:dyDescent="0.25">
      <c r="B6521" s="542" t="s">
        <v>128</v>
      </c>
      <c r="C6521" s="543"/>
      <c r="D6521" s="543"/>
      <c r="E6521" s="544"/>
      <c r="F6521" s="253"/>
      <c r="G6521" s="253"/>
      <c r="H6521" s="253"/>
      <c r="I6521" s="253"/>
      <c r="J6521" s="253"/>
      <c r="K6521" s="253"/>
      <c r="L6521" s="253"/>
      <c r="M6521" s="253"/>
    </row>
    <row r="6522" spans="2:13" s="254" customFormat="1" ht="27.75" customHeight="1" x14ac:dyDescent="0.2">
      <c r="B6522" s="545" t="e">
        <f>#REF!</f>
        <v>#REF!</v>
      </c>
      <c r="C6522" s="546"/>
      <c r="D6522" s="547"/>
      <c r="E6522" s="548"/>
      <c r="F6522" s="552" t="s">
        <v>240</v>
      </c>
      <c r="G6522" s="553"/>
      <c r="H6522" s="553"/>
      <c r="I6522" s="554"/>
      <c r="J6522" s="552" t="s">
        <v>239</v>
      </c>
      <c r="K6522" s="553"/>
      <c r="L6522" s="553"/>
      <c r="M6522" s="554"/>
    </row>
    <row r="6523" spans="2:13" s="254" customFormat="1" ht="27.75" customHeight="1" thickBot="1" x14ac:dyDescent="0.25">
      <c r="B6523" s="549"/>
      <c r="C6523" s="550"/>
      <c r="D6523" s="550"/>
      <c r="E6523" s="551"/>
      <c r="F6523" s="255" t="s">
        <v>149</v>
      </c>
      <c r="G6523" s="256" t="s">
        <v>151</v>
      </c>
      <c r="H6523" s="256" t="s">
        <v>96</v>
      </c>
      <c r="I6523" s="257" t="s">
        <v>150</v>
      </c>
      <c r="J6523" s="255" t="s">
        <v>149</v>
      </c>
      <c r="K6523" s="256" t="s">
        <v>151</v>
      </c>
      <c r="L6523" s="256" t="s">
        <v>96</v>
      </c>
      <c r="M6523" s="257" t="s">
        <v>150</v>
      </c>
    </row>
    <row r="6524" spans="2:13" s="254" customFormat="1" ht="27.75" customHeight="1" thickTop="1" x14ac:dyDescent="0.2">
      <c r="B6524" s="540" t="s">
        <v>241</v>
      </c>
      <c r="C6524" s="541"/>
      <c r="D6524" s="264"/>
      <c r="E6524" s="237" t="s">
        <v>242</v>
      </c>
      <c r="F6524" s="258" t="e">
        <f>IF(#REF!&gt;=1,IF(#REF!&gt;=1,#REF!),IF(#REF!&gt;=0,"",))</f>
        <v>#REF!</v>
      </c>
      <c r="G6524" s="241" t="e">
        <f>保全管理データ!N11315</f>
        <v>#REF!</v>
      </c>
      <c r="H6524" s="259" t="e">
        <f>IF(#REF!="無","",IF(#REF!="","",IF(#REF!="悪環境における作業",0.2,IF(#REF!="高所又は地下作業",0.1,IF(#REF!="錯綜場所作業",0.3,IF(#REF!="複雑な制約のある作業",0.4,IF(#REF!="単純な制約のある作業",0.2,0)))))))</f>
        <v>#REF!</v>
      </c>
      <c r="I6524" s="260" t="e">
        <f>IF(F6524="","",F6524*G6524*(1+IF(H6524="",0,H6524)))</f>
        <v>#REF!</v>
      </c>
      <c r="J6524" s="258" t="e">
        <f>IF(#REF!&gt;=1,IF(#REF!&gt;=1,#REF!),IF(#REF!&gt;=0,"",))</f>
        <v>#REF!</v>
      </c>
      <c r="K6524" s="241" t="e">
        <f>保全管理データ!N11342</f>
        <v>#REF!</v>
      </c>
      <c r="L6524" s="259" t="e">
        <f>IF(#REF!="","",IF(#REF!="悪環境における作業",0.2,IF(#REF!="高所又は地下作業",0.1,IF(#REF!="錯綜場所作業",0.3,IF(#REF!="複雑な制約のある作業",0.4,IF(#REF!="単純な制約のある作業",0.2,0))))))</f>
        <v>#REF!</v>
      </c>
      <c r="M6524" s="260" t="e">
        <f>IF(J6524="","",J6524*K6524*(1+IF(L6524="",0,L6524)))</f>
        <v>#REF!</v>
      </c>
    </row>
    <row r="6525" spans="2:13" s="254" customFormat="1" ht="27.75" customHeight="1" x14ac:dyDescent="0.2">
      <c r="B6525" s="536" t="s">
        <v>243</v>
      </c>
      <c r="C6525" s="537"/>
      <c r="D6525" s="265"/>
      <c r="E6525" s="224" t="s">
        <v>242</v>
      </c>
      <c r="F6525" s="258" t="e">
        <f>IF(#REF!&gt;=1,IF(#REF!&gt;=1,#REF!),IF(#REF!&gt;=0,"",))</f>
        <v>#REF!</v>
      </c>
      <c r="G6525" s="241" t="e">
        <f>保全管理データ!N11316</f>
        <v>#REF!</v>
      </c>
      <c r="H6525" s="259" t="e">
        <f>IF(#REF!="無","",IF(#REF!="","",IF(#REF!="悪環境における作業",0.2,IF(#REF!="高所又は地下作業",0.1,IF(#REF!="錯綜場所作業",0.3,IF(#REF!="複雑な制約のある作業",0.4,IF(#REF!="単純な制約のある作業",0.2,0)))))))</f>
        <v>#REF!</v>
      </c>
      <c r="I6525" s="260" t="e">
        <f t="shared" ref="I6525:I6547" si="405">IF(F6525="","",F6525*G6525*(1+IF(H6525="",0,H6525)))</f>
        <v>#REF!</v>
      </c>
      <c r="J6525" s="258" t="e">
        <f>IF(#REF!&gt;=1,IF(#REF!&gt;=1,#REF!),IF(#REF!&gt;=0,"",))</f>
        <v>#REF!</v>
      </c>
      <c r="K6525" s="241" t="e">
        <f>保全管理データ!N11343</f>
        <v>#REF!</v>
      </c>
      <c r="L6525" s="259" t="e">
        <f>IF(#REF!="","",IF(#REF!="悪環境における作業",0.2,IF(#REF!="高所又は地下作業",0.1,IF(#REF!="錯綜場所作業",0.3,IF(#REF!="複雑な制約のある作業",0.4,IF(#REF!="単純な制約のある作業",0.2,0))))))</f>
        <v>#REF!</v>
      </c>
      <c r="M6525" s="260" t="e">
        <f t="shared" ref="M6525:M6547" si="406">IF(J6525="","",J6525*K6525*(1+IF(L6525="",0,L6525)))</f>
        <v>#REF!</v>
      </c>
    </row>
    <row r="6526" spans="2:13" s="254" customFormat="1" ht="27.75" customHeight="1" x14ac:dyDescent="0.2">
      <c r="B6526" s="536" t="s">
        <v>249</v>
      </c>
      <c r="C6526" s="537"/>
      <c r="D6526" s="265"/>
      <c r="E6526" s="224" t="s">
        <v>244</v>
      </c>
      <c r="F6526" s="258" t="e">
        <f>IF(#REF!&gt;=1,IF(#REF!&gt;=1,#REF!),IF(#REF!&gt;=0,"",))</f>
        <v>#REF!</v>
      </c>
      <c r="G6526" s="241" t="e">
        <f>保全管理データ!N11317</f>
        <v>#REF!</v>
      </c>
      <c r="H6526" s="259" t="e">
        <f>IF(#REF!="無","",IF(#REF!="","",IF(#REF!="悪環境における作業",0.2,IF(#REF!="高所又は地下作業",0.1,IF(#REF!="錯綜場所作業",0.3,IF(#REF!="複雑な制約のある作業",0.4,IF(#REF!="単純な制約のある作業",0.2,0)))))))</f>
        <v>#REF!</v>
      </c>
      <c r="I6526" s="260" t="e">
        <f t="shared" si="405"/>
        <v>#REF!</v>
      </c>
      <c r="J6526" s="258" t="e">
        <f>IF(#REF!&gt;=1,IF(#REF!&gt;=1,#REF!),IF(#REF!&gt;=0,"",))</f>
        <v>#REF!</v>
      </c>
      <c r="K6526" s="241" t="e">
        <f>保全管理データ!N11344</f>
        <v>#REF!</v>
      </c>
      <c r="L6526" s="259" t="e">
        <f>IF(#REF!="","",IF(#REF!="悪環境における作業",0.2,IF(#REF!="高所又は地下作業",0.1,IF(#REF!="錯綜場所作業",0.3,IF(#REF!="複雑な制約のある作業",0.4,IF(#REF!="単純な制約のある作業",0.2,0))))))</f>
        <v>#REF!</v>
      </c>
      <c r="M6526" s="260" t="e">
        <f t="shared" si="406"/>
        <v>#REF!</v>
      </c>
    </row>
    <row r="6527" spans="2:13" s="254" customFormat="1" ht="27.75" customHeight="1" x14ac:dyDescent="0.2">
      <c r="B6527" s="536" t="s">
        <v>250</v>
      </c>
      <c r="C6527" s="537"/>
      <c r="D6527" s="265"/>
      <c r="E6527" s="224" t="s">
        <v>244</v>
      </c>
      <c r="F6527" s="258" t="e">
        <f>IF(#REF!&gt;=1,IF(#REF!&gt;=1,#REF!),IF(#REF!&gt;=0,"",))</f>
        <v>#REF!</v>
      </c>
      <c r="G6527" s="241" t="e">
        <f>保全管理データ!N11318</f>
        <v>#REF!</v>
      </c>
      <c r="H6527" s="259" t="e">
        <f>IF(#REF!="無","",IF(#REF!="","",IF(#REF!="悪環境における作業",0.2,IF(#REF!="高所又は地下作業",0.1,IF(#REF!="錯綜場所作業",0.3,IF(#REF!="複雑な制約のある作業",0.4,IF(#REF!="単純な制約のある作業",0.2,0)))))))</f>
        <v>#REF!</v>
      </c>
      <c r="I6527" s="260" t="e">
        <f t="shared" si="405"/>
        <v>#REF!</v>
      </c>
      <c r="J6527" s="258" t="e">
        <f>IF(#REF!&gt;=1,IF(#REF!&gt;=1,#REF!),IF(#REF!&gt;=0,"",))</f>
        <v>#REF!</v>
      </c>
      <c r="K6527" s="241" t="e">
        <f>保全管理データ!N11345</f>
        <v>#REF!</v>
      </c>
      <c r="L6527" s="259" t="e">
        <f>IF(#REF!="","",IF(#REF!="悪環境における作業",0.2,IF(#REF!="高所又は地下作業",0.1,IF(#REF!="錯綜場所作業",0.3,IF(#REF!="複雑な制約のある作業",0.4,IF(#REF!="単純な制約のある作業",0.2,0))))))</f>
        <v>#REF!</v>
      </c>
      <c r="M6527" s="260" t="e">
        <f t="shared" si="406"/>
        <v>#REF!</v>
      </c>
    </row>
    <row r="6528" spans="2:13" s="254" customFormat="1" ht="27.75" customHeight="1" x14ac:dyDescent="0.2">
      <c r="B6528" s="536" t="s">
        <v>251</v>
      </c>
      <c r="C6528" s="537"/>
      <c r="D6528" s="265"/>
      <c r="E6528" s="224" t="s">
        <v>242</v>
      </c>
      <c r="F6528" s="258" t="e">
        <f>IF(#REF!&gt;=1,IF(#REF!&gt;=1,#REF!),IF(#REF!&gt;=0,"",))</f>
        <v>#REF!</v>
      </c>
      <c r="G6528" s="241" t="e">
        <f>保全管理データ!N11319</f>
        <v>#REF!</v>
      </c>
      <c r="H6528" s="259" t="e">
        <f>IF(#REF!="無","",IF(#REF!="","",IF(#REF!="悪環境における作業",0.2,IF(#REF!="高所又は地下作業",0.1,IF(#REF!="錯綜場所作業",0.3,IF(#REF!="複雑な制約のある作業",0.4,IF(#REF!="単純な制約のある作業",0.2,0)))))))</f>
        <v>#REF!</v>
      </c>
      <c r="I6528" s="260" t="e">
        <f t="shared" si="405"/>
        <v>#REF!</v>
      </c>
      <c r="J6528" s="258" t="e">
        <f>IF(#REF!&gt;=1,IF(#REF!&gt;=1,#REF!),IF(#REF!&gt;=0,"",))</f>
        <v>#REF!</v>
      </c>
      <c r="K6528" s="241" t="e">
        <f>保全管理データ!N11346</f>
        <v>#REF!</v>
      </c>
      <c r="L6528" s="259" t="e">
        <f>IF(#REF!="","",IF(#REF!="悪環境における作業",0.2,IF(#REF!="高所又は地下作業",0.1,IF(#REF!="錯綜場所作業",0.3,IF(#REF!="複雑な制約のある作業",0.4,IF(#REF!="単純な制約のある作業",0.2,0))))))</f>
        <v>#REF!</v>
      </c>
      <c r="M6528" s="260" t="e">
        <f t="shared" si="406"/>
        <v>#REF!</v>
      </c>
    </row>
    <row r="6529" spans="2:13" s="254" customFormat="1" ht="27.75" customHeight="1" x14ac:dyDescent="0.2">
      <c r="B6529" s="536" t="s">
        <v>252</v>
      </c>
      <c r="C6529" s="537"/>
      <c r="D6529" s="265"/>
      <c r="E6529" s="224" t="s">
        <v>244</v>
      </c>
      <c r="F6529" s="258" t="e">
        <f>IF(#REF!&gt;=1,IF(#REF!&gt;=1,#REF!),IF(#REF!&gt;=0,"",))</f>
        <v>#REF!</v>
      </c>
      <c r="G6529" s="241" t="e">
        <f>保全管理データ!N11320</f>
        <v>#REF!</v>
      </c>
      <c r="H6529" s="259" t="e">
        <f>IF(#REF!="無","",IF(#REF!="","",IF(#REF!="悪環境における作業",0.2,IF(#REF!="高所又は地下作業",0.1,IF(#REF!="錯綜場所作業",0.3,IF(#REF!="複雑な制約のある作業",0.4,IF(#REF!="単純な制約のある作業",0.2,0)))))))</f>
        <v>#REF!</v>
      </c>
      <c r="I6529" s="260" t="e">
        <f t="shared" si="405"/>
        <v>#REF!</v>
      </c>
      <c r="J6529" s="258" t="e">
        <f>IF(#REF!&gt;=1,IF(#REF!&gt;=1,#REF!),IF(#REF!&gt;=0,"",))</f>
        <v>#REF!</v>
      </c>
      <c r="K6529" s="241" t="e">
        <f>保全管理データ!N11347</f>
        <v>#REF!</v>
      </c>
      <c r="L6529" s="259" t="e">
        <f>IF(#REF!="","",IF(#REF!="悪環境における作業",0.2,IF(#REF!="高所又は地下作業",0.1,IF(#REF!="錯綜場所作業",0.3,IF(#REF!="複雑な制約のある作業",0.4,IF(#REF!="単純な制約のある作業",0.2,0))))))</f>
        <v>#REF!</v>
      </c>
      <c r="M6529" s="260" t="e">
        <f t="shared" si="406"/>
        <v>#REF!</v>
      </c>
    </row>
    <row r="6530" spans="2:13" s="254" customFormat="1" ht="27.75" customHeight="1" x14ac:dyDescent="0.2">
      <c r="B6530" s="536" t="s">
        <v>253</v>
      </c>
      <c r="C6530" s="537"/>
      <c r="D6530" s="265"/>
      <c r="E6530" s="224" t="s">
        <v>242</v>
      </c>
      <c r="F6530" s="258" t="e">
        <f>IF(#REF!&gt;=1,IF(#REF!&gt;=1,#REF!),IF(#REF!&gt;=0,"",))</f>
        <v>#REF!</v>
      </c>
      <c r="G6530" s="241" t="e">
        <f>保全管理データ!N11321</f>
        <v>#REF!</v>
      </c>
      <c r="H6530" s="259" t="e">
        <f>IF(#REF!="無","",IF(#REF!="","",IF(#REF!="悪環境における作業",0.2,IF(#REF!="高所又は地下作業",0.1,IF(#REF!="錯綜場所作業",0.3,IF(#REF!="複雑な制約のある作業",0.4,IF(#REF!="単純な制約のある作業",0.2,0)))))))</f>
        <v>#REF!</v>
      </c>
      <c r="I6530" s="260" t="e">
        <f t="shared" si="405"/>
        <v>#REF!</v>
      </c>
      <c r="J6530" s="258" t="e">
        <f>IF(#REF!&gt;=1,IF(#REF!&gt;=1,#REF!),IF(#REF!&gt;=0,"",))</f>
        <v>#REF!</v>
      </c>
      <c r="K6530" s="241" t="e">
        <f>保全管理データ!N11348</f>
        <v>#REF!</v>
      </c>
      <c r="L6530" s="259" t="e">
        <f>IF(#REF!="","",IF(#REF!="悪環境における作業",0.2,IF(#REF!="高所又は地下作業",0.1,IF(#REF!="錯綜場所作業",0.3,IF(#REF!="複雑な制約のある作業",0.4,IF(#REF!="単純な制約のある作業",0.2,0))))))</f>
        <v>#REF!</v>
      </c>
      <c r="M6530" s="260" t="e">
        <f t="shared" si="406"/>
        <v>#REF!</v>
      </c>
    </row>
    <row r="6531" spans="2:13" s="254" customFormat="1" ht="27.75" customHeight="1" x14ac:dyDescent="0.2">
      <c r="B6531" s="536" t="s">
        <v>254</v>
      </c>
      <c r="C6531" s="537"/>
      <c r="D6531" s="265"/>
      <c r="E6531" s="224" t="s">
        <v>242</v>
      </c>
      <c r="F6531" s="258" t="e">
        <f>IF(#REF!&gt;=1,IF(#REF!&gt;=1,#REF!),IF(#REF!&gt;=0,"",))</f>
        <v>#REF!</v>
      </c>
      <c r="G6531" s="241" t="e">
        <f>保全管理データ!N11322</f>
        <v>#REF!</v>
      </c>
      <c r="H6531" s="259" t="e">
        <f>IF(#REF!="無","",IF(#REF!="","",IF(#REF!="悪環境における作業",0.2,IF(#REF!="高所又は地下作業",0.1,IF(#REF!="錯綜場所作業",0.3,IF(#REF!="複雑な制約のある作業",0.4,IF(#REF!="単純な制約のある作業",0.2,0)))))))</f>
        <v>#REF!</v>
      </c>
      <c r="I6531" s="260" t="e">
        <f t="shared" si="405"/>
        <v>#REF!</v>
      </c>
      <c r="J6531" s="258" t="e">
        <f>IF(#REF!&gt;=1,IF(#REF!&gt;=1,#REF!),IF(#REF!&gt;=0,"",))</f>
        <v>#REF!</v>
      </c>
      <c r="K6531" s="241" t="e">
        <f>保全管理データ!N11349</f>
        <v>#REF!</v>
      </c>
      <c r="L6531" s="259" t="e">
        <f>IF(#REF!="","",IF(#REF!="悪環境における作業",0.2,IF(#REF!="高所又は地下作業",0.1,IF(#REF!="錯綜場所作業",0.3,IF(#REF!="複雑な制約のある作業",0.4,IF(#REF!="単純な制約のある作業",0.2,0))))))</f>
        <v>#REF!</v>
      </c>
      <c r="M6531" s="260" t="e">
        <f t="shared" si="406"/>
        <v>#REF!</v>
      </c>
    </row>
    <row r="6532" spans="2:13" s="254" customFormat="1" ht="27.75" customHeight="1" x14ac:dyDescent="0.2">
      <c r="B6532" s="536" t="s">
        <v>255</v>
      </c>
      <c r="C6532" s="537"/>
      <c r="D6532" s="265"/>
      <c r="E6532" s="224" t="s">
        <v>245</v>
      </c>
      <c r="F6532" s="258" t="e">
        <f>IF(#REF!&gt;=1,IF(#REF!&gt;=1,#REF!),IF(#REF!&gt;=0,"",))</f>
        <v>#REF!</v>
      </c>
      <c r="G6532" s="241" t="e">
        <f>保全管理データ!N11323</f>
        <v>#REF!</v>
      </c>
      <c r="H6532" s="259" t="e">
        <f>IF(#REF!="無","",IF(#REF!="","",IF(#REF!="悪環境における作業",0.2,IF(#REF!="高所又は地下作業",0.1,IF(#REF!="錯綜場所作業",0.3,IF(#REF!="複雑な制約のある作業",0.4,IF(#REF!="単純な制約のある作業",0.2,0)))))))</f>
        <v>#REF!</v>
      </c>
      <c r="I6532" s="260" t="e">
        <f t="shared" si="405"/>
        <v>#REF!</v>
      </c>
      <c r="J6532" s="258" t="e">
        <f>IF(#REF!&gt;=1,IF(#REF!&gt;=1,#REF!),IF(#REF!&gt;=0,"",))</f>
        <v>#REF!</v>
      </c>
      <c r="K6532" s="241" t="e">
        <f>保全管理データ!N11350</f>
        <v>#REF!</v>
      </c>
      <c r="L6532" s="259" t="e">
        <f>IF(#REF!="","",IF(#REF!="悪環境における作業",0.2,IF(#REF!="高所又は地下作業",0.1,IF(#REF!="錯綜場所作業",0.3,IF(#REF!="複雑な制約のある作業",0.4,IF(#REF!="単純な制約のある作業",0.2,0))))))</f>
        <v>#REF!</v>
      </c>
      <c r="M6532" s="260" t="e">
        <f t="shared" si="406"/>
        <v>#REF!</v>
      </c>
    </row>
    <row r="6533" spans="2:13" s="254" customFormat="1" ht="27.75" customHeight="1" x14ac:dyDescent="0.2">
      <c r="B6533" s="536" t="s">
        <v>256</v>
      </c>
      <c r="C6533" s="537"/>
      <c r="D6533" s="265"/>
      <c r="E6533" s="224" t="s">
        <v>242</v>
      </c>
      <c r="F6533" s="258" t="e">
        <f>IF(#REF!&gt;=1,IF(#REF!&gt;=1,#REF!),IF(#REF!&gt;=0,"",))</f>
        <v>#REF!</v>
      </c>
      <c r="G6533" s="241" t="e">
        <f>保全管理データ!N11324</f>
        <v>#REF!</v>
      </c>
      <c r="H6533" s="259" t="e">
        <f>IF(#REF!="無","",IF(#REF!="","",IF(#REF!="悪環境における作業",0.2,IF(#REF!="高所又は地下作業",0.1,IF(#REF!="錯綜場所作業",0.3,IF(#REF!="複雑な制約のある作業",0.4,IF(#REF!="単純な制約のある作業",0.2,0)))))))</f>
        <v>#REF!</v>
      </c>
      <c r="I6533" s="260" t="e">
        <f t="shared" si="405"/>
        <v>#REF!</v>
      </c>
      <c r="J6533" s="258" t="e">
        <f>IF(#REF!&gt;=1,IF(#REF!&gt;=1,#REF!),IF(#REF!&gt;=0,"",))</f>
        <v>#REF!</v>
      </c>
      <c r="K6533" s="241" t="e">
        <f>保全管理データ!N11351</f>
        <v>#REF!</v>
      </c>
      <c r="L6533" s="259" t="e">
        <f>IF(#REF!="","",IF(#REF!="悪環境における作業",0.2,IF(#REF!="高所又は地下作業",0.1,IF(#REF!="錯綜場所作業",0.3,IF(#REF!="複雑な制約のある作業",0.4,IF(#REF!="単純な制約のある作業",0.2,0))))))</f>
        <v>#REF!</v>
      </c>
      <c r="M6533" s="260" t="e">
        <f t="shared" si="406"/>
        <v>#REF!</v>
      </c>
    </row>
    <row r="6534" spans="2:13" s="254" customFormat="1" ht="27.75" customHeight="1" x14ac:dyDescent="0.2">
      <c r="B6534" s="536" t="s">
        <v>257</v>
      </c>
      <c r="C6534" s="537"/>
      <c r="D6534" s="265"/>
      <c r="E6534" s="224" t="s">
        <v>245</v>
      </c>
      <c r="F6534" s="258" t="e">
        <f>IF(#REF!&gt;=1,IF(#REF!&gt;=1,#REF!),IF(#REF!&gt;=0,"",))</f>
        <v>#REF!</v>
      </c>
      <c r="G6534" s="241" t="e">
        <f>保全管理データ!N11325</f>
        <v>#REF!</v>
      </c>
      <c r="H6534" s="259" t="e">
        <f>IF(#REF!="無","",IF(#REF!="","",IF(#REF!="悪環境における作業",0.2,IF(#REF!="高所又は地下作業",0.1,IF(#REF!="錯綜場所作業",0.3,IF(#REF!="複雑な制約のある作業",0.4,IF(#REF!="単純な制約のある作業",0.2,0)))))))</f>
        <v>#REF!</v>
      </c>
      <c r="I6534" s="260" t="e">
        <f t="shared" si="405"/>
        <v>#REF!</v>
      </c>
      <c r="J6534" s="258" t="e">
        <f>IF(#REF!&gt;=1,IF(#REF!&gt;=1,#REF!),IF(#REF!&gt;=0,"",))</f>
        <v>#REF!</v>
      </c>
      <c r="K6534" s="241" t="e">
        <f>保全管理データ!N11352</f>
        <v>#REF!</v>
      </c>
      <c r="L6534" s="259" t="e">
        <f>IF(#REF!="","",IF(#REF!="悪環境における作業",0.2,IF(#REF!="高所又は地下作業",0.1,IF(#REF!="錯綜場所作業",0.3,IF(#REF!="複雑な制約のある作業",0.4,IF(#REF!="単純な制約のある作業",0.2,0))))))</f>
        <v>#REF!</v>
      </c>
      <c r="M6534" s="260" t="e">
        <f t="shared" si="406"/>
        <v>#REF!</v>
      </c>
    </row>
    <row r="6535" spans="2:13" s="254" customFormat="1" ht="27.75" customHeight="1" x14ac:dyDescent="0.2">
      <c r="B6535" s="536" t="s">
        <v>258</v>
      </c>
      <c r="C6535" s="537"/>
      <c r="D6535" s="265"/>
      <c r="E6535" s="224" t="s">
        <v>245</v>
      </c>
      <c r="F6535" s="258" t="e">
        <f>IF(#REF!&gt;=1,IF(#REF!&gt;=1,#REF!),IF(#REF!&gt;=0,"",))</f>
        <v>#REF!</v>
      </c>
      <c r="G6535" s="241" t="e">
        <f>保全管理データ!N11326</f>
        <v>#REF!</v>
      </c>
      <c r="H6535" s="259" t="e">
        <f>IF(#REF!="無","",IF(#REF!="","",IF(#REF!="悪環境における作業",0.2,IF(#REF!="高所又は地下作業",0.1,IF(#REF!="錯綜場所作業",0.3,IF(#REF!="複雑な制約のある作業",0.4,IF(#REF!="単純な制約のある作業",0.2,0)))))))</f>
        <v>#REF!</v>
      </c>
      <c r="I6535" s="260" t="e">
        <f t="shared" si="405"/>
        <v>#REF!</v>
      </c>
      <c r="J6535" s="258" t="e">
        <f>IF(#REF!&gt;=1,IF(#REF!&gt;=1,#REF!),IF(#REF!&gt;=0,"",))</f>
        <v>#REF!</v>
      </c>
      <c r="K6535" s="241" t="e">
        <f>保全管理データ!N11353</f>
        <v>#REF!</v>
      </c>
      <c r="L6535" s="259" t="e">
        <f>IF(#REF!="","",IF(#REF!="悪環境における作業",0.2,IF(#REF!="高所又は地下作業",0.1,IF(#REF!="錯綜場所作業",0.3,IF(#REF!="複雑な制約のある作業",0.4,IF(#REF!="単純な制約のある作業",0.2,0))))))</f>
        <v>#REF!</v>
      </c>
      <c r="M6535" s="260" t="e">
        <f t="shared" si="406"/>
        <v>#REF!</v>
      </c>
    </row>
    <row r="6536" spans="2:13" s="254" customFormat="1" ht="27.75" customHeight="1" x14ac:dyDescent="0.2">
      <c r="B6536" s="536" t="s">
        <v>259</v>
      </c>
      <c r="C6536" s="537"/>
      <c r="D6536" s="265"/>
      <c r="E6536" s="224" t="s">
        <v>245</v>
      </c>
      <c r="F6536" s="258" t="e">
        <f>IF(#REF!&gt;=1,IF(#REF!&gt;=1,#REF!),IF(#REF!&gt;=0,"",))</f>
        <v>#REF!</v>
      </c>
      <c r="G6536" s="241" t="e">
        <f>保全管理データ!N11327</f>
        <v>#REF!</v>
      </c>
      <c r="H6536" s="259" t="e">
        <f>IF(#REF!="無","",IF(#REF!="","",IF(#REF!="悪環境における作業",0.2,IF(#REF!="高所又は地下作業",0.1,IF(#REF!="錯綜場所作業",0.3,IF(#REF!="複雑な制約のある作業",0.4,IF(#REF!="単純な制約のある作業",0.2,0)))))))</f>
        <v>#REF!</v>
      </c>
      <c r="I6536" s="260" t="e">
        <f t="shared" si="405"/>
        <v>#REF!</v>
      </c>
      <c r="J6536" s="258" t="e">
        <f>IF(#REF!&gt;=1,IF(#REF!&gt;=1,#REF!),IF(#REF!&gt;=0,"",))</f>
        <v>#REF!</v>
      </c>
      <c r="K6536" s="241" t="e">
        <f>保全管理データ!N11354</f>
        <v>#REF!</v>
      </c>
      <c r="L6536" s="259" t="e">
        <f>IF(#REF!="","",IF(#REF!="悪環境における作業",0.2,IF(#REF!="高所又は地下作業",0.1,IF(#REF!="錯綜場所作業",0.3,IF(#REF!="複雑な制約のある作業",0.4,IF(#REF!="単純な制約のある作業",0.2,0))))))</f>
        <v>#REF!</v>
      </c>
      <c r="M6536" s="260" t="e">
        <f t="shared" si="406"/>
        <v>#REF!</v>
      </c>
    </row>
    <row r="6537" spans="2:13" s="254" customFormat="1" ht="27.75" customHeight="1" x14ac:dyDescent="0.2">
      <c r="B6537" s="536" t="s">
        <v>260</v>
      </c>
      <c r="C6537" s="537"/>
      <c r="D6537" s="265"/>
      <c r="E6537" s="224" t="s">
        <v>248</v>
      </c>
      <c r="F6537" s="258" t="e">
        <f>IF(#REF!&gt;=1,IF(#REF!&gt;=1,#REF!),IF(#REF!&gt;=0,"",))</f>
        <v>#REF!</v>
      </c>
      <c r="G6537" s="241" t="e">
        <f>保全管理データ!N11328</f>
        <v>#REF!</v>
      </c>
      <c r="H6537" s="259" t="e">
        <f>IF(#REF!="無","",IF(#REF!="","",IF(#REF!="悪環境における作業",0.2,IF(#REF!="高所又は地下作業",0.1,IF(#REF!="錯綜場所作業",0.3,IF(#REF!="複雑な制約のある作業",0.4,IF(#REF!="単純な制約のある作業",0.2,0)))))))</f>
        <v>#REF!</v>
      </c>
      <c r="I6537" s="260" t="e">
        <f t="shared" si="405"/>
        <v>#REF!</v>
      </c>
      <c r="J6537" s="258" t="e">
        <f>IF(#REF!&gt;=1,IF(#REF!&gt;=1,#REF!),IF(#REF!&gt;=0,"",))</f>
        <v>#REF!</v>
      </c>
      <c r="K6537" s="241" t="e">
        <f>保全管理データ!N11355</f>
        <v>#REF!</v>
      </c>
      <c r="L6537" s="259" t="e">
        <f>IF(#REF!="","",IF(#REF!="悪環境における作業",0.2,IF(#REF!="高所又は地下作業",0.1,IF(#REF!="錯綜場所作業",0.3,IF(#REF!="複雑な制約のある作業",0.4,IF(#REF!="単純な制約のある作業",0.2,0))))))</f>
        <v>#REF!</v>
      </c>
      <c r="M6537" s="260" t="e">
        <f t="shared" si="406"/>
        <v>#REF!</v>
      </c>
    </row>
    <row r="6538" spans="2:13" s="254" customFormat="1" ht="27.75" customHeight="1" x14ac:dyDescent="0.2">
      <c r="B6538" s="536" t="s">
        <v>261</v>
      </c>
      <c r="C6538" s="537"/>
      <c r="D6538" s="265"/>
      <c r="E6538" s="224" t="s">
        <v>247</v>
      </c>
      <c r="F6538" s="258" t="e">
        <f>IF(#REF!&gt;=1,IF(#REF!&gt;=1,#REF!),IF(#REF!&gt;=0,"",))</f>
        <v>#REF!</v>
      </c>
      <c r="G6538" s="241" t="e">
        <f>保全管理データ!N11329</f>
        <v>#REF!</v>
      </c>
      <c r="H6538" s="259" t="e">
        <f>IF(#REF!="無","",IF(#REF!="","",IF(#REF!="悪環境における作業",0.2,IF(#REF!="高所又は地下作業",0.1,IF(#REF!="錯綜場所作業",0.3,IF(#REF!="複雑な制約のある作業",0.4,IF(#REF!="単純な制約のある作業",0.2,0)))))))</f>
        <v>#REF!</v>
      </c>
      <c r="I6538" s="260" t="e">
        <f t="shared" si="405"/>
        <v>#REF!</v>
      </c>
      <c r="J6538" s="258" t="e">
        <f>IF(#REF!&gt;=1,IF(#REF!&gt;=1,#REF!),IF(#REF!&gt;=0,"",))</f>
        <v>#REF!</v>
      </c>
      <c r="K6538" s="241" t="e">
        <f>保全管理データ!N11356</f>
        <v>#REF!</v>
      </c>
      <c r="L6538" s="259" t="e">
        <f>IF(#REF!="","",IF(#REF!="悪環境における作業",0.2,IF(#REF!="高所又は地下作業",0.1,IF(#REF!="錯綜場所作業",0.3,IF(#REF!="複雑な制約のある作業",0.4,IF(#REF!="単純な制約のある作業",0.2,0))))))</f>
        <v>#REF!</v>
      </c>
      <c r="M6538" s="260" t="e">
        <f t="shared" si="406"/>
        <v>#REF!</v>
      </c>
    </row>
    <row r="6539" spans="2:13" s="254" customFormat="1" ht="27.75" customHeight="1" x14ac:dyDescent="0.2">
      <c r="B6539" s="536" t="s">
        <v>262</v>
      </c>
      <c r="C6539" s="537"/>
      <c r="D6539" s="265"/>
      <c r="E6539" s="224" t="s">
        <v>245</v>
      </c>
      <c r="F6539" s="258" t="e">
        <f>IF(#REF!&gt;=1,IF(#REF!&gt;=1,#REF!),IF(#REF!&gt;=0,"",))</f>
        <v>#REF!</v>
      </c>
      <c r="G6539" s="241" t="e">
        <f>保全管理データ!N11330</f>
        <v>#REF!</v>
      </c>
      <c r="H6539" s="259" t="e">
        <f>IF(#REF!="無","",IF(#REF!="","",IF(#REF!="悪環境における作業",0.2,IF(#REF!="高所又は地下作業",0.1,IF(#REF!="錯綜場所作業",0.3,IF(#REF!="複雑な制約のある作業",0.4,IF(#REF!="単純な制約のある作業",0.2,0)))))))</f>
        <v>#REF!</v>
      </c>
      <c r="I6539" s="260" t="e">
        <f t="shared" si="405"/>
        <v>#REF!</v>
      </c>
      <c r="J6539" s="258" t="e">
        <f>IF(#REF!&gt;=1,IF(#REF!&gt;=1,#REF!),IF(#REF!&gt;=0,"",))</f>
        <v>#REF!</v>
      </c>
      <c r="K6539" s="241" t="e">
        <f>保全管理データ!N11357</f>
        <v>#REF!</v>
      </c>
      <c r="L6539" s="259" t="e">
        <f>IF(#REF!="","",IF(#REF!="悪環境における作業",0.2,IF(#REF!="高所又は地下作業",0.1,IF(#REF!="錯綜場所作業",0.3,IF(#REF!="複雑な制約のある作業",0.4,IF(#REF!="単純な制約のある作業",0.2,0))))))</f>
        <v>#REF!</v>
      </c>
      <c r="M6539" s="260" t="e">
        <f t="shared" si="406"/>
        <v>#REF!</v>
      </c>
    </row>
    <row r="6540" spans="2:13" s="254" customFormat="1" ht="27.75" customHeight="1" x14ac:dyDescent="0.2">
      <c r="B6540" s="536" t="s">
        <v>263</v>
      </c>
      <c r="C6540" s="537"/>
      <c r="D6540" s="265"/>
      <c r="E6540" s="224" t="s">
        <v>245</v>
      </c>
      <c r="F6540" s="258" t="e">
        <f>IF(#REF!&gt;=1,IF(#REF!&gt;=1,#REF!),IF(#REF!&gt;=0,"",))</f>
        <v>#REF!</v>
      </c>
      <c r="G6540" s="241" t="e">
        <f>保全管理データ!N11331</f>
        <v>#REF!</v>
      </c>
      <c r="H6540" s="259" t="e">
        <f>IF(#REF!="無","",IF(#REF!="","",IF(#REF!="悪環境における作業",0.2,IF(#REF!="高所又は地下作業",0.1,IF(#REF!="錯綜場所作業",0.3,IF(#REF!="複雑な制約のある作業",0.4,IF(#REF!="単純な制約のある作業",0.2,0)))))))</f>
        <v>#REF!</v>
      </c>
      <c r="I6540" s="260" t="e">
        <f t="shared" si="405"/>
        <v>#REF!</v>
      </c>
      <c r="J6540" s="258" t="e">
        <f>IF(#REF!&gt;=1,IF(#REF!&gt;=1,#REF!),IF(#REF!&gt;=0,"",))</f>
        <v>#REF!</v>
      </c>
      <c r="K6540" s="241" t="e">
        <f>保全管理データ!N11358</f>
        <v>#REF!</v>
      </c>
      <c r="L6540" s="259" t="e">
        <f>IF(#REF!="","",IF(#REF!="悪環境における作業",0.2,IF(#REF!="高所又は地下作業",0.1,IF(#REF!="錯綜場所作業",0.3,IF(#REF!="複雑な制約のある作業",0.4,IF(#REF!="単純な制約のある作業",0.2,0))))))</f>
        <v>#REF!</v>
      </c>
      <c r="M6540" s="260" t="e">
        <f t="shared" si="406"/>
        <v>#REF!</v>
      </c>
    </row>
    <row r="6541" spans="2:13" s="254" customFormat="1" ht="27.75" customHeight="1" x14ac:dyDescent="0.2">
      <c r="B6541" s="536" t="s">
        <v>264</v>
      </c>
      <c r="C6541" s="537"/>
      <c r="D6541" s="265"/>
      <c r="E6541" s="224" t="s">
        <v>245</v>
      </c>
      <c r="F6541" s="258" t="e">
        <f>IF(#REF!&gt;=1,IF(#REF!&gt;=1,#REF!),IF(#REF!&gt;=0,"",))</f>
        <v>#REF!</v>
      </c>
      <c r="G6541" s="241" t="e">
        <f>保全管理データ!N11332</f>
        <v>#REF!</v>
      </c>
      <c r="H6541" s="259" t="e">
        <f>IF(#REF!="無","",IF(#REF!="","",IF(#REF!="悪環境における作業",0.2,IF(#REF!="高所又は地下作業",0.1,IF(#REF!="錯綜場所作業",0.3,IF(#REF!="複雑な制約のある作業",0.4,IF(#REF!="単純な制約のある作業",0.2,0)))))))</f>
        <v>#REF!</v>
      </c>
      <c r="I6541" s="260" t="e">
        <f t="shared" si="405"/>
        <v>#REF!</v>
      </c>
      <c r="J6541" s="258" t="e">
        <f>IF(#REF!&gt;=1,IF(#REF!&gt;=1,#REF!),IF(#REF!&gt;=0,"",))</f>
        <v>#REF!</v>
      </c>
      <c r="K6541" s="241" t="e">
        <f>保全管理データ!N11359</f>
        <v>#REF!</v>
      </c>
      <c r="L6541" s="259" t="e">
        <f>IF(#REF!="","",IF(#REF!="悪環境における作業",0.2,IF(#REF!="高所又は地下作業",0.1,IF(#REF!="錯綜場所作業",0.3,IF(#REF!="複雑な制約のある作業",0.4,IF(#REF!="単純な制約のある作業",0.2,0))))))</f>
        <v>#REF!</v>
      </c>
      <c r="M6541" s="260" t="e">
        <f t="shared" si="406"/>
        <v>#REF!</v>
      </c>
    </row>
    <row r="6542" spans="2:13" s="254" customFormat="1" ht="27.75" customHeight="1" x14ac:dyDescent="0.2">
      <c r="B6542" s="536" t="s">
        <v>265</v>
      </c>
      <c r="C6542" s="537"/>
      <c r="D6542" s="265"/>
      <c r="E6542" s="224" t="s">
        <v>245</v>
      </c>
      <c r="F6542" s="258" t="e">
        <f>IF(#REF!&gt;=1,IF(#REF!&gt;=1,#REF!),IF(#REF!&gt;=0,"",))</f>
        <v>#REF!</v>
      </c>
      <c r="G6542" s="241" t="e">
        <f>保全管理データ!N11333</f>
        <v>#REF!</v>
      </c>
      <c r="H6542" s="259" t="e">
        <f>IF(#REF!="無","",IF(#REF!="","",IF(#REF!="悪環境における作業",0.2,IF(#REF!="高所又は地下作業",0.1,IF(#REF!="錯綜場所作業",0.3,IF(#REF!="複雑な制約のある作業",0.4,IF(#REF!="単純な制約のある作業",0.2,0)))))))</f>
        <v>#REF!</v>
      </c>
      <c r="I6542" s="260" t="e">
        <f t="shared" si="405"/>
        <v>#REF!</v>
      </c>
      <c r="J6542" s="258" t="e">
        <f>IF(#REF!&gt;=1,IF(#REF!&gt;=1,#REF!),IF(#REF!&gt;=0,"",))</f>
        <v>#REF!</v>
      </c>
      <c r="K6542" s="241" t="e">
        <f>保全管理データ!N11360</f>
        <v>#REF!</v>
      </c>
      <c r="L6542" s="259" t="e">
        <f>IF(#REF!="","",IF(#REF!="悪環境における作業",0.2,IF(#REF!="高所又は地下作業",0.1,IF(#REF!="錯綜場所作業",0.3,IF(#REF!="複雑な制約のある作業",0.4,IF(#REF!="単純な制約のある作業",0.2,0))))))</f>
        <v>#REF!</v>
      </c>
      <c r="M6542" s="260" t="e">
        <f t="shared" si="406"/>
        <v>#REF!</v>
      </c>
    </row>
    <row r="6543" spans="2:13" s="254" customFormat="1" ht="27.75" customHeight="1" x14ac:dyDescent="0.2">
      <c r="B6543" s="536" t="s">
        <v>266</v>
      </c>
      <c r="C6543" s="537"/>
      <c r="D6543" s="265"/>
      <c r="E6543" s="224" t="s">
        <v>245</v>
      </c>
      <c r="F6543" s="258" t="e">
        <f>IF(#REF!&gt;=1,IF(#REF!&gt;=1,#REF!),IF(#REF!&gt;=0,"",))</f>
        <v>#REF!</v>
      </c>
      <c r="G6543" s="241" t="e">
        <f>保全管理データ!N11334</f>
        <v>#REF!</v>
      </c>
      <c r="H6543" s="259" t="e">
        <f>IF(#REF!="無","",IF(#REF!="","",IF(#REF!="悪環境における作業",0.2,IF(#REF!="高所又は地下作業",0.1,IF(#REF!="錯綜場所作業",0.3,IF(#REF!="複雑な制約のある作業",0.4,IF(#REF!="単純な制約のある作業",0.2,0)))))))</f>
        <v>#REF!</v>
      </c>
      <c r="I6543" s="260" t="e">
        <f t="shared" si="405"/>
        <v>#REF!</v>
      </c>
      <c r="J6543" s="258" t="e">
        <f>IF(#REF!&gt;=1,IF(#REF!&gt;=1,#REF!),IF(#REF!&gt;=0,"",))</f>
        <v>#REF!</v>
      </c>
      <c r="K6543" s="241" t="e">
        <f>保全管理データ!N11361</f>
        <v>#REF!</v>
      </c>
      <c r="L6543" s="259" t="e">
        <f>IF(#REF!="","",IF(#REF!="悪環境における作業",0.2,IF(#REF!="高所又は地下作業",0.1,IF(#REF!="錯綜場所作業",0.3,IF(#REF!="複雑な制約のある作業",0.4,IF(#REF!="単純な制約のある作業",0.2,0))))))</f>
        <v>#REF!</v>
      </c>
      <c r="M6543" s="260" t="e">
        <f t="shared" si="406"/>
        <v>#REF!</v>
      </c>
    </row>
    <row r="6544" spans="2:13" s="254" customFormat="1" ht="27.75" customHeight="1" x14ac:dyDescent="0.2">
      <c r="B6544" s="536" t="s">
        <v>81</v>
      </c>
      <c r="C6544" s="537"/>
      <c r="D6544" s="265"/>
      <c r="E6544" s="224" t="s">
        <v>245</v>
      </c>
      <c r="F6544" s="258" t="e">
        <f>IF(#REF!&gt;=1,IF(#REF!&gt;=1,#REF!),IF(#REF!&gt;=0,"",))</f>
        <v>#REF!</v>
      </c>
      <c r="G6544" s="241" t="e">
        <f>保全管理データ!N11335</f>
        <v>#REF!</v>
      </c>
      <c r="H6544" s="259" t="e">
        <f>IF(#REF!="無","",IF(#REF!="","",IF(#REF!="悪環境における作業",0.2,IF(#REF!="高所又は地下作業",0.1,IF(#REF!="錯綜場所作業",0.3,IF(#REF!="複雑な制約のある作業",0.4,IF(#REF!="単純な制約のある作業",0.2,0)))))))</f>
        <v>#REF!</v>
      </c>
      <c r="I6544" s="260" t="e">
        <f t="shared" si="405"/>
        <v>#REF!</v>
      </c>
      <c r="J6544" s="258" t="e">
        <f>IF(#REF!&gt;=1,IF(#REF!&gt;=1,#REF!),IF(#REF!&gt;=0,"",))</f>
        <v>#REF!</v>
      </c>
      <c r="K6544" s="241" t="e">
        <f>保全管理データ!N11362</f>
        <v>#REF!</v>
      </c>
      <c r="L6544" s="259" t="e">
        <f>IF(#REF!="","",IF(#REF!="悪環境における作業",0.2,IF(#REF!="高所又は地下作業",0.1,IF(#REF!="錯綜場所作業",0.3,IF(#REF!="複雑な制約のある作業",0.4,IF(#REF!="単純な制約のある作業",0.2,0))))))</f>
        <v>#REF!</v>
      </c>
      <c r="M6544" s="260" t="e">
        <f t="shared" si="406"/>
        <v>#REF!</v>
      </c>
    </row>
    <row r="6545" spans="2:13" s="254" customFormat="1" ht="27.75" customHeight="1" x14ac:dyDescent="0.2">
      <c r="B6545" s="536" t="s">
        <v>267</v>
      </c>
      <c r="C6545" s="537"/>
      <c r="D6545" s="265"/>
      <c r="E6545" s="224" t="s">
        <v>247</v>
      </c>
      <c r="F6545" s="258" t="e">
        <f>IF(#REF!&gt;=1,IF(#REF!&gt;=1,#REF!),IF(#REF!&gt;=0,"",))</f>
        <v>#REF!</v>
      </c>
      <c r="G6545" s="241" t="e">
        <f>保全管理データ!N11336</f>
        <v>#REF!</v>
      </c>
      <c r="H6545" s="259" t="e">
        <f>IF(#REF!="無","",IF(#REF!="","",IF(#REF!="悪環境における作業",0.2,IF(#REF!="高所又は地下作業",0.1,IF(#REF!="錯綜場所作業",0.3,IF(#REF!="複雑な制約のある作業",0.4,IF(#REF!="単純な制約のある作業",0.2,0)))))))</f>
        <v>#REF!</v>
      </c>
      <c r="I6545" s="260" t="e">
        <f t="shared" si="405"/>
        <v>#REF!</v>
      </c>
      <c r="J6545" s="258" t="e">
        <f>IF(#REF!&gt;=1,IF(#REF!&gt;=1,#REF!),IF(#REF!&gt;=0,"",))</f>
        <v>#REF!</v>
      </c>
      <c r="K6545" s="241" t="e">
        <f>保全管理データ!N11363</f>
        <v>#REF!</v>
      </c>
      <c r="L6545" s="259" t="e">
        <f>IF(#REF!="","",IF(#REF!="悪環境における作業",0.2,IF(#REF!="高所又は地下作業",0.1,IF(#REF!="錯綜場所作業",0.3,IF(#REF!="複雑な制約のある作業",0.4,IF(#REF!="単純な制約のある作業",0.2,0))))))</f>
        <v>#REF!</v>
      </c>
      <c r="M6545" s="260" t="e">
        <f t="shared" si="406"/>
        <v>#REF!</v>
      </c>
    </row>
    <row r="6546" spans="2:13" s="254" customFormat="1" ht="27.75" customHeight="1" x14ac:dyDescent="0.2">
      <c r="B6546" s="536" t="s">
        <v>268</v>
      </c>
      <c r="C6546" s="537"/>
      <c r="D6546" s="265"/>
      <c r="E6546" s="224" t="s">
        <v>246</v>
      </c>
      <c r="F6546" s="258" t="e">
        <f>IF(#REF!&gt;=1,IF(#REF!&gt;=1,#REF!),IF(#REF!&gt;=0,"",))</f>
        <v>#REF!</v>
      </c>
      <c r="G6546" s="241" t="e">
        <f>保全管理データ!N11337</f>
        <v>#REF!</v>
      </c>
      <c r="H6546" s="259" t="e">
        <f>IF(#REF!="無","",IF(#REF!="","",IF(#REF!="悪環境における作業",0.2,IF(#REF!="高所又は地下作業",0.1,IF(#REF!="錯綜場所作業",0.3,IF(#REF!="複雑な制約のある作業",0.4,IF(#REF!="単純な制約のある作業",0.2,0)))))))</f>
        <v>#REF!</v>
      </c>
      <c r="I6546" s="260" t="e">
        <f t="shared" si="405"/>
        <v>#REF!</v>
      </c>
      <c r="J6546" s="258" t="e">
        <f>IF(#REF!&gt;=1,IF(#REF!&gt;=1,#REF!),IF(#REF!&gt;=0,"",))</f>
        <v>#REF!</v>
      </c>
      <c r="K6546" s="241" t="e">
        <f>保全管理データ!N11364</f>
        <v>#REF!</v>
      </c>
      <c r="L6546" s="259" t="e">
        <f>IF(#REF!="","",IF(#REF!="悪環境における作業",0.2,IF(#REF!="高所又は地下作業",0.1,IF(#REF!="錯綜場所作業",0.3,IF(#REF!="複雑な制約のある作業",0.4,IF(#REF!="単純な制約のある作業",0.2,0))))))</f>
        <v>#REF!</v>
      </c>
      <c r="M6546" s="260" t="e">
        <f t="shared" si="406"/>
        <v>#REF!</v>
      </c>
    </row>
    <row r="6547" spans="2:13" s="254" customFormat="1" ht="27.75" customHeight="1" thickBot="1" x14ac:dyDescent="0.25">
      <c r="B6547" s="538" t="s">
        <v>269</v>
      </c>
      <c r="C6547" s="539"/>
      <c r="D6547" s="266"/>
      <c r="E6547" s="252" t="s">
        <v>245</v>
      </c>
      <c r="F6547" s="261" t="e">
        <f>IF(#REF!&gt;=1,IF(#REF!&gt;=1,#REF!),IF(#REF!&gt;=0,"",))</f>
        <v>#REF!</v>
      </c>
      <c r="G6547" s="245" t="e">
        <f>保全管理データ!N11338</f>
        <v>#REF!</v>
      </c>
      <c r="H6547" s="259" t="e">
        <f>IF(#REF!="無","",IF(#REF!="","",IF(#REF!="悪環境における作業",0.2,IF(#REF!="高所又は地下作業",0.1,IF(#REF!="錯綜場所作業",0.3,IF(#REF!="複雑な制約のある作業",0.4,IF(#REF!="単純な制約のある作業",0.2,0)))))))</f>
        <v>#REF!</v>
      </c>
      <c r="I6547" s="260" t="e">
        <f t="shared" si="405"/>
        <v>#REF!</v>
      </c>
      <c r="J6547" s="258" t="e">
        <f>IF(#REF!&gt;=1,IF(#REF!&gt;=1,#REF!),IF(#REF!&gt;=0,"",))</f>
        <v>#REF!</v>
      </c>
      <c r="K6547" s="241" t="e">
        <f>保全管理データ!N11365</f>
        <v>#REF!</v>
      </c>
      <c r="L6547" s="259" t="e">
        <f>IF(#REF!="","",IF(#REF!="悪環境における作業",0.2,IF(#REF!="高所又は地下作業",0.1,IF(#REF!="錯綜場所作業",0.3,IF(#REF!="複雑な制約のある作業",0.4,IF(#REF!="単純な制約のある作業",0.2,0))))))</f>
        <v>#REF!</v>
      </c>
      <c r="M6547" s="260" t="e">
        <f t="shared" si="406"/>
        <v>#REF!</v>
      </c>
    </row>
    <row r="6548" spans="2:13" s="254" customFormat="1" ht="27.75" customHeight="1" thickBot="1" x14ac:dyDescent="0.25">
      <c r="B6548" s="532" t="s">
        <v>190</v>
      </c>
      <c r="C6548" s="532"/>
      <c r="D6548" s="532"/>
      <c r="E6548" s="532"/>
      <c r="F6548" s="533" t="e">
        <f>SUM(I6524:I6547)</f>
        <v>#REF!</v>
      </c>
      <c r="G6548" s="534"/>
      <c r="H6548" s="534"/>
      <c r="I6548" s="535"/>
      <c r="J6548" s="533" t="e">
        <f>IF(SUM(J6524:J6547)=0,"0.00",SUM(M6524:M6547))</f>
        <v>#REF!</v>
      </c>
      <c r="K6548" s="534"/>
      <c r="L6548" s="534"/>
      <c r="M6548" s="535"/>
    </row>
    <row r="6549" spans="2:13" s="254" customFormat="1" ht="27.75" customHeight="1" thickBot="1" x14ac:dyDescent="0.25">
      <c r="B6549" s="532" t="s">
        <v>97</v>
      </c>
      <c r="C6549" s="532"/>
      <c r="D6549" s="532"/>
      <c r="E6549" s="532"/>
      <c r="F6549" s="533" t="e">
        <f>IF(#REF!="５年以下","0",IF(#REF!="５年～１０年",0.1,IF(#REF!="１０年以上",0.15)))</f>
        <v>#REF!</v>
      </c>
      <c r="G6549" s="534"/>
      <c r="H6549" s="534"/>
      <c r="I6549" s="534"/>
      <c r="J6549" s="534"/>
      <c r="K6549" s="534"/>
      <c r="L6549" s="534"/>
      <c r="M6549" s="535"/>
    </row>
    <row r="6550" spans="2:13" s="254" customFormat="1" ht="27.75" customHeight="1" thickBot="1" x14ac:dyDescent="0.25">
      <c r="B6550" s="533" t="s">
        <v>273</v>
      </c>
      <c r="C6550" s="534"/>
      <c r="D6550" s="534"/>
      <c r="E6550" s="535"/>
      <c r="F6550" s="533" t="e">
        <f>F6548*(1+F6549)</f>
        <v>#REF!</v>
      </c>
      <c r="G6550" s="534"/>
      <c r="H6550" s="534"/>
      <c r="I6550" s="534"/>
      <c r="J6550" s="533" t="e">
        <f>J6548*(1+F6549)</f>
        <v>#REF!</v>
      </c>
      <c r="K6550" s="534"/>
      <c r="L6550" s="534"/>
      <c r="M6550" s="535"/>
    </row>
    <row r="6551" spans="2:13" s="254" customFormat="1" ht="27.75" customHeight="1" thickBot="1" x14ac:dyDescent="0.25">
      <c r="B6551" s="532" t="s">
        <v>191</v>
      </c>
      <c r="C6551" s="532"/>
      <c r="D6551" s="532"/>
      <c r="E6551" s="532"/>
      <c r="F6551" s="533" t="e">
        <f>#REF!*(#REF!*#REF!+#REF!*#REF!)</f>
        <v>#REF!</v>
      </c>
      <c r="G6551" s="534"/>
      <c r="H6551" s="535"/>
      <c r="I6551" s="532" t="e">
        <f>#REF!</f>
        <v>#REF!</v>
      </c>
      <c r="J6551" s="533"/>
      <c r="K6551" s="263" t="s">
        <v>230</v>
      </c>
      <c r="L6551" s="535" t="e">
        <f>B6522</f>
        <v>#REF!</v>
      </c>
      <c r="M6551" s="532"/>
    </row>
  </sheetData>
  <mergeCells count="8191">
    <mergeCell ref="B26:E26"/>
    <mergeCell ref="B27:D27"/>
    <mergeCell ref="E27:H27"/>
    <mergeCell ref="B28:D30"/>
    <mergeCell ref="E28:H28"/>
    <mergeCell ref="E29:H29"/>
    <mergeCell ref="E30:H30"/>
    <mergeCell ref="B17:D23"/>
    <mergeCell ref="E17:F17"/>
    <mergeCell ref="E18:F18"/>
    <mergeCell ref="E19:F19"/>
    <mergeCell ref="E20:F20"/>
    <mergeCell ref="E21:F21"/>
    <mergeCell ref="F6:G6"/>
    <mergeCell ref="I6:J6"/>
    <mergeCell ref="F7:G7"/>
    <mergeCell ref="I7:J7"/>
    <mergeCell ref="B13:D16"/>
    <mergeCell ref="E13:I13"/>
    <mergeCell ref="E14:F16"/>
    <mergeCell ref="B41:G41"/>
    <mergeCell ref="B42:E42"/>
    <mergeCell ref="F42:G42"/>
    <mergeCell ref="B43:E43"/>
    <mergeCell ref="F43:G43"/>
    <mergeCell ref="B44:E44"/>
    <mergeCell ref="F44:G44"/>
    <mergeCell ref="B36:D38"/>
    <mergeCell ref="E36:G36"/>
    <mergeCell ref="H36:I36"/>
    <mergeCell ref="E37:G37"/>
    <mergeCell ref="H37:I37"/>
    <mergeCell ref="E38:G38"/>
    <mergeCell ref="H38:I38"/>
    <mergeCell ref="B31:D32"/>
    <mergeCell ref="E31:H31"/>
    <mergeCell ref="E32:H32"/>
    <mergeCell ref="B34:E34"/>
    <mergeCell ref="B35:D35"/>
    <mergeCell ref="E35:G35"/>
    <mergeCell ref="H35:I35"/>
    <mergeCell ref="I48:J48"/>
    <mergeCell ref="K48:L48"/>
    <mergeCell ref="B49:D54"/>
    <mergeCell ref="E49:F54"/>
    <mergeCell ref="G49:H49"/>
    <mergeCell ref="I49:J49"/>
    <mergeCell ref="K49:L49"/>
    <mergeCell ref="G50:H50"/>
    <mergeCell ref="I50:J50"/>
    <mergeCell ref="K50:L50"/>
    <mergeCell ref="B45:E45"/>
    <mergeCell ref="F45:G45"/>
    <mergeCell ref="B46:E46"/>
    <mergeCell ref="F46:G46"/>
    <mergeCell ref="B48:D48"/>
    <mergeCell ref="E48:F48"/>
    <mergeCell ref="G48:H48"/>
    <mergeCell ref="B55:M55"/>
    <mergeCell ref="B56:E56"/>
    <mergeCell ref="B57:E58"/>
    <mergeCell ref="F57:I57"/>
    <mergeCell ref="J57:M57"/>
    <mergeCell ref="B59:C59"/>
    <mergeCell ref="G53:H53"/>
    <mergeCell ref="I53:J53"/>
    <mergeCell ref="K53:L53"/>
    <mergeCell ref="G54:H54"/>
    <mergeCell ref="I54:J54"/>
    <mergeCell ref="K54:L54"/>
    <mergeCell ref="G51:H51"/>
    <mergeCell ref="I51:J51"/>
    <mergeCell ref="K51:L51"/>
    <mergeCell ref="G52:H52"/>
    <mergeCell ref="I52:J52"/>
    <mergeCell ref="K52:L52"/>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86:E86"/>
    <mergeCell ref="F86:H86"/>
    <mergeCell ref="I86:J86"/>
    <mergeCell ref="L86:M86"/>
    <mergeCell ref="B88:E88"/>
    <mergeCell ref="B89:E90"/>
    <mergeCell ref="F89:I89"/>
    <mergeCell ref="J89:M89"/>
    <mergeCell ref="F83:I83"/>
    <mergeCell ref="J83:M83"/>
    <mergeCell ref="B84:E84"/>
    <mergeCell ref="F84:M84"/>
    <mergeCell ref="B85:E85"/>
    <mergeCell ref="F85:I85"/>
    <mergeCell ref="J85:M85"/>
    <mergeCell ref="B78:C78"/>
    <mergeCell ref="B79:C79"/>
    <mergeCell ref="B80:C80"/>
    <mergeCell ref="B81:C81"/>
    <mergeCell ref="B82:C82"/>
    <mergeCell ref="B83:E83"/>
    <mergeCell ref="B103:C103"/>
    <mergeCell ref="B104:C104"/>
    <mergeCell ref="B105:C105"/>
    <mergeCell ref="B106:C106"/>
    <mergeCell ref="B107:C107"/>
    <mergeCell ref="B108:C108"/>
    <mergeCell ref="B97:C97"/>
    <mergeCell ref="B98:C98"/>
    <mergeCell ref="B99:C99"/>
    <mergeCell ref="B100:C100"/>
    <mergeCell ref="B101:C101"/>
    <mergeCell ref="B102:C102"/>
    <mergeCell ref="B91:C91"/>
    <mergeCell ref="B92:C92"/>
    <mergeCell ref="B93:C93"/>
    <mergeCell ref="B94:C94"/>
    <mergeCell ref="B95:C95"/>
    <mergeCell ref="B96:C96"/>
    <mergeCell ref="B118:E118"/>
    <mergeCell ref="F118:H118"/>
    <mergeCell ref="I118:J118"/>
    <mergeCell ref="L118:M118"/>
    <mergeCell ref="B120:E120"/>
    <mergeCell ref="B121:E122"/>
    <mergeCell ref="F121:I121"/>
    <mergeCell ref="J121:M121"/>
    <mergeCell ref="B115:E115"/>
    <mergeCell ref="F115:I115"/>
    <mergeCell ref="J115:M115"/>
    <mergeCell ref="B116:E116"/>
    <mergeCell ref="F116:M116"/>
    <mergeCell ref="B117:E117"/>
    <mergeCell ref="F117:I117"/>
    <mergeCell ref="J117:M117"/>
    <mergeCell ref="B109:C109"/>
    <mergeCell ref="B110:C110"/>
    <mergeCell ref="B111:C111"/>
    <mergeCell ref="B112:C112"/>
    <mergeCell ref="B113:C113"/>
    <mergeCell ref="B114:C114"/>
    <mergeCell ref="B135:C135"/>
    <mergeCell ref="B136:C136"/>
    <mergeCell ref="B137:C137"/>
    <mergeCell ref="B138:C138"/>
    <mergeCell ref="B139:C139"/>
    <mergeCell ref="B140:C140"/>
    <mergeCell ref="B129:C129"/>
    <mergeCell ref="B130:C130"/>
    <mergeCell ref="B131:C131"/>
    <mergeCell ref="B132:C132"/>
    <mergeCell ref="B133:C133"/>
    <mergeCell ref="B134:C134"/>
    <mergeCell ref="B123:C123"/>
    <mergeCell ref="B124:C124"/>
    <mergeCell ref="B125:C125"/>
    <mergeCell ref="B126:C126"/>
    <mergeCell ref="B127:C127"/>
    <mergeCell ref="B128:C128"/>
    <mergeCell ref="B150:E150"/>
    <mergeCell ref="F150:H150"/>
    <mergeCell ref="I150:J150"/>
    <mergeCell ref="L150:M150"/>
    <mergeCell ref="B152:E152"/>
    <mergeCell ref="B153:E154"/>
    <mergeCell ref="F153:I153"/>
    <mergeCell ref="J153:M153"/>
    <mergeCell ref="B147:E147"/>
    <mergeCell ref="F147:I147"/>
    <mergeCell ref="J147:M147"/>
    <mergeCell ref="B148:E148"/>
    <mergeCell ref="F148:M148"/>
    <mergeCell ref="B149:E149"/>
    <mergeCell ref="F149:I149"/>
    <mergeCell ref="J149:M149"/>
    <mergeCell ref="B141:C141"/>
    <mergeCell ref="B142:C142"/>
    <mergeCell ref="B143:C143"/>
    <mergeCell ref="B144:C144"/>
    <mergeCell ref="B145:C145"/>
    <mergeCell ref="B146:C146"/>
    <mergeCell ref="B167:C167"/>
    <mergeCell ref="B168:C168"/>
    <mergeCell ref="B169:C169"/>
    <mergeCell ref="B170:C170"/>
    <mergeCell ref="B171:C171"/>
    <mergeCell ref="B172:C172"/>
    <mergeCell ref="B161:C161"/>
    <mergeCell ref="B162:C162"/>
    <mergeCell ref="B163:C163"/>
    <mergeCell ref="B164:C164"/>
    <mergeCell ref="B165:C165"/>
    <mergeCell ref="B166:C166"/>
    <mergeCell ref="B155:C155"/>
    <mergeCell ref="B156:C156"/>
    <mergeCell ref="B157:C157"/>
    <mergeCell ref="B158:C158"/>
    <mergeCell ref="B159:C159"/>
    <mergeCell ref="B160:C160"/>
    <mergeCell ref="B182:E182"/>
    <mergeCell ref="F182:H182"/>
    <mergeCell ref="I182:J182"/>
    <mergeCell ref="L182:M182"/>
    <mergeCell ref="B184:E184"/>
    <mergeCell ref="B185:E186"/>
    <mergeCell ref="F185:I185"/>
    <mergeCell ref="J185:M185"/>
    <mergeCell ref="B179:E179"/>
    <mergeCell ref="F179:I179"/>
    <mergeCell ref="J179:M179"/>
    <mergeCell ref="B180:E180"/>
    <mergeCell ref="F180:M180"/>
    <mergeCell ref="B181:E181"/>
    <mergeCell ref="F181:I181"/>
    <mergeCell ref="J181:M181"/>
    <mergeCell ref="B173:C173"/>
    <mergeCell ref="B174:C174"/>
    <mergeCell ref="B175:C175"/>
    <mergeCell ref="B176:C176"/>
    <mergeCell ref="B177:C177"/>
    <mergeCell ref="B178:C178"/>
    <mergeCell ref="B199:C199"/>
    <mergeCell ref="B200:C200"/>
    <mergeCell ref="B201:C201"/>
    <mergeCell ref="B202:C202"/>
    <mergeCell ref="B203:C203"/>
    <mergeCell ref="B204:C204"/>
    <mergeCell ref="B193:C193"/>
    <mergeCell ref="B194:C194"/>
    <mergeCell ref="B195:C195"/>
    <mergeCell ref="B196:C196"/>
    <mergeCell ref="B197:C197"/>
    <mergeCell ref="B198:C198"/>
    <mergeCell ref="B187:C187"/>
    <mergeCell ref="B188:C188"/>
    <mergeCell ref="B189:C189"/>
    <mergeCell ref="B190:C190"/>
    <mergeCell ref="B191:C191"/>
    <mergeCell ref="B192:C192"/>
    <mergeCell ref="B214:E214"/>
    <mergeCell ref="F214:H214"/>
    <mergeCell ref="I214:J214"/>
    <mergeCell ref="L214:M214"/>
    <mergeCell ref="B216:E216"/>
    <mergeCell ref="B217:E218"/>
    <mergeCell ref="F217:I217"/>
    <mergeCell ref="J217:M217"/>
    <mergeCell ref="B211:E211"/>
    <mergeCell ref="F211:I211"/>
    <mergeCell ref="J211:M211"/>
    <mergeCell ref="B212:E212"/>
    <mergeCell ref="F212:M212"/>
    <mergeCell ref="B213:E213"/>
    <mergeCell ref="F213:I213"/>
    <mergeCell ref="J213:M213"/>
    <mergeCell ref="B205:C205"/>
    <mergeCell ref="B206:C206"/>
    <mergeCell ref="B207:C207"/>
    <mergeCell ref="B208:C208"/>
    <mergeCell ref="B209:C209"/>
    <mergeCell ref="B210:C210"/>
    <mergeCell ref="B231:C231"/>
    <mergeCell ref="B232:C232"/>
    <mergeCell ref="B233:C233"/>
    <mergeCell ref="B234:C234"/>
    <mergeCell ref="B235:C235"/>
    <mergeCell ref="B236:C236"/>
    <mergeCell ref="B225:C225"/>
    <mergeCell ref="B226:C226"/>
    <mergeCell ref="B227:C227"/>
    <mergeCell ref="B228:C228"/>
    <mergeCell ref="B229:C229"/>
    <mergeCell ref="B230:C230"/>
    <mergeCell ref="B219:C219"/>
    <mergeCell ref="B220:C220"/>
    <mergeCell ref="B221:C221"/>
    <mergeCell ref="B222:C222"/>
    <mergeCell ref="B223:C223"/>
    <mergeCell ref="B224:C224"/>
    <mergeCell ref="B246:E246"/>
    <mergeCell ref="F246:H246"/>
    <mergeCell ref="I246:J246"/>
    <mergeCell ref="L246:M246"/>
    <mergeCell ref="B248:E248"/>
    <mergeCell ref="B249:E250"/>
    <mergeCell ref="F249:I249"/>
    <mergeCell ref="J249:M249"/>
    <mergeCell ref="B243:E243"/>
    <mergeCell ref="F243:I243"/>
    <mergeCell ref="J243:M243"/>
    <mergeCell ref="B244:E244"/>
    <mergeCell ref="F244:M244"/>
    <mergeCell ref="B245:E245"/>
    <mergeCell ref="F245:I245"/>
    <mergeCell ref="J245:M245"/>
    <mergeCell ref="B237:C237"/>
    <mergeCell ref="B238:C238"/>
    <mergeCell ref="B239:C239"/>
    <mergeCell ref="B240:C240"/>
    <mergeCell ref="B241:C241"/>
    <mergeCell ref="B242:C242"/>
    <mergeCell ref="B263:C263"/>
    <mergeCell ref="B264:C264"/>
    <mergeCell ref="B265:C265"/>
    <mergeCell ref="B266:C266"/>
    <mergeCell ref="B267:C267"/>
    <mergeCell ref="B268:C268"/>
    <mergeCell ref="B257:C257"/>
    <mergeCell ref="B258:C258"/>
    <mergeCell ref="B259:C259"/>
    <mergeCell ref="B260:C260"/>
    <mergeCell ref="B261:C261"/>
    <mergeCell ref="B262:C262"/>
    <mergeCell ref="B251:C251"/>
    <mergeCell ref="B252:C252"/>
    <mergeCell ref="B253:C253"/>
    <mergeCell ref="B254:C254"/>
    <mergeCell ref="B255:C255"/>
    <mergeCell ref="B256:C256"/>
    <mergeCell ref="B278:E278"/>
    <mergeCell ref="F278:H278"/>
    <mergeCell ref="I278:J278"/>
    <mergeCell ref="L278:M278"/>
    <mergeCell ref="B280:E280"/>
    <mergeCell ref="B281:E282"/>
    <mergeCell ref="F281:I281"/>
    <mergeCell ref="J281:M281"/>
    <mergeCell ref="B275:E275"/>
    <mergeCell ref="F275:I275"/>
    <mergeCell ref="J275:M275"/>
    <mergeCell ref="B276:E276"/>
    <mergeCell ref="F276:M276"/>
    <mergeCell ref="B277:E277"/>
    <mergeCell ref="F277:I277"/>
    <mergeCell ref="J277:M277"/>
    <mergeCell ref="B269:C269"/>
    <mergeCell ref="B270:C270"/>
    <mergeCell ref="B271:C271"/>
    <mergeCell ref="B272:C272"/>
    <mergeCell ref="B273:C273"/>
    <mergeCell ref="B274:C274"/>
    <mergeCell ref="B295:C295"/>
    <mergeCell ref="B296:C296"/>
    <mergeCell ref="B297:C297"/>
    <mergeCell ref="B298:C298"/>
    <mergeCell ref="B299:C299"/>
    <mergeCell ref="B300:C300"/>
    <mergeCell ref="B289:C289"/>
    <mergeCell ref="B290:C290"/>
    <mergeCell ref="B291:C291"/>
    <mergeCell ref="B292:C292"/>
    <mergeCell ref="B293:C293"/>
    <mergeCell ref="B294:C294"/>
    <mergeCell ref="B283:C283"/>
    <mergeCell ref="B284:C284"/>
    <mergeCell ref="B285:C285"/>
    <mergeCell ref="B286:C286"/>
    <mergeCell ref="B287:C287"/>
    <mergeCell ref="B288:C288"/>
    <mergeCell ref="B310:E310"/>
    <mergeCell ref="F310:H310"/>
    <mergeCell ref="I310:J310"/>
    <mergeCell ref="L310:M310"/>
    <mergeCell ref="B312:E312"/>
    <mergeCell ref="B313:E314"/>
    <mergeCell ref="F313:I313"/>
    <mergeCell ref="J313:M313"/>
    <mergeCell ref="B307:E307"/>
    <mergeCell ref="F307:I307"/>
    <mergeCell ref="J307:M307"/>
    <mergeCell ref="B308:E308"/>
    <mergeCell ref="F308:M308"/>
    <mergeCell ref="B309:E309"/>
    <mergeCell ref="F309:I309"/>
    <mergeCell ref="J309:M309"/>
    <mergeCell ref="B301:C301"/>
    <mergeCell ref="B302:C302"/>
    <mergeCell ref="B303:C303"/>
    <mergeCell ref="B304:C304"/>
    <mergeCell ref="B305:C305"/>
    <mergeCell ref="B306:C306"/>
    <mergeCell ref="B327:C327"/>
    <mergeCell ref="B328:C328"/>
    <mergeCell ref="B329:C329"/>
    <mergeCell ref="B330:C330"/>
    <mergeCell ref="B331:C331"/>
    <mergeCell ref="B332:C332"/>
    <mergeCell ref="B321:C321"/>
    <mergeCell ref="B322:C322"/>
    <mergeCell ref="B323:C323"/>
    <mergeCell ref="B324:C324"/>
    <mergeCell ref="B325:C325"/>
    <mergeCell ref="B326:C326"/>
    <mergeCell ref="B315:C315"/>
    <mergeCell ref="B316:C316"/>
    <mergeCell ref="B317:C317"/>
    <mergeCell ref="B318:C318"/>
    <mergeCell ref="B319:C319"/>
    <mergeCell ref="B320:C320"/>
    <mergeCell ref="B342:E342"/>
    <mergeCell ref="F342:H342"/>
    <mergeCell ref="I342:J342"/>
    <mergeCell ref="L342:M342"/>
    <mergeCell ref="B344:E344"/>
    <mergeCell ref="B345:E346"/>
    <mergeCell ref="F345:I345"/>
    <mergeCell ref="J345:M345"/>
    <mergeCell ref="B339:E339"/>
    <mergeCell ref="F339:I339"/>
    <mergeCell ref="J339:M339"/>
    <mergeCell ref="B340:E340"/>
    <mergeCell ref="F340:M340"/>
    <mergeCell ref="B341:E341"/>
    <mergeCell ref="F341:I341"/>
    <mergeCell ref="J341:M341"/>
    <mergeCell ref="B333:C333"/>
    <mergeCell ref="B334:C334"/>
    <mergeCell ref="B335:C335"/>
    <mergeCell ref="B336:C336"/>
    <mergeCell ref="B337:C337"/>
    <mergeCell ref="B338:C338"/>
    <mergeCell ref="B359:C359"/>
    <mergeCell ref="B360:C360"/>
    <mergeCell ref="B361:C361"/>
    <mergeCell ref="B362:C362"/>
    <mergeCell ref="B363:C363"/>
    <mergeCell ref="B364:C364"/>
    <mergeCell ref="B353:C353"/>
    <mergeCell ref="B354:C354"/>
    <mergeCell ref="B355:C355"/>
    <mergeCell ref="B356:C356"/>
    <mergeCell ref="B357:C357"/>
    <mergeCell ref="B358:C358"/>
    <mergeCell ref="B347:C347"/>
    <mergeCell ref="B348:C348"/>
    <mergeCell ref="B349:C349"/>
    <mergeCell ref="B350:C350"/>
    <mergeCell ref="B351:C351"/>
    <mergeCell ref="B352:C352"/>
    <mergeCell ref="B374:E374"/>
    <mergeCell ref="F374:H374"/>
    <mergeCell ref="I374:J374"/>
    <mergeCell ref="L374:M374"/>
    <mergeCell ref="B376:E376"/>
    <mergeCell ref="B377:E378"/>
    <mergeCell ref="F377:I377"/>
    <mergeCell ref="J377:M377"/>
    <mergeCell ref="B371:E371"/>
    <mergeCell ref="F371:I371"/>
    <mergeCell ref="J371:M371"/>
    <mergeCell ref="B372:E372"/>
    <mergeCell ref="F372:M372"/>
    <mergeCell ref="B373:E373"/>
    <mergeCell ref="F373:I373"/>
    <mergeCell ref="J373:M373"/>
    <mergeCell ref="B365:C365"/>
    <mergeCell ref="B366:C366"/>
    <mergeCell ref="B367:C367"/>
    <mergeCell ref="B368:C368"/>
    <mergeCell ref="B369:C369"/>
    <mergeCell ref="B370:C370"/>
    <mergeCell ref="B391:C391"/>
    <mergeCell ref="B392:C392"/>
    <mergeCell ref="B393:C393"/>
    <mergeCell ref="B394:C394"/>
    <mergeCell ref="B395:C395"/>
    <mergeCell ref="B396:C396"/>
    <mergeCell ref="B385:C385"/>
    <mergeCell ref="B386:C386"/>
    <mergeCell ref="B387:C387"/>
    <mergeCell ref="B388:C388"/>
    <mergeCell ref="B389:C389"/>
    <mergeCell ref="B390:C390"/>
    <mergeCell ref="B379:C379"/>
    <mergeCell ref="B380:C380"/>
    <mergeCell ref="B381:C381"/>
    <mergeCell ref="B382:C382"/>
    <mergeCell ref="B383:C383"/>
    <mergeCell ref="B384:C384"/>
    <mergeCell ref="B406:E406"/>
    <mergeCell ref="F406:H406"/>
    <mergeCell ref="I406:J406"/>
    <mergeCell ref="L406:M406"/>
    <mergeCell ref="B408:E408"/>
    <mergeCell ref="B409:E410"/>
    <mergeCell ref="F409:I409"/>
    <mergeCell ref="J409:M409"/>
    <mergeCell ref="B403:E403"/>
    <mergeCell ref="F403:I403"/>
    <mergeCell ref="J403:M403"/>
    <mergeCell ref="B404:E404"/>
    <mergeCell ref="F404:M404"/>
    <mergeCell ref="B405:E405"/>
    <mergeCell ref="F405:I405"/>
    <mergeCell ref="J405:M405"/>
    <mergeCell ref="B397:C397"/>
    <mergeCell ref="B398:C398"/>
    <mergeCell ref="B399:C399"/>
    <mergeCell ref="B400:C400"/>
    <mergeCell ref="B401:C401"/>
    <mergeCell ref="B402:C402"/>
    <mergeCell ref="B423:C423"/>
    <mergeCell ref="B424:C424"/>
    <mergeCell ref="B425:C425"/>
    <mergeCell ref="B426:C426"/>
    <mergeCell ref="B427:C427"/>
    <mergeCell ref="B428:C428"/>
    <mergeCell ref="B417:C417"/>
    <mergeCell ref="B418:C418"/>
    <mergeCell ref="B419:C419"/>
    <mergeCell ref="B420:C420"/>
    <mergeCell ref="B421:C421"/>
    <mergeCell ref="B422:C422"/>
    <mergeCell ref="B411:C411"/>
    <mergeCell ref="B412:C412"/>
    <mergeCell ref="B413:C413"/>
    <mergeCell ref="B414:C414"/>
    <mergeCell ref="B415:C415"/>
    <mergeCell ref="B416:C416"/>
    <mergeCell ref="B438:E438"/>
    <mergeCell ref="F438:H438"/>
    <mergeCell ref="I438:J438"/>
    <mergeCell ref="L438:M438"/>
    <mergeCell ref="B440:E440"/>
    <mergeCell ref="B441:E442"/>
    <mergeCell ref="F441:I441"/>
    <mergeCell ref="J441:M441"/>
    <mergeCell ref="B435:E435"/>
    <mergeCell ref="F435:I435"/>
    <mergeCell ref="J435:M435"/>
    <mergeCell ref="B436:E436"/>
    <mergeCell ref="F436:M436"/>
    <mergeCell ref="B437:E437"/>
    <mergeCell ref="F437:I437"/>
    <mergeCell ref="J437:M437"/>
    <mergeCell ref="B429:C429"/>
    <mergeCell ref="B430:C430"/>
    <mergeCell ref="B431:C431"/>
    <mergeCell ref="B432:C432"/>
    <mergeCell ref="B433:C433"/>
    <mergeCell ref="B434:C434"/>
    <mergeCell ref="B455:C455"/>
    <mergeCell ref="B456:C456"/>
    <mergeCell ref="B457:C457"/>
    <mergeCell ref="B458:C458"/>
    <mergeCell ref="B459:C459"/>
    <mergeCell ref="B460:C460"/>
    <mergeCell ref="B449:C449"/>
    <mergeCell ref="B450:C450"/>
    <mergeCell ref="B451:C451"/>
    <mergeCell ref="B452:C452"/>
    <mergeCell ref="B453:C453"/>
    <mergeCell ref="B454:C454"/>
    <mergeCell ref="B443:C443"/>
    <mergeCell ref="B444:C444"/>
    <mergeCell ref="B445:C445"/>
    <mergeCell ref="B446:C446"/>
    <mergeCell ref="B447:C447"/>
    <mergeCell ref="B448:C448"/>
    <mergeCell ref="B470:E470"/>
    <mergeCell ref="F470:H470"/>
    <mergeCell ref="I470:J470"/>
    <mergeCell ref="L470:M470"/>
    <mergeCell ref="B472:E472"/>
    <mergeCell ref="B473:E474"/>
    <mergeCell ref="F473:I473"/>
    <mergeCell ref="J473:M473"/>
    <mergeCell ref="B467:E467"/>
    <mergeCell ref="F467:I467"/>
    <mergeCell ref="J467:M467"/>
    <mergeCell ref="B468:E468"/>
    <mergeCell ref="F468:M468"/>
    <mergeCell ref="B469:E469"/>
    <mergeCell ref="F469:I469"/>
    <mergeCell ref="J469:M469"/>
    <mergeCell ref="B461:C461"/>
    <mergeCell ref="B462:C462"/>
    <mergeCell ref="B463:C463"/>
    <mergeCell ref="B464:C464"/>
    <mergeCell ref="B465:C465"/>
    <mergeCell ref="B466:C466"/>
    <mergeCell ref="B487:C487"/>
    <mergeCell ref="B488:C488"/>
    <mergeCell ref="B489:C489"/>
    <mergeCell ref="B490:C490"/>
    <mergeCell ref="B491:C491"/>
    <mergeCell ref="B492:C492"/>
    <mergeCell ref="B481:C481"/>
    <mergeCell ref="B482:C482"/>
    <mergeCell ref="B483:C483"/>
    <mergeCell ref="B484:C484"/>
    <mergeCell ref="B485:C485"/>
    <mergeCell ref="B486:C486"/>
    <mergeCell ref="B475:C475"/>
    <mergeCell ref="B476:C476"/>
    <mergeCell ref="B477:C477"/>
    <mergeCell ref="B478:C478"/>
    <mergeCell ref="B479:C479"/>
    <mergeCell ref="B480:C480"/>
    <mergeCell ref="B502:E502"/>
    <mergeCell ref="F502:H502"/>
    <mergeCell ref="I502:J502"/>
    <mergeCell ref="L502:M502"/>
    <mergeCell ref="B504:E504"/>
    <mergeCell ref="B505:E506"/>
    <mergeCell ref="F505:I505"/>
    <mergeCell ref="J505:M505"/>
    <mergeCell ref="B499:E499"/>
    <mergeCell ref="F499:I499"/>
    <mergeCell ref="J499:M499"/>
    <mergeCell ref="B500:E500"/>
    <mergeCell ref="F500:M500"/>
    <mergeCell ref="B501:E501"/>
    <mergeCell ref="F501:I501"/>
    <mergeCell ref="J501:M501"/>
    <mergeCell ref="B493:C493"/>
    <mergeCell ref="B494:C494"/>
    <mergeCell ref="B495:C495"/>
    <mergeCell ref="B496:C496"/>
    <mergeCell ref="B497:C497"/>
    <mergeCell ref="B498:C498"/>
    <mergeCell ref="B519:C519"/>
    <mergeCell ref="B520:C520"/>
    <mergeCell ref="B521:C521"/>
    <mergeCell ref="B522:C522"/>
    <mergeCell ref="B523:C523"/>
    <mergeCell ref="B524:C524"/>
    <mergeCell ref="B513:C513"/>
    <mergeCell ref="B514:C514"/>
    <mergeCell ref="B515:C515"/>
    <mergeCell ref="B516:C516"/>
    <mergeCell ref="B517:C517"/>
    <mergeCell ref="B518:C518"/>
    <mergeCell ref="B507:C507"/>
    <mergeCell ref="B508:C508"/>
    <mergeCell ref="B509:C509"/>
    <mergeCell ref="B510:C510"/>
    <mergeCell ref="B511:C511"/>
    <mergeCell ref="B512:C512"/>
    <mergeCell ref="B534:E534"/>
    <mergeCell ref="F534:H534"/>
    <mergeCell ref="I534:J534"/>
    <mergeCell ref="L534:M534"/>
    <mergeCell ref="B536:E536"/>
    <mergeCell ref="B537:E538"/>
    <mergeCell ref="F537:I537"/>
    <mergeCell ref="J537:M537"/>
    <mergeCell ref="B531:E531"/>
    <mergeCell ref="F531:I531"/>
    <mergeCell ref="J531:M531"/>
    <mergeCell ref="B532:E532"/>
    <mergeCell ref="F532:M532"/>
    <mergeCell ref="B533:E533"/>
    <mergeCell ref="F533:I533"/>
    <mergeCell ref="J533:M533"/>
    <mergeCell ref="B525:C525"/>
    <mergeCell ref="B526:C526"/>
    <mergeCell ref="B527:C527"/>
    <mergeCell ref="B528:C528"/>
    <mergeCell ref="B529:C529"/>
    <mergeCell ref="B530:C530"/>
    <mergeCell ref="B551:C551"/>
    <mergeCell ref="B552:C552"/>
    <mergeCell ref="B553:C553"/>
    <mergeCell ref="B554:C554"/>
    <mergeCell ref="B555:C555"/>
    <mergeCell ref="B556:C556"/>
    <mergeCell ref="B545:C545"/>
    <mergeCell ref="B546:C546"/>
    <mergeCell ref="B547:C547"/>
    <mergeCell ref="B548:C548"/>
    <mergeCell ref="B549:C549"/>
    <mergeCell ref="B550:C550"/>
    <mergeCell ref="B539:C539"/>
    <mergeCell ref="B540:C540"/>
    <mergeCell ref="B541:C541"/>
    <mergeCell ref="B542:C542"/>
    <mergeCell ref="B543:C543"/>
    <mergeCell ref="B544:C544"/>
    <mergeCell ref="B566:E566"/>
    <mergeCell ref="F566:H566"/>
    <mergeCell ref="I566:J566"/>
    <mergeCell ref="L566:M566"/>
    <mergeCell ref="B568:E568"/>
    <mergeCell ref="B569:E570"/>
    <mergeCell ref="F569:I569"/>
    <mergeCell ref="J569:M569"/>
    <mergeCell ref="B563:E563"/>
    <mergeCell ref="F563:I563"/>
    <mergeCell ref="J563:M563"/>
    <mergeCell ref="B564:E564"/>
    <mergeCell ref="F564:M564"/>
    <mergeCell ref="B565:E565"/>
    <mergeCell ref="F565:I565"/>
    <mergeCell ref="J565:M565"/>
    <mergeCell ref="B557:C557"/>
    <mergeCell ref="B558:C558"/>
    <mergeCell ref="B559:C559"/>
    <mergeCell ref="B560:C560"/>
    <mergeCell ref="B561:C561"/>
    <mergeCell ref="B562:C562"/>
    <mergeCell ref="B583:C583"/>
    <mergeCell ref="B584:C584"/>
    <mergeCell ref="B585:C585"/>
    <mergeCell ref="B586:C586"/>
    <mergeCell ref="B587:C587"/>
    <mergeCell ref="B588:C588"/>
    <mergeCell ref="B577:C577"/>
    <mergeCell ref="B578:C578"/>
    <mergeCell ref="B579:C579"/>
    <mergeCell ref="B580:C580"/>
    <mergeCell ref="B581:C581"/>
    <mergeCell ref="B582:C582"/>
    <mergeCell ref="B571:C571"/>
    <mergeCell ref="B572:C572"/>
    <mergeCell ref="B573:C573"/>
    <mergeCell ref="B574:C574"/>
    <mergeCell ref="B575:C575"/>
    <mergeCell ref="B576:C576"/>
    <mergeCell ref="B598:E598"/>
    <mergeCell ref="F598:H598"/>
    <mergeCell ref="I598:J598"/>
    <mergeCell ref="L598:M598"/>
    <mergeCell ref="B600:E600"/>
    <mergeCell ref="B601:E602"/>
    <mergeCell ref="F601:I601"/>
    <mergeCell ref="J601:M601"/>
    <mergeCell ref="B595:E595"/>
    <mergeCell ref="F595:I595"/>
    <mergeCell ref="J595:M595"/>
    <mergeCell ref="B596:E596"/>
    <mergeCell ref="F596:M596"/>
    <mergeCell ref="B597:E597"/>
    <mergeCell ref="F597:I597"/>
    <mergeCell ref="J597:M597"/>
    <mergeCell ref="B589:C589"/>
    <mergeCell ref="B590:C590"/>
    <mergeCell ref="B591:C591"/>
    <mergeCell ref="B592:C592"/>
    <mergeCell ref="B593:C593"/>
    <mergeCell ref="B594:C594"/>
    <mergeCell ref="B615:C615"/>
    <mergeCell ref="B616:C616"/>
    <mergeCell ref="B617:C617"/>
    <mergeCell ref="B618:C618"/>
    <mergeCell ref="B619:C619"/>
    <mergeCell ref="B620:C620"/>
    <mergeCell ref="B609:C609"/>
    <mergeCell ref="B610:C610"/>
    <mergeCell ref="B611:C611"/>
    <mergeCell ref="B612:C612"/>
    <mergeCell ref="B613:C613"/>
    <mergeCell ref="B614:C614"/>
    <mergeCell ref="B603:C603"/>
    <mergeCell ref="B604:C604"/>
    <mergeCell ref="B605:C605"/>
    <mergeCell ref="B606:C606"/>
    <mergeCell ref="B607:C607"/>
    <mergeCell ref="B608:C608"/>
    <mergeCell ref="B630:E630"/>
    <mergeCell ref="F630:H630"/>
    <mergeCell ref="I630:J630"/>
    <mergeCell ref="L630:M630"/>
    <mergeCell ref="B632:E632"/>
    <mergeCell ref="B633:E634"/>
    <mergeCell ref="F633:I633"/>
    <mergeCell ref="J633:M633"/>
    <mergeCell ref="B627:E627"/>
    <mergeCell ref="F627:I627"/>
    <mergeCell ref="J627:M627"/>
    <mergeCell ref="B628:E628"/>
    <mergeCell ref="F628:M628"/>
    <mergeCell ref="B629:E629"/>
    <mergeCell ref="F629:I629"/>
    <mergeCell ref="J629:M629"/>
    <mergeCell ref="B621:C621"/>
    <mergeCell ref="B622:C622"/>
    <mergeCell ref="B623:C623"/>
    <mergeCell ref="B624:C624"/>
    <mergeCell ref="B625:C625"/>
    <mergeCell ref="B626:C626"/>
    <mergeCell ref="B647:C647"/>
    <mergeCell ref="B648:C648"/>
    <mergeCell ref="B649:C649"/>
    <mergeCell ref="B650:C650"/>
    <mergeCell ref="B651:C651"/>
    <mergeCell ref="B652:C652"/>
    <mergeCell ref="B641:C641"/>
    <mergeCell ref="B642:C642"/>
    <mergeCell ref="B643:C643"/>
    <mergeCell ref="B644:C644"/>
    <mergeCell ref="B645:C645"/>
    <mergeCell ref="B646:C646"/>
    <mergeCell ref="B635:C635"/>
    <mergeCell ref="B636:C636"/>
    <mergeCell ref="B637:C637"/>
    <mergeCell ref="B638:C638"/>
    <mergeCell ref="B639:C639"/>
    <mergeCell ref="B640:C640"/>
    <mergeCell ref="B662:E662"/>
    <mergeCell ref="F662:H662"/>
    <mergeCell ref="I662:J662"/>
    <mergeCell ref="L662:M662"/>
    <mergeCell ref="B664:E664"/>
    <mergeCell ref="B665:E666"/>
    <mergeCell ref="F665:I665"/>
    <mergeCell ref="J665:M665"/>
    <mergeCell ref="B659:E659"/>
    <mergeCell ref="F659:I659"/>
    <mergeCell ref="J659:M659"/>
    <mergeCell ref="B660:E660"/>
    <mergeCell ref="F660:M660"/>
    <mergeCell ref="B661:E661"/>
    <mergeCell ref="F661:I661"/>
    <mergeCell ref="J661:M661"/>
    <mergeCell ref="B653:C653"/>
    <mergeCell ref="B654:C654"/>
    <mergeCell ref="B655:C655"/>
    <mergeCell ref="B656:C656"/>
    <mergeCell ref="B657:C657"/>
    <mergeCell ref="B658:C658"/>
    <mergeCell ref="B679:C679"/>
    <mergeCell ref="B680:C680"/>
    <mergeCell ref="B681:C681"/>
    <mergeCell ref="B682:C682"/>
    <mergeCell ref="B683:C683"/>
    <mergeCell ref="B684:C684"/>
    <mergeCell ref="B673:C673"/>
    <mergeCell ref="B674:C674"/>
    <mergeCell ref="B675:C675"/>
    <mergeCell ref="B676:C676"/>
    <mergeCell ref="B677:C677"/>
    <mergeCell ref="B678:C678"/>
    <mergeCell ref="B667:C667"/>
    <mergeCell ref="B668:C668"/>
    <mergeCell ref="B669:C669"/>
    <mergeCell ref="B670:C670"/>
    <mergeCell ref="B671:C671"/>
    <mergeCell ref="B672:C672"/>
    <mergeCell ref="B694:E694"/>
    <mergeCell ref="F694:H694"/>
    <mergeCell ref="I694:J694"/>
    <mergeCell ref="L694:M694"/>
    <mergeCell ref="B696:E696"/>
    <mergeCell ref="B697:E698"/>
    <mergeCell ref="F697:I697"/>
    <mergeCell ref="J697:M697"/>
    <mergeCell ref="B691:E691"/>
    <mergeCell ref="F691:I691"/>
    <mergeCell ref="J691:M691"/>
    <mergeCell ref="B692:E692"/>
    <mergeCell ref="F692:M692"/>
    <mergeCell ref="B693:E693"/>
    <mergeCell ref="F693:I693"/>
    <mergeCell ref="J693:M693"/>
    <mergeCell ref="B685:C685"/>
    <mergeCell ref="B686:C686"/>
    <mergeCell ref="B687:C687"/>
    <mergeCell ref="B688:C688"/>
    <mergeCell ref="B689:C689"/>
    <mergeCell ref="B690:C690"/>
    <mergeCell ref="B711:C711"/>
    <mergeCell ref="B712:C712"/>
    <mergeCell ref="B713:C713"/>
    <mergeCell ref="B714:C714"/>
    <mergeCell ref="B715:C715"/>
    <mergeCell ref="B716:C716"/>
    <mergeCell ref="B705:C705"/>
    <mergeCell ref="B706:C706"/>
    <mergeCell ref="B707:C707"/>
    <mergeCell ref="B708:C708"/>
    <mergeCell ref="B709:C709"/>
    <mergeCell ref="B710:C710"/>
    <mergeCell ref="B699:C699"/>
    <mergeCell ref="B700:C700"/>
    <mergeCell ref="B701:C701"/>
    <mergeCell ref="B702:C702"/>
    <mergeCell ref="B703:C703"/>
    <mergeCell ref="B704:C704"/>
    <mergeCell ref="B726:E726"/>
    <mergeCell ref="F726:H726"/>
    <mergeCell ref="I726:J726"/>
    <mergeCell ref="L726:M726"/>
    <mergeCell ref="B728:E728"/>
    <mergeCell ref="B729:E730"/>
    <mergeCell ref="F729:I729"/>
    <mergeCell ref="J729:M729"/>
    <mergeCell ref="B723:E723"/>
    <mergeCell ref="F723:I723"/>
    <mergeCell ref="J723:M723"/>
    <mergeCell ref="B724:E724"/>
    <mergeCell ref="F724:M724"/>
    <mergeCell ref="B725:E725"/>
    <mergeCell ref="F725:I725"/>
    <mergeCell ref="J725:M725"/>
    <mergeCell ref="B717:C717"/>
    <mergeCell ref="B718:C718"/>
    <mergeCell ref="B719:C719"/>
    <mergeCell ref="B720:C720"/>
    <mergeCell ref="B721:C721"/>
    <mergeCell ref="B722:C722"/>
    <mergeCell ref="B743:C743"/>
    <mergeCell ref="B744:C744"/>
    <mergeCell ref="B745:C745"/>
    <mergeCell ref="B746:C746"/>
    <mergeCell ref="B747:C747"/>
    <mergeCell ref="B748:C748"/>
    <mergeCell ref="B737:C737"/>
    <mergeCell ref="B738:C738"/>
    <mergeCell ref="B739:C739"/>
    <mergeCell ref="B740:C740"/>
    <mergeCell ref="B741:C741"/>
    <mergeCell ref="B742:C742"/>
    <mergeCell ref="B731:C731"/>
    <mergeCell ref="B732:C732"/>
    <mergeCell ref="B733:C733"/>
    <mergeCell ref="B734:C734"/>
    <mergeCell ref="B735:C735"/>
    <mergeCell ref="B736:C736"/>
    <mergeCell ref="B758:E758"/>
    <mergeCell ref="F758:H758"/>
    <mergeCell ref="I758:J758"/>
    <mergeCell ref="L758:M758"/>
    <mergeCell ref="B760:E760"/>
    <mergeCell ref="B761:E762"/>
    <mergeCell ref="F761:I761"/>
    <mergeCell ref="J761:M761"/>
    <mergeCell ref="B755:E755"/>
    <mergeCell ref="F755:I755"/>
    <mergeCell ref="J755:M755"/>
    <mergeCell ref="B756:E756"/>
    <mergeCell ref="F756:M756"/>
    <mergeCell ref="B757:E757"/>
    <mergeCell ref="F757:I757"/>
    <mergeCell ref="J757:M757"/>
    <mergeCell ref="B749:C749"/>
    <mergeCell ref="B750:C750"/>
    <mergeCell ref="B751:C751"/>
    <mergeCell ref="B752:C752"/>
    <mergeCell ref="B753:C753"/>
    <mergeCell ref="B754:C754"/>
    <mergeCell ref="B775:C775"/>
    <mergeCell ref="B776:C776"/>
    <mergeCell ref="B777:C777"/>
    <mergeCell ref="B778:C778"/>
    <mergeCell ref="B779:C779"/>
    <mergeCell ref="B780:C780"/>
    <mergeCell ref="B769:C769"/>
    <mergeCell ref="B770:C770"/>
    <mergeCell ref="B771:C771"/>
    <mergeCell ref="B772:C772"/>
    <mergeCell ref="B773:C773"/>
    <mergeCell ref="B774:C774"/>
    <mergeCell ref="B763:C763"/>
    <mergeCell ref="B764:C764"/>
    <mergeCell ref="B765:C765"/>
    <mergeCell ref="B766:C766"/>
    <mergeCell ref="B767:C767"/>
    <mergeCell ref="B768:C768"/>
    <mergeCell ref="B790:E790"/>
    <mergeCell ref="F790:H790"/>
    <mergeCell ref="I790:J790"/>
    <mergeCell ref="L790:M790"/>
    <mergeCell ref="B792:E792"/>
    <mergeCell ref="B793:E794"/>
    <mergeCell ref="F793:I793"/>
    <mergeCell ref="J793:M793"/>
    <mergeCell ref="B787:E787"/>
    <mergeCell ref="F787:I787"/>
    <mergeCell ref="J787:M787"/>
    <mergeCell ref="B788:E788"/>
    <mergeCell ref="F788:M788"/>
    <mergeCell ref="B789:E789"/>
    <mergeCell ref="F789:I789"/>
    <mergeCell ref="J789:M789"/>
    <mergeCell ref="B781:C781"/>
    <mergeCell ref="B782:C782"/>
    <mergeCell ref="B783:C783"/>
    <mergeCell ref="B784:C784"/>
    <mergeCell ref="B785:C785"/>
    <mergeCell ref="B786:C786"/>
    <mergeCell ref="B807:C807"/>
    <mergeCell ref="B808:C808"/>
    <mergeCell ref="B809:C809"/>
    <mergeCell ref="B810:C810"/>
    <mergeCell ref="B811:C811"/>
    <mergeCell ref="B812:C812"/>
    <mergeCell ref="B801:C801"/>
    <mergeCell ref="B802:C802"/>
    <mergeCell ref="B803:C803"/>
    <mergeCell ref="B804:C804"/>
    <mergeCell ref="B805:C805"/>
    <mergeCell ref="B806:C806"/>
    <mergeCell ref="B795:C795"/>
    <mergeCell ref="B796:C796"/>
    <mergeCell ref="B797:C797"/>
    <mergeCell ref="B798:C798"/>
    <mergeCell ref="B799:C799"/>
    <mergeCell ref="B800:C800"/>
    <mergeCell ref="B822:E822"/>
    <mergeCell ref="F822:H822"/>
    <mergeCell ref="I822:J822"/>
    <mergeCell ref="L822:M822"/>
    <mergeCell ref="B824:E824"/>
    <mergeCell ref="B825:E826"/>
    <mergeCell ref="F825:I825"/>
    <mergeCell ref="J825:M825"/>
    <mergeCell ref="B819:E819"/>
    <mergeCell ref="F819:I819"/>
    <mergeCell ref="J819:M819"/>
    <mergeCell ref="B820:E820"/>
    <mergeCell ref="F820:M820"/>
    <mergeCell ref="B821:E821"/>
    <mergeCell ref="F821:I821"/>
    <mergeCell ref="J821:M821"/>
    <mergeCell ref="B813:C813"/>
    <mergeCell ref="B814:C814"/>
    <mergeCell ref="B815:C815"/>
    <mergeCell ref="B816:C816"/>
    <mergeCell ref="B817:C817"/>
    <mergeCell ref="B818:C818"/>
    <mergeCell ref="B839:C839"/>
    <mergeCell ref="B840:C840"/>
    <mergeCell ref="B841:C841"/>
    <mergeCell ref="B842:C842"/>
    <mergeCell ref="B843:C843"/>
    <mergeCell ref="B844:C844"/>
    <mergeCell ref="B833:C833"/>
    <mergeCell ref="B834:C834"/>
    <mergeCell ref="B835:C835"/>
    <mergeCell ref="B836:C836"/>
    <mergeCell ref="B837:C837"/>
    <mergeCell ref="B838:C838"/>
    <mergeCell ref="B827:C827"/>
    <mergeCell ref="B828:C828"/>
    <mergeCell ref="B829:C829"/>
    <mergeCell ref="B830:C830"/>
    <mergeCell ref="B831:C831"/>
    <mergeCell ref="B832:C832"/>
    <mergeCell ref="B854:E854"/>
    <mergeCell ref="F854:H854"/>
    <mergeCell ref="I854:J854"/>
    <mergeCell ref="L854:M854"/>
    <mergeCell ref="B856:E856"/>
    <mergeCell ref="B857:E858"/>
    <mergeCell ref="F857:I857"/>
    <mergeCell ref="J857:M857"/>
    <mergeCell ref="B851:E851"/>
    <mergeCell ref="F851:I851"/>
    <mergeCell ref="J851:M851"/>
    <mergeCell ref="B852:E852"/>
    <mergeCell ref="F852:M852"/>
    <mergeCell ref="B853:E853"/>
    <mergeCell ref="F853:I853"/>
    <mergeCell ref="J853:M853"/>
    <mergeCell ref="B845:C845"/>
    <mergeCell ref="B846:C846"/>
    <mergeCell ref="B847:C847"/>
    <mergeCell ref="B848:C848"/>
    <mergeCell ref="B849:C849"/>
    <mergeCell ref="B850:C850"/>
    <mergeCell ref="B871:C871"/>
    <mergeCell ref="B872:C872"/>
    <mergeCell ref="B873:C873"/>
    <mergeCell ref="B874:C874"/>
    <mergeCell ref="B875:C875"/>
    <mergeCell ref="B876:C876"/>
    <mergeCell ref="B865:C865"/>
    <mergeCell ref="B866:C866"/>
    <mergeCell ref="B867:C867"/>
    <mergeCell ref="B868:C868"/>
    <mergeCell ref="B869:C869"/>
    <mergeCell ref="B870:C870"/>
    <mergeCell ref="B859:C859"/>
    <mergeCell ref="B860:C860"/>
    <mergeCell ref="B861:C861"/>
    <mergeCell ref="B862:C862"/>
    <mergeCell ref="B863:C863"/>
    <mergeCell ref="B864:C864"/>
    <mergeCell ref="B886:E886"/>
    <mergeCell ref="F886:H886"/>
    <mergeCell ref="I886:J886"/>
    <mergeCell ref="L886:M886"/>
    <mergeCell ref="B888:E888"/>
    <mergeCell ref="B889:E890"/>
    <mergeCell ref="F889:I889"/>
    <mergeCell ref="J889:M889"/>
    <mergeCell ref="B883:E883"/>
    <mergeCell ref="F883:I883"/>
    <mergeCell ref="J883:M883"/>
    <mergeCell ref="B884:E884"/>
    <mergeCell ref="F884:M884"/>
    <mergeCell ref="B885:E885"/>
    <mergeCell ref="F885:I885"/>
    <mergeCell ref="J885:M885"/>
    <mergeCell ref="B877:C877"/>
    <mergeCell ref="B878:C878"/>
    <mergeCell ref="B879:C879"/>
    <mergeCell ref="B880:C880"/>
    <mergeCell ref="B881:C881"/>
    <mergeCell ref="B882:C882"/>
    <mergeCell ref="B903:C903"/>
    <mergeCell ref="B904:C904"/>
    <mergeCell ref="B905:C905"/>
    <mergeCell ref="B906:C906"/>
    <mergeCell ref="B907:C907"/>
    <mergeCell ref="B908:C908"/>
    <mergeCell ref="B897:C897"/>
    <mergeCell ref="B898:C898"/>
    <mergeCell ref="B899:C899"/>
    <mergeCell ref="B900:C900"/>
    <mergeCell ref="B901:C901"/>
    <mergeCell ref="B902:C902"/>
    <mergeCell ref="B891:C891"/>
    <mergeCell ref="B892:C892"/>
    <mergeCell ref="B893:C893"/>
    <mergeCell ref="B894:C894"/>
    <mergeCell ref="B895:C895"/>
    <mergeCell ref="B896:C896"/>
    <mergeCell ref="B918:E918"/>
    <mergeCell ref="F918:H918"/>
    <mergeCell ref="I918:J918"/>
    <mergeCell ref="L918:M918"/>
    <mergeCell ref="B920:E920"/>
    <mergeCell ref="B921:E922"/>
    <mergeCell ref="F921:I921"/>
    <mergeCell ref="J921:M921"/>
    <mergeCell ref="B915:E915"/>
    <mergeCell ref="F915:I915"/>
    <mergeCell ref="J915:M915"/>
    <mergeCell ref="B916:E916"/>
    <mergeCell ref="F916:M916"/>
    <mergeCell ref="B917:E917"/>
    <mergeCell ref="F917:I917"/>
    <mergeCell ref="J917:M917"/>
    <mergeCell ref="B909:C909"/>
    <mergeCell ref="B910:C910"/>
    <mergeCell ref="B911:C911"/>
    <mergeCell ref="B912:C912"/>
    <mergeCell ref="B913:C913"/>
    <mergeCell ref="B914:C914"/>
    <mergeCell ref="B935:C935"/>
    <mergeCell ref="B936:C936"/>
    <mergeCell ref="B937:C937"/>
    <mergeCell ref="B938:C938"/>
    <mergeCell ref="B939:C939"/>
    <mergeCell ref="B940:C940"/>
    <mergeCell ref="B929:C929"/>
    <mergeCell ref="B930:C930"/>
    <mergeCell ref="B931:C931"/>
    <mergeCell ref="B932:C932"/>
    <mergeCell ref="B933:C933"/>
    <mergeCell ref="B934:C934"/>
    <mergeCell ref="B923:C923"/>
    <mergeCell ref="B924:C924"/>
    <mergeCell ref="B925:C925"/>
    <mergeCell ref="B926:C926"/>
    <mergeCell ref="B927:C927"/>
    <mergeCell ref="B928:C928"/>
    <mergeCell ref="B950:E950"/>
    <mergeCell ref="F950:H950"/>
    <mergeCell ref="I950:J950"/>
    <mergeCell ref="L950:M950"/>
    <mergeCell ref="B952:E952"/>
    <mergeCell ref="B953:E954"/>
    <mergeCell ref="F953:I953"/>
    <mergeCell ref="J953:M953"/>
    <mergeCell ref="B947:E947"/>
    <mergeCell ref="F947:I947"/>
    <mergeCell ref="J947:M947"/>
    <mergeCell ref="B948:E948"/>
    <mergeCell ref="F948:M948"/>
    <mergeCell ref="B949:E949"/>
    <mergeCell ref="F949:I949"/>
    <mergeCell ref="J949:M949"/>
    <mergeCell ref="B941:C941"/>
    <mergeCell ref="B942:C942"/>
    <mergeCell ref="B943:C943"/>
    <mergeCell ref="B944:C944"/>
    <mergeCell ref="B945:C945"/>
    <mergeCell ref="B946:C946"/>
    <mergeCell ref="B967:C967"/>
    <mergeCell ref="B968:C968"/>
    <mergeCell ref="B969:C969"/>
    <mergeCell ref="B970:C970"/>
    <mergeCell ref="B971:C971"/>
    <mergeCell ref="B972:C972"/>
    <mergeCell ref="B961:C961"/>
    <mergeCell ref="B962:C962"/>
    <mergeCell ref="B963:C963"/>
    <mergeCell ref="B964:C964"/>
    <mergeCell ref="B965:C965"/>
    <mergeCell ref="B966:C966"/>
    <mergeCell ref="B955:C955"/>
    <mergeCell ref="B956:C956"/>
    <mergeCell ref="B957:C957"/>
    <mergeCell ref="B958:C958"/>
    <mergeCell ref="B959:C959"/>
    <mergeCell ref="B960:C960"/>
    <mergeCell ref="B982:E982"/>
    <mergeCell ref="F982:H982"/>
    <mergeCell ref="I982:J982"/>
    <mergeCell ref="L982:M982"/>
    <mergeCell ref="B984:E984"/>
    <mergeCell ref="B985:E986"/>
    <mergeCell ref="F985:I985"/>
    <mergeCell ref="J985:M985"/>
    <mergeCell ref="B979:E979"/>
    <mergeCell ref="F979:I979"/>
    <mergeCell ref="J979:M979"/>
    <mergeCell ref="B980:E980"/>
    <mergeCell ref="F980:M980"/>
    <mergeCell ref="B981:E981"/>
    <mergeCell ref="F981:I981"/>
    <mergeCell ref="J981:M981"/>
    <mergeCell ref="B973:C973"/>
    <mergeCell ref="B974:C974"/>
    <mergeCell ref="B975:C975"/>
    <mergeCell ref="B976:C976"/>
    <mergeCell ref="B977:C977"/>
    <mergeCell ref="B978:C978"/>
    <mergeCell ref="B999:C999"/>
    <mergeCell ref="B1000:C1000"/>
    <mergeCell ref="B1001:C1001"/>
    <mergeCell ref="B1002:C1002"/>
    <mergeCell ref="B1003:C1003"/>
    <mergeCell ref="B1004:C1004"/>
    <mergeCell ref="B993:C993"/>
    <mergeCell ref="B994:C994"/>
    <mergeCell ref="B995:C995"/>
    <mergeCell ref="B996:C996"/>
    <mergeCell ref="B997:C997"/>
    <mergeCell ref="B998:C998"/>
    <mergeCell ref="B987:C987"/>
    <mergeCell ref="B988:C988"/>
    <mergeCell ref="B989:C989"/>
    <mergeCell ref="B990:C990"/>
    <mergeCell ref="B991:C991"/>
    <mergeCell ref="B992:C992"/>
    <mergeCell ref="B1014:E1014"/>
    <mergeCell ref="F1014:H1014"/>
    <mergeCell ref="I1014:J1014"/>
    <mergeCell ref="L1014:M1014"/>
    <mergeCell ref="B1016:E1016"/>
    <mergeCell ref="B1017:E1018"/>
    <mergeCell ref="F1017:I1017"/>
    <mergeCell ref="J1017:M1017"/>
    <mergeCell ref="B1011:E1011"/>
    <mergeCell ref="F1011:I1011"/>
    <mergeCell ref="J1011:M1011"/>
    <mergeCell ref="B1012:E1012"/>
    <mergeCell ref="F1012:M1012"/>
    <mergeCell ref="B1013:E1013"/>
    <mergeCell ref="F1013:I1013"/>
    <mergeCell ref="J1013:M1013"/>
    <mergeCell ref="B1005:C1005"/>
    <mergeCell ref="B1006:C1006"/>
    <mergeCell ref="B1007:C1007"/>
    <mergeCell ref="B1008:C1008"/>
    <mergeCell ref="B1009:C1009"/>
    <mergeCell ref="B1010:C1010"/>
    <mergeCell ref="B1031:C1031"/>
    <mergeCell ref="B1032:C1032"/>
    <mergeCell ref="B1033:C1033"/>
    <mergeCell ref="B1034:C1034"/>
    <mergeCell ref="B1035:C1035"/>
    <mergeCell ref="B1036:C1036"/>
    <mergeCell ref="B1025:C1025"/>
    <mergeCell ref="B1026:C1026"/>
    <mergeCell ref="B1027:C1027"/>
    <mergeCell ref="B1028:C1028"/>
    <mergeCell ref="B1029:C1029"/>
    <mergeCell ref="B1030:C1030"/>
    <mergeCell ref="B1019:C1019"/>
    <mergeCell ref="B1020:C1020"/>
    <mergeCell ref="B1021:C1021"/>
    <mergeCell ref="B1022:C1022"/>
    <mergeCell ref="B1023:C1023"/>
    <mergeCell ref="B1024:C1024"/>
    <mergeCell ref="B1046:E1046"/>
    <mergeCell ref="F1046:H1046"/>
    <mergeCell ref="I1046:J1046"/>
    <mergeCell ref="L1046:M1046"/>
    <mergeCell ref="B1048:E1048"/>
    <mergeCell ref="B1049:E1050"/>
    <mergeCell ref="F1049:I1049"/>
    <mergeCell ref="J1049:M1049"/>
    <mergeCell ref="B1043:E1043"/>
    <mergeCell ref="F1043:I1043"/>
    <mergeCell ref="J1043:M1043"/>
    <mergeCell ref="B1044:E1044"/>
    <mergeCell ref="F1044:M1044"/>
    <mergeCell ref="B1045:E1045"/>
    <mergeCell ref="F1045:I1045"/>
    <mergeCell ref="J1045:M1045"/>
    <mergeCell ref="B1037:C1037"/>
    <mergeCell ref="B1038:C1038"/>
    <mergeCell ref="B1039:C1039"/>
    <mergeCell ref="B1040:C1040"/>
    <mergeCell ref="B1041:C1041"/>
    <mergeCell ref="B1042:C1042"/>
    <mergeCell ref="B1063:C1063"/>
    <mergeCell ref="B1064:C1064"/>
    <mergeCell ref="B1065:C1065"/>
    <mergeCell ref="B1066:C1066"/>
    <mergeCell ref="B1067:C1067"/>
    <mergeCell ref="B1068:C1068"/>
    <mergeCell ref="B1057:C1057"/>
    <mergeCell ref="B1058:C1058"/>
    <mergeCell ref="B1059:C1059"/>
    <mergeCell ref="B1060:C1060"/>
    <mergeCell ref="B1061:C1061"/>
    <mergeCell ref="B1062:C1062"/>
    <mergeCell ref="B1051:C1051"/>
    <mergeCell ref="B1052:C1052"/>
    <mergeCell ref="B1053:C1053"/>
    <mergeCell ref="B1054:C1054"/>
    <mergeCell ref="B1055:C1055"/>
    <mergeCell ref="B1056:C1056"/>
    <mergeCell ref="B1078:E1078"/>
    <mergeCell ref="F1078:H1078"/>
    <mergeCell ref="I1078:J1078"/>
    <mergeCell ref="L1078:M1078"/>
    <mergeCell ref="B1080:E1080"/>
    <mergeCell ref="B1081:E1082"/>
    <mergeCell ref="F1081:I1081"/>
    <mergeCell ref="J1081:M1081"/>
    <mergeCell ref="B1075:E1075"/>
    <mergeCell ref="F1075:I1075"/>
    <mergeCell ref="J1075:M1075"/>
    <mergeCell ref="B1076:E1076"/>
    <mergeCell ref="F1076:M1076"/>
    <mergeCell ref="B1077:E1077"/>
    <mergeCell ref="F1077:I1077"/>
    <mergeCell ref="J1077:M1077"/>
    <mergeCell ref="B1069:C1069"/>
    <mergeCell ref="B1070:C1070"/>
    <mergeCell ref="B1071:C1071"/>
    <mergeCell ref="B1072:C1072"/>
    <mergeCell ref="B1073:C1073"/>
    <mergeCell ref="B1074:C1074"/>
    <mergeCell ref="B1095:C1095"/>
    <mergeCell ref="B1096:C1096"/>
    <mergeCell ref="B1097:C1097"/>
    <mergeCell ref="B1098:C1098"/>
    <mergeCell ref="B1099:C1099"/>
    <mergeCell ref="B1100:C1100"/>
    <mergeCell ref="B1089:C1089"/>
    <mergeCell ref="B1090:C1090"/>
    <mergeCell ref="B1091:C1091"/>
    <mergeCell ref="B1092:C1092"/>
    <mergeCell ref="B1093:C1093"/>
    <mergeCell ref="B1094:C1094"/>
    <mergeCell ref="B1083:C1083"/>
    <mergeCell ref="B1084:C1084"/>
    <mergeCell ref="B1085:C1085"/>
    <mergeCell ref="B1086:C1086"/>
    <mergeCell ref="B1087:C1087"/>
    <mergeCell ref="B1088:C1088"/>
    <mergeCell ref="B1110:E1110"/>
    <mergeCell ref="F1110:H1110"/>
    <mergeCell ref="I1110:J1110"/>
    <mergeCell ref="L1110:M1110"/>
    <mergeCell ref="B1112:E1112"/>
    <mergeCell ref="B1113:E1114"/>
    <mergeCell ref="F1113:I1113"/>
    <mergeCell ref="J1113:M1113"/>
    <mergeCell ref="B1107:E1107"/>
    <mergeCell ref="F1107:I1107"/>
    <mergeCell ref="J1107:M1107"/>
    <mergeCell ref="B1108:E1108"/>
    <mergeCell ref="F1108:M1108"/>
    <mergeCell ref="B1109:E1109"/>
    <mergeCell ref="F1109:I1109"/>
    <mergeCell ref="J1109:M1109"/>
    <mergeCell ref="B1101:C1101"/>
    <mergeCell ref="B1102:C1102"/>
    <mergeCell ref="B1103:C1103"/>
    <mergeCell ref="B1104:C1104"/>
    <mergeCell ref="B1105:C1105"/>
    <mergeCell ref="B1106:C1106"/>
    <mergeCell ref="B1127:C1127"/>
    <mergeCell ref="B1128:C1128"/>
    <mergeCell ref="B1129:C1129"/>
    <mergeCell ref="B1130:C1130"/>
    <mergeCell ref="B1131:C1131"/>
    <mergeCell ref="B1132:C1132"/>
    <mergeCell ref="B1121:C1121"/>
    <mergeCell ref="B1122:C1122"/>
    <mergeCell ref="B1123:C1123"/>
    <mergeCell ref="B1124:C1124"/>
    <mergeCell ref="B1125:C1125"/>
    <mergeCell ref="B1126:C1126"/>
    <mergeCell ref="B1115:C1115"/>
    <mergeCell ref="B1116:C1116"/>
    <mergeCell ref="B1117:C1117"/>
    <mergeCell ref="B1118:C1118"/>
    <mergeCell ref="B1119:C1119"/>
    <mergeCell ref="B1120:C1120"/>
    <mergeCell ref="B1142:E1142"/>
    <mergeCell ref="F1142:H1142"/>
    <mergeCell ref="I1142:J1142"/>
    <mergeCell ref="L1142:M1142"/>
    <mergeCell ref="B1144:E1144"/>
    <mergeCell ref="B1145:E1146"/>
    <mergeCell ref="F1145:I1145"/>
    <mergeCell ref="J1145:M1145"/>
    <mergeCell ref="B1139:E1139"/>
    <mergeCell ref="F1139:I1139"/>
    <mergeCell ref="J1139:M1139"/>
    <mergeCell ref="B1140:E1140"/>
    <mergeCell ref="F1140:M1140"/>
    <mergeCell ref="B1141:E1141"/>
    <mergeCell ref="F1141:I1141"/>
    <mergeCell ref="J1141:M1141"/>
    <mergeCell ref="B1133:C1133"/>
    <mergeCell ref="B1134:C1134"/>
    <mergeCell ref="B1135:C1135"/>
    <mergeCell ref="B1136:C1136"/>
    <mergeCell ref="B1137:C1137"/>
    <mergeCell ref="B1138:C1138"/>
    <mergeCell ref="B1159:C1159"/>
    <mergeCell ref="B1160:C1160"/>
    <mergeCell ref="B1161:C1161"/>
    <mergeCell ref="B1162:C1162"/>
    <mergeCell ref="B1163:C1163"/>
    <mergeCell ref="B1164:C1164"/>
    <mergeCell ref="B1153:C1153"/>
    <mergeCell ref="B1154:C1154"/>
    <mergeCell ref="B1155:C1155"/>
    <mergeCell ref="B1156:C1156"/>
    <mergeCell ref="B1157:C1157"/>
    <mergeCell ref="B1158:C1158"/>
    <mergeCell ref="B1147:C1147"/>
    <mergeCell ref="B1148:C1148"/>
    <mergeCell ref="B1149:C1149"/>
    <mergeCell ref="B1150:C1150"/>
    <mergeCell ref="B1151:C1151"/>
    <mergeCell ref="B1152:C1152"/>
    <mergeCell ref="B1174:E1174"/>
    <mergeCell ref="F1174:H1174"/>
    <mergeCell ref="I1174:J1174"/>
    <mergeCell ref="L1174:M1174"/>
    <mergeCell ref="B1176:E1176"/>
    <mergeCell ref="B1177:E1178"/>
    <mergeCell ref="F1177:I1177"/>
    <mergeCell ref="J1177:M1177"/>
    <mergeCell ref="B1171:E1171"/>
    <mergeCell ref="F1171:I1171"/>
    <mergeCell ref="J1171:M1171"/>
    <mergeCell ref="B1172:E1172"/>
    <mergeCell ref="F1172:M1172"/>
    <mergeCell ref="B1173:E1173"/>
    <mergeCell ref="F1173:I1173"/>
    <mergeCell ref="J1173:M1173"/>
    <mergeCell ref="B1165:C1165"/>
    <mergeCell ref="B1166:C1166"/>
    <mergeCell ref="B1167:C1167"/>
    <mergeCell ref="B1168:C1168"/>
    <mergeCell ref="B1169:C1169"/>
    <mergeCell ref="B1170:C1170"/>
    <mergeCell ref="B1191:C1191"/>
    <mergeCell ref="B1192:C1192"/>
    <mergeCell ref="B1193:C1193"/>
    <mergeCell ref="B1194:C1194"/>
    <mergeCell ref="B1195:C1195"/>
    <mergeCell ref="B1196:C1196"/>
    <mergeCell ref="B1185:C1185"/>
    <mergeCell ref="B1186:C1186"/>
    <mergeCell ref="B1187:C1187"/>
    <mergeCell ref="B1188:C1188"/>
    <mergeCell ref="B1189:C1189"/>
    <mergeCell ref="B1190:C1190"/>
    <mergeCell ref="B1179:C1179"/>
    <mergeCell ref="B1180:C1180"/>
    <mergeCell ref="B1181:C1181"/>
    <mergeCell ref="B1182:C1182"/>
    <mergeCell ref="B1183:C1183"/>
    <mergeCell ref="B1184:C1184"/>
    <mergeCell ref="B1206:E1206"/>
    <mergeCell ref="F1206:H1206"/>
    <mergeCell ref="I1206:J1206"/>
    <mergeCell ref="L1206:M1206"/>
    <mergeCell ref="B1208:E1208"/>
    <mergeCell ref="B1209:E1210"/>
    <mergeCell ref="F1209:I1209"/>
    <mergeCell ref="J1209:M1209"/>
    <mergeCell ref="B1203:E1203"/>
    <mergeCell ref="F1203:I1203"/>
    <mergeCell ref="J1203:M1203"/>
    <mergeCell ref="B1204:E1204"/>
    <mergeCell ref="F1204:M1204"/>
    <mergeCell ref="B1205:E1205"/>
    <mergeCell ref="F1205:I1205"/>
    <mergeCell ref="J1205:M1205"/>
    <mergeCell ref="B1197:C1197"/>
    <mergeCell ref="B1198:C1198"/>
    <mergeCell ref="B1199:C1199"/>
    <mergeCell ref="B1200:C1200"/>
    <mergeCell ref="B1201:C1201"/>
    <mergeCell ref="B1202:C1202"/>
    <mergeCell ref="B1223:C1223"/>
    <mergeCell ref="B1224:C1224"/>
    <mergeCell ref="B1225:C1225"/>
    <mergeCell ref="B1226:C1226"/>
    <mergeCell ref="B1227:C1227"/>
    <mergeCell ref="B1228:C1228"/>
    <mergeCell ref="B1217:C1217"/>
    <mergeCell ref="B1218:C1218"/>
    <mergeCell ref="B1219:C1219"/>
    <mergeCell ref="B1220:C1220"/>
    <mergeCell ref="B1221:C1221"/>
    <mergeCell ref="B1222:C1222"/>
    <mergeCell ref="B1211:C1211"/>
    <mergeCell ref="B1212:C1212"/>
    <mergeCell ref="B1213:C1213"/>
    <mergeCell ref="B1214:C1214"/>
    <mergeCell ref="B1215:C1215"/>
    <mergeCell ref="B1216:C1216"/>
    <mergeCell ref="B1238:E1238"/>
    <mergeCell ref="F1238:H1238"/>
    <mergeCell ref="I1238:J1238"/>
    <mergeCell ref="L1238:M1238"/>
    <mergeCell ref="B1240:E1240"/>
    <mergeCell ref="B1241:E1242"/>
    <mergeCell ref="F1241:I1241"/>
    <mergeCell ref="J1241:M1241"/>
    <mergeCell ref="B1235:E1235"/>
    <mergeCell ref="F1235:I1235"/>
    <mergeCell ref="J1235:M1235"/>
    <mergeCell ref="B1236:E1236"/>
    <mergeCell ref="F1236:M1236"/>
    <mergeCell ref="B1237:E1237"/>
    <mergeCell ref="F1237:I1237"/>
    <mergeCell ref="J1237:M1237"/>
    <mergeCell ref="B1229:C1229"/>
    <mergeCell ref="B1230:C1230"/>
    <mergeCell ref="B1231:C1231"/>
    <mergeCell ref="B1232:C1232"/>
    <mergeCell ref="B1233:C1233"/>
    <mergeCell ref="B1234:C1234"/>
    <mergeCell ref="B1255:C1255"/>
    <mergeCell ref="B1256:C1256"/>
    <mergeCell ref="B1257:C1257"/>
    <mergeCell ref="B1258:C1258"/>
    <mergeCell ref="B1259:C1259"/>
    <mergeCell ref="B1260:C1260"/>
    <mergeCell ref="B1249:C1249"/>
    <mergeCell ref="B1250:C1250"/>
    <mergeCell ref="B1251:C1251"/>
    <mergeCell ref="B1252:C1252"/>
    <mergeCell ref="B1253:C1253"/>
    <mergeCell ref="B1254:C1254"/>
    <mergeCell ref="B1243:C1243"/>
    <mergeCell ref="B1244:C1244"/>
    <mergeCell ref="B1245:C1245"/>
    <mergeCell ref="B1246:C1246"/>
    <mergeCell ref="B1247:C1247"/>
    <mergeCell ref="B1248:C1248"/>
    <mergeCell ref="B1270:E1270"/>
    <mergeCell ref="F1270:H1270"/>
    <mergeCell ref="I1270:J1270"/>
    <mergeCell ref="L1270:M1270"/>
    <mergeCell ref="B1272:E1272"/>
    <mergeCell ref="B1273:E1274"/>
    <mergeCell ref="F1273:I1273"/>
    <mergeCell ref="J1273:M1273"/>
    <mergeCell ref="B1267:E1267"/>
    <mergeCell ref="F1267:I1267"/>
    <mergeCell ref="J1267:M1267"/>
    <mergeCell ref="B1268:E1268"/>
    <mergeCell ref="F1268:M1268"/>
    <mergeCell ref="B1269:E1269"/>
    <mergeCell ref="F1269:I1269"/>
    <mergeCell ref="J1269:M1269"/>
    <mergeCell ref="B1261:C1261"/>
    <mergeCell ref="B1262:C1262"/>
    <mergeCell ref="B1263:C1263"/>
    <mergeCell ref="B1264:C1264"/>
    <mergeCell ref="B1265:C1265"/>
    <mergeCell ref="B1266:C1266"/>
    <mergeCell ref="B1287:C1287"/>
    <mergeCell ref="B1288:C1288"/>
    <mergeCell ref="B1289:C1289"/>
    <mergeCell ref="B1290:C1290"/>
    <mergeCell ref="B1291:C1291"/>
    <mergeCell ref="B1292:C1292"/>
    <mergeCell ref="B1281:C1281"/>
    <mergeCell ref="B1282:C1282"/>
    <mergeCell ref="B1283:C1283"/>
    <mergeCell ref="B1284:C1284"/>
    <mergeCell ref="B1285:C1285"/>
    <mergeCell ref="B1286:C1286"/>
    <mergeCell ref="B1275:C1275"/>
    <mergeCell ref="B1276:C1276"/>
    <mergeCell ref="B1277:C1277"/>
    <mergeCell ref="B1278:C1278"/>
    <mergeCell ref="B1279:C1279"/>
    <mergeCell ref="B1280:C1280"/>
    <mergeCell ref="B1302:E1302"/>
    <mergeCell ref="F1302:H1302"/>
    <mergeCell ref="I1302:J1302"/>
    <mergeCell ref="L1302:M1302"/>
    <mergeCell ref="B1304:E1304"/>
    <mergeCell ref="B1305:E1306"/>
    <mergeCell ref="F1305:I1305"/>
    <mergeCell ref="J1305:M1305"/>
    <mergeCell ref="B1299:E1299"/>
    <mergeCell ref="F1299:I1299"/>
    <mergeCell ref="J1299:M1299"/>
    <mergeCell ref="B1300:E1300"/>
    <mergeCell ref="F1300:M1300"/>
    <mergeCell ref="B1301:E1301"/>
    <mergeCell ref="F1301:I1301"/>
    <mergeCell ref="J1301:M1301"/>
    <mergeCell ref="B1293:C1293"/>
    <mergeCell ref="B1294:C1294"/>
    <mergeCell ref="B1295:C1295"/>
    <mergeCell ref="B1296:C1296"/>
    <mergeCell ref="B1297:C1297"/>
    <mergeCell ref="B1298:C1298"/>
    <mergeCell ref="B1319:C1319"/>
    <mergeCell ref="B1320:C1320"/>
    <mergeCell ref="B1321:C1321"/>
    <mergeCell ref="B1322:C1322"/>
    <mergeCell ref="B1323:C1323"/>
    <mergeCell ref="B1324:C1324"/>
    <mergeCell ref="B1313:C1313"/>
    <mergeCell ref="B1314:C1314"/>
    <mergeCell ref="B1315:C1315"/>
    <mergeCell ref="B1316:C1316"/>
    <mergeCell ref="B1317:C1317"/>
    <mergeCell ref="B1318:C1318"/>
    <mergeCell ref="B1307:C1307"/>
    <mergeCell ref="B1308:C1308"/>
    <mergeCell ref="B1309:C1309"/>
    <mergeCell ref="B1310:C1310"/>
    <mergeCell ref="B1311:C1311"/>
    <mergeCell ref="B1312:C1312"/>
    <mergeCell ref="B1334:E1334"/>
    <mergeCell ref="F1334:H1334"/>
    <mergeCell ref="I1334:J1334"/>
    <mergeCell ref="L1334:M1334"/>
    <mergeCell ref="B1336:E1336"/>
    <mergeCell ref="B1337:E1338"/>
    <mergeCell ref="F1337:I1337"/>
    <mergeCell ref="J1337:M1337"/>
    <mergeCell ref="B1331:E1331"/>
    <mergeCell ref="F1331:I1331"/>
    <mergeCell ref="J1331:M1331"/>
    <mergeCell ref="B1332:E1332"/>
    <mergeCell ref="F1332:M1332"/>
    <mergeCell ref="B1333:E1333"/>
    <mergeCell ref="F1333:I1333"/>
    <mergeCell ref="J1333:M1333"/>
    <mergeCell ref="B1325:C1325"/>
    <mergeCell ref="B1326:C1326"/>
    <mergeCell ref="B1327:C1327"/>
    <mergeCell ref="B1328:C1328"/>
    <mergeCell ref="B1329:C1329"/>
    <mergeCell ref="B1330:C1330"/>
    <mergeCell ref="B1351:C1351"/>
    <mergeCell ref="B1352:C1352"/>
    <mergeCell ref="B1353:C1353"/>
    <mergeCell ref="B1354:C1354"/>
    <mergeCell ref="B1355:C1355"/>
    <mergeCell ref="B1356:C1356"/>
    <mergeCell ref="B1345:C1345"/>
    <mergeCell ref="B1346:C1346"/>
    <mergeCell ref="B1347:C1347"/>
    <mergeCell ref="B1348:C1348"/>
    <mergeCell ref="B1349:C1349"/>
    <mergeCell ref="B1350:C1350"/>
    <mergeCell ref="B1339:C1339"/>
    <mergeCell ref="B1340:C1340"/>
    <mergeCell ref="B1341:C1341"/>
    <mergeCell ref="B1342:C1342"/>
    <mergeCell ref="B1343:C1343"/>
    <mergeCell ref="B1344:C1344"/>
    <mergeCell ref="B1366:E1366"/>
    <mergeCell ref="F1366:H1366"/>
    <mergeCell ref="I1366:J1366"/>
    <mergeCell ref="L1366:M1366"/>
    <mergeCell ref="B1368:E1368"/>
    <mergeCell ref="B1369:E1370"/>
    <mergeCell ref="F1369:I1369"/>
    <mergeCell ref="J1369:M1369"/>
    <mergeCell ref="B1363:E1363"/>
    <mergeCell ref="F1363:I1363"/>
    <mergeCell ref="J1363:M1363"/>
    <mergeCell ref="B1364:E1364"/>
    <mergeCell ref="F1364:M1364"/>
    <mergeCell ref="B1365:E1365"/>
    <mergeCell ref="F1365:I1365"/>
    <mergeCell ref="J1365:M1365"/>
    <mergeCell ref="B1357:C1357"/>
    <mergeCell ref="B1358:C1358"/>
    <mergeCell ref="B1359:C1359"/>
    <mergeCell ref="B1360:C1360"/>
    <mergeCell ref="B1361:C1361"/>
    <mergeCell ref="B1362:C1362"/>
    <mergeCell ref="B1383:C1383"/>
    <mergeCell ref="B1384:C1384"/>
    <mergeCell ref="B1385:C1385"/>
    <mergeCell ref="B1386:C1386"/>
    <mergeCell ref="B1387:C1387"/>
    <mergeCell ref="B1388:C1388"/>
    <mergeCell ref="B1377:C1377"/>
    <mergeCell ref="B1378:C1378"/>
    <mergeCell ref="B1379:C1379"/>
    <mergeCell ref="B1380:C1380"/>
    <mergeCell ref="B1381:C1381"/>
    <mergeCell ref="B1382:C1382"/>
    <mergeCell ref="B1371:C1371"/>
    <mergeCell ref="B1372:C1372"/>
    <mergeCell ref="B1373:C1373"/>
    <mergeCell ref="B1374:C1374"/>
    <mergeCell ref="B1375:C1375"/>
    <mergeCell ref="B1376:C1376"/>
    <mergeCell ref="B1398:E1398"/>
    <mergeCell ref="F1398:H1398"/>
    <mergeCell ref="I1398:J1398"/>
    <mergeCell ref="L1398:M1398"/>
    <mergeCell ref="B1400:E1400"/>
    <mergeCell ref="B1401:E1402"/>
    <mergeCell ref="F1401:I1401"/>
    <mergeCell ref="J1401:M1401"/>
    <mergeCell ref="B1395:E1395"/>
    <mergeCell ref="F1395:I1395"/>
    <mergeCell ref="J1395:M1395"/>
    <mergeCell ref="B1396:E1396"/>
    <mergeCell ref="F1396:M1396"/>
    <mergeCell ref="B1397:E1397"/>
    <mergeCell ref="F1397:I1397"/>
    <mergeCell ref="J1397:M1397"/>
    <mergeCell ref="B1389:C1389"/>
    <mergeCell ref="B1390:C1390"/>
    <mergeCell ref="B1391:C1391"/>
    <mergeCell ref="B1392:C1392"/>
    <mergeCell ref="B1393:C1393"/>
    <mergeCell ref="B1394:C1394"/>
    <mergeCell ref="B1415:C1415"/>
    <mergeCell ref="B1416:C1416"/>
    <mergeCell ref="B1417:C1417"/>
    <mergeCell ref="B1418:C1418"/>
    <mergeCell ref="B1419:C1419"/>
    <mergeCell ref="B1420:C1420"/>
    <mergeCell ref="B1409:C1409"/>
    <mergeCell ref="B1410:C1410"/>
    <mergeCell ref="B1411:C1411"/>
    <mergeCell ref="B1412:C1412"/>
    <mergeCell ref="B1413:C1413"/>
    <mergeCell ref="B1414:C1414"/>
    <mergeCell ref="B1403:C1403"/>
    <mergeCell ref="B1404:C1404"/>
    <mergeCell ref="B1405:C1405"/>
    <mergeCell ref="B1406:C1406"/>
    <mergeCell ref="B1407:C1407"/>
    <mergeCell ref="B1408:C1408"/>
    <mergeCell ref="B1430:E1430"/>
    <mergeCell ref="F1430:H1430"/>
    <mergeCell ref="I1430:J1430"/>
    <mergeCell ref="L1430:M1430"/>
    <mergeCell ref="B1432:E1432"/>
    <mergeCell ref="B1433:E1434"/>
    <mergeCell ref="F1433:I1433"/>
    <mergeCell ref="J1433:M1433"/>
    <mergeCell ref="B1427:E1427"/>
    <mergeCell ref="F1427:I1427"/>
    <mergeCell ref="J1427:M1427"/>
    <mergeCell ref="B1428:E1428"/>
    <mergeCell ref="F1428:M1428"/>
    <mergeCell ref="B1429:E1429"/>
    <mergeCell ref="F1429:I1429"/>
    <mergeCell ref="J1429:M1429"/>
    <mergeCell ref="B1421:C1421"/>
    <mergeCell ref="B1422:C1422"/>
    <mergeCell ref="B1423:C1423"/>
    <mergeCell ref="B1424:C1424"/>
    <mergeCell ref="B1425:C1425"/>
    <mergeCell ref="B1426:C1426"/>
    <mergeCell ref="B1447:C1447"/>
    <mergeCell ref="B1448:C1448"/>
    <mergeCell ref="B1449:C1449"/>
    <mergeCell ref="B1450:C1450"/>
    <mergeCell ref="B1451:C1451"/>
    <mergeCell ref="B1452:C1452"/>
    <mergeCell ref="B1441:C1441"/>
    <mergeCell ref="B1442:C1442"/>
    <mergeCell ref="B1443:C1443"/>
    <mergeCell ref="B1444:C1444"/>
    <mergeCell ref="B1445:C1445"/>
    <mergeCell ref="B1446:C1446"/>
    <mergeCell ref="B1435:C1435"/>
    <mergeCell ref="B1436:C1436"/>
    <mergeCell ref="B1437:C1437"/>
    <mergeCell ref="B1438:C1438"/>
    <mergeCell ref="B1439:C1439"/>
    <mergeCell ref="B1440:C1440"/>
    <mergeCell ref="B1462:E1462"/>
    <mergeCell ref="F1462:H1462"/>
    <mergeCell ref="I1462:J1462"/>
    <mergeCell ref="L1462:M1462"/>
    <mergeCell ref="B1464:E1464"/>
    <mergeCell ref="B1465:E1466"/>
    <mergeCell ref="F1465:I1465"/>
    <mergeCell ref="J1465:M1465"/>
    <mergeCell ref="B1459:E1459"/>
    <mergeCell ref="F1459:I1459"/>
    <mergeCell ref="J1459:M1459"/>
    <mergeCell ref="B1460:E1460"/>
    <mergeCell ref="F1460:M1460"/>
    <mergeCell ref="B1461:E1461"/>
    <mergeCell ref="F1461:I1461"/>
    <mergeCell ref="J1461:M1461"/>
    <mergeCell ref="B1453:C1453"/>
    <mergeCell ref="B1454:C1454"/>
    <mergeCell ref="B1455:C1455"/>
    <mergeCell ref="B1456:C1456"/>
    <mergeCell ref="B1457:C1457"/>
    <mergeCell ref="B1458:C1458"/>
    <mergeCell ref="B1479:C1479"/>
    <mergeCell ref="B1480:C1480"/>
    <mergeCell ref="B1481:C1481"/>
    <mergeCell ref="B1482:C1482"/>
    <mergeCell ref="B1483:C1483"/>
    <mergeCell ref="B1484:C1484"/>
    <mergeCell ref="B1473:C1473"/>
    <mergeCell ref="B1474:C1474"/>
    <mergeCell ref="B1475:C1475"/>
    <mergeCell ref="B1476:C1476"/>
    <mergeCell ref="B1477:C1477"/>
    <mergeCell ref="B1478:C1478"/>
    <mergeCell ref="B1467:C1467"/>
    <mergeCell ref="B1468:C1468"/>
    <mergeCell ref="B1469:C1469"/>
    <mergeCell ref="B1470:C1470"/>
    <mergeCell ref="B1471:C1471"/>
    <mergeCell ref="B1472:C1472"/>
    <mergeCell ref="B1494:E1494"/>
    <mergeCell ref="F1494:H1494"/>
    <mergeCell ref="I1494:J1494"/>
    <mergeCell ref="L1494:M1494"/>
    <mergeCell ref="B1496:E1496"/>
    <mergeCell ref="B1497:E1498"/>
    <mergeCell ref="F1497:I1497"/>
    <mergeCell ref="J1497:M1497"/>
    <mergeCell ref="B1491:E1491"/>
    <mergeCell ref="F1491:I1491"/>
    <mergeCell ref="J1491:M1491"/>
    <mergeCell ref="B1492:E1492"/>
    <mergeCell ref="F1492:M1492"/>
    <mergeCell ref="B1493:E1493"/>
    <mergeCell ref="F1493:I1493"/>
    <mergeCell ref="J1493:M1493"/>
    <mergeCell ref="B1485:C1485"/>
    <mergeCell ref="B1486:C1486"/>
    <mergeCell ref="B1487:C1487"/>
    <mergeCell ref="B1488:C1488"/>
    <mergeCell ref="B1489:C1489"/>
    <mergeCell ref="B1490:C1490"/>
    <mergeCell ref="B1511:C1511"/>
    <mergeCell ref="B1512:C1512"/>
    <mergeCell ref="B1513:C1513"/>
    <mergeCell ref="B1514:C1514"/>
    <mergeCell ref="B1515:C1515"/>
    <mergeCell ref="B1516:C1516"/>
    <mergeCell ref="B1505:C1505"/>
    <mergeCell ref="B1506:C1506"/>
    <mergeCell ref="B1507:C1507"/>
    <mergeCell ref="B1508:C1508"/>
    <mergeCell ref="B1509:C1509"/>
    <mergeCell ref="B1510:C1510"/>
    <mergeCell ref="B1499:C1499"/>
    <mergeCell ref="B1500:C1500"/>
    <mergeCell ref="B1501:C1501"/>
    <mergeCell ref="B1502:C1502"/>
    <mergeCell ref="B1503:C1503"/>
    <mergeCell ref="B1504:C1504"/>
    <mergeCell ref="B1526:E1526"/>
    <mergeCell ref="F1526:H1526"/>
    <mergeCell ref="I1526:J1526"/>
    <mergeCell ref="L1526:M1526"/>
    <mergeCell ref="B1528:E1528"/>
    <mergeCell ref="B1529:E1530"/>
    <mergeCell ref="F1529:I1529"/>
    <mergeCell ref="J1529:M1529"/>
    <mergeCell ref="B1523:E1523"/>
    <mergeCell ref="F1523:I1523"/>
    <mergeCell ref="J1523:M1523"/>
    <mergeCell ref="B1524:E1524"/>
    <mergeCell ref="F1524:M1524"/>
    <mergeCell ref="B1525:E1525"/>
    <mergeCell ref="F1525:I1525"/>
    <mergeCell ref="J1525:M1525"/>
    <mergeCell ref="B1517:C1517"/>
    <mergeCell ref="B1518:C1518"/>
    <mergeCell ref="B1519:C1519"/>
    <mergeCell ref="B1520:C1520"/>
    <mergeCell ref="B1521:C1521"/>
    <mergeCell ref="B1522:C1522"/>
    <mergeCell ref="B1543:C1543"/>
    <mergeCell ref="B1544:C1544"/>
    <mergeCell ref="B1545:C1545"/>
    <mergeCell ref="B1546:C1546"/>
    <mergeCell ref="B1547:C1547"/>
    <mergeCell ref="B1548:C1548"/>
    <mergeCell ref="B1537:C1537"/>
    <mergeCell ref="B1538:C1538"/>
    <mergeCell ref="B1539:C1539"/>
    <mergeCell ref="B1540:C1540"/>
    <mergeCell ref="B1541:C1541"/>
    <mergeCell ref="B1542:C1542"/>
    <mergeCell ref="B1531:C1531"/>
    <mergeCell ref="B1532:C1532"/>
    <mergeCell ref="B1533:C1533"/>
    <mergeCell ref="B1534:C1534"/>
    <mergeCell ref="B1535:C1535"/>
    <mergeCell ref="B1536:C1536"/>
    <mergeCell ref="B1558:E1558"/>
    <mergeCell ref="F1558:H1558"/>
    <mergeCell ref="I1558:J1558"/>
    <mergeCell ref="L1558:M1558"/>
    <mergeCell ref="B1560:E1560"/>
    <mergeCell ref="B1561:E1562"/>
    <mergeCell ref="F1561:I1561"/>
    <mergeCell ref="J1561:M1561"/>
    <mergeCell ref="B1555:E1555"/>
    <mergeCell ref="F1555:I1555"/>
    <mergeCell ref="J1555:M1555"/>
    <mergeCell ref="B1556:E1556"/>
    <mergeCell ref="F1556:M1556"/>
    <mergeCell ref="B1557:E1557"/>
    <mergeCell ref="F1557:I1557"/>
    <mergeCell ref="J1557:M1557"/>
    <mergeCell ref="B1549:C1549"/>
    <mergeCell ref="B1550:C1550"/>
    <mergeCell ref="B1551:C1551"/>
    <mergeCell ref="B1552:C1552"/>
    <mergeCell ref="B1553:C1553"/>
    <mergeCell ref="B1554:C1554"/>
    <mergeCell ref="B1575:C1575"/>
    <mergeCell ref="B1576:C1576"/>
    <mergeCell ref="B1577:C1577"/>
    <mergeCell ref="B1578:C1578"/>
    <mergeCell ref="B1579:C1579"/>
    <mergeCell ref="B1580:C1580"/>
    <mergeCell ref="B1569:C1569"/>
    <mergeCell ref="B1570:C1570"/>
    <mergeCell ref="B1571:C1571"/>
    <mergeCell ref="B1572:C1572"/>
    <mergeCell ref="B1573:C1573"/>
    <mergeCell ref="B1574:C1574"/>
    <mergeCell ref="B1563:C1563"/>
    <mergeCell ref="B1564:C1564"/>
    <mergeCell ref="B1565:C1565"/>
    <mergeCell ref="B1566:C1566"/>
    <mergeCell ref="B1567:C1567"/>
    <mergeCell ref="B1568:C1568"/>
    <mergeCell ref="B1590:E1590"/>
    <mergeCell ref="F1590:H1590"/>
    <mergeCell ref="I1590:J1590"/>
    <mergeCell ref="L1590:M1590"/>
    <mergeCell ref="B1592:E1592"/>
    <mergeCell ref="B1593:E1594"/>
    <mergeCell ref="F1593:I1593"/>
    <mergeCell ref="J1593:M1593"/>
    <mergeCell ref="B1587:E1587"/>
    <mergeCell ref="F1587:I1587"/>
    <mergeCell ref="J1587:M1587"/>
    <mergeCell ref="B1588:E1588"/>
    <mergeCell ref="F1588:M1588"/>
    <mergeCell ref="B1589:E1589"/>
    <mergeCell ref="F1589:I1589"/>
    <mergeCell ref="J1589:M1589"/>
    <mergeCell ref="B1581:C1581"/>
    <mergeCell ref="B1582:C1582"/>
    <mergeCell ref="B1583:C1583"/>
    <mergeCell ref="B1584:C1584"/>
    <mergeCell ref="B1585:C1585"/>
    <mergeCell ref="B1586:C1586"/>
    <mergeCell ref="B1607:C1607"/>
    <mergeCell ref="B1608:C1608"/>
    <mergeCell ref="B1609:C1609"/>
    <mergeCell ref="B1610:C1610"/>
    <mergeCell ref="B1611:C1611"/>
    <mergeCell ref="B1612:C1612"/>
    <mergeCell ref="B1601:C1601"/>
    <mergeCell ref="B1602:C1602"/>
    <mergeCell ref="B1603:C1603"/>
    <mergeCell ref="B1604:C1604"/>
    <mergeCell ref="B1605:C1605"/>
    <mergeCell ref="B1606:C1606"/>
    <mergeCell ref="B1595:C1595"/>
    <mergeCell ref="B1596:C1596"/>
    <mergeCell ref="B1597:C1597"/>
    <mergeCell ref="B1598:C1598"/>
    <mergeCell ref="B1599:C1599"/>
    <mergeCell ref="B1600:C1600"/>
    <mergeCell ref="B1622:E1622"/>
    <mergeCell ref="F1622:H1622"/>
    <mergeCell ref="I1622:J1622"/>
    <mergeCell ref="L1622:M1622"/>
    <mergeCell ref="B1624:E1624"/>
    <mergeCell ref="B1625:E1626"/>
    <mergeCell ref="F1625:I1625"/>
    <mergeCell ref="J1625:M1625"/>
    <mergeCell ref="B1619:E1619"/>
    <mergeCell ref="F1619:I1619"/>
    <mergeCell ref="J1619:M1619"/>
    <mergeCell ref="B1620:E1620"/>
    <mergeCell ref="F1620:M1620"/>
    <mergeCell ref="B1621:E1621"/>
    <mergeCell ref="F1621:I1621"/>
    <mergeCell ref="J1621:M1621"/>
    <mergeCell ref="B1613:C1613"/>
    <mergeCell ref="B1614:C1614"/>
    <mergeCell ref="B1615:C1615"/>
    <mergeCell ref="B1616:C1616"/>
    <mergeCell ref="B1617:C1617"/>
    <mergeCell ref="B1618:C1618"/>
    <mergeCell ref="B1639:C1639"/>
    <mergeCell ref="B1640:C1640"/>
    <mergeCell ref="B1641:C1641"/>
    <mergeCell ref="B1642:C1642"/>
    <mergeCell ref="B1643:C1643"/>
    <mergeCell ref="B1644:C1644"/>
    <mergeCell ref="B1633:C1633"/>
    <mergeCell ref="B1634:C1634"/>
    <mergeCell ref="B1635:C1635"/>
    <mergeCell ref="B1636:C1636"/>
    <mergeCell ref="B1637:C1637"/>
    <mergeCell ref="B1638:C1638"/>
    <mergeCell ref="B1627:C1627"/>
    <mergeCell ref="B1628:C1628"/>
    <mergeCell ref="B1629:C1629"/>
    <mergeCell ref="B1630:C1630"/>
    <mergeCell ref="B1631:C1631"/>
    <mergeCell ref="B1632:C1632"/>
    <mergeCell ref="B1654:E1654"/>
    <mergeCell ref="F1654:H1654"/>
    <mergeCell ref="I1654:J1654"/>
    <mergeCell ref="L1654:M1654"/>
    <mergeCell ref="B1656:E1656"/>
    <mergeCell ref="B1657:E1658"/>
    <mergeCell ref="F1657:I1657"/>
    <mergeCell ref="J1657:M1657"/>
    <mergeCell ref="B1651:E1651"/>
    <mergeCell ref="F1651:I1651"/>
    <mergeCell ref="J1651:M1651"/>
    <mergeCell ref="B1652:E1652"/>
    <mergeCell ref="F1652:M1652"/>
    <mergeCell ref="B1653:E1653"/>
    <mergeCell ref="F1653:I1653"/>
    <mergeCell ref="J1653:M1653"/>
    <mergeCell ref="B1645:C1645"/>
    <mergeCell ref="B1646:C1646"/>
    <mergeCell ref="B1647:C1647"/>
    <mergeCell ref="B1648:C1648"/>
    <mergeCell ref="B1649:C1649"/>
    <mergeCell ref="B1650:C1650"/>
    <mergeCell ref="B1671:C1671"/>
    <mergeCell ref="B1672:C1672"/>
    <mergeCell ref="B1673:C1673"/>
    <mergeCell ref="B1674:C1674"/>
    <mergeCell ref="B1675:C1675"/>
    <mergeCell ref="B1676:C1676"/>
    <mergeCell ref="B1665:C1665"/>
    <mergeCell ref="B1666:C1666"/>
    <mergeCell ref="B1667:C1667"/>
    <mergeCell ref="B1668:C1668"/>
    <mergeCell ref="B1669:C1669"/>
    <mergeCell ref="B1670:C1670"/>
    <mergeCell ref="B1659:C1659"/>
    <mergeCell ref="B1660:C1660"/>
    <mergeCell ref="B1661:C1661"/>
    <mergeCell ref="B1662:C1662"/>
    <mergeCell ref="B1663:C1663"/>
    <mergeCell ref="B1664:C1664"/>
    <mergeCell ref="B1686:E1686"/>
    <mergeCell ref="F1686:H1686"/>
    <mergeCell ref="I1686:J1686"/>
    <mergeCell ref="L1686:M1686"/>
    <mergeCell ref="B1688:E1688"/>
    <mergeCell ref="B1689:E1690"/>
    <mergeCell ref="F1689:I1689"/>
    <mergeCell ref="J1689:M1689"/>
    <mergeCell ref="B1683:E1683"/>
    <mergeCell ref="F1683:I1683"/>
    <mergeCell ref="J1683:M1683"/>
    <mergeCell ref="B1684:E1684"/>
    <mergeCell ref="F1684:M1684"/>
    <mergeCell ref="B1685:E1685"/>
    <mergeCell ref="F1685:I1685"/>
    <mergeCell ref="J1685:M1685"/>
    <mergeCell ref="B1677:C1677"/>
    <mergeCell ref="B1678:C1678"/>
    <mergeCell ref="B1679:C1679"/>
    <mergeCell ref="B1680:C1680"/>
    <mergeCell ref="B1681:C1681"/>
    <mergeCell ref="B1682:C1682"/>
    <mergeCell ref="B1703:C1703"/>
    <mergeCell ref="B1704:C1704"/>
    <mergeCell ref="B1705:C1705"/>
    <mergeCell ref="B1706:C1706"/>
    <mergeCell ref="B1707:C1707"/>
    <mergeCell ref="B1708:C1708"/>
    <mergeCell ref="B1697:C1697"/>
    <mergeCell ref="B1698:C1698"/>
    <mergeCell ref="B1699:C1699"/>
    <mergeCell ref="B1700:C1700"/>
    <mergeCell ref="B1701:C1701"/>
    <mergeCell ref="B1702:C1702"/>
    <mergeCell ref="B1691:C1691"/>
    <mergeCell ref="B1692:C1692"/>
    <mergeCell ref="B1693:C1693"/>
    <mergeCell ref="B1694:C1694"/>
    <mergeCell ref="B1695:C1695"/>
    <mergeCell ref="B1696:C1696"/>
    <mergeCell ref="B1718:E1718"/>
    <mergeCell ref="F1718:H1718"/>
    <mergeCell ref="I1718:J1718"/>
    <mergeCell ref="L1718:M1718"/>
    <mergeCell ref="B1720:E1720"/>
    <mergeCell ref="B1721:E1722"/>
    <mergeCell ref="F1721:I1721"/>
    <mergeCell ref="J1721:M1721"/>
    <mergeCell ref="B1715:E1715"/>
    <mergeCell ref="F1715:I1715"/>
    <mergeCell ref="J1715:M1715"/>
    <mergeCell ref="B1716:E1716"/>
    <mergeCell ref="F1716:M1716"/>
    <mergeCell ref="B1717:E1717"/>
    <mergeCell ref="F1717:I1717"/>
    <mergeCell ref="J1717:M1717"/>
    <mergeCell ref="B1709:C1709"/>
    <mergeCell ref="B1710:C1710"/>
    <mergeCell ref="B1711:C1711"/>
    <mergeCell ref="B1712:C1712"/>
    <mergeCell ref="B1713:C1713"/>
    <mergeCell ref="B1714:C1714"/>
    <mergeCell ref="B1735:C1735"/>
    <mergeCell ref="B1736:C1736"/>
    <mergeCell ref="B1737:C1737"/>
    <mergeCell ref="B1738:C1738"/>
    <mergeCell ref="B1739:C1739"/>
    <mergeCell ref="B1740:C1740"/>
    <mergeCell ref="B1729:C1729"/>
    <mergeCell ref="B1730:C1730"/>
    <mergeCell ref="B1731:C1731"/>
    <mergeCell ref="B1732:C1732"/>
    <mergeCell ref="B1733:C1733"/>
    <mergeCell ref="B1734:C1734"/>
    <mergeCell ref="B1723:C1723"/>
    <mergeCell ref="B1724:C1724"/>
    <mergeCell ref="B1725:C1725"/>
    <mergeCell ref="B1726:C1726"/>
    <mergeCell ref="B1727:C1727"/>
    <mergeCell ref="B1728:C1728"/>
    <mergeCell ref="B1750:E1750"/>
    <mergeCell ref="F1750:H1750"/>
    <mergeCell ref="I1750:J1750"/>
    <mergeCell ref="L1750:M1750"/>
    <mergeCell ref="B1752:E1752"/>
    <mergeCell ref="B1753:E1754"/>
    <mergeCell ref="F1753:I1753"/>
    <mergeCell ref="J1753:M1753"/>
    <mergeCell ref="B1747:E1747"/>
    <mergeCell ref="F1747:I1747"/>
    <mergeCell ref="J1747:M1747"/>
    <mergeCell ref="B1748:E1748"/>
    <mergeCell ref="F1748:M1748"/>
    <mergeCell ref="B1749:E1749"/>
    <mergeCell ref="F1749:I1749"/>
    <mergeCell ref="J1749:M1749"/>
    <mergeCell ref="B1741:C1741"/>
    <mergeCell ref="B1742:C1742"/>
    <mergeCell ref="B1743:C1743"/>
    <mergeCell ref="B1744:C1744"/>
    <mergeCell ref="B1745:C1745"/>
    <mergeCell ref="B1746:C1746"/>
    <mergeCell ref="B1767:C1767"/>
    <mergeCell ref="B1768:C1768"/>
    <mergeCell ref="B1769:C1769"/>
    <mergeCell ref="B1770:C1770"/>
    <mergeCell ref="B1771:C1771"/>
    <mergeCell ref="B1772:C1772"/>
    <mergeCell ref="B1761:C1761"/>
    <mergeCell ref="B1762:C1762"/>
    <mergeCell ref="B1763:C1763"/>
    <mergeCell ref="B1764:C1764"/>
    <mergeCell ref="B1765:C1765"/>
    <mergeCell ref="B1766:C1766"/>
    <mergeCell ref="B1755:C1755"/>
    <mergeCell ref="B1756:C1756"/>
    <mergeCell ref="B1757:C1757"/>
    <mergeCell ref="B1758:C1758"/>
    <mergeCell ref="B1759:C1759"/>
    <mergeCell ref="B1760:C1760"/>
    <mergeCell ref="B1782:E1782"/>
    <mergeCell ref="F1782:H1782"/>
    <mergeCell ref="I1782:J1782"/>
    <mergeCell ref="L1782:M1782"/>
    <mergeCell ref="B1784:E1784"/>
    <mergeCell ref="B1785:E1786"/>
    <mergeCell ref="F1785:I1785"/>
    <mergeCell ref="J1785:M1785"/>
    <mergeCell ref="B1779:E1779"/>
    <mergeCell ref="F1779:I1779"/>
    <mergeCell ref="J1779:M1779"/>
    <mergeCell ref="B1780:E1780"/>
    <mergeCell ref="F1780:M1780"/>
    <mergeCell ref="B1781:E1781"/>
    <mergeCell ref="F1781:I1781"/>
    <mergeCell ref="J1781:M1781"/>
    <mergeCell ref="B1773:C1773"/>
    <mergeCell ref="B1774:C1774"/>
    <mergeCell ref="B1775:C1775"/>
    <mergeCell ref="B1776:C1776"/>
    <mergeCell ref="B1777:C1777"/>
    <mergeCell ref="B1778:C1778"/>
    <mergeCell ref="B1799:C1799"/>
    <mergeCell ref="B1800:C1800"/>
    <mergeCell ref="B1801:C1801"/>
    <mergeCell ref="B1802:C1802"/>
    <mergeCell ref="B1803:C1803"/>
    <mergeCell ref="B1804:C1804"/>
    <mergeCell ref="B1793:C1793"/>
    <mergeCell ref="B1794:C1794"/>
    <mergeCell ref="B1795:C1795"/>
    <mergeCell ref="B1796:C1796"/>
    <mergeCell ref="B1797:C1797"/>
    <mergeCell ref="B1798:C1798"/>
    <mergeCell ref="B1787:C1787"/>
    <mergeCell ref="B1788:C1788"/>
    <mergeCell ref="B1789:C1789"/>
    <mergeCell ref="B1790:C1790"/>
    <mergeCell ref="B1791:C1791"/>
    <mergeCell ref="B1792:C1792"/>
    <mergeCell ref="B1814:E1814"/>
    <mergeCell ref="F1814:H1814"/>
    <mergeCell ref="I1814:J1814"/>
    <mergeCell ref="L1814:M1814"/>
    <mergeCell ref="B1816:E1816"/>
    <mergeCell ref="B1817:E1818"/>
    <mergeCell ref="F1817:I1817"/>
    <mergeCell ref="J1817:M1817"/>
    <mergeCell ref="B1811:E1811"/>
    <mergeCell ref="F1811:I1811"/>
    <mergeCell ref="J1811:M1811"/>
    <mergeCell ref="B1812:E1812"/>
    <mergeCell ref="F1812:M1812"/>
    <mergeCell ref="B1813:E1813"/>
    <mergeCell ref="F1813:I1813"/>
    <mergeCell ref="J1813:M1813"/>
    <mergeCell ref="B1805:C1805"/>
    <mergeCell ref="B1806:C1806"/>
    <mergeCell ref="B1807:C1807"/>
    <mergeCell ref="B1808:C1808"/>
    <mergeCell ref="B1809:C1809"/>
    <mergeCell ref="B1810:C1810"/>
    <mergeCell ref="B1831:C1831"/>
    <mergeCell ref="B1832:C1832"/>
    <mergeCell ref="B1833:C1833"/>
    <mergeCell ref="B1834:C1834"/>
    <mergeCell ref="B1835:C1835"/>
    <mergeCell ref="B1836:C1836"/>
    <mergeCell ref="B1825:C1825"/>
    <mergeCell ref="B1826:C1826"/>
    <mergeCell ref="B1827:C1827"/>
    <mergeCell ref="B1828:C1828"/>
    <mergeCell ref="B1829:C1829"/>
    <mergeCell ref="B1830:C1830"/>
    <mergeCell ref="B1819:C1819"/>
    <mergeCell ref="B1820:C1820"/>
    <mergeCell ref="B1821:C1821"/>
    <mergeCell ref="B1822:C1822"/>
    <mergeCell ref="B1823:C1823"/>
    <mergeCell ref="B1824:C1824"/>
    <mergeCell ref="B1846:E1846"/>
    <mergeCell ref="F1846:H1846"/>
    <mergeCell ref="I1846:J1846"/>
    <mergeCell ref="L1846:M1846"/>
    <mergeCell ref="B1848:E1848"/>
    <mergeCell ref="B1849:E1850"/>
    <mergeCell ref="F1849:I1849"/>
    <mergeCell ref="J1849:M1849"/>
    <mergeCell ref="B1843:E1843"/>
    <mergeCell ref="F1843:I1843"/>
    <mergeCell ref="J1843:M1843"/>
    <mergeCell ref="B1844:E1844"/>
    <mergeCell ref="F1844:M1844"/>
    <mergeCell ref="B1845:E1845"/>
    <mergeCell ref="F1845:I1845"/>
    <mergeCell ref="J1845:M1845"/>
    <mergeCell ref="B1837:C1837"/>
    <mergeCell ref="B1838:C1838"/>
    <mergeCell ref="B1839:C1839"/>
    <mergeCell ref="B1840:C1840"/>
    <mergeCell ref="B1841:C1841"/>
    <mergeCell ref="B1842:C1842"/>
    <mergeCell ref="B1863:C1863"/>
    <mergeCell ref="B1864:C1864"/>
    <mergeCell ref="B1865:C1865"/>
    <mergeCell ref="B1866:C1866"/>
    <mergeCell ref="B1867:C1867"/>
    <mergeCell ref="B1868:C1868"/>
    <mergeCell ref="B1857:C1857"/>
    <mergeCell ref="B1858:C1858"/>
    <mergeCell ref="B1859:C1859"/>
    <mergeCell ref="B1860:C1860"/>
    <mergeCell ref="B1861:C1861"/>
    <mergeCell ref="B1862:C1862"/>
    <mergeCell ref="B1851:C1851"/>
    <mergeCell ref="B1852:C1852"/>
    <mergeCell ref="B1853:C1853"/>
    <mergeCell ref="B1854:C1854"/>
    <mergeCell ref="B1855:C1855"/>
    <mergeCell ref="B1856:C1856"/>
    <mergeCell ref="B1878:E1878"/>
    <mergeCell ref="F1878:H1878"/>
    <mergeCell ref="I1878:J1878"/>
    <mergeCell ref="L1878:M1878"/>
    <mergeCell ref="B1880:E1880"/>
    <mergeCell ref="B1881:E1882"/>
    <mergeCell ref="F1881:I1881"/>
    <mergeCell ref="J1881:M1881"/>
    <mergeCell ref="B1875:E1875"/>
    <mergeCell ref="F1875:I1875"/>
    <mergeCell ref="J1875:M1875"/>
    <mergeCell ref="B1876:E1876"/>
    <mergeCell ref="F1876:M1876"/>
    <mergeCell ref="B1877:E1877"/>
    <mergeCell ref="F1877:I1877"/>
    <mergeCell ref="J1877:M1877"/>
    <mergeCell ref="B1869:C1869"/>
    <mergeCell ref="B1870:C1870"/>
    <mergeCell ref="B1871:C1871"/>
    <mergeCell ref="B1872:C1872"/>
    <mergeCell ref="B1873:C1873"/>
    <mergeCell ref="B1874:C1874"/>
    <mergeCell ref="B1895:C1895"/>
    <mergeCell ref="B1896:C1896"/>
    <mergeCell ref="B1897:C1897"/>
    <mergeCell ref="B1898:C1898"/>
    <mergeCell ref="B1899:C1899"/>
    <mergeCell ref="B1900:C1900"/>
    <mergeCell ref="B1889:C1889"/>
    <mergeCell ref="B1890:C1890"/>
    <mergeCell ref="B1891:C1891"/>
    <mergeCell ref="B1892:C1892"/>
    <mergeCell ref="B1893:C1893"/>
    <mergeCell ref="B1894:C1894"/>
    <mergeCell ref="B1883:C1883"/>
    <mergeCell ref="B1884:C1884"/>
    <mergeCell ref="B1885:C1885"/>
    <mergeCell ref="B1886:C1886"/>
    <mergeCell ref="B1887:C1887"/>
    <mergeCell ref="B1888:C1888"/>
    <mergeCell ref="B1910:E1910"/>
    <mergeCell ref="F1910:H1910"/>
    <mergeCell ref="I1910:J1910"/>
    <mergeCell ref="L1910:M1910"/>
    <mergeCell ref="B1912:E1912"/>
    <mergeCell ref="B1913:E1914"/>
    <mergeCell ref="F1913:I1913"/>
    <mergeCell ref="J1913:M1913"/>
    <mergeCell ref="B1907:E1907"/>
    <mergeCell ref="F1907:I1907"/>
    <mergeCell ref="J1907:M1907"/>
    <mergeCell ref="B1908:E1908"/>
    <mergeCell ref="F1908:M1908"/>
    <mergeCell ref="B1909:E1909"/>
    <mergeCell ref="F1909:I1909"/>
    <mergeCell ref="J1909:M1909"/>
    <mergeCell ref="B1901:C1901"/>
    <mergeCell ref="B1902:C1902"/>
    <mergeCell ref="B1903:C1903"/>
    <mergeCell ref="B1904:C1904"/>
    <mergeCell ref="B1905:C1905"/>
    <mergeCell ref="B1906:C1906"/>
    <mergeCell ref="B1927:C1927"/>
    <mergeCell ref="B1928:C1928"/>
    <mergeCell ref="B1929:C1929"/>
    <mergeCell ref="B1930:C1930"/>
    <mergeCell ref="B1931:C1931"/>
    <mergeCell ref="B1932:C1932"/>
    <mergeCell ref="B1921:C1921"/>
    <mergeCell ref="B1922:C1922"/>
    <mergeCell ref="B1923:C1923"/>
    <mergeCell ref="B1924:C1924"/>
    <mergeCell ref="B1925:C1925"/>
    <mergeCell ref="B1926:C1926"/>
    <mergeCell ref="B1915:C1915"/>
    <mergeCell ref="B1916:C1916"/>
    <mergeCell ref="B1917:C1917"/>
    <mergeCell ref="B1918:C1918"/>
    <mergeCell ref="B1919:C1919"/>
    <mergeCell ref="B1920:C1920"/>
    <mergeCell ref="B1942:E1942"/>
    <mergeCell ref="F1942:H1942"/>
    <mergeCell ref="I1942:J1942"/>
    <mergeCell ref="L1942:M1942"/>
    <mergeCell ref="B1944:E1944"/>
    <mergeCell ref="B1945:E1946"/>
    <mergeCell ref="F1945:I1945"/>
    <mergeCell ref="J1945:M1945"/>
    <mergeCell ref="B1939:E1939"/>
    <mergeCell ref="F1939:I1939"/>
    <mergeCell ref="J1939:M1939"/>
    <mergeCell ref="B1940:E1940"/>
    <mergeCell ref="F1940:M1940"/>
    <mergeCell ref="B1941:E1941"/>
    <mergeCell ref="F1941:I1941"/>
    <mergeCell ref="J1941:M1941"/>
    <mergeCell ref="B1933:C1933"/>
    <mergeCell ref="B1934:C1934"/>
    <mergeCell ref="B1935:C1935"/>
    <mergeCell ref="B1936:C1936"/>
    <mergeCell ref="B1937:C1937"/>
    <mergeCell ref="B1938:C1938"/>
    <mergeCell ref="B1959:C1959"/>
    <mergeCell ref="B1960:C1960"/>
    <mergeCell ref="B1961:C1961"/>
    <mergeCell ref="B1962:C1962"/>
    <mergeCell ref="B1963:C1963"/>
    <mergeCell ref="B1964:C1964"/>
    <mergeCell ref="B1953:C1953"/>
    <mergeCell ref="B1954:C1954"/>
    <mergeCell ref="B1955:C1955"/>
    <mergeCell ref="B1956:C1956"/>
    <mergeCell ref="B1957:C1957"/>
    <mergeCell ref="B1958:C1958"/>
    <mergeCell ref="B1947:C1947"/>
    <mergeCell ref="B1948:C1948"/>
    <mergeCell ref="B1949:C1949"/>
    <mergeCell ref="B1950:C1950"/>
    <mergeCell ref="B1951:C1951"/>
    <mergeCell ref="B1952:C1952"/>
    <mergeCell ref="B1974:E1974"/>
    <mergeCell ref="F1974:H1974"/>
    <mergeCell ref="I1974:J1974"/>
    <mergeCell ref="L1974:M1974"/>
    <mergeCell ref="B1976:E1976"/>
    <mergeCell ref="B1977:E1978"/>
    <mergeCell ref="F1977:I1977"/>
    <mergeCell ref="J1977:M1977"/>
    <mergeCell ref="B1971:E1971"/>
    <mergeCell ref="F1971:I1971"/>
    <mergeCell ref="J1971:M1971"/>
    <mergeCell ref="B1972:E1972"/>
    <mergeCell ref="F1972:M1972"/>
    <mergeCell ref="B1973:E1973"/>
    <mergeCell ref="F1973:I1973"/>
    <mergeCell ref="J1973:M1973"/>
    <mergeCell ref="B1965:C1965"/>
    <mergeCell ref="B1966:C1966"/>
    <mergeCell ref="B1967:C1967"/>
    <mergeCell ref="B1968:C1968"/>
    <mergeCell ref="B1969:C1969"/>
    <mergeCell ref="B1970:C1970"/>
    <mergeCell ref="B1991:C1991"/>
    <mergeCell ref="B1992:C1992"/>
    <mergeCell ref="B1993:C1993"/>
    <mergeCell ref="B1994:C1994"/>
    <mergeCell ref="B1995:C1995"/>
    <mergeCell ref="B1996:C1996"/>
    <mergeCell ref="B1985:C1985"/>
    <mergeCell ref="B1986:C1986"/>
    <mergeCell ref="B1987:C1987"/>
    <mergeCell ref="B1988:C1988"/>
    <mergeCell ref="B1989:C1989"/>
    <mergeCell ref="B1990:C1990"/>
    <mergeCell ref="B1979:C1979"/>
    <mergeCell ref="B1980:C1980"/>
    <mergeCell ref="B1981:C1981"/>
    <mergeCell ref="B1982:C1982"/>
    <mergeCell ref="B1983:C1983"/>
    <mergeCell ref="B1984:C1984"/>
    <mergeCell ref="B2006:E2006"/>
    <mergeCell ref="F2006:H2006"/>
    <mergeCell ref="I2006:J2006"/>
    <mergeCell ref="L2006:M2006"/>
    <mergeCell ref="B2008:E2008"/>
    <mergeCell ref="B2009:E2010"/>
    <mergeCell ref="F2009:I2009"/>
    <mergeCell ref="J2009:M2009"/>
    <mergeCell ref="B2003:E2003"/>
    <mergeCell ref="F2003:I2003"/>
    <mergeCell ref="J2003:M2003"/>
    <mergeCell ref="B2004:E2004"/>
    <mergeCell ref="F2004:M2004"/>
    <mergeCell ref="B2005:E2005"/>
    <mergeCell ref="F2005:I2005"/>
    <mergeCell ref="J2005:M2005"/>
    <mergeCell ref="B1997:C1997"/>
    <mergeCell ref="B1998:C1998"/>
    <mergeCell ref="B1999:C1999"/>
    <mergeCell ref="B2000:C2000"/>
    <mergeCell ref="B2001:C2001"/>
    <mergeCell ref="B2002:C2002"/>
    <mergeCell ref="B2023:C2023"/>
    <mergeCell ref="B2024:C2024"/>
    <mergeCell ref="B2025:C2025"/>
    <mergeCell ref="B2026:C2026"/>
    <mergeCell ref="B2027:C2027"/>
    <mergeCell ref="B2028:C2028"/>
    <mergeCell ref="B2017:C2017"/>
    <mergeCell ref="B2018:C2018"/>
    <mergeCell ref="B2019:C2019"/>
    <mergeCell ref="B2020:C2020"/>
    <mergeCell ref="B2021:C2021"/>
    <mergeCell ref="B2022:C2022"/>
    <mergeCell ref="B2011:C2011"/>
    <mergeCell ref="B2012:C2012"/>
    <mergeCell ref="B2013:C2013"/>
    <mergeCell ref="B2014:C2014"/>
    <mergeCell ref="B2015:C2015"/>
    <mergeCell ref="B2016:C2016"/>
    <mergeCell ref="B2038:E2038"/>
    <mergeCell ref="F2038:H2038"/>
    <mergeCell ref="I2038:J2038"/>
    <mergeCell ref="L2038:M2038"/>
    <mergeCell ref="B2040:E2040"/>
    <mergeCell ref="B2041:E2042"/>
    <mergeCell ref="F2041:I2041"/>
    <mergeCell ref="J2041:M2041"/>
    <mergeCell ref="B2035:E2035"/>
    <mergeCell ref="F2035:I2035"/>
    <mergeCell ref="J2035:M2035"/>
    <mergeCell ref="B2036:E2036"/>
    <mergeCell ref="F2036:M2036"/>
    <mergeCell ref="B2037:E2037"/>
    <mergeCell ref="F2037:I2037"/>
    <mergeCell ref="J2037:M2037"/>
    <mergeCell ref="B2029:C2029"/>
    <mergeCell ref="B2030:C2030"/>
    <mergeCell ref="B2031:C2031"/>
    <mergeCell ref="B2032:C2032"/>
    <mergeCell ref="B2033:C2033"/>
    <mergeCell ref="B2034:C2034"/>
    <mergeCell ref="B2055:C2055"/>
    <mergeCell ref="B2056:C2056"/>
    <mergeCell ref="B2057:C2057"/>
    <mergeCell ref="B2058:C2058"/>
    <mergeCell ref="B2059:C2059"/>
    <mergeCell ref="B2060:C2060"/>
    <mergeCell ref="B2049:C2049"/>
    <mergeCell ref="B2050:C2050"/>
    <mergeCell ref="B2051:C2051"/>
    <mergeCell ref="B2052:C2052"/>
    <mergeCell ref="B2053:C2053"/>
    <mergeCell ref="B2054:C2054"/>
    <mergeCell ref="B2043:C2043"/>
    <mergeCell ref="B2044:C2044"/>
    <mergeCell ref="B2045:C2045"/>
    <mergeCell ref="B2046:C2046"/>
    <mergeCell ref="B2047:C2047"/>
    <mergeCell ref="B2048:C2048"/>
    <mergeCell ref="B2070:E2070"/>
    <mergeCell ref="F2070:H2070"/>
    <mergeCell ref="I2070:J2070"/>
    <mergeCell ref="L2070:M2070"/>
    <mergeCell ref="B2072:E2072"/>
    <mergeCell ref="B2073:E2074"/>
    <mergeCell ref="F2073:I2073"/>
    <mergeCell ref="J2073:M2073"/>
    <mergeCell ref="B2067:E2067"/>
    <mergeCell ref="F2067:I2067"/>
    <mergeCell ref="J2067:M2067"/>
    <mergeCell ref="B2068:E2068"/>
    <mergeCell ref="F2068:M2068"/>
    <mergeCell ref="B2069:E2069"/>
    <mergeCell ref="F2069:I2069"/>
    <mergeCell ref="J2069:M2069"/>
    <mergeCell ref="B2061:C2061"/>
    <mergeCell ref="B2062:C2062"/>
    <mergeCell ref="B2063:C2063"/>
    <mergeCell ref="B2064:C2064"/>
    <mergeCell ref="B2065:C2065"/>
    <mergeCell ref="B2066:C2066"/>
    <mergeCell ref="B2087:C2087"/>
    <mergeCell ref="B2088:C2088"/>
    <mergeCell ref="B2089:C2089"/>
    <mergeCell ref="B2090:C2090"/>
    <mergeCell ref="B2091:C2091"/>
    <mergeCell ref="B2092:C2092"/>
    <mergeCell ref="B2081:C2081"/>
    <mergeCell ref="B2082:C2082"/>
    <mergeCell ref="B2083:C2083"/>
    <mergeCell ref="B2084:C2084"/>
    <mergeCell ref="B2085:C2085"/>
    <mergeCell ref="B2086:C2086"/>
    <mergeCell ref="B2075:C2075"/>
    <mergeCell ref="B2076:C2076"/>
    <mergeCell ref="B2077:C2077"/>
    <mergeCell ref="B2078:C2078"/>
    <mergeCell ref="B2079:C2079"/>
    <mergeCell ref="B2080:C2080"/>
    <mergeCell ref="B2102:E2102"/>
    <mergeCell ref="F2102:H2102"/>
    <mergeCell ref="I2102:J2102"/>
    <mergeCell ref="L2102:M2102"/>
    <mergeCell ref="B2104:E2104"/>
    <mergeCell ref="B2105:E2106"/>
    <mergeCell ref="F2105:I2105"/>
    <mergeCell ref="J2105:M2105"/>
    <mergeCell ref="B2099:E2099"/>
    <mergeCell ref="F2099:I2099"/>
    <mergeCell ref="J2099:M2099"/>
    <mergeCell ref="B2100:E2100"/>
    <mergeCell ref="F2100:M2100"/>
    <mergeCell ref="B2101:E2101"/>
    <mergeCell ref="F2101:I2101"/>
    <mergeCell ref="J2101:M2101"/>
    <mergeCell ref="B2093:C2093"/>
    <mergeCell ref="B2094:C2094"/>
    <mergeCell ref="B2095:C2095"/>
    <mergeCell ref="B2096:C2096"/>
    <mergeCell ref="B2097:C2097"/>
    <mergeCell ref="B2098:C2098"/>
    <mergeCell ref="B2119:C2119"/>
    <mergeCell ref="B2120:C2120"/>
    <mergeCell ref="B2121:C2121"/>
    <mergeCell ref="B2122:C2122"/>
    <mergeCell ref="B2123:C2123"/>
    <mergeCell ref="B2124:C2124"/>
    <mergeCell ref="B2113:C2113"/>
    <mergeCell ref="B2114:C2114"/>
    <mergeCell ref="B2115:C2115"/>
    <mergeCell ref="B2116:C2116"/>
    <mergeCell ref="B2117:C2117"/>
    <mergeCell ref="B2118:C2118"/>
    <mergeCell ref="B2107:C2107"/>
    <mergeCell ref="B2108:C2108"/>
    <mergeCell ref="B2109:C2109"/>
    <mergeCell ref="B2110:C2110"/>
    <mergeCell ref="B2111:C2111"/>
    <mergeCell ref="B2112:C2112"/>
    <mergeCell ref="B2134:E2134"/>
    <mergeCell ref="F2134:H2134"/>
    <mergeCell ref="I2134:J2134"/>
    <mergeCell ref="L2134:M2134"/>
    <mergeCell ref="B2136:E2136"/>
    <mergeCell ref="B2137:E2138"/>
    <mergeCell ref="F2137:I2137"/>
    <mergeCell ref="J2137:M2137"/>
    <mergeCell ref="B2131:E2131"/>
    <mergeCell ref="F2131:I2131"/>
    <mergeCell ref="J2131:M2131"/>
    <mergeCell ref="B2132:E2132"/>
    <mergeCell ref="F2132:M2132"/>
    <mergeCell ref="B2133:E2133"/>
    <mergeCell ref="F2133:I2133"/>
    <mergeCell ref="J2133:M2133"/>
    <mergeCell ref="B2125:C2125"/>
    <mergeCell ref="B2126:C2126"/>
    <mergeCell ref="B2127:C2127"/>
    <mergeCell ref="B2128:C2128"/>
    <mergeCell ref="B2129:C2129"/>
    <mergeCell ref="B2130:C2130"/>
    <mergeCell ref="B2151:C2151"/>
    <mergeCell ref="B2152:C2152"/>
    <mergeCell ref="B2153:C2153"/>
    <mergeCell ref="B2154:C2154"/>
    <mergeCell ref="B2155:C2155"/>
    <mergeCell ref="B2156:C2156"/>
    <mergeCell ref="B2145:C2145"/>
    <mergeCell ref="B2146:C2146"/>
    <mergeCell ref="B2147:C2147"/>
    <mergeCell ref="B2148:C2148"/>
    <mergeCell ref="B2149:C2149"/>
    <mergeCell ref="B2150:C2150"/>
    <mergeCell ref="B2139:C2139"/>
    <mergeCell ref="B2140:C2140"/>
    <mergeCell ref="B2141:C2141"/>
    <mergeCell ref="B2142:C2142"/>
    <mergeCell ref="B2143:C2143"/>
    <mergeCell ref="B2144:C2144"/>
    <mergeCell ref="B2166:E2166"/>
    <mergeCell ref="F2166:H2166"/>
    <mergeCell ref="I2166:J2166"/>
    <mergeCell ref="L2166:M2166"/>
    <mergeCell ref="B2168:E2168"/>
    <mergeCell ref="B2169:E2170"/>
    <mergeCell ref="F2169:I2169"/>
    <mergeCell ref="J2169:M2169"/>
    <mergeCell ref="B2163:E2163"/>
    <mergeCell ref="F2163:I2163"/>
    <mergeCell ref="J2163:M2163"/>
    <mergeCell ref="B2164:E2164"/>
    <mergeCell ref="F2164:M2164"/>
    <mergeCell ref="B2165:E2165"/>
    <mergeCell ref="F2165:I2165"/>
    <mergeCell ref="J2165:M2165"/>
    <mergeCell ref="B2157:C2157"/>
    <mergeCell ref="B2158:C2158"/>
    <mergeCell ref="B2159:C2159"/>
    <mergeCell ref="B2160:C2160"/>
    <mergeCell ref="B2161:C2161"/>
    <mergeCell ref="B2162:C2162"/>
    <mergeCell ref="B2183:C2183"/>
    <mergeCell ref="B2184:C2184"/>
    <mergeCell ref="B2185:C2185"/>
    <mergeCell ref="B2186:C2186"/>
    <mergeCell ref="B2187:C2187"/>
    <mergeCell ref="B2188:C2188"/>
    <mergeCell ref="B2177:C2177"/>
    <mergeCell ref="B2178:C2178"/>
    <mergeCell ref="B2179:C2179"/>
    <mergeCell ref="B2180:C2180"/>
    <mergeCell ref="B2181:C2181"/>
    <mergeCell ref="B2182:C2182"/>
    <mergeCell ref="B2171:C2171"/>
    <mergeCell ref="B2172:C2172"/>
    <mergeCell ref="B2173:C2173"/>
    <mergeCell ref="B2174:C2174"/>
    <mergeCell ref="B2175:C2175"/>
    <mergeCell ref="B2176:C2176"/>
    <mergeCell ref="B2198:E2198"/>
    <mergeCell ref="F2198:H2198"/>
    <mergeCell ref="I2198:J2198"/>
    <mergeCell ref="L2198:M2198"/>
    <mergeCell ref="B2200:E2200"/>
    <mergeCell ref="B2201:E2202"/>
    <mergeCell ref="F2201:I2201"/>
    <mergeCell ref="J2201:M2201"/>
    <mergeCell ref="B2195:E2195"/>
    <mergeCell ref="F2195:I2195"/>
    <mergeCell ref="J2195:M2195"/>
    <mergeCell ref="B2196:E2196"/>
    <mergeCell ref="F2196:M2196"/>
    <mergeCell ref="B2197:E2197"/>
    <mergeCell ref="F2197:I2197"/>
    <mergeCell ref="J2197:M2197"/>
    <mergeCell ref="B2189:C2189"/>
    <mergeCell ref="B2190:C2190"/>
    <mergeCell ref="B2191:C2191"/>
    <mergeCell ref="B2192:C2192"/>
    <mergeCell ref="B2193:C2193"/>
    <mergeCell ref="B2194:C2194"/>
    <mergeCell ref="B2215:C2215"/>
    <mergeCell ref="B2216:C2216"/>
    <mergeCell ref="B2217:C2217"/>
    <mergeCell ref="B2218:C2218"/>
    <mergeCell ref="B2219:C2219"/>
    <mergeCell ref="B2220:C2220"/>
    <mergeCell ref="B2209:C2209"/>
    <mergeCell ref="B2210:C2210"/>
    <mergeCell ref="B2211:C2211"/>
    <mergeCell ref="B2212:C2212"/>
    <mergeCell ref="B2213:C2213"/>
    <mergeCell ref="B2214:C2214"/>
    <mergeCell ref="B2203:C2203"/>
    <mergeCell ref="B2204:C2204"/>
    <mergeCell ref="B2205:C2205"/>
    <mergeCell ref="B2206:C2206"/>
    <mergeCell ref="B2207:C2207"/>
    <mergeCell ref="B2208:C2208"/>
    <mergeCell ref="B2230:E2230"/>
    <mergeCell ref="F2230:H2230"/>
    <mergeCell ref="I2230:J2230"/>
    <mergeCell ref="L2230:M2230"/>
    <mergeCell ref="B2232:E2232"/>
    <mergeCell ref="B2233:E2234"/>
    <mergeCell ref="F2233:I2233"/>
    <mergeCell ref="J2233:M2233"/>
    <mergeCell ref="B2227:E2227"/>
    <mergeCell ref="F2227:I2227"/>
    <mergeCell ref="J2227:M2227"/>
    <mergeCell ref="B2228:E2228"/>
    <mergeCell ref="F2228:M2228"/>
    <mergeCell ref="B2229:E2229"/>
    <mergeCell ref="F2229:I2229"/>
    <mergeCell ref="J2229:M2229"/>
    <mergeCell ref="B2221:C2221"/>
    <mergeCell ref="B2222:C2222"/>
    <mergeCell ref="B2223:C2223"/>
    <mergeCell ref="B2224:C2224"/>
    <mergeCell ref="B2225:C2225"/>
    <mergeCell ref="B2226:C2226"/>
    <mergeCell ref="B2247:C2247"/>
    <mergeCell ref="B2248:C2248"/>
    <mergeCell ref="B2249:C2249"/>
    <mergeCell ref="B2250:C2250"/>
    <mergeCell ref="B2251:C2251"/>
    <mergeCell ref="B2252:C2252"/>
    <mergeCell ref="B2241:C2241"/>
    <mergeCell ref="B2242:C2242"/>
    <mergeCell ref="B2243:C2243"/>
    <mergeCell ref="B2244:C2244"/>
    <mergeCell ref="B2245:C2245"/>
    <mergeCell ref="B2246:C2246"/>
    <mergeCell ref="B2235:C2235"/>
    <mergeCell ref="B2236:C2236"/>
    <mergeCell ref="B2237:C2237"/>
    <mergeCell ref="B2238:C2238"/>
    <mergeCell ref="B2239:C2239"/>
    <mergeCell ref="B2240:C2240"/>
    <mergeCell ref="B2262:E2262"/>
    <mergeCell ref="F2262:H2262"/>
    <mergeCell ref="I2262:J2262"/>
    <mergeCell ref="L2262:M2262"/>
    <mergeCell ref="B2264:E2264"/>
    <mergeCell ref="B2265:E2266"/>
    <mergeCell ref="F2265:I2265"/>
    <mergeCell ref="J2265:M2265"/>
    <mergeCell ref="B2259:E2259"/>
    <mergeCell ref="F2259:I2259"/>
    <mergeCell ref="J2259:M2259"/>
    <mergeCell ref="B2260:E2260"/>
    <mergeCell ref="F2260:M2260"/>
    <mergeCell ref="B2261:E2261"/>
    <mergeCell ref="F2261:I2261"/>
    <mergeCell ref="J2261:M2261"/>
    <mergeCell ref="B2253:C2253"/>
    <mergeCell ref="B2254:C2254"/>
    <mergeCell ref="B2255:C2255"/>
    <mergeCell ref="B2256:C2256"/>
    <mergeCell ref="B2257:C2257"/>
    <mergeCell ref="B2258:C2258"/>
    <mergeCell ref="B2279:C2279"/>
    <mergeCell ref="B2280:C2280"/>
    <mergeCell ref="B2281:C2281"/>
    <mergeCell ref="B2282:C2282"/>
    <mergeCell ref="B2283:C2283"/>
    <mergeCell ref="B2284:C2284"/>
    <mergeCell ref="B2273:C2273"/>
    <mergeCell ref="B2274:C2274"/>
    <mergeCell ref="B2275:C2275"/>
    <mergeCell ref="B2276:C2276"/>
    <mergeCell ref="B2277:C2277"/>
    <mergeCell ref="B2278:C2278"/>
    <mergeCell ref="B2267:C2267"/>
    <mergeCell ref="B2268:C2268"/>
    <mergeCell ref="B2269:C2269"/>
    <mergeCell ref="B2270:C2270"/>
    <mergeCell ref="B2271:C2271"/>
    <mergeCell ref="B2272:C2272"/>
    <mergeCell ref="B2294:E2294"/>
    <mergeCell ref="F2294:H2294"/>
    <mergeCell ref="I2294:J2294"/>
    <mergeCell ref="L2294:M2294"/>
    <mergeCell ref="B2296:E2296"/>
    <mergeCell ref="B2297:E2298"/>
    <mergeCell ref="F2297:I2297"/>
    <mergeCell ref="J2297:M2297"/>
    <mergeCell ref="B2291:E2291"/>
    <mergeCell ref="F2291:I2291"/>
    <mergeCell ref="J2291:M2291"/>
    <mergeCell ref="B2292:E2292"/>
    <mergeCell ref="F2292:M2292"/>
    <mergeCell ref="B2293:E2293"/>
    <mergeCell ref="F2293:I2293"/>
    <mergeCell ref="J2293:M2293"/>
    <mergeCell ref="B2285:C2285"/>
    <mergeCell ref="B2286:C2286"/>
    <mergeCell ref="B2287:C2287"/>
    <mergeCell ref="B2288:C2288"/>
    <mergeCell ref="B2289:C2289"/>
    <mergeCell ref="B2290:C2290"/>
    <mergeCell ref="B2311:C2311"/>
    <mergeCell ref="B2312:C2312"/>
    <mergeCell ref="B2313:C2313"/>
    <mergeCell ref="B2314:C2314"/>
    <mergeCell ref="B2315:C2315"/>
    <mergeCell ref="B2316:C2316"/>
    <mergeCell ref="B2305:C2305"/>
    <mergeCell ref="B2306:C2306"/>
    <mergeCell ref="B2307:C2307"/>
    <mergeCell ref="B2308:C2308"/>
    <mergeCell ref="B2309:C2309"/>
    <mergeCell ref="B2310:C2310"/>
    <mergeCell ref="B2299:C2299"/>
    <mergeCell ref="B2300:C2300"/>
    <mergeCell ref="B2301:C2301"/>
    <mergeCell ref="B2302:C2302"/>
    <mergeCell ref="B2303:C2303"/>
    <mergeCell ref="B2304:C2304"/>
    <mergeCell ref="B2326:E2326"/>
    <mergeCell ref="F2326:H2326"/>
    <mergeCell ref="I2326:J2326"/>
    <mergeCell ref="L2326:M2326"/>
    <mergeCell ref="B2328:E2328"/>
    <mergeCell ref="B2329:E2330"/>
    <mergeCell ref="F2329:I2329"/>
    <mergeCell ref="J2329:M2329"/>
    <mergeCell ref="B2323:E2323"/>
    <mergeCell ref="F2323:I2323"/>
    <mergeCell ref="J2323:M2323"/>
    <mergeCell ref="B2324:E2324"/>
    <mergeCell ref="F2324:M2324"/>
    <mergeCell ref="B2325:E2325"/>
    <mergeCell ref="F2325:I2325"/>
    <mergeCell ref="J2325:M2325"/>
    <mergeCell ref="B2317:C2317"/>
    <mergeCell ref="B2318:C2318"/>
    <mergeCell ref="B2319:C2319"/>
    <mergeCell ref="B2320:C2320"/>
    <mergeCell ref="B2321:C2321"/>
    <mergeCell ref="B2322:C2322"/>
    <mergeCell ref="B2343:C2343"/>
    <mergeCell ref="B2344:C2344"/>
    <mergeCell ref="B2345:C2345"/>
    <mergeCell ref="B2346:C2346"/>
    <mergeCell ref="B2347:C2347"/>
    <mergeCell ref="B2348:C2348"/>
    <mergeCell ref="B2337:C2337"/>
    <mergeCell ref="B2338:C2338"/>
    <mergeCell ref="B2339:C2339"/>
    <mergeCell ref="B2340:C2340"/>
    <mergeCell ref="B2341:C2341"/>
    <mergeCell ref="B2342:C2342"/>
    <mergeCell ref="B2331:C2331"/>
    <mergeCell ref="B2332:C2332"/>
    <mergeCell ref="B2333:C2333"/>
    <mergeCell ref="B2334:C2334"/>
    <mergeCell ref="B2335:C2335"/>
    <mergeCell ref="B2336:C2336"/>
    <mergeCell ref="B2358:E2358"/>
    <mergeCell ref="F2358:H2358"/>
    <mergeCell ref="I2358:J2358"/>
    <mergeCell ref="L2358:M2358"/>
    <mergeCell ref="B2360:E2360"/>
    <mergeCell ref="B2361:E2362"/>
    <mergeCell ref="F2361:I2361"/>
    <mergeCell ref="J2361:M2361"/>
    <mergeCell ref="B2355:E2355"/>
    <mergeCell ref="F2355:I2355"/>
    <mergeCell ref="J2355:M2355"/>
    <mergeCell ref="B2356:E2356"/>
    <mergeCell ref="F2356:M2356"/>
    <mergeCell ref="B2357:E2357"/>
    <mergeCell ref="F2357:I2357"/>
    <mergeCell ref="J2357:M2357"/>
    <mergeCell ref="B2349:C2349"/>
    <mergeCell ref="B2350:C2350"/>
    <mergeCell ref="B2351:C2351"/>
    <mergeCell ref="B2352:C2352"/>
    <mergeCell ref="B2353:C2353"/>
    <mergeCell ref="B2354:C2354"/>
    <mergeCell ref="B2375:C2375"/>
    <mergeCell ref="B2376:C2376"/>
    <mergeCell ref="B2377:C2377"/>
    <mergeCell ref="B2378:C2378"/>
    <mergeCell ref="B2379:C2379"/>
    <mergeCell ref="B2380:C2380"/>
    <mergeCell ref="B2369:C2369"/>
    <mergeCell ref="B2370:C2370"/>
    <mergeCell ref="B2371:C2371"/>
    <mergeCell ref="B2372:C2372"/>
    <mergeCell ref="B2373:C2373"/>
    <mergeCell ref="B2374:C2374"/>
    <mergeCell ref="B2363:C2363"/>
    <mergeCell ref="B2364:C2364"/>
    <mergeCell ref="B2365:C2365"/>
    <mergeCell ref="B2366:C2366"/>
    <mergeCell ref="B2367:C2367"/>
    <mergeCell ref="B2368:C2368"/>
    <mergeCell ref="B2390:E2390"/>
    <mergeCell ref="F2390:H2390"/>
    <mergeCell ref="I2390:J2390"/>
    <mergeCell ref="L2390:M2390"/>
    <mergeCell ref="B2392:E2392"/>
    <mergeCell ref="B2393:E2394"/>
    <mergeCell ref="F2393:I2393"/>
    <mergeCell ref="J2393:M2393"/>
    <mergeCell ref="B2387:E2387"/>
    <mergeCell ref="F2387:I2387"/>
    <mergeCell ref="J2387:M2387"/>
    <mergeCell ref="B2388:E2388"/>
    <mergeCell ref="F2388:M2388"/>
    <mergeCell ref="B2389:E2389"/>
    <mergeCell ref="F2389:I2389"/>
    <mergeCell ref="J2389:M2389"/>
    <mergeCell ref="B2381:C2381"/>
    <mergeCell ref="B2382:C2382"/>
    <mergeCell ref="B2383:C2383"/>
    <mergeCell ref="B2384:C2384"/>
    <mergeCell ref="B2385:C2385"/>
    <mergeCell ref="B2386:C2386"/>
    <mergeCell ref="B2407:C2407"/>
    <mergeCell ref="B2408:C2408"/>
    <mergeCell ref="B2409:C2409"/>
    <mergeCell ref="B2410:C2410"/>
    <mergeCell ref="B2411:C2411"/>
    <mergeCell ref="B2412:C2412"/>
    <mergeCell ref="B2401:C2401"/>
    <mergeCell ref="B2402:C2402"/>
    <mergeCell ref="B2403:C2403"/>
    <mergeCell ref="B2404:C2404"/>
    <mergeCell ref="B2405:C2405"/>
    <mergeCell ref="B2406:C2406"/>
    <mergeCell ref="B2395:C2395"/>
    <mergeCell ref="B2396:C2396"/>
    <mergeCell ref="B2397:C2397"/>
    <mergeCell ref="B2398:C2398"/>
    <mergeCell ref="B2399:C2399"/>
    <mergeCell ref="B2400:C2400"/>
    <mergeCell ref="B2422:E2422"/>
    <mergeCell ref="F2422:H2422"/>
    <mergeCell ref="I2422:J2422"/>
    <mergeCell ref="L2422:M2422"/>
    <mergeCell ref="B2424:E2424"/>
    <mergeCell ref="B2425:E2426"/>
    <mergeCell ref="F2425:I2425"/>
    <mergeCell ref="J2425:M2425"/>
    <mergeCell ref="B2419:E2419"/>
    <mergeCell ref="F2419:I2419"/>
    <mergeCell ref="J2419:M2419"/>
    <mergeCell ref="B2420:E2420"/>
    <mergeCell ref="F2420:M2420"/>
    <mergeCell ref="B2421:E2421"/>
    <mergeCell ref="F2421:I2421"/>
    <mergeCell ref="J2421:M2421"/>
    <mergeCell ref="B2413:C2413"/>
    <mergeCell ref="B2414:C2414"/>
    <mergeCell ref="B2415:C2415"/>
    <mergeCell ref="B2416:C2416"/>
    <mergeCell ref="B2417:C2417"/>
    <mergeCell ref="B2418:C2418"/>
    <mergeCell ref="B2439:C2439"/>
    <mergeCell ref="B2440:C2440"/>
    <mergeCell ref="B2441:C2441"/>
    <mergeCell ref="B2442:C2442"/>
    <mergeCell ref="B2443:C2443"/>
    <mergeCell ref="B2444:C2444"/>
    <mergeCell ref="B2433:C2433"/>
    <mergeCell ref="B2434:C2434"/>
    <mergeCell ref="B2435:C2435"/>
    <mergeCell ref="B2436:C2436"/>
    <mergeCell ref="B2437:C2437"/>
    <mergeCell ref="B2438:C2438"/>
    <mergeCell ref="B2427:C2427"/>
    <mergeCell ref="B2428:C2428"/>
    <mergeCell ref="B2429:C2429"/>
    <mergeCell ref="B2430:C2430"/>
    <mergeCell ref="B2431:C2431"/>
    <mergeCell ref="B2432:C2432"/>
    <mergeCell ref="B2454:E2454"/>
    <mergeCell ref="F2454:H2454"/>
    <mergeCell ref="I2454:J2454"/>
    <mergeCell ref="L2454:M2454"/>
    <mergeCell ref="B2456:E2456"/>
    <mergeCell ref="B2457:E2458"/>
    <mergeCell ref="F2457:I2457"/>
    <mergeCell ref="J2457:M2457"/>
    <mergeCell ref="B2451:E2451"/>
    <mergeCell ref="F2451:I2451"/>
    <mergeCell ref="J2451:M2451"/>
    <mergeCell ref="B2452:E2452"/>
    <mergeCell ref="F2452:M2452"/>
    <mergeCell ref="B2453:E2453"/>
    <mergeCell ref="F2453:I2453"/>
    <mergeCell ref="J2453:M2453"/>
    <mergeCell ref="B2445:C2445"/>
    <mergeCell ref="B2446:C2446"/>
    <mergeCell ref="B2447:C2447"/>
    <mergeCell ref="B2448:C2448"/>
    <mergeCell ref="B2449:C2449"/>
    <mergeCell ref="B2450:C2450"/>
    <mergeCell ref="B2471:C2471"/>
    <mergeCell ref="B2472:C2472"/>
    <mergeCell ref="B2473:C2473"/>
    <mergeCell ref="B2474:C2474"/>
    <mergeCell ref="B2475:C2475"/>
    <mergeCell ref="B2476:C2476"/>
    <mergeCell ref="B2465:C2465"/>
    <mergeCell ref="B2466:C2466"/>
    <mergeCell ref="B2467:C2467"/>
    <mergeCell ref="B2468:C2468"/>
    <mergeCell ref="B2469:C2469"/>
    <mergeCell ref="B2470:C2470"/>
    <mergeCell ref="B2459:C2459"/>
    <mergeCell ref="B2460:C2460"/>
    <mergeCell ref="B2461:C2461"/>
    <mergeCell ref="B2462:C2462"/>
    <mergeCell ref="B2463:C2463"/>
    <mergeCell ref="B2464:C2464"/>
    <mergeCell ref="B2486:E2486"/>
    <mergeCell ref="F2486:H2486"/>
    <mergeCell ref="I2486:J2486"/>
    <mergeCell ref="L2486:M2486"/>
    <mergeCell ref="B2488:E2488"/>
    <mergeCell ref="B2489:E2490"/>
    <mergeCell ref="F2489:I2489"/>
    <mergeCell ref="J2489:M2489"/>
    <mergeCell ref="B2483:E2483"/>
    <mergeCell ref="F2483:I2483"/>
    <mergeCell ref="J2483:M2483"/>
    <mergeCell ref="B2484:E2484"/>
    <mergeCell ref="F2484:M2484"/>
    <mergeCell ref="B2485:E2485"/>
    <mergeCell ref="F2485:I2485"/>
    <mergeCell ref="J2485:M2485"/>
    <mergeCell ref="B2477:C2477"/>
    <mergeCell ref="B2478:C2478"/>
    <mergeCell ref="B2479:C2479"/>
    <mergeCell ref="B2480:C2480"/>
    <mergeCell ref="B2481:C2481"/>
    <mergeCell ref="B2482:C2482"/>
    <mergeCell ref="B2503:C2503"/>
    <mergeCell ref="B2504:C2504"/>
    <mergeCell ref="B2505:C2505"/>
    <mergeCell ref="B2506:C2506"/>
    <mergeCell ref="B2507:C2507"/>
    <mergeCell ref="B2508:C2508"/>
    <mergeCell ref="B2497:C2497"/>
    <mergeCell ref="B2498:C2498"/>
    <mergeCell ref="B2499:C2499"/>
    <mergeCell ref="B2500:C2500"/>
    <mergeCell ref="B2501:C2501"/>
    <mergeCell ref="B2502:C2502"/>
    <mergeCell ref="B2491:C2491"/>
    <mergeCell ref="B2492:C2492"/>
    <mergeCell ref="B2493:C2493"/>
    <mergeCell ref="B2494:C2494"/>
    <mergeCell ref="B2495:C2495"/>
    <mergeCell ref="B2496:C2496"/>
    <mergeCell ref="B2518:E2518"/>
    <mergeCell ref="F2518:H2518"/>
    <mergeCell ref="I2518:J2518"/>
    <mergeCell ref="L2518:M2518"/>
    <mergeCell ref="B2520:E2520"/>
    <mergeCell ref="B2521:E2522"/>
    <mergeCell ref="F2521:I2521"/>
    <mergeCell ref="J2521:M2521"/>
    <mergeCell ref="B2515:E2515"/>
    <mergeCell ref="F2515:I2515"/>
    <mergeCell ref="J2515:M2515"/>
    <mergeCell ref="B2516:E2516"/>
    <mergeCell ref="F2516:M2516"/>
    <mergeCell ref="B2517:E2517"/>
    <mergeCell ref="F2517:I2517"/>
    <mergeCell ref="J2517:M2517"/>
    <mergeCell ref="B2509:C2509"/>
    <mergeCell ref="B2510:C2510"/>
    <mergeCell ref="B2511:C2511"/>
    <mergeCell ref="B2512:C2512"/>
    <mergeCell ref="B2513:C2513"/>
    <mergeCell ref="B2514:C2514"/>
    <mergeCell ref="B2535:C2535"/>
    <mergeCell ref="B2536:C2536"/>
    <mergeCell ref="B2537:C2537"/>
    <mergeCell ref="B2538:C2538"/>
    <mergeCell ref="B2539:C2539"/>
    <mergeCell ref="B2540:C2540"/>
    <mergeCell ref="B2529:C2529"/>
    <mergeCell ref="B2530:C2530"/>
    <mergeCell ref="B2531:C2531"/>
    <mergeCell ref="B2532:C2532"/>
    <mergeCell ref="B2533:C2533"/>
    <mergeCell ref="B2534:C2534"/>
    <mergeCell ref="B2523:C2523"/>
    <mergeCell ref="B2524:C2524"/>
    <mergeCell ref="B2525:C2525"/>
    <mergeCell ref="B2526:C2526"/>
    <mergeCell ref="B2527:C2527"/>
    <mergeCell ref="B2528:C2528"/>
    <mergeCell ref="B2550:E2550"/>
    <mergeCell ref="F2550:H2550"/>
    <mergeCell ref="I2550:J2550"/>
    <mergeCell ref="L2550:M2550"/>
    <mergeCell ref="B2552:E2552"/>
    <mergeCell ref="B2553:E2554"/>
    <mergeCell ref="F2553:I2553"/>
    <mergeCell ref="J2553:M2553"/>
    <mergeCell ref="B2547:E2547"/>
    <mergeCell ref="F2547:I2547"/>
    <mergeCell ref="J2547:M2547"/>
    <mergeCell ref="B2548:E2548"/>
    <mergeCell ref="F2548:M2548"/>
    <mergeCell ref="B2549:E2549"/>
    <mergeCell ref="F2549:I2549"/>
    <mergeCell ref="J2549:M2549"/>
    <mergeCell ref="B2541:C2541"/>
    <mergeCell ref="B2542:C2542"/>
    <mergeCell ref="B2543:C2543"/>
    <mergeCell ref="B2544:C2544"/>
    <mergeCell ref="B2545:C2545"/>
    <mergeCell ref="B2546:C2546"/>
    <mergeCell ref="B2567:C2567"/>
    <mergeCell ref="B2568:C2568"/>
    <mergeCell ref="B2569:C2569"/>
    <mergeCell ref="B2570:C2570"/>
    <mergeCell ref="B2571:C2571"/>
    <mergeCell ref="B2572:C2572"/>
    <mergeCell ref="B2561:C2561"/>
    <mergeCell ref="B2562:C2562"/>
    <mergeCell ref="B2563:C2563"/>
    <mergeCell ref="B2564:C2564"/>
    <mergeCell ref="B2565:C2565"/>
    <mergeCell ref="B2566:C2566"/>
    <mergeCell ref="B2555:C2555"/>
    <mergeCell ref="B2556:C2556"/>
    <mergeCell ref="B2557:C2557"/>
    <mergeCell ref="B2558:C2558"/>
    <mergeCell ref="B2559:C2559"/>
    <mergeCell ref="B2560:C2560"/>
    <mergeCell ref="B2582:E2582"/>
    <mergeCell ref="F2582:H2582"/>
    <mergeCell ref="I2582:J2582"/>
    <mergeCell ref="L2582:M2582"/>
    <mergeCell ref="B2584:E2584"/>
    <mergeCell ref="B2585:E2586"/>
    <mergeCell ref="F2585:I2585"/>
    <mergeCell ref="J2585:M2585"/>
    <mergeCell ref="B2579:E2579"/>
    <mergeCell ref="F2579:I2579"/>
    <mergeCell ref="J2579:M2579"/>
    <mergeCell ref="B2580:E2580"/>
    <mergeCell ref="F2580:M2580"/>
    <mergeCell ref="B2581:E2581"/>
    <mergeCell ref="F2581:I2581"/>
    <mergeCell ref="J2581:M2581"/>
    <mergeCell ref="B2573:C2573"/>
    <mergeCell ref="B2574:C2574"/>
    <mergeCell ref="B2575:C2575"/>
    <mergeCell ref="B2576:C2576"/>
    <mergeCell ref="B2577:C2577"/>
    <mergeCell ref="B2578:C2578"/>
    <mergeCell ref="B2599:C2599"/>
    <mergeCell ref="B2600:C2600"/>
    <mergeCell ref="B2601:C2601"/>
    <mergeCell ref="B2602:C2602"/>
    <mergeCell ref="B2603:C2603"/>
    <mergeCell ref="B2604:C2604"/>
    <mergeCell ref="B2593:C2593"/>
    <mergeCell ref="B2594:C2594"/>
    <mergeCell ref="B2595:C2595"/>
    <mergeCell ref="B2596:C2596"/>
    <mergeCell ref="B2597:C2597"/>
    <mergeCell ref="B2598:C2598"/>
    <mergeCell ref="B2587:C2587"/>
    <mergeCell ref="B2588:C2588"/>
    <mergeCell ref="B2589:C2589"/>
    <mergeCell ref="B2590:C2590"/>
    <mergeCell ref="B2591:C2591"/>
    <mergeCell ref="B2592:C2592"/>
    <mergeCell ref="B2614:E2614"/>
    <mergeCell ref="F2614:H2614"/>
    <mergeCell ref="I2614:J2614"/>
    <mergeCell ref="L2614:M2614"/>
    <mergeCell ref="B2616:E2616"/>
    <mergeCell ref="B2617:E2618"/>
    <mergeCell ref="F2617:I2617"/>
    <mergeCell ref="J2617:M2617"/>
    <mergeCell ref="B2611:E2611"/>
    <mergeCell ref="F2611:I2611"/>
    <mergeCell ref="J2611:M2611"/>
    <mergeCell ref="B2612:E2612"/>
    <mergeCell ref="F2612:M2612"/>
    <mergeCell ref="B2613:E2613"/>
    <mergeCell ref="F2613:I2613"/>
    <mergeCell ref="J2613:M2613"/>
    <mergeCell ref="B2605:C2605"/>
    <mergeCell ref="B2606:C2606"/>
    <mergeCell ref="B2607:C2607"/>
    <mergeCell ref="B2608:C2608"/>
    <mergeCell ref="B2609:C2609"/>
    <mergeCell ref="B2610:C2610"/>
    <mergeCell ref="B2631:C2631"/>
    <mergeCell ref="B2632:C2632"/>
    <mergeCell ref="B2633:C2633"/>
    <mergeCell ref="B2634:C2634"/>
    <mergeCell ref="B2635:C2635"/>
    <mergeCell ref="B2636:C2636"/>
    <mergeCell ref="B2625:C2625"/>
    <mergeCell ref="B2626:C2626"/>
    <mergeCell ref="B2627:C2627"/>
    <mergeCell ref="B2628:C2628"/>
    <mergeCell ref="B2629:C2629"/>
    <mergeCell ref="B2630:C2630"/>
    <mergeCell ref="B2619:C2619"/>
    <mergeCell ref="B2620:C2620"/>
    <mergeCell ref="B2621:C2621"/>
    <mergeCell ref="B2622:C2622"/>
    <mergeCell ref="B2623:C2623"/>
    <mergeCell ref="B2624:C2624"/>
    <mergeCell ref="B2646:E2646"/>
    <mergeCell ref="F2646:H2646"/>
    <mergeCell ref="I2646:J2646"/>
    <mergeCell ref="L2646:M2646"/>
    <mergeCell ref="B2648:E2648"/>
    <mergeCell ref="B2649:E2650"/>
    <mergeCell ref="F2649:I2649"/>
    <mergeCell ref="J2649:M2649"/>
    <mergeCell ref="B2643:E2643"/>
    <mergeCell ref="F2643:I2643"/>
    <mergeCell ref="J2643:M2643"/>
    <mergeCell ref="B2644:E2644"/>
    <mergeCell ref="F2644:M2644"/>
    <mergeCell ref="B2645:E2645"/>
    <mergeCell ref="F2645:I2645"/>
    <mergeCell ref="J2645:M2645"/>
    <mergeCell ref="B2637:C2637"/>
    <mergeCell ref="B2638:C2638"/>
    <mergeCell ref="B2639:C2639"/>
    <mergeCell ref="B2640:C2640"/>
    <mergeCell ref="B2641:C2641"/>
    <mergeCell ref="B2642:C2642"/>
    <mergeCell ref="B2663:C2663"/>
    <mergeCell ref="B2664:C2664"/>
    <mergeCell ref="B2665:C2665"/>
    <mergeCell ref="B2666:C2666"/>
    <mergeCell ref="B2667:C2667"/>
    <mergeCell ref="B2668:C2668"/>
    <mergeCell ref="B2657:C2657"/>
    <mergeCell ref="B2658:C2658"/>
    <mergeCell ref="B2659:C2659"/>
    <mergeCell ref="B2660:C2660"/>
    <mergeCell ref="B2661:C2661"/>
    <mergeCell ref="B2662:C2662"/>
    <mergeCell ref="B2651:C2651"/>
    <mergeCell ref="B2652:C2652"/>
    <mergeCell ref="B2653:C2653"/>
    <mergeCell ref="B2654:C2654"/>
    <mergeCell ref="B2655:C2655"/>
    <mergeCell ref="B2656:C2656"/>
    <mergeCell ref="B2678:E2678"/>
    <mergeCell ref="F2678:H2678"/>
    <mergeCell ref="I2678:J2678"/>
    <mergeCell ref="L2678:M2678"/>
    <mergeCell ref="B2680:E2680"/>
    <mergeCell ref="B2681:E2682"/>
    <mergeCell ref="F2681:I2681"/>
    <mergeCell ref="J2681:M2681"/>
    <mergeCell ref="B2675:E2675"/>
    <mergeCell ref="F2675:I2675"/>
    <mergeCell ref="J2675:M2675"/>
    <mergeCell ref="B2676:E2676"/>
    <mergeCell ref="F2676:M2676"/>
    <mergeCell ref="B2677:E2677"/>
    <mergeCell ref="F2677:I2677"/>
    <mergeCell ref="J2677:M2677"/>
    <mergeCell ref="B2669:C2669"/>
    <mergeCell ref="B2670:C2670"/>
    <mergeCell ref="B2671:C2671"/>
    <mergeCell ref="B2672:C2672"/>
    <mergeCell ref="B2673:C2673"/>
    <mergeCell ref="B2674:C2674"/>
    <mergeCell ref="B2695:C2695"/>
    <mergeCell ref="B2696:C2696"/>
    <mergeCell ref="B2697:C2697"/>
    <mergeCell ref="B2698:C2698"/>
    <mergeCell ref="B2699:C2699"/>
    <mergeCell ref="B2700:C2700"/>
    <mergeCell ref="B2689:C2689"/>
    <mergeCell ref="B2690:C2690"/>
    <mergeCell ref="B2691:C2691"/>
    <mergeCell ref="B2692:C2692"/>
    <mergeCell ref="B2693:C2693"/>
    <mergeCell ref="B2694:C2694"/>
    <mergeCell ref="B2683:C2683"/>
    <mergeCell ref="B2684:C2684"/>
    <mergeCell ref="B2685:C2685"/>
    <mergeCell ref="B2686:C2686"/>
    <mergeCell ref="B2687:C2687"/>
    <mergeCell ref="B2688:C2688"/>
    <mergeCell ref="B2710:E2710"/>
    <mergeCell ref="F2710:H2710"/>
    <mergeCell ref="I2710:J2710"/>
    <mergeCell ref="L2710:M2710"/>
    <mergeCell ref="B2712:E2712"/>
    <mergeCell ref="B2713:E2714"/>
    <mergeCell ref="F2713:I2713"/>
    <mergeCell ref="J2713:M2713"/>
    <mergeCell ref="B2707:E2707"/>
    <mergeCell ref="F2707:I2707"/>
    <mergeCell ref="J2707:M2707"/>
    <mergeCell ref="B2708:E2708"/>
    <mergeCell ref="F2708:M2708"/>
    <mergeCell ref="B2709:E2709"/>
    <mergeCell ref="F2709:I2709"/>
    <mergeCell ref="J2709:M2709"/>
    <mergeCell ref="B2701:C2701"/>
    <mergeCell ref="B2702:C2702"/>
    <mergeCell ref="B2703:C2703"/>
    <mergeCell ref="B2704:C2704"/>
    <mergeCell ref="B2705:C2705"/>
    <mergeCell ref="B2706:C2706"/>
    <mergeCell ref="B2727:C2727"/>
    <mergeCell ref="B2728:C2728"/>
    <mergeCell ref="B2729:C2729"/>
    <mergeCell ref="B2730:C2730"/>
    <mergeCell ref="B2731:C2731"/>
    <mergeCell ref="B2732:C2732"/>
    <mergeCell ref="B2721:C2721"/>
    <mergeCell ref="B2722:C2722"/>
    <mergeCell ref="B2723:C2723"/>
    <mergeCell ref="B2724:C2724"/>
    <mergeCell ref="B2725:C2725"/>
    <mergeCell ref="B2726:C2726"/>
    <mergeCell ref="B2715:C2715"/>
    <mergeCell ref="B2716:C2716"/>
    <mergeCell ref="B2717:C2717"/>
    <mergeCell ref="B2718:C2718"/>
    <mergeCell ref="B2719:C2719"/>
    <mergeCell ref="B2720:C2720"/>
    <mergeCell ref="B2742:E2742"/>
    <mergeCell ref="F2742:H2742"/>
    <mergeCell ref="I2742:J2742"/>
    <mergeCell ref="L2742:M2742"/>
    <mergeCell ref="B2745:E2745"/>
    <mergeCell ref="B2746:E2747"/>
    <mergeCell ref="F2746:I2746"/>
    <mergeCell ref="J2746:M2746"/>
    <mergeCell ref="B2739:E2739"/>
    <mergeCell ref="F2739:I2739"/>
    <mergeCell ref="J2739:M2739"/>
    <mergeCell ref="B2740:E2740"/>
    <mergeCell ref="F2740:M2740"/>
    <mergeCell ref="B2741:E2741"/>
    <mergeCell ref="F2741:I2741"/>
    <mergeCell ref="J2741:M2741"/>
    <mergeCell ref="B2733:C2733"/>
    <mergeCell ref="B2734:C2734"/>
    <mergeCell ref="B2735:C2735"/>
    <mergeCell ref="B2736:C2736"/>
    <mergeCell ref="B2737:C2737"/>
    <mergeCell ref="B2738:C2738"/>
    <mergeCell ref="B2760:C2760"/>
    <mergeCell ref="B2761:C2761"/>
    <mergeCell ref="B2762:C2762"/>
    <mergeCell ref="B2763:C2763"/>
    <mergeCell ref="B2764:C2764"/>
    <mergeCell ref="B2765:C2765"/>
    <mergeCell ref="B2754:C2754"/>
    <mergeCell ref="B2755:C2755"/>
    <mergeCell ref="B2756:C2756"/>
    <mergeCell ref="B2757:C2757"/>
    <mergeCell ref="B2758:C2758"/>
    <mergeCell ref="B2759:C2759"/>
    <mergeCell ref="B2748:C2748"/>
    <mergeCell ref="B2749:C2749"/>
    <mergeCell ref="B2750:C2750"/>
    <mergeCell ref="B2751:C2751"/>
    <mergeCell ref="B2752:C2752"/>
    <mergeCell ref="B2753:C2753"/>
    <mergeCell ref="B2775:E2775"/>
    <mergeCell ref="F2775:H2775"/>
    <mergeCell ref="I2775:J2775"/>
    <mergeCell ref="L2775:M2775"/>
    <mergeCell ref="B2777:E2777"/>
    <mergeCell ref="B2778:E2779"/>
    <mergeCell ref="F2778:I2778"/>
    <mergeCell ref="J2778:M2778"/>
    <mergeCell ref="B2772:E2772"/>
    <mergeCell ref="F2772:I2772"/>
    <mergeCell ref="J2772:M2772"/>
    <mergeCell ref="B2773:E2773"/>
    <mergeCell ref="F2773:M2773"/>
    <mergeCell ref="B2774:E2774"/>
    <mergeCell ref="F2774:I2774"/>
    <mergeCell ref="J2774:M2774"/>
    <mergeCell ref="B2766:C2766"/>
    <mergeCell ref="B2767:C2767"/>
    <mergeCell ref="B2768:C2768"/>
    <mergeCell ref="B2769:C2769"/>
    <mergeCell ref="B2770:C2770"/>
    <mergeCell ref="B2771:C2771"/>
    <mergeCell ref="B2792:C2792"/>
    <mergeCell ref="B2793:C2793"/>
    <mergeCell ref="B2794:C2794"/>
    <mergeCell ref="B2795:C2795"/>
    <mergeCell ref="B2796:C2796"/>
    <mergeCell ref="B2797:C2797"/>
    <mergeCell ref="B2786:C2786"/>
    <mergeCell ref="B2787:C2787"/>
    <mergeCell ref="B2788:C2788"/>
    <mergeCell ref="B2789:C2789"/>
    <mergeCell ref="B2790:C2790"/>
    <mergeCell ref="B2791:C2791"/>
    <mergeCell ref="B2780:C2780"/>
    <mergeCell ref="B2781:C2781"/>
    <mergeCell ref="B2782:C2782"/>
    <mergeCell ref="B2783:C2783"/>
    <mergeCell ref="B2784:C2784"/>
    <mergeCell ref="B2785:C2785"/>
    <mergeCell ref="B2807:E2807"/>
    <mergeCell ref="F2807:H2807"/>
    <mergeCell ref="I2807:J2807"/>
    <mergeCell ref="L2807:M2807"/>
    <mergeCell ref="B2809:E2809"/>
    <mergeCell ref="B2810:E2811"/>
    <mergeCell ref="F2810:I2810"/>
    <mergeCell ref="J2810:M2810"/>
    <mergeCell ref="B2804:E2804"/>
    <mergeCell ref="F2804:I2804"/>
    <mergeCell ref="J2804:M2804"/>
    <mergeCell ref="B2805:E2805"/>
    <mergeCell ref="F2805:M2805"/>
    <mergeCell ref="B2806:E2806"/>
    <mergeCell ref="F2806:I2806"/>
    <mergeCell ref="J2806:M2806"/>
    <mergeCell ref="B2798:C2798"/>
    <mergeCell ref="B2799:C2799"/>
    <mergeCell ref="B2800:C2800"/>
    <mergeCell ref="B2801:C2801"/>
    <mergeCell ref="B2802:C2802"/>
    <mergeCell ref="B2803:C2803"/>
    <mergeCell ref="B2824:C2824"/>
    <mergeCell ref="B2825:C2825"/>
    <mergeCell ref="B2826:C2826"/>
    <mergeCell ref="B2827:C2827"/>
    <mergeCell ref="B2828:C2828"/>
    <mergeCell ref="B2829:C2829"/>
    <mergeCell ref="B2818:C2818"/>
    <mergeCell ref="B2819:C2819"/>
    <mergeCell ref="B2820:C2820"/>
    <mergeCell ref="B2821:C2821"/>
    <mergeCell ref="B2822:C2822"/>
    <mergeCell ref="B2823:C2823"/>
    <mergeCell ref="B2812:C2812"/>
    <mergeCell ref="B2813:C2813"/>
    <mergeCell ref="B2814:C2814"/>
    <mergeCell ref="B2815:C2815"/>
    <mergeCell ref="B2816:C2816"/>
    <mergeCell ref="B2817:C2817"/>
    <mergeCell ref="B2839:E2839"/>
    <mergeCell ref="F2839:H2839"/>
    <mergeCell ref="I2839:J2839"/>
    <mergeCell ref="L2839:M2839"/>
    <mergeCell ref="B2841:E2841"/>
    <mergeCell ref="B2842:E2843"/>
    <mergeCell ref="F2842:I2842"/>
    <mergeCell ref="J2842:M2842"/>
    <mergeCell ref="B2836:E2836"/>
    <mergeCell ref="F2836:I2836"/>
    <mergeCell ref="J2836:M2836"/>
    <mergeCell ref="B2837:E2837"/>
    <mergeCell ref="F2837:M2837"/>
    <mergeCell ref="B2838:E2838"/>
    <mergeCell ref="F2838:I2838"/>
    <mergeCell ref="J2838:M2838"/>
    <mergeCell ref="B2830:C2830"/>
    <mergeCell ref="B2831:C2831"/>
    <mergeCell ref="B2832:C2832"/>
    <mergeCell ref="B2833:C2833"/>
    <mergeCell ref="B2834:C2834"/>
    <mergeCell ref="B2835:C2835"/>
    <mergeCell ref="B2856:C2856"/>
    <mergeCell ref="B2857:C2857"/>
    <mergeCell ref="B2858:C2858"/>
    <mergeCell ref="B2859:C2859"/>
    <mergeCell ref="B2860:C2860"/>
    <mergeCell ref="B2861:C2861"/>
    <mergeCell ref="B2850:C2850"/>
    <mergeCell ref="B2851:C2851"/>
    <mergeCell ref="B2852:C2852"/>
    <mergeCell ref="B2853:C2853"/>
    <mergeCell ref="B2854:C2854"/>
    <mergeCell ref="B2855:C2855"/>
    <mergeCell ref="B2844:C2844"/>
    <mergeCell ref="B2845:C2845"/>
    <mergeCell ref="B2846:C2846"/>
    <mergeCell ref="B2847:C2847"/>
    <mergeCell ref="B2848:C2848"/>
    <mergeCell ref="B2849:C2849"/>
    <mergeCell ref="B2871:E2871"/>
    <mergeCell ref="F2871:H2871"/>
    <mergeCell ref="I2871:J2871"/>
    <mergeCell ref="L2871:M2871"/>
    <mergeCell ref="B2873:E2873"/>
    <mergeCell ref="B2874:E2875"/>
    <mergeCell ref="F2874:I2874"/>
    <mergeCell ref="J2874:M2874"/>
    <mergeCell ref="B2868:E2868"/>
    <mergeCell ref="F2868:I2868"/>
    <mergeCell ref="J2868:M2868"/>
    <mergeCell ref="B2869:E2869"/>
    <mergeCell ref="F2869:M2869"/>
    <mergeCell ref="B2870:E2870"/>
    <mergeCell ref="F2870:I2870"/>
    <mergeCell ref="J2870:M2870"/>
    <mergeCell ref="B2862:C2862"/>
    <mergeCell ref="B2863:C2863"/>
    <mergeCell ref="B2864:C2864"/>
    <mergeCell ref="B2865:C2865"/>
    <mergeCell ref="B2866:C2866"/>
    <mergeCell ref="B2867:C2867"/>
    <mergeCell ref="B2888:C2888"/>
    <mergeCell ref="B2889:C2889"/>
    <mergeCell ref="B2890:C2890"/>
    <mergeCell ref="B2891:C2891"/>
    <mergeCell ref="B2892:C2892"/>
    <mergeCell ref="B2893:C2893"/>
    <mergeCell ref="B2882:C2882"/>
    <mergeCell ref="B2883:C2883"/>
    <mergeCell ref="B2884:C2884"/>
    <mergeCell ref="B2885:C2885"/>
    <mergeCell ref="B2886:C2886"/>
    <mergeCell ref="B2887:C2887"/>
    <mergeCell ref="B2876:C2876"/>
    <mergeCell ref="B2877:C2877"/>
    <mergeCell ref="B2878:C2878"/>
    <mergeCell ref="B2879:C2879"/>
    <mergeCell ref="B2880:C2880"/>
    <mergeCell ref="B2881:C2881"/>
    <mergeCell ref="B2903:E2903"/>
    <mergeCell ref="F2903:H2903"/>
    <mergeCell ref="I2903:J2903"/>
    <mergeCell ref="L2903:M2903"/>
    <mergeCell ref="B2905:E2905"/>
    <mergeCell ref="B2906:E2907"/>
    <mergeCell ref="F2906:I2906"/>
    <mergeCell ref="J2906:M2906"/>
    <mergeCell ref="B2900:E2900"/>
    <mergeCell ref="F2900:I2900"/>
    <mergeCell ref="J2900:M2900"/>
    <mergeCell ref="B2901:E2901"/>
    <mergeCell ref="F2901:M2901"/>
    <mergeCell ref="B2902:E2902"/>
    <mergeCell ref="F2902:I2902"/>
    <mergeCell ref="J2902:M2902"/>
    <mergeCell ref="B2894:C2894"/>
    <mergeCell ref="B2895:C2895"/>
    <mergeCell ref="B2896:C2896"/>
    <mergeCell ref="B2897:C2897"/>
    <mergeCell ref="B2898:C2898"/>
    <mergeCell ref="B2899:C2899"/>
    <mergeCell ref="B2920:C2920"/>
    <mergeCell ref="B2921:C2921"/>
    <mergeCell ref="B2922:C2922"/>
    <mergeCell ref="B2923:C2923"/>
    <mergeCell ref="B2924:C2924"/>
    <mergeCell ref="B2925:C2925"/>
    <mergeCell ref="B2914:C2914"/>
    <mergeCell ref="B2915:C2915"/>
    <mergeCell ref="B2916:C2916"/>
    <mergeCell ref="B2917:C2917"/>
    <mergeCell ref="B2918:C2918"/>
    <mergeCell ref="B2919:C2919"/>
    <mergeCell ref="B2908:C2908"/>
    <mergeCell ref="B2909:C2909"/>
    <mergeCell ref="B2910:C2910"/>
    <mergeCell ref="B2911:C2911"/>
    <mergeCell ref="B2912:C2912"/>
    <mergeCell ref="B2913:C2913"/>
    <mergeCell ref="B2935:E2935"/>
    <mergeCell ref="F2935:H2935"/>
    <mergeCell ref="I2935:J2935"/>
    <mergeCell ref="L2935:M2935"/>
    <mergeCell ref="B2937:E2937"/>
    <mergeCell ref="B2938:E2939"/>
    <mergeCell ref="F2938:I2938"/>
    <mergeCell ref="J2938:M2938"/>
    <mergeCell ref="B2932:E2932"/>
    <mergeCell ref="F2932:I2932"/>
    <mergeCell ref="J2932:M2932"/>
    <mergeCell ref="B2933:E2933"/>
    <mergeCell ref="F2933:M2933"/>
    <mergeCell ref="B2934:E2934"/>
    <mergeCell ref="F2934:I2934"/>
    <mergeCell ref="J2934:M2934"/>
    <mergeCell ref="B2926:C2926"/>
    <mergeCell ref="B2927:C2927"/>
    <mergeCell ref="B2928:C2928"/>
    <mergeCell ref="B2929:C2929"/>
    <mergeCell ref="B2930:C2930"/>
    <mergeCell ref="B2931:C2931"/>
    <mergeCell ref="B2952:C2952"/>
    <mergeCell ref="B2953:C2953"/>
    <mergeCell ref="B2954:C2954"/>
    <mergeCell ref="B2955:C2955"/>
    <mergeCell ref="B2956:C2956"/>
    <mergeCell ref="B2957:C2957"/>
    <mergeCell ref="B2946:C2946"/>
    <mergeCell ref="B2947:C2947"/>
    <mergeCell ref="B2948:C2948"/>
    <mergeCell ref="B2949:C2949"/>
    <mergeCell ref="B2950:C2950"/>
    <mergeCell ref="B2951:C2951"/>
    <mergeCell ref="B2940:C2940"/>
    <mergeCell ref="B2941:C2941"/>
    <mergeCell ref="B2942:C2942"/>
    <mergeCell ref="B2943:C2943"/>
    <mergeCell ref="B2944:C2944"/>
    <mergeCell ref="B2945:C2945"/>
    <mergeCell ref="B2967:E2967"/>
    <mergeCell ref="F2967:H2967"/>
    <mergeCell ref="I2967:J2967"/>
    <mergeCell ref="L2967:M2967"/>
    <mergeCell ref="B2969:E2969"/>
    <mergeCell ref="B2970:E2971"/>
    <mergeCell ref="F2970:I2970"/>
    <mergeCell ref="J2970:M2970"/>
    <mergeCell ref="B2964:E2964"/>
    <mergeCell ref="F2964:I2964"/>
    <mergeCell ref="J2964:M2964"/>
    <mergeCell ref="B2965:E2965"/>
    <mergeCell ref="F2965:M2965"/>
    <mergeCell ref="B2966:E2966"/>
    <mergeCell ref="F2966:I2966"/>
    <mergeCell ref="J2966:M2966"/>
    <mergeCell ref="B2958:C2958"/>
    <mergeCell ref="B2959:C2959"/>
    <mergeCell ref="B2960:C2960"/>
    <mergeCell ref="B2961:C2961"/>
    <mergeCell ref="B2962:C2962"/>
    <mergeCell ref="B2963:C2963"/>
    <mergeCell ref="B2984:C2984"/>
    <mergeCell ref="B2985:C2985"/>
    <mergeCell ref="B2986:C2986"/>
    <mergeCell ref="B2987:C2987"/>
    <mergeCell ref="B2988:C2988"/>
    <mergeCell ref="B2989:C2989"/>
    <mergeCell ref="B2978:C2978"/>
    <mergeCell ref="B2979:C2979"/>
    <mergeCell ref="B2980:C2980"/>
    <mergeCell ref="B2981:C2981"/>
    <mergeCell ref="B2982:C2982"/>
    <mergeCell ref="B2983:C2983"/>
    <mergeCell ref="B2972:C2972"/>
    <mergeCell ref="B2973:C2973"/>
    <mergeCell ref="B2974:C2974"/>
    <mergeCell ref="B2975:C2975"/>
    <mergeCell ref="B2976:C2976"/>
    <mergeCell ref="B2977:C2977"/>
    <mergeCell ref="B2999:E2999"/>
    <mergeCell ref="F2999:H2999"/>
    <mergeCell ref="I2999:J2999"/>
    <mergeCell ref="L2999:M2999"/>
    <mergeCell ref="B3001:E3001"/>
    <mergeCell ref="B3002:E3003"/>
    <mergeCell ref="F3002:I3002"/>
    <mergeCell ref="J3002:M3002"/>
    <mergeCell ref="B2996:E2996"/>
    <mergeCell ref="F2996:I2996"/>
    <mergeCell ref="J2996:M2996"/>
    <mergeCell ref="B2997:E2997"/>
    <mergeCell ref="F2997:M2997"/>
    <mergeCell ref="B2998:E2998"/>
    <mergeCell ref="F2998:I2998"/>
    <mergeCell ref="J2998:M2998"/>
    <mergeCell ref="B2990:C2990"/>
    <mergeCell ref="B2991:C2991"/>
    <mergeCell ref="B2992:C2992"/>
    <mergeCell ref="B2993:C2993"/>
    <mergeCell ref="B2994:C2994"/>
    <mergeCell ref="B2995:C2995"/>
    <mergeCell ref="B3016:C3016"/>
    <mergeCell ref="B3017:C3017"/>
    <mergeCell ref="B3018:C3018"/>
    <mergeCell ref="B3019:C3019"/>
    <mergeCell ref="B3020:C3020"/>
    <mergeCell ref="B3021:C3021"/>
    <mergeCell ref="B3010:C3010"/>
    <mergeCell ref="B3011:C3011"/>
    <mergeCell ref="B3012:C3012"/>
    <mergeCell ref="B3013:C3013"/>
    <mergeCell ref="B3014:C3014"/>
    <mergeCell ref="B3015:C3015"/>
    <mergeCell ref="B3004:C3004"/>
    <mergeCell ref="B3005:C3005"/>
    <mergeCell ref="B3006:C3006"/>
    <mergeCell ref="B3007:C3007"/>
    <mergeCell ref="B3008:C3008"/>
    <mergeCell ref="B3009:C3009"/>
    <mergeCell ref="B3031:E3031"/>
    <mergeCell ref="F3031:H3031"/>
    <mergeCell ref="I3031:J3031"/>
    <mergeCell ref="L3031:M3031"/>
    <mergeCell ref="B3033:E3033"/>
    <mergeCell ref="B3034:E3035"/>
    <mergeCell ref="F3034:I3034"/>
    <mergeCell ref="J3034:M3034"/>
    <mergeCell ref="B3028:E3028"/>
    <mergeCell ref="F3028:I3028"/>
    <mergeCell ref="J3028:M3028"/>
    <mergeCell ref="B3029:E3029"/>
    <mergeCell ref="F3029:M3029"/>
    <mergeCell ref="B3030:E3030"/>
    <mergeCell ref="F3030:I3030"/>
    <mergeCell ref="J3030:M3030"/>
    <mergeCell ref="B3022:C3022"/>
    <mergeCell ref="B3023:C3023"/>
    <mergeCell ref="B3024:C3024"/>
    <mergeCell ref="B3025:C3025"/>
    <mergeCell ref="B3026:C3026"/>
    <mergeCell ref="B3027:C3027"/>
    <mergeCell ref="B3048:C3048"/>
    <mergeCell ref="B3049:C3049"/>
    <mergeCell ref="B3050:C3050"/>
    <mergeCell ref="B3051:C3051"/>
    <mergeCell ref="B3052:C3052"/>
    <mergeCell ref="B3053:C3053"/>
    <mergeCell ref="B3042:C3042"/>
    <mergeCell ref="B3043:C3043"/>
    <mergeCell ref="B3044:C3044"/>
    <mergeCell ref="B3045:C3045"/>
    <mergeCell ref="B3046:C3046"/>
    <mergeCell ref="B3047:C3047"/>
    <mergeCell ref="B3036:C3036"/>
    <mergeCell ref="B3037:C3037"/>
    <mergeCell ref="B3038:C3038"/>
    <mergeCell ref="B3039:C3039"/>
    <mergeCell ref="B3040:C3040"/>
    <mergeCell ref="B3041:C3041"/>
    <mergeCell ref="B3063:E3063"/>
    <mergeCell ref="F3063:H3063"/>
    <mergeCell ref="I3063:J3063"/>
    <mergeCell ref="L3063:M3063"/>
    <mergeCell ref="B3065:E3065"/>
    <mergeCell ref="B3066:E3067"/>
    <mergeCell ref="F3066:I3066"/>
    <mergeCell ref="J3066:M3066"/>
    <mergeCell ref="B3060:E3060"/>
    <mergeCell ref="F3060:I3060"/>
    <mergeCell ref="J3060:M3060"/>
    <mergeCell ref="B3061:E3061"/>
    <mergeCell ref="F3061:M3061"/>
    <mergeCell ref="B3062:E3062"/>
    <mergeCell ref="F3062:I3062"/>
    <mergeCell ref="J3062:M3062"/>
    <mergeCell ref="B3054:C3054"/>
    <mergeCell ref="B3055:C3055"/>
    <mergeCell ref="B3056:C3056"/>
    <mergeCell ref="B3057:C3057"/>
    <mergeCell ref="B3058:C3058"/>
    <mergeCell ref="B3059:C3059"/>
    <mergeCell ref="B3080:C3080"/>
    <mergeCell ref="B3081:C3081"/>
    <mergeCell ref="B3082:C3082"/>
    <mergeCell ref="B3083:C3083"/>
    <mergeCell ref="B3084:C3084"/>
    <mergeCell ref="B3085:C3085"/>
    <mergeCell ref="B3074:C3074"/>
    <mergeCell ref="B3075:C3075"/>
    <mergeCell ref="B3076:C3076"/>
    <mergeCell ref="B3077:C3077"/>
    <mergeCell ref="B3078:C3078"/>
    <mergeCell ref="B3079:C3079"/>
    <mergeCell ref="B3068:C3068"/>
    <mergeCell ref="B3069:C3069"/>
    <mergeCell ref="B3070:C3070"/>
    <mergeCell ref="B3071:C3071"/>
    <mergeCell ref="B3072:C3072"/>
    <mergeCell ref="B3073:C3073"/>
    <mergeCell ref="B3095:E3095"/>
    <mergeCell ref="F3095:H3095"/>
    <mergeCell ref="I3095:J3095"/>
    <mergeCell ref="L3095:M3095"/>
    <mergeCell ref="B3097:E3097"/>
    <mergeCell ref="B3098:E3099"/>
    <mergeCell ref="F3098:I3098"/>
    <mergeCell ref="J3098:M3098"/>
    <mergeCell ref="B3092:E3092"/>
    <mergeCell ref="F3092:I3092"/>
    <mergeCell ref="J3092:M3092"/>
    <mergeCell ref="B3093:E3093"/>
    <mergeCell ref="F3093:M3093"/>
    <mergeCell ref="B3094:E3094"/>
    <mergeCell ref="F3094:I3094"/>
    <mergeCell ref="J3094:M3094"/>
    <mergeCell ref="B3086:C3086"/>
    <mergeCell ref="B3087:C3087"/>
    <mergeCell ref="B3088:C3088"/>
    <mergeCell ref="B3089:C3089"/>
    <mergeCell ref="B3090:C3090"/>
    <mergeCell ref="B3091:C3091"/>
    <mergeCell ref="B3112:C3112"/>
    <mergeCell ref="B3113:C3113"/>
    <mergeCell ref="B3114:C3114"/>
    <mergeCell ref="B3115:C3115"/>
    <mergeCell ref="B3116:C3116"/>
    <mergeCell ref="B3117:C3117"/>
    <mergeCell ref="B3106:C3106"/>
    <mergeCell ref="B3107:C3107"/>
    <mergeCell ref="B3108:C3108"/>
    <mergeCell ref="B3109:C3109"/>
    <mergeCell ref="B3110:C3110"/>
    <mergeCell ref="B3111:C3111"/>
    <mergeCell ref="B3100:C3100"/>
    <mergeCell ref="B3101:C3101"/>
    <mergeCell ref="B3102:C3102"/>
    <mergeCell ref="B3103:C3103"/>
    <mergeCell ref="B3104:C3104"/>
    <mergeCell ref="B3105:C3105"/>
    <mergeCell ref="B3127:E3127"/>
    <mergeCell ref="F3127:H3127"/>
    <mergeCell ref="I3127:J3127"/>
    <mergeCell ref="L3127:M3127"/>
    <mergeCell ref="B3129:E3129"/>
    <mergeCell ref="B3130:E3131"/>
    <mergeCell ref="F3130:I3130"/>
    <mergeCell ref="J3130:M3130"/>
    <mergeCell ref="B3124:E3124"/>
    <mergeCell ref="F3124:I3124"/>
    <mergeCell ref="J3124:M3124"/>
    <mergeCell ref="B3125:E3125"/>
    <mergeCell ref="F3125:M3125"/>
    <mergeCell ref="B3126:E3126"/>
    <mergeCell ref="F3126:I3126"/>
    <mergeCell ref="J3126:M3126"/>
    <mergeCell ref="B3118:C3118"/>
    <mergeCell ref="B3119:C3119"/>
    <mergeCell ref="B3120:C3120"/>
    <mergeCell ref="B3121:C3121"/>
    <mergeCell ref="B3122:C3122"/>
    <mergeCell ref="B3123:C3123"/>
    <mergeCell ref="B3144:C3144"/>
    <mergeCell ref="B3145:C3145"/>
    <mergeCell ref="B3146:C3146"/>
    <mergeCell ref="B3147:C3147"/>
    <mergeCell ref="B3148:C3148"/>
    <mergeCell ref="B3149:C3149"/>
    <mergeCell ref="B3138:C3138"/>
    <mergeCell ref="B3139:C3139"/>
    <mergeCell ref="B3140:C3140"/>
    <mergeCell ref="B3141:C3141"/>
    <mergeCell ref="B3142:C3142"/>
    <mergeCell ref="B3143:C3143"/>
    <mergeCell ref="B3132:C3132"/>
    <mergeCell ref="B3133:C3133"/>
    <mergeCell ref="B3134:C3134"/>
    <mergeCell ref="B3135:C3135"/>
    <mergeCell ref="B3136:C3136"/>
    <mergeCell ref="B3137:C3137"/>
    <mergeCell ref="B3159:E3159"/>
    <mergeCell ref="F3159:H3159"/>
    <mergeCell ref="I3159:J3159"/>
    <mergeCell ref="L3159:M3159"/>
    <mergeCell ref="B3161:E3161"/>
    <mergeCell ref="B3162:E3163"/>
    <mergeCell ref="F3162:I3162"/>
    <mergeCell ref="J3162:M3162"/>
    <mergeCell ref="B3156:E3156"/>
    <mergeCell ref="F3156:I3156"/>
    <mergeCell ref="J3156:M3156"/>
    <mergeCell ref="B3157:E3157"/>
    <mergeCell ref="F3157:M3157"/>
    <mergeCell ref="B3158:E3158"/>
    <mergeCell ref="F3158:I3158"/>
    <mergeCell ref="J3158:M3158"/>
    <mergeCell ref="B3150:C3150"/>
    <mergeCell ref="B3151:C3151"/>
    <mergeCell ref="B3152:C3152"/>
    <mergeCell ref="B3153:C3153"/>
    <mergeCell ref="B3154:C3154"/>
    <mergeCell ref="B3155:C3155"/>
    <mergeCell ref="B3176:C3176"/>
    <mergeCell ref="B3177:C3177"/>
    <mergeCell ref="B3178:C3178"/>
    <mergeCell ref="B3179:C3179"/>
    <mergeCell ref="B3180:C3180"/>
    <mergeCell ref="B3181:C3181"/>
    <mergeCell ref="B3170:C3170"/>
    <mergeCell ref="B3171:C3171"/>
    <mergeCell ref="B3172:C3172"/>
    <mergeCell ref="B3173:C3173"/>
    <mergeCell ref="B3174:C3174"/>
    <mergeCell ref="B3175:C3175"/>
    <mergeCell ref="B3164:C3164"/>
    <mergeCell ref="B3165:C3165"/>
    <mergeCell ref="B3166:C3166"/>
    <mergeCell ref="B3167:C3167"/>
    <mergeCell ref="B3168:C3168"/>
    <mergeCell ref="B3169:C3169"/>
    <mergeCell ref="B3191:E3191"/>
    <mergeCell ref="F3191:H3191"/>
    <mergeCell ref="I3191:J3191"/>
    <mergeCell ref="L3191:M3191"/>
    <mergeCell ref="B3193:E3193"/>
    <mergeCell ref="B3194:E3195"/>
    <mergeCell ref="F3194:I3194"/>
    <mergeCell ref="J3194:M3194"/>
    <mergeCell ref="B3188:E3188"/>
    <mergeCell ref="F3188:I3188"/>
    <mergeCell ref="J3188:M3188"/>
    <mergeCell ref="B3189:E3189"/>
    <mergeCell ref="F3189:M3189"/>
    <mergeCell ref="B3190:E3190"/>
    <mergeCell ref="F3190:I3190"/>
    <mergeCell ref="J3190:M3190"/>
    <mergeCell ref="B3182:C3182"/>
    <mergeCell ref="B3183:C3183"/>
    <mergeCell ref="B3184:C3184"/>
    <mergeCell ref="B3185:C3185"/>
    <mergeCell ref="B3186:C3186"/>
    <mergeCell ref="B3187:C3187"/>
    <mergeCell ref="B3208:C3208"/>
    <mergeCell ref="B3209:C3209"/>
    <mergeCell ref="B3210:C3210"/>
    <mergeCell ref="B3211:C3211"/>
    <mergeCell ref="B3212:C3212"/>
    <mergeCell ref="B3213:C3213"/>
    <mergeCell ref="B3202:C3202"/>
    <mergeCell ref="B3203:C3203"/>
    <mergeCell ref="B3204:C3204"/>
    <mergeCell ref="B3205:C3205"/>
    <mergeCell ref="B3206:C3206"/>
    <mergeCell ref="B3207:C3207"/>
    <mergeCell ref="B3196:C3196"/>
    <mergeCell ref="B3197:C3197"/>
    <mergeCell ref="B3198:C3198"/>
    <mergeCell ref="B3199:C3199"/>
    <mergeCell ref="B3200:C3200"/>
    <mergeCell ref="B3201:C3201"/>
    <mergeCell ref="B3223:E3223"/>
    <mergeCell ref="F3223:H3223"/>
    <mergeCell ref="I3223:J3223"/>
    <mergeCell ref="L3223:M3223"/>
    <mergeCell ref="B3225:E3225"/>
    <mergeCell ref="B3226:E3227"/>
    <mergeCell ref="F3226:I3226"/>
    <mergeCell ref="J3226:M3226"/>
    <mergeCell ref="B3220:E3220"/>
    <mergeCell ref="F3220:I3220"/>
    <mergeCell ref="J3220:M3220"/>
    <mergeCell ref="B3221:E3221"/>
    <mergeCell ref="F3221:M3221"/>
    <mergeCell ref="B3222:E3222"/>
    <mergeCell ref="F3222:I3222"/>
    <mergeCell ref="J3222:M3222"/>
    <mergeCell ref="B3214:C3214"/>
    <mergeCell ref="B3215:C3215"/>
    <mergeCell ref="B3216:C3216"/>
    <mergeCell ref="B3217:C3217"/>
    <mergeCell ref="B3218:C3218"/>
    <mergeCell ref="B3219:C3219"/>
    <mergeCell ref="B3240:C3240"/>
    <mergeCell ref="B3241:C3241"/>
    <mergeCell ref="B3242:C3242"/>
    <mergeCell ref="B3243:C3243"/>
    <mergeCell ref="B3244:C3244"/>
    <mergeCell ref="B3245:C3245"/>
    <mergeCell ref="B3234:C3234"/>
    <mergeCell ref="B3235:C3235"/>
    <mergeCell ref="B3236:C3236"/>
    <mergeCell ref="B3237:C3237"/>
    <mergeCell ref="B3238:C3238"/>
    <mergeCell ref="B3239:C3239"/>
    <mergeCell ref="B3228:C3228"/>
    <mergeCell ref="B3229:C3229"/>
    <mergeCell ref="B3230:C3230"/>
    <mergeCell ref="B3231:C3231"/>
    <mergeCell ref="B3232:C3232"/>
    <mergeCell ref="B3233:C3233"/>
    <mergeCell ref="B3255:E3255"/>
    <mergeCell ref="F3255:H3255"/>
    <mergeCell ref="I3255:J3255"/>
    <mergeCell ref="L3255:M3255"/>
    <mergeCell ref="B3257:E3257"/>
    <mergeCell ref="B3258:E3259"/>
    <mergeCell ref="F3258:I3258"/>
    <mergeCell ref="J3258:M3258"/>
    <mergeCell ref="B3252:E3252"/>
    <mergeCell ref="F3252:I3252"/>
    <mergeCell ref="J3252:M3252"/>
    <mergeCell ref="B3253:E3253"/>
    <mergeCell ref="F3253:M3253"/>
    <mergeCell ref="B3254:E3254"/>
    <mergeCell ref="F3254:I3254"/>
    <mergeCell ref="J3254:M3254"/>
    <mergeCell ref="B3246:C3246"/>
    <mergeCell ref="B3247:C3247"/>
    <mergeCell ref="B3248:C3248"/>
    <mergeCell ref="B3249:C3249"/>
    <mergeCell ref="B3250:C3250"/>
    <mergeCell ref="B3251:C3251"/>
    <mergeCell ref="B3272:C3272"/>
    <mergeCell ref="B3273:C3273"/>
    <mergeCell ref="B3274:C3274"/>
    <mergeCell ref="B3275:C3275"/>
    <mergeCell ref="B3276:C3276"/>
    <mergeCell ref="B3277:C3277"/>
    <mergeCell ref="B3266:C3266"/>
    <mergeCell ref="B3267:C3267"/>
    <mergeCell ref="B3268:C3268"/>
    <mergeCell ref="B3269:C3269"/>
    <mergeCell ref="B3270:C3270"/>
    <mergeCell ref="B3271:C3271"/>
    <mergeCell ref="B3260:C3260"/>
    <mergeCell ref="B3261:C3261"/>
    <mergeCell ref="B3262:C3262"/>
    <mergeCell ref="B3263:C3263"/>
    <mergeCell ref="B3264:C3264"/>
    <mergeCell ref="B3265:C3265"/>
    <mergeCell ref="B3287:E3287"/>
    <mergeCell ref="F3287:H3287"/>
    <mergeCell ref="I3287:J3287"/>
    <mergeCell ref="L3287:M3287"/>
    <mergeCell ref="B3289:E3289"/>
    <mergeCell ref="B3290:E3291"/>
    <mergeCell ref="F3290:I3290"/>
    <mergeCell ref="J3290:M3290"/>
    <mergeCell ref="B3284:E3284"/>
    <mergeCell ref="F3284:I3284"/>
    <mergeCell ref="J3284:M3284"/>
    <mergeCell ref="B3285:E3285"/>
    <mergeCell ref="F3285:M3285"/>
    <mergeCell ref="B3286:E3286"/>
    <mergeCell ref="F3286:I3286"/>
    <mergeCell ref="J3286:M3286"/>
    <mergeCell ref="B3278:C3278"/>
    <mergeCell ref="B3279:C3279"/>
    <mergeCell ref="B3280:C3280"/>
    <mergeCell ref="B3281:C3281"/>
    <mergeCell ref="B3282:C3282"/>
    <mergeCell ref="B3283:C3283"/>
    <mergeCell ref="B3304:C3304"/>
    <mergeCell ref="B3305:C3305"/>
    <mergeCell ref="B3306:C3306"/>
    <mergeCell ref="B3307:C3307"/>
    <mergeCell ref="B3308:C3308"/>
    <mergeCell ref="B3309:C3309"/>
    <mergeCell ref="B3298:C3298"/>
    <mergeCell ref="B3299:C3299"/>
    <mergeCell ref="B3300:C3300"/>
    <mergeCell ref="B3301:C3301"/>
    <mergeCell ref="B3302:C3302"/>
    <mergeCell ref="B3303:C3303"/>
    <mergeCell ref="B3292:C3292"/>
    <mergeCell ref="B3293:C3293"/>
    <mergeCell ref="B3294:C3294"/>
    <mergeCell ref="B3295:C3295"/>
    <mergeCell ref="B3296:C3296"/>
    <mergeCell ref="B3297:C3297"/>
    <mergeCell ref="B3319:E3319"/>
    <mergeCell ref="F3319:H3319"/>
    <mergeCell ref="I3319:J3319"/>
    <mergeCell ref="L3319:M3319"/>
    <mergeCell ref="B3321:E3321"/>
    <mergeCell ref="B3322:E3323"/>
    <mergeCell ref="F3322:I3322"/>
    <mergeCell ref="J3322:M3322"/>
    <mergeCell ref="B3316:E3316"/>
    <mergeCell ref="F3316:I3316"/>
    <mergeCell ref="J3316:M3316"/>
    <mergeCell ref="B3317:E3317"/>
    <mergeCell ref="F3317:M3317"/>
    <mergeCell ref="B3318:E3318"/>
    <mergeCell ref="F3318:I3318"/>
    <mergeCell ref="J3318:M3318"/>
    <mergeCell ref="B3310:C3310"/>
    <mergeCell ref="B3311:C3311"/>
    <mergeCell ref="B3312:C3312"/>
    <mergeCell ref="B3313:C3313"/>
    <mergeCell ref="B3314:C3314"/>
    <mergeCell ref="B3315:C3315"/>
    <mergeCell ref="B3336:C3336"/>
    <mergeCell ref="B3337:C3337"/>
    <mergeCell ref="B3338:C3338"/>
    <mergeCell ref="B3339:C3339"/>
    <mergeCell ref="B3340:C3340"/>
    <mergeCell ref="B3341:C3341"/>
    <mergeCell ref="B3330:C3330"/>
    <mergeCell ref="B3331:C3331"/>
    <mergeCell ref="B3332:C3332"/>
    <mergeCell ref="B3333:C3333"/>
    <mergeCell ref="B3334:C3334"/>
    <mergeCell ref="B3335:C3335"/>
    <mergeCell ref="B3324:C3324"/>
    <mergeCell ref="B3325:C3325"/>
    <mergeCell ref="B3326:C3326"/>
    <mergeCell ref="B3327:C3327"/>
    <mergeCell ref="B3328:C3328"/>
    <mergeCell ref="B3329:C3329"/>
    <mergeCell ref="B3351:E3351"/>
    <mergeCell ref="F3351:H3351"/>
    <mergeCell ref="I3351:J3351"/>
    <mergeCell ref="L3351:M3351"/>
    <mergeCell ref="B3353:E3353"/>
    <mergeCell ref="B3354:E3355"/>
    <mergeCell ref="F3354:I3354"/>
    <mergeCell ref="J3354:M3354"/>
    <mergeCell ref="B3348:E3348"/>
    <mergeCell ref="F3348:I3348"/>
    <mergeCell ref="J3348:M3348"/>
    <mergeCell ref="B3349:E3349"/>
    <mergeCell ref="F3349:M3349"/>
    <mergeCell ref="B3350:E3350"/>
    <mergeCell ref="F3350:I3350"/>
    <mergeCell ref="J3350:M3350"/>
    <mergeCell ref="B3342:C3342"/>
    <mergeCell ref="B3343:C3343"/>
    <mergeCell ref="B3344:C3344"/>
    <mergeCell ref="B3345:C3345"/>
    <mergeCell ref="B3346:C3346"/>
    <mergeCell ref="B3347:C3347"/>
    <mergeCell ref="B3368:C3368"/>
    <mergeCell ref="B3369:C3369"/>
    <mergeCell ref="B3370:C3370"/>
    <mergeCell ref="B3371:C3371"/>
    <mergeCell ref="B3372:C3372"/>
    <mergeCell ref="B3373:C3373"/>
    <mergeCell ref="B3362:C3362"/>
    <mergeCell ref="B3363:C3363"/>
    <mergeCell ref="B3364:C3364"/>
    <mergeCell ref="B3365:C3365"/>
    <mergeCell ref="B3366:C3366"/>
    <mergeCell ref="B3367:C3367"/>
    <mergeCell ref="B3356:C3356"/>
    <mergeCell ref="B3357:C3357"/>
    <mergeCell ref="B3358:C3358"/>
    <mergeCell ref="B3359:C3359"/>
    <mergeCell ref="B3360:C3360"/>
    <mergeCell ref="B3361:C3361"/>
    <mergeCell ref="B3383:E3383"/>
    <mergeCell ref="F3383:H3383"/>
    <mergeCell ref="I3383:J3383"/>
    <mergeCell ref="L3383:M3383"/>
    <mergeCell ref="B3385:E3385"/>
    <mergeCell ref="B3386:E3387"/>
    <mergeCell ref="F3386:I3386"/>
    <mergeCell ref="J3386:M3386"/>
    <mergeCell ref="B3380:E3380"/>
    <mergeCell ref="F3380:I3380"/>
    <mergeCell ref="J3380:M3380"/>
    <mergeCell ref="B3381:E3381"/>
    <mergeCell ref="F3381:M3381"/>
    <mergeCell ref="B3382:E3382"/>
    <mergeCell ref="F3382:I3382"/>
    <mergeCell ref="J3382:M3382"/>
    <mergeCell ref="B3374:C3374"/>
    <mergeCell ref="B3375:C3375"/>
    <mergeCell ref="B3376:C3376"/>
    <mergeCell ref="B3377:C3377"/>
    <mergeCell ref="B3378:C3378"/>
    <mergeCell ref="B3379:C3379"/>
    <mergeCell ref="B3400:C3400"/>
    <mergeCell ref="B3401:C3401"/>
    <mergeCell ref="B3402:C3402"/>
    <mergeCell ref="B3403:C3403"/>
    <mergeCell ref="B3404:C3404"/>
    <mergeCell ref="B3405:C3405"/>
    <mergeCell ref="B3394:C3394"/>
    <mergeCell ref="B3395:C3395"/>
    <mergeCell ref="B3396:C3396"/>
    <mergeCell ref="B3397:C3397"/>
    <mergeCell ref="B3398:C3398"/>
    <mergeCell ref="B3399:C3399"/>
    <mergeCell ref="B3388:C3388"/>
    <mergeCell ref="B3389:C3389"/>
    <mergeCell ref="B3390:C3390"/>
    <mergeCell ref="B3391:C3391"/>
    <mergeCell ref="B3392:C3392"/>
    <mergeCell ref="B3393:C3393"/>
    <mergeCell ref="B3415:E3415"/>
    <mergeCell ref="F3415:H3415"/>
    <mergeCell ref="I3415:J3415"/>
    <mergeCell ref="L3415:M3415"/>
    <mergeCell ref="B3417:E3417"/>
    <mergeCell ref="B3418:E3419"/>
    <mergeCell ref="F3418:I3418"/>
    <mergeCell ref="J3418:M3418"/>
    <mergeCell ref="B3412:E3412"/>
    <mergeCell ref="F3412:I3412"/>
    <mergeCell ref="J3412:M3412"/>
    <mergeCell ref="B3413:E3413"/>
    <mergeCell ref="F3413:M3413"/>
    <mergeCell ref="B3414:E3414"/>
    <mergeCell ref="F3414:I3414"/>
    <mergeCell ref="J3414:M3414"/>
    <mergeCell ref="B3406:C3406"/>
    <mergeCell ref="B3407:C3407"/>
    <mergeCell ref="B3408:C3408"/>
    <mergeCell ref="B3409:C3409"/>
    <mergeCell ref="B3410:C3410"/>
    <mergeCell ref="B3411:C3411"/>
    <mergeCell ref="B3432:C3432"/>
    <mergeCell ref="B3433:C3433"/>
    <mergeCell ref="B3434:C3434"/>
    <mergeCell ref="B3435:C3435"/>
    <mergeCell ref="B3436:C3436"/>
    <mergeCell ref="B3437:C3437"/>
    <mergeCell ref="B3426:C3426"/>
    <mergeCell ref="B3427:C3427"/>
    <mergeCell ref="B3428:C3428"/>
    <mergeCell ref="B3429:C3429"/>
    <mergeCell ref="B3430:C3430"/>
    <mergeCell ref="B3431:C3431"/>
    <mergeCell ref="B3420:C3420"/>
    <mergeCell ref="B3421:C3421"/>
    <mergeCell ref="B3422:C3422"/>
    <mergeCell ref="B3423:C3423"/>
    <mergeCell ref="B3424:C3424"/>
    <mergeCell ref="B3425:C3425"/>
    <mergeCell ref="B3447:E3447"/>
    <mergeCell ref="F3447:H3447"/>
    <mergeCell ref="I3447:J3447"/>
    <mergeCell ref="L3447:M3447"/>
    <mergeCell ref="B3449:E3449"/>
    <mergeCell ref="B3450:E3451"/>
    <mergeCell ref="F3450:I3450"/>
    <mergeCell ref="J3450:M3450"/>
    <mergeCell ref="B3444:E3444"/>
    <mergeCell ref="F3444:I3444"/>
    <mergeCell ref="J3444:M3444"/>
    <mergeCell ref="B3445:E3445"/>
    <mergeCell ref="F3445:M3445"/>
    <mergeCell ref="B3446:E3446"/>
    <mergeCell ref="F3446:I3446"/>
    <mergeCell ref="J3446:M3446"/>
    <mergeCell ref="B3438:C3438"/>
    <mergeCell ref="B3439:C3439"/>
    <mergeCell ref="B3440:C3440"/>
    <mergeCell ref="B3441:C3441"/>
    <mergeCell ref="B3442:C3442"/>
    <mergeCell ref="B3443:C3443"/>
    <mergeCell ref="B3464:C3464"/>
    <mergeCell ref="B3465:C3465"/>
    <mergeCell ref="B3466:C3466"/>
    <mergeCell ref="B3467:C3467"/>
    <mergeCell ref="B3468:C3468"/>
    <mergeCell ref="B3469:C3469"/>
    <mergeCell ref="B3458:C3458"/>
    <mergeCell ref="B3459:C3459"/>
    <mergeCell ref="B3460:C3460"/>
    <mergeCell ref="B3461:C3461"/>
    <mergeCell ref="B3462:C3462"/>
    <mergeCell ref="B3463:C3463"/>
    <mergeCell ref="B3452:C3452"/>
    <mergeCell ref="B3453:C3453"/>
    <mergeCell ref="B3454:C3454"/>
    <mergeCell ref="B3455:C3455"/>
    <mergeCell ref="B3456:C3456"/>
    <mergeCell ref="B3457:C3457"/>
    <mergeCell ref="B3479:E3479"/>
    <mergeCell ref="F3479:H3479"/>
    <mergeCell ref="I3479:J3479"/>
    <mergeCell ref="L3479:M3479"/>
    <mergeCell ref="B3481:E3481"/>
    <mergeCell ref="B3482:E3483"/>
    <mergeCell ref="F3482:I3482"/>
    <mergeCell ref="J3482:M3482"/>
    <mergeCell ref="B3476:E3476"/>
    <mergeCell ref="F3476:I3476"/>
    <mergeCell ref="J3476:M3476"/>
    <mergeCell ref="B3477:E3477"/>
    <mergeCell ref="F3477:M3477"/>
    <mergeCell ref="B3478:E3478"/>
    <mergeCell ref="F3478:I3478"/>
    <mergeCell ref="J3478:M3478"/>
    <mergeCell ref="B3470:C3470"/>
    <mergeCell ref="B3471:C3471"/>
    <mergeCell ref="B3472:C3472"/>
    <mergeCell ref="B3473:C3473"/>
    <mergeCell ref="B3474:C3474"/>
    <mergeCell ref="B3475:C3475"/>
    <mergeCell ref="B3496:C3496"/>
    <mergeCell ref="B3497:C3497"/>
    <mergeCell ref="B3498:C3498"/>
    <mergeCell ref="B3499:C3499"/>
    <mergeCell ref="B3500:C3500"/>
    <mergeCell ref="B3501:C3501"/>
    <mergeCell ref="B3490:C3490"/>
    <mergeCell ref="B3491:C3491"/>
    <mergeCell ref="B3492:C3492"/>
    <mergeCell ref="B3493:C3493"/>
    <mergeCell ref="B3494:C3494"/>
    <mergeCell ref="B3495:C3495"/>
    <mergeCell ref="B3484:C3484"/>
    <mergeCell ref="B3485:C3485"/>
    <mergeCell ref="B3486:C3486"/>
    <mergeCell ref="B3487:C3487"/>
    <mergeCell ref="B3488:C3488"/>
    <mergeCell ref="B3489:C3489"/>
    <mergeCell ref="B3511:E3511"/>
    <mergeCell ref="F3511:H3511"/>
    <mergeCell ref="I3511:J3511"/>
    <mergeCell ref="L3511:M3511"/>
    <mergeCell ref="B3513:E3513"/>
    <mergeCell ref="B3514:E3515"/>
    <mergeCell ref="F3514:I3514"/>
    <mergeCell ref="J3514:M3514"/>
    <mergeCell ref="B3508:E3508"/>
    <mergeCell ref="F3508:I3508"/>
    <mergeCell ref="J3508:M3508"/>
    <mergeCell ref="B3509:E3509"/>
    <mergeCell ref="F3509:M3509"/>
    <mergeCell ref="B3510:E3510"/>
    <mergeCell ref="F3510:I3510"/>
    <mergeCell ref="J3510:M3510"/>
    <mergeCell ref="B3502:C3502"/>
    <mergeCell ref="B3503:C3503"/>
    <mergeCell ref="B3504:C3504"/>
    <mergeCell ref="B3505:C3505"/>
    <mergeCell ref="B3506:C3506"/>
    <mergeCell ref="B3507:C3507"/>
    <mergeCell ref="B3528:C3528"/>
    <mergeCell ref="B3529:C3529"/>
    <mergeCell ref="B3530:C3530"/>
    <mergeCell ref="B3531:C3531"/>
    <mergeCell ref="B3532:C3532"/>
    <mergeCell ref="B3533:C3533"/>
    <mergeCell ref="B3522:C3522"/>
    <mergeCell ref="B3523:C3523"/>
    <mergeCell ref="B3524:C3524"/>
    <mergeCell ref="B3525:C3525"/>
    <mergeCell ref="B3526:C3526"/>
    <mergeCell ref="B3527:C3527"/>
    <mergeCell ref="B3516:C3516"/>
    <mergeCell ref="B3517:C3517"/>
    <mergeCell ref="B3518:C3518"/>
    <mergeCell ref="B3519:C3519"/>
    <mergeCell ref="B3520:C3520"/>
    <mergeCell ref="B3521:C3521"/>
    <mergeCell ref="B3543:E3543"/>
    <mergeCell ref="F3543:H3543"/>
    <mergeCell ref="I3543:J3543"/>
    <mergeCell ref="L3543:M3543"/>
    <mergeCell ref="B3545:E3545"/>
    <mergeCell ref="B3546:E3547"/>
    <mergeCell ref="F3546:I3546"/>
    <mergeCell ref="J3546:M3546"/>
    <mergeCell ref="B3540:E3540"/>
    <mergeCell ref="F3540:I3540"/>
    <mergeCell ref="J3540:M3540"/>
    <mergeCell ref="B3541:E3541"/>
    <mergeCell ref="F3541:M3541"/>
    <mergeCell ref="B3542:E3542"/>
    <mergeCell ref="F3542:I3542"/>
    <mergeCell ref="J3542:M3542"/>
    <mergeCell ref="B3534:C3534"/>
    <mergeCell ref="B3535:C3535"/>
    <mergeCell ref="B3536:C3536"/>
    <mergeCell ref="B3537:C3537"/>
    <mergeCell ref="B3538:C3538"/>
    <mergeCell ref="B3539:C3539"/>
    <mergeCell ref="B3560:C3560"/>
    <mergeCell ref="B3561:C3561"/>
    <mergeCell ref="B3562:C3562"/>
    <mergeCell ref="B3563:C3563"/>
    <mergeCell ref="B3564:C3564"/>
    <mergeCell ref="B3565:C3565"/>
    <mergeCell ref="B3554:C3554"/>
    <mergeCell ref="B3555:C3555"/>
    <mergeCell ref="B3556:C3556"/>
    <mergeCell ref="B3557:C3557"/>
    <mergeCell ref="B3558:C3558"/>
    <mergeCell ref="B3559:C3559"/>
    <mergeCell ref="B3548:C3548"/>
    <mergeCell ref="B3549:C3549"/>
    <mergeCell ref="B3550:C3550"/>
    <mergeCell ref="B3551:C3551"/>
    <mergeCell ref="B3552:C3552"/>
    <mergeCell ref="B3553:C3553"/>
    <mergeCell ref="B3575:E3575"/>
    <mergeCell ref="F3575:H3575"/>
    <mergeCell ref="I3575:J3575"/>
    <mergeCell ref="L3575:M3575"/>
    <mergeCell ref="B3577:E3577"/>
    <mergeCell ref="B3578:E3579"/>
    <mergeCell ref="F3578:I3578"/>
    <mergeCell ref="J3578:M3578"/>
    <mergeCell ref="B3572:E3572"/>
    <mergeCell ref="F3572:I3572"/>
    <mergeCell ref="J3572:M3572"/>
    <mergeCell ref="B3573:E3573"/>
    <mergeCell ref="F3573:M3573"/>
    <mergeCell ref="B3574:E3574"/>
    <mergeCell ref="F3574:I3574"/>
    <mergeCell ref="J3574:M3574"/>
    <mergeCell ref="B3566:C3566"/>
    <mergeCell ref="B3567:C3567"/>
    <mergeCell ref="B3568:C3568"/>
    <mergeCell ref="B3569:C3569"/>
    <mergeCell ref="B3570:C3570"/>
    <mergeCell ref="B3571:C3571"/>
    <mergeCell ref="B3592:C3592"/>
    <mergeCell ref="B3593:C3593"/>
    <mergeCell ref="B3594:C3594"/>
    <mergeCell ref="B3595:C3595"/>
    <mergeCell ref="B3596:C3596"/>
    <mergeCell ref="B3597:C3597"/>
    <mergeCell ref="B3586:C3586"/>
    <mergeCell ref="B3587:C3587"/>
    <mergeCell ref="B3588:C3588"/>
    <mergeCell ref="B3589:C3589"/>
    <mergeCell ref="B3590:C3590"/>
    <mergeCell ref="B3591:C3591"/>
    <mergeCell ref="B3580:C3580"/>
    <mergeCell ref="B3581:C3581"/>
    <mergeCell ref="B3582:C3582"/>
    <mergeCell ref="B3583:C3583"/>
    <mergeCell ref="B3584:C3584"/>
    <mergeCell ref="B3585:C3585"/>
    <mergeCell ref="B3607:E3607"/>
    <mergeCell ref="F3607:H3607"/>
    <mergeCell ref="I3607:J3607"/>
    <mergeCell ref="L3607:M3607"/>
    <mergeCell ref="B3609:E3609"/>
    <mergeCell ref="B3610:E3611"/>
    <mergeCell ref="F3610:I3610"/>
    <mergeCell ref="J3610:M3610"/>
    <mergeCell ref="B3604:E3604"/>
    <mergeCell ref="F3604:I3604"/>
    <mergeCell ref="J3604:M3604"/>
    <mergeCell ref="B3605:E3605"/>
    <mergeCell ref="F3605:M3605"/>
    <mergeCell ref="B3606:E3606"/>
    <mergeCell ref="F3606:I3606"/>
    <mergeCell ref="J3606:M3606"/>
    <mergeCell ref="B3598:C3598"/>
    <mergeCell ref="B3599:C3599"/>
    <mergeCell ref="B3600:C3600"/>
    <mergeCell ref="B3601:C3601"/>
    <mergeCell ref="B3602:C3602"/>
    <mergeCell ref="B3603:C3603"/>
    <mergeCell ref="B3624:C3624"/>
    <mergeCell ref="B3625:C3625"/>
    <mergeCell ref="B3626:C3626"/>
    <mergeCell ref="B3627:C3627"/>
    <mergeCell ref="B3628:C3628"/>
    <mergeCell ref="B3629:C3629"/>
    <mergeCell ref="B3618:C3618"/>
    <mergeCell ref="B3619:C3619"/>
    <mergeCell ref="B3620:C3620"/>
    <mergeCell ref="B3621:C3621"/>
    <mergeCell ref="B3622:C3622"/>
    <mergeCell ref="B3623:C3623"/>
    <mergeCell ref="B3612:C3612"/>
    <mergeCell ref="B3613:C3613"/>
    <mergeCell ref="B3614:C3614"/>
    <mergeCell ref="B3615:C3615"/>
    <mergeCell ref="B3616:C3616"/>
    <mergeCell ref="B3617:C3617"/>
    <mergeCell ref="B3639:E3639"/>
    <mergeCell ref="F3639:H3639"/>
    <mergeCell ref="I3639:J3639"/>
    <mergeCell ref="L3639:M3639"/>
    <mergeCell ref="B3641:E3641"/>
    <mergeCell ref="B3642:E3643"/>
    <mergeCell ref="F3642:I3642"/>
    <mergeCell ref="J3642:M3642"/>
    <mergeCell ref="B3636:E3636"/>
    <mergeCell ref="F3636:I3636"/>
    <mergeCell ref="J3636:M3636"/>
    <mergeCell ref="B3637:E3637"/>
    <mergeCell ref="F3637:M3637"/>
    <mergeCell ref="B3638:E3638"/>
    <mergeCell ref="F3638:I3638"/>
    <mergeCell ref="J3638:M3638"/>
    <mergeCell ref="B3630:C3630"/>
    <mergeCell ref="B3631:C3631"/>
    <mergeCell ref="B3632:C3632"/>
    <mergeCell ref="B3633:C3633"/>
    <mergeCell ref="B3634:C3634"/>
    <mergeCell ref="B3635:C3635"/>
    <mergeCell ref="B3656:C3656"/>
    <mergeCell ref="B3657:C3657"/>
    <mergeCell ref="B3658:C3658"/>
    <mergeCell ref="B3659:C3659"/>
    <mergeCell ref="B3660:C3660"/>
    <mergeCell ref="B3661:C3661"/>
    <mergeCell ref="B3650:C3650"/>
    <mergeCell ref="B3651:C3651"/>
    <mergeCell ref="B3652:C3652"/>
    <mergeCell ref="B3653:C3653"/>
    <mergeCell ref="B3654:C3654"/>
    <mergeCell ref="B3655:C3655"/>
    <mergeCell ref="B3644:C3644"/>
    <mergeCell ref="B3645:C3645"/>
    <mergeCell ref="B3646:C3646"/>
    <mergeCell ref="B3647:C3647"/>
    <mergeCell ref="B3648:C3648"/>
    <mergeCell ref="B3649:C3649"/>
    <mergeCell ref="B3671:E3671"/>
    <mergeCell ref="F3671:H3671"/>
    <mergeCell ref="I3671:J3671"/>
    <mergeCell ref="L3671:M3671"/>
    <mergeCell ref="B3673:E3673"/>
    <mergeCell ref="B3674:E3675"/>
    <mergeCell ref="F3674:I3674"/>
    <mergeCell ref="J3674:M3674"/>
    <mergeCell ref="B3668:E3668"/>
    <mergeCell ref="F3668:I3668"/>
    <mergeCell ref="J3668:M3668"/>
    <mergeCell ref="B3669:E3669"/>
    <mergeCell ref="F3669:M3669"/>
    <mergeCell ref="B3670:E3670"/>
    <mergeCell ref="F3670:I3670"/>
    <mergeCell ref="J3670:M3670"/>
    <mergeCell ref="B3662:C3662"/>
    <mergeCell ref="B3663:C3663"/>
    <mergeCell ref="B3664:C3664"/>
    <mergeCell ref="B3665:C3665"/>
    <mergeCell ref="B3666:C3666"/>
    <mergeCell ref="B3667:C3667"/>
    <mergeCell ref="B3688:C3688"/>
    <mergeCell ref="B3689:C3689"/>
    <mergeCell ref="B3690:C3690"/>
    <mergeCell ref="B3691:C3691"/>
    <mergeCell ref="B3692:C3692"/>
    <mergeCell ref="B3693:C3693"/>
    <mergeCell ref="B3682:C3682"/>
    <mergeCell ref="B3683:C3683"/>
    <mergeCell ref="B3684:C3684"/>
    <mergeCell ref="B3685:C3685"/>
    <mergeCell ref="B3686:C3686"/>
    <mergeCell ref="B3687:C3687"/>
    <mergeCell ref="B3676:C3676"/>
    <mergeCell ref="B3677:C3677"/>
    <mergeCell ref="B3678:C3678"/>
    <mergeCell ref="B3679:C3679"/>
    <mergeCell ref="B3680:C3680"/>
    <mergeCell ref="B3681:C3681"/>
    <mergeCell ref="B3703:E3703"/>
    <mergeCell ref="F3703:H3703"/>
    <mergeCell ref="I3703:J3703"/>
    <mergeCell ref="L3703:M3703"/>
    <mergeCell ref="B3705:E3705"/>
    <mergeCell ref="B3706:E3707"/>
    <mergeCell ref="F3706:I3706"/>
    <mergeCell ref="J3706:M3706"/>
    <mergeCell ref="B3700:E3700"/>
    <mergeCell ref="F3700:I3700"/>
    <mergeCell ref="J3700:M3700"/>
    <mergeCell ref="B3701:E3701"/>
    <mergeCell ref="F3701:M3701"/>
    <mergeCell ref="B3702:E3702"/>
    <mergeCell ref="F3702:I3702"/>
    <mergeCell ref="J3702:M3702"/>
    <mergeCell ref="B3694:C3694"/>
    <mergeCell ref="B3695:C3695"/>
    <mergeCell ref="B3696:C3696"/>
    <mergeCell ref="B3697:C3697"/>
    <mergeCell ref="B3698:C3698"/>
    <mergeCell ref="B3699:C3699"/>
    <mergeCell ref="B3720:C3720"/>
    <mergeCell ref="B3721:C3721"/>
    <mergeCell ref="B3722:C3722"/>
    <mergeCell ref="B3723:C3723"/>
    <mergeCell ref="B3724:C3724"/>
    <mergeCell ref="B3725:C3725"/>
    <mergeCell ref="B3714:C3714"/>
    <mergeCell ref="B3715:C3715"/>
    <mergeCell ref="B3716:C3716"/>
    <mergeCell ref="B3717:C3717"/>
    <mergeCell ref="B3718:C3718"/>
    <mergeCell ref="B3719:C3719"/>
    <mergeCell ref="B3708:C3708"/>
    <mergeCell ref="B3709:C3709"/>
    <mergeCell ref="B3710:C3710"/>
    <mergeCell ref="B3711:C3711"/>
    <mergeCell ref="B3712:C3712"/>
    <mergeCell ref="B3713:C3713"/>
    <mergeCell ref="B3735:E3735"/>
    <mergeCell ref="F3735:H3735"/>
    <mergeCell ref="I3735:J3735"/>
    <mergeCell ref="L3735:M3735"/>
    <mergeCell ref="B3737:E3737"/>
    <mergeCell ref="B3738:E3739"/>
    <mergeCell ref="F3738:I3738"/>
    <mergeCell ref="J3738:M3738"/>
    <mergeCell ref="B3732:E3732"/>
    <mergeCell ref="F3732:I3732"/>
    <mergeCell ref="J3732:M3732"/>
    <mergeCell ref="B3733:E3733"/>
    <mergeCell ref="F3733:M3733"/>
    <mergeCell ref="B3734:E3734"/>
    <mergeCell ref="F3734:I3734"/>
    <mergeCell ref="J3734:M3734"/>
    <mergeCell ref="B3726:C3726"/>
    <mergeCell ref="B3727:C3727"/>
    <mergeCell ref="B3728:C3728"/>
    <mergeCell ref="B3729:C3729"/>
    <mergeCell ref="B3730:C3730"/>
    <mergeCell ref="B3731:C3731"/>
    <mergeCell ref="B3752:C3752"/>
    <mergeCell ref="B3753:C3753"/>
    <mergeCell ref="B3754:C3754"/>
    <mergeCell ref="B3755:C3755"/>
    <mergeCell ref="B3756:C3756"/>
    <mergeCell ref="B3757:C3757"/>
    <mergeCell ref="B3746:C3746"/>
    <mergeCell ref="B3747:C3747"/>
    <mergeCell ref="B3748:C3748"/>
    <mergeCell ref="B3749:C3749"/>
    <mergeCell ref="B3750:C3750"/>
    <mergeCell ref="B3751:C3751"/>
    <mergeCell ref="B3740:C3740"/>
    <mergeCell ref="B3741:C3741"/>
    <mergeCell ref="B3742:C3742"/>
    <mergeCell ref="B3743:C3743"/>
    <mergeCell ref="B3744:C3744"/>
    <mergeCell ref="B3745:C3745"/>
    <mergeCell ref="B3767:E3767"/>
    <mergeCell ref="F3767:H3767"/>
    <mergeCell ref="I3767:J3767"/>
    <mergeCell ref="L3767:M3767"/>
    <mergeCell ref="B3769:E3769"/>
    <mergeCell ref="B3770:E3771"/>
    <mergeCell ref="F3770:I3770"/>
    <mergeCell ref="J3770:M3770"/>
    <mergeCell ref="B3764:E3764"/>
    <mergeCell ref="F3764:I3764"/>
    <mergeCell ref="J3764:M3764"/>
    <mergeCell ref="B3765:E3765"/>
    <mergeCell ref="F3765:M3765"/>
    <mergeCell ref="B3766:E3766"/>
    <mergeCell ref="F3766:I3766"/>
    <mergeCell ref="J3766:M3766"/>
    <mergeCell ref="B3758:C3758"/>
    <mergeCell ref="B3759:C3759"/>
    <mergeCell ref="B3760:C3760"/>
    <mergeCell ref="B3761:C3761"/>
    <mergeCell ref="B3762:C3762"/>
    <mergeCell ref="B3763:C3763"/>
    <mergeCell ref="B3784:C3784"/>
    <mergeCell ref="B3785:C3785"/>
    <mergeCell ref="B3786:C3786"/>
    <mergeCell ref="B3787:C3787"/>
    <mergeCell ref="B3788:C3788"/>
    <mergeCell ref="B3789:C3789"/>
    <mergeCell ref="B3778:C3778"/>
    <mergeCell ref="B3779:C3779"/>
    <mergeCell ref="B3780:C3780"/>
    <mergeCell ref="B3781:C3781"/>
    <mergeCell ref="B3782:C3782"/>
    <mergeCell ref="B3783:C3783"/>
    <mergeCell ref="B3772:C3772"/>
    <mergeCell ref="B3773:C3773"/>
    <mergeCell ref="B3774:C3774"/>
    <mergeCell ref="B3775:C3775"/>
    <mergeCell ref="B3776:C3776"/>
    <mergeCell ref="B3777:C3777"/>
    <mergeCell ref="B3799:E3799"/>
    <mergeCell ref="F3799:H3799"/>
    <mergeCell ref="I3799:J3799"/>
    <mergeCell ref="L3799:M3799"/>
    <mergeCell ref="B3801:E3801"/>
    <mergeCell ref="B3802:E3803"/>
    <mergeCell ref="F3802:I3802"/>
    <mergeCell ref="J3802:M3802"/>
    <mergeCell ref="B3796:E3796"/>
    <mergeCell ref="F3796:I3796"/>
    <mergeCell ref="J3796:M3796"/>
    <mergeCell ref="B3797:E3797"/>
    <mergeCell ref="F3797:M3797"/>
    <mergeCell ref="B3798:E3798"/>
    <mergeCell ref="F3798:I3798"/>
    <mergeCell ref="J3798:M3798"/>
    <mergeCell ref="B3790:C3790"/>
    <mergeCell ref="B3791:C3791"/>
    <mergeCell ref="B3792:C3792"/>
    <mergeCell ref="B3793:C3793"/>
    <mergeCell ref="B3794:C3794"/>
    <mergeCell ref="B3795:C3795"/>
    <mergeCell ref="B3816:C3816"/>
    <mergeCell ref="B3817:C3817"/>
    <mergeCell ref="B3818:C3818"/>
    <mergeCell ref="B3819:C3819"/>
    <mergeCell ref="B3820:C3820"/>
    <mergeCell ref="B3821:C3821"/>
    <mergeCell ref="B3810:C3810"/>
    <mergeCell ref="B3811:C3811"/>
    <mergeCell ref="B3812:C3812"/>
    <mergeCell ref="B3813:C3813"/>
    <mergeCell ref="B3814:C3814"/>
    <mergeCell ref="B3815:C3815"/>
    <mergeCell ref="B3804:C3804"/>
    <mergeCell ref="B3805:C3805"/>
    <mergeCell ref="B3806:C3806"/>
    <mergeCell ref="B3807:C3807"/>
    <mergeCell ref="B3808:C3808"/>
    <mergeCell ref="B3809:C3809"/>
    <mergeCell ref="B3831:E3831"/>
    <mergeCell ref="F3831:H3831"/>
    <mergeCell ref="I3831:J3831"/>
    <mergeCell ref="L3831:M3831"/>
    <mergeCell ref="B3833:E3833"/>
    <mergeCell ref="B3834:E3835"/>
    <mergeCell ref="F3834:I3834"/>
    <mergeCell ref="J3834:M3834"/>
    <mergeCell ref="B3828:E3828"/>
    <mergeCell ref="F3828:I3828"/>
    <mergeCell ref="J3828:M3828"/>
    <mergeCell ref="B3829:E3829"/>
    <mergeCell ref="F3829:M3829"/>
    <mergeCell ref="B3830:E3830"/>
    <mergeCell ref="F3830:I3830"/>
    <mergeCell ref="J3830:M3830"/>
    <mergeCell ref="B3822:C3822"/>
    <mergeCell ref="B3823:C3823"/>
    <mergeCell ref="B3824:C3824"/>
    <mergeCell ref="B3825:C3825"/>
    <mergeCell ref="B3826:C3826"/>
    <mergeCell ref="B3827:C3827"/>
    <mergeCell ref="B3848:C3848"/>
    <mergeCell ref="B3849:C3849"/>
    <mergeCell ref="B3850:C3850"/>
    <mergeCell ref="B3851:C3851"/>
    <mergeCell ref="B3852:C3852"/>
    <mergeCell ref="B3853:C3853"/>
    <mergeCell ref="B3842:C3842"/>
    <mergeCell ref="B3843:C3843"/>
    <mergeCell ref="B3844:C3844"/>
    <mergeCell ref="B3845:C3845"/>
    <mergeCell ref="B3846:C3846"/>
    <mergeCell ref="B3847:C3847"/>
    <mergeCell ref="B3836:C3836"/>
    <mergeCell ref="B3837:C3837"/>
    <mergeCell ref="B3838:C3838"/>
    <mergeCell ref="B3839:C3839"/>
    <mergeCell ref="B3840:C3840"/>
    <mergeCell ref="B3841:C3841"/>
    <mergeCell ref="B3863:E3863"/>
    <mergeCell ref="F3863:H3863"/>
    <mergeCell ref="I3863:J3863"/>
    <mergeCell ref="L3863:M3863"/>
    <mergeCell ref="B3865:E3865"/>
    <mergeCell ref="B3866:E3867"/>
    <mergeCell ref="F3866:I3866"/>
    <mergeCell ref="J3866:M3866"/>
    <mergeCell ref="B3860:E3860"/>
    <mergeCell ref="F3860:I3860"/>
    <mergeCell ref="J3860:M3860"/>
    <mergeCell ref="B3861:E3861"/>
    <mergeCell ref="F3861:M3861"/>
    <mergeCell ref="B3862:E3862"/>
    <mergeCell ref="F3862:I3862"/>
    <mergeCell ref="J3862:M3862"/>
    <mergeCell ref="B3854:C3854"/>
    <mergeCell ref="B3855:C3855"/>
    <mergeCell ref="B3856:C3856"/>
    <mergeCell ref="B3857:C3857"/>
    <mergeCell ref="B3858:C3858"/>
    <mergeCell ref="B3859:C3859"/>
    <mergeCell ref="B3880:C3880"/>
    <mergeCell ref="B3881:C3881"/>
    <mergeCell ref="B3882:C3882"/>
    <mergeCell ref="B3883:C3883"/>
    <mergeCell ref="B3884:C3884"/>
    <mergeCell ref="B3885:C3885"/>
    <mergeCell ref="B3874:C3874"/>
    <mergeCell ref="B3875:C3875"/>
    <mergeCell ref="B3876:C3876"/>
    <mergeCell ref="B3877:C3877"/>
    <mergeCell ref="B3878:C3878"/>
    <mergeCell ref="B3879:C3879"/>
    <mergeCell ref="B3868:C3868"/>
    <mergeCell ref="B3869:C3869"/>
    <mergeCell ref="B3870:C3870"/>
    <mergeCell ref="B3871:C3871"/>
    <mergeCell ref="B3872:C3872"/>
    <mergeCell ref="B3873:C3873"/>
    <mergeCell ref="B3895:E3895"/>
    <mergeCell ref="F3895:H3895"/>
    <mergeCell ref="I3895:J3895"/>
    <mergeCell ref="L3895:M3895"/>
    <mergeCell ref="B3897:E3897"/>
    <mergeCell ref="B3898:E3899"/>
    <mergeCell ref="F3898:I3898"/>
    <mergeCell ref="J3898:M3898"/>
    <mergeCell ref="B3892:E3892"/>
    <mergeCell ref="F3892:I3892"/>
    <mergeCell ref="J3892:M3892"/>
    <mergeCell ref="B3893:E3893"/>
    <mergeCell ref="F3893:M3893"/>
    <mergeCell ref="B3894:E3894"/>
    <mergeCell ref="F3894:I3894"/>
    <mergeCell ref="J3894:M3894"/>
    <mergeCell ref="B3886:C3886"/>
    <mergeCell ref="B3887:C3887"/>
    <mergeCell ref="B3888:C3888"/>
    <mergeCell ref="B3889:C3889"/>
    <mergeCell ref="B3890:C3890"/>
    <mergeCell ref="B3891:C3891"/>
    <mergeCell ref="B3912:C3912"/>
    <mergeCell ref="B3913:C3913"/>
    <mergeCell ref="B3914:C3914"/>
    <mergeCell ref="B3915:C3915"/>
    <mergeCell ref="B3916:C3916"/>
    <mergeCell ref="B3917:C3917"/>
    <mergeCell ref="B3906:C3906"/>
    <mergeCell ref="B3907:C3907"/>
    <mergeCell ref="B3908:C3908"/>
    <mergeCell ref="B3909:C3909"/>
    <mergeCell ref="B3910:C3910"/>
    <mergeCell ref="B3911:C3911"/>
    <mergeCell ref="B3900:C3900"/>
    <mergeCell ref="B3901:C3901"/>
    <mergeCell ref="B3902:C3902"/>
    <mergeCell ref="B3903:C3903"/>
    <mergeCell ref="B3904:C3904"/>
    <mergeCell ref="B3905:C3905"/>
    <mergeCell ref="B3927:E3927"/>
    <mergeCell ref="F3927:H3927"/>
    <mergeCell ref="I3927:J3927"/>
    <mergeCell ref="L3927:M3927"/>
    <mergeCell ref="B3929:E3929"/>
    <mergeCell ref="B3930:E3931"/>
    <mergeCell ref="F3930:I3930"/>
    <mergeCell ref="J3930:M3930"/>
    <mergeCell ref="B3924:E3924"/>
    <mergeCell ref="F3924:I3924"/>
    <mergeCell ref="J3924:M3924"/>
    <mergeCell ref="B3925:E3925"/>
    <mergeCell ref="F3925:M3925"/>
    <mergeCell ref="B3926:E3926"/>
    <mergeCell ref="F3926:I3926"/>
    <mergeCell ref="J3926:M3926"/>
    <mergeCell ref="B3918:C3918"/>
    <mergeCell ref="B3919:C3919"/>
    <mergeCell ref="B3920:C3920"/>
    <mergeCell ref="B3921:C3921"/>
    <mergeCell ref="B3922:C3922"/>
    <mergeCell ref="B3923:C3923"/>
    <mergeCell ref="B3944:C3944"/>
    <mergeCell ref="B3945:C3945"/>
    <mergeCell ref="B3946:C3946"/>
    <mergeCell ref="B3947:C3947"/>
    <mergeCell ref="B3948:C3948"/>
    <mergeCell ref="B3949:C3949"/>
    <mergeCell ref="B3938:C3938"/>
    <mergeCell ref="B3939:C3939"/>
    <mergeCell ref="B3940:C3940"/>
    <mergeCell ref="B3941:C3941"/>
    <mergeCell ref="B3942:C3942"/>
    <mergeCell ref="B3943:C3943"/>
    <mergeCell ref="B3932:C3932"/>
    <mergeCell ref="B3933:C3933"/>
    <mergeCell ref="B3934:C3934"/>
    <mergeCell ref="B3935:C3935"/>
    <mergeCell ref="B3936:C3936"/>
    <mergeCell ref="B3937:C3937"/>
    <mergeCell ref="B3959:E3959"/>
    <mergeCell ref="F3959:H3959"/>
    <mergeCell ref="I3959:J3959"/>
    <mergeCell ref="L3959:M3959"/>
    <mergeCell ref="B3961:E3961"/>
    <mergeCell ref="B3962:E3963"/>
    <mergeCell ref="F3962:I3962"/>
    <mergeCell ref="J3962:M3962"/>
    <mergeCell ref="B3956:E3956"/>
    <mergeCell ref="F3956:I3956"/>
    <mergeCell ref="J3956:M3956"/>
    <mergeCell ref="B3957:E3957"/>
    <mergeCell ref="F3957:M3957"/>
    <mergeCell ref="B3958:E3958"/>
    <mergeCell ref="F3958:I3958"/>
    <mergeCell ref="J3958:M3958"/>
    <mergeCell ref="B3950:C3950"/>
    <mergeCell ref="B3951:C3951"/>
    <mergeCell ref="B3952:C3952"/>
    <mergeCell ref="B3953:C3953"/>
    <mergeCell ref="B3954:C3954"/>
    <mergeCell ref="B3955:C3955"/>
    <mergeCell ref="B3976:C3976"/>
    <mergeCell ref="B3977:C3977"/>
    <mergeCell ref="B3978:C3978"/>
    <mergeCell ref="B3979:C3979"/>
    <mergeCell ref="B3980:C3980"/>
    <mergeCell ref="B3981:C3981"/>
    <mergeCell ref="B3970:C3970"/>
    <mergeCell ref="B3971:C3971"/>
    <mergeCell ref="B3972:C3972"/>
    <mergeCell ref="B3973:C3973"/>
    <mergeCell ref="B3974:C3974"/>
    <mergeCell ref="B3975:C3975"/>
    <mergeCell ref="B3964:C3964"/>
    <mergeCell ref="B3965:C3965"/>
    <mergeCell ref="B3966:C3966"/>
    <mergeCell ref="B3967:C3967"/>
    <mergeCell ref="B3968:C3968"/>
    <mergeCell ref="B3969:C3969"/>
    <mergeCell ref="B3991:E3991"/>
    <mergeCell ref="F3991:H3991"/>
    <mergeCell ref="I3991:J3991"/>
    <mergeCell ref="L3991:M3991"/>
    <mergeCell ref="B3993:E3993"/>
    <mergeCell ref="B3994:E3995"/>
    <mergeCell ref="F3994:I3994"/>
    <mergeCell ref="J3994:M3994"/>
    <mergeCell ref="B3988:E3988"/>
    <mergeCell ref="F3988:I3988"/>
    <mergeCell ref="J3988:M3988"/>
    <mergeCell ref="B3989:E3989"/>
    <mergeCell ref="F3989:M3989"/>
    <mergeCell ref="B3990:E3990"/>
    <mergeCell ref="F3990:I3990"/>
    <mergeCell ref="J3990:M3990"/>
    <mergeCell ref="B3982:C3982"/>
    <mergeCell ref="B3983:C3983"/>
    <mergeCell ref="B3984:C3984"/>
    <mergeCell ref="B3985:C3985"/>
    <mergeCell ref="B3986:C3986"/>
    <mergeCell ref="B3987:C3987"/>
    <mergeCell ref="B4008:C4008"/>
    <mergeCell ref="B4009:C4009"/>
    <mergeCell ref="B4010:C4010"/>
    <mergeCell ref="B4011:C4011"/>
    <mergeCell ref="B4012:C4012"/>
    <mergeCell ref="B4013:C4013"/>
    <mergeCell ref="B4002:C4002"/>
    <mergeCell ref="B4003:C4003"/>
    <mergeCell ref="B4004:C4004"/>
    <mergeCell ref="B4005:C4005"/>
    <mergeCell ref="B4006:C4006"/>
    <mergeCell ref="B4007:C4007"/>
    <mergeCell ref="B3996:C3996"/>
    <mergeCell ref="B3997:C3997"/>
    <mergeCell ref="B3998:C3998"/>
    <mergeCell ref="B3999:C3999"/>
    <mergeCell ref="B4000:C4000"/>
    <mergeCell ref="B4001:C4001"/>
    <mergeCell ref="B4023:E4023"/>
    <mergeCell ref="F4023:H4023"/>
    <mergeCell ref="I4023:J4023"/>
    <mergeCell ref="L4023:M4023"/>
    <mergeCell ref="B4025:E4025"/>
    <mergeCell ref="B4026:E4027"/>
    <mergeCell ref="F4026:I4026"/>
    <mergeCell ref="J4026:M4026"/>
    <mergeCell ref="B4020:E4020"/>
    <mergeCell ref="F4020:I4020"/>
    <mergeCell ref="J4020:M4020"/>
    <mergeCell ref="B4021:E4021"/>
    <mergeCell ref="F4021:M4021"/>
    <mergeCell ref="B4022:E4022"/>
    <mergeCell ref="F4022:I4022"/>
    <mergeCell ref="J4022:M4022"/>
    <mergeCell ref="B4014:C4014"/>
    <mergeCell ref="B4015:C4015"/>
    <mergeCell ref="B4016:C4016"/>
    <mergeCell ref="B4017:C4017"/>
    <mergeCell ref="B4018:C4018"/>
    <mergeCell ref="B4019:C4019"/>
    <mergeCell ref="B4040:C4040"/>
    <mergeCell ref="B4041:C4041"/>
    <mergeCell ref="B4042:C4042"/>
    <mergeCell ref="B4043:C4043"/>
    <mergeCell ref="B4044:C4044"/>
    <mergeCell ref="B4045:C4045"/>
    <mergeCell ref="B4034:C4034"/>
    <mergeCell ref="B4035:C4035"/>
    <mergeCell ref="B4036:C4036"/>
    <mergeCell ref="B4037:C4037"/>
    <mergeCell ref="B4038:C4038"/>
    <mergeCell ref="B4039:C4039"/>
    <mergeCell ref="B4028:C4028"/>
    <mergeCell ref="B4029:C4029"/>
    <mergeCell ref="B4030:C4030"/>
    <mergeCell ref="B4031:C4031"/>
    <mergeCell ref="B4032:C4032"/>
    <mergeCell ref="B4033:C4033"/>
    <mergeCell ref="B4055:E4055"/>
    <mergeCell ref="F4055:H4055"/>
    <mergeCell ref="I4055:J4055"/>
    <mergeCell ref="L4055:M4055"/>
    <mergeCell ref="B4057:E4057"/>
    <mergeCell ref="B4058:E4059"/>
    <mergeCell ref="F4058:I4058"/>
    <mergeCell ref="J4058:M4058"/>
    <mergeCell ref="B4052:E4052"/>
    <mergeCell ref="F4052:I4052"/>
    <mergeCell ref="J4052:M4052"/>
    <mergeCell ref="B4053:E4053"/>
    <mergeCell ref="F4053:M4053"/>
    <mergeCell ref="B4054:E4054"/>
    <mergeCell ref="F4054:I4054"/>
    <mergeCell ref="J4054:M4054"/>
    <mergeCell ref="B4046:C4046"/>
    <mergeCell ref="B4047:C4047"/>
    <mergeCell ref="B4048:C4048"/>
    <mergeCell ref="B4049:C4049"/>
    <mergeCell ref="B4050:C4050"/>
    <mergeCell ref="B4051:C4051"/>
    <mergeCell ref="B4072:C4072"/>
    <mergeCell ref="B4073:C4073"/>
    <mergeCell ref="B4074:C4074"/>
    <mergeCell ref="B4075:C4075"/>
    <mergeCell ref="B4076:C4076"/>
    <mergeCell ref="B4077:C4077"/>
    <mergeCell ref="B4066:C4066"/>
    <mergeCell ref="B4067:C4067"/>
    <mergeCell ref="B4068:C4068"/>
    <mergeCell ref="B4069:C4069"/>
    <mergeCell ref="B4070:C4070"/>
    <mergeCell ref="B4071:C4071"/>
    <mergeCell ref="B4060:C4060"/>
    <mergeCell ref="B4061:C4061"/>
    <mergeCell ref="B4062:C4062"/>
    <mergeCell ref="B4063:C4063"/>
    <mergeCell ref="B4064:C4064"/>
    <mergeCell ref="B4065:C4065"/>
    <mergeCell ref="B4087:E4087"/>
    <mergeCell ref="F4087:H4087"/>
    <mergeCell ref="I4087:J4087"/>
    <mergeCell ref="L4087:M4087"/>
    <mergeCell ref="B4089:E4089"/>
    <mergeCell ref="B4090:E4091"/>
    <mergeCell ref="F4090:I4090"/>
    <mergeCell ref="J4090:M4090"/>
    <mergeCell ref="B4084:E4084"/>
    <mergeCell ref="F4084:I4084"/>
    <mergeCell ref="J4084:M4084"/>
    <mergeCell ref="B4085:E4085"/>
    <mergeCell ref="F4085:M4085"/>
    <mergeCell ref="B4086:E4086"/>
    <mergeCell ref="F4086:I4086"/>
    <mergeCell ref="J4086:M4086"/>
    <mergeCell ref="B4078:C4078"/>
    <mergeCell ref="B4079:C4079"/>
    <mergeCell ref="B4080:C4080"/>
    <mergeCell ref="B4081:C4081"/>
    <mergeCell ref="B4082:C4082"/>
    <mergeCell ref="B4083:C4083"/>
    <mergeCell ref="B4104:C4104"/>
    <mergeCell ref="B4105:C4105"/>
    <mergeCell ref="B4106:C4106"/>
    <mergeCell ref="B4107:C4107"/>
    <mergeCell ref="B4108:C4108"/>
    <mergeCell ref="B4109:C4109"/>
    <mergeCell ref="B4098:C4098"/>
    <mergeCell ref="B4099:C4099"/>
    <mergeCell ref="B4100:C4100"/>
    <mergeCell ref="B4101:C4101"/>
    <mergeCell ref="B4102:C4102"/>
    <mergeCell ref="B4103:C4103"/>
    <mergeCell ref="B4092:C4092"/>
    <mergeCell ref="B4093:C4093"/>
    <mergeCell ref="B4094:C4094"/>
    <mergeCell ref="B4095:C4095"/>
    <mergeCell ref="B4096:C4096"/>
    <mergeCell ref="B4097:C4097"/>
    <mergeCell ref="B4119:E4119"/>
    <mergeCell ref="F4119:H4119"/>
    <mergeCell ref="I4119:J4119"/>
    <mergeCell ref="L4119:M4119"/>
    <mergeCell ref="B4121:E4121"/>
    <mergeCell ref="B4122:E4123"/>
    <mergeCell ref="F4122:I4122"/>
    <mergeCell ref="J4122:M4122"/>
    <mergeCell ref="B4116:E4116"/>
    <mergeCell ref="F4116:I4116"/>
    <mergeCell ref="J4116:M4116"/>
    <mergeCell ref="B4117:E4117"/>
    <mergeCell ref="F4117:M4117"/>
    <mergeCell ref="B4118:E4118"/>
    <mergeCell ref="F4118:I4118"/>
    <mergeCell ref="J4118:M4118"/>
    <mergeCell ref="B4110:C4110"/>
    <mergeCell ref="B4111:C4111"/>
    <mergeCell ref="B4112:C4112"/>
    <mergeCell ref="B4113:C4113"/>
    <mergeCell ref="B4114:C4114"/>
    <mergeCell ref="B4115:C4115"/>
    <mergeCell ref="B4136:C4136"/>
    <mergeCell ref="B4137:C4137"/>
    <mergeCell ref="B4138:C4138"/>
    <mergeCell ref="B4139:C4139"/>
    <mergeCell ref="B4140:C4140"/>
    <mergeCell ref="B4141:C4141"/>
    <mergeCell ref="B4130:C4130"/>
    <mergeCell ref="B4131:C4131"/>
    <mergeCell ref="B4132:C4132"/>
    <mergeCell ref="B4133:C4133"/>
    <mergeCell ref="B4134:C4134"/>
    <mergeCell ref="B4135:C4135"/>
    <mergeCell ref="B4124:C4124"/>
    <mergeCell ref="B4125:C4125"/>
    <mergeCell ref="B4126:C4126"/>
    <mergeCell ref="B4127:C4127"/>
    <mergeCell ref="B4128:C4128"/>
    <mergeCell ref="B4129:C4129"/>
    <mergeCell ref="B4151:E4151"/>
    <mergeCell ref="F4151:H4151"/>
    <mergeCell ref="I4151:J4151"/>
    <mergeCell ref="L4151:M4151"/>
    <mergeCell ref="B4153:E4153"/>
    <mergeCell ref="B4154:E4155"/>
    <mergeCell ref="F4154:I4154"/>
    <mergeCell ref="J4154:M4154"/>
    <mergeCell ref="B4148:E4148"/>
    <mergeCell ref="F4148:I4148"/>
    <mergeCell ref="J4148:M4148"/>
    <mergeCell ref="B4149:E4149"/>
    <mergeCell ref="F4149:M4149"/>
    <mergeCell ref="B4150:E4150"/>
    <mergeCell ref="F4150:I4150"/>
    <mergeCell ref="J4150:M4150"/>
    <mergeCell ref="B4142:C4142"/>
    <mergeCell ref="B4143:C4143"/>
    <mergeCell ref="B4144:C4144"/>
    <mergeCell ref="B4145:C4145"/>
    <mergeCell ref="B4146:C4146"/>
    <mergeCell ref="B4147:C4147"/>
    <mergeCell ref="B4168:C4168"/>
    <mergeCell ref="B4169:C4169"/>
    <mergeCell ref="B4170:C4170"/>
    <mergeCell ref="B4171:C4171"/>
    <mergeCell ref="B4172:C4172"/>
    <mergeCell ref="B4173:C4173"/>
    <mergeCell ref="B4162:C4162"/>
    <mergeCell ref="B4163:C4163"/>
    <mergeCell ref="B4164:C4164"/>
    <mergeCell ref="B4165:C4165"/>
    <mergeCell ref="B4166:C4166"/>
    <mergeCell ref="B4167:C4167"/>
    <mergeCell ref="B4156:C4156"/>
    <mergeCell ref="B4157:C4157"/>
    <mergeCell ref="B4158:C4158"/>
    <mergeCell ref="B4159:C4159"/>
    <mergeCell ref="B4160:C4160"/>
    <mergeCell ref="B4161:C4161"/>
    <mergeCell ref="B4183:E4183"/>
    <mergeCell ref="F4183:H4183"/>
    <mergeCell ref="I4183:J4183"/>
    <mergeCell ref="L4183:M4183"/>
    <mergeCell ref="B4185:E4185"/>
    <mergeCell ref="B4186:E4187"/>
    <mergeCell ref="F4186:I4186"/>
    <mergeCell ref="J4186:M4186"/>
    <mergeCell ref="B4180:E4180"/>
    <mergeCell ref="F4180:I4180"/>
    <mergeCell ref="J4180:M4180"/>
    <mergeCell ref="B4181:E4181"/>
    <mergeCell ref="F4181:M4181"/>
    <mergeCell ref="B4182:E4182"/>
    <mergeCell ref="F4182:I4182"/>
    <mergeCell ref="J4182:M4182"/>
    <mergeCell ref="B4174:C4174"/>
    <mergeCell ref="B4175:C4175"/>
    <mergeCell ref="B4176:C4176"/>
    <mergeCell ref="B4177:C4177"/>
    <mergeCell ref="B4178:C4178"/>
    <mergeCell ref="B4179:C4179"/>
    <mergeCell ref="B4200:C4200"/>
    <mergeCell ref="B4201:C4201"/>
    <mergeCell ref="B4202:C4202"/>
    <mergeCell ref="B4203:C4203"/>
    <mergeCell ref="B4204:C4204"/>
    <mergeCell ref="B4205:C4205"/>
    <mergeCell ref="B4194:C4194"/>
    <mergeCell ref="B4195:C4195"/>
    <mergeCell ref="B4196:C4196"/>
    <mergeCell ref="B4197:C4197"/>
    <mergeCell ref="B4198:C4198"/>
    <mergeCell ref="B4199:C4199"/>
    <mergeCell ref="B4188:C4188"/>
    <mergeCell ref="B4189:C4189"/>
    <mergeCell ref="B4190:C4190"/>
    <mergeCell ref="B4191:C4191"/>
    <mergeCell ref="B4192:C4192"/>
    <mergeCell ref="B4193:C4193"/>
    <mergeCell ref="B4215:E4215"/>
    <mergeCell ref="F4215:H4215"/>
    <mergeCell ref="I4215:J4215"/>
    <mergeCell ref="L4215:M4215"/>
    <mergeCell ref="B4217:E4217"/>
    <mergeCell ref="B4218:E4219"/>
    <mergeCell ref="F4218:I4218"/>
    <mergeCell ref="J4218:M4218"/>
    <mergeCell ref="B4212:E4212"/>
    <mergeCell ref="F4212:I4212"/>
    <mergeCell ref="J4212:M4212"/>
    <mergeCell ref="B4213:E4213"/>
    <mergeCell ref="F4213:M4213"/>
    <mergeCell ref="B4214:E4214"/>
    <mergeCell ref="F4214:I4214"/>
    <mergeCell ref="J4214:M4214"/>
    <mergeCell ref="B4206:C4206"/>
    <mergeCell ref="B4207:C4207"/>
    <mergeCell ref="B4208:C4208"/>
    <mergeCell ref="B4209:C4209"/>
    <mergeCell ref="B4210:C4210"/>
    <mergeCell ref="B4211:C4211"/>
    <mergeCell ref="B4232:C4232"/>
    <mergeCell ref="B4233:C4233"/>
    <mergeCell ref="B4234:C4234"/>
    <mergeCell ref="B4235:C4235"/>
    <mergeCell ref="B4236:C4236"/>
    <mergeCell ref="B4237:C4237"/>
    <mergeCell ref="B4226:C4226"/>
    <mergeCell ref="B4227:C4227"/>
    <mergeCell ref="B4228:C4228"/>
    <mergeCell ref="B4229:C4229"/>
    <mergeCell ref="B4230:C4230"/>
    <mergeCell ref="B4231:C4231"/>
    <mergeCell ref="B4220:C4220"/>
    <mergeCell ref="B4221:C4221"/>
    <mergeCell ref="B4222:C4222"/>
    <mergeCell ref="B4223:C4223"/>
    <mergeCell ref="B4224:C4224"/>
    <mergeCell ref="B4225:C4225"/>
    <mergeCell ref="B4247:E4247"/>
    <mergeCell ref="F4247:H4247"/>
    <mergeCell ref="I4247:J4247"/>
    <mergeCell ref="L4247:M4247"/>
    <mergeCell ref="B4249:E4249"/>
    <mergeCell ref="B4250:E4251"/>
    <mergeCell ref="F4250:I4250"/>
    <mergeCell ref="J4250:M4250"/>
    <mergeCell ref="B4244:E4244"/>
    <mergeCell ref="F4244:I4244"/>
    <mergeCell ref="J4244:M4244"/>
    <mergeCell ref="B4245:E4245"/>
    <mergeCell ref="F4245:M4245"/>
    <mergeCell ref="B4246:E4246"/>
    <mergeCell ref="F4246:I4246"/>
    <mergeCell ref="J4246:M4246"/>
    <mergeCell ref="B4238:C4238"/>
    <mergeCell ref="B4239:C4239"/>
    <mergeCell ref="B4240:C4240"/>
    <mergeCell ref="B4241:C4241"/>
    <mergeCell ref="B4242:C4242"/>
    <mergeCell ref="B4243:C4243"/>
    <mergeCell ref="B4264:C4264"/>
    <mergeCell ref="B4265:C4265"/>
    <mergeCell ref="B4266:C4266"/>
    <mergeCell ref="B4267:C4267"/>
    <mergeCell ref="B4268:C4268"/>
    <mergeCell ref="B4269:C4269"/>
    <mergeCell ref="B4258:C4258"/>
    <mergeCell ref="B4259:C4259"/>
    <mergeCell ref="B4260:C4260"/>
    <mergeCell ref="B4261:C4261"/>
    <mergeCell ref="B4262:C4262"/>
    <mergeCell ref="B4263:C4263"/>
    <mergeCell ref="B4252:C4252"/>
    <mergeCell ref="B4253:C4253"/>
    <mergeCell ref="B4254:C4254"/>
    <mergeCell ref="B4255:C4255"/>
    <mergeCell ref="B4256:C4256"/>
    <mergeCell ref="B4257:C4257"/>
    <mergeCell ref="B4279:E4279"/>
    <mergeCell ref="F4279:H4279"/>
    <mergeCell ref="I4279:J4279"/>
    <mergeCell ref="L4279:M4279"/>
    <mergeCell ref="B4281:E4281"/>
    <mergeCell ref="B4282:E4283"/>
    <mergeCell ref="F4282:I4282"/>
    <mergeCell ref="J4282:M4282"/>
    <mergeCell ref="B4276:E4276"/>
    <mergeCell ref="F4276:I4276"/>
    <mergeCell ref="J4276:M4276"/>
    <mergeCell ref="B4277:E4277"/>
    <mergeCell ref="F4277:M4277"/>
    <mergeCell ref="B4278:E4278"/>
    <mergeCell ref="F4278:I4278"/>
    <mergeCell ref="J4278:M4278"/>
    <mergeCell ref="B4270:C4270"/>
    <mergeCell ref="B4271:C4271"/>
    <mergeCell ref="B4272:C4272"/>
    <mergeCell ref="B4273:C4273"/>
    <mergeCell ref="B4274:C4274"/>
    <mergeCell ref="B4275:C4275"/>
    <mergeCell ref="B4296:C4296"/>
    <mergeCell ref="B4297:C4297"/>
    <mergeCell ref="B4298:C4298"/>
    <mergeCell ref="B4299:C4299"/>
    <mergeCell ref="B4300:C4300"/>
    <mergeCell ref="B4301:C4301"/>
    <mergeCell ref="B4290:C4290"/>
    <mergeCell ref="B4291:C4291"/>
    <mergeCell ref="B4292:C4292"/>
    <mergeCell ref="B4293:C4293"/>
    <mergeCell ref="B4294:C4294"/>
    <mergeCell ref="B4295:C4295"/>
    <mergeCell ref="B4284:C4284"/>
    <mergeCell ref="B4285:C4285"/>
    <mergeCell ref="B4286:C4286"/>
    <mergeCell ref="B4287:C4287"/>
    <mergeCell ref="B4288:C4288"/>
    <mergeCell ref="B4289:C4289"/>
    <mergeCell ref="B4311:E4311"/>
    <mergeCell ref="F4311:H4311"/>
    <mergeCell ref="I4311:J4311"/>
    <mergeCell ref="L4311:M4311"/>
    <mergeCell ref="B4313:E4313"/>
    <mergeCell ref="B4314:E4315"/>
    <mergeCell ref="F4314:I4314"/>
    <mergeCell ref="J4314:M4314"/>
    <mergeCell ref="B4308:E4308"/>
    <mergeCell ref="F4308:I4308"/>
    <mergeCell ref="J4308:M4308"/>
    <mergeCell ref="B4309:E4309"/>
    <mergeCell ref="F4309:M4309"/>
    <mergeCell ref="B4310:E4310"/>
    <mergeCell ref="F4310:I4310"/>
    <mergeCell ref="J4310:M4310"/>
    <mergeCell ref="B4302:C4302"/>
    <mergeCell ref="B4303:C4303"/>
    <mergeCell ref="B4304:C4304"/>
    <mergeCell ref="B4305:C4305"/>
    <mergeCell ref="B4306:C4306"/>
    <mergeCell ref="B4307:C4307"/>
    <mergeCell ref="B4328:C4328"/>
    <mergeCell ref="B4329:C4329"/>
    <mergeCell ref="B4330:C4330"/>
    <mergeCell ref="B4331:C4331"/>
    <mergeCell ref="B4332:C4332"/>
    <mergeCell ref="B4333:C4333"/>
    <mergeCell ref="B4322:C4322"/>
    <mergeCell ref="B4323:C4323"/>
    <mergeCell ref="B4324:C4324"/>
    <mergeCell ref="B4325:C4325"/>
    <mergeCell ref="B4326:C4326"/>
    <mergeCell ref="B4327:C4327"/>
    <mergeCell ref="B4316:C4316"/>
    <mergeCell ref="B4317:C4317"/>
    <mergeCell ref="B4318:C4318"/>
    <mergeCell ref="B4319:C4319"/>
    <mergeCell ref="B4320:C4320"/>
    <mergeCell ref="B4321:C4321"/>
    <mergeCell ref="B4343:E4343"/>
    <mergeCell ref="F4343:H4343"/>
    <mergeCell ref="I4343:J4343"/>
    <mergeCell ref="L4343:M4343"/>
    <mergeCell ref="B4345:E4345"/>
    <mergeCell ref="B4346:E4347"/>
    <mergeCell ref="F4346:I4346"/>
    <mergeCell ref="J4346:M4346"/>
    <mergeCell ref="B4340:E4340"/>
    <mergeCell ref="F4340:I4340"/>
    <mergeCell ref="J4340:M4340"/>
    <mergeCell ref="B4341:E4341"/>
    <mergeCell ref="F4341:M4341"/>
    <mergeCell ref="B4342:E4342"/>
    <mergeCell ref="F4342:I4342"/>
    <mergeCell ref="J4342:M4342"/>
    <mergeCell ref="B4334:C4334"/>
    <mergeCell ref="B4335:C4335"/>
    <mergeCell ref="B4336:C4336"/>
    <mergeCell ref="B4337:C4337"/>
    <mergeCell ref="B4338:C4338"/>
    <mergeCell ref="B4339:C4339"/>
    <mergeCell ref="B4360:C4360"/>
    <mergeCell ref="B4361:C4361"/>
    <mergeCell ref="B4362:C4362"/>
    <mergeCell ref="B4363:C4363"/>
    <mergeCell ref="B4364:C4364"/>
    <mergeCell ref="B4365:C4365"/>
    <mergeCell ref="B4354:C4354"/>
    <mergeCell ref="B4355:C4355"/>
    <mergeCell ref="B4356:C4356"/>
    <mergeCell ref="B4357:C4357"/>
    <mergeCell ref="B4358:C4358"/>
    <mergeCell ref="B4359:C4359"/>
    <mergeCell ref="B4348:C4348"/>
    <mergeCell ref="B4349:C4349"/>
    <mergeCell ref="B4350:C4350"/>
    <mergeCell ref="B4351:C4351"/>
    <mergeCell ref="B4352:C4352"/>
    <mergeCell ref="B4353:C4353"/>
    <mergeCell ref="B4375:E4375"/>
    <mergeCell ref="F4375:H4375"/>
    <mergeCell ref="I4375:J4375"/>
    <mergeCell ref="L4375:M4375"/>
    <mergeCell ref="B4377:E4377"/>
    <mergeCell ref="B4378:E4379"/>
    <mergeCell ref="F4378:I4378"/>
    <mergeCell ref="J4378:M4378"/>
    <mergeCell ref="B4372:E4372"/>
    <mergeCell ref="F4372:I4372"/>
    <mergeCell ref="J4372:M4372"/>
    <mergeCell ref="B4373:E4373"/>
    <mergeCell ref="F4373:M4373"/>
    <mergeCell ref="B4374:E4374"/>
    <mergeCell ref="F4374:I4374"/>
    <mergeCell ref="J4374:M4374"/>
    <mergeCell ref="B4366:C4366"/>
    <mergeCell ref="B4367:C4367"/>
    <mergeCell ref="B4368:C4368"/>
    <mergeCell ref="B4369:C4369"/>
    <mergeCell ref="B4370:C4370"/>
    <mergeCell ref="B4371:C4371"/>
    <mergeCell ref="B4392:C4392"/>
    <mergeCell ref="B4393:C4393"/>
    <mergeCell ref="B4394:C4394"/>
    <mergeCell ref="B4395:C4395"/>
    <mergeCell ref="B4396:C4396"/>
    <mergeCell ref="B4397:C4397"/>
    <mergeCell ref="B4386:C4386"/>
    <mergeCell ref="B4387:C4387"/>
    <mergeCell ref="B4388:C4388"/>
    <mergeCell ref="B4389:C4389"/>
    <mergeCell ref="B4390:C4390"/>
    <mergeCell ref="B4391:C4391"/>
    <mergeCell ref="B4380:C4380"/>
    <mergeCell ref="B4381:C4381"/>
    <mergeCell ref="B4382:C4382"/>
    <mergeCell ref="B4383:C4383"/>
    <mergeCell ref="B4384:C4384"/>
    <mergeCell ref="B4385:C4385"/>
    <mergeCell ref="B4407:E4407"/>
    <mergeCell ref="F4407:H4407"/>
    <mergeCell ref="I4407:J4407"/>
    <mergeCell ref="L4407:M4407"/>
    <mergeCell ref="B4409:E4409"/>
    <mergeCell ref="B4410:E4411"/>
    <mergeCell ref="F4410:I4410"/>
    <mergeCell ref="J4410:M4410"/>
    <mergeCell ref="B4404:E4404"/>
    <mergeCell ref="F4404:I4404"/>
    <mergeCell ref="J4404:M4404"/>
    <mergeCell ref="B4405:E4405"/>
    <mergeCell ref="F4405:M4405"/>
    <mergeCell ref="B4406:E4406"/>
    <mergeCell ref="F4406:I4406"/>
    <mergeCell ref="J4406:M4406"/>
    <mergeCell ref="B4398:C4398"/>
    <mergeCell ref="B4399:C4399"/>
    <mergeCell ref="B4400:C4400"/>
    <mergeCell ref="B4401:C4401"/>
    <mergeCell ref="B4402:C4402"/>
    <mergeCell ref="B4403:C4403"/>
    <mergeCell ref="B4424:C4424"/>
    <mergeCell ref="B4425:C4425"/>
    <mergeCell ref="B4426:C4426"/>
    <mergeCell ref="B4427:C4427"/>
    <mergeCell ref="B4428:C4428"/>
    <mergeCell ref="B4429:C4429"/>
    <mergeCell ref="B4418:C4418"/>
    <mergeCell ref="B4419:C4419"/>
    <mergeCell ref="B4420:C4420"/>
    <mergeCell ref="B4421:C4421"/>
    <mergeCell ref="B4422:C4422"/>
    <mergeCell ref="B4423:C4423"/>
    <mergeCell ref="B4412:C4412"/>
    <mergeCell ref="B4413:C4413"/>
    <mergeCell ref="B4414:C4414"/>
    <mergeCell ref="B4415:C4415"/>
    <mergeCell ref="B4416:C4416"/>
    <mergeCell ref="B4417:C4417"/>
    <mergeCell ref="B4439:E4439"/>
    <mergeCell ref="F4439:H4439"/>
    <mergeCell ref="I4439:J4439"/>
    <mergeCell ref="L4439:M4439"/>
    <mergeCell ref="B4441:E4441"/>
    <mergeCell ref="B4442:E4443"/>
    <mergeCell ref="F4442:I4442"/>
    <mergeCell ref="J4442:M4442"/>
    <mergeCell ref="B4436:E4436"/>
    <mergeCell ref="F4436:I4436"/>
    <mergeCell ref="J4436:M4436"/>
    <mergeCell ref="B4437:E4437"/>
    <mergeCell ref="F4437:M4437"/>
    <mergeCell ref="B4438:E4438"/>
    <mergeCell ref="F4438:I4438"/>
    <mergeCell ref="J4438:M4438"/>
    <mergeCell ref="B4430:C4430"/>
    <mergeCell ref="B4431:C4431"/>
    <mergeCell ref="B4432:C4432"/>
    <mergeCell ref="B4433:C4433"/>
    <mergeCell ref="B4434:C4434"/>
    <mergeCell ref="B4435:C4435"/>
    <mergeCell ref="B4456:C4456"/>
    <mergeCell ref="B4457:C4457"/>
    <mergeCell ref="B4458:C4458"/>
    <mergeCell ref="B4459:C4459"/>
    <mergeCell ref="B4460:C4460"/>
    <mergeCell ref="B4461:C4461"/>
    <mergeCell ref="B4450:C4450"/>
    <mergeCell ref="B4451:C4451"/>
    <mergeCell ref="B4452:C4452"/>
    <mergeCell ref="B4453:C4453"/>
    <mergeCell ref="B4454:C4454"/>
    <mergeCell ref="B4455:C4455"/>
    <mergeCell ref="B4444:C4444"/>
    <mergeCell ref="B4445:C4445"/>
    <mergeCell ref="B4446:C4446"/>
    <mergeCell ref="B4447:C4447"/>
    <mergeCell ref="B4448:C4448"/>
    <mergeCell ref="B4449:C4449"/>
    <mergeCell ref="B4471:E4471"/>
    <mergeCell ref="F4471:H4471"/>
    <mergeCell ref="I4471:J4471"/>
    <mergeCell ref="L4471:M4471"/>
    <mergeCell ref="B4473:E4473"/>
    <mergeCell ref="B4474:E4475"/>
    <mergeCell ref="F4474:I4474"/>
    <mergeCell ref="J4474:M4474"/>
    <mergeCell ref="B4468:E4468"/>
    <mergeCell ref="F4468:I4468"/>
    <mergeCell ref="J4468:M4468"/>
    <mergeCell ref="B4469:E4469"/>
    <mergeCell ref="F4469:M4469"/>
    <mergeCell ref="B4470:E4470"/>
    <mergeCell ref="F4470:I4470"/>
    <mergeCell ref="J4470:M4470"/>
    <mergeCell ref="B4462:C4462"/>
    <mergeCell ref="B4463:C4463"/>
    <mergeCell ref="B4464:C4464"/>
    <mergeCell ref="B4465:C4465"/>
    <mergeCell ref="B4466:C4466"/>
    <mergeCell ref="B4467:C4467"/>
    <mergeCell ref="B4488:C4488"/>
    <mergeCell ref="B4489:C4489"/>
    <mergeCell ref="B4490:C4490"/>
    <mergeCell ref="B4491:C4491"/>
    <mergeCell ref="B4492:C4492"/>
    <mergeCell ref="B4493:C4493"/>
    <mergeCell ref="B4482:C4482"/>
    <mergeCell ref="B4483:C4483"/>
    <mergeCell ref="B4484:C4484"/>
    <mergeCell ref="B4485:C4485"/>
    <mergeCell ref="B4486:C4486"/>
    <mergeCell ref="B4487:C4487"/>
    <mergeCell ref="B4476:C4476"/>
    <mergeCell ref="B4477:C4477"/>
    <mergeCell ref="B4478:C4478"/>
    <mergeCell ref="B4479:C4479"/>
    <mergeCell ref="B4480:C4480"/>
    <mergeCell ref="B4481:C4481"/>
    <mergeCell ref="B4503:E4503"/>
    <mergeCell ref="F4503:H4503"/>
    <mergeCell ref="I4503:J4503"/>
    <mergeCell ref="L4503:M4503"/>
    <mergeCell ref="B4505:E4505"/>
    <mergeCell ref="B4506:E4507"/>
    <mergeCell ref="F4506:I4506"/>
    <mergeCell ref="J4506:M4506"/>
    <mergeCell ref="B4500:E4500"/>
    <mergeCell ref="F4500:I4500"/>
    <mergeCell ref="J4500:M4500"/>
    <mergeCell ref="B4501:E4501"/>
    <mergeCell ref="F4501:M4501"/>
    <mergeCell ref="B4502:E4502"/>
    <mergeCell ref="F4502:I4502"/>
    <mergeCell ref="J4502:M4502"/>
    <mergeCell ref="B4494:C4494"/>
    <mergeCell ref="B4495:C4495"/>
    <mergeCell ref="B4496:C4496"/>
    <mergeCell ref="B4497:C4497"/>
    <mergeCell ref="B4498:C4498"/>
    <mergeCell ref="B4499:C4499"/>
    <mergeCell ref="B4520:C4520"/>
    <mergeCell ref="B4521:C4521"/>
    <mergeCell ref="B4522:C4522"/>
    <mergeCell ref="B4523:C4523"/>
    <mergeCell ref="B4524:C4524"/>
    <mergeCell ref="B4525:C4525"/>
    <mergeCell ref="B4514:C4514"/>
    <mergeCell ref="B4515:C4515"/>
    <mergeCell ref="B4516:C4516"/>
    <mergeCell ref="B4517:C4517"/>
    <mergeCell ref="B4518:C4518"/>
    <mergeCell ref="B4519:C4519"/>
    <mergeCell ref="B4508:C4508"/>
    <mergeCell ref="B4509:C4509"/>
    <mergeCell ref="B4510:C4510"/>
    <mergeCell ref="B4511:C4511"/>
    <mergeCell ref="B4512:C4512"/>
    <mergeCell ref="B4513:C4513"/>
    <mergeCell ref="B4535:E4535"/>
    <mergeCell ref="F4535:H4535"/>
    <mergeCell ref="I4535:J4535"/>
    <mergeCell ref="L4535:M4535"/>
    <mergeCell ref="B4537:E4537"/>
    <mergeCell ref="B4538:E4539"/>
    <mergeCell ref="F4538:I4538"/>
    <mergeCell ref="J4538:M4538"/>
    <mergeCell ref="B4532:E4532"/>
    <mergeCell ref="F4532:I4532"/>
    <mergeCell ref="J4532:M4532"/>
    <mergeCell ref="B4533:E4533"/>
    <mergeCell ref="F4533:M4533"/>
    <mergeCell ref="B4534:E4534"/>
    <mergeCell ref="F4534:I4534"/>
    <mergeCell ref="J4534:M4534"/>
    <mergeCell ref="B4526:C4526"/>
    <mergeCell ref="B4527:C4527"/>
    <mergeCell ref="B4528:C4528"/>
    <mergeCell ref="B4529:C4529"/>
    <mergeCell ref="B4530:C4530"/>
    <mergeCell ref="B4531:C4531"/>
    <mergeCell ref="B4552:C4552"/>
    <mergeCell ref="B4553:C4553"/>
    <mergeCell ref="B4554:C4554"/>
    <mergeCell ref="B4555:C4555"/>
    <mergeCell ref="B4556:C4556"/>
    <mergeCell ref="B4557:C4557"/>
    <mergeCell ref="B4546:C4546"/>
    <mergeCell ref="B4547:C4547"/>
    <mergeCell ref="B4548:C4548"/>
    <mergeCell ref="B4549:C4549"/>
    <mergeCell ref="B4550:C4550"/>
    <mergeCell ref="B4551:C4551"/>
    <mergeCell ref="B4540:C4540"/>
    <mergeCell ref="B4541:C4541"/>
    <mergeCell ref="B4542:C4542"/>
    <mergeCell ref="B4543:C4543"/>
    <mergeCell ref="B4544:C4544"/>
    <mergeCell ref="B4545:C4545"/>
    <mergeCell ref="B4567:E4567"/>
    <mergeCell ref="F4567:H4567"/>
    <mergeCell ref="I4567:J4567"/>
    <mergeCell ref="L4567:M4567"/>
    <mergeCell ref="B4569:E4569"/>
    <mergeCell ref="B4570:E4571"/>
    <mergeCell ref="F4570:I4570"/>
    <mergeCell ref="J4570:M4570"/>
    <mergeCell ref="B4564:E4564"/>
    <mergeCell ref="F4564:I4564"/>
    <mergeCell ref="J4564:M4564"/>
    <mergeCell ref="B4565:E4565"/>
    <mergeCell ref="F4565:M4565"/>
    <mergeCell ref="B4566:E4566"/>
    <mergeCell ref="F4566:I4566"/>
    <mergeCell ref="J4566:M4566"/>
    <mergeCell ref="B4558:C4558"/>
    <mergeCell ref="B4559:C4559"/>
    <mergeCell ref="B4560:C4560"/>
    <mergeCell ref="B4561:C4561"/>
    <mergeCell ref="B4562:C4562"/>
    <mergeCell ref="B4563:C4563"/>
    <mergeCell ref="B4584:C4584"/>
    <mergeCell ref="B4585:C4585"/>
    <mergeCell ref="B4586:C4586"/>
    <mergeCell ref="B4587:C4587"/>
    <mergeCell ref="B4588:C4588"/>
    <mergeCell ref="B4589:C4589"/>
    <mergeCell ref="B4578:C4578"/>
    <mergeCell ref="B4579:C4579"/>
    <mergeCell ref="B4580:C4580"/>
    <mergeCell ref="B4581:C4581"/>
    <mergeCell ref="B4582:C4582"/>
    <mergeCell ref="B4583:C4583"/>
    <mergeCell ref="B4572:C4572"/>
    <mergeCell ref="B4573:C4573"/>
    <mergeCell ref="B4574:C4574"/>
    <mergeCell ref="B4575:C4575"/>
    <mergeCell ref="B4576:C4576"/>
    <mergeCell ref="B4577:C4577"/>
    <mergeCell ref="B4599:E4599"/>
    <mergeCell ref="F4599:H4599"/>
    <mergeCell ref="I4599:J4599"/>
    <mergeCell ref="L4599:M4599"/>
    <mergeCell ref="B4601:E4601"/>
    <mergeCell ref="B4602:E4603"/>
    <mergeCell ref="F4602:I4602"/>
    <mergeCell ref="J4602:M4602"/>
    <mergeCell ref="B4596:E4596"/>
    <mergeCell ref="F4596:I4596"/>
    <mergeCell ref="J4596:M4596"/>
    <mergeCell ref="B4597:E4597"/>
    <mergeCell ref="F4597:M4597"/>
    <mergeCell ref="B4598:E4598"/>
    <mergeCell ref="F4598:I4598"/>
    <mergeCell ref="J4598:M4598"/>
    <mergeCell ref="B4590:C4590"/>
    <mergeCell ref="B4591:C4591"/>
    <mergeCell ref="B4592:C4592"/>
    <mergeCell ref="B4593:C4593"/>
    <mergeCell ref="B4594:C4594"/>
    <mergeCell ref="B4595:C4595"/>
    <mergeCell ref="B4616:C4616"/>
    <mergeCell ref="B4617:C4617"/>
    <mergeCell ref="B4618:C4618"/>
    <mergeCell ref="B4619:C4619"/>
    <mergeCell ref="B4620:C4620"/>
    <mergeCell ref="B4621:C4621"/>
    <mergeCell ref="B4610:C4610"/>
    <mergeCell ref="B4611:C4611"/>
    <mergeCell ref="B4612:C4612"/>
    <mergeCell ref="B4613:C4613"/>
    <mergeCell ref="B4614:C4614"/>
    <mergeCell ref="B4615:C4615"/>
    <mergeCell ref="B4604:C4604"/>
    <mergeCell ref="B4605:C4605"/>
    <mergeCell ref="B4606:C4606"/>
    <mergeCell ref="B4607:C4607"/>
    <mergeCell ref="B4608:C4608"/>
    <mergeCell ref="B4609:C4609"/>
    <mergeCell ref="B4631:E4631"/>
    <mergeCell ref="F4631:H4631"/>
    <mergeCell ref="I4631:J4631"/>
    <mergeCell ref="L4631:M4631"/>
    <mergeCell ref="B4633:E4633"/>
    <mergeCell ref="B4634:E4635"/>
    <mergeCell ref="F4634:I4634"/>
    <mergeCell ref="J4634:M4634"/>
    <mergeCell ref="B4628:E4628"/>
    <mergeCell ref="F4628:I4628"/>
    <mergeCell ref="J4628:M4628"/>
    <mergeCell ref="B4629:E4629"/>
    <mergeCell ref="F4629:M4629"/>
    <mergeCell ref="B4630:E4630"/>
    <mergeCell ref="F4630:I4630"/>
    <mergeCell ref="J4630:M4630"/>
    <mergeCell ref="B4622:C4622"/>
    <mergeCell ref="B4623:C4623"/>
    <mergeCell ref="B4624:C4624"/>
    <mergeCell ref="B4625:C4625"/>
    <mergeCell ref="B4626:C4626"/>
    <mergeCell ref="B4627:C4627"/>
    <mergeCell ref="B4648:C4648"/>
    <mergeCell ref="B4649:C4649"/>
    <mergeCell ref="B4650:C4650"/>
    <mergeCell ref="B4651:C4651"/>
    <mergeCell ref="B4652:C4652"/>
    <mergeCell ref="B4653:C4653"/>
    <mergeCell ref="B4642:C4642"/>
    <mergeCell ref="B4643:C4643"/>
    <mergeCell ref="B4644:C4644"/>
    <mergeCell ref="B4645:C4645"/>
    <mergeCell ref="B4646:C4646"/>
    <mergeCell ref="B4647:C4647"/>
    <mergeCell ref="B4636:C4636"/>
    <mergeCell ref="B4637:C4637"/>
    <mergeCell ref="B4638:C4638"/>
    <mergeCell ref="B4639:C4639"/>
    <mergeCell ref="B4640:C4640"/>
    <mergeCell ref="B4641:C4641"/>
    <mergeCell ref="B4663:E4663"/>
    <mergeCell ref="F4663:H4663"/>
    <mergeCell ref="I4663:J4663"/>
    <mergeCell ref="L4663:M4663"/>
    <mergeCell ref="B4665:E4665"/>
    <mergeCell ref="B4666:E4667"/>
    <mergeCell ref="F4666:I4666"/>
    <mergeCell ref="J4666:M4666"/>
    <mergeCell ref="B4660:E4660"/>
    <mergeCell ref="F4660:I4660"/>
    <mergeCell ref="J4660:M4660"/>
    <mergeCell ref="B4661:E4661"/>
    <mergeCell ref="F4661:M4661"/>
    <mergeCell ref="B4662:E4662"/>
    <mergeCell ref="F4662:I4662"/>
    <mergeCell ref="J4662:M4662"/>
    <mergeCell ref="B4654:C4654"/>
    <mergeCell ref="B4655:C4655"/>
    <mergeCell ref="B4656:C4656"/>
    <mergeCell ref="B4657:C4657"/>
    <mergeCell ref="B4658:C4658"/>
    <mergeCell ref="B4659:C4659"/>
    <mergeCell ref="B4680:C4680"/>
    <mergeCell ref="B4681:C4681"/>
    <mergeCell ref="B4682:C4682"/>
    <mergeCell ref="B4683:C4683"/>
    <mergeCell ref="B4684:C4684"/>
    <mergeCell ref="B4685:C4685"/>
    <mergeCell ref="B4674:C4674"/>
    <mergeCell ref="B4675:C4675"/>
    <mergeCell ref="B4676:C4676"/>
    <mergeCell ref="B4677:C4677"/>
    <mergeCell ref="B4678:C4678"/>
    <mergeCell ref="B4679:C4679"/>
    <mergeCell ref="B4668:C4668"/>
    <mergeCell ref="B4669:C4669"/>
    <mergeCell ref="B4670:C4670"/>
    <mergeCell ref="B4671:C4671"/>
    <mergeCell ref="B4672:C4672"/>
    <mergeCell ref="B4673:C4673"/>
    <mergeCell ref="B4695:E4695"/>
    <mergeCell ref="F4695:H4695"/>
    <mergeCell ref="I4695:J4695"/>
    <mergeCell ref="L4695:M4695"/>
    <mergeCell ref="B4697:E4697"/>
    <mergeCell ref="B4698:E4699"/>
    <mergeCell ref="F4698:I4698"/>
    <mergeCell ref="J4698:M4698"/>
    <mergeCell ref="B4692:E4692"/>
    <mergeCell ref="F4692:I4692"/>
    <mergeCell ref="J4692:M4692"/>
    <mergeCell ref="B4693:E4693"/>
    <mergeCell ref="F4693:M4693"/>
    <mergeCell ref="B4694:E4694"/>
    <mergeCell ref="F4694:I4694"/>
    <mergeCell ref="J4694:M4694"/>
    <mergeCell ref="B4686:C4686"/>
    <mergeCell ref="B4687:C4687"/>
    <mergeCell ref="B4688:C4688"/>
    <mergeCell ref="B4689:C4689"/>
    <mergeCell ref="B4690:C4690"/>
    <mergeCell ref="B4691:C4691"/>
    <mergeCell ref="B4712:C4712"/>
    <mergeCell ref="B4713:C4713"/>
    <mergeCell ref="B4714:C4714"/>
    <mergeCell ref="B4715:C4715"/>
    <mergeCell ref="B4716:C4716"/>
    <mergeCell ref="B4717:C4717"/>
    <mergeCell ref="B4706:C4706"/>
    <mergeCell ref="B4707:C4707"/>
    <mergeCell ref="B4708:C4708"/>
    <mergeCell ref="B4709:C4709"/>
    <mergeCell ref="B4710:C4710"/>
    <mergeCell ref="B4711:C4711"/>
    <mergeCell ref="B4700:C4700"/>
    <mergeCell ref="B4701:C4701"/>
    <mergeCell ref="B4702:C4702"/>
    <mergeCell ref="B4703:C4703"/>
    <mergeCell ref="B4704:C4704"/>
    <mergeCell ref="B4705:C4705"/>
    <mergeCell ref="B4727:E4727"/>
    <mergeCell ref="F4727:H4727"/>
    <mergeCell ref="I4727:J4727"/>
    <mergeCell ref="L4727:M4727"/>
    <mergeCell ref="B4729:E4729"/>
    <mergeCell ref="B4730:E4731"/>
    <mergeCell ref="F4730:I4730"/>
    <mergeCell ref="J4730:M4730"/>
    <mergeCell ref="B4724:E4724"/>
    <mergeCell ref="F4724:I4724"/>
    <mergeCell ref="J4724:M4724"/>
    <mergeCell ref="B4725:E4725"/>
    <mergeCell ref="F4725:M4725"/>
    <mergeCell ref="B4726:E4726"/>
    <mergeCell ref="F4726:I4726"/>
    <mergeCell ref="J4726:M4726"/>
    <mergeCell ref="B4718:C4718"/>
    <mergeCell ref="B4719:C4719"/>
    <mergeCell ref="B4720:C4720"/>
    <mergeCell ref="B4721:C4721"/>
    <mergeCell ref="B4722:C4722"/>
    <mergeCell ref="B4723:C4723"/>
    <mergeCell ref="B4744:C4744"/>
    <mergeCell ref="B4745:C4745"/>
    <mergeCell ref="B4746:C4746"/>
    <mergeCell ref="B4747:C4747"/>
    <mergeCell ref="B4748:C4748"/>
    <mergeCell ref="B4749:C4749"/>
    <mergeCell ref="B4738:C4738"/>
    <mergeCell ref="B4739:C4739"/>
    <mergeCell ref="B4740:C4740"/>
    <mergeCell ref="B4741:C4741"/>
    <mergeCell ref="B4742:C4742"/>
    <mergeCell ref="B4743:C4743"/>
    <mergeCell ref="B4732:C4732"/>
    <mergeCell ref="B4733:C4733"/>
    <mergeCell ref="B4734:C4734"/>
    <mergeCell ref="B4735:C4735"/>
    <mergeCell ref="B4736:C4736"/>
    <mergeCell ref="B4737:C4737"/>
    <mergeCell ref="B4759:E4759"/>
    <mergeCell ref="F4759:H4759"/>
    <mergeCell ref="I4759:J4759"/>
    <mergeCell ref="L4759:M4759"/>
    <mergeCell ref="B4761:E4761"/>
    <mergeCell ref="B4762:E4763"/>
    <mergeCell ref="F4762:I4762"/>
    <mergeCell ref="J4762:M4762"/>
    <mergeCell ref="B4756:E4756"/>
    <mergeCell ref="F4756:I4756"/>
    <mergeCell ref="J4756:M4756"/>
    <mergeCell ref="B4757:E4757"/>
    <mergeCell ref="F4757:M4757"/>
    <mergeCell ref="B4758:E4758"/>
    <mergeCell ref="F4758:I4758"/>
    <mergeCell ref="J4758:M4758"/>
    <mergeCell ref="B4750:C4750"/>
    <mergeCell ref="B4751:C4751"/>
    <mergeCell ref="B4752:C4752"/>
    <mergeCell ref="B4753:C4753"/>
    <mergeCell ref="B4754:C4754"/>
    <mergeCell ref="B4755:C4755"/>
    <mergeCell ref="B4776:C4776"/>
    <mergeCell ref="B4777:C4777"/>
    <mergeCell ref="B4778:C4778"/>
    <mergeCell ref="B4779:C4779"/>
    <mergeCell ref="B4780:C4780"/>
    <mergeCell ref="B4781:C4781"/>
    <mergeCell ref="B4770:C4770"/>
    <mergeCell ref="B4771:C4771"/>
    <mergeCell ref="B4772:C4772"/>
    <mergeCell ref="B4773:C4773"/>
    <mergeCell ref="B4774:C4774"/>
    <mergeCell ref="B4775:C4775"/>
    <mergeCell ref="B4764:C4764"/>
    <mergeCell ref="B4765:C4765"/>
    <mergeCell ref="B4766:C4766"/>
    <mergeCell ref="B4767:C4767"/>
    <mergeCell ref="B4768:C4768"/>
    <mergeCell ref="B4769:C4769"/>
    <mergeCell ref="B4791:E4791"/>
    <mergeCell ref="F4791:H4791"/>
    <mergeCell ref="I4791:J4791"/>
    <mergeCell ref="L4791:M4791"/>
    <mergeCell ref="B4793:E4793"/>
    <mergeCell ref="B4794:E4795"/>
    <mergeCell ref="F4794:I4794"/>
    <mergeCell ref="J4794:M4794"/>
    <mergeCell ref="B4788:E4788"/>
    <mergeCell ref="F4788:I4788"/>
    <mergeCell ref="J4788:M4788"/>
    <mergeCell ref="B4789:E4789"/>
    <mergeCell ref="F4789:M4789"/>
    <mergeCell ref="B4790:E4790"/>
    <mergeCell ref="F4790:I4790"/>
    <mergeCell ref="J4790:M4790"/>
    <mergeCell ref="B4782:C4782"/>
    <mergeCell ref="B4783:C4783"/>
    <mergeCell ref="B4784:C4784"/>
    <mergeCell ref="B4785:C4785"/>
    <mergeCell ref="B4786:C4786"/>
    <mergeCell ref="B4787:C4787"/>
    <mergeCell ref="B4808:C4808"/>
    <mergeCell ref="B4809:C4809"/>
    <mergeCell ref="B4810:C4810"/>
    <mergeCell ref="B4811:C4811"/>
    <mergeCell ref="B4812:C4812"/>
    <mergeCell ref="B4813:C4813"/>
    <mergeCell ref="B4802:C4802"/>
    <mergeCell ref="B4803:C4803"/>
    <mergeCell ref="B4804:C4804"/>
    <mergeCell ref="B4805:C4805"/>
    <mergeCell ref="B4806:C4806"/>
    <mergeCell ref="B4807:C4807"/>
    <mergeCell ref="B4796:C4796"/>
    <mergeCell ref="B4797:C4797"/>
    <mergeCell ref="B4798:C4798"/>
    <mergeCell ref="B4799:C4799"/>
    <mergeCell ref="B4800:C4800"/>
    <mergeCell ref="B4801:C4801"/>
    <mergeCell ref="B4823:E4823"/>
    <mergeCell ref="F4823:H4823"/>
    <mergeCell ref="I4823:J4823"/>
    <mergeCell ref="L4823:M4823"/>
    <mergeCell ref="B4825:E4825"/>
    <mergeCell ref="B4826:E4827"/>
    <mergeCell ref="F4826:I4826"/>
    <mergeCell ref="J4826:M4826"/>
    <mergeCell ref="B4820:E4820"/>
    <mergeCell ref="F4820:I4820"/>
    <mergeCell ref="J4820:M4820"/>
    <mergeCell ref="B4821:E4821"/>
    <mergeCell ref="F4821:M4821"/>
    <mergeCell ref="B4822:E4822"/>
    <mergeCell ref="F4822:I4822"/>
    <mergeCell ref="J4822:M4822"/>
    <mergeCell ref="B4814:C4814"/>
    <mergeCell ref="B4815:C4815"/>
    <mergeCell ref="B4816:C4816"/>
    <mergeCell ref="B4817:C4817"/>
    <mergeCell ref="B4818:C4818"/>
    <mergeCell ref="B4819:C4819"/>
    <mergeCell ref="B4840:C4840"/>
    <mergeCell ref="B4841:C4841"/>
    <mergeCell ref="B4842:C4842"/>
    <mergeCell ref="B4843:C4843"/>
    <mergeCell ref="B4844:C4844"/>
    <mergeCell ref="B4845:C4845"/>
    <mergeCell ref="B4834:C4834"/>
    <mergeCell ref="B4835:C4835"/>
    <mergeCell ref="B4836:C4836"/>
    <mergeCell ref="B4837:C4837"/>
    <mergeCell ref="B4838:C4838"/>
    <mergeCell ref="B4839:C4839"/>
    <mergeCell ref="B4828:C4828"/>
    <mergeCell ref="B4829:C4829"/>
    <mergeCell ref="B4830:C4830"/>
    <mergeCell ref="B4831:C4831"/>
    <mergeCell ref="B4832:C4832"/>
    <mergeCell ref="B4833:C4833"/>
    <mergeCell ref="B4855:E4855"/>
    <mergeCell ref="F4855:H4855"/>
    <mergeCell ref="I4855:J4855"/>
    <mergeCell ref="L4855:M4855"/>
    <mergeCell ref="B4857:E4857"/>
    <mergeCell ref="B4858:E4859"/>
    <mergeCell ref="F4858:I4858"/>
    <mergeCell ref="J4858:M4858"/>
    <mergeCell ref="B4852:E4852"/>
    <mergeCell ref="F4852:I4852"/>
    <mergeCell ref="J4852:M4852"/>
    <mergeCell ref="B4853:E4853"/>
    <mergeCell ref="F4853:M4853"/>
    <mergeCell ref="B4854:E4854"/>
    <mergeCell ref="F4854:I4854"/>
    <mergeCell ref="J4854:M4854"/>
    <mergeCell ref="B4846:C4846"/>
    <mergeCell ref="B4847:C4847"/>
    <mergeCell ref="B4848:C4848"/>
    <mergeCell ref="B4849:C4849"/>
    <mergeCell ref="B4850:C4850"/>
    <mergeCell ref="B4851:C4851"/>
    <mergeCell ref="B4872:C4872"/>
    <mergeCell ref="B4873:C4873"/>
    <mergeCell ref="B4874:C4874"/>
    <mergeCell ref="B4875:C4875"/>
    <mergeCell ref="B4876:C4876"/>
    <mergeCell ref="B4877:C4877"/>
    <mergeCell ref="B4866:C4866"/>
    <mergeCell ref="B4867:C4867"/>
    <mergeCell ref="B4868:C4868"/>
    <mergeCell ref="B4869:C4869"/>
    <mergeCell ref="B4870:C4870"/>
    <mergeCell ref="B4871:C4871"/>
    <mergeCell ref="B4860:C4860"/>
    <mergeCell ref="B4861:C4861"/>
    <mergeCell ref="B4862:C4862"/>
    <mergeCell ref="B4863:C4863"/>
    <mergeCell ref="B4864:C4864"/>
    <mergeCell ref="B4865:C4865"/>
    <mergeCell ref="B4887:E4887"/>
    <mergeCell ref="F4887:H4887"/>
    <mergeCell ref="I4887:J4887"/>
    <mergeCell ref="L4887:M4887"/>
    <mergeCell ref="B4889:E4889"/>
    <mergeCell ref="B4890:E4891"/>
    <mergeCell ref="F4890:I4890"/>
    <mergeCell ref="J4890:M4890"/>
    <mergeCell ref="B4884:E4884"/>
    <mergeCell ref="F4884:I4884"/>
    <mergeCell ref="J4884:M4884"/>
    <mergeCell ref="B4885:E4885"/>
    <mergeCell ref="F4885:M4885"/>
    <mergeCell ref="B4886:E4886"/>
    <mergeCell ref="F4886:I4886"/>
    <mergeCell ref="J4886:M4886"/>
    <mergeCell ref="B4878:C4878"/>
    <mergeCell ref="B4879:C4879"/>
    <mergeCell ref="B4880:C4880"/>
    <mergeCell ref="B4881:C4881"/>
    <mergeCell ref="B4882:C4882"/>
    <mergeCell ref="B4883:C4883"/>
    <mergeCell ref="B4904:C4904"/>
    <mergeCell ref="B4905:C4905"/>
    <mergeCell ref="B4906:C4906"/>
    <mergeCell ref="B4907:C4907"/>
    <mergeCell ref="B4908:C4908"/>
    <mergeCell ref="B4909:C4909"/>
    <mergeCell ref="B4898:C4898"/>
    <mergeCell ref="B4899:C4899"/>
    <mergeCell ref="B4900:C4900"/>
    <mergeCell ref="B4901:C4901"/>
    <mergeCell ref="B4902:C4902"/>
    <mergeCell ref="B4903:C4903"/>
    <mergeCell ref="B4892:C4892"/>
    <mergeCell ref="B4893:C4893"/>
    <mergeCell ref="B4894:C4894"/>
    <mergeCell ref="B4895:C4895"/>
    <mergeCell ref="B4896:C4896"/>
    <mergeCell ref="B4897:C4897"/>
    <mergeCell ref="B4919:E4919"/>
    <mergeCell ref="F4919:H4919"/>
    <mergeCell ref="I4919:J4919"/>
    <mergeCell ref="L4919:M4919"/>
    <mergeCell ref="B4921:E4921"/>
    <mergeCell ref="B4922:E4923"/>
    <mergeCell ref="F4922:I4922"/>
    <mergeCell ref="J4922:M4922"/>
    <mergeCell ref="B4916:E4916"/>
    <mergeCell ref="F4916:I4916"/>
    <mergeCell ref="J4916:M4916"/>
    <mergeCell ref="B4917:E4917"/>
    <mergeCell ref="F4917:M4917"/>
    <mergeCell ref="B4918:E4918"/>
    <mergeCell ref="F4918:I4918"/>
    <mergeCell ref="J4918:M4918"/>
    <mergeCell ref="B4910:C4910"/>
    <mergeCell ref="B4911:C4911"/>
    <mergeCell ref="B4912:C4912"/>
    <mergeCell ref="B4913:C4913"/>
    <mergeCell ref="B4914:C4914"/>
    <mergeCell ref="B4915:C4915"/>
    <mergeCell ref="B4936:C4936"/>
    <mergeCell ref="B4937:C4937"/>
    <mergeCell ref="B4938:C4938"/>
    <mergeCell ref="B4939:C4939"/>
    <mergeCell ref="B4940:C4940"/>
    <mergeCell ref="B4941:C4941"/>
    <mergeCell ref="B4930:C4930"/>
    <mergeCell ref="B4931:C4931"/>
    <mergeCell ref="B4932:C4932"/>
    <mergeCell ref="B4933:C4933"/>
    <mergeCell ref="B4934:C4934"/>
    <mergeCell ref="B4935:C4935"/>
    <mergeCell ref="B4924:C4924"/>
    <mergeCell ref="B4925:C4925"/>
    <mergeCell ref="B4926:C4926"/>
    <mergeCell ref="B4927:C4927"/>
    <mergeCell ref="B4928:C4928"/>
    <mergeCell ref="B4929:C4929"/>
    <mergeCell ref="B4951:E4951"/>
    <mergeCell ref="F4951:H4951"/>
    <mergeCell ref="I4951:J4951"/>
    <mergeCell ref="L4951:M4951"/>
    <mergeCell ref="B4953:E4953"/>
    <mergeCell ref="B4954:E4955"/>
    <mergeCell ref="F4954:I4954"/>
    <mergeCell ref="J4954:M4954"/>
    <mergeCell ref="B4948:E4948"/>
    <mergeCell ref="F4948:I4948"/>
    <mergeCell ref="J4948:M4948"/>
    <mergeCell ref="B4949:E4949"/>
    <mergeCell ref="F4949:M4949"/>
    <mergeCell ref="B4950:E4950"/>
    <mergeCell ref="F4950:I4950"/>
    <mergeCell ref="J4950:M4950"/>
    <mergeCell ref="B4942:C4942"/>
    <mergeCell ref="B4943:C4943"/>
    <mergeCell ref="B4944:C4944"/>
    <mergeCell ref="B4945:C4945"/>
    <mergeCell ref="B4946:C4946"/>
    <mergeCell ref="B4947:C4947"/>
    <mergeCell ref="B4968:C4968"/>
    <mergeCell ref="B4969:C4969"/>
    <mergeCell ref="B4970:C4970"/>
    <mergeCell ref="B4971:C4971"/>
    <mergeCell ref="B4972:C4972"/>
    <mergeCell ref="B4973:C4973"/>
    <mergeCell ref="B4962:C4962"/>
    <mergeCell ref="B4963:C4963"/>
    <mergeCell ref="B4964:C4964"/>
    <mergeCell ref="B4965:C4965"/>
    <mergeCell ref="B4966:C4966"/>
    <mergeCell ref="B4967:C4967"/>
    <mergeCell ref="B4956:C4956"/>
    <mergeCell ref="B4957:C4957"/>
    <mergeCell ref="B4958:C4958"/>
    <mergeCell ref="B4959:C4959"/>
    <mergeCell ref="B4960:C4960"/>
    <mergeCell ref="B4961:C4961"/>
    <mergeCell ref="B4983:E4983"/>
    <mergeCell ref="F4983:H4983"/>
    <mergeCell ref="I4983:J4983"/>
    <mergeCell ref="L4983:M4983"/>
    <mergeCell ref="B4985:E4985"/>
    <mergeCell ref="B4986:E4987"/>
    <mergeCell ref="F4986:I4986"/>
    <mergeCell ref="J4986:M4986"/>
    <mergeCell ref="B4980:E4980"/>
    <mergeCell ref="F4980:I4980"/>
    <mergeCell ref="J4980:M4980"/>
    <mergeCell ref="B4981:E4981"/>
    <mergeCell ref="F4981:M4981"/>
    <mergeCell ref="B4982:E4982"/>
    <mergeCell ref="F4982:I4982"/>
    <mergeCell ref="J4982:M4982"/>
    <mergeCell ref="B4974:C4974"/>
    <mergeCell ref="B4975:C4975"/>
    <mergeCell ref="B4976:C4976"/>
    <mergeCell ref="B4977:C4977"/>
    <mergeCell ref="B4978:C4978"/>
    <mergeCell ref="B4979:C4979"/>
    <mergeCell ref="B5000:C5000"/>
    <mergeCell ref="B5001:C5001"/>
    <mergeCell ref="B5002:C5002"/>
    <mergeCell ref="B5003:C5003"/>
    <mergeCell ref="B5004:C5004"/>
    <mergeCell ref="B5005:C5005"/>
    <mergeCell ref="B4994:C4994"/>
    <mergeCell ref="B4995:C4995"/>
    <mergeCell ref="B4996:C4996"/>
    <mergeCell ref="B4997:C4997"/>
    <mergeCell ref="B4998:C4998"/>
    <mergeCell ref="B4999:C4999"/>
    <mergeCell ref="B4988:C4988"/>
    <mergeCell ref="B4989:C4989"/>
    <mergeCell ref="B4990:C4990"/>
    <mergeCell ref="B4991:C4991"/>
    <mergeCell ref="B4992:C4992"/>
    <mergeCell ref="B4993:C4993"/>
    <mergeCell ref="B5015:E5015"/>
    <mergeCell ref="F5015:H5015"/>
    <mergeCell ref="I5015:J5015"/>
    <mergeCell ref="L5015:M5015"/>
    <mergeCell ref="B5017:E5017"/>
    <mergeCell ref="B5018:E5019"/>
    <mergeCell ref="F5018:I5018"/>
    <mergeCell ref="J5018:M5018"/>
    <mergeCell ref="B5012:E5012"/>
    <mergeCell ref="F5012:I5012"/>
    <mergeCell ref="J5012:M5012"/>
    <mergeCell ref="B5013:E5013"/>
    <mergeCell ref="F5013:M5013"/>
    <mergeCell ref="B5014:E5014"/>
    <mergeCell ref="F5014:I5014"/>
    <mergeCell ref="J5014:M5014"/>
    <mergeCell ref="B5006:C5006"/>
    <mergeCell ref="B5007:C5007"/>
    <mergeCell ref="B5008:C5008"/>
    <mergeCell ref="B5009:C5009"/>
    <mergeCell ref="B5010:C5010"/>
    <mergeCell ref="B5011:C5011"/>
    <mergeCell ref="B5032:C5032"/>
    <mergeCell ref="B5033:C5033"/>
    <mergeCell ref="B5034:C5034"/>
    <mergeCell ref="B5035:C5035"/>
    <mergeCell ref="B5036:C5036"/>
    <mergeCell ref="B5037:C5037"/>
    <mergeCell ref="B5026:C5026"/>
    <mergeCell ref="B5027:C5027"/>
    <mergeCell ref="B5028:C5028"/>
    <mergeCell ref="B5029:C5029"/>
    <mergeCell ref="B5030:C5030"/>
    <mergeCell ref="B5031:C5031"/>
    <mergeCell ref="B5020:C5020"/>
    <mergeCell ref="B5021:C5021"/>
    <mergeCell ref="B5022:C5022"/>
    <mergeCell ref="B5023:C5023"/>
    <mergeCell ref="B5024:C5024"/>
    <mergeCell ref="B5025:C5025"/>
    <mergeCell ref="B5047:E5047"/>
    <mergeCell ref="F5047:H5047"/>
    <mergeCell ref="I5047:J5047"/>
    <mergeCell ref="L5047:M5047"/>
    <mergeCell ref="B5049:E5049"/>
    <mergeCell ref="B5050:E5051"/>
    <mergeCell ref="F5050:I5050"/>
    <mergeCell ref="J5050:M5050"/>
    <mergeCell ref="B5044:E5044"/>
    <mergeCell ref="F5044:I5044"/>
    <mergeCell ref="J5044:M5044"/>
    <mergeCell ref="B5045:E5045"/>
    <mergeCell ref="F5045:M5045"/>
    <mergeCell ref="B5046:E5046"/>
    <mergeCell ref="F5046:I5046"/>
    <mergeCell ref="J5046:M5046"/>
    <mergeCell ref="B5038:C5038"/>
    <mergeCell ref="B5039:C5039"/>
    <mergeCell ref="B5040:C5040"/>
    <mergeCell ref="B5041:C5041"/>
    <mergeCell ref="B5042:C5042"/>
    <mergeCell ref="B5043:C5043"/>
    <mergeCell ref="B5064:C5064"/>
    <mergeCell ref="B5065:C5065"/>
    <mergeCell ref="B5066:C5066"/>
    <mergeCell ref="B5067:C5067"/>
    <mergeCell ref="B5068:C5068"/>
    <mergeCell ref="B5069:C5069"/>
    <mergeCell ref="B5058:C5058"/>
    <mergeCell ref="B5059:C5059"/>
    <mergeCell ref="B5060:C5060"/>
    <mergeCell ref="B5061:C5061"/>
    <mergeCell ref="B5062:C5062"/>
    <mergeCell ref="B5063:C5063"/>
    <mergeCell ref="B5052:C5052"/>
    <mergeCell ref="B5053:C5053"/>
    <mergeCell ref="B5054:C5054"/>
    <mergeCell ref="B5055:C5055"/>
    <mergeCell ref="B5056:C5056"/>
    <mergeCell ref="B5057:C5057"/>
    <mergeCell ref="B5079:E5079"/>
    <mergeCell ref="F5079:H5079"/>
    <mergeCell ref="I5079:J5079"/>
    <mergeCell ref="L5079:M5079"/>
    <mergeCell ref="B5081:E5081"/>
    <mergeCell ref="B5082:E5083"/>
    <mergeCell ref="F5082:I5082"/>
    <mergeCell ref="J5082:M5082"/>
    <mergeCell ref="B5076:E5076"/>
    <mergeCell ref="F5076:I5076"/>
    <mergeCell ref="J5076:M5076"/>
    <mergeCell ref="B5077:E5077"/>
    <mergeCell ref="F5077:M5077"/>
    <mergeCell ref="B5078:E5078"/>
    <mergeCell ref="F5078:I5078"/>
    <mergeCell ref="J5078:M5078"/>
    <mergeCell ref="B5070:C5070"/>
    <mergeCell ref="B5071:C5071"/>
    <mergeCell ref="B5072:C5072"/>
    <mergeCell ref="B5073:C5073"/>
    <mergeCell ref="B5074:C5074"/>
    <mergeCell ref="B5075:C5075"/>
    <mergeCell ref="B5096:C5096"/>
    <mergeCell ref="B5097:C5097"/>
    <mergeCell ref="B5098:C5098"/>
    <mergeCell ref="B5099:C5099"/>
    <mergeCell ref="B5100:C5100"/>
    <mergeCell ref="B5101:C5101"/>
    <mergeCell ref="B5090:C5090"/>
    <mergeCell ref="B5091:C5091"/>
    <mergeCell ref="B5092:C5092"/>
    <mergeCell ref="B5093:C5093"/>
    <mergeCell ref="B5094:C5094"/>
    <mergeCell ref="B5095:C5095"/>
    <mergeCell ref="B5084:C5084"/>
    <mergeCell ref="B5085:C5085"/>
    <mergeCell ref="B5086:C5086"/>
    <mergeCell ref="B5087:C5087"/>
    <mergeCell ref="B5088:C5088"/>
    <mergeCell ref="B5089:C5089"/>
    <mergeCell ref="B5111:E5111"/>
    <mergeCell ref="F5111:H5111"/>
    <mergeCell ref="I5111:J5111"/>
    <mergeCell ref="L5111:M5111"/>
    <mergeCell ref="B5113:E5113"/>
    <mergeCell ref="B5114:E5115"/>
    <mergeCell ref="F5114:I5114"/>
    <mergeCell ref="J5114:M5114"/>
    <mergeCell ref="B5108:E5108"/>
    <mergeCell ref="F5108:I5108"/>
    <mergeCell ref="J5108:M5108"/>
    <mergeCell ref="B5109:E5109"/>
    <mergeCell ref="F5109:M5109"/>
    <mergeCell ref="B5110:E5110"/>
    <mergeCell ref="F5110:I5110"/>
    <mergeCell ref="J5110:M5110"/>
    <mergeCell ref="B5102:C5102"/>
    <mergeCell ref="B5103:C5103"/>
    <mergeCell ref="B5104:C5104"/>
    <mergeCell ref="B5105:C5105"/>
    <mergeCell ref="B5106:C5106"/>
    <mergeCell ref="B5107:C5107"/>
    <mergeCell ref="B5128:C5128"/>
    <mergeCell ref="B5129:C5129"/>
    <mergeCell ref="B5130:C5130"/>
    <mergeCell ref="B5131:C5131"/>
    <mergeCell ref="B5132:C5132"/>
    <mergeCell ref="B5133:C5133"/>
    <mergeCell ref="B5122:C5122"/>
    <mergeCell ref="B5123:C5123"/>
    <mergeCell ref="B5124:C5124"/>
    <mergeCell ref="B5125:C5125"/>
    <mergeCell ref="B5126:C5126"/>
    <mergeCell ref="B5127:C5127"/>
    <mergeCell ref="B5116:C5116"/>
    <mergeCell ref="B5117:C5117"/>
    <mergeCell ref="B5118:C5118"/>
    <mergeCell ref="B5119:C5119"/>
    <mergeCell ref="B5120:C5120"/>
    <mergeCell ref="B5121:C5121"/>
    <mergeCell ref="B5143:E5143"/>
    <mergeCell ref="F5143:H5143"/>
    <mergeCell ref="I5143:J5143"/>
    <mergeCell ref="L5143:M5143"/>
    <mergeCell ref="B5145:E5145"/>
    <mergeCell ref="B5146:E5147"/>
    <mergeCell ref="F5146:I5146"/>
    <mergeCell ref="J5146:M5146"/>
    <mergeCell ref="B5140:E5140"/>
    <mergeCell ref="F5140:I5140"/>
    <mergeCell ref="J5140:M5140"/>
    <mergeCell ref="B5141:E5141"/>
    <mergeCell ref="F5141:M5141"/>
    <mergeCell ref="B5142:E5142"/>
    <mergeCell ref="F5142:I5142"/>
    <mergeCell ref="J5142:M5142"/>
    <mergeCell ref="B5134:C5134"/>
    <mergeCell ref="B5135:C5135"/>
    <mergeCell ref="B5136:C5136"/>
    <mergeCell ref="B5137:C5137"/>
    <mergeCell ref="B5138:C5138"/>
    <mergeCell ref="B5139:C5139"/>
    <mergeCell ref="B5160:C5160"/>
    <mergeCell ref="B5161:C5161"/>
    <mergeCell ref="B5162:C5162"/>
    <mergeCell ref="B5163:C5163"/>
    <mergeCell ref="B5164:C5164"/>
    <mergeCell ref="B5165:C5165"/>
    <mergeCell ref="B5154:C5154"/>
    <mergeCell ref="B5155:C5155"/>
    <mergeCell ref="B5156:C5156"/>
    <mergeCell ref="B5157:C5157"/>
    <mergeCell ref="B5158:C5158"/>
    <mergeCell ref="B5159:C5159"/>
    <mergeCell ref="B5148:C5148"/>
    <mergeCell ref="B5149:C5149"/>
    <mergeCell ref="B5150:C5150"/>
    <mergeCell ref="B5151:C5151"/>
    <mergeCell ref="B5152:C5152"/>
    <mergeCell ref="B5153:C5153"/>
    <mergeCell ref="B5175:E5175"/>
    <mergeCell ref="F5175:H5175"/>
    <mergeCell ref="I5175:J5175"/>
    <mergeCell ref="L5175:M5175"/>
    <mergeCell ref="B5177:E5177"/>
    <mergeCell ref="B5178:E5179"/>
    <mergeCell ref="F5178:I5178"/>
    <mergeCell ref="J5178:M5178"/>
    <mergeCell ref="B5172:E5172"/>
    <mergeCell ref="F5172:I5172"/>
    <mergeCell ref="J5172:M5172"/>
    <mergeCell ref="B5173:E5173"/>
    <mergeCell ref="F5173:M5173"/>
    <mergeCell ref="B5174:E5174"/>
    <mergeCell ref="F5174:I5174"/>
    <mergeCell ref="J5174:M5174"/>
    <mergeCell ref="B5166:C5166"/>
    <mergeCell ref="B5167:C5167"/>
    <mergeCell ref="B5168:C5168"/>
    <mergeCell ref="B5169:C5169"/>
    <mergeCell ref="B5170:C5170"/>
    <mergeCell ref="B5171:C5171"/>
    <mergeCell ref="B5192:C5192"/>
    <mergeCell ref="B5193:C5193"/>
    <mergeCell ref="B5194:C5194"/>
    <mergeCell ref="B5195:C5195"/>
    <mergeCell ref="B5196:C5196"/>
    <mergeCell ref="B5197:C5197"/>
    <mergeCell ref="B5186:C5186"/>
    <mergeCell ref="B5187:C5187"/>
    <mergeCell ref="B5188:C5188"/>
    <mergeCell ref="B5189:C5189"/>
    <mergeCell ref="B5190:C5190"/>
    <mergeCell ref="B5191:C5191"/>
    <mergeCell ref="B5180:C5180"/>
    <mergeCell ref="B5181:C5181"/>
    <mergeCell ref="B5182:C5182"/>
    <mergeCell ref="B5183:C5183"/>
    <mergeCell ref="B5184:C5184"/>
    <mergeCell ref="B5185:C5185"/>
    <mergeCell ref="B5207:E5207"/>
    <mergeCell ref="F5207:H5207"/>
    <mergeCell ref="I5207:J5207"/>
    <mergeCell ref="L5207:M5207"/>
    <mergeCell ref="B5209:E5209"/>
    <mergeCell ref="B5210:E5211"/>
    <mergeCell ref="F5210:I5210"/>
    <mergeCell ref="J5210:M5210"/>
    <mergeCell ref="B5204:E5204"/>
    <mergeCell ref="F5204:I5204"/>
    <mergeCell ref="J5204:M5204"/>
    <mergeCell ref="B5205:E5205"/>
    <mergeCell ref="F5205:M5205"/>
    <mergeCell ref="B5206:E5206"/>
    <mergeCell ref="F5206:I5206"/>
    <mergeCell ref="J5206:M5206"/>
    <mergeCell ref="B5198:C5198"/>
    <mergeCell ref="B5199:C5199"/>
    <mergeCell ref="B5200:C5200"/>
    <mergeCell ref="B5201:C5201"/>
    <mergeCell ref="B5202:C5202"/>
    <mergeCell ref="B5203:C5203"/>
    <mergeCell ref="B5224:C5224"/>
    <mergeCell ref="B5225:C5225"/>
    <mergeCell ref="B5226:C5226"/>
    <mergeCell ref="B5227:C5227"/>
    <mergeCell ref="B5228:C5228"/>
    <mergeCell ref="B5229:C5229"/>
    <mergeCell ref="B5218:C5218"/>
    <mergeCell ref="B5219:C5219"/>
    <mergeCell ref="B5220:C5220"/>
    <mergeCell ref="B5221:C5221"/>
    <mergeCell ref="B5222:C5222"/>
    <mergeCell ref="B5223:C5223"/>
    <mergeCell ref="B5212:C5212"/>
    <mergeCell ref="B5213:C5213"/>
    <mergeCell ref="B5214:C5214"/>
    <mergeCell ref="B5215:C5215"/>
    <mergeCell ref="B5216:C5216"/>
    <mergeCell ref="B5217:C5217"/>
    <mergeCell ref="B5239:E5239"/>
    <mergeCell ref="F5239:H5239"/>
    <mergeCell ref="I5239:J5239"/>
    <mergeCell ref="L5239:M5239"/>
    <mergeCell ref="B5241:E5241"/>
    <mergeCell ref="B5242:E5243"/>
    <mergeCell ref="F5242:I5242"/>
    <mergeCell ref="J5242:M5242"/>
    <mergeCell ref="B5236:E5236"/>
    <mergeCell ref="F5236:I5236"/>
    <mergeCell ref="J5236:M5236"/>
    <mergeCell ref="B5237:E5237"/>
    <mergeCell ref="F5237:M5237"/>
    <mergeCell ref="B5238:E5238"/>
    <mergeCell ref="F5238:I5238"/>
    <mergeCell ref="J5238:M5238"/>
    <mergeCell ref="B5230:C5230"/>
    <mergeCell ref="B5231:C5231"/>
    <mergeCell ref="B5232:C5232"/>
    <mergeCell ref="B5233:C5233"/>
    <mergeCell ref="B5234:C5234"/>
    <mergeCell ref="B5235:C5235"/>
    <mergeCell ref="B5256:C5256"/>
    <mergeCell ref="B5257:C5257"/>
    <mergeCell ref="B5258:C5258"/>
    <mergeCell ref="B5259:C5259"/>
    <mergeCell ref="B5260:C5260"/>
    <mergeCell ref="B5261:C5261"/>
    <mergeCell ref="B5250:C5250"/>
    <mergeCell ref="B5251:C5251"/>
    <mergeCell ref="B5252:C5252"/>
    <mergeCell ref="B5253:C5253"/>
    <mergeCell ref="B5254:C5254"/>
    <mergeCell ref="B5255:C5255"/>
    <mergeCell ref="B5244:C5244"/>
    <mergeCell ref="B5245:C5245"/>
    <mergeCell ref="B5246:C5246"/>
    <mergeCell ref="B5247:C5247"/>
    <mergeCell ref="B5248:C5248"/>
    <mergeCell ref="B5249:C5249"/>
    <mergeCell ref="B5271:E5271"/>
    <mergeCell ref="F5271:H5271"/>
    <mergeCell ref="I5271:J5271"/>
    <mergeCell ref="L5271:M5271"/>
    <mergeCell ref="B5273:E5273"/>
    <mergeCell ref="B5274:E5275"/>
    <mergeCell ref="F5274:I5274"/>
    <mergeCell ref="J5274:M5274"/>
    <mergeCell ref="B5268:E5268"/>
    <mergeCell ref="F5268:I5268"/>
    <mergeCell ref="J5268:M5268"/>
    <mergeCell ref="B5269:E5269"/>
    <mergeCell ref="F5269:M5269"/>
    <mergeCell ref="B5270:E5270"/>
    <mergeCell ref="F5270:I5270"/>
    <mergeCell ref="J5270:M5270"/>
    <mergeCell ref="B5262:C5262"/>
    <mergeCell ref="B5263:C5263"/>
    <mergeCell ref="B5264:C5264"/>
    <mergeCell ref="B5265:C5265"/>
    <mergeCell ref="B5266:C5266"/>
    <mergeCell ref="B5267:C5267"/>
    <mergeCell ref="B5288:C5288"/>
    <mergeCell ref="B5289:C5289"/>
    <mergeCell ref="B5290:C5290"/>
    <mergeCell ref="B5291:C5291"/>
    <mergeCell ref="B5292:C5292"/>
    <mergeCell ref="B5293:C5293"/>
    <mergeCell ref="B5282:C5282"/>
    <mergeCell ref="B5283:C5283"/>
    <mergeCell ref="B5284:C5284"/>
    <mergeCell ref="B5285:C5285"/>
    <mergeCell ref="B5286:C5286"/>
    <mergeCell ref="B5287:C5287"/>
    <mergeCell ref="B5276:C5276"/>
    <mergeCell ref="B5277:C5277"/>
    <mergeCell ref="B5278:C5278"/>
    <mergeCell ref="B5279:C5279"/>
    <mergeCell ref="B5280:C5280"/>
    <mergeCell ref="B5281:C5281"/>
    <mergeCell ref="B5303:E5303"/>
    <mergeCell ref="F5303:H5303"/>
    <mergeCell ref="I5303:J5303"/>
    <mergeCell ref="L5303:M5303"/>
    <mergeCell ref="B5305:E5305"/>
    <mergeCell ref="B5306:E5307"/>
    <mergeCell ref="F5306:I5306"/>
    <mergeCell ref="J5306:M5306"/>
    <mergeCell ref="B5300:E5300"/>
    <mergeCell ref="F5300:I5300"/>
    <mergeCell ref="J5300:M5300"/>
    <mergeCell ref="B5301:E5301"/>
    <mergeCell ref="F5301:M5301"/>
    <mergeCell ref="B5302:E5302"/>
    <mergeCell ref="F5302:I5302"/>
    <mergeCell ref="J5302:M5302"/>
    <mergeCell ref="B5294:C5294"/>
    <mergeCell ref="B5295:C5295"/>
    <mergeCell ref="B5296:C5296"/>
    <mergeCell ref="B5297:C5297"/>
    <mergeCell ref="B5298:C5298"/>
    <mergeCell ref="B5299:C5299"/>
    <mergeCell ref="B5320:C5320"/>
    <mergeCell ref="B5321:C5321"/>
    <mergeCell ref="B5322:C5322"/>
    <mergeCell ref="B5323:C5323"/>
    <mergeCell ref="B5324:C5324"/>
    <mergeCell ref="B5325:C5325"/>
    <mergeCell ref="B5314:C5314"/>
    <mergeCell ref="B5315:C5315"/>
    <mergeCell ref="B5316:C5316"/>
    <mergeCell ref="B5317:C5317"/>
    <mergeCell ref="B5318:C5318"/>
    <mergeCell ref="B5319:C5319"/>
    <mergeCell ref="B5308:C5308"/>
    <mergeCell ref="B5309:C5309"/>
    <mergeCell ref="B5310:C5310"/>
    <mergeCell ref="B5311:C5311"/>
    <mergeCell ref="B5312:C5312"/>
    <mergeCell ref="B5313:C5313"/>
    <mergeCell ref="B5335:E5335"/>
    <mergeCell ref="F5335:H5335"/>
    <mergeCell ref="I5335:J5335"/>
    <mergeCell ref="L5335:M5335"/>
    <mergeCell ref="B5337:E5337"/>
    <mergeCell ref="B5338:E5339"/>
    <mergeCell ref="F5338:I5338"/>
    <mergeCell ref="J5338:M5338"/>
    <mergeCell ref="B5332:E5332"/>
    <mergeCell ref="F5332:I5332"/>
    <mergeCell ref="J5332:M5332"/>
    <mergeCell ref="B5333:E5333"/>
    <mergeCell ref="F5333:M5333"/>
    <mergeCell ref="B5334:E5334"/>
    <mergeCell ref="F5334:I5334"/>
    <mergeCell ref="J5334:M5334"/>
    <mergeCell ref="B5326:C5326"/>
    <mergeCell ref="B5327:C5327"/>
    <mergeCell ref="B5328:C5328"/>
    <mergeCell ref="B5329:C5329"/>
    <mergeCell ref="B5330:C5330"/>
    <mergeCell ref="B5331:C5331"/>
    <mergeCell ref="B5352:C5352"/>
    <mergeCell ref="B5353:C5353"/>
    <mergeCell ref="B5354:C5354"/>
    <mergeCell ref="B5355:C5355"/>
    <mergeCell ref="B5356:C5356"/>
    <mergeCell ref="B5357:C5357"/>
    <mergeCell ref="B5346:C5346"/>
    <mergeCell ref="B5347:C5347"/>
    <mergeCell ref="B5348:C5348"/>
    <mergeCell ref="B5349:C5349"/>
    <mergeCell ref="B5350:C5350"/>
    <mergeCell ref="B5351:C5351"/>
    <mergeCell ref="B5340:C5340"/>
    <mergeCell ref="B5341:C5341"/>
    <mergeCell ref="B5342:C5342"/>
    <mergeCell ref="B5343:C5343"/>
    <mergeCell ref="B5344:C5344"/>
    <mergeCell ref="B5345:C5345"/>
    <mergeCell ref="B5367:E5367"/>
    <mergeCell ref="F5367:H5367"/>
    <mergeCell ref="I5367:J5367"/>
    <mergeCell ref="L5367:M5367"/>
    <mergeCell ref="B5369:E5369"/>
    <mergeCell ref="B5370:E5371"/>
    <mergeCell ref="F5370:I5370"/>
    <mergeCell ref="J5370:M5370"/>
    <mergeCell ref="B5364:E5364"/>
    <mergeCell ref="F5364:I5364"/>
    <mergeCell ref="J5364:M5364"/>
    <mergeCell ref="B5365:E5365"/>
    <mergeCell ref="F5365:M5365"/>
    <mergeCell ref="B5366:E5366"/>
    <mergeCell ref="F5366:I5366"/>
    <mergeCell ref="J5366:M5366"/>
    <mergeCell ref="B5358:C5358"/>
    <mergeCell ref="B5359:C5359"/>
    <mergeCell ref="B5360:C5360"/>
    <mergeCell ref="B5361:C5361"/>
    <mergeCell ref="B5362:C5362"/>
    <mergeCell ref="B5363:C5363"/>
    <mergeCell ref="B5384:C5384"/>
    <mergeCell ref="B5385:C5385"/>
    <mergeCell ref="B5386:C5386"/>
    <mergeCell ref="B5387:C5387"/>
    <mergeCell ref="B5388:C5388"/>
    <mergeCell ref="B5389:C5389"/>
    <mergeCell ref="B5378:C5378"/>
    <mergeCell ref="B5379:C5379"/>
    <mergeCell ref="B5380:C5380"/>
    <mergeCell ref="B5381:C5381"/>
    <mergeCell ref="B5382:C5382"/>
    <mergeCell ref="B5383:C5383"/>
    <mergeCell ref="B5372:C5372"/>
    <mergeCell ref="B5373:C5373"/>
    <mergeCell ref="B5374:C5374"/>
    <mergeCell ref="B5375:C5375"/>
    <mergeCell ref="B5376:C5376"/>
    <mergeCell ref="B5377:C5377"/>
    <mergeCell ref="B5399:E5399"/>
    <mergeCell ref="F5399:H5399"/>
    <mergeCell ref="I5399:J5399"/>
    <mergeCell ref="L5399:M5399"/>
    <mergeCell ref="B5401:E5401"/>
    <mergeCell ref="B5402:E5403"/>
    <mergeCell ref="F5402:I5402"/>
    <mergeCell ref="J5402:M5402"/>
    <mergeCell ref="B5396:E5396"/>
    <mergeCell ref="F5396:I5396"/>
    <mergeCell ref="J5396:M5396"/>
    <mergeCell ref="B5397:E5397"/>
    <mergeCell ref="F5397:M5397"/>
    <mergeCell ref="B5398:E5398"/>
    <mergeCell ref="F5398:I5398"/>
    <mergeCell ref="J5398:M5398"/>
    <mergeCell ref="B5390:C5390"/>
    <mergeCell ref="B5391:C5391"/>
    <mergeCell ref="B5392:C5392"/>
    <mergeCell ref="B5393:C5393"/>
    <mergeCell ref="B5394:C5394"/>
    <mergeCell ref="B5395:C5395"/>
    <mergeCell ref="B5416:C5416"/>
    <mergeCell ref="B5417:C5417"/>
    <mergeCell ref="B5418:C5418"/>
    <mergeCell ref="B5419:C5419"/>
    <mergeCell ref="B5420:C5420"/>
    <mergeCell ref="B5421:C5421"/>
    <mergeCell ref="B5410:C5410"/>
    <mergeCell ref="B5411:C5411"/>
    <mergeCell ref="B5412:C5412"/>
    <mergeCell ref="B5413:C5413"/>
    <mergeCell ref="B5414:C5414"/>
    <mergeCell ref="B5415:C5415"/>
    <mergeCell ref="B5404:C5404"/>
    <mergeCell ref="B5405:C5405"/>
    <mergeCell ref="B5406:C5406"/>
    <mergeCell ref="B5407:C5407"/>
    <mergeCell ref="B5408:C5408"/>
    <mergeCell ref="B5409:C5409"/>
    <mergeCell ref="B5431:E5431"/>
    <mergeCell ref="F5431:H5431"/>
    <mergeCell ref="I5431:J5431"/>
    <mergeCell ref="L5431:M5431"/>
    <mergeCell ref="B5433:E5433"/>
    <mergeCell ref="B5434:E5435"/>
    <mergeCell ref="F5434:I5434"/>
    <mergeCell ref="J5434:M5434"/>
    <mergeCell ref="B5428:E5428"/>
    <mergeCell ref="F5428:I5428"/>
    <mergeCell ref="J5428:M5428"/>
    <mergeCell ref="B5429:E5429"/>
    <mergeCell ref="F5429:M5429"/>
    <mergeCell ref="B5430:E5430"/>
    <mergeCell ref="F5430:I5430"/>
    <mergeCell ref="J5430:M5430"/>
    <mergeCell ref="B5422:C5422"/>
    <mergeCell ref="B5423:C5423"/>
    <mergeCell ref="B5424:C5424"/>
    <mergeCell ref="B5425:C5425"/>
    <mergeCell ref="B5426:C5426"/>
    <mergeCell ref="B5427:C5427"/>
    <mergeCell ref="B5448:C5448"/>
    <mergeCell ref="B5449:C5449"/>
    <mergeCell ref="B5450:C5450"/>
    <mergeCell ref="B5451:C5451"/>
    <mergeCell ref="B5452:C5452"/>
    <mergeCell ref="B5453:C5453"/>
    <mergeCell ref="B5442:C5442"/>
    <mergeCell ref="B5443:C5443"/>
    <mergeCell ref="B5444:C5444"/>
    <mergeCell ref="B5445:C5445"/>
    <mergeCell ref="B5446:C5446"/>
    <mergeCell ref="B5447:C5447"/>
    <mergeCell ref="B5436:C5436"/>
    <mergeCell ref="B5437:C5437"/>
    <mergeCell ref="B5438:C5438"/>
    <mergeCell ref="B5439:C5439"/>
    <mergeCell ref="B5440:C5440"/>
    <mergeCell ref="B5441:C5441"/>
    <mergeCell ref="B5463:E5463"/>
    <mergeCell ref="F5463:H5463"/>
    <mergeCell ref="I5463:J5463"/>
    <mergeCell ref="L5463:M5463"/>
    <mergeCell ref="B5465:E5465"/>
    <mergeCell ref="B5466:E5467"/>
    <mergeCell ref="F5466:I5466"/>
    <mergeCell ref="J5466:M5466"/>
    <mergeCell ref="B5460:E5460"/>
    <mergeCell ref="F5460:I5460"/>
    <mergeCell ref="J5460:M5460"/>
    <mergeCell ref="B5461:E5461"/>
    <mergeCell ref="F5461:M5461"/>
    <mergeCell ref="B5462:E5462"/>
    <mergeCell ref="F5462:I5462"/>
    <mergeCell ref="J5462:M5462"/>
    <mergeCell ref="B5454:C5454"/>
    <mergeCell ref="B5455:C5455"/>
    <mergeCell ref="B5456:C5456"/>
    <mergeCell ref="B5457:C5457"/>
    <mergeCell ref="B5458:C5458"/>
    <mergeCell ref="B5459:C5459"/>
    <mergeCell ref="B5480:C5480"/>
    <mergeCell ref="B5481:C5481"/>
    <mergeCell ref="B5482:C5482"/>
    <mergeCell ref="B5483:C5483"/>
    <mergeCell ref="B5484:C5484"/>
    <mergeCell ref="B5485:C5485"/>
    <mergeCell ref="B5474:C5474"/>
    <mergeCell ref="B5475:C5475"/>
    <mergeCell ref="B5476:C5476"/>
    <mergeCell ref="B5477:C5477"/>
    <mergeCell ref="B5478:C5478"/>
    <mergeCell ref="B5479:C5479"/>
    <mergeCell ref="B5468:C5468"/>
    <mergeCell ref="B5469:C5469"/>
    <mergeCell ref="B5470:C5470"/>
    <mergeCell ref="B5471:C5471"/>
    <mergeCell ref="B5472:C5472"/>
    <mergeCell ref="B5473:C5473"/>
    <mergeCell ref="B5495:E5495"/>
    <mergeCell ref="F5495:H5495"/>
    <mergeCell ref="I5495:J5495"/>
    <mergeCell ref="L5495:M5495"/>
    <mergeCell ref="B5497:E5497"/>
    <mergeCell ref="B5498:E5499"/>
    <mergeCell ref="F5498:I5498"/>
    <mergeCell ref="J5498:M5498"/>
    <mergeCell ref="B5492:E5492"/>
    <mergeCell ref="F5492:I5492"/>
    <mergeCell ref="J5492:M5492"/>
    <mergeCell ref="B5493:E5493"/>
    <mergeCell ref="F5493:M5493"/>
    <mergeCell ref="B5494:E5494"/>
    <mergeCell ref="F5494:I5494"/>
    <mergeCell ref="J5494:M5494"/>
    <mergeCell ref="B5486:C5486"/>
    <mergeCell ref="B5487:C5487"/>
    <mergeCell ref="B5488:C5488"/>
    <mergeCell ref="B5489:C5489"/>
    <mergeCell ref="B5490:C5490"/>
    <mergeCell ref="B5491:C5491"/>
    <mergeCell ref="B5512:C5512"/>
    <mergeCell ref="B5513:C5513"/>
    <mergeCell ref="B5514:C5514"/>
    <mergeCell ref="B5515:C5515"/>
    <mergeCell ref="B5516:C5516"/>
    <mergeCell ref="B5517:C5517"/>
    <mergeCell ref="B5506:C5506"/>
    <mergeCell ref="B5507:C5507"/>
    <mergeCell ref="B5508:C5508"/>
    <mergeCell ref="B5509:C5509"/>
    <mergeCell ref="B5510:C5510"/>
    <mergeCell ref="B5511:C5511"/>
    <mergeCell ref="B5500:C5500"/>
    <mergeCell ref="B5501:C5501"/>
    <mergeCell ref="B5502:C5502"/>
    <mergeCell ref="B5503:C5503"/>
    <mergeCell ref="B5504:C5504"/>
    <mergeCell ref="B5505:C5505"/>
    <mergeCell ref="B5527:E5527"/>
    <mergeCell ref="F5527:H5527"/>
    <mergeCell ref="I5527:J5527"/>
    <mergeCell ref="L5527:M5527"/>
    <mergeCell ref="B5529:E5529"/>
    <mergeCell ref="B5530:E5531"/>
    <mergeCell ref="F5530:I5530"/>
    <mergeCell ref="J5530:M5530"/>
    <mergeCell ref="B5524:E5524"/>
    <mergeCell ref="F5524:I5524"/>
    <mergeCell ref="J5524:M5524"/>
    <mergeCell ref="B5525:E5525"/>
    <mergeCell ref="F5525:M5525"/>
    <mergeCell ref="B5526:E5526"/>
    <mergeCell ref="F5526:I5526"/>
    <mergeCell ref="J5526:M5526"/>
    <mergeCell ref="B5518:C5518"/>
    <mergeCell ref="B5519:C5519"/>
    <mergeCell ref="B5520:C5520"/>
    <mergeCell ref="B5521:C5521"/>
    <mergeCell ref="B5522:C5522"/>
    <mergeCell ref="B5523:C5523"/>
    <mergeCell ref="B5544:C5544"/>
    <mergeCell ref="B5545:C5545"/>
    <mergeCell ref="B5546:C5546"/>
    <mergeCell ref="B5547:C5547"/>
    <mergeCell ref="B5548:C5548"/>
    <mergeCell ref="B5549:C5549"/>
    <mergeCell ref="B5538:C5538"/>
    <mergeCell ref="B5539:C5539"/>
    <mergeCell ref="B5540:C5540"/>
    <mergeCell ref="B5541:C5541"/>
    <mergeCell ref="B5542:C5542"/>
    <mergeCell ref="B5543:C5543"/>
    <mergeCell ref="B5532:C5532"/>
    <mergeCell ref="B5533:C5533"/>
    <mergeCell ref="B5534:C5534"/>
    <mergeCell ref="B5535:C5535"/>
    <mergeCell ref="B5536:C5536"/>
    <mergeCell ref="B5537:C5537"/>
    <mergeCell ref="B5559:E5559"/>
    <mergeCell ref="F5559:H5559"/>
    <mergeCell ref="I5559:J5559"/>
    <mergeCell ref="L5559:M5559"/>
    <mergeCell ref="B5561:E5561"/>
    <mergeCell ref="B5562:E5563"/>
    <mergeCell ref="F5562:I5562"/>
    <mergeCell ref="J5562:M5562"/>
    <mergeCell ref="B5556:E5556"/>
    <mergeCell ref="F5556:I5556"/>
    <mergeCell ref="J5556:M5556"/>
    <mergeCell ref="B5557:E5557"/>
    <mergeCell ref="F5557:M5557"/>
    <mergeCell ref="B5558:E5558"/>
    <mergeCell ref="F5558:I5558"/>
    <mergeCell ref="J5558:M5558"/>
    <mergeCell ref="B5550:C5550"/>
    <mergeCell ref="B5551:C5551"/>
    <mergeCell ref="B5552:C5552"/>
    <mergeCell ref="B5553:C5553"/>
    <mergeCell ref="B5554:C5554"/>
    <mergeCell ref="B5555:C5555"/>
    <mergeCell ref="B5576:C5576"/>
    <mergeCell ref="B5577:C5577"/>
    <mergeCell ref="B5578:C5578"/>
    <mergeCell ref="B5579:C5579"/>
    <mergeCell ref="B5580:C5580"/>
    <mergeCell ref="B5581:C5581"/>
    <mergeCell ref="B5570:C5570"/>
    <mergeCell ref="B5571:C5571"/>
    <mergeCell ref="B5572:C5572"/>
    <mergeCell ref="B5573:C5573"/>
    <mergeCell ref="B5574:C5574"/>
    <mergeCell ref="B5575:C5575"/>
    <mergeCell ref="B5564:C5564"/>
    <mergeCell ref="B5565:C5565"/>
    <mergeCell ref="B5566:C5566"/>
    <mergeCell ref="B5567:C5567"/>
    <mergeCell ref="B5568:C5568"/>
    <mergeCell ref="B5569:C5569"/>
    <mergeCell ref="B5591:E5591"/>
    <mergeCell ref="F5591:H5591"/>
    <mergeCell ref="I5591:J5591"/>
    <mergeCell ref="L5591:M5591"/>
    <mergeCell ref="B5593:E5593"/>
    <mergeCell ref="B5594:E5595"/>
    <mergeCell ref="F5594:I5594"/>
    <mergeCell ref="J5594:M5594"/>
    <mergeCell ref="B5588:E5588"/>
    <mergeCell ref="F5588:I5588"/>
    <mergeCell ref="J5588:M5588"/>
    <mergeCell ref="B5589:E5589"/>
    <mergeCell ref="F5589:M5589"/>
    <mergeCell ref="B5590:E5590"/>
    <mergeCell ref="F5590:I5590"/>
    <mergeCell ref="J5590:M5590"/>
    <mergeCell ref="B5582:C5582"/>
    <mergeCell ref="B5583:C5583"/>
    <mergeCell ref="B5584:C5584"/>
    <mergeCell ref="B5585:C5585"/>
    <mergeCell ref="B5586:C5586"/>
    <mergeCell ref="B5587:C5587"/>
    <mergeCell ref="B5608:C5608"/>
    <mergeCell ref="B5609:C5609"/>
    <mergeCell ref="B5610:C5610"/>
    <mergeCell ref="B5611:C5611"/>
    <mergeCell ref="B5612:C5612"/>
    <mergeCell ref="B5613:C5613"/>
    <mergeCell ref="B5602:C5602"/>
    <mergeCell ref="B5603:C5603"/>
    <mergeCell ref="B5604:C5604"/>
    <mergeCell ref="B5605:C5605"/>
    <mergeCell ref="B5606:C5606"/>
    <mergeCell ref="B5607:C5607"/>
    <mergeCell ref="B5596:C5596"/>
    <mergeCell ref="B5597:C5597"/>
    <mergeCell ref="B5598:C5598"/>
    <mergeCell ref="B5599:C5599"/>
    <mergeCell ref="B5600:C5600"/>
    <mergeCell ref="B5601:C5601"/>
    <mergeCell ref="B5623:E5623"/>
    <mergeCell ref="F5623:H5623"/>
    <mergeCell ref="I5623:J5623"/>
    <mergeCell ref="L5623:M5623"/>
    <mergeCell ref="B5625:E5625"/>
    <mergeCell ref="B5626:E5627"/>
    <mergeCell ref="F5626:I5626"/>
    <mergeCell ref="J5626:M5626"/>
    <mergeCell ref="B5620:E5620"/>
    <mergeCell ref="F5620:I5620"/>
    <mergeCell ref="J5620:M5620"/>
    <mergeCell ref="B5621:E5621"/>
    <mergeCell ref="F5621:M5621"/>
    <mergeCell ref="B5622:E5622"/>
    <mergeCell ref="F5622:I5622"/>
    <mergeCell ref="J5622:M5622"/>
    <mergeCell ref="B5614:C5614"/>
    <mergeCell ref="B5615:C5615"/>
    <mergeCell ref="B5616:C5616"/>
    <mergeCell ref="B5617:C5617"/>
    <mergeCell ref="B5618:C5618"/>
    <mergeCell ref="B5619:C5619"/>
    <mergeCell ref="B5640:C5640"/>
    <mergeCell ref="B5641:C5641"/>
    <mergeCell ref="B5642:C5642"/>
    <mergeCell ref="B5643:C5643"/>
    <mergeCell ref="B5644:C5644"/>
    <mergeCell ref="B5645:C5645"/>
    <mergeCell ref="B5634:C5634"/>
    <mergeCell ref="B5635:C5635"/>
    <mergeCell ref="B5636:C5636"/>
    <mergeCell ref="B5637:C5637"/>
    <mergeCell ref="B5638:C5638"/>
    <mergeCell ref="B5639:C5639"/>
    <mergeCell ref="B5628:C5628"/>
    <mergeCell ref="B5629:C5629"/>
    <mergeCell ref="B5630:C5630"/>
    <mergeCell ref="B5631:C5631"/>
    <mergeCell ref="B5632:C5632"/>
    <mergeCell ref="B5633:C5633"/>
    <mergeCell ref="B5655:E5655"/>
    <mergeCell ref="F5655:H5655"/>
    <mergeCell ref="I5655:J5655"/>
    <mergeCell ref="L5655:M5655"/>
    <mergeCell ref="B5657:E5657"/>
    <mergeCell ref="B5658:E5659"/>
    <mergeCell ref="F5658:I5658"/>
    <mergeCell ref="J5658:M5658"/>
    <mergeCell ref="B5652:E5652"/>
    <mergeCell ref="F5652:I5652"/>
    <mergeCell ref="J5652:M5652"/>
    <mergeCell ref="B5653:E5653"/>
    <mergeCell ref="F5653:M5653"/>
    <mergeCell ref="B5654:E5654"/>
    <mergeCell ref="F5654:I5654"/>
    <mergeCell ref="J5654:M5654"/>
    <mergeCell ref="B5646:C5646"/>
    <mergeCell ref="B5647:C5647"/>
    <mergeCell ref="B5648:C5648"/>
    <mergeCell ref="B5649:C5649"/>
    <mergeCell ref="B5650:C5650"/>
    <mergeCell ref="B5651:C5651"/>
    <mergeCell ref="B5672:C5672"/>
    <mergeCell ref="B5673:C5673"/>
    <mergeCell ref="B5674:C5674"/>
    <mergeCell ref="B5675:C5675"/>
    <mergeCell ref="B5676:C5676"/>
    <mergeCell ref="B5677:C5677"/>
    <mergeCell ref="B5666:C5666"/>
    <mergeCell ref="B5667:C5667"/>
    <mergeCell ref="B5668:C5668"/>
    <mergeCell ref="B5669:C5669"/>
    <mergeCell ref="B5670:C5670"/>
    <mergeCell ref="B5671:C5671"/>
    <mergeCell ref="B5660:C5660"/>
    <mergeCell ref="B5661:C5661"/>
    <mergeCell ref="B5662:C5662"/>
    <mergeCell ref="B5663:C5663"/>
    <mergeCell ref="B5664:C5664"/>
    <mergeCell ref="B5665:C5665"/>
    <mergeCell ref="B5687:E5687"/>
    <mergeCell ref="F5687:H5687"/>
    <mergeCell ref="I5687:J5687"/>
    <mergeCell ref="L5687:M5687"/>
    <mergeCell ref="B5689:E5689"/>
    <mergeCell ref="B5690:E5691"/>
    <mergeCell ref="F5690:I5690"/>
    <mergeCell ref="J5690:M5690"/>
    <mergeCell ref="B5684:E5684"/>
    <mergeCell ref="F5684:I5684"/>
    <mergeCell ref="J5684:M5684"/>
    <mergeCell ref="B5685:E5685"/>
    <mergeCell ref="F5685:M5685"/>
    <mergeCell ref="B5686:E5686"/>
    <mergeCell ref="F5686:I5686"/>
    <mergeCell ref="J5686:M5686"/>
    <mergeCell ref="B5678:C5678"/>
    <mergeCell ref="B5679:C5679"/>
    <mergeCell ref="B5680:C5680"/>
    <mergeCell ref="B5681:C5681"/>
    <mergeCell ref="B5682:C5682"/>
    <mergeCell ref="B5683:C5683"/>
    <mergeCell ref="B5704:C5704"/>
    <mergeCell ref="B5705:C5705"/>
    <mergeCell ref="B5706:C5706"/>
    <mergeCell ref="B5707:C5707"/>
    <mergeCell ref="B5708:C5708"/>
    <mergeCell ref="B5709:C5709"/>
    <mergeCell ref="B5698:C5698"/>
    <mergeCell ref="B5699:C5699"/>
    <mergeCell ref="B5700:C5700"/>
    <mergeCell ref="B5701:C5701"/>
    <mergeCell ref="B5702:C5702"/>
    <mergeCell ref="B5703:C5703"/>
    <mergeCell ref="B5692:C5692"/>
    <mergeCell ref="B5693:C5693"/>
    <mergeCell ref="B5694:C5694"/>
    <mergeCell ref="B5695:C5695"/>
    <mergeCell ref="B5696:C5696"/>
    <mergeCell ref="B5697:C5697"/>
    <mergeCell ref="B5719:E5719"/>
    <mergeCell ref="F5719:H5719"/>
    <mergeCell ref="I5719:J5719"/>
    <mergeCell ref="L5719:M5719"/>
    <mergeCell ref="B5721:E5721"/>
    <mergeCell ref="B5722:E5723"/>
    <mergeCell ref="F5722:I5722"/>
    <mergeCell ref="J5722:M5722"/>
    <mergeCell ref="B5716:E5716"/>
    <mergeCell ref="F5716:I5716"/>
    <mergeCell ref="J5716:M5716"/>
    <mergeCell ref="B5717:E5717"/>
    <mergeCell ref="F5717:M5717"/>
    <mergeCell ref="B5718:E5718"/>
    <mergeCell ref="F5718:I5718"/>
    <mergeCell ref="J5718:M5718"/>
    <mergeCell ref="B5710:C5710"/>
    <mergeCell ref="B5711:C5711"/>
    <mergeCell ref="B5712:C5712"/>
    <mergeCell ref="B5713:C5713"/>
    <mergeCell ref="B5714:C5714"/>
    <mergeCell ref="B5715:C5715"/>
    <mergeCell ref="B5736:C5736"/>
    <mergeCell ref="B5737:C5737"/>
    <mergeCell ref="B5738:C5738"/>
    <mergeCell ref="B5739:C5739"/>
    <mergeCell ref="B5740:C5740"/>
    <mergeCell ref="B5741:C5741"/>
    <mergeCell ref="B5730:C5730"/>
    <mergeCell ref="B5731:C5731"/>
    <mergeCell ref="B5732:C5732"/>
    <mergeCell ref="B5733:C5733"/>
    <mergeCell ref="B5734:C5734"/>
    <mergeCell ref="B5735:C5735"/>
    <mergeCell ref="B5724:C5724"/>
    <mergeCell ref="B5725:C5725"/>
    <mergeCell ref="B5726:C5726"/>
    <mergeCell ref="B5727:C5727"/>
    <mergeCell ref="B5728:C5728"/>
    <mergeCell ref="B5729:C5729"/>
    <mergeCell ref="B5751:E5751"/>
    <mergeCell ref="F5751:H5751"/>
    <mergeCell ref="I5751:J5751"/>
    <mergeCell ref="L5751:M5751"/>
    <mergeCell ref="B5753:E5753"/>
    <mergeCell ref="B5754:E5755"/>
    <mergeCell ref="F5754:I5754"/>
    <mergeCell ref="J5754:M5754"/>
    <mergeCell ref="B5748:E5748"/>
    <mergeCell ref="F5748:I5748"/>
    <mergeCell ref="J5748:M5748"/>
    <mergeCell ref="B5749:E5749"/>
    <mergeCell ref="F5749:M5749"/>
    <mergeCell ref="B5750:E5750"/>
    <mergeCell ref="F5750:I5750"/>
    <mergeCell ref="J5750:M5750"/>
    <mergeCell ref="B5742:C5742"/>
    <mergeCell ref="B5743:C5743"/>
    <mergeCell ref="B5744:C5744"/>
    <mergeCell ref="B5745:C5745"/>
    <mergeCell ref="B5746:C5746"/>
    <mergeCell ref="B5747:C5747"/>
    <mergeCell ref="B5768:C5768"/>
    <mergeCell ref="B5769:C5769"/>
    <mergeCell ref="B5770:C5770"/>
    <mergeCell ref="B5771:C5771"/>
    <mergeCell ref="B5772:C5772"/>
    <mergeCell ref="B5773:C5773"/>
    <mergeCell ref="B5762:C5762"/>
    <mergeCell ref="B5763:C5763"/>
    <mergeCell ref="B5764:C5764"/>
    <mergeCell ref="B5765:C5765"/>
    <mergeCell ref="B5766:C5766"/>
    <mergeCell ref="B5767:C5767"/>
    <mergeCell ref="B5756:C5756"/>
    <mergeCell ref="B5757:C5757"/>
    <mergeCell ref="B5758:C5758"/>
    <mergeCell ref="B5759:C5759"/>
    <mergeCell ref="B5760:C5760"/>
    <mergeCell ref="B5761:C5761"/>
    <mergeCell ref="B5783:E5783"/>
    <mergeCell ref="F5783:H5783"/>
    <mergeCell ref="I5783:J5783"/>
    <mergeCell ref="L5783:M5783"/>
    <mergeCell ref="B5785:E5785"/>
    <mergeCell ref="B5786:E5787"/>
    <mergeCell ref="F5786:I5786"/>
    <mergeCell ref="J5786:M5786"/>
    <mergeCell ref="B5780:E5780"/>
    <mergeCell ref="F5780:I5780"/>
    <mergeCell ref="J5780:M5780"/>
    <mergeCell ref="B5781:E5781"/>
    <mergeCell ref="F5781:M5781"/>
    <mergeCell ref="B5782:E5782"/>
    <mergeCell ref="F5782:I5782"/>
    <mergeCell ref="J5782:M5782"/>
    <mergeCell ref="B5774:C5774"/>
    <mergeCell ref="B5775:C5775"/>
    <mergeCell ref="B5776:C5776"/>
    <mergeCell ref="B5777:C5777"/>
    <mergeCell ref="B5778:C5778"/>
    <mergeCell ref="B5779:C5779"/>
    <mergeCell ref="B5800:C5800"/>
    <mergeCell ref="B5801:C5801"/>
    <mergeCell ref="B5802:C5802"/>
    <mergeCell ref="B5803:C5803"/>
    <mergeCell ref="B5804:C5804"/>
    <mergeCell ref="B5805:C5805"/>
    <mergeCell ref="B5794:C5794"/>
    <mergeCell ref="B5795:C5795"/>
    <mergeCell ref="B5796:C5796"/>
    <mergeCell ref="B5797:C5797"/>
    <mergeCell ref="B5798:C5798"/>
    <mergeCell ref="B5799:C5799"/>
    <mergeCell ref="B5788:C5788"/>
    <mergeCell ref="B5789:C5789"/>
    <mergeCell ref="B5790:C5790"/>
    <mergeCell ref="B5791:C5791"/>
    <mergeCell ref="B5792:C5792"/>
    <mergeCell ref="B5793:C5793"/>
    <mergeCell ref="B5815:E5815"/>
    <mergeCell ref="F5815:H5815"/>
    <mergeCell ref="I5815:J5815"/>
    <mergeCell ref="L5815:M5815"/>
    <mergeCell ref="B5817:E5817"/>
    <mergeCell ref="B5818:E5819"/>
    <mergeCell ref="F5818:I5818"/>
    <mergeCell ref="J5818:M5818"/>
    <mergeCell ref="B5812:E5812"/>
    <mergeCell ref="F5812:I5812"/>
    <mergeCell ref="J5812:M5812"/>
    <mergeCell ref="B5813:E5813"/>
    <mergeCell ref="F5813:M5813"/>
    <mergeCell ref="B5814:E5814"/>
    <mergeCell ref="F5814:I5814"/>
    <mergeCell ref="J5814:M5814"/>
    <mergeCell ref="B5806:C5806"/>
    <mergeCell ref="B5807:C5807"/>
    <mergeCell ref="B5808:C5808"/>
    <mergeCell ref="B5809:C5809"/>
    <mergeCell ref="B5810:C5810"/>
    <mergeCell ref="B5811:C5811"/>
    <mergeCell ref="B5832:C5832"/>
    <mergeCell ref="B5833:C5833"/>
    <mergeCell ref="B5834:C5834"/>
    <mergeCell ref="B5835:C5835"/>
    <mergeCell ref="B5836:C5836"/>
    <mergeCell ref="B5837:C5837"/>
    <mergeCell ref="B5826:C5826"/>
    <mergeCell ref="B5827:C5827"/>
    <mergeCell ref="B5828:C5828"/>
    <mergeCell ref="B5829:C5829"/>
    <mergeCell ref="B5830:C5830"/>
    <mergeCell ref="B5831:C5831"/>
    <mergeCell ref="B5820:C5820"/>
    <mergeCell ref="B5821:C5821"/>
    <mergeCell ref="B5822:C5822"/>
    <mergeCell ref="B5823:C5823"/>
    <mergeCell ref="B5824:C5824"/>
    <mergeCell ref="B5825:C5825"/>
    <mergeCell ref="B5847:E5847"/>
    <mergeCell ref="F5847:H5847"/>
    <mergeCell ref="I5847:J5847"/>
    <mergeCell ref="L5847:M5847"/>
    <mergeCell ref="B5849:E5849"/>
    <mergeCell ref="B5850:E5851"/>
    <mergeCell ref="F5850:I5850"/>
    <mergeCell ref="J5850:M5850"/>
    <mergeCell ref="B5844:E5844"/>
    <mergeCell ref="F5844:I5844"/>
    <mergeCell ref="J5844:M5844"/>
    <mergeCell ref="B5845:E5845"/>
    <mergeCell ref="F5845:M5845"/>
    <mergeCell ref="B5846:E5846"/>
    <mergeCell ref="F5846:I5846"/>
    <mergeCell ref="J5846:M5846"/>
    <mergeCell ref="B5838:C5838"/>
    <mergeCell ref="B5839:C5839"/>
    <mergeCell ref="B5840:C5840"/>
    <mergeCell ref="B5841:C5841"/>
    <mergeCell ref="B5842:C5842"/>
    <mergeCell ref="B5843:C5843"/>
    <mergeCell ref="B5864:C5864"/>
    <mergeCell ref="B5865:C5865"/>
    <mergeCell ref="B5866:C5866"/>
    <mergeCell ref="B5867:C5867"/>
    <mergeCell ref="B5868:C5868"/>
    <mergeCell ref="B5869:C5869"/>
    <mergeCell ref="B5858:C5858"/>
    <mergeCell ref="B5859:C5859"/>
    <mergeCell ref="B5860:C5860"/>
    <mergeCell ref="B5861:C5861"/>
    <mergeCell ref="B5862:C5862"/>
    <mergeCell ref="B5863:C5863"/>
    <mergeCell ref="B5852:C5852"/>
    <mergeCell ref="B5853:C5853"/>
    <mergeCell ref="B5854:C5854"/>
    <mergeCell ref="B5855:C5855"/>
    <mergeCell ref="B5856:C5856"/>
    <mergeCell ref="B5857:C5857"/>
    <mergeCell ref="B5879:E5879"/>
    <mergeCell ref="F5879:H5879"/>
    <mergeCell ref="I5879:J5879"/>
    <mergeCell ref="L5879:M5879"/>
    <mergeCell ref="B5881:E5881"/>
    <mergeCell ref="B5882:E5883"/>
    <mergeCell ref="F5882:I5882"/>
    <mergeCell ref="J5882:M5882"/>
    <mergeCell ref="B5876:E5876"/>
    <mergeCell ref="F5876:I5876"/>
    <mergeCell ref="J5876:M5876"/>
    <mergeCell ref="B5877:E5877"/>
    <mergeCell ref="F5877:M5877"/>
    <mergeCell ref="B5878:E5878"/>
    <mergeCell ref="F5878:I5878"/>
    <mergeCell ref="J5878:M5878"/>
    <mergeCell ref="B5870:C5870"/>
    <mergeCell ref="B5871:C5871"/>
    <mergeCell ref="B5872:C5872"/>
    <mergeCell ref="B5873:C5873"/>
    <mergeCell ref="B5874:C5874"/>
    <mergeCell ref="B5875:C5875"/>
    <mergeCell ref="B5896:C5896"/>
    <mergeCell ref="B5897:C5897"/>
    <mergeCell ref="B5898:C5898"/>
    <mergeCell ref="B5899:C5899"/>
    <mergeCell ref="B5900:C5900"/>
    <mergeCell ref="B5901:C5901"/>
    <mergeCell ref="B5890:C5890"/>
    <mergeCell ref="B5891:C5891"/>
    <mergeCell ref="B5892:C5892"/>
    <mergeCell ref="B5893:C5893"/>
    <mergeCell ref="B5894:C5894"/>
    <mergeCell ref="B5895:C5895"/>
    <mergeCell ref="B5884:C5884"/>
    <mergeCell ref="B5885:C5885"/>
    <mergeCell ref="B5886:C5886"/>
    <mergeCell ref="B5887:C5887"/>
    <mergeCell ref="B5888:C5888"/>
    <mergeCell ref="B5889:C5889"/>
    <mergeCell ref="B5911:E5911"/>
    <mergeCell ref="F5911:H5911"/>
    <mergeCell ref="I5911:J5911"/>
    <mergeCell ref="L5911:M5911"/>
    <mergeCell ref="B5913:E5913"/>
    <mergeCell ref="B5914:E5915"/>
    <mergeCell ref="F5914:I5914"/>
    <mergeCell ref="J5914:M5914"/>
    <mergeCell ref="B5908:E5908"/>
    <mergeCell ref="F5908:I5908"/>
    <mergeCell ref="J5908:M5908"/>
    <mergeCell ref="B5909:E5909"/>
    <mergeCell ref="F5909:M5909"/>
    <mergeCell ref="B5910:E5910"/>
    <mergeCell ref="F5910:I5910"/>
    <mergeCell ref="J5910:M5910"/>
    <mergeCell ref="B5902:C5902"/>
    <mergeCell ref="B5903:C5903"/>
    <mergeCell ref="B5904:C5904"/>
    <mergeCell ref="B5905:C5905"/>
    <mergeCell ref="B5906:C5906"/>
    <mergeCell ref="B5907:C5907"/>
    <mergeCell ref="B5928:C5928"/>
    <mergeCell ref="B5929:C5929"/>
    <mergeCell ref="B5930:C5930"/>
    <mergeCell ref="B5931:C5931"/>
    <mergeCell ref="B5932:C5932"/>
    <mergeCell ref="B5933:C5933"/>
    <mergeCell ref="B5922:C5922"/>
    <mergeCell ref="B5923:C5923"/>
    <mergeCell ref="B5924:C5924"/>
    <mergeCell ref="B5925:C5925"/>
    <mergeCell ref="B5926:C5926"/>
    <mergeCell ref="B5927:C5927"/>
    <mergeCell ref="B5916:C5916"/>
    <mergeCell ref="B5917:C5917"/>
    <mergeCell ref="B5918:C5918"/>
    <mergeCell ref="B5919:C5919"/>
    <mergeCell ref="B5920:C5920"/>
    <mergeCell ref="B5921:C5921"/>
    <mergeCell ref="B5943:E5943"/>
    <mergeCell ref="F5943:H5943"/>
    <mergeCell ref="I5943:J5943"/>
    <mergeCell ref="L5943:M5943"/>
    <mergeCell ref="B5945:E5945"/>
    <mergeCell ref="B5946:E5947"/>
    <mergeCell ref="F5946:I5946"/>
    <mergeCell ref="J5946:M5946"/>
    <mergeCell ref="B5940:E5940"/>
    <mergeCell ref="F5940:I5940"/>
    <mergeCell ref="J5940:M5940"/>
    <mergeCell ref="B5941:E5941"/>
    <mergeCell ref="F5941:M5941"/>
    <mergeCell ref="B5942:E5942"/>
    <mergeCell ref="F5942:I5942"/>
    <mergeCell ref="J5942:M5942"/>
    <mergeCell ref="B5934:C5934"/>
    <mergeCell ref="B5935:C5935"/>
    <mergeCell ref="B5936:C5936"/>
    <mergeCell ref="B5937:C5937"/>
    <mergeCell ref="B5938:C5938"/>
    <mergeCell ref="B5939:C5939"/>
    <mergeCell ref="B5960:C5960"/>
    <mergeCell ref="B5961:C5961"/>
    <mergeCell ref="B5962:C5962"/>
    <mergeCell ref="B5963:C5963"/>
    <mergeCell ref="B5964:C5964"/>
    <mergeCell ref="B5965:C5965"/>
    <mergeCell ref="B5954:C5954"/>
    <mergeCell ref="B5955:C5955"/>
    <mergeCell ref="B5956:C5956"/>
    <mergeCell ref="B5957:C5957"/>
    <mergeCell ref="B5958:C5958"/>
    <mergeCell ref="B5959:C5959"/>
    <mergeCell ref="B5948:C5948"/>
    <mergeCell ref="B5949:C5949"/>
    <mergeCell ref="B5950:C5950"/>
    <mergeCell ref="B5951:C5951"/>
    <mergeCell ref="B5952:C5952"/>
    <mergeCell ref="B5953:C5953"/>
    <mergeCell ref="B5975:E5975"/>
    <mergeCell ref="F5975:H5975"/>
    <mergeCell ref="I5975:J5975"/>
    <mergeCell ref="L5975:M5975"/>
    <mergeCell ref="B5977:E5977"/>
    <mergeCell ref="B5978:E5979"/>
    <mergeCell ref="F5978:I5978"/>
    <mergeCell ref="J5978:M5978"/>
    <mergeCell ref="B5972:E5972"/>
    <mergeCell ref="F5972:I5972"/>
    <mergeCell ref="J5972:M5972"/>
    <mergeCell ref="B5973:E5973"/>
    <mergeCell ref="F5973:M5973"/>
    <mergeCell ref="B5974:E5974"/>
    <mergeCell ref="F5974:I5974"/>
    <mergeCell ref="J5974:M5974"/>
    <mergeCell ref="B5966:C5966"/>
    <mergeCell ref="B5967:C5967"/>
    <mergeCell ref="B5968:C5968"/>
    <mergeCell ref="B5969:C5969"/>
    <mergeCell ref="B5970:C5970"/>
    <mergeCell ref="B5971:C5971"/>
    <mergeCell ref="B5992:C5992"/>
    <mergeCell ref="B5993:C5993"/>
    <mergeCell ref="B5994:C5994"/>
    <mergeCell ref="B5995:C5995"/>
    <mergeCell ref="B5996:C5996"/>
    <mergeCell ref="B5997:C5997"/>
    <mergeCell ref="B5986:C5986"/>
    <mergeCell ref="B5987:C5987"/>
    <mergeCell ref="B5988:C5988"/>
    <mergeCell ref="B5989:C5989"/>
    <mergeCell ref="B5990:C5990"/>
    <mergeCell ref="B5991:C5991"/>
    <mergeCell ref="B5980:C5980"/>
    <mergeCell ref="B5981:C5981"/>
    <mergeCell ref="B5982:C5982"/>
    <mergeCell ref="B5983:C5983"/>
    <mergeCell ref="B5984:C5984"/>
    <mergeCell ref="B5985:C5985"/>
    <mergeCell ref="B6007:E6007"/>
    <mergeCell ref="F6007:H6007"/>
    <mergeCell ref="I6007:J6007"/>
    <mergeCell ref="L6007:M6007"/>
    <mergeCell ref="B6009:E6009"/>
    <mergeCell ref="B6010:E6011"/>
    <mergeCell ref="F6010:I6010"/>
    <mergeCell ref="J6010:M6010"/>
    <mergeCell ref="B6004:E6004"/>
    <mergeCell ref="F6004:I6004"/>
    <mergeCell ref="J6004:M6004"/>
    <mergeCell ref="B6005:E6005"/>
    <mergeCell ref="F6005:M6005"/>
    <mergeCell ref="B6006:E6006"/>
    <mergeCell ref="F6006:I6006"/>
    <mergeCell ref="J6006:M6006"/>
    <mergeCell ref="B5998:C5998"/>
    <mergeCell ref="B5999:C5999"/>
    <mergeCell ref="B6000:C6000"/>
    <mergeCell ref="B6001:C6001"/>
    <mergeCell ref="B6002:C6002"/>
    <mergeCell ref="B6003:C6003"/>
    <mergeCell ref="B6024:C6024"/>
    <mergeCell ref="B6025:C6025"/>
    <mergeCell ref="B6026:C6026"/>
    <mergeCell ref="B6027:C6027"/>
    <mergeCell ref="B6028:C6028"/>
    <mergeCell ref="B6029:C6029"/>
    <mergeCell ref="B6018:C6018"/>
    <mergeCell ref="B6019:C6019"/>
    <mergeCell ref="B6020:C6020"/>
    <mergeCell ref="B6021:C6021"/>
    <mergeCell ref="B6022:C6022"/>
    <mergeCell ref="B6023:C6023"/>
    <mergeCell ref="B6012:C6012"/>
    <mergeCell ref="B6013:C6013"/>
    <mergeCell ref="B6014:C6014"/>
    <mergeCell ref="B6015:C6015"/>
    <mergeCell ref="B6016:C6016"/>
    <mergeCell ref="B6017:C6017"/>
    <mergeCell ref="B6039:E6039"/>
    <mergeCell ref="F6039:H6039"/>
    <mergeCell ref="I6039:J6039"/>
    <mergeCell ref="L6039:M6039"/>
    <mergeCell ref="B6041:E6041"/>
    <mergeCell ref="B6042:E6043"/>
    <mergeCell ref="F6042:I6042"/>
    <mergeCell ref="J6042:M6042"/>
    <mergeCell ref="B6036:E6036"/>
    <mergeCell ref="F6036:I6036"/>
    <mergeCell ref="J6036:M6036"/>
    <mergeCell ref="B6037:E6037"/>
    <mergeCell ref="F6037:M6037"/>
    <mergeCell ref="B6038:E6038"/>
    <mergeCell ref="F6038:I6038"/>
    <mergeCell ref="J6038:M6038"/>
    <mergeCell ref="B6030:C6030"/>
    <mergeCell ref="B6031:C6031"/>
    <mergeCell ref="B6032:C6032"/>
    <mergeCell ref="B6033:C6033"/>
    <mergeCell ref="B6034:C6034"/>
    <mergeCell ref="B6035:C6035"/>
    <mergeCell ref="B6056:C6056"/>
    <mergeCell ref="B6057:C6057"/>
    <mergeCell ref="B6058:C6058"/>
    <mergeCell ref="B6059:C6059"/>
    <mergeCell ref="B6060:C6060"/>
    <mergeCell ref="B6061:C6061"/>
    <mergeCell ref="B6050:C6050"/>
    <mergeCell ref="B6051:C6051"/>
    <mergeCell ref="B6052:C6052"/>
    <mergeCell ref="B6053:C6053"/>
    <mergeCell ref="B6054:C6054"/>
    <mergeCell ref="B6055:C6055"/>
    <mergeCell ref="B6044:C6044"/>
    <mergeCell ref="B6045:C6045"/>
    <mergeCell ref="B6046:C6046"/>
    <mergeCell ref="B6047:C6047"/>
    <mergeCell ref="B6048:C6048"/>
    <mergeCell ref="B6049:C6049"/>
    <mergeCell ref="B6071:E6071"/>
    <mergeCell ref="F6071:H6071"/>
    <mergeCell ref="I6071:J6071"/>
    <mergeCell ref="L6071:M6071"/>
    <mergeCell ref="B6073:E6073"/>
    <mergeCell ref="B6074:E6075"/>
    <mergeCell ref="F6074:I6074"/>
    <mergeCell ref="J6074:M6074"/>
    <mergeCell ref="B6068:E6068"/>
    <mergeCell ref="F6068:I6068"/>
    <mergeCell ref="J6068:M6068"/>
    <mergeCell ref="B6069:E6069"/>
    <mergeCell ref="F6069:M6069"/>
    <mergeCell ref="B6070:E6070"/>
    <mergeCell ref="F6070:I6070"/>
    <mergeCell ref="J6070:M6070"/>
    <mergeCell ref="B6062:C6062"/>
    <mergeCell ref="B6063:C6063"/>
    <mergeCell ref="B6064:C6064"/>
    <mergeCell ref="B6065:C6065"/>
    <mergeCell ref="B6066:C6066"/>
    <mergeCell ref="B6067:C6067"/>
    <mergeCell ref="B6088:C6088"/>
    <mergeCell ref="B6089:C6089"/>
    <mergeCell ref="B6090:C6090"/>
    <mergeCell ref="B6091:C6091"/>
    <mergeCell ref="B6092:C6092"/>
    <mergeCell ref="B6093:C6093"/>
    <mergeCell ref="B6082:C6082"/>
    <mergeCell ref="B6083:C6083"/>
    <mergeCell ref="B6084:C6084"/>
    <mergeCell ref="B6085:C6085"/>
    <mergeCell ref="B6086:C6086"/>
    <mergeCell ref="B6087:C6087"/>
    <mergeCell ref="B6076:C6076"/>
    <mergeCell ref="B6077:C6077"/>
    <mergeCell ref="B6078:C6078"/>
    <mergeCell ref="B6079:C6079"/>
    <mergeCell ref="B6080:C6080"/>
    <mergeCell ref="B6081:C6081"/>
    <mergeCell ref="B6103:E6103"/>
    <mergeCell ref="F6103:H6103"/>
    <mergeCell ref="I6103:J6103"/>
    <mergeCell ref="L6103:M6103"/>
    <mergeCell ref="B6105:E6105"/>
    <mergeCell ref="B6106:E6107"/>
    <mergeCell ref="F6106:I6106"/>
    <mergeCell ref="J6106:M6106"/>
    <mergeCell ref="B6100:E6100"/>
    <mergeCell ref="F6100:I6100"/>
    <mergeCell ref="J6100:M6100"/>
    <mergeCell ref="B6101:E6101"/>
    <mergeCell ref="F6101:M6101"/>
    <mergeCell ref="B6102:E6102"/>
    <mergeCell ref="F6102:I6102"/>
    <mergeCell ref="J6102:M6102"/>
    <mergeCell ref="B6094:C6094"/>
    <mergeCell ref="B6095:C6095"/>
    <mergeCell ref="B6096:C6096"/>
    <mergeCell ref="B6097:C6097"/>
    <mergeCell ref="B6098:C6098"/>
    <mergeCell ref="B6099:C6099"/>
    <mergeCell ref="B6120:C6120"/>
    <mergeCell ref="B6121:C6121"/>
    <mergeCell ref="B6122:C6122"/>
    <mergeCell ref="B6123:C6123"/>
    <mergeCell ref="B6124:C6124"/>
    <mergeCell ref="B6125:C6125"/>
    <mergeCell ref="B6114:C6114"/>
    <mergeCell ref="B6115:C6115"/>
    <mergeCell ref="B6116:C6116"/>
    <mergeCell ref="B6117:C6117"/>
    <mergeCell ref="B6118:C6118"/>
    <mergeCell ref="B6119:C6119"/>
    <mergeCell ref="B6108:C6108"/>
    <mergeCell ref="B6109:C6109"/>
    <mergeCell ref="B6110:C6110"/>
    <mergeCell ref="B6111:C6111"/>
    <mergeCell ref="B6112:C6112"/>
    <mergeCell ref="B6113:C6113"/>
    <mergeCell ref="B6135:E6135"/>
    <mergeCell ref="F6135:H6135"/>
    <mergeCell ref="I6135:J6135"/>
    <mergeCell ref="L6135:M6135"/>
    <mergeCell ref="B6137:E6137"/>
    <mergeCell ref="B6138:E6139"/>
    <mergeCell ref="F6138:I6138"/>
    <mergeCell ref="J6138:M6138"/>
    <mergeCell ref="B6132:E6132"/>
    <mergeCell ref="F6132:I6132"/>
    <mergeCell ref="J6132:M6132"/>
    <mergeCell ref="B6133:E6133"/>
    <mergeCell ref="F6133:M6133"/>
    <mergeCell ref="B6134:E6134"/>
    <mergeCell ref="F6134:I6134"/>
    <mergeCell ref="J6134:M6134"/>
    <mergeCell ref="B6126:C6126"/>
    <mergeCell ref="B6127:C6127"/>
    <mergeCell ref="B6128:C6128"/>
    <mergeCell ref="B6129:C6129"/>
    <mergeCell ref="B6130:C6130"/>
    <mergeCell ref="B6131:C6131"/>
    <mergeCell ref="B6152:C6152"/>
    <mergeCell ref="B6153:C6153"/>
    <mergeCell ref="B6154:C6154"/>
    <mergeCell ref="B6155:C6155"/>
    <mergeCell ref="B6156:C6156"/>
    <mergeCell ref="B6157:C6157"/>
    <mergeCell ref="B6146:C6146"/>
    <mergeCell ref="B6147:C6147"/>
    <mergeCell ref="B6148:C6148"/>
    <mergeCell ref="B6149:C6149"/>
    <mergeCell ref="B6150:C6150"/>
    <mergeCell ref="B6151:C6151"/>
    <mergeCell ref="B6140:C6140"/>
    <mergeCell ref="B6141:C6141"/>
    <mergeCell ref="B6142:C6142"/>
    <mergeCell ref="B6143:C6143"/>
    <mergeCell ref="B6144:C6144"/>
    <mergeCell ref="B6145:C6145"/>
    <mergeCell ref="B6167:E6167"/>
    <mergeCell ref="F6167:H6167"/>
    <mergeCell ref="I6167:J6167"/>
    <mergeCell ref="L6167:M6167"/>
    <mergeCell ref="B6169:E6169"/>
    <mergeCell ref="B6170:E6171"/>
    <mergeCell ref="F6170:I6170"/>
    <mergeCell ref="J6170:M6170"/>
    <mergeCell ref="B6164:E6164"/>
    <mergeCell ref="F6164:I6164"/>
    <mergeCell ref="J6164:M6164"/>
    <mergeCell ref="B6165:E6165"/>
    <mergeCell ref="F6165:M6165"/>
    <mergeCell ref="B6166:E6166"/>
    <mergeCell ref="F6166:I6166"/>
    <mergeCell ref="J6166:M6166"/>
    <mergeCell ref="B6158:C6158"/>
    <mergeCell ref="B6159:C6159"/>
    <mergeCell ref="B6160:C6160"/>
    <mergeCell ref="B6161:C6161"/>
    <mergeCell ref="B6162:C6162"/>
    <mergeCell ref="B6163:C6163"/>
    <mergeCell ref="B6184:C6184"/>
    <mergeCell ref="B6185:C6185"/>
    <mergeCell ref="B6186:C6186"/>
    <mergeCell ref="B6187:C6187"/>
    <mergeCell ref="B6188:C6188"/>
    <mergeCell ref="B6189:C6189"/>
    <mergeCell ref="B6178:C6178"/>
    <mergeCell ref="B6179:C6179"/>
    <mergeCell ref="B6180:C6180"/>
    <mergeCell ref="B6181:C6181"/>
    <mergeCell ref="B6182:C6182"/>
    <mergeCell ref="B6183:C6183"/>
    <mergeCell ref="B6172:C6172"/>
    <mergeCell ref="B6173:C6173"/>
    <mergeCell ref="B6174:C6174"/>
    <mergeCell ref="B6175:C6175"/>
    <mergeCell ref="B6176:C6176"/>
    <mergeCell ref="B6177:C6177"/>
    <mergeCell ref="B6199:E6199"/>
    <mergeCell ref="F6199:H6199"/>
    <mergeCell ref="I6199:J6199"/>
    <mergeCell ref="L6199:M6199"/>
    <mergeCell ref="B6201:E6201"/>
    <mergeCell ref="B6202:E6203"/>
    <mergeCell ref="F6202:I6202"/>
    <mergeCell ref="J6202:M6202"/>
    <mergeCell ref="B6196:E6196"/>
    <mergeCell ref="F6196:I6196"/>
    <mergeCell ref="J6196:M6196"/>
    <mergeCell ref="B6197:E6197"/>
    <mergeCell ref="F6197:M6197"/>
    <mergeCell ref="B6198:E6198"/>
    <mergeCell ref="F6198:I6198"/>
    <mergeCell ref="J6198:M6198"/>
    <mergeCell ref="B6190:C6190"/>
    <mergeCell ref="B6191:C6191"/>
    <mergeCell ref="B6192:C6192"/>
    <mergeCell ref="B6193:C6193"/>
    <mergeCell ref="B6194:C6194"/>
    <mergeCell ref="B6195:C6195"/>
    <mergeCell ref="B6216:C6216"/>
    <mergeCell ref="B6217:C6217"/>
    <mergeCell ref="B6218:C6218"/>
    <mergeCell ref="B6219:C6219"/>
    <mergeCell ref="B6220:C6220"/>
    <mergeCell ref="B6221:C6221"/>
    <mergeCell ref="B6210:C6210"/>
    <mergeCell ref="B6211:C6211"/>
    <mergeCell ref="B6212:C6212"/>
    <mergeCell ref="B6213:C6213"/>
    <mergeCell ref="B6214:C6214"/>
    <mergeCell ref="B6215:C6215"/>
    <mergeCell ref="B6204:C6204"/>
    <mergeCell ref="B6205:C6205"/>
    <mergeCell ref="B6206:C6206"/>
    <mergeCell ref="B6207:C6207"/>
    <mergeCell ref="B6208:C6208"/>
    <mergeCell ref="B6209:C6209"/>
    <mergeCell ref="B6231:E6231"/>
    <mergeCell ref="F6231:H6231"/>
    <mergeCell ref="I6231:J6231"/>
    <mergeCell ref="L6231:M6231"/>
    <mergeCell ref="B6233:E6233"/>
    <mergeCell ref="B6234:E6235"/>
    <mergeCell ref="F6234:I6234"/>
    <mergeCell ref="J6234:M6234"/>
    <mergeCell ref="B6228:E6228"/>
    <mergeCell ref="F6228:I6228"/>
    <mergeCell ref="J6228:M6228"/>
    <mergeCell ref="B6229:E6229"/>
    <mergeCell ref="F6229:M6229"/>
    <mergeCell ref="B6230:E6230"/>
    <mergeCell ref="F6230:I6230"/>
    <mergeCell ref="J6230:M6230"/>
    <mergeCell ref="B6222:C6222"/>
    <mergeCell ref="B6223:C6223"/>
    <mergeCell ref="B6224:C6224"/>
    <mergeCell ref="B6225:C6225"/>
    <mergeCell ref="B6226:C6226"/>
    <mergeCell ref="B6227:C6227"/>
    <mergeCell ref="B6248:C6248"/>
    <mergeCell ref="B6249:C6249"/>
    <mergeCell ref="B6250:C6250"/>
    <mergeCell ref="B6251:C6251"/>
    <mergeCell ref="B6252:C6252"/>
    <mergeCell ref="B6253:C6253"/>
    <mergeCell ref="B6242:C6242"/>
    <mergeCell ref="B6243:C6243"/>
    <mergeCell ref="B6244:C6244"/>
    <mergeCell ref="B6245:C6245"/>
    <mergeCell ref="B6246:C6246"/>
    <mergeCell ref="B6247:C6247"/>
    <mergeCell ref="B6236:C6236"/>
    <mergeCell ref="B6237:C6237"/>
    <mergeCell ref="B6238:C6238"/>
    <mergeCell ref="B6239:C6239"/>
    <mergeCell ref="B6240:C6240"/>
    <mergeCell ref="B6241:C6241"/>
    <mergeCell ref="B6263:E6263"/>
    <mergeCell ref="F6263:H6263"/>
    <mergeCell ref="I6263:J6263"/>
    <mergeCell ref="L6263:M6263"/>
    <mergeCell ref="B6265:E6265"/>
    <mergeCell ref="B6266:E6267"/>
    <mergeCell ref="F6266:I6266"/>
    <mergeCell ref="J6266:M6266"/>
    <mergeCell ref="B6260:E6260"/>
    <mergeCell ref="F6260:I6260"/>
    <mergeCell ref="J6260:M6260"/>
    <mergeCell ref="B6261:E6261"/>
    <mergeCell ref="F6261:M6261"/>
    <mergeCell ref="B6262:E6262"/>
    <mergeCell ref="F6262:I6262"/>
    <mergeCell ref="J6262:M6262"/>
    <mergeCell ref="B6254:C6254"/>
    <mergeCell ref="B6255:C6255"/>
    <mergeCell ref="B6256:C6256"/>
    <mergeCell ref="B6257:C6257"/>
    <mergeCell ref="B6258:C6258"/>
    <mergeCell ref="B6259:C6259"/>
    <mergeCell ref="B6280:C6280"/>
    <mergeCell ref="B6281:C6281"/>
    <mergeCell ref="B6282:C6282"/>
    <mergeCell ref="B6283:C6283"/>
    <mergeCell ref="B6284:C6284"/>
    <mergeCell ref="B6285:C6285"/>
    <mergeCell ref="B6274:C6274"/>
    <mergeCell ref="B6275:C6275"/>
    <mergeCell ref="B6276:C6276"/>
    <mergeCell ref="B6277:C6277"/>
    <mergeCell ref="B6278:C6278"/>
    <mergeCell ref="B6279:C6279"/>
    <mergeCell ref="B6268:C6268"/>
    <mergeCell ref="B6269:C6269"/>
    <mergeCell ref="B6270:C6270"/>
    <mergeCell ref="B6271:C6271"/>
    <mergeCell ref="B6272:C6272"/>
    <mergeCell ref="B6273:C6273"/>
    <mergeCell ref="B6295:E6295"/>
    <mergeCell ref="F6295:H6295"/>
    <mergeCell ref="I6295:J6295"/>
    <mergeCell ref="L6295:M6295"/>
    <mergeCell ref="B6297:E6297"/>
    <mergeCell ref="B6298:E6299"/>
    <mergeCell ref="F6298:I6298"/>
    <mergeCell ref="J6298:M6298"/>
    <mergeCell ref="B6292:E6292"/>
    <mergeCell ref="F6292:I6292"/>
    <mergeCell ref="J6292:M6292"/>
    <mergeCell ref="B6293:E6293"/>
    <mergeCell ref="F6293:M6293"/>
    <mergeCell ref="B6294:E6294"/>
    <mergeCell ref="F6294:I6294"/>
    <mergeCell ref="J6294:M6294"/>
    <mergeCell ref="B6286:C6286"/>
    <mergeCell ref="B6287:C6287"/>
    <mergeCell ref="B6288:C6288"/>
    <mergeCell ref="B6289:C6289"/>
    <mergeCell ref="B6290:C6290"/>
    <mergeCell ref="B6291:C6291"/>
    <mergeCell ref="B6312:C6312"/>
    <mergeCell ref="B6313:C6313"/>
    <mergeCell ref="B6314:C6314"/>
    <mergeCell ref="B6315:C6315"/>
    <mergeCell ref="B6316:C6316"/>
    <mergeCell ref="B6317:C6317"/>
    <mergeCell ref="B6306:C6306"/>
    <mergeCell ref="B6307:C6307"/>
    <mergeCell ref="B6308:C6308"/>
    <mergeCell ref="B6309:C6309"/>
    <mergeCell ref="B6310:C6310"/>
    <mergeCell ref="B6311:C6311"/>
    <mergeCell ref="B6300:C6300"/>
    <mergeCell ref="B6301:C6301"/>
    <mergeCell ref="B6302:C6302"/>
    <mergeCell ref="B6303:C6303"/>
    <mergeCell ref="B6304:C6304"/>
    <mergeCell ref="B6305:C6305"/>
    <mergeCell ref="B6327:E6327"/>
    <mergeCell ref="F6327:H6327"/>
    <mergeCell ref="I6327:J6327"/>
    <mergeCell ref="L6327:M6327"/>
    <mergeCell ref="B6329:E6329"/>
    <mergeCell ref="B6330:E6331"/>
    <mergeCell ref="F6330:I6330"/>
    <mergeCell ref="J6330:M6330"/>
    <mergeCell ref="B6324:E6324"/>
    <mergeCell ref="F6324:I6324"/>
    <mergeCell ref="J6324:M6324"/>
    <mergeCell ref="B6325:E6325"/>
    <mergeCell ref="F6325:M6325"/>
    <mergeCell ref="B6326:E6326"/>
    <mergeCell ref="F6326:I6326"/>
    <mergeCell ref="J6326:M6326"/>
    <mergeCell ref="B6318:C6318"/>
    <mergeCell ref="B6319:C6319"/>
    <mergeCell ref="B6320:C6320"/>
    <mergeCell ref="B6321:C6321"/>
    <mergeCell ref="B6322:C6322"/>
    <mergeCell ref="B6323:C6323"/>
    <mergeCell ref="B6344:C6344"/>
    <mergeCell ref="B6345:C6345"/>
    <mergeCell ref="B6346:C6346"/>
    <mergeCell ref="B6347:C6347"/>
    <mergeCell ref="B6348:C6348"/>
    <mergeCell ref="B6349:C6349"/>
    <mergeCell ref="B6338:C6338"/>
    <mergeCell ref="B6339:C6339"/>
    <mergeCell ref="B6340:C6340"/>
    <mergeCell ref="B6341:C6341"/>
    <mergeCell ref="B6342:C6342"/>
    <mergeCell ref="B6343:C6343"/>
    <mergeCell ref="B6332:C6332"/>
    <mergeCell ref="B6333:C6333"/>
    <mergeCell ref="B6334:C6334"/>
    <mergeCell ref="B6335:C6335"/>
    <mergeCell ref="B6336:C6336"/>
    <mergeCell ref="B6337:C6337"/>
    <mergeCell ref="B6359:E6359"/>
    <mergeCell ref="F6359:H6359"/>
    <mergeCell ref="I6359:J6359"/>
    <mergeCell ref="L6359:M6359"/>
    <mergeCell ref="B6361:E6361"/>
    <mergeCell ref="B6362:E6363"/>
    <mergeCell ref="F6362:I6362"/>
    <mergeCell ref="J6362:M6362"/>
    <mergeCell ref="B6356:E6356"/>
    <mergeCell ref="F6356:I6356"/>
    <mergeCell ref="J6356:M6356"/>
    <mergeCell ref="B6357:E6357"/>
    <mergeCell ref="F6357:M6357"/>
    <mergeCell ref="B6358:E6358"/>
    <mergeCell ref="F6358:I6358"/>
    <mergeCell ref="J6358:M6358"/>
    <mergeCell ref="B6350:C6350"/>
    <mergeCell ref="B6351:C6351"/>
    <mergeCell ref="B6352:C6352"/>
    <mergeCell ref="B6353:C6353"/>
    <mergeCell ref="B6354:C6354"/>
    <mergeCell ref="B6355:C6355"/>
    <mergeCell ref="B6376:C6376"/>
    <mergeCell ref="B6377:C6377"/>
    <mergeCell ref="B6378:C6378"/>
    <mergeCell ref="B6379:C6379"/>
    <mergeCell ref="B6380:C6380"/>
    <mergeCell ref="B6381:C6381"/>
    <mergeCell ref="B6370:C6370"/>
    <mergeCell ref="B6371:C6371"/>
    <mergeCell ref="B6372:C6372"/>
    <mergeCell ref="B6373:C6373"/>
    <mergeCell ref="B6374:C6374"/>
    <mergeCell ref="B6375:C6375"/>
    <mergeCell ref="B6364:C6364"/>
    <mergeCell ref="B6365:C6365"/>
    <mergeCell ref="B6366:C6366"/>
    <mergeCell ref="B6367:C6367"/>
    <mergeCell ref="B6368:C6368"/>
    <mergeCell ref="B6369:C6369"/>
    <mergeCell ref="B6391:E6391"/>
    <mergeCell ref="F6391:H6391"/>
    <mergeCell ref="I6391:J6391"/>
    <mergeCell ref="L6391:M6391"/>
    <mergeCell ref="B6393:E6393"/>
    <mergeCell ref="B6394:E6395"/>
    <mergeCell ref="F6394:I6394"/>
    <mergeCell ref="J6394:M6394"/>
    <mergeCell ref="B6388:E6388"/>
    <mergeCell ref="F6388:I6388"/>
    <mergeCell ref="J6388:M6388"/>
    <mergeCell ref="B6389:E6389"/>
    <mergeCell ref="F6389:M6389"/>
    <mergeCell ref="B6390:E6390"/>
    <mergeCell ref="F6390:I6390"/>
    <mergeCell ref="J6390:M6390"/>
    <mergeCell ref="B6382:C6382"/>
    <mergeCell ref="B6383:C6383"/>
    <mergeCell ref="B6384:C6384"/>
    <mergeCell ref="B6385:C6385"/>
    <mergeCell ref="B6386:C6386"/>
    <mergeCell ref="B6387:C6387"/>
    <mergeCell ref="B6408:C6408"/>
    <mergeCell ref="B6409:C6409"/>
    <mergeCell ref="B6410:C6410"/>
    <mergeCell ref="B6411:C6411"/>
    <mergeCell ref="B6412:C6412"/>
    <mergeCell ref="B6413:C6413"/>
    <mergeCell ref="B6402:C6402"/>
    <mergeCell ref="B6403:C6403"/>
    <mergeCell ref="B6404:C6404"/>
    <mergeCell ref="B6405:C6405"/>
    <mergeCell ref="B6406:C6406"/>
    <mergeCell ref="B6407:C6407"/>
    <mergeCell ref="B6396:C6396"/>
    <mergeCell ref="B6397:C6397"/>
    <mergeCell ref="B6398:C6398"/>
    <mergeCell ref="B6399:C6399"/>
    <mergeCell ref="B6400:C6400"/>
    <mergeCell ref="B6401:C6401"/>
    <mergeCell ref="B6423:E6423"/>
    <mergeCell ref="F6423:H6423"/>
    <mergeCell ref="I6423:J6423"/>
    <mergeCell ref="L6423:M6423"/>
    <mergeCell ref="B6425:E6425"/>
    <mergeCell ref="B6426:E6427"/>
    <mergeCell ref="F6426:I6426"/>
    <mergeCell ref="J6426:M6426"/>
    <mergeCell ref="B6420:E6420"/>
    <mergeCell ref="F6420:I6420"/>
    <mergeCell ref="J6420:M6420"/>
    <mergeCell ref="B6421:E6421"/>
    <mergeCell ref="F6421:M6421"/>
    <mergeCell ref="B6422:E6422"/>
    <mergeCell ref="F6422:I6422"/>
    <mergeCell ref="J6422:M6422"/>
    <mergeCell ref="B6414:C6414"/>
    <mergeCell ref="B6415:C6415"/>
    <mergeCell ref="B6416:C6416"/>
    <mergeCell ref="B6417:C6417"/>
    <mergeCell ref="B6418:C6418"/>
    <mergeCell ref="B6419:C6419"/>
    <mergeCell ref="B6440:C6440"/>
    <mergeCell ref="B6441:C6441"/>
    <mergeCell ref="B6442:C6442"/>
    <mergeCell ref="B6443:C6443"/>
    <mergeCell ref="B6444:C6444"/>
    <mergeCell ref="B6445:C6445"/>
    <mergeCell ref="B6434:C6434"/>
    <mergeCell ref="B6435:C6435"/>
    <mergeCell ref="B6436:C6436"/>
    <mergeCell ref="B6437:C6437"/>
    <mergeCell ref="B6438:C6438"/>
    <mergeCell ref="B6439:C6439"/>
    <mergeCell ref="B6428:C6428"/>
    <mergeCell ref="B6429:C6429"/>
    <mergeCell ref="B6430:C6430"/>
    <mergeCell ref="B6431:C6431"/>
    <mergeCell ref="B6432:C6432"/>
    <mergeCell ref="B6433:C6433"/>
    <mergeCell ref="B6455:E6455"/>
    <mergeCell ref="F6455:H6455"/>
    <mergeCell ref="I6455:J6455"/>
    <mergeCell ref="L6455:M6455"/>
    <mergeCell ref="B6457:E6457"/>
    <mergeCell ref="B6458:E6459"/>
    <mergeCell ref="F6458:I6458"/>
    <mergeCell ref="J6458:M6458"/>
    <mergeCell ref="B6452:E6452"/>
    <mergeCell ref="F6452:I6452"/>
    <mergeCell ref="J6452:M6452"/>
    <mergeCell ref="B6453:E6453"/>
    <mergeCell ref="F6453:M6453"/>
    <mergeCell ref="B6454:E6454"/>
    <mergeCell ref="F6454:I6454"/>
    <mergeCell ref="J6454:M6454"/>
    <mergeCell ref="B6446:C6446"/>
    <mergeCell ref="B6447:C6447"/>
    <mergeCell ref="B6448:C6448"/>
    <mergeCell ref="B6449:C6449"/>
    <mergeCell ref="B6450:C6450"/>
    <mergeCell ref="B6451:C6451"/>
    <mergeCell ref="B6472:C6472"/>
    <mergeCell ref="B6473:C6473"/>
    <mergeCell ref="B6474:C6474"/>
    <mergeCell ref="B6475:C6475"/>
    <mergeCell ref="B6476:C6476"/>
    <mergeCell ref="B6477:C6477"/>
    <mergeCell ref="B6466:C6466"/>
    <mergeCell ref="B6467:C6467"/>
    <mergeCell ref="B6468:C6468"/>
    <mergeCell ref="B6469:C6469"/>
    <mergeCell ref="B6470:C6470"/>
    <mergeCell ref="B6471:C6471"/>
    <mergeCell ref="B6460:C6460"/>
    <mergeCell ref="B6461:C6461"/>
    <mergeCell ref="B6462:C6462"/>
    <mergeCell ref="B6463:C6463"/>
    <mergeCell ref="B6464:C6464"/>
    <mergeCell ref="B6465:C6465"/>
    <mergeCell ref="B6487:E6487"/>
    <mergeCell ref="F6487:H6487"/>
    <mergeCell ref="I6487:J6487"/>
    <mergeCell ref="L6487:M6487"/>
    <mergeCell ref="B6489:E6489"/>
    <mergeCell ref="B6490:E6491"/>
    <mergeCell ref="F6490:I6490"/>
    <mergeCell ref="J6490:M6490"/>
    <mergeCell ref="B6484:E6484"/>
    <mergeCell ref="F6484:I6484"/>
    <mergeCell ref="J6484:M6484"/>
    <mergeCell ref="B6485:E6485"/>
    <mergeCell ref="F6485:M6485"/>
    <mergeCell ref="B6486:E6486"/>
    <mergeCell ref="F6486:I6486"/>
    <mergeCell ref="J6486:M6486"/>
    <mergeCell ref="B6478:C6478"/>
    <mergeCell ref="B6479:C6479"/>
    <mergeCell ref="B6480:C6480"/>
    <mergeCell ref="B6481:C6481"/>
    <mergeCell ref="B6482:C6482"/>
    <mergeCell ref="B6483:C6483"/>
    <mergeCell ref="B6504:C6504"/>
    <mergeCell ref="B6505:C6505"/>
    <mergeCell ref="B6506:C6506"/>
    <mergeCell ref="B6507:C6507"/>
    <mergeCell ref="B6508:C6508"/>
    <mergeCell ref="B6509:C6509"/>
    <mergeCell ref="B6498:C6498"/>
    <mergeCell ref="B6499:C6499"/>
    <mergeCell ref="B6500:C6500"/>
    <mergeCell ref="B6501:C6501"/>
    <mergeCell ref="B6502:C6502"/>
    <mergeCell ref="B6503:C6503"/>
    <mergeCell ref="B6492:C6492"/>
    <mergeCell ref="B6493:C6493"/>
    <mergeCell ref="B6494:C6494"/>
    <mergeCell ref="B6495:C6495"/>
    <mergeCell ref="B6496:C6496"/>
    <mergeCell ref="B6497:C6497"/>
    <mergeCell ref="B6519:E6519"/>
    <mergeCell ref="F6519:H6519"/>
    <mergeCell ref="I6519:J6519"/>
    <mergeCell ref="L6519:M6519"/>
    <mergeCell ref="B6521:E6521"/>
    <mergeCell ref="B6522:E6523"/>
    <mergeCell ref="F6522:I6522"/>
    <mergeCell ref="J6522:M6522"/>
    <mergeCell ref="B6516:E6516"/>
    <mergeCell ref="F6516:I6516"/>
    <mergeCell ref="J6516:M6516"/>
    <mergeCell ref="B6517:E6517"/>
    <mergeCell ref="F6517:M6517"/>
    <mergeCell ref="B6518:E6518"/>
    <mergeCell ref="F6518:I6518"/>
    <mergeCell ref="J6518:M6518"/>
    <mergeCell ref="B6510:C6510"/>
    <mergeCell ref="B6511:C6511"/>
    <mergeCell ref="B6512:C6512"/>
    <mergeCell ref="B6513:C6513"/>
    <mergeCell ref="B6514:C6514"/>
    <mergeCell ref="B6515:C6515"/>
    <mergeCell ref="B6536:C6536"/>
    <mergeCell ref="B6537:C6537"/>
    <mergeCell ref="B6538:C6538"/>
    <mergeCell ref="B6539:C6539"/>
    <mergeCell ref="B6540:C6540"/>
    <mergeCell ref="B6541:C6541"/>
    <mergeCell ref="B6530:C6530"/>
    <mergeCell ref="B6531:C6531"/>
    <mergeCell ref="B6532:C6532"/>
    <mergeCell ref="B6533:C6533"/>
    <mergeCell ref="B6534:C6534"/>
    <mergeCell ref="B6535:C6535"/>
    <mergeCell ref="B6524:C6524"/>
    <mergeCell ref="B6525:C6525"/>
    <mergeCell ref="B6526:C6526"/>
    <mergeCell ref="B6527:C6527"/>
    <mergeCell ref="B6528:C6528"/>
    <mergeCell ref="B6529:C6529"/>
    <mergeCell ref="B6551:E6551"/>
    <mergeCell ref="F6551:H6551"/>
    <mergeCell ref="I6551:J6551"/>
    <mergeCell ref="L6551:M6551"/>
    <mergeCell ref="B6548:E6548"/>
    <mergeCell ref="F6548:I6548"/>
    <mergeCell ref="J6548:M6548"/>
    <mergeCell ref="B6549:E6549"/>
    <mergeCell ref="F6549:M6549"/>
    <mergeCell ref="B6550:E6550"/>
    <mergeCell ref="F6550:I6550"/>
    <mergeCell ref="J6550:M6550"/>
    <mergeCell ref="B6542:C6542"/>
    <mergeCell ref="B6543:C6543"/>
    <mergeCell ref="B6544:C6544"/>
    <mergeCell ref="B6545:C6545"/>
    <mergeCell ref="B6546:C6546"/>
    <mergeCell ref="B6547:C6547"/>
  </mergeCells>
  <phoneticPr fontId="3"/>
  <printOptions horizontalCentered="1"/>
  <pageMargins left="0.70866141732283472" right="0.70866141732283472" top="0.74803149606299213" bottom="0.47244094488188981" header="0.31496062992125984" footer="0.31496062992125984"/>
  <pageSetup paperSize="9" scale="83" orientation="portrait" r:id="rId1"/>
  <headerFooter>
    <oddHeader>&amp;C
&amp;"-,太字"&amp;16保全管理業務　施設別算定表</oddHeader>
  </headerFooter>
  <rowBreaks count="106" manualBreakCount="106">
    <brk id="54" min="1" max="12" man="1"/>
    <brk id="86" min="1" max="12" man="1"/>
    <brk id="118" min="1" max="12" man="1"/>
    <brk id="149" min="1" max="12" man="1"/>
    <brk id="150" min="1" max="12" man="1"/>
    <brk id="182" min="1" max="12" man="1"/>
    <brk id="213" min="1" max="12" man="1"/>
    <brk id="214" min="1" max="12" man="1"/>
    <brk id="246" min="1" max="12" man="1"/>
    <brk id="278" min="1" max="12" man="1"/>
    <brk id="309" min="1" max="12" man="1"/>
    <brk id="310" min="1" max="12" man="1"/>
    <brk id="342" min="1" max="12" man="1"/>
    <brk id="373" min="1" max="12" man="1"/>
    <brk id="374" min="1" max="12" man="1"/>
    <brk id="406" min="1" max="12" man="1"/>
    <brk id="438" min="1" max="12" man="1"/>
    <brk id="470" min="1" max="12" man="1"/>
    <brk id="502" min="1" max="12" man="1"/>
    <brk id="533" min="1" max="12" man="1"/>
    <brk id="534" min="1" max="12" man="1"/>
    <brk id="565" min="1" max="12" man="1"/>
    <brk id="566" min="1" max="12" man="1"/>
    <brk id="598" min="1" max="12" man="1"/>
    <brk id="629" min="1" max="12" man="1"/>
    <brk id="630" min="1" max="12" man="1"/>
    <brk id="661" min="1" max="12" man="1"/>
    <brk id="662" min="1" max="12" man="1"/>
    <brk id="694" min="1" max="12" man="1"/>
    <brk id="725" min="1" max="12" man="1"/>
    <brk id="726" min="1" max="12" man="1"/>
    <brk id="758" min="1" max="12" man="1"/>
    <brk id="789" min="1" max="12" man="1"/>
    <brk id="790" min="1" max="12" man="1"/>
    <brk id="822" min="1" max="12" man="1"/>
    <brk id="854" min="1" max="12" man="1"/>
    <brk id="918" min="1" max="12" man="1"/>
    <brk id="949" min="1" max="12" man="1"/>
    <brk id="950" min="1" max="12" man="1"/>
    <brk id="982" min="1" max="12" man="1"/>
    <brk id="1014" min="1" max="12" man="1"/>
    <brk id="1046" min="1" max="12" man="1"/>
    <brk id="1078" min="1" max="12" man="1"/>
    <brk id="1110" min="1" max="12" man="1"/>
    <brk id="1141" min="1" max="12" man="1"/>
    <brk id="1142" min="1" max="12" man="1"/>
    <brk id="1174" min="1" max="12" man="1"/>
    <brk id="1206" min="1" max="12" man="1"/>
    <brk id="1237" min="1" max="12" man="1"/>
    <brk id="1238" min="1" max="12" man="1"/>
    <brk id="1270" min="1" max="12" man="1"/>
    <brk id="1302" min="1" max="12" man="1"/>
    <brk id="1334" min="1" max="12" man="1"/>
    <brk id="1366" min="1" max="12" man="1"/>
    <brk id="1397" min="1" max="12" man="1"/>
    <brk id="1398" min="1" max="12" man="1"/>
    <brk id="1430" min="1" max="12" man="1"/>
    <brk id="1461" min="1" max="12" man="1"/>
    <brk id="1462" min="1" max="12" man="1"/>
    <brk id="1494" min="1" max="12" man="1"/>
    <brk id="1526" min="1" max="12" man="1"/>
    <brk id="1558" min="1" max="12" man="1"/>
    <brk id="1590" min="1" max="12" man="1"/>
    <brk id="1622" min="1" max="12" man="1"/>
    <brk id="1654" min="1" max="12" man="1"/>
    <brk id="1686" min="1" max="12" man="1"/>
    <brk id="1718" min="1" max="12" man="1"/>
    <brk id="1750" min="1" max="12" man="1"/>
    <brk id="1782" min="1" max="12" man="1"/>
    <brk id="1814" min="1" max="12" man="1"/>
    <brk id="1846" min="1" max="12" man="1"/>
    <brk id="1878" min="1" max="12" man="1"/>
    <brk id="1910" min="1" max="12" man="1"/>
    <brk id="1942" min="1" max="12" man="1"/>
    <brk id="1974" min="1" max="12" man="1"/>
    <brk id="2006" min="1" max="12" man="1"/>
    <brk id="2037" min="1" max="12" man="1"/>
    <brk id="2038" min="1" max="12" man="1"/>
    <brk id="2070" min="1" max="12" man="1"/>
    <brk id="2102" min="1" max="12" man="1"/>
    <brk id="2134" min="1" max="12" man="1"/>
    <brk id="2166" min="1" max="12" man="1"/>
    <brk id="2198" min="1" max="12" man="1"/>
    <brk id="2230" min="1" max="12" man="1"/>
    <brk id="2262" min="1" max="12" man="1"/>
    <brk id="2293" min="1" max="12" man="1"/>
    <brk id="2294" min="1" max="12" man="1"/>
    <brk id="2326" min="1" max="12" man="1"/>
    <brk id="2358" min="1" max="12" man="1"/>
    <brk id="2389" min="1" max="12" man="1"/>
    <brk id="2390" min="1" max="12" man="1"/>
    <brk id="2422" min="1" max="12" man="1"/>
    <brk id="2454" min="1" max="12" man="1"/>
    <brk id="2485" min="1" max="12" man="1"/>
    <brk id="2486" min="1" max="12" man="1"/>
    <brk id="2517" min="1" max="12" man="1"/>
    <brk id="2518" min="1" max="12" man="1"/>
    <brk id="2549" min="1" max="12" man="1"/>
    <brk id="2550" min="1" max="12" man="1"/>
    <brk id="2581" min="1" max="12" man="1"/>
    <brk id="2582" min="1" max="12" man="1"/>
    <brk id="2614" min="1" max="12" man="1"/>
    <brk id="2646" min="1" max="12" man="1"/>
    <brk id="2678" min="1" max="12" man="1"/>
    <brk id="2710" min="1" max="12" man="1"/>
    <brk id="2742" min="1" max="12" man="1"/>
  </rowBreaks>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U11365"/>
  <sheetViews>
    <sheetView topLeftCell="A1111" zoomScaleNormal="100" zoomScaleSheetLayoutView="96" workbookViewId="0">
      <selection activeCell="N16" sqref="N16"/>
    </sheetView>
  </sheetViews>
  <sheetFormatPr defaultRowHeight="13.2" x14ac:dyDescent="0.2"/>
  <sheetData>
    <row r="1" spans="1:21" ht="21" customHeight="1" thickBot="1" x14ac:dyDescent="0.25">
      <c r="A1" s="688" t="e">
        <f>#REF!</f>
        <v>#REF!</v>
      </c>
      <c r="B1" s="688"/>
      <c r="C1" s="688"/>
      <c r="D1" s="689" t="s">
        <v>192</v>
      </c>
      <c r="E1" s="689"/>
      <c r="F1" s="689"/>
      <c r="G1" s="689"/>
      <c r="H1" s="689"/>
      <c r="I1" s="689"/>
      <c r="J1" s="689"/>
      <c r="K1" s="689"/>
      <c r="L1" s="689"/>
      <c r="M1" s="689"/>
      <c r="N1" s="689"/>
      <c r="P1" t="s">
        <v>205</v>
      </c>
      <c r="Q1" t="s">
        <v>206</v>
      </c>
    </row>
    <row r="2" spans="1:21" ht="13.8" thickBot="1" x14ac:dyDescent="0.25">
      <c r="A2" s="65"/>
      <c r="B2" s="33">
        <v>1</v>
      </c>
      <c r="C2" s="24">
        <v>2</v>
      </c>
      <c r="D2" s="24">
        <v>3</v>
      </c>
      <c r="E2" s="24" t="s">
        <v>58</v>
      </c>
      <c r="F2" s="24" t="s">
        <v>59</v>
      </c>
      <c r="G2" s="24" t="s">
        <v>60</v>
      </c>
      <c r="H2" s="24" t="s">
        <v>61</v>
      </c>
      <c r="I2" s="24" t="s">
        <v>62</v>
      </c>
      <c r="J2" s="24" t="s">
        <v>194</v>
      </c>
      <c r="K2" s="25" t="s">
        <v>85</v>
      </c>
      <c r="L2" s="105" t="s">
        <v>189</v>
      </c>
      <c r="M2" s="105" t="s">
        <v>188</v>
      </c>
      <c r="N2" s="105" t="s">
        <v>187</v>
      </c>
      <c r="P2" s="135" t="s">
        <v>232</v>
      </c>
      <c r="Q2" s="135" t="s">
        <v>233</v>
      </c>
      <c r="R2" s="135" t="s">
        <v>234</v>
      </c>
    </row>
    <row r="3" spans="1:21" ht="13.5" customHeight="1" thickBot="1" x14ac:dyDescent="0.25">
      <c r="A3" s="26" t="s">
        <v>56</v>
      </c>
      <c r="B3" s="22">
        <v>5</v>
      </c>
      <c r="C3" s="22">
        <v>7</v>
      </c>
      <c r="D3" s="22">
        <v>8</v>
      </c>
      <c r="E3" s="22">
        <v>8</v>
      </c>
      <c r="F3" s="22">
        <v>10</v>
      </c>
      <c r="G3" s="22">
        <v>13</v>
      </c>
      <c r="H3" s="22">
        <v>16</v>
      </c>
      <c r="I3" s="22"/>
      <c r="J3" s="23"/>
      <c r="K3" s="1"/>
      <c r="L3" s="26" t="s">
        <v>56</v>
      </c>
      <c r="M3" s="104" t="e">
        <f>#REF!</f>
        <v>#REF!</v>
      </c>
      <c r="N3" s="112" t="e">
        <f>IF(M3=0,"",CHOOSE(M3,"5","7","8","8","8","10","10","10","10","10","13","13","13","13","13","13","13","13","13","13","16","16","16","16","16","16","16","16","16","16","手入力箇所","手入力箇所","手入力箇所","手入力箇所","手入力箇所","手入力箇所","手入力箇所","手入力箇所","手入力箇所","手入力箇所","手入力箇所"))</f>
        <v>#REF!</v>
      </c>
      <c r="P3" s="135" t="s">
        <v>232</v>
      </c>
      <c r="Q3" s="135" t="s">
        <v>235</v>
      </c>
      <c r="R3" s="135" t="s">
        <v>236</v>
      </c>
      <c r="S3" s="135" t="s">
        <v>237</v>
      </c>
      <c r="T3" s="135" t="s">
        <v>238</v>
      </c>
      <c r="U3" s="135" t="s">
        <v>234</v>
      </c>
    </row>
    <row r="4" spans="1:21" ht="13.8" thickBot="1" x14ac:dyDescent="0.25">
      <c r="A4" s="27" t="s">
        <v>57</v>
      </c>
      <c r="B4" s="18">
        <v>5</v>
      </c>
      <c r="C4" s="18">
        <v>7</v>
      </c>
      <c r="D4" s="18">
        <v>8</v>
      </c>
      <c r="E4" s="18">
        <v>9</v>
      </c>
      <c r="F4" s="18">
        <v>12</v>
      </c>
      <c r="G4" s="18">
        <v>16</v>
      </c>
      <c r="H4" s="18"/>
      <c r="I4" s="18"/>
      <c r="J4" s="62"/>
      <c r="K4" s="19"/>
      <c r="L4" s="27" t="s">
        <v>57</v>
      </c>
      <c r="M4" s="103" t="e">
        <f>#REF!</f>
        <v>#REF!</v>
      </c>
      <c r="N4" s="113" t="e">
        <f>IF(M4=0,"",CHOOSE(M4,"5","7","8","9","9","12","12","12","12","12","16","16","16","16","16","16","16","16","16","16","手入力箇所","手入力箇所","手入力箇所","手入力箇所","手入力箇所","手入力箇所","手入力箇所","手入力箇所","手入力箇所","手入力箇所"))</f>
        <v>#REF!</v>
      </c>
    </row>
    <row r="5" spans="1:21" ht="48.6" thickBot="1" x14ac:dyDescent="0.25">
      <c r="A5" s="28" t="s">
        <v>64</v>
      </c>
      <c r="B5" s="18">
        <v>6</v>
      </c>
      <c r="C5" s="18"/>
      <c r="D5" s="18"/>
      <c r="E5" s="18"/>
      <c r="F5" s="18"/>
      <c r="G5" s="18"/>
      <c r="H5" s="18"/>
      <c r="I5" s="18"/>
      <c r="J5" s="62"/>
      <c r="K5" s="19"/>
      <c r="L5" s="28" t="s">
        <v>64</v>
      </c>
      <c r="M5" s="103" t="e">
        <f>#REF!</f>
        <v>#REF!</v>
      </c>
      <c r="N5" s="113" t="e">
        <f>IF(M5=0,"",CHOOSE(M5,"6","手入力箇所","手入力箇所","手入力箇所","手入力箇所","手入力箇所","手入力箇所","手入力箇所","手入力箇所","手入力箇所","手入力箇所","",""))</f>
        <v>#REF!</v>
      </c>
    </row>
    <row r="6" spans="1:21" ht="48.6" thickBot="1" x14ac:dyDescent="0.25">
      <c r="A6" s="28" t="s">
        <v>65</v>
      </c>
      <c r="B6" s="18">
        <v>6</v>
      </c>
      <c r="C6" s="18"/>
      <c r="D6" s="18"/>
      <c r="E6" s="18"/>
      <c r="F6" s="18"/>
      <c r="G6" s="18"/>
      <c r="H6" s="18"/>
      <c r="I6" s="18"/>
      <c r="J6" s="62"/>
      <c r="K6" s="19"/>
      <c r="L6" s="28" t="s">
        <v>65</v>
      </c>
      <c r="M6" s="103" t="e">
        <f>#REF!</f>
        <v>#REF!</v>
      </c>
      <c r="N6" s="113" t="e">
        <f>IF(M6=0,"",CHOOSE(M6,"6","手入力箇所","手入力箇所","手入力箇所","手入力箇所","手入力箇所","手入力箇所","手入力箇所","手入力箇所","手入力箇所","手入力箇所","",""))</f>
        <v>#REF!</v>
      </c>
    </row>
    <row r="7" spans="1:21" ht="24.6" thickBot="1" x14ac:dyDescent="0.25">
      <c r="A7" s="28" t="s">
        <v>66</v>
      </c>
      <c r="B7" s="18">
        <v>5</v>
      </c>
      <c r="C7" s="18">
        <v>7</v>
      </c>
      <c r="D7" s="18">
        <v>8</v>
      </c>
      <c r="E7" s="18">
        <v>9</v>
      </c>
      <c r="F7" s="18">
        <v>12</v>
      </c>
      <c r="G7" s="18"/>
      <c r="H7" s="18"/>
      <c r="I7" s="18"/>
      <c r="J7" s="62"/>
      <c r="K7" s="19"/>
      <c r="L7" s="28" t="s">
        <v>66</v>
      </c>
      <c r="M7" s="103" t="e">
        <f>#REF!</f>
        <v>#REF!</v>
      </c>
      <c r="N7" s="113" t="e">
        <f>IF(M7=0,"",CHOOSE(M7,"5","7","8","9","9","12","12","12","12","12","手入力箇所","手入力箇所","手入力箇所","手入力箇所","手入力箇所","手入力箇所","手入力箇所","手入力箇所","手入力箇所","手入力箇所"))</f>
        <v>#REF!</v>
      </c>
    </row>
    <row r="8" spans="1:21" ht="36.6" thickBot="1" x14ac:dyDescent="0.25">
      <c r="A8" s="28" t="s">
        <v>67</v>
      </c>
      <c r="B8" s="18">
        <v>4</v>
      </c>
      <c r="C8" s="18">
        <v>5</v>
      </c>
      <c r="D8" s="18">
        <v>5</v>
      </c>
      <c r="E8" s="18">
        <v>6</v>
      </c>
      <c r="F8" s="18"/>
      <c r="G8" s="18"/>
      <c r="H8" s="18"/>
      <c r="I8" s="18"/>
      <c r="J8" s="62"/>
      <c r="K8" s="19"/>
      <c r="L8" s="28" t="s">
        <v>67</v>
      </c>
      <c r="M8" s="103" t="e">
        <f>#REF!</f>
        <v>#REF!</v>
      </c>
      <c r="N8" s="113" t="e">
        <f>IF(M8=0,"",CHOOSE(M8,"4","5","5","6","6","手入力箇所","手入力箇所","手入力箇所","手入力箇所","手入力箇所","手入力箇所","手入力箇所","手入力箇所","手入力箇所","手入力箇所"))</f>
        <v>#REF!</v>
      </c>
    </row>
    <row r="9" spans="1:21" ht="24.6" thickBot="1" x14ac:dyDescent="0.25">
      <c r="A9" s="28" t="s">
        <v>68</v>
      </c>
      <c r="B9" s="18">
        <v>12</v>
      </c>
      <c r="C9" s="18">
        <v>12</v>
      </c>
      <c r="D9" s="18">
        <v>12</v>
      </c>
      <c r="E9" s="18">
        <v>12</v>
      </c>
      <c r="F9" s="18">
        <v>12</v>
      </c>
      <c r="G9" s="18">
        <v>12</v>
      </c>
      <c r="H9" s="18">
        <v>12</v>
      </c>
      <c r="I9" s="18"/>
      <c r="J9" s="62"/>
      <c r="K9" s="19"/>
      <c r="L9" s="28" t="s">
        <v>68</v>
      </c>
      <c r="M9" s="103" t="e">
        <f>#REF!</f>
        <v>#REF!</v>
      </c>
      <c r="N9" s="113" t="e">
        <f>IF(M9=0,"",CHOOSE(M9,"12","12","12","12","12","12","12","12","12","12","12","12","12","12","12","12","12","12","12","12","12","12","12","12","12","12","12","12","12","12","手入力箇所","手入力箇所","手入力箇所","手入力箇所","手入力箇所","手入力箇所","手入力箇所","手入力箇所","手入力箇所","手入力箇所"))</f>
        <v>#REF!</v>
      </c>
    </row>
    <row r="10" spans="1:21" ht="36.6" thickBot="1" x14ac:dyDescent="0.25">
      <c r="A10" s="28" t="s">
        <v>69</v>
      </c>
      <c r="B10" s="18">
        <v>7</v>
      </c>
      <c r="C10" s="18">
        <v>7</v>
      </c>
      <c r="D10" s="18">
        <v>7</v>
      </c>
      <c r="E10" s="18">
        <v>7</v>
      </c>
      <c r="F10" s="18">
        <v>7</v>
      </c>
      <c r="G10" s="18"/>
      <c r="H10" s="18"/>
      <c r="I10" s="18"/>
      <c r="J10" s="62"/>
      <c r="K10" s="19"/>
      <c r="L10" s="28" t="s">
        <v>69</v>
      </c>
      <c r="M10" s="103" t="e">
        <f>#REF!</f>
        <v>#REF!</v>
      </c>
      <c r="N10" s="113" t="e">
        <f>IF(M10=0,"",CHOOSE(M10,"7","7","7","7","7","7","7","7","7","7","手入力箇所","手入力箇所","手入力箇所","手入力箇所","手入力箇所","手入力箇所","手入力箇所","手入力箇所","手入力箇所","手入力箇所"))</f>
        <v>#REF!</v>
      </c>
    </row>
    <row r="11" spans="1:21" ht="13.8" thickBot="1" x14ac:dyDescent="0.25">
      <c r="A11" s="27" t="s">
        <v>63</v>
      </c>
      <c r="B11" s="18">
        <v>4</v>
      </c>
      <c r="C11" s="18">
        <v>5</v>
      </c>
      <c r="D11" s="18">
        <v>7</v>
      </c>
      <c r="E11" s="18">
        <v>8</v>
      </c>
      <c r="F11" s="18">
        <v>11</v>
      </c>
      <c r="G11" s="18">
        <v>16</v>
      </c>
      <c r="H11" s="18">
        <v>22</v>
      </c>
      <c r="I11" s="18">
        <v>26</v>
      </c>
      <c r="J11" s="18">
        <v>31</v>
      </c>
      <c r="K11" s="19"/>
      <c r="L11" s="27" t="s">
        <v>63</v>
      </c>
      <c r="M11" s="103" t="e">
        <f>#REF!</f>
        <v>#REF!</v>
      </c>
      <c r="N11" s="113" t="e">
        <f>IF(M11=0,"",CHOOSE(M11,"4","5","7","8","8","11","11","11","11","11","16","16","16","16","16","16","16","16","16","16","22","22","22","22","22","22","22","22","22","22","26","26","26","26","26","26","26","26","26","26","31","31","31","31","31","31","31","31","31","31","31","手入力箇所","手入力箇所","手入力箇所","手入力箇所","手入力箇所","手入力箇所","手入力箇所","手入力箇所","手入力箇所","手入力箇所"))</f>
        <v>#REF!</v>
      </c>
    </row>
    <row r="12" spans="1:21" ht="24.6" thickBot="1" x14ac:dyDescent="0.25">
      <c r="A12" s="28" t="s">
        <v>70</v>
      </c>
      <c r="B12" s="18">
        <v>5</v>
      </c>
      <c r="C12" s="18">
        <v>6</v>
      </c>
      <c r="D12" s="18">
        <v>7</v>
      </c>
      <c r="E12" s="18"/>
      <c r="F12" s="18"/>
      <c r="G12" s="18"/>
      <c r="H12" s="18"/>
      <c r="I12" s="18"/>
      <c r="J12" s="62"/>
      <c r="K12" s="19"/>
      <c r="L12" s="28" t="s">
        <v>70</v>
      </c>
      <c r="M12" s="103" t="e">
        <f>#REF!</f>
        <v>#REF!</v>
      </c>
      <c r="N12" s="113" t="e">
        <f>IF(M12=0,"",CHOOSE(M12,"5","6","7","手入力箇所","手入力箇所","手入力箇所","手入力箇所","手入力箇所","手入力箇所","手入力箇所","手入力箇所","手入力箇所","手入力箇所"))</f>
        <v>#REF!</v>
      </c>
    </row>
    <row r="13" spans="1:21" ht="13.5" customHeight="1" thickBot="1" x14ac:dyDescent="0.25">
      <c r="A13" s="29" t="s">
        <v>71</v>
      </c>
      <c r="B13" s="18">
        <v>3</v>
      </c>
      <c r="C13" s="18">
        <v>6</v>
      </c>
      <c r="D13" s="18">
        <v>19</v>
      </c>
      <c r="E13" s="18"/>
      <c r="F13" s="18"/>
      <c r="G13" s="18"/>
      <c r="H13" s="18"/>
      <c r="I13" s="18"/>
      <c r="J13" s="62"/>
      <c r="K13" s="19"/>
      <c r="L13" s="29" t="s">
        <v>71</v>
      </c>
      <c r="M13" s="103" t="e">
        <f>#REF!</f>
        <v>#REF!</v>
      </c>
      <c r="N13" s="113" t="e">
        <f>IF(M13=0,"",CHOOSE(M13,"3","6","19","手入力箇所","手入力箇所","手入力箇所","手入力箇所","手入力箇所","手入力箇所","手入力箇所","手入力箇所","手入力箇所","手入力箇所"))</f>
        <v>#REF!</v>
      </c>
    </row>
    <row r="14" spans="1:21" ht="13.8" thickBot="1" x14ac:dyDescent="0.25">
      <c r="A14" s="29" t="s">
        <v>72</v>
      </c>
      <c r="B14" s="18">
        <v>1</v>
      </c>
      <c r="C14" s="18">
        <v>3</v>
      </c>
      <c r="D14" s="18">
        <v>5</v>
      </c>
      <c r="E14" s="18">
        <v>9</v>
      </c>
      <c r="F14" s="18">
        <v>26</v>
      </c>
      <c r="G14" s="18"/>
      <c r="H14" s="18"/>
      <c r="I14" s="18"/>
      <c r="J14" s="62"/>
      <c r="K14" s="19"/>
      <c r="L14" s="29" t="s">
        <v>72</v>
      </c>
      <c r="M14" s="103" t="e">
        <f>#REF!</f>
        <v>#REF!</v>
      </c>
      <c r="N14" s="113">
        <v>26</v>
      </c>
    </row>
    <row r="15" spans="1:21" ht="13.8" thickBot="1" x14ac:dyDescent="0.25">
      <c r="A15" s="29" t="s">
        <v>73</v>
      </c>
      <c r="B15" s="18">
        <v>4</v>
      </c>
      <c r="C15" s="18">
        <v>11</v>
      </c>
      <c r="D15" s="18">
        <v>20</v>
      </c>
      <c r="E15" s="18">
        <v>33</v>
      </c>
      <c r="F15" s="18"/>
      <c r="G15" s="18"/>
      <c r="H15" s="18"/>
      <c r="I15" s="18"/>
      <c r="J15" s="62"/>
      <c r="K15" s="19"/>
      <c r="L15" s="29" t="s">
        <v>73</v>
      </c>
      <c r="M15" s="103" t="e">
        <f>#REF!</f>
        <v>#REF!</v>
      </c>
      <c r="N15" s="113" t="e">
        <f>IF(M15=0,"",CHOOSE(M15,"4","11","20","33","33","手入力箇所","手入力箇所","手入力箇所","手入力箇所","手入力箇所","手入力箇所","手入力箇所","手入力箇所","手入力箇所","手入力箇所"))</f>
        <v>#REF!</v>
      </c>
    </row>
    <row r="16" spans="1:21" ht="37.200000000000003" thickBot="1" x14ac:dyDescent="0.25">
      <c r="A16" s="30" t="s">
        <v>74</v>
      </c>
      <c r="B16" s="18">
        <v>4</v>
      </c>
      <c r="C16" s="18">
        <v>6</v>
      </c>
      <c r="D16" s="18">
        <v>8</v>
      </c>
      <c r="E16" s="18">
        <v>10</v>
      </c>
      <c r="F16" s="18">
        <v>15</v>
      </c>
      <c r="G16" s="18">
        <v>23</v>
      </c>
      <c r="H16" s="18">
        <v>33</v>
      </c>
      <c r="I16" s="18"/>
      <c r="J16" s="62"/>
      <c r="K16" s="19"/>
      <c r="L16" s="30" t="s">
        <v>74</v>
      </c>
      <c r="M16" s="103" t="e">
        <f>#REF!</f>
        <v>#REF!</v>
      </c>
      <c r="N16" s="113" t="e">
        <f>IF(M16=0,"",CHOOSE(M16,"4","6","8","10","10","15","15","15","15","15","23","23","23","23","23","23","23","23","23","23","33","33","33","33","33","33","33","33","33","33","手入力箇所","手入力箇所","手入力箇所","手入力箇所","手入力箇所","手入力箇所","手入力箇所","手入力箇所","手入力箇所","手入力箇所"))</f>
        <v>#REF!</v>
      </c>
    </row>
    <row r="17" spans="1:14" ht="13.8" thickBot="1" x14ac:dyDescent="0.25">
      <c r="A17" s="29" t="s">
        <v>75</v>
      </c>
      <c r="B17" s="18">
        <v>6</v>
      </c>
      <c r="C17" s="18">
        <v>14</v>
      </c>
      <c r="D17" s="18">
        <v>25</v>
      </c>
      <c r="E17" s="18">
        <v>39</v>
      </c>
      <c r="F17" s="18"/>
      <c r="G17" s="18"/>
      <c r="H17" s="18"/>
      <c r="I17" s="18"/>
      <c r="J17" s="62"/>
      <c r="K17" s="19"/>
      <c r="L17" s="29" t="s">
        <v>75</v>
      </c>
      <c r="M17" s="103" t="e">
        <f>#REF!</f>
        <v>#REF!</v>
      </c>
      <c r="N17" s="113" t="e">
        <f>IF(M17=0,"",CHOOSE(M17,"6","14","25","39","39","手入力箇所","手入力箇所","手入力箇所","手入力箇所","手入力箇所","手入力箇所","手入力箇所","手入力箇所","手入力箇所","手入力箇所"))</f>
        <v>#REF!</v>
      </c>
    </row>
    <row r="18" spans="1:14" ht="37.200000000000003" thickBot="1" x14ac:dyDescent="0.25">
      <c r="A18" s="30" t="s">
        <v>76</v>
      </c>
      <c r="B18" s="18">
        <v>2</v>
      </c>
      <c r="C18" s="18">
        <v>3</v>
      </c>
      <c r="D18" s="18">
        <v>6</v>
      </c>
      <c r="E18" s="18">
        <v>9</v>
      </c>
      <c r="F18" s="18"/>
      <c r="G18" s="18"/>
      <c r="H18" s="18"/>
      <c r="I18" s="18"/>
      <c r="J18" s="62"/>
      <c r="K18" s="19"/>
      <c r="L18" s="30" t="s">
        <v>76</v>
      </c>
      <c r="M18" s="103" t="e">
        <f>#REF!</f>
        <v>#REF!</v>
      </c>
      <c r="N18" s="113" t="e">
        <f>IF(M18=0,"",CHOOSE(M18,"2","3","6","9","9","手入力箇所","手入力箇所","手入力箇所","手入力箇所","手入力箇所","手入力箇所","手入力箇所","手入力箇所","手入力箇所","手入力箇所"))</f>
        <v>#REF!</v>
      </c>
    </row>
    <row r="19" spans="1:14" ht="27" thickBot="1" x14ac:dyDescent="0.25">
      <c r="A19" s="31" t="s">
        <v>77</v>
      </c>
      <c r="B19" s="18">
        <v>12</v>
      </c>
      <c r="C19" s="18">
        <v>18</v>
      </c>
      <c r="D19" s="18">
        <v>22</v>
      </c>
      <c r="E19" s="18">
        <v>26</v>
      </c>
      <c r="F19" s="62"/>
      <c r="G19" s="62"/>
      <c r="H19" s="62"/>
      <c r="I19" s="62"/>
      <c r="J19" s="62"/>
      <c r="K19" s="19"/>
      <c r="L19" s="31" t="s">
        <v>77</v>
      </c>
      <c r="M19" s="103" t="e">
        <f>#REF!</f>
        <v>#REF!</v>
      </c>
      <c r="N19" s="113" t="e">
        <f>IF(M19=0,"",CHOOSE(M19,"12","18","22","26","26","手入力箇所","手入力箇所","手入力箇所","手入力箇所","手入力箇所","手入力箇所","手入力箇所","手入力箇所","手入力箇所","手入力箇所"))</f>
        <v>#REF!</v>
      </c>
    </row>
    <row r="20" spans="1:14" ht="40.200000000000003" thickBot="1" x14ac:dyDescent="0.25">
      <c r="A20" s="31" t="s">
        <v>78</v>
      </c>
      <c r="B20" s="18">
        <v>5</v>
      </c>
      <c r="C20" s="18">
        <v>8</v>
      </c>
      <c r="D20" s="18">
        <v>11</v>
      </c>
      <c r="E20" s="18">
        <v>14</v>
      </c>
      <c r="F20" s="62"/>
      <c r="G20" s="62"/>
      <c r="H20" s="62"/>
      <c r="I20" s="62"/>
      <c r="J20" s="62"/>
      <c r="K20" s="19"/>
      <c r="L20" s="31" t="s">
        <v>78</v>
      </c>
      <c r="M20" s="103" t="e">
        <f>#REF!</f>
        <v>#REF!</v>
      </c>
      <c r="N20" s="113" t="e">
        <f>IF(M20=0,"",CHOOSE(M20,"5","8","11","14","14","手入力箇所","手入力箇所","手入力箇所","手入力箇所","手入力箇所","手入力箇所","手入力箇所","手入力箇所","手入力箇所","手入力箇所"))</f>
        <v>#REF!</v>
      </c>
    </row>
    <row r="21" spans="1:14" ht="27" thickBot="1" x14ac:dyDescent="0.25">
      <c r="A21" s="31" t="s">
        <v>79</v>
      </c>
      <c r="B21" s="18">
        <v>6</v>
      </c>
      <c r="C21" s="18">
        <v>11</v>
      </c>
      <c r="D21" s="18">
        <v>16</v>
      </c>
      <c r="E21" s="18">
        <v>21</v>
      </c>
      <c r="F21" s="62"/>
      <c r="G21" s="62"/>
      <c r="H21" s="62"/>
      <c r="I21" s="62"/>
      <c r="J21" s="62"/>
      <c r="K21" s="19"/>
      <c r="L21" s="31" t="s">
        <v>79</v>
      </c>
      <c r="M21" s="103" t="e">
        <f>#REF!</f>
        <v>#REF!</v>
      </c>
      <c r="N21" s="113" t="e">
        <f>IF(M21=0,"",CHOOSE(M21,"6","11","16","21","21","手入力箇所","手入力箇所","手入力箇所","手入力箇所","手入力箇所","手入力箇所","手入力箇所","手入力箇所","手入力箇所"))</f>
        <v>#REF!</v>
      </c>
    </row>
    <row r="22" spans="1:14" ht="40.200000000000003" thickBot="1" x14ac:dyDescent="0.25">
      <c r="A22" s="31" t="s">
        <v>80</v>
      </c>
      <c r="B22" s="18">
        <v>5</v>
      </c>
      <c r="C22" s="18">
        <v>7</v>
      </c>
      <c r="D22" s="18">
        <v>9</v>
      </c>
      <c r="E22" s="18">
        <v>10</v>
      </c>
      <c r="F22" s="62"/>
      <c r="G22" s="62"/>
      <c r="H22" s="62"/>
      <c r="I22" s="62"/>
      <c r="J22" s="62"/>
      <c r="K22" s="19"/>
      <c r="L22" s="31" t="s">
        <v>80</v>
      </c>
      <c r="M22" s="103" t="e">
        <f>#REF!</f>
        <v>#REF!</v>
      </c>
      <c r="N22" s="113" t="e">
        <f>IF(M22=0,"",CHOOSE(M22,"5","7","9","10","10","手入力箇所","手入力箇所","手入力箇所","手入力箇所","手入力箇所","手入力箇所","手入力箇所","手入力箇所","手入力箇所"))</f>
        <v>#REF!</v>
      </c>
    </row>
    <row r="23" spans="1:14" ht="40.200000000000003" thickBot="1" x14ac:dyDescent="0.25">
      <c r="A23" s="31" t="s">
        <v>81</v>
      </c>
      <c r="B23" s="18">
        <v>9</v>
      </c>
      <c r="C23" s="18">
        <v>14</v>
      </c>
      <c r="D23" s="62"/>
      <c r="E23" s="62"/>
      <c r="F23" s="62"/>
      <c r="G23" s="62"/>
      <c r="H23" s="62"/>
      <c r="I23" s="62"/>
      <c r="J23" s="62"/>
      <c r="K23" s="19"/>
      <c r="L23" s="31" t="s">
        <v>81</v>
      </c>
      <c r="M23" s="103" t="e">
        <f>#REF!</f>
        <v>#REF!</v>
      </c>
      <c r="N23" s="113" t="e">
        <f>IF(M23=0,"",CHOOSE(M23,"9","14","手入力箇所","手入力箇所","手入力箇所","手入力箇所","手入力箇所","手入力箇所","手入力箇所","手入力箇所","手入力箇所","手入力箇所"))</f>
        <v>#REF!</v>
      </c>
    </row>
    <row r="24" spans="1:14" ht="13.5" customHeight="1" thickBot="1" x14ac:dyDescent="0.25">
      <c r="A24" s="31" t="s">
        <v>82</v>
      </c>
      <c r="B24" s="18">
        <v>3</v>
      </c>
      <c r="C24" s="18">
        <v>4</v>
      </c>
      <c r="D24" s="18">
        <v>4</v>
      </c>
      <c r="E24" s="18">
        <v>5</v>
      </c>
      <c r="F24" s="18">
        <v>6</v>
      </c>
      <c r="G24" s="18">
        <v>8</v>
      </c>
      <c r="H24" s="18">
        <v>9</v>
      </c>
      <c r="I24" s="18">
        <v>11</v>
      </c>
      <c r="J24" s="18">
        <v>12</v>
      </c>
      <c r="K24" s="19"/>
      <c r="L24" s="31" t="s">
        <v>82</v>
      </c>
      <c r="M24" s="103" t="e">
        <f>#REF!</f>
        <v>#REF!</v>
      </c>
      <c r="N24" s="113" t="e">
        <f>IF(M24=0,"",CHOOSE(M24,"3","4","4","5","5","6","6","6","6","6","8","8","8","8","8","8","8","8","8","8","9","9","9","9","9","9","9","9","9","9","11","11","11","11","11","11","11","11","11","11","12","12","12","12","12","12","12","12","12","12","12","手入力箇所","手入力箇所","手入力箇所","手入力箇所","手入力箇所","手入力箇所","手入力箇所","手入力箇所","手入力箇所","手入力箇所"))</f>
        <v>#REF!</v>
      </c>
    </row>
    <row r="25" spans="1:14" ht="13.8" thickBot="1" x14ac:dyDescent="0.25">
      <c r="A25" s="31" t="s">
        <v>83</v>
      </c>
      <c r="B25" s="18">
        <v>3</v>
      </c>
      <c r="C25" s="18">
        <v>4</v>
      </c>
      <c r="D25" s="18">
        <v>4</v>
      </c>
      <c r="E25" s="18">
        <v>5</v>
      </c>
      <c r="F25" s="18">
        <v>6</v>
      </c>
      <c r="G25" s="18">
        <v>8</v>
      </c>
      <c r="H25" s="18">
        <v>10</v>
      </c>
      <c r="I25" s="18">
        <v>12</v>
      </c>
      <c r="J25" s="18">
        <v>13</v>
      </c>
      <c r="K25" s="19"/>
      <c r="L25" s="31" t="s">
        <v>83</v>
      </c>
      <c r="M25" s="103" t="e">
        <f>#REF!</f>
        <v>#REF!</v>
      </c>
      <c r="N25" s="113" t="e">
        <f>IF(M25=0,"",CHOOSE(M25,"3","4","4","5","5","6","6","6","6","6","8","8","8","8","8","8","8","8","8","8","10","10","10","10","10","10","10","10","10","10","12","12","12","12","12","12","12","12","12","12","13","13","13","13","13","13","13","13","13","13","13","手入力箇所","手入力箇所","手入力箇所","手入力箇所","手入力箇所","手入力箇所","手入力箇所","手入力箇所","手入力箇所","手入力箇所"))</f>
        <v>#REF!</v>
      </c>
    </row>
    <row r="26" spans="1:14" ht="27" thickBot="1" x14ac:dyDescent="0.25">
      <c r="A26" s="32" t="s">
        <v>84</v>
      </c>
      <c r="B26" s="20">
        <v>1</v>
      </c>
      <c r="C26" s="20">
        <v>2</v>
      </c>
      <c r="D26" s="20">
        <v>3</v>
      </c>
      <c r="E26" s="20">
        <v>4</v>
      </c>
      <c r="F26" s="20">
        <v>8</v>
      </c>
      <c r="G26" s="20">
        <v>19</v>
      </c>
      <c r="H26" s="63"/>
      <c r="I26" s="63"/>
      <c r="J26" s="63"/>
      <c r="K26" s="21"/>
      <c r="L26" s="32" t="s">
        <v>84</v>
      </c>
      <c r="M26" s="103" t="e">
        <f>#REF!</f>
        <v>#REF!</v>
      </c>
      <c r="N26" s="113" t="e">
        <f>IF(M26=0,"",CHOOSE(M26,"1","2","3","4","4","8","8","8","8","8","19","19","19","19","19","19","19","19","19","19","手入力箇所","手入力箇所","手入力箇所","手入力箇所","手入力箇所","手入力箇所","手入力箇所","手入力箇所","手入力箇所","手入力箇所"))</f>
        <v>#REF!</v>
      </c>
    </row>
    <row r="27" spans="1:14" ht="13.8" thickBot="1" x14ac:dyDescent="0.25"/>
    <row r="28" spans="1:14" ht="21" customHeight="1" thickBot="1" x14ac:dyDescent="0.25">
      <c r="A28" s="686" t="e">
        <f>#REF!</f>
        <v>#REF!</v>
      </c>
      <c r="B28" s="686"/>
      <c r="C28" s="686"/>
      <c r="D28" s="687" t="s">
        <v>193</v>
      </c>
      <c r="E28" s="687"/>
      <c r="F28" s="687"/>
      <c r="G28" s="687"/>
      <c r="H28" s="687"/>
      <c r="I28" s="687"/>
      <c r="J28" s="687"/>
      <c r="K28" s="687"/>
      <c r="L28" s="687"/>
      <c r="M28" s="687"/>
      <c r="N28" s="687"/>
    </row>
    <row r="29" spans="1:14" ht="13.8" thickBot="1" x14ac:dyDescent="0.25">
      <c r="A29" s="105"/>
      <c r="B29" s="33">
        <v>1</v>
      </c>
      <c r="C29" s="24">
        <v>2</v>
      </c>
      <c r="D29" s="24">
        <v>3</v>
      </c>
      <c r="E29" s="24" t="s">
        <v>58</v>
      </c>
      <c r="F29" s="24" t="s">
        <v>59</v>
      </c>
      <c r="G29" s="24" t="s">
        <v>60</v>
      </c>
      <c r="H29" s="24" t="s">
        <v>61</v>
      </c>
      <c r="I29" s="24" t="s">
        <v>62</v>
      </c>
      <c r="J29" s="24" t="s">
        <v>194</v>
      </c>
      <c r="K29" s="102" t="s">
        <v>85</v>
      </c>
      <c r="L29" s="105" t="s">
        <v>189</v>
      </c>
      <c r="M29" s="105" t="s">
        <v>188</v>
      </c>
      <c r="N29" s="105" t="s">
        <v>187</v>
      </c>
    </row>
    <row r="30" spans="1:14" ht="13.5" customHeight="1" thickBot="1" x14ac:dyDescent="0.25">
      <c r="A30" s="26" t="s">
        <v>56</v>
      </c>
      <c r="B30" s="22">
        <v>16</v>
      </c>
      <c r="C30" s="22">
        <v>25</v>
      </c>
      <c r="D30" s="22">
        <v>32</v>
      </c>
      <c r="E30" s="22">
        <v>38</v>
      </c>
      <c r="F30" s="22">
        <v>56</v>
      </c>
      <c r="G30" s="22">
        <v>87</v>
      </c>
      <c r="H30" s="22">
        <v>121</v>
      </c>
      <c r="I30" s="22"/>
      <c r="J30" s="23"/>
      <c r="K30" s="68"/>
      <c r="L30" s="107" t="s">
        <v>56</v>
      </c>
      <c r="M30" s="103" t="e">
        <f>#REF!</f>
        <v>#REF!</v>
      </c>
      <c r="N30" s="103" t="e">
        <f>IF(M30=0,"",CHOOSE(M30,"16","25","32","38","38","56","56","56","56","56","87","87","87","87","87","87","87","87","87","87","121","121","121","121","121","121","121","121","121","121","手入力箇所","手入力箇所","手入力箇所","手入力箇所","手入力箇所","手入力箇所","手入力箇所","手入力箇所","手入力箇所","手入力箇所"))</f>
        <v>#REF!</v>
      </c>
    </row>
    <row r="31" spans="1:14" ht="13.8" thickBot="1" x14ac:dyDescent="0.25">
      <c r="A31" s="27" t="s">
        <v>57</v>
      </c>
      <c r="B31" s="18">
        <v>25</v>
      </c>
      <c r="C31" s="18">
        <v>33</v>
      </c>
      <c r="D31" s="18">
        <v>40</v>
      </c>
      <c r="E31" s="18">
        <v>45</v>
      </c>
      <c r="F31" s="18">
        <v>58</v>
      </c>
      <c r="G31" s="18">
        <v>79</v>
      </c>
      <c r="H31" s="18"/>
      <c r="I31" s="18"/>
      <c r="J31" s="62"/>
      <c r="K31" s="69"/>
      <c r="L31" s="107" t="s">
        <v>57</v>
      </c>
      <c r="M31" s="103" t="e">
        <f>#REF!</f>
        <v>#REF!</v>
      </c>
      <c r="N31" s="103" t="e">
        <f>IF(M31=0,"",CHOOSE(M31,"25","33","40","45","45","58","58","58","58","58","79","79","79","79","79","79","79","79","79","79","手入力箇所","手入力箇所","手入力箇所","手入力箇所","手入力箇所","手入力箇所","手入力箇所","手入力箇所","手入力箇所","手入力箇所"))</f>
        <v>#REF!</v>
      </c>
    </row>
    <row r="32" spans="1:14" ht="48.6" thickBot="1" x14ac:dyDescent="0.25">
      <c r="A32" s="28" t="s">
        <v>64</v>
      </c>
      <c r="B32" s="18">
        <v>32</v>
      </c>
      <c r="C32" s="18"/>
      <c r="D32" s="18"/>
      <c r="E32" s="18"/>
      <c r="F32" s="18"/>
      <c r="G32" s="18"/>
      <c r="H32" s="18"/>
      <c r="I32" s="18"/>
      <c r="J32" s="62"/>
      <c r="K32" s="69"/>
      <c r="L32" s="108" t="s">
        <v>64</v>
      </c>
      <c r="M32" s="103" t="e">
        <f>#REF!</f>
        <v>#REF!</v>
      </c>
      <c r="N32" s="103" t="e">
        <f>IF(M32=0,"",CHOOSE(M32,"32","手入力箇所","手入力箇所","手入力箇所","手入力箇所","手入力箇所","手入力箇所","手入力箇所","手入力箇所","手入力箇所","手入力箇所"))</f>
        <v>#REF!</v>
      </c>
    </row>
    <row r="33" spans="1:14" ht="48.6" thickBot="1" x14ac:dyDescent="0.25">
      <c r="A33" s="28" t="s">
        <v>65</v>
      </c>
      <c r="B33" s="18">
        <v>36</v>
      </c>
      <c r="C33" s="18"/>
      <c r="D33" s="18"/>
      <c r="E33" s="18"/>
      <c r="F33" s="18"/>
      <c r="G33" s="18"/>
      <c r="H33" s="18"/>
      <c r="I33" s="18"/>
      <c r="J33" s="62"/>
      <c r="K33" s="69"/>
      <c r="L33" s="108" t="s">
        <v>65</v>
      </c>
      <c r="M33" s="103" t="e">
        <f>#REF!</f>
        <v>#REF!</v>
      </c>
      <c r="N33" s="103" t="e">
        <f>IF(M33=0,"",CHOOSE(M33,"36","手入力箇所","手入力箇所","手入力箇所","手入力箇所","手入力箇所","手入力箇所","手入力箇所","手入力箇所","手入力箇所","手入力箇所"))</f>
        <v>#REF!</v>
      </c>
    </row>
    <row r="34" spans="1:14" ht="24.6" thickBot="1" x14ac:dyDescent="0.25">
      <c r="A34" s="28" t="s">
        <v>66</v>
      </c>
      <c r="B34" s="18">
        <v>24</v>
      </c>
      <c r="C34" s="18">
        <v>30</v>
      </c>
      <c r="D34" s="18">
        <v>33</v>
      </c>
      <c r="E34" s="18">
        <v>35</v>
      </c>
      <c r="F34" s="18">
        <v>42</v>
      </c>
      <c r="G34" s="18"/>
      <c r="H34" s="18"/>
      <c r="I34" s="18"/>
      <c r="J34" s="62"/>
      <c r="K34" s="69"/>
      <c r="L34" s="108" t="s">
        <v>66</v>
      </c>
      <c r="M34" s="103" t="e">
        <f>#REF!</f>
        <v>#REF!</v>
      </c>
      <c r="N34" s="103" t="e">
        <f>IF(M34=0,"",CHOOSE(M34,"24","30","33","35","35","42","42","42","42","42","手入力箇所","手入力箇所","手入力箇所","手入力箇所","手入力箇所","手入力箇所","手入力箇所","手入力箇所","手入力箇所","手入力箇所"))</f>
        <v>#REF!</v>
      </c>
    </row>
    <row r="35" spans="1:14" ht="36.6" thickBot="1" x14ac:dyDescent="0.25">
      <c r="A35" s="28" t="s">
        <v>67</v>
      </c>
      <c r="B35" s="18">
        <v>7</v>
      </c>
      <c r="C35" s="18">
        <v>12</v>
      </c>
      <c r="D35" s="18">
        <v>16</v>
      </c>
      <c r="E35" s="18">
        <v>19</v>
      </c>
      <c r="F35" s="18"/>
      <c r="G35" s="18"/>
      <c r="H35" s="18"/>
      <c r="I35" s="18"/>
      <c r="J35" s="62"/>
      <c r="K35" s="69"/>
      <c r="L35" s="108" t="s">
        <v>67</v>
      </c>
      <c r="M35" s="103" t="e">
        <f>#REF!</f>
        <v>#REF!</v>
      </c>
      <c r="N35" s="103" t="e">
        <f>IF(M35=0,"",CHOOSE(M35,"7","12","16","19","19","手入力箇所","手入力箇所","手入力箇所","手入力箇所","手入力箇所","手入力箇所","手入力箇所","手入力箇所","手入力箇所","手入力箇所"))</f>
        <v>#REF!</v>
      </c>
    </row>
    <row r="36" spans="1:14" ht="24.6" thickBot="1" x14ac:dyDescent="0.25">
      <c r="A36" s="28" t="s">
        <v>68</v>
      </c>
      <c r="B36" s="18">
        <v>21</v>
      </c>
      <c r="C36" s="18">
        <v>35</v>
      </c>
      <c r="D36" s="18">
        <v>48</v>
      </c>
      <c r="E36" s="18">
        <v>59</v>
      </c>
      <c r="F36" s="18">
        <v>94</v>
      </c>
      <c r="G36" s="18">
        <v>159</v>
      </c>
      <c r="H36" s="18">
        <v>235</v>
      </c>
      <c r="I36" s="18"/>
      <c r="J36" s="62"/>
      <c r="K36" s="69"/>
      <c r="L36" s="108" t="s">
        <v>68</v>
      </c>
      <c r="M36" s="103" t="e">
        <f>#REF!</f>
        <v>#REF!</v>
      </c>
      <c r="N36" s="103" t="e">
        <f>IF(M36=0,"",CHOOSE(M36,"21","35","48","59","59","94","94","94","94","94","159","159","159","159","159","159","159","159","159","159","235","235","235","235","235","235","235","235","235","235","手入力箇所","手入力箇所","手入力箇所","手入力箇所","手入力箇所","手入力箇所","手入力箇所","手入力箇所","手入力箇所","手入力箇所"))</f>
        <v>#REF!</v>
      </c>
    </row>
    <row r="37" spans="1:14" ht="36.6" thickBot="1" x14ac:dyDescent="0.25">
      <c r="A37" s="28" t="s">
        <v>69</v>
      </c>
      <c r="B37" s="18">
        <v>22</v>
      </c>
      <c r="C37" s="18">
        <v>26</v>
      </c>
      <c r="D37" s="18">
        <v>28</v>
      </c>
      <c r="E37" s="18">
        <v>29</v>
      </c>
      <c r="F37" s="18">
        <v>34</v>
      </c>
      <c r="G37" s="18"/>
      <c r="H37" s="18"/>
      <c r="I37" s="18"/>
      <c r="J37" s="62"/>
      <c r="K37" s="69"/>
      <c r="L37" s="108" t="s">
        <v>69</v>
      </c>
      <c r="M37" s="103" t="e">
        <f>#REF!</f>
        <v>#REF!</v>
      </c>
      <c r="N37" s="103" t="e">
        <f>IF(M37=0,"",CHOOSE(M37,"22","26","28","29","29","34","34","34","34","34","手入力箇所","手入力箇所","手入力箇所","手入力箇所","手入力箇所","手入力箇所","手入力箇所","手入力箇所","手入力箇所","手入力箇所"))</f>
        <v>#REF!</v>
      </c>
    </row>
    <row r="38" spans="1:14" ht="13.8" thickBot="1" x14ac:dyDescent="0.25">
      <c r="A38" s="27" t="s">
        <v>63</v>
      </c>
      <c r="B38" s="18">
        <v>21</v>
      </c>
      <c r="C38" s="18">
        <v>33</v>
      </c>
      <c r="D38" s="18">
        <v>46</v>
      </c>
      <c r="E38" s="18">
        <v>56</v>
      </c>
      <c r="F38" s="18">
        <v>89</v>
      </c>
      <c r="G38" s="18">
        <v>151</v>
      </c>
      <c r="H38" s="18">
        <v>224</v>
      </c>
      <c r="I38" s="18">
        <v>289</v>
      </c>
      <c r="J38" s="18">
        <v>350</v>
      </c>
      <c r="K38" s="69"/>
      <c r="L38" s="107" t="s">
        <v>63</v>
      </c>
      <c r="M38" s="103" t="e">
        <f>#REF!</f>
        <v>#REF!</v>
      </c>
      <c r="N38" s="103" t="e">
        <f>IF(M38=0,"",CHOOSE(M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9" spans="1:14" ht="24.6" thickBot="1" x14ac:dyDescent="0.25">
      <c r="A39" s="34" t="s">
        <v>70</v>
      </c>
      <c r="B39" s="35">
        <v>13</v>
      </c>
      <c r="C39" s="35">
        <v>33</v>
      </c>
      <c r="D39" s="35">
        <v>59</v>
      </c>
      <c r="E39" s="35"/>
      <c r="F39" s="35"/>
      <c r="G39" s="35"/>
      <c r="H39" s="35"/>
      <c r="I39" s="35"/>
      <c r="J39" s="36"/>
      <c r="K39" s="67"/>
      <c r="L39" s="108" t="s">
        <v>70</v>
      </c>
      <c r="M39" s="103" t="e">
        <f>#REF!</f>
        <v>#REF!</v>
      </c>
      <c r="N39" s="103" t="e">
        <f>IF(M39=0,"",CHOOSE(M39,"13","33","59","手入力箇所","手入力箇所","手入力箇所","手入力箇所","手入力箇所","手入力箇所","手入力箇所","手入力箇所","手入力箇所","手入力箇所"))</f>
        <v>#REF!</v>
      </c>
    </row>
    <row r="40" spans="1:14" ht="13.5" customHeight="1" thickBot="1" x14ac:dyDescent="0.25">
      <c r="A40" s="37" t="s">
        <v>71</v>
      </c>
      <c r="B40" s="17">
        <v>23</v>
      </c>
      <c r="C40" s="17">
        <v>39</v>
      </c>
      <c r="D40" s="17">
        <v>97</v>
      </c>
      <c r="E40" s="17"/>
      <c r="F40" s="17"/>
      <c r="G40" s="17"/>
      <c r="H40" s="17"/>
      <c r="I40" s="17"/>
      <c r="J40" s="64"/>
      <c r="K40" s="70"/>
      <c r="L40" s="109" t="s">
        <v>71</v>
      </c>
      <c r="M40" s="103" t="e">
        <f>#REF!</f>
        <v>#REF!</v>
      </c>
      <c r="N40" s="103" t="e">
        <f>IF(M40=0,"",CHOOSE(M40,"23","39","97","手入力箇所","手入力箇所","手入力箇所","手入力箇所","手入力箇所","手入力箇所","手入力箇所","手入力箇所","手入力箇所","手入力箇所"))</f>
        <v>#REF!</v>
      </c>
    </row>
    <row r="41" spans="1:14" ht="13.8" thickBot="1" x14ac:dyDescent="0.25">
      <c r="A41" s="29" t="s">
        <v>72</v>
      </c>
      <c r="B41" s="18">
        <v>21</v>
      </c>
      <c r="C41" s="18">
        <v>37</v>
      </c>
      <c r="D41" s="18">
        <v>58</v>
      </c>
      <c r="E41" s="18">
        <v>76</v>
      </c>
      <c r="F41" s="18">
        <v>137</v>
      </c>
      <c r="G41" s="18"/>
      <c r="H41" s="18"/>
      <c r="I41" s="18"/>
      <c r="J41" s="62"/>
      <c r="K41" s="69"/>
      <c r="L41" s="109" t="s">
        <v>72</v>
      </c>
      <c r="M41" s="103" t="e">
        <f>#REF!</f>
        <v>#REF!</v>
      </c>
      <c r="N41" s="103" t="e">
        <f>IF(M41=0,"",CHOOSE(M41,"21","37","58","76","76","137","137","137","137","137","手入力箇所","手入力箇所","手入力箇所","手入力箇所","手入力箇所","手入力箇所","手入力箇所","手入力箇所","手入力箇所","手入力箇所"))</f>
        <v>#REF!</v>
      </c>
    </row>
    <row r="42" spans="1:14" ht="13.8" thickBot="1" x14ac:dyDescent="0.25">
      <c r="A42" s="29" t="s">
        <v>73</v>
      </c>
      <c r="B42" s="18">
        <v>48</v>
      </c>
      <c r="C42" s="18">
        <v>93</v>
      </c>
      <c r="D42" s="18">
        <v>138</v>
      </c>
      <c r="E42" s="18">
        <v>183</v>
      </c>
      <c r="F42" s="18"/>
      <c r="G42" s="18"/>
      <c r="H42" s="18"/>
      <c r="I42" s="18"/>
      <c r="J42" s="62"/>
      <c r="K42" s="69"/>
      <c r="L42" s="109" t="s">
        <v>73</v>
      </c>
      <c r="M42" s="103" t="e">
        <f>#REF!</f>
        <v>#REF!</v>
      </c>
      <c r="N42" s="103" t="e">
        <f>IF(M42=0,"",CHOOSE(M42,"48","93","138","183","183","手入力箇所","手入力箇所","手入力箇所","手入力箇所","手入力箇所","手入力箇所","手入力箇所","手入力箇所","手入力箇所","手入力箇所"))</f>
        <v>#REF!</v>
      </c>
    </row>
    <row r="43" spans="1:14" ht="37.200000000000003" thickBot="1" x14ac:dyDescent="0.25">
      <c r="A43" s="30" t="s">
        <v>74</v>
      </c>
      <c r="B43" s="18">
        <v>13</v>
      </c>
      <c r="C43" s="18">
        <v>26</v>
      </c>
      <c r="D43" s="18">
        <v>40</v>
      </c>
      <c r="E43" s="18">
        <v>55</v>
      </c>
      <c r="F43" s="18">
        <v>107</v>
      </c>
      <c r="G43" s="18">
        <v>224</v>
      </c>
      <c r="H43" s="18">
        <v>386</v>
      </c>
      <c r="I43" s="18"/>
      <c r="J43" s="62"/>
      <c r="K43" s="69"/>
      <c r="L43" s="110" t="s">
        <v>74</v>
      </c>
      <c r="M43" s="103" t="e">
        <f>#REF!</f>
        <v>#REF!</v>
      </c>
      <c r="N43" s="103" t="e">
        <f>IF(M43=0,"",CHOOSE(M43,"13","26","40","55","55","107","107","107","107","107","224","224","224","224","224","224","224","224","224","224","386","386","386","386","386","386","386","386","386","386","手入力箇所","手入力箇所","手入力箇所","手入力箇所","手入力箇所","手入力箇所","手入力箇所","手入力箇所","手入力箇所","手入力箇所"))</f>
        <v>#REF!</v>
      </c>
    </row>
    <row r="44" spans="1:14" ht="13.8" thickBot="1" x14ac:dyDescent="0.25">
      <c r="A44" s="29" t="s">
        <v>75</v>
      </c>
      <c r="B44" s="18">
        <v>36</v>
      </c>
      <c r="C44" s="18">
        <v>98</v>
      </c>
      <c r="D44" s="18">
        <v>173</v>
      </c>
      <c r="E44" s="18">
        <v>274</v>
      </c>
      <c r="F44" s="18"/>
      <c r="G44" s="18"/>
      <c r="H44" s="18"/>
      <c r="I44" s="18"/>
      <c r="J44" s="62"/>
      <c r="K44" s="69"/>
      <c r="L44" s="109" t="s">
        <v>75</v>
      </c>
      <c r="M44" s="103" t="e">
        <f>#REF!</f>
        <v>#REF!</v>
      </c>
      <c r="N44" s="103" t="e">
        <f>IF(M44=0,"",CHOOSE(M44,"36","98","173","274","274","手入力箇所","手入力箇所","手入力箇所","手入力箇所","手入力箇所","手入力箇所","手入力箇所","手入力箇所","手入力箇所","手入力箇所"))</f>
        <v>#REF!</v>
      </c>
    </row>
    <row r="45" spans="1:14" ht="37.200000000000003" thickBot="1" x14ac:dyDescent="0.25">
      <c r="A45" s="30" t="s">
        <v>76</v>
      </c>
      <c r="B45" s="18">
        <v>127</v>
      </c>
      <c r="C45" s="18">
        <v>127</v>
      </c>
      <c r="D45" s="18">
        <v>127</v>
      </c>
      <c r="E45" s="18">
        <v>127</v>
      </c>
      <c r="F45" s="18"/>
      <c r="G45" s="18"/>
      <c r="H45" s="18"/>
      <c r="I45" s="18"/>
      <c r="J45" s="62"/>
      <c r="K45" s="69"/>
      <c r="L45" s="110" t="s">
        <v>76</v>
      </c>
      <c r="M45" s="103" t="e">
        <f>#REF!</f>
        <v>#REF!</v>
      </c>
      <c r="N45" s="103" t="e">
        <f>IF(M45=0,"",CHOOSE(M45,"127","127","127","127","127","手入力箇所","手入力箇所","手入力箇所","手入力箇所","手入力箇所","手入力箇所","手入力箇所","手入力箇所","手入力箇所","手入力箇所"))</f>
        <v>#REF!</v>
      </c>
    </row>
    <row r="46" spans="1:14" ht="27" thickBot="1" x14ac:dyDescent="0.25">
      <c r="A46" s="31" t="s">
        <v>77</v>
      </c>
      <c r="B46" s="18">
        <v>42</v>
      </c>
      <c r="C46" s="18">
        <v>90</v>
      </c>
      <c r="D46" s="18">
        <v>141</v>
      </c>
      <c r="E46" s="18">
        <v>193</v>
      </c>
      <c r="F46" s="62"/>
      <c r="G46" s="62"/>
      <c r="H46" s="62"/>
      <c r="I46" s="62"/>
      <c r="J46" s="62"/>
      <c r="K46" s="69"/>
      <c r="L46" s="111" t="s">
        <v>77</v>
      </c>
      <c r="M46" s="103" t="e">
        <f>#REF!</f>
        <v>#REF!</v>
      </c>
      <c r="N46" s="103" t="e">
        <f>IF(M46=0,"",CHOOSE(M46,"42","90","141","193","1936","手入力箇所","手入力箇所","手入力箇所","手入力箇所","手入力箇所","手入力箇所","手入力箇所","手入力箇所","手入力箇所","手入力箇所"))</f>
        <v>#REF!</v>
      </c>
    </row>
    <row r="47" spans="1:14" ht="40.200000000000003" thickBot="1" x14ac:dyDescent="0.25">
      <c r="A47" s="31" t="s">
        <v>78</v>
      </c>
      <c r="B47" s="18">
        <v>24</v>
      </c>
      <c r="C47" s="18">
        <v>43</v>
      </c>
      <c r="D47" s="18">
        <v>61</v>
      </c>
      <c r="E47" s="18">
        <v>76</v>
      </c>
      <c r="F47" s="62"/>
      <c r="G47" s="62"/>
      <c r="H47" s="62"/>
      <c r="I47" s="62"/>
      <c r="J47" s="62"/>
      <c r="K47" s="69"/>
      <c r="L47" s="111" t="s">
        <v>78</v>
      </c>
      <c r="M47" s="103" t="e">
        <f>#REF!</f>
        <v>#REF!</v>
      </c>
      <c r="N47" s="103" t="e">
        <f>IF(M47=0,"",CHOOSE(M47,"24","43","61","76","76","手入力箇所","手入力箇所","手入力箇所","手入力箇所","手入力箇所","手入力箇所","手入力箇所","手入力箇所","手入力箇所","手入力箇所"))</f>
        <v>#REF!</v>
      </c>
    </row>
    <row r="48" spans="1:14" ht="27" thickBot="1" x14ac:dyDescent="0.25">
      <c r="A48" s="31" t="s">
        <v>79</v>
      </c>
      <c r="B48" s="18">
        <v>54</v>
      </c>
      <c r="C48" s="18">
        <v>77</v>
      </c>
      <c r="D48" s="18">
        <v>94</v>
      </c>
      <c r="E48" s="18">
        <v>107</v>
      </c>
      <c r="F48" s="62"/>
      <c r="G48" s="62"/>
      <c r="H48" s="62"/>
      <c r="I48" s="62"/>
      <c r="J48" s="62"/>
      <c r="K48" s="69"/>
      <c r="L48" s="111" t="s">
        <v>79</v>
      </c>
      <c r="M48" s="103" t="e">
        <f>#REF!</f>
        <v>#REF!</v>
      </c>
      <c r="N48" s="103" t="e">
        <f>IF(M48=0,"",CHOOSE(M48,"54","77","94","107","107","手入力箇所","手入力箇所","手入力箇所","手入力箇所","手入力箇所","手入力箇所","手入力箇所","手入力箇所","手入力箇所","手入力箇所"))</f>
        <v>#REF!</v>
      </c>
    </row>
    <row r="49" spans="1:14" ht="40.200000000000003" thickBot="1" x14ac:dyDescent="0.25">
      <c r="A49" s="31" t="s">
        <v>80</v>
      </c>
      <c r="B49" s="18">
        <v>49</v>
      </c>
      <c r="C49" s="18">
        <v>53</v>
      </c>
      <c r="D49" s="18">
        <v>55</v>
      </c>
      <c r="E49" s="18">
        <v>56</v>
      </c>
      <c r="F49" s="62"/>
      <c r="G49" s="62"/>
      <c r="H49" s="62"/>
      <c r="I49" s="62"/>
      <c r="J49" s="62"/>
      <c r="K49" s="69"/>
      <c r="L49" s="111" t="s">
        <v>80</v>
      </c>
      <c r="M49" s="103" t="e">
        <f>#REF!</f>
        <v>#REF!</v>
      </c>
      <c r="N49" s="103" t="e">
        <f>IF(M49=0,"",CHOOSE(M49,"49","53","55","56","56","手入力箇所","手入力箇所","手入力箇所","手入力箇所","手入力箇所","手入力箇所","手入力箇所","手入力箇所","手入力箇所","手入力箇所"))</f>
        <v>#REF!</v>
      </c>
    </row>
    <row r="50" spans="1:14" ht="40.200000000000003" thickBot="1" x14ac:dyDescent="0.25">
      <c r="A50" s="38" t="s">
        <v>81</v>
      </c>
      <c r="B50" s="35">
        <v>232</v>
      </c>
      <c r="C50" s="35">
        <v>232</v>
      </c>
      <c r="D50" s="36"/>
      <c r="E50" s="36"/>
      <c r="F50" s="36"/>
      <c r="G50" s="36"/>
      <c r="H50" s="36"/>
      <c r="I50" s="36"/>
      <c r="J50" s="36"/>
      <c r="K50" s="67"/>
      <c r="L50" s="111" t="s">
        <v>81</v>
      </c>
      <c r="M50" s="103" t="e">
        <f>#REF!</f>
        <v>#REF!</v>
      </c>
      <c r="N50" s="103" t="e">
        <f>IF(M50=0,"",CHOOSE(M50,"232","232","手入力箇所","手入力箇所","手入力箇所","手入力箇所","手入力箇所","手入力箇所","手入力箇所","手入力箇所","手入力箇所","手入力箇所"))</f>
        <v>#REF!</v>
      </c>
    </row>
    <row r="51" spans="1:14" ht="13.5" customHeight="1" thickBot="1" x14ac:dyDescent="0.25">
      <c r="A51" s="39" t="s">
        <v>82</v>
      </c>
      <c r="B51" s="17">
        <v>6</v>
      </c>
      <c r="C51" s="17">
        <v>9</v>
      </c>
      <c r="D51" s="17">
        <v>11</v>
      </c>
      <c r="E51" s="17">
        <v>13</v>
      </c>
      <c r="F51" s="17">
        <v>18</v>
      </c>
      <c r="G51" s="17">
        <v>26</v>
      </c>
      <c r="H51" s="17">
        <v>35</v>
      </c>
      <c r="I51" s="17">
        <v>43</v>
      </c>
      <c r="J51" s="17">
        <v>49</v>
      </c>
      <c r="K51" s="70"/>
      <c r="L51" s="111" t="s">
        <v>82</v>
      </c>
      <c r="M51" s="103" t="e">
        <f>#REF!</f>
        <v>#REF!</v>
      </c>
      <c r="N51" s="103" t="e">
        <f>IF(M51=0,"",CHOOSE(M51,"6","9","11","13","13","18","18","18","18","18","26","26","26","26","26","26","26","26","26","26","35","35","35","35","35","35","35","35","35","35","43","43","43","43","43","43","43","43","43","43","49","49","49","49","49","49","49","49","49","49","手入力箇所","手入力箇所","手入力箇所","手入力箇所","手入力箇所","手入力箇所","手入力箇所","手入力箇所","手入力箇所","手入力箇所"))</f>
        <v>#REF!</v>
      </c>
    </row>
    <row r="52" spans="1:14" ht="13.8" thickBot="1" x14ac:dyDescent="0.25">
      <c r="A52" s="31" t="s">
        <v>83</v>
      </c>
      <c r="B52" s="18">
        <v>6</v>
      </c>
      <c r="C52" s="18">
        <v>10</v>
      </c>
      <c r="D52" s="18">
        <v>14</v>
      </c>
      <c r="E52" s="18">
        <v>17</v>
      </c>
      <c r="F52" s="18">
        <v>29</v>
      </c>
      <c r="G52" s="18">
        <v>50</v>
      </c>
      <c r="H52" s="18">
        <v>76</v>
      </c>
      <c r="I52" s="18">
        <v>100</v>
      </c>
      <c r="J52" s="18">
        <v>123</v>
      </c>
      <c r="K52" s="69"/>
      <c r="L52" s="111" t="s">
        <v>83</v>
      </c>
      <c r="M52" s="103" t="e">
        <f>#REF!</f>
        <v>#REF!</v>
      </c>
      <c r="N52" s="103" t="e">
        <f>IF(M52=0,"",CHOOSE(M52,"6","10","14","17","17","29","29","29","29","29","50","50","50","50","50","50","50","50","50","50","76","76","76","76","76","76","76","76","76","76","100","100","100","100","100","100","100","100","100","100","123","123","123","123","123","123","123","123","123","123","手入力箇所","手入力箇所","手入力箇所","手入力箇所","手入力箇所","手入力箇所","手入力箇所","手入力箇所","手入力箇所"))</f>
        <v>#REF!</v>
      </c>
    </row>
    <row r="53" spans="1:14" ht="27" thickBot="1" x14ac:dyDescent="0.25">
      <c r="A53" s="32" t="s">
        <v>84</v>
      </c>
      <c r="B53" s="20">
        <v>9</v>
      </c>
      <c r="C53" s="20">
        <v>15</v>
      </c>
      <c r="D53" s="20">
        <v>20</v>
      </c>
      <c r="E53" s="20">
        <v>24</v>
      </c>
      <c r="F53" s="20">
        <v>39</v>
      </c>
      <c r="G53" s="20">
        <v>65</v>
      </c>
      <c r="H53" s="63"/>
      <c r="I53" s="63"/>
      <c r="J53" s="63"/>
      <c r="K53" s="106"/>
      <c r="L53" s="111" t="s">
        <v>84</v>
      </c>
      <c r="M53" s="103" t="e">
        <f>#REF!</f>
        <v>#REF!</v>
      </c>
      <c r="N53" s="103" t="e">
        <f>IF(M53=0,"",CHOOSE(M53,"9","15","20","24","24","39","39","39","39","39","65","65","65","65","65","65","65","65","65","65","手入力箇所","手入力箇所","手入力箇所","手入力箇所","手入力箇所","手入力箇所","手入力箇所","手入力箇所","手入力箇所","手入力箇所"))</f>
        <v>#REF!</v>
      </c>
    </row>
    <row r="56" spans="1:14" ht="13.8" thickBot="1" x14ac:dyDescent="0.25"/>
    <row r="57" spans="1:14" ht="21" customHeight="1" thickBot="1" x14ac:dyDescent="0.25">
      <c r="A57" s="688" t="e">
        <f>#REF!</f>
        <v>#REF!</v>
      </c>
      <c r="B57" s="688"/>
      <c r="C57" s="688"/>
      <c r="D57" s="689" t="s">
        <v>192</v>
      </c>
      <c r="E57" s="689"/>
      <c r="F57" s="689"/>
      <c r="G57" s="689"/>
      <c r="H57" s="689"/>
      <c r="I57" s="689"/>
      <c r="J57" s="689"/>
      <c r="K57" s="689"/>
      <c r="L57" s="689"/>
      <c r="M57" s="689"/>
      <c r="N57" s="689"/>
    </row>
    <row r="58" spans="1:14" ht="13.8" thickBot="1" x14ac:dyDescent="0.25">
      <c r="A58" s="65"/>
      <c r="B58" s="33">
        <v>1</v>
      </c>
      <c r="C58" s="24">
        <v>2</v>
      </c>
      <c r="D58" s="24">
        <v>3</v>
      </c>
      <c r="E58" s="24" t="s">
        <v>58</v>
      </c>
      <c r="F58" s="24" t="s">
        <v>59</v>
      </c>
      <c r="G58" s="24" t="s">
        <v>60</v>
      </c>
      <c r="H58" s="24" t="s">
        <v>61</v>
      </c>
      <c r="I58" s="24" t="s">
        <v>62</v>
      </c>
      <c r="J58" s="24" t="s">
        <v>194</v>
      </c>
      <c r="K58" s="25" t="s">
        <v>85</v>
      </c>
      <c r="L58" s="105" t="s">
        <v>189</v>
      </c>
      <c r="M58" s="105" t="s">
        <v>188</v>
      </c>
      <c r="N58" s="105" t="s">
        <v>51</v>
      </c>
    </row>
    <row r="59" spans="1:14" ht="13.8" thickBot="1" x14ac:dyDescent="0.25">
      <c r="A59" s="26" t="s">
        <v>56</v>
      </c>
      <c r="B59" s="22">
        <v>5</v>
      </c>
      <c r="C59" s="22">
        <v>7</v>
      </c>
      <c r="D59" s="22">
        <v>8</v>
      </c>
      <c r="E59" s="22">
        <v>8</v>
      </c>
      <c r="F59" s="22">
        <v>10</v>
      </c>
      <c r="G59" s="22">
        <v>13</v>
      </c>
      <c r="H59" s="22">
        <v>16</v>
      </c>
      <c r="I59" s="22"/>
      <c r="J59" s="23"/>
      <c r="K59" s="1"/>
      <c r="L59" s="26" t="s">
        <v>56</v>
      </c>
      <c r="M59" s="104" t="e">
        <f>#REF!</f>
        <v>#REF!</v>
      </c>
      <c r="N59" s="112" t="e">
        <f>IF(M59=0,"",CHOOSE(M59,"5","7","8","8","8","10","10","10","10","10","13","13","13","13","13","13","13","13","13","13","16","16","16","16","16","16","16","16","16","16","16","手入力箇所","手入力箇所","手入力箇所","手入力箇所","手入力箇所","手入力箇所","手入力箇所","手入力箇所","手入力箇所","手入力箇所"))</f>
        <v>#REF!</v>
      </c>
    </row>
    <row r="60" spans="1:14" ht="13.8" thickBot="1" x14ac:dyDescent="0.25">
      <c r="A60" s="27" t="s">
        <v>57</v>
      </c>
      <c r="B60" s="18">
        <v>5</v>
      </c>
      <c r="C60" s="18">
        <v>7</v>
      </c>
      <c r="D60" s="18">
        <v>8</v>
      </c>
      <c r="E60" s="18">
        <v>9</v>
      </c>
      <c r="F60" s="18">
        <v>12</v>
      </c>
      <c r="G60" s="18">
        <v>16</v>
      </c>
      <c r="H60" s="18"/>
      <c r="I60" s="18"/>
      <c r="J60" s="62"/>
      <c r="K60" s="19"/>
      <c r="L60" s="27" t="s">
        <v>57</v>
      </c>
      <c r="M60" s="103" t="e">
        <f>#REF!</f>
        <v>#REF!</v>
      </c>
      <c r="N60" s="113" t="e">
        <f>IF(M60=0,"",CHOOSE(M60,"5","7","8","9","9","12","12","12","12","12","16","16","16","16","16","16","16","16","16","16","手入力箇所","手入力箇所","手入力箇所","手入力箇所","手入力箇所","手入力箇所","手入力箇所","手入力箇所","手入力箇所","手入力箇所"))</f>
        <v>#REF!</v>
      </c>
    </row>
    <row r="61" spans="1:14" ht="48.6" thickBot="1" x14ac:dyDescent="0.25">
      <c r="A61" s="28" t="s">
        <v>64</v>
      </c>
      <c r="B61" s="18">
        <v>6</v>
      </c>
      <c r="C61" s="18"/>
      <c r="D61" s="18"/>
      <c r="E61" s="18"/>
      <c r="F61" s="18"/>
      <c r="G61" s="18"/>
      <c r="H61" s="18"/>
      <c r="I61" s="18"/>
      <c r="J61" s="62"/>
      <c r="K61" s="19"/>
      <c r="L61" s="28" t="s">
        <v>64</v>
      </c>
      <c r="M61" s="104" t="e">
        <f>#REF!</f>
        <v>#REF!</v>
      </c>
      <c r="N61" s="113" t="e">
        <f>IF(M61=0,"",CHOOSE(M61,"6","手入力箇所","手入力箇所","手入力箇所","手入力箇所","手入力箇所","手入力箇所","手入力箇所","手入力箇所","手入力箇所","手入力箇所","",""))</f>
        <v>#REF!</v>
      </c>
    </row>
    <row r="62" spans="1:14" ht="48.6" thickBot="1" x14ac:dyDescent="0.25">
      <c r="A62" s="28" t="s">
        <v>65</v>
      </c>
      <c r="B62" s="18">
        <v>6</v>
      </c>
      <c r="C62" s="18"/>
      <c r="D62" s="18"/>
      <c r="E62" s="18"/>
      <c r="F62" s="18"/>
      <c r="G62" s="18"/>
      <c r="H62" s="18"/>
      <c r="I62" s="18"/>
      <c r="J62" s="62"/>
      <c r="K62" s="19"/>
      <c r="L62" s="28" t="s">
        <v>65</v>
      </c>
      <c r="M62" s="103" t="e">
        <f>#REF!</f>
        <v>#REF!</v>
      </c>
      <c r="N62" s="113" t="e">
        <f>IF(M62=0,"",CHOOSE(M62,"6","手入力箇所","手入力箇所","手入力箇所","手入力箇所","手入力箇所","手入力箇所","手入力箇所","手入力箇所","手入力箇所","手入力箇所","",""))</f>
        <v>#REF!</v>
      </c>
    </row>
    <row r="63" spans="1:14" ht="24.6" thickBot="1" x14ac:dyDescent="0.25">
      <c r="A63" s="28" t="s">
        <v>66</v>
      </c>
      <c r="B63" s="18">
        <v>5</v>
      </c>
      <c r="C63" s="18">
        <v>7</v>
      </c>
      <c r="D63" s="18">
        <v>8</v>
      </c>
      <c r="E63" s="18">
        <v>9</v>
      </c>
      <c r="F63" s="18">
        <v>12</v>
      </c>
      <c r="G63" s="18"/>
      <c r="H63" s="18"/>
      <c r="I63" s="18"/>
      <c r="J63" s="62"/>
      <c r="K63" s="19"/>
      <c r="L63" s="28" t="s">
        <v>66</v>
      </c>
      <c r="M63" s="104" t="e">
        <f>#REF!</f>
        <v>#REF!</v>
      </c>
      <c r="N63" s="113" t="e">
        <f>IF(M63=0,"",CHOOSE(M63,"5","7","8","9","9","12","12","12","12","12","手入力箇所","手入力箇所","手入力箇所","手入力箇所","手入力箇所","手入力箇所","手入力箇所","手入力箇所","手入力箇所","手入力箇所"))</f>
        <v>#REF!</v>
      </c>
    </row>
    <row r="64" spans="1:14" ht="36.6" thickBot="1" x14ac:dyDescent="0.25">
      <c r="A64" s="28" t="s">
        <v>67</v>
      </c>
      <c r="B64" s="18">
        <v>4</v>
      </c>
      <c r="C64" s="18">
        <v>5</v>
      </c>
      <c r="D64" s="18">
        <v>5</v>
      </c>
      <c r="E64" s="18">
        <v>6</v>
      </c>
      <c r="F64" s="18"/>
      <c r="G64" s="18"/>
      <c r="H64" s="18"/>
      <c r="I64" s="18"/>
      <c r="J64" s="62"/>
      <c r="K64" s="19"/>
      <c r="L64" s="28" t="s">
        <v>67</v>
      </c>
      <c r="M64" s="103" t="e">
        <f>#REF!</f>
        <v>#REF!</v>
      </c>
      <c r="N64" s="113" t="e">
        <f>IF(M64=0,"",CHOOSE(M64,"4","5","5","6","6","手入力箇所","手入力箇所","手入力箇所","手入力箇所","手入力箇所","手入力箇所","手入力箇所","手入力箇所","手入力箇所","手入力箇所"))</f>
        <v>#REF!</v>
      </c>
    </row>
    <row r="65" spans="1:14" ht="24.6" thickBot="1" x14ac:dyDescent="0.25">
      <c r="A65" s="28" t="s">
        <v>68</v>
      </c>
      <c r="B65" s="18">
        <v>12</v>
      </c>
      <c r="C65" s="18">
        <v>12</v>
      </c>
      <c r="D65" s="18">
        <v>12</v>
      </c>
      <c r="E65" s="18">
        <v>12</v>
      </c>
      <c r="F65" s="18">
        <v>12</v>
      </c>
      <c r="G65" s="18">
        <v>12</v>
      </c>
      <c r="H65" s="18">
        <v>12</v>
      </c>
      <c r="I65" s="18"/>
      <c r="J65" s="62"/>
      <c r="K65" s="19"/>
      <c r="L65" s="28" t="s">
        <v>68</v>
      </c>
      <c r="M65" s="104" t="e">
        <f>#REF!</f>
        <v>#REF!</v>
      </c>
      <c r="N65" s="113" t="e">
        <f>IF(M65=0,"",CHOOSE(M65,"12","12","12","12","12","12","12","12","12","12","12","12","12","12","12","12","12","12","12","12","12","12","12","12","12","12","12","12","12","12","手入力箇所","手入力箇所","手入力箇所","手入力箇所","手入力箇所","手入力箇所","手入力箇所","手入力箇所","手入力箇所","手入力箇所"))</f>
        <v>#REF!</v>
      </c>
    </row>
    <row r="66" spans="1:14" ht="36.6" thickBot="1" x14ac:dyDescent="0.25">
      <c r="A66" s="28" t="s">
        <v>69</v>
      </c>
      <c r="B66" s="18">
        <v>7</v>
      </c>
      <c r="C66" s="18">
        <v>7</v>
      </c>
      <c r="D66" s="18">
        <v>7</v>
      </c>
      <c r="E66" s="18">
        <v>7</v>
      </c>
      <c r="F66" s="18">
        <v>7</v>
      </c>
      <c r="G66" s="18"/>
      <c r="H66" s="18"/>
      <c r="I66" s="18"/>
      <c r="J66" s="62"/>
      <c r="K66" s="19"/>
      <c r="L66" s="28" t="s">
        <v>69</v>
      </c>
      <c r="M66" s="103" t="e">
        <f>#REF!</f>
        <v>#REF!</v>
      </c>
      <c r="N66" s="113" t="e">
        <f>IF(M66=0,"",CHOOSE(M66,"7","7","7","7","7","7","7","7","7","7","手入力箇所","手入力箇所","手入力箇所","手入力箇所","手入力箇所","手入力箇所","手入力箇所","手入力箇所","手入力箇所","手入力箇所"))</f>
        <v>#REF!</v>
      </c>
    </row>
    <row r="67" spans="1:14" ht="13.8" thickBot="1" x14ac:dyDescent="0.25">
      <c r="A67" s="27" t="s">
        <v>63</v>
      </c>
      <c r="B67" s="18">
        <v>4</v>
      </c>
      <c r="C67" s="18">
        <v>5</v>
      </c>
      <c r="D67" s="18">
        <v>7</v>
      </c>
      <c r="E67" s="18">
        <v>8</v>
      </c>
      <c r="F67" s="18">
        <v>11</v>
      </c>
      <c r="G67" s="18">
        <v>16</v>
      </c>
      <c r="H67" s="18">
        <v>22</v>
      </c>
      <c r="I67" s="18">
        <v>26</v>
      </c>
      <c r="J67" s="18">
        <v>31</v>
      </c>
      <c r="K67" s="19"/>
      <c r="L67" s="27" t="s">
        <v>63</v>
      </c>
      <c r="M67" s="104" t="e">
        <f>#REF!</f>
        <v>#REF!</v>
      </c>
      <c r="N67" s="113" t="e">
        <f>IF(M67=0,"",CHOOSE(M67,"4","5","7","8","8","11","11","11","11","11","16","16","16","16","16","16","16","16","16","16","22","22","22","22","22","22","22","22","22","22","26","26","26","26","26","26","26","26","26","26","31","31","31","31","31","31","31","31","31","31","31","手入力箇所","手入力箇所","手入力箇所","手入力箇所","手入力箇所","手入力箇所","手入力箇所","手入力箇所","手入力箇所","手入力箇所"))</f>
        <v>#REF!</v>
      </c>
    </row>
    <row r="68" spans="1:14" ht="24.6" thickBot="1" x14ac:dyDescent="0.25">
      <c r="A68" s="28" t="s">
        <v>70</v>
      </c>
      <c r="B68" s="18">
        <v>5</v>
      </c>
      <c r="C68" s="18">
        <v>6</v>
      </c>
      <c r="D68" s="18">
        <v>7</v>
      </c>
      <c r="E68" s="18"/>
      <c r="F68" s="18"/>
      <c r="G68" s="18"/>
      <c r="H68" s="18"/>
      <c r="I68" s="18"/>
      <c r="J68" s="62"/>
      <c r="K68" s="19"/>
      <c r="L68" s="28" t="s">
        <v>70</v>
      </c>
      <c r="M68" s="103" t="e">
        <f>#REF!</f>
        <v>#REF!</v>
      </c>
      <c r="N68" s="113" t="e">
        <f>IF(M68=0,"",CHOOSE(M68,"5","6","7","手入力箇所","手入力箇所","手入力箇所","手入力箇所","手入力箇所","手入力箇所","手入力箇所","手入力箇所","手入力箇所","手入力箇所"))</f>
        <v>#REF!</v>
      </c>
    </row>
    <row r="69" spans="1:14" ht="13.8" thickBot="1" x14ac:dyDescent="0.25">
      <c r="A69" s="29" t="s">
        <v>71</v>
      </c>
      <c r="B69" s="18">
        <v>3</v>
      </c>
      <c r="C69" s="18">
        <v>6</v>
      </c>
      <c r="D69" s="18">
        <v>19</v>
      </c>
      <c r="E69" s="18"/>
      <c r="F69" s="18"/>
      <c r="G69" s="18"/>
      <c r="H69" s="18"/>
      <c r="I69" s="18"/>
      <c r="J69" s="62"/>
      <c r="K69" s="19"/>
      <c r="L69" s="29" t="s">
        <v>71</v>
      </c>
      <c r="M69" s="104" t="e">
        <f>#REF!</f>
        <v>#REF!</v>
      </c>
      <c r="N69" s="113" t="e">
        <f>IF(M69=0,"",CHOOSE(M69,"3","6","19","手入力箇所","手入力箇所","手入力箇所","手入力箇所","手入力箇所","手入力箇所","手入力箇所","手入力箇所","手入力箇所","手入力箇所"))</f>
        <v>#REF!</v>
      </c>
    </row>
    <row r="70" spans="1:14" ht="13.8" thickBot="1" x14ac:dyDescent="0.25">
      <c r="A70" s="29" t="s">
        <v>72</v>
      </c>
      <c r="B70" s="18">
        <v>1</v>
      </c>
      <c r="C70" s="18">
        <v>3</v>
      </c>
      <c r="D70" s="18">
        <v>5</v>
      </c>
      <c r="E70" s="18">
        <v>9</v>
      </c>
      <c r="F70" s="18">
        <v>26</v>
      </c>
      <c r="G70" s="18"/>
      <c r="H70" s="18"/>
      <c r="I70" s="18"/>
      <c r="J70" s="62"/>
      <c r="K70" s="19"/>
      <c r="L70" s="29" t="s">
        <v>72</v>
      </c>
      <c r="M70" s="103" t="e">
        <f>#REF!</f>
        <v>#REF!</v>
      </c>
      <c r="N70" s="113" t="e">
        <f>IF(M70=0,"",CHOOSE(M70,"1","3","5","9","9","26","26","26","26","26","手入力箇所","手入力箇所","手入力箇所","手入力箇所","手入力箇所","手入力箇所","手入力箇所","手入力箇所","手入力箇所","手入力箇所"))</f>
        <v>#REF!</v>
      </c>
    </row>
    <row r="71" spans="1:14" ht="13.8" thickBot="1" x14ac:dyDescent="0.25">
      <c r="A71" s="29" t="s">
        <v>73</v>
      </c>
      <c r="B71" s="18">
        <v>4</v>
      </c>
      <c r="C71" s="18">
        <v>11</v>
      </c>
      <c r="D71" s="18">
        <v>20</v>
      </c>
      <c r="E71" s="18">
        <v>33</v>
      </c>
      <c r="F71" s="18"/>
      <c r="G71" s="18"/>
      <c r="H71" s="18"/>
      <c r="I71" s="18"/>
      <c r="J71" s="62"/>
      <c r="K71" s="19"/>
      <c r="L71" s="29" t="s">
        <v>73</v>
      </c>
      <c r="M71" s="104" t="e">
        <f>#REF!</f>
        <v>#REF!</v>
      </c>
      <c r="N71" s="113" t="e">
        <f>IF(M71=0,"",CHOOSE(M71,"4","11","20","33","33","手入力箇所","手入力箇所","手入力箇所","手入力箇所","手入力箇所","手入力箇所","手入力箇所","手入力箇所","手入力箇所","手入力箇所"))</f>
        <v>#REF!</v>
      </c>
    </row>
    <row r="72" spans="1:14" ht="37.200000000000003" thickBot="1" x14ac:dyDescent="0.25">
      <c r="A72" s="30" t="s">
        <v>74</v>
      </c>
      <c r="B72" s="18">
        <v>4</v>
      </c>
      <c r="C72" s="18">
        <v>6</v>
      </c>
      <c r="D72" s="18">
        <v>8</v>
      </c>
      <c r="E72" s="18">
        <v>10</v>
      </c>
      <c r="F72" s="18">
        <v>15</v>
      </c>
      <c r="G72" s="18">
        <v>23</v>
      </c>
      <c r="H72" s="18">
        <v>33</v>
      </c>
      <c r="I72" s="18"/>
      <c r="J72" s="62"/>
      <c r="K72" s="19"/>
      <c r="L72" s="30" t="s">
        <v>74</v>
      </c>
      <c r="M72" s="103" t="e">
        <f>#REF!</f>
        <v>#REF!</v>
      </c>
      <c r="N72" s="113" t="e">
        <f>IF(M72=0,"",CHOOSE(M72,"4","6","8","10","10","15","15","15","15","15","23","23","23","23","23","23","23","23","23","23","33","33","33","33","33","33","33","33","33","33","手入力箇所","手入力箇所","手入力箇所","手入力箇所","手入力箇所","手入力箇所","手入力箇所","手入力箇所","手入力箇所","手入力箇所"))</f>
        <v>#REF!</v>
      </c>
    </row>
    <row r="73" spans="1:14" ht="13.8" thickBot="1" x14ac:dyDescent="0.25">
      <c r="A73" s="29" t="s">
        <v>75</v>
      </c>
      <c r="B73" s="18">
        <v>6</v>
      </c>
      <c r="C73" s="18">
        <v>14</v>
      </c>
      <c r="D73" s="18">
        <v>25</v>
      </c>
      <c r="E73" s="18">
        <v>39</v>
      </c>
      <c r="F73" s="18"/>
      <c r="G73" s="18"/>
      <c r="H73" s="18"/>
      <c r="I73" s="18"/>
      <c r="J73" s="62"/>
      <c r="K73" s="19"/>
      <c r="L73" s="29" t="s">
        <v>75</v>
      </c>
      <c r="M73" s="104" t="e">
        <f>#REF!</f>
        <v>#REF!</v>
      </c>
      <c r="N73" s="113" t="e">
        <f>IF(M73=0,"",CHOOSE(M73,"6","14","25","39","39","手入力箇所","手入力箇所","手入力箇所","手入力箇所","手入力箇所","手入力箇所","手入力箇所","手入力箇所","手入力箇所","手入力箇所"))</f>
        <v>#REF!</v>
      </c>
    </row>
    <row r="74" spans="1:14" ht="37.200000000000003" thickBot="1" x14ac:dyDescent="0.25">
      <c r="A74" s="30" t="s">
        <v>76</v>
      </c>
      <c r="B74" s="18">
        <v>2</v>
      </c>
      <c r="C74" s="18">
        <v>3</v>
      </c>
      <c r="D74" s="18">
        <v>6</v>
      </c>
      <c r="E74" s="18">
        <v>9</v>
      </c>
      <c r="F74" s="18"/>
      <c r="G74" s="18"/>
      <c r="H74" s="18"/>
      <c r="I74" s="18"/>
      <c r="J74" s="62"/>
      <c r="K74" s="19"/>
      <c r="L74" s="30" t="s">
        <v>76</v>
      </c>
      <c r="M74" s="103" t="e">
        <f>#REF!</f>
        <v>#REF!</v>
      </c>
      <c r="N74" s="113" t="e">
        <f>IF(M74=0,"",CHOOSE(M74,"2","3","6","9","9","手入力箇所","手入力箇所","手入力箇所","手入力箇所","手入力箇所","手入力箇所","手入力箇所","手入力箇所","手入力箇所","手入力箇所"))</f>
        <v>#REF!</v>
      </c>
    </row>
    <row r="75" spans="1:14" ht="27" thickBot="1" x14ac:dyDescent="0.25">
      <c r="A75" s="31" t="s">
        <v>77</v>
      </c>
      <c r="B75" s="18">
        <v>12</v>
      </c>
      <c r="C75" s="18">
        <v>18</v>
      </c>
      <c r="D75" s="18">
        <v>22</v>
      </c>
      <c r="E75" s="18">
        <v>26</v>
      </c>
      <c r="F75" s="62"/>
      <c r="G75" s="62"/>
      <c r="H75" s="62"/>
      <c r="I75" s="62"/>
      <c r="J75" s="62"/>
      <c r="K75" s="19"/>
      <c r="L75" s="31" t="s">
        <v>77</v>
      </c>
      <c r="M75" s="104" t="e">
        <f>#REF!</f>
        <v>#REF!</v>
      </c>
      <c r="N75" s="113" t="e">
        <f>IF(M75=0,"",CHOOSE(M75,"12","18","22","26","26","手入力箇所","手入力箇所","手入力箇所","手入力箇所","手入力箇所","手入力箇所","手入力箇所","手入力箇所","手入力箇所","手入力箇所"))</f>
        <v>#REF!</v>
      </c>
    </row>
    <row r="76" spans="1:14" ht="40.200000000000003" thickBot="1" x14ac:dyDescent="0.25">
      <c r="A76" s="31" t="s">
        <v>78</v>
      </c>
      <c r="B76" s="18">
        <v>5</v>
      </c>
      <c r="C76" s="18">
        <v>8</v>
      </c>
      <c r="D76" s="18">
        <v>11</v>
      </c>
      <c r="E76" s="18">
        <v>14</v>
      </c>
      <c r="F76" s="62"/>
      <c r="G76" s="62"/>
      <c r="H76" s="62"/>
      <c r="I76" s="62"/>
      <c r="J76" s="62"/>
      <c r="K76" s="19"/>
      <c r="L76" s="31" t="s">
        <v>78</v>
      </c>
      <c r="M76" s="103" t="e">
        <f>#REF!</f>
        <v>#REF!</v>
      </c>
      <c r="N76" s="113" t="e">
        <f>IF(M76=0,"",CHOOSE(M76,"5","8","11","14","14","手入力箇所","手入力箇所","手入力箇所","手入力箇所","手入力箇所","手入力箇所","手入力箇所","手入力箇所","手入力箇所","手入力箇所"))</f>
        <v>#REF!</v>
      </c>
    </row>
    <row r="77" spans="1:14" ht="27" thickBot="1" x14ac:dyDescent="0.25">
      <c r="A77" s="31" t="s">
        <v>79</v>
      </c>
      <c r="B77" s="18">
        <v>6</v>
      </c>
      <c r="C77" s="18">
        <v>11</v>
      </c>
      <c r="D77" s="18">
        <v>16</v>
      </c>
      <c r="E77" s="18">
        <v>21</v>
      </c>
      <c r="F77" s="62"/>
      <c r="G77" s="62"/>
      <c r="H77" s="62"/>
      <c r="I77" s="62"/>
      <c r="J77" s="62"/>
      <c r="K77" s="19"/>
      <c r="L77" s="31" t="s">
        <v>79</v>
      </c>
      <c r="M77" s="104" t="e">
        <f>#REF!</f>
        <v>#REF!</v>
      </c>
      <c r="N77" s="113" t="e">
        <f>IF(M77=0,"",CHOOSE(M77,"6","11","16","21","21","手入力箇所","手入力箇所","手入力箇所","手入力箇所","手入力箇所","手入力箇所","手入力箇所","手入力箇所","手入力箇所"))</f>
        <v>#REF!</v>
      </c>
    </row>
    <row r="78" spans="1:14" ht="40.200000000000003" thickBot="1" x14ac:dyDescent="0.25">
      <c r="A78" s="31" t="s">
        <v>80</v>
      </c>
      <c r="B78" s="18">
        <v>5</v>
      </c>
      <c r="C78" s="18">
        <v>7</v>
      </c>
      <c r="D78" s="18">
        <v>9</v>
      </c>
      <c r="E78" s="18">
        <v>10</v>
      </c>
      <c r="F78" s="62"/>
      <c r="G78" s="62"/>
      <c r="H78" s="62"/>
      <c r="I78" s="62"/>
      <c r="J78" s="62"/>
      <c r="K78" s="19"/>
      <c r="L78" s="31" t="s">
        <v>80</v>
      </c>
      <c r="M78" s="103" t="e">
        <f>#REF!</f>
        <v>#REF!</v>
      </c>
      <c r="N78" s="113" t="e">
        <f>IF(M78=0,"",CHOOSE(M78,"5","7","9","10","10","手入力箇所","手入力箇所","手入力箇所","手入力箇所","手入力箇所","手入力箇所","手入力箇所","手入力箇所","手入力箇所"))</f>
        <v>#REF!</v>
      </c>
    </row>
    <row r="79" spans="1:14" ht="40.200000000000003" thickBot="1" x14ac:dyDescent="0.25">
      <c r="A79" s="31" t="s">
        <v>81</v>
      </c>
      <c r="B79" s="18">
        <v>9</v>
      </c>
      <c r="C79" s="18">
        <v>14</v>
      </c>
      <c r="D79" s="62"/>
      <c r="E79" s="62"/>
      <c r="F79" s="62"/>
      <c r="G79" s="62"/>
      <c r="H79" s="62"/>
      <c r="I79" s="62"/>
      <c r="J79" s="62"/>
      <c r="K79" s="19"/>
      <c r="L79" s="31" t="s">
        <v>81</v>
      </c>
      <c r="M79" s="104" t="e">
        <f>#REF!</f>
        <v>#REF!</v>
      </c>
      <c r="N79" s="113" t="e">
        <f>IF(M79=0,"",CHOOSE(M79,"9","14","手入力箇所","手入力箇所","手入力箇所","手入力箇所","手入力箇所","手入力箇所","手入力箇所","手入力箇所","手入力箇所","手入力箇所"))</f>
        <v>#REF!</v>
      </c>
    </row>
    <row r="80" spans="1:14" ht="13.8" thickBot="1" x14ac:dyDescent="0.25">
      <c r="A80" s="31" t="s">
        <v>82</v>
      </c>
      <c r="B80" s="18">
        <v>3</v>
      </c>
      <c r="C80" s="18">
        <v>4</v>
      </c>
      <c r="D80" s="18">
        <v>4</v>
      </c>
      <c r="E80" s="18">
        <v>5</v>
      </c>
      <c r="F80" s="18">
        <v>6</v>
      </c>
      <c r="G80" s="18">
        <v>8</v>
      </c>
      <c r="H80" s="18">
        <v>9</v>
      </c>
      <c r="I80" s="18">
        <v>11</v>
      </c>
      <c r="J80" s="18">
        <v>12</v>
      </c>
      <c r="K80" s="19"/>
      <c r="L80" s="31" t="s">
        <v>82</v>
      </c>
      <c r="M80" s="103" t="e">
        <f>#REF!</f>
        <v>#REF!</v>
      </c>
      <c r="N80" s="113" t="e">
        <f>IF(M80=0,"",CHOOSE(M80,"3","4","4","5","5","6","6","6","6","6","8","8","8","8","8","8","8","8","8","8","9","9","9","9","9","9","9","9","9","9","11","11","11","11","11","11","11","11","11","11","12","12","12","12","12","12","12","12","12","12","12","手入力箇所","手入力箇所","手入力箇所","手入力箇所","手入力箇所","手入力箇所","手入力箇所","手入力箇所","手入力箇所","手入力箇所"))</f>
        <v>#REF!</v>
      </c>
    </row>
    <row r="81" spans="1:14" ht="13.8" thickBot="1" x14ac:dyDescent="0.25">
      <c r="A81" s="31" t="s">
        <v>83</v>
      </c>
      <c r="B81" s="18">
        <v>3</v>
      </c>
      <c r="C81" s="18">
        <v>4</v>
      </c>
      <c r="D81" s="18">
        <v>4</v>
      </c>
      <c r="E81" s="18">
        <v>5</v>
      </c>
      <c r="F81" s="18">
        <v>6</v>
      </c>
      <c r="G81" s="18">
        <v>8</v>
      </c>
      <c r="H81" s="18">
        <v>10</v>
      </c>
      <c r="I81" s="18">
        <v>12</v>
      </c>
      <c r="J81" s="18">
        <v>13</v>
      </c>
      <c r="K81" s="19"/>
      <c r="L81" s="31" t="s">
        <v>83</v>
      </c>
      <c r="M81" s="104" t="e">
        <f>#REF!</f>
        <v>#REF!</v>
      </c>
      <c r="N81" s="113" t="e">
        <f>IF(M81=0,"",CHOOSE(M81,"3","4","4","5","5","6","6","6","6","6","8","8","8","8","8","8","8","8","8","8","10","10","10","10","10","10","10","10","10","10","12","12","12","12","12","12","12","12","12","12","13","13","13","13","13","13","13","13","13","13","13","手入力箇所","手入力箇所","手入力箇所","手入力箇所","手入力箇所","手入力箇所","手入力箇所","手入力箇所","手入力箇所","手入力箇所"))</f>
        <v>#REF!</v>
      </c>
    </row>
    <row r="82" spans="1:14" ht="27" thickBot="1" x14ac:dyDescent="0.25">
      <c r="A82" s="32" t="s">
        <v>84</v>
      </c>
      <c r="B82" s="20">
        <v>1</v>
      </c>
      <c r="C82" s="20">
        <v>2</v>
      </c>
      <c r="D82" s="20">
        <v>3</v>
      </c>
      <c r="E82" s="20">
        <v>4</v>
      </c>
      <c r="F82" s="20">
        <v>8</v>
      </c>
      <c r="G82" s="20">
        <v>19</v>
      </c>
      <c r="H82" s="63"/>
      <c r="I82" s="63"/>
      <c r="J82" s="63"/>
      <c r="K82" s="21"/>
      <c r="L82" s="32" t="s">
        <v>84</v>
      </c>
      <c r="M82" s="103" t="e">
        <f>#REF!</f>
        <v>#REF!</v>
      </c>
      <c r="N82" s="113" t="e">
        <f>IF(M82=0,"",CHOOSE(M82,"1","2","3","4","4","8","8","8","8","8","19","19","19","19","19","19","19","19","19","19","手入力箇所","手入力箇所","手入力箇所","手入力箇所","手入力箇所","手入力箇所","手入力箇所","手入力箇所","手入力箇所","手入力箇所"))</f>
        <v>#REF!</v>
      </c>
    </row>
    <row r="83" spans="1:14" ht="13.8" thickBot="1" x14ac:dyDescent="0.25"/>
    <row r="84" spans="1:14" ht="21" customHeight="1" thickBot="1" x14ac:dyDescent="0.25">
      <c r="A84" s="686" t="e">
        <f>A57</f>
        <v>#REF!</v>
      </c>
      <c r="B84" s="686"/>
      <c r="C84" s="686"/>
      <c r="D84" s="687" t="s">
        <v>193</v>
      </c>
      <c r="E84" s="687"/>
      <c r="F84" s="687"/>
      <c r="G84" s="687"/>
      <c r="H84" s="687"/>
      <c r="I84" s="687"/>
      <c r="J84" s="687"/>
      <c r="K84" s="687"/>
      <c r="L84" s="687"/>
      <c r="M84" s="687"/>
      <c r="N84" s="687"/>
    </row>
    <row r="85" spans="1:14" ht="13.8" thickBot="1" x14ac:dyDescent="0.25">
      <c r="A85" s="105"/>
      <c r="B85" s="33">
        <v>1</v>
      </c>
      <c r="C85" s="24">
        <v>2</v>
      </c>
      <c r="D85" s="24">
        <v>3</v>
      </c>
      <c r="E85" s="24" t="s">
        <v>58</v>
      </c>
      <c r="F85" s="24" t="s">
        <v>59</v>
      </c>
      <c r="G85" s="24" t="s">
        <v>60</v>
      </c>
      <c r="H85" s="24" t="s">
        <v>61</v>
      </c>
      <c r="I85" s="24" t="s">
        <v>62</v>
      </c>
      <c r="J85" s="24" t="s">
        <v>194</v>
      </c>
      <c r="K85" s="102" t="s">
        <v>85</v>
      </c>
      <c r="L85" s="105" t="s">
        <v>189</v>
      </c>
      <c r="M85" s="105" t="s">
        <v>188</v>
      </c>
      <c r="N85" s="105" t="s">
        <v>51</v>
      </c>
    </row>
    <row r="86" spans="1:14" ht="13.8" thickBot="1" x14ac:dyDescent="0.25">
      <c r="A86" s="26" t="s">
        <v>56</v>
      </c>
      <c r="B86" s="22">
        <v>16</v>
      </c>
      <c r="C86" s="22">
        <v>25</v>
      </c>
      <c r="D86" s="22">
        <v>32</v>
      </c>
      <c r="E86" s="22">
        <v>38</v>
      </c>
      <c r="F86" s="22">
        <v>56</v>
      </c>
      <c r="G86" s="22">
        <v>87</v>
      </c>
      <c r="H86" s="22">
        <v>121</v>
      </c>
      <c r="I86" s="22"/>
      <c r="J86" s="23"/>
      <c r="K86" s="68"/>
      <c r="L86" s="107" t="s">
        <v>56</v>
      </c>
      <c r="M86" s="104" t="e">
        <f>#REF!</f>
        <v>#REF!</v>
      </c>
      <c r="N86" s="103" t="e">
        <f>IF(M86=0,"",CHOOSE(M86,"16","25","32","38","38","56","56","56","56","56","87","87","87","87","87","87","87","87","87","87","121","121","121","121","121","121","121","121","121","121","手入力箇所","手入力箇所","手入力箇所","手入力箇所","手入力箇所","手入力箇所","手入力箇所","手入力箇所","手入力箇所","手入力箇所"))</f>
        <v>#REF!</v>
      </c>
    </row>
    <row r="87" spans="1:14" ht="13.8" thickBot="1" x14ac:dyDescent="0.25">
      <c r="A87" s="27" t="s">
        <v>57</v>
      </c>
      <c r="B87" s="18">
        <v>25</v>
      </c>
      <c r="C87" s="18">
        <v>33</v>
      </c>
      <c r="D87" s="18">
        <v>40</v>
      </c>
      <c r="E87" s="18">
        <v>45</v>
      </c>
      <c r="F87" s="18">
        <v>58</v>
      </c>
      <c r="G87" s="18">
        <v>79</v>
      </c>
      <c r="H87" s="18"/>
      <c r="I87" s="18"/>
      <c r="J87" s="62"/>
      <c r="K87" s="69"/>
      <c r="L87" s="107" t="s">
        <v>57</v>
      </c>
      <c r="M87" s="103" t="e">
        <f>#REF!</f>
        <v>#REF!</v>
      </c>
      <c r="N87" s="103" t="e">
        <f>IF(M87=0,"",CHOOSE(M87,"25","33","40","45","45","58","58","58","58","58","79","79","79","79","79","79","79","79","79","79","手入力箇所","手入力箇所","手入力箇所","手入力箇所","手入力箇所","手入力箇所","手入力箇所","手入力箇所","手入力箇所","手入力箇所"))</f>
        <v>#REF!</v>
      </c>
    </row>
    <row r="88" spans="1:14" ht="48.6" thickBot="1" x14ac:dyDescent="0.25">
      <c r="A88" s="28" t="s">
        <v>64</v>
      </c>
      <c r="B88" s="18">
        <v>32</v>
      </c>
      <c r="C88" s="18"/>
      <c r="D88" s="18"/>
      <c r="E88" s="18"/>
      <c r="F88" s="18"/>
      <c r="G88" s="18"/>
      <c r="H88" s="18"/>
      <c r="I88" s="18"/>
      <c r="J88" s="62"/>
      <c r="K88" s="69"/>
      <c r="L88" s="108" t="s">
        <v>64</v>
      </c>
      <c r="M88" s="104" t="e">
        <f>#REF!</f>
        <v>#REF!</v>
      </c>
      <c r="N88" s="103" t="e">
        <f>IF(M88=0,"",CHOOSE(M88,"32","手入力箇所","手入力箇所","手入力箇所","手入力箇所","手入力箇所","手入力箇所","手入力箇所","手入力箇所","手入力箇所","手入力箇所"))</f>
        <v>#REF!</v>
      </c>
    </row>
    <row r="89" spans="1:14" ht="48.6" thickBot="1" x14ac:dyDescent="0.25">
      <c r="A89" s="28" t="s">
        <v>65</v>
      </c>
      <c r="B89" s="18">
        <v>36</v>
      </c>
      <c r="C89" s="18"/>
      <c r="D89" s="18"/>
      <c r="E89" s="18"/>
      <c r="F89" s="18"/>
      <c r="G89" s="18"/>
      <c r="H89" s="18"/>
      <c r="I89" s="18"/>
      <c r="J89" s="62"/>
      <c r="K89" s="69"/>
      <c r="L89" s="108" t="s">
        <v>65</v>
      </c>
      <c r="M89" s="103" t="e">
        <f>#REF!</f>
        <v>#REF!</v>
      </c>
      <c r="N89" s="103" t="e">
        <f>IF(M89=0,"",CHOOSE(M89,"36","手入力箇所","手入力箇所","手入力箇所","手入力箇所","手入力箇所","手入力箇所","手入力箇所","手入力箇所","手入力箇所","手入力箇所"))</f>
        <v>#REF!</v>
      </c>
    </row>
    <row r="90" spans="1:14" ht="24.6" thickBot="1" x14ac:dyDescent="0.25">
      <c r="A90" s="28" t="s">
        <v>66</v>
      </c>
      <c r="B90" s="18">
        <v>24</v>
      </c>
      <c r="C90" s="18">
        <v>30</v>
      </c>
      <c r="D90" s="18">
        <v>33</v>
      </c>
      <c r="E90" s="18">
        <v>35</v>
      </c>
      <c r="F90" s="18">
        <v>42</v>
      </c>
      <c r="G90" s="18"/>
      <c r="H90" s="18"/>
      <c r="I90" s="18"/>
      <c r="J90" s="62"/>
      <c r="K90" s="69"/>
      <c r="L90" s="108" t="s">
        <v>66</v>
      </c>
      <c r="M90" s="104" t="e">
        <f>#REF!</f>
        <v>#REF!</v>
      </c>
      <c r="N90" s="103" t="e">
        <f>IF(M90=0,"",CHOOSE(M90,"24","30","33","35","35","42","42","42","42","42","手入力箇所","手入力箇所","手入力箇所","手入力箇所","手入力箇所","手入力箇所","手入力箇所","手入力箇所","手入力箇所","手入力箇所"))</f>
        <v>#REF!</v>
      </c>
    </row>
    <row r="91" spans="1:14" ht="36.6" thickBot="1" x14ac:dyDescent="0.25">
      <c r="A91" s="28" t="s">
        <v>67</v>
      </c>
      <c r="B91" s="18">
        <v>7</v>
      </c>
      <c r="C91" s="18">
        <v>12</v>
      </c>
      <c r="D91" s="18">
        <v>16</v>
      </c>
      <c r="E91" s="18">
        <v>19</v>
      </c>
      <c r="F91" s="18"/>
      <c r="G91" s="18"/>
      <c r="H91" s="18"/>
      <c r="I91" s="18"/>
      <c r="J91" s="62"/>
      <c r="K91" s="69"/>
      <c r="L91" s="108" t="s">
        <v>67</v>
      </c>
      <c r="M91" s="103" t="e">
        <f>#REF!</f>
        <v>#REF!</v>
      </c>
      <c r="N91" s="103" t="e">
        <f>IF(M91=0,"",CHOOSE(M91,"7","12","16","19","19","手入力箇所","手入力箇所","手入力箇所","手入力箇所","手入力箇所","手入力箇所","手入力箇所","手入力箇所","手入力箇所","手入力箇所"))</f>
        <v>#REF!</v>
      </c>
    </row>
    <row r="92" spans="1:14" ht="24.6" thickBot="1" x14ac:dyDescent="0.25">
      <c r="A92" s="28" t="s">
        <v>68</v>
      </c>
      <c r="B92" s="18">
        <v>21</v>
      </c>
      <c r="C92" s="18">
        <v>35</v>
      </c>
      <c r="D92" s="18">
        <v>48</v>
      </c>
      <c r="E92" s="18">
        <v>59</v>
      </c>
      <c r="F92" s="18">
        <v>94</v>
      </c>
      <c r="G92" s="18">
        <v>159</v>
      </c>
      <c r="H92" s="18">
        <v>235</v>
      </c>
      <c r="I92" s="18"/>
      <c r="J92" s="62"/>
      <c r="K92" s="69"/>
      <c r="L92" s="108" t="s">
        <v>68</v>
      </c>
      <c r="M92" s="104" t="e">
        <f>#REF!</f>
        <v>#REF!</v>
      </c>
      <c r="N92" s="103" t="e">
        <f>IF(M92=0,"",CHOOSE(M92,"21","35","48","59","59","94","94","94","94","94","159","159","159","159","159","159","159","159","159","159","235","235","235","235","235","235","235","235","235","235","手入力箇所","手入力箇所","手入力箇所","手入力箇所","手入力箇所","手入力箇所","手入力箇所","手入力箇所","手入力箇所","手入力箇所"))</f>
        <v>#REF!</v>
      </c>
    </row>
    <row r="93" spans="1:14" ht="36.6" thickBot="1" x14ac:dyDescent="0.25">
      <c r="A93" s="28" t="s">
        <v>69</v>
      </c>
      <c r="B93" s="18">
        <v>22</v>
      </c>
      <c r="C93" s="18">
        <v>26</v>
      </c>
      <c r="D93" s="18">
        <v>28</v>
      </c>
      <c r="E93" s="18">
        <v>29</v>
      </c>
      <c r="F93" s="18">
        <v>34</v>
      </c>
      <c r="G93" s="18"/>
      <c r="H93" s="18"/>
      <c r="I93" s="18"/>
      <c r="J93" s="62"/>
      <c r="K93" s="69"/>
      <c r="L93" s="108" t="s">
        <v>69</v>
      </c>
      <c r="M93" s="103" t="e">
        <f>#REF!</f>
        <v>#REF!</v>
      </c>
      <c r="N93" s="103" t="e">
        <f>IF(M93=0,"",CHOOSE(M93,"22","26","28","29","29","34","34","34","34","34","手入力箇所","手入力箇所","手入力箇所","手入力箇所","手入力箇所","手入力箇所","手入力箇所","手入力箇所","手入力箇所","手入力箇所"))</f>
        <v>#REF!</v>
      </c>
    </row>
    <row r="94" spans="1:14" ht="13.8" thickBot="1" x14ac:dyDescent="0.25">
      <c r="A94" s="27" t="s">
        <v>63</v>
      </c>
      <c r="B94" s="18">
        <v>21</v>
      </c>
      <c r="C94" s="18">
        <v>33</v>
      </c>
      <c r="D94" s="18">
        <v>46</v>
      </c>
      <c r="E94" s="18">
        <v>56</v>
      </c>
      <c r="F94" s="18">
        <v>89</v>
      </c>
      <c r="G94" s="18">
        <v>151</v>
      </c>
      <c r="H94" s="18">
        <v>224</v>
      </c>
      <c r="I94" s="18">
        <v>289</v>
      </c>
      <c r="J94" s="18">
        <v>350</v>
      </c>
      <c r="K94" s="69"/>
      <c r="L94" s="107" t="s">
        <v>63</v>
      </c>
      <c r="M94" s="104" t="e">
        <f>#REF!</f>
        <v>#REF!</v>
      </c>
      <c r="N94" s="103" t="e">
        <f>IF(M94=0,"",CHOOSE(M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5" spans="1:14" ht="24.6" thickBot="1" x14ac:dyDescent="0.25">
      <c r="A95" s="34" t="s">
        <v>70</v>
      </c>
      <c r="B95" s="35">
        <v>13</v>
      </c>
      <c r="C95" s="35">
        <v>33</v>
      </c>
      <c r="D95" s="35">
        <v>59</v>
      </c>
      <c r="E95" s="35"/>
      <c r="F95" s="35"/>
      <c r="G95" s="35"/>
      <c r="H95" s="35"/>
      <c r="I95" s="35"/>
      <c r="J95" s="36"/>
      <c r="K95" s="67"/>
      <c r="L95" s="108" t="s">
        <v>70</v>
      </c>
      <c r="M95" s="103" t="e">
        <f>#REF!</f>
        <v>#REF!</v>
      </c>
      <c r="N95" s="103" t="e">
        <f>IF(M95=0,"",CHOOSE(M95,"13","33","59","手入力箇所","手入力箇所","手入力箇所","手入力箇所","手入力箇所","手入力箇所","手入力箇所","手入力箇所","手入力箇所","手入力箇所"))</f>
        <v>#REF!</v>
      </c>
    </row>
    <row r="96" spans="1:14" ht="13.8" thickBot="1" x14ac:dyDescent="0.25">
      <c r="A96" s="37" t="s">
        <v>71</v>
      </c>
      <c r="B96" s="17">
        <v>23</v>
      </c>
      <c r="C96" s="17">
        <v>39</v>
      </c>
      <c r="D96" s="17">
        <v>97</v>
      </c>
      <c r="E96" s="17"/>
      <c r="F96" s="17"/>
      <c r="G96" s="17"/>
      <c r="H96" s="17"/>
      <c r="I96" s="17"/>
      <c r="J96" s="64"/>
      <c r="K96" s="70"/>
      <c r="L96" s="109" t="s">
        <v>71</v>
      </c>
      <c r="M96" s="104" t="e">
        <f>#REF!</f>
        <v>#REF!</v>
      </c>
      <c r="N96" s="103" t="e">
        <f>IF(M96=0,"",CHOOSE(M96,"23","39","97","手入力箇所","手入力箇所","手入力箇所","手入力箇所","手入力箇所","手入力箇所","手入力箇所","手入力箇所","手入力箇所","手入力箇所"))</f>
        <v>#REF!</v>
      </c>
    </row>
    <row r="97" spans="1:14" ht="13.8" thickBot="1" x14ac:dyDescent="0.25">
      <c r="A97" s="29" t="s">
        <v>72</v>
      </c>
      <c r="B97" s="18">
        <v>21</v>
      </c>
      <c r="C97" s="18">
        <v>37</v>
      </c>
      <c r="D97" s="18">
        <v>58</v>
      </c>
      <c r="E97" s="18">
        <v>76</v>
      </c>
      <c r="F97" s="18">
        <v>137</v>
      </c>
      <c r="G97" s="18"/>
      <c r="H97" s="18"/>
      <c r="I97" s="18"/>
      <c r="J97" s="62"/>
      <c r="K97" s="69"/>
      <c r="L97" s="109" t="s">
        <v>72</v>
      </c>
      <c r="M97" s="103" t="e">
        <f>#REF!</f>
        <v>#REF!</v>
      </c>
      <c r="N97" s="103" t="e">
        <f>IF(M97=0,"",CHOOSE(M97,"21","37","58","76","76","137","137","137","137","137","手入力箇所","手入力箇所","手入力箇所","手入力箇所","手入力箇所","手入力箇所","手入力箇所","手入力箇所","手入力箇所","手入力箇所"))</f>
        <v>#REF!</v>
      </c>
    </row>
    <row r="98" spans="1:14" ht="13.8" thickBot="1" x14ac:dyDescent="0.25">
      <c r="A98" s="29" t="s">
        <v>73</v>
      </c>
      <c r="B98" s="18">
        <v>48</v>
      </c>
      <c r="C98" s="18">
        <v>93</v>
      </c>
      <c r="D98" s="18">
        <v>138</v>
      </c>
      <c r="E98" s="18">
        <v>183</v>
      </c>
      <c r="F98" s="18"/>
      <c r="G98" s="18"/>
      <c r="H98" s="18"/>
      <c r="I98" s="18"/>
      <c r="J98" s="62"/>
      <c r="K98" s="69"/>
      <c r="L98" s="109" t="s">
        <v>73</v>
      </c>
      <c r="M98" s="104" t="e">
        <f>#REF!</f>
        <v>#REF!</v>
      </c>
      <c r="N98" s="103" t="e">
        <f>IF(M98=0,"",CHOOSE(M98,"48","93","138","183","183","手入力箇所","手入力箇所","手入力箇所","手入力箇所","手入力箇所","手入力箇所","手入力箇所","手入力箇所","手入力箇所","手入力箇所"))</f>
        <v>#REF!</v>
      </c>
    </row>
    <row r="99" spans="1:14" ht="37.200000000000003" thickBot="1" x14ac:dyDescent="0.25">
      <c r="A99" s="30" t="s">
        <v>74</v>
      </c>
      <c r="B99" s="18">
        <v>13</v>
      </c>
      <c r="C99" s="18">
        <v>26</v>
      </c>
      <c r="D99" s="18">
        <v>40</v>
      </c>
      <c r="E99" s="18">
        <v>55</v>
      </c>
      <c r="F99" s="18">
        <v>107</v>
      </c>
      <c r="G99" s="18">
        <v>224</v>
      </c>
      <c r="H99" s="18">
        <v>386</v>
      </c>
      <c r="I99" s="18"/>
      <c r="J99" s="62"/>
      <c r="K99" s="69"/>
      <c r="L99" s="110" t="s">
        <v>74</v>
      </c>
      <c r="M99" s="103" t="e">
        <f>#REF!</f>
        <v>#REF!</v>
      </c>
      <c r="N99" s="103" t="e">
        <f>IF(M99=0,"",CHOOSE(M99,"13","26","40","55","55","107","107","107","107","107","224","224","224","224","224","224","224","224","224","224","386","386","386","386","386","386","386","386","386","386","手入力箇所","手入力箇所","手入力箇所","手入力箇所","手入力箇所","手入力箇所","手入力箇所","手入力箇所","手入力箇所","手入力箇所"))</f>
        <v>#REF!</v>
      </c>
    </row>
    <row r="100" spans="1:14" ht="13.8" thickBot="1" x14ac:dyDescent="0.25">
      <c r="A100" s="29" t="s">
        <v>75</v>
      </c>
      <c r="B100" s="18">
        <v>36</v>
      </c>
      <c r="C100" s="18">
        <v>98</v>
      </c>
      <c r="D100" s="18">
        <v>173</v>
      </c>
      <c r="E100" s="18">
        <v>274</v>
      </c>
      <c r="F100" s="18"/>
      <c r="G100" s="18"/>
      <c r="H100" s="18"/>
      <c r="I100" s="18"/>
      <c r="J100" s="62"/>
      <c r="K100" s="69"/>
      <c r="L100" s="109" t="s">
        <v>75</v>
      </c>
      <c r="M100" s="104" t="e">
        <f>#REF!</f>
        <v>#REF!</v>
      </c>
      <c r="N100" s="103" t="e">
        <f>IF(M100=0,"",CHOOSE(M100,"36","98","173","274","274","手入力箇所","手入力箇所","手入力箇所","手入力箇所","手入力箇所","手入力箇所","手入力箇所","手入力箇所","手入力箇所","手入力箇所"))</f>
        <v>#REF!</v>
      </c>
    </row>
    <row r="101" spans="1:14" ht="37.200000000000003" thickBot="1" x14ac:dyDescent="0.25">
      <c r="A101" s="30" t="s">
        <v>76</v>
      </c>
      <c r="B101" s="18">
        <v>127</v>
      </c>
      <c r="C101" s="18">
        <v>127</v>
      </c>
      <c r="D101" s="18">
        <v>127</v>
      </c>
      <c r="E101" s="18">
        <v>127</v>
      </c>
      <c r="F101" s="18"/>
      <c r="G101" s="18"/>
      <c r="H101" s="18"/>
      <c r="I101" s="18"/>
      <c r="J101" s="62"/>
      <c r="K101" s="69"/>
      <c r="L101" s="110" t="s">
        <v>76</v>
      </c>
      <c r="M101" s="103" t="e">
        <f>#REF!</f>
        <v>#REF!</v>
      </c>
      <c r="N101" s="103" t="e">
        <f>IF(M101=0,"",CHOOSE(M101,"127","127","127","127","127","手入力箇所","手入力箇所","手入力箇所","手入力箇所","手入力箇所","手入力箇所","手入力箇所","手入力箇所","手入力箇所","手入力箇所"))</f>
        <v>#REF!</v>
      </c>
    </row>
    <row r="102" spans="1:14" ht="27" thickBot="1" x14ac:dyDescent="0.25">
      <c r="A102" s="31" t="s">
        <v>77</v>
      </c>
      <c r="B102" s="18">
        <v>42</v>
      </c>
      <c r="C102" s="18">
        <v>90</v>
      </c>
      <c r="D102" s="18">
        <v>141</v>
      </c>
      <c r="E102" s="18">
        <v>193</v>
      </c>
      <c r="F102" s="62"/>
      <c r="G102" s="62"/>
      <c r="H102" s="62"/>
      <c r="I102" s="62"/>
      <c r="J102" s="62"/>
      <c r="K102" s="69"/>
      <c r="L102" s="111" t="s">
        <v>77</v>
      </c>
      <c r="M102" s="104" t="e">
        <f>#REF!</f>
        <v>#REF!</v>
      </c>
      <c r="N102" s="103" t="e">
        <f>IF(M102=0,"",CHOOSE(M102,"42","90","141","193","1936","手入力箇所","手入力箇所","手入力箇所","手入力箇所","手入力箇所","手入力箇所","手入力箇所","手入力箇所","手入力箇所","手入力箇所"))</f>
        <v>#REF!</v>
      </c>
    </row>
    <row r="103" spans="1:14" ht="40.200000000000003" thickBot="1" x14ac:dyDescent="0.25">
      <c r="A103" s="31" t="s">
        <v>78</v>
      </c>
      <c r="B103" s="18">
        <v>24</v>
      </c>
      <c r="C103" s="18">
        <v>43</v>
      </c>
      <c r="D103" s="18">
        <v>61</v>
      </c>
      <c r="E103" s="18">
        <v>76</v>
      </c>
      <c r="F103" s="62"/>
      <c r="G103" s="62"/>
      <c r="H103" s="62"/>
      <c r="I103" s="62"/>
      <c r="J103" s="62"/>
      <c r="K103" s="69"/>
      <c r="L103" s="111" t="s">
        <v>78</v>
      </c>
      <c r="M103" s="103" t="e">
        <f>#REF!</f>
        <v>#REF!</v>
      </c>
      <c r="N103" s="103" t="e">
        <f>IF(M103=0,"",CHOOSE(M103,"24","43","61","76","76","手入力箇所","手入力箇所","手入力箇所","手入力箇所","手入力箇所","手入力箇所","手入力箇所","手入力箇所","手入力箇所","手入力箇所"))</f>
        <v>#REF!</v>
      </c>
    </row>
    <row r="104" spans="1:14" ht="27" thickBot="1" x14ac:dyDescent="0.25">
      <c r="A104" s="31" t="s">
        <v>79</v>
      </c>
      <c r="B104" s="18">
        <v>54</v>
      </c>
      <c r="C104" s="18">
        <v>77</v>
      </c>
      <c r="D104" s="18">
        <v>94</v>
      </c>
      <c r="E104" s="18">
        <v>107</v>
      </c>
      <c r="F104" s="62"/>
      <c r="G104" s="62"/>
      <c r="H104" s="62"/>
      <c r="I104" s="62"/>
      <c r="J104" s="62"/>
      <c r="K104" s="69"/>
      <c r="L104" s="111" t="s">
        <v>79</v>
      </c>
      <c r="M104" s="104" t="e">
        <f>#REF!</f>
        <v>#REF!</v>
      </c>
      <c r="N104" s="103" t="e">
        <f>IF(M104=0,"",CHOOSE(M104,"54","77","94","107","107","手入力箇所","手入力箇所","手入力箇所","手入力箇所","手入力箇所","手入力箇所","手入力箇所","手入力箇所","手入力箇所","手入力箇所"))</f>
        <v>#REF!</v>
      </c>
    </row>
    <row r="105" spans="1:14" ht="40.200000000000003" thickBot="1" x14ac:dyDescent="0.25">
      <c r="A105" s="31" t="s">
        <v>80</v>
      </c>
      <c r="B105" s="18">
        <v>49</v>
      </c>
      <c r="C105" s="18">
        <v>53</v>
      </c>
      <c r="D105" s="18">
        <v>55</v>
      </c>
      <c r="E105" s="18">
        <v>56</v>
      </c>
      <c r="F105" s="62"/>
      <c r="G105" s="62"/>
      <c r="H105" s="62"/>
      <c r="I105" s="62"/>
      <c r="J105" s="62"/>
      <c r="K105" s="69"/>
      <c r="L105" s="111" t="s">
        <v>80</v>
      </c>
      <c r="M105" s="103" t="e">
        <f>#REF!</f>
        <v>#REF!</v>
      </c>
      <c r="N105" s="103" t="e">
        <f>IF(M105=0,"",CHOOSE(M105,"49","53","55","56","56","手入力箇所","手入力箇所","手入力箇所","手入力箇所","手入力箇所","手入力箇所","手入力箇所","手入力箇所","手入力箇所","手入力箇所"))</f>
        <v>#REF!</v>
      </c>
    </row>
    <row r="106" spans="1:14" ht="40.200000000000003" thickBot="1" x14ac:dyDescent="0.25">
      <c r="A106" s="38" t="s">
        <v>81</v>
      </c>
      <c r="B106" s="35">
        <v>232</v>
      </c>
      <c r="C106" s="35">
        <v>232</v>
      </c>
      <c r="D106" s="36"/>
      <c r="E106" s="36"/>
      <c r="F106" s="36"/>
      <c r="G106" s="36"/>
      <c r="H106" s="36"/>
      <c r="I106" s="36"/>
      <c r="J106" s="36"/>
      <c r="K106" s="67"/>
      <c r="L106" s="111" t="s">
        <v>81</v>
      </c>
      <c r="M106" s="104" t="e">
        <f>#REF!</f>
        <v>#REF!</v>
      </c>
      <c r="N106" s="103" t="e">
        <f>IF(M106=0,"",CHOOSE(M106,"232","232","手入力箇所","手入力箇所","手入力箇所","手入力箇所","手入力箇所","手入力箇所","手入力箇所","手入力箇所","手入力箇所","手入力箇所"))</f>
        <v>#REF!</v>
      </c>
    </row>
    <row r="107" spans="1:14" ht="13.8" thickBot="1" x14ac:dyDescent="0.25">
      <c r="A107" s="39" t="s">
        <v>82</v>
      </c>
      <c r="B107" s="17">
        <v>6</v>
      </c>
      <c r="C107" s="17">
        <v>9</v>
      </c>
      <c r="D107" s="17">
        <v>11</v>
      </c>
      <c r="E107" s="17">
        <v>13</v>
      </c>
      <c r="F107" s="17">
        <v>18</v>
      </c>
      <c r="G107" s="17">
        <v>26</v>
      </c>
      <c r="H107" s="17">
        <v>35</v>
      </c>
      <c r="I107" s="17">
        <v>43</v>
      </c>
      <c r="J107" s="17">
        <v>49</v>
      </c>
      <c r="K107" s="70"/>
      <c r="L107" s="111" t="s">
        <v>82</v>
      </c>
      <c r="M107" s="103" t="e">
        <f>#REF!</f>
        <v>#REF!</v>
      </c>
      <c r="N107" s="103" t="e">
        <f>IF(M107=0,"",CHOOSE(M107,"6","9","11","13","13","18","18","18","18","18","26","26","26","26","26","26","26","26","26","26","35","35","35","35","35","35","35","35","35","35","43","43","43","43","43","43","43","43","43","43","49","49","49","49","49","49","49","49","49","49","手入力箇所","手入力箇所","手入力箇所","手入力箇所","手入力箇所","手入力箇所","手入力箇所","手入力箇所","手入力箇所","手入力箇所"))</f>
        <v>#REF!</v>
      </c>
    </row>
    <row r="108" spans="1:14" ht="13.8" thickBot="1" x14ac:dyDescent="0.25">
      <c r="A108" s="31" t="s">
        <v>83</v>
      </c>
      <c r="B108" s="18">
        <v>6</v>
      </c>
      <c r="C108" s="18">
        <v>10</v>
      </c>
      <c r="D108" s="18">
        <v>14</v>
      </c>
      <c r="E108" s="18">
        <v>17</v>
      </c>
      <c r="F108" s="18">
        <v>29</v>
      </c>
      <c r="G108" s="18">
        <v>50</v>
      </c>
      <c r="H108" s="18">
        <v>76</v>
      </c>
      <c r="I108" s="18">
        <v>100</v>
      </c>
      <c r="J108" s="18">
        <v>123</v>
      </c>
      <c r="K108" s="69"/>
      <c r="L108" s="111" t="s">
        <v>83</v>
      </c>
      <c r="M108" s="104" t="e">
        <f>#REF!</f>
        <v>#REF!</v>
      </c>
      <c r="N108" s="103" t="e">
        <f>IF(M108=0,"",CHOOSE(M108,"6","10","14","17","17","29","29","29","29","29","50","50","50","50","50","50","50","50","50","50","76","76","76","76","76","76","76","76","76","76","100","100","100","100","100","100","100","100","100","100","123","123","123","123","123","123","123","123","123","123","手入力箇所","手入力箇所","手入力箇所","手入力箇所","手入力箇所","手入力箇所","手入力箇所","手入力箇所","手入力箇所"))</f>
        <v>#REF!</v>
      </c>
    </row>
    <row r="109" spans="1:14" ht="27" thickBot="1" x14ac:dyDescent="0.25">
      <c r="A109" s="32" t="s">
        <v>84</v>
      </c>
      <c r="B109" s="20">
        <v>9</v>
      </c>
      <c r="C109" s="20">
        <v>15</v>
      </c>
      <c r="D109" s="20">
        <v>20</v>
      </c>
      <c r="E109" s="20">
        <v>24</v>
      </c>
      <c r="F109" s="20">
        <v>39</v>
      </c>
      <c r="G109" s="20">
        <v>65</v>
      </c>
      <c r="H109" s="63"/>
      <c r="I109" s="63"/>
      <c r="J109" s="63"/>
      <c r="K109" s="106"/>
      <c r="L109" s="111" t="s">
        <v>84</v>
      </c>
      <c r="M109" s="103" t="e">
        <f>#REF!</f>
        <v>#REF!</v>
      </c>
      <c r="N109" s="103" t="e">
        <f>IF(M109=0,"",CHOOSE(M109,"9","15","20","24","24","39","39","39","39","39","65","65","65","65","65","65","65","65","65","65","手入力箇所","手入力箇所","手入力箇所","手入力箇所","手入力箇所","手入力箇所","手入力箇所","手入力箇所","手入力箇所","手入力箇所"))</f>
        <v>#REF!</v>
      </c>
    </row>
    <row r="112" spans="1:14" ht="13.8" thickBot="1" x14ac:dyDescent="0.25"/>
    <row r="113" spans="1:14" ht="13.8" thickBot="1" x14ac:dyDescent="0.25">
      <c r="A113" s="688" t="e">
        <f>#REF!</f>
        <v>#REF!</v>
      </c>
      <c r="B113" s="688"/>
      <c r="C113" s="688"/>
      <c r="D113" s="689" t="s">
        <v>192</v>
      </c>
      <c r="E113" s="689"/>
      <c r="F113" s="689"/>
      <c r="G113" s="689"/>
      <c r="H113" s="689"/>
      <c r="I113" s="689"/>
      <c r="J113" s="689"/>
      <c r="K113" s="689"/>
      <c r="L113" s="689"/>
      <c r="M113" s="689"/>
      <c r="N113" s="689"/>
    </row>
    <row r="114" spans="1:14" ht="13.8" thickBot="1" x14ac:dyDescent="0.25">
      <c r="A114" s="65"/>
      <c r="B114" s="33">
        <v>1</v>
      </c>
      <c r="C114" s="24">
        <v>2</v>
      </c>
      <c r="D114" s="24">
        <v>3</v>
      </c>
      <c r="E114" s="24" t="s">
        <v>58</v>
      </c>
      <c r="F114" s="24" t="s">
        <v>59</v>
      </c>
      <c r="G114" s="24" t="s">
        <v>60</v>
      </c>
      <c r="H114" s="24" t="s">
        <v>61</v>
      </c>
      <c r="I114" s="24" t="s">
        <v>62</v>
      </c>
      <c r="J114" s="24" t="s">
        <v>194</v>
      </c>
      <c r="K114" s="25" t="s">
        <v>85</v>
      </c>
      <c r="L114" s="105" t="s">
        <v>189</v>
      </c>
      <c r="M114" s="105" t="s">
        <v>188</v>
      </c>
      <c r="N114" s="105" t="s">
        <v>51</v>
      </c>
    </row>
    <row r="115" spans="1:14" ht="13.8" thickBot="1" x14ac:dyDescent="0.25">
      <c r="A115" s="26" t="s">
        <v>56</v>
      </c>
      <c r="B115" s="22">
        <v>5</v>
      </c>
      <c r="C115" s="22">
        <v>7</v>
      </c>
      <c r="D115" s="22">
        <v>8</v>
      </c>
      <c r="E115" s="22">
        <v>8</v>
      </c>
      <c r="F115" s="22">
        <v>10</v>
      </c>
      <c r="G115" s="22">
        <v>13</v>
      </c>
      <c r="H115" s="22">
        <v>16</v>
      </c>
      <c r="I115" s="22"/>
      <c r="J115" s="23"/>
      <c r="K115" s="1"/>
      <c r="L115" s="26" t="s">
        <v>56</v>
      </c>
      <c r="M115" s="104" t="e">
        <f>#REF!</f>
        <v>#REF!</v>
      </c>
      <c r="N115" s="112" t="e">
        <f>IF(M115=0,"",CHOOSE(M115,"5","7","8","8","8","10","10","10","10","10","13","13","13","13","13","13","13","13","13","13","16","16","16","16","16","16","16","16","16","16","16","手入力箇所","手入力箇所","手入力箇所","手入力箇所","手入力箇所","手入力箇所","手入力箇所","手入力箇所","手入力箇所","手入力箇所"))</f>
        <v>#REF!</v>
      </c>
    </row>
    <row r="116" spans="1:14" ht="13.8" thickBot="1" x14ac:dyDescent="0.25">
      <c r="A116" s="27" t="s">
        <v>57</v>
      </c>
      <c r="B116" s="18">
        <v>5</v>
      </c>
      <c r="C116" s="18">
        <v>7</v>
      </c>
      <c r="D116" s="18">
        <v>8</v>
      </c>
      <c r="E116" s="18">
        <v>9</v>
      </c>
      <c r="F116" s="18">
        <v>12</v>
      </c>
      <c r="G116" s="18">
        <v>16</v>
      </c>
      <c r="H116" s="18"/>
      <c r="I116" s="18"/>
      <c r="J116" s="62"/>
      <c r="K116" s="19"/>
      <c r="L116" s="27" t="s">
        <v>57</v>
      </c>
      <c r="M116" s="103" t="e">
        <f>#REF!</f>
        <v>#REF!</v>
      </c>
      <c r="N116" s="113" t="e">
        <f>IF(M116=0,"",CHOOSE(M116,"5","7","8","9","9","12","12","12","12","12","16","16","16","16","16","16","16","16","16","16","手入力箇所","手入力箇所","手入力箇所","手入力箇所","手入力箇所","手入力箇所","手入力箇所","手入力箇所","手入力箇所","手入力箇所"))</f>
        <v>#REF!</v>
      </c>
    </row>
    <row r="117" spans="1:14" ht="48.6" thickBot="1" x14ac:dyDescent="0.25">
      <c r="A117" s="28" t="s">
        <v>64</v>
      </c>
      <c r="B117" s="18">
        <v>6</v>
      </c>
      <c r="C117" s="18"/>
      <c r="D117" s="18"/>
      <c r="E117" s="18"/>
      <c r="F117" s="18"/>
      <c r="G117" s="18"/>
      <c r="H117" s="18"/>
      <c r="I117" s="18"/>
      <c r="J117" s="62"/>
      <c r="K117" s="19"/>
      <c r="L117" s="28" t="s">
        <v>64</v>
      </c>
      <c r="M117" s="104" t="e">
        <f>#REF!</f>
        <v>#REF!</v>
      </c>
      <c r="N117" s="113" t="e">
        <f>IF(M117=0,"",CHOOSE(M117,"6","手入力箇所","手入力箇所","手入力箇所","手入力箇所","手入力箇所","手入力箇所","手入力箇所","手入力箇所","手入力箇所","手入力箇所","",""))</f>
        <v>#REF!</v>
      </c>
    </row>
    <row r="118" spans="1:14" ht="48.6" thickBot="1" x14ac:dyDescent="0.25">
      <c r="A118" s="28" t="s">
        <v>65</v>
      </c>
      <c r="B118" s="18">
        <v>6</v>
      </c>
      <c r="C118" s="18"/>
      <c r="D118" s="18"/>
      <c r="E118" s="18"/>
      <c r="F118" s="18"/>
      <c r="G118" s="18"/>
      <c r="H118" s="18"/>
      <c r="I118" s="18"/>
      <c r="J118" s="62"/>
      <c r="K118" s="19"/>
      <c r="L118" s="28" t="s">
        <v>65</v>
      </c>
      <c r="M118" s="103" t="e">
        <f>#REF!</f>
        <v>#REF!</v>
      </c>
      <c r="N118" s="113" t="e">
        <f>IF(M118=0,"",CHOOSE(M118,"6","手入力箇所","手入力箇所","手入力箇所","手入力箇所","手入力箇所","手入力箇所","手入力箇所","手入力箇所","手入力箇所","手入力箇所","",""))</f>
        <v>#REF!</v>
      </c>
    </row>
    <row r="119" spans="1:14" ht="24.6" thickBot="1" x14ac:dyDescent="0.25">
      <c r="A119" s="28" t="s">
        <v>66</v>
      </c>
      <c r="B119" s="18">
        <v>5</v>
      </c>
      <c r="C119" s="18">
        <v>7</v>
      </c>
      <c r="D119" s="18">
        <v>8</v>
      </c>
      <c r="E119" s="18">
        <v>9</v>
      </c>
      <c r="F119" s="18">
        <v>12</v>
      </c>
      <c r="G119" s="18"/>
      <c r="H119" s="18"/>
      <c r="I119" s="18"/>
      <c r="J119" s="62"/>
      <c r="K119" s="19"/>
      <c r="L119" s="28" t="s">
        <v>66</v>
      </c>
      <c r="M119" s="104" t="e">
        <f>#REF!</f>
        <v>#REF!</v>
      </c>
      <c r="N119" s="113" t="e">
        <f>IF(M119=0,"",CHOOSE(M119,"5","7","8","9","9","12","12","12","12","12","手入力箇所","手入力箇所","手入力箇所","手入力箇所","手入力箇所","手入力箇所","手入力箇所","手入力箇所","手入力箇所","手入力箇所"))</f>
        <v>#REF!</v>
      </c>
    </row>
    <row r="120" spans="1:14" ht="36.6" thickBot="1" x14ac:dyDescent="0.25">
      <c r="A120" s="28" t="s">
        <v>67</v>
      </c>
      <c r="B120" s="18">
        <v>4</v>
      </c>
      <c r="C120" s="18">
        <v>5</v>
      </c>
      <c r="D120" s="18">
        <v>5</v>
      </c>
      <c r="E120" s="18">
        <v>6</v>
      </c>
      <c r="F120" s="18"/>
      <c r="G120" s="18"/>
      <c r="H120" s="18"/>
      <c r="I120" s="18"/>
      <c r="J120" s="62"/>
      <c r="K120" s="19"/>
      <c r="L120" s="28" t="s">
        <v>67</v>
      </c>
      <c r="M120" s="103" t="e">
        <f>#REF!</f>
        <v>#REF!</v>
      </c>
      <c r="N120" s="113" t="e">
        <f>IF(M120=0,"",CHOOSE(M120,"4","5","5","6","6","手入力箇所","手入力箇所","手入力箇所","手入力箇所","手入力箇所","手入力箇所","手入力箇所","手入力箇所","手入力箇所","手入力箇所"))</f>
        <v>#REF!</v>
      </c>
    </row>
    <row r="121" spans="1:14" ht="24.6" thickBot="1" x14ac:dyDescent="0.25">
      <c r="A121" s="28" t="s">
        <v>68</v>
      </c>
      <c r="B121" s="18">
        <v>12</v>
      </c>
      <c r="C121" s="18">
        <v>12</v>
      </c>
      <c r="D121" s="18">
        <v>12</v>
      </c>
      <c r="E121" s="18">
        <v>12</v>
      </c>
      <c r="F121" s="18">
        <v>12</v>
      </c>
      <c r="G121" s="18">
        <v>12</v>
      </c>
      <c r="H121" s="18">
        <v>12</v>
      </c>
      <c r="I121" s="18"/>
      <c r="J121" s="62"/>
      <c r="K121" s="19"/>
      <c r="L121" s="28" t="s">
        <v>68</v>
      </c>
      <c r="M121" s="104" t="e">
        <f>#REF!</f>
        <v>#REF!</v>
      </c>
      <c r="N121" s="113" t="e">
        <f>IF(M121=0,"",CHOOSE(M121,"12","12","12","12","12","12","12","12","12","12","12","12","12","12","12","12","12","12","12","12","12","12","12","12","12","12","12","12","12","12","手入力箇所","手入力箇所","手入力箇所","手入力箇所","手入力箇所","手入力箇所","手入力箇所","手入力箇所","手入力箇所","手入力箇所"))</f>
        <v>#REF!</v>
      </c>
    </row>
    <row r="122" spans="1:14" ht="36.6" thickBot="1" x14ac:dyDescent="0.25">
      <c r="A122" s="28" t="s">
        <v>69</v>
      </c>
      <c r="B122" s="18">
        <v>7</v>
      </c>
      <c r="C122" s="18">
        <v>7</v>
      </c>
      <c r="D122" s="18">
        <v>7</v>
      </c>
      <c r="E122" s="18">
        <v>7</v>
      </c>
      <c r="F122" s="18">
        <v>7</v>
      </c>
      <c r="G122" s="18"/>
      <c r="H122" s="18"/>
      <c r="I122" s="18"/>
      <c r="J122" s="62"/>
      <c r="K122" s="19"/>
      <c r="L122" s="28" t="s">
        <v>69</v>
      </c>
      <c r="M122" s="103" t="e">
        <f>#REF!</f>
        <v>#REF!</v>
      </c>
      <c r="N122" s="113" t="e">
        <f>IF(M122=0,"",CHOOSE(M122,"7","7","7","7","7","7","7","7","7","7","手入力箇所","手入力箇所","手入力箇所","手入力箇所","手入力箇所","手入力箇所","手入力箇所","手入力箇所","手入力箇所","手入力箇所"))</f>
        <v>#REF!</v>
      </c>
    </row>
    <row r="123" spans="1:14" ht="13.8" thickBot="1" x14ac:dyDescent="0.25">
      <c r="A123" s="27" t="s">
        <v>63</v>
      </c>
      <c r="B123" s="18">
        <v>4</v>
      </c>
      <c r="C123" s="18">
        <v>5</v>
      </c>
      <c r="D123" s="18">
        <v>7</v>
      </c>
      <c r="E123" s="18">
        <v>8</v>
      </c>
      <c r="F123" s="18">
        <v>11</v>
      </c>
      <c r="G123" s="18">
        <v>16</v>
      </c>
      <c r="H123" s="18">
        <v>22</v>
      </c>
      <c r="I123" s="18">
        <v>26</v>
      </c>
      <c r="J123" s="18">
        <v>31</v>
      </c>
      <c r="K123" s="19"/>
      <c r="L123" s="27" t="s">
        <v>63</v>
      </c>
      <c r="M123" s="104" t="e">
        <f>#REF!</f>
        <v>#REF!</v>
      </c>
      <c r="N123" s="113" t="e">
        <f>IF(M123=0,"",CHOOSE(M123,"4","5","7","8","8","11","11","11","11","11","16","16","16","16","16","16","16","16","16","16","22","22","22","22","22","22","22","22","22","22","26","26","26","26","26","26","26","26","26","26","31","31","31","31","31","31","31","31","31","31","31","手入力箇所","手入力箇所","手入力箇所","手入力箇所","手入力箇所","手入力箇所","手入力箇所","手入力箇所","手入力箇所","手入力箇所"))</f>
        <v>#REF!</v>
      </c>
    </row>
    <row r="124" spans="1:14" ht="24.6" thickBot="1" x14ac:dyDescent="0.25">
      <c r="A124" s="28" t="s">
        <v>70</v>
      </c>
      <c r="B124" s="18">
        <v>5</v>
      </c>
      <c r="C124" s="18">
        <v>6</v>
      </c>
      <c r="D124" s="18">
        <v>7</v>
      </c>
      <c r="E124" s="18"/>
      <c r="F124" s="18"/>
      <c r="G124" s="18"/>
      <c r="H124" s="18"/>
      <c r="I124" s="18"/>
      <c r="J124" s="62"/>
      <c r="K124" s="19"/>
      <c r="L124" s="28" t="s">
        <v>70</v>
      </c>
      <c r="M124" s="103" t="e">
        <f>#REF!</f>
        <v>#REF!</v>
      </c>
      <c r="N124" s="113" t="e">
        <f>IF(M124=0,"",CHOOSE(M124,"5","6","7","手入力箇所","手入力箇所","手入力箇所","手入力箇所","手入力箇所","手入力箇所","手入力箇所","手入力箇所","手入力箇所","手入力箇所"))</f>
        <v>#REF!</v>
      </c>
    </row>
    <row r="125" spans="1:14" ht="13.8" thickBot="1" x14ac:dyDescent="0.25">
      <c r="A125" s="29" t="s">
        <v>71</v>
      </c>
      <c r="B125" s="18">
        <v>3</v>
      </c>
      <c r="C125" s="18">
        <v>6</v>
      </c>
      <c r="D125" s="18">
        <v>19</v>
      </c>
      <c r="E125" s="18"/>
      <c r="F125" s="18"/>
      <c r="G125" s="18"/>
      <c r="H125" s="18"/>
      <c r="I125" s="18"/>
      <c r="J125" s="62"/>
      <c r="K125" s="19"/>
      <c r="L125" s="29" t="s">
        <v>71</v>
      </c>
      <c r="M125" s="104" t="e">
        <f>#REF!</f>
        <v>#REF!</v>
      </c>
      <c r="N125" s="113" t="e">
        <f>IF(M125=0,"",CHOOSE(M125,"3","6","19","手入力箇所","手入力箇所","手入力箇所","手入力箇所","手入力箇所","手入力箇所","手入力箇所","手入力箇所","手入力箇所","手入力箇所"))</f>
        <v>#REF!</v>
      </c>
    </row>
    <row r="126" spans="1:14" ht="13.8" thickBot="1" x14ac:dyDescent="0.25">
      <c r="A126" s="29" t="s">
        <v>72</v>
      </c>
      <c r="B126" s="18">
        <v>1</v>
      </c>
      <c r="C126" s="18">
        <v>3</v>
      </c>
      <c r="D126" s="18">
        <v>5</v>
      </c>
      <c r="E126" s="18">
        <v>9</v>
      </c>
      <c r="F126" s="18">
        <v>26</v>
      </c>
      <c r="G126" s="18"/>
      <c r="H126" s="18"/>
      <c r="I126" s="18"/>
      <c r="J126" s="62"/>
      <c r="K126" s="19"/>
      <c r="L126" s="29" t="s">
        <v>72</v>
      </c>
      <c r="M126" s="103" t="e">
        <f>#REF!</f>
        <v>#REF!</v>
      </c>
      <c r="N126" s="113" t="e">
        <f>IF(M126=0,"",CHOOSE(M126,"1","3","5","9","9","26","26","26","26","26","手入力箇所","手入力箇所","手入力箇所","手入力箇所","手入力箇所","手入力箇所","手入力箇所","手入力箇所","手入力箇所","手入力箇所"))</f>
        <v>#REF!</v>
      </c>
    </row>
    <row r="127" spans="1:14" ht="13.8" thickBot="1" x14ac:dyDescent="0.25">
      <c r="A127" s="29" t="s">
        <v>73</v>
      </c>
      <c r="B127" s="18">
        <v>4</v>
      </c>
      <c r="C127" s="18">
        <v>11</v>
      </c>
      <c r="D127" s="18">
        <v>20</v>
      </c>
      <c r="E127" s="18">
        <v>33</v>
      </c>
      <c r="F127" s="18"/>
      <c r="G127" s="18"/>
      <c r="H127" s="18"/>
      <c r="I127" s="18"/>
      <c r="J127" s="62"/>
      <c r="K127" s="19"/>
      <c r="L127" s="29" t="s">
        <v>73</v>
      </c>
      <c r="M127" s="104" t="e">
        <f>#REF!</f>
        <v>#REF!</v>
      </c>
      <c r="N127" s="113" t="e">
        <f>IF(M127=0,"",CHOOSE(M127,"4","11","20","33","33","手入力箇所","手入力箇所","手入力箇所","手入力箇所","手入力箇所","手入力箇所","手入力箇所","手入力箇所","手入力箇所","手入力箇所"))</f>
        <v>#REF!</v>
      </c>
    </row>
    <row r="128" spans="1:14" ht="37.200000000000003" thickBot="1" x14ac:dyDescent="0.25">
      <c r="A128" s="30" t="s">
        <v>74</v>
      </c>
      <c r="B128" s="18">
        <v>4</v>
      </c>
      <c r="C128" s="18">
        <v>6</v>
      </c>
      <c r="D128" s="18">
        <v>8</v>
      </c>
      <c r="E128" s="18">
        <v>10</v>
      </c>
      <c r="F128" s="18">
        <v>15</v>
      </c>
      <c r="G128" s="18">
        <v>23</v>
      </c>
      <c r="H128" s="18">
        <v>33</v>
      </c>
      <c r="I128" s="18"/>
      <c r="J128" s="62"/>
      <c r="K128" s="19"/>
      <c r="L128" s="30" t="s">
        <v>74</v>
      </c>
      <c r="M128" s="103" t="e">
        <f>#REF!</f>
        <v>#REF!</v>
      </c>
      <c r="N128" s="113" t="e">
        <f>IF(M128=0,"",CHOOSE(M128,"4","6","8","10","10","15","15","15","15","15","23","23","23","23","23","23","23","23","23","23","33","33","33","33","33","33","33","33","33","33","手入力箇所","手入力箇所","手入力箇所","手入力箇所","手入力箇所","手入力箇所","手入力箇所","手入力箇所","手入力箇所","手入力箇所"))</f>
        <v>#REF!</v>
      </c>
    </row>
    <row r="129" spans="1:14" ht="13.8" thickBot="1" x14ac:dyDescent="0.25">
      <c r="A129" s="29" t="s">
        <v>75</v>
      </c>
      <c r="B129" s="18">
        <v>6</v>
      </c>
      <c r="C129" s="18">
        <v>14</v>
      </c>
      <c r="D129" s="18">
        <v>25</v>
      </c>
      <c r="E129" s="18">
        <v>39</v>
      </c>
      <c r="F129" s="18"/>
      <c r="G129" s="18"/>
      <c r="H129" s="18"/>
      <c r="I129" s="18"/>
      <c r="J129" s="62"/>
      <c r="K129" s="19"/>
      <c r="L129" s="29" t="s">
        <v>75</v>
      </c>
      <c r="M129" s="104" t="e">
        <f>#REF!</f>
        <v>#REF!</v>
      </c>
      <c r="N129" s="113" t="e">
        <f>IF(M129=0,"",CHOOSE(M129,"6","14","25","39","39","手入力箇所","手入力箇所","手入力箇所","手入力箇所","手入力箇所","手入力箇所","手入力箇所","手入力箇所","手入力箇所","手入力箇所"))</f>
        <v>#REF!</v>
      </c>
    </row>
    <row r="130" spans="1:14" ht="37.200000000000003" thickBot="1" x14ac:dyDescent="0.25">
      <c r="A130" s="30" t="s">
        <v>76</v>
      </c>
      <c r="B130" s="18">
        <v>2</v>
      </c>
      <c r="C130" s="18">
        <v>3</v>
      </c>
      <c r="D130" s="18">
        <v>6</v>
      </c>
      <c r="E130" s="18">
        <v>9</v>
      </c>
      <c r="F130" s="18"/>
      <c r="G130" s="18"/>
      <c r="H130" s="18"/>
      <c r="I130" s="18"/>
      <c r="J130" s="62"/>
      <c r="K130" s="19"/>
      <c r="L130" s="30" t="s">
        <v>76</v>
      </c>
      <c r="M130" s="103" t="e">
        <f>#REF!</f>
        <v>#REF!</v>
      </c>
      <c r="N130" s="113" t="e">
        <f>IF(M130=0,"",CHOOSE(M130,"2","3","6","9","9","手入力箇所","手入力箇所","手入力箇所","手入力箇所","手入力箇所","手入力箇所","手入力箇所","手入力箇所","手入力箇所","手入力箇所"))</f>
        <v>#REF!</v>
      </c>
    </row>
    <row r="131" spans="1:14" ht="27" thickBot="1" x14ac:dyDescent="0.25">
      <c r="A131" s="31" t="s">
        <v>77</v>
      </c>
      <c r="B131" s="18">
        <v>12</v>
      </c>
      <c r="C131" s="18">
        <v>18</v>
      </c>
      <c r="D131" s="18">
        <v>22</v>
      </c>
      <c r="E131" s="18">
        <v>26</v>
      </c>
      <c r="F131" s="62"/>
      <c r="G131" s="62"/>
      <c r="H131" s="62"/>
      <c r="I131" s="62"/>
      <c r="J131" s="62"/>
      <c r="K131" s="19"/>
      <c r="L131" s="31" t="s">
        <v>77</v>
      </c>
      <c r="M131" s="104" t="e">
        <f>#REF!</f>
        <v>#REF!</v>
      </c>
      <c r="N131" s="113" t="e">
        <f>IF(M131=0,"",CHOOSE(M131,"12","18","22","26","26","手入力箇所","手入力箇所","手入力箇所","手入力箇所","手入力箇所","手入力箇所","手入力箇所","手入力箇所","手入力箇所","手入力箇所"))</f>
        <v>#REF!</v>
      </c>
    </row>
    <row r="132" spans="1:14" ht="40.200000000000003" thickBot="1" x14ac:dyDescent="0.25">
      <c r="A132" s="31" t="s">
        <v>78</v>
      </c>
      <c r="B132" s="18">
        <v>5</v>
      </c>
      <c r="C132" s="18">
        <v>8</v>
      </c>
      <c r="D132" s="18">
        <v>11</v>
      </c>
      <c r="E132" s="18">
        <v>14</v>
      </c>
      <c r="F132" s="62"/>
      <c r="G132" s="62"/>
      <c r="H132" s="62"/>
      <c r="I132" s="62"/>
      <c r="J132" s="62"/>
      <c r="K132" s="19"/>
      <c r="L132" s="31" t="s">
        <v>78</v>
      </c>
      <c r="M132" s="103" t="e">
        <f>#REF!</f>
        <v>#REF!</v>
      </c>
      <c r="N132" s="113" t="e">
        <f>IF(M132=0,"",CHOOSE(M132,"5","8","11","14","14","手入力箇所","手入力箇所","手入力箇所","手入力箇所","手入力箇所","手入力箇所","手入力箇所","手入力箇所","手入力箇所","手入力箇所"))</f>
        <v>#REF!</v>
      </c>
    </row>
    <row r="133" spans="1:14" ht="27" thickBot="1" x14ac:dyDescent="0.25">
      <c r="A133" s="31" t="s">
        <v>79</v>
      </c>
      <c r="B133" s="18">
        <v>6</v>
      </c>
      <c r="C133" s="18">
        <v>11</v>
      </c>
      <c r="D133" s="18">
        <v>16</v>
      </c>
      <c r="E133" s="18">
        <v>21</v>
      </c>
      <c r="F133" s="62"/>
      <c r="G133" s="62"/>
      <c r="H133" s="62"/>
      <c r="I133" s="62"/>
      <c r="J133" s="62"/>
      <c r="K133" s="19"/>
      <c r="L133" s="31" t="s">
        <v>79</v>
      </c>
      <c r="M133" s="104" t="e">
        <f>#REF!</f>
        <v>#REF!</v>
      </c>
      <c r="N133" s="113" t="e">
        <f>IF(M133=0,"",CHOOSE(M133,"6","11","16","21","21","手入力箇所","手入力箇所","手入力箇所","手入力箇所","手入力箇所","手入力箇所","手入力箇所","手入力箇所","手入力箇所"))</f>
        <v>#REF!</v>
      </c>
    </row>
    <row r="134" spans="1:14" ht="40.200000000000003" thickBot="1" x14ac:dyDescent="0.25">
      <c r="A134" s="31" t="s">
        <v>80</v>
      </c>
      <c r="B134" s="18">
        <v>5</v>
      </c>
      <c r="C134" s="18">
        <v>7</v>
      </c>
      <c r="D134" s="18">
        <v>9</v>
      </c>
      <c r="E134" s="18">
        <v>10</v>
      </c>
      <c r="F134" s="62"/>
      <c r="G134" s="62"/>
      <c r="H134" s="62"/>
      <c r="I134" s="62"/>
      <c r="J134" s="62"/>
      <c r="K134" s="19"/>
      <c r="L134" s="31" t="s">
        <v>80</v>
      </c>
      <c r="M134" s="103" t="e">
        <f>#REF!</f>
        <v>#REF!</v>
      </c>
      <c r="N134" s="113" t="e">
        <f>IF(M134=0,"",CHOOSE(M134,"5","7","9","10","10","手入力箇所","手入力箇所","手入力箇所","手入力箇所","手入力箇所","手入力箇所","手入力箇所","手入力箇所","手入力箇所"))</f>
        <v>#REF!</v>
      </c>
    </row>
    <row r="135" spans="1:14" ht="40.200000000000003" thickBot="1" x14ac:dyDescent="0.25">
      <c r="A135" s="31" t="s">
        <v>81</v>
      </c>
      <c r="B135" s="18">
        <v>9</v>
      </c>
      <c r="C135" s="18">
        <v>14</v>
      </c>
      <c r="D135" s="62"/>
      <c r="E135" s="62"/>
      <c r="F135" s="62"/>
      <c r="G135" s="62"/>
      <c r="H135" s="62"/>
      <c r="I135" s="62"/>
      <c r="J135" s="62"/>
      <c r="K135" s="19"/>
      <c r="L135" s="31" t="s">
        <v>81</v>
      </c>
      <c r="M135" s="104" t="e">
        <f>#REF!</f>
        <v>#REF!</v>
      </c>
      <c r="N135" s="113" t="e">
        <f>IF(M135=0,"",CHOOSE(M135,"9","14","手入力箇所","手入力箇所","手入力箇所","手入力箇所","手入力箇所","手入力箇所","手入力箇所","手入力箇所","手入力箇所","手入力箇所"))</f>
        <v>#REF!</v>
      </c>
    </row>
    <row r="136" spans="1:14" ht="13.8" thickBot="1" x14ac:dyDescent="0.25">
      <c r="A136" s="31" t="s">
        <v>82</v>
      </c>
      <c r="B136" s="18">
        <v>3</v>
      </c>
      <c r="C136" s="18">
        <v>4</v>
      </c>
      <c r="D136" s="18">
        <v>4</v>
      </c>
      <c r="E136" s="18">
        <v>5</v>
      </c>
      <c r="F136" s="18">
        <v>6</v>
      </c>
      <c r="G136" s="18">
        <v>8</v>
      </c>
      <c r="H136" s="18">
        <v>9</v>
      </c>
      <c r="I136" s="18">
        <v>11</v>
      </c>
      <c r="J136" s="18">
        <v>12</v>
      </c>
      <c r="K136" s="19"/>
      <c r="L136" s="31" t="s">
        <v>82</v>
      </c>
      <c r="M136" s="103" t="e">
        <f>#REF!</f>
        <v>#REF!</v>
      </c>
      <c r="N136" s="113" t="e">
        <f>IF(M136=0,"",CHOOSE(M136,"3","4","4","5","5","6","6","6","6","6","8","8","8","8","8","8","8","8","8","8","9","9","9","9","9","9","9","9","9","9","11","11","11","11","11","11","11","11","11","11","12","12","12","12","12","12","12","12","12","12","12","手入力箇所","手入力箇所","手入力箇所","手入力箇所","手入力箇所","手入力箇所","手入力箇所","手入力箇所","手入力箇所","手入力箇所"))</f>
        <v>#REF!</v>
      </c>
    </row>
    <row r="137" spans="1:14" ht="13.8" thickBot="1" x14ac:dyDescent="0.25">
      <c r="A137" s="31" t="s">
        <v>83</v>
      </c>
      <c r="B137" s="18">
        <v>3</v>
      </c>
      <c r="C137" s="18">
        <v>4</v>
      </c>
      <c r="D137" s="18">
        <v>4</v>
      </c>
      <c r="E137" s="18">
        <v>5</v>
      </c>
      <c r="F137" s="18">
        <v>6</v>
      </c>
      <c r="G137" s="18">
        <v>8</v>
      </c>
      <c r="H137" s="18">
        <v>10</v>
      </c>
      <c r="I137" s="18">
        <v>12</v>
      </c>
      <c r="J137" s="18">
        <v>13</v>
      </c>
      <c r="K137" s="19"/>
      <c r="L137" s="31" t="s">
        <v>83</v>
      </c>
      <c r="M137" s="104" t="e">
        <f>#REF!</f>
        <v>#REF!</v>
      </c>
      <c r="N137" s="113" t="e">
        <f>IF(M137=0,"",CHOOSE(M137,"3","4","4","5","5","6","6","6","6","6","8","8","8","8","8","8","8","8","8","8","10","10","10","10","10","10","10","10","10","10","12","12","12","12","12","12","12","12","12","12","13","13","13","13","13","13","13","13","13","13","13","手入力箇所","手入力箇所","手入力箇所","手入力箇所","手入力箇所","手入力箇所","手入力箇所","手入力箇所","手入力箇所","手入力箇所"))</f>
        <v>#REF!</v>
      </c>
    </row>
    <row r="138" spans="1:14" ht="27" thickBot="1" x14ac:dyDescent="0.25">
      <c r="A138" s="32" t="s">
        <v>84</v>
      </c>
      <c r="B138" s="20">
        <v>1</v>
      </c>
      <c r="C138" s="20">
        <v>2</v>
      </c>
      <c r="D138" s="20">
        <v>3</v>
      </c>
      <c r="E138" s="20">
        <v>4</v>
      </c>
      <c r="F138" s="20">
        <v>8</v>
      </c>
      <c r="G138" s="20">
        <v>19</v>
      </c>
      <c r="H138" s="63"/>
      <c r="I138" s="63"/>
      <c r="J138" s="63"/>
      <c r="K138" s="21"/>
      <c r="L138" s="32" t="s">
        <v>84</v>
      </c>
      <c r="M138" s="103" t="e">
        <f>#REF!</f>
        <v>#REF!</v>
      </c>
      <c r="N138" s="113" t="e">
        <f>IF(M138=0,"",CHOOSE(M138,"1","2","3","4","4","8","8","8","8","8","19","19","19","19","19","19","19","19","19","19","手入力箇所","手入力箇所","手入力箇所","手入力箇所","手入力箇所","手入力箇所","手入力箇所","手入力箇所","手入力箇所","手入力箇所"))</f>
        <v>#REF!</v>
      </c>
    </row>
    <row r="139" spans="1:14" ht="13.8" thickBot="1" x14ac:dyDescent="0.25"/>
    <row r="140" spans="1:14" ht="13.8" thickBot="1" x14ac:dyDescent="0.25">
      <c r="A140" s="686" t="e">
        <f>#REF!</f>
        <v>#REF!</v>
      </c>
      <c r="B140" s="686"/>
      <c r="C140" s="686"/>
      <c r="D140" s="687" t="s">
        <v>193</v>
      </c>
      <c r="E140" s="687"/>
      <c r="F140" s="687"/>
      <c r="G140" s="687"/>
      <c r="H140" s="687"/>
      <c r="I140" s="687"/>
      <c r="J140" s="687"/>
      <c r="K140" s="687"/>
      <c r="L140" s="687"/>
      <c r="M140" s="687"/>
      <c r="N140" s="687"/>
    </row>
    <row r="141" spans="1:14" ht="13.8" thickBot="1" x14ac:dyDescent="0.25">
      <c r="A141" s="105"/>
      <c r="B141" s="33">
        <v>1</v>
      </c>
      <c r="C141" s="24">
        <v>2</v>
      </c>
      <c r="D141" s="24">
        <v>3</v>
      </c>
      <c r="E141" s="24" t="s">
        <v>58</v>
      </c>
      <c r="F141" s="24" t="s">
        <v>59</v>
      </c>
      <c r="G141" s="24" t="s">
        <v>60</v>
      </c>
      <c r="H141" s="24" t="s">
        <v>61</v>
      </c>
      <c r="I141" s="24" t="s">
        <v>62</v>
      </c>
      <c r="J141" s="24" t="s">
        <v>194</v>
      </c>
      <c r="K141" s="102" t="s">
        <v>85</v>
      </c>
      <c r="L141" s="105" t="s">
        <v>189</v>
      </c>
      <c r="M141" s="105" t="s">
        <v>188</v>
      </c>
      <c r="N141" s="105" t="s">
        <v>51</v>
      </c>
    </row>
    <row r="142" spans="1:14" ht="13.8" thickBot="1" x14ac:dyDescent="0.25">
      <c r="A142" s="26" t="s">
        <v>56</v>
      </c>
      <c r="B142" s="22">
        <v>16</v>
      </c>
      <c r="C142" s="22">
        <v>25</v>
      </c>
      <c r="D142" s="22">
        <v>32</v>
      </c>
      <c r="E142" s="22">
        <v>38</v>
      </c>
      <c r="F142" s="22">
        <v>56</v>
      </c>
      <c r="G142" s="22">
        <v>87</v>
      </c>
      <c r="H142" s="22">
        <v>121</v>
      </c>
      <c r="I142" s="22"/>
      <c r="J142" s="23"/>
      <c r="K142" s="68"/>
      <c r="L142" s="107" t="s">
        <v>56</v>
      </c>
      <c r="M142" s="103" t="e">
        <f>#REF!</f>
        <v>#REF!</v>
      </c>
      <c r="N142" s="103" t="e">
        <f>IF(M142=0,"",CHOOSE(M142,"16","25","32","38","38","56","56","56","56","56","87","87","87","87","87","87","87","87","87","87","121","121","121","121","121","121","121","121","121","121","手入力箇所","手入力箇所","手入力箇所","手入力箇所","手入力箇所","手入力箇所","手入力箇所","手入力箇所","手入力箇所","手入力箇所"))</f>
        <v>#REF!</v>
      </c>
    </row>
    <row r="143" spans="1:14" ht="13.8" thickBot="1" x14ac:dyDescent="0.25">
      <c r="A143" s="27" t="s">
        <v>57</v>
      </c>
      <c r="B143" s="18">
        <v>25</v>
      </c>
      <c r="C143" s="18">
        <v>33</v>
      </c>
      <c r="D143" s="18">
        <v>40</v>
      </c>
      <c r="E143" s="18">
        <v>45</v>
      </c>
      <c r="F143" s="18">
        <v>58</v>
      </c>
      <c r="G143" s="18">
        <v>79</v>
      </c>
      <c r="H143" s="18"/>
      <c r="I143" s="18"/>
      <c r="J143" s="62"/>
      <c r="K143" s="69"/>
      <c r="L143" s="107" t="s">
        <v>57</v>
      </c>
      <c r="M143" s="103" t="e">
        <f>#REF!</f>
        <v>#REF!</v>
      </c>
      <c r="N143" s="103" t="e">
        <f>IF(M143=0,"",CHOOSE(M143,"25","33","40","45","45","58","58","58","58","58","79","79","79","79","79","79","79","79","79","79","手入力箇所","手入力箇所","手入力箇所","手入力箇所","手入力箇所","手入力箇所","手入力箇所","手入力箇所","手入力箇所","手入力箇所"))</f>
        <v>#REF!</v>
      </c>
    </row>
    <row r="144" spans="1:14" ht="48.6" thickBot="1" x14ac:dyDescent="0.25">
      <c r="A144" s="28" t="s">
        <v>64</v>
      </c>
      <c r="B144" s="18">
        <v>32</v>
      </c>
      <c r="C144" s="18"/>
      <c r="D144" s="18"/>
      <c r="E144" s="18"/>
      <c r="F144" s="18"/>
      <c r="G144" s="18"/>
      <c r="H144" s="18"/>
      <c r="I144" s="18"/>
      <c r="J144" s="62"/>
      <c r="K144" s="69"/>
      <c r="L144" s="108" t="s">
        <v>64</v>
      </c>
      <c r="M144" s="103" t="e">
        <f>#REF!</f>
        <v>#REF!</v>
      </c>
      <c r="N144" s="103" t="e">
        <f>IF(M144=0,"",CHOOSE(M144,"32","手入力箇所","手入力箇所","手入力箇所","手入力箇所","手入力箇所","手入力箇所","手入力箇所","手入力箇所","手入力箇所","手入力箇所"))</f>
        <v>#REF!</v>
      </c>
    </row>
    <row r="145" spans="1:14" ht="48.6" thickBot="1" x14ac:dyDescent="0.25">
      <c r="A145" s="28" t="s">
        <v>65</v>
      </c>
      <c r="B145" s="18">
        <v>36</v>
      </c>
      <c r="C145" s="18"/>
      <c r="D145" s="18"/>
      <c r="E145" s="18"/>
      <c r="F145" s="18"/>
      <c r="G145" s="18"/>
      <c r="H145" s="18"/>
      <c r="I145" s="18"/>
      <c r="J145" s="62"/>
      <c r="K145" s="69"/>
      <c r="L145" s="108" t="s">
        <v>65</v>
      </c>
      <c r="M145" s="103" t="e">
        <f>#REF!</f>
        <v>#REF!</v>
      </c>
      <c r="N145" s="103" t="e">
        <f>IF(M145=0,"",CHOOSE(M145,"36","手入力箇所","手入力箇所","手入力箇所","手入力箇所","手入力箇所","手入力箇所","手入力箇所","手入力箇所","手入力箇所","手入力箇所"))</f>
        <v>#REF!</v>
      </c>
    </row>
    <row r="146" spans="1:14" ht="24.6" thickBot="1" x14ac:dyDescent="0.25">
      <c r="A146" s="28" t="s">
        <v>66</v>
      </c>
      <c r="B146" s="18">
        <v>24</v>
      </c>
      <c r="C146" s="18">
        <v>30</v>
      </c>
      <c r="D146" s="18">
        <v>33</v>
      </c>
      <c r="E146" s="18">
        <v>35</v>
      </c>
      <c r="F146" s="18">
        <v>42</v>
      </c>
      <c r="G146" s="18"/>
      <c r="H146" s="18"/>
      <c r="I146" s="18"/>
      <c r="J146" s="62"/>
      <c r="K146" s="69"/>
      <c r="L146" s="108" t="s">
        <v>66</v>
      </c>
      <c r="M146" s="103" t="e">
        <f>#REF!</f>
        <v>#REF!</v>
      </c>
      <c r="N146" s="103" t="e">
        <f>IF(M146=0,"",CHOOSE(M146,"24","30","33","35","35","42","42","42","42","42","手入力箇所","手入力箇所","手入力箇所","手入力箇所","手入力箇所","手入力箇所","手入力箇所","手入力箇所","手入力箇所","手入力箇所"))</f>
        <v>#REF!</v>
      </c>
    </row>
    <row r="147" spans="1:14" ht="36.6" thickBot="1" x14ac:dyDescent="0.25">
      <c r="A147" s="28" t="s">
        <v>67</v>
      </c>
      <c r="B147" s="18">
        <v>7</v>
      </c>
      <c r="C147" s="18">
        <v>12</v>
      </c>
      <c r="D147" s="18">
        <v>16</v>
      </c>
      <c r="E147" s="18">
        <v>19</v>
      </c>
      <c r="F147" s="18"/>
      <c r="G147" s="18"/>
      <c r="H147" s="18"/>
      <c r="I147" s="18"/>
      <c r="J147" s="62"/>
      <c r="K147" s="69"/>
      <c r="L147" s="108" t="s">
        <v>67</v>
      </c>
      <c r="M147" s="103" t="e">
        <f>#REF!</f>
        <v>#REF!</v>
      </c>
      <c r="N147" s="103" t="e">
        <f>IF(M147=0,"",CHOOSE(M147,"7","12","16","19","19","手入力箇所","手入力箇所","手入力箇所","手入力箇所","手入力箇所","手入力箇所","手入力箇所","手入力箇所","手入力箇所","手入力箇所"))</f>
        <v>#REF!</v>
      </c>
    </row>
    <row r="148" spans="1:14" ht="24.6" thickBot="1" x14ac:dyDescent="0.25">
      <c r="A148" s="28" t="s">
        <v>68</v>
      </c>
      <c r="B148" s="18">
        <v>21</v>
      </c>
      <c r="C148" s="18">
        <v>35</v>
      </c>
      <c r="D148" s="18">
        <v>48</v>
      </c>
      <c r="E148" s="18">
        <v>59</v>
      </c>
      <c r="F148" s="18">
        <v>94</v>
      </c>
      <c r="G148" s="18">
        <v>159</v>
      </c>
      <c r="H148" s="18">
        <v>235</v>
      </c>
      <c r="I148" s="18"/>
      <c r="J148" s="62"/>
      <c r="K148" s="69"/>
      <c r="L148" s="108" t="s">
        <v>68</v>
      </c>
      <c r="M148" s="103" t="e">
        <f>#REF!</f>
        <v>#REF!</v>
      </c>
      <c r="N148" s="103" t="e">
        <f>IF(M148=0,"",CHOOSE(M148,"21","35","48","59","59","94","94","94","94","94","159","159","159","159","159","159","159","159","159","159","235","235","235","235","235","235","235","235","235","235","手入力箇所","手入力箇所","手入力箇所","手入力箇所","手入力箇所","手入力箇所","手入力箇所","手入力箇所","手入力箇所","手入力箇所"))</f>
        <v>#REF!</v>
      </c>
    </row>
    <row r="149" spans="1:14" ht="36.6" thickBot="1" x14ac:dyDescent="0.25">
      <c r="A149" s="28" t="s">
        <v>69</v>
      </c>
      <c r="B149" s="18">
        <v>22</v>
      </c>
      <c r="C149" s="18">
        <v>26</v>
      </c>
      <c r="D149" s="18">
        <v>28</v>
      </c>
      <c r="E149" s="18">
        <v>29</v>
      </c>
      <c r="F149" s="18">
        <v>34</v>
      </c>
      <c r="G149" s="18"/>
      <c r="H149" s="18"/>
      <c r="I149" s="18"/>
      <c r="J149" s="62"/>
      <c r="K149" s="69"/>
      <c r="L149" s="108" t="s">
        <v>69</v>
      </c>
      <c r="M149" s="103" t="e">
        <f>#REF!</f>
        <v>#REF!</v>
      </c>
      <c r="N149" s="103" t="e">
        <f>IF(M149=0,"",CHOOSE(M149,"22","26","28","29","29","34","34","34","34","34","手入力箇所","手入力箇所","手入力箇所","手入力箇所","手入力箇所","手入力箇所","手入力箇所","手入力箇所","手入力箇所","手入力箇所"))</f>
        <v>#REF!</v>
      </c>
    </row>
    <row r="150" spans="1:14" ht="13.8" thickBot="1" x14ac:dyDescent="0.25">
      <c r="A150" s="27" t="s">
        <v>63</v>
      </c>
      <c r="B150" s="18">
        <v>21</v>
      </c>
      <c r="C150" s="18">
        <v>33</v>
      </c>
      <c r="D150" s="18">
        <v>46</v>
      </c>
      <c r="E150" s="18">
        <v>56</v>
      </c>
      <c r="F150" s="18">
        <v>89</v>
      </c>
      <c r="G150" s="18">
        <v>151</v>
      </c>
      <c r="H150" s="18">
        <v>224</v>
      </c>
      <c r="I150" s="18">
        <v>289</v>
      </c>
      <c r="J150" s="18">
        <v>350</v>
      </c>
      <c r="K150" s="69"/>
      <c r="L150" s="107" t="s">
        <v>63</v>
      </c>
      <c r="M150" s="103" t="e">
        <f>#REF!</f>
        <v>#REF!</v>
      </c>
      <c r="N150" s="103" t="e">
        <f>IF(M150=0,"",CHOOSE(M150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51" spans="1:14" ht="24.6" thickBot="1" x14ac:dyDescent="0.25">
      <c r="A151" s="34" t="s">
        <v>70</v>
      </c>
      <c r="B151" s="35">
        <v>13</v>
      </c>
      <c r="C151" s="35">
        <v>33</v>
      </c>
      <c r="D151" s="35">
        <v>59</v>
      </c>
      <c r="E151" s="35"/>
      <c r="F151" s="35"/>
      <c r="G151" s="35"/>
      <c r="H151" s="35"/>
      <c r="I151" s="35"/>
      <c r="J151" s="36"/>
      <c r="K151" s="67"/>
      <c r="L151" s="108" t="s">
        <v>70</v>
      </c>
      <c r="M151" s="103" t="e">
        <f>#REF!</f>
        <v>#REF!</v>
      </c>
      <c r="N151" s="103" t="e">
        <f>IF(M151=0,"",CHOOSE(M151,"13","33","59","手入力箇所","手入力箇所","手入力箇所","手入力箇所","手入力箇所","手入力箇所","手入力箇所","手入力箇所","手入力箇所","手入力箇所"))</f>
        <v>#REF!</v>
      </c>
    </row>
    <row r="152" spans="1:14" ht="13.8" thickBot="1" x14ac:dyDescent="0.25">
      <c r="A152" s="37" t="s">
        <v>71</v>
      </c>
      <c r="B152" s="17">
        <v>23</v>
      </c>
      <c r="C152" s="17">
        <v>39</v>
      </c>
      <c r="D152" s="17">
        <v>97</v>
      </c>
      <c r="E152" s="17"/>
      <c r="F152" s="17"/>
      <c r="G152" s="17"/>
      <c r="H152" s="17"/>
      <c r="I152" s="17"/>
      <c r="J152" s="64"/>
      <c r="K152" s="70"/>
      <c r="L152" s="109" t="s">
        <v>71</v>
      </c>
      <c r="M152" s="103" t="e">
        <f>#REF!</f>
        <v>#REF!</v>
      </c>
      <c r="N152" s="103" t="e">
        <f>IF(M152=0,"",CHOOSE(M152,"23","39","97","手入力箇所","手入力箇所","手入力箇所","手入力箇所","手入力箇所","手入力箇所","手入力箇所","手入力箇所","手入力箇所","手入力箇所"))</f>
        <v>#REF!</v>
      </c>
    </row>
    <row r="153" spans="1:14" ht="13.8" thickBot="1" x14ac:dyDescent="0.25">
      <c r="A153" s="29" t="s">
        <v>72</v>
      </c>
      <c r="B153" s="18">
        <v>21</v>
      </c>
      <c r="C153" s="18">
        <v>37</v>
      </c>
      <c r="D153" s="18">
        <v>58</v>
      </c>
      <c r="E153" s="18">
        <v>76</v>
      </c>
      <c r="F153" s="18">
        <v>137</v>
      </c>
      <c r="G153" s="18"/>
      <c r="H153" s="18"/>
      <c r="I153" s="18"/>
      <c r="J153" s="62"/>
      <c r="K153" s="69"/>
      <c r="L153" s="109" t="s">
        <v>72</v>
      </c>
      <c r="M153" s="103" t="e">
        <f>#REF!</f>
        <v>#REF!</v>
      </c>
      <c r="N153" s="103" t="e">
        <f>IF(M153=0,"",CHOOSE(M153,"21","37","58","76","76","137","137","137","137","137","手入力箇所","手入力箇所","手入力箇所","手入力箇所","手入力箇所","手入力箇所","手入力箇所","手入力箇所","手入力箇所","手入力箇所"))</f>
        <v>#REF!</v>
      </c>
    </row>
    <row r="154" spans="1:14" ht="13.8" thickBot="1" x14ac:dyDescent="0.25">
      <c r="A154" s="29" t="s">
        <v>73</v>
      </c>
      <c r="B154" s="18">
        <v>48</v>
      </c>
      <c r="C154" s="18">
        <v>93</v>
      </c>
      <c r="D154" s="18">
        <v>138</v>
      </c>
      <c r="E154" s="18">
        <v>183</v>
      </c>
      <c r="F154" s="18"/>
      <c r="G154" s="18"/>
      <c r="H154" s="18"/>
      <c r="I154" s="18"/>
      <c r="J154" s="62"/>
      <c r="K154" s="69"/>
      <c r="L154" s="109" t="s">
        <v>73</v>
      </c>
      <c r="M154" s="103" t="e">
        <f>#REF!</f>
        <v>#REF!</v>
      </c>
      <c r="N154" s="103" t="e">
        <f>IF(M154=0,"",CHOOSE(M154,"48","93","138","183","183","手入力箇所","手入力箇所","手入力箇所","手入力箇所","手入力箇所","手入力箇所","手入力箇所","手入力箇所","手入力箇所","手入力箇所"))</f>
        <v>#REF!</v>
      </c>
    </row>
    <row r="155" spans="1:14" ht="37.200000000000003" thickBot="1" x14ac:dyDescent="0.25">
      <c r="A155" s="30" t="s">
        <v>74</v>
      </c>
      <c r="B155" s="18">
        <v>13</v>
      </c>
      <c r="C155" s="18">
        <v>26</v>
      </c>
      <c r="D155" s="18">
        <v>40</v>
      </c>
      <c r="E155" s="18">
        <v>55</v>
      </c>
      <c r="F155" s="18">
        <v>107</v>
      </c>
      <c r="G155" s="18">
        <v>224</v>
      </c>
      <c r="H155" s="18">
        <v>386</v>
      </c>
      <c r="I155" s="18"/>
      <c r="J155" s="62"/>
      <c r="K155" s="69"/>
      <c r="L155" s="110" t="s">
        <v>74</v>
      </c>
      <c r="M155" s="103" t="e">
        <f>#REF!</f>
        <v>#REF!</v>
      </c>
      <c r="N155" s="103" t="e">
        <f>IF(M155=0,"",CHOOSE(M155,"13","26","40","55","55","107","107","107","107","107","224","224","224","224","224","224","224","224","224","224","386","386","386","386","386","386","386","386","386","386","手入力箇所","手入力箇所","手入力箇所","手入力箇所","手入力箇所","手入力箇所","手入力箇所","手入力箇所","手入力箇所","手入力箇所"))</f>
        <v>#REF!</v>
      </c>
    </row>
    <row r="156" spans="1:14" ht="13.8" thickBot="1" x14ac:dyDescent="0.25">
      <c r="A156" s="29" t="s">
        <v>75</v>
      </c>
      <c r="B156" s="18">
        <v>36</v>
      </c>
      <c r="C156" s="18">
        <v>98</v>
      </c>
      <c r="D156" s="18">
        <v>173</v>
      </c>
      <c r="E156" s="18">
        <v>274</v>
      </c>
      <c r="F156" s="18"/>
      <c r="G156" s="18"/>
      <c r="H156" s="18"/>
      <c r="I156" s="18"/>
      <c r="J156" s="62"/>
      <c r="K156" s="69"/>
      <c r="L156" s="109" t="s">
        <v>75</v>
      </c>
      <c r="M156" s="103" t="e">
        <f>#REF!</f>
        <v>#REF!</v>
      </c>
      <c r="N156" s="103" t="e">
        <f>IF(M156=0,"",CHOOSE(M156,"36","98","173","274","274","手入力箇所","手入力箇所","手入力箇所","手入力箇所","手入力箇所","手入力箇所","手入力箇所","手入力箇所","手入力箇所","手入力箇所"))</f>
        <v>#REF!</v>
      </c>
    </row>
    <row r="157" spans="1:14" ht="37.200000000000003" thickBot="1" x14ac:dyDescent="0.25">
      <c r="A157" s="30" t="s">
        <v>76</v>
      </c>
      <c r="B157" s="18">
        <v>127</v>
      </c>
      <c r="C157" s="18">
        <v>127</v>
      </c>
      <c r="D157" s="18">
        <v>127</v>
      </c>
      <c r="E157" s="18">
        <v>127</v>
      </c>
      <c r="F157" s="18"/>
      <c r="G157" s="18"/>
      <c r="H157" s="18"/>
      <c r="I157" s="18"/>
      <c r="J157" s="62"/>
      <c r="K157" s="69"/>
      <c r="L157" s="110" t="s">
        <v>76</v>
      </c>
      <c r="M157" s="103" t="e">
        <f>#REF!</f>
        <v>#REF!</v>
      </c>
      <c r="N157" s="103" t="e">
        <f>IF(M157=0,"",CHOOSE(M157,"127","127","127","127","127","手入力箇所","手入力箇所","手入力箇所","手入力箇所","手入力箇所","手入力箇所","手入力箇所","手入力箇所","手入力箇所","手入力箇所"))</f>
        <v>#REF!</v>
      </c>
    </row>
    <row r="158" spans="1:14" ht="27" thickBot="1" x14ac:dyDescent="0.25">
      <c r="A158" s="31" t="s">
        <v>77</v>
      </c>
      <c r="B158" s="18">
        <v>42</v>
      </c>
      <c r="C158" s="18">
        <v>90</v>
      </c>
      <c r="D158" s="18">
        <v>141</v>
      </c>
      <c r="E158" s="18">
        <v>193</v>
      </c>
      <c r="F158" s="62"/>
      <c r="G158" s="62"/>
      <c r="H158" s="62"/>
      <c r="I158" s="62"/>
      <c r="J158" s="62"/>
      <c r="K158" s="69"/>
      <c r="L158" s="111" t="s">
        <v>77</v>
      </c>
      <c r="M158" s="103" t="e">
        <f>#REF!</f>
        <v>#REF!</v>
      </c>
      <c r="N158" s="103" t="e">
        <f>IF(M158=0,"",CHOOSE(M158,"42","90","141","193","1936","手入力箇所","手入力箇所","手入力箇所","手入力箇所","手入力箇所","手入力箇所","手入力箇所","手入力箇所","手入力箇所","手入力箇所"))</f>
        <v>#REF!</v>
      </c>
    </row>
    <row r="159" spans="1:14" ht="40.200000000000003" thickBot="1" x14ac:dyDescent="0.25">
      <c r="A159" s="31" t="s">
        <v>78</v>
      </c>
      <c r="B159" s="18">
        <v>24</v>
      </c>
      <c r="C159" s="18">
        <v>43</v>
      </c>
      <c r="D159" s="18">
        <v>61</v>
      </c>
      <c r="E159" s="18">
        <v>76</v>
      </c>
      <c r="F159" s="62"/>
      <c r="G159" s="62"/>
      <c r="H159" s="62"/>
      <c r="I159" s="62"/>
      <c r="J159" s="62"/>
      <c r="K159" s="69"/>
      <c r="L159" s="111" t="s">
        <v>78</v>
      </c>
      <c r="M159" s="103" t="e">
        <f>#REF!</f>
        <v>#REF!</v>
      </c>
      <c r="N159" s="103" t="e">
        <f>IF(M159=0,"",CHOOSE(M159,"24","43","61","76","76","手入力箇所","手入力箇所","手入力箇所","手入力箇所","手入力箇所","手入力箇所","手入力箇所","手入力箇所","手入力箇所","手入力箇所"))</f>
        <v>#REF!</v>
      </c>
    </row>
    <row r="160" spans="1:14" ht="27" thickBot="1" x14ac:dyDescent="0.25">
      <c r="A160" s="31" t="s">
        <v>79</v>
      </c>
      <c r="B160" s="18">
        <v>54</v>
      </c>
      <c r="C160" s="18">
        <v>77</v>
      </c>
      <c r="D160" s="18">
        <v>94</v>
      </c>
      <c r="E160" s="18">
        <v>107</v>
      </c>
      <c r="F160" s="62"/>
      <c r="G160" s="62"/>
      <c r="H160" s="62"/>
      <c r="I160" s="62"/>
      <c r="J160" s="62"/>
      <c r="K160" s="69"/>
      <c r="L160" s="111" t="s">
        <v>79</v>
      </c>
      <c r="M160" s="103" t="e">
        <f>#REF!</f>
        <v>#REF!</v>
      </c>
      <c r="N160" s="103" t="e">
        <f>IF(M160=0,"",CHOOSE(M160,"54","77","94","107","107","手入力箇所","手入力箇所","手入力箇所","手入力箇所","手入力箇所","手入力箇所","手入力箇所","手入力箇所","手入力箇所","手入力箇所"))</f>
        <v>#REF!</v>
      </c>
    </row>
    <row r="161" spans="1:14" ht="40.200000000000003" thickBot="1" x14ac:dyDescent="0.25">
      <c r="A161" s="31" t="s">
        <v>80</v>
      </c>
      <c r="B161" s="18">
        <v>49</v>
      </c>
      <c r="C161" s="18">
        <v>53</v>
      </c>
      <c r="D161" s="18">
        <v>55</v>
      </c>
      <c r="E161" s="18">
        <v>56</v>
      </c>
      <c r="F161" s="62"/>
      <c r="G161" s="62"/>
      <c r="H161" s="62"/>
      <c r="I161" s="62"/>
      <c r="J161" s="62"/>
      <c r="K161" s="69"/>
      <c r="L161" s="111" t="s">
        <v>80</v>
      </c>
      <c r="M161" s="103" t="e">
        <f>#REF!</f>
        <v>#REF!</v>
      </c>
      <c r="N161" s="103" t="e">
        <f>IF(M161=0,"",CHOOSE(M161,"49","53","55","56","56","手入力箇所","手入力箇所","手入力箇所","手入力箇所","手入力箇所","手入力箇所","手入力箇所","手入力箇所","手入力箇所","手入力箇所"))</f>
        <v>#REF!</v>
      </c>
    </row>
    <row r="162" spans="1:14" ht="40.200000000000003" thickBot="1" x14ac:dyDescent="0.25">
      <c r="A162" s="38" t="s">
        <v>81</v>
      </c>
      <c r="B162" s="35">
        <v>232</v>
      </c>
      <c r="C162" s="35">
        <v>232</v>
      </c>
      <c r="D162" s="36"/>
      <c r="E162" s="36"/>
      <c r="F162" s="36"/>
      <c r="G162" s="36"/>
      <c r="H162" s="36"/>
      <c r="I162" s="36"/>
      <c r="J162" s="36"/>
      <c r="K162" s="67"/>
      <c r="L162" s="111" t="s">
        <v>81</v>
      </c>
      <c r="M162" s="103" t="e">
        <f>#REF!</f>
        <v>#REF!</v>
      </c>
      <c r="N162" s="103" t="e">
        <f>IF(M162=0,"",CHOOSE(M162,"232","232","手入力箇所","手入力箇所","手入力箇所","手入力箇所","手入力箇所","手入力箇所","手入力箇所","手入力箇所","手入力箇所","手入力箇所"))</f>
        <v>#REF!</v>
      </c>
    </row>
    <row r="163" spans="1:14" ht="13.8" thickBot="1" x14ac:dyDescent="0.25">
      <c r="A163" s="39" t="s">
        <v>82</v>
      </c>
      <c r="B163" s="17">
        <v>6</v>
      </c>
      <c r="C163" s="17">
        <v>9</v>
      </c>
      <c r="D163" s="17">
        <v>11</v>
      </c>
      <c r="E163" s="17">
        <v>13</v>
      </c>
      <c r="F163" s="17">
        <v>18</v>
      </c>
      <c r="G163" s="17">
        <v>26</v>
      </c>
      <c r="H163" s="17">
        <v>35</v>
      </c>
      <c r="I163" s="17">
        <v>43</v>
      </c>
      <c r="J163" s="17">
        <v>49</v>
      </c>
      <c r="K163" s="70"/>
      <c r="L163" s="111" t="s">
        <v>82</v>
      </c>
      <c r="M163" s="103" t="e">
        <f>#REF!</f>
        <v>#REF!</v>
      </c>
      <c r="N163" s="103" t="e">
        <f>IF(M163=0,"",CHOOSE(M163,"6","9","11","13","13","18","18","18","18","18","26","26","26","26","26","26","26","26","26","26","35","35","35","35","35","35","35","35","35","35","43","43","43","43","43","43","43","43","43","43","49","49","49","49","49","49","49","49","49","49","手入力箇所","手入力箇所","手入力箇所","手入力箇所","手入力箇所","手入力箇所","手入力箇所","手入力箇所","手入力箇所","手入力箇所"))</f>
        <v>#REF!</v>
      </c>
    </row>
    <row r="164" spans="1:14" ht="13.8" thickBot="1" x14ac:dyDescent="0.25">
      <c r="A164" s="31" t="s">
        <v>83</v>
      </c>
      <c r="B164" s="18">
        <v>6</v>
      </c>
      <c r="C164" s="18">
        <v>10</v>
      </c>
      <c r="D164" s="18">
        <v>14</v>
      </c>
      <c r="E164" s="18">
        <v>17</v>
      </c>
      <c r="F164" s="18">
        <v>29</v>
      </c>
      <c r="G164" s="18">
        <v>50</v>
      </c>
      <c r="H164" s="18">
        <v>76</v>
      </c>
      <c r="I164" s="18">
        <v>100</v>
      </c>
      <c r="J164" s="18">
        <v>123</v>
      </c>
      <c r="K164" s="69"/>
      <c r="L164" s="111" t="s">
        <v>83</v>
      </c>
      <c r="M164" s="103" t="e">
        <f>#REF!</f>
        <v>#REF!</v>
      </c>
      <c r="N164" s="103" t="e">
        <f>IF(M164=0,"",CHOOSE(M164,"6","10","14","17","17","29","29","29","29","29","50","50","50","50","50","50","50","50","50","50","76","76","76","76","76","76","76","76","76","76","100","100","100","100","100","100","100","100","100","100","123","123","123","123","123","123","123","123","123","123","手入力箇所","手入力箇所","手入力箇所","手入力箇所","手入力箇所","手入力箇所","手入力箇所","手入力箇所","手入力箇所"))</f>
        <v>#REF!</v>
      </c>
    </row>
    <row r="165" spans="1:14" ht="27" thickBot="1" x14ac:dyDescent="0.25">
      <c r="A165" s="32" t="s">
        <v>84</v>
      </c>
      <c r="B165" s="20">
        <v>9</v>
      </c>
      <c r="C165" s="20">
        <v>15</v>
      </c>
      <c r="D165" s="20">
        <v>20</v>
      </c>
      <c r="E165" s="20">
        <v>24</v>
      </c>
      <c r="F165" s="20">
        <v>39</v>
      </c>
      <c r="G165" s="20">
        <v>65</v>
      </c>
      <c r="H165" s="63"/>
      <c r="I165" s="63"/>
      <c r="J165" s="63"/>
      <c r="K165" s="106"/>
      <c r="L165" s="111" t="s">
        <v>84</v>
      </c>
      <c r="M165" s="103" t="e">
        <f>#REF!</f>
        <v>#REF!</v>
      </c>
      <c r="N165" s="103" t="e">
        <f>IF(M165=0,"",CHOOSE(M165,"9","15","20","24","24","39","39","39","39","39","65","65","65","65","65","65","65","65","65","65","手入力箇所","手入力箇所","手入力箇所","手入力箇所","手入力箇所","手入力箇所","手入力箇所","手入力箇所","手入力箇所","手入力箇所"))</f>
        <v>#REF!</v>
      </c>
    </row>
    <row r="168" spans="1:14" ht="13.8" thickBot="1" x14ac:dyDescent="0.25"/>
    <row r="169" spans="1:14" ht="13.8" thickBot="1" x14ac:dyDescent="0.25">
      <c r="A169" s="688" t="e">
        <f>#REF!</f>
        <v>#REF!</v>
      </c>
      <c r="B169" s="688"/>
      <c r="C169" s="688"/>
      <c r="D169" s="689" t="s">
        <v>192</v>
      </c>
      <c r="E169" s="689"/>
      <c r="F169" s="689"/>
      <c r="G169" s="689"/>
      <c r="H169" s="689"/>
      <c r="I169" s="689"/>
      <c r="J169" s="689"/>
      <c r="K169" s="689"/>
      <c r="L169" s="689"/>
      <c r="M169" s="689"/>
      <c r="N169" s="689"/>
    </row>
    <row r="170" spans="1:14" ht="13.8" thickBot="1" x14ac:dyDescent="0.25">
      <c r="A170" s="65"/>
      <c r="B170" s="33">
        <v>1</v>
      </c>
      <c r="C170" s="24">
        <v>2</v>
      </c>
      <c r="D170" s="24">
        <v>3</v>
      </c>
      <c r="E170" s="24" t="s">
        <v>58</v>
      </c>
      <c r="F170" s="24" t="s">
        <v>59</v>
      </c>
      <c r="G170" s="24" t="s">
        <v>60</v>
      </c>
      <c r="H170" s="24" t="s">
        <v>61</v>
      </c>
      <c r="I170" s="24" t="s">
        <v>62</v>
      </c>
      <c r="J170" s="24" t="s">
        <v>194</v>
      </c>
      <c r="K170" s="25" t="s">
        <v>85</v>
      </c>
      <c r="L170" s="105" t="s">
        <v>189</v>
      </c>
      <c r="M170" s="105" t="s">
        <v>188</v>
      </c>
      <c r="N170" s="105" t="s">
        <v>51</v>
      </c>
    </row>
    <row r="171" spans="1:14" ht="13.8" thickBot="1" x14ac:dyDescent="0.25">
      <c r="A171" s="26" t="s">
        <v>56</v>
      </c>
      <c r="B171" s="22">
        <v>5</v>
      </c>
      <c r="C171" s="22">
        <v>7</v>
      </c>
      <c r="D171" s="22">
        <v>8</v>
      </c>
      <c r="E171" s="22">
        <v>8</v>
      </c>
      <c r="F171" s="22">
        <v>10</v>
      </c>
      <c r="G171" s="22">
        <v>13</v>
      </c>
      <c r="H171" s="22">
        <v>16</v>
      </c>
      <c r="I171" s="22"/>
      <c r="J171" s="23"/>
      <c r="K171" s="1"/>
      <c r="L171" s="26" t="s">
        <v>56</v>
      </c>
      <c r="M171" s="104" t="e">
        <f>#REF!</f>
        <v>#REF!</v>
      </c>
      <c r="N171" s="112" t="e">
        <f>IF(M171=0,"",CHOOSE(M171,"5","7","8","8","8","10","10","10","10","10","13","13","13","13","13","13","13","13","13","13","16","16","16","16","16","16","16","16","16","16","16","手入力箇所","手入力箇所","手入力箇所","手入力箇所","手入力箇所","手入力箇所","手入力箇所","手入力箇所","手入力箇所","手入力箇所"))</f>
        <v>#REF!</v>
      </c>
    </row>
    <row r="172" spans="1:14" ht="13.8" thickBot="1" x14ac:dyDescent="0.25">
      <c r="A172" s="27" t="s">
        <v>57</v>
      </c>
      <c r="B172" s="18">
        <v>5</v>
      </c>
      <c r="C172" s="18">
        <v>7</v>
      </c>
      <c r="D172" s="18">
        <v>8</v>
      </c>
      <c r="E172" s="18">
        <v>9</v>
      </c>
      <c r="F172" s="18">
        <v>12</v>
      </c>
      <c r="G172" s="18">
        <v>16</v>
      </c>
      <c r="H172" s="18"/>
      <c r="I172" s="18"/>
      <c r="J172" s="62"/>
      <c r="K172" s="19"/>
      <c r="L172" s="27" t="s">
        <v>57</v>
      </c>
      <c r="M172" s="103" t="e">
        <f>#REF!</f>
        <v>#REF!</v>
      </c>
      <c r="N172" s="113" t="e">
        <f>IF(M172=0,"",CHOOSE(M172,"5","7","8","9","9","12","12","12","12","12","16","16","16","16","16","16","16","16","16","16","手入力箇所","手入力箇所","手入力箇所","手入力箇所","手入力箇所","手入力箇所","手入力箇所","手入力箇所","手入力箇所","手入力箇所"))</f>
        <v>#REF!</v>
      </c>
    </row>
    <row r="173" spans="1:14" ht="48.6" thickBot="1" x14ac:dyDescent="0.25">
      <c r="A173" s="28" t="s">
        <v>64</v>
      </c>
      <c r="B173" s="18">
        <v>6</v>
      </c>
      <c r="C173" s="18"/>
      <c r="D173" s="18"/>
      <c r="E173" s="18"/>
      <c r="F173" s="18"/>
      <c r="G173" s="18"/>
      <c r="H173" s="18"/>
      <c r="I173" s="18"/>
      <c r="J173" s="62"/>
      <c r="K173" s="19"/>
      <c r="L173" s="28" t="s">
        <v>64</v>
      </c>
      <c r="M173" s="104" t="e">
        <f>#REF!</f>
        <v>#REF!</v>
      </c>
      <c r="N173" s="113" t="e">
        <f>IF(M173=0,"",CHOOSE(M173,"6","手入力箇所","手入力箇所","手入力箇所","手入力箇所","手入力箇所","手入力箇所","手入力箇所","手入力箇所","手入力箇所","手入力箇所","",""))</f>
        <v>#REF!</v>
      </c>
    </row>
    <row r="174" spans="1:14" ht="48.6" thickBot="1" x14ac:dyDescent="0.25">
      <c r="A174" s="28" t="s">
        <v>65</v>
      </c>
      <c r="B174" s="18">
        <v>6</v>
      </c>
      <c r="C174" s="18"/>
      <c r="D174" s="18"/>
      <c r="E174" s="18"/>
      <c r="F174" s="18"/>
      <c r="G174" s="18"/>
      <c r="H174" s="18"/>
      <c r="I174" s="18"/>
      <c r="J174" s="62"/>
      <c r="K174" s="19"/>
      <c r="L174" s="28" t="s">
        <v>65</v>
      </c>
      <c r="M174" s="103" t="e">
        <f>#REF!</f>
        <v>#REF!</v>
      </c>
      <c r="N174" s="113" t="e">
        <f>IF(M174=0,"",CHOOSE(M174,"6","手入力箇所","手入力箇所","手入力箇所","手入力箇所","手入力箇所","手入力箇所","手入力箇所","手入力箇所","手入力箇所","手入力箇所","",""))</f>
        <v>#REF!</v>
      </c>
    </row>
    <row r="175" spans="1:14" ht="24.6" thickBot="1" x14ac:dyDescent="0.25">
      <c r="A175" s="28" t="s">
        <v>66</v>
      </c>
      <c r="B175" s="18">
        <v>5</v>
      </c>
      <c r="C175" s="18">
        <v>7</v>
      </c>
      <c r="D175" s="18">
        <v>8</v>
      </c>
      <c r="E175" s="18">
        <v>9</v>
      </c>
      <c r="F175" s="18">
        <v>12</v>
      </c>
      <c r="G175" s="18"/>
      <c r="H175" s="18"/>
      <c r="I175" s="18"/>
      <c r="J175" s="62"/>
      <c r="K175" s="19"/>
      <c r="L175" s="28" t="s">
        <v>66</v>
      </c>
      <c r="M175" s="104" t="e">
        <f>#REF!</f>
        <v>#REF!</v>
      </c>
      <c r="N175" s="113" t="e">
        <f>IF(M175=0,"",CHOOSE(M175,"5","7","8","9","9","12","12","12","12","12","手入力箇所","手入力箇所","手入力箇所","手入力箇所","手入力箇所","手入力箇所","手入力箇所","手入力箇所","手入力箇所","手入力箇所"))</f>
        <v>#REF!</v>
      </c>
    </row>
    <row r="176" spans="1:14" ht="36.6" thickBot="1" x14ac:dyDescent="0.25">
      <c r="A176" s="28" t="s">
        <v>67</v>
      </c>
      <c r="B176" s="18">
        <v>4</v>
      </c>
      <c r="C176" s="18">
        <v>5</v>
      </c>
      <c r="D176" s="18">
        <v>5</v>
      </c>
      <c r="E176" s="18">
        <v>6</v>
      </c>
      <c r="F176" s="18"/>
      <c r="G176" s="18"/>
      <c r="H176" s="18"/>
      <c r="I176" s="18"/>
      <c r="J176" s="62"/>
      <c r="K176" s="19"/>
      <c r="L176" s="28" t="s">
        <v>67</v>
      </c>
      <c r="M176" s="103" t="e">
        <f>#REF!</f>
        <v>#REF!</v>
      </c>
      <c r="N176" s="113" t="e">
        <f>IF(M176=0,"",CHOOSE(M176,"4","5","5","6","6","手入力箇所","手入力箇所","手入力箇所","手入力箇所","手入力箇所","手入力箇所","手入力箇所","手入力箇所","手入力箇所","手入力箇所"))</f>
        <v>#REF!</v>
      </c>
    </row>
    <row r="177" spans="1:14" ht="24.6" thickBot="1" x14ac:dyDescent="0.25">
      <c r="A177" s="28" t="s">
        <v>68</v>
      </c>
      <c r="B177" s="18">
        <v>12</v>
      </c>
      <c r="C177" s="18">
        <v>12</v>
      </c>
      <c r="D177" s="18">
        <v>12</v>
      </c>
      <c r="E177" s="18">
        <v>12</v>
      </c>
      <c r="F177" s="18">
        <v>12</v>
      </c>
      <c r="G177" s="18">
        <v>12</v>
      </c>
      <c r="H177" s="18">
        <v>12</v>
      </c>
      <c r="I177" s="18"/>
      <c r="J177" s="62"/>
      <c r="K177" s="19"/>
      <c r="L177" s="28" t="s">
        <v>68</v>
      </c>
      <c r="M177" s="104" t="e">
        <f>#REF!</f>
        <v>#REF!</v>
      </c>
      <c r="N177" s="113" t="e">
        <f>IF(M177=0,"",CHOOSE(M177,"12","12","12","12","12","12","12","12","12","12","12","12","12","12","12","12","12","12","12","12","12","12","12","12","12","12","12","12","12","12","手入力箇所","手入力箇所","手入力箇所","手入力箇所","手入力箇所","手入力箇所","手入力箇所","手入力箇所","手入力箇所","手入力箇所"))</f>
        <v>#REF!</v>
      </c>
    </row>
    <row r="178" spans="1:14" ht="36.6" thickBot="1" x14ac:dyDescent="0.25">
      <c r="A178" s="28" t="s">
        <v>69</v>
      </c>
      <c r="B178" s="18">
        <v>7</v>
      </c>
      <c r="C178" s="18">
        <v>7</v>
      </c>
      <c r="D178" s="18">
        <v>7</v>
      </c>
      <c r="E178" s="18">
        <v>7</v>
      </c>
      <c r="F178" s="18">
        <v>7</v>
      </c>
      <c r="G178" s="18"/>
      <c r="H178" s="18"/>
      <c r="I178" s="18"/>
      <c r="J178" s="62"/>
      <c r="K178" s="19"/>
      <c r="L178" s="28" t="s">
        <v>69</v>
      </c>
      <c r="M178" s="103" t="e">
        <f>#REF!</f>
        <v>#REF!</v>
      </c>
      <c r="N178" s="113" t="e">
        <f>IF(M178=0,"",CHOOSE(M178,"7","7","7","7","7","7","7","7","7","7","手入力箇所","手入力箇所","手入力箇所","手入力箇所","手入力箇所","手入力箇所","手入力箇所","手入力箇所","手入力箇所","手入力箇所"))</f>
        <v>#REF!</v>
      </c>
    </row>
    <row r="179" spans="1:14" ht="13.8" thickBot="1" x14ac:dyDescent="0.25">
      <c r="A179" s="27" t="s">
        <v>63</v>
      </c>
      <c r="B179" s="18">
        <v>4</v>
      </c>
      <c r="C179" s="18">
        <v>5</v>
      </c>
      <c r="D179" s="18">
        <v>7</v>
      </c>
      <c r="E179" s="18">
        <v>8</v>
      </c>
      <c r="F179" s="18">
        <v>11</v>
      </c>
      <c r="G179" s="18">
        <v>16</v>
      </c>
      <c r="H179" s="18">
        <v>22</v>
      </c>
      <c r="I179" s="18">
        <v>26</v>
      </c>
      <c r="J179" s="18">
        <v>31</v>
      </c>
      <c r="K179" s="19"/>
      <c r="L179" s="27" t="s">
        <v>63</v>
      </c>
      <c r="M179" s="104" t="e">
        <f>#REF!</f>
        <v>#REF!</v>
      </c>
      <c r="N179" s="113" t="e">
        <f>IF(M179=0,"",CHOOSE(M179,"4","5","7","8","8","11","11","11","11","11","16","16","16","16","16","16","16","16","16","16","22","22","22","22","22","22","22","22","22","22","26","26","26","26","26","26","26","26","26","26","31","31","31","31","31","31","31","31","31","31","31","手入力箇所","手入力箇所","手入力箇所","手入力箇所","手入力箇所","手入力箇所","手入力箇所","手入力箇所","手入力箇所","手入力箇所"))</f>
        <v>#REF!</v>
      </c>
    </row>
    <row r="180" spans="1:14" ht="24.6" thickBot="1" x14ac:dyDescent="0.25">
      <c r="A180" s="28" t="s">
        <v>70</v>
      </c>
      <c r="B180" s="18">
        <v>5</v>
      </c>
      <c r="C180" s="18">
        <v>6</v>
      </c>
      <c r="D180" s="18">
        <v>7</v>
      </c>
      <c r="E180" s="18"/>
      <c r="F180" s="18"/>
      <c r="G180" s="18"/>
      <c r="H180" s="18"/>
      <c r="I180" s="18"/>
      <c r="J180" s="62"/>
      <c r="K180" s="19"/>
      <c r="L180" s="28" t="s">
        <v>70</v>
      </c>
      <c r="M180" s="103" t="e">
        <f>#REF!</f>
        <v>#REF!</v>
      </c>
      <c r="N180" s="113" t="e">
        <f>IF(M180=0,"",CHOOSE(M180,"5","6","7","手入力箇所","手入力箇所","手入力箇所","手入力箇所","手入力箇所","手入力箇所","手入力箇所","手入力箇所","手入力箇所","手入力箇所"))</f>
        <v>#REF!</v>
      </c>
    </row>
    <row r="181" spans="1:14" ht="13.8" thickBot="1" x14ac:dyDescent="0.25">
      <c r="A181" s="29" t="s">
        <v>71</v>
      </c>
      <c r="B181" s="18">
        <v>3</v>
      </c>
      <c r="C181" s="18">
        <v>6</v>
      </c>
      <c r="D181" s="18">
        <v>19</v>
      </c>
      <c r="E181" s="18"/>
      <c r="F181" s="18"/>
      <c r="G181" s="18"/>
      <c r="H181" s="18"/>
      <c r="I181" s="18"/>
      <c r="J181" s="62"/>
      <c r="K181" s="19"/>
      <c r="L181" s="29" t="s">
        <v>71</v>
      </c>
      <c r="M181" s="104" t="e">
        <f>#REF!</f>
        <v>#REF!</v>
      </c>
      <c r="N181" s="113" t="e">
        <f>IF(M181=0,"",CHOOSE(M181,"3","6","19","手入力箇所","手入力箇所","手入力箇所","手入力箇所","手入力箇所","手入力箇所","手入力箇所","手入力箇所","手入力箇所","手入力箇所"))</f>
        <v>#REF!</v>
      </c>
    </row>
    <row r="182" spans="1:14" ht="13.8" thickBot="1" x14ac:dyDescent="0.25">
      <c r="A182" s="29" t="s">
        <v>72</v>
      </c>
      <c r="B182" s="18">
        <v>1</v>
      </c>
      <c r="C182" s="18">
        <v>3</v>
      </c>
      <c r="D182" s="18">
        <v>5</v>
      </c>
      <c r="E182" s="18">
        <v>9</v>
      </c>
      <c r="F182" s="18">
        <v>26</v>
      </c>
      <c r="G182" s="18"/>
      <c r="H182" s="18"/>
      <c r="I182" s="18"/>
      <c r="J182" s="62"/>
      <c r="K182" s="19"/>
      <c r="L182" s="29" t="s">
        <v>72</v>
      </c>
      <c r="M182" s="103" t="e">
        <f>#REF!</f>
        <v>#REF!</v>
      </c>
      <c r="N182" s="113" t="e">
        <f>IF(M182=0,"",CHOOSE(M182,"1","3","5","9","9","26","26","26","26","26","手入力箇所","手入力箇所","手入力箇所","手入力箇所","手入力箇所","手入力箇所","手入力箇所","手入力箇所","手入力箇所","手入力箇所"))</f>
        <v>#REF!</v>
      </c>
    </row>
    <row r="183" spans="1:14" ht="13.8" thickBot="1" x14ac:dyDescent="0.25">
      <c r="A183" s="29" t="s">
        <v>73</v>
      </c>
      <c r="B183" s="18">
        <v>4</v>
      </c>
      <c r="C183" s="18">
        <v>11</v>
      </c>
      <c r="D183" s="18">
        <v>20</v>
      </c>
      <c r="E183" s="18">
        <v>33</v>
      </c>
      <c r="F183" s="18"/>
      <c r="G183" s="18"/>
      <c r="H183" s="18"/>
      <c r="I183" s="18"/>
      <c r="J183" s="62"/>
      <c r="K183" s="19"/>
      <c r="L183" s="29" t="s">
        <v>73</v>
      </c>
      <c r="M183" s="104" t="e">
        <f>#REF!</f>
        <v>#REF!</v>
      </c>
      <c r="N183" s="113" t="e">
        <f>IF(M183=0,"",CHOOSE(M183,"4","11","20","33","33","手入力箇所","手入力箇所","手入力箇所","手入力箇所","手入力箇所","手入力箇所","手入力箇所","手入力箇所","手入力箇所","手入力箇所"))</f>
        <v>#REF!</v>
      </c>
    </row>
    <row r="184" spans="1:14" ht="37.200000000000003" thickBot="1" x14ac:dyDescent="0.25">
      <c r="A184" s="30" t="s">
        <v>74</v>
      </c>
      <c r="B184" s="18">
        <v>4</v>
      </c>
      <c r="C184" s="18">
        <v>6</v>
      </c>
      <c r="D184" s="18">
        <v>8</v>
      </c>
      <c r="E184" s="18">
        <v>10</v>
      </c>
      <c r="F184" s="18">
        <v>15</v>
      </c>
      <c r="G184" s="18">
        <v>23</v>
      </c>
      <c r="H184" s="18">
        <v>33</v>
      </c>
      <c r="I184" s="18"/>
      <c r="J184" s="62"/>
      <c r="K184" s="19"/>
      <c r="L184" s="30" t="s">
        <v>74</v>
      </c>
      <c r="M184" s="103" t="e">
        <f>#REF!</f>
        <v>#REF!</v>
      </c>
      <c r="N184" s="113" t="e">
        <f>IF(M184=0,"",CHOOSE(M184,"4","6","8","10","10","15","15","15","15","15","23","23","23","23","23","23","23","23","23","23","33","33","33","33","33","33","33","33","33","33","手入力箇所","手入力箇所","手入力箇所","手入力箇所","手入力箇所","手入力箇所","手入力箇所","手入力箇所","手入力箇所","手入力箇所"))</f>
        <v>#REF!</v>
      </c>
    </row>
    <row r="185" spans="1:14" ht="13.8" thickBot="1" x14ac:dyDescent="0.25">
      <c r="A185" s="29" t="s">
        <v>75</v>
      </c>
      <c r="B185" s="18">
        <v>6</v>
      </c>
      <c r="C185" s="18">
        <v>14</v>
      </c>
      <c r="D185" s="18">
        <v>25</v>
      </c>
      <c r="E185" s="18">
        <v>39</v>
      </c>
      <c r="F185" s="18"/>
      <c r="G185" s="18"/>
      <c r="H185" s="18"/>
      <c r="I185" s="18"/>
      <c r="J185" s="62"/>
      <c r="K185" s="19"/>
      <c r="L185" s="29" t="s">
        <v>75</v>
      </c>
      <c r="M185" s="104" t="e">
        <f>#REF!</f>
        <v>#REF!</v>
      </c>
      <c r="N185" s="113" t="e">
        <f>IF(M185=0,"",CHOOSE(M185,"6","14","25","39","39","手入力箇所","手入力箇所","手入力箇所","手入力箇所","手入力箇所","手入力箇所","手入力箇所","手入力箇所","手入力箇所","手入力箇所"))</f>
        <v>#REF!</v>
      </c>
    </row>
    <row r="186" spans="1:14" ht="37.200000000000003" thickBot="1" x14ac:dyDescent="0.25">
      <c r="A186" s="30" t="s">
        <v>76</v>
      </c>
      <c r="B186" s="18">
        <v>2</v>
      </c>
      <c r="C186" s="18">
        <v>3</v>
      </c>
      <c r="D186" s="18">
        <v>6</v>
      </c>
      <c r="E186" s="18">
        <v>9</v>
      </c>
      <c r="F186" s="18"/>
      <c r="G186" s="18"/>
      <c r="H186" s="18"/>
      <c r="I186" s="18"/>
      <c r="J186" s="62"/>
      <c r="K186" s="19"/>
      <c r="L186" s="30" t="s">
        <v>76</v>
      </c>
      <c r="M186" s="103" t="e">
        <f>#REF!</f>
        <v>#REF!</v>
      </c>
      <c r="N186" s="113" t="e">
        <f>IF(M186=0,"",CHOOSE(M186,"2","3","6","9","9","手入力箇所","手入力箇所","手入力箇所","手入力箇所","手入力箇所","手入力箇所","手入力箇所","手入力箇所","手入力箇所","手入力箇所"))</f>
        <v>#REF!</v>
      </c>
    </row>
    <row r="187" spans="1:14" ht="27" thickBot="1" x14ac:dyDescent="0.25">
      <c r="A187" s="31" t="s">
        <v>77</v>
      </c>
      <c r="B187" s="18">
        <v>12</v>
      </c>
      <c r="C187" s="18">
        <v>18</v>
      </c>
      <c r="D187" s="18">
        <v>22</v>
      </c>
      <c r="E187" s="18">
        <v>26</v>
      </c>
      <c r="F187" s="62"/>
      <c r="G187" s="62"/>
      <c r="H187" s="62"/>
      <c r="I187" s="62"/>
      <c r="J187" s="62"/>
      <c r="K187" s="19"/>
      <c r="L187" s="31" t="s">
        <v>77</v>
      </c>
      <c r="M187" s="104" t="e">
        <f>#REF!</f>
        <v>#REF!</v>
      </c>
      <c r="N187" s="113" t="e">
        <f>IF(M187=0,"",CHOOSE(M187,"12","18","22","26","26","手入力箇所","手入力箇所","手入力箇所","手入力箇所","手入力箇所","手入力箇所","手入力箇所","手入力箇所","手入力箇所","手入力箇所"))</f>
        <v>#REF!</v>
      </c>
    </row>
    <row r="188" spans="1:14" ht="40.200000000000003" thickBot="1" x14ac:dyDescent="0.25">
      <c r="A188" s="31" t="s">
        <v>78</v>
      </c>
      <c r="B188" s="18">
        <v>5</v>
      </c>
      <c r="C188" s="18">
        <v>8</v>
      </c>
      <c r="D188" s="18">
        <v>11</v>
      </c>
      <c r="E188" s="18">
        <v>14</v>
      </c>
      <c r="F188" s="62"/>
      <c r="G188" s="62"/>
      <c r="H188" s="62"/>
      <c r="I188" s="62"/>
      <c r="J188" s="62"/>
      <c r="K188" s="19"/>
      <c r="L188" s="31" t="s">
        <v>78</v>
      </c>
      <c r="M188" s="103" t="e">
        <f>#REF!</f>
        <v>#REF!</v>
      </c>
      <c r="N188" s="113" t="e">
        <f>IF(M188=0,"",CHOOSE(M188,"5","8","11","14","14","手入力箇所","手入力箇所","手入力箇所","手入力箇所","手入力箇所","手入力箇所","手入力箇所","手入力箇所","手入力箇所","手入力箇所"))</f>
        <v>#REF!</v>
      </c>
    </row>
    <row r="189" spans="1:14" ht="27" thickBot="1" x14ac:dyDescent="0.25">
      <c r="A189" s="31" t="s">
        <v>79</v>
      </c>
      <c r="B189" s="18">
        <v>6</v>
      </c>
      <c r="C189" s="18">
        <v>11</v>
      </c>
      <c r="D189" s="18">
        <v>16</v>
      </c>
      <c r="E189" s="18">
        <v>21</v>
      </c>
      <c r="F189" s="62"/>
      <c r="G189" s="62"/>
      <c r="H189" s="62"/>
      <c r="I189" s="62"/>
      <c r="J189" s="62"/>
      <c r="K189" s="19"/>
      <c r="L189" s="31" t="s">
        <v>79</v>
      </c>
      <c r="M189" s="104" t="e">
        <f>#REF!</f>
        <v>#REF!</v>
      </c>
      <c r="N189" s="113" t="e">
        <f>IF(M189=0,"",CHOOSE(M189,"6","11","16","21","21","手入力箇所","手入力箇所","手入力箇所","手入力箇所","手入力箇所","手入力箇所","手入力箇所","手入力箇所","手入力箇所"))</f>
        <v>#REF!</v>
      </c>
    </row>
    <row r="190" spans="1:14" ht="40.200000000000003" thickBot="1" x14ac:dyDescent="0.25">
      <c r="A190" s="31" t="s">
        <v>80</v>
      </c>
      <c r="B190" s="18">
        <v>5</v>
      </c>
      <c r="C190" s="18">
        <v>7</v>
      </c>
      <c r="D190" s="18">
        <v>9</v>
      </c>
      <c r="E190" s="18">
        <v>10</v>
      </c>
      <c r="F190" s="62"/>
      <c r="G190" s="62"/>
      <c r="H190" s="62"/>
      <c r="I190" s="62"/>
      <c r="J190" s="62"/>
      <c r="K190" s="19"/>
      <c r="L190" s="31" t="s">
        <v>80</v>
      </c>
      <c r="M190" s="103" t="e">
        <f>#REF!</f>
        <v>#REF!</v>
      </c>
      <c r="N190" s="113" t="e">
        <f>IF(M190=0,"",CHOOSE(M190,"5","7","9","10","10","手入力箇所","手入力箇所","手入力箇所","手入力箇所","手入力箇所","手入力箇所","手入力箇所","手入力箇所","手入力箇所"))</f>
        <v>#REF!</v>
      </c>
    </row>
    <row r="191" spans="1:14" ht="40.200000000000003" thickBot="1" x14ac:dyDescent="0.25">
      <c r="A191" s="31" t="s">
        <v>81</v>
      </c>
      <c r="B191" s="18">
        <v>9</v>
      </c>
      <c r="C191" s="18">
        <v>14</v>
      </c>
      <c r="D191" s="62"/>
      <c r="E191" s="62"/>
      <c r="F191" s="62"/>
      <c r="G191" s="62"/>
      <c r="H191" s="62"/>
      <c r="I191" s="62"/>
      <c r="J191" s="62"/>
      <c r="K191" s="19"/>
      <c r="L191" s="31" t="s">
        <v>81</v>
      </c>
      <c r="M191" s="104" t="e">
        <f>#REF!</f>
        <v>#REF!</v>
      </c>
      <c r="N191" s="113" t="e">
        <f>IF(M191=0,"",CHOOSE(M191,"9","14","手入力箇所","手入力箇所","手入力箇所","手入力箇所","手入力箇所","手入力箇所","手入力箇所","手入力箇所","手入力箇所","手入力箇所"))</f>
        <v>#REF!</v>
      </c>
    </row>
    <row r="192" spans="1:14" ht="13.8" thickBot="1" x14ac:dyDescent="0.25">
      <c r="A192" s="31" t="s">
        <v>82</v>
      </c>
      <c r="B192" s="18">
        <v>3</v>
      </c>
      <c r="C192" s="18">
        <v>4</v>
      </c>
      <c r="D192" s="18">
        <v>4</v>
      </c>
      <c r="E192" s="18">
        <v>5</v>
      </c>
      <c r="F192" s="18">
        <v>6</v>
      </c>
      <c r="G192" s="18">
        <v>8</v>
      </c>
      <c r="H192" s="18">
        <v>9</v>
      </c>
      <c r="I192" s="18">
        <v>11</v>
      </c>
      <c r="J192" s="18">
        <v>12</v>
      </c>
      <c r="K192" s="19"/>
      <c r="L192" s="31" t="s">
        <v>82</v>
      </c>
      <c r="M192" s="103" t="e">
        <f>#REF!</f>
        <v>#REF!</v>
      </c>
      <c r="N192" s="113" t="e">
        <f>IF(M192=0,"",CHOOSE(M192,"3","4","4","5","5","6","6","6","6","6","8","8","8","8","8","8","8","8","8","8","9","9","9","9","9","9","9","9","9","9","11","11","11","11","11","11","11","11","11","11","12","12","12","12","12","12","12","12","12","12","12","手入力箇所","手入力箇所","手入力箇所","手入力箇所","手入力箇所","手入力箇所","手入力箇所","手入力箇所","手入力箇所","手入力箇所"))</f>
        <v>#REF!</v>
      </c>
    </row>
    <row r="193" spans="1:14" ht="13.8" thickBot="1" x14ac:dyDescent="0.25">
      <c r="A193" s="31" t="s">
        <v>83</v>
      </c>
      <c r="B193" s="18">
        <v>3</v>
      </c>
      <c r="C193" s="18">
        <v>4</v>
      </c>
      <c r="D193" s="18">
        <v>4</v>
      </c>
      <c r="E193" s="18">
        <v>5</v>
      </c>
      <c r="F193" s="18">
        <v>6</v>
      </c>
      <c r="G193" s="18">
        <v>8</v>
      </c>
      <c r="H193" s="18">
        <v>10</v>
      </c>
      <c r="I193" s="18">
        <v>12</v>
      </c>
      <c r="J193" s="18">
        <v>13</v>
      </c>
      <c r="K193" s="19"/>
      <c r="L193" s="31" t="s">
        <v>83</v>
      </c>
      <c r="M193" s="104" t="e">
        <f>#REF!</f>
        <v>#REF!</v>
      </c>
      <c r="N193" s="113" t="e">
        <f>IF(M193=0,"",CHOOSE(M193,"3","4","4","5","5","6","6","6","6","6","8","8","8","8","8","8","8","8","8","8","10","10","10","10","10","10","10","10","10","10","12","12","12","12","12","12","12","12","12","12","13","13","13","13","13","13","13","13","13","13","13","手入力箇所","手入力箇所","手入力箇所","手入力箇所","手入力箇所","手入力箇所","手入力箇所","手入力箇所","手入力箇所","手入力箇所"))</f>
        <v>#REF!</v>
      </c>
    </row>
    <row r="194" spans="1:14" ht="27" thickBot="1" x14ac:dyDescent="0.25">
      <c r="A194" s="32" t="s">
        <v>84</v>
      </c>
      <c r="B194" s="20">
        <v>1</v>
      </c>
      <c r="C194" s="20">
        <v>2</v>
      </c>
      <c r="D194" s="20">
        <v>3</v>
      </c>
      <c r="E194" s="20">
        <v>4</v>
      </c>
      <c r="F194" s="20">
        <v>8</v>
      </c>
      <c r="G194" s="20">
        <v>19</v>
      </c>
      <c r="H194" s="63"/>
      <c r="I194" s="63"/>
      <c r="J194" s="63"/>
      <c r="K194" s="21"/>
      <c r="L194" s="32" t="s">
        <v>84</v>
      </c>
      <c r="M194" s="103" t="e">
        <f>#REF!</f>
        <v>#REF!</v>
      </c>
      <c r="N194" s="113" t="e">
        <f>IF(M194=0,"",CHOOSE(M194,"1","2","3","4","4","8","8","8","8","8","19","19","19","19","19","19","19","19","19","19","手入力箇所","手入力箇所","手入力箇所","手入力箇所","手入力箇所","手入力箇所","手入力箇所","手入力箇所","手入力箇所","手入力箇所"))</f>
        <v>#REF!</v>
      </c>
    </row>
    <row r="195" spans="1:14" ht="13.8" thickBot="1" x14ac:dyDescent="0.25"/>
    <row r="196" spans="1:14" ht="13.8" thickBot="1" x14ac:dyDescent="0.25">
      <c r="A196" s="686" t="e">
        <f>A169</f>
        <v>#REF!</v>
      </c>
      <c r="B196" s="686"/>
      <c r="C196" s="686"/>
      <c r="D196" s="687" t="s">
        <v>193</v>
      </c>
      <c r="E196" s="687"/>
      <c r="F196" s="687"/>
      <c r="G196" s="687"/>
      <c r="H196" s="687"/>
      <c r="I196" s="687"/>
      <c r="J196" s="687"/>
      <c r="K196" s="687"/>
      <c r="L196" s="687"/>
      <c r="M196" s="687"/>
      <c r="N196" s="687"/>
    </row>
    <row r="197" spans="1:14" ht="13.8" thickBot="1" x14ac:dyDescent="0.25">
      <c r="A197" s="105"/>
      <c r="B197" s="33">
        <v>1</v>
      </c>
      <c r="C197" s="24">
        <v>2</v>
      </c>
      <c r="D197" s="24">
        <v>3</v>
      </c>
      <c r="E197" s="24" t="s">
        <v>58</v>
      </c>
      <c r="F197" s="24" t="s">
        <v>59</v>
      </c>
      <c r="G197" s="24" t="s">
        <v>60</v>
      </c>
      <c r="H197" s="24" t="s">
        <v>61</v>
      </c>
      <c r="I197" s="24" t="s">
        <v>62</v>
      </c>
      <c r="J197" s="24" t="s">
        <v>194</v>
      </c>
      <c r="K197" s="102" t="s">
        <v>85</v>
      </c>
      <c r="L197" s="105" t="s">
        <v>189</v>
      </c>
      <c r="M197" s="105" t="s">
        <v>188</v>
      </c>
      <c r="N197" s="105" t="s">
        <v>51</v>
      </c>
    </row>
    <row r="198" spans="1:14" ht="13.8" thickBot="1" x14ac:dyDescent="0.25">
      <c r="A198" s="26" t="s">
        <v>56</v>
      </c>
      <c r="B198" s="22">
        <v>16</v>
      </c>
      <c r="C198" s="22">
        <v>25</v>
      </c>
      <c r="D198" s="22">
        <v>32</v>
      </c>
      <c r="E198" s="22">
        <v>38</v>
      </c>
      <c r="F198" s="22">
        <v>56</v>
      </c>
      <c r="G198" s="22">
        <v>87</v>
      </c>
      <c r="H198" s="22">
        <v>121</v>
      </c>
      <c r="I198" s="22"/>
      <c r="J198" s="23"/>
      <c r="K198" s="68"/>
      <c r="L198" s="107" t="s">
        <v>56</v>
      </c>
      <c r="M198" s="103" t="e">
        <f>#REF!</f>
        <v>#REF!</v>
      </c>
      <c r="N198" s="103" t="e">
        <f>IF(M198=0,"",CHOOSE(M198,"16","25","32","38","38","56","56","56","56","56","87","87","87","87","87","87","87","87","87","87","121","121","121","121","121","121","121","121","121","121","手入力箇所","手入力箇所","手入力箇所","手入力箇所","手入力箇所","手入力箇所","手入力箇所","手入力箇所","手入力箇所","手入力箇所"))</f>
        <v>#REF!</v>
      </c>
    </row>
    <row r="199" spans="1:14" ht="13.8" thickBot="1" x14ac:dyDescent="0.25">
      <c r="A199" s="27" t="s">
        <v>57</v>
      </c>
      <c r="B199" s="18">
        <v>25</v>
      </c>
      <c r="C199" s="18">
        <v>33</v>
      </c>
      <c r="D199" s="18">
        <v>40</v>
      </c>
      <c r="E199" s="18">
        <v>45</v>
      </c>
      <c r="F199" s="18">
        <v>58</v>
      </c>
      <c r="G199" s="18">
        <v>79</v>
      </c>
      <c r="H199" s="18"/>
      <c r="I199" s="18"/>
      <c r="J199" s="62"/>
      <c r="K199" s="69"/>
      <c r="L199" s="107" t="s">
        <v>57</v>
      </c>
      <c r="M199" s="103" t="e">
        <f>#REF!</f>
        <v>#REF!</v>
      </c>
      <c r="N199" s="103" t="e">
        <f>IF(M199=0,"",CHOOSE(M199,"25","33","40","45","45","58","58","58","58","58","79","79","79","79","79","79","79","79","79","79","手入力箇所","手入力箇所","手入力箇所","手入力箇所","手入力箇所","手入力箇所","手入力箇所","手入力箇所","手入力箇所","手入力箇所"))</f>
        <v>#REF!</v>
      </c>
    </row>
    <row r="200" spans="1:14" ht="48.6" thickBot="1" x14ac:dyDescent="0.25">
      <c r="A200" s="28" t="s">
        <v>64</v>
      </c>
      <c r="B200" s="18">
        <v>32</v>
      </c>
      <c r="C200" s="18"/>
      <c r="D200" s="18"/>
      <c r="E200" s="18"/>
      <c r="F200" s="18"/>
      <c r="G200" s="18"/>
      <c r="H200" s="18"/>
      <c r="I200" s="18"/>
      <c r="J200" s="62"/>
      <c r="K200" s="69"/>
      <c r="L200" s="108" t="s">
        <v>64</v>
      </c>
      <c r="M200" s="103" t="e">
        <f>#REF!</f>
        <v>#REF!</v>
      </c>
      <c r="N200" s="103" t="e">
        <f>IF(M200=0,"",CHOOSE(M200,"32","手入力箇所","手入力箇所","手入力箇所","手入力箇所","手入力箇所","手入力箇所","手入力箇所","手入力箇所","手入力箇所","手入力箇所"))</f>
        <v>#REF!</v>
      </c>
    </row>
    <row r="201" spans="1:14" ht="48.6" thickBot="1" x14ac:dyDescent="0.25">
      <c r="A201" s="28" t="s">
        <v>65</v>
      </c>
      <c r="B201" s="18">
        <v>36</v>
      </c>
      <c r="C201" s="18"/>
      <c r="D201" s="18"/>
      <c r="E201" s="18"/>
      <c r="F201" s="18"/>
      <c r="G201" s="18"/>
      <c r="H201" s="18"/>
      <c r="I201" s="18"/>
      <c r="J201" s="62"/>
      <c r="K201" s="69"/>
      <c r="L201" s="108" t="s">
        <v>65</v>
      </c>
      <c r="M201" s="103" t="e">
        <f>#REF!</f>
        <v>#REF!</v>
      </c>
      <c r="N201" s="103" t="e">
        <f>IF(M201=0,"",CHOOSE(M201,"36","手入力箇所","手入力箇所","手入力箇所","手入力箇所","手入力箇所","手入力箇所","手入力箇所","手入力箇所","手入力箇所","手入力箇所"))</f>
        <v>#REF!</v>
      </c>
    </row>
    <row r="202" spans="1:14" ht="24.6" thickBot="1" x14ac:dyDescent="0.25">
      <c r="A202" s="28" t="s">
        <v>66</v>
      </c>
      <c r="B202" s="18">
        <v>24</v>
      </c>
      <c r="C202" s="18">
        <v>30</v>
      </c>
      <c r="D202" s="18">
        <v>33</v>
      </c>
      <c r="E202" s="18">
        <v>35</v>
      </c>
      <c r="F202" s="18">
        <v>42</v>
      </c>
      <c r="G202" s="18"/>
      <c r="H202" s="18"/>
      <c r="I202" s="18"/>
      <c r="J202" s="62"/>
      <c r="K202" s="69"/>
      <c r="L202" s="108" t="s">
        <v>66</v>
      </c>
      <c r="M202" s="103" t="e">
        <f>#REF!</f>
        <v>#REF!</v>
      </c>
      <c r="N202" s="103" t="e">
        <f>IF(M202=0,"",CHOOSE(M202,"24","30","33","35","35","42","42","42","42","42","手入力箇所","手入力箇所","手入力箇所","手入力箇所","手入力箇所","手入力箇所","手入力箇所","手入力箇所","手入力箇所","手入力箇所"))</f>
        <v>#REF!</v>
      </c>
    </row>
    <row r="203" spans="1:14" ht="36.6" thickBot="1" x14ac:dyDescent="0.25">
      <c r="A203" s="28" t="s">
        <v>67</v>
      </c>
      <c r="B203" s="18">
        <v>7</v>
      </c>
      <c r="C203" s="18">
        <v>12</v>
      </c>
      <c r="D203" s="18">
        <v>16</v>
      </c>
      <c r="E203" s="18">
        <v>19</v>
      </c>
      <c r="F203" s="18"/>
      <c r="G203" s="18"/>
      <c r="H203" s="18"/>
      <c r="I203" s="18"/>
      <c r="J203" s="62"/>
      <c r="K203" s="69"/>
      <c r="L203" s="108" t="s">
        <v>67</v>
      </c>
      <c r="M203" s="103" t="e">
        <f>#REF!</f>
        <v>#REF!</v>
      </c>
      <c r="N203" s="103" t="e">
        <f>IF(M203=0,"",CHOOSE(M203,"7","12","16","19","19","手入力箇所","手入力箇所","手入力箇所","手入力箇所","手入力箇所","手入力箇所","手入力箇所","手入力箇所","手入力箇所","手入力箇所"))</f>
        <v>#REF!</v>
      </c>
    </row>
    <row r="204" spans="1:14" ht="24.6" thickBot="1" x14ac:dyDescent="0.25">
      <c r="A204" s="28" t="s">
        <v>68</v>
      </c>
      <c r="B204" s="18">
        <v>21</v>
      </c>
      <c r="C204" s="18">
        <v>35</v>
      </c>
      <c r="D204" s="18">
        <v>48</v>
      </c>
      <c r="E204" s="18">
        <v>59</v>
      </c>
      <c r="F204" s="18">
        <v>94</v>
      </c>
      <c r="G204" s="18">
        <v>159</v>
      </c>
      <c r="H204" s="18">
        <v>235</v>
      </c>
      <c r="I204" s="18"/>
      <c r="J204" s="62"/>
      <c r="K204" s="69"/>
      <c r="L204" s="108" t="s">
        <v>68</v>
      </c>
      <c r="M204" s="103" t="e">
        <f>#REF!</f>
        <v>#REF!</v>
      </c>
      <c r="N204" s="103" t="e">
        <f>IF(M204=0,"",CHOOSE(M204,"21","35","48","59","59","94","94","94","94","94","159","159","159","159","159","159","159","159","159","159","235","235","235","235","235","235","235","235","235","235","手入力箇所","手入力箇所","手入力箇所","手入力箇所","手入力箇所","手入力箇所","手入力箇所","手入力箇所","手入力箇所","手入力箇所"))</f>
        <v>#REF!</v>
      </c>
    </row>
    <row r="205" spans="1:14" ht="36.6" thickBot="1" x14ac:dyDescent="0.25">
      <c r="A205" s="28" t="s">
        <v>69</v>
      </c>
      <c r="B205" s="18">
        <v>22</v>
      </c>
      <c r="C205" s="18">
        <v>26</v>
      </c>
      <c r="D205" s="18">
        <v>28</v>
      </c>
      <c r="E205" s="18">
        <v>29</v>
      </c>
      <c r="F205" s="18">
        <v>34</v>
      </c>
      <c r="G205" s="18"/>
      <c r="H205" s="18"/>
      <c r="I205" s="18"/>
      <c r="J205" s="62"/>
      <c r="K205" s="69"/>
      <c r="L205" s="108" t="s">
        <v>69</v>
      </c>
      <c r="M205" s="103" t="e">
        <f>#REF!</f>
        <v>#REF!</v>
      </c>
      <c r="N205" s="103" t="e">
        <f>IF(M205=0,"",CHOOSE(M205,"22","26","28","29","29","34","34","34","34","34","手入力箇所","手入力箇所","手入力箇所","手入力箇所","手入力箇所","手入力箇所","手入力箇所","手入力箇所","手入力箇所","手入力箇所"))</f>
        <v>#REF!</v>
      </c>
    </row>
    <row r="206" spans="1:14" ht="13.8" thickBot="1" x14ac:dyDescent="0.25">
      <c r="A206" s="27" t="s">
        <v>63</v>
      </c>
      <c r="B206" s="18">
        <v>21</v>
      </c>
      <c r="C206" s="18">
        <v>33</v>
      </c>
      <c r="D206" s="18">
        <v>46</v>
      </c>
      <c r="E206" s="18">
        <v>56</v>
      </c>
      <c r="F206" s="18">
        <v>89</v>
      </c>
      <c r="G206" s="18">
        <v>151</v>
      </c>
      <c r="H206" s="18">
        <v>224</v>
      </c>
      <c r="I206" s="18">
        <v>289</v>
      </c>
      <c r="J206" s="18">
        <v>350</v>
      </c>
      <c r="K206" s="69"/>
      <c r="L206" s="107" t="s">
        <v>63</v>
      </c>
      <c r="M206" s="103" t="e">
        <f>#REF!</f>
        <v>#REF!</v>
      </c>
      <c r="N206" s="103" t="e">
        <f>IF(M206=0,"",CHOOSE(M206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07" spans="1:14" ht="24.6" thickBot="1" x14ac:dyDescent="0.25">
      <c r="A207" s="34" t="s">
        <v>70</v>
      </c>
      <c r="B207" s="35">
        <v>13</v>
      </c>
      <c r="C207" s="35">
        <v>33</v>
      </c>
      <c r="D207" s="35">
        <v>59</v>
      </c>
      <c r="E207" s="35"/>
      <c r="F207" s="35"/>
      <c r="G207" s="35"/>
      <c r="H207" s="35"/>
      <c r="I207" s="35"/>
      <c r="J207" s="36"/>
      <c r="K207" s="67"/>
      <c r="L207" s="108" t="s">
        <v>70</v>
      </c>
      <c r="M207" s="103" t="e">
        <f>#REF!</f>
        <v>#REF!</v>
      </c>
      <c r="N207" s="103" t="e">
        <f>IF(M207=0,"",CHOOSE(M207,"13","33","59","手入力箇所","手入力箇所","手入力箇所","手入力箇所","手入力箇所","手入力箇所","手入力箇所","手入力箇所","手入力箇所","手入力箇所"))</f>
        <v>#REF!</v>
      </c>
    </row>
    <row r="208" spans="1:14" ht="13.8" thickBot="1" x14ac:dyDescent="0.25">
      <c r="A208" s="37" t="s">
        <v>71</v>
      </c>
      <c r="B208" s="17">
        <v>23</v>
      </c>
      <c r="C208" s="17">
        <v>39</v>
      </c>
      <c r="D208" s="17">
        <v>97</v>
      </c>
      <c r="E208" s="17"/>
      <c r="F208" s="17"/>
      <c r="G208" s="17"/>
      <c r="H208" s="17"/>
      <c r="I208" s="17"/>
      <c r="J208" s="64"/>
      <c r="K208" s="70"/>
      <c r="L208" s="109" t="s">
        <v>71</v>
      </c>
      <c r="M208" s="103" t="e">
        <f>#REF!</f>
        <v>#REF!</v>
      </c>
      <c r="N208" s="103" t="e">
        <f>IF(M208=0,"",CHOOSE(M208,"23","39","97","手入力箇所","手入力箇所","手入力箇所","手入力箇所","手入力箇所","手入力箇所","手入力箇所","手入力箇所","手入力箇所","手入力箇所"))</f>
        <v>#REF!</v>
      </c>
    </row>
    <row r="209" spans="1:14" ht="13.8" thickBot="1" x14ac:dyDescent="0.25">
      <c r="A209" s="29" t="s">
        <v>72</v>
      </c>
      <c r="B209" s="18">
        <v>21</v>
      </c>
      <c r="C209" s="18">
        <v>37</v>
      </c>
      <c r="D209" s="18">
        <v>58</v>
      </c>
      <c r="E209" s="18">
        <v>76</v>
      </c>
      <c r="F209" s="18">
        <v>137</v>
      </c>
      <c r="G209" s="18"/>
      <c r="H209" s="18"/>
      <c r="I209" s="18"/>
      <c r="J209" s="62"/>
      <c r="K209" s="69"/>
      <c r="L209" s="109" t="s">
        <v>72</v>
      </c>
      <c r="M209" s="103" t="e">
        <f>#REF!</f>
        <v>#REF!</v>
      </c>
      <c r="N209" s="103" t="e">
        <f>IF(M209=0,"",CHOOSE(M209,"21","37","58","76","76","137","137","137","137","137","手入力箇所","手入力箇所","手入力箇所","手入力箇所","手入力箇所","手入力箇所","手入力箇所","手入力箇所","手入力箇所","手入力箇所"))</f>
        <v>#REF!</v>
      </c>
    </row>
    <row r="210" spans="1:14" ht="13.8" thickBot="1" x14ac:dyDescent="0.25">
      <c r="A210" s="29" t="s">
        <v>73</v>
      </c>
      <c r="B210" s="18">
        <v>48</v>
      </c>
      <c r="C210" s="18">
        <v>93</v>
      </c>
      <c r="D210" s="18">
        <v>138</v>
      </c>
      <c r="E210" s="18">
        <v>183</v>
      </c>
      <c r="F210" s="18"/>
      <c r="G210" s="18"/>
      <c r="H210" s="18"/>
      <c r="I210" s="18"/>
      <c r="J210" s="62"/>
      <c r="K210" s="69"/>
      <c r="L210" s="109" t="s">
        <v>73</v>
      </c>
      <c r="M210" s="103" t="e">
        <f>#REF!</f>
        <v>#REF!</v>
      </c>
      <c r="N210" s="103" t="e">
        <f>IF(M210=0,"",CHOOSE(M210,"48","93","138","183","183","手入力箇所","手入力箇所","手入力箇所","手入力箇所","手入力箇所","手入力箇所","手入力箇所","手入力箇所","手入力箇所","手入力箇所"))</f>
        <v>#REF!</v>
      </c>
    </row>
    <row r="211" spans="1:14" ht="37.200000000000003" thickBot="1" x14ac:dyDescent="0.25">
      <c r="A211" s="30" t="s">
        <v>74</v>
      </c>
      <c r="B211" s="18">
        <v>13</v>
      </c>
      <c r="C211" s="18">
        <v>26</v>
      </c>
      <c r="D211" s="18">
        <v>40</v>
      </c>
      <c r="E211" s="18">
        <v>55</v>
      </c>
      <c r="F211" s="18">
        <v>107</v>
      </c>
      <c r="G211" s="18">
        <v>224</v>
      </c>
      <c r="H211" s="18">
        <v>386</v>
      </c>
      <c r="I211" s="18"/>
      <c r="J211" s="62"/>
      <c r="K211" s="69"/>
      <c r="L211" s="110" t="s">
        <v>74</v>
      </c>
      <c r="M211" s="103" t="e">
        <f>#REF!</f>
        <v>#REF!</v>
      </c>
      <c r="N211" s="103" t="e">
        <f>IF(M211=0,"",CHOOSE(M211,"13","26","40","55","55","107","107","107","107","107","224","224","224","224","224","224","224","224","224","224","386","386","386","386","386","386","386","386","386","386","手入力箇所","手入力箇所","手入力箇所","手入力箇所","手入力箇所","手入力箇所","手入力箇所","手入力箇所","手入力箇所","手入力箇所"))</f>
        <v>#REF!</v>
      </c>
    </row>
    <row r="212" spans="1:14" ht="13.8" thickBot="1" x14ac:dyDescent="0.25">
      <c r="A212" s="29" t="s">
        <v>75</v>
      </c>
      <c r="B212" s="18">
        <v>36</v>
      </c>
      <c r="C212" s="18">
        <v>98</v>
      </c>
      <c r="D212" s="18">
        <v>173</v>
      </c>
      <c r="E212" s="18">
        <v>274</v>
      </c>
      <c r="F212" s="18"/>
      <c r="G212" s="18"/>
      <c r="H212" s="18"/>
      <c r="I212" s="18"/>
      <c r="J212" s="62"/>
      <c r="K212" s="69"/>
      <c r="L212" s="109" t="s">
        <v>75</v>
      </c>
      <c r="M212" s="103" t="e">
        <f>#REF!</f>
        <v>#REF!</v>
      </c>
      <c r="N212" s="103" t="e">
        <f>IF(M212=0,"",CHOOSE(M212,"36","98","173","274","274","手入力箇所","手入力箇所","手入力箇所","手入力箇所","手入力箇所","手入力箇所","手入力箇所","手入力箇所","手入力箇所","手入力箇所"))</f>
        <v>#REF!</v>
      </c>
    </row>
    <row r="213" spans="1:14" ht="37.200000000000003" thickBot="1" x14ac:dyDescent="0.25">
      <c r="A213" s="30" t="s">
        <v>76</v>
      </c>
      <c r="B213" s="18">
        <v>127</v>
      </c>
      <c r="C213" s="18">
        <v>127</v>
      </c>
      <c r="D213" s="18">
        <v>127</v>
      </c>
      <c r="E213" s="18">
        <v>127</v>
      </c>
      <c r="F213" s="18"/>
      <c r="G213" s="18"/>
      <c r="H213" s="18"/>
      <c r="I213" s="18"/>
      <c r="J213" s="62"/>
      <c r="K213" s="69"/>
      <c r="L213" s="110" t="s">
        <v>76</v>
      </c>
      <c r="M213" s="103" t="e">
        <f>#REF!</f>
        <v>#REF!</v>
      </c>
      <c r="N213" s="103" t="e">
        <f>IF(M213=0,"",CHOOSE(M213,"127","127","127","127","127","手入力箇所","手入力箇所","手入力箇所","手入力箇所","手入力箇所","手入力箇所","手入力箇所","手入力箇所","手入力箇所","手入力箇所"))</f>
        <v>#REF!</v>
      </c>
    </row>
    <row r="214" spans="1:14" ht="27" thickBot="1" x14ac:dyDescent="0.25">
      <c r="A214" s="31" t="s">
        <v>77</v>
      </c>
      <c r="B214" s="18">
        <v>42</v>
      </c>
      <c r="C214" s="18">
        <v>90</v>
      </c>
      <c r="D214" s="18">
        <v>141</v>
      </c>
      <c r="E214" s="18">
        <v>193</v>
      </c>
      <c r="F214" s="62"/>
      <c r="G214" s="62"/>
      <c r="H214" s="62"/>
      <c r="I214" s="62"/>
      <c r="J214" s="62"/>
      <c r="K214" s="69"/>
      <c r="L214" s="111" t="s">
        <v>77</v>
      </c>
      <c r="M214" s="103" t="e">
        <f>#REF!</f>
        <v>#REF!</v>
      </c>
      <c r="N214" s="103" t="e">
        <f>IF(M214=0,"",CHOOSE(M214,"42","90","141","193","1936","手入力箇所","手入力箇所","手入力箇所","手入力箇所","手入力箇所","手入力箇所","手入力箇所","手入力箇所","手入力箇所","手入力箇所"))</f>
        <v>#REF!</v>
      </c>
    </row>
    <row r="215" spans="1:14" ht="40.200000000000003" thickBot="1" x14ac:dyDescent="0.25">
      <c r="A215" s="31" t="s">
        <v>78</v>
      </c>
      <c r="B215" s="18">
        <v>24</v>
      </c>
      <c r="C215" s="18">
        <v>43</v>
      </c>
      <c r="D215" s="18">
        <v>61</v>
      </c>
      <c r="E215" s="18">
        <v>76</v>
      </c>
      <c r="F215" s="62"/>
      <c r="G215" s="62"/>
      <c r="H215" s="62"/>
      <c r="I215" s="62"/>
      <c r="J215" s="62"/>
      <c r="K215" s="69"/>
      <c r="L215" s="111" t="s">
        <v>78</v>
      </c>
      <c r="M215" s="103" t="e">
        <f>#REF!</f>
        <v>#REF!</v>
      </c>
      <c r="N215" s="103" t="e">
        <f>IF(M215=0,"",CHOOSE(M215,"24","43","61","76","76","手入力箇所","手入力箇所","手入力箇所","手入力箇所","手入力箇所","手入力箇所","手入力箇所","手入力箇所","手入力箇所","手入力箇所"))</f>
        <v>#REF!</v>
      </c>
    </row>
    <row r="216" spans="1:14" ht="27" thickBot="1" x14ac:dyDescent="0.25">
      <c r="A216" s="31" t="s">
        <v>79</v>
      </c>
      <c r="B216" s="18">
        <v>54</v>
      </c>
      <c r="C216" s="18">
        <v>77</v>
      </c>
      <c r="D216" s="18">
        <v>94</v>
      </c>
      <c r="E216" s="18">
        <v>107</v>
      </c>
      <c r="F216" s="62"/>
      <c r="G216" s="62"/>
      <c r="H216" s="62"/>
      <c r="I216" s="62"/>
      <c r="J216" s="62"/>
      <c r="K216" s="69"/>
      <c r="L216" s="111" t="s">
        <v>79</v>
      </c>
      <c r="M216" s="103" t="e">
        <f>#REF!</f>
        <v>#REF!</v>
      </c>
      <c r="N216" s="103" t="e">
        <f>IF(M216=0,"",CHOOSE(M216,"54","77","94","107","107","手入力箇所","手入力箇所","手入力箇所","手入力箇所","手入力箇所","手入力箇所","手入力箇所","手入力箇所","手入力箇所","手入力箇所"))</f>
        <v>#REF!</v>
      </c>
    </row>
    <row r="217" spans="1:14" ht="40.200000000000003" thickBot="1" x14ac:dyDescent="0.25">
      <c r="A217" s="31" t="s">
        <v>80</v>
      </c>
      <c r="B217" s="18">
        <v>49</v>
      </c>
      <c r="C217" s="18">
        <v>53</v>
      </c>
      <c r="D217" s="18">
        <v>55</v>
      </c>
      <c r="E217" s="18">
        <v>56</v>
      </c>
      <c r="F217" s="62"/>
      <c r="G217" s="62"/>
      <c r="H217" s="62"/>
      <c r="I217" s="62"/>
      <c r="J217" s="62"/>
      <c r="K217" s="69"/>
      <c r="L217" s="111" t="s">
        <v>80</v>
      </c>
      <c r="M217" s="103" t="e">
        <f>#REF!</f>
        <v>#REF!</v>
      </c>
      <c r="N217" s="103" t="e">
        <f>IF(M217=0,"",CHOOSE(M217,"49","53","55","56","56","手入力箇所","手入力箇所","手入力箇所","手入力箇所","手入力箇所","手入力箇所","手入力箇所","手入力箇所","手入力箇所","手入力箇所"))</f>
        <v>#REF!</v>
      </c>
    </row>
    <row r="218" spans="1:14" ht="40.200000000000003" thickBot="1" x14ac:dyDescent="0.25">
      <c r="A218" s="38" t="s">
        <v>81</v>
      </c>
      <c r="B218" s="35">
        <v>232</v>
      </c>
      <c r="C218" s="35">
        <v>232</v>
      </c>
      <c r="D218" s="36"/>
      <c r="E218" s="36"/>
      <c r="F218" s="36"/>
      <c r="G218" s="36"/>
      <c r="H218" s="36"/>
      <c r="I218" s="36"/>
      <c r="J218" s="36"/>
      <c r="K218" s="67"/>
      <c r="L218" s="111" t="s">
        <v>81</v>
      </c>
      <c r="M218" s="103" t="e">
        <f>#REF!</f>
        <v>#REF!</v>
      </c>
      <c r="N218" s="103" t="e">
        <f>IF(M218=0,"",CHOOSE(M218,"232","232","手入力箇所","手入力箇所","手入力箇所","手入力箇所","手入力箇所","手入力箇所","手入力箇所","手入力箇所","手入力箇所","手入力箇所"))</f>
        <v>#REF!</v>
      </c>
    </row>
    <row r="219" spans="1:14" ht="13.8" thickBot="1" x14ac:dyDescent="0.25">
      <c r="A219" s="39" t="s">
        <v>82</v>
      </c>
      <c r="B219" s="17">
        <v>6</v>
      </c>
      <c r="C219" s="17">
        <v>9</v>
      </c>
      <c r="D219" s="17">
        <v>11</v>
      </c>
      <c r="E219" s="17">
        <v>13</v>
      </c>
      <c r="F219" s="17">
        <v>18</v>
      </c>
      <c r="G219" s="17">
        <v>26</v>
      </c>
      <c r="H219" s="17">
        <v>35</v>
      </c>
      <c r="I219" s="17">
        <v>43</v>
      </c>
      <c r="J219" s="17">
        <v>49</v>
      </c>
      <c r="K219" s="70"/>
      <c r="L219" s="111" t="s">
        <v>82</v>
      </c>
      <c r="M219" s="103" t="e">
        <f>#REF!</f>
        <v>#REF!</v>
      </c>
      <c r="N219" s="103" t="e">
        <f>IF(M219=0,"",CHOOSE(M219,"6","9","11","13","13","18","18","18","18","18","26","26","26","26","26","26","26","26","26","26","35","35","35","35","35","35","35","35","35","35","43","43","43","43","43","43","43","43","43","43","49","49","49","49","49","49","49","49","49","49","手入力箇所","手入力箇所","手入力箇所","手入力箇所","手入力箇所","手入力箇所","手入力箇所","手入力箇所","手入力箇所","手入力箇所"))</f>
        <v>#REF!</v>
      </c>
    </row>
    <row r="220" spans="1:14" ht="13.8" thickBot="1" x14ac:dyDescent="0.25">
      <c r="A220" s="31" t="s">
        <v>83</v>
      </c>
      <c r="B220" s="18">
        <v>6</v>
      </c>
      <c r="C220" s="18">
        <v>10</v>
      </c>
      <c r="D220" s="18">
        <v>14</v>
      </c>
      <c r="E220" s="18">
        <v>17</v>
      </c>
      <c r="F220" s="18">
        <v>29</v>
      </c>
      <c r="G220" s="18">
        <v>50</v>
      </c>
      <c r="H220" s="18">
        <v>76</v>
      </c>
      <c r="I220" s="18">
        <v>100</v>
      </c>
      <c r="J220" s="18">
        <v>123</v>
      </c>
      <c r="K220" s="69"/>
      <c r="L220" s="111" t="s">
        <v>83</v>
      </c>
      <c r="M220" s="103" t="e">
        <f>#REF!</f>
        <v>#REF!</v>
      </c>
      <c r="N220" s="103" t="e">
        <f>IF(M220=0,"",CHOOSE(M220,"6","10","14","17","17","29","29","29","29","29","50","50","50","50","50","50","50","50","50","50","76","76","76","76","76","76","76","76","76","76","100","100","100","100","100","100","100","100","100","100","123","123","123","123","123","123","123","123","123","123","手入力箇所","手入力箇所","手入力箇所","手入力箇所","手入力箇所","手入力箇所","手入力箇所","手入力箇所","手入力箇所"))</f>
        <v>#REF!</v>
      </c>
    </row>
    <row r="221" spans="1:14" ht="27" thickBot="1" x14ac:dyDescent="0.25">
      <c r="A221" s="32" t="s">
        <v>84</v>
      </c>
      <c r="B221" s="20">
        <v>9</v>
      </c>
      <c r="C221" s="20">
        <v>15</v>
      </c>
      <c r="D221" s="20">
        <v>20</v>
      </c>
      <c r="E221" s="20">
        <v>24</v>
      </c>
      <c r="F221" s="20">
        <v>39</v>
      </c>
      <c r="G221" s="20">
        <v>65</v>
      </c>
      <c r="H221" s="63"/>
      <c r="I221" s="63"/>
      <c r="J221" s="63"/>
      <c r="K221" s="106"/>
      <c r="L221" s="111" t="s">
        <v>84</v>
      </c>
      <c r="M221" s="103" t="e">
        <f>#REF!</f>
        <v>#REF!</v>
      </c>
      <c r="N221" s="103" t="e">
        <f>IF(M221=0,"",CHOOSE(M221,"9","15","20","24","24","39","39","39","39","39","65","65","65","65","65","65","65","65","65","65","手入力箇所","手入力箇所","手入力箇所","手入力箇所","手入力箇所","手入力箇所","手入力箇所","手入力箇所","手入力箇所","手入力箇所"))</f>
        <v>#REF!</v>
      </c>
    </row>
    <row r="224" spans="1:14" ht="13.8" thickBot="1" x14ac:dyDescent="0.25"/>
    <row r="225" spans="1:14" ht="13.8" thickBot="1" x14ac:dyDescent="0.25">
      <c r="A225" s="688" t="e">
        <f>#REF!</f>
        <v>#REF!</v>
      </c>
      <c r="B225" s="688"/>
      <c r="C225" s="688"/>
      <c r="D225" s="689" t="s">
        <v>192</v>
      </c>
      <c r="E225" s="689"/>
      <c r="F225" s="689"/>
      <c r="G225" s="689"/>
      <c r="H225" s="689"/>
      <c r="I225" s="689"/>
      <c r="J225" s="689"/>
      <c r="K225" s="689"/>
      <c r="L225" s="689"/>
      <c r="M225" s="689"/>
      <c r="N225" s="689"/>
    </row>
    <row r="226" spans="1:14" ht="13.8" thickBot="1" x14ac:dyDescent="0.25">
      <c r="A226" s="65"/>
      <c r="B226" s="33">
        <v>1</v>
      </c>
      <c r="C226" s="24">
        <v>2</v>
      </c>
      <c r="D226" s="24">
        <v>3</v>
      </c>
      <c r="E226" s="24" t="s">
        <v>58</v>
      </c>
      <c r="F226" s="24" t="s">
        <v>59</v>
      </c>
      <c r="G226" s="24" t="s">
        <v>60</v>
      </c>
      <c r="H226" s="24" t="s">
        <v>61</v>
      </c>
      <c r="I226" s="24" t="s">
        <v>62</v>
      </c>
      <c r="J226" s="24" t="s">
        <v>194</v>
      </c>
      <c r="K226" s="25" t="s">
        <v>85</v>
      </c>
      <c r="L226" s="105" t="s">
        <v>189</v>
      </c>
      <c r="M226" s="105" t="s">
        <v>188</v>
      </c>
      <c r="N226" s="105" t="s">
        <v>51</v>
      </c>
    </row>
    <row r="227" spans="1:14" ht="13.8" thickBot="1" x14ac:dyDescent="0.25">
      <c r="A227" s="26" t="s">
        <v>56</v>
      </c>
      <c r="B227" s="22">
        <v>5</v>
      </c>
      <c r="C227" s="22">
        <v>7</v>
      </c>
      <c r="D227" s="22">
        <v>8</v>
      </c>
      <c r="E227" s="22">
        <v>8</v>
      </c>
      <c r="F227" s="22">
        <v>10</v>
      </c>
      <c r="G227" s="22">
        <v>13</v>
      </c>
      <c r="H227" s="22">
        <v>16</v>
      </c>
      <c r="I227" s="22"/>
      <c r="J227" s="23"/>
      <c r="K227" s="1"/>
      <c r="L227" s="26" t="s">
        <v>56</v>
      </c>
      <c r="M227" s="104" t="e">
        <f>#REF!</f>
        <v>#REF!</v>
      </c>
      <c r="N227" s="112" t="e">
        <f>IF(M227=0,"",CHOOSE(M227,"5","7","8","8","8","10","10","10","10","10","13","13","13","13","13","13","13","13","13","13","16","16","16","16","16","16","16","16","16","16","16","手入力箇所","手入力箇所","手入力箇所","手入力箇所","手入力箇所","手入力箇所","手入力箇所","手入力箇所","手入力箇所","手入力箇所"))</f>
        <v>#REF!</v>
      </c>
    </row>
    <row r="228" spans="1:14" ht="13.8" thickBot="1" x14ac:dyDescent="0.25">
      <c r="A228" s="27" t="s">
        <v>57</v>
      </c>
      <c r="B228" s="18">
        <v>5</v>
      </c>
      <c r="C228" s="18">
        <v>7</v>
      </c>
      <c r="D228" s="18">
        <v>8</v>
      </c>
      <c r="E228" s="18">
        <v>9</v>
      </c>
      <c r="F228" s="18">
        <v>12</v>
      </c>
      <c r="G228" s="18">
        <v>16</v>
      </c>
      <c r="H228" s="18"/>
      <c r="I228" s="18"/>
      <c r="J228" s="62"/>
      <c r="K228" s="19"/>
      <c r="L228" s="27" t="s">
        <v>57</v>
      </c>
      <c r="M228" s="104" t="e">
        <f>#REF!</f>
        <v>#REF!</v>
      </c>
      <c r="N228" s="113" t="e">
        <f>IF(M228=0,"",CHOOSE(M228,"5","7","8","9","9","12","12","12","12","12","16","16","16","16","16","16","16","16","16","16","手入力箇所","手入力箇所","手入力箇所","手入力箇所","手入力箇所","手入力箇所","手入力箇所","手入力箇所","手入力箇所","手入力箇所"))</f>
        <v>#REF!</v>
      </c>
    </row>
    <row r="229" spans="1:14" ht="48.6" thickBot="1" x14ac:dyDescent="0.25">
      <c r="A229" s="28" t="s">
        <v>64</v>
      </c>
      <c r="B229" s="18">
        <v>6</v>
      </c>
      <c r="C229" s="18"/>
      <c r="D229" s="18"/>
      <c r="E229" s="18"/>
      <c r="F229" s="18"/>
      <c r="G229" s="18"/>
      <c r="H229" s="18"/>
      <c r="I229" s="18"/>
      <c r="J229" s="62"/>
      <c r="K229" s="19"/>
      <c r="L229" s="28" t="s">
        <v>64</v>
      </c>
      <c r="M229" s="104" t="e">
        <f>#REF!</f>
        <v>#REF!</v>
      </c>
      <c r="N229" s="113" t="e">
        <f>IF(M229=0,"",CHOOSE(M229,"6","手入力箇所","手入力箇所","手入力箇所","手入力箇所","手入力箇所","手入力箇所","手入力箇所","手入力箇所","手入力箇所","手入力箇所","",""))</f>
        <v>#REF!</v>
      </c>
    </row>
    <row r="230" spans="1:14" ht="48.6" thickBot="1" x14ac:dyDescent="0.25">
      <c r="A230" s="28" t="s">
        <v>65</v>
      </c>
      <c r="B230" s="18">
        <v>6</v>
      </c>
      <c r="C230" s="18"/>
      <c r="D230" s="18"/>
      <c r="E230" s="18"/>
      <c r="F230" s="18"/>
      <c r="G230" s="18"/>
      <c r="H230" s="18"/>
      <c r="I230" s="18"/>
      <c r="J230" s="62"/>
      <c r="K230" s="19"/>
      <c r="L230" s="28" t="s">
        <v>65</v>
      </c>
      <c r="M230" s="104" t="e">
        <f>#REF!</f>
        <v>#REF!</v>
      </c>
      <c r="N230" s="113" t="e">
        <f>IF(M230=0,"",CHOOSE(M230,"6","手入力箇所","手入力箇所","手入力箇所","手入力箇所","手入力箇所","手入力箇所","手入力箇所","手入力箇所","手入力箇所","手入力箇所","",""))</f>
        <v>#REF!</v>
      </c>
    </row>
    <row r="231" spans="1:14" ht="24.6" thickBot="1" x14ac:dyDescent="0.25">
      <c r="A231" s="28" t="s">
        <v>66</v>
      </c>
      <c r="B231" s="18">
        <v>5</v>
      </c>
      <c r="C231" s="18">
        <v>7</v>
      </c>
      <c r="D231" s="18">
        <v>8</v>
      </c>
      <c r="E231" s="18">
        <v>9</v>
      </c>
      <c r="F231" s="18">
        <v>12</v>
      </c>
      <c r="G231" s="18"/>
      <c r="H231" s="18"/>
      <c r="I231" s="18"/>
      <c r="J231" s="62"/>
      <c r="K231" s="19"/>
      <c r="L231" s="28" t="s">
        <v>66</v>
      </c>
      <c r="M231" s="104" t="e">
        <f>#REF!</f>
        <v>#REF!</v>
      </c>
      <c r="N231" s="113" t="e">
        <f>IF(M231=0,"",CHOOSE(M231,"5","7","8","9","9","12","12","12","12","12","手入力箇所","手入力箇所","手入力箇所","手入力箇所","手入力箇所","手入力箇所","手入力箇所","手入力箇所","手入力箇所","手入力箇所"))</f>
        <v>#REF!</v>
      </c>
    </row>
    <row r="232" spans="1:14" ht="36.6" thickBot="1" x14ac:dyDescent="0.25">
      <c r="A232" s="28" t="s">
        <v>67</v>
      </c>
      <c r="B232" s="18">
        <v>4</v>
      </c>
      <c r="C232" s="18">
        <v>5</v>
      </c>
      <c r="D232" s="18">
        <v>5</v>
      </c>
      <c r="E232" s="18">
        <v>6</v>
      </c>
      <c r="F232" s="18"/>
      <c r="G232" s="18"/>
      <c r="H232" s="18"/>
      <c r="I232" s="18"/>
      <c r="J232" s="62"/>
      <c r="K232" s="19"/>
      <c r="L232" s="28" t="s">
        <v>67</v>
      </c>
      <c r="M232" s="104" t="e">
        <f>#REF!</f>
        <v>#REF!</v>
      </c>
      <c r="N232" s="113" t="e">
        <f>IF(M232=0,"",CHOOSE(M232,"4","5","5","6","6","手入力箇所","手入力箇所","手入力箇所","手入力箇所","手入力箇所","手入力箇所","手入力箇所","手入力箇所","手入力箇所","手入力箇所"))</f>
        <v>#REF!</v>
      </c>
    </row>
    <row r="233" spans="1:14" ht="24.6" thickBot="1" x14ac:dyDescent="0.25">
      <c r="A233" s="28" t="s">
        <v>68</v>
      </c>
      <c r="B233" s="18">
        <v>12</v>
      </c>
      <c r="C233" s="18">
        <v>12</v>
      </c>
      <c r="D233" s="18">
        <v>12</v>
      </c>
      <c r="E233" s="18">
        <v>12</v>
      </c>
      <c r="F233" s="18">
        <v>12</v>
      </c>
      <c r="G233" s="18">
        <v>12</v>
      </c>
      <c r="H233" s="18">
        <v>12</v>
      </c>
      <c r="I233" s="18"/>
      <c r="J233" s="62"/>
      <c r="K233" s="19"/>
      <c r="L233" s="28" t="s">
        <v>68</v>
      </c>
      <c r="M233" s="104" t="e">
        <f>#REF!</f>
        <v>#REF!</v>
      </c>
      <c r="N233" s="113" t="e">
        <f>IF(M233=0,"",CHOOSE(M233,"12","12","12","12","12","12","12","12","12","12","12","12","12","12","12","12","12","12","12","12","12","12","12","12","12","12","12","12","12","12","手入力箇所","手入力箇所","手入力箇所","手入力箇所","手入力箇所","手入力箇所","手入力箇所","手入力箇所","手入力箇所","手入力箇所"))</f>
        <v>#REF!</v>
      </c>
    </row>
    <row r="234" spans="1:14" ht="36.6" thickBot="1" x14ac:dyDescent="0.25">
      <c r="A234" s="28" t="s">
        <v>69</v>
      </c>
      <c r="B234" s="18">
        <v>7</v>
      </c>
      <c r="C234" s="18">
        <v>7</v>
      </c>
      <c r="D234" s="18">
        <v>7</v>
      </c>
      <c r="E234" s="18">
        <v>7</v>
      </c>
      <c r="F234" s="18">
        <v>7</v>
      </c>
      <c r="G234" s="18"/>
      <c r="H234" s="18"/>
      <c r="I234" s="18"/>
      <c r="J234" s="62"/>
      <c r="K234" s="19"/>
      <c r="L234" s="28" t="s">
        <v>69</v>
      </c>
      <c r="M234" s="104" t="e">
        <f>#REF!</f>
        <v>#REF!</v>
      </c>
      <c r="N234" s="113" t="e">
        <f>IF(M234=0,"",CHOOSE(M234,"7","7","7","7","7","7","7","7","7","7","手入力箇所","手入力箇所","手入力箇所","手入力箇所","手入力箇所","手入力箇所","手入力箇所","手入力箇所","手入力箇所","手入力箇所"))</f>
        <v>#REF!</v>
      </c>
    </row>
    <row r="235" spans="1:14" ht="13.8" thickBot="1" x14ac:dyDescent="0.25">
      <c r="A235" s="27" t="s">
        <v>63</v>
      </c>
      <c r="B235" s="18">
        <v>4</v>
      </c>
      <c r="C235" s="18">
        <v>5</v>
      </c>
      <c r="D235" s="18">
        <v>7</v>
      </c>
      <c r="E235" s="18">
        <v>8</v>
      </c>
      <c r="F235" s="18">
        <v>11</v>
      </c>
      <c r="G235" s="18">
        <v>16</v>
      </c>
      <c r="H235" s="18">
        <v>22</v>
      </c>
      <c r="I235" s="18">
        <v>26</v>
      </c>
      <c r="J235" s="18">
        <v>31</v>
      </c>
      <c r="K235" s="19"/>
      <c r="L235" s="27" t="s">
        <v>63</v>
      </c>
      <c r="M235" s="104" t="e">
        <f>#REF!</f>
        <v>#REF!</v>
      </c>
      <c r="N235" s="113" t="e">
        <f>IF(M235=0,"",CHOOSE(M235,"4","5","7","8","8","11","11","11","11","11","16","16","16","16","16","16","16","16","16","16","22","22","22","22","22","22","22","22","22","22","26","26","26","26","26","26","26","26","26","26","31","31","31","31","31","31","31","31","31","31","31","手入力箇所","手入力箇所","手入力箇所","手入力箇所","手入力箇所","手入力箇所","手入力箇所","手入力箇所","手入力箇所","手入力箇所"))</f>
        <v>#REF!</v>
      </c>
    </row>
    <row r="236" spans="1:14" ht="24.6" thickBot="1" x14ac:dyDescent="0.25">
      <c r="A236" s="28" t="s">
        <v>70</v>
      </c>
      <c r="B236" s="18">
        <v>5</v>
      </c>
      <c r="C236" s="18">
        <v>6</v>
      </c>
      <c r="D236" s="18">
        <v>7</v>
      </c>
      <c r="E236" s="18"/>
      <c r="F236" s="18"/>
      <c r="G236" s="18"/>
      <c r="H236" s="18"/>
      <c r="I236" s="18"/>
      <c r="J236" s="62"/>
      <c r="K236" s="19"/>
      <c r="L236" s="28" t="s">
        <v>70</v>
      </c>
      <c r="M236" s="104" t="e">
        <f>#REF!</f>
        <v>#REF!</v>
      </c>
      <c r="N236" s="113" t="e">
        <f>IF(M236=0,"",CHOOSE(M236,"5","6","7","手入力箇所","手入力箇所","手入力箇所","手入力箇所","手入力箇所","手入力箇所","手入力箇所","手入力箇所","手入力箇所","手入力箇所"))</f>
        <v>#REF!</v>
      </c>
    </row>
    <row r="237" spans="1:14" ht="13.8" thickBot="1" x14ac:dyDescent="0.25">
      <c r="A237" s="29" t="s">
        <v>71</v>
      </c>
      <c r="B237" s="18">
        <v>3</v>
      </c>
      <c r="C237" s="18">
        <v>6</v>
      </c>
      <c r="D237" s="18">
        <v>19</v>
      </c>
      <c r="E237" s="18"/>
      <c r="F237" s="18"/>
      <c r="G237" s="18"/>
      <c r="H237" s="18"/>
      <c r="I237" s="18"/>
      <c r="J237" s="62"/>
      <c r="K237" s="19"/>
      <c r="L237" s="29" t="s">
        <v>71</v>
      </c>
      <c r="M237" s="104" t="e">
        <f>#REF!</f>
        <v>#REF!</v>
      </c>
      <c r="N237" s="113" t="e">
        <f>IF(M237=0,"",CHOOSE(M237,"3","6","19","手入力箇所","手入力箇所","手入力箇所","手入力箇所","手入力箇所","手入力箇所","手入力箇所","手入力箇所","手入力箇所","手入力箇所"))</f>
        <v>#REF!</v>
      </c>
    </row>
    <row r="238" spans="1:14" ht="13.8" thickBot="1" x14ac:dyDescent="0.25">
      <c r="A238" s="29" t="s">
        <v>72</v>
      </c>
      <c r="B238" s="18">
        <v>1</v>
      </c>
      <c r="C238" s="18">
        <v>3</v>
      </c>
      <c r="D238" s="18">
        <v>5</v>
      </c>
      <c r="E238" s="18">
        <v>9</v>
      </c>
      <c r="F238" s="18">
        <v>26</v>
      </c>
      <c r="G238" s="18"/>
      <c r="H238" s="18"/>
      <c r="I238" s="18"/>
      <c r="J238" s="62"/>
      <c r="K238" s="19"/>
      <c r="L238" s="29" t="s">
        <v>72</v>
      </c>
      <c r="M238" s="104" t="e">
        <f>#REF!</f>
        <v>#REF!</v>
      </c>
      <c r="N238" s="113" t="e">
        <f>IF(M238=0,"",CHOOSE(M238,"1","3","5","9","9","26","26","26","26","26","手入力箇所","手入力箇所","手入力箇所","手入力箇所","手入力箇所","手入力箇所","手入力箇所","手入力箇所","手入力箇所","手入力箇所"))</f>
        <v>#REF!</v>
      </c>
    </row>
    <row r="239" spans="1:14" ht="13.8" thickBot="1" x14ac:dyDescent="0.25">
      <c r="A239" s="29" t="s">
        <v>73</v>
      </c>
      <c r="B239" s="18">
        <v>4</v>
      </c>
      <c r="C239" s="18">
        <v>11</v>
      </c>
      <c r="D239" s="18">
        <v>20</v>
      </c>
      <c r="E239" s="18">
        <v>33</v>
      </c>
      <c r="F239" s="18"/>
      <c r="G239" s="18"/>
      <c r="H239" s="18"/>
      <c r="I239" s="18"/>
      <c r="J239" s="62"/>
      <c r="K239" s="19"/>
      <c r="L239" s="29" t="s">
        <v>73</v>
      </c>
      <c r="M239" s="104" t="e">
        <f>#REF!</f>
        <v>#REF!</v>
      </c>
      <c r="N239" s="113" t="e">
        <f>IF(M239=0,"",CHOOSE(M239,"4","11","20","33","33","手入力箇所","手入力箇所","手入力箇所","手入力箇所","手入力箇所","手入力箇所","手入力箇所","手入力箇所","手入力箇所","手入力箇所"))</f>
        <v>#REF!</v>
      </c>
    </row>
    <row r="240" spans="1:14" ht="37.200000000000003" thickBot="1" x14ac:dyDescent="0.25">
      <c r="A240" s="30" t="s">
        <v>74</v>
      </c>
      <c r="B240" s="18">
        <v>4</v>
      </c>
      <c r="C240" s="18">
        <v>6</v>
      </c>
      <c r="D240" s="18">
        <v>8</v>
      </c>
      <c r="E240" s="18">
        <v>10</v>
      </c>
      <c r="F240" s="18">
        <v>15</v>
      </c>
      <c r="G240" s="18">
        <v>23</v>
      </c>
      <c r="H240" s="18">
        <v>33</v>
      </c>
      <c r="I240" s="18"/>
      <c r="J240" s="62"/>
      <c r="K240" s="19"/>
      <c r="L240" s="30" t="s">
        <v>74</v>
      </c>
      <c r="M240" s="104" t="e">
        <f>#REF!</f>
        <v>#REF!</v>
      </c>
      <c r="N240" s="113" t="e">
        <f>IF(M240=0,"",CHOOSE(M240,"4","6","8","10","10","15","15","15","15","15","23","23","23","23","23","23","23","23","23","23","33","33","33","33","33","33","33","33","33","33","手入力箇所","手入力箇所","手入力箇所","手入力箇所","手入力箇所","手入力箇所","手入力箇所","手入力箇所","手入力箇所","手入力箇所"))</f>
        <v>#REF!</v>
      </c>
    </row>
    <row r="241" spans="1:14" ht="13.8" thickBot="1" x14ac:dyDescent="0.25">
      <c r="A241" s="29" t="s">
        <v>75</v>
      </c>
      <c r="B241" s="18">
        <v>6</v>
      </c>
      <c r="C241" s="18">
        <v>14</v>
      </c>
      <c r="D241" s="18">
        <v>25</v>
      </c>
      <c r="E241" s="18">
        <v>39</v>
      </c>
      <c r="F241" s="18"/>
      <c r="G241" s="18"/>
      <c r="H241" s="18"/>
      <c r="I241" s="18"/>
      <c r="J241" s="62"/>
      <c r="K241" s="19"/>
      <c r="L241" s="29" t="s">
        <v>75</v>
      </c>
      <c r="M241" s="104" t="e">
        <f>#REF!</f>
        <v>#REF!</v>
      </c>
      <c r="N241" s="113" t="e">
        <f>IF(M241=0,"",CHOOSE(M241,"6","14","25","39","39","手入力箇所","手入力箇所","手入力箇所","手入力箇所","手入力箇所","手入力箇所","手入力箇所","手入力箇所","手入力箇所","手入力箇所"))</f>
        <v>#REF!</v>
      </c>
    </row>
    <row r="242" spans="1:14" ht="37.200000000000003" thickBot="1" x14ac:dyDescent="0.25">
      <c r="A242" s="30" t="s">
        <v>76</v>
      </c>
      <c r="B242" s="18">
        <v>2</v>
      </c>
      <c r="C242" s="18">
        <v>3</v>
      </c>
      <c r="D242" s="18">
        <v>6</v>
      </c>
      <c r="E242" s="18">
        <v>9</v>
      </c>
      <c r="F242" s="18"/>
      <c r="G242" s="18"/>
      <c r="H242" s="18"/>
      <c r="I242" s="18"/>
      <c r="J242" s="62"/>
      <c r="K242" s="19"/>
      <c r="L242" s="30" t="s">
        <v>76</v>
      </c>
      <c r="M242" s="104" t="e">
        <f>#REF!</f>
        <v>#REF!</v>
      </c>
      <c r="N242" s="113" t="e">
        <f>IF(M242=0,"",CHOOSE(M242,"2","3","6","9","9","手入力箇所","手入力箇所","手入力箇所","手入力箇所","手入力箇所","手入力箇所","手入力箇所","手入力箇所","手入力箇所","手入力箇所"))</f>
        <v>#REF!</v>
      </c>
    </row>
    <row r="243" spans="1:14" ht="27" thickBot="1" x14ac:dyDescent="0.25">
      <c r="A243" s="31" t="s">
        <v>77</v>
      </c>
      <c r="B243" s="18">
        <v>12</v>
      </c>
      <c r="C243" s="18">
        <v>18</v>
      </c>
      <c r="D243" s="18">
        <v>22</v>
      </c>
      <c r="E243" s="18">
        <v>26</v>
      </c>
      <c r="F243" s="62"/>
      <c r="G243" s="62"/>
      <c r="H243" s="62"/>
      <c r="I243" s="62"/>
      <c r="J243" s="62"/>
      <c r="K243" s="19"/>
      <c r="L243" s="31" t="s">
        <v>77</v>
      </c>
      <c r="M243" s="104" t="e">
        <f>#REF!</f>
        <v>#REF!</v>
      </c>
      <c r="N243" s="113" t="e">
        <f>IF(M243=0,"",CHOOSE(M243,"12","18","22","26","26","手入力箇所","手入力箇所","手入力箇所","手入力箇所","手入力箇所","手入力箇所","手入力箇所","手入力箇所","手入力箇所","手入力箇所"))</f>
        <v>#REF!</v>
      </c>
    </row>
    <row r="244" spans="1:14" ht="40.200000000000003" thickBot="1" x14ac:dyDescent="0.25">
      <c r="A244" s="31" t="s">
        <v>78</v>
      </c>
      <c r="B244" s="18">
        <v>5</v>
      </c>
      <c r="C244" s="18">
        <v>8</v>
      </c>
      <c r="D244" s="18">
        <v>11</v>
      </c>
      <c r="E244" s="18">
        <v>14</v>
      </c>
      <c r="F244" s="62"/>
      <c r="G244" s="62"/>
      <c r="H244" s="62"/>
      <c r="I244" s="62"/>
      <c r="J244" s="62"/>
      <c r="K244" s="19"/>
      <c r="L244" s="31" t="s">
        <v>78</v>
      </c>
      <c r="M244" s="104" t="e">
        <f>#REF!</f>
        <v>#REF!</v>
      </c>
      <c r="N244" s="113" t="e">
        <f>IF(M244=0,"",CHOOSE(M244,"5","8","11","14","14","手入力箇所","手入力箇所","手入力箇所","手入力箇所","手入力箇所","手入力箇所","手入力箇所","手入力箇所","手入力箇所","手入力箇所"))</f>
        <v>#REF!</v>
      </c>
    </row>
    <row r="245" spans="1:14" ht="27" thickBot="1" x14ac:dyDescent="0.25">
      <c r="A245" s="31" t="s">
        <v>79</v>
      </c>
      <c r="B245" s="18">
        <v>6</v>
      </c>
      <c r="C245" s="18">
        <v>11</v>
      </c>
      <c r="D245" s="18">
        <v>16</v>
      </c>
      <c r="E245" s="18">
        <v>21</v>
      </c>
      <c r="F245" s="62"/>
      <c r="G245" s="62"/>
      <c r="H245" s="62"/>
      <c r="I245" s="62"/>
      <c r="J245" s="62"/>
      <c r="K245" s="19"/>
      <c r="L245" s="31" t="s">
        <v>79</v>
      </c>
      <c r="M245" s="104" t="e">
        <f>#REF!</f>
        <v>#REF!</v>
      </c>
      <c r="N245" s="113" t="e">
        <f>IF(M245=0,"",CHOOSE(M245,"6","11","16","21","21","手入力箇所","手入力箇所","手入力箇所","手入力箇所","手入力箇所","手入力箇所","手入力箇所","手入力箇所","手入力箇所"))</f>
        <v>#REF!</v>
      </c>
    </row>
    <row r="246" spans="1:14" ht="40.200000000000003" thickBot="1" x14ac:dyDescent="0.25">
      <c r="A246" s="31" t="s">
        <v>80</v>
      </c>
      <c r="B246" s="18">
        <v>5</v>
      </c>
      <c r="C246" s="18">
        <v>7</v>
      </c>
      <c r="D246" s="18">
        <v>9</v>
      </c>
      <c r="E246" s="18">
        <v>10</v>
      </c>
      <c r="F246" s="62"/>
      <c r="G246" s="62"/>
      <c r="H246" s="62"/>
      <c r="I246" s="62"/>
      <c r="J246" s="62"/>
      <c r="K246" s="19"/>
      <c r="L246" s="31" t="s">
        <v>80</v>
      </c>
      <c r="M246" s="103" t="e">
        <f>#REF!</f>
        <v>#REF!</v>
      </c>
      <c r="N246" s="113" t="e">
        <f>IF(M246=0,"",CHOOSE(M246,"5","7","9","10","10","手入力箇所","手入力箇所","手入力箇所","手入力箇所","手入力箇所","手入力箇所","手入力箇所","手入力箇所","手入力箇所"))</f>
        <v>#REF!</v>
      </c>
    </row>
    <row r="247" spans="1:14" ht="40.200000000000003" thickBot="1" x14ac:dyDescent="0.25">
      <c r="A247" s="31" t="s">
        <v>81</v>
      </c>
      <c r="B247" s="18">
        <v>9</v>
      </c>
      <c r="C247" s="18">
        <v>14</v>
      </c>
      <c r="D247" s="62"/>
      <c r="E247" s="62"/>
      <c r="F247" s="62"/>
      <c r="G247" s="62"/>
      <c r="H247" s="62"/>
      <c r="I247" s="62"/>
      <c r="J247" s="62"/>
      <c r="K247" s="19"/>
      <c r="L247" s="31" t="s">
        <v>81</v>
      </c>
      <c r="M247" s="104" t="e">
        <f>#REF!</f>
        <v>#REF!</v>
      </c>
      <c r="N247" s="113" t="e">
        <f>IF(M247=0,"",CHOOSE(M247,"9","14","手入力箇所","手入力箇所","手入力箇所","手入力箇所","手入力箇所","手入力箇所","手入力箇所","手入力箇所","手入力箇所","手入力箇所"))</f>
        <v>#REF!</v>
      </c>
    </row>
    <row r="248" spans="1:14" ht="13.8" thickBot="1" x14ac:dyDescent="0.25">
      <c r="A248" s="31" t="s">
        <v>82</v>
      </c>
      <c r="B248" s="18">
        <v>3</v>
      </c>
      <c r="C248" s="18">
        <v>4</v>
      </c>
      <c r="D248" s="18">
        <v>4</v>
      </c>
      <c r="E248" s="18">
        <v>5</v>
      </c>
      <c r="F248" s="18">
        <v>6</v>
      </c>
      <c r="G248" s="18">
        <v>8</v>
      </c>
      <c r="H248" s="18">
        <v>9</v>
      </c>
      <c r="I248" s="18">
        <v>11</v>
      </c>
      <c r="J248" s="18">
        <v>12</v>
      </c>
      <c r="K248" s="19"/>
      <c r="L248" s="31" t="s">
        <v>82</v>
      </c>
      <c r="M248" s="103" t="e">
        <f>#REF!</f>
        <v>#REF!</v>
      </c>
      <c r="N248" s="113" t="e">
        <f>IF(M248=0,"",CHOOSE(M248,"3","4","4","5","5","6","6","6","6","6","8","8","8","8","8","8","8","8","8","8","9","9","9","9","9","9","9","9","9","9","11","11","11","11","11","11","11","11","11","11","12","12","12","12","12","12","12","12","12","12","12","手入力箇所","手入力箇所","手入力箇所","手入力箇所","手入力箇所","手入力箇所","手入力箇所","手入力箇所","手入力箇所","手入力箇所"))</f>
        <v>#REF!</v>
      </c>
    </row>
    <row r="249" spans="1:14" ht="13.8" thickBot="1" x14ac:dyDescent="0.25">
      <c r="A249" s="31" t="s">
        <v>83</v>
      </c>
      <c r="B249" s="18">
        <v>3</v>
      </c>
      <c r="C249" s="18">
        <v>4</v>
      </c>
      <c r="D249" s="18">
        <v>4</v>
      </c>
      <c r="E249" s="18">
        <v>5</v>
      </c>
      <c r="F249" s="18">
        <v>6</v>
      </c>
      <c r="G249" s="18">
        <v>8</v>
      </c>
      <c r="H249" s="18">
        <v>10</v>
      </c>
      <c r="I249" s="18">
        <v>12</v>
      </c>
      <c r="J249" s="18">
        <v>13</v>
      </c>
      <c r="K249" s="19"/>
      <c r="L249" s="31" t="s">
        <v>83</v>
      </c>
      <c r="M249" s="104" t="e">
        <f>#REF!</f>
        <v>#REF!</v>
      </c>
      <c r="N249" s="113" t="e">
        <f>IF(M249=0,"",CHOOSE(M249,"3","4","4","5","5","6","6","6","6","6","8","8","8","8","8","8","8","8","8","8","10","10","10","10","10","10","10","10","10","10","12","12","12","12","12","12","12","12","12","12","13","13","13","13","13","13","13","13","13","13","13","手入力箇所","手入力箇所","手入力箇所","手入力箇所","手入力箇所","手入力箇所","手入力箇所","手入力箇所","手入力箇所","手入力箇所"))</f>
        <v>#REF!</v>
      </c>
    </row>
    <row r="250" spans="1:14" ht="27" thickBot="1" x14ac:dyDescent="0.25">
      <c r="A250" s="32" t="s">
        <v>84</v>
      </c>
      <c r="B250" s="20">
        <v>1</v>
      </c>
      <c r="C250" s="20">
        <v>2</v>
      </c>
      <c r="D250" s="20">
        <v>3</v>
      </c>
      <c r="E250" s="20">
        <v>4</v>
      </c>
      <c r="F250" s="20">
        <v>8</v>
      </c>
      <c r="G250" s="20">
        <v>19</v>
      </c>
      <c r="H250" s="63"/>
      <c r="I250" s="63"/>
      <c r="J250" s="63"/>
      <c r="K250" s="21"/>
      <c r="L250" s="32" t="s">
        <v>84</v>
      </c>
      <c r="M250" s="103" t="e">
        <f>#REF!</f>
        <v>#REF!</v>
      </c>
      <c r="N250" s="113" t="e">
        <f>IF(M250=0,"",CHOOSE(M250,"1","2","3","4","4","8","8","8","8","8","19","19","19","19","19","19","19","19","19","19","手入力箇所","手入力箇所","手入力箇所","手入力箇所","手入力箇所","手入力箇所","手入力箇所","手入力箇所","手入力箇所","手入力箇所"))</f>
        <v>#REF!</v>
      </c>
    </row>
    <row r="251" spans="1:14" ht="13.8" thickBot="1" x14ac:dyDescent="0.25"/>
    <row r="252" spans="1:14" ht="13.8" thickBot="1" x14ac:dyDescent="0.25">
      <c r="A252" s="686" t="e">
        <f>A225</f>
        <v>#REF!</v>
      </c>
      <c r="B252" s="686"/>
      <c r="C252" s="686"/>
      <c r="D252" s="687" t="s">
        <v>193</v>
      </c>
      <c r="E252" s="687"/>
      <c r="F252" s="687"/>
      <c r="G252" s="687"/>
      <c r="H252" s="687"/>
      <c r="I252" s="687"/>
      <c r="J252" s="687"/>
      <c r="K252" s="687"/>
      <c r="L252" s="687"/>
      <c r="M252" s="687"/>
      <c r="N252" s="687"/>
    </row>
    <row r="253" spans="1:14" ht="13.8" thickBot="1" x14ac:dyDescent="0.25">
      <c r="A253" s="105"/>
      <c r="B253" s="33">
        <v>1</v>
      </c>
      <c r="C253" s="24">
        <v>2</v>
      </c>
      <c r="D253" s="24">
        <v>3</v>
      </c>
      <c r="E253" s="24" t="s">
        <v>58</v>
      </c>
      <c r="F253" s="24" t="s">
        <v>59</v>
      </c>
      <c r="G253" s="24" t="s">
        <v>60</v>
      </c>
      <c r="H253" s="24" t="s">
        <v>61</v>
      </c>
      <c r="I253" s="24" t="s">
        <v>62</v>
      </c>
      <c r="J253" s="24" t="s">
        <v>194</v>
      </c>
      <c r="K253" s="102" t="s">
        <v>85</v>
      </c>
      <c r="L253" s="105" t="s">
        <v>189</v>
      </c>
      <c r="M253" s="105" t="s">
        <v>188</v>
      </c>
      <c r="N253" s="105" t="s">
        <v>51</v>
      </c>
    </row>
    <row r="254" spans="1:14" ht="13.8" thickBot="1" x14ac:dyDescent="0.25">
      <c r="A254" s="26" t="s">
        <v>56</v>
      </c>
      <c r="B254" s="22">
        <v>16</v>
      </c>
      <c r="C254" s="22">
        <v>25</v>
      </c>
      <c r="D254" s="22">
        <v>32</v>
      </c>
      <c r="E254" s="22">
        <v>38</v>
      </c>
      <c r="F254" s="22">
        <v>56</v>
      </c>
      <c r="G254" s="22">
        <v>87</v>
      </c>
      <c r="H254" s="22">
        <v>121</v>
      </c>
      <c r="I254" s="22"/>
      <c r="J254" s="23"/>
      <c r="K254" s="68"/>
      <c r="L254" s="107" t="s">
        <v>56</v>
      </c>
      <c r="M254" s="103" t="e">
        <f>#REF!</f>
        <v>#REF!</v>
      </c>
      <c r="N254" s="103" t="e">
        <f>IF(M254=0,"",CHOOSE(M254,"16","25","32","38","38","56","56","56","56","56","87","87","87","87","87","87","87","87","87","87","121","121","121","121","121","121","121","121","121","121","手入力箇所","手入力箇所","手入力箇所","手入力箇所","手入力箇所","手入力箇所","手入力箇所","手入力箇所","手入力箇所","手入力箇所"))</f>
        <v>#REF!</v>
      </c>
    </row>
    <row r="255" spans="1:14" ht="13.8" thickBot="1" x14ac:dyDescent="0.25">
      <c r="A255" s="27" t="s">
        <v>57</v>
      </c>
      <c r="B255" s="18">
        <v>25</v>
      </c>
      <c r="C255" s="18">
        <v>33</v>
      </c>
      <c r="D255" s="18">
        <v>40</v>
      </c>
      <c r="E255" s="18">
        <v>45</v>
      </c>
      <c r="F255" s="18">
        <v>58</v>
      </c>
      <c r="G255" s="18">
        <v>79</v>
      </c>
      <c r="H255" s="18"/>
      <c r="I255" s="18"/>
      <c r="J255" s="62"/>
      <c r="K255" s="69"/>
      <c r="L255" s="107" t="s">
        <v>57</v>
      </c>
      <c r="M255" s="103" t="e">
        <f>#REF!</f>
        <v>#REF!</v>
      </c>
      <c r="N255" s="103" t="e">
        <f>IF(M255=0,"",CHOOSE(M255,"25","33","40","45","45","58","58","58","58","58","79","79","79","79","79","79","79","79","79","79","手入力箇所","手入力箇所","手入力箇所","手入力箇所","手入力箇所","手入力箇所","手入力箇所","手入力箇所","手入力箇所","手入力箇所"))</f>
        <v>#REF!</v>
      </c>
    </row>
    <row r="256" spans="1:14" ht="48.6" thickBot="1" x14ac:dyDescent="0.25">
      <c r="A256" s="28" t="s">
        <v>64</v>
      </c>
      <c r="B256" s="18">
        <v>32</v>
      </c>
      <c r="C256" s="18"/>
      <c r="D256" s="18"/>
      <c r="E256" s="18"/>
      <c r="F256" s="18"/>
      <c r="G256" s="18"/>
      <c r="H256" s="18"/>
      <c r="I256" s="18"/>
      <c r="J256" s="62"/>
      <c r="K256" s="69"/>
      <c r="L256" s="108" t="s">
        <v>64</v>
      </c>
      <c r="M256" s="103" t="e">
        <f>#REF!</f>
        <v>#REF!</v>
      </c>
      <c r="N256" s="103" t="e">
        <f>IF(M256=0,"",CHOOSE(M256,"32","手入力箇所","手入力箇所","手入力箇所","手入力箇所","手入力箇所","手入力箇所","手入力箇所","手入力箇所","手入力箇所","手入力箇所"))</f>
        <v>#REF!</v>
      </c>
    </row>
    <row r="257" spans="1:14" ht="48.6" thickBot="1" x14ac:dyDescent="0.25">
      <c r="A257" s="28" t="s">
        <v>65</v>
      </c>
      <c r="B257" s="18">
        <v>36</v>
      </c>
      <c r="C257" s="18"/>
      <c r="D257" s="18"/>
      <c r="E257" s="18"/>
      <c r="F257" s="18"/>
      <c r="G257" s="18"/>
      <c r="H257" s="18"/>
      <c r="I257" s="18"/>
      <c r="J257" s="62"/>
      <c r="K257" s="69"/>
      <c r="L257" s="108" t="s">
        <v>65</v>
      </c>
      <c r="M257" s="103" t="e">
        <f>#REF!</f>
        <v>#REF!</v>
      </c>
      <c r="N257" s="103" t="e">
        <f>IF(M257=0,"",CHOOSE(M257,"36","手入力箇所","手入力箇所","手入力箇所","手入力箇所","手入力箇所","手入力箇所","手入力箇所","手入力箇所","手入力箇所","手入力箇所"))</f>
        <v>#REF!</v>
      </c>
    </row>
    <row r="258" spans="1:14" ht="24.6" thickBot="1" x14ac:dyDescent="0.25">
      <c r="A258" s="28" t="s">
        <v>66</v>
      </c>
      <c r="B258" s="18">
        <v>24</v>
      </c>
      <c r="C258" s="18">
        <v>30</v>
      </c>
      <c r="D258" s="18">
        <v>33</v>
      </c>
      <c r="E258" s="18">
        <v>35</v>
      </c>
      <c r="F258" s="18">
        <v>42</v>
      </c>
      <c r="G258" s="18"/>
      <c r="H258" s="18"/>
      <c r="I258" s="18"/>
      <c r="J258" s="62"/>
      <c r="K258" s="69"/>
      <c r="L258" s="108" t="s">
        <v>66</v>
      </c>
      <c r="M258" s="103" t="e">
        <f>#REF!</f>
        <v>#REF!</v>
      </c>
      <c r="N258" s="103" t="e">
        <f>IF(M258=0,"",CHOOSE(M258,"24","30","33","35","35","42","42","42","42","42","手入力箇所","手入力箇所","手入力箇所","手入力箇所","手入力箇所","手入力箇所","手入力箇所","手入力箇所","手入力箇所","手入力箇所"))</f>
        <v>#REF!</v>
      </c>
    </row>
    <row r="259" spans="1:14" ht="36.6" thickBot="1" x14ac:dyDescent="0.25">
      <c r="A259" s="28" t="s">
        <v>67</v>
      </c>
      <c r="B259" s="18">
        <v>7</v>
      </c>
      <c r="C259" s="18">
        <v>12</v>
      </c>
      <c r="D259" s="18">
        <v>16</v>
      </c>
      <c r="E259" s="18">
        <v>19</v>
      </c>
      <c r="F259" s="18"/>
      <c r="G259" s="18"/>
      <c r="H259" s="18"/>
      <c r="I259" s="18"/>
      <c r="J259" s="62"/>
      <c r="K259" s="69"/>
      <c r="L259" s="108" t="s">
        <v>67</v>
      </c>
      <c r="M259" s="103" t="e">
        <f>#REF!</f>
        <v>#REF!</v>
      </c>
      <c r="N259" s="103" t="e">
        <f>IF(M259=0,"",CHOOSE(M259,"7","12","16","19","19","手入力箇所","手入力箇所","手入力箇所","手入力箇所","手入力箇所","手入力箇所","手入力箇所","手入力箇所","手入力箇所","手入力箇所"))</f>
        <v>#REF!</v>
      </c>
    </row>
    <row r="260" spans="1:14" ht="24.6" thickBot="1" x14ac:dyDescent="0.25">
      <c r="A260" s="28" t="s">
        <v>68</v>
      </c>
      <c r="B260" s="18">
        <v>21</v>
      </c>
      <c r="C260" s="18">
        <v>35</v>
      </c>
      <c r="D260" s="18">
        <v>48</v>
      </c>
      <c r="E260" s="18">
        <v>59</v>
      </c>
      <c r="F260" s="18">
        <v>94</v>
      </c>
      <c r="G260" s="18">
        <v>159</v>
      </c>
      <c r="H260" s="18">
        <v>235</v>
      </c>
      <c r="I260" s="18"/>
      <c r="J260" s="62"/>
      <c r="K260" s="69"/>
      <c r="L260" s="108" t="s">
        <v>68</v>
      </c>
      <c r="M260" s="103" t="e">
        <f>#REF!</f>
        <v>#REF!</v>
      </c>
      <c r="N260" s="103" t="e">
        <f>IF(M260=0,"",CHOOSE(M260,"21","35","48","59","59","94","94","94","94","94","159","159","159","159","159","159","159","159","159","159","235","235","235","235","235","235","235","235","235","235","手入力箇所","手入力箇所","手入力箇所","手入力箇所","手入力箇所","手入力箇所","手入力箇所","手入力箇所","手入力箇所","手入力箇所"))</f>
        <v>#REF!</v>
      </c>
    </row>
    <row r="261" spans="1:14" ht="36.6" thickBot="1" x14ac:dyDescent="0.25">
      <c r="A261" s="28" t="s">
        <v>69</v>
      </c>
      <c r="B261" s="18">
        <v>22</v>
      </c>
      <c r="C261" s="18">
        <v>26</v>
      </c>
      <c r="D261" s="18">
        <v>28</v>
      </c>
      <c r="E261" s="18">
        <v>29</v>
      </c>
      <c r="F261" s="18">
        <v>34</v>
      </c>
      <c r="G261" s="18"/>
      <c r="H261" s="18"/>
      <c r="I261" s="18"/>
      <c r="J261" s="62"/>
      <c r="K261" s="69"/>
      <c r="L261" s="108" t="s">
        <v>69</v>
      </c>
      <c r="M261" s="103" t="e">
        <f>#REF!</f>
        <v>#REF!</v>
      </c>
      <c r="N261" s="103" t="e">
        <f>IF(M261=0,"",CHOOSE(M261,"22","26","28","29","29","34","34","34","34","34","手入力箇所","手入力箇所","手入力箇所","手入力箇所","手入力箇所","手入力箇所","手入力箇所","手入力箇所","手入力箇所","手入力箇所"))</f>
        <v>#REF!</v>
      </c>
    </row>
    <row r="262" spans="1:14" ht="13.8" thickBot="1" x14ac:dyDescent="0.25">
      <c r="A262" s="27" t="s">
        <v>63</v>
      </c>
      <c r="B262" s="18">
        <v>21</v>
      </c>
      <c r="C262" s="18">
        <v>33</v>
      </c>
      <c r="D262" s="18">
        <v>46</v>
      </c>
      <c r="E262" s="18">
        <v>56</v>
      </c>
      <c r="F262" s="18">
        <v>89</v>
      </c>
      <c r="G262" s="18">
        <v>151</v>
      </c>
      <c r="H262" s="18">
        <v>224</v>
      </c>
      <c r="I262" s="18">
        <v>289</v>
      </c>
      <c r="J262" s="18">
        <v>350</v>
      </c>
      <c r="K262" s="69"/>
      <c r="L262" s="107" t="s">
        <v>63</v>
      </c>
      <c r="M262" s="103" t="e">
        <f>#REF!</f>
        <v>#REF!</v>
      </c>
      <c r="N262" s="103" t="e">
        <f>IF(M262=0,"",CHOOSE(M262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63" spans="1:14" ht="24.6" thickBot="1" x14ac:dyDescent="0.25">
      <c r="A263" s="34" t="s">
        <v>70</v>
      </c>
      <c r="B263" s="35">
        <v>13</v>
      </c>
      <c r="C263" s="35">
        <v>33</v>
      </c>
      <c r="D263" s="35">
        <v>59</v>
      </c>
      <c r="E263" s="35"/>
      <c r="F263" s="35"/>
      <c r="G263" s="35"/>
      <c r="H263" s="35"/>
      <c r="I263" s="35"/>
      <c r="J263" s="36"/>
      <c r="K263" s="67"/>
      <c r="L263" s="108" t="s">
        <v>70</v>
      </c>
      <c r="M263" s="103" t="e">
        <f>#REF!</f>
        <v>#REF!</v>
      </c>
      <c r="N263" s="103" t="e">
        <f>IF(M263=0,"",CHOOSE(M263,"13","33","59","手入力箇所","手入力箇所","手入力箇所","手入力箇所","手入力箇所","手入力箇所","手入力箇所","手入力箇所","手入力箇所","手入力箇所"))</f>
        <v>#REF!</v>
      </c>
    </row>
    <row r="264" spans="1:14" ht="13.8" thickBot="1" x14ac:dyDescent="0.25">
      <c r="A264" s="37" t="s">
        <v>71</v>
      </c>
      <c r="B264" s="17">
        <v>23</v>
      </c>
      <c r="C264" s="17">
        <v>39</v>
      </c>
      <c r="D264" s="17">
        <v>97</v>
      </c>
      <c r="E264" s="17"/>
      <c r="F264" s="17"/>
      <c r="G264" s="17"/>
      <c r="H264" s="17"/>
      <c r="I264" s="17"/>
      <c r="J264" s="64"/>
      <c r="K264" s="70"/>
      <c r="L264" s="109" t="s">
        <v>71</v>
      </c>
      <c r="M264" s="103" t="e">
        <f>#REF!</f>
        <v>#REF!</v>
      </c>
      <c r="N264" s="103" t="e">
        <f>IF(M264=0,"",CHOOSE(M264,"23","39","97","手入力箇所","手入力箇所","手入力箇所","手入力箇所","手入力箇所","手入力箇所","手入力箇所","手入力箇所","手入力箇所","手入力箇所"))</f>
        <v>#REF!</v>
      </c>
    </row>
    <row r="265" spans="1:14" ht="13.8" thickBot="1" x14ac:dyDescent="0.25">
      <c r="A265" s="29" t="s">
        <v>72</v>
      </c>
      <c r="B265" s="18">
        <v>21</v>
      </c>
      <c r="C265" s="18">
        <v>37</v>
      </c>
      <c r="D265" s="18">
        <v>58</v>
      </c>
      <c r="E265" s="18">
        <v>76</v>
      </c>
      <c r="F265" s="18">
        <v>137</v>
      </c>
      <c r="G265" s="18"/>
      <c r="H265" s="18"/>
      <c r="I265" s="18"/>
      <c r="J265" s="62"/>
      <c r="K265" s="69"/>
      <c r="L265" s="109" t="s">
        <v>72</v>
      </c>
      <c r="M265" s="103" t="e">
        <f>#REF!</f>
        <v>#REF!</v>
      </c>
      <c r="N265" s="103" t="e">
        <f>IF(M265=0,"",CHOOSE(M265,"21","37","58","76","76","137","137","137","137","137","手入力箇所","手入力箇所","手入力箇所","手入力箇所","手入力箇所","手入力箇所","手入力箇所","手入力箇所","手入力箇所","手入力箇所"))</f>
        <v>#REF!</v>
      </c>
    </row>
    <row r="266" spans="1:14" ht="13.8" thickBot="1" x14ac:dyDescent="0.25">
      <c r="A266" s="29" t="s">
        <v>73</v>
      </c>
      <c r="B266" s="18">
        <v>48</v>
      </c>
      <c r="C266" s="18">
        <v>93</v>
      </c>
      <c r="D266" s="18">
        <v>138</v>
      </c>
      <c r="E266" s="18">
        <v>183</v>
      </c>
      <c r="F266" s="18"/>
      <c r="G266" s="18"/>
      <c r="H266" s="18"/>
      <c r="I266" s="18"/>
      <c r="J266" s="62"/>
      <c r="K266" s="69"/>
      <c r="L266" s="109" t="s">
        <v>73</v>
      </c>
      <c r="M266" s="103" t="e">
        <f>#REF!</f>
        <v>#REF!</v>
      </c>
      <c r="N266" s="103" t="e">
        <f>IF(M266=0,"",CHOOSE(M266,"48","93","138","183","183","手入力箇所","手入力箇所","手入力箇所","手入力箇所","手入力箇所","手入力箇所","手入力箇所","手入力箇所","手入力箇所","手入力箇所"))</f>
        <v>#REF!</v>
      </c>
    </row>
    <row r="267" spans="1:14" ht="37.200000000000003" thickBot="1" x14ac:dyDescent="0.25">
      <c r="A267" s="30" t="s">
        <v>74</v>
      </c>
      <c r="B267" s="18">
        <v>13</v>
      </c>
      <c r="C267" s="18">
        <v>26</v>
      </c>
      <c r="D267" s="18">
        <v>40</v>
      </c>
      <c r="E267" s="18">
        <v>55</v>
      </c>
      <c r="F267" s="18">
        <v>107</v>
      </c>
      <c r="G267" s="18">
        <v>224</v>
      </c>
      <c r="H267" s="18">
        <v>386</v>
      </c>
      <c r="I267" s="18"/>
      <c r="J267" s="62"/>
      <c r="K267" s="69"/>
      <c r="L267" s="110" t="s">
        <v>74</v>
      </c>
      <c r="M267" s="103" t="e">
        <f>#REF!</f>
        <v>#REF!</v>
      </c>
      <c r="N267" s="103" t="e">
        <f>IF(M267=0,"",CHOOSE(M267,"13","26","40","55","55","107","107","107","107","107","224","224","224","224","224","224","224","224","224","224","386","386","386","386","386","386","386","386","386","386","手入力箇所","手入力箇所","手入力箇所","手入力箇所","手入力箇所","手入力箇所","手入力箇所","手入力箇所","手入力箇所","手入力箇所"))</f>
        <v>#REF!</v>
      </c>
    </row>
    <row r="268" spans="1:14" ht="13.8" thickBot="1" x14ac:dyDescent="0.25">
      <c r="A268" s="29" t="s">
        <v>75</v>
      </c>
      <c r="B268" s="18">
        <v>36</v>
      </c>
      <c r="C268" s="18">
        <v>98</v>
      </c>
      <c r="D268" s="18">
        <v>173</v>
      </c>
      <c r="E268" s="18">
        <v>274</v>
      </c>
      <c r="F268" s="18"/>
      <c r="G268" s="18"/>
      <c r="H268" s="18"/>
      <c r="I268" s="18"/>
      <c r="J268" s="62"/>
      <c r="K268" s="69"/>
      <c r="L268" s="109" t="s">
        <v>75</v>
      </c>
      <c r="M268" s="103" t="e">
        <f>#REF!</f>
        <v>#REF!</v>
      </c>
      <c r="N268" s="103" t="e">
        <f>IF(M268=0,"",CHOOSE(M268,"36","98","173","274","274","手入力箇所","手入力箇所","手入力箇所","手入力箇所","手入力箇所","手入力箇所","手入力箇所","手入力箇所","手入力箇所","手入力箇所"))</f>
        <v>#REF!</v>
      </c>
    </row>
    <row r="269" spans="1:14" ht="37.200000000000003" thickBot="1" x14ac:dyDescent="0.25">
      <c r="A269" s="30" t="s">
        <v>76</v>
      </c>
      <c r="B269" s="18">
        <v>127</v>
      </c>
      <c r="C269" s="18">
        <v>127</v>
      </c>
      <c r="D269" s="18">
        <v>127</v>
      </c>
      <c r="E269" s="18">
        <v>127</v>
      </c>
      <c r="F269" s="18"/>
      <c r="G269" s="18"/>
      <c r="H269" s="18"/>
      <c r="I269" s="18"/>
      <c r="J269" s="62"/>
      <c r="K269" s="69"/>
      <c r="L269" s="110" t="s">
        <v>76</v>
      </c>
      <c r="M269" s="103" t="e">
        <f>#REF!</f>
        <v>#REF!</v>
      </c>
      <c r="N269" s="103" t="e">
        <f>IF(M269=0,"",CHOOSE(M269,"127","127","127","127","127","手入力箇所","手入力箇所","手入力箇所","手入力箇所","手入力箇所","手入力箇所","手入力箇所","手入力箇所","手入力箇所","手入力箇所"))</f>
        <v>#REF!</v>
      </c>
    </row>
    <row r="270" spans="1:14" ht="27" thickBot="1" x14ac:dyDescent="0.25">
      <c r="A270" s="31" t="s">
        <v>77</v>
      </c>
      <c r="B270" s="18">
        <v>42</v>
      </c>
      <c r="C270" s="18">
        <v>90</v>
      </c>
      <c r="D270" s="18">
        <v>141</v>
      </c>
      <c r="E270" s="18">
        <v>193</v>
      </c>
      <c r="F270" s="62"/>
      <c r="G270" s="62"/>
      <c r="H270" s="62"/>
      <c r="I270" s="62"/>
      <c r="J270" s="62"/>
      <c r="K270" s="69"/>
      <c r="L270" s="111" t="s">
        <v>77</v>
      </c>
      <c r="M270" s="103" t="e">
        <f>#REF!</f>
        <v>#REF!</v>
      </c>
      <c r="N270" s="103" t="e">
        <f>IF(M270=0,"",CHOOSE(M270,"42","90","141","193","1936","手入力箇所","手入力箇所","手入力箇所","手入力箇所","手入力箇所","手入力箇所","手入力箇所","手入力箇所","手入力箇所","手入力箇所"))</f>
        <v>#REF!</v>
      </c>
    </row>
    <row r="271" spans="1:14" ht="40.200000000000003" thickBot="1" x14ac:dyDescent="0.25">
      <c r="A271" s="31" t="s">
        <v>78</v>
      </c>
      <c r="B271" s="18">
        <v>24</v>
      </c>
      <c r="C271" s="18">
        <v>43</v>
      </c>
      <c r="D271" s="18">
        <v>61</v>
      </c>
      <c r="E271" s="18">
        <v>76</v>
      </c>
      <c r="F271" s="62"/>
      <c r="G271" s="62"/>
      <c r="H271" s="62"/>
      <c r="I271" s="62"/>
      <c r="J271" s="62"/>
      <c r="K271" s="69"/>
      <c r="L271" s="111" t="s">
        <v>78</v>
      </c>
      <c r="M271" s="103" t="e">
        <f>#REF!</f>
        <v>#REF!</v>
      </c>
      <c r="N271" s="103" t="e">
        <f>IF(M271=0,"",CHOOSE(M271,"24","43","61","76","76","手入力箇所","手入力箇所","手入力箇所","手入力箇所","手入力箇所","手入力箇所","手入力箇所","手入力箇所","手入力箇所","手入力箇所"))</f>
        <v>#REF!</v>
      </c>
    </row>
    <row r="272" spans="1:14" ht="27" thickBot="1" x14ac:dyDescent="0.25">
      <c r="A272" s="31" t="s">
        <v>79</v>
      </c>
      <c r="B272" s="18">
        <v>54</v>
      </c>
      <c r="C272" s="18">
        <v>77</v>
      </c>
      <c r="D272" s="18">
        <v>94</v>
      </c>
      <c r="E272" s="18">
        <v>107</v>
      </c>
      <c r="F272" s="62"/>
      <c r="G272" s="62"/>
      <c r="H272" s="62"/>
      <c r="I272" s="62"/>
      <c r="J272" s="62"/>
      <c r="K272" s="69"/>
      <c r="L272" s="111" t="s">
        <v>79</v>
      </c>
      <c r="M272" s="103" t="e">
        <f>#REF!</f>
        <v>#REF!</v>
      </c>
      <c r="N272" s="103" t="e">
        <f>IF(M272=0,"",CHOOSE(M272,"54","77","94","107","107","手入力箇所","手入力箇所","手入力箇所","手入力箇所","手入力箇所","手入力箇所","手入力箇所","手入力箇所","手入力箇所","手入力箇所"))</f>
        <v>#REF!</v>
      </c>
    </row>
    <row r="273" spans="1:14" ht="40.200000000000003" thickBot="1" x14ac:dyDescent="0.25">
      <c r="A273" s="31" t="s">
        <v>80</v>
      </c>
      <c r="B273" s="18">
        <v>49</v>
      </c>
      <c r="C273" s="18">
        <v>53</v>
      </c>
      <c r="D273" s="18">
        <v>55</v>
      </c>
      <c r="E273" s="18">
        <v>56</v>
      </c>
      <c r="F273" s="62"/>
      <c r="G273" s="62"/>
      <c r="H273" s="62"/>
      <c r="I273" s="62"/>
      <c r="J273" s="62"/>
      <c r="K273" s="69"/>
      <c r="L273" s="111" t="s">
        <v>80</v>
      </c>
      <c r="M273" s="103" t="e">
        <f>#REF!</f>
        <v>#REF!</v>
      </c>
      <c r="N273" s="103" t="e">
        <f>IF(M273=0,"",CHOOSE(M273,"49","53","55","56","56","手入力箇所","手入力箇所","手入力箇所","手入力箇所","手入力箇所","手入力箇所","手入力箇所","手入力箇所","手入力箇所","手入力箇所"))</f>
        <v>#REF!</v>
      </c>
    </row>
    <row r="274" spans="1:14" ht="40.200000000000003" thickBot="1" x14ac:dyDescent="0.25">
      <c r="A274" s="38" t="s">
        <v>81</v>
      </c>
      <c r="B274" s="35">
        <v>232</v>
      </c>
      <c r="C274" s="35">
        <v>232</v>
      </c>
      <c r="D274" s="36"/>
      <c r="E274" s="36"/>
      <c r="F274" s="36"/>
      <c r="G274" s="36"/>
      <c r="H274" s="36"/>
      <c r="I274" s="36"/>
      <c r="J274" s="36"/>
      <c r="K274" s="67"/>
      <c r="L274" s="111" t="s">
        <v>81</v>
      </c>
      <c r="M274" s="103" t="e">
        <f>#REF!</f>
        <v>#REF!</v>
      </c>
      <c r="N274" s="103" t="e">
        <f>IF(M274=0,"",CHOOSE(M274,"232","232","手入力箇所","手入力箇所","手入力箇所","手入力箇所","手入力箇所","手入力箇所","手入力箇所","手入力箇所","手入力箇所","手入力箇所"))</f>
        <v>#REF!</v>
      </c>
    </row>
    <row r="275" spans="1:14" ht="13.8" thickBot="1" x14ac:dyDescent="0.25">
      <c r="A275" s="39" t="s">
        <v>82</v>
      </c>
      <c r="B275" s="17">
        <v>6</v>
      </c>
      <c r="C275" s="17">
        <v>9</v>
      </c>
      <c r="D275" s="17">
        <v>11</v>
      </c>
      <c r="E275" s="17">
        <v>13</v>
      </c>
      <c r="F275" s="17">
        <v>18</v>
      </c>
      <c r="G275" s="17">
        <v>26</v>
      </c>
      <c r="H275" s="17">
        <v>35</v>
      </c>
      <c r="I275" s="17">
        <v>43</v>
      </c>
      <c r="J275" s="17">
        <v>49</v>
      </c>
      <c r="K275" s="70"/>
      <c r="L275" s="111" t="s">
        <v>82</v>
      </c>
      <c r="M275" s="103" t="e">
        <f>#REF!</f>
        <v>#REF!</v>
      </c>
      <c r="N275" s="103" t="e">
        <f>IF(M275=0,"",CHOOSE(M275,"6","9","11","13","13","18","18","18","18","18","26","26","26","26","26","26","26","26","26","26","35","35","35","35","35","35","35","35","35","35","43","43","43","43","43","43","43","43","43","43","49","49","49","49","49","49","49","49","49","49","手入力箇所","手入力箇所","手入力箇所","手入力箇所","手入力箇所","手入力箇所","手入力箇所","手入力箇所","手入力箇所","手入力箇所"))</f>
        <v>#REF!</v>
      </c>
    </row>
    <row r="276" spans="1:14" ht="13.8" thickBot="1" x14ac:dyDescent="0.25">
      <c r="A276" s="31" t="s">
        <v>83</v>
      </c>
      <c r="B276" s="18">
        <v>6</v>
      </c>
      <c r="C276" s="18">
        <v>10</v>
      </c>
      <c r="D276" s="18">
        <v>14</v>
      </c>
      <c r="E276" s="18">
        <v>17</v>
      </c>
      <c r="F276" s="18">
        <v>29</v>
      </c>
      <c r="G276" s="18">
        <v>50</v>
      </c>
      <c r="H276" s="18">
        <v>76</v>
      </c>
      <c r="I276" s="18">
        <v>100</v>
      </c>
      <c r="J276" s="18">
        <v>123</v>
      </c>
      <c r="K276" s="69"/>
      <c r="L276" s="111" t="s">
        <v>83</v>
      </c>
      <c r="M276" s="103" t="e">
        <f>#REF!</f>
        <v>#REF!</v>
      </c>
      <c r="N276" s="103" t="e">
        <f>IF(M276=0,"",CHOOSE(M276,"6","10","14","17","17","29","29","29","29","29","50","50","50","50","50","50","50","50","50","50","76","76","76","76","76","76","76","76","76","76","100","100","100","100","100","100","100","100","100","100","123","123","123","123","123","123","123","123","123","123","手入力箇所","手入力箇所","手入力箇所","手入力箇所","手入力箇所","手入力箇所","手入力箇所","手入力箇所","手入力箇所"))</f>
        <v>#REF!</v>
      </c>
    </row>
    <row r="277" spans="1:14" ht="27" thickBot="1" x14ac:dyDescent="0.25">
      <c r="A277" s="32" t="s">
        <v>84</v>
      </c>
      <c r="B277" s="20">
        <v>9</v>
      </c>
      <c r="C277" s="20">
        <v>15</v>
      </c>
      <c r="D277" s="20">
        <v>20</v>
      </c>
      <c r="E277" s="20">
        <v>24</v>
      </c>
      <c r="F277" s="20">
        <v>39</v>
      </c>
      <c r="G277" s="20">
        <v>65</v>
      </c>
      <c r="H277" s="63"/>
      <c r="I277" s="63"/>
      <c r="J277" s="63"/>
      <c r="K277" s="106"/>
      <c r="L277" s="111" t="s">
        <v>84</v>
      </c>
      <c r="M277" s="103" t="e">
        <f>#REF!</f>
        <v>#REF!</v>
      </c>
      <c r="N277" s="103" t="e">
        <f>IF(M277=0,"",CHOOSE(M277,"9","15","20","24","24","39","39","39","39","39","65","65","65","65","65","65","65","65","65","65","手入力箇所","手入力箇所","手入力箇所","手入力箇所","手入力箇所","手入力箇所","手入力箇所","手入力箇所","手入力箇所","手入力箇所"))</f>
        <v>#REF!</v>
      </c>
    </row>
    <row r="280" spans="1:14" ht="13.8" thickBot="1" x14ac:dyDescent="0.25"/>
    <row r="281" spans="1:14" ht="13.8" thickBot="1" x14ac:dyDescent="0.25">
      <c r="A281" s="688" t="e">
        <f>#REF!</f>
        <v>#REF!</v>
      </c>
      <c r="B281" s="688"/>
      <c r="C281" s="688"/>
      <c r="D281" s="689" t="s">
        <v>192</v>
      </c>
      <c r="E281" s="689"/>
      <c r="F281" s="689"/>
      <c r="G281" s="689"/>
      <c r="H281" s="689"/>
      <c r="I281" s="689"/>
      <c r="J281" s="689"/>
      <c r="K281" s="689"/>
      <c r="L281" s="689"/>
      <c r="M281" s="689"/>
      <c r="N281" s="689"/>
    </row>
    <row r="282" spans="1:14" ht="13.8" thickBot="1" x14ac:dyDescent="0.25">
      <c r="A282" s="65"/>
      <c r="B282" s="33">
        <v>1</v>
      </c>
      <c r="C282" s="24">
        <v>2</v>
      </c>
      <c r="D282" s="24">
        <v>3</v>
      </c>
      <c r="E282" s="24" t="s">
        <v>58</v>
      </c>
      <c r="F282" s="24" t="s">
        <v>59</v>
      </c>
      <c r="G282" s="24" t="s">
        <v>60</v>
      </c>
      <c r="H282" s="24" t="s">
        <v>61</v>
      </c>
      <c r="I282" s="24" t="s">
        <v>62</v>
      </c>
      <c r="J282" s="24" t="s">
        <v>194</v>
      </c>
      <c r="K282" s="25" t="s">
        <v>85</v>
      </c>
      <c r="L282" s="105" t="s">
        <v>189</v>
      </c>
      <c r="M282" s="105" t="s">
        <v>188</v>
      </c>
      <c r="N282" s="105" t="s">
        <v>51</v>
      </c>
    </row>
    <row r="283" spans="1:14" ht="13.8" thickBot="1" x14ac:dyDescent="0.25">
      <c r="A283" s="26" t="s">
        <v>56</v>
      </c>
      <c r="B283" s="22">
        <v>5</v>
      </c>
      <c r="C283" s="22">
        <v>7</v>
      </c>
      <c r="D283" s="22">
        <v>8</v>
      </c>
      <c r="E283" s="22">
        <v>8</v>
      </c>
      <c r="F283" s="22">
        <v>10</v>
      </c>
      <c r="G283" s="22">
        <v>13</v>
      </c>
      <c r="H283" s="22">
        <v>16</v>
      </c>
      <c r="I283" s="22"/>
      <c r="J283" s="23"/>
      <c r="K283" s="1"/>
      <c r="L283" s="26" t="s">
        <v>56</v>
      </c>
      <c r="M283" s="104" t="e">
        <f>#REF!</f>
        <v>#REF!</v>
      </c>
      <c r="N283" s="112" t="e">
        <f>IF(M283=0,"",CHOOSE(M283,"5","7","8","8","8","10","10","10","10","10","13","13","13","13","13","13","13","13","13","13","16","16","16","16","16","16","16","16","16","16","16","手入力箇所","手入力箇所","手入力箇所","手入力箇所","手入力箇所","手入力箇所","手入力箇所","手入力箇所","手入力箇所","手入力箇所"))</f>
        <v>#REF!</v>
      </c>
    </row>
    <row r="284" spans="1:14" ht="13.8" thickBot="1" x14ac:dyDescent="0.25">
      <c r="A284" s="27" t="s">
        <v>57</v>
      </c>
      <c r="B284" s="18">
        <v>5</v>
      </c>
      <c r="C284" s="18">
        <v>7</v>
      </c>
      <c r="D284" s="18">
        <v>8</v>
      </c>
      <c r="E284" s="18">
        <v>9</v>
      </c>
      <c r="F284" s="18">
        <v>12</v>
      </c>
      <c r="G284" s="18">
        <v>16</v>
      </c>
      <c r="H284" s="18"/>
      <c r="I284" s="18"/>
      <c r="J284" s="62"/>
      <c r="K284" s="19"/>
      <c r="L284" s="27" t="s">
        <v>57</v>
      </c>
      <c r="M284" s="103" t="e">
        <f>#REF!</f>
        <v>#REF!</v>
      </c>
      <c r="N284" s="113" t="e">
        <f>IF(M284=0,"",CHOOSE(M284,"5","7","8","9","9","12","12","12","12","12","16","16","16","16","16","16","16","16","16","16","手入力箇所","手入力箇所","手入力箇所","手入力箇所","手入力箇所","手入力箇所","手入力箇所","手入力箇所","手入力箇所","手入力箇所"))</f>
        <v>#REF!</v>
      </c>
    </row>
    <row r="285" spans="1:14" ht="48.6" thickBot="1" x14ac:dyDescent="0.25">
      <c r="A285" s="28" t="s">
        <v>64</v>
      </c>
      <c r="B285" s="18">
        <v>6</v>
      </c>
      <c r="C285" s="18"/>
      <c r="D285" s="18"/>
      <c r="E285" s="18"/>
      <c r="F285" s="18"/>
      <c r="G285" s="18"/>
      <c r="H285" s="18"/>
      <c r="I285" s="18"/>
      <c r="J285" s="62"/>
      <c r="K285" s="19"/>
      <c r="L285" s="28" t="s">
        <v>64</v>
      </c>
      <c r="M285" s="104" t="e">
        <f>#REF!</f>
        <v>#REF!</v>
      </c>
      <c r="N285" s="113" t="e">
        <f>IF(M285=0,"",CHOOSE(M285,"6","手入力箇所","手入力箇所","手入力箇所","手入力箇所","手入力箇所","手入力箇所","手入力箇所","手入力箇所","手入力箇所","手入力箇所","",""))</f>
        <v>#REF!</v>
      </c>
    </row>
    <row r="286" spans="1:14" ht="48.6" thickBot="1" x14ac:dyDescent="0.25">
      <c r="A286" s="28" t="s">
        <v>65</v>
      </c>
      <c r="B286" s="18">
        <v>6</v>
      </c>
      <c r="C286" s="18"/>
      <c r="D286" s="18"/>
      <c r="E286" s="18"/>
      <c r="F286" s="18"/>
      <c r="G286" s="18"/>
      <c r="H286" s="18"/>
      <c r="I286" s="18"/>
      <c r="J286" s="62"/>
      <c r="K286" s="19"/>
      <c r="L286" s="28" t="s">
        <v>65</v>
      </c>
      <c r="M286" s="103" t="e">
        <f>#REF!</f>
        <v>#REF!</v>
      </c>
      <c r="N286" s="113" t="e">
        <f>IF(M286=0,"",CHOOSE(M286,"6","手入力箇所","手入力箇所","手入力箇所","手入力箇所","手入力箇所","手入力箇所","手入力箇所","手入力箇所","手入力箇所","手入力箇所","",""))</f>
        <v>#REF!</v>
      </c>
    </row>
    <row r="287" spans="1:14" ht="24.6" thickBot="1" x14ac:dyDescent="0.25">
      <c r="A287" s="28" t="s">
        <v>66</v>
      </c>
      <c r="B287" s="18">
        <v>5</v>
      </c>
      <c r="C287" s="18">
        <v>7</v>
      </c>
      <c r="D287" s="18">
        <v>8</v>
      </c>
      <c r="E287" s="18">
        <v>9</v>
      </c>
      <c r="F287" s="18">
        <v>12</v>
      </c>
      <c r="G287" s="18"/>
      <c r="H287" s="18"/>
      <c r="I287" s="18"/>
      <c r="J287" s="62"/>
      <c r="K287" s="19"/>
      <c r="L287" s="28" t="s">
        <v>66</v>
      </c>
      <c r="M287" s="104" t="e">
        <f>#REF!</f>
        <v>#REF!</v>
      </c>
      <c r="N287" s="113" t="e">
        <f>IF(M287=0,"",CHOOSE(M287,"5","7","8","9","9","12","12","12","12","12","手入力箇所","手入力箇所","手入力箇所","手入力箇所","手入力箇所","手入力箇所","手入力箇所","手入力箇所","手入力箇所","手入力箇所"))</f>
        <v>#REF!</v>
      </c>
    </row>
    <row r="288" spans="1:14" ht="36.6" thickBot="1" x14ac:dyDescent="0.25">
      <c r="A288" s="28" t="s">
        <v>67</v>
      </c>
      <c r="B288" s="18">
        <v>4</v>
      </c>
      <c r="C288" s="18">
        <v>5</v>
      </c>
      <c r="D288" s="18">
        <v>5</v>
      </c>
      <c r="E288" s="18">
        <v>6</v>
      </c>
      <c r="F288" s="18"/>
      <c r="G288" s="18"/>
      <c r="H288" s="18"/>
      <c r="I288" s="18"/>
      <c r="J288" s="62"/>
      <c r="K288" s="19"/>
      <c r="L288" s="28" t="s">
        <v>67</v>
      </c>
      <c r="M288" s="103" t="e">
        <f>#REF!</f>
        <v>#REF!</v>
      </c>
      <c r="N288" s="113" t="e">
        <f>IF(M288=0,"",CHOOSE(M288,"4","5","5","6","6","手入力箇所","手入力箇所","手入力箇所","手入力箇所","手入力箇所","手入力箇所","手入力箇所","手入力箇所","手入力箇所","手入力箇所"))</f>
        <v>#REF!</v>
      </c>
    </row>
    <row r="289" spans="1:14" ht="24.6" thickBot="1" x14ac:dyDescent="0.25">
      <c r="A289" s="28" t="s">
        <v>68</v>
      </c>
      <c r="B289" s="18">
        <v>12</v>
      </c>
      <c r="C289" s="18">
        <v>12</v>
      </c>
      <c r="D289" s="18">
        <v>12</v>
      </c>
      <c r="E289" s="18">
        <v>12</v>
      </c>
      <c r="F289" s="18">
        <v>12</v>
      </c>
      <c r="G289" s="18">
        <v>12</v>
      </c>
      <c r="H289" s="18">
        <v>12</v>
      </c>
      <c r="I289" s="18"/>
      <c r="J289" s="62"/>
      <c r="K289" s="19"/>
      <c r="L289" s="28" t="s">
        <v>68</v>
      </c>
      <c r="M289" s="104" t="e">
        <f>#REF!</f>
        <v>#REF!</v>
      </c>
      <c r="N289" s="113" t="e">
        <f>IF(M289=0,"",CHOOSE(M289,"12","12","12","12","12","12","12","12","12","12","12","12","12","12","12","12","12","12","12","12","12","12","12","12","12","12","12","12","12","12","手入力箇所","手入力箇所","手入力箇所","手入力箇所","手入力箇所","手入力箇所","手入力箇所","手入力箇所","手入力箇所","手入力箇所"))</f>
        <v>#REF!</v>
      </c>
    </row>
    <row r="290" spans="1:14" ht="36.6" thickBot="1" x14ac:dyDescent="0.25">
      <c r="A290" s="28" t="s">
        <v>69</v>
      </c>
      <c r="B290" s="18">
        <v>7</v>
      </c>
      <c r="C290" s="18">
        <v>7</v>
      </c>
      <c r="D290" s="18">
        <v>7</v>
      </c>
      <c r="E290" s="18">
        <v>7</v>
      </c>
      <c r="F290" s="18">
        <v>7</v>
      </c>
      <c r="G290" s="18"/>
      <c r="H290" s="18"/>
      <c r="I290" s="18"/>
      <c r="J290" s="62"/>
      <c r="K290" s="19"/>
      <c r="L290" s="28" t="s">
        <v>69</v>
      </c>
      <c r="M290" s="103" t="e">
        <f>#REF!</f>
        <v>#REF!</v>
      </c>
      <c r="N290" s="113" t="e">
        <f>IF(M290=0,"",CHOOSE(M290,"7","7","7","7","7","7","7","7","7","7","手入力箇所","手入力箇所","手入力箇所","手入力箇所","手入力箇所","手入力箇所","手入力箇所","手入力箇所","手入力箇所","手入力箇所"))</f>
        <v>#REF!</v>
      </c>
    </row>
    <row r="291" spans="1:14" ht="13.8" thickBot="1" x14ac:dyDescent="0.25">
      <c r="A291" s="27" t="s">
        <v>63</v>
      </c>
      <c r="B291" s="18">
        <v>4</v>
      </c>
      <c r="C291" s="18">
        <v>5</v>
      </c>
      <c r="D291" s="18">
        <v>7</v>
      </c>
      <c r="E291" s="18">
        <v>8</v>
      </c>
      <c r="F291" s="18">
        <v>11</v>
      </c>
      <c r="G291" s="18">
        <v>16</v>
      </c>
      <c r="H291" s="18">
        <v>22</v>
      </c>
      <c r="I291" s="18">
        <v>26</v>
      </c>
      <c r="J291" s="18">
        <v>31</v>
      </c>
      <c r="K291" s="19"/>
      <c r="L291" s="27" t="s">
        <v>63</v>
      </c>
      <c r="M291" s="104" t="e">
        <f>#REF!</f>
        <v>#REF!</v>
      </c>
      <c r="N291" s="113" t="e">
        <f>IF(M291=0,"",CHOOSE(M291,"4","5","7","8","8","11","11","11","11","11","16","16","16","16","16","16","16","16","16","16","22","22","22","22","22","22","22","22","22","22","26","26","26","26","26","26","26","26","26","26","31","31","31","31","31","31","31","31","31","31","31","手入力箇所","手入力箇所","手入力箇所","手入力箇所","手入力箇所","手入力箇所","手入力箇所","手入力箇所","手入力箇所","手入力箇所"))</f>
        <v>#REF!</v>
      </c>
    </row>
    <row r="292" spans="1:14" ht="24.6" thickBot="1" x14ac:dyDescent="0.25">
      <c r="A292" s="28" t="s">
        <v>70</v>
      </c>
      <c r="B292" s="18">
        <v>5</v>
      </c>
      <c r="C292" s="18">
        <v>6</v>
      </c>
      <c r="D292" s="18">
        <v>7</v>
      </c>
      <c r="E292" s="18"/>
      <c r="F292" s="18"/>
      <c r="G292" s="18"/>
      <c r="H292" s="18"/>
      <c r="I292" s="18"/>
      <c r="J292" s="62"/>
      <c r="K292" s="19"/>
      <c r="L292" s="28" t="s">
        <v>70</v>
      </c>
      <c r="M292" s="103" t="e">
        <f>#REF!</f>
        <v>#REF!</v>
      </c>
      <c r="N292" s="113" t="e">
        <f>IF(M292=0,"",CHOOSE(M292,"5","6","7","手入力箇所","手入力箇所","手入力箇所","手入力箇所","手入力箇所","手入力箇所","手入力箇所","手入力箇所","手入力箇所","手入力箇所"))</f>
        <v>#REF!</v>
      </c>
    </row>
    <row r="293" spans="1:14" ht="13.8" thickBot="1" x14ac:dyDescent="0.25">
      <c r="A293" s="29" t="s">
        <v>71</v>
      </c>
      <c r="B293" s="18">
        <v>3</v>
      </c>
      <c r="C293" s="18">
        <v>6</v>
      </c>
      <c r="D293" s="18">
        <v>19</v>
      </c>
      <c r="E293" s="18"/>
      <c r="F293" s="18"/>
      <c r="G293" s="18"/>
      <c r="H293" s="18"/>
      <c r="I293" s="18"/>
      <c r="J293" s="62"/>
      <c r="K293" s="19"/>
      <c r="L293" s="29" t="s">
        <v>71</v>
      </c>
      <c r="M293" s="104" t="e">
        <f>#REF!</f>
        <v>#REF!</v>
      </c>
      <c r="N293" s="113" t="e">
        <f>IF(M293=0,"",CHOOSE(M293,"3","6","19","手入力箇所","手入力箇所","手入力箇所","手入力箇所","手入力箇所","手入力箇所","手入力箇所","手入力箇所","手入力箇所","手入力箇所"))</f>
        <v>#REF!</v>
      </c>
    </row>
    <row r="294" spans="1:14" ht="13.8" thickBot="1" x14ac:dyDescent="0.25">
      <c r="A294" s="29" t="s">
        <v>72</v>
      </c>
      <c r="B294" s="18">
        <v>1</v>
      </c>
      <c r="C294" s="18">
        <v>3</v>
      </c>
      <c r="D294" s="18">
        <v>5</v>
      </c>
      <c r="E294" s="18">
        <v>9</v>
      </c>
      <c r="F294" s="18">
        <v>26</v>
      </c>
      <c r="G294" s="18"/>
      <c r="H294" s="18"/>
      <c r="I294" s="18"/>
      <c r="J294" s="62"/>
      <c r="K294" s="19"/>
      <c r="L294" s="29" t="s">
        <v>72</v>
      </c>
      <c r="M294" s="103" t="e">
        <f>#REF!</f>
        <v>#REF!</v>
      </c>
      <c r="N294" s="113" t="e">
        <f>IF(M294=0,"",CHOOSE(M294,"1","3","5","9","9","26","26","26","26","26","手入力箇所","手入力箇所","手入力箇所","手入力箇所","手入力箇所","手入力箇所","手入力箇所","手入力箇所","手入力箇所","手入力箇所"))</f>
        <v>#REF!</v>
      </c>
    </row>
    <row r="295" spans="1:14" ht="13.8" thickBot="1" x14ac:dyDescent="0.25">
      <c r="A295" s="29" t="s">
        <v>73</v>
      </c>
      <c r="B295" s="18">
        <v>4</v>
      </c>
      <c r="C295" s="18">
        <v>11</v>
      </c>
      <c r="D295" s="18">
        <v>20</v>
      </c>
      <c r="E295" s="18">
        <v>33</v>
      </c>
      <c r="F295" s="18"/>
      <c r="G295" s="18"/>
      <c r="H295" s="18"/>
      <c r="I295" s="18"/>
      <c r="J295" s="62"/>
      <c r="K295" s="19"/>
      <c r="L295" s="29" t="s">
        <v>73</v>
      </c>
      <c r="M295" s="104" t="e">
        <f>#REF!</f>
        <v>#REF!</v>
      </c>
      <c r="N295" s="113" t="e">
        <f>IF(M295=0,"",CHOOSE(M295,"4","11","20","33","33","手入力箇所","手入力箇所","手入力箇所","手入力箇所","手入力箇所","手入力箇所","手入力箇所","手入力箇所","手入力箇所","手入力箇所"))</f>
        <v>#REF!</v>
      </c>
    </row>
    <row r="296" spans="1:14" ht="37.200000000000003" thickBot="1" x14ac:dyDescent="0.25">
      <c r="A296" s="30" t="s">
        <v>74</v>
      </c>
      <c r="B296" s="18">
        <v>4</v>
      </c>
      <c r="C296" s="18">
        <v>6</v>
      </c>
      <c r="D296" s="18">
        <v>8</v>
      </c>
      <c r="E296" s="18">
        <v>10</v>
      </c>
      <c r="F296" s="18">
        <v>15</v>
      </c>
      <c r="G296" s="18">
        <v>23</v>
      </c>
      <c r="H296" s="18">
        <v>33</v>
      </c>
      <c r="I296" s="18"/>
      <c r="J296" s="62"/>
      <c r="K296" s="19"/>
      <c r="L296" s="30" t="s">
        <v>74</v>
      </c>
      <c r="M296" s="103" t="e">
        <f>#REF!</f>
        <v>#REF!</v>
      </c>
      <c r="N296" s="113" t="e">
        <f>IF(M296=0,"",CHOOSE(M296,"4","6","8","10","10","15","15","15","15","15","23","23","23","23","23","23","23","23","23","23","33","33","33","33","33","33","33","33","33","33","手入力箇所","手入力箇所","手入力箇所","手入力箇所","手入力箇所","手入力箇所","手入力箇所","手入力箇所","手入力箇所","手入力箇所"))</f>
        <v>#REF!</v>
      </c>
    </row>
    <row r="297" spans="1:14" ht="13.8" thickBot="1" x14ac:dyDescent="0.25">
      <c r="A297" s="29" t="s">
        <v>75</v>
      </c>
      <c r="B297" s="18">
        <v>6</v>
      </c>
      <c r="C297" s="18">
        <v>14</v>
      </c>
      <c r="D297" s="18">
        <v>25</v>
      </c>
      <c r="E297" s="18">
        <v>39</v>
      </c>
      <c r="F297" s="18"/>
      <c r="G297" s="18"/>
      <c r="H297" s="18"/>
      <c r="I297" s="18"/>
      <c r="J297" s="62"/>
      <c r="K297" s="19"/>
      <c r="L297" s="29" t="s">
        <v>75</v>
      </c>
      <c r="M297" s="104" t="e">
        <f>#REF!</f>
        <v>#REF!</v>
      </c>
      <c r="N297" s="113" t="e">
        <f>IF(M297=0,"",CHOOSE(M297,"6","14","25","39","39","手入力箇所","手入力箇所","手入力箇所","手入力箇所","手入力箇所","手入力箇所","手入力箇所","手入力箇所","手入力箇所","手入力箇所"))</f>
        <v>#REF!</v>
      </c>
    </row>
    <row r="298" spans="1:14" ht="37.200000000000003" thickBot="1" x14ac:dyDescent="0.25">
      <c r="A298" s="30" t="s">
        <v>76</v>
      </c>
      <c r="B298" s="18">
        <v>2</v>
      </c>
      <c r="C298" s="18">
        <v>3</v>
      </c>
      <c r="D298" s="18">
        <v>6</v>
      </c>
      <c r="E298" s="18">
        <v>9</v>
      </c>
      <c r="F298" s="18"/>
      <c r="G298" s="18"/>
      <c r="H298" s="18"/>
      <c r="I298" s="18"/>
      <c r="J298" s="62"/>
      <c r="K298" s="19"/>
      <c r="L298" s="30" t="s">
        <v>76</v>
      </c>
      <c r="M298" s="103" t="e">
        <f>#REF!</f>
        <v>#REF!</v>
      </c>
      <c r="N298" s="113" t="e">
        <f>IF(M298=0,"",CHOOSE(M298,"2","3","6","9","9","手入力箇所","手入力箇所","手入力箇所","手入力箇所","手入力箇所","手入力箇所","手入力箇所","手入力箇所","手入力箇所","手入力箇所"))</f>
        <v>#REF!</v>
      </c>
    </row>
    <row r="299" spans="1:14" ht="27" thickBot="1" x14ac:dyDescent="0.25">
      <c r="A299" s="31" t="s">
        <v>77</v>
      </c>
      <c r="B299" s="18">
        <v>12</v>
      </c>
      <c r="C299" s="18">
        <v>18</v>
      </c>
      <c r="D299" s="18">
        <v>22</v>
      </c>
      <c r="E299" s="18">
        <v>26</v>
      </c>
      <c r="F299" s="62"/>
      <c r="G299" s="62"/>
      <c r="H299" s="62"/>
      <c r="I299" s="62"/>
      <c r="J299" s="62"/>
      <c r="K299" s="19"/>
      <c r="L299" s="31" t="s">
        <v>77</v>
      </c>
      <c r="M299" s="104" t="e">
        <f>#REF!</f>
        <v>#REF!</v>
      </c>
      <c r="N299" s="113" t="e">
        <f>IF(M299=0,"",CHOOSE(M299,"12","18","22","26","26","手入力箇所","手入力箇所","手入力箇所","手入力箇所","手入力箇所","手入力箇所","手入力箇所","手入力箇所","手入力箇所","手入力箇所"))</f>
        <v>#REF!</v>
      </c>
    </row>
    <row r="300" spans="1:14" ht="40.200000000000003" thickBot="1" x14ac:dyDescent="0.25">
      <c r="A300" s="31" t="s">
        <v>78</v>
      </c>
      <c r="B300" s="18">
        <v>5</v>
      </c>
      <c r="C300" s="18">
        <v>8</v>
      </c>
      <c r="D300" s="18">
        <v>11</v>
      </c>
      <c r="E300" s="18">
        <v>14</v>
      </c>
      <c r="F300" s="62"/>
      <c r="G300" s="62"/>
      <c r="H300" s="62"/>
      <c r="I300" s="62"/>
      <c r="J300" s="62"/>
      <c r="K300" s="19"/>
      <c r="L300" s="31" t="s">
        <v>78</v>
      </c>
      <c r="M300" s="103" t="e">
        <f>#REF!</f>
        <v>#REF!</v>
      </c>
      <c r="N300" s="113" t="e">
        <f>IF(M300=0,"",CHOOSE(M300,"5","8","11","14","14","手入力箇所","手入力箇所","手入力箇所","手入力箇所","手入力箇所","手入力箇所","手入力箇所","手入力箇所","手入力箇所","手入力箇所"))</f>
        <v>#REF!</v>
      </c>
    </row>
    <row r="301" spans="1:14" ht="27" thickBot="1" x14ac:dyDescent="0.25">
      <c r="A301" s="31" t="s">
        <v>79</v>
      </c>
      <c r="B301" s="18">
        <v>6</v>
      </c>
      <c r="C301" s="18">
        <v>11</v>
      </c>
      <c r="D301" s="18">
        <v>16</v>
      </c>
      <c r="E301" s="18">
        <v>21</v>
      </c>
      <c r="F301" s="62"/>
      <c r="G301" s="62"/>
      <c r="H301" s="62"/>
      <c r="I301" s="62"/>
      <c r="J301" s="62"/>
      <c r="K301" s="19"/>
      <c r="L301" s="31" t="s">
        <v>79</v>
      </c>
      <c r="M301" s="104" t="e">
        <f>#REF!</f>
        <v>#REF!</v>
      </c>
      <c r="N301" s="113" t="e">
        <f>IF(M301=0,"",CHOOSE(M301,"6","11","16","21","21","手入力箇所","手入力箇所","手入力箇所","手入力箇所","手入力箇所","手入力箇所","手入力箇所","手入力箇所","手入力箇所"))</f>
        <v>#REF!</v>
      </c>
    </row>
    <row r="302" spans="1:14" ht="40.200000000000003" thickBot="1" x14ac:dyDescent="0.25">
      <c r="A302" s="31" t="s">
        <v>80</v>
      </c>
      <c r="B302" s="18">
        <v>5</v>
      </c>
      <c r="C302" s="18">
        <v>7</v>
      </c>
      <c r="D302" s="18">
        <v>9</v>
      </c>
      <c r="E302" s="18">
        <v>10</v>
      </c>
      <c r="F302" s="62"/>
      <c r="G302" s="62"/>
      <c r="H302" s="62"/>
      <c r="I302" s="62"/>
      <c r="J302" s="62"/>
      <c r="K302" s="19"/>
      <c r="L302" s="31" t="s">
        <v>80</v>
      </c>
      <c r="M302" s="103" t="e">
        <f>#REF!</f>
        <v>#REF!</v>
      </c>
      <c r="N302" s="113" t="e">
        <f>IF(M302=0,"",CHOOSE(M302,"5","7","9","10","10","手入力箇所","手入力箇所","手入力箇所","手入力箇所","手入力箇所","手入力箇所","手入力箇所","手入力箇所","手入力箇所"))</f>
        <v>#REF!</v>
      </c>
    </row>
    <row r="303" spans="1:14" ht="40.200000000000003" thickBot="1" x14ac:dyDescent="0.25">
      <c r="A303" s="31" t="s">
        <v>81</v>
      </c>
      <c r="B303" s="18">
        <v>9</v>
      </c>
      <c r="C303" s="18">
        <v>14</v>
      </c>
      <c r="D303" s="62"/>
      <c r="E303" s="62"/>
      <c r="F303" s="62"/>
      <c r="G303" s="62"/>
      <c r="H303" s="62"/>
      <c r="I303" s="62"/>
      <c r="J303" s="62"/>
      <c r="K303" s="19"/>
      <c r="L303" s="31" t="s">
        <v>81</v>
      </c>
      <c r="M303" s="104" t="e">
        <f>#REF!</f>
        <v>#REF!</v>
      </c>
      <c r="N303" s="113" t="e">
        <f>IF(M303=0,"",CHOOSE(M303,"9","14","手入力箇所","手入力箇所","手入力箇所","手入力箇所","手入力箇所","手入力箇所","手入力箇所","手入力箇所","手入力箇所","手入力箇所"))</f>
        <v>#REF!</v>
      </c>
    </row>
    <row r="304" spans="1:14" ht="13.8" thickBot="1" x14ac:dyDescent="0.25">
      <c r="A304" s="31" t="s">
        <v>82</v>
      </c>
      <c r="B304" s="18">
        <v>3</v>
      </c>
      <c r="C304" s="18">
        <v>4</v>
      </c>
      <c r="D304" s="18">
        <v>4</v>
      </c>
      <c r="E304" s="18">
        <v>5</v>
      </c>
      <c r="F304" s="18">
        <v>6</v>
      </c>
      <c r="G304" s="18">
        <v>8</v>
      </c>
      <c r="H304" s="18">
        <v>9</v>
      </c>
      <c r="I304" s="18">
        <v>11</v>
      </c>
      <c r="J304" s="18">
        <v>12</v>
      </c>
      <c r="K304" s="19"/>
      <c r="L304" s="31" t="s">
        <v>82</v>
      </c>
      <c r="M304" s="103" t="e">
        <f>#REF!</f>
        <v>#REF!</v>
      </c>
      <c r="N304" s="113" t="e">
        <f>IF(M304=0,"",CHOOSE(M304,"3","4","4","5","5","6","6","6","6","6","8","8","8","8","8","8","8","8","8","8","9","9","9","9","9","9","9","9","9","9","11","11","11","11","11","11","11","11","11","11","12","12","12","12","12","12","12","12","12","12","12","手入力箇所","手入力箇所","手入力箇所","手入力箇所","手入力箇所","手入力箇所","手入力箇所","手入力箇所","手入力箇所","手入力箇所"))</f>
        <v>#REF!</v>
      </c>
    </row>
    <row r="305" spans="1:14" ht="13.8" thickBot="1" x14ac:dyDescent="0.25">
      <c r="A305" s="31" t="s">
        <v>83</v>
      </c>
      <c r="B305" s="18">
        <v>3</v>
      </c>
      <c r="C305" s="18">
        <v>4</v>
      </c>
      <c r="D305" s="18">
        <v>4</v>
      </c>
      <c r="E305" s="18">
        <v>5</v>
      </c>
      <c r="F305" s="18">
        <v>6</v>
      </c>
      <c r="G305" s="18">
        <v>8</v>
      </c>
      <c r="H305" s="18">
        <v>10</v>
      </c>
      <c r="I305" s="18">
        <v>12</v>
      </c>
      <c r="J305" s="18">
        <v>13</v>
      </c>
      <c r="K305" s="19"/>
      <c r="L305" s="31" t="s">
        <v>83</v>
      </c>
      <c r="M305" s="104" t="e">
        <f>#REF!</f>
        <v>#REF!</v>
      </c>
      <c r="N305" s="113" t="e">
        <f>IF(M305=0,"",CHOOSE(M305,"3","4","4","5","5","6","6","6","6","6","8","8","8","8","8","8","8","8","8","8","10","10","10","10","10","10","10","10","10","10","12","12","12","12","12","12","12","12","12","12","13","13","13","13","13","13","13","13","13","13","13","手入力箇所","手入力箇所","手入力箇所","手入力箇所","手入力箇所","手入力箇所","手入力箇所","手入力箇所","手入力箇所","手入力箇所"))</f>
        <v>#REF!</v>
      </c>
    </row>
    <row r="306" spans="1:14" ht="27" thickBot="1" x14ac:dyDescent="0.25">
      <c r="A306" s="32" t="s">
        <v>84</v>
      </c>
      <c r="B306" s="20">
        <v>1</v>
      </c>
      <c r="C306" s="20">
        <v>2</v>
      </c>
      <c r="D306" s="20">
        <v>3</v>
      </c>
      <c r="E306" s="20">
        <v>4</v>
      </c>
      <c r="F306" s="20">
        <v>8</v>
      </c>
      <c r="G306" s="20">
        <v>19</v>
      </c>
      <c r="H306" s="63"/>
      <c r="I306" s="63"/>
      <c r="J306" s="63"/>
      <c r="K306" s="21"/>
      <c r="L306" s="32" t="s">
        <v>84</v>
      </c>
      <c r="M306" s="103" t="e">
        <f>#REF!</f>
        <v>#REF!</v>
      </c>
      <c r="N306" s="113" t="e">
        <f>IF(M306=0,"",CHOOSE(M306,"1","2","3","4","4","8","8","8","8","8","19","19","19","19","19","19","19","19","19","19","手入力箇所","手入力箇所","手入力箇所","手入力箇所","手入力箇所","手入力箇所","手入力箇所","手入力箇所","手入力箇所","手入力箇所"))</f>
        <v>#REF!</v>
      </c>
    </row>
    <row r="307" spans="1:14" ht="13.8" thickBot="1" x14ac:dyDescent="0.25"/>
    <row r="308" spans="1:14" ht="13.8" thickBot="1" x14ac:dyDescent="0.25">
      <c r="A308" s="686" t="e">
        <f>A281</f>
        <v>#REF!</v>
      </c>
      <c r="B308" s="686"/>
      <c r="C308" s="686"/>
      <c r="D308" s="687" t="s">
        <v>193</v>
      </c>
      <c r="E308" s="687"/>
      <c r="F308" s="687"/>
      <c r="G308" s="687"/>
      <c r="H308" s="687"/>
      <c r="I308" s="687"/>
      <c r="J308" s="687"/>
      <c r="K308" s="687"/>
      <c r="L308" s="687"/>
      <c r="M308" s="687"/>
      <c r="N308" s="687"/>
    </row>
    <row r="309" spans="1:14" ht="13.8" thickBot="1" x14ac:dyDescent="0.25">
      <c r="A309" s="105"/>
      <c r="B309" s="33">
        <v>1</v>
      </c>
      <c r="C309" s="24">
        <v>2</v>
      </c>
      <c r="D309" s="24">
        <v>3</v>
      </c>
      <c r="E309" s="24" t="s">
        <v>58</v>
      </c>
      <c r="F309" s="24" t="s">
        <v>59</v>
      </c>
      <c r="G309" s="24" t="s">
        <v>60</v>
      </c>
      <c r="H309" s="24" t="s">
        <v>61</v>
      </c>
      <c r="I309" s="24" t="s">
        <v>62</v>
      </c>
      <c r="J309" s="24" t="s">
        <v>194</v>
      </c>
      <c r="K309" s="102" t="s">
        <v>85</v>
      </c>
      <c r="L309" s="105" t="s">
        <v>189</v>
      </c>
      <c r="M309" s="105" t="s">
        <v>188</v>
      </c>
      <c r="N309" s="105" t="s">
        <v>51</v>
      </c>
    </row>
    <row r="310" spans="1:14" ht="13.8" thickBot="1" x14ac:dyDescent="0.25">
      <c r="A310" s="26" t="s">
        <v>56</v>
      </c>
      <c r="B310" s="22">
        <v>16</v>
      </c>
      <c r="C310" s="22">
        <v>25</v>
      </c>
      <c r="D310" s="22">
        <v>32</v>
      </c>
      <c r="E310" s="22">
        <v>38</v>
      </c>
      <c r="F310" s="22">
        <v>56</v>
      </c>
      <c r="G310" s="22">
        <v>87</v>
      </c>
      <c r="H310" s="22">
        <v>121</v>
      </c>
      <c r="I310" s="22"/>
      <c r="J310" s="23"/>
      <c r="K310" s="68"/>
      <c r="L310" s="107" t="s">
        <v>56</v>
      </c>
      <c r="M310" s="103" t="e">
        <f>#REF!</f>
        <v>#REF!</v>
      </c>
      <c r="N310" s="103" t="e">
        <f>IF(M310=0,"",CHOOSE(M310,"16","25","32","38","38","56","56","56","56","56","87","87","87","87","87","87","87","87","87","87","121","121","121","121","121","121","121","121","121","121","手入力箇所","手入力箇所","手入力箇所","手入力箇所","手入力箇所","手入力箇所","手入力箇所","手入力箇所","手入力箇所","手入力箇所"))</f>
        <v>#REF!</v>
      </c>
    </row>
    <row r="311" spans="1:14" ht="13.8" thickBot="1" x14ac:dyDescent="0.25">
      <c r="A311" s="27" t="s">
        <v>57</v>
      </c>
      <c r="B311" s="18">
        <v>25</v>
      </c>
      <c r="C311" s="18">
        <v>33</v>
      </c>
      <c r="D311" s="18">
        <v>40</v>
      </c>
      <c r="E311" s="18">
        <v>45</v>
      </c>
      <c r="F311" s="18">
        <v>58</v>
      </c>
      <c r="G311" s="18">
        <v>79</v>
      </c>
      <c r="H311" s="18"/>
      <c r="I311" s="18"/>
      <c r="J311" s="62"/>
      <c r="K311" s="69"/>
      <c r="L311" s="107" t="s">
        <v>57</v>
      </c>
      <c r="M311" s="103" t="e">
        <f>#REF!</f>
        <v>#REF!</v>
      </c>
      <c r="N311" s="103" t="e">
        <f>IF(M311=0,"",CHOOSE(M311,"25","33","40","45","45","58","58","58","58","58","79","79","79","79","79","79","79","79","79","79","手入力箇所","手入力箇所","手入力箇所","手入力箇所","手入力箇所","手入力箇所","手入力箇所","手入力箇所","手入力箇所","手入力箇所"))</f>
        <v>#REF!</v>
      </c>
    </row>
    <row r="312" spans="1:14" ht="48.6" thickBot="1" x14ac:dyDescent="0.25">
      <c r="A312" s="28" t="s">
        <v>64</v>
      </c>
      <c r="B312" s="18">
        <v>32</v>
      </c>
      <c r="C312" s="18"/>
      <c r="D312" s="18"/>
      <c r="E312" s="18"/>
      <c r="F312" s="18"/>
      <c r="G312" s="18"/>
      <c r="H312" s="18"/>
      <c r="I312" s="18"/>
      <c r="J312" s="62"/>
      <c r="K312" s="69"/>
      <c r="L312" s="108" t="s">
        <v>64</v>
      </c>
      <c r="M312" s="103" t="e">
        <f>#REF!</f>
        <v>#REF!</v>
      </c>
      <c r="N312" s="103" t="e">
        <f>IF(M312=0,"",CHOOSE(M312,"32","手入力箇所","手入力箇所","手入力箇所","手入力箇所","手入力箇所","手入力箇所","手入力箇所","手入力箇所","手入力箇所","手入力箇所"))</f>
        <v>#REF!</v>
      </c>
    </row>
    <row r="313" spans="1:14" ht="48.6" thickBot="1" x14ac:dyDescent="0.25">
      <c r="A313" s="28" t="s">
        <v>65</v>
      </c>
      <c r="B313" s="18">
        <v>36</v>
      </c>
      <c r="C313" s="18"/>
      <c r="D313" s="18"/>
      <c r="E313" s="18"/>
      <c r="F313" s="18"/>
      <c r="G313" s="18"/>
      <c r="H313" s="18"/>
      <c r="I313" s="18"/>
      <c r="J313" s="62"/>
      <c r="K313" s="69"/>
      <c r="L313" s="108" t="s">
        <v>65</v>
      </c>
      <c r="M313" s="103" t="e">
        <f>#REF!</f>
        <v>#REF!</v>
      </c>
      <c r="N313" s="103" t="e">
        <f>IF(M313=0,"",CHOOSE(M313,"36","手入力箇所","手入力箇所","手入力箇所","手入力箇所","手入力箇所","手入力箇所","手入力箇所","手入力箇所","手入力箇所","手入力箇所"))</f>
        <v>#REF!</v>
      </c>
    </row>
    <row r="314" spans="1:14" ht="24.6" thickBot="1" x14ac:dyDescent="0.25">
      <c r="A314" s="28" t="s">
        <v>66</v>
      </c>
      <c r="B314" s="18">
        <v>24</v>
      </c>
      <c r="C314" s="18">
        <v>30</v>
      </c>
      <c r="D314" s="18">
        <v>33</v>
      </c>
      <c r="E314" s="18">
        <v>35</v>
      </c>
      <c r="F314" s="18">
        <v>42</v>
      </c>
      <c r="G314" s="18"/>
      <c r="H314" s="18"/>
      <c r="I314" s="18"/>
      <c r="J314" s="62"/>
      <c r="K314" s="69"/>
      <c r="L314" s="108" t="s">
        <v>66</v>
      </c>
      <c r="M314" s="103" t="e">
        <f>#REF!</f>
        <v>#REF!</v>
      </c>
      <c r="N314" s="103" t="e">
        <f>IF(M314=0,"",CHOOSE(M314,"24","30","33","35","35","42","42","42","42","42","手入力箇所","手入力箇所","手入力箇所","手入力箇所","手入力箇所","手入力箇所","手入力箇所","手入力箇所","手入力箇所","手入力箇所"))</f>
        <v>#REF!</v>
      </c>
    </row>
    <row r="315" spans="1:14" ht="36.6" thickBot="1" x14ac:dyDescent="0.25">
      <c r="A315" s="28" t="s">
        <v>67</v>
      </c>
      <c r="B315" s="18">
        <v>7</v>
      </c>
      <c r="C315" s="18">
        <v>12</v>
      </c>
      <c r="D315" s="18">
        <v>16</v>
      </c>
      <c r="E315" s="18">
        <v>19</v>
      </c>
      <c r="F315" s="18"/>
      <c r="G315" s="18"/>
      <c r="H315" s="18"/>
      <c r="I315" s="18"/>
      <c r="J315" s="62"/>
      <c r="K315" s="69"/>
      <c r="L315" s="108" t="s">
        <v>67</v>
      </c>
      <c r="M315" s="103" t="e">
        <f>#REF!</f>
        <v>#REF!</v>
      </c>
      <c r="N315" s="103" t="e">
        <f>IF(M315=0,"",CHOOSE(M315,"7","12","16","19","19","手入力箇所","手入力箇所","手入力箇所","手入力箇所","手入力箇所","手入力箇所","手入力箇所","手入力箇所","手入力箇所","手入力箇所"))</f>
        <v>#REF!</v>
      </c>
    </row>
    <row r="316" spans="1:14" ht="24.6" thickBot="1" x14ac:dyDescent="0.25">
      <c r="A316" s="28" t="s">
        <v>68</v>
      </c>
      <c r="B316" s="18">
        <v>21</v>
      </c>
      <c r="C316" s="18">
        <v>35</v>
      </c>
      <c r="D316" s="18">
        <v>48</v>
      </c>
      <c r="E316" s="18">
        <v>59</v>
      </c>
      <c r="F316" s="18">
        <v>94</v>
      </c>
      <c r="G316" s="18">
        <v>159</v>
      </c>
      <c r="H316" s="18">
        <v>235</v>
      </c>
      <c r="I316" s="18"/>
      <c r="J316" s="62"/>
      <c r="K316" s="69"/>
      <c r="L316" s="108" t="s">
        <v>68</v>
      </c>
      <c r="M316" s="103" t="e">
        <f>#REF!</f>
        <v>#REF!</v>
      </c>
      <c r="N316" s="103" t="e">
        <f>IF(M316=0,"",CHOOSE(M316,"21","35","48","59","59","94","94","94","94","94","159","159","159","159","159","159","159","159","159","159","235","235","235","235","235","235","235","235","235","235","手入力箇所","手入力箇所","手入力箇所","手入力箇所","手入力箇所","手入力箇所","手入力箇所","手入力箇所","手入力箇所","手入力箇所"))</f>
        <v>#REF!</v>
      </c>
    </row>
    <row r="317" spans="1:14" ht="36.6" thickBot="1" x14ac:dyDescent="0.25">
      <c r="A317" s="28" t="s">
        <v>69</v>
      </c>
      <c r="B317" s="18">
        <v>22</v>
      </c>
      <c r="C317" s="18">
        <v>26</v>
      </c>
      <c r="D317" s="18">
        <v>28</v>
      </c>
      <c r="E317" s="18">
        <v>29</v>
      </c>
      <c r="F317" s="18">
        <v>34</v>
      </c>
      <c r="G317" s="18"/>
      <c r="H317" s="18"/>
      <c r="I317" s="18"/>
      <c r="J317" s="62"/>
      <c r="K317" s="69"/>
      <c r="L317" s="108" t="s">
        <v>69</v>
      </c>
      <c r="M317" s="103" t="e">
        <f>#REF!</f>
        <v>#REF!</v>
      </c>
      <c r="N317" s="103" t="e">
        <f>IF(M317=0,"",CHOOSE(M317,"22","26","28","29","29","34","34","34","34","34","手入力箇所","手入力箇所","手入力箇所","手入力箇所","手入力箇所","手入力箇所","手入力箇所","手入力箇所","手入力箇所","手入力箇所"))</f>
        <v>#REF!</v>
      </c>
    </row>
    <row r="318" spans="1:14" ht="13.8" thickBot="1" x14ac:dyDescent="0.25">
      <c r="A318" s="27" t="s">
        <v>63</v>
      </c>
      <c r="B318" s="18">
        <v>21</v>
      </c>
      <c r="C318" s="18">
        <v>33</v>
      </c>
      <c r="D318" s="18">
        <v>46</v>
      </c>
      <c r="E318" s="18">
        <v>56</v>
      </c>
      <c r="F318" s="18">
        <v>89</v>
      </c>
      <c r="G318" s="18">
        <v>151</v>
      </c>
      <c r="H318" s="18">
        <v>224</v>
      </c>
      <c r="I318" s="18">
        <v>289</v>
      </c>
      <c r="J318" s="18">
        <v>350</v>
      </c>
      <c r="K318" s="69"/>
      <c r="L318" s="107" t="s">
        <v>63</v>
      </c>
      <c r="M318" s="103" t="e">
        <f>#REF!</f>
        <v>#REF!</v>
      </c>
      <c r="N318" s="103" t="e">
        <f>IF(M318=0,"",CHOOSE(M318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19" spans="1:14" ht="24.6" thickBot="1" x14ac:dyDescent="0.25">
      <c r="A319" s="34" t="s">
        <v>70</v>
      </c>
      <c r="B319" s="35">
        <v>13</v>
      </c>
      <c r="C319" s="35">
        <v>33</v>
      </c>
      <c r="D319" s="35">
        <v>59</v>
      </c>
      <c r="E319" s="35"/>
      <c r="F319" s="35"/>
      <c r="G319" s="35"/>
      <c r="H319" s="35"/>
      <c r="I319" s="35"/>
      <c r="J319" s="36"/>
      <c r="K319" s="67"/>
      <c r="L319" s="108" t="s">
        <v>70</v>
      </c>
      <c r="M319" s="103" t="e">
        <f>#REF!</f>
        <v>#REF!</v>
      </c>
      <c r="N319" s="103" t="e">
        <f>IF(M319=0,"",CHOOSE(M319,"13","33","59","手入力箇所","手入力箇所","手入力箇所","手入力箇所","手入力箇所","手入力箇所","手入力箇所","手入力箇所","手入力箇所","手入力箇所"))</f>
        <v>#REF!</v>
      </c>
    </row>
    <row r="320" spans="1:14" ht="13.8" thickBot="1" x14ac:dyDescent="0.25">
      <c r="A320" s="37" t="s">
        <v>71</v>
      </c>
      <c r="B320" s="17">
        <v>23</v>
      </c>
      <c r="C320" s="17">
        <v>39</v>
      </c>
      <c r="D320" s="17">
        <v>97</v>
      </c>
      <c r="E320" s="17"/>
      <c r="F320" s="17"/>
      <c r="G320" s="17"/>
      <c r="H320" s="17"/>
      <c r="I320" s="17"/>
      <c r="J320" s="64"/>
      <c r="K320" s="70"/>
      <c r="L320" s="109" t="s">
        <v>71</v>
      </c>
      <c r="M320" s="103" t="e">
        <f>#REF!</f>
        <v>#REF!</v>
      </c>
      <c r="N320" s="103" t="e">
        <f>IF(M320=0,"",CHOOSE(M320,"23","39","97","手入力箇所","手入力箇所","手入力箇所","手入力箇所","手入力箇所","手入力箇所","手入力箇所","手入力箇所","手入力箇所","手入力箇所"))</f>
        <v>#REF!</v>
      </c>
    </row>
    <row r="321" spans="1:14" ht="13.8" thickBot="1" x14ac:dyDescent="0.25">
      <c r="A321" s="29" t="s">
        <v>72</v>
      </c>
      <c r="B321" s="18">
        <v>21</v>
      </c>
      <c r="C321" s="18">
        <v>37</v>
      </c>
      <c r="D321" s="18">
        <v>58</v>
      </c>
      <c r="E321" s="18">
        <v>76</v>
      </c>
      <c r="F321" s="18">
        <v>137</v>
      </c>
      <c r="G321" s="18"/>
      <c r="H321" s="18"/>
      <c r="I321" s="18"/>
      <c r="J321" s="62"/>
      <c r="K321" s="69"/>
      <c r="L321" s="109" t="s">
        <v>72</v>
      </c>
      <c r="M321" s="103" t="e">
        <f>#REF!</f>
        <v>#REF!</v>
      </c>
      <c r="N321" s="103" t="e">
        <f>IF(M321=0,"",CHOOSE(M321,"21","37","58","76","76","137","137","137","137","137","手入力箇所","手入力箇所","手入力箇所","手入力箇所","手入力箇所","手入力箇所","手入力箇所","手入力箇所","手入力箇所","手入力箇所"))</f>
        <v>#REF!</v>
      </c>
    </row>
    <row r="322" spans="1:14" ht="13.8" thickBot="1" x14ac:dyDescent="0.25">
      <c r="A322" s="29" t="s">
        <v>73</v>
      </c>
      <c r="B322" s="18">
        <v>48</v>
      </c>
      <c r="C322" s="18">
        <v>93</v>
      </c>
      <c r="D322" s="18">
        <v>138</v>
      </c>
      <c r="E322" s="18">
        <v>183</v>
      </c>
      <c r="F322" s="18"/>
      <c r="G322" s="18"/>
      <c r="H322" s="18"/>
      <c r="I322" s="18"/>
      <c r="J322" s="62"/>
      <c r="K322" s="69"/>
      <c r="L322" s="109" t="s">
        <v>73</v>
      </c>
      <c r="M322" s="103" t="e">
        <f>#REF!</f>
        <v>#REF!</v>
      </c>
      <c r="N322" s="103" t="e">
        <f>IF(M322=0,"",CHOOSE(M322,"48","93","138","183","183","手入力箇所","手入力箇所","手入力箇所","手入力箇所","手入力箇所","手入力箇所","手入力箇所","手入力箇所","手入力箇所","手入力箇所"))</f>
        <v>#REF!</v>
      </c>
    </row>
    <row r="323" spans="1:14" ht="37.200000000000003" thickBot="1" x14ac:dyDescent="0.25">
      <c r="A323" s="30" t="s">
        <v>74</v>
      </c>
      <c r="B323" s="18">
        <v>13</v>
      </c>
      <c r="C323" s="18">
        <v>26</v>
      </c>
      <c r="D323" s="18">
        <v>40</v>
      </c>
      <c r="E323" s="18">
        <v>55</v>
      </c>
      <c r="F323" s="18">
        <v>107</v>
      </c>
      <c r="G323" s="18">
        <v>224</v>
      </c>
      <c r="H323" s="18">
        <v>386</v>
      </c>
      <c r="I323" s="18"/>
      <c r="J323" s="62"/>
      <c r="K323" s="69"/>
      <c r="L323" s="110" t="s">
        <v>74</v>
      </c>
      <c r="M323" s="103" t="e">
        <f>#REF!</f>
        <v>#REF!</v>
      </c>
      <c r="N323" s="103" t="e">
        <f>IF(M323=0,"",CHOOSE(M323,"13","26","40","55","55","107","107","107","107","107","224","224","224","224","224","224","224","224","224","224","386","386","386","386","386","386","386","386","386","386","手入力箇所","手入力箇所","手入力箇所","手入力箇所","手入力箇所","手入力箇所","手入力箇所","手入力箇所","手入力箇所","手入力箇所"))</f>
        <v>#REF!</v>
      </c>
    </row>
    <row r="324" spans="1:14" ht="13.8" thickBot="1" x14ac:dyDescent="0.25">
      <c r="A324" s="29" t="s">
        <v>75</v>
      </c>
      <c r="B324" s="18">
        <v>36</v>
      </c>
      <c r="C324" s="18">
        <v>98</v>
      </c>
      <c r="D324" s="18">
        <v>173</v>
      </c>
      <c r="E324" s="18">
        <v>274</v>
      </c>
      <c r="F324" s="18"/>
      <c r="G324" s="18"/>
      <c r="H324" s="18"/>
      <c r="I324" s="18"/>
      <c r="J324" s="62"/>
      <c r="K324" s="69"/>
      <c r="L324" s="109" t="s">
        <v>75</v>
      </c>
      <c r="M324" s="103" t="e">
        <f>#REF!</f>
        <v>#REF!</v>
      </c>
      <c r="N324" s="103" t="e">
        <f>IF(M324=0,"",CHOOSE(M324,"36","98","173","274","274","手入力箇所","手入力箇所","手入力箇所","手入力箇所","手入力箇所","手入力箇所","手入力箇所","手入力箇所","手入力箇所","手入力箇所"))</f>
        <v>#REF!</v>
      </c>
    </row>
    <row r="325" spans="1:14" ht="37.200000000000003" thickBot="1" x14ac:dyDescent="0.25">
      <c r="A325" s="30" t="s">
        <v>76</v>
      </c>
      <c r="B325" s="18">
        <v>127</v>
      </c>
      <c r="C325" s="18">
        <v>127</v>
      </c>
      <c r="D325" s="18">
        <v>127</v>
      </c>
      <c r="E325" s="18">
        <v>127</v>
      </c>
      <c r="F325" s="18"/>
      <c r="G325" s="18"/>
      <c r="H325" s="18"/>
      <c r="I325" s="18"/>
      <c r="J325" s="62"/>
      <c r="K325" s="69"/>
      <c r="L325" s="110" t="s">
        <v>76</v>
      </c>
      <c r="M325" s="103" t="e">
        <f>#REF!</f>
        <v>#REF!</v>
      </c>
      <c r="N325" s="103" t="e">
        <f>IF(M325=0,"",CHOOSE(M325,"127","127","127","127","127","手入力箇所","手入力箇所","手入力箇所","手入力箇所","手入力箇所","手入力箇所","手入力箇所","手入力箇所","手入力箇所","手入力箇所"))</f>
        <v>#REF!</v>
      </c>
    </row>
    <row r="326" spans="1:14" ht="27" thickBot="1" x14ac:dyDescent="0.25">
      <c r="A326" s="31" t="s">
        <v>77</v>
      </c>
      <c r="B326" s="18">
        <v>42</v>
      </c>
      <c r="C326" s="18">
        <v>90</v>
      </c>
      <c r="D326" s="18">
        <v>141</v>
      </c>
      <c r="E326" s="18">
        <v>193</v>
      </c>
      <c r="F326" s="62"/>
      <c r="G326" s="62"/>
      <c r="H326" s="62"/>
      <c r="I326" s="62"/>
      <c r="J326" s="62"/>
      <c r="K326" s="69"/>
      <c r="L326" s="111" t="s">
        <v>77</v>
      </c>
      <c r="M326" s="103" t="e">
        <f>#REF!</f>
        <v>#REF!</v>
      </c>
      <c r="N326" s="103" t="e">
        <f>IF(M326=0,"",CHOOSE(M326,"42","90","141","193","1936","手入力箇所","手入力箇所","手入力箇所","手入力箇所","手入力箇所","手入力箇所","手入力箇所","手入力箇所","手入力箇所","手入力箇所"))</f>
        <v>#REF!</v>
      </c>
    </row>
    <row r="327" spans="1:14" ht="40.200000000000003" thickBot="1" x14ac:dyDescent="0.25">
      <c r="A327" s="31" t="s">
        <v>78</v>
      </c>
      <c r="B327" s="18">
        <v>24</v>
      </c>
      <c r="C327" s="18">
        <v>43</v>
      </c>
      <c r="D327" s="18">
        <v>61</v>
      </c>
      <c r="E327" s="18">
        <v>76</v>
      </c>
      <c r="F327" s="62"/>
      <c r="G327" s="62"/>
      <c r="H327" s="62"/>
      <c r="I327" s="62"/>
      <c r="J327" s="62"/>
      <c r="K327" s="69"/>
      <c r="L327" s="111" t="s">
        <v>78</v>
      </c>
      <c r="M327" s="103" t="e">
        <f>#REF!</f>
        <v>#REF!</v>
      </c>
      <c r="N327" s="103" t="e">
        <f>IF(M327=0,"",CHOOSE(M327,"24","43","61","76","76","手入力箇所","手入力箇所","手入力箇所","手入力箇所","手入力箇所","手入力箇所","手入力箇所","手入力箇所","手入力箇所","手入力箇所"))</f>
        <v>#REF!</v>
      </c>
    </row>
    <row r="328" spans="1:14" ht="27" thickBot="1" x14ac:dyDescent="0.25">
      <c r="A328" s="31" t="s">
        <v>79</v>
      </c>
      <c r="B328" s="18">
        <v>54</v>
      </c>
      <c r="C328" s="18">
        <v>77</v>
      </c>
      <c r="D328" s="18">
        <v>94</v>
      </c>
      <c r="E328" s="18">
        <v>107</v>
      </c>
      <c r="F328" s="62"/>
      <c r="G328" s="62"/>
      <c r="H328" s="62"/>
      <c r="I328" s="62"/>
      <c r="J328" s="62"/>
      <c r="K328" s="69"/>
      <c r="L328" s="111" t="s">
        <v>79</v>
      </c>
      <c r="M328" s="103" t="e">
        <f>#REF!</f>
        <v>#REF!</v>
      </c>
      <c r="N328" s="103" t="e">
        <f>IF(M328=0,"",CHOOSE(M328,"54","77","94","107","107","手入力箇所","手入力箇所","手入力箇所","手入力箇所","手入力箇所","手入力箇所","手入力箇所","手入力箇所","手入力箇所","手入力箇所"))</f>
        <v>#REF!</v>
      </c>
    </row>
    <row r="329" spans="1:14" ht="40.200000000000003" thickBot="1" x14ac:dyDescent="0.25">
      <c r="A329" s="31" t="s">
        <v>80</v>
      </c>
      <c r="B329" s="18">
        <v>49</v>
      </c>
      <c r="C329" s="18">
        <v>53</v>
      </c>
      <c r="D329" s="18">
        <v>55</v>
      </c>
      <c r="E329" s="18">
        <v>56</v>
      </c>
      <c r="F329" s="62"/>
      <c r="G329" s="62"/>
      <c r="H329" s="62"/>
      <c r="I329" s="62"/>
      <c r="J329" s="62"/>
      <c r="K329" s="69"/>
      <c r="L329" s="111" t="s">
        <v>80</v>
      </c>
      <c r="M329" s="103" t="e">
        <f>#REF!</f>
        <v>#REF!</v>
      </c>
      <c r="N329" s="103" t="e">
        <f>IF(M329=0,"",CHOOSE(M329,"49","53","55","56","56","手入力箇所","手入力箇所","手入力箇所","手入力箇所","手入力箇所","手入力箇所","手入力箇所","手入力箇所","手入力箇所","手入力箇所"))</f>
        <v>#REF!</v>
      </c>
    </row>
    <row r="330" spans="1:14" ht="40.200000000000003" thickBot="1" x14ac:dyDescent="0.25">
      <c r="A330" s="38" t="s">
        <v>81</v>
      </c>
      <c r="B330" s="35">
        <v>232</v>
      </c>
      <c r="C330" s="35">
        <v>232</v>
      </c>
      <c r="D330" s="36"/>
      <c r="E330" s="36"/>
      <c r="F330" s="36"/>
      <c r="G330" s="36"/>
      <c r="H330" s="36"/>
      <c r="I330" s="36"/>
      <c r="J330" s="36"/>
      <c r="K330" s="67"/>
      <c r="L330" s="111" t="s">
        <v>81</v>
      </c>
      <c r="M330" s="103" t="e">
        <f>#REF!</f>
        <v>#REF!</v>
      </c>
      <c r="N330" s="103" t="e">
        <f>IF(M330=0,"",CHOOSE(M330,"232","232","手入力箇所","手入力箇所","手入力箇所","手入力箇所","手入力箇所","手入力箇所","手入力箇所","手入力箇所","手入力箇所","手入力箇所"))</f>
        <v>#REF!</v>
      </c>
    </row>
    <row r="331" spans="1:14" ht="13.8" thickBot="1" x14ac:dyDescent="0.25">
      <c r="A331" s="39" t="s">
        <v>82</v>
      </c>
      <c r="B331" s="17">
        <v>6</v>
      </c>
      <c r="C331" s="17">
        <v>9</v>
      </c>
      <c r="D331" s="17">
        <v>11</v>
      </c>
      <c r="E331" s="17">
        <v>13</v>
      </c>
      <c r="F331" s="17">
        <v>18</v>
      </c>
      <c r="G331" s="17">
        <v>26</v>
      </c>
      <c r="H331" s="17">
        <v>35</v>
      </c>
      <c r="I331" s="17">
        <v>43</v>
      </c>
      <c r="J331" s="17">
        <v>49</v>
      </c>
      <c r="K331" s="70"/>
      <c r="L331" s="111" t="s">
        <v>82</v>
      </c>
      <c r="M331" s="103" t="e">
        <f>#REF!</f>
        <v>#REF!</v>
      </c>
      <c r="N331" s="103" t="e">
        <f>IF(M331=0,"",CHOOSE(M331,"6","9","11","13","13","18","18","18","18","18","26","26","26","26","26","26","26","26","26","26","35","35","35","35","35","35","35","35","35","35","43","43","43","43","43","43","43","43","43","43","49","49","49","49","49","49","49","49","49","49","手入力箇所","手入力箇所","手入力箇所","手入力箇所","手入力箇所","手入力箇所","手入力箇所","手入力箇所","手入力箇所","手入力箇所"))</f>
        <v>#REF!</v>
      </c>
    </row>
    <row r="332" spans="1:14" ht="13.8" thickBot="1" x14ac:dyDescent="0.25">
      <c r="A332" s="31" t="s">
        <v>83</v>
      </c>
      <c r="B332" s="18">
        <v>6</v>
      </c>
      <c r="C332" s="18">
        <v>10</v>
      </c>
      <c r="D332" s="18">
        <v>14</v>
      </c>
      <c r="E332" s="18">
        <v>17</v>
      </c>
      <c r="F332" s="18">
        <v>29</v>
      </c>
      <c r="G332" s="18">
        <v>50</v>
      </c>
      <c r="H332" s="18">
        <v>76</v>
      </c>
      <c r="I332" s="18">
        <v>100</v>
      </c>
      <c r="J332" s="18">
        <v>123</v>
      </c>
      <c r="K332" s="69"/>
      <c r="L332" s="111" t="s">
        <v>83</v>
      </c>
      <c r="M332" s="103" t="e">
        <f>#REF!</f>
        <v>#REF!</v>
      </c>
      <c r="N332" s="103" t="e">
        <f>IF(M332=0,"",CHOOSE(M332,"6","10","14","17","17","29","29","29","29","29","50","50","50","50","50","50","50","50","50","50","76","76","76","76","76","76","76","76","76","76","100","100","100","100","100","100","100","100","100","100","123","123","123","123","123","123","123","123","123","123","手入力箇所","手入力箇所","手入力箇所","手入力箇所","手入力箇所","手入力箇所","手入力箇所","手入力箇所","手入力箇所"))</f>
        <v>#REF!</v>
      </c>
    </row>
    <row r="333" spans="1:14" ht="27" thickBot="1" x14ac:dyDescent="0.25">
      <c r="A333" s="32" t="s">
        <v>84</v>
      </c>
      <c r="B333" s="20">
        <v>9</v>
      </c>
      <c r="C333" s="20">
        <v>15</v>
      </c>
      <c r="D333" s="20">
        <v>20</v>
      </c>
      <c r="E333" s="20">
        <v>24</v>
      </c>
      <c r="F333" s="20">
        <v>39</v>
      </c>
      <c r="G333" s="20">
        <v>65</v>
      </c>
      <c r="H333" s="63"/>
      <c r="I333" s="63"/>
      <c r="J333" s="63"/>
      <c r="K333" s="106"/>
      <c r="L333" s="111" t="s">
        <v>84</v>
      </c>
      <c r="M333" s="103" t="e">
        <f>#REF!</f>
        <v>#REF!</v>
      </c>
      <c r="N333" s="103" t="e">
        <f>IF(M333=0,"",CHOOSE(M333,"9","15","20","24","24","39","39","39","39","39","65","65","65","65","65","65","65","65","65","65","手入力箇所","手入力箇所","手入力箇所","手入力箇所","手入力箇所","手入力箇所","手入力箇所","手入力箇所","手入力箇所","手入力箇所"))</f>
        <v>#REF!</v>
      </c>
    </row>
    <row r="336" spans="1:14" ht="13.8" thickBot="1" x14ac:dyDescent="0.25"/>
    <row r="337" spans="1:14" ht="13.8" thickBot="1" x14ac:dyDescent="0.25">
      <c r="A337" s="688" t="e">
        <f>#REF!</f>
        <v>#REF!</v>
      </c>
      <c r="B337" s="688"/>
      <c r="C337" s="688"/>
      <c r="D337" s="689" t="s">
        <v>192</v>
      </c>
      <c r="E337" s="689"/>
      <c r="F337" s="689"/>
      <c r="G337" s="689"/>
      <c r="H337" s="689"/>
      <c r="I337" s="689"/>
      <c r="J337" s="689"/>
      <c r="K337" s="689"/>
      <c r="L337" s="689"/>
      <c r="M337" s="689"/>
      <c r="N337" s="689"/>
    </row>
    <row r="338" spans="1:14" ht="13.8" thickBot="1" x14ac:dyDescent="0.25">
      <c r="A338" s="65"/>
      <c r="B338" s="33">
        <v>1</v>
      </c>
      <c r="C338" s="24">
        <v>2</v>
      </c>
      <c r="D338" s="24">
        <v>3</v>
      </c>
      <c r="E338" s="24" t="s">
        <v>58</v>
      </c>
      <c r="F338" s="24" t="s">
        <v>59</v>
      </c>
      <c r="G338" s="24" t="s">
        <v>60</v>
      </c>
      <c r="H338" s="24" t="s">
        <v>61</v>
      </c>
      <c r="I338" s="24" t="s">
        <v>62</v>
      </c>
      <c r="J338" s="24" t="s">
        <v>194</v>
      </c>
      <c r="K338" s="25" t="s">
        <v>85</v>
      </c>
      <c r="L338" s="105" t="s">
        <v>189</v>
      </c>
      <c r="M338" s="105" t="s">
        <v>188</v>
      </c>
      <c r="N338" s="105" t="s">
        <v>51</v>
      </c>
    </row>
    <row r="339" spans="1:14" ht="13.8" thickBot="1" x14ac:dyDescent="0.25">
      <c r="A339" s="26" t="s">
        <v>56</v>
      </c>
      <c r="B339" s="22">
        <v>5</v>
      </c>
      <c r="C339" s="22">
        <v>7</v>
      </c>
      <c r="D339" s="22">
        <v>8</v>
      </c>
      <c r="E339" s="22">
        <v>8</v>
      </c>
      <c r="F339" s="22">
        <v>10</v>
      </c>
      <c r="G339" s="22">
        <v>13</v>
      </c>
      <c r="H339" s="22">
        <v>16</v>
      </c>
      <c r="I339" s="22"/>
      <c r="J339" s="23"/>
      <c r="K339" s="1"/>
      <c r="L339" s="26" t="s">
        <v>56</v>
      </c>
      <c r="M339" s="104" t="e">
        <f>#REF!</f>
        <v>#REF!</v>
      </c>
      <c r="N339" s="112" t="e">
        <f>IF(M339=0,"",CHOOSE(M339,"5","7","8","8","8","10","10","10","10","10","13","13","13","13","13","13","13","13","13","13","16","16","16","16","16","16","16","16","16","16","16","手入力箇所","手入力箇所","手入力箇所","手入力箇所","手入力箇所","手入力箇所","手入力箇所","手入力箇所","手入力箇所","手入力箇所"))</f>
        <v>#REF!</v>
      </c>
    </row>
    <row r="340" spans="1:14" ht="13.8" thickBot="1" x14ac:dyDescent="0.25">
      <c r="A340" s="27" t="s">
        <v>57</v>
      </c>
      <c r="B340" s="18">
        <v>5</v>
      </c>
      <c r="C340" s="18">
        <v>7</v>
      </c>
      <c r="D340" s="18">
        <v>8</v>
      </c>
      <c r="E340" s="18">
        <v>9</v>
      </c>
      <c r="F340" s="18">
        <v>12</v>
      </c>
      <c r="G340" s="18">
        <v>16</v>
      </c>
      <c r="H340" s="18"/>
      <c r="I340" s="18"/>
      <c r="J340" s="62"/>
      <c r="K340" s="19"/>
      <c r="L340" s="27" t="s">
        <v>57</v>
      </c>
      <c r="M340" s="103" t="e">
        <f>#REF!</f>
        <v>#REF!</v>
      </c>
      <c r="N340" s="113" t="e">
        <f>IF(M340=0,"",CHOOSE(M340,"5","7","8","9","9","12","12","12","12","12","16","16","16","16","16","16","16","16","16","16","手入力箇所","手入力箇所","手入力箇所","手入力箇所","手入力箇所","手入力箇所","手入力箇所","手入力箇所","手入力箇所","手入力箇所"))</f>
        <v>#REF!</v>
      </c>
    </row>
    <row r="341" spans="1:14" ht="48.6" thickBot="1" x14ac:dyDescent="0.25">
      <c r="A341" s="28" t="s">
        <v>64</v>
      </c>
      <c r="B341" s="18">
        <v>6</v>
      </c>
      <c r="C341" s="18"/>
      <c r="D341" s="18"/>
      <c r="E341" s="18"/>
      <c r="F341" s="18"/>
      <c r="G341" s="18"/>
      <c r="H341" s="18"/>
      <c r="I341" s="18"/>
      <c r="J341" s="62"/>
      <c r="K341" s="19"/>
      <c r="L341" s="28" t="s">
        <v>64</v>
      </c>
      <c r="M341" s="104" t="e">
        <f>#REF!</f>
        <v>#REF!</v>
      </c>
      <c r="N341" s="113" t="e">
        <f>IF(M341=0,"",CHOOSE(M341,"6","手入力箇所","手入力箇所","手入力箇所","手入力箇所","手入力箇所","手入力箇所","手入力箇所","手入力箇所","手入力箇所","手入力箇所","",""))</f>
        <v>#REF!</v>
      </c>
    </row>
    <row r="342" spans="1:14" ht="48.6" thickBot="1" x14ac:dyDescent="0.25">
      <c r="A342" s="28" t="s">
        <v>65</v>
      </c>
      <c r="B342" s="18">
        <v>6</v>
      </c>
      <c r="C342" s="18"/>
      <c r="D342" s="18"/>
      <c r="E342" s="18"/>
      <c r="F342" s="18"/>
      <c r="G342" s="18"/>
      <c r="H342" s="18"/>
      <c r="I342" s="18"/>
      <c r="J342" s="62"/>
      <c r="K342" s="19"/>
      <c r="L342" s="28" t="s">
        <v>65</v>
      </c>
      <c r="M342" s="103" t="e">
        <f>#REF!</f>
        <v>#REF!</v>
      </c>
      <c r="N342" s="113" t="e">
        <f>IF(M342=0,"",CHOOSE(M342,"6","手入力箇所","手入力箇所","手入力箇所","手入力箇所","手入力箇所","手入力箇所","手入力箇所","手入力箇所","手入力箇所","手入力箇所","",""))</f>
        <v>#REF!</v>
      </c>
    </row>
    <row r="343" spans="1:14" ht="24.6" thickBot="1" x14ac:dyDescent="0.25">
      <c r="A343" s="28" t="s">
        <v>66</v>
      </c>
      <c r="B343" s="18">
        <v>5</v>
      </c>
      <c r="C343" s="18">
        <v>7</v>
      </c>
      <c r="D343" s="18">
        <v>8</v>
      </c>
      <c r="E343" s="18">
        <v>9</v>
      </c>
      <c r="F343" s="18">
        <v>12</v>
      </c>
      <c r="G343" s="18"/>
      <c r="H343" s="18"/>
      <c r="I343" s="18"/>
      <c r="J343" s="62"/>
      <c r="K343" s="19"/>
      <c r="L343" s="28" t="s">
        <v>66</v>
      </c>
      <c r="M343" s="104" t="e">
        <f>#REF!</f>
        <v>#REF!</v>
      </c>
      <c r="N343" s="113" t="e">
        <f>IF(M343=0,"",CHOOSE(M343,"5","7","8","9","9","12","12","12","12","12","手入力箇所","手入力箇所","手入力箇所","手入力箇所","手入力箇所","手入力箇所","手入力箇所","手入力箇所","手入力箇所","手入力箇所"))</f>
        <v>#REF!</v>
      </c>
    </row>
    <row r="344" spans="1:14" ht="36.6" thickBot="1" x14ac:dyDescent="0.25">
      <c r="A344" s="28" t="s">
        <v>67</v>
      </c>
      <c r="B344" s="18">
        <v>4</v>
      </c>
      <c r="C344" s="18">
        <v>5</v>
      </c>
      <c r="D344" s="18">
        <v>5</v>
      </c>
      <c r="E344" s="18">
        <v>6</v>
      </c>
      <c r="F344" s="18"/>
      <c r="G344" s="18"/>
      <c r="H344" s="18"/>
      <c r="I344" s="18"/>
      <c r="J344" s="62"/>
      <c r="K344" s="19"/>
      <c r="L344" s="28" t="s">
        <v>67</v>
      </c>
      <c r="M344" s="103" t="e">
        <f>#REF!</f>
        <v>#REF!</v>
      </c>
      <c r="N344" s="113" t="e">
        <f>IF(M344=0,"",CHOOSE(M344,"4","5","5","6","6","手入力箇所","手入力箇所","手入力箇所","手入力箇所","手入力箇所","手入力箇所","手入力箇所","手入力箇所","手入力箇所","手入力箇所"))</f>
        <v>#REF!</v>
      </c>
    </row>
    <row r="345" spans="1:14" ht="24.6" thickBot="1" x14ac:dyDescent="0.25">
      <c r="A345" s="28" t="s">
        <v>68</v>
      </c>
      <c r="B345" s="18">
        <v>12</v>
      </c>
      <c r="C345" s="18">
        <v>12</v>
      </c>
      <c r="D345" s="18">
        <v>12</v>
      </c>
      <c r="E345" s="18">
        <v>12</v>
      </c>
      <c r="F345" s="18">
        <v>12</v>
      </c>
      <c r="G345" s="18">
        <v>12</v>
      </c>
      <c r="H345" s="18">
        <v>12</v>
      </c>
      <c r="I345" s="18"/>
      <c r="J345" s="62"/>
      <c r="K345" s="19"/>
      <c r="L345" s="28" t="s">
        <v>68</v>
      </c>
      <c r="M345" s="104" t="e">
        <f>#REF!</f>
        <v>#REF!</v>
      </c>
      <c r="N345" s="113" t="e">
        <f>IF(M345=0,"",CHOOSE(M345,"12","12","12","12","12","12","12","12","12","12","12","12","12","12","12","12","12","12","12","12","12","12","12","12","12","12","12","12","12","12","手入力箇所","手入力箇所","手入力箇所","手入力箇所","手入力箇所","手入力箇所","手入力箇所","手入力箇所","手入力箇所","手入力箇所"))</f>
        <v>#REF!</v>
      </c>
    </row>
    <row r="346" spans="1:14" ht="36.6" thickBot="1" x14ac:dyDescent="0.25">
      <c r="A346" s="28" t="s">
        <v>69</v>
      </c>
      <c r="B346" s="18">
        <v>7</v>
      </c>
      <c r="C346" s="18">
        <v>7</v>
      </c>
      <c r="D346" s="18">
        <v>7</v>
      </c>
      <c r="E346" s="18">
        <v>7</v>
      </c>
      <c r="F346" s="18">
        <v>7</v>
      </c>
      <c r="G346" s="18"/>
      <c r="H346" s="18"/>
      <c r="I346" s="18"/>
      <c r="J346" s="62"/>
      <c r="K346" s="19"/>
      <c r="L346" s="28" t="s">
        <v>69</v>
      </c>
      <c r="M346" s="103" t="e">
        <f>#REF!</f>
        <v>#REF!</v>
      </c>
      <c r="N346" s="113" t="e">
        <f>IF(M346=0,"",CHOOSE(M346,"7","7","7","7","7","7","7","7","7","7","手入力箇所","手入力箇所","手入力箇所","手入力箇所","手入力箇所","手入力箇所","手入力箇所","手入力箇所","手入力箇所","手入力箇所"))</f>
        <v>#REF!</v>
      </c>
    </row>
    <row r="347" spans="1:14" ht="13.8" thickBot="1" x14ac:dyDescent="0.25">
      <c r="A347" s="27" t="s">
        <v>63</v>
      </c>
      <c r="B347" s="18">
        <v>4</v>
      </c>
      <c r="C347" s="18">
        <v>5</v>
      </c>
      <c r="D347" s="18">
        <v>7</v>
      </c>
      <c r="E347" s="18">
        <v>8</v>
      </c>
      <c r="F347" s="18">
        <v>11</v>
      </c>
      <c r="G347" s="18">
        <v>16</v>
      </c>
      <c r="H347" s="18">
        <v>22</v>
      </c>
      <c r="I347" s="18">
        <v>26</v>
      </c>
      <c r="J347" s="18">
        <v>31</v>
      </c>
      <c r="K347" s="19"/>
      <c r="L347" s="27" t="s">
        <v>63</v>
      </c>
      <c r="M347" s="104" t="e">
        <f>#REF!</f>
        <v>#REF!</v>
      </c>
      <c r="N347" s="113" t="e">
        <f>IF(M347=0,"",CHOOSE(M347,"4","5","7","8","8","11","11","11","11","11","16","16","16","16","16","16","16","16","16","16","22","22","22","22","22","22","22","22","22","22","26","26","26","26","26","26","26","26","26","26","31","31","31","31","31","31","31","31","31","31","31","手入力箇所","手入力箇所","手入力箇所","手入力箇所","手入力箇所","手入力箇所","手入力箇所","手入力箇所","手入力箇所","手入力箇所"))</f>
        <v>#REF!</v>
      </c>
    </row>
    <row r="348" spans="1:14" ht="24.6" thickBot="1" x14ac:dyDescent="0.25">
      <c r="A348" s="28" t="s">
        <v>70</v>
      </c>
      <c r="B348" s="18">
        <v>5</v>
      </c>
      <c r="C348" s="18">
        <v>6</v>
      </c>
      <c r="D348" s="18">
        <v>7</v>
      </c>
      <c r="E348" s="18"/>
      <c r="F348" s="18"/>
      <c r="G348" s="18"/>
      <c r="H348" s="18"/>
      <c r="I348" s="18"/>
      <c r="J348" s="62"/>
      <c r="K348" s="19"/>
      <c r="L348" s="28" t="s">
        <v>70</v>
      </c>
      <c r="M348" s="103" t="e">
        <f>#REF!</f>
        <v>#REF!</v>
      </c>
      <c r="N348" s="113" t="e">
        <f>IF(M348=0,"",CHOOSE(M348,"5","6","7","手入力箇所","手入力箇所","手入力箇所","手入力箇所","手入力箇所","手入力箇所","手入力箇所","手入力箇所","手入力箇所","手入力箇所"))</f>
        <v>#REF!</v>
      </c>
    </row>
    <row r="349" spans="1:14" ht="13.8" thickBot="1" x14ac:dyDescent="0.25">
      <c r="A349" s="29" t="s">
        <v>71</v>
      </c>
      <c r="B349" s="18">
        <v>3</v>
      </c>
      <c r="C349" s="18">
        <v>6</v>
      </c>
      <c r="D349" s="18">
        <v>19</v>
      </c>
      <c r="E349" s="18"/>
      <c r="F349" s="18"/>
      <c r="G349" s="18"/>
      <c r="H349" s="18"/>
      <c r="I349" s="18"/>
      <c r="J349" s="62"/>
      <c r="K349" s="19"/>
      <c r="L349" s="29" t="s">
        <v>71</v>
      </c>
      <c r="M349" s="104" t="e">
        <f>#REF!</f>
        <v>#REF!</v>
      </c>
      <c r="N349" s="113" t="e">
        <f>IF(M349=0,"",CHOOSE(M349,"3","6","19","手入力箇所","手入力箇所","手入力箇所","手入力箇所","手入力箇所","手入力箇所","手入力箇所","手入力箇所","手入力箇所","手入力箇所"))</f>
        <v>#REF!</v>
      </c>
    </row>
    <row r="350" spans="1:14" ht="13.8" thickBot="1" x14ac:dyDescent="0.25">
      <c r="A350" s="29" t="s">
        <v>72</v>
      </c>
      <c r="B350" s="18">
        <v>1</v>
      </c>
      <c r="C350" s="18">
        <v>3</v>
      </c>
      <c r="D350" s="18">
        <v>5</v>
      </c>
      <c r="E350" s="18">
        <v>9</v>
      </c>
      <c r="F350" s="18">
        <v>26</v>
      </c>
      <c r="G350" s="18"/>
      <c r="H350" s="18"/>
      <c r="I350" s="18"/>
      <c r="J350" s="62"/>
      <c r="K350" s="19"/>
      <c r="L350" s="29" t="s">
        <v>72</v>
      </c>
      <c r="M350" s="103" t="e">
        <f>#REF!</f>
        <v>#REF!</v>
      </c>
      <c r="N350" s="113" t="e">
        <f>IF(M350=0,"",CHOOSE(M350,"1","3","5","9","9","26","26","26","26","26","手入力箇所","手入力箇所","手入力箇所","手入力箇所","手入力箇所","手入力箇所","手入力箇所","手入力箇所","手入力箇所","手入力箇所"))</f>
        <v>#REF!</v>
      </c>
    </row>
    <row r="351" spans="1:14" ht="13.8" thickBot="1" x14ac:dyDescent="0.25">
      <c r="A351" s="29" t="s">
        <v>73</v>
      </c>
      <c r="B351" s="18">
        <v>4</v>
      </c>
      <c r="C351" s="18">
        <v>11</v>
      </c>
      <c r="D351" s="18">
        <v>20</v>
      </c>
      <c r="E351" s="18">
        <v>33</v>
      </c>
      <c r="F351" s="18"/>
      <c r="G351" s="18"/>
      <c r="H351" s="18"/>
      <c r="I351" s="18"/>
      <c r="J351" s="62"/>
      <c r="K351" s="19"/>
      <c r="L351" s="29" t="s">
        <v>73</v>
      </c>
      <c r="M351" s="104" t="e">
        <f>#REF!</f>
        <v>#REF!</v>
      </c>
      <c r="N351" s="113" t="e">
        <f>IF(M351=0,"",CHOOSE(M351,"4","11","20","33","33","手入力箇所","手入力箇所","手入力箇所","手入力箇所","手入力箇所","手入力箇所","手入力箇所","手入力箇所","手入力箇所","手入力箇所"))</f>
        <v>#REF!</v>
      </c>
    </row>
    <row r="352" spans="1:14" ht="37.200000000000003" thickBot="1" x14ac:dyDescent="0.25">
      <c r="A352" s="30" t="s">
        <v>74</v>
      </c>
      <c r="B352" s="18">
        <v>4</v>
      </c>
      <c r="C352" s="18">
        <v>6</v>
      </c>
      <c r="D352" s="18">
        <v>8</v>
      </c>
      <c r="E352" s="18">
        <v>10</v>
      </c>
      <c r="F352" s="18">
        <v>15</v>
      </c>
      <c r="G352" s="18">
        <v>23</v>
      </c>
      <c r="H352" s="18">
        <v>33</v>
      </c>
      <c r="I352" s="18"/>
      <c r="J352" s="62"/>
      <c r="K352" s="19"/>
      <c r="L352" s="30" t="s">
        <v>74</v>
      </c>
      <c r="M352" s="103" t="e">
        <f>#REF!</f>
        <v>#REF!</v>
      </c>
      <c r="N352" s="113" t="e">
        <f>IF(M352=0,"",CHOOSE(M352,"4","6","8","10","10","15","15","15","15","15","23","23","23","23","23","23","23","23","23","23","33","33","33","33","33","33","33","33","33","33","手入力箇所","手入力箇所","手入力箇所","手入力箇所","手入力箇所","手入力箇所","手入力箇所","手入力箇所","手入力箇所","手入力箇所"))</f>
        <v>#REF!</v>
      </c>
    </row>
    <row r="353" spans="1:14" ht="13.8" thickBot="1" x14ac:dyDescent="0.25">
      <c r="A353" s="29" t="s">
        <v>75</v>
      </c>
      <c r="B353" s="18">
        <v>6</v>
      </c>
      <c r="C353" s="18">
        <v>14</v>
      </c>
      <c r="D353" s="18">
        <v>25</v>
      </c>
      <c r="E353" s="18">
        <v>39</v>
      </c>
      <c r="F353" s="18"/>
      <c r="G353" s="18"/>
      <c r="H353" s="18"/>
      <c r="I353" s="18"/>
      <c r="J353" s="62"/>
      <c r="K353" s="19"/>
      <c r="L353" s="29" t="s">
        <v>75</v>
      </c>
      <c r="M353" s="104" t="e">
        <f>#REF!</f>
        <v>#REF!</v>
      </c>
      <c r="N353" s="113" t="e">
        <f>IF(M353=0,"",CHOOSE(M353,"6","14","25","39","39","手入力箇所","手入力箇所","手入力箇所","手入力箇所","手入力箇所","手入力箇所","手入力箇所","手入力箇所","手入力箇所","手入力箇所"))</f>
        <v>#REF!</v>
      </c>
    </row>
    <row r="354" spans="1:14" ht="37.200000000000003" thickBot="1" x14ac:dyDescent="0.25">
      <c r="A354" s="30" t="s">
        <v>76</v>
      </c>
      <c r="B354" s="18">
        <v>2</v>
      </c>
      <c r="C354" s="18">
        <v>3</v>
      </c>
      <c r="D354" s="18">
        <v>6</v>
      </c>
      <c r="E354" s="18">
        <v>9</v>
      </c>
      <c r="F354" s="18"/>
      <c r="G354" s="18"/>
      <c r="H354" s="18"/>
      <c r="I354" s="18"/>
      <c r="J354" s="62"/>
      <c r="K354" s="19"/>
      <c r="L354" s="30" t="s">
        <v>76</v>
      </c>
      <c r="M354" s="103" t="e">
        <f>#REF!</f>
        <v>#REF!</v>
      </c>
      <c r="N354" s="113" t="e">
        <f>IF(M354=0,"",CHOOSE(M354,"2","3","6","9","9","手入力箇所","手入力箇所","手入力箇所","手入力箇所","手入力箇所","手入力箇所","手入力箇所","手入力箇所","手入力箇所","手入力箇所"))</f>
        <v>#REF!</v>
      </c>
    </row>
    <row r="355" spans="1:14" ht="27" thickBot="1" x14ac:dyDescent="0.25">
      <c r="A355" s="31" t="s">
        <v>77</v>
      </c>
      <c r="B355" s="18">
        <v>12</v>
      </c>
      <c r="C355" s="18">
        <v>18</v>
      </c>
      <c r="D355" s="18">
        <v>22</v>
      </c>
      <c r="E355" s="18">
        <v>26</v>
      </c>
      <c r="F355" s="62"/>
      <c r="G355" s="62"/>
      <c r="H355" s="62"/>
      <c r="I355" s="62"/>
      <c r="J355" s="62"/>
      <c r="K355" s="19"/>
      <c r="L355" s="31" t="s">
        <v>77</v>
      </c>
      <c r="M355" s="104" t="e">
        <f>#REF!</f>
        <v>#REF!</v>
      </c>
      <c r="N355" s="113" t="e">
        <f>IF(M355=0,"",CHOOSE(M355,"12","18","22","26","26","手入力箇所","手入力箇所","手入力箇所","手入力箇所","手入力箇所","手入力箇所","手入力箇所","手入力箇所","手入力箇所","手入力箇所"))</f>
        <v>#REF!</v>
      </c>
    </row>
    <row r="356" spans="1:14" ht="40.200000000000003" thickBot="1" x14ac:dyDescent="0.25">
      <c r="A356" s="31" t="s">
        <v>78</v>
      </c>
      <c r="B356" s="18">
        <v>5</v>
      </c>
      <c r="C356" s="18">
        <v>8</v>
      </c>
      <c r="D356" s="18">
        <v>11</v>
      </c>
      <c r="E356" s="18">
        <v>14</v>
      </c>
      <c r="F356" s="62"/>
      <c r="G356" s="62"/>
      <c r="H356" s="62"/>
      <c r="I356" s="62"/>
      <c r="J356" s="62"/>
      <c r="K356" s="19"/>
      <c r="L356" s="31" t="s">
        <v>78</v>
      </c>
      <c r="M356" s="103" t="e">
        <f>#REF!</f>
        <v>#REF!</v>
      </c>
      <c r="N356" s="113" t="e">
        <f>IF(M356=0,"",CHOOSE(M356,"5","8","11","14","14","手入力箇所","手入力箇所","手入力箇所","手入力箇所","手入力箇所","手入力箇所","手入力箇所","手入力箇所","手入力箇所","手入力箇所"))</f>
        <v>#REF!</v>
      </c>
    </row>
    <row r="357" spans="1:14" ht="27" thickBot="1" x14ac:dyDescent="0.25">
      <c r="A357" s="31" t="s">
        <v>79</v>
      </c>
      <c r="B357" s="18">
        <v>6</v>
      </c>
      <c r="C357" s="18">
        <v>11</v>
      </c>
      <c r="D357" s="18">
        <v>16</v>
      </c>
      <c r="E357" s="18">
        <v>21</v>
      </c>
      <c r="F357" s="62"/>
      <c r="G357" s="62"/>
      <c r="H357" s="62"/>
      <c r="I357" s="62"/>
      <c r="J357" s="62"/>
      <c r="K357" s="19"/>
      <c r="L357" s="31" t="s">
        <v>79</v>
      </c>
      <c r="M357" s="104" t="e">
        <f>#REF!</f>
        <v>#REF!</v>
      </c>
      <c r="N357" s="113" t="e">
        <f>IF(M357=0,"",CHOOSE(M357,"6","11","16","21","手21","手入力箇所","手入力箇所","手入力箇所","手入力箇所","手入力箇所","手入力箇所","手入力箇所","手入力箇所","手入力箇所"))</f>
        <v>#REF!</v>
      </c>
    </row>
    <row r="358" spans="1:14" ht="40.200000000000003" thickBot="1" x14ac:dyDescent="0.25">
      <c r="A358" s="31" t="s">
        <v>80</v>
      </c>
      <c r="B358" s="18">
        <v>5</v>
      </c>
      <c r="C358" s="18">
        <v>7</v>
      </c>
      <c r="D358" s="18">
        <v>9</v>
      </c>
      <c r="E358" s="18">
        <v>10</v>
      </c>
      <c r="F358" s="62"/>
      <c r="G358" s="62"/>
      <c r="H358" s="62"/>
      <c r="I358" s="62"/>
      <c r="J358" s="62"/>
      <c r="K358" s="19"/>
      <c r="L358" s="31" t="s">
        <v>80</v>
      </c>
      <c r="M358" s="103" t="e">
        <f>#REF!</f>
        <v>#REF!</v>
      </c>
      <c r="N358" s="113" t="e">
        <f>IF(M358=0,"",CHOOSE(M358,"5","7","9","10","10","手入力箇所","手入力箇所","手入力箇所","手入力箇所","手入力箇所","手入力箇所","手入力箇所","手入力箇所","手入力箇所"))</f>
        <v>#REF!</v>
      </c>
    </row>
    <row r="359" spans="1:14" ht="40.200000000000003" thickBot="1" x14ac:dyDescent="0.25">
      <c r="A359" s="31" t="s">
        <v>81</v>
      </c>
      <c r="B359" s="18">
        <v>9</v>
      </c>
      <c r="C359" s="18">
        <v>14</v>
      </c>
      <c r="D359" s="62"/>
      <c r="E359" s="62"/>
      <c r="F359" s="62"/>
      <c r="G359" s="62"/>
      <c r="H359" s="62"/>
      <c r="I359" s="62"/>
      <c r="J359" s="62"/>
      <c r="K359" s="19"/>
      <c r="L359" s="31" t="s">
        <v>81</v>
      </c>
      <c r="M359" s="104" t="e">
        <f>#REF!</f>
        <v>#REF!</v>
      </c>
      <c r="N359" s="113" t="e">
        <f>IF(M359=0,"",CHOOSE(M359,"9","14","手入力箇所","手入力箇所","手入力箇所","手入力箇所","手入力箇所","手入力箇所","手入力箇所","手入力箇所","手入力箇所","手入力箇所"))</f>
        <v>#REF!</v>
      </c>
    </row>
    <row r="360" spans="1:14" ht="13.8" thickBot="1" x14ac:dyDescent="0.25">
      <c r="A360" s="31" t="s">
        <v>82</v>
      </c>
      <c r="B360" s="18">
        <v>3</v>
      </c>
      <c r="C360" s="18">
        <v>4</v>
      </c>
      <c r="D360" s="18">
        <v>4</v>
      </c>
      <c r="E360" s="18">
        <v>5</v>
      </c>
      <c r="F360" s="18">
        <v>6</v>
      </c>
      <c r="G360" s="18">
        <v>8</v>
      </c>
      <c r="H360" s="18">
        <v>9</v>
      </c>
      <c r="I360" s="18">
        <v>11</v>
      </c>
      <c r="J360" s="18">
        <v>12</v>
      </c>
      <c r="K360" s="19"/>
      <c r="L360" s="31" t="s">
        <v>82</v>
      </c>
      <c r="M360" s="103" t="e">
        <f>#REF!</f>
        <v>#REF!</v>
      </c>
      <c r="N360" s="113" t="e">
        <f>IF(M360=0,"",CHOOSE(M360,"3","4","4","5","5","6","6","6","6","6","8","8","8","8","8","8","8","8","8","8","9","9","9","9","9","9","9","9","9","9","11","11","11","11","11","11","11","11","11","11","12","12","12","12","12","12","12","12","12","12","12","手入力箇所","手入力箇所","手入力箇所","手入力箇所","手入力箇所","手入力箇所","手入力箇所","手入力箇所","手入力箇所","手入力箇所"))</f>
        <v>#REF!</v>
      </c>
    </row>
    <row r="361" spans="1:14" ht="13.8" thickBot="1" x14ac:dyDescent="0.25">
      <c r="A361" s="31" t="s">
        <v>83</v>
      </c>
      <c r="B361" s="18">
        <v>3</v>
      </c>
      <c r="C361" s="18">
        <v>4</v>
      </c>
      <c r="D361" s="18">
        <v>4</v>
      </c>
      <c r="E361" s="18">
        <v>5</v>
      </c>
      <c r="F361" s="18">
        <v>6</v>
      </c>
      <c r="G361" s="18">
        <v>8</v>
      </c>
      <c r="H361" s="18">
        <v>10</v>
      </c>
      <c r="I361" s="18">
        <v>12</v>
      </c>
      <c r="J361" s="18">
        <v>13</v>
      </c>
      <c r="K361" s="19"/>
      <c r="L361" s="31" t="s">
        <v>83</v>
      </c>
      <c r="M361" s="104" t="e">
        <f>#REF!</f>
        <v>#REF!</v>
      </c>
      <c r="N361" s="113" t="e">
        <f>IF(M361=0,"",CHOOSE(M361,"3","4","4","5","5","6","6","6","6","6","8","8","8","8","8","8","8","8","8","8","10","10","10","10","10","10","10","10","10","10","12","12","12","12","12","12","12","12","12","12","13","13","13","13","13","13","13","13","13","13","13","手入力箇所","手入力箇所","手入力箇所","手入力箇所","手入力箇所","手入力箇所","手入力箇所","手入力箇所","手入力箇所","手入力箇所"))</f>
        <v>#REF!</v>
      </c>
    </row>
    <row r="362" spans="1:14" ht="27" thickBot="1" x14ac:dyDescent="0.25">
      <c r="A362" s="32" t="s">
        <v>84</v>
      </c>
      <c r="B362" s="20">
        <v>1</v>
      </c>
      <c r="C362" s="20">
        <v>2</v>
      </c>
      <c r="D362" s="20">
        <v>3</v>
      </c>
      <c r="E362" s="20">
        <v>4</v>
      </c>
      <c r="F362" s="20">
        <v>8</v>
      </c>
      <c r="G362" s="20">
        <v>19</v>
      </c>
      <c r="H362" s="63"/>
      <c r="I362" s="63"/>
      <c r="J362" s="63"/>
      <c r="K362" s="21"/>
      <c r="L362" s="32" t="s">
        <v>84</v>
      </c>
      <c r="M362" s="103" t="e">
        <f>#REF!</f>
        <v>#REF!</v>
      </c>
      <c r="N362" s="113" t="e">
        <f>IF(M362=0,"",CHOOSE(M362,"1","2","3","4","4","8","8","8","8","8","19","19","19","19","19","19","19","19","19","19","手入力箇所","手入力箇所","手入力箇所","手入力箇所","手入力箇所","手入力箇所","手入力箇所","手入力箇所","手入力箇所","手入力箇所"))</f>
        <v>#REF!</v>
      </c>
    </row>
    <row r="363" spans="1:14" ht="13.8" thickBot="1" x14ac:dyDescent="0.25"/>
    <row r="364" spans="1:14" ht="13.8" thickBot="1" x14ac:dyDescent="0.25">
      <c r="A364" s="686" t="e">
        <f>A337</f>
        <v>#REF!</v>
      </c>
      <c r="B364" s="686"/>
      <c r="C364" s="686"/>
      <c r="D364" s="687" t="s">
        <v>193</v>
      </c>
      <c r="E364" s="687"/>
      <c r="F364" s="687"/>
      <c r="G364" s="687"/>
      <c r="H364" s="687"/>
      <c r="I364" s="687"/>
      <c r="J364" s="687"/>
      <c r="K364" s="687"/>
      <c r="L364" s="687"/>
      <c r="M364" s="687"/>
      <c r="N364" s="687"/>
    </row>
    <row r="365" spans="1:14" ht="13.8" thickBot="1" x14ac:dyDescent="0.25">
      <c r="A365" s="105"/>
      <c r="B365" s="33">
        <v>1</v>
      </c>
      <c r="C365" s="24">
        <v>2</v>
      </c>
      <c r="D365" s="24">
        <v>3</v>
      </c>
      <c r="E365" s="24" t="s">
        <v>58</v>
      </c>
      <c r="F365" s="24" t="s">
        <v>59</v>
      </c>
      <c r="G365" s="24" t="s">
        <v>60</v>
      </c>
      <c r="H365" s="24" t="s">
        <v>61</v>
      </c>
      <c r="I365" s="24" t="s">
        <v>62</v>
      </c>
      <c r="J365" s="24" t="s">
        <v>194</v>
      </c>
      <c r="K365" s="102" t="s">
        <v>85</v>
      </c>
      <c r="L365" s="105" t="s">
        <v>189</v>
      </c>
      <c r="M365" s="105" t="s">
        <v>188</v>
      </c>
      <c r="N365" s="105" t="s">
        <v>51</v>
      </c>
    </row>
    <row r="366" spans="1:14" ht="13.8" thickBot="1" x14ac:dyDescent="0.25">
      <c r="A366" s="26" t="s">
        <v>56</v>
      </c>
      <c r="B366" s="22">
        <v>16</v>
      </c>
      <c r="C366" s="22">
        <v>25</v>
      </c>
      <c r="D366" s="22">
        <v>32</v>
      </c>
      <c r="E366" s="22">
        <v>38</v>
      </c>
      <c r="F366" s="22">
        <v>56</v>
      </c>
      <c r="G366" s="22">
        <v>87</v>
      </c>
      <c r="H366" s="22">
        <v>121</v>
      </c>
      <c r="I366" s="22"/>
      <c r="J366" s="23"/>
      <c r="K366" s="68"/>
      <c r="L366" s="107" t="s">
        <v>56</v>
      </c>
      <c r="M366" s="103" t="e">
        <f>#REF!</f>
        <v>#REF!</v>
      </c>
      <c r="N366" s="103" t="e">
        <f>IF(M366=0,"",CHOOSE(M366,"16","25","32","38","38","56","56","56","56","56","87","87","87","87","87","87","87","87","87","87","121","121","121","121","121","121","121","121","121","121","手入力箇所","手入力箇所","手入力箇所","手入力箇所","手入力箇所","手入力箇所","手入力箇所","手入力箇所","手入力箇所","手入力箇所"))</f>
        <v>#REF!</v>
      </c>
    </row>
    <row r="367" spans="1:14" ht="13.8" thickBot="1" x14ac:dyDescent="0.25">
      <c r="A367" s="27" t="s">
        <v>57</v>
      </c>
      <c r="B367" s="18">
        <v>25</v>
      </c>
      <c r="C367" s="18">
        <v>33</v>
      </c>
      <c r="D367" s="18">
        <v>40</v>
      </c>
      <c r="E367" s="18">
        <v>45</v>
      </c>
      <c r="F367" s="18">
        <v>58</v>
      </c>
      <c r="G367" s="18">
        <v>79</v>
      </c>
      <c r="H367" s="18"/>
      <c r="I367" s="18"/>
      <c r="J367" s="62"/>
      <c r="K367" s="69"/>
      <c r="L367" s="107" t="s">
        <v>57</v>
      </c>
      <c r="M367" s="103" t="e">
        <f>#REF!</f>
        <v>#REF!</v>
      </c>
      <c r="N367" s="103" t="e">
        <f>IF(M367=0,"",CHOOSE(M367,"25","33","40","45","45","58","58","58","58","58","79","79","79","79","79","79","79","79","79","79","手入力箇所","手入力箇所","手入力箇所","手入力箇所","手入力箇所","手入力箇所","手入力箇所","手入力箇所","手入力箇所","手入力箇所"))</f>
        <v>#REF!</v>
      </c>
    </row>
    <row r="368" spans="1:14" ht="48.6" thickBot="1" x14ac:dyDescent="0.25">
      <c r="A368" s="28" t="s">
        <v>64</v>
      </c>
      <c r="B368" s="18">
        <v>32</v>
      </c>
      <c r="C368" s="18"/>
      <c r="D368" s="18"/>
      <c r="E368" s="18"/>
      <c r="F368" s="18"/>
      <c r="G368" s="18"/>
      <c r="H368" s="18"/>
      <c r="I368" s="18"/>
      <c r="J368" s="62"/>
      <c r="K368" s="69"/>
      <c r="L368" s="108" t="s">
        <v>64</v>
      </c>
      <c r="M368" s="103" t="e">
        <f>#REF!</f>
        <v>#REF!</v>
      </c>
      <c r="N368" s="103" t="e">
        <f>IF(M368=0,"",CHOOSE(M368,"32","手入力箇所","手入力箇所","手入力箇所","手入力箇所","手入力箇所","手入力箇所","手入力箇所","手入力箇所","手入力箇所","手入力箇所"))</f>
        <v>#REF!</v>
      </c>
    </row>
    <row r="369" spans="1:14" ht="48.6" thickBot="1" x14ac:dyDescent="0.25">
      <c r="A369" s="28" t="s">
        <v>65</v>
      </c>
      <c r="B369" s="18">
        <v>36</v>
      </c>
      <c r="C369" s="18"/>
      <c r="D369" s="18"/>
      <c r="E369" s="18"/>
      <c r="F369" s="18"/>
      <c r="G369" s="18"/>
      <c r="H369" s="18"/>
      <c r="I369" s="18"/>
      <c r="J369" s="62"/>
      <c r="K369" s="69"/>
      <c r="L369" s="108" t="s">
        <v>65</v>
      </c>
      <c r="M369" s="103" t="e">
        <f>#REF!</f>
        <v>#REF!</v>
      </c>
      <c r="N369" s="103" t="e">
        <f>IF(M369=0,"",CHOOSE(M369,"36","手入力箇所","手入力箇所","手入力箇所","手入力箇所","手入力箇所","手入力箇所","手入力箇所","手入力箇所","手入力箇所","手入力箇所"))</f>
        <v>#REF!</v>
      </c>
    </row>
    <row r="370" spans="1:14" ht="24.6" thickBot="1" x14ac:dyDescent="0.25">
      <c r="A370" s="28" t="s">
        <v>66</v>
      </c>
      <c r="B370" s="18">
        <v>24</v>
      </c>
      <c r="C370" s="18">
        <v>30</v>
      </c>
      <c r="D370" s="18">
        <v>33</v>
      </c>
      <c r="E370" s="18">
        <v>35</v>
      </c>
      <c r="F370" s="18">
        <v>42</v>
      </c>
      <c r="G370" s="18"/>
      <c r="H370" s="18"/>
      <c r="I370" s="18"/>
      <c r="J370" s="62"/>
      <c r="K370" s="69"/>
      <c r="L370" s="108" t="s">
        <v>66</v>
      </c>
      <c r="M370" s="103" t="e">
        <f>#REF!</f>
        <v>#REF!</v>
      </c>
      <c r="N370" s="103" t="e">
        <f>IF(M370=0,"",CHOOSE(M370,"24","30","33","35","35","42","42","42","42","42","手入力箇所","手入力箇所","手入力箇所","手入力箇所","手入力箇所","手入力箇所","手入力箇所","手入力箇所","手入力箇所","手入力箇所"))</f>
        <v>#REF!</v>
      </c>
    </row>
    <row r="371" spans="1:14" ht="36.6" thickBot="1" x14ac:dyDescent="0.25">
      <c r="A371" s="28" t="s">
        <v>67</v>
      </c>
      <c r="B371" s="18">
        <v>7</v>
      </c>
      <c r="C371" s="18">
        <v>12</v>
      </c>
      <c r="D371" s="18">
        <v>16</v>
      </c>
      <c r="E371" s="18">
        <v>19</v>
      </c>
      <c r="F371" s="18"/>
      <c r="G371" s="18"/>
      <c r="H371" s="18"/>
      <c r="I371" s="18"/>
      <c r="J371" s="62"/>
      <c r="K371" s="69"/>
      <c r="L371" s="108" t="s">
        <v>67</v>
      </c>
      <c r="M371" s="103" t="e">
        <f>#REF!</f>
        <v>#REF!</v>
      </c>
      <c r="N371" s="103" t="e">
        <f>IF(M371=0,"",CHOOSE(M371,"7","12","16","19","19","手入力箇所","手入力箇所","手入力箇所","手入力箇所","手入力箇所","手入力箇所","手入力箇所","手入力箇所","手入力箇所","手入力箇所"))</f>
        <v>#REF!</v>
      </c>
    </row>
    <row r="372" spans="1:14" ht="24.6" thickBot="1" x14ac:dyDescent="0.25">
      <c r="A372" s="28" t="s">
        <v>68</v>
      </c>
      <c r="B372" s="18">
        <v>21</v>
      </c>
      <c r="C372" s="18">
        <v>35</v>
      </c>
      <c r="D372" s="18">
        <v>48</v>
      </c>
      <c r="E372" s="18">
        <v>59</v>
      </c>
      <c r="F372" s="18">
        <v>94</v>
      </c>
      <c r="G372" s="18">
        <v>159</v>
      </c>
      <c r="H372" s="18">
        <v>235</v>
      </c>
      <c r="I372" s="18"/>
      <c r="J372" s="62"/>
      <c r="K372" s="69"/>
      <c r="L372" s="108" t="s">
        <v>68</v>
      </c>
      <c r="M372" s="103" t="e">
        <f>#REF!</f>
        <v>#REF!</v>
      </c>
      <c r="N372" s="103" t="e">
        <f>IF(M372=0,"",CHOOSE(M372,"21","35","48","59","59","94","94","94","94","94","159","159","159","159","159","159","159","159","159","159","235","235","235","235","235","235","235","235","235","235","手入力箇所","手入力箇所","手入力箇所","手入力箇所","手入力箇所","手入力箇所","手入力箇所","手入力箇所","手入力箇所","手入力箇所"))</f>
        <v>#REF!</v>
      </c>
    </row>
    <row r="373" spans="1:14" ht="36.6" thickBot="1" x14ac:dyDescent="0.25">
      <c r="A373" s="28" t="s">
        <v>69</v>
      </c>
      <c r="B373" s="18">
        <v>22</v>
      </c>
      <c r="C373" s="18">
        <v>26</v>
      </c>
      <c r="D373" s="18">
        <v>28</v>
      </c>
      <c r="E373" s="18">
        <v>29</v>
      </c>
      <c r="F373" s="18">
        <v>34</v>
      </c>
      <c r="G373" s="18"/>
      <c r="H373" s="18"/>
      <c r="I373" s="18"/>
      <c r="J373" s="62"/>
      <c r="K373" s="69"/>
      <c r="L373" s="108" t="s">
        <v>69</v>
      </c>
      <c r="M373" s="103" t="e">
        <f>#REF!</f>
        <v>#REF!</v>
      </c>
      <c r="N373" s="103" t="e">
        <f>IF(M373=0,"",CHOOSE(M373,"22","26","28","29","29","34","34","34","34","34","手入力箇所","手入力箇所","手入力箇所","手入力箇所","手入力箇所","手入力箇所","手入力箇所","手入力箇所","手入力箇所","手入力箇所"))</f>
        <v>#REF!</v>
      </c>
    </row>
    <row r="374" spans="1:14" ht="13.8" thickBot="1" x14ac:dyDescent="0.25">
      <c r="A374" s="27" t="s">
        <v>63</v>
      </c>
      <c r="B374" s="18">
        <v>21</v>
      </c>
      <c r="C374" s="18">
        <v>33</v>
      </c>
      <c r="D374" s="18">
        <v>46</v>
      </c>
      <c r="E374" s="18">
        <v>56</v>
      </c>
      <c r="F374" s="18">
        <v>89</v>
      </c>
      <c r="G374" s="18">
        <v>151</v>
      </c>
      <c r="H374" s="18">
        <v>224</v>
      </c>
      <c r="I374" s="18">
        <v>289</v>
      </c>
      <c r="J374" s="18">
        <v>350</v>
      </c>
      <c r="K374" s="69"/>
      <c r="L374" s="107" t="s">
        <v>63</v>
      </c>
      <c r="M374" s="103" t="e">
        <f>#REF!</f>
        <v>#REF!</v>
      </c>
      <c r="N374" s="103" t="e">
        <f>IF(M374=0,"",CHOOSE(M374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75" spans="1:14" ht="24.6" thickBot="1" x14ac:dyDescent="0.25">
      <c r="A375" s="34" t="s">
        <v>70</v>
      </c>
      <c r="B375" s="35">
        <v>13</v>
      </c>
      <c r="C375" s="35">
        <v>33</v>
      </c>
      <c r="D375" s="35">
        <v>59</v>
      </c>
      <c r="E375" s="35"/>
      <c r="F375" s="35"/>
      <c r="G375" s="35"/>
      <c r="H375" s="35"/>
      <c r="I375" s="35"/>
      <c r="J375" s="36"/>
      <c r="K375" s="67"/>
      <c r="L375" s="108" t="s">
        <v>70</v>
      </c>
      <c r="M375" s="103" t="e">
        <f>#REF!</f>
        <v>#REF!</v>
      </c>
      <c r="N375" s="103" t="e">
        <f>IF(M375=0,"",CHOOSE(M375,"13","33","59","手入力箇所","手入力箇所","手入力箇所","手入力箇所","手入力箇所","手入力箇所","手入力箇所","手入力箇所","手入力箇所","手入力箇所"))</f>
        <v>#REF!</v>
      </c>
    </row>
    <row r="376" spans="1:14" ht="13.8" thickBot="1" x14ac:dyDescent="0.25">
      <c r="A376" s="37" t="s">
        <v>71</v>
      </c>
      <c r="B376" s="17">
        <v>23</v>
      </c>
      <c r="C376" s="17">
        <v>39</v>
      </c>
      <c r="D376" s="17">
        <v>97</v>
      </c>
      <c r="E376" s="17"/>
      <c r="F376" s="17"/>
      <c r="G376" s="17"/>
      <c r="H376" s="17"/>
      <c r="I376" s="17"/>
      <c r="J376" s="64"/>
      <c r="K376" s="70"/>
      <c r="L376" s="109" t="s">
        <v>71</v>
      </c>
      <c r="M376" s="103" t="e">
        <f>#REF!</f>
        <v>#REF!</v>
      </c>
      <c r="N376" s="103" t="e">
        <f>IF(M376=0,"",CHOOSE(M376,"23","39","97","手入力箇所","手入力箇所","手入力箇所","手入力箇所","手入力箇所","手入力箇所","手入力箇所","手入力箇所","手入力箇所","手入力箇所"))</f>
        <v>#REF!</v>
      </c>
    </row>
    <row r="377" spans="1:14" ht="13.8" thickBot="1" x14ac:dyDescent="0.25">
      <c r="A377" s="29" t="s">
        <v>72</v>
      </c>
      <c r="B377" s="18">
        <v>21</v>
      </c>
      <c r="C377" s="18">
        <v>37</v>
      </c>
      <c r="D377" s="18">
        <v>58</v>
      </c>
      <c r="E377" s="18">
        <v>76</v>
      </c>
      <c r="F377" s="18">
        <v>137</v>
      </c>
      <c r="G377" s="18"/>
      <c r="H377" s="18"/>
      <c r="I377" s="18"/>
      <c r="J377" s="62"/>
      <c r="K377" s="69"/>
      <c r="L377" s="109" t="s">
        <v>72</v>
      </c>
      <c r="M377" s="103" t="e">
        <f>#REF!</f>
        <v>#REF!</v>
      </c>
      <c r="N377" s="103" t="e">
        <f>IF(M377=0,"",CHOOSE(M377,"21","37","58","76","76","137","137","137","137","137","手入力箇所","手入力箇所","手入力箇所","手入力箇所","手入力箇所","手入力箇所","手入力箇所","手入力箇所","手入力箇所","手入力箇所"))</f>
        <v>#REF!</v>
      </c>
    </row>
    <row r="378" spans="1:14" ht="13.8" thickBot="1" x14ac:dyDescent="0.25">
      <c r="A378" s="29" t="s">
        <v>73</v>
      </c>
      <c r="B378" s="18">
        <v>48</v>
      </c>
      <c r="C378" s="18">
        <v>93</v>
      </c>
      <c r="D378" s="18">
        <v>138</v>
      </c>
      <c r="E378" s="18">
        <v>183</v>
      </c>
      <c r="F378" s="18"/>
      <c r="G378" s="18"/>
      <c r="H378" s="18"/>
      <c r="I378" s="18"/>
      <c r="J378" s="62"/>
      <c r="K378" s="69"/>
      <c r="L378" s="109" t="s">
        <v>73</v>
      </c>
      <c r="M378" s="103" t="e">
        <f>#REF!</f>
        <v>#REF!</v>
      </c>
      <c r="N378" s="103" t="e">
        <f>IF(M378=0,"",CHOOSE(M378,"48","93","138","183","183","手入力箇所","手入力箇所","手入力箇所","手入力箇所","手入力箇所","手入力箇所","手入力箇所","手入力箇所","手入力箇所","手入力箇所"))</f>
        <v>#REF!</v>
      </c>
    </row>
    <row r="379" spans="1:14" ht="37.200000000000003" thickBot="1" x14ac:dyDescent="0.25">
      <c r="A379" s="30" t="s">
        <v>74</v>
      </c>
      <c r="B379" s="18">
        <v>13</v>
      </c>
      <c r="C379" s="18">
        <v>26</v>
      </c>
      <c r="D379" s="18">
        <v>40</v>
      </c>
      <c r="E379" s="18">
        <v>55</v>
      </c>
      <c r="F379" s="18">
        <v>107</v>
      </c>
      <c r="G379" s="18">
        <v>224</v>
      </c>
      <c r="H379" s="18">
        <v>386</v>
      </c>
      <c r="I379" s="18"/>
      <c r="J379" s="62"/>
      <c r="K379" s="69"/>
      <c r="L379" s="110" t="s">
        <v>74</v>
      </c>
      <c r="M379" s="103" t="e">
        <f>#REF!</f>
        <v>#REF!</v>
      </c>
      <c r="N379" s="103" t="e">
        <f>IF(M379=0,"",CHOOSE(M379,"13","26","40","55","55","107","107","107","107","107","224","224","224","224","224","224","224","224","224","224","386","386","386","386","386","386","386","386","386","386","手入力箇所","手入力箇所","手入力箇所","手入力箇所","手入力箇所","手入力箇所","手入力箇所","手入力箇所","手入力箇所","手入力箇所"))</f>
        <v>#REF!</v>
      </c>
    </row>
    <row r="380" spans="1:14" ht="13.8" thickBot="1" x14ac:dyDescent="0.25">
      <c r="A380" s="29" t="s">
        <v>75</v>
      </c>
      <c r="B380" s="18">
        <v>36</v>
      </c>
      <c r="C380" s="18">
        <v>98</v>
      </c>
      <c r="D380" s="18">
        <v>173</v>
      </c>
      <c r="E380" s="18">
        <v>274</v>
      </c>
      <c r="F380" s="18"/>
      <c r="G380" s="18"/>
      <c r="H380" s="18"/>
      <c r="I380" s="18"/>
      <c r="J380" s="62"/>
      <c r="K380" s="69"/>
      <c r="L380" s="109" t="s">
        <v>75</v>
      </c>
      <c r="M380" s="103" t="e">
        <f>#REF!</f>
        <v>#REF!</v>
      </c>
      <c r="N380" s="103" t="e">
        <f>IF(M380=0,"",CHOOSE(M380,"36","98","173","274","274","手入力箇所","手入力箇所","手入力箇所","手入力箇所","手入力箇所","手入力箇所","手入力箇所","手入力箇所","手入力箇所","手入力箇所"))</f>
        <v>#REF!</v>
      </c>
    </row>
    <row r="381" spans="1:14" ht="37.200000000000003" thickBot="1" x14ac:dyDescent="0.25">
      <c r="A381" s="30" t="s">
        <v>76</v>
      </c>
      <c r="B381" s="18">
        <v>127</v>
      </c>
      <c r="C381" s="18">
        <v>127</v>
      </c>
      <c r="D381" s="18">
        <v>127</v>
      </c>
      <c r="E381" s="18">
        <v>127</v>
      </c>
      <c r="F381" s="18"/>
      <c r="G381" s="18"/>
      <c r="H381" s="18"/>
      <c r="I381" s="18"/>
      <c r="J381" s="62"/>
      <c r="K381" s="69"/>
      <c r="L381" s="110" t="s">
        <v>76</v>
      </c>
      <c r="M381" s="103" t="e">
        <f>#REF!</f>
        <v>#REF!</v>
      </c>
      <c r="N381" s="103" t="e">
        <f>IF(M381=0,"",CHOOSE(M381,"127","127","127","127","127","手入力箇所","手入力箇所","手入力箇所","手入力箇所","手入力箇所","手入力箇所","手入力箇所","手入力箇所","手入力箇所","手入力箇所"))</f>
        <v>#REF!</v>
      </c>
    </row>
    <row r="382" spans="1:14" ht="27" thickBot="1" x14ac:dyDescent="0.25">
      <c r="A382" s="31" t="s">
        <v>77</v>
      </c>
      <c r="B382" s="18">
        <v>42</v>
      </c>
      <c r="C382" s="18">
        <v>90</v>
      </c>
      <c r="D382" s="18">
        <v>141</v>
      </c>
      <c r="E382" s="18">
        <v>193</v>
      </c>
      <c r="F382" s="62"/>
      <c r="G382" s="62"/>
      <c r="H382" s="62"/>
      <c r="I382" s="62"/>
      <c r="J382" s="62"/>
      <c r="K382" s="69"/>
      <c r="L382" s="111" t="s">
        <v>77</v>
      </c>
      <c r="M382" s="103" t="e">
        <f>#REF!</f>
        <v>#REF!</v>
      </c>
      <c r="N382" s="103" t="e">
        <f>IF(M382=0,"",CHOOSE(M382,"42","90","141","193","1936","手入力箇所","手入力箇所","手入力箇所","手入力箇所","手入力箇所","手入力箇所","手入力箇所","手入力箇所","手入力箇所","手入力箇所"))</f>
        <v>#REF!</v>
      </c>
    </row>
    <row r="383" spans="1:14" ht="40.200000000000003" thickBot="1" x14ac:dyDescent="0.25">
      <c r="A383" s="31" t="s">
        <v>78</v>
      </c>
      <c r="B383" s="18">
        <v>24</v>
      </c>
      <c r="C383" s="18">
        <v>43</v>
      </c>
      <c r="D383" s="18">
        <v>61</v>
      </c>
      <c r="E383" s="18">
        <v>76</v>
      </c>
      <c r="F383" s="62"/>
      <c r="G383" s="62"/>
      <c r="H383" s="62"/>
      <c r="I383" s="62"/>
      <c r="J383" s="62"/>
      <c r="K383" s="69"/>
      <c r="L383" s="111" t="s">
        <v>78</v>
      </c>
      <c r="M383" s="103" t="e">
        <f>#REF!</f>
        <v>#REF!</v>
      </c>
      <c r="N383" s="103" t="e">
        <f>IF(M383=0,"",CHOOSE(M383,"24","43","61","76","76","手入力箇所","手入力箇所","手入力箇所","手入力箇所","手入力箇所","手入力箇所","手入力箇所","手入力箇所","手入力箇所","手入力箇所"))</f>
        <v>#REF!</v>
      </c>
    </row>
    <row r="384" spans="1:14" ht="27" thickBot="1" x14ac:dyDescent="0.25">
      <c r="A384" s="31" t="s">
        <v>79</v>
      </c>
      <c r="B384" s="18">
        <v>54</v>
      </c>
      <c r="C384" s="18">
        <v>77</v>
      </c>
      <c r="D384" s="18">
        <v>94</v>
      </c>
      <c r="E384" s="18">
        <v>107</v>
      </c>
      <c r="F384" s="62"/>
      <c r="G384" s="62"/>
      <c r="H384" s="62"/>
      <c r="I384" s="62"/>
      <c r="J384" s="62"/>
      <c r="K384" s="69"/>
      <c r="L384" s="111" t="s">
        <v>79</v>
      </c>
      <c r="M384" s="103" t="e">
        <f>#REF!</f>
        <v>#REF!</v>
      </c>
      <c r="N384" s="103" t="e">
        <f>IF(M384=0,"",CHOOSE(M384,"54","77","94","107","107","手入力箇所","手入力箇所","手入力箇所","手入力箇所","手入力箇所","手入力箇所","手入力箇所","手入力箇所","手入力箇所","手入力箇所"))</f>
        <v>#REF!</v>
      </c>
    </row>
    <row r="385" spans="1:14" ht="40.200000000000003" thickBot="1" x14ac:dyDescent="0.25">
      <c r="A385" s="31" t="s">
        <v>80</v>
      </c>
      <c r="B385" s="18">
        <v>49</v>
      </c>
      <c r="C385" s="18">
        <v>53</v>
      </c>
      <c r="D385" s="18">
        <v>55</v>
      </c>
      <c r="E385" s="18">
        <v>56</v>
      </c>
      <c r="F385" s="62"/>
      <c r="G385" s="62"/>
      <c r="H385" s="62"/>
      <c r="I385" s="62"/>
      <c r="J385" s="62"/>
      <c r="K385" s="69"/>
      <c r="L385" s="111" t="s">
        <v>80</v>
      </c>
      <c r="M385" s="103" t="e">
        <f>#REF!</f>
        <v>#REF!</v>
      </c>
      <c r="N385" s="103" t="e">
        <f>IF(M385=0,"",CHOOSE(M385,"49","53","55","56","56","手入力箇所","手入力箇所","手入力箇所","手入力箇所","手入力箇所","手入力箇所","手入力箇所","手入力箇所","手入力箇所","手入力箇所"))</f>
        <v>#REF!</v>
      </c>
    </row>
    <row r="386" spans="1:14" ht="40.200000000000003" thickBot="1" x14ac:dyDescent="0.25">
      <c r="A386" s="38" t="s">
        <v>81</v>
      </c>
      <c r="B386" s="35">
        <v>232</v>
      </c>
      <c r="C386" s="35">
        <v>232</v>
      </c>
      <c r="D386" s="36"/>
      <c r="E386" s="36"/>
      <c r="F386" s="36"/>
      <c r="G386" s="36"/>
      <c r="H386" s="36"/>
      <c r="I386" s="36"/>
      <c r="J386" s="36"/>
      <c r="K386" s="67"/>
      <c r="L386" s="111" t="s">
        <v>81</v>
      </c>
      <c r="M386" s="103" t="e">
        <f>#REF!</f>
        <v>#REF!</v>
      </c>
      <c r="N386" s="103" t="e">
        <f>IF(M386=0,"",CHOOSE(M386,"232","232","手入力箇所","手入力箇所","手入力箇所","手入力箇所","手入力箇所","手入力箇所","手入力箇所","手入力箇所","手入力箇所","手入力箇所"))</f>
        <v>#REF!</v>
      </c>
    </row>
    <row r="387" spans="1:14" ht="13.8" thickBot="1" x14ac:dyDescent="0.25">
      <c r="A387" s="39" t="s">
        <v>82</v>
      </c>
      <c r="B387" s="17">
        <v>6</v>
      </c>
      <c r="C387" s="17">
        <v>9</v>
      </c>
      <c r="D387" s="17">
        <v>11</v>
      </c>
      <c r="E387" s="17">
        <v>13</v>
      </c>
      <c r="F387" s="17">
        <v>18</v>
      </c>
      <c r="G387" s="17">
        <v>26</v>
      </c>
      <c r="H387" s="17">
        <v>35</v>
      </c>
      <c r="I387" s="17">
        <v>43</v>
      </c>
      <c r="J387" s="17">
        <v>49</v>
      </c>
      <c r="K387" s="70"/>
      <c r="L387" s="111" t="s">
        <v>82</v>
      </c>
      <c r="M387" s="103" t="e">
        <f>#REF!</f>
        <v>#REF!</v>
      </c>
      <c r="N387" s="103" t="e">
        <f>IF(M387=0,"",CHOOSE(M387,"6","9","11","13","13","18","18","18","18","18","26","26","26","26","26","26","26","26","26","26","35","35","35","35","35","35","35","35","35","35","43","43","43","43","43","43","43","43","43","43","49","49","49","49","49","49","49","49","49","49","手入力箇所","手入力箇所","手入力箇所","手入力箇所","手入力箇所","手入力箇所","手入力箇所","手入力箇所","手入力箇所","手入力箇所"))</f>
        <v>#REF!</v>
      </c>
    </row>
    <row r="388" spans="1:14" ht="13.8" thickBot="1" x14ac:dyDescent="0.25">
      <c r="A388" s="31" t="s">
        <v>83</v>
      </c>
      <c r="B388" s="18">
        <v>6</v>
      </c>
      <c r="C388" s="18">
        <v>10</v>
      </c>
      <c r="D388" s="18">
        <v>14</v>
      </c>
      <c r="E388" s="18">
        <v>17</v>
      </c>
      <c r="F388" s="18">
        <v>29</v>
      </c>
      <c r="G388" s="18">
        <v>50</v>
      </c>
      <c r="H388" s="18">
        <v>76</v>
      </c>
      <c r="I388" s="18">
        <v>100</v>
      </c>
      <c r="J388" s="18">
        <v>123</v>
      </c>
      <c r="K388" s="69"/>
      <c r="L388" s="111" t="s">
        <v>83</v>
      </c>
      <c r="M388" s="103" t="e">
        <f>#REF!</f>
        <v>#REF!</v>
      </c>
      <c r="N388" s="103" t="e">
        <f>IF(M388=0,"",CHOOSE(M388,"6","10","14","17","17","29","29","29","29","29","50","50","50","50","50","50","50","50","50","50","76","76","76","76","76","76","76","76","76","76","100","100","100","100","100","100","100","100","100","100","123","123","123","123","123","123","123","123","123","123","手入力箇所","手入力箇所","手入力箇所","手入力箇所","手入力箇所","手入力箇所","手入力箇所","手入力箇所","手入力箇所"))</f>
        <v>#REF!</v>
      </c>
    </row>
    <row r="389" spans="1:14" ht="27" thickBot="1" x14ac:dyDescent="0.25">
      <c r="A389" s="32" t="s">
        <v>84</v>
      </c>
      <c r="B389" s="20">
        <v>9</v>
      </c>
      <c r="C389" s="20">
        <v>15</v>
      </c>
      <c r="D389" s="20">
        <v>20</v>
      </c>
      <c r="E389" s="20">
        <v>24</v>
      </c>
      <c r="F389" s="20">
        <v>39</v>
      </c>
      <c r="G389" s="20">
        <v>65</v>
      </c>
      <c r="H389" s="63"/>
      <c r="I389" s="63"/>
      <c r="J389" s="63"/>
      <c r="K389" s="106"/>
      <c r="L389" s="111" t="s">
        <v>84</v>
      </c>
      <c r="M389" s="103" t="e">
        <f>#REF!</f>
        <v>#REF!</v>
      </c>
      <c r="N389" s="103" t="e">
        <f>IF(M389=0,"",CHOOSE(M389,"9","15","20","24","24","39","39","39","39","39","65","65","65","65","65","65","65","65","65","65","手入力箇所","手入力箇所","手入力箇所","手入力箇所","手入力箇所","手入力箇所","手入力箇所","手入力箇所","手入力箇所","手入力箇所"))</f>
        <v>#REF!</v>
      </c>
    </row>
    <row r="392" spans="1:14" ht="13.8" thickBot="1" x14ac:dyDescent="0.25"/>
    <row r="393" spans="1:14" ht="13.8" thickBot="1" x14ac:dyDescent="0.25">
      <c r="A393" s="688" t="e">
        <f>#REF!</f>
        <v>#REF!</v>
      </c>
      <c r="B393" s="688"/>
      <c r="C393" s="688"/>
      <c r="D393" s="689" t="s">
        <v>192</v>
      </c>
      <c r="E393" s="689"/>
      <c r="F393" s="689"/>
      <c r="G393" s="689"/>
      <c r="H393" s="689"/>
      <c r="I393" s="689"/>
      <c r="J393" s="689"/>
      <c r="K393" s="689"/>
      <c r="L393" s="689"/>
      <c r="M393" s="689"/>
      <c r="N393" s="689"/>
    </row>
    <row r="394" spans="1:14" ht="13.8" thickBot="1" x14ac:dyDescent="0.25">
      <c r="A394" s="65"/>
      <c r="B394" s="33">
        <v>1</v>
      </c>
      <c r="C394" s="24">
        <v>2</v>
      </c>
      <c r="D394" s="24">
        <v>3</v>
      </c>
      <c r="E394" s="24" t="s">
        <v>58</v>
      </c>
      <c r="F394" s="24" t="s">
        <v>59</v>
      </c>
      <c r="G394" s="24" t="s">
        <v>60</v>
      </c>
      <c r="H394" s="24" t="s">
        <v>61</v>
      </c>
      <c r="I394" s="24" t="s">
        <v>62</v>
      </c>
      <c r="J394" s="24" t="s">
        <v>194</v>
      </c>
      <c r="K394" s="25" t="s">
        <v>85</v>
      </c>
      <c r="L394" s="105" t="s">
        <v>189</v>
      </c>
      <c r="M394" s="105" t="s">
        <v>188</v>
      </c>
      <c r="N394" s="105" t="s">
        <v>51</v>
      </c>
    </row>
    <row r="395" spans="1:14" ht="13.8" thickBot="1" x14ac:dyDescent="0.25">
      <c r="A395" s="26" t="s">
        <v>56</v>
      </c>
      <c r="B395" s="22">
        <v>5</v>
      </c>
      <c r="C395" s="22">
        <v>7</v>
      </c>
      <c r="D395" s="22">
        <v>8</v>
      </c>
      <c r="E395" s="22">
        <v>8</v>
      </c>
      <c r="F395" s="22">
        <v>10</v>
      </c>
      <c r="G395" s="22">
        <v>13</v>
      </c>
      <c r="H395" s="22">
        <v>16</v>
      </c>
      <c r="I395" s="22"/>
      <c r="J395" s="23"/>
      <c r="K395" s="1"/>
      <c r="L395" s="26" t="s">
        <v>56</v>
      </c>
      <c r="M395" s="104" t="e">
        <f>#REF!</f>
        <v>#REF!</v>
      </c>
      <c r="N395" s="112" t="e">
        <f>IF(M395=0,"",CHOOSE(M395,"5","7","8","8","8","10","10","10","10","10","13","13","13","13","13","13","13","13","13","13","16","16","16","16","16","16","16","16","16","16","16","手入力箇所","手入力箇所","手入力箇所","手入力箇所","手入力箇所","手入力箇所","手入力箇所","手入力箇所","手入力箇所","手入力箇所"))</f>
        <v>#REF!</v>
      </c>
    </row>
    <row r="396" spans="1:14" ht="13.8" thickBot="1" x14ac:dyDescent="0.25">
      <c r="A396" s="27" t="s">
        <v>57</v>
      </c>
      <c r="B396" s="18">
        <v>5</v>
      </c>
      <c r="C396" s="18">
        <v>7</v>
      </c>
      <c r="D396" s="18">
        <v>8</v>
      </c>
      <c r="E396" s="18">
        <v>9</v>
      </c>
      <c r="F396" s="18">
        <v>12</v>
      </c>
      <c r="G396" s="18">
        <v>16</v>
      </c>
      <c r="H396" s="18"/>
      <c r="I396" s="18"/>
      <c r="J396" s="62"/>
      <c r="K396" s="19"/>
      <c r="L396" s="27" t="s">
        <v>57</v>
      </c>
      <c r="M396" s="103" t="e">
        <f>#REF!</f>
        <v>#REF!</v>
      </c>
      <c r="N396" s="113" t="e">
        <f>IF(M396=0,"",CHOOSE(M396,"5","7","8","9","9","12","12","12","12","12","16","16","16","16","16","16","16","16","16","16","手入力箇所","手入力箇所","手入力箇所","手入力箇所","手入力箇所","手入力箇所","手入力箇所","手入力箇所","手入力箇所","手入力箇所"))</f>
        <v>#REF!</v>
      </c>
    </row>
    <row r="397" spans="1:14" ht="48.6" thickBot="1" x14ac:dyDescent="0.25">
      <c r="A397" s="28" t="s">
        <v>64</v>
      </c>
      <c r="B397" s="18">
        <v>6</v>
      </c>
      <c r="C397" s="18"/>
      <c r="D397" s="18"/>
      <c r="E397" s="18"/>
      <c r="F397" s="18"/>
      <c r="G397" s="18"/>
      <c r="H397" s="18"/>
      <c r="I397" s="18"/>
      <c r="J397" s="62"/>
      <c r="K397" s="19"/>
      <c r="L397" s="28" t="s">
        <v>64</v>
      </c>
      <c r="M397" s="104" t="e">
        <f>#REF!</f>
        <v>#REF!</v>
      </c>
      <c r="N397" s="113" t="e">
        <f>IF(M397=0,"",CHOOSE(M397,"6","手入力箇所","手入力箇所","手入力箇所","手入力箇所","手入力箇所","手入力箇所","手入力箇所","手入力箇所","手入力箇所","手入力箇所","",""))</f>
        <v>#REF!</v>
      </c>
    </row>
    <row r="398" spans="1:14" ht="48.6" thickBot="1" x14ac:dyDescent="0.25">
      <c r="A398" s="28" t="s">
        <v>65</v>
      </c>
      <c r="B398" s="18">
        <v>6</v>
      </c>
      <c r="C398" s="18"/>
      <c r="D398" s="18"/>
      <c r="E398" s="18"/>
      <c r="F398" s="18"/>
      <c r="G398" s="18"/>
      <c r="H398" s="18"/>
      <c r="I398" s="18"/>
      <c r="J398" s="62"/>
      <c r="K398" s="19"/>
      <c r="L398" s="28" t="s">
        <v>65</v>
      </c>
      <c r="M398" s="103" t="e">
        <f>#REF!</f>
        <v>#REF!</v>
      </c>
      <c r="N398" s="113" t="e">
        <f>IF(M398=0,"",CHOOSE(M398,"6","手入力箇所","手入力箇所","手入力箇所","手入力箇所","手入力箇所","手入力箇所","手入力箇所","手入力箇所","手入力箇所","手入力箇所","",""))</f>
        <v>#REF!</v>
      </c>
    </row>
    <row r="399" spans="1:14" ht="24.6" thickBot="1" x14ac:dyDescent="0.25">
      <c r="A399" s="28" t="s">
        <v>66</v>
      </c>
      <c r="B399" s="18">
        <v>5</v>
      </c>
      <c r="C399" s="18">
        <v>7</v>
      </c>
      <c r="D399" s="18">
        <v>8</v>
      </c>
      <c r="E399" s="18">
        <v>9</v>
      </c>
      <c r="F399" s="18">
        <v>12</v>
      </c>
      <c r="G399" s="18"/>
      <c r="H399" s="18"/>
      <c r="I399" s="18"/>
      <c r="J399" s="62"/>
      <c r="K399" s="19"/>
      <c r="L399" s="28" t="s">
        <v>66</v>
      </c>
      <c r="M399" s="104" t="e">
        <f>#REF!</f>
        <v>#REF!</v>
      </c>
      <c r="N399" s="113" t="e">
        <f>IF(M399=0,"",CHOOSE(M399,"5","7","8","9","9","12","12","12","12","12","手入力箇所","手入力箇所","手入力箇所","手入力箇所","手入力箇所","手入力箇所","手入力箇所","手入力箇所","手入力箇所","手入力箇所"))</f>
        <v>#REF!</v>
      </c>
    </row>
    <row r="400" spans="1:14" ht="36.6" thickBot="1" x14ac:dyDescent="0.25">
      <c r="A400" s="28" t="s">
        <v>67</v>
      </c>
      <c r="B400" s="18">
        <v>4</v>
      </c>
      <c r="C400" s="18">
        <v>5</v>
      </c>
      <c r="D400" s="18">
        <v>5</v>
      </c>
      <c r="E400" s="18">
        <v>6</v>
      </c>
      <c r="F400" s="18"/>
      <c r="G400" s="18"/>
      <c r="H400" s="18"/>
      <c r="I400" s="18"/>
      <c r="J400" s="62"/>
      <c r="K400" s="19"/>
      <c r="L400" s="28" t="s">
        <v>67</v>
      </c>
      <c r="M400" s="103" t="e">
        <f>#REF!</f>
        <v>#REF!</v>
      </c>
      <c r="N400" s="113" t="e">
        <f>IF(M400=0,"",CHOOSE(M400,"4","5","5","6","6","手入力箇所","手入力箇所","手入力箇所","手入力箇所","手入力箇所","手入力箇所","手入力箇所","手入力箇所","手入力箇所","手入力箇所"))</f>
        <v>#REF!</v>
      </c>
    </row>
    <row r="401" spans="1:14" ht="24.6" thickBot="1" x14ac:dyDescent="0.25">
      <c r="A401" s="28" t="s">
        <v>68</v>
      </c>
      <c r="B401" s="18">
        <v>12</v>
      </c>
      <c r="C401" s="18">
        <v>12</v>
      </c>
      <c r="D401" s="18">
        <v>12</v>
      </c>
      <c r="E401" s="18">
        <v>12</v>
      </c>
      <c r="F401" s="18">
        <v>12</v>
      </c>
      <c r="G401" s="18">
        <v>12</v>
      </c>
      <c r="H401" s="18">
        <v>12</v>
      </c>
      <c r="I401" s="18"/>
      <c r="J401" s="62"/>
      <c r="K401" s="19"/>
      <c r="L401" s="28" t="s">
        <v>68</v>
      </c>
      <c r="M401" s="104" t="e">
        <f>#REF!</f>
        <v>#REF!</v>
      </c>
      <c r="N401" s="113" t="e">
        <f>IF(M401=0,"",CHOOSE(M401,"12","12","12","12","12","12","12","12","12","12","12","12","12","12","12","12","12","12","12","12","12","12","12","12","12","12","12","12","12","12","手入力箇所","手入力箇所","手入力箇所","手入力箇所","手入力箇所","手入力箇所","手入力箇所","手入力箇所","手入力箇所","手入力箇所"))</f>
        <v>#REF!</v>
      </c>
    </row>
    <row r="402" spans="1:14" ht="36.6" thickBot="1" x14ac:dyDescent="0.25">
      <c r="A402" s="28" t="s">
        <v>69</v>
      </c>
      <c r="B402" s="18">
        <v>7</v>
      </c>
      <c r="C402" s="18">
        <v>7</v>
      </c>
      <c r="D402" s="18">
        <v>7</v>
      </c>
      <c r="E402" s="18">
        <v>7</v>
      </c>
      <c r="F402" s="18">
        <v>7</v>
      </c>
      <c r="G402" s="18"/>
      <c r="H402" s="18"/>
      <c r="I402" s="18"/>
      <c r="J402" s="62"/>
      <c r="K402" s="19"/>
      <c r="L402" s="28" t="s">
        <v>69</v>
      </c>
      <c r="M402" s="103" t="e">
        <f>#REF!</f>
        <v>#REF!</v>
      </c>
      <c r="N402" s="113" t="e">
        <f>IF(M402=0,"",CHOOSE(M402,"7","7","7","7","7","7","7","7","7","7","手入力箇所","手入力箇所","手入力箇所","手入力箇所","手入力箇所","手入力箇所","手入力箇所","手入力箇所","手入力箇所","手入力箇所"))</f>
        <v>#REF!</v>
      </c>
    </row>
    <row r="403" spans="1:14" ht="13.8" thickBot="1" x14ac:dyDescent="0.25">
      <c r="A403" s="27" t="s">
        <v>63</v>
      </c>
      <c r="B403" s="18">
        <v>4</v>
      </c>
      <c r="C403" s="18">
        <v>5</v>
      </c>
      <c r="D403" s="18">
        <v>7</v>
      </c>
      <c r="E403" s="18">
        <v>8</v>
      </c>
      <c r="F403" s="18">
        <v>11</v>
      </c>
      <c r="G403" s="18">
        <v>16</v>
      </c>
      <c r="H403" s="18">
        <v>22</v>
      </c>
      <c r="I403" s="18">
        <v>26</v>
      </c>
      <c r="J403" s="18">
        <v>31</v>
      </c>
      <c r="K403" s="19"/>
      <c r="L403" s="27" t="s">
        <v>63</v>
      </c>
      <c r="M403" s="104" t="e">
        <f>#REF!</f>
        <v>#REF!</v>
      </c>
      <c r="N403" s="113" t="e">
        <f>IF(M403=0,"",CHOOSE(M403,"4","5","7","8","8","11","11","11","11","11","16","16","16","16","16","16","16","16","16","16","22","22","22","22","22","22","22","22","22","22","26","26","26","26","26","26","26","26","26","26","31","31","31","31","31","31","31","31","31","31","31","手入力箇所","手入力箇所","手入力箇所","手入力箇所","手入力箇所","手入力箇所","手入力箇所","手入力箇所","手入力箇所","手入力箇所"))</f>
        <v>#REF!</v>
      </c>
    </row>
    <row r="404" spans="1:14" ht="24.6" thickBot="1" x14ac:dyDescent="0.25">
      <c r="A404" s="28" t="s">
        <v>70</v>
      </c>
      <c r="B404" s="18">
        <v>5</v>
      </c>
      <c r="C404" s="18">
        <v>6</v>
      </c>
      <c r="D404" s="18">
        <v>7</v>
      </c>
      <c r="E404" s="18"/>
      <c r="F404" s="18"/>
      <c r="G404" s="18"/>
      <c r="H404" s="18"/>
      <c r="I404" s="18"/>
      <c r="J404" s="62"/>
      <c r="K404" s="19"/>
      <c r="L404" s="28" t="s">
        <v>70</v>
      </c>
      <c r="M404" s="103" t="e">
        <f>#REF!</f>
        <v>#REF!</v>
      </c>
      <c r="N404" s="113" t="e">
        <f>IF(M404=0,"",CHOOSE(M404,"5","6","7","手入力箇所","手入力箇所","手入力箇所","手入力箇所","手入力箇所","手入力箇所","手入力箇所","手入力箇所","手入力箇所","手入力箇所"))</f>
        <v>#REF!</v>
      </c>
    </row>
    <row r="405" spans="1:14" ht="13.8" thickBot="1" x14ac:dyDescent="0.25">
      <c r="A405" s="29" t="s">
        <v>71</v>
      </c>
      <c r="B405" s="18">
        <v>3</v>
      </c>
      <c r="C405" s="18">
        <v>6</v>
      </c>
      <c r="D405" s="18">
        <v>19</v>
      </c>
      <c r="E405" s="18"/>
      <c r="F405" s="18"/>
      <c r="G405" s="18"/>
      <c r="H405" s="18"/>
      <c r="I405" s="18"/>
      <c r="J405" s="62"/>
      <c r="K405" s="19"/>
      <c r="L405" s="29" t="s">
        <v>71</v>
      </c>
      <c r="M405" s="104" t="e">
        <f>#REF!</f>
        <v>#REF!</v>
      </c>
      <c r="N405" s="113" t="e">
        <f>IF(M405=0,"",CHOOSE(M405,"3","6","19","手入力箇所","手入力箇所","手入力箇所","手入力箇所","手入力箇所","手入力箇所","手入力箇所","手入力箇所","手入力箇所","手入力箇所"))</f>
        <v>#REF!</v>
      </c>
    </row>
    <row r="406" spans="1:14" ht="13.8" thickBot="1" x14ac:dyDescent="0.25">
      <c r="A406" s="29" t="s">
        <v>72</v>
      </c>
      <c r="B406" s="18">
        <v>1</v>
      </c>
      <c r="C406" s="18">
        <v>3</v>
      </c>
      <c r="D406" s="18">
        <v>5</v>
      </c>
      <c r="E406" s="18">
        <v>9</v>
      </c>
      <c r="F406" s="18">
        <v>26</v>
      </c>
      <c r="G406" s="18"/>
      <c r="H406" s="18"/>
      <c r="I406" s="18"/>
      <c r="J406" s="62"/>
      <c r="K406" s="19"/>
      <c r="L406" s="29" t="s">
        <v>72</v>
      </c>
      <c r="M406" s="103" t="e">
        <f>#REF!</f>
        <v>#REF!</v>
      </c>
      <c r="N406" s="113" t="e">
        <f>IF(M406=0,"",CHOOSE(M406,"1","3","5","9","9","26","26","26","26","26","手入力箇所","手入力箇所","手入力箇所","手入力箇所","手入力箇所","手入力箇所","手入力箇所","手入力箇所","手入力箇所","手入力箇所"))</f>
        <v>#REF!</v>
      </c>
    </row>
    <row r="407" spans="1:14" ht="13.8" thickBot="1" x14ac:dyDescent="0.25">
      <c r="A407" s="29" t="s">
        <v>73</v>
      </c>
      <c r="B407" s="18">
        <v>4</v>
      </c>
      <c r="C407" s="18">
        <v>11</v>
      </c>
      <c r="D407" s="18">
        <v>20</v>
      </c>
      <c r="E407" s="18">
        <v>33</v>
      </c>
      <c r="F407" s="18"/>
      <c r="G407" s="18"/>
      <c r="H407" s="18"/>
      <c r="I407" s="18"/>
      <c r="J407" s="62"/>
      <c r="K407" s="19"/>
      <c r="L407" s="29" t="s">
        <v>73</v>
      </c>
      <c r="M407" s="104" t="e">
        <f>#REF!</f>
        <v>#REF!</v>
      </c>
      <c r="N407" s="113" t="e">
        <f>IF(M407=0,"",CHOOSE(M407,"4","11","20","33","33","手入力箇所","手入力箇所","手入力箇所","手入力箇所","手入力箇所","手入力箇所","手入力箇所","手入力箇所","手入力箇所","手入力箇所"))</f>
        <v>#REF!</v>
      </c>
    </row>
    <row r="408" spans="1:14" ht="37.200000000000003" thickBot="1" x14ac:dyDescent="0.25">
      <c r="A408" s="30" t="s">
        <v>74</v>
      </c>
      <c r="B408" s="18">
        <v>4</v>
      </c>
      <c r="C408" s="18">
        <v>6</v>
      </c>
      <c r="D408" s="18">
        <v>8</v>
      </c>
      <c r="E408" s="18">
        <v>10</v>
      </c>
      <c r="F408" s="18">
        <v>15</v>
      </c>
      <c r="G408" s="18">
        <v>23</v>
      </c>
      <c r="H408" s="18">
        <v>33</v>
      </c>
      <c r="I408" s="18"/>
      <c r="J408" s="62"/>
      <c r="K408" s="19"/>
      <c r="L408" s="30" t="s">
        <v>74</v>
      </c>
      <c r="M408" s="103" t="e">
        <f>#REF!</f>
        <v>#REF!</v>
      </c>
      <c r="N408" s="113" t="e">
        <f>IF(M408=0,"",CHOOSE(M408,"4","6","8","10","10","15","15","15","15","15","23","23","23","23","23","23","23","23","23","23","33","33","33","33","33","33","33","33","33","33","手入力箇所","手入力箇所","手入力箇所","手入力箇所","手入力箇所","手入力箇所","手入力箇所","手入力箇所","手入力箇所","手入力箇所"))</f>
        <v>#REF!</v>
      </c>
    </row>
    <row r="409" spans="1:14" ht="13.8" thickBot="1" x14ac:dyDescent="0.25">
      <c r="A409" s="29" t="s">
        <v>75</v>
      </c>
      <c r="B409" s="18">
        <v>6</v>
      </c>
      <c r="C409" s="18">
        <v>14</v>
      </c>
      <c r="D409" s="18">
        <v>25</v>
      </c>
      <c r="E409" s="18">
        <v>39</v>
      </c>
      <c r="F409" s="18"/>
      <c r="G409" s="18"/>
      <c r="H409" s="18"/>
      <c r="I409" s="18"/>
      <c r="J409" s="62"/>
      <c r="K409" s="19"/>
      <c r="L409" s="29" t="s">
        <v>75</v>
      </c>
      <c r="M409" s="104" t="e">
        <f>#REF!</f>
        <v>#REF!</v>
      </c>
      <c r="N409" s="113" t="e">
        <f>IF(M409=0,"",CHOOSE(M409,"6","14","25","39","39","手入力箇所","手入力箇所","手入力箇所","手入力箇所","手入力箇所","手入力箇所","手入力箇所","手入力箇所","手入力箇所","手入力箇所"))</f>
        <v>#REF!</v>
      </c>
    </row>
    <row r="410" spans="1:14" ht="37.200000000000003" thickBot="1" x14ac:dyDescent="0.25">
      <c r="A410" s="30" t="s">
        <v>76</v>
      </c>
      <c r="B410" s="18">
        <v>2</v>
      </c>
      <c r="C410" s="18">
        <v>3</v>
      </c>
      <c r="D410" s="18">
        <v>6</v>
      </c>
      <c r="E410" s="18">
        <v>9</v>
      </c>
      <c r="F410" s="18"/>
      <c r="G410" s="18"/>
      <c r="H410" s="18"/>
      <c r="I410" s="18"/>
      <c r="J410" s="62"/>
      <c r="K410" s="19"/>
      <c r="L410" s="30" t="s">
        <v>76</v>
      </c>
      <c r="M410" s="103" t="e">
        <f>#REF!</f>
        <v>#REF!</v>
      </c>
      <c r="N410" s="113" t="e">
        <f>IF(M410=0,"",CHOOSE(M410,"2","3","6","9","9","手入力箇所","手入力箇所","手入力箇所","手入力箇所","手入力箇所","手入力箇所","手入力箇所","手入力箇所","手入力箇所","手入力箇所"))</f>
        <v>#REF!</v>
      </c>
    </row>
    <row r="411" spans="1:14" ht="27" thickBot="1" x14ac:dyDescent="0.25">
      <c r="A411" s="31" t="s">
        <v>77</v>
      </c>
      <c r="B411" s="18">
        <v>12</v>
      </c>
      <c r="C411" s="18">
        <v>18</v>
      </c>
      <c r="D411" s="18">
        <v>22</v>
      </c>
      <c r="E411" s="18">
        <v>26</v>
      </c>
      <c r="F411" s="62"/>
      <c r="G411" s="62"/>
      <c r="H411" s="62"/>
      <c r="I411" s="62"/>
      <c r="J411" s="62"/>
      <c r="K411" s="19"/>
      <c r="L411" s="31" t="s">
        <v>77</v>
      </c>
      <c r="M411" s="104" t="e">
        <f>#REF!</f>
        <v>#REF!</v>
      </c>
      <c r="N411" s="113" t="e">
        <f>IF(M411=0,"",CHOOSE(M411,"12","18","22","26","26","手入力箇所","手入力箇所","手入力箇所","手入力箇所","手入力箇所","手入力箇所","手入力箇所","手入力箇所","手入力箇所","手入力箇所"))</f>
        <v>#REF!</v>
      </c>
    </row>
    <row r="412" spans="1:14" ht="40.200000000000003" thickBot="1" x14ac:dyDescent="0.25">
      <c r="A412" s="31" t="s">
        <v>78</v>
      </c>
      <c r="B412" s="18">
        <v>5</v>
      </c>
      <c r="C412" s="18">
        <v>8</v>
      </c>
      <c r="D412" s="18">
        <v>11</v>
      </c>
      <c r="E412" s="18">
        <v>14</v>
      </c>
      <c r="F412" s="62"/>
      <c r="G412" s="62"/>
      <c r="H412" s="62"/>
      <c r="I412" s="62"/>
      <c r="J412" s="62"/>
      <c r="K412" s="19"/>
      <c r="L412" s="31" t="s">
        <v>78</v>
      </c>
      <c r="M412" s="103" t="e">
        <f>#REF!</f>
        <v>#REF!</v>
      </c>
      <c r="N412" s="113" t="e">
        <f>IF(M412=0,"",CHOOSE(M412,"5","8","11","14","14","手入力箇所","手入力箇所","手入力箇所","手入力箇所","手入力箇所","手入力箇所","手入力箇所","手入力箇所","手入力箇所","手入力箇所"))</f>
        <v>#REF!</v>
      </c>
    </row>
    <row r="413" spans="1:14" ht="27" thickBot="1" x14ac:dyDescent="0.25">
      <c r="A413" s="31" t="s">
        <v>79</v>
      </c>
      <c r="B413" s="18">
        <v>6</v>
      </c>
      <c r="C413" s="18">
        <v>11</v>
      </c>
      <c r="D413" s="18">
        <v>16</v>
      </c>
      <c r="E413" s="18">
        <v>21</v>
      </c>
      <c r="F413" s="62"/>
      <c r="G413" s="62"/>
      <c r="H413" s="62"/>
      <c r="I413" s="62"/>
      <c r="J413" s="62"/>
      <c r="K413" s="19"/>
      <c r="L413" s="31" t="s">
        <v>79</v>
      </c>
      <c r="M413" s="104" t="e">
        <f>#REF!</f>
        <v>#REF!</v>
      </c>
      <c r="N413" s="113" t="e">
        <f>IF(M413=0,"",CHOOSE(M413,"6","11","16","21","21","手入力箇所","手入力箇所","手入力箇所","手入力箇所","手入力箇所","手入力箇所","手入力箇所","手入力箇所","手入力箇所"))</f>
        <v>#REF!</v>
      </c>
    </row>
    <row r="414" spans="1:14" ht="40.200000000000003" thickBot="1" x14ac:dyDescent="0.25">
      <c r="A414" s="31" t="s">
        <v>80</v>
      </c>
      <c r="B414" s="18">
        <v>5</v>
      </c>
      <c r="C414" s="18">
        <v>7</v>
      </c>
      <c r="D414" s="18">
        <v>9</v>
      </c>
      <c r="E414" s="18">
        <v>10</v>
      </c>
      <c r="F414" s="62"/>
      <c r="G414" s="62"/>
      <c r="H414" s="62"/>
      <c r="I414" s="62"/>
      <c r="J414" s="62"/>
      <c r="K414" s="19"/>
      <c r="L414" s="31" t="s">
        <v>80</v>
      </c>
      <c r="M414" s="103" t="e">
        <f>#REF!</f>
        <v>#REF!</v>
      </c>
      <c r="N414" s="113" t="e">
        <f>IF(M414=0,"",CHOOSE(M414,"5","7","9","10","10","手入力箇所","手入力箇所","手入力箇所","手入力箇所","手入力箇所","手入力箇所","手入力箇所","手入力箇所","手入力箇所"))</f>
        <v>#REF!</v>
      </c>
    </row>
    <row r="415" spans="1:14" ht="40.200000000000003" thickBot="1" x14ac:dyDescent="0.25">
      <c r="A415" s="31" t="s">
        <v>81</v>
      </c>
      <c r="B415" s="18">
        <v>9</v>
      </c>
      <c r="C415" s="18">
        <v>14</v>
      </c>
      <c r="D415" s="62"/>
      <c r="E415" s="62"/>
      <c r="F415" s="62"/>
      <c r="G415" s="62"/>
      <c r="H415" s="62"/>
      <c r="I415" s="62"/>
      <c r="J415" s="62"/>
      <c r="K415" s="19"/>
      <c r="L415" s="31" t="s">
        <v>81</v>
      </c>
      <c r="M415" s="104" t="e">
        <f>#REF!</f>
        <v>#REF!</v>
      </c>
      <c r="N415" s="113" t="e">
        <f>IF(M415=0,"",CHOOSE(M415,"9","14","手入力箇所","手入力箇所","手入力箇所","手入力箇所","手入力箇所","手入力箇所","手入力箇所","手入力箇所","手入力箇所","手入力箇所"))</f>
        <v>#REF!</v>
      </c>
    </row>
    <row r="416" spans="1:14" ht="13.8" thickBot="1" x14ac:dyDescent="0.25">
      <c r="A416" s="31" t="s">
        <v>82</v>
      </c>
      <c r="B416" s="18">
        <v>3</v>
      </c>
      <c r="C416" s="18">
        <v>4</v>
      </c>
      <c r="D416" s="18">
        <v>4</v>
      </c>
      <c r="E416" s="18">
        <v>5</v>
      </c>
      <c r="F416" s="18">
        <v>6</v>
      </c>
      <c r="G416" s="18">
        <v>8</v>
      </c>
      <c r="H416" s="18">
        <v>9</v>
      </c>
      <c r="I416" s="18">
        <v>11</v>
      </c>
      <c r="J416" s="18">
        <v>12</v>
      </c>
      <c r="K416" s="19"/>
      <c r="L416" s="31" t="s">
        <v>82</v>
      </c>
      <c r="M416" s="103" t="e">
        <f>#REF!</f>
        <v>#REF!</v>
      </c>
      <c r="N416" s="113" t="e">
        <f>IF(M416=0,"",CHOOSE(M416,"3","4","4","5","5","6","6","6","6","6","8","8","8","8","8","8","8","8","8","8","9","9","9","9","9","9","9","9","9","9","11","11","11","11","11","11","11","11","11","11","12","12","12","12","12","12","12","12","12","12","12","手入力箇所","手入力箇所","手入力箇所","手入力箇所","手入力箇所","手入力箇所","手入力箇所","手入力箇所","手入力箇所","手入力箇所"))</f>
        <v>#REF!</v>
      </c>
    </row>
    <row r="417" spans="1:14" ht="13.8" thickBot="1" x14ac:dyDescent="0.25">
      <c r="A417" s="31" t="s">
        <v>83</v>
      </c>
      <c r="B417" s="18">
        <v>3</v>
      </c>
      <c r="C417" s="18">
        <v>4</v>
      </c>
      <c r="D417" s="18">
        <v>4</v>
      </c>
      <c r="E417" s="18">
        <v>5</v>
      </c>
      <c r="F417" s="18">
        <v>6</v>
      </c>
      <c r="G417" s="18">
        <v>8</v>
      </c>
      <c r="H417" s="18">
        <v>10</v>
      </c>
      <c r="I417" s="18">
        <v>12</v>
      </c>
      <c r="J417" s="18">
        <v>13</v>
      </c>
      <c r="K417" s="19"/>
      <c r="L417" s="31" t="s">
        <v>83</v>
      </c>
      <c r="M417" s="104" t="e">
        <f>#REF!</f>
        <v>#REF!</v>
      </c>
      <c r="N417" s="113" t="e">
        <f>IF(M417=0,"",CHOOSE(M417,"3","4","4","5","5","6","6","6","6","6","8","8","8","8","8","8","8","8","8","8","10","10","10","10","10","10","10","10","10","10","12","12","12","12","12","12","12","12","12","12","13","13","13","13","13","13","13","13","13","13","13","手入力箇所","手入力箇所","手入力箇所","手入力箇所","手入力箇所","手入力箇所","手入力箇所","手入力箇所","手入力箇所","手入力箇所"))</f>
        <v>#REF!</v>
      </c>
    </row>
    <row r="418" spans="1:14" ht="27" thickBot="1" x14ac:dyDescent="0.25">
      <c r="A418" s="32" t="s">
        <v>84</v>
      </c>
      <c r="B418" s="20">
        <v>1</v>
      </c>
      <c r="C418" s="20">
        <v>2</v>
      </c>
      <c r="D418" s="20">
        <v>3</v>
      </c>
      <c r="E418" s="20">
        <v>4</v>
      </c>
      <c r="F418" s="20">
        <v>8</v>
      </c>
      <c r="G418" s="20">
        <v>19</v>
      </c>
      <c r="H418" s="63"/>
      <c r="I418" s="63"/>
      <c r="J418" s="63"/>
      <c r="K418" s="21"/>
      <c r="L418" s="32" t="s">
        <v>84</v>
      </c>
      <c r="M418" s="104" t="e">
        <f>#REF!</f>
        <v>#REF!</v>
      </c>
      <c r="N418" s="113" t="e">
        <f>IF(M418=0,"",CHOOSE(M418,"1","2","3","4","4","8","8","8","8","8","19","19","19","19","19","19","19","19","19","19","手入力箇所","手入力箇所","手入力箇所","手入力箇所","手入力箇所","手入力箇所","手入力箇所","手入力箇所","手入力箇所","手入力箇所"))</f>
        <v>#REF!</v>
      </c>
    </row>
    <row r="419" spans="1:14" ht="13.8" thickBot="1" x14ac:dyDescent="0.25"/>
    <row r="420" spans="1:14" ht="13.8" thickBot="1" x14ac:dyDescent="0.25">
      <c r="A420" s="686" t="e">
        <f>A393</f>
        <v>#REF!</v>
      </c>
      <c r="B420" s="686"/>
      <c r="C420" s="686"/>
      <c r="D420" s="687" t="s">
        <v>193</v>
      </c>
      <c r="E420" s="687"/>
      <c r="F420" s="687"/>
      <c r="G420" s="687"/>
      <c r="H420" s="687"/>
      <c r="I420" s="687"/>
      <c r="J420" s="687"/>
      <c r="K420" s="687"/>
      <c r="L420" s="687"/>
      <c r="M420" s="687"/>
      <c r="N420" s="687"/>
    </row>
    <row r="421" spans="1:14" ht="13.8" thickBot="1" x14ac:dyDescent="0.25">
      <c r="A421" s="105"/>
      <c r="B421" s="33">
        <v>1</v>
      </c>
      <c r="C421" s="24">
        <v>2</v>
      </c>
      <c r="D421" s="24">
        <v>3</v>
      </c>
      <c r="E421" s="24" t="s">
        <v>58</v>
      </c>
      <c r="F421" s="24" t="s">
        <v>59</v>
      </c>
      <c r="G421" s="24" t="s">
        <v>60</v>
      </c>
      <c r="H421" s="24" t="s">
        <v>61</v>
      </c>
      <c r="I421" s="24" t="s">
        <v>62</v>
      </c>
      <c r="J421" s="24" t="s">
        <v>194</v>
      </c>
      <c r="K421" s="102" t="s">
        <v>85</v>
      </c>
      <c r="L421" s="105" t="s">
        <v>189</v>
      </c>
      <c r="M421" s="105" t="s">
        <v>188</v>
      </c>
      <c r="N421" s="105" t="s">
        <v>51</v>
      </c>
    </row>
    <row r="422" spans="1:14" ht="13.8" thickBot="1" x14ac:dyDescent="0.25">
      <c r="A422" s="26" t="s">
        <v>56</v>
      </c>
      <c r="B422" s="22">
        <v>16</v>
      </c>
      <c r="C422" s="22">
        <v>25</v>
      </c>
      <c r="D422" s="22">
        <v>32</v>
      </c>
      <c r="E422" s="22">
        <v>38</v>
      </c>
      <c r="F422" s="22">
        <v>56</v>
      </c>
      <c r="G422" s="22">
        <v>87</v>
      </c>
      <c r="H422" s="22">
        <v>121</v>
      </c>
      <c r="I422" s="22"/>
      <c r="J422" s="23"/>
      <c r="K422" s="68"/>
      <c r="L422" s="107" t="s">
        <v>56</v>
      </c>
      <c r="M422" s="103" t="e">
        <f>#REF!</f>
        <v>#REF!</v>
      </c>
      <c r="N422" s="103" t="e">
        <f>IF(M422=0,"",CHOOSE(M422,"16","25","32","38","38","56","56","56","56","56","87","87","87","87","87","87","87","87","87","87","121","121","121","121","121","121","121","121","121","121","手入力箇所","手入力箇所","手入力箇所","手入力箇所","手入力箇所","手入力箇所","手入力箇所","手入力箇所","手入力箇所","手入力箇所"))</f>
        <v>#REF!</v>
      </c>
    </row>
    <row r="423" spans="1:14" ht="13.8" thickBot="1" x14ac:dyDescent="0.25">
      <c r="A423" s="27" t="s">
        <v>57</v>
      </c>
      <c r="B423" s="18">
        <v>25</v>
      </c>
      <c r="C423" s="18">
        <v>33</v>
      </c>
      <c r="D423" s="18">
        <v>40</v>
      </c>
      <c r="E423" s="18">
        <v>45</v>
      </c>
      <c r="F423" s="18">
        <v>58</v>
      </c>
      <c r="G423" s="18">
        <v>79</v>
      </c>
      <c r="H423" s="18"/>
      <c r="I423" s="18"/>
      <c r="J423" s="62"/>
      <c r="K423" s="69"/>
      <c r="L423" s="107" t="s">
        <v>57</v>
      </c>
      <c r="M423" s="103" t="e">
        <f>#REF!</f>
        <v>#REF!</v>
      </c>
      <c r="N423" s="103" t="e">
        <f>IF(M423=0,"",CHOOSE(M423,"25","33","40","45","45","58","58","58","58","58","79","79","79","79","79","79","79","79","79","79","手入力箇所","手入力箇所","手入力箇所","手入力箇所","手入力箇所","手入力箇所","手入力箇所","手入力箇所","手入力箇所","手入力箇所"))</f>
        <v>#REF!</v>
      </c>
    </row>
    <row r="424" spans="1:14" ht="48.6" thickBot="1" x14ac:dyDescent="0.25">
      <c r="A424" s="28" t="s">
        <v>64</v>
      </c>
      <c r="B424" s="18">
        <v>32</v>
      </c>
      <c r="C424" s="18"/>
      <c r="D424" s="18"/>
      <c r="E424" s="18"/>
      <c r="F424" s="18"/>
      <c r="G424" s="18"/>
      <c r="H424" s="18"/>
      <c r="I424" s="18"/>
      <c r="J424" s="62"/>
      <c r="K424" s="69"/>
      <c r="L424" s="108" t="s">
        <v>64</v>
      </c>
      <c r="M424" s="103" t="e">
        <f>#REF!</f>
        <v>#REF!</v>
      </c>
      <c r="N424" s="103" t="e">
        <f>IF(M424=0,"",CHOOSE(M424,"32","手入力箇所","手入力箇所","手入力箇所","手入力箇所","手入力箇所","手入力箇所","手入力箇所","手入力箇所","手入力箇所","手入力箇所"))</f>
        <v>#REF!</v>
      </c>
    </row>
    <row r="425" spans="1:14" ht="48.6" thickBot="1" x14ac:dyDescent="0.25">
      <c r="A425" s="28" t="s">
        <v>65</v>
      </c>
      <c r="B425" s="18">
        <v>36</v>
      </c>
      <c r="C425" s="18"/>
      <c r="D425" s="18"/>
      <c r="E425" s="18"/>
      <c r="F425" s="18"/>
      <c r="G425" s="18"/>
      <c r="H425" s="18"/>
      <c r="I425" s="18"/>
      <c r="J425" s="62"/>
      <c r="K425" s="69"/>
      <c r="L425" s="108" t="s">
        <v>65</v>
      </c>
      <c r="M425" s="103" t="e">
        <f>#REF!</f>
        <v>#REF!</v>
      </c>
      <c r="N425" s="103" t="e">
        <f>IF(M425=0,"",CHOOSE(M425,"36","手入力箇所","手入力箇所","手入力箇所","手入力箇所","手入力箇所","手入力箇所","手入力箇所","手入力箇所","手入力箇所","手入力箇所"))</f>
        <v>#REF!</v>
      </c>
    </row>
    <row r="426" spans="1:14" ht="24.6" thickBot="1" x14ac:dyDescent="0.25">
      <c r="A426" s="28" t="s">
        <v>66</v>
      </c>
      <c r="B426" s="18">
        <v>24</v>
      </c>
      <c r="C426" s="18">
        <v>30</v>
      </c>
      <c r="D426" s="18">
        <v>33</v>
      </c>
      <c r="E426" s="18">
        <v>35</v>
      </c>
      <c r="F426" s="18">
        <v>42</v>
      </c>
      <c r="G426" s="18"/>
      <c r="H426" s="18"/>
      <c r="I426" s="18"/>
      <c r="J426" s="62"/>
      <c r="K426" s="69"/>
      <c r="L426" s="108" t="s">
        <v>66</v>
      </c>
      <c r="M426" s="103" t="e">
        <f>#REF!</f>
        <v>#REF!</v>
      </c>
      <c r="N426" s="103" t="e">
        <f>IF(M426=0,"",CHOOSE(M426,"24","30","33","35","35","42","42","42","42","42","手入力箇所","手入力箇所","手入力箇所","手入力箇所","手入力箇所","手入力箇所","手入力箇所","手入力箇所","手入力箇所","手入力箇所"))</f>
        <v>#REF!</v>
      </c>
    </row>
    <row r="427" spans="1:14" ht="36.6" thickBot="1" x14ac:dyDescent="0.25">
      <c r="A427" s="28" t="s">
        <v>67</v>
      </c>
      <c r="B427" s="18">
        <v>7</v>
      </c>
      <c r="C427" s="18">
        <v>12</v>
      </c>
      <c r="D427" s="18">
        <v>16</v>
      </c>
      <c r="E427" s="18">
        <v>19</v>
      </c>
      <c r="F427" s="18"/>
      <c r="G427" s="18"/>
      <c r="H427" s="18"/>
      <c r="I427" s="18"/>
      <c r="J427" s="62"/>
      <c r="K427" s="69"/>
      <c r="L427" s="108" t="s">
        <v>67</v>
      </c>
      <c r="M427" s="103" t="e">
        <f>#REF!</f>
        <v>#REF!</v>
      </c>
      <c r="N427" s="103" t="e">
        <f>IF(M427=0,"",CHOOSE(M427,"7","12","16","19","19","手入力箇所","手入力箇所","手入力箇所","手入力箇所","手入力箇所","手入力箇所","手入力箇所","手入力箇所","手入力箇所","手入力箇所"))</f>
        <v>#REF!</v>
      </c>
    </row>
    <row r="428" spans="1:14" ht="24.6" thickBot="1" x14ac:dyDescent="0.25">
      <c r="A428" s="28" t="s">
        <v>68</v>
      </c>
      <c r="B428" s="18">
        <v>21</v>
      </c>
      <c r="C428" s="18">
        <v>35</v>
      </c>
      <c r="D428" s="18">
        <v>48</v>
      </c>
      <c r="E428" s="18">
        <v>59</v>
      </c>
      <c r="F428" s="18">
        <v>94</v>
      </c>
      <c r="G428" s="18">
        <v>159</v>
      </c>
      <c r="H428" s="18">
        <v>235</v>
      </c>
      <c r="I428" s="18"/>
      <c r="J428" s="62"/>
      <c r="K428" s="69"/>
      <c r="L428" s="108" t="s">
        <v>68</v>
      </c>
      <c r="M428" s="103" t="e">
        <f>#REF!</f>
        <v>#REF!</v>
      </c>
      <c r="N428" s="103" t="e">
        <f>IF(M428=0,"",CHOOSE(M428,"21","35","48","59","59","94","94","94","94","94","159","159","159","159","159","159","159","159","159","159","235","235","235","235","235","235","235","235","235","235","手入力箇所","手入力箇所","手入力箇所","手入力箇所","手入力箇所","手入力箇所","手入力箇所","手入力箇所","手入力箇所","手入力箇所"))</f>
        <v>#REF!</v>
      </c>
    </row>
    <row r="429" spans="1:14" ht="36.6" thickBot="1" x14ac:dyDescent="0.25">
      <c r="A429" s="28" t="s">
        <v>69</v>
      </c>
      <c r="B429" s="18">
        <v>22</v>
      </c>
      <c r="C429" s="18">
        <v>26</v>
      </c>
      <c r="D429" s="18">
        <v>28</v>
      </c>
      <c r="E429" s="18">
        <v>29</v>
      </c>
      <c r="F429" s="18">
        <v>34</v>
      </c>
      <c r="G429" s="18"/>
      <c r="H429" s="18"/>
      <c r="I429" s="18"/>
      <c r="J429" s="62"/>
      <c r="K429" s="69"/>
      <c r="L429" s="108" t="s">
        <v>69</v>
      </c>
      <c r="M429" s="103" t="e">
        <f>#REF!</f>
        <v>#REF!</v>
      </c>
      <c r="N429" s="103" t="e">
        <f>IF(M429=0,"",CHOOSE(M429,"22","26","28","29","29","34","34","34","34","34","手入力箇所","手入力箇所","手入力箇所","手入力箇所","手入力箇所","手入力箇所","手入力箇所","手入力箇所","手入力箇所","手入力箇所"))</f>
        <v>#REF!</v>
      </c>
    </row>
    <row r="430" spans="1:14" ht="13.8" thickBot="1" x14ac:dyDescent="0.25">
      <c r="A430" s="27" t="s">
        <v>63</v>
      </c>
      <c r="B430" s="18">
        <v>21</v>
      </c>
      <c r="C430" s="18">
        <v>33</v>
      </c>
      <c r="D430" s="18">
        <v>46</v>
      </c>
      <c r="E430" s="18">
        <v>56</v>
      </c>
      <c r="F430" s="18">
        <v>89</v>
      </c>
      <c r="G430" s="18">
        <v>151</v>
      </c>
      <c r="H430" s="18">
        <v>224</v>
      </c>
      <c r="I430" s="18">
        <v>289</v>
      </c>
      <c r="J430" s="18">
        <v>350</v>
      </c>
      <c r="K430" s="69"/>
      <c r="L430" s="107" t="s">
        <v>63</v>
      </c>
      <c r="M430" s="103" t="e">
        <f>#REF!</f>
        <v>#REF!</v>
      </c>
      <c r="N430" s="103" t="e">
        <f>IF(M430=0,"",CHOOSE(M430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31" spans="1:14" ht="24.6" thickBot="1" x14ac:dyDescent="0.25">
      <c r="A431" s="34" t="s">
        <v>70</v>
      </c>
      <c r="B431" s="35">
        <v>13</v>
      </c>
      <c r="C431" s="35">
        <v>33</v>
      </c>
      <c r="D431" s="35">
        <v>59</v>
      </c>
      <c r="E431" s="35"/>
      <c r="F431" s="35"/>
      <c r="G431" s="35"/>
      <c r="H431" s="35"/>
      <c r="I431" s="35"/>
      <c r="J431" s="36"/>
      <c r="K431" s="67"/>
      <c r="L431" s="108" t="s">
        <v>70</v>
      </c>
      <c r="M431" s="103" t="e">
        <f>#REF!</f>
        <v>#REF!</v>
      </c>
      <c r="N431" s="103" t="e">
        <f>IF(M431=0,"",CHOOSE(M431,"13","33","59","手入力箇所","手入力箇所","手入力箇所","手入力箇所","手入力箇所","手入力箇所","手入力箇所","手入力箇所","手入力箇所","手入力箇所"))</f>
        <v>#REF!</v>
      </c>
    </row>
    <row r="432" spans="1:14" ht="13.8" thickBot="1" x14ac:dyDescent="0.25">
      <c r="A432" s="37" t="s">
        <v>71</v>
      </c>
      <c r="B432" s="17">
        <v>23</v>
      </c>
      <c r="C432" s="17">
        <v>39</v>
      </c>
      <c r="D432" s="17">
        <v>97</v>
      </c>
      <c r="E432" s="17"/>
      <c r="F432" s="17"/>
      <c r="G432" s="17"/>
      <c r="H432" s="17"/>
      <c r="I432" s="17"/>
      <c r="J432" s="64"/>
      <c r="K432" s="70"/>
      <c r="L432" s="109" t="s">
        <v>71</v>
      </c>
      <c r="M432" s="103" t="e">
        <f>#REF!</f>
        <v>#REF!</v>
      </c>
      <c r="N432" s="103" t="e">
        <f>IF(M432=0,"",CHOOSE(M432,"23","39","97","手入力箇所","手入力箇所","手入力箇所","手入力箇所","手入力箇所","手入力箇所","手入力箇所","手入力箇所","手入力箇所","手入力箇所"))</f>
        <v>#REF!</v>
      </c>
    </row>
    <row r="433" spans="1:14" ht="13.8" thickBot="1" x14ac:dyDescent="0.25">
      <c r="A433" s="29" t="s">
        <v>72</v>
      </c>
      <c r="B433" s="18">
        <v>21</v>
      </c>
      <c r="C433" s="18">
        <v>37</v>
      </c>
      <c r="D433" s="18">
        <v>58</v>
      </c>
      <c r="E433" s="18">
        <v>76</v>
      </c>
      <c r="F433" s="18">
        <v>137</v>
      </c>
      <c r="G433" s="18"/>
      <c r="H433" s="18"/>
      <c r="I433" s="18"/>
      <c r="J433" s="62"/>
      <c r="K433" s="69"/>
      <c r="L433" s="109" t="s">
        <v>72</v>
      </c>
      <c r="M433" s="103" t="e">
        <f>#REF!</f>
        <v>#REF!</v>
      </c>
      <c r="N433" s="103" t="e">
        <f>IF(M433=0,"",CHOOSE(M433,"21","37","58","76","76","137","137","137","137","137","手入力箇所","手入力箇所","手入力箇所","手入力箇所","手入力箇所","手入力箇所","手入力箇所","手入力箇所","手入力箇所","手入力箇所"))</f>
        <v>#REF!</v>
      </c>
    </row>
    <row r="434" spans="1:14" ht="13.8" thickBot="1" x14ac:dyDescent="0.25">
      <c r="A434" s="29" t="s">
        <v>73</v>
      </c>
      <c r="B434" s="18">
        <v>48</v>
      </c>
      <c r="C434" s="18">
        <v>93</v>
      </c>
      <c r="D434" s="18">
        <v>138</v>
      </c>
      <c r="E434" s="18">
        <v>183</v>
      </c>
      <c r="F434" s="18"/>
      <c r="G434" s="18"/>
      <c r="H434" s="18"/>
      <c r="I434" s="18"/>
      <c r="J434" s="62"/>
      <c r="K434" s="69"/>
      <c r="L434" s="109" t="s">
        <v>73</v>
      </c>
      <c r="M434" s="103" t="e">
        <f>#REF!</f>
        <v>#REF!</v>
      </c>
      <c r="N434" s="103" t="e">
        <f>IF(M434=0,"",CHOOSE(M434,"48","93","138","183","183","手入力箇所","手入力箇所","手入力箇所","手入力箇所","手入力箇所","手入力箇所","手入力箇所","手入力箇所","手入力箇所","手入力箇所"))</f>
        <v>#REF!</v>
      </c>
    </row>
    <row r="435" spans="1:14" ht="37.200000000000003" thickBot="1" x14ac:dyDescent="0.25">
      <c r="A435" s="30" t="s">
        <v>74</v>
      </c>
      <c r="B435" s="18">
        <v>13</v>
      </c>
      <c r="C435" s="18">
        <v>26</v>
      </c>
      <c r="D435" s="18">
        <v>40</v>
      </c>
      <c r="E435" s="18">
        <v>55</v>
      </c>
      <c r="F435" s="18">
        <v>107</v>
      </c>
      <c r="G435" s="18">
        <v>224</v>
      </c>
      <c r="H435" s="18">
        <v>386</v>
      </c>
      <c r="I435" s="18"/>
      <c r="J435" s="62"/>
      <c r="K435" s="69"/>
      <c r="L435" s="110" t="s">
        <v>74</v>
      </c>
      <c r="M435" s="103" t="e">
        <f>#REF!</f>
        <v>#REF!</v>
      </c>
      <c r="N435" s="103" t="e">
        <f>IF(M435=0,"",CHOOSE(M435,"13","26","40","55","55","107","107","107","107","107","224","224","224","224","224","224","224","224","224","224","386","386","386","386","386","386","386","386","386","386","手入力箇所","手入力箇所","手入力箇所","手入力箇所","手入力箇所","手入力箇所","手入力箇所","手入力箇所","手入力箇所","手入力箇所"))</f>
        <v>#REF!</v>
      </c>
    </row>
    <row r="436" spans="1:14" ht="13.8" thickBot="1" x14ac:dyDescent="0.25">
      <c r="A436" s="29" t="s">
        <v>75</v>
      </c>
      <c r="B436" s="18">
        <v>36</v>
      </c>
      <c r="C436" s="18">
        <v>98</v>
      </c>
      <c r="D436" s="18">
        <v>173</v>
      </c>
      <c r="E436" s="18">
        <v>274</v>
      </c>
      <c r="F436" s="18"/>
      <c r="G436" s="18"/>
      <c r="H436" s="18"/>
      <c r="I436" s="18"/>
      <c r="J436" s="62"/>
      <c r="K436" s="69"/>
      <c r="L436" s="109" t="s">
        <v>75</v>
      </c>
      <c r="M436" s="103" t="e">
        <f>#REF!</f>
        <v>#REF!</v>
      </c>
      <c r="N436" s="103" t="e">
        <f>IF(M436=0,"",CHOOSE(M436,"36","98","173","274","274","手入力箇所","手入力箇所","手入力箇所","手入力箇所","手入力箇所","手入力箇所","手入力箇所","手入力箇所","手入力箇所","手入力箇所"))</f>
        <v>#REF!</v>
      </c>
    </row>
    <row r="437" spans="1:14" ht="37.200000000000003" thickBot="1" x14ac:dyDescent="0.25">
      <c r="A437" s="30" t="s">
        <v>76</v>
      </c>
      <c r="B437" s="18">
        <v>127</v>
      </c>
      <c r="C437" s="18">
        <v>127</v>
      </c>
      <c r="D437" s="18">
        <v>127</v>
      </c>
      <c r="E437" s="18">
        <v>127</v>
      </c>
      <c r="F437" s="18"/>
      <c r="G437" s="18"/>
      <c r="H437" s="18"/>
      <c r="I437" s="18"/>
      <c r="J437" s="62"/>
      <c r="K437" s="69"/>
      <c r="L437" s="110" t="s">
        <v>76</v>
      </c>
      <c r="M437" s="103" t="e">
        <f>#REF!</f>
        <v>#REF!</v>
      </c>
      <c r="N437" s="103" t="e">
        <f>IF(M437=0,"",CHOOSE(M437,"127","127","127","127","127","手入力箇所","手入力箇所","手入力箇所","手入力箇所","手入力箇所","手入力箇所","手入力箇所","手入力箇所","手入力箇所","手入力箇所"))</f>
        <v>#REF!</v>
      </c>
    </row>
    <row r="438" spans="1:14" ht="27" thickBot="1" x14ac:dyDescent="0.25">
      <c r="A438" s="31" t="s">
        <v>77</v>
      </c>
      <c r="B438" s="18">
        <v>42</v>
      </c>
      <c r="C438" s="18">
        <v>90</v>
      </c>
      <c r="D438" s="18">
        <v>141</v>
      </c>
      <c r="E438" s="18">
        <v>193</v>
      </c>
      <c r="F438" s="62"/>
      <c r="G438" s="62"/>
      <c r="H438" s="62"/>
      <c r="I438" s="62"/>
      <c r="J438" s="62"/>
      <c r="K438" s="69"/>
      <c r="L438" s="111" t="s">
        <v>77</v>
      </c>
      <c r="M438" s="103" t="e">
        <f>#REF!</f>
        <v>#REF!</v>
      </c>
      <c r="N438" s="103" t="e">
        <f>IF(M438=0,"",CHOOSE(M438,"42","90","141","193","1936","手入力箇所","手入力箇所","手入力箇所","手入力箇所","手入力箇所","手入力箇所","手入力箇所","手入力箇所","手入力箇所","手入力箇所"))</f>
        <v>#REF!</v>
      </c>
    </row>
    <row r="439" spans="1:14" ht="40.200000000000003" thickBot="1" x14ac:dyDescent="0.25">
      <c r="A439" s="31" t="s">
        <v>78</v>
      </c>
      <c r="B439" s="18">
        <v>24</v>
      </c>
      <c r="C439" s="18">
        <v>43</v>
      </c>
      <c r="D439" s="18">
        <v>61</v>
      </c>
      <c r="E439" s="18">
        <v>76</v>
      </c>
      <c r="F439" s="62"/>
      <c r="G439" s="62"/>
      <c r="H439" s="62"/>
      <c r="I439" s="62"/>
      <c r="J439" s="62"/>
      <c r="K439" s="69"/>
      <c r="L439" s="111" t="s">
        <v>78</v>
      </c>
      <c r="M439" s="103" t="e">
        <f>#REF!</f>
        <v>#REF!</v>
      </c>
      <c r="N439" s="103" t="e">
        <f>IF(M439=0,"",CHOOSE(M439,"24","43","61","76","76","手入力箇所","手入力箇所","手入力箇所","手入力箇所","手入力箇所","手入力箇所","手入力箇所","手入力箇所","手入力箇所","手入力箇所"))</f>
        <v>#REF!</v>
      </c>
    </row>
    <row r="440" spans="1:14" ht="27" thickBot="1" x14ac:dyDescent="0.25">
      <c r="A440" s="31" t="s">
        <v>79</v>
      </c>
      <c r="B440" s="18">
        <v>54</v>
      </c>
      <c r="C440" s="18">
        <v>77</v>
      </c>
      <c r="D440" s="18">
        <v>94</v>
      </c>
      <c r="E440" s="18">
        <v>107</v>
      </c>
      <c r="F440" s="62"/>
      <c r="G440" s="62"/>
      <c r="H440" s="62"/>
      <c r="I440" s="62"/>
      <c r="J440" s="62"/>
      <c r="K440" s="69"/>
      <c r="L440" s="111" t="s">
        <v>79</v>
      </c>
      <c r="M440" s="103" t="e">
        <f>#REF!</f>
        <v>#REF!</v>
      </c>
      <c r="N440" s="103" t="e">
        <f>IF(M440=0,"",CHOOSE(M440,"54","77","94","107","107","手入力箇所","手入力箇所","手入力箇所","手入力箇所","手入力箇所","手入力箇所","手入力箇所","手入力箇所","手入力箇所","手入力箇所"))</f>
        <v>#REF!</v>
      </c>
    </row>
    <row r="441" spans="1:14" ht="40.200000000000003" thickBot="1" x14ac:dyDescent="0.25">
      <c r="A441" s="31" t="s">
        <v>80</v>
      </c>
      <c r="B441" s="18">
        <v>49</v>
      </c>
      <c r="C441" s="18">
        <v>53</v>
      </c>
      <c r="D441" s="18">
        <v>55</v>
      </c>
      <c r="E441" s="18">
        <v>56</v>
      </c>
      <c r="F441" s="62"/>
      <c r="G441" s="62"/>
      <c r="H441" s="62"/>
      <c r="I441" s="62"/>
      <c r="J441" s="62"/>
      <c r="K441" s="69"/>
      <c r="L441" s="111" t="s">
        <v>80</v>
      </c>
      <c r="M441" s="103" t="e">
        <f>#REF!</f>
        <v>#REF!</v>
      </c>
      <c r="N441" s="103" t="e">
        <f>IF(M441=0,"",CHOOSE(M441,"49","53","55","56","56","手入力箇所","手入力箇所","手入力箇所","手入力箇所","手入力箇所","手入力箇所","手入力箇所","手入力箇所","手入力箇所","手入力箇所"))</f>
        <v>#REF!</v>
      </c>
    </row>
    <row r="442" spans="1:14" ht="40.200000000000003" thickBot="1" x14ac:dyDescent="0.25">
      <c r="A442" s="38" t="s">
        <v>81</v>
      </c>
      <c r="B442" s="35">
        <v>232</v>
      </c>
      <c r="C442" s="35">
        <v>232</v>
      </c>
      <c r="D442" s="36"/>
      <c r="E442" s="36"/>
      <c r="F442" s="36"/>
      <c r="G442" s="36"/>
      <c r="H442" s="36"/>
      <c r="I442" s="36"/>
      <c r="J442" s="36"/>
      <c r="K442" s="67"/>
      <c r="L442" s="111" t="s">
        <v>81</v>
      </c>
      <c r="M442" s="103" t="e">
        <f>#REF!</f>
        <v>#REF!</v>
      </c>
      <c r="N442" s="103" t="e">
        <f>IF(M442=0,"",CHOOSE(M442,"232","232","手入力箇所","手入力箇所","手入力箇所","手入力箇所","手入力箇所","手入力箇所","手入力箇所","手入力箇所","手入力箇所","手入力箇所"))</f>
        <v>#REF!</v>
      </c>
    </row>
    <row r="443" spans="1:14" ht="13.8" thickBot="1" x14ac:dyDescent="0.25">
      <c r="A443" s="39" t="s">
        <v>82</v>
      </c>
      <c r="B443" s="17">
        <v>6</v>
      </c>
      <c r="C443" s="17">
        <v>9</v>
      </c>
      <c r="D443" s="17">
        <v>11</v>
      </c>
      <c r="E443" s="17">
        <v>13</v>
      </c>
      <c r="F443" s="17">
        <v>18</v>
      </c>
      <c r="G443" s="17">
        <v>26</v>
      </c>
      <c r="H443" s="17">
        <v>35</v>
      </c>
      <c r="I443" s="17">
        <v>43</v>
      </c>
      <c r="J443" s="17">
        <v>49</v>
      </c>
      <c r="K443" s="70"/>
      <c r="L443" s="111" t="s">
        <v>82</v>
      </c>
      <c r="M443" s="103" t="e">
        <f>#REF!</f>
        <v>#REF!</v>
      </c>
      <c r="N443" s="103" t="e">
        <f>IF(M443=0,"",CHOOSE(M443,"6","9","11","13","13","18","18","18","18","18","26","26","26","26","26","26","26","26","26","26","35","35","35","35","35","35","35","35","35","35","43","43","43","43","43","43","43","43","43","43","49","49","49","49","49","49","49","49","49","49","手入力箇所","手入力箇所","手入力箇所","手入力箇所","手入力箇所","手入力箇所","手入力箇所","手入力箇所","手入力箇所","手入力箇所"))</f>
        <v>#REF!</v>
      </c>
    </row>
    <row r="444" spans="1:14" ht="13.8" thickBot="1" x14ac:dyDescent="0.25">
      <c r="A444" s="31" t="s">
        <v>83</v>
      </c>
      <c r="B444" s="18">
        <v>6</v>
      </c>
      <c r="C444" s="18">
        <v>10</v>
      </c>
      <c r="D444" s="18">
        <v>14</v>
      </c>
      <c r="E444" s="18">
        <v>17</v>
      </c>
      <c r="F444" s="18">
        <v>29</v>
      </c>
      <c r="G444" s="18">
        <v>50</v>
      </c>
      <c r="H444" s="18">
        <v>76</v>
      </c>
      <c r="I444" s="18">
        <v>100</v>
      </c>
      <c r="J444" s="18">
        <v>123</v>
      </c>
      <c r="K444" s="69"/>
      <c r="L444" s="111" t="s">
        <v>83</v>
      </c>
      <c r="M444" s="103" t="e">
        <f>#REF!</f>
        <v>#REF!</v>
      </c>
      <c r="N444" s="103" t="e">
        <f>IF(M444=0,"",CHOOSE(M444,"6","10","14","17","17","29","29","29","29","29","50","50","50","50","50","50","50","50","50","50","76","76","76","76","76","76","76","76","76","76","100","100","100","100","100","100","100","100","100","100","123","123","123","123","123","123","123","123","123","123","手入力箇所","手入力箇所","手入力箇所","手入力箇所","手入力箇所","手入力箇所","手入力箇所","手入力箇所","手入力箇所"))</f>
        <v>#REF!</v>
      </c>
    </row>
    <row r="445" spans="1:14" ht="27" thickBot="1" x14ac:dyDescent="0.25">
      <c r="A445" s="32" t="s">
        <v>84</v>
      </c>
      <c r="B445" s="20">
        <v>9</v>
      </c>
      <c r="C445" s="20">
        <v>15</v>
      </c>
      <c r="D445" s="20">
        <v>20</v>
      </c>
      <c r="E445" s="20">
        <v>24</v>
      </c>
      <c r="F445" s="20">
        <v>39</v>
      </c>
      <c r="G445" s="20">
        <v>65</v>
      </c>
      <c r="H445" s="63"/>
      <c r="I445" s="63"/>
      <c r="J445" s="63"/>
      <c r="K445" s="106"/>
      <c r="L445" s="111" t="s">
        <v>84</v>
      </c>
      <c r="M445" s="103" t="e">
        <f>#REF!</f>
        <v>#REF!</v>
      </c>
      <c r="N445" s="103" t="e">
        <f>IF(M445=0,"",CHOOSE(M445,"9","15","20","24","24","39","39","39","39","39","65","65","65","65","65","65","65","65","65","65","手入力箇所","手入力箇所","手入力箇所","手入力箇所","手入力箇所","手入力箇所","手入力箇所","手入力箇所","手入力箇所","手入力箇所"))</f>
        <v>#REF!</v>
      </c>
    </row>
    <row r="448" spans="1:14" ht="13.8" thickBot="1" x14ac:dyDescent="0.25"/>
    <row r="449" spans="1:14" ht="13.8" thickBot="1" x14ac:dyDescent="0.25">
      <c r="A449" s="688" t="e">
        <f>#REF!</f>
        <v>#REF!</v>
      </c>
      <c r="B449" s="688"/>
      <c r="C449" s="688"/>
      <c r="D449" s="689" t="s">
        <v>192</v>
      </c>
      <c r="E449" s="689"/>
      <c r="F449" s="689"/>
      <c r="G449" s="689"/>
      <c r="H449" s="689"/>
      <c r="I449" s="689"/>
      <c r="J449" s="689"/>
      <c r="K449" s="689"/>
      <c r="L449" s="689"/>
      <c r="M449" s="689"/>
      <c r="N449" s="689"/>
    </row>
    <row r="450" spans="1:14" ht="13.8" thickBot="1" x14ac:dyDescent="0.25">
      <c r="A450" s="65"/>
      <c r="B450" s="33">
        <v>1</v>
      </c>
      <c r="C450" s="24">
        <v>2</v>
      </c>
      <c r="D450" s="24">
        <v>3</v>
      </c>
      <c r="E450" s="24" t="s">
        <v>58</v>
      </c>
      <c r="F450" s="24" t="s">
        <v>59</v>
      </c>
      <c r="G450" s="24" t="s">
        <v>60</v>
      </c>
      <c r="H450" s="24" t="s">
        <v>61</v>
      </c>
      <c r="I450" s="24" t="s">
        <v>62</v>
      </c>
      <c r="J450" s="24" t="s">
        <v>194</v>
      </c>
      <c r="K450" s="25" t="s">
        <v>85</v>
      </c>
      <c r="L450" s="105" t="s">
        <v>189</v>
      </c>
      <c r="M450" s="105" t="s">
        <v>188</v>
      </c>
      <c r="N450" s="105" t="s">
        <v>51</v>
      </c>
    </row>
    <row r="451" spans="1:14" ht="13.8" thickBot="1" x14ac:dyDescent="0.25">
      <c r="A451" s="26" t="s">
        <v>56</v>
      </c>
      <c r="B451" s="22">
        <v>5</v>
      </c>
      <c r="C451" s="22">
        <v>7</v>
      </c>
      <c r="D451" s="22">
        <v>8</v>
      </c>
      <c r="E451" s="22">
        <v>8</v>
      </c>
      <c r="F451" s="22">
        <v>10</v>
      </c>
      <c r="G451" s="22">
        <v>13</v>
      </c>
      <c r="H451" s="22">
        <v>16</v>
      </c>
      <c r="I451" s="22"/>
      <c r="J451" s="23"/>
      <c r="K451" s="1"/>
      <c r="L451" s="26" t="s">
        <v>56</v>
      </c>
      <c r="M451" s="104" t="e">
        <f>#REF!</f>
        <v>#REF!</v>
      </c>
      <c r="N451" s="112" t="e">
        <f>IF(M451=0,"",CHOOSE(M451,"5","7","8","8","8","10","10","10","10","10","13","13","13","13","13","13","13","13","13","13","16","16","16","16","16","16","16","16","16","16","16","手入力箇所","手入力箇所","手入力箇所","手入力箇所","手入力箇所","手入力箇所","手入力箇所","手入力箇所","手入力箇所","手入力箇所"))</f>
        <v>#REF!</v>
      </c>
    </row>
    <row r="452" spans="1:14" ht="13.8" thickBot="1" x14ac:dyDescent="0.25">
      <c r="A452" s="27" t="s">
        <v>57</v>
      </c>
      <c r="B452" s="18">
        <v>5</v>
      </c>
      <c r="C452" s="18">
        <v>7</v>
      </c>
      <c r="D452" s="18">
        <v>8</v>
      </c>
      <c r="E452" s="18">
        <v>9</v>
      </c>
      <c r="F452" s="18">
        <v>12</v>
      </c>
      <c r="G452" s="18">
        <v>16</v>
      </c>
      <c r="H452" s="18"/>
      <c r="I452" s="18"/>
      <c r="J452" s="62"/>
      <c r="K452" s="19"/>
      <c r="L452" s="27" t="s">
        <v>57</v>
      </c>
      <c r="M452" s="103" t="e">
        <f>#REF!</f>
        <v>#REF!</v>
      </c>
      <c r="N452" s="113" t="e">
        <f>IF(M452=0,"",CHOOSE(M452,"5","7","8","9","9","12","12","12","12","12","16","16","16","16","16","16","16","16","16","16","手入力箇所","手入力箇所","手入力箇所","手入力箇所","手入力箇所","手入力箇所","手入力箇所","手入力箇所","手入力箇所","手入力箇所"))</f>
        <v>#REF!</v>
      </c>
    </row>
    <row r="453" spans="1:14" ht="48.6" thickBot="1" x14ac:dyDescent="0.25">
      <c r="A453" s="28" t="s">
        <v>64</v>
      </c>
      <c r="B453" s="18">
        <v>6</v>
      </c>
      <c r="C453" s="18"/>
      <c r="D453" s="18"/>
      <c r="E453" s="18"/>
      <c r="F453" s="18"/>
      <c r="G453" s="18"/>
      <c r="H453" s="18"/>
      <c r="I453" s="18"/>
      <c r="J453" s="62"/>
      <c r="K453" s="19"/>
      <c r="L453" s="28" t="s">
        <v>64</v>
      </c>
      <c r="M453" s="104" t="e">
        <f>#REF!</f>
        <v>#REF!</v>
      </c>
      <c r="N453" s="113" t="e">
        <f>IF(M453=0,"",CHOOSE(M453,"6","手入力箇所","手入力箇所","手入力箇所","手入力箇所","手入力箇所","手入力箇所","手入力箇所","手入力箇所","手入力箇所","手入力箇所","",""))</f>
        <v>#REF!</v>
      </c>
    </row>
    <row r="454" spans="1:14" ht="48.6" thickBot="1" x14ac:dyDescent="0.25">
      <c r="A454" s="28" t="s">
        <v>65</v>
      </c>
      <c r="B454" s="18">
        <v>6</v>
      </c>
      <c r="C454" s="18"/>
      <c r="D454" s="18"/>
      <c r="E454" s="18"/>
      <c r="F454" s="18"/>
      <c r="G454" s="18"/>
      <c r="H454" s="18"/>
      <c r="I454" s="18"/>
      <c r="J454" s="62"/>
      <c r="K454" s="19"/>
      <c r="L454" s="28" t="s">
        <v>65</v>
      </c>
      <c r="M454" s="103" t="e">
        <f>#REF!</f>
        <v>#REF!</v>
      </c>
      <c r="N454" s="113" t="e">
        <f>IF(M454=0,"",CHOOSE(M454,"6","手入力箇所","手入力箇所","手入力箇所","手入力箇所","手入力箇所","手入力箇所","手入力箇所","手入力箇所","手入力箇所","手入力箇所","",""))</f>
        <v>#REF!</v>
      </c>
    </row>
    <row r="455" spans="1:14" ht="24.6" thickBot="1" x14ac:dyDescent="0.25">
      <c r="A455" s="28" t="s">
        <v>66</v>
      </c>
      <c r="B455" s="18">
        <v>5</v>
      </c>
      <c r="C455" s="18">
        <v>7</v>
      </c>
      <c r="D455" s="18">
        <v>8</v>
      </c>
      <c r="E455" s="18">
        <v>9</v>
      </c>
      <c r="F455" s="18">
        <v>12</v>
      </c>
      <c r="G455" s="18"/>
      <c r="H455" s="18"/>
      <c r="I455" s="18"/>
      <c r="J455" s="62"/>
      <c r="K455" s="19"/>
      <c r="L455" s="28" t="s">
        <v>66</v>
      </c>
      <c r="M455" s="104" t="e">
        <f>#REF!</f>
        <v>#REF!</v>
      </c>
      <c r="N455" s="113" t="e">
        <f>IF(M455=0,"",CHOOSE(M455,"5","7","8","9","9","12","12","12","12","12","手入力箇所","手入力箇所","手入力箇所","手入力箇所","手入力箇所","手入力箇所","手入力箇所","手入力箇所","手入力箇所","手入力箇所"))</f>
        <v>#REF!</v>
      </c>
    </row>
    <row r="456" spans="1:14" ht="36.6" thickBot="1" x14ac:dyDescent="0.25">
      <c r="A456" s="28" t="s">
        <v>67</v>
      </c>
      <c r="B456" s="18">
        <v>4</v>
      </c>
      <c r="C456" s="18">
        <v>5</v>
      </c>
      <c r="D456" s="18">
        <v>5</v>
      </c>
      <c r="E456" s="18">
        <v>6</v>
      </c>
      <c r="F456" s="18"/>
      <c r="G456" s="18"/>
      <c r="H456" s="18"/>
      <c r="I456" s="18"/>
      <c r="J456" s="62"/>
      <c r="K456" s="19"/>
      <c r="L456" s="28" t="s">
        <v>67</v>
      </c>
      <c r="M456" s="103" t="e">
        <f>#REF!</f>
        <v>#REF!</v>
      </c>
      <c r="N456" s="113" t="e">
        <f>IF(M456=0,"",CHOOSE(M456,"4","5","5","6","6","手入力箇所","手入力箇所","手入力箇所","手入力箇所","手入力箇所","手入力箇所","手入力箇所","手入力箇所","手入力箇所","手入力箇所"))</f>
        <v>#REF!</v>
      </c>
    </row>
    <row r="457" spans="1:14" ht="24.6" thickBot="1" x14ac:dyDescent="0.25">
      <c r="A457" s="28" t="s">
        <v>68</v>
      </c>
      <c r="B457" s="18">
        <v>12</v>
      </c>
      <c r="C457" s="18">
        <v>12</v>
      </c>
      <c r="D457" s="18">
        <v>12</v>
      </c>
      <c r="E457" s="18">
        <v>12</v>
      </c>
      <c r="F457" s="18">
        <v>12</v>
      </c>
      <c r="G457" s="18">
        <v>12</v>
      </c>
      <c r="H457" s="18">
        <v>12</v>
      </c>
      <c r="I457" s="18"/>
      <c r="J457" s="62"/>
      <c r="K457" s="19"/>
      <c r="L457" s="28" t="s">
        <v>68</v>
      </c>
      <c r="M457" s="104" t="e">
        <f>#REF!</f>
        <v>#REF!</v>
      </c>
      <c r="N457" s="113" t="e">
        <f>IF(M457=0,"",CHOOSE(M457,"12","12","12","12","12","12","12","12","12","12","12","12","12","12","12","12","12","12","12","12","12","12","12","12","12","12","12","12","12","12","手入力箇所","手入力箇所","手入力箇所","手入力箇所","手入力箇所","手入力箇所","手入力箇所","手入力箇所","手入力箇所","手入力箇所"))</f>
        <v>#REF!</v>
      </c>
    </row>
    <row r="458" spans="1:14" ht="36.6" thickBot="1" x14ac:dyDescent="0.25">
      <c r="A458" s="28" t="s">
        <v>69</v>
      </c>
      <c r="B458" s="18">
        <v>7</v>
      </c>
      <c r="C458" s="18">
        <v>7</v>
      </c>
      <c r="D458" s="18">
        <v>7</v>
      </c>
      <c r="E458" s="18">
        <v>7</v>
      </c>
      <c r="F458" s="18">
        <v>7</v>
      </c>
      <c r="G458" s="18"/>
      <c r="H458" s="18"/>
      <c r="I458" s="18"/>
      <c r="J458" s="62"/>
      <c r="K458" s="19"/>
      <c r="L458" s="28" t="s">
        <v>69</v>
      </c>
      <c r="M458" s="103" t="e">
        <f>#REF!</f>
        <v>#REF!</v>
      </c>
      <c r="N458" s="113" t="e">
        <f>IF(M458=0,"",CHOOSE(M458,"7","7","7","7","7","7","7","7","7","7","手入力箇所","手入力箇所","手入力箇所","手入力箇所","手入力箇所","手入力箇所","手入力箇所","手入力箇所","手入力箇所","手入力箇所"))</f>
        <v>#REF!</v>
      </c>
    </row>
    <row r="459" spans="1:14" ht="13.8" thickBot="1" x14ac:dyDescent="0.25">
      <c r="A459" s="27" t="s">
        <v>63</v>
      </c>
      <c r="B459" s="18">
        <v>4</v>
      </c>
      <c r="C459" s="18">
        <v>5</v>
      </c>
      <c r="D459" s="18">
        <v>7</v>
      </c>
      <c r="E459" s="18">
        <v>8</v>
      </c>
      <c r="F459" s="18">
        <v>11</v>
      </c>
      <c r="G459" s="18">
        <v>16</v>
      </c>
      <c r="H459" s="18">
        <v>22</v>
      </c>
      <c r="I459" s="18">
        <v>26</v>
      </c>
      <c r="J459" s="18">
        <v>31</v>
      </c>
      <c r="K459" s="19"/>
      <c r="L459" s="27" t="s">
        <v>63</v>
      </c>
      <c r="M459" s="104" t="e">
        <f>#REF!</f>
        <v>#REF!</v>
      </c>
      <c r="N459" s="113" t="e">
        <f>IF(M459=0,"",CHOOSE(M459,"4","5","7","8","8","11","11","11","11","11","16","16","16","16","16","16","16","16","16","16","22","22","22","22","22","22","22","22","22","22","26","26","26","26","26","26","26","26","26","26","31","31","31","31","31","31","31","31","31","31","31","手入力箇所","手入力箇所","手入力箇所","手入力箇所","手入力箇所","手入力箇所","手入力箇所","手入力箇所","手入力箇所","手入力箇所"))</f>
        <v>#REF!</v>
      </c>
    </row>
    <row r="460" spans="1:14" ht="24.6" thickBot="1" x14ac:dyDescent="0.25">
      <c r="A460" s="28" t="s">
        <v>70</v>
      </c>
      <c r="B460" s="18">
        <v>5</v>
      </c>
      <c r="C460" s="18">
        <v>6</v>
      </c>
      <c r="D460" s="18">
        <v>7</v>
      </c>
      <c r="E460" s="18"/>
      <c r="F460" s="18"/>
      <c r="G460" s="18"/>
      <c r="H460" s="18"/>
      <c r="I460" s="18"/>
      <c r="J460" s="62"/>
      <c r="K460" s="19"/>
      <c r="L460" s="28" t="s">
        <v>70</v>
      </c>
      <c r="M460" s="103" t="e">
        <f>#REF!</f>
        <v>#REF!</v>
      </c>
      <c r="N460" s="113" t="e">
        <f>IF(M460=0,"",CHOOSE(M460,"5","6","7","手入力箇所","手入力箇所","手入力箇所","手入力箇所","手入力箇所","手入力箇所","手入力箇所","手入力箇所","手入力箇所","手入力箇所"))</f>
        <v>#REF!</v>
      </c>
    </row>
    <row r="461" spans="1:14" ht="13.8" thickBot="1" x14ac:dyDescent="0.25">
      <c r="A461" s="29" t="s">
        <v>71</v>
      </c>
      <c r="B461" s="18">
        <v>3</v>
      </c>
      <c r="C461" s="18">
        <v>6</v>
      </c>
      <c r="D461" s="18">
        <v>19</v>
      </c>
      <c r="E461" s="18"/>
      <c r="F461" s="18"/>
      <c r="G461" s="18"/>
      <c r="H461" s="18"/>
      <c r="I461" s="18"/>
      <c r="J461" s="62"/>
      <c r="K461" s="19"/>
      <c r="L461" s="29" t="s">
        <v>71</v>
      </c>
      <c r="M461" s="104" t="e">
        <f>#REF!</f>
        <v>#REF!</v>
      </c>
      <c r="N461" s="113" t="e">
        <f>IF(M461=0,"",CHOOSE(M461,"3","6","19","手入力箇所","手入力箇所","手入力箇所","手入力箇所","手入力箇所","手入力箇所","手入力箇所","手入力箇所","手入力箇所","手入力箇所"))</f>
        <v>#REF!</v>
      </c>
    </row>
    <row r="462" spans="1:14" ht="13.8" thickBot="1" x14ac:dyDescent="0.25">
      <c r="A462" s="29" t="s">
        <v>72</v>
      </c>
      <c r="B462" s="18">
        <v>1</v>
      </c>
      <c r="C462" s="18">
        <v>3</v>
      </c>
      <c r="D462" s="18">
        <v>5</v>
      </c>
      <c r="E462" s="18">
        <v>9</v>
      </c>
      <c r="F462" s="18">
        <v>26</v>
      </c>
      <c r="G462" s="18"/>
      <c r="H462" s="18"/>
      <c r="I462" s="18"/>
      <c r="J462" s="62"/>
      <c r="K462" s="19"/>
      <c r="L462" s="29" t="s">
        <v>72</v>
      </c>
      <c r="M462" s="103" t="e">
        <f>#REF!</f>
        <v>#REF!</v>
      </c>
      <c r="N462" s="113" t="e">
        <f>IF(M462=0,"",CHOOSE(M462,"1","3","5","9","9","26","26","26","26","26","手入力箇所","手入力箇所","手入力箇所","手入力箇所","手入力箇所","手入力箇所","手入力箇所","手入力箇所","手入力箇所","手入力箇所"))</f>
        <v>#REF!</v>
      </c>
    </row>
    <row r="463" spans="1:14" ht="13.8" thickBot="1" x14ac:dyDescent="0.25">
      <c r="A463" s="29" t="s">
        <v>73</v>
      </c>
      <c r="B463" s="18">
        <v>4</v>
      </c>
      <c r="C463" s="18">
        <v>11</v>
      </c>
      <c r="D463" s="18">
        <v>20</v>
      </c>
      <c r="E463" s="18">
        <v>33</v>
      </c>
      <c r="F463" s="18"/>
      <c r="G463" s="18"/>
      <c r="H463" s="18"/>
      <c r="I463" s="18"/>
      <c r="J463" s="62"/>
      <c r="K463" s="19"/>
      <c r="L463" s="29" t="s">
        <v>73</v>
      </c>
      <c r="M463" s="104" t="e">
        <f>#REF!</f>
        <v>#REF!</v>
      </c>
      <c r="N463" s="113" t="e">
        <f>IF(M463=0,"",CHOOSE(M463,"4","11","20","33","33","手入力箇所","手入力箇所","手入力箇所","手入力箇所","手入力箇所","手入力箇所","手入力箇所","手入力箇所","手入力箇所","手入力箇所"))</f>
        <v>#REF!</v>
      </c>
    </row>
    <row r="464" spans="1:14" ht="37.200000000000003" thickBot="1" x14ac:dyDescent="0.25">
      <c r="A464" s="30" t="s">
        <v>74</v>
      </c>
      <c r="B464" s="18">
        <v>4</v>
      </c>
      <c r="C464" s="18">
        <v>6</v>
      </c>
      <c r="D464" s="18">
        <v>8</v>
      </c>
      <c r="E464" s="18">
        <v>10</v>
      </c>
      <c r="F464" s="18">
        <v>15</v>
      </c>
      <c r="G464" s="18">
        <v>23</v>
      </c>
      <c r="H464" s="18">
        <v>33</v>
      </c>
      <c r="I464" s="18"/>
      <c r="J464" s="62"/>
      <c r="K464" s="19"/>
      <c r="L464" s="30" t="s">
        <v>74</v>
      </c>
      <c r="M464" s="103" t="e">
        <f>#REF!</f>
        <v>#REF!</v>
      </c>
      <c r="N464" s="113" t="e">
        <f>IF(M464=0,"",CHOOSE(M464,"4","6","8","10","10","15","15","15","15","15","23","23","23","23","23","23","23","23","23","23","33","33","33","33","33","33","33","33","33","33","手入力箇所","手入力箇所","手入力箇所","手入力箇所","手入力箇所","手入力箇所","手入力箇所","手入力箇所","手入力箇所","手入力箇所"))</f>
        <v>#REF!</v>
      </c>
    </row>
    <row r="465" spans="1:14" ht="13.8" thickBot="1" x14ac:dyDescent="0.25">
      <c r="A465" s="29" t="s">
        <v>75</v>
      </c>
      <c r="B465" s="18">
        <v>6</v>
      </c>
      <c r="C465" s="18">
        <v>14</v>
      </c>
      <c r="D465" s="18">
        <v>25</v>
      </c>
      <c r="E465" s="18">
        <v>39</v>
      </c>
      <c r="F465" s="18"/>
      <c r="G465" s="18"/>
      <c r="H465" s="18"/>
      <c r="I465" s="18"/>
      <c r="J465" s="62"/>
      <c r="K465" s="19"/>
      <c r="L465" s="29" t="s">
        <v>75</v>
      </c>
      <c r="M465" s="104" t="e">
        <f>#REF!</f>
        <v>#REF!</v>
      </c>
      <c r="N465" s="113" t="e">
        <f>IF(M465=0,"",CHOOSE(M465,"6","14","25","39","39","手入力箇所","手入力箇所","手入力箇所","手入力箇所","手入力箇所","手入力箇所","手入力箇所","手入力箇所","手入力箇所","手入力箇所"))</f>
        <v>#REF!</v>
      </c>
    </row>
    <row r="466" spans="1:14" ht="37.200000000000003" thickBot="1" x14ac:dyDescent="0.25">
      <c r="A466" s="30" t="s">
        <v>76</v>
      </c>
      <c r="B466" s="18">
        <v>2</v>
      </c>
      <c r="C466" s="18">
        <v>3</v>
      </c>
      <c r="D466" s="18">
        <v>6</v>
      </c>
      <c r="E466" s="18">
        <v>9</v>
      </c>
      <c r="F466" s="18"/>
      <c r="G466" s="18"/>
      <c r="H466" s="18"/>
      <c r="I466" s="18"/>
      <c r="J466" s="62"/>
      <c r="K466" s="19"/>
      <c r="L466" s="30" t="s">
        <v>76</v>
      </c>
      <c r="M466" s="103" t="e">
        <f>#REF!</f>
        <v>#REF!</v>
      </c>
      <c r="N466" s="113" t="e">
        <f>IF(M466=0,"",CHOOSE(M466,"2","3","6","9","9","手入力箇所","手入力箇所","手入力箇所","手入力箇所","手入力箇所","手入力箇所","手入力箇所","手入力箇所","手入力箇所","手入力箇所"))</f>
        <v>#REF!</v>
      </c>
    </row>
    <row r="467" spans="1:14" ht="27" thickBot="1" x14ac:dyDescent="0.25">
      <c r="A467" s="31" t="s">
        <v>77</v>
      </c>
      <c r="B467" s="18">
        <v>12</v>
      </c>
      <c r="C467" s="18">
        <v>18</v>
      </c>
      <c r="D467" s="18">
        <v>22</v>
      </c>
      <c r="E467" s="18">
        <v>26</v>
      </c>
      <c r="F467" s="62"/>
      <c r="G467" s="62"/>
      <c r="H467" s="62"/>
      <c r="I467" s="62"/>
      <c r="J467" s="62"/>
      <c r="K467" s="19"/>
      <c r="L467" s="31" t="s">
        <v>77</v>
      </c>
      <c r="M467" s="104" t="e">
        <f>#REF!</f>
        <v>#REF!</v>
      </c>
      <c r="N467" s="113" t="e">
        <f>IF(M467=0,"",CHOOSE(M467,"12","18","22","26","26","手入力箇所","手入力箇所","手入力箇所","手入力箇所","手入力箇所","手入力箇所","手入力箇所","手入力箇所","手入力箇所","手入力箇所"))</f>
        <v>#REF!</v>
      </c>
    </row>
    <row r="468" spans="1:14" ht="40.200000000000003" thickBot="1" x14ac:dyDescent="0.25">
      <c r="A468" s="31" t="s">
        <v>78</v>
      </c>
      <c r="B468" s="18">
        <v>5</v>
      </c>
      <c r="C468" s="18">
        <v>8</v>
      </c>
      <c r="D468" s="18">
        <v>11</v>
      </c>
      <c r="E468" s="18">
        <v>14</v>
      </c>
      <c r="F468" s="62"/>
      <c r="G468" s="62"/>
      <c r="H468" s="62"/>
      <c r="I468" s="62"/>
      <c r="J468" s="62"/>
      <c r="K468" s="19"/>
      <c r="L468" s="31" t="s">
        <v>78</v>
      </c>
      <c r="M468" s="103" t="e">
        <f>#REF!</f>
        <v>#REF!</v>
      </c>
      <c r="N468" s="113" t="e">
        <f>IF(M468=0,"",CHOOSE(M468,"5","8","11","14","14","手入力箇所","手入力箇所","手入力箇所","手入力箇所","手入力箇所","手入力箇所","手入力箇所","手入力箇所","手入力箇所","手入力箇所"))</f>
        <v>#REF!</v>
      </c>
    </row>
    <row r="469" spans="1:14" ht="27" thickBot="1" x14ac:dyDescent="0.25">
      <c r="A469" s="31" t="s">
        <v>79</v>
      </c>
      <c r="B469" s="18">
        <v>6</v>
      </c>
      <c r="C469" s="18">
        <v>11</v>
      </c>
      <c r="D469" s="18">
        <v>16</v>
      </c>
      <c r="E469" s="18">
        <v>21</v>
      </c>
      <c r="F469" s="62"/>
      <c r="G469" s="62"/>
      <c r="H469" s="62"/>
      <c r="I469" s="62"/>
      <c r="J469" s="62"/>
      <c r="K469" s="19"/>
      <c r="L469" s="31" t="s">
        <v>79</v>
      </c>
      <c r="M469" s="104" t="e">
        <f>#REF!</f>
        <v>#REF!</v>
      </c>
      <c r="N469" s="113" t="e">
        <f>IF(M469=0,"",CHOOSE(M469,"6","11","16","21","21","手入力箇所","手入力箇所","手入力箇所","手入力箇所","手入力箇所","手入力箇所","手入力箇所","手入力箇所","手入力箇所"))</f>
        <v>#REF!</v>
      </c>
    </row>
    <row r="470" spans="1:14" ht="40.200000000000003" thickBot="1" x14ac:dyDescent="0.25">
      <c r="A470" s="31" t="s">
        <v>80</v>
      </c>
      <c r="B470" s="18">
        <v>5</v>
      </c>
      <c r="C470" s="18">
        <v>7</v>
      </c>
      <c r="D470" s="18">
        <v>9</v>
      </c>
      <c r="E470" s="18">
        <v>10</v>
      </c>
      <c r="F470" s="62"/>
      <c r="G470" s="62"/>
      <c r="H470" s="62"/>
      <c r="I470" s="62"/>
      <c r="J470" s="62"/>
      <c r="K470" s="19"/>
      <c r="L470" s="31" t="s">
        <v>80</v>
      </c>
      <c r="M470" s="103" t="e">
        <f>#REF!</f>
        <v>#REF!</v>
      </c>
      <c r="N470" s="113" t="e">
        <f>IF(M470=0,"",CHOOSE(M470,"5","7","9","10","10","手入力箇所","手入力箇所","手入力箇所","手入力箇所","手入力箇所","手入力箇所","手入力箇所","手入力箇所","手入力箇所"))</f>
        <v>#REF!</v>
      </c>
    </row>
    <row r="471" spans="1:14" ht="40.200000000000003" thickBot="1" x14ac:dyDescent="0.25">
      <c r="A471" s="31" t="s">
        <v>81</v>
      </c>
      <c r="B471" s="18">
        <v>9</v>
      </c>
      <c r="C471" s="18">
        <v>14</v>
      </c>
      <c r="D471" s="62"/>
      <c r="E471" s="62"/>
      <c r="F471" s="62"/>
      <c r="G471" s="62"/>
      <c r="H471" s="62"/>
      <c r="I471" s="62"/>
      <c r="J471" s="62"/>
      <c r="K471" s="19"/>
      <c r="L471" s="31" t="s">
        <v>81</v>
      </c>
      <c r="M471" s="104" t="e">
        <f>#REF!</f>
        <v>#REF!</v>
      </c>
      <c r="N471" s="113" t="e">
        <f>IF(M471=0,"",CHOOSE(M471,"9","14","手入力箇所","手入力箇所","手入力箇所","手入力箇所","手入力箇所","手入力箇所","手入力箇所","手入力箇所","手入力箇所","手入力箇所"))</f>
        <v>#REF!</v>
      </c>
    </row>
    <row r="472" spans="1:14" ht="13.8" thickBot="1" x14ac:dyDescent="0.25">
      <c r="A472" s="31" t="s">
        <v>82</v>
      </c>
      <c r="B472" s="18">
        <v>3</v>
      </c>
      <c r="C472" s="18">
        <v>4</v>
      </c>
      <c r="D472" s="18">
        <v>4</v>
      </c>
      <c r="E472" s="18">
        <v>5</v>
      </c>
      <c r="F472" s="18">
        <v>6</v>
      </c>
      <c r="G472" s="18">
        <v>8</v>
      </c>
      <c r="H472" s="18">
        <v>9</v>
      </c>
      <c r="I472" s="18">
        <v>11</v>
      </c>
      <c r="J472" s="18">
        <v>12</v>
      </c>
      <c r="K472" s="19"/>
      <c r="L472" s="31" t="s">
        <v>82</v>
      </c>
      <c r="M472" s="103" t="e">
        <f>#REF!</f>
        <v>#REF!</v>
      </c>
      <c r="N472" s="113" t="e">
        <f>IF(M472=0,"",CHOOSE(M472,"3","4","4","5","5","6","6","6","6","6","8","8","8","8","8","8","8","8","8","8","9","9","9","9","9","9","9","9","9","9","11","11","11","11","11","11","11","11","11","11","12","12","12","12","12","12","12","12","12","12","12","手入力箇所","手入力箇所","手入力箇所","手入力箇所","手入力箇所","手入力箇所","手入力箇所","手入力箇所","手入力箇所","手入力箇所"))</f>
        <v>#REF!</v>
      </c>
    </row>
    <row r="473" spans="1:14" ht="13.8" thickBot="1" x14ac:dyDescent="0.25">
      <c r="A473" s="31" t="s">
        <v>83</v>
      </c>
      <c r="B473" s="18">
        <v>3</v>
      </c>
      <c r="C473" s="18">
        <v>4</v>
      </c>
      <c r="D473" s="18">
        <v>4</v>
      </c>
      <c r="E473" s="18">
        <v>5</v>
      </c>
      <c r="F473" s="18">
        <v>6</v>
      </c>
      <c r="G473" s="18">
        <v>8</v>
      </c>
      <c r="H473" s="18">
        <v>10</v>
      </c>
      <c r="I473" s="18">
        <v>12</v>
      </c>
      <c r="J473" s="18">
        <v>13</v>
      </c>
      <c r="K473" s="19"/>
      <c r="L473" s="31" t="s">
        <v>83</v>
      </c>
      <c r="M473" s="104" t="e">
        <f>#REF!</f>
        <v>#REF!</v>
      </c>
      <c r="N473" s="113" t="e">
        <f>IF(M473=0,"",CHOOSE(M473,"3","4","4","5","5","6","6","6","6","6","8","8","8","8","8","8","8","8","8","8","10","10","10","10","10","10","10","10","10","10","12","12","12","12","12","12","12","12","12","12","13","13","13","13","13","13","13","13","13","13","13","手入力箇所","手入力箇所","手入力箇所","手入力箇所","手入力箇所","手入力箇所","手入力箇所","手入力箇所","手入力箇所","手入力箇所"))</f>
        <v>#REF!</v>
      </c>
    </row>
    <row r="474" spans="1:14" ht="27" thickBot="1" x14ac:dyDescent="0.25">
      <c r="A474" s="32" t="s">
        <v>84</v>
      </c>
      <c r="B474" s="20">
        <v>1</v>
      </c>
      <c r="C474" s="20">
        <v>2</v>
      </c>
      <c r="D474" s="20">
        <v>3</v>
      </c>
      <c r="E474" s="20">
        <v>4</v>
      </c>
      <c r="F474" s="20">
        <v>8</v>
      </c>
      <c r="G474" s="20">
        <v>19</v>
      </c>
      <c r="H474" s="63"/>
      <c r="I474" s="63"/>
      <c r="J474" s="63"/>
      <c r="K474" s="21"/>
      <c r="L474" s="32" t="s">
        <v>84</v>
      </c>
      <c r="M474" s="103" t="e">
        <f>#REF!</f>
        <v>#REF!</v>
      </c>
      <c r="N474" s="113" t="e">
        <f>IF(M474=0,"",CHOOSE(M474,"1","2","3","4","4","8","8","8","8","8","19","19","19","19","19","19","19","19","19","19","手入力箇所","手入力箇所","手入力箇所","手入力箇所","手入力箇所","手入力箇所","手入力箇所","手入力箇所","手入力箇所","手入力箇所"))</f>
        <v>#REF!</v>
      </c>
    </row>
    <row r="475" spans="1:14" ht="13.8" thickBot="1" x14ac:dyDescent="0.25"/>
    <row r="476" spans="1:14" ht="13.8" thickBot="1" x14ac:dyDescent="0.25">
      <c r="A476" s="686" t="e">
        <f>A449</f>
        <v>#REF!</v>
      </c>
      <c r="B476" s="686"/>
      <c r="C476" s="686"/>
      <c r="D476" s="687" t="s">
        <v>193</v>
      </c>
      <c r="E476" s="687"/>
      <c r="F476" s="687"/>
      <c r="G476" s="687"/>
      <c r="H476" s="687"/>
      <c r="I476" s="687"/>
      <c r="J476" s="687"/>
      <c r="K476" s="687"/>
      <c r="L476" s="687"/>
      <c r="M476" s="687"/>
      <c r="N476" s="687"/>
    </row>
    <row r="477" spans="1:14" ht="13.8" thickBot="1" x14ac:dyDescent="0.25">
      <c r="A477" s="105"/>
      <c r="B477" s="33">
        <v>1</v>
      </c>
      <c r="C477" s="24">
        <v>2</v>
      </c>
      <c r="D477" s="24">
        <v>3</v>
      </c>
      <c r="E477" s="24" t="s">
        <v>58</v>
      </c>
      <c r="F477" s="24" t="s">
        <v>59</v>
      </c>
      <c r="G477" s="24" t="s">
        <v>60</v>
      </c>
      <c r="H477" s="24" t="s">
        <v>61</v>
      </c>
      <c r="I477" s="24" t="s">
        <v>62</v>
      </c>
      <c r="J477" s="24" t="s">
        <v>194</v>
      </c>
      <c r="K477" s="102" t="s">
        <v>85</v>
      </c>
      <c r="L477" s="105" t="s">
        <v>189</v>
      </c>
      <c r="M477" s="105" t="s">
        <v>188</v>
      </c>
      <c r="N477" s="105" t="s">
        <v>51</v>
      </c>
    </row>
    <row r="478" spans="1:14" ht="13.8" thickBot="1" x14ac:dyDescent="0.25">
      <c r="A478" s="26" t="s">
        <v>56</v>
      </c>
      <c r="B478" s="22">
        <v>16</v>
      </c>
      <c r="C478" s="22">
        <v>25</v>
      </c>
      <c r="D478" s="22">
        <v>32</v>
      </c>
      <c r="E478" s="22">
        <v>38</v>
      </c>
      <c r="F478" s="22">
        <v>56</v>
      </c>
      <c r="G478" s="22">
        <v>87</v>
      </c>
      <c r="H478" s="22">
        <v>121</v>
      </c>
      <c r="I478" s="22"/>
      <c r="J478" s="23"/>
      <c r="K478" s="68"/>
      <c r="L478" s="107" t="s">
        <v>56</v>
      </c>
      <c r="M478" s="103" t="e">
        <f>#REF!</f>
        <v>#REF!</v>
      </c>
      <c r="N478" s="103" t="e">
        <f>IF(M478=0,"",CHOOSE(M478,"16","25","32","38","38","56","56","56","56","56","87","87","87","87","87","87","87","87","87","87","121","121","121","121","121","121","121","121","121","121","手入力箇所","手入力箇所","手入力箇所","手入力箇所","手入力箇所","手入力箇所","手入力箇所","手入力箇所","手入力箇所","手入力箇所"))</f>
        <v>#REF!</v>
      </c>
    </row>
    <row r="479" spans="1:14" ht="13.8" thickBot="1" x14ac:dyDescent="0.25">
      <c r="A479" s="27" t="s">
        <v>57</v>
      </c>
      <c r="B479" s="18">
        <v>25</v>
      </c>
      <c r="C479" s="18">
        <v>33</v>
      </c>
      <c r="D479" s="18">
        <v>40</v>
      </c>
      <c r="E479" s="18">
        <v>45</v>
      </c>
      <c r="F479" s="18">
        <v>58</v>
      </c>
      <c r="G479" s="18">
        <v>79</v>
      </c>
      <c r="H479" s="18"/>
      <c r="I479" s="18"/>
      <c r="J479" s="62"/>
      <c r="K479" s="69"/>
      <c r="L479" s="107" t="s">
        <v>57</v>
      </c>
      <c r="M479" s="103" t="e">
        <f>#REF!</f>
        <v>#REF!</v>
      </c>
      <c r="N479" s="103" t="e">
        <f>IF(M479=0,"",CHOOSE(M479,"25","33","40","45","45","58","58","58","58","58","79","79","79","79","79","79","79","79","79","79","手入力箇所","手入力箇所","手入力箇所","手入力箇所","手入力箇所","手入力箇所","手入力箇所","手入力箇所","手入力箇所","手入力箇所"))</f>
        <v>#REF!</v>
      </c>
    </row>
    <row r="480" spans="1:14" ht="48.6" thickBot="1" x14ac:dyDescent="0.25">
      <c r="A480" s="28" t="s">
        <v>64</v>
      </c>
      <c r="B480" s="18">
        <v>32</v>
      </c>
      <c r="C480" s="18"/>
      <c r="D480" s="18"/>
      <c r="E480" s="18"/>
      <c r="F480" s="18"/>
      <c r="G480" s="18"/>
      <c r="H480" s="18"/>
      <c r="I480" s="18"/>
      <c r="J480" s="62"/>
      <c r="K480" s="69"/>
      <c r="L480" s="108" t="s">
        <v>64</v>
      </c>
      <c r="M480" s="103" t="e">
        <f>#REF!</f>
        <v>#REF!</v>
      </c>
      <c r="N480" s="103" t="e">
        <f>IF(M480=0,"",CHOOSE(M480,"32","手入力箇所","手入力箇所","手入力箇所","手入力箇所","手入力箇所","手入力箇所","手入力箇所","手入力箇所","手入力箇所","手入力箇所"))</f>
        <v>#REF!</v>
      </c>
    </row>
    <row r="481" spans="1:14" ht="48.6" thickBot="1" x14ac:dyDescent="0.25">
      <c r="A481" s="28" t="s">
        <v>65</v>
      </c>
      <c r="B481" s="18">
        <v>36</v>
      </c>
      <c r="C481" s="18"/>
      <c r="D481" s="18"/>
      <c r="E481" s="18"/>
      <c r="F481" s="18"/>
      <c r="G481" s="18"/>
      <c r="H481" s="18"/>
      <c r="I481" s="18"/>
      <c r="J481" s="62"/>
      <c r="K481" s="69"/>
      <c r="L481" s="108" t="s">
        <v>65</v>
      </c>
      <c r="M481" s="103" t="e">
        <f>#REF!</f>
        <v>#REF!</v>
      </c>
      <c r="N481" s="103" t="e">
        <f>IF(M481=0,"",CHOOSE(M481,"36","手入力箇所","手入力箇所","手入力箇所","手入力箇所","手入力箇所","手入力箇所","手入力箇所","手入力箇所","手入力箇所","手入力箇所"))</f>
        <v>#REF!</v>
      </c>
    </row>
    <row r="482" spans="1:14" ht="24.6" thickBot="1" x14ac:dyDescent="0.25">
      <c r="A482" s="28" t="s">
        <v>66</v>
      </c>
      <c r="B482" s="18">
        <v>24</v>
      </c>
      <c r="C482" s="18">
        <v>30</v>
      </c>
      <c r="D482" s="18">
        <v>33</v>
      </c>
      <c r="E482" s="18">
        <v>35</v>
      </c>
      <c r="F482" s="18">
        <v>42</v>
      </c>
      <c r="G482" s="18"/>
      <c r="H482" s="18"/>
      <c r="I482" s="18"/>
      <c r="J482" s="62"/>
      <c r="K482" s="69"/>
      <c r="L482" s="108" t="s">
        <v>66</v>
      </c>
      <c r="M482" s="103" t="e">
        <f>#REF!</f>
        <v>#REF!</v>
      </c>
      <c r="N482" s="103" t="e">
        <f>IF(M482=0,"",CHOOSE(M482,"24","30","33","35","35","42","42","42","42","42","手入力箇所","手入力箇所","手入力箇所","手入力箇所","手入力箇所","手入力箇所","手入力箇所","手入力箇所","手入力箇所","手入力箇所"))</f>
        <v>#REF!</v>
      </c>
    </row>
    <row r="483" spans="1:14" ht="36.6" thickBot="1" x14ac:dyDescent="0.25">
      <c r="A483" s="28" t="s">
        <v>67</v>
      </c>
      <c r="B483" s="18">
        <v>7</v>
      </c>
      <c r="C483" s="18">
        <v>12</v>
      </c>
      <c r="D483" s="18">
        <v>16</v>
      </c>
      <c r="E483" s="18">
        <v>19</v>
      </c>
      <c r="F483" s="18"/>
      <c r="G483" s="18"/>
      <c r="H483" s="18"/>
      <c r="I483" s="18"/>
      <c r="J483" s="62"/>
      <c r="K483" s="69"/>
      <c r="L483" s="108" t="s">
        <v>67</v>
      </c>
      <c r="M483" s="103" t="e">
        <f>#REF!</f>
        <v>#REF!</v>
      </c>
      <c r="N483" s="103" t="e">
        <f>IF(M483=0,"",CHOOSE(M483,"7","12","16","19","19","手入力箇所","手入力箇所","手入力箇所","手入力箇所","手入力箇所","手入力箇所","手入力箇所","手入力箇所","手入力箇所","手入力箇所"))</f>
        <v>#REF!</v>
      </c>
    </row>
    <row r="484" spans="1:14" ht="24.6" thickBot="1" x14ac:dyDescent="0.25">
      <c r="A484" s="28" t="s">
        <v>68</v>
      </c>
      <c r="B484" s="18">
        <v>21</v>
      </c>
      <c r="C484" s="18">
        <v>35</v>
      </c>
      <c r="D484" s="18">
        <v>48</v>
      </c>
      <c r="E484" s="18">
        <v>59</v>
      </c>
      <c r="F484" s="18">
        <v>94</v>
      </c>
      <c r="G484" s="18">
        <v>159</v>
      </c>
      <c r="H484" s="18">
        <v>235</v>
      </c>
      <c r="I484" s="18"/>
      <c r="J484" s="62"/>
      <c r="K484" s="69"/>
      <c r="L484" s="108" t="s">
        <v>68</v>
      </c>
      <c r="M484" s="103" t="e">
        <f>#REF!</f>
        <v>#REF!</v>
      </c>
      <c r="N484" s="103" t="e">
        <f>IF(M484=0,"",CHOOSE(M484,"21","35","48","59","59","94","94","94","94","94","159","159","159","159","159","159","159","159","159","159","235","235","235","235","235","235","235","235","235","235","手入力箇所","手入力箇所","手入力箇所","手入力箇所","手入力箇所","手入力箇所","手入力箇所","手入力箇所","手入力箇所","手入力箇所"))</f>
        <v>#REF!</v>
      </c>
    </row>
    <row r="485" spans="1:14" ht="36.6" thickBot="1" x14ac:dyDescent="0.25">
      <c r="A485" s="28" t="s">
        <v>69</v>
      </c>
      <c r="B485" s="18">
        <v>22</v>
      </c>
      <c r="C485" s="18">
        <v>26</v>
      </c>
      <c r="D485" s="18">
        <v>28</v>
      </c>
      <c r="E485" s="18">
        <v>29</v>
      </c>
      <c r="F485" s="18">
        <v>34</v>
      </c>
      <c r="G485" s="18"/>
      <c r="H485" s="18"/>
      <c r="I485" s="18"/>
      <c r="J485" s="62"/>
      <c r="K485" s="69"/>
      <c r="L485" s="108" t="s">
        <v>69</v>
      </c>
      <c r="M485" s="103" t="e">
        <f>#REF!</f>
        <v>#REF!</v>
      </c>
      <c r="N485" s="103" t="e">
        <f>IF(M485=0,"",CHOOSE(M485,"22","26","28","29","29","34","34","34","34","34","手入力箇所","手入力箇所","手入力箇所","手入力箇所","手入力箇所","手入力箇所","手入力箇所","手入力箇所","手入力箇所","手入力箇所"))</f>
        <v>#REF!</v>
      </c>
    </row>
    <row r="486" spans="1:14" ht="13.8" thickBot="1" x14ac:dyDescent="0.25">
      <c r="A486" s="27" t="s">
        <v>63</v>
      </c>
      <c r="B486" s="18">
        <v>21</v>
      </c>
      <c r="C486" s="18">
        <v>33</v>
      </c>
      <c r="D486" s="18">
        <v>46</v>
      </c>
      <c r="E486" s="18">
        <v>56</v>
      </c>
      <c r="F486" s="18">
        <v>89</v>
      </c>
      <c r="G486" s="18">
        <v>151</v>
      </c>
      <c r="H486" s="18">
        <v>224</v>
      </c>
      <c r="I486" s="18">
        <v>289</v>
      </c>
      <c r="J486" s="18">
        <v>350</v>
      </c>
      <c r="K486" s="69"/>
      <c r="L486" s="107" t="s">
        <v>63</v>
      </c>
      <c r="M486" s="103" t="e">
        <f>#REF!</f>
        <v>#REF!</v>
      </c>
      <c r="N486" s="103" t="e">
        <f>IF(M486=0,"",CHOOSE(M486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87" spans="1:14" ht="24.6" thickBot="1" x14ac:dyDescent="0.25">
      <c r="A487" s="34" t="s">
        <v>70</v>
      </c>
      <c r="B487" s="35">
        <v>13</v>
      </c>
      <c r="C487" s="35">
        <v>33</v>
      </c>
      <c r="D487" s="35">
        <v>59</v>
      </c>
      <c r="E487" s="35"/>
      <c r="F487" s="35"/>
      <c r="G487" s="35"/>
      <c r="H487" s="35"/>
      <c r="I487" s="35"/>
      <c r="J487" s="36"/>
      <c r="K487" s="67"/>
      <c r="L487" s="108" t="s">
        <v>70</v>
      </c>
      <c r="M487" s="103" t="e">
        <f>#REF!</f>
        <v>#REF!</v>
      </c>
      <c r="N487" s="103" t="e">
        <f>IF(M487=0,"",CHOOSE(M487,"13","33","59","手入力箇所","手入力箇所","手入力箇所","手入力箇所","手入力箇所","手入力箇所","手入力箇所","手入力箇所","手入力箇所","手入力箇所"))</f>
        <v>#REF!</v>
      </c>
    </row>
    <row r="488" spans="1:14" ht="13.8" thickBot="1" x14ac:dyDescent="0.25">
      <c r="A488" s="37" t="s">
        <v>71</v>
      </c>
      <c r="B488" s="17">
        <v>23</v>
      </c>
      <c r="C488" s="17">
        <v>39</v>
      </c>
      <c r="D488" s="17">
        <v>97</v>
      </c>
      <c r="E488" s="17"/>
      <c r="F488" s="17"/>
      <c r="G488" s="17"/>
      <c r="H488" s="17"/>
      <c r="I488" s="17"/>
      <c r="J488" s="64"/>
      <c r="K488" s="70"/>
      <c r="L488" s="109" t="s">
        <v>71</v>
      </c>
      <c r="M488" s="103" t="e">
        <f>#REF!</f>
        <v>#REF!</v>
      </c>
      <c r="N488" s="103" t="e">
        <f>IF(M488=0,"",CHOOSE(M488,"23","39","97","手入力箇所","手入力箇所","手入力箇所","手入力箇所","手入力箇所","手入力箇所","手入力箇所","手入力箇所","手入力箇所","手入力箇所"))</f>
        <v>#REF!</v>
      </c>
    </row>
    <row r="489" spans="1:14" ht="13.8" thickBot="1" x14ac:dyDescent="0.25">
      <c r="A489" s="29" t="s">
        <v>72</v>
      </c>
      <c r="B489" s="18">
        <v>21</v>
      </c>
      <c r="C489" s="18">
        <v>37</v>
      </c>
      <c r="D489" s="18">
        <v>58</v>
      </c>
      <c r="E489" s="18">
        <v>76</v>
      </c>
      <c r="F489" s="18">
        <v>137</v>
      </c>
      <c r="G489" s="18"/>
      <c r="H489" s="18"/>
      <c r="I489" s="18"/>
      <c r="J489" s="62"/>
      <c r="K489" s="69"/>
      <c r="L489" s="109" t="s">
        <v>72</v>
      </c>
      <c r="M489" s="103" t="e">
        <f>#REF!</f>
        <v>#REF!</v>
      </c>
      <c r="N489" s="103" t="e">
        <f>IF(M489=0,"",CHOOSE(M489,"21","37","58","76","76","137","137","137","137","137","手入力箇所","手入力箇所","手入力箇所","手入力箇所","手入力箇所","手入力箇所","手入力箇所","手入力箇所","手入力箇所","手入力箇所"))</f>
        <v>#REF!</v>
      </c>
    </row>
    <row r="490" spans="1:14" ht="13.8" thickBot="1" x14ac:dyDescent="0.25">
      <c r="A490" s="29" t="s">
        <v>73</v>
      </c>
      <c r="B490" s="18">
        <v>48</v>
      </c>
      <c r="C490" s="18">
        <v>93</v>
      </c>
      <c r="D490" s="18">
        <v>138</v>
      </c>
      <c r="E490" s="18">
        <v>183</v>
      </c>
      <c r="F490" s="18"/>
      <c r="G490" s="18"/>
      <c r="H490" s="18"/>
      <c r="I490" s="18"/>
      <c r="J490" s="62"/>
      <c r="K490" s="69"/>
      <c r="L490" s="109" t="s">
        <v>73</v>
      </c>
      <c r="M490" s="103" t="e">
        <f>#REF!</f>
        <v>#REF!</v>
      </c>
      <c r="N490" s="103" t="e">
        <f>IF(M490=0,"",CHOOSE(M490,"48","93","138","183","183","手入力箇所","手入力箇所","手入力箇所","手入力箇所","手入力箇所","手入力箇所","手入力箇所","手入力箇所","手入力箇所","手入力箇所"))</f>
        <v>#REF!</v>
      </c>
    </row>
    <row r="491" spans="1:14" ht="37.200000000000003" thickBot="1" x14ac:dyDescent="0.25">
      <c r="A491" s="30" t="s">
        <v>74</v>
      </c>
      <c r="B491" s="18">
        <v>13</v>
      </c>
      <c r="C491" s="18">
        <v>26</v>
      </c>
      <c r="D491" s="18">
        <v>40</v>
      </c>
      <c r="E491" s="18">
        <v>55</v>
      </c>
      <c r="F491" s="18">
        <v>107</v>
      </c>
      <c r="G491" s="18">
        <v>224</v>
      </c>
      <c r="H491" s="18">
        <v>386</v>
      </c>
      <c r="I491" s="18"/>
      <c r="J491" s="62"/>
      <c r="K491" s="69"/>
      <c r="L491" s="110" t="s">
        <v>74</v>
      </c>
      <c r="M491" s="103" t="e">
        <f>#REF!</f>
        <v>#REF!</v>
      </c>
      <c r="N491" s="103" t="e">
        <f>IF(M491=0,"",CHOOSE(M491,"13","26","40","55","55","107","107","107","107","107","224","224","224","224","224","224","224","224","224","224","386","386","386","386","386","386","386","386","386","386","手入力箇所","手入力箇所","手入力箇所","手入力箇所","手入力箇所","手入力箇所","手入力箇所","手入力箇所","手入力箇所","手入力箇所"))</f>
        <v>#REF!</v>
      </c>
    </row>
    <row r="492" spans="1:14" ht="13.8" thickBot="1" x14ac:dyDescent="0.25">
      <c r="A492" s="29" t="s">
        <v>75</v>
      </c>
      <c r="B492" s="18">
        <v>36</v>
      </c>
      <c r="C492" s="18">
        <v>98</v>
      </c>
      <c r="D492" s="18">
        <v>173</v>
      </c>
      <c r="E492" s="18">
        <v>274</v>
      </c>
      <c r="F492" s="18"/>
      <c r="G492" s="18"/>
      <c r="H492" s="18"/>
      <c r="I492" s="18"/>
      <c r="J492" s="62"/>
      <c r="K492" s="69"/>
      <c r="L492" s="109" t="s">
        <v>75</v>
      </c>
      <c r="M492" s="103" t="e">
        <f>#REF!</f>
        <v>#REF!</v>
      </c>
      <c r="N492" s="103" t="e">
        <f>IF(M492=0,"",CHOOSE(M492,"36","98","173","274","274","手入力箇所","手入力箇所","手入力箇所","手入力箇所","手入力箇所","手入力箇所","手入力箇所","手入力箇所","手入力箇所","手入力箇所"))</f>
        <v>#REF!</v>
      </c>
    </row>
    <row r="493" spans="1:14" ht="37.200000000000003" thickBot="1" x14ac:dyDescent="0.25">
      <c r="A493" s="30" t="s">
        <v>76</v>
      </c>
      <c r="B493" s="18">
        <v>127</v>
      </c>
      <c r="C493" s="18">
        <v>127</v>
      </c>
      <c r="D493" s="18">
        <v>127</v>
      </c>
      <c r="E493" s="18">
        <v>127</v>
      </c>
      <c r="F493" s="18"/>
      <c r="G493" s="18"/>
      <c r="H493" s="18"/>
      <c r="I493" s="18"/>
      <c r="J493" s="62"/>
      <c r="K493" s="69"/>
      <c r="L493" s="110" t="s">
        <v>76</v>
      </c>
      <c r="M493" s="103" t="e">
        <f>#REF!</f>
        <v>#REF!</v>
      </c>
      <c r="N493" s="103" t="e">
        <f>IF(M493=0,"",CHOOSE(M493,"127","127","127","127","127","手入力箇所","手入力箇所","手入力箇所","手入力箇所","手入力箇所","手入力箇所","手入力箇所","手入力箇所","手入力箇所","手入力箇所"))</f>
        <v>#REF!</v>
      </c>
    </row>
    <row r="494" spans="1:14" ht="27" thickBot="1" x14ac:dyDescent="0.25">
      <c r="A494" s="31" t="s">
        <v>77</v>
      </c>
      <c r="B494" s="18">
        <v>42</v>
      </c>
      <c r="C494" s="18">
        <v>90</v>
      </c>
      <c r="D494" s="18">
        <v>141</v>
      </c>
      <c r="E494" s="18">
        <v>193</v>
      </c>
      <c r="F494" s="62"/>
      <c r="G494" s="62"/>
      <c r="H494" s="62"/>
      <c r="I494" s="62"/>
      <c r="J494" s="62"/>
      <c r="K494" s="69"/>
      <c r="L494" s="111" t="s">
        <v>77</v>
      </c>
      <c r="M494" s="103" t="e">
        <f>#REF!</f>
        <v>#REF!</v>
      </c>
      <c r="N494" s="103" t="e">
        <f>IF(M494=0,"",CHOOSE(M494,"42","90","141","193","1936","手入力箇所","手入力箇所","手入力箇所","手入力箇所","手入力箇所","手入力箇所","手入力箇所","手入力箇所","手入力箇所","手入力箇所"))</f>
        <v>#REF!</v>
      </c>
    </row>
    <row r="495" spans="1:14" ht="40.200000000000003" thickBot="1" x14ac:dyDescent="0.25">
      <c r="A495" s="31" t="s">
        <v>78</v>
      </c>
      <c r="B495" s="18">
        <v>24</v>
      </c>
      <c r="C495" s="18">
        <v>43</v>
      </c>
      <c r="D495" s="18">
        <v>61</v>
      </c>
      <c r="E495" s="18">
        <v>76</v>
      </c>
      <c r="F495" s="62"/>
      <c r="G495" s="62"/>
      <c r="H495" s="62"/>
      <c r="I495" s="62"/>
      <c r="J495" s="62"/>
      <c r="K495" s="69"/>
      <c r="L495" s="111" t="s">
        <v>78</v>
      </c>
      <c r="M495" s="103" t="e">
        <f>#REF!</f>
        <v>#REF!</v>
      </c>
      <c r="N495" s="103" t="e">
        <f>IF(M495=0,"",CHOOSE(M495,"24","43","61","76","76","手入力箇所","手入力箇所","手入力箇所","手入力箇所","手入力箇所","手入力箇所","手入力箇所","手入力箇所","手入力箇所","手入力箇所"))</f>
        <v>#REF!</v>
      </c>
    </row>
    <row r="496" spans="1:14" ht="27" thickBot="1" x14ac:dyDescent="0.25">
      <c r="A496" s="31" t="s">
        <v>79</v>
      </c>
      <c r="B496" s="18">
        <v>54</v>
      </c>
      <c r="C496" s="18">
        <v>77</v>
      </c>
      <c r="D496" s="18">
        <v>94</v>
      </c>
      <c r="E496" s="18">
        <v>107</v>
      </c>
      <c r="F496" s="62"/>
      <c r="G496" s="62"/>
      <c r="H496" s="62"/>
      <c r="I496" s="62"/>
      <c r="J496" s="62"/>
      <c r="K496" s="69"/>
      <c r="L496" s="111" t="s">
        <v>79</v>
      </c>
      <c r="M496" s="103" t="e">
        <f>#REF!</f>
        <v>#REF!</v>
      </c>
      <c r="N496" s="103" t="e">
        <f>IF(M496=0,"",CHOOSE(M496,"54","77","94","107","107","手入力箇所","手入力箇所","手入力箇所","手入力箇所","手入力箇所","手入力箇所","手入力箇所","手入力箇所","手入力箇所","手入力箇所"))</f>
        <v>#REF!</v>
      </c>
    </row>
    <row r="497" spans="1:14" ht="40.200000000000003" thickBot="1" x14ac:dyDescent="0.25">
      <c r="A497" s="31" t="s">
        <v>80</v>
      </c>
      <c r="B497" s="18">
        <v>49</v>
      </c>
      <c r="C497" s="18">
        <v>53</v>
      </c>
      <c r="D497" s="18">
        <v>55</v>
      </c>
      <c r="E497" s="18">
        <v>56</v>
      </c>
      <c r="F497" s="62"/>
      <c r="G497" s="62"/>
      <c r="H497" s="62"/>
      <c r="I497" s="62"/>
      <c r="J497" s="62"/>
      <c r="K497" s="69"/>
      <c r="L497" s="111" t="s">
        <v>80</v>
      </c>
      <c r="M497" s="103" t="e">
        <f>#REF!</f>
        <v>#REF!</v>
      </c>
      <c r="N497" s="103" t="e">
        <f>IF(M497=0,"",CHOOSE(M497,"49","53","55","56","56","手入力箇所","手入力箇所","手入力箇所","手入力箇所","手入力箇所","手入力箇所","手入力箇所","手入力箇所","手入力箇所","手入力箇所"))</f>
        <v>#REF!</v>
      </c>
    </row>
    <row r="498" spans="1:14" ht="40.200000000000003" thickBot="1" x14ac:dyDescent="0.25">
      <c r="A498" s="38" t="s">
        <v>81</v>
      </c>
      <c r="B498" s="35">
        <v>232</v>
      </c>
      <c r="C498" s="35">
        <v>232</v>
      </c>
      <c r="D498" s="36"/>
      <c r="E498" s="36"/>
      <c r="F498" s="36"/>
      <c r="G498" s="36"/>
      <c r="H498" s="36"/>
      <c r="I498" s="36"/>
      <c r="J498" s="36"/>
      <c r="K498" s="67"/>
      <c r="L498" s="111" t="s">
        <v>81</v>
      </c>
      <c r="M498" s="103" t="e">
        <f>#REF!</f>
        <v>#REF!</v>
      </c>
      <c r="N498" s="103" t="e">
        <f>IF(M498=0,"",CHOOSE(M498,"232","232","手入力箇所","手入力箇所","手入力箇所","手入力箇所","手入力箇所","手入力箇所","手入力箇所","手入力箇所","手入力箇所","手入力箇所"))</f>
        <v>#REF!</v>
      </c>
    </row>
    <row r="499" spans="1:14" ht="13.8" thickBot="1" x14ac:dyDescent="0.25">
      <c r="A499" s="39" t="s">
        <v>82</v>
      </c>
      <c r="B499" s="17">
        <v>6</v>
      </c>
      <c r="C499" s="17">
        <v>9</v>
      </c>
      <c r="D499" s="17">
        <v>11</v>
      </c>
      <c r="E499" s="17">
        <v>13</v>
      </c>
      <c r="F499" s="17">
        <v>18</v>
      </c>
      <c r="G499" s="17">
        <v>26</v>
      </c>
      <c r="H499" s="17">
        <v>35</v>
      </c>
      <c r="I499" s="17">
        <v>43</v>
      </c>
      <c r="J499" s="17">
        <v>49</v>
      </c>
      <c r="K499" s="70"/>
      <c r="L499" s="111" t="s">
        <v>82</v>
      </c>
      <c r="M499" s="103" t="e">
        <f>#REF!</f>
        <v>#REF!</v>
      </c>
      <c r="N499" s="103" t="e">
        <f>IF(M499=0,"",CHOOSE(M499,"6","9","11","13","13","18","18","18","18","18","26","26","26","26","26","26","26","26","26","26","35","35","35","35","35","35","35","35","35","35","43","43","43","43","43","43","43","43","43","43","49","49","49","49","49","49","49","49","49","49","手入力箇所","手入力箇所","手入力箇所","手入力箇所","手入力箇所","手入力箇所","手入力箇所","手入力箇所","手入力箇所","手入力箇所"))</f>
        <v>#REF!</v>
      </c>
    </row>
    <row r="500" spans="1:14" ht="13.8" thickBot="1" x14ac:dyDescent="0.25">
      <c r="A500" s="31" t="s">
        <v>83</v>
      </c>
      <c r="B500" s="18">
        <v>6</v>
      </c>
      <c r="C500" s="18">
        <v>10</v>
      </c>
      <c r="D500" s="18">
        <v>14</v>
      </c>
      <c r="E500" s="18">
        <v>17</v>
      </c>
      <c r="F500" s="18">
        <v>29</v>
      </c>
      <c r="G500" s="18">
        <v>50</v>
      </c>
      <c r="H500" s="18">
        <v>76</v>
      </c>
      <c r="I500" s="18">
        <v>100</v>
      </c>
      <c r="J500" s="18">
        <v>123</v>
      </c>
      <c r="K500" s="69"/>
      <c r="L500" s="111" t="s">
        <v>83</v>
      </c>
      <c r="M500" s="103" t="e">
        <f>#REF!</f>
        <v>#REF!</v>
      </c>
      <c r="N500" s="103" t="e">
        <f>IF(M500=0,"",CHOOSE(M500,"6","10","14","17","17","29","29","29","29","29","50","50","50","50","50","50","50","50","50","50","76","76","76","76","76","76","76","76","76","76","100","100","100","100","100","100","100","100","100","100","123","123","123","123","123","123","123","123","123","123","手入力箇所","手入力箇所","手入力箇所","手入力箇所","手入力箇所","手入力箇所","手入力箇所","手入力箇所","手入力箇所"))</f>
        <v>#REF!</v>
      </c>
    </row>
    <row r="501" spans="1:14" ht="27" thickBot="1" x14ac:dyDescent="0.25">
      <c r="A501" s="32" t="s">
        <v>84</v>
      </c>
      <c r="B501" s="20">
        <v>9</v>
      </c>
      <c r="C501" s="20">
        <v>15</v>
      </c>
      <c r="D501" s="20">
        <v>20</v>
      </c>
      <c r="E501" s="20">
        <v>24</v>
      </c>
      <c r="F501" s="20">
        <v>39</v>
      </c>
      <c r="G501" s="20">
        <v>65</v>
      </c>
      <c r="H501" s="63"/>
      <c r="I501" s="63"/>
      <c r="J501" s="63"/>
      <c r="K501" s="106"/>
      <c r="L501" s="111" t="s">
        <v>84</v>
      </c>
      <c r="M501" s="103" t="e">
        <f>#REF!</f>
        <v>#REF!</v>
      </c>
      <c r="N501" s="103" t="e">
        <f>IF(M501=0,"",CHOOSE(M501,"9","15","20","24","24","39","39","39","39","39","65","65","65","65","65","65","65","65","65","65","手入力箇所","手入力箇所","手入力箇所","手入力箇所","手入力箇所","手入力箇所","手入力箇所","手入力箇所","手入力箇所","手入力箇所"))</f>
        <v>#REF!</v>
      </c>
    </row>
    <row r="504" spans="1:14" ht="13.8" thickBot="1" x14ac:dyDescent="0.25"/>
    <row r="505" spans="1:14" ht="13.8" thickBot="1" x14ac:dyDescent="0.25">
      <c r="A505" s="688" t="e">
        <f>#REF!</f>
        <v>#REF!</v>
      </c>
      <c r="B505" s="688"/>
      <c r="C505" s="688"/>
      <c r="D505" s="689" t="s">
        <v>192</v>
      </c>
      <c r="E505" s="689"/>
      <c r="F505" s="689"/>
      <c r="G505" s="689"/>
      <c r="H505" s="689"/>
      <c r="I505" s="689"/>
      <c r="J505" s="689"/>
      <c r="K505" s="689"/>
      <c r="L505" s="689"/>
      <c r="M505" s="689"/>
      <c r="N505" s="689"/>
    </row>
    <row r="506" spans="1:14" ht="13.8" thickBot="1" x14ac:dyDescent="0.25">
      <c r="A506" s="65"/>
      <c r="B506" s="33">
        <v>1</v>
      </c>
      <c r="C506" s="24">
        <v>2</v>
      </c>
      <c r="D506" s="24">
        <v>3</v>
      </c>
      <c r="E506" s="24" t="s">
        <v>58</v>
      </c>
      <c r="F506" s="24" t="s">
        <v>59</v>
      </c>
      <c r="G506" s="24" t="s">
        <v>60</v>
      </c>
      <c r="H506" s="24" t="s">
        <v>61</v>
      </c>
      <c r="I506" s="24" t="s">
        <v>62</v>
      </c>
      <c r="J506" s="24" t="s">
        <v>194</v>
      </c>
      <c r="K506" s="25" t="s">
        <v>85</v>
      </c>
      <c r="L506" s="105" t="s">
        <v>189</v>
      </c>
      <c r="M506" s="105" t="s">
        <v>188</v>
      </c>
      <c r="N506" s="105" t="s">
        <v>51</v>
      </c>
    </row>
    <row r="507" spans="1:14" ht="13.8" thickBot="1" x14ac:dyDescent="0.25">
      <c r="A507" s="26" t="s">
        <v>56</v>
      </c>
      <c r="B507" s="22">
        <v>5</v>
      </c>
      <c r="C507" s="22">
        <v>7</v>
      </c>
      <c r="D507" s="22">
        <v>8</v>
      </c>
      <c r="E507" s="22">
        <v>8</v>
      </c>
      <c r="F507" s="22">
        <v>10</v>
      </c>
      <c r="G507" s="22">
        <v>13</v>
      </c>
      <c r="H507" s="22">
        <v>16</v>
      </c>
      <c r="I507" s="22"/>
      <c r="J507" s="23"/>
      <c r="K507" s="1"/>
      <c r="L507" s="26" t="s">
        <v>56</v>
      </c>
      <c r="M507" s="104" t="e">
        <f>#REF!</f>
        <v>#REF!</v>
      </c>
      <c r="N507" s="112" t="e">
        <f>IF(M507=0,"",CHOOSE(M507,"5","7","8","8","8","10","10","10","10","10","13","13","13","13","13","13","13","13","13","13","16","16","16","16","16","16","16","16","16","16","16","手入力箇所","手入力箇所","手入力箇所","手入力箇所","手入力箇所","手入力箇所","手入力箇所","手入力箇所","手入力箇所","手入力箇所"))</f>
        <v>#REF!</v>
      </c>
    </row>
    <row r="508" spans="1:14" ht="13.8" thickBot="1" x14ac:dyDescent="0.25">
      <c r="A508" s="27" t="s">
        <v>57</v>
      </c>
      <c r="B508" s="18">
        <v>5</v>
      </c>
      <c r="C508" s="18">
        <v>7</v>
      </c>
      <c r="D508" s="18">
        <v>8</v>
      </c>
      <c r="E508" s="18">
        <v>9</v>
      </c>
      <c r="F508" s="18">
        <v>12</v>
      </c>
      <c r="G508" s="18">
        <v>16</v>
      </c>
      <c r="H508" s="18"/>
      <c r="I508" s="18"/>
      <c r="J508" s="62"/>
      <c r="K508" s="19"/>
      <c r="L508" s="27" t="s">
        <v>57</v>
      </c>
      <c r="M508" s="103" t="e">
        <f>#REF!</f>
        <v>#REF!</v>
      </c>
      <c r="N508" s="113" t="e">
        <f>IF(M508=0,"",CHOOSE(M508,"5","7","8","9","9","12","12","12","12","12","16","16","16","16","16","16","16","16","16","16","手入力箇所","手入力箇所","手入力箇所","手入力箇所","手入力箇所","手入力箇所","手入力箇所","手入力箇所","手入力箇所","手入力箇所"))</f>
        <v>#REF!</v>
      </c>
    </row>
    <row r="509" spans="1:14" ht="48.6" thickBot="1" x14ac:dyDescent="0.25">
      <c r="A509" s="28" t="s">
        <v>64</v>
      </c>
      <c r="B509" s="18">
        <v>6</v>
      </c>
      <c r="C509" s="18"/>
      <c r="D509" s="18"/>
      <c r="E509" s="18"/>
      <c r="F509" s="18"/>
      <c r="G509" s="18"/>
      <c r="H509" s="18"/>
      <c r="I509" s="18"/>
      <c r="J509" s="62"/>
      <c r="K509" s="19"/>
      <c r="L509" s="28" t="s">
        <v>64</v>
      </c>
      <c r="M509" s="104" t="e">
        <f>#REF!</f>
        <v>#REF!</v>
      </c>
      <c r="N509" s="113" t="e">
        <f>IF(M509=0,"",CHOOSE(M509,"5","7","8","9","9","12","12","12","12","12","16","16","16","16","16","16","16","16","16","16","手入力箇所","手入力箇所","手入力箇所","手入力箇所","手入力箇所","手入力箇所","手入力箇所","手入力箇所","手入力箇所","手入力箇所"))</f>
        <v>#REF!</v>
      </c>
    </row>
    <row r="510" spans="1:14" ht="48.6" thickBot="1" x14ac:dyDescent="0.25">
      <c r="A510" s="28" t="s">
        <v>65</v>
      </c>
      <c r="B510" s="18">
        <v>6</v>
      </c>
      <c r="C510" s="18"/>
      <c r="D510" s="18"/>
      <c r="E510" s="18"/>
      <c r="F510" s="18"/>
      <c r="G510" s="18"/>
      <c r="H510" s="18"/>
      <c r="I510" s="18"/>
      <c r="J510" s="62"/>
      <c r="K510" s="19"/>
      <c r="L510" s="28" t="s">
        <v>65</v>
      </c>
      <c r="M510" s="103" t="e">
        <f>#REF!</f>
        <v>#REF!</v>
      </c>
      <c r="N510" s="113" t="e">
        <f>IF(M510=0,"",CHOOSE(M510,"6","手入力箇所","手入力箇所","手入力箇所","手入力箇所","手入力箇所","手入力箇所","手入力箇所","手入力箇所","手入力箇所","手入力箇所","",""))</f>
        <v>#REF!</v>
      </c>
    </row>
    <row r="511" spans="1:14" ht="24.6" thickBot="1" x14ac:dyDescent="0.25">
      <c r="A511" s="28" t="s">
        <v>66</v>
      </c>
      <c r="B511" s="18">
        <v>5</v>
      </c>
      <c r="C511" s="18">
        <v>7</v>
      </c>
      <c r="D511" s="18">
        <v>8</v>
      </c>
      <c r="E511" s="18">
        <v>9</v>
      </c>
      <c r="F511" s="18">
        <v>12</v>
      </c>
      <c r="G511" s="18"/>
      <c r="H511" s="18"/>
      <c r="I511" s="18"/>
      <c r="J511" s="62"/>
      <c r="K511" s="19"/>
      <c r="L511" s="28" t="s">
        <v>66</v>
      </c>
      <c r="M511" s="104" t="e">
        <f>#REF!</f>
        <v>#REF!</v>
      </c>
      <c r="N511" s="113" t="e">
        <f>IF(M511=0,"",CHOOSE(M511,"5","7","8","9","9","12","12","12","12","12","手入力箇所","手入力箇所","手入力箇所","手入力箇所","手入力箇所","手入力箇所","手入力箇所","手入力箇所","手入力箇所","手入力箇所"))</f>
        <v>#REF!</v>
      </c>
    </row>
    <row r="512" spans="1:14" ht="36.6" thickBot="1" x14ac:dyDescent="0.25">
      <c r="A512" s="28" t="s">
        <v>67</v>
      </c>
      <c r="B512" s="18">
        <v>4</v>
      </c>
      <c r="C512" s="18">
        <v>5</v>
      </c>
      <c r="D512" s="18">
        <v>5</v>
      </c>
      <c r="E512" s="18">
        <v>6</v>
      </c>
      <c r="F512" s="18"/>
      <c r="G512" s="18"/>
      <c r="H512" s="18"/>
      <c r="I512" s="18"/>
      <c r="J512" s="62"/>
      <c r="K512" s="19"/>
      <c r="L512" s="28" t="s">
        <v>67</v>
      </c>
      <c r="M512" s="103" t="e">
        <f>#REF!</f>
        <v>#REF!</v>
      </c>
      <c r="N512" s="113" t="e">
        <f>IF(M512=0,"",CHOOSE(M512,"4","5","5","6","6","手入力箇所","手入力箇所","手入力箇所","手入力箇所","手入力箇所","手入力箇所","手入力箇所","手入力箇所","手入力箇所","手入力箇所"))</f>
        <v>#REF!</v>
      </c>
    </row>
    <row r="513" spans="1:14" ht="24.6" thickBot="1" x14ac:dyDescent="0.25">
      <c r="A513" s="28" t="s">
        <v>68</v>
      </c>
      <c r="B513" s="18">
        <v>12</v>
      </c>
      <c r="C513" s="18">
        <v>12</v>
      </c>
      <c r="D513" s="18">
        <v>12</v>
      </c>
      <c r="E513" s="18">
        <v>12</v>
      </c>
      <c r="F513" s="18">
        <v>12</v>
      </c>
      <c r="G513" s="18">
        <v>12</v>
      </c>
      <c r="H513" s="18">
        <v>12</v>
      </c>
      <c r="I513" s="18"/>
      <c r="J513" s="62"/>
      <c r="K513" s="19"/>
      <c r="L513" s="28" t="s">
        <v>68</v>
      </c>
      <c r="M513" s="104" t="e">
        <f>#REF!</f>
        <v>#REF!</v>
      </c>
      <c r="N513" s="113" t="e">
        <f>IF(M513=0,"",CHOOSE(M513,"12","12","12","12","12","12","12","12","12","12","12","12","12","12","12","12","12","12","12","12","12","12","12","12","12","12","12","12","12","12","手入力箇所","手入力箇所","手入力箇所","手入力箇所","手入力箇所","手入力箇所","手入力箇所","手入力箇所","手入力箇所","手入力箇所"))</f>
        <v>#REF!</v>
      </c>
    </row>
    <row r="514" spans="1:14" ht="36.6" thickBot="1" x14ac:dyDescent="0.25">
      <c r="A514" s="28" t="s">
        <v>69</v>
      </c>
      <c r="B514" s="18">
        <v>7</v>
      </c>
      <c r="C514" s="18">
        <v>7</v>
      </c>
      <c r="D514" s="18">
        <v>7</v>
      </c>
      <c r="E514" s="18">
        <v>7</v>
      </c>
      <c r="F514" s="18">
        <v>7</v>
      </c>
      <c r="G514" s="18"/>
      <c r="H514" s="18"/>
      <c r="I514" s="18"/>
      <c r="J514" s="62"/>
      <c r="K514" s="19"/>
      <c r="L514" s="28" t="s">
        <v>69</v>
      </c>
      <c r="M514" s="103" t="e">
        <f>#REF!</f>
        <v>#REF!</v>
      </c>
      <c r="N514" s="113" t="e">
        <f>IF(M514=0,"",CHOOSE(M514,"7","7","7","7","7","7","7","7","7","7","手入力箇所","手入力箇所","手入力箇所","手入力箇所","手入力箇所","手入力箇所","手入力箇所","手入力箇所","手入力箇所","手入力箇所"))</f>
        <v>#REF!</v>
      </c>
    </row>
    <row r="515" spans="1:14" ht="13.8" thickBot="1" x14ac:dyDescent="0.25">
      <c r="A515" s="27" t="s">
        <v>63</v>
      </c>
      <c r="B515" s="18">
        <v>4</v>
      </c>
      <c r="C515" s="18">
        <v>5</v>
      </c>
      <c r="D515" s="18">
        <v>7</v>
      </c>
      <c r="E515" s="18">
        <v>8</v>
      </c>
      <c r="F515" s="18">
        <v>11</v>
      </c>
      <c r="G515" s="18">
        <v>16</v>
      </c>
      <c r="H515" s="18">
        <v>22</v>
      </c>
      <c r="I515" s="18">
        <v>26</v>
      </c>
      <c r="J515" s="18">
        <v>31</v>
      </c>
      <c r="K515" s="19"/>
      <c r="L515" s="27" t="s">
        <v>63</v>
      </c>
      <c r="M515" s="104" t="e">
        <f>#REF!</f>
        <v>#REF!</v>
      </c>
      <c r="N515" s="113" t="e">
        <f>IF(M515=0,"",CHOOSE(M515,"4","5","7","8","8","11","11","11","11","11","16","16","16","16","16","16","16","16","16","16","22","22","22","22","22","22","22","22","22","22","26","26","26","26","26","26","26","26","26","26","31","31","31","31","31","31","31","31","31","31","31","手入力箇所","手入力箇所","手入力箇所","手入力箇所","手入力箇所","手入力箇所","手入力箇所","手入力箇所","手入力箇所","手入力箇所"))</f>
        <v>#REF!</v>
      </c>
    </row>
    <row r="516" spans="1:14" ht="24.6" thickBot="1" x14ac:dyDescent="0.25">
      <c r="A516" s="28" t="s">
        <v>70</v>
      </c>
      <c r="B516" s="18">
        <v>5</v>
      </c>
      <c r="C516" s="18">
        <v>6</v>
      </c>
      <c r="D516" s="18">
        <v>7</v>
      </c>
      <c r="E516" s="18"/>
      <c r="F516" s="18"/>
      <c r="G516" s="18"/>
      <c r="H516" s="18"/>
      <c r="I516" s="18"/>
      <c r="J516" s="62"/>
      <c r="K516" s="19"/>
      <c r="L516" s="28" t="s">
        <v>70</v>
      </c>
      <c r="M516" s="103" t="e">
        <f>#REF!</f>
        <v>#REF!</v>
      </c>
      <c r="N516" s="113" t="e">
        <f>IF(M516=0,"",CHOOSE(M516,"5","6","7","手入力箇所","手入力箇所","手入力箇所","手入力箇所","手入力箇所","手入力箇所","手入力箇所","手入力箇所","手入力箇所","手入力箇所"))</f>
        <v>#REF!</v>
      </c>
    </row>
    <row r="517" spans="1:14" ht="13.8" thickBot="1" x14ac:dyDescent="0.25">
      <c r="A517" s="29" t="s">
        <v>71</v>
      </c>
      <c r="B517" s="18">
        <v>3</v>
      </c>
      <c r="C517" s="18">
        <v>6</v>
      </c>
      <c r="D517" s="18">
        <v>19</v>
      </c>
      <c r="E517" s="18"/>
      <c r="F517" s="18"/>
      <c r="G517" s="18"/>
      <c r="H517" s="18"/>
      <c r="I517" s="18"/>
      <c r="J517" s="62"/>
      <c r="K517" s="19"/>
      <c r="L517" s="29" t="s">
        <v>71</v>
      </c>
      <c r="M517" s="104" t="e">
        <f>#REF!</f>
        <v>#REF!</v>
      </c>
      <c r="N517" s="113" t="e">
        <f>IF(M517=0,"",CHOOSE(M517,"3","6","19","手入力箇所","手入力箇所","手入力箇所","手入力箇所","手入力箇所","手入力箇所","手入力箇所","手入力箇所","手入力箇所","手入力箇所"))</f>
        <v>#REF!</v>
      </c>
    </row>
    <row r="518" spans="1:14" ht="13.8" thickBot="1" x14ac:dyDescent="0.25">
      <c r="A518" s="29" t="s">
        <v>72</v>
      </c>
      <c r="B518" s="18">
        <v>1</v>
      </c>
      <c r="C518" s="18">
        <v>3</v>
      </c>
      <c r="D518" s="18">
        <v>5</v>
      </c>
      <c r="E518" s="18">
        <v>9</v>
      </c>
      <c r="F518" s="18">
        <v>26</v>
      </c>
      <c r="G518" s="18"/>
      <c r="H518" s="18"/>
      <c r="I518" s="18"/>
      <c r="J518" s="62"/>
      <c r="K518" s="19"/>
      <c r="L518" s="29" t="s">
        <v>72</v>
      </c>
      <c r="M518" s="103" t="e">
        <f>#REF!</f>
        <v>#REF!</v>
      </c>
      <c r="N518" s="113" t="e">
        <f>IF(M518=0,"",CHOOSE(M518,"1","3","5","9","9","26","26","26","26","26","手入力箇所","手入力箇所","手入力箇所","手入力箇所","手入力箇所","手入力箇所","手入力箇所","手入力箇所","手入力箇所","手入力箇所"))</f>
        <v>#REF!</v>
      </c>
    </row>
    <row r="519" spans="1:14" ht="13.8" thickBot="1" x14ac:dyDescent="0.25">
      <c r="A519" s="29" t="s">
        <v>73</v>
      </c>
      <c r="B519" s="18">
        <v>4</v>
      </c>
      <c r="C519" s="18">
        <v>11</v>
      </c>
      <c r="D519" s="18">
        <v>20</v>
      </c>
      <c r="E519" s="18">
        <v>33</v>
      </c>
      <c r="F519" s="18"/>
      <c r="G519" s="18"/>
      <c r="H519" s="18"/>
      <c r="I519" s="18"/>
      <c r="J519" s="62"/>
      <c r="K519" s="19"/>
      <c r="L519" s="29" t="s">
        <v>73</v>
      </c>
      <c r="M519" s="104" t="e">
        <f>#REF!</f>
        <v>#REF!</v>
      </c>
      <c r="N519" s="113" t="e">
        <f>IF(M519=0,"",CHOOSE(M519,"4","11","20","33","33","手入力箇所","手入力箇所","手入力箇所","手入力箇所","手入力箇所","手入力箇所","手入力箇所","手入力箇所","手入力箇所","手入力箇所"))</f>
        <v>#REF!</v>
      </c>
    </row>
    <row r="520" spans="1:14" ht="37.200000000000003" thickBot="1" x14ac:dyDescent="0.25">
      <c r="A520" s="30" t="s">
        <v>74</v>
      </c>
      <c r="B520" s="18">
        <v>4</v>
      </c>
      <c r="C520" s="18">
        <v>6</v>
      </c>
      <c r="D520" s="18">
        <v>8</v>
      </c>
      <c r="E520" s="18">
        <v>10</v>
      </c>
      <c r="F520" s="18">
        <v>15</v>
      </c>
      <c r="G520" s="18">
        <v>23</v>
      </c>
      <c r="H520" s="18">
        <v>33</v>
      </c>
      <c r="I520" s="18"/>
      <c r="J520" s="62"/>
      <c r="K520" s="19"/>
      <c r="L520" s="30" t="s">
        <v>74</v>
      </c>
      <c r="M520" s="103" t="e">
        <f>#REF!</f>
        <v>#REF!</v>
      </c>
      <c r="N520" s="113" t="e">
        <f>IF(M520=0,"",CHOOSE(M520,"4","6","8","10","10","15","15","15","15","15","23","23","23","23","23","23","23","23","23","23","33","33","33","33","33","33","33","33","33","33","手入力箇所","手入力箇所","手入力箇所","手入力箇所","手入力箇所","手入力箇所","手入力箇所","手入力箇所","手入力箇所","手入力箇所"))</f>
        <v>#REF!</v>
      </c>
    </row>
    <row r="521" spans="1:14" ht="13.8" thickBot="1" x14ac:dyDescent="0.25">
      <c r="A521" s="29" t="s">
        <v>75</v>
      </c>
      <c r="B521" s="18">
        <v>6</v>
      </c>
      <c r="C521" s="18">
        <v>14</v>
      </c>
      <c r="D521" s="18">
        <v>25</v>
      </c>
      <c r="E521" s="18">
        <v>39</v>
      </c>
      <c r="F521" s="18"/>
      <c r="G521" s="18"/>
      <c r="H521" s="18"/>
      <c r="I521" s="18"/>
      <c r="J521" s="62"/>
      <c r="K521" s="19"/>
      <c r="L521" s="29" t="s">
        <v>75</v>
      </c>
      <c r="M521" s="104" t="e">
        <f>#REF!</f>
        <v>#REF!</v>
      </c>
      <c r="N521" s="113" t="e">
        <f>IF(M521=0,"",CHOOSE(M521,"6","14","25","39","39","手入力箇所","手入力箇所","手入力箇所","手入力箇所","手入力箇所","手入力箇所","手入力箇所","手入力箇所","手入力箇所","手入力箇所"))</f>
        <v>#REF!</v>
      </c>
    </row>
    <row r="522" spans="1:14" ht="37.200000000000003" thickBot="1" x14ac:dyDescent="0.25">
      <c r="A522" s="30" t="s">
        <v>76</v>
      </c>
      <c r="B522" s="18">
        <v>2</v>
      </c>
      <c r="C522" s="18">
        <v>3</v>
      </c>
      <c r="D522" s="18">
        <v>6</v>
      </c>
      <c r="E522" s="18">
        <v>9</v>
      </c>
      <c r="F522" s="18"/>
      <c r="G522" s="18"/>
      <c r="H522" s="18"/>
      <c r="I522" s="18"/>
      <c r="J522" s="62"/>
      <c r="K522" s="19"/>
      <c r="L522" s="30" t="s">
        <v>76</v>
      </c>
      <c r="M522" s="103" t="e">
        <f>#REF!</f>
        <v>#REF!</v>
      </c>
      <c r="N522" s="113" t="e">
        <f>IF(M522=0,"",CHOOSE(M522,"2","3","6","9","9","手入力箇所","手入力箇所","手入力箇所","手入力箇所","手入力箇所","手入力箇所","手入力箇所","手入力箇所","手入力箇所","手入力箇所"))</f>
        <v>#REF!</v>
      </c>
    </row>
    <row r="523" spans="1:14" ht="27" thickBot="1" x14ac:dyDescent="0.25">
      <c r="A523" s="31" t="s">
        <v>77</v>
      </c>
      <c r="B523" s="18">
        <v>12</v>
      </c>
      <c r="C523" s="18">
        <v>18</v>
      </c>
      <c r="D523" s="18">
        <v>22</v>
      </c>
      <c r="E523" s="18">
        <v>26</v>
      </c>
      <c r="F523" s="62"/>
      <c r="G523" s="62"/>
      <c r="H523" s="62"/>
      <c r="I523" s="62"/>
      <c r="J523" s="62"/>
      <c r="K523" s="19"/>
      <c r="L523" s="31" t="s">
        <v>77</v>
      </c>
      <c r="M523" s="104" t="e">
        <f>#REF!</f>
        <v>#REF!</v>
      </c>
      <c r="N523" s="113" t="e">
        <f>IF(M523=0,"",CHOOSE(M523,"12","18","22","26","26","手入力箇所","手入力箇所","手入力箇所","手入力箇所","手入力箇所","手入力箇所","手入力箇所","手入力箇所","手入力箇所","手入力箇所"))</f>
        <v>#REF!</v>
      </c>
    </row>
    <row r="524" spans="1:14" ht="40.200000000000003" thickBot="1" x14ac:dyDescent="0.25">
      <c r="A524" s="31" t="s">
        <v>78</v>
      </c>
      <c r="B524" s="18">
        <v>5</v>
      </c>
      <c r="C524" s="18">
        <v>8</v>
      </c>
      <c r="D524" s="18">
        <v>11</v>
      </c>
      <c r="E524" s="18">
        <v>14</v>
      </c>
      <c r="F524" s="62"/>
      <c r="G524" s="62"/>
      <c r="H524" s="62"/>
      <c r="I524" s="62"/>
      <c r="J524" s="62"/>
      <c r="K524" s="19"/>
      <c r="L524" s="31" t="s">
        <v>78</v>
      </c>
      <c r="M524" s="103" t="e">
        <f>#REF!</f>
        <v>#REF!</v>
      </c>
      <c r="N524" s="113" t="e">
        <f>IF(M524=0,"",CHOOSE(M524,"5","8","11","14","14","手入力箇所","手入力箇所","手入力箇所","手入力箇所","手入力箇所","手入力箇所","手入力箇所","手入力箇所","手入力箇所","手入力箇所"))</f>
        <v>#REF!</v>
      </c>
    </row>
    <row r="525" spans="1:14" ht="27" thickBot="1" x14ac:dyDescent="0.25">
      <c r="A525" s="31" t="s">
        <v>79</v>
      </c>
      <c r="B525" s="18">
        <v>6</v>
      </c>
      <c r="C525" s="18">
        <v>11</v>
      </c>
      <c r="D525" s="18">
        <v>16</v>
      </c>
      <c r="E525" s="18">
        <v>21</v>
      </c>
      <c r="F525" s="62"/>
      <c r="G525" s="62"/>
      <c r="H525" s="62"/>
      <c r="I525" s="62"/>
      <c r="J525" s="62"/>
      <c r="K525" s="19"/>
      <c r="L525" s="31" t="s">
        <v>79</v>
      </c>
      <c r="M525" s="104" t="e">
        <f>#REF!</f>
        <v>#REF!</v>
      </c>
      <c r="N525" s="113" t="e">
        <f>IF(M525=0,"",CHOOSE(M525,"6","11","16","21","21","手入力箇所","手入力箇所","手入力箇所","手入力箇所","手入力箇所","手入力箇所","手入力箇所","手入力箇所","手入力箇所"))</f>
        <v>#REF!</v>
      </c>
    </row>
    <row r="526" spans="1:14" ht="40.200000000000003" thickBot="1" x14ac:dyDescent="0.25">
      <c r="A526" s="31" t="s">
        <v>80</v>
      </c>
      <c r="B526" s="18">
        <v>5</v>
      </c>
      <c r="C526" s="18">
        <v>7</v>
      </c>
      <c r="D526" s="18">
        <v>9</v>
      </c>
      <c r="E526" s="18">
        <v>10</v>
      </c>
      <c r="F526" s="62"/>
      <c r="G526" s="62"/>
      <c r="H526" s="62"/>
      <c r="I526" s="62"/>
      <c r="J526" s="62"/>
      <c r="K526" s="19"/>
      <c r="L526" s="31" t="s">
        <v>80</v>
      </c>
      <c r="M526" s="103" t="e">
        <f>#REF!</f>
        <v>#REF!</v>
      </c>
      <c r="N526" s="113" t="e">
        <f>IF(M526=0,"",CHOOSE(M526,"5","7","9","10","10","手入力箇所","手入力箇所","手入力箇所","手入力箇所","手入力箇所","手入力箇所","手入力箇所","手入力箇所","手入力箇所"))</f>
        <v>#REF!</v>
      </c>
    </row>
    <row r="527" spans="1:14" ht="40.200000000000003" thickBot="1" x14ac:dyDescent="0.25">
      <c r="A527" s="31" t="s">
        <v>81</v>
      </c>
      <c r="B527" s="18">
        <v>9</v>
      </c>
      <c r="C527" s="18">
        <v>14</v>
      </c>
      <c r="D527" s="62"/>
      <c r="E527" s="62"/>
      <c r="F527" s="62"/>
      <c r="G527" s="62"/>
      <c r="H527" s="62"/>
      <c r="I527" s="62"/>
      <c r="J527" s="62"/>
      <c r="K527" s="19"/>
      <c r="L527" s="31" t="s">
        <v>81</v>
      </c>
      <c r="M527" s="104" t="e">
        <f>#REF!</f>
        <v>#REF!</v>
      </c>
      <c r="N527" s="113" t="e">
        <f>IF(M527=0,"",CHOOSE(M527,"9","14","手入力箇所","手入力箇所","手入力箇所","手入力箇所","手入力箇所","手入力箇所","手入力箇所","手入力箇所","手入力箇所","手入力箇所"))</f>
        <v>#REF!</v>
      </c>
    </row>
    <row r="528" spans="1:14" ht="13.8" thickBot="1" x14ac:dyDescent="0.25">
      <c r="A528" s="31" t="s">
        <v>82</v>
      </c>
      <c r="B528" s="18">
        <v>3</v>
      </c>
      <c r="C528" s="18">
        <v>4</v>
      </c>
      <c r="D528" s="18">
        <v>4</v>
      </c>
      <c r="E528" s="18">
        <v>5</v>
      </c>
      <c r="F528" s="18">
        <v>6</v>
      </c>
      <c r="G528" s="18">
        <v>8</v>
      </c>
      <c r="H528" s="18">
        <v>9</v>
      </c>
      <c r="I528" s="18">
        <v>11</v>
      </c>
      <c r="J528" s="18">
        <v>12</v>
      </c>
      <c r="K528" s="19"/>
      <c r="L528" s="31" t="s">
        <v>82</v>
      </c>
      <c r="M528" s="103" t="e">
        <f>#REF!</f>
        <v>#REF!</v>
      </c>
      <c r="N528" s="113" t="e">
        <f>IF(M528=0,"",CHOOSE(M528,"3","4","4","5","5","6","6","6","6","6","8","8","8","8","8","8","8","8","8","8","9","9","9","9","9","9","9","9","9","9","11","11","11","11","11","11","11","11","11","11","12","12","12","12","12","12","12","12","12","12","12","手入力箇所","手入力箇所","手入力箇所","手入力箇所","手入力箇所","手入力箇所","手入力箇所","手入力箇所","手入力箇所","手入力箇所"))</f>
        <v>#REF!</v>
      </c>
    </row>
    <row r="529" spans="1:14" ht="13.8" thickBot="1" x14ac:dyDescent="0.25">
      <c r="A529" s="31" t="s">
        <v>83</v>
      </c>
      <c r="B529" s="18">
        <v>3</v>
      </c>
      <c r="C529" s="18">
        <v>4</v>
      </c>
      <c r="D529" s="18">
        <v>4</v>
      </c>
      <c r="E529" s="18">
        <v>5</v>
      </c>
      <c r="F529" s="18">
        <v>6</v>
      </c>
      <c r="G529" s="18">
        <v>8</v>
      </c>
      <c r="H529" s="18">
        <v>10</v>
      </c>
      <c r="I529" s="18">
        <v>12</v>
      </c>
      <c r="J529" s="18">
        <v>13</v>
      </c>
      <c r="K529" s="19"/>
      <c r="L529" s="31" t="s">
        <v>83</v>
      </c>
      <c r="M529" s="104" t="e">
        <f>#REF!</f>
        <v>#REF!</v>
      </c>
      <c r="N529" s="113" t="e">
        <f>IF(M529=0,"",CHOOSE(M529,"3","4","4","5","5","6","6","6","6","6","8","8","8","8","8","8","8","8","8","8","10","10","10","10","10","10","10","10","10","10","12","12","12","12","12","12","12","12","12","12","13","13","13","13","13","13","13","13","13","13","13","手入力箇所","手入力箇所","手入力箇所","手入力箇所","手入力箇所","手入力箇所","手入力箇所","手入力箇所","手入力箇所","手入力箇所"))</f>
        <v>#REF!</v>
      </c>
    </row>
    <row r="530" spans="1:14" ht="27" thickBot="1" x14ac:dyDescent="0.25">
      <c r="A530" s="32" t="s">
        <v>84</v>
      </c>
      <c r="B530" s="20">
        <v>1</v>
      </c>
      <c r="C530" s="20">
        <v>2</v>
      </c>
      <c r="D530" s="20">
        <v>3</v>
      </c>
      <c r="E530" s="20">
        <v>4</v>
      </c>
      <c r="F530" s="20">
        <v>8</v>
      </c>
      <c r="G530" s="20">
        <v>19</v>
      </c>
      <c r="H530" s="63"/>
      <c r="I530" s="63"/>
      <c r="J530" s="63"/>
      <c r="K530" s="21"/>
      <c r="L530" s="32" t="s">
        <v>84</v>
      </c>
      <c r="M530" s="103" t="e">
        <f>#REF!</f>
        <v>#REF!</v>
      </c>
      <c r="N530" s="113" t="e">
        <f>IF(M530=0,"",CHOOSE(M530,"1","2","3","4","4","8","8","8","8","8","19","19","19","19","19","19","19","19","19","19","手入力箇所","手入力箇所","手入力箇所","手入力箇所","手入力箇所","手入力箇所","手入力箇所","手入力箇所","手入力箇所","手入力箇所"))</f>
        <v>#REF!</v>
      </c>
    </row>
    <row r="531" spans="1:14" ht="13.8" thickBot="1" x14ac:dyDescent="0.25"/>
    <row r="532" spans="1:14" ht="13.8" thickBot="1" x14ac:dyDescent="0.25">
      <c r="A532" s="686" t="e">
        <f>A505</f>
        <v>#REF!</v>
      </c>
      <c r="B532" s="686"/>
      <c r="C532" s="686"/>
      <c r="D532" s="687" t="s">
        <v>193</v>
      </c>
      <c r="E532" s="687"/>
      <c r="F532" s="687"/>
      <c r="G532" s="687"/>
      <c r="H532" s="687"/>
      <c r="I532" s="687"/>
      <c r="J532" s="687"/>
      <c r="K532" s="687"/>
      <c r="L532" s="687"/>
      <c r="M532" s="687"/>
      <c r="N532" s="687"/>
    </row>
    <row r="533" spans="1:14" ht="13.8" thickBot="1" x14ac:dyDescent="0.25">
      <c r="A533" s="105"/>
      <c r="B533" s="33">
        <v>1</v>
      </c>
      <c r="C533" s="24">
        <v>2</v>
      </c>
      <c r="D533" s="24">
        <v>3</v>
      </c>
      <c r="E533" s="24" t="s">
        <v>58</v>
      </c>
      <c r="F533" s="24" t="s">
        <v>59</v>
      </c>
      <c r="G533" s="24" t="s">
        <v>60</v>
      </c>
      <c r="H533" s="24" t="s">
        <v>61</v>
      </c>
      <c r="I533" s="24" t="s">
        <v>62</v>
      </c>
      <c r="J533" s="24" t="s">
        <v>194</v>
      </c>
      <c r="K533" s="102" t="s">
        <v>85</v>
      </c>
      <c r="L533" s="105" t="s">
        <v>189</v>
      </c>
      <c r="M533" s="105" t="s">
        <v>188</v>
      </c>
      <c r="N533" s="105" t="s">
        <v>51</v>
      </c>
    </row>
    <row r="534" spans="1:14" ht="13.8" thickBot="1" x14ac:dyDescent="0.25">
      <c r="A534" s="26" t="s">
        <v>56</v>
      </c>
      <c r="B534" s="22">
        <v>16</v>
      </c>
      <c r="C534" s="22">
        <v>25</v>
      </c>
      <c r="D534" s="22">
        <v>32</v>
      </c>
      <c r="E534" s="22">
        <v>38</v>
      </c>
      <c r="F534" s="22">
        <v>56</v>
      </c>
      <c r="G534" s="22">
        <v>87</v>
      </c>
      <c r="H534" s="22">
        <v>121</v>
      </c>
      <c r="I534" s="22"/>
      <c r="J534" s="23"/>
      <c r="K534" s="68"/>
      <c r="L534" s="107" t="s">
        <v>56</v>
      </c>
      <c r="M534" s="103" t="e">
        <f>#REF!</f>
        <v>#REF!</v>
      </c>
      <c r="N534" s="103" t="e">
        <f>IF(M534=0,"",CHOOSE(M534,"16","25","32","38","38","56","56","56","56","56","87","87","87","87","87","87","87","87","87","87","121","121","121","121","121","121","121","121","121","121","手入力箇所","手入力箇所","手入力箇所","手入力箇所","手入力箇所","手入力箇所","手入力箇所","手入力箇所","手入力箇所","手入力箇所"))</f>
        <v>#REF!</v>
      </c>
    </row>
    <row r="535" spans="1:14" ht="13.8" thickBot="1" x14ac:dyDescent="0.25">
      <c r="A535" s="27" t="s">
        <v>57</v>
      </c>
      <c r="B535" s="18">
        <v>25</v>
      </c>
      <c r="C535" s="18">
        <v>33</v>
      </c>
      <c r="D535" s="18">
        <v>40</v>
      </c>
      <c r="E535" s="18">
        <v>45</v>
      </c>
      <c r="F535" s="18">
        <v>58</v>
      </c>
      <c r="G535" s="18">
        <v>79</v>
      </c>
      <c r="H535" s="18"/>
      <c r="I535" s="18"/>
      <c r="J535" s="62"/>
      <c r="K535" s="69"/>
      <c r="L535" s="107" t="s">
        <v>57</v>
      </c>
      <c r="M535" s="103" t="e">
        <f>#REF!</f>
        <v>#REF!</v>
      </c>
      <c r="N535" s="103" t="e">
        <f>IF(M535=0,"",CHOOSE(M535,"25","33","40","45","45","58","58","58","58","58","79","79","79","79","79","79","79","79","79","79","手入力箇所","手入力箇所","手入力箇所","手入力箇所","手入力箇所","手入力箇所","手入力箇所","手入力箇所","手入力箇所","手入力箇所"))</f>
        <v>#REF!</v>
      </c>
    </row>
    <row r="536" spans="1:14" ht="48.6" thickBot="1" x14ac:dyDescent="0.25">
      <c r="A536" s="28" t="s">
        <v>64</v>
      </c>
      <c r="B536" s="18">
        <v>32</v>
      </c>
      <c r="C536" s="18"/>
      <c r="D536" s="18"/>
      <c r="E536" s="18"/>
      <c r="F536" s="18"/>
      <c r="G536" s="18"/>
      <c r="H536" s="18"/>
      <c r="I536" s="18"/>
      <c r="J536" s="62"/>
      <c r="K536" s="69"/>
      <c r="L536" s="108" t="s">
        <v>64</v>
      </c>
      <c r="M536" s="103" t="e">
        <f>#REF!</f>
        <v>#REF!</v>
      </c>
      <c r="N536" s="103" t="e">
        <f>IF(M536=0,"",CHOOSE(M536,"25","33","40","45","45","58","58","58","58","58","79","79","79","79","79","79","79","79","79","79","手入力箇所","手入力箇所","手入力箇所","手入力箇所","手入力箇所","手入力箇所","手入力箇所","手入力箇所","手入力箇所","手入力箇所"))</f>
        <v>#REF!</v>
      </c>
    </row>
    <row r="537" spans="1:14" ht="48.6" thickBot="1" x14ac:dyDescent="0.25">
      <c r="A537" s="28" t="s">
        <v>65</v>
      </c>
      <c r="B537" s="18">
        <v>36</v>
      </c>
      <c r="C537" s="18"/>
      <c r="D537" s="18"/>
      <c r="E537" s="18"/>
      <c r="F537" s="18"/>
      <c r="G537" s="18"/>
      <c r="H537" s="18"/>
      <c r="I537" s="18"/>
      <c r="J537" s="62"/>
      <c r="K537" s="69"/>
      <c r="L537" s="108" t="s">
        <v>65</v>
      </c>
      <c r="M537" s="103" t="e">
        <f>#REF!</f>
        <v>#REF!</v>
      </c>
      <c r="N537" s="103" t="e">
        <f>IF(M537=0,"",CHOOSE(M537,"36","手入力箇所","手入力箇所","手入力箇所","手入力箇所","手入力箇所","手入力箇所","手入力箇所","手入力箇所","手入力箇所","手入力箇所"))</f>
        <v>#REF!</v>
      </c>
    </row>
    <row r="538" spans="1:14" ht="24.6" thickBot="1" x14ac:dyDescent="0.25">
      <c r="A538" s="28" t="s">
        <v>66</v>
      </c>
      <c r="B538" s="18">
        <v>24</v>
      </c>
      <c r="C538" s="18">
        <v>30</v>
      </c>
      <c r="D538" s="18">
        <v>33</v>
      </c>
      <c r="E538" s="18">
        <v>35</v>
      </c>
      <c r="F538" s="18">
        <v>42</v>
      </c>
      <c r="G538" s="18"/>
      <c r="H538" s="18"/>
      <c r="I538" s="18"/>
      <c r="J538" s="62"/>
      <c r="K538" s="69"/>
      <c r="L538" s="108" t="s">
        <v>66</v>
      </c>
      <c r="M538" s="103" t="e">
        <f>#REF!</f>
        <v>#REF!</v>
      </c>
      <c r="N538" s="103" t="e">
        <f>IF(M538=0,"",CHOOSE(M538,"24","30","33","35","35","42","42","42","42","42","手入力箇所","手入力箇所","手入力箇所","手入力箇所","手入力箇所","手入力箇所","手入力箇所","手入力箇所","手入力箇所","手入力箇所"))</f>
        <v>#REF!</v>
      </c>
    </row>
    <row r="539" spans="1:14" ht="36.6" thickBot="1" x14ac:dyDescent="0.25">
      <c r="A539" s="28" t="s">
        <v>67</v>
      </c>
      <c r="B539" s="18">
        <v>7</v>
      </c>
      <c r="C539" s="18">
        <v>12</v>
      </c>
      <c r="D539" s="18">
        <v>16</v>
      </c>
      <c r="E539" s="18">
        <v>19</v>
      </c>
      <c r="F539" s="18"/>
      <c r="G539" s="18"/>
      <c r="H539" s="18"/>
      <c r="I539" s="18"/>
      <c r="J539" s="62"/>
      <c r="K539" s="69"/>
      <c r="L539" s="108" t="s">
        <v>67</v>
      </c>
      <c r="M539" s="103" t="e">
        <f>#REF!</f>
        <v>#REF!</v>
      </c>
      <c r="N539" s="103" t="e">
        <f>IF(M539=0,"",CHOOSE(M539,"7","12","16","19","19","手入力箇所","手入力箇所","手入力箇所","手入力箇所","手入力箇所","手入力箇所","手入力箇所","手入力箇所","手入力箇所","手入力箇所"))</f>
        <v>#REF!</v>
      </c>
    </row>
    <row r="540" spans="1:14" ht="24.6" thickBot="1" x14ac:dyDescent="0.25">
      <c r="A540" s="28" t="s">
        <v>68</v>
      </c>
      <c r="B540" s="18">
        <v>21</v>
      </c>
      <c r="C540" s="18">
        <v>35</v>
      </c>
      <c r="D540" s="18">
        <v>48</v>
      </c>
      <c r="E540" s="18">
        <v>59</v>
      </c>
      <c r="F540" s="18">
        <v>94</v>
      </c>
      <c r="G540" s="18">
        <v>159</v>
      </c>
      <c r="H540" s="18">
        <v>235</v>
      </c>
      <c r="I540" s="18"/>
      <c r="J540" s="62"/>
      <c r="K540" s="69"/>
      <c r="L540" s="108" t="s">
        <v>68</v>
      </c>
      <c r="M540" s="103" t="e">
        <f>#REF!</f>
        <v>#REF!</v>
      </c>
      <c r="N540" s="103" t="e">
        <f>IF(M540=0,"",CHOOSE(M540,"21","35","48","59","59","94","94","94","94","94","159","159","159","159","159","159","159","159","159","159","235","235","235","235","235","235","235","235","235","235","手入力箇所","手入力箇所","手入力箇所","手入力箇所","手入力箇所","手入力箇所","手入力箇所","手入力箇所","手入力箇所","手入力箇所"))</f>
        <v>#REF!</v>
      </c>
    </row>
    <row r="541" spans="1:14" ht="36.6" thickBot="1" x14ac:dyDescent="0.25">
      <c r="A541" s="28" t="s">
        <v>69</v>
      </c>
      <c r="B541" s="18">
        <v>22</v>
      </c>
      <c r="C541" s="18">
        <v>26</v>
      </c>
      <c r="D541" s="18">
        <v>28</v>
      </c>
      <c r="E541" s="18">
        <v>29</v>
      </c>
      <c r="F541" s="18">
        <v>34</v>
      </c>
      <c r="G541" s="18"/>
      <c r="H541" s="18"/>
      <c r="I541" s="18"/>
      <c r="J541" s="62"/>
      <c r="K541" s="69"/>
      <c r="L541" s="108" t="s">
        <v>69</v>
      </c>
      <c r="M541" s="103" t="e">
        <f>#REF!</f>
        <v>#REF!</v>
      </c>
      <c r="N541" s="103" t="e">
        <f>IF(M541=0,"",CHOOSE(M541,"22","26","28","29","29","34","34","34","34","34","手入力箇所","手入力箇所","手入力箇所","手入力箇所","手入力箇所","手入力箇所","手入力箇所","手入力箇所","手入力箇所","手入力箇所"))</f>
        <v>#REF!</v>
      </c>
    </row>
    <row r="542" spans="1:14" ht="13.8" thickBot="1" x14ac:dyDescent="0.25">
      <c r="A542" s="27" t="s">
        <v>63</v>
      </c>
      <c r="B542" s="18">
        <v>21</v>
      </c>
      <c r="C542" s="18">
        <v>33</v>
      </c>
      <c r="D542" s="18">
        <v>46</v>
      </c>
      <c r="E542" s="18">
        <v>56</v>
      </c>
      <c r="F542" s="18">
        <v>89</v>
      </c>
      <c r="G542" s="18">
        <v>151</v>
      </c>
      <c r="H542" s="18">
        <v>224</v>
      </c>
      <c r="I542" s="18">
        <v>289</v>
      </c>
      <c r="J542" s="18">
        <v>350</v>
      </c>
      <c r="K542" s="69"/>
      <c r="L542" s="107" t="s">
        <v>63</v>
      </c>
      <c r="M542" s="103" t="e">
        <f>#REF!</f>
        <v>#REF!</v>
      </c>
      <c r="N542" s="103" t="e">
        <f>IF(M542=0,"",CHOOSE(M542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43" spans="1:14" ht="24.6" thickBot="1" x14ac:dyDescent="0.25">
      <c r="A543" s="34" t="s">
        <v>70</v>
      </c>
      <c r="B543" s="35">
        <v>13</v>
      </c>
      <c r="C543" s="35">
        <v>33</v>
      </c>
      <c r="D543" s="35">
        <v>59</v>
      </c>
      <c r="E543" s="35"/>
      <c r="F543" s="35"/>
      <c r="G543" s="35"/>
      <c r="H543" s="35"/>
      <c r="I543" s="35"/>
      <c r="J543" s="36"/>
      <c r="K543" s="67"/>
      <c r="L543" s="108" t="s">
        <v>70</v>
      </c>
      <c r="M543" s="103" t="e">
        <f>#REF!</f>
        <v>#REF!</v>
      </c>
      <c r="N543" s="103" t="e">
        <f>IF(M543=0,"",CHOOSE(M543,"13","33","59","手入力箇所","手入力箇所","手入力箇所","手入力箇所","手入力箇所","手入力箇所","手入力箇所","手入力箇所","手入力箇所","手入力箇所"))</f>
        <v>#REF!</v>
      </c>
    </row>
    <row r="544" spans="1:14" ht="13.8" thickBot="1" x14ac:dyDescent="0.25">
      <c r="A544" s="37" t="s">
        <v>71</v>
      </c>
      <c r="B544" s="17">
        <v>23</v>
      </c>
      <c r="C544" s="17">
        <v>39</v>
      </c>
      <c r="D544" s="17">
        <v>97</v>
      </c>
      <c r="E544" s="17"/>
      <c r="F544" s="17"/>
      <c r="G544" s="17"/>
      <c r="H544" s="17"/>
      <c r="I544" s="17"/>
      <c r="J544" s="64"/>
      <c r="K544" s="70"/>
      <c r="L544" s="109" t="s">
        <v>71</v>
      </c>
      <c r="M544" s="103" t="e">
        <f>#REF!</f>
        <v>#REF!</v>
      </c>
      <c r="N544" s="103" t="e">
        <f>IF(M544=0,"",CHOOSE(M544,"23","39","97","手入力箇所","手入力箇所","手入力箇所","手入力箇所","手入力箇所","手入力箇所","手入力箇所","手入力箇所","手入力箇所","手入力箇所"))</f>
        <v>#REF!</v>
      </c>
    </row>
    <row r="545" spans="1:14" ht="13.8" thickBot="1" x14ac:dyDescent="0.25">
      <c r="A545" s="29" t="s">
        <v>72</v>
      </c>
      <c r="B545" s="18">
        <v>21</v>
      </c>
      <c r="C545" s="18">
        <v>37</v>
      </c>
      <c r="D545" s="18">
        <v>58</v>
      </c>
      <c r="E545" s="18">
        <v>76</v>
      </c>
      <c r="F545" s="18">
        <v>137</v>
      </c>
      <c r="G545" s="18"/>
      <c r="H545" s="18"/>
      <c r="I545" s="18"/>
      <c r="J545" s="62"/>
      <c r="K545" s="69"/>
      <c r="L545" s="109" t="s">
        <v>72</v>
      </c>
      <c r="M545" s="103" t="e">
        <f>#REF!</f>
        <v>#REF!</v>
      </c>
      <c r="N545" s="103" t="e">
        <f>IF(M545=0,"",CHOOSE(M545,"21","37","58","76","76","137","137","137","137","137","手入力箇所","手入力箇所","手入力箇所","手入力箇所","手入力箇所","手入力箇所","手入力箇所","手入力箇所","手入力箇所","手入力箇所"))</f>
        <v>#REF!</v>
      </c>
    </row>
    <row r="546" spans="1:14" ht="13.8" thickBot="1" x14ac:dyDescent="0.25">
      <c r="A546" s="29" t="s">
        <v>73</v>
      </c>
      <c r="B546" s="18">
        <v>48</v>
      </c>
      <c r="C546" s="18">
        <v>93</v>
      </c>
      <c r="D546" s="18">
        <v>138</v>
      </c>
      <c r="E546" s="18">
        <v>183</v>
      </c>
      <c r="F546" s="18"/>
      <c r="G546" s="18"/>
      <c r="H546" s="18"/>
      <c r="I546" s="18"/>
      <c r="J546" s="62"/>
      <c r="K546" s="69"/>
      <c r="L546" s="109" t="s">
        <v>73</v>
      </c>
      <c r="M546" s="103" t="e">
        <f>#REF!</f>
        <v>#REF!</v>
      </c>
      <c r="N546" s="103" t="e">
        <f>IF(M546=0,"",CHOOSE(M546,"48","93","138","183","183","手入力箇所","手入力箇所","手入力箇所","手入力箇所","手入力箇所","手入力箇所","手入力箇所","手入力箇所","手入力箇所","手入力箇所"))</f>
        <v>#REF!</v>
      </c>
    </row>
    <row r="547" spans="1:14" ht="37.200000000000003" thickBot="1" x14ac:dyDescent="0.25">
      <c r="A547" s="30" t="s">
        <v>74</v>
      </c>
      <c r="B547" s="18">
        <v>13</v>
      </c>
      <c r="C547" s="18">
        <v>26</v>
      </c>
      <c r="D547" s="18">
        <v>40</v>
      </c>
      <c r="E547" s="18">
        <v>55</v>
      </c>
      <c r="F547" s="18">
        <v>107</v>
      </c>
      <c r="G547" s="18">
        <v>224</v>
      </c>
      <c r="H547" s="18">
        <v>386</v>
      </c>
      <c r="I547" s="18"/>
      <c r="J547" s="62"/>
      <c r="K547" s="69"/>
      <c r="L547" s="110" t="s">
        <v>74</v>
      </c>
      <c r="M547" s="103" t="e">
        <f>#REF!</f>
        <v>#REF!</v>
      </c>
      <c r="N547" s="103" t="e">
        <f>IF(M547=0,"",CHOOSE(M547,"13","26","40","55","55","107","107","107","107","107","224","224","224","224","224","224","224","224","224","224","386","386","386","386","386","386","386","386","386","386","手入力箇所","手入力箇所","手入力箇所","手入力箇所","手入力箇所","手入力箇所","手入力箇所","手入力箇所","手入力箇所","手入力箇所"))</f>
        <v>#REF!</v>
      </c>
    </row>
    <row r="548" spans="1:14" ht="13.8" thickBot="1" x14ac:dyDescent="0.25">
      <c r="A548" s="29" t="s">
        <v>75</v>
      </c>
      <c r="B548" s="18">
        <v>36</v>
      </c>
      <c r="C548" s="18">
        <v>98</v>
      </c>
      <c r="D548" s="18">
        <v>173</v>
      </c>
      <c r="E548" s="18">
        <v>274</v>
      </c>
      <c r="F548" s="18"/>
      <c r="G548" s="18"/>
      <c r="H548" s="18"/>
      <c r="I548" s="18"/>
      <c r="J548" s="62"/>
      <c r="K548" s="69"/>
      <c r="L548" s="109" t="s">
        <v>75</v>
      </c>
      <c r="M548" s="103" t="e">
        <f>#REF!</f>
        <v>#REF!</v>
      </c>
      <c r="N548" s="103" t="e">
        <f>IF(M548=0,"",CHOOSE(M548,"36","98","173","274","274","手入力箇所","手入力箇所","手入力箇所","手入力箇所","手入力箇所","手入力箇所","手入力箇所","手入力箇所","手入力箇所","手入力箇所"))</f>
        <v>#REF!</v>
      </c>
    </row>
    <row r="549" spans="1:14" ht="37.200000000000003" thickBot="1" x14ac:dyDescent="0.25">
      <c r="A549" s="30" t="s">
        <v>76</v>
      </c>
      <c r="B549" s="18">
        <v>127</v>
      </c>
      <c r="C549" s="18">
        <v>127</v>
      </c>
      <c r="D549" s="18">
        <v>127</v>
      </c>
      <c r="E549" s="18">
        <v>127</v>
      </c>
      <c r="F549" s="18"/>
      <c r="G549" s="18"/>
      <c r="H549" s="18"/>
      <c r="I549" s="18"/>
      <c r="J549" s="62"/>
      <c r="K549" s="69"/>
      <c r="L549" s="110" t="s">
        <v>76</v>
      </c>
      <c r="M549" s="103" t="e">
        <f>#REF!</f>
        <v>#REF!</v>
      </c>
      <c r="N549" s="103" t="e">
        <f>IF(M549=0,"",CHOOSE(M549,"127","127","127","127","127","手入力箇所","手入力箇所","手入力箇所","手入力箇所","手入力箇所","手入力箇所","手入力箇所","手入力箇所","手入力箇所","手入力箇所"))</f>
        <v>#REF!</v>
      </c>
    </row>
    <row r="550" spans="1:14" ht="27" thickBot="1" x14ac:dyDescent="0.25">
      <c r="A550" s="31" t="s">
        <v>77</v>
      </c>
      <c r="B550" s="18">
        <v>42</v>
      </c>
      <c r="C550" s="18">
        <v>90</v>
      </c>
      <c r="D550" s="18">
        <v>141</v>
      </c>
      <c r="E550" s="18">
        <v>193</v>
      </c>
      <c r="F550" s="62"/>
      <c r="G550" s="62"/>
      <c r="H550" s="62"/>
      <c r="I550" s="62"/>
      <c r="J550" s="62"/>
      <c r="K550" s="69"/>
      <c r="L550" s="111" t="s">
        <v>77</v>
      </c>
      <c r="M550" s="103" t="e">
        <f>#REF!</f>
        <v>#REF!</v>
      </c>
      <c r="N550" s="103" t="e">
        <f>IF(M550=0,"",CHOOSE(M550,"42","90","141","193","1936","手入力箇所","手入力箇所","手入力箇所","手入力箇所","手入力箇所","手入力箇所","手入力箇所","手入力箇所","手入力箇所","手入力箇所"))</f>
        <v>#REF!</v>
      </c>
    </row>
    <row r="551" spans="1:14" ht="40.200000000000003" thickBot="1" x14ac:dyDescent="0.25">
      <c r="A551" s="31" t="s">
        <v>78</v>
      </c>
      <c r="B551" s="18">
        <v>24</v>
      </c>
      <c r="C551" s="18">
        <v>43</v>
      </c>
      <c r="D551" s="18">
        <v>61</v>
      </c>
      <c r="E551" s="18">
        <v>76</v>
      </c>
      <c r="F551" s="62"/>
      <c r="G551" s="62"/>
      <c r="H551" s="62"/>
      <c r="I551" s="62"/>
      <c r="J551" s="62"/>
      <c r="K551" s="69"/>
      <c r="L551" s="111" t="s">
        <v>78</v>
      </c>
      <c r="M551" s="103" t="e">
        <f>#REF!</f>
        <v>#REF!</v>
      </c>
      <c r="N551" s="103" t="e">
        <f>IF(M551=0,"",CHOOSE(M551,"24","43","61","76","76","手入力箇所","手入力箇所","手入力箇所","手入力箇所","手入力箇所","手入力箇所","手入力箇所","手入力箇所","手入力箇所","手入力箇所"))</f>
        <v>#REF!</v>
      </c>
    </row>
    <row r="552" spans="1:14" ht="27" thickBot="1" x14ac:dyDescent="0.25">
      <c r="A552" s="31" t="s">
        <v>79</v>
      </c>
      <c r="B552" s="18">
        <v>54</v>
      </c>
      <c r="C552" s="18">
        <v>77</v>
      </c>
      <c r="D552" s="18">
        <v>94</v>
      </c>
      <c r="E552" s="18">
        <v>107</v>
      </c>
      <c r="F552" s="62"/>
      <c r="G552" s="62"/>
      <c r="H552" s="62"/>
      <c r="I552" s="62"/>
      <c r="J552" s="62"/>
      <c r="K552" s="69"/>
      <c r="L552" s="111" t="s">
        <v>79</v>
      </c>
      <c r="M552" s="103" t="e">
        <f>#REF!</f>
        <v>#REF!</v>
      </c>
      <c r="N552" s="103" t="e">
        <f>IF(M552=0,"",CHOOSE(M552,"54","77","94","107","107","手入力箇所","手入力箇所","手入力箇所","手入力箇所","手入力箇所","手入力箇所","手入力箇所","手入力箇所","手入力箇所","手入力箇所"))</f>
        <v>#REF!</v>
      </c>
    </row>
    <row r="553" spans="1:14" ht="40.200000000000003" thickBot="1" x14ac:dyDescent="0.25">
      <c r="A553" s="31" t="s">
        <v>80</v>
      </c>
      <c r="B553" s="18">
        <v>49</v>
      </c>
      <c r="C553" s="18">
        <v>53</v>
      </c>
      <c r="D553" s="18">
        <v>55</v>
      </c>
      <c r="E553" s="18">
        <v>56</v>
      </c>
      <c r="F553" s="62"/>
      <c r="G553" s="62"/>
      <c r="H553" s="62"/>
      <c r="I553" s="62"/>
      <c r="J553" s="62"/>
      <c r="K553" s="69"/>
      <c r="L553" s="111" t="s">
        <v>80</v>
      </c>
      <c r="M553" s="103" t="e">
        <f>#REF!</f>
        <v>#REF!</v>
      </c>
      <c r="N553" s="103" t="e">
        <f>IF(M553=0,"",CHOOSE(M553,"49","53","55","56","56","手入力箇所","手入力箇所","手入力箇所","手入力箇所","手入力箇所","手入力箇所","手入力箇所","手入力箇所","手入力箇所","手入力箇所"))</f>
        <v>#REF!</v>
      </c>
    </row>
    <row r="554" spans="1:14" ht="40.200000000000003" thickBot="1" x14ac:dyDescent="0.25">
      <c r="A554" s="38" t="s">
        <v>81</v>
      </c>
      <c r="B554" s="35">
        <v>232</v>
      </c>
      <c r="C554" s="35">
        <v>232</v>
      </c>
      <c r="D554" s="36"/>
      <c r="E554" s="36"/>
      <c r="F554" s="36"/>
      <c r="G554" s="36"/>
      <c r="H554" s="36"/>
      <c r="I554" s="36"/>
      <c r="J554" s="36"/>
      <c r="K554" s="67"/>
      <c r="L554" s="111" t="s">
        <v>81</v>
      </c>
      <c r="M554" s="103" t="e">
        <f>#REF!</f>
        <v>#REF!</v>
      </c>
      <c r="N554" s="103" t="e">
        <f>IF(M554=0,"",CHOOSE(M554,"232","232","手入力箇所","手入力箇所","手入力箇所","手入力箇所","手入力箇所","手入力箇所","手入力箇所","手入力箇所","手入力箇所","手入力箇所"))</f>
        <v>#REF!</v>
      </c>
    </row>
    <row r="555" spans="1:14" ht="13.8" thickBot="1" x14ac:dyDescent="0.25">
      <c r="A555" s="39" t="s">
        <v>82</v>
      </c>
      <c r="B555" s="17">
        <v>6</v>
      </c>
      <c r="C555" s="17">
        <v>9</v>
      </c>
      <c r="D555" s="17">
        <v>11</v>
      </c>
      <c r="E555" s="17">
        <v>13</v>
      </c>
      <c r="F555" s="17">
        <v>18</v>
      </c>
      <c r="G555" s="17">
        <v>26</v>
      </c>
      <c r="H555" s="17">
        <v>35</v>
      </c>
      <c r="I555" s="17">
        <v>43</v>
      </c>
      <c r="J555" s="17">
        <v>49</v>
      </c>
      <c r="K555" s="70"/>
      <c r="L555" s="111" t="s">
        <v>82</v>
      </c>
      <c r="M555" s="103" t="e">
        <f>#REF!</f>
        <v>#REF!</v>
      </c>
      <c r="N555" s="103" t="e">
        <f>IF(M555=0,"",CHOOSE(M555,"6","9","11","13","13","18","18","18","18","18","26","26","26","26","26","26","26","26","26","26","35","35","35","35","35","35","35","35","35","35","43","43","43","43","43","43","43","43","43","43","49","49","49","49","49","49","49","49","49","49","手入力箇所","手入力箇所","手入力箇所","手入力箇所","手入力箇所","手入力箇所","手入力箇所","手入力箇所","手入力箇所","手入力箇所"))</f>
        <v>#REF!</v>
      </c>
    </row>
    <row r="556" spans="1:14" ht="13.8" thickBot="1" x14ac:dyDescent="0.25">
      <c r="A556" s="31" t="s">
        <v>83</v>
      </c>
      <c r="B556" s="18">
        <v>6</v>
      </c>
      <c r="C556" s="18">
        <v>10</v>
      </c>
      <c r="D556" s="18">
        <v>14</v>
      </c>
      <c r="E556" s="18">
        <v>17</v>
      </c>
      <c r="F556" s="18">
        <v>29</v>
      </c>
      <c r="G556" s="18">
        <v>50</v>
      </c>
      <c r="H556" s="18">
        <v>76</v>
      </c>
      <c r="I556" s="18">
        <v>100</v>
      </c>
      <c r="J556" s="18">
        <v>123</v>
      </c>
      <c r="K556" s="69"/>
      <c r="L556" s="111" t="s">
        <v>83</v>
      </c>
      <c r="M556" s="103" t="e">
        <f>#REF!</f>
        <v>#REF!</v>
      </c>
      <c r="N556" s="103" t="e">
        <f>IF(M556=0,"",CHOOSE(M556,"6","10","14","17","17","29","29","29","29","29","50","50","50","50","50","50","50","50","50","50","76","76","76","76","76","76","76","76","76","76","100","100","100","100","100","100","100","100","100","100","123","123","123","123","123","123","123","123","123","123","手入力箇所","手入力箇所","手入力箇所","手入力箇所","手入力箇所","手入力箇所","手入力箇所","手入力箇所","手入力箇所"))</f>
        <v>#REF!</v>
      </c>
    </row>
    <row r="557" spans="1:14" ht="27" thickBot="1" x14ac:dyDescent="0.25">
      <c r="A557" s="32" t="s">
        <v>84</v>
      </c>
      <c r="B557" s="20">
        <v>9</v>
      </c>
      <c r="C557" s="20">
        <v>15</v>
      </c>
      <c r="D557" s="20">
        <v>20</v>
      </c>
      <c r="E557" s="20">
        <v>24</v>
      </c>
      <c r="F557" s="20">
        <v>39</v>
      </c>
      <c r="G557" s="20">
        <v>65</v>
      </c>
      <c r="H557" s="63"/>
      <c r="I557" s="63"/>
      <c r="J557" s="63"/>
      <c r="K557" s="106"/>
      <c r="L557" s="111" t="s">
        <v>84</v>
      </c>
      <c r="M557" s="103" t="e">
        <f>#REF!</f>
        <v>#REF!</v>
      </c>
      <c r="N557" s="103" t="e">
        <f>IF(M557=0,"",CHOOSE(M557,"9","15","20","24","24","39","39","39","39","39","65","65","65","65","65","65","65","65","65","65","手入力箇所","手入力箇所","手入力箇所","手入力箇所","手入力箇所","手入力箇所","手入力箇所","手入力箇所","手入力箇所","手入力箇所"))</f>
        <v>#REF!</v>
      </c>
    </row>
    <row r="560" spans="1:14" ht="13.8" thickBot="1" x14ac:dyDescent="0.25"/>
    <row r="561" spans="1:14" ht="13.8" thickBot="1" x14ac:dyDescent="0.25">
      <c r="A561" s="688" t="e">
        <f>#REF!</f>
        <v>#REF!</v>
      </c>
      <c r="B561" s="688"/>
      <c r="C561" s="688"/>
      <c r="D561" s="689" t="s">
        <v>192</v>
      </c>
      <c r="E561" s="689"/>
      <c r="F561" s="689"/>
      <c r="G561" s="689"/>
      <c r="H561" s="689"/>
      <c r="I561" s="689"/>
      <c r="J561" s="689"/>
      <c r="K561" s="689"/>
      <c r="L561" s="689"/>
      <c r="M561" s="689"/>
      <c r="N561" s="689"/>
    </row>
    <row r="562" spans="1:14" ht="13.8" thickBot="1" x14ac:dyDescent="0.25">
      <c r="A562" s="65"/>
      <c r="B562" s="33">
        <v>1</v>
      </c>
      <c r="C562" s="24">
        <v>2</v>
      </c>
      <c r="D562" s="24">
        <v>3</v>
      </c>
      <c r="E562" s="24" t="s">
        <v>58</v>
      </c>
      <c r="F562" s="24" t="s">
        <v>59</v>
      </c>
      <c r="G562" s="24" t="s">
        <v>60</v>
      </c>
      <c r="H562" s="24" t="s">
        <v>61</v>
      </c>
      <c r="I562" s="24" t="s">
        <v>62</v>
      </c>
      <c r="J562" s="24" t="s">
        <v>194</v>
      </c>
      <c r="K562" s="25" t="s">
        <v>85</v>
      </c>
      <c r="L562" s="105" t="s">
        <v>189</v>
      </c>
      <c r="M562" s="105" t="s">
        <v>188</v>
      </c>
      <c r="N562" s="105" t="s">
        <v>51</v>
      </c>
    </row>
    <row r="563" spans="1:14" ht="13.8" thickBot="1" x14ac:dyDescent="0.25">
      <c r="A563" s="26" t="s">
        <v>56</v>
      </c>
      <c r="B563" s="22">
        <v>5</v>
      </c>
      <c r="C563" s="22">
        <v>7</v>
      </c>
      <c r="D563" s="22">
        <v>8</v>
      </c>
      <c r="E563" s="22">
        <v>8</v>
      </c>
      <c r="F563" s="22">
        <v>10</v>
      </c>
      <c r="G563" s="22">
        <v>13</v>
      </c>
      <c r="H563" s="22">
        <v>16</v>
      </c>
      <c r="I563" s="22"/>
      <c r="J563" s="23"/>
      <c r="K563" s="1"/>
      <c r="L563" s="26" t="s">
        <v>56</v>
      </c>
      <c r="M563" s="104" t="e">
        <f>#REF!</f>
        <v>#REF!</v>
      </c>
      <c r="N563" s="112" t="e">
        <f>IF(M563=0,"",CHOOSE(M563,"5","7","8","8","8","10","10","10","10","10","13","13","13","13","13","13","13","13","13","13","16","16","16","16","16","16","16","16","16","16","16","手入力箇所","手入力箇所","手入力箇所","手入力箇所","手入力箇所","手入力箇所","手入力箇所","手入力箇所","手入力箇所","手入力箇所"))</f>
        <v>#REF!</v>
      </c>
    </row>
    <row r="564" spans="1:14" ht="13.8" thickBot="1" x14ac:dyDescent="0.25">
      <c r="A564" s="27" t="s">
        <v>57</v>
      </c>
      <c r="B564" s="18">
        <v>5</v>
      </c>
      <c r="C564" s="18">
        <v>7</v>
      </c>
      <c r="D564" s="18">
        <v>8</v>
      </c>
      <c r="E564" s="18">
        <v>9</v>
      </c>
      <c r="F564" s="18">
        <v>12</v>
      </c>
      <c r="G564" s="18">
        <v>16</v>
      </c>
      <c r="H564" s="18"/>
      <c r="I564" s="18"/>
      <c r="J564" s="62"/>
      <c r="K564" s="19"/>
      <c r="L564" s="27" t="s">
        <v>57</v>
      </c>
      <c r="M564" s="104" t="e">
        <f>#REF!</f>
        <v>#REF!</v>
      </c>
      <c r="N564" s="113" t="e">
        <f>IF(M564=0,"",CHOOSE(M564,"5","7","8","9","9","12","12","12","12","12","16","16","16","16","16","16","16","16","16","16","手入力箇所","手入力箇所","手入力箇所","手入力箇所","手入力箇所","手入力箇所","手入力箇所","手入力箇所","手入力箇所","手入力箇所"))</f>
        <v>#REF!</v>
      </c>
    </row>
    <row r="565" spans="1:14" ht="48.6" thickBot="1" x14ac:dyDescent="0.25">
      <c r="A565" s="28" t="s">
        <v>64</v>
      </c>
      <c r="B565" s="18">
        <v>6</v>
      </c>
      <c r="C565" s="18"/>
      <c r="D565" s="18"/>
      <c r="E565" s="18"/>
      <c r="F565" s="18"/>
      <c r="G565" s="18"/>
      <c r="H565" s="18"/>
      <c r="I565" s="18"/>
      <c r="J565" s="62"/>
      <c r="K565" s="19"/>
      <c r="L565" s="28" t="s">
        <v>64</v>
      </c>
      <c r="M565" s="104" t="e">
        <f>#REF!</f>
        <v>#REF!</v>
      </c>
      <c r="N565" s="113" t="e">
        <f>IF(M565=0,"",CHOOSE(M565,"6","手入力箇所","手入力箇所","手入力箇所","手入力箇所","手入力箇所","手入力箇所","手入力箇所","手入力箇所","手入力箇所","手入力箇所","",""))</f>
        <v>#REF!</v>
      </c>
    </row>
    <row r="566" spans="1:14" ht="48.6" thickBot="1" x14ac:dyDescent="0.25">
      <c r="A566" s="28" t="s">
        <v>65</v>
      </c>
      <c r="B566" s="18">
        <v>6</v>
      </c>
      <c r="C566" s="18"/>
      <c r="D566" s="18"/>
      <c r="E566" s="18"/>
      <c r="F566" s="18"/>
      <c r="G566" s="18"/>
      <c r="H566" s="18"/>
      <c r="I566" s="18"/>
      <c r="J566" s="62"/>
      <c r="K566" s="19"/>
      <c r="L566" s="28" t="s">
        <v>65</v>
      </c>
      <c r="M566" s="104" t="e">
        <f>#REF!</f>
        <v>#REF!</v>
      </c>
      <c r="N566" s="113" t="e">
        <f>IF(M566=0,"",CHOOSE(M566,"6","手入力箇所","手入力箇所","手入力箇所","手入力箇所","手入力箇所","手入力箇所","手入力箇所","手入力箇所","手入力箇所","手入力箇所","",""))</f>
        <v>#REF!</v>
      </c>
    </row>
    <row r="567" spans="1:14" ht="24.6" thickBot="1" x14ac:dyDescent="0.25">
      <c r="A567" s="28" t="s">
        <v>66</v>
      </c>
      <c r="B567" s="18">
        <v>5</v>
      </c>
      <c r="C567" s="18">
        <v>7</v>
      </c>
      <c r="D567" s="18">
        <v>8</v>
      </c>
      <c r="E567" s="18">
        <v>9</v>
      </c>
      <c r="F567" s="18">
        <v>12</v>
      </c>
      <c r="G567" s="18"/>
      <c r="H567" s="18"/>
      <c r="I567" s="18"/>
      <c r="J567" s="62"/>
      <c r="K567" s="19"/>
      <c r="L567" s="28" t="s">
        <v>66</v>
      </c>
      <c r="M567" s="104" t="e">
        <f>#REF!</f>
        <v>#REF!</v>
      </c>
      <c r="N567" s="113" t="e">
        <f>IF(M567=0,"",CHOOSE(M567,"5","7","8","9","9","12","12","12","12","12","手入力箇所","手入力箇所","手入力箇所","手入力箇所","手入力箇所","手入力箇所","手入力箇所","手入力箇所","手入力箇所","手入力箇所"))</f>
        <v>#REF!</v>
      </c>
    </row>
    <row r="568" spans="1:14" ht="36.6" thickBot="1" x14ac:dyDescent="0.25">
      <c r="A568" s="28" t="s">
        <v>67</v>
      </c>
      <c r="B568" s="18">
        <v>4</v>
      </c>
      <c r="C568" s="18">
        <v>5</v>
      </c>
      <c r="D568" s="18">
        <v>5</v>
      </c>
      <c r="E568" s="18">
        <v>6</v>
      </c>
      <c r="F568" s="18"/>
      <c r="G568" s="18"/>
      <c r="H568" s="18"/>
      <c r="I568" s="18"/>
      <c r="J568" s="62"/>
      <c r="K568" s="19"/>
      <c r="L568" s="28" t="s">
        <v>67</v>
      </c>
      <c r="M568" s="104" t="e">
        <f>#REF!</f>
        <v>#REF!</v>
      </c>
      <c r="N568" s="113" t="e">
        <f>IF(M568=0,"",CHOOSE(M568,"4","5","5","6","6","手入力箇所","手入力箇所","手入力箇所","手入力箇所","手入力箇所","手入力箇所","手入力箇所","手入力箇所","手入力箇所","手入力箇所"))</f>
        <v>#REF!</v>
      </c>
    </row>
    <row r="569" spans="1:14" ht="24.6" thickBot="1" x14ac:dyDescent="0.25">
      <c r="A569" s="28" t="s">
        <v>68</v>
      </c>
      <c r="B569" s="18">
        <v>12</v>
      </c>
      <c r="C569" s="18">
        <v>12</v>
      </c>
      <c r="D569" s="18">
        <v>12</v>
      </c>
      <c r="E569" s="18">
        <v>12</v>
      </c>
      <c r="F569" s="18">
        <v>12</v>
      </c>
      <c r="G569" s="18">
        <v>12</v>
      </c>
      <c r="H569" s="18">
        <v>12</v>
      </c>
      <c r="I569" s="18"/>
      <c r="J569" s="62"/>
      <c r="K569" s="19"/>
      <c r="L569" s="28" t="s">
        <v>68</v>
      </c>
      <c r="M569" s="104" t="e">
        <f>#REF!</f>
        <v>#REF!</v>
      </c>
      <c r="N569" s="113" t="e">
        <f>IF(M569=0,"",CHOOSE(M569,"12","12","12","12","12","12","12","12","12","12","12","12","12","12","12","12","12","12","12","12","12","12","12","12","12","12","12","12","12","12","手入力箇所","手入力箇所","手入力箇所","手入力箇所","手入力箇所","手入力箇所","手入力箇所","手入力箇所","手入力箇所","手入力箇所"))</f>
        <v>#REF!</v>
      </c>
    </row>
    <row r="570" spans="1:14" ht="36.6" thickBot="1" x14ac:dyDescent="0.25">
      <c r="A570" s="28" t="s">
        <v>69</v>
      </c>
      <c r="B570" s="18">
        <v>7</v>
      </c>
      <c r="C570" s="18">
        <v>7</v>
      </c>
      <c r="D570" s="18">
        <v>7</v>
      </c>
      <c r="E570" s="18">
        <v>7</v>
      </c>
      <c r="F570" s="18">
        <v>7</v>
      </c>
      <c r="G570" s="18"/>
      <c r="H570" s="18"/>
      <c r="I570" s="18"/>
      <c r="J570" s="62"/>
      <c r="K570" s="19"/>
      <c r="L570" s="28" t="s">
        <v>69</v>
      </c>
      <c r="M570" s="104" t="e">
        <f>#REF!</f>
        <v>#REF!</v>
      </c>
      <c r="N570" s="113" t="e">
        <f>IF(M570=0,"",CHOOSE(M570,"7","7","7","7","7","7","7","7","7","7","手入力箇所","手入力箇所","手入力箇所","手入力箇所","手入力箇所","手入力箇所","手入力箇所","手入力箇所","手入力箇所","手入力箇所"))</f>
        <v>#REF!</v>
      </c>
    </row>
    <row r="571" spans="1:14" ht="13.8" thickBot="1" x14ac:dyDescent="0.25">
      <c r="A571" s="27" t="s">
        <v>63</v>
      </c>
      <c r="B571" s="18">
        <v>4</v>
      </c>
      <c r="C571" s="18">
        <v>5</v>
      </c>
      <c r="D571" s="18">
        <v>7</v>
      </c>
      <c r="E571" s="18">
        <v>8</v>
      </c>
      <c r="F571" s="18">
        <v>11</v>
      </c>
      <c r="G571" s="18">
        <v>16</v>
      </c>
      <c r="H571" s="18">
        <v>22</v>
      </c>
      <c r="I571" s="18">
        <v>26</v>
      </c>
      <c r="J571" s="18">
        <v>31</v>
      </c>
      <c r="K571" s="19"/>
      <c r="L571" s="27" t="s">
        <v>63</v>
      </c>
      <c r="M571" s="104" t="e">
        <f>#REF!</f>
        <v>#REF!</v>
      </c>
      <c r="N571" s="113" t="e">
        <f>IF(M571=0,"",CHOOSE(M571,"4","5","7","8","8","11","11","11","11","11","16","16","16","16","16","16","16","16","16","16","22","22","22","22","22","22","22","22","22","22","26","26","26","26","26","26","26","26","26","26","31","31","31","31","31","31","31","31","31","31","31","手入力箇所","手入力箇所","手入力箇所","手入力箇所","手入力箇所","手入力箇所","手入力箇所","手入力箇所","手入力箇所","手入力箇所"))</f>
        <v>#REF!</v>
      </c>
    </row>
    <row r="572" spans="1:14" ht="24.6" thickBot="1" x14ac:dyDescent="0.25">
      <c r="A572" s="28" t="s">
        <v>70</v>
      </c>
      <c r="B572" s="18">
        <v>5</v>
      </c>
      <c r="C572" s="18">
        <v>6</v>
      </c>
      <c r="D572" s="18">
        <v>7</v>
      </c>
      <c r="E572" s="18"/>
      <c r="F572" s="18"/>
      <c r="G572" s="18"/>
      <c r="H572" s="18"/>
      <c r="I572" s="18"/>
      <c r="J572" s="62"/>
      <c r="K572" s="19"/>
      <c r="L572" s="28" t="s">
        <v>70</v>
      </c>
      <c r="M572" s="104" t="e">
        <f>#REF!</f>
        <v>#REF!</v>
      </c>
      <c r="N572" s="113" t="e">
        <f>IF(M572=0,"",CHOOSE(M572,"5","6","7","手入力箇所","手入力箇所","手入力箇所","手入力箇所","手入力箇所","手入力箇所","手入力箇所","手入力箇所","手入力箇所","手入力箇所"))</f>
        <v>#REF!</v>
      </c>
    </row>
    <row r="573" spans="1:14" ht="13.8" thickBot="1" x14ac:dyDescent="0.25">
      <c r="A573" s="29" t="s">
        <v>71</v>
      </c>
      <c r="B573" s="18">
        <v>3</v>
      </c>
      <c r="C573" s="18">
        <v>6</v>
      </c>
      <c r="D573" s="18">
        <v>19</v>
      </c>
      <c r="E573" s="18"/>
      <c r="F573" s="18"/>
      <c r="G573" s="18"/>
      <c r="H573" s="18"/>
      <c r="I573" s="18"/>
      <c r="J573" s="62"/>
      <c r="K573" s="19"/>
      <c r="L573" s="29" t="s">
        <v>71</v>
      </c>
      <c r="M573" s="104" t="e">
        <f>#REF!</f>
        <v>#REF!</v>
      </c>
      <c r="N573" s="113" t="e">
        <f>IF(M573=0,"",CHOOSE(M573,"3","6","19","手入力箇所","手入力箇所","手入力箇所","手入力箇所","手入力箇所","手入力箇所","手入力箇所","手入力箇所","手入力箇所","手入力箇所"))</f>
        <v>#REF!</v>
      </c>
    </row>
    <row r="574" spans="1:14" ht="13.8" thickBot="1" x14ac:dyDescent="0.25">
      <c r="A574" s="29" t="s">
        <v>72</v>
      </c>
      <c r="B574" s="18">
        <v>1</v>
      </c>
      <c r="C574" s="18">
        <v>3</v>
      </c>
      <c r="D574" s="18">
        <v>5</v>
      </c>
      <c r="E574" s="18">
        <v>9</v>
      </c>
      <c r="F574" s="18">
        <v>26</v>
      </c>
      <c r="G574" s="18"/>
      <c r="H574" s="18"/>
      <c r="I574" s="18"/>
      <c r="J574" s="62"/>
      <c r="K574" s="19"/>
      <c r="L574" s="29" t="s">
        <v>72</v>
      </c>
      <c r="M574" s="104" t="e">
        <f>#REF!</f>
        <v>#REF!</v>
      </c>
      <c r="N574" s="113" t="e">
        <f>IF(M574=0,"",CHOOSE(M574,"1","3","5","9","9","26","26","26","26","26","手入力箇所","手入力箇所","手入力箇所","手入力箇所","手入力箇所","手入力箇所","手入力箇所","手入力箇所","手入力箇所","手入力箇所"))</f>
        <v>#REF!</v>
      </c>
    </row>
    <row r="575" spans="1:14" ht="13.8" thickBot="1" x14ac:dyDescent="0.25">
      <c r="A575" s="29" t="s">
        <v>73</v>
      </c>
      <c r="B575" s="18">
        <v>4</v>
      </c>
      <c r="C575" s="18">
        <v>11</v>
      </c>
      <c r="D575" s="18">
        <v>20</v>
      </c>
      <c r="E575" s="18">
        <v>33</v>
      </c>
      <c r="F575" s="18"/>
      <c r="G575" s="18"/>
      <c r="H575" s="18"/>
      <c r="I575" s="18"/>
      <c r="J575" s="62"/>
      <c r="K575" s="19"/>
      <c r="L575" s="29" t="s">
        <v>73</v>
      </c>
      <c r="M575" s="104" t="e">
        <f>#REF!</f>
        <v>#REF!</v>
      </c>
      <c r="N575" s="113" t="e">
        <f>IF(M575=0,"",CHOOSE(M575,"4","11","20","33","33","手入力箇所","手入力箇所","手入力箇所","手入力箇所","手入力箇所","手入力箇所","手入力箇所","手入力箇所","手入力箇所","手入力箇所"))</f>
        <v>#REF!</v>
      </c>
    </row>
    <row r="576" spans="1:14" ht="37.200000000000003" thickBot="1" x14ac:dyDescent="0.25">
      <c r="A576" s="30" t="s">
        <v>74</v>
      </c>
      <c r="B576" s="18">
        <v>4</v>
      </c>
      <c r="C576" s="18">
        <v>6</v>
      </c>
      <c r="D576" s="18">
        <v>8</v>
      </c>
      <c r="E576" s="18">
        <v>10</v>
      </c>
      <c r="F576" s="18">
        <v>15</v>
      </c>
      <c r="G576" s="18">
        <v>23</v>
      </c>
      <c r="H576" s="18">
        <v>33</v>
      </c>
      <c r="I576" s="18"/>
      <c r="J576" s="62"/>
      <c r="K576" s="19"/>
      <c r="L576" s="30" t="s">
        <v>74</v>
      </c>
      <c r="M576" s="104" t="e">
        <f>#REF!</f>
        <v>#REF!</v>
      </c>
      <c r="N576" s="113" t="e">
        <f>IF(M576=0,"",CHOOSE(M576,"4","6","8","10","10","15","15","15","15","15","23","23","23","23","23","23","23","23","23","23","33","33","33","33","33","33","33","33","33","33","手入力箇所","手入力箇所","手入力箇所","手入力箇所","手入力箇所","手入力箇所","手入力箇所","手入力箇所","手入力箇所","手入力箇所"))</f>
        <v>#REF!</v>
      </c>
    </row>
    <row r="577" spans="1:14" ht="13.8" thickBot="1" x14ac:dyDescent="0.25">
      <c r="A577" s="29" t="s">
        <v>75</v>
      </c>
      <c r="B577" s="18">
        <v>6</v>
      </c>
      <c r="C577" s="18">
        <v>14</v>
      </c>
      <c r="D577" s="18">
        <v>25</v>
      </c>
      <c r="E577" s="18">
        <v>39</v>
      </c>
      <c r="F577" s="18"/>
      <c r="G577" s="18"/>
      <c r="H577" s="18"/>
      <c r="I577" s="18"/>
      <c r="J577" s="62"/>
      <c r="K577" s="19"/>
      <c r="L577" s="29" t="s">
        <v>75</v>
      </c>
      <c r="M577" s="104" t="e">
        <f>#REF!</f>
        <v>#REF!</v>
      </c>
      <c r="N577" s="113" t="e">
        <f>IF(M577=0,"",CHOOSE(M577,"6","14","25","39","39","手入力箇所","手入力箇所","手入力箇所","手入力箇所","手入力箇所","手入力箇所","手入力箇所","手入力箇所","手入力箇所","手入力箇所"))</f>
        <v>#REF!</v>
      </c>
    </row>
    <row r="578" spans="1:14" ht="37.200000000000003" thickBot="1" x14ac:dyDescent="0.25">
      <c r="A578" s="30" t="s">
        <v>76</v>
      </c>
      <c r="B578" s="18">
        <v>2</v>
      </c>
      <c r="C578" s="18">
        <v>3</v>
      </c>
      <c r="D578" s="18">
        <v>6</v>
      </c>
      <c r="E578" s="18">
        <v>9</v>
      </c>
      <c r="F578" s="18"/>
      <c r="G578" s="18"/>
      <c r="H578" s="18"/>
      <c r="I578" s="18"/>
      <c r="J578" s="62"/>
      <c r="K578" s="19"/>
      <c r="L578" s="30" t="s">
        <v>76</v>
      </c>
      <c r="M578" s="104" t="e">
        <f>#REF!</f>
        <v>#REF!</v>
      </c>
      <c r="N578" s="113" t="e">
        <f>IF(M578=0,"",CHOOSE(M578,"2","3","6","9","9","手入力箇所","手入力箇所","手入力箇所","手入力箇所","手入力箇所","手入力箇所","手入力箇所","手入力箇所","手入力箇所","手入力箇所"))</f>
        <v>#REF!</v>
      </c>
    </row>
    <row r="579" spans="1:14" ht="27" thickBot="1" x14ac:dyDescent="0.25">
      <c r="A579" s="31" t="s">
        <v>77</v>
      </c>
      <c r="B579" s="18">
        <v>12</v>
      </c>
      <c r="C579" s="18">
        <v>18</v>
      </c>
      <c r="D579" s="18">
        <v>22</v>
      </c>
      <c r="E579" s="18">
        <v>26</v>
      </c>
      <c r="F579" s="62"/>
      <c r="G579" s="62"/>
      <c r="H579" s="62"/>
      <c r="I579" s="62"/>
      <c r="J579" s="62"/>
      <c r="K579" s="19"/>
      <c r="L579" s="31" t="s">
        <v>77</v>
      </c>
      <c r="M579" s="104" t="e">
        <f>#REF!</f>
        <v>#REF!</v>
      </c>
      <c r="N579" s="113" t="e">
        <f>IF(M579=0,"",CHOOSE(M579,"12","18","22","26","26","手入力箇所","手入力箇所","手入力箇所","手入力箇所","手入力箇所","手入力箇所","手入力箇所","手入力箇所","手入力箇所","手入力箇所"))</f>
        <v>#REF!</v>
      </c>
    </row>
    <row r="580" spans="1:14" ht="40.200000000000003" thickBot="1" x14ac:dyDescent="0.25">
      <c r="A580" s="31" t="s">
        <v>78</v>
      </c>
      <c r="B580" s="18">
        <v>5</v>
      </c>
      <c r="C580" s="18">
        <v>8</v>
      </c>
      <c r="D580" s="18">
        <v>11</v>
      </c>
      <c r="E580" s="18">
        <v>14</v>
      </c>
      <c r="F580" s="62"/>
      <c r="G580" s="62"/>
      <c r="H580" s="62"/>
      <c r="I580" s="62"/>
      <c r="J580" s="62"/>
      <c r="K580" s="19"/>
      <c r="L580" s="31" t="s">
        <v>78</v>
      </c>
      <c r="M580" s="104" t="e">
        <f>#REF!</f>
        <v>#REF!</v>
      </c>
      <c r="N580" s="113" t="e">
        <f>IF(M580=0,"",CHOOSE(M580,"5","8","11","14","14","手入力箇所","手入力箇所","手入力箇所","手入力箇所","手入力箇所","手入力箇所","手入力箇所","手入力箇所","手入力箇所","手入力箇所"))</f>
        <v>#REF!</v>
      </c>
    </row>
    <row r="581" spans="1:14" ht="27" thickBot="1" x14ac:dyDescent="0.25">
      <c r="A581" s="31" t="s">
        <v>79</v>
      </c>
      <c r="B581" s="18">
        <v>6</v>
      </c>
      <c r="C581" s="18">
        <v>11</v>
      </c>
      <c r="D581" s="18">
        <v>16</v>
      </c>
      <c r="E581" s="18">
        <v>21</v>
      </c>
      <c r="F581" s="62"/>
      <c r="G581" s="62"/>
      <c r="H581" s="62"/>
      <c r="I581" s="62"/>
      <c r="J581" s="62"/>
      <c r="K581" s="19"/>
      <c r="L581" s="31" t="s">
        <v>79</v>
      </c>
      <c r="M581" s="104" t="e">
        <f>#REF!</f>
        <v>#REF!</v>
      </c>
      <c r="N581" s="113" t="e">
        <f>IF(M581=0,"",CHOOSE(M581,"6","11","16","21","21","手入力箇所","手入力箇所","手入力箇所","手入力箇所","手入力箇所","手入力箇所","手入力箇所","手入力箇所","手入力箇所"))</f>
        <v>#REF!</v>
      </c>
    </row>
    <row r="582" spans="1:14" ht="40.200000000000003" thickBot="1" x14ac:dyDescent="0.25">
      <c r="A582" s="31" t="s">
        <v>80</v>
      </c>
      <c r="B582" s="18">
        <v>5</v>
      </c>
      <c r="C582" s="18">
        <v>7</v>
      </c>
      <c r="D582" s="18">
        <v>9</v>
      </c>
      <c r="E582" s="18">
        <v>10</v>
      </c>
      <c r="F582" s="62"/>
      <c r="G582" s="62"/>
      <c r="H582" s="62"/>
      <c r="I582" s="62"/>
      <c r="J582" s="62"/>
      <c r="K582" s="19"/>
      <c r="L582" s="31" t="s">
        <v>80</v>
      </c>
      <c r="M582" s="104" t="e">
        <f>#REF!</f>
        <v>#REF!</v>
      </c>
      <c r="N582" s="113" t="e">
        <f>IF(M582=0,"",CHOOSE(M582,"5","7","9","10","10","手入力箇所","手入力箇所","手入力箇所","手入力箇所","手入力箇所","手入力箇所","手入力箇所","手入力箇所","手入力箇所"))</f>
        <v>#REF!</v>
      </c>
    </row>
    <row r="583" spans="1:14" ht="40.200000000000003" thickBot="1" x14ac:dyDescent="0.25">
      <c r="A583" s="31" t="s">
        <v>81</v>
      </c>
      <c r="B583" s="18">
        <v>9</v>
      </c>
      <c r="C583" s="18">
        <v>14</v>
      </c>
      <c r="D583" s="62"/>
      <c r="E583" s="62"/>
      <c r="F583" s="62"/>
      <c r="G583" s="62"/>
      <c r="H583" s="62"/>
      <c r="I583" s="62"/>
      <c r="J583" s="62"/>
      <c r="K583" s="19"/>
      <c r="L583" s="31" t="s">
        <v>81</v>
      </c>
      <c r="M583" s="104" t="e">
        <f>#REF!</f>
        <v>#REF!</v>
      </c>
      <c r="N583" s="113" t="e">
        <f>IF(M583=0,"",CHOOSE(M583,"9","14","手入力箇所","手入力箇所","手入力箇所","手入力箇所","手入力箇所","手入力箇所","手入力箇所","手入力箇所","手入力箇所","手入力箇所"))</f>
        <v>#REF!</v>
      </c>
    </row>
    <row r="584" spans="1:14" ht="13.8" thickBot="1" x14ac:dyDescent="0.25">
      <c r="A584" s="31" t="s">
        <v>82</v>
      </c>
      <c r="B584" s="18">
        <v>3</v>
      </c>
      <c r="C584" s="18">
        <v>4</v>
      </c>
      <c r="D584" s="18">
        <v>4</v>
      </c>
      <c r="E584" s="18">
        <v>5</v>
      </c>
      <c r="F584" s="18">
        <v>6</v>
      </c>
      <c r="G584" s="18">
        <v>8</v>
      </c>
      <c r="H584" s="18">
        <v>9</v>
      </c>
      <c r="I584" s="18">
        <v>11</v>
      </c>
      <c r="J584" s="18">
        <v>12</v>
      </c>
      <c r="K584" s="19"/>
      <c r="L584" s="31" t="s">
        <v>82</v>
      </c>
      <c r="M584" s="104" t="e">
        <f>#REF!</f>
        <v>#REF!</v>
      </c>
      <c r="N584" s="113" t="e">
        <f>IF(M584=0,"",CHOOSE(M584,"3","4","4","5","5","6","6","6","6","6","8","8","8","8","8","8","8","8","8","8","9","9","9","9","9","9","9","9","9","9","11","11","11","11","11","11","11","11","11","11","12","12","12","12","12","12","12","12","12","12","12","手入力箇所","手入力箇所","手入力箇所","手入力箇所","手入力箇所","手入力箇所","手入力箇所","手入力箇所","手入力箇所","手入力箇所"))</f>
        <v>#REF!</v>
      </c>
    </row>
    <row r="585" spans="1:14" ht="13.8" thickBot="1" x14ac:dyDescent="0.25">
      <c r="A585" s="31" t="s">
        <v>83</v>
      </c>
      <c r="B585" s="18">
        <v>3</v>
      </c>
      <c r="C585" s="18">
        <v>4</v>
      </c>
      <c r="D585" s="18">
        <v>4</v>
      </c>
      <c r="E585" s="18">
        <v>5</v>
      </c>
      <c r="F585" s="18">
        <v>6</v>
      </c>
      <c r="G585" s="18">
        <v>8</v>
      </c>
      <c r="H585" s="18">
        <v>10</v>
      </c>
      <c r="I585" s="18">
        <v>12</v>
      </c>
      <c r="J585" s="18">
        <v>13</v>
      </c>
      <c r="K585" s="19"/>
      <c r="L585" s="31" t="s">
        <v>83</v>
      </c>
      <c r="M585" s="104" t="e">
        <f>#REF!</f>
        <v>#REF!</v>
      </c>
      <c r="N585" s="113" t="e">
        <f>IF(M585=0,"",CHOOSE(M585,"3","4","4","5","5","6","6","6","6","6","8","8","8","8","8","8","8","8","8","8","10","10","10","10","10","10","10","10","10","10","12","12","12","12","12","12","12","12","12","12","13","13","13","13","13","13","13","13","13","13","13","手入力箇所","手入力箇所","手入力箇所","手入力箇所","手入力箇所","手入力箇所","手入力箇所","手入力箇所","手入力箇所","手入力箇所"))</f>
        <v>#REF!</v>
      </c>
    </row>
    <row r="586" spans="1:14" ht="27" thickBot="1" x14ac:dyDescent="0.25">
      <c r="A586" s="32" t="s">
        <v>84</v>
      </c>
      <c r="B586" s="20">
        <v>1</v>
      </c>
      <c r="C586" s="20">
        <v>2</v>
      </c>
      <c r="D586" s="20">
        <v>3</v>
      </c>
      <c r="E586" s="20">
        <v>4</v>
      </c>
      <c r="F586" s="20">
        <v>8</v>
      </c>
      <c r="G586" s="20">
        <v>19</v>
      </c>
      <c r="H586" s="63"/>
      <c r="I586" s="63"/>
      <c r="J586" s="63"/>
      <c r="K586" s="21"/>
      <c r="L586" s="32" t="s">
        <v>84</v>
      </c>
      <c r="M586" s="104" t="e">
        <f>#REF!</f>
        <v>#REF!</v>
      </c>
      <c r="N586" s="113" t="e">
        <f>IF(M586=0,"",CHOOSE(M586,"1","2","3","4","4","8","8","8","8","8","19","19","19","19","19","19","19","19","19","19","手入力箇所","手入力箇所","手入力箇所","手入力箇所","手入力箇所","手入力箇所","手入力箇所","手入力箇所","手入力箇所","手入力箇所"))</f>
        <v>#REF!</v>
      </c>
    </row>
    <row r="587" spans="1:14" ht="13.8" thickBot="1" x14ac:dyDescent="0.25"/>
    <row r="588" spans="1:14" ht="13.8" thickBot="1" x14ac:dyDescent="0.25">
      <c r="A588" s="686" t="e">
        <f>A561</f>
        <v>#REF!</v>
      </c>
      <c r="B588" s="686"/>
      <c r="C588" s="686"/>
      <c r="D588" s="687" t="s">
        <v>193</v>
      </c>
      <c r="E588" s="687"/>
      <c r="F588" s="687"/>
      <c r="G588" s="687"/>
      <c r="H588" s="687"/>
      <c r="I588" s="687"/>
      <c r="J588" s="687"/>
      <c r="K588" s="687"/>
      <c r="L588" s="687"/>
      <c r="M588" s="687"/>
      <c r="N588" s="687"/>
    </row>
    <row r="589" spans="1:14" ht="13.8" thickBot="1" x14ac:dyDescent="0.25">
      <c r="A589" s="105"/>
      <c r="B589" s="33">
        <v>1</v>
      </c>
      <c r="C589" s="24">
        <v>2</v>
      </c>
      <c r="D589" s="24">
        <v>3</v>
      </c>
      <c r="E589" s="24" t="s">
        <v>58</v>
      </c>
      <c r="F589" s="24" t="s">
        <v>59</v>
      </c>
      <c r="G589" s="24" t="s">
        <v>60</v>
      </c>
      <c r="H589" s="24" t="s">
        <v>61</v>
      </c>
      <c r="I589" s="24" t="s">
        <v>62</v>
      </c>
      <c r="J589" s="24" t="s">
        <v>194</v>
      </c>
      <c r="K589" s="102" t="s">
        <v>85</v>
      </c>
      <c r="L589" s="105" t="s">
        <v>189</v>
      </c>
      <c r="M589" s="105" t="s">
        <v>188</v>
      </c>
      <c r="N589" s="105" t="s">
        <v>51</v>
      </c>
    </row>
    <row r="590" spans="1:14" ht="13.8" thickBot="1" x14ac:dyDescent="0.25">
      <c r="A590" s="26" t="s">
        <v>56</v>
      </c>
      <c r="B590" s="22">
        <v>16</v>
      </c>
      <c r="C590" s="22">
        <v>25</v>
      </c>
      <c r="D590" s="22">
        <v>32</v>
      </c>
      <c r="E590" s="22">
        <v>38</v>
      </c>
      <c r="F590" s="22">
        <v>56</v>
      </c>
      <c r="G590" s="22">
        <v>87</v>
      </c>
      <c r="H590" s="22">
        <v>121</v>
      </c>
      <c r="I590" s="22"/>
      <c r="J590" s="23"/>
      <c r="K590" s="68"/>
      <c r="L590" s="107" t="s">
        <v>56</v>
      </c>
      <c r="M590" s="103" t="e">
        <f>#REF!</f>
        <v>#REF!</v>
      </c>
      <c r="N590" s="103" t="e">
        <f>IF(M590=0,"",CHOOSE(M590,"16","25","32","38","38","56","56","56","56","56","87","87","87","87","87","87","87","87","87","87","121","121","121","121","121","121","121","121","121","121","手入力箇所","手入力箇所","手入力箇所","手入力箇所","手入力箇所","手入力箇所","手入力箇所","手入力箇所","手入力箇所","手入力箇所"))</f>
        <v>#REF!</v>
      </c>
    </row>
    <row r="591" spans="1:14" ht="13.8" thickBot="1" x14ac:dyDescent="0.25">
      <c r="A591" s="27" t="s">
        <v>57</v>
      </c>
      <c r="B591" s="18">
        <v>25</v>
      </c>
      <c r="C591" s="18">
        <v>33</v>
      </c>
      <c r="D591" s="18">
        <v>40</v>
      </c>
      <c r="E591" s="18">
        <v>45</v>
      </c>
      <c r="F591" s="18">
        <v>58</v>
      </c>
      <c r="G591" s="18">
        <v>79</v>
      </c>
      <c r="H591" s="18"/>
      <c r="I591" s="18"/>
      <c r="J591" s="62"/>
      <c r="K591" s="69"/>
      <c r="L591" s="107" t="s">
        <v>57</v>
      </c>
      <c r="M591" s="103" t="e">
        <f>#REF!</f>
        <v>#REF!</v>
      </c>
      <c r="N591" s="103" t="e">
        <f>IF(M591=0,"",CHOOSE(M591,"25","33","40","45","45","58","58","58","58","58","79","79","79","79","79","79","79","79","79","79","手入力箇所","手入力箇所","手入力箇所","手入力箇所","手入力箇所","手入力箇所","手入力箇所","手入力箇所","手入力箇所","手入力箇所"))</f>
        <v>#REF!</v>
      </c>
    </row>
    <row r="592" spans="1:14" ht="48.6" thickBot="1" x14ac:dyDescent="0.25">
      <c r="A592" s="28" t="s">
        <v>64</v>
      </c>
      <c r="B592" s="18">
        <v>32</v>
      </c>
      <c r="C592" s="18"/>
      <c r="D592" s="18"/>
      <c r="E592" s="18"/>
      <c r="F592" s="18"/>
      <c r="G592" s="18"/>
      <c r="H592" s="18"/>
      <c r="I592" s="18"/>
      <c r="J592" s="62"/>
      <c r="K592" s="69"/>
      <c r="L592" s="108" t="s">
        <v>64</v>
      </c>
      <c r="M592" s="103" t="e">
        <f>#REF!</f>
        <v>#REF!</v>
      </c>
      <c r="N592" s="103" t="e">
        <f>IF(M592=0,"",CHOOSE(M592,"32","手入力箇所","手入力箇所","手入力箇所","手入力箇所","手入力箇所","手入力箇所","手入力箇所","手入力箇所","手入力箇所","手入力箇所"))</f>
        <v>#REF!</v>
      </c>
    </row>
    <row r="593" spans="1:14" ht="48.6" thickBot="1" x14ac:dyDescent="0.25">
      <c r="A593" s="28" t="s">
        <v>65</v>
      </c>
      <c r="B593" s="18">
        <v>36</v>
      </c>
      <c r="C593" s="18"/>
      <c r="D593" s="18"/>
      <c r="E593" s="18"/>
      <c r="F593" s="18"/>
      <c r="G593" s="18"/>
      <c r="H593" s="18"/>
      <c r="I593" s="18"/>
      <c r="J593" s="62"/>
      <c r="K593" s="69"/>
      <c r="L593" s="108" t="s">
        <v>65</v>
      </c>
      <c r="M593" s="103" t="e">
        <f>#REF!</f>
        <v>#REF!</v>
      </c>
      <c r="N593" s="103" t="e">
        <f>IF(M593=0,"",CHOOSE(M593,"36","手入力箇所","手入力箇所","手入力箇所","手入力箇所","手入力箇所","手入力箇所","手入力箇所","手入力箇所","手入力箇所","手入力箇所"))</f>
        <v>#REF!</v>
      </c>
    </row>
    <row r="594" spans="1:14" ht="24.6" thickBot="1" x14ac:dyDescent="0.25">
      <c r="A594" s="28" t="s">
        <v>66</v>
      </c>
      <c r="B594" s="18">
        <v>24</v>
      </c>
      <c r="C594" s="18">
        <v>30</v>
      </c>
      <c r="D594" s="18">
        <v>33</v>
      </c>
      <c r="E594" s="18">
        <v>35</v>
      </c>
      <c r="F594" s="18">
        <v>42</v>
      </c>
      <c r="G594" s="18"/>
      <c r="H594" s="18"/>
      <c r="I594" s="18"/>
      <c r="J594" s="62"/>
      <c r="K594" s="69"/>
      <c r="L594" s="108" t="s">
        <v>66</v>
      </c>
      <c r="M594" s="103" t="e">
        <f>#REF!</f>
        <v>#REF!</v>
      </c>
      <c r="N594" s="103" t="e">
        <f>IF(M594=0,"",CHOOSE(M594,"24","30","33","35","35","42","42","42","42","42","手入力箇所","手入力箇所","手入力箇所","手入力箇所","手入力箇所","手入力箇所","手入力箇所","手入力箇所","手入力箇所","手入力箇所"))</f>
        <v>#REF!</v>
      </c>
    </row>
    <row r="595" spans="1:14" ht="36.6" thickBot="1" x14ac:dyDescent="0.25">
      <c r="A595" s="28" t="s">
        <v>67</v>
      </c>
      <c r="B595" s="18">
        <v>7</v>
      </c>
      <c r="C595" s="18">
        <v>12</v>
      </c>
      <c r="D595" s="18">
        <v>16</v>
      </c>
      <c r="E595" s="18">
        <v>19</v>
      </c>
      <c r="F595" s="18"/>
      <c r="G595" s="18"/>
      <c r="H595" s="18"/>
      <c r="I595" s="18"/>
      <c r="J595" s="62"/>
      <c r="K595" s="69"/>
      <c r="L595" s="108" t="s">
        <v>67</v>
      </c>
      <c r="M595" s="103" t="e">
        <f>#REF!</f>
        <v>#REF!</v>
      </c>
      <c r="N595" s="103" t="e">
        <f>IF(M595=0,"",CHOOSE(M595,"7","12","16","19","19","手入力箇所","手入力箇所","手入力箇所","手入力箇所","手入力箇所","手入力箇所","手入力箇所","手入力箇所","手入力箇所","手入力箇所"))</f>
        <v>#REF!</v>
      </c>
    </row>
    <row r="596" spans="1:14" ht="24.6" thickBot="1" x14ac:dyDescent="0.25">
      <c r="A596" s="28" t="s">
        <v>68</v>
      </c>
      <c r="B596" s="18">
        <v>21</v>
      </c>
      <c r="C596" s="18">
        <v>35</v>
      </c>
      <c r="D596" s="18">
        <v>48</v>
      </c>
      <c r="E596" s="18">
        <v>59</v>
      </c>
      <c r="F596" s="18">
        <v>94</v>
      </c>
      <c r="G596" s="18">
        <v>159</v>
      </c>
      <c r="H596" s="18">
        <v>235</v>
      </c>
      <c r="I596" s="18"/>
      <c r="J596" s="62"/>
      <c r="K596" s="69"/>
      <c r="L596" s="108" t="s">
        <v>68</v>
      </c>
      <c r="M596" s="103" t="e">
        <f>#REF!</f>
        <v>#REF!</v>
      </c>
      <c r="N596" s="103" t="e">
        <f>IF(M596=0,"",CHOOSE(M596,"21","35","48","59","59","94","94","94","94","94","159","159","159","159","159","159","159","159","159","159","235","235","235","235","235","235","235","235","235","235","手入力箇所","手入力箇所","手入力箇所","手入力箇所","手入力箇所","手入力箇所","手入力箇所","手入力箇所","手入力箇所","手入力箇所"))</f>
        <v>#REF!</v>
      </c>
    </row>
    <row r="597" spans="1:14" ht="36.6" thickBot="1" x14ac:dyDescent="0.25">
      <c r="A597" s="28" t="s">
        <v>69</v>
      </c>
      <c r="B597" s="18">
        <v>22</v>
      </c>
      <c r="C597" s="18">
        <v>26</v>
      </c>
      <c r="D597" s="18">
        <v>28</v>
      </c>
      <c r="E597" s="18">
        <v>29</v>
      </c>
      <c r="F597" s="18">
        <v>34</v>
      </c>
      <c r="G597" s="18"/>
      <c r="H597" s="18"/>
      <c r="I597" s="18"/>
      <c r="J597" s="62"/>
      <c r="K597" s="69"/>
      <c r="L597" s="108" t="s">
        <v>69</v>
      </c>
      <c r="M597" s="103" t="e">
        <f>#REF!</f>
        <v>#REF!</v>
      </c>
      <c r="N597" s="103" t="e">
        <f>IF(M597=0,"",CHOOSE(M597,"22","26","28","29","29","34","34","34","34","34","手入力箇所","手入力箇所","手入力箇所","手入力箇所","手入力箇所","手入力箇所","手入力箇所","手入力箇所","手入力箇所","手入力箇所"))</f>
        <v>#REF!</v>
      </c>
    </row>
    <row r="598" spans="1:14" ht="13.8" thickBot="1" x14ac:dyDescent="0.25">
      <c r="A598" s="27" t="s">
        <v>63</v>
      </c>
      <c r="B598" s="18">
        <v>21</v>
      </c>
      <c r="C598" s="18">
        <v>33</v>
      </c>
      <c r="D598" s="18">
        <v>46</v>
      </c>
      <c r="E598" s="18">
        <v>56</v>
      </c>
      <c r="F598" s="18">
        <v>89</v>
      </c>
      <c r="G598" s="18">
        <v>151</v>
      </c>
      <c r="H598" s="18">
        <v>224</v>
      </c>
      <c r="I598" s="18">
        <v>289</v>
      </c>
      <c r="J598" s="18">
        <v>350</v>
      </c>
      <c r="K598" s="69"/>
      <c r="L598" s="107" t="s">
        <v>63</v>
      </c>
      <c r="M598" s="103" t="e">
        <f>#REF!</f>
        <v>#REF!</v>
      </c>
      <c r="N598" s="103" t="e">
        <f>IF(M598=0,"",CHOOSE(M598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99" spans="1:14" ht="24.6" thickBot="1" x14ac:dyDescent="0.25">
      <c r="A599" s="34" t="s">
        <v>70</v>
      </c>
      <c r="B599" s="35">
        <v>13</v>
      </c>
      <c r="C599" s="35">
        <v>33</v>
      </c>
      <c r="D599" s="35">
        <v>59</v>
      </c>
      <c r="E599" s="35"/>
      <c r="F599" s="35"/>
      <c r="G599" s="35"/>
      <c r="H599" s="35"/>
      <c r="I599" s="35"/>
      <c r="J599" s="36"/>
      <c r="K599" s="67"/>
      <c r="L599" s="108" t="s">
        <v>70</v>
      </c>
      <c r="M599" s="103" t="e">
        <f>#REF!</f>
        <v>#REF!</v>
      </c>
      <c r="N599" s="103" t="e">
        <f>IF(M599=0,"",CHOOSE(M599,"13","33","59","手入力箇所","手入力箇所","手入力箇所","手入力箇所","手入力箇所","手入力箇所","手入力箇所","手入力箇所","手入力箇所","手入力箇所"))</f>
        <v>#REF!</v>
      </c>
    </row>
    <row r="600" spans="1:14" ht="13.8" thickBot="1" x14ac:dyDescent="0.25">
      <c r="A600" s="37" t="s">
        <v>71</v>
      </c>
      <c r="B600" s="17">
        <v>23</v>
      </c>
      <c r="C600" s="17">
        <v>39</v>
      </c>
      <c r="D600" s="17">
        <v>97</v>
      </c>
      <c r="E600" s="17"/>
      <c r="F600" s="17"/>
      <c r="G600" s="17"/>
      <c r="H600" s="17"/>
      <c r="I600" s="17"/>
      <c r="J600" s="64"/>
      <c r="K600" s="70"/>
      <c r="L600" s="109" t="s">
        <v>71</v>
      </c>
      <c r="M600" s="103" t="e">
        <f>#REF!</f>
        <v>#REF!</v>
      </c>
      <c r="N600" s="103" t="e">
        <f>IF(M600=0,"",CHOOSE(M600,"23","39","97","手入力箇所","手入力箇所","手入力箇所","手入力箇所","手入力箇所","手入力箇所","手入力箇所","手入力箇所","手入力箇所","手入力箇所"))</f>
        <v>#REF!</v>
      </c>
    </row>
    <row r="601" spans="1:14" ht="13.8" thickBot="1" x14ac:dyDescent="0.25">
      <c r="A601" s="29" t="s">
        <v>72</v>
      </c>
      <c r="B601" s="18">
        <v>21</v>
      </c>
      <c r="C601" s="18">
        <v>37</v>
      </c>
      <c r="D601" s="18">
        <v>58</v>
      </c>
      <c r="E601" s="18">
        <v>76</v>
      </c>
      <c r="F601" s="18">
        <v>137</v>
      </c>
      <c r="G601" s="18"/>
      <c r="H601" s="18"/>
      <c r="I601" s="18"/>
      <c r="J601" s="62"/>
      <c r="K601" s="69"/>
      <c r="L601" s="109" t="s">
        <v>72</v>
      </c>
      <c r="M601" s="103" t="e">
        <f>#REF!</f>
        <v>#REF!</v>
      </c>
      <c r="N601" s="103" t="e">
        <f>IF(M601=0,"",CHOOSE(M601,"21","37","58","76","76","137","137","137","137","137","手入力箇所","手入力箇所","手入力箇所","手入力箇所","手入力箇所","手入力箇所","手入力箇所","手入力箇所","手入力箇所","手入力箇所"))</f>
        <v>#REF!</v>
      </c>
    </row>
    <row r="602" spans="1:14" ht="13.8" thickBot="1" x14ac:dyDescent="0.25">
      <c r="A602" s="29" t="s">
        <v>73</v>
      </c>
      <c r="B602" s="18">
        <v>48</v>
      </c>
      <c r="C602" s="18">
        <v>93</v>
      </c>
      <c r="D602" s="18">
        <v>138</v>
      </c>
      <c r="E602" s="18">
        <v>183</v>
      </c>
      <c r="F602" s="18"/>
      <c r="G602" s="18"/>
      <c r="H602" s="18"/>
      <c r="I602" s="18"/>
      <c r="J602" s="62"/>
      <c r="K602" s="69"/>
      <c r="L602" s="109" t="s">
        <v>73</v>
      </c>
      <c r="M602" s="103" t="e">
        <f>#REF!</f>
        <v>#REF!</v>
      </c>
      <c r="N602" s="103" t="e">
        <f>IF(M602=0,"",CHOOSE(M602,"48","93","138","183","183","手入力箇所","手入力箇所","手入力箇所","手入力箇所","手入力箇所","手入力箇所","手入力箇所","手入力箇所","手入力箇所","手入力箇所"))</f>
        <v>#REF!</v>
      </c>
    </row>
    <row r="603" spans="1:14" ht="37.200000000000003" thickBot="1" x14ac:dyDescent="0.25">
      <c r="A603" s="30" t="s">
        <v>74</v>
      </c>
      <c r="B603" s="18">
        <v>13</v>
      </c>
      <c r="C603" s="18">
        <v>26</v>
      </c>
      <c r="D603" s="18">
        <v>40</v>
      </c>
      <c r="E603" s="18">
        <v>55</v>
      </c>
      <c r="F603" s="18">
        <v>107</v>
      </c>
      <c r="G603" s="18">
        <v>224</v>
      </c>
      <c r="H603" s="18">
        <v>386</v>
      </c>
      <c r="I603" s="18"/>
      <c r="J603" s="62"/>
      <c r="K603" s="69"/>
      <c r="L603" s="110" t="s">
        <v>74</v>
      </c>
      <c r="M603" s="103" t="e">
        <f>#REF!</f>
        <v>#REF!</v>
      </c>
      <c r="N603" s="103" t="e">
        <f>IF(M603=0,"",CHOOSE(M603,"13","26","40","55","55","107","107","107","107","107","224","224","224","224","224","224","224","224","224","224","386","386","386","386","386","386","386","386","386","386","手入力箇所","手入力箇所","手入力箇所","手入力箇所","手入力箇所","手入力箇所","手入力箇所","手入力箇所","手入力箇所","手入力箇所"))</f>
        <v>#REF!</v>
      </c>
    </row>
    <row r="604" spans="1:14" ht="13.8" thickBot="1" x14ac:dyDescent="0.25">
      <c r="A604" s="29" t="s">
        <v>75</v>
      </c>
      <c r="B604" s="18">
        <v>36</v>
      </c>
      <c r="C604" s="18">
        <v>98</v>
      </c>
      <c r="D604" s="18">
        <v>173</v>
      </c>
      <c r="E604" s="18">
        <v>274</v>
      </c>
      <c r="F604" s="18"/>
      <c r="G604" s="18"/>
      <c r="H604" s="18"/>
      <c r="I604" s="18"/>
      <c r="J604" s="62"/>
      <c r="K604" s="69"/>
      <c r="L604" s="109" t="s">
        <v>75</v>
      </c>
      <c r="M604" s="103" t="e">
        <f>#REF!</f>
        <v>#REF!</v>
      </c>
      <c r="N604" s="103" t="e">
        <f>IF(M604=0,"",CHOOSE(M604,"36","98","173","274","274","手入力箇所","手入力箇所","手入力箇所","手入力箇所","手入力箇所","手入力箇所","手入力箇所","手入力箇所","手入力箇所","手入力箇所"))</f>
        <v>#REF!</v>
      </c>
    </row>
    <row r="605" spans="1:14" ht="37.200000000000003" thickBot="1" x14ac:dyDescent="0.25">
      <c r="A605" s="30" t="s">
        <v>76</v>
      </c>
      <c r="B605" s="18">
        <v>127</v>
      </c>
      <c r="C605" s="18">
        <v>127</v>
      </c>
      <c r="D605" s="18">
        <v>127</v>
      </c>
      <c r="E605" s="18">
        <v>127</v>
      </c>
      <c r="F605" s="18"/>
      <c r="G605" s="18"/>
      <c r="H605" s="18"/>
      <c r="I605" s="18"/>
      <c r="J605" s="62"/>
      <c r="K605" s="69"/>
      <c r="L605" s="110" t="s">
        <v>76</v>
      </c>
      <c r="M605" s="103" t="e">
        <f>#REF!</f>
        <v>#REF!</v>
      </c>
      <c r="N605" s="103" t="e">
        <f>IF(M605=0,"",CHOOSE(M605,"127","127","127","127","127","手入力箇所","手入力箇所","手入力箇所","手入力箇所","手入力箇所","手入力箇所","手入力箇所","手入力箇所","手入力箇所","手入力箇所"))</f>
        <v>#REF!</v>
      </c>
    </row>
    <row r="606" spans="1:14" ht="27" thickBot="1" x14ac:dyDescent="0.25">
      <c r="A606" s="31" t="s">
        <v>77</v>
      </c>
      <c r="B606" s="18">
        <v>42</v>
      </c>
      <c r="C606" s="18">
        <v>90</v>
      </c>
      <c r="D606" s="18">
        <v>141</v>
      </c>
      <c r="E606" s="18">
        <v>193</v>
      </c>
      <c r="F606" s="62"/>
      <c r="G606" s="62"/>
      <c r="H606" s="62"/>
      <c r="I606" s="62"/>
      <c r="J606" s="62"/>
      <c r="K606" s="69"/>
      <c r="L606" s="111" t="s">
        <v>77</v>
      </c>
      <c r="M606" s="103" t="e">
        <f>#REF!</f>
        <v>#REF!</v>
      </c>
      <c r="N606" s="103" t="e">
        <f>IF(M606=0,"",CHOOSE(M606,"42","90","141","193","1936","手入力箇所","手入力箇所","手入力箇所","手入力箇所","手入力箇所","手入力箇所","手入力箇所","手入力箇所","手入力箇所","手入力箇所"))</f>
        <v>#REF!</v>
      </c>
    </row>
    <row r="607" spans="1:14" ht="40.200000000000003" thickBot="1" x14ac:dyDescent="0.25">
      <c r="A607" s="31" t="s">
        <v>78</v>
      </c>
      <c r="B607" s="18">
        <v>24</v>
      </c>
      <c r="C607" s="18">
        <v>43</v>
      </c>
      <c r="D607" s="18">
        <v>61</v>
      </c>
      <c r="E607" s="18">
        <v>76</v>
      </c>
      <c r="F607" s="62"/>
      <c r="G607" s="62"/>
      <c r="H607" s="62"/>
      <c r="I607" s="62"/>
      <c r="J607" s="62"/>
      <c r="K607" s="69"/>
      <c r="L607" s="111" t="s">
        <v>78</v>
      </c>
      <c r="M607" s="103" t="e">
        <f>#REF!</f>
        <v>#REF!</v>
      </c>
      <c r="N607" s="103" t="e">
        <f>IF(M607=0,"",CHOOSE(M607,"24","43","61","76","76","手入力箇所","手入力箇所","手入力箇所","手入力箇所","手入力箇所","手入力箇所","手入力箇所","手入力箇所","手入力箇所","手入力箇所"))</f>
        <v>#REF!</v>
      </c>
    </row>
    <row r="608" spans="1:14" ht="27" thickBot="1" x14ac:dyDescent="0.25">
      <c r="A608" s="31" t="s">
        <v>79</v>
      </c>
      <c r="B608" s="18">
        <v>54</v>
      </c>
      <c r="C608" s="18">
        <v>77</v>
      </c>
      <c r="D608" s="18">
        <v>94</v>
      </c>
      <c r="E608" s="18">
        <v>107</v>
      </c>
      <c r="F608" s="62"/>
      <c r="G608" s="62"/>
      <c r="H608" s="62"/>
      <c r="I608" s="62"/>
      <c r="J608" s="62"/>
      <c r="K608" s="69"/>
      <c r="L608" s="111" t="s">
        <v>79</v>
      </c>
      <c r="M608" s="103" t="e">
        <f>#REF!</f>
        <v>#REF!</v>
      </c>
      <c r="N608" s="103" t="e">
        <f>IF(M608=0,"",CHOOSE(M608,"54","77","94","107","107","手入力箇所","手入力箇所","手入力箇所","手入力箇所","手入力箇所","手入力箇所","手入力箇所","手入力箇所","手入力箇所","手入力箇所"))</f>
        <v>#REF!</v>
      </c>
    </row>
    <row r="609" spans="1:14" ht="40.200000000000003" thickBot="1" x14ac:dyDescent="0.25">
      <c r="A609" s="31" t="s">
        <v>80</v>
      </c>
      <c r="B609" s="18">
        <v>49</v>
      </c>
      <c r="C609" s="18">
        <v>53</v>
      </c>
      <c r="D609" s="18">
        <v>55</v>
      </c>
      <c r="E609" s="18">
        <v>56</v>
      </c>
      <c r="F609" s="62"/>
      <c r="G609" s="62"/>
      <c r="H609" s="62"/>
      <c r="I609" s="62"/>
      <c r="J609" s="62"/>
      <c r="K609" s="69"/>
      <c r="L609" s="111" t="s">
        <v>80</v>
      </c>
      <c r="M609" s="103" t="e">
        <f>#REF!</f>
        <v>#REF!</v>
      </c>
      <c r="N609" s="103" t="e">
        <f>IF(M609=0,"",CHOOSE(M609,"49","53","55","56","56","手入力箇所","手入力箇所","手入力箇所","手入力箇所","手入力箇所","手入力箇所","手入力箇所","手入力箇所","手入力箇所","手入力箇所"))</f>
        <v>#REF!</v>
      </c>
    </row>
    <row r="610" spans="1:14" ht="40.200000000000003" thickBot="1" x14ac:dyDescent="0.25">
      <c r="A610" s="38" t="s">
        <v>81</v>
      </c>
      <c r="B610" s="35">
        <v>232</v>
      </c>
      <c r="C610" s="35">
        <v>232</v>
      </c>
      <c r="D610" s="36"/>
      <c r="E610" s="36"/>
      <c r="F610" s="36"/>
      <c r="G610" s="36"/>
      <c r="H610" s="36"/>
      <c r="I610" s="36"/>
      <c r="J610" s="36"/>
      <c r="K610" s="67"/>
      <c r="L610" s="111" t="s">
        <v>81</v>
      </c>
      <c r="M610" s="103" t="e">
        <f>#REF!</f>
        <v>#REF!</v>
      </c>
      <c r="N610" s="103" t="e">
        <f>IF(M610=0,"",CHOOSE(M610,"232","232","手入力箇所","手入力箇所","手入力箇所","手入力箇所","手入力箇所","手入力箇所","手入力箇所","手入力箇所","手入力箇所","手入力箇所"))</f>
        <v>#REF!</v>
      </c>
    </row>
    <row r="611" spans="1:14" ht="13.8" thickBot="1" x14ac:dyDescent="0.25">
      <c r="A611" s="39" t="s">
        <v>82</v>
      </c>
      <c r="B611" s="17">
        <v>6</v>
      </c>
      <c r="C611" s="17">
        <v>9</v>
      </c>
      <c r="D611" s="17">
        <v>11</v>
      </c>
      <c r="E611" s="17">
        <v>13</v>
      </c>
      <c r="F611" s="17">
        <v>18</v>
      </c>
      <c r="G611" s="17">
        <v>26</v>
      </c>
      <c r="H611" s="17">
        <v>35</v>
      </c>
      <c r="I611" s="17">
        <v>43</v>
      </c>
      <c r="J611" s="17">
        <v>49</v>
      </c>
      <c r="K611" s="70"/>
      <c r="L611" s="111" t="s">
        <v>82</v>
      </c>
      <c r="M611" s="103" t="e">
        <f>#REF!</f>
        <v>#REF!</v>
      </c>
      <c r="N611" s="103" t="e">
        <f>IF(M611=0,"",CHOOSE(M611,"6","9","11","13","13","18","18","18","18","18","26","26","26","26","26","26","26","26","26","26","35","35","35","35","35","35","35","35","35","35","43","43","43","43","43","43","43","43","43","43","49","49","49","49","49","49","49","49","49","49","手入力箇所","手入力箇所","手入力箇所","手入力箇所","手入力箇所","手入力箇所","手入力箇所","手入力箇所","手入力箇所","手入力箇所"))</f>
        <v>#REF!</v>
      </c>
    </row>
    <row r="612" spans="1:14" ht="13.8" thickBot="1" x14ac:dyDescent="0.25">
      <c r="A612" s="31" t="s">
        <v>83</v>
      </c>
      <c r="B612" s="18">
        <v>6</v>
      </c>
      <c r="C612" s="18">
        <v>10</v>
      </c>
      <c r="D612" s="18">
        <v>14</v>
      </c>
      <c r="E612" s="18">
        <v>17</v>
      </c>
      <c r="F612" s="18">
        <v>29</v>
      </c>
      <c r="G612" s="18">
        <v>50</v>
      </c>
      <c r="H612" s="18">
        <v>76</v>
      </c>
      <c r="I612" s="18">
        <v>100</v>
      </c>
      <c r="J612" s="18">
        <v>123</v>
      </c>
      <c r="K612" s="69"/>
      <c r="L612" s="111" t="s">
        <v>83</v>
      </c>
      <c r="M612" s="103" t="e">
        <f>#REF!</f>
        <v>#REF!</v>
      </c>
      <c r="N612" s="103" t="e">
        <f>IF(M612=0,"",CHOOSE(M612,"6","10","14","17","17","29","29","29","29","29","50","50","50","50","50","50","50","50","50","50","76","76","76","76","76","76","76","76","76","76","100","100","100","100","100","100","100","100","100","100","123","123","123","123","123","123","123","123","123","123","手入力箇所","手入力箇所","手入力箇所","手入力箇所","手入力箇所","手入力箇所","手入力箇所","手入力箇所","手入力箇所"))</f>
        <v>#REF!</v>
      </c>
    </row>
    <row r="613" spans="1:14" ht="27" thickBot="1" x14ac:dyDescent="0.25">
      <c r="A613" s="32" t="s">
        <v>84</v>
      </c>
      <c r="B613" s="20">
        <v>9</v>
      </c>
      <c r="C613" s="20">
        <v>15</v>
      </c>
      <c r="D613" s="20">
        <v>20</v>
      </c>
      <c r="E613" s="20">
        <v>24</v>
      </c>
      <c r="F613" s="20">
        <v>39</v>
      </c>
      <c r="G613" s="20">
        <v>65</v>
      </c>
      <c r="H613" s="63"/>
      <c r="I613" s="63"/>
      <c r="J613" s="63"/>
      <c r="K613" s="106"/>
      <c r="L613" s="111" t="s">
        <v>84</v>
      </c>
      <c r="M613" s="103" t="e">
        <f>#REF!</f>
        <v>#REF!</v>
      </c>
      <c r="N613" s="103" t="e">
        <f>IF(M613=0,"",CHOOSE(M613,"9","15","20","24","24","39","39","39","39","39","65","65","65","65","65","65","65","65","65","65","手入力箇所","手入力箇所","手入力箇所","手入力箇所","手入力箇所","手入力箇所","手入力箇所","手入力箇所","手入力箇所","手入力箇所"))</f>
        <v>#REF!</v>
      </c>
    </row>
    <row r="616" spans="1:14" ht="13.8" thickBot="1" x14ac:dyDescent="0.25"/>
    <row r="617" spans="1:14" ht="13.8" thickBot="1" x14ac:dyDescent="0.25">
      <c r="A617" s="688" t="e">
        <f>#REF!</f>
        <v>#REF!</v>
      </c>
      <c r="B617" s="688"/>
      <c r="C617" s="688"/>
      <c r="D617" s="689" t="s">
        <v>192</v>
      </c>
      <c r="E617" s="689"/>
      <c r="F617" s="689"/>
      <c r="G617" s="689"/>
      <c r="H617" s="689"/>
      <c r="I617" s="689"/>
      <c r="J617" s="689"/>
      <c r="K617" s="689"/>
      <c r="L617" s="689"/>
      <c r="M617" s="689"/>
      <c r="N617" s="689"/>
    </row>
    <row r="618" spans="1:14" ht="13.8" thickBot="1" x14ac:dyDescent="0.25">
      <c r="A618" s="65"/>
      <c r="B618" s="33">
        <v>1</v>
      </c>
      <c r="C618" s="24">
        <v>2</v>
      </c>
      <c r="D618" s="24">
        <v>3</v>
      </c>
      <c r="E618" s="24" t="s">
        <v>58</v>
      </c>
      <c r="F618" s="24" t="s">
        <v>59</v>
      </c>
      <c r="G618" s="24" t="s">
        <v>60</v>
      </c>
      <c r="H618" s="24" t="s">
        <v>61</v>
      </c>
      <c r="I618" s="24" t="s">
        <v>62</v>
      </c>
      <c r="J618" s="24" t="s">
        <v>194</v>
      </c>
      <c r="K618" s="25" t="s">
        <v>85</v>
      </c>
      <c r="L618" s="105" t="s">
        <v>189</v>
      </c>
      <c r="M618" s="105" t="s">
        <v>188</v>
      </c>
      <c r="N618" s="105" t="s">
        <v>51</v>
      </c>
    </row>
    <row r="619" spans="1:14" ht="13.8" thickBot="1" x14ac:dyDescent="0.25">
      <c r="A619" s="26" t="s">
        <v>56</v>
      </c>
      <c r="B619" s="22">
        <v>5</v>
      </c>
      <c r="C619" s="22">
        <v>7</v>
      </c>
      <c r="D619" s="22">
        <v>8</v>
      </c>
      <c r="E619" s="22">
        <v>8</v>
      </c>
      <c r="F619" s="22">
        <v>10</v>
      </c>
      <c r="G619" s="22">
        <v>13</v>
      </c>
      <c r="H619" s="22">
        <v>16</v>
      </c>
      <c r="I619" s="22"/>
      <c r="J619" s="23"/>
      <c r="K619" s="1"/>
      <c r="L619" s="26" t="s">
        <v>56</v>
      </c>
      <c r="M619" s="104" t="e">
        <f>#REF!</f>
        <v>#REF!</v>
      </c>
      <c r="N619" s="112" t="e">
        <f>IF(M619=0,"",CHOOSE(M619,"5","7","8","8","8","10","10","10","10","10","13","13","13","13","13","13","13","13","13","13","16","16","16","16","16","16","16","16","16","16","16","手入力箇所","手入力箇所","手入力箇所","手入力箇所","手入力箇所","手入力箇所","手入力箇所","手入力箇所","手入力箇所","手入力箇所"))</f>
        <v>#REF!</v>
      </c>
    </row>
    <row r="620" spans="1:14" ht="13.8" thickBot="1" x14ac:dyDescent="0.25">
      <c r="A620" s="27" t="s">
        <v>57</v>
      </c>
      <c r="B620" s="18">
        <v>5</v>
      </c>
      <c r="C620" s="18">
        <v>7</v>
      </c>
      <c r="D620" s="18">
        <v>8</v>
      </c>
      <c r="E620" s="18">
        <v>9</v>
      </c>
      <c r="F620" s="18">
        <v>12</v>
      </c>
      <c r="G620" s="18">
        <v>16</v>
      </c>
      <c r="H620" s="18"/>
      <c r="I620" s="18"/>
      <c r="J620" s="62"/>
      <c r="K620" s="19"/>
      <c r="L620" s="27" t="s">
        <v>57</v>
      </c>
      <c r="M620" s="104" t="e">
        <f>#REF!</f>
        <v>#REF!</v>
      </c>
      <c r="N620" s="113" t="e">
        <f>IF(M620=0,"",CHOOSE(M620,"5","7","8","9","9","12","12","12","12","12","16","16","16","16","16","16","16","16","16","16","手入力箇所","手入力箇所","手入力箇所","手入力箇所","手入力箇所","手入力箇所","手入力箇所","手入力箇所","手入力箇所","手入力箇所"))</f>
        <v>#REF!</v>
      </c>
    </row>
    <row r="621" spans="1:14" ht="48.6" thickBot="1" x14ac:dyDescent="0.25">
      <c r="A621" s="28" t="s">
        <v>64</v>
      </c>
      <c r="B621" s="18">
        <v>6</v>
      </c>
      <c r="C621" s="18"/>
      <c r="D621" s="18"/>
      <c r="E621" s="18"/>
      <c r="F621" s="18"/>
      <c r="G621" s="18"/>
      <c r="H621" s="18"/>
      <c r="I621" s="18"/>
      <c r="J621" s="62"/>
      <c r="K621" s="19"/>
      <c r="L621" s="28" t="s">
        <v>64</v>
      </c>
      <c r="M621" s="104" t="e">
        <f>#REF!</f>
        <v>#REF!</v>
      </c>
      <c r="N621" s="113" t="e">
        <f>IF(M621=0,"",CHOOSE(M621,"6","手入力箇所","手入力箇所","手入力箇所","手入力箇所","手入力箇所","手入力箇所","手入力箇所","手入力箇所","手入力箇所","手入力箇所","",""))</f>
        <v>#REF!</v>
      </c>
    </row>
    <row r="622" spans="1:14" ht="48.6" thickBot="1" x14ac:dyDescent="0.25">
      <c r="A622" s="28" t="s">
        <v>65</v>
      </c>
      <c r="B622" s="18">
        <v>6</v>
      </c>
      <c r="C622" s="18"/>
      <c r="D622" s="18"/>
      <c r="E622" s="18"/>
      <c r="F622" s="18"/>
      <c r="G622" s="18"/>
      <c r="H622" s="18"/>
      <c r="I622" s="18"/>
      <c r="J622" s="62"/>
      <c r="K622" s="19"/>
      <c r="L622" s="28" t="s">
        <v>65</v>
      </c>
      <c r="M622" s="104" t="e">
        <f>#REF!</f>
        <v>#REF!</v>
      </c>
      <c r="N622" s="113" t="e">
        <f>IF(M622=0,"",CHOOSE(M622,"6","手入力箇所","手入力箇所","手入力箇所","手入力箇所","手入力箇所","手入力箇所","手入力箇所","手入力箇所","手入力箇所","手入力箇所","",""))</f>
        <v>#REF!</v>
      </c>
    </row>
    <row r="623" spans="1:14" ht="24.6" thickBot="1" x14ac:dyDescent="0.25">
      <c r="A623" s="28" t="s">
        <v>66</v>
      </c>
      <c r="B623" s="18">
        <v>5</v>
      </c>
      <c r="C623" s="18">
        <v>7</v>
      </c>
      <c r="D623" s="18">
        <v>8</v>
      </c>
      <c r="E623" s="18">
        <v>9</v>
      </c>
      <c r="F623" s="18">
        <v>12</v>
      </c>
      <c r="G623" s="18"/>
      <c r="H623" s="18"/>
      <c r="I623" s="18"/>
      <c r="J623" s="62"/>
      <c r="K623" s="19"/>
      <c r="L623" s="28" t="s">
        <v>66</v>
      </c>
      <c r="M623" s="104" t="e">
        <f>#REF!</f>
        <v>#REF!</v>
      </c>
      <c r="N623" s="113" t="e">
        <f>IF(M623=0,"",CHOOSE(M623,"5","7","8","9","9","12","12","12","12","12","手入力箇所","手入力箇所","手入力箇所","手入力箇所","手入力箇所","手入力箇所","手入力箇所","手入力箇所","手入力箇所","手入力箇所"))</f>
        <v>#REF!</v>
      </c>
    </row>
    <row r="624" spans="1:14" ht="36.6" thickBot="1" x14ac:dyDescent="0.25">
      <c r="A624" s="28" t="s">
        <v>67</v>
      </c>
      <c r="B624" s="18">
        <v>4</v>
      </c>
      <c r="C624" s="18">
        <v>5</v>
      </c>
      <c r="D624" s="18">
        <v>5</v>
      </c>
      <c r="E624" s="18">
        <v>6</v>
      </c>
      <c r="F624" s="18"/>
      <c r="G624" s="18"/>
      <c r="H624" s="18"/>
      <c r="I624" s="18"/>
      <c r="J624" s="62"/>
      <c r="K624" s="19"/>
      <c r="L624" s="28" t="s">
        <v>67</v>
      </c>
      <c r="M624" s="104" t="e">
        <f>#REF!</f>
        <v>#REF!</v>
      </c>
      <c r="N624" s="113" t="e">
        <f>IF(M624=0,"",CHOOSE(M624,"4","5","5","6","6","手入力箇所","手入力箇所","手入力箇所","手入力箇所","手入力箇所","手入力箇所","手入力箇所","手入力箇所","手入力箇所","手入力箇所"))</f>
        <v>#REF!</v>
      </c>
    </row>
    <row r="625" spans="1:14" ht="24.6" thickBot="1" x14ac:dyDescent="0.25">
      <c r="A625" s="28" t="s">
        <v>68</v>
      </c>
      <c r="B625" s="18">
        <v>12</v>
      </c>
      <c r="C625" s="18">
        <v>12</v>
      </c>
      <c r="D625" s="18">
        <v>12</v>
      </c>
      <c r="E625" s="18">
        <v>12</v>
      </c>
      <c r="F625" s="18">
        <v>12</v>
      </c>
      <c r="G625" s="18">
        <v>12</v>
      </c>
      <c r="H625" s="18">
        <v>12</v>
      </c>
      <c r="I625" s="18"/>
      <c r="J625" s="62"/>
      <c r="K625" s="19"/>
      <c r="L625" s="28" t="s">
        <v>68</v>
      </c>
      <c r="M625" s="104" t="e">
        <f>#REF!</f>
        <v>#REF!</v>
      </c>
      <c r="N625" s="113" t="e">
        <f>IF(M625=0,"",CHOOSE(M625,"12","12","12","12","12","12","12","12","12","12","12","12","12","12","12","12","12","12","12","12","12","12","12","12","12","12","12","12","12","12","手入力箇所","手入力箇所","手入力箇所","手入力箇所","手入力箇所","手入力箇所","手入力箇所","手入力箇所","手入力箇所","手入力箇所"))</f>
        <v>#REF!</v>
      </c>
    </row>
    <row r="626" spans="1:14" ht="36.6" thickBot="1" x14ac:dyDescent="0.25">
      <c r="A626" s="28" t="s">
        <v>69</v>
      </c>
      <c r="B626" s="18">
        <v>7</v>
      </c>
      <c r="C626" s="18">
        <v>7</v>
      </c>
      <c r="D626" s="18">
        <v>7</v>
      </c>
      <c r="E626" s="18">
        <v>7</v>
      </c>
      <c r="F626" s="18">
        <v>7</v>
      </c>
      <c r="G626" s="18"/>
      <c r="H626" s="18"/>
      <c r="I626" s="18"/>
      <c r="J626" s="62"/>
      <c r="K626" s="19"/>
      <c r="L626" s="28" t="s">
        <v>69</v>
      </c>
      <c r="M626" s="104" t="e">
        <f>#REF!</f>
        <v>#REF!</v>
      </c>
      <c r="N626" s="113" t="e">
        <f>IF(M626=0,"",CHOOSE(M626,"7","7","7","7","7","7","7","7","7","7","手入力箇所","手入力箇所","手入力箇所","手入力箇所","手入力箇所","手入力箇所","手入力箇所","手入力箇所","手入力箇所","手入力箇所"))</f>
        <v>#REF!</v>
      </c>
    </row>
    <row r="627" spans="1:14" ht="13.8" thickBot="1" x14ac:dyDescent="0.25">
      <c r="A627" s="27" t="s">
        <v>63</v>
      </c>
      <c r="B627" s="18">
        <v>4</v>
      </c>
      <c r="C627" s="18">
        <v>5</v>
      </c>
      <c r="D627" s="18">
        <v>7</v>
      </c>
      <c r="E627" s="18">
        <v>8</v>
      </c>
      <c r="F627" s="18">
        <v>11</v>
      </c>
      <c r="G627" s="18">
        <v>16</v>
      </c>
      <c r="H627" s="18">
        <v>22</v>
      </c>
      <c r="I627" s="18">
        <v>26</v>
      </c>
      <c r="J627" s="18">
        <v>31</v>
      </c>
      <c r="K627" s="19"/>
      <c r="L627" s="27" t="s">
        <v>63</v>
      </c>
      <c r="M627" s="104" t="e">
        <f>#REF!</f>
        <v>#REF!</v>
      </c>
      <c r="N627" s="113" t="e">
        <f>IF(M627=0,"",CHOOSE(M627,"4","5","7","8","8","11","11","11","11","11","16","16","16","16","16","16","16","16","16","16","22","22","22","22","22","22","22","22","22","22","26","26","26","26","26","26","26","26","26","26","31","31","31","31","31","31","31","31","31","31","31","手入力箇所","手入力箇所","手入力箇所","手入力箇所","手入力箇所","手入力箇所","手入力箇所","手入力箇所","手入力箇所","手入力箇所"))</f>
        <v>#REF!</v>
      </c>
    </row>
    <row r="628" spans="1:14" ht="24.6" thickBot="1" x14ac:dyDescent="0.25">
      <c r="A628" s="28" t="s">
        <v>70</v>
      </c>
      <c r="B628" s="18">
        <v>5</v>
      </c>
      <c r="C628" s="18">
        <v>6</v>
      </c>
      <c r="D628" s="18">
        <v>7</v>
      </c>
      <c r="E628" s="18"/>
      <c r="F628" s="18"/>
      <c r="G628" s="18"/>
      <c r="H628" s="18"/>
      <c r="I628" s="18"/>
      <c r="J628" s="62"/>
      <c r="K628" s="19"/>
      <c r="L628" s="28" t="s">
        <v>70</v>
      </c>
      <c r="M628" s="104" t="e">
        <f>#REF!</f>
        <v>#REF!</v>
      </c>
      <c r="N628" s="113" t="e">
        <f>IF(M628=0,"",CHOOSE(M628,"5","6","7","手入力箇所","手入力箇所","手入力箇所","手入力箇所","手入力箇所","手入力箇所","手入力箇所","手入力箇所","手入力箇所","手入力箇所"))</f>
        <v>#REF!</v>
      </c>
    </row>
    <row r="629" spans="1:14" ht="13.8" thickBot="1" x14ac:dyDescent="0.25">
      <c r="A629" s="29" t="s">
        <v>71</v>
      </c>
      <c r="B629" s="18">
        <v>3</v>
      </c>
      <c r="C629" s="18">
        <v>6</v>
      </c>
      <c r="D629" s="18">
        <v>19</v>
      </c>
      <c r="E629" s="18"/>
      <c r="F629" s="18"/>
      <c r="G629" s="18"/>
      <c r="H629" s="18"/>
      <c r="I629" s="18"/>
      <c r="J629" s="62"/>
      <c r="K629" s="19"/>
      <c r="L629" s="29" t="s">
        <v>71</v>
      </c>
      <c r="M629" s="104" t="e">
        <f>#REF!</f>
        <v>#REF!</v>
      </c>
      <c r="N629" s="113" t="e">
        <f>IF(M629=0,"",CHOOSE(M629,"3","6","19","手入力箇所","手入力箇所","手入力箇所","手入力箇所","手入力箇所","手入力箇所","手入力箇所","手入力箇所","手入力箇所","手入力箇所"))</f>
        <v>#REF!</v>
      </c>
    </row>
    <row r="630" spans="1:14" ht="13.8" thickBot="1" x14ac:dyDescent="0.25">
      <c r="A630" s="29" t="s">
        <v>72</v>
      </c>
      <c r="B630" s="18">
        <v>1</v>
      </c>
      <c r="C630" s="18">
        <v>3</v>
      </c>
      <c r="D630" s="18">
        <v>5</v>
      </c>
      <c r="E630" s="18">
        <v>9</v>
      </c>
      <c r="F630" s="18">
        <v>26</v>
      </c>
      <c r="G630" s="18"/>
      <c r="H630" s="18"/>
      <c r="I630" s="18"/>
      <c r="J630" s="62"/>
      <c r="K630" s="19"/>
      <c r="L630" s="29" t="s">
        <v>72</v>
      </c>
      <c r="M630" s="104" t="e">
        <f>#REF!</f>
        <v>#REF!</v>
      </c>
      <c r="N630" s="113" t="e">
        <f>IF(M630=0,"",CHOOSE(M630,"1","3","5","9","9","26","26","26","26","26","手入力箇所","手入力箇所","手入力箇所","手入力箇所","手入力箇所","手入力箇所","手入力箇所","手入力箇所","手入力箇所","手入力箇所"))</f>
        <v>#REF!</v>
      </c>
    </row>
    <row r="631" spans="1:14" ht="13.8" thickBot="1" x14ac:dyDescent="0.25">
      <c r="A631" s="29" t="s">
        <v>73</v>
      </c>
      <c r="B631" s="18">
        <v>4</v>
      </c>
      <c r="C631" s="18">
        <v>11</v>
      </c>
      <c r="D631" s="18">
        <v>20</v>
      </c>
      <c r="E631" s="18">
        <v>33</v>
      </c>
      <c r="F631" s="18"/>
      <c r="G631" s="18"/>
      <c r="H631" s="18"/>
      <c r="I631" s="18"/>
      <c r="J631" s="62"/>
      <c r="K631" s="19"/>
      <c r="L631" s="29" t="s">
        <v>73</v>
      </c>
      <c r="M631" s="104" t="e">
        <f>#REF!</f>
        <v>#REF!</v>
      </c>
      <c r="N631" s="113" t="e">
        <f>IF(M631=0,"",CHOOSE(M631,"4","11","20","33","33","手入力箇所","手入力箇所","手入力箇所","手入力箇所","手入力箇所","手入力箇所","手入力箇所","手入力箇所","手入力箇所","手入力箇所"))</f>
        <v>#REF!</v>
      </c>
    </row>
    <row r="632" spans="1:14" ht="37.200000000000003" thickBot="1" x14ac:dyDescent="0.25">
      <c r="A632" s="30" t="s">
        <v>74</v>
      </c>
      <c r="B632" s="18">
        <v>4</v>
      </c>
      <c r="C632" s="18">
        <v>6</v>
      </c>
      <c r="D632" s="18">
        <v>8</v>
      </c>
      <c r="E632" s="18">
        <v>10</v>
      </c>
      <c r="F632" s="18">
        <v>15</v>
      </c>
      <c r="G632" s="18">
        <v>23</v>
      </c>
      <c r="H632" s="18">
        <v>33</v>
      </c>
      <c r="I632" s="18"/>
      <c r="J632" s="62"/>
      <c r="K632" s="19"/>
      <c r="L632" s="30" t="s">
        <v>74</v>
      </c>
      <c r="M632" s="104" t="e">
        <f>#REF!</f>
        <v>#REF!</v>
      </c>
      <c r="N632" s="113" t="e">
        <f>IF(M632=0,"",CHOOSE(M632,"4","6","8","10","10","15","15","15","15","15","23","23","23","23","23","23","23","23","23","23","33","33","33","33","33","33","33","33","33","33","手入力箇所","手入力箇所","手入力箇所","手入力箇所","手入力箇所","手入力箇所","手入力箇所","手入力箇所","手入力箇所","手入力箇所"))</f>
        <v>#REF!</v>
      </c>
    </row>
    <row r="633" spans="1:14" ht="13.8" thickBot="1" x14ac:dyDescent="0.25">
      <c r="A633" s="29" t="s">
        <v>75</v>
      </c>
      <c r="B633" s="18">
        <v>6</v>
      </c>
      <c r="C633" s="18">
        <v>14</v>
      </c>
      <c r="D633" s="18">
        <v>25</v>
      </c>
      <c r="E633" s="18">
        <v>39</v>
      </c>
      <c r="F633" s="18"/>
      <c r="G633" s="18"/>
      <c r="H633" s="18"/>
      <c r="I633" s="18"/>
      <c r="J633" s="62"/>
      <c r="K633" s="19"/>
      <c r="L633" s="29" t="s">
        <v>75</v>
      </c>
      <c r="M633" s="104" t="e">
        <f>#REF!</f>
        <v>#REF!</v>
      </c>
      <c r="N633" s="113" t="e">
        <f>IF(M633=0,"",CHOOSE(M633,"6","14","25","39","39","手入力箇所","手入力箇所","手入力箇所","手入力箇所","手入力箇所","手入力箇所","手入力箇所","手入力箇所","手入力箇所","手入力箇所"))</f>
        <v>#REF!</v>
      </c>
    </row>
    <row r="634" spans="1:14" ht="37.200000000000003" thickBot="1" x14ac:dyDescent="0.25">
      <c r="A634" s="30" t="s">
        <v>76</v>
      </c>
      <c r="B634" s="18">
        <v>2</v>
      </c>
      <c r="C634" s="18">
        <v>3</v>
      </c>
      <c r="D634" s="18">
        <v>6</v>
      </c>
      <c r="E634" s="18">
        <v>9</v>
      </c>
      <c r="F634" s="18"/>
      <c r="G634" s="18"/>
      <c r="H634" s="18"/>
      <c r="I634" s="18"/>
      <c r="J634" s="62"/>
      <c r="K634" s="19"/>
      <c r="L634" s="30" t="s">
        <v>76</v>
      </c>
      <c r="M634" s="104" t="e">
        <f>#REF!</f>
        <v>#REF!</v>
      </c>
      <c r="N634" s="113" t="e">
        <f>IF(M634=0,"",CHOOSE(M634,"2","3","6","9","9","手入力箇所","手入力箇所","手入力箇所","手入力箇所","手入力箇所","手入力箇所","手入力箇所","手入力箇所","手入力箇所","手入力箇所"))</f>
        <v>#REF!</v>
      </c>
    </row>
    <row r="635" spans="1:14" ht="27" thickBot="1" x14ac:dyDescent="0.25">
      <c r="A635" s="31" t="s">
        <v>77</v>
      </c>
      <c r="B635" s="18">
        <v>12</v>
      </c>
      <c r="C635" s="18">
        <v>18</v>
      </c>
      <c r="D635" s="18">
        <v>22</v>
      </c>
      <c r="E635" s="18">
        <v>26</v>
      </c>
      <c r="F635" s="62"/>
      <c r="G635" s="62"/>
      <c r="H635" s="62"/>
      <c r="I635" s="62"/>
      <c r="J635" s="62"/>
      <c r="K635" s="19"/>
      <c r="L635" s="31" t="s">
        <v>77</v>
      </c>
      <c r="M635" s="104" t="e">
        <f>#REF!</f>
        <v>#REF!</v>
      </c>
      <c r="N635" s="113" t="e">
        <f>IF(M635=0,"",CHOOSE(M635,"12","18","22","26","26","手入力箇所","手入力箇所","手入力箇所","手入力箇所","手入力箇所","手入力箇所","手入力箇所","手入力箇所","手入力箇所","手入力箇所"))</f>
        <v>#REF!</v>
      </c>
    </row>
    <row r="636" spans="1:14" ht="40.200000000000003" thickBot="1" x14ac:dyDescent="0.25">
      <c r="A636" s="31" t="s">
        <v>78</v>
      </c>
      <c r="B636" s="18">
        <v>5</v>
      </c>
      <c r="C636" s="18">
        <v>8</v>
      </c>
      <c r="D636" s="18">
        <v>11</v>
      </c>
      <c r="E636" s="18">
        <v>14</v>
      </c>
      <c r="F636" s="62"/>
      <c r="G636" s="62"/>
      <c r="H636" s="62"/>
      <c r="I636" s="62"/>
      <c r="J636" s="62"/>
      <c r="K636" s="19"/>
      <c r="L636" s="31" t="s">
        <v>78</v>
      </c>
      <c r="M636" s="104" t="e">
        <f>#REF!</f>
        <v>#REF!</v>
      </c>
      <c r="N636" s="113" t="e">
        <f>IF(M636=0,"",CHOOSE(M636,"5","8","11","14","14","手入力箇所","手入力箇所","手入力箇所","手入力箇所","手入力箇所","手入力箇所","手入力箇所","手入力箇所","手入力箇所","手入力箇所"))</f>
        <v>#REF!</v>
      </c>
    </row>
    <row r="637" spans="1:14" ht="27" thickBot="1" x14ac:dyDescent="0.25">
      <c r="A637" s="31" t="s">
        <v>79</v>
      </c>
      <c r="B637" s="18">
        <v>6</v>
      </c>
      <c r="C637" s="18">
        <v>11</v>
      </c>
      <c r="D637" s="18">
        <v>16</v>
      </c>
      <c r="E637" s="18">
        <v>21</v>
      </c>
      <c r="F637" s="62"/>
      <c r="G637" s="62"/>
      <c r="H637" s="62"/>
      <c r="I637" s="62"/>
      <c r="J637" s="62"/>
      <c r="K637" s="19"/>
      <c r="L637" s="31" t="s">
        <v>79</v>
      </c>
      <c r="M637" s="104" t="e">
        <f>#REF!</f>
        <v>#REF!</v>
      </c>
      <c r="N637" s="113" t="e">
        <f>IF(M637=0,"",CHOOSE(M637,"6","11","16","21","21","手入力箇所","手入力箇所","手入力箇所","手入力箇所","手入力箇所","手入力箇所","手入力箇所","手入力箇所","手入力箇所"))</f>
        <v>#REF!</v>
      </c>
    </row>
    <row r="638" spans="1:14" ht="40.200000000000003" thickBot="1" x14ac:dyDescent="0.25">
      <c r="A638" s="31" t="s">
        <v>80</v>
      </c>
      <c r="B638" s="18">
        <v>5</v>
      </c>
      <c r="C638" s="18">
        <v>7</v>
      </c>
      <c r="D638" s="18">
        <v>9</v>
      </c>
      <c r="E638" s="18">
        <v>10</v>
      </c>
      <c r="F638" s="62"/>
      <c r="G638" s="62"/>
      <c r="H638" s="62"/>
      <c r="I638" s="62"/>
      <c r="J638" s="62"/>
      <c r="K638" s="19"/>
      <c r="L638" s="31" t="s">
        <v>80</v>
      </c>
      <c r="M638" s="104" t="e">
        <f>#REF!</f>
        <v>#REF!</v>
      </c>
      <c r="N638" s="113" t="e">
        <f>IF(M638=0,"",CHOOSE(M638,"5","7","9","10","10","手入力箇所","手入力箇所","手入力箇所","手入力箇所","手入力箇所","手入力箇所","手入力箇所","手入力箇所","手入力箇所"))</f>
        <v>#REF!</v>
      </c>
    </row>
    <row r="639" spans="1:14" ht="40.200000000000003" thickBot="1" x14ac:dyDescent="0.25">
      <c r="A639" s="31" t="s">
        <v>81</v>
      </c>
      <c r="B639" s="18">
        <v>9</v>
      </c>
      <c r="C639" s="18">
        <v>14</v>
      </c>
      <c r="D639" s="62"/>
      <c r="E639" s="62"/>
      <c r="F639" s="62"/>
      <c r="G639" s="62"/>
      <c r="H639" s="62"/>
      <c r="I639" s="62"/>
      <c r="J639" s="62"/>
      <c r="K639" s="19"/>
      <c r="L639" s="31" t="s">
        <v>81</v>
      </c>
      <c r="M639" s="104" t="e">
        <f>#REF!</f>
        <v>#REF!</v>
      </c>
      <c r="N639" s="113" t="e">
        <f>IF(M639=0,"",CHOOSE(M639,"9","14","手入力箇所","手入力箇所","手入力箇所","手入力箇所","手入力箇所","手入力箇所","手入力箇所","手入力箇所","手入力箇所","手入力箇所"))</f>
        <v>#REF!</v>
      </c>
    </row>
    <row r="640" spans="1:14" ht="13.8" thickBot="1" x14ac:dyDescent="0.25">
      <c r="A640" s="31" t="s">
        <v>82</v>
      </c>
      <c r="B640" s="18">
        <v>3</v>
      </c>
      <c r="C640" s="18">
        <v>4</v>
      </c>
      <c r="D640" s="18">
        <v>4</v>
      </c>
      <c r="E640" s="18">
        <v>5</v>
      </c>
      <c r="F640" s="18">
        <v>6</v>
      </c>
      <c r="G640" s="18">
        <v>8</v>
      </c>
      <c r="H640" s="18">
        <v>9</v>
      </c>
      <c r="I640" s="18">
        <v>11</v>
      </c>
      <c r="J640" s="18">
        <v>12</v>
      </c>
      <c r="K640" s="19"/>
      <c r="L640" s="31" t="s">
        <v>82</v>
      </c>
      <c r="M640" s="104" t="e">
        <f>#REF!</f>
        <v>#REF!</v>
      </c>
      <c r="N640" s="113" t="e">
        <f>IF(M640=0,"",CHOOSE(M640,"3","4","4","5","5","6","6","6","6","6","8","8","8","8","8","8","8","8","8","8","9","9","9","9","9","9","9","9","9","9","11","11","11","11","11","11","11","11","11","11","12","12","12","12","12","12","12","12","12","12","12","手入力箇所","手入力箇所","手入力箇所","手入力箇所","手入力箇所","手入力箇所","手入力箇所","手入力箇所","手入力箇所","手入力箇所"))</f>
        <v>#REF!</v>
      </c>
    </row>
    <row r="641" spans="1:14" ht="13.8" thickBot="1" x14ac:dyDescent="0.25">
      <c r="A641" s="31" t="s">
        <v>83</v>
      </c>
      <c r="B641" s="18">
        <v>3</v>
      </c>
      <c r="C641" s="18">
        <v>4</v>
      </c>
      <c r="D641" s="18">
        <v>4</v>
      </c>
      <c r="E641" s="18">
        <v>5</v>
      </c>
      <c r="F641" s="18">
        <v>6</v>
      </c>
      <c r="G641" s="18">
        <v>8</v>
      </c>
      <c r="H641" s="18">
        <v>10</v>
      </c>
      <c r="I641" s="18">
        <v>12</v>
      </c>
      <c r="J641" s="18">
        <v>13</v>
      </c>
      <c r="K641" s="19"/>
      <c r="L641" s="31" t="s">
        <v>83</v>
      </c>
      <c r="M641" s="104" t="e">
        <f>#REF!</f>
        <v>#REF!</v>
      </c>
      <c r="N641" s="113" t="e">
        <f>IF(M641=0,"",CHOOSE(M641,"3","4","4","5","5","6","6","6","6","6","8","8","8","8","8","8","8","8","8","8","10","10","10","10","10","10","10","10","10","10","12","12","12","12","12","12","12","12","12","12","13","13","13","13","13","13","13","13","13","13","13","手入力箇所","手入力箇所","手入力箇所","手入力箇所","手入力箇所","手入力箇所","手入力箇所","手入力箇所","手入力箇所","手入力箇所"))</f>
        <v>#REF!</v>
      </c>
    </row>
    <row r="642" spans="1:14" ht="27" thickBot="1" x14ac:dyDescent="0.25">
      <c r="A642" s="32" t="s">
        <v>84</v>
      </c>
      <c r="B642" s="20">
        <v>1</v>
      </c>
      <c r="C642" s="20">
        <v>2</v>
      </c>
      <c r="D642" s="20">
        <v>3</v>
      </c>
      <c r="E642" s="20">
        <v>4</v>
      </c>
      <c r="F642" s="20">
        <v>8</v>
      </c>
      <c r="G642" s="20">
        <v>19</v>
      </c>
      <c r="H642" s="63"/>
      <c r="I642" s="63"/>
      <c r="J642" s="63"/>
      <c r="K642" s="21"/>
      <c r="L642" s="32" t="s">
        <v>84</v>
      </c>
      <c r="M642" s="104" t="e">
        <f>#REF!</f>
        <v>#REF!</v>
      </c>
      <c r="N642" s="113" t="e">
        <f>IF(M642=0,"",CHOOSE(M642,"1","2","3","4","4","8","8","8","8","8","19","19","19","19","19","19","19","19","19","19","手入力箇所","手入力箇所","手入力箇所","手入力箇所","手入力箇所","手入力箇所","手入力箇所","手入力箇所","手入力箇所","手入力箇所"))</f>
        <v>#REF!</v>
      </c>
    </row>
    <row r="643" spans="1:14" ht="13.8" thickBot="1" x14ac:dyDescent="0.25"/>
    <row r="644" spans="1:14" ht="13.8" thickBot="1" x14ac:dyDescent="0.25">
      <c r="A644" s="686" t="e">
        <f>A617</f>
        <v>#REF!</v>
      </c>
      <c r="B644" s="686"/>
      <c r="C644" s="686"/>
      <c r="D644" s="687" t="s">
        <v>193</v>
      </c>
      <c r="E644" s="687"/>
      <c r="F644" s="687"/>
      <c r="G644" s="687"/>
      <c r="H644" s="687"/>
      <c r="I644" s="687"/>
      <c r="J644" s="687"/>
      <c r="K644" s="687"/>
      <c r="L644" s="687"/>
      <c r="M644" s="687"/>
      <c r="N644" s="687"/>
    </row>
    <row r="645" spans="1:14" ht="13.8" thickBot="1" x14ac:dyDescent="0.25">
      <c r="A645" s="105"/>
      <c r="B645" s="33">
        <v>1</v>
      </c>
      <c r="C645" s="24">
        <v>2</v>
      </c>
      <c r="D645" s="24">
        <v>3</v>
      </c>
      <c r="E645" s="24" t="s">
        <v>58</v>
      </c>
      <c r="F645" s="24" t="s">
        <v>59</v>
      </c>
      <c r="G645" s="24" t="s">
        <v>60</v>
      </c>
      <c r="H645" s="24" t="s">
        <v>61</v>
      </c>
      <c r="I645" s="24" t="s">
        <v>62</v>
      </c>
      <c r="J645" s="24" t="s">
        <v>194</v>
      </c>
      <c r="K645" s="102" t="s">
        <v>85</v>
      </c>
      <c r="L645" s="105" t="s">
        <v>189</v>
      </c>
      <c r="M645" s="105" t="s">
        <v>188</v>
      </c>
      <c r="N645" s="105" t="s">
        <v>51</v>
      </c>
    </row>
    <row r="646" spans="1:14" ht="13.8" thickBot="1" x14ac:dyDescent="0.25">
      <c r="A646" s="26" t="s">
        <v>56</v>
      </c>
      <c r="B646" s="22">
        <v>16</v>
      </c>
      <c r="C646" s="22">
        <v>25</v>
      </c>
      <c r="D646" s="22">
        <v>32</v>
      </c>
      <c r="E646" s="22">
        <v>38</v>
      </c>
      <c r="F646" s="22">
        <v>56</v>
      </c>
      <c r="G646" s="22">
        <v>87</v>
      </c>
      <c r="H646" s="22">
        <v>121</v>
      </c>
      <c r="I646" s="22"/>
      <c r="J646" s="23"/>
      <c r="K646" s="68"/>
      <c r="L646" s="107" t="s">
        <v>56</v>
      </c>
      <c r="M646" s="103" t="e">
        <f>#REF!</f>
        <v>#REF!</v>
      </c>
      <c r="N646" s="103" t="e">
        <f>IF(M646=0,"",CHOOSE(M646,"16","25","32","38","38","56","56","56","56","56","87","87","87","87","87","87","87","87","87","87","121","121","121","121","121","121","121","121","121","121","手入力箇所","手入力箇所","手入力箇所","手入力箇所","手入力箇所","手入力箇所","手入力箇所","手入力箇所","手入力箇所","手入力箇所"))</f>
        <v>#REF!</v>
      </c>
    </row>
    <row r="647" spans="1:14" ht="13.8" thickBot="1" x14ac:dyDescent="0.25">
      <c r="A647" s="27" t="s">
        <v>57</v>
      </c>
      <c r="B647" s="18">
        <v>25</v>
      </c>
      <c r="C647" s="18">
        <v>33</v>
      </c>
      <c r="D647" s="18">
        <v>40</v>
      </c>
      <c r="E647" s="18">
        <v>45</v>
      </c>
      <c r="F647" s="18">
        <v>58</v>
      </c>
      <c r="G647" s="18">
        <v>79</v>
      </c>
      <c r="H647" s="18"/>
      <c r="I647" s="18"/>
      <c r="J647" s="62"/>
      <c r="K647" s="69"/>
      <c r="L647" s="107" t="s">
        <v>57</v>
      </c>
      <c r="M647" s="103" t="e">
        <f>#REF!</f>
        <v>#REF!</v>
      </c>
      <c r="N647" s="103" t="e">
        <f>IF(M647=0,"",CHOOSE(M647,"25","33","40","45","45","58","58","58","58","58","79","79","79","79","79","79","79","79","79","79","手入力箇所","手入力箇所","手入力箇所","手入力箇所","手入力箇所","手入力箇所","手入力箇所","手入力箇所","手入力箇所","手入力箇所"))</f>
        <v>#REF!</v>
      </c>
    </row>
    <row r="648" spans="1:14" ht="48.6" thickBot="1" x14ac:dyDescent="0.25">
      <c r="A648" s="28" t="s">
        <v>64</v>
      </c>
      <c r="B648" s="18">
        <v>32</v>
      </c>
      <c r="C648" s="18"/>
      <c r="D648" s="18"/>
      <c r="E648" s="18"/>
      <c r="F648" s="18"/>
      <c r="G648" s="18"/>
      <c r="H648" s="18"/>
      <c r="I648" s="18"/>
      <c r="J648" s="62"/>
      <c r="K648" s="69"/>
      <c r="L648" s="108" t="s">
        <v>64</v>
      </c>
      <c r="M648" s="103" t="e">
        <f>#REF!</f>
        <v>#REF!</v>
      </c>
      <c r="N648" s="103" t="e">
        <f>IF(M648=0,"",CHOOSE(M648,"32","手入力箇所","手入力箇所","手入力箇所","手入力箇所","手入力箇所","手入力箇所","手入力箇所","手入力箇所","手入力箇所","手入力箇所"))</f>
        <v>#REF!</v>
      </c>
    </row>
    <row r="649" spans="1:14" ht="48.6" thickBot="1" x14ac:dyDescent="0.25">
      <c r="A649" s="28" t="s">
        <v>65</v>
      </c>
      <c r="B649" s="18">
        <v>36</v>
      </c>
      <c r="C649" s="18"/>
      <c r="D649" s="18"/>
      <c r="E649" s="18"/>
      <c r="F649" s="18"/>
      <c r="G649" s="18"/>
      <c r="H649" s="18"/>
      <c r="I649" s="18"/>
      <c r="J649" s="62"/>
      <c r="K649" s="69"/>
      <c r="L649" s="108" t="s">
        <v>65</v>
      </c>
      <c r="M649" s="103" t="e">
        <f>#REF!</f>
        <v>#REF!</v>
      </c>
      <c r="N649" s="103" t="e">
        <f>IF(M649=0,"",CHOOSE(M649,"36","手入力箇所","手入力箇所","手入力箇所","手入力箇所","手入力箇所","手入力箇所","手入力箇所","手入力箇所","手入力箇所","手入力箇所"))</f>
        <v>#REF!</v>
      </c>
    </row>
    <row r="650" spans="1:14" ht="24.6" thickBot="1" x14ac:dyDescent="0.25">
      <c r="A650" s="28" t="s">
        <v>66</v>
      </c>
      <c r="B650" s="18">
        <v>24</v>
      </c>
      <c r="C650" s="18">
        <v>30</v>
      </c>
      <c r="D650" s="18">
        <v>33</v>
      </c>
      <c r="E650" s="18">
        <v>35</v>
      </c>
      <c r="F650" s="18">
        <v>42</v>
      </c>
      <c r="G650" s="18"/>
      <c r="H650" s="18"/>
      <c r="I650" s="18"/>
      <c r="J650" s="62"/>
      <c r="K650" s="69"/>
      <c r="L650" s="108" t="s">
        <v>66</v>
      </c>
      <c r="M650" s="103" t="e">
        <f>#REF!</f>
        <v>#REF!</v>
      </c>
      <c r="N650" s="103" t="e">
        <f>IF(M650=0,"",CHOOSE(M650,"24","30","33","35","35","42","42","42","42","42","手入力箇所","手入力箇所","手入力箇所","手入力箇所","手入力箇所","手入力箇所","手入力箇所","手入力箇所","手入力箇所","手入力箇所"))</f>
        <v>#REF!</v>
      </c>
    </row>
    <row r="651" spans="1:14" ht="36.6" thickBot="1" x14ac:dyDescent="0.25">
      <c r="A651" s="28" t="s">
        <v>67</v>
      </c>
      <c r="B651" s="18">
        <v>7</v>
      </c>
      <c r="C651" s="18">
        <v>12</v>
      </c>
      <c r="D651" s="18">
        <v>16</v>
      </c>
      <c r="E651" s="18">
        <v>19</v>
      </c>
      <c r="F651" s="18"/>
      <c r="G651" s="18"/>
      <c r="H651" s="18"/>
      <c r="I651" s="18"/>
      <c r="J651" s="62"/>
      <c r="K651" s="69"/>
      <c r="L651" s="108" t="s">
        <v>67</v>
      </c>
      <c r="M651" s="103" t="e">
        <f>#REF!</f>
        <v>#REF!</v>
      </c>
      <c r="N651" s="103" t="e">
        <f>IF(M651=0,"",CHOOSE(M651,"7","12","16","19","19","手入力箇所","手入力箇所","手入力箇所","手入力箇所","手入力箇所","手入力箇所","手入力箇所","手入力箇所","手入力箇所","手入力箇所"))</f>
        <v>#REF!</v>
      </c>
    </row>
    <row r="652" spans="1:14" ht="24.6" thickBot="1" x14ac:dyDescent="0.25">
      <c r="A652" s="28" t="s">
        <v>68</v>
      </c>
      <c r="B652" s="18">
        <v>21</v>
      </c>
      <c r="C652" s="18">
        <v>35</v>
      </c>
      <c r="D652" s="18">
        <v>48</v>
      </c>
      <c r="E652" s="18">
        <v>59</v>
      </c>
      <c r="F652" s="18">
        <v>94</v>
      </c>
      <c r="G652" s="18">
        <v>159</v>
      </c>
      <c r="H652" s="18">
        <v>235</v>
      </c>
      <c r="I652" s="18"/>
      <c r="J652" s="62"/>
      <c r="K652" s="69"/>
      <c r="L652" s="108" t="s">
        <v>68</v>
      </c>
      <c r="M652" s="103" t="e">
        <f>#REF!</f>
        <v>#REF!</v>
      </c>
      <c r="N652" s="103" t="e">
        <f>IF(M652=0,"",CHOOSE(M652,"21","35","48","59","59","94","94","94","94","94","159","159","159","159","159","159","159","159","159","159","235","235","235","235","235","235","235","235","235","235","手入力箇所","手入力箇所","手入力箇所","手入力箇所","手入力箇所","手入力箇所","手入力箇所","手入力箇所","手入力箇所","手入力箇所"))</f>
        <v>#REF!</v>
      </c>
    </row>
    <row r="653" spans="1:14" ht="36.6" thickBot="1" x14ac:dyDescent="0.25">
      <c r="A653" s="28" t="s">
        <v>69</v>
      </c>
      <c r="B653" s="18">
        <v>22</v>
      </c>
      <c r="C653" s="18">
        <v>26</v>
      </c>
      <c r="D653" s="18">
        <v>28</v>
      </c>
      <c r="E653" s="18">
        <v>29</v>
      </c>
      <c r="F653" s="18">
        <v>34</v>
      </c>
      <c r="G653" s="18"/>
      <c r="H653" s="18"/>
      <c r="I653" s="18"/>
      <c r="J653" s="62"/>
      <c r="K653" s="69"/>
      <c r="L653" s="108" t="s">
        <v>69</v>
      </c>
      <c r="M653" s="103" t="e">
        <f>#REF!</f>
        <v>#REF!</v>
      </c>
      <c r="N653" s="103" t="e">
        <f>IF(M653=0,"",CHOOSE(M653,"22","26","28","29","29","34","34","34","34","34","手入力箇所","手入力箇所","手入力箇所","手入力箇所","手入力箇所","手入力箇所","手入力箇所","手入力箇所","手入力箇所","手入力箇所"))</f>
        <v>#REF!</v>
      </c>
    </row>
    <row r="654" spans="1:14" ht="13.8" thickBot="1" x14ac:dyDescent="0.25">
      <c r="A654" s="27" t="s">
        <v>63</v>
      </c>
      <c r="B654" s="18">
        <v>21</v>
      </c>
      <c r="C654" s="18">
        <v>33</v>
      </c>
      <c r="D654" s="18">
        <v>46</v>
      </c>
      <c r="E654" s="18">
        <v>56</v>
      </c>
      <c r="F654" s="18">
        <v>89</v>
      </c>
      <c r="G654" s="18">
        <v>151</v>
      </c>
      <c r="H654" s="18">
        <v>224</v>
      </c>
      <c r="I654" s="18">
        <v>289</v>
      </c>
      <c r="J654" s="18">
        <v>350</v>
      </c>
      <c r="K654" s="69"/>
      <c r="L654" s="107" t="s">
        <v>63</v>
      </c>
      <c r="M654" s="103" t="e">
        <f>#REF!</f>
        <v>#REF!</v>
      </c>
      <c r="N654" s="103" t="e">
        <f>IF(M654=0,"",CHOOSE(M654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55" spans="1:14" ht="24.6" thickBot="1" x14ac:dyDescent="0.25">
      <c r="A655" s="34" t="s">
        <v>70</v>
      </c>
      <c r="B655" s="35">
        <v>13</v>
      </c>
      <c r="C655" s="35">
        <v>33</v>
      </c>
      <c r="D655" s="35">
        <v>59</v>
      </c>
      <c r="E655" s="35"/>
      <c r="F655" s="35"/>
      <c r="G655" s="35"/>
      <c r="H655" s="35"/>
      <c r="I655" s="35"/>
      <c r="J655" s="36"/>
      <c r="K655" s="67"/>
      <c r="L655" s="108" t="s">
        <v>70</v>
      </c>
      <c r="M655" s="103" t="e">
        <f>#REF!</f>
        <v>#REF!</v>
      </c>
      <c r="N655" s="103" t="e">
        <f>IF(M655=0,"",CHOOSE(M655,"13","33","59","手入力箇所","手入力箇所","手入力箇所","手入力箇所","手入力箇所","手入力箇所","手入力箇所","手入力箇所","手入力箇所","手入力箇所"))</f>
        <v>#REF!</v>
      </c>
    </row>
    <row r="656" spans="1:14" ht="13.8" thickBot="1" x14ac:dyDescent="0.25">
      <c r="A656" s="37" t="s">
        <v>71</v>
      </c>
      <c r="B656" s="17">
        <v>23</v>
      </c>
      <c r="C656" s="17">
        <v>39</v>
      </c>
      <c r="D656" s="17">
        <v>97</v>
      </c>
      <c r="E656" s="17"/>
      <c r="F656" s="17"/>
      <c r="G656" s="17"/>
      <c r="H656" s="17"/>
      <c r="I656" s="17"/>
      <c r="J656" s="64"/>
      <c r="K656" s="70"/>
      <c r="L656" s="109" t="s">
        <v>71</v>
      </c>
      <c r="M656" s="103" t="e">
        <f>#REF!</f>
        <v>#REF!</v>
      </c>
      <c r="N656" s="103" t="e">
        <f>IF(M656=0,"",CHOOSE(M656,"23","39","97","手入力箇所","手入力箇所","手入力箇所","手入力箇所","手入力箇所","手入力箇所","手入力箇所","手入力箇所","手入力箇所","手入力箇所"))</f>
        <v>#REF!</v>
      </c>
    </row>
    <row r="657" spans="1:14" ht="13.8" thickBot="1" x14ac:dyDescent="0.25">
      <c r="A657" s="29" t="s">
        <v>72</v>
      </c>
      <c r="B657" s="18">
        <v>21</v>
      </c>
      <c r="C657" s="18">
        <v>37</v>
      </c>
      <c r="D657" s="18">
        <v>58</v>
      </c>
      <c r="E657" s="18">
        <v>76</v>
      </c>
      <c r="F657" s="18">
        <v>137</v>
      </c>
      <c r="G657" s="18"/>
      <c r="H657" s="18"/>
      <c r="I657" s="18"/>
      <c r="J657" s="62"/>
      <c r="K657" s="69"/>
      <c r="L657" s="109" t="s">
        <v>72</v>
      </c>
      <c r="M657" s="103" t="e">
        <f>#REF!</f>
        <v>#REF!</v>
      </c>
      <c r="N657" s="103" t="e">
        <f>IF(M657=0,"",CHOOSE(M657,"21","37","58","76","76","137","137","137","137","137","手入力箇所","手入力箇所","手入力箇所","手入力箇所","手入力箇所","手入力箇所","手入力箇所","手入力箇所","手入力箇所","手入力箇所"))</f>
        <v>#REF!</v>
      </c>
    </row>
    <row r="658" spans="1:14" ht="13.8" thickBot="1" x14ac:dyDescent="0.25">
      <c r="A658" s="29" t="s">
        <v>73</v>
      </c>
      <c r="B658" s="18">
        <v>48</v>
      </c>
      <c r="C658" s="18">
        <v>93</v>
      </c>
      <c r="D658" s="18">
        <v>138</v>
      </c>
      <c r="E658" s="18">
        <v>183</v>
      </c>
      <c r="F658" s="18"/>
      <c r="G658" s="18"/>
      <c r="H658" s="18"/>
      <c r="I658" s="18"/>
      <c r="J658" s="62"/>
      <c r="K658" s="69"/>
      <c r="L658" s="109" t="s">
        <v>73</v>
      </c>
      <c r="M658" s="103" t="e">
        <f>#REF!</f>
        <v>#REF!</v>
      </c>
      <c r="N658" s="103" t="e">
        <f>IF(M658=0,"",CHOOSE(M658,"48","93","138","183","183","手入力箇所","手入力箇所","手入力箇所","手入力箇所","手入力箇所","手入力箇所","手入力箇所","手入力箇所","手入力箇所","手入力箇所"))</f>
        <v>#REF!</v>
      </c>
    </row>
    <row r="659" spans="1:14" ht="37.200000000000003" thickBot="1" x14ac:dyDescent="0.25">
      <c r="A659" s="30" t="s">
        <v>74</v>
      </c>
      <c r="B659" s="18">
        <v>13</v>
      </c>
      <c r="C659" s="18">
        <v>26</v>
      </c>
      <c r="D659" s="18">
        <v>40</v>
      </c>
      <c r="E659" s="18">
        <v>55</v>
      </c>
      <c r="F659" s="18">
        <v>107</v>
      </c>
      <c r="G659" s="18">
        <v>224</v>
      </c>
      <c r="H659" s="18">
        <v>386</v>
      </c>
      <c r="I659" s="18"/>
      <c r="J659" s="62"/>
      <c r="K659" s="69"/>
      <c r="L659" s="110" t="s">
        <v>74</v>
      </c>
      <c r="M659" s="103" t="e">
        <f>#REF!</f>
        <v>#REF!</v>
      </c>
      <c r="N659" s="103" t="e">
        <f>IF(M659=0,"",CHOOSE(M659,"13","26","40","55","55","107","107","107","107","107","224","224","224","224","224","224","224","224","224","224","386","386","386","386","386","386","386","386","386","386","手入力箇所","手入力箇所","手入力箇所","手入力箇所","手入力箇所","手入力箇所","手入力箇所","手入力箇所","手入力箇所","手入力箇所"))</f>
        <v>#REF!</v>
      </c>
    </row>
    <row r="660" spans="1:14" ht="13.8" thickBot="1" x14ac:dyDescent="0.25">
      <c r="A660" s="29" t="s">
        <v>75</v>
      </c>
      <c r="B660" s="18">
        <v>36</v>
      </c>
      <c r="C660" s="18">
        <v>98</v>
      </c>
      <c r="D660" s="18">
        <v>173</v>
      </c>
      <c r="E660" s="18">
        <v>274</v>
      </c>
      <c r="F660" s="18"/>
      <c r="G660" s="18"/>
      <c r="H660" s="18"/>
      <c r="I660" s="18"/>
      <c r="J660" s="62"/>
      <c r="K660" s="69"/>
      <c r="L660" s="109" t="s">
        <v>75</v>
      </c>
      <c r="M660" s="103" t="e">
        <f>#REF!</f>
        <v>#REF!</v>
      </c>
      <c r="N660" s="103" t="e">
        <f>IF(M660=0,"",CHOOSE(M660,"36","98","173","274","274","手入力箇所","手入力箇所","手入力箇所","手入力箇所","手入力箇所","手入力箇所","手入力箇所","手入力箇所","手入力箇所","手入力箇所"))</f>
        <v>#REF!</v>
      </c>
    </row>
    <row r="661" spans="1:14" ht="37.200000000000003" thickBot="1" x14ac:dyDescent="0.25">
      <c r="A661" s="30" t="s">
        <v>76</v>
      </c>
      <c r="B661" s="18">
        <v>127</v>
      </c>
      <c r="C661" s="18">
        <v>127</v>
      </c>
      <c r="D661" s="18">
        <v>127</v>
      </c>
      <c r="E661" s="18">
        <v>127</v>
      </c>
      <c r="F661" s="18"/>
      <c r="G661" s="18"/>
      <c r="H661" s="18"/>
      <c r="I661" s="18"/>
      <c r="J661" s="62"/>
      <c r="K661" s="69"/>
      <c r="L661" s="110" t="s">
        <v>76</v>
      </c>
      <c r="M661" s="103" t="e">
        <f>#REF!</f>
        <v>#REF!</v>
      </c>
      <c r="N661" s="103" t="e">
        <f>IF(M661=0,"",CHOOSE(M661,"127","127","127","127","127","手入力箇所","手入力箇所","手入力箇所","手入力箇所","手入力箇所","手入力箇所","手入力箇所","手入力箇所","手入力箇所","手入力箇所"))</f>
        <v>#REF!</v>
      </c>
    </row>
    <row r="662" spans="1:14" ht="27" thickBot="1" x14ac:dyDescent="0.25">
      <c r="A662" s="31" t="s">
        <v>77</v>
      </c>
      <c r="B662" s="18">
        <v>42</v>
      </c>
      <c r="C662" s="18">
        <v>90</v>
      </c>
      <c r="D662" s="18">
        <v>141</v>
      </c>
      <c r="E662" s="18">
        <v>193</v>
      </c>
      <c r="F662" s="62"/>
      <c r="G662" s="62"/>
      <c r="H662" s="62"/>
      <c r="I662" s="62"/>
      <c r="J662" s="62"/>
      <c r="K662" s="69"/>
      <c r="L662" s="111" t="s">
        <v>77</v>
      </c>
      <c r="M662" s="103" t="e">
        <f>#REF!</f>
        <v>#REF!</v>
      </c>
      <c r="N662" s="103" t="e">
        <f>IF(M662=0,"",CHOOSE(M662,"42","90","141","193","1936","手入力箇所","手入力箇所","手入力箇所","手入力箇所","手入力箇所","手入力箇所","手入力箇所","手入力箇所","手入力箇所","手入力箇所"))</f>
        <v>#REF!</v>
      </c>
    </row>
    <row r="663" spans="1:14" ht="40.200000000000003" thickBot="1" x14ac:dyDescent="0.25">
      <c r="A663" s="31" t="s">
        <v>78</v>
      </c>
      <c r="B663" s="18">
        <v>24</v>
      </c>
      <c r="C663" s="18">
        <v>43</v>
      </c>
      <c r="D663" s="18">
        <v>61</v>
      </c>
      <c r="E663" s="18">
        <v>76</v>
      </c>
      <c r="F663" s="62"/>
      <c r="G663" s="62"/>
      <c r="H663" s="62"/>
      <c r="I663" s="62"/>
      <c r="J663" s="62"/>
      <c r="K663" s="69"/>
      <c r="L663" s="111" t="s">
        <v>78</v>
      </c>
      <c r="M663" s="103" t="e">
        <f>#REF!</f>
        <v>#REF!</v>
      </c>
      <c r="N663" s="103" t="e">
        <f>IF(M663=0,"",CHOOSE(M663,"24","43","61","76","76","手入力箇所","手入力箇所","手入力箇所","手入力箇所","手入力箇所","手入力箇所","手入力箇所","手入力箇所","手入力箇所","手入力箇所"))</f>
        <v>#REF!</v>
      </c>
    </row>
    <row r="664" spans="1:14" ht="27" thickBot="1" x14ac:dyDescent="0.25">
      <c r="A664" s="31" t="s">
        <v>79</v>
      </c>
      <c r="B664" s="18">
        <v>54</v>
      </c>
      <c r="C664" s="18">
        <v>77</v>
      </c>
      <c r="D664" s="18">
        <v>94</v>
      </c>
      <c r="E664" s="18">
        <v>107</v>
      </c>
      <c r="F664" s="62"/>
      <c r="G664" s="62"/>
      <c r="H664" s="62"/>
      <c r="I664" s="62"/>
      <c r="J664" s="62"/>
      <c r="K664" s="69"/>
      <c r="L664" s="111" t="s">
        <v>79</v>
      </c>
      <c r="M664" s="103" t="e">
        <f>#REF!</f>
        <v>#REF!</v>
      </c>
      <c r="N664" s="103" t="e">
        <f>IF(M664=0,"",CHOOSE(M664,"54","77","94","107","107","手入力箇所","手入力箇所","手入力箇所","手入力箇所","手入力箇所","手入力箇所","手入力箇所","手入力箇所","手入力箇所","手入力箇所"))</f>
        <v>#REF!</v>
      </c>
    </row>
    <row r="665" spans="1:14" ht="40.200000000000003" thickBot="1" x14ac:dyDescent="0.25">
      <c r="A665" s="31" t="s">
        <v>80</v>
      </c>
      <c r="B665" s="18">
        <v>49</v>
      </c>
      <c r="C665" s="18">
        <v>53</v>
      </c>
      <c r="D665" s="18">
        <v>55</v>
      </c>
      <c r="E665" s="18">
        <v>56</v>
      </c>
      <c r="F665" s="62"/>
      <c r="G665" s="62"/>
      <c r="H665" s="62"/>
      <c r="I665" s="62"/>
      <c r="J665" s="62"/>
      <c r="K665" s="69"/>
      <c r="L665" s="111" t="s">
        <v>80</v>
      </c>
      <c r="M665" s="103" t="e">
        <f>#REF!</f>
        <v>#REF!</v>
      </c>
      <c r="N665" s="103" t="e">
        <f>IF(M665=0,"",CHOOSE(M665,"49","53","55","56","56","手入力箇所","手入力箇所","手入力箇所","手入力箇所","手入力箇所","手入力箇所","手入力箇所","手入力箇所","手入力箇所","手入力箇所"))</f>
        <v>#REF!</v>
      </c>
    </row>
    <row r="666" spans="1:14" ht="40.200000000000003" thickBot="1" x14ac:dyDescent="0.25">
      <c r="A666" s="38" t="s">
        <v>81</v>
      </c>
      <c r="B666" s="35">
        <v>232</v>
      </c>
      <c r="C666" s="35">
        <v>232</v>
      </c>
      <c r="D666" s="36"/>
      <c r="E666" s="36"/>
      <c r="F666" s="36"/>
      <c r="G666" s="36"/>
      <c r="H666" s="36"/>
      <c r="I666" s="36"/>
      <c r="J666" s="36"/>
      <c r="K666" s="67"/>
      <c r="L666" s="111" t="s">
        <v>81</v>
      </c>
      <c r="M666" s="103" t="e">
        <f>#REF!</f>
        <v>#REF!</v>
      </c>
      <c r="N666" s="103" t="e">
        <f>IF(M666=0,"",CHOOSE(M666,"232","232","手入力箇所","手入力箇所","手入力箇所","手入力箇所","手入力箇所","手入力箇所","手入力箇所","手入力箇所","手入力箇所","手入力箇所"))</f>
        <v>#REF!</v>
      </c>
    </row>
    <row r="667" spans="1:14" ht="13.8" thickBot="1" x14ac:dyDescent="0.25">
      <c r="A667" s="39" t="s">
        <v>82</v>
      </c>
      <c r="B667" s="17">
        <v>6</v>
      </c>
      <c r="C667" s="17">
        <v>9</v>
      </c>
      <c r="D667" s="17">
        <v>11</v>
      </c>
      <c r="E667" s="17">
        <v>13</v>
      </c>
      <c r="F667" s="17">
        <v>18</v>
      </c>
      <c r="G667" s="17">
        <v>26</v>
      </c>
      <c r="H667" s="17">
        <v>35</v>
      </c>
      <c r="I667" s="17">
        <v>43</v>
      </c>
      <c r="J667" s="17">
        <v>49</v>
      </c>
      <c r="K667" s="70"/>
      <c r="L667" s="111" t="s">
        <v>82</v>
      </c>
      <c r="M667" s="103" t="e">
        <f>#REF!</f>
        <v>#REF!</v>
      </c>
      <c r="N667" s="103" t="e">
        <f>IF(M667=0,"",CHOOSE(M667,"6","9","11","13","13","18","18","18","18","18","26","26","26","26","26","26","26","26","26","26","35","35","35","35","35","35","35","35","35","35","43","43","43","43","43","43","43","43","43","43","49","49","49","49","49","49","49","49","49","49","手入力箇所","手入力箇所","手入力箇所","手入力箇所","手入力箇所","手入力箇所","手入力箇所","手入力箇所","手入力箇所","手入力箇所"))</f>
        <v>#REF!</v>
      </c>
    </row>
    <row r="668" spans="1:14" ht="13.8" thickBot="1" x14ac:dyDescent="0.25">
      <c r="A668" s="31" t="s">
        <v>83</v>
      </c>
      <c r="B668" s="18">
        <v>6</v>
      </c>
      <c r="C668" s="18">
        <v>10</v>
      </c>
      <c r="D668" s="18">
        <v>14</v>
      </c>
      <c r="E668" s="18">
        <v>17</v>
      </c>
      <c r="F668" s="18">
        <v>29</v>
      </c>
      <c r="G668" s="18">
        <v>50</v>
      </c>
      <c r="H668" s="18">
        <v>76</v>
      </c>
      <c r="I668" s="18">
        <v>100</v>
      </c>
      <c r="J668" s="18">
        <v>123</v>
      </c>
      <c r="K668" s="69"/>
      <c r="L668" s="111" t="s">
        <v>83</v>
      </c>
      <c r="M668" s="103" t="e">
        <f>#REF!</f>
        <v>#REF!</v>
      </c>
      <c r="N668" s="103" t="e">
        <f>IF(M668=0,"",CHOOSE(M668,"6","10","14","17","17","29","29","29","29","29","50","50","50","50","50","50","50","50","50","50","76","76","76","76","76","76","76","76","76","76","100","100","100","100","100","100","100","100","100","100","123","123","123","123","123","123","123","123","123","123","手入力箇所","手入力箇所","手入力箇所","手入力箇所","手入力箇所","手入力箇所","手入力箇所","手入力箇所","手入力箇所"))</f>
        <v>#REF!</v>
      </c>
    </row>
    <row r="669" spans="1:14" ht="27" thickBot="1" x14ac:dyDescent="0.25">
      <c r="A669" s="32" t="s">
        <v>84</v>
      </c>
      <c r="B669" s="20">
        <v>9</v>
      </c>
      <c r="C669" s="20">
        <v>15</v>
      </c>
      <c r="D669" s="20">
        <v>20</v>
      </c>
      <c r="E669" s="20">
        <v>24</v>
      </c>
      <c r="F669" s="20">
        <v>39</v>
      </c>
      <c r="G669" s="20">
        <v>65</v>
      </c>
      <c r="H669" s="63"/>
      <c r="I669" s="63"/>
      <c r="J669" s="63"/>
      <c r="K669" s="106"/>
      <c r="L669" s="111" t="s">
        <v>84</v>
      </c>
      <c r="M669" s="103" t="e">
        <f>#REF!</f>
        <v>#REF!</v>
      </c>
      <c r="N669" s="103" t="e">
        <f>IF(M669=0,"",CHOOSE(M669,"9","15","20","24","24","39","39","39","39","39","65","65","65","65","65","65","65","65","65","65","手入力箇所","手入力箇所","手入力箇所","手入力箇所","手入力箇所","手入力箇所","手入力箇所","手入力箇所","手入力箇所","手入力箇所"))</f>
        <v>#REF!</v>
      </c>
    </row>
    <row r="672" spans="1:14" ht="13.8" thickBot="1" x14ac:dyDescent="0.25"/>
    <row r="673" spans="1:14" ht="13.8" thickBot="1" x14ac:dyDescent="0.25">
      <c r="A673" s="688" t="e">
        <f>#REF!</f>
        <v>#REF!</v>
      </c>
      <c r="B673" s="688"/>
      <c r="C673" s="688"/>
      <c r="D673" s="689" t="s">
        <v>192</v>
      </c>
      <c r="E673" s="689"/>
      <c r="F673" s="689"/>
      <c r="G673" s="689"/>
      <c r="H673" s="689"/>
      <c r="I673" s="689"/>
      <c r="J673" s="689"/>
      <c r="K673" s="689"/>
      <c r="L673" s="689"/>
      <c r="M673" s="689"/>
      <c r="N673" s="689"/>
    </row>
    <row r="674" spans="1:14" ht="13.8" thickBot="1" x14ac:dyDescent="0.25">
      <c r="A674" s="65"/>
      <c r="B674" s="33">
        <v>1</v>
      </c>
      <c r="C674" s="24">
        <v>2</v>
      </c>
      <c r="D674" s="24">
        <v>3</v>
      </c>
      <c r="E674" s="24" t="s">
        <v>58</v>
      </c>
      <c r="F674" s="24" t="s">
        <v>59</v>
      </c>
      <c r="G674" s="24" t="s">
        <v>60</v>
      </c>
      <c r="H674" s="24" t="s">
        <v>61</v>
      </c>
      <c r="I674" s="24" t="s">
        <v>62</v>
      </c>
      <c r="J674" s="24" t="s">
        <v>194</v>
      </c>
      <c r="K674" s="25" t="s">
        <v>85</v>
      </c>
      <c r="L674" s="105" t="s">
        <v>189</v>
      </c>
      <c r="M674" s="105" t="s">
        <v>188</v>
      </c>
      <c r="N674" s="105" t="s">
        <v>51</v>
      </c>
    </row>
    <row r="675" spans="1:14" ht="13.8" thickBot="1" x14ac:dyDescent="0.25">
      <c r="A675" s="26" t="s">
        <v>56</v>
      </c>
      <c r="B675" s="22">
        <v>5</v>
      </c>
      <c r="C675" s="22">
        <v>7</v>
      </c>
      <c r="D675" s="22">
        <v>8</v>
      </c>
      <c r="E675" s="22">
        <v>8</v>
      </c>
      <c r="F675" s="22">
        <v>10</v>
      </c>
      <c r="G675" s="22">
        <v>13</v>
      </c>
      <c r="H675" s="22">
        <v>16</v>
      </c>
      <c r="I675" s="22"/>
      <c r="J675" s="23"/>
      <c r="K675" s="1"/>
      <c r="L675" s="26" t="s">
        <v>56</v>
      </c>
      <c r="M675" s="104" t="e">
        <f>#REF!</f>
        <v>#REF!</v>
      </c>
      <c r="N675" s="112" t="e">
        <f>IF(M675=0,"",CHOOSE(M675,"5","7","8","8","8","10","10","10","10","10","13","13","13","13","13","13","13","13","13","13","16","16","16","16","16","16","16","16","16","16","16","手入力箇所","手入力箇所","手入力箇所","手入力箇所","手入力箇所","手入力箇所","手入力箇所","手入力箇所","手入力箇所","手入力箇所"))</f>
        <v>#REF!</v>
      </c>
    </row>
    <row r="676" spans="1:14" ht="13.8" thickBot="1" x14ac:dyDescent="0.25">
      <c r="A676" s="27" t="s">
        <v>57</v>
      </c>
      <c r="B676" s="18">
        <v>5</v>
      </c>
      <c r="C676" s="18">
        <v>7</v>
      </c>
      <c r="D676" s="18">
        <v>8</v>
      </c>
      <c r="E676" s="18">
        <v>9</v>
      </c>
      <c r="F676" s="18">
        <v>12</v>
      </c>
      <c r="G676" s="18">
        <v>16</v>
      </c>
      <c r="H676" s="18"/>
      <c r="I676" s="18"/>
      <c r="J676" s="62"/>
      <c r="K676" s="19"/>
      <c r="L676" s="27" t="s">
        <v>57</v>
      </c>
      <c r="M676" s="104" t="e">
        <f>#REF!</f>
        <v>#REF!</v>
      </c>
      <c r="N676" s="113" t="e">
        <f>IF(M676=0,"",CHOOSE(M676,"5","7","8","9","9","12","12","12","12","12","16","16","16","16","16","16","16","16","16","16","手入力箇所","手入力箇所","手入力箇所","手入力箇所","手入力箇所","手入力箇所","手入力箇所","手入力箇所","手入力箇所","手入力箇所"))</f>
        <v>#REF!</v>
      </c>
    </row>
    <row r="677" spans="1:14" ht="48.6" thickBot="1" x14ac:dyDescent="0.25">
      <c r="A677" s="28" t="s">
        <v>64</v>
      </c>
      <c r="B677" s="18">
        <v>6</v>
      </c>
      <c r="C677" s="18"/>
      <c r="D677" s="18"/>
      <c r="E677" s="18"/>
      <c r="F677" s="18"/>
      <c r="G677" s="18"/>
      <c r="H677" s="18"/>
      <c r="I677" s="18"/>
      <c r="J677" s="62"/>
      <c r="K677" s="19"/>
      <c r="L677" s="28" t="s">
        <v>64</v>
      </c>
      <c r="M677" s="104" t="e">
        <f>#REF!</f>
        <v>#REF!</v>
      </c>
      <c r="N677" s="113" t="e">
        <f>IF(M677=0,"",CHOOSE(M677,"6","手入力箇所","手入力箇所","手入力箇所","手入力箇所","手入力箇所","手入力箇所","手入力箇所","手入力箇所","手入力箇所","手入力箇所","",""))</f>
        <v>#REF!</v>
      </c>
    </row>
    <row r="678" spans="1:14" ht="48.6" thickBot="1" x14ac:dyDescent="0.25">
      <c r="A678" s="28" t="s">
        <v>65</v>
      </c>
      <c r="B678" s="18">
        <v>6</v>
      </c>
      <c r="C678" s="18"/>
      <c r="D678" s="18"/>
      <c r="E678" s="18"/>
      <c r="F678" s="18"/>
      <c r="G678" s="18"/>
      <c r="H678" s="18"/>
      <c r="I678" s="18"/>
      <c r="J678" s="62"/>
      <c r="K678" s="19"/>
      <c r="L678" s="28" t="s">
        <v>65</v>
      </c>
      <c r="M678" s="104" t="e">
        <f>#REF!</f>
        <v>#REF!</v>
      </c>
      <c r="N678" s="113" t="e">
        <f>IF(M678=0,"",CHOOSE(M678,"6","手入力箇所","手入力箇所","手入力箇所","手入力箇所","手入力箇所","手入力箇所","手入力箇所","手入力箇所","手入力箇所","手入力箇所","",""))</f>
        <v>#REF!</v>
      </c>
    </row>
    <row r="679" spans="1:14" ht="24.6" thickBot="1" x14ac:dyDescent="0.25">
      <c r="A679" s="28" t="s">
        <v>66</v>
      </c>
      <c r="B679" s="18">
        <v>5</v>
      </c>
      <c r="C679" s="18">
        <v>7</v>
      </c>
      <c r="D679" s="18">
        <v>8</v>
      </c>
      <c r="E679" s="18">
        <v>9</v>
      </c>
      <c r="F679" s="18">
        <v>12</v>
      </c>
      <c r="G679" s="18"/>
      <c r="H679" s="18"/>
      <c r="I679" s="18"/>
      <c r="J679" s="62"/>
      <c r="K679" s="19"/>
      <c r="L679" s="28" t="s">
        <v>66</v>
      </c>
      <c r="M679" s="104" t="e">
        <f>#REF!</f>
        <v>#REF!</v>
      </c>
      <c r="N679" s="113" t="e">
        <f>IF(M679=0,"",CHOOSE(M679,"5","7","8","9","9","12","12","12","12","12","手入力箇所","手入力箇所","手入力箇所","手入力箇所","手入力箇所","手入力箇所","手入力箇所","手入力箇所","手入力箇所","手入力箇所"))</f>
        <v>#REF!</v>
      </c>
    </row>
    <row r="680" spans="1:14" ht="36.6" thickBot="1" x14ac:dyDescent="0.25">
      <c r="A680" s="28" t="s">
        <v>67</v>
      </c>
      <c r="B680" s="18">
        <v>4</v>
      </c>
      <c r="C680" s="18">
        <v>5</v>
      </c>
      <c r="D680" s="18">
        <v>5</v>
      </c>
      <c r="E680" s="18">
        <v>6</v>
      </c>
      <c r="F680" s="18"/>
      <c r="G680" s="18"/>
      <c r="H680" s="18"/>
      <c r="I680" s="18"/>
      <c r="J680" s="62"/>
      <c r="K680" s="19"/>
      <c r="L680" s="28" t="s">
        <v>67</v>
      </c>
      <c r="M680" s="104" t="e">
        <f>#REF!</f>
        <v>#REF!</v>
      </c>
      <c r="N680" s="113" t="e">
        <f>IF(M680=0,"",CHOOSE(M680,"4","5","5","6","6","手入力箇所","手入力箇所","手入力箇所","手入力箇所","手入力箇所","手入力箇所","手入力箇所","手入力箇所","手入力箇所","手入力箇所"))</f>
        <v>#REF!</v>
      </c>
    </row>
    <row r="681" spans="1:14" ht="24.6" thickBot="1" x14ac:dyDescent="0.25">
      <c r="A681" s="28" t="s">
        <v>68</v>
      </c>
      <c r="B681" s="18">
        <v>12</v>
      </c>
      <c r="C681" s="18">
        <v>12</v>
      </c>
      <c r="D681" s="18">
        <v>12</v>
      </c>
      <c r="E681" s="18">
        <v>12</v>
      </c>
      <c r="F681" s="18">
        <v>12</v>
      </c>
      <c r="G681" s="18">
        <v>12</v>
      </c>
      <c r="H681" s="18">
        <v>12</v>
      </c>
      <c r="I681" s="18"/>
      <c r="J681" s="62"/>
      <c r="K681" s="19"/>
      <c r="L681" s="28" t="s">
        <v>68</v>
      </c>
      <c r="M681" s="104" t="e">
        <f>#REF!</f>
        <v>#REF!</v>
      </c>
      <c r="N681" s="113" t="e">
        <f>IF(M681=0,"",CHOOSE(M681,"12","12","12","12","12","12","12","12","12","12","12","12","12","12","12","12","12","12","12","12","12","12","12","12","12","12","12","12","12","12","手入力箇所","手入力箇所","手入力箇所","手入力箇所","手入力箇所","手入力箇所","手入力箇所","手入力箇所","手入力箇所","手入力箇所"))</f>
        <v>#REF!</v>
      </c>
    </row>
    <row r="682" spans="1:14" ht="36.6" thickBot="1" x14ac:dyDescent="0.25">
      <c r="A682" s="28" t="s">
        <v>69</v>
      </c>
      <c r="B682" s="18">
        <v>7</v>
      </c>
      <c r="C682" s="18">
        <v>7</v>
      </c>
      <c r="D682" s="18">
        <v>7</v>
      </c>
      <c r="E682" s="18">
        <v>7</v>
      </c>
      <c r="F682" s="18">
        <v>7</v>
      </c>
      <c r="G682" s="18"/>
      <c r="H682" s="18"/>
      <c r="I682" s="18"/>
      <c r="J682" s="62"/>
      <c r="K682" s="19"/>
      <c r="L682" s="28" t="s">
        <v>69</v>
      </c>
      <c r="M682" s="104" t="e">
        <f>#REF!</f>
        <v>#REF!</v>
      </c>
      <c r="N682" s="113" t="e">
        <f>IF(M682=0,"",CHOOSE(M682,"7","7","7","7","7","7","7","7","7","7","手入力箇所","手入力箇所","手入力箇所","手入力箇所","手入力箇所","手入力箇所","手入力箇所","手入力箇所","手入力箇所","手入力箇所"))</f>
        <v>#REF!</v>
      </c>
    </row>
    <row r="683" spans="1:14" ht="13.8" thickBot="1" x14ac:dyDescent="0.25">
      <c r="A683" s="27" t="s">
        <v>63</v>
      </c>
      <c r="B683" s="18">
        <v>4</v>
      </c>
      <c r="C683" s="18">
        <v>5</v>
      </c>
      <c r="D683" s="18">
        <v>7</v>
      </c>
      <c r="E683" s="18">
        <v>8</v>
      </c>
      <c r="F683" s="18">
        <v>11</v>
      </c>
      <c r="G683" s="18">
        <v>16</v>
      </c>
      <c r="H683" s="18">
        <v>22</v>
      </c>
      <c r="I683" s="18">
        <v>26</v>
      </c>
      <c r="J683" s="18">
        <v>31</v>
      </c>
      <c r="K683" s="19"/>
      <c r="L683" s="27" t="s">
        <v>63</v>
      </c>
      <c r="M683" s="104" t="e">
        <f>#REF!</f>
        <v>#REF!</v>
      </c>
      <c r="N683" s="113" t="e">
        <f>IF(M683=0,"",CHOOSE(M683,"4","5","7","8","8","11","11","11","11","11","16","16","16","16","16","16","16","16","16","16","22","22","22","22","22","22","22","22","22","22","26","26","26","26","26","26","26","26","26","26","31","31","31","31","31","31","31","31","31","31","31","手入力箇所","手入力箇所","手入力箇所","手入力箇所","手入力箇所","手入力箇所","手入力箇所","手入力箇所","手入力箇所","手入力箇所"))</f>
        <v>#REF!</v>
      </c>
    </row>
    <row r="684" spans="1:14" ht="24.6" thickBot="1" x14ac:dyDescent="0.25">
      <c r="A684" s="28" t="s">
        <v>70</v>
      </c>
      <c r="B684" s="18">
        <v>5</v>
      </c>
      <c r="C684" s="18">
        <v>6</v>
      </c>
      <c r="D684" s="18">
        <v>7</v>
      </c>
      <c r="E684" s="18"/>
      <c r="F684" s="18"/>
      <c r="G684" s="18"/>
      <c r="H684" s="18"/>
      <c r="I684" s="18"/>
      <c r="J684" s="62"/>
      <c r="K684" s="19"/>
      <c r="L684" s="28" t="s">
        <v>70</v>
      </c>
      <c r="M684" s="104" t="e">
        <f>#REF!</f>
        <v>#REF!</v>
      </c>
      <c r="N684" s="113" t="e">
        <f>IF(M684=0,"",CHOOSE(M684,"5","6","7","手入力箇所","手入力箇所","手入力箇所","手入力箇所","手入力箇所","手入力箇所","手入力箇所","手入力箇所","手入力箇所","手入力箇所"))</f>
        <v>#REF!</v>
      </c>
    </row>
    <row r="685" spans="1:14" ht="13.8" thickBot="1" x14ac:dyDescent="0.25">
      <c r="A685" s="29" t="s">
        <v>71</v>
      </c>
      <c r="B685" s="18">
        <v>3</v>
      </c>
      <c r="C685" s="18">
        <v>6</v>
      </c>
      <c r="D685" s="18">
        <v>19</v>
      </c>
      <c r="E685" s="18"/>
      <c r="F685" s="18"/>
      <c r="G685" s="18"/>
      <c r="H685" s="18"/>
      <c r="I685" s="18"/>
      <c r="J685" s="62"/>
      <c r="K685" s="19"/>
      <c r="L685" s="29" t="s">
        <v>71</v>
      </c>
      <c r="M685" s="104" t="e">
        <f>#REF!</f>
        <v>#REF!</v>
      </c>
      <c r="N685" s="113" t="e">
        <f>IF(M685=0,"",CHOOSE(M685,"3","6","19","手入力箇所","手入力箇所","手入力箇所","手入力箇所","手入力箇所","手入力箇所","手入力箇所","手入力箇所","手入力箇所","手入力箇所"))</f>
        <v>#REF!</v>
      </c>
    </row>
    <row r="686" spans="1:14" ht="13.8" thickBot="1" x14ac:dyDescent="0.25">
      <c r="A686" s="29" t="s">
        <v>72</v>
      </c>
      <c r="B686" s="18">
        <v>1</v>
      </c>
      <c r="C686" s="18">
        <v>3</v>
      </c>
      <c r="D686" s="18">
        <v>5</v>
      </c>
      <c r="E686" s="18">
        <v>9</v>
      </c>
      <c r="F686" s="18">
        <v>26</v>
      </c>
      <c r="G686" s="18"/>
      <c r="H686" s="18"/>
      <c r="I686" s="18"/>
      <c r="J686" s="62"/>
      <c r="K686" s="19"/>
      <c r="L686" s="29" t="s">
        <v>72</v>
      </c>
      <c r="M686" s="104" t="e">
        <f>#REF!</f>
        <v>#REF!</v>
      </c>
      <c r="N686" s="113" t="e">
        <f>IF(M686=0,"",CHOOSE(M686,"1","3","5","9","9","26","26","26","26","26","手入力箇所","手入力箇所","手入力箇所","手入力箇所","手入力箇所","手入力箇所","手入力箇所","手入力箇所","手入力箇所","手入力箇所"))</f>
        <v>#REF!</v>
      </c>
    </row>
    <row r="687" spans="1:14" ht="13.8" thickBot="1" x14ac:dyDescent="0.25">
      <c r="A687" s="29" t="s">
        <v>73</v>
      </c>
      <c r="B687" s="18">
        <v>4</v>
      </c>
      <c r="C687" s="18">
        <v>11</v>
      </c>
      <c r="D687" s="18">
        <v>20</v>
      </c>
      <c r="E687" s="18">
        <v>33</v>
      </c>
      <c r="F687" s="18"/>
      <c r="G687" s="18"/>
      <c r="H687" s="18"/>
      <c r="I687" s="18"/>
      <c r="J687" s="62"/>
      <c r="K687" s="19"/>
      <c r="L687" s="29" t="s">
        <v>73</v>
      </c>
      <c r="M687" s="104" t="e">
        <f>#REF!</f>
        <v>#REF!</v>
      </c>
      <c r="N687" s="113" t="e">
        <f>IF(M687=0,"",CHOOSE(M687,"4","11","20","33","33","手入力箇所","手入力箇所","手入力箇所","手入力箇所","手入力箇所","手入力箇所","手入力箇所","手入力箇所","手入力箇所","手入力箇所"))</f>
        <v>#REF!</v>
      </c>
    </row>
    <row r="688" spans="1:14" ht="37.200000000000003" thickBot="1" x14ac:dyDescent="0.25">
      <c r="A688" s="30" t="s">
        <v>74</v>
      </c>
      <c r="B688" s="18">
        <v>4</v>
      </c>
      <c r="C688" s="18">
        <v>6</v>
      </c>
      <c r="D688" s="18">
        <v>8</v>
      </c>
      <c r="E688" s="18">
        <v>10</v>
      </c>
      <c r="F688" s="18">
        <v>15</v>
      </c>
      <c r="G688" s="18">
        <v>23</v>
      </c>
      <c r="H688" s="18">
        <v>33</v>
      </c>
      <c r="I688" s="18"/>
      <c r="J688" s="62"/>
      <c r="K688" s="19"/>
      <c r="L688" s="30" t="s">
        <v>74</v>
      </c>
      <c r="M688" s="104" t="e">
        <f>#REF!</f>
        <v>#REF!</v>
      </c>
      <c r="N688" s="113" t="e">
        <f>IF(M688=0,"",CHOOSE(M688,"4","6","8","10","10","15","15","15","15","15","23","23","23","23","23","23","23","23","23","23","33","33","33","33","33","33","33","33","33","33","手入力箇所","手入力箇所","手入力箇所","手入力箇所","手入力箇所","手入力箇所","手入力箇所","手入力箇所","手入力箇所","手入力箇所"))</f>
        <v>#REF!</v>
      </c>
    </row>
    <row r="689" spans="1:14" ht="13.8" thickBot="1" x14ac:dyDescent="0.25">
      <c r="A689" s="29" t="s">
        <v>75</v>
      </c>
      <c r="B689" s="18">
        <v>6</v>
      </c>
      <c r="C689" s="18">
        <v>14</v>
      </c>
      <c r="D689" s="18">
        <v>25</v>
      </c>
      <c r="E689" s="18">
        <v>39</v>
      </c>
      <c r="F689" s="18"/>
      <c r="G689" s="18"/>
      <c r="H689" s="18"/>
      <c r="I689" s="18"/>
      <c r="J689" s="62"/>
      <c r="K689" s="19"/>
      <c r="L689" s="29" t="s">
        <v>75</v>
      </c>
      <c r="M689" s="104" t="e">
        <f>#REF!</f>
        <v>#REF!</v>
      </c>
      <c r="N689" s="113" t="e">
        <f>IF(M689=0,"",CHOOSE(M689,"6","14","25","39","39","手入力箇所","手入力箇所","手入力箇所","手入力箇所","手入力箇所","手入力箇所","手入力箇所","手入力箇所","手入力箇所","手入力箇所"))</f>
        <v>#REF!</v>
      </c>
    </row>
    <row r="690" spans="1:14" ht="37.200000000000003" thickBot="1" x14ac:dyDescent="0.25">
      <c r="A690" s="30" t="s">
        <v>76</v>
      </c>
      <c r="B690" s="18">
        <v>2</v>
      </c>
      <c r="C690" s="18">
        <v>3</v>
      </c>
      <c r="D690" s="18">
        <v>6</v>
      </c>
      <c r="E690" s="18">
        <v>9</v>
      </c>
      <c r="F690" s="18"/>
      <c r="G690" s="18"/>
      <c r="H690" s="18"/>
      <c r="I690" s="18"/>
      <c r="J690" s="62"/>
      <c r="K690" s="19"/>
      <c r="L690" s="30" t="s">
        <v>76</v>
      </c>
      <c r="M690" s="104" t="e">
        <f>#REF!</f>
        <v>#REF!</v>
      </c>
      <c r="N690" s="113" t="e">
        <f>IF(M690=0,"",CHOOSE(M690,"2","3","6","9","9","手入力箇所","手入力箇所","手入力箇所","手入力箇所","手入力箇所","手入力箇所","手入力箇所","手入力箇所","手入力箇所","手入力箇所"))</f>
        <v>#REF!</v>
      </c>
    </row>
    <row r="691" spans="1:14" ht="27" thickBot="1" x14ac:dyDescent="0.25">
      <c r="A691" s="31" t="s">
        <v>77</v>
      </c>
      <c r="B691" s="18">
        <v>12</v>
      </c>
      <c r="C691" s="18">
        <v>18</v>
      </c>
      <c r="D691" s="18">
        <v>22</v>
      </c>
      <c r="E691" s="18">
        <v>26</v>
      </c>
      <c r="F691" s="62"/>
      <c r="G691" s="62"/>
      <c r="H691" s="62"/>
      <c r="I691" s="62"/>
      <c r="J691" s="62"/>
      <c r="K691" s="19"/>
      <c r="L691" s="31" t="s">
        <v>77</v>
      </c>
      <c r="M691" s="104" t="e">
        <f>#REF!</f>
        <v>#REF!</v>
      </c>
      <c r="N691" s="113" t="e">
        <f>IF(M691=0,"",CHOOSE(M691,"12","18","22","26","26","手入力箇所","手入力箇所","手入力箇所","手入力箇所","手入力箇所","手入力箇所","手入力箇所","手入力箇所","手入力箇所","手入力箇所"))</f>
        <v>#REF!</v>
      </c>
    </row>
    <row r="692" spans="1:14" ht="40.200000000000003" thickBot="1" x14ac:dyDescent="0.25">
      <c r="A692" s="31" t="s">
        <v>78</v>
      </c>
      <c r="B692" s="18">
        <v>5</v>
      </c>
      <c r="C692" s="18">
        <v>8</v>
      </c>
      <c r="D692" s="18">
        <v>11</v>
      </c>
      <c r="E692" s="18">
        <v>14</v>
      </c>
      <c r="F692" s="62"/>
      <c r="G692" s="62"/>
      <c r="H692" s="62"/>
      <c r="I692" s="62"/>
      <c r="J692" s="62"/>
      <c r="K692" s="19"/>
      <c r="L692" s="31" t="s">
        <v>78</v>
      </c>
      <c r="M692" s="104" t="e">
        <f>#REF!</f>
        <v>#REF!</v>
      </c>
      <c r="N692" s="113" t="e">
        <f>IF(M692=0,"",CHOOSE(M692,"5","8","11","14","14","手入力箇所","手入力箇所","手入力箇所","手入力箇所","手入力箇所","手入力箇所","手入力箇所","手入力箇所","手入力箇所","手入力箇所"))</f>
        <v>#REF!</v>
      </c>
    </row>
    <row r="693" spans="1:14" ht="27" thickBot="1" x14ac:dyDescent="0.25">
      <c r="A693" s="31" t="s">
        <v>79</v>
      </c>
      <c r="B693" s="18">
        <v>6</v>
      </c>
      <c r="C693" s="18">
        <v>11</v>
      </c>
      <c r="D693" s="18">
        <v>16</v>
      </c>
      <c r="E693" s="18">
        <v>21</v>
      </c>
      <c r="F693" s="62"/>
      <c r="G693" s="62"/>
      <c r="H693" s="62"/>
      <c r="I693" s="62"/>
      <c r="J693" s="62"/>
      <c r="K693" s="19"/>
      <c r="L693" s="31" t="s">
        <v>79</v>
      </c>
      <c r="M693" s="104" t="e">
        <f>#REF!</f>
        <v>#REF!</v>
      </c>
      <c r="N693" s="113" t="e">
        <f>IF(M693=0,"",CHOOSE(M693,"6","11","16","21","21","手入力箇所","手入力箇所","手入力箇所","手入力箇所","手入力箇所","手入力箇所","手入力箇所","手入力箇所","手入力箇所"))</f>
        <v>#REF!</v>
      </c>
    </row>
    <row r="694" spans="1:14" ht="40.200000000000003" thickBot="1" x14ac:dyDescent="0.25">
      <c r="A694" s="31" t="s">
        <v>80</v>
      </c>
      <c r="B694" s="18">
        <v>5</v>
      </c>
      <c r="C694" s="18">
        <v>7</v>
      </c>
      <c r="D694" s="18">
        <v>9</v>
      </c>
      <c r="E694" s="18">
        <v>10</v>
      </c>
      <c r="F694" s="62"/>
      <c r="G694" s="62"/>
      <c r="H694" s="62"/>
      <c r="I694" s="62"/>
      <c r="J694" s="62"/>
      <c r="K694" s="19"/>
      <c r="L694" s="31" t="s">
        <v>80</v>
      </c>
      <c r="M694" s="104" t="e">
        <f>#REF!</f>
        <v>#REF!</v>
      </c>
      <c r="N694" s="113" t="e">
        <f>IF(M694=0,"",CHOOSE(M694,"5","7","9","10","10","手入力箇所","手入力箇所","手入力箇所","手入力箇所","手入力箇所","手入力箇所","手入力箇所","手入力箇所","手入力箇所"))</f>
        <v>#REF!</v>
      </c>
    </row>
    <row r="695" spans="1:14" ht="40.200000000000003" thickBot="1" x14ac:dyDescent="0.25">
      <c r="A695" s="31" t="s">
        <v>81</v>
      </c>
      <c r="B695" s="18">
        <v>9</v>
      </c>
      <c r="C695" s="18">
        <v>14</v>
      </c>
      <c r="D695" s="62"/>
      <c r="E695" s="62"/>
      <c r="F695" s="62"/>
      <c r="G695" s="62"/>
      <c r="H695" s="62"/>
      <c r="I695" s="62"/>
      <c r="J695" s="62"/>
      <c r="K695" s="19"/>
      <c r="L695" s="31" t="s">
        <v>81</v>
      </c>
      <c r="M695" s="104" t="e">
        <f>#REF!</f>
        <v>#REF!</v>
      </c>
      <c r="N695" s="113" t="e">
        <f>IF(M695=0,"",CHOOSE(M695,"9","14","手入力箇所","手入力箇所","手入力箇所","手入力箇所","手入力箇所","手入力箇所","手入力箇所","手入力箇所","手入力箇所","手入力箇所"))</f>
        <v>#REF!</v>
      </c>
    </row>
    <row r="696" spans="1:14" ht="13.8" thickBot="1" x14ac:dyDescent="0.25">
      <c r="A696" s="31" t="s">
        <v>82</v>
      </c>
      <c r="B696" s="18">
        <v>3</v>
      </c>
      <c r="C696" s="18">
        <v>4</v>
      </c>
      <c r="D696" s="18">
        <v>4</v>
      </c>
      <c r="E696" s="18">
        <v>5</v>
      </c>
      <c r="F696" s="18">
        <v>6</v>
      </c>
      <c r="G696" s="18">
        <v>8</v>
      </c>
      <c r="H696" s="18">
        <v>9</v>
      </c>
      <c r="I696" s="18">
        <v>11</v>
      </c>
      <c r="J696" s="18">
        <v>12</v>
      </c>
      <c r="K696" s="19"/>
      <c r="L696" s="31" t="s">
        <v>82</v>
      </c>
      <c r="M696" s="104" t="e">
        <f>#REF!</f>
        <v>#REF!</v>
      </c>
      <c r="N696" s="113" t="e">
        <f>IF(M696=0,"",CHOOSE(M696,"3","4","4","5","5","6","6","6","6","6","8","8","8","8","8","8","8","8","8","8","9","9","9","9","9","9","9","9","9","9","11","11","11","11","11","11","11","11","11","11","12","12","12","12","12","12","12","12","12","12","12","手入力箇所","手入力箇所","手入力箇所","手入力箇所","手入力箇所","手入力箇所","手入力箇所","手入力箇所","手入力箇所","手入力箇所"))</f>
        <v>#REF!</v>
      </c>
    </row>
    <row r="697" spans="1:14" ht="13.8" thickBot="1" x14ac:dyDescent="0.25">
      <c r="A697" s="31" t="s">
        <v>83</v>
      </c>
      <c r="B697" s="18">
        <v>3</v>
      </c>
      <c r="C697" s="18">
        <v>4</v>
      </c>
      <c r="D697" s="18">
        <v>4</v>
      </c>
      <c r="E697" s="18">
        <v>5</v>
      </c>
      <c r="F697" s="18">
        <v>6</v>
      </c>
      <c r="G697" s="18">
        <v>8</v>
      </c>
      <c r="H697" s="18">
        <v>10</v>
      </c>
      <c r="I697" s="18">
        <v>12</v>
      </c>
      <c r="J697" s="18">
        <v>13</v>
      </c>
      <c r="K697" s="19"/>
      <c r="L697" s="31" t="s">
        <v>83</v>
      </c>
      <c r="M697" s="104" t="e">
        <f>#REF!</f>
        <v>#REF!</v>
      </c>
      <c r="N697" s="113" t="e">
        <f>IF(M697=0,"",CHOOSE(M697,"3","4","4","5","5","6","6","6","6","6","8","8","8","8","8","8","8","8","8","8","10","10","10","10","10","10","10","10","10","10","12","12","12","12","12","12","12","12","12","12","13","13","13","13","13","13","13","13","13","13","13","手入力箇所","手入力箇所","手入力箇所","手入力箇所","手入力箇所","手入力箇所","手入力箇所","手入力箇所","手入力箇所","手入力箇所"))</f>
        <v>#REF!</v>
      </c>
    </row>
    <row r="698" spans="1:14" ht="27" thickBot="1" x14ac:dyDescent="0.25">
      <c r="A698" s="32" t="s">
        <v>84</v>
      </c>
      <c r="B698" s="20">
        <v>1</v>
      </c>
      <c r="C698" s="20">
        <v>2</v>
      </c>
      <c r="D698" s="20">
        <v>3</v>
      </c>
      <c r="E698" s="20">
        <v>4</v>
      </c>
      <c r="F698" s="20">
        <v>8</v>
      </c>
      <c r="G698" s="20">
        <v>19</v>
      </c>
      <c r="H698" s="63"/>
      <c r="I698" s="63"/>
      <c r="J698" s="63"/>
      <c r="K698" s="21"/>
      <c r="L698" s="32" t="s">
        <v>84</v>
      </c>
      <c r="M698" s="104" t="e">
        <f>#REF!</f>
        <v>#REF!</v>
      </c>
      <c r="N698" s="113" t="e">
        <f>IF(M698=0,"",CHOOSE(M698,"1","2","3","4","4","8","8","8","8","8","19","19","19","19","19","19","19","19","19","19","手入力箇所","手入力箇所","手入力箇所","手入力箇所","手入力箇所","手入力箇所","手入力箇所","手入力箇所","手入力箇所","手入力箇所"))</f>
        <v>#REF!</v>
      </c>
    </row>
    <row r="699" spans="1:14" ht="13.8" thickBot="1" x14ac:dyDescent="0.25"/>
    <row r="700" spans="1:14" ht="13.8" thickBot="1" x14ac:dyDescent="0.25">
      <c r="A700" s="686" t="e">
        <f>A673</f>
        <v>#REF!</v>
      </c>
      <c r="B700" s="686"/>
      <c r="C700" s="686"/>
      <c r="D700" s="687" t="s">
        <v>193</v>
      </c>
      <c r="E700" s="687"/>
      <c r="F700" s="687"/>
      <c r="G700" s="687"/>
      <c r="H700" s="687"/>
      <c r="I700" s="687"/>
      <c r="J700" s="687"/>
      <c r="K700" s="687"/>
      <c r="L700" s="687"/>
      <c r="M700" s="687"/>
      <c r="N700" s="687"/>
    </row>
    <row r="701" spans="1:14" ht="13.8" thickBot="1" x14ac:dyDescent="0.25">
      <c r="A701" s="105"/>
      <c r="B701" s="33">
        <v>1</v>
      </c>
      <c r="C701" s="24">
        <v>2</v>
      </c>
      <c r="D701" s="24">
        <v>3</v>
      </c>
      <c r="E701" s="24" t="s">
        <v>58</v>
      </c>
      <c r="F701" s="24" t="s">
        <v>59</v>
      </c>
      <c r="G701" s="24" t="s">
        <v>60</v>
      </c>
      <c r="H701" s="24" t="s">
        <v>61</v>
      </c>
      <c r="I701" s="24" t="s">
        <v>62</v>
      </c>
      <c r="J701" s="24" t="s">
        <v>194</v>
      </c>
      <c r="K701" s="102" t="s">
        <v>85</v>
      </c>
      <c r="L701" s="105" t="s">
        <v>189</v>
      </c>
      <c r="M701" s="105" t="s">
        <v>188</v>
      </c>
      <c r="N701" s="105" t="s">
        <v>51</v>
      </c>
    </row>
    <row r="702" spans="1:14" ht="13.8" thickBot="1" x14ac:dyDescent="0.25">
      <c r="A702" s="26" t="s">
        <v>56</v>
      </c>
      <c r="B702" s="22">
        <v>16</v>
      </c>
      <c r="C702" s="22">
        <v>25</v>
      </c>
      <c r="D702" s="22">
        <v>32</v>
      </c>
      <c r="E702" s="22">
        <v>38</v>
      </c>
      <c r="F702" s="22">
        <v>56</v>
      </c>
      <c r="G702" s="22">
        <v>87</v>
      </c>
      <c r="H702" s="22">
        <v>121</v>
      </c>
      <c r="I702" s="22"/>
      <c r="J702" s="23"/>
      <c r="K702" s="68"/>
      <c r="L702" s="107" t="s">
        <v>56</v>
      </c>
      <c r="M702" s="103" t="e">
        <f>#REF!</f>
        <v>#REF!</v>
      </c>
      <c r="N702" s="103" t="e">
        <f>IF(M702=0,"",CHOOSE(M702,"16","25","32","38","38","56","56","56","56","56","87","87","87","87","87","87","87","87","87","87","121","121","121","121","121","121","121","121","121","121","手入力箇所","手入力箇所","手入力箇所","手入力箇所","手入力箇所","手入力箇所","手入力箇所","手入力箇所","手入力箇所","手入力箇所"))</f>
        <v>#REF!</v>
      </c>
    </row>
    <row r="703" spans="1:14" ht="13.8" thickBot="1" x14ac:dyDescent="0.25">
      <c r="A703" s="27" t="s">
        <v>57</v>
      </c>
      <c r="B703" s="18">
        <v>25</v>
      </c>
      <c r="C703" s="18">
        <v>33</v>
      </c>
      <c r="D703" s="18">
        <v>40</v>
      </c>
      <c r="E703" s="18">
        <v>45</v>
      </c>
      <c r="F703" s="18">
        <v>58</v>
      </c>
      <c r="G703" s="18">
        <v>79</v>
      </c>
      <c r="H703" s="18"/>
      <c r="I703" s="18"/>
      <c r="J703" s="62"/>
      <c r="K703" s="69"/>
      <c r="L703" s="107" t="s">
        <v>57</v>
      </c>
      <c r="M703" s="103" t="e">
        <f>#REF!</f>
        <v>#REF!</v>
      </c>
      <c r="N703" s="103" t="e">
        <f>IF(M703=0,"",CHOOSE(M703,"25","33","40","45","45","58","58","58","58","58","79","79","79","79","79","79","79","79","79","79","手入力箇所","手入力箇所","手入力箇所","手入力箇所","手入力箇所","手入力箇所","手入力箇所","手入力箇所","手入力箇所","手入力箇所"))</f>
        <v>#REF!</v>
      </c>
    </row>
    <row r="704" spans="1:14" ht="48.6" thickBot="1" x14ac:dyDescent="0.25">
      <c r="A704" s="28" t="s">
        <v>64</v>
      </c>
      <c r="B704" s="18">
        <v>32</v>
      </c>
      <c r="C704" s="18"/>
      <c r="D704" s="18"/>
      <c r="E704" s="18"/>
      <c r="F704" s="18"/>
      <c r="G704" s="18"/>
      <c r="H704" s="18"/>
      <c r="I704" s="18"/>
      <c r="J704" s="62"/>
      <c r="K704" s="69"/>
      <c r="L704" s="108" t="s">
        <v>64</v>
      </c>
      <c r="M704" s="103" t="e">
        <f>#REF!</f>
        <v>#REF!</v>
      </c>
      <c r="N704" s="103" t="e">
        <f>IF(M704=0,"",CHOOSE(M704,"32","手入力箇所","手入力箇所","手入力箇所","手入力箇所","手入力箇所","手入力箇所","手入力箇所","手入力箇所","手入力箇所","手入力箇所"))</f>
        <v>#REF!</v>
      </c>
    </row>
    <row r="705" spans="1:14" ht="48.6" thickBot="1" x14ac:dyDescent="0.25">
      <c r="A705" s="28" t="s">
        <v>65</v>
      </c>
      <c r="B705" s="18">
        <v>36</v>
      </c>
      <c r="C705" s="18"/>
      <c r="D705" s="18"/>
      <c r="E705" s="18"/>
      <c r="F705" s="18"/>
      <c r="G705" s="18"/>
      <c r="H705" s="18"/>
      <c r="I705" s="18"/>
      <c r="J705" s="62"/>
      <c r="K705" s="69"/>
      <c r="L705" s="108" t="s">
        <v>65</v>
      </c>
      <c r="M705" s="103" t="e">
        <f>#REF!</f>
        <v>#REF!</v>
      </c>
      <c r="N705" s="103" t="e">
        <f>IF(M705=0,"",CHOOSE(M705,"36","手入力箇所","手入力箇所","手入力箇所","手入力箇所","手入力箇所","手入力箇所","手入力箇所","手入力箇所","手入力箇所","手入力箇所"))</f>
        <v>#REF!</v>
      </c>
    </row>
    <row r="706" spans="1:14" ht="24.6" thickBot="1" x14ac:dyDescent="0.25">
      <c r="A706" s="28" t="s">
        <v>66</v>
      </c>
      <c r="B706" s="18">
        <v>24</v>
      </c>
      <c r="C706" s="18">
        <v>30</v>
      </c>
      <c r="D706" s="18">
        <v>33</v>
      </c>
      <c r="E706" s="18">
        <v>35</v>
      </c>
      <c r="F706" s="18">
        <v>42</v>
      </c>
      <c r="G706" s="18"/>
      <c r="H706" s="18"/>
      <c r="I706" s="18"/>
      <c r="J706" s="62"/>
      <c r="K706" s="69"/>
      <c r="L706" s="108" t="s">
        <v>66</v>
      </c>
      <c r="M706" s="103" t="e">
        <f>#REF!</f>
        <v>#REF!</v>
      </c>
      <c r="N706" s="103" t="e">
        <f>IF(M706=0,"",CHOOSE(M706,"24","30","33","35","35","42","42","42","42","42","手入力箇所","手入力箇所","手入力箇所","手入力箇所","手入力箇所","手入力箇所","手入力箇所","手入力箇所","手入力箇所","手入力箇所"))</f>
        <v>#REF!</v>
      </c>
    </row>
    <row r="707" spans="1:14" ht="36.6" thickBot="1" x14ac:dyDescent="0.25">
      <c r="A707" s="28" t="s">
        <v>67</v>
      </c>
      <c r="B707" s="18">
        <v>7</v>
      </c>
      <c r="C707" s="18">
        <v>12</v>
      </c>
      <c r="D707" s="18">
        <v>16</v>
      </c>
      <c r="E707" s="18">
        <v>19</v>
      </c>
      <c r="F707" s="18"/>
      <c r="G707" s="18"/>
      <c r="H707" s="18"/>
      <c r="I707" s="18"/>
      <c r="J707" s="62"/>
      <c r="K707" s="69"/>
      <c r="L707" s="108" t="s">
        <v>67</v>
      </c>
      <c r="M707" s="103" t="e">
        <f>#REF!</f>
        <v>#REF!</v>
      </c>
      <c r="N707" s="103" t="e">
        <f>IF(M707=0,"",CHOOSE(M707,"7","12","16","19","19","手入力箇所","手入力箇所","手入力箇所","手入力箇所","手入力箇所","手入力箇所","手入力箇所","手入力箇所","手入力箇所","手入力箇所"))</f>
        <v>#REF!</v>
      </c>
    </row>
    <row r="708" spans="1:14" ht="24.6" thickBot="1" x14ac:dyDescent="0.25">
      <c r="A708" s="28" t="s">
        <v>68</v>
      </c>
      <c r="B708" s="18">
        <v>21</v>
      </c>
      <c r="C708" s="18">
        <v>35</v>
      </c>
      <c r="D708" s="18">
        <v>48</v>
      </c>
      <c r="E708" s="18">
        <v>59</v>
      </c>
      <c r="F708" s="18">
        <v>94</v>
      </c>
      <c r="G708" s="18">
        <v>159</v>
      </c>
      <c r="H708" s="18">
        <v>235</v>
      </c>
      <c r="I708" s="18"/>
      <c r="J708" s="62"/>
      <c r="K708" s="69"/>
      <c r="L708" s="108" t="s">
        <v>68</v>
      </c>
      <c r="M708" s="103" t="e">
        <f>#REF!</f>
        <v>#REF!</v>
      </c>
      <c r="N708" s="103" t="e">
        <f>IF(M708=0,"",CHOOSE(M708,"21","35","48","59","59","94","94","94","94","94","159","159","159","159","159","159","159","159","159","159","235","235","235","235","235","235","235","235","235","235","手入力箇所","手入力箇所","手入力箇所","手入力箇所","手入力箇所","手入力箇所","手入力箇所","手入力箇所","手入力箇所","手入力箇所"))</f>
        <v>#REF!</v>
      </c>
    </row>
    <row r="709" spans="1:14" ht="36.6" thickBot="1" x14ac:dyDescent="0.25">
      <c r="A709" s="28" t="s">
        <v>69</v>
      </c>
      <c r="B709" s="18">
        <v>22</v>
      </c>
      <c r="C709" s="18">
        <v>26</v>
      </c>
      <c r="D709" s="18">
        <v>28</v>
      </c>
      <c r="E709" s="18">
        <v>29</v>
      </c>
      <c r="F709" s="18">
        <v>34</v>
      </c>
      <c r="G709" s="18"/>
      <c r="H709" s="18"/>
      <c r="I709" s="18"/>
      <c r="J709" s="62"/>
      <c r="K709" s="69"/>
      <c r="L709" s="108" t="s">
        <v>69</v>
      </c>
      <c r="M709" s="103" t="e">
        <f>#REF!</f>
        <v>#REF!</v>
      </c>
      <c r="N709" s="103" t="e">
        <f>IF(M709=0,"",CHOOSE(M709,"22","26","28","29","29","34","34","34","34","34","手入力箇所","手入力箇所","手入力箇所","手入力箇所","手入力箇所","手入力箇所","手入力箇所","手入力箇所","手入力箇所","手入力箇所"))</f>
        <v>#REF!</v>
      </c>
    </row>
    <row r="710" spans="1:14" ht="13.8" thickBot="1" x14ac:dyDescent="0.25">
      <c r="A710" s="27" t="s">
        <v>63</v>
      </c>
      <c r="B710" s="18">
        <v>21</v>
      </c>
      <c r="C710" s="18">
        <v>33</v>
      </c>
      <c r="D710" s="18">
        <v>46</v>
      </c>
      <c r="E710" s="18">
        <v>56</v>
      </c>
      <c r="F710" s="18">
        <v>89</v>
      </c>
      <c r="G710" s="18">
        <v>151</v>
      </c>
      <c r="H710" s="18">
        <v>224</v>
      </c>
      <c r="I710" s="18">
        <v>289</v>
      </c>
      <c r="J710" s="18">
        <v>350</v>
      </c>
      <c r="K710" s="69"/>
      <c r="L710" s="107" t="s">
        <v>63</v>
      </c>
      <c r="M710" s="103" t="e">
        <f>#REF!</f>
        <v>#REF!</v>
      </c>
      <c r="N710" s="103" t="e">
        <f>IF(M710=0,"",CHOOSE(M710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11" spans="1:14" ht="24.6" thickBot="1" x14ac:dyDescent="0.25">
      <c r="A711" s="34" t="s">
        <v>70</v>
      </c>
      <c r="B711" s="35">
        <v>13</v>
      </c>
      <c r="C711" s="35">
        <v>33</v>
      </c>
      <c r="D711" s="35">
        <v>59</v>
      </c>
      <c r="E711" s="35"/>
      <c r="F711" s="35"/>
      <c r="G711" s="35"/>
      <c r="H711" s="35"/>
      <c r="I711" s="35"/>
      <c r="J711" s="36"/>
      <c r="K711" s="67"/>
      <c r="L711" s="108" t="s">
        <v>70</v>
      </c>
      <c r="M711" s="103" t="e">
        <f>#REF!</f>
        <v>#REF!</v>
      </c>
      <c r="N711" s="103" t="e">
        <f>IF(M711=0,"",CHOOSE(M711,"13","33","59","手入力箇所","手入力箇所","手入力箇所","手入力箇所","手入力箇所","手入力箇所","手入力箇所","手入力箇所","手入力箇所","手入力箇所"))</f>
        <v>#REF!</v>
      </c>
    </row>
    <row r="712" spans="1:14" ht="13.8" thickBot="1" x14ac:dyDescent="0.25">
      <c r="A712" s="37" t="s">
        <v>71</v>
      </c>
      <c r="B712" s="17">
        <v>23</v>
      </c>
      <c r="C712" s="17">
        <v>39</v>
      </c>
      <c r="D712" s="17">
        <v>97</v>
      </c>
      <c r="E712" s="17"/>
      <c r="F712" s="17"/>
      <c r="G712" s="17"/>
      <c r="H712" s="17"/>
      <c r="I712" s="17"/>
      <c r="J712" s="64"/>
      <c r="K712" s="70"/>
      <c r="L712" s="109" t="s">
        <v>71</v>
      </c>
      <c r="M712" s="103" t="e">
        <f>#REF!</f>
        <v>#REF!</v>
      </c>
      <c r="N712" s="103" t="e">
        <f>IF(M712=0,"",CHOOSE(M712,"23","39","97","手入力箇所","手入力箇所","手入力箇所","手入力箇所","手入力箇所","手入力箇所","手入力箇所","手入力箇所","手入力箇所","手入力箇所"))</f>
        <v>#REF!</v>
      </c>
    </row>
    <row r="713" spans="1:14" ht="13.8" thickBot="1" x14ac:dyDescent="0.25">
      <c r="A713" s="29" t="s">
        <v>72</v>
      </c>
      <c r="B713" s="18">
        <v>21</v>
      </c>
      <c r="C713" s="18">
        <v>37</v>
      </c>
      <c r="D713" s="18">
        <v>58</v>
      </c>
      <c r="E713" s="18">
        <v>76</v>
      </c>
      <c r="F713" s="18">
        <v>137</v>
      </c>
      <c r="G713" s="18"/>
      <c r="H713" s="18"/>
      <c r="I713" s="18"/>
      <c r="J713" s="62"/>
      <c r="K713" s="69"/>
      <c r="L713" s="109" t="s">
        <v>72</v>
      </c>
      <c r="M713" s="103" t="e">
        <f>#REF!</f>
        <v>#REF!</v>
      </c>
      <c r="N713" s="103" t="e">
        <f>IF(M713=0,"",CHOOSE(M713,"21","37","58","76","76","137","137","137","137","137","手入力箇所","手入力箇所","手入力箇所","手入力箇所","手入力箇所","手入力箇所","手入力箇所","手入力箇所","手入力箇所","手入力箇所"))</f>
        <v>#REF!</v>
      </c>
    </row>
    <row r="714" spans="1:14" ht="13.8" thickBot="1" x14ac:dyDescent="0.25">
      <c r="A714" s="29" t="s">
        <v>73</v>
      </c>
      <c r="B714" s="18">
        <v>48</v>
      </c>
      <c r="C714" s="18">
        <v>93</v>
      </c>
      <c r="D714" s="18">
        <v>138</v>
      </c>
      <c r="E714" s="18">
        <v>183</v>
      </c>
      <c r="F714" s="18"/>
      <c r="G714" s="18"/>
      <c r="H714" s="18"/>
      <c r="I714" s="18"/>
      <c r="J714" s="62"/>
      <c r="K714" s="69"/>
      <c r="L714" s="109" t="s">
        <v>73</v>
      </c>
      <c r="M714" s="103" t="e">
        <f>#REF!</f>
        <v>#REF!</v>
      </c>
      <c r="N714" s="103" t="e">
        <f>IF(M714=0,"",CHOOSE(M714,"48","93","138","183","183","手入力箇所","手入力箇所","手入力箇所","手入力箇所","手入力箇所","手入力箇所","手入力箇所","手入力箇所","手入力箇所","手入力箇所"))</f>
        <v>#REF!</v>
      </c>
    </row>
    <row r="715" spans="1:14" ht="37.200000000000003" thickBot="1" x14ac:dyDescent="0.25">
      <c r="A715" s="30" t="s">
        <v>74</v>
      </c>
      <c r="B715" s="18">
        <v>13</v>
      </c>
      <c r="C715" s="18">
        <v>26</v>
      </c>
      <c r="D715" s="18">
        <v>40</v>
      </c>
      <c r="E715" s="18">
        <v>55</v>
      </c>
      <c r="F715" s="18">
        <v>107</v>
      </c>
      <c r="G715" s="18">
        <v>224</v>
      </c>
      <c r="H715" s="18">
        <v>386</v>
      </c>
      <c r="I715" s="18"/>
      <c r="J715" s="62"/>
      <c r="K715" s="69"/>
      <c r="L715" s="110" t="s">
        <v>74</v>
      </c>
      <c r="M715" s="103" t="e">
        <f>#REF!</f>
        <v>#REF!</v>
      </c>
      <c r="N715" s="103" t="e">
        <f>IF(M715=0,"",CHOOSE(M715,"13","26","40","55","55","107","107","107","107","107","224","224","224","224","224","224","224","224","224","224","386","386","386","386","386","386","386","386","386","386","手入力箇所","手入力箇所","手入力箇所","手入力箇所","手入力箇所","手入力箇所","手入力箇所","手入力箇所","手入力箇所","手入力箇所"))</f>
        <v>#REF!</v>
      </c>
    </row>
    <row r="716" spans="1:14" ht="13.8" thickBot="1" x14ac:dyDescent="0.25">
      <c r="A716" s="29" t="s">
        <v>75</v>
      </c>
      <c r="B716" s="18">
        <v>36</v>
      </c>
      <c r="C716" s="18">
        <v>98</v>
      </c>
      <c r="D716" s="18">
        <v>173</v>
      </c>
      <c r="E716" s="18">
        <v>274</v>
      </c>
      <c r="F716" s="18"/>
      <c r="G716" s="18"/>
      <c r="H716" s="18"/>
      <c r="I716" s="18"/>
      <c r="J716" s="62"/>
      <c r="K716" s="69"/>
      <c r="L716" s="109" t="s">
        <v>75</v>
      </c>
      <c r="M716" s="103" t="e">
        <f>#REF!</f>
        <v>#REF!</v>
      </c>
      <c r="N716" s="103" t="e">
        <f>IF(M716=0,"",CHOOSE(M716,"36","98","173","274","274","手入力箇所","手入力箇所","手入力箇所","手入力箇所","手入力箇所","手入力箇所","手入力箇所","手入力箇所","手入力箇所","手入力箇所"))</f>
        <v>#REF!</v>
      </c>
    </row>
    <row r="717" spans="1:14" ht="37.200000000000003" thickBot="1" x14ac:dyDescent="0.25">
      <c r="A717" s="30" t="s">
        <v>76</v>
      </c>
      <c r="B717" s="18">
        <v>127</v>
      </c>
      <c r="C717" s="18">
        <v>127</v>
      </c>
      <c r="D717" s="18">
        <v>127</v>
      </c>
      <c r="E717" s="18">
        <v>127</v>
      </c>
      <c r="F717" s="18"/>
      <c r="G717" s="18"/>
      <c r="H717" s="18"/>
      <c r="I717" s="18"/>
      <c r="J717" s="62"/>
      <c r="K717" s="69"/>
      <c r="L717" s="110" t="s">
        <v>76</v>
      </c>
      <c r="M717" s="103" t="e">
        <f>#REF!</f>
        <v>#REF!</v>
      </c>
      <c r="N717" s="103" t="e">
        <f>IF(M717=0,"",CHOOSE(M717,"127","127","127","127","127","手入力箇所","手入力箇所","手入力箇所","手入力箇所","手入力箇所","手入力箇所","手入力箇所","手入力箇所","手入力箇所","手入力箇所"))</f>
        <v>#REF!</v>
      </c>
    </row>
    <row r="718" spans="1:14" ht="27" thickBot="1" x14ac:dyDescent="0.25">
      <c r="A718" s="31" t="s">
        <v>77</v>
      </c>
      <c r="B718" s="18">
        <v>42</v>
      </c>
      <c r="C718" s="18">
        <v>90</v>
      </c>
      <c r="D718" s="18">
        <v>141</v>
      </c>
      <c r="E718" s="18">
        <v>193</v>
      </c>
      <c r="F718" s="62"/>
      <c r="G718" s="62"/>
      <c r="H718" s="62"/>
      <c r="I718" s="62"/>
      <c r="J718" s="62"/>
      <c r="K718" s="69"/>
      <c r="L718" s="111" t="s">
        <v>77</v>
      </c>
      <c r="M718" s="103" t="e">
        <f>#REF!</f>
        <v>#REF!</v>
      </c>
      <c r="N718" s="103" t="e">
        <f>IF(M718=0,"",CHOOSE(M718,"42","90","141","193","1936","手入力箇所","手入力箇所","手入力箇所","手入力箇所","手入力箇所","手入力箇所","手入力箇所","手入力箇所","手入力箇所","手入力箇所"))</f>
        <v>#REF!</v>
      </c>
    </row>
    <row r="719" spans="1:14" ht="40.200000000000003" thickBot="1" x14ac:dyDescent="0.25">
      <c r="A719" s="31" t="s">
        <v>78</v>
      </c>
      <c r="B719" s="18">
        <v>24</v>
      </c>
      <c r="C719" s="18">
        <v>43</v>
      </c>
      <c r="D719" s="18">
        <v>61</v>
      </c>
      <c r="E719" s="18">
        <v>76</v>
      </c>
      <c r="F719" s="62"/>
      <c r="G719" s="62"/>
      <c r="H719" s="62"/>
      <c r="I719" s="62"/>
      <c r="J719" s="62"/>
      <c r="K719" s="69"/>
      <c r="L719" s="111" t="s">
        <v>78</v>
      </c>
      <c r="M719" s="103" t="e">
        <f>#REF!</f>
        <v>#REF!</v>
      </c>
      <c r="N719" s="103" t="e">
        <f>IF(M719=0,"",CHOOSE(M719,"24","43","61","76","76","手入力箇所","手入力箇所","手入力箇所","手入力箇所","手入力箇所","手入力箇所","手入力箇所","手入力箇所","手入力箇所","手入力箇所"))</f>
        <v>#REF!</v>
      </c>
    </row>
    <row r="720" spans="1:14" ht="27" thickBot="1" x14ac:dyDescent="0.25">
      <c r="A720" s="31" t="s">
        <v>79</v>
      </c>
      <c r="B720" s="18">
        <v>54</v>
      </c>
      <c r="C720" s="18">
        <v>77</v>
      </c>
      <c r="D720" s="18">
        <v>94</v>
      </c>
      <c r="E720" s="18">
        <v>107</v>
      </c>
      <c r="F720" s="62"/>
      <c r="G720" s="62"/>
      <c r="H720" s="62"/>
      <c r="I720" s="62"/>
      <c r="J720" s="62"/>
      <c r="K720" s="69"/>
      <c r="L720" s="111" t="s">
        <v>79</v>
      </c>
      <c r="M720" s="103" t="e">
        <f>#REF!</f>
        <v>#REF!</v>
      </c>
      <c r="N720" s="103" t="e">
        <f>IF(M720=0,"",CHOOSE(M720,"54","77","94","107","107","手入力箇所","手入力箇所","手入力箇所","手入力箇所","手入力箇所","手入力箇所","手入力箇所","手入力箇所","手入力箇所","手入力箇所"))</f>
        <v>#REF!</v>
      </c>
    </row>
    <row r="721" spans="1:14" ht="40.200000000000003" thickBot="1" x14ac:dyDescent="0.25">
      <c r="A721" s="31" t="s">
        <v>80</v>
      </c>
      <c r="B721" s="18">
        <v>49</v>
      </c>
      <c r="C721" s="18">
        <v>53</v>
      </c>
      <c r="D721" s="18">
        <v>55</v>
      </c>
      <c r="E721" s="18">
        <v>56</v>
      </c>
      <c r="F721" s="62"/>
      <c r="G721" s="62"/>
      <c r="H721" s="62"/>
      <c r="I721" s="62"/>
      <c r="J721" s="62"/>
      <c r="K721" s="69"/>
      <c r="L721" s="111" t="s">
        <v>80</v>
      </c>
      <c r="M721" s="103" t="e">
        <f>#REF!</f>
        <v>#REF!</v>
      </c>
      <c r="N721" s="103" t="e">
        <f>IF(M721=0,"",CHOOSE(M721,"49","53","55","56","56","手入力箇所","手入力箇所","手入力箇所","手入力箇所","手入力箇所","手入力箇所","手入力箇所","手入力箇所","手入力箇所","手入力箇所"))</f>
        <v>#REF!</v>
      </c>
    </row>
    <row r="722" spans="1:14" ht="40.200000000000003" thickBot="1" x14ac:dyDescent="0.25">
      <c r="A722" s="38" t="s">
        <v>81</v>
      </c>
      <c r="B722" s="35">
        <v>232</v>
      </c>
      <c r="C722" s="35">
        <v>232</v>
      </c>
      <c r="D722" s="36"/>
      <c r="E722" s="36"/>
      <c r="F722" s="36"/>
      <c r="G722" s="36"/>
      <c r="H722" s="36"/>
      <c r="I722" s="36"/>
      <c r="J722" s="36"/>
      <c r="K722" s="67"/>
      <c r="L722" s="111" t="s">
        <v>81</v>
      </c>
      <c r="M722" s="103" t="e">
        <f>#REF!</f>
        <v>#REF!</v>
      </c>
      <c r="N722" s="103" t="e">
        <f>IF(M722=0,"",CHOOSE(M722,"232","232","手入力箇所","手入力箇所","手入力箇所","手入力箇所","手入力箇所","手入力箇所","手入力箇所","手入力箇所","手入力箇所","手入力箇所"))</f>
        <v>#REF!</v>
      </c>
    </row>
    <row r="723" spans="1:14" ht="13.8" thickBot="1" x14ac:dyDescent="0.25">
      <c r="A723" s="39" t="s">
        <v>82</v>
      </c>
      <c r="B723" s="17">
        <v>6</v>
      </c>
      <c r="C723" s="17">
        <v>9</v>
      </c>
      <c r="D723" s="17">
        <v>11</v>
      </c>
      <c r="E723" s="17">
        <v>13</v>
      </c>
      <c r="F723" s="17">
        <v>18</v>
      </c>
      <c r="G723" s="17">
        <v>26</v>
      </c>
      <c r="H723" s="17">
        <v>35</v>
      </c>
      <c r="I723" s="17">
        <v>43</v>
      </c>
      <c r="J723" s="17">
        <v>49</v>
      </c>
      <c r="K723" s="70"/>
      <c r="L723" s="111" t="s">
        <v>82</v>
      </c>
      <c r="M723" s="103" t="e">
        <f>#REF!</f>
        <v>#REF!</v>
      </c>
      <c r="N723" s="103" t="e">
        <f>IF(M723=0,"",CHOOSE(M723,"6","9","11","13","13","18","18","18","18","18","26","26","26","26","26","26","26","26","26","26","35","35","35","35","35","35","35","35","35","35","43","43","43","43","43","43","43","43","43","43","49","49","49","49","49","49","49","49","49","49","手入力箇所","手入力箇所","手入力箇所","手入力箇所","手入力箇所","手入力箇所","手入力箇所","手入力箇所","手入力箇所","手入力箇所"))</f>
        <v>#REF!</v>
      </c>
    </row>
    <row r="724" spans="1:14" ht="13.8" thickBot="1" x14ac:dyDescent="0.25">
      <c r="A724" s="31" t="s">
        <v>83</v>
      </c>
      <c r="B724" s="18">
        <v>6</v>
      </c>
      <c r="C724" s="18">
        <v>10</v>
      </c>
      <c r="D724" s="18">
        <v>14</v>
      </c>
      <c r="E724" s="18">
        <v>17</v>
      </c>
      <c r="F724" s="18">
        <v>29</v>
      </c>
      <c r="G724" s="18">
        <v>50</v>
      </c>
      <c r="H724" s="18">
        <v>76</v>
      </c>
      <c r="I724" s="18">
        <v>100</v>
      </c>
      <c r="J724" s="18">
        <v>123</v>
      </c>
      <c r="K724" s="69"/>
      <c r="L724" s="111" t="s">
        <v>83</v>
      </c>
      <c r="M724" s="103" t="e">
        <f>#REF!</f>
        <v>#REF!</v>
      </c>
      <c r="N724" s="103" t="e">
        <f>IF(M724=0,"",CHOOSE(M724,"6","10","14","17","17","29","29","29","29","29","50","50","50","50","50","50","50","50","50","50","76","76","76","76","76","76","76","76","76","76","100","100","100","100","100","100","100","100","100","100","123","123","123","123","123","123","123","123","123","123","手入力箇所","手入力箇所","手入力箇所","手入力箇所","手入力箇所","手入力箇所","手入力箇所","手入力箇所","手入力箇所"))</f>
        <v>#REF!</v>
      </c>
    </row>
    <row r="725" spans="1:14" ht="27" thickBot="1" x14ac:dyDescent="0.25">
      <c r="A725" s="32" t="s">
        <v>84</v>
      </c>
      <c r="B725" s="20">
        <v>9</v>
      </c>
      <c r="C725" s="20">
        <v>15</v>
      </c>
      <c r="D725" s="20">
        <v>20</v>
      </c>
      <c r="E725" s="20">
        <v>24</v>
      </c>
      <c r="F725" s="20">
        <v>39</v>
      </c>
      <c r="G725" s="20">
        <v>65</v>
      </c>
      <c r="H725" s="63"/>
      <c r="I725" s="63"/>
      <c r="J725" s="63"/>
      <c r="K725" s="106"/>
      <c r="L725" s="111" t="s">
        <v>84</v>
      </c>
      <c r="M725" s="103" t="e">
        <f>#REF!</f>
        <v>#REF!</v>
      </c>
      <c r="N725" s="103" t="e">
        <f>IF(M725=0,"",CHOOSE(M725,"9","15","20","24","24","39","39","39","39","39","65","65","65","65","65","65","65","65","65","65","手入力箇所","手入力箇所","手入力箇所","手入力箇所","手入力箇所","手入力箇所","手入力箇所","手入力箇所","手入力箇所","手入力箇所"))</f>
        <v>#REF!</v>
      </c>
    </row>
    <row r="728" spans="1:14" ht="13.8" thickBot="1" x14ac:dyDescent="0.25"/>
    <row r="729" spans="1:14" ht="13.8" thickBot="1" x14ac:dyDescent="0.25">
      <c r="A729" s="688" t="e">
        <f>#REF!</f>
        <v>#REF!</v>
      </c>
      <c r="B729" s="688"/>
      <c r="C729" s="688"/>
      <c r="D729" s="689" t="s">
        <v>192</v>
      </c>
      <c r="E729" s="689"/>
      <c r="F729" s="689"/>
      <c r="G729" s="689"/>
      <c r="H729" s="689"/>
      <c r="I729" s="689"/>
      <c r="J729" s="689"/>
      <c r="K729" s="689"/>
      <c r="L729" s="689"/>
      <c r="M729" s="689"/>
      <c r="N729" s="689"/>
    </row>
    <row r="730" spans="1:14" ht="13.8" thickBot="1" x14ac:dyDescent="0.25">
      <c r="A730" s="65"/>
      <c r="B730" s="33">
        <v>1</v>
      </c>
      <c r="C730" s="24">
        <v>2</v>
      </c>
      <c r="D730" s="24">
        <v>3</v>
      </c>
      <c r="E730" s="24" t="s">
        <v>58</v>
      </c>
      <c r="F730" s="24" t="s">
        <v>59</v>
      </c>
      <c r="G730" s="24" t="s">
        <v>60</v>
      </c>
      <c r="H730" s="24" t="s">
        <v>61</v>
      </c>
      <c r="I730" s="24" t="s">
        <v>62</v>
      </c>
      <c r="J730" s="24" t="s">
        <v>194</v>
      </c>
      <c r="K730" s="25" t="s">
        <v>85</v>
      </c>
      <c r="L730" s="105" t="s">
        <v>189</v>
      </c>
      <c r="M730" s="105" t="s">
        <v>188</v>
      </c>
      <c r="N730" s="105" t="s">
        <v>51</v>
      </c>
    </row>
    <row r="731" spans="1:14" ht="13.8" thickBot="1" x14ac:dyDescent="0.25">
      <c r="A731" s="26" t="s">
        <v>56</v>
      </c>
      <c r="B731" s="22">
        <v>5</v>
      </c>
      <c r="C731" s="22">
        <v>7</v>
      </c>
      <c r="D731" s="22">
        <v>8</v>
      </c>
      <c r="E731" s="22">
        <v>8</v>
      </c>
      <c r="F731" s="22">
        <v>10</v>
      </c>
      <c r="G731" s="22">
        <v>13</v>
      </c>
      <c r="H731" s="22">
        <v>16</v>
      </c>
      <c r="I731" s="22"/>
      <c r="J731" s="23"/>
      <c r="K731" s="1"/>
      <c r="L731" s="26" t="s">
        <v>56</v>
      </c>
      <c r="M731" s="104" t="e">
        <f>#REF!</f>
        <v>#REF!</v>
      </c>
      <c r="N731" s="112" t="e">
        <f>IF(M731=0,"",CHOOSE(M731,"5","7","8","8","8","10","10","10","10","10","13","13","13","13","13","13","13","13","13","13","16","16","16","16","16","16","16","16","16","16","16","手入力箇所","手入力箇所","手入力箇所","手入力箇所","手入力箇所","手入力箇所","手入力箇所","手入力箇所","手入力箇所","手入力箇所"))</f>
        <v>#REF!</v>
      </c>
    </row>
    <row r="732" spans="1:14" ht="13.8" thickBot="1" x14ac:dyDescent="0.25">
      <c r="A732" s="27" t="s">
        <v>57</v>
      </c>
      <c r="B732" s="18">
        <v>5</v>
      </c>
      <c r="C732" s="18">
        <v>7</v>
      </c>
      <c r="D732" s="18">
        <v>8</v>
      </c>
      <c r="E732" s="18">
        <v>9</v>
      </c>
      <c r="F732" s="18">
        <v>12</v>
      </c>
      <c r="G732" s="18">
        <v>16</v>
      </c>
      <c r="H732" s="18"/>
      <c r="I732" s="18"/>
      <c r="J732" s="62"/>
      <c r="K732" s="19"/>
      <c r="L732" s="27" t="s">
        <v>57</v>
      </c>
      <c r="M732" s="104" t="e">
        <f>#REF!</f>
        <v>#REF!</v>
      </c>
      <c r="N732" s="113" t="e">
        <f>IF(M732=0,"",CHOOSE(M732,"5","7","8","9","9","12","12","12","12","12","16","16","16","16","16","16","16","16","16","16","手入力箇所","手入力箇所","手入力箇所","手入力箇所","手入力箇所","手入力箇所","手入力箇所","手入力箇所","手入力箇所","手入力箇所"))</f>
        <v>#REF!</v>
      </c>
    </row>
    <row r="733" spans="1:14" ht="48.6" thickBot="1" x14ac:dyDescent="0.25">
      <c r="A733" s="28" t="s">
        <v>64</v>
      </c>
      <c r="B733" s="18">
        <v>6</v>
      </c>
      <c r="C733" s="18"/>
      <c r="D733" s="18"/>
      <c r="E733" s="18"/>
      <c r="F733" s="18"/>
      <c r="G733" s="18"/>
      <c r="H733" s="18"/>
      <c r="I733" s="18"/>
      <c r="J733" s="62"/>
      <c r="K733" s="19"/>
      <c r="L733" s="28" t="s">
        <v>64</v>
      </c>
      <c r="M733" s="104" t="e">
        <f>#REF!</f>
        <v>#REF!</v>
      </c>
      <c r="N733" s="113" t="e">
        <f>IF(M733=0,"",CHOOSE(M733,"6","手入力箇所","手入力箇所","手入力箇所","手入力箇所","手入力箇所","手入力箇所","手入力箇所","手入力箇所","手入力箇所","手入力箇所","",""))</f>
        <v>#REF!</v>
      </c>
    </row>
    <row r="734" spans="1:14" ht="48.6" thickBot="1" x14ac:dyDescent="0.25">
      <c r="A734" s="28" t="s">
        <v>65</v>
      </c>
      <c r="B734" s="18">
        <v>6</v>
      </c>
      <c r="C734" s="18"/>
      <c r="D734" s="18"/>
      <c r="E734" s="18"/>
      <c r="F734" s="18"/>
      <c r="G734" s="18"/>
      <c r="H734" s="18"/>
      <c r="I734" s="18"/>
      <c r="J734" s="62"/>
      <c r="K734" s="19"/>
      <c r="L734" s="28" t="s">
        <v>65</v>
      </c>
      <c r="M734" s="104" t="e">
        <f>#REF!</f>
        <v>#REF!</v>
      </c>
      <c r="N734" s="113" t="e">
        <f>IF(M734=0,"",CHOOSE(M734,"6","手入力箇所","手入力箇所","手入力箇所","手入力箇所","手入力箇所","手入力箇所","手入力箇所","手入力箇所","手入力箇所","手入力箇所","",""))</f>
        <v>#REF!</v>
      </c>
    </row>
    <row r="735" spans="1:14" ht="24.6" thickBot="1" x14ac:dyDescent="0.25">
      <c r="A735" s="28" t="s">
        <v>66</v>
      </c>
      <c r="B735" s="18">
        <v>5</v>
      </c>
      <c r="C735" s="18">
        <v>7</v>
      </c>
      <c r="D735" s="18">
        <v>8</v>
      </c>
      <c r="E735" s="18">
        <v>9</v>
      </c>
      <c r="F735" s="18">
        <v>12</v>
      </c>
      <c r="G735" s="18"/>
      <c r="H735" s="18"/>
      <c r="I735" s="18"/>
      <c r="J735" s="62"/>
      <c r="K735" s="19"/>
      <c r="L735" s="28" t="s">
        <v>66</v>
      </c>
      <c r="M735" s="104" t="e">
        <f>#REF!</f>
        <v>#REF!</v>
      </c>
      <c r="N735" s="113" t="e">
        <f>IF(M735=0,"",CHOOSE(M735,"5","7","8","9","9","12","12","12","12","12","手入力箇所","手入力箇所","手入力箇所","手入力箇所","手入力箇所","手入力箇所","手入力箇所","手入力箇所","手入力箇所","手入力箇所"))</f>
        <v>#REF!</v>
      </c>
    </row>
    <row r="736" spans="1:14" ht="36.6" thickBot="1" x14ac:dyDescent="0.25">
      <c r="A736" s="28" t="s">
        <v>67</v>
      </c>
      <c r="B736" s="18">
        <v>4</v>
      </c>
      <c r="C736" s="18">
        <v>5</v>
      </c>
      <c r="D736" s="18">
        <v>5</v>
      </c>
      <c r="E736" s="18">
        <v>6</v>
      </c>
      <c r="F736" s="18"/>
      <c r="G736" s="18"/>
      <c r="H736" s="18"/>
      <c r="I736" s="18"/>
      <c r="J736" s="62"/>
      <c r="K736" s="19"/>
      <c r="L736" s="28" t="s">
        <v>67</v>
      </c>
      <c r="M736" s="104" t="e">
        <f>#REF!</f>
        <v>#REF!</v>
      </c>
      <c r="N736" s="113" t="e">
        <f>IF(M736=0,"",CHOOSE(M736,"4","5","5","6","6","手入力箇所","手入力箇所","手入力箇所","手入力箇所","手入力箇所","手入力箇所","手入力箇所","手入力箇所","手入力箇所","手入力箇所"))</f>
        <v>#REF!</v>
      </c>
    </row>
    <row r="737" spans="1:14" ht="24.6" thickBot="1" x14ac:dyDescent="0.25">
      <c r="A737" s="28" t="s">
        <v>68</v>
      </c>
      <c r="B737" s="18">
        <v>12</v>
      </c>
      <c r="C737" s="18">
        <v>12</v>
      </c>
      <c r="D737" s="18">
        <v>12</v>
      </c>
      <c r="E737" s="18">
        <v>12</v>
      </c>
      <c r="F737" s="18">
        <v>12</v>
      </c>
      <c r="G737" s="18">
        <v>12</v>
      </c>
      <c r="H737" s="18">
        <v>12</v>
      </c>
      <c r="I737" s="18"/>
      <c r="J737" s="62"/>
      <c r="K737" s="19"/>
      <c r="L737" s="28" t="s">
        <v>68</v>
      </c>
      <c r="M737" s="104" t="e">
        <f>#REF!</f>
        <v>#REF!</v>
      </c>
      <c r="N737" s="113" t="e">
        <f>IF(M737=0,"",CHOOSE(M737,"12","12","12","12","12","12","12","12","12","12","12","12","12","12","12","12","12","12","12","12","12","12","12","12","12","12","12","12","12","12","手入力箇所","手入力箇所","手入力箇所","手入力箇所","手入力箇所","手入力箇所","手入力箇所","手入力箇所","手入力箇所","手入力箇所"))</f>
        <v>#REF!</v>
      </c>
    </row>
    <row r="738" spans="1:14" ht="36.6" thickBot="1" x14ac:dyDescent="0.25">
      <c r="A738" s="28" t="s">
        <v>69</v>
      </c>
      <c r="B738" s="18">
        <v>7</v>
      </c>
      <c r="C738" s="18">
        <v>7</v>
      </c>
      <c r="D738" s="18">
        <v>7</v>
      </c>
      <c r="E738" s="18">
        <v>7</v>
      </c>
      <c r="F738" s="18">
        <v>7</v>
      </c>
      <c r="G738" s="18"/>
      <c r="H738" s="18"/>
      <c r="I738" s="18"/>
      <c r="J738" s="62"/>
      <c r="K738" s="19"/>
      <c r="L738" s="28" t="s">
        <v>69</v>
      </c>
      <c r="M738" s="104" t="e">
        <f>#REF!</f>
        <v>#REF!</v>
      </c>
      <c r="N738" s="113" t="e">
        <f>IF(M738=0,"",CHOOSE(M738,"7","7","7","7","7","7","7","7","7","7","手入力箇所","手入力箇所","手入力箇所","手入力箇所","手入力箇所","手入力箇所","手入力箇所","手入力箇所","手入力箇所","手入力箇所"))</f>
        <v>#REF!</v>
      </c>
    </row>
    <row r="739" spans="1:14" ht="13.8" thickBot="1" x14ac:dyDescent="0.25">
      <c r="A739" s="27" t="s">
        <v>63</v>
      </c>
      <c r="B739" s="18">
        <v>4</v>
      </c>
      <c r="C739" s="18">
        <v>5</v>
      </c>
      <c r="D739" s="18">
        <v>7</v>
      </c>
      <c r="E739" s="18">
        <v>8</v>
      </c>
      <c r="F739" s="18">
        <v>11</v>
      </c>
      <c r="G739" s="18">
        <v>16</v>
      </c>
      <c r="H739" s="18">
        <v>22</v>
      </c>
      <c r="I739" s="18">
        <v>26</v>
      </c>
      <c r="J739" s="18">
        <v>31</v>
      </c>
      <c r="K739" s="19"/>
      <c r="L739" s="27" t="s">
        <v>63</v>
      </c>
      <c r="M739" s="104" t="e">
        <f>#REF!</f>
        <v>#REF!</v>
      </c>
      <c r="N739" s="113" t="e">
        <f>IF(M739=0,"",CHOOSE(M739,"4","5","7","8","8","11","11","11","11","11","16","16","16","16","16","16","16","16","16","16","22","22","22","22","22","22","22","22","22","22","26","26","26","26","26","26","26","26","26","26","31","31","31","31","31","31","31","31","31","31","31","手入力箇所","手入力箇所","手入力箇所","手入力箇所","手入力箇所","手入力箇所","手入力箇所","手入力箇所","手入力箇所","手入力箇所"))</f>
        <v>#REF!</v>
      </c>
    </row>
    <row r="740" spans="1:14" ht="24.6" thickBot="1" x14ac:dyDescent="0.25">
      <c r="A740" s="28" t="s">
        <v>70</v>
      </c>
      <c r="B740" s="18">
        <v>5</v>
      </c>
      <c r="C740" s="18">
        <v>6</v>
      </c>
      <c r="D740" s="18">
        <v>7</v>
      </c>
      <c r="E740" s="18"/>
      <c r="F740" s="18"/>
      <c r="G740" s="18"/>
      <c r="H740" s="18"/>
      <c r="I740" s="18"/>
      <c r="J740" s="62"/>
      <c r="K740" s="19"/>
      <c r="L740" s="28" t="s">
        <v>70</v>
      </c>
      <c r="M740" s="104" t="e">
        <f>#REF!</f>
        <v>#REF!</v>
      </c>
      <c r="N740" s="113" t="e">
        <f>IF(M740=0,"",CHOOSE(M740,"5","6","7","手入力箇所","手入力箇所","手入力箇所","手入力箇所","手入力箇所","手入力箇所","手入力箇所","手入力箇所","手入力箇所","手入力箇所"))</f>
        <v>#REF!</v>
      </c>
    </row>
    <row r="741" spans="1:14" ht="13.8" thickBot="1" x14ac:dyDescent="0.25">
      <c r="A741" s="29" t="s">
        <v>71</v>
      </c>
      <c r="B741" s="18">
        <v>3</v>
      </c>
      <c r="C741" s="18">
        <v>6</v>
      </c>
      <c r="D741" s="18">
        <v>19</v>
      </c>
      <c r="E741" s="18"/>
      <c r="F741" s="18"/>
      <c r="G741" s="18"/>
      <c r="H741" s="18"/>
      <c r="I741" s="18"/>
      <c r="J741" s="62"/>
      <c r="K741" s="19"/>
      <c r="L741" s="29" t="s">
        <v>71</v>
      </c>
      <c r="M741" s="104" t="e">
        <f>#REF!</f>
        <v>#REF!</v>
      </c>
      <c r="N741" s="113" t="e">
        <f>IF(M741=0,"",CHOOSE(M741,"3","6","19","手入力箇所","手入力箇所","手入力箇所","手入力箇所","手入力箇所","手入力箇所","手入力箇所","手入力箇所","手入力箇所","手入力箇所"))</f>
        <v>#REF!</v>
      </c>
    </row>
    <row r="742" spans="1:14" ht="13.8" thickBot="1" x14ac:dyDescent="0.25">
      <c r="A742" s="29" t="s">
        <v>72</v>
      </c>
      <c r="B742" s="18">
        <v>1</v>
      </c>
      <c r="C742" s="18">
        <v>3</v>
      </c>
      <c r="D742" s="18">
        <v>5</v>
      </c>
      <c r="E742" s="18">
        <v>9</v>
      </c>
      <c r="F742" s="18">
        <v>26</v>
      </c>
      <c r="G742" s="18"/>
      <c r="H742" s="18"/>
      <c r="I742" s="18"/>
      <c r="J742" s="62"/>
      <c r="K742" s="19"/>
      <c r="L742" s="29" t="s">
        <v>72</v>
      </c>
      <c r="M742" s="104" t="e">
        <f>#REF!</f>
        <v>#REF!</v>
      </c>
      <c r="N742" s="113" t="e">
        <f>IF(M742=0,"",CHOOSE(M742,"1","3","5","9","9","26","26","26","26","26","手入力箇所","手入力箇所","手入力箇所","手入力箇所","手入力箇所","手入力箇所","手入力箇所","手入力箇所","手入力箇所","手入力箇所"))</f>
        <v>#REF!</v>
      </c>
    </row>
    <row r="743" spans="1:14" ht="13.8" thickBot="1" x14ac:dyDescent="0.25">
      <c r="A743" s="29" t="s">
        <v>73</v>
      </c>
      <c r="B743" s="18">
        <v>4</v>
      </c>
      <c r="C743" s="18">
        <v>11</v>
      </c>
      <c r="D743" s="18">
        <v>20</v>
      </c>
      <c r="E743" s="18">
        <v>33</v>
      </c>
      <c r="F743" s="18"/>
      <c r="G743" s="18"/>
      <c r="H743" s="18"/>
      <c r="I743" s="18"/>
      <c r="J743" s="62"/>
      <c r="K743" s="19"/>
      <c r="L743" s="29" t="s">
        <v>73</v>
      </c>
      <c r="M743" s="104" t="e">
        <f>#REF!</f>
        <v>#REF!</v>
      </c>
      <c r="N743" s="113" t="e">
        <f>IF(M743=0,"",CHOOSE(M743,"4","11","20","33","33","手入力箇所","手入力箇所","手入力箇所","手入力箇所","手入力箇所","手入力箇所","手入力箇所","手入力箇所","手入力箇所","手入力箇所"))</f>
        <v>#REF!</v>
      </c>
    </row>
    <row r="744" spans="1:14" ht="37.200000000000003" thickBot="1" x14ac:dyDescent="0.25">
      <c r="A744" s="30" t="s">
        <v>74</v>
      </c>
      <c r="B744" s="18">
        <v>4</v>
      </c>
      <c r="C744" s="18">
        <v>6</v>
      </c>
      <c r="D744" s="18">
        <v>8</v>
      </c>
      <c r="E744" s="18">
        <v>10</v>
      </c>
      <c r="F744" s="18">
        <v>15</v>
      </c>
      <c r="G744" s="18">
        <v>23</v>
      </c>
      <c r="H744" s="18">
        <v>33</v>
      </c>
      <c r="I744" s="18"/>
      <c r="J744" s="62"/>
      <c r="K744" s="19"/>
      <c r="L744" s="30" t="s">
        <v>74</v>
      </c>
      <c r="M744" s="104" t="e">
        <f>#REF!</f>
        <v>#REF!</v>
      </c>
      <c r="N744" s="113" t="e">
        <f>IF(M744=0,"",CHOOSE(M744,"4","6","8","10","10","15","15","15","15","15","23","23","23","23","23","23","23","23","23","23","33","33","33","33","33","33","33","33","33","33","手入力箇所","手入力箇所","手入力箇所","手入力箇所","手入力箇所","手入力箇所","手入力箇所","手入力箇所","手入力箇所","手入力箇所"))</f>
        <v>#REF!</v>
      </c>
    </row>
    <row r="745" spans="1:14" ht="13.8" thickBot="1" x14ac:dyDescent="0.25">
      <c r="A745" s="29" t="s">
        <v>75</v>
      </c>
      <c r="B745" s="18">
        <v>6</v>
      </c>
      <c r="C745" s="18">
        <v>14</v>
      </c>
      <c r="D745" s="18">
        <v>25</v>
      </c>
      <c r="E745" s="18">
        <v>39</v>
      </c>
      <c r="F745" s="18"/>
      <c r="G745" s="18"/>
      <c r="H745" s="18"/>
      <c r="I745" s="18"/>
      <c r="J745" s="62"/>
      <c r="K745" s="19"/>
      <c r="L745" s="29" t="s">
        <v>75</v>
      </c>
      <c r="M745" s="104" t="e">
        <f>#REF!</f>
        <v>#REF!</v>
      </c>
      <c r="N745" s="113" t="e">
        <f>IF(M745=0,"",CHOOSE(M745,"6","14","25","39","39","手入力箇所","手入力箇所","手入力箇所","手入力箇所","手入力箇所","手入力箇所","手入力箇所","手入力箇所","手入力箇所","手入力箇所"))</f>
        <v>#REF!</v>
      </c>
    </row>
    <row r="746" spans="1:14" ht="37.200000000000003" thickBot="1" x14ac:dyDescent="0.25">
      <c r="A746" s="30" t="s">
        <v>76</v>
      </c>
      <c r="B746" s="18">
        <v>2</v>
      </c>
      <c r="C746" s="18">
        <v>3</v>
      </c>
      <c r="D746" s="18">
        <v>6</v>
      </c>
      <c r="E746" s="18">
        <v>9</v>
      </c>
      <c r="F746" s="18"/>
      <c r="G746" s="18"/>
      <c r="H746" s="18"/>
      <c r="I746" s="18"/>
      <c r="J746" s="62"/>
      <c r="K746" s="19"/>
      <c r="L746" s="30" t="s">
        <v>76</v>
      </c>
      <c r="M746" s="104" t="e">
        <f>#REF!</f>
        <v>#REF!</v>
      </c>
      <c r="N746" s="113" t="e">
        <f>IF(M746=0,"",CHOOSE(M746,"2","3","6","9","9","手入力箇所","手入力箇所","手入力箇所","手入力箇所","手入力箇所","手入力箇所","手入力箇所","手入力箇所","手入力箇所","手入力箇所"))</f>
        <v>#REF!</v>
      </c>
    </row>
    <row r="747" spans="1:14" ht="27" thickBot="1" x14ac:dyDescent="0.25">
      <c r="A747" s="31" t="s">
        <v>77</v>
      </c>
      <c r="B747" s="18">
        <v>12</v>
      </c>
      <c r="C747" s="18">
        <v>18</v>
      </c>
      <c r="D747" s="18">
        <v>22</v>
      </c>
      <c r="E747" s="18">
        <v>26</v>
      </c>
      <c r="F747" s="62"/>
      <c r="G747" s="62"/>
      <c r="H747" s="62"/>
      <c r="I747" s="62"/>
      <c r="J747" s="62"/>
      <c r="K747" s="19"/>
      <c r="L747" s="31" t="s">
        <v>77</v>
      </c>
      <c r="M747" s="104" t="e">
        <f>#REF!</f>
        <v>#REF!</v>
      </c>
      <c r="N747" s="113" t="e">
        <f>IF(M747=0,"",CHOOSE(M747,"12","18","22","26","26","手入力箇所","手入力箇所","手入力箇所","手入力箇所","手入力箇所","手入力箇所","手入力箇所","手入力箇所","手入力箇所","手入力箇所"))</f>
        <v>#REF!</v>
      </c>
    </row>
    <row r="748" spans="1:14" ht="40.200000000000003" thickBot="1" x14ac:dyDescent="0.25">
      <c r="A748" s="31" t="s">
        <v>78</v>
      </c>
      <c r="B748" s="18">
        <v>5</v>
      </c>
      <c r="C748" s="18">
        <v>8</v>
      </c>
      <c r="D748" s="18">
        <v>11</v>
      </c>
      <c r="E748" s="18">
        <v>14</v>
      </c>
      <c r="F748" s="62"/>
      <c r="G748" s="62"/>
      <c r="H748" s="62"/>
      <c r="I748" s="62"/>
      <c r="J748" s="62"/>
      <c r="K748" s="19"/>
      <c r="L748" s="31" t="s">
        <v>78</v>
      </c>
      <c r="M748" s="104" t="e">
        <f>#REF!</f>
        <v>#REF!</v>
      </c>
      <c r="N748" s="113" t="e">
        <f>IF(M748=0,"",CHOOSE(M748,"5","8","11","14","14","手入力箇所","手入力箇所","手入力箇所","手入力箇所","手入力箇所","手入力箇所","手入力箇所","手入力箇所","手入力箇所","手入力箇所"))</f>
        <v>#REF!</v>
      </c>
    </row>
    <row r="749" spans="1:14" ht="27" thickBot="1" x14ac:dyDescent="0.25">
      <c r="A749" s="31" t="s">
        <v>79</v>
      </c>
      <c r="B749" s="18">
        <v>6</v>
      </c>
      <c r="C749" s="18">
        <v>11</v>
      </c>
      <c r="D749" s="18">
        <v>16</v>
      </c>
      <c r="E749" s="18">
        <v>21</v>
      </c>
      <c r="F749" s="62"/>
      <c r="G749" s="62"/>
      <c r="H749" s="62"/>
      <c r="I749" s="62"/>
      <c r="J749" s="62"/>
      <c r="K749" s="19"/>
      <c r="L749" s="31" t="s">
        <v>79</v>
      </c>
      <c r="M749" s="104" t="e">
        <f>#REF!</f>
        <v>#REF!</v>
      </c>
      <c r="N749" s="113" t="e">
        <f>IF(M749=0,"",CHOOSE(M749,"6","11","16","21","21","手入力箇所","手入力箇所","手入力箇所","手入力箇所","手入力箇所","手入力箇所","手入力箇所","手入力箇所","手入力箇所"))</f>
        <v>#REF!</v>
      </c>
    </row>
    <row r="750" spans="1:14" ht="40.200000000000003" thickBot="1" x14ac:dyDescent="0.25">
      <c r="A750" s="31" t="s">
        <v>80</v>
      </c>
      <c r="B750" s="18">
        <v>5</v>
      </c>
      <c r="C750" s="18">
        <v>7</v>
      </c>
      <c r="D750" s="18">
        <v>9</v>
      </c>
      <c r="E750" s="18">
        <v>10</v>
      </c>
      <c r="F750" s="62"/>
      <c r="G750" s="62"/>
      <c r="H750" s="62"/>
      <c r="I750" s="62"/>
      <c r="J750" s="62"/>
      <c r="K750" s="19"/>
      <c r="L750" s="31" t="s">
        <v>80</v>
      </c>
      <c r="M750" s="104" t="e">
        <f>#REF!</f>
        <v>#REF!</v>
      </c>
      <c r="N750" s="113" t="e">
        <f>IF(M750=0,"",CHOOSE(M750,"5","7","9","10","10","手入力箇所","手入力箇所","手入力箇所","手入力箇所","手入力箇所","手入力箇所","手入力箇所","手入力箇所","手入力箇所"))</f>
        <v>#REF!</v>
      </c>
    </row>
    <row r="751" spans="1:14" ht="40.200000000000003" thickBot="1" x14ac:dyDescent="0.25">
      <c r="A751" s="31" t="s">
        <v>81</v>
      </c>
      <c r="B751" s="18">
        <v>9</v>
      </c>
      <c r="C751" s="18">
        <v>14</v>
      </c>
      <c r="D751" s="62"/>
      <c r="E751" s="62"/>
      <c r="F751" s="62"/>
      <c r="G751" s="62"/>
      <c r="H751" s="62"/>
      <c r="I751" s="62"/>
      <c r="J751" s="62"/>
      <c r="K751" s="19"/>
      <c r="L751" s="31" t="s">
        <v>81</v>
      </c>
      <c r="M751" s="104" t="e">
        <f>#REF!</f>
        <v>#REF!</v>
      </c>
      <c r="N751" s="113" t="e">
        <f>IF(M751=0,"",CHOOSE(M751,"9","14","手入力箇所","手入力箇所","手入力箇所","手入力箇所","手入力箇所","手入力箇所","手入力箇所","手入力箇所","手入力箇所","手入力箇所"))</f>
        <v>#REF!</v>
      </c>
    </row>
    <row r="752" spans="1:14" ht="13.8" thickBot="1" x14ac:dyDescent="0.25">
      <c r="A752" s="31" t="s">
        <v>82</v>
      </c>
      <c r="B752" s="18">
        <v>3</v>
      </c>
      <c r="C752" s="18">
        <v>4</v>
      </c>
      <c r="D752" s="18">
        <v>4</v>
      </c>
      <c r="E752" s="18">
        <v>5</v>
      </c>
      <c r="F752" s="18">
        <v>6</v>
      </c>
      <c r="G752" s="18">
        <v>8</v>
      </c>
      <c r="H752" s="18">
        <v>9</v>
      </c>
      <c r="I752" s="18">
        <v>11</v>
      </c>
      <c r="J752" s="18">
        <v>12</v>
      </c>
      <c r="K752" s="19"/>
      <c r="L752" s="31" t="s">
        <v>82</v>
      </c>
      <c r="M752" s="104" t="e">
        <f>#REF!</f>
        <v>#REF!</v>
      </c>
      <c r="N752" s="113" t="e">
        <f>IF(M752=0,"",CHOOSE(M752,"3","4","4","5","5","6","6","6","6","6","8","8","8","8","8","8","8","8","8","8","9","9","9","9","9","9","9","9","9","9","11","11","11","11","11","11","11","11","11","11","12","12","12","12","12","12","12","12","12","12","12","手入力箇所","手入力箇所","手入力箇所","手入力箇所","手入力箇所","手入力箇所","手入力箇所","手入力箇所","手入力箇所","手入力箇所"))</f>
        <v>#REF!</v>
      </c>
    </row>
    <row r="753" spans="1:14" ht="13.8" thickBot="1" x14ac:dyDescent="0.25">
      <c r="A753" s="31" t="s">
        <v>83</v>
      </c>
      <c r="B753" s="18">
        <v>3</v>
      </c>
      <c r="C753" s="18">
        <v>4</v>
      </c>
      <c r="D753" s="18">
        <v>4</v>
      </c>
      <c r="E753" s="18">
        <v>5</v>
      </c>
      <c r="F753" s="18">
        <v>6</v>
      </c>
      <c r="G753" s="18">
        <v>8</v>
      </c>
      <c r="H753" s="18">
        <v>10</v>
      </c>
      <c r="I753" s="18">
        <v>12</v>
      </c>
      <c r="J753" s="18">
        <v>13</v>
      </c>
      <c r="K753" s="19"/>
      <c r="L753" s="31" t="s">
        <v>83</v>
      </c>
      <c r="M753" s="104" t="e">
        <f>#REF!</f>
        <v>#REF!</v>
      </c>
      <c r="N753" s="113" t="e">
        <f>IF(M753=0,"",CHOOSE(M753,"3","4","4","5","5","6","6","6","6","6","8","8","8","8","8","8","8","8","8","8","10","10","10","10","10","10","10","10","10","10","12","12","12","12","12","12","12","12","12","12","13","13","13","13","13","13","13","13","13","13","13","手入力箇所","手入力箇所","手入力箇所","手入力箇所","手入力箇所","手入力箇所","手入力箇所","手入力箇所","手入力箇所","手入力箇所"))</f>
        <v>#REF!</v>
      </c>
    </row>
    <row r="754" spans="1:14" ht="27" thickBot="1" x14ac:dyDescent="0.25">
      <c r="A754" s="32" t="s">
        <v>84</v>
      </c>
      <c r="B754" s="20">
        <v>1</v>
      </c>
      <c r="C754" s="20">
        <v>2</v>
      </c>
      <c r="D754" s="20">
        <v>3</v>
      </c>
      <c r="E754" s="20">
        <v>4</v>
      </c>
      <c r="F754" s="20">
        <v>8</v>
      </c>
      <c r="G754" s="20">
        <v>19</v>
      </c>
      <c r="H754" s="63"/>
      <c r="I754" s="63"/>
      <c r="J754" s="63"/>
      <c r="K754" s="21"/>
      <c r="L754" s="32" t="s">
        <v>84</v>
      </c>
      <c r="M754" s="104" t="e">
        <f>#REF!</f>
        <v>#REF!</v>
      </c>
      <c r="N754" s="113" t="e">
        <f>IF(M754=0,"",CHOOSE(M754,"1","2","3","4","4","8","8","8","8","8","19","19","19","19","19","19","19","19","19","19","手入力箇所","手入力箇所","手入力箇所","手入力箇所","手入力箇所","手入力箇所","手入力箇所","手入力箇所","手入力箇所","手入力箇所"))</f>
        <v>#REF!</v>
      </c>
    </row>
    <row r="755" spans="1:14" ht="13.8" thickBot="1" x14ac:dyDescent="0.25"/>
    <row r="756" spans="1:14" ht="13.8" thickBot="1" x14ac:dyDescent="0.25">
      <c r="A756" s="686" t="e">
        <f>A729</f>
        <v>#REF!</v>
      </c>
      <c r="B756" s="686"/>
      <c r="C756" s="686"/>
      <c r="D756" s="687" t="s">
        <v>193</v>
      </c>
      <c r="E756" s="687"/>
      <c r="F756" s="687"/>
      <c r="G756" s="687"/>
      <c r="H756" s="687"/>
      <c r="I756" s="687"/>
      <c r="J756" s="687"/>
      <c r="K756" s="687"/>
      <c r="L756" s="687"/>
      <c r="M756" s="687"/>
      <c r="N756" s="687"/>
    </row>
    <row r="757" spans="1:14" ht="13.8" thickBot="1" x14ac:dyDescent="0.25">
      <c r="A757" s="105"/>
      <c r="B757" s="33">
        <v>1</v>
      </c>
      <c r="C757" s="24">
        <v>2</v>
      </c>
      <c r="D757" s="24">
        <v>3</v>
      </c>
      <c r="E757" s="24" t="s">
        <v>58</v>
      </c>
      <c r="F757" s="24" t="s">
        <v>59</v>
      </c>
      <c r="G757" s="24" t="s">
        <v>60</v>
      </c>
      <c r="H757" s="24" t="s">
        <v>61</v>
      </c>
      <c r="I757" s="24" t="s">
        <v>62</v>
      </c>
      <c r="J757" s="24" t="s">
        <v>194</v>
      </c>
      <c r="K757" s="102" t="s">
        <v>85</v>
      </c>
      <c r="L757" s="105" t="s">
        <v>189</v>
      </c>
      <c r="M757" s="105" t="s">
        <v>188</v>
      </c>
      <c r="N757" s="105" t="s">
        <v>51</v>
      </c>
    </row>
    <row r="758" spans="1:14" ht="13.8" thickBot="1" x14ac:dyDescent="0.25">
      <c r="A758" s="26" t="s">
        <v>56</v>
      </c>
      <c r="B758" s="22">
        <v>16</v>
      </c>
      <c r="C758" s="22">
        <v>25</v>
      </c>
      <c r="D758" s="22">
        <v>32</v>
      </c>
      <c r="E758" s="22">
        <v>38</v>
      </c>
      <c r="F758" s="22">
        <v>56</v>
      </c>
      <c r="G758" s="22">
        <v>87</v>
      </c>
      <c r="H758" s="22">
        <v>121</v>
      </c>
      <c r="I758" s="22"/>
      <c r="J758" s="23"/>
      <c r="K758" s="68"/>
      <c r="L758" s="107" t="s">
        <v>56</v>
      </c>
      <c r="M758" s="103" t="e">
        <f>#REF!</f>
        <v>#REF!</v>
      </c>
      <c r="N758" s="103" t="e">
        <f>IF(M758=0,"",CHOOSE(M758,"16","25","32","38","38","56","56","56","56","56","87","87","87","87","87","87","87","87","87","87","121","121","121","121","121","121","121","121","121","121","手入力箇所","手入力箇所","手入力箇所","手入力箇所","手入力箇所","手入力箇所","手入力箇所","手入力箇所","手入力箇所","手入力箇所"))</f>
        <v>#REF!</v>
      </c>
    </row>
    <row r="759" spans="1:14" ht="13.8" thickBot="1" x14ac:dyDescent="0.25">
      <c r="A759" s="27" t="s">
        <v>57</v>
      </c>
      <c r="B759" s="18">
        <v>25</v>
      </c>
      <c r="C759" s="18">
        <v>33</v>
      </c>
      <c r="D759" s="18">
        <v>40</v>
      </c>
      <c r="E759" s="18">
        <v>45</v>
      </c>
      <c r="F759" s="18">
        <v>58</v>
      </c>
      <c r="G759" s="18">
        <v>79</v>
      </c>
      <c r="H759" s="18"/>
      <c r="I759" s="18"/>
      <c r="J759" s="62"/>
      <c r="K759" s="69"/>
      <c r="L759" s="107" t="s">
        <v>57</v>
      </c>
      <c r="M759" s="103" t="e">
        <f>#REF!</f>
        <v>#REF!</v>
      </c>
      <c r="N759" s="103" t="e">
        <f>IF(M759=0,"",CHOOSE(M759,"25","33","40","45","45","58","58","58","58","58","79","79","79","79","79","79","79","79","79","79","手入力箇所","手入力箇所","手入力箇所","手入力箇所","手入力箇所","手入力箇所","手入力箇所","手入力箇所","手入力箇所","手入力箇所"))</f>
        <v>#REF!</v>
      </c>
    </row>
    <row r="760" spans="1:14" ht="48.6" thickBot="1" x14ac:dyDescent="0.25">
      <c r="A760" s="28" t="s">
        <v>64</v>
      </c>
      <c r="B760" s="18">
        <v>32</v>
      </c>
      <c r="C760" s="18"/>
      <c r="D760" s="18"/>
      <c r="E760" s="18"/>
      <c r="F760" s="18"/>
      <c r="G760" s="18"/>
      <c r="H760" s="18"/>
      <c r="I760" s="18"/>
      <c r="J760" s="62"/>
      <c r="K760" s="69"/>
      <c r="L760" s="108" t="s">
        <v>64</v>
      </c>
      <c r="M760" s="103" t="e">
        <f>#REF!</f>
        <v>#REF!</v>
      </c>
      <c r="N760" s="103" t="e">
        <f>IF(M760=0,"",CHOOSE(M760,"32","手入力箇所","手入力箇所","手入力箇所","手入力箇所","手入力箇所","手入力箇所","手入力箇所","手入力箇所","手入力箇所","手入力箇所"))</f>
        <v>#REF!</v>
      </c>
    </row>
    <row r="761" spans="1:14" ht="48.6" thickBot="1" x14ac:dyDescent="0.25">
      <c r="A761" s="28" t="s">
        <v>65</v>
      </c>
      <c r="B761" s="18">
        <v>36</v>
      </c>
      <c r="C761" s="18"/>
      <c r="D761" s="18"/>
      <c r="E761" s="18"/>
      <c r="F761" s="18"/>
      <c r="G761" s="18"/>
      <c r="H761" s="18"/>
      <c r="I761" s="18"/>
      <c r="J761" s="62"/>
      <c r="K761" s="69"/>
      <c r="L761" s="108" t="s">
        <v>65</v>
      </c>
      <c r="M761" s="103" t="e">
        <f>#REF!</f>
        <v>#REF!</v>
      </c>
      <c r="N761" s="103" t="e">
        <f>IF(M761=0,"",CHOOSE(M761,"36","手入力箇所","手入力箇所","手入力箇所","手入力箇所","手入力箇所","手入力箇所","手入力箇所","手入力箇所","手入力箇所","手入力箇所"))</f>
        <v>#REF!</v>
      </c>
    </row>
    <row r="762" spans="1:14" ht="24.6" thickBot="1" x14ac:dyDescent="0.25">
      <c r="A762" s="28" t="s">
        <v>66</v>
      </c>
      <c r="B762" s="18">
        <v>24</v>
      </c>
      <c r="C762" s="18">
        <v>30</v>
      </c>
      <c r="D762" s="18">
        <v>33</v>
      </c>
      <c r="E762" s="18">
        <v>35</v>
      </c>
      <c r="F762" s="18">
        <v>42</v>
      </c>
      <c r="G762" s="18"/>
      <c r="H762" s="18"/>
      <c r="I762" s="18"/>
      <c r="J762" s="62"/>
      <c r="K762" s="69"/>
      <c r="L762" s="108" t="s">
        <v>66</v>
      </c>
      <c r="M762" s="103" t="e">
        <f>#REF!</f>
        <v>#REF!</v>
      </c>
      <c r="N762" s="103" t="e">
        <f>IF(M762=0,"",CHOOSE(M762,"24","30","33","35","35","42","42","42","42","42","手入力箇所","手入力箇所","手入力箇所","手入力箇所","手入力箇所","手入力箇所","手入力箇所","手入力箇所","手入力箇所","手入力箇所"))</f>
        <v>#REF!</v>
      </c>
    </row>
    <row r="763" spans="1:14" ht="36.6" thickBot="1" x14ac:dyDescent="0.25">
      <c r="A763" s="28" t="s">
        <v>67</v>
      </c>
      <c r="B763" s="18">
        <v>7</v>
      </c>
      <c r="C763" s="18">
        <v>12</v>
      </c>
      <c r="D763" s="18">
        <v>16</v>
      </c>
      <c r="E763" s="18">
        <v>19</v>
      </c>
      <c r="F763" s="18"/>
      <c r="G763" s="18"/>
      <c r="H763" s="18"/>
      <c r="I763" s="18"/>
      <c r="J763" s="62"/>
      <c r="K763" s="69"/>
      <c r="L763" s="108" t="s">
        <v>67</v>
      </c>
      <c r="M763" s="103" t="e">
        <f>#REF!</f>
        <v>#REF!</v>
      </c>
      <c r="N763" s="103" t="e">
        <f>IF(M763=0,"",CHOOSE(M763,"7","12","16","19","19","手入力箇所","手入力箇所","手入力箇所","手入力箇所","手入力箇所","手入力箇所","手入力箇所","手入力箇所","手入力箇所","手入力箇所"))</f>
        <v>#REF!</v>
      </c>
    </row>
    <row r="764" spans="1:14" ht="24.6" thickBot="1" x14ac:dyDescent="0.25">
      <c r="A764" s="28" t="s">
        <v>68</v>
      </c>
      <c r="B764" s="18">
        <v>21</v>
      </c>
      <c r="C764" s="18">
        <v>35</v>
      </c>
      <c r="D764" s="18">
        <v>48</v>
      </c>
      <c r="E764" s="18">
        <v>59</v>
      </c>
      <c r="F764" s="18">
        <v>94</v>
      </c>
      <c r="G764" s="18">
        <v>159</v>
      </c>
      <c r="H764" s="18">
        <v>235</v>
      </c>
      <c r="I764" s="18"/>
      <c r="J764" s="62"/>
      <c r="K764" s="69"/>
      <c r="L764" s="108" t="s">
        <v>68</v>
      </c>
      <c r="M764" s="103" t="e">
        <f>#REF!</f>
        <v>#REF!</v>
      </c>
      <c r="N764" s="103" t="e">
        <f>IF(M764=0,"",CHOOSE(M764,"21","35","48","59","59","94","94","94","94","94","159","159","159","159","159","159","159","159","159","159","235","235","235","235","235","235","235","235","235","235","手入力箇所","手入力箇所","手入力箇所","手入力箇所","手入力箇所","手入力箇所","手入力箇所","手入力箇所","手入力箇所","手入力箇所"))</f>
        <v>#REF!</v>
      </c>
    </row>
    <row r="765" spans="1:14" ht="36.6" thickBot="1" x14ac:dyDescent="0.25">
      <c r="A765" s="28" t="s">
        <v>69</v>
      </c>
      <c r="B765" s="18">
        <v>22</v>
      </c>
      <c r="C765" s="18">
        <v>26</v>
      </c>
      <c r="D765" s="18">
        <v>28</v>
      </c>
      <c r="E765" s="18">
        <v>29</v>
      </c>
      <c r="F765" s="18">
        <v>34</v>
      </c>
      <c r="G765" s="18"/>
      <c r="H765" s="18"/>
      <c r="I765" s="18"/>
      <c r="J765" s="62"/>
      <c r="K765" s="69"/>
      <c r="L765" s="108" t="s">
        <v>69</v>
      </c>
      <c r="M765" s="103" t="e">
        <f>#REF!</f>
        <v>#REF!</v>
      </c>
      <c r="N765" s="103" t="e">
        <f>IF(M765=0,"",CHOOSE(M765,"22","26","28","29","29","34","34","34","34","34","手入力箇所","手入力箇所","手入力箇所","手入力箇所","手入力箇所","手入力箇所","手入力箇所","手入力箇所","手入力箇所","手入力箇所"))</f>
        <v>#REF!</v>
      </c>
    </row>
    <row r="766" spans="1:14" ht="13.8" thickBot="1" x14ac:dyDescent="0.25">
      <c r="A766" s="27" t="s">
        <v>63</v>
      </c>
      <c r="B766" s="18">
        <v>21</v>
      </c>
      <c r="C766" s="18">
        <v>33</v>
      </c>
      <c r="D766" s="18">
        <v>46</v>
      </c>
      <c r="E766" s="18">
        <v>56</v>
      </c>
      <c r="F766" s="18">
        <v>89</v>
      </c>
      <c r="G766" s="18">
        <v>151</v>
      </c>
      <c r="H766" s="18">
        <v>224</v>
      </c>
      <c r="I766" s="18">
        <v>289</v>
      </c>
      <c r="J766" s="18">
        <v>350</v>
      </c>
      <c r="K766" s="69"/>
      <c r="L766" s="107" t="s">
        <v>63</v>
      </c>
      <c r="M766" s="103" t="e">
        <f>#REF!</f>
        <v>#REF!</v>
      </c>
      <c r="N766" s="103" t="e">
        <f>IF(M766=0,"",CHOOSE(M766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67" spans="1:14" ht="24.6" thickBot="1" x14ac:dyDescent="0.25">
      <c r="A767" s="34" t="s">
        <v>70</v>
      </c>
      <c r="B767" s="35">
        <v>13</v>
      </c>
      <c r="C767" s="35">
        <v>33</v>
      </c>
      <c r="D767" s="35">
        <v>59</v>
      </c>
      <c r="E767" s="35"/>
      <c r="F767" s="35"/>
      <c r="G767" s="35"/>
      <c r="H767" s="35"/>
      <c r="I767" s="35"/>
      <c r="J767" s="36"/>
      <c r="K767" s="67"/>
      <c r="L767" s="108" t="s">
        <v>70</v>
      </c>
      <c r="M767" s="103" t="e">
        <f>#REF!</f>
        <v>#REF!</v>
      </c>
      <c r="N767" s="103" t="e">
        <f>IF(M767=0,"",CHOOSE(M767,"13","33","59","手入力箇所","手入力箇所","手入力箇所","手入力箇所","手入力箇所","手入力箇所","手入力箇所","手入力箇所","手入力箇所","手入力箇所"))</f>
        <v>#REF!</v>
      </c>
    </row>
    <row r="768" spans="1:14" ht="13.8" thickBot="1" x14ac:dyDescent="0.25">
      <c r="A768" s="37" t="s">
        <v>71</v>
      </c>
      <c r="B768" s="17">
        <v>23</v>
      </c>
      <c r="C768" s="17">
        <v>39</v>
      </c>
      <c r="D768" s="17">
        <v>97</v>
      </c>
      <c r="E768" s="17"/>
      <c r="F768" s="17"/>
      <c r="G768" s="17"/>
      <c r="H768" s="17"/>
      <c r="I768" s="17"/>
      <c r="J768" s="64"/>
      <c r="K768" s="70"/>
      <c r="L768" s="109" t="s">
        <v>71</v>
      </c>
      <c r="M768" s="103" t="e">
        <f>#REF!</f>
        <v>#REF!</v>
      </c>
      <c r="N768" s="103" t="e">
        <f>IF(M768=0,"",CHOOSE(M768,"23","39","97","手入力箇所","手入力箇所","手入力箇所","手入力箇所","手入力箇所","手入力箇所","手入力箇所","手入力箇所","手入力箇所","手入力箇所"))</f>
        <v>#REF!</v>
      </c>
    </row>
    <row r="769" spans="1:14" ht="13.8" thickBot="1" x14ac:dyDescent="0.25">
      <c r="A769" s="29" t="s">
        <v>72</v>
      </c>
      <c r="B769" s="18">
        <v>21</v>
      </c>
      <c r="C769" s="18">
        <v>37</v>
      </c>
      <c r="D769" s="18">
        <v>58</v>
      </c>
      <c r="E769" s="18">
        <v>76</v>
      </c>
      <c r="F769" s="18">
        <v>137</v>
      </c>
      <c r="G769" s="18"/>
      <c r="H769" s="18"/>
      <c r="I769" s="18"/>
      <c r="J769" s="62"/>
      <c r="K769" s="69"/>
      <c r="L769" s="109" t="s">
        <v>72</v>
      </c>
      <c r="M769" s="103" t="e">
        <f>#REF!</f>
        <v>#REF!</v>
      </c>
      <c r="N769" s="103" t="e">
        <f>IF(M769=0,"",CHOOSE(M769,"21","37","58","76","76","137","137","137","137","137","手入力箇所","手入力箇所","手入力箇所","手入力箇所","手入力箇所","手入力箇所","手入力箇所","手入力箇所","手入力箇所","手入力箇所"))</f>
        <v>#REF!</v>
      </c>
    </row>
    <row r="770" spans="1:14" ht="13.8" thickBot="1" x14ac:dyDescent="0.25">
      <c r="A770" s="29" t="s">
        <v>73</v>
      </c>
      <c r="B770" s="18">
        <v>48</v>
      </c>
      <c r="C770" s="18">
        <v>93</v>
      </c>
      <c r="D770" s="18">
        <v>138</v>
      </c>
      <c r="E770" s="18">
        <v>183</v>
      </c>
      <c r="F770" s="18"/>
      <c r="G770" s="18"/>
      <c r="H770" s="18"/>
      <c r="I770" s="18"/>
      <c r="J770" s="62"/>
      <c r="K770" s="69"/>
      <c r="L770" s="109" t="s">
        <v>73</v>
      </c>
      <c r="M770" s="103" t="e">
        <f>#REF!</f>
        <v>#REF!</v>
      </c>
      <c r="N770" s="103" t="e">
        <f>IF(M770=0,"",CHOOSE(M770,"48","93","138","183","183","手入力箇所","手入力箇所","手入力箇所","手入力箇所","手入力箇所","手入力箇所","手入力箇所","手入力箇所","手入力箇所","手入力箇所"))</f>
        <v>#REF!</v>
      </c>
    </row>
    <row r="771" spans="1:14" ht="37.200000000000003" thickBot="1" x14ac:dyDescent="0.25">
      <c r="A771" s="30" t="s">
        <v>74</v>
      </c>
      <c r="B771" s="18">
        <v>13</v>
      </c>
      <c r="C771" s="18">
        <v>26</v>
      </c>
      <c r="D771" s="18">
        <v>40</v>
      </c>
      <c r="E771" s="18">
        <v>55</v>
      </c>
      <c r="F771" s="18">
        <v>107</v>
      </c>
      <c r="G771" s="18">
        <v>224</v>
      </c>
      <c r="H771" s="18">
        <v>386</v>
      </c>
      <c r="I771" s="18"/>
      <c r="J771" s="62"/>
      <c r="K771" s="69"/>
      <c r="L771" s="110" t="s">
        <v>74</v>
      </c>
      <c r="M771" s="103" t="e">
        <f>#REF!</f>
        <v>#REF!</v>
      </c>
      <c r="N771" s="103" t="e">
        <f>IF(M771=0,"",CHOOSE(M771,"13","26","40","55","55","107","107","107","107","107","224","224","224","224","224","224","224","224","224","224","386","386","386","386","386","386","386","386","386","386","手入力箇所","手入力箇所","手入力箇所","手入力箇所","手入力箇所","手入力箇所","手入力箇所","手入力箇所","手入力箇所","手入力箇所"))</f>
        <v>#REF!</v>
      </c>
    </row>
    <row r="772" spans="1:14" ht="13.8" thickBot="1" x14ac:dyDescent="0.25">
      <c r="A772" s="29" t="s">
        <v>75</v>
      </c>
      <c r="B772" s="18">
        <v>36</v>
      </c>
      <c r="C772" s="18">
        <v>98</v>
      </c>
      <c r="D772" s="18">
        <v>173</v>
      </c>
      <c r="E772" s="18">
        <v>274</v>
      </c>
      <c r="F772" s="18"/>
      <c r="G772" s="18"/>
      <c r="H772" s="18"/>
      <c r="I772" s="18"/>
      <c r="J772" s="62"/>
      <c r="K772" s="69"/>
      <c r="L772" s="109" t="s">
        <v>75</v>
      </c>
      <c r="M772" s="103" t="e">
        <f>#REF!</f>
        <v>#REF!</v>
      </c>
      <c r="N772" s="103" t="e">
        <f>IF(M772=0,"",CHOOSE(M772,"36","98","173","274","274","手入力箇所","手入力箇所","手入力箇所","手入力箇所","手入力箇所","手入力箇所","手入力箇所","手入力箇所","手入力箇所","手入力箇所"))</f>
        <v>#REF!</v>
      </c>
    </row>
    <row r="773" spans="1:14" ht="37.200000000000003" thickBot="1" x14ac:dyDescent="0.25">
      <c r="A773" s="30" t="s">
        <v>76</v>
      </c>
      <c r="B773" s="18">
        <v>127</v>
      </c>
      <c r="C773" s="18">
        <v>127</v>
      </c>
      <c r="D773" s="18">
        <v>127</v>
      </c>
      <c r="E773" s="18">
        <v>127</v>
      </c>
      <c r="F773" s="18"/>
      <c r="G773" s="18"/>
      <c r="H773" s="18"/>
      <c r="I773" s="18"/>
      <c r="J773" s="62"/>
      <c r="K773" s="69"/>
      <c r="L773" s="110" t="s">
        <v>76</v>
      </c>
      <c r="M773" s="103" t="e">
        <f>#REF!</f>
        <v>#REF!</v>
      </c>
      <c r="N773" s="103" t="e">
        <f>IF(M773=0,"",CHOOSE(M773,"127","127","127","127","127","手入力箇所","手入力箇所","手入力箇所","手入力箇所","手入力箇所","手入力箇所","手入力箇所","手入力箇所","手入力箇所","手入力箇所"))</f>
        <v>#REF!</v>
      </c>
    </row>
    <row r="774" spans="1:14" ht="27" thickBot="1" x14ac:dyDescent="0.25">
      <c r="A774" s="31" t="s">
        <v>77</v>
      </c>
      <c r="B774" s="18">
        <v>42</v>
      </c>
      <c r="C774" s="18">
        <v>90</v>
      </c>
      <c r="D774" s="18">
        <v>141</v>
      </c>
      <c r="E774" s="18">
        <v>193</v>
      </c>
      <c r="F774" s="62"/>
      <c r="G774" s="62"/>
      <c r="H774" s="62"/>
      <c r="I774" s="62"/>
      <c r="J774" s="62"/>
      <c r="K774" s="69"/>
      <c r="L774" s="111" t="s">
        <v>77</v>
      </c>
      <c r="M774" s="103" t="e">
        <f>#REF!</f>
        <v>#REF!</v>
      </c>
      <c r="N774" s="103" t="e">
        <f>IF(M774=0,"",CHOOSE(M774,"42","90","141","193","1936","手入力箇所","手入力箇所","手入力箇所","手入力箇所","手入力箇所","手入力箇所","手入力箇所","手入力箇所","手入力箇所","手入力箇所"))</f>
        <v>#REF!</v>
      </c>
    </row>
    <row r="775" spans="1:14" ht="40.200000000000003" thickBot="1" x14ac:dyDescent="0.25">
      <c r="A775" s="31" t="s">
        <v>78</v>
      </c>
      <c r="B775" s="18">
        <v>24</v>
      </c>
      <c r="C775" s="18">
        <v>43</v>
      </c>
      <c r="D775" s="18">
        <v>61</v>
      </c>
      <c r="E775" s="18">
        <v>76</v>
      </c>
      <c r="F775" s="62"/>
      <c r="G775" s="62"/>
      <c r="H775" s="62"/>
      <c r="I775" s="62"/>
      <c r="J775" s="62"/>
      <c r="K775" s="69"/>
      <c r="L775" s="111" t="s">
        <v>78</v>
      </c>
      <c r="M775" s="103" t="e">
        <f>#REF!</f>
        <v>#REF!</v>
      </c>
      <c r="N775" s="103" t="e">
        <f>IF(M775=0,"",CHOOSE(M775,"24","43","61","76","76","手入力箇所","手入力箇所","手入力箇所","手入力箇所","手入力箇所","手入力箇所","手入力箇所","手入力箇所","手入力箇所","手入力箇所"))</f>
        <v>#REF!</v>
      </c>
    </row>
    <row r="776" spans="1:14" ht="27" thickBot="1" x14ac:dyDescent="0.25">
      <c r="A776" s="31" t="s">
        <v>79</v>
      </c>
      <c r="B776" s="18">
        <v>54</v>
      </c>
      <c r="C776" s="18">
        <v>77</v>
      </c>
      <c r="D776" s="18">
        <v>94</v>
      </c>
      <c r="E776" s="18">
        <v>107</v>
      </c>
      <c r="F776" s="62"/>
      <c r="G776" s="62"/>
      <c r="H776" s="62"/>
      <c r="I776" s="62"/>
      <c r="J776" s="62"/>
      <c r="K776" s="69"/>
      <c r="L776" s="111" t="s">
        <v>79</v>
      </c>
      <c r="M776" s="103" t="e">
        <f>#REF!</f>
        <v>#REF!</v>
      </c>
      <c r="N776" s="103" t="e">
        <f>IF(M776=0,"",CHOOSE(M776,"54","77","94","107","107","手入力箇所","手入力箇所","手入力箇所","手入力箇所","手入力箇所","手入力箇所","手入力箇所","手入力箇所","手入力箇所","手入力箇所"))</f>
        <v>#REF!</v>
      </c>
    </row>
    <row r="777" spans="1:14" ht="40.200000000000003" thickBot="1" x14ac:dyDescent="0.25">
      <c r="A777" s="31" t="s">
        <v>80</v>
      </c>
      <c r="B777" s="18">
        <v>49</v>
      </c>
      <c r="C777" s="18">
        <v>53</v>
      </c>
      <c r="D777" s="18">
        <v>55</v>
      </c>
      <c r="E777" s="18">
        <v>56</v>
      </c>
      <c r="F777" s="62"/>
      <c r="G777" s="62"/>
      <c r="H777" s="62"/>
      <c r="I777" s="62"/>
      <c r="J777" s="62"/>
      <c r="K777" s="69"/>
      <c r="L777" s="111" t="s">
        <v>80</v>
      </c>
      <c r="M777" s="103" t="e">
        <f>#REF!</f>
        <v>#REF!</v>
      </c>
      <c r="N777" s="103" t="e">
        <f>IF(M777=0,"",CHOOSE(M777,"49","53","55","56","56","手入力箇所","手入力箇所","手入力箇所","手入力箇所","手入力箇所","手入力箇所","手入力箇所","手入力箇所","手入力箇所","手入力箇所"))</f>
        <v>#REF!</v>
      </c>
    </row>
    <row r="778" spans="1:14" ht="40.200000000000003" thickBot="1" x14ac:dyDescent="0.25">
      <c r="A778" s="38" t="s">
        <v>81</v>
      </c>
      <c r="B778" s="35">
        <v>232</v>
      </c>
      <c r="C778" s="35">
        <v>232</v>
      </c>
      <c r="D778" s="36"/>
      <c r="E778" s="36"/>
      <c r="F778" s="36"/>
      <c r="G778" s="36"/>
      <c r="H778" s="36"/>
      <c r="I778" s="36"/>
      <c r="J778" s="36"/>
      <c r="K778" s="67"/>
      <c r="L778" s="111" t="s">
        <v>81</v>
      </c>
      <c r="M778" s="103" t="e">
        <f>#REF!</f>
        <v>#REF!</v>
      </c>
      <c r="N778" s="103" t="e">
        <f>IF(M778=0,"",CHOOSE(M778,"232","232","手入力箇所","手入力箇所","手入力箇所","手入力箇所","手入力箇所","手入力箇所","手入力箇所","手入力箇所","手入力箇所","手入力箇所"))</f>
        <v>#REF!</v>
      </c>
    </row>
    <row r="779" spans="1:14" ht="13.8" thickBot="1" x14ac:dyDescent="0.25">
      <c r="A779" s="39" t="s">
        <v>82</v>
      </c>
      <c r="B779" s="17">
        <v>6</v>
      </c>
      <c r="C779" s="17">
        <v>9</v>
      </c>
      <c r="D779" s="17">
        <v>11</v>
      </c>
      <c r="E779" s="17">
        <v>13</v>
      </c>
      <c r="F779" s="17">
        <v>18</v>
      </c>
      <c r="G779" s="17">
        <v>26</v>
      </c>
      <c r="H779" s="17">
        <v>35</v>
      </c>
      <c r="I779" s="17">
        <v>43</v>
      </c>
      <c r="J779" s="17">
        <v>49</v>
      </c>
      <c r="K779" s="70"/>
      <c r="L779" s="111" t="s">
        <v>82</v>
      </c>
      <c r="M779" s="103" t="e">
        <f>#REF!</f>
        <v>#REF!</v>
      </c>
      <c r="N779" s="103" t="e">
        <f>IF(M779=0,"",CHOOSE(M779,"6","9","11","13","13","18","18","18","18","18","26","26","26","26","26","26","26","26","26","26","35","35","35","35","35","35","35","35","35","35","43","43","43","43","43","43","43","43","43","43","49","49","49","49","49","49","49","49","49","49","手入力箇所","手入力箇所","手入力箇所","手入力箇所","手入力箇所","手入力箇所","手入力箇所","手入力箇所","手入力箇所","手入力箇所"))</f>
        <v>#REF!</v>
      </c>
    </row>
    <row r="780" spans="1:14" ht="13.8" thickBot="1" x14ac:dyDescent="0.25">
      <c r="A780" s="31" t="s">
        <v>83</v>
      </c>
      <c r="B780" s="18">
        <v>6</v>
      </c>
      <c r="C780" s="18">
        <v>10</v>
      </c>
      <c r="D780" s="18">
        <v>14</v>
      </c>
      <c r="E780" s="18">
        <v>17</v>
      </c>
      <c r="F780" s="18">
        <v>29</v>
      </c>
      <c r="G780" s="18">
        <v>50</v>
      </c>
      <c r="H780" s="18">
        <v>76</v>
      </c>
      <c r="I780" s="18">
        <v>100</v>
      </c>
      <c r="J780" s="18">
        <v>123</v>
      </c>
      <c r="K780" s="69"/>
      <c r="L780" s="111" t="s">
        <v>83</v>
      </c>
      <c r="M780" s="103" t="e">
        <f>#REF!</f>
        <v>#REF!</v>
      </c>
      <c r="N780" s="103" t="e">
        <f>IF(M780=0,"",CHOOSE(M780,"6","10","14","17","17","29","29","29","29","29","50","50","50","50","50","50","50","50","50","50","76","76","76","76","76","76","76","76","76","76","100","100","100","100","100","100","100","100","100","100","123","123","123","123","123","123","123","123","123","123","手入力箇所","手入力箇所","手入力箇所","手入力箇所","手入力箇所","手入力箇所","手入力箇所","手入力箇所","手入力箇所"))</f>
        <v>#REF!</v>
      </c>
    </row>
    <row r="781" spans="1:14" ht="27" thickBot="1" x14ac:dyDescent="0.25">
      <c r="A781" s="32" t="s">
        <v>84</v>
      </c>
      <c r="B781" s="20">
        <v>9</v>
      </c>
      <c r="C781" s="20">
        <v>15</v>
      </c>
      <c r="D781" s="20">
        <v>20</v>
      </c>
      <c r="E781" s="20">
        <v>24</v>
      </c>
      <c r="F781" s="20">
        <v>39</v>
      </c>
      <c r="G781" s="20">
        <v>65</v>
      </c>
      <c r="H781" s="63"/>
      <c r="I781" s="63"/>
      <c r="J781" s="63"/>
      <c r="K781" s="106"/>
      <c r="L781" s="111" t="s">
        <v>84</v>
      </c>
      <c r="M781" s="103" t="e">
        <f>#REF!</f>
        <v>#REF!</v>
      </c>
      <c r="N781" s="103" t="e">
        <f>IF(M781=0,"",CHOOSE(M781,"9","15","20","24","24","39","39","39","39","39","65","65","65","65","65","65","65","65","65","65","手入力箇所","手入力箇所","手入力箇所","手入力箇所","手入力箇所","手入力箇所","手入力箇所","手入力箇所","手入力箇所","手入力箇所"))</f>
        <v>#REF!</v>
      </c>
    </row>
    <row r="784" spans="1:14" ht="13.8" thickBot="1" x14ac:dyDescent="0.25"/>
    <row r="785" spans="1:14" ht="13.8" thickBot="1" x14ac:dyDescent="0.25">
      <c r="A785" s="688" t="e">
        <f>#REF!</f>
        <v>#REF!</v>
      </c>
      <c r="B785" s="688"/>
      <c r="C785" s="688"/>
      <c r="D785" s="689" t="s">
        <v>192</v>
      </c>
      <c r="E785" s="689"/>
      <c r="F785" s="689"/>
      <c r="G785" s="689"/>
      <c r="H785" s="689"/>
      <c r="I785" s="689"/>
      <c r="J785" s="689"/>
      <c r="K785" s="689"/>
      <c r="L785" s="689"/>
      <c r="M785" s="689"/>
      <c r="N785" s="689"/>
    </row>
    <row r="786" spans="1:14" ht="13.8" thickBot="1" x14ac:dyDescent="0.25">
      <c r="A786" s="65"/>
      <c r="B786" s="33">
        <v>1</v>
      </c>
      <c r="C786" s="24">
        <v>2</v>
      </c>
      <c r="D786" s="24">
        <v>3</v>
      </c>
      <c r="E786" s="24" t="s">
        <v>58</v>
      </c>
      <c r="F786" s="24" t="s">
        <v>59</v>
      </c>
      <c r="G786" s="24" t="s">
        <v>60</v>
      </c>
      <c r="H786" s="24" t="s">
        <v>61</v>
      </c>
      <c r="I786" s="24" t="s">
        <v>62</v>
      </c>
      <c r="J786" s="24" t="s">
        <v>194</v>
      </c>
      <c r="K786" s="25" t="s">
        <v>85</v>
      </c>
      <c r="L786" s="105" t="s">
        <v>189</v>
      </c>
      <c r="M786" s="105" t="s">
        <v>188</v>
      </c>
      <c r="N786" s="105" t="s">
        <v>51</v>
      </c>
    </row>
    <row r="787" spans="1:14" ht="13.8" thickBot="1" x14ac:dyDescent="0.25">
      <c r="A787" s="26" t="s">
        <v>56</v>
      </c>
      <c r="B787" s="22">
        <v>5</v>
      </c>
      <c r="C787" s="22">
        <v>7</v>
      </c>
      <c r="D787" s="22">
        <v>8</v>
      </c>
      <c r="E787" s="22">
        <v>8</v>
      </c>
      <c r="F787" s="22">
        <v>10</v>
      </c>
      <c r="G787" s="22">
        <v>13</v>
      </c>
      <c r="H787" s="22">
        <v>16</v>
      </c>
      <c r="I787" s="22"/>
      <c r="J787" s="23"/>
      <c r="K787" s="1"/>
      <c r="L787" s="26" t="s">
        <v>56</v>
      </c>
      <c r="M787" s="104" t="e">
        <f>#REF!</f>
        <v>#REF!</v>
      </c>
      <c r="N787" s="112" t="e">
        <f>IF(M787=0,"",CHOOSE(M787,"5","7","8","8","8","10","10","10","10","10","13","13","13","13","13","13","13","13","13","13","16","16","16","16","16","16","16","16","16","16","16","手入力箇所","手入力箇所","手入力箇所","手入力箇所","手入力箇所","手入力箇所","手入力箇所","手入力箇所","手入力箇所","手入力箇所"))</f>
        <v>#REF!</v>
      </c>
    </row>
    <row r="788" spans="1:14" ht="13.8" thickBot="1" x14ac:dyDescent="0.25">
      <c r="A788" s="27" t="s">
        <v>57</v>
      </c>
      <c r="B788" s="18">
        <v>5</v>
      </c>
      <c r="C788" s="18">
        <v>7</v>
      </c>
      <c r="D788" s="18">
        <v>8</v>
      </c>
      <c r="E788" s="18">
        <v>9</v>
      </c>
      <c r="F788" s="18">
        <v>12</v>
      </c>
      <c r="G788" s="18">
        <v>16</v>
      </c>
      <c r="H788" s="18"/>
      <c r="I788" s="18"/>
      <c r="J788" s="62"/>
      <c r="K788" s="19"/>
      <c r="L788" s="27" t="s">
        <v>57</v>
      </c>
      <c r="M788" s="104" t="e">
        <f>#REF!</f>
        <v>#REF!</v>
      </c>
      <c r="N788" s="113" t="e">
        <f>IF(M788=0,"",CHOOSE(M788,"5","7","8","9","9","12","12","12","12","12","16","16","16","16","16","16","16","16","16","16","手入力箇所","手入力箇所","手入力箇所","手入力箇所","手入力箇所","手入力箇所","手入力箇所","手入力箇所","手入力箇所","手入力箇所"))</f>
        <v>#REF!</v>
      </c>
    </row>
    <row r="789" spans="1:14" ht="48.6" thickBot="1" x14ac:dyDescent="0.25">
      <c r="A789" s="28" t="s">
        <v>64</v>
      </c>
      <c r="B789" s="18">
        <v>6</v>
      </c>
      <c r="C789" s="18"/>
      <c r="D789" s="18"/>
      <c r="E789" s="18"/>
      <c r="F789" s="18"/>
      <c r="G789" s="18"/>
      <c r="H789" s="18"/>
      <c r="I789" s="18"/>
      <c r="J789" s="62"/>
      <c r="K789" s="19"/>
      <c r="L789" s="28" t="s">
        <v>64</v>
      </c>
      <c r="M789" s="104" t="e">
        <f>#REF!</f>
        <v>#REF!</v>
      </c>
      <c r="N789" s="113" t="e">
        <f>IF(M789=0,"",CHOOSE(M789,"6","手入力箇所","手入力箇所","手入力箇所","手入力箇所","手入力箇所","手入力箇所","手入力箇所","手入力箇所","手入力箇所","手入力箇所","",""))</f>
        <v>#REF!</v>
      </c>
    </row>
    <row r="790" spans="1:14" ht="48.6" thickBot="1" x14ac:dyDescent="0.25">
      <c r="A790" s="28" t="s">
        <v>65</v>
      </c>
      <c r="B790" s="18">
        <v>6</v>
      </c>
      <c r="C790" s="18"/>
      <c r="D790" s="18"/>
      <c r="E790" s="18"/>
      <c r="F790" s="18"/>
      <c r="G790" s="18"/>
      <c r="H790" s="18"/>
      <c r="I790" s="18"/>
      <c r="J790" s="62"/>
      <c r="K790" s="19"/>
      <c r="L790" s="28" t="s">
        <v>65</v>
      </c>
      <c r="M790" s="104" t="e">
        <f>#REF!</f>
        <v>#REF!</v>
      </c>
      <c r="N790" s="113" t="e">
        <f>IF(M790=0,"",CHOOSE(M790,"6","手入力箇所","手入力箇所","手入力箇所","手入力箇所","手入力箇所","手入力箇所","手入力箇所","手入力箇所","手入力箇所","手入力箇所","",""))</f>
        <v>#REF!</v>
      </c>
    </row>
    <row r="791" spans="1:14" ht="24.6" thickBot="1" x14ac:dyDescent="0.25">
      <c r="A791" s="28" t="s">
        <v>66</v>
      </c>
      <c r="B791" s="18">
        <v>5</v>
      </c>
      <c r="C791" s="18">
        <v>7</v>
      </c>
      <c r="D791" s="18">
        <v>8</v>
      </c>
      <c r="E791" s="18">
        <v>9</v>
      </c>
      <c r="F791" s="18">
        <v>12</v>
      </c>
      <c r="G791" s="18"/>
      <c r="H791" s="18"/>
      <c r="I791" s="18"/>
      <c r="J791" s="62"/>
      <c r="K791" s="19"/>
      <c r="L791" s="28" t="s">
        <v>66</v>
      </c>
      <c r="M791" s="104" t="e">
        <f>#REF!</f>
        <v>#REF!</v>
      </c>
      <c r="N791" s="113" t="e">
        <f>IF(M791=0,"",CHOOSE(M791,"5","7","8","9","9","12","12","12","12","12","手入力箇所","手入力箇所","手入力箇所","手入力箇所","手入力箇所","手入力箇所","手入力箇所","手入力箇所","手入力箇所","手入力箇所"))</f>
        <v>#REF!</v>
      </c>
    </row>
    <row r="792" spans="1:14" ht="36.6" thickBot="1" x14ac:dyDescent="0.25">
      <c r="A792" s="28" t="s">
        <v>67</v>
      </c>
      <c r="B792" s="18">
        <v>4</v>
      </c>
      <c r="C792" s="18">
        <v>5</v>
      </c>
      <c r="D792" s="18">
        <v>5</v>
      </c>
      <c r="E792" s="18">
        <v>6</v>
      </c>
      <c r="F792" s="18"/>
      <c r="G792" s="18"/>
      <c r="H792" s="18"/>
      <c r="I792" s="18"/>
      <c r="J792" s="62"/>
      <c r="K792" s="19"/>
      <c r="L792" s="28" t="s">
        <v>67</v>
      </c>
      <c r="M792" s="104" t="e">
        <f>#REF!</f>
        <v>#REF!</v>
      </c>
      <c r="N792" s="113" t="e">
        <f>IF(M792=0,"",CHOOSE(M792,"4","5","5","6","6","手入力箇所","手入力箇所","手入力箇所","手入力箇所","手入力箇所","手入力箇所","手入力箇所","手入力箇所","手入力箇所","手入力箇所"))</f>
        <v>#REF!</v>
      </c>
    </row>
    <row r="793" spans="1:14" ht="24.6" thickBot="1" x14ac:dyDescent="0.25">
      <c r="A793" s="28" t="s">
        <v>68</v>
      </c>
      <c r="B793" s="18">
        <v>12</v>
      </c>
      <c r="C793" s="18">
        <v>12</v>
      </c>
      <c r="D793" s="18">
        <v>12</v>
      </c>
      <c r="E793" s="18">
        <v>12</v>
      </c>
      <c r="F793" s="18">
        <v>12</v>
      </c>
      <c r="G793" s="18">
        <v>12</v>
      </c>
      <c r="H793" s="18">
        <v>12</v>
      </c>
      <c r="I793" s="18"/>
      <c r="J793" s="62"/>
      <c r="K793" s="19"/>
      <c r="L793" s="28" t="s">
        <v>68</v>
      </c>
      <c r="M793" s="104" t="e">
        <f>#REF!</f>
        <v>#REF!</v>
      </c>
      <c r="N793" s="113" t="e">
        <f>IF(M793=0,"",CHOOSE(M793,"12","12","12","12","12","12","12","12","12","12","12","12","12","12","12","12","12","12","12","12","12","12","12","12","12","12","12","12","12","12","手入力箇所","手入力箇所","手入力箇所","手入力箇所","手入力箇所","手入力箇所","手入力箇所","手入力箇所","手入力箇所","手入力箇所"))</f>
        <v>#REF!</v>
      </c>
    </row>
    <row r="794" spans="1:14" ht="36.6" thickBot="1" x14ac:dyDescent="0.25">
      <c r="A794" s="28" t="s">
        <v>69</v>
      </c>
      <c r="B794" s="18">
        <v>7</v>
      </c>
      <c r="C794" s="18">
        <v>7</v>
      </c>
      <c r="D794" s="18">
        <v>7</v>
      </c>
      <c r="E794" s="18">
        <v>7</v>
      </c>
      <c r="F794" s="18">
        <v>7</v>
      </c>
      <c r="G794" s="18"/>
      <c r="H794" s="18"/>
      <c r="I794" s="18"/>
      <c r="J794" s="62"/>
      <c r="K794" s="19"/>
      <c r="L794" s="28" t="s">
        <v>69</v>
      </c>
      <c r="M794" s="104" t="e">
        <f>#REF!</f>
        <v>#REF!</v>
      </c>
      <c r="N794" s="113" t="e">
        <f>IF(M794=0,"",CHOOSE(M794,"7","7","7","7","7","7","7","7","7","7","手入力箇所","手入力箇所","手入力箇所","手入力箇所","手入力箇所","手入力箇所","手入力箇所","手入力箇所","手入力箇所","手入力箇所"))</f>
        <v>#REF!</v>
      </c>
    </row>
    <row r="795" spans="1:14" ht="13.8" thickBot="1" x14ac:dyDescent="0.25">
      <c r="A795" s="27" t="s">
        <v>63</v>
      </c>
      <c r="B795" s="18">
        <v>4</v>
      </c>
      <c r="C795" s="18">
        <v>5</v>
      </c>
      <c r="D795" s="18">
        <v>7</v>
      </c>
      <c r="E795" s="18">
        <v>8</v>
      </c>
      <c r="F795" s="18">
        <v>11</v>
      </c>
      <c r="G795" s="18">
        <v>16</v>
      </c>
      <c r="H795" s="18">
        <v>22</v>
      </c>
      <c r="I795" s="18">
        <v>26</v>
      </c>
      <c r="J795" s="18">
        <v>31</v>
      </c>
      <c r="K795" s="19"/>
      <c r="L795" s="27" t="s">
        <v>63</v>
      </c>
      <c r="M795" s="104" t="e">
        <f>#REF!</f>
        <v>#REF!</v>
      </c>
      <c r="N795" s="113" t="e">
        <f>IF(M795=0,"",CHOOSE(M795,"4","5","7","8","8","11","11","11","11","11","16","16","16","16","16","16","16","16","16","16","22","22","22","22","22","22","22","22","22","22","26","26","26","26","26","26","26","26","26","26","31","31","31","31","31","31","31","31","31","31","31","手入力箇所","手入力箇所","手入力箇所","手入力箇所","手入力箇所","手入力箇所","手入力箇所","手入力箇所","手入力箇所","手入力箇所"))</f>
        <v>#REF!</v>
      </c>
    </row>
    <row r="796" spans="1:14" ht="24.6" thickBot="1" x14ac:dyDescent="0.25">
      <c r="A796" s="28" t="s">
        <v>70</v>
      </c>
      <c r="B796" s="18">
        <v>5</v>
      </c>
      <c r="C796" s="18">
        <v>6</v>
      </c>
      <c r="D796" s="18">
        <v>7</v>
      </c>
      <c r="E796" s="18"/>
      <c r="F796" s="18"/>
      <c r="G796" s="18"/>
      <c r="H796" s="18"/>
      <c r="I796" s="18"/>
      <c r="J796" s="62"/>
      <c r="K796" s="19"/>
      <c r="L796" s="28" t="s">
        <v>70</v>
      </c>
      <c r="M796" s="104" t="e">
        <f>#REF!</f>
        <v>#REF!</v>
      </c>
      <c r="N796" s="113" t="e">
        <f>IF(M796=0,"",CHOOSE(M796,"5","6","7","手入力箇所","手入力箇所","手入力箇所","手入力箇所","手入力箇所","手入力箇所","手入力箇所","手入力箇所","手入力箇所","手入力箇所"))</f>
        <v>#REF!</v>
      </c>
    </row>
    <row r="797" spans="1:14" ht="13.8" thickBot="1" x14ac:dyDescent="0.25">
      <c r="A797" s="29" t="s">
        <v>71</v>
      </c>
      <c r="B797" s="18">
        <v>3</v>
      </c>
      <c r="C797" s="18">
        <v>6</v>
      </c>
      <c r="D797" s="18">
        <v>19</v>
      </c>
      <c r="E797" s="18"/>
      <c r="F797" s="18"/>
      <c r="G797" s="18"/>
      <c r="H797" s="18"/>
      <c r="I797" s="18"/>
      <c r="J797" s="62"/>
      <c r="K797" s="19"/>
      <c r="L797" s="29" t="s">
        <v>71</v>
      </c>
      <c r="M797" s="104" t="e">
        <f>#REF!</f>
        <v>#REF!</v>
      </c>
      <c r="N797" s="113" t="e">
        <f>IF(M797=0,"",CHOOSE(M797,"3","6","19","手入力箇所","手入力箇所","手入力箇所","手入力箇所","手入力箇所","手入力箇所","手入力箇所","手入力箇所","手入力箇所","手入力箇所"))</f>
        <v>#REF!</v>
      </c>
    </row>
    <row r="798" spans="1:14" ht="13.8" thickBot="1" x14ac:dyDescent="0.25">
      <c r="A798" s="29" t="s">
        <v>72</v>
      </c>
      <c r="B798" s="18">
        <v>1</v>
      </c>
      <c r="C798" s="18">
        <v>3</v>
      </c>
      <c r="D798" s="18">
        <v>5</v>
      </c>
      <c r="E798" s="18">
        <v>9</v>
      </c>
      <c r="F798" s="18">
        <v>26</v>
      </c>
      <c r="G798" s="18"/>
      <c r="H798" s="18"/>
      <c r="I798" s="18"/>
      <c r="J798" s="62"/>
      <c r="K798" s="19"/>
      <c r="L798" s="29" t="s">
        <v>72</v>
      </c>
      <c r="M798" s="104" t="e">
        <f>#REF!</f>
        <v>#REF!</v>
      </c>
      <c r="N798" s="113" t="e">
        <f>IF(M798=0,"",CHOOSE(M798,"1","3","5","9","9","26","26","26","26","26","手入力箇所","手入力箇所","手入力箇所","手入力箇所","手入力箇所","手入力箇所","手入力箇所","手入力箇所","手入力箇所","手入力箇所"))</f>
        <v>#REF!</v>
      </c>
    </row>
    <row r="799" spans="1:14" ht="13.8" thickBot="1" x14ac:dyDescent="0.25">
      <c r="A799" s="29" t="s">
        <v>73</v>
      </c>
      <c r="B799" s="18">
        <v>4</v>
      </c>
      <c r="C799" s="18">
        <v>11</v>
      </c>
      <c r="D799" s="18">
        <v>20</v>
      </c>
      <c r="E799" s="18">
        <v>33</v>
      </c>
      <c r="F799" s="18"/>
      <c r="G799" s="18"/>
      <c r="H799" s="18"/>
      <c r="I799" s="18"/>
      <c r="J799" s="62"/>
      <c r="K799" s="19"/>
      <c r="L799" s="29" t="s">
        <v>73</v>
      </c>
      <c r="M799" s="104" t="e">
        <f>#REF!</f>
        <v>#REF!</v>
      </c>
      <c r="N799" s="113" t="e">
        <f>IF(M799=0,"",CHOOSE(M799,"4","11","20","33","33","手入力箇所","手入力箇所","手入力箇所","手入力箇所","手入力箇所","手入力箇所","手入力箇所","手入力箇所","手入力箇所","手入力箇所"))</f>
        <v>#REF!</v>
      </c>
    </row>
    <row r="800" spans="1:14" ht="37.200000000000003" thickBot="1" x14ac:dyDescent="0.25">
      <c r="A800" s="30" t="s">
        <v>74</v>
      </c>
      <c r="B800" s="18">
        <v>4</v>
      </c>
      <c r="C800" s="18">
        <v>6</v>
      </c>
      <c r="D800" s="18">
        <v>8</v>
      </c>
      <c r="E800" s="18">
        <v>10</v>
      </c>
      <c r="F800" s="18">
        <v>15</v>
      </c>
      <c r="G800" s="18">
        <v>23</v>
      </c>
      <c r="H800" s="18">
        <v>33</v>
      </c>
      <c r="I800" s="18"/>
      <c r="J800" s="62"/>
      <c r="K800" s="19"/>
      <c r="L800" s="30" t="s">
        <v>74</v>
      </c>
      <c r="M800" s="104" t="e">
        <f>#REF!</f>
        <v>#REF!</v>
      </c>
      <c r="N800" s="113" t="e">
        <f>IF(M800=0,"",CHOOSE(M800,"4","6","8","10","10","15","15","15","15","15","23","23","23","23","23","23","23","23","23","23","33","33","33","33","33","33","33","33","33","33","手入力箇所","手入力箇所","手入力箇所","手入力箇所","手入力箇所","手入力箇所","手入力箇所","手入力箇所","手入力箇所","手入力箇所"))</f>
        <v>#REF!</v>
      </c>
    </row>
    <row r="801" spans="1:14" ht="13.8" thickBot="1" x14ac:dyDescent="0.25">
      <c r="A801" s="29" t="s">
        <v>75</v>
      </c>
      <c r="B801" s="18">
        <v>6</v>
      </c>
      <c r="C801" s="18">
        <v>14</v>
      </c>
      <c r="D801" s="18">
        <v>25</v>
      </c>
      <c r="E801" s="18">
        <v>39</v>
      </c>
      <c r="F801" s="18"/>
      <c r="G801" s="18"/>
      <c r="H801" s="18"/>
      <c r="I801" s="18"/>
      <c r="J801" s="62"/>
      <c r="K801" s="19"/>
      <c r="L801" s="29" t="s">
        <v>75</v>
      </c>
      <c r="M801" s="104" t="e">
        <f>#REF!</f>
        <v>#REF!</v>
      </c>
      <c r="N801" s="113" t="e">
        <f>IF(M801=0,"",CHOOSE(M801,"6","14","25","39","39","手入力箇所","手入力箇所","手入力箇所","手入力箇所","手入力箇所","手入力箇所","手入力箇所","手入力箇所","手入力箇所","手入力箇所"))</f>
        <v>#REF!</v>
      </c>
    </row>
    <row r="802" spans="1:14" ht="37.200000000000003" thickBot="1" x14ac:dyDescent="0.25">
      <c r="A802" s="30" t="s">
        <v>76</v>
      </c>
      <c r="B802" s="18">
        <v>2</v>
      </c>
      <c r="C802" s="18">
        <v>3</v>
      </c>
      <c r="D802" s="18">
        <v>6</v>
      </c>
      <c r="E802" s="18">
        <v>9</v>
      </c>
      <c r="F802" s="18"/>
      <c r="G802" s="18"/>
      <c r="H802" s="18"/>
      <c r="I802" s="18"/>
      <c r="J802" s="62"/>
      <c r="K802" s="19"/>
      <c r="L802" s="30" t="s">
        <v>76</v>
      </c>
      <c r="M802" s="104" t="e">
        <f>#REF!</f>
        <v>#REF!</v>
      </c>
      <c r="N802" s="113" t="e">
        <f>IF(M802=0,"",CHOOSE(M802,"2","3","6","9","9","手入力箇所","手入力箇所","手入力箇所","手入力箇所","手入力箇所","手入力箇所","手入力箇所","手入力箇所","手入力箇所","手入力箇所"))</f>
        <v>#REF!</v>
      </c>
    </row>
    <row r="803" spans="1:14" ht="27" thickBot="1" x14ac:dyDescent="0.25">
      <c r="A803" s="31" t="s">
        <v>77</v>
      </c>
      <c r="B803" s="18">
        <v>12</v>
      </c>
      <c r="C803" s="18">
        <v>18</v>
      </c>
      <c r="D803" s="18">
        <v>22</v>
      </c>
      <c r="E803" s="18">
        <v>26</v>
      </c>
      <c r="F803" s="62"/>
      <c r="G803" s="62"/>
      <c r="H803" s="62"/>
      <c r="I803" s="62"/>
      <c r="J803" s="62"/>
      <c r="K803" s="19"/>
      <c r="L803" s="31" t="s">
        <v>77</v>
      </c>
      <c r="M803" s="104" t="e">
        <f>#REF!</f>
        <v>#REF!</v>
      </c>
      <c r="N803" s="113" t="e">
        <f>IF(M803=0,"",CHOOSE(M803,"12","18","22","26","26","手入力箇所","手入力箇所","手入力箇所","手入力箇所","手入力箇所","手入力箇所","手入力箇所","手入力箇所","手入力箇所","手入力箇所"))</f>
        <v>#REF!</v>
      </c>
    </row>
    <row r="804" spans="1:14" ht="40.200000000000003" thickBot="1" x14ac:dyDescent="0.25">
      <c r="A804" s="31" t="s">
        <v>78</v>
      </c>
      <c r="B804" s="18">
        <v>5</v>
      </c>
      <c r="C804" s="18">
        <v>8</v>
      </c>
      <c r="D804" s="18">
        <v>11</v>
      </c>
      <c r="E804" s="18">
        <v>14</v>
      </c>
      <c r="F804" s="62"/>
      <c r="G804" s="62"/>
      <c r="H804" s="62"/>
      <c r="I804" s="62"/>
      <c r="J804" s="62"/>
      <c r="K804" s="19"/>
      <c r="L804" s="31" t="s">
        <v>78</v>
      </c>
      <c r="M804" s="104" t="e">
        <f>#REF!</f>
        <v>#REF!</v>
      </c>
      <c r="N804" s="113" t="e">
        <f>IF(M804=0,"",CHOOSE(M804,"5","8","11","14","14","手入力箇所","手入力箇所","手入力箇所","手入力箇所","手入力箇所","手入力箇所","手入力箇所","手入力箇所","手入力箇所","手入力箇所"))</f>
        <v>#REF!</v>
      </c>
    </row>
    <row r="805" spans="1:14" ht="27" thickBot="1" x14ac:dyDescent="0.25">
      <c r="A805" s="31" t="s">
        <v>79</v>
      </c>
      <c r="B805" s="18">
        <v>6</v>
      </c>
      <c r="C805" s="18">
        <v>11</v>
      </c>
      <c r="D805" s="18">
        <v>16</v>
      </c>
      <c r="E805" s="18">
        <v>21</v>
      </c>
      <c r="F805" s="62"/>
      <c r="G805" s="62"/>
      <c r="H805" s="62"/>
      <c r="I805" s="62"/>
      <c r="J805" s="62"/>
      <c r="K805" s="19"/>
      <c r="L805" s="31" t="s">
        <v>79</v>
      </c>
      <c r="M805" s="104" t="e">
        <f>#REF!</f>
        <v>#REF!</v>
      </c>
      <c r="N805" s="113" t="e">
        <f>IF(M805=0,"",CHOOSE(M805,"6","11","16","21","21","手入力箇所","手入力箇所","手入力箇所","手入力箇所","手入力箇所","手入力箇所","手入力箇所","手入力箇所","手入力箇所"))</f>
        <v>#REF!</v>
      </c>
    </row>
    <row r="806" spans="1:14" ht="40.200000000000003" thickBot="1" x14ac:dyDescent="0.25">
      <c r="A806" s="31" t="s">
        <v>80</v>
      </c>
      <c r="B806" s="18">
        <v>5</v>
      </c>
      <c r="C806" s="18">
        <v>7</v>
      </c>
      <c r="D806" s="18">
        <v>9</v>
      </c>
      <c r="E806" s="18">
        <v>10</v>
      </c>
      <c r="F806" s="62"/>
      <c r="G806" s="62"/>
      <c r="H806" s="62"/>
      <c r="I806" s="62"/>
      <c r="J806" s="62"/>
      <c r="K806" s="19"/>
      <c r="L806" s="31" t="s">
        <v>80</v>
      </c>
      <c r="M806" s="104" t="e">
        <f>#REF!</f>
        <v>#REF!</v>
      </c>
      <c r="N806" s="113" t="e">
        <f>IF(M806=0,"",CHOOSE(M806,"5","7","9","10","10","手入力箇所","手入力箇所","手入力箇所","手入力箇所","手入力箇所","手入力箇所","手入力箇所","手入力箇所","手入力箇所"))</f>
        <v>#REF!</v>
      </c>
    </row>
    <row r="807" spans="1:14" ht="40.200000000000003" thickBot="1" x14ac:dyDescent="0.25">
      <c r="A807" s="31" t="s">
        <v>81</v>
      </c>
      <c r="B807" s="18">
        <v>9</v>
      </c>
      <c r="C807" s="18">
        <v>14</v>
      </c>
      <c r="D807" s="62"/>
      <c r="E807" s="62"/>
      <c r="F807" s="62"/>
      <c r="G807" s="62"/>
      <c r="H807" s="62"/>
      <c r="I807" s="62"/>
      <c r="J807" s="62"/>
      <c r="K807" s="19"/>
      <c r="L807" s="31" t="s">
        <v>81</v>
      </c>
      <c r="M807" s="104" t="e">
        <f>#REF!</f>
        <v>#REF!</v>
      </c>
      <c r="N807" s="113" t="e">
        <f>IF(M807=0,"",CHOOSE(M807,"9","14","手入力箇所","手入力箇所","手入力箇所","手入力箇所","手入力箇所","手入力箇所","手入力箇所","手入力箇所","手入力箇所","手入力箇所"))</f>
        <v>#REF!</v>
      </c>
    </row>
    <row r="808" spans="1:14" ht="13.8" thickBot="1" x14ac:dyDescent="0.25">
      <c r="A808" s="31" t="s">
        <v>82</v>
      </c>
      <c r="B808" s="18">
        <v>3</v>
      </c>
      <c r="C808" s="18">
        <v>4</v>
      </c>
      <c r="D808" s="18">
        <v>4</v>
      </c>
      <c r="E808" s="18">
        <v>5</v>
      </c>
      <c r="F808" s="18">
        <v>6</v>
      </c>
      <c r="G808" s="18">
        <v>8</v>
      </c>
      <c r="H808" s="18">
        <v>9</v>
      </c>
      <c r="I808" s="18">
        <v>11</v>
      </c>
      <c r="J808" s="18">
        <v>12</v>
      </c>
      <c r="K808" s="19"/>
      <c r="L808" s="31" t="s">
        <v>82</v>
      </c>
      <c r="M808" s="104" t="e">
        <f>#REF!</f>
        <v>#REF!</v>
      </c>
      <c r="N808" s="113" t="e">
        <f>IF(M808=0,"",CHOOSE(M808,"3","4","4","5","5","6","6","6","6","6","8","8","8","8","8","8","8","8","8","8","9","9","9","9","9","9","9","9","9","9","11","11","11","11","11","11","11","11","11","11","12","12","12","12","12","12","12","12","12","12","12","手入力箇所","手入力箇所","手入力箇所","手入力箇所","手入力箇所","手入力箇所","手入力箇所","手入力箇所","手入力箇所","手入力箇所"))</f>
        <v>#REF!</v>
      </c>
    </row>
    <row r="809" spans="1:14" ht="13.8" thickBot="1" x14ac:dyDescent="0.25">
      <c r="A809" s="31" t="s">
        <v>83</v>
      </c>
      <c r="B809" s="18">
        <v>3</v>
      </c>
      <c r="C809" s="18">
        <v>4</v>
      </c>
      <c r="D809" s="18">
        <v>4</v>
      </c>
      <c r="E809" s="18">
        <v>5</v>
      </c>
      <c r="F809" s="18">
        <v>6</v>
      </c>
      <c r="G809" s="18">
        <v>8</v>
      </c>
      <c r="H809" s="18">
        <v>10</v>
      </c>
      <c r="I809" s="18">
        <v>12</v>
      </c>
      <c r="J809" s="18">
        <v>13</v>
      </c>
      <c r="K809" s="19"/>
      <c r="L809" s="31" t="s">
        <v>83</v>
      </c>
      <c r="M809" s="104" t="e">
        <f>#REF!</f>
        <v>#REF!</v>
      </c>
      <c r="N809" s="113" t="e">
        <f>IF(M809=0,"",CHOOSE(M809,"3","4","4","5","5","6","6","6","6","6","8","8","8","8","8","8","8","8","8","8","10","10","10","10","10","10","10","10","10","10","12","12","12","12","12","12","12","12","12","12","13","13","13","13","13","13","13","13","13","13","13","手入力箇所","手入力箇所","手入力箇所","手入力箇所","手入力箇所","手入力箇所","手入力箇所","手入力箇所","手入力箇所","手入力箇所"))</f>
        <v>#REF!</v>
      </c>
    </row>
    <row r="810" spans="1:14" ht="27" thickBot="1" x14ac:dyDescent="0.25">
      <c r="A810" s="32" t="s">
        <v>84</v>
      </c>
      <c r="B810" s="20">
        <v>1</v>
      </c>
      <c r="C810" s="20">
        <v>2</v>
      </c>
      <c r="D810" s="20">
        <v>3</v>
      </c>
      <c r="E810" s="20">
        <v>4</v>
      </c>
      <c r="F810" s="20">
        <v>8</v>
      </c>
      <c r="G810" s="20">
        <v>19</v>
      </c>
      <c r="H810" s="63"/>
      <c r="I810" s="63"/>
      <c r="J810" s="63"/>
      <c r="K810" s="21"/>
      <c r="L810" s="32" t="s">
        <v>84</v>
      </c>
      <c r="M810" s="104" t="e">
        <f>#REF!</f>
        <v>#REF!</v>
      </c>
      <c r="N810" s="113" t="e">
        <f>IF(M810=0,"",CHOOSE(M810,"1","2","3","4","4","8","8","8","8","8","19","19","19","19","19","19","19","19","19","19","手入力箇所","手入力箇所","手入力箇所","手入力箇所","手入力箇所","手入力箇所","手入力箇所","手入力箇所","手入力箇所","手入力箇所"))</f>
        <v>#REF!</v>
      </c>
    </row>
    <row r="811" spans="1:14" ht="13.8" thickBot="1" x14ac:dyDescent="0.25"/>
    <row r="812" spans="1:14" ht="13.8" thickBot="1" x14ac:dyDescent="0.25">
      <c r="A812" s="686" t="e">
        <f>A785</f>
        <v>#REF!</v>
      </c>
      <c r="B812" s="686"/>
      <c r="C812" s="686"/>
      <c r="D812" s="687" t="s">
        <v>193</v>
      </c>
      <c r="E812" s="687"/>
      <c r="F812" s="687"/>
      <c r="G812" s="687"/>
      <c r="H812" s="687"/>
      <c r="I812" s="687"/>
      <c r="J812" s="687"/>
      <c r="K812" s="687"/>
      <c r="L812" s="687"/>
      <c r="M812" s="687"/>
      <c r="N812" s="687"/>
    </row>
    <row r="813" spans="1:14" ht="13.8" thickBot="1" x14ac:dyDescent="0.25">
      <c r="A813" s="105"/>
      <c r="B813" s="33">
        <v>1</v>
      </c>
      <c r="C813" s="24">
        <v>2</v>
      </c>
      <c r="D813" s="24">
        <v>3</v>
      </c>
      <c r="E813" s="24" t="s">
        <v>58</v>
      </c>
      <c r="F813" s="24" t="s">
        <v>59</v>
      </c>
      <c r="G813" s="24" t="s">
        <v>60</v>
      </c>
      <c r="H813" s="24" t="s">
        <v>61</v>
      </c>
      <c r="I813" s="24" t="s">
        <v>62</v>
      </c>
      <c r="J813" s="24" t="s">
        <v>194</v>
      </c>
      <c r="K813" s="102" t="s">
        <v>85</v>
      </c>
      <c r="L813" s="105" t="s">
        <v>189</v>
      </c>
      <c r="M813" s="105" t="s">
        <v>188</v>
      </c>
      <c r="N813" s="105" t="s">
        <v>51</v>
      </c>
    </row>
    <row r="814" spans="1:14" ht="13.8" thickBot="1" x14ac:dyDescent="0.25">
      <c r="A814" s="26" t="s">
        <v>56</v>
      </c>
      <c r="B814" s="22">
        <v>16</v>
      </c>
      <c r="C814" s="22">
        <v>25</v>
      </c>
      <c r="D814" s="22">
        <v>32</v>
      </c>
      <c r="E814" s="22">
        <v>38</v>
      </c>
      <c r="F814" s="22">
        <v>56</v>
      </c>
      <c r="G814" s="22">
        <v>87</v>
      </c>
      <c r="H814" s="22">
        <v>121</v>
      </c>
      <c r="I814" s="22"/>
      <c r="J814" s="23"/>
      <c r="K814" s="68"/>
      <c r="L814" s="107" t="s">
        <v>56</v>
      </c>
      <c r="M814" s="103" t="e">
        <f>#REF!</f>
        <v>#REF!</v>
      </c>
      <c r="N814" s="103" t="e">
        <f>IF(M814=0,"",CHOOSE(M814,"16","25","32","38","38","56","56","56","56","56","87","87","87","87","87","87","87","87","87","87","121","121","121","121","121","121","121","121","121","121","手入力箇所","手入力箇所","手入力箇所","手入力箇所","手入力箇所","手入力箇所","手入力箇所","手入力箇所","手入力箇所","手入力箇所"))</f>
        <v>#REF!</v>
      </c>
    </row>
    <row r="815" spans="1:14" ht="13.8" thickBot="1" x14ac:dyDescent="0.25">
      <c r="A815" s="27" t="s">
        <v>57</v>
      </c>
      <c r="B815" s="18">
        <v>25</v>
      </c>
      <c r="C815" s="18">
        <v>33</v>
      </c>
      <c r="D815" s="18">
        <v>40</v>
      </c>
      <c r="E815" s="18">
        <v>45</v>
      </c>
      <c r="F815" s="18">
        <v>58</v>
      </c>
      <c r="G815" s="18">
        <v>79</v>
      </c>
      <c r="H815" s="18"/>
      <c r="I815" s="18"/>
      <c r="J815" s="62"/>
      <c r="K815" s="69"/>
      <c r="L815" s="107" t="s">
        <v>57</v>
      </c>
      <c r="M815" s="103" t="e">
        <f>#REF!</f>
        <v>#REF!</v>
      </c>
      <c r="N815" s="103" t="e">
        <f>IF(M815=0,"",CHOOSE(M815,"25","33","40","45","45","58","58","58","58","58","79","79","79","79","79","79","79","79","79","79","手入力箇所","手入力箇所","手入力箇所","手入力箇所","手入力箇所","手入力箇所","手入力箇所","手入力箇所","手入力箇所","手入力箇所"))</f>
        <v>#REF!</v>
      </c>
    </row>
    <row r="816" spans="1:14" ht="48.6" thickBot="1" x14ac:dyDescent="0.25">
      <c r="A816" s="28" t="s">
        <v>64</v>
      </c>
      <c r="B816" s="18">
        <v>32</v>
      </c>
      <c r="C816" s="18"/>
      <c r="D816" s="18"/>
      <c r="E816" s="18"/>
      <c r="F816" s="18"/>
      <c r="G816" s="18"/>
      <c r="H816" s="18"/>
      <c r="I816" s="18"/>
      <c r="J816" s="62"/>
      <c r="K816" s="69"/>
      <c r="L816" s="108" t="s">
        <v>64</v>
      </c>
      <c r="M816" s="103" t="e">
        <f>#REF!</f>
        <v>#REF!</v>
      </c>
      <c r="N816" s="103" t="e">
        <f>IF(M816=0,"",CHOOSE(M816,"32","手入力箇所","手入力箇所","手入力箇所","手入力箇所","手入力箇所","手入力箇所","手入力箇所","手入力箇所","手入力箇所","手入力箇所"))</f>
        <v>#REF!</v>
      </c>
    </row>
    <row r="817" spans="1:14" ht="48.6" thickBot="1" x14ac:dyDescent="0.25">
      <c r="A817" s="28" t="s">
        <v>65</v>
      </c>
      <c r="B817" s="18">
        <v>36</v>
      </c>
      <c r="C817" s="18"/>
      <c r="D817" s="18"/>
      <c r="E817" s="18"/>
      <c r="F817" s="18"/>
      <c r="G817" s="18"/>
      <c r="H817" s="18"/>
      <c r="I817" s="18"/>
      <c r="J817" s="62"/>
      <c r="K817" s="69"/>
      <c r="L817" s="108" t="s">
        <v>65</v>
      </c>
      <c r="M817" s="103" t="e">
        <f>#REF!</f>
        <v>#REF!</v>
      </c>
      <c r="N817" s="103" t="e">
        <f>IF(M817=0,"",CHOOSE(M817,"36","手入力箇所","手入力箇所","手入力箇所","手入力箇所","手入力箇所","手入力箇所","手入力箇所","手入力箇所","手入力箇所","手入力箇所"))</f>
        <v>#REF!</v>
      </c>
    </row>
    <row r="818" spans="1:14" ht="24.6" thickBot="1" x14ac:dyDescent="0.25">
      <c r="A818" s="28" t="s">
        <v>66</v>
      </c>
      <c r="B818" s="18">
        <v>24</v>
      </c>
      <c r="C818" s="18">
        <v>30</v>
      </c>
      <c r="D818" s="18">
        <v>33</v>
      </c>
      <c r="E818" s="18">
        <v>35</v>
      </c>
      <c r="F818" s="18">
        <v>42</v>
      </c>
      <c r="G818" s="18"/>
      <c r="H818" s="18"/>
      <c r="I818" s="18"/>
      <c r="J818" s="62"/>
      <c r="K818" s="69"/>
      <c r="L818" s="108" t="s">
        <v>66</v>
      </c>
      <c r="M818" s="103" t="e">
        <f>#REF!</f>
        <v>#REF!</v>
      </c>
      <c r="N818" s="103" t="e">
        <f>IF(M818=0,"",CHOOSE(M818,"24","30","33","35","35","42","42","42","42","42","手入力箇所","手入力箇所","手入力箇所","手入力箇所","手入力箇所","手入力箇所","手入力箇所","手入力箇所","手入力箇所","手入力箇所"))</f>
        <v>#REF!</v>
      </c>
    </row>
    <row r="819" spans="1:14" ht="36.6" thickBot="1" x14ac:dyDescent="0.25">
      <c r="A819" s="28" t="s">
        <v>67</v>
      </c>
      <c r="B819" s="18">
        <v>7</v>
      </c>
      <c r="C819" s="18">
        <v>12</v>
      </c>
      <c r="D819" s="18">
        <v>16</v>
      </c>
      <c r="E819" s="18">
        <v>19</v>
      </c>
      <c r="F819" s="18"/>
      <c r="G819" s="18"/>
      <c r="H819" s="18"/>
      <c r="I819" s="18"/>
      <c r="J819" s="62"/>
      <c r="K819" s="69"/>
      <c r="L819" s="108" t="s">
        <v>67</v>
      </c>
      <c r="M819" s="103" t="e">
        <f>#REF!</f>
        <v>#REF!</v>
      </c>
      <c r="N819" s="103" t="e">
        <f>IF(M819=0,"",CHOOSE(M819,"7","12","16","19","19","手入力箇所","手入力箇所","手入力箇所","手入力箇所","手入力箇所","手入力箇所","手入力箇所","手入力箇所","手入力箇所","手入力箇所"))</f>
        <v>#REF!</v>
      </c>
    </row>
    <row r="820" spans="1:14" ht="24.6" thickBot="1" x14ac:dyDescent="0.25">
      <c r="A820" s="28" t="s">
        <v>68</v>
      </c>
      <c r="B820" s="18">
        <v>21</v>
      </c>
      <c r="C820" s="18">
        <v>35</v>
      </c>
      <c r="D820" s="18">
        <v>48</v>
      </c>
      <c r="E820" s="18">
        <v>59</v>
      </c>
      <c r="F820" s="18">
        <v>94</v>
      </c>
      <c r="G820" s="18">
        <v>159</v>
      </c>
      <c r="H820" s="18">
        <v>235</v>
      </c>
      <c r="I820" s="18"/>
      <c r="J820" s="62"/>
      <c r="K820" s="69"/>
      <c r="L820" s="108" t="s">
        <v>68</v>
      </c>
      <c r="M820" s="103" t="e">
        <f>#REF!</f>
        <v>#REF!</v>
      </c>
      <c r="N820" s="103" t="e">
        <f>IF(M820=0,"",CHOOSE(M820,"21","35","48","59","59","94","94","94","94","94","159","159","159","159","159","159","159","159","159","159","235","235","235","235","235","235","235","235","235","235","手入力箇所","手入力箇所","手入力箇所","手入力箇所","手入力箇所","手入力箇所","手入力箇所","手入力箇所","手入力箇所","手入力箇所"))</f>
        <v>#REF!</v>
      </c>
    </row>
    <row r="821" spans="1:14" ht="36.6" thickBot="1" x14ac:dyDescent="0.25">
      <c r="A821" s="28" t="s">
        <v>69</v>
      </c>
      <c r="B821" s="18">
        <v>22</v>
      </c>
      <c r="C821" s="18">
        <v>26</v>
      </c>
      <c r="D821" s="18">
        <v>28</v>
      </c>
      <c r="E821" s="18">
        <v>29</v>
      </c>
      <c r="F821" s="18">
        <v>34</v>
      </c>
      <c r="G821" s="18"/>
      <c r="H821" s="18"/>
      <c r="I821" s="18"/>
      <c r="J821" s="62"/>
      <c r="K821" s="69"/>
      <c r="L821" s="108" t="s">
        <v>69</v>
      </c>
      <c r="M821" s="103" t="e">
        <f>#REF!</f>
        <v>#REF!</v>
      </c>
      <c r="N821" s="103" t="e">
        <f>IF(M821=0,"",CHOOSE(M821,"22","26","28","29","29","34","34","34","34","34","手入力箇所","手入力箇所","手入力箇所","手入力箇所","手入力箇所","手入力箇所","手入力箇所","手入力箇所","手入力箇所","手入力箇所"))</f>
        <v>#REF!</v>
      </c>
    </row>
    <row r="822" spans="1:14" ht="13.8" thickBot="1" x14ac:dyDescent="0.25">
      <c r="A822" s="27" t="s">
        <v>63</v>
      </c>
      <c r="B822" s="18">
        <v>21</v>
      </c>
      <c r="C822" s="18">
        <v>33</v>
      </c>
      <c r="D822" s="18">
        <v>46</v>
      </c>
      <c r="E822" s="18">
        <v>56</v>
      </c>
      <c r="F822" s="18">
        <v>89</v>
      </c>
      <c r="G822" s="18">
        <v>151</v>
      </c>
      <c r="H822" s="18">
        <v>224</v>
      </c>
      <c r="I822" s="18">
        <v>289</v>
      </c>
      <c r="J822" s="18">
        <v>350</v>
      </c>
      <c r="K822" s="69"/>
      <c r="L822" s="107" t="s">
        <v>63</v>
      </c>
      <c r="M822" s="103" t="e">
        <f>#REF!</f>
        <v>#REF!</v>
      </c>
      <c r="N822" s="103" t="e">
        <f>IF(M822=0,"",CHOOSE(M822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23" spans="1:14" ht="24.6" thickBot="1" x14ac:dyDescent="0.25">
      <c r="A823" s="34" t="s">
        <v>70</v>
      </c>
      <c r="B823" s="35">
        <v>13</v>
      </c>
      <c r="C823" s="35">
        <v>33</v>
      </c>
      <c r="D823" s="35">
        <v>59</v>
      </c>
      <c r="E823" s="35"/>
      <c r="F823" s="35"/>
      <c r="G823" s="35"/>
      <c r="H823" s="35"/>
      <c r="I823" s="35"/>
      <c r="J823" s="36"/>
      <c r="K823" s="67"/>
      <c r="L823" s="108" t="s">
        <v>70</v>
      </c>
      <c r="M823" s="103" t="e">
        <f>#REF!</f>
        <v>#REF!</v>
      </c>
      <c r="N823" s="103" t="e">
        <f>IF(M823=0,"",CHOOSE(M823,"13","33","59","手入力箇所","手入力箇所","手入力箇所","手入力箇所","手入力箇所","手入力箇所","手入力箇所","手入力箇所","手入力箇所","手入力箇所"))</f>
        <v>#REF!</v>
      </c>
    </row>
    <row r="824" spans="1:14" ht="13.8" thickBot="1" x14ac:dyDescent="0.25">
      <c r="A824" s="37" t="s">
        <v>71</v>
      </c>
      <c r="B824" s="17">
        <v>23</v>
      </c>
      <c r="C824" s="17">
        <v>39</v>
      </c>
      <c r="D824" s="17">
        <v>97</v>
      </c>
      <c r="E824" s="17"/>
      <c r="F824" s="17"/>
      <c r="G824" s="17"/>
      <c r="H824" s="17"/>
      <c r="I824" s="17"/>
      <c r="J824" s="64"/>
      <c r="K824" s="70"/>
      <c r="L824" s="109" t="s">
        <v>71</v>
      </c>
      <c r="M824" s="103" t="e">
        <f>#REF!</f>
        <v>#REF!</v>
      </c>
      <c r="N824" s="103" t="e">
        <f>IF(M824=0,"",CHOOSE(M824,"23","39","97","手入力箇所","手入力箇所","手入力箇所","手入力箇所","手入力箇所","手入力箇所","手入力箇所","手入力箇所","手入力箇所","手入力箇所"))</f>
        <v>#REF!</v>
      </c>
    </row>
    <row r="825" spans="1:14" ht="13.8" thickBot="1" x14ac:dyDescent="0.25">
      <c r="A825" s="29" t="s">
        <v>72</v>
      </c>
      <c r="B825" s="18">
        <v>21</v>
      </c>
      <c r="C825" s="18">
        <v>37</v>
      </c>
      <c r="D825" s="18">
        <v>58</v>
      </c>
      <c r="E825" s="18">
        <v>76</v>
      </c>
      <c r="F825" s="18">
        <v>137</v>
      </c>
      <c r="G825" s="18"/>
      <c r="H825" s="18"/>
      <c r="I825" s="18"/>
      <c r="J825" s="62"/>
      <c r="K825" s="69"/>
      <c r="L825" s="109" t="s">
        <v>72</v>
      </c>
      <c r="M825" s="103" t="e">
        <f>#REF!</f>
        <v>#REF!</v>
      </c>
      <c r="N825" s="103" t="e">
        <f>IF(M825=0,"",CHOOSE(M825,"21","37","58","76","76","137","137","137","137","137","手入力箇所","手入力箇所","手入力箇所","手入力箇所","手入力箇所","手入力箇所","手入力箇所","手入力箇所","手入力箇所","手入力箇所"))</f>
        <v>#REF!</v>
      </c>
    </row>
    <row r="826" spans="1:14" ht="13.8" thickBot="1" x14ac:dyDescent="0.25">
      <c r="A826" s="29" t="s">
        <v>73</v>
      </c>
      <c r="B826" s="18">
        <v>48</v>
      </c>
      <c r="C826" s="18">
        <v>93</v>
      </c>
      <c r="D826" s="18">
        <v>138</v>
      </c>
      <c r="E826" s="18">
        <v>183</v>
      </c>
      <c r="F826" s="18"/>
      <c r="G826" s="18"/>
      <c r="H826" s="18"/>
      <c r="I826" s="18"/>
      <c r="J826" s="62"/>
      <c r="K826" s="69"/>
      <c r="L826" s="109" t="s">
        <v>73</v>
      </c>
      <c r="M826" s="103" t="e">
        <f>#REF!</f>
        <v>#REF!</v>
      </c>
      <c r="N826" s="103" t="e">
        <f>IF(M826=0,"",CHOOSE(M826,"48","93","138","183","183","手入力箇所","手入力箇所","手入力箇所","手入力箇所","手入力箇所","手入力箇所","手入力箇所","手入力箇所","手入力箇所","手入力箇所"))</f>
        <v>#REF!</v>
      </c>
    </row>
    <row r="827" spans="1:14" ht="37.200000000000003" thickBot="1" x14ac:dyDescent="0.25">
      <c r="A827" s="30" t="s">
        <v>74</v>
      </c>
      <c r="B827" s="18">
        <v>13</v>
      </c>
      <c r="C827" s="18">
        <v>26</v>
      </c>
      <c r="D827" s="18">
        <v>40</v>
      </c>
      <c r="E827" s="18">
        <v>55</v>
      </c>
      <c r="F827" s="18">
        <v>107</v>
      </c>
      <c r="G827" s="18">
        <v>224</v>
      </c>
      <c r="H827" s="18">
        <v>386</v>
      </c>
      <c r="I827" s="18"/>
      <c r="J827" s="62"/>
      <c r="K827" s="69"/>
      <c r="L827" s="110" t="s">
        <v>74</v>
      </c>
      <c r="M827" s="103" t="e">
        <f>#REF!</f>
        <v>#REF!</v>
      </c>
      <c r="N827" s="103" t="e">
        <f>IF(M827=0,"",CHOOSE(M827,"13","26","40","55","55","107","107","107","107","107","224","224","224","224","224","224","224","224","224","224","386","386","386","386","386","386","386","386","386","386","手入力箇所","手入力箇所","手入力箇所","手入力箇所","手入力箇所","手入力箇所","手入力箇所","手入力箇所","手入力箇所","手入力箇所"))</f>
        <v>#REF!</v>
      </c>
    </row>
    <row r="828" spans="1:14" ht="13.8" thickBot="1" x14ac:dyDescent="0.25">
      <c r="A828" s="29" t="s">
        <v>75</v>
      </c>
      <c r="B828" s="18">
        <v>36</v>
      </c>
      <c r="C828" s="18">
        <v>98</v>
      </c>
      <c r="D828" s="18">
        <v>173</v>
      </c>
      <c r="E828" s="18">
        <v>274</v>
      </c>
      <c r="F828" s="18"/>
      <c r="G828" s="18"/>
      <c r="H828" s="18"/>
      <c r="I828" s="18"/>
      <c r="J828" s="62"/>
      <c r="K828" s="69"/>
      <c r="L828" s="109" t="s">
        <v>75</v>
      </c>
      <c r="M828" s="103" t="e">
        <f>#REF!</f>
        <v>#REF!</v>
      </c>
      <c r="N828" s="103" t="e">
        <f>IF(M828=0,"",CHOOSE(M828,"36","98","173","274","274","手入力箇所","手入力箇所","手入力箇所","手入力箇所","手入力箇所","手入力箇所","手入力箇所","手入力箇所","手入力箇所","手入力箇所"))</f>
        <v>#REF!</v>
      </c>
    </row>
    <row r="829" spans="1:14" ht="37.200000000000003" thickBot="1" x14ac:dyDescent="0.25">
      <c r="A829" s="30" t="s">
        <v>76</v>
      </c>
      <c r="B829" s="18">
        <v>127</v>
      </c>
      <c r="C829" s="18">
        <v>127</v>
      </c>
      <c r="D829" s="18">
        <v>127</v>
      </c>
      <c r="E829" s="18">
        <v>127</v>
      </c>
      <c r="F829" s="18"/>
      <c r="G829" s="18"/>
      <c r="H829" s="18"/>
      <c r="I829" s="18"/>
      <c r="J829" s="62"/>
      <c r="K829" s="69"/>
      <c r="L829" s="110" t="s">
        <v>76</v>
      </c>
      <c r="M829" s="103" t="e">
        <f>#REF!</f>
        <v>#REF!</v>
      </c>
      <c r="N829" s="103" t="e">
        <f>IF(M829=0,"",CHOOSE(M829,"127","127","127","127","127","手入力箇所","手入力箇所","手入力箇所","手入力箇所","手入力箇所","手入力箇所","手入力箇所","手入力箇所","手入力箇所","手入力箇所"))</f>
        <v>#REF!</v>
      </c>
    </row>
    <row r="830" spans="1:14" ht="27" thickBot="1" x14ac:dyDescent="0.25">
      <c r="A830" s="31" t="s">
        <v>77</v>
      </c>
      <c r="B830" s="18">
        <v>42</v>
      </c>
      <c r="C830" s="18">
        <v>90</v>
      </c>
      <c r="D830" s="18">
        <v>141</v>
      </c>
      <c r="E830" s="18">
        <v>193</v>
      </c>
      <c r="F830" s="62"/>
      <c r="G830" s="62"/>
      <c r="H830" s="62"/>
      <c r="I830" s="62"/>
      <c r="J830" s="62"/>
      <c r="K830" s="69"/>
      <c r="L830" s="111" t="s">
        <v>77</v>
      </c>
      <c r="M830" s="103" t="e">
        <f>#REF!</f>
        <v>#REF!</v>
      </c>
      <c r="N830" s="103" t="e">
        <f>IF(M830=0,"",CHOOSE(M830,"42","90","141","193","1936","手入力箇所","手入力箇所","手入力箇所","手入力箇所","手入力箇所","手入力箇所","手入力箇所","手入力箇所","手入力箇所","手入力箇所"))</f>
        <v>#REF!</v>
      </c>
    </row>
    <row r="831" spans="1:14" ht="40.200000000000003" thickBot="1" x14ac:dyDescent="0.25">
      <c r="A831" s="31" t="s">
        <v>78</v>
      </c>
      <c r="B831" s="18">
        <v>24</v>
      </c>
      <c r="C831" s="18">
        <v>43</v>
      </c>
      <c r="D831" s="18">
        <v>61</v>
      </c>
      <c r="E831" s="18">
        <v>76</v>
      </c>
      <c r="F831" s="62"/>
      <c r="G831" s="62"/>
      <c r="H831" s="62"/>
      <c r="I831" s="62"/>
      <c r="J831" s="62"/>
      <c r="K831" s="69"/>
      <c r="L831" s="111" t="s">
        <v>78</v>
      </c>
      <c r="M831" s="103" t="e">
        <f>#REF!</f>
        <v>#REF!</v>
      </c>
      <c r="N831" s="103" t="e">
        <f>IF(M831=0,"",CHOOSE(M831,"24","43","61","76","76","手入力箇所","手入力箇所","手入力箇所","手入力箇所","手入力箇所","手入力箇所","手入力箇所","手入力箇所","手入力箇所","手入力箇所"))</f>
        <v>#REF!</v>
      </c>
    </row>
    <row r="832" spans="1:14" ht="27" thickBot="1" x14ac:dyDescent="0.25">
      <c r="A832" s="31" t="s">
        <v>79</v>
      </c>
      <c r="B832" s="18">
        <v>54</v>
      </c>
      <c r="C832" s="18">
        <v>77</v>
      </c>
      <c r="D832" s="18">
        <v>94</v>
      </c>
      <c r="E832" s="18">
        <v>107</v>
      </c>
      <c r="F832" s="62"/>
      <c r="G832" s="62"/>
      <c r="H832" s="62"/>
      <c r="I832" s="62"/>
      <c r="J832" s="62"/>
      <c r="K832" s="69"/>
      <c r="L832" s="111" t="s">
        <v>79</v>
      </c>
      <c r="M832" s="103" t="e">
        <f>#REF!</f>
        <v>#REF!</v>
      </c>
      <c r="N832" s="103" t="e">
        <f>IF(M832=0,"",CHOOSE(M832,"54","77","94","107","107","手入力箇所","手入力箇所","手入力箇所","手入力箇所","手入力箇所","手入力箇所","手入力箇所","手入力箇所","手入力箇所","手入力箇所"))</f>
        <v>#REF!</v>
      </c>
    </row>
    <row r="833" spans="1:14" ht="40.200000000000003" thickBot="1" x14ac:dyDescent="0.25">
      <c r="A833" s="31" t="s">
        <v>80</v>
      </c>
      <c r="B833" s="18">
        <v>49</v>
      </c>
      <c r="C833" s="18">
        <v>53</v>
      </c>
      <c r="D833" s="18">
        <v>55</v>
      </c>
      <c r="E833" s="18">
        <v>56</v>
      </c>
      <c r="F833" s="62"/>
      <c r="G833" s="62"/>
      <c r="H833" s="62"/>
      <c r="I833" s="62"/>
      <c r="J833" s="62"/>
      <c r="K833" s="69"/>
      <c r="L833" s="111" t="s">
        <v>80</v>
      </c>
      <c r="M833" s="103" t="e">
        <f>#REF!</f>
        <v>#REF!</v>
      </c>
      <c r="N833" s="103" t="e">
        <f>IF(M833=0,"",CHOOSE(M833,"49","53","55","56","56","手入力箇所","手入力箇所","手入力箇所","手入力箇所","手入力箇所","手入力箇所","手入力箇所","手入力箇所","手入力箇所","手入力箇所"))</f>
        <v>#REF!</v>
      </c>
    </row>
    <row r="834" spans="1:14" ht="40.200000000000003" thickBot="1" x14ac:dyDescent="0.25">
      <c r="A834" s="38" t="s">
        <v>81</v>
      </c>
      <c r="B834" s="35">
        <v>232</v>
      </c>
      <c r="C834" s="35">
        <v>232</v>
      </c>
      <c r="D834" s="36"/>
      <c r="E834" s="36"/>
      <c r="F834" s="36"/>
      <c r="G834" s="36"/>
      <c r="H834" s="36"/>
      <c r="I834" s="36"/>
      <c r="J834" s="36"/>
      <c r="K834" s="67"/>
      <c r="L834" s="111" t="s">
        <v>81</v>
      </c>
      <c r="M834" s="103" t="e">
        <f>#REF!</f>
        <v>#REF!</v>
      </c>
      <c r="N834" s="103" t="e">
        <f>IF(M834=0,"",CHOOSE(M834,"232","232","手入力箇所","手入力箇所","手入力箇所","手入力箇所","手入力箇所","手入力箇所","手入力箇所","手入力箇所","手入力箇所","手入力箇所"))</f>
        <v>#REF!</v>
      </c>
    </row>
    <row r="835" spans="1:14" ht="13.8" thickBot="1" x14ac:dyDescent="0.25">
      <c r="A835" s="39" t="s">
        <v>82</v>
      </c>
      <c r="B835" s="17">
        <v>6</v>
      </c>
      <c r="C835" s="17">
        <v>9</v>
      </c>
      <c r="D835" s="17">
        <v>11</v>
      </c>
      <c r="E835" s="17">
        <v>13</v>
      </c>
      <c r="F835" s="17">
        <v>18</v>
      </c>
      <c r="G835" s="17">
        <v>26</v>
      </c>
      <c r="H835" s="17">
        <v>35</v>
      </c>
      <c r="I835" s="17">
        <v>43</v>
      </c>
      <c r="J835" s="17">
        <v>49</v>
      </c>
      <c r="K835" s="70"/>
      <c r="L835" s="111" t="s">
        <v>82</v>
      </c>
      <c r="M835" s="103" t="e">
        <f>#REF!</f>
        <v>#REF!</v>
      </c>
      <c r="N835" s="103" t="e">
        <f>IF(M835=0,"",CHOOSE(M835,"6","9","11","13","13","18","18","18","18","18","26","26","26","26","26","26","26","26","26","26","35","35","35","35","35","35","35","35","35","35","43","43","43","43","43","43","43","43","43","43","49","49","49","49","49","49","49","49","49","49","手入力箇所","手入力箇所","手入力箇所","手入力箇所","手入力箇所","手入力箇所","手入力箇所","手入力箇所","手入力箇所","手入力箇所"))</f>
        <v>#REF!</v>
      </c>
    </row>
    <row r="836" spans="1:14" ht="13.8" thickBot="1" x14ac:dyDescent="0.25">
      <c r="A836" s="31" t="s">
        <v>83</v>
      </c>
      <c r="B836" s="18">
        <v>6</v>
      </c>
      <c r="C836" s="18">
        <v>10</v>
      </c>
      <c r="D836" s="18">
        <v>14</v>
      </c>
      <c r="E836" s="18">
        <v>17</v>
      </c>
      <c r="F836" s="18">
        <v>29</v>
      </c>
      <c r="G836" s="18">
        <v>50</v>
      </c>
      <c r="H836" s="18">
        <v>76</v>
      </c>
      <c r="I836" s="18">
        <v>100</v>
      </c>
      <c r="J836" s="18">
        <v>123</v>
      </c>
      <c r="K836" s="69"/>
      <c r="L836" s="111" t="s">
        <v>83</v>
      </c>
      <c r="M836" s="103" t="e">
        <f>#REF!</f>
        <v>#REF!</v>
      </c>
      <c r="N836" s="103" t="e">
        <f>IF(M836=0,"",CHOOSE(M836,"6","10","14","17","17","29","29","29","29","29","50","50","50","50","50","50","50","50","50","50","76","76","76","76","76","76","76","76","76","76","100","100","100","100","100","100","100","100","100","100","123","123","123","123","123","123","123","123","123","123","手入力箇所","手入力箇所","手入力箇所","手入力箇所","手入力箇所","手入力箇所","手入力箇所","手入力箇所","手入力箇所"))</f>
        <v>#REF!</v>
      </c>
    </row>
    <row r="837" spans="1:14" ht="27" thickBot="1" x14ac:dyDescent="0.25">
      <c r="A837" s="32" t="s">
        <v>84</v>
      </c>
      <c r="B837" s="20">
        <v>9</v>
      </c>
      <c r="C837" s="20">
        <v>15</v>
      </c>
      <c r="D837" s="20">
        <v>20</v>
      </c>
      <c r="E837" s="20">
        <v>24</v>
      </c>
      <c r="F837" s="20">
        <v>39</v>
      </c>
      <c r="G837" s="20">
        <v>65</v>
      </c>
      <c r="H837" s="63"/>
      <c r="I837" s="63"/>
      <c r="J837" s="63"/>
      <c r="K837" s="106"/>
      <c r="L837" s="111" t="s">
        <v>84</v>
      </c>
      <c r="M837" s="103" t="e">
        <f>#REF!</f>
        <v>#REF!</v>
      </c>
      <c r="N837" s="103" t="e">
        <f>IF(M837=0,"",CHOOSE(M837,"9","15","20","24","24","39","39","39","39","39","65","65","65","65","65","65","65","65","65","65","手入力箇所","手入力箇所","手入力箇所","手入力箇所","手入力箇所","手入力箇所","手入力箇所","手入力箇所","手入力箇所","手入力箇所"))</f>
        <v>#REF!</v>
      </c>
    </row>
    <row r="840" spans="1:14" ht="13.8" thickBot="1" x14ac:dyDescent="0.25"/>
    <row r="841" spans="1:14" ht="13.8" thickBot="1" x14ac:dyDescent="0.25">
      <c r="A841" s="688" t="e">
        <f>#REF!</f>
        <v>#REF!</v>
      </c>
      <c r="B841" s="688"/>
      <c r="C841" s="688"/>
      <c r="D841" s="689" t="s">
        <v>192</v>
      </c>
      <c r="E841" s="689"/>
      <c r="F841" s="689"/>
      <c r="G841" s="689"/>
      <c r="H841" s="689"/>
      <c r="I841" s="689"/>
      <c r="J841" s="689"/>
      <c r="K841" s="689"/>
      <c r="L841" s="689"/>
      <c r="M841" s="689"/>
      <c r="N841" s="689"/>
    </row>
    <row r="842" spans="1:14" ht="13.8" thickBot="1" x14ac:dyDescent="0.25">
      <c r="A842" s="65"/>
      <c r="B842" s="33">
        <v>1</v>
      </c>
      <c r="C842" s="24">
        <v>2</v>
      </c>
      <c r="D842" s="24">
        <v>3</v>
      </c>
      <c r="E842" s="24" t="s">
        <v>58</v>
      </c>
      <c r="F842" s="24" t="s">
        <v>59</v>
      </c>
      <c r="G842" s="24" t="s">
        <v>60</v>
      </c>
      <c r="H842" s="24" t="s">
        <v>61</v>
      </c>
      <c r="I842" s="24" t="s">
        <v>62</v>
      </c>
      <c r="J842" s="24" t="s">
        <v>194</v>
      </c>
      <c r="K842" s="25" t="s">
        <v>85</v>
      </c>
      <c r="L842" s="105" t="s">
        <v>189</v>
      </c>
      <c r="M842" s="105" t="s">
        <v>188</v>
      </c>
      <c r="N842" s="105" t="s">
        <v>51</v>
      </c>
    </row>
    <row r="843" spans="1:14" ht="13.8" thickBot="1" x14ac:dyDescent="0.25">
      <c r="A843" s="26" t="s">
        <v>56</v>
      </c>
      <c r="B843" s="22">
        <v>5</v>
      </c>
      <c r="C843" s="22">
        <v>7</v>
      </c>
      <c r="D843" s="22">
        <v>8</v>
      </c>
      <c r="E843" s="22">
        <v>8</v>
      </c>
      <c r="F843" s="22">
        <v>10</v>
      </c>
      <c r="G843" s="22">
        <v>13</v>
      </c>
      <c r="H843" s="22">
        <v>16</v>
      </c>
      <c r="I843" s="22"/>
      <c r="J843" s="23"/>
      <c r="K843" s="1"/>
      <c r="L843" s="26" t="s">
        <v>56</v>
      </c>
      <c r="M843" s="104" t="e">
        <f>#REF!</f>
        <v>#REF!</v>
      </c>
      <c r="N843" s="112" t="e">
        <f>IF(M843=0,"",CHOOSE(M843,"5","7","8","8","8","10","10","10","10","10","13","13","13","13","13","13","13","13","13","13","16","16","16","16","16","16","16","16","16","16","16","手入力箇所","手入力箇所","手入力箇所","手入力箇所","手入力箇所","手入力箇所","手入力箇所","手入力箇所","手入力箇所","手入力箇所"))</f>
        <v>#REF!</v>
      </c>
    </row>
    <row r="844" spans="1:14" ht="13.8" thickBot="1" x14ac:dyDescent="0.25">
      <c r="A844" s="27" t="s">
        <v>57</v>
      </c>
      <c r="B844" s="18">
        <v>5</v>
      </c>
      <c r="C844" s="18">
        <v>7</v>
      </c>
      <c r="D844" s="18">
        <v>8</v>
      </c>
      <c r="E844" s="18">
        <v>9</v>
      </c>
      <c r="F844" s="18">
        <v>12</v>
      </c>
      <c r="G844" s="18">
        <v>16</v>
      </c>
      <c r="H844" s="18"/>
      <c r="I844" s="18"/>
      <c r="J844" s="62"/>
      <c r="K844" s="19"/>
      <c r="L844" s="27" t="s">
        <v>57</v>
      </c>
      <c r="M844" s="104" t="e">
        <f>#REF!</f>
        <v>#REF!</v>
      </c>
      <c r="N844" s="113" t="e">
        <f>IF(M844=0,"",CHOOSE(M844,"5","7","8","9","9","12","12","12","12","12","16","16","16","16","16","16","16","16","16","16","手入力箇所","手入力箇所","手入力箇所","手入力箇所","手入力箇所","手入力箇所","手入力箇所","手入力箇所","手入力箇所","手入力箇所"))</f>
        <v>#REF!</v>
      </c>
    </row>
    <row r="845" spans="1:14" ht="48.6" thickBot="1" x14ac:dyDescent="0.25">
      <c r="A845" s="28" t="s">
        <v>64</v>
      </c>
      <c r="B845" s="18">
        <v>6</v>
      </c>
      <c r="C845" s="18"/>
      <c r="D845" s="18"/>
      <c r="E845" s="18"/>
      <c r="F845" s="18"/>
      <c r="G845" s="18"/>
      <c r="H845" s="18"/>
      <c r="I845" s="18"/>
      <c r="J845" s="62"/>
      <c r="K845" s="19"/>
      <c r="L845" s="28" t="s">
        <v>64</v>
      </c>
      <c r="M845" s="104" t="e">
        <f>#REF!</f>
        <v>#REF!</v>
      </c>
      <c r="N845" s="113" t="e">
        <f>IF(M845=0,"",CHOOSE(M845,"6","手入力箇所","手入力箇所","手入力箇所","手入力箇所","手入力箇所","手入力箇所","手入力箇所","手入力箇所","手入力箇所","手入力箇所","",""))</f>
        <v>#REF!</v>
      </c>
    </row>
    <row r="846" spans="1:14" ht="48.6" thickBot="1" x14ac:dyDescent="0.25">
      <c r="A846" s="28" t="s">
        <v>65</v>
      </c>
      <c r="B846" s="18">
        <v>6</v>
      </c>
      <c r="C846" s="18"/>
      <c r="D846" s="18"/>
      <c r="E846" s="18"/>
      <c r="F846" s="18"/>
      <c r="G846" s="18"/>
      <c r="H846" s="18"/>
      <c r="I846" s="18"/>
      <c r="J846" s="62"/>
      <c r="K846" s="19"/>
      <c r="L846" s="28" t="s">
        <v>65</v>
      </c>
      <c r="M846" s="104" t="e">
        <f>#REF!</f>
        <v>#REF!</v>
      </c>
      <c r="N846" s="113" t="e">
        <f>IF(M846=0,"",CHOOSE(M846,"6","手入力箇所","手入力箇所","手入力箇所","手入力箇所","手入力箇所","手入力箇所","手入力箇所","手入力箇所","手入力箇所","手入力箇所","",""))</f>
        <v>#REF!</v>
      </c>
    </row>
    <row r="847" spans="1:14" ht="24.6" thickBot="1" x14ac:dyDescent="0.25">
      <c r="A847" s="28" t="s">
        <v>66</v>
      </c>
      <c r="B847" s="18">
        <v>5</v>
      </c>
      <c r="C847" s="18">
        <v>7</v>
      </c>
      <c r="D847" s="18">
        <v>8</v>
      </c>
      <c r="E847" s="18">
        <v>9</v>
      </c>
      <c r="F847" s="18">
        <v>12</v>
      </c>
      <c r="G847" s="18"/>
      <c r="H847" s="18"/>
      <c r="I847" s="18"/>
      <c r="J847" s="62"/>
      <c r="K847" s="19"/>
      <c r="L847" s="28" t="s">
        <v>66</v>
      </c>
      <c r="M847" s="104" t="e">
        <f>#REF!</f>
        <v>#REF!</v>
      </c>
      <c r="N847" s="113" t="e">
        <f>IF(M847=0,"",CHOOSE(M847,"5","7","8","9","9","12","12","12","12","12","手入力箇所","手入力箇所","手入力箇所","手入力箇所","手入力箇所","手入力箇所","手入力箇所","手入力箇所","手入力箇所","手入力箇所"))</f>
        <v>#REF!</v>
      </c>
    </row>
    <row r="848" spans="1:14" ht="36.6" thickBot="1" x14ac:dyDescent="0.25">
      <c r="A848" s="28" t="s">
        <v>67</v>
      </c>
      <c r="B848" s="18">
        <v>4</v>
      </c>
      <c r="C848" s="18">
        <v>5</v>
      </c>
      <c r="D848" s="18">
        <v>5</v>
      </c>
      <c r="E848" s="18">
        <v>6</v>
      </c>
      <c r="F848" s="18"/>
      <c r="G848" s="18"/>
      <c r="H848" s="18"/>
      <c r="I848" s="18"/>
      <c r="J848" s="62"/>
      <c r="K848" s="19"/>
      <c r="L848" s="28" t="s">
        <v>67</v>
      </c>
      <c r="M848" s="104" t="e">
        <f>#REF!</f>
        <v>#REF!</v>
      </c>
      <c r="N848" s="113" t="e">
        <f>IF(M848=0,"",CHOOSE(M848,"4","5","5","6","6","手入力箇所","手入力箇所","手入力箇所","手入力箇所","手入力箇所","手入力箇所","手入力箇所","手入力箇所","手入力箇所","手入力箇所"))</f>
        <v>#REF!</v>
      </c>
    </row>
    <row r="849" spans="1:14" ht="24.6" thickBot="1" x14ac:dyDescent="0.25">
      <c r="A849" s="28" t="s">
        <v>68</v>
      </c>
      <c r="B849" s="18">
        <v>12</v>
      </c>
      <c r="C849" s="18">
        <v>12</v>
      </c>
      <c r="D849" s="18">
        <v>12</v>
      </c>
      <c r="E849" s="18">
        <v>12</v>
      </c>
      <c r="F849" s="18">
        <v>12</v>
      </c>
      <c r="G849" s="18">
        <v>12</v>
      </c>
      <c r="H849" s="18">
        <v>12</v>
      </c>
      <c r="I849" s="18"/>
      <c r="J849" s="62"/>
      <c r="K849" s="19"/>
      <c r="L849" s="28" t="s">
        <v>68</v>
      </c>
      <c r="M849" s="104" t="e">
        <f>#REF!</f>
        <v>#REF!</v>
      </c>
      <c r="N849" s="113" t="e">
        <f>IF(M849=0,"",CHOOSE(M849,"12","12","12","12","12","12","12","12","12","12","12","12","12","12","12","12","12","12","12","12","12","12","12","12","12","12","12","12","12","12","手入力箇所","手入力箇所","手入力箇所","手入力箇所","手入力箇所","手入力箇所","手入力箇所","手入力箇所","手入力箇所","手入力箇所"))</f>
        <v>#REF!</v>
      </c>
    </row>
    <row r="850" spans="1:14" ht="36.6" thickBot="1" x14ac:dyDescent="0.25">
      <c r="A850" s="28" t="s">
        <v>69</v>
      </c>
      <c r="B850" s="18">
        <v>7</v>
      </c>
      <c r="C850" s="18">
        <v>7</v>
      </c>
      <c r="D850" s="18">
        <v>7</v>
      </c>
      <c r="E850" s="18">
        <v>7</v>
      </c>
      <c r="F850" s="18">
        <v>7</v>
      </c>
      <c r="G850" s="18"/>
      <c r="H850" s="18"/>
      <c r="I850" s="18"/>
      <c r="J850" s="62"/>
      <c r="K850" s="19"/>
      <c r="L850" s="28" t="s">
        <v>69</v>
      </c>
      <c r="M850" s="104" t="e">
        <f>#REF!</f>
        <v>#REF!</v>
      </c>
      <c r="N850" s="113" t="e">
        <f>IF(M850=0,"",CHOOSE(M850,"7","7","7","7","7","7","7","7","7","7","手入力箇所","手入力箇所","手入力箇所","手入力箇所","手入力箇所","手入力箇所","手入力箇所","手入力箇所","手入力箇所","手入力箇所"))</f>
        <v>#REF!</v>
      </c>
    </row>
    <row r="851" spans="1:14" ht="13.8" thickBot="1" x14ac:dyDescent="0.25">
      <c r="A851" s="27" t="s">
        <v>63</v>
      </c>
      <c r="B851" s="18">
        <v>4</v>
      </c>
      <c r="C851" s="18">
        <v>5</v>
      </c>
      <c r="D851" s="18">
        <v>7</v>
      </c>
      <c r="E851" s="18">
        <v>8</v>
      </c>
      <c r="F851" s="18">
        <v>11</v>
      </c>
      <c r="G851" s="18">
        <v>16</v>
      </c>
      <c r="H851" s="18">
        <v>22</v>
      </c>
      <c r="I851" s="18">
        <v>26</v>
      </c>
      <c r="J851" s="18">
        <v>31</v>
      </c>
      <c r="K851" s="19"/>
      <c r="L851" s="27" t="s">
        <v>63</v>
      </c>
      <c r="M851" s="104" t="e">
        <f>#REF!</f>
        <v>#REF!</v>
      </c>
      <c r="N851" s="113" t="e">
        <f>IF(M851=0,"",CHOOSE(M851,"4","5","7","8","8","11","11","11","11","11","16","16","16","16","16","16","16","16","16","16","22","22","22","22","22","22","22","22","22","22","26","26","26","26","26","26","26","26","26","26","31","31","31","31","31","31","31","31","31","31","31","手入力箇所","手入力箇所","手入力箇所","手入力箇所","手入力箇所","手入力箇所","手入力箇所","手入力箇所","手入力箇所","手入力箇所"))</f>
        <v>#REF!</v>
      </c>
    </row>
    <row r="852" spans="1:14" ht="24.6" thickBot="1" x14ac:dyDescent="0.25">
      <c r="A852" s="28" t="s">
        <v>70</v>
      </c>
      <c r="B852" s="18">
        <v>5</v>
      </c>
      <c r="C852" s="18">
        <v>6</v>
      </c>
      <c r="D852" s="18">
        <v>7</v>
      </c>
      <c r="E852" s="18"/>
      <c r="F852" s="18"/>
      <c r="G852" s="18"/>
      <c r="H852" s="18"/>
      <c r="I852" s="18"/>
      <c r="J852" s="62"/>
      <c r="K852" s="19"/>
      <c r="L852" s="28" t="s">
        <v>70</v>
      </c>
      <c r="M852" s="104" t="e">
        <f>#REF!</f>
        <v>#REF!</v>
      </c>
      <c r="N852" s="113" t="e">
        <f>IF(M852=0,"",CHOOSE(M852,"5","6","7","手入力箇所","手入力箇所","手入力箇所","手入力箇所","手入力箇所","手入力箇所","手入力箇所","手入力箇所","手入力箇所","手入力箇所"))</f>
        <v>#REF!</v>
      </c>
    </row>
    <row r="853" spans="1:14" ht="13.8" thickBot="1" x14ac:dyDescent="0.25">
      <c r="A853" s="29" t="s">
        <v>71</v>
      </c>
      <c r="B853" s="18">
        <v>3</v>
      </c>
      <c r="C853" s="18">
        <v>6</v>
      </c>
      <c r="D853" s="18">
        <v>19</v>
      </c>
      <c r="E853" s="18"/>
      <c r="F853" s="18"/>
      <c r="G853" s="18"/>
      <c r="H853" s="18"/>
      <c r="I853" s="18"/>
      <c r="J853" s="62"/>
      <c r="K853" s="19"/>
      <c r="L853" s="29" t="s">
        <v>71</v>
      </c>
      <c r="M853" s="104" t="e">
        <f>#REF!</f>
        <v>#REF!</v>
      </c>
      <c r="N853" s="113" t="e">
        <f>IF(M853=0,"",CHOOSE(M853,"3","6","19","手入力箇所","手入力箇所","手入力箇所","手入力箇所","手入力箇所","手入力箇所","手入力箇所","手入力箇所","手入力箇所","手入力箇所"))</f>
        <v>#REF!</v>
      </c>
    </row>
    <row r="854" spans="1:14" ht="13.8" thickBot="1" x14ac:dyDescent="0.25">
      <c r="A854" s="29" t="s">
        <v>72</v>
      </c>
      <c r="B854" s="18">
        <v>1</v>
      </c>
      <c r="C854" s="18">
        <v>3</v>
      </c>
      <c r="D854" s="18">
        <v>5</v>
      </c>
      <c r="E854" s="18">
        <v>9</v>
      </c>
      <c r="F854" s="18">
        <v>26</v>
      </c>
      <c r="G854" s="18"/>
      <c r="H854" s="18"/>
      <c r="I854" s="18"/>
      <c r="J854" s="62"/>
      <c r="K854" s="19"/>
      <c r="L854" s="29" t="s">
        <v>72</v>
      </c>
      <c r="M854" s="104" t="e">
        <f>#REF!</f>
        <v>#REF!</v>
      </c>
      <c r="N854" s="113" t="e">
        <f>IF(M854=0,"",CHOOSE(M854,"1","3","5","9","9","26","26","26","26","26","手入力箇所","手入力箇所","手入力箇所","手入力箇所","手入力箇所","手入力箇所","手入力箇所","手入力箇所","手入力箇所","手入力箇所"))</f>
        <v>#REF!</v>
      </c>
    </row>
    <row r="855" spans="1:14" ht="13.8" thickBot="1" x14ac:dyDescent="0.25">
      <c r="A855" s="29" t="s">
        <v>73</v>
      </c>
      <c r="B855" s="18">
        <v>4</v>
      </c>
      <c r="C855" s="18">
        <v>11</v>
      </c>
      <c r="D855" s="18">
        <v>20</v>
      </c>
      <c r="E855" s="18">
        <v>33</v>
      </c>
      <c r="F855" s="18"/>
      <c r="G855" s="18"/>
      <c r="H855" s="18"/>
      <c r="I855" s="18"/>
      <c r="J855" s="62"/>
      <c r="K855" s="19"/>
      <c r="L855" s="29" t="s">
        <v>73</v>
      </c>
      <c r="M855" s="104" t="e">
        <f>#REF!</f>
        <v>#REF!</v>
      </c>
      <c r="N855" s="113" t="e">
        <f>IF(M855=0,"",CHOOSE(M855,"4","11","20","33","33","手入力箇所","手入力箇所","手入力箇所","手入力箇所","手入力箇所","手入力箇所","手入力箇所","手入力箇所","手入力箇所","手入力箇所"))</f>
        <v>#REF!</v>
      </c>
    </row>
    <row r="856" spans="1:14" ht="37.200000000000003" thickBot="1" x14ac:dyDescent="0.25">
      <c r="A856" s="30" t="s">
        <v>74</v>
      </c>
      <c r="B856" s="18">
        <v>4</v>
      </c>
      <c r="C856" s="18">
        <v>6</v>
      </c>
      <c r="D856" s="18">
        <v>8</v>
      </c>
      <c r="E856" s="18">
        <v>10</v>
      </c>
      <c r="F856" s="18">
        <v>15</v>
      </c>
      <c r="G856" s="18">
        <v>23</v>
      </c>
      <c r="H856" s="18">
        <v>33</v>
      </c>
      <c r="I856" s="18"/>
      <c r="J856" s="62"/>
      <c r="K856" s="19"/>
      <c r="L856" s="30" t="s">
        <v>74</v>
      </c>
      <c r="M856" s="104" t="e">
        <f>#REF!</f>
        <v>#REF!</v>
      </c>
      <c r="N856" s="113" t="e">
        <f>IF(M856=0,"",CHOOSE(M856,"4","6","8","10","10","15","15","15","15","15","23","23","23","23","23","23","23","23","23","23","33","33","33","33","33","33","33","33","33","33","手入力箇所","手入力箇所","手入力箇所","手入力箇所","手入力箇所","手入力箇所","手入力箇所","手入力箇所","手入力箇所","手入力箇所"))</f>
        <v>#REF!</v>
      </c>
    </row>
    <row r="857" spans="1:14" ht="13.8" thickBot="1" x14ac:dyDescent="0.25">
      <c r="A857" s="29" t="s">
        <v>75</v>
      </c>
      <c r="B857" s="18">
        <v>6</v>
      </c>
      <c r="C857" s="18">
        <v>14</v>
      </c>
      <c r="D857" s="18">
        <v>25</v>
      </c>
      <c r="E857" s="18">
        <v>39</v>
      </c>
      <c r="F857" s="18"/>
      <c r="G857" s="18"/>
      <c r="H857" s="18"/>
      <c r="I857" s="18"/>
      <c r="J857" s="62"/>
      <c r="K857" s="19"/>
      <c r="L857" s="29" t="s">
        <v>75</v>
      </c>
      <c r="M857" s="104" t="e">
        <f>#REF!</f>
        <v>#REF!</v>
      </c>
      <c r="N857" s="113" t="e">
        <f>IF(M857=0,"",CHOOSE(M857,"6","14","25","39","39","手入力箇所","手入力箇所","手入力箇所","手入力箇所","手入力箇所","手入力箇所","手入力箇所","手入力箇所","手入力箇所","手入力箇所"))</f>
        <v>#REF!</v>
      </c>
    </row>
    <row r="858" spans="1:14" ht="37.200000000000003" thickBot="1" x14ac:dyDescent="0.25">
      <c r="A858" s="30" t="s">
        <v>76</v>
      </c>
      <c r="B858" s="18">
        <v>2</v>
      </c>
      <c r="C858" s="18">
        <v>3</v>
      </c>
      <c r="D858" s="18">
        <v>6</v>
      </c>
      <c r="E858" s="18">
        <v>9</v>
      </c>
      <c r="F858" s="18"/>
      <c r="G858" s="18"/>
      <c r="H858" s="18"/>
      <c r="I858" s="18"/>
      <c r="J858" s="62"/>
      <c r="K858" s="19"/>
      <c r="L858" s="30" t="s">
        <v>76</v>
      </c>
      <c r="M858" s="104" t="e">
        <f>#REF!</f>
        <v>#REF!</v>
      </c>
      <c r="N858" s="113" t="e">
        <f>IF(M858=0,"",CHOOSE(M858,"2","3","6","9","9","手入力箇所","手入力箇所","手入力箇所","手入力箇所","手入力箇所","手入力箇所","手入力箇所","手入力箇所","手入力箇所","手入力箇所"))</f>
        <v>#REF!</v>
      </c>
    </row>
    <row r="859" spans="1:14" ht="27" thickBot="1" x14ac:dyDescent="0.25">
      <c r="A859" s="31" t="s">
        <v>77</v>
      </c>
      <c r="B859" s="18">
        <v>12</v>
      </c>
      <c r="C859" s="18">
        <v>18</v>
      </c>
      <c r="D859" s="18">
        <v>22</v>
      </c>
      <c r="E859" s="18">
        <v>26</v>
      </c>
      <c r="F859" s="62"/>
      <c r="G859" s="62"/>
      <c r="H859" s="62"/>
      <c r="I859" s="62"/>
      <c r="J859" s="62"/>
      <c r="K859" s="19"/>
      <c r="L859" s="31" t="s">
        <v>77</v>
      </c>
      <c r="M859" s="104" t="e">
        <f>#REF!</f>
        <v>#REF!</v>
      </c>
      <c r="N859" s="113" t="e">
        <f>IF(M859=0,"",CHOOSE(M859,"12","18","22","26","26","手入力箇所","手入力箇所","手入力箇所","手入力箇所","手入力箇所","手入力箇所","手入力箇所","手入力箇所","手入力箇所","手入力箇所"))</f>
        <v>#REF!</v>
      </c>
    </row>
    <row r="860" spans="1:14" ht="40.200000000000003" thickBot="1" x14ac:dyDescent="0.25">
      <c r="A860" s="31" t="s">
        <v>78</v>
      </c>
      <c r="B860" s="18">
        <v>5</v>
      </c>
      <c r="C860" s="18">
        <v>8</v>
      </c>
      <c r="D860" s="18">
        <v>11</v>
      </c>
      <c r="E860" s="18">
        <v>14</v>
      </c>
      <c r="F860" s="62"/>
      <c r="G860" s="62"/>
      <c r="H860" s="62"/>
      <c r="I860" s="62"/>
      <c r="J860" s="62"/>
      <c r="K860" s="19"/>
      <c r="L860" s="31" t="s">
        <v>78</v>
      </c>
      <c r="M860" s="104" t="e">
        <f>#REF!</f>
        <v>#REF!</v>
      </c>
      <c r="N860" s="113" t="e">
        <f>IF(M860=0,"",CHOOSE(M860,"5","8","11","14","14","手入力箇所","手入力箇所","手入力箇所","手入力箇所","手入力箇所","手入力箇所","手入力箇所","手入力箇所","手入力箇所","手入力箇所"))</f>
        <v>#REF!</v>
      </c>
    </row>
    <row r="861" spans="1:14" ht="27" thickBot="1" x14ac:dyDescent="0.25">
      <c r="A861" s="31" t="s">
        <v>79</v>
      </c>
      <c r="B861" s="18">
        <v>6</v>
      </c>
      <c r="C861" s="18">
        <v>11</v>
      </c>
      <c r="D861" s="18">
        <v>16</v>
      </c>
      <c r="E861" s="18">
        <v>21</v>
      </c>
      <c r="F861" s="62"/>
      <c r="G861" s="62"/>
      <c r="H861" s="62"/>
      <c r="I861" s="62"/>
      <c r="J861" s="62"/>
      <c r="K861" s="19"/>
      <c r="L861" s="31" t="s">
        <v>79</v>
      </c>
      <c r="M861" s="104" t="e">
        <f>#REF!</f>
        <v>#REF!</v>
      </c>
      <c r="N861" s="113" t="e">
        <f>IF(M861=0,"",CHOOSE(M861,"6","11","16","21","21","手入力箇所","手入力箇所","手入力箇所","手入力箇所","手入力箇所","手入力箇所","手入力箇所","手入力箇所","手入力箇所"))</f>
        <v>#REF!</v>
      </c>
    </row>
    <row r="862" spans="1:14" ht="40.200000000000003" thickBot="1" x14ac:dyDescent="0.25">
      <c r="A862" s="31" t="s">
        <v>80</v>
      </c>
      <c r="B862" s="18">
        <v>5</v>
      </c>
      <c r="C862" s="18">
        <v>7</v>
      </c>
      <c r="D862" s="18">
        <v>9</v>
      </c>
      <c r="E862" s="18">
        <v>10</v>
      </c>
      <c r="F862" s="62"/>
      <c r="G862" s="62"/>
      <c r="H862" s="62"/>
      <c r="I862" s="62"/>
      <c r="J862" s="62"/>
      <c r="K862" s="19"/>
      <c r="L862" s="31" t="s">
        <v>80</v>
      </c>
      <c r="M862" s="104" t="e">
        <f>#REF!</f>
        <v>#REF!</v>
      </c>
      <c r="N862" s="113" t="e">
        <f>IF(M862=0,"",CHOOSE(M862,"5","7","9","10","10","手入力箇所","手入力箇所","手入力箇所","手入力箇所","手入力箇所","手入力箇所","手入力箇所","手入力箇所","手入力箇所"))</f>
        <v>#REF!</v>
      </c>
    </row>
    <row r="863" spans="1:14" ht="40.200000000000003" thickBot="1" x14ac:dyDescent="0.25">
      <c r="A863" s="31" t="s">
        <v>81</v>
      </c>
      <c r="B863" s="18">
        <v>9</v>
      </c>
      <c r="C863" s="18">
        <v>14</v>
      </c>
      <c r="D863" s="62"/>
      <c r="E863" s="62"/>
      <c r="F863" s="62"/>
      <c r="G863" s="62"/>
      <c r="H863" s="62"/>
      <c r="I863" s="62"/>
      <c r="J863" s="62"/>
      <c r="K863" s="19"/>
      <c r="L863" s="31" t="s">
        <v>81</v>
      </c>
      <c r="M863" s="104" t="e">
        <f>#REF!</f>
        <v>#REF!</v>
      </c>
      <c r="N863" s="113" t="e">
        <f>IF(M863=0,"",CHOOSE(M863,"9","14","手入力箇所","手入力箇所","手入力箇所","手入力箇所","手入力箇所","手入力箇所","手入力箇所","手入力箇所","手入力箇所","手入力箇所"))</f>
        <v>#REF!</v>
      </c>
    </row>
    <row r="864" spans="1:14" ht="13.8" thickBot="1" x14ac:dyDescent="0.25">
      <c r="A864" s="31" t="s">
        <v>82</v>
      </c>
      <c r="B864" s="18">
        <v>3</v>
      </c>
      <c r="C864" s="18">
        <v>4</v>
      </c>
      <c r="D864" s="18">
        <v>4</v>
      </c>
      <c r="E864" s="18">
        <v>5</v>
      </c>
      <c r="F864" s="18">
        <v>6</v>
      </c>
      <c r="G864" s="18">
        <v>8</v>
      </c>
      <c r="H864" s="18">
        <v>9</v>
      </c>
      <c r="I864" s="18">
        <v>11</v>
      </c>
      <c r="J864" s="18">
        <v>12</v>
      </c>
      <c r="K864" s="19"/>
      <c r="L864" s="31" t="s">
        <v>82</v>
      </c>
      <c r="M864" s="104" t="e">
        <f>#REF!</f>
        <v>#REF!</v>
      </c>
      <c r="N864" s="113" t="e">
        <f>IF(M864=0,"",CHOOSE(M864,"3","4","4","5","5","6","6","6","6","6","8","8","8","8","8","8","8","8","8","8","9","9","9","9","9","9","9","9","9","9","11","11","11","11","11","11","11","11","11","11","12","12","12","12","12","12","12","12","12","12","12","手入力箇所","手入力箇所","手入力箇所","手入力箇所","手入力箇所","手入力箇所","手入力箇所","手入力箇所","手入力箇所","手入力箇所"))</f>
        <v>#REF!</v>
      </c>
    </row>
    <row r="865" spans="1:14" ht="13.8" thickBot="1" x14ac:dyDescent="0.25">
      <c r="A865" s="31" t="s">
        <v>83</v>
      </c>
      <c r="B865" s="18">
        <v>3</v>
      </c>
      <c r="C865" s="18">
        <v>4</v>
      </c>
      <c r="D865" s="18">
        <v>4</v>
      </c>
      <c r="E865" s="18">
        <v>5</v>
      </c>
      <c r="F865" s="18">
        <v>6</v>
      </c>
      <c r="G865" s="18">
        <v>8</v>
      </c>
      <c r="H865" s="18">
        <v>10</v>
      </c>
      <c r="I865" s="18">
        <v>12</v>
      </c>
      <c r="J865" s="18">
        <v>13</v>
      </c>
      <c r="K865" s="19"/>
      <c r="L865" s="31" t="s">
        <v>83</v>
      </c>
      <c r="M865" s="104" t="e">
        <f>#REF!</f>
        <v>#REF!</v>
      </c>
      <c r="N865" s="113" t="e">
        <f>IF(M865=0,"",CHOOSE(M865,"3","4","4","5","5","6","6","6","6","6","8","8","8","8","8","8","8","8","8","8","10","10","10","10","10","10","10","10","10","10","12","12","12","12","12","12","12","12","12","12","13","13","13","13","13","13","13","13","13","13","13","手入力箇所","手入力箇所","手入力箇所","手入力箇所","手入力箇所","手入力箇所","手入力箇所","手入力箇所","手入力箇所","手入力箇所"))</f>
        <v>#REF!</v>
      </c>
    </row>
    <row r="866" spans="1:14" ht="27" thickBot="1" x14ac:dyDescent="0.25">
      <c r="A866" s="32" t="s">
        <v>84</v>
      </c>
      <c r="B866" s="20">
        <v>1</v>
      </c>
      <c r="C866" s="20">
        <v>2</v>
      </c>
      <c r="D866" s="20">
        <v>3</v>
      </c>
      <c r="E866" s="20">
        <v>4</v>
      </c>
      <c r="F866" s="20">
        <v>8</v>
      </c>
      <c r="G866" s="20">
        <v>19</v>
      </c>
      <c r="H866" s="63"/>
      <c r="I866" s="63"/>
      <c r="J866" s="63"/>
      <c r="K866" s="21"/>
      <c r="L866" s="32" t="s">
        <v>84</v>
      </c>
      <c r="M866" s="104" t="e">
        <f>#REF!</f>
        <v>#REF!</v>
      </c>
      <c r="N866" s="113" t="e">
        <f>IF(M866=0,"",CHOOSE(M866,"1","2","3","4","4","8","8","8","8","8","19","19","19","19","19","19","19","19","19","19","手入力箇所","手入力箇所","手入力箇所","手入力箇所","手入力箇所","手入力箇所","手入力箇所","手入力箇所","手入力箇所","手入力箇所"))</f>
        <v>#REF!</v>
      </c>
    </row>
    <row r="867" spans="1:14" ht="13.8" thickBot="1" x14ac:dyDescent="0.25"/>
    <row r="868" spans="1:14" ht="13.8" thickBot="1" x14ac:dyDescent="0.25">
      <c r="A868" s="686" t="e">
        <f>A841</f>
        <v>#REF!</v>
      </c>
      <c r="B868" s="686"/>
      <c r="C868" s="686"/>
      <c r="D868" s="687" t="s">
        <v>193</v>
      </c>
      <c r="E868" s="687"/>
      <c r="F868" s="687"/>
      <c r="G868" s="687"/>
      <c r="H868" s="687"/>
      <c r="I868" s="687"/>
      <c r="J868" s="687"/>
      <c r="K868" s="687"/>
      <c r="L868" s="687"/>
      <c r="M868" s="687"/>
      <c r="N868" s="687"/>
    </row>
    <row r="869" spans="1:14" ht="13.8" thickBot="1" x14ac:dyDescent="0.25">
      <c r="A869" s="105"/>
      <c r="B869" s="33">
        <v>1</v>
      </c>
      <c r="C869" s="24">
        <v>2</v>
      </c>
      <c r="D869" s="24">
        <v>3</v>
      </c>
      <c r="E869" s="24" t="s">
        <v>58</v>
      </c>
      <c r="F869" s="24" t="s">
        <v>59</v>
      </c>
      <c r="G869" s="24" t="s">
        <v>60</v>
      </c>
      <c r="H869" s="24" t="s">
        <v>61</v>
      </c>
      <c r="I869" s="24" t="s">
        <v>62</v>
      </c>
      <c r="J869" s="24" t="s">
        <v>194</v>
      </c>
      <c r="K869" s="102" t="s">
        <v>85</v>
      </c>
      <c r="L869" s="105" t="s">
        <v>189</v>
      </c>
      <c r="M869" s="105" t="s">
        <v>188</v>
      </c>
      <c r="N869" s="105" t="s">
        <v>51</v>
      </c>
    </row>
    <row r="870" spans="1:14" ht="13.8" thickBot="1" x14ac:dyDescent="0.25">
      <c r="A870" s="26" t="s">
        <v>56</v>
      </c>
      <c r="B870" s="22">
        <v>16</v>
      </c>
      <c r="C870" s="22">
        <v>25</v>
      </c>
      <c r="D870" s="22">
        <v>32</v>
      </c>
      <c r="E870" s="22">
        <v>38</v>
      </c>
      <c r="F870" s="22">
        <v>56</v>
      </c>
      <c r="G870" s="22">
        <v>87</v>
      </c>
      <c r="H870" s="22">
        <v>121</v>
      </c>
      <c r="I870" s="22"/>
      <c r="J870" s="23"/>
      <c r="K870" s="68"/>
      <c r="L870" s="107" t="s">
        <v>56</v>
      </c>
      <c r="M870" s="103" t="e">
        <f>#REF!</f>
        <v>#REF!</v>
      </c>
      <c r="N870" s="103" t="e">
        <f>IF(M870=0,"",CHOOSE(M870,"16","25","32","38","38","56","56","56","56","56","87","87","87","87","87","87","87","87","87","87","121","121","121","121","121","121","121","121","121","121","手入力箇所","手入力箇所","手入力箇所","手入力箇所","手入力箇所","手入力箇所","手入力箇所","手入力箇所","手入力箇所","手入力箇所"))</f>
        <v>#REF!</v>
      </c>
    </row>
    <row r="871" spans="1:14" ht="13.8" thickBot="1" x14ac:dyDescent="0.25">
      <c r="A871" s="27" t="s">
        <v>57</v>
      </c>
      <c r="B871" s="18">
        <v>25</v>
      </c>
      <c r="C871" s="18">
        <v>33</v>
      </c>
      <c r="D871" s="18">
        <v>40</v>
      </c>
      <c r="E871" s="18">
        <v>45</v>
      </c>
      <c r="F871" s="18">
        <v>58</v>
      </c>
      <c r="G871" s="18">
        <v>79</v>
      </c>
      <c r="H871" s="18"/>
      <c r="I871" s="18"/>
      <c r="J871" s="62"/>
      <c r="K871" s="69"/>
      <c r="L871" s="107" t="s">
        <v>57</v>
      </c>
      <c r="M871" s="103" t="e">
        <f>#REF!</f>
        <v>#REF!</v>
      </c>
      <c r="N871" s="103" t="e">
        <f>IF(M871=0,"",CHOOSE(M871,"25","33","40","45","45","58","58","58","58","58","79","79","79","79","79","79","79","79","79","79","手入力箇所","手入力箇所","手入力箇所","手入力箇所","手入力箇所","手入力箇所","手入力箇所","手入力箇所","手入力箇所","手入力箇所"))</f>
        <v>#REF!</v>
      </c>
    </row>
    <row r="872" spans="1:14" ht="48.6" thickBot="1" x14ac:dyDescent="0.25">
      <c r="A872" s="28" t="s">
        <v>64</v>
      </c>
      <c r="B872" s="18">
        <v>32</v>
      </c>
      <c r="C872" s="18"/>
      <c r="D872" s="18"/>
      <c r="E872" s="18"/>
      <c r="F872" s="18"/>
      <c r="G872" s="18"/>
      <c r="H872" s="18"/>
      <c r="I872" s="18"/>
      <c r="J872" s="62"/>
      <c r="K872" s="69"/>
      <c r="L872" s="108" t="s">
        <v>64</v>
      </c>
      <c r="M872" s="103" t="e">
        <f>#REF!</f>
        <v>#REF!</v>
      </c>
      <c r="N872" s="103" t="e">
        <f>IF(M872=0,"",CHOOSE(M872,"32","手入力箇所","手入力箇所","手入力箇所","手入力箇所","手入力箇所","手入力箇所","手入力箇所","手入力箇所","手入力箇所","手入力箇所"))</f>
        <v>#REF!</v>
      </c>
    </row>
    <row r="873" spans="1:14" ht="48.6" thickBot="1" x14ac:dyDescent="0.25">
      <c r="A873" s="28" t="s">
        <v>65</v>
      </c>
      <c r="B873" s="18">
        <v>36</v>
      </c>
      <c r="C873" s="18"/>
      <c r="D873" s="18"/>
      <c r="E873" s="18"/>
      <c r="F873" s="18"/>
      <c r="G873" s="18"/>
      <c r="H873" s="18"/>
      <c r="I873" s="18"/>
      <c r="J873" s="62"/>
      <c r="K873" s="69"/>
      <c r="L873" s="108" t="s">
        <v>65</v>
      </c>
      <c r="M873" s="103" t="e">
        <f>#REF!</f>
        <v>#REF!</v>
      </c>
      <c r="N873" s="103" t="e">
        <f>IF(M873=0,"",CHOOSE(M873,"36","手入力箇所","手入力箇所","手入力箇所","手入力箇所","手入力箇所","手入力箇所","手入力箇所","手入力箇所","手入力箇所","手入力箇所"))</f>
        <v>#REF!</v>
      </c>
    </row>
    <row r="874" spans="1:14" ht="24.6" thickBot="1" x14ac:dyDescent="0.25">
      <c r="A874" s="28" t="s">
        <v>66</v>
      </c>
      <c r="B874" s="18">
        <v>24</v>
      </c>
      <c r="C874" s="18">
        <v>30</v>
      </c>
      <c r="D874" s="18">
        <v>33</v>
      </c>
      <c r="E874" s="18">
        <v>35</v>
      </c>
      <c r="F874" s="18">
        <v>42</v>
      </c>
      <c r="G874" s="18"/>
      <c r="H874" s="18"/>
      <c r="I874" s="18"/>
      <c r="J874" s="62"/>
      <c r="K874" s="69"/>
      <c r="L874" s="108" t="s">
        <v>66</v>
      </c>
      <c r="M874" s="103" t="e">
        <f>#REF!</f>
        <v>#REF!</v>
      </c>
      <c r="N874" s="103" t="e">
        <f>IF(M874=0,"",CHOOSE(M874,"24","30","33","35","35","42","42","42","42","42","手入力箇所","手入力箇所","手入力箇所","手入力箇所","手入力箇所","手入力箇所","手入力箇所","手入力箇所","手入力箇所","手入力箇所"))</f>
        <v>#REF!</v>
      </c>
    </row>
    <row r="875" spans="1:14" ht="36.6" thickBot="1" x14ac:dyDescent="0.25">
      <c r="A875" s="28" t="s">
        <v>67</v>
      </c>
      <c r="B875" s="18">
        <v>7</v>
      </c>
      <c r="C875" s="18">
        <v>12</v>
      </c>
      <c r="D875" s="18">
        <v>16</v>
      </c>
      <c r="E875" s="18">
        <v>19</v>
      </c>
      <c r="F875" s="18"/>
      <c r="G875" s="18"/>
      <c r="H875" s="18"/>
      <c r="I875" s="18"/>
      <c r="J875" s="62"/>
      <c r="K875" s="69"/>
      <c r="L875" s="108" t="s">
        <v>67</v>
      </c>
      <c r="M875" s="103" t="e">
        <f>#REF!</f>
        <v>#REF!</v>
      </c>
      <c r="N875" s="103" t="e">
        <f>IF(M875=0,"",CHOOSE(M875,"7","12","16","19","19","手入力箇所","手入力箇所","手入力箇所","手入力箇所","手入力箇所","手入力箇所","手入力箇所","手入力箇所","手入力箇所","手入力箇所"))</f>
        <v>#REF!</v>
      </c>
    </row>
    <row r="876" spans="1:14" ht="24.6" thickBot="1" x14ac:dyDescent="0.25">
      <c r="A876" s="28" t="s">
        <v>68</v>
      </c>
      <c r="B876" s="18">
        <v>21</v>
      </c>
      <c r="C876" s="18">
        <v>35</v>
      </c>
      <c r="D876" s="18">
        <v>48</v>
      </c>
      <c r="E876" s="18">
        <v>59</v>
      </c>
      <c r="F876" s="18">
        <v>94</v>
      </c>
      <c r="G876" s="18">
        <v>159</v>
      </c>
      <c r="H876" s="18">
        <v>235</v>
      </c>
      <c r="I876" s="18"/>
      <c r="J876" s="62"/>
      <c r="K876" s="69"/>
      <c r="L876" s="108" t="s">
        <v>68</v>
      </c>
      <c r="M876" s="103" t="e">
        <f>#REF!</f>
        <v>#REF!</v>
      </c>
      <c r="N876" s="103" t="e">
        <f>IF(M876=0,"",CHOOSE(M876,"21","35","48","59","59","94","94","94","94","94","159","159","159","159","159","159","159","159","159","159","235","235","235","235","235","235","235","235","235","235","手入力箇所","手入力箇所","手入力箇所","手入力箇所","手入力箇所","手入力箇所","手入力箇所","手入力箇所","手入力箇所","手入力箇所"))</f>
        <v>#REF!</v>
      </c>
    </row>
    <row r="877" spans="1:14" ht="36.6" thickBot="1" x14ac:dyDescent="0.25">
      <c r="A877" s="28" t="s">
        <v>69</v>
      </c>
      <c r="B877" s="18">
        <v>22</v>
      </c>
      <c r="C877" s="18">
        <v>26</v>
      </c>
      <c r="D877" s="18">
        <v>28</v>
      </c>
      <c r="E877" s="18">
        <v>29</v>
      </c>
      <c r="F877" s="18">
        <v>34</v>
      </c>
      <c r="G877" s="18"/>
      <c r="H877" s="18"/>
      <c r="I877" s="18"/>
      <c r="J877" s="62"/>
      <c r="K877" s="69"/>
      <c r="L877" s="108" t="s">
        <v>69</v>
      </c>
      <c r="M877" s="103" t="e">
        <f>#REF!</f>
        <v>#REF!</v>
      </c>
      <c r="N877" s="103" t="e">
        <f>IF(M877=0,"",CHOOSE(M877,"22","26","28","29","29","34","34","34","34","34","手入力箇所","手入力箇所","手入力箇所","手入力箇所","手入力箇所","手入力箇所","手入力箇所","手入力箇所","手入力箇所","手入力箇所"))</f>
        <v>#REF!</v>
      </c>
    </row>
    <row r="878" spans="1:14" ht="13.8" thickBot="1" x14ac:dyDescent="0.25">
      <c r="A878" s="27" t="s">
        <v>63</v>
      </c>
      <c r="B878" s="18">
        <v>21</v>
      </c>
      <c r="C878" s="18">
        <v>33</v>
      </c>
      <c r="D878" s="18">
        <v>46</v>
      </c>
      <c r="E878" s="18">
        <v>56</v>
      </c>
      <c r="F878" s="18">
        <v>89</v>
      </c>
      <c r="G878" s="18">
        <v>151</v>
      </c>
      <c r="H878" s="18">
        <v>224</v>
      </c>
      <c r="I878" s="18">
        <v>289</v>
      </c>
      <c r="J878" s="18">
        <v>350</v>
      </c>
      <c r="K878" s="69"/>
      <c r="L878" s="107" t="s">
        <v>63</v>
      </c>
      <c r="M878" s="103" t="e">
        <f>#REF!</f>
        <v>#REF!</v>
      </c>
      <c r="N878" s="103" t="e">
        <f>IF(M878=0,"",CHOOSE(M878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79" spans="1:14" ht="24.6" thickBot="1" x14ac:dyDescent="0.25">
      <c r="A879" s="34" t="s">
        <v>70</v>
      </c>
      <c r="B879" s="35">
        <v>13</v>
      </c>
      <c r="C879" s="35">
        <v>33</v>
      </c>
      <c r="D879" s="35">
        <v>59</v>
      </c>
      <c r="E879" s="35"/>
      <c r="F879" s="35"/>
      <c r="G879" s="35"/>
      <c r="H879" s="35"/>
      <c r="I879" s="35"/>
      <c r="J879" s="36"/>
      <c r="K879" s="67"/>
      <c r="L879" s="108" t="s">
        <v>70</v>
      </c>
      <c r="M879" s="103" t="e">
        <f>#REF!</f>
        <v>#REF!</v>
      </c>
      <c r="N879" s="103" t="e">
        <f>IF(M879=0,"",CHOOSE(M879,"13","33","59","手入力箇所","手入力箇所","手入力箇所","手入力箇所","手入力箇所","手入力箇所","手入力箇所","手入力箇所","手入力箇所","手入力箇所"))</f>
        <v>#REF!</v>
      </c>
    </row>
    <row r="880" spans="1:14" ht="13.8" thickBot="1" x14ac:dyDescent="0.25">
      <c r="A880" s="37" t="s">
        <v>71</v>
      </c>
      <c r="B880" s="17">
        <v>23</v>
      </c>
      <c r="C880" s="17">
        <v>39</v>
      </c>
      <c r="D880" s="17">
        <v>97</v>
      </c>
      <c r="E880" s="17"/>
      <c r="F880" s="17"/>
      <c r="G880" s="17"/>
      <c r="H880" s="17"/>
      <c r="I880" s="17"/>
      <c r="J880" s="64"/>
      <c r="K880" s="70"/>
      <c r="L880" s="109" t="s">
        <v>71</v>
      </c>
      <c r="M880" s="103" t="e">
        <f>#REF!</f>
        <v>#REF!</v>
      </c>
      <c r="N880" s="103" t="e">
        <f>IF(M880=0,"",CHOOSE(M880,"23","39","97","手入力箇所","手入力箇所","手入力箇所","手入力箇所","手入力箇所","手入力箇所","手入力箇所","手入力箇所","手入力箇所","手入力箇所"))</f>
        <v>#REF!</v>
      </c>
    </row>
    <row r="881" spans="1:14" ht="13.8" thickBot="1" x14ac:dyDescent="0.25">
      <c r="A881" s="29" t="s">
        <v>72</v>
      </c>
      <c r="B881" s="18">
        <v>21</v>
      </c>
      <c r="C881" s="18">
        <v>37</v>
      </c>
      <c r="D881" s="18">
        <v>58</v>
      </c>
      <c r="E881" s="18">
        <v>76</v>
      </c>
      <c r="F881" s="18">
        <v>137</v>
      </c>
      <c r="G881" s="18"/>
      <c r="H881" s="18"/>
      <c r="I881" s="18"/>
      <c r="J881" s="62"/>
      <c r="K881" s="69"/>
      <c r="L881" s="109" t="s">
        <v>72</v>
      </c>
      <c r="M881" s="103" t="e">
        <f>#REF!</f>
        <v>#REF!</v>
      </c>
      <c r="N881" s="103" t="e">
        <f>IF(M881=0,"",CHOOSE(M881,"21","37","58","76","76","137","137","137","137","137","手入力箇所","手入力箇所","手入力箇所","手入力箇所","手入力箇所","手入力箇所","手入力箇所","手入力箇所","手入力箇所","手入力箇所"))</f>
        <v>#REF!</v>
      </c>
    </row>
    <row r="882" spans="1:14" ht="13.8" thickBot="1" x14ac:dyDescent="0.25">
      <c r="A882" s="29" t="s">
        <v>73</v>
      </c>
      <c r="B882" s="18">
        <v>48</v>
      </c>
      <c r="C882" s="18">
        <v>93</v>
      </c>
      <c r="D882" s="18">
        <v>138</v>
      </c>
      <c r="E882" s="18">
        <v>183</v>
      </c>
      <c r="F882" s="18"/>
      <c r="G882" s="18"/>
      <c r="H882" s="18"/>
      <c r="I882" s="18"/>
      <c r="J882" s="62"/>
      <c r="K882" s="69"/>
      <c r="L882" s="109" t="s">
        <v>73</v>
      </c>
      <c r="M882" s="103" t="e">
        <f>#REF!</f>
        <v>#REF!</v>
      </c>
      <c r="N882" s="103" t="e">
        <f>IF(M882=0,"",CHOOSE(M882,"48","93","138","183","183","手入力箇所","手入力箇所","手入力箇所","手入力箇所","手入力箇所","手入力箇所","手入力箇所","手入力箇所","手入力箇所","手入力箇所"))</f>
        <v>#REF!</v>
      </c>
    </row>
    <row r="883" spans="1:14" ht="37.200000000000003" thickBot="1" x14ac:dyDescent="0.25">
      <c r="A883" s="30" t="s">
        <v>74</v>
      </c>
      <c r="B883" s="18">
        <v>13</v>
      </c>
      <c r="C883" s="18">
        <v>26</v>
      </c>
      <c r="D883" s="18">
        <v>40</v>
      </c>
      <c r="E883" s="18">
        <v>55</v>
      </c>
      <c r="F883" s="18">
        <v>107</v>
      </c>
      <c r="G883" s="18">
        <v>224</v>
      </c>
      <c r="H883" s="18">
        <v>386</v>
      </c>
      <c r="I883" s="18"/>
      <c r="J883" s="62"/>
      <c r="K883" s="69"/>
      <c r="L883" s="110" t="s">
        <v>74</v>
      </c>
      <c r="M883" s="103" t="e">
        <f>#REF!</f>
        <v>#REF!</v>
      </c>
      <c r="N883" s="103" t="e">
        <f>IF(M883=0,"",CHOOSE(M883,"13","26","40","55","55","107","107","107","107","107","224","224","224","224","224","224","224","224","224","224","386","386","386","386","386","386","386","386","386","386","手入力箇所","手入力箇所","手入力箇所","手入力箇所","手入力箇所","手入力箇所","手入力箇所","手入力箇所","手入力箇所","手入力箇所"))</f>
        <v>#REF!</v>
      </c>
    </row>
    <row r="884" spans="1:14" ht="13.8" thickBot="1" x14ac:dyDescent="0.25">
      <c r="A884" s="29" t="s">
        <v>75</v>
      </c>
      <c r="B884" s="18">
        <v>36</v>
      </c>
      <c r="C884" s="18">
        <v>98</v>
      </c>
      <c r="D884" s="18">
        <v>173</v>
      </c>
      <c r="E884" s="18">
        <v>274</v>
      </c>
      <c r="F884" s="18"/>
      <c r="G884" s="18"/>
      <c r="H884" s="18"/>
      <c r="I884" s="18"/>
      <c r="J884" s="62"/>
      <c r="K884" s="69"/>
      <c r="L884" s="109" t="s">
        <v>75</v>
      </c>
      <c r="M884" s="103" t="e">
        <f>#REF!</f>
        <v>#REF!</v>
      </c>
      <c r="N884" s="103" t="e">
        <f>IF(M884=0,"",CHOOSE(M884,"36","98","173","274","274","手入力箇所","手入力箇所","手入力箇所","手入力箇所","手入力箇所","手入力箇所","手入力箇所","手入力箇所","手入力箇所","手入力箇所"))</f>
        <v>#REF!</v>
      </c>
    </row>
    <row r="885" spans="1:14" ht="37.200000000000003" thickBot="1" x14ac:dyDescent="0.25">
      <c r="A885" s="30" t="s">
        <v>76</v>
      </c>
      <c r="B885" s="18">
        <v>127</v>
      </c>
      <c r="C885" s="18">
        <v>127</v>
      </c>
      <c r="D885" s="18">
        <v>127</v>
      </c>
      <c r="E885" s="18">
        <v>127</v>
      </c>
      <c r="F885" s="18"/>
      <c r="G885" s="18"/>
      <c r="H885" s="18"/>
      <c r="I885" s="18"/>
      <c r="J885" s="62"/>
      <c r="K885" s="69"/>
      <c r="L885" s="110" t="s">
        <v>76</v>
      </c>
      <c r="M885" s="103" t="e">
        <f>#REF!</f>
        <v>#REF!</v>
      </c>
      <c r="N885" s="103" t="e">
        <f>IF(M885=0,"",CHOOSE(M885,"127","127","127","127","127","手入力箇所","手入力箇所","手入力箇所","手入力箇所","手入力箇所","手入力箇所","手入力箇所","手入力箇所","手入力箇所","手入力箇所"))</f>
        <v>#REF!</v>
      </c>
    </row>
    <row r="886" spans="1:14" ht="27" thickBot="1" x14ac:dyDescent="0.25">
      <c r="A886" s="31" t="s">
        <v>77</v>
      </c>
      <c r="B886" s="18">
        <v>42</v>
      </c>
      <c r="C886" s="18">
        <v>90</v>
      </c>
      <c r="D886" s="18">
        <v>141</v>
      </c>
      <c r="E886" s="18">
        <v>193</v>
      </c>
      <c r="F886" s="62"/>
      <c r="G886" s="62"/>
      <c r="H886" s="62"/>
      <c r="I886" s="62"/>
      <c r="J886" s="62"/>
      <c r="K886" s="69"/>
      <c r="L886" s="111" t="s">
        <v>77</v>
      </c>
      <c r="M886" s="103" t="e">
        <f>#REF!</f>
        <v>#REF!</v>
      </c>
      <c r="N886" s="103" t="e">
        <f>IF(M886=0,"",CHOOSE(M886,"42","90","141","193","1936","手入力箇所","手入力箇所","手入力箇所","手入力箇所","手入力箇所","手入力箇所","手入力箇所","手入力箇所","手入力箇所","手入力箇所"))</f>
        <v>#REF!</v>
      </c>
    </row>
    <row r="887" spans="1:14" ht="40.200000000000003" thickBot="1" x14ac:dyDescent="0.25">
      <c r="A887" s="31" t="s">
        <v>78</v>
      </c>
      <c r="B887" s="18">
        <v>24</v>
      </c>
      <c r="C887" s="18">
        <v>43</v>
      </c>
      <c r="D887" s="18">
        <v>61</v>
      </c>
      <c r="E887" s="18">
        <v>76</v>
      </c>
      <c r="F887" s="62"/>
      <c r="G887" s="62"/>
      <c r="H887" s="62"/>
      <c r="I887" s="62"/>
      <c r="J887" s="62"/>
      <c r="K887" s="69"/>
      <c r="L887" s="111" t="s">
        <v>78</v>
      </c>
      <c r="M887" s="103" t="e">
        <f>#REF!</f>
        <v>#REF!</v>
      </c>
      <c r="N887" s="103" t="e">
        <f>IF(M887=0,"",CHOOSE(M887,"24","43","61","76","76","手入力箇所","手入力箇所","手入力箇所","手入力箇所","手入力箇所","手入力箇所","手入力箇所","手入力箇所","手入力箇所","手入力箇所"))</f>
        <v>#REF!</v>
      </c>
    </row>
    <row r="888" spans="1:14" ht="27" thickBot="1" x14ac:dyDescent="0.25">
      <c r="A888" s="31" t="s">
        <v>79</v>
      </c>
      <c r="B888" s="18">
        <v>54</v>
      </c>
      <c r="C888" s="18">
        <v>77</v>
      </c>
      <c r="D888" s="18">
        <v>94</v>
      </c>
      <c r="E888" s="18">
        <v>107</v>
      </c>
      <c r="F888" s="62"/>
      <c r="G888" s="62"/>
      <c r="H888" s="62"/>
      <c r="I888" s="62"/>
      <c r="J888" s="62"/>
      <c r="K888" s="69"/>
      <c r="L888" s="111" t="s">
        <v>79</v>
      </c>
      <c r="M888" s="103" t="e">
        <f>#REF!</f>
        <v>#REF!</v>
      </c>
      <c r="N888" s="103" t="e">
        <f>IF(M888=0,"",CHOOSE(M888,"54","77","94","107","107","手入力箇所","手入力箇所","手入力箇所","手入力箇所","手入力箇所","手入力箇所","手入力箇所","手入力箇所","手入力箇所","手入力箇所"))</f>
        <v>#REF!</v>
      </c>
    </row>
    <row r="889" spans="1:14" ht="40.200000000000003" thickBot="1" x14ac:dyDescent="0.25">
      <c r="A889" s="31" t="s">
        <v>80</v>
      </c>
      <c r="B889" s="18">
        <v>49</v>
      </c>
      <c r="C889" s="18">
        <v>53</v>
      </c>
      <c r="D889" s="18">
        <v>55</v>
      </c>
      <c r="E889" s="18">
        <v>56</v>
      </c>
      <c r="F889" s="62"/>
      <c r="G889" s="62"/>
      <c r="H889" s="62"/>
      <c r="I889" s="62"/>
      <c r="J889" s="62"/>
      <c r="K889" s="69"/>
      <c r="L889" s="111" t="s">
        <v>80</v>
      </c>
      <c r="M889" s="103" t="e">
        <f>#REF!</f>
        <v>#REF!</v>
      </c>
      <c r="N889" s="103" t="e">
        <f>IF(M889=0,"",CHOOSE(M889,"49","53","55","56","56","手入力箇所","手入力箇所","手入力箇所","手入力箇所","手入力箇所","手入力箇所","手入力箇所","手入力箇所","手入力箇所","手入力箇所"))</f>
        <v>#REF!</v>
      </c>
    </row>
    <row r="890" spans="1:14" ht="40.200000000000003" thickBot="1" x14ac:dyDescent="0.25">
      <c r="A890" s="38" t="s">
        <v>81</v>
      </c>
      <c r="B890" s="35">
        <v>232</v>
      </c>
      <c r="C890" s="35">
        <v>232</v>
      </c>
      <c r="D890" s="36"/>
      <c r="E890" s="36"/>
      <c r="F890" s="36"/>
      <c r="G890" s="36"/>
      <c r="H890" s="36"/>
      <c r="I890" s="36"/>
      <c r="J890" s="36"/>
      <c r="K890" s="67"/>
      <c r="L890" s="111" t="s">
        <v>81</v>
      </c>
      <c r="M890" s="103" t="e">
        <f>#REF!</f>
        <v>#REF!</v>
      </c>
      <c r="N890" s="103" t="e">
        <f>IF(M890=0,"",CHOOSE(M890,"232","232","手入力箇所","手入力箇所","手入力箇所","手入力箇所","手入力箇所","手入力箇所","手入力箇所","手入力箇所","手入力箇所","手入力箇所"))</f>
        <v>#REF!</v>
      </c>
    </row>
    <row r="891" spans="1:14" ht="13.8" thickBot="1" x14ac:dyDescent="0.25">
      <c r="A891" s="39" t="s">
        <v>82</v>
      </c>
      <c r="B891" s="17">
        <v>6</v>
      </c>
      <c r="C891" s="17">
        <v>9</v>
      </c>
      <c r="D891" s="17">
        <v>11</v>
      </c>
      <c r="E891" s="17">
        <v>13</v>
      </c>
      <c r="F891" s="17">
        <v>18</v>
      </c>
      <c r="G891" s="17">
        <v>26</v>
      </c>
      <c r="H891" s="17">
        <v>35</v>
      </c>
      <c r="I891" s="17">
        <v>43</v>
      </c>
      <c r="J891" s="17">
        <v>49</v>
      </c>
      <c r="K891" s="70"/>
      <c r="L891" s="111" t="s">
        <v>82</v>
      </c>
      <c r="M891" s="103" t="e">
        <f>#REF!</f>
        <v>#REF!</v>
      </c>
      <c r="N891" s="103" t="e">
        <f>IF(M891=0,"",CHOOSE(M891,"6","9","11","13","13","18","18","18","18","18","26","26","26","26","26","26","26","26","26","26","35","35","35","35","35","35","35","35","35","35","43","43","43","43","43","43","43","43","43","43","49","49","49","49","49","49","49","49","49","49","手入力箇所","手入力箇所","手入力箇所","手入力箇所","手入力箇所","手入力箇所","手入力箇所","手入力箇所","手入力箇所","手入力箇所"))</f>
        <v>#REF!</v>
      </c>
    </row>
    <row r="892" spans="1:14" ht="13.8" thickBot="1" x14ac:dyDescent="0.25">
      <c r="A892" s="31" t="s">
        <v>83</v>
      </c>
      <c r="B892" s="18">
        <v>6</v>
      </c>
      <c r="C892" s="18">
        <v>10</v>
      </c>
      <c r="D892" s="18">
        <v>14</v>
      </c>
      <c r="E892" s="18">
        <v>17</v>
      </c>
      <c r="F892" s="18">
        <v>29</v>
      </c>
      <c r="G892" s="18">
        <v>50</v>
      </c>
      <c r="H892" s="18">
        <v>76</v>
      </c>
      <c r="I892" s="18">
        <v>100</v>
      </c>
      <c r="J892" s="18">
        <v>123</v>
      </c>
      <c r="K892" s="69"/>
      <c r="L892" s="111" t="s">
        <v>83</v>
      </c>
      <c r="M892" s="103" t="e">
        <f>#REF!</f>
        <v>#REF!</v>
      </c>
      <c r="N892" s="103" t="e">
        <f>IF(M892=0,"",CHOOSE(M892,"6","10","14","17","17","29","29","29","29","29","50","50","50","50","50","50","50","50","50","50","76","76","76","76","76","76","76","76","76","76","100","100","100","100","100","100","100","100","100","100","123","123","123","123","123","123","123","123","123","123","手入力箇所","手入力箇所","手入力箇所","手入力箇所","手入力箇所","手入力箇所","手入力箇所","手入力箇所","手入力箇所"))</f>
        <v>#REF!</v>
      </c>
    </row>
    <row r="893" spans="1:14" ht="27" thickBot="1" x14ac:dyDescent="0.25">
      <c r="A893" s="32" t="s">
        <v>84</v>
      </c>
      <c r="B893" s="20">
        <v>9</v>
      </c>
      <c r="C893" s="20">
        <v>15</v>
      </c>
      <c r="D893" s="20">
        <v>20</v>
      </c>
      <c r="E893" s="20">
        <v>24</v>
      </c>
      <c r="F893" s="20">
        <v>39</v>
      </c>
      <c r="G893" s="20">
        <v>65</v>
      </c>
      <c r="H893" s="63"/>
      <c r="I893" s="63"/>
      <c r="J893" s="63"/>
      <c r="K893" s="106"/>
      <c r="L893" s="111" t="s">
        <v>84</v>
      </c>
      <c r="M893" s="103" t="e">
        <f>#REF!</f>
        <v>#REF!</v>
      </c>
      <c r="N893" s="103" t="e">
        <f>IF(M893=0,"",CHOOSE(M893,"9","15","20","24","24","39","39","39","39","39","65","65","65","65","65","65","65","65","65","65","手入力箇所","手入力箇所","手入力箇所","手入力箇所","手入力箇所","手入力箇所","手入力箇所","手入力箇所","手入力箇所","手入力箇所"))</f>
        <v>#REF!</v>
      </c>
    </row>
    <row r="896" spans="1:14" ht="13.8" thickBot="1" x14ac:dyDescent="0.25"/>
    <row r="897" spans="1:14" ht="13.8" thickBot="1" x14ac:dyDescent="0.25">
      <c r="A897" s="688" t="e">
        <f>#REF!</f>
        <v>#REF!</v>
      </c>
      <c r="B897" s="688"/>
      <c r="C897" s="688"/>
      <c r="D897" s="689" t="s">
        <v>192</v>
      </c>
      <c r="E897" s="689"/>
      <c r="F897" s="689"/>
      <c r="G897" s="689"/>
      <c r="H897" s="689"/>
      <c r="I897" s="689"/>
      <c r="J897" s="689"/>
      <c r="K897" s="689"/>
      <c r="L897" s="689"/>
      <c r="M897" s="689"/>
      <c r="N897" s="689"/>
    </row>
    <row r="898" spans="1:14" ht="13.8" thickBot="1" x14ac:dyDescent="0.25">
      <c r="A898" s="65"/>
      <c r="B898" s="33">
        <v>1</v>
      </c>
      <c r="C898" s="24">
        <v>2</v>
      </c>
      <c r="D898" s="24">
        <v>3</v>
      </c>
      <c r="E898" s="24" t="s">
        <v>58</v>
      </c>
      <c r="F898" s="24" t="s">
        <v>59</v>
      </c>
      <c r="G898" s="24" t="s">
        <v>60</v>
      </c>
      <c r="H898" s="24" t="s">
        <v>61</v>
      </c>
      <c r="I898" s="24" t="s">
        <v>62</v>
      </c>
      <c r="J898" s="24" t="s">
        <v>194</v>
      </c>
      <c r="K898" s="25" t="s">
        <v>85</v>
      </c>
      <c r="L898" s="105" t="s">
        <v>189</v>
      </c>
      <c r="M898" s="105" t="s">
        <v>188</v>
      </c>
      <c r="N898" s="105" t="s">
        <v>51</v>
      </c>
    </row>
    <row r="899" spans="1:14" ht="13.8" thickBot="1" x14ac:dyDescent="0.25">
      <c r="A899" s="26" t="s">
        <v>56</v>
      </c>
      <c r="B899" s="22">
        <v>5</v>
      </c>
      <c r="C899" s="22">
        <v>7</v>
      </c>
      <c r="D899" s="22">
        <v>8</v>
      </c>
      <c r="E899" s="22">
        <v>8</v>
      </c>
      <c r="F899" s="22">
        <v>10</v>
      </c>
      <c r="G899" s="22">
        <v>13</v>
      </c>
      <c r="H899" s="22">
        <v>16</v>
      </c>
      <c r="I899" s="22"/>
      <c r="J899" s="23"/>
      <c r="K899" s="1"/>
      <c r="L899" s="26" t="s">
        <v>56</v>
      </c>
      <c r="M899" s="104" t="e">
        <f>#REF!</f>
        <v>#REF!</v>
      </c>
      <c r="N899" s="112" t="e">
        <f>IF(M899=0,"",CHOOSE(M899,"5","7","8","8","8","10","10","10","10","10","13","13","13","13","13","13","13","13","13","13","16","16","16","16","16","16","16","16","16","16","16","手入力箇所","手入力箇所","手入力箇所","手入力箇所","手入力箇所","手入力箇所","手入力箇所","手入力箇所","手入力箇所","手入力箇所"))</f>
        <v>#REF!</v>
      </c>
    </row>
    <row r="900" spans="1:14" ht="13.8" thickBot="1" x14ac:dyDescent="0.25">
      <c r="A900" s="27" t="s">
        <v>57</v>
      </c>
      <c r="B900" s="18">
        <v>5</v>
      </c>
      <c r="C900" s="18">
        <v>7</v>
      </c>
      <c r="D900" s="18">
        <v>8</v>
      </c>
      <c r="E900" s="18">
        <v>9</v>
      </c>
      <c r="F900" s="18">
        <v>12</v>
      </c>
      <c r="G900" s="18">
        <v>16</v>
      </c>
      <c r="H900" s="18"/>
      <c r="I900" s="18"/>
      <c r="J900" s="62"/>
      <c r="K900" s="19"/>
      <c r="L900" s="27" t="s">
        <v>57</v>
      </c>
      <c r="M900" s="104" t="e">
        <f>#REF!</f>
        <v>#REF!</v>
      </c>
      <c r="N900" s="113" t="e">
        <f>IF(M900=0,"",CHOOSE(M900,"5","7","8","9","9","12","12","12","12","12","16","16","16","16","16","16","16","16","16","16","手入力箇所","手入力箇所","手入力箇所","手入力箇所","手入力箇所","手入力箇所","手入力箇所","手入力箇所","手入力箇所","手入力箇所"))</f>
        <v>#REF!</v>
      </c>
    </row>
    <row r="901" spans="1:14" ht="48.6" thickBot="1" x14ac:dyDescent="0.25">
      <c r="A901" s="28" t="s">
        <v>64</v>
      </c>
      <c r="B901" s="18">
        <v>6</v>
      </c>
      <c r="C901" s="18"/>
      <c r="D901" s="18"/>
      <c r="E901" s="18"/>
      <c r="F901" s="18"/>
      <c r="G901" s="18"/>
      <c r="H901" s="18"/>
      <c r="I901" s="18"/>
      <c r="J901" s="62"/>
      <c r="K901" s="19"/>
      <c r="L901" s="28" t="s">
        <v>64</v>
      </c>
      <c r="M901" s="104" t="e">
        <f>#REF!</f>
        <v>#REF!</v>
      </c>
      <c r="N901" s="113" t="e">
        <f>IF(M901=0,"",CHOOSE(M901,"6","手入力箇所","手入力箇所","手入力箇所","手入力箇所","手入力箇所","手入力箇所","手入力箇所","手入力箇所","手入力箇所","手入力箇所","",""))</f>
        <v>#REF!</v>
      </c>
    </row>
    <row r="902" spans="1:14" ht="48.6" thickBot="1" x14ac:dyDescent="0.25">
      <c r="A902" s="28" t="s">
        <v>65</v>
      </c>
      <c r="B902" s="18">
        <v>6</v>
      </c>
      <c r="C902" s="18"/>
      <c r="D902" s="18"/>
      <c r="E902" s="18"/>
      <c r="F902" s="18"/>
      <c r="G902" s="18"/>
      <c r="H902" s="18"/>
      <c r="I902" s="18"/>
      <c r="J902" s="62"/>
      <c r="K902" s="19"/>
      <c r="L902" s="28" t="s">
        <v>65</v>
      </c>
      <c r="M902" s="104" t="e">
        <f>#REF!</f>
        <v>#REF!</v>
      </c>
      <c r="N902" s="113" t="e">
        <f>IF(M902=0,"",CHOOSE(M902,"6","手入力箇所","手入力箇所","手入力箇所","手入力箇所","手入力箇所","手入力箇所","手入力箇所","手入力箇所","手入力箇所","手入力箇所","",""))</f>
        <v>#REF!</v>
      </c>
    </row>
    <row r="903" spans="1:14" ht="24.6" thickBot="1" x14ac:dyDescent="0.25">
      <c r="A903" s="28" t="s">
        <v>66</v>
      </c>
      <c r="B903" s="18">
        <v>5</v>
      </c>
      <c r="C903" s="18">
        <v>7</v>
      </c>
      <c r="D903" s="18">
        <v>8</v>
      </c>
      <c r="E903" s="18">
        <v>9</v>
      </c>
      <c r="F903" s="18">
        <v>12</v>
      </c>
      <c r="G903" s="18"/>
      <c r="H903" s="18"/>
      <c r="I903" s="18"/>
      <c r="J903" s="62"/>
      <c r="K903" s="19"/>
      <c r="L903" s="28" t="s">
        <v>66</v>
      </c>
      <c r="M903" s="104" t="e">
        <f>#REF!</f>
        <v>#REF!</v>
      </c>
      <c r="N903" s="113" t="e">
        <f>IF(M903=0,"",CHOOSE(M903,"5","7","8","9","9","12","12","12","12","12","手入力箇所","手入力箇所","手入力箇所","手入力箇所","手入力箇所","手入力箇所","手入力箇所","手入力箇所","手入力箇所","手入力箇所"))</f>
        <v>#REF!</v>
      </c>
    </row>
    <row r="904" spans="1:14" ht="36.6" thickBot="1" x14ac:dyDescent="0.25">
      <c r="A904" s="28" t="s">
        <v>67</v>
      </c>
      <c r="B904" s="18">
        <v>4</v>
      </c>
      <c r="C904" s="18">
        <v>5</v>
      </c>
      <c r="D904" s="18">
        <v>5</v>
      </c>
      <c r="E904" s="18">
        <v>6</v>
      </c>
      <c r="F904" s="18"/>
      <c r="G904" s="18"/>
      <c r="H904" s="18"/>
      <c r="I904" s="18"/>
      <c r="J904" s="62"/>
      <c r="K904" s="19"/>
      <c r="L904" s="28" t="s">
        <v>67</v>
      </c>
      <c r="M904" s="104" t="e">
        <f>#REF!</f>
        <v>#REF!</v>
      </c>
      <c r="N904" s="113" t="e">
        <f>IF(M904=0,"",CHOOSE(M904,"4","5","5","6","6","手入力箇所","手入力箇所","手入力箇所","手入力箇所","手入力箇所","手入力箇所","手入力箇所","手入力箇所","手入力箇所","手入力箇所"))</f>
        <v>#REF!</v>
      </c>
    </row>
    <row r="905" spans="1:14" ht="24.6" thickBot="1" x14ac:dyDescent="0.25">
      <c r="A905" s="28" t="s">
        <v>68</v>
      </c>
      <c r="B905" s="18">
        <v>12</v>
      </c>
      <c r="C905" s="18">
        <v>12</v>
      </c>
      <c r="D905" s="18">
        <v>12</v>
      </c>
      <c r="E905" s="18">
        <v>12</v>
      </c>
      <c r="F905" s="18">
        <v>12</v>
      </c>
      <c r="G905" s="18">
        <v>12</v>
      </c>
      <c r="H905" s="18">
        <v>12</v>
      </c>
      <c r="I905" s="18"/>
      <c r="J905" s="62"/>
      <c r="K905" s="19"/>
      <c r="L905" s="28" t="s">
        <v>68</v>
      </c>
      <c r="M905" s="104" t="e">
        <f>#REF!</f>
        <v>#REF!</v>
      </c>
      <c r="N905" s="113" t="e">
        <f>IF(M905=0,"",CHOOSE(M905,"12","12","12","12","12","12","12","12","12","12","12","12","12","12","12","12","12","12","12","12","12","12","12","12","12","12","12","12","12","12","手入力箇所","手入力箇所","手入力箇所","手入力箇所","手入力箇所","手入力箇所","手入力箇所","手入力箇所","手入力箇所","手入力箇所"))</f>
        <v>#REF!</v>
      </c>
    </row>
    <row r="906" spans="1:14" ht="36.6" thickBot="1" x14ac:dyDescent="0.25">
      <c r="A906" s="28" t="s">
        <v>69</v>
      </c>
      <c r="B906" s="18">
        <v>7</v>
      </c>
      <c r="C906" s="18">
        <v>7</v>
      </c>
      <c r="D906" s="18">
        <v>7</v>
      </c>
      <c r="E906" s="18">
        <v>7</v>
      </c>
      <c r="F906" s="18">
        <v>7</v>
      </c>
      <c r="G906" s="18"/>
      <c r="H906" s="18"/>
      <c r="I906" s="18"/>
      <c r="J906" s="62"/>
      <c r="K906" s="19"/>
      <c r="L906" s="28" t="s">
        <v>69</v>
      </c>
      <c r="M906" s="104" t="e">
        <f>#REF!</f>
        <v>#REF!</v>
      </c>
      <c r="N906" s="113" t="e">
        <f>IF(M906=0,"",CHOOSE(M906,"7","7","7","7","7","7","7","7","7","7","手入力箇所","手入力箇所","手入力箇所","手入力箇所","手入力箇所","手入力箇所","手入力箇所","手入力箇所","手入力箇所","手入力箇所"))</f>
        <v>#REF!</v>
      </c>
    </row>
    <row r="907" spans="1:14" ht="13.8" thickBot="1" x14ac:dyDescent="0.25">
      <c r="A907" s="27" t="s">
        <v>63</v>
      </c>
      <c r="B907" s="18">
        <v>4</v>
      </c>
      <c r="C907" s="18">
        <v>5</v>
      </c>
      <c r="D907" s="18">
        <v>7</v>
      </c>
      <c r="E907" s="18">
        <v>8</v>
      </c>
      <c r="F907" s="18">
        <v>11</v>
      </c>
      <c r="G907" s="18">
        <v>16</v>
      </c>
      <c r="H907" s="18">
        <v>22</v>
      </c>
      <c r="I907" s="18">
        <v>26</v>
      </c>
      <c r="J907" s="18">
        <v>31</v>
      </c>
      <c r="K907" s="19"/>
      <c r="L907" s="27" t="s">
        <v>63</v>
      </c>
      <c r="M907" s="104" t="e">
        <f>#REF!</f>
        <v>#REF!</v>
      </c>
      <c r="N907" s="113" t="e">
        <f>IF(M907=0,"",CHOOSE(M907,"4","5","7","8","8","11","11","11","11","11","16","16","16","16","16","16","16","16","16","16","22","22","22","22","22","22","22","22","22","22","26","26","26","26","26","26","26","26","26","26","31","31","31","31","31","31","31","31","31","31","31","手入力箇所","手入力箇所","手入力箇所","手入力箇所","手入力箇所","手入力箇所","手入力箇所","手入力箇所","手入力箇所","手入力箇所"))</f>
        <v>#REF!</v>
      </c>
    </row>
    <row r="908" spans="1:14" ht="24.6" thickBot="1" x14ac:dyDescent="0.25">
      <c r="A908" s="28" t="s">
        <v>70</v>
      </c>
      <c r="B908" s="18">
        <v>5</v>
      </c>
      <c r="C908" s="18">
        <v>6</v>
      </c>
      <c r="D908" s="18">
        <v>7</v>
      </c>
      <c r="E908" s="18"/>
      <c r="F908" s="18"/>
      <c r="G908" s="18"/>
      <c r="H908" s="18"/>
      <c r="I908" s="18"/>
      <c r="J908" s="62"/>
      <c r="K908" s="19"/>
      <c r="L908" s="28" t="s">
        <v>70</v>
      </c>
      <c r="M908" s="104" t="e">
        <f>#REF!</f>
        <v>#REF!</v>
      </c>
      <c r="N908" s="113" t="e">
        <f>IF(M908=0,"",CHOOSE(M908,"5","6","7","手入力箇所","手入力箇所","手入力箇所","手入力箇所","手入力箇所","手入力箇所","手入力箇所","手入力箇所","手入力箇所","手入力箇所"))</f>
        <v>#REF!</v>
      </c>
    </row>
    <row r="909" spans="1:14" ht="13.8" thickBot="1" x14ac:dyDescent="0.25">
      <c r="A909" s="29" t="s">
        <v>71</v>
      </c>
      <c r="B909" s="18">
        <v>3</v>
      </c>
      <c r="C909" s="18">
        <v>6</v>
      </c>
      <c r="D909" s="18">
        <v>19</v>
      </c>
      <c r="E909" s="18"/>
      <c r="F909" s="18"/>
      <c r="G909" s="18"/>
      <c r="H909" s="18"/>
      <c r="I909" s="18"/>
      <c r="J909" s="62"/>
      <c r="K909" s="19"/>
      <c r="L909" s="29" t="s">
        <v>71</v>
      </c>
      <c r="M909" s="104" t="e">
        <f>#REF!</f>
        <v>#REF!</v>
      </c>
      <c r="N909" s="113" t="e">
        <f>IF(M909=0,"",CHOOSE(M909,"3","6","19","手入力箇所","手入力箇所","手入力箇所","手入力箇所","手入力箇所","手入力箇所","手入力箇所","手入力箇所","手入力箇所","手入力箇所"))</f>
        <v>#REF!</v>
      </c>
    </row>
    <row r="910" spans="1:14" ht="13.8" thickBot="1" x14ac:dyDescent="0.25">
      <c r="A910" s="29" t="s">
        <v>72</v>
      </c>
      <c r="B910" s="18">
        <v>1</v>
      </c>
      <c r="C910" s="18">
        <v>3</v>
      </c>
      <c r="D910" s="18">
        <v>5</v>
      </c>
      <c r="E910" s="18">
        <v>9</v>
      </c>
      <c r="F910" s="18">
        <v>26</v>
      </c>
      <c r="G910" s="18"/>
      <c r="H910" s="18"/>
      <c r="I910" s="18"/>
      <c r="J910" s="62"/>
      <c r="K910" s="19"/>
      <c r="L910" s="29" t="s">
        <v>72</v>
      </c>
      <c r="M910" s="104" t="e">
        <f>#REF!</f>
        <v>#REF!</v>
      </c>
      <c r="N910" s="113" t="e">
        <f>IF(M910=0,"",CHOOSE(M910,"1","3","5","9","9","26","26","26","26","26","手入力箇所","手入力箇所","手入力箇所","手入力箇所","手入力箇所","手入力箇所","手入力箇所","手入力箇所","手入力箇所","手入力箇所"))</f>
        <v>#REF!</v>
      </c>
    </row>
    <row r="911" spans="1:14" ht="13.8" thickBot="1" x14ac:dyDescent="0.25">
      <c r="A911" s="29" t="s">
        <v>73</v>
      </c>
      <c r="B911" s="18">
        <v>4</v>
      </c>
      <c r="C911" s="18">
        <v>11</v>
      </c>
      <c r="D911" s="18">
        <v>20</v>
      </c>
      <c r="E911" s="18">
        <v>33</v>
      </c>
      <c r="F911" s="18"/>
      <c r="G911" s="18"/>
      <c r="H911" s="18"/>
      <c r="I911" s="18"/>
      <c r="J911" s="62"/>
      <c r="K911" s="19"/>
      <c r="L911" s="29" t="s">
        <v>73</v>
      </c>
      <c r="M911" s="104" t="e">
        <f>#REF!</f>
        <v>#REF!</v>
      </c>
      <c r="N911" s="113" t="e">
        <f>IF(M911=0,"",CHOOSE(M911,"4","11","20","33","33","手入力箇所","手入力箇所","手入力箇所","手入力箇所","手入力箇所","手入力箇所","手入力箇所","手入力箇所","手入力箇所","手入力箇所"))</f>
        <v>#REF!</v>
      </c>
    </row>
    <row r="912" spans="1:14" ht="37.200000000000003" thickBot="1" x14ac:dyDescent="0.25">
      <c r="A912" s="30" t="s">
        <v>74</v>
      </c>
      <c r="B912" s="18">
        <v>4</v>
      </c>
      <c r="C912" s="18">
        <v>6</v>
      </c>
      <c r="D912" s="18">
        <v>8</v>
      </c>
      <c r="E912" s="18">
        <v>10</v>
      </c>
      <c r="F912" s="18">
        <v>15</v>
      </c>
      <c r="G912" s="18">
        <v>23</v>
      </c>
      <c r="H912" s="18">
        <v>33</v>
      </c>
      <c r="I912" s="18"/>
      <c r="J912" s="62"/>
      <c r="K912" s="19"/>
      <c r="L912" s="30" t="s">
        <v>74</v>
      </c>
      <c r="M912" s="104" t="e">
        <f>#REF!</f>
        <v>#REF!</v>
      </c>
      <c r="N912" s="113" t="e">
        <f>IF(M912=0,"",CHOOSE(M912,"4","6","8","10","10","15","15","15","15","15","23","23","23","23","23","23","23","23","23","23","33","33","33","33","33","33","33","33","33","33","手入力箇所","手入力箇所","手入力箇所","手入力箇所","手入力箇所","手入力箇所","手入力箇所","手入力箇所","手入力箇所","手入力箇所"))</f>
        <v>#REF!</v>
      </c>
    </row>
    <row r="913" spans="1:14" ht="13.8" thickBot="1" x14ac:dyDescent="0.25">
      <c r="A913" s="29" t="s">
        <v>75</v>
      </c>
      <c r="B913" s="18">
        <v>6</v>
      </c>
      <c r="C913" s="18">
        <v>14</v>
      </c>
      <c r="D913" s="18">
        <v>25</v>
      </c>
      <c r="E913" s="18">
        <v>39</v>
      </c>
      <c r="F913" s="18"/>
      <c r="G913" s="18"/>
      <c r="H913" s="18"/>
      <c r="I913" s="18"/>
      <c r="J913" s="62"/>
      <c r="K913" s="19"/>
      <c r="L913" s="29" t="s">
        <v>75</v>
      </c>
      <c r="M913" s="104" t="e">
        <f>#REF!</f>
        <v>#REF!</v>
      </c>
      <c r="N913" s="113" t="e">
        <f>IF(M913=0,"",CHOOSE(M913,"6","14","25","39","39","手入力箇所","手入力箇所","手入力箇所","手入力箇所","手入力箇所","手入力箇所","手入力箇所","手入力箇所","手入力箇所","手入力箇所"))</f>
        <v>#REF!</v>
      </c>
    </row>
    <row r="914" spans="1:14" ht="37.200000000000003" thickBot="1" x14ac:dyDescent="0.25">
      <c r="A914" s="30" t="s">
        <v>76</v>
      </c>
      <c r="B914" s="18">
        <v>2</v>
      </c>
      <c r="C914" s="18">
        <v>3</v>
      </c>
      <c r="D914" s="18">
        <v>6</v>
      </c>
      <c r="E914" s="18">
        <v>9</v>
      </c>
      <c r="F914" s="18"/>
      <c r="G914" s="18"/>
      <c r="H914" s="18"/>
      <c r="I914" s="18"/>
      <c r="J914" s="62"/>
      <c r="K914" s="19"/>
      <c r="L914" s="30" t="s">
        <v>76</v>
      </c>
      <c r="M914" s="104" t="e">
        <f>#REF!</f>
        <v>#REF!</v>
      </c>
      <c r="N914" s="113" t="e">
        <f>IF(M914=0,"",CHOOSE(M914,"2","3","6","9","9","手入力箇所","手入力箇所","手入力箇所","手入力箇所","手入力箇所","手入力箇所","手入力箇所","手入力箇所","手入力箇所","手入力箇所"))</f>
        <v>#REF!</v>
      </c>
    </row>
    <row r="915" spans="1:14" ht="27" thickBot="1" x14ac:dyDescent="0.25">
      <c r="A915" s="31" t="s">
        <v>77</v>
      </c>
      <c r="B915" s="18">
        <v>12</v>
      </c>
      <c r="C915" s="18">
        <v>18</v>
      </c>
      <c r="D915" s="18">
        <v>22</v>
      </c>
      <c r="E915" s="18">
        <v>26</v>
      </c>
      <c r="F915" s="62"/>
      <c r="G915" s="62"/>
      <c r="H915" s="62"/>
      <c r="I915" s="62"/>
      <c r="J915" s="62"/>
      <c r="K915" s="19"/>
      <c r="L915" s="31" t="s">
        <v>77</v>
      </c>
      <c r="M915" s="104" t="e">
        <f>#REF!</f>
        <v>#REF!</v>
      </c>
      <c r="N915" s="113" t="e">
        <f>IF(M915=0,"",CHOOSE(M915,"12","18","22","26","26","手入力箇所","手入力箇所","手入力箇所","手入力箇所","手入力箇所","手入力箇所","手入力箇所","手入力箇所","手入力箇所","手入力箇所"))</f>
        <v>#REF!</v>
      </c>
    </row>
    <row r="916" spans="1:14" ht="40.200000000000003" thickBot="1" x14ac:dyDescent="0.25">
      <c r="A916" s="31" t="s">
        <v>78</v>
      </c>
      <c r="B916" s="18">
        <v>5</v>
      </c>
      <c r="C916" s="18">
        <v>8</v>
      </c>
      <c r="D916" s="18">
        <v>11</v>
      </c>
      <c r="E916" s="18">
        <v>14</v>
      </c>
      <c r="F916" s="62"/>
      <c r="G916" s="62"/>
      <c r="H916" s="62"/>
      <c r="I916" s="62"/>
      <c r="J916" s="62"/>
      <c r="K916" s="19"/>
      <c r="L916" s="31" t="s">
        <v>78</v>
      </c>
      <c r="M916" s="104" t="e">
        <f>#REF!</f>
        <v>#REF!</v>
      </c>
      <c r="N916" s="113" t="e">
        <f>IF(M916=0,"",CHOOSE(M916,"5","8","11","14","14","手入力箇所","手入力箇所","手入力箇所","手入力箇所","手入力箇所","手入力箇所","手入力箇所","手入力箇所","手入力箇所","手入力箇所"))</f>
        <v>#REF!</v>
      </c>
    </row>
    <row r="917" spans="1:14" ht="27" thickBot="1" x14ac:dyDescent="0.25">
      <c r="A917" s="31" t="s">
        <v>79</v>
      </c>
      <c r="B917" s="18">
        <v>6</v>
      </c>
      <c r="C917" s="18">
        <v>11</v>
      </c>
      <c r="D917" s="18">
        <v>16</v>
      </c>
      <c r="E917" s="18">
        <v>21</v>
      </c>
      <c r="F917" s="62"/>
      <c r="G917" s="62"/>
      <c r="H917" s="62"/>
      <c r="I917" s="62"/>
      <c r="J917" s="62"/>
      <c r="K917" s="19"/>
      <c r="L917" s="31" t="s">
        <v>79</v>
      </c>
      <c r="M917" s="104" t="e">
        <f>#REF!</f>
        <v>#REF!</v>
      </c>
      <c r="N917" s="113" t="e">
        <f>IF(M917=0,"",CHOOSE(M917,"6","11","16","21","21","手入力箇所","手入力箇所","手入力箇所","手入力箇所","手入力箇所","手入力箇所","手入力箇所","手入力箇所","手入力箇所"))</f>
        <v>#REF!</v>
      </c>
    </row>
    <row r="918" spans="1:14" ht="40.200000000000003" thickBot="1" x14ac:dyDescent="0.25">
      <c r="A918" s="31" t="s">
        <v>80</v>
      </c>
      <c r="B918" s="18">
        <v>5</v>
      </c>
      <c r="C918" s="18">
        <v>7</v>
      </c>
      <c r="D918" s="18">
        <v>9</v>
      </c>
      <c r="E918" s="18">
        <v>10</v>
      </c>
      <c r="F918" s="62"/>
      <c r="G918" s="62"/>
      <c r="H918" s="62"/>
      <c r="I918" s="62"/>
      <c r="J918" s="62"/>
      <c r="K918" s="19"/>
      <c r="L918" s="31" t="s">
        <v>80</v>
      </c>
      <c r="M918" s="104" t="e">
        <f>#REF!</f>
        <v>#REF!</v>
      </c>
      <c r="N918" s="113" t="e">
        <f>IF(M918=0,"",CHOOSE(M918,"5","7","9","10","10","手入力箇所","手入力箇所","手入力箇所","手入力箇所","手入力箇所","手入力箇所","手入力箇所","手入力箇所","手入力箇所"))</f>
        <v>#REF!</v>
      </c>
    </row>
    <row r="919" spans="1:14" ht="40.200000000000003" thickBot="1" x14ac:dyDescent="0.25">
      <c r="A919" s="31" t="s">
        <v>81</v>
      </c>
      <c r="B919" s="18">
        <v>9</v>
      </c>
      <c r="C919" s="18">
        <v>14</v>
      </c>
      <c r="D919" s="62"/>
      <c r="E919" s="62"/>
      <c r="F919" s="62"/>
      <c r="G919" s="62"/>
      <c r="H919" s="62"/>
      <c r="I919" s="62"/>
      <c r="J919" s="62"/>
      <c r="K919" s="19"/>
      <c r="L919" s="31" t="s">
        <v>81</v>
      </c>
      <c r="M919" s="104" t="e">
        <f>#REF!</f>
        <v>#REF!</v>
      </c>
      <c r="N919" s="113" t="e">
        <f>IF(M919=0,"",CHOOSE(M919,"9","14","手入力箇所","手入力箇所","手入力箇所","手入力箇所","手入力箇所","手入力箇所","手入力箇所","手入力箇所","手入力箇所","手入力箇所"))</f>
        <v>#REF!</v>
      </c>
    </row>
    <row r="920" spans="1:14" ht="13.8" thickBot="1" x14ac:dyDescent="0.25">
      <c r="A920" s="31" t="s">
        <v>82</v>
      </c>
      <c r="B920" s="18">
        <v>3</v>
      </c>
      <c r="C920" s="18">
        <v>4</v>
      </c>
      <c r="D920" s="18">
        <v>4</v>
      </c>
      <c r="E920" s="18">
        <v>5</v>
      </c>
      <c r="F920" s="18">
        <v>6</v>
      </c>
      <c r="G920" s="18">
        <v>8</v>
      </c>
      <c r="H920" s="18">
        <v>9</v>
      </c>
      <c r="I920" s="18">
        <v>11</v>
      </c>
      <c r="J920" s="18">
        <v>12</v>
      </c>
      <c r="K920" s="19"/>
      <c r="L920" s="31" t="s">
        <v>82</v>
      </c>
      <c r="M920" s="104" t="e">
        <f>#REF!</f>
        <v>#REF!</v>
      </c>
      <c r="N920" s="113" t="e">
        <f>IF(M920=0,"",CHOOSE(M920,"3","4","4","5","5","6","6","6","6","6","8","8","8","8","8","8","8","8","8","8","9","9","9","9","9","9","9","9","9","9","11","11","11","11","11","11","11","11","11","11","12","12","12","12","12","12","12","12","12","12","12","手入力箇所","手入力箇所","手入力箇所","手入力箇所","手入力箇所","手入力箇所","手入力箇所","手入力箇所","手入力箇所","手入力箇所"))</f>
        <v>#REF!</v>
      </c>
    </row>
    <row r="921" spans="1:14" ht="13.8" thickBot="1" x14ac:dyDescent="0.25">
      <c r="A921" s="31" t="s">
        <v>83</v>
      </c>
      <c r="B921" s="18">
        <v>3</v>
      </c>
      <c r="C921" s="18">
        <v>4</v>
      </c>
      <c r="D921" s="18">
        <v>4</v>
      </c>
      <c r="E921" s="18">
        <v>5</v>
      </c>
      <c r="F921" s="18">
        <v>6</v>
      </c>
      <c r="G921" s="18">
        <v>8</v>
      </c>
      <c r="H921" s="18">
        <v>10</v>
      </c>
      <c r="I921" s="18">
        <v>12</v>
      </c>
      <c r="J921" s="18">
        <v>13</v>
      </c>
      <c r="K921" s="19"/>
      <c r="L921" s="31" t="s">
        <v>83</v>
      </c>
      <c r="M921" s="104" t="e">
        <f>#REF!</f>
        <v>#REF!</v>
      </c>
      <c r="N921" s="113" t="e">
        <f>IF(M921=0,"",CHOOSE(M921,"3","4","4","5","5","6","6","6","6","6","8","8","8","8","8","8","8","8","8","8","10","10","10","10","10","10","10","10","10","10","12","12","12","12","12","12","12","12","12","12","13","13","13","13","13","13","13","13","13","13","13","手入力箇所","手入力箇所","手入力箇所","手入力箇所","手入力箇所","手入力箇所","手入力箇所","手入力箇所","手入力箇所","手入力箇所"))</f>
        <v>#REF!</v>
      </c>
    </row>
    <row r="922" spans="1:14" ht="27" thickBot="1" x14ac:dyDescent="0.25">
      <c r="A922" s="32" t="s">
        <v>84</v>
      </c>
      <c r="B922" s="20">
        <v>1</v>
      </c>
      <c r="C922" s="20">
        <v>2</v>
      </c>
      <c r="D922" s="20">
        <v>3</v>
      </c>
      <c r="E922" s="20">
        <v>4</v>
      </c>
      <c r="F922" s="20">
        <v>8</v>
      </c>
      <c r="G922" s="20">
        <v>19</v>
      </c>
      <c r="H922" s="63"/>
      <c r="I922" s="63"/>
      <c r="J922" s="63"/>
      <c r="K922" s="21"/>
      <c r="L922" s="32" t="s">
        <v>84</v>
      </c>
      <c r="M922" s="104" t="e">
        <f>#REF!</f>
        <v>#REF!</v>
      </c>
      <c r="N922" s="113" t="e">
        <f>IF(M922=0,"",CHOOSE(M922,"1","2","3","4","4","8","8","8","8","8","19","19","19","19","19","19","19","19","19","19","手入力箇所","手入力箇所","手入力箇所","手入力箇所","手入力箇所","手入力箇所","手入力箇所","手入力箇所","手入力箇所","手入力箇所"))</f>
        <v>#REF!</v>
      </c>
    </row>
    <row r="923" spans="1:14" ht="13.8" thickBot="1" x14ac:dyDescent="0.25"/>
    <row r="924" spans="1:14" ht="13.8" thickBot="1" x14ac:dyDescent="0.25">
      <c r="A924" s="686" t="e">
        <f>A897</f>
        <v>#REF!</v>
      </c>
      <c r="B924" s="686"/>
      <c r="C924" s="686"/>
      <c r="D924" s="687" t="s">
        <v>193</v>
      </c>
      <c r="E924" s="687"/>
      <c r="F924" s="687"/>
      <c r="G924" s="687"/>
      <c r="H924" s="687"/>
      <c r="I924" s="687"/>
      <c r="J924" s="687"/>
      <c r="K924" s="687"/>
      <c r="L924" s="687"/>
      <c r="M924" s="687"/>
      <c r="N924" s="687"/>
    </row>
    <row r="925" spans="1:14" ht="13.8" thickBot="1" x14ac:dyDescent="0.25">
      <c r="A925" s="105"/>
      <c r="B925" s="33">
        <v>1</v>
      </c>
      <c r="C925" s="24">
        <v>2</v>
      </c>
      <c r="D925" s="24">
        <v>3</v>
      </c>
      <c r="E925" s="24" t="s">
        <v>58</v>
      </c>
      <c r="F925" s="24" t="s">
        <v>59</v>
      </c>
      <c r="G925" s="24" t="s">
        <v>60</v>
      </c>
      <c r="H925" s="24" t="s">
        <v>61</v>
      </c>
      <c r="I925" s="24" t="s">
        <v>62</v>
      </c>
      <c r="J925" s="24" t="s">
        <v>194</v>
      </c>
      <c r="K925" s="102" t="s">
        <v>85</v>
      </c>
      <c r="L925" s="105" t="s">
        <v>189</v>
      </c>
      <c r="M925" s="105" t="s">
        <v>188</v>
      </c>
      <c r="N925" s="105" t="s">
        <v>51</v>
      </c>
    </row>
    <row r="926" spans="1:14" ht="13.8" thickBot="1" x14ac:dyDescent="0.25">
      <c r="A926" s="26" t="s">
        <v>56</v>
      </c>
      <c r="B926" s="22">
        <v>16</v>
      </c>
      <c r="C926" s="22">
        <v>25</v>
      </c>
      <c r="D926" s="22">
        <v>32</v>
      </c>
      <c r="E926" s="22">
        <v>38</v>
      </c>
      <c r="F926" s="22">
        <v>56</v>
      </c>
      <c r="G926" s="22">
        <v>87</v>
      </c>
      <c r="H926" s="22">
        <v>121</v>
      </c>
      <c r="I926" s="22"/>
      <c r="J926" s="23"/>
      <c r="K926" s="68"/>
      <c r="L926" s="107" t="s">
        <v>56</v>
      </c>
      <c r="M926" s="103" t="e">
        <f>#REF!</f>
        <v>#REF!</v>
      </c>
      <c r="N926" s="103" t="e">
        <f>IF(M926=0,"",CHOOSE(M926,"16","25","32","38","38","56","56","56","56","56","87","87","87","87","87","87","87","87","87","87","121","121","121","121","121","121","121","121","121","121","手入力箇所","手入力箇所","手入力箇所","手入力箇所","手入力箇所","手入力箇所","手入力箇所","手入力箇所","手入力箇所","手入力箇所"))</f>
        <v>#REF!</v>
      </c>
    </row>
    <row r="927" spans="1:14" ht="13.8" thickBot="1" x14ac:dyDescent="0.25">
      <c r="A927" s="27" t="s">
        <v>57</v>
      </c>
      <c r="B927" s="18">
        <v>25</v>
      </c>
      <c r="C927" s="18">
        <v>33</v>
      </c>
      <c r="D927" s="18">
        <v>40</v>
      </c>
      <c r="E927" s="18">
        <v>45</v>
      </c>
      <c r="F927" s="18">
        <v>58</v>
      </c>
      <c r="G927" s="18">
        <v>79</v>
      </c>
      <c r="H927" s="18"/>
      <c r="I927" s="18"/>
      <c r="J927" s="62"/>
      <c r="K927" s="69"/>
      <c r="L927" s="107" t="s">
        <v>57</v>
      </c>
      <c r="M927" s="103" t="e">
        <f>#REF!</f>
        <v>#REF!</v>
      </c>
      <c r="N927" s="103" t="e">
        <f>IF(M927=0,"",CHOOSE(M927,"25","33","40","45","45","58","58","58","58","58","79","79","79","79","79","79","79","79","79","79","手入力箇所","手入力箇所","手入力箇所","手入力箇所","手入力箇所","手入力箇所","手入力箇所","手入力箇所","手入力箇所","手入力箇所"))</f>
        <v>#REF!</v>
      </c>
    </row>
    <row r="928" spans="1:14" ht="48.6" thickBot="1" x14ac:dyDescent="0.25">
      <c r="A928" s="28" t="s">
        <v>64</v>
      </c>
      <c r="B928" s="18">
        <v>32</v>
      </c>
      <c r="C928" s="18"/>
      <c r="D928" s="18"/>
      <c r="E928" s="18"/>
      <c r="F928" s="18"/>
      <c r="G928" s="18"/>
      <c r="H928" s="18"/>
      <c r="I928" s="18"/>
      <c r="J928" s="62"/>
      <c r="K928" s="69"/>
      <c r="L928" s="108" t="s">
        <v>64</v>
      </c>
      <c r="M928" s="103" t="e">
        <f>#REF!</f>
        <v>#REF!</v>
      </c>
      <c r="N928" s="103" t="e">
        <f>IF(M928=0,"",CHOOSE(M928,"32","手入力箇所","手入力箇所","手入力箇所","手入力箇所","手入力箇所","手入力箇所","手入力箇所","手入力箇所","手入力箇所","手入力箇所"))</f>
        <v>#REF!</v>
      </c>
    </row>
    <row r="929" spans="1:14" ht="48.6" thickBot="1" x14ac:dyDescent="0.25">
      <c r="A929" s="28" t="s">
        <v>65</v>
      </c>
      <c r="B929" s="18">
        <v>36</v>
      </c>
      <c r="C929" s="18"/>
      <c r="D929" s="18"/>
      <c r="E929" s="18"/>
      <c r="F929" s="18"/>
      <c r="G929" s="18"/>
      <c r="H929" s="18"/>
      <c r="I929" s="18"/>
      <c r="J929" s="62"/>
      <c r="K929" s="69"/>
      <c r="L929" s="108" t="s">
        <v>65</v>
      </c>
      <c r="M929" s="103" t="e">
        <f>#REF!</f>
        <v>#REF!</v>
      </c>
      <c r="N929" s="103" t="e">
        <f>IF(M929=0,"",CHOOSE(M929,"36","手入力箇所","手入力箇所","手入力箇所","手入力箇所","手入力箇所","手入力箇所","手入力箇所","手入力箇所","手入力箇所","手入力箇所"))</f>
        <v>#REF!</v>
      </c>
    </row>
    <row r="930" spans="1:14" ht="24.6" thickBot="1" x14ac:dyDescent="0.25">
      <c r="A930" s="28" t="s">
        <v>66</v>
      </c>
      <c r="B930" s="18">
        <v>24</v>
      </c>
      <c r="C930" s="18">
        <v>30</v>
      </c>
      <c r="D930" s="18">
        <v>33</v>
      </c>
      <c r="E930" s="18">
        <v>35</v>
      </c>
      <c r="F930" s="18">
        <v>42</v>
      </c>
      <c r="G930" s="18"/>
      <c r="H930" s="18"/>
      <c r="I930" s="18"/>
      <c r="J930" s="62"/>
      <c r="K930" s="69"/>
      <c r="L930" s="108" t="s">
        <v>66</v>
      </c>
      <c r="M930" s="103" t="e">
        <f>#REF!</f>
        <v>#REF!</v>
      </c>
      <c r="N930" s="103" t="e">
        <f>IF(M930=0,"",CHOOSE(M930,"24","30","33","35","35","42","42","42","42","42","手入力箇所","手入力箇所","手入力箇所","手入力箇所","手入力箇所","手入力箇所","手入力箇所","手入力箇所","手入力箇所","手入力箇所"))</f>
        <v>#REF!</v>
      </c>
    </row>
    <row r="931" spans="1:14" ht="36.6" thickBot="1" x14ac:dyDescent="0.25">
      <c r="A931" s="28" t="s">
        <v>67</v>
      </c>
      <c r="B931" s="18">
        <v>7</v>
      </c>
      <c r="C931" s="18">
        <v>12</v>
      </c>
      <c r="D931" s="18">
        <v>16</v>
      </c>
      <c r="E931" s="18">
        <v>19</v>
      </c>
      <c r="F931" s="18"/>
      <c r="G931" s="18"/>
      <c r="H931" s="18"/>
      <c r="I931" s="18"/>
      <c r="J931" s="62"/>
      <c r="K931" s="69"/>
      <c r="L931" s="108" t="s">
        <v>67</v>
      </c>
      <c r="M931" s="103" t="e">
        <f>#REF!</f>
        <v>#REF!</v>
      </c>
      <c r="N931" s="103" t="e">
        <f>IF(M931=0,"",CHOOSE(M931,"7","12","16","19","19","手入力箇所","手入力箇所","手入力箇所","手入力箇所","手入力箇所","手入力箇所","手入力箇所","手入力箇所","手入力箇所","手入力箇所"))</f>
        <v>#REF!</v>
      </c>
    </row>
    <row r="932" spans="1:14" ht="24.6" thickBot="1" x14ac:dyDescent="0.25">
      <c r="A932" s="28" t="s">
        <v>68</v>
      </c>
      <c r="B932" s="18">
        <v>21</v>
      </c>
      <c r="C932" s="18">
        <v>35</v>
      </c>
      <c r="D932" s="18">
        <v>48</v>
      </c>
      <c r="E932" s="18">
        <v>59</v>
      </c>
      <c r="F932" s="18">
        <v>94</v>
      </c>
      <c r="G932" s="18">
        <v>159</v>
      </c>
      <c r="H932" s="18">
        <v>235</v>
      </c>
      <c r="I932" s="18"/>
      <c r="J932" s="62"/>
      <c r="K932" s="69"/>
      <c r="L932" s="108" t="s">
        <v>68</v>
      </c>
      <c r="M932" s="103" t="e">
        <f>#REF!</f>
        <v>#REF!</v>
      </c>
      <c r="N932" s="103" t="e">
        <f>IF(M932=0,"",CHOOSE(M932,"21","35","48","59","59","94","94","94","94","94","159","159","159","159","159","159","159","159","159","159","235","235","235","235","235","235","235","235","235","235","手入力箇所","手入力箇所","手入力箇所","手入力箇所","手入力箇所","手入力箇所","手入力箇所","手入力箇所","手入力箇所","手入力箇所"))</f>
        <v>#REF!</v>
      </c>
    </row>
    <row r="933" spans="1:14" ht="36.6" thickBot="1" x14ac:dyDescent="0.25">
      <c r="A933" s="28" t="s">
        <v>69</v>
      </c>
      <c r="B933" s="18">
        <v>22</v>
      </c>
      <c r="C933" s="18">
        <v>26</v>
      </c>
      <c r="D933" s="18">
        <v>28</v>
      </c>
      <c r="E933" s="18">
        <v>29</v>
      </c>
      <c r="F933" s="18">
        <v>34</v>
      </c>
      <c r="G933" s="18"/>
      <c r="H933" s="18"/>
      <c r="I933" s="18"/>
      <c r="J933" s="62"/>
      <c r="K933" s="69"/>
      <c r="L933" s="108" t="s">
        <v>69</v>
      </c>
      <c r="M933" s="103" t="e">
        <f>#REF!</f>
        <v>#REF!</v>
      </c>
      <c r="N933" s="103" t="e">
        <f>IF(M933=0,"",CHOOSE(M933,"22","26","28","29","29","34","34","34","34","34","手入力箇所","手入力箇所","手入力箇所","手入力箇所","手入力箇所","手入力箇所","手入力箇所","手入力箇所","手入力箇所","手入力箇所"))</f>
        <v>#REF!</v>
      </c>
    </row>
    <row r="934" spans="1:14" ht="13.8" thickBot="1" x14ac:dyDescent="0.25">
      <c r="A934" s="27" t="s">
        <v>63</v>
      </c>
      <c r="B934" s="18">
        <v>21</v>
      </c>
      <c r="C934" s="18">
        <v>33</v>
      </c>
      <c r="D934" s="18">
        <v>46</v>
      </c>
      <c r="E934" s="18">
        <v>56</v>
      </c>
      <c r="F934" s="18">
        <v>89</v>
      </c>
      <c r="G934" s="18">
        <v>151</v>
      </c>
      <c r="H934" s="18">
        <v>224</v>
      </c>
      <c r="I934" s="18">
        <v>289</v>
      </c>
      <c r="J934" s="18">
        <v>350</v>
      </c>
      <c r="K934" s="69"/>
      <c r="L934" s="107" t="s">
        <v>63</v>
      </c>
      <c r="M934" s="103" t="e">
        <f>#REF!</f>
        <v>#REF!</v>
      </c>
      <c r="N934" s="103" t="e">
        <f>IF(M934=0,"",CHOOSE(M934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35" spans="1:14" ht="24.6" thickBot="1" x14ac:dyDescent="0.25">
      <c r="A935" s="34" t="s">
        <v>70</v>
      </c>
      <c r="B935" s="35">
        <v>13</v>
      </c>
      <c r="C935" s="35">
        <v>33</v>
      </c>
      <c r="D935" s="35">
        <v>59</v>
      </c>
      <c r="E935" s="35"/>
      <c r="F935" s="35"/>
      <c r="G935" s="35"/>
      <c r="H935" s="35"/>
      <c r="I935" s="35"/>
      <c r="J935" s="36"/>
      <c r="K935" s="67"/>
      <c r="L935" s="108" t="s">
        <v>70</v>
      </c>
      <c r="M935" s="103" t="e">
        <f>#REF!</f>
        <v>#REF!</v>
      </c>
      <c r="N935" s="103" t="e">
        <f>IF(M935=0,"",CHOOSE(M935,"13","33","59","手入力箇所","手入力箇所","手入力箇所","手入力箇所","手入力箇所","手入力箇所","手入力箇所","手入力箇所","手入力箇所","手入力箇所"))</f>
        <v>#REF!</v>
      </c>
    </row>
    <row r="936" spans="1:14" ht="13.8" thickBot="1" x14ac:dyDescent="0.25">
      <c r="A936" s="37" t="s">
        <v>71</v>
      </c>
      <c r="B936" s="17">
        <v>23</v>
      </c>
      <c r="C936" s="17">
        <v>39</v>
      </c>
      <c r="D936" s="17">
        <v>97</v>
      </c>
      <c r="E936" s="17"/>
      <c r="F936" s="17"/>
      <c r="G936" s="17"/>
      <c r="H936" s="17"/>
      <c r="I936" s="17"/>
      <c r="J936" s="64"/>
      <c r="K936" s="70"/>
      <c r="L936" s="109" t="s">
        <v>71</v>
      </c>
      <c r="M936" s="103" t="e">
        <f>#REF!</f>
        <v>#REF!</v>
      </c>
      <c r="N936" s="103" t="e">
        <f>IF(M936=0,"",CHOOSE(M936,"23","39","97","手入力箇所","手入力箇所","手入力箇所","手入力箇所","手入力箇所","手入力箇所","手入力箇所","手入力箇所","手入力箇所","手入力箇所"))</f>
        <v>#REF!</v>
      </c>
    </row>
    <row r="937" spans="1:14" ht="13.8" thickBot="1" x14ac:dyDescent="0.25">
      <c r="A937" s="29" t="s">
        <v>72</v>
      </c>
      <c r="B937" s="18">
        <v>21</v>
      </c>
      <c r="C937" s="18">
        <v>37</v>
      </c>
      <c r="D937" s="18">
        <v>58</v>
      </c>
      <c r="E937" s="18">
        <v>76</v>
      </c>
      <c r="F937" s="18">
        <v>137</v>
      </c>
      <c r="G937" s="18"/>
      <c r="H937" s="18"/>
      <c r="I937" s="18"/>
      <c r="J937" s="62"/>
      <c r="K937" s="69"/>
      <c r="L937" s="109" t="s">
        <v>72</v>
      </c>
      <c r="M937" s="103" t="e">
        <f>#REF!</f>
        <v>#REF!</v>
      </c>
      <c r="N937" s="103" t="e">
        <f>IF(M937=0,"",CHOOSE(M937,"21","37","58","76","76","137","137","137","137","137","手入力箇所","手入力箇所","手入力箇所","手入力箇所","手入力箇所","手入力箇所","手入力箇所","手入力箇所","手入力箇所","手入力箇所"))</f>
        <v>#REF!</v>
      </c>
    </row>
    <row r="938" spans="1:14" ht="13.8" thickBot="1" x14ac:dyDescent="0.25">
      <c r="A938" s="29" t="s">
        <v>73</v>
      </c>
      <c r="B938" s="18">
        <v>48</v>
      </c>
      <c r="C938" s="18">
        <v>93</v>
      </c>
      <c r="D938" s="18">
        <v>138</v>
      </c>
      <c r="E938" s="18">
        <v>183</v>
      </c>
      <c r="F938" s="18"/>
      <c r="G938" s="18"/>
      <c r="H938" s="18"/>
      <c r="I938" s="18"/>
      <c r="J938" s="62"/>
      <c r="K938" s="69"/>
      <c r="L938" s="109" t="s">
        <v>73</v>
      </c>
      <c r="M938" s="103" t="e">
        <f>#REF!</f>
        <v>#REF!</v>
      </c>
      <c r="N938" s="103" t="e">
        <f>IF(M938=0,"",CHOOSE(M938,"48","93","138","183","183","手入力箇所","手入力箇所","手入力箇所","手入力箇所","手入力箇所","手入力箇所","手入力箇所","手入力箇所","手入力箇所","手入力箇所"))</f>
        <v>#REF!</v>
      </c>
    </row>
    <row r="939" spans="1:14" ht="37.200000000000003" thickBot="1" x14ac:dyDescent="0.25">
      <c r="A939" s="30" t="s">
        <v>74</v>
      </c>
      <c r="B939" s="18">
        <v>13</v>
      </c>
      <c r="C939" s="18">
        <v>26</v>
      </c>
      <c r="D939" s="18">
        <v>40</v>
      </c>
      <c r="E939" s="18">
        <v>55</v>
      </c>
      <c r="F939" s="18">
        <v>107</v>
      </c>
      <c r="G939" s="18">
        <v>224</v>
      </c>
      <c r="H939" s="18">
        <v>386</v>
      </c>
      <c r="I939" s="18"/>
      <c r="J939" s="62"/>
      <c r="K939" s="69"/>
      <c r="L939" s="110" t="s">
        <v>74</v>
      </c>
      <c r="M939" s="103" t="e">
        <f>#REF!</f>
        <v>#REF!</v>
      </c>
      <c r="N939" s="103" t="e">
        <f>IF(M939=0,"",CHOOSE(M939,"13","26","40","55","55","107","107","107","107","107","224","224","224","224","224","224","224","224","224","224","386","386","386","386","386","386","386","386","386","386","手入力箇所","手入力箇所","手入力箇所","手入力箇所","手入力箇所","手入力箇所","手入力箇所","手入力箇所","手入力箇所","手入力箇所"))</f>
        <v>#REF!</v>
      </c>
    </row>
    <row r="940" spans="1:14" ht="13.8" thickBot="1" x14ac:dyDescent="0.25">
      <c r="A940" s="29" t="s">
        <v>75</v>
      </c>
      <c r="B940" s="18">
        <v>36</v>
      </c>
      <c r="C940" s="18">
        <v>98</v>
      </c>
      <c r="D940" s="18">
        <v>173</v>
      </c>
      <c r="E940" s="18">
        <v>274</v>
      </c>
      <c r="F940" s="18"/>
      <c r="G940" s="18"/>
      <c r="H940" s="18"/>
      <c r="I940" s="18"/>
      <c r="J940" s="62"/>
      <c r="K940" s="69"/>
      <c r="L940" s="109" t="s">
        <v>75</v>
      </c>
      <c r="M940" s="103" t="e">
        <f>#REF!</f>
        <v>#REF!</v>
      </c>
      <c r="N940" s="103" t="e">
        <f>IF(M940=0,"",CHOOSE(M940,"36","98","173","274","274","手入力箇所","手入力箇所","手入力箇所","手入力箇所","手入力箇所","手入力箇所","手入力箇所","手入力箇所","手入力箇所","手入力箇所"))</f>
        <v>#REF!</v>
      </c>
    </row>
    <row r="941" spans="1:14" ht="37.200000000000003" thickBot="1" x14ac:dyDescent="0.25">
      <c r="A941" s="30" t="s">
        <v>76</v>
      </c>
      <c r="B941" s="18">
        <v>127</v>
      </c>
      <c r="C941" s="18">
        <v>127</v>
      </c>
      <c r="D941" s="18">
        <v>127</v>
      </c>
      <c r="E941" s="18">
        <v>127</v>
      </c>
      <c r="F941" s="18"/>
      <c r="G941" s="18"/>
      <c r="H941" s="18"/>
      <c r="I941" s="18"/>
      <c r="J941" s="62"/>
      <c r="K941" s="69"/>
      <c r="L941" s="110" t="s">
        <v>76</v>
      </c>
      <c r="M941" s="103" t="e">
        <f>#REF!</f>
        <v>#REF!</v>
      </c>
      <c r="N941" s="103" t="e">
        <f>IF(M941=0,"",CHOOSE(M941,"127","127","127","127","127","手入力箇所","手入力箇所","手入力箇所","手入力箇所","手入力箇所","手入力箇所","手入力箇所","手入力箇所","手入力箇所","手入力箇所"))</f>
        <v>#REF!</v>
      </c>
    </row>
    <row r="942" spans="1:14" ht="27" thickBot="1" x14ac:dyDescent="0.25">
      <c r="A942" s="31" t="s">
        <v>77</v>
      </c>
      <c r="B942" s="18">
        <v>42</v>
      </c>
      <c r="C942" s="18">
        <v>90</v>
      </c>
      <c r="D942" s="18">
        <v>141</v>
      </c>
      <c r="E942" s="18">
        <v>193</v>
      </c>
      <c r="F942" s="62"/>
      <c r="G942" s="62"/>
      <c r="H942" s="62"/>
      <c r="I942" s="62"/>
      <c r="J942" s="62"/>
      <c r="K942" s="69"/>
      <c r="L942" s="111" t="s">
        <v>77</v>
      </c>
      <c r="M942" s="103" t="e">
        <f>#REF!</f>
        <v>#REF!</v>
      </c>
      <c r="N942" s="103" t="e">
        <f>IF(M942=0,"",CHOOSE(M942,"42","90","141","193","1936","手入力箇所","手入力箇所","手入力箇所","手入力箇所","手入力箇所","手入力箇所","手入力箇所","手入力箇所","手入力箇所","手入力箇所"))</f>
        <v>#REF!</v>
      </c>
    </row>
    <row r="943" spans="1:14" ht="40.200000000000003" thickBot="1" x14ac:dyDescent="0.25">
      <c r="A943" s="31" t="s">
        <v>78</v>
      </c>
      <c r="B943" s="18">
        <v>24</v>
      </c>
      <c r="C943" s="18">
        <v>43</v>
      </c>
      <c r="D943" s="18">
        <v>61</v>
      </c>
      <c r="E943" s="18">
        <v>76</v>
      </c>
      <c r="F943" s="62"/>
      <c r="G943" s="62"/>
      <c r="H943" s="62"/>
      <c r="I943" s="62"/>
      <c r="J943" s="62"/>
      <c r="K943" s="69"/>
      <c r="L943" s="111" t="s">
        <v>78</v>
      </c>
      <c r="M943" s="103" t="e">
        <f>#REF!</f>
        <v>#REF!</v>
      </c>
      <c r="N943" s="103" t="e">
        <f>IF(M943=0,"",CHOOSE(M943,"24","43","61","76","76","手入力箇所","手入力箇所","手入力箇所","手入力箇所","手入力箇所","手入力箇所","手入力箇所","手入力箇所","手入力箇所","手入力箇所"))</f>
        <v>#REF!</v>
      </c>
    </row>
    <row r="944" spans="1:14" ht="27" thickBot="1" x14ac:dyDescent="0.25">
      <c r="A944" s="31" t="s">
        <v>79</v>
      </c>
      <c r="B944" s="18">
        <v>54</v>
      </c>
      <c r="C944" s="18">
        <v>77</v>
      </c>
      <c r="D944" s="18">
        <v>94</v>
      </c>
      <c r="E944" s="18">
        <v>107</v>
      </c>
      <c r="F944" s="62"/>
      <c r="G944" s="62"/>
      <c r="H944" s="62"/>
      <c r="I944" s="62"/>
      <c r="J944" s="62"/>
      <c r="K944" s="69"/>
      <c r="L944" s="111" t="s">
        <v>79</v>
      </c>
      <c r="M944" s="103" t="e">
        <f>#REF!</f>
        <v>#REF!</v>
      </c>
      <c r="N944" s="103" t="e">
        <f>IF(M944=0,"",CHOOSE(M944,"54","77","94","107","107","手入力箇所","手入力箇所","手入力箇所","手入力箇所","手入力箇所","手入力箇所","手入力箇所","手入力箇所","手入力箇所","手入力箇所"))</f>
        <v>#REF!</v>
      </c>
    </row>
    <row r="945" spans="1:14" ht="40.200000000000003" thickBot="1" x14ac:dyDescent="0.25">
      <c r="A945" s="31" t="s">
        <v>80</v>
      </c>
      <c r="B945" s="18">
        <v>49</v>
      </c>
      <c r="C945" s="18">
        <v>53</v>
      </c>
      <c r="D945" s="18">
        <v>55</v>
      </c>
      <c r="E945" s="18">
        <v>56</v>
      </c>
      <c r="F945" s="62"/>
      <c r="G945" s="62"/>
      <c r="H945" s="62"/>
      <c r="I945" s="62"/>
      <c r="J945" s="62"/>
      <c r="K945" s="69"/>
      <c r="L945" s="111" t="s">
        <v>80</v>
      </c>
      <c r="M945" s="103" t="e">
        <f>#REF!</f>
        <v>#REF!</v>
      </c>
      <c r="N945" s="103" t="e">
        <f>IF(M945=0,"",CHOOSE(M945,"49","53","55","56","56","手入力箇所","手入力箇所","手入力箇所","手入力箇所","手入力箇所","手入力箇所","手入力箇所","手入力箇所","手入力箇所","手入力箇所"))</f>
        <v>#REF!</v>
      </c>
    </row>
    <row r="946" spans="1:14" ht="40.200000000000003" thickBot="1" x14ac:dyDescent="0.25">
      <c r="A946" s="38" t="s">
        <v>81</v>
      </c>
      <c r="B946" s="35">
        <v>232</v>
      </c>
      <c r="C946" s="35">
        <v>232</v>
      </c>
      <c r="D946" s="36"/>
      <c r="E946" s="36"/>
      <c r="F946" s="36"/>
      <c r="G946" s="36"/>
      <c r="H946" s="36"/>
      <c r="I946" s="36"/>
      <c r="J946" s="36"/>
      <c r="K946" s="67"/>
      <c r="L946" s="111" t="s">
        <v>81</v>
      </c>
      <c r="M946" s="103" t="e">
        <f>#REF!</f>
        <v>#REF!</v>
      </c>
      <c r="N946" s="103" t="e">
        <f>IF(M946=0,"",CHOOSE(M946,"232","232","手入力箇所","手入力箇所","手入力箇所","手入力箇所","手入力箇所","手入力箇所","手入力箇所","手入力箇所","手入力箇所","手入力箇所"))</f>
        <v>#REF!</v>
      </c>
    </row>
    <row r="947" spans="1:14" ht="13.8" thickBot="1" x14ac:dyDescent="0.25">
      <c r="A947" s="39" t="s">
        <v>82</v>
      </c>
      <c r="B947" s="17">
        <v>6</v>
      </c>
      <c r="C947" s="17">
        <v>9</v>
      </c>
      <c r="D947" s="17">
        <v>11</v>
      </c>
      <c r="E947" s="17">
        <v>13</v>
      </c>
      <c r="F947" s="17">
        <v>18</v>
      </c>
      <c r="G947" s="17">
        <v>26</v>
      </c>
      <c r="H947" s="17">
        <v>35</v>
      </c>
      <c r="I947" s="17">
        <v>43</v>
      </c>
      <c r="J947" s="17">
        <v>49</v>
      </c>
      <c r="K947" s="70"/>
      <c r="L947" s="111" t="s">
        <v>82</v>
      </c>
      <c r="M947" s="103" t="e">
        <f>#REF!</f>
        <v>#REF!</v>
      </c>
      <c r="N947" s="103" t="e">
        <f>IF(M947=0,"",CHOOSE(M947,"6","9","11","13","13","18","18","18","18","18","26","26","26","26","26","26","26","26","26","26","35","35","35","35","35","35","35","35","35","35","43","43","43","43","43","43","43","43","43","43","49","49","49","49","49","49","49","49","49","49","手入力箇所","手入力箇所","手入力箇所","手入力箇所","手入力箇所","手入力箇所","手入力箇所","手入力箇所","手入力箇所","手入力箇所"))</f>
        <v>#REF!</v>
      </c>
    </row>
    <row r="948" spans="1:14" ht="13.8" thickBot="1" x14ac:dyDescent="0.25">
      <c r="A948" s="31" t="s">
        <v>83</v>
      </c>
      <c r="B948" s="18">
        <v>6</v>
      </c>
      <c r="C948" s="18">
        <v>10</v>
      </c>
      <c r="D948" s="18">
        <v>14</v>
      </c>
      <c r="E948" s="18">
        <v>17</v>
      </c>
      <c r="F948" s="18">
        <v>29</v>
      </c>
      <c r="G948" s="18">
        <v>50</v>
      </c>
      <c r="H948" s="18">
        <v>76</v>
      </c>
      <c r="I948" s="18">
        <v>100</v>
      </c>
      <c r="J948" s="18">
        <v>123</v>
      </c>
      <c r="K948" s="69"/>
      <c r="L948" s="111" t="s">
        <v>83</v>
      </c>
      <c r="M948" s="103" t="e">
        <f>#REF!</f>
        <v>#REF!</v>
      </c>
      <c r="N948" s="103" t="e">
        <f>IF(M948=0,"",CHOOSE(M948,"6","10","14","17","17","29","29","29","29","29","50","50","50","50","50","50","50","50","50","50","76","76","76","76","76","76","76","76","76","76","100","100","100","100","100","100","100","100","100","100","123","123","123","123","123","123","123","123","123","123","手入力箇所","手入力箇所","手入力箇所","手入力箇所","手入力箇所","手入力箇所","手入力箇所","手入力箇所","手入力箇所"))</f>
        <v>#REF!</v>
      </c>
    </row>
    <row r="949" spans="1:14" ht="27" thickBot="1" x14ac:dyDescent="0.25">
      <c r="A949" s="32" t="s">
        <v>84</v>
      </c>
      <c r="B949" s="20">
        <v>9</v>
      </c>
      <c r="C949" s="20">
        <v>15</v>
      </c>
      <c r="D949" s="20">
        <v>20</v>
      </c>
      <c r="E949" s="20">
        <v>24</v>
      </c>
      <c r="F949" s="20">
        <v>39</v>
      </c>
      <c r="G949" s="20">
        <v>65</v>
      </c>
      <c r="H949" s="63"/>
      <c r="I949" s="63"/>
      <c r="J949" s="63"/>
      <c r="K949" s="106"/>
      <c r="L949" s="111" t="s">
        <v>84</v>
      </c>
      <c r="M949" s="103" t="e">
        <f>#REF!</f>
        <v>#REF!</v>
      </c>
      <c r="N949" s="103" t="e">
        <f>IF(M949=0,"",CHOOSE(M949,"9","15","20","24","24","39","39","39","39","39","65","65","65","65","65","65","65","65","65","65","手入力箇所","手入力箇所","手入力箇所","手入力箇所","手入力箇所","手入力箇所","手入力箇所","手入力箇所","手入力箇所","手入力箇所"))</f>
        <v>#REF!</v>
      </c>
    </row>
    <row r="952" spans="1:14" ht="13.8" thickBot="1" x14ac:dyDescent="0.25"/>
    <row r="953" spans="1:14" ht="13.8" thickBot="1" x14ac:dyDescent="0.25">
      <c r="A953" s="688" t="e">
        <f>#REF!</f>
        <v>#REF!</v>
      </c>
      <c r="B953" s="688"/>
      <c r="C953" s="688"/>
      <c r="D953" s="689" t="s">
        <v>192</v>
      </c>
      <c r="E953" s="689"/>
      <c r="F953" s="689"/>
      <c r="G953" s="689"/>
      <c r="H953" s="689"/>
      <c r="I953" s="689"/>
      <c r="J953" s="689"/>
      <c r="K953" s="689"/>
      <c r="L953" s="689"/>
      <c r="M953" s="689"/>
      <c r="N953" s="689"/>
    </row>
    <row r="954" spans="1:14" ht="13.8" thickBot="1" x14ac:dyDescent="0.25">
      <c r="A954" s="65"/>
      <c r="B954" s="33">
        <v>1</v>
      </c>
      <c r="C954" s="24">
        <v>2</v>
      </c>
      <c r="D954" s="24">
        <v>3</v>
      </c>
      <c r="E954" s="24" t="s">
        <v>58</v>
      </c>
      <c r="F954" s="24" t="s">
        <v>59</v>
      </c>
      <c r="G954" s="24" t="s">
        <v>60</v>
      </c>
      <c r="H954" s="24" t="s">
        <v>61</v>
      </c>
      <c r="I954" s="24" t="s">
        <v>62</v>
      </c>
      <c r="J954" s="24" t="s">
        <v>194</v>
      </c>
      <c r="K954" s="25" t="s">
        <v>85</v>
      </c>
      <c r="L954" s="105" t="s">
        <v>189</v>
      </c>
      <c r="M954" s="105" t="s">
        <v>188</v>
      </c>
      <c r="N954" s="105" t="s">
        <v>51</v>
      </c>
    </row>
    <row r="955" spans="1:14" ht="13.8" thickBot="1" x14ac:dyDescent="0.25">
      <c r="A955" s="26" t="s">
        <v>56</v>
      </c>
      <c r="B955" s="22">
        <v>5</v>
      </c>
      <c r="C955" s="22">
        <v>7</v>
      </c>
      <c r="D955" s="22">
        <v>8</v>
      </c>
      <c r="E955" s="22">
        <v>8</v>
      </c>
      <c r="F955" s="22">
        <v>10</v>
      </c>
      <c r="G955" s="22">
        <v>13</v>
      </c>
      <c r="H955" s="22">
        <v>16</v>
      </c>
      <c r="I955" s="22"/>
      <c r="J955" s="23"/>
      <c r="K955" s="1"/>
      <c r="L955" s="26" t="s">
        <v>56</v>
      </c>
      <c r="M955" s="104" t="e">
        <f>#REF!</f>
        <v>#REF!</v>
      </c>
      <c r="N955" s="112" t="e">
        <f>IF(M955=0,"",CHOOSE(M955,"5","7","8","8","8","10","10","10","10","10","13","13","13","13","13","13","13","13","13","13","16","16","16","16","16","16","16","16","16","16","16","手入力箇所","手入力箇所","手入力箇所","手入力箇所","手入力箇所","手入力箇所","手入力箇所","手入力箇所","手入力箇所","手入力箇所"))</f>
        <v>#REF!</v>
      </c>
    </row>
    <row r="956" spans="1:14" ht="13.8" thickBot="1" x14ac:dyDescent="0.25">
      <c r="A956" s="27" t="s">
        <v>57</v>
      </c>
      <c r="B956" s="18">
        <v>5</v>
      </c>
      <c r="C956" s="18">
        <v>7</v>
      </c>
      <c r="D956" s="18">
        <v>8</v>
      </c>
      <c r="E956" s="18">
        <v>9</v>
      </c>
      <c r="F956" s="18">
        <v>12</v>
      </c>
      <c r="G956" s="18">
        <v>16</v>
      </c>
      <c r="H956" s="18"/>
      <c r="I956" s="18"/>
      <c r="J956" s="62"/>
      <c r="K956" s="19"/>
      <c r="L956" s="27" t="s">
        <v>57</v>
      </c>
      <c r="M956" s="104" t="e">
        <f>#REF!</f>
        <v>#REF!</v>
      </c>
      <c r="N956" s="113" t="e">
        <f>IF(M956=0,"",CHOOSE(M956,"5","7","8","9","9","12","12","12","12","12","16","16","16","16","16","16","16","16","16","16","手入力箇所","手入力箇所","手入力箇所","手入力箇所","手入力箇所","手入力箇所","手入力箇所","手入力箇所","手入力箇所","手入力箇所"))</f>
        <v>#REF!</v>
      </c>
    </row>
    <row r="957" spans="1:14" ht="48.6" thickBot="1" x14ac:dyDescent="0.25">
      <c r="A957" s="28" t="s">
        <v>64</v>
      </c>
      <c r="B957" s="18">
        <v>6</v>
      </c>
      <c r="C957" s="18"/>
      <c r="D957" s="18"/>
      <c r="E957" s="18"/>
      <c r="F957" s="18"/>
      <c r="G957" s="18"/>
      <c r="H957" s="18"/>
      <c r="I957" s="18"/>
      <c r="J957" s="62"/>
      <c r="K957" s="19"/>
      <c r="L957" s="28" t="s">
        <v>64</v>
      </c>
      <c r="M957" s="104" t="e">
        <f>#REF!</f>
        <v>#REF!</v>
      </c>
      <c r="N957" s="113" t="e">
        <f>IF(M957=0,"",CHOOSE(M957,"6","手入力箇所","手入力箇所","手入力箇所","手入力箇所","手入力箇所","手入力箇所","手入力箇所","手入力箇所","手入力箇所","手入力箇所","",""))</f>
        <v>#REF!</v>
      </c>
    </row>
    <row r="958" spans="1:14" ht="48.6" thickBot="1" x14ac:dyDescent="0.25">
      <c r="A958" s="28" t="s">
        <v>65</v>
      </c>
      <c r="B958" s="18">
        <v>6</v>
      </c>
      <c r="C958" s="18"/>
      <c r="D958" s="18"/>
      <c r="E958" s="18"/>
      <c r="F958" s="18"/>
      <c r="G958" s="18"/>
      <c r="H958" s="18"/>
      <c r="I958" s="18"/>
      <c r="J958" s="62"/>
      <c r="K958" s="19"/>
      <c r="L958" s="28" t="s">
        <v>65</v>
      </c>
      <c r="M958" s="104" t="e">
        <f>#REF!</f>
        <v>#REF!</v>
      </c>
      <c r="N958" s="113" t="e">
        <f>IF(M958=0,"",CHOOSE(M958,"6","手入力箇所","手入力箇所","手入力箇所","手入力箇所","手入力箇所","手入力箇所","手入力箇所","手入力箇所","手入力箇所","手入力箇所","",""))</f>
        <v>#REF!</v>
      </c>
    </row>
    <row r="959" spans="1:14" ht="24.6" thickBot="1" x14ac:dyDescent="0.25">
      <c r="A959" s="28" t="s">
        <v>66</v>
      </c>
      <c r="B959" s="18">
        <v>5</v>
      </c>
      <c r="C959" s="18">
        <v>7</v>
      </c>
      <c r="D959" s="18">
        <v>8</v>
      </c>
      <c r="E959" s="18">
        <v>9</v>
      </c>
      <c r="F959" s="18">
        <v>12</v>
      </c>
      <c r="G959" s="18"/>
      <c r="H959" s="18"/>
      <c r="I959" s="18"/>
      <c r="J959" s="62"/>
      <c r="K959" s="19"/>
      <c r="L959" s="28" t="s">
        <v>66</v>
      </c>
      <c r="M959" s="104" t="e">
        <f>#REF!</f>
        <v>#REF!</v>
      </c>
      <c r="N959" s="113" t="e">
        <f>IF(M959=0,"",CHOOSE(M959,"5","7","8","9","9","12","12","12","12","12","手入力箇所","手入力箇所","手入力箇所","手入力箇所","手入力箇所","手入力箇所","手入力箇所","手入力箇所","手入力箇所","手入力箇所"))</f>
        <v>#REF!</v>
      </c>
    </row>
    <row r="960" spans="1:14" ht="36.6" thickBot="1" x14ac:dyDescent="0.25">
      <c r="A960" s="28" t="s">
        <v>67</v>
      </c>
      <c r="B960" s="18">
        <v>4</v>
      </c>
      <c r="C960" s="18">
        <v>5</v>
      </c>
      <c r="D960" s="18">
        <v>5</v>
      </c>
      <c r="E960" s="18">
        <v>6</v>
      </c>
      <c r="F960" s="18"/>
      <c r="G960" s="18"/>
      <c r="H960" s="18"/>
      <c r="I960" s="18"/>
      <c r="J960" s="62"/>
      <c r="K960" s="19"/>
      <c r="L960" s="28" t="s">
        <v>67</v>
      </c>
      <c r="M960" s="104" t="e">
        <f>#REF!</f>
        <v>#REF!</v>
      </c>
      <c r="N960" s="113" t="e">
        <f>IF(M960=0,"",CHOOSE(M960,"4","5","5","6","6","手入力箇所","手入力箇所","手入力箇所","手入力箇所","手入力箇所","手入力箇所","手入力箇所","手入力箇所","手入力箇所","手入力箇所"))</f>
        <v>#REF!</v>
      </c>
    </row>
    <row r="961" spans="1:14" ht="24.6" thickBot="1" x14ac:dyDescent="0.25">
      <c r="A961" s="28" t="s">
        <v>68</v>
      </c>
      <c r="B961" s="18">
        <v>12</v>
      </c>
      <c r="C961" s="18">
        <v>12</v>
      </c>
      <c r="D961" s="18">
        <v>12</v>
      </c>
      <c r="E961" s="18">
        <v>12</v>
      </c>
      <c r="F961" s="18">
        <v>12</v>
      </c>
      <c r="G961" s="18">
        <v>12</v>
      </c>
      <c r="H961" s="18">
        <v>12</v>
      </c>
      <c r="I961" s="18"/>
      <c r="J961" s="62"/>
      <c r="K961" s="19"/>
      <c r="L961" s="28" t="s">
        <v>68</v>
      </c>
      <c r="M961" s="104" t="e">
        <f>#REF!</f>
        <v>#REF!</v>
      </c>
      <c r="N961" s="113" t="e">
        <f>IF(M961=0,"",CHOOSE(M961,"12","12","12","12","12","12","12","12","12","12","12","12","12","12","12","12","12","12","12","12","12","12","12","12","12","12","12","12","12","12","手入力箇所","手入力箇所","手入力箇所","手入力箇所","手入力箇所","手入力箇所","手入力箇所","手入力箇所","手入力箇所","手入力箇所"))</f>
        <v>#REF!</v>
      </c>
    </row>
    <row r="962" spans="1:14" ht="36.6" thickBot="1" x14ac:dyDescent="0.25">
      <c r="A962" s="28" t="s">
        <v>69</v>
      </c>
      <c r="B962" s="18">
        <v>7</v>
      </c>
      <c r="C962" s="18">
        <v>7</v>
      </c>
      <c r="D962" s="18">
        <v>7</v>
      </c>
      <c r="E962" s="18">
        <v>7</v>
      </c>
      <c r="F962" s="18">
        <v>7</v>
      </c>
      <c r="G962" s="18"/>
      <c r="H962" s="18"/>
      <c r="I962" s="18"/>
      <c r="J962" s="62"/>
      <c r="K962" s="19"/>
      <c r="L962" s="28" t="s">
        <v>69</v>
      </c>
      <c r="M962" s="104" t="e">
        <f>#REF!</f>
        <v>#REF!</v>
      </c>
      <c r="N962" s="113" t="e">
        <f>IF(M962=0,"",CHOOSE(M962,"7","7","7","7","7","7","7","7","7","7","手入力箇所","手入力箇所","手入力箇所","手入力箇所","手入力箇所","手入力箇所","手入力箇所","手入力箇所","手入力箇所","手入力箇所"))</f>
        <v>#REF!</v>
      </c>
    </row>
    <row r="963" spans="1:14" ht="13.8" thickBot="1" x14ac:dyDescent="0.25">
      <c r="A963" s="27" t="s">
        <v>63</v>
      </c>
      <c r="B963" s="18">
        <v>4</v>
      </c>
      <c r="C963" s="18">
        <v>5</v>
      </c>
      <c r="D963" s="18">
        <v>7</v>
      </c>
      <c r="E963" s="18">
        <v>8</v>
      </c>
      <c r="F963" s="18">
        <v>11</v>
      </c>
      <c r="G963" s="18">
        <v>16</v>
      </c>
      <c r="H963" s="18">
        <v>22</v>
      </c>
      <c r="I963" s="18">
        <v>26</v>
      </c>
      <c r="J963" s="18">
        <v>31</v>
      </c>
      <c r="K963" s="19"/>
      <c r="L963" s="27" t="s">
        <v>63</v>
      </c>
      <c r="M963" s="104" t="e">
        <f>#REF!</f>
        <v>#REF!</v>
      </c>
      <c r="N963" s="113" t="e">
        <f>IF(M963=0,"",CHOOSE(M963,"4","5","7","8","8","11","11","11","11","11","16","16","16","16","16","16","16","16","16","16","22","22","22","22","22","22","22","22","22","22","26","26","26","26","26","26","26","26","26","26","31","31","31","31","31","31","31","31","31","31","31","手入力箇所","手入力箇所","手入力箇所","手入力箇所","手入力箇所","手入力箇所","手入力箇所","手入力箇所","手入力箇所","手入力箇所"))</f>
        <v>#REF!</v>
      </c>
    </row>
    <row r="964" spans="1:14" ht="24.6" thickBot="1" x14ac:dyDescent="0.25">
      <c r="A964" s="28" t="s">
        <v>70</v>
      </c>
      <c r="B964" s="18">
        <v>5</v>
      </c>
      <c r="C964" s="18">
        <v>6</v>
      </c>
      <c r="D964" s="18">
        <v>7</v>
      </c>
      <c r="E964" s="18"/>
      <c r="F964" s="18"/>
      <c r="G964" s="18"/>
      <c r="H964" s="18"/>
      <c r="I964" s="18"/>
      <c r="J964" s="62"/>
      <c r="K964" s="19"/>
      <c r="L964" s="28" t="s">
        <v>70</v>
      </c>
      <c r="M964" s="104" t="e">
        <f>#REF!</f>
        <v>#REF!</v>
      </c>
      <c r="N964" s="113" t="e">
        <f>IF(M964=0,"",CHOOSE(M964,"5","6","7","手入力箇所","手入力箇所","手入力箇所","手入力箇所","手入力箇所","手入力箇所","手入力箇所","手入力箇所","手入力箇所","手入力箇所"))</f>
        <v>#REF!</v>
      </c>
    </row>
    <row r="965" spans="1:14" ht="13.8" thickBot="1" x14ac:dyDescent="0.25">
      <c r="A965" s="29" t="s">
        <v>71</v>
      </c>
      <c r="B965" s="18">
        <v>3</v>
      </c>
      <c r="C965" s="18">
        <v>6</v>
      </c>
      <c r="D965" s="18">
        <v>19</v>
      </c>
      <c r="E965" s="18"/>
      <c r="F965" s="18"/>
      <c r="G965" s="18"/>
      <c r="H965" s="18"/>
      <c r="I965" s="18"/>
      <c r="J965" s="62"/>
      <c r="K965" s="19"/>
      <c r="L965" s="29" t="s">
        <v>71</v>
      </c>
      <c r="M965" s="104" t="e">
        <f>#REF!</f>
        <v>#REF!</v>
      </c>
      <c r="N965" s="113" t="e">
        <f>IF(M965=0,"",CHOOSE(M965,"3","6","19","手入力箇所","手入力箇所","手入力箇所","手入力箇所","手入力箇所","手入力箇所","手入力箇所","手入力箇所","手入力箇所","手入力箇所"))</f>
        <v>#REF!</v>
      </c>
    </row>
    <row r="966" spans="1:14" ht="13.8" thickBot="1" x14ac:dyDescent="0.25">
      <c r="A966" s="29" t="s">
        <v>72</v>
      </c>
      <c r="B966" s="18">
        <v>1</v>
      </c>
      <c r="C966" s="18">
        <v>3</v>
      </c>
      <c r="D966" s="18">
        <v>5</v>
      </c>
      <c r="E966" s="18">
        <v>9</v>
      </c>
      <c r="F966" s="18">
        <v>26</v>
      </c>
      <c r="G966" s="18"/>
      <c r="H966" s="18"/>
      <c r="I966" s="18"/>
      <c r="J966" s="62"/>
      <c r="K966" s="19"/>
      <c r="L966" s="29" t="s">
        <v>72</v>
      </c>
      <c r="M966" s="104" t="e">
        <f>#REF!</f>
        <v>#REF!</v>
      </c>
      <c r="N966" s="113" t="e">
        <f>IF(M966=0,"",CHOOSE(M966,"1","3","5","9","9","26","26","26","26","26","手入力箇所","手入力箇所","手入力箇所","手入力箇所","手入力箇所","手入力箇所","手入力箇所","手入力箇所","手入力箇所","手入力箇所"))</f>
        <v>#REF!</v>
      </c>
    </row>
    <row r="967" spans="1:14" ht="13.8" thickBot="1" x14ac:dyDescent="0.25">
      <c r="A967" s="29" t="s">
        <v>73</v>
      </c>
      <c r="B967" s="18">
        <v>4</v>
      </c>
      <c r="C967" s="18">
        <v>11</v>
      </c>
      <c r="D967" s="18">
        <v>20</v>
      </c>
      <c r="E967" s="18">
        <v>33</v>
      </c>
      <c r="F967" s="18"/>
      <c r="G967" s="18"/>
      <c r="H967" s="18"/>
      <c r="I967" s="18"/>
      <c r="J967" s="62"/>
      <c r="K967" s="19"/>
      <c r="L967" s="29" t="s">
        <v>73</v>
      </c>
      <c r="M967" s="104" t="e">
        <f>#REF!</f>
        <v>#REF!</v>
      </c>
      <c r="N967" s="113" t="e">
        <f>IF(M967=0,"",CHOOSE(M967,"4","11","20","33","33","手入力箇所","手入力箇所","手入力箇所","手入力箇所","手入力箇所","手入力箇所","手入力箇所","手入力箇所","手入力箇所","手入力箇所"))</f>
        <v>#REF!</v>
      </c>
    </row>
    <row r="968" spans="1:14" ht="37.200000000000003" thickBot="1" x14ac:dyDescent="0.25">
      <c r="A968" s="30" t="s">
        <v>74</v>
      </c>
      <c r="B968" s="18">
        <v>4</v>
      </c>
      <c r="C968" s="18">
        <v>6</v>
      </c>
      <c r="D968" s="18">
        <v>8</v>
      </c>
      <c r="E968" s="18">
        <v>10</v>
      </c>
      <c r="F968" s="18">
        <v>15</v>
      </c>
      <c r="G968" s="18">
        <v>23</v>
      </c>
      <c r="H968" s="18">
        <v>33</v>
      </c>
      <c r="I968" s="18"/>
      <c r="J968" s="62"/>
      <c r="K968" s="19"/>
      <c r="L968" s="30" t="s">
        <v>74</v>
      </c>
      <c r="M968" s="104" t="e">
        <f>#REF!</f>
        <v>#REF!</v>
      </c>
      <c r="N968" s="113" t="e">
        <f>IF(M968=0,"",CHOOSE(M968,"4","6","8","10","10","15","15","15","15","15","23","23","23","23","23","23","23","23","23","23","33","33","33","33","33","33","33","33","33","33","手入力箇所","手入力箇所","手入力箇所","手入力箇所","手入力箇所","手入力箇所","手入力箇所","手入力箇所","手入力箇所","手入力箇所"))</f>
        <v>#REF!</v>
      </c>
    </row>
    <row r="969" spans="1:14" ht="13.8" thickBot="1" x14ac:dyDescent="0.25">
      <c r="A969" s="29" t="s">
        <v>75</v>
      </c>
      <c r="B969" s="18">
        <v>6</v>
      </c>
      <c r="C969" s="18">
        <v>14</v>
      </c>
      <c r="D969" s="18">
        <v>25</v>
      </c>
      <c r="E969" s="18">
        <v>39</v>
      </c>
      <c r="F969" s="18"/>
      <c r="G969" s="18"/>
      <c r="H969" s="18"/>
      <c r="I969" s="18"/>
      <c r="J969" s="62"/>
      <c r="K969" s="19"/>
      <c r="L969" s="29" t="s">
        <v>75</v>
      </c>
      <c r="M969" s="104" t="e">
        <f>#REF!</f>
        <v>#REF!</v>
      </c>
      <c r="N969" s="113" t="e">
        <f>IF(M969=0,"",CHOOSE(M969,"6","14","25","39","39","手入力箇所","手入力箇所","手入力箇所","手入力箇所","手入力箇所","手入力箇所","手入力箇所","手入力箇所","手入力箇所","手入力箇所"))</f>
        <v>#REF!</v>
      </c>
    </row>
    <row r="970" spans="1:14" ht="37.200000000000003" thickBot="1" x14ac:dyDescent="0.25">
      <c r="A970" s="30" t="s">
        <v>76</v>
      </c>
      <c r="B970" s="18">
        <v>2</v>
      </c>
      <c r="C970" s="18">
        <v>3</v>
      </c>
      <c r="D970" s="18">
        <v>6</v>
      </c>
      <c r="E970" s="18">
        <v>9</v>
      </c>
      <c r="F970" s="18"/>
      <c r="G970" s="18"/>
      <c r="H970" s="18"/>
      <c r="I970" s="18"/>
      <c r="J970" s="62"/>
      <c r="K970" s="19"/>
      <c r="L970" s="30" t="s">
        <v>76</v>
      </c>
      <c r="M970" s="104" t="e">
        <f>#REF!</f>
        <v>#REF!</v>
      </c>
      <c r="N970" s="113" t="e">
        <f>IF(M970=0,"",CHOOSE(M970,"2","3","6","9","9","手入力箇所","手入力箇所","手入力箇所","手入力箇所","手入力箇所","手入力箇所","手入力箇所","手入力箇所","手入力箇所","手入力箇所"))</f>
        <v>#REF!</v>
      </c>
    </row>
    <row r="971" spans="1:14" ht="27" thickBot="1" x14ac:dyDescent="0.25">
      <c r="A971" s="31" t="s">
        <v>77</v>
      </c>
      <c r="B971" s="18">
        <v>12</v>
      </c>
      <c r="C971" s="18">
        <v>18</v>
      </c>
      <c r="D971" s="18">
        <v>22</v>
      </c>
      <c r="E971" s="18">
        <v>26</v>
      </c>
      <c r="F971" s="62"/>
      <c r="G971" s="62"/>
      <c r="H971" s="62"/>
      <c r="I971" s="62"/>
      <c r="J971" s="62"/>
      <c r="K971" s="19"/>
      <c r="L971" s="31" t="s">
        <v>77</v>
      </c>
      <c r="M971" s="104" t="e">
        <f>#REF!</f>
        <v>#REF!</v>
      </c>
      <c r="N971" s="113" t="e">
        <f>IF(M971=0,"",CHOOSE(M971,"12","18","22","26","26","手入力箇所","手入力箇所","手入力箇所","手入力箇所","手入力箇所","手入力箇所","手入力箇所","手入力箇所","手入力箇所","手入力箇所"))</f>
        <v>#REF!</v>
      </c>
    </row>
    <row r="972" spans="1:14" ht="40.200000000000003" thickBot="1" x14ac:dyDescent="0.25">
      <c r="A972" s="31" t="s">
        <v>78</v>
      </c>
      <c r="B972" s="18">
        <v>5</v>
      </c>
      <c r="C972" s="18">
        <v>8</v>
      </c>
      <c r="D972" s="18">
        <v>11</v>
      </c>
      <c r="E972" s="18">
        <v>14</v>
      </c>
      <c r="F972" s="62"/>
      <c r="G972" s="62"/>
      <c r="H972" s="62"/>
      <c r="I972" s="62"/>
      <c r="J972" s="62"/>
      <c r="K972" s="19"/>
      <c r="L972" s="31" t="s">
        <v>78</v>
      </c>
      <c r="M972" s="104" t="e">
        <f>#REF!</f>
        <v>#REF!</v>
      </c>
      <c r="N972" s="113" t="e">
        <f>IF(M972=0,"",CHOOSE(M972,"5","8","11","14","14","手入力箇所","手入力箇所","手入力箇所","手入力箇所","手入力箇所","手入力箇所","手入力箇所","手入力箇所","手入力箇所","手入力箇所"))</f>
        <v>#REF!</v>
      </c>
    </row>
    <row r="973" spans="1:14" ht="27" thickBot="1" x14ac:dyDescent="0.25">
      <c r="A973" s="31" t="s">
        <v>79</v>
      </c>
      <c r="B973" s="18">
        <v>6</v>
      </c>
      <c r="C973" s="18">
        <v>11</v>
      </c>
      <c r="D973" s="18">
        <v>16</v>
      </c>
      <c r="E973" s="18">
        <v>21</v>
      </c>
      <c r="F973" s="62"/>
      <c r="G973" s="62"/>
      <c r="H973" s="62"/>
      <c r="I973" s="62"/>
      <c r="J973" s="62"/>
      <c r="K973" s="19"/>
      <c r="L973" s="31" t="s">
        <v>79</v>
      </c>
      <c r="M973" s="104" t="e">
        <f>#REF!</f>
        <v>#REF!</v>
      </c>
      <c r="N973" s="113" t="e">
        <f>IF(M973=0,"",CHOOSE(M973,"6","11","16","21","21","手入力箇所","手入力箇所","手入力箇所","手入力箇所","手入力箇所","手入力箇所","手入力箇所","手入力箇所","手入力箇所"))</f>
        <v>#REF!</v>
      </c>
    </row>
    <row r="974" spans="1:14" ht="40.200000000000003" thickBot="1" x14ac:dyDescent="0.25">
      <c r="A974" s="31" t="s">
        <v>80</v>
      </c>
      <c r="B974" s="18">
        <v>5</v>
      </c>
      <c r="C974" s="18">
        <v>7</v>
      </c>
      <c r="D974" s="18">
        <v>9</v>
      </c>
      <c r="E974" s="18">
        <v>10</v>
      </c>
      <c r="F974" s="62"/>
      <c r="G974" s="62"/>
      <c r="H974" s="62"/>
      <c r="I974" s="62"/>
      <c r="J974" s="62"/>
      <c r="K974" s="19"/>
      <c r="L974" s="31" t="s">
        <v>80</v>
      </c>
      <c r="M974" s="104" t="e">
        <f>#REF!</f>
        <v>#REF!</v>
      </c>
      <c r="N974" s="113" t="e">
        <f>IF(M974=0,"",CHOOSE(M974,"5","7","9","10","10","手入力箇所","手入力箇所","手入力箇所","手入力箇所","手入力箇所","手入力箇所","手入力箇所","手入力箇所","手入力箇所"))</f>
        <v>#REF!</v>
      </c>
    </row>
    <row r="975" spans="1:14" ht="40.200000000000003" thickBot="1" x14ac:dyDescent="0.25">
      <c r="A975" s="31" t="s">
        <v>81</v>
      </c>
      <c r="B975" s="18">
        <v>9</v>
      </c>
      <c r="C975" s="18">
        <v>14</v>
      </c>
      <c r="D975" s="62"/>
      <c r="E975" s="62"/>
      <c r="F975" s="62"/>
      <c r="G975" s="62"/>
      <c r="H975" s="62"/>
      <c r="I975" s="62"/>
      <c r="J975" s="62"/>
      <c r="K975" s="19"/>
      <c r="L975" s="31" t="s">
        <v>81</v>
      </c>
      <c r="M975" s="104" t="e">
        <f>#REF!</f>
        <v>#REF!</v>
      </c>
      <c r="N975" s="113" t="e">
        <f>IF(M975=0,"",CHOOSE(M975,"9","14","手入力箇所","手入力箇所","手入力箇所","手入力箇所","手入力箇所","手入力箇所","手入力箇所","手入力箇所","手入力箇所","手入力箇所"))</f>
        <v>#REF!</v>
      </c>
    </row>
    <row r="976" spans="1:14" ht="13.8" thickBot="1" x14ac:dyDescent="0.25">
      <c r="A976" s="31" t="s">
        <v>82</v>
      </c>
      <c r="B976" s="18">
        <v>3</v>
      </c>
      <c r="C976" s="18">
        <v>4</v>
      </c>
      <c r="D976" s="18">
        <v>4</v>
      </c>
      <c r="E976" s="18">
        <v>5</v>
      </c>
      <c r="F976" s="18">
        <v>6</v>
      </c>
      <c r="G976" s="18">
        <v>8</v>
      </c>
      <c r="H976" s="18">
        <v>9</v>
      </c>
      <c r="I976" s="18">
        <v>11</v>
      </c>
      <c r="J976" s="18">
        <v>12</v>
      </c>
      <c r="K976" s="19"/>
      <c r="L976" s="31" t="s">
        <v>82</v>
      </c>
      <c r="M976" s="104" t="e">
        <f>#REF!</f>
        <v>#REF!</v>
      </c>
      <c r="N976" s="113" t="e">
        <f>IF(M976=0,"",CHOOSE(M976,"3","4","4","5","5","6","6","6","6","6","8","8","8","8","8","8","8","8","8","8","9","9","9","9","9","9","9","9","9","9","11","11","11","11","11","11","11","11","11","11","12","12","12","12","12","12","12","12","12","12","12","手入力箇所","手入力箇所","手入力箇所","手入力箇所","手入力箇所","手入力箇所","手入力箇所","手入力箇所","手入力箇所","手入力箇所"))</f>
        <v>#REF!</v>
      </c>
    </row>
    <row r="977" spans="1:14" ht="13.8" thickBot="1" x14ac:dyDescent="0.25">
      <c r="A977" s="31" t="s">
        <v>83</v>
      </c>
      <c r="B977" s="18">
        <v>3</v>
      </c>
      <c r="C977" s="18">
        <v>4</v>
      </c>
      <c r="D977" s="18">
        <v>4</v>
      </c>
      <c r="E977" s="18">
        <v>5</v>
      </c>
      <c r="F977" s="18">
        <v>6</v>
      </c>
      <c r="G977" s="18">
        <v>8</v>
      </c>
      <c r="H977" s="18">
        <v>10</v>
      </c>
      <c r="I977" s="18">
        <v>12</v>
      </c>
      <c r="J977" s="18">
        <v>13</v>
      </c>
      <c r="K977" s="19"/>
      <c r="L977" s="31" t="s">
        <v>83</v>
      </c>
      <c r="M977" s="104" t="e">
        <f>#REF!</f>
        <v>#REF!</v>
      </c>
      <c r="N977" s="113" t="e">
        <f>IF(M977=0,"",CHOOSE(M977,"3","4","4","5","5","6","6","6","6","6","8","8","8","8","8","8","8","8","8","8","10","10","10","10","10","10","10","10","10","10","12","12","12","12","12","12","12","12","12","12","13","13","13","13","13","13","13","13","13","13","13","手入力箇所","手入力箇所","手入力箇所","手入力箇所","手入力箇所","手入力箇所","手入力箇所","手入力箇所","手入力箇所","手入力箇所"))</f>
        <v>#REF!</v>
      </c>
    </row>
    <row r="978" spans="1:14" ht="27" thickBot="1" x14ac:dyDescent="0.25">
      <c r="A978" s="32" t="s">
        <v>84</v>
      </c>
      <c r="B978" s="20">
        <v>1</v>
      </c>
      <c r="C978" s="20">
        <v>2</v>
      </c>
      <c r="D978" s="20">
        <v>3</v>
      </c>
      <c r="E978" s="20">
        <v>4</v>
      </c>
      <c r="F978" s="20">
        <v>8</v>
      </c>
      <c r="G978" s="20">
        <v>19</v>
      </c>
      <c r="H978" s="63"/>
      <c r="I978" s="63"/>
      <c r="J978" s="63"/>
      <c r="K978" s="21"/>
      <c r="L978" s="32" t="s">
        <v>84</v>
      </c>
      <c r="M978" s="104" t="e">
        <f>#REF!</f>
        <v>#REF!</v>
      </c>
      <c r="N978" s="113" t="e">
        <f>IF(M978=0,"",CHOOSE(M978,"1","2","3","4","4","8","8","8","8","8","19","19","19","19","19","19","19","19","19","19","手入力箇所","手入力箇所","手入力箇所","手入力箇所","手入力箇所","手入力箇所","手入力箇所","手入力箇所","手入力箇所","手入力箇所"))</f>
        <v>#REF!</v>
      </c>
    </row>
    <row r="979" spans="1:14" ht="13.8" thickBot="1" x14ac:dyDescent="0.25"/>
    <row r="980" spans="1:14" ht="13.8" thickBot="1" x14ac:dyDescent="0.25">
      <c r="A980" s="686" t="e">
        <f>A953</f>
        <v>#REF!</v>
      </c>
      <c r="B980" s="686"/>
      <c r="C980" s="686"/>
      <c r="D980" s="687" t="s">
        <v>193</v>
      </c>
      <c r="E980" s="687"/>
      <c r="F980" s="687"/>
      <c r="G980" s="687"/>
      <c r="H980" s="687"/>
      <c r="I980" s="687"/>
      <c r="J980" s="687"/>
      <c r="K980" s="687"/>
      <c r="L980" s="687"/>
      <c r="M980" s="687"/>
      <c r="N980" s="687"/>
    </row>
    <row r="981" spans="1:14" ht="13.8" thickBot="1" x14ac:dyDescent="0.25">
      <c r="A981" s="105"/>
      <c r="B981" s="33">
        <v>1</v>
      </c>
      <c r="C981" s="24">
        <v>2</v>
      </c>
      <c r="D981" s="24">
        <v>3</v>
      </c>
      <c r="E981" s="24" t="s">
        <v>58</v>
      </c>
      <c r="F981" s="24" t="s">
        <v>59</v>
      </c>
      <c r="G981" s="24" t="s">
        <v>60</v>
      </c>
      <c r="H981" s="24" t="s">
        <v>61</v>
      </c>
      <c r="I981" s="24" t="s">
        <v>62</v>
      </c>
      <c r="J981" s="24" t="s">
        <v>194</v>
      </c>
      <c r="K981" s="102" t="s">
        <v>85</v>
      </c>
      <c r="L981" s="105" t="s">
        <v>189</v>
      </c>
      <c r="M981" s="105" t="s">
        <v>188</v>
      </c>
      <c r="N981" s="105" t="s">
        <v>51</v>
      </c>
    </row>
    <row r="982" spans="1:14" ht="13.8" thickBot="1" x14ac:dyDescent="0.25">
      <c r="A982" s="26" t="s">
        <v>56</v>
      </c>
      <c r="B982" s="22">
        <v>16</v>
      </c>
      <c r="C982" s="22">
        <v>25</v>
      </c>
      <c r="D982" s="22">
        <v>32</v>
      </c>
      <c r="E982" s="22">
        <v>38</v>
      </c>
      <c r="F982" s="22">
        <v>56</v>
      </c>
      <c r="G982" s="22">
        <v>87</v>
      </c>
      <c r="H982" s="22">
        <v>121</v>
      </c>
      <c r="I982" s="22"/>
      <c r="J982" s="23"/>
      <c r="K982" s="68"/>
      <c r="L982" s="107" t="s">
        <v>56</v>
      </c>
      <c r="M982" s="103" t="e">
        <f>#REF!</f>
        <v>#REF!</v>
      </c>
      <c r="N982" s="103" t="e">
        <f>IF(M982=0,"",CHOOSE(M982,"16","25","32","38","38","56","56","56","56","56","87","87","87","87","87","87","87","87","87","87","121","121","121","121","121","121","121","121","121","121","手入力箇所","手入力箇所","手入力箇所","手入力箇所","手入力箇所","手入力箇所","手入力箇所","手入力箇所","手入力箇所","手入力箇所"))</f>
        <v>#REF!</v>
      </c>
    </row>
    <row r="983" spans="1:14" ht="13.8" thickBot="1" x14ac:dyDescent="0.25">
      <c r="A983" s="27" t="s">
        <v>57</v>
      </c>
      <c r="B983" s="18">
        <v>25</v>
      </c>
      <c r="C983" s="18">
        <v>33</v>
      </c>
      <c r="D983" s="18">
        <v>40</v>
      </c>
      <c r="E983" s="18">
        <v>45</v>
      </c>
      <c r="F983" s="18">
        <v>58</v>
      </c>
      <c r="G983" s="18">
        <v>79</v>
      </c>
      <c r="H983" s="18"/>
      <c r="I983" s="18"/>
      <c r="J983" s="62"/>
      <c r="K983" s="69"/>
      <c r="L983" s="107" t="s">
        <v>57</v>
      </c>
      <c r="M983" s="103" t="e">
        <f>#REF!</f>
        <v>#REF!</v>
      </c>
      <c r="N983" s="103" t="e">
        <f>IF(M983=0,"",CHOOSE(M983,"25","33","40","45","45","58","58","58","58","58","79","79","79","79","79","79","79","79","79","79","手入力箇所","手入力箇所","手入力箇所","手入力箇所","手入力箇所","手入力箇所","手入力箇所","手入力箇所","手入力箇所","手入力箇所"))</f>
        <v>#REF!</v>
      </c>
    </row>
    <row r="984" spans="1:14" ht="48.6" thickBot="1" x14ac:dyDescent="0.25">
      <c r="A984" s="28" t="s">
        <v>64</v>
      </c>
      <c r="B984" s="18">
        <v>32</v>
      </c>
      <c r="C984" s="18"/>
      <c r="D984" s="18"/>
      <c r="E984" s="18"/>
      <c r="F984" s="18"/>
      <c r="G984" s="18"/>
      <c r="H984" s="18"/>
      <c r="I984" s="18"/>
      <c r="J984" s="62"/>
      <c r="K984" s="69"/>
      <c r="L984" s="108" t="s">
        <v>64</v>
      </c>
      <c r="M984" s="103" t="e">
        <f>#REF!</f>
        <v>#REF!</v>
      </c>
      <c r="N984" s="103" t="e">
        <f>IF(M984=0,"",CHOOSE(M984,"32","手入力箇所","手入力箇所","手入力箇所","手入力箇所","手入力箇所","手入力箇所","手入力箇所","手入力箇所","手入力箇所","手入力箇所"))</f>
        <v>#REF!</v>
      </c>
    </row>
    <row r="985" spans="1:14" ht="48.6" thickBot="1" x14ac:dyDescent="0.25">
      <c r="A985" s="28" t="s">
        <v>65</v>
      </c>
      <c r="B985" s="18">
        <v>36</v>
      </c>
      <c r="C985" s="18"/>
      <c r="D985" s="18"/>
      <c r="E985" s="18"/>
      <c r="F985" s="18"/>
      <c r="G985" s="18"/>
      <c r="H985" s="18"/>
      <c r="I985" s="18"/>
      <c r="J985" s="62"/>
      <c r="K985" s="69"/>
      <c r="L985" s="108" t="s">
        <v>65</v>
      </c>
      <c r="M985" s="103" t="e">
        <f>#REF!</f>
        <v>#REF!</v>
      </c>
      <c r="N985" s="103" t="e">
        <f>IF(M985=0,"",CHOOSE(M985,"36","手入力箇所","手入力箇所","手入力箇所","手入力箇所","手入力箇所","手入力箇所","手入力箇所","手入力箇所","手入力箇所","手入力箇所"))</f>
        <v>#REF!</v>
      </c>
    </row>
    <row r="986" spans="1:14" ht="24.6" thickBot="1" x14ac:dyDescent="0.25">
      <c r="A986" s="28" t="s">
        <v>66</v>
      </c>
      <c r="B986" s="18">
        <v>24</v>
      </c>
      <c r="C986" s="18">
        <v>30</v>
      </c>
      <c r="D986" s="18">
        <v>33</v>
      </c>
      <c r="E986" s="18">
        <v>35</v>
      </c>
      <c r="F986" s="18">
        <v>42</v>
      </c>
      <c r="G986" s="18"/>
      <c r="H986" s="18"/>
      <c r="I986" s="18"/>
      <c r="J986" s="62"/>
      <c r="K986" s="69"/>
      <c r="L986" s="108" t="s">
        <v>66</v>
      </c>
      <c r="M986" s="103" t="e">
        <f>#REF!</f>
        <v>#REF!</v>
      </c>
      <c r="N986" s="103" t="e">
        <f>IF(M986=0,"",CHOOSE(M986,"24","30","33","35","35","42","42","42","42","42","手入力箇所","手入力箇所","手入力箇所","手入力箇所","手入力箇所","手入力箇所","手入力箇所","手入力箇所","手入力箇所","手入力箇所"))</f>
        <v>#REF!</v>
      </c>
    </row>
    <row r="987" spans="1:14" ht="36.6" thickBot="1" x14ac:dyDescent="0.25">
      <c r="A987" s="28" t="s">
        <v>67</v>
      </c>
      <c r="B987" s="18">
        <v>7</v>
      </c>
      <c r="C987" s="18">
        <v>12</v>
      </c>
      <c r="D987" s="18">
        <v>16</v>
      </c>
      <c r="E987" s="18">
        <v>19</v>
      </c>
      <c r="F987" s="18"/>
      <c r="G987" s="18"/>
      <c r="H987" s="18"/>
      <c r="I987" s="18"/>
      <c r="J987" s="62"/>
      <c r="K987" s="69"/>
      <c r="L987" s="108" t="s">
        <v>67</v>
      </c>
      <c r="M987" s="103" t="e">
        <f>#REF!</f>
        <v>#REF!</v>
      </c>
      <c r="N987" s="103" t="e">
        <f>IF(M987=0,"",CHOOSE(M987,"7","12","16","19","19","手入力箇所","手入力箇所","手入力箇所","手入力箇所","手入力箇所","手入力箇所","手入力箇所","手入力箇所","手入力箇所","手入力箇所"))</f>
        <v>#REF!</v>
      </c>
    </row>
    <row r="988" spans="1:14" ht="24.6" thickBot="1" x14ac:dyDescent="0.25">
      <c r="A988" s="28" t="s">
        <v>68</v>
      </c>
      <c r="B988" s="18">
        <v>21</v>
      </c>
      <c r="C988" s="18">
        <v>35</v>
      </c>
      <c r="D988" s="18">
        <v>48</v>
      </c>
      <c r="E988" s="18">
        <v>59</v>
      </c>
      <c r="F988" s="18">
        <v>94</v>
      </c>
      <c r="G988" s="18">
        <v>159</v>
      </c>
      <c r="H988" s="18">
        <v>235</v>
      </c>
      <c r="I988" s="18"/>
      <c r="J988" s="62"/>
      <c r="K988" s="69"/>
      <c r="L988" s="108" t="s">
        <v>68</v>
      </c>
      <c r="M988" s="103" t="e">
        <f>#REF!</f>
        <v>#REF!</v>
      </c>
      <c r="N988" s="103" t="e">
        <f>IF(M988=0,"",CHOOSE(M988,"21","35","48","59","59","94","94","94","94","94","159","159","159","159","159","159","159","159","159","159","235","235","235","235","235","235","235","235","235","235","手入力箇所","手入力箇所","手入力箇所","手入力箇所","手入力箇所","手入力箇所","手入力箇所","手入力箇所","手入力箇所","手入力箇所"))</f>
        <v>#REF!</v>
      </c>
    </row>
    <row r="989" spans="1:14" ht="36.6" thickBot="1" x14ac:dyDescent="0.25">
      <c r="A989" s="28" t="s">
        <v>69</v>
      </c>
      <c r="B989" s="18">
        <v>22</v>
      </c>
      <c r="C989" s="18">
        <v>26</v>
      </c>
      <c r="D989" s="18">
        <v>28</v>
      </c>
      <c r="E989" s="18">
        <v>29</v>
      </c>
      <c r="F989" s="18">
        <v>34</v>
      </c>
      <c r="G989" s="18"/>
      <c r="H989" s="18"/>
      <c r="I989" s="18"/>
      <c r="J989" s="62"/>
      <c r="K989" s="69"/>
      <c r="L989" s="108" t="s">
        <v>69</v>
      </c>
      <c r="M989" s="103" t="e">
        <f>#REF!</f>
        <v>#REF!</v>
      </c>
      <c r="N989" s="103" t="e">
        <f>IF(M989=0,"",CHOOSE(M989,"22","26","28","29","29","34","34","34","34","34","手入力箇所","手入力箇所","手入力箇所","手入力箇所","手入力箇所","手入力箇所","手入力箇所","手入力箇所","手入力箇所","手入力箇所"))</f>
        <v>#REF!</v>
      </c>
    </row>
    <row r="990" spans="1:14" ht="13.8" thickBot="1" x14ac:dyDescent="0.25">
      <c r="A990" s="27" t="s">
        <v>63</v>
      </c>
      <c r="B990" s="18">
        <v>21</v>
      </c>
      <c r="C990" s="18">
        <v>33</v>
      </c>
      <c r="D990" s="18">
        <v>46</v>
      </c>
      <c r="E990" s="18">
        <v>56</v>
      </c>
      <c r="F990" s="18">
        <v>89</v>
      </c>
      <c r="G990" s="18">
        <v>151</v>
      </c>
      <c r="H990" s="18">
        <v>224</v>
      </c>
      <c r="I990" s="18">
        <v>289</v>
      </c>
      <c r="J990" s="18">
        <v>350</v>
      </c>
      <c r="K990" s="69"/>
      <c r="L990" s="107" t="s">
        <v>63</v>
      </c>
      <c r="M990" s="103" t="e">
        <f>#REF!</f>
        <v>#REF!</v>
      </c>
      <c r="N990" s="103" t="e">
        <f>IF(M990=0,"",CHOOSE(M990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91" spans="1:14" ht="24.6" thickBot="1" x14ac:dyDescent="0.25">
      <c r="A991" s="34" t="s">
        <v>70</v>
      </c>
      <c r="B991" s="35">
        <v>13</v>
      </c>
      <c r="C991" s="35">
        <v>33</v>
      </c>
      <c r="D991" s="35">
        <v>59</v>
      </c>
      <c r="E991" s="35"/>
      <c r="F991" s="35"/>
      <c r="G991" s="35"/>
      <c r="H991" s="35"/>
      <c r="I991" s="35"/>
      <c r="J991" s="36"/>
      <c r="K991" s="67"/>
      <c r="L991" s="108" t="s">
        <v>70</v>
      </c>
      <c r="M991" s="103" t="e">
        <f>#REF!</f>
        <v>#REF!</v>
      </c>
      <c r="N991" s="103" t="e">
        <f>IF(M991=0,"",CHOOSE(M991,"13","33","59","手入力箇所","手入力箇所","手入力箇所","手入力箇所","手入力箇所","手入力箇所","手入力箇所","手入力箇所","手入力箇所","手入力箇所"))</f>
        <v>#REF!</v>
      </c>
    </row>
    <row r="992" spans="1:14" ht="13.8" thickBot="1" x14ac:dyDescent="0.25">
      <c r="A992" s="37" t="s">
        <v>71</v>
      </c>
      <c r="B992" s="17">
        <v>23</v>
      </c>
      <c r="C992" s="17">
        <v>39</v>
      </c>
      <c r="D992" s="17">
        <v>97</v>
      </c>
      <c r="E992" s="17"/>
      <c r="F992" s="17"/>
      <c r="G992" s="17"/>
      <c r="H992" s="17"/>
      <c r="I992" s="17"/>
      <c r="J992" s="64"/>
      <c r="K992" s="70"/>
      <c r="L992" s="109" t="s">
        <v>71</v>
      </c>
      <c r="M992" s="103" t="e">
        <f>#REF!</f>
        <v>#REF!</v>
      </c>
      <c r="N992" s="103" t="e">
        <f>IF(M992=0,"",CHOOSE(M992,"23","39","97","手入力箇所","手入力箇所","手入力箇所","手入力箇所","手入力箇所","手入力箇所","手入力箇所","手入力箇所","手入力箇所","手入力箇所"))</f>
        <v>#REF!</v>
      </c>
    </row>
    <row r="993" spans="1:14" ht="13.8" thickBot="1" x14ac:dyDescent="0.25">
      <c r="A993" s="29" t="s">
        <v>72</v>
      </c>
      <c r="B993" s="18">
        <v>21</v>
      </c>
      <c r="C993" s="18">
        <v>37</v>
      </c>
      <c r="D993" s="18">
        <v>58</v>
      </c>
      <c r="E993" s="18">
        <v>76</v>
      </c>
      <c r="F993" s="18">
        <v>137</v>
      </c>
      <c r="G993" s="18"/>
      <c r="H993" s="18"/>
      <c r="I993" s="18"/>
      <c r="J993" s="62"/>
      <c r="K993" s="69"/>
      <c r="L993" s="109" t="s">
        <v>72</v>
      </c>
      <c r="M993" s="103" t="e">
        <f>#REF!</f>
        <v>#REF!</v>
      </c>
      <c r="N993" s="103" t="e">
        <f>IF(M993=0,"",CHOOSE(M993,"21","37","58","76","76","137","137","137","137","137","手入力箇所","手入力箇所","手入力箇所","手入力箇所","手入力箇所","手入力箇所","手入力箇所","手入力箇所","手入力箇所","手入力箇所"))</f>
        <v>#REF!</v>
      </c>
    </row>
    <row r="994" spans="1:14" ht="13.8" thickBot="1" x14ac:dyDescent="0.25">
      <c r="A994" s="29" t="s">
        <v>73</v>
      </c>
      <c r="B994" s="18">
        <v>48</v>
      </c>
      <c r="C994" s="18">
        <v>93</v>
      </c>
      <c r="D994" s="18">
        <v>138</v>
      </c>
      <c r="E994" s="18">
        <v>183</v>
      </c>
      <c r="F994" s="18"/>
      <c r="G994" s="18"/>
      <c r="H994" s="18"/>
      <c r="I994" s="18"/>
      <c r="J994" s="62"/>
      <c r="K994" s="69"/>
      <c r="L994" s="109" t="s">
        <v>73</v>
      </c>
      <c r="M994" s="103" t="e">
        <f>#REF!</f>
        <v>#REF!</v>
      </c>
      <c r="N994" s="103" t="e">
        <f>IF(M994=0,"",CHOOSE(M994,"48","93","138","183","183","手入力箇所","手入力箇所","手入力箇所","手入力箇所","手入力箇所","手入力箇所","手入力箇所","手入力箇所","手入力箇所","手入力箇所"))</f>
        <v>#REF!</v>
      </c>
    </row>
    <row r="995" spans="1:14" ht="37.200000000000003" thickBot="1" x14ac:dyDescent="0.25">
      <c r="A995" s="30" t="s">
        <v>74</v>
      </c>
      <c r="B995" s="18">
        <v>13</v>
      </c>
      <c r="C995" s="18">
        <v>26</v>
      </c>
      <c r="D995" s="18">
        <v>40</v>
      </c>
      <c r="E995" s="18">
        <v>55</v>
      </c>
      <c r="F995" s="18">
        <v>107</v>
      </c>
      <c r="G995" s="18">
        <v>224</v>
      </c>
      <c r="H995" s="18">
        <v>386</v>
      </c>
      <c r="I995" s="18"/>
      <c r="J995" s="62"/>
      <c r="K995" s="69"/>
      <c r="L995" s="110" t="s">
        <v>74</v>
      </c>
      <c r="M995" s="103" t="e">
        <f>#REF!</f>
        <v>#REF!</v>
      </c>
      <c r="N995" s="103" t="e">
        <f>IF(M995=0,"",CHOOSE(M995,"13","26","40","55","55","107","107","107","107","107","224","224","224","224","224","224","224","224","224","224","386","386","386","386","386","386","386","386","386","386","手入力箇所","手入力箇所","手入力箇所","手入力箇所","手入力箇所","手入力箇所","手入力箇所","手入力箇所","手入力箇所","手入力箇所"))</f>
        <v>#REF!</v>
      </c>
    </row>
    <row r="996" spans="1:14" ht="13.8" thickBot="1" x14ac:dyDescent="0.25">
      <c r="A996" s="29" t="s">
        <v>75</v>
      </c>
      <c r="B996" s="18">
        <v>36</v>
      </c>
      <c r="C996" s="18">
        <v>98</v>
      </c>
      <c r="D996" s="18">
        <v>173</v>
      </c>
      <c r="E996" s="18">
        <v>274</v>
      </c>
      <c r="F996" s="18"/>
      <c r="G996" s="18"/>
      <c r="H996" s="18"/>
      <c r="I996" s="18"/>
      <c r="J996" s="62"/>
      <c r="K996" s="69"/>
      <c r="L996" s="109" t="s">
        <v>75</v>
      </c>
      <c r="M996" s="103" t="e">
        <f>#REF!</f>
        <v>#REF!</v>
      </c>
      <c r="N996" s="103" t="e">
        <f>IF(M996=0,"",CHOOSE(M996,"36","98","173","274","274","手入力箇所","手入力箇所","手入力箇所","手入力箇所","手入力箇所","手入力箇所","手入力箇所","手入力箇所","手入力箇所","手入力箇所"))</f>
        <v>#REF!</v>
      </c>
    </row>
    <row r="997" spans="1:14" ht="37.200000000000003" thickBot="1" x14ac:dyDescent="0.25">
      <c r="A997" s="30" t="s">
        <v>76</v>
      </c>
      <c r="B997" s="18">
        <v>127</v>
      </c>
      <c r="C997" s="18">
        <v>127</v>
      </c>
      <c r="D997" s="18">
        <v>127</v>
      </c>
      <c r="E997" s="18">
        <v>127</v>
      </c>
      <c r="F997" s="18"/>
      <c r="G997" s="18"/>
      <c r="H997" s="18"/>
      <c r="I997" s="18"/>
      <c r="J997" s="62"/>
      <c r="K997" s="69"/>
      <c r="L997" s="110" t="s">
        <v>76</v>
      </c>
      <c r="M997" s="103" t="e">
        <f>#REF!</f>
        <v>#REF!</v>
      </c>
      <c r="N997" s="103" t="e">
        <f>IF(M997=0,"",CHOOSE(M997,"127","127","127","127","127","手入力箇所","手入力箇所","手入力箇所","手入力箇所","手入力箇所","手入力箇所","手入力箇所","手入力箇所","手入力箇所","手入力箇所"))</f>
        <v>#REF!</v>
      </c>
    </row>
    <row r="998" spans="1:14" ht="27" thickBot="1" x14ac:dyDescent="0.25">
      <c r="A998" s="31" t="s">
        <v>77</v>
      </c>
      <c r="B998" s="18">
        <v>42</v>
      </c>
      <c r="C998" s="18">
        <v>90</v>
      </c>
      <c r="D998" s="18">
        <v>141</v>
      </c>
      <c r="E998" s="18">
        <v>193</v>
      </c>
      <c r="F998" s="62"/>
      <c r="G998" s="62"/>
      <c r="H998" s="62"/>
      <c r="I998" s="62"/>
      <c r="J998" s="62"/>
      <c r="K998" s="69"/>
      <c r="L998" s="111" t="s">
        <v>77</v>
      </c>
      <c r="M998" s="103" t="e">
        <f>#REF!</f>
        <v>#REF!</v>
      </c>
      <c r="N998" s="103" t="e">
        <f>IF(M998=0,"",CHOOSE(M998,"42","90","141","193","1936","手入力箇所","手入力箇所","手入力箇所","手入力箇所","手入力箇所","手入力箇所","手入力箇所","手入力箇所","手入力箇所","手入力箇所"))</f>
        <v>#REF!</v>
      </c>
    </row>
    <row r="999" spans="1:14" ht="40.200000000000003" thickBot="1" x14ac:dyDescent="0.25">
      <c r="A999" s="31" t="s">
        <v>78</v>
      </c>
      <c r="B999" s="18">
        <v>24</v>
      </c>
      <c r="C999" s="18">
        <v>43</v>
      </c>
      <c r="D999" s="18">
        <v>61</v>
      </c>
      <c r="E999" s="18">
        <v>76</v>
      </c>
      <c r="F999" s="62"/>
      <c r="G999" s="62"/>
      <c r="H999" s="62"/>
      <c r="I999" s="62"/>
      <c r="J999" s="62"/>
      <c r="K999" s="69"/>
      <c r="L999" s="111" t="s">
        <v>78</v>
      </c>
      <c r="M999" s="103" t="e">
        <f>#REF!</f>
        <v>#REF!</v>
      </c>
      <c r="N999" s="103" t="e">
        <f>IF(M999=0,"",CHOOSE(M999,"24","43","61","76","76","手入力箇所","手入力箇所","手入力箇所","手入力箇所","手入力箇所","手入力箇所","手入力箇所","手入力箇所","手入力箇所","手入力箇所"))</f>
        <v>#REF!</v>
      </c>
    </row>
    <row r="1000" spans="1:14" ht="27" thickBot="1" x14ac:dyDescent="0.25">
      <c r="A1000" s="31" t="s">
        <v>79</v>
      </c>
      <c r="B1000" s="18">
        <v>54</v>
      </c>
      <c r="C1000" s="18">
        <v>77</v>
      </c>
      <c r="D1000" s="18">
        <v>94</v>
      </c>
      <c r="E1000" s="18">
        <v>107</v>
      </c>
      <c r="F1000" s="62"/>
      <c r="G1000" s="62"/>
      <c r="H1000" s="62"/>
      <c r="I1000" s="62"/>
      <c r="J1000" s="62"/>
      <c r="K1000" s="69"/>
      <c r="L1000" s="111" t="s">
        <v>79</v>
      </c>
      <c r="M1000" s="103" t="e">
        <f>#REF!</f>
        <v>#REF!</v>
      </c>
      <c r="N1000" s="103" t="e">
        <f>IF(M1000=0,"",CHOOSE(M1000,"54","77","94","107","107","手入力箇所","手入力箇所","手入力箇所","手入力箇所","手入力箇所","手入力箇所","手入力箇所","手入力箇所","手入力箇所","手入力箇所"))</f>
        <v>#REF!</v>
      </c>
    </row>
    <row r="1001" spans="1:14" ht="40.200000000000003" thickBot="1" x14ac:dyDescent="0.25">
      <c r="A1001" s="31" t="s">
        <v>80</v>
      </c>
      <c r="B1001" s="18">
        <v>49</v>
      </c>
      <c r="C1001" s="18">
        <v>53</v>
      </c>
      <c r="D1001" s="18">
        <v>55</v>
      </c>
      <c r="E1001" s="18">
        <v>56</v>
      </c>
      <c r="F1001" s="62"/>
      <c r="G1001" s="62"/>
      <c r="H1001" s="62"/>
      <c r="I1001" s="62"/>
      <c r="J1001" s="62"/>
      <c r="K1001" s="69"/>
      <c r="L1001" s="111" t="s">
        <v>80</v>
      </c>
      <c r="M1001" s="103" t="e">
        <f>#REF!</f>
        <v>#REF!</v>
      </c>
      <c r="N1001" s="103" t="e">
        <f>IF(M1001=0,"",CHOOSE(M1001,"49","53","55","56","56","手入力箇所","手入力箇所","手入力箇所","手入力箇所","手入力箇所","手入力箇所","手入力箇所","手入力箇所","手入力箇所","手入力箇所"))</f>
        <v>#REF!</v>
      </c>
    </row>
    <row r="1002" spans="1:14" ht="40.200000000000003" thickBot="1" x14ac:dyDescent="0.25">
      <c r="A1002" s="38" t="s">
        <v>81</v>
      </c>
      <c r="B1002" s="35">
        <v>232</v>
      </c>
      <c r="C1002" s="35">
        <v>232</v>
      </c>
      <c r="D1002" s="36"/>
      <c r="E1002" s="36"/>
      <c r="F1002" s="36"/>
      <c r="G1002" s="36"/>
      <c r="H1002" s="36"/>
      <c r="I1002" s="36"/>
      <c r="J1002" s="36"/>
      <c r="K1002" s="67"/>
      <c r="L1002" s="111" t="s">
        <v>81</v>
      </c>
      <c r="M1002" s="103" t="e">
        <f>#REF!</f>
        <v>#REF!</v>
      </c>
      <c r="N1002" s="103" t="e">
        <f>IF(M1002=0,"",CHOOSE(M1002,"232","232","手入力箇所","手入力箇所","手入力箇所","手入力箇所","手入力箇所","手入力箇所","手入力箇所","手入力箇所","手入力箇所","手入力箇所"))</f>
        <v>#REF!</v>
      </c>
    </row>
    <row r="1003" spans="1:14" ht="13.8" thickBot="1" x14ac:dyDescent="0.25">
      <c r="A1003" s="39" t="s">
        <v>82</v>
      </c>
      <c r="B1003" s="17">
        <v>6</v>
      </c>
      <c r="C1003" s="17">
        <v>9</v>
      </c>
      <c r="D1003" s="17">
        <v>11</v>
      </c>
      <c r="E1003" s="17">
        <v>13</v>
      </c>
      <c r="F1003" s="17">
        <v>18</v>
      </c>
      <c r="G1003" s="17">
        <v>26</v>
      </c>
      <c r="H1003" s="17">
        <v>35</v>
      </c>
      <c r="I1003" s="17">
        <v>43</v>
      </c>
      <c r="J1003" s="17">
        <v>49</v>
      </c>
      <c r="K1003" s="70"/>
      <c r="L1003" s="111" t="s">
        <v>82</v>
      </c>
      <c r="M1003" s="103" t="e">
        <f>#REF!</f>
        <v>#REF!</v>
      </c>
      <c r="N1003" s="103" t="e">
        <f>IF(M1003=0,"",CHOOSE(M1003,"6","9","11","13","13","18","18","18","18","18","26","26","26","26","26","26","26","26","26","26","35","35","35","35","35","35","35","35","35","35","43","43","43","43","43","43","43","43","43","43","49","49","49","49","49","49","49","49","49","49","手入力箇所","手入力箇所","手入力箇所","手入力箇所","手入力箇所","手入力箇所","手入力箇所","手入力箇所","手入力箇所","手入力箇所"))</f>
        <v>#REF!</v>
      </c>
    </row>
    <row r="1004" spans="1:14" ht="13.8" thickBot="1" x14ac:dyDescent="0.25">
      <c r="A1004" s="31" t="s">
        <v>83</v>
      </c>
      <c r="B1004" s="18">
        <v>6</v>
      </c>
      <c r="C1004" s="18">
        <v>10</v>
      </c>
      <c r="D1004" s="18">
        <v>14</v>
      </c>
      <c r="E1004" s="18">
        <v>17</v>
      </c>
      <c r="F1004" s="18">
        <v>29</v>
      </c>
      <c r="G1004" s="18">
        <v>50</v>
      </c>
      <c r="H1004" s="18">
        <v>76</v>
      </c>
      <c r="I1004" s="18">
        <v>100</v>
      </c>
      <c r="J1004" s="18">
        <v>123</v>
      </c>
      <c r="K1004" s="69"/>
      <c r="L1004" s="111" t="s">
        <v>83</v>
      </c>
      <c r="M1004" s="103" t="e">
        <f>#REF!</f>
        <v>#REF!</v>
      </c>
      <c r="N1004" s="103" t="e">
        <f>IF(M1004=0,"",CHOOSE(M1004,"6","10","14","17","17","29","29","29","29","29","50","50","50","50","50","50","50","50","50","50","76","76","76","76","76","76","76","76","76","76","100","100","100","100","100","100","100","100","100","100","123","123","123","123","123","123","123","123","123","123","手入力箇所","手入力箇所","手入力箇所","手入力箇所","手入力箇所","手入力箇所","手入力箇所","手入力箇所","手入力箇所"))</f>
        <v>#REF!</v>
      </c>
    </row>
    <row r="1005" spans="1:14" ht="27" thickBot="1" x14ac:dyDescent="0.25">
      <c r="A1005" s="32" t="s">
        <v>84</v>
      </c>
      <c r="B1005" s="20">
        <v>9</v>
      </c>
      <c r="C1005" s="20">
        <v>15</v>
      </c>
      <c r="D1005" s="20">
        <v>20</v>
      </c>
      <c r="E1005" s="20">
        <v>24</v>
      </c>
      <c r="F1005" s="20">
        <v>39</v>
      </c>
      <c r="G1005" s="20">
        <v>65</v>
      </c>
      <c r="H1005" s="63"/>
      <c r="I1005" s="63"/>
      <c r="J1005" s="63"/>
      <c r="K1005" s="106"/>
      <c r="L1005" s="111" t="s">
        <v>84</v>
      </c>
      <c r="M1005" s="103" t="e">
        <f>#REF!</f>
        <v>#REF!</v>
      </c>
      <c r="N1005" s="103" t="e">
        <f>IF(M1005=0,"",CHOOSE(M1005,"9","15","20","24","24","39","39","39","39","39","65","65","65","65","65","65","65","65","65","65","手入力箇所","手入力箇所","手入力箇所","手入力箇所","手入力箇所","手入力箇所","手入力箇所","手入力箇所","手入力箇所","手入力箇所"))</f>
        <v>#REF!</v>
      </c>
    </row>
    <row r="1008" spans="1:14" ht="13.8" thickBot="1" x14ac:dyDescent="0.25"/>
    <row r="1009" spans="1:14" ht="13.8" thickBot="1" x14ac:dyDescent="0.25">
      <c r="A1009" s="688" t="e">
        <f>#REF!</f>
        <v>#REF!</v>
      </c>
      <c r="B1009" s="688"/>
      <c r="C1009" s="688"/>
      <c r="D1009" s="689" t="s">
        <v>192</v>
      </c>
      <c r="E1009" s="689"/>
      <c r="F1009" s="689"/>
      <c r="G1009" s="689"/>
      <c r="H1009" s="689"/>
      <c r="I1009" s="689"/>
      <c r="J1009" s="689"/>
      <c r="K1009" s="689"/>
      <c r="L1009" s="689"/>
      <c r="M1009" s="689"/>
      <c r="N1009" s="689"/>
    </row>
    <row r="1010" spans="1:14" ht="13.8" thickBot="1" x14ac:dyDescent="0.25">
      <c r="A1010" s="65"/>
      <c r="B1010" s="33">
        <v>1</v>
      </c>
      <c r="C1010" s="24">
        <v>2</v>
      </c>
      <c r="D1010" s="24">
        <v>3</v>
      </c>
      <c r="E1010" s="24" t="s">
        <v>58</v>
      </c>
      <c r="F1010" s="24" t="s">
        <v>59</v>
      </c>
      <c r="G1010" s="24" t="s">
        <v>60</v>
      </c>
      <c r="H1010" s="24" t="s">
        <v>61</v>
      </c>
      <c r="I1010" s="24" t="s">
        <v>62</v>
      </c>
      <c r="J1010" s="24" t="s">
        <v>194</v>
      </c>
      <c r="K1010" s="25" t="s">
        <v>85</v>
      </c>
      <c r="L1010" s="105" t="s">
        <v>189</v>
      </c>
      <c r="M1010" s="105" t="s">
        <v>188</v>
      </c>
      <c r="N1010" s="105" t="s">
        <v>51</v>
      </c>
    </row>
    <row r="1011" spans="1:14" ht="13.8" thickBot="1" x14ac:dyDescent="0.25">
      <c r="A1011" s="26" t="s">
        <v>56</v>
      </c>
      <c r="B1011" s="22">
        <v>5</v>
      </c>
      <c r="C1011" s="22">
        <v>7</v>
      </c>
      <c r="D1011" s="22">
        <v>8</v>
      </c>
      <c r="E1011" s="22">
        <v>8</v>
      </c>
      <c r="F1011" s="22">
        <v>10</v>
      </c>
      <c r="G1011" s="22">
        <v>13</v>
      </c>
      <c r="H1011" s="22">
        <v>16</v>
      </c>
      <c r="I1011" s="22"/>
      <c r="J1011" s="23"/>
      <c r="K1011" s="1"/>
      <c r="L1011" s="26" t="s">
        <v>56</v>
      </c>
      <c r="M1011" s="104" t="e">
        <f>#REF!</f>
        <v>#REF!</v>
      </c>
      <c r="N1011" s="112" t="e">
        <f>IF(M1011=0,"",CHOOSE(M1011,"5","7","8","8","8","10","10","10","10","10","13","13","13","13","13","13","13","13","13","13","16","16","16","16","16","16","16","16","16","16","16","手入力箇所","手入力箇所","手入力箇所","手入力箇所","手入力箇所","手入力箇所","手入力箇所","手入力箇所","手入力箇所","手入力箇所"))</f>
        <v>#REF!</v>
      </c>
    </row>
    <row r="1012" spans="1:14" ht="13.8" thickBot="1" x14ac:dyDescent="0.25">
      <c r="A1012" s="27" t="s">
        <v>57</v>
      </c>
      <c r="B1012" s="18">
        <v>5</v>
      </c>
      <c r="C1012" s="18">
        <v>7</v>
      </c>
      <c r="D1012" s="18">
        <v>8</v>
      </c>
      <c r="E1012" s="18">
        <v>9</v>
      </c>
      <c r="F1012" s="18">
        <v>12</v>
      </c>
      <c r="G1012" s="18">
        <v>16</v>
      </c>
      <c r="H1012" s="18"/>
      <c r="I1012" s="18"/>
      <c r="J1012" s="62"/>
      <c r="K1012" s="19"/>
      <c r="L1012" s="27" t="s">
        <v>57</v>
      </c>
      <c r="M1012" s="104" t="e">
        <f>#REF!</f>
        <v>#REF!</v>
      </c>
      <c r="N1012" s="113" t="e">
        <f>IF(M1012=0,"",CHOOSE(M1012,"5","7","8","9","9","12","12","12","12","12","16","16","16","16","16","16","16","16","16","16","手入力箇所","手入力箇所","手入力箇所","手入力箇所","手入力箇所","手入力箇所","手入力箇所","手入力箇所","手入力箇所","手入力箇所"))</f>
        <v>#REF!</v>
      </c>
    </row>
    <row r="1013" spans="1:14" ht="48.6" thickBot="1" x14ac:dyDescent="0.25">
      <c r="A1013" s="28" t="s">
        <v>64</v>
      </c>
      <c r="B1013" s="18">
        <v>6</v>
      </c>
      <c r="C1013" s="18"/>
      <c r="D1013" s="18"/>
      <c r="E1013" s="18"/>
      <c r="F1013" s="18"/>
      <c r="G1013" s="18"/>
      <c r="H1013" s="18"/>
      <c r="I1013" s="18"/>
      <c r="J1013" s="62"/>
      <c r="K1013" s="19"/>
      <c r="L1013" s="28" t="s">
        <v>64</v>
      </c>
      <c r="M1013" s="104" t="e">
        <f>#REF!</f>
        <v>#REF!</v>
      </c>
      <c r="N1013" s="113" t="e">
        <f>IF(M1013=0,"",CHOOSE(M1013,"6","手入力箇所","手入力箇所","手入力箇所","手入力箇所","手入力箇所","手入力箇所","手入力箇所","手入力箇所","手入力箇所","手入力箇所","",""))</f>
        <v>#REF!</v>
      </c>
    </row>
    <row r="1014" spans="1:14" ht="48.6" thickBot="1" x14ac:dyDescent="0.25">
      <c r="A1014" s="28" t="s">
        <v>65</v>
      </c>
      <c r="B1014" s="18">
        <v>6</v>
      </c>
      <c r="C1014" s="18"/>
      <c r="D1014" s="18"/>
      <c r="E1014" s="18"/>
      <c r="F1014" s="18"/>
      <c r="G1014" s="18"/>
      <c r="H1014" s="18"/>
      <c r="I1014" s="18"/>
      <c r="J1014" s="62"/>
      <c r="K1014" s="19"/>
      <c r="L1014" s="28" t="s">
        <v>65</v>
      </c>
      <c r="M1014" s="104" t="e">
        <f>#REF!</f>
        <v>#REF!</v>
      </c>
      <c r="N1014" s="113" t="e">
        <f>IF(M1014=0,"",CHOOSE(M1014,"6","手入力箇所","手入力箇所","手入力箇所","手入力箇所","手入力箇所","手入力箇所","手入力箇所","手入力箇所","手入力箇所","手入力箇所","",""))</f>
        <v>#REF!</v>
      </c>
    </row>
    <row r="1015" spans="1:14" ht="24.6" thickBot="1" x14ac:dyDescent="0.25">
      <c r="A1015" s="28" t="s">
        <v>66</v>
      </c>
      <c r="B1015" s="18">
        <v>5</v>
      </c>
      <c r="C1015" s="18">
        <v>7</v>
      </c>
      <c r="D1015" s="18">
        <v>8</v>
      </c>
      <c r="E1015" s="18">
        <v>9</v>
      </c>
      <c r="F1015" s="18">
        <v>12</v>
      </c>
      <c r="G1015" s="18"/>
      <c r="H1015" s="18"/>
      <c r="I1015" s="18"/>
      <c r="J1015" s="62"/>
      <c r="K1015" s="19"/>
      <c r="L1015" s="28" t="s">
        <v>66</v>
      </c>
      <c r="M1015" s="104" t="e">
        <f>#REF!</f>
        <v>#REF!</v>
      </c>
      <c r="N1015" s="113" t="e">
        <f>IF(M1015=0,"",CHOOSE(M1015,"5","7","8","9","9","12","12","12","12","12","手入力箇所","手入力箇所","手入力箇所","手入力箇所","手入力箇所","手入力箇所","手入力箇所","手入力箇所","手入力箇所","手入力箇所"))</f>
        <v>#REF!</v>
      </c>
    </row>
    <row r="1016" spans="1:14" ht="36.6" thickBot="1" x14ac:dyDescent="0.25">
      <c r="A1016" s="28" t="s">
        <v>67</v>
      </c>
      <c r="B1016" s="18">
        <v>4</v>
      </c>
      <c r="C1016" s="18">
        <v>5</v>
      </c>
      <c r="D1016" s="18">
        <v>5</v>
      </c>
      <c r="E1016" s="18">
        <v>6</v>
      </c>
      <c r="F1016" s="18"/>
      <c r="G1016" s="18"/>
      <c r="H1016" s="18"/>
      <c r="I1016" s="18"/>
      <c r="J1016" s="62"/>
      <c r="K1016" s="19"/>
      <c r="L1016" s="28" t="s">
        <v>67</v>
      </c>
      <c r="M1016" s="104" t="e">
        <f>#REF!</f>
        <v>#REF!</v>
      </c>
      <c r="N1016" s="113" t="e">
        <f>IF(M1016=0,"",CHOOSE(M1016,"4","5","5","6","6","手入力箇所","手入力箇所","手入力箇所","手入力箇所","手入力箇所","手入力箇所","手入力箇所","手入力箇所","手入力箇所","手入力箇所"))</f>
        <v>#REF!</v>
      </c>
    </row>
    <row r="1017" spans="1:14" ht="24.6" thickBot="1" x14ac:dyDescent="0.25">
      <c r="A1017" s="28" t="s">
        <v>68</v>
      </c>
      <c r="B1017" s="18">
        <v>12</v>
      </c>
      <c r="C1017" s="18">
        <v>12</v>
      </c>
      <c r="D1017" s="18">
        <v>12</v>
      </c>
      <c r="E1017" s="18">
        <v>12</v>
      </c>
      <c r="F1017" s="18">
        <v>12</v>
      </c>
      <c r="G1017" s="18">
        <v>12</v>
      </c>
      <c r="H1017" s="18">
        <v>12</v>
      </c>
      <c r="I1017" s="18"/>
      <c r="J1017" s="62"/>
      <c r="K1017" s="19"/>
      <c r="L1017" s="28" t="s">
        <v>68</v>
      </c>
      <c r="M1017" s="104" t="e">
        <f>#REF!</f>
        <v>#REF!</v>
      </c>
      <c r="N1017" s="113" t="e">
        <f>IF(M1017=0,"",CHOOSE(M1017,"12","12","12","12","12","12","12","12","12","12","12","12","12","12","12","12","12","12","12","12","12","12","12","12","12","12","12","12","12","12","手入力箇所","手入力箇所","手入力箇所","手入力箇所","手入力箇所","手入力箇所","手入力箇所","手入力箇所","手入力箇所","手入力箇所"))</f>
        <v>#REF!</v>
      </c>
    </row>
    <row r="1018" spans="1:14" ht="36.6" thickBot="1" x14ac:dyDescent="0.25">
      <c r="A1018" s="28" t="s">
        <v>69</v>
      </c>
      <c r="B1018" s="18">
        <v>7</v>
      </c>
      <c r="C1018" s="18">
        <v>7</v>
      </c>
      <c r="D1018" s="18">
        <v>7</v>
      </c>
      <c r="E1018" s="18">
        <v>7</v>
      </c>
      <c r="F1018" s="18">
        <v>7</v>
      </c>
      <c r="G1018" s="18"/>
      <c r="H1018" s="18"/>
      <c r="I1018" s="18"/>
      <c r="J1018" s="62"/>
      <c r="K1018" s="19"/>
      <c r="L1018" s="28" t="s">
        <v>69</v>
      </c>
      <c r="M1018" s="104" t="e">
        <f>#REF!</f>
        <v>#REF!</v>
      </c>
      <c r="N1018" s="113" t="e">
        <f>IF(M1018=0,"",CHOOSE(M1018,"7","7","7","7","7","7","7","7","7","7","手入力箇所","手入力箇所","手入力箇所","手入力箇所","手入力箇所","手入力箇所","手入力箇所","手入力箇所","手入力箇所","手入力箇所"))</f>
        <v>#REF!</v>
      </c>
    </row>
    <row r="1019" spans="1:14" ht="13.8" thickBot="1" x14ac:dyDescent="0.25">
      <c r="A1019" s="27" t="s">
        <v>63</v>
      </c>
      <c r="B1019" s="18">
        <v>4</v>
      </c>
      <c r="C1019" s="18">
        <v>5</v>
      </c>
      <c r="D1019" s="18">
        <v>7</v>
      </c>
      <c r="E1019" s="18">
        <v>8</v>
      </c>
      <c r="F1019" s="18">
        <v>11</v>
      </c>
      <c r="G1019" s="18">
        <v>16</v>
      </c>
      <c r="H1019" s="18">
        <v>22</v>
      </c>
      <c r="I1019" s="18">
        <v>26</v>
      </c>
      <c r="J1019" s="18">
        <v>31</v>
      </c>
      <c r="K1019" s="19"/>
      <c r="L1019" s="27" t="s">
        <v>63</v>
      </c>
      <c r="M1019" s="104" t="e">
        <f>#REF!</f>
        <v>#REF!</v>
      </c>
      <c r="N1019" s="113" t="e">
        <f>IF(M1019=0,"",CHOOSE(M1019,"4","5","7","8","8","11","11","11","11","11","16","16","16","16","16","16","16","16","16","16","22","22","22","22","22","22","22","22","22","22","26","26","26","26","26","26","26","26","26","26","31","31","31","31","31","31","31","31","31","31","31","手入力箇所","手入力箇所","手入力箇所","手入力箇所","手入力箇所","手入力箇所","手入力箇所","手入力箇所","手入力箇所","手入力箇所"))</f>
        <v>#REF!</v>
      </c>
    </row>
    <row r="1020" spans="1:14" ht="24.6" thickBot="1" x14ac:dyDescent="0.25">
      <c r="A1020" s="28" t="s">
        <v>70</v>
      </c>
      <c r="B1020" s="18">
        <v>5</v>
      </c>
      <c r="C1020" s="18">
        <v>6</v>
      </c>
      <c r="D1020" s="18">
        <v>7</v>
      </c>
      <c r="E1020" s="18"/>
      <c r="F1020" s="18"/>
      <c r="G1020" s="18"/>
      <c r="H1020" s="18"/>
      <c r="I1020" s="18"/>
      <c r="J1020" s="62"/>
      <c r="K1020" s="19"/>
      <c r="L1020" s="28" t="s">
        <v>70</v>
      </c>
      <c r="M1020" s="104" t="e">
        <f>#REF!</f>
        <v>#REF!</v>
      </c>
      <c r="N1020" s="113" t="e">
        <f>IF(M1020=0,"",CHOOSE(M1020,"5","6","7","手入力箇所","手入力箇所","手入力箇所","手入力箇所","手入力箇所","手入力箇所","手入力箇所","手入力箇所","手入力箇所","手入力箇所"))</f>
        <v>#REF!</v>
      </c>
    </row>
    <row r="1021" spans="1:14" ht="13.8" thickBot="1" x14ac:dyDescent="0.25">
      <c r="A1021" s="29" t="s">
        <v>71</v>
      </c>
      <c r="B1021" s="18">
        <v>3</v>
      </c>
      <c r="C1021" s="18">
        <v>6</v>
      </c>
      <c r="D1021" s="18">
        <v>19</v>
      </c>
      <c r="E1021" s="18"/>
      <c r="F1021" s="18"/>
      <c r="G1021" s="18"/>
      <c r="H1021" s="18"/>
      <c r="I1021" s="18"/>
      <c r="J1021" s="62"/>
      <c r="K1021" s="19"/>
      <c r="L1021" s="29" t="s">
        <v>71</v>
      </c>
      <c r="M1021" s="104" t="e">
        <f>#REF!</f>
        <v>#REF!</v>
      </c>
      <c r="N1021" s="113" t="e">
        <f>IF(M1021=0,"",CHOOSE(M1021,"3","6","19","手入力箇所","手入力箇所","手入力箇所","手入力箇所","手入力箇所","手入力箇所","手入力箇所","手入力箇所","手入力箇所","手入力箇所"))</f>
        <v>#REF!</v>
      </c>
    </row>
    <row r="1022" spans="1:14" ht="13.8" thickBot="1" x14ac:dyDescent="0.25">
      <c r="A1022" s="29" t="s">
        <v>72</v>
      </c>
      <c r="B1022" s="18">
        <v>1</v>
      </c>
      <c r="C1022" s="18">
        <v>3</v>
      </c>
      <c r="D1022" s="18">
        <v>5</v>
      </c>
      <c r="E1022" s="18">
        <v>9</v>
      </c>
      <c r="F1022" s="18">
        <v>26</v>
      </c>
      <c r="G1022" s="18"/>
      <c r="H1022" s="18"/>
      <c r="I1022" s="18"/>
      <c r="J1022" s="62"/>
      <c r="K1022" s="19"/>
      <c r="L1022" s="29" t="s">
        <v>72</v>
      </c>
      <c r="M1022" s="104" t="e">
        <f>#REF!</f>
        <v>#REF!</v>
      </c>
      <c r="N1022" s="113" t="e">
        <f>IF(M1022=0,"",CHOOSE(M1022,"1","3","5","9","9","26","26","26","26","26","手入力箇所","手入力箇所","手入力箇所","手入力箇所","手入力箇所","手入力箇所","手入力箇所","手入力箇所","手入力箇所","手入力箇所"))</f>
        <v>#REF!</v>
      </c>
    </row>
    <row r="1023" spans="1:14" ht="13.8" thickBot="1" x14ac:dyDescent="0.25">
      <c r="A1023" s="29" t="s">
        <v>73</v>
      </c>
      <c r="B1023" s="18">
        <v>4</v>
      </c>
      <c r="C1023" s="18">
        <v>11</v>
      </c>
      <c r="D1023" s="18">
        <v>20</v>
      </c>
      <c r="E1023" s="18">
        <v>33</v>
      </c>
      <c r="F1023" s="18"/>
      <c r="G1023" s="18"/>
      <c r="H1023" s="18"/>
      <c r="I1023" s="18"/>
      <c r="J1023" s="62"/>
      <c r="K1023" s="19"/>
      <c r="L1023" s="29" t="s">
        <v>73</v>
      </c>
      <c r="M1023" s="104" t="e">
        <f>#REF!</f>
        <v>#REF!</v>
      </c>
      <c r="N1023" s="113" t="e">
        <f>IF(M1023=0,"",CHOOSE(M1023,"4","11","20","33","33","手入力箇所","手入力箇所","手入力箇所","手入力箇所","手入力箇所","手入力箇所","手入力箇所","手入力箇所","手入力箇所","手入力箇所"))</f>
        <v>#REF!</v>
      </c>
    </row>
    <row r="1024" spans="1:14" ht="37.200000000000003" thickBot="1" x14ac:dyDescent="0.25">
      <c r="A1024" s="30" t="s">
        <v>74</v>
      </c>
      <c r="B1024" s="18">
        <v>4</v>
      </c>
      <c r="C1024" s="18">
        <v>6</v>
      </c>
      <c r="D1024" s="18">
        <v>8</v>
      </c>
      <c r="E1024" s="18">
        <v>10</v>
      </c>
      <c r="F1024" s="18">
        <v>15</v>
      </c>
      <c r="G1024" s="18">
        <v>23</v>
      </c>
      <c r="H1024" s="18">
        <v>33</v>
      </c>
      <c r="I1024" s="18"/>
      <c r="J1024" s="62"/>
      <c r="K1024" s="19"/>
      <c r="L1024" s="30" t="s">
        <v>74</v>
      </c>
      <c r="M1024" s="104" t="e">
        <f>#REF!</f>
        <v>#REF!</v>
      </c>
      <c r="N1024" s="113" t="e">
        <f>IF(M1024=0,"",CHOOSE(M1024,"4","6","8","10","10","15","15","15","15","15","23","23","23","23","23","23","23","23","23","23","33","33","33","33","33","33","33","33","33","33","手入力箇所","手入力箇所","手入力箇所","手入力箇所","手入力箇所","手入力箇所","手入力箇所","手入力箇所","手入力箇所","手入力箇所"))</f>
        <v>#REF!</v>
      </c>
    </row>
    <row r="1025" spans="1:14" ht="13.8" thickBot="1" x14ac:dyDescent="0.25">
      <c r="A1025" s="29" t="s">
        <v>75</v>
      </c>
      <c r="B1025" s="18">
        <v>6</v>
      </c>
      <c r="C1025" s="18">
        <v>14</v>
      </c>
      <c r="D1025" s="18">
        <v>25</v>
      </c>
      <c r="E1025" s="18">
        <v>39</v>
      </c>
      <c r="F1025" s="18"/>
      <c r="G1025" s="18"/>
      <c r="H1025" s="18"/>
      <c r="I1025" s="18"/>
      <c r="J1025" s="62"/>
      <c r="K1025" s="19"/>
      <c r="L1025" s="29" t="s">
        <v>75</v>
      </c>
      <c r="M1025" s="104" t="e">
        <f>#REF!</f>
        <v>#REF!</v>
      </c>
      <c r="N1025" s="113" t="e">
        <f>IF(M1025=0,"",CHOOSE(M1025,"6","14","25","39","39","手入力箇所","手入力箇所","手入力箇所","手入力箇所","手入力箇所","手入力箇所","手入力箇所","手入力箇所","手入力箇所","手入力箇所"))</f>
        <v>#REF!</v>
      </c>
    </row>
    <row r="1026" spans="1:14" ht="37.200000000000003" thickBot="1" x14ac:dyDescent="0.25">
      <c r="A1026" s="30" t="s">
        <v>76</v>
      </c>
      <c r="B1026" s="18">
        <v>2</v>
      </c>
      <c r="C1026" s="18">
        <v>3</v>
      </c>
      <c r="D1026" s="18">
        <v>6</v>
      </c>
      <c r="E1026" s="18">
        <v>9</v>
      </c>
      <c r="F1026" s="18"/>
      <c r="G1026" s="18"/>
      <c r="H1026" s="18"/>
      <c r="I1026" s="18"/>
      <c r="J1026" s="62"/>
      <c r="K1026" s="19"/>
      <c r="L1026" s="30" t="s">
        <v>76</v>
      </c>
      <c r="M1026" s="104" t="e">
        <f>#REF!</f>
        <v>#REF!</v>
      </c>
      <c r="N1026" s="113" t="e">
        <f>IF(M1026=0,"",CHOOSE(M1026,"2","3","6","9","9","手入力箇所","手入力箇所","手入力箇所","手入力箇所","手入力箇所","手入力箇所","手入力箇所","手入力箇所","手入力箇所","手入力箇所"))</f>
        <v>#REF!</v>
      </c>
    </row>
    <row r="1027" spans="1:14" ht="27" thickBot="1" x14ac:dyDescent="0.25">
      <c r="A1027" s="31" t="s">
        <v>77</v>
      </c>
      <c r="B1027" s="18">
        <v>12</v>
      </c>
      <c r="C1027" s="18">
        <v>18</v>
      </c>
      <c r="D1027" s="18">
        <v>22</v>
      </c>
      <c r="E1027" s="18">
        <v>26</v>
      </c>
      <c r="F1027" s="62"/>
      <c r="G1027" s="62"/>
      <c r="H1027" s="62"/>
      <c r="I1027" s="62"/>
      <c r="J1027" s="62"/>
      <c r="K1027" s="19"/>
      <c r="L1027" s="31" t="s">
        <v>77</v>
      </c>
      <c r="M1027" s="104" t="e">
        <f>#REF!</f>
        <v>#REF!</v>
      </c>
      <c r="N1027" s="113" t="e">
        <f>IF(M1027=0,"",CHOOSE(M1027,"12","18","22","26","26","手入力箇所","手入力箇所","手入力箇所","手入力箇所","手入力箇所","手入力箇所","手入力箇所","手入力箇所","手入力箇所","手入力箇所"))</f>
        <v>#REF!</v>
      </c>
    </row>
    <row r="1028" spans="1:14" ht="40.200000000000003" thickBot="1" x14ac:dyDescent="0.25">
      <c r="A1028" s="31" t="s">
        <v>78</v>
      </c>
      <c r="B1028" s="18">
        <v>5</v>
      </c>
      <c r="C1028" s="18">
        <v>8</v>
      </c>
      <c r="D1028" s="18">
        <v>11</v>
      </c>
      <c r="E1028" s="18">
        <v>14</v>
      </c>
      <c r="F1028" s="62"/>
      <c r="G1028" s="62"/>
      <c r="H1028" s="62"/>
      <c r="I1028" s="62"/>
      <c r="J1028" s="62"/>
      <c r="K1028" s="19"/>
      <c r="L1028" s="31" t="s">
        <v>78</v>
      </c>
      <c r="M1028" s="104" t="e">
        <f>#REF!</f>
        <v>#REF!</v>
      </c>
      <c r="N1028" s="113" t="e">
        <f>IF(M1028=0,"",CHOOSE(M1028,"5","8","11","14","14","手入力箇所","手入力箇所","手入力箇所","手入力箇所","手入力箇所","手入力箇所","手入力箇所","手入力箇所","手入力箇所","手入力箇所"))</f>
        <v>#REF!</v>
      </c>
    </row>
    <row r="1029" spans="1:14" ht="27" thickBot="1" x14ac:dyDescent="0.25">
      <c r="A1029" s="31" t="s">
        <v>79</v>
      </c>
      <c r="B1029" s="18">
        <v>6</v>
      </c>
      <c r="C1029" s="18">
        <v>11</v>
      </c>
      <c r="D1029" s="18">
        <v>16</v>
      </c>
      <c r="E1029" s="18">
        <v>21</v>
      </c>
      <c r="F1029" s="62"/>
      <c r="G1029" s="62"/>
      <c r="H1029" s="62"/>
      <c r="I1029" s="62"/>
      <c r="J1029" s="62"/>
      <c r="K1029" s="19"/>
      <c r="L1029" s="31" t="s">
        <v>79</v>
      </c>
      <c r="M1029" s="104" t="e">
        <f>#REF!</f>
        <v>#REF!</v>
      </c>
      <c r="N1029" s="113" t="e">
        <f>IF(M1029=0,"",CHOOSE(M1029,"6","11","16","21","21","手入力箇所","手入力箇所","手入力箇所","手入力箇所","手入力箇所","手入力箇所","手入力箇所","手入力箇所","手入力箇所"))</f>
        <v>#REF!</v>
      </c>
    </row>
    <row r="1030" spans="1:14" ht="40.200000000000003" thickBot="1" x14ac:dyDescent="0.25">
      <c r="A1030" s="31" t="s">
        <v>80</v>
      </c>
      <c r="B1030" s="18">
        <v>5</v>
      </c>
      <c r="C1030" s="18">
        <v>7</v>
      </c>
      <c r="D1030" s="18">
        <v>9</v>
      </c>
      <c r="E1030" s="18">
        <v>10</v>
      </c>
      <c r="F1030" s="62"/>
      <c r="G1030" s="62"/>
      <c r="H1030" s="62"/>
      <c r="I1030" s="62"/>
      <c r="J1030" s="62"/>
      <c r="K1030" s="19"/>
      <c r="L1030" s="31" t="s">
        <v>80</v>
      </c>
      <c r="M1030" s="104" t="e">
        <f>#REF!</f>
        <v>#REF!</v>
      </c>
      <c r="N1030" s="113" t="e">
        <f>IF(M1030=0,"",CHOOSE(M1030,"5","7","9","10","10","手入力箇所","手入力箇所","手入力箇所","手入力箇所","手入力箇所","手入力箇所","手入力箇所","手入力箇所","手入力箇所"))</f>
        <v>#REF!</v>
      </c>
    </row>
    <row r="1031" spans="1:14" ht="40.200000000000003" thickBot="1" x14ac:dyDescent="0.25">
      <c r="A1031" s="31" t="s">
        <v>81</v>
      </c>
      <c r="B1031" s="18">
        <v>9</v>
      </c>
      <c r="C1031" s="18">
        <v>14</v>
      </c>
      <c r="D1031" s="62"/>
      <c r="E1031" s="62"/>
      <c r="F1031" s="62"/>
      <c r="G1031" s="62"/>
      <c r="H1031" s="62"/>
      <c r="I1031" s="62"/>
      <c r="J1031" s="62"/>
      <c r="K1031" s="19"/>
      <c r="L1031" s="31" t="s">
        <v>81</v>
      </c>
      <c r="M1031" s="104" t="e">
        <f>#REF!</f>
        <v>#REF!</v>
      </c>
      <c r="N1031" s="113" t="e">
        <f>IF(M1031=0,"",CHOOSE(M1031,"9","14","手入力箇所","手入力箇所","手入力箇所","手入力箇所","手入力箇所","手入力箇所","手入力箇所","手入力箇所","手入力箇所","手入力箇所"))</f>
        <v>#REF!</v>
      </c>
    </row>
    <row r="1032" spans="1:14" ht="13.8" thickBot="1" x14ac:dyDescent="0.25">
      <c r="A1032" s="31" t="s">
        <v>82</v>
      </c>
      <c r="B1032" s="18">
        <v>3</v>
      </c>
      <c r="C1032" s="18">
        <v>4</v>
      </c>
      <c r="D1032" s="18">
        <v>4</v>
      </c>
      <c r="E1032" s="18">
        <v>5</v>
      </c>
      <c r="F1032" s="18">
        <v>6</v>
      </c>
      <c r="G1032" s="18">
        <v>8</v>
      </c>
      <c r="H1032" s="18">
        <v>9</v>
      </c>
      <c r="I1032" s="18">
        <v>11</v>
      </c>
      <c r="J1032" s="18">
        <v>12</v>
      </c>
      <c r="K1032" s="19"/>
      <c r="L1032" s="31" t="s">
        <v>82</v>
      </c>
      <c r="M1032" s="104" t="e">
        <f>#REF!</f>
        <v>#REF!</v>
      </c>
      <c r="N1032" s="113" t="e">
        <f>IF(M1032=0,"",CHOOSE(M1032,"3","4","4","5","5","6","6","6","6","6","8","8","8","8","8","8","8","8","8","8","9","9","9","9","9","9","9","9","9","9","11","11","11","11","11","11","11","11","11","11","12","12","12","12","12","12","12","12","12","12","12","手入力箇所","手入力箇所","手入力箇所","手入力箇所","手入力箇所","手入力箇所","手入力箇所","手入力箇所","手入力箇所","手入力箇所"))</f>
        <v>#REF!</v>
      </c>
    </row>
    <row r="1033" spans="1:14" ht="13.8" thickBot="1" x14ac:dyDescent="0.25">
      <c r="A1033" s="31" t="s">
        <v>83</v>
      </c>
      <c r="B1033" s="18">
        <v>3</v>
      </c>
      <c r="C1033" s="18">
        <v>4</v>
      </c>
      <c r="D1033" s="18">
        <v>4</v>
      </c>
      <c r="E1033" s="18">
        <v>5</v>
      </c>
      <c r="F1033" s="18">
        <v>6</v>
      </c>
      <c r="G1033" s="18">
        <v>8</v>
      </c>
      <c r="H1033" s="18">
        <v>10</v>
      </c>
      <c r="I1033" s="18">
        <v>12</v>
      </c>
      <c r="J1033" s="18">
        <v>13</v>
      </c>
      <c r="K1033" s="19"/>
      <c r="L1033" s="31" t="s">
        <v>83</v>
      </c>
      <c r="M1033" s="104" t="e">
        <f>#REF!</f>
        <v>#REF!</v>
      </c>
      <c r="N1033" s="113" t="e">
        <f>IF(M1033=0,"",CHOOSE(M1033,"3","4","4","5","5","6","6","6","6","6","8","8","8","8","8","8","8","8","8","8","10","10","10","10","10","10","10","10","10","10","12","12","12","12","12","12","12","12","12","12","13","13","13","13","13","13","13","13","13","13","13","手入力箇所","手入力箇所","手入力箇所","手入力箇所","手入力箇所","手入力箇所","手入力箇所","手入力箇所","手入力箇所","手入力箇所"))</f>
        <v>#REF!</v>
      </c>
    </row>
    <row r="1034" spans="1:14" ht="27" thickBot="1" x14ac:dyDescent="0.25">
      <c r="A1034" s="32" t="s">
        <v>84</v>
      </c>
      <c r="B1034" s="20">
        <v>1</v>
      </c>
      <c r="C1034" s="20">
        <v>2</v>
      </c>
      <c r="D1034" s="20">
        <v>3</v>
      </c>
      <c r="E1034" s="20">
        <v>4</v>
      </c>
      <c r="F1034" s="20">
        <v>8</v>
      </c>
      <c r="G1034" s="20">
        <v>19</v>
      </c>
      <c r="H1034" s="63"/>
      <c r="I1034" s="63"/>
      <c r="J1034" s="63"/>
      <c r="K1034" s="21"/>
      <c r="L1034" s="32" t="s">
        <v>84</v>
      </c>
      <c r="M1034" s="104" t="e">
        <f>#REF!</f>
        <v>#REF!</v>
      </c>
      <c r="N1034" s="113" t="e">
        <f>IF(M1034=0,"",CHOOSE(M1034,"1","2","3","4","4","8","8","8","8","8","19","19","19","19","19","19","19","19","19","19","手入力箇所","手入力箇所","手入力箇所","手入力箇所","手入力箇所","手入力箇所","手入力箇所","手入力箇所","手入力箇所","手入力箇所"))</f>
        <v>#REF!</v>
      </c>
    </row>
    <row r="1035" spans="1:14" ht="13.8" thickBot="1" x14ac:dyDescent="0.25"/>
    <row r="1036" spans="1:14" ht="13.8" thickBot="1" x14ac:dyDescent="0.25">
      <c r="A1036" s="686" t="e">
        <f>A1009</f>
        <v>#REF!</v>
      </c>
      <c r="B1036" s="686"/>
      <c r="C1036" s="686"/>
      <c r="D1036" s="687" t="s">
        <v>193</v>
      </c>
      <c r="E1036" s="687"/>
      <c r="F1036" s="687"/>
      <c r="G1036" s="687"/>
      <c r="H1036" s="687"/>
      <c r="I1036" s="687"/>
      <c r="J1036" s="687"/>
      <c r="K1036" s="687"/>
      <c r="L1036" s="687"/>
      <c r="M1036" s="687"/>
      <c r="N1036" s="687"/>
    </row>
    <row r="1037" spans="1:14" ht="13.8" thickBot="1" x14ac:dyDescent="0.25">
      <c r="A1037" s="105"/>
      <c r="B1037" s="33">
        <v>1</v>
      </c>
      <c r="C1037" s="24">
        <v>2</v>
      </c>
      <c r="D1037" s="24">
        <v>3</v>
      </c>
      <c r="E1037" s="24" t="s">
        <v>58</v>
      </c>
      <c r="F1037" s="24" t="s">
        <v>59</v>
      </c>
      <c r="G1037" s="24" t="s">
        <v>60</v>
      </c>
      <c r="H1037" s="24" t="s">
        <v>61</v>
      </c>
      <c r="I1037" s="24" t="s">
        <v>62</v>
      </c>
      <c r="J1037" s="24" t="s">
        <v>194</v>
      </c>
      <c r="K1037" s="102" t="s">
        <v>85</v>
      </c>
      <c r="L1037" s="105" t="s">
        <v>189</v>
      </c>
      <c r="M1037" s="105" t="s">
        <v>188</v>
      </c>
      <c r="N1037" s="105" t="s">
        <v>51</v>
      </c>
    </row>
    <row r="1038" spans="1:14" ht="13.8" thickBot="1" x14ac:dyDescent="0.25">
      <c r="A1038" s="26" t="s">
        <v>56</v>
      </c>
      <c r="B1038" s="22">
        <v>16</v>
      </c>
      <c r="C1038" s="22">
        <v>25</v>
      </c>
      <c r="D1038" s="22">
        <v>32</v>
      </c>
      <c r="E1038" s="22">
        <v>38</v>
      </c>
      <c r="F1038" s="22">
        <v>56</v>
      </c>
      <c r="G1038" s="22">
        <v>87</v>
      </c>
      <c r="H1038" s="22">
        <v>121</v>
      </c>
      <c r="I1038" s="22"/>
      <c r="J1038" s="23"/>
      <c r="K1038" s="68"/>
      <c r="L1038" s="107" t="s">
        <v>56</v>
      </c>
      <c r="M1038" s="103" t="e">
        <f>#REF!</f>
        <v>#REF!</v>
      </c>
      <c r="N1038" s="103" t="e">
        <f>IF(M1038=0,"",CHOOSE(M1038,"16","25","32","38","38","56","56","56","56","56","87","87","87","87","87","87","87","87","87","87","121","121","121","121","121","121","121","121","121","121","手入力箇所","手入力箇所","手入力箇所","手入力箇所","手入力箇所","手入力箇所","手入力箇所","手入力箇所","手入力箇所","手入力箇所"))</f>
        <v>#REF!</v>
      </c>
    </row>
    <row r="1039" spans="1:14" ht="13.8" thickBot="1" x14ac:dyDescent="0.25">
      <c r="A1039" s="27" t="s">
        <v>57</v>
      </c>
      <c r="B1039" s="18">
        <v>25</v>
      </c>
      <c r="C1039" s="18">
        <v>33</v>
      </c>
      <c r="D1039" s="18">
        <v>40</v>
      </c>
      <c r="E1039" s="18">
        <v>45</v>
      </c>
      <c r="F1039" s="18">
        <v>58</v>
      </c>
      <c r="G1039" s="18">
        <v>79</v>
      </c>
      <c r="H1039" s="18"/>
      <c r="I1039" s="18"/>
      <c r="J1039" s="62"/>
      <c r="K1039" s="69"/>
      <c r="L1039" s="107" t="s">
        <v>57</v>
      </c>
      <c r="M1039" s="103" t="e">
        <f>#REF!</f>
        <v>#REF!</v>
      </c>
      <c r="N1039" s="103" t="e">
        <f>IF(M1039=0,"",CHOOSE(M1039,"25","33","40","45","45","58","58","58","58","58","79","79","79","79","79","79","79","79","79","79","手入力箇所","手入力箇所","手入力箇所","手入力箇所","手入力箇所","手入力箇所","手入力箇所","手入力箇所","手入力箇所","手入力箇所"))</f>
        <v>#REF!</v>
      </c>
    </row>
    <row r="1040" spans="1:14" ht="48.6" thickBot="1" x14ac:dyDescent="0.25">
      <c r="A1040" s="28" t="s">
        <v>64</v>
      </c>
      <c r="B1040" s="18">
        <v>32</v>
      </c>
      <c r="C1040" s="18"/>
      <c r="D1040" s="18"/>
      <c r="E1040" s="18"/>
      <c r="F1040" s="18"/>
      <c r="G1040" s="18"/>
      <c r="H1040" s="18"/>
      <c r="I1040" s="18"/>
      <c r="J1040" s="62"/>
      <c r="K1040" s="69"/>
      <c r="L1040" s="108" t="s">
        <v>64</v>
      </c>
      <c r="M1040" s="103" t="e">
        <f>#REF!</f>
        <v>#REF!</v>
      </c>
      <c r="N1040" s="103" t="e">
        <f>IF(M1040=0,"",CHOOSE(M1040,"32","手入力箇所","手入力箇所","手入力箇所","手入力箇所","手入力箇所","手入力箇所","手入力箇所","手入力箇所","手入力箇所","手入力箇所"))</f>
        <v>#REF!</v>
      </c>
    </row>
    <row r="1041" spans="1:14" ht="48.6" thickBot="1" x14ac:dyDescent="0.25">
      <c r="A1041" s="28" t="s">
        <v>65</v>
      </c>
      <c r="B1041" s="18">
        <v>36</v>
      </c>
      <c r="C1041" s="18"/>
      <c r="D1041" s="18"/>
      <c r="E1041" s="18"/>
      <c r="F1041" s="18"/>
      <c r="G1041" s="18"/>
      <c r="H1041" s="18"/>
      <c r="I1041" s="18"/>
      <c r="J1041" s="62"/>
      <c r="K1041" s="69"/>
      <c r="L1041" s="108" t="s">
        <v>65</v>
      </c>
      <c r="M1041" s="103" t="e">
        <f>#REF!</f>
        <v>#REF!</v>
      </c>
      <c r="N1041" s="103" t="e">
        <f>IF(M1041=0,"",CHOOSE(M1041,"36","手入力箇所","手入力箇所","手入力箇所","手入力箇所","手入力箇所","手入力箇所","手入力箇所","手入力箇所","手入力箇所","手入力箇所"))</f>
        <v>#REF!</v>
      </c>
    </row>
    <row r="1042" spans="1:14" ht="24.6" thickBot="1" x14ac:dyDescent="0.25">
      <c r="A1042" s="28" t="s">
        <v>66</v>
      </c>
      <c r="B1042" s="18">
        <v>24</v>
      </c>
      <c r="C1042" s="18">
        <v>30</v>
      </c>
      <c r="D1042" s="18">
        <v>33</v>
      </c>
      <c r="E1042" s="18">
        <v>35</v>
      </c>
      <c r="F1042" s="18">
        <v>42</v>
      </c>
      <c r="G1042" s="18"/>
      <c r="H1042" s="18"/>
      <c r="I1042" s="18"/>
      <c r="J1042" s="62"/>
      <c r="K1042" s="69"/>
      <c r="L1042" s="108" t="s">
        <v>66</v>
      </c>
      <c r="M1042" s="103" t="e">
        <f>#REF!</f>
        <v>#REF!</v>
      </c>
      <c r="N1042" s="103" t="e">
        <f>IF(M1042=0,"",CHOOSE(M1042,"24","30","33","35","35","42","42","42","42","42","手入力箇所","手入力箇所","手入力箇所","手入力箇所","手入力箇所","手入力箇所","手入力箇所","手入力箇所","手入力箇所","手入力箇所"))</f>
        <v>#REF!</v>
      </c>
    </row>
    <row r="1043" spans="1:14" ht="36.6" thickBot="1" x14ac:dyDescent="0.25">
      <c r="A1043" s="28" t="s">
        <v>67</v>
      </c>
      <c r="B1043" s="18">
        <v>7</v>
      </c>
      <c r="C1043" s="18">
        <v>12</v>
      </c>
      <c r="D1043" s="18">
        <v>16</v>
      </c>
      <c r="E1043" s="18">
        <v>19</v>
      </c>
      <c r="F1043" s="18"/>
      <c r="G1043" s="18"/>
      <c r="H1043" s="18"/>
      <c r="I1043" s="18"/>
      <c r="J1043" s="62"/>
      <c r="K1043" s="69"/>
      <c r="L1043" s="108" t="s">
        <v>67</v>
      </c>
      <c r="M1043" s="103" t="e">
        <f>#REF!</f>
        <v>#REF!</v>
      </c>
      <c r="N1043" s="103" t="e">
        <f>IF(M1043=0,"",CHOOSE(M1043,"7","12","16","19","19","手入力箇所","手入力箇所","手入力箇所","手入力箇所","手入力箇所","手入力箇所","手入力箇所","手入力箇所","手入力箇所","手入力箇所"))</f>
        <v>#REF!</v>
      </c>
    </row>
    <row r="1044" spans="1:14" ht="24.6" thickBot="1" x14ac:dyDescent="0.25">
      <c r="A1044" s="28" t="s">
        <v>68</v>
      </c>
      <c r="B1044" s="18">
        <v>21</v>
      </c>
      <c r="C1044" s="18">
        <v>35</v>
      </c>
      <c r="D1044" s="18">
        <v>48</v>
      </c>
      <c r="E1044" s="18">
        <v>59</v>
      </c>
      <c r="F1044" s="18">
        <v>94</v>
      </c>
      <c r="G1044" s="18">
        <v>159</v>
      </c>
      <c r="H1044" s="18">
        <v>235</v>
      </c>
      <c r="I1044" s="18"/>
      <c r="J1044" s="62"/>
      <c r="K1044" s="69"/>
      <c r="L1044" s="108" t="s">
        <v>68</v>
      </c>
      <c r="M1044" s="103" t="e">
        <f>#REF!</f>
        <v>#REF!</v>
      </c>
      <c r="N1044" s="103" t="e">
        <f>IF(M1044=0,"",CHOOSE(M1044,"21","35","48","59","59","94","94","94","94","94","159","159","159","159","159","159","159","159","159","159","235","235","235","235","235","235","235","235","235","235","手入力箇所","手入力箇所","手入力箇所","手入力箇所","手入力箇所","手入力箇所","手入力箇所","手入力箇所","手入力箇所","手入力箇所"))</f>
        <v>#REF!</v>
      </c>
    </row>
    <row r="1045" spans="1:14" ht="36.6" thickBot="1" x14ac:dyDescent="0.25">
      <c r="A1045" s="28" t="s">
        <v>69</v>
      </c>
      <c r="B1045" s="18">
        <v>22</v>
      </c>
      <c r="C1045" s="18">
        <v>26</v>
      </c>
      <c r="D1045" s="18">
        <v>28</v>
      </c>
      <c r="E1045" s="18">
        <v>29</v>
      </c>
      <c r="F1045" s="18">
        <v>34</v>
      </c>
      <c r="G1045" s="18"/>
      <c r="H1045" s="18"/>
      <c r="I1045" s="18"/>
      <c r="J1045" s="62"/>
      <c r="K1045" s="69"/>
      <c r="L1045" s="108" t="s">
        <v>69</v>
      </c>
      <c r="M1045" s="103" t="e">
        <f>#REF!</f>
        <v>#REF!</v>
      </c>
      <c r="N1045" s="103" t="e">
        <f>IF(M1045=0,"",CHOOSE(M1045,"22","26","28","29","29","34","34","34","34","34","手入力箇所","手入力箇所","手入力箇所","手入力箇所","手入力箇所","手入力箇所","手入力箇所","手入力箇所","手入力箇所","手入力箇所"))</f>
        <v>#REF!</v>
      </c>
    </row>
    <row r="1046" spans="1:14" ht="13.8" thickBot="1" x14ac:dyDescent="0.25">
      <c r="A1046" s="27" t="s">
        <v>63</v>
      </c>
      <c r="B1046" s="18">
        <v>21</v>
      </c>
      <c r="C1046" s="18">
        <v>33</v>
      </c>
      <c r="D1046" s="18">
        <v>46</v>
      </c>
      <c r="E1046" s="18">
        <v>56</v>
      </c>
      <c r="F1046" s="18">
        <v>89</v>
      </c>
      <c r="G1046" s="18">
        <v>151</v>
      </c>
      <c r="H1046" s="18">
        <v>224</v>
      </c>
      <c r="I1046" s="18">
        <v>289</v>
      </c>
      <c r="J1046" s="18">
        <v>350</v>
      </c>
      <c r="K1046" s="69"/>
      <c r="L1046" s="107" t="s">
        <v>63</v>
      </c>
      <c r="M1046" s="103" t="e">
        <f>#REF!</f>
        <v>#REF!</v>
      </c>
      <c r="N1046" s="103" t="e">
        <f>IF(M1046=0,"",CHOOSE(M1046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47" spans="1:14" ht="24.6" thickBot="1" x14ac:dyDescent="0.25">
      <c r="A1047" s="34" t="s">
        <v>70</v>
      </c>
      <c r="B1047" s="35">
        <v>13</v>
      </c>
      <c r="C1047" s="35">
        <v>33</v>
      </c>
      <c r="D1047" s="35">
        <v>59</v>
      </c>
      <c r="E1047" s="35"/>
      <c r="F1047" s="35"/>
      <c r="G1047" s="35"/>
      <c r="H1047" s="35"/>
      <c r="I1047" s="35"/>
      <c r="J1047" s="36"/>
      <c r="K1047" s="67"/>
      <c r="L1047" s="108" t="s">
        <v>70</v>
      </c>
      <c r="M1047" s="103" t="e">
        <f>#REF!</f>
        <v>#REF!</v>
      </c>
      <c r="N1047" s="103" t="e">
        <f>IF(M1047=0,"",CHOOSE(M1047,"13","33","59","手入力箇所","手入力箇所","手入力箇所","手入力箇所","手入力箇所","手入力箇所","手入力箇所","手入力箇所","手入力箇所","手入力箇所"))</f>
        <v>#REF!</v>
      </c>
    </row>
    <row r="1048" spans="1:14" ht="13.8" thickBot="1" x14ac:dyDescent="0.25">
      <c r="A1048" s="37" t="s">
        <v>71</v>
      </c>
      <c r="B1048" s="17">
        <v>23</v>
      </c>
      <c r="C1048" s="17">
        <v>39</v>
      </c>
      <c r="D1048" s="17">
        <v>97</v>
      </c>
      <c r="E1048" s="17"/>
      <c r="F1048" s="17"/>
      <c r="G1048" s="17"/>
      <c r="H1048" s="17"/>
      <c r="I1048" s="17"/>
      <c r="J1048" s="64"/>
      <c r="K1048" s="70"/>
      <c r="L1048" s="109" t="s">
        <v>71</v>
      </c>
      <c r="M1048" s="103" t="e">
        <f>#REF!</f>
        <v>#REF!</v>
      </c>
      <c r="N1048" s="103" t="e">
        <f>IF(M1048=0,"",CHOOSE(M1048,"23","39","97","手入力箇所","手入力箇所","手入力箇所","手入力箇所","手入力箇所","手入力箇所","手入力箇所","手入力箇所","手入力箇所","手入力箇所"))</f>
        <v>#REF!</v>
      </c>
    </row>
    <row r="1049" spans="1:14" ht="13.8" thickBot="1" x14ac:dyDescent="0.25">
      <c r="A1049" s="29" t="s">
        <v>72</v>
      </c>
      <c r="B1049" s="18">
        <v>21</v>
      </c>
      <c r="C1049" s="18">
        <v>37</v>
      </c>
      <c r="D1049" s="18">
        <v>58</v>
      </c>
      <c r="E1049" s="18">
        <v>76</v>
      </c>
      <c r="F1049" s="18">
        <v>137</v>
      </c>
      <c r="G1049" s="18"/>
      <c r="H1049" s="18"/>
      <c r="I1049" s="18"/>
      <c r="J1049" s="62"/>
      <c r="K1049" s="69"/>
      <c r="L1049" s="109" t="s">
        <v>72</v>
      </c>
      <c r="M1049" s="103" t="e">
        <f>#REF!</f>
        <v>#REF!</v>
      </c>
      <c r="N1049" s="103" t="e">
        <f>IF(M1049=0,"",CHOOSE(M1049,"21","37","58","76","76","137","137","137","137","137","手入力箇所","手入力箇所","手入力箇所","手入力箇所","手入力箇所","手入力箇所","手入力箇所","手入力箇所","手入力箇所","手入力箇所"))</f>
        <v>#REF!</v>
      </c>
    </row>
    <row r="1050" spans="1:14" ht="13.8" thickBot="1" x14ac:dyDescent="0.25">
      <c r="A1050" s="29" t="s">
        <v>73</v>
      </c>
      <c r="B1050" s="18">
        <v>48</v>
      </c>
      <c r="C1050" s="18">
        <v>93</v>
      </c>
      <c r="D1050" s="18">
        <v>138</v>
      </c>
      <c r="E1050" s="18">
        <v>183</v>
      </c>
      <c r="F1050" s="18"/>
      <c r="G1050" s="18"/>
      <c r="H1050" s="18"/>
      <c r="I1050" s="18"/>
      <c r="J1050" s="62"/>
      <c r="K1050" s="69"/>
      <c r="L1050" s="109" t="s">
        <v>73</v>
      </c>
      <c r="M1050" s="103" t="e">
        <f>#REF!</f>
        <v>#REF!</v>
      </c>
      <c r="N1050" s="103" t="e">
        <f>IF(M1050=0,"",CHOOSE(M1050,"48","93","138","183","183","手入力箇所","手入力箇所","手入力箇所","手入力箇所","手入力箇所","手入力箇所","手入力箇所","手入力箇所","手入力箇所","手入力箇所"))</f>
        <v>#REF!</v>
      </c>
    </row>
    <row r="1051" spans="1:14" ht="37.200000000000003" thickBot="1" x14ac:dyDescent="0.25">
      <c r="A1051" s="30" t="s">
        <v>74</v>
      </c>
      <c r="B1051" s="18">
        <v>13</v>
      </c>
      <c r="C1051" s="18">
        <v>26</v>
      </c>
      <c r="D1051" s="18">
        <v>40</v>
      </c>
      <c r="E1051" s="18">
        <v>55</v>
      </c>
      <c r="F1051" s="18">
        <v>107</v>
      </c>
      <c r="G1051" s="18">
        <v>224</v>
      </c>
      <c r="H1051" s="18">
        <v>386</v>
      </c>
      <c r="I1051" s="18"/>
      <c r="J1051" s="62"/>
      <c r="K1051" s="69"/>
      <c r="L1051" s="110" t="s">
        <v>74</v>
      </c>
      <c r="M1051" s="103" t="e">
        <f>#REF!</f>
        <v>#REF!</v>
      </c>
      <c r="N1051" s="103" t="e">
        <f>IF(M1051=0,"",CHOOSE(M1051,"13","26","40","55","55","107","107","107","107","107","224","224","224","224","224","224","224","224","224","224","386","386","386","386","386","386","386","386","386","386","手入力箇所","手入力箇所","手入力箇所","手入力箇所","手入力箇所","手入力箇所","手入力箇所","手入力箇所","手入力箇所","手入力箇所"))</f>
        <v>#REF!</v>
      </c>
    </row>
    <row r="1052" spans="1:14" ht="13.8" thickBot="1" x14ac:dyDescent="0.25">
      <c r="A1052" s="29" t="s">
        <v>75</v>
      </c>
      <c r="B1052" s="18">
        <v>36</v>
      </c>
      <c r="C1052" s="18">
        <v>98</v>
      </c>
      <c r="D1052" s="18">
        <v>173</v>
      </c>
      <c r="E1052" s="18">
        <v>274</v>
      </c>
      <c r="F1052" s="18"/>
      <c r="G1052" s="18"/>
      <c r="H1052" s="18"/>
      <c r="I1052" s="18"/>
      <c r="J1052" s="62"/>
      <c r="K1052" s="69"/>
      <c r="L1052" s="109" t="s">
        <v>75</v>
      </c>
      <c r="M1052" s="103" t="e">
        <f>#REF!</f>
        <v>#REF!</v>
      </c>
      <c r="N1052" s="103" t="e">
        <f>IF(M1052=0,"",CHOOSE(M1052,"36","98","173","274","274","手入力箇所","手入力箇所","手入力箇所","手入力箇所","手入力箇所","手入力箇所","手入力箇所","手入力箇所","手入力箇所","手入力箇所"))</f>
        <v>#REF!</v>
      </c>
    </row>
    <row r="1053" spans="1:14" ht="37.200000000000003" thickBot="1" x14ac:dyDescent="0.25">
      <c r="A1053" s="30" t="s">
        <v>76</v>
      </c>
      <c r="B1053" s="18">
        <v>127</v>
      </c>
      <c r="C1053" s="18">
        <v>127</v>
      </c>
      <c r="D1053" s="18">
        <v>127</v>
      </c>
      <c r="E1053" s="18">
        <v>127</v>
      </c>
      <c r="F1053" s="18"/>
      <c r="G1053" s="18"/>
      <c r="H1053" s="18"/>
      <c r="I1053" s="18"/>
      <c r="J1053" s="62"/>
      <c r="K1053" s="69"/>
      <c r="L1053" s="110" t="s">
        <v>76</v>
      </c>
      <c r="M1053" s="103" t="e">
        <f>#REF!</f>
        <v>#REF!</v>
      </c>
      <c r="N1053" s="103" t="e">
        <f>IF(M1053=0,"",CHOOSE(M1053,"127","127","127","127","127","手入力箇所","手入力箇所","手入力箇所","手入力箇所","手入力箇所","手入力箇所","手入力箇所","手入力箇所","手入力箇所","手入力箇所"))</f>
        <v>#REF!</v>
      </c>
    </row>
    <row r="1054" spans="1:14" ht="27" thickBot="1" x14ac:dyDescent="0.25">
      <c r="A1054" s="31" t="s">
        <v>77</v>
      </c>
      <c r="B1054" s="18">
        <v>42</v>
      </c>
      <c r="C1054" s="18">
        <v>90</v>
      </c>
      <c r="D1054" s="18">
        <v>141</v>
      </c>
      <c r="E1054" s="18">
        <v>193</v>
      </c>
      <c r="F1054" s="62"/>
      <c r="G1054" s="62"/>
      <c r="H1054" s="62"/>
      <c r="I1054" s="62"/>
      <c r="J1054" s="62"/>
      <c r="K1054" s="69"/>
      <c r="L1054" s="111" t="s">
        <v>77</v>
      </c>
      <c r="M1054" s="103" t="e">
        <f>#REF!</f>
        <v>#REF!</v>
      </c>
      <c r="N1054" s="103" t="e">
        <f>IF(M1054=0,"",CHOOSE(M1054,"42","90","141","193","1936","手入力箇所","手入力箇所","手入力箇所","手入力箇所","手入力箇所","手入力箇所","手入力箇所","手入力箇所","手入力箇所","手入力箇所"))</f>
        <v>#REF!</v>
      </c>
    </row>
    <row r="1055" spans="1:14" ht="40.200000000000003" thickBot="1" x14ac:dyDescent="0.25">
      <c r="A1055" s="31" t="s">
        <v>78</v>
      </c>
      <c r="B1055" s="18">
        <v>24</v>
      </c>
      <c r="C1055" s="18">
        <v>43</v>
      </c>
      <c r="D1055" s="18">
        <v>61</v>
      </c>
      <c r="E1055" s="18">
        <v>76</v>
      </c>
      <c r="F1055" s="62"/>
      <c r="G1055" s="62"/>
      <c r="H1055" s="62"/>
      <c r="I1055" s="62"/>
      <c r="J1055" s="62"/>
      <c r="K1055" s="69"/>
      <c r="L1055" s="111" t="s">
        <v>78</v>
      </c>
      <c r="M1055" s="103" t="e">
        <f>#REF!</f>
        <v>#REF!</v>
      </c>
      <c r="N1055" s="103" t="e">
        <f>IF(M1055=0,"",CHOOSE(M1055,"24","43","61","76","76","手入力箇所","手入力箇所","手入力箇所","手入力箇所","手入力箇所","手入力箇所","手入力箇所","手入力箇所","手入力箇所","手入力箇所"))</f>
        <v>#REF!</v>
      </c>
    </row>
    <row r="1056" spans="1:14" ht="27" thickBot="1" x14ac:dyDescent="0.25">
      <c r="A1056" s="31" t="s">
        <v>79</v>
      </c>
      <c r="B1056" s="18">
        <v>54</v>
      </c>
      <c r="C1056" s="18">
        <v>77</v>
      </c>
      <c r="D1056" s="18">
        <v>94</v>
      </c>
      <c r="E1056" s="18">
        <v>107</v>
      </c>
      <c r="F1056" s="62"/>
      <c r="G1056" s="62"/>
      <c r="H1056" s="62"/>
      <c r="I1056" s="62"/>
      <c r="J1056" s="62"/>
      <c r="K1056" s="69"/>
      <c r="L1056" s="111" t="s">
        <v>79</v>
      </c>
      <c r="M1056" s="103" t="e">
        <f>#REF!</f>
        <v>#REF!</v>
      </c>
      <c r="N1056" s="103" t="e">
        <f>IF(M1056=0,"",CHOOSE(M1056,"54","77","94","107","107","手入力箇所","手入力箇所","手入力箇所","手入力箇所","手入力箇所","手入力箇所","手入力箇所","手入力箇所","手入力箇所","手入力箇所"))</f>
        <v>#REF!</v>
      </c>
    </row>
    <row r="1057" spans="1:14" ht="40.200000000000003" thickBot="1" x14ac:dyDescent="0.25">
      <c r="A1057" s="31" t="s">
        <v>80</v>
      </c>
      <c r="B1057" s="18">
        <v>49</v>
      </c>
      <c r="C1057" s="18">
        <v>53</v>
      </c>
      <c r="D1057" s="18">
        <v>55</v>
      </c>
      <c r="E1057" s="18">
        <v>56</v>
      </c>
      <c r="F1057" s="62"/>
      <c r="G1057" s="62"/>
      <c r="H1057" s="62"/>
      <c r="I1057" s="62"/>
      <c r="J1057" s="62"/>
      <c r="K1057" s="69"/>
      <c r="L1057" s="111" t="s">
        <v>80</v>
      </c>
      <c r="M1057" s="103" t="e">
        <f>#REF!</f>
        <v>#REF!</v>
      </c>
      <c r="N1057" s="103" t="e">
        <f>IF(M1057=0,"",CHOOSE(M1057,"49","53","55","56","56","手入力箇所","手入力箇所","手入力箇所","手入力箇所","手入力箇所","手入力箇所","手入力箇所","手入力箇所","手入力箇所","手入力箇所"))</f>
        <v>#REF!</v>
      </c>
    </row>
    <row r="1058" spans="1:14" ht="40.200000000000003" thickBot="1" x14ac:dyDescent="0.25">
      <c r="A1058" s="38" t="s">
        <v>81</v>
      </c>
      <c r="B1058" s="35">
        <v>232</v>
      </c>
      <c r="C1058" s="35">
        <v>232</v>
      </c>
      <c r="D1058" s="36"/>
      <c r="E1058" s="36"/>
      <c r="F1058" s="36"/>
      <c r="G1058" s="36"/>
      <c r="H1058" s="36"/>
      <c r="I1058" s="36"/>
      <c r="J1058" s="36"/>
      <c r="K1058" s="67"/>
      <c r="L1058" s="111" t="s">
        <v>81</v>
      </c>
      <c r="M1058" s="103" t="e">
        <f>#REF!</f>
        <v>#REF!</v>
      </c>
      <c r="N1058" s="103" t="e">
        <f>IF(M1058=0,"",CHOOSE(M1058,"232","232","手入力箇所","手入力箇所","手入力箇所","手入力箇所","手入力箇所","手入力箇所","手入力箇所","手入力箇所","手入力箇所","手入力箇所"))</f>
        <v>#REF!</v>
      </c>
    </row>
    <row r="1059" spans="1:14" ht="13.8" thickBot="1" x14ac:dyDescent="0.25">
      <c r="A1059" s="39" t="s">
        <v>82</v>
      </c>
      <c r="B1059" s="17">
        <v>6</v>
      </c>
      <c r="C1059" s="17">
        <v>9</v>
      </c>
      <c r="D1059" s="17">
        <v>11</v>
      </c>
      <c r="E1059" s="17">
        <v>13</v>
      </c>
      <c r="F1059" s="17">
        <v>18</v>
      </c>
      <c r="G1059" s="17">
        <v>26</v>
      </c>
      <c r="H1059" s="17">
        <v>35</v>
      </c>
      <c r="I1059" s="17">
        <v>43</v>
      </c>
      <c r="J1059" s="17">
        <v>49</v>
      </c>
      <c r="K1059" s="70"/>
      <c r="L1059" s="111" t="s">
        <v>82</v>
      </c>
      <c r="M1059" s="103" t="e">
        <f>#REF!</f>
        <v>#REF!</v>
      </c>
      <c r="N1059" s="103" t="e">
        <f>IF(M1059=0,"",CHOOSE(M1059,"6","9","11","13","13","18","18","18","18","18","26","26","26","26","26","26","26","26","26","26","35","35","35","35","35","35","35","35","35","35","43","43","43","43","43","43","43","43","43","43","49","49","49","49","49","49","49","49","49","49","手入力箇所","手入力箇所","手入力箇所","手入力箇所","手入力箇所","手入力箇所","手入力箇所","手入力箇所","手入力箇所","手入力箇所"))</f>
        <v>#REF!</v>
      </c>
    </row>
    <row r="1060" spans="1:14" ht="13.8" thickBot="1" x14ac:dyDescent="0.25">
      <c r="A1060" s="31" t="s">
        <v>83</v>
      </c>
      <c r="B1060" s="18">
        <v>6</v>
      </c>
      <c r="C1060" s="18">
        <v>10</v>
      </c>
      <c r="D1060" s="18">
        <v>14</v>
      </c>
      <c r="E1060" s="18">
        <v>17</v>
      </c>
      <c r="F1060" s="18">
        <v>29</v>
      </c>
      <c r="G1060" s="18">
        <v>50</v>
      </c>
      <c r="H1060" s="18">
        <v>76</v>
      </c>
      <c r="I1060" s="18">
        <v>100</v>
      </c>
      <c r="J1060" s="18">
        <v>123</v>
      </c>
      <c r="K1060" s="69"/>
      <c r="L1060" s="111" t="s">
        <v>83</v>
      </c>
      <c r="M1060" s="103" t="e">
        <f>#REF!</f>
        <v>#REF!</v>
      </c>
      <c r="N1060" s="103" t="e">
        <f>IF(M1060=0,"",CHOOSE(M1060,"6","10","14","17","17","29","29","29","29","29","50","50","50","50","50","50","50","50","50","50","76","76","76","76","76","76","76","76","76","76","100","100","100","100","100","100","100","100","100","100","123","123","123","123","123","123","123","123","123","123","手入力箇所","手入力箇所","手入力箇所","手入力箇所","手入力箇所","手入力箇所","手入力箇所","手入力箇所","手入力箇所"))</f>
        <v>#REF!</v>
      </c>
    </row>
    <row r="1061" spans="1:14" ht="27" thickBot="1" x14ac:dyDescent="0.25">
      <c r="A1061" s="32" t="s">
        <v>84</v>
      </c>
      <c r="B1061" s="20">
        <v>9</v>
      </c>
      <c r="C1061" s="20">
        <v>15</v>
      </c>
      <c r="D1061" s="20">
        <v>20</v>
      </c>
      <c r="E1061" s="20">
        <v>24</v>
      </c>
      <c r="F1061" s="20">
        <v>39</v>
      </c>
      <c r="G1061" s="20">
        <v>65</v>
      </c>
      <c r="H1061" s="63"/>
      <c r="I1061" s="63"/>
      <c r="J1061" s="63"/>
      <c r="K1061" s="106"/>
      <c r="L1061" s="111" t="s">
        <v>84</v>
      </c>
      <c r="M1061" s="103" t="e">
        <f>#REF!</f>
        <v>#REF!</v>
      </c>
      <c r="N1061" s="103" t="e">
        <f>IF(M1061=0,"",CHOOSE(M1061,"9","15","20","24","24","39","39","39","39","39","65","65","65","65","65","65","65","65","65","65","手入力箇所","手入力箇所","手入力箇所","手入力箇所","手入力箇所","手入力箇所","手入力箇所","手入力箇所","手入力箇所","手入力箇所"))</f>
        <v>#REF!</v>
      </c>
    </row>
    <row r="1064" spans="1:14" ht="13.8" thickBot="1" x14ac:dyDescent="0.25"/>
    <row r="1065" spans="1:14" ht="13.8" thickBot="1" x14ac:dyDescent="0.25">
      <c r="A1065" s="688" t="e">
        <f>#REF!</f>
        <v>#REF!</v>
      </c>
      <c r="B1065" s="688"/>
      <c r="C1065" s="688"/>
      <c r="D1065" s="689" t="s">
        <v>192</v>
      </c>
      <c r="E1065" s="689"/>
      <c r="F1065" s="689"/>
      <c r="G1065" s="689"/>
      <c r="H1065" s="689"/>
      <c r="I1065" s="689"/>
      <c r="J1065" s="689"/>
      <c r="K1065" s="689"/>
      <c r="L1065" s="689"/>
      <c r="M1065" s="689"/>
      <c r="N1065" s="689"/>
    </row>
    <row r="1066" spans="1:14" ht="13.8" thickBot="1" x14ac:dyDescent="0.25">
      <c r="A1066" s="65"/>
      <c r="B1066" s="33">
        <v>1</v>
      </c>
      <c r="C1066" s="24">
        <v>2</v>
      </c>
      <c r="D1066" s="24">
        <v>3</v>
      </c>
      <c r="E1066" s="24" t="s">
        <v>58</v>
      </c>
      <c r="F1066" s="24" t="s">
        <v>59</v>
      </c>
      <c r="G1066" s="24" t="s">
        <v>60</v>
      </c>
      <c r="H1066" s="24" t="s">
        <v>61</v>
      </c>
      <c r="I1066" s="24" t="s">
        <v>62</v>
      </c>
      <c r="J1066" s="24" t="s">
        <v>194</v>
      </c>
      <c r="K1066" s="25" t="s">
        <v>85</v>
      </c>
      <c r="L1066" s="105" t="s">
        <v>189</v>
      </c>
      <c r="M1066" s="105" t="s">
        <v>188</v>
      </c>
      <c r="N1066" s="105" t="s">
        <v>51</v>
      </c>
    </row>
    <row r="1067" spans="1:14" ht="13.8" thickBot="1" x14ac:dyDescent="0.25">
      <c r="A1067" s="26" t="s">
        <v>56</v>
      </c>
      <c r="B1067" s="22">
        <v>5</v>
      </c>
      <c r="C1067" s="22">
        <v>7</v>
      </c>
      <c r="D1067" s="22">
        <v>8</v>
      </c>
      <c r="E1067" s="22">
        <v>8</v>
      </c>
      <c r="F1067" s="22">
        <v>10</v>
      </c>
      <c r="G1067" s="22">
        <v>13</v>
      </c>
      <c r="H1067" s="22">
        <v>16</v>
      </c>
      <c r="I1067" s="22"/>
      <c r="J1067" s="23"/>
      <c r="K1067" s="1"/>
      <c r="L1067" s="26" t="s">
        <v>56</v>
      </c>
      <c r="M1067" s="104" t="e">
        <f>#REF!</f>
        <v>#REF!</v>
      </c>
      <c r="N1067" s="112" t="e">
        <f>IF(M1067=0,"",CHOOSE(M1067,"5","7","8","8","8","10","10","10","10","10","13","13","13","13","13","13","13","13","13","13","16","16","16","16","16","16","16","16","16","16","16","手入力箇所","手入力箇所","手入力箇所","手入力箇所","手入力箇所","手入力箇所","手入力箇所","手入力箇所","手入力箇所","手入力箇所"))</f>
        <v>#REF!</v>
      </c>
    </row>
    <row r="1068" spans="1:14" ht="13.8" thickBot="1" x14ac:dyDescent="0.25">
      <c r="A1068" s="27" t="s">
        <v>57</v>
      </c>
      <c r="B1068" s="18">
        <v>5</v>
      </c>
      <c r="C1068" s="18">
        <v>7</v>
      </c>
      <c r="D1068" s="18">
        <v>8</v>
      </c>
      <c r="E1068" s="18">
        <v>9</v>
      </c>
      <c r="F1068" s="18">
        <v>12</v>
      </c>
      <c r="G1068" s="18">
        <v>16</v>
      </c>
      <c r="H1068" s="18"/>
      <c r="I1068" s="18"/>
      <c r="J1068" s="62"/>
      <c r="K1068" s="19"/>
      <c r="L1068" s="27" t="s">
        <v>57</v>
      </c>
      <c r="M1068" s="104" t="e">
        <f>#REF!</f>
        <v>#REF!</v>
      </c>
      <c r="N1068" s="113" t="e">
        <f>IF(M1068=0,"",CHOOSE(M1068,"5","7","8","9","9","12","12","12","12","12","16","16","16","16","16","16","16","16","16","16","手入力箇所","手入力箇所","手入力箇所","手入力箇所","手入力箇所","手入力箇所","手入力箇所","手入力箇所","手入力箇所","手入力箇所"))</f>
        <v>#REF!</v>
      </c>
    </row>
    <row r="1069" spans="1:14" ht="48.6" thickBot="1" x14ac:dyDescent="0.25">
      <c r="A1069" s="28" t="s">
        <v>64</v>
      </c>
      <c r="B1069" s="18">
        <v>6</v>
      </c>
      <c r="C1069" s="18"/>
      <c r="D1069" s="18"/>
      <c r="E1069" s="18"/>
      <c r="F1069" s="18"/>
      <c r="G1069" s="18"/>
      <c r="H1069" s="18"/>
      <c r="I1069" s="18"/>
      <c r="J1069" s="62"/>
      <c r="K1069" s="19"/>
      <c r="L1069" s="28" t="s">
        <v>64</v>
      </c>
      <c r="M1069" s="104" t="e">
        <f>#REF!</f>
        <v>#REF!</v>
      </c>
      <c r="N1069" s="113" t="e">
        <f>IF(M1069=0,"",CHOOSE(M1069,"6","手入力箇所","手入力箇所","手入力箇所","手入力箇所","手入力箇所","手入力箇所","手入力箇所","手入力箇所","手入力箇所","手入力箇所","",""))</f>
        <v>#REF!</v>
      </c>
    </row>
    <row r="1070" spans="1:14" ht="48.6" thickBot="1" x14ac:dyDescent="0.25">
      <c r="A1070" s="28" t="s">
        <v>65</v>
      </c>
      <c r="B1070" s="18">
        <v>6</v>
      </c>
      <c r="C1070" s="18"/>
      <c r="D1070" s="18"/>
      <c r="E1070" s="18"/>
      <c r="F1070" s="18"/>
      <c r="G1070" s="18"/>
      <c r="H1070" s="18"/>
      <c r="I1070" s="18"/>
      <c r="J1070" s="62"/>
      <c r="K1070" s="19"/>
      <c r="L1070" s="28" t="s">
        <v>65</v>
      </c>
      <c r="M1070" s="104" t="e">
        <f>#REF!</f>
        <v>#REF!</v>
      </c>
      <c r="N1070" s="113" t="e">
        <f>IF(M1070=0,"",CHOOSE(M1070,"6","手入力箇所","手入力箇所","手入力箇所","手入力箇所","手入力箇所","手入力箇所","手入力箇所","手入力箇所","手入力箇所","手入力箇所","",""))</f>
        <v>#REF!</v>
      </c>
    </row>
    <row r="1071" spans="1:14" ht="24.6" thickBot="1" x14ac:dyDescent="0.25">
      <c r="A1071" s="28" t="s">
        <v>66</v>
      </c>
      <c r="B1071" s="18">
        <v>5</v>
      </c>
      <c r="C1071" s="18">
        <v>7</v>
      </c>
      <c r="D1071" s="18">
        <v>8</v>
      </c>
      <c r="E1071" s="18">
        <v>9</v>
      </c>
      <c r="F1071" s="18">
        <v>12</v>
      </c>
      <c r="G1071" s="18"/>
      <c r="H1071" s="18"/>
      <c r="I1071" s="18"/>
      <c r="J1071" s="62"/>
      <c r="K1071" s="19"/>
      <c r="L1071" s="28" t="s">
        <v>66</v>
      </c>
      <c r="M1071" s="104" t="e">
        <f>#REF!</f>
        <v>#REF!</v>
      </c>
      <c r="N1071" s="113" t="e">
        <f>IF(M1071=0,"",CHOOSE(M1071,"5","7","8","9","9","12","12","12","12","12","手入力箇所","手入力箇所","手入力箇所","手入力箇所","手入力箇所","手入力箇所","手入力箇所","手入力箇所","手入力箇所","手入力箇所"))</f>
        <v>#REF!</v>
      </c>
    </row>
    <row r="1072" spans="1:14" ht="36.6" thickBot="1" x14ac:dyDescent="0.25">
      <c r="A1072" s="28" t="s">
        <v>67</v>
      </c>
      <c r="B1072" s="18">
        <v>4</v>
      </c>
      <c r="C1072" s="18">
        <v>5</v>
      </c>
      <c r="D1072" s="18">
        <v>5</v>
      </c>
      <c r="E1072" s="18">
        <v>6</v>
      </c>
      <c r="F1072" s="18"/>
      <c r="G1072" s="18"/>
      <c r="H1072" s="18"/>
      <c r="I1072" s="18"/>
      <c r="J1072" s="62"/>
      <c r="K1072" s="19"/>
      <c r="L1072" s="28" t="s">
        <v>67</v>
      </c>
      <c r="M1072" s="104" t="e">
        <f>#REF!</f>
        <v>#REF!</v>
      </c>
      <c r="N1072" s="113" t="e">
        <f>IF(M1072=0,"",CHOOSE(M1072,"4","5","5","6","6","手入力箇所","手入力箇所","手入力箇所","手入力箇所","手入力箇所","手入力箇所","手入力箇所","手入力箇所","手入力箇所","手入力箇所"))</f>
        <v>#REF!</v>
      </c>
    </row>
    <row r="1073" spans="1:14" ht="24.6" thickBot="1" x14ac:dyDescent="0.25">
      <c r="A1073" s="28" t="s">
        <v>68</v>
      </c>
      <c r="B1073" s="18">
        <v>12</v>
      </c>
      <c r="C1073" s="18">
        <v>12</v>
      </c>
      <c r="D1073" s="18">
        <v>12</v>
      </c>
      <c r="E1073" s="18">
        <v>12</v>
      </c>
      <c r="F1073" s="18">
        <v>12</v>
      </c>
      <c r="G1073" s="18">
        <v>12</v>
      </c>
      <c r="H1073" s="18">
        <v>12</v>
      </c>
      <c r="I1073" s="18"/>
      <c r="J1073" s="62"/>
      <c r="K1073" s="19"/>
      <c r="L1073" s="28" t="s">
        <v>68</v>
      </c>
      <c r="M1073" s="104" t="e">
        <f>#REF!</f>
        <v>#REF!</v>
      </c>
      <c r="N1073" s="113" t="e">
        <f>IF(M1073=0,"",CHOOSE(M1073,"12","12","12","12","12","12","12","12","12","12","12","12","12","12","12","12","12","12","12","12","12","12","12","12","12","12","12","12","12","12","手入力箇所","手入力箇所","手入力箇所","手入力箇所","手入力箇所","手入力箇所","手入力箇所","手入力箇所","手入力箇所","手入力箇所"))</f>
        <v>#REF!</v>
      </c>
    </row>
    <row r="1074" spans="1:14" ht="36.6" thickBot="1" x14ac:dyDescent="0.25">
      <c r="A1074" s="28" t="s">
        <v>69</v>
      </c>
      <c r="B1074" s="18">
        <v>7</v>
      </c>
      <c r="C1074" s="18">
        <v>7</v>
      </c>
      <c r="D1074" s="18">
        <v>7</v>
      </c>
      <c r="E1074" s="18">
        <v>7</v>
      </c>
      <c r="F1074" s="18">
        <v>7</v>
      </c>
      <c r="G1074" s="18"/>
      <c r="H1074" s="18"/>
      <c r="I1074" s="18"/>
      <c r="J1074" s="62"/>
      <c r="K1074" s="19"/>
      <c r="L1074" s="28" t="s">
        <v>69</v>
      </c>
      <c r="M1074" s="104" t="e">
        <f>#REF!</f>
        <v>#REF!</v>
      </c>
      <c r="N1074" s="113" t="e">
        <f>IF(M1074=0,"",CHOOSE(M1074,"7","7","7","7","7","7","7","7","7","7","手入力箇所","手入力箇所","手入力箇所","手入力箇所","手入力箇所","手入力箇所","手入力箇所","手入力箇所","手入力箇所","手入力箇所"))</f>
        <v>#REF!</v>
      </c>
    </row>
    <row r="1075" spans="1:14" ht="13.8" thickBot="1" x14ac:dyDescent="0.25">
      <c r="A1075" s="27" t="s">
        <v>63</v>
      </c>
      <c r="B1075" s="18">
        <v>4</v>
      </c>
      <c r="C1075" s="18">
        <v>5</v>
      </c>
      <c r="D1075" s="18">
        <v>7</v>
      </c>
      <c r="E1075" s="18">
        <v>8</v>
      </c>
      <c r="F1075" s="18">
        <v>11</v>
      </c>
      <c r="G1075" s="18">
        <v>16</v>
      </c>
      <c r="H1075" s="18">
        <v>22</v>
      </c>
      <c r="I1075" s="18">
        <v>26</v>
      </c>
      <c r="J1075" s="18">
        <v>31</v>
      </c>
      <c r="K1075" s="19"/>
      <c r="L1075" s="27" t="s">
        <v>63</v>
      </c>
      <c r="M1075" s="104" t="e">
        <f>#REF!</f>
        <v>#REF!</v>
      </c>
      <c r="N1075" s="113" t="e">
        <f>IF(M1075=0,"",CHOOSE(M1075,"4","5","7","8","8","11","11","11","11","11","16","16","16","16","16","16","16","16","16","16","22","22","22","22","22","22","22","22","22","22","26","26","26","26","26","26","26","26","26","26","31","31","31","31","31","31","31","31","31","31","31","手入力箇所","手入力箇所","手入力箇所","手入力箇所","手入力箇所","手入力箇所","手入力箇所","手入力箇所","手入力箇所","手入力箇所"))</f>
        <v>#REF!</v>
      </c>
    </row>
    <row r="1076" spans="1:14" ht="24.6" thickBot="1" x14ac:dyDescent="0.25">
      <c r="A1076" s="28" t="s">
        <v>70</v>
      </c>
      <c r="B1076" s="18">
        <v>5</v>
      </c>
      <c r="C1076" s="18">
        <v>6</v>
      </c>
      <c r="D1076" s="18">
        <v>7</v>
      </c>
      <c r="E1076" s="18"/>
      <c r="F1076" s="18"/>
      <c r="G1076" s="18"/>
      <c r="H1076" s="18"/>
      <c r="I1076" s="18"/>
      <c r="J1076" s="62"/>
      <c r="K1076" s="19"/>
      <c r="L1076" s="28" t="s">
        <v>70</v>
      </c>
      <c r="M1076" s="104" t="e">
        <f>#REF!</f>
        <v>#REF!</v>
      </c>
      <c r="N1076" s="113" t="e">
        <f>IF(M1076=0,"",CHOOSE(M1076,"5","6","7","手入力箇所","手入力箇所","手入力箇所","手入力箇所","手入力箇所","手入力箇所","手入力箇所","手入力箇所","手入力箇所","手入力箇所"))</f>
        <v>#REF!</v>
      </c>
    </row>
    <row r="1077" spans="1:14" ht="13.8" thickBot="1" x14ac:dyDescent="0.25">
      <c r="A1077" s="29" t="s">
        <v>71</v>
      </c>
      <c r="B1077" s="18">
        <v>3</v>
      </c>
      <c r="C1077" s="18">
        <v>6</v>
      </c>
      <c r="D1077" s="18">
        <v>19</v>
      </c>
      <c r="E1077" s="18"/>
      <c r="F1077" s="18"/>
      <c r="G1077" s="18"/>
      <c r="H1077" s="18"/>
      <c r="I1077" s="18"/>
      <c r="J1077" s="62"/>
      <c r="K1077" s="19"/>
      <c r="L1077" s="29" t="s">
        <v>71</v>
      </c>
      <c r="M1077" s="104" t="e">
        <f>#REF!</f>
        <v>#REF!</v>
      </c>
      <c r="N1077" s="113" t="e">
        <f>IF(M1077=0,"",CHOOSE(M1077,"3","6","19","手入力箇所","手入力箇所","手入力箇所","手入力箇所","手入力箇所","手入力箇所","手入力箇所","手入力箇所","手入力箇所","手入力箇所"))</f>
        <v>#REF!</v>
      </c>
    </row>
    <row r="1078" spans="1:14" ht="13.8" thickBot="1" x14ac:dyDescent="0.25">
      <c r="A1078" s="29" t="s">
        <v>72</v>
      </c>
      <c r="B1078" s="18">
        <v>1</v>
      </c>
      <c r="C1078" s="18">
        <v>3</v>
      </c>
      <c r="D1078" s="18">
        <v>5</v>
      </c>
      <c r="E1078" s="18">
        <v>9</v>
      </c>
      <c r="F1078" s="18">
        <v>26</v>
      </c>
      <c r="G1078" s="18"/>
      <c r="H1078" s="18"/>
      <c r="I1078" s="18"/>
      <c r="J1078" s="62"/>
      <c r="K1078" s="19"/>
      <c r="L1078" s="29" t="s">
        <v>72</v>
      </c>
      <c r="M1078" s="104" t="e">
        <f>#REF!</f>
        <v>#REF!</v>
      </c>
      <c r="N1078" s="113" t="e">
        <f>IF(M1078=0,"",CHOOSE(M1078,"1","3","5","9","9","26","26","26","26","26","手入力箇所","手入力箇所","手入力箇所","手入力箇所","手入力箇所","手入力箇所","手入力箇所","手入力箇所","手入力箇所","手入力箇所"))</f>
        <v>#REF!</v>
      </c>
    </row>
    <row r="1079" spans="1:14" ht="13.8" thickBot="1" x14ac:dyDescent="0.25">
      <c r="A1079" s="29" t="s">
        <v>73</v>
      </c>
      <c r="B1079" s="18">
        <v>4</v>
      </c>
      <c r="C1079" s="18">
        <v>11</v>
      </c>
      <c r="D1079" s="18">
        <v>20</v>
      </c>
      <c r="E1079" s="18">
        <v>33</v>
      </c>
      <c r="F1079" s="18"/>
      <c r="G1079" s="18"/>
      <c r="H1079" s="18"/>
      <c r="I1079" s="18"/>
      <c r="J1079" s="62"/>
      <c r="K1079" s="19"/>
      <c r="L1079" s="29" t="s">
        <v>73</v>
      </c>
      <c r="M1079" s="104" t="e">
        <f>#REF!</f>
        <v>#REF!</v>
      </c>
      <c r="N1079" s="113" t="e">
        <f>IF(M1079=0,"",CHOOSE(M1079,"4","11","20","33","33","手入力箇所","手入力箇所","手入力箇所","手入力箇所","手入力箇所","手入力箇所","手入力箇所","手入力箇所","手入力箇所","手入力箇所"))</f>
        <v>#REF!</v>
      </c>
    </row>
    <row r="1080" spans="1:14" ht="37.200000000000003" thickBot="1" x14ac:dyDescent="0.25">
      <c r="A1080" s="30" t="s">
        <v>74</v>
      </c>
      <c r="B1080" s="18">
        <v>4</v>
      </c>
      <c r="C1080" s="18">
        <v>6</v>
      </c>
      <c r="D1080" s="18">
        <v>8</v>
      </c>
      <c r="E1080" s="18">
        <v>10</v>
      </c>
      <c r="F1080" s="18">
        <v>15</v>
      </c>
      <c r="G1080" s="18">
        <v>23</v>
      </c>
      <c r="H1080" s="18">
        <v>33</v>
      </c>
      <c r="I1080" s="18"/>
      <c r="J1080" s="62"/>
      <c r="K1080" s="19"/>
      <c r="L1080" s="30" t="s">
        <v>74</v>
      </c>
      <c r="M1080" s="104" t="e">
        <f>#REF!</f>
        <v>#REF!</v>
      </c>
      <c r="N1080" s="113" t="e">
        <f>IF(M1080=0,"",CHOOSE(M1080,"4","6","8","10","10","15","15","15","15","15","23","23","23","23","23","23","23","23","23","23","33","33","33","33","33","33","33","33","33","33","手入力箇所","手入力箇所","手入力箇所","手入力箇所","手入力箇所","手入力箇所","手入力箇所","手入力箇所","手入力箇所","手入力箇所"))</f>
        <v>#REF!</v>
      </c>
    </row>
    <row r="1081" spans="1:14" ht="13.8" thickBot="1" x14ac:dyDescent="0.25">
      <c r="A1081" s="29" t="s">
        <v>75</v>
      </c>
      <c r="B1081" s="18">
        <v>6</v>
      </c>
      <c r="C1081" s="18">
        <v>14</v>
      </c>
      <c r="D1081" s="18">
        <v>25</v>
      </c>
      <c r="E1081" s="18">
        <v>39</v>
      </c>
      <c r="F1081" s="18"/>
      <c r="G1081" s="18"/>
      <c r="H1081" s="18"/>
      <c r="I1081" s="18"/>
      <c r="J1081" s="62"/>
      <c r="K1081" s="19"/>
      <c r="L1081" s="29" t="s">
        <v>75</v>
      </c>
      <c r="M1081" s="104" t="e">
        <f>#REF!</f>
        <v>#REF!</v>
      </c>
      <c r="N1081" s="113" t="e">
        <f>IF(M1081=0,"",CHOOSE(M1081,"6","14","25","39","39","手入力箇所","手入力箇所","手入力箇所","手入力箇所","手入力箇所","手入力箇所","手入力箇所","手入力箇所","手入力箇所","手入力箇所"))</f>
        <v>#REF!</v>
      </c>
    </row>
    <row r="1082" spans="1:14" ht="37.200000000000003" thickBot="1" x14ac:dyDescent="0.25">
      <c r="A1082" s="30" t="s">
        <v>76</v>
      </c>
      <c r="B1082" s="18">
        <v>2</v>
      </c>
      <c r="C1082" s="18">
        <v>3</v>
      </c>
      <c r="D1082" s="18">
        <v>6</v>
      </c>
      <c r="E1082" s="18">
        <v>9</v>
      </c>
      <c r="F1082" s="18"/>
      <c r="G1082" s="18"/>
      <c r="H1082" s="18"/>
      <c r="I1082" s="18"/>
      <c r="J1082" s="62"/>
      <c r="K1082" s="19"/>
      <c r="L1082" s="30" t="s">
        <v>76</v>
      </c>
      <c r="M1082" s="104" t="e">
        <f>#REF!</f>
        <v>#REF!</v>
      </c>
      <c r="N1082" s="113" t="e">
        <f>IF(M1082=0,"",CHOOSE(M1082,"2","3","6","9","9","手入力箇所","手入力箇所","手入力箇所","手入力箇所","手入力箇所","手入力箇所","手入力箇所","手入力箇所","手入力箇所","手入力箇所"))</f>
        <v>#REF!</v>
      </c>
    </row>
    <row r="1083" spans="1:14" ht="27" thickBot="1" x14ac:dyDescent="0.25">
      <c r="A1083" s="31" t="s">
        <v>77</v>
      </c>
      <c r="B1083" s="18">
        <v>12</v>
      </c>
      <c r="C1083" s="18">
        <v>18</v>
      </c>
      <c r="D1083" s="18">
        <v>22</v>
      </c>
      <c r="E1083" s="18">
        <v>26</v>
      </c>
      <c r="F1083" s="62"/>
      <c r="G1083" s="62"/>
      <c r="H1083" s="62"/>
      <c r="I1083" s="62"/>
      <c r="J1083" s="62"/>
      <c r="K1083" s="19"/>
      <c r="L1083" s="31" t="s">
        <v>77</v>
      </c>
      <c r="M1083" s="104" t="e">
        <f>#REF!</f>
        <v>#REF!</v>
      </c>
      <c r="N1083" s="113" t="e">
        <f>IF(M1083=0,"",CHOOSE(M1083,"12","18","22","26","26","手入力箇所","手入力箇所","手入力箇所","手入力箇所","手入力箇所","手入力箇所","手入力箇所","手入力箇所","手入力箇所","手入力箇所"))</f>
        <v>#REF!</v>
      </c>
    </row>
    <row r="1084" spans="1:14" ht="40.200000000000003" thickBot="1" x14ac:dyDescent="0.25">
      <c r="A1084" s="31" t="s">
        <v>78</v>
      </c>
      <c r="B1084" s="18">
        <v>5</v>
      </c>
      <c r="C1084" s="18">
        <v>8</v>
      </c>
      <c r="D1084" s="18">
        <v>11</v>
      </c>
      <c r="E1084" s="18">
        <v>14</v>
      </c>
      <c r="F1084" s="62"/>
      <c r="G1084" s="62"/>
      <c r="H1084" s="62"/>
      <c r="I1084" s="62"/>
      <c r="J1084" s="62"/>
      <c r="K1084" s="19"/>
      <c r="L1084" s="31" t="s">
        <v>78</v>
      </c>
      <c r="M1084" s="104" t="e">
        <f>#REF!</f>
        <v>#REF!</v>
      </c>
      <c r="N1084" s="113" t="e">
        <f>IF(M1084=0,"",CHOOSE(M1084,"5","8","11","14","14","手入力箇所","手入力箇所","手入力箇所","手入力箇所","手入力箇所","手入力箇所","手入力箇所","手入力箇所","手入力箇所","手入力箇所"))</f>
        <v>#REF!</v>
      </c>
    </row>
    <row r="1085" spans="1:14" ht="27" thickBot="1" x14ac:dyDescent="0.25">
      <c r="A1085" s="31" t="s">
        <v>79</v>
      </c>
      <c r="B1085" s="18">
        <v>6</v>
      </c>
      <c r="C1085" s="18">
        <v>11</v>
      </c>
      <c r="D1085" s="18">
        <v>16</v>
      </c>
      <c r="E1085" s="18">
        <v>21</v>
      </c>
      <c r="F1085" s="62"/>
      <c r="G1085" s="62"/>
      <c r="H1085" s="62"/>
      <c r="I1085" s="62"/>
      <c r="J1085" s="62"/>
      <c r="K1085" s="19"/>
      <c r="L1085" s="31" t="s">
        <v>79</v>
      </c>
      <c r="M1085" s="104" t="e">
        <f>#REF!</f>
        <v>#REF!</v>
      </c>
      <c r="N1085" s="113" t="e">
        <f>IF(M1085=0,"",CHOOSE(M1085,"6","11","16","21","21","手入力箇所","手入力箇所","手入力箇所","手入力箇所","手入力箇所","手入力箇所","手入力箇所","手入力箇所","手入力箇所"))</f>
        <v>#REF!</v>
      </c>
    </row>
    <row r="1086" spans="1:14" ht="40.200000000000003" thickBot="1" x14ac:dyDescent="0.25">
      <c r="A1086" s="31" t="s">
        <v>80</v>
      </c>
      <c r="B1086" s="18">
        <v>5</v>
      </c>
      <c r="C1086" s="18">
        <v>7</v>
      </c>
      <c r="D1086" s="18">
        <v>9</v>
      </c>
      <c r="E1086" s="18">
        <v>10</v>
      </c>
      <c r="F1086" s="62"/>
      <c r="G1086" s="62"/>
      <c r="H1086" s="62"/>
      <c r="I1086" s="62"/>
      <c r="J1086" s="62"/>
      <c r="K1086" s="19"/>
      <c r="L1086" s="31" t="s">
        <v>80</v>
      </c>
      <c r="M1086" s="104" t="e">
        <f>#REF!</f>
        <v>#REF!</v>
      </c>
      <c r="N1086" s="113" t="e">
        <f>IF(M1086=0,"",CHOOSE(M1086,"5","7","9","10","10","手入力箇所","手入力箇所","手入力箇所","手入力箇所","手入力箇所","手入力箇所","手入力箇所","手入力箇所","手入力箇所"))</f>
        <v>#REF!</v>
      </c>
    </row>
    <row r="1087" spans="1:14" ht="40.200000000000003" thickBot="1" x14ac:dyDescent="0.25">
      <c r="A1087" s="31" t="s">
        <v>81</v>
      </c>
      <c r="B1087" s="18">
        <v>9</v>
      </c>
      <c r="C1087" s="18">
        <v>14</v>
      </c>
      <c r="D1087" s="62"/>
      <c r="E1087" s="62"/>
      <c r="F1087" s="62"/>
      <c r="G1087" s="62"/>
      <c r="H1087" s="62"/>
      <c r="I1087" s="62"/>
      <c r="J1087" s="62"/>
      <c r="K1087" s="19"/>
      <c r="L1087" s="31" t="s">
        <v>81</v>
      </c>
      <c r="M1087" s="104" t="e">
        <f>#REF!</f>
        <v>#REF!</v>
      </c>
      <c r="N1087" s="113" t="e">
        <f>IF(M1087=0,"",CHOOSE(M1087,"9","14","手入力箇所","手入力箇所","手入力箇所","手入力箇所","手入力箇所","手入力箇所","手入力箇所","手入力箇所","手入力箇所","手入力箇所"))</f>
        <v>#REF!</v>
      </c>
    </row>
    <row r="1088" spans="1:14" ht="13.8" thickBot="1" x14ac:dyDescent="0.25">
      <c r="A1088" s="31" t="s">
        <v>82</v>
      </c>
      <c r="B1088" s="18">
        <v>3</v>
      </c>
      <c r="C1088" s="18">
        <v>4</v>
      </c>
      <c r="D1088" s="18">
        <v>4</v>
      </c>
      <c r="E1088" s="18">
        <v>5</v>
      </c>
      <c r="F1088" s="18">
        <v>6</v>
      </c>
      <c r="G1088" s="18">
        <v>8</v>
      </c>
      <c r="H1088" s="18">
        <v>9</v>
      </c>
      <c r="I1088" s="18">
        <v>11</v>
      </c>
      <c r="J1088" s="18">
        <v>12</v>
      </c>
      <c r="K1088" s="19"/>
      <c r="L1088" s="31" t="s">
        <v>82</v>
      </c>
      <c r="M1088" s="104" t="e">
        <f>#REF!</f>
        <v>#REF!</v>
      </c>
      <c r="N1088" s="113" t="e">
        <f>IF(M1088=0,"",CHOOSE(M1088,"3","4","4","5","5","6","6","6","6","6","8","8","8","8","8","8","8","8","8","8","9","9","9","9","9","9","9","9","9","9","11","11","11","11","11","11","11","11","11","11","12","12","12","12","12","12","12","12","12","12","12","手入力箇所","手入力箇所","手入力箇所","手入力箇所","手入力箇所","手入力箇所","手入力箇所","手入力箇所","手入力箇所","手入力箇所"))</f>
        <v>#REF!</v>
      </c>
    </row>
    <row r="1089" spans="1:14" ht="13.8" thickBot="1" x14ac:dyDescent="0.25">
      <c r="A1089" s="31" t="s">
        <v>83</v>
      </c>
      <c r="B1089" s="18">
        <v>3</v>
      </c>
      <c r="C1089" s="18">
        <v>4</v>
      </c>
      <c r="D1089" s="18">
        <v>4</v>
      </c>
      <c r="E1089" s="18">
        <v>5</v>
      </c>
      <c r="F1089" s="18">
        <v>6</v>
      </c>
      <c r="G1089" s="18">
        <v>8</v>
      </c>
      <c r="H1089" s="18">
        <v>10</v>
      </c>
      <c r="I1089" s="18">
        <v>12</v>
      </c>
      <c r="J1089" s="18">
        <v>13</v>
      </c>
      <c r="K1089" s="19"/>
      <c r="L1089" s="31" t="s">
        <v>83</v>
      </c>
      <c r="M1089" s="104" t="e">
        <f>#REF!</f>
        <v>#REF!</v>
      </c>
      <c r="N1089" s="113" t="e">
        <f>IF(M1089=0,"",CHOOSE(M1089,"3","4","4","5","5","6","6","6","6","6","8","8","8","8","8","8","8","8","8","8","10","10","10","10","10","10","10","10","10","10","12","12","12","12","12","12","12","12","12","12","13","13","13","13","13","13","13","13","13","13","13","手入力箇所","手入力箇所","手入力箇所","手入力箇所","手入力箇所","手入力箇所","手入力箇所","手入力箇所","手入力箇所","手入力箇所"))</f>
        <v>#REF!</v>
      </c>
    </row>
    <row r="1090" spans="1:14" ht="27" thickBot="1" x14ac:dyDescent="0.25">
      <c r="A1090" s="32" t="s">
        <v>84</v>
      </c>
      <c r="B1090" s="20">
        <v>1</v>
      </c>
      <c r="C1090" s="20">
        <v>2</v>
      </c>
      <c r="D1090" s="20">
        <v>3</v>
      </c>
      <c r="E1090" s="20">
        <v>4</v>
      </c>
      <c r="F1090" s="20">
        <v>8</v>
      </c>
      <c r="G1090" s="20">
        <v>19</v>
      </c>
      <c r="H1090" s="63"/>
      <c r="I1090" s="63"/>
      <c r="J1090" s="63"/>
      <c r="K1090" s="21"/>
      <c r="L1090" s="32" t="s">
        <v>84</v>
      </c>
      <c r="M1090" s="104" t="e">
        <f>#REF!</f>
        <v>#REF!</v>
      </c>
      <c r="N1090" s="113" t="e">
        <f>IF(M1090=0,"",CHOOSE(M1090,"1","2","3","4","4","8","8","8","8","8","19","19","19","19","19","19","19","19","19","19","手入力箇所","手入力箇所","手入力箇所","手入力箇所","手入力箇所","手入力箇所","手入力箇所","手入力箇所","手入力箇所","手入力箇所"))</f>
        <v>#REF!</v>
      </c>
    </row>
    <row r="1091" spans="1:14" ht="13.8" thickBot="1" x14ac:dyDescent="0.25"/>
    <row r="1092" spans="1:14" ht="13.8" thickBot="1" x14ac:dyDescent="0.25">
      <c r="A1092" s="686" t="e">
        <f>A1065</f>
        <v>#REF!</v>
      </c>
      <c r="B1092" s="686"/>
      <c r="C1092" s="686"/>
      <c r="D1092" s="687" t="s">
        <v>193</v>
      </c>
      <c r="E1092" s="687"/>
      <c r="F1092" s="687"/>
      <c r="G1092" s="687"/>
      <c r="H1092" s="687"/>
      <c r="I1092" s="687"/>
      <c r="J1092" s="687"/>
      <c r="K1092" s="687"/>
      <c r="L1092" s="687"/>
      <c r="M1092" s="687"/>
      <c r="N1092" s="687"/>
    </row>
    <row r="1093" spans="1:14" ht="13.8" thickBot="1" x14ac:dyDescent="0.25">
      <c r="A1093" s="105"/>
      <c r="B1093" s="33">
        <v>1</v>
      </c>
      <c r="C1093" s="24">
        <v>2</v>
      </c>
      <c r="D1093" s="24">
        <v>3</v>
      </c>
      <c r="E1093" s="24" t="s">
        <v>58</v>
      </c>
      <c r="F1093" s="24" t="s">
        <v>59</v>
      </c>
      <c r="G1093" s="24" t="s">
        <v>60</v>
      </c>
      <c r="H1093" s="24" t="s">
        <v>61</v>
      </c>
      <c r="I1093" s="24" t="s">
        <v>62</v>
      </c>
      <c r="J1093" s="24" t="s">
        <v>194</v>
      </c>
      <c r="K1093" s="102" t="s">
        <v>85</v>
      </c>
      <c r="L1093" s="105" t="s">
        <v>189</v>
      </c>
      <c r="M1093" s="105" t="s">
        <v>188</v>
      </c>
      <c r="N1093" s="105" t="s">
        <v>51</v>
      </c>
    </row>
    <row r="1094" spans="1:14" ht="13.8" thickBot="1" x14ac:dyDescent="0.25">
      <c r="A1094" s="26" t="s">
        <v>56</v>
      </c>
      <c r="B1094" s="22">
        <v>16</v>
      </c>
      <c r="C1094" s="22">
        <v>25</v>
      </c>
      <c r="D1094" s="22">
        <v>32</v>
      </c>
      <c r="E1094" s="22">
        <v>38</v>
      </c>
      <c r="F1094" s="22">
        <v>56</v>
      </c>
      <c r="G1094" s="22">
        <v>87</v>
      </c>
      <c r="H1094" s="22">
        <v>121</v>
      </c>
      <c r="I1094" s="22"/>
      <c r="J1094" s="23"/>
      <c r="K1094" s="68"/>
      <c r="L1094" s="107" t="s">
        <v>56</v>
      </c>
      <c r="M1094" s="103" t="e">
        <f>#REF!</f>
        <v>#REF!</v>
      </c>
      <c r="N1094" s="103" t="e">
        <f>IF(M1094=0,"",CHOOSE(M1094,"16","25","32","38","38","56","56","56","56","56","87","87","87","87","87","87","87","87","87","87","121","121","121","121","121","121","121","121","121","121","手入力箇所","手入力箇所","手入力箇所","手入力箇所","手入力箇所","手入力箇所","手入力箇所","手入力箇所","手入力箇所","手入力箇所"))</f>
        <v>#REF!</v>
      </c>
    </row>
    <row r="1095" spans="1:14" ht="13.8" thickBot="1" x14ac:dyDescent="0.25">
      <c r="A1095" s="27" t="s">
        <v>57</v>
      </c>
      <c r="B1095" s="18">
        <v>25</v>
      </c>
      <c r="C1095" s="18">
        <v>33</v>
      </c>
      <c r="D1095" s="18">
        <v>40</v>
      </c>
      <c r="E1095" s="18">
        <v>45</v>
      </c>
      <c r="F1095" s="18">
        <v>58</v>
      </c>
      <c r="G1095" s="18">
        <v>79</v>
      </c>
      <c r="H1095" s="18"/>
      <c r="I1095" s="18"/>
      <c r="J1095" s="62"/>
      <c r="K1095" s="69"/>
      <c r="L1095" s="107" t="s">
        <v>57</v>
      </c>
      <c r="M1095" s="103" t="e">
        <f>#REF!</f>
        <v>#REF!</v>
      </c>
      <c r="N1095" s="103" t="e">
        <f>IF(M1095=0,"",CHOOSE(M1095,"25","33","40","45","45","58","58","58","58","58","79","79","79","79","79","79","79","79","79","79","手入力箇所","手入力箇所","手入力箇所","手入力箇所","手入力箇所","手入力箇所","手入力箇所","手入力箇所","手入力箇所","手入力箇所"))</f>
        <v>#REF!</v>
      </c>
    </row>
    <row r="1096" spans="1:14" ht="48.6" thickBot="1" x14ac:dyDescent="0.25">
      <c r="A1096" s="28" t="s">
        <v>64</v>
      </c>
      <c r="B1096" s="18">
        <v>32</v>
      </c>
      <c r="C1096" s="18"/>
      <c r="D1096" s="18"/>
      <c r="E1096" s="18"/>
      <c r="F1096" s="18"/>
      <c r="G1096" s="18"/>
      <c r="H1096" s="18"/>
      <c r="I1096" s="18"/>
      <c r="J1096" s="62"/>
      <c r="K1096" s="69"/>
      <c r="L1096" s="108" t="s">
        <v>64</v>
      </c>
      <c r="M1096" s="103" t="e">
        <f>#REF!</f>
        <v>#REF!</v>
      </c>
      <c r="N1096" s="103" t="e">
        <f>IF(M1096=0,"",CHOOSE(M1096,"32","手入力箇所","手入力箇所","手入力箇所","手入力箇所","手入力箇所","手入力箇所","手入力箇所","手入力箇所","手入力箇所","手入力箇所"))</f>
        <v>#REF!</v>
      </c>
    </row>
    <row r="1097" spans="1:14" ht="48.6" thickBot="1" x14ac:dyDescent="0.25">
      <c r="A1097" s="28" t="s">
        <v>65</v>
      </c>
      <c r="B1097" s="18">
        <v>36</v>
      </c>
      <c r="C1097" s="18"/>
      <c r="D1097" s="18"/>
      <c r="E1097" s="18"/>
      <c r="F1097" s="18"/>
      <c r="G1097" s="18"/>
      <c r="H1097" s="18"/>
      <c r="I1097" s="18"/>
      <c r="J1097" s="62"/>
      <c r="K1097" s="69"/>
      <c r="L1097" s="108" t="s">
        <v>65</v>
      </c>
      <c r="M1097" s="103" t="e">
        <f>#REF!</f>
        <v>#REF!</v>
      </c>
      <c r="N1097" s="103" t="e">
        <f>IF(M1097=0,"",CHOOSE(M1097,"36","手入力箇所","手入力箇所","手入力箇所","手入力箇所","手入力箇所","手入力箇所","手入力箇所","手入力箇所","手入力箇所","手入力箇所"))</f>
        <v>#REF!</v>
      </c>
    </row>
    <row r="1098" spans="1:14" ht="24.6" thickBot="1" x14ac:dyDescent="0.25">
      <c r="A1098" s="28" t="s">
        <v>66</v>
      </c>
      <c r="B1098" s="18">
        <v>24</v>
      </c>
      <c r="C1098" s="18">
        <v>30</v>
      </c>
      <c r="D1098" s="18">
        <v>33</v>
      </c>
      <c r="E1098" s="18">
        <v>35</v>
      </c>
      <c r="F1098" s="18">
        <v>42</v>
      </c>
      <c r="G1098" s="18"/>
      <c r="H1098" s="18"/>
      <c r="I1098" s="18"/>
      <c r="J1098" s="62"/>
      <c r="K1098" s="69"/>
      <c r="L1098" s="108" t="s">
        <v>66</v>
      </c>
      <c r="M1098" s="103" t="e">
        <f>#REF!</f>
        <v>#REF!</v>
      </c>
      <c r="N1098" s="103" t="e">
        <f>IF(M1098=0,"",CHOOSE(M1098,"24","30","33","35","35","42","42","42","42","42","手入力箇所","手入力箇所","手入力箇所","手入力箇所","手入力箇所","手入力箇所","手入力箇所","手入力箇所","手入力箇所","手入力箇所"))</f>
        <v>#REF!</v>
      </c>
    </row>
    <row r="1099" spans="1:14" ht="36.6" thickBot="1" x14ac:dyDescent="0.25">
      <c r="A1099" s="28" t="s">
        <v>67</v>
      </c>
      <c r="B1099" s="18">
        <v>7</v>
      </c>
      <c r="C1099" s="18">
        <v>12</v>
      </c>
      <c r="D1099" s="18">
        <v>16</v>
      </c>
      <c r="E1099" s="18">
        <v>19</v>
      </c>
      <c r="F1099" s="18"/>
      <c r="G1099" s="18"/>
      <c r="H1099" s="18"/>
      <c r="I1099" s="18"/>
      <c r="J1099" s="62"/>
      <c r="K1099" s="69"/>
      <c r="L1099" s="108" t="s">
        <v>67</v>
      </c>
      <c r="M1099" s="103" t="e">
        <f>#REF!</f>
        <v>#REF!</v>
      </c>
      <c r="N1099" s="103" t="e">
        <f>IF(M1099=0,"",CHOOSE(M1099,"7","12","16","19","19","手入力箇所","手入力箇所","手入力箇所","手入力箇所","手入力箇所","手入力箇所","手入力箇所","手入力箇所","手入力箇所","手入力箇所"))</f>
        <v>#REF!</v>
      </c>
    </row>
    <row r="1100" spans="1:14" ht="24.6" thickBot="1" x14ac:dyDescent="0.25">
      <c r="A1100" s="28" t="s">
        <v>68</v>
      </c>
      <c r="B1100" s="18">
        <v>21</v>
      </c>
      <c r="C1100" s="18">
        <v>35</v>
      </c>
      <c r="D1100" s="18">
        <v>48</v>
      </c>
      <c r="E1100" s="18">
        <v>59</v>
      </c>
      <c r="F1100" s="18">
        <v>94</v>
      </c>
      <c r="G1100" s="18">
        <v>159</v>
      </c>
      <c r="H1100" s="18">
        <v>235</v>
      </c>
      <c r="I1100" s="18"/>
      <c r="J1100" s="62"/>
      <c r="K1100" s="69"/>
      <c r="L1100" s="108" t="s">
        <v>68</v>
      </c>
      <c r="M1100" s="103" t="e">
        <f>#REF!</f>
        <v>#REF!</v>
      </c>
      <c r="N1100" s="103" t="e">
        <f>IF(M1100=0,"",CHOOSE(M1100,"21","35","48","59","59","94","94","94","94","94","159","159","159","159","159","159","159","159","159","159","235","235","235","235","235","235","235","235","235","235","手入力箇所","手入力箇所","手入力箇所","手入力箇所","手入力箇所","手入力箇所","手入力箇所","手入力箇所","手入力箇所","手入力箇所"))</f>
        <v>#REF!</v>
      </c>
    </row>
    <row r="1101" spans="1:14" ht="36.6" thickBot="1" x14ac:dyDescent="0.25">
      <c r="A1101" s="28" t="s">
        <v>69</v>
      </c>
      <c r="B1101" s="18">
        <v>22</v>
      </c>
      <c r="C1101" s="18">
        <v>26</v>
      </c>
      <c r="D1101" s="18">
        <v>28</v>
      </c>
      <c r="E1101" s="18">
        <v>29</v>
      </c>
      <c r="F1101" s="18">
        <v>34</v>
      </c>
      <c r="G1101" s="18"/>
      <c r="H1101" s="18"/>
      <c r="I1101" s="18"/>
      <c r="J1101" s="62"/>
      <c r="K1101" s="69"/>
      <c r="L1101" s="108" t="s">
        <v>69</v>
      </c>
      <c r="M1101" s="103" t="e">
        <f>#REF!</f>
        <v>#REF!</v>
      </c>
      <c r="N1101" s="103" t="e">
        <f>IF(M1101=0,"",CHOOSE(M1101,"22","26","28","29","29","34","34","34","34","34","手入力箇所","手入力箇所","手入力箇所","手入力箇所","手入力箇所","手入力箇所","手入力箇所","手入力箇所","手入力箇所","手入力箇所"))</f>
        <v>#REF!</v>
      </c>
    </row>
    <row r="1102" spans="1:14" ht="13.8" thickBot="1" x14ac:dyDescent="0.25">
      <c r="A1102" s="27" t="s">
        <v>63</v>
      </c>
      <c r="B1102" s="18">
        <v>21</v>
      </c>
      <c r="C1102" s="18">
        <v>33</v>
      </c>
      <c r="D1102" s="18">
        <v>46</v>
      </c>
      <c r="E1102" s="18">
        <v>56</v>
      </c>
      <c r="F1102" s="18">
        <v>89</v>
      </c>
      <c r="G1102" s="18">
        <v>151</v>
      </c>
      <c r="H1102" s="18">
        <v>224</v>
      </c>
      <c r="I1102" s="18">
        <v>289</v>
      </c>
      <c r="J1102" s="18">
        <v>350</v>
      </c>
      <c r="K1102" s="69"/>
      <c r="L1102" s="107" t="s">
        <v>63</v>
      </c>
      <c r="M1102" s="103" t="e">
        <f>#REF!</f>
        <v>#REF!</v>
      </c>
      <c r="N1102" s="103" t="e">
        <f>IF(M1102=0,"",CHOOSE(M1102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03" spans="1:14" ht="24.6" thickBot="1" x14ac:dyDescent="0.25">
      <c r="A1103" s="34" t="s">
        <v>70</v>
      </c>
      <c r="B1103" s="35">
        <v>13</v>
      </c>
      <c r="C1103" s="35">
        <v>33</v>
      </c>
      <c r="D1103" s="35">
        <v>59</v>
      </c>
      <c r="E1103" s="35"/>
      <c r="F1103" s="35"/>
      <c r="G1103" s="35"/>
      <c r="H1103" s="35"/>
      <c r="I1103" s="35"/>
      <c r="J1103" s="36"/>
      <c r="K1103" s="67"/>
      <c r="L1103" s="108" t="s">
        <v>70</v>
      </c>
      <c r="M1103" s="103" t="e">
        <f>#REF!</f>
        <v>#REF!</v>
      </c>
      <c r="N1103" s="103" t="e">
        <f>IF(M1103=0,"",CHOOSE(M1103,"13","33","59","手入力箇所","手入力箇所","手入力箇所","手入力箇所","手入力箇所","手入力箇所","手入力箇所","手入力箇所","手入力箇所","手入力箇所"))</f>
        <v>#REF!</v>
      </c>
    </row>
    <row r="1104" spans="1:14" ht="13.8" thickBot="1" x14ac:dyDescent="0.25">
      <c r="A1104" s="37" t="s">
        <v>71</v>
      </c>
      <c r="B1104" s="17">
        <v>23</v>
      </c>
      <c r="C1104" s="17">
        <v>39</v>
      </c>
      <c r="D1104" s="17">
        <v>97</v>
      </c>
      <c r="E1104" s="17"/>
      <c r="F1104" s="17"/>
      <c r="G1104" s="17"/>
      <c r="H1104" s="17"/>
      <c r="I1104" s="17"/>
      <c r="J1104" s="64"/>
      <c r="K1104" s="70"/>
      <c r="L1104" s="109" t="s">
        <v>71</v>
      </c>
      <c r="M1104" s="103" t="e">
        <f>#REF!</f>
        <v>#REF!</v>
      </c>
      <c r="N1104" s="103" t="e">
        <f>IF(M1104=0,"",CHOOSE(M1104,"23","39","97","手入力箇所","手入力箇所","手入力箇所","手入力箇所","手入力箇所","手入力箇所","手入力箇所","手入力箇所","手入力箇所","手入力箇所"))</f>
        <v>#REF!</v>
      </c>
    </row>
    <row r="1105" spans="1:14" ht="13.8" thickBot="1" x14ac:dyDescent="0.25">
      <c r="A1105" s="29" t="s">
        <v>72</v>
      </c>
      <c r="B1105" s="18">
        <v>21</v>
      </c>
      <c r="C1105" s="18">
        <v>37</v>
      </c>
      <c r="D1105" s="18">
        <v>58</v>
      </c>
      <c r="E1105" s="18">
        <v>76</v>
      </c>
      <c r="F1105" s="18">
        <v>137</v>
      </c>
      <c r="G1105" s="18"/>
      <c r="H1105" s="18"/>
      <c r="I1105" s="18"/>
      <c r="J1105" s="62"/>
      <c r="K1105" s="69"/>
      <c r="L1105" s="109" t="s">
        <v>72</v>
      </c>
      <c r="M1105" s="103" t="e">
        <f>#REF!</f>
        <v>#REF!</v>
      </c>
      <c r="N1105" s="103" t="e">
        <f>IF(M1105=0,"",CHOOSE(M1105,"21","37","58","76","76","137","137","137","137","137","手入力箇所","手入力箇所","手入力箇所","手入力箇所","手入力箇所","手入力箇所","手入力箇所","手入力箇所","手入力箇所","手入力箇所"))</f>
        <v>#REF!</v>
      </c>
    </row>
    <row r="1106" spans="1:14" ht="13.8" thickBot="1" x14ac:dyDescent="0.25">
      <c r="A1106" s="29" t="s">
        <v>73</v>
      </c>
      <c r="B1106" s="18">
        <v>48</v>
      </c>
      <c r="C1106" s="18">
        <v>93</v>
      </c>
      <c r="D1106" s="18">
        <v>138</v>
      </c>
      <c r="E1106" s="18">
        <v>183</v>
      </c>
      <c r="F1106" s="18"/>
      <c r="G1106" s="18"/>
      <c r="H1106" s="18"/>
      <c r="I1106" s="18"/>
      <c r="J1106" s="62"/>
      <c r="K1106" s="69"/>
      <c r="L1106" s="109" t="s">
        <v>73</v>
      </c>
      <c r="M1106" s="103" t="e">
        <f>#REF!</f>
        <v>#REF!</v>
      </c>
      <c r="N1106" s="103" t="e">
        <f>IF(M1106=0,"",CHOOSE(M1106,"48","93","138","183","183","手入力箇所","手入力箇所","手入力箇所","手入力箇所","手入力箇所","手入力箇所","手入力箇所","手入力箇所","手入力箇所","手入力箇所"))</f>
        <v>#REF!</v>
      </c>
    </row>
    <row r="1107" spans="1:14" ht="37.200000000000003" thickBot="1" x14ac:dyDescent="0.25">
      <c r="A1107" s="30" t="s">
        <v>74</v>
      </c>
      <c r="B1107" s="18">
        <v>13</v>
      </c>
      <c r="C1107" s="18">
        <v>26</v>
      </c>
      <c r="D1107" s="18">
        <v>40</v>
      </c>
      <c r="E1107" s="18">
        <v>55</v>
      </c>
      <c r="F1107" s="18">
        <v>107</v>
      </c>
      <c r="G1107" s="18">
        <v>224</v>
      </c>
      <c r="H1107" s="18">
        <v>386</v>
      </c>
      <c r="I1107" s="18"/>
      <c r="J1107" s="62"/>
      <c r="K1107" s="69"/>
      <c r="L1107" s="110" t="s">
        <v>74</v>
      </c>
      <c r="M1107" s="103" t="e">
        <f>#REF!</f>
        <v>#REF!</v>
      </c>
      <c r="N1107" s="103" t="e">
        <f>IF(M1107=0,"",CHOOSE(M1107,"13","26","40","55","55","107","107","107","107","107","224","224","224","224","224","224","224","224","224","224","386","386","386","386","386","386","386","386","386","386","手入力箇所","手入力箇所","手入力箇所","手入力箇所","手入力箇所","手入力箇所","手入力箇所","手入力箇所","手入力箇所","手入力箇所"))</f>
        <v>#REF!</v>
      </c>
    </row>
    <row r="1108" spans="1:14" ht="13.8" thickBot="1" x14ac:dyDescent="0.25">
      <c r="A1108" s="29" t="s">
        <v>75</v>
      </c>
      <c r="B1108" s="18">
        <v>36</v>
      </c>
      <c r="C1108" s="18">
        <v>98</v>
      </c>
      <c r="D1108" s="18">
        <v>173</v>
      </c>
      <c r="E1108" s="18">
        <v>274</v>
      </c>
      <c r="F1108" s="18"/>
      <c r="G1108" s="18"/>
      <c r="H1108" s="18"/>
      <c r="I1108" s="18"/>
      <c r="J1108" s="62"/>
      <c r="K1108" s="69"/>
      <c r="L1108" s="109" t="s">
        <v>75</v>
      </c>
      <c r="M1108" s="103" t="e">
        <f>#REF!</f>
        <v>#REF!</v>
      </c>
      <c r="N1108" s="103" t="e">
        <f>IF(M1108=0,"",CHOOSE(M1108,"36","98","173","274","274","手入力箇所","手入力箇所","手入力箇所","手入力箇所","手入力箇所","手入力箇所","手入力箇所","手入力箇所","手入力箇所","手入力箇所"))</f>
        <v>#REF!</v>
      </c>
    </row>
    <row r="1109" spans="1:14" ht="37.200000000000003" thickBot="1" x14ac:dyDescent="0.25">
      <c r="A1109" s="30" t="s">
        <v>76</v>
      </c>
      <c r="B1109" s="18">
        <v>127</v>
      </c>
      <c r="C1109" s="18">
        <v>127</v>
      </c>
      <c r="D1109" s="18">
        <v>127</v>
      </c>
      <c r="E1109" s="18">
        <v>127</v>
      </c>
      <c r="F1109" s="18"/>
      <c r="G1109" s="18"/>
      <c r="H1109" s="18"/>
      <c r="I1109" s="18"/>
      <c r="J1109" s="62"/>
      <c r="K1109" s="69"/>
      <c r="L1109" s="110" t="s">
        <v>76</v>
      </c>
      <c r="M1109" s="103" t="e">
        <f>#REF!</f>
        <v>#REF!</v>
      </c>
      <c r="N1109" s="103" t="e">
        <f>IF(M1109=0,"",CHOOSE(M1109,"127","127","127","127","127","手入力箇所","手入力箇所","手入力箇所","手入力箇所","手入力箇所","手入力箇所","手入力箇所","手入力箇所","手入力箇所","手入力箇所"))</f>
        <v>#REF!</v>
      </c>
    </row>
    <row r="1110" spans="1:14" ht="27" thickBot="1" x14ac:dyDescent="0.25">
      <c r="A1110" s="31" t="s">
        <v>77</v>
      </c>
      <c r="B1110" s="18">
        <v>42</v>
      </c>
      <c r="C1110" s="18">
        <v>90</v>
      </c>
      <c r="D1110" s="18">
        <v>141</v>
      </c>
      <c r="E1110" s="18">
        <v>193</v>
      </c>
      <c r="F1110" s="62"/>
      <c r="G1110" s="62"/>
      <c r="H1110" s="62"/>
      <c r="I1110" s="62"/>
      <c r="J1110" s="62"/>
      <c r="K1110" s="69"/>
      <c r="L1110" s="111" t="s">
        <v>77</v>
      </c>
      <c r="M1110" s="103" t="e">
        <f>#REF!</f>
        <v>#REF!</v>
      </c>
      <c r="N1110" s="103" t="e">
        <f>IF(M1110=0,"",CHOOSE(M1110,"42","90","141","193","1936","手入力箇所","手入力箇所","手入力箇所","手入力箇所","手入力箇所","手入力箇所","手入力箇所","手入力箇所","手入力箇所","手入力箇所"))</f>
        <v>#REF!</v>
      </c>
    </row>
    <row r="1111" spans="1:14" ht="40.200000000000003" thickBot="1" x14ac:dyDescent="0.25">
      <c r="A1111" s="31" t="s">
        <v>78</v>
      </c>
      <c r="B1111" s="18">
        <v>24</v>
      </c>
      <c r="C1111" s="18">
        <v>43</v>
      </c>
      <c r="D1111" s="18">
        <v>61</v>
      </c>
      <c r="E1111" s="18">
        <v>76</v>
      </c>
      <c r="F1111" s="62"/>
      <c r="G1111" s="62"/>
      <c r="H1111" s="62"/>
      <c r="I1111" s="62"/>
      <c r="J1111" s="62"/>
      <c r="K1111" s="69"/>
      <c r="L1111" s="111" t="s">
        <v>78</v>
      </c>
      <c r="M1111" s="103" t="e">
        <f>#REF!</f>
        <v>#REF!</v>
      </c>
      <c r="N1111" s="103" t="e">
        <f>IF(M1111=0,"",CHOOSE(M1111,"24","43","61","76","76","手入力箇所","手入力箇所","手入力箇所","手入力箇所","手入力箇所","手入力箇所","手入力箇所","手入力箇所","手入力箇所","手入力箇所"))</f>
        <v>#REF!</v>
      </c>
    </row>
    <row r="1112" spans="1:14" ht="27" thickBot="1" x14ac:dyDescent="0.25">
      <c r="A1112" s="31" t="s">
        <v>79</v>
      </c>
      <c r="B1112" s="18">
        <v>54</v>
      </c>
      <c r="C1112" s="18">
        <v>77</v>
      </c>
      <c r="D1112" s="18">
        <v>94</v>
      </c>
      <c r="E1112" s="18">
        <v>107</v>
      </c>
      <c r="F1112" s="62"/>
      <c r="G1112" s="62"/>
      <c r="H1112" s="62"/>
      <c r="I1112" s="62"/>
      <c r="J1112" s="62"/>
      <c r="K1112" s="69"/>
      <c r="L1112" s="111" t="s">
        <v>79</v>
      </c>
      <c r="M1112" s="103" t="e">
        <f>#REF!</f>
        <v>#REF!</v>
      </c>
      <c r="N1112" s="103" t="e">
        <f>IF(M1112=0,"",CHOOSE(M1112,"54","77","94","107","107","手入力箇所","手入力箇所","手入力箇所","手入力箇所","手入力箇所","手入力箇所","手入力箇所","手入力箇所","手入力箇所","手入力箇所"))</f>
        <v>#REF!</v>
      </c>
    </row>
    <row r="1113" spans="1:14" ht="40.200000000000003" thickBot="1" x14ac:dyDescent="0.25">
      <c r="A1113" s="31" t="s">
        <v>80</v>
      </c>
      <c r="B1113" s="18">
        <v>49</v>
      </c>
      <c r="C1113" s="18">
        <v>53</v>
      </c>
      <c r="D1113" s="18">
        <v>55</v>
      </c>
      <c r="E1113" s="18">
        <v>56</v>
      </c>
      <c r="F1113" s="62"/>
      <c r="G1113" s="62"/>
      <c r="H1113" s="62"/>
      <c r="I1113" s="62"/>
      <c r="J1113" s="62"/>
      <c r="K1113" s="69"/>
      <c r="L1113" s="111" t="s">
        <v>80</v>
      </c>
      <c r="M1113" s="103" t="e">
        <f>#REF!</f>
        <v>#REF!</v>
      </c>
      <c r="N1113" s="103" t="e">
        <f>IF(M1113=0,"",CHOOSE(M1113,"49","53","55","56","56","手入力箇所","手入力箇所","手入力箇所","手入力箇所","手入力箇所","手入力箇所","手入力箇所","手入力箇所","手入力箇所","手入力箇所"))</f>
        <v>#REF!</v>
      </c>
    </row>
    <row r="1114" spans="1:14" ht="40.200000000000003" thickBot="1" x14ac:dyDescent="0.25">
      <c r="A1114" s="38" t="s">
        <v>81</v>
      </c>
      <c r="B1114" s="35">
        <v>232</v>
      </c>
      <c r="C1114" s="35">
        <v>232</v>
      </c>
      <c r="D1114" s="36"/>
      <c r="E1114" s="36"/>
      <c r="F1114" s="36"/>
      <c r="G1114" s="36"/>
      <c r="H1114" s="36"/>
      <c r="I1114" s="36"/>
      <c r="J1114" s="36"/>
      <c r="K1114" s="67"/>
      <c r="L1114" s="111" t="s">
        <v>81</v>
      </c>
      <c r="M1114" s="103" t="e">
        <f>#REF!</f>
        <v>#REF!</v>
      </c>
      <c r="N1114" s="103" t="e">
        <f>IF(M1114=0,"",CHOOSE(M1114,"232","232","手入力箇所","手入力箇所","手入力箇所","手入力箇所","手入力箇所","手入力箇所","手入力箇所","手入力箇所","手入力箇所","手入力箇所"))</f>
        <v>#REF!</v>
      </c>
    </row>
    <row r="1115" spans="1:14" ht="13.8" thickBot="1" x14ac:dyDescent="0.25">
      <c r="A1115" s="39" t="s">
        <v>82</v>
      </c>
      <c r="B1115" s="17">
        <v>6</v>
      </c>
      <c r="C1115" s="17">
        <v>9</v>
      </c>
      <c r="D1115" s="17">
        <v>11</v>
      </c>
      <c r="E1115" s="17">
        <v>13</v>
      </c>
      <c r="F1115" s="17">
        <v>18</v>
      </c>
      <c r="G1115" s="17">
        <v>26</v>
      </c>
      <c r="H1115" s="17">
        <v>35</v>
      </c>
      <c r="I1115" s="17">
        <v>43</v>
      </c>
      <c r="J1115" s="17">
        <v>49</v>
      </c>
      <c r="K1115" s="70"/>
      <c r="L1115" s="111" t="s">
        <v>82</v>
      </c>
      <c r="M1115" s="103" t="e">
        <f>#REF!</f>
        <v>#REF!</v>
      </c>
      <c r="N1115" s="103" t="e">
        <f>IF(M1115=0,"",CHOOSE(M1115,"6","9","11","13","13","18","18","18","18","18","26","26","26","26","26","26","26","26","26","26","35","35","35","35","35","35","35","35","35","35","43","43","43","43","43","43","43","43","43","43","49","49","49","49","49","49","49","49","49","49","手入力箇所","手入力箇所","手入力箇所","手入力箇所","手入力箇所","手入力箇所","手入力箇所","手入力箇所","手入力箇所","手入力箇所"))</f>
        <v>#REF!</v>
      </c>
    </row>
    <row r="1116" spans="1:14" ht="13.8" thickBot="1" x14ac:dyDescent="0.25">
      <c r="A1116" s="31" t="s">
        <v>83</v>
      </c>
      <c r="B1116" s="18">
        <v>6</v>
      </c>
      <c r="C1116" s="18">
        <v>10</v>
      </c>
      <c r="D1116" s="18">
        <v>14</v>
      </c>
      <c r="E1116" s="18">
        <v>17</v>
      </c>
      <c r="F1116" s="18">
        <v>29</v>
      </c>
      <c r="G1116" s="18">
        <v>50</v>
      </c>
      <c r="H1116" s="18">
        <v>76</v>
      </c>
      <c r="I1116" s="18">
        <v>100</v>
      </c>
      <c r="J1116" s="18">
        <v>123</v>
      </c>
      <c r="K1116" s="69"/>
      <c r="L1116" s="111" t="s">
        <v>83</v>
      </c>
      <c r="M1116" s="103" t="e">
        <f>#REF!</f>
        <v>#REF!</v>
      </c>
      <c r="N1116" s="103" t="e">
        <f>IF(M1116=0,"",CHOOSE(M1116,"6","10","14","17","17","29","29","29","29","29","50","50","50","50","50","50","50","50","50","50","76","76","76","76","76","76","76","76","76","76","100","100","100","100","100","100","100","100","100","100","123","123","123","123","123","123","123","123","123","123","手入力箇所","手入力箇所","手入力箇所","手入力箇所","手入力箇所","手入力箇所","手入力箇所","手入力箇所","手入力箇所"))</f>
        <v>#REF!</v>
      </c>
    </row>
    <row r="1117" spans="1:14" ht="27" thickBot="1" x14ac:dyDescent="0.25">
      <c r="A1117" s="32" t="s">
        <v>84</v>
      </c>
      <c r="B1117" s="20">
        <v>9</v>
      </c>
      <c r="C1117" s="20">
        <v>15</v>
      </c>
      <c r="D1117" s="20">
        <v>20</v>
      </c>
      <c r="E1117" s="20">
        <v>24</v>
      </c>
      <c r="F1117" s="20">
        <v>39</v>
      </c>
      <c r="G1117" s="20">
        <v>65</v>
      </c>
      <c r="H1117" s="63"/>
      <c r="I1117" s="63"/>
      <c r="J1117" s="63"/>
      <c r="K1117" s="106"/>
      <c r="L1117" s="111" t="s">
        <v>84</v>
      </c>
      <c r="M1117" s="103" t="e">
        <f>#REF!</f>
        <v>#REF!</v>
      </c>
      <c r="N1117" s="103" t="e">
        <f>IF(M1117=0,"",CHOOSE(M1117,"9","15","20","24","24","39","39","39","39","39","65","65","65","65","65","65","65","65","65","65","手入力箇所","手入力箇所","手入力箇所","手入力箇所","手入力箇所","手入力箇所","手入力箇所","手入力箇所","手入力箇所","手入力箇所"))</f>
        <v>#REF!</v>
      </c>
    </row>
    <row r="1120" spans="1:14" ht="13.8" thickBot="1" x14ac:dyDescent="0.25"/>
    <row r="1121" spans="1:14" ht="13.8" thickBot="1" x14ac:dyDescent="0.25">
      <c r="A1121" s="688" t="e">
        <f>#REF!</f>
        <v>#REF!</v>
      </c>
      <c r="B1121" s="688"/>
      <c r="C1121" s="688"/>
      <c r="D1121" s="689" t="s">
        <v>192</v>
      </c>
      <c r="E1121" s="689"/>
      <c r="F1121" s="689"/>
      <c r="G1121" s="689"/>
      <c r="H1121" s="689"/>
      <c r="I1121" s="689"/>
      <c r="J1121" s="689"/>
      <c r="K1121" s="689"/>
      <c r="L1121" s="689"/>
      <c r="M1121" s="689"/>
      <c r="N1121" s="689"/>
    </row>
    <row r="1122" spans="1:14" ht="13.8" thickBot="1" x14ac:dyDescent="0.25">
      <c r="A1122" s="65"/>
      <c r="B1122" s="33">
        <v>1</v>
      </c>
      <c r="C1122" s="24">
        <v>2</v>
      </c>
      <c r="D1122" s="24">
        <v>3</v>
      </c>
      <c r="E1122" s="24" t="s">
        <v>58</v>
      </c>
      <c r="F1122" s="24" t="s">
        <v>59</v>
      </c>
      <c r="G1122" s="24" t="s">
        <v>60</v>
      </c>
      <c r="H1122" s="24" t="s">
        <v>61</v>
      </c>
      <c r="I1122" s="24" t="s">
        <v>62</v>
      </c>
      <c r="J1122" s="24" t="s">
        <v>194</v>
      </c>
      <c r="K1122" s="25" t="s">
        <v>85</v>
      </c>
      <c r="L1122" s="105" t="s">
        <v>189</v>
      </c>
      <c r="M1122" s="105" t="s">
        <v>188</v>
      </c>
      <c r="N1122" s="105" t="s">
        <v>51</v>
      </c>
    </row>
    <row r="1123" spans="1:14" ht="13.8" thickBot="1" x14ac:dyDescent="0.25">
      <c r="A1123" s="26" t="s">
        <v>56</v>
      </c>
      <c r="B1123" s="22">
        <v>5</v>
      </c>
      <c r="C1123" s="22">
        <v>7</v>
      </c>
      <c r="D1123" s="22">
        <v>8</v>
      </c>
      <c r="E1123" s="22">
        <v>8</v>
      </c>
      <c r="F1123" s="22">
        <v>10</v>
      </c>
      <c r="G1123" s="22">
        <v>13</v>
      </c>
      <c r="H1123" s="22">
        <v>16</v>
      </c>
      <c r="I1123" s="22"/>
      <c r="J1123" s="23"/>
      <c r="K1123" s="1"/>
      <c r="L1123" s="26" t="s">
        <v>56</v>
      </c>
      <c r="M1123" s="104" t="e">
        <f>#REF!</f>
        <v>#REF!</v>
      </c>
      <c r="N1123" s="112" t="e">
        <f>IF(M1123=0,"",CHOOSE(M1123,"5","7","8","8","8","10","10","10","10","10","13","13","13","13","13","13","13","13","13","13","16","16","16","16","16","16","16","16","16","16","16","手入力箇所","手入力箇所","手入力箇所","手入力箇所","手入力箇所","手入力箇所","手入力箇所","手入力箇所","手入力箇所","手入力箇所"))</f>
        <v>#REF!</v>
      </c>
    </row>
    <row r="1124" spans="1:14" ht="13.8" thickBot="1" x14ac:dyDescent="0.25">
      <c r="A1124" s="27" t="s">
        <v>57</v>
      </c>
      <c r="B1124" s="18">
        <v>5</v>
      </c>
      <c r="C1124" s="18">
        <v>7</v>
      </c>
      <c r="D1124" s="18">
        <v>8</v>
      </c>
      <c r="E1124" s="18">
        <v>9</v>
      </c>
      <c r="F1124" s="18">
        <v>12</v>
      </c>
      <c r="G1124" s="18">
        <v>16</v>
      </c>
      <c r="H1124" s="18"/>
      <c r="I1124" s="18"/>
      <c r="J1124" s="62"/>
      <c r="K1124" s="19"/>
      <c r="L1124" s="27" t="s">
        <v>57</v>
      </c>
      <c r="M1124" s="104" t="e">
        <f>#REF!</f>
        <v>#REF!</v>
      </c>
      <c r="N1124" s="113" t="e">
        <f>IF(M1124=0,"",CHOOSE(M1124,"5","7","8","9","9","12","12","12","12","12","16","16","16","16","16","16","16","16","16","16","手入力箇所","手入力箇所","手入力箇所","手入力箇所","手入力箇所","手入力箇所","手入力箇所","手入力箇所","手入力箇所","手入力箇所"))</f>
        <v>#REF!</v>
      </c>
    </row>
    <row r="1125" spans="1:14" ht="48.6" thickBot="1" x14ac:dyDescent="0.25">
      <c r="A1125" s="28" t="s">
        <v>64</v>
      </c>
      <c r="B1125" s="18">
        <v>6</v>
      </c>
      <c r="C1125" s="18"/>
      <c r="D1125" s="18"/>
      <c r="E1125" s="18"/>
      <c r="F1125" s="18"/>
      <c r="G1125" s="18"/>
      <c r="H1125" s="18"/>
      <c r="I1125" s="18"/>
      <c r="J1125" s="62"/>
      <c r="K1125" s="19"/>
      <c r="L1125" s="28" t="s">
        <v>64</v>
      </c>
      <c r="M1125" s="104" t="e">
        <f>#REF!</f>
        <v>#REF!</v>
      </c>
      <c r="N1125" s="113" t="e">
        <f>IF(M1125=0,"",CHOOSE(M1125,"6","手入力箇所","手入力箇所","手入力箇所","手入力箇所","手入力箇所","手入力箇所","手入力箇所","手入力箇所","手入力箇所","手入力箇所","",""))</f>
        <v>#REF!</v>
      </c>
    </row>
    <row r="1126" spans="1:14" ht="48.6" thickBot="1" x14ac:dyDescent="0.25">
      <c r="A1126" s="28" t="s">
        <v>65</v>
      </c>
      <c r="B1126" s="18">
        <v>6</v>
      </c>
      <c r="C1126" s="18"/>
      <c r="D1126" s="18"/>
      <c r="E1126" s="18"/>
      <c r="F1126" s="18"/>
      <c r="G1126" s="18"/>
      <c r="H1126" s="18"/>
      <c r="I1126" s="18"/>
      <c r="J1126" s="62"/>
      <c r="K1126" s="19"/>
      <c r="L1126" s="28" t="s">
        <v>65</v>
      </c>
      <c r="M1126" s="104" t="e">
        <f>#REF!</f>
        <v>#REF!</v>
      </c>
      <c r="N1126" s="113" t="e">
        <f>IF(M1126=0,"",CHOOSE(M1126,"6","手入力箇所","手入力箇所","手入力箇所","手入力箇所","手入力箇所","手入力箇所","手入力箇所","手入力箇所","手入力箇所","手入力箇所","",""))</f>
        <v>#REF!</v>
      </c>
    </row>
    <row r="1127" spans="1:14" ht="24.6" thickBot="1" x14ac:dyDescent="0.25">
      <c r="A1127" s="28" t="s">
        <v>66</v>
      </c>
      <c r="B1127" s="18">
        <v>5</v>
      </c>
      <c r="C1127" s="18">
        <v>7</v>
      </c>
      <c r="D1127" s="18">
        <v>8</v>
      </c>
      <c r="E1127" s="18">
        <v>9</v>
      </c>
      <c r="F1127" s="18">
        <v>12</v>
      </c>
      <c r="G1127" s="18"/>
      <c r="H1127" s="18"/>
      <c r="I1127" s="18"/>
      <c r="J1127" s="62"/>
      <c r="K1127" s="19"/>
      <c r="L1127" s="28" t="s">
        <v>66</v>
      </c>
      <c r="M1127" s="104" t="e">
        <f>#REF!</f>
        <v>#REF!</v>
      </c>
      <c r="N1127" s="113" t="e">
        <f>IF(M1127=0,"",CHOOSE(M1127,"5","7","8","9","9","12","12","12","12","12","手入力箇所","手入力箇所","手入力箇所","手入力箇所","手入力箇所","手入力箇所","手入力箇所","手入力箇所","手入力箇所","手入力箇所"))</f>
        <v>#REF!</v>
      </c>
    </row>
    <row r="1128" spans="1:14" ht="36.6" thickBot="1" x14ac:dyDescent="0.25">
      <c r="A1128" s="28" t="s">
        <v>67</v>
      </c>
      <c r="B1128" s="18">
        <v>4</v>
      </c>
      <c r="C1128" s="18">
        <v>5</v>
      </c>
      <c r="D1128" s="18">
        <v>5</v>
      </c>
      <c r="E1128" s="18">
        <v>6</v>
      </c>
      <c r="F1128" s="18"/>
      <c r="G1128" s="18"/>
      <c r="H1128" s="18"/>
      <c r="I1128" s="18"/>
      <c r="J1128" s="62"/>
      <c r="K1128" s="19"/>
      <c r="L1128" s="28" t="s">
        <v>67</v>
      </c>
      <c r="M1128" s="104" t="e">
        <f>#REF!</f>
        <v>#REF!</v>
      </c>
      <c r="N1128" s="113" t="e">
        <f>IF(M1128=0,"",CHOOSE(M1128,"4","5","5","6","6","手入力箇所","手入力箇所","手入力箇所","手入力箇所","手入力箇所","手入力箇所","手入力箇所","手入力箇所","手入力箇所","手入力箇所"))</f>
        <v>#REF!</v>
      </c>
    </row>
    <row r="1129" spans="1:14" ht="24.6" thickBot="1" x14ac:dyDescent="0.25">
      <c r="A1129" s="28" t="s">
        <v>68</v>
      </c>
      <c r="B1129" s="18">
        <v>12</v>
      </c>
      <c r="C1129" s="18">
        <v>12</v>
      </c>
      <c r="D1129" s="18">
        <v>12</v>
      </c>
      <c r="E1129" s="18">
        <v>12</v>
      </c>
      <c r="F1129" s="18">
        <v>12</v>
      </c>
      <c r="G1129" s="18">
        <v>12</v>
      </c>
      <c r="H1129" s="18">
        <v>12</v>
      </c>
      <c r="I1129" s="18"/>
      <c r="J1129" s="62"/>
      <c r="K1129" s="19"/>
      <c r="L1129" s="28" t="s">
        <v>68</v>
      </c>
      <c r="M1129" s="104" t="e">
        <f>#REF!</f>
        <v>#REF!</v>
      </c>
      <c r="N1129" s="113" t="e">
        <f>IF(M1129=0,"",CHOOSE(M1129,"12","12","12","12","12","12","12","12","12","12","12","12","12","12","12","12","12","12","12","12","12","12","12","12","12","12","12","12","12","12","手入力箇所","手入力箇所","手入力箇所","手入力箇所","手入力箇所","手入力箇所","手入力箇所","手入力箇所","手入力箇所","手入力箇所"))</f>
        <v>#REF!</v>
      </c>
    </row>
    <row r="1130" spans="1:14" ht="36.6" thickBot="1" x14ac:dyDescent="0.25">
      <c r="A1130" s="28" t="s">
        <v>69</v>
      </c>
      <c r="B1130" s="18">
        <v>7</v>
      </c>
      <c r="C1130" s="18">
        <v>7</v>
      </c>
      <c r="D1130" s="18">
        <v>7</v>
      </c>
      <c r="E1130" s="18">
        <v>7</v>
      </c>
      <c r="F1130" s="18">
        <v>7</v>
      </c>
      <c r="G1130" s="18"/>
      <c r="H1130" s="18"/>
      <c r="I1130" s="18"/>
      <c r="J1130" s="62"/>
      <c r="K1130" s="19"/>
      <c r="L1130" s="28" t="s">
        <v>69</v>
      </c>
      <c r="M1130" s="104" t="e">
        <f>#REF!</f>
        <v>#REF!</v>
      </c>
      <c r="N1130" s="113" t="e">
        <f>IF(M1130=0,"",CHOOSE(M1130,"7","7","7","7","7","7","7","7","7","7","手入力箇所","手入力箇所","手入力箇所","手入力箇所","手入力箇所","手入力箇所","手入力箇所","手入力箇所","手入力箇所","手入力箇所"))</f>
        <v>#REF!</v>
      </c>
    </row>
    <row r="1131" spans="1:14" ht="13.8" thickBot="1" x14ac:dyDescent="0.25">
      <c r="A1131" s="27" t="s">
        <v>63</v>
      </c>
      <c r="B1131" s="18">
        <v>4</v>
      </c>
      <c r="C1131" s="18">
        <v>5</v>
      </c>
      <c r="D1131" s="18">
        <v>7</v>
      </c>
      <c r="E1131" s="18">
        <v>8</v>
      </c>
      <c r="F1131" s="18">
        <v>11</v>
      </c>
      <c r="G1131" s="18">
        <v>16</v>
      </c>
      <c r="H1131" s="18">
        <v>22</v>
      </c>
      <c r="I1131" s="18">
        <v>26</v>
      </c>
      <c r="J1131" s="18">
        <v>31</v>
      </c>
      <c r="K1131" s="19"/>
      <c r="L1131" s="27" t="s">
        <v>63</v>
      </c>
      <c r="M1131" s="104" t="e">
        <f>#REF!</f>
        <v>#REF!</v>
      </c>
      <c r="N1131" s="113" t="e">
        <f>IF(M1131=0,"",CHOOSE(M1131,"4","5","7","8","8","11","11","11","11","11","16","16","16","16","16","16","16","16","16","16","22","22","22","22","22","22","22","22","22","22","26","26","26","26","26","26","26","26","26","26","31","31","31","31","31","31","31","31","31","31","31","手入力箇所","手入力箇所","手入力箇所","手入力箇所","手入力箇所","手入力箇所","手入力箇所","手入力箇所","手入力箇所","手入力箇所"))</f>
        <v>#REF!</v>
      </c>
    </row>
    <row r="1132" spans="1:14" ht="24.6" thickBot="1" x14ac:dyDescent="0.25">
      <c r="A1132" s="28" t="s">
        <v>70</v>
      </c>
      <c r="B1132" s="18">
        <v>5</v>
      </c>
      <c r="C1132" s="18">
        <v>6</v>
      </c>
      <c r="D1132" s="18">
        <v>7</v>
      </c>
      <c r="E1132" s="18"/>
      <c r="F1132" s="18"/>
      <c r="G1132" s="18"/>
      <c r="H1132" s="18"/>
      <c r="I1132" s="18"/>
      <c r="J1132" s="62"/>
      <c r="K1132" s="19"/>
      <c r="L1132" s="28" t="s">
        <v>70</v>
      </c>
      <c r="M1132" s="104" t="e">
        <f>#REF!</f>
        <v>#REF!</v>
      </c>
      <c r="N1132" s="113" t="e">
        <f>IF(M1132=0,"",CHOOSE(M1132,"5","6","7","手入力箇所","手入力箇所","手入力箇所","手入力箇所","手入力箇所","手入力箇所","手入力箇所","手入力箇所","手入力箇所","手入力箇所"))</f>
        <v>#REF!</v>
      </c>
    </row>
    <row r="1133" spans="1:14" ht="13.8" thickBot="1" x14ac:dyDescent="0.25">
      <c r="A1133" s="29" t="s">
        <v>71</v>
      </c>
      <c r="B1133" s="18">
        <v>3</v>
      </c>
      <c r="C1133" s="18">
        <v>6</v>
      </c>
      <c r="D1133" s="18">
        <v>19</v>
      </c>
      <c r="E1133" s="18"/>
      <c r="F1133" s="18"/>
      <c r="G1133" s="18"/>
      <c r="H1133" s="18"/>
      <c r="I1133" s="18"/>
      <c r="J1133" s="62"/>
      <c r="K1133" s="19"/>
      <c r="L1133" s="29" t="s">
        <v>71</v>
      </c>
      <c r="M1133" s="104" t="e">
        <f>#REF!</f>
        <v>#REF!</v>
      </c>
      <c r="N1133" s="113" t="e">
        <f>IF(M1133=0,"",CHOOSE(M1133,"3","6","19","手入力箇所","手入力箇所","手入力箇所","手入力箇所","手入力箇所","手入力箇所","手入力箇所","手入力箇所","手入力箇所","手入力箇所"))</f>
        <v>#REF!</v>
      </c>
    </row>
    <row r="1134" spans="1:14" ht="13.8" thickBot="1" x14ac:dyDescent="0.25">
      <c r="A1134" s="29" t="s">
        <v>72</v>
      </c>
      <c r="B1134" s="18">
        <v>1</v>
      </c>
      <c r="C1134" s="18">
        <v>3</v>
      </c>
      <c r="D1134" s="18">
        <v>5</v>
      </c>
      <c r="E1134" s="18">
        <v>9</v>
      </c>
      <c r="F1134" s="18">
        <v>26</v>
      </c>
      <c r="G1134" s="18"/>
      <c r="H1134" s="18"/>
      <c r="I1134" s="18"/>
      <c r="J1134" s="62"/>
      <c r="K1134" s="19"/>
      <c r="L1134" s="29" t="s">
        <v>72</v>
      </c>
      <c r="M1134" s="104" t="e">
        <f>#REF!</f>
        <v>#REF!</v>
      </c>
      <c r="N1134" s="113" t="e">
        <f>IF(M1134=0,"",CHOOSE(M1134,"1","3","5","9","9","26","26","26","26","26","手入力箇所","手入力箇所","手入力箇所","手入力箇所","手入力箇所","手入力箇所","手入力箇所","手入力箇所","手入力箇所","手入力箇所"))</f>
        <v>#REF!</v>
      </c>
    </row>
    <row r="1135" spans="1:14" ht="13.8" thickBot="1" x14ac:dyDescent="0.25">
      <c r="A1135" s="29" t="s">
        <v>73</v>
      </c>
      <c r="B1135" s="18">
        <v>4</v>
      </c>
      <c r="C1135" s="18">
        <v>11</v>
      </c>
      <c r="D1135" s="18">
        <v>20</v>
      </c>
      <c r="E1135" s="18">
        <v>33</v>
      </c>
      <c r="F1135" s="18"/>
      <c r="G1135" s="18"/>
      <c r="H1135" s="18"/>
      <c r="I1135" s="18"/>
      <c r="J1135" s="62"/>
      <c r="K1135" s="19"/>
      <c r="L1135" s="29" t="s">
        <v>73</v>
      </c>
      <c r="M1135" s="104" t="e">
        <f>#REF!</f>
        <v>#REF!</v>
      </c>
      <c r="N1135" s="113" t="e">
        <f>IF(M1135=0,"",CHOOSE(M1135,"4","11","20","33","33","手入力箇所","手入力箇所","手入力箇所","手入力箇所","手入力箇所","手入力箇所","手入力箇所","手入力箇所","手入力箇所","手入力箇所"))</f>
        <v>#REF!</v>
      </c>
    </row>
    <row r="1136" spans="1:14" ht="37.200000000000003" thickBot="1" x14ac:dyDescent="0.25">
      <c r="A1136" s="30" t="s">
        <v>74</v>
      </c>
      <c r="B1136" s="18">
        <v>4</v>
      </c>
      <c r="C1136" s="18">
        <v>6</v>
      </c>
      <c r="D1136" s="18">
        <v>8</v>
      </c>
      <c r="E1136" s="18">
        <v>10</v>
      </c>
      <c r="F1136" s="18">
        <v>15</v>
      </c>
      <c r="G1136" s="18">
        <v>23</v>
      </c>
      <c r="H1136" s="18">
        <v>33</v>
      </c>
      <c r="I1136" s="18"/>
      <c r="J1136" s="62"/>
      <c r="K1136" s="19"/>
      <c r="L1136" s="30" t="s">
        <v>74</v>
      </c>
      <c r="M1136" s="104" t="e">
        <f>#REF!</f>
        <v>#REF!</v>
      </c>
      <c r="N1136" s="113" t="e">
        <f>IF(M1136=0,"",CHOOSE(M1136,"4","6","8","10","10","15","15","15","15","15","23","23","23","23","23","23","23","23","23","23","33","33","33","33","33","33","33","33","33","33","手入力箇所","手入力箇所","手入力箇所","手入力箇所","手入力箇所","手入力箇所","手入力箇所","手入力箇所","手入力箇所","手入力箇所"))</f>
        <v>#REF!</v>
      </c>
    </row>
    <row r="1137" spans="1:14" ht="13.8" thickBot="1" x14ac:dyDescent="0.25">
      <c r="A1137" s="29" t="s">
        <v>75</v>
      </c>
      <c r="B1137" s="18">
        <v>6</v>
      </c>
      <c r="C1137" s="18">
        <v>14</v>
      </c>
      <c r="D1137" s="18">
        <v>25</v>
      </c>
      <c r="E1137" s="18">
        <v>39</v>
      </c>
      <c r="F1137" s="18"/>
      <c r="G1137" s="18"/>
      <c r="H1137" s="18"/>
      <c r="I1137" s="18"/>
      <c r="J1137" s="62"/>
      <c r="K1137" s="19"/>
      <c r="L1137" s="29" t="s">
        <v>75</v>
      </c>
      <c r="M1137" s="104" t="e">
        <f>#REF!</f>
        <v>#REF!</v>
      </c>
      <c r="N1137" s="113" t="e">
        <f>IF(M1137=0,"",CHOOSE(M1137,"6","14","25","39","39","手入力箇所","手入力箇所","手入力箇所","手入力箇所","手入力箇所","手入力箇所","手入力箇所","手入力箇所","手入力箇所","手入力箇所"))</f>
        <v>#REF!</v>
      </c>
    </row>
    <row r="1138" spans="1:14" ht="37.200000000000003" thickBot="1" x14ac:dyDescent="0.25">
      <c r="A1138" s="30" t="s">
        <v>76</v>
      </c>
      <c r="B1138" s="18">
        <v>2</v>
      </c>
      <c r="C1138" s="18">
        <v>3</v>
      </c>
      <c r="D1138" s="18">
        <v>6</v>
      </c>
      <c r="E1138" s="18">
        <v>9</v>
      </c>
      <c r="F1138" s="18"/>
      <c r="G1138" s="18"/>
      <c r="H1138" s="18"/>
      <c r="I1138" s="18"/>
      <c r="J1138" s="62"/>
      <c r="K1138" s="19"/>
      <c r="L1138" s="30" t="s">
        <v>76</v>
      </c>
      <c r="M1138" s="104" t="e">
        <f>#REF!</f>
        <v>#REF!</v>
      </c>
      <c r="N1138" s="113" t="e">
        <f>IF(M1138=0,"",CHOOSE(M1138,"2","3","6","9","9","手入力箇所","手入力箇所","手入力箇所","手入力箇所","手入力箇所","手入力箇所","手入力箇所","手入力箇所","手入力箇所","手入力箇所"))</f>
        <v>#REF!</v>
      </c>
    </row>
    <row r="1139" spans="1:14" ht="27" thickBot="1" x14ac:dyDescent="0.25">
      <c r="A1139" s="31" t="s">
        <v>77</v>
      </c>
      <c r="B1139" s="18">
        <v>12</v>
      </c>
      <c r="C1139" s="18">
        <v>18</v>
      </c>
      <c r="D1139" s="18">
        <v>22</v>
      </c>
      <c r="E1139" s="18">
        <v>26</v>
      </c>
      <c r="F1139" s="62"/>
      <c r="G1139" s="62"/>
      <c r="H1139" s="62"/>
      <c r="I1139" s="62"/>
      <c r="J1139" s="62"/>
      <c r="K1139" s="19"/>
      <c r="L1139" s="31" t="s">
        <v>77</v>
      </c>
      <c r="M1139" s="104" t="e">
        <f>#REF!</f>
        <v>#REF!</v>
      </c>
      <c r="N1139" s="113" t="e">
        <f>IF(M1139=0,"",CHOOSE(M1139,"12","18","22","26","26","手入力箇所","手入力箇所","手入力箇所","手入力箇所","手入力箇所","手入力箇所","手入力箇所","手入力箇所","手入力箇所","手入力箇所"))</f>
        <v>#REF!</v>
      </c>
    </row>
    <row r="1140" spans="1:14" ht="40.200000000000003" thickBot="1" x14ac:dyDescent="0.25">
      <c r="A1140" s="31" t="s">
        <v>78</v>
      </c>
      <c r="B1140" s="18">
        <v>5</v>
      </c>
      <c r="C1140" s="18">
        <v>8</v>
      </c>
      <c r="D1140" s="18">
        <v>11</v>
      </c>
      <c r="E1140" s="18">
        <v>14</v>
      </c>
      <c r="F1140" s="62"/>
      <c r="G1140" s="62"/>
      <c r="H1140" s="62"/>
      <c r="I1140" s="62"/>
      <c r="J1140" s="62"/>
      <c r="K1140" s="19"/>
      <c r="L1140" s="31" t="s">
        <v>78</v>
      </c>
      <c r="M1140" s="104" t="e">
        <f>#REF!</f>
        <v>#REF!</v>
      </c>
      <c r="N1140" s="113" t="e">
        <f>IF(M1140=0,"",CHOOSE(M1140,"5","8","11","14","14","手入力箇所","手入力箇所","手入力箇所","手入力箇所","手入力箇所","手入力箇所","手入力箇所","手入力箇所","手入力箇所","手入力箇所"))</f>
        <v>#REF!</v>
      </c>
    </row>
    <row r="1141" spans="1:14" ht="27" thickBot="1" x14ac:dyDescent="0.25">
      <c r="A1141" s="31" t="s">
        <v>79</v>
      </c>
      <c r="B1141" s="18">
        <v>6</v>
      </c>
      <c r="C1141" s="18">
        <v>11</v>
      </c>
      <c r="D1141" s="18">
        <v>16</v>
      </c>
      <c r="E1141" s="18">
        <v>21</v>
      </c>
      <c r="F1141" s="62"/>
      <c r="G1141" s="62"/>
      <c r="H1141" s="62"/>
      <c r="I1141" s="62"/>
      <c r="J1141" s="62"/>
      <c r="K1141" s="19"/>
      <c r="L1141" s="31" t="s">
        <v>79</v>
      </c>
      <c r="M1141" s="104" t="e">
        <f>#REF!</f>
        <v>#REF!</v>
      </c>
      <c r="N1141" s="113" t="e">
        <f>IF(M1141=0,"",CHOOSE(M1141,"6","11","16","21","21","手入力箇所","手入力箇所","手入力箇所","手入力箇所","手入力箇所","手入力箇所","手入力箇所","手入力箇所","手入力箇所"))</f>
        <v>#REF!</v>
      </c>
    </row>
    <row r="1142" spans="1:14" ht="40.200000000000003" thickBot="1" x14ac:dyDescent="0.25">
      <c r="A1142" s="31" t="s">
        <v>80</v>
      </c>
      <c r="B1142" s="18">
        <v>5</v>
      </c>
      <c r="C1142" s="18">
        <v>7</v>
      </c>
      <c r="D1142" s="18">
        <v>9</v>
      </c>
      <c r="E1142" s="18">
        <v>10</v>
      </c>
      <c r="F1142" s="62"/>
      <c r="G1142" s="62"/>
      <c r="H1142" s="62"/>
      <c r="I1142" s="62"/>
      <c r="J1142" s="62"/>
      <c r="K1142" s="19"/>
      <c r="L1142" s="31" t="s">
        <v>80</v>
      </c>
      <c r="M1142" s="104" t="e">
        <f>#REF!</f>
        <v>#REF!</v>
      </c>
      <c r="N1142" s="113" t="e">
        <f>IF(M1142=0,"",CHOOSE(M1142,"5","7","9","10","10","手入力箇所","手入力箇所","手入力箇所","手入力箇所","手入力箇所","手入力箇所","手入力箇所","手入力箇所","手入力箇所"))</f>
        <v>#REF!</v>
      </c>
    </row>
    <row r="1143" spans="1:14" ht="40.200000000000003" thickBot="1" x14ac:dyDescent="0.25">
      <c r="A1143" s="31" t="s">
        <v>81</v>
      </c>
      <c r="B1143" s="18">
        <v>9</v>
      </c>
      <c r="C1143" s="18">
        <v>14</v>
      </c>
      <c r="D1143" s="62"/>
      <c r="E1143" s="62"/>
      <c r="F1143" s="62"/>
      <c r="G1143" s="62"/>
      <c r="H1143" s="62"/>
      <c r="I1143" s="62"/>
      <c r="J1143" s="62"/>
      <c r="K1143" s="19"/>
      <c r="L1143" s="31" t="s">
        <v>81</v>
      </c>
      <c r="M1143" s="104" t="e">
        <f>#REF!</f>
        <v>#REF!</v>
      </c>
      <c r="N1143" s="113" t="e">
        <f>IF(M1143=0,"",CHOOSE(M1143,"9","14","手入力箇所","手入力箇所","手入力箇所","手入力箇所","手入力箇所","手入力箇所","手入力箇所","手入力箇所","手入力箇所","手入力箇所"))</f>
        <v>#REF!</v>
      </c>
    </row>
    <row r="1144" spans="1:14" ht="13.8" thickBot="1" x14ac:dyDescent="0.25">
      <c r="A1144" s="31" t="s">
        <v>82</v>
      </c>
      <c r="B1144" s="18">
        <v>3</v>
      </c>
      <c r="C1144" s="18">
        <v>4</v>
      </c>
      <c r="D1144" s="18">
        <v>4</v>
      </c>
      <c r="E1144" s="18">
        <v>5</v>
      </c>
      <c r="F1144" s="18">
        <v>6</v>
      </c>
      <c r="G1144" s="18">
        <v>8</v>
      </c>
      <c r="H1144" s="18">
        <v>9</v>
      </c>
      <c r="I1144" s="18">
        <v>11</v>
      </c>
      <c r="J1144" s="18">
        <v>12</v>
      </c>
      <c r="K1144" s="19"/>
      <c r="L1144" s="31" t="s">
        <v>82</v>
      </c>
      <c r="M1144" s="104" t="e">
        <f>#REF!</f>
        <v>#REF!</v>
      </c>
      <c r="N1144" s="113" t="e">
        <f>IF(M1144=0,"",CHOOSE(M1144,"3","4","4","5","5","6","6","6","6","6","8","8","8","8","8","8","8","8","8","8","9","9","9","9","9","9","9","9","9","9","11","11","11","11","11","11","11","11","11","11","12","12","12","12","12","12","12","12","12","12","12","手入力箇所","手入力箇所","手入力箇所","手入力箇所","手入力箇所","手入力箇所","手入力箇所","手入力箇所","手入力箇所","手入力箇所"))</f>
        <v>#REF!</v>
      </c>
    </row>
    <row r="1145" spans="1:14" ht="13.8" thickBot="1" x14ac:dyDescent="0.25">
      <c r="A1145" s="31" t="s">
        <v>83</v>
      </c>
      <c r="B1145" s="18">
        <v>3</v>
      </c>
      <c r="C1145" s="18">
        <v>4</v>
      </c>
      <c r="D1145" s="18">
        <v>4</v>
      </c>
      <c r="E1145" s="18">
        <v>5</v>
      </c>
      <c r="F1145" s="18">
        <v>6</v>
      </c>
      <c r="G1145" s="18">
        <v>8</v>
      </c>
      <c r="H1145" s="18">
        <v>10</v>
      </c>
      <c r="I1145" s="18">
        <v>12</v>
      </c>
      <c r="J1145" s="18">
        <v>13</v>
      </c>
      <c r="K1145" s="19"/>
      <c r="L1145" s="31" t="s">
        <v>83</v>
      </c>
      <c r="M1145" s="104" t="e">
        <f>#REF!</f>
        <v>#REF!</v>
      </c>
      <c r="N1145" s="113" t="e">
        <f>IF(M1145=0,"",CHOOSE(M1145,"3","4","4","5","5","6","6","6","6","6","8","8","8","8","8","8","8","8","8","8","10","10","10","10","10","10","10","10","10","10","12","12","12","12","12","12","12","12","12","12","13","13","13","13","13","13","13","13","13","13","13","手入力箇所","手入力箇所","手入力箇所","手入力箇所","手入力箇所","手入力箇所","手入力箇所","手入力箇所","手入力箇所","手入力箇所"))</f>
        <v>#REF!</v>
      </c>
    </row>
    <row r="1146" spans="1:14" ht="27" thickBot="1" x14ac:dyDescent="0.25">
      <c r="A1146" s="32" t="s">
        <v>84</v>
      </c>
      <c r="B1146" s="20">
        <v>1</v>
      </c>
      <c r="C1146" s="20">
        <v>2</v>
      </c>
      <c r="D1146" s="20">
        <v>3</v>
      </c>
      <c r="E1146" s="20">
        <v>4</v>
      </c>
      <c r="F1146" s="20">
        <v>8</v>
      </c>
      <c r="G1146" s="20">
        <v>19</v>
      </c>
      <c r="H1146" s="63"/>
      <c r="I1146" s="63"/>
      <c r="J1146" s="63"/>
      <c r="K1146" s="21"/>
      <c r="L1146" s="32" t="s">
        <v>84</v>
      </c>
      <c r="M1146" s="104" t="e">
        <f>#REF!</f>
        <v>#REF!</v>
      </c>
      <c r="N1146" s="113" t="e">
        <f>IF(M1146=0,"",CHOOSE(M1146,"1","2","3","4","4","8","8","8","8","8","19","19","19","19","19","19","19","19","19","19","手入力箇所","手入力箇所","手入力箇所","手入力箇所","手入力箇所","手入力箇所","手入力箇所","手入力箇所","手入力箇所","手入力箇所"))</f>
        <v>#REF!</v>
      </c>
    </row>
    <row r="1147" spans="1:14" ht="13.8" thickBot="1" x14ac:dyDescent="0.25"/>
    <row r="1148" spans="1:14" ht="13.8" thickBot="1" x14ac:dyDescent="0.25">
      <c r="A1148" s="686" t="e">
        <f>A1121</f>
        <v>#REF!</v>
      </c>
      <c r="B1148" s="686"/>
      <c r="C1148" s="686"/>
      <c r="D1148" s="687" t="s">
        <v>193</v>
      </c>
      <c r="E1148" s="687"/>
      <c r="F1148" s="687"/>
      <c r="G1148" s="687"/>
      <c r="H1148" s="687"/>
      <c r="I1148" s="687"/>
      <c r="J1148" s="687"/>
      <c r="K1148" s="687"/>
      <c r="L1148" s="687"/>
      <c r="M1148" s="687"/>
      <c r="N1148" s="687"/>
    </row>
    <row r="1149" spans="1:14" ht="13.8" thickBot="1" x14ac:dyDescent="0.25">
      <c r="A1149" s="105"/>
      <c r="B1149" s="33">
        <v>1</v>
      </c>
      <c r="C1149" s="24">
        <v>2</v>
      </c>
      <c r="D1149" s="24">
        <v>3</v>
      </c>
      <c r="E1149" s="24" t="s">
        <v>58</v>
      </c>
      <c r="F1149" s="24" t="s">
        <v>59</v>
      </c>
      <c r="G1149" s="24" t="s">
        <v>60</v>
      </c>
      <c r="H1149" s="24" t="s">
        <v>61</v>
      </c>
      <c r="I1149" s="24" t="s">
        <v>62</v>
      </c>
      <c r="J1149" s="24" t="s">
        <v>194</v>
      </c>
      <c r="K1149" s="102" t="s">
        <v>85</v>
      </c>
      <c r="L1149" s="105" t="s">
        <v>189</v>
      </c>
      <c r="M1149" s="105" t="s">
        <v>188</v>
      </c>
      <c r="N1149" s="105" t="s">
        <v>51</v>
      </c>
    </row>
    <row r="1150" spans="1:14" ht="13.8" thickBot="1" x14ac:dyDescent="0.25">
      <c r="A1150" s="26" t="s">
        <v>56</v>
      </c>
      <c r="B1150" s="22">
        <v>16</v>
      </c>
      <c r="C1150" s="22">
        <v>25</v>
      </c>
      <c r="D1150" s="22">
        <v>32</v>
      </c>
      <c r="E1150" s="22">
        <v>38</v>
      </c>
      <c r="F1150" s="22">
        <v>56</v>
      </c>
      <c r="G1150" s="22">
        <v>87</v>
      </c>
      <c r="H1150" s="22">
        <v>121</v>
      </c>
      <c r="I1150" s="22"/>
      <c r="J1150" s="23"/>
      <c r="K1150" s="68"/>
      <c r="L1150" s="107" t="s">
        <v>56</v>
      </c>
      <c r="M1150" s="103" t="e">
        <f>#REF!</f>
        <v>#REF!</v>
      </c>
      <c r="N1150" s="103" t="e">
        <f>IF(M1150=0,"",CHOOSE(M1150,"16","25","32","38","38","56","56","56","56","56","87","87","87","87","87","87","87","87","87","87","121","121","121","121","121","121","121","121","121","121","手入力箇所","手入力箇所","手入力箇所","手入力箇所","手入力箇所","手入力箇所","手入力箇所","手入力箇所","手入力箇所","手入力箇所"))</f>
        <v>#REF!</v>
      </c>
    </row>
    <row r="1151" spans="1:14" ht="13.8" thickBot="1" x14ac:dyDescent="0.25">
      <c r="A1151" s="27" t="s">
        <v>57</v>
      </c>
      <c r="B1151" s="18">
        <v>25</v>
      </c>
      <c r="C1151" s="18">
        <v>33</v>
      </c>
      <c r="D1151" s="18">
        <v>40</v>
      </c>
      <c r="E1151" s="18">
        <v>45</v>
      </c>
      <c r="F1151" s="18">
        <v>58</v>
      </c>
      <c r="G1151" s="18">
        <v>79</v>
      </c>
      <c r="H1151" s="18"/>
      <c r="I1151" s="18"/>
      <c r="J1151" s="62"/>
      <c r="K1151" s="69"/>
      <c r="L1151" s="107" t="s">
        <v>57</v>
      </c>
      <c r="M1151" s="103" t="e">
        <f>#REF!</f>
        <v>#REF!</v>
      </c>
      <c r="N1151" s="103" t="e">
        <f>IF(M1151=0,"",CHOOSE(M1151,"25","33","40","45","45","58","58","58","58","58","79","79","79","79","79","79","79","79","79","79","手入力箇所","手入力箇所","手入力箇所","手入力箇所","手入力箇所","手入力箇所","手入力箇所","手入力箇所","手入力箇所","手入力箇所"))</f>
        <v>#REF!</v>
      </c>
    </row>
    <row r="1152" spans="1:14" ht="48.6" thickBot="1" x14ac:dyDescent="0.25">
      <c r="A1152" s="28" t="s">
        <v>64</v>
      </c>
      <c r="B1152" s="18">
        <v>32</v>
      </c>
      <c r="C1152" s="18"/>
      <c r="D1152" s="18"/>
      <c r="E1152" s="18"/>
      <c r="F1152" s="18"/>
      <c r="G1152" s="18"/>
      <c r="H1152" s="18"/>
      <c r="I1152" s="18"/>
      <c r="J1152" s="62"/>
      <c r="K1152" s="69"/>
      <c r="L1152" s="108" t="s">
        <v>64</v>
      </c>
      <c r="M1152" s="103" t="e">
        <f>#REF!</f>
        <v>#REF!</v>
      </c>
      <c r="N1152" s="103" t="e">
        <f>IF(M1152=0,"",CHOOSE(M1152,"32","手入力箇所","手入力箇所","手入力箇所","手入力箇所","手入力箇所","手入力箇所","手入力箇所","手入力箇所","手入力箇所","手入力箇所"))</f>
        <v>#REF!</v>
      </c>
    </row>
    <row r="1153" spans="1:14" ht="48.6" thickBot="1" x14ac:dyDescent="0.25">
      <c r="A1153" s="28" t="s">
        <v>65</v>
      </c>
      <c r="B1153" s="18">
        <v>36</v>
      </c>
      <c r="C1153" s="18"/>
      <c r="D1153" s="18"/>
      <c r="E1153" s="18"/>
      <c r="F1153" s="18"/>
      <c r="G1153" s="18"/>
      <c r="H1153" s="18"/>
      <c r="I1153" s="18"/>
      <c r="J1153" s="62"/>
      <c r="K1153" s="69"/>
      <c r="L1153" s="108" t="s">
        <v>65</v>
      </c>
      <c r="M1153" s="103" t="e">
        <f>#REF!</f>
        <v>#REF!</v>
      </c>
      <c r="N1153" s="103" t="e">
        <f>IF(M1153=0,"",CHOOSE(M1153,"36","手入力箇所","手入力箇所","手入力箇所","手入力箇所","手入力箇所","手入力箇所","手入力箇所","手入力箇所","手入力箇所","手入力箇所"))</f>
        <v>#REF!</v>
      </c>
    </row>
    <row r="1154" spans="1:14" ht="24.6" thickBot="1" x14ac:dyDescent="0.25">
      <c r="A1154" s="28" t="s">
        <v>66</v>
      </c>
      <c r="B1154" s="18">
        <v>24</v>
      </c>
      <c r="C1154" s="18">
        <v>30</v>
      </c>
      <c r="D1154" s="18">
        <v>33</v>
      </c>
      <c r="E1154" s="18">
        <v>35</v>
      </c>
      <c r="F1154" s="18">
        <v>42</v>
      </c>
      <c r="G1154" s="18"/>
      <c r="H1154" s="18"/>
      <c r="I1154" s="18"/>
      <c r="J1154" s="62"/>
      <c r="K1154" s="69"/>
      <c r="L1154" s="108" t="s">
        <v>66</v>
      </c>
      <c r="M1154" s="103" t="e">
        <f>#REF!</f>
        <v>#REF!</v>
      </c>
      <c r="N1154" s="103" t="e">
        <f>IF(M1154=0,"",CHOOSE(M1154,"24","30","33","35","35","42","42","42","42","42","手入力箇所","手入力箇所","手入力箇所","手入力箇所","手入力箇所","手入力箇所","手入力箇所","手入力箇所","手入力箇所","手入力箇所"))</f>
        <v>#REF!</v>
      </c>
    </row>
    <row r="1155" spans="1:14" ht="36.6" thickBot="1" x14ac:dyDescent="0.25">
      <c r="A1155" s="28" t="s">
        <v>67</v>
      </c>
      <c r="B1155" s="18">
        <v>7</v>
      </c>
      <c r="C1155" s="18">
        <v>12</v>
      </c>
      <c r="D1155" s="18">
        <v>16</v>
      </c>
      <c r="E1155" s="18">
        <v>19</v>
      </c>
      <c r="F1155" s="18"/>
      <c r="G1155" s="18"/>
      <c r="H1155" s="18"/>
      <c r="I1155" s="18"/>
      <c r="J1155" s="62"/>
      <c r="K1155" s="69"/>
      <c r="L1155" s="108" t="s">
        <v>67</v>
      </c>
      <c r="M1155" s="103" t="e">
        <f>#REF!</f>
        <v>#REF!</v>
      </c>
      <c r="N1155" s="103" t="e">
        <f>IF(M1155=0,"",CHOOSE(M1155,"7","12","16","19","19","手入力箇所","手入力箇所","手入力箇所","手入力箇所","手入力箇所","手入力箇所","手入力箇所","手入力箇所","手入力箇所","手入力箇所"))</f>
        <v>#REF!</v>
      </c>
    </row>
    <row r="1156" spans="1:14" ht="24.6" thickBot="1" x14ac:dyDescent="0.25">
      <c r="A1156" s="28" t="s">
        <v>68</v>
      </c>
      <c r="B1156" s="18">
        <v>21</v>
      </c>
      <c r="C1156" s="18">
        <v>35</v>
      </c>
      <c r="D1156" s="18">
        <v>48</v>
      </c>
      <c r="E1156" s="18">
        <v>59</v>
      </c>
      <c r="F1156" s="18">
        <v>94</v>
      </c>
      <c r="G1156" s="18">
        <v>159</v>
      </c>
      <c r="H1156" s="18">
        <v>235</v>
      </c>
      <c r="I1156" s="18"/>
      <c r="J1156" s="62"/>
      <c r="K1156" s="69"/>
      <c r="L1156" s="108" t="s">
        <v>68</v>
      </c>
      <c r="M1156" s="103" t="e">
        <f>#REF!</f>
        <v>#REF!</v>
      </c>
      <c r="N1156" s="103" t="e">
        <f>IF(M1156=0,"",CHOOSE(M1156,"21","35","48","59","59","94","94","94","94","94","159","159","159","159","159","159","159","159","159","159","235","235","235","235","235","235","235","235","235","235","手入力箇所","手入力箇所","手入力箇所","手入力箇所","手入力箇所","手入力箇所","手入力箇所","手入力箇所","手入力箇所","手入力箇所"))</f>
        <v>#REF!</v>
      </c>
    </row>
    <row r="1157" spans="1:14" ht="36.6" thickBot="1" x14ac:dyDescent="0.25">
      <c r="A1157" s="28" t="s">
        <v>69</v>
      </c>
      <c r="B1157" s="18">
        <v>22</v>
      </c>
      <c r="C1157" s="18">
        <v>26</v>
      </c>
      <c r="D1157" s="18">
        <v>28</v>
      </c>
      <c r="E1157" s="18">
        <v>29</v>
      </c>
      <c r="F1157" s="18">
        <v>34</v>
      </c>
      <c r="G1157" s="18"/>
      <c r="H1157" s="18"/>
      <c r="I1157" s="18"/>
      <c r="J1157" s="62"/>
      <c r="K1157" s="69"/>
      <c r="L1157" s="108" t="s">
        <v>69</v>
      </c>
      <c r="M1157" s="103" t="e">
        <f>#REF!</f>
        <v>#REF!</v>
      </c>
      <c r="N1157" s="103" t="e">
        <f>IF(M1157=0,"",CHOOSE(M1157,"22","26","28","29","29","34","34","34","34","34","手入力箇所","手入力箇所","手入力箇所","手入力箇所","手入力箇所","手入力箇所","手入力箇所","手入力箇所","手入力箇所","手入力箇所"))</f>
        <v>#REF!</v>
      </c>
    </row>
    <row r="1158" spans="1:14" ht="13.8" thickBot="1" x14ac:dyDescent="0.25">
      <c r="A1158" s="27" t="s">
        <v>63</v>
      </c>
      <c r="B1158" s="18">
        <v>21</v>
      </c>
      <c r="C1158" s="18">
        <v>33</v>
      </c>
      <c r="D1158" s="18">
        <v>46</v>
      </c>
      <c r="E1158" s="18">
        <v>56</v>
      </c>
      <c r="F1158" s="18">
        <v>89</v>
      </c>
      <c r="G1158" s="18">
        <v>151</v>
      </c>
      <c r="H1158" s="18">
        <v>224</v>
      </c>
      <c r="I1158" s="18">
        <v>289</v>
      </c>
      <c r="J1158" s="18">
        <v>350</v>
      </c>
      <c r="K1158" s="69"/>
      <c r="L1158" s="107" t="s">
        <v>63</v>
      </c>
      <c r="M1158" s="103" t="e">
        <f>#REF!</f>
        <v>#REF!</v>
      </c>
      <c r="N1158" s="103" t="e">
        <f>IF(M1158=0,"",CHOOSE(M1158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59" spans="1:14" ht="24.6" thickBot="1" x14ac:dyDescent="0.25">
      <c r="A1159" s="34" t="s">
        <v>70</v>
      </c>
      <c r="B1159" s="35">
        <v>13</v>
      </c>
      <c r="C1159" s="35">
        <v>33</v>
      </c>
      <c r="D1159" s="35">
        <v>59</v>
      </c>
      <c r="E1159" s="35"/>
      <c r="F1159" s="35"/>
      <c r="G1159" s="35"/>
      <c r="H1159" s="35"/>
      <c r="I1159" s="35"/>
      <c r="J1159" s="36"/>
      <c r="K1159" s="67"/>
      <c r="L1159" s="108" t="s">
        <v>70</v>
      </c>
      <c r="M1159" s="103" t="e">
        <f>#REF!</f>
        <v>#REF!</v>
      </c>
      <c r="N1159" s="103" t="e">
        <f>IF(M1159=0,"",CHOOSE(M1159,"13","33","59","手入力箇所","手入力箇所","手入力箇所","手入力箇所","手入力箇所","手入力箇所","手入力箇所","手入力箇所","手入力箇所","手入力箇所"))</f>
        <v>#REF!</v>
      </c>
    </row>
    <row r="1160" spans="1:14" ht="13.8" thickBot="1" x14ac:dyDescent="0.25">
      <c r="A1160" s="37" t="s">
        <v>71</v>
      </c>
      <c r="B1160" s="17">
        <v>23</v>
      </c>
      <c r="C1160" s="17">
        <v>39</v>
      </c>
      <c r="D1160" s="17">
        <v>97</v>
      </c>
      <c r="E1160" s="17"/>
      <c r="F1160" s="17"/>
      <c r="G1160" s="17"/>
      <c r="H1160" s="17"/>
      <c r="I1160" s="17"/>
      <c r="J1160" s="64"/>
      <c r="K1160" s="70"/>
      <c r="L1160" s="109" t="s">
        <v>71</v>
      </c>
      <c r="M1160" s="103" t="e">
        <f>#REF!</f>
        <v>#REF!</v>
      </c>
      <c r="N1160" s="103" t="e">
        <f>IF(M1160=0,"",CHOOSE(M1160,"23","39","97","手入力箇所","手入力箇所","手入力箇所","手入力箇所","手入力箇所","手入力箇所","手入力箇所","手入力箇所","手入力箇所","手入力箇所"))</f>
        <v>#REF!</v>
      </c>
    </row>
    <row r="1161" spans="1:14" ht="13.8" thickBot="1" x14ac:dyDescent="0.25">
      <c r="A1161" s="29" t="s">
        <v>72</v>
      </c>
      <c r="B1161" s="18">
        <v>21</v>
      </c>
      <c r="C1161" s="18">
        <v>37</v>
      </c>
      <c r="D1161" s="18">
        <v>58</v>
      </c>
      <c r="E1161" s="18">
        <v>76</v>
      </c>
      <c r="F1161" s="18">
        <v>137</v>
      </c>
      <c r="G1161" s="18"/>
      <c r="H1161" s="18"/>
      <c r="I1161" s="18"/>
      <c r="J1161" s="62"/>
      <c r="K1161" s="69"/>
      <c r="L1161" s="109" t="s">
        <v>72</v>
      </c>
      <c r="M1161" s="103" t="e">
        <f>#REF!</f>
        <v>#REF!</v>
      </c>
      <c r="N1161" s="103" t="e">
        <f>IF(M1161=0,"",CHOOSE(M1161,"21","37","58","76","76","137","137","137","137","137","手入力箇所","手入力箇所","手入力箇所","手入力箇所","手入力箇所","手入力箇所","手入力箇所","手入力箇所","手入力箇所","手入力箇所"))</f>
        <v>#REF!</v>
      </c>
    </row>
    <row r="1162" spans="1:14" ht="13.8" thickBot="1" x14ac:dyDescent="0.25">
      <c r="A1162" s="29" t="s">
        <v>73</v>
      </c>
      <c r="B1162" s="18">
        <v>48</v>
      </c>
      <c r="C1162" s="18">
        <v>93</v>
      </c>
      <c r="D1162" s="18">
        <v>138</v>
      </c>
      <c r="E1162" s="18">
        <v>183</v>
      </c>
      <c r="F1162" s="18"/>
      <c r="G1162" s="18"/>
      <c r="H1162" s="18"/>
      <c r="I1162" s="18"/>
      <c r="J1162" s="62"/>
      <c r="K1162" s="69"/>
      <c r="L1162" s="109" t="s">
        <v>73</v>
      </c>
      <c r="M1162" s="103" t="e">
        <f>#REF!</f>
        <v>#REF!</v>
      </c>
      <c r="N1162" s="103" t="e">
        <f>IF(M1162=0,"",CHOOSE(M1162,"48","93","138","183","183","手入力箇所","手入力箇所","手入力箇所","手入力箇所","手入力箇所","手入力箇所","手入力箇所","手入力箇所","手入力箇所","手入力箇所"))</f>
        <v>#REF!</v>
      </c>
    </row>
    <row r="1163" spans="1:14" ht="37.200000000000003" thickBot="1" x14ac:dyDescent="0.25">
      <c r="A1163" s="30" t="s">
        <v>74</v>
      </c>
      <c r="B1163" s="18">
        <v>13</v>
      </c>
      <c r="C1163" s="18">
        <v>26</v>
      </c>
      <c r="D1163" s="18">
        <v>40</v>
      </c>
      <c r="E1163" s="18">
        <v>55</v>
      </c>
      <c r="F1163" s="18">
        <v>107</v>
      </c>
      <c r="G1163" s="18">
        <v>224</v>
      </c>
      <c r="H1163" s="18">
        <v>386</v>
      </c>
      <c r="I1163" s="18"/>
      <c r="J1163" s="62"/>
      <c r="K1163" s="69"/>
      <c r="L1163" s="110" t="s">
        <v>74</v>
      </c>
      <c r="M1163" s="103" t="e">
        <f>#REF!</f>
        <v>#REF!</v>
      </c>
      <c r="N1163" s="103" t="e">
        <f>IF(M1163=0,"",CHOOSE(M1163,"13","26","40","55","55","107","107","107","107","107","224","224","224","224","224","224","224","224","224","224","386","386","386","386","386","386","386","386","386","386","手入力箇所","手入力箇所","手入力箇所","手入力箇所","手入力箇所","手入力箇所","手入力箇所","手入力箇所","手入力箇所","手入力箇所"))</f>
        <v>#REF!</v>
      </c>
    </row>
    <row r="1164" spans="1:14" ht="13.8" thickBot="1" x14ac:dyDescent="0.25">
      <c r="A1164" s="29" t="s">
        <v>75</v>
      </c>
      <c r="B1164" s="18">
        <v>36</v>
      </c>
      <c r="C1164" s="18">
        <v>98</v>
      </c>
      <c r="D1164" s="18">
        <v>173</v>
      </c>
      <c r="E1164" s="18">
        <v>274</v>
      </c>
      <c r="F1164" s="18"/>
      <c r="G1164" s="18"/>
      <c r="H1164" s="18"/>
      <c r="I1164" s="18"/>
      <c r="J1164" s="62"/>
      <c r="K1164" s="69"/>
      <c r="L1164" s="109" t="s">
        <v>75</v>
      </c>
      <c r="M1164" s="103" t="e">
        <f>#REF!</f>
        <v>#REF!</v>
      </c>
      <c r="N1164" s="103" t="e">
        <f>IF(M1164=0,"",CHOOSE(M1164,"36","98","173","274","274","手入力箇所","手入力箇所","手入力箇所","手入力箇所","手入力箇所","手入力箇所","手入力箇所","手入力箇所","手入力箇所","手入力箇所"))</f>
        <v>#REF!</v>
      </c>
    </row>
    <row r="1165" spans="1:14" ht="37.200000000000003" thickBot="1" x14ac:dyDescent="0.25">
      <c r="A1165" s="30" t="s">
        <v>76</v>
      </c>
      <c r="B1165" s="18">
        <v>127</v>
      </c>
      <c r="C1165" s="18">
        <v>127</v>
      </c>
      <c r="D1165" s="18">
        <v>127</v>
      </c>
      <c r="E1165" s="18">
        <v>127</v>
      </c>
      <c r="F1165" s="18"/>
      <c r="G1165" s="18"/>
      <c r="H1165" s="18"/>
      <c r="I1165" s="18"/>
      <c r="J1165" s="62"/>
      <c r="K1165" s="69"/>
      <c r="L1165" s="110" t="s">
        <v>76</v>
      </c>
      <c r="M1165" s="103" t="e">
        <f>#REF!</f>
        <v>#REF!</v>
      </c>
      <c r="N1165" s="103" t="e">
        <f>IF(M1165=0,"",CHOOSE(M1165,"127","127","127","127","127","手入力箇所","手入力箇所","手入力箇所","手入力箇所","手入力箇所","手入力箇所","手入力箇所","手入力箇所","手入力箇所","手入力箇所"))</f>
        <v>#REF!</v>
      </c>
    </row>
    <row r="1166" spans="1:14" ht="27" thickBot="1" x14ac:dyDescent="0.25">
      <c r="A1166" s="31" t="s">
        <v>77</v>
      </c>
      <c r="B1166" s="18">
        <v>42</v>
      </c>
      <c r="C1166" s="18">
        <v>90</v>
      </c>
      <c r="D1166" s="18">
        <v>141</v>
      </c>
      <c r="E1166" s="18">
        <v>193</v>
      </c>
      <c r="F1166" s="62"/>
      <c r="G1166" s="62"/>
      <c r="H1166" s="62"/>
      <c r="I1166" s="62"/>
      <c r="J1166" s="62"/>
      <c r="K1166" s="69"/>
      <c r="L1166" s="111" t="s">
        <v>77</v>
      </c>
      <c r="M1166" s="103" t="e">
        <f>#REF!</f>
        <v>#REF!</v>
      </c>
      <c r="N1166" s="103" t="e">
        <f>IF(M1166=0,"",CHOOSE(M1166,"42","90","141","193","1936","手入力箇所","手入力箇所","手入力箇所","手入力箇所","手入力箇所","手入力箇所","手入力箇所","手入力箇所","手入力箇所","手入力箇所"))</f>
        <v>#REF!</v>
      </c>
    </row>
    <row r="1167" spans="1:14" ht="40.200000000000003" thickBot="1" x14ac:dyDescent="0.25">
      <c r="A1167" s="31" t="s">
        <v>78</v>
      </c>
      <c r="B1167" s="18">
        <v>24</v>
      </c>
      <c r="C1167" s="18">
        <v>43</v>
      </c>
      <c r="D1167" s="18">
        <v>61</v>
      </c>
      <c r="E1167" s="18">
        <v>76</v>
      </c>
      <c r="F1167" s="62"/>
      <c r="G1167" s="62"/>
      <c r="H1167" s="62"/>
      <c r="I1167" s="62"/>
      <c r="J1167" s="62"/>
      <c r="K1167" s="69"/>
      <c r="L1167" s="111" t="s">
        <v>78</v>
      </c>
      <c r="M1167" s="103" t="e">
        <f>#REF!</f>
        <v>#REF!</v>
      </c>
      <c r="N1167" s="103" t="e">
        <f>IF(M1167=0,"",CHOOSE(M1167,"24","43","61","76","76","手入力箇所","手入力箇所","手入力箇所","手入力箇所","手入力箇所","手入力箇所","手入力箇所","手入力箇所","手入力箇所","手入力箇所"))</f>
        <v>#REF!</v>
      </c>
    </row>
    <row r="1168" spans="1:14" ht="27" thickBot="1" x14ac:dyDescent="0.25">
      <c r="A1168" s="31" t="s">
        <v>79</v>
      </c>
      <c r="B1168" s="18">
        <v>54</v>
      </c>
      <c r="C1168" s="18">
        <v>77</v>
      </c>
      <c r="D1168" s="18">
        <v>94</v>
      </c>
      <c r="E1168" s="18">
        <v>107</v>
      </c>
      <c r="F1168" s="62"/>
      <c r="G1168" s="62"/>
      <c r="H1168" s="62"/>
      <c r="I1168" s="62"/>
      <c r="J1168" s="62"/>
      <c r="K1168" s="69"/>
      <c r="L1168" s="111" t="s">
        <v>79</v>
      </c>
      <c r="M1168" s="103" t="e">
        <f>#REF!</f>
        <v>#REF!</v>
      </c>
      <c r="N1168" s="103" t="e">
        <f>IF(M1168=0,"",CHOOSE(M1168,"54","77","94","107","107","手入力箇所","手入力箇所","手入力箇所","手入力箇所","手入力箇所","手入力箇所","手入力箇所","手入力箇所","手入力箇所","手入力箇所"))</f>
        <v>#REF!</v>
      </c>
    </row>
    <row r="1169" spans="1:14" ht="40.200000000000003" thickBot="1" x14ac:dyDescent="0.25">
      <c r="A1169" s="31" t="s">
        <v>80</v>
      </c>
      <c r="B1169" s="18">
        <v>49</v>
      </c>
      <c r="C1169" s="18">
        <v>53</v>
      </c>
      <c r="D1169" s="18">
        <v>55</v>
      </c>
      <c r="E1169" s="18">
        <v>56</v>
      </c>
      <c r="F1169" s="62"/>
      <c r="G1169" s="62"/>
      <c r="H1169" s="62"/>
      <c r="I1169" s="62"/>
      <c r="J1169" s="62"/>
      <c r="K1169" s="69"/>
      <c r="L1169" s="111" t="s">
        <v>80</v>
      </c>
      <c r="M1169" s="103" t="e">
        <f>#REF!</f>
        <v>#REF!</v>
      </c>
      <c r="N1169" s="103" t="e">
        <f>IF(M1169=0,"",CHOOSE(M1169,"49","53","55","56","56","手入力箇所","手入力箇所","手入力箇所","手入力箇所","手入力箇所","手入力箇所","手入力箇所","手入力箇所","手入力箇所","手入力箇所"))</f>
        <v>#REF!</v>
      </c>
    </row>
    <row r="1170" spans="1:14" ht="40.200000000000003" thickBot="1" x14ac:dyDescent="0.25">
      <c r="A1170" s="38" t="s">
        <v>81</v>
      </c>
      <c r="B1170" s="35">
        <v>232</v>
      </c>
      <c r="C1170" s="35">
        <v>232</v>
      </c>
      <c r="D1170" s="36"/>
      <c r="E1170" s="36"/>
      <c r="F1170" s="36"/>
      <c r="G1170" s="36"/>
      <c r="H1170" s="36"/>
      <c r="I1170" s="36"/>
      <c r="J1170" s="36"/>
      <c r="K1170" s="67"/>
      <c r="L1170" s="111" t="s">
        <v>81</v>
      </c>
      <c r="M1170" s="103" t="e">
        <f>#REF!</f>
        <v>#REF!</v>
      </c>
      <c r="N1170" s="103" t="e">
        <f>IF(M1170=0,"",CHOOSE(M1170,"232","232","手入力箇所","手入力箇所","手入力箇所","手入力箇所","手入力箇所","手入力箇所","手入力箇所","手入力箇所","手入力箇所","手入力箇所"))</f>
        <v>#REF!</v>
      </c>
    </row>
    <row r="1171" spans="1:14" ht="13.8" thickBot="1" x14ac:dyDescent="0.25">
      <c r="A1171" s="39" t="s">
        <v>82</v>
      </c>
      <c r="B1171" s="17">
        <v>6</v>
      </c>
      <c r="C1171" s="17">
        <v>9</v>
      </c>
      <c r="D1171" s="17">
        <v>11</v>
      </c>
      <c r="E1171" s="17">
        <v>13</v>
      </c>
      <c r="F1171" s="17">
        <v>18</v>
      </c>
      <c r="G1171" s="17">
        <v>26</v>
      </c>
      <c r="H1171" s="17">
        <v>35</v>
      </c>
      <c r="I1171" s="17">
        <v>43</v>
      </c>
      <c r="J1171" s="17">
        <v>49</v>
      </c>
      <c r="K1171" s="70"/>
      <c r="L1171" s="111" t="s">
        <v>82</v>
      </c>
      <c r="M1171" s="103" t="e">
        <f>#REF!</f>
        <v>#REF!</v>
      </c>
      <c r="N1171" s="103" t="e">
        <f>IF(M1171=0,"",CHOOSE(M1171,"6","9","11","13","13","18","18","18","18","18","26","26","26","26","26","26","26","26","26","26","35","35","35","35","35","35","35","35","35","35","43","43","43","43","43","43","43","43","43","43","49","49","49","49","49","49","49","49","49","49","手入力箇所","手入力箇所","手入力箇所","手入力箇所","手入力箇所","手入力箇所","手入力箇所","手入力箇所","手入力箇所","手入力箇所"))</f>
        <v>#REF!</v>
      </c>
    </row>
    <row r="1172" spans="1:14" ht="13.8" thickBot="1" x14ac:dyDescent="0.25">
      <c r="A1172" s="31" t="s">
        <v>83</v>
      </c>
      <c r="B1172" s="18">
        <v>6</v>
      </c>
      <c r="C1172" s="18">
        <v>10</v>
      </c>
      <c r="D1172" s="18">
        <v>14</v>
      </c>
      <c r="E1172" s="18">
        <v>17</v>
      </c>
      <c r="F1172" s="18">
        <v>29</v>
      </c>
      <c r="G1172" s="18">
        <v>50</v>
      </c>
      <c r="H1172" s="18">
        <v>76</v>
      </c>
      <c r="I1172" s="18">
        <v>100</v>
      </c>
      <c r="J1172" s="18">
        <v>123</v>
      </c>
      <c r="K1172" s="69"/>
      <c r="L1172" s="111" t="s">
        <v>83</v>
      </c>
      <c r="M1172" s="103" t="e">
        <f>#REF!</f>
        <v>#REF!</v>
      </c>
      <c r="N1172" s="103" t="e">
        <f>IF(M1172=0,"",CHOOSE(M1172,"6","10","14","17","17","29","29","29","29","29","50","50","50","50","50","50","50","50","50","50","76","76","76","76","76","76","76","76","76","76","100","100","100","100","100","100","100","100","100","100","123","123","123","123","123","123","123","123","123","123","手入力箇所","手入力箇所","手入力箇所","手入力箇所","手入力箇所","手入力箇所","手入力箇所","手入力箇所","手入力箇所"))</f>
        <v>#REF!</v>
      </c>
    </row>
    <row r="1173" spans="1:14" ht="27" thickBot="1" x14ac:dyDescent="0.25">
      <c r="A1173" s="32" t="s">
        <v>84</v>
      </c>
      <c r="B1173" s="20">
        <v>9</v>
      </c>
      <c r="C1173" s="20">
        <v>15</v>
      </c>
      <c r="D1173" s="20">
        <v>20</v>
      </c>
      <c r="E1173" s="20">
        <v>24</v>
      </c>
      <c r="F1173" s="20">
        <v>39</v>
      </c>
      <c r="G1173" s="20">
        <v>65</v>
      </c>
      <c r="H1173" s="63"/>
      <c r="I1173" s="63"/>
      <c r="J1173" s="63"/>
      <c r="K1173" s="106"/>
      <c r="L1173" s="111" t="s">
        <v>84</v>
      </c>
      <c r="M1173" s="103" t="e">
        <f>#REF!</f>
        <v>#REF!</v>
      </c>
      <c r="N1173" s="103" t="e">
        <f>IF(M1173=0,"",CHOOSE(M1173,"9","15","20","24","24","39","39","39","39","39","65","65","65","65","65","65","65","65","65","65","手入力箇所","手入力箇所","手入力箇所","手入力箇所","手入力箇所","手入力箇所","手入力箇所","手入力箇所","手入力箇所","手入力箇所"))</f>
        <v>#REF!</v>
      </c>
    </row>
    <row r="1176" spans="1:14" ht="13.8" thickBot="1" x14ac:dyDescent="0.25"/>
    <row r="1177" spans="1:14" ht="13.8" thickBot="1" x14ac:dyDescent="0.25">
      <c r="A1177" s="688" t="e">
        <f>#REF!</f>
        <v>#REF!</v>
      </c>
      <c r="B1177" s="688"/>
      <c r="C1177" s="688"/>
      <c r="D1177" s="689" t="s">
        <v>192</v>
      </c>
      <c r="E1177" s="689"/>
      <c r="F1177" s="689"/>
      <c r="G1177" s="689"/>
      <c r="H1177" s="689"/>
      <c r="I1177" s="689"/>
      <c r="J1177" s="689"/>
      <c r="K1177" s="689"/>
      <c r="L1177" s="689"/>
      <c r="M1177" s="689"/>
      <c r="N1177" s="689"/>
    </row>
    <row r="1178" spans="1:14" ht="13.8" thickBot="1" x14ac:dyDescent="0.25">
      <c r="A1178" s="65"/>
      <c r="B1178" s="33">
        <v>1</v>
      </c>
      <c r="C1178" s="24">
        <v>2</v>
      </c>
      <c r="D1178" s="24">
        <v>3</v>
      </c>
      <c r="E1178" s="24" t="s">
        <v>58</v>
      </c>
      <c r="F1178" s="24" t="s">
        <v>59</v>
      </c>
      <c r="G1178" s="24" t="s">
        <v>60</v>
      </c>
      <c r="H1178" s="24" t="s">
        <v>61</v>
      </c>
      <c r="I1178" s="24" t="s">
        <v>62</v>
      </c>
      <c r="J1178" s="24" t="s">
        <v>194</v>
      </c>
      <c r="K1178" s="25" t="s">
        <v>85</v>
      </c>
      <c r="L1178" s="105" t="s">
        <v>189</v>
      </c>
      <c r="M1178" s="105" t="s">
        <v>188</v>
      </c>
      <c r="N1178" s="105" t="s">
        <v>51</v>
      </c>
    </row>
    <row r="1179" spans="1:14" ht="13.8" thickBot="1" x14ac:dyDescent="0.25">
      <c r="A1179" s="26" t="s">
        <v>56</v>
      </c>
      <c r="B1179" s="22">
        <v>5</v>
      </c>
      <c r="C1179" s="22">
        <v>7</v>
      </c>
      <c r="D1179" s="22">
        <v>8</v>
      </c>
      <c r="E1179" s="22">
        <v>8</v>
      </c>
      <c r="F1179" s="22">
        <v>10</v>
      </c>
      <c r="G1179" s="22">
        <v>13</v>
      </c>
      <c r="H1179" s="22">
        <v>16</v>
      </c>
      <c r="I1179" s="22"/>
      <c r="J1179" s="23"/>
      <c r="K1179" s="1"/>
      <c r="L1179" s="26" t="s">
        <v>56</v>
      </c>
      <c r="M1179" s="104" t="e">
        <f>#REF!</f>
        <v>#REF!</v>
      </c>
      <c r="N1179" s="112" t="e">
        <f>IF(M1179=0,"",CHOOSE(M1179,"5","7","8","8","8","10","10","10","10","10","13","13","13","13","13","13","13","13","13","13","16","16","16","16","16","16","16","16","16","16","16","手入力箇所","手入力箇所","手入力箇所","手入力箇所","手入力箇所","手入力箇所","手入力箇所","手入力箇所","手入力箇所","手入力箇所"))</f>
        <v>#REF!</v>
      </c>
    </row>
    <row r="1180" spans="1:14" ht="13.8" thickBot="1" x14ac:dyDescent="0.25">
      <c r="A1180" s="27" t="s">
        <v>57</v>
      </c>
      <c r="B1180" s="18">
        <v>5</v>
      </c>
      <c r="C1180" s="18">
        <v>7</v>
      </c>
      <c r="D1180" s="18">
        <v>8</v>
      </c>
      <c r="E1180" s="18">
        <v>9</v>
      </c>
      <c r="F1180" s="18">
        <v>12</v>
      </c>
      <c r="G1180" s="18">
        <v>16</v>
      </c>
      <c r="H1180" s="18"/>
      <c r="I1180" s="18"/>
      <c r="J1180" s="62"/>
      <c r="K1180" s="19"/>
      <c r="L1180" s="27" t="s">
        <v>57</v>
      </c>
      <c r="M1180" s="104" t="e">
        <f>#REF!</f>
        <v>#REF!</v>
      </c>
      <c r="N1180" s="113" t="e">
        <f>IF(M1180=0,"",CHOOSE(M1180,"5","7","8","9","9","12","12","12","12","12","16","16","16","16","16","16","16","16","16","16","手入力箇所","手入力箇所","手入力箇所","手入力箇所","手入力箇所","手入力箇所","手入力箇所","手入力箇所","手入力箇所","手入力箇所"))</f>
        <v>#REF!</v>
      </c>
    </row>
    <row r="1181" spans="1:14" ht="48.6" thickBot="1" x14ac:dyDescent="0.25">
      <c r="A1181" s="28" t="s">
        <v>64</v>
      </c>
      <c r="B1181" s="18">
        <v>6</v>
      </c>
      <c r="C1181" s="18"/>
      <c r="D1181" s="18"/>
      <c r="E1181" s="18"/>
      <c r="F1181" s="18"/>
      <c r="G1181" s="18"/>
      <c r="H1181" s="18"/>
      <c r="I1181" s="18"/>
      <c r="J1181" s="62"/>
      <c r="K1181" s="19"/>
      <c r="L1181" s="28" t="s">
        <v>64</v>
      </c>
      <c r="M1181" s="104" t="e">
        <f>#REF!</f>
        <v>#REF!</v>
      </c>
      <c r="N1181" s="113" t="e">
        <f>IF(M1181=0,"",CHOOSE(M1181,"6","手入力箇所","手入力箇所","手入力箇所","手入力箇所","手入力箇所","手入力箇所","手入力箇所","手入力箇所","手入力箇所","手入力箇所","",""))</f>
        <v>#REF!</v>
      </c>
    </row>
    <row r="1182" spans="1:14" ht="48.6" thickBot="1" x14ac:dyDescent="0.25">
      <c r="A1182" s="28" t="s">
        <v>65</v>
      </c>
      <c r="B1182" s="18">
        <v>6</v>
      </c>
      <c r="C1182" s="18"/>
      <c r="D1182" s="18"/>
      <c r="E1182" s="18"/>
      <c r="F1182" s="18"/>
      <c r="G1182" s="18"/>
      <c r="H1182" s="18"/>
      <c r="I1182" s="18"/>
      <c r="J1182" s="62"/>
      <c r="K1182" s="19"/>
      <c r="L1182" s="28" t="s">
        <v>65</v>
      </c>
      <c r="M1182" s="104" t="e">
        <f>#REF!</f>
        <v>#REF!</v>
      </c>
      <c r="N1182" s="113" t="e">
        <f>IF(M1182=0,"",CHOOSE(M1182,"6","手入力箇所","手入力箇所","手入力箇所","手入力箇所","手入力箇所","手入力箇所","手入力箇所","手入力箇所","手入力箇所","手入力箇所","",""))</f>
        <v>#REF!</v>
      </c>
    </row>
    <row r="1183" spans="1:14" ht="24.6" thickBot="1" x14ac:dyDescent="0.25">
      <c r="A1183" s="28" t="s">
        <v>66</v>
      </c>
      <c r="B1183" s="18">
        <v>5</v>
      </c>
      <c r="C1183" s="18">
        <v>7</v>
      </c>
      <c r="D1183" s="18">
        <v>8</v>
      </c>
      <c r="E1183" s="18">
        <v>9</v>
      </c>
      <c r="F1183" s="18">
        <v>12</v>
      </c>
      <c r="G1183" s="18"/>
      <c r="H1183" s="18"/>
      <c r="I1183" s="18"/>
      <c r="J1183" s="62"/>
      <c r="K1183" s="19"/>
      <c r="L1183" s="28" t="s">
        <v>66</v>
      </c>
      <c r="M1183" s="104" t="e">
        <f>#REF!</f>
        <v>#REF!</v>
      </c>
      <c r="N1183" s="113" t="e">
        <f>IF(M1183=0,"",CHOOSE(M1183,"5","7","8","9","9","12","12","12","12","12","手入力箇所","手入力箇所","手入力箇所","手入力箇所","手入力箇所","手入力箇所","手入力箇所","手入力箇所","手入力箇所","手入力箇所"))</f>
        <v>#REF!</v>
      </c>
    </row>
    <row r="1184" spans="1:14" ht="36.6" thickBot="1" x14ac:dyDescent="0.25">
      <c r="A1184" s="28" t="s">
        <v>67</v>
      </c>
      <c r="B1184" s="18">
        <v>4</v>
      </c>
      <c r="C1184" s="18">
        <v>5</v>
      </c>
      <c r="D1184" s="18">
        <v>5</v>
      </c>
      <c r="E1184" s="18">
        <v>6</v>
      </c>
      <c r="F1184" s="18"/>
      <c r="G1184" s="18"/>
      <c r="H1184" s="18"/>
      <c r="I1184" s="18"/>
      <c r="J1184" s="62"/>
      <c r="K1184" s="19"/>
      <c r="L1184" s="28" t="s">
        <v>67</v>
      </c>
      <c r="M1184" s="104" t="e">
        <f>#REF!</f>
        <v>#REF!</v>
      </c>
      <c r="N1184" s="113" t="e">
        <f>IF(M1184=0,"",CHOOSE(M1184,"4","5","5","6","6","手入力箇所","手入力箇所","手入力箇所","手入力箇所","手入力箇所","手入力箇所","手入力箇所","手入力箇所","手入力箇所","手入力箇所"))</f>
        <v>#REF!</v>
      </c>
    </row>
    <row r="1185" spans="1:14" ht="24.6" thickBot="1" x14ac:dyDescent="0.25">
      <c r="A1185" s="28" t="s">
        <v>68</v>
      </c>
      <c r="B1185" s="18">
        <v>12</v>
      </c>
      <c r="C1185" s="18">
        <v>12</v>
      </c>
      <c r="D1185" s="18">
        <v>12</v>
      </c>
      <c r="E1185" s="18">
        <v>12</v>
      </c>
      <c r="F1185" s="18">
        <v>12</v>
      </c>
      <c r="G1185" s="18">
        <v>12</v>
      </c>
      <c r="H1185" s="18">
        <v>12</v>
      </c>
      <c r="I1185" s="18"/>
      <c r="J1185" s="62"/>
      <c r="K1185" s="19"/>
      <c r="L1185" s="28" t="s">
        <v>68</v>
      </c>
      <c r="M1185" s="104" t="e">
        <f>#REF!</f>
        <v>#REF!</v>
      </c>
      <c r="N1185" s="113" t="e">
        <f>IF(M1185=0,"",CHOOSE(M1185,"12","12","12","12","12","12","12","12","12","12","12","12","12","12","12","12","12","12","12","12","12","12","12","12","12","12","12","12","12","12","手入力箇所","手入力箇所","手入力箇所","手入力箇所","手入力箇所","手入力箇所","手入力箇所","手入力箇所","手入力箇所","手入力箇所"))</f>
        <v>#REF!</v>
      </c>
    </row>
    <row r="1186" spans="1:14" ht="36.6" thickBot="1" x14ac:dyDescent="0.25">
      <c r="A1186" s="28" t="s">
        <v>69</v>
      </c>
      <c r="B1186" s="18">
        <v>7</v>
      </c>
      <c r="C1186" s="18">
        <v>7</v>
      </c>
      <c r="D1186" s="18">
        <v>7</v>
      </c>
      <c r="E1186" s="18">
        <v>7</v>
      </c>
      <c r="F1186" s="18">
        <v>7</v>
      </c>
      <c r="G1186" s="18"/>
      <c r="H1186" s="18"/>
      <c r="I1186" s="18"/>
      <c r="J1186" s="62"/>
      <c r="K1186" s="19"/>
      <c r="L1186" s="28" t="s">
        <v>69</v>
      </c>
      <c r="M1186" s="104" t="e">
        <f>#REF!</f>
        <v>#REF!</v>
      </c>
      <c r="N1186" s="113" t="e">
        <f>IF(M1186=0,"",CHOOSE(M1186,"7","7","7","7","7","7","7","7","7","7","手入力箇所","手入力箇所","手入力箇所","手入力箇所","手入力箇所","手入力箇所","手入力箇所","手入力箇所","手入力箇所","手入力箇所"))</f>
        <v>#REF!</v>
      </c>
    </row>
    <row r="1187" spans="1:14" ht="13.8" thickBot="1" x14ac:dyDescent="0.25">
      <c r="A1187" s="27" t="s">
        <v>63</v>
      </c>
      <c r="B1187" s="18">
        <v>4</v>
      </c>
      <c r="C1187" s="18">
        <v>5</v>
      </c>
      <c r="D1187" s="18">
        <v>7</v>
      </c>
      <c r="E1187" s="18">
        <v>8</v>
      </c>
      <c r="F1187" s="18">
        <v>11</v>
      </c>
      <c r="G1187" s="18">
        <v>16</v>
      </c>
      <c r="H1187" s="18">
        <v>22</v>
      </c>
      <c r="I1187" s="18">
        <v>26</v>
      </c>
      <c r="J1187" s="18">
        <v>31</v>
      </c>
      <c r="K1187" s="19"/>
      <c r="L1187" s="27" t="s">
        <v>63</v>
      </c>
      <c r="M1187" s="104" t="e">
        <f>#REF!</f>
        <v>#REF!</v>
      </c>
      <c r="N1187" s="113" t="e">
        <f>IF(M1187=0,"",CHOOSE(M1187,"4","5","7","8","8","11","11","11","11","11","16","16","16","16","16","16","16","16","16","16","22","22","22","22","22","22","22","22","22","22","26","26","26","26","26","26","26","26","26","26","31","31","31","31","31","31","31","31","31","31","31","手入力箇所","手入力箇所","手入力箇所","手入力箇所","手入力箇所","手入力箇所","手入力箇所","手入力箇所","手入力箇所","手入力箇所"))</f>
        <v>#REF!</v>
      </c>
    </row>
    <row r="1188" spans="1:14" ht="24.6" thickBot="1" x14ac:dyDescent="0.25">
      <c r="A1188" s="28" t="s">
        <v>70</v>
      </c>
      <c r="B1188" s="18">
        <v>5</v>
      </c>
      <c r="C1188" s="18">
        <v>6</v>
      </c>
      <c r="D1188" s="18">
        <v>7</v>
      </c>
      <c r="E1188" s="18"/>
      <c r="F1188" s="18"/>
      <c r="G1188" s="18"/>
      <c r="H1188" s="18"/>
      <c r="I1188" s="18"/>
      <c r="J1188" s="62"/>
      <c r="K1188" s="19"/>
      <c r="L1188" s="28" t="s">
        <v>70</v>
      </c>
      <c r="M1188" s="104" t="e">
        <f>#REF!</f>
        <v>#REF!</v>
      </c>
      <c r="N1188" s="113" t="e">
        <f>IF(M1188=0,"",CHOOSE(M1188,"5","6","7","手入力箇所","手入力箇所","手入力箇所","手入力箇所","手入力箇所","手入力箇所","手入力箇所","手入力箇所","手入力箇所","手入力箇所"))</f>
        <v>#REF!</v>
      </c>
    </row>
    <row r="1189" spans="1:14" ht="13.8" thickBot="1" x14ac:dyDescent="0.25">
      <c r="A1189" s="29" t="s">
        <v>71</v>
      </c>
      <c r="B1189" s="18">
        <v>3</v>
      </c>
      <c r="C1189" s="18">
        <v>6</v>
      </c>
      <c r="D1189" s="18">
        <v>19</v>
      </c>
      <c r="E1189" s="18"/>
      <c r="F1189" s="18"/>
      <c r="G1189" s="18"/>
      <c r="H1189" s="18"/>
      <c r="I1189" s="18"/>
      <c r="J1189" s="62"/>
      <c r="K1189" s="19"/>
      <c r="L1189" s="29" t="s">
        <v>71</v>
      </c>
      <c r="M1189" s="104" t="e">
        <f>#REF!</f>
        <v>#REF!</v>
      </c>
      <c r="N1189" s="113" t="e">
        <f>IF(M1189=0,"",CHOOSE(M1189,"3","6","19","手入力箇所","手入力箇所","手入力箇所","手入力箇所","手入力箇所","手入力箇所","手入力箇所","手入力箇所","手入力箇所","手入力箇所"))</f>
        <v>#REF!</v>
      </c>
    </row>
    <row r="1190" spans="1:14" ht="13.8" thickBot="1" x14ac:dyDescent="0.25">
      <c r="A1190" s="29" t="s">
        <v>72</v>
      </c>
      <c r="B1190" s="18">
        <v>1</v>
      </c>
      <c r="C1190" s="18">
        <v>3</v>
      </c>
      <c r="D1190" s="18">
        <v>5</v>
      </c>
      <c r="E1190" s="18">
        <v>9</v>
      </c>
      <c r="F1190" s="18">
        <v>26</v>
      </c>
      <c r="G1190" s="18"/>
      <c r="H1190" s="18"/>
      <c r="I1190" s="18"/>
      <c r="J1190" s="62"/>
      <c r="K1190" s="19"/>
      <c r="L1190" s="29" t="s">
        <v>72</v>
      </c>
      <c r="M1190" s="104" t="e">
        <f>#REF!</f>
        <v>#REF!</v>
      </c>
      <c r="N1190" s="113" t="e">
        <f>IF(M1190=0,"",CHOOSE(M1190,"1","3","5","9","9","26","26","26","26","26","手入力箇所","手入力箇所","手入力箇所","手入力箇所","手入力箇所","手入力箇所","手入力箇所","手入力箇所","手入力箇所","手入力箇所"))</f>
        <v>#REF!</v>
      </c>
    </row>
    <row r="1191" spans="1:14" ht="13.8" thickBot="1" x14ac:dyDescent="0.25">
      <c r="A1191" s="29" t="s">
        <v>73</v>
      </c>
      <c r="B1191" s="18">
        <v>4</v>
      </c>
      <c r="C1191" s="18">
        <v>11</v>
      </c>
      <c r="D1191" s="18">
        <v>20</v>
      </c>
      <c r="E1191" s="18">
        <v>33</v>
      </c>
      <c r="F1191" s="18"/>
      <c r="G1191" s="18"/>
      <c r="H1191" s="18"/>
      <c r="I1191" s="18"/>
      <c r="J1191" s="62"/>
      <c r="K1191" s="19"/>
      <c r="L1191" s="29" t="s">
        <v>73</v>
      </c>
      <c r="M1191" s="104" t="e">
        <f>#REF!</f>
        <v>#REF!</v>
      </c>
      <c r="N1191" s="113" t="e">
        <f>IF(M1191=0,"",CHOOSE(M1191,"4","11","20","33","33","手入力箇所","手入力箇所","手入力箇所","手入力箇所","手入力箇所","手入力箇所","手入力箇所","手入力箇所","手入力箇所","手入力箇所"))</f>
        <v>#REF!</v>
      </c>
    </row>
    <row r="1192" spans="1:14" ht="37.200000000000003" thickBot="1" x14ac:dyDescent="0.25">
      <c r="A1192" s="30" t="s">
        <v>74</v>
      </c>
      <c r="B1192" s="18">
        <v>4</v>
      </c>
      <c r="C1192" s="18">
        <v>6</v>
      </c>
      <c r="D1192" s="18">
        <v>8</v>
      </c>
      <c r="E1192" s="18">
        <v>10</v>
      </c>
      <c r="F1192" s="18">
        <v>15</v>
      </c>
      <c r="G1192" s="18">
        <v>23</v>
      </c>
      <c r="H1192" s="18">
        <v>33</v>
      </c>
      <c r="I1192" s="18"/>
      <c r="J1192" s="62"/>
      <c r="K1192" s="19"/>
      <c r="L1192" s="30" t="s">
        <v>74</v>
      </c>
      <c r="M1192" s="104" t="e">
        <f>#REF!</f>
        <v>#REF!</v>
      </c>
      <c r="N1192" s="113" t="e">
        <f>IF(M1192=0,"",CHOOSE(M1192,"4","6","8","10","10","15","15","15","15","15","23","23","23","23","23","23","23","23","23","23","33","33","33","33","33","33","33","33","33","33","手入力箇所","手入力箇所","手入力箇所","手入力箇所","手入力箇所","手入力箇所","手入力箇所","手入力箇所","手入力箇所","手入力箇所"))</f>
        <v>#REF!</v>
      </c>
    </row>
    <row r="1193" spans="1:14" ht="13.8" thickBot="1" x14ac:dyDescent="0.25">
      <c r="A1193" s="29" t="s">
        <v>75</v>
      </c>
      <c r="B1193" s="18">
        <v>6</v>
      </c>
      <c r="C1193" s="18">
        <v>14</v>
      </c>
      <c r="D1193" s="18">
        <v>25</v>
      </c>
      <c r="E1193" s="18">
        <v>39</v>
      </c>
      <c r="F1193" s="18"/>
      <c r="G1193" s="18"/>
      <c r="H1193" s="18"/>
      <c r="I1193" s="18"/>
      <c r="J1193" s="62"/>
      <c r="K1193" s="19"/>
      <c r="L1193" s="29" t="s">
        <v>75</v>
      </c>
      <c r="M1193" s="104" t="e">
        <f>#REF!</f>
        <v>#REF!</v>
      </c>
      <c r="N1193" s="113" t="e">
        <f>IF(M1193=0,"",CHOOSE(M1193,"6","14","25","39","39","手入力箇所","手入力箇所","手入力箇所","手入力箇所","手入力箇所","手入力箇所","手入力箇所","手入力箇所","手入力箇所","手入力箇所"))</f>
        <v>#REF!</v>
      </c>
    </row>
    <row r="1194" spans="1:14" ht="37.200000000000003" thickBot="1" x14ac:dyDescent="0.25">
      <c r="A1194" s="30" t="s">
        <v>76</v>
      </c>
      <c r="B1194" s="18">
        <v>2</v>
      </c>
      <c r="C1194" s="18">
        <v>3</v>
      </c>
      <c r="D1194" s="18">
        <v>6</v>
      </c>
      <c r="E1194" s="18">
        <v>9</v>
      </c>
      <c r="F1194" s="18"/>
      <c r="G1194" s="18"/>
      <c r="H1194" s="18"/>
      <c r="I1194" s="18"/>
      <c r="J1194" s="62"/>
      <c r="K1194" s="19"/>
      <c r="L1194" s="30" t="s">
        <v>76</v>
      </c>
      <c r="M1194" s="104" t="e">
        <f>#REF!</f>
        <v>#REF!</v>
      </c>
      <c r="N1194" s="113" t="e">
        <f>IF(M1194=0,"",CHOOSE(M1194,"2","3","6","9","9","手入力箇所","手入力箇所","手入力箇所","手入力箇所","手入力箇所","手入力箇所","手入力箇所","手入力箇所","手入力箇所","手入力箇所"))</f>
        <v>#REF!</v>
      </c>
    </row>
    <row r="1195" spans="1:14" ht="27" thickBot="1" x14ac:dyDescent="0.25">
      <c r="A1195" s="31" t="s">
        <v>77</v>
      </c>
      <c r="B1195" s="18">
        <v>12</v>
      </c>
      <c r="C1195" s="18">
        <v>18</v>
      </c>
      <c r="D1195" s="18">
        <v>22</v>
      </c>
      <c r="E1195" s="18">
        <v>26</v>
      </c>
      <c r="F1195" s="62"/>
      <c r="G1195" s="62"/>
      <c r="H1195" s="62"/>
      <c r="I1195" s="62"/>
      <c r="J1195" s="62"/>
      <c r="K1195" s="19"/>
      <c r="L1195" s="31" t="s">
        <v>77</v>
      </c>
      <c r="M1195" s="104" t="e">
        <f>#REF!</f>
        <v>#REF!</v>
      </c>
      <c r="N1195" s="113" t="e">
        <f>IF(M1195=0,"",CHOOSE(M1195,"12","18","22","26","26","手入力箇所","手入力箇所","手入力箇所","手入力箇所","手入力箇所","手入力箇所","手入力箇所","手入力箇所","手入力箇所","手入力箇所"))</f>
        <v>#REF!</v>
      </c>
    </row>
    <row r="1196" spans="1:14" ht="40.200000000000003" thickBot="1" x14ac:dyDescent="0.25">
      <c r="A1196" s="31" t="s">
        <v>78</v>
      </c>
      <c r="B1196" s="18">
        <v>5</v>
      </c>
      <c r="C1196" s="18">
        <v>8</v>
      </c>
      <c r="D1196" s="18">
        <v>11</v>
      </c>
      <c r="E1196" s="18">
        <v>14</v>
      </c>
      <c r="F1196" s="62"/>
      <c r="G1196" s="62"/>
      <c r="H1196" s="62"/>
      <c r="I1196" s="62"/>
      <c r="J1196" s="62"/>
      <c r="K1196" s="19"/>
      <c r="L1196" s="31" t="s">
        <v>78</v>
      </c>
      <c r="M1196" s="104" t="e">
        <f>#REF!</f>
        <v>#REF!</v>
      </c>
      <c r="N1196" s="113" t="e">
        <f>IF(M1196=0,"",CHOOSE(M1196,"5","8","11","14","14","手入力箇所","手入力箇所","手入力箇所","手入力箇所","手入力箇所","手入力箇所","手入力箇所","手入力箇所","手入力箇所","手入力箇所"))</f>
        <v>#REF!</v>
      </c>
    </row>
    <row r="1197" spans="1:14" ht="27" thickBot="1" x14ac:dyDescent="0.25">
      <c r="A1197" s="31" t="s">
        <v>79</v>
      </c>
      <c r="B1197" s="18">
        <v>6</v>
      </c>
      <c r="C1197" s="18">
        <v>11</v>
      </c>
      <c r="D1197" s="18">
        <v>16</v>
      </c>
      <c r="E1197" s="18">
        <v>21</v>
      </c>
      <c r="F1197" s="62"/>
      <c r="G1197" s="62"/>
      <c r="H1197" s="62"/>
      <c r="I1197" s="62"/>
      <c r="J1197" s="62"/>
      <c r="K1197" s="19"/>
      <c r="L1197" s="31" t="s">
        <v>79</v>
      </c>
      <c r="M1197" s="104" t="e">
        <f>#REF!</f>
        <v>#REF!</v>
      </c>
      <c r="N1197" s="113" t="e">
        <f>IF(M1197=0,"",CHOOSE(M1197,"6","11","16","21","21","手入力箇所","手入力箇所","手入力箇所","手入力箇所","手入力箇所","手入力箇所","手入力箇所","手入力箇所","手入力箇所"))</f>
        <v>#REF!</v>
      </c>
    </row>
    <row r="1198" spans="1:14" ht="40.200000000000003" thickBot="1" x14ac:dyDescent="0.25">
      <c r="A1198" s="31" t="s">
        <v>80</v>
      </c>
      <c r="B1198" s="18">
        <v>5</v>
      </c>
      <c r="C1198" s="18">
        <v>7</v>
      </c>
      <c r="D1198" s="18">
        <v>9</v>
      </c>
      <c r="E1198" s="18">
        <v>10</v>
      </c>
      <c r="F1198" s="62"/>
      <c r="G1198" s="62"/>
      <c r="H1198" s="62"/>
      <c r="I1198" s="62"/>
      <c r="J1198" s="62"/>
      <c r="K1198" s="19"/>
      <c r="L1198" s="31" t="s">
        <v>80</v>
      </c>
      <c r="M1198" s="104" t="e">
        <f>#REF!</f>
        <v>#REF!</v>
      </c>
      <c r="N1198" s="113" t="e">
        <f>IF(M1198=0,"",CHOOSE(M1198,"5","7","9","10","10","手入力箇所","手入力箇所","手入力箇所","手入力箇所","手入力箇所","手入力箇所","手入力箇所","手入力箇所","手入力箇所"))</f>
        <v>#REF!</v>
      </c>
    </row>
    <row r="1199" spans="1:14" ht="40.200000000000003" thickBot="1" x14ac:dyDescent="0.25">
      <c r="A1199" s="31" t="s">
        <v>81</v>
      </c>
      <c r="B1199" s="18">
        <v>9</v>
      </c>
      <c r="C1199" s="18">
        <v>14</v>
      </c>
      <c r="D1199" s="62"/>
      <c r="E1199" s="62"/>
      <c r="F1199" s="62"/>
      <c r="G1199" s="62"/>
      <c r="H1199" s="62"/>
      <c r="I1199" s="62"/>
      <c r="J1199" s="62"/>
      <c r="K1199" s="19"/>
      <c r="L1199" s="31" t="s">
        <v>81</v>
      </c>
      <c r="M1199" s="104" t="e">
        <f>#REF!</f>
        <v>#REF!</v>
      </c>
      <c r="N1199" s="113" t="e">
        <f>IF(M1199=0,"",CHOOSE(M1199,"9","14","手入力箇所","手入力箇所","手入力箇所","手入力箇所","手入力箇所","手入力箇所","手入力箇所","手入力箇所","手入力箇所","手入力箇所"))</f>
        <v>#REF!</v>
      </c>
    </row>
    <row r="1200" spans="1:14" ht="13.8" thickBot="1" x14ac:dyDescent="0.25">
      <c r="A1200" s="31" t="s">
        <v>82</v>
      </c>
      <c r="B1200" s="18">
        <v>3</v>
      </c>
      <c r="C1200" s="18">
        <v>4</v>
      </c>
      <c r="D1200" s="18">
        <v>4</v>
      </c>
      <c r="E1200" s="18">
        <v>5</v>
      </c>
      <c r="F1200" s="18">
        <v>6</v>
      </c>
      <c r="G1200" s="18">
        <v>8</v>
      </c>
      <c r="H1200" s="18">
        <v>9</v>
      </c>
      <c r="I1200" s="18">
        <v>11</v>
      </c>
      <c r="J1200" s="18">
        <v>12</v>
      </c>
      <c r="K1200" s="19"/>
      <c r="L1200" s="31" t="s">
        <v>82</v>
      </c>
      <c r="M1200" s="104" t="e">
        <f>#REF!</f>
        <v>#REF!</v>
      </c>
      <c r="N1200" s="113" t="e">
        <f>IF(M1200=0,"",CHOOSE(M1200,"3","4","4","5","5","6","6","6","6","6","8","8","8","8","8","8","8","8","8","8","9","9","9","9","9","9","9","9","9","9","11","11","11","11","11","11","11","11","11","11","12","12","12","12","12","12","12","12","12","12","12","手入力箇所","手入力箇所","手入力箇所","手入力箇所","手入力箇所","手入力箇所","手入力箇所","手入力箇所","手入力箇所","手入力箇所"))</f>
        <v>#REF!</v>
      </c>
    </row>
    <row r="1201" spans="1:14" ht="13.8" thickBot="1" x14ac:dyDescent="0.25">
      <c r="A1201" s="31" t="s">
        <v>83</v>
      </c>
      <c r="B1201" s="18">
        <v>3</v>
      </c>
      <c r="C1201" s="18">
        <v>4</v>
      </c>
      <c r="D1201" s="18">
        <v>4</v>
      </c>
      <c r="E1201" s="18">
        <v>5</v>
      </c>
      <c r="F1201" s="18">
        <v>6</v>
      </c>
      <c r="G1201" s="18">
        <v>8</v>
      </c>
      <c r="H1201" s="18">
        <v>10</v>
      </c>
      <c r="I1201" s="18">
        <v>12</v>
      </c>
      <c r="J1201" s="18">
        <v>13</v>
      </c>
      <c r="K1201" s="19"/>
      <c r="L1201" s="31" t="s">
        <v>83</v>
      </c>
      <c r="M1201" s="104" t="e">
        <f>#REF!</f>
        <v>#REF!</v>
      </c>
      <c r="N1201" s="113" t="e">
        <f>IF(M1201=0,"",CHOOSE(M1201,"3","4","4","5","5","6","6","6","6","6","8","8","8","8","8","8","8","8","8","8","10","10","10","10","10","10","10","10","10","10","12","12","12","12","12","12","12","12","12","12","13","13","13","13","13","13","13","13","13","13","13","手入力箇所","手入力箇所","手入力箇所","手入力箇所","手入力箇所","手入力箇所","手入力箇所","手入力箇所","手入力箇所","手入力箇所"))</f>
        <v>#REF!</v>
      </c>
    </row>
    <row r="1202" spans="1:14" ht="27" thickBot="1" x14ac:dyDescent="0.25">
      <c r="A1202" s="32" t="s">
        <v>84</v>
      </c>
      <c r="B1202" s="20">
        <v>1</v>
      </c>
      <c r="C1202" s="20">
        <v>2</v>
      </c>
      <c r="D1202" s="20">
        <v>3</v>
      </c>
      <c r="E1202" s="20">
        <v>4</v>
      </c>
      <c r="F1202" s="20">
        <v>8</v>
      </c>
      <c r="G1202" s="20">
        <v>19</v>
      </c>
      <c r="H1202" s="63"/>
      <c r="I1202" s="63"/>
      <c r="J1202" s="63"/>
      <c r="K1202" s="21"/>
      <c r="L1202" s="32" t="s">
        <v>84</v>
      </c>
      <c r="M1202" s="104" t="e">
        <f>#REF!</f>
        <v>#REF!</v>
      </c>
      <c r="N1202" s="113" t="e">
        <f>IF(M1202=0,"",CHOOSE(M1202,"1","2","3","4","4","8","8","8","8","8","19","19","19","19","19","19","19","19","19","19","手入力箇所","手入力箇所","手入力箇所","手入力箇所","手入力箇所","手入力箇所","手入力箇所","手入力箇所","手入力箇所","手入力箇所"))</f>
        <v>#REF!</v>
      </c>
    </row>
    <row r="1203" spans="1:14" ht="13.8" thickBot="1" x14ac:dyDescent="0.25"/>
    <row r="1204" spans="1:14" ht="13.8" thickBot="1" x14ac:dyDescent="0.25">
      <c r="A1204" s="686" t="e">
        <f>A1177</f>
        <v>#REF!</v>
      </c>
      <c r="B1204" s="686"/>
      <c r="C1204" s="686"/>
      <c r="D1204" s="687" t="s">
        <v>193</v>
      </c>
      <c r="E1204" s="687"/>
      <c r="F1204" s="687"/>
      <c r="G1204" s="687"/>
      <c r="H1204" s="687"/>
      <c r="I1204" s="687"/>
      <c r="J1204" s="687"/>
      <c r="K1204" s="687"/>
      <c r="L1204" s="687"/>
      <c r="M1204" s="687"/>
      <c r="N1204" s="687"/>
    </row>
    <row r="1205" spans="1:14" ht="13.8" thickBot="1" x14ac:dyDescent="0.25">
      <c r="A1205" s="105"/>
      <c r="B1205" s="33">
        <v>1</v>
      </c>
      <c r="C1205" s="24">
        <v>2</v>
      </c>
      <c r="D1205" s="24">
        <v>3</v>
      </c>
      <c r="E1205" s="24" t="s">
        <v>58</v>
      </c>
      <c r="F1205" s="24" t="s">
        <v>59</v>
      </c>
      <c r="G1205" s="24" t="s">
        <v>60</v>
      </c>
      <c r="H1205" s="24" t="s">
        <v>61</v>
      </c>
      <c r="I1205" s="24" t="s">
        <v>62</v>
      </c>
      <c r="J1205" s="24" t="s">
        <v>194</v>
      </c>
      <c r="K1205" s="102" t="s">
        <v>85</v>
      </c>
      <c r="L1205" s="105" t="s">
        <v>189</v>
      </c>
      <c r="M1205" s="105" t="s">
        <v>188</v>
      </c>
      <c r="N1205" s="105" t="s">
        <v>51</v>
      </c>
    </row>
    <row r="1206" spans="1:14" ht="13.8" thickBot="1" x14ac:dyDescent="0.25">
      <c r="A1206" s="26" t="s">
        <v>56</v>
      </c>
      <c r="B1206" s="22">
        <v>16</v>
      </c>
      <c r="C1206" s="22">
        <v>25</v>
      </c>
      <c r="D1206" s="22">
        <v>32</v>
      </c>
      <c r="E1206" s="22">
        <v>38</v>
      </c>
      <c r="F1206" s="22">
        <v>56</v>
      </c>
      <c r="G1206" s="22">
        <v>87</v>
      </c>
      <c r="H1206" s="22">
        <v>121</v>
      </c>
      <c r="I1206" s="22"/>
      <c r="J1206" s="23"/>
      <c r="K1206" s="68"/>
      <c r="L1206" s="107" t="s">
        <v>56</v>
      </c>
      <c r="M1206" s="103" t="e">
        <f>#REF!</f>
        <v>#REF!</v>
      </c>
      <c r="N1206" s="103" t="e">
        <f>IF(M1206=0,"",CHOOSE(M1206,"16","25","32","38","38","56","56","56","56","56","87","87","87","87","87","87","87","87","87","87","121","121","121","121","121","121","121","121","121","121","手入力箇所","手入力箇所","手入力箇所","手入力箇所","手入力箇所","手入力箇所","手入力箇所","手入力箇所","手入力箇所","手入力箇所"))</f>
        <v>#REF!</v>
      </c>
    </row>
    <row r="1207" spans="1:14" ht="13.8" thickBot="1" x14ac:dyDescent="0.25">
      <c r="A1207" s="27" t="s">
        <v>57</v>
      </c>
      <c r="B1207" s="18">
        <v>25</v>
      </c>
      <c r="C1207" s="18">
        <v>33</v>
      </c>
      <c r="D1207" s="18">
        <v>40</v>
      </c>
      <c r="E1207" s="18">
        <v>45</v>
      </c>
      <c r="F1207" s="18">
        <v>58</v>
      </c>
      <c r="G1207" s="18">
        <v>79</v>
      </c>
      <c r="H1207" s="18"/>
      <c r="I1207" s="18"/>
      <c r="J1207" s="62"/>
      <c r="K1207" s="69"/>
      <c r="L1207" s="107" t="s">
        <v>57</v>
      </c>
      <c r="M1207" s="103" t="e">
        <f>#REF!</f>
        <v>#REF!</v>
      </c>
      <c r="N1207" s="103" t="e">
        <f>IF(M1207=0,"",CHOOSE(M1207,"25","33","40","45","45","58","58","58","58","58","79","79","79","79","79","79","79","79","79","79","手入力箇所","手入力箇所","手入力箇所","手入力箇所","手入力箇所","手入力箇所","手入力箇所","手入力箇所","手入力箇所","手入力箇所"))</f>
        <v>#REF!</v>
      </c>
    </row>
    <row r="1208" spans="1:14" ht="48.6" thickBot="1" x14ac:dyDescent="0.25">
      <c r="A1208" s="28" t="s">
        <v>64</v>
      </c>
      <c r="B1208" s="18">
        <v>32</v>
      </c>
      <c r="C1208" s="18"/>
      <c r="D1208" s="18"/>
      <c r="E1208" s="18"/>
      <c r="F1208" s="18"/>
      <c r="G1208" s="18"/>
      <c r="H1208" s="18"/>
      <c r="I1208" s="18"/>
      <c r="J1208" s="62"/>
      <c r="K1208" s="69"/>
      <c r="L1208" s="108" t="s">
        <v>64</v>
      </c>
      <c r="M1208" s="103" t="e">
        <f>#REF!</f>
        <v>#REF!</v>
      </c>
      <c r="N1208" s="103" t="e">
        <f>IF(M1208=0,"",CHOOSE(M1208,"32","手入力箇所","手入力箇所","手入力箇所","手入力箇所","手入力箇所","手入力箇所","手入力箇所","手入力箇所","手入力箇所","手入力箇所"))</f>
        <v>#REF!</v>
      </c>
    </row>
    <row r="1209" spans="1:14" ht="48.6" thickBot="1" x14ac:dyDescent="0.25">
      <c r="A1209" s="28" t="s">
        <v>65</v>
      </c>
      <c r="B1209" s="18">
        <v>36</v>
      </c>
      <c r="C1209" s="18"/>
      <c r="D1209" s="18"/>
      <c r="E1209" s="18"/>
      <c r="F1209" s="18"/>
      <c r="G1209" s="18"/>
      <c r="H1209" s="18"/>
      <c r="I1209" s="18"/>
      <c r="J1209" s="62"/>
      <c r="K1209" s="69"/>
      <c r="L1209" s="108" t="s">
        <v>65</v>
      </c>
      <c r="M1209" s="103" t="e">
        <f>#REF!</f>
        <v>#REF!</v>
      </c>
      <c r="N1209" s="103" t="e">
        <f>IF(M1209=0,"",CHOOSE(M1209,"36","手入力箇所","手入力箇所","手入力箇所","手入力箇所","手入力箇所","手入力箇所","手入力箇所","手入力箇所","手入力箇所","手入力箇所"))</f>
        <v>#REF!</v>
      </c>
    </row>
    <row r="1210" spans="1:14" ht="24.6" thickBot="1" x14ac:dyDescent="0.25">
      <c r="A1210" s="28" t="s">
        <v>66</v>
      </c>
      <c r="B1210" s="18">
        <v>24</v>
      </c>
      <c r="C1210" s="18">
        <v>30</v>
      </c>
      <c r="D1210" s="18">
        <v>33</v>
      </c>
      <c r="E1210" s="18">
        <v>35</v>
      </c>
      <c r="F1210" s="18">
        <v>42</v>
      </c>
      <c r="G1210" s="18"/>
      <c r="H1210" s="18"/>
      <c r="I1210" s="18"/>
      <c r="J1210" s="62"/>
      <c r="K1210" s="69"/>
      <c r="L1210" s="108" t="s">
        <v>66</v>
      </c>
      <c r="M1210" s="103" t="e">
        <f>#REF!</f>
        <v>#REF!</v>
      </c>
      <c r="N1210" s="103" t="e">
        <f>IF(M1210=0,"",CHOOSE(M1210,"24","30","33","35","35","42","42","42","42","42","手入力箇所","手入力箇所","手入力箇所","手入力箇所","手入力箇所","手入力箇所","手入力箇所","手入力箇所","手入力箇所","手入力箇所"))</f>
        <v>#REF!</v>
      </c>
    </row>
    <row r="1211" spans="1:14" ht="36.6" thickBot="1" x14ac:dyDescent="0.25">
      <c r="A1211" s="28" t="s">
        <v>67</v>
      </c>
      <c r="B1211" s="18">
        <v>7</v>
      </c>
      <c r="C1211" s="18">
        <v>12</v>
      </c>
      <c r="D1211" s="18">
        <v>16</v>
      </c>
      <c r="E1211" s="18">
        <v>19</v>
      </c>
      <c r="F1211" s="18"/>
      <c r="G1211" s="18"/>
      <c r="H1211" s="18"/>
      <c r="I1211" s="18"/>
      <c r="J1211" s="62"/>
      <c r="K1211" s="69"/>
      <c r="L1211" s="108" t="s">
        <v>67</v>
      </c>
      <c r="M1211" s="103" t="e">
        <f>#REF!</f>
        <v>#REF!</v>
      </c>
      <c r="N1211" s="103" t="e">
        <f>IF(M1211=0,"",CHOOSE(M1211,"7","12","16","19","19","手入力箇所","手入力箇所","手入力箇所","手入力箇所","手入力箇所","手入力箇所","手入力箇所","手入力箇所","手入力箇所","手入力箇所"))</f>
        <v>#REF!</v>
      </c>
    </row>
    <row r="1212" spans="1:14" ht="24.6" thickBot="1" x14ac:dyDescent="0.25">
      <c r="A1212" s="28" t="s">
        <v>68</v>
      </c>
      <c r="B1212" s="18">
        <v>21</v>
      </c>
      <c r="C1212" s="18">
        <v>35</v>
      </c>
      <c r="D1212" s="18">
        <v>48</v>
      </c>
      <c r="E1212" s="18">
        <v>59</v>
      </c>
      <c r="F1212" s="18">
        <v>94</v>
      </c>
      <c r="G1212" s="18">
        <v>159</v>
      </c>
      <c r="H1212" s="18">
        <v>235</v>
      </c>
      <c r="I1212" s="18"/>
      <c r="J1212" s="62"/>
      <c r="K1212" s="69"/>
      <c r="L1212" s="108" t="s">
        <v>68</v>
      </c>
      <c r="M1212" s="103" t="e">
        <f>#REF!</f>
        <v>#REF!</v>
      </c>
      <c r="N1212" s="103" t="e">
        <f>IF(M1212=0,"",CHOOSE(M1212,"21","35","48","59","59","94","94","94","94","94","159","159","159","159","159","159","159","159","159","159","235","235","235","235","235","235","235","235","235","235","手入力箇所","手入力箇所","手入力箇所","手入力箇所","手入力箇所","手入力箇所","手入力箇所","手入力箇所","手入力箇所","手入力箇所"))</f>
        <v>#REF!</v>
      </c>
    </row>
    <row r="1213" spans="1:14" ht="36.6" thickBot="1" x14ac:dyDescent="0.25">
      <c r="A1213" s="28" t="s">
        <v>69</v>
      </c>
      <c r="B1213" s="18">
        <v>22</v>
      </c>
      <c r="C1213" s="18">
        <v>26</v>
      </c>
      <c r="D1213" s="18">
        <v>28</v>
      </c>
      <c r="E1213" s="18">
        <v>29</v>
      </c>
      <c r="F1213" s="18">
        <v>34</v>
      </c>
      <c r="G1213" s="18"/>
      <c r="H1213" s="18"/>
      <c r="I1213" s="18"/>
      <c r="J1213" s="62"/>
      <c r="K1213" s="69"/>
      <c r="L1213" s="108" t="s">
        <v>69</v>
      </c>
      <c r="M1213" s="103" t="e">
        <f>#REF!</f>
        <v>#REF!</v>
      </c>
      <c r="N1213" s="103" t="e">
        <f>IF(M1213=0,"",CHOOSE(M1213,"22","26","28","29","29","34","34","34","34","34","手入力箇所","手入力箇所","手入力箇所","手入力箇所","手入力箇所","手入力箇所","手入力箇所","手入力箇所","手入力箇所","手入力箇所"))</f>
        <v>#REF!</v>
      </c>
    </row>
    <row r="1214" spans="1:14" ht="13.8" thickBot="1" x14ac:dyDescent="0.25">
      <c r="A1214" s="27" t="s">
        <v>63</v>
      </c>
      <c r="B1214" s="18">
        <v>21</v>
      </c>
      <c r="C1214" s="18">
        <v>33</v>
      </c>
      <c r="D1214" s="18">
        <v>46</v>
      </c>
      <c r="E1214" s="18">
        <v>56</v>
      </c>
      <c r="F1214" s="18">
        <v>89</v>
      </c>
      <c r="G1214" s="18">
        <v>151</v>
      </c>
      <c r="H1214" s="18">
        <v>224</v>
      </c>
      <c r="I1214" s="18">
        <v>289</v>
      </c>
      <c r="J1214" s="18">
        <v>350</v>
      </c>
      <c r="K1214" s="69"/>
      <c r="L1214" s="107" t="s">
        <v>63</v>
      </c>
      <c r="M1214" s="103" t="e">
        <f>#REF!</f>
        <v>#REF!</v>
      </c>
      <c r="N1214" s="103" t="e">
        <f>IF(M1214=0,"",CHOOSE(M1214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215" spans="1:14" ht="24.6" thickBot="1" x14ac:dyDescent="0.25">
      <c r="A1215" s="34" t="s">
        <v>70</v>
      </c>
      <c r="B1215" s="35">
        <v>13</v>
      </c>
      <c r="C1215" s="35">
        <v>33</v>
      </c>
      <c r="D1215" s="35">
        <v>59</v>
      </c>
      <c r="E1215" s="35"/>
      <c r="F1215" s="35"/>
      <c r="G1215" s="35"/>
      <c r="H1215" s="35"/>
      <c r="I1215" s="35"/>
      <c r="J1215" s="36"/>
      <c r="K1215" s="67"/>
      <c r="L1215" s="108" t="s">
        <v>70</v>
      </c>
      <c r="M1215" s="103" t="e">
        <f>#REF!</f>
        <v>#REF!</v>
      </c>
      <c r="N1215" s="103" t="e">
        <f>IF(M1215=0,"",CHOOSE(M1215,"13","33","59","手入力箇所","手入力箇所","手入力箇所","手入力箇所","手入力箇所","手入力箇所","手入力箇所","手入力箇所","手入力箇所","手入力箇所"))</f>
        <v>#REF!</v>
      </c>
    </row>
    <row r="1216" spans="1:14" ht="13.8" thickBot="1" x14ac:dyDescent="0.25">
      <c r="A1216" s="37" t="s">
        <v>71</v>
      </c>
      <c r="B1216" s="17">
        <v>23</v>
      </c>
      <c r="C1216" s="17">
        <v>39</v>
      </c>
      <c r="D1216" s="17">
        <v>97</v>
      </c>
      <c r="E1216" s="17"/>
      <c r="F1216" s="17"/>
      <c r="G1216" s="17"/>
      <c r="H1216" s="17"/>
      <c r="I1216" s="17"/>
      <c r="J1216" s="64"/>
      <c r="K1216" s="70"/>
      <c r="L1216" s="109" t="s">
        <v>71</v>
      </c>
      <c r="M1216" s="103" t="e">
        <f>#REF!</f>
        <v>#REF!</v>
      </c>
      <c r="N1216" s="103" t="e">
        <f>IF(M1216=0,"",CHOOSE(M1216,"23","39","97","手入力箇所","手入力箇所","手入力箇所","手入力箇所","手入力箇所","手入力箇所","手入力箇所","手入力箇所","手入力箇所","手入力箇所"))</f>
        <v>#REF!</v>
      </c>
    </row>
    <row r="1217" spans="1:14" ht="13.8" thickBot="1" x14ac:dyDescent="0.25">
      <c r="A1217" s="29" t="s">
        <v>72</v>
      </c>
      <c r="B1217" s="18">
        <v>21</v>
      </c>
      <c r="C1217" s="18">
        <v>37</v>
      </c>
      <c r="D1217" s="18">
        <v>58</v>
      </c>
      <c r="E1217" s="18">
        <v>76</v>
      </c>
      <c r="F1217" s="18">
        <v>137</v>
      </c>
      <c r="G1217" s="18"/>
      <c r="H1217" s="18"/>
      <c r="I1217" s="18"/>
      <c r="J1217" s="62"/>
      <c r="K1217" s="69"/>
      <c r="L1217" s="109" t="s">
        <v>72</v>
      </c>
      <c r="M1217" s="103" t="e">
        <f>#REF!</f>
        <v>#REF!</v>
      </c>
      <c r="N1217" s="103" t="e">
        <f>IF(M1217=0,"",CHOOSE(M1217,"21","37","58","76","76","137","137","137","137","137","手入力箇所","手入力箇所","手入力箇所","手入力箇所","手入力箇所","手入力箇所","手入力箇所","手入力箇所","手入力箇所","手入力箇所"))</f>
        <v>#REF!</v>
      </c>
    </row>
    <row r="1218" spans="1:14" ht="13.8" thickBot="1" x14ac:dyDescent="0.25">
      <c r="A1218" s="29" t="s">
        <v>73</v>
      </c>
      <c r="B1218" s="18">
        <v>48</v>
      </c>
      <c r="C1218" s="18">
        <v>93</v>
      </c>
      <c r="D1218" s="18">
        <v>138</v>
      </c>
      <c r="E1218" s="18">
        <v>183</v>
      </c>
      <c r="F1218" s="18"/>
      <c r="G1218" s="18"/>
      <c r="H1218" s="18"/>
      <c r="I1218" s="18"/>
      <c r="J1218" s="62"/>
      <c r="K1218" s="69"/>
      <c r="L1218" s="109" t="s">
        <v>73</v>
      </c>
      <c r="M1218" s="103" t="e">
        <f>#REF!</f>
        <v>#REF!</v>
      </c>
      <c r="N1218" s="103" t="e">
        <f>IF(M1218=0,"",CHOOSE(M1218,"48","93","138","183","183","手入力箇所","手入力箇所","手入力箇所","手入力箇所","手入力箇所","手入力箇所","手入力箇所","手入力箇所","手入力箇所","手入力箇所"))</f>
        <v>#REF!</v>
      </c>
    </row>
    <row r="1219" spans="1:14" ht="37.200000000000003" thickBot="1" x14ac:dyDescent="0.25">
      <c r="A1219" s="30" t="s">
        <v>74</v>
      </c>
      <c r="B1219" s="18">
        <v>13</v>
      </c>
      <c r="C1219" s="18">
        <v>26</v>
      </c>
      <c r="D1219" s="18">
        <v>40</v>
      </c>
      <c r="E1219" s="18">
        <v>55</v>
      </c>
      <c r="F1219" s="18">
        <v>107</v>
      </c>
      <c r="G1219" s="18">
        <v>224</v>
      </c>
      <c r="H1219" s="18">
        <v>386</v>
      </c>
      <c r="I1219" s="18"/>
      <c r="J1219" s="62"/>
      <c r="K1219" s="69"/>
      <c r="L1219" s="110" t="s">
        <v>74</v>
      </c>
      <c r="M1219" s="103" t="e">
        <f>#REF!</f>
        <v>#REF!</v>
      </c>
      <c r="N1219" s="103" t="e">
        <f>IF(M1219=0,"",CHOOSE(M1219,"13","26","40","55","55","107","107","107","107","107","224","224","224","224","224","224","224","224","224","224","386","386","386","386","386","386","386","386","386","386","手入力箇所","手入力箇所","手入力箇所","手入力箇所","手入力箇所","手入力箇所","手入力箇所","手入力箇所","手入力箇所","手入力箇所"))</f>
        <v>#REF!</v>
      </c>
    </row>
    <row r="1220" spans="1:14" ht="13.8" thickBot="1" x14ac:dyDescent="0.25">
      <c r="A1220" s="29" t="s">
        <v>75</v>
      </c>
      <c r="B1220" s="18">
        <v>36</v>
      </c>
      <c r="C1220" s="18">
        <v>98</v>
      </c>
      <c r="D1220" s="18">
        <v>173</v>
      </c>
      <c r="E1220" s="18">
        <v>274</v>
      </c>
      <c r="F1220" s="18"/>
      <c r="G1220" s="18"/>
      <c r="H1220" s="18"/>
      <c r="I1220" s="18"/>
      <c r="J1220" s="62"/>
      <c r="K1220" s="69"/>
      <c r="L1220" s="109" t="s">
        <v>75</v>
      </c>
      <c r="M1220" s="103" t="e">
        <f>#REF!</f>
        <v>#REF!</v>
      </c>
      <c r="N1220" s="103" t="e">
        <f>IF(M1220=0,"",CHOOSE(M1220,"36","98","173","274","274","手入力箇所","手入力箇所","手入力箇所","手入力箇所","手入力箇所","手入力箇所","手入力箇所","手入力箇所","手入力箇所","手入力箇所"))</f>
        <v>#REF!</v>
      </c>
    </row>
    <row r="1221" spans="1:14" ht="37.200000000000003" thickBot="1" x14ac:dyDescent="0.25">
      <c r="A1221" s="30" t="s">
        <v>76</v>
      </c>
      <c r="B1221" s="18">
        <v>127</v>
      </c>
      <c r="C1221" s="18">
        <v>127</v>
      </c>
      <c r="D1221" s="18">
        <v>127</v>
      </c>
      <c r="E1221" s="18">
        <v>127</v>
      </c>
      <c r="F1221" s="18"/>
      <c r="G1221" s="18"/>
      <c r="H1221" s="18"/>
      <c r="I1221" s="18"/>
      <c r="J1221" s="62"/>
      <c r="K1221" s="69"/>
      <c r="L1221" s="110" t="s">
        <v>76</v>
      </c>
      <c r="M1221" s="103" t="e">
        <f>#REF!</f>
        <v>#REF!</v>
      </c>
      <c r="N1221" s="103" t="e">
        <f>IF(M1221=0,"",CHOOSE(M1221,"127","127","127","127","127","手入力箇所","手入力箇所","手入力箇所","手入力箇所","手入力箇所","手入力箇所","手入力箇所","手入力箇所","手入力箇所","手入力箇所"))</f>
        <v>#REF!</v>
      </c>
    </row>
    <row r="1222" spans="1:14" ht="27" thickBot="1" x14ac:dyDescent="0.25">
      <c r="A1222" s="31" t="s">
        <v>77</v>
      </c>
      <c r="B1222" s="18">
        <v>42</v>
      </c>
      <c r="C1222" s="18">
        <v>90</v>
      </c>
      <c r="D1222" s="18">
        <v>141</v>
      </c>
      <c r="E1222" s="18">
        <v>193</v>
      </c>
      <c r="F1222" s="62"/>
      <c r="G1222" s="62"/>
      <c r="H1222" s="62"/>
      <c r="I1222" s="62"/>
      <c r="J1222" s="62"/>
      <c r="K1222" s="69"/>
      <c r="L1222" s="111" t="s">
        <v>77</v>
      </c>
      <c r="M1222" s="103" t="e">
        <f>#REF!</f>
        <v>#REF!</v>
      </c>
      <c r="N1222" s="103" t="e">
        <f>IF(M1222=0,"",CHOOSE(M1222,"42","90","141","193","1936","手入力箇所","手入力箇所","手入力箇所","手入力箇所","手入力箇所","手入力箇所","手入力箇所","手入力箇所","手入力箇所","手入力箇所"))</f>
        <v>#REF!</v>
      </c>
    </row>
    <row r="1223" spans="1:14" ht="40.200000000000003" thickBot="1" x14ac:dyDescent="0.25">
      <c r="A1223" s="31" t="s">
        <v>78</v>
      </c>
      <c r="B1223" s="18">
        <v>24</v>
      </c>
      <c r="C1223" s="18">
        <v>43</v>
      </c>
      <c r="D1223" s="18">
        <v>61</v>
      </c>
      <c r="E1223" s="18">
        <v>76</v>
      </c>
      <c r="F1223" s="62"/>
      <c r="G1223" s="62"/>
      <c r="H1223" s="62"/>
      <c r="I1223" s="62"/>
      <c r="J1223" s="62"/>
      <c r="K1223" s="69"/>
      <c r="L1223" s="111" t="s">
        <v>78</v>
      </c>
      <c r="M1223" s="103" t="e">
        <f>#REF!</f>
        <v>#REF!</v>
      </c>
      <c r="N1223" s="103" t="e">
        <f>IF(M1223=0,"",CHOOSE(M1223,"24","43","61","76","76","手入力箇所","手入力箇所","手入力箇所","手入力箇所","手入力箇所","手入力箇所","手入力箇所","手入力箇所","手入力箇所","手入力箇所"))</f>
        <v>#REF!</v>
      </c>
    </row>
    <row r="1224" spans="1:14" ht="27" thickBot="1" x14ac:dyDescent="0.25">
      <c r="A1224" s="31" t="s">
        <v>79</v>
      </c>
      <c r="B1224" s="18">
        <v>54</v>
      </c>
      <c r="C1224" s="18">
        <v>77</v>
      </c>
      <c r="D1224" s="18">
        <v>94</v>
      </c>
      <c r="E1224" s="18">
        <v>107</v>
      </c>
      <c r="F1224" s="62"/>
      <c r="G1224" s="62"/>
      <c r="H1224" s="62"/>
      <c r="I1224" s="62"/>
      <c r="J1224" s="62"/>
      <c r="K1224" s="69"/>
      <c r="L1224" s="111" t="s">
        <v>79</v>
      </c>
      <c r="M1224" s="103" t="e">
        <f>#REF!</f>
        <v>#REF!</v>
      </c>
      <c r="N1224" s="103" t="e">
        <f>IF(M1224=0,"",CHOOSE(M1224,"54","77","94","107","107","手入力箇所","手入力箇所","手入力箇所","手入力箇所","手入力箇所","手入力箇所","手入力箇所","手入力箇所","手入力箇所","手入力箇所"))</f>
        <v>#REF!</v>
      </c>
    </row>
    <row r="1225" spans="1:14" ht="40.200000000000003" thickBot="1" x14ac:dyDescent="0.25">
      <c r="A1225" s="31" t="s">
        <v>80</v>
      </c>
      <c r="B1225" s="18">
        <v>49</v>
      </c>
      <c r="C1225" s="18">
        <v>53</v>
      </c>
      <c r="D1225" s="18">
        <v>55</v>
      </c>
      <c r="E1225" s="18">
        <v>56</v>
      </c>
      <c r="F1225" s="62"/>
      <c r="G1225" s="62"/>
      <c r="H1225" s="62"/>
      <c r="I1225" s="62"/>
      <c r="J1225" s="62"/>
      <c r="K1225" s="69"/>
      <c r="L1225" s="111" t="s">
        <v>80</v>
      </c>
      <c r="M1225" s="103" t="e">
        <f>#REF!</f>
        <v>#REF!</v>
      </c>
      <c r="N1225" s="103" t="e">
        <f>IF(M1225=0,"",CHOOSE(M1225,"49","53","55","56","56","手入力箇所","手入力箇所","手入力箇所","手入力箇所","手入力箇所","手入力箇所","手入力箇所","手入力箇所","手入力箇所","手入力箇所"))</f>
        <v>#REF!</v>
      </c>
    </row>
    <row r="1226" spans="1:14" ht="40.200000000000003" thickBot="1" x14ac:dyDescent="0.25">
      <c r="A1226" s="38" t="s">
        <v>81</v>
      </c>
      <c r="B1226" s="35">
        <v>232</v>
      </c>
      <c r="C1226" s="35">
        <v>232</v>
      </c>
      <c r="D1226" s="36"/>
      <c r="E1226" s="36"/>
      <c r="F1226" s="36"/>
      <c r="G1226" s="36"/>
      <c r="H1226" s="36"/>
      <c r="I1226" s="36"/>
      <c r="J1226" s="36"/>
      <c r="K1226" s="67"/>
      <c r="L1226" s="111" t="s">
        <v>81</v>
      </c>
      <c r="M1226" s="103" t="e">
        <f>#REF!</f>
        <v>#REF!</v>
      </c>
      <c r="N1226" s="103" t="e">
        <f>IF(M1226=0,"",CHOOSE(M1226,"232","232","手入力箇所","手入力箇所","手入力箇所","手入力箇所","手入力箇所","手入力箇所","手入力箇所","手入力箇所","手入力箇所","手入力箇所"))</f>
        <v>#REF!</v>
      </c>
    </row>
    <row r="1227" spans="1:14" ht="13.8" thickBot="1" x14ac:dyDescent="0.25">
      <c r="A1227" s="39" t="s">
        <v>82</v>
      </c>
      <c r="B1227" s="17">
        <v>6</v>
      </c>
      <c r="C1227" s="17">
        <v>9</v>
      </c>
      <c r="D1227" s="17">
        <v>11</v>
      </c>
      <c r="E1227" s="17">
        <v>13</v>
      </c>
      <c r="F1227" s="17">
        <v>18</v>
      </c>
      <c r="G1227" s="17">
        <v>26</v>
      </c>
      <c r="H1227" s="17">
        <v>35</v>
      </c>
      <c r="I1227" s="17">
        <v>43</v>
      </c>
      <c r="J1227" s="17">
        <v>49</v>
      </c>
      <c r="K1227" s="70"/>
      <c r="L1227" s="111" t="s">
        <v>82</v>
      </c>
      <c r="M1227" s="103" t="e">
        <f>#REF!</f>
        <v>#REF!</v>
      </c>
      <c r="N1227" s="103" t="e">
        <f>IF(M1227=0,"",CHOOSE(M1227,"6","9","11","13","13","18","18","18","18","18","26","26","26","26","26","26","26","26","26","26","35","35","35","35","35","35","35","35","35","35","43","43","43","43","43","43","43","43","43","43","49","49","49","49","49","49","49","49","49","49","手入力箇所","手入力箇所","手入力箇所","手入力箇所","手入力箇所","手入力箇所","手入力箇所","手入力箇所","手入力箇所","手入力箇所"))</f>
        <v>#REF!</v>
      </c>
    </row>
    <row r="1228" spans="1:14" ht="13.8" thickBot="1" x14ac:dyDescent="0.25">
      <c r="A1228" s="31" t="s">
        <v>83</v>
      </c>
      <c r="B1228" s="18">
        <v>6</v>
      </c>
      <c r="C1228" s="18">
        <v>10</v>
      </c>
      <c r="D1228" s="18">
        <v>14</v>
      </c>
      <c r="E1228" s="18">
        <v>17</v>
      </c>
      <c r="F1228" s="18">
        <v>29</v>
      </c>
      <c r="G1228" s="18">
        <v>50</v>
      </c>
      <c r="H1228" s="18">
        <v>76</v>
      </c>
      <c r="I1228" s="18">
        <v>100</v>
      </c>
      <c r="J1228" s="18">
        <v>123</v>
      </c>
      <c r="K1228" s="69"/>
      <c r="L1228" s="111" t="s">
        <v>83</v>
      </c>
      <c r="M1228" s="103" t="e">
        <f>#REF!</f>
        <v>#REF!</v>
      </c>
      <c r="N1228" s="103" t="e">
        <f>IF(M1228=0,"",CHOOSE(M1228,"6","10","14","17","17","29","29","29","29","29","50","50","50","50","50","50","50","50","50","50","76","76","76","76","76","76","76","76","76","76","100","100","100","100","100","100","100","100","100","100","123","123","123","123","123","123","123","123","123","123","手入力箇所","手入力箇所","手入力箇所","手入力箇所","手入力箇所","手入力箇所","手入力箇所","手入力箇所","手入力箇所"))</f>
        <v>#REF!</v>
      </c>
    </row>
    <row r="1229" spans="1:14" ht="27" thickBot="1" x14ac:dyDescent="0.25">
      <c r="A1229" s="32" t="s">
        <v>84</v>
      </c>
      <c r="B1229" s="20">
        <v>9</v>
      </c>
      <c r="C1229" s="20">
        <v>15</v>
      </c>
      <c r="D1229" s="20">
        <v>20</v>
      </c>
      <c r="E1229" s="20">
        <v>24</v>
      </c>
      <c r="F1229" s="20">
        <v>39</v>
      </c>
      <c r="G1229" s="20">
        <v>65</v>
      </c>
      <c r="H1229" s="63"/>
      <c r="I1229" s="63"/>
      <c r="J1229" s="63"/>
      <c r="K1229" s="106"/>
      <c r="L1229" s="111" t="s">
        <v>84</v>
      </c>
      <c r="M1229" s="103" t="e">
        <f>#REF!</f>
        <v>#REF!</v>
      </c>
      <c r="N1229" s="103" t="e">
        <f>IF(M1229=0,"",CHOOSE(M1229,"9","15","20","24","24","39","39","39","39","39","65","65","65","65","65","65","65","65","65","65","手入力箇所","手入力箇所","手入力箇所","手入力箇所","手入力箇所","手入力箇所","手入力箇所","手入力箇所","手入力箇所","手入力箇所"))</f>
        <v>#REF!</v>
      </c>
    </row>
    <row r="1232" spans="1:14" ht="13.8" thickBot="1" x14ac:dyDescent="0.25"/>
    <row r="1233" spans="1:14" ht="13.8" thickBot="1" x14ac:dyDescent="0.25">
      <c r="A1233" s="688" t="e">
        <f>#REF!</f>
        <v>#REF!</v>
      </c>
      <c r="B1233" s="688"/>
      <c r="C1233" s="688"/>
      <c r="D1233" s="689" t="s">
        <v>192</v>
      </c>
      <c r="E1233" s="689"/>
      <c r="F1233" s="689"/>
      <c r="G1233" s="689"/>
      <c r="H1233" s="689"/>
      <c r="I1233" s="689"/>
      <c r="J1233" s="689"/>
      <c r="K1233" s="689"/>
      <c r="L1233" s="689"/>
      <c r="M1233" s="689"/>
      <c r="N1233" s="689"/>
    </row>
    <row r="1234" spans="1:14" ht="13.8" thickBot="1" x14ac:dyDescent="0.25">
      <c r="A1234" s="65"/>
      <c r="B1234" s="33">
        <v>1</v>
      </c>
      <c r="C1234" s="24">
        <v>2</v>
      </c>
      <c r="D1234" s="24">
        <v>3</v>
      </c>
      <c r="E1234" s="24" t="s">
        <v>58</v>
      </c>
      <c r="F1234" s="24" t="s">
        <v>59</v>
      </c>
      <c r="G1234" s="24" t="s">
        <v>60</v>
      </c>
      <c r="H1234" s="24" t="s">
        <v>61</v>
      </c>
      <c r="I1234" s="24" t="s">
        <v>62</v>
      </c>
      <c r="J1234" s="24" t="s">
        <v>194</v>
      </c>
      <c r="K1234" s="25" t="s">
        <v>85</v>
      </c>
      <c r="L1234" s="105" t="s">
        <v>189</v>
      </c>
      <c r="M1234" s="105" t="s">
        <v>188</v>
      </c>
      <c r="N1234" s="105" t="s">
        <v>51</v>
      </c>
    </row>
    <row r="1235" spans="1:14" ht="13.8" thickBot="1" x14ac:dyDescent="0.25">
      <c r="A1235" s="26" t="s">
        <v>56</v>
      </c>
      <c r="B1235" s="22">
        <v>5</v>
      </c>
      <c r="C1235" s="22">
        <v>7</v>
      </c>
      <c r="D1235" s="22">
        <v>8</v>
      </c>
      <c r="E1235" s="22">
        <v>8</v>
      </c>
      <c r="F1235" s="22">
        <v>10</v>
      </c>
      <c r="G1235" s="22">
        <v>13</v>
      </c>
      <c r="H1235" s="22">
        <v>16</v>
      </c>
      <c r="I1235" s="22"/>
      <c r="J1235" s="23"/>
      <c r="K1235" s="1"/>
      <c r="L1235" s="26" t="s">
        <v>56</v>
      </c>
      <c r="M1235" s="104" t="e">
        <f>#REF!</f>
        <v>#REF!</v>
      </c>
      <c r="N1235" s="112" t="e">
        <f>IF(M1235=0,"",CHOOSE(M1235,"5","7","8","8","8","10","10","10","10","10","13","13","13","13","13","13","13","13","13","13","16","16","16","16","16","16","16","16","16","16","16","手入力箇所","手入力箇所","手入力箇所","手入力箇所","手入力箇所","手入力箇所","手入力箇所","手入力箇所","手入力箇所","手入力箇所"))</f>
        <v>#REF!</v>
      </c>
    </row>
    <row r="1236" spans="1:14" ht="13.8" thickBot="1" x14ac:dyDescent="0.25">
      <c r="A1236" s="27" t="s">
        <v>57</v>
      </c>
      <c r="B1236" s="18">
        <v>5</v>
      </c>
      <c r="C1236" s="18">
        <v>7</v>
      </c>
      <c r="D1236" s="18">
        <v>8</v>
      </c>
      <c r="E1236" s="18">
        <v>9</v>
      </c>
      <c r="F1236" s="18">
        <v>12</v>
      </c>
      <c r="G1236" s="18">
        <v>16</v>
      </c>
      <c r="H1236" s="18"/>
      <c r="I1236" s="18"/>
      <c r="J1236" s="62"/>
      <c r="K1236" s="19"/>
      <c r="L1236" s="27" t="s">
        <v>57</v>
      </c>
      <c r="M1236" s="104" t="e">
        <f>#REF!</f>
        <v>#REF!</v>
      </c>
      <c r="N1236" s="113" t="e">
        <f>IF(M1236=0,"",CHOOSE(M1236,"5","7","8","9","9","12","12","12","12","12","16","16","16","16","16","16","16","16","16","16","手入力箇所","手入力箇所","手入力箇所","手入力箇所","手入力箇所","手入力箇所","手入力箇所","手入力箇所","手入力箇所","手入力箇所"))</f>
        <v>#REF!</v>
      </c>
    </row>
    <row r="1237" spans="1:14" ht="48.6" thickBot="1" x14ac:dyDescent="0.25">
      <c r="A1237" s="28" t="s">
        <v>64</v>
      </c>
      <c r="B1237" s="18">
        <v>6</v>
      </c>
      <c r="C1237" s="18"/>
      <c r="D1237" s="18"/>
      <c r="E1237" s="18"/>
      <c r="F1237" s="18"/>
      <c r="G1237" s="18"/>
      <c r="H1237" s="18"/>
      <c r="I1237" s="18"/>
      <c r="J1237" s="62"/>
      <c r="K1237" s="19"/>
      <c r="L1237" s="28" t="s">
        <v>64</v>
      </c>
      <c r="M1237" s="104" t="e">
        <f>#REF!</f>
        <v>#REF!</v>
      </c>
      <c r="N1237" s="113" t="e">
        <f>IF(M1237=0,"",CHOOSE(M1237,"6","手入力箇所","手入力箇所","手入力箇所","手入力箇所","手入力箇所","手入力箇所","手入力箇所","手入力箇所","手入力箇所","手入力箇所","",""))</f>
        <v>#REF!</v>
      </c>
    </row>
    <row r="1238" spans="1:14" ht="48.6" thickBot="1" x14ac:dyDescent="0.25">
      <c r="A1238" s="28" t="s">
        <v>65</v>
      </c>
      <c r="B1238" s="18">
        <v>6</v>
      </c>
      <c r="C1238" s="18"/>
      <c r="D1238" s="18"/>
      <c r="E1238" s="18"/>
      <c r="F1238" s="18"/>
      <c r="G1238" s="18"/>
      <c r="H1238" s="18"/>
      <c r="I1238" s="18"/>
      <c r="J1238" s="62"/>
      <c r="K1238" s="19"/>
      <c r="L1238" s="28" t="s">
        <v>65</v>
      </c>
      <c r="M1238" s="104" t="e">
        <f>#REF!</f>
        <v>#REF!</v>
      </c>
      <c r="N1238" s="113" t="e">
        <f>IF(M1238=0,"",CHOOSE(M1238,"6","手入力箇所","手入力箇所","手入力箇所","手入力箇所","手入力箇所","手入力箇所","手入力箇所","手入力箇所","手入力箇所","手入力箇所","",""))</f>
        <v>#REF!</v>
      </c>
    </row>
    <row r="1239" spans="1:14" ht="24.6" thickBot="1" x14ac:dyDescent="0.25">
      <c r="A1239" s="28" t="s">
        <v>66</v>
      </c>
      <c r="B1239" s="18">
        <v>5</v>
      </c>
      <c r="C1239" s="18">
        <v>7</v>
      </c>
      <c r="D1239" s="18">
        <v>8</v>
      </c>
      <c r="E1239" s="18">
        <v>9</v>
      </c>
      <c r="F1239" s="18">
        <v>12</v>
      </c>
      <c r="G1239" s="18"/>
      <c r="H1239" s="18"/>
      <c r="I1239" s="18"/>
      <c r="J1239" s="62"/>
      <c r="K1239" s="19"/>
      <c r="L1239" s="28" t="s">
        <v>66</v>
      </c>
      <c r="M1239" s="104" t="e">
        <f>#REF!</f>
        <v>#REF!</v>
      </c>
      <c r="N1239" s="113" t="e">
        <f>IF(M1239=0,"",CHOOSE(M1239,"5","7","8","9","9","12","12","12","12","12","手入力箇所","手入力箇所","手入力箇所","手入力箇所","手入力箇所","手入力箇所","手入力箇所","手入力箇所","手入力箇所","手入力箇所"))</f>
        <v>#REF!</v>
      </c>
    </row>
    <row r="1240" spans="1:14" ht="36.6" thickBot="1" x14ac:dyDescent="0.25">
      <c r="A1240" s="28" t="s">
        <v>67</v>
      </c>
      <c r="B1240" s="18">
        <v>4</v>
      </c>
      <c r="C1240" s="18">
        <v>5</v>
      </c>
      <c r="D1240" s="18">
        <v>5</v>
      </c>
      <c r="E1240" s="18">
        <v>6</v>
      </c>
      <c r="F1240" s="18"/>
      <c r="G1240" s="18"/>
      <c r="H1240" s="18"/>
      <c r="I1240" s="18"/>
      <c r="J1240" s="62"/>
      <c r="K1240" s="19"/>
      <c r="L1240" s="28" t="s">
        <v>67</v>
      </c>
      <c r="M1240" s="104" t="e">
        <f>#REF!</f>
        <v>#REF!</v>
      </c>
      <c r="N1240" s="113" t="e">
        <f>IF(M1240=0,"",CHOOSE(M1240,"4","5","5","6","6","手入力箇所","手入力箇所","手入力箇所","手入力箇所","手入力箇所","手入力箇所","手入力箇所","手入力箇所","手入力箇所","手入力箇所"))</f>
        <v>#REF!</v>
      </c>
    </row>
    <row r="1241" spans="1:14" ht="24.6" thickBot="1" x14ac:dyDescent="0.25">
      <c r="A1241" s="28" t="s">
        <v>68</v>
      </c>
      <c r="B1241" s="18">
        <v>12</v>
      </c>
      <c r="C1241" s="18">
        <v>12</v>
      </c>
      <c r="D1241" s="18">
        <v>12</v>
      </c>
      <c r="E1241" s="18">
        <v>12</v>
      </c>
      <c r="F1241" s="18">
        <v>12</v>
      </c>
      <c r="G1241" s="18">
        <v>12</v>
      </c>
      <c r="H1241" s="18">
        <v>12</v>
      </c>
      <c r="I1241" s="18"/>
      <c r="J1241" s="62"/>
      <c r="K1241" s="19"/>
      <c r="L1241" s="28" t="s">
        <v>68</v>
      </c>
      <c r="M1241" s="104" t="e">
        <f>#REF!</f>
        <v>#REF!</v>
      </c>
      <c r="N1241" s="113" t="e">
        <f>IF(M1241=0,"",CHOOSE(M1241,"12","12","12","12","12","12","12","12","12","12","12","12","12","12","12","12","12","12","12","12","12","12","12","12","12","12","12","12","12","12","手入力箇所","手入力箇所","手入力箇所","手入力箇所","手入力箇所","手入力箇所","手入力箇所","手入力箇所","手入力箇所","手入力箇所"))</f>
        <v>#REF!</v>
      </c>
    </row>
    <row r="1242" spans="1:14" ht="36.6" thickBot="1" x14ac:dyDescent="0.25">
      <c r="A1242" s="28" t="s">
        <v>69</v>
      </c>
      <c r="B1242" s="18">
        <v>7</v>
      </c>
      <c r="C1242" s="18">
        <v>7</v>
      </c>
      <c r="D1242" s="18">
        <v>7</v>
      </c>
      <c r="E1242" s="18">
        <v>7</v>
      </c>
      <c r="F1242" s="18">
        <v>7</v>
      </c>
      <c r="G1242" s="18"/>
      <c r="H1242" s="18"/>
      <c r="I1242" s="18"/>
      <c r="J1242" s="62"/>
      <c r="K1242" s="19"/>
      <c r="L1242" s="28" t="s">
        <v>69</v>
      </c>
      <c r="M1242" s="104" t="e">
        <f>#REF!</f>
        <v>#REF!</v>
      </c>
      <c r="N1242" s="113" t="e">
        <f>IF(M1242=0,"",CHOOSE(M1242,"7","7","7","7","7","7","7","7","7","7","手入力箇所","手入力箇所","手入力箇所","手入力箇所","手入力箇所","手入力箇所","手入力箇所","手入力箇所","手入力箇所","手入力箇所"))</f>
        <v>#REF!</v>
      </c>
    </row>
    <row r="1243" spans="1:14" ht="13.8" thickBot="1" x14ac:dyDescent="0.25">
      <c r="A1243" s="27" t="s">
        <v>63</v>
      </c>
      <c r="B1243" s="18">
        <v>4</v>
      </c>
      <c r="C1243" s="18">
        <v>5</v>
      </c>
      <c r="D1243" s="18">
        <v>7</v>
      </c>
      <c r="E1243" s="18">
        <v>8</v>
      </c>
      <c r="F1243" s="18">
        <v>11</v>
      </c>
      <c r="G1243" s="18">
        <v>16</v>
      </c>
      <c r="H1243" s="18">
        <v>22</v>
      </c>
      <c r="I1243" s="18">
        <v>26</v>
      </c>
      <c r="J1243" s="18">
        <v>31</v>
      </c>
      <c r="K1243" s="19"/>
      <c r="L1243" s="27" t="s">
        <v>63</v>
      </c>
      <c r="M1243" s="104" t="e">
        <f>#REF!</f>
        <v>#REF!</v>
      </c>
      <c r="N1243" s="113" t="e">
        <f>IF(M1243=0,"",CHOOSE(M1243,"4","5","7","8","8","11","11","11","11","11","16","16","16","16","16","16","16","16","16","16","22","22","22","22","22","22","22","22","22","22","26","26","26","26","26","26","26","26","26","26","31","31","31","31","31","31","31","31","31","31","31","手入力箇所","手入力箇所","手入力箇所","手入力箇所","手入力箇所","手入力箇所","手入力箇所","手入力箇所","手入力箇所","手入力箇所"))</f>
        <v>#REF!</v>
      </c>
    </row>
    <row r="1244" spans="1:14" ht="24.6" thickBot="1" x14ac:dyDescent="0.25">
      <c r="A1244" s="28" t="s">
        <v>70</v>
      </c>
      <c r="B1244" s="18">
        <v>5</v>
      </c>
      <c r="C1244" s="18">
        <v>6</v>
      </c>
      <c r="D1244" s="18">
        <v>7</v>
      </c>
      <c r="E1244" s="18"/>
      <c r="F1244" s="18"/>
      <c r="G1244" s="18"/>
      <c r="H1244" s="18"/>
      <c r="I1244" s="18"/>
      <c r="J1244" s="62"/>
      <c r="K1244" s="19"/>
      <c r="L1244" s="28" t="s">
        <v>70</v>
      </c>
      <c r="M1244" s="104" t="e">
        <f>#REF!</f>
        <v>#REF!</v>
      </c>
      <c r="N1244" s="113" t="e">
        <f>IF(M1244=0,"",CHOOSE(M1244,"5","6","7","手入力箇所","手入力箇所","手入力箇所","手入力箇所","手入力箇所","手入力箇所","手入力箇所","手入力箇所","手入力箇所","手入力箇所"))</f>
        <v>#REF!</v>
      </c>
    </row>
    <row r="1245" spans="1:14" ht="13.8" thickBot="1" x14ac:dyDescent="0.25">
      <c r="A1245" s="29" t="s">
        <v>71</v>
      </c>
      <c r="B1245" s="18">
        <v>3</v>
      </c>
      <c r="C1245" s="18">
        <v>6</v>
      </c>
      <c r="D1245" s="18">
        <v>19</v>
      </c>
      <c r="E1245" s="18"/>
      <c r="F1245" s="18"/>
      <c r="G1245" s="18"/>
      <c r="H1245" s="18"/>
      <c r="I1245" s="18"/>
      <c r="J1245" s="62"/>
      <c r="K1245" s="19"/>
      <c r="L1245" s="29" t="s">
        <v>71</v>
      </c>
      <c r="M1245" s="104" t="e">
        <f>#REF!</f>
        <v>#REF!</v>
      </c>
      <c r="N1245" s="113" t="e">
        <f>IF(M1245=0,"",CHOOSE(M1245,"3","6","19","手入力箇所","手入力箇所","手入力箇所","手入力箇所","手入力箇所","手入力箇所","手入力箇所","手入力箇所","手入力箇所","手入力箇所"))</f>
        <v>#REF!</v>
      </c>
    </row>
    <row r="1246" spans="1:14" ht="13.8" thickBot="1" x14ac:dyDescent="0.25">
      <c r="A1246" s="29" t="s">
        <v>72</v>
      </c>
      <c r="B1246" s="18">
        <v>1</v>
      </c>
      <c r="C1246" s="18">
        <v>3</v>
      </c>
      <c r="D1246" s="18">
        <v>5</v>
      </c>
      <c r="E1246" s="18">
        <v>9</v>
      </c>
      <c r="F1246" s="18">
        <v>26</v>
      </c>
      <c r="G1246" s="18"/>
      <c r="H1246" s="18"/>
      <c r="I1246" s="18"/>
      <c r="J1246" s="62"/>
      <c r="K1246" s="19"/>
      <c r="L1246" s="29" t="s">
        <v>72</v>
      </c>
      <c r="M1246" s="104" t="e">
        <f>#REF!</f>
        <v>#REF!</v>
      </c>
      <c r="N1246" s="113" t="e">
        <f>IF(M1246=0,"",CHOOSE(M1246,"1","3","5","9","9","26","26","26","26","26","手入力箇所","手入力箇所","手入力箇所","手入力箇所","手入力箇所","手入力箇所","手入力箇所","手入力箇所","手入力箇所","手入力箇所"))</f>
        <v>#REF!</v>
      </c>
    </row>
    <row r="1247" spans="1:14" ht="13.8" thickBot="1" x14ac:dyDescent="0.25">
      <c r="A1247" s="29" t="s">
        <v>73</v>
      </c>
      <c r="B1247" s="18">
        <v>4</v>
      </c>
      <c r="C1247" s="18">
        <v>11</v>
      </c>
      <c r="D1247" s="18">
        <v>20</v>
      </c>
      <c r="E1247" s="18">
        <v>33</v>
      </c>
      <c r="F1247" s="18"/>
      <c r="G1247" s="18"/>
      <c r="H1247" s="18"/>
      <c r="I1247" s="18"/>
      <c r="J1247" s="62"/>
      <c r="K1247" s="19"/>
      <c r="L1247" s="29" t="s">
        <v>73</v>
      </c>
      <c r="M1247" s="104" t="e">
        <f>#REF!</f>
        <v>#REF!</v>
      </c>
      <c r="N1247" s="113" t="e">
        <f>IF(M1247=0,"",CHOOSE(M1247,"4","11","20","33","33","手入力箇所","手入力箇所","手入力箇所","手入力箇所","手入力箇所","手入力箇所","手入力箇所","手入力箇所","手入力箇所","手入力箇所"))</f>
        <v>#REF!</v>
      </c>
    </row>
    <row r="1248" spans="1:14" ht="37.200000000000003" thickBot="1" x14ac:dyDescent="0.25">
      <c r="A1248" s="30" t="s">
        <v>74</v>
      </c>
      <c r="B1248" s="18">
        <v>4</v>
      </c>
      <c r="C1248" s="18">
        <v>6</v>
      </c>
      <c r="D1248" s="18">
        <v>8</v>
      </c>
      <c r="E1248" s="18">
        <v>10</v>
      </c>
      <c r="F1248" s="18">
        <v>15</v>
      </c>
      <c r="G1248" s="18">
        <v>23</v>
      </c>
      <c r="H1248" s="18">
        <v>33</v>
      </c>
      <c r="I1248" s="18"/>
      <c r="J1248" s="62"/>
      <c r="K1248" s="19"/>
      <c r="L1248" s="30" t="s">
        <v>74</v>
      </c>
      <c r="M1248" s="104" t="e">
        <f>#REF!</f>
        <v>#REF!</v>
      </c>
      <c r="N1248" s="113" t="e">
        <f>IF(M1248=0,"",CHOOSE(M1248,"4","6","8","10","10","15","15","15","15","15","23","23","23","23","23","23","23","23","23","23","33","33","33","33","33","33","33","33","33","33","手入力箇所","手入力箇所","手入力箇所","手入力箇所","手入力箇所","手入力箇所","手入力箇所","手入力箇所","手入力箇所","手入力箇所"))</f>
        <v>#REF!</v>
      </c>
    </row>
    <row r="1249" spans="1:14" ht="13.8" thickBot="1" x14ac:dyDescent="0.25">
      <c r="A1249" s="29" t="s">
        <v>75</v>
      </c>
      <c r="B1249" s="18">
        <v>6</v>
      </c>
      <c r="C1249" s="18">
        <v>14</v>
      </c>
      <c r="D1249" s="18">
        <v>25</v>
      </c>
      <c r="E1249" s="18">
        <v>39</v>
      </c>
      <c r="F1249" s="18"/>
      <c r="G1249" s="18"/>
      <c r="H1249" s="18"/>
      <c r="I1249" s="18"/>
      <c r="J1249" s="62"/>
      <c r="K1249" s="19"/>
      <c r="L1249" s="29" t="s">
        <v>75</v>
      </c>
      <c r="M1249" s="104" t="e">
        <f>#REF!</f>
        <v>#REF!</v>
      </c>
      <c r="N1249" s="113" t="e">
        <f>IF(M1249=0,"",CHOOSE(M1249,"6","14","25","39","39","手入力箇所","手入力箇所","手入力箇所","手入力箇所","手入力箇所","手入力箇所","手入力箇所","手入力箇所","手入力箇所","手入力箇所"))</f>
        <v>#REF!</v>
      </c>
    </row>
    <row r="1250" spans="1:14" ht="37.200000000000003" thickBot="1" x14ac:dyDescent="0.25">
      <c r="A1250" s="30" t="s">
        <v>76</v>
      </c>
      <c r="B1250" s="18">
        <v>2</v>
      </c>
      <c r="C1250" s="18">
        <v>3</v>
      </c>
      <c r="D1250" s="18">
        <v>6</v>
      </c>
      <c r="E1250" s="18">
        <v>9</v>
      </c>
      <c r="F1250" s="18"/>
      <c r="G1250" s="18"/>
      <c r="H1250" s="18"/>
      <c r="I1250" s="18"/>
      <c r="J1250" s="62"/>
      <c r="K1250" s="19"/>
      <c r="L1250" s="30" t="s">
        <v>76</v>
      </c>
      <c r="M1250" s="104" t="e">
        <f>#REF!</f>
        <v>#REF!</v>
      </c>
      <c r="N1250" s="113" t="e">
        <f>IF(M1250=0,"",CHOOSE(M1250,"2","3","6","9","9","手入力箇所","手入力箇所","手入力箇所","手入力箇所","手入力箇所","手入力箇所","手入力箇所","手入力箇所","手入力箇所","手入力箇所"))</f>
        <v>#REF!</v>
      </c>
    </row>
    <row r="1251" spans="1:14" ht="27" thickBot="1" x14ac:dyDescent="0.25">
      <c r="A1251" s="31" t="s">
        <v>77</v>
      </c>
      <c r="B1251" s="18">
        <v>12</v>
      </c>
      <c r="C1251" s="18">
        <v>18</v>
      </c>
      <c r="D1251" s="18">
        <v>22</v>
      </c>
      <c r="E1251" s="18">
        <v>26</v>
      </c>
      <c r="F1251" s="62"/>
      <c r="G1251" s="62"/>
      <c r="H1251" s="62"/>
      <c r="I1251" s="62"/>
      <c r="J1251" s="62"/>
      <c r="K1251" s="19"/>
      <c r="L1251" s="31" t="s">
        <v>77</v>
      </c>
      <c r="M1251" s="104" t="e">
        <f>#REF!</f>
        <v>#REF!</v>
      </c>
      <c r="N1251" s="113" t="e">
        <f>IF(M1251=0,"",CHOOSE(M1251,"12","18","22","26","26","手入力箇所","手入力箇所","手入力箇所","手入力箇所","手入力箇所","手入力箇所","手入力箇所","手入力箇所","手入力箇所","手入力箇所"))</f>
        <v>#REF!</v>
      </c>
    </row>
    <row r="1252" spans="1:14" ht="40.200000000000003" thickBot="1" x14ac:dyDescent="0.25">
      <c r="A1252" s="31" t="s">
        <v>78</v>
      </c>
      <c r="B1252" s="18">
        <v>5</v>
      </c>
      <c r="C1252" s="18">
        <v>8</v>
      </c>
      <c r="D1252" s="18">
        <v>11</v>
      </c>
      <c r="E1252" s="18">
        <v>14</v>
      </c>
      <c r="F1252" s="62"/>
      <c r="G1252" s="62"/>
      <c r="H1252" s="62"/>
      <c r="I1252" s="62"/>
      <c r="J1252" s="62"/>
      <c r="K1252" s="19"/>
      <c r="L1252" s="31" t="s">
        <v>78</v>
      </c>
      <c r="M1252" s="104" t="e">
        <f>#REF!</f>
        <v>#REF!</v>
      </c>
      <c r="N1252" s="113" t="e">
        <f>IF(M1252=0,"",CHOOSE(M1252,"5","8","11","14","14","手入力箇所","手入力箇所","手入力箇所","手入力箇所","手入力箇所","手入力箇所","手入力箇所","手入力箇所","手入力箇所","手入力箇所"))</f>
        <v>#REF!</v>
      </c>
    </row>
    <row r="1253" spans="1:14" ht="27" thickBot="1" x14ac:dyDescent="0.25">
      <c r="A1253" s="31" t="s">
        <v>79</v>
      </c>
      <c r="B1253" s="18">
        <v>6</v>
      </c>
      <c r="C1253" s="18">
        <v>11</v>
      </c>
      <c r="D1253" s="18">
        <v>16</v>
      </c>
      <c r="E1253" s="18">
        <v>21</v>
      </c>
      <c r="F1253" s="62"/>
      <c r="G1253" s="62"/>
      <c r="H1253" s="62"/>
      <c r="I1253" s="62"/>
      <c r="J1253" s="62"/>
      <c r="K1253" s="19"/>
      <c r="L1253" s="31" t="s">
        <v>79</v>
      </c>
      <c r="M1253" s="104" t="e">
        <f>#REF!</f>
        <v>#REF!</v>
      </c>
      <c r="N1253" s="113" t="e">
        <f>IF(M1253=0,"",CHOOSE(M1253,"6","11","16","21","21","手入力箇所","手入力箇所","手入力箇所","手入力箇所","手入力箇所","手入力箇所","手入力箇所","手入力箇所","手入力箇所"))</f>
        <v>#REF!</v>
      </c>
    </row>
    <row r="1254" spans="1:14" ht="40.200000000000003" thickBot="1" x14ac:dyDescent="0.25">
      <c r="A1254" s="31" t="s">
        <v>80</v>
      </c>
      <c r="B1254" s="18">
        <v>5</v>
      </c>
      <c r="C1254" s="18">
        <v>7</v>
      </c>
      <c r="D1254" s="18">
        <v>9</v>
      </c>
      <c r="E1254" s="18">
        <v>10</v>
      </c>
      <c r="F1254" s="62"/>
      <c r="G1254" s="62"/>
      <c r="H1254" s="62"/>
      <c r="I1254" s="62"/>
      <c r="J1254" s="62"/>
      <c r="K1254" s="19"/>
      <c r="L1254" s="31" t="s">
        <v>80</v>
      </c>
      <c r="M1254" s="104" t="e">
        <f>#REF!</f>
        <v>#REF!</v>
      </c>
      <c r="N1254" s="113" t="e">
        <f>IF(M1254=0,"",CHOOSE(M1254,"5","7","9","10","10","手入力箇所","手入力箇所","手入力箇所","手入力箇所","手入力箇所","手入力箇所","手入力箇所","手入力箇所","手入力箇所"))</f>
        <v>#REF!</v>
      </c>
    </row>
    <row r="1255" spans="1:14" ht="40.200000000000003" thickBot="1" x14ac:dyDescent="0.25">
      <c r="A1255" s="31" t="s">
        <v>81</v>
      </c>
      <c r="B1255" s="18">
        <v>9</v>
      </c>
      <c r="C1255" s="18">
        <v>14</v>
      </c>
      <c r="D1255" s="62"/>
      <c r="E1255" s="62"/>
      <c r="F1255" s="62"/>
      <c r="G1255" s="62"/>
      <c r="H1255" s="62"/>
      <c r="I1255" s="62"/>
      <c r="J1255" s="62"/>
      <c r="K1255" s="19"/>
      <c r="L1255" s="31" t="s">
        <v>81</v>
      </c>
      <c r="M1255" s="104" t="e">
        <f>#REF!</f>
        <v>#REF!</v>
      </c>
      <c r="N1255" s="113" t="e">
        <f>IF(M1255=0,"",CHOOSE(M1255,"9","14","手入力箇所","手入力箇所","手入力箇所","手入力箇所","手入力箇所","手入力箇所","手入力箇所","手入力箇所","手入力箇所","手入力箇所"))</f>
        <v>#REF!</v>
      </c>
    </row>
    <row r="1256" spans="1:14" ht="13.8" thickBot="1" x14ac:dyDescent="0.25">
      <c r="A1256" s="31" t="s">
        <v>82</v>
      </c>
      <c r="B1256" s="18">
        <v>3</v>
      </c>
      <c r="C1256" s="18">
        <v>4</v>
      </c>
      <c r="D1256" s="18">
        <v>4</v>
      </c>
      <c r="E1256" s="18">
        <v>5</v>
      </c>
      <c r="F1256" s="18">
        <v>6</v>
      </c>
      <c r="G1256" s="18">
        <v>8</v>
      </c>
      <c r="H1256" s="18">
        <v>9</v>
      </c>
      <c r="I1256" s="18">
        <v>11</v>
      </c>
      <c r="J1256" s="18">
        <v>12</v>
      </c>
      <c r="K1256" s="19"/>
      <c r="L1256" s="31" t="s">
        <v>82</v>
      </c>
      <c r="M1256" s="104" t="e">
        <f>#REF!</f>
        <v>#REF!</v>
      </c>
      <c r="N1256" s="113" t="e">
        <f>IF(M1256=0,"",CHOOSE(M1256,"3","4","4","5","5","6","6","6","6","6","8","8","8","8","8","8","8","8","8","8","9","9","9","9","9","9","9","9","9","9","11","11","11","11","11","11","11","11","11","11","12","12","12","12","12","12","12","12","12","12","12","手入力箇所","手入力箇所","手入力箇所","手入力箇所","手入力箇所","手入力箇所","手入力箇所","手入力箇所","手入力箇所","手入力箇所"))</f>
        <v>#REF!</v>
      </c>
    </row>
    <row r="1257" spans="1:14" ht="13.8" thickBot="1" x14ac:dyDescent="0.25">
      <c r="A1257" s="31" t="s">
        <v>83</v>
      </c>
      <c r="B1257" s="18">
        <v>3</v>
      </c>
      <c r="C1257" s="18">
        <v>4</v>
      </c>
      <c r="D1257" s="18">
        <v>4</v>
      </c>
      <c r="E1257" s="18">
        <v>5</v>
      </c>
      <c r="F1257" s="18">
        <v>6</v>
      </c>
      <c r="G1257" s="18">
        <v>8</v>
      </c>
      <c r="H1257" s="18">
        <v>10</v>
      </c>
      <c r="I1257" s="18">
        <v>12</v>
      </c>
      <c r="J1257" s="18">
        <v>13</v>
      </c>
      <c r="K1257" s="19"/>
      <c r="L1257" s="31" t="s">
        <v>83</v>
      </c>
      <c r="M1257" s="104" t="e">
        <f>#REF!</f>
        <v>#REF!</v>
      </c>
      <c r="N1257" s="113" t="e">
        <f>IF(M1257=0,"",CHOOSE(M1257,"3","4","4","5","5","6","6","6","6","6","8","8","8","8","8","8","8","8","8","8","10","10","10","10","10","10","10","10","10","10","12","12","12","12","12","12","12","12","12","12","13","13","13","13","13","13","13","13","13","13","13","手入力箇所","手入力箇所","手入力箇所","手入力箇所","手入力箇所","手入力箇所","手入力箇所","手入力箇所","手入力箇所","手入力箇所"))</f>
        <v>#REF!</v>
      </c>
    </row>
    <row r="1258" spans="1:14" ht="27" thickBot="1" x14ac:dyDescent="0.25">
      <c r="A1258" s="32" t="s">
        <v>84</v>
      </c>
      <c r="B1258" s="20">
        <v>1</v>
      </c>
      <c r="C1258" s="20">
        <v>2</v>
      </c>
      <c r="D1258" s="20">
        <v>3</v>
      </c>
      <c r="E1258" s="20">
        <v>4</v>
      </c>
      <c r="F1258" s="20">
        <v>8</v>
      </c>
      <c r="G1258" s="20">
        <v>19</v>
      </c>
      <c r="H1258" s="63"/>
      <c r="I1258" s="63"/>
      <c r="J1258" s="63"/>
      <c r="K1258" s="21"/>
      <c r="L1258" s="32" t="s">
        <v>84</v>
      </c>
      <c r="M1258" s="104" t="e">
        <f>#REF!</f>
        <v>#REF!</v>
      </c>
      <c r="N1258" s="113" t="e">
        <f>IF(M1258=0,"",CHOOSE(M1258,"1","2","3","4","4","8","8","8","8","8","19","19","19","19","19","19","19","19","19","19","手入力箇所","手入力箇所","手入力箇所","手入力箇所","手入力箇所","手入力箇所","手入力箇所","手入力箇所","手入力箇所","手入力箇所"))</f>
        <v>#REF!</v>
      </c>
    </row>
    <row r="1259" spans="1:14" ht="13.8" thickBot="1" x14ac:dyDescent="0.25"/>
    <row r="1260" spans="1:14" ht="13.8" thickBot="1" x14ac:dyDescent="0.25">
      <c r="A1260" s="686" t="e">
        <f>A1233</f>
        <v>#REF!</v>
      </c>
      <c r="B1260" s="686"/>
      <c r="C1260" s="686"/>
      <c r="D1260" s="687" t="s">
        <v>193</v>
      </c>
      <c r="E1260" s="687"/>
      <c r="F1260" s="687"/>
      <c r="G1260" s="687"/>
      <c r="H1260" s="687"/>
      <c r="I1260" s="687"/>
      <c r="J1260" s="687"/>
      <c r="K1260" s="687"/>
      <c r="L1260" s="687"/>
      <c r="M1260" s="687"/>
      <c r="N1260" s="687"/>
    </row>
    <row r="1261" spans="1:14" ht="13.8" thickBot="1" x14ac:dyDescent="0.25">
      <c r="A1261" s="105"/>
      <c r="B1261" s="33">
        <v>1</v>
      </c>
      <c r="C1261" s="24">
        <v>2</v>
      </c>
      <c r="D1261" s="24">
        <v>3</v>
      </c>
      <c r="E1261" s="24" t="s">
        <v>58</v>
      </c>
      <c r="F1261" s="24" t="s">
        <v>59</v>
      </c>
      <c r="G1261" s="24" t="s">
        <v>60</v>
      </c>
      <c r="H1261" s="24" t="s">
        <v>61</v>
      </c>
      <c r="I1261" s="24" t="s">
        <v>62</v>
      </c>
      <c r="J1261" s="24" t="s">
        <v>194</v>
      </c>
      <c r="K1261" s="102" t="s">
        <v>85</v>
      </c>
      <c r="L1261" s="105" t="s">
        <v>189</v>
      </c>
      <c r="M1261" s="105" t="s">
        <v>188</v>
      </c>
      <c r="N1261" s="105" t="s">
        <v>51</v>
      </c>
    </row>
    <row r="1262" spans="1:14" ht="13.8" thickBot="1" x14ac:dyDescent="0.25">
      <c r="A1262" s="26" t="s">
        <v>56</v>
      </c>
      <c r="B1262" s="22">
        <v>16</v>
      </c>
      <c r="C1262" s="22">
        <v>25</v>
      </c>
      <c r="D1262" s="22">
        <v>32</v>
      </c>
      <c r="E1262" s="22">
        <v>38</v>
      </c>
      <c r="F1262" s="22">
        <v>56</v>
      </c>
      <c r="G1262" s="22">
        <v>87</v>
      </c>
      <c r="H1262" s="22">
        <v>121</v>
      </c>
      <c r="I1262" s="22"/>
      <c r="J1262" s="23"/>
      <c r="K1262" s="68"/>
      <c r="L1262" s="107" t="s">
        <v>56</v>
      </c>
      <c r="M1262" s="103" t="e">
        <f>#REF!</f>
        <v>#REF!</v>
      </c>
      <c r="N1262" s="103" t="e">
        <f>IF(M1262=0,"",CHOOSE(M1262,"16","25","32","38","38","56","56","56","56","56","87","87","87","87","87","87","87","87","87","87","121","121","121","121","121","121","121","121","121","121","手入力箇所","手入力箇所","手入力箇所","手入力箇所","手入力箇所","手入力箇所","手入力箇所","手入力箇所","手入力箇所","手入力箇所"))</f>
        <v>#REF!</v>
      </c>
    </row>
    <row r="1263" spans="1:14" ht="13.8" thickBot="1" x14ac:dyDescent="0.25">
      <c r="A1263" s="27" t="s">
        <v>57</v>
      </c>
      <c r="B1263" s="18">
        <v>25</v>
      </c>
      <c r="C1263" s="18">
        <v>33</v>
      </c>
      <c r="D1263" s="18">
        <v>40</v>
      </c>
      <c r="E1263" s="18">
        <v>45</v>
      </c>
      <c r="F1263" s="18">
        <v>58</v>
      </c>
      <c r="G1263" s="18">
        <v>79</v>
      </c>
      <c r="H1263" s="18"/>
      <c r="I1263" s="18"/>
      <c r="J1263" s="62"/>
      <c r="K1263" s="69"/>
      <c r="L1263" s="107" t="s">
        <v>57</v>
      </c>
      <c r="M1263" s="103" t="e">
        <f>#REF!</f>
        <v>#REF!</v>
      </c>
      <c r="N1263" s="103" t="e">
        <f>IF(M1263=0,"",CHOOSE(M1263,"25","33","40","45","45","58","58","58","58","58","79","79","79","79","79","79","79","79","79","79","手入力箇所","手入力箇所","手入力箇所","手入力箇所","手入力箇所","手入力箇所","手入力箇所","手入力箇所","手入力箇所","手入力箇所"))</f>
        <v>#REF!</v>
      </c>
    </row>
    <row r="1264" spans="1:14" ht="48.6" thickBot="1" x14ac:dyDescent="0.25">
      <c r="A1264" s="28" t="s">
        <v>64</v>
      </c>
      <c r="B1264" s="18">
        <v>32</v>
      </c>
      <c r="C1264" s="18"/>
      <c r="D1264" s="18"/>
      <c r="E1264" s="18"/>
      <c r="F1264" s="18"/>
      <c r="G1264" s="18"/>
      <c r="H1264" s="18"/>
      <c r="I1264" s="18"/>
      <c r="J1264" s="62"/>
      <c r="K1264" s="69"/>
      <c r="L1264" s="108" t="s">
        <v>64</v>
      </c>
      <c r="M1264" s="103" t="e">
        <f>#REF!</f>
        <v>#REF!</v>
      </c>
      <c r="N1264" s="103" t="e">
        <f>IF(M1264=0,"",CHOOSE(M1264,"32","手入力箇所","手入力箇所","手入力箇所","手入力箇所","手入力箇所","手入力箇所","手入力箇所","手入力箇所","手入力箇所","手入力箇所"))</f>
        <v>#REF!</v>
      </c>
    </row>
    <row r="1265" spans="1:14" ht="48.6" thickBot="1" x14ac:dyDescent="0.25">
      <c r="A1265" s="28" t="s">
        <v>65</v>
      </c>
      <c r="B1265" s="18">
        <v>36</v>
      </c>
      <c r="C1265" s="18"/>
      <c r="D1265" s="18"/>
      <c r="E1265" s="18"/>
      <c r="F1265" s="18"/>
      <c r="G1265" s="18"/>
      <c r="H1265" s="18"/>
      <c r="I1265" s="18"/>
      <c r="J1265" s="62"/>
      <c r="K1265" s="69"/>
      <c r="L1265" s="108" t="s">
        <v>65</v>
      </c>
      <c r="M1265" s="103" t="e">
        <f>#REF!</f>
        <v>#REF!</v>
      </c>
      <c r="N1265" s="103" t="e">
        <f>IF(M1265=0,"",CHOOSE(M1265,"36","手入力箇所","手入力箇所","手入力箇所","手入力箇所","手入力箇所","手入力箇所","手入力箇所","手入力箇所","手入力箇所","手入力箇所"))</f>
        <v>#REF!</v>
      </c>
    </row>
    <row r="1266" spans="1:14" ht="24.6" thickBot="1" x14ac:dyDescent="0.25">
      <c r="A1266" s="28" t="s">
        <v>66</v>
      </c>
      <c r="B1266" s="18">
        <v>24</v>
      </c>
      <c r="C1266" s="18">
        <v>30</v>
      </c>
      <c r="D1266" s="18">
        <v>33</v>
      </c>
      <c r="E1266" s="18">
        <v>35</v>
      </c>
      <c r="F1266" s="18">
        <v>42</v>
      </c>
      <c r="G1266" s="18"/>
      <c r="H1266" s="18"/>
      <c r="I1266" s="18"/>
      <c r="J1266" s="62"/>
      <c r="K1266" s="69"/>
      <c r="L1266" s="108" t="s">
        <v>66</v>
      </c>
      <c r="M1266" s="103" t="e">
        <f>#REF!</f>
        <v>#REF!</v>
      </c>
      <c r="N1266" s="103" t="e">
        <f>IF(M1266=0,"",CHOOSE(M1266,"24","30","33","35","35","42","42","42","42","42","手入力箇所","手入力箇所","手入力箇所","手入力箇所","手入力箇所","手入力箇所","手入力箇所","手入力箇所","手入力箇所","手入力箇所"))</f>
        <v>#REF!</v>
      </c>
    </row>
    <row r="1267" spans="1:14" ht="36.6" thickBot="1" x14ac:dyDescent="0.25">
      <c r="A1267" s="28" t="s">
        <v>67</v>
      </c>
      <c r="B1267" s="18">
        <v>7</v>
      </c>
      <c r="C1267" s="18">
        <v>12</v>
      </c>
      <c r="D1267" s="18">
        <v>16</v>
      </c>
      <c r="E1267" s="18">
        <v>19</v>
      </c>
      <c r="F1267" s="18"/>
      <c r="G1267" s="18"/>
      <c r="H1267" s="18"/>
      <c r="I1267" s="18"/>
      <c r="J1267" s="62"/>
      <c r="K1267" s="69"/>
      <c r="L1267" s="108" t="s">
        <v>67</v>
      </c>
      <c r="M1267" s="103" t="e">
        <f>#REF!</f>
        <v>#REF!</v>
      </c>
      <c r="N1267" s="103" t="e">
        <f>IF(M1267=0,"",CHOOSE(M1267,"7","12","16","19","19","手入力箇所","手入力箇所","手入力箇所","手入力箇所","手入力箇所","手入力箇所","手入力箇所","手入力箇所","手入力箇所","手入力箇所"))</f>
        <v>#REF!</v>
      </c>
    </row>
    <row r="1268" spans="1:14" ht="24.6" thickBot="1" x14ac:dyDescent="0.25">
      <c r="A1268" s="28" t="s">
        <v>68</v>
      </c>
      <c r="B1268" s="18">
        <v>21</v>
      </c>
      <c r="C1268" s="18">
        <v>35</v>
      </c>
      <c r="D1268" s="18">
        <v>48</v>
      </c>
      <c r="E1268" s="18">
        <v>59</v>
      </c>
      <c r="F1268" s="18">
        <v>94</v>
      </c>
      <c r="G1268" s="18">
        <v>159</v>
      </c>
      <c r="H1268" s="18">
        <v>235</v>
      </c>
      <c r="I1268" s="18"/>
      <c r="J1268" s="62"/>
      <c r="K1268" s="69"/>
      <c r="L1268" s="108" t="s">
        <v>68</v>
      </c>
      <c r="M1268" s="103" t="e">
        <f>#REF!</f>
        <v>#REF!</v>
      </c>
      <c r="N1268" s="103" t="e">
        <f>IF(M1268=0,"",CHOOSE(M1268,"21","35","48","59","59","94","94","94","94","94","159","159","159","159","159","159","159","159","159","159","235","235","235","235","235","235","235","235","235","235","手入力箇所","手入力箇所","手入力箇所","手入力箇所","手入力箇所","手入力箇所","手入力箇所","手入力箇所","手入力箇所","手入力箇所"))</f>
        <v>#REF!</v>
      </c>
    </row>
    <row r="1269" spans="1:14" ht="36.6" thickBot="1" x14ac:dyDescent="0.25">
      <c r="A1269" s="28" t="s">
        <v>69</v>
      </c>
      <c r="B1269" s="18">
        <v>22</v>
      </c>
      <c r="C1269" s="18">
        <v>26</v>
      </c>
      <c r="D1269" s="18">
        <v>28</v>
      </c>
      <c r="E1269" s="18">
        <v>29</v>
      </c>
      <c r="F1269" s="18">
        <v>34</v>
      </c>
      <c r="G1269" s="18"/>
      <c r="H1269" s="18"/>
      <c r="I1269" s="18"/>
      <c r="J1269" s="62"/>
      <c r="K1269" s="69"/>
      <c r="L1269" s="108" t="s">
        <v>69</v>
      </c>
      <c r="M1269" s="103" t="e">
        <f>#REF!</f>
        <v>#REF!</v>
      </c>
      <c r="N1269" s="103" t="e">
        <f>IF(M1269=0,"",CHOOSE(M1269,"22","26","28","29","29","34","34","34","34","34","手入力箇所","手入力箇所","手入力箇所","手入力箇所","手入力箇所","手入力箇所","手入力箇所","手入力箇所","手入力箇所","手入力箇所"))</f>
        <v>#REF!</v>
      </c>
    </row>
    <row r="1270" spans="1:14" ht="13.8" thickBot="1" x14ac:dyDescent="0.25">
      <c r="A1270" s="27" t="s">
        <v>63</v>
      </c>
      <c r="B1270" s="18">
        <v>21</v>
      </c>
      <c r="C1270" s="18">
        <v>33</v>
      </c>
      <c r="D1270" s="18">
        <v>46</v>
      </c>
      <c r="E1270" s="18">
        <v>56</v>
      </c>
      <c r="F1270" s="18">
        <v>89</v>
      </c>
      <c r="G1270" s="18">
        <v>151</v>
      </c>
      <c r="H1270" s="18">
        <v>224</v>
      </c>
      <c r="I1270" s="18">
        <v>289</v>
      </c>
      <c r="J1270" s="18">
        <v>350</v>
      </c>
      <c r="K1270" s="69"/>
      <c r="L1270" s="107" t="s">
        <v>63</v>
      </c>
      <c r="M1270" s="103" t="e">
        <f>#REF!</f>
        <v>#REF!</v>
      </c>
      <c r="N1270" s="103" t="e">
        <f>IF(M1270=0,"",CHOOSE(M1270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271" spans="1:14" ht="24.6" thickBot="1" x14ac:dyDescent="0.25">
      <c r="A1271" s="34" t="s">
        <v>70</v>
      </c>
      <c r="B1271" s="35">
        <v>13</v>
      </c>
      <c r="C1271" s="35">
        <v>33</v>
      </c>
      <c r="D1271" s="35">
        <v>59</v>
      </c>
      <c r="E1271" s="35"/>
      <c r="F1271" s="35"/>
      <c r="G1271" s="35"/>
      <c r="H1271" s="35"/>
      <c r="I1271" s="35"/>
      <c r="J1271" s="36"/>
      <c r="K1271" s="67"/>
      <c r="L1271" s="108" t="s">
        <v>70</v>
      </c>
      <c r="M1271" s="103" t="e">
        <f>#REF!</f>
        <v>#REF!</v>
      </c>
      <c r="N1271" s="103" t="e">
        <f>IF(M1271=0,"",CHOOSE(M1271,"13","33","59","手入力箇所","手入力箇所","手入力箇所","手入力箇所","手入力箇所","手入力箇所","手入力箇所","手入力箇所","手入力箇所","手入力箇所"))</f>
        <v>#REF!</v>
      </c>
    </row>
    <row r="1272" spans="1:14" ht="13.8" thickBot="1" x14ac:dyDescent="0.25">
      <c r="A1272" s="37" t="s">
        <v>71</v>
      </c>
      <c r="B1272" s="17">
        <v>23</v>
      </c>
      <c r="C1272" s="17">
        <v>39</v>
      </c>
      <c r="D1272" s="17">
        <v>97</v>
      </c>
      <c r="E1272" s="17"/>
      <c r="F1272" s="17"/>
      <c r="G1272" s="17"/>
      <c r="H1272" s="17"/>
      <c r="I1272" s="17"/>
      <c r="J1272" s="64"/>
      <c r="K1272" s="70"/>
      <c r="L1272" s="109" t="s">
        <v>71</v>
      </c>
      <c r="M1272" s="103" t="e">
        <f>#REF!</f>
        <v>#REF!</v>
      </c>
      <c r="N1272" s="103" t="e">
        <f>IF(M1272=0,"",CHOOSE(M1272,"23","39","97","手入力箇所","手入力箇所","手入力箇所","手入力箇所","手入力箇所","手入力箇所","手入力箇所","手入力箇所","手入力箇所","手入力箇所"))</f>
        <v>#REF!</v>
      </c>
    </row>
    <row r="1273" spans="1:14" ht="13.8" thickBot="1" x14ac:dyDescent="0.25">
      <c r="A1273" s="29" t="s">
        <v>72</v>
      </c>
      <c r="B1273" s="18">
        <v>21</v>
      </c>
      <c r="C1273" s="18">
        <v>37</v>
      </c>
      <c r="D1273" s="18">
        <v>58</v>
      </c>
      <c r="E1273" s="18">
        <v>76</v>
      </c>
      <c r="F1273" s="18">
        <v>137</v>
      </c>
      <c r="G1273" s="18"/>
      <c r="H1273" s="18"/>
      <c r="I1273" s="18"/>
      <c r="J1273" s="62"/>
      <c r="K1273" s="69"/>
      <c r="L1273" s="109" t="s">
        <v>72</v>
      </c>
      <c r="M1273" s="103" t="e">
        <f>#REF!</f>
        <v>#REF!</v>
      </c>
      <c r="N1273" s="103" t="e">
        <f>IF(M1273=0,"",CHOOSE(M1273,"21","37","58","76","76","137","137","137","137","137","手入力箇所","手入力箇所","手入力箇所","手入力箇所","手入力箇所","手入力箇所","手入力箇所","手入力箇所","手入力箇所","手入力箇所"))</f>
        <v>#REF!</v>
      </c>
    </row>
    <row r="1274" spans="1:14" ht="13.8" thickBot="1" x14ac:dyDescent="0.25">
      <c r="A1274" s="29" t="s">
        <v>73</v>
      </c>
      <c r="B1274" s="18">
        <v>48</v>
      </c>
      <c r="C1274" s="18">
        <v>93</v>
      </c>
      <c r="D1274" s="18">
        <v>138</v>
      </c>
      <c r="E1274" s="18">
        <v>183</v>
      </c>
      <c r="F1274" s="18"/>
      <c r="G1274" s="18"/>
      <c r="H1274" s="18"/>
      <c r="I1274" s="18"/>
      <c r="J1274" s="62"/>
      <c r="K1274" s="69"/>
      <c r="L1274" s="109" t="s">
        <v>73</v>
      </c>
      <c r="M1274" s="103" t="e">
        <f>#REF!</f>
        <v>#REF!</v>
      </c>
      <c r="N1274" s="103" t="e">
        <f>IF(M1274=0,"",CHOOSE(M1274,"48","93","138","183","183","手入力箇所","手入力箇所","手入力箇所","手入力箇所","手入力箇所","手入力箇所","手入力箇所","手入力箇所","手入力箇所","手入力箇所"))</f>
        <v>#REF!</v>
      </c>
    </row>
    <row r="1275" spans="1:14" ht="37.200000000000003" thickBot="1" x14ac:dyDescent="0.25">
      <c r="A1275" s="30" t="s">
        <v>74</v>
      </c>
      <c r="B1275" s="18">
        <v>13</v>
      </c>
      <c r="C1275" s="18">
        <v>26</v>
      </c>
      <c r="D1275" s="18">
        <v>40</v>
      </c>
      <c r="E1275" s="18">
        <v>55</v>
      </c>
      <c r="F1275" s="18">
        <v>107</v>
      </c>
      <c r="G1275" s="18">
        <v>224</v>
      </c>
      <c r="H1275" s="18">
        <v>386</v>
      </c>
      <c r="I1275" s="18"/>
      <c r="J1275" s="62"/>
      <c r="K1275" s="69"/>
      <c r="L1275" s="110" t="s">
        <v>74</v>
      </c>
      <c r="M1275" s="103" t="e">
        <f>#REF!</f>
        <v>#REF!</v>
      </c>
      <c r="N1275" s="103" t="e">
        <f>IF(M1275=0,"",CHOOSE(M1275,"13","26","40","55","55","107","107","107","107","107","224","224","224","224","224","224","224","224","224","224","386","386","386","386","386","386","386","386","386","386","手入力箇所","手入力箇所","手入力箇所","手入力箇所","手入力箇所","手入力箇所","手入力箇所","手入力箇所","手入力箇所","手入力箇所"))</f>
        <v>#REF!</v>
      </c>
    </row>
    <row r="1276" spans="1:14" ht="13.8" thickBot="1" x14ac:dyDescent="0.25">
      <c r="A1276" s="29" t="s">
        <v>75</v>
      </c>
      <c r="B1276" s="18">
        <v>36</v>
      </c>
      <c r="C1276" s="18">
        <v>98</v>
      </c>
      <c r="D1276" s="18">
        <v>173</v>
      </c>
      <c r="E1276" s="18">
        <v>274</v>
      </c>
      <c r="F1276" s="18"/>
      <c r="G1276" s="18"/>
      <c r="H1276" s="18"/>
      <c r="I1276" s="18"/>
      <c r="J1276" s="62"/>
      <c r="K1276" s="69"/>
      <c r="L1276" s="109" t="s">
        <v>75</v>
      </c>
      <c r="M1276" s="103" t="e">
        <f>#REF!</f>
        <v>#REF!</v>
      </c>
      <c r="N1276" s="103" t="e">
        <f>IF(M1276=0,"",CHOOSE(M1276,"36","98","173","274","274","手入力箇所","手入力箇所","手入力箇所","手入力箇所","手入力箇所","手入力箇所","手入力箇所","手入力箇所","手入力箇所","手入力箇所"))</f>
        <v>#REF!</v>
      </c>
    </row>
    <row r="1277" spans="1:14" ht="37.200000000000003" thickBot="1" x14ac:dyDescent="0.25">
      <c r="A1277" s="30" t="s">
        <v>76</v>
      </c>
      <c r="B1277" s="18">
        <v>127</v>
      </c>
      <c r="C1277" s="18">
        <v>127</v>
      </c>
      <c r="D1277" s="18">
        <v>127</v>
      </c>
      <c r="E1277" s="18">
        <v>127</v>
      </c>
      <c r="F1277" s="18"/>
      <c r="G1277" s="18"/>
      <c r="H1277" s="18"/>
      <c r="I1277" s="18"/>
      <c r="J1277" s="62"/>
      <c r="K1277" s="69"/>
      <c r="L1277" s="110" t="s">
        <v>76</v>
      </c>
      <c r="M1277" s="103" t="e">
        <f>#REF!</f>
        <v>#REF!</v>
      </c>
      <c r="N1277" s="103" t="e">
        <f>IF(M1277=0,"",CHOOSE(M1277,"127","127","127","127","127","手入力箇所","手入力箇所","手入力箇所","手入力箇所","手入力箇所","手入力箇所","手入力箇所","手入力箇所","手入力箇所","手入力箇所"))</f>
        <v>#REF!</v>
      </c>
    </row>
    <row r="1278" spans="1:14" ht="27" thickBot="1" x14ac:dyDescent="0.25">
      <c r="A1278" s="31" t="s">
        <v>77</v>
      </c>
      <c r="B1278" s="18">
        <v>42</v>
      </c>
      <c r="C1278" s="18">
        <v>90</v>
      </c>
      <c r="D1278" s="18">
        <v>141</v>
      </c>
      <c r="E1278" s="18">
        <v>193</v>
      </c>
      <c r="F1278" s="62"/>
      <c r="G1278" s="62"/>
      <c r="H1278" s="62"/>
      <c r="I1278" s="62"/>
      <c r="J1278" s="62"/>
      <c r="K1278" s="69"/>
      <c r="L1278" s="111" t="s">
        <v>77</v>
      </c>
      <c r="M1278" s="103" t="e">
        <f>#REF!</f>
        <v>#REF!</v>
      </c>
      <c r="N1278" s="103" t="e">
        <f>IF(M1278=0,"",CHOOSE(M1278,"42","90","141","193","1936","手入力箇所","手入力箇所","手入力箇所","手入力箇所","手入力箇所","手入力箇所","手入力箇所","手入力箇所","手入力箇所","手入力箇所"))</f>
        <v>#REF!</v>
      </c>
    </row>
    <row r="1279" spans="1:14" ht="40.200000000000003" thickBot="1" x14ac:dyDescent="0.25">
      <c r="A1279" s="31" t="s">
        <v>78</v>
      </c>
      <c r="B1279" s="18">
        <v>24</v>
      </c>
      <c r="C1279" s="18">
        <v>43</v>
      </c>
      <c r="D1279" s="18">
        <v>61</v>
      </c>
      <c r="E1279" s="18">
        <v>76</v>
      </c>
      <c r="F1279" s="62"/>
      <c r="G1279" s="62"/>
      <c r="H1279" s="62"/>
      <c r="I1279" s="62"/>
      <c r="J1279" s="62"/>
      <c r="K1279" s="69"/>
      <c r="L1279" s="111" t="s">
        <v>78</v>
      </c>
      <c r="M1279" s="103" t="e">
        <f>#REF!</f>
        <v>#REF!</v>
      </c>
      <c r="N1279" s="103" t="e">
        <f>IF(M1279=0,"",CHOOSE(M1279,"24","43","61","76","76","手入力箇所","手入力箇所","手入力箇所","手入力箇所","手入力箇所","手入力箇所","手入力箇所","手入力箇所","手入力箇所","手入力箇所"))</f>
        <v>#REF!</v>
      </c>
    </row>
    <row r="1280" spans="1:14" ht="27" thickBot="1" x14ac:dyDescent="0.25">
      <c r="A1280" s="31" t="s">
        <v>79</v>
      </c>
      <c r="B1280" s="18">
        <v>54</v>
      </c>
      <c r="C1280" s="18">
        <v>77</v>
      </c>
      <c r="D1280" s="18">
        <v>94</v>
      </c>
      <c r="E1280" s="18">
        <v>107</v>
      </c>
      <c r="F1280" s="62"/>
      <c r="G1280" s="62"/>
      <c r="H1280" s="62"/>
      <c r="I1280" s="62"/>
      <c r="J1280" s="62"/>
      <c r="K1280" s="69"/>
      <c r="L1280" s="111" t="s">
        <v>79</v>
      </c>
      <c r="M1280" s="103" t="e">
        <f>#REF!</f>
        <v>#REF!</v>
      </c>
      <c r="N1280" s="103" t="e">
        <f>IF(M1280=0,"",CHOOSE(M1280,"54","77","94","107","107","手入力箇所","手入力箇所","手入力箇所","手入力箇所","手入力箇所","手入力箇所","手入力箇所","手入力箇所","手入力箇所","手入力箇所"))</f>
        <v>#REF!</v>
      </c>
    </row>
    <row r="1281" spans="1:14" ht="40.200000000000003" thickBot="1" x14ac:dyDescent="0.25">
      <c r="A1281" s="31" t="s">
        <v>80</v>
      </c>
      <c r="B1281" s="18">
        <v>49</v>
      </c>
      <c r="C1281" s="18">
        <v>53</v>
      </c>
      <c r="D1281" s="18">
        <v>55</v>
      </c>
      <c r="E1281" s="18">
        <v>56</v>
      </c>
      <c r="F1281" s="62"/>
      <c r="G1281" s="62"/>
      <c r="H1281" s="62"/>
      <c r="I1281" s="62"/>
      <c r="J1281" s="62"/>
      <c r="K1281" s="69"/>
      <c r="L1281" s="111" t="s">
        <v>80</v>
      </c>
      <c r="M1281" s="103" t="e">
        <f>#REF!</f>
        <v>#REF!</v>
      </c>
      <c r="N1281" s="103" t="e">
        <f>IF(M1281=0,"",CHOOSE(M1281,"49","53","55","56","56","手入力箇所","手入力箇所","手入力箇所","手入力箇所","手入力箇所","手入力箇所","手入力箇所","手入力箇所","手入力箇所","手入力箇所"))</f>
        <v>#REF!</v>
      </c>
    </row>
    <row r="1282" spans="1:14" ht="40.200000000000003" thickBot="1" x14ac:dyDescent="0.25">
      <c r="A1282" s="38" t="s">
        <v>81</v>
      </c>
      <c r="B1282" s="35">
        <v>232</v>
      </c>
      <c r="C1282" s="35">
        <v>232</v>
      </c>
      <c r="D1282" s="36"/>
      <c r="E1282" s="36"/>
      <c r="F1282" s="36"/>
      <c r="G1282" s="36"/>
      <c r="H1282" s="36"/>
      <c r="I1282" s="36"/>
      <c r="J1282" s="36"/>
      <c r="K1282" s="67"/>
      <c r="L1282" s="111" t="s">
        <v>81</v>
      </c>
      <c r="M1282" s="103" t="e">
        <f>#REF!</f>
        <v>#REF!</v>
      </c>
      <c r="N1282" s="103" t="e">
        <f>IF(M1282=0,"",CHOOSE(M1282,"232","232","手入力箇所","手入力箇所","手入力箇所","手入力箇所","手入力箇所","手入力箇所","手入力箇所","手入力箇所","手入力箇所","手入力箇所"))</f>
        <v>#REF!</v>
      </c>
    </row>
    <row r="1283" spans="1:14" ht="13.8" thickBot="1" x14ac:dyDescent="0.25">
      <c r="A1283" s="39" t="s">
        <v>82</v>
      </c>
      <c r="B1283" s="17">
        <v>6</v>
      </c>
      <c r="C1283" s="17">
        <v>9</v>
      </c>
      <c r="D1283" s="17">
        <v>11</v>
      </c>
      <c r="E1283" s="17">
        <v>13</v>
      </c>
      <c r="F1283" s="17">
        <v>18</v>
      </c>
      <c r="G1283" s="17">
        <v>26</v>
      </c>
      <c r="H1283" s="17">
        <v>35</v>
      </c>
      <c r="I1283" s="17">
        <v>43</v>
      </c>
      <c r="J1283" s="17">
        <v>49</v>
      </c>
      <c r="K1283" s="70"/>
      <c r="L1283" s="111" t="s">
        <v>82</v>
      </c>
      <c r="M1283" s="103" t="e">
        <f>#REF!</f>
        <v>#REF!</v>
      </c>
      <c r="N1283" s="103" t="e">
        <f>IF(M1283=0,"",CHOOSE(M1283,"6","9","11","13","13","18","18","18","18","18","26","26","26","26","26","26","26","26","26","26","35","35","35","35","35","35","35","35","35","35","43","43","43","43","43","43","43","43","43","43","49","49","49","49","49","49","49","49","49","49","手入力箇所","手入力箇所","手入力箇所","手入力箇所","手入力箇所","手入力箇所","手入力箇所","手入力箇所","手入力箇所","手入力箇所"))</f>
        <v>#REF!</v>
      </c>
    </row>
    <row r="1284" spans="1:14" ht="13.8" thickBot="1" x14ac:dyDescent="0.25">
      <c r="A1284" s="31" t="s">
        <v>83</v>
      </c>
      <c r="B1284" s="18">
        <v>6</v>
      </c>
      <c r="C1284" s="18">
        <v>10</v>
      </c>
      <c r="D1284" s="18">
        <v>14</v>
      </c>
      <c r="E1284" s="18">
        <v>17</v>
      </c>
      <c r="F1284" s="18">
        <v>29</v>
      </c>
      <c r="G1284" s="18">
        <v>50</v>
      </c>
      <c r="H1284" s="18">
        <v>76</v>
      </c>
      <c r="I1284" s="18">
        <v>100</v>
      </c>
      <c r="J1284" s="18">
        <v>123</v>
      </c>
      <c r="K1284" s="69"/>
      <c r="L1284" s="111" t="s">
        <v>83</v>
      </c>
      <c r="M1284" s="103" t="e">
        <f>#REF!</f>
        <v>#REF!</v>
      </c>
      <c r="N1284" s="103" t="e">
        <f>IF(M1284=0,"",CHOOSE(M1284,"6","10","14","17","17","29","29","29","29","29","50","50","50","50","50","50","50","50","50","50","76","76","76","76","76","76","76","76","76","76","100","100","100","100","100","100","100","100","100","100","123","123","123","123","123","123","123","123","123","123","手入力箇所","手入力箇所","手入力箇所","手入力箇所","手入力箇所","手入力箇所","手入力箇所","手入力箇所","手入力箇所"))</f>
        <v>#REF!</v>
      </c>
    </row>
    <row r="1285" spans="1:14" ht="27" thickBot="1" x14ac:dyDescent="0.25">
      <c r="A1285" s="32" t="s">
        <v>84</v>
      </c>
      <c r="B1285" s="20">
        <v>9</v>
      </c>
      <c r="C1285" s="20">
        <v>15</v>
      </c>
      <c r="D1285" s="20">
        <v>20</v>
      </c>
      <c r="E1285" s="20">
        <v>24</v>
      </c>
      <c r="F1285" s="20">
        <v>39</v>
      </c>
      <c r="G1285" s="20">
        <v>65</v>
      </c>
      <c r="H1285" s="63"/>
      <c r="I1285" s="63"/>
      <c r="J1285" s="63"/>
      <c r="K1285" s="106"/>
      <c r="L1285" s="111" t="s">
        <v>84</v>
      </c>
      <c r="M1285" s="103" t="e">
        <f>#REF!</f>
        <v>#REF!</v>
      </c>
      <c r="N1285" s="103" t="e">
        <f>IF(M1285=0,"",CHOOSE(M1285,"9","15","20","24","24","39","39","39","39","39","65","65","65","65","65","65","65","65","65","65","手入力箇所","手入力箇所","手入力箇所","手入力箇所","手入力箇所","手入力箇所","手入力箇所","手入力箇所","手入力箇所","手入力箇所"))</f>
        <v>#REF!</v>
      </c>
    </row>
    <row r="1288" spans="1:14" ht="13.8" thickBot="1" x14ac:dyDescent="0.25"/>
    <row r="1289" spans="1:14" ht="13.8" thickBot="1" x14ac:dyDescent="0.25">
      <c r="A1289" s="688" t="e">
        <f>#REF!</f>
        <v>#REF!</v>
      </c>
      <c r="B1289" s="688"/>
      <c r="C1289" s="688"/>
      <c r="D1289" s="689" t="s">
        <v>192</v>
      </c>
      <c r="E1289" s="689"/>
      <c r="F1289" s="689"/>
      <c r="G1289" s="689"/>
      <c r="H1289" s="689"/>
      <c r="I1289" s="689"/>
      <c r="J1289" s="689"/>
      <c r="K1289" s="689"/>
      <c r="L1289" s="689"/>
      <c r="M1289" s="689"/>
      <c r="N1289" s="689"/>
    </row>
    <row r="1290" spans="1:14" ht="13.8" thickBot="1" x14ac:dyDescent="0.25">
      <c r="A1290" s="65"/>
      <c r="B1290" s="33">
        <v>1</v>
      </c>
      <c r="C1290" s="24">
        <v>2</v>
      </c>
      <c r="D1290" s="24">
        <v>3</v>
      </c>
      <c r="E1290" s="24" t="s">
        <v>58</v>
      </c>
      <c r="F1290" s="24" t="s">
        <v>59</v>
      </c>
      <c r="G1290" s="24" t="s">
        <v>60</v>
      </c>
      <c r="H1290" s="24" t="s">
        <v>61</v>
      </c>
      <c r="I1290" s="24" t="s">
        <v>62</v>
      </c>
      <c r="J1290" s="24" t="s">
        <v>194</v>
      </c>
      <c r="K1290" s="25" t="s">
        <v>85</v>
      </c>
      <c r="L1290" s="105" t="s">
        <v>189</v>
      </c>
      <c r="M1290" s="105" t="s">
        <v>188</v>
      </c>
      <c r="N1290" s="105" t="s">
        <v>51</v>
      </c>
    </row>
    <row r="1291" spans="1:14" ht="13.8" thickBot="1" x14ac:dyDescent="0.25">
      <c r="A1291" s="26" t="s">
        <v>56</v>
      </c>
      <c r="B1291" s="22">
        <v>5</v>
      </c>
      <c r="C1291" s="22">
        <v>7</v>
      </c>
      <c r="D1291" s="22">
        <v>8</v>
      </c>
      <c r="E1291" s="22">
        <v>8</v>
      </c>
      <c r="F1291" s="22">
        <v>10</v>
      </c>
      <c r="G1291" s="22">
        <v>13</v>
      </c>
      <c r="H1291" s="22">
        <v>16</v>
      </c>
      <c r="I1291" s="22"/>
      <c r="J1291" s="23"/>
      <c r="K1291" s="1"/>
      <c r="L1291" s="26" t="s">
        <v>56</v>
      </c>
      <c r="M1291" s="104" t="e">
        <f>#REF!</f>
        <v>#REF!</v>
      </c>
      <c r="N1291" s="112" t="e">
        <f>IF(M1291=0,"",CHOOSE(M1291,"5","7","8","8","8","10","10","10","10","10","13","13","13","13","13","13","13","13","13","13","16","16","16","16","16","16","16","16","16","16","16","手入力箇所","手入力箇所","手入力箇所","手入力箇所","手入力箇所","手入力箇所","手入力箇所","手入力箇所","手入力箇所","手入力箇所"))</f>
        <v>#REF!</v>
      </c>
    </row>
    <row r="1292" spans="1:14" ht="13.8" thickBot="1" x14ac:dyDescent="0.25">
      <c r="A1292" s="27" t="s">
        <v>57</v>
      </c>
      <c r="B1292" s="18">
        <v>5</v>
      </c>
      <c r="C1292" s="18">
        <v>7</v>
      </c>
      <c r="D1292" s="18">
        <v>8</v>
      </c>
      <c r="E1292" s="18">
        <v>9</v>
      </c>
      <c r="F1292" s="18">
        <v>12</v>
      </c>
      <c r="G1292" s="18">
        <v>16</v>
      </c>
      <c r="H1292" s="18"/>
      <c r="I1292" s="18"/>
      <c r="J1292" s="62"/>
      <c r="K1292" s="19"/>
      <c r="L1292" s="27" t="s">
        <v>57</v>
      </c>
      <c r="M1292" s="104" t="e">
        <f>#REF!</f>
        <v>#REF!</v>
      </c>
      <c r="N1292" s="113" t="e">
        <f>IF(M1292=0,"",CHOOSE(M1292,"5","7","8","9","9","12","12","12","12","12","16","16","16","16","16","16","16","16","16","16","手入力箇所","手入力箇所","手入力箇所","手入力箇所","手入力箇所","手入力箇所","手入力箇所","手入力箇所","手入力箇所","手入力箇所"))</f>
        <v>#REF!</v>
      </c>
    </row>
    <row r="1293" spans="1:14" ht="48.6" thickBot="1" x14ac:dyDescent="0.25">
      <c r="A1293" s="28" t="s">
        <v>64</v>
      </c>
      <c r="B1293" s="18">
        <v>6</v>
      </c>
      <c r="C1293" s="18"/>
      <c r="D1293" s="18"/>
      <c r="E1293" s="18"/>
      <c r="F1293" s="18"/>
      <c r="G1293" s="18"/>
      <c r="H1293" s="18"/>
      <c r="I1293" s="18"/>
      <c r="J1293" s="62"/>
      <c r="K1293" s="19"/>
      <c r="L1293" s="28" t="s">
        <v>64</v>
      </c>
      <c r="M1293" s="104" t="e">
        <f>#REF!</f>
        <v>#REF!</v>
      </c>
      <c r="N1293" s="113" t="e">
        <f>IF(M1293=0,"",CHOOSE(M1293,"6","手入力箇所","手入力箇所","手入力箇所","手入力箇所","手入力箇所","手入力箇所","手入力箇所","手入力箇所","手入力箇所","手入力箇所","",""))</f>
        <v>#REF!</v>
      </c>
    </row>
    <row r="1294" spans="1:14" ht="48.6" thickBot="1" x14ac:dyDescent="0.25">
      <c r="A1294" s="28" t="s">
        <v>65</v>
      </c>
      <c r="B1294" s="18">
        <v>6</v>
      </c>
      <c r="C1294" s="18"/>
      <c r="D1294" s="18"/>
      <c r="E1294" s="18"/>
      <c r="F1294" s="18"/>
      <c r="G1294" s="18"/>
      <c r="H1294" s="18"/>
      <c r="I1294" s="18"/>
      <c r="J1294" s="62"/>
      <c r="K1294" s="19"/>
      <c r="L1294" s="28" t="s">
        <v>65</v>
      </c>
      <c r="M1294" s="104" t="e">
        <f>#REF!</f>
        <v>#REF!</v>
      </c>
      <c r="N1294" s="113" t="e">
        <f>IF(M1294=0,"",CHOOSE(M1294,"6","手入力箇所","手入力箇所","手入力箇所","手入力箇所","手入力箇所","手入力箇所","手入力箇所","手入力箇所","手入力箇所","手入力箇所","",""))</f>
        <v>#REF!</v>
      </c>
    </row>
    <row r="1295" spans="1:14" ht="24.6" thickBot="1" x14ac:dyDescent="0.25">
      <c r="A1295" s="28" t="s">
        <v>66</v>
      </c>
      <c r="B1295" s="18">
        <v>5</v>
      </c>
      <c r="C1295" s="18">
        <v>7</v>
      </c>
      <c r="D1295" s="18">
        <v>8</v>
      </c>
      <c r="E1295" s="18">
        <v>9</v>
      </c>
      <c r="F1295" s="18">
        <v>12</v>
      </c>
      <c r="G1295" s="18"/>
      <c r="H1295" s="18"/>
      <c r="I1295" s="18"/>
      <c r="J1295" s="62"/>
      <c r="K1295" s="19"/>
      <c r="L1295" s="28" t="s">
        <v>66</v>
      </c>
      <c r="M1295" s="104" t="e">
        <f>#REF!</f>
        <v>#REF!</v>
      </c>
      <c r="N1295" s="113" t="e">
        <f>IF(M1295=0,"",CHOOSE(M1295,"5","7","8","9","9","12","12","12","12","12","手入力箇所","手入力箇所","手入力箇所","手入力箇所","手入力箇所","手入力箇所","手入力箇所","手入力箇所","手入力箇所","手入力箇所"))</f>
        <v>#REF!</v>
      </c>
    </row>
    <row r="1296" spans="1:14" ht="36.6" thickBot="1" x14ac:dyDescent="0.25">
      <c r="A1296" s="28" t="s">
        <v>67</v>
      </c>
      <c r="B1296" s="18">
        <v>4</v>
      </c>
      <c r="C1296" s="18">
        <v>5</v>
      </c>
      <c r="D1296" s="18">
        <v>5</v>
      </c>
      <c r="E1296" s="18">
        <v>6</v>
      </c>
      <c r="F1296" s="18"/>
      <c r="G1296" s="18"/>
      <c r="H1296" s="18"/>
      <c r="I1296" s="18"/>
      <c r="J1296" s="62"/>
      <c r="K1296" s="19"/>
      <c r="L1296" s="28" t="s">
        <v>67</v>
      </c>
      <c r="M1296" s="104" t="e">
        <f>#REF!</f>
        <v>#REF!</v>
      </c>
      <c r="N1296" s="113" t="e">
        <f>IF(M1296=0,"",CHOOSE(M1296,"4","5","5","6","6","手入力箇所","手入力箇所","手入力箇所","手入力箇所","手入力箇所","手入力箇所","手入力箇所","手入力箇所","手入力箇所","手入力箇所"))</f>
        <v>#REF!</v>
      </c>
    </row>
    <row r="1297" spans="1:14" ht="24.6" thickBot="1" x14ac:dyDescent="0.25">
      <c r="A1297" s="28" t="s">
        <v>68</v>
      </c>
      <c r="B1297" s="18">
        <v>12</v>
      </c>
      <c r="C1297" s="18">
        <v>12</v>
      </c>
      <c r="D1297" s="18">
        <v>12</v>
      </c>
      <c r="E1297" s="18">
        <v>12</v>
      </c>
      <c r="F1297" s="18">
        <v>12</v>
      </c>
      <c r="G1297" s="18">
        <v>12</v>
      </c>
      <c r="H1297" s="18">
        <v>12</v>
      </c>
      <c r="I1297" s="18"/>
      <c r="J1297" s="62"/>
      <c r="K1297" s="19"/>
      <c r="L1297" s="28" t="s">
        <v>68</v>
      </c>
      <c r="M1297" s="104" t="e">
        <f>#REF!</f>
        <v>#REF!</v>
      </c>
      <c r="N1297" s="113" t="e">
        <f>IF(M1297=0,"",CHOOSE(M1297,"12","12","12","12","12","12","12","12","12","12","12","12","12","12","12","12","12","12","12","12","12","12","12","12","12","12","12","12","12","12","手入力箇所","手入力箇所","手入力箇所","手入力箇所","手入力箇所","手入力箇所","手入力箇所","手入力箇所","手入力箇所","手入力箇所"))</f>
        <v>#REF!</v>
      </c>
    </row>
    <row r="1298" spans="1:14" ht="36.6" thickBot="1" x14ac:dyDescent="0.25">
      <c r="A1298" s="28" t="s">
        <v>69</v>
      </c>
      <c r="B1298" s="18">
        <v>7</v>
      </c>
      <c r="C1298" s="18">
        <v>7</v>
      </c>
      <c r="D1298" s="18">
        <v>7</v>
      </c>
      <c r="E1298" s="18">
        <v>7</v>
      </c>
      <c r="F1298" s="18">
        <v>7</v>
      </c>
      <c r="G1298" s="18"/>
      <c r="H1298" s="18"/>
      <c r="I1298" s="18"/>
      <c r="J1298" s="62"/>
      <c r="K1298" s="19"/>
      <c r="L1298" s="28" t="s">
        <v>69</v>
      </c>
      <c r="M1298" s="104" t="e">
        <f>#REF!</f>
        <v>#REF!</v>
      </c>
      <c r="N1298" s="113" t="e">
        <f>IF(M1298=0,"",CHOOSE(M1298,"7","7","7","7","7","7","7","7","7","7","手入力箇所","手入力箇所","手入力箇所","手入力箇所","手入力箇所","手入力箇所","手入力箇所","手入力箇所","手入力箇所","手入力箇所"))</f>
        <v>#REF!</v>
      </c>
    </row>
    <row r="1299" spans="1:14" ht="13.8" thickBot="1" x14ac:dyDescent="0.25">
      <c r="A1299" s="27" t="s">
        <v>63</v>
      </c>
      <c r="B1299" s="18">
        <v>4</v>
      </c>
      <c r="C1299" s="18">
        <v>5</v>
      </c>
      <c r="D1299" s="18">
        <v>7</v>
      </c>
      <c r="E1299" s="18">
        <v>8</v>
      </c>
      <c r="F1299" s="18">
        <v>11</v>
      </c>
      <c r="G1299" s="18">
        <v>16</v>
      </c>
      <c r="H1299" s="18">
        <v>22</v>
      </c>
      <c r="I1299" s="18">
        <v>26</v>
      </c>
      <c r="J1299" s="18">
        <v>31</v>
      </c>
      <c r="K1299" s="19"/>
      <c r="L1299" s="27" t="s">
        <v>63</v>
      </c>
      <c r="M1299" s="104" t="e">
        <f>#REF!</f>
        <v>#REF!</v>
      </c>
      <c r="N1299" s="113" t="e">
        <f>IF(M1299=0,"",CHOOSE(M1299,"4","5","7","8","8","11","11","11","11","11","16","16","16","16","16","16","16","16","16","16","22","22","22","22","22","22","22","22","22","22","26","26","26","26","26","26","26","26","26","26","31","31","31","31","31","31","31","31","31","31","31","手入力箇所","手入力箇所","手入力箇所","手入力箇所","手入力箇所","手入力箇所","手入力箇所","手入力箇所","手入力箇所","手入力箇所"))</f>
        <v>#REF!</v>
      </c>
    </row>
    <row r="1300" spans="1:14" ht="24.6" thickBot="1" x14ac:dyDescent="0.25">
      <c r="A1300" s="28" t="s">
        <v>70</v>
      </c>
      <c r="B1300" s="18">
        <v>5</v>
      </c>
      <c r="C1300" s="18">
        <v>6</v>
      </c>
      <c r="D1300" s="18">
        <v>7</v>
      </c>
      <c r="E1300" s="18"/>
      <c r="F1300" s="18"/>
      <c r="G1300" s="18"/>
      <c r="H1300" s="18"/>
      <c r="I1300" s="18"/>
      <c r="J1300" s="62"/>
      <c r="K1300" s="19"/>
      <c r="L1300" s="28" t="s">
        <v>70</v>
      </c>
      <c r="M1300" s="104" t="e">
        <f>#REF!</f>
        <v>#REF!</v>
      </c>
      <c r="N1300" s="113" t="e">
        <f>IF(M1300=0,"",CHOOSE(M1300,"5","6","7","手入力箇所","手入力箇所","手入力箇所","手入力箇所","手入力箇所","手入力箇所","手入力箇所","手入力箇所","手入力箇所","手入力箇所"))</f>
        <v>#REF!</v>
      </c>
    </row>
    <row r="1301" spans="1:14" ht="13.8" thickBot="1" x14ac:dyDescent="0.25">
      <c r="A1301" s="29" t="s">
        <v>71</v>
      </c>
      <c r="B1301" s="18">
        <v>3</v>
      </c>
      <c r="C1301" s="18">
        <v>6</v>
      </c>
      <c r="D1301" s="18">
        <v>19</v>
      </c>
      <c r="E1301" s="18"/>
      <c r="F1301" s="18"/>
      <c r="G1301" s="18"/>
      <c r="H1301" s="18"/>
      <c r="I1301" s="18"/>
      <c r="J1301" s="62"/>
      <c r="K1301" s="19"/>
      <c r="L1301" s="29" t="s">
        <v>71</v>
      </c>
      <c r="M1301" s="104" t="e">
        <f>#REF!</f>
        <v>#REF!</v>
      </c>
      <c r="N1301" s="113" t="e">
        <f>IF(M1301=0,"",CHOOSE(M1301,"3","6","19","手入力箇所","手入力箇所","手入力箇所","手入力箇所","手入力箇所","手入力箇所","手入力箇所","手入力箇所","手入力箇所","手入力箇所"))</f>
        <v>#REF!</v>
      </c>
    </row>
    <row r="1302" spans="1:14" ht="13.8" thickBot="1" x14ac:dyDescent="0.25">
      <c r="A1302" s="29" t="s">
        <v>72</v>
      </c>
      <c r="B1302" s="18">
        <v>1</v>
      </c>
      <c r="C1302" s="18">
        <v>3</v>
      </c>
      <c r="D1302" s="18">
        <v>5</v>
      </c>
      <c r="E1302" s="18">
        <v>9</v>
      </c>
      <c r="F1302" s="18">
        <v>26</v>
      </c>
      <c r="G1302" s="18"/>
      <c r="H1302" s="18"/>
      <c r="I1302" s="18"/>
      <c r="J1302" s="62"/>
      <c r="K1302" s="19"/>
      <c r="L1302" s="29" t="s">
        <v>72</v>
      </c>
      <c r="M1302" s="104" t="e">
        <f>#REF!</f>
        <v>#REF!</v>
      </c>
      <c r="N1302" s="113" t="e">
        <f>IF(M1302=0,"",CHOOSE(M1302,"1","3","5","9","9","26","26","26","26","26","手入力箇所","手入力箇所","手入力箇所","手入力箇所","手入力箇所","手入力箇所","手入力箇所","手入力箇所","手入力箇所","手入力箇所"))</f>
        <v>#REF!</v>
      </c>
    </row>
    <row r="1303" spans="1:14" ht="13.8" thickBot="1" x14ac:dyDescent="0.25">
      <c r="A1303" s="29" t="s">
        <v>73</v>
      </c>
      <c r="B1303" s="18">
        <v>4</v>
      </c>
      <c r="C1303" s="18">
        <v>11</v>
      </c>
      <c r="D1303" s="18">
        <v>20</v>
      </c>
      <c r="E1303" s="18">
        <v>33</v>
      </c>
      <c r="F1303" s="18"/>
      <c r="G1303" s="18"/>
      <c r="H1303" s="18"/>
      <c r="I1303" s="18"/>
      <c r="J1303" s="62"/>
      <c r="K1303" s="19"/>
      <c r="L1303" s="29" t="s">
        <v>73</v>
      </c>
      <c r="M1303" s="104" t="e">
        <f>#REF!</f>
        <v>#REF!</v>
      </c>
      <c r="N1303" s="113" t="e">
        <f>IF(M1303=0,"",CHOOSE(M1303,"4","11","20","33","33","手入力箇所","手入力箇所","手入力箇所","手入力箇所","手入力箇所","手入力箇所","手入力箇所","手入力箇所","手入力箇所","手入力箇所"))</f>
        <v>#REF!</v>
      </c>
    </row>
    <row r="1304" spans="1:14" ht="37.200000000000003" thickBot="1" x14ac:dyDescent="0.25">
      <c r="A1304" s="30" t="s">
        <v>74</v>
      </c>
      <c r="B1304" s="18">
        <v>4</v>
      </c>
      <c r="C1304" s="18">
        <v>6</v>
      </c>
      <c r="D1304" s="18">
        <v>8</v>
      </c>
      <c r="E1304" s="18">
        <v>10</v>
      </c>
      <c r="F1304" s="18">
        <v>15</v>
      </c>
      <c r="G1304" s="18">
        <v>23</v>
      </c>
      <c r="H1304" s="18">
        <v>33</v>
      </c>
      <c r="I1304" s="18"/>
      <c r="J1304" s="62"/>
      <c r="K1304" s="19"/>
      <c r="L1304" s="30" t="s">
        <v>74</v>
      </c>
      <c r="M1304" s="104" t="e">
        <f>#REF!</f>
        <v>#REF!</v>
      </c>
      <c r="N1304" s="113" t="e">
        <f>IF(M1304=0,"",CHOOSE(M1304,"4","6","8","10","10","15","15","15","15","15","23","23","23","23","23","23","23","23","23","23","33","33","33","33","33","33","33","33","33","33","手入力箇所","手入力箇所","手入力箇所","手入力箇所","手入力箇所","手入力箇所","手入力箇所","手入力箇所","手入力箇所","手入力箇所"))</f>
        <v>#REF!</v>
      </c>
    </row>
    <row r="1305" spans="1:14" ht="13.8" thickBot="1" x14ac:dyDescent="0.25">
      <c r="A1305" s="29" t="s">
        <v>75</v>
      </c>
      <c r="B1305" s="18">
        <v>6</v>
      </c>
      <c r="C1305" s="18">
        <v>14</v>
      </c>
      <c r="D1305" s="18">
        <v>25</v>
      </c>
      <c r="E1305" s="18">
        <v>39</v>
      </c>
      <c r="F1305" s="18"/>
      <c r="G1305" s="18"/>
      <c r="H1305" s="18"/>
      <c r="I1305" s="18"/>
      <c r="J1305" s="62"/>
      <c r="K1305" s="19"/>
      <c r="L1305" s="29" t="s">
        <v>75</v>
      </c>
      <c r="M1305" s="104" t="e">
        <f>#REF!</f>
        <v>#REF!</v>
      </c>
      <c r="N1305" s="113" t="e">
        <f>IF(M1305=0,"",CHOOSE(M1305,"6","14","25","39","39","手入力箇所","手入力箇所","手入力箇所","手入力箇所","手入力箇所","手入力箇所","手入力箇所","手入力箇所","手入力箇所","手入力箇所"))</f>
        <v>#REF!</v>
      </c>
    </row>
    <row r="1306" spans="1:14" ht="37.200000000000003" thickBot="1" x14ac:dyDescent="0.25">
      <c r="A1306" s="30" t="s">
        <v>76</v>
      </c>
      <c r="B1306" s="18">
        <v>2</v>
      </c>
      <c r="C1306" s="18">
        <v>3</v>
      </c>
      <c r="D1306" s="18">
        <v>6</v>
      </c>
      <c r="E1306" s="18">
        <v>9</v>
      </c>
      <c r="F1306" s="18"/>
      <c r="G1306" s="18"/>
      <c r="H1306" s="18"/>
      <c r="I1306" s="18"/>
      <c r="J1306" s="62"/>
      <c r="K1306" s="19"/>
      <c r="L1306" s="30" t="s">
        <v>76</v>
      </c>
      <c r="M1306" s="104" t="e">
        <f>#REF!</f>
        <v>#REF!</v>
      </c>
      <c r="N1306" s="113" t="e">
        <f>IF(M1306=0,"",CHOOSE(M1306,"2","3","6","9","9","手入力箇所","手入力箇所","手入力箇所","手入力箇所","手入力箇所","手入力箇所","手入力箇所","手入力箇所","手入力箇所","手入力箇所"))</f>
        <v>#REF!</v>
      </c>
    </row>
    <row r="1307" spans="1:14" ht="27" thickBot="1" x14ac:dyDescent="0.25">
      <c r="A1307" s="31" t="s">
        <v>77</v>
      </c>
      <c r="B1307" s="18">
        <v>12</v>
      </c>
      <c r="C1307" s="18">
        <v>18</v>
      </c>
      <c r="D1307" s="18">
        <v>22</v>
      </c>
      <c r="E1307" s="18">
        <v>26</v>
      </c>
      <c r="F1307" s="62"/>
      <c r="G1307" s="62"/>
      <c r="H1307" s="62"/>
      <c r="I1307" s="62"/>
      <c r="J1307" s="62"/>
      <c r="K1307" s="19"/>
      <c r="L1307" s="31" t="s">
        <v>77</v>
      </c>
      <c r="M1307" s="104" t="e">
        <f>#REF!</f>
        <v>#REF!</v>
      </c>
      <c r="N1307" s="113" t="e">
        <f>IF(M1307=0,"",CHOOSE(M1307,"12","18","22","26","26","手入力箇所","手入力箇所","手入力箇所","手入力箇所","手入力箇所","手入力箇所","手入力箇所","手入力箇所","手入力箇所","手入力箇所"))</f>
        <v>#REF!</v>
      </c>
    </row>
    <row r="1308" spans="1:14" ht="40.200000000000003" thickBot="1" x14ac:dyDescent="0.25">
      <c r="A1308" s="31" t="s">
        <v>78</v>
      </c>
      <c r="B1308" s="18">
        <v>5</v>
      </c>
      <c r="C1308" s="18">
        <v>8</v>
      </c>
      <c r="D1308" s="18">
        <v>11</v>
      </c>
      <c r="E1308" s="18">
        <v>14</v>
      </c>
      <c r="F1308" s="62"/>
      <c r="G1308" s="62"/>
      <c r="H1308" s="62"/>
      <c r="I1308" s="62"/>
      <c r="J1308" s="62"/>
      <c r="K1308" s="19"/>
      <c r="L1308" s="31" t="s">
        <v>78</v>
      </c>
      <c r="M1308" s="104" t="e">
        <f>#REF!</f>
        <v>#REF!</v>
      </c>
      <c r="N1308" s="113" t="e">
        <f>IF(M1308=0,"",CHOOSE(M1308,"5","8","11","14","14","手入力箇所","手入力箇所","手入力箇所","手入力箇所","手入力箇所","手入力箇所","手入力箇所","手入力箇所","手入力箇所","手入力箇所"))</f>
        <v>#REF!</v>
      </c>
    </row>
    <row r="1309" spans="1:14" ht="27" thickBot="1" x14ac:dyDescent="0.25">
      <c r="A1309" s="31" t="s">
        <v>79</v>
      </c>
      <c r="B1309" s="18">
        <v>6</v>
      </c>
      <c r="C1309" s="18">
        <v>11</v>
      </c>
      <c r="D1309" s="18">
        <v>16</v>
      </c>
      <c r="E1309" s="18">
        <v>21</v>
      </c>
      <c r="F1309" s="62"/>
      <c r="G1309" s="62"/>
      <c r="H1309" s="62"/>
      <c r="I1309" s="62"/>
      <c r="J1309" s="62"/>
      <c r="K1309" s="19"/>
      <c r="L1309" s="31" t="s">
        <v>79</v>
      </c>
      <c r="M1309" s="104" t="e">
        <f>#REF!</f>
        <v>#REF!</v>
      </c>
      <c r="N1309" s="113" t="e">
        <f>IF(M1309=0,"",CHOOSE(M1309,"6","11","16","21","21","手入力箇所","手入力箇所","手入力箇所","手入力箇所","手入力箇所","手入力箇所","手入力箇所","手入力箇所","手入力箇所"))</f>
        <v>#REF!</v>
      </c>
    </row>
    <row r="1310" spans="1:14" ht="40.200000000000003" thickBot="1" x14ac:dyDescent="0.25">
      <c r="A1310" s="31" t="s">
        <v>80</v>
      </c>
      <c r="B1310" s="18">
        <v>5</v>
      </c>
      <c r="C1310" s="18">
        <v>7</v>
      </c>
      <c r="D1310" s="18">
        <v>9</v>
      </c>
      <c r="E1310" s="18">
        <v>10</v>
      </c>
      <c r="F1310" s="62"/>
      <c r="G1310" s="62"/>
      <c r="H1310" s="62"/>
      <c r="I1310" s="62"/>
      <c r="J1310" s="62"/>
      <c r="K1310" s="19"/>
      <c r="L1310" s="31" t="s">
        <v>80</v>
      </c>
      <c r="M1310" s="104" t="e">
        <f>#REF!</f>
        <v>#REF!</v>
      </c>
      <c r="N1310" s="113" t="e">
        <f>IF(M1310=0,"",CHOOSE(M1310,"5","7","9","10","10","手入力箇所","手入力箇所","手入力箇所","手入力箇所","手入力箇所","手入力箇所","手入力箇所","手入力箇所","手入力箇所"))</f>
        <v>#REF!</v>
      </c>
    </row>
    <row r="1311" spans="1:14" ht="40.200000000000003" thickBot="1" x14ac:dyDescent="0.25">
      <c r="A1311" s="31" t="s">
        <v>81</v>
      </c>
      <c r="B1311" s="18">
        <v>9</v>
      </c>
      <c r="C1311" s="18">
        <v>14</v>
      </c>
      <c r="D1311" s="62"/>
      <c r="E1311" s="62"/>
      <c r="F1311" s="62"/>
      <c r="G1311" s="62"/>
      <c r="H1311" s="62"/>
      <c r="I1311" s="62"/>
      <c r="J1311" s="62"/>
      <c r="K1311" s="19"/>
      <c r="L1311" s="31" t="s">
        <v>81</v>
      </c>
      <c r="M1311" s="104" t="e">
        <f>#REF!</f>
        <v>#REF!</v>
      </c>
      <c r="N1311" s="113" t="e">
        <f>IF(M1311=0,"",CHOOSE(M1311,"9","14","手入力箇所","手入力箇所","手入力箇所","手入力箇所","手入力箇所","手入力箇所","手入力箇所","手入力箇所","手入力箇所","手入力箇所"))</f>
        <v>#REF!</v>
      </c>
    </row>
    <row r="1312" spans="1:14" ht="13.8" thickBot="1" x14ac:dyDescent="0.25">
      <c r="A1312" s="31" t="s">
        <v>82</v>
      </c>
      <c r="B1312" s="18">
        <v>3</v>
      </c>
      <c r="C1312" s="18">
        <v>4</v>
      </c>
      <c r="D1312" s="18">
        <v>4</v>
      </c>
      <c r="E1312" s="18">
        <v>5</v>
      </c>
      <c r="F1312" s="18">
        <v>6</v>
      </c>
      <c r="G1312" s="18">
        <v>8</v>
      </c>
      <c r="H1312" s="18">
        <v>9</v>
      </c>
      <c r="I1312" s="18">
        <v>11</v>
      </c>
      <c r="J1312" s="18">
        <v>12</v>
      </c>
      <c r="K1312" s="19"/>
      <c r="L1312" s="31" t="s">
        <v>82</v>
      </c>
      <c r="M1312" s="104" t="e">
        <f>#REF!</f>
        <v>#REF!</v>
      </c>
      <c r="N1312" s="113" t="e">
        <f>IF(M1312=0,"",CHOOSE(M1312,"3","4","4","5","5","6","6","6","6","6","8","8","8","8","8","8","8","8","8","8","9","9","9","9","9","9","9","9","9","9","11","11","11","11","11","11","11","11","11","11","12","12","12","12","12","12","12","12","12","12","12","手入力箇所","手入力箇所","手入力箇所","手入力箇所","手入力箇所","手入力箇所","手入力箇所","手入力箇所","手入力箇所","手入力箇所"))</f>
        <v>#REF!</v>
      </c>
    </row>
    <row r="1313" spans="1:14" ht="13.8" thickBot="1" x14ac:dyDescent="0.25">
      <c r="A1313" s="31" t="s">
        <v>83</v>
      </c>
      <c r="B1313" s="18">
        <v>3</v>
      </c>
      <c r="C1313" s="18">
        <v>4</v>
      </c>
      <c r="D1313" s="18">
        <v>4</v>
      </c>
      <c r="E1313" s="18">
        <v>5</v>
      </c>
      <c r="F1313" s="18">
        <v>6</v>
      </c>
      <c r="G1313" s="18">
        <v>8</v>
      </c>
      <c r="H1313" s="18">
        <v>10</v>
      </c>
      <c r="I1313" s="18">
        <v>12</v>
      </c>
      <c r="J1313" s="18">
        <v>13</v>
      </c>
      <c r="K1313" s="19"/>
      <c r="L1313" s="31" t="s">
        <v>83</v>
      </c>
      <c r="M1313" s="104" t="e">
        <f>#REF!</f>
        <v>#REF!</v>
      </c>
      <c r="N1313" s="113" t="e">
        <f>IF(M1313=0,"",CHOOSE(M1313,"3","4","4","5","5","6","6","6","6","6","8","8","8","8","8","8","8","8","8","8","10","10","10","10","10","10","10","10","10","10","12","12","12","12","12","12","12","12","12","12","13","13","13","13","13","13","13","13","13","13","13","手入力箇所","手入力箇所","手入力箇所","手入力箇所","手入力箇所","手入力箇所","手入力箇所","手入力箇所","手入力箇所","手入力箇所"))</f>
        <v>#REF!</v>
      </c>
    </row>
    <row r="1314" spans="1:14" ht="27" thickBot="1" x14ac:dyDescent="0.25">
      <c r="A1314" s="32" t="s">
        <v>84</v>
      </c>
      <c r="B1314" s="20">
        <v>1</v>
      </c>
      <c r="C1314" s="20">
        <v>2</v>
      </c>
      <c r="D1314" s="20">
        <v>3</v>
      </c>
      <c r="E1314" s="20">
        <v>4</v>
      </c>
      <c r="F1314" s="20">
        <v>8</v>
      </c>
      <c r="G1314" s="20">
        <v>19</v>
      </c>
      <c r="H1314" s="63"/>
      <c r="I1314" s="63"/>
      <c r="J1314" s="63"/>
      <c r="K1314" s="21"/>
      <c r="L1314" s="32" t="s">
        <v>84</v>
      </c>
      <c r="M1314" s="104" t="e">
        <f>#REF!</f>
        <v>#REF!</v>
      </c>
      <c r="N1314" s="113" t="e">
        <f>IF(M1314=0,"",CHOOSE(M1314,"1","2","3","4","4","8","8","8","8","8","19","19","19","19","19","19","19","19","19","19","手入力箇所","手入力箇所","手入力箇所","手入力箇所","手入力箇所","手入力箇所","手入力箇所","手入力箇所","手入力箇所","手入力箇所"))</f>
        <v>#REF!</v>
      </c>
    </row>
    <row r="1315" spans="1:14" ht="13.8" thickBot="1" x14ac:dyDescent="0.25"/>
    <row r="1316" spans="1:14" ht="13.8" thickBot="1" x14ac:dyDescent="0.25">
      <c r="A1316" s="686" t="e">
        <f>A1289</f>
        <v>#REF!</v>
      </c>
      <c r="B1316" s="686"/>
      <c r="C1316" s="686"/>
      <c r="D1316" s="687" t="s">
        <v>193</v>
      </c>
      <c r="E1316" s="687"/>
      <c r="F1316" s="687"/>
      <c r="G1316" s="687"/>
      <c r="H1316" s="687"/>
      <c r="I1316" s="687"/>
      <c r="J1316" s="687"/>
      <c r="K1316" s="687"/>
      <c r="L1316" s="687"/>
      <c r="M1316" s="687"/>
      <c r="N1316" s="687"/>
    </row>
    <row r="1317" spans="1:14" ht="13.8" thickBot="1" x14ac:dyDescent="0.25">
      <c r="A1317" s="105"/>
      <c r="B1317" s="33">
        <v>1</v>
      </c>
      <c r="C1317" s="24">
        <v>2</v>
      </c>
      <c r="D1317" s="24">
        <v>3</v>
      </c>
      <c r="E1317" s="24" t="s">
        <v>58</v>
      </c>
      <c r="F1317" s="24" t="s">
        <v>59</v>
      </c>
      <c r="G1317" s="24" t="s">
        <v>60</v>
      </c>
      <c r="H1317" s="24" t="s">
        <v>61</v>
      </c>
      <c r="I1317" s="24" t="s">
        <v>62</v>
      </c>
      <c r="J1317" s="24" t="s">
        <v>194</v>
      </c>
      <c r="K1317" s="102" t="s">
        <v>85</v>
      </c>
      <c r="L1317" s="105" t="s">
        <v>189</v>
      </c>
      <c r="M1317" s="105" t="s">
        <v>188</v>
      </c>
      <c r="N1317" s="105" t="s">
        <v>51</v>
      </c>
    </row>
    <row r="1318" spans="1:14" ht="13.8" thickBot="1" x14ac:dyDescent="0.25">
      <c r="A1318" s="26" t="s">
        <v>56</v>
      </c>
      <c r="B1318" s="22">
        <v>16</v>
      </c>
      <c r="C1318" s="22">
        <v>25</v>
      </c>
      <c r="D1318" s="22">
        <v>32</v>
      </c>
      <c r="E1318" s="22">
        <v>38</v>
      </c>
      <c r="F1318" s="22">
        <v>56</v>
      </c>
      <c r="G1318" s="22">
        <v>87</v>
      </c>
      <c r="H1318" s="22">
        <v>121</v>
      </c>
      <c r="I1318" s="22"/>
      <c r="J1318" s="23"/>
      <c r="K1318" s="68"/>
      <c r="L1318" s="107" t="s">
        <v>56</v>
      </c>
      <c r="M1318" s="103" t="e">
        <f>#REF!</f>
        <v>#REF!</v>
      </c>
      <c r="N1318" s="103" t="e">
        <f>IF(M1318=0,"",CHOOSE(M1318,"16","25","32","38","38","56","56","56","56","56","87","87","87","87","87","87","87","87","87","87","121","121","121","121","121","121","121","121","121","121","手入力箇所","手入力箇所","手入力箇所","手入力箇所","手入力箇所","手入力箇所","手入力箇所","手入力箇所","手入力箇所","手入力箇所"))</f>
        <v>#REF!</v>
      </c>
    </row>
    <row r="1319" spans="1:14" ht="13.8" thickBot="1" x14ac:dyDescent="0.25">
      <c r="A1319" s="27" t="s">
        <v>57</v>
      </c>
      <c r="B1319" s="18">
        <v>25</v>
      </c>
      <c r="C1319" s="18">
        <v>33</v>
      </c>
      <c r="D1319" s="18">
        <v>40</v>
      </c>
      <c r="E1319" s="18">
        <v>45</v>
      </c>
      <c r="F1319" s="18">
        <v>58</v>
      </c>
      <c r="G1319" s="18">
        <v>79</v>
      </c>
      <c r="H1319" s="18"/>
      <c r="I1319" s="18"/>
      <c r="J1319" s="62"/>
      <c r="K1319" s="69"/>
      <c r="L1319" s="107" t="s">
        <v>57</v>
      </c>
      <c r="M1319" s="103" t="e">
        <f>#REF!</f>
        <v>#REF!</v>
      </c>
      <c r="N1319" s="103" t="e">
        <f>IF(M1319=0,"",CHOOSE(M1319,"25","33","40","45","45","58","58","58","58","58","79","79","79","79","79","79","79","79","79","79","手入力箇所","手入力箇所","手入力箇所","手入力箇所","手入力箇所","手入力箇所","手入力箇所","手入力箇所","手入力箇所","手入力箇所"))</f>
        <v>#REF!</v>
      </c>
    </row>
    <row r="1320" spans="1:14" ht="48.6" thickBot="1" x14ac:dyDescent="0.25">
      <c r="A1320" s="28" t="s">
        <v>64</v>
      </c>
      <c r="B1320" s="18">
        <v>32</v>
      </c>
      <c r="C1320" s="18"/>
      <c r="D1320" s="18"/>
      <c r="E1320" s="18"/>
      <c r="F1320" s="18"/>
      <c r="G1320" s="18"/>
      <c r="H1320" s="18"/>
      <c r="I1320" s="18"/>
      <c r="J1320" s="62"/>
      <c r="K1320" s="69"/>
      <c r="L1320" s="108" t="s">
        <v>64</v>
      </c>
      <c r="M1320" s="103" t="e">
        <f>#REF!</f>
        <v>#REF!</v>
      </c>
      <c r="N1320" s="103" t="e">
        <f>IF(M1320=0,"",CHOOSE(M1320,"32","手入力箇所","手入力箇所","手入力箇所","手入力箇所","手入力箇所","手入力箇所","手入力箇所","手入力箇所","手入力箇所","手入力箇所"))</f>
        <v>#REF!</v>
      </c>
    </row>
    <row r="1321" spans="1:14" ht="48.6" thickBot="1" x14ac:dyDescent="0.25">
      <c r="A1321" s="28" t="s">
        <v>65</v>
      </c>
      <c r="B1321" s="18">
        <v>36</v>
      </c>
      <c r="C1321" s="18"/>
      <c r="D1321" s="18"/>
      <c r="E1321" s="18"/>
      <c r="F1321" s="18"/>
      <c r="G1321" s="18"/>
      <c r="H1321" s="18"/>
      <c r="I1321" s="18"/>
      <c r="J1321" s="62"/>
      <c r="K1321" s="69"/>
      <c r="L1321" s="108" t="s">
        <v>65</v>
      </c>
      <c r="M1321" s="103" t="e">
        <f>#REF!</f>
        <v>#REF!</v>
      </c>
      <c r="N1321" s="103" t="e">
        <f>IF(M1321=0,"",CHOOSE(M1321,"36","手入力箇所","手入力箇所","手入力箇所","手入力箇所","手入力箇所","手入力箇所","手入力箇所","手入力箇所","手入力箇所","手入力箇所"))</f>
        <v>#REF!</v>
      </c>
    </row>
    <row r="1322" spans="1:14" ht="24.6" thickBot="1" x14ac:dyDescent="0.25">
      <c r="A1322" s="28" t="s">
        <v>66</v>
      </c>
      <c r="B1322" s="18">
        <v>24</v>
      </c>
      <c r="C1322" s="18">
        <v>30</v>
      </c>
      <c r="D1322" s="18">
        <v>33</v>
      </c>
      <c r="E1322" s="18">
        <v>35</v>
      </c>
      <c r="F1322" s="18">
        <v>42</v>
      </c>
      <c r="G1322" s="18"/>
      <c r="H1322" s="18"/>
      <c r="I1322" s="18"/>
      <c r="J1322" s="62"/>
      <c r="K1322" s="69"/>
      <c r="L1322" s="108" t="s">
        <v>66</v>
      </c>
      <c r="M1322" s="103" t="e">
        <f>#REF!</f>
        <v>#REF!</v>
      </c>
      <c r="N1322" s="103" t="e">
        <f>IF(M1322=0,"",CHOOSE(M1322,"24","30","33","35","35","42","42","42","42","42","手入力箇所","手入力箇所","手入力箇所","手入力箇所","手入力箇所","手入力箇所","手入力箇所","手入力箇所","手入力箇所","手入力箇所"))</f>
        <v>#REF!</v>
      </c>
    </row>
    <row r="1323" spans="1:14" ht="36.6" thickBot="1" x14ac:dyDescent="0.25">
      <c r="A1323" s="28" t="s">
        <v>67</v>
      </c>
      <c r="B1323" s="18">
        <v>7</v>
      </c>
      <c r="C1323" s="18">
        <v>12</v>
      </c>
      <c r="D1323" s="18">
        <v>16</v>
      </c>
      <c r="E1323" s="18">
        <v>19</v>
      </c>
      <c r="F1323" s="18"/>
      <c r="G1323" s="18"/>
      <c r="H1323" s="18"/>
      <c r="I1323" s="18"/>
      <c r="J1323" s="62"/>
      <c r="K1323" s="69"/>
      <c r="L1323" s="108" t="s">
        <v>67</v>
      </c>
      <c r="M1323" s="103" t="e">
        <f>#REF!</f>
        <v>#REF!</v>
      </c>
      <c r="N1323" s="103" t="e">
        <f>IF(M1323=0,"",CHOOSE(M1323,"7","12","16","19","19","手入力箇所","手入力箇所","手入力箇所","手入力箇所","手入力箇所","手入力箇所","手入力箇所","手入力箇所","手入力箇所","手入力箇所"))</f>
        <v>#REF!</v>
      </c>
    </row>
    <row r="1324" spans="1:14" ht="24.6" thickBot="1" x14ac:dyDescent="0.25">
      <c r="A1324" s="28" t="s">
        <v>68</v>
      </c>
      <c r="B1324" s="18">
        <v>21</v>
      </c>
      <c r="C1324" s="18">
        <v>35</v>
      </c>
      <c r="D1324" s="18">
        <v>48</v>
      </c>
      <c r="E1324" s="18">
        <v>59</v>
      </c>
      <c r="F1324" s="18">
        <v>94</v>
      </c>
      <c r="G1324" s="18">
        <v>159</v>
      </c>
      <c r="H1324" s="18">
        <v>235</v>
      </c>
      <c r="I1324" s="18"/>
      <c r="J1324" s="62"/>
      <c r="K1324" s="69"/>
      <c r="L1324" s="108" t="s">
        <v>68</v>
      </c>
      <c r="M1324" s="103" t="e">
        <f>#REF!</f>
        <v>#REF!</v>
      </c>
      <c r="N1324" s="103" t="e">
        <f>IF(M1324=0,"",CHOOSE(M1324,"21","35","48","59","59","94","94","94","94","94","159","159","159","159","159","159","159","159","159","159","235","235","235","235","235","235","235","235","235","235","手入力箇所","手入力箇所","手入力箇所","手入力箇所","手入力箇所","手入力箇所","手入力箇所","手入力箇所","手入力箇所","手入力箇所"))</f>
        <v>#REF!</v>
      </c>
    </row>
    <row r="1325" spans="1:14" ht="36.6" thickBot="1" x14ac:dyDescent="0.25">
      <c r="A1325" s="28" t="s">
        <v>69</v>
      </c>
      <c r="B1325" s="18">
        <v>22</v>
      </c>
      <c r="C1325" s="18">
        <v>26</v>
      </c>
      <c r="D1325" s="18">
        <v>28</v>
      </c>
      <c r="E1325" s="18">
        <v>29</v>
      </c>
      <c r="F1325" s="18">
        <v>34</v>
      </c>
      <c r="G1325" s="18"/>
      <c r="H1325" s="18"/>
      <c r="I1325" s="18"/>
      <c r="J1325" s="62"/>
      <c r="K1325" s="69"/>
      <c r="L1325" s="108" t="s">
        <v>69</v>
      </c>
      <c r="M1325" s="103" t="e">
        <f>#REF!</f>
        <v>#REF!</v>
      </c>
      <c r="N1325" s="103" t="e">
        <f>IF(M1325=0,"",CHOOSE(M1325,"22","26","28","29","29","34","34","34","34","34","手入力箇所","手入力箇所","手入力箇所","手入力箇所","手入力箇所","手入力箇所","手入力箇所","手入力箇所","手入力箇所","手入力箇所"))</f>
        <v>#REF!</v>
      </c>
    </row>
    <row r="1326" spans="1:14" ht="13.8" thickBot="1" x14ac:dyDescent="0.25">
      <c r="A1326" s="27" t="s">
        <v>63</v>
      </c>
      <c r="B1326" s="18">
        <v>21</v>
      </c>
      <c r="C1326" s="18">
        <v>33</v>
      </c>
      <c r="D1326" s="18">
        <v>46</v>
      </c>
      <c r="E1326" s="18">
        <v>56</v>
      </c>
      <c r="F1326" s="18">
        <v>89</v>
      </c>
      <c r="G1326" s="18">
        <v>151</v>
      </c>
      <c r="H1326" s="18">
        <v>224</v>
      </c>
      <c r="I1326" s="18">
        <v>289</v>
      </c>
      <c r="J1326" s="18">
        <v>350</v>
      </c>
      <c r="K1326" s="69"/>
      <c r="L1326" s="107" t="s">
        <v>63</v>
      </c>
      <c r="M1326" s="103" t="e">
        <f>#REF!</f>
        <v>#REF!</v>
      </c>
      <c r="N1326" s="103" t="e">
        <f>IF(M1326=0,"",CHOOSE(M1326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327" spans="1:14" ht="24.6" thickBot="1" x14ac:dyDescent="0.25">
      <c r="A1327" s="34" t="s">
        <v>70</v>
      </c>
      <c r="B1327" s="35">
        <v>13</v>
      </c>
      <c r="C1327" s="35">
        <v>33</v>
      </c>
      <c r="D1327" s="35">
        <v>59</v>
      </c>
      <c r="E1327" s="35"/>
      <c r="F1327" s="35"/>
      <c r="G1327" s="35"/>
      <c r="H1327" s="35"/>
      <c r="I1327" s="35"/>
      <c r="J1327" s="36"/>
      <c r="K1327" s="67"/>
      <c r="L1327" s="108" t="s">
        <v>70</v>
      </c>
      <c r="M1327" s="103" t="e">
        <f>#REF!</f>
        <v>#REF!</v>
      </c>
      <c r="N1327" s="103" t="e">
        <f>IF(M1327=0,"",CHOOSE(M1327,"13","33","59","手入力箇所","手入力箇所","手入力箇所","手入力箇所","手入力箇所","手入力箇所","手入力箇所","手入力箇所","手入力箇所","手入力箇所"))</f>
        <v>#REF!</v>
      </c>
    </row>
    <row r="1328" spans="1:14" ht="13.8" thickBot="1" x14ac:dyDescent="0.25">
      <c r="A1328" s="37" t="s">
        <v>71</v>
      </c>
      <c r="B1328" s="17">
        <v>23</v>
      </c>
      <c r="C1328" s="17">
        <v>39</v>
      </c>
      <c r="D1328" s="17">
        <v>97</v>
      </c>
      <c r="E1328" s="17"/>
      <c r="F1328" s="17"/>
      <c r="G1328" s="17"/>
      <c r="H1328" s="17"/>
      <c r="I1328" s="17"/>
      <c r="J1328" s="64"/>
      <c r="K1328" s="70"/>
      <c r="L1328" s="109" t="s">
        <v>71</v>
      </c>
      <c r="M1328" s="103" t="e">
        <f>#REF!</f>
        <v>#REF!</v>
      </c>
      <c r="N1328" s="103" t="e">
        <f>IF(M1328=0,"",CHOOSE(M1328,"23","39","97","手入力箇所","手入力箇所","手入力箇所","手入力箇所","手入力箇所","手入力箇所","手入力箇所","手入力箇所","手入力箇所","手入力箇所"))</f>
        <v>#REF!</v>
      </c>
    </row>
    <row r="1329" spans="1:14" ht="13.8" thickBot="1" x14ac:dyDescent="0.25">
      <c r="A1329" s="29" t="s">
        <v>72</v>
      </c>
      <c r="B1329" s="18">
        <v>21</v>
      </c>
      <c r="C1329" s="18">
        <v>37</v>
      </c>
      <c r="D1329" s="18">
        <v>58</v>
      </c>
      <c r="E1329" s="18">
        <v>76</v>
      </c>
      <c r="F1329" s="18">
        <v>137</v>
      </c>
      <c r="G1329" s="18"/>
      <c r="H1329" s="18"/>
      <c r="I1329" s="18"/>
      <c r="J1329" s="62"/>
      <c r="K1329" s="69"/>
      <c r="L1329" s="109" t="s">
        <v>72</v>
      </c>
      <c r="M1329" s="103" t="e">
        <f>#REF!</f>
        <v>#REF!</v>
      </c>
      <c r="N1329" s="103" t="e">
        <f>IF(M1329=0,"",CHOOSE(M1329,"21","37","58","76","76","137","137","137","137","137","手入力箇所","手入力箇所","手入力箇所","手入力箇所","手入力箇所","手入力箇所","手入力箇所","手入力箇所","手入力箇所","手入力箇所"))</f>
        <v>#REF!</v>
      </c>
    </row>
    <row r="1330" spans="1:14" ht="13.8" thickBot="1" x14ac:dyDescent="0.25">
      <c r="A1330" s="29" t="s">
        <v>73</v>
      </c>
      <c r="B1330" s="18">
        <v>48</v>
      </c>
      <c r="C1330" s="18">
        <v>93</v>
      </c>
      <c r="D1330" s="18">
        <v>138</v>
      </c>
      <c r="E1330" s="18">
        <v>183</v>
      </c>
      <c r="F1330" s="18"/>
      <c r="G1330" s="18"/>
      <c r="H1330" s="18"/>
      <c r="I1330" s="18"/>
      <c r="J1330" s="62"/>
      <c r="K1330" s="69"/>
      <c r="L1330" s="109" t="s">
        <v>73</v>
      </c>
      <c r="M1330" s="103" t="e">
        <f>#REF!</f>
        <v>#REF!</v>
      </c>
      <c r="N1330" s="103" t="e">
        <f>IF(M1330=0,"",CHOOSE(M1330,"48","93","138","183","183","手入力箇所","手入力箇所","手入力箇所","手入力箇所","手入力箇所","手入力箇所","手入力箇所","手入力箇所","手入力箇所","手入力箇所"))</f>
        <v>#REF!</v>
      </c>
    </row>
    <row r="1331" spans="1:14" ht="37.200000000000003" thickBot="1" x14ac:dyDescent="0.25">
      <c r="A1331" s="30" t="s">
        <v>74</v>
      </c>
      <c r="B1331" s="18">
        <v>13</v>
      </c>
      <c r="C1331" s="18">
        <v>26</v>
      </c>
      <c r="D1331" s="18">
        <v>40</v>
      </c>
      <c r="E1331" s="18">
        <v>55</v>
      </c>
      <c r="F1331" s="18">
        <v>107</v>
      </c>
      <c r="G1331" s="18">
        <v>224</v>
      </c>
      <c r="H1331" s="18">
        <v>386</v>
      </c>
      <c r="I1331" s="18"/>
      <c r="J1331" s="62"/>
      <c r="K1331" s="69"/>
      <c r="L1331" s="110" t="s">
        <v>74</v>
      </c>
      <c r="M1331" s="103" t="e">
        <f>#REF!</f>
        <v>#REF!</v>
      </c>
      <c r="N1331" s="103" t="e">
        <f>IF(M1331=0,"",CHOOSE(M1331,"13","26","40","55","55","107","107","107","107","107","224","224","224","224","224","224","224","224","224","224","386","386","386","386","386","386","386","386","386","386","手入力箇所","手入力箇所","手入力箇所","手入力箇所","手入力箇所","手入力箇所","手入力箇所","手入力箇所","手入力箇所","手入力箇所"))</f>
        <v>#REF!</v>
      </c>
    </row>
    <row r="1332" spans="1:14" ht="13.8" thickBot="1" x14ac:dyDescent="0.25">
      <c r="A1332" s="29" t="s">
        <v>75</v>
      </c>
      <c r="B1332" s="18">
        <v>36</v>
      </c>
      <c r="C1332" s="18">
        <v>98</v>
      </c>
      <c r="D1332" s="18">
        <v>173</v>
      </c>
      <c r="E1332" s="18">
        <v>274</v>
      </c>
      <c r="F1332" s="18"/>
      <c r="G1332" s="18"/>
      <c r="H1332" s="18"/>
      <c r="I1332" s="18"/>
      <c r="J1332" s="62"/>
      <c r="K1332" s="69"/>
      <c r="L1332" s="109" t="s">
        <v>75</v>
      </c>
      <c r="M1332" s="103" t="e">
        <f>#REF!</f>
        <v>#REF!</v>
      </c>
      <c r="N1332" s="103" t="e">
        <f>IF(M1332=0,"",CHOOSE(M1332,"36","98","173","274","274","手入力箇所","手入力箇所","手入力箇所","手入力箇所","手入力箇所","手入力箇所","手入力箇所","手入力箇所","手入力箇所","手入力箇所"))</f>
        <v>#REF!</v>
      </c>
    </row>
    <row r="1333" spans="1:14" ht="37.200000000000003" thickBot="1" x14ac:dyDescent="0.25">
      <c r="A1333" s="30" t="s">
        <v>76</v>
      </c>
      <c r="B1333" s="18">
        <v>127</v>
      </c>
      <c r="C1333" s="18">
        <v>127</v>
      </c>
      <c r="D1333" s="18">
        <v>127</v>
      </c>
      <c r="E1333" s="18">
        <v>127</v>
      </c>
      <c r="F1333" s="18"/>
      <c r="G1333" s="18"/>
      <c r="H1333" s="18"/>
      <c r="I1333" s="18"/>
      <c r="J1333" s="62"/>
      <c r="K1333" s="69"/>
      <c r="L1333" s="110" t="s">
        <v>76</v>
      </c>
      <c r="M1333" s="103" t="e">
        <f>#REF!</f>
        <v>#REF!</v>
      </c>
      <c r="N1333" s="103" t="e">
        <f>IF(M1333=0,"",CHOOSE(M1333,"127","127","127","127","127","手入力箇所","手入力箇所","手入力箇所","手入力箇所","手入力箇所","手入力箇所","手入力箇所","手入力箇所","手入力箇所","手入力箇所"))</f>
        <v>#REF!</v>
      </c>
    </row>
    <row r="1334" spans="1:14" ht="27" thickBot="1" x14ac:dyDescent="0.25">
      <c r="A1334" s="31" t="s">
        <v>77</v>
      </c>
      <c r="B1334" s="18">
        <v>42</v>
      </c>
      <c r="C1334" s="18">
        <v>90</v>
      </c>
      <c r="D1334" s="18">
        <v>141</v>
      </c>
      <c r="E1334" s="18">
        <v>193</v>
      </c>
      <c r="F1334" s="62"/>
      <c r="G1334" s="62"/>
      <c r="H1334" s="62"/>
      <c r="I1334" s="62"/>
      <c r="J1334" s="62"/>
      <c r="K1334" s="69"/>
      <c r="L1334" s="111" t="s">
        <v>77</v>
      </c>
      <c r="M1334" s="103" t="e">
        <f>#REF!</f>
        <v>#REF!</v>
      </c>
      <c r="N1334" s="103" t="e">
        <f>IF(M1334=0,"",CHOOSE(M1334,"42","90","141","193","1936","手入力箇所","手入力箇所","手入力箇所","手入力箇所","手入力箇所","手入力箇所","手入力箇所","手入力箇所","手入力箇所","手入力箇所"))</f>
        <v>#REF!</v>
      </c>
    </row>
    <row r="1335" spans="1:14" ht="40.200000000000003" thickBot="1" x14ac:dyDescent="0.25">
      <c r="A1335" s="31" t="s">
        <v>78</v>
      </c>
      <c r="B1335" s="18">
        <v>24</v>
      </c>
      <c r="C1335" s="18">
        <v>43</v>
      </c>
      <c r="D1335" s="18">
        <v>61</v>
      </c>
      <c r="E1335" s="18">
        <v>76</v>
      </c>
      <c r="F1335" s="62"/>
      <c r="G1335" s="62"/>
      <c r="H1335" s="62"/>
      <c r="I1335" s="62"/>
      <c r="J1335" s="62"/>
      <c r="K1335" s="69"/>
      <c r="L1335" s="111" t="s">
        <v>78</v>
      </c>
      <c r="M1335" s="103" t="e">
        <f>#REF!</f>
        <v>#REF!</v>
      </c>
      <c r="N1335" s="103" t="e">
        <f>IF(M1335=0,"",CHOOSE(M1335,"24","43","61","76","76","手入力箇所","手入力箇所","手入力箇所","手入力箇所","手入力箇所","手入力箇所","手入力箇所","手入力箇所","手入力箇所","手入力箇所"))</f>
        <v>#REF!</v>
      </c>
    </row>
    <row r="1336" spans="1:14" ht="27" thickBot="1" x14ac:dyDescent="0.25">
      <c r="A1336" s="31" t="s">
        <v>79</v>
      </c>
      <c r="B1336" s="18">
        <v>54</v>
      </c>
      <c r="C1336" s="18">
        <v>77</v>
      </c>
      <c r="D1336" s="18">
        <v>94</v>
      </c>
      <c r="E1336" s="18">
        <v>107</v>
      </c>
      <c r="F1336" s="62"/>
      <c r="G1336" s="62"/>
      <c r="H1336" s="62"/>
      <c r="I1336" s="62"/>
      <c r="J1336" s="62"/>
      <c r="K1336" s="69"/>
      <c r="L1336" s="111" t="s">
        <v>79</v>
      </c>
      <c r="M1336" s="103" t="e">
        <f>#REF!</f>
        <v>#REF!</v>
      </c>
      <c r="N1336" s="103" t="e">
        <f>IF(M1336=0,"",CHOOSE(M1336,"54","77","94","107","107","手入力箇所","手入力箇所","手入力箇所","手入力箇所","手入力箇所","手入力箇所","手入力箇所","手入力箇所","手入力箇所","手入力箇所"))</f>
        <v>#REF!</v>
      </c>
    </row>
    <row r="1337" spans="1:14" ht="40.200000000000003" thickBot="1" x14ac:dyDescent="0.25">
      <c r="A1337" s="31" t="s">
        <v>80</v>
      </c>
      <c r="B1337" s="18">
        <v>49</v>
      </c>
      <c r="C1337" s="18">
        <v>53</v>
      </c>
      <c r="D1337" s="18">
        <v>55</v>
      </c>
      <c r="E1337" s="18">
        <v>56</v>
      </c>
      <c r="F1337" s="62"/>
      <c r="G1337" s="62"/>
      <c r="H1337" s="62"/>
      <c r="I1337" s="62"/>
      <c r="J1337" s="62"/>
      <c r="K1337" s="69"/>
      <c r="L1337" s="111" t="s">
        <v>80</v>
      </c>
      <c r="M1337" s="103" t="e">
        <f>#REF!</f>
        <v>#REF!</v>
      </c>
      <c r="N1337" s="103" t="e">
        <f>IF(M1337=0,"",CHOOSE(M1337,"49","53","55","56","56","手入力箇所","手入力箇所","手入力箇所","手入力箇所","手入力箇所","手入力箇所","手入力箇所","手入力箇所","手入力箇所","手入力箇所"))</f>
        <v>#REF!</v>
      </c>
    </row>
    <row r="1338" spans="1:14" ht="40.200000000000003" thickBot="1" x14ac:dyDescent="0.25">
      <c r="A1338" s="38" t="s">
        <v>81</v>
      </c>
      <c r="B1338" s="35">
        <v>232</v>
      </c>
      <c r="C1338" s="35">
        <v>232</v>
      </c>
      <c r="D1338" s="36"/>
      <c r="E1338" s="36"/>
      <c r="F1338" s="36"/>
      <c r="G1338" s="36"/>
      <c r="H1338" s="36"/>
      <c r="I1338" s="36"/>
      <c r="J1338" s="36"/>
      <c r="K1338" s="67"/>
      <c r="L1338" s="111" t="s">
        <v>81</v>
      </c>
      <c r="M1338" s="103" t="e">
        <f>#REF!</f>
        <v>#REF!</v>
      </c>
      <c r="N1338" s="103" t="e">
        <f>IF(M1338=0,"",CHOOSE(M1338,"232","232","手入力箇所","手入力箇所","手入力箇所","手入力箇所","手入力箇所","手入力箇所","手入力箇所","手入力箇所","手入力箇所","手入力箇所"))</f>
        <v>#REF!</v>
      </c>
    </row>
    <row r="1339" spans="1:14" ht="13.8" thickBot="1" x14ac:dyDescent="0.25">
      <c r="A1339" s="39" t="s">
        <v>82</v>
      </c>
      <c r="B1339" s="17">
        <v>6</v>
      </c>
      <c r="C1339" s="17">
        <v>9</v>
      </c>
      <c r="D1339" s="17">
        <v>11</v>
      </c>
      <c r="E1339" s="17">
        <v>13</v>
      </c>
      <c r="F1339" s="17">
        <v>18</v>
      </c>
      <c r="G1339" s="17">
        <v>26</v>
      </c>
      <c r="H1339" s="17">
        <v>35</v>
      </c>
      <c r="I1339" s="17">
        <v>43</v>
      </c>
      <c r="J1339" s="17">
        <v>49</v>
      </c>
      <c r="K1339" s="70"/>
      <c r="L1339" s="111" t="s">
        <v>82</v>
      </c>
      <c r="M1339" s="103" t="e">
        <f>#REF!</f>
        <v>#REF!</v>
      </c>
      <c r="N1339" s="103" t="e">
        <f>IF(M1339=0,"",CHOOSE(M1339,"6","9","11","13","13","18","18","18","18","18","26","26","26","26","26","26","26","26","26","26","35","35","35","35","35","35","35","35","35","35","43","43","43","43","43","43","43","43","43","43","49","49","49","49","49","49","49","49","49","49","手入力箇所","手入力箇所","手入力箇所","手入力箇所","手入力箇所","手入力箇所","手入力箇所","手入力箇所","手入力箇所","手入力箇所"))</f>
        <v>#REF!</v>
      </c>
    </row>
    <row r="1340" spans="1:14" ht="13.8" thickBot="1" x14ac:dyDescent="0.25">
      <c r="A1340" s="31" t="s">
        <v>83</v>
      </c>
      <c r="B1340" s="18">
        <v>6</v>
      </c>
      <c r="C1340" s="18">
        <v>10</v>
      </c>
      <c r="D1340" s="18">
        <v>14</v>
      </c>
      <c r="E1340" s="18">
        <v>17</v>
      </c>
      <c r="F1340" s="18">
        <v>29</v>
      </c>
      <c r="G1340" s="18">
        <v>50</v>
      </c>
      <c r="H1340" s="18">
        <v>76</v>
      </c>
      <c r="I1340" s="18">
        <v>100</v>
      </c>
      <c r="J1340" s="18">
        <v>123</v>
      </c>
      <c r="K1340" s="69"/>
      <c r="L1340" s="111" t="s">
        <v>83</v>
      </c>
      <c r="M1340" s="103" t="e">
        <f>#REF!</f>
        <v>#REF!</v>
      </c>
      <c r="N1340" s="103" t="e">
        <f>IF(M1340=0,"",CHOOSE(M1340,"6","10","14","17","17","29","29","29","29","29","50","50","50","50","50","50","50","50","50","50","76","76","76","76","76","76","76","76","76","76","100","100","100","100","100","100","100","100","100","100","123","123","123","123","123","123","123","123","123","123","手入力箇所","手入力箇所","手入力箇所","手入力箇所","手入力箇所","手入力箇所","手入力箇所","手入力箇所","手入力箇所"))</f>
        <v>#REF!</v>
      </c>
    </row>
    <row r="1341" spans="1:14" ht="27" thickBot="1" x14ac:dyDescent="0.25">
      <c r="A1341" s="32" t="s">
        <v>84</v>
      </c>
      <c r="B1341" s="20">
        <v>9</v>
      </c>
      <c r="C1341" s="20">
        <v>15</v>
      </c>
      <c r="D1341" s="20">
        <v>20</v>
      </c>
      <c r="E1341" s="20">
        <v>24</v>
      </c>
      <c r="F1341" s="20">
        <v>39</v>
      </c>
      <c r="G1341" s="20">
        <v>65</v>
      </c>
      <c r="H1341" s="63"/>
      <c r="I1341" s="63"/>
      <c r="J1341" s="63"/>
      <c r="K1341" s="106"/>
      <c r="L1341" s="111" t="s">
        <v>84</v>
      </c>
      <c r="M1341" s="103" t="e">
        <f>#REF!</f>
        <v>#REF!</v>
      </c>
      <c r="N1341" s="103" t="e">
        <f>IF(M1341=0,"",CHOOSE(M1341,"9","15","20","24","24","39","39","39","39","39","65","65","65","65","65","65","65","65","65","65","手入力箇所","手入力箇所","手入力箇所","手入力箇所","手入力箇所","手入力箇所","手入力箇所","手入力箇所","手入力箇所","手入力箇所"))</f>
        <v>#REF!</v>
      </c>
    </row>
    <row r="1344" spans="1:14" ht="13.8" thickBot="1" x14ac:dyDescent="0.25"/>
    <row r="1345" spans="1:14" ht="13.8" thickBot="1" x14ac:dyDescent="0.25">
      <c r="A1345" s="688" t="e">
        <f>#REF!</f>
        <v>#REF!</v>
      </c>
      <c r="B1345" s="688"/>
      <c r="C1345" s="688"/>
      <c r="D1345" s="689" t="s">
        <v>192</v>
      </c>
      <c r="E1345" s="689"/>
      <c r="F1345" s="689"/>
      <c r="G1345" s="689"/>
      <c r="H1345" s="689"/>
      <c r="I1345" s="689"/>
      <c r="J1345" s="689"/>
      <c r="K1345" s="689"/>
      <c r="L1345" s="689"/>
      <c r="M1345" s="689"/>
      <c r="N1345" s="689"/>
    </row>
    <row r="1346" spans="1:14" ht="13.8" thickBot="1" x14ac:dyDescent="0.25">
      <c r="A1346" s="65"/>
      <c r="B1346" s="33">
        <v>1</v>
      </c>
      <c r="C1346" s="24">
        <v>2</v>
      </c>
      <c r="D1346" s="24">
        <v>3</v>
      </c>
      <c r="E1346" s="24" t="s">
        <v>58</v>
      </c>
      <c r="F1346" s="24" t="s">
        <v>59</v>
      </c>
      <c r="G1346" s="24" t="s">
        <v>60</v>
      </c>
      <c r="H1346" s="24" t="s">
        <v>61</v>
      </c>
      <c r="I1346" s="24" t="s">
        <v>62</v>
      </c>
      <c r="J1346" s="24" t="s">
        <v>194</v>
      </c>
      <c r="K1346" s="25" t="s">
        <v>85</v>
      </c>
      <c r="L1346" s="105" t="s">
        <v>189</v>
      </c>
      <c r="M1346" s="105" t="s">
        <v>188</v>
      </c>
      <c r="N1346" s="105" t="s">
        <v>51</v>
      </c>
    </row>
    <row r="1347" spans="1:14" ht="13.8" thickBot="1" x14ac:dyDescent="0.25">
      <c r="A1347" s="26" t="s">
        <v>56</v>
      </c>
      <c r="B1347" s="22">
        <v>5</v>
      </c>
      <c r="C1347" s="22">
        <v>7</v>
      </c>
      <c r="D1347" s="22">
        <v>8</v>
      </c>
      <c r="E1347" s="22">
        <v>8</v>
      </c>
      <c r="F1347" s="22">
        <v>10</v>
      </c>
      <c r="G1347" s="22">
        <v>13</v>
      </c>
      <c r="H1347" s="22">
        <v>16</v>
      </c>
      <c r="I1347" s="22"/>
      <c r="J1347" s="23"/>
      <c r="K1347" s="1"/>
      <c r="L1347" s="26" t="s">
        <v>56</v>
      </c>
      <c r="M1347" s="104" t="e">
        <f>#REF!</f>
        <v>#REF!</v>
      </c>
      <c r="N1347" s="112" t="e">
        <f>IF(M1347=0,"",CHOOSE(M1347,"5","7","8","8","8","10","10","10","10","10","13","13","13","13","13","13","13","13","13","13","16","16","16","16","16","16","16","16","16","16","16","手入力箇所","手入力箇所","手入力箇所","手入力箇所","手入力箇所","手入力箇所","手入力箇所","手入力箇所","手入力箇所","手入力箇所"))</f>
        <v>#REF!</v>
      </c>
    </row>
    <row r="1348" spans="1:14" ht="13.8" thickBot="1" x14ac:dyDescent="0.25">
      <c r="A1348" s="27" t="s">
        <v>57</v>
      </c>
      <c r="B1348" s="18">
        <v>5</v>
      </c>
      <c r="C1348" s="18">
        <v>7</v>
      </c>
      <c r="D1348" s="18">
        <v>8</v>
      </c>
      <c r="E1348" s="18">
        <v>9</v>
      </c>
      <c r="F1348" s="18">
        <v>12</v>
      </c>
      <c r="G1348" s="18">
        <v>16</v>
      </c>
      <c r="H1348" s="18"/>
      <c r="I1348" s="18"/>
      <c r="J1348" s="62"/>
      <c r="K1348" s="19"/>
      <c r="L1348" s="27" t="s">
        <v>57</v>
      </c>
      <c r="M1348" s="104" t="e">
        <f>#REF!</f>
        <v>#REF!</v>
      </c>
      <c r="N1348" s="113" t="e">
        <f>IF(M1348=0,"",CHOOSE(M1348,"5","7","8","9","9","12","12","12","12","12","16","16","16","16","16","16","16","16","16","16","手入力箇所","手入力箇所","手入力箇所","手入力箇所","手入力箇所","手入力箇所","手入力箇所","手入力箇所","手入力箇所","手入力箇所"))</f>
        <v>#REF!</v>
      </c>
    </row>
    <row r="1349" spans="1:14" ht="48.6" thickBot="1" x14ac:dyDescent="0.25">
      <c r="A1349" s="28" t="s">
        <v>64</v>
      </c>
      <c r="B1349" s="18">
        <v>6</v>
      </c>
      <c r="C1349" s="18"/>
      <c r="D1349" s="18"/>
      <c r="E1349" s="18"/>
      <c r="F1349" s="18"/>
      <c r="G1349" s="18"/>
      <c r="H1349" s="18"/>
      <c r="I1349" s="18"/>
      <c r="J1349" s="62"/>
      <c r="K1349" s="19"/>
      <c r="L1349" s="28" t="s">
        <v>64</v>
      </c>
      <c r="M1349" s="104" t="e">
        <f>#REF!</f>
        <v>#REF!</v>
      </c>
      <c r="N1349" s="113" t="e">
        <f>IF(M1349=0,"",CHOOSE(M1349,"6","手入力箇所","手入力箇所","手入力箇所","手入力箇所","手入力箇所","手入力箇所","手入力箇所","手入力箇所","手入力箇所","手入力箇所","",""))</f>
        <v>#REF!</v>
      </c>
    </row>
    <row r="1350" spans="1:14" ht="48.6" thickBot="1" x14ac:dyDescent="0.25">
      <c r="A1350" s="28" t="s">
        <v>65</v>
      </c>
      <c r="B1350" s="18">
        <v>6</v>
      </c>
      <c r="C1350" s="18"/>
      <c r="D1350" s="18"/>
      <c r="E1350" s="18"/>
      <c r="F1350" s="18"/>
      <c r="G1350" s="18"/>
      <c r="H1350" s="18"/>
      <c r="I1350" s="18"/>
      <c r="J1350" s="62"/>
      <c r="K1350" s="19"/>
      <c r="L1350" s="28" t="s">
        <v>65</v>
      </c>
      <c r="M1350" s="104" t="e">
        <f>#REF!</f>
        <v>#REF!</v>
      </c>
      <c r="N1350" s="113" t="e">
        <f>IF(M1350=0,"",CHOOSE(M1350,"6","手入力箇所","手入力箇所","手入力箇所","手入力箇所","手入力箇所","手入力箇所","手入力箇所","手入力箇所","手入力箇所","手入力箇所","",""))</f>
        <v>#REF!</v>
      </c>
    </row>
    <row r="1351" spans="1:14" ht="24.6" thickBot="1" x14ac:dyDescent="0.25">
      <c r="A1351" s="28" t="s">
        <v>66</v>
      </c>
      <c r="B1351" s="18">
        <v>5</v>
      </c>
      <c r="C1351" s="18">
        <v>7</v>
      </c>
      <c r="D1351" s="18">
        <v>8</v>
      </c>
      <c r="E1351" s="18">
        <v>9</v>
      </c>
      <c r="F1351" s="18">
        <v>12</v>
      </c>
      <c r="G1351" s="18"/>
      <c r="H1351" s="18"/>
      <c r="I1351" s="18"/>
      <c r="J1351" s="62"/>
      <c r="K1351" s="19"/>
      <c r="L1351" s="28" t="s">
        <v>66</v>
      </c>
      <c r="M1351" s="104" t="e">
        <f>#REF!</f>
        <v>#REF!</v>
      </c>
      <c r="N1351" s="113" t="e">
        <f>IF(M1351=0,"",CHOOSE(M1351,"5","7","8","9","9","12","12","12","12","12","手入力箇所","手入力箇所","手入力箇所","手入力箇所","手入力箇所","手入力箇所","手入力箇所","手入力箇所","手入力箇所","手入力箇所"))</f>
        <v>#REF!</v>
      </c>
    </row>
    <row r="1352" spans="1:14" ht="36.6" thickBot="1" x14ac:dyDescent="0.25">
      <c r="A1352" s="28" t="s">
        <v>67</v>
      </c>
      <c r="B1352" s="18">
        <v>4</v>
      </c>
      <c r="C1352" s="18">
        <v>5</v>
      </c>
      <c r="D1352" s="18">
        <v>5</v>
      </c>
      <c r="E1352" s="18">
        <v>6</v>
      </c>
      <c r="F1352" s="18"/>
      <c r="G1352" s="18"/>
      <c r="H1352" s="18"/>
      <c r="I1352" s="18"/>
      <c r="J1352" s="62"/>
      <c r="K1352" s="19"/>
      <c r="L1352" s="28" t="s">
        <v>67</v>
      </c>
      <c r="M1352" s="104" t="e">
        <f>#REF!</f>
        <v>#REF!</v>
      </c>
      <c r="N1352" s="113" t="e">
        <f>IF(M1352=0,"",CHOOSE(M1352,"4","5","5","6","6","手入力箇所","手入力箇所","手入力箇所","手入力箇所","手入力箇所","手入力箇所","手入力箇所","手入力箇所","手入力箇所","手入力箇所"))</f>
        <v>#REF!</v>
      </c>
    </row>
    <row r="1353" spans="1:14" ht="24.6" thickBot="1" x14ac:dyDescent="0.25">
      <c r="A1353" s="28" t="s">
        <v>68</v>
      </c>
      <c r="B1353" s="18">
        <v>12</v>
      </c>
      <c r="C1353" s="18">
        <v>12</v>
      </c>
      <c r="D1353" s="18">
        <v>12</v>
      </c>
      <c r="E1353" s="18">
        <v>12</v>
      </c>
      <c r="F1353" s="18">
        <v>12</v>
      </c>
      <c r="G1353" s="18">
        <v>12</v>
      </c>
      <c r="H1353" s="18">
        <v>12</v>
      </c>
      <c r="I1353" s="18"/>
      <c r="J1353" s="62"/>
      <c r="K1353" s="19"/>
      <c r="L1353" s="28" t="s">
        <v>68</v>
      </c>
      <c r="M1353" s="104" t="e">
        <f>#REF!</f>
        <v>#REF!</v>
      </c>
      <c r="N1353" s="113" t="e">
        <f>IF(M1353=0,"",CHOOSE(M1353,"12","12","12","12","12","12","12","12","12","12","12","12","12","12","12","12","12","12","12","12","12","12","12","12","12","12","12","12","12","12","手入力箇所","手入力箇所","手入力箇所","手入力箇所","手入力箇所","手入力箇所","手入力箇所","手入力箇所","手入力箇所","手入力箇所"))</f>
        <v>#REF!</v>
      </c>
    </row>
    <row r="1354" spans="1:14" ht="36.6" thickBot="1" x14ac:dyDescent="0.25">
      <c r="A1354" s="28" t="s">
        <v>69</v>
      </c>
      <c r="B1354" s="18">
        <v>7</v>
      </c>
      <c r="C1354" s="18">
        <v>7</v>
      </c>
      <c r="D1354" s="18">
        <v>7</v>
      </c>
      <c r="E1354" s="18">
        <v>7</v>
      </c>
      <c r="F1354" s="18">
        <v>7</v>
      </c>
      <c r="G1354" s="18"/>
      <c r="H1354" s="18"/>
      <c r="I1354" s="18"/>
      <c r="J1354" s="62"/>
      <c r="K1354" s="19"/>
      <c r="L1354" s="28" t="s">
        <v>69</v>
      </c>
      <c r="M1354" s="104" t="e">
        <f>#REF!</f>
        <v>#REF!</v>
      </c>
      <c r="N1354" s="113" t="e">
        <f>IF(M1354=0,"",CHOOSE(M1354,"7","7","7","7","7","7","7","7","7","7","手入力箇所","手入力箇所","手入力箇所","手入力箇所","手入力箇所","手入力箇所","手入力箇所","手入力箇所","手入力箇所","手入力箇所"))</f>
        <v>#REF!</v>
      </c>
    </row>
    <row r="1355" spans="1:14" ht="13.8" thickBot="1" x14ac:dyDescent="0.25">
      <c r="A1355" s="27" t="s">
        <v>63</v>
      </c>
      <c r="B1355" s="18">
        <v>4</v>
      </c>
      <c r="C1355" s="18">
        <v>5</v>
      </c>
      <c r="D1355" s="18">
        <v>7</v>
      </c>
      <c r="E1355" s="18">
        <v>8</v>
      </c>
      <c r="F1355" s="18">
        <v>11</v>
      </c>
      <c r="G1355" s="18">
        <v>16</v>
      </c>
      <c r="H1355" s="18">
        <v>22</v>
      </c>
      <c r="I1355" s="18">
        <v>26</v>
      </c>
      <c r="J1355" s="18">
        <v>31</v>
      </c>
      <c r="K1355" s="19"/>
      <c r="L1355" s="27" t="s">
        <v>63</v>
      </c>
      <c r="M1355" s="104" t="e">
        <f>#REF!</f>
        <v>#REF!</v>
      </c>
      <c r="N1355" s="113" t="e">
        <f>IF(M1355=0,"",CHOOSE(M1355,"4","5","7","8","8","11","11","11","11","11","16","16","16","16","16","16","16","16","16","16","22","22","22","22","22","22","22","22","22","22","26","26","26","26","26","26","26","26","26","26","31","31","31","31","31","31","31","31","31","31","31","手入力箇所","手入力箇所","手入力箇所","手入力箇所","手入力箇所","手入力箇所","手入力箇所","手入力箇所","手入力箇所","手入力箇所"))</f>
        <v>#REF!</v>
      </c>
    </row>
    <row r="1356" spans="1:14" ht="24.6" thickBot="1" x14ac:dyDescent="0.25">
      <c r="A1356" s="28" t="s">
        <v>70</v>
      </c>
      <c r="B1356" s="18">
        <v>5</v>
      </c>
      <c r="C1356" s="18">
        <v>6</v>
      </c>
      <c r="D1356" s="18">
        <v>7</v>
      </c>
      <c r="E1356" s="18"/>
      <c r="F1356" s="18"/>
      <c r="G1356" s="18"/>
      <c r="H1356" s="18"/>
      <c r="I1356" s="18"/>
      <c r="J1356" s="62"/>
      <c r="K1356" s="19"/>
      <c r="L1356" s="28" t="s">
        <v>70</v>
      </c>
      <c r="M1356" s="104" t="e">
        <f>#REF!</f>
        <v>#REF!</v>
      </c>
      <c r="N1356" s="113" t="e">
        <f>IF(M1356=0,"",CHOOSE(M1356,"5","6","7","手入力箇所","手入力箇所","手入力箇所","手入力箇所","手入力箇所","手入力箇所","手入力箇所","手入力箇所","手入力箇所","手入力箇所"))</f>
        <v>#REF!</v>
      </c>
    </row>
    <row r="1357" spans="1:14" ht="13.8" thickBot="1" x14ac:dyDescent="0.25">
      <c r="A1357" s="29" t="s">
        <v>71</v>
      </c>
      <c r="B1357" s="18">
        <v>3</v>
      </c>
      <c r="C1357" s="18">
        <v>6</v>
      </c>
      <c r="D1357" s="18">
        <v>19</v>
      </c>
      <c r="E1357" s="18"/>
      <c r="F1357" s="18"/>
      <c r="G1357" s="18"/>
      <c r="H1357" s="18"/>
      <c r="I1357" s="18"/>
      <c r="J1357" s="62"/>
      <c r="K1357" s="19"/>
      <c r="L1357" s="29" t="s">
        <v>71</v>
      </c>
      <c r="M1357" s="104" t="e">
        <f>#REF!</f>
        <v>#REF!</v>
      </c>
      <c r="N1357" s="113" t="e">
        <f>IF(M1357=0,"",CHOOSE(M1357,"3","6","19","手入力箇所","手入力箇所","手入力箇所","手入力箇所","手入力箇所","手入力箇所","手入力箇所","手入力箇所","手入力箇所","手入力箇所"))</f>
        <v>#REF!</v>
      </c>
    </row>
    <row r="1358" spans="1:14" ht="13.8" thickBot="1" x14ac:dyDescent="0.25">
      <c r="A1358" s="29" t="s">
        <v>72</v>
      </c>
      <c r="B1358" s="18">
        <v>1</v>
      </c>
      <c r="C1358" s="18">
        <v>3</v>
      </c>
      <c r="D1358" s="18">
        <v>5</v>
      </c>
      <c r="E1358" s="18">
        <v>9</v>
      </c>
      <c r="F1358" s="18">
        <v>26</v>
      </c>
      <c r="G1358" s="18"/>
      <c r="H1358" s="18"/>
      <c r="I1358" s="18"/>
      <c r="J1358" s="62"/>
      <c r="K1358" s="19"/>
      <c r="L1358" s="29" t="s">
        <v>72</v>
      </c>
      <c r="M1358" s="104" t="e">
        <f>#REF!</f>
        <v>#REF!</v>
      </c>
      <c r="N1358" s="113" t="e">
        <f>IF(M1358=0,"",CHOOSE(M1358,"1","3","5","9","9","26","26","26","26","26","手入力箇所","手入力箇所","手入力箇所","手入力箇所","手入力箇所","手入力箇所","手入力箇所","手入力箇所","手入力箇所","手入力箇所"))</f>
        <v>#REF!</v>
      </c>
    </row>
    <row r="1359" spans="1:14" ht="13.8" thickBot="1" x14ac:dyDescent="0.25">
      <c r="A1359" s="29" t="s">
        <v>73</v>
      </c>
      <c r="B1359" s="18">
        <v>4</v>
      </c>
      <c r="C1359" s="18">
        <v>11</v>
      </c>
      <c r="D1359" s="18">
        <v>20</v>
      </c>
      <c r="E1359" s="18">
        <v>33</v>
      </c>
      <c r="F1359" s="18"/>
      <c r="G1359" s="18"/>
      <c r="H1359" s="18"/>
      <c r="I1359" s="18"/>
      <c r="J1359" s="62"/>
      <c r="K1359" s="19"/>
      <c r="L1359" s="29" t="s">
        <v>73</v>
      </c>
      <c r="M1359" s="104" t="e">
        <f>#REF!</f>
        <v>#REF!</v>
      </c>
      <c r="N1359" s="113" t="e">
        <f>IF(M1359=0,"",CHOOSE(M1359,"4","11","20","33","33","手入力箇所","手入力箇所","手入力箇所","手入力箇所","手入力箇所","手入力箇所","手入力箇所","手入力箇所","手入力箇所","手入力箇所"))</f>
        <v>#REF!</v>
      </c>
    </row>
    <row r="1360" spans="1:14" ht="37.200000000000003" thickBot="1" x14ac:dyDescent="0.25">
      <c r="A1360" s="30" t="s">
        <v>74</v>
      </c>
      <c r="B1360" s="18">
        <v>4</v>
      </c>
      <c r="C1360" s="18">
        <v>6</v>
      </c>
      <c r="D1360" s="18">
        <v>8</v>
      </c>
      <c r="E1360" s="18">
        <v>10</v>
      </c>
      <c r="F1360" s="18">
        <v>15</v>
      </c>
      <c r="G1360" s="18">
        <v>23</v>
      </c>
      <c r="H1360" s="18">
        <v>33</v>
      </c>
      <c r="I1360" s="18"/>
      <c r="J1360" s="62"/>
      <c r="K1360" s="19"/>
      <c r="L1360" s="30" t="s">
        <v>74</v>
      </c>
      <c r="M1360" s="104" t="e">
        <f>#REF!</f>
        <v>#REF!</v>
      </c>
      <c r="N1360" s="113" t="e">
        <f>IF(M1360=0,"",CHOOSE(M1360,"4","6","8","10","10","15","15","15","15","15","23","23","23","23","23","23","23","23","23","23","33","33","33","33","33","33","33","33","33","33","手入力箇所","手入力箇所","手入力箇所","手入力箇所","手入力箇所","手入力箇所","手入力箇所","手入力箇所","手入力箇所","手入力箇所"))</f>
        <v>#REF!</v>
      </c>
    </row>
    <row r="1361" spans="1:14" ht="13.8" thickBot="1" x14ac:dyDescent="0.25">
      <c r="A1361" s="29" t="s">
        <v>75</v>
      </c>
      <c r="B1361" s="18">
        <v>6</v>
      </c>
      <c r="C1361" s="18">
        <v>14</v>
      </c>
      <c r="D1361" s="18">
        <v>25</v>
      </c>
      <c r="E1361" s="18">
        <v>39</v>
      </c>
      <c r="F1361" s="18"/>
      <c r="G1361" s="18"/>
      <c r="H1361" s="18"/>
      <c r="I1361" s="18"/>
      <c r="J1361" s="62"/>
      <c r="K1361" s="19"/>
      <c r="L1361" s="29" t="s">
        <v>75</v>
      </c>
      <c r="M1361" s="104" t="e">
        <f>#REF!</f>
        <v>#REF!</v>
      </c>
      <c r="N1361" s="113" t="e">
        <f>IF(M1361=0,"",CHOOSE(M1361,"6","14","25","39","39","手入力箇所","手入力箇所","手入力箇所","手入力箇所","手入力箇所","手入力箇所","手入力箇所","手入力箇所","手入力箇所","手入力箇所"))</f>
        <v>#REF!</v>
      </c>
    </row>
    <row r="1362" spans="1:14" ht="37.200000000000003" thickBot="1" x14ac:dyDescent="0.25">
      <c r="A1362" s="30" t="s">
        <v>76</v>
      </c>
      <c r="B1362" s="18">
        <v>2</v>
      </c>
      <c r="C1362" s="18">
        <v>3</v>
      </c>
      <c r="D1362" s="18">
        <v>6</v>
      </c>
      <c r="E1362" s="18">
        <v>9</v>
      </c>
      <c r="F1362" s="18"/>
      <c r="G1362" s="18"/>
      <c r="H1362" s="18"/>
      <c r="I1362" s="18"/>
      <c r="J1362" s="62"/>
      <c r="K1362" s="19"/>
      <c r="L1362" s="30" t="s">
        <v>76</v>
      </c>
      <c r="M1362" s="104" t="e">
        <f>#REF!</f>
        <v>#REF!</v>
      </c>
      <c r="N1362" s="113" t="e">
        <f>IF(M1362=0,"",CHOOSE(M1362,"2","3","6","9","9","手入力箇所","手入力箇所","手入力箇所","手入力箇所","手入力箇所","手入力箇所","手入力箇所","手入力箇所","手入力箇所","手入力箇所"))</f>
        <v>#REF!</v>
      </c>
    </row>
    <row r="1363" spans="1:14" ht="27" thickBot="1" x14ac:dyDescent="0.25">
      <c r="A1363" s="31" t="s">
        <v>77</v>
      </c>
      <c r="B1363" s="18">
        <v>12</v>
      </c>
      <c r="C1363" s="18">
        <v>18</v>
      </c>
      <c r="D1363" s="18">
        <v>22</v>
      </c>
      <c r="E1363" s="18">
        <v>26</v>
      </c>
      <c r="F1363" s="62"/>
      <c r="G1363" s="62"/>
      <c r="H1363" s="62"/>
      <c r="I1363" s="62"/>
      <c r="J1363" s="62"/>
      <c r="K1363" s="19"/>
      <c r="L1363" s="31" t="s">
        <v>77</v>
      </c>
      <c r="M1363" s="104" t="e">
        <f>#REF!</f>
        <v>#REF!</v>
      </c>
      <c r="N1363" s="113" t="e">
        <f>IF(M1363=0,"",CHOOSE(M1363,"12","18","22","26","26","手入力箇所","手入力箇所","手入力箇所","手入力箇所","手入力箇所","手入力箇所","手入力箇所","手入力箇所","手入力箇所","手入力箇所"))</f>
        <v>#REF!</v>
      </c>
    </row>
    <row r="1364" spans="1:14" ht="40.200000000000003" thickBot="1" x14ac:dyDescent="0.25">
      <c r="A1364" s="31" t="s">
        <v>78</v>
      </c>
      <c r="B1364" s="18">
        <v>5</v>
      </c>
      <c r="C1364" s="18">
        <v>8</v>
      </c>
      <c r="D1364" s="18">
        <v>11</v>
      </c>
      <c r="E1364" s="18">
        <v>14</v>
      </c>
      <c r="F1364" s="62"/>
      <c r="G1364" s="62"/>
      <c r="H1364" s="62"/>
      <c r="I1364" s="62"/>
      <c r="J1364" s="62"/>
      <c r="K1364" s="19"/>
      <c r="L1364" s="31" t="s">
        <v>78</v>
      </c>
      <c r="M1364" s="104" t="e">
        <f>#REF!</f>
        <v>#REF!</v>
      </c>
      <c r="N1364" s="113" t="e">
        <f>IF(M1364=0,"",CHOOSE(M1364,"5","8","11","14","14","手入力箇所","手入力箇所","手入力箇所","手入力箇所","手入力箇所","手入力箇所","手入力箇所","手入力箇所","手入力箇所","手入力箇所"))</f>
        <v>#REF!</v>
      </c>
    </row>
    <row r="1365" spans="1:14" ht="27" thickBot="1" x14ac:dyDescent="0.25">
      <c r="A1365" s="31" t="s">
        <v>79</v>
      </c>
      <c r="B1365" s="18">
        <v>6</v>
      </c>
      <c r="C1365" s="18">
        <v>11</v>
      </c>
      <c r="D1365" s="18">
        <v>16</v>
      </c>
      <c r="E1365" s="18">
        <v>21</v>
      </c>
      <c r="F1365" s="62"/>
      <c r="G1365" s="62"/>
      <c r="H1365" s="62"/>
      <c r="I1365" s="62"/>
      <c r="J1365" s="62"/>
      <c r="K1365" s="19"/>
      <c r="L1365" s="31" t="s">
        <v>79</v>
      </c>
      <c r="M1365" s="104" t="e">
        <f>#REF!</f>
        <v>#REF!</v>
      </c>
      <c r="N1365" s="113" t="e">
        <f>IF(M1365=0,"",CHOOSE(M1365,"6","11","16","21","21","手入力箇所","手入力箇所","手入力箇所","手入力箇所","手入力箇所","手入力箇所","手入力箇所","手入力箇所","手入力箇所"))</f>
        <v>#REF!</v>
      </c>
    </row>
    <row r="1366" spans="1:14" ht="40.200000000000003" thickBot="1" x14ac:dyDescent="0.25">
      <c r="A1366" s="31" t="s">
        <v>80</v>
      </c>
      <c r="B1366" s="18">
        <v>5</v>
      </c>
      <c r="C1366" s="18">
        <v>7</v>
      </c>
      <c r="D1366" s="18">
        <v>9</v>
      </c>
      <c r="E1366" s="18">
        <v>10</v>
      </c>
      <c r="F1366" s="62"/>
      <c r="G1366" s="62"/>
      <c r="H1366" s="62"/>
      <c r="I1366" s="62"/>
      <c r="J1366" s="62"/>
      <c r="K1366" s="19"/>
      <c r="L1366" s="31" t="s">
        <v>80</v>
      </c>
      <c r="M1366" s="104" t="e">
        <f>#REF!</f>
        <v>#REF!</v>
      </c>
      <c r="N1366" s="113" t="e">
        <f>IF(M1366=0,"",CHOOSE(M1366,"5","7","9","10","10","手入力箇所","手入力箇所","手入力箇所","手入力箇所","手入力箇所","手入力箇所","手入力箇所","手入力箇所","手入力箇所"))</f>
        <v>#REF!</v>
      </c>
    </row>
    <row r="1367" spans="1:14" ht="40.200000000000003" thickBot="1" x14ac:dyDescent="0.25">
      <c r="A1367" s="31" t="s">
        <v>81</v>
      </c>
      <c r="B1367" s="18">
        <v>9</v>
      </c>
      <c r="C1367" s="18">
        <v>14</v>
      </c>
      <c r="D1367" s="62"/>
      <c r="E1367" s="62"/>
      <c r="F1367" s="62"/>
      <c r="G1367" s="62"/>
      <c r="H1367" s="62"/>
      <c r="I1367" s="62"/>
      <c r="J1367" s="62"/>
      <c r="K1367" s="19"/>
      <c r="L1367" s="31" t="s">
        <v>81</v>
      </c>
      <c r="M1367" s="104" t="e">
        <f>#REF!</f>
        <v>#REF!</v>
      </c>
      <c r="N1367" s="113" t="e">
        <f>IF(M1367=0,"",CHOOSE(M1367,"9","14","手入力箇所","手入力箇所","手入力箇所","手入力箇所","手入力箇所","手入力箇所","手入力箇所","手入力箇所","手入力箇所","手入力箇所"))</f>
        <v>#REF!</v>
      </c>
    </row>
    <row r="1368" spans="1:14" ht="13.8" thickBot="1" x14ac:dyDescent="0.25">
      <c r="A1368" s="31" t="s">
        <v>82</v>
      </c>
      <c r="B1368" s="18">
        <v>3</v>
      </c>
      <c r="C1368" s="18">
        <v>4</v>
      </c>
      <c r="D1368" s="18">
        <v>4</v>
      </c>
      <c r="E1368" s="18">
        <v>5</v>
      </c>
      <c r="F1368" s="18">
        <v>6</v>
      </c>
      <c r="G1368" s="18">
        <v>8</v>
      </c>
      <c r="H1368" s="18">
        <v>9</v>
      </c>
      <c r="I1368" s="18">
        <v>11</v>
      </c>
      <c r="J1368" s="18">
        <v>12</v>
      </c>
      <c r="K1368" s="19"/>
      <c r="L1368" s="31" t="s">
        <v>82</v>
      </c>
      <c r="M1368" s="104" t="e">
        <f>#REF!</f>
        <v>#REF!</v>
      </c>
      <c r="N1368" s="113" t="e">
        <f>IF(M1368=0,"",CHOOSE(M1368,"3","4","4","5","5","6","6","6","6","6","8","8","8","8","8","8","8","8","8","8","9","9","9","9","9","9","9","9","9","9","11","11","11","11","11","11","11","11","11","11","12","12","12","12","12","12","12","12","12","12","12","手入力箇所","手入力箇所","手入力箇所","手入力箇所","手入力箇所","手入力箇所","手入力箇所","手入力箇所","手入力箇所","手入力箇所"))</f>
        <v>#REF!</v>
      </c>
    </row>
    <row r="1369" spans="1:14" ht="13.8" thickBot="1" x14ac:dyDescent="0.25">
      <c r="A1369" s="31" t="s">
        <v>83</v>
      </c>
      <c r="B1369" s="18">
        <v>3</v>
      </c>
      <c r="C1369" s="18">
        <v>4</v>
      </c>
      <c r="D1369" s="18">
        <v>4</v>
      </c>
      <c r="E1369" s="18">
        <v>5</v>
      </c>
      <c r="F1369" s="18">
        <v>6</v>
      </c>
      <c r="G1369" s="18">
        <v>8</v>
      </c>
      <c r="H1369" s="18">
        <v>10</v>
      </c>
      <c r="I1369" s="18">
        <v>12</v>
      </c>
      <c r="J1369" s="18">
        <v>13</v>
      </c>
      <c r="K1369" s="19"/>
      <c r="L1369" s="31" t="s">
        <v>83</v>
      </c>
      <c r="M1369" s="104" t="e">
        <f>#REF!</f>
        <v>#REF!</v>
      </c>
      <c r="N1369" s="113" t="e">
        <f>IF(M1369=0,"",CHOOSE(M1369,"3","4","4","5","5","6","6","6","6","6","8","8","8","8","8","8","8","8","8","8","10","10","10","10","10","10","10","10","10","10","12","12","12","12","12","12","12","12","12","12","13","13","13","13","13","13","13","13","13","13","13","手入力箇所","手入力箇所","手入力箇所","手入力箇所","手入力箇所","手入力箇所","手入力箇所","手入力箇所","手入力箇所","手入力箇所"))</f>
        <v>#REF!</v>
      </c>
    </row>
    <row r="1370" spans="1:14" ht="27" thickBot="1" x14ac:dyDescent="0.25">
      <c r="A1370" s="32" t="s">
        <v>84</v>
      </c>
      <c r="B1370" s="20">
        <v>1</v>
      </c>
      <c r="C1370" s="20">
        <v>2</v>
      </c>
      <c r="D1370" s="20">
        <v>3</v>
      </c>
      <c r="E1370" s="20">
        <v>4</v>
      </c>
      <c r="F1370" s="20">
        <v>8</v>
      </c>
      <c r="G1370" s="20">
        <v>19</v>
      </c>
      <c r="H1370" s="63"/>
      <c r="I1370" s="63"/>
      <c r="J1370" s="63"/>
      <c r="K1370" s="21"/>
      <c r="L1370" s="32" t="s">
        <v>84</v>
      </c>
      <c r="M1370" s="104" t="e">
        <f>#REF!</f>
        <v>#REF!</v>
      </c>
      <c r="N1370" s="113" t="e">
        <f>IF(M1370=0,"",CHOOSE(M1370,"1","2","3","4","4","8","8","8","8","8","19","19","19","19","19","19","19","19","19","19","手入力箇所","手入力箇所","手入力箇所","手入力箇所","手入力箇所","手入力箇所","手入力箇所","手入力箇所","手入力箇所","手入力箇所"))</f>
        <v>#REF!</v>
      </c>
    </row>
    <row r="1371" spans="1:14" ht="13.8" thickBot="1" x14ac:dyDescent="0.25"/>
    <row r="1372" spans="1:14" ht="13.8" thickBot="1" x14ac:dyDescent="0.25">
      <c r="A1372" s="686" t="e">
        <f>A1345</f>
        <v>#REF!</v>
      </c>
      <c r="B1372" s="686"/>
      <c r="C1372" s="686"/>
      <c r="D1372" s="687" t="s">
        <v>193</v>
      </c>
      <c r="E1372" s="687"/>
      <c r="F1372" s="687"/>
      <c r="G1372" s="687"/>
      <c r="H1372" s="687"/>
      <c r="I1372" s="687"/>
      <c r="J1372" s="687"/>
      <c r="K1372" s="687"/>
      <c r="L1372" s="687"/>
      <c r="M1372" s="687"/>
      <c r="N1372" s="687"/>
    </row>
    <row r="1373" spans="1:14" ht="13.8" thickBot="1" x14ac:dyDescent="0.25">
      <c r="A1373" s="105"/>
      <c r="B1373" s="33">
        <v>1</v>
      </c>
      <c r="C1373" s="24">
        <v>2</v>
      </c>
      <c r="D1373" s="24">
        <v>3</v>
      </c>
      <c r="E1373" s="24" t="s">
        <v>58</v>
      </c>
      <c r="F1373" s="24" t="s">
        <v>59</v>
      </c>
      <c r="G1373" s="24" t="s">
        <v>60</v>
      </c>
      <c r="H1373" s="24" t="s">
        <v>61</v>
      </c>
      <c r="I1373" s="24" t="s">
        <v>62</v>
      </c>
      <c r="J1373" s="24" t="s">
        <v>194</v>
      </c>
      <c r="K1373" s="102" t="s">
        <v>85</v>
      </c>
      <c r="L1373" s="105" t="s">
        <v>189</v>
      </c>
      <c r="M1373" s="105" t="s">
        <v>188</v>
      </c>
      <c r="N1373" s="105" t="s">
        <v>51</v>
      </c>
    </row>
    <row r="1374" spans="1:14" ht="13.8" thickBot="1" x14ac:dyDescent="0.25">
      <c r="A1374" s="26" t="s">
        <v>56</v>
      </c>
      <c r="B1374" s="22">
        <v>16</v>
      </c>
      <c r="C1374" s="22">
        <v>25</v>
      </c>
      <c r="D1374" s="22">
        <v>32</v>
      </c>
      <c r="E1374" s="22">
        <v>38</v>
      </c>
      <c r="F1374" s="22">
        <v>56</v>
      </c>
      <c r="G1374" s="22">
        <v>87</v>
      </c>
      <c r="H1374" s="22">
        <v>121</v>
      </c>
      <c r="I1374" s="22"/>
      <c r="J1374" s="23"/>
      <c r="K1374" s="68"/>
      <c r="L1374" s="107" t="s">
        <v>56</v>
      </c>
      <c r="M1374" s="103" t="e">
        <f>#REF!</f>
        <v>#REF!</v>
      </c>
      <c r="N1374" s="103" t="e">
        <f>IF(M1374=0,"",CHOOSE(M1374,"16","25","32","38","38","56","56","56","56","56","87","87","87","87","87","87","87","87","87","87","121","121","121","121","121","121","121","121","121","121","手入力箇所","手入力箇所","手入力箇所","手入力箇所","手入力箇所","手入力箇所","手入力箇所","手入力箇所","手入力箇所","手入力箇所"))</f>
        <v>#REF!</v>
      </c>
    </row>
    <row r="1375" spans="1:14" ht="13.8" thickBot="1" x14ac:dyDescent="0.25">
      <c r="A1375" s="27" t="s">
        <v>57</v>
      </c>
      <c r="B1375" s="18">
        <v>25</v>
      </c>
      <c r="C1375" s="18">
        <v>33</v>
      </c>
      <c r="D1375" s="18">
        <v>40</v>
      </c>
      <c r="E1375" s="18">
        <v>45</v>
      </c>
      <c r="F1375" s="18">
        <v>58</v>
      </c>
      <c r="G1375" s="18">
        <v>79</v>
      </c>
      <c r="H1375" s="18"/>
      <c r="I1375" s="18"/>
      <c r="J1375" s="62"/>
      <c r="K1375" s="69"/>
      <c r="L1375" s="107" t="s">
        <v>57</v>
      </c>
      <c r="M1375" s="103" t="e">
        <f>#REF!</f>
        <v>#REF!</v>
      </c>
      <c r="N1375" s="103" t="e">
        <f>IF(M1375=0,"",CHOOSE(M1375,"25","33","40","45","45","58","58","58","58","58","79","79","79","79","79","79","79","79","79","79","手入力箇所","手入力箇所","手入力箇所","手入力箇所","手入力箇所","手入力箇所","手入力箇所","手入力箇所","手入力箇所","手入力箇所"))</f>
        <v>#REF!</v>
      </c>
    </row>
    <row r="1376" spans="1:14" ht="48.6" thickBot="1" x14ac:dyDescent="0.25">
      <c r="A1376" s="28" t="s">
        <v>64</v>
      </c>
      <c r="B1376" s="18">
        <v>32</v>
      </c>
      <c r="C1376" s="18"/>
      <c r="D1376" s="18"/>
      <c r="E1376" s="18"/>
      <c r="F1376" s="18"/>
      <c r="G1376" s="18"/>
      <c r="H1376" s="18"/>
      <c r="I1376" s="18"/>
      <c r="J1376" s="62"/>
      <c r="K1376" s="69"/>
      <c r="L1376" s="108" t="s">
        <v>64</v>
      </c>
      <c r="M1376" s="103" t="e">
        <f>#REF!</f>
        <v>#REF!</v>
      </c>
      <c r="N1376" s="103" t="e">
        <f>IF(M1376=0,"",CHOOSE(M1376,"32","手入力箇所","手入力箇所","手入力箇所","手入力箇所","手入力箇所","手入力箇所","手入力箇所","手入力箇所","手入力箇所","手入力箇所"))</f>
        <v>#REF!</v>
      </c>
    </row>
    <row r="1377" spans="1:14" ht="48.6" thickBot="1" x14ac:dyDescent="0.25">
      <c r="A1377" s="28" t="s">
        <v>65</v>
      </c>
      <c r="B1377" s="18">
        <v>36</v>
      </c>
      <c r="C1377" s="18"/>
      <c r="D1377" s="18"/>
      <c r="E1377" s="18"/>
      <c r="F1377" s="18"/>
      <c r="G1377" s="18"/>
      <c r="H1377" s="18"/>
      <c r="I1377" s="18"/>
      <c r="J1377" s="62"/>
      <c r="K1377" s="69"/>
      <c r="L1377" s="108" t="s">
        <v>65</v>
      </c>
      <c r="M1377" s="103" t="e">
        <f>#REF!</f>
        <v>#REF!</v>
      </c>
      <c r="N1377" s="103" t="e">
        <f>IF(M1377=0,"",CHOOSE(M1377,"36","手入力箇所","手入力箇所","手入力箇所","手入力箇所","手入力箇所","手入力箇所","手入力箇所","手入力箇所","手入力箇所","手入力箇所"))</f>
        <v>#REF!</v>
      </c>
    </row>
    <row r="1378" spans="1:14" ht="24.6" thickBot="1" x14ac:dyDescent="0.25">
      <c r="A1378" s="28" t="s">
        <v>66</v>
      </c>
      <c r="B1378" s="18">
        <v>24</v>
      </c>
      <c r="C1378" s="18">
        <v>30</v>
      </c>
      <c r="D1378" s="18">
        <v>33</v>
      </c>
      <c r="E1378" s="18">
        <v>35</v>
      </c>
      <c r="F1378" s="18">
        <v>42</v>
      </c>
      <c r="G1378" s="18"/>
      <c r="H1378" s="18"/>
      <c r="I1378" s="18"/>
      <c r="J1378" s="62"/>
      <c r="K1378" s="69"/>
      <c r="L1378" s="108" t="s">
        <v>66</v>
      </c>
      <c r="M1378" s="103" t="e">
        <f>#REF!</f>
        <v>#REF!</v>
      </c>
      <c r="N1378" s="103" t="e">
        <f>IF(M1378=0,"",CHOOSE(M1378,"24","30","33","35","35","42","42","42","42","42","手入力箇所","手入力箇所","手入力箇所","手入力箇所","手入力箇所","手入力箇所","手入力箇所","手入力箇所","手入力箇所","手入力箇所"))</f>
        <v>#REF!</v>
      </c>
    </row>
    <row r="1379" spans="1:14" ht="36.6" thickBot="1" x14ac:dyDescent="0.25">
      <c r="A1379" s="28" t="s">
        <v>67</v>
      </c>
      <c r="B1379" s="18">
        <v>7</v>
      </c>
      <c r="C1379" s="18">
        <v>12</v>
      </c>
      <c r="D1379" s="18">
        <v>16</v>
      </c>
      <c r="E1379" s="18">
        <v>19</v>
      </c>
      <c r="F1379" s="18"/>
      <c r="G1379" s="18"/>
      <c r="H1379" s="18"/>
      <c r="I1379" s="18"/>
      <c r="J1379" s="62"/>
      <c r="K1379" s="69"/>
      <c r="L1379" s="108" t="s">
        <v>67</v>
      </c>
      <c r="M1379" s="103" t="e">
        <f>#REF!</f>
        <v>#REF!</v>
      </c>
      <c r="N1379" s="103" t="e">
        <f>IF(M1379=0,"",CHOOSE(M1379,"7","12","16","19","19","手入力箇所","手入力箇所","手入力箇所","手入力箇所","手入力箇所","手入力箇所","手入力箇所","手入力箇所","手入力箇所","手入力箇所"))</f>
        <v>#REF!</v>
      </c>
    </row>
    <row r="1380" spans="1:14" ht="24.6" thickBot="1" x14ac:dyDescent="0.25">
      <c r="A1380" s="28" t="s">
        <v>68</v>
      </c>
      <c r="B1380" s="18">
        <v>21</v>
      </c>
      <c r="C1380" s="18">
        <v>35</v>
      </c>
      <c r="D1380" s="18">
        <v>48</v>
      </c>
      <c r="E1380" s="18">
        <v>59</v>
      </c>
      <c r="F1380" s="18">
        <v>94</v>
      </c>
      <c r="G1380" s="18">
        <v>159</v>
      </c>
      <c r="H1380" s="18">
        <v>235</v>
      </c>
      <c r="I1380" s="18"/>
      <c r="J1380" s="62"/>
      <c r="K1380" s="69"/>
      <c r="L1380" s="108" t="s">
        <v>68</v>
      </c>
      <c r="M1380" s="103" t="e">
        <f>#REF!</f>
        <v>#REF!</v>
      </c>
      <c r="N1380" s="103" t="e">
        <f>IF(M1380=0,"",CHOOSE(M1380,"21","35","48","59","59","94","94","94","94","94","159","159","159","159","159","159","159","159","159","159","235","235","235","235","235","235","235","235","235","235","手入力箇所","手入力箇所","手入力箇所","手入力箇所","手入力箇所","手入力箇所","手入力箇所","手入力箇所","手入力箇所","手入力箇所"))</f>
        <v>#REF!</v>
      </c>
    </row>
    <row r="1381" spans="1:14" ht="36.6" thickBot="1" x14ac:dyDescent="0.25">
      <c r="A1381" s="28" t="s">
        <v>69</v>
      </c>
      <c r="B1381" s="18">
        <v>22</v>
      </c>
      <c r="C1381" s="18">
        <v>26</v>
      </c>
      <c r="D1381" s="18">
        <v>28</v>
      </c>
      <c r="E1381" s="18">
        <v>29</v>
      </c>
      <c r="F1381" s="18">
        <v>34</v>
      </c>
      <c r="G1381" s="18"/>
      <c r="H1381" s="18"/>
      <c r="I1381" s="18"/>
      <c r="J1381" s="62"/>
      <c r="K1381" s="69"/>
      <c r="L1381" s="108" t="s">
        <v>69</v>
      </c>
      <c r="M1381" s="103" t="e">
        <f>#REF!</f>
        <v>#REF!</v>
      </c>
      <c r="N1381" s="103" t="e">
        <f>IF(M1381=0,"",CHOOSE(M1381,"22","26","28","29","29","34","34","34","34","34","手入力箇所","手入力箇所","手入力箇所","手入力箇所","手入力箇所","手入力箇所","手入力箇所","手入力箇所","手入力箇所","手入力箇所"))</f>
        <v>#REF!</v>
      </c>
    </row>
    <row r="1382" spans="1:14" ht="13.8" thickBot="1" x14ac:dyDescent="0.25">
      <c r="A1382" s="27" t="s">
        <v>63</v>
      </c>
      <c r="B1382" s="18">
        <v>21</v>
      </c>
      <c r="C1382" s="18">
        <v>33</v>
      </c>
      <c r="D1382" s="18">
        <v>46</v>
      </c>
      <c r="E1382" s="18">
        <v>56</v>
      </c>
      <c r="F1382" s="18">
        <v>89</v>
      </c>
      <c r="G1382" s="18">
        <v>151</v>
      </c>
      <c r="H1382" s="18">
        <v>224</v>
      </c>
      <c r="I1382" s="18">
        <v>289</v>
      </c>
      <c r="J1382" s="18">
        <v>350</v>
      </c>
      <c r="K1382" s="69"/>
      <c r="L1382" s="107" t="s">
        <v>63</v>
      </c>
      <c r="M1382" s="103" t="e">
        <f>#REF!</f>
        <v>#REF!</v>
      </c>
      <c r="N1382" s="103" t="e">
        <f>IF(M1382=0,"",CHOOSE(M1382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383" spans="1:14" ht="24.6" thickBot="1" x14ac:dyDescent="0.25">
      <c r="A1383" s="34" t="s">
        <v>70</v>
      </c>
      <c r="B1383" s="35">
        <v>13</v>
      </c>
      <c r="C1383" s="35">
        <v>33</v>
      </c>
      <c r="D1383" s="35">
        <v>59</v>
      </c>
      <c r="E1383" s="35"/>
      <c r="F1383" s="35"/>
      <c r="G1383" s="35"/>
      <c r="H1383" s="35"/>
      <c r="I1383" s="35"/>
      <c r="J1383" s="36"/>
      <c r="K1383" s="67"/>
      <c r="L1383" s="108" t="s">
        <v>70</v>
      </c>
      <c r="M1383" s="103" t="e">
        <f>#REF!</f>
        <v>#REF!</v>
      </c>
      <c r="N1383" s="103" t="e">
        <f>IF(M1383=0,"",CHOOSE(M1383,"13","33","59","手入力箇所","手入力箇所","手入力箇所","手入力箇所","手入力箇所","手入力箇所","手入力箇所","手入力箇所","手入力箇所","手入力箇所"))</f>
        <v>#REF!</v>
      </c>
    </row>
    <row r="1384" spans="1:14" ht="13.8" thickBot="1" x14ac:dyDescent="0.25">
      <c r="A1384" s="37" t="s">
        <v>71</v>
      </c>
      <c r="B1384" s="17">
        <v>23</v>
      </c>
      <c r="C1384" s="17">
        <v>39</v>
      </c>
      <c r="D1384" s="17">
        <v>97</v>
      </c>
      <c r="E1384" s="17"/>
      <c r="F1384" s="17"/>
      <c r="G1384" s="17"/>
      <c r="H1384" s="17"/>
      <c r="I1384" s="17"/>
      <c r="J1384" s="64"/>
      <c r="K1384" s="70"/>
      <c r="L1384" s="109" t="s">
        <v>71</v>
      </c>
      <c r="M1384" s="103" t="e">
        <f>#REF!</f>
        <v>#REF!</v>
      </c>
      <c r="N1384" s="103" t="e">
        <f>IF(M1384=0,"",CHOOSE(M1384,"23","39","97","手入力箇所","手入力箇所","手入力箇所","手入力箇所","手入力箇所","手入力箇所","手入力箇所","手入力箇所","手入力箇所","手入力箇所"))</f>
        <v>#REF!</v>
      </c>
    </row>
    <row r="1385" spans="1:14" ht="13.8" thickBot="1" x14ac:dyDescent="0.25">
      <c r="A1385" s="29" t="s">
        <v>72</v>
      </c>
      <c r="B1385" s="18">
        <v>21</v>
      </c>
      <c r="C1385" s="18">
        <v>37</v>
      </c>
      <c r="D1385" s="18">
        <v>58</v>
      </c>
      <c r="E1385" s="18">
        <v>76</v>
      </c>
      <c r="F1385" s="18">
        <v>137</v>
      </c>
      <c r="G1385" s="18"/>
      <c r="H1385" s="18"/>
      <c r="I1385" s="18"/>
      <c r="J1385" s="62"/>
      <c r="K1385" s="69"/>
      <c r="L1385" s="109" t="s">
        <v>72</v>
      </c>
      <c r="M1385" s="103" t="e">
        <f>#REF!</f>
        <v>#REF!</v>
      </c>
      <c r="N1385" s="103" t="e">
        <f>IF(M1385=0,"",CHOOSE(M1385,"21","37","58","76","76","137","137","137","137","137","手入力箇所","手入力箇所","手入力箇所","手入力箇所","手入力箇所","手入力箇所","手入力箇所","手入力箇所","手入力箇所","手入力箇所"))</f>
        <v>#REF!</v>
      </c>
    </row>
    <row r="1386" spans="1:14" ht="13.8" thickBot="1" x14ac:dyDescent="0.25">
      <c r="A1386" s="29" t="s">
        <v>73</v>
      </c>
      <c r="B1386" s="18">
        <v>48</v>
      </c>
      <c r="C1386" s="18">
        <v>93</v>
      </c>
      <c r="D1386" s="18">
        <v>138</v>
      </c>
      <c r="E1386" s="18">
        <v>183</v>
      </c>
      <c r="F1386" s="18"/>
      <c r="G1386" s="18"/>
      <c r="H1386" s="18"/>
      <c r="I1386" s="18"/>
      <c r="J1386" s="62"/>
      <c r="K1386" s="69"/>
      <c r="L1386" s="109" t="s">
        <v>73</v>
      </c>
      <c r="M1386" s="103" t="e">
        <f>#REF!</f>
        <v>#REF!</v>
      </c>
      <c r="N1386" s="103" t="e">
        <f>IF(M1386=0,"",CHOOSE(M1386,"48","93","138","183","183","手入力箇所","手入力箇所","手入力箇所","手入力箇所","手入力箇所","手入力箇所","手入力箇所","手入力箇所","手入力箇所","手入力箇所"))</f>
        <v>#REF!</v>
      </c>
    </row>
    <row r="1387" spans="1:14" ht="37.200000000000003" thickBot="1" x14ac:dyDescent="0.25">
      <c r="A1387" s="30" t="s">
        <v>74</v>
      </c>
      <c r="B1387" s="18">
        <v>13</v>
      </c>
      <c r="C1387" s="18">
        <v>26</v>
      </c>
      <c r="D1387" s="18">
        <v>40</v>
      </c>
      <c r="E1387" s="18">
        <v>55</v>
      </c>
      <c r="F1387" s="18">
        <v>107</v>
      </c>
      <c r="G1387" s="18">
        <v>224</v>
      </c>
      <c r="H1387" s="18">
        <v>386</v>
      </c>
      <c r="I1387" s="18"/>
      <c r="J1387" s="62"/>
      <c r="K1387" s="69"/>
      <c r="L1387" s="110" t="s">
        <v>74</v>
      </c>
      <c r="M1387" s="103" t="e">
        <f>#REF!</f>
        <v>#REF!</v>
      </c>
      <c r="N1387" s="103" t="e">
        <f>IF(M1387=0,"",CHOOSE(M1387,"13","26","40","55","55","107","107","107","107","107","224","224","224","224","224","224","224","224","224","224","386","386","386","386","386","386","386","386","386","386","手入力箇所","手入力箇所","手入力箇所","手入力箇所","手入力箇所","手入力箇所","手入力箇所","手入力箇所","手入力箇所","手入力箇所"))</f>
        <v>#REF!</v>
      </c>
    </row>
    <row r="1388" spans="1:14" ht="13.8" thickBot="1" x14ac:dyDescent="0.25">
      <c r="A1388" s="29" t="s">
        <v>75</v>
      </c>
      <c r="B1388" s="18">
        <v>36</v>
      </c>
      <c r="C1388" s="18">
        <v>98</v>
      </c>
      <c r="D1388" s="18">
        <v>173</v>
      </c>
      <c r="E1388" s="18">
        <v>274</v>
      </c>
      <c r="F1388" s="18"/>
      <c r="G1388" s="18"/>
      <c r="H1388" s="18"/>
      <c r="I1388" s="18"/>
      <c r="J1388" s="62"/>
      <c r="K1388" s="69"/>
      <c r="L1388" s="109" t="s">
        <v>75</v>
      </c>
      <c r="M1388" s="103" t="e">
        <f>#REF!</f>
        <v>#REF!</v>
      </c>
      <c r="N1388" s="103" t="e">
        <f>IF(M1388=0,"",CHOOSE(M1388,"36","98","173","274","274","手入力箇所","手入力箇所","手入力箇所","手入力箇所","手入力箇所","手入力箇所","手入力箇所","手入力箇所","手入力箇所","手入力箇所"))</f>
        <v>#REF!</v>
      </c>
    </row>
    <row r="1389" spans="1:14" ht="37.200000000000003" thickBot="1" x14ac:dyDescent="0.25">
      <c r="A1389" s="30" t="s">
        <v>76</v>
      </c>
      <c r="B1389" s="18">
        <v>127</v>
      </c>
      <c r="C1389" s="18">
        <v>127</v>
      </c>
      <c r="D1389" s="18">
        <v>127</v>
      </c>
      <c r="E1389" s="18">
        <v>127</v>
      </c>
      <c r="F1389" s="18"/>
      <c r="G1389" s="18"/>
      <c r="H1389" s="18"/>
      <c r="I1389" s="18"/>
      <c r="J1389" s="62"/>
      <c r="K1389" s="69"/>
      <c r="L1389" s="110" t="s">
        <v>76</v>
      </c>
      <c r="M1389" s="103" t="e">
        <f>#REF!</f>
        <v>#REF!</v>
      </c>
      <c r="N1389" s="103" t="e">
        <f>IF(M1389=0,"",CHOOSE(M1389,"127","127","127","127","127","手入力箇所","手入力箇所","手入力箇所","手入力箇所","手入力箇所","手入力箇所","手入力箇所","手入力箇所","手入力箇所","手入力箇所"))</f>
        <v>#REF!</v>
      </c>
    </row>
    <row r="1390" spans="1:14" ht="27" thickBot="1" x14ac:dyDescent="0.25">
      <c r="A1390" s="31" t="s">
        <v>77</v>
      </c>
      <c r="B1390" s="18">
        <v>42</v>
      </c>
      <c r="C1390" s="18">
        <v>90</v>
      </c>
      <c r="D1390" s="18">
        <v>141</v>
      </c>
      <c r="E1390" s="18">
        <v>193</v>
      </c>
      <c r="F1390" s="62"/>
      <c r="G1390" s="62"/>
      <c r="H1390" s="62"/>
      <c r="I1390" s="62"/>
      <c r="J1390" s="62"/>
      <c r="K1390" s="69"/>
      <c r="L1390" s="111" t="s">
        <v>77</v>
      </c>
      <c r="M1390" s="103" t="e">
        <f>#REF!</f>
        <v>#REF!</v>
      </c>
      <c r="N1390" s="103" t="e">
        <f>IF(M1390=0,"",CHOOSE(M1390,"42","90","141","193","1936","手入力箇所","手入力箇所","手入力箇所","手入力箇所","手入力箇所","手入力箇所","手入力箇所","手入力箇所","手入力箇所","手入力箇所"))</f>
        <v>#REF!</v>
      </c>
    </row>
    <row r="1391" spans="1:14" ht="40.200000000000003" thickBot="1" x14ac:dyDescent="0.25">
      <c r="A1391" s="31" t="s">
        <v>78</v>
      </c>
      <c r="B1391" s="18">
        <v>24</v>
      </c>
      <c r="C1391" s="18">
        <v>43</v>
      </c>
      <c r="D1391" s="18">
        <v>61</v>
      </c>
      <c r="E1391" s="18">
        <v>76</v>
      </c>
      <c r="F1391" s="62"/>
      <c r="G1391" s="62"/>
      <c r="H1391" s="62"/>
      <c r="I1391" s="62"/>
      <c r="J1391" s="62"/>
      <c r="K1391" s="69"/>
      <c r="L1391" s="111" t="s">
        <v>78</v>
      </c>
      <c r="M1391" s="103" t="e">
        <f>#REF!</f>
        <v>#REF!</v>
      </c>
      <c r="N1391" s="103" t="e">
        <f>IF(M1391=0,"",CHOOSE(M1391,"24","43","61","76","76","手入力箇所","手入力箇所","手入力箇所","手入力箇所","手入力箇所","手入力箇所","手入力箇所","手入力箇所","手入力箇所","手入力箇所"))</f>
        <v>#REF!</v>
      </c>
    </row>
    <row r="1392" spans="1:14" ht="27" thickBot="1" x14ac:dyDescent="0.25">
      <c r="A1392" s="31" t="s">
        <v>79</v>
      </c>
      <c r="B1392" s="18">
        <v>54</v>
      </c>
      <c r="C1392" s="18">
        <v>77</v>
      </c>
      <c r="D1392" s="18">
        <v>94</v>
      </c>
      <c r="E1392" s="18">
        <v>107</v>
      </c>
      <c r="F1392" s="62"/>
      <c r="G1392" s="62"/>
      <c r="H1392" s="62"/>
      <c r="I1392" s="62"/>
      <c r="J1392" s="62"/>
      <c r="K1392" s="69"/>
      <c r="L1392" s="111" t="s">
        <v>79</v>
      </c>
      <c r="M1392" s="103" t="e">
        <f>#REF!</f>
        <v>#REF!</v>
      </c>
      <c r="N1392" s="103" t="e">
        <f>IF(M1392=0,"",CHOOSE(M1392,"54","77","94","107","107","手入力箇所","手入力箇所","手入力箇所","手入力箇所","手入力箇所","手入力箇所","手入力箇所","手入力箇所","手入力箇所","手入力箇所"))</f>
        <v>#REF!</v>
      </c>
    </row>
    <row r="1393" spans="1:14" ht="40.200000000000003" thickBot="1" x14ac:dyDescent="0.25">
      <c r="A1393" s="31" t="s">
        <v>80</v>
      </c>
      <c r="B1393" s="18">
        <v>49</v>
      </c>
      <c r="C1393" s="18">
        <v>53</v>
      </c>
      <c r="D1393" s="18">
        <v>55</v>
      </c>
      <c r="E1393" s="18">
        <v>56</v>
      </c>
      <c r="F1393" s="62"/>
      <c r="G1393" s="62"/>
      <c r="H1393" s="62"/>
      <c r="I1393" s="62"/>
      <c r="J1393" s="62"/>
      <c r="K1393" s="69"/>
      <c r="L1393" s="111" t="s">
        <v>80</v>
      </c>
      <c r="M1393" s="103" t="e">
        <f>#REF!</f>
        <v>#REF!</v>
      </c>
      <c r="N1393" s="103" t="e">
        <f>IF(M1393=0,"",CHOOSE(M1393,"49","53","55","56","56","手入力箇所","手入力箇所","手入力箇所","手入力箇所","手入力箇所","手入力箇所","手入力箇所","手入力箇所","手入力箇所","手入力箇所"))</f>
        <v>#REF!</v>
      </c>
    </row>
    <row r="1394" spans="1:14" ht="40.200000000000003" thickBot="1" x14ac:dyDescent="0.25">
      <c r="A1394" s="38" t="s">
        <v>81</v>
      </c>
      <c r="B1394" s="35">
        <v>232</v>
      </c>
      <c r="C1394" s="35">
        <v>232</v>
      </c>
      <c r="D1394" s="36"/>
      <c r="E1394" s="36"/>
      <c r="F1394" s="36"/>
      <c r="G1394" s="36"/>
      <c r="H1394" s="36"/>
      <c r="I1394" s="36"/>
      <c r="J1394" s="36"/>
      <c r="K1394" s="67"/>
      <c r="L1394" s="111" t="s">
        <v>81</v>
      </c>
      <c r="M1394" s="103" t="e">
        <f>#REF!</f>
        <v>#REF!</v>
      </c>
      <c r="N1394" s="103" t="e">
        <f>IF(M1394=0,"",CHOOSE(M1394,"232","232","手入力箇所","手入力箇所","手入力箇所","手入力箇所","手入力箇所","手入力箇所","手入力箇所","手入力箇所","手入力箇所","手入力箇所"))</f>
        <v>#REF!</v>
      </c>
    </row>
    <row r="1395" spans="1:14" ht="13.8" thickBot="1" x14ac:dyDescent="0.25">
      <c r="A1395" s="39" t="s">
        <v>82</v>
      </c>
      <c r="B1395" s="17">
        <v>6</v>
      </c>
      <c r="C1395" s="17">
        <v>9</v>
      </c>
      <c r="D1395" s="17">
        <v>11</v>
      </c>
      <c r="E1395" s="17">
        <v>13</v>
      </c>
      <c r="F1395" s="17">
        <v>18</v>
      </c>
      <c r="G1395" s="17">
        <v>26</v>
      </c>
      <c r="H1395" s="17">
        <v>35</v>
      </c>
      <c r="I1395" s="17">
        <v>43</v>
      </c>
      <c r="J1395" s="17">
        <v>49</v>
      </c>
      <c r="K1395" s="70"/>
      <c r="L1395" s="111" t="s">
        <v>82</v>
      </c>
      <c r="M1395" s="103" t="e">
        <f>#REF!</f>
        <v>#REF!</v>
      </c>
      <c r="N1395" s="103" t="e">
        <f>IF(M1395=0,"",CHOOSE(M1395,"6","9","11","13","13","18","18","18","18","18","26","26","26","26","26","26","26","26","26","26","35","35","35","35","35","35","35","35","35","35","43","43","43","43","43","43","43","43","43","43","49","49","49","49","49","49","49","49","49","49","手入力箇所","手入力箇所","手入力箇所","手入力箇所","手入力箇所","手入力箇所","手入力箇所","手入力箇所","手入力箇所","手入力箇所"))</f>
        <v>#REF!</v>
      </c>
    </row>
    <row r="1396" spans="1:14" ht="13.8" thickBot="1" x14ac:dyDescent="0.25">
      <c r="A1396" s="31" t="s">
        <v>83</v>
      </c>
      <c r="B1396" s="18">
        <v>6</v>
      </c>
      <c r="C1396" s="18">
        <v>10</v>
      </c>
      <c r="D1396" s="18">
        <v>14</v>
      </c>
      <c r="E1396" s="18">
        <v>17</v>
      </c>
      <c r="F1396" s="18">
        <v>29</v>
      </c>
      <c r="G1396" s="18">
        <v>50</v>
      </c>
      <c r="H1396" s="18">
        <v>76</v>
      </c>
      <c r="I1396" s="18">
        <v>100</v>
      </c>
      <c r="J1396" s="18">
        <v>123</v>
      </c>
      <c r="K1396" s="69"/>
      <c r="L1396" s="111" t="s">
        <v>83</v>
      </c>
      <c r="M1396" s="103" t="e">
        <f>#REF!</f>
        <v>#REF!</v>
      </c>
      <c r="N1396" s="103" t="e">
        <f>IF(M1396=0,"",CHOOSE(M1396,"6","10","14","17","17","29","29","29","29","29","50","50","50","50","50","50","50","50","50","50","76","76","76","76","76","76","76","76","76","76","100","100","100","100","100","100","100","100","100","100","123","123","123","123","123","123","123","123","123","123","手入力箇所","手入力箇所","手入力箇所","手入力箇所","手入力箇所","手入力箇所","手入力箇所","手入力箇所","手入力箇所"))</f>
        <v>#REF!</v>
      </c>
    </row>
    <row r="1397" spans="1:14" ht="27" thickBot="1" x14ac:dyDescent="0.25">
      <c r="A1397" s="32" t="s">
        <v>84</v>
      </c>
      <c r="B1397" s="20">
        <v>9</v>
      </c>
      <c r="C1397" s="20">
        <v>15</v>
      </c>
      <c r="D1397" s="20">
        <v>20</v>
      </c>
      <c r="E1397" s="20">
        <v>24</v>
      </c>
      <c r="F1397" s="20">
        <v>39</v>
      </c>
      <c r="G1397" s="20">
        <v>65</v>
      </c>
      <c r="H1397" s="63"/>
      <c r="I1397" s="63"/>
      <c r="J1397" s="63"/>
      <c r="K1397" s="106"/>
      <c r="L1397" s="111" t="s">
        <v>84</v>
      </c>
      <c r="M1397" s="103" t="e">
        <f>#REF!</f>
        <v>#REF!</v>
      </c>
      <c r="N1397" s="103" t="e">
        <f>IF(M1397=0,"",CHOOSE(M1397,"9","15","20","24","24","39","39","39","39","39","65","65","65","65","65","65","65","65","65","65","手入力箇所","手入力箇所","手入力箇所","手入力箇所","手入力箇所","手入力箇所","手入力箇所","手入力箇所","手入力箇所","手入力箇所"))</f>
        <v>#REF!</v>
      </c>
    </row>
    <row r="1400" spans="1:14" ht="13.8" thickBot="1" x14ac:dyDescent="0.25"/>
    <row r="1401" spans="1:14" ht="13.8" thickBot="1" x14ac:dyDescent="0.25">
      <c r="A1401" s="688" t="e">
        <f>#REF!</f>
        <v>#REF!</v>
      </c>
      <c r="B1401" s="688"/>
      <c r="C1401" s="688"/>
      <c r="D1401" s="689" t="s">
        <v>192</v>
      </c>
      <c r="E1401" s="689"/>
      <c r="F1401" s="689"/>
      <c r="G1401" s="689"/>
      <c r="H1401" s="689"/>
      <c r="I1401" s="689"/>
      <c r="J1401" s="689"/>
      <c r="K1401" s="689"/>
      <c r="L1401" s="689"/>
      <c r="M1401" s="689"/>
      <c r="N1401" s="689"/>
    </row>
    <row r="1402" spans="1:14" ht="13.8" thickBot="1" x14ac:dyDescent="0.25">
      <c r="A1402" s="65"/>
      <c r="B1402" s="33">
        <v>1</v>
      </c>
      <c r="C1402" s="24">
        <v>2</v>
      </c>
      <c r="D1402" s="24">
        <v>3</v>
      </c>
      <c r="E1402" s="24" t="s">
        <v>58</v>
      </c>
      <c r="F1402" s="24" t="s">
        <v>59</v>
      </c>
      <c r="G1402" s="24" t="s">
        <v>60</v>
      </c>
      <c r="H1402" s="24" t="s">
        <v>61</v>
      </c>
      <c r="I1402" s="24" t="s">
        <v>62</v>
      </c>
      <c r="J1402" s="24" t="s">
        <v>194</v>
      </c>
      <c r="K1402" s="25" t="s">
        <v>85</v>
      </c>
      <c r="L1402" s="105" t="s">
        <v>189</v>
      </c>
      <c r="M1402" s="105" t="s">
        <v>188</v>
      </c>
      <c r="N1402" s="105" t="s">
        <v>51</v>
      </c>
    </row>
    <row r="1403" spans="1:14" ht="13.8" thickBot="1" x14ac:dyDescent="0.25">
      <c r="A1403" s="26" t="s">
        <v>56</v>
      </c>
      <c r="B1403" s="22">
        <v>5</v>
      </c>
      <c r="C1403" s="22">
        <v>7</v>
      </c>
      <c r="D1403" s="22">
        <v>8</v>
      </c>
      <c r="E1403" s="22">
        <v>8</v>
      </c>
      <c r="F1403" s="22">
        <v>10</v>
      </c>
      <c r="G1403" s="22">
        <v>13</v>
      </c>
      <c r="H1403" s="22">
        <v>16</v>
      </c>
      <c r="I1403" s="22"/>
      <c r="J1403" s="23"/>
      <c r="K1403" s="1"/>
      <c r="L1403" s="26" t="s">
        <v>56</v>
      </c>
      <c r="M1403" s="104" t="e">
        <f>#REF!</f>
        <v>#REF!</v>
      </c>
      <c r="N1403" s="112" t="e">
        <f>IF(M1403=0,"",CHOOSE(M1403,"5","7","8","8","8","10","10","10","10","10","13","13","13","13","13","13","13","13","13","13","16","16","16","16","16","16","16","16","16","16","16","手入力箇所","手入力箇所","手入力箇所","手入力箇所","手入力箇所","手入力箇所","手入力箇所","手入力箇所","手入力箇所","手入力箇所"))</f>
        <v>#REF!</v>
      </c>
    </row>
    <row r="1404" spans="1:14" ht="13.8" thickBot="1" x14ac:dyDescent="0.25">
      <c r="A1404" s="27" t="s">
        <v>57</v>
      </c>
      <c r="B1404" s="18">
        <v>5</v>
      </c>
      <c r="C1404" s="18">
        <v>7</v>
      </c>
      <c r="D1404" s="18">
        <v>8</v>
      </c>
      <c r="E1404" s="18">
        <v>9</v>
      </c>
      <c r="F1404" s="18">
        <v>12</v>
      </c>
      <c r="G1404" s="18">
        <v>16</v>
      </c>
      <c r="H1404" s="18"/>
      <c r="I1404" s="18"/>
      <c r="J1404" s="62"/>
      <c r="K1404" s="19"/>
      <c r="L1404" s="27" t="s">
        <v>57</v>
      </c>
      <c r="M1404" s="104" t="e">
        <f>#REF!</f>
        <v>#REF!</v>
      </c>
      <c r="N1404" s="113" t="e">
        <f>IF(M1404=0,"",CHOOSE(M1404,"5","7","8","9","9","12","12","12","12","12","16","16","16","16","16","16","16","16","16","16","手入力箇所","手入力箇所","手入力箇所","手入力箇所","手入力箇所","手入力箇所","手入力箇所","手入力箇所","手入力箇所","手入力箇所"))</f>
        <v>#REF!</v>
      </c>
    </row>
    <row r="1405" spans="1:14" ht="48.6" thickBot="1" x14ac:dyDescent="0.25">
      <c r="A1405" s="28" t="s">
        <v>64</v>
      </c>
      <c r="B1405" s="18">
        <v>6</v>
      </c>
      <c r="C1405" s="18"/>
      <c r="D1405" s="18"/>
      <c r="E1405" s="18"/>
      <c r="F1405" s="18"/>
      <c r="G1405" s="18"/>
      <c r="H1405" s="18"/>
      <c r="I1405" s="18"/>
      <c r="J1405" s="62"/>
      <c r="K1405" s="19"/>
      <c r="L1405" s="28" t="s">
        <v>64</v>
      </c>
      <c r="M1405" s="104" t="e">
        <f>#REF!</f>
        <v>#REF!</v>
      </c>
      <c r="N1405" s="113" t="e">
        <f>IF(M1405=0,"",CHOOSE(M1405,"6","手入力箇所","手入力箇所","手入力箇所","手入力箇所","手入力箇所","手入力箇所","手入力箇所","手入力箇所","手入力箇所","手入力箇所","",""))</f>
        <v>#REF!</v>
      </c>
    </row>
    <row r="1406" spans="1:14" ht="48.6" thickBot="1" x14ac:dyDescent="0.25">
      <c r="A1406" s="28" t="s">
        <v>65</v>
      </c>
      <c r="B1406" s="18">
        <v>6</v>
      </c>
      <c r="C1406" s="18"/>
      <c r="D1406" s="18"/>
      <c r="E1406" s="18"/>
      <c r="F1406" s="18"/>
      <c r="G1406" s="18"/>
      <c r="H1406" s="18"/>
      <c r="I1406" s="18"/>
      <c r="J1406" s="62"/>
      <c r="K1406" s="19"/>
      <c r="L1406" s="28" t="s">
        <v>65</v>
      </c>
      <c r="M1406" s="104" t="e">
        <f>#REF!</f>
        <v>#REF!</v>
      </c>
      <c r="N1406" s="113" t="e">
        <f>IF(M1406=0,"",CHOOSE(M1406,"6","手入力箇所","手入力箇所","手入力箇所","手入力箇所","手入力箇所","手入力箇所","手入力箇所","手入力箇所","手入力箇所","手入力箇所","",""))</f>
        <v>#REF!</v>
      </c>
    </row>
    <row r="1407" spans="1:14" ht="24.6" thickBot="1" x14ac:dyDescent="0.25">
      <c r="A1407" s="28" t="s">
        <v>66</v>
      </c>
      <c r="B1407" s="18">
        <v>5</v>
      </c>
      <c r="C1407" s="18">
        <v>7</v>
      </c>
      <c r="D1407" s="18">
        <v>8</v>
      </c>
      <c r="E1407" s="18">
        <v>9</v>
      </c>
      <c r="F1407" s="18">
        <v>12</v>
      </c>
      <c r="G1407" s="18"/>
      <c r="H1407" s="18"/>
      <c r="I1407" s="18"/>
      <c r="J1407" s="62"/>
      <c r="K1407" s="19"/>
      <c r="L1407" s="28" t="s">
        <v>66</v>
      </c>
      <c r="M1407" s="104" t="e">
        <f>#REF!</f>
        <v>#REF!</v>
      </c>
      <c r="N1407" s="113" t="e">
        <f>IF(M1407=0,"",CHOOSE(M1407,"5","7","8","9","9","12","12","12","12","12","手入力箇所","手入力箇所","手入力箇所","手入力箇所","手入力箇所","手入力箇所","手入力箇所","手入力箇所","手入力箇所","手入力箇所"))</f>
        <v>#REF!</v>
      </c>
    </row>
    <row r="1408" spans="1:14" ht="36.6" thickBot="1" x14ac:dyDescent="0.25">
      <c r="A1408" s="28" t="s">
        <v>67</v>
      </c>
      <c r="B1408" s="18">
        <v>4</v>
      </c>
      <c r="C1408" s="18">
        <v>5</v>
      </c>
      <c r="D1408" s="18">
        <v>5</v>
      </c>
      <c r="E1408" s="18">
        <v>6</v>
      </c>
      <c r="F1408" s="18"/>
      <c r="G1408" s="18"/>
      <c r="H1408" s="18"/>
      <c r="I1408" s="18"/>
      <c r="J1408" s="62"/>
      <c r="K1408" s="19"/>
      <c r="L1408" s="28" t="s">
        <v>67</v>
      </c>
      <c r="M1408" s="104" t="e">
        <f>#REF!</f>
        <v>#REF!</v>
      </c>
      <c r="N1408" s="113" t="e">
        <f>IF(M1408=0,"",CHOOSE(M1408,"4","5","5","6","6","手入力箇所","手入力箇所","手入力箇所","手入力箇所","手入力箇所","手入力箇所","手入力箇所","手入力箇所","手入力箇所","手入力箇所"))</f>
        <v>#REF!</v>
      </c>
    </row>
    <row r="1409" spans="1:14" ht="24.6" thickBot="1" x14ac:dyDescent="0.25">
      <c r="A1409" s="28" t="s">
        <v>68</v>
      </c>
      <c r="B1409" s="18">
        <v>12</v>
      </c>
      <c r="C1409" s="18">
        <v>12</v>
      </c>
      <c r="D1409" s="18">
        <v>12</v>
      </c>
      <c r="E1409" s="18">
        <v>12</v>
      </c>
      <c r="F1409" s="18">
        <v>12</v>
      </c>
      <c r="G1409" s="18">
        <v>12</v>
      </c>
      <c r="H1409" s="18">
        <v>12</v>
      </c>
      <c r="I1409" s="18"/>
      <c r="J1409" s="62"/>
      <c r="K1409" s="19"/>
      <c r="L1409" s="28" t="s">
        <v>68</v>
      </c>
      <c r="M1409" s="104" t="e">
        <f>#REF!</f>
        <v>#REF!</v>
      </c>
      <c r="N1409" s="113" t="e">
        <f>IF(M1409=0,"",CHOOSE(M1409,"12","12","12","12","12","12","12","12","12","12","12","12","12","12","12","12","12","12","12","12","12","12","12","12","12","12","12","12","12","12","手入力箇所","手入力箇所","手入力箇所","手入力箇所","手入力箇所","手入力箇所","手入力箇所","手入力箇所","手入力箇所","手入力箇所"))</f>
        <v>#REF!</v>
      </c>
    </row>
    <row r="1410" spans="1:14" ht="36.6" thickBot="1" x14ac:dyDescent="0.25">
      <c r="A1410" s="28" t="s">
        <v>69</v>
      </c>
      <c r="B1410" s="18">
        <v>7</v>
      </c>
      <c r="C1410" s="18">
        <v>7</v>
      </c>
      <c r="D1410" s="18">
        <v>7</v>
      </c>
      <c r="E1410" s="18">
        <v>7</v>
      </c>
      <c r="F1410" s="18">
        <v>7</v>
      </c>
      <c r="G1410" s="18"/>
      <c r="H1410" s="18"/>
      <c r="I1410" s="18"/>
      <c r="J1410" s="62"/>
      <c r="K1410" s="19"/>
      <c r="L1410" s="28" t="s">
        <v>69</v>
      </c>
      <c r="M1410" s="104" t="e">
        <f>#REF!</f>
        <v>#REF!</v>
      </c>
      <c r="N1410" s="113" t="e">
        <f>IF(M1410=0,"",CHOOSE(M1410,"7","7","7","7","7","7","7","7","7","7","手入力箇所","手入力箇所","手入力箇所","手入力箇所","手入力箇所","手入力箇所","手入力箇所","手入力箇所","手入力箇所","手入力箇所"))</f>
        <v>#REF!</v>
      </c>
    </row>
    <row r="1411" spans="1:14" ht="13.8" thickBot="1" x14ac:dyDescent="0.25">
      <c r="A1411" s="27" t="s">
        <v>63</v>
      </c>
      <c r="B1411" s="18">
        <v>4</v>
      </c>
      <c r="C1411" s="18">
        <v>5</v>
      </c>
      <c r="D1411" s="18">
        <v>7</v>
      </c>
      <c r="E1411" s="18">
        <v>8</v>
      </c>
      <c r="F1411" s="18">
        <v>11</v>
      </c>
      <c r="G1411" s="18">
        <v>16</v>
      </c>
      <c r="H1411" s="18">
        <v>22</v>
      </c>
      <c r="I1411" s="18">
        <v>26</v>
      </c>
      <c r="J1411" s="18">
        <v>31</v>
      </c>
      <c r="K1411" s="19"/>
      <c r="L1411" s="27" t="s">
        <v>63</v>
      </c>
      <c r="M1411" s="104" t="e">
        <f>#REF!</f>
        <v>#REF!</v>
      </c>
      <c r="N1411" s="113" t="e">
        <f>IF(M1411=0,"",CHOOSE(M1411,"4","5","7","8","8","11","11","11","11","11","16","16","16","16","16","16","16","16","16","16","22","22","22","22","22","22","22","22","22","22","26","26","26","26","26","26","26","26","26","26","31","31","31","31","31","31","31","31","31","31","31","手入力箇所","手入力箇所","手入力箇所","手入力箇所","手入力箇所","手入力箇所","手入力箇所","手入力箇所","手入力箇所","手入力箇所"))</f>
        <v>#REF!</v>
      </c>
    </row>
    <row r="1412" spans="1:14" ht="24.6" thickBot="1" x14ac:dyDescent="0.25">
      <c r="A1412" s="28" t="s">
        <v>70</v>
      </c>
      <c r="B1412" s="18">
        <v>5</v>
      </c>
      <c r="C1412" s="18">
        <v>6</v>
      </c>
      <c r="D1412" s="18">
        <v>7</v>
      </c>
      <c r="E1412" s="18"/>
      <c r="F1412" s="18"/>
      <c r="G1412" s="18"/>
      <c r="H1412" s="18"/>
      <c r="I1412" s="18"/>
      <c r="J1412" s="62"/>
      <c r="K1412" s="19"/>
      <c r="L1412" s="28" t="s">
        <v>70</v>
      </c>
      <c r="M1412" s="104" t="e">
        <f>#REF!</f>
        <v>#REF!</v>
      </c>
      <c r="N1412" s="113" t="e">
        <f>IF(M1412=0,"",CHOOSE(M1412,"5","6","7","手入力箇所","手入力箇所","手入力箇所","手入力箇所","手入力箇所","手入力箇所","手入力箇所","手入力箇所","手入力箇所","手入力箇所"))</f>
        <v>#REF!</v>
      </c>
    </row>
    <row r="1413" spans="1:14" ht="13.8" thickBot="1" x14ac:dyDescent="0.25">
      <c r="A1413" s="29" t="s">
        <v>71</v>
      </c>
      <c r="B1413" s="18">
        <v>3</v>
      </c>
      <c r="C1413" s="18">
        <v>6</v>
      </c>
      <c r="D1413" s="18">
        <v>19</v>
      </c>
      <c r="E1413" s="18"/>
      <c r="F1413" s="18"/>
      <c r="G1413" s="18"/>
      <c r="H1413" s="18"/>
      <c r="I1413" s="18"/>
      <c r="J1413" s="62"/>
      <c r="K1413" s="19"/>
      <c r="L1413" s="29" t="s">
        <v>71</v>
      </c>
      <c r="M1413" s="104" t="e">
        <f>#REF!</f>
        <v>#REF!</v>
      </c>
      <c r="N1413" s="113" t="e">
        <f>IF(M1413=0,"",CHOOSE(M1413,"3","6","19","手入力箇所","手入力箇所","手入力箇所","手入力箇所","手入力箇所","手入力箇所","手入力箇所","手入力箇所","手入力箇所","手入力箇所"))</f>
        <v>#REF!</v>
      </c>
    </row>
    <row r="1414" spans="1:14" ht="13.8" thickBot="1" x14ac:dyDescent="0.25">
      <c r="A1414" s="29" t="s">
        <v>72</v>
      </c>
      <c r="B1414" s="18">
        <v>1</v>
      </c>
      <c r="C1414" s="18">
        <v>3</v>
      </c>
      <c r="D1414" s="18">
        <v>5</v>
      </c>
      <c r="E1414" s="18">
        <v>9</v>
      </c>
      <c r="F1414" s="18">
        <v>26</v>
      </c>
      <c r="G1414" s="18"/>
      <c r="H1414" s="18"/>
      <c r="I1414" s="18"/>
      <c r="J1414" s="62"/>
      <c r="K1414" s="19"/>
      <c r="L1414" s="29" t="s">
        <v>72</v>
      </c>
      <c r="M1414" s="104" t="e">
        <f>#REF!</f>
        <v>#REF!</v>
      </c>
      <c r="N1414" s="113" t="e">
        <f>IF(M1414=0,"",CHOOSE(M1414,"1","3","5","9","9","26","26","26","26","26","手入力箇所","手入力箇所","手入力箇所","手入力箇所","手入力箇所","手入力箇所","手入力箇所","手入力箇所","手入力箇所","手入力箇所"))</f>
        <v>#REF!</v>
      </c>
    </row>
    <row r="1415" spans="1:14" ht="13.8" thickBot="1" x14ac:dyDescent="0.25">
      <c r="A1415" s="29" t="s">
        <v>73</v>
      </c>
      <c r="B1415" s="18">
        <v>4</v>
      </c>
      <c r="C1415" s="18">
        <v>11</v>
      </c>
      <c r="D1415" s="18">
        <v>20</v>
      </c>
      <c r="E1415" s="18">
        <v>33</v>
      </c>
      <c r="F1415" s="18"/>
      <c r="G1415" s="18"/>
      <c r="H1415" s="18"/>
      <c r="I1415" s="18"/>
      <c r="J1415" s="62"/>
      <c r="K1415" s="19"/>
      <c r="L1415" s="29" t="s">
        <v>73</v>
      </c>
      <c r="M1415" s="104" t="e">
        <f>#REF!</f>
        <v>#REF!</v>
      </c>
      <c r="N1415" s="113" t="e">
        <f>IF(M1415=0,"",CHOOSE(M1415,"4","11","20","33","33","手入力箇所","手入力箇所","手入力箇所","手入力箇所","手入力箇所","手入力箇所","手入力箇所","手入力箇所","手入力箇所","手入力箇所"))</f>
        <v>#REF!</v>
      </c>
    </row>
    <row r="1416" spans="1:14" ht="37.200000000000003" thickBot="1" x14ac:dyDescent="0.25">
      <c r="A1416" s="30" t="s">
        <v>74</v>
      </c>
      <c r="B1416" s="18">
        <v>4</v>
      </c>
      <c r="C1416" s="18">
        <v>6</v>
      </c>
      <c r="D1416" s="18">
        <v>8</v>
      </c>
      <c r="E1416" s="18">
        <v>10</v>
      </c>
      <c r="F1416" s="18">
        <v>15</v>
      </c>
      <c r="G1416" s="18">
        <v>23</v>
      </c>
      <c r="H1416" s="18">
        <v>33</v>
      </c>
      <c r="I1416" s="18"/>
      <c r="J1416" s="62"/>
      <c r="K1416" s="19"/>
      <c r="L1416" s="30" t="s">
        <v>74</v>
      </c>
      <c r="M1416" s="104" t="e">
        <f>#REF!</f>
        <v>#REF!</v>
      </c>
      <c r="N1416" s="113" t="e">
        <f>IF(M1416=0,"",CHOOSE(M1416,"4","6","8","10","10","15","15","15","15","15","23","23","23","23","23","23","23","23","23","23","33","33","33","33","33","33","33","33","33","33","手入力箇所","手入力箇所","手入力箇所","手入力箇所","手入力箇所","手入力箇所","手入力箇所","手入力箇所","手入力箇所","手入力箇所"))</f>
        <v>#REF!</v>
      </c>
    </row>
    <row r="1417" spans="1:14" ht="13.8" thickBot="1" x14ac:dyDescent="0.25">
      <c r="A1417" s="29" t="s">
        <v>75</v>
      </c>
      <c r="B1417" s="18">
        <v>6</v>
      </c>
      <c r="C1417" s="18">
        <v>14</v>
      </c>
      <c r="D1417" s="18">
        <v>25</v>
      </c>
      <c r="E1417" s="18">
        <v>39</v>
      </c>
      <c r="F1417" s="18"/>
      <c r="G1417" s="18"/>
      <c r="H1417" s="18"/>
      <c r="I1417" s="18"/>
      <c r="J1417" s="62"/>
      <c r="K1417" s="19"/>
      <c r="L1417" s="29" t="s">
        <v>75</v>
      </c>
      <c r="M1417" s="104" t="e">
        <f>#REF!</f>
        <v>#REF!</v>
      </c>
      <c r="N1417" s="113" t="e">
        <f>IF(M1417=0,"",CHOOSE(M1417,"6","14","25","39","39","手入力箇所","手入力箇所","手入力箇所","手入力箇所","手入力箇所","手入力箇所","手入力箇所","手入力箇所","手入力箇所","手入力箇所"))</f>
        <v>#REF!</v>
      </c>
    </row>
    <row r="1418" spans="1:14" ht="37.200000000000003" thickBot="1" x14ac:dyDescent="0.25">
      <c r="A1418" s="30" t="s">
        <v>76</v>
      </c>
      <c r="B1418" s="18">
        <v>2</v>
      </c>
      <c r="C1418" s="18">
        <v>3</v>
      </c>
      <c r="D1418" s="18">
        <v>6</v>
      </c>
      <c r="E1418" s="18">
        <v>9</v>
      </c>
      <c r="F1418" s="18"/>
      <c r="G1418" s="18"/>
      <c r="H1418" s="18"/>
      <c r="I1418" s="18"/>
      <c r="J1418" s="62"/>
      <c r="K1418" s="19"/>
      <c r="L1418" s="30" t="s">
        <v>76</v>
      </c>
      <c r="M1418" s="104" t="e">
        <f>#REF!</f>
        <v>#REF!</v>
      </c>
      <c r="N1418" s="113" t="e">
        <f>IF(M1418=0,"",CHOOSE(M1418,"2","3","6","9","9","手入力箇所","手入力箇所","手入力箇所","手入力箇所","手入力箇所","手入力箇所","手入力箇所","手入力箇所","手入力箇所","手入力箇所"))</f>
        <v>#REF!</v>
      </c>
    </row>
    <row r="1419" spans="1:14" ht="27" thickBot="1" x14ac:dyDescent="0.25">
      <c r="A1419" s="31" t="s">
        <v>77</v>
      </c>
      <c r="B1419" s="18">
        <v>12</v>
      </c>
      <c r="C1419" s="18">
        <v>18</v>
      </c>
      <c r="D1419" s="18">
        <v>22</v>
      </c>
      <c r="E1419" s="18">
        <v>26</v>
      </c>
      <c r="F1419" s="62"/>
      <c r="G1419" s="62"/>
      <c r="H1419" s="62"/>
      <c r="I1419" s="62"/>
      <c r="J1419" s="62"/>
      <c r="K1419" s="19"/>
      <c r="L1419" s="31" t="s">
        <v>77</v>
      </c>
      <c r="M1419" s="104" t="e">
        <f>#REF!</f>
        <v>#REF!</v>
      </c>
      <c r="N1419" s="113" t="e">
        <f>IF(M1419=0,"",CHOOSE(M1419,"12","18","22","26","26","手入力箇所","手入力箇所","手入力箇所","手入力箇所","手入力箇所","手入力箇所","手入力箇所","手入力箇所","手入力箇所","手入力箇所"))</f>
        <v>#REF!</v>
      </c>
    </row>
    <row r="1420" spans="1:14" ht="40.200000000000003" thickBot="1" x14ac:dyDescent="0.25">
      <c r="A1420" s="31" t="s">
        <v>78</v>
      </c>
      <c r="B1420" s="18">
        <v>5</v>
      </c>
      <c r="C1420" s="18">
        <v>8</v>
      </c>
      <c r="D1420" s="18">
        <v>11</v>
      </c>
      <c r="E1420" s="18">
        <v>14</v>
      </c>
      <c r="F1420" s="62"/>
      <c r="G1420" s="62"/>
      <c r="H1420" s="62"/>
      <c r="I1420" s="62"/>
      <c r="J1420" s="62"/>
      <c r="K1420" s="19"/>
      <c r="L1420" s="31" t="s">
        <v>78</v>
      </c>
      <c r="M1420" s="104" t="e">
        <f>#REF!</f>
        <v>#REF!</v>
      </c>
      <c r="N1420" s="113" t="e">
        <f>IF(M1420=0,"",CHOOSE(M1420,"5","8","11","14","14","手入力箇所","手入力箇所","手入力箇所","手入力箇所","手入力箇所","手入力箇所","手入力箇所","手入力箇所","手入力箇所","手入力箇所"))</f>
        <v>#REF!</v>
      </c>
    </row>
    <row r="1421" spans="1:14" ht="27" thickBot="1" x14ac:dyDescent="0.25">
      <c r="A1421" s="31" t="s">
        <v>79</v>
      </c>
      <c r="B1421" s="18">
        <v>6</v>
      </c>
      <c r="C1421" s="18">
        <v>11</v>
      </c>
      <c r="D1421" s="18">
        <v>16</v>
      </c>
      <c r="E1421" s="18">
        <v>21</v>
      </c>
      <c r="F1421" s="62"/>
      <c r="G1421" s="62"/>
      <c r="H1421" s="62"/>
      <c r="I1421" s="62"/>
      <c r="J1421" s="62"/>
      <c r="K1421" s="19"/>
      <c r="L1421" s="31" t="s">
        <v>79</v>
      </c>
      <c r="M1421" s="104" t="e">
        <f>#REF!</f>
        <v>#REF!</v>
      </c>
      <c r="N1421" s="113" t="e">
        <f>IF(M1421=0,"",CHOOSE(M1421,"6","11","16","21","21","手入力箇所","手入力箇所","手入力箇所","手入力箇所","手入力箇所","手入力箇所","手入力箇所","手入力箇所","手入力箇所"))</f>
        <v>#REF!</v>
      </c>
    </row>
    <row r="1422" spans="1:14" ht="40.200000000000003" thickBot="1" x14ac:dyDescent="0.25">
      <c r="A1422" s="31" t="s">
        <v>80</v>
      </c>
      <c r="B1422" s="18">
        <v>5</v>
      </c>
      <c r="C1422" s="18">
        <v>7</v>
      </c>
      <c r="D1422" s="18">
        <v>9</v>
      </c>
      <c r="E1422" s="18">
        <v>10</v>
      </c>
      <c r="F1422" s="62"/>
      <c r="G1422" s="62"/>
      <c r="H1422" s="62"/>
      <c r="I1422" s="62"/>
      <c r="J1422" s="62"/>
      <c r="K1422" s="19"/>
      <c r="L1422" s="31" t="s">
        <v>80</v>
      </c>
      <c r="M1422" s="104" t="e">
        <f>#REF!</f>
        <v>#REF!</v>
      </c>
      <c r="N1422" s="113" t="e">
        <f>IF(M1422=0,"",CHOOSE(M1422,"5","7","9","10","10","手入力箇所","手入力箇所","手入力箇所","手入力箇所","手入力箇所","手入力箇所","手入力箇所","手入力箇所","手入力箇所"))</f>
        <v>#REF!</v>
      </c>
    </row>
    <row r="1423" spans="1:14" ht="40.200000000000003" thickBot="1" x14ac:dyDescent="0.25">
      <c r="A1423" s="31" t="s">
        <v>81</v>
      </c>
      <c r="B1423" s="18">
        <v>9</v>
      </c>
      <c r="C1423" s="18">
        <v>14</v>
      </c>
      <c r="D1423" s="62"/>
      <c r="E1423" s="62"/>
      <c r="F1423" s="62"/>
      <c r="G1423" s="62"/>
      <c r="H1423" s="62"/>
      <c r="I1423" s="62"/>
      <c r="J1423" s="62"/>
      <c r="K1423" s="19"/>
      <c r="L1423" s="31" t="s">
        <v>81</v>
      </c>
      <c r="M1423" s="104" t="e">
        <f>#REF!</f>
        <v>#REF!</v>
      </c>
      <c r="N1423" s="113" t="e">
        <f>IF(M1423=0,"",CHOOSE(M1423,"9","14","手入力箇所","手入力箇所","手入力箇所","手入力箇所","手入力箇所","手入力箇所","手入力箇所","手入力箇所","手入力箇所","手入力箇所"))</f>
        <v>#REF!</v>
      </c>
    </row>
    <row r="1424" spans="1:14" ht="13.8" thickBot="1" x14ac:dyDescent="0.25">
      <c r="A1424" s="31" t="s">
        <v>82</v>
      </c>
      <c r="B1424" s="18">
        <v>3</v>
      </c>
      <c r="C1424" s="18">
        <v>4</v>
      </c>
      <c r="D1424" s="18">
        <v>4</v>
      </c>
      <c r="E1424" s="18">
        <v>5</v>
      </c>
      <c r="F1424" s="18">
        <v>6</v>
      </c>
      <c r="G1424" s="18">
        <v>8</v>
      </c>
      <c r="H1424" s="18">
        <v>9</v>
      </c>
      <c r="I1424" s="18">
        <v>11</v>
      </c>
      <c r="J1424" s="18">
        <v>12</v>
      </c>
      <c r="K1424" s="19"/>
      <c r="L1424" s="31" t="s">
        <v>82</v>
      </c>
      <c r="M1424" s="104" t="e">
        <f>#REF!</f>
        <v>#REF!</v>
      </c>
      <c r="N1424" s="113" t="e">
        <f>IF(M1424=0,"",CHOOSE(M1424,"3","4","4","5","5","6","6","6","6","6","8","8","8","8","8","8","8","8","8","8","9","9","9","9","9","9","9","9","9","9","11","11","11","11","11","11","11","11","11","11","12","12","12","12","12","12","12","12","12","12","12","手入力箇所","手入力箇所","手入力箇所","手入力箇所","手入力箇所","手入力箇所","手入力箇所","手入力箇所","手入力箇所","手入力箇所"))</f>
        <v>#REF!</v>
      </c>
    </row>
    <row r="1425" spans="1:14" ht="13.8" thickBot="1" x14ac:dyDescent="0.25">
      <c r="A1425" s="31" t="s">
        <v>83</v>
      </c>
      <c r="B1425" s="18">
        <v>3</v>
      </c>
      <c r="C1425" s="18">
        <v>4</v>
      </c>
      <c r="D1425" s="18">
        <v>4</v>
      </c>
      <c r="E1425" s="18">
        <v>5</v>
      </c>
      <c r="F1425" s="18">
        <v>6</v>
      </c>
      <c r="G1425" s="18">
        <v>8</v>
      </c>
      <c r="H1425" s="18">
        <v>10</v>
      </c>
      <c r="I1425" s="18">
        <v>12</v>
      </c>
      <c r="J1425" s="18">
        <v>13</v>
      </c>
      <c r="K1425" s="19"/>
      <c r="L1425" s="31" t="s">
        <v>83</v>
      </c>
      <c r="M1425" s="104" t="e">
        <f>#REF!</f>
        <v>#REF!</v>
      </c>
      <c r="N1425" s="113" t="e">
        <f>IF(M1425=0,"",CHOOSE(M1425,"3","4","4","5","5","6","6","6","6","6","8","8","8","8","8","8","8","8","8","8","10","10","10","10","10","10","10","10","10","10","12","12","12","12","12","12","12","12","12","12","13","13","13","13","13","13","13","13","13","13","13","手入力箇所","手入力箇所","手入力箇所","手入力箇所","手入力箇所","手入力箇所","手入力箇所","手入力箇所","手入力箇所","手入力箇所"))</f>
        <v>#REF!</v>
      </c>
    </row>
    <row r="1426" spans="1:14" ht="27" thickBot="1" x14ac:dyDescent="0.25">
      <c r="A1426" s="32" t="s">
        <v>84</v>
      </c>
      <c r="B1426" s="20">
        <v>1</v>
      </c>
      <c r="C1426" s="20">
        <v>2</v>
      </c>
      <c r="D1426" s="20">
        <v>3</v>
      </c>
      <c r="E1426" s="20">
        <v>4</v>
      </c>
      <c r="F1426" s="20">
        <v>8</v>
      </c>
      <c r="G1426" s="20">
        <v>19</v>
      </c>
      <c r="H1426" s="63"/>
      <c r="I1426" s="63"/>
      <c r="J1426" s="63"/>
      <c r="K1426" s="21"/>
      <c r="L1426" s="32" t="s">
        <v>84</v>
      </c>
      <c r="M1426" s="104" t="e">
        <f>#REF!</f>
        <v>#REF!</v>
      </c>
      <c r="N1426" s="113" t="e">
        <f>IF(M1426=0,"",CHOOSE(M1426,"1","2","3","4","4","8","8","8","8","8","19","19","19","19","19","19","19","19","19","19","手入力箇所","手入力箇所","手入力箇所","手入力箇所","手入力箇所","手入力箇所","手入力箇所","手入力箇所","手入力箇所","手入力箇所"))</f>
        <v>#REF!</v>
      </c>
    </row>
    <row r="1427" spans="1:14" ht="13.8" thickBot="1" x14ac:dyDescent="0.25"/>
    <row r="1428" spans="1:14" ht="13.8" thickBot="1" x14ac:dyDescent="0.25">
      <c r="A1428" s="686" t="e">
        <f>A1401</f>
        <v>#REF!</v>
      </c>
      <c r="B1428" s="686"/>
      <c r="C1428" s="686"/>
      <c r="D1428" s="687" t="s">
        <v>193</v>
      </c>
      <c r="E1428" s="687"/>
      <c r="F1428" s="687"/>
      <c r="G1428" s="687"/>
      <c r="H1428" s="687"/>
      <c r="I1428" s="687"/>
      <c r="J1428" s="687"/>
      <c r="K1428" s="687"/>
      <c r="L1428" s="687"/>
      <c r="M1428" s="687"/>
      <c r="N1428" s="687"/>
    </row>
    <row r="1429" spans="1:14" ht="13.8" thickBot="1" x14ac:dyDescent="0.25">
      <c r="A1429" s="105"/>
      <c r="B1429" s="33">
        <v>1</v>
      </c>
      <c r="C1429" s="24">
        <v>2</v>
      </c>
      <c r="D1429" s="24">
        <v>3</v>
      </c>
      <c r="E1429" s="24" t="s">
        <v>58</v>
      </c>
      <c r="F1429" s="24" t="s">
        <v>59</v>
      </c>
      <c r="G1429" s="24" t="s">
        <v>60</v>
      </c>
      <c r="H1429" s="24" t="s">
        <v>61</v>
      </c>
      <c r="I1429" s="24" t="s">
        <v>62</v>
      </c>
      <c r="J1429" s="24" t="s">
        <v>194</v>
      </c>
      <c r="K1429" s="102" t="s">
        <v>85</v>
      </c>
      <c r="L1429" s="105" t="s">
        <v>189</v>
      </c>
      <c r="M1429" s="105" t="s">
        <v>188</v>
      </c>
      <c r="N1429" s="105" t="s">
        <v>51</v>
      </c>
    </row>
    <row r="1430" spans="1:14" ht="13.8" thickBot="1" x14ac:dyDescent="0.25">
      <c r="A1430" s="26" t="s">
        <v>56</v>
      </c>
      <c r="B1430" s="22">
        <v>16</v>
      </c>
      <c r="C1430" s="22">
        <v>25</v>
      </c>
      <c r="D1430" s="22">
        <v>32</v>
      </c>
      <c r="E1430" s="22">
        <v>38</v>
      </c>
      <c r="F1430" s="22">
        <v>56</v>
      </c>
      <c r="G1430" s="22">
        <v>87</v>
      </c>
      <c r="H1430" s="22">
        <v>121</v>
      </c>
      <c r="I1430" s="22"/>
      <c r="J1430" s="23"/>
      <c r="K1430" s="68"/>
      <c r="L1430" s="107" t="s">
        <v>56</v>
      </c>
      <c r="M1430" s="103" t="e">
        <f>#REF!</f>
        <v>#REF!</v>
      </c>
      <c r="N1430" s="103" t="e">
        <f>IF(M1430=0,"",CHOOSE(M1430,"16","25","32","38","38","56","56","56","56","56","87","87","87","87","87","87","87","87","87","87","121","121","121","121","121","121","121","121","121","121","手入力箇所","手入力箇所","手入力箇所","手入力箇所","手入力箇所","手入力箇所","手入力箇所","手入力箇所","手入力箇所","手入力箇所"))</f>
        <v>#REF!</v>
      </c>
    </row>
    <row r="1431" spans="1:14" ht="13.8" thickBot="1" x14ac:dyDescent="0.25">
      <c r="A1431" s="27" t="s">
        <v>57</v>
      </c>
      <c r="B1431" s="18">
        <v>25</v>
      </c>
      <c r="C1431" s="18">
        <v>33</v>
      </c>
      <c r="D1431" s="18">
        <v>40</v>
      </c>
      <c r="E1431" s="18">
        <v>45</v>
      </c>
      <c r="F1431" s="18">
        <v>58</v>
      </c>
      <c r="G1431" s="18">
        <v>79</v>
      </c>
      <c r="H1431" s="18"/>
      <c r="I1431" s="18"/>
      <c r="J1431" s="62"/>
      <c r="K1431" s="69"/>
      <c r="L1431" s="107" t="s">
        <v>57</v>
      </c>
      <c r="M1431" s="103" t="e">
        <f>#REF!</f>
        <v>#REF!</v>
      </c>
      <c r="N1431" s="103" t="e">
        <f>IF(M1431=0,"",CHOOSE(M1431,"25","33","40","45","45","58","58","58","58","58","79","79","79","79","79","79","79","79","79","79","手入力箇所","手入力箇所","手入力箇所","手入力箇所","手入力箇所","手入力箇所","手入力箇所","手入力箇所","手入力箇所","手入力箇所"))</f>
        <v>#REF!</v>
      </c>
    </row>
    <row r="1432" spans="1:14" ht="48.6" thickBot="1" x14ac:dyDescent="0.25">
      <c r="A1432" s="28" t="s">
        <v>64</v>
      </c>
      <c r="B1432" s="18">
        <v>32</v>
      </c>
      <c r="C1432" s="18"/>
      <c r="D1432" s="18"/>
      <c r="E1432" s="18"/>
      <c r="F1432" s="18"/>
      <c r="G1432" s="18"/>
      <c r="H1432" s="18"/>
      <c r="I1432" s="18"/>
      <c r="J1432" s="62"/>
      <c r="K1432" s="69"/>
      <c r="L1432" s="108" t="s">
        <v>64</v>
      </c>
      <c r="M1432" s="103" t="e">
        <f>#REF!</f>
        <v>#REF!</v>
      </c>
      <c r="N1432" s="103" t="e">
        <f>IF(M1432=0,"",CHOOSE(M1432,"32","手入力箇所","手入力箇所","手入力箇所","手入力箇所","手入力箇所","手入力箇所","手入力箇所","手入力箇所","手入力箇所","手入力箇所"))</f>
        <v>#REF!</v>
      </c>
    </row>
    <row r="1433" spans="1:14" ht="48.6" thickBot="1" x14ac:dyDescent="0.25">
      <c r="A1433" s="28" t="s">
        <v>65</v>
      </c>
      <c r="B1433" s="18">
        <v>36</v>
      </c>
      <c r="C1433" s="18"/>
      <c r="D1433" s="18"/>
      <c r="E1433" s="18"/>
      <c r="F1433" s="18"/>
      <c r="G1433" s="18"/>
      <c r="H1433" s="18"/>
      <c r="I1433" s="18"/>
      <c r="J1433" s="62"/>
      <c r="K1433" s="69"/>
      <c r="L1433" s="108" t="s">
        <v>65</v>
      </c>
      <c r="M1433" s="103" t="e">
        <f>#REF!</f>
        <v>#REF!</v>
      </c>
      <c r="N1433" s="103" t="e">
        <f>IF(M1433=0,"",CHOOSE(M1433,"36","手入力箇所","手入力箇所","手入力箇所","手入力箇所","手入力箇所","手入力箇所","手入力箇所","手入力箇所","手入力箇所","手入力箇所"))</f>
        <v>#REF!</v>
      </c>
    </row>
    <row r="1434" spans="1:14" ht="24.6" thickBot="1" x14ac:dyDescent="0.25">
      <c r="A1434" s="28" t="s">
        <v>66</v>
      </c>
      <c r="B1434" s="18">
        <v>24</v>
      </c>
      <c r="C1434" s="18">
        <v>30</v>
      </c>
      <c r="D1434" s="18">
        <v>33</v>
      </c>
      <c r="E1434" s="18">
        <v>35</v>
      </c>
      <c r="F1434" s="18">
        <v>42</v>
      </c>
      <c r="G1434" s="18"/>
      <c r="H1434" s="18"/>
      <c r="I1434" s="18"/>
      <c r="J1434" s="62"/>
      <c r="K1434" s="69"/>
      <c r="L1434" s="108" t="s">
        <v>66</v>
      </c>
      <c r="M1434" s="103" t="e">
        <f>#REF!</f>
        <v>#REF!</v>
      </c>
      <c r="N1434" s="103" t="e">
        <f>IF(M1434=0,"",CHOOSE(M1434,"24","30","33","35","35","42","42","42","42","42","手入力箇所","手入力箇所","手入力箇所","手入力箇所","手入力箇所","手入力箇所","手入力箇所","手入力箇所","手入力箇所","手入力箇所"))</f>
        <v>#REF!</v>
      </c>
    </row>
    <row r="1435" spans="1:14" ht="36.6" thickBot="1" x14ac:dyDescent="0.25">
      <c r="A1435" s="28" t="s">
        <v>67</v>
      </c>
      <c r="B1435" s="18">
        <v>7</v>
      </c>
      <c r="C1435" s="18">
        <v>12</v>
      </c>
      <c r="D1435" s="18">
        <v>16</v>
      </c>
      <c r="E1435" s="18">
        <v>19</v>
      </c>
      <c r="F1435" s="18"/>
      <c r="G1435" s="18"/>
      <c r="H1435" s="18"/>
      <c r="I1435" s="18"/>
      <c r="J1435" s="62"/>
      <c r="K1435" s="69"/>
      <c r="L1435" s="108" t="s">
        <v>67</v>
      </c>
      <c r="M1435" s="103" t="e">
        <f>#REF!</f>
        <v>#REF!</v>
      </c>
      <c r="N1435" s="103" t="e">
        <f>IF(M1435=0,"",CHOOSE(M1435,"7","12","16","19","19","手入力箇所","手入力箇所","手入力箇所","手入力箇所","手入力箇所","手入力箇所","手入力箇所","手入力箇所","手入力箇所","手入力箇所"))</f>
        <v>#REF!</v>
      </c>
    </row>
    <row r="1436" spans="1:14" ht="24.6" thickBot="1" x14ac:dyDescent="0.25">
      <c r="A1436" s="28" t="s">
        <v>68</v>
      </c>
      <c r="B1436" s="18">
        <v>21</v>
      </c>
      <c r="C1436" s="18">
        <v>35</v>
      </c>
      <c r="D1436" s="18">
        <v>48</v>
      </c>
      <c r="E1436" s="18">
        <v>59</v>
      </c>
      <c r="F1436" s="18">
        <v>94</v>
      </c>
      <c r="G1436" s="18">
        <v>159</v>
      </c>
      <c r="H1436" s="18">
        <v>235</v>
      </c>
      <c r="I1436" s="18"/>
      <c r="J1436" s="62"/>
      <c r="K1436" s="69"/>
      <c r="L1436" s="108" t="s">
        <v>68</v>
      </c>
      <c r="M1436" s="103" t="e">
        <f>#REF!</f>
        <v>#REF!</v>
      </c>
      <c r="N1436" s="103" t="e">
        <f>IF(M1436=0,"",CHOOSE(M1436,"21","35","48","59","59","94","94","94","94","94","159","159","159","159","159","159","159","159","159","159","235","235","235","235","235","235","235","235","235","235","手入力箇所","手入力箇所","手入力箇所","手入力箇所","手入力箇所","手入力箇所","手入力箇所","手入力箇所","手入力箇所","手入力箇所"))</f>
        <v>#REF!</v>
      </c>
    </row>
    <row r="1437" spans="1:14" ht="36.6" thickBot="1" x14ac:dyDescent="0.25">
      <c r="A1437" s="28" t="s">
        <v>69</v>
      </c>
      <c r="B1437" s="18">
        <v>22</v>
      </c>
      <c r="C1437" s="18">
        <v>26</v>
      </c>
      <c r="D1437" s="18">
        <v>28</v>
      </c>
      <c r="E1437" s="18">
        <v>29</v>
      </c>
      <c r="F1437" s="18">
        <v>34</v>
      </c>
      <c r="G1437" s="18"/>
      <c r="H1437" s="18"/>
      <c r="I1437" s="18"/>
      <c r="J1437" s="62"/>
      <c r="K1437" s="69"/>
      <c r="L1437" s="108" t="s">
        <v>69</v>
      </c>
      <c r="M1437" s="103" t="e">
        <f>#REF!</f>
        <v>#REF!</v>
      </c>
      <c r="N1437" s="103" t="e">
        <f>IF(M1437=0,"",CHOOSE(M1437,"22","26","28","29","29","34","34","34","34","34","手入力箇所","手入力箇所","手入力箇所","手入力箇所","手入力箇所","手入力箇所","手入力箇所","手入力箇所","手入力箇所","手入力箇所"))</f>
        <v>#REF!</v>
      </c>
    </row>
    <row r="1438" spans="1:14" ht="13.8" thickBot="1" x14ac:dyDescent="0.25">
      <c r="A1438" s="27" t="s">
        <v>63</v>
      </c>
      <c r="B1438" s="18">
        <v>21</v>
      </c>
      <c r="C1438" s="18">
        <v>33</v>
      </c>
      <c r="D1438" s="18">
        <v>46</v>
      </c>
      <c r="E1438" s="18">
        <v>56</v>
      </c>
      <c r="F1438" s="18">
        <v>89</v>
      </c>
      <c r="G1438" s="18">
        <v>151</v>
      </c>
      <c r="H1438" s="18">
        <v>224</v>
      </c>
      <c r="I1438" s="18">
        <v>289</v>
      </c>
      <c r="J1438" s="18">
        <v>350</v>
      </c>
      <c r="K1438" s="69"/>
      <c r="L1438" s="107" t="s">
        <v>63</v>
      </c>
      <c r="M1438" s="103" t="e">
        <f>#REF!</f>
        <v>#REF!</v>
      </c>
      <c r="N1438" s="103" t="e">
        <f>IF(M1438=0,"",CHOOSE(M1438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439" spans="1:14" ht="24.6" thickBot="1" x14ac:dyDescent="0.25">
      <c r="A1439" s="34" t="s">
        <v>70</v>
      </c>
      <c r="B1439" s="35">
        <v>13</v>
      </c>
      <c r="C1439" s="35">
        <v>33</v>
      </c>
      <c r="D1439" s="35">
        <v>59</v>
      </c>
      <c r="E1439" s="35"/>
      <c r="F1439" s="35"/>
      <c r="G1439" s="35"/>
      <c r="H1439" s="35"/>
      <c r="I1439" s="35"/>
      <c r="J1439" s="36"/>
      <c r="K1439" s="67"/>
      <c r="L1439" s="108" t="s">
        <v>70</v>
      </c>
      <c r="M1439" s="103" t="e">
        <f>#REF!</f>
        <v>#REF!</v>
      </c>
      <c r="N1439" s="103" t="e">
        <f>IF(M1439=0,"",CHOOSE(M1439,"13","33","59","手入力箇所","手入力箇所","手入力箇所","手入力箇所","手入力箇所","手入力箇所","手入力箇所","手入力箇所","手入力箇所","手入力箇所"))</f>
        <v>#REF!</v>
      </c>
    </row>
    <row r="1440" spans="1:14" ht="13.8" thickBot="1" x14ac:dyDescent="0.25">
      <c r="A1440" s="37" t="s">
        <v>71</v>
      </c>
      <c r="B1440" s="17">
        <v>23</v>
      </c>
      <c r="C1440" s="17">
        <v>39</v>
      </c>
      <c r="D1440" s="17">
        <v>97</v>
      </c>
      <c r="E1440" s="17"/>
      <c r="F1440" s="17"/>
      <c r="G1440" s="17"/>
      <c r="H1440" s="17"/>
      <c r="I1440" s="17"/>
      <c r="J1440" s="64"/>
      <c r="K1440" s="70"/>
      <c r="L1440" s="109" t="s">
        <v>71</v>
      </c>
      <c r="M1440" s="103" t="e">
        <f>#REF!</f>
        <v>#REF!</v>
      </c>
      <c r="N1440" s="103" t="e">
        <f>IF(M1440=0,"",CHOOSE(M1440,"23","39","97","手入力箇所","手入力箇所","手入力箇所","手入力箇所","手入力箇所","手入力箇所","手入力箇所","手入力箇所","手入力箇所","手入力箇所"))</f>
        <v>#REF!</v>
      </c>
    </row>
    <row r="1441" spans="1:14" ht="13.8" thickBot="1" x14ac:dyDescent="0.25">
      <c r="A1441" s="29" t="s">
        <v>72</v>
      </c>
      <c r="B1441" s="18">
        <v>21</v>
      </c>
      <c r="C1441" s="18">
        <v>37</v>
      </c>
      <c r="D1441" s="18">
        <v>58</v>
      </c>
      <c r="E1441" s="18">
        <v>76</v>
      </c>
      <c r="F1441" s="18">
        <v>137</v>
      </c>
      <c r="G1441" s="18"/>
      <c r="H1441" s="18"/>
      <c r="I1441" s="18"/>
      <c r="J1441" s="62"/>
      <c r="K1441" s="69"/>
      <c r="L1441" s="109" t="s">
        <v>72</v>
      </c>
      <c r="M1441" s="103" t="e">
        <f>#REF!</f>
        <v>#REF!</v>
      </c>
      <c r="N1441" s="103" t="e">
        <f>IF(M1441=0,"",CHOOSE(M1441,"21","37","58","76","76","137","137","137","137","137","手入力箇所","手入力箇所","手入力箇所","手入力箇所","手入力箇所","手入力箇所","手入力箇所","手入力箇所","手入力箇所","手入力箇所"))</f>
        <v>#REF!</v>
      </c>
    </row>
    <row r="1442" spans="1:14" ht="13.8" thickBot="1" x14ac:dyDescent="0.25">
      <c r="A1442" s="29" t="s">
        <v>73</v>
      </c>
      <c r="B1442" s="18">
        <v>48</v>
      </c>
      <c r="C1442" s="18">
        <v>93</v>
      </c>
      <c r="D1442" s="18">
        <v>138</v>
      </c>
      <c r="E1442" s="18">
        <v>183</v>
      </c>
      <c r="F1442" s="18"/>
      <c r="G1442" s="18"/>
      <c r="H1442" s="18"/>
      <c r="I1442" s="18"/>
      <c r="J1442" s="62"/>
      <c r="K1442" s="69"/>
      <c r="L1442" s="109" t="s">
        <v>73</v>
      </c>
      <c r="M1442" s="103" t="e">
        <f>#REF!</f>
        <v>#REF!</v>
      </c>
      <c r="N1442" s="103" t="e">
        <f>IF(M1442=0,"",CHOOSE(M1442,"48","93","138","183","183","手入力箇所","手入力箇所","手入力箇所","手入力箇所","手入力箇所","手入力箇所","手入力箇所","手入力箇所","手入力箇所","手入力箇所"))</f>
        <v>#REF!</v>
      </c>
    </row>
    <row r="1443" spans="1:14" ht="37.200000000000003" thickBot="1" x14ac:dyDescent="0.25">
      <c r="A1443" s="30" t="s">
        <v>74</v>
      </c>
      <c r="B1443" s="18">
        <v>13</v>
      </c>
      <c r="C1443" s="18">
        <v>26</v>
      </c>
      <c r="D1443" s="18">
        <v>40</v>
      </c>
      <c r="E1443" s="18">
        <v>55</v>
      </c>
      <c r="F1443" s="18">
        <v>107</v>
      </c>
      <c r="G1443" s="18">
        <v>224</v>
      </c>
      <c r="H1443" s="18">
        <v>386</v>
      </c>
      <c r="I1443" s="18"/>
      <c r="J1443" s="62"/>
      <c r="K1443" s="69"/>
      <c r="L1443" s="110" t="s">
        <v>74</v>
      </c>
      <c r="M1443" s="103" t="e">
        <f>#REF!</f>
        <v>#REF!</v>
      </c>
      <c r="N1443" s="103" t="e">
        <f>IF(M1443=0,"",CHOOSE(M1443,"13","26","40","55","55","107","107","107","107","107","224","224","224","224","224","224","224","224","224","224","386","386","386","386","386","386","386","386","386","386","手入力箇所","手入力箇所","手入力箇所","手入力箇所","手入力箇所","手入力箇所","手入力箇所","手入力箇所","手入力箇所","手入力箇所"))</f>
        <v>#REF!</v>
      </c>
    </row>
    <row r="1444" spans="1:14" ht="13.8" thickBot="1" x14ac:dyDescent="0.25">
      <c r="A1444" s="29" t="s">
        <v>75</v>
      </c>
      <c r="B1444" s="18">
        <v>36</v>
      </c>
      <c r="C1444" s="18">
        <v>98</v>
      </c>
      <c r="D1444" s="18">
        <v>173</v>
      </c>
      <c r="E1444" s="18">
        <v>274</v>
      </c>
      <c r="F1444" s="18"/>
      <c r="G1444" s="18"/>
      <c r="H1444" s="18"/>
      <c r="I1444" s="18"/>
      <c r="J1444" s="62"/>
      <c r="K1444" s="69"/>
      <c r="L1444" s="109" t="s">
        <v>75</v>
      </c>
      <c r="M1444" s="103" t="e">
        <f>#REF!</f>
        <v>#REF!</v>
      </c>
      <c r="N1444" s="103" t="e">
        <f>IF(M1444=0,"",CHOOSE(M1444,"36","98","173","274","274","手入力箇所","手入力箇所","手入力箇所","手入力箇所","手入力箇所","手入力箇所","手入力箇所","手入力箇所","手入力箇所","手入力箇所"))</f>
        <v>#REF!</v>
      </c>
    </row>
    <row r="1445" spans="1:14" ht="37.200000000000003" thickBot="1" x14ac:dyDescent="0.25">
      <c r="A1445" s="30" t="s">
        <v>76</v>
      </c>
      <c r="B1445" s="18">
        <v>127</v>
      </c>
      <c r="C1445" s="18">
        <v>127</v>
      </c>
      <c r="D1445" s="18">
        <v>127</v>
      </c>
      <c r="E1445" s="18">
        <v>127</v>
      </c>
      <c r="F1445" s="18"/>
      <c r="G1445" s="18"/>
      <c r="H1445" s="18"/>
      <c r="I1445" s="18"/>
      <c r="J1445" s="62"/>
      <c r="K1445" s="69"/>
      <c r="L1445" s="110" t="s">
        <v>76</v>
      </c>
      <c r="M1445" s="103" t="e">
        <f>#REF!</f>
        <v>#REF!</v>
      </c>
      <c r="N1445" s="103" t="e">
        <f>IF(M1445=0,"",CHOOSE(M1445,"127","127","127","127","127","手入力箇所","手入力箇所","手入力箇所","手入力箇所","手入力箇所","手入力箇所","手入力箇所","手入力箇所","手入力箇所","手入力箇所"))</f>
        <v>#REF!</v>
      </c>
    </row>
    <row r="1446" spans="1:14" ht="27" thickBot="1" x14ac:dyDescent="0.25">
      <c r="A1446" s="31" t="s">
        <v>77</v>
      </c>
      <c r="B1446" s="18">
        <v>42</v>
      </c>
      <c r="C1446" s="18">
        <v>90</v>
      </c>
      <c r="D1446" s="18">
        <v>141</v>
      </c>
      <c r="E1446" s="18">
        <v>193</v>
      </c>
      <c r="F1446" s="62"/>
      <c r="G1446" s="62"/>
      <c r="H1446" s="62"/>
      <c r="I1446" s="62"/>
      <c r="J1446" s="62"/>
      <c r="K1446" s="69"/>
      <c r="L1446" s="111" t="s">
        <v>77</v>
      </c>
      <c r="M1446" s="103" t="e">
        <f>#REF!</f>
        <v>#REF!</v>
      </c>
      <c r="N1446" s="103" t="e">
        <f>IF(M1446=0,"",CHOOSE(M1446,"42","90","141","193","1936","手入力箇所","手入力箇所","手入力箇所","手入力箇所","手入力箇所","手入力箇所","手入力箇所","手入力箇所","手入力箇所","手入力箇所"))</f>
        <v>#REF!</v>
      </c>
    </row>
    <row r="1447" spans="1:14" ht="40.200000000000003" thickBot="1" x14ac:dyDescent="0.25">
      <c r="A1447" s="31" t="s">
        <v>78</v>
      </c>
      <c r="B1447" s="18">
        <v>24</v>
      </c>
      <c r="C1447" s="18">
        <v>43</v>
      </c>
      <c r="D1447" s="18">
        <v>61</v>
      </c>
      <c r="E1447" s="18">
        <v>76</v>
      </c>
      <c r="F1447" s="62"/>
      <c r="G1447" s="62"/>
      <c r="H1447" s="62"/>
      <c r="I1447" s="62"/>
      <c r="J1447" s="62"/>
      <c r="K1447" s="69"/>
      <c r="L1447" s="111" t="s">
        <v>78</v>
      </c>
      <c r="M1447" s="103" t="e">
        <f>#REF!</f>
        <v>#REF!</v>
      </c>
      <c r="N1447" s="103" t="e">
        <f>IF(M1447=0,"",CHOOSE(M1447,"24","43","61","76","76","手入力箇所","手入力箇所","手入力箇所","手入力箇所","手入力箇所","手入力箇所","手入力箇所","手入力箇所","手入力箇所","手入力箇所"))</f>
        <v>#REF!</v>
      </c>
    </row>
    <row r="1448" spans="1:14" ht="27" thickBot="1" x14ac:dyDescent="0.25">
      <c r="A1448" s="31" t="s">
        <v>79</v>
      </c>
      <c r="B1448" s="18">
        <v>54</v>
      </c>
      <c r="C1448" s="18">
        <v>77</v>
      </c>
      <c r="D1448" s="18">
        <v>94</v>
      </c>
      <c r="E1448" s="18">
        <v>107</v>
      </c>
      <c r="F1448" s="62"/>
      <c r="G1448" s="62"/>
      <c r="H1448" s="62"/>
      <c r="I1448" s="62"/>
      <c r="J1448" s="62"/>
      <c r="K1448" s="69"/>
      <c r="L1448" s="111" t="s">
        <v>79</v>
      </c>
      <c r="M1448" s="103" t="e">
        <f>#REF!</f>
        <v>#REF!</v>
      </c>
      <c r="N1448" s="103" t="e">
        <f>IF(M1448=0,"",CHOOSE(M1448,"54","77","94","107","107","手入力箇所","手入力箇所","手入力箇所","手入力箇所","手入力箇所","手入力箇所","手入力箇所","手入力箇所","手入力箇所","手入力箇所"))</f>
        <v>#REF!</v>
      </c>
    </row>
    <row r="1449" spans="1:14" ht="40.200000000000003" thickBot="1" x14ac:dyDescent="0.25">
      <c r="A1449" s="31" t="s">
        <v>80</v>
      </c>
      <c r="B1449" s="18">
        <v>49</v>
      </c>
      <c r="C1449" s="18">
        <v>53</v>
      </c>
      <c r="D1449" s="18">
        <v>55</v>
      </c>
      <c r="E1449" s="18">
        <v>56</v>
      </c>
      <c r="F1449" s="62"/>
      <c r="G1449" s="62"/>
      <c r="H1449" s="62"/>
      <c r="I1449" s="62"/>
      <c r="J1449" s="62"/>
      <c r="K1449" s="69"/>
      <c r="L1449" s="111" t="s">
        <v>80</v>
      </c>
      <c r="M1449" s="103" t="e">
        <f>#REF!</f>
        <v>#REF!</v>
      </c>
      <c r="N1449" s="103" t="e">
        <f>IF(M1449=0,"",CHOOSE(M1449,"49","53","55","56","56","手入力箇所","手入力箇所","手入力箇所","手入力箇所","手入力箇所","手入力箇所","手入力箇所","手入力箇所","手入力箇所","手入力箇所"))</f>
        <v>#REF!</v>
      </c>
    </row>
    <row r="1450" spans="1:14" ht="40.200000000000003" thickBot="1" x14ac:dyDescent="0.25">
      <c r="A1450" s="38" t="s">
        <v>81</v>
      </c>
      <c r="B1450" s="35">
        <v>232</v>
      </c>
      <c r="C1450" s="35">
        <v>232</v>
      </c>
      <c r="D1450" s="36"/>
      <c r="E1450" s="36"/>
      <c r="F1450" s="36"/>
      <c r="G1450" s="36"/>
      <c r="H1450" s="36"/>
      <c r="I1450" s="36"/>
      <c r="J1450" s="36"/>
      <c r="K1450" s="67"/>
      <c r="L1450" s="111" t="s">
        <v>81</v>
      </c>
      <c r="M1450" s="103" t="e">
        <f>#REF!</f>
        <v>#REF!</v>
      </c>
      <c r="N1450" s="103" t="e">
        <f>IF(M1450=0,"",CHOOSE(M1450,"232","232","手入力箇所","手入力箇所","手入力箇所","手入力箇所","手入力箇所","手入力箇所","手入力箇所","手入力箇所","手入力箇所","手入力箇所"))</f>
        <v>#REF!</v>
      </c>
    </row>
    <row r="1451" spans="1:14" ht="13.8" thickBot="1" x14ac:dyDescent="0.25">
      <c r="A1451" s="39" t="s">
        <v>82</v>
      </c>
      <c r="B1451" s="17">
        <v>6</v>
      </c>
      <c r="C1451" s="17">
        <v>9</v>
      </c>
      <c r="D1451" s="17">
        <v>11</v>
      </c>
      <c r="E1451" s="17">
        <v>13</v>
      </c>
      <c r="F1451" s="17">
        <v>18</v>
      </c>
      <c r="G1451" s="17">
        <v>26</v>
      </c>
      <c r="H1451" s="17">
        <v>35</v>
      </c>
      <c r="I1451" s="17">
        <v>43</v>
      </c>
      <c r="J1451" s="17">
        <v>49</v>
      </c>
      <c r="K1451" s="70"/>
      <c r="L1451" s="111" t="s">
        <v>82</v>
      </c>
      <c r="M1451" s="103" t="e">
        <f>#REF!</f>
        <v>#REF!</v>
      </c>
      <c r="N1451" s="103" t="e">
        <f>IF(M1451=0,"",CHOOSE(M1451,"6","9","11","13","13","18","18","18","18","18","26","26","26","26","26","26","26","26","26","26","35","35","35","35","35","35","35","35","35","35","43","43","43","43","43","43","43","43","43","43","49","49","49","49","49","49","49","49","49","49","手入力箇所","手入力箇所","手入力箇所","手入力箇所","手入力箇所","手入力箇所","手入力箇所","手入力箇所","手入力箇所","手入力箇所"))</f>
        <v>#REF!</v>
      </c>
    </row>
    <row r="1452" spans="1:14" ht="13.8" thickBot="1" x14ac:dyDescent="0.25">
      <c r="A1452" s="31" t="s">
        <v>83</v>
      </c>
      <c r="B1452" s="18">
        <v>6</v>
      </c>
      <c r="C1452" s="18">
        <v>10</v>
      </c>
      <c r="D1452" s="18">
        <v>14</v>
      </c>
      <c r="E1452" s="18">
        <v>17</v>
      </c>
      <c r="F1452" s="18">
        <v>29</v>
      </c>
      <c r="G1452" s="18">
        <v>50</v>
      </c>
      <c r="H1452" s="18">
        <v>76</v>
      </c>
      <c r="I1452" s="18">
        <v>100</v>
      </c>
      <c r="J1452" s="18">
        <v>123</v>
      </c>
      <c r="K1452" s="69"/>
      <c r="L1452" s="111" t="s">
        <v>83</v>
      </c>
      <c r="M1452" s="103" t="e">
        <f>#REF!</f>
        <v>#REF!</v>
      </c>
      <c r="N1452" s="103" t="e">
        <f>IF(M1452=0,"",CHOOSE(M1452,"6","10","14","17","17","29","29","29","29","29","50","50","50","50","50","50","50","50","50","50","76","76","76","76","76","76","76","76","76","76","100","100","100","100","100","100","100","100","100","100","123","123","123","123","123","123","123","123","123","123","手入力箇所","手入力箇所","手入力箇所","手入力箇所","手入力箇所","手入力箇所","手入力箇所","手入力箇所","手入力箇所"))</f>
        <v>#REF!</v>
      </c>
    </row>
    <row r="1453" spans="1:14" ht="27" thickBot="1" x14ac:dyDescent="0.25">
      <c r="A1453" s="32" t="s">
        <v>84</v>
      </c>
      <c r="B1453" s="20">
        <v>9</v>
      </c>
      <c r="C1453" s="20">
        <v>15</v>
      </c>
      <c r="D1453" s="20">
        <v>20</v>
      </c>
      <c r="E1453" s="20">
        <v>24</v>
      </c>
      <c r="F1453" s="20">
        <v>39</v>
      </c>
      <c r="G1453" s="20">
        <v>65</v>
      </c>
      <c r="H1453" s="63"/>
      <c r="I1453" s="63"/>
      <c r="J1453" s="63"/>
      <c r="K1453" s="106"/>
      <c r="L1453" s="111" t="s">
        <v>84</v>
      </c>
      <c r="M1453" s="103" t="e">
        <f>#REF!</f>
        <v>#REF!</v>
      </c>
      <c r="N1453" s="103" t="e">
        <f>IF(M1453=0,"",CHOOSE(M1453,"9","15","20","24","24","39","39","39","39","39","65","65","65","65","65","65","65","65","65","65","手入力箇所","手入力箇所","手入力箇所","手入力箇所","手入力箇所","手入力箇所","手入力箇所","手入力箇所","手入力箇所","手入力箇所"))</f>
        <v>#REF!</v>
      </c>
    </row>
    <row r="1456" spans="1:14" ht="13.8" thickBot="1" x14ac:dyDescent="0.25"/>
    <row r="1457" spans="1:14" ht="13.8" thickBot="1" x14ac:dyDescent="0.25">
      <c r="A1457" s="688" t="e">
        <f>#REF!</f>
        <v>#REF!</v>
      </c>
      <c r="B1457" s="688"/>
      <c r="C1457" s="688"/>
      <c r="D1457" s="689" t="s">
        <v>192</v>
      </c>
      <c r="E1457" s="689"/>
      <c r="F1457" s="689"/>
      <c r="G1457" s="689"/>
      <c r="H1457" s="689"/>
      <c r="I1457" s="689"/>
      <c r="J1457" s="689"/>
      <c r="K1457" s="689"/>
      <c r="L1457" s="689"/>
      <c r="M1457" s="689"/>
      <c r="N1457" s="689"/>
    </row>
    <row r="1458" spans="1:14" ht="13.8" thickBot="1" x14ac:dyDescent="0.25">
      <c r="A1458" s="65"/>
      <c r="B1458" s="33">
        <v>1</v>
      </c>
      <c r="C1458" s="24">
        <v>2</v>
      </c>
      <c r="D1458" s="24">
        <v>3</v>
      </c>
      <c r="E1458" s="24" t="s">
        <v>58</v>
      </c>
      <c r="F1458" s="24" t="s">
        <v>59</v>
      </c>
      <c r="G1458" s="24" t="s">
        <v>60</v>
      </c>
      <c r="H1458" s="24" t="s">
        <v>61</v>
      </c>
      <c r="I1458" s="24" t="s">
        <v>62</v>
      </c>
      <c r="J1458" s="24" t="s">
        <v>194</v>
      </c>
      <c r="K1458" s="25" t="s">
        <v>85</v>
      </c>
      <c r="L1458" s="105" t="s">
        <v>189</v>
      </c>
      <c r="M1458" s="105" t="s">
        <v>188</v>
      </c>
      <c r="N1458" s="105" t="s">
        <v>51</v>
      </c>
    </row>
    <row r="1459" spans="1:14" ht="13.8" thickBot="1" x14ac:dyDescent="0.25">
      <c r="A1459" s="26" t="s">
        <v>56</v>
      </c>
      <c r="B1459" s="22">
        <v>5</v>
      </c>
      <c r="C1459" s="22">
        <v>7</v>
      </c>
      <c r="D1459" s="22">
        <v>8</v>
      </c>
      <c r="E1459" s="22">
        <v>8</v>
      </c>
      <c r="F1459" s="22">
        <v>10</v>
      </c>
      <c r="G1459" s="22">
        <v>13</v>
      </c>
      <c r="H1459" s="22">
        <v>16</v>
      </c>
      <c r="I1459" s="22"/>
      <c r="J1459" s="23"/>
      <c r="K1459" s="1"/>
      <c r="L1459" s="26" t="s">
        <v>56</v>
      </c>
      <c r="M1459" s="104" t="e">
        <f>#REF!</f>
        <v>#REF!</v>
      </c>
      <c r="N1459" s="112" t="e">
        <f>IF(M1459=0,"",CHOOSE(M1459,"5","7","8","8","8","10","10","10","10","10","13","13","13","13","13","13","13","13","13","13","16","16","16","16","16","16","16","16","16","16","16","手入力箇所","手入力箇所","手入力箇所","手入力箇所","手入力箇所","手入力箇所","手入力箇所","手入力箇所","手入力箇所","手入力箇所"))</f>
        <v>#REF!</v>
      </c>
    </row>
    <row r="1460" spans="1:14" ht="13.8" thickBot="1" x14ac:dyDescent="0.25">
      <c r="A1460" s="27" t="s">
        <v>57</v>
      </c>
      <c r="B1460" s="18">
        <v>5</v>
      </c>
      <c r="C1460" s="18">
        <v>7</v>
      </c>
      <c r="D1460" s="18">
        <v>8</v>
      </c>
      <c r="E1460" s="18">
        <v>9</v>
      </c>
      <c r="F1460" s="18">
        <v>12</v>
      </c>
      <c r="G1460" s="18">
        <v>16</v>
      </c>
      <c r="H1460" s="18"/>
      <c r="I1460" s="18"/>
      <c r="J1460" s="62"/>
      <c r="K1460" s="19"/>
      <c r="L1460" s="27" t="s">
        <v>57</v>
      </c>
      <c r="M1460" s="104" t="e">
        <f>#REF!</f>
        <v>#REF!</v>
      </c>
      <c r="N1460" s="113" t="e">
        <f>IF(M1460=0,"",CHOOSE(M1460,"5","7","8","9","9","12","12","12","12","12","16","16","16","16","16","16","16","16","16","16","手入力箇所","手入力箇所","手入力箇所","手入力箇所","手入力箇所","手入力箇所","手入力箇所","手入力箇所","手入力箇所","手入力箇所"))</f>
        <v>#REF!</v>
      </c>
    </row>
    <row r="1461" spans="1:14" ht="48.6" thickBot="1" x14ac:dyDescent="0.25">
      <c r="A1461" s="28" t="s">
        <v>64</v>
      </c>
      <c r="B1461" s="18">
        <v>6</v>
      </c>
      <c r="C1461" s="18"/>
      <c r="D1461" s="18"/>
      <c r="E1461" s="18"/>
      <c r="F1461" s="18"/>
      <c r="G1461" s="18"/>
      <c r="H1461" s="18"/>
      <c r="I1461" s="18"/>
      <c r="J1461" s="62"/>
      <c r="K1461" s="19"/>
      <c r="L1461" s="28" t="s">
        <v>64</v>
      </c>
      <c r="M1461" s="104" t="e">
        <f>#REF!</f>
        <v>#REF!</v>
      </c>
      <c r="N1461" s="113" t="e">
        <f>IF(M1461=0,"",CHOOSE(M1461,"6","手入力箇所","手入力箇所","手入力箇所","手入力箇所","手入力箇所","手入力箇所","手入力箇所","手入力箇所","手入力箇所","手入力箇所","",""))</f>
        <v>#REF!</v>
      </c>
    </row>
    <row r="1462" spans="1:14" ht="48.6" thickBot="1" x14ac:dyDescent="0.25">
      <c r="A1462" s="28" t="s">
        <v>65</v>
      </c>
      <c r="B1462" s="18">
        <v>6</v>
      </c>
      <c r="C1462" s="18"/>
      <c r="D1462" s="18"/>
      <c r="E1462" s="18"/>
      <c r="F1462" s="18"/>
      <c r="G1462" s="18"/>
      <c r="H1462" s="18"/>
      <c r="I1462" s="18"/>
      <c r="J1462" s="62"/>
      <c r="K1462" s="19"/>
      <c r="L1462" s="28" t="s">
        <v>65</v>
      </c>
      <c r="M1462" s="104" t="e">
        <f>#REF!</f>
        <v>#REF!</v>
      </c>
      <c r="N1462" s="113" t="e">
        <f>IF(M1462=0,"",CHOOSE(M1462,"6","手入力箇所","手入力箇所","手入力箇所","手入力箇所","手入力箇所","手入力箇所","手入力箇所","手入力箇所","手入力箇所","手入力箇所","",""))</f>
        <v>#REF!</v>
      </c>
    </row>
    <row r="1463" spans="1:14" ht="24.6" thickBot="1" x14ac:dyDescent="0.25">
      <c r="A1463" s="28" t="s">
        <v>66</v>
      </c>
      <c r="B1463" s="18">
        <v>5</v>
      </c>
      <c r="C1463" s="18">
        <v>7</v>
      </c>
      <c r="D1463" s="18">
        <v>8</v>
      </c>
      <c r="E1463" s="18">
        <v>9</v>
      </c>
      <c r="F1463" s="18">
        <v>12</v>
      </c>
      <c r="G1463" s="18"/>
      <c r="H1463" s="18"/>
      <c r="I1463" s="18"/>
      <c r="J1463" s="62"/>
      <c r="K1463" s="19"/>
      <c r="L1463" s="28" t="s">
        <v>66</v>
      </c>
      <c r="M1463" s="104" t="e">
        <f>#REF!</f>
        <v>#REF!</v>
      </c>
      <c r="N1463" s="113" t="e">
        <f>IF(M1463=0,"",CHOOSE(M1463,"5","7","8","9","9","12","12","12","12","12","手入力箇所","手入力箇所","手入力箇所","手入力箇所","手入力箇所","手入力箇所","手入力箇所","手入力箇所","手入力箇所","手入力箇所"))</f>
        <v>#REF!</v>
      </c>
    </row>
    <row r="1464" spans="1:14" ht="36.6" thickBot="1" x14ac:dyDescent="0.25">
      <c r="A1464" s="28" t="s">
        <v>67</v>
      </c>
      <c r="B1464" s="18">
        <v>4</v>
      </c>
      <c r="C1464" s="18">
        <v>5</v>
      </c>
      <c r="D1464" s="18">
        <v>5</v>
      </c>
      <c r="E1464" s="18">
        <v>6</v>
      </c>
      <c r="F1464" s="18"/>
      <c r="G1464" s="18"/>
      <c r="H1464" s="18"/>
      <c r="I1464" s="18"/>
      <c r="J1464" s="62"/>
      <c r="K1464" s="19"/>
      <c r="L1464" s="28" t="s">
        <v>67</v>
      </c>
      <c r="M1464" s="104" t="e">
        <f>#REF!</f>
        <v>#REF!</v>
      </c>
      <c r="N1464" s="113" t="e">
        <f>IF(M1464=0,"",CHOOSE(M1464,"4","5","5","6","6","手入力箇所","手入力箇所","手入力箇所","手入力箇所","手入力箇所","手入力箇所","手入力箇所","手入力箇所","手入力箇所","手入力箇所"))</f>
        <v>#REF!</v>
      </c>
    </row>
    <row r="1465" spans="1:14" ht="24.6" thickBot="1" x14ac:dyDescent="0.25">
      <c r="A1465" s="28" t="s">
        <v>68</v>
      </c>
      <c r="B1465" s="18">
        <v>12</v>
      </c>
      <c r="C1465" s="18">
        <v>12</v>
      </c>
      <c r="D1465" s="18">
        <v>12</v>
      </c>
      <c r="E1465" s="18">
        <v>12</v>
      </c>
      <c r="F1465" s="18">
        <v>12</v>
      </c>
      <c r="G1465" s="18">
        <v>12</v>
      </c>
      <c r="H1465" s="18">
        <v>12</v>
      </c>
      <c r="I1465" s="18"/>
      <c r="J1465" s="62"/>
      <c r="K1465" s="19"/>
      <c r="L1465" s="28" t="s">
        <v>68</v>
      </c>
      <c r="M1465" s="104" t="e">
        <f>#REF!</f>
        <v>#REF!</v>
      </c>
      <c r="N1465" s="113" t="e">
        <f>IF(M1465=0,"",CHOOSE(M1465,"12","12","12","12","12","12","12","12","12","12","12","12","12","12","12","12","12","12","12","12","12","12","12","12","12","12","12","12","12","12","手入力箇所","手入力箇所","手入力箇所","手入力箇所","手入力箇所","手入力箇所","手入力箇所","手入力箇所","手入力箇所","手入力箇所"))</f>
        <v>#REF!</v>
      </c>
    </row>
    <row r="1466" spans="1:14" ht="36.6" thickBot="1" x14ac:dyDescent="0.25">
      <c r="A1466" s="28" t="s">
        <v>69</v>
      </c>
      <c r="B1466" s="18">
        <v>7</v>
      </c>
      <c r="C1466" s="18">
        <v>7</v>
      </c>
      <c r="D1466" s="18">
        <v>7</v>
      </c>
      <c r="E1466" s="18">
        <v>7</v>
      </c>
      <c r="F1466" s="18">
        <v>7</v>
      </c>
      <c r="G1466" s="18"/>
      <c r="H1466" s="18"/>
      <c r="I1466" s="18"/>
      <c r="J1466" s="62"/>
      <c r="K1466" s="19"/>
      <c r="L1466" s="28" t="s">
        <v>69</v>
      </c>
      <c r="M1466" s="104" t="e">
        <f>#REF!</f>
        <v>#REF!</v>
      </c>
      <c r="N1466" s="113" t="e">
        <f>IF(M1466=0,"",CHOOSE(M1466,"7","7","7","7","7","7","7","7","7","7","手入力箇所","手入力箇所","手入力箇所","手入力箇所","手入力箇所","手入力箇所","手入力箇所","手入力箇所","手入力箇所","手入力箇所"))</f>
        <v>#REF!</v>
      </c>
    </row>
    <row r="1467" spans="1:14" ht="13.8" thickBot="1" x14ac:dyDescent="0.25">
      <c r="A1467" s="27" t="s">
        <v>63</v>
      </c>
      <c r="B1467" s="18">
        <v>4</v>
      </c>
      <c r="C1467" s="18">
        <v>5</v>
      </c>
      <c r="D1467" s="18">
        <v>7</v>
      </c>
      <c r="E1467" s="18">
        <v>8</v>
      </c>
      <c r="F1467" s="18">
        <v>11</v>
      </c>
      <c r="G1467" s="18">
        <v>16</v>
      </c>
      <c r="H1467" s="18">
        <v>22</v>
      </c>
      <c r="I1467" s="18">
        <v>26</v>
      </c>
      <c r="J1467" s="18">
        <v>31</v>
      </c>
      <c r="K1467" s="19"/>
      <c r="L1467" s="27" t="s">
        <v>63</v>
      </c>
      <c r="M1467" s="104" t="e">
        <f>#REF!</f>
        <v>#REF!</v>
      </c>
      <c r="N1467" s="113" t="e">
        <f>IF(M1467=0,"",CHOOSE(M1467,"4","5","7","8","8","11","11","11","11","11","16","16","16","16","16","16","16","16","16","16","22","22","22","22","22","22","22","22","22","22","26","26","26","26","26","26","26","26","26","26","31","31","31","31","31","31","31","31","31","31","31","手入力箇所","手入力箇所","手入力箇所","手入力箇所","手入力箇所","手入力箇所","手入力箇所","手入力箇所","手入力箇所","手入力箇所"))</f>
        <v>#REF!</v>
      </c>
    </row>
    <row r="1468" spans="1:14" ht="24.6" thickBot="1" x14ac:dyDescent="0.25">
      <c r="A1468" s="28" t="s">
        <v>70</v>
      </c>
      <c r="B1468" s="18">
        <v>5</v>
      </c>
      <c r="C1468" s="18">
        <v>6</v>
      </c>
      <c r="D1468" s="18">
        <v>7</v>
      </c>
      <c r="E1468" s="18"/>
      <c r="F1468" s="18"/>
      <c r="G1468" s="18"/>
      <c r="H1468" s="18"/>
      <c r="I1468" s="18"/>
      <c r="J1468" s="62"/>
      <c r="K1468" s="19"/>
      <c r="L1468" s="28" t="s">
        <v>70</v>
      </c>
      <c r="M1468" s="104" t="e">
        <f>#REF!</f>
        <v>#REF!</v>
      </c>
      <c r="N1468" s="113" t="e">
        <f>IF(M1468=0,"",CHOOSE(M1468,"5","6","7","手入力箇所","手入力箇所","手入力箇所","手入力箇所","手入力箇所","手入力箇所","手入力箇所","手入力箇所","手入力箇所","手入力箇所"))</f>
        <v>#REF!</v>
      </c>
    </row>
    <row r="1469" spans="1:14" ht="13.8" thickBot="1" x14ac:dyDescent="0.25">
      <c r="A1469" s="29" t="s">
        <v>71</v>
      </c>
      <c r="B1469" s="18">
        <v>3</v>
      </c>
      <c r="C1469" s="18">
        <v>6</v>
      </c>
      <c r="D1469" s="18">
        <v>19</v>
      </c>
      <c r="E1469" s="18"/>
      <c r="F1469" s="18"/>
      <c r="G1469" s="18"/>
      <c r="H1469" s="18"/>
      <c r="I1469" s="18"/>
      <c r="J1469" s="62"/>
      <c r="K1469" s="19"/>
      <c r="L1469" s="29" t="s">
        <v>71</v>
      </c>
      <c r="M1469" s="104" t="e">
        <f>#REF!</f>
        <v>#REF!</v>
      </c>
      <c r="N1469" s="113" t="e">
        <f>IF(M1469=0,"",CHOOSE(M1469,"3","6","19","手入力箇所","手入力箇所","手入力箇所","手入力箇所","手入力箇所","手入力箇所","手入力箇所","手入力箇所","手入力箇所","手入力箇所"))</f>
        <v>#REF!</v>
      </c>
    </row>
    <row r="1470" spans="1:14" ht="13.8" thickBot="1" x14ac:dyDescent="0.25">
      <c r="A1470" s="29" t="s">
        <v>72</v>
      </c>
      <c r="B1470" s="18">
        <v>1</v>
      </c>
      <c r="C1470" s="18">
        <v>3</v>
      </c>
      <c r="D1470" s="18">
        <v>5</v>
      </c>
      <c r="E1470" s="18">
        <v>9</v>
      </c>
      <c r="F1470" s="18">
        <v>26</v>
      </c>
      <c r="G1470" s="18"/>
      <c r="H1470" s="18"/>
      <c r="I1470" s="18"/>
      <c r="J1470" s="62"/>
      <c r="K1470" s="19"/>
      <c r="L1470" s="29" t="s">
        <v>72</v>
      </c>
      <c r="M1470" s="104" t="e">
        <f>#REF!</f>
        <v>#REF!</v>
      </c>
      <c r="N1470" s="113" t="e">
        <f>IF(M1470=0,"",CHOOSE(M1470,"1","3","5","9","9","26","26","26","26","26","手入力箇所","手入力箇所","手入力箇所","手入力箇所","手入力箇所","手入力箇所","手入力箇所","手入力箇所","手入力箇所","手入力箇所"))</f>
        <v>#REF!</v>
      </c>
    </row>
    <row r="1471" spans="1:14" ht="13.8" thickBot="1" x14ac:dyDescent="0.25">
      <c r="A1471" s="29" t="s">
        <v>73</v>
      </c>
      <c r="B1471" s="18">
        <v>4</v>
      </c>
      <c r="C1471" s="18">
        <v>11</v>
      </c>
      <c r="D1471" s="18">
        <v>20</v>
      </c>
      <c r="E1471" s="18">
        <v>33</v>
      </c>
      <c r="F1471" s="18"/>
      <c r="G1471" s="18"/>
      <c r="H1471" s="18"/>
      <c r="I1471" s="18"/>
      <c r="J1471" s="62"/>
      <c r="K1471" s="19"/>
      <c r="L1471" s="29" t="s">
        <v>73</v>
      </c>
      <c r="M1471" s="104" t="e">
        <f>#REF!</f>
        <v>#REF!</v>
      </c>
      <c r="N1471" s="113" t="e">
        <f>IF(M1471=0,"",CHOOSE(M1471,"4","11","20","33","33","手入力箇所","手入力箇所","手入力箇所","手入力箇所","手入力箇所","手入力箇所","手入力箇所","手入力箇所","手入力箇所","手入力箇所"))</f>
        <v>#REF!</v>
      </c>
    </row>
    <row r="1472" spans="1:14" ht="37.200000000000003" thickBot="1" x14ac:dyDescent="0.25">
      <c r="A1472" s="30" t="s">
        <v>74</v>
      </c>
      <c r="B1472" s="18">
        <v>4</v>
      </c>
      <c r="C1472" s="18">
        <v>6</v>
      </c>
      <c r="D1472" s="18">
        <v>8</v>
      </c>
      <c r="E1472" s="18">
        <v>10</v>
      </c>
      <c r="F1472" s="18">
        <v>15</v>
      </c>
      <c r="G1472" s="18">
        <v>23</v>
      </c>
      <c r="H1472" s="18">
        <v>33</v>
      </c>
      <c r="I1472" s="18"/>
      <c r="J1472" s="62"/>
      <c r="K1472" s="19"/>
      <c r="L1472" s="30" t="s">
        <v>74</v>
      </c>
      <c r="M1472" s="104" t="e">
        <f>#REF!</f>
        <v>#REF!</v>
      </c>
      <c r="N1472" s="113" t="e">
        <f>IF(M1472=0,"",CHOOSE(M1472,"4","6","8","10","10","15","15","15","15","15","23","23","23","23","23","23","23","23","23","23","33","33","33","33","33","33","33","33","33","33","手入力箇所","手入力箇所","手入力箇所","手入力箇所","手入力箇所","手入力箇所","手入力箇所","手入力箇所","手入力箇所","手入力箇所"))</f>
        <v>#REF!</v>
      </c>
    </row>
    <row r="1473" spans="1:14" ht="13.8" thickBot="1" x14ac:dyDescent="0.25">
      <c r="A1473" s="29" t="s">
        <v>75</v>
      </c>
      <c r="B1473" s="18">
        <v>6</v>
      </c>
      <c r="C1473" s="18">
        <v>14</v>
      </c>
      <c r="D1473" s="18">
        <v>25</v>
      </c>
      <c r="E1473" s="18">
        <v>39</v>
      </c>
      <c r="F1473" s="18"/>
      <c r="G1473" s="18"/>
      <c r="H1473" s="18"/>
      <c r="I1473" s="18"/>
      <c r="J1473" s="62"/>
      <c r="K1473" s="19"/>
      <c r="L1473" s="29" t="s">
        <v>75</v>
      </c>
      <c r="M1473" s="104" t="e">
        <f>#REF!</f>
        <v>#REF!</v>
      </c>
      <c r="N1473" s="113" t="e">
        <f>IF(M1473=0,"",CHOOSE(M1473,"6","14","25","39","39","手入力箇所","手入力箇所","手入力箇所","手入力箇所","手入力箇所","手入力箇所","手入力箇所","手入力箇所","手入力箇所","手入力箇所"))</f>
        <v>#REF!</v>
      </c>
    </row>
    <row r="1474" spans="1:14" ht="37.200000000000003" thickBot="1" x14ac:dyDescent="0.25">
      <c r="A1474" s="30" t="s">
        <v>76</v>
      </c>
      <c r="B1474" s="18">
        <v>2</v>
      </c>
      <c r="C1474" s="18">
        <v>3</v>
      </c>
      <c r="D1474" s="18">
        <v>6</v>
      </c>
      <c r="E1474" s="18">
        <v>9</v>
      </c>
      <c r="F1474" s="18"/>
      <c r="G1474" s="18"/>
      <c r="H1474" s="18"/>
      <c r="I1474" s="18"/>
      <c r="J1474" s="62"/>
      <c r="K1474" s="19"/>
      <c r="L1474" s="30" t="s">
        <v>76</v>
      </c>
      <c r="M1474" s="104" t="e">
        <f>#REF!</f>
        <v>#REF!</v>
      </c>
      <c r="N1474" s="113" t="e">
        <f>IF(M1474=0,"",CHOOSE(M1474,"2","3","6","9","9","手入力箇所","手入力箇所","手入力箇所","手入力箇所","手入力箇所","手入力箇所","手入力箇所","手入力箇所","手入力箇所","手入力箇所"))</f>
        <v>#REF!</v>
      </c>
    </row>
    <row r="1475" spans="1:14" ht="27" thickBot="1" x14ac:dyDescent="0.25">
      <c r="A1475" s="31" t="s">
        <v>77</v>
      </c>
      <c r="B1475" s="18">
        <v>12</v>
      </c>
      <c r="C1475" s="18">
        <v>18</v>
      </c>
      <c r="D1475" s="18">
        <v>22</v>
      </c>
      <c r="E1475" s="18">
        <v>26</v>
      </c>
      <c r="F1475" s="62"/>
      <c r="G1475" s="62"/>
      <c r="H1475" s="62"/>
      <c r="I1475" s="62"/>
      <c r="J1475" s="62"/>
      <c r="K1475" s="19"/>
      <c r="L1475" s="31" t="s">
        <v>77</v>
      </c>
      <c r="M1475" s="104" t="e">
        <f>#REF!</f>
        <v>#REF!</v>
      </c>
      <c r="N1475" s="113" t="e">
        <f>IF(M1475=0,"",CHOOSE(M1475,"12","18","22","26","26","手入力箇所","手入力箇所","手入力箇所","手入力箇所","手入力箇所","手入力箇所","手入力箇所","手入力箇所","手入力箇所","手入力箇所"))</f>
        <v>#REF!</v>
      </c>
    </row>
    <row r="1476" spans="1:14" ht="40.200000000000003" thickBot="1" x14ac:dyDescent="0.25">
      <c r="A1476" s="31" t="s">
        <v>78</v>
      </c>
      <c r="B1476" s="18">
        <v>5</v>
      </c>
      <c r="C1476" s="18">
        <v>8</v>
      </c>
      <c r="D1476" s="18">
        <v>11</v>
      </c>
      <c r="E1476" s="18">
        <v>14</v>
      </c>
      <c r="F1476" s="62"/>
      <c r="G1476" s="62"/>
      <c r="H1476" s="62"/>
      <c r="I1476" s="62"/>
      <c r="J1476" s="62"/>
      <c r="K1476" s="19"/>
      <c r="L1476" s="31" t="s">
        <v>78</v>
      </c>
      <c r="M1476" s="104" t="e">
        <f>#REF!</f>
        <v>#REF!</v>
      </c>
      <c r="N1476" s="113" t="e">
        <f>IF(M1476=0,"",CHOOSE(M1476,"5","8","11","14","14","手入力箇所","手入力箇所","手入力箇所","手入力箇所","手入力箇所","手入力箇所","手入力箇所","手入力箇所","手入力箇所","手入力箇所"))</f>
        <v>#REF!</v>
      </c>
    </row>
    <row r="1477" spans="1:14" ht="27" thickBot="1" x14ac:dyDescent="0.25">
      <c r="A1477" s="31" t="s">
        <v>79</v>
      </c>
      <c r="B1477" s="18">
        <v>6</v>
      </c>
      <c r="C1477" s="18">
        <v>11</v>
      </c>
      <c r="D1477" s="18">
        <v>16</v>
      </c>
      <c r="E1477" s="18">
        <v>21</v>
      </c>
      <c r="F1477" s="62"/>
      <c r="G1477" s="62"/>
      <c r="H1477" s="62"/>
      <c r="I1477" s="62"/>
      <c r="J1477" s="62"/>
      <c r="K1477" s="19"/>
      <c r="L1477" s="31" t="s">
        <v>79</v>
      </c>
      <c r="M1477" s="104" t="e">
        <f>#REF!</f>
        <v>#REF!</v>
      </c>
      <c r="N1477" s="113" t="e">
        <f>IF(M1477=0,"",CHOOSE(M1477,"6","11","16","21","21","手入力箇所","手入力箇所","手入力箇所","手入力箇所","手入力箇所","手入力箇所","手入力箇所","手入力箇所","手入力箇所"))</f>
        <v>#REF!</v>
      </c>
    </row>
    <row r="1478" spans="1:14" ht="40.200000000000003" thickBot="1" x14ac:dyDescent="0.25">
      <c r="A1478" s="31" t="s">
        <v>80</v>
      </c>
      <c r="B1478" s="18">
        <v>5</v>
      </c>
      <c r="C1478" s="18">
        <v>7</v>
      </c>
      <c r="D1478" s="18">
        <v>9</v>
      </c>
      <c r="E1478" s="18">
        <v>10</v>
      </c>
      <c r="F1478" s="62"/>
      <c r="G1478" s="62"/>
      <c r="H1478" s="62"/>
      <c r="I1478" s="62"/>
      <c r="J1478" s="62"/>
      <c r="K1478" s="19"/>
      <c r="L1478" s="31" t="s">
        <v>80</v>
      </c>
      <c r="M1478" s="104" t="e">
        <f>#REF!</f>
        <v>#REF!</v>
      </c>
      <c r="N1478" s="113" t="e">
        <f>IF(M1478=0,"",CHOOSE(M1478,"5","7","9","10","10","手入力箇所","手入力箇所","手入力箇所","手入力箇所","手入力箇所","手入力箇所","手入力箇所","手入力箇所","手入力箇所"))</f>
        <v>#REF!</v>
      </c>
    </row>
    <row r="1479" spans="1:14" ht="40.200000000000003" thickBot="1" x14ac:dyDescent="0.25">
      <c r="A1479" s="31" t="s">
        <v>81</v>
      </c>
      <c r="B1479" s="18">
        <v>9</v>
      </c>
      <c r="C1479" s="18">
        <v>14</v>
      </c>
      <c r="D1479" s="62"/>
      <c r="E1479" s="62"/>
      <c r="F1479" s="62"/>
      <c r="G1479" s="62"/>
      <c r="H1479" s="62"/>
      <c r="I1479" s="62"/>
      <c r="J1479" s="62"/>
      <c r="K1479" s="19"/>
      <c r="L1479" s="31" t="s">
        <v>81</v>
      </c>
      <c r="M1479" s="104" t="e">
        <f>#REF!</f>
        <v>#REF!</v>
      </c>
      <c r="N1479" s="113" t="e">
        <f>IF(M1479=0,"",CHOOSE(M1479,"9","14","手入力箇所","手入力箇所","手入力箇所","手入力箇所","手入力箇所","手入力箇所","手入力箇所","手入力箇所","手入力箇所","手入力箇所"))</f>
        <v>#REF!</v>
      </c>
    </row>
    <row r="1480" spans="1:14" ht="13.8" thickBot="1" x14ac:dyDescent="0.25">
      <c r="A1480" s="31" t="s">
        <v>82</v>
      </c>
      <c r="B1480" s="18">
        <v>3</v>
      </c>
      <c r="C1480" s="18">
        <v>4</v>
      </c>
      <c r="D1480" s="18">
        <v>4</v>
      </c>
      <c r="E1480" s="18">
        <v>5</v>
      </c>
      <c r="F1480" s="18">
        <v>6</v>
      </c>
      <c r="G1480" s="18">
        <v>8</v>
      </c>
      <c r="H1480" s="18">
        <v>9</v>
      </c>
      <c r="I1480" s="18">
        <v>11</v>
      </c>
      <c r="J1480" s="18">
        <v>12</v>
      </c>
      <c r="K1480" s="19"/>
      <c r="L1480" s="31" t="s">
        <v>82</v>
      </c>
      <c r="M1480" s="104" t="e">
        <f>#REF!</f>
        <v>#REF!</v>
      </c>
      <c r="N1480" s="113" t="e">
        <f>IF(M1480=0,"",CHOOSE(M1480,"3","4","4","5","5","6","6","6","6","6","8","8","8","8","8","8","8","8","8","8","9","9","9","9","9","9","9","9","9","9","11","11","11","11","11","11","11","11","11","11","12","12","12","12","12","12","12","12","12","12","12","手入力箇所","手入力箇所","手入力箇所","手入力箇所","手入力箇所","手入力箇所","手入力箇所","手入力箇所","手入力箇所","手入力箇所"))</f>
        <v>#REF!</v>
      </c>
    </row>
    <row r="1481" spans="1:14" ht="13.8" thickBot="1" x14ac:dyDescent="0.25">
      <c r="A1481" s="31" t="s">
        <v>83</v>
      </c>
      <c r="B1481" s="18">
        <v>3</v>
      </c>
      <c r="C1481" s="18">
        <v>4</v>
      </c>
      <c r="D1481" s="18">
        <v>4</v>
      </c>
      <c r="E1481" s="18">
        <v>5</v>
      </c>
      <c r="F1481" s="18">
        <v>6</v>
      </c>
      <c r="G1481" s="18">
        <v>8</v>
      </c>
      <c r="H1481" s="18">
        <v>10</v>
      </c>
      <c r="I1481" s="18">
        <v>12</v>
      </c>
      <c r="J1481" s="18">
        <v>13</v>
      </c>
      <c r="K1481" s="19"/>
      <c r="L1481" s="31" t="s">
        <v>83</v>
      </c>
      <c r="M1481" s="104" t="e">
        <f>#REF!</f>
        <v>#REF!</v>
      </c>
      <c r="N1481" s="113" t="e">
        <f>IF(M1481=0,"",CHOOSE(M1481,"3","4","4","5","5","6","6","6","6","6","8","8","8","8","8","8","8","8","8","8","10","10","10","10","10","10","10","10","10","10","12","12","12","12","12","12","12","12","12","12","13","13","13","13","13","13","13","13","13","13","13","手入力箇所","手入力箇所","手入力箇所","手入力箇所","手入力箇所","手入力箇所","手入力箇所","手入力箇所","手入力箇所","手入力箇所"))</f>
        <v>#REF!</v>
      </c>
    </row>
    <row r="1482" spans="1:14" ht="27" thickBot="1" x14ac:dyDescent="0.25">
      <c r="A1482" s="32" t="s">
        <v>84</v>
      </c>
      <c r="B1482" s="20">
        <v>1</v>
      </c>
      <c r="C1482" s="20">
        <v>2</v>
      </c>
      <c r="D1482" s="20">
        <v>3</v>
      </c>
      <c r="E1482" s="20">
        <v>4</v>
      </c>
      <c r="F1482" s="20">
        <v>8</v>
      </c>
      <c r="G1482" s="20">
        <v>19</v>
      </c>
      <c r="H1482" s="63"/>
      <c r="I1482" s="63"/>
      <c r="J1482" s="63"/>
      <c r="K1482" s="21"/>
      <c r="L1482" s="32" t="s">
        <v>84</v>
      </c>
      <c r="M1482" s="104" t="e">
        <f>#REF!</f>
        <v>#REF!</v>
      </c>
      <c r="N1482" s="113" t="e">
        <f>IF(M1482=0,"",CHOOSE(M1482,"1","2","3","4","4","8","8","8","8","8","19","19","19","19","19","19","19","19","19","19","手入力箇所","手入力箇所","手入力箇所","手入力箇所","手入力箇所","手入力箇所","手入力箇所","手入力箇所","手入力箇所","手入力箇所"))</f>
        <v>#REF!</v>
      </c>
    </row>
    <row r="1483" spans="1:14" ht="13.8" thickBot="1" x14ac:dyDescent="0.25"/>
    <row r="1484" spans="1:14" ht="13.8" thickBot="1" x14ac:dyDescent="0.25">
      <c r="A1484" s="686" t="e">
        <f>A1457</f>
        <v>#REF!</v>
      </c>
      <c r="B1484" s="686"/>
      <c r="C1484" s="686"/>
      <c r="D1484" s="687" t="s">
        <v>193</v>
      </c>
      <c r="E1484" s="687"/>
      <c r="F1484" s="687"/>
      <c r="G1484" s="687"/>
      <c r="H1484" s="687"/>
      <c r="I1484" s="687"/>
      <c r="J1484" s="687"/>
      <c r="K1484" s="687"/>
      <c r="L1484" s="687"/>
      <c r="M1484" s="687"/>
      <c r="N1484" s="687"/>
    </row>
    <row r="1485" spans="1:14" ht="13.8" thickBot="1" x14ac:dyDescent="0.25">
      <c r="A1485" s="105"/>
      <c r="B1485" s="33">
        <v>1</v>
      </c>
      <c r="C1485" s="24">
        <v>2</v>
      </c>
      <c r="D1485" s="24">
        <v>3</v>
      </c>
      <c r="E1485" s="24" t="s">
        <v>58</v>
      </c>
      <c r="F1485" s="24" t="s">
        <v>59</v>
      </c>
      <c r="G1485" s="24" t="s">
        <v>60</v>
      </c>
      <c r="H1485" s="24" t="s">
        <v>61</v>
      </c>
      <c r="I1485" s="24" t="s">
        <v>62</v>
      </c>
      <c r="J1485" s="24" t="s">
        <v>194</v>
      </c>
      <c r="K1485" s="102" t="s">
        <v>85</v>
      </c>
      <c r="L1485" s="105" t="s">
        <v>189</v>
      </c>
      <c r="M1485" s="105" t="s">
        <v>188</v>
      </c>
      <c r="N1485" s="105" t="s">
        <v>51</v>
      </c>
    </row>
    <row r="1486" spans="1:14" ht="13.8" thickBot="1" x14ac:dyDescent="0.25">
      <c r="A1486" s="26" t="s">
        <v>56</v>
      </c>
      <c r="B1486" s="22">
        <v>16</v>
      </c>
      <c r="C1486" s="22">
        <v>25</v>
      </c>
      <c r="D1486" s="22">
        <v>32</v>
      </c>
      <c r="E1486" s="22">
        <v>38</v>
      </c>
      <c r="F1486" s="22">
        <v>56</v>
      </c>
      <c r="G1486" s="22">
        <v>87</v>
      </c>
      <c r="H1486" s="22">
        <v>121</v>
      </c>
      <c r="I1486" s="22"/>
      <c r="J1486" s="23"/>
      <c r="K1486" s="68"/>
      <c r="L1486" s="107" t="s">
        <v>56</v>
      </c>
      <c r="M1486" s="103" t="e">
        <f>#REF!</f>
        <v>#REF!</v>
      </c>
      <c r="N1486" s="103" t="e">
        <f>IF(M1486=0,"",CHOOSE(M1486,"16","25","32","38","38","56","56","56","56","56","87","87","87","87","87","87","87","87","87","87","121","121","121","121","121","121","121","121","121","121","手入力箇所","手入力箇所","手入力箇所","手入力箇所","手入力箇所","手入力箇所","手入力箇所","手入力箇所","手入力箇所","手入力箇所"))</f>
        <v>#REF!</v>
      </c>
    </row>
    <row r="1487" spans="1:14" ht="13.8" thickBot="1" x14ac:dyDescent="0.25">
      <c r="A1487" s="27" t="s">
        <v>57</v>
      </c>
      <c r="B1487" s="18">
        <v>25</v>
      </c>
      <c r="C1487" s="18">
        <v>33</v>
      </c>
      <c r="D1487" s="18">
        <v>40</v>
      </c>
      <c r="E1487" s="18">
        <v>45</v>
      </c>
      <c r="F1487" s="18">
        <v>58</v>
      </c>
      <c r="G1487" s="18">
        <v>79</v>
      </c>
      <c r="H1487" s="18"/>
      <c r="I1487" s="18"/>
      <c r="J1487" s="62"/>
      <c r="K1487" s="69"/>
      <c r="L1487" s="107" t="s">
        <v>57</v>
      </c>
      <c r="M1487" s="103" t="e">
        <f>#REF!</f>
        <v>#REF!</v>
      </c>
      <c r="N1487" s="103" t="e">
        <f>IF(M1487=0,"",CHOOSE(M1487,"25","33","40","45","45","58","58","58","58","58","79","79","79","79","79","79","79","79","79","79","手入力箇所","手入力箇所","手入力箇所","手入力箇所","手入力箇所","手入力箇所","手入力箇所","手入力箇所","手入力箇所","手入力箇所"))</f>
        <v>#REF!</v>
      </c>
    </row>
    <row r="1488" spans="1:14" ht="48.6" thickBot="1" x14ac:dyDescent="0.25">
      <c r="A1488" s="28" t="s">
        <v>64</v>
      </c>
      <c r="B1488" s="18">
        <v>32</v>
      </c>
      <c r="C1488" s="18"/>
      <c r="D1488" s="18"/>
      <c r="E1488" s="18"/>
      <c r="F1488" s="18"/>
      <c r="G1488" s="18"/>
      <c r="H1488" s="18"/>
      <c r="I1488" s="18"/>
      <c r="J1488" s="62"/>
      <c r="K1488" s="69"/>
      <c r="L1488" s="108" t="s">
        <v>64</v>
      </c>
      <c r="M1488" s="103" t="e">
        <f>#REF!</f>
        <v>#REF!</v>
      </c>
      <c r="N1488" s="103" t="e">
        <f>IF(M1488=0,"",CHOOSE(M1488,"32","手入力箇所","手入力箇所","手入力箇所","手入力箇所","手入力箇所","手入力箇所","手入力箇所","手入力箇所","手入力箇所","手入力箇所"))</f>
        <v>#REF!</v>
      </c>
    </row>
    <row r="1489" spans="1:14" ht="48.6" thickBot="1" x14ac:dyDescent="0.25">
      <c r="A1489" s="28" t="s">
        <v>65</v>
      </c>
      <c r="B1489" s="18">
        <v>36</v>
      </c>
      <c r="C1489" s="18"/>
      <c r="D1489" s="18"/>
      <c r="E1489" s="18"/>
      <c r="F1489" s="18"/>
      <c r="G1489" s="18"/>
      <c r="H1489" s="18"/>
      <c r="I1489" s="18"/>
      <c r="J1489" s="62"/>
      <c r="K1489" s="69"/>
      <c r="L1489" s="108" t="s">
        <v>65</v>
      </c>
      <c r="M1489" s="103" t="e">
        <f>#REF!</f>
        <v>#REF!</v>
      </c>
      <c r="N1489" s="103" t="e">
        <f>IF(M1489=0,"",CHOOSE(M1489,"36","手入力箇所","手入力箇所","手入力箇所","手入力箇所","手入力箇所","手入力箇所","手入力箇所","手入力箇所","手入力箇所","手入力箇所"))</f>
        <v>#REF!</v>
      </c>
    </row>
    <row r="1490" spans="1:14" ht="24.6" thickBot="1" x14ac:dyDescent="0.25">
      <c r="A1490" s="28" t="s">
        <v>66</v>
      </c>
      <c r="B1490" s="18">
        <v>24</v>
      </c>
      <c r="C1490" s="18">
        <v>30</v>
      </c>
      <c r="D1490" s="18">
        <v>33</v>
      </c>
      <c r="E1490" s="18">
        <v>35</v>
      </c>
      <c r="F1490" s="18">
        <v>42</v>
      </c>
      <c r="G1490" s="18"/>
      <c r="H1490" s="18"/>
      <c r="I1490" s="18"/>
      <c r="J1490" s="62"/>
      <c r="K1490" s="69"/>
      <c r="L1490" s="108" t="s">
        <v>66</v>
      </c>
      <c r="M1490" s="103" t="e">
        <f>#REF!</f>
        <v>#REF!</v>
      </c>
      <c r="N1490" s="103" t="e">
        <f>IF(M1490=0,"",CHOOSE(M1490,"24","30","33","35","35","42","42","42","42","42","手入力箇所","手入力箇所","手入力箇所","手入力箇所","手入力箇所","手入力箇所","手入力箇所","手入力箇所","手入力箇所","手入力箇所"))</f>
        <v>#REF!</v>
      </c>
    </row>
    <row r="1491" spans="1:14" ht="36.6" thickBot="1" x14ac:dyDescent="0.25">
      <c r="A1491" s="28" t="s">
        <v>67</v>
      </c>
      <c r="B1491" s="18">
        <v>7</v>
      </c>
      <c r="C1491" s="18">
        <v>12</v>
      </c>
      <c r="D1491" s="18">
        <v>16</v>
      </c>
      <c r="E1491" s="18">
        <v>19</v>
      </c>
      <c r="F1491" s="18"/>
      <c r="G1491" s="18"/>
      <c r="H1491" s="18"/>
      <c r="I1491" s="18"/>
      <c r="J1491" s="62"/>
      <c r="K1491" s="69"/>
      <c r="L1491" s="108" t="s">
        <v>67</v>
      </c>
      <c r="M1491" s="103" t="e">
        <f>#REF!</f>
        <v>#REF!</v>
      </c>
      <c r="N1491" s="103" t="e">
        <f>IF(M1491=0,"",CHOOSE(M1491,"7","12","16","19","19","手入力箇所","手入力箇所","手入力箇所","手入力箇所","手入力箇所","手入力箇所","手入力箇所","手入力箇所","手入力箇所","手入力箇所"))</f>
        <v>#REF!</v>
      </c>
    </row>
    <row r="1492" spans="1:14" ht="24.6" thickBot="1" x14ac:dyDescent="0.25">
      <c r="A1492" s="28" t="s">
        <v>68</v>
      </c>
      <c r="B1492" s="18">
        <v>21</v>
      </c>
      <c r="C1492" s="18">
        <v>35</v>
      </c>
      <c r="D1492" s="18">
        <v>48</v>
      </c>
      <c r="E1492" s="18">
        <v>59</v>
      </c>
      <c r="F1492" s="18">
        <v>94</v>
      </c>
      <c r="G1492" s="18">
        <v>159</v>
      </c>
      <c r="H1492" s="18">
        <v>235</v>
      </c>
      <c r="I1492" s="18"/>
      <c r="J1492" s="62"/>
      <c r="K1492" s="69"/>
      <c r="L1492" s="108" t="s">
        <v>68</v>
      </c>
      <c r="M1492" s="103" t="e">
        <f>#REF!</f>
        <v>#REF!</v>
      </c>
      <c r="N1492" s="103" t="e">
        <f>IF(M1492=0,"",CHOOSE(M1492,"21","35","48","59","59","94","94","94","94","94","159","159","159","159","159","159","159","159","159","159","235","235","235","235","235","235","235","235","235","235","手入力箇所","手入力箇所","手入力箇所","手入力箇所","手入力箇所","手入力箇所","手入力箇所","手入力箇所","手入力箇所","手入力箇所"))</f>
        <v>#REF!</v>
      </c>
    </row>
    <row r="1493" spans="1:14" ht="36.6" thickBot="1" x14ac:dyDescent="0.25">
      <c r="A1493" s="28" t="s">
        <v>69</v>
      </c>
      <c r="B1493" s="18">
        <v>22</v>
      </c>
      <c r="C1493" s="18">
        <v>26</v>
      </c>
      <c r="D1493" s="18">
        <v>28</v>
      </c>
      <c r="E1493" s="18">
        <v>29</v>
      </c>
      <c r="F1493" s="18">
        <v>34</v>
      </c>
      <c r="G1493" s="18"/>
      <c r="H1493" s="18"/>
      <c r="I1493" s="18"/>
      <c r="J1493" s="62"/>
      <c r="K1493" s="69"/>
      <c r="L1493" s="108" t="s">
        <v>69</v>
      </c>
      <c r="M1493" s="103" t="e">
        <f>#REF!</f>
        <v>#REF!</v>
      </c>
      <c r="N1493" s="103" t="e">
        <f>IF(M1493=0,"",CHOOSE(M1493,"22","26","28","29","29","34","34","34","34","34","手入力箇所","手入力箇所","手入力箇所","手入力箇所","手入力箇所","手入力箇所","手入力箇所","手入力箇所","手入力箇所","手入力箇所"))</f>
        <v>#REF!</v>
      </c>
    </row>
    <row r="1494" spans="1:14" ht="13.8" thickBot="1" x14ac:dyDescent="0.25">
      <c r="A1494" s="27" t="s">
        <v>63</v>
      </c>
      <c r="B1494" s="18">
        <v>21</v>
      </c>
      <c r="C1494" s="18">
        <v>33</v>
      </c>
      <c r="D1494" s="18">
        <v>46</v>
      </c>
      <c r="E1494" s="18">
        <v>56</v>
      </c>
      <c r="F1494" s="18">
        <v>89</v>
      </c>
      <c r="G1494" s="18">
        <v>151</v>
      </c>
      <c r="H1494" s="18">
        <v>224</v>
      </c>
      <c r="I1494" s="18">
        <v>289</v>
      </c>
      <c r="J1494" s="18">
        <v>350</v>
      </c>
      <c r="K1494" s="69"/>
      <c r="L1494" s="107" t="s">
        <v>63</v>
      </c>
      <c r="M1494" s="103" t="e">
        <f>#REF!</f>
        <v>#REF!</v>
      </c>
      <c r="N1494" s="103" t="e">
        <f>IF(M1494=0,"",CHOOSE(M1494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495" spans="1:14" ht="24.6" thickBot="1" x14ac:dyDescent="0.25">
      <c r="A1495" s="34" t="s">
        <v>70</v>
      </c>
      <c r="B1495" s="35">
        <v>13</v>
      </c>
      <c r="C1495" s="35">
        <v>33</v>
      </c>
      <c r="D1495" s="35">
        <v>59</v>
      </c>
      <c r="E1495" s="35"/>
      <c r="F1495" s="35"/>
      <c r="G1495" s="35"/>
      <c r="H1495" s="35"/>
      <c r="I1495" s="35"/>
      <c r="J1495" s="36"/>
      <c r="K1495" s="67"/>
      <c r="L1495" s="108" t="s">
        <v>70</v>
      </c>
      <c r="M1495" s="103" t="e">
        <f>#REF!</f>
        <v>#REF!</v>
      </c>
      <c r="N1495" s="103" t="e">
        <f>IF(M1495=0,"",CHOOSE(M1495,"13","33","59","手入力箇所","手入力箇所","手入力箇所","手入力箇所","手入力箇所","手入力箇所","手入力箇所","手入力箇所","手入力箇所","手入力箇所"))</f>
        <v>#REF!</v>
      </c>
    </row>
    <row r="1496" spans="1:14" ht="13.8" thickBot="1" x14ac:dyDescent="0.25">
      <c r="A1496" s="37" t="s">
        <v>71</v>
      </c>
      <c r="B1496" s="17">
        <v>23</v>
      </c>
      <c r="C1496" s="17">
        <v>39</v>
      </c>
      <c r="D1496" s="17">
        <v>97</v>
      </c>
      <c r="E1496" s="17"/>
      <c r="F1496" s="17"/>
      <c r="G1496" s="17"/>
      <c r="H1496" s="17"/>
      <c r="I1496" s="17"/>
      <c r="J1496" s="64"/>
      <c r="K1496" s="70"/>
      <c r="L1496" s="109" t="s">
        <v>71</v>
      </c>
      <c r="M1496" s="103" t="e">
        <f>#REF!</f>
        <v>#REF!</v>
      </c>
      <c r="N1496" s="103" t="e">
        <f>IF(M1496=0,"",CHOOSE(M1496,"23","39","97","手入力箇所","手入力箇所","手入力箇所","手入力箇所","手入力箇所","手入力箇所","手入力箇所","手入力箇所","手入力箇所","手入力箇所"))</f>
        <v>#REF!</v>
      </c>
    </row>
    <row r="1497" spans="1:14" ht="13.8" thickBot="1" x14ac:dyDescent="0.25">
      <c r="A1497" s="29" t="s">
        <v>72</v>
      </c>
      <c r="B1497" s="18">
        <v>21</v>
      </c>
      <c r="C1497" s="18">
        <v>37</v>
      </c>
      <c r="D1497" s="18">
        <v>58</v>
      </c>
      <c r="E1497" s="18">
        <v>76</v>
      </c>
      <c r="F1497" s="18">
        <v>137</v>
      </c>
      <c r="G1497" s="18"/>
      <c r="H1497" s="18"/>
      <c r="I1497" s="18"/>
      <c r="J1497" s="62"/>
      <c r="K1497" s="69"/>
      <c r="L1497" s="109" t="s">
        <v>72</v>
      </c>
      <c r="M1497" s="103" t="e">
        <f>#REF!</f>
        <v>#REF!</v>
      </c>
      <c r="N1497" s="103" t="e">
        <f>IF(M1497=0,"",CHOOSE(M1497,"21","37","58","76","76","137","137","137","137","137","手入力箇所","手入力箇所","手入力箇所","手入力箇所","手入力箇所","手入力箇所","手入力箇所","手入力箇所","手入力箇所","手入力箇所"))</f>
        <v>#REF!</v>
      </c>
    </row>
    <row r="1498" spans="1:14" ht="13.8" thickBot="1" x14ac:dyDescent="0.25">
      <c r="A1498" s="29" t="s">
        <v>73</v>
      </c>
      <c r="B1498" s="18">
        <v>48</v>
      </c>
      <c r="C1498" s="18">
        <v>93</v>
      </c>
      <c r="D1498" s="18">
        <v>138</v>
      </c>
      <c r="E1498" s="18">
        <v>183</v>
      </c>
      <c r="F1498" s="18"/>
      <c r="G1498" s="18"/>
      <c r="H1498" s="18"/>
      <c r="I1498" s="18"/>
      <c r="J1498" s="62"/>
      <c r="K1498" s="69"/>
      <c r="L1498" s="109" t="s">
        <v>73</v>
      </c>
      <c r="M1498" s="103" t="e">
        <f>#REF!</f>
        <v>#REF!</v>
      </c>
      <c r="N1498" s="103" t="e">
        <f>IF(M1498=0,"",CHOOSE(M1498,"48","93","138","183","183","手入力箇所","手入力箇所","手入力箇所","手入力箇所","手入力箇所","手入力箇所","手入力箇所","手入力箇所","手入力箇所","手入力箇所"))</f>
        <v>#REF!</v>
      </c>
    </row>
    <row r="1499" spans="1:14" ht="37.200000000000003" thickBot="1" x14ac:dyDescent="0.25">
      <c r="A1499" s="30" t="s">
        <v>74</v>
      </c>
      <c r="B1499" s="18">
        <v>13</v>
      </c>
      <c r="C1499" s="18">
        <v>26</v>
      </c>
      <c r="D1499" s="18">
        <v>40</v>
      </c>
      <c r="E1499" s="18">
        <v>55</v>
      </c>
      <c r="F1499" s="18">
        <v>107</v>
      </c>
      <c r="G1499" s="18">
        <v>224</v>
      </c>
      <c r="H1499" s="18">
        <v>386</v>
      </c>
      <c r="I1499" s="18"/>
      <c r="J1499" s="62"/>
      <c r="K1499" s="69"/>
      <c r="L1499" s="110" t="s">
        <v>74</v>
      </c>
      <c r="M1499" s="103" t="e">
        <f>#REF!</f>
        <v>#REF!</v>
      </c>
      <c r="N1499" s="103" t="e">
        <f>IF(M1499=0,"",CHOOSE(M1499,"13","26","40","55","55","107","107","107","107","107","224","224","224","224","224","224","224","224","224","224","386","386","386","386","386","386","386","386","386","386","手入力箇所","手入力箇所","手入力箇所","手入力箇所","手入力箇所","手入力箇所","手入力箇所","手入力箇所","手入力箇所","手入力箇所"))</f>
        <v>#REF!</v>
      </c>
    </row>
    <row r="1500" spans="1:14" ht="13.8" thickBot="1" x14ac:dyDescent="0.25">
      <c r="A1500" s="29" t="s">
        <v>75</v>
      </c>
      <c r="B1500" s="18">
        <v>36</v>
      </c>
      <c r="C1500" s="18">
        <v>98</v>
      </c>
      <c r="D1500" s="18">
        <v>173</v>
      </c>
      <c r="E1500" s="18">
        <v>274</v>
      </c>
      <c r="F1500" s="18"/>
      <c r="G1500" s="18"/>
      <c r="H1500" s="18"/>
      <c r="I1500" s="18"/>
      <c r="J1500" s="62"/>
      <c r="K1500" s="69"/>
      <c r="L1500" s="109" t="s">
        <v>75</v>
      </c>
      <c r="M1500" s="103" t="e">
        <f>#REF!</f>
        <v>#REF!</v>
      </c>
      <c r="N1500" s="103" t="e">
        <f>IF(M1500=0,"",CHOOSE(M1500,"36","98","173","274","274","手入力箇所","手入力箇所","手入力箇所","手入力箇所","手入力箇所","手入力箇所","手入力箇所","手入力箇所","手入力箇所","手入力箇所"))</f>
        <v>#REF!</v>
      </c>
    </row>
    <row r="1501" spans="1:14" ht="37.200000000000003" thickBot="1" x14ac:dyDescent="0.25">
      <c r="A1501" s="30" t="s">
        <v>76</v>
      </c>
      <c r="B1501" s="18">
        <v>127</v>
      </c>
      <c r="C1501" s="18">
        <v>127</v>
      </c>
      <c r="D1501" s="18">
        <v>127</v>
      </c>
      <c r="E1501" s="18">
        <v>127</v>
      </c>
      <c r="F1501" s="18"/>
      <c r="G1501" s="18"/>
      <c r="H1501" s="18"/>
      <c r="I1501" s="18"/>
      <c r="J1501" s="62"/>
      <c r="K1501" s="69"/>
      <c r="L1501" s="110" t="s">
        <v>76</v>
      </c>
      <c r="M1501" s="103" t="e">
        <f>#REF!</f>
        <v>#REF!</v>
      </c>
      <c r="N1501" s="103" t="e">
        <f>IF(M1501=0,"",CHOOSE(M1501,"127","127","127","127","127","手入力箇所","手入力箇所","手入力箇所","手入力箇所","手入力箇所","手入力箇所","手入力箇所","手入力箇所","手入力箇所","手入力箇所"))</f>
        <v>#REF!</v>
      </c>
    </row>
    <row r="1502" spans="1:14" ht="27" thickBot="1" x14ac:dyDescent="0.25">
      <c r="A1502" s="31" t="s">
        <v>77</v>
      </c>
      <c r="B1502" s="18">
        <v>42</v>
      </c>
      <c r="C1502" s="18">
        <v>90</v>
      </c>
      <c r="D1502" s="18">
        <v>141</v>
      </c>
      <c r="E1502" s="18">
        <v>193</v>
      </c>
      <c r="F1502" s="62"/>
      <c r="G1502" s="62"/>
      <c r="H1502" s="62"/>
      <c r="I1502" s="62"/>
      <c r="J1502" s="62"/>
      <c r="K1502" s="69"/>
      <c r="L1502" s="111" t="s">
        <v>77</v>
      </c>
      <c r="M1502" s="103" t="e">
        <f>#REF!</f>
        <v>#REF!</v>
      </c>
      <c r="N1502" s="103" t="e">
        <f>IF(M1502=0,"",CHOOSE(M1502,"42","90","141","193","1936","手入力箇所","手入力箇所","手入力箇所","手入力箇所","手入力箇所","手入力箇所","手入力箇所","手入力箇所","手入力箇所","手入力箇所"))</f>
        <v>#REF!</v>
      </c>
    </row>
    <row r="1503" spans="1:14" ht="40.200000000000003" thickBot="1" x14ac:dyDescent="0.25">
      <c r="A1503" s="31" t="s">
        <v>78</v>
      </c>
      <c r="B1503" s="18">
        <v>24</v>
      </c>
      <c r="C1503" s="18">
        <v>43</v>
      </c>
      <c r="D1503" s="18">
        <v>61</v>
      </c>
      <c r="E1503" s="18">
        <v>76</v>
      </c>
      <c r="F1503" s="62"/>
      <c r="G1503" s="62"/>
      <c r="H1503" s="62"/>
      <c r="I1503" s="62"/>
      <c r="J1503" s="62"/>
      <c r="K1503" s="69"/>
      <c r="L1503" s="111" t="s">
        <v>78</v>
      </c>
      <c r="M1503" s="103" t="e">
        <f>#REF!</f>
        <v>#REF!</v>
      </c>
      <c r="N1503" s="103" t="e">
        <f>IF(M1503=0,"",CHOOSE(M1503,"24","43","61","76","76","手入力箇所","手入力箇所","手入力箇所","手入力箇所","手入力箇所","手入力箇所","手入力箇所","手入力箇所","手入力箇所","手入力箇所"))</f>
        <v>#REF!</v>
      </c>
    </row>
    <row r="1504" spans="1:14" ht="27" thickBot="1" x14ac:dyDescent="0.25">
      <c r="A1504" s="31" t="s">
        <v>79</v>
      </c>
      <c r="B1504" s="18">
        <v>54</v>
      </c>
      <c r="C1504" s="18">
        <v>77</v>
      </c>
      <c r="D1504" s="18">
        <v>94</v>
      </c>
      <c r="E1504" s="18">
        <v>107</v>
      </c>
      <c r="F1504" s="62"/>
      <c r="G1504" s="62"/>
      <c r="H1504" s="62"/>
      <c r="I1504" s="62"/>
      <c r="J1504" s="62"/>
      <c r="K1504" s="69"/>
      <c r="L1504" s="111" t="s">
        <v>79</v>
      </c>
      <c r="M1504" s="103" t="e">
        <f>#REF!</f>
        <v>#REF!</v>
      </c>
      <c r="N1504" s="103" t="e">
        <f>IF(M1504=0,"",CHOOSE(M1504,"54","77","94","107","107","手入力箇所","手入力箇所","手入力箇所","手入力箇所","手入力箇所","手入力箇所","手入力箇所","手入力箇所","手入力箇所","手入力箇所"))</f>
        <v>#REF!</v>
      </c>
    </row>
    <row r="1505" spans="1:14" ht="40.200000000000003" thickBot="1" x14ac:dyDescent="0.25">
      <c r="A1505" s="31" t="s">
        <v>80</v>
      </c>
      <c r="B1505" s="18">
        <v>49</v>
      </c>
      <c r="C1505" s="18">
        <v>53</v>
      </c>
      <c r="D1505" s="18">
        <v>55</v>
      </c>
      <c r="E1505" s="18">
        <v>56</v>
      </c>
      <c r="F1505" s="62"/>
      <c r="G1505" s="62"/>
      <c r="H1505" s="62"/>
      <c r="I1505" s="62"/>
      <c r="J1505" s="62"/>
      <c r="K1505" s="69"/>
      <c r="L1505" s="111" t="s">
        <v>80</v>
      </c>
      <c r="M1505" s="103" t="e">
        <f>#REF!</f>
        <v>#REF!</v>
      </c>
      <c r="N1505" s="103" t="e">
        <f>IF(M1505=0,"",CHOOSE(M1505,"49","53","55","56","56","手入力箇所","手入力箇所","手入力箇所","手入力箇所","手入力箇所","手入力箇所","手入力箇所","手入力箇所","手入力箇所","手入力箇所"))</f>
        <v>#REF!</v>
      </c>
    </row>
    <row r="1506" spans="1:14" ht="40.200000000000003" thickBot="1" x14ac:dyDescent="0.25">
      <c r="A1506" s="38" t="s">
        <v>81</v>
      </c>
      <c r="B1506" s="35">
        <v>232</v>
      </c>
      <c r="C1506" s="35">
        <v>232</v>
      </c>
      <c r="D1506" s="36"/>
      <c r="E1506" s="36"/>
      <c r="F1506" s="36"/>
      <c r="G1506" s="36"/>
      <c r="H1506" s="36"/>
      <c r="I1506" s="36"/>
      <c r="J1506" s="36"/>
      <c r="K1506" s="67"/>
      <c r="L1506" s="111" t="s">
        <v>81</v>
      </c>
      <c r="M1506" s="103" t="e">
        <f>#REF!</f>
        <v>#REF!</v>
      </c>
      <c r="N1506" s="103" t="e">
        <f>IF(M1506=0,"",CHOOSE(M1506,"232","232","手入力箇所","手入力箇所","手入力箇所","手入力箇所","手入力箇所","手入力箇所","手入力箇所","手入力箇所","手入力箇所","手入力箇所"))</f>
        <v>#REF!</v>
      </c>
    </row>
    <row r="1507" spans="1:14" ht="13.8" thickBot="1" x14ac:dyDescent="0.25">
      <c r="A1507" s="39" t="s">
        <v>82</v>
      </c>
      <c r="B1507" s="17">
        <v>6</v>
      </c>
      <c r="C1507" s="17">
        <v>9</v>
      </c>
      <c r="D1507" s="17">
        <v>11</v>
      </c>
      <c r="E1507" s="17">
        <v>13</v>
      </c>
      <c r="F1507" s="17">
        <v>18</v>
      </c>
      <c r="G1507" s="17">
        <v>26</v>
      </c>
      <c r="H1507" s="17">
        <v>35</v>
      </c>
      <c r="I1507" s="17">
        <v>43</v>
      </c>
      <c r="J1507" s="17">
        <v>49</v>
      </c>
      <c r="K1507" s="70"/>
      <c r="L1507" s="111" t="s">
        <v>82</v>
      </c>
      <c r="M1507" s="103" t="e">
        <f>#REF!</f>
        <v>#REF!</v>
      </c>
      <c r="N1507" s="103" t="e">
        <f>IF(M1507=0,"",CHOOSE(M1507,"6","9","11","13","13","18","18","18","18","18","26","26","26","26","26","26","26","26","26","26","35","35","35","35","35","35","35","35","35","35","43","43","43","43","43","43","43","43","43","43","49","49","49","49","49","49","49","49","49","49","手入力箇所","手入力箇所","手入力箇所","手入力箇所","手入力箇所","手入力箇所","手入力箇所","手入力箇所","手入力箇所","手入力箇所"))</f>
        <v>#REF!</v>
      </c>
    </row>
    <row r="1508" spans="1:14" ht="13.8" thickBot="1" x14ac:dyDescent="0.25">
      <c r="A1508" s="31" t="s">
        <v>83</v>
      </c>
      <c r="B1508" s="18">
        <v>6</v>
      </c>
      <c r="C1508" s="18">
        <v>10</v>
      </c>
      <c r="D1508" s="18">
        <v>14</v>
      </c>
      <c r="E1508" s="18">
        <v>17</v>
      </c>
      <c r="F1508" s="18">
        <v>29</v>
      </c>
      <c r="G1508" s="18">
        <v>50</v>
      </c>
      <c r="H1508" s="18">
        <v>76</v>
      </c>
      <c r="I1508" s="18">
        <v>100</v>
      </c>
      <c r="J1508" s="18">
        <v>123</v>
      </c>
      <c r="K1508" s="69"/>
      <c r="L1508" s="111" t="s">
        <v>83</v>
      </c>
      <c r="M1508" s="103" t="e">
        <f>#REF!</f>
        <v>#REF!</v>
      </c>
      <c r="N1508" s="103" t="e">
        <f>IF(M1508=0,"",CHOOSE(M1508,"6","10","14","17","17","29","29","29","29","29","50","50","50","50","50","50","50","50","50","50","76","76","76","76","76","76","76","76","76","76","100","100","100","100","100","100","100","100","100","100","123","123","123","123","123","123","123","123","123","123","手入力箇所","手入力箇所","手入力箇所","手入力箇所","手入力箇所","手入力箇所","手入力箇所","手入力箇所","手入力箇所"))</f>
        <v>#REF!</v>
      </c>
    </row>
    <row r="1509" spans="1:14" ht="27" thickBot="1" x14ac:dyDescent="0.25">
      <c r="A1509" s="32" t="s">
        <v>84</v>
      </c>
      <c r="B1509" s="20">
        <v>9</v>
      </c>
      <c r="C1509" s="20">
        <v>15</v>
      </c>
      <c r="D1509" s="20">
        <v>20</v>
      </c>
      <c r="E1509" s="20">
        <v>24</v>
      </c>
      <c r="F1509" s="20">
        <v>39</v>
      </c>
      <c r="G1509" s="20">
        <v>65</v>
      </c>
      <c r="H1509" s="63"/>
      <c r="I1509" s="63"/>
      <c r="J1509" s="63"/>
      <c r="K1509" s="106"/>
      <c r="L1509" s="111" t="s">
        <v>84</v>
      </c>
      <c r="M1509" s="103" t="e">
        <f>#REF!</f>
        <v>#REF!</v>
      </c>
      <c r="N1509" s="103" t="e">
        <f>IF(M1509=0,"",CHOOSE(M1509,"9","15","20","24","24","39","39","39","39","39","65","65","65","65","65","65","65","65","65","65","手入力箇所","手入力箇所","手入力箇所","手入力箇所","手入力箇所","手入力箇所","手入力箇所","手入力箇所","手入力箇所","手入力箇所"))</f>
        <v>#REF!</v>
      </c>
    </row>
    <row r="1512" spans="1:14" ht="13.8" thickBot="1" x14ac:dyDescent="0.25"/>
    <row r="1513" spans="1:14" ht="13.8" thickBot="1" x14ac:dyDescent="0.25">
      <c r="A1513" s="688" t="e">
        <f>#REF!</f>
        <v>#REF!</v>
      </c>
      <c r="B1513" s="688"/>
      <c r="C1513" s="688"/>
      <c r="D1513" s="689" t="s">
        <v>192</v>
      </c>
      <c r="E1513" s="689"/>
      <c r="F1513" s="689"/>
      <c r="G1513" s="689"/>
      <c r="H1513" s="689"/>
      <c r="I1513" s="689"/>
      <c r="J1513" s="689"/>
      <c r="K1513" s="689"/>
      <c r="L1513" s="689"/>
      <c r="M1513" s="689"/>
      <c r="N1513" s="689"/>
    </row>
    <row r="1514" spans="1:14" ht="13.8" thickBot="1" x14ac:dyDescent="0.25">
      <c r="A1514" s="65"/>
      <c r="B1514" s="33">
        <v>1</v>
      </c>
      <c r="C1514" s="24">
        <v>2</v>
      </c>
      <c r="D1514" s="24">
        <v>3</v>
      </c>
      <c r="E1514" s="24" t="s">
        <v>58</v>
      </c>
      <c r="F1514" s="24" t="s">
        <v>59</v>
      </c>
      <c r="G1514" s="24" t="s">
        <v>60</v>
      </c>
      <c r="H1514" s="24" t="s">
        <v>61</v>
      </c>
      <c r="I1514" s="24" t="s">
        <v>62</v>
      </c>
      <c r="J1514" s="24" t="s">
        <v>194</v>
      </c>
      <c r="K1514" s="25" t="s">
        <v>85</v>
      </c>
      <c r="L1514" s="105" t="s">
        <v>189</v>
      </c>
      <c r="M1514" s="105" t="s">
        <v>188</v>
      </c>
      <c r="N1514" s="105" t="s">
        <v>51</v>
      </c>
    </row>
    <row r="1515" spans="1:14" ht="13.8" thickBot="1" x14ac:dyDescent="0.25">
      <c r="A1515" s="26" t="s">
        <v>56</v>
      </c>
      <c r="B1515" s="22">
        <v>5</v>
      </c>
      <c r="C1515" s="22">
        <v>7</v>
      </c>
      <c r="D1515" s="22">
        <v>8</v>
      </c>
      <c r="E1515" s="22">
        <v>8</v>
      </c>
      <c r="F1515" s="22">
        <v>10</v>
      </c>
      <c r="G1515" s="22">
        <v>13</v>
      </c>
      <c r="H1515" s="22">
        <v>16</v>
      </c>
      <c r="I1515" s="22"/>
      <c r="J1515" s="23"/>
      <c r="K1515" s="1"/>
      <c r="L1515" s="26" t="s">
        <v>56</v>
      </c>
      <c r="M1515" s="104" t="e">
        <f>#REF!</f>
        <v>#REF!</v>
      </c>
      <c r="N1515" s="112" t="e">
        <f>IF(M1515=0,"",CHOOSE(M1515,"5","7","8","8","8","10","10","10","10","10","13","13","13","13","13","13","13","13","13","13","16","16","16","16","16","16","16","16","16","16","16","手入力箇所","手入力箇所","手入力箇所","手入力箇所","手入力箇所","手入力箇所","手入力箇所","手入力箇所","手入力箇所","手入力箇所"))</f>
        <v>#REF!</v>
      </c>
    </row>
    <row r="1516" spans="1:14" ht="13.8" thickBot="1" x14ac:dyDescent="0.25">
      <c r="A1516" s="27" t="s">
        <v>57</v>
      </c>
      <c r="B1516" s="18">
        <v>5</v>
      </c>
      <c r="C1516" s="18">
        <v>7</v>
      </c>
      <c r="D1516" s="18">
        <v>8</v>
      </c>
      <c r="E1516" s="18">
        <v>9</v>
      </c>
      <c r="F1516" s="18">
        <v>12</v>
      </c>
      <c r="G1516" s="18">
        <v>16</v>
      </c>
      <c r="H1516" s="18"/>
      <c r="I1516" s="18"/>
      <c r="J1516" s="62"/>
      <c r="K1516" s="19"/>
      <c r="L1516" s="27" t="s">
        <v>57</v>
      </c>
      <c r="M1516" s="104" t="e">
        <f>#REF!</f>
        <v>#REF!</v>
      </c>
      <c r="N1516" s="113" t="e">
        <f>IF(M1516=0,"",CHOOSE(M1516,"5","7","8","9","9","12","12","12","12","12","16","16","16","16","16","16","16","16","16","16","手入力箇所","手入力箇所","手入力箇所","手入力箇所","手入力箇所","手入力箇所","手入力箇所","手入力箇所","手入力箇所","手入力箇所"))</f>
        <v>#REF!</v>
      </c>
    </row>
    <row r="1517" spans="1:14" ht="48.6" thickBot="1" x14ac:dyDescent="0.25">
      <c r="A1517" s="28" t="s">
        <v>64</v>
      </c>
      <c r="B1517" s="18">
        <v>6</v>
      </c>
      <c r="C1517" s="18"/>
      <c r="D1517" s="18"/>
      <c r="E1517" s="18"/>
      <c r="F1517" s="18"/>
      <c r="G1517" s="18"/>
      <c r="H1517" s="18"/>
      <c r="I1517" s="18"/>
      <c r="J1517" s="62"/>
      <c r="K1517" s="19"/>
      <c r="L1517" s="28" t="s">
        <v>64</v>
      </c>
      <c r="M1517" s="104" t="e">
        <f>#REF!</f>
        <v>#REF!</v>
      </c>
      <c r="N1517" s="113" t="e">
        <f>IF(M1517=0,"",CHOOSE(M1517,"6","手入力箇所","手入力箇所","手入力箇所","手入力箇所","手入力箇所","手入力箇所","手入力箇所","手入力箇所","手入力箇所","手入力箇所","",""))</f>
        <v>#REF!</v>
      </c>
    </row>
    <row r="1518" spans="1:14" ht="48.6" thickBot="1" x14ac:dyDescent="0.25">
      <c r="A1518" s="28" t="s">
        <v>65</v>
      </c>
      <c r="B1518" s="18">
        <v>6</v>
      </c>
      <c r="C1518" s="18"/>
      <c r="D1518" s="18"/>
      <c r="E1518" s="18"/>
      <c r="F1518" s="18"/>
      <c r="G1518" s="18"/>
      <c r="H1518" s="18"/>
      <c r="I1518" s="18"/>
      <c r="J1518" s="62"/>
      <c r="K1518" s="19"/>
      <c r="L1518" s="28" t="s">
        <v>65</v>
      </c>
      <c r="M1518" s="104" t="e">
        <f>#REF!</f>
        <v>#REF!</v>
      </c>
      <c r="N1518" s="113" t="e">
        <f>IF(M1518=0,"",CHOOSE(M1518,"6","手入力箇所","手入力箇所","手入力箇所","手入力箇所","手入力箇所","手入力箇所","手入力箇所","手入力箇所","手入力箇所","手入力箇所","",""))</f>
        <v>#REF!</v>
      </c>
    </row>
    <row r="1519" spans="1:14" ht="24.6" thickBot="1" x14ac:dyDescent="0.25">
      <c r="A1519" s="28" t="s">
        <v>66</v>
      </c>
      <c r="B1519" s="18">
        <v>5</v>
      </c>
      <c r="C1519" s="18">
        <v>7</v>
      </c>
      <c r="D1519" s="18">
        <v>8</v>
      </c>
      <c r="E1519" s="18">
        <v>9</v>
      </c>
      <c r="F1519" s="18">
        <v>12</v>
      </c>
      <c r="G1519" s="18"/>
      <c r="H1519" s="18"/>
      <c r="I1519" s="18"/>
      <c r="J1519" s="62"/>
      <c r="K1519" s="19"/>
      <c r="L1519" s="28" t="s">
        <v>66</v>
      </c>
      <c r="M1519" s="104" t="e">
        <f>#REF!</f>
        <v>#REF!</v>
      </c>
      <c r="N1519" s="113" t="e">
        <f>IF(M1519=0,"",CHOOSE(M1519,"5","7","8","9","9","12","12","12","12","12","手入力箇所","手入力箇所","手入力箇所","手入力箇所","手入力箇所","手入力箇所","手入力箇所","手入力箇所","手入力箇所","手入力箇所"))</f>
        <v>#REF!</v>
      </c>
    </row>
    <row r="1520" spans="1:14" ht="36.6" thickBot="1" x14ac:dyDescent="0.25">
      <c r="A1520" s="28" t="s">
        <v>67</v>
      </c>
      <c r="B1520" s="18">
        <v>4</v>
      </c>
      <c r="C1520" s="18">
        <v>5</v>
      </c>
      <c r="D1520" s="18">
        <v>5</v>
      </c>
      <c r="E1520" s="18">
        <v>6</v>
      </c>
      <c r="F1520" s="18"/>
      <c r="G1520" s="18"/>
      <c r="H1520" s="18"/>
      <c r="I1520" s="18"/>
      <c r="J1520" s="62"/>
      <c r="K1520" s="19"/>
      <c r="L1520" s="28" t="s">
        <v>67</v>
      </c>
      <c r="M1520" s="104" t="e">
        <f>#REF!</f>
        <v>#REF!</v>
      </c>
      <c r="N1520" s="113" t="e">
        <f>IF(M1520=0,"",CHOOSE(M1520,"4","5","5","6","6","手入力箇所","手入力箇所","手入力箇所","手入力箇所","手入力箇所","手入力箇所","手入力箇所","手入力箇所","手入力箇所","手入力箇所"))</f>
        <v>#REF!</v>
      </c>
    </row>
    <row r="1521" spans="1:14" ht="24.6" thickBot="1" x14ac:dyDescent="0.25">
      <c r="A1521" s="28" t="s">
        <v>68</v>
      </c>
      <c r="B1521" s="18">
        <v>12</v>
      </c>
      <c r="C1521" s="18">
        <v>12</v>
      </c>
      <c r="D1521" s="18">
        <v>12</v>
      </c>
      <c r="E1521" s="18">
        <v>12</v>
      </c>
      <c r="F1521" s="18">
        <v>12</v>
      </c>
      <c r="G1521" s="18">
        <v>12</v>
      </c>
      <c r="H1521" s="18">
        <v>12</v>
      </c>
      <c r="I1521" s="18"/>
      <c r="J1521" s="62"/>
      <c r="K1521" s="19"/>
      <c r="L1521" s="28" t="s">
        <v>68</v>
      </c>
      <c r="M1521" s="104" t="e">
        <f>#REF!</f>
        <v>#REF!</v>
      </c>
      <c r="N1521" s="113" t="e">
        <f>IF(M1521=0,"",CHOOSE(M1521,"12","12","12","12","12","12","12","12","12","12","12","12","12","12","12","12","12","12","12","12","12","12","12","12","12","12","12","12","12","12","手入力箇所","手入力箇所","手入力箇所","手入力箇所","手入力箇所","手入力箇所","手入力箇所","手入力箇所","手入力箇所","手入力箇所"))</f>
        <v>#REF!</v>
      </c>
    </row>
    <row r="1522" spans="1:14" ht="36.6" thickBot="1" x14ac:dyDescent="0.25">
      <c r="A1522" s="28" t="s">
        <v>69</v>
      </c>
      <c r="B1522" s="18">
        <v>7</v>
      </c>
      <c r="C1522" s="18">
        <v>7</v>
      </c>
      <c r="D1522" s="18">
        <v>7</v>
      </c>
      <c r="E1522" s="18">
        <v>7</v>
      </c>
      <c r="F1522" s="18">
        <v>7</v>
      </c>
      <c r="G1522" s="18"/>
      <c r="H1522" s="18"/>
      <c r="I1522" s="18"/>
      <c r="J1522" s="62"/>
      <c r="K1522" s="19"/>
      <c r="L1522" s="28" t="s">
        <v>69</v>
      </c>
      <c r="M1522" s="104" t="e">
        <f>#REF!</f>
        <v>#REF!</v>
      </c>
      <c r="N1522" s="113" t="e">
        <f>IF(M1522=0,"",CHOOSE(M1522,"7","7","7","7","7","7","7","7","7","7","手入力箇所","手入力箇所","手入力箇所","手入力箇所","手入力箇所","手入力箇所","手入力箇所","手入力箇所","手入力箇所","手入力箇所"))</f>
        <v>#REF!</v>
      </c>
    </row>
    <row r="1523" spans="1:14" ht="13.8" thickBot="1" x14ac:dyDescent="0.25">
      <c r="A1523" s="27" t="s">
        <v>63</v>
      </c>
      <c r="B1523" s="18">
        <v>4</v>
      </c>
      <c r="C1523" s="18">
        <v>5</v>
      </c>
      <c r="D1523" s="18">
        <v>7</v>
      </c>
      <c r="E1523" s="18">
        <v>8</v>
      </c>
      <c r="F1523" s="18">
        <v>11</v>
      </c>
      <c r="G1523" s="18">
        <v>16</v>
      </c>
      <c r="H1523" s="18">
        <v>22</v>
      </c>
      <c r="I1523" s="18">
        <v>26</v>
      </c>
      <c r="J1523" s="18">
        <v>31</v>
      </c>
      <c r="K1523" s="19"/>
      <c r="L1523" s="27" t="s">
        <v>63</v>
      </c>
      <c r="M1523" s="104" t="e">
        <f>#REF!</f>
        <v>#REF!</v>
      </c>
      <c r="N1523" s="113" t="e">
        <f>IF(M1523=0,"",CHOOSE(M1523,"4","5","7","8","8","11","11","11","11","11","16","16","16","16","16","16","16","16","16","16","22","22","22","22","22","22","22","22","22","22","26","26","26","26","26","26","26","26","26","26","31","31","31","31","31","31","31","31","31","31","31","手入力箇所","手入力箇所","手入力箇所","手入力箇所","手入力箇所","手入力箇所","手入力箇所","手入力箇所","手入力箇所","手入力箇所"))</f>
        <v>#REF!</v>
      </c>
    </row>
    <row r="1524" spans="1:14" ht="24.6" thickBot="1" x14ac:dyDescent="0.25">
      <c r="A1524" s="28" t="s">
        <v>70</v>
      </c>
      <c r="B1524" s="18">
        <v>5</v>
      </c>
      <c r="C1524" s="18">
        <v>6</v>
      </c>
      <c r="D1524" s="18">
        <v>7</v>
      </c>
      <c r="E1524" s="18"/>
      <c r="F1524" s="18"/>
      <c r="G1524" s="18"/>
      <c r="H1524" s="18"/>
      <c r="I1524" s="18"/>
      <c r="J1524" s="62"/>
      <c r="K1524" s="19"/>
      <c r="L1524" s="28" t="s">
        <v>70</v>
      </c>
      <c r="M1524" s="104" t="e">
        <f>#REF!</f>
        <v>#REF!</v>
      </c>
      <c r="N1524" s="113" t="e">
        <f>IF(M1524=0,"",CHOOSE(M1524,"5","6","7","手入力箇所","手入力箇所","手入力箇所","手入力箇所","手入力箇所","手入力箇所","手入力箇所","手入力箇所","手入力箇所","手入力箇所"))</f>
        <v>#REF!</v>
      </c>
    </row>
    <row r="1525" spans="1:14" ht="13.8" thickBot="1" x14ac:dyDescent="0.25">
      <c r="A1525" s="29" t="s">
        <v>71</v>
      </c>
      <c r="B1525" s="18">
        <v>3</v>
      </c>
      <c r="C1525" s="18">
        <v>6</v>
      </c>
      <c r="D1525" s="18">
        <v>19</v>
      </c>
      <c r="E1525" s="18"/>
      <c r="F1525" s="18"/>
      <c r="G1525" s="18"/>
      <c r="H1525" s="18"/>
      <c r="I1525" s="18"/>
      <c r="J1525" s="62"/>
      <c r="K1525" s="19"/>
      <c r="L1525" s="29" t="s">
        <v>71</v>
      </c>
      <c r="M1525" s="104" t="e">
        <f>#REF!</f>
        <v>#REF!</v>
      </c>
      <c r="N1525" s="113" t="e">
        <f>IF(M1525=0,"",CHOOSE(M1525,"3","6","19","手入力箇所","手入力箇所","手入力箇所","手入力箇所","手入力箇所","手入力箇所","手入力箇所","手入力箇所","手入力箇所","手入力箇所"))</f>
        <v>#REF!</v>
      </c>
    </row>
    <row r="1526" spans="1:14" ht="13.8" thickBot="1" x14ac:dyDescent="0.25">
      <c r="A1526" s="29" t="s">
        <v>72</v>
      </c>
      <c r="B1526" s="18">
        <v>1</v>
      </c>
      <c r="C1526" s="18">
        <v>3</v>
      </c>
      <c r="D1526" s="18">
        <v>5</v>
      </c>
      <c r="E1526" s="18">
        <v>9</v>
      </c>
      <c r="F1526" s="18">
        <v>26</v>
      </c>
      <c r="G1526" s="18"/>
      <c r="H1526" s="18"/>
      <c r="I1526" s="18"/>
      <c r="J1526" s="62"/>
      <c r="K1526" s="19"/>
      <c r="L1526" s="29" t="s">
        <v>72</v>
      </c>
      <c r="M1526" s="104" t="e">
        <f>#REF!</f>
        <v>#REF!</v>
      </c>
      <c r="N1526" s="113" t="e">
        <f>IF(M1526=0,"",CHOOSE(M1526,"1","3","5","9","9","26","26","26","26","26","手入力箇所","手入力箇所","手入力箇所","手入力箇所","手入力箇所","手入力箇所","手入力箇所","手入力箇所","手入力箇所","手入力箇所"))</f>
        <v>#REF!</v>
      </c>
    </row>
    <row r="1527" spans="1:14" ht="13.8" thickBot="1" x14ac:dyDescent="0.25">
      <c r="A1527" s="29" t="s">
        <v>73</v>
      </c>
      <c r="B1527" s="18">
        <v>4</v>
      </c>
      <c r="C1527" s="18">
        <v>11</v>
      </c>
      <c r="D1527" s="18">
        <v>20</v>
      </c>
      <c r="E1527" s="18">
        <v>33</v>
      </c>
      <c r="F1527" s="18"/>
      <c r="G1527" s="18"/>
      <c r="H1527" s="18"/>
      <c r="I1527" s="18"/>
      <c r="J1527" s="62"/>
      <c r="K1527" s="19"/>
      <c r="L1527" s="29" t="s">
        <v>73</v>
      </c>
      <c r="M1527" s="104" t="e">
        <f>#REF!</f>
        <v>#REF!</v>
      </c>
      <c r="N1527" s="113" t="e">
        <f>IF(M1527=0,"",CHOOSE(M1527,"4","11","20","33","33","手入力箇所","手入力箇所","手入力箇所","手入力箇所","手入力箇所","手入力箇所","手入力箇所","手入力箇所","手入力箇所","手入力箇所"))</f>
        <v>#REF!</v>
      </c>
    </row>
    <row r="1528" spans="1:14" ht="37.200000000000003" thickBot="1" x14ac:dyDescent="0.25">
      <c r="A1528" s="30" t="s">
        <v>74</v>
      </c>
      <c r="B1528" s="18">
        <v>4</v>
      </c>
      <c r="C1528" s="18">
        <v>6</v>
      </c>
      <c r="D1528" s="18">
        <v>8</v>
      </c>
      <c r="E1528" s="18">
        <v>10</v>
      </c>
      <c r="F1528" s="18">
        <v>15</v>
      </c>
      <c r="G1528" s="18">
        <v>23</v>
      </c>
      <c r="H1528" s="18">
        <v>33</v>
      </c>
      <c r="I1528" s="18"/>
      <c r="J1528" s="62"/>
      <c r="K1528" s="19"/>
      <c r="L1528" s="30" t="s">
        <v>74</v>
      </c>
      <c r="M1528" s="104" t="e">
        <f>#REF!</f>
        <v>#REF!</v>
      </c>
      <c r="N1528" s="113" t="e">
        <f>IF(M1528=0,"",CHOOSE(M1528,"4","6","8","10","10","15","15","15","15","15","23","23","23","23","23","23","23","23","23","23","33","33","33","33","33","33","33","33","33","33","手入力箇所","手入力箇所","手入力箇所","手入力箇所","手入力箇所","手入力箇所","手入力箇所","手入力箇所","手入力箇所","手入力箇所"))</f>
        <v>#REF!</v>
      </c>
    </row>
    <row r="1529" spans="1:14" ht="13.8" thickBot="1" x14ac:dyDescent="0.25">
      <c r="A1529" s="29" t="s">
        <v>75</v>
      </c>
      <c r="B1529" s="18">
        <v>6</v>
      </c>
      <c r="C1529" s="18">
        <v>14</v>
      </c>
      <c r="D1529" s="18">
        <v>25</v>
      </c>
      <c r="E1529" s="18">
        <v>39</v>
      </c>
      <c r="F1529" s="18"/>
      <c r="G1529" s="18"/>
      <c r="H1529" s="18"/>
      <c r="I1529" s="18"/>
      <c r="J1529" s="62"/>
      <c r="K1529" s="19"/>
      <c r="L1529" s="29" t="s">
        <v>75</v>
      </c>
      <c r="M1529" s="104" t="e">
        <f>#REF!</f>
        <v>#REF!</v>
      </c>
      <c r="N1529" s="113" t="e">
        <f>IF(M1529=0,"",CHOOSE(M1529,"6","14","25","39","39","手入力箇所","手入力箇所","手入力箇所","手入力箇所","手入力箇所","手入力箇所","手入力箇所","手入力箇所","手入力箇所","手入力箇所"))</f>
        <v>#REF!</v>
      </c>
    </row>
    <row r="1530" spans="1:14" ht="37.200000000000003" thickBot="1" x14ac:dyDescent="0.25">
      <c r="A1530" s="30" t="s">
        <v>76</v>
      </c>
      <c r="B1530" s="18">
        <v>2</v>
      </c>
      <c r="C1530" s="18">
        <v>3</v>
      </c>
      <c r="D1530" s="18">
        <v>6</v>
      </c>
      <c r="E1530" s="18">
        <v>9</v>
      </c>
      <c r="F1530" s="18"/>
      <c r="G1530" s="18"/>
      <c r="H1530" s="18"/>
      <c r="I1530" s="18"/>
      <c r="J1530" s="62"/>
      <c r="K1530" s="19"/>
      <c r="L1530" s="30" t="s">
        <v>76</v>
      </c>
      <c r="M1530" s="104" t="e">
        <f>#REF!</f>
        <v>#REF!</v>
      </c>
      <c r="N1530" s="113" t="e">
        <f>IF(M1530=0,"",CHOOSE(M1530,"2","3","6","9","9","手入力箇所","手入力箇所","手入力箇所","手入力箇所","手入力箇所","手入力箇所","手入力箇所","手入力箇所","手入力箇所","手入力箇所"))</f>
        <v>#REF!</v>
      </c>
    </row>
    <row r="1531" spans="1:14" ht="27" thickBot="1" x14ac:dyDescent="0.25">
      <c r="A1531" s="31" t="s">
        <v>77</v>
      </c>
      <c r="B1531" s="18">
        <v>12</v>
      </c>
      <c r="C1531" s="18">
        <v>18</v>
      </c>
      <c r="D1531" s="18">
        <v>22</v>
      </c>
      <c r="E1531" s="18">
        <v>26</v>
      </c>
      <c r="F1531" s="62"/>
      <c r="G1531" s="62"/>
      <c r="H1531" s="62"/>
      <c r="I1531" s="62"/>
      <c r="J1531" s="62"/>
      <c r="K1531" s="19"/>
      <c r="L1531" s="31" t="s">
        <v>77</v>
      </c>
      <c r="M1531" s="104" t="e">
        <f>#REF!</f>
        <v>#REF!</v>
      </c>
      <c r="N1531" s="113" t="e">
        <f>IF(M1531=0,"",CHOOSE(M1531,"12","18","22","26","26","手入力箇所","手入力箇所","手入力箇所","手入力箇所","手入力箇所","手入力箇所","手入力箇所","手入力箇所","手入力箇所","手入力箇所"))</f>
        <v>#REF!</v>
      </c>
    </row>
    <row r="1532" spans="1:14" ht="40.200000000000003" thickBot="1" x14ac:dyDescent="0.25">
      <c r="A1532" s="31" t="s">
        <v>78</v>
      </c>
      <c r="B1532" s="18">
        <v>5</v>
      </c>
      <c r="C1532" s="18">
        <v>8</v>
      </c>
      <c r="D1532" s="18">
        <v>11</v>
      </c>
      <c r="E1532" s="18">
        <v>14</v>
      </c>
      <c r="F1532" s="62"/>
      <c r="G1532" s="62"/>
      <c r="H1532" s="62"/>
      <c r="I1532" s="62"/>
      <c r="J1532" s="62"/>
      <c r="K1532" s="19"/>
      <c r="L1532" s="31" t="s">
        <v>78</v>
      </c>
      <c r="M1532" s="104" t="e">
        <f>#REF!</f>
        <v>#REF!</v>
      </c>
      <c r="N1532" s="113" t="e">
        <f>IF(M1532=0,"",CHOOSE(M1532,"5","8","11","14","14","手入力箇所","手入力箇所","手入力箇所","手入力箇所","手入力箇所","手入力箇所","手入力箇所","手入力箇所","手入力箇所","手入力箇所"))</f>
        <v>#REF!</v>
      </c>
    </row>
    <row r="1533" spans="1:14" ht="27" thickBot="1" x14ac:dyDescent="0.25">
      <c r="A1533" s="31" t="s">
        <v>79</v>
      </c>
      <c r="B1533" s="18">
        <v>6</v>
      </c>
      <c r="C1533" s="18">
        <v>11</v>
      </c>
      <c r="D1533" s="18">
        <v>16</v>
      </c>
      <c r="E1533" s="18">
        <v>21</v>
      </c>
      <c r="F1533" s="62"/>
      <c r="G1533" s="62"/>
      <c r="H1533" s="62"/>
      <c r="I1533" s="62"/>
      <c r="J1533" s="62"/>
      <c r="K1533" s="19"/>
      <c r="L1533" s="31" t="s">
        <v>79</v>
      </c>
      <c r="M1533" s="104" t="e">
        <f>#REF!</f>
        <v>#REF!</v>
      </c>
      <c r="N1533" s="113" t="e">
        <f>IF(M1533=0,"",CHOOSE(M1533,"6","11","16","21","21","手入力箇所","手入力箇所","手入力箇所","手入力箇所","手入力箇所","手入力箇所","手入力箇所","手入力箇所","手入力箇所"))</f>
        <v>#REF!</v>
      </c>
    </row>
    <row r="1534" spans="1:14" ht="40.200000000000003" thickBot="1" x14ac:dyDescent="0.25">
      <c r="A1534" s="31" t="s">
        <v>80</v>
      </c>
      <c r="B1534" s="18">
        <v>5</v>
      </c>
      <c r="C1534" s="18">
        <v>7</v>
      </c>
      <c r="D1534" s="18">
        <v>9</v>
      </c>
      <c r="E1534" s="18">
        <v>10</v>
      </c>
      <c r="F1534" s="62"/>
      <c r="G1534" s="62"/>
      <c r="H1534" s="62"/>
      <c r="I1534" s="62"/>
      <c r="J1534" s="62"/>
      <c r="K1534" s="19"/>
      <c r="L1534" s="31" t="s">
        <v>80</v>
      </c>
      <c r="M1534" s="104" t="e">
        <f>#REF!</f>
        <v>#REF!</v>
      </c>
      <c r="N1534" s="113" t="e">
        <f>IF(M1534=0,"",CHOOSE(M1534,"5","7","9","10","10","手入力箇所","手入力箇所","手入力箇所","手入力箇所","手入力箇所","手入力箇所","手入力箇所","手入力箇所","手入力箇所"))</f>
        <v>#REF!</v>
      </c>
    </row>
    <row r="1535" spans="1:14" ht="40.200000000000003" thickBot="1" x14ac:dyDescent="0.25">
      <c r="A1535" s="31" t="s">
        <v>81</v>
      </c>
      <c r="B1535" s="18">
        <v>9</v>
      </c>
      <c r="C1535" s="18">
        <v>14</v>
      </c>
      <c r="D1535" s="62"/>
      <c r="E1535" s="62"/>
      <c r="F1535" s="62"/>
      <c r="G1535" s="62"/>
      <c r="H1535" s="62"/>
      <c r="I1535" s="62"/>
      <c r="J1535" s="62"/>
      <c r="K1535" s="19"/>
      <c r="L1535" s="31" t="s">
        <v>81</v>
      </c>
      <c r="M1535" s="104" t="e">
        <f>#REF!</f>
        <v>#REF!</v>
      </c>
      <c r="N1535" s="113" t="e">
        <f>IF(M1535=0,"",CHOOSE(M1535,"9","14","手入力箇所","手入力箇所","手入力箇所","手入力箇所","手入力箇所","手入力箇所","手入力箇所","手入力箇所","手入力箇所","手入力箇所"))</f>
        <v>#REF!</v>
      </c>
    </row>
    <row r="1536" spans="1:14" ht="13.8" thickBot="1" x14ac:dyDescent="0.25">
      <c r="A1536" s="31" t="s">
        <v>82</v>
      </c>
      <c r="B1536" s="18">
        <v>3</v>
      </c>
      <c r="C1536" s="18">
        <v>4</v>
      </c>
      <c r="D1536" s="18">
        <v>4</v>
      </c>
      <c r="E1536" s="18">
        <v>5</v>
      </c>
      <c r="F1536" s="18">
        <v>6</v>
      </c>
      <c r="G1536" s="18">
        <v>8</v>
      </c>
      <c r="H1536" s="18">
        <v>9</v>
      </c>
      <c r="I1536" s="18">
        <v>11</v>
      </c>
      <c r="J1536" s="18">
        <v>12</v>
      </c>
      <c r="K1536" s="19"/>
      <c r="L1536" s="31" t="s">
        <v>82</v>
      </c>
      <c r="M1536" s="104" t="e">
        <f>#REF!</f>
        <v>#REF!</v>
      </c>
      <c r="N1536" s="113" t="e">
        <f>IF(M1536=0,"",CHOOSE(M1536,"3","4","4","5","5","6","6","6","6","6","8","8","8","8","8","8","8","8","8","8","9","9","9","9","9","9","9","9","9","9","11","11","11","11","11","11","11","11","11","11","12","12","12","12","12","12","12","12","12","12","12","手入力箇所","手入力箇所","手入力箇所","手入力箇所","手入力箇所","手入力箇所","手入力箇所","手入力箇所","手入力箇所","手入力箇所"))</f>
        <v>#REF!</v>
      </c>
    </row>
    <row r="1537" spans="1:14" ht="13.8" thickBot="1" x14ac:dyDescent="0.25">
      <c r="A1537" s="31" t="s">
        <v>83</v>
      </c>
      <c r="B1537" s="18">
        <v>3</v>
      </c>
      <c r="C1537" s="18">
        <v>4</v>
      </c>
      <c r="D1537" s="18">
        <v>4</v>
      </c>
      <c r="E1537" s="18">
        <v>5</v>
      </c>
      <c r="F1537" s="18">
        <v>6</v>
      </c>
      <c r="G1537" s="18">
        <v>8</v>
      </c>
      <c r="H1537" s="18">
        <v>10</v>
      </c>
      <c r="I1537" s="18">
        <v>12</v>
      </c>
      <c r="J1537" s="18">
        <v>13</v>
      </c>
      <c r="K1537" s="19"/>
      <c r="L1537" s="31" t="s">
        <v>83</v>
      </c>
      <c r="M1537" s="104" t="e">
        <f>#REF!</f>
        <v>#REF!</v>
      </c>
      <c r="N1537" s="113" t="e">
        <f>IF(M1537=0,"",CHOOSE(M1537,"3","4","4","5","5","6","6","6","6","6","8","8","8","8","8","8","8","8","8","8","10","10","10","10","10","10","10","10","10","10","12","12","12","12","12","12","12","12","12","12","13","13","13","13","13","13","13","13","13","13","13","手入力箇所","手入力箇所","手入力箇所","手入力箇所","手入力箇所","手入力箇所","手入力箇所","手入力箇所","手入力箇所","手入力箇所"))</f>
        <v>#REF!</v>
      </c>
    </row>
    <row r="1538" spans="1:14" ht="27" thickBot="1" x14ac:dyDescent="0.25">
      <c r="A1538" s="32" t="s">
        <v>84</v>
      </c>
      <c r="B1538" s="20">
        <v>1</v>
      </c>
      <c r="C1538" s="20">
        <v>2</v>
      </c>
      <c r="D1538" s="20">
        <v>3</v>
      </c>
      <c r="E1538" s="20">
        <v>4</v>
      </c>
      <c r="F1538" s="20">
        <v>8</v>
      </c>
      <c r="G1538" s="20">
        <v>19</v>
      </c>
      <c r="H1538" s="63"/>
      <c r="I1538" s="63"/>
      <c r="J1538" s="63"/>
      <c r="K1538" s="21"/>
      <c r="L1538" s="32" t="s">
        <v>84</v>
      </c>
      <c r="M1538" s="104" t="e">
        <f>#REF!</f>
        <v>#REF!</v>
      </c>
      <c r="N1538" s="113" t="e">
        <f>IF(M1538=0,"",CHOOSE(M1538,"1","2","3","4","4","8","8","8","8","8","19","19","19","19","19","19","19","19","19","19","手入力箇所","手入力箇所","手入力箇所","手入力箇所","手入力箇所","手入力箇所","手入力箇所","手入力箇所","手入力箇所","手入力箇所"))</f>
        <v>#REF!</v>
      </c>
    </row>
    <row r="1539" spans="1:14" ht="13.8" thickBot="1" x14ac:dyDescent="0.25"/>
    <row r="1540" spans="1:14" ht="13.8" thickBot="1" x14ac:dyDescent="0.25">
      <c r="A1540" s="686" t="e">
        <f>A1513</f>
        <v>#REF!</v>
      </c>
      <c r="B1540" s="686"/>
      <c r="C1540" s="686"/>
      <c r="D1540" s="687" t="s">
        <v>193</v>
      </c>
      <c r="E1540" s="687"/>
      <c r="F1540" s="687"/>
      <c r="G1540" s="687"/>
      <c r="H1540" s="687"/>
      <c r="I1540" s="687"/>
      <c r="J1540" s="687"/>
      <c r="K1540" s="687"/>
      <c r="L1540" s="687"/>
      <c r="M1540" s="687"/>
      <c r="N1540" s="687"/>
    </row>
    <row r="1541" spans="1:14" ht="13.8" thickBot="1" x14ac:dyDescent="0.25">
      <c r="A1541" s="105"/>
      <c r="B1541" s="33">
        <v>1</v>
      </c>
      <c r="C1541" s="24">
        <v>2</v>
      </c>
      <c r="D1541" s="24">
        <v>3</v>
      </c>
      <c r="E1541" s="24" t="s">
        <v>58</v>
      </c>
      <c r="F1541" s="24" t="s">
        <v>59</v>
      </c>
      <c r="G1541" s="24" t="s">
        <v>60</v>
      </c>
      <c r="H1541" s="24" t="s">
        <v>61</v>
      </c>
      <c r="I1541" s="24" t="s">
        <v>62</v>
      </c>
      <c r="J1541" s="24" t="s">
        <v>194</v>
      </c>
      <c r="K1541" s="102" t="s">
        <v>85</v>
      </c>
      <c r="L1541" s="105" t="s">
        <v>189</v>
      </c>
      <c r="M1541" s="105" t="s">
        <v>188</v>
      </c>
      <c r="N1541" s="105" t="s">
        <v>51</v>
      </c>
    </row>
    <row r="1542" spans="1:14" ht="13.8" thickBot="1" x14ac:dyDescent="0.25">
      <c r="A1542" s="26" t="s">
        <v>56</v>
      </c>
      <c r="B1542" s="22">
        <v>16</v>
      </c>
      <c r="C1542" s="22">
        <v>25</v>
      </c>
      <c r="D1542" s="22">
        <v>32</v>
      </c>
      <c r="E1542" s="22">
        <v>38</v>
      </c>
      <c r="F1542" s="22">
        <v>56</v>
      </c>
      <c r="G1542" s="22">
        <v>87</v>
      </c>
      <c r="H1542" s="22">
        <v>121</v>
      </c>
      <c r="I1542" s="22"/>
      <c r="J1542" s="23"/>
      <c r="K1542" s="68"/>
      <c r="L1542" s="107" t="s">
        <v>56</v>
      </c>
      <c r="M1542" s="103" t="e">
        <f>#REF!</f>
        <v>#REF!</v>
      </c>
      <c r="N1542" s="103" t="e">
        <f>IF(M1542=0,"",CHOOSE(M1542,"16","25","32","38","38","56","56","56","56","56","87","87","87","87","87","87","87","87","87","87","121","121","121","121","121","121","121","121","121","121","手入力箇所","手入力箇所","手入力箇所","手入力箇所","手入力箇所","手入力箇所","手入力箇所","手入力箇所","手入力箇所","手入力箇所"))</f>
        <v>#REF!</v>
      </c>
    </row>
    <row r="1543" spans="1:14" ht="13.8" thickBot="1" x14ac:dyDescent="0.25">
      <c r="A1543" s="27" t="s">
        <v>57</v>
      </c>
      <c r="B1543" s="18">
        <v>25</v>
      </c>
      <c r="C1543" s="18">
        <v>33</v>
      </c>
      <c r="D1543" s="18">
        <v>40</v>
      </c>
      <c r="E1543" s="18">
        <v>45</v>
      </c>
      <c r="F1543" s="18">
        <v>58</v>
      </c>
      <c r="G1543" s="18">
        <v>79</v>
      </c>
      <c r="H1543" s="18"/>
      <c r="I1543" s="18"/>
      <c r="J1543" s="62"/>
      <c r="K1543" s="69"/>
      <c r="L1543" s="107" t="s">
        <v>57</v>
      </c>
      <c r="M1543" s="103" t="e">
        <f>#REF!</f>
        <v>#REF!</v>
      </c>
      <c r="N1543" s="103" t="e">
        <f>IF(M1543=0,"",CHOOSE(M1543,"25","33","40","45","45","58","58","58","58","58","79","79","79","79","79","79","79","79","79","79","手入力箇所","手入力箇所","手入力箇所","手入力箇所","手入力箇所","手入力箇所","手入力箇所","手入力箇所","手入力箇所","手入力箇所"))</f>
        <v>#REF!</v>
      </c>
    </row>
    <row r="1544" spans="1:14" ht="48.6" thickBot="1" x14ac:dyDescent="0.25">
      <c r="A1544" s="28" t="s">
        <v>64</v>
      </c>
      <c r="B1544" s="18">
        <v>32</v>
      </c>
      <c r="C1544" s="18"/>
      <c r="D1544" s="18"/>
      <c r="E1544" s="18"/>
      <c r="F1544" s="18"/>
      <c r="G1544" s="18"/>
      <c r="H1544" s="18"/>
      <c r="I1544" s="18"/>
      <c r="J1544" s="62"/>
      <c r="K1544" s="69"/>
      <c r="L1544" s="108" t="s">
        <v>64</v>
      </c>
      <c r="M1544" s="103" t="e">
        <f>#REF!</f>
        <v>#REF!</v>
      </c>
      <c r="N1544" s="103" t="e">
        <f>IF(M1544=0,"",CHOOSE(M1544,"32","手入力箇所","手入力箇所","手入力箇所","手入力箇所","手入力箇所","手入力箇所","手入力箇所","手入力箇所","手入力箇所","手入力箇所"))</f>
        <v>#REF!</v>
      </c>
    </row>
    <row r="1545" spans="1:14" ht="48.6" thickBot="1" x14ac:dyDescent="0.25">
      <c r="A1545" s="28" t="s">
        <v>65</v>
      </c>
      <c r="B1545" s="18">
        <v>36</v>
      </c>
      <c r="C1545" s="18"/>
      <c r="D1545" s="18"/>
      <c r="E1545" s="18"/>
      <c r="F1545" s="18"/>
      <c r="G1545" s="18"/>
      <c r="H1545" s="18"/>
      <c r="I1545" s="18"/>
      <c r="J1545" s="62"/>
      <c r="K1545" s="69"/>
      <c r="L1545" s="108" t="s">
        <v>65</v>
      </c>
      <c r="M1545" s="103" t="e">
        <f>#REF!</f>
        <v>#REF!</v>
      </c>
      <c r="N1545" s="103" t="e">
        <f>IF(M1545=0,"",CHOOSE(M1545,"36","手入力箇所","手入力箇所","手入力箇所","手入力箇所","手入力箇所","手入力箇所","手入力箇所","手入力箇所","手入力箇所","手入力箇所"))</f>
        <v>#REF!</v>
      </c>
    </row>
    <row r="1546" spans="1:14" ht="24.6" thickBot="1" x14ac:dyDescent="0.25">
      <c r="A1546" s="28" t="s">
        <v>66</v>
      </c>
      <c r="B1546" s="18">
        <v>24</v>
      </c>
      <c r="C1546" s="18">
        <v>30</v>
      </c>
      <c r="D1546" s="18">
        <v>33</v>
      </c>
      <c r="E1546" s="18">
        <v>35</v>
      </c>
      <c r="F1546" s="18">
        <v>42</v>
      </c>
      <c r="G1546" s="18"/>
      <c r="H1546" s="18"/>
      <c r="I1546" s="18"/>
      <c r="J1546" s="62"/>
      <c r="K1546" s="69"/>
      <c r="L1546" s="108" t="s">
        <v>66</v>
      </c>
      <c r="M1546" s="103" t="e">
        <f>#REF!</f>
        <v>#REF!</v>
      </c>
      <c r="N1546" s="103" t="e">
        <f>IF(M1546=0,"",CHOOSE(M1546,"24","30","33","35","35","42","42","42","42","42","手入力箇所","手入力箇所","手入力箇所","手入力箇所","手入力箇所","手入力箇所","手入力箇所","手入力箇所","手入力箇所","手入力箇所"))</f>
        <v>#REF!</v>
      </c>
    </row>
    <row r="1547" spans="1:14" ht="36.6" thickBot="1" x14ac:dyDescent="0.25">
      <c r="A1547" s="28" t="s">
        <v>67</v>
      </c>
      <c r="B1547" s="18">
        <v>7</v>
      </c>
      <c r="C1547" s="18">
        <v>12</v>
      </c>
      <c r="D1547" s="18">
        <v>16</v>
      </c>
      <c r="E1547" s="18">
        <v>19</v>
      </c>
      <c r="F1547" s="18"/>
      <c r="G1547" s="18"/>
      <c r="H1547" s="18"/>
      <c r="I1547" s="18"/>
      <c r="J1547" s="62"/>
      <c r="K1547" s="69"/>
      <c r="L1547" s="108" t="s">
        <v>67</v>
      </c>
      <c r="M1547" s="103" t="e">
        <f>#REF!</f>
        <v>#REF!</v>
      </c>
      <c r="N1547" s="103" t="e">
        <f>IF(M1547=0,"",CHOOSE(M1547,"7","12","16","19","19","手入力箇所","手入力箇所","手入力箇所","手入力箇所","手入力箇所","手入力箇所","手入力箇所","手入力箇所","手入力箇所","手入力箇所"))</f>
        <v>#REF!</v>
      </c>
    </row>
    <row r="1548" spans="1:14" ht="24.6" thickBot="1" x14ac:dyDescent="0.25">
      <c r="A1548" s="28" t="s">
        <v>68</v>
      </c>
      <c r="B1548" s="18">
        <v>21</v>
      </c>
      <c r="C1548" s="18">
        <v>35</v>
      </c>
      <c r="D1548" s="18">
        <v>48</v>
      </c>
      <c r="E1548" s="18">
        <v>59</v>
      </c>
      <c r="F1548" s="18">
        <v>94</v>
      </c>
      <c r="G1548" s="18">
        <v>159</v>
      </c>
      <c r="H1548" s="18">
        <v>235</v>
      </c>
      <c r="I1548" s="18"/>
      <c r="J1548" s="62"/>
      <c r="K1548" s="69"/>
      <c r="L1548" s="108" t="s">
        <v>68</v>
      </c>
      <c r="M1548" s="103" t="e">
        <f>#REF!</f>
        <v>#REF!</v>
      </c>
      <c r="N1548" s="103" t="e">
        <f>IF(M1548=0,"",CHOOSE(M1548,"21","35","48","59","59","94","94","94","94","94","159","159","159","159","159","159","159","159","159","159","235","235","235","235","235","235","235","235","235","235","手入力箇所","手入力箇所","手入力箇所","手入力箇所","手入力箇所","手入力箇所","手入力箇所","手入力箇所","手入力箇所","手入力箇所"))</f>
        <v>#REF!</v>
      </c>
    </row>
    <row r="1549" spans="1:14" ht="36.6" thickBot="1" x14ac:dyDescent="0.25">
      <c r="A1549" s="28" t="s">
        <v>69</v>
      </c>
      <c r="B1549" s="18">
        <v>22</v>
      </c>
      <c r="C1549" s="18">
        <v>26</v>
      </c>
      <c r="D1549" s="18">
        <v>28</v>
      </c>
      <c r="E1549" s="18">
        <v>29</v>
      </c>
      <c r="F1549" s="18">
        <v>34</v>
      </c>
      <c r="G1549" s="18"/>
      <c r="H1549" s="18"/>
      <c r="I1549" s="18"/>
      <c r="J1549" s="62"/>
      <c r="K1549" s="69"/>
      <c r="L1549" s="108" t="s">
        <v>69</v>
      </c>
      <c r="M1549" s="103" t="e">
        <f>#REF!</f>
        <v>#REF!</v>
      </c>
      <c r="N1549" s="103" t="e">
        <f>IF(M1549=0,"",CHOOSE(M1549,"22","26","28","29","29","34","34","34","34","34","手入力箇所","手入力箇所","手入力箇所","手入力箇所","手入力箇所","手入力箇所","手入力箇所","手入力箇所","手入力箇所","手入力箇所"))</f>
        <v>#REF!</v>
      </c>
    </row>
    <row r="1550" spans="1:14" ht="13.8" thickBot="1" x14ac:dyDescent="0.25">
      <c r="A1550" s="27" t="s">
        <v>63</v>
      </c>
      <c r="B1550" s="18">
        <v>21</v>
      </c>
      <c r="C1550" s="18">
        <v>33</v>
      </c>
      <c r="D1550" s="18">
        <v>46</v>
      </c>
      <c r="E1550" s="18">
        <v>56</v>
      </c>
      <c r="F1550" s="18">
        <v>89</v>
      </c>
      <c r="G1550" s="18">
        <v>151</v>
      </c>
      <c r="H1550" s="18">
        <v>224</v>
      </c>
      <c r="I1550" s="18">
        <v>289</v>
      </c>
      <c r="J1550" s="18">
        <v>350</v>
      </c>
      <c r="K1550" s="69"/>
      <c r="L1550" s="107" t="s">
        <v>63</v>
      </c>
      <c r="M1550" s="103" t="e">
        <f>#REF!</f>
        <v>#REF!</v>
      </c>
      <c r="N1550" s="103" t="e">
        <f>IF(M1550=0,"",CHOOSE(M1550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551" spans="1:14" ht="24.6" thickBot="1" x14ac:dyDescent="0.25">
      <c r="A1551" s="34" t="s">
        <v>70</v>
      </c>
      <c r="B1551" s="35">
        <v>13</v>
      </c>
      <c r="C1551" s="35">
        <v>33</v>
      </c>
      <c r="D1551" s="35">
        <v>59</v>
      </c>
      <c r="E1551" s="35"/>
      <c r="F1551" s="35"/>
      <c r="G1551" s="35"/>
      <c r="H1551" s="35"/>
      <c r="I1551" s="35"/>
      <c r="J1551" s="36"/>
      <c r="K1551" s="67"/>
      <c r="L1551" s="108" t="s">
        <v>70</v>
      </c>
      <c r="M1551" s="103" t="e">
        <f>#REF!</f>
        <v>#REF!</v>
      </c>
      <c r="N1551" s="103" t="e">
        <f>IF(M1551=0,"",CHOOSE(M1551,"13","33","59","手入力箇所","手入力箇所","手入力箇所","手入力箇所","手入力箇所","手入力箇所","手入力箇所","手入力箇所","手入力箇所","手入力箇所"))</f>
        <v>#REF!</v>
      </c>
    </row>
    <row r="1552" spans="1:14" ht="13.8" thickBot="1" x14ac:dyDescent="0.25">
      <c r="A1552" s="37" t="s">
        <v>71</v>
      </c>
      <c r="B1552" s="17">
        <v>23</v>
      </c>
      <c r="C1552" s="17">
        <v>39</v>
      </c>
      <c r="D1552" s="17">
        <v>97</v>
      </c>
      <c r="E1552" s="17"/>
      <c r="F1552" s="17"/>
      <c r="G1552" s="17"/>
      <c r="H1552" s="17"/>
      <c r="I1552" s="17"/>
      <c r="J1552" s="64"/>
      <c r="K1552" s="70"/>
      <c r="L1552" s="109" t="s">
        <v>71</v>
      </c>
      <c r="M1552" s="103" t="e">
        <f>#REF!</f>
        <v>#REF!</v>
      </c>
      <c r="N1552" s="103" t="e">
        <f>IF(M1552=0,"",CHOOSE(M1552,"23","39","97","手入力箇所","手入力箇所","手入力箇所","手入力箇所","手入力箇所","手入力箇所","手入力箇所","手入力箇所","手入力箇所","手入力箇所"))</f>
        <v>#REF!</v>
      </c>
    </row>
    <row r="1553" spans="1:14" ht="13.8" thickBot="1" x14ac:dyDescent="0.25">
      <c r="A1553" s="29" t="s">
        <v>72</v>
      </c>
      <c r="B1553" s="18">
        <v>21</v>
      </c>
      <c r="C1553" s="18">
        <v>37</v>
      </c>
      <c r="D1553" s="18">
        <v>58</v>
      </c>
      <c r="E1553" s="18">
        <v>76</v>
      </c>
      <c r="F1553" s="18">
        <v>137</v>
      </c>
      <c r="G1553" s="18"/>
      <c r="H1553" s="18"/>
      <c r="I1553" s="18"/>
      <c r="J1553" s="62"/>
      <c r="K1553" s="69"/>
      <c r="L1553" s="109" t="s">
        <v>72</v>
      </c>
      <c r="M1553" s="103" t="e">
        <f>#REF!</f>
        <v>#REF!</v>
      </c>
      <c r="N1553" s="103" t="e">
        <f>IF(M1553=0,"",CHOOSE(M1553,"21","37","58","76","76","137","137","137","137","137","手入力箇所","手入力箇所","手入力箇所","手入力箇所","手入力箇所","手入力箇所","手入力箇所","手入力箇所","手入力箇所","手入力箇所"))</f>
        <v>#REF!</v>
      </c>
    </row>
    <row r="1554" spans="1:14" ht="13.8" thickBot="1" x14ac:dyDescent="0.25">
      <c r="A1554" s="29" t="s">
        <v>73</v>
      </c>
      <c r="B1554" s="18">
        <v>48</v>
      </c>
      <c r="C1554" s="18">
        <v>93</v>
      </c>
      <c r="D1554" s="18">
        <v>138</v>
      </c>
      <c r="E1554" s="18">
        <v>183</v>
      </c>
      <c r="F1554" s="18"/>
      <c r="G1554" s="18"/>
      <c r="H1554" s="18"/>
      <c r="I1554" s="18"/>
      <c r="J1554" s="62"/>
      <c r="K1554" s="69"/>
      <c r="L1554" s="109" t="s">
        <v>73</v>
      </c>
      <c r="M1554" s="103" t="e">
        <f>#REF!</f>
        <v>#REF!</v>
      </c>
      <c r="N1554" s="103" t="e">
        <f>IF(M1554=0,"",CHOOSE(M1554,"48","93","138","183","183","手入力箇所","手入力箇所","手入力箇所","手入力箇所","手入力箇所","手入力箇所","手入力箇所","手入力箇所","手入力箇所","手入力箇所"))</f>
        <v>#REF!</v>
      </c>
    </row>
    <row r="1555" spans="1:14" ht="37.200000000000003" thickBot="1" x14ac:dyDescent="0.25">
      <c r="A1555" s="30" t="s">
        <v>74</v>
      </c>
      <c r="B1555" s="18">
        <v>13</v>
      </c>
      <c r="C1555" s="18">
        <v>26</v>
      </c>
      <c r="D1555" s="18">
        <v>40</v>
      </c>
      <c r="E1555" s="18">
        <v>55</v>
      </c>
      <c r="F1555" s="18">
        <v>107</v>
      </c>
      <c r="G1555" s="18">
        <v>224</v>
      </c>
      <c r="H1555" s="18">
        <v>386</v>
      </c>
      <c r="I1555" s="18"/>
      <c r="J1555" s="62"/>
      <c r="K1555" s="69"/>
      <c r="L1555" s="110" t="s">
        <v>74</v>
      </c>
      <c r="M1555" s="103" t="e">
        <f>#REF!</f>
        <v>#REF!</v>
      </c>
      <c r="N1555" s="103" t="e">
        <f>IF(M1555=0,"",CHOOSE(M1555,"13","26","40","55","55","107","107","107","107","107","224","224","224","224","224","224","224","224","224","224","386","386","386","386","386","386","386","386","386","386","手入力箇所","手入力箇所","手入力箇所","手入力箇所","手入力箇所","手入力箇所","手入力箇所","手入力箇所","手入力箇所","手入力箇所"))</f>
        <v>#REF!</v>
      </c>
    </row>
    <row r="1556" spans="1:14" ht="13.8" thickBot="1" x14ac:dyDescent="0.25">
      <c r="A1556" s="29" t="s">
        <v>75</v>
      </c>
      <c r="B1556" s="18">
        <v>36</v>
      </c>
      <c r="C1556" s="18">
        <v>98</v>
      </c>
      <c r="D1556" s="18">
        <v>173</v>
      </c>
      <c r="E1556" s="18">
        <v>274</v>
      </c>
      <c r="F1556" s="18"/>
      <c r="G1556" s="18"/>
      <c r="H1556" s="18"/>
      <c r="I1556" s="18"/>
      <c r="J1556" s="62"/>
      <c r="K1556" s="69"/>
      <c r="L1556" s="109" t="s">
        <v>75</v>
      </c>
      <c r="M1556" s="103" t="e">
        <f>#REF!</f>
        <v>#REF!</v>
      </c>
      <c r="N1556" s="103" t="e">
        <f>IF(M1556=0,"",CHOOSE(M1556,"36","98","173","274","274","手入力箇所","手入力箇所","手入力箇所","手入力箇所","手入力箇所","手入力箇所","手入力箇所","手入力箇所","手入力箇所","手入力箇所"))</f>
        <v>#REF!</v>
      </c>
    </row>
    <row r="1557" spans="1:14" ht="37.200000000000003" thickBot="1" x14ac:dyDescent="0.25">
      <c r="A1557" s="30" t="s">
        <v>76</v>
      </c>
      <c r="B1557" s="18">
        <v>127</v>
      </c>
      <c r="C1557" s="18">
        <v>127</v>
      </c>
      <c r="D1557" s="18">
        <v>127</v>
      </c>
      <c r="E1557" s="18">
        <v>127</v>
      </c>
      <c r="F1557" s="18"/>
      <c r="G1557" s="18"/>
      <c r="H1557" s="18"/>
      <c r="I1557" s="18"/>
      <c r="J1557" s="62"/>
      <c r="K1557" s="69"/>
      <c r="L1557" s="110" t="s">
        <v>76</v>
      </c>
      <c r="M1557" s="103" t="e">
        <f>#REF!</f>
        <v>#REF!</v>
      </c>
      <c r="N1557" s="103" t="e">
        <f>IF(M1557=0,"",CHOOSE(M1557,"127","127","127","127","127","手入力箇所","手入力箇所","手入力箇所","手入力箇所","手入力箇所","手入力箇所","手入力箇所","手入力箇所","手入力箇所","手入力箇所"))</f>
        <v>#REF!</v>
      </c>
    </row>
    <row r="1558" spans="1:14" ht="27" thickBot="1" x14ac:dyDescent="0.25">
      <c r="A1558" s="31" t="s">
        <v>77</v>
      </c>
      <c r="B1558" s="18">
        <v>42</v>
      </c>
      <c r="C1558" s="18">
        <v>90</v>
      </c>
      <c r="D1558" s="18">
        <v>141</v>
      </c>
      <c r="E1558" s="18">
        <v>193</v>
      </c>
      <c r="F1558" s="62"/>
      <c r="G1558" s="62"/>
      <c r="H1558" s="62"/>
      <c r="I1558" s="62"/>
      <c r="J1558" s="62"/>
      <c r="K1558" s="69"/>
      <c r="L1558" s="111" t="s">
        <v>77</v>
      </c>
      <c r="M1558" s="103" t="e">
        <f>#REF!</f>
        <v>#REF!</v>
      </c>
      <c r="N1558" s="103" t="e">
        <f>IF(M1558=0,"",CHOOSE(M1558,"42","90","141","193","1936","手入力箇所","手入力箇所","手入力箇所","手入力箇所","手入力箇所","手入力箇所","手入力箇所","手入力箇所","手入力箇所","手入力箇所"))</f>
        <v>#REF!</v>
      </c>
    </row>
    <row r="1559" spans="1:14" ht="40.200000000000003" thickBot="1" x14ac:dyDescent="0.25">
      <c r="A1559" s="31" t="s">
        <v>78</v>
      </c>
      <c r="B1559" s="18">
        <v>24</v>
      </c>
      <c r="C1559" s="18">
        <v>43</v>
      </c>
      <c r="D1559" s="18">
        <v>61</v>
      </c>
      <c r="E1559" s="18">
        <v>76</v>
      </c>
      <c r="F1559" s="62"/>
      <c r="G1559" s="62"/>
      <c r="H1559" s="62"/>
      <c r="I1559" s="62"/>
      <c r="J1559" s="62"/>
      <c r="K1559" s="69"/>
      <c r="L1559" s="111" t="s">
        <v>78</v>
      </c>
      <c r="M1559" s="103" t="e">
        <f>#REF!</f>
        <v>#REF!</v>
      </c>
      <c r="N1559" s="103" t="e">
        <f>IF(M1559=0,"",CHOOSE(M1559,"24","43","61","76","76","手入力箇所","手入力箇所","手入力箇所","手入力箇所","手入力箇所","手入力箇所","手入力箇所","手入力箇所","手入力箇所","手入力箇所"))</f>
        <v>#REF!</v>
      </c>
    </row>
    <row r="1560" spans="1:14" ht="27" thickBot="1" x14ac:dyDescent="0.25">
      <c r="A1560" s="31" t="s">
        <v>79</v>
      </c>
      <c r="B1560" s="18">
        <v>54</v>
      </c>
      <c r="C1560" s="18">
        <v>77</v>
      </c>
      <c r="D1560" s="18">
        <v>94</v>
      </c>
      <c r="E1560" s="18">
        <v>107</v>
      </c>
      <c r="F1560" s="62"/>
      <c r="G1560" s="62"/>
      <c r="H1560" s="62"/>
      <c r="I1560" s="62"/>
      <c r="J1560" s="62"/>
      <c r="K1560" s="69"/>
      <c r="L1560" s="111" t="s">
        <v>79</v>
      </c>
      <c r="M1560" s="103" t="e">
        <f>#REF!</f>
        <v>#REF!</v>
      </c>
      <c r="N1560" s="103" t="e">
        <f>IF(M1560=0,"",CHOOSE(M1560,"54","77","94","107","107","手入力箇所","手入力箇所","手入力箇所","手入力箇所","手入力箇所","手入力箇所","手入力箇所","手入力箇所","手入力箇所","手入力箇所"))</f>
        <v>#REF!</v>
      </c>
    </row>
    <row r="1561" spans="1:14" ht="40.200000000000003" thickBot="1" x14ac:dyDescent="0.25">
      <c r="A1561" s="31" t="s">
        <v>80</v>
      </c>
      <c r="B1561" s="18">
        <v>49</v>
      </c>
      <c r="C1561" s="18">
        <v>53</v>
      </c>
      <c r="D1561" s="18">
        <v>55</v>
      </c>
      <c r="E1561" s="18">
        <v>56</v>
      </c>
      <c r="F1561" s="62"/>
      <c r="G1561" s="62"/>
      <c r="H1561" s="62"/>
      <c r="I1561" s="62"/>
      <c r="J1561" s="62"/>
      <c r="K1561" s="69"/>
      <c r="L1561" s="111" t="s">
        <v>80</v>
      </c>
      <c r="M1561" s="103" t="e">
        <f>#REF!</f>
        <v>#REF!</v>
      </c>
      <c r="N1561" s="103" t="e">
        <f>IF(M1561=0,"",CHOOSE(M1561,"49","53","55","56","56","手入力箇所","手入力箇所","手入力箇所","手入力箇所","手入力箇所","手入力箇所","手入力箇所","手入力箇所","手入力箇所","手入力箇所"))</f>
        <v>#REF!</v>
      </c>
    </row>
    <row r="1562" spans="1:14" ht="40.200000000000003" thickBot="1" x14ac:dyDescent="0.25">
      <c r="A1562" s="38" t="s">
        <v>81</v>
      </c>
      <c r="B1562" s="35">
        <v>232</v>
      </c>
      <c r="C1562" s="35">
        <v>232</v>
      </c>
      <c r="D1562" s="36"/>
      <c r="E1562" s="36"/>
      <c r="F1562" s="36"/>
      <c r="G1562" s="36"/>
      <c r="H1562" s="36"/>
      <c r="I1562" s="36"/>
      <c r="J1562" s="36"/>
      <c r="K1562" s="67"/>
      <c r="L1562" s="111" t="s">
        <v>81</v>
      </c>
      <c r="M1562" s="103" t="e">
        <f>#REF!</f>
        <v>#REF!</v>
      </c>
      <c r="N1562" s="103" t="e">
        <f>IF(M1562=0,"",CHOOSE(M1562,"232","232","手入力箇所","手入力箇所","手入力箇所","手入力箇所","手入力箇所","手入力箇所","手入力箇所","手入力箇所","手入力箇所","手入力箇所"))</f>
        <v>#REF!</v>
      </c>
    </row>
    <row r="1563" spans="1:14" ht="13.8" thickBot="1" x14ac:dyDescent="0.25">
      <c r="A1563" s="39" t="s">
        <v>82</v>
      </c>
      <c r="B1563" s="17">
        <v>6</v>
      </c>
      <c r="C1563" s="17">
        <v>9</v>
      </c>
      <c r="D1563" s="17">
        <v>11</v>
      </c>
      <c r="E1563" s="17">
        <v>13</v>
      </c>
      <c r="F1563" s="17">
        <v>18</v>
      </c>
      <c r="G1563" s="17">
        <v>26</v>
      </c>
      <c r="H1563" s="17">
        <v>35</v>
      </c>
      <c r="I1563" s="17">
        <v>43</v>
      </c>
      <c r="J1563" s="17">
        <v>49</v>
      </c>
      <c r="K1563" s="70"/>
      <c r="L1563" s="111" t="s">
        <v>82</v>
      </c>
      <c r="M1563" s="103" t="e">
        <f>#REF!</f>
        <v>#REF!</v>
      </c>
      <c r="N1563" s="103" t="e">
        <f>IF(M1563=0,"",CHOOSE(M1563,"6","9","11","13","13","18","18","18","18","18","26","26","26","26","26","26","26","26","26","26","35","35","35","35","35","35","35","35","35","35","43","43","43","43","43","43","43","43","43","43","49","49","49","49","49","49","49","49","49","49","手入力箇所","手入力箇所","手入力箇所","手入力箇所","手入力箇所","手入力箇所","手入力箇所","手入力箇所","手入力箇所","手入力箇所"))</f>
        <v>#REF!</v>
      </c>
    </row>
    <row r="1564" spans="1:14" ht="13.8" thickBot="1" x14ac:dyDescent="0.25">
      <c r="A1564" s="31" t="s">
        <v>83</v>
      </c>
      <c r="B1564" s="18">
        <v>6</v>
      </c>
      <c r="C1564" s="18">
        <v>10</v>
      </c>
      <c r="D1564" s="18">
        <v>14</v>
      </c>
      <c r="E1564" s="18">
        <v>17</v>
      </c>
      <c r="F1564" s="18">
        <v>29</v>
      </c>
      <c r="G1564" s="18">
        <v>50</v>
      </c>
      <c r="H1564" s="18">
        <v>76</v>
      </c>
      <c r="I1564" s="18">
        <v>100</v>
      </c>
      <c r="J1564" s="18">
        <v>123</v>
      </c>
      <c r="K1564" s="69"/>
      <c r="L1564" s="111" t="s">
        <v>83</v>
      </c>
      <c r="M1564" s="103" t="e">
        <f>#REF!</f>
        <v>#REF!</v>
      </c>
      <c r="N1564" s="103" t="e">
        <f>IF(M1564=0,"",CHOOSE(M1564,"6","10","14","17","17","29","29","29","29","29","50","50","50","50","50","50","50","50","50","50","76","76","76","76","76","76","76","76","76","76","100","100","100","100","100","100","100","100","100","100","123","123","123","123","123","123","123","123","123","123","手入力箇所","手入力箇所","手入力箇所","手入力箇所","手入力箇所","手入力箇所","手入力箇所","手入力箇所","手入力箇所"))</f>
        <v>#REF!</v>
      </c>
    </row>
    <row r="1565" spans="1:14" ht="27" thickBot="1" x14ac:dyDescent="0.25">
      <c r="A1565" s="32" t="s">
        <v>84</v>
      </c>
      <c r="B1565" s="20">
        <v>9</v>
      </c>
      <c r="C1565" s="20">
        <v>15</v>
      </c>
      <c r="D1565" s="20">
        <v>20</v>
      </c>
      <c r="E1565" s="20">
        <v>24</v>
      </c>
      <c r="F1565" s="20">
        <v>39</v>
      </c>
      <c r="G1565" s="20">
        <v>65</v>
      </c>
      <c r="H1565" s="63"/>
      <c r="I1565" s="63"/>
      <c r="J1565" s="63"/>
      <c r="K1565" s="106"/>
      <c r="L1565" s="111" t="s">
        <v>84</v>
      </c>
      <c r="M1565" s="103" t="e">
        <f>#REF!</f>
        <v>#REF!</v>
      </c>
      <c r="N1565" s="103" t="e">
        <f>IF(M1565=0,"",CHOOSE(M1565,"9","15","20","24","24","39","39","39","39","39","65","65","65","65","65","65","65","65","65","65","手入力箇所","手入力箇所","手入力箇所","手入力箇所","手入力箇所","手入力箇所","手入力箇所","手入力箇所","手入力箇所","手入力箇所"))</f>
        <v>#REF!</v>
      </c>
    </row>
    <row r="1568" spans="1:14" ht="13.8" thickBot="1" x14ac:dyDescent="0.25"/>
    <row r="1569" spans="1:14" ht="13.8" thickBot="1" x14ac:dyDescent="0.25">
      <c r="A1569" s="688" t="e">
        <f>#REF!</f>
        <v>#REF!</v>
      </c>
      <c r="B1569" s="688"/>
      <c r="C1569" s="688"/>
      <c r="D1569" s="689" t="s">
        <v>192</v>
      </c>
      <c r="E1569" s="689"/>
      <c r="F1569" s="689"/>
      <c r="G1569" s="689"/>
      <c r="H1569" s="689"/>
      <c r="I1569" s="689"/>
      <c r="J1569" s="689"/>
      <c r="K1569" s="689"/>
      <c r="L1569" s="689"/>
      <c r="M1569" s="689"/>
      <c r="N1569" s="689"/>
    </row>
    <row r="1570" spans="1:14" ht="13.8" thickBot="1" x14ac:dyDescent="0.25">
      <c r="A1570" s="65"/>
      <c r="B1570" s="33">
        <v>1</v>
      </c>
      <c r="C1570" s="24">
        <v>2</v>
      </c>
      <c r="D1570" s="24">
        <v>3</v>
      </c>
      <c r="E1570" s="24" t="s">
        <v>58</v>
      </c>
      <c r="F1570" s="24" t="s">
        <v>59</v>
      </c>
      <c r="G1570" s="24" t="s">
        <v>60</v>
      </c>
      <c r="H1570" s="24" t="s">
        <v>61</v>
      </c>
      <c r="I1570" s="24" t="s">
        <v>62</v>
      </c>
      <c r="J1570" s="24" t="s">
        <v>194</v>
      </c>
      <c r="K1570" s="25" t="s">
        <v>85</v>
      </c>
      <c r="L1570" s="105" t="s">
        <v>189</v>
      </c>
      <c r="M1570" s="105" t="s">
        <v>188</v>
      </c>
      <c r="N1570" s="105" t="s">
        <v>51</v>
      </c>
    </row>
    <row r="1571" spans="1:14" ht="13.8" thickBot="1" x14ac:dyDescent="0.25">
      <c r="A1571" s="26" t="s">
        <v>56</v>
      </c>
      <c r="B1571" s="22">
        <v>5</v>
      </c>
      <c r="C1571" s="22">
        <v>7</v>
      </c>
      <c r="D1571" s="22">
        <v>8</v>
      </c>
      <c r="E1571" s="22">
        <v>8</v>
      </c>
      <c r="F1571" s="22">
        <v>10</v>
      </c>
      <c r="G1571" s="22">
        <v>13</v>
      </c>
      <c r="H1571" s="22">
        <v>16</v>
      </c>
      <c r="I1571" s="22"/>
      <c r="J1571" s="23"/>
      <c r="K1571" s="1"/>
      <c r="L1571" s="26" t="s">
        <v>56</v>
      </c>
      <c r="M1571" s="104" t="e">
        <f>#REF!</f>
        <v>#REF!</v>
      </c>
      <c r="N1571" s="112" t="e">
        <f>IF(M1571=0,"",CHOOSE(M1571,"5","7","8","8","8","10","10","10","10","10","13","13","13","13","13","13","13","13","13","13","16","16","16","16","16","16","16","16","16","16","16","手入力箇所","手入力箇所","手入力箇所","手入力箇所","手入力箇所","手入力箇所","手入力箇所","手入力箇所","手入力箇所","手入力箇所"))</f>
        <v>#REF!</v>
      </c>
    </row>
    <row r="1572" spans="1:14" ht="13.8" thickBot="1" x14ac:dyDescent="0.25">
      <c r="A1572" s="27" t="s">
        <v>57</v>
      </c>
      <c r="B1572" s="18">
        <v>5</v>
      </c>
      <c r="C1572" s="18">
        <v>7</v>
      </c>
      <c r="D1572" s="18">
        <v>8</v>
      </c>
      <c r="E1572" s="18">
        <v>9</v>
      </c>
      <c r="F1572" s="18">
        <v>12</v>
      </c>
      <c r="G1572" s="18">
        <v>16</v>
      </c>
      <c r="H1572" s="18"/>
      <c r="I1572" s="18"/>
      <c r="J1572" s="62"/>
      <c r="K1572" s="19"/>
      <c r="L1572" s="27" t="s">
        <v>57</v>
      </c>
      <c r="M1572" s="104" t="e">
        <f>#REF!</f>
        <v>#REF!</v>
      </c>
      <c r="N1572" s="113" t="e">
        <f>IF(M1572=0,"",CHOOSE(M1572,"5","7","8","9","9","12","12","12","12","12","16","16","16","16","16","16","16","16","16","16","手入力箇所","手入力箇所","手入力箇所","手入力箇所","手入力箇所","手入力箇所","手入力箇所","手入力箇所","手入力箇所","手入力箇所"))</f>
        <v>#REF!</v>
      </c>
    </row>
    <row r="1573" spans="1:14" ht="48.6" thickBot="1" x14ac:dyDescent="0.25">
      <c r="A1573" s="28" t="s">
        <v>64</v>
      </c>
      <c r="B1573" s="18">
        <v>6</v>
      </c>
      <c r="C1573" s="18"/>
      <c r="D1573" s="18"/>
      <c r="E1573" s="18"/>
      <c r="F1573" s="18"/>
      <c r="G1573" s="18"/>
      <c r="H1573" s="18"/>
      <c r="I1573" s="18"/>
      <c r="J1573" s="62"/>
      <c r="K1573" s="19"/>
      <c r="L1573" s="28" t="s">
        <v>64</v>
      </c>
      <c r="M1573" s="104" t="e">
        <f>#REF!</f>
        <v>#REF!</v>
      </c>
      <c r="N1573" s="113" t="e">
        <f>IF(M1573=0,"",CHOOSE(M1573,"6","手入力箇所","手入力箇所","手入力箇所","手入力箇所","手入力箇所","手入力箇所","手入力箇所","手入力箇所","手入力箇所","手入力箇所","",""))</f>
        <v>#REF!</v>
      </c>
    </row>
    <row r="1574" spans="1:14" ht="48.6" thickBot="1" x14ac:dyDescent="0.25">
      <c r="A1574" s="28" t="s">
        <v>65</v>
      </c>
      <c r="B1574" s="18">
        <v>6</v>
      </c>
      <c r="C1574" s="18"/>
      <c r="D1574" s="18"/>
      <c r="E1574" s="18"/>
      <c r="F1574" s="18"/>
      <c r="G1574" s="18"/>
      <c r="H1574" s="18"/>
      <c r="I1574" s="18"/>
      <c r="J1574" s="62"/>
      <c r="K1574" s="19"/>
      <c r="L1574" s="28" t="s">
        <v>65</v>
      </c>
      <c r="M1574" s="104" t="e">
        <f>#REF!</f>
        <v>#REF!</v>
      </c>
      <c r="N1574" s="113" t="e">
        <f>IF(M1574=0,"",CHOOSE(M1574,"6","手入力箇所","手入力箇所","手入力箇所","手入力箇所","手入力箇所","手入力箇所","手入力箇所","手入力箇所","手入力箇所","手入力箇所","",""))</f>
        <v>#REF!</v>
      </c>
    </row>
    <row r="1575" spans="1:14" ht="24.6" thickBot="1" x14ac:dyDescent="0.25">
      <c r="A1575" s="28" t="s">
        <v>66</v>
      </c>
      <c r="B1575" s="18">
        <v>5</v>
      </c>
      <c r="C1575" s="18">
        <v>7</v>
      </c>
      <c r="D1575" s="18">
        <v>8</v>
      </c>
      <c r="E1575" s="18">
        <v>9</v>
      </c>
      <c r="F1575" s="18">
        <v>12</v>
      </c>
      <c r="G1575" s="18"/>
      <c r="H1575" s="18"/>
      <c r="I1575" s="18"/>
      <c r="J1575" s="62"/>
      <c r="K1575" s="19"/>
      <c r="L1575" s="28" t="s">
        <v>66</v>
      </c>
      <c r="M1575" s="104" t="e">
        <f>#REF!</f>
        <v>#REF!</v>
      </c>
      <c r="N1575" s="113" t="e">
        <f>IF(M1575=0,"",CHOOSE(M1575,"5","7","8","9","9","12","12","12","12","12","手入力箇所","手入力箇所","手入力箇所","手入力箇所","手入力箇所","手入力箇所","手入力箇所","手入力箇所","手入力箇所","手入力箇所"))</f>
        <v>#REF!</v>
      </c>
    </row>
    <row r="1576" spans="1:14" ht="36.6" thickBot="1" x14ac:dyDescent="0.25">
      <c r="A1576" s="28" t="s">
        <v>67</v>
      </c>
      <c r="B1576" s="18">
        <v>4</v>
      </c>
      <c r="C1576" s="18">
        <v>5</v>
      </c>
      <c r="D1576" s="18">
        <v>5</v>
      </c>
      <c r="E1576" s="18">
        <v>6</v>
      </c>
      <c r="F1576" s="18"/>
      <c r="G1576" s="18"/>
      <c r="H1576" s="18"/>
      <c r="I1576" s="18"/>
      <c r="J1576" s="62"/>
      <c r="K1576" s="19"/>
      <c r="L1576" s="28" t="s">
        <v>67</v>
      </c>
      <c r="M1576" s="104" t="e">
        <f>#REF!</f>
        <v>#REF!</v>
      </c>
      <c r="N1576" s="113" t="e">
        <f>IF(M1576=0,"",CHOOSE(M1576,"4","5","5","6","6","手入力箇所","手入力箇所","手入力箇所","手入力箇所","手入力箇所","手入力箇所","手入力箇所","手入力箇所","手入力箇所","手入力箇所"))</f>
        <v>#REF!</v>
      </c>
    </row>
    <row r="1577" spans="1:14" ht="24.6" thickBot="1" x14ac:dyDescent="0.25">
      <c r="A1577" s="28" t="s">
        <v>68</v>
      </c>
      <c r="B1577" s="18">
        <v>12</v>
      </c>
      <c r="C1577" s="18">
        <v>12</v>
      </c>
      <c r="D1577" s="18">
        <v>12</v>
      </c>
      <c r="E1577" s="18">
        <v>12</v>
      </c>
      <c r="F1577" s="18">
        <v>12</v>
      </c>
      <c r="G1577" s="18">
        <v>12</v>
      </c>
      <c r="H1577" s="18">
        <v>12</v>
      </c>
      <c r="I1577" s="18"/>
      <c r="J1577" s="62"/>
      <c r="K1577" s="19"/>
      <c r="L1577" s="28" t="s">
        <v>68</v>
      </c>
      <c r="M1577" s="104" t="e">
        <f>#REF!</f>
        <v>#REF!</v>
      </c>
      <c r="N1577" s="113" t="e">
        <f>IF(M1577=0,"",CHOOSE(M1577,"12","12","12","12","12","12","12","12","12","12","12","12","12","12","12","12","12","12","12","12","12","12","12","12","12","12","12","12","12","12","手入力箇所","手入力箇所","手入力箇所","手入力箇所","手入力箇所","手入力箇所","手入力箇所","手入力箇所","手入力箇所","手入力箇所"))</f>
        <v>#REF!</v>
      </c>
    </row>
    <row r="1578" spans="1:14" ht="36.6" thickBot="1" x14ac:dyDescent="0.25">
      <c r="A1578" s="28" t="s">
        <v>69</v>
      </c>
      <c r="B1578" s="18">
        <v>7</v>
      </c>
      <c r="C1578" s="18">
        <v>7</v>
      </c>
      <c r="D1578" s="18">
        <v>7</v>
      </c>
      <c r="E1578" s="18">
        <v>7</v>
      </c>
      <c r="F1578" s="18">
        <v>7</v>
      </c>
      <c r="G1578" s="18"/>
      <c r="H1578" s="18"/>
      <c r="I1578" s="18"/>
      <c r="J1578" s="62"/>
      <c r="K1578" s="19"/>
      <c r="L1578" s="28" t="s">
        <v>69</v>
      </c>
      <c r="M1578" s="104" t="e">
        <f>#REF!</f>
        <v>#REF!</v>
      </c>
      <c r="N1578" s="113" t="e">
        <f>IF(M1578=0,"",CHOOSE(M1578,"7","7","7","7","7","7","7","7","7","7","手入力箇所","手入力箇所","手入力箇所","手入力箇所","手入力箇所","手入力箇所","手入力箇所","手入力箇所","手入力箇所","手入力箇所"))</f>
        <v>#REF!</v>
      </c>
    </row>
    <row r="1579" spans="1:14" ht="13.8" thickBot="1" x14ac:dyDescent="0.25">
      <c r="A1579" s="27" t="s">
        <v>63</v>
      </c>
      <c r="B1579" s="18">
        <v>4</v>
      </c>
      <c r="C1579" s="18">
        <v>5</v>
      </c>
      <c r="D1579" s="18">
        <v>7</v>
      </c>
      <c r="E1579" s="18">
        <v>8</v>
      </c>
      <c r="F1579" s="18">
        <v>11</v>
      </c>
      <c r="G1579" s="18">
        <v>16</v>
      </c>
      <c r="H1579" s="18">
        <v>22</v>
      </c>
      <c r="I1579" s="18">
        <v>26</v>
      </c>
      <c r="J1579" s="18">
        <v>31</v>
      </c>
      <c r="K1579" s="19"/>
      <c r="L1579" s="27" t="s">
        <v>63</v>
      </c>
      <c r="M1579" s="104" t="e">
        <f>#REF!</f>
        <v>#REF!</v>
      </c>
      <c r="N1579" s="113" t="e">
        <f>IF(M1579=0,"",CHOOSE(M1579,"4","5","7","8","8","11","11","11","11","11","16","16","16","16","16","16","16","16","16","16","22","22","22","22","22","22","22","22","22","22","26","26","26","26","26","26","26","26","26","26","31","31","31","31","31","31","31","31","31","31","31","手入力箇所","手入力箇所","手入力箇所","手入力箇所","手入力箇所","手入力箇所","手入力箇所","手入力箇所","手入力箇所","手入力箇所"))</f>
        <v>#REF!</v>
      </c>
    </row>
    <row r="1580" spans="1:14" ht="24.6" thickBot="1" x14ac:dyDescent="0.25">
      <c r="A1580" s="28" t="s">
        <v>70</v>
      </c>
      <c r="B1580" s="18">
        <v>5</v>
      </c>
      <c r="C1580" s="18">
        <v>6</v>
      </c>
      <c r="D1580" s="18">
        <v>7</v>
      </c>
      <c r="E1580" s="18"/>
      <c r="F1580" s="18"/>
      <c r="G1580" s="18"/>
      <c r="H1580" s="18"/>
      <c r="I1580" s="18"/>
      <c r="J1580" s="62"/>
      <c r="K1580" s="19"/>
      <c r="L1580" s="28" t="s">
        <v>70</v>
      </c>
      <c r="M1580" s="104" t="e">
        <f>#REF!</f>
        <v>#REF!</v>
      </c>
      <c r="N1580" s="113" t="e">
        <f>IF(M1580=0,"",CHOOSE(M1580,"5","6","7","手入力箇所","手入力箇所","手入力箇所","手入力箇所","手入力箇所","手入力箇所","手入力箇所","手入力箇所","手入力箇所","手入力箇所"))</f>
        <v>#REF!</v>
      </c>
    </row>
    <row r="1581" spans="1:14" ht="13.8" thickBot="1" x14ac:dyDescent="0.25">
      <c r="A1581" s="29" t="s">
        <v>71</v>
      </c>
      <c r="B1581" s="18">
        <v>3</v>
      </c>
      <c r="C1581" s="18">
        <v>6</v>
      </c>
      <c r="D1581" s="18">
        <v>19</v>
      </c>
      <c r="E1581" s="18"/>
      <c r="F1581" s="18"/>
      <c r="G1581" s="18"/>
      <c r="H1581" s="18"/>
      <c r="I1581" s="18"/>
      <c r="J1581" s="62"/>
      <c r="K1581" s="19"/>
      <c r="L1581" s="29" t="s">
        <v>71</v>
      </c>
      <c r="M1581" s="104" t="e">
        <f>#REF!</f>
        <v>#REF!</v>
      </c>
      <c r="N1581" s="113" t="e">
        <f>IF(M1581=0,"",CHOOSE(M1581,"3","6","19","手入力箇所","手入力箇所","手入力箇所","手入力箇所","手入力箇所","手入力箇所","手入力箇所","手入力箇所","手入力箇所","手入力箇所"))</f>
        <v>#REF!</v>
      </c>
    </row>
    <row r="1582" spans="1:14" ht="13.8" thickBot="1" x14ac:dyDescent="0.25">
      <c r="A1582" s="29" t="s">
        <v>72</v>
      </c>
      <c r="B1582" s="18">
        <v>1</v>
      </c>
      <c r="C1582" s="18">
        <v>3</v>
      </c>
      <c r="D1582" s="18">
        <v>5</v>
      </c>
      <c r="E1582" s="18">
        <v>9</v>
      </c>
      <c r="F1582" s="18">
        <v>26</v>
      </c>
      <c r="G1582" s="18"/>
      <c r="H1582" s="18"/>
      <c r="I1582" s="18"/>
      <c r="J1582" s="62"/>
      <c r="K1582" s="19"/>
      <c r="L1582" s="29" t="s">
        <v>72</v>
      </c>
      <c r="M1582" s="104" t="e">
        <f>#REF!</f>
        <v>#REF!</v>
      </c>
      <c r="N1582" s="113" t="e">
        <f>IF(M1582=0,"",CHOOSE(M1582,"1","3","5","9","9","26","26","26","26","26","手入力箇所","手入力箇所","手入力箇所","手入力箇所","手入力箇所","手入力箇所","手入力箇所","手入力箇所","手入力箇所","手入力箇所"))</f>
        <v>#REF!</v>
      </c>
    </row>
    <row r="1583" spans="1:14" ht="13.8" thickBot="1" x14ac:dyDescent="0.25">
      <c r="A1583" s="29" t="s">
        <v>73</v>
      </c>
      <c r="B1583" s="18">
        <v>4</v>
      </c>
      <c r="C1583" s="18">
        <v>11</v>
      </c>
      <c r="D1583" s="18">
        <v>20</v>
      </c>
      <c r="E1583" s="18">
        <v>33</v>
      </c>
      <c r="F1583" s="18"/>
      <c r="G1583" s="18"/>
      <c r="H1583" s="18"/>
      <c r="I1583" s="18"/>
      <c r="J1583" s="62"/>
      <c r="K1583" s="19"/>
      <c r="L1583" s="29" t="s">
        <v>73</v>
      </c>
      <c r="M1583" s="104" t="e">
        <f>#REF!</f>
        <v>#REF!</v>
      </c>
      <c r="N1583" s="113" t="e">
        <f>IF(M1583=0,"",CHOOSE(M1583,"4","11","20","33","33","手入力箇所","手入力箇所","手入力箇所","手入力箇所","手入力箇所","手入力箇所","手入力箇所","手入力箇所","手入力箇所","手入力箇所"))</f>
        <v>#REF!</v>
      </c>
    </row>
    <row r="1584" spans="1:14" ht="37.200000000000003" thickBot="1" x14ac:dyDescent="0.25">
      <c r="A1584" s="30" t="s">
        <v>74</v>
      </c>
      <c r="B1584" s="18">
        <v>4</v>
      </c>
      <c r="C1584" s="18">
        <v>6</v>
      </c>
      <c r="D1584" s="18">
        <v>8</v>
      </c>
      <c r="E1584" s="18">
        <v>10</v>
      </c>
      <c r="F1584" s="18">
        <v>15</v>
      </c>
      <c r="G1584" s="18">
        <v>23</v>
      </c>
      <c r="H1584" s="18">
        <v>33</v>
      </c>
      <c r="I1584" s="18"/>
      <c r="J1584" s="62"/>
      <c r="K1584" s="19"/>
      <c r="L1584" s="30" t="s">
        <v>74</v>
      </c>
      <c r="M1584" s="104" t="e">
        <f>#REF!</f>
        <v>#REF!</v>
      </c>
      <c r="N1584" s="113" t="e">
        <f>IF(M1584=0,"",CHOOSE(M1584,"4","6","8","10","10","15","15","15","15","15","23","23","23","23","23","23","23","23","23","23","33","33","33","33","33","33","33","33","33","33","手入力箇所","手入力箇所","手入力箇所","手入力箇所","手入力箇所","手入力箇所","手入力箇所","手入力箇所","手入力箇所","手入力箇所"))</f>
        <v>#REF!</v>
      </c>
    </row>
    <row r="1585" spans="1:14" ht="13.8" thickBot="1" x14ac:dyDescent="0.25">
      <c r="A1585" s="29" t="s">
        <v>75</v>
      </c>
      <c r="B1585" s="18">
        <v>6</v>
      </c>
      <c r="C1585" s="18">
        <v>14</v>
      </c>
      <c r="D1585" s="18">
        <v>25</v>
      </c>
      <c r="E1585" s="18">
        <v>39</v>
      </c>
      <c r="F1585" s="18"/>
      <c r="G1585" s="18"/>
      <c r="H1585" s="18"/>
      <c r="I1585" s="18"/>
      <c r="J1585" s="62"/>
      <c r="K1585" s="19"/>
      <c r="L1585" s="29" t="s">
        <v>75</v>
      </c>
      <c r="M1585" s="104" t="e">
        <f>#REF!</f>
        <v>#REF!</v>
      </c>
      <c r="N1585" s="113" t="e">
        <f>IF(M1585=0,"",CHOOSE(M1585,"6","14","25","39","39","手入力箇所","手入力箇所","手入力箇所","手入力箇所","手入力箇所","手入力箇所","手入力箇所","手入力箇所","手入力箇所","手入力箇所"))</f>
        <v>#REF!</v>
      </c>
    </row>
    <row r="1586" spans="1:14" ht="37.200000000000003" thickBot="1" x14ac:dyDescent="0.25">
      <c r="A1586" s="30" t="s">
        <v>76</v>
      </c>
      <c r="B1586" s="18">
        <v>2</v>
      </c>
      <c r="C1586" s="18">
        <v>3</v>
      </c>
      <c r="D1586" s="18">
        <v>6</v>
      </c>
      <c r="E1586" s="18">
        <v>9</v>
      </c>
      <c r="F1586" s="18"/>
      <c r="G1586" s="18"/>
      <c r="H1586" s="18"/>
      <c r="I1586" s="18"/>
      <c r="J1586" s="62"/>
      <c r="K1586" s="19"/>
      <c r="L1586" s="30" t="s">
        <v>76</v>
      </c>
      <c r="M1586" s="104" t="e">
        <f>#REF!</f>
        <v>#REF!</v>
      </c>
      <c r="N1586" s="113" t="e">
        <f>IF(M1586=0,"",CHOOSE(M1586,"2","3","6","9","9","手入力箇所","手入力箇所","手入力箇所","手入力箇所","手入力箇所","手入力箇所","手入力箇所","手入力箇所","手入力箇所","手入力箇所"))</f>
        <v>#REF!</v>
      </c>
    </row>
    <row r="1587" spans="1:14" ht="27" thickBot="1" x14ac:dyDescent="0.25">
      <c r="A1587" s="31" t="s">
        <v>77</v>
      </c>
      <c r="B1587" s="18">
        <v>12</v>
      </c>
      <c r="C1587" s="18">
        <v>18</v>
      </c>
      <c r="D1587" s="18">
        <v>22</v>
      </c>
      <c r="E1587" s="18">
        <v>26</v>
      </c>
      <c r="F1587" s="62"/>
      <c r="G1587" s="62"/>
      <c r="H1587" s="62"/>
      <c r="I1587" s="62"/>
      <c r="J1587" s="62"/>
      <c r="K1587" s="19"/>
      <c r="L1587" s="31" t="s">
        <v>77</v>
      </c>
      <c r="M1587" s="104" t="e">
        <f>#REF!</f>
        <v>#REF!</v>
      </c>
      <c r="N1587" s="113" t="e">
        <f>IF(M1587=0,"",CHOOSE(M1587,"12","18","22","26","26","手入力箇所","手入力箇所","手入力箇所","手入力箇所","手入力箇所","手入力箇所","手入力箇所","手入力箇所","手入力箇所","手入力箇所"))</f>
        <v>#REF!</v>
      </c>
    </row>
    <row r="1588" spans="1:14" ht="40.200000000000003" thickBot="1" x14ac:dyDescent="0.25">
      <c r="A1588" s="31" t="s">
        <v>78</v>
      </c>
      <c r="B1588" s="18">
        <v>5</v>
      </c>
      <c r="C1588" s="18">
        <v>8</v>
      </c>
      <c r="D1588" s="18">
        <v>11</v>
      </c>
      <c r="E1588" s="18">
        <v>14</v>
      </c>
      <c r="F1588" s="62"/>
      <c r="G1588" s="62"/>
      <c r="H1588" s="62"/>
      <c r="I1588" s="62"/>
      <c r="J1588" s="62"/>
      <c r="K1588" s="19"/>
      <c r="L1588" s="31" t="s">
        <v>78</v>
      </c>
      <c r="M1588" s="104" t="e">
        <f>#REF!</f>
        <v>#REF!</v>
      </c>
      <c r="N1588" s="113" t="e">
        <f>IF(M1588=0,"",CHOOSE(M1588,"5","8","11","14","14","手入力箇所","手入力箇所","手入力箇所","手入力箇所","手入力箇所","手入力箇所","手入力箇所","手入力箇所","手入力箇所","手入力箇所"))</f>
        <v>#REF!</v>
      </c>
    </row>
    <row r="1589" spans="1:14" ht="27" thickBot="1" x14ac:dyDescent="0.25">
      <c r="A1589" s="31" t="s">
        <v>79</v>
      </c>
      <c r="B1589" s="18">
        <v>6</v>
      </c>
      <c r="C1589" s="18">
        <v>11</v>
      </c>
      <c r="D1589" s="18">
        <v>16</v>
      </c>
      <c r="E1589" s="18">
        <v>21</v>
      </c>
      <c r="F1589" s="62"/>
      <c r="G1589" s="62"/>
      <c r="H1589" s="62"/>
      <c r="I1589" s="62"/>
      <c r="J1589" s="62"/>
      <c r="K1589" s="19"/>
      <c r="L1589" s="31" t="s">
        <v>79</v>
      </c>
      <c r="M1589" s="104" t="e">
        <f>#REF!</f>
        <v>#REF!</v>
      </c>
      <c r="N1589" s="113" t="e">
        <f>IF(M1589=0,"",CHOOSE(M1589,"6","11","16","21","21","手入力箇所","手入力箇所","手入力箇所","手入力箇所","手入力箇所","手入力箇所","手入力箇所","手入力箇所","手入力箇所"))</f>
        <v>#REF!</v>
      </c>
    </row>
    <row r="1590" spans="1:14" ht="40.200000000000003" thickBot="1" x14ac:dyDescent="0.25">
      <c r="A1590" s="31" t="s">
        <v>80</v>
      </c>
      <c r="B1590" s="18">
        <v>5</v>
      </c>
      <c r="C1590" s="18">
        <v>7</v>
      </c>
      <c r="D1590" s="18">
        <v>9</v>
      </c>
      <c r="E1590" s="18">
        <v>10</v>
      </c>
      <c r="F1590" s="62"/>
      <c r="G1590" s="62"/>
      <c r="H1590" s="62"/>
      <c r="I1590" s="62"/>
      <c r="J1590" s="62"/>
      <c r="K1590" s="19"/>
      <c r="L1590" s="31" t="s">
        <v>80</v>
      </c>
      <c r="M1590" s="104" t="e">
        <f>#REF!</f>
        <v>#REF!</v>
      </c>
      <c r="N1590" s="113" t="e">
        <f>IF(M1590=0,"",CHOOSE(M1590,"5","7","9","10","10","手入力箇所","手入力箇所","手入力箇所","手入力箇所","手入力箇所","手入力箇所","手入力箇所","手入力箇所","手入力箇所"))</f>
        <v>#REF!</v>
      </c>
    </row>
    <row r="1591" spans="1:14" ht="40.200000000000003" thickBot="1" x14ac:dyDescent="0.25">
      <c r="A1591" s="31" t="s">
        <v>81</v>
      </c>
      <c r="B1591" s="18">
        <v>9</v>
      </c>
      <c r="C1591" s="18">
        <v>14</v>
      </c>
      <c r="D1591" s="62"/>
      <c r="E1591" s="62"/>
      <c r="F1591" s="62"/>
      <c r="G1591" s="62"/>
      <c r="H1591" s="62"/>
      <c r="I1591" s="62"/>
      <c r="J1591" s="62"/>
      <c r="K1591" s="19"/>
      <c r="L1591" s="31" t="s">
        <v>81</v>
      </c>
      <c r="M1591" s="104" t="e">
        <f>#REF!</f>
        <v>#REF!</v>
      </c>
      <c r="N1591" s="113" t="e">
        <f>IF(M1591=0,"",CHOOSE(M1591,"9","14","手入力箇所","手入力箇所","手入力箇所","手入力箇所","手入力箇所","手入力箇所","手入力箇所","手入力箇所","手入力箇所","手入力箇所"))</f>
        <v>#REF!</v>
      </c>
    </row>
    <row r="1592" spans="1:14" ht="13.8" thickBot="1" x14ac:dyDescent="0.25">
      <c r="A1592" s="31" t="s">
        <v>82</v>
      </c>
      <c r="B1592" s="18">
        <v>3</v>
      </c>
      <c r="C1592" s="18">
        <v>4</v>
      </c>
      <c r="D1592" s="18">
        <v>4</v>
      </c>
      <c r="E1592" s="18">
        <v>5</v>
      </c>
      <c r="F1592" s="18">
        <v>6</v>
      </c>
      <c r="G1592" s="18">
        <v>8</v>
      </c>
      <c r="H1592" s="18">
        <v>9</v>
      </c>
      <c r="I1592" s="18">
        <v>11</v>
      </c>
      <c r="J1592" s="18">
        <v>12</v>
      </c>
      <c r="K1592" s="19"/>
      <c r="L1592" s="31" t="s">
        <v>82</v>
      </c>
      <c r="M1592" s="104" t="e">
        <f>#REF!</f>
        <v>#REF!</v>
      </c>
      <c r="N1592" s="113" t="e">
        <f>IF(M1592=0,"",CHOOSE(M1592,"3","4","4","5","5","6","6","6","6","6","8","8","8","8","8","8","8","8","8","8","9","9","9","9","9","9","9","9","9","9","11","11","11","11","11","11","11","11","11","11","12","12","12","12","12","12","12","12","12","12","12","手入力箇所","手入力箇所","手入力箇所","手入力箇所","手入力箇所","手入力箇所","手入力箇所","手入力箇所","手入力箇所","手入力箇所"))</f>
        <v>#REF!</v>
      </c>
    </row>
    <row r="1593" spans="1:14" ht="13.8" thickBot="1" x14ac:dyDescent="0.25">
      <c r="A1593" s="31" t="s">
        <v>83</v>
      </c>
      <c r="B1593" s="18">
        <v>3</v>
      </c>
      <c r="C1593" s="18">
        <v>4</v>
      </c>
      <c r="D1593" s="18">
        <v>4</v>
      </c>
      <c r="E1593" s="18">
        <v>5</v>
      </c>
      <c r="F1593" s="18">
        <v>6</v>
      </c>
      <c r="G1593" s="18">
        <v>8</v>
      </c>
      <c r="H1593" s="18">
        <v>10</v>
      </c>
      <c r="I1593" s="18">
        <v>12</v>
      </c>
      <c r="J1593" s="18">
        <v>13</v>
      </c>
      <c r="K1593" s="19"/>
      <c r="L1593" s="31" t="s">
        <v>83</v>
      </c>
      <c r="M1593" s="104" t="e">
        <f>#REF!</f>
        <v>#REF!</v>
      </c>
      <c r="N1593" s="113" t="e">
        <f>IF(M1593=0,"",CHOOSE(M1593,"3","4","4","5","5","6","6","6","6","6","8","8","8","8","8","8","8","8","8","8","10","10","10","10","10","10","10","10","10","10","12","12","12","12","12","12","12","12","12","12","13","13","13","13","13","13","13","13","13","13","13","手入力箇所","手入力箇所","手入力箇所","手入力箇所","手入力箇所","手入力箇所","手入力箇所","手入力箇所","手入力箇所","手入力箇所"))</f>
        <v>#REF!</v>
      </c>
    </row>
    <row r="1594" spans="1:14" ht="27" thickBot="1" x14ac:dyDescent="0.25">
      <c r="A1594" s="32" t="s">
        <v>84</v>
      </c>
      <c r="B1594" s="20">
        <v>1</v>
      </c>
      <c r="C1594" s="20">
        <v>2</v>
      </c>
      <c r="D1594" s="20">
        <v>3</v>
      </c>
      <c r="E1594" s="20">
        <v>4</v>
      </c>
      <c r="F1594" s="20">
        <v>8</v>
      </c>
      <c r="G1594" s="20">
        <v>19</v>
      </c>
      <c r="H1594" s="63"/>
      <c r="I1594" s="63"/>
      <c r="J1594" s="63"/>
      <c r="K1594" s="21"/>
      <c r="L1594" s="32" t="s">
        <v>84</v>
      </c>
      <c r="M1594" s="104" t="e">
        <f>#REF!</f>
        <v>#REF!</v>
      </c>
      <c r="N1594" s="113" t="e">
        <f>IF(M1594=0,"",CHOOSE(M1594,"1","2","3","4","4","8","8","8","8","8","19","19","19","19","19","19","19","19","19","19","手入力箇所","手入力箇所","手入力箇所","手入力箇所","手入力箇所","手入力箇所","手入力箇所","手入力箇所","手入力箇所","手入力箇所"))</f>
        <v>#REF!</v>
      </c>
    </row>
    <row r="1595" spans="1:14" ht="13.8" thickBot="1" x14ac:dyDescent="0.25"/>
    <row r="1596" spans="1:14" ht="13.8" thickBot="1" x14ac:dyDescent="0.25">
      <c r="A1596" s="686" t="e">
        <f>A1569</f>
        <v>#REF!</v>
      </c>
      <c r="B1596" s="686"/>
      <c r="C1596" s="686"/>
      <c r="D1596" s="687" t="s">
        <v>193</v>
      </c>
      <c r="E1596" s="687"/>
      <c r="F1596" s="687"/>
      <c r="G1596" s="687"/>
      <c r="H1596" s="687"/>
      <c r="I1596" s="687"/>
      <c r="J1596" s="687"/>
      <c r="K1596" s="687"/>
      <c r="L1596" s="687"/>
      <c r="M1596" s="687"/>
      <c r="N1596" s="687"/>
    </row>
    <row r="1597" spans="1:14" ht="13.8" thickBot="1" x14ac:dyDescent="0.25">
      <c r="A1597" s="105"/>
      <c r="B1597" s="33">
        <v>1</v>
      </c>
      <c r="C1597" s="24">
        <v>2</v>
      </c>
      <c r="D1597" s="24">
        <v>3</v>
      </c>
      <c r="E1597" s="24" t="s">
        <v>58</v>
      </c>
      <c r="F1597" s="24" t="s">
        <v>59</v>
      </c>
      <c r="G1597" s="24" t="s">
        <v>60</v>
      </c>
      <c r="H1597" s="24" t="s">
        <v>61</v>
      </c>
      <c r="I1597" s="24" t="s">
        <v>62</v>
      </c>
      <c r="J1597" s="24" t="s">
        <v>194</v>
      </c>
      <c r="K1597" s="102" t="s">
        <v>85</v>
      </c>
      <c r="L1597" s="105" t="s">
        <v>189</v>
      </c>
      <c r="M1597" s="105" t="s">
        <v>188</v>
      </c>
      <c r="N1597" s="105" t="s">
        <v>51</v>
      </c>
    </row>
    <row r="1598" spans="1:14" ht="13.8" thickBot="1" x14ac:dyDescent="0.25">
      <c r="A1598" s="26" t="s">
        <v>56</v>
      </c>
      <c r="B1598" s="22">
        <v>16</v>
      </c>
      <c r="C1598" s="22">
        <v>25</v>
      </c>
      <c r="D1598" s="22">
        <v>32</v>
      </c>
      <c r="E1598" s="22">
        <v>38</v>
      </c>
      <c r="F1598" s="22">
        <v>56</v>
      </c>
      <c r="G1598" s="22">
        <v>87</v>
      </c>
      <c r="H1598" s="22">
        <v>121</v>
      </c>
      <c r="I1598" s="22"/>
      <c r="J1598" s="23"/>
      <c r="K1598" s="68"/>
      <c r="L1598" s="107" t="s">
        <v>56</v>
      </c>
      <c r="M1598" s="103" t="e">
        <f>#REF!</f>
        <v>#REF!</v>
      </c>
      <c r="N1598" s="103" t="e">
        <f>IF(M1598=0,"",CHOOSE(M1598,"16","25","32","38","38","56","56","56","56","56","87","87","87","87","87","87","87","87","87","87","121","121","121","121","121","121","121","121","121","121","手入力箇所","手入力箇所","手入力箇所","手入力箇所","手入力箇所","手入力箇所","手入力箇所","手入力箇所","手入力箇所","手入力箇所"))</f>
        <v>#REF!</v>
      </c>
    </row>
    <row r="1599" spans="1:14" ht="13.8" thickBot="1" x14ac:dyDescent="0.25">
      <c r="A1599" s="27" t="s">
        <v>57</v>
      </c>
      <c r="B1599" s="18">
        <v>25</v>
      </c>
      <c r="C1599" s="18">
        <v>33</v>
      </c>
      <c r="D1599" s="18">
        <v>40</v>
      </c>
      <c r="E1599" s="18">
        <v>45</v>
      </c>
      <c r="F1599" s="18">
        <v>58</v>
      </c>
      <c r="G1599" s="18">
        <v>79</v>
      </c>
      <c r="H1599" s="18"/>
      <c r="I1599" s="18"/>
      <c r="J1599" s="62"/>
      <c r="K1599" s="69"/>
      <c r="L1599" s="107" t="s">
        <v>57</v>
      </c>
      <c r="M1599" s="103" t="e">
        <f>#REF!</f>
        <v>#REF!</v>
      </c>
      <c r="N1599" s="103" t="e">
        <f>IF(M1599=0,"",CHOOSE(M1599,"25","33","40","45","45","58","58","58","58","58","79","79","79","79","79","79","79","79","79","79","手入力箇所","手入力箇所","手入力箇所","手入力箇所","手入力箇所","手入力箇所","手入力箇所","手入力箇所","手入力箇所","手入力箇所"))</f>
        <v>#REF!</v>
      </c>
    </row>
    <row r="1600" spans="1:14" ht="48.6" thickBot="1" x14ac:dyDescent="0.25">
      <c r="A1600" s="28" t="s">
        <v>64</v>
      </c>
      <c r="B1600" s="18">
        <v>32</v>
      </c>
      <c r="C1600" s="18"/>
      <c r="D1600" s="18"/>
      <c r="E1600" s="18"/>
      <c r="F1600" s="18"/>
      <c r="G1600" s="18"/>
      <c r="H1600" s="18"/>
      <c r="I1600" s="18"/>
      <c r="J1600" s="62"/>
      <c r="K1600" s="69"/>
      <c r="L1600" s="108" t="s">
        <v>64</v>
      </c>
      <c r="M1600" s="103" t="e">
        <f>#REF!</f>
        <v>#REF!</v>
      </c>
      <c r="N1600" s="103" t="e">
        <f>IF(M1600=0,"",CHOOSE(M1600,"32","手入力箇所","手入力箇所","手入力箇所","手入力箇所","手入力箇所","手入力箇所","手入力箇所","手入力箇所","手入力箇所","手入力箇所"))</f>
        <v>#REF!</v>
      </c>
    </row>
    <row r="1601" spans="1:14" ht="48.6" thickBot="1" x14ac:dyDescent="0.25">
      <c r="A1601" s="28" t="s">
        <v>65</v>
      </c>
      <c r="B1601" s="18">
        <v>36</v>
      </c>
      <c r="C1601" s="18"/>
      <c r="D1601" s="18"/>
      <c r="E1601" s="18"/>
      <c r="F1601" s="18"/>
      <c r="G1601" s="18"/>
      <c r="H1601" s="18"/>
      <c r="I1601" s="18"/>
      <c r="J1601" s="62"/>
      <c r="K1601" s="69"/>
      <c r="L1601" s="108" t="s">
        <v>65</v>
      </c>
      <c r="M1601" s="103" t="e">
        <f>#REF!</f>
        <v>#REF!</v>
      </c>
      <c r="N1601" s="103" t="e">
        <f>IF(M1601=0,"",CHOOSE(M1601,"36","手入力箇所","手入力箇所","手入力箇所","手入力箇所","手入力箇所","手入力箇所","手入力箇所","手入力箇所","手入力箇所","手入力箇所"))</f>
        <v>#REF!</v>
      </c>
    </row>
    <row r="1602" spans="1:14" ht="24.6" thickBot="1" x14ac:dyDescent="0.25">
      <c r="A1602" s="28" t="s">
        <v>66</v>
      </c>
      <c r="B1602" s="18">
        <v>24</v>
      </c>
      <c r="C1602" s="18">
        <v>30</v>
      </c>
      <c r="D1602" s="18">
        <v>33</v>
      </c>
      <c r="E1602" s="18">
        <v>35</v>
      </c>
      <c r="F1602" s="18">
        <v>42</v>
      </c>
      <c r="G1602" s="18"/>
      <c r="H1602" s="18"/>
      <c r="I1602" s="18"/>
      <c r="J1602" s="62"/>
      <c r="K1602" s="69"/>
      <c r="L1602" s="108" t="s">
        <v>66</v>
      </c>
      <c r="M1602" s="103" t="e">
        <f>#REF!</f>
        <v>#REF!</v>
      </c>
      <c r="N1602" s="103" t="e">
        <f>IF(M1602=0,"",CHOOSE(M1602,"24","30","33","35","35","42","42","42","42","42","手入力箇所","手入力箇所","手入力箇所","手入力箇所","手入力箇所","手入力箇所","手入力箇所","手入力箇所","手入力箇所","手入力箇所"))</f>
        <v>#REF!</v>
      </c>
    </row>
    <row r="1603" spans="1:14" ht="36.6" thickBot="1" x14ac:dyDescent="0.25">
      <c r="A1603" s="28" t="s">
        <v>67</v>
      </c>
      <c r="B1603" s="18">
        <v>7</v>
      </c>
      <c r="C1603" s="18">
        <v>12</v>
      </c>
      <c r="D1603" s="18">
        <v>16</v>
      </c>
      <c r="E1603" s="18">
        <v>19</v>
      </c>
      <c r="F1603" s="18"/>
      <c r="G1603" s="18"/>
      <c r="H1603" s="18"/>
      <c r="I1603" s="18"/>
      <c r="J1603" s="62"/>
      <c r="K1603" s="69"/>
      <c r="L1603" s="108" t="s">
        <v>67</v>
      </c>
      <c r="M1603" s="103" t="e">
        <f>#REF!</f>
        <v>#REF!</v>
      </c>
      <c r="N1603" s="103" t="e">
        <f>IF(M1603=0,"",CHOOSE(M1603,"7","12","16","19","19","手入力箇所","手入力箇所","手入力箇所","手入力箇所","手入力箇所","手入力箇所","手入力箇所","手入力箇所","手入力箇所","手入力箇所"))</f>
        <v>#REF!</v>
      </c>
    </row>
    <row r="1604" spans="1:14" ht="24.6" thickBot="1" x14ac:dyDescent="0.25">
      <c r="A1604" s="28" t="s">
        <v>68</v>
      </c>
      <c r="B1604" s="18">
        <v>21</v>
      </c>
      <c r="C1604" s="18">
        <v>35</v>
      </c>
      <c r="D1604" s="18">
        <v>48</v>
      </c>
      <c r="E1604" s="18">
        <v>59</v>
      </c>
      <c r="F1604" s="18">
        <v>94</v>
      </c>
      <c r="G1604" s="18">
        <v>159</v>
      </c>
      <c r="H1604" s="18">
        <v>235</v>
      </c>
      <c r="I1604" s="18"/>
      <c r="J1604" s="62"/>
      <c r="K1604" s="69"/>
      <c r="L1604" s="108" t="s">
        <v>68</v>
      </c>
      <c r="M1604" s="103" t="e">
        <f>#REF!</f>
        <v>#REF!</v>
      </c>
      <c r="N1604" s="103" t="e">
        <f>IF(M1604=0,"",CHOOSE(M1604,"21","35","48","59","59","94","94","94","94","94","159","159","159","159","159","159","159","159","159","159","235","235","235","235","235","235","235","235","235","235","手入力箇所","手入力箇所","手入力箇所","手入力箇所","手入力箇所","手入力箇所","手入力箇所","手入力箇所","手入力箇所","手入力箇所"))</f>
        <v>#REF!</v>
      </c>
    </row>
    <row r="1605" spans="1:14" ht="36.6" thickBot="1" x14ac:dyDescent="0.25">
      <c r="A1605" s="28" t="s">
        <v>69</v>
      </c>
      <c r="B1605" s="18">
        <v>22</v>
      </c>
      <c r="C1605" s="18">
        <v>26</v>
      </c>
      <c r="D1605" s="18">
        <v>28</v>
      </c>
      <c r="E1605" s="18">
        <v>29</v>
      </c>
      <c r="F1605" s="18">
        <v>34</v>
      </c>
      <c r="G1605" s="18"/>
      <c r="H1605" s="18"/>
      <c r="I1605" s="18"/>
      <c r="J1605" s="62"/>
      <c r="K1605" s="69"/>
      <c r="L1605" s="108" t="s">
        <v>69</v>
      </c>
      <c r="M1605" s="103" t="e">
        <f>#REF!</f>
        <v>#REF!</v>
      </c>
      <c r="N1605" s="103" t="e">
        <f>IF(M1605=0,"",CHOOSE(M1605,"22","26","28","29","29","34","34","34","34","34","手入力箇所","手入力箇所","手入力箇所","手入力箇所","手入力箇所","手入力箇所","手入力箇所","手入力箇所","手入力箇所","手入力箇所"))</f>
        <v>#REF!</v>
      </c>
    </row>
    <row r="1606" spans="1:14" ht="13.8" thickBot="1" x14ac:dyDescent="0.25">
      <c r="A1606" s="27" t="s">
        <v>63</v>
      </c>
      <c r="B1606" s="18">
        <v>21</v>
      </c>
      <c r="C1606" s="18">
        <v>33</v>
      </c>
      <c r="D1606" s="18">
        <v>46</v>
      </c>
      <c r="E1606" s="18">
        <v>56</v>
      </c>
      <c r="F1606" s="18">
        <v>89</v>
      </c>
      <c r="G1606" s="18">
        <v>151</v>
      </c>
      <c r="H1606" s="18">
        <v>224</v>
      </c>
      <c r="I1606" s="18">
        <v>289</v>
      </c>
      <c r="J1606" s="18">
        <v>350</v>
      </c>
      <c r="K1606" s="69"/>
      <c r="L1606" s="107" t="s">
        <v>63</v>
      </c>
      <c r="M1606" s="103" t="e">
        <f>#REF!</f>
        <v>#REF!</v>
      </c>
      <c r="N1606" s="103" t="e">
        <f>IF(M1606=0,"",CHOOSE(M1606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607" spans="1:14" ht="24.6" thickBot="1" x14ac:dyDescent="0.25">
      <c r="A1607" s="34" t="s">
        <v>70</v>
      </c>
      <c r="B1607" s="35">
        <v>13</v>
      </c>
      <c r="C1607" s="35">
        <v>33</v>
      </c>
      <c r="D1607" s="35">
        <v>59</v>
      </c>
      <c r="E1607" s="35"/>
      <c r="F1607" s="35"/>
      <c r="G1607" s="35"/>
      <c r="H1607" s="35"/>
      <c r="I1607" s="35"/>
      <c r="J1607" s="36"/>
      <c r="K1607" s="67"/>
      <c r="L1607" s="108" t="s">
        <v>70</v>
      </c>
      <c r="M1607" s="103" t="e">
        <f>#REF!</f>
        <v>#REF!</v>
      </c>
      <c r="N1607" s="103" t="e">
        <f>IF(M1607=0,"",CHOOSE(M1607,"13","33","59","手入力箇所","手入力箇所","手入力箇所","手入力箇所","手入力箇所","手入力箇所","手入力箇所","手入力箇所","手入力箇所","手入力箇所"))</f>
        <v>#REF!</v>
      </c>
    </row>
    <row r="1608" spans="1:14" ht="13.8" thickBot="1" x14ac:dyDescent="0.25">
      <c r="A1608" s="37" t="s">
        <v>71</v>
      </c>
      <c r="B1608" s="17">
        <v>23</v>
      </c>
      <c r="C1608" s="17">
        <v>39</v>
      </c>
      <c r="D1608" s="17">
        <v>97</v>
      </c>
      <c r="E1608" s="17"/>
      <c r="F1608" s="17"/>
      <c r="G1608" s="17"/>
      <c r="H1608" s="17"/>
      <c r="I1608" s="17"/>
      <c r="J1608" s="64"/>
      <c r="K1608" s="70"/>
      <c r="L1608" s="109" t="s">
        <v>71</v>
      </c>
      <c r="M1608" s="103" t="e">
        <f>#REF!</f>
        <v>#REF!</v>
      </c>
      <c r="N1608" s="103" t="e">
        <f>IF(M1608=0,"",CHOOSE(M1608,"23","39","97","手入力箇所","手入力箇所","手入力箇所","手入力箇所","手入力箇所","手入力箇所","手入力箇所","手入力箇所","手入力箇所","手入力箇所"))</f>
        <v>#REF!</v>
      </c>
    </row>
    <row r="1609" spans="1:14" ht="13.8" thickBot="1" x14ac:dyDescent="0.25">
      <c r="A1609" s="29" t="s">
        <v>72</v>
      </c>
      <c r="B1609" s="18">
        <v>21</v>
      </c>
      <c r="C1609" s="18">
        <v>37</v>
      </c>
      <c r="D1609" s="18">
        <v>58</v>
      </c>
      <c r="E1609" s="18">
        <v>76</v>
      </c>
      <c r="F1609" s="18">
        <v>137</v>
      </c>
      <c r="G1609" s="18"/>
      <c r="H1609" s="18"/>
      <c r="I1609" s="18"/>
      <c r="J1609" s="62"/>
      <c r="K1609" s="69"/>
      <c r="L1609" s="109" t="s">
        <v>72</v>
      </c>
      <c r="M1609" s="103" t="e">
        <f>#REF!</f>
        <v>#REF!</v>
      </c>
      <c r="N1609" s="103" t="e">
        <f>IF(M1609=0,"",CHOOSE(M1609,"21","37","58","76","76","137","137","137","137","137","手入力箇所","手入力箇所","手入力箇所","手入力箇所","手入力箇所","手入力箇所","手入力箇所","手入力箇所","手入力箇所","手入力箇所"))</f>
        <v>#REF!</v>
      </c>
    </row>
    <row r="1610" spans="1:14" ht="13.8" thickBot="1" x14ac:dyDescent="0.25">
      <c r="A1610" s="29" t="s">
        <v>73</v>
      </c>
      <c r="B1610" s="18">
        <v>48</v>
      </c>
      <c r="C1610" s="18">
        <v>93</v>
      </c>
      <c r="D1610" s="18">
        <v>138</v>
      </c>
      <c r="E1610" s="18">
        <v>183</v>
      </c>
      <c r="F1610" s="18"/>
      <c r="G1610" s="18"/>
      <c r="H1610" s="18"/>
      <c r="I1610" s="18"/>
      <c r="J1610" s="62"/>
      <c r="K1610" s="69"/>
      <c r="L1610" s="109" t="s">
        <v>73</v>
      </c>
      <c r="M1610" s="103" t="e">
        <f>#REF!</f>
        <v>#REF!</v>
      </c>
      <c r="N1610" s="103" t="e">
        <f>IF(M1610=0,"",CHOOSE(M1610,"48","93","138","183","183","手入力箇所","手入力箇所","手入力箇所","手入力箇所","手入力箇所","手入力箇所","手入力箇所","手入力箇所","手入力箇所","手入力箇所"))</f>
        <v>#REF!</v>
      </c>
    </row>
    <row r="1611" spans="1:14" ht="37.200000000000003" thickBot="1" x14ac:dyDescent="0.25">
      <c r="A1611" s="30" t="s">
        <v>74</v>
      </c>
      <c r="B1611" s="18">
        <v>13</v>
      </c>
      <c r="C1611" s="18">
        <v>26</v>
      </c>
      <c r="D1611" s="18">
        <v>40</v>
      </c>
      <c r="E1611" s="18">
        <v>55</v>
      </c>
      <c r="F1611" s="18">
        <v>107</v>
      </c>
      <c r="G1611" s="18">
        <v>224</v>
      </c>
      <c r="H1611" s="18">
        <v>386</v>
      </c>
      <c r="I1611" s="18"/>
      <c r="J1611" s="62"/>
      <c r="K1611" s="69"/>
      <c r="L1611" s="110" t="s">
        <v>74</v>
      </c>
      <c r="M1611" s="103" t="e">
        <f>#REF!</f>
        <v>#REF!</v>
      </c>
      <c r="N1611" s="103" t="e">
        <f>IF(M1611=0,"",CHOOSE(M1611,"13","26","40","55","55","107","107","107","107","107","224","224","224","224","224","224","224","224","224","224","386","386","386","386","386","386","386","386","386","386","手入力箇所","手入力箇所","手入力箇所","手入力箇所","手入力箇所","手入力箇所","手入力箇所","手入力箇所","手入力箇所","手入力箇所"))</f>
        <v>#REF!</v>
      </c>
    </row>
    <row r="1612" spans="1:14" ht="13.8" thickBot="1" x14ac:dyDescent="0.25">
      <c r="A1612" s="29" t="s">
        <v>75</v>
      </c>
      <c r="B1612" s="18">
        <v>36</v>
      </c>
      <c r="C1612" s="18">
        <v>98</v>
      </c>
      <c r="D1612" s="18">
        <v>173</v>
      </c>
      <c r="E1612" s="18">
        <v>274</v>
      </c>
      <c r="F1612" s="18"/>
      <c r="G1612" s="18"/>
      <c r="H1612" s="18"/>
      <c r="I1612" s="18"/>
      <c r="J1612" s="62"/>
      <c r="K1612" s="69"/>
      <c r="L1612" s="109" t="s">
        <v>75</v>
      </c>
      <c r="M1612" s="103" t="e">
        <f>#REF!</f>
        <v>#REF!</v>
      </c>
      <c r="N1612" s="103" t="e">
        <f>IF(M1612=0,"",CHOOSE(M1612,"36","98","173","274","274","手入力箇所","手入力箇所","手入力箇所","手入力箇所","手入力箇所","手入力箇所","手入力箇所","手入力箇所","手入力箇所","手入力箇所"))</f>
        <v>#REF!</v>
      </c>
    </row>
    <row r="1613" spans="1:14" ht="37.200000000000003" thickBot="1" x14ac:dyDescent="0.25">
      <c r="A1613" s="30" t="s">
        <v>76</v>
      </c>
      <c r="B1613" s="18">
        <v>127</v>
      </c>
      <c r="C1613" s="18">
        <v>127</v>
      </c>
      <c r="D1613" s="18">
        <v>127</v>
      </c>
      <c r="E1613" s="18">
        <v>127</v>
      </c>
      <c r="F1613" s="18"/>
      <c r="G1613" s="18"/>
      <c r="H1613" s="18"/>
      <c r="I1613" s="18"/>
      <c r="J1613" s="62"/>
      <c r="K1613" s="69"/>
      <c r="L1613" s="110" t="s">
        <v>76</v>
      </c>
      <c r="M1613" s="103" t="e">
        <f>#REF!</f>
        <v>#REF!</v>
      </c>
      <c r="N1613" s="103" t="e">
        <f>IF(M1613=0,"",CHOOSE(M1613,"127","127","127","127","127","手入力箇所","手入力箇所","手入力箇所","手入力箇所","手入力箇所","手入力箇所","手入力箇所","手入力箇所","手入力箇所","手入力箇所"))</f>
        <v>#REF!</v>
      </c>
    </row>
    <row r="1614" spans="1:14" ht="27" thickBot="1" x14ac:dyDescent="0.25">
      <c r="A1614" s="31" t="s">
        <v>77</v>
      </c>
      <c r="B1614" s="18">
        <v>42</v>
      </c>
      <c r="C1614" s="18">
        <v>90</v>
      </c>
      <c r="D1614" s="18">
        <v>141</v>
      </c>
      <c r="E1614" s="18">
        <v>193</v>
      </c>
      <c r="F1614" s="62"/>
      <c r="G1614" s="62"/>
      <c r="H1614" s="62"/>
      <c r="I1614" s="62"/>
      <c r="J1614" s="62"/>
      <c r="K1614" s="69"/>
      <c r="L1614" s="111" t="s">
        <v>77</v>
      </c>
      <c r="M1614" s="103" t="e">
        <f>#REF!</f>
        <v>#REF!</v>
      </c>
      <c r="N1614" s="103" t="e">
        <f>IF(M1614=0,"",CHOOSE(M1614,"42","90","141","193","1936","手入力箇所","手入力箇所","手入力箇所","手入力箇所","手入力箇所","手入力箇所","手入力箇所","手入力箇所","手入力箇所","手入力箇所"))</f>
        <v>#REF!</v>
      </c>
    </row>
    <row r="1615" spans="1:14" ht="40.200000000000003" thickBot="1" x14ac:dyDescent="0.25">
      <c r="A1615" s="31" t="s">
        <v>78</v>
      </c>
      <c r="B1615" s="18">
        <v>24</v>
      </c>
      <c r="C1615" s="18">
        <v>43</v>
      </c>
      <c r="D1615" s="18">
        <v>61</v>
      </c>
      <c r="E1615" s="18">
        <v>76</v>
      </c>
      <c r="F1615" s="62"/>
      <c r="G1615" s="62"/>
      <c r="H1615" s="62"/>
      <c r="I1615" s="62"/>
      <c r="J1615" s="62"/>
      <c r="K1615" s="69"/>
      <c r="L1615" s="111" t="s">
        <v>78</v>
      </c>
      <c r="M1615" s="103" t="e">
        <f>#REF!</f>
        <v>#REF!</v>
      </c>
      <c r="N1615" s="103" t="e">
        <f>IF(M1615=0,"",CHOOSE(M1615,"24","43","61","76","76","手入力箇所","手入力箇所","手入力箇所","手入力箇所","手入力箇所","手入力箇所","手入力箇所","手入力箇所","手入力箇所","手入力箇所"))</f>
        <v>#REF!</v>
      </c>
    </row>
    <row r="1616" spans="1:14" ht="27" thickBot="1" x14ac:dyDescent="0.25">
      <c r="A1616" s="31" t="s">
        <v>79</v>
      </c>
      <c r="B1616" s="18">
        <v>54</v>
      </c>
      <c r="C1616" s="18">
        <v>77</v>
      </c>
      <c r="D1616" s="18">
        <v>94</v>
      </c>
      <c r="E1616" s="18">
        <v>107</v>
      </c>
      <c r="F1616" s="62"/>
      <c r="G1616" s="62"/>
      <c r="H1616" s="62"/>
      <c r="I1616" s="62"/>
      <c r="J1616" s="62"/>
      <c r="K1616" s="69"/>
      <c r="L1616" s="111" t="s">
        <v>79</v>
      </c>
      <c r="M1616" s="103" t="e">
        <f>#REF!</f>
        <v>#REF!</v>
      </c>
      <c r="N1616" s="103" t="e">
        <f>IF(M1616=0,"",CHOOSE(M1616,"54","77","94","107","107","手入力箇所","手入力箇所","手入力箇所","手入力箇所","手入力箇所","手入力箇所","手入力箇所","手入力箇所","手入力箇所","手入力箇所"))</f>
        <v>#REF!</v>
      </c>
    </row>
    <row r="1617" spans="1:14" ht="40.200000000000003" thickBot="1" x14ac:dyDescent="0.25">
      <c r="A1617" s="31" t="s">
        <v>80</v>
      </c>
      <c r="B1617" s="18">
        <v>49</v>
      </c>
      <c r="C1617" s="18">
        <v>53</v>
      </c>
      <c r="D1617" s="18">
        <v>55</v>
      </c>
      <c r="E1617" s="18">
        <v>56</v>
      </c>
      <c r="F1617" s="62"/>
      <c r="G1617" s="62"/>
      <c r="H1617" s="62"/>
      <c r="I1617" s="62"/>
      <c r="J1617" s="62"/>
      <c r="K1617" s="69"/>
      <c r="L1617" s="111" t="s">
        <v>80</v>
      </c>
      <c r="M1617" s="103" t="e">
        <f>#REF!</f>
        <v>#REF!</v>
      </c>
      <c r="N1617" s="103" t="e">
        <f>IF(M1617=0,"",CHOOSE(M1617,"49","53","55","56","56","手入力箇所","手入力箇所","手入力箇所","手入力箇所","手入力箇所","手入力箇所","手入力箇所","手入力箇所","手入力箇所","手入力箇所"))</f>
        <v>#REF!</v>
      </c>
    </row>
    <row r="1618" spans="1:14" ht="40.200000000000003" thickBot="1" x14ac:dyDescent="0.25">
      <c r="A1618" s="38" t="s">
        <v>81</v>
      </c>
      <c r="B1618" s="35">
        <v>232</v>
      </c>
      <c r="C1618" s="35">
        <v>232</v>
      </c>
      <c r="D1618" s="36"/>
      <c r="E1618" s="36"/>
      <c r="F1618" s="36"/>
      <c r="G1618" s="36"/>
      <c r="H1618" s="36"/>
      <c r="I1618" s="36"/>
      <c r="J1618" s="36"/>
      <c r="K1618" s="67"/>
      <c r="L1618" s="111" t="s">
        <v>81</v>
      </c>
      <c r="M1618" s="103" t="e">
        <f>#REF!</f>
        <v>#REF!</v>
      </c>
      <c r="N1618" s="103" t="e">
        <f>IF(M1618=0,"",CHOOSE(M1618,"232","232","手入力箇所","手入力箇所","手入力箇所","手入力箇所","手入力箇所","手入力箇所","手入力箇所","手入力箇所","手入力箇所","手入力箇所"))</f>
        <v>#REF!</v>
      </c>
    </row>
    <row r="1619" spans="1:14" ht="13.8" thickBot="1" x14ac:dyDescent="0.25">
      <c r="A1619" s="39" t="s">
        <v>82</v>
      </c>
      <c r="B1619" s="17">
        <v>6</v>
      </c>
      <c r="C1619" s="17">
        <v>9</v>
      </c>
      <c r="D1619" s="17">
        <v>11</v>
      </c>
      <c r="E1619" s="17">
        <v>13</v>
      </c>
      <c r="F1619" s="17">
        <v>18</v>
      </c>
      <c r="G1619" s="17">
        <v>26</v>
      </c>
      <c r="H1619" s="17">
        <v>35</v>
      </c>
      <c r="I1619" s="17">
        <v>43</v>
      </c>
      <c r="J1619" s="17">
        <v>49</v>
      </c>
      <c r="K1619" s="70"/>
      <c r="L1619" s="111" t="s">
        <v>82</v>
      </c>
      <c r="M1619" s="103" t="e">
        <f>#REF!</f>
        <v>#REF!</v>
      </c>
      <c r="N1619" s="103" t="e">
        <f>IF(M1619=0,"",CHOOSE(M1619,"6","9","11","13","13","18","18","18","18","18","26","26","26","26","26","26","26","26","26","26","35","35","35","35","35","35","35","35","35","35","43","43","43","43","43","43","43","43","43","43","49","49","49","49","49","49","49","49","49","49","手入力箇所","手入力箇所","手入力箇所","手入力箇所","手入力箇所","手入力箇所","手入力箇所","手入力箇所","手入力箇所","手入力箇所"))</f>
        <v>#REF!</v>
      </c>
    </row>
    <row r="1620" spans="1:14" ht="13.8" thickBot="1" x14ac:dyDescent="0.25">
      <c r="A1620" s="31" t="s">
        <v>83</v>
      </c>
      <c r="B1620" s="18">
        <v>6</v>
      </c>
      <c r="C1620" s="18">
        <v>10</v>
      </c>
      <c r="D1620" s="18">
        <v>14</v>
      </c>
      <c r="E1620" s="18">
        <v>17</v>
      </c>
      <c r="F1620" s="18">
        <v>29</v>
      </c>
      <c r="G1620" s="18">
        <v>50</v>
      </c>
      <c r="H1620" s="18">
        <v>76</v>
      </c>
      <c r="I1620" s="18">
        <v>100</v>
      </c>
      <c r="J1620" s="18">
        <v>123</v>
      </c>
      <c r="K1620" s="69"/>
      <c r="L1620" s="111" t="s">
        <v>83</v>
      </c>
      <c r="M1620" s="103" t="e">
        <f>#REF!</f>
        <v>#REF!</v>
      </c>
      <c r="N1620" s="103" t="e">
        <f>IF(M1620=0,"",CHOOSE(M1620,"6","10","14","17","17","29","29","29","29","29","50","50","50","50","50","50","50","50","50","50","76","76","76","76","76","76","76","76","76","76","100","100","100","100","100","100","100","100","100","100","123","123","123","123","123","123","123","123","123","123","手入力箇所","手入力箇所","手入力箇所","手入力箇所","手入力箇所","手入力箇所","手入力箇所","手入力箇所","手入力箇所"))</f>
        <v>#REF!</v>
      </c>
    </row>
    <row r="1621" spans="1:14" ht="27" thickBot="1" x14ac:dyDescent="0.25">
      <c r="A1621" s="32" t="s">
        <v>84</v>
      </c>
      <c r="B1621" s="20">
        <v>9</v>
      </c>
      <c r="C1621" s="20">
        <v>15</v>
      </c>
      <c r="D1621" s="20">
        <v>20</v>
      </c>
      <c r="E1621" s="20">
        <v>24</v>
      </c>
      <c r="F1621" s="20">
        <v>39</v>
      </c>
      <c r="G1621" s="20">
        <v>65</v>
      </c>
      <c r="H1621" s="63"/>
      <c r="I1621" s="63"/>
      <c r="J1621" s="63"/>
      <c r="K1621" s="106"/>
      <c r="L1621" s="111" t="s">
        <v>84</v>
      </c>
      <c r="M1621" s="103" t="e">
        <f>#REF!</f>
        <v>#REF!</v>
      </c>
      <c r="N1621" s="103" t="e">
        <f>IF(M1621=0,"",CHOOSE(M1621,"9","15","20","24","24","39","39","39","39","39","65","65","65","65","65","65","65","65","65","65","手入力箇所","手入力箇所","手入力箇所","手入力箇所","手入力箇所","手入力箇所","手入力箇所","手入力箇所","手入力箇所","手入力箇所"))</f>
        <v>#REF!</v>
      </c>
    </row>
    <row r="1624" spans="1:14" ht="13.8" thickBot="1" x14ac:dyDescent="0.25"/>
    <row r="1625" spans="1:14" ht="13.8" thickBot="1" x14ac:dyDescent="0.25">
      <c r="A1625" s="688" t="e">
        <f>#REF!</f>
        <v>#REF!</v>
      </c>
      <c r="B1625" s="688"/>
      <c r="C1625" s="688"/>
      <c r="D1625" s="689" t="s">
        <v>192</v>
      </c>
      <c r="E1625" s="689"/>
      <c r="F1625" s="689"/>
      <c r="G1625" s="689"/>
      <c r="H1625" s="689"/>
      <c r="I1625" s="689"/>
      <c r="J1625" s="689"/>
      <c r="K1625" s="689"/>
      <c r="L1625" s="689"/>
      <c r="M1625" s="689"/>
      <c r="N1625" s="689"/>
    </row>
    <row r="1626" spans="1:14" ht="13.8" thickBot="1" x14ac:dyDescent="0.25">
      <c r="A1626" s="65"/>
      <c r="B1626" s="33">
        <v>1</v>
      </c>
      <c r="C1626" s="24">
        <v>2</v>
      </c>
      <c r="D1626" s="24">
        <v>3</v>
      </c>
      <c r="E1626" s="24" t="s">
        <v>58</v>
      </c>
      <c r="F1626" s="24" t="s">
        <v>59</v>
      </c>
      <c r="G1626" s="24" t="s">
        <v>60</v>
      </c>
      <c r="H1626" s="24" t="s">
        <v>61</v>
      </c>
      <c r="I1626" s="24" t="s">
        <v>62</v>
      </c>
      <c r="J1626" s="24" t="s">
        <v>194</v>
      </c>
      <c r="K1626" s="25" t="s">
        <v>85</v>
      </c>
      <c r="L1626" s="105" t="s">
        <v>189</v>
      </c>
      <c r="M1626" s="105" t="s">
        <v>188</v>
      </c>
      <c r="N1626" s="105" t="s">
        <v>51</v>
      </c>
    </row>
    <row r="1627" spans="1:14" ht="13.8" thickBot="1" x14ac:dyDescent="0.25">
      <c r="A1627" s="26" t="s">
        <v>56</v>
      </c>
      <c r="B1627" s="22">
        <v>5</v>
      </c>
      <c r="C1627" s="22">
        <v>7</v>
      </c>
      <c r="D1627" s="22">
        <v>8</v>
      </c>
      <c r="E1627" s="22">
        <v>8</v>
      </c>
      <c r="F1627" s="22">
        <v>10</v>
      </c>
      <c r="G1627" s="22">
        <v>13</v>
      </c>
      <c r="H1627" s="22">
        <v>16</v>
      </c>
      <c r="I1627" s="22"/>
      <c r="J1627" s="23"/>
      <c r="K1627" s="1"/>
      <c r="L1627" s="26" t="s">
        <v>56</v>
      </c>
      <c r="M1627" s="104" t="e">
        <f>#REF!</f>
        <v>#REF!</v>
      </c>
      <c r="N1627" s="112" t="e">
        <f>IF(M1627=0,"",CHOOSE(M1627,"5","7","8","8","8","10","10","10","10","10","13","13","13","13","13","13","13","13","13","13","16","16","16","16","16","16","16","16","16","16","16","手入力箇所","手入力箇所","手入力箇所","手入力箇所","手入力箇所","手入力箇所","手入力箇所","手入力箇所","手入力箇所","手入力箇所"))</f>
        <v>#REF!</v>
      </c>
    </row>
    <row r="1628" spans="1:14" ht="13.8" thickBot="1" x14ac:dyDescent="0.25">
      <c r="A1628" s="27" t="s">
        <v>57</v>
      </c>
      <c r="B1628" s="18">
        <v>5</v>
      </c>
      <c r="C1628" s="18">
        <v>7</v>
      </c>
      <c r="D1628" s="18">
        <v>8</v>
      </c>
      <c r="E1628" s="18">
        <v>9</v>
      </c>
      <c r="F1628" s="18">
        <v>12</v>
      </c>
      <c r="G1628" s="18">
        <v>16</v>
      </c>
      <c r="H1628" s="18"/>
      <c r="I1628" s="18"/>
      <c r="J1628" s="62"/>
      <c r="K1628" s="19"/>
      <c r="L1628" s="27" t="s">
        <v>57</v>
      </c>
      <c r="M1628" s="104" t="e">
        <f>#REF!</f>
        <v>#REF!</v>
      </c>
      <c r="N1628" s="113" t="e">
        <f>IF(M1628=0,"",CHOOSE(M1628,"5","7","8","9","9","12","12","12","12","12","16","16","16","16","16","16","16","16","16","16","手入力箇所","手入力箇所","手入力箇所","手入力箇所","手入力箇所","手入力箇所","手入力箇所","手入力箇所","手入力箇所","手入力箇所"))</f>
        <v>#REF!</v>
      </c>
    </row>
    <row r="1629" spans="1:14" ht="48.6" thickBot="1" x14ac:dyDescent="0.25">
      <c r="A1629" s="28" t="s">
        <v>64</v>
      </c>
      <c r="B1629" s="18">
        <v>6</v>
      </c>
      <c r="C1629" s="18"/>
      <c r="D1629" s="18"/>
      <c r="E1629" s="18"/>
      <c r="F1629" s="18"/>
      <c r="G1629" s="18"/>
      <c r="H1629" s="18"/>
      <c r="I1629" s="18"/>
      <c r="J1629" s="62"/>
      <c r="K1629" s="19"/>
      <c r="L1629" s="28" t="s">
        <v>64</v>
      </c>
      <c r="M1629" s="104" t="e">
        <f>#REF!</f>
        <v>#REF!</v>
      </c>
      <c r="N1629" s="113" t="e">
        <f>IF(M1629=0,"",CHOOSE(M1629,"6","手入力箇所","手入力箇所","手入力箇所","手入力箇所","手入力箇所","手入力箇所","手入力箇所","手入力箇所","手入力箇所","手入力箇所","",""))</f>
        <v>#REF!</v>
      </c>
    </row>
    <row r="1630" spans="1:14" ht="48.6" thickBot="1" x14ac:dyDescent="0.25">
      <c r="A1630" s="28" t="s">
        <v>65</v>
      </c>
      <c r="B1630" s="18">
        <v>6</v>
      </c>
      <c r="C1630" s="18"/>
      <c r="D1630" s="18"/>
      <c r="E1630" s="18"/>
      <c r="F1630" s="18"/>
      <c r="G1630" s="18"/>
      <c r="H1630" s="18"/>
      <c r="I1630" s="18"/>
      <c r="J1630" s="62"/>
      <c r="K1630" s="19"/>
      <c r="L1630" s="28" t="s">
        <v>65</v>
      </c>
      <c r="M1630" s="104" t="e">
        <f>#REF!</f>
        <v>#REF!</v>
      </c>
      <c r="N1630" s="113" t="e">
        <f>IF(M1630=0,"",CHOOSE(M1630,"6","手入力箇所","手入力箇所","手入力箇所","手入力箇所","手入力箇所","手入力箇所","手入力箇所","手入力箇所","手入力箇所","手入力箇所","",""))</f>
        <v>#REF!</v>
      </c>
    </row>
    <row r="1631" spans="1:14" ht="24.6" thickBot="1" x14ac:dyDescent="0.25">
      <c r="A1631" s="28" t="s">
        <v>66</v>
      </c>
      <c r="B1631" s="18">
        <v>5</v>
      </c>
      <c r="C1631" s="18">
        <v>7</v>
      </c>
      <c r="D1631" s="18">
        <v>8</v>
      </c>
      <c r="E1631" s="18">
        <v>9</v>
      </c>
      <c r="F1631" s="18">
        <v>12</v>
      </c>
      <c r="G1631" s="18"/>
      <c r="H1631" s="18"/>
      <c r="I1631" s="18"/>
      <c r="J1631" s="62"/>
      <c r="K1631" s="19"/>
      <c r="L1631" s="28" t="s">
        <v>66</v>
      </c>
      <c r="M1631" s="104" t="e">
        <f>#REF!</f>
        <v>#REF!</v>
      </c>
      <c r="N1631" s="113" t="e">
        <f>IF(M1631=0,"",CHOOSE(M1631,"5","7","8","9","9","12","12","12","12","12","手入力箇所","手入力箇所","手入力箇所","手入力箇所","手入力箇所","手入力箇所","手入力箇所","手入力箇所","手入力箇所","手入力箇所"))</f>
        <v>#REF!</v>
      </c>
    </row>
    <row r="1632" spans="1:14" ht="36.6" thickBot="1" x14ac:dyDescent="0.25">
      <c r="A1632" s="28" t="s">
        <v>67</v>
      </c>
      <c r="B1632" s="18">
        <v>4</v>
      </c>
      <c r="C1632" s="18">
        <v>5</v>
      </c>
      <c r="D1632" s="18">
        <v>5</v>
      </c>
      <c r="E1632" s="18">
        <v>6</v>
      </c>
      <c r="F1632" s="18"/>
      <c r="G1632" s="18"/>
      <c r="H1632" s="18"/>
      <c r="I1632" s="18"/>
      <c r="J1632" s="62"/>
      <c r="K1632" s="19"/>
      <c r="L1632" s="28" t="s">
        <v>67</v>
      </c>
      <c r="M1632" s="104" t="e">
        <f>#REF!</f>
        <v>#REF!</v>
      </c>
      <c r="N1632" s="113" t="e">
        <f>IF(M1632=0,"",CHOOSE(M1632,"4","5","5","6","6","手入力箇所","手入力箇所","手入力箇所","手入力箇所","手入力箇所","手入力箇所","手入力箇所","手入力箇所","手入力箇所","手入力箇所"))</f>
        <v>#REF!</v>
      </c>
    </row>
    <row r="1633" spans="1:14" ht="24.6" thickBot="1" x14ac:dyDescent="0.25">
      <c r="A1633" s="28" t="s">
        <v>68</v>
      </c>
      <c r="B1633" s="18">
        <v>12</v>
      </c>
      <c r="C1633" s="18">
        <v>12</v>
      </c>
      <c r="D1633" s="18">
        <v>12</v>
      </c>
      <c r="E1633" s="18">
        <v>12</v>
      </c>
      <c r="F1633" s="18">
        <v>12</v>
      </c>
      <c r="G1633" s="18">
        <v>12</v>
      </c>
      <c r="H1633" s="18">
        <v>12</v>
      </c>
      <c r="I1633" s="18"/>
      <c r="J1633" s="62"/>
      <c r="K1633" s="19"/>
      <c r="L1633" s="28" t="s">
        <v>68</v>
      </c>
      <c r="M1633" s="104" t="e">
        <f>#REF!</f>
        <v>#REF!</v>
      </c>
      <c r="N1633" s="113" t="e">
        <f>IF(M1633=0,"",CHOOSE(M1633,"12","12","12","12","12","12","12","12","12","12","12","12","12","12","12","12","12","12","12","12","12","12","12","12","12","12","12","12","12","12","手入力箇所","手入力箇所","手入力箇所","手入力箇所","手入力箇所","手入力箇所","手入力箇所","手入力箇所","手入力箇所","手入力箇所"))</f>
        <v>#REF!</v>
      </c>
    </row>
    <row r="1634" spans="1:14" ht="36.6" thickBot="1" x14ac:dyDescent="0.25">
      <c r="A1634" s="28" t="s">
        <v>69</v>
      </c>
      <c r="B1634" s="18">
        <v>7</v>
      </c>
      <c r="C1634" s="18">
        <v>7</v>
      </c>
      <c r="D1634" s="18">
        <v>7</v>
      </c>
      <c r="E1634" s="18">
        <v>7</v>
      </c>
      <c r="F1634" s="18">
        <v>7</v>
      </c>
      <c r="G1634" s="18"/>
      <c r="H1634" s="18"/>
      <c r="I1634" s="18"/>
      <c r="J1634" s="62"/>
      <c r="K1634" s="19"/>
      <c r="L1634" s="28" t="s">
        <v>69</v>
      </c>
      <c r="M1634" s="104" t="e">
        <f>#REF!</f>
        <v>#REF!</v>
      </c>
      <c r="N1634" s="113" t="e">
        <f>IF(M1634=0,"",CHOOSE(M1634,"7","7","7","7","7","7","7","7","7","7","手入力箇所","手入力箇所","手入力箇所","手入力箇所","手入力箇所","手入力箇所","手入力箇所","手入力箇所","手入力箇所","手入力箇所"))</f>
        <v>#REF!</v>
      </c>
    </row>
    <row r="1635" spans="1:14" ht="13.8" thickBot="1" x14ac:dyDescent="0.25">
      <c r="A1635" s="27" t="s">
        <v>63</v>
      </c>
      <c r="B1635" s="18">
        <v>4</v>
      </c>
      <c r="C1635" s="18">
        <v>5</v>
      </c>
      <c r="D1635" s="18">
        <v>7</v>
      </c>
      <c r="E1635" s="18">
        <v>8</v>
      </c>
      <c r="F1635" s="18">
        <v>11</v>
      </c>
      <c r="G1635" s="18">
        <v>16</v>
      </c>
      <c r="H1635" s="18">
        <v>22</v>
      </c>
      <c r="I1635" s="18">
        <v>26</v>
      </c>
      <c r="J1635" s="18">
        <v>31</v>
      </c>
      <c r="K1635" s="19"/>
      <c r="L1635" s="27" t="s">
        <v>63</v>
      </c>
      <c r="M1635" s="104" t="e">
        <f>#REF!</f>
        <v>#REF!</v>
      </c>
      <c r="N1635" s="113" t="e">
        <f>IF(M1635=0,"",CHOOSE(M1635,"4","5","7","8","8","11","11","11","11","11","16","16","16","16","16","16","16","16","16","16","22","22","22","22","22","22","22","22","22","22","26","26","26","26","26","26","26","26","26","26","31","31","31","31","31","31","31","31","31","31","31","手入力箇所","手入力箇所","手入力箇所","手入力箇所","手入力箇所","手入力箇所","手入力箇所","手入力箇所","手入力箇所","手入力箇所"))</f>
        <v>#REF!</v>
      </c>
    </row>
    <row r="1636" spans="1:14" ht="24.6" thickBot="1" x14ac:dyDescent="0.25">
      <c r="A1636" s="28" t="s">
        <v>70</v>
      </c>
      <c r="B1636" s="18">
        <v>5</v>
      </c>
      <c r="C1636" s="18">
        <v>6</v>
      </c>
      <c r="D1636" s="18">
        <v>7</v>
      </c>
      <c r="E1636" s="18"/>
      <c r="F1636" s="18"/>
      <c r="G1636" s="18"/>
      <c r="H1636" s="18"/>
      <c r="I1636" s="18"/>
      <c r="J1636" s="62"/>
      <c r="K1636" s="19"/>
      <c r="L1636" s="28" t="s">
        <v>70</v>
      </c>
      <c r="M1636" s="104" t="e">
        <f>#REF!</f>
        <v>#REF!</v>
      </c>
      <c r="N1636" s="113" t="e">
        <f>IF(M1636=0,"",CHOOSE(M1636,"5","6","7","手入力箇所","手入力箇所","手入力箇所","手入力箇所","手入力箇所","手入力箇所","手入力箇所","手入力箇所","手入力箇所","手入力箇所"))</f>
        <v>#REF!</v>
      </c>
    </row>
    <row r="1637" spans="1:14" ht="13.8" thickBot="1" x14ac:dyDescent="0.25">
      <c r="A1637" s="29" t="s">
        <v>71</v>
      </c>
      <c r="B1637" s="18">
        <v>3</v>
      </c>
      <c r="C1637" s="18">
        <v>6</v>
      </c>
      <c r="D1637" s="18">
        <v>19</v>
      </c>
      <c r="E1637" s="18"/>
      <c r="F1637" s="18"/>
      <c r="G1637" s="18"/>
      <c r="H1637" s="18"/>
      <c r="I1637" s="18"/>
      <c r="J1637" s="62"/>
      <c r="K1637" s="19"/>
      <c r="L1637" s="29" t="s">
        <v>71</v>
      </c>
      <c r="M1637" s="104" t="e">
        <f>#REF!</f>
        <v>#REF!</v>
      </c>
      <c r="N1637" s="113" t="e">
        <f>IF(M1637=0,"",CHOOSE(M1637,"3","6","19","手入力箇所","手入力箇所","手入力箇所","手入力箇所","手入力箇所","手入力箇所","手入力箇所","手入力箇所","手入力箇所","手入力箇所"))</f>
        <v>#REF!</v>
      </c>
    </row>
    <row r="1638" spans="1:14" ht="13.8" thickBot="1" x14ac:dyDescent="0.25">
      <c r="A1638" s="29" t="s">
        <v>72</v>
      </c>
      <c r="B1638" s="18">
        <v>1</v>
      </c>
      <c r="C1638" s="18">
        <v>3</v>
      </c>
      <c r="D1638" s="18">
        <v>5</v>
      </c>
      <c r="E1638" s="18">
        <v>9</v>
      </c>
      <c r="F1638" s="18">
        <v>26</v>
      </c>
      <c r="G1638" s="18"/>
      <c r="H1638" s="18"/>
      <c r="I1638" s="18"/>
      <c r="J1638" s="62"/>
      <c r="K1638" s="19"/>
      <c r="L1638" s="29" t="s">
        <v>72</v>
      </c>
      <c r="M1638" s="104" t="e">
        <f>#REF!</f>
        <v>#REF!</v>
      </c>
      <c r="N1638" s="113" t="e">
        <f>IF(M1638=0,"",CHOOSE(M1638,"1","3","5","9","9","26","26","26","26","26","手入力箇所","手入力箇所","手入力箇所","手入力箇所","手入力箇所","手入力箇所","手入力箇所","手入力箇所","手入力箇所","手入力箇所"))</f>
        <v>#REF!</v>
      </c>
    </row>
    <row r="1639" spans="1:14" ht="13.8" thickBot="1" x14ac:dyDescent="0.25">
      <c r="A1639" s="29" t="s">
        <v>73</v>
      </c>
      <c r="B1639" s="18">
        <v>4</v>
      </c>
      <c r="C1639" s="18">
        <v>11</v>
      </c>
      <c r="D1639" s="18">
        <v>20</v>
      </c>
      <c r="E1639" s="18">
        <v>33</v>
      </c>
      <c r="F1639" s="18"/>
      <c r="G1639" s="18"/>
      <c r="H1639" s="18"/>
      <c r="I1639" s="18"/>
      <c r="J1639" s="62"/>
      <c r="K1639" s="19"/>
      <c r="L1639" s="29" t="s">
        <v>73</v>
      </c>
      <c r="M1639" s="104" t="e">
        <f>#REF!</f>
        <v>#REF!</v>
      </c>
      <c r="N1639" s="113" t="e">
        <f>IF(M1639=0,"",CHOOSE(M1639,"4","11","20","33","33","手入力箇所","手入力箇所","手入力箇所","手入力箇所","手入力箇所","手入力箇所","手入力箇所","手入力箇所","手入力箇所","手入力箇所"))</f>
        <v>#REF!</v>
      </c>
    </row>
    <row r="1640" spans="1:14" ht="37.200000000000003" thickBot="1" x14ac:dyDescent="0.25">
      <c r="A1640" s="30" t="s">
        <v>74</v>
      </c>
      <c r="B1640" s="18">
        <v>4</v>
      </c>
      <c r="C1640" s="18">
        <v>6</v>
      </c>
      <c r="D1640" s="18">
        <v>8</v>
      </c>
      <c r="E1640" s="18">
        <v>10</v>
      </c>
      <c r="F1640" s="18">
        <v>15</v>
      </c>
      <c r="G1640" s="18">
        <v>23</v>
      </c>
      <c r="H1640" s="18">
        <v>33</v>
      </c>
      <c r="I1640" s="18"/>
      <c r="J1640" s="62"/>
      <c r="K1640" s="19"/>
      <c r="L1640" s="30" t="s">
        <v>74</v>
      </c>
      <c r="M1640" s="104" t="e">
        <f>#REF!</f>
        <v>#REF!</v>
      </c>
      <c r="N1640" s="113" t="e">
        <f>IF(M1640=0,"",CHOOSE(M1640,"4","6","8","10","10","15","15","15","15","15","23","23","23","23","23","23","23","23","23","23","33","33","33","33","33","33","33","33","33","33","手入力箇所","手入力箇所","手入力箇所","手入力箇所","手入力箇所","手入力箇所","手入力箇所","手入力箇所","手入力箇所","手入力箇所"))</f>
        <v>#REF!</v>
      </c>
    </row>
    <row r="1641" spans="1:14" ht="13.8" thickBot="1" x14ac:dyDescent="0.25">
      <c r="A1641" s="29" t="s">
        <v>75</v>
      </c>
      <c r="B1641" s="18">
        <v>6</v>
      </c>
      <c r="C1641" s="18">
        <v>14</v>
      </c>
      <c r="D1641" s="18">
        <v>25</v>
      </c>
      <c r="E1641" s="18">
        <v>39</v>
      </c>
      <c r="F1641" s="18"/>
      <c r="G1641" s="18"/>
      <c r="H1641" s="18"/>
      <c r="I1641" s="18"/>
      <c r="J1641" s="62"/>
      <c r="K1641" s="19"/>
      <c r="L1641" s="29" t="s">
        <v>75</v>
      </c>
      <c r="M1641" s="104" t="e">
        <f>#REF!</f>
        <v>#REF!</v>
      </c>
      <c r="N1641" s="113" t="e">
        <f>IF(M1641=0,"",CHOOSE(M1641,"6","14","25","39","39","手入力箇所","手入力箇所","手入力箇所","手入力箇所","手入力箇所","手入力箇所","手入力箇所","手入力箇所","手入力箇所","手入力箇所"))</f>
        <v>#REF!</v>
      </c>
    </row>
    <row r="1642" spans="1:14" ht="37.200000000000003" thickBot="1" x14ac:dyDescent="0.25">
      <c r="A1642" s="30" t="s">
        <v>76</v>
      </c>
      <c r="B1642" s="18">
        <v>2</v>
      </c>
      <c r="C1642" s="18">
        <v>3</v>
      </c>
      <c r="D1642" s="18">
        <v>6</v>
      </c>
      <c r="E1642" s="18">
        <v>9</v>
      </c>
      <c r="F1642" s="18"/>
      <c r="G1642" s="18"/>
      <c r="H1642" s="18"/>
      <c r="I1642" s="18"/>
      <c r="J1642" s="62"/>
      <c r="K1642" s="19"/>
      <c r="L1642" s="30" t="s">
        <v>76</v>
      </c>
      <c r="M1642" s="104" t="e">
        <f>#REF!</f>
        <v>#REF!</v>
      </c>
      <c r="N1642" s="113" t="e">
        <f>IF(M1642=0,"",CHOOSE(M1642,"2","3","6","9","9","手入力箇所","手入力箇所","手入力箇所","手入力箇所","手入力箇所","手入力箇所","手入力箇所","手入力箇所","手入力箇所","手入力箇所"))</f>
        <v>#REF!</v>
      </c>
    </row>
    <row r="1643" spans="1:14" ht="27" thickBot="1" x14ac:dyDescent="0.25">
      <c r="A1643" s="31" t="s">
        <v>77</v>
      </c>
      <c r="B1643" s="18">
        <v>12</v>
      </c>
      <c r="C1643" s="18">
        <v>18</v>
      </c>
      <c r="D1643" s="18">
        <v>22</v>
      </c>
      <c r="E1643" s="18">
        <v>26</v>
      </c>
      <c r="F1643" s="62"/>
      <c r="G1643" s="62"/>
      <c r="H1643" s="62"/>
      <c r="I1643" s="62"/>
      <c r="J1643" s="62"/>
      <c r="K1643" s="19"/>
      <c r="L1643" s="31" t="s">
        <v>77</v>
      </c>
      <c r="M1643" s="104" t="e">
        <f>#REF!</f>
        <v>#REF!</v>
      </c>
      <c r="N1643" s="113" t="e">
        <f>IF(M1643=0,"",CHOOSE(M1643,"12","18","22","26","26","手入力箇所","手入力箇所","手入力箇所","手入力箇所","手入力箇所","手入力箇所","手入力箇所","手入力箇所","手入力箇所","手入力箇所"))</f>
        <v>#REF!</v>
      </c>
    </row>
    <row r="1644" spans="1:14" ht="40.200000000000003" thickBot="1" x14ac:dyDescent="0.25">
      <c r="A1644" s="31" t="s">
        <v>78</v>
      </c>
      <c r="B1644" s="18">
        <v>5</v>
      </c>
      <c r="C1644" s="18">
        <v>8</v>
      </c>
      <c r="D1644" s="18">
        <v>11</v>
      </c>
      <c r="E1644" s="18">
        <v>14</v>
      </c>
      <c r="F1644" s="62"/>
      <c r="G1644" s="62"/>
      <c r="H1644" s="62"/>
      <c r="I1644" s="62"/>
      <c r="J1644" s="62"/>
      <c r="K1644" s="19"/>
      <c r="L1644" s="31" t="s">
        <v>78</v>
      </c>
      <c r="M1644" s="104" t="e">
        <f>#REF!</f>
        <v>#REF!</v>
      </c>
      <c r="N1644" s="113" t="e">
        <f>IF(M1644=0,"",CHOOSE(M1644,"5","8","11","14","14","手入力箇所","手入力箇所","手入力箇所","手入力箇所","手入力箇所","手入力箇所","手入力箇所","手入力箇所","手入力箇所","手入力箇所"))</f>
        <v>#REF!</v>
      </c>
    </row>
    <row r="1645" spans="1:14" ht="27" thickBot="1" x14ac:dyDescent="0.25">
      <c r="A1645" s="31" t="s">
        <v>79</v>
      </c>
      <c r="B1645" s="18">
        <v>6</v>
      </c>
      <c r="C1645" s="18">
        <v>11</v>
      </c>
      <c r="D1645" s="18">
        <v>16</v>
      </c>
      <c r="E1645" s="18">
        <v>21</v>
      </c>
      <c r="F1645" s="62"/>
      <c r="G1645" s="62"/>
      <c r="H1645" s="62"/>
      <c r="I1645" s="62"/>
      <c r="J1645" s="62"/>
      <c r="K1645" s="19"/>
      <c r="L1645" s="31" t="s">
        <v>79</v>
      </c>
      <c r="M1645" s="104" t="e">
        <f>#REF!</f>
        <v>#REF!</v>
      </c>
      <c r="N1645" s="113" t="e">
        <f>IF(M1645=0,"",CHOOSE(M1645,"6","11","16","21","21","手入力箇所","手入力箇所","手入力箇所","手入力箇所","手入力箇所","手入力箇所","手入力箇所","手入力箇所","手入力箇所"))</f>
        <v>#REF!</v>
      </c>
    </row>
    <row r="1646" spans="1:14" ht="40.200000000000003" thickBot="1" x14ac:dyDescent="0.25">
      <c r="A1646" s="31" t="s">
        <v>80</v>
      </c>
      <c r="B1646" s="18">
        <v>5</v>
      </c>
      <c r="C1646" s="18">
        <v>7</v>
      </c>
      <c r="D1646" s="18">
        <v>9</v>
      </c>
      <c r="E1646" s="18">
        <v>10</v>
      </c>
      <c r="F1646" s="62"/>
      <c r="G1646" s="62"/>
      <c r="H1646" s="62"/>
      <c r="I1646" s="62"/>
      <c r="J1646" s="62"/>
      <c r="K1646" s="19"/>
      <c r="L1646" s="31" t="s">
        <v>80</v>
      </c>
      <c r="M1646" s="104" t="e">
        <f>#REF!</f>
        <v>#REF!</v>
      </c>
      <c r="N1646" s="113" t="e">
        <f>IF(M1646=0,"",CHOOSE(M1646,"5","7","9","10","10","手入力箇所","手入力箇所","手入力箇所","手入力箇所","手入力箇所","手入力箇所","手入力箇所","手入力箇所","手入力箇所"))</f>
        <v>#REF!</v>
      </c>
    </row>
    <row r="1647" spans="1:14" ht="40.200000000000003" thickBot="1" x14ac:dyDescent="0.25">
      <c r="A1647" s="31" t="s">
        <v>81</v>
      </c>
      <c r="B1647" s="18">
        <v>9</v>
      </c>
      <c r="C1647" s="18">
        <v>14</v>
      </c>
      <c r="D1647" s="62"/>
      <c r="E1647" s="62"/>
      <c r="F1647" s="62"/>
      <c r="G1647" s="62"/>
      <c r="H1647" s="62"/>
      <c r="I1647" s="62"/>
      <c r="J1647" s="62"/>
      <c r="K1647" s="19"/>
      <c r="L1647" s="31" t="s">
        <v>81</v>
      </c>
      <c r="M1647" s="104" t="e">
        <f>#REF!</f>
        <v>#REF!</v>
      </c>
      <c r="N1647" s="113" t="e">
        <f>IF(M1647=0,"",CHOOSE(M1647,"9","14","手入力箇所","手入力箇所","手入力箇所","手入力箇所","手入力箇所","手入力箇所","手入力箇所","手入力箇所","手入力箇所","手入力箇所"))</f>
        <v>#REF!</v>
      </c>
    </row>
    <row r="1648" spans="1:14" ht="13.8" thickBot="1" x14ac:dyDescent="0.25">
      <c r="A1648" s="31" t="s">
        <v>82</v>
      </c>
      <c r="B1648" s="18">
        <v>3</v>
      </c>
      <c r="C1648" s="18">
        <v>4</v>
      </c>
      <c r="D1648" s="18">
        <v>4</v>
      </c>
      <c r="E1648" s="18">
        <v>5</v>
      </c>
      <c r="F1648" s="18">
        <v>6</v>
      </c>
      <c r="G1648" s="18">
        <v>8</v>
      </c>
      <c r="H1648" s="18">
        <v>9</v>
      </c>
      <c r="I1648" s="18">
        <v>11</v>
      </c>
      <c r="J1648" s="18">
        <v>12</v>
      </c>
      <c r="K1648" s="19"/>
      <c r="L1648" s="31" t="s">
        <v>82</v>
      </c>
      <c r="M1648" s="104" t="e">
        <f>#REF!</f>
        <v>#REF!</v>
      </c>
      <c r="N1648" s="113" t="e">
        <f>IF(M1648=0,"",CHOOSE(M1648,"3","4","4","5","5","6","6","6","6","6","8","8","8","8","8","8","8","8","8","8","9","9","9","9","9","9","9","9","9","9","11","11","11","11","11","11","11","11","11","11","12","12","12","12","12","12","12","12","12","12","12","手入力箇所","手入力箇所","手入力箇所","手入力箇所","手入力箇所","手入力箇所","手入力箇所","手入力箇所","手入力箇所","手入力箇所"))</f>
        <v>#REF!</v>
      </c>
    </row>
    <row r="1649" spans="1:14" ht="13.8" thickBot="1" x14ac:dyDescent="0.25">
      <c r="A1649" s="31" t="s">
        <v>83</v>
      </c>
      <c r="B1649" s="18">
        <v>3</v>
      </c>
      <c r="C1649" s="18">
        <v>4</v>
      </c>
      <c r="D1649" s="18">
        <v>4</v>
      </c>
      <c r="E1649" s="18">
        <v>5</v>
      </c>
      <c r="F1649" s="18">
        <v>6</v>
      </c>
      <c r="G1649" s="18">
        <v>8</v>
      </c>
      <c r="H1649" s="18">
        <v>10</v>
      </c>
      <c r="I1649" s="18">
        <v>12</v>
      </c>
      <c r="J1649" s="18">
        <v>13</v>
      </c>
      <c r="K1649" s="19"/>
      <c r="L1649" s="31" t="s">
        <v>83</v>
      </c>
      <c r="M1649" s="104" t="e">
        <f>#REF!</f>
        <v>#REF!</v>
      </c>
      <c r="N1649" s="113" t="e">
        <f>IF(M1649=0,"",CHOOSE(M1649,"3","4","4","5","5","6","6","6","6","6","8","8","8","8","8","8","8","8","8","8","10","10","10","10","10","10","10","10","10","10","12","12","12","12","12","12","12","12","12","12","13","13","13","13","13","13","13","13","13","13","13","手入力箇所","手入力箇所","手入力箇所","手入力箇所","手入力箇所","手入力箇所","手入力箇所","手入力箇所","手入力箇所","手入力箇所"))</f>
        <v>#REF!</v>
      </c>
    </row>
    <row r="1650" spans="1:14" ht="27" thickBot="1" x14ac:dyDescent="0.25">
      <c r="A1650" s="32" t="s">
        <v>84</v>
      </c>
      <c r="B1650" s="20">
        <v>1</v>
      </c>
      <c r="C1650" s="20">
        <v>2</v>
      </c>
      <c r="D1650" s="20">
        <v>3</v>
      </c>
      <c r="E1650" s="20">
        <v>4</v>
      </c>
      <c r="F1650" s="20">
        <v>8</v>
      </c>
      <c r="G1650" s="20">
        <v>19</v>
      </c>
      <c r="H1650" s="63"/>
      <c r="I1650" s="63"/>
      <c r="J1650" s="63"/>
      <c r="K1650" s="21"/>
      <c r="L1650" s="32" t="s">
        <v>84</v>
      </c>
      <c r="M1650" s="104" t="e">
        <f>#REF!</f>
        <v>#REF!</v>
      </c>
      <c r="N1650" s="113" t="e">
        <f>IF(M1650=0,"",CHOOSE(M1650,"1","2","3","4","4","8","8","8","8","8","19","19","19","19","19","19","19","19","19","19","手入力箇所","手入力箇所","手入力箇所","手入力箇所","手入力箇所","手入力箇所","手入力箇所","手入力箇所","手入力箇所","手入力箇所"))</f>
        <v>#REF!</v>
      </c>
    </row>
    <row r="1651" spans="1:14" ht="13.8" thickBot="1" x14ac:dyDescent="0.25"/>
    <row r="1652" spans="1:14" ht="13.8" thickBot="1" x14ac:dyDescent="0.25">
      <c r="A1652" s="686" t="e">
        <f>A1625</f>
        <v>#REF!</v>
      </c>
      <c r="B1652" s="686"/>
      <c r="C1652" s="686"/>
      <c r="D1652" s="687" t="s">
        <v>193</v>
      </c>
      <c r="E1652" s="687"/>
      <c r="F1652" s="687"/>
      <c r="G1652" s="687"/>
      <c r="H1652" s="687"/>
      <c r="I1652" s="687"/>
      <c r="J1652" s="687"/>
      <c r="K1652" s="687"/>
      <c r="L1652" s="687"/>
      <c r="M1652" s="687"/>
      <c r="N1652" s="687"/>
    </row>
    <row r="1653" spans="1:14" ht="13.8" thickBot="1" x14ac:dyDescent="0.25">
      <c r="A1653" s="105"/>
      <c r="B1653" s="33">
        <v>1</v>
      </c>
      <c r="C1653" s="24">
        <v>2</v>
      </c>
      <c r="D1653" s="24">
        <v>3</v>
      </c>
      <c r="E1653" s="24" t="s">
        <v>58</v>
      </c>
      <c r="F1653" s="24" t="s">
        <v>59</v>
      </c>
      <c r="G1653" s="24" t="s">
        <v>60</v>
      </c>
      <c r="H1653" s="24" t="s">
        <v>61</v>
      </c>
      <c r="I1653" s="24" t="s">
        <v>62</v>
      </c>
      <c r="J1653" s="24" t="s">
        <v>194</v>
      </c>
      <c r="K1653" s="102" t="s">
        <v>85</v>
      </c>
      <c r="L1653" s="105" t="s">
        <v>189</v>
      </c>
      <c r="M1653" s="105" t="s">
        <v>188</v>
      </c>
      <c r="N1653" s="105" t="s">
        <v>51</v>
      </c>
    </row>
    <row r="1654" spans="1:14" ht="13.8" thickBot="1" x14ac:dyDescent="0.25">
      <c r="A1654" s="26" t="s">
        <v>56</v>
      </c>
      <c r="B1654" s="22">
        <v>16</v>
      </c>
      <c r="C1654" s="22">
        <v>25</v>
      </c>
      <c r="D1654" s="22">
        <v>32</v>
      </c>
      <c r="E1654" s="22">
        <v>38</v>
      </c>
      <c r="F1654" s="22">
        <v>56</v>
      </c>
      <c r="G1654" s="22">
        <v>87</v>
      </c>
      <c r="H1654" s="22">
        <v>121</v>
      </c>
      <c r="I1654" s="22"/>
      <c r="J1654" s="23"/>
      <c r="K1654" s="68"/>
      <c r="L1654" s="107" t="s">
        <v>56</v>
      </c>
      <c r="M1654" s="103" t="e">
        <f>#REF!</f>
        <v>#REF!</v>
      </c>
      <c r="N1654" s="103" t="e">
        <f>IF(M1654=0,"",CHOOSE(M1654,"16","25","32","38","38","56","56","56","56","56","87","87","87","87","87","87","87","87","87","87","121","121","121","121","121","121","121","121","121","121","手入力箇所","手入力箇所","手入力箇所","手入力箇所","手入力箇所","手入力箇所","手入力箇所","手入力箇所","手入力箇所","手入力箇所"))</f>
        <v>#REF!</v>
      </c>
    </row>
    <row r="1655" spans="1:14" ht="13.8" thickBot="1" x14ac:dyDescent="0.25">
      <c r="A1655" s="27" t="s">
        <v>57</v>
      </c>
      <c r="B1655" s="18">
        <v>25</v>
      </c>
      <c r="C1655" s="18">
        <v>33</v>
      </c>
      <c r="D1655" s="18">
        <v>40</v>
      </c>
      <c r="E1655" s="18">
        <v>45</v>
      </c>
      <c r="F1655" s="18">
        <v>58</v>
      </c>
      <c r="G1655" s="18">
        <v>79</v>
      </c>
      <c r="H1655" s="18"/>
      <c r="I1655" s="18"/>
      <c r="J1655" s="62"/>
      <c r="K1655" s="69"/>
      <c r="L1655" s="107" t="s">
        <v>57</v>
      </c>
      <c r="M1655" s="103" t="e">
        <f>#REF!</f>
        <v>#REF!</v>
      </c>
      <c r="N1655" s="103" t="e">
        <f>IF(M1655=0,"",CHOOSE(M1655,"25","33","40","45","45","58","58","58","58","58","79","79","79","79","79","79","79","79","79","79","手入力箇所","手入力箇所","手入力箇所","手入力箇所","手入力箇所","手入力箇所","手入力箇所","手入力箇所","手入力箇所","手入力箇所"))</f>
        <v>#REF!</v>
      </c>
    </row>
    <row r="1656" spans="1:14" ht="48.6" thickBot="1" x14ac:dyDescent="0.25">
      <c r="A1656" s="28" t="s">
        <v>64</v>
      </c>
      <c r="B1656" s="18">
        <v>32</v>
      </c>
      <c r="C1656" s="18"/>
      <c r="D1656" s="18"/>
      <c r="E1656" s="18"/>
      <c r="F1656" s="18"/>
      <c r="G1656" s="18"/>
      <c r="H1656" s="18"/>
      <c r="I1656" s="18"/>
      <c r="J1656" s="62"/>
      <c r="K1656" s="69"/>
      <c r="L1656" s="108" t="s">
        <v>64</v>
      </c>
      <c r="M1656" s="103" t="e">
        <f>#REF!</f>
        <v>#REF!</v>
      </c>
      <c r="N1656" s="103" t="e">
        <f>IF(M1656=0,"",CHOOSE(M1656,"32","手入力箇所","手入力箇所","手入力箇所","手入力箇所","手入力箇所","手入力箇所","手入力箇所","手入力箇所","手入力箇所","手入力箇所"))</f>
        <v>#REF!</v>
      </c>
    </row>
    <row r="1657" spans="1:14" ht="48.6" thickBot="1" x14ac:dyDescent="0.25">
      <c r="A1657" s="28" t="s">
        <v>65</v>
      </c>
      <c r="B1657" s="18">
        <v>36</v>
      </c>
      <c r="C1657" s="18"/>
      <c r="D1657" s="18"/>
      <c r="E1657" s="18"/>
      <c r="F1657" s="18"/>
      <c r="G1657" s="18"/>
      <c r="H1657" s="18"/>
      <c r="I1657" s="18"/>
      <c r="J1657" s="62"/>
      <c r="K1657" s="69"/>
      <c r="L1657" s="108" t="s">
        <v>65</v>
      </c>
      <c r="M1657" s="103" t="e">
        <f>#REF!</f>
        <v>#REF!</v>
      </c>
      <c r="N1657" s="103" t="e">
        <f>IF(M1657=0,"",CHOOSE(M1657,"36","手入力箇所","手入力箇所","手入力箇所","手入力箇所","手入力箇所","手入力箇所","手入力箇所","手入力箇所","手入力箇所","手入力箇所"))</f>
        <v>#REF!</v>
      </c>
    </row>
    <row r="1658" spans="1:14" ht="24.6" thickBot="1" x14ac:dyDescent="0.25">
      <c r="A1658" s="28" t="s">
        <v>66</v>
      </c>
      <c r="B1658" s="18">
        <v>24</v>
      </c>
      <c r="C1658" s="18">
        <v>30</v>
      </c>
      <c r="D1658" s="18">
        <v>33</v>
      </c>
      <c r="E1658" s="18">
        <v>35</v>
      </c>
      <c r="F1658" s="18">
        <v>42</v>
      </c>
      <c r="G1658" s="18"/>
      <c r="H1658" s="18"/>
      <c r="I1658" s="18"/>
      <c r="J1658" s="62"/>
      <c r="K1658" s="69"/>
      <c r="L1658" s="108" t="s">
        <v>66</v>
      </c>
      <c r="M1658" s="103" t="e">
        <f>#REF!</f>
        <v>#REF!</v>
      </c>
      <c r="N1658" s="103" t="e">
        <f>IF(M1658=0,"",CHOOSE(M1658,"24","30","33","35","35","42","42","42","42","42","手入力箇所","手入力箇所","手入力箇所","手入力箇所","手入力箇所","手入力箇所","手入力箇所","手入力箇所","手入力箇所","手入力箇所"))</f>
        <v>#REF!</v>
      </c>
    </row>
    <row r="1659" spans="1:14" ht="36.6" thickBot="1" x14ac:dyDescent="0.25">
      <c r="A1659" s="28" t="s">
        <v>67</v>
      </c>
      <c r="B1659" s="18">
        <v>7</v>
      </c>
      <c r="C1659" s="18">
        <v>12</v>
      </c>
      <c r="D1659" s="18">
        <v>16</v>
      </c>
      <c r="E1659" s="18">
        <v>19</v>
      </c>
      <c r="F1659" s="18"/>
      <c r="G1659" s="18"/>
      <c r="H1659" s="18"/>
      <c r="I1659" s="18"/>
      <c r="J1659" s="62"/>
      <c r="K1659" s="69"/>
      <c r="L1659" s="108" t="s">
        <v>67</v>
      </c>
      <c r="M1659" s="103" t="e">
        <f>#REF!</f>
        <v>#REF!</v>
      </c>
      <c r="N1659" s="103" t="e">
        <f>IF(M1659=0,"",CHOOSE(M1659,"7","12","16","19","19","手入力箇所","手入力箇所","手入力箇所","手入力箇所","手入力箇所","手入力箇所","手入力箇所","手入力箇所","手入力箇所","手入力箇所"))</f>
        <v>#REF!</v>
      </c>
    </row>
    <row r="1660" spans="1:14" ht="24.6" thickBot="1" x14ac:dyDescent="0.25">
      <c r="A1660" s="28" t="s">
        <v>68</v>
      </c>
      <c r="B1660" s="18">
        <v>21</v>
      </c>
      <c r="C1660" s="18">
        <v>35</v>
      </c>
      <c r="D1660" s="18">
        <v>48</v>
      </c>
      <c r="E1660" s="18">
        <v>59</v>
      </c>
      <c r="F1660" s="18">
        <v>94</v>
      </c>
      <c r="G1660" s="18">
        <v>159</v>
      </c>
      <c r="H1660" s="18">
        <v>235</v>
      </c>
      <c r="I1660" s="18"/>
      <c r="J1660" s="62"/>
      <c r="K1660" s="69"/>
      <c r="L1660" s="108" t="s">
        <v>68</v>
      </c>
      <c r="M1660" s="103" t="e">
        <f>#REF!</f>
        <v>#REF!</v>
      </c>
      <c r="N1660" s="103" t="e">
        <f>IF(M1660=0,"",CHOOSE(M1660,"21","35","48","59","59","94","94","94","94","94","159","159","159","159","159","159","159","159","159","159","235","235","235","235","235","235","235","235","235","235","手入力箇所","手入力箇所","手入力箇所","手入力箇所","手入力箇所","手入力箇所","手入力箇所","手入力箇所","手入力箇所","手入力箇所"))</f>
        <v>#REF!</v>
      </c>
    </row>
    <row r="1661" spans="1:14" ht="36.6" thickBot="1" x14ac:dyDescent="0.25">
      <c r="A1661" s="28" t="s">
        <v>69</v>
      </c>
      <c r="B1661" s="18">
        <v>22</v>
      </c>
      <c r="C1661" s="18">
        <v>26</v>
      </c>
      <c r="D1661" s="18">
        <v>28</v>
      </c>
      <c r="E1661" s="18">
        <v>29</v>
      </c>
      <c r="F1661" s="18">
        <v>34</v>
      </c>
      <c r="G1661" s="18"/>
      <c r="H1661" s="18"/>
      <c r="I1661" s="18"/>
      <c r="J1661" s="62"/>
      <c r="K1661" s="69"/>
      <c r="L1661" s="108" t="s">
        <v>69</v>
      </c>
      <c r="M1661" s="103" t="e">
        <f>#REF!</f>
        <v>#REF!</v>
      </c>
      <c r="N1661" s="103" t="e">
        <f>IF(M1661=0,"",CHOOSE(M1661,"22","26","28","29","29","34","34","34","34","34","手入力箇所","手入力箇所","手入力箇所","手入力箇所","手入力箇所","手入力箇所","手入力箇所","手入力箇所","手入力箇所","手入力箇所"))</f>
        <v>#REF!</v>
      </c>
    </row>
    <row r="1662" spans="1:14" ht="13.8" thickBot="1" x14ac:dyDescent="0.25">
      <c r="A1662" s="27" t="s">
        <v>63</v>
      </c>
      <c r="B1662" s="18">
        <v>21</v>
      </c>
      <c r="C1662" s="18">
        <v>33</v>
      </c>
      <c r="D1662" s="18">
        <v>46</v>
      </c>
      <c r="E1662" s="18">
        <v>56</v>
      </c>
      <c r="F1662" s="18">
        <v>89</v>
      </c>
      <c r="G1662" s="18">
        <v>151</v>
      </c>
      <c r="H1662" s="18">
        <v>224</v>
      </c>
      <c r="I1662" s="18">
        <v>289</v>
      </c>
      <c r="J1662" s="18">
        <v>350</v>
      </c>
      <c r="K1662" s="69"/>
      <c r="L1662" s="107" t="s">
        <v>63</v>
      </c>
      <c r="M1662" s="103" t="e">
        <f>#REF!</f>
        <v>#REF!</v>
      </c>
      <c r="N1662" s="103" t="e">
        <f>IF(M1662=0,"",CHOOSE(M1662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663" spans="1:14" ht="24.6" thickBot="1" x14ac:dyDescent="0.25">
      <c r="A1663" s="34" t="s">
        <v>70</v>
      </c>
      <c r="B1663" s="35">
        <v>13</v>
      </c>
      <c r="C1663" s="35">
        <v>33</v>
      </c>
      <c r="D1663" s="35">
        <v>59</v>
      </c>
      <c r="E1663" s="35"/>
      <c r="F1663" s="35"/>
      <c r="G1663" s="35"/>
      <c r="H1663" s="35"/>
      <c r="I1663" s="35"/>
      <c r="J1663" s="36"/>
      <c r="K1663" s="67"/>
      <c r="L1663" s="108" t="s">
        <v>70</v>
      </c>
      <c r="M1663" s="103" t="e">
        <f>#REF!</f>
        <v>#REF!</v>
      </c>
      <c r="N1663" s="103" t="e">
        <f>IF(M1663=0,"",CHOOSE(M1663,"13","33","59","手入力箇所","手入力箇所","手入力箇所","手入力箇所","手入力箇所","手入力箇所","手入力箇所","手入力箇所","手入力箇所","手入力箇所"))</f>
        <v>#REF!</v>
      </c>
    </row>
    <row r="1664" spans="1:14" ht="13.8" thickBot="1" x14ac:dyDescent="0.25">
      <c r="A1664" s="37" t="s">
        <v>71</v>
      </c>
      <c r="B1664" s="17">
        <v>23</v>
      </c>
      <c r="C1664" s="17">
        <v>39</v>
      </c>
      <c r="D1664" s="17">
        <v>97</v>
      </c>
      <c r="E1664" s="17"/>
      <c r="F1664" s="17"/>
      <c r="G1664" s="17"/>
      <c r="H1664" s="17"/>
      <c r="I1664" s="17"/>
      <c r="J1664" s="64"/>
      <c r="K1664" s="70"/>
      <c r="L1664" s="109" t="s">
        <v>71</v>
      </c>
      <c r="M1664" s="103" t="e">
        <f>#REF!</f>
        <v>#REF!</v>
      </c>
      <c r="N1664" s="103" t="e">
        <f>IF(M1664=0,"",CHOOSE(M1664,"23","39","97","手入力箇所","手入力箇所","手入力箇所","手入力箇所","手入力箇所","手入力箇所","手入力箇所","手入力箇所","手入力箇所","手入力箇所"))</f>
        <v>#REF!</v>
      </c>
    </row>
    <row r="1665" spans="1:14" ht="13.8" thickBot="1" x14ac:dyDescent="0.25">
      <c r="A1665" s="29" t="s">
        <v>72</v>
      </c>
      <c r="B1665" s="18">
        <v>21</v>
      </c>
      <c r="C1665" s="18">
        <v>37</v>
      </c>
      <c r="D1665" s="18">
        <v>58</v>
      </c>
      <c r="E1665" s="18">
        <v>76</v>
      </c>
      <c r="F1665" s="18">
        <v>137</v>
      </c>
      <c r="G1665" s="18"/>
      <c r="H1665" s="18"/>
      <c r="I1665" s="18"/>
      <c r="J1665" s="62"/>
      <c r="K1665" s="69"/>
      <c r="L1665" s="109" t="s">
        <v>72</v>
      </c>
      <c r="M1665" s="103" t="e">
        <f>#REF!</f>
        <v>#REF!</v>
      </c>
      <c r="N1665" s="103" t="e">
        <f>IF(M1665=0,"",CHOOSE(M1665,"21","37","58","76","76","137","137","137","137","137","手入力箇所","手入力箇所","手入力箇所","手入力箇所","手入力箇所","手入力箇所","手入力箇所","手入力箇所","手入力箇所","手入力箇所"))</f>
        <v>#REF!</v>
      </c>
    </row>
    <row r="1666" spans="1:14" ht="13.8" thickBot="1" x14ac:dyDescent="0.25">
      <c r="A1666" s="29" t="s">
        <v>73</v>
      </c>
      <c r="B1666" s="18">
        <v>48</v>
      </c>
      <c r="C1666" s="18">
        <v>93</v>
      </c>
      <c r="D1666" s="18">
        <v>138</v>
      </c>
      <c r="E1666" s="18">
        <v>183</v>
      </c>
      <c r="F1666" s="18"/>
      <c r="G1666" s="18"/>
      <c r="H1666" s="18"/>
      <c r="I1666" s="18"/>
      <c r="J1666" s="62"/>
      <c r="K1666" s="69"/>
      <c r="L1666" s="109" t="s">
        <v>73</v>
      </c>
      <c r="M1666" s="103" t="e">
        <f>#REF!</f>
        <v>#REF!</v>
      </c>
      <c r="N1666" s="103" t="e">
        <f>IF(M1666=0,"",CHOOSE(M1666,"48","93","138","183","183","手入力箇所","手入力箇所","手入力箇所","手入力箇所","手入力箇所","手入力箇所","手入力箇所","手入力箇所","手入力箇所","手入力箇所"))</f>
        <v>#REF!</v>
      </c>
    </row>
    <row r="1667" spans="1:14" ht="37.200000000000003" thickBot="1" x14ac:dyDescent="0.25">
      <c r="A1667" s="30" t="s">
        <v>74</v>
      </c>
      <c r="B1667" s="18">
        <v>13</v>
      </c>
      <c r="C1667" s="18">
        <v>26</v>
      </c>
      <c r="D1667" s="18">
        <v>40</v>
      </c>
      <c r="E1667" s="18">
        <v>55</v>
      </c>
      <c r="F1667" s="18">
        <v>107</v>
      </c>
      <c r="G1667" s="18">
        <v>224</v>
      </c>
      <c r="H1667" s="18">
        <v>386</v>
      </c>
      <c r="I1667" s="18"/>
      <c r="J1667" s="62"/>
      <c r="K1667" s="69"/>
      <c r="L1667" s="110" t="s">
        <v>74</v>
      </c>
      <c r="M1667" s="103" t="e">
        <f>#REF!</f>
        <v>#REF!</v>
      </c>
      <c r="N1667" s="103" t="e">
        <f>IF(M1667=0,"",CHOOSE(M1667,"13","26","40","55","55","107","107","107","107","107","224","224","224","224","224","224","224","224","224","224","386","386","386","386","386","386","386","386","386","386","手入力箇所","手入力箇所","手入力箇所","手入力箇所","手入力箇所","手入力箇所","手入力箇所","手入力箇所","手入力箇所","手入力箇所"))</f>
        <v>#REF!</v>
      </c>
    </row>
    <row r="1668" spans="1:14" ht="13.8" thickBot="1" x14ac:dyDescent="0.25">
      <c r="A1668" s="29" t="s">
        <v>75</v>
      </c>
      <c r="B1668" s="18">
        <v>36</v>
      </c>
      <c r="C1668" s="18">
        <v>98</v>
      </c>
      <c r="D1668" s="18">
        <v>173</v>
      </c>
      <c r="E1668" s="18">
        <v>274</v>
      </c>
      <c r="F1668" s="18"/>
      <c r="G1668" s="18"/>
      <c r="H1668" s="18"/>
      <c r="I1668" s="18"/>
      <c r="J1668" s="62"/>
      <c r="K1668" s="69"/>
      <c r="L1668" s="109" t="s">
        <v>75</v>
      </c>
      <c r="M1668" s="103" t="e">
        <f>#REF!</f>
        <v>#REF!</v>
      </c>
      <c r="N1668" s="103" t="e">
        <f>IF(M1668=0,"",CHOOSE(M1668,"36","98","173","274","274","手入力箇所","手入力箇所","手入力箇所","手入力箇所","手入力箇所","手入力箇所","手入力箇所","手入力箇所","手入力箇所","手入力箇所"))</f>
        <v>#REF!</v>
      </c>
    </row>
    <row r="1669" spans="1:14" ht="37.200000000000003" thickBot="1" x14ac:dyDescent="0.25">
      <c r="A1669" s="30" t="s">
        <v>76</v>
      </c>
      <c r="B1669" s="18">
        <v>127</v>
      </c>
      <c r="C1669" s="18">
        <v>127</v>
      </c>
      <c r="D1669" s="18">
        <v>127</v>
      </c>
      <c r="E1669" s="18">
        <v>127</v>
      </c>
      <c r="F1669" s="18"/>
      <c r="G1669" s="18"/>
      <c r="H1669" s="18"/>
      <c r="I1669" s="18"/>
      <c r="J1669" s="62"/>
      <c r="K1669" s="69"/>
      <c r="L1669" s="110" t="s">
        <v>76</v>
      </c>
      <c r="M1669" s="103" t="e">
        <f>#REF!</f>
        <v>#REF!</v>
      </c>
      <c r="N1669" s="103" t="e">
        <f>IF(M1669=0,"",CHOOSE(M1669,"127","127","127","127","127","手入力箇所","手入力箇所","手入力箇所","手入力箇所","手入力箇所","手入力箇所","手入力箇所","手入力箇所","手入力箇所","手入力箇所"))</f>
        <v>#REF!</v>
      </c>
    </row>
    <row r="1670" spans="1:14" ht="27" thickBot="1" x14ac:dyDescent="0.25">
      <c r="A1670" s="31" t="s">
        <v>77</v>
      </c>
      <c r="B1670" s="18">
        <v>42</v>
      </c>
      <c r="C1670" s="18">
        <v>90</v>
      </c>
      <c r="D1670" s="18">
        <v>141</v>
      </c>
      <c r="E1670" s="18">
        <v>193</v>
      </c>
      <c r="F1670" s="62"/>
      <c r="G1670" s="62"/>
      <c r="H1670" s="62"/>
      <c r="I1670" s="62"/>
      <c r="J1670" s="62"/>
      <c r="K1670" s="69"/>
      <c r="L1670" s="111" t="s">
        <v>77</v>
      </c>
      <c r="M1670" s="103" t="e">
        <f>#REF!</f>
        <v>#REF!</v>
      </c>
      <c r="N1670" s="103" t="e">
        <f>IF(M1670=0,"",CHOOSE(M1670,"42","90","141","193","1936","手入力箇所","手入力箇所","手入力箇所","手入力箇所","手入力箇所","手入力箇所","手入力箇所","手入力箇所","手入力箇所","手入力箇所"))</f>
        <v>#REF!</v>
      </c>
    </row>
    <row r="1671" spans="1:14" ht="40.200000000000003" thickBot="1" x14ac:dyDescent="0.25">
      <c r="A1671" s="31" t="s">
        <v>78</v>
      </c>
      <c r="B1671" s="18">
        <v>24</v>
      </c>
      <c r="C1671" s="18">
        <v>43</v>
      </c>
      <c r="D1671" s="18">
        <v>61</v>
      </c>
      <c r="E1671" s="18">
        <v>76</v>
      </c>
      <c r="F1671" s="62"/>
      <c r="G1671" s="62"/>
      <c r="H1671" s="62"/>
      <c r="I1671" s="62"/>
      <c r="J1671" s="62"/>
      <c r="K1671" s="69"/>
      <c r="L1671" s="111" t="s">
        <v>78</v>
      </c>
      <c r="M1671" s="103" t="e">
        <f>#REF!</f>
        <v>#REF!</v>
      </c>
      <c r="N1671" s="103" t="e">
        <f>IF(M1671=0,"",CHOOSE(M1671,"24","43","61","76","76","手入力箇所","手入力箇所","手入力箇所","手入力箇所","手入力箇所","手入力箇所","手入力箇所","手入力箇所","手入力箇所","手入力箇所"))</f>
        <v>#REF!</v>
      </c>
    </row>
    <row r="1672" spans="1:14" ht="27" thickBot="1" x14ac:dyDescent="0.25">
      <c r="A1672" s="31" t="s">
        <v>79</v>
      </c>
      <c r="B1672" s="18">
        <v>54</v>
      </c>
      <c r="C1672" s="18">
        <v>77</v>
      </c>
      <c r="D1672" s="18">
        <v>94</v>
      </c>
      <c r="E1672" s="18">
        <v>107</v>
      </c>
      <c r="F1672" s="62"/>
      <c r="G1672" s="62"/>
      <c r="H1672" s="62"/>
      <c r="I1672" s="62"/>
      <c r="J1672" s="62"/>
      <c r="K1672" s="69"/>
      <c r="L1672" s="111" t="s">
        <v>79</v>
      </c>
      <c r="M1672" s="103" t="e">
        <f>#REF!</f>
        <v>#REF!</v>
      </c>
      <c r="N1672" s="103" t="e">
        <f>IF(M1672=0,"",CHOOSE(M1672,"54","77","94","107","107","手入力箇所","手入力箇所","手入力箇所","手入力箇所","手入力箇所","手入力箇所","手入力箇所","手入力箇所","手入力箇所","手入力箇所"))</f>
        <v>#REF!</v>
      </c>
    </row>
    <row r="1673" spans="1:14" ht="40.200000000000003" thickBot="1" x14ac:dyDescent="0.25">
      <c r="A1673" s="31" t="s">
        <v>80</v>
      </c>
      <c r="B1673" s="18">
        <v>49</v>
      </c>
      <c r="C1673" s="18">
        <v>53</v>
      </c>
      <c r="D1673" s="18">
        <v>55</v>
      </c>
      <c r="E1673" s="18">
        <v>56</v>
      </c>
      <c r="F1673" s="62"/>
      <c r="G1673" s="62"/>
      <c r="H1673" s="62"/>
      <c r="I1673" s="62"/>
      <c r="J1673" s="62"/>
      <c r="K1673" s="69"/>
      <c r="L1673" s="111" t="s">
        <v>80</v>
      </c>
      <c r="M1673" s="103" t="e">
        <f>#REF!</f>
        <v>#REF!</v>
      </c>
      <c r="N1673" s="103" t="e">
        <f>IF(M1673=0,"",CHOOSE(M1673,"49","53","55","56","56","手入力箇所","手入力箇所","手入力箇所","手入力箇所","手入力箇所","手入力箇所","手入力箇所","手入力箇所","手入力箇所","手入力箇所"))</f>
        <v>#REF!</v>
      </c>
    </row>
    <row r="1674" spans="1:14" ht="40.200000000000003" thickBot="1" x14ac:dyDescent="0.25">
      <c r="A1674" s="38" t="s">
        <v>81</v>
      </c>
      <c r="B1674" s="35">
        <v>232</v>
      </c>
      <c r="C1674" s="35">
        <v>232</v>
      </c>
      <c r="D1674" s="36"/>
      <c r="E1674" s="36"/>
      <c r="F1674" s="36"/>
      <c r="G1674" s="36"/>
      <c r="H1674" s="36"/>
      <c r="I1674" s="36"/>
      <c r="J1674" s="36"/>
      <c r="K1674" s="67"/>
      <c r="L1674" s="111" t="s">
        <v>81</v>
      </c>
      <c r="M1674" s="103" t="e">
        <f>#REF!</f>
        <v>#REF!</v>
      </c>
      <c r="N1674" s="103" t="e">
        <f>IF(M1674=0,"",CHOOSE(M1674,"232","232","手入力箇所","手入力箇所","手入力箇所","手入力箇所","手入力箇所","手入力箇所","手入力箇所","手入力箇所","手入力箇所","手入力箇所"))</f>
        <v>#REF!</v>
      </c>
    </row>
    <row r="1675" spans="1:14" ht="13.8" thickBot="1" x14ac:dyDescent="0.25">
      <c r="A1675" s="39" t="s">
        <v>82</v>
      </c>
      <c r="B1675" s="17">
        <v>6</v>
      </c>
      <c r="C1675" s="17">
        <v>9</v>
      </c>
      <c r="D1675" s="17">
        <v>11</v>
      </c>
      <c r="E1675" s="17">
        <v>13</v>
      </c>
      <c r="F1675" s="17">
        <v>18</v>
      </c>
      <c r="G1675" s="17">
        <v>26</v>
      </c>
      <c r="H1675" s="17">
        <v>35</v>
      </c>
      <c r="I1675" s="17">
        <v>43</v>
      </c>
      <c r="J1675" s="17">
        <v>49</v>
      </c>
      <c r="K1675" s="70"/>
      <c r="L1675" s="111" t="s">
        <v>82</v>
      </c>
      <c r="M1675" s="103" t="e">
        <f>#REF!</f>
        <v>#REF!</v>
      </c>
      <c r="N1675" s="103" t="e">
        <f>IF(M1675=0,"",CHOOSE(M1675,"6","9","11","13","13","18","18","18","18","18","26","26","26","26","26","26","26","26","26","26","35","35","35","35","35","35","35","35","35","35","43","43","43","43","43","43","43","43","43","43","49","49","49","49","49","49","49","49","49","49","手入力箇所","手入力箇所","手入力箇所","手入力箇所","手入力箇所","手入力箇所","手入力箇所","手入力箇所","手入力箇所","手入力箇所"))</f>
        <v>#REF!</v>
      </c>
    </row>
    <row r="1676" spans="1:14" ht="13.8" thickBot="1" x14ac:dyDescent="0.25">
      <c r="A1676" s="31" t="s">
        <v>83</v>
      </c>
      <c r="B1676" s="18">
        <v>6</v>
      </c>
      <c r="C1676" s="18">
        <v>10</v>
      </c>
      <c r="D1676" s="18">
        <v>14</v>
      </c>
      <c r="E1676" s="18">
        <v>17</v>
      </c>
      <c r="F1676" s="18">
        <v>29</v>
      </c>
      <c r="G1676" s="18">
        <v>50</v>
      </c>
      <c r="H1676" s="18">
        <v>76</v>
      </c>
      <c r="I1676" s="18">
        <v>100</v>
      </c>
      <c r="J1676" s="18">
        <v>123</v>
      </c>
      <c r="K1676" s="69"/>
      <c r="L1676" s="111" t="s">
        <v>83</v>
      </c>
      <c r="M1676" s="103" t="e">
        <f>#REF!</f>
        <v>#REF!</v>
      </c>
      <c r="N1676" s="103" t="e">
        <f>IF(M1676=0,"",CHOOSE(M1676,"6","10","14","17","17","29","29","29","29","29","50","50","50","50","50","50","50","50","50","50","76","76","76","76","76","76","76","76","76","76","100","100","100","100","100","100","100","100","100","100","123","123","123","123","123","123","123","123","123","123","手入力箇所","手入力箇所","手入力箇所","手入力箇所","手入力箇所","手入力箇所","手入力箇所","手入力箇所","手入力箇所"))</f>
        <v>#REF!</v>
      </c>
    </row>
    <row r="1677" spans="1:14" ht="27" thickBot="1" x14ac:dyDescent="0.25">
      <c r="A1677" s="32" t="s">
        <v>84</v>
      </c>
      <c r="B1677" s="20">
        <v>9</v>
      </c>
      <c r="C1677" s="20">
        <v>15</v>
      </c>
      <c r="D1677" s="20">
        <v>20</v>
      </c>
      <c r="E1677" s="20">
        <v>24</v>
      </c>
      <c r="F1677" s="20">
        <v>39</v>
      </c>
      <c r="G1677" s="20">
        <v>65</v>
      </c>
      <c r="H1677" s="63"/>
      <c r="I1677" s="63"/>
      <c r="J1677" s="63"/>
      <c r="K1677" s="106"/>
      <c r="L1677" s="111" t="s">
        <v>84</v>
      </c>
      <c r="M1677" s="103" t="e">
        <f>#REF!</f>
        <v>#REF!</v>
      </c>
      <c r="N1677" s="103" t="e">
        <f>IF(M1677=0,"",CHOOSE(M1677,"9","15","20","24","24","39","39","39","39","39","65","65","65","65","65","65","65","65","65","65","手入力箇所","手入力箇所","手入力箇所","手入力箇所","手入力箇所","手入力箇所","手入力箇所","手入力箇所","手入力箇所","手入力箇所"))</f>
        <v>#REF!</v>
      </c>
    </row>
    <row r="1680" spans="1:14" ht="13.8" thickBot="1" x14ac:dyDescent="0.25"/>
    <row r="1681" spans="1:14" ht="13.8" thickBot="1" x14ac:dyDescent="0.25">
      <c r="A1681" s="688" t="e">
        <f>#REF!</f>
        <v>#REF!</v>
      </c>
      <c r="B1681" s="688"/>
      <c r="C1681" s="688"/>
      <c r="D1681" s="689" t="s">
        <v>192</v>
      </c>
      <c r="E1681" s="689"/>
      <c r="F1681" s="689"/>
      <c r="G1681" s="689"/>
      <c r="H1681" s="689"/>
      <c r="I1681" s="689"/>
      <c r="J1681" s="689"/>
      <c r="K1681" s="689"/>
      <c r="L1681" s="689"/>
      <c r="M1681" s="689"/>
      <c r="N1681" s="689"/>
    </row>
    <row r="1682" spans="1:14" ht="13.8" thickBot="1" x14ac:dyDescent="0.25">
      <c r="A1682" s="65"/>
      <c r="B1682" s="33">
        <v>1</v>
      </c>
      <c r="C1682" s="24">
        <v>2</v>
      </c>
      <c r="D1682" s="24">
        <v>3</v>
      </c>
      <c r="E1682" s="24" t="s">
        <v>58</v>
      </c>
      <c r="F1682" s="24" t="s">
        <v>59</v>
      </c>
      <c r="G1682" s="24" t="s">
        <v>60</v>
      </c>
      <c r="H1682" s="24" t="s">
        <v>61</v>
      </c>
      <c r="I1682" s="24" t="s">
        <v>62</v>
      </c>
      <c r="J1682" s="24" t="s">
        <v>194</v>
      </c>
      <c r="K1682" s="25" t="s">
        <v>85</v>
      </c>
      <c r="L1682" s="105" t="s">
        <v>189</v>
      </c>
      <c r="M1682" s="105" t="s">
        <v>188</v>
      </c>
      <c r="N1682" s="105" t="s">
        <v>51</v>
      </c>
    </row>
    <row r="1683" spans="1:14" ht="13.8" thickBot="1" x14ac:dyDescent="0.25">
      <c r="A1683" s="26" t="s">
        <v>56</v>
      </c>
      <c r="B1683" s="22">
        <v>5</v>
      </c>
      <c r="C1683" s="22">
        <v>7</v>
      </c>
      <c r="D1683" s="22">
        <v>8</v>
      </c>
      <c r="E1683" s="22">
        <v>8</v>
      </c>
      <c r="F1683" s="22">
        <v>10</v>
      </c>
      <c r="G1683" s="22">
        <v>13</v>
      </c>
      <c r="H1683" s="22">
        <v>16</v>
      </c>
      <c r="I1683" s="22"/>
      <c r="J1683" s="23"/>
      <c r="K1683" s="1"/>
      <c r="L1683" s="26" t="s">
        <v>56</v>
      </c>
      <c r="M1683" s="104" t="e">
        <f>#REF!</f>
        <v>#REF!</v>
      </c>
      <c r="N1683" s="112" t="e">
        <f>IF(M1683=0,"",CHOOSE(M1683,"5","7","8","8","8","10","10","10","10","10","13","13","13","13","13","13","13","13","13","13","16","16","16","16","16","16","16","16","16","16","16","手入力箇所","手入力箇所","手入力箇所","手入力箇所","手入力箇所","手入力箇所","手入力箇所","手入力箇所","手入力箇所","手入力箇所"))</f>
        <v>#REF!</v>
      </c>
    </row>
    <row r="1684" spans="1:14" ht="13.8" thickBot="1" x14ac:dyDescent="0.25">
      <c r="A1684" s="27" t="s">
        <v>57</v>
      </c>
      <c r="B1684" s="18">
        <v>5</v>
      </c>
      <c r="C1684" s="18">
        <v>7</v>
      </c>
      <c r="D1684" s="18">
        <v>8</v>
      </c>
      <c r="E1684" s="18">
        <v>9</v>
      </c>
      <c r="F1684" s="18">
        <v>12</v>
      </c>
      <c r="G1684" s="18">
        <v>16</v>
      </c>
      <c r="H1684" s="18"/>
      <c r="I1684" s="18"/>
      <c r="J1684" s="62"/>
      <c r="K1684" s="19"/>
      <c r="L1684" s="27" t="s">
        <v>57</v>
      </c>
      <c r="M1684" s="104" t="e">
        <f>#REF!</f>
        <v>#REF!</v>
      </c>
      <c r="N1684" s="113" t="e">
        <f>IF(M1684=0,"",CHOOSE(M1684,"5","7","8","9","9","12","12","12","12","12","16","16","16","16","16","16","16","16","16","16","手入力箇所","手入力箇所","手入力箇所","手入力箇所","手入力箇所","手入力箇所","手入力箇所","手入力箇所","手入力箇所","手入力箇所"))</f>
        <v>#REF!</v>
      </c>
    </row>
    <row r="1685" spans="1:14" ht="48.6" thickBot="1" x14ac:dyDescent="0.25">
      <c r="A1685" s="28" t="s">
        <v>64</v>
      </c>
      <c r="B1685" s="18">
        <v>6</v>
      </c>
      <c r="C1685" s="18"/>
      <c r="D1685" s="18"/>
      <c r="E1685" s="18"/>
      <c r="F1685" s="18"/>
      <c r="G1685" s="18"/>
      <c r="H1685" s="18"/>
      <c r="I1685" s="18"/>
      <c r="J1685" s="62"/>
      <c r="K1685" s="19"/>
      <c r="L1685" s="28" t="s">
        <v>64</v>
      </c>
      <c r="M1685" s="104" t="e">
        <f>#REF!</f>
        <v>#REF!</v>
      </c>
      <c r="N1685" s="113" t="e">
        <f>IF(M1685=0,"",CHOOSE(M1685,"6","手入力箇所","手入力箇所","手入力箇所","手入力箇所","手入力箇所","手入力箇所","手入力箇所","手入力箇所","手入力箇所","手入力箇所","",""))</f>
        <v>#REF!</v>
      </c>
    </row>
    <row r="1686" spans="1:14" ht="48.6" thickBot="1" x14ac:dyDescent="0.25">
      <c r="A1686" s="28" t="s">
        <v>65</v>
      </c>
      <c r="B1686" s="18">
        <v>6</v>
      </c>
      <c r="C1686" s="18"/>
      <c r="D1686" s="18"/>
      <c r="E1686" s="18"/>
      <c r="F1686" s="18"/>
      <c r="G1686" s="18"/>
      <c r="H1686" s="18"/>
      <c r="I1686" s="18"/>
      <c r="J1686" s="62"/>
      <c r="K1686" s="19"/>
      <c r="L1686" s="28" t="s">
        <v>65</v>
      </c>
      <c r="M1686" s="104" t="e">
        <f>#REF!</f>
        <v>#REF!</v>
      </c>
      <c r="N1686" s="113" t="e">
        <f>IF(M1686=0,"",CHOOSE(M1686,"6","手入力箇所","手入力箇所","手入力箇所","手入力箇所","手入力箇所","手入力箇所","手入力箇所","手入力箇所","手入力箇所","手入力箇所","",""))</f>
        <v>#REF!</v>
      </c>
    </row>
    <row r="1687" spans="1:14" ht="24.6" thickBot="1" x14ac:dyDescent="0.25">
      <c r="A1687" s="28" t="s">
        <v>66</v>
      </c>
      <c r="B1687" s="18">
        <v>5</v>
      </c>
      <c r="C1687" s="18">
        <v>7</v>
      </c>
      <c r="D1687" s="18">
        <v>8</v>
      </c>
      <c r="E1687" s="18">
        <v>9</v>
      </c>
      <c r="F1687" s="18">
        <v>12</v>
      </c>
      <c r="G1687" s="18"/>
      <c r="H1687" s="18"/>
      <c r="I1687" s="18"/>
      <c r="J1687" s="62"/>
      <c r="K1687" s="19"/>
      <c r="L1687" s="28" t="s">
        <v>66</v>
      </c>
      <c r="M1687" s="104" t="e">
        <f>#REF!</f>
        <v>#REF!</v>
      </c>
      <c r="N1687" s="113" t="e">
        <f>IF(M1687=0,"",CHOOSE(M1687,"5","7","8","9","9","12","12","12","12","12","手入力箇所","手入力箇所","手入力箇所","手入力箇所","手入力箇所","手入力箇所","手入力箇所","手入力箇所","手入力箇所","手入力箇所"))</f>
        <v>#REF!</v>
      </c>
    </row>
    <row r="1688" spans="1:14" ht="36.6" thickBot="1" x14ac:dyDescent="0.25">
      <c r="A1688" s="28" t="s">
        <v>67</v>
      </c>
      <c r="B1688" s="18">
        <v>4</v>
      </c>
      <c r="C1688" s="18">
        <v>5</v>
      </c>
      <c r="D1688" s="18">
        <v>5</v>
      </c>
      <c r="E1688" s="18">
        <v>6</v>
      </c>
      <c r="F1688" s="18"/>
      <c r="G1688" s="18"/>
      <c r="H1688" s="18"/>
      <c r="I1688" s="18"/>
      <c r="J1688" s="62"/>
      <c r="K1688" s="19"/>
      <c r="L1688" s="28" t="s">
        <v>67</v>
      </c>
      <c r="M1688" s="104" t="e">
        <f>#REF!</f>
        <v>#REF!</v>
      </c>
      <c r="N1688" s="113" t="e">
        <f>IF(M1688=0,"",CHOOSE(M1688,"4","5","5","6","6","手入力箇所","手入力箇所","手入力箇所","手入力箇所","手入力箇所","手入力箇所","手入力箇所","手入力箇所","手入力箇所","手入力箇所"))</f>
        <v>#REF!</v>
      </c>
    </row>
    <row r="1689" spans="1:14" ht="24.6" thickBot="1" x14ac:dyDescent="0.25">
      <c r="A1689" s="28" t="s">
        <v>68</v>
      </c>
      <c r="B1689" s="18">
        <v>12</v>
      </c>
      <c r="C1689" s="18">
        <v>12</v>
      </c>
      <c r="D1689" s="18">
        <v>12</v>
      </c>
      <c r="E1689" s="18">
        <v>12</v>
      </c>
      <c r="F1689" s="18">
        <v>12</v>
      </c>
      <c r="G1689" s="18">
        <v>12</v>
      </c>
      <c r="H1689" s="18">
        <v>12</v>
      </c>
      <c r="I1689" s="18"/>
      <c r="J1689" s="62"/>
      <c r="K1689" s="19"/>
      <c r="L1689" s="28" t="s">
        <v>68</v>
      </c>
      <c r="M1689" s="104" t="e">
        <f>#REF!</f>
        <v>#REF!</v>
      </c>
      <c r="N1689" s="113" t="e">
        <f>IF(M1689=0,"",CHOOSE(M1689,"12","12","12","12","12","12","12","12","12","12","12","12","12","12","12","12","12","12","12","12","12","12","12","12","12","12","12","12","12","12","手入力箇所","手入力箇所","手入力箇所","手入力箇所","手入力箇所","手入力箇所","手入力箇所","手入力箇所","手入力箇所","手入力箇所"))</f>
        <v>#REF!</v>
      </c>
    </row>
    <row r="1690" spans="1:14" ht="36.6" thickBot="1" x14ac:dyDescent="0.25">
      <c r="A1690" s="28" t="s">
        <v>69</v>
      </c>
      <c r="B1690" s="18">
        <v>7</v>
      </c>
      <c r="C1690" s="18">
        <v>7</v>
      </c>
      <c r="D1690" s="18">
        <v>7</v>
      </c>
      <c r="E1690" s="18">
        <v>7</v>
      </c>
      <c r="F1690" s="18">
        <v>7</v>
      </c>
      <c r="G1690" s="18"/>
      <c r="H1690" s="18"/>
      <c r="I1690" s="18"/>
      <c r="J1690" s="62"/>
      <c r="K1690" s="19"/>
      <c r="L1690" s="28" t="s">
        <v>69</v>
      </c>
      <c r="M1690" s="104" t="e">
        <f>#REF!</f>
        <v>#REF!</v>
      </c>
      <c r="N1690" s="113" t="e">
        <f>IF(M1690=0,"",CHOOSE(M1690,"7","7","7","7","7","7","7","7","7","7","手入力箇所","手入力箇所","手入力箇所","手入力箇所","手入力箇所","手入力箇所","手入力箇所","手入力箇所","手入力箇所","手入力箇所"))</f>
        <v>#REF!</v>
      </c>
    </row>
    <row r="1691" spans="1:14" ht="13.8" thickBot="1" x14ac:dyDescent="0.25">
      <c r="A1691" s="27" t="s">
        <v>63</v>
      </c>
      <c r="B1691" s="18">
        <v>4</v>
      </c>
      <c r="C1691" s="18">
        <v>5</v>
      </c>
      <c r="D1691" s="18">
        <v>7</v>
      </c>
      <c r="E1691" s="18">
        <v>8</v>
      </c>
      <c r="F1691" s="18">
        <v>11</v>
      </c>
      <c r="G1691" s="18">
        <v>16</v>
      </c>
      <c r="H1691" s="18">
        <v>22</v>
      </c>
      <c r="I1691" s="18">
        <v>26</v>
      </c>
      <c r="J1691" s="18">
        <v>31</v>
      </c>
      <c r="K1691" s="19"/>
      <c r="L1691" s="27" t="s">
        <v>63</v>
      </c>
      <c r="M1691" s="104" t="e">
        <f>#REF!</f>
        <v>#REF!</v>
      </c>
      <c r="N1691" s="113" t="e">
        <f>IF(M1691=0,"",CHOOSE(M1691,"4","5","7","8","8","11","11","11","11","11","16","16","16","16","16","16","16","16","16","16","22","22","22","22","22","22","22","22","22","22","26","26","26","26","26","26","26","26","26","26","31","31","31","31","31","31","31","31","31","31","31","手入力箇所","手入力箇所","手入力箇所","手入力箇所","手入力箇所","手入力箇所","手入力箇所","手入力箇所","手入力箇所","手入力箇所"))</f>
        <v>#REF!</v>
      </c>
    </row>
    <row r="1692" spans="1:14" ht="24.6" thickBot="1" x14ac:dyDescent="0.25">
      <c r="A1692" s="28" t="s">
        <v>70</v>
      </c>
      <c r="B1692" s="18">
        <v>5</v>
      </c>
      <c r="C1692" s="18">
        <v>6</v>
      </c>
      <c r="D1692" s="18">
        <v>7</v>
      </c>
      <c r="E1692" s="18"/>
      <c r="F1692" s="18"/>
      <c r="G1692" s="18"/>
      <c r="H1692" s="18"/>
      <c r="I1692" s="18"/>
      <c r="J1692" s="62"/>
      <c r="K1692" s="19"/>
      <c r="L1692" s="28" t="s">
        <v>70</v>
      </c>
      <c r="M1692" s="104" t="e">
        <f>#REF!</f>
        <v>#REF!</v>
      </c>
      <c r="N1692" s="113" t="e">
        <f>IF(M1692=0,"",CHOOSE(M1692,"5","6","7","手入力箇所","手入力箇所","手入力箇所","手入力箇所","手入力箇所","手入力箇所","手入力箇所","手入力箇所","手入力箇所","手入力箇所"))</f>
        <v>#REF!</v>
      </c>
    </row>
    <row r="1693" spans="1:14" ht="13.8" thickBot="1" x14ac:dyDescent="0.25">
      <c r="A1693" s="29" t="s">
        <v>71</v>
      </c>
      <c r="B1693" s="18">
        <v>3</v>
      </c>
      <c r="C1693" s="18">
        <v>6</v>
      </c>
      <c r="D1693" s="18">
        <v>19</v>
      </c>
      <c r="E1693" s="18"/>
      <c r="F1693" s="18"/>
      <c r="G1693" s="18"/>
      <c r="H1693" s="18"/>
      <c r="I1693" s="18"/>
      <c r="J1693" s="62"/>
      <c r="K1693" s="19"/>
      <c r="L1693" s="29" t="s">
        <v>71</v>
      </c>
      <c r="M1693" s="104" t="e">
        <f>#REF!</f>
        <v>#REF!</v>
      </c>
      <c r="N1693" s="113" t="e">
        <f>IF(M1693=0,"",CHOOSE(M1693,"3","6","19","手入力箇所","手入力箇所","手入力箇所","手入力箇所","手入力箇所","手入力箇所","手入力箇所","手入力箇所","手入力箇所","手入力箇所"))</f>
        <v>#REF!</v>
      </c>
    </row>
    <row r="1694" spans="1:14" ht="13.8" thickBot="1" x14ac:dyDescent="0.25">
      <c r="A1694" s="29" t="s">
        <v>72</v>
      </c>
      <c r="B1694" s="18">
        <v>1</v>
      </c>
      <c r="C1694" s="18">
        <v>3</v>
      </c>
      <c r="D1694" s="18">
        <v>5</v>
      </c>
      <c r="E1694" s="18">
        <v>9</v>
      </c>
      <c r="F1694" s="18">
        <v>26</v>
      </c>
      <c r="G1694" s="18"/>
      <c r="H1694" s="18"/>
      <c r="I1694" s="18"/>
      <c r="J1694" s="62"/>
      <c r="K1694" s="19"/>
      <c r="L1694" s="29" t="s">
        <v>72</v>
      </c>
      <c r="M1694" s="104" t="e">
        <f>#REF!</f>
        <v>#REF!</v>
      </c>
      <c r="N1694" s="113" t="e">
        <f>IF(M1694=0,"",CHOOSE(M1694,"1","3","5","9","9","26","26","26","26","26","手入力箇所","手入力箇所","手入力箇所","手入力箇所","手入力箇所","手入力箇所","手入力箇所","手入力箇所","手入力箇所","手入力箇所"))</f>
        <v>#REF!</v>
      </c>
    </row>
    <row r="1695" spans="1:14" ht="13.8" thickBot="1" x14ac:dyDescent="0.25">
      <c r="A1695" s="29" t="s">
        <v>73</v>
      </c>
      <c r="B1695" s="18">
        <v>4</v>
      </c>
      <c r="C1695" s="18">
        <v>11</v>
      </c>
      <c r="D1695" s="18">
        <v>20</v>
      </c>
      <c r="E1695" s="18">
        <v>33</v>
      </c>
      <c r="F1695" s="18"/>
      <c r="G1695" s="18"/>
      <c r="H1695" s="18"/>
      <c r="I1695" s="18"/>
      <c r="J1695" s="62"/>
      <c r="K1695" s="19"/>
      <c r="L1695" s="29" t="s">
        <v>73</v>
      </c>
      <c r="M1695" s="104" t="e">
        <f>#REF!</f>
        <v>#REF!</v>
      </c>
      <c r="N1695" s="113" t="e">
        <f>IF(M1695=0,"",CHOOSE(M1695,"4","11","20","33","33","手入力箇所","手入力箇所","手入力箇所","手入力箇所","手入力箇所","手入力箇所","手入力箇所","手入力箇所","手入力箇所","手入力箇所"))</f>
        <v>#REF!</v>
      </c>
    </row>
    <row r="1696" spans="1:14" ht="37.200000000000003" thickBot="1" x14ac:dyDescent="0.25">
      <c r="A1696" s="30" t="s">
        <v>74</v>
      </c>
      <c r="B1696" s="18">
        <v>4</v>
      </c>
      <c r="C1696" s="18">
        <v>6</v>
      </c>
      <c r="D1696" s="18">
        <v>8</v>
      </c>
      <c r="E1696" s="18">
        <v>10</v>
      </c>
      <c r="F1696" s="18">
        <v>15</v>
      </c>
      <c r="G1696" s="18">
        <v>23</v>
      </c>
      <c r="H1696" s="18">
        <v>33</v>
      </c>
      <c r="I1696" s="18"/>
      <c r="J1696" s="62"/>
      <c r="K1696" s="19"/>
      <c r="L1696" s="30" t="s">
        <v>74</v>
      </c>
      <c r="M1696" s="104" t="e">
        <f>#REF!</f>
        <v>#REF!</v>
      </c>
      <c r="N1696" s="113" t="e">
        <f>IF(M1696=0,"",CHOOSE(M1696,"4","6","8","10","10","15","15","15","15","15","23","23","23","23","23","23","23","23","23","23","33","33","33","33","33","33","33","33","33","33","手入力箇所","手入力箇所","手入力箇所","手入力箇所","手入力箇所","手入力箇所","手入力箇所","手入力箇所","手入力箇所","手入力箇所"))</f>
        <v>#REF!</v>
      </c>
    </row>
    <row r="1697" spans="1:14" ht="13.8" thickBot="1" x14ac:dyDescent="0.25">
      <c r="A1697" s="29" t="s">
        <v>75</v>
      </c>
      <c r="B1697" s="18">
        <v>6</v>
      </c>
      <c r="C1697" s="18">
        <v>14</v>
      </c>
      <c r="D1697" s="18">
        <v>25</v>
      </c>
      <c r="E1697" s="18">
        <v>39</v>
      </c>
      <c r="F1697" s="18"/>
      <c r="G1697" s="18"/>
      <c r="H1697" s="18"/>
      <c r="I1697" s="18"/>
      <c r="J1697" s="62"/>
      <c r="K1697" s="19"/>
      <c r="L1697" s="29" t="s">
        <v>75</v>
      </c>
      <c r="M1697" s="104" t="e">
        <f>#REF!</f>
        <v>#REF!</v>
      </c>
      <c r="N1697" s="113" t="e">
        <f>IF(M1697=0,"",CHOOSE(M1697,"6","14","25","39","39","手入力箇所","手入力箇所","手入力箇所","手入力箇所","手入力箇所","手入力箇所","手入力箇所","手入力箇所","手入力箇所","手入力箇所"))</f>
        <v>#REF!</v>
      </c>
    </row>
    <row r="1698" spans="1:14" ht="37.200000000000003" thickBot="1" x14ac:dyDescent="0.25">
      <c r="A1698" s="30" t="s">
        <v>76</v>
      </c>
      <c r="B1698" s="18">
        <v>2</v>
      </c>
      <c r="C1698" s="18">
        <v>3</v>
      </c>
      <c r="D1698" s="18">
        <v>6</v>
      </c>
      <c r="E1698" s="18">
        <v>9</v>
      </c>
      <c r="F1698" s="18"/>
      <c r="G1698" s="18"/>
      <c r="H1698" s="18"/>
      <c r="I1698" s="18"/>
      <c r="J1698" s="62"/>
      <c r="K1698" s="19"/>
      <c r="L1698" s="30" t="s">
        <v>76</v>
      </c>
      <c r="M1698" s="104" t="e">
        <f>#REF!</f>
        <v>#REF!</v>
      </c>
      <c r="N1698" s="113" t="e">
        <f>IF(M1698=0,"",CHOOSE(M1698,"2","3","6","9","9","手入力箇所","手入力箇所","手入力箇所","手入力箇所","手入力箇所","手入力箇所","手入力箇所","手入力箇所","手入力箇所","手入力箇所"))</f>
        <v>#REF!</v>
      </c>
    </row>
    <row r="1699" spans="1:14" ht="27" thickBot="1" x14ac:dyDescent="0.25">
      <c r="A1699" s="31" t="s">
        <v>77</v>
      </c>
      <c r="B1699" s="18">
        <v>12</v>
      </c>
      <c r="C1699" s="18">
        <v>18</v>
      </c>
      <c r="D1699" s="18">
        <v>22</v>
      </c>
      <c r="E1699" s="18">
        <v>26</v>
      </c>
      <c r="F1699" s="62"/>
      <c r="G1699" s="62"/>
      <c r="H1699" s="62"/>
      <c r="I1699" s="62"/>
      <c r="J1699" s="62"/>
      <c r="K1699" s="19"/>
      <c r="L1699" s="31" t="s">
        <v>77</v>
      </c>
      <c r="M1699" s="104" t="e">
        <f>#REF!</f>
        <v>#REF!</v>
      </c>
      <c r="N1699" s="113" t="e">
        <f>IF(M1699=0,"",CHOOSE(M1699,"12","18","22","26","26","手入力箇所","手入力箇所","手入力箇所","手入力箇所","手入力箇所","手入力箇所","手入力箇所","手入力箇所","手入力箇所","手入力箇所"))</f>
        <v>#REF!</v>
      </c>
    </row>
    <row r="1700" spans="1:14" ht="40.200000000000003" thickBot="1" x14ac:dyDescent="0.25">
      <c r="A1700" s="31" t="s">
        <v>78</v>
      </c>
      <c r="B1700" s="18">
        <v>5</v>
      </c>
      <c r="C1700" s="18">
        <v>8</v>
      </c>
      <c r="D1700" s="18">
        <v>11</v>
      </c>
      <c r="E1700" s="18">
        <v>14</v>
      </c>
      <c r="F1700" s="62"/>
      <c r="G1700" s="62"/>
      <c r="H1700" s="62"/>
      <c r="I1700" s="62"/>
      <c r="J1700" s="62"/>
      <c r="K1700" s="19"/>
      <c r="L1700" s="31" t="s">
        <v>78</v>
      </c>
      <c r="M1700" s="104" t="e">
        <f>#REF!</f>
        <v>#REF!</v>
      </c>
      <c r="N1700" s="113" t="e">
        <f>IF(M1700=0,"",CHOOSE(M1700,"5","8","11","14","14","手入力箇所","手入力箇所","手入力箇所","手入力箇所","手入力箇所","手入力箇所","手入力箇所","手入力箇所","手入力箇所","手入力箇所"))</f>
        <v>#REF!</v>
      </c>
    </row>
    <row r="1701" spans="1:14" ht="27" thickBot="1" x14ac:dyDescent="0.25">
      <c r="A1701" s="31" t="s">
        <v>79</v>
      </c>
      <c r="B1701" s="18">
        <v>6</v>
      </c>
      <c r="C1701" s="18">
        <v>11</v>
      </c>
      <c r="D1701" s="18">
        <v>16</v>
      </c>
      <c r="E1701" s="18">
        <v>21</v>
      </c>
      <c r="F1701" s="62"/>
      <c r="G1701" s="62"/>
      <c r="H1701" s="62"/>
      <c r="I1701" s="62"/>
      <c r="J1701" s="62"/>
      <c r="K1701" s="19"/>
      <c r="L1701" s="31" t="s">
        <v>79</v>
      </c>
      <c r="M1701" s="104" t="e">
        <f>#REF!</f>
        <v>#REF!</v>
      </c>
      <c r="N1701" s="113" t="e">
        <f>IF(M1701=0,"",CHOOSE(M1701,"6","11","16","21","21","手入力箇所","手入力箇所","手入力箇所","手入力箇所","手入力箇所","手入力箇所","手入力箇所","手入力箇所","手入力箇所"))</f>
        <v>#REF!</v>
      </c>
    </row>
    <row r="1702" spans="1:14" ht="40.200000000000003" thickBot="1" x14ac:dyDescent="0.25">
      <c r="A1702" s="31" t="s">
        <v>80</v>
      </c>
      <c r="B1702" s="18">
        <v>5</v>
      </c>
      <c r="C1702" s="18">
        <v>7</v>
      </c>
      <c r="D1702" s="18">
        <v>9</v>
      </c>
      <c r="E1702" s="18">
        <v>10</v>
      </c>
      <c r="F1702" s="62"/>
      <c r="G1702" s="62"/>
      <c r="H1702" s="62"/>
      <c r="I1702" s="62"/>
      <c r="J1702" s="62"/>
      <c r="K1702" s="19"/>
      <c r="L1702" s="31" t="s">
        <v>80</v>
      </c>
      <c r="M1702" s="104" t="e">
        <f>#REF!</f>
        <v>#REF!</v>
      </c>
      <c r="N1702" s="113" t="e">
        <f>IF(M1702=0,"",CHOOSE(M1702,"5","7","9","10","10","手入力箇所","手入力箇所","手入力箇所","手入力箇所","手入力箇所","手入力箇所","手入力箇所","手入力箇所","手入力箇所"))</f>
        <v>#REF!</v>
      </c>
    </row>
    <row r="1703" spans="1:14" ht="40.200000000000003" thickBot="1" x14ac:dyDescent="0.25">
      <c r="A1703" s="31" t="s">
        <v>81</v>
      </c>
      <c r="B1703" s="18">
        <v>9</v>
      </c>
      <c r="C1703" s="18">
        <v>14</v>
      </c>
      <c r="D1703" s="62"/>
      <c r="E1703" s="62"/>
      <c r="F1703" s="62"/>
      <c r="G1703" s="62"/>
      <c r="H1703" s="62"/>
      <c r="I1703" s="62"/>
      <c r="J1703" s="62"/>
      <c r="K1703" s="19"/>
      <c r="L1703" s="31" t="s">
        <v>81</v>
      </c>
      <c r="M1703" s="104" t="e">
        <f>#REF!</f>
        <v>#REF!</v>
      </c>
      <c r="N1703" s="113" t="e">
        <f>IF(M1703=0,"",CHOOSE(M1703,"9","14","手入力箇所","手入力箇所","手入力箇所","手入力箇所","手入力箇所","手入力箇所","手入力箇所","手入力箇所","手入力箇所","手入力箇所"))</f>
        <v>#REF!</v>
      </c>
    </row>
    <row r="1704" spans="1:14" ht="13.8" thickBot="1" x14ac:dyDescent="0.25">
      <c r="A1704" s="31" t="s">
        <v>82</v>
      </c>
      <c r="B1704" s="18">
        <v>3</v>
      </c>
      <c r="C1704" s="18">
        <v>4</v>
      </c>
      <c r="D1704" s="18">
        <v>4</v>
      </c>
      <c r="E1704" s="18">
        <v>5</v>
      </c>
      <c r="F1704" s="18">
        <v>6</v>
      </c>
      <c r="G1704" s="18">
        <v>8</v>
      </c>
      <c r="H1704" s="18">
        <v>9</v>
      </c>
      <c r="I1704" s="18">
        <v>11</v>
      </c>
      <c r="J1704" s="18">
        <v>12</v>
      </c>
      <c r="K1704" s="19"/>
      <c r="L1704" s="31" t="s">
        <v>82</v>
      </c>
      <c r="M1704" s="104" t="e">
        <f>#REF!</f>
        <v>#REF!</v>
      </c>
      <c r="N1704" s="113" t="e">
        <f>IF(M1704=0,"",CHOOSE(M1704,"3","4","4","5","5","6","6","6","6","6","8","8","8","8","8","8","8","8","8","8","9","9","9","9","9","9","9","9","9","9","11","11","11","11","11","11","11","11","11","11","12","12","12","12","12","12","12","12","12","12","12","手入力箇所","手入力箇所","手入力箇所","手入力箇所","手入力箇所","手入力箇所","手入力箇所","手入力箇所","手入力箇所","手入力箇所"))</f>
        <v>#REF!</v>
      </c>
    </row>
    <row r="1705" spans="1:14" ht="13.8" thickBot="1" x14ac:dyDescent="0.25">
      <c r="A1705" s="31" t="s">
        <v>83</v>
      </c>
      <c r="B1705" s="18">
        <v>3</v>
      </c>
      <c r="C1705" s="18">
        <v>4</v>
      </c>
      <c r="D1705" s="18">
        <v>4</v>
      </c>
      <c r="E1705" s="18">
        <v>5</v>
      </c>
      <c r="F1705" s="18">
        <v>6</v>
      </c>
      <c r="G1705" s="18">
        <v>8</v>
      </c>
      <c r="H1705" s="18">
        <v>10</v>
      </c>
      <c r="I1705" s="18">
        <v>12</v>
      </c>
      <c r="J1705" s="18">
        <v>13</v>
      </c>
      <c r="K1705" s="19"/>
      <c r="L1705" s="31" t="s">
        <v>83</v>
      </c>
      <c r="M1705" s="104" t="e">
        <f>#REF!</f>
        <v>#REF!</v>
      </c>
      <c r="N1705" s="113" t="e">
        <f>IF(M1705=0,"",CHOOSE(M1705,"3","4","4","5","5","6","6","6","6","6","8","8","8","8","8","8","8","8","8","8","10","10","10","10","10","10","10","10","10","10","12","12","12","12","12","12","12","12","12","12","13","13","13","13","13","13","13","13","13","13","13","手入力箇所","手入力箇所","手入力箇所","手入力箇所","手入力箇所","手入力箇所","手入力箇所","手入力箇所","手入力箇所","手入力箇所"))</f>
        <v>#REF!</v>
      </c>
    </row>
    <row r="1706" spans="1:14" ht="27" thickBot="1" x14ac:dyDescent="0.25">
      <c r="A1706" s="32" t="s">
        <v>84</v>
      </c>
      <c r="B1706" s="20">
        <v>1</v>
      </c>
      <c r="C1706" s="20">
        <v>2</v>
      </c>
      <c r="D1706" s="20">
        <v>3</v>
      </c>
      <c r="E1706" s="20">
        <v>4</v>
      </c>
      <c r="F1706" s="20">
        <v>8</v>
      </c>
      <c r="G1706" s="20">
        <v>19</v>
      </c>
      <c r="H1706" s="63"/>
      <c r="I1706" s="63"/>
      <c r="J1706" s="63"/>
      <c r="K1706" s="21"/>
      <c r="L1706" s="32" t="s">
        <v>84</v>
      </c>
      <c r="M1706" s="104" t="e">
        <f>#REF!</f>
        <v>#REF!</v>
      </c>
      <c r="N1706" s="113" t="e">
        <f>IF(M1706=0,"",CHOOSE(M1706,"1","2","3","4","4","8","8","8","8","8","19","19","19","19","19","19","19","19","19","19","手入力箇所","手入力箇所","手入力箇所","手入力箇所","手入力箇所","手入力箇所","手入力箇所","手入力箇所","手入力箇所","手入力箇所"))</f>
        <v>#REF!</v>
      </c>
    </row>
    <row r="1707" spans="1:14" ht="13.8" thickBot="1" x14ac:dyDescent="0.25"/>
    <row r="1708" spans="1:14" ht="13.8" thickBot="1" x14ac:dyDescent="0.25">
      <c r="A1708" s="686" t="e">
        <f>A1681</f>
        <v>#REF!</v>
      </c>
      <c r="B1708" s="686"/>
      <c r="C1708" s="686"/>
      <c r="D1708" s="687" t="s">
        <v>193</v>
      </c>
      <c r="E1708" s="687"/>
      <c r="F1708" s="687"/>
      <c r="G1708" s="687"/>
      <c r="H1708" s="687"/>
      <c r="I1708" s="687"/>
      <c r="J1708" s="687"/>
      <c r="K1708" s="687"/>
      <c r="L1708" s="687"/>
      <c r="M1708" s="687"/>
      <c r="N1708" s="687"/>
    </row>
    <row r="1709" spans="1:14" ht="13.8" thickBot="1" x14ac:dyDescent="0.25">
      <c r="A1709" s="105"/>
      <c r="B1709" s="33">
        <v>1</v>
      </c>
      <c r="C1709" s="24">
        <v>2</v>
      </c>
      <c r="D1709" s="24">
        <v>3</v>
      </c>
      <c r="E1709" s="24" t="s">
        <v>58</v>
      </c>
      <c r="F1709" s="24" t="s">
        <v>59</v>
      </c>
      <c r="G1709" s="24" t="s">
        <v>60</v>
      </c>
      <c r="H1709" s="24" t="s">
        <v>61</v>
      </c>
      <c r="I1709" s="24" t="s">
        <v>62</v>
      </c>
      <c r="J1709" s="24" t="s">
        <v>194</v>
      </c>
      <c r="K1709" s="102" t="s">
        <v>85</v>
      </c>
      <c r="L1709" s="105" t="s">
        <v>189</v>
      </c>
      <c r="M1709" s="105" t="s">
        <v>188</v>
      </c>
      <c r="N1709" s="105" t="s">
        <v>51</v>
      </c>
    </row>
    <row r="1710" spans="1:14" ht="13.8" thickBot="1" x14ac:dyDescent="0.25">
      <c r="A1710" s="26" t="s">
        <v>56</v>
      </c>
      <c r="B1710" s="22">
        <v>16</v>
      </c>
      <c r="C1710" s="22">
        <v>25</v>
      </c>
      <c r="D1710" s="22">
        <v>32</v>
      </c>
      <c r="E1710" s="22">
        <v>38</v>
      </c>
      <c r="F1710" s="22">
        <v>56</v>
      </c>
      <c r="G1710" s="22">
        <v>87</v>
      </c>
      <c r="H1710" s="22">
        <v>121</v>
      </c>
      <c r="I1710" s="22"/>
      <c r="J1710" s="23"/>
      <c r="K1710" s="68"/>
      <c r="L1710" s="107" t="s">
        <v>56</v>
      </c>
      <c r="M1710" s="103" t="e">
        <f>#REF!</f>
        <v>#REF!</v>
      </c>
      <c r="N1710" s="103" t="e">
        <f>IF(M1710=0,"",CHOOSE(M1710,"16","25","32","38","38","56","56","56","56","56","87","87","87","87","87","87","87","87","87","87","121","121","121","121","121","121","121","121","121","121","手入力箇所","手入力箇所","手入力箇所","手入力箇所","手入力箇所","手入力箇所","手入力箇所","手入力箇所","手入力箇所","手入力箇所"))</f>
        <v>#REF!</v>
      </c>
    </row>
    <row r="1711" spans="1:14" ht="13.8" thickBot="1" x14ac:dyDescent="0.25">
      <c r="A1711" s="27" t="s">
        <v>57</v>
      </c>
      <c r="B1711" s="18">
        <v>25</v>
      </c>
      <c r="C1711" s="18">
        <v>33</v>
      </c>
      <c r="D1711" s="18">
        <v>40</v>
      </c>
      <c r="E1711" s="18">
        <v>45</v>
      </c>
      <c r="F1711" s="18">
        <v>58</v>
      </c>
      <c r="G1711" s="18">
        <v>79</v>
      </c>
      <c r="H1711" s="18"/>
      <c r="I1711" s="18"/>
      <c r="J1711" s="62"/>
      <c r="K1711" s="69"/>
      <c r="L1711" s="107" t="s">
        <v>57</v>
      </c>
      <c r="M1711" s="103" t="e">
        <f>#REF!</f>
        <v>#REF!</v>
      </c>
      <c r="N1711" s="103" t="e">
        <f>IF(M1711=0,"",CHOOSE(M1711,"25","33","40","45","45","58","58","58","58","58","79","79","79","79","79","79","79","79","79","79","手入力箇所","手入力箇所","手入力箇所","手入力箇所","手入力箇所","手入力箇所","手入力箇所","手入力箇所","手入力箇所","手入力箇所"))</f>
        <v>#REF!</v>
      </c>
    </row>
    <row r="1712" spans="1:14" ht="48.6" thickBot="1" x14ac:dyDescent="0.25">
      <c r="A1712" s="28" t="s">
        <v>64</v>
      </c>
      <c r="B1712" s="18">
        <v>32</v>
      </c>
      <c r="C1712" s="18"/>
      <c r="D1712" s="18"/>
      <c r="E1712" s="18"/>
      <c r="F1712" s="18"/>
      <c r="G1712" s="18"/>
      <c r="H1712" s="18"/>
      <c r="I1712" s="18"/>
      <c r="J1712" s="62"/>
      <c r="K1712" s="69"/>
      <c r="L1712" s="108" t="s">
        <v>64</v>
      </c>
      <c r="M1712" s="103" t="e">
        <f>#REF!</f>
        <v>#REF!</v>
      </c>
      <c r="N1712" s="103" t="e">
        <f>IF(M1712=0,"",CHOOSE(M1712,"32","手入力箇所","手入力箇所","手入力箇所","手入力箇所","手入力箇所","手入力箇所","手入力箇所","手入力箇所","手入力箇所","手入力箇所"))</f>
        <v>#REF!</v>
      </c>
    </row>
    <row r="1713" spans="1:14" ht="48.6" thickBot="1" x14ac:dyDescent="0.25">
      <c r="A1713" s="28" t="s">
        <v>65</v>
      </c>
      <c r="B1713" s="18">
        <v>36</v>
      </c>
      <c r="C1713" s="18"/>
      <c r="D1713" s="18"/>
      <c r="E1713" s="18"/>
      <c r="F1713" s="18"/>
      <c r="G1713" s="18"/>
      <c r="H1713" s="18"/>
      <c r="I1713" s="18"/>
      <c r="J1713" s="62"/>
      <c r="K1713" s="69"/>
      <c r="L1713" s="108" t="s">
        <v>65</v>
      </c>
      <c r="M1713" s="103" t="e">
        <f>#REF!</f>
        <v>#REF!</v>
      </c>
      <c r="N1713" s="103" t="e">
        <f>IF(M1713=0,"",CHOOSE(M1713,"36","手入力箇所","手入力箇所","手入力箇所","手入力箇所","手入力箇所","手入力箇所","手入力箇所","手入力箇所","手入力箇所","手入力箇所"))</f>
        <v>#REF!</v>
      </c>
    </row>
    <row r="1714" spans="1:14" ht="24.6" thickBot="1" x14ac:dyDescent="0.25">
      <c r="A1714" s="28" t="s">
        <v>66</v>
      </c>
      <c r="B1714" s="18">
        <v>24</v>
      </c>
      <c r="C1714" s="18">
        <v>30</v>
      </c>
      <c r="D1714" s="18">
        <v>33</v>
      </c>
      <c r="E1714" s="18">
        <v>35</v>
      </c>
      <c r="F1714" s="18">
        <v>42</v>
      </c>
      <c r="G1714" s="18"/>
      <c r="H1714" s="18"/>
      <c r="I1714" s="18"/>
      <c r="J1714" s="62"/>
      <c r="K1714" s="69"/>
      <c r="L1714" s="108" t="s">
        <v>66</v>
      </c>
      <c r="M1714" s="103" t="e">
        <f>#REF!</f>
        <v>#REF!</v>
      </c>
      <c r="N1714" s="103" t="e">
        <f>IF(M1714=0,"",CHOOSE(M1714,"24","30","33","35","35","42","42","42","42","42","手入力箇所","手入力箇所","手入力箇所","手入力箇所","手入力箇所","手入力箇所","手入力箇所","手入力箇所","手入力箇所","手入力箇所"))</f>
        <v>#REF!</v>
      </c>
    </row>
    <row r="1715" spans="1:14" ht="36.6" thickBot="1" x14ac:dyDescent="0.25">
      <c r="A1715" s="28" t="s">
        <v>67</v>
      </c>
      <c r="B1715" s="18">
        <v>7</v>
      </c>
      <c r="C1715" s="18">
        <v>12</v>
      </c>
      <c r="D1715" s="18">
        <v>16</v>
      </c>
      <c r="E1715" s="18">
        <v>19</v>
      </c>
      <c r="F1715" s="18"/>
      <c r="G1715" s="18"/>
      <c r="H1715" s="18"/>
      <c r="I1715" s="18"/>
      <c r="J1715" s="62"/>
      <c r="K1715" s="69"/>
      <c r="L1715" s="108" t="s">
        <v>67</v>
      </c>
      <c r="M1715" s="103" t="e">
        <f>#REF!</f>
        <v>#REF!</v>
      </c>
      <c r="N1715" s="103" t="e">
        <f>IF(M1715=0,"",CHOOSE(M1715,"7","12","16","19","19","手入力箇所","手入力箇所","手入力箇所","手入力箇所","手入力箇所","手入力箇所","手入力箇所","手入力箇所","手入力箇所","手入力箇所"))</f>
        <v>#REF!</v>
      </c>
    </row>
    <row r="1716" spans="1:14" ht="24.6" thickBot="1" x14ac:dyDescent="0.25">
      <c r="A1716" s="28" t="s">
        <v>68</v>
      </c>
      <c r="B1716" s="18">
        <v>21</v>
      </c>
      <c r="C1716" s="18">
        <v>35</v>
      </c>
      <c r="D1716" s="18">
        <v>48</v>
      </c>
      <c r="E1716" s="18">
        <v>59</v>
      </c>
      <c r="F1716" s="18">
        <v>94</v>
      </c>
      <c r="G1716" s="18">
        <v>159</v>
      </c>
      <c r="H1716" s="18">
        <v>235</v>
      </c>
      <c r="I1716" s="18"/>
      <c r="J1716" s="62"/>
      <c r="K1716" s="69"/>
      <c r="L1716" s="108" t="s">
        <v>68</v>
      </c>
      <c r="M1716" s="103" t="e">
        <f>#REF!</f>
        <v>#REF!</v>
      </c>
      <c r="N1716" s="103" t="e">
        <f>IF(M1716=0,"",CHOOSE(M1716,"21","35","48","59","59","94","94","94","94","94","159","159","159","159","159","159","159","159","159","159","235","235","235","235","235","235","235","235","235","235","手入力箇所","手入力箇所","手入力箇所","手入力箇所","手入力箇所","手入力箇所","手入力箇所","手入力箇所","手入力箇所","手入力箇所"))</f>
        <v>#REF!</v>
      </c>
    </row>
    <row r="1717" spans="1:14" ht="36.6" thickBot="1" x14ac:dyDescent="0.25">
      <c r="A1717" s="28" t="s">
        <v>69</v>
      </c>
      <c r="B1717" s="18">
        <v>22</v>
      </c>
      <c r="C1717" s="18">
        <v>26</v>
      </c>
      <c r="D1717" s="18">
        <v>28</v>
      </c>
      <c r="E1717" s="18">
        <v>29</v>
      </c>
      <c r="F1717" s="18">
        <v>34</v>
      </c>
      <c r="G1717" s="18"/>
      <c r="H1717" s="18"/>
      <c r="I1717" s="18"/>
      <c r="J1717" s="62"/>
      <c r="K1717" s="69"/>
      <c r="L1717" s="108" t="s">
        <v>69</v>
      </c>
      <c r="M1717" s="103" t="e">
        <f>#REF!</f>
        <v>#REF!</v>
      </c>
      <c r="N1717" s="103" t="e">
        <f>IF(M1717=0,"",CHOOSE(M1717,"22","26","28","29","29","34","34","34","34","34","手入力箇所","手入力箇所","手入力箇所","手入力箇所","手入力箇所","手入力箇所","手入力箇所","手入力箇所","手入力箇所","手入力箇所"))</f>
        <v>#REF!</v>
      </c>
    </row>
    <row r="1718" spans="1:14" ht="13.8" thickBot="1" x14ac:dyDescent="0.25">
      <c r="A1718" s="27" t="s">
        <v>63</v>
      </c>
      <c r="B1718" s="18">
        <v>21</v>
      </c>
      <c r="C1718" s="18">
        <v>33</v>
      </c>
      <c r="D1718" s="18">
        <v>46</v>
      </c>
      <c r="E1718" s="18">
        <v>56</v>
      </c>
      <c r="F1718" s="18">
        <v>89</v>
      </c>
      <c r="G1718" s="18">
        <v>151</v>
      </c>
      <c r="H1718" s="18">
        <v>224</v>
      </c>
      <c r="I1718" s="18">
        <v>289</v>
      </c>
      <c r="J1718" s="18">
        <v>350</v>
      </c>
      <c r="K1718" s="69"/>
      <c r="L1718" s="107" t="s">
        <v>63</v>
      </c>
      <c r="M1718" s="103" t="e">
        <f>#REF!</f>
        <v>#REF!</v>
      </c>
      <c r="N1718" s="103" t="e">
        <f>IF(M1718=0,"",CHOOSE(M1718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719" spans="1:14" ht="24.6" thickBot="1" x14ac:dyDescent="0.25">
      <c r="A1719" s="34" t="s">
        <v>70</v>
      </c>
      <c r="B1719" s="35">
        <v>13</v>
      </c>
      <c r="C1719" s="35">
        <v>33</v>
      </c>
      <c r="D1719" s="35">
        <v>59</v>
      </c>
      <c r="E1719" s="35"/>
      <c r="F1719" s="35"/>
      <c r="G1719" s="35"/>
      <c r="H1719" s="35"/>
      <c r="I1719" s="35"/>
      <c r="J1719" s="36"/>
      <c r="K1719" s="67"/>
      <c r="L1719" s="108" t="s">
        <v>70</v>
      </c>
      <c r="M1719" s="103" t="e">
        <f>#REF!</f>
        <v>#REF!</v>
      </c>
      <c r="N1719" s="103" t="e">
        <f>IF(M1719=0,"",CHOOSE(M1719,"13","33","59","手入力箇所","手入力箇所","手入力箇所","手入力箇所","手入力箇所","手入力箇所","手入力箇所","手入力箇所","手入力箇所","手入力箇所"))</f>
        <v>#REF!</v>
      </c>
    </row>
    <row r="1720" spans="1:14" ht="13.8" thickBot="1" x14ac:dyDescent="0.25">
      <c r="A1720" s="37" t="s">
        <v>71</v>
      </c>
      <c r="B1720" s="17">
        <v>23</v>
      </c>
      <c r="C1720" s="17">
        <v>39</v>
      </c>
      <c r="D1720" s="17">
        <v>97</v>
      </c>
      <c r="E1720" s="17"/>
      <c r="F1720" s="17"/>
      <c r="G1720" s="17"/>
      <c r="H1720" s="17"/>
      <c r="I1720" s="17"/>
      <c r="J1720" s="64"/>
      <c r="K1720" s="70"/>
      <c r="L1720" s="109" t="s">
        <v>71</v>
      </c>
      <c r="M1720" s="103" t="e">
        <f>#REF!</f>
        <v>#REF!</v>
      </c>
      <c r="N1720" s="103" t="e">
        <f>IF(M1720=0,"",CHOOSE(M1720,"23","39","97","手入力箇所","手入力箇所","手入力箇所","手入力箇所","手入力箇所","手入力箇所","手入力箇所","手入力箇所","手入力箇所","手入力箇所"))</f>
        <v>#REF!</v>
      </c>
    </row>
    <row r="1721" spans="1:14" ht="13.8" thickBot="1" x14ac:dyDescent="0.25">
      <c r="A1721" s="29" t="s">
        <v>72</v>
      </c>
      <c r="B1721" s="18">
        <v>21</v>
      </c>
      <c r="C1721" s="18">
        <v>37</v>
      </c>
      <c r="D1721" s="18">
        <v>58</v>
      </c>
      <c r="E1721" s="18">
        <v>76</v>
      </c>
      <c r="F1721" s="18">
        <v>137</v>
      </c>
      <c r="G1721" s="18"/>
      <c r="H1721" s="18"/>
      <c r="I1721" s="18"/>
      <c r="J1721" s="62"/>
      <c r="K1721" s="69"/>
      <c r="L1721" s="109" t="s">
        <v>72</v>
      </c>
      <c r="M1721" s="103" t="e">
        <f>#REF!</f>
        <v>#REF!</v>
      </c>
      <c r="N1721" s="103" t="e">
        <f>IF(M1721=0,"",CHOOSE(M1721,"21","37","58","76","76","137","137","137","137","137","手入力箇所","手入力箇所","手入力箇所","手入力箇所","手入力箇所","手入力箇所","手入力箇所","手入力箇所","手入力箇所","手入力箇所"))</f>
        <v>#REF!</v>
      </c>
    </row>
    <row r="1722" spans="1:14" ht="13.8" thickBot="1" x14ac:dyDescent="0.25">
      <c r="A1722" s="29" t="s">
        <v>73</v>
      </c>
      <c r="B1722" s="18">
        <v>48</v>
      </c>
      <c r="C1722" s="18">
        <v>93</v>
      </c>
      <c r="D1722" s="18">
        <v>138</v>
      </c>
      <c r="E1722" s="18">
        <v>183</v>
      </c>
      <c r="F1722" s="18"/>
      <c r="G1722" s="18"/>
      <c r="H1722" s="18"/>
      <c r="I1722" s="18"/>
      <c r="J1722" s="62"/>
      <c r="K1722" s="69"/>
      <c r="L1722" s="109" t="s">
        <v>73</v>
      </c>
      <c r="M1722" s="103" t="e">
        <f>#REF!</f>
        <v>#REF!</v>
      </c>
      <c r="N1722" s="103" t="e">
        <f>IF(M1722=0,"",CHOOSE(M1722,"48","93","138","183","183","手入力箇所","手入力箇所","手入力箇所","手入力箇所","手入力箇所","手入力箇所","手入力箇所","手入力箇所","手入力箇所","手入力箇所"))</f>
        <v>#REF!</v>
      </c>
    </row>
    <row r="1723" spans="1:14" ht="37.200000000000003" thickBot="1" x14ac:dyDescent="0.25">
      <c r="A1723" s="30" t="s">
        <v>74</v>
      </c>
      <c r="B1723" s="18">
        <v>13</v>
      </c>
      <c r="C1723" s="18">
        <v>26</v>
      </c>
      <c r="D1723" s="18">
        <v>40</v>
      </c>
      <c r="E1723" s="18">
        <v>55</v>
      </c>
      <c r="F1723" s="18">
        <v>107</v>
      </c>
      <c r="G1723" s="18">
        <v>224</v>
      </c>
      <c r="H1723" s="18">
        <v>386</v>
      </c>
      <c r="I1723" s="18"/>
      <c r="J1723" s="62"/>
      <c r="K1723" s="69"/>
      <c r="L1723" s="110" t="s">
        <v>74</v>
      </c>
      <c r="M1723" s="103" t="e">
        <f>#REF!</f>
        <v>#REF!</v>
      </c>
      <c r="N1723" s="103" t="e">
        <f>IF(M1723=0,"",CHOOSE(M1723,"13","26","40","55","55","107","107","107","107","107","224","224","224","224","224","224","224","224","224","224","386","386","386","386","386","386","386","386","386","386","手入力箇所","手入力箇所","手入力箇所","手入力箇所","手入力箇所","手入力箇所","手入力箇所","手入力箇所","手入力箇所","手入力箇所"))</f>
        <v>#REF!</v>
      </c>
    </row>
    <row r="1724" spans="1:14" ht="13.8" thickBot="1" x14ac:dyDescent="0.25">
      <c r="A1724" s="29" t="s">
        <v>75</v>
      </c>
      <c r="B1724" s="18">
        <v>36</v>
      </c>
      <c r="C1724" s="18">
        <v>98</v>
      </c>
      <c r="D1724" s="18">
        <v>173</v>
      </c>
      <c r="E1724" s="18">
        <v>274</v>
      </c>
      <c r="F1724" s="18"/>
      <c r="G1724" s="18"/>
      <c r="H1724" s="18"/>
      <c r="I1724" s="18"/>
      <c r="J1724" s="62"/>
      <c r="K1724" s="69"/>
      <c r="L1724" s="109" t="s">
        <v>75</v>
      </c>
      <c r="M1724" s="103" t="e">
        <f>#REF!</f>
        <v>#REF!</v>
      </c>
      <c r="N1724" s="103" t="e">
        <f>IF(M1724=0,"",CHOOSE(M1724,"36","98","173","274","274","手入力箇所","手入力箇所","手入力箇所","手入力箇所","手入力箇所","手入力箇所","手入力箇所","手入力箇所","手入力箇所","手入力箇所"))</f>
        <v>#REF!</v>
      </c>
    </row>
    <row r="1725" spans="1:14" ht="37.200000000000003" thickBot="1" x14ac:dyDescent="0.25">
      <c r="A1725" s="30" t="s">
        <v>76</v>
      </c>
      <c r="B1725" s="18">
        <v>127</v>
      </c>
      <c r="C1725" s="18">
        <v>127</v>
      </c>
      <c r="D1725" s="18">
        <v>127</v>
      </c>
      <c r="E1725" s="18">
        <v>127</v>
      </c>
      <c r="F1725" s="18"/>
      <c r="G1725" s="18"/>
      <c r="H1725" s="18"/>
      <c r="I1725" s="18"/>
      <c r="J1725" s="62"/>
      <c r="K1725" s="69"/>
      <c r="L1725" s="110" t="s">
        <v>76</v>
      </c>
      <c r="M1725" s="103" t="e">
        <f>#REF!</f>
        <v>#REF!</v>
      </c>
      <c r="N1725" s="103" t="e">
        <f>IF(M1725=0,"",CHOOSE(M1725,"127","127","127","127","127","手入力箇所","手入力箇所","手入力箇所","手入力箇所","手入力箇所","手入力箇所","手入力箇所","手入力箇所","手入力箇所","手入力箇所"))</f>
        <v>#REF!</v>
      </c>
    </row>
    <row r="1726" spans="1:14" ht="27" thickBot="1" x14ac:dyDescent="0.25">
      <c r="A1726" s="31" t="s">
        <v>77</v>
      </c>
      <c r="B1726" s="18">
        <v>42</v>
      </c>
      <c r="C1726" s="18">
        <v>90</v>
      </c>
      <c r="D1726" s="18">
        <v>141</v>
      </c>
      <c r="E1726" s="18">
        <v>193</v>
      </c>
      <c r="F1726" s="62"/>
      <c r="G1726" s="62"/>
      <c r="H1726" s="62"/>
      <c r="I1726" s="62"/>
      <c r="J1726" s="62"/>
      <c r="K1726" s="69"/>
      <c r="L1726" s="111" t="s">
        <v>77</v>
      </c>
      <c r="M1726" s="103" t="e">
        <f>#REF!</f>
        <v>#REF!</v>
      </c>
      <c r="N1726" s="103" t="e">
        <f>IF(M1726=0,"",CHOOSE(M1726,"42","90","141","193","1936","手入力箇所","手入力箇所","手入力箇所","手入力箇所","手入力箇所","手入力箇所","手入力箇所","手入力箇所","手入力箇所","手入力箇所"))</f>
        <v>#REF!</v>
      </c>
    </row>
    <row r="1727" spans="1:14" ht="40.200000000000003" thickBot="1" x14ac:dyDescent="0.25">
      <c r="A1727" s="31" t="s">
        <v>78</v>
      </c>
      <c r="B1727" s="18">
        <v>24</v>
      </c>
      <c r="C1727" s="18">
        <v>43</v>
      </c>
      <c r="D1727" s="18">
        <v>61</v>
      </c>
      <c r="E1727" s="18">
        <v>76</v>
      </c>
      <c r="F1727" s="62"/>
      <c r="G1727" s="62"/>
      <c r="H1727" s="62"/>
      <c r="I1727" s="62"/>
      <c r="J1727" s="62"/>
      <c r="K1727" s="69"/>
      <c r="L1727" s="111" t="s">
        <v>78</v>
      </c>
      <c r="M1727" s="103" t="e">
        <f>#REF!</f>
        <v>#REF!</v>
      </c>
      <c r="N1727" s="103" t="e">
        <f>IF(M1727=0,"",CHOOSE(M1727,"24","43","61","76","76","手入力箇所","手入力箇所","手入力箇所","手入力箇所","手入力箇所","手入力箇所","手入力箇所","手入力箇所","手入力箇所","手入力箇所"))</f>
        <v>#REF!</v>
      </c>
    </row>
    <row r="1728" spans="1:14" ht="27" thickBot="1" x14ac:dyDescent="0.25">
      <c r="A1728" s="31" t="s">
        <v>79</v>
      </c>
      <c r="B1728" s="18">
        <v>54</v>
      </c>
      <c r="C1728" s="18">
        <v>77</v>
      </c>
      <c r="D1728" s="18">
        <v>94</v>
      </c>
      <c r="E1728" s="18">
        <v>107</v>
      </c>
      <c r="F1728" s="62"/>
      <c r="G1728" s="62"/>
      <c r="H1728" s="62"/>
      <c r="I1728" s="62"/>
      <c r="J1728" s="62"/>
      <c r="K1728" s="69"/>
      <c r="L1728" s="111" t="s">
        <v>79</v>
      </c>
      <c r="M1728" s="103" t="e">
        <f>#REF!</f>
        <v>#REF!</v>
      </c>
      <c r="N1728" s="103" t="e">
        <f>IF(M1728=0,"",CHOOSE(M1728,"54","77","94","107","107","手入力箇所","手入力箇所","手入力箇所","手入力箇所","手入力箇所","手入力箇所","手入力箇所","手入力箇所","手入力箇所","手入力箇所"))</f>
        <v>#REF!</v>
      </c>
    </row>
    <row r="1729" spans="1:14" ht="40.200000000000003" thickBot="1" x14ac:dyDescent="0.25">
      <c r="A1729" s="31" t="s">
        <v>80</v>
      </c>
      <c r="B1729" s="18">
        <v>49</v>
      </c>
      <c r="C1729" s="18">
        <v>53</v>
      </c>
      <c r="D1729" s="18">
        <v>55</v>
      </c>
      <c r="E1729" s="18">
        <v>56</v>
      </c>
      <c r="F1729" s="62"/>
      <c r="G1729" s="62"/>
      <c r="H1729" s="62"/>
      <c r="I1729" s="62"/>
      <c r="J1729" s="62"/>
      <c r="K1729" s="69"/>
      <c r="L1729" s="111" t="s">
        <v>80</v>
      </c>
      <c r="M1729" s="103" t="e">
        <f>#REF!</f>
        <v>#REF!</v>
      </c>
      <c r="N1729" s="103" t="e">
        <f>IF(M1729=0,"",CHOOSE(M1729,"49","53","55","56","56","手入力箇所","手入力箇所","手入力箇所","手入力箇所","手入力箇所","手入力箇所","手入力箇所","手入力箇所","手入力箇所","手入力箇所"))</f>
        <v>#REF!</v>
      </c>
    </row>
    <row r="1730" spans="1:14" ht="40.200000000000003" thickBot="1" x14ac:dyDescent="0.25">
      <c r="A1730" s="38" t="s">
        <v>81</v>
      </c>
      <c r="B1730" s="35">
        <v>232</v>
      </c>
      <c r="C1730" s="35">
        <v>232</v>
      </c>
      <c r="D1730" s="36"/>
      <c r="E1730" s="36"/>
      <c r="F1730" s="36"/>
      <c r="G1730" s="36"/>
      <c r="H1730" s="36"/>
      <c r="I1730" s="36"/>
      <c r="J1730" s="36"/>
      <c r="K1730" s="67"/>
      <c r="L1730" s="111" t="s">
        <v>81</v>
      </c>
      <c r="M1730" s="103" t="e">
        <f>#REF!</f>
        <v>#REF!</v>
      </c>
      <c r="N1730" s="103" t="e">
        <f>IF(M1730=0,"",CHOOSE(M1730,"232","232","手入力箇所","手入力箇所","手入力箇所","手入力箇所","手入力箇所","手入力箇所","手入力箇所","手入力箇所","手入力箇所","手入力箇所"))</f>
        <v>#REF!</v>
      </c>
    </row>
    <row r="1731" spans="1:14" ht="13.8" thickBot="1" x14ac:dyDescent="0.25">
      <c r="A1731" s="39" t="s">
        <v>82</v>
      </c>
      <c r="B1731" s="17">
        <v>6</v>
      </c>
      <c r="C1731" s="17">
        <v>9</v>
      </c>
      <c r="D1731" s="17">
        <v>11</v>
      </c>
      <c r="E1731" s="17">
        <v>13</v>
      </c>
      <c r="F1731" s="17">
        <v>18</v>
      </c>
      <c r="G1731" s="17">
        <v>26</v>
      </c>
      <c r="H1731" s="17">
        <v>35</v>
      </c>
      <c r="I1731" s="17">
        <v>43</v>
      </c>
      <c r="J1731" s="17">
        <v>49</v>
      </c>
      <c r="K1731" s="70"/>
      <c r="L1731" s="111" t="s">
        <v>82</v>
      </c>
      <c r="M1731" s="103" t="e">
        <f>#REF!</f>
        <v>#REF!</v>
      </c>
      <c r="N1731" s="103" t="e">
        <f>IF(M1731=0,"",CHOOSE(M1731,"6","9","11","13","13","18","18","18","18","18","26","26","26","26","26","26","26","26","26","26","35","35","35","35","35","35","35","35","35","35","43","43","43","43","43","43","43","43","43","43","49","49","49","49","49","49","49","49","49","49","手入力箇所","手入力箇所","手入力箇所","手入力箇所","手入力箇所","手入力箇所","手入力箇所","手入力箇所","手入力箇所","手入力箇所"))</f>
        <v>#REF!</v>
      </c>
    </row>
    <row r="1732" spans="1:14" ht="13.8" thickBot="1" x14ac:dyDescent="0.25">
      <c r="A1732" s="31" t="s">
        <v>83</v>
      </c>
      <c r="B1732" s="18">
        <v>6</v>
      </c>
      <c r="C1732" s="18">
        <v>10</v>
      </c>
      <c r="D1732" s="18">
        <v>14</v>
      </c>
      <c r="E1732" s="18">
        <v>17</v>
      </c>
      <c r="F1732" s="18">
        <v>29</v>
      </c>
      <c r="G1732" s="18">
        <v>50</v>
      </c>
      <c r="H1732" s="18">
        <v>76</v>
      </c>
      <c r="I1732" s="18">
        <v>100</v>
      </c>
      <c r="J1732" s="18">
        <v>123</v>
      </c>
      <c r="K1732" s="69"/>
      <c r="L1732" s="111" t="s">
        <v>83</v>
      </c>
      <c r="M1732" s="103" t="e">
        <f>#REF!</f>
        <v>#REF!</v>
      </c>
      <c r="N1732" s="103" t="e">
        <f>IF(M1732=0,"",CHOOSE(M1732,"6","10","14","17","17","29","29","29","29","29","50","50","50","50","50","50","50","50","50","50","76","76","76","76","76","76","76","76","76","76","100","100","100","100","100","100","100","100","100","100","123","123","123","123","123","123","123","123","123","123","手入力箇所","手入力箇所","手入力箇所","手入力箇所","手入力箇所","手入力箇所","手入力箇所","手入力箇所","手入力箇所"))</f>
        <v>#REF!</v>
      </c>
    </row>
    <row r="1733" spans="1:14" ht="27" thickBot="1" x14ac:dyDescent="0.25">
      <c r="A1733" s="32" t="s">
        <v>84</v>
      </c>
      <c r="B1733" s="20">
        <v>9</v>
      </c>
      <c r="C1733" s="20">
        <v>15</v>
      </c>
      <c r="D1733" s="20">
        <v>20</v>
      </c>
      <c r="E1733" s="20">
        <v>24</v>
      </c>
      <c r="F1733" s="20">
        <v>39</v>
      </c>
      <c r="G1733" s="20">
        <v>65</v>
      </c>
      <c r="H1733" s="63"/>
      <c r="I1733" s="63"/>
      <c r="J1733" s="63"/>
      <c r="K1733" s="106"/>
      <c r="L1733" s="111" t="s">
        <v>84</v>
      </c>
      <c r="M1733" s="103" t="e">
        <f>#REF!</f>
        <v>#REF!</v>
      </c>
      <c r="N1733" s="103" t="e">
        <f>IF(M1733=0,"",CHOOSE(M1733,"9","15","20","24","24","39","39","39","39","39","65","65","65","65","65","65","65","65","65","65","手入力箇所","手入力箇所","手入力箇所","手入力箇所","手入力箇所","手入力箇所","手入力箇所","手入力箇所","手入力箇所","手入力箇所"))</f>
        <v>#REF!</v>
      </c>
    </row>
    <row r="1736" spans="1:14" ht="13.8" thickBot="1" x14ac:dyDescent="0.25"/>
    <row r="1737" spans="1:14" ht="13.8" thickBot="1" x14ac:dyDescent="0.25">
      <c r="A1737" s="688" t="e">
        <f>#REF!</f>
        <v>#REF!</v>
      </c>
      <c r="B1737" s="688"/>
      <c r="C1737" s="688"/>
      <c r="D1737" s="689" t="s">
        <v>192</v>
      </c>
      <c r="E1737" s="689"/>
      <c r="F1737" s="689"/>
      <c r="G1737" s="689"/>
      <c r="H1737" s="689"/>
      <c r="I1737" s="689"/>
      <c r="J1737" s="689"/>
      <c r="K1737" s="689"/>
      <c r="L1737" s="689"/>
      <c r="M1737" s="689"/>
      <c r="N1737" s="689"/>
    </row>
    <row r="1738" spans="1:14" ht="13.8" thickBot="1" x14ac:dyDescent="0.25">
      <c r="A1738" s="65"/>
      <c r="B1738" s="33">
        <v>1</v>
      </c>
      <c r="C1738" s="24">
        <v>2</v>
      </c>
      <c r="D1738" s="24">
        <v>3</v>
      </c>
      <c r="E1738" s="24" t="s">
        <v>58</v>
      </c>
      <c r="F1738" s="24" t="s">
        <v>59</v>
      </c>
      <c r="G1738" s="24" t="s">
        <v>60</v>
      </c>
      <c r="H1738" s="24" t="s">
        <v>61</v>
      </c>
      <c r="I1738" s="24" t="s">
        <v>62</v>
      </c>
      <c r="J1738" s="24" t="s">
        <v>194</v>
      </c>
      <c r="K1738" s="25" t="s">
        <v>85</v>
      </c>
      <c r="L1738" s="105" t="s">
        <v>189</v>
      </c>
      <c r="M1738" s="105" t="s">
        <v>188</v>
      </c>
      <c r="N1738" s="105" t="s">
        <v>51</v>
      </c>
    </row>
    <row r="1739" spans="1:14" ht="13.8" thickBot="1" x14ac:dyDescent="0.25">
      <c r="A1739" s="26" t="s">
        <v>56</v>
      </c>
      <c r="B1739" s="22">
        <v>5</v>
      </c>
      <c r="C1739" s="22">
        <v>7</v>
      </c>
      <c r="D1739" s="22">
        <v>8</v>
      </c>
      <c r="E1739" s="22">
        <v>8</v>
      </c>
      <c r="F1739" s="22">
        <v>10</v>
      </c>
      <c r="G1739" s="22">
        <v>13</v>
      </c>
      <c r="H1739" s="22">
        <v>16</v>
      </c>
      <c r="I1739" s="22"/>
      <c r="J1739" s="23"/>
      <c r="K1739" s="1"/>
      <c r="L1739" s="26" t="s">
        <v>56</v>
      </c>
      <c r="M1739" s="104" t="e">
        <f>#REF!</f>
        <v>#REF!</v>
      </c>
      <c r="N1739" s="112" t="e">
        <f>IF(M1739=0,"",CHOOSE(M1739,"5","7","8","8","8","10","10","10","10","10","13","13","13","13","13","13","13","13","13","13","16","16","16","16","16","16","16","16","16","16","16","手入力箇所","手入力箇所","手入力箇所","手入力箇所","手入力箇所","手入力箇所","手入力箇所","手入力箇所","手入力箇所","手入力箇所"))</f>
        <v>#REF!</v>
      </c>
    </row>
    <row r="1740" spans="1:14" ht="13.8" thickBot="1" x14ac:dyDescent="0.25">
      <c r="A1740" s="27" t="s">
        <v>57</v>
      </c>
      <c r="B1740" s="18">
        <v>5</v>
      </c>
      <c r="C1740" s="18">
        <v>7</v>
      </c>
      <c r="D1740" s="18">
        <v>8</v>
      </c>
      <c r="E1740" s="18">
        <v>9</v>
      </c>
      <c r="F1740" s="18">
        <v>12</v>
      </c>
      <c r="G1740" s="18">
        <v>16</v>
      </c>
      <c r="H1740" s="18"/>
      <c r="I1740" s="18"/>
      <c r="J1740" s="62"/>
      <c r="K1740" s="19"/>
      <c r="L1740" s="27" t="s">
        <v>57</v>
      </c>
      <c r="M1740" s="104" t="e">
        <f>#REF!</f>
        <v>#REF!</v>
      </c>
      <c r="N1740" s="113" t="e">
        <f>IF(M1740=0,"",CHOOSE(M1740,"5","7","8","9","9","12","12","12","12","12","16","16","16","16","16","16","16","16","16","16","手入力箇所","手入力箇所","手入力箇所","手入力箇所","手入力箇所","手入力箇所","手入力箇所","手入力箇所","手入力箇所","手入力箇所"))</f>
        <v>#REF!</v>
      </c>
    </row>
    <row r="1741" spans="1:14" ht="48.6" thickBot="1" x14ac:dyDescent="0.25">
      <c r="A1741" s="28" t="s">
        <v>64</v>
      </c>
      <c r="B1741" s="18">
        <v>6</v>
      </c>
      <c r="C1741" s="18"/>
      <c r="D1741" s="18"/>
      <c r="E1741" s="18"/>
      <c r="F1741" s="18"/>
      <c r="G1741" s="18"/>
      <c r="H1741" s="18"/>
      <c r="I1741" s="18"/>
      <c r="J1741" s="62"/>
      <c r="K1741" s="19"/>
      <c r="L1741" s="28" t="s">
        <v>64</v>
      </c>
      <c r="M1741" s="104" t="e">
        <f>#REF!</f>
        <v>#REF!</v>
      </c>
      <c r="N1741" s="113" t="e">
        <f>IF(M1741=0,"",CHOOSE(M1741,"6","手入力箇所","手入力箇所","手入力箇所","手入力箇所","手入力箇所","手入力箇所","手入力箇所","手入力箇所","手入力箇所","手入力箇所","",""))</f>
        <v>#REF!</v>
      </c>
    </row>
    <row r="1742" spans="1:14" ht="48.6" thickBot="1" x14ac:dyDescent="0.25">
      <c r="A1742" s="28" t="s">
        <v>65</v>
      </c>
      <c r="B1742" s="18">
        <v>6</v>
      </c>
      <c r="C1742" s="18"/>
      <c r="D1742" s="18"/>
      <c r="E1742" s="18"/>
      <c r="F1742" s="18"/>
      <c r="G1742" s="18"/>
      <c r="H1742" s="18"/>
      <c r="I1742" s="18"/>
      <c r="J1742" s="62"/>
      <c r="K1742" s="19"/>
      <c r="L1742" s="28" t="s">
        <v>65</v>
      </c>
      <c r="M1742" s="104" t="e">
        <f>#REF!</f>
        <v>#REF!</v>
      </c>
      <c r="N1742" s="113" t="e">
        <f>IF(M1742=0,"",CHOOSE(M1742,"6","手入力箇所","手入力箇所","手入力箇所","手入力箇所","手入力箇所","手入力箇所","手入力箇所","手入力箇所","手入力箇所","手入力箇所","",""))</f>
        <v>#REF!</v>
      </c>
    </row>
    <row r="1743" spans="1:14" ht="24.6" thickBot="1" x14ac:dyDescent="0.25">
      <c r="A1743" s="28" t="s">
        <v>66</v>
      </c>
      <c r="B1743" s="18">
        <v>5</v>
      </c>
      <c r="C1743" s="18">
        <v>7</v>
      </c>
      <c r="D1743" s="18">
        <v>8</v>
      </c>
      <c r="E1743" s="18">
        <v>9</v>
      </c>
      <c r="F1743" s="18">
        <v>12</v>
      </c>
      <c r="G1743" s="18"/>
      <c r="H1743" s="18"/>
      <c r="I1743" s="18"/>
      <c r="J1743" s="62"/>
      <c r="K1743" s="19"/>
      <c r="L1743" s="28" t="s">
        <v>66</v>
      </c>
      <c r="M1743" s="104" t="e">
        <f>#REF!</f>
        <v>#REF!</v>
      </c>
      <c r="N1743" s="113" t="e">
        <f>IF(M1743=0,"",CHOOSE(M1743,"5","7","8","9","9","12","12","12","12","12","手入力箇所","手入力箇所","手入力箇所","手入力箇所","手入力箇所","手入力箇所","手入力箇所","手入力箇所","手入力箇所","手入力箇所"))</f>
        <v>#REF!</v>
      </c>
    </row>
    <row r="1744" spans="1:14" ht="36.6" thickBot="1" x14ac:dyDescent="0.25">
      <c r="A1744" s="28" t="s">
        <v>67</v>
      </c>
      <c r="B1744" s="18">
        <v>4</v>
      </c>
      <c r="C1744" s="18">
        <v>5</v>
      </c>
      <c r="D1744" s="18">
        <v>5</v>
      </c>
      <c r="E1744" s="18">
        <v>6</v>
      </c>
      <c r="F1744" s="18"/>
      <c r="G1744" s="18"/>
      <c r="H1744" s="18"/>
      <c r="I1744" s="18"/>
      <c r="J1744" s="62"/>
      <c r="K1744" s="19"/>
      <c r="L1744" s="28" t="s">
        <v>67</v>
      </c>
      <c r="M1744" s="104" t="e">
        <f>#REF!</f>
        <v>#REF!</v>
      </c>
      <c r="N1744" s="113" t="e">
        <f>IF(M1744=0,"",CHOOSE(M1744,"4","5","5","6","6","手入力箇所","手入力箇所","手入力箇所","手入力箇所","手入力箇所","手入力箇所","手入力箇所","手入力箇所","手入力箇所","手入力箇所"))</f>
        <v>#REF!</v>
      </c>
    </row>
    <row r="1745" spans="1:14" ht="24.6" thickBot="1" x14ac:dyDescent="0.25">
      <c r="A1745" s="28" t="s">
        <v>68</v>
      </c>
      <c r="B1745" s="18">
        <v>12</v>
      </c>
      <c r="C1745" s="18">
        <v>12</v>
      </c>
      <c r="D1745" s="18">
        <v>12</v>
      </c>
      <c r="E1745" s="18">
        <v>12</v>
      </c>
      <c r="F1745" s="18">
        <v>12</v>
      </c>
      <c r="G1745" s="18">
        <v>12</v>
      </c>
      <c r="H1745" s="18">
        <v>12</v>
      </c>
      <c r="I1745" s="18"/>
      <c r="J1745" s="62"/>
      <c r="K1745" s="19"/>
      <c r="L1745" s="28" t="s">
        <v>68</v>
      </c>
      <c r="M1745" s="104" t="e">
        <f>#REF!</f>
        <v>#REF!</v>
      </c>
      <c r="N1745" s="113" t="e">
        <f>IF(M1745=0,"",CHOOSE(M1745,"12","12","12","12","12","12","12","12","12","12","12","12","12","12","12","12","12","12","12","12","12","12","12","12","12","12","12","12","12","12","手入力箇所","手入力箇所","手入力箇所","手入力箇所","手入力箇所","手入力箇所","手入力箇所","手入力箇所","手入力箇所","手入力箇所"))</f>
        <v>#REF!</v>
      </c>
    </row>
    <row r="1746" spans="1:14" ht="36.6" thickBot="1" x14ac:dyDescent="0.25">
      <c r="A1746" s="28" t="s">
        <v>69</v>
      </c>
      <c r="B1746" s="18">
        <v>7</v>
      </c>
      <c r="C1746" s="18">
        <v>7</v>
      </c>
      <c r="D1746" s="18">
        <v>7</v>
      </c>
      <c r="E1746" s="18">
        <v>7</v>
      </c>
      <c r="F1746" s="18">
        <v>7</v>
      </c>
      <c r="G1746" s="18"/>
      <c r="H1746" s="18"/>
      <c r="I1746" s="18"/>
      <c r="J1746" s="62"/>
      <c r="K1746" s="19"/>
      <c r="L1746" s="28" t="s">
        <v>69</v>
      </c>
      <c r="M1746" s="104" t="e">
        <f>#REF!</f>
        <v>#REF!</v>
      </c>
      <c r="N1746" s="113" t="e">
        <f>IF(M1746=0,"",CHOOSE(M1746,"7","7","7","7","7","7","7","7","7","7","手入力箇所","手入力箇所","手入力箇所","手入力箇所","手入力箇所","手入力箇所","手入力箇所","手入力箇所","手入力箇所","手入力箇所"))</f>
        <v>#REF!</v>
      </c>
    </row>
    <row r="1747" spans="1:14" ht="13.8" thickBot="1" x14ac:dyDescent="0.25">
      <c r="A1747" s="27" t="s">
        <v>63</v>
      </c>
      <c r="B1747" s="18">
        <v>4</v>
      </c>
      <c r="C1747" s="18">
        <v>5</v>
      </c>
      <c r="D1747" s="18">
        <v>7</v>
      </c>
      <c r="E1747" s="18">
        <v>8</v>
      </c>
      <c r="F1747" s="18">
        <v>11</v>
      </c>
      <c r="G1747" s="18">
        <v>16</v>
      </c>
      <c r="H1747" s="18">
        <v>22</v>
      </c>
      <c r="I1747" s="18">
        <v>26</v>
      </c>
      <c r="J1747" s="18">
        <v>31</v>
      </c>
      <c r="K1747" s="19"/>
      <c r="L1747" s="27" t="s">
        <v>63</v>
      </c>
      <c r="M1747" s="104" t="e">
        <f>#REF!</f>
        <v>#REF!</v>
      </c>
      <c r="N1747" s="113" t="e">
        <f>IF(M1747=0,"",CHOOSE(M1747,"4","5","7","8","8","11","11","11","11","11","16","16","16","16","16","16","16","16","16","16","22","22","22","22","22","22","22","22","22","22","26","26","26","26","26","26","26","26","26","26","31","31","31","31","31","31","31","31","31","31","31","手入力箇所","手入力箇所","手入力箇所","手入力箇所","手入力箇所","手入力箇所","手入力箇所","手入力箇所","手入力箇所","手入力箇所"))</f>
        <v>#REF!</v>
      </c>
    </row>
    <row r="1748" spans="1:14" ht="24.6" thickBot="1" x14ac:dyDescent="0.25">
      <c r="A1748" s="28" t="s">
        <v>70</v>
      </c>
      <c r="B1748" s="18">
        <v>5</v>
      </c>
      <c r="C1748" s="18">
        <v>6</v>
      </c>
      <c r="D1748" s="18">
        <v>7</v>
      </c>
      <c r="E1748" s="18"/>
      <c r="F1748" s="18"/>
      <c r="G1748" s="18"/>
      <c r="H1748" s="18"/>
      <c r="I1748" s="18"/>
      <c r="J1748" s="62"/>
      <c r="K1748" s="19"/>
      <c r="L1748" s="28" t="s">
        <v>70</v>
      </c>
      <c r="M1748" s="104" t="e">
        <f>#REF!</f>
        <v>#REF!</v>
      </c>
      <c r="N1748" s="113" t="e">
        <f>IF(M1748=0,"",CHOOSE(M1748,"5","6","7","手入力箇所","手入力箇所","手入力箇所","手入力箇所","手入力箇所","手入力箇所","手入力箇所","手入力箇所","手入力箇所","手入力箇所"))</f>
        <v>#REF!</v>
      </c>
    </row>
    <row r="1749" spans="1:14" ht="13.8" thickBot="1" x14ac:dyDescent="0.25">
      <c r="A1749" s="29" t="s">
        <v>71</v>
      </c>
      <c r="B1749" s="18">
        <v>3</v>
      </c>
      <c r="C1749" s="18">
        <v>6</v>
      </c>
      <c r="D1749" s="18">
        <v>19</v>
      </c>
      <c r="E1749" s="18"/>
      <c r="F1749" s="18"/>
      <c r="G1749" s="18"/>
      <c r="H1749" s="18"/>
      <c r="I1749" s="18"/>
      <c r="J1749" s="62"/>
      <c r="K1749" s="19"/>
      <c r="L1749" s="29" t="s">
        <v>71</v>
      </c>
      <c r="M1749" s="104" t="e">
        <f>#REF!</f>
        <v>#REF!</v>
      </c>
      <c r="N1749" s="113" t="e">
        <f>IF(M1749=0,"",CHOOSE(M1749,"3","6","19","手入力箇所","手入力箇所","手入力箇所","手入力箇所","手入力箇所","手入力箇所","手入力箇所","手入力箇所","手入力箇所","手入力箇所"))</f>
        <v>#REF!</v>
      </c>
    </row>
    <row r="1750" spans="1:14" ht="13.8" thickBot="1" x14ac:dyDescent="0.25">
      <c r="A1750" s="29" t="s">
        <v>72</v>
      </c>
      <c r="B1750" s="18">
        <v>1</v>
      </c>
      <c r="C1750" s="18">
        <v>3</v>
      </c>
      <c r="D1750" s="18">
        <v>5</v>
      </c>
      <c r="E1750" s="18">
        <v>9</v>
      </c>
      <c r="F1750" s="18">
        <v>26</v>
      </c>
      <c r="G1750" s="18"/>
      <c r="H1750" s="18"/>
      <c r="I1750" s="18"/>
      <c r="J1750" s="62"/>
      <c r="K1750" s="19"/>
      <c r="L1750" s="29" t="s">
        <v>72</v>
      </c>
      <c r="M1750" s="104" t="e">
        <f>#REF!</f>
        <v>#REF!</v>
      </c>
      <c r="N1750" s="113" t="e">
        <f>IF(M1750=0,"",CHOOSE(M1750,"1","3","5","9","9","26","26","26","26","26","手入力箇所","手入力箇所","手入力箇所","手入力箇所","手入力箇所","手入力箇所","手入力箇所","手入力箇所","手入力箇所","手入力箇所"))</f>
        <v>#REF!</v>
      </c>
    </row>
    <row r="1751" spans="1:14" ht="13.8" thickBot="1" x14ac:dyDescent="0.25">
      <c r="A1751" s="29" t="s">
        <v>73</v>
      </c>
      <c r="B1751" s="18">
        <v>4</v>
      </c>
      <c r="C1751" s="18">
        <v>11</v>
      </c>
      <c r="D1751" s="18">
        <v>20</v>
      </c>
      <c r="E1751" s="18">
        <v>33</v>
      </c>
      <c r="F1751" s="18"/>
      <c r="G1751" s="18"/>
      <c r="H1751" s="18"/>
      <c r="I1751" s="18"/>
      <c r="J1751" s="62"/>
      <c r="K1751" s="19"/>
      <c r="L1751" s="29" t="s">
        <v>73</v>
      </c>
      <c r="M1751" s="104" t="e">
        <f>#REF!</f>
        <v>#REF!</v>
      </c>
      <c r="N1751" s="113" t="e">
        <f>IF(M1751=0,"",CHOOSE(M1751,"4","11","20","33","33","手入力箇所","手入力箇所","手入力箇所","手入力箇所","手入力箇所","手入力箇所","手入力箇所","手入力箇所","手入力箇所","手入力箇所"))</f>
        <v>#REF!</v>
      </c>
    </row>
    <row r="1752" spans="1:14" ht="37.200000000000003" thickBot="1" x14ac:dyDescent="0.25">
      <c r="A1752" s="30" t="s">
        <v>74</v>
      </c>
      <c r="B1752" s="18">
        <v>4</v>
      </c>
      <c r="C1752" s="18">
        <v>6</v>
      </c>
      <c r="D1752" s="18">
        <v>8</v>
      </c>
      <c r="E1752" s="18">
        <v>10</v>
      </c>
      <c r="F1752" s="18">
        <v>15</v>
      </c>
      <c r="G1752" s="18">
        <v>23</v>
      </c>
      <c r="H1752" s="18">
        <v>33</v>
      </c>
      <c r="I1752" s="18"/>
      <c r="J1752" s="62"/>
      <c r="K1752" s="19"/>
      <c r="L1752" s="30" t="s">
        <v>74</v>
      </c>
      <c r="M1752" s="104" t="e">
        <f>#REF!</f>
        <v>#REF!</v>
      </c>
      <c r="N1752" s="113" t="e">
        <f>IF(M1752=0,"",CHOOSE(M1752,"4","6","8","10","10","15","15","15","15","15","23","23","23","23","23","23","23","23","23","23","33","33","33","33","33","33","33","33","33","33","手入力箇所","手入力箇所","手入力箇所","手入力箇所","手入力箇所","手入力箇所","手入力箇所","手入力箇所","手入力箇所","手入力箇所"))</f>
        <v>#REF!</v>
      </c>
    </row>
    <row r="1753" spans="1:14" ht="13.8" thickBot="1" x14ac:dyDescent="0.25">
      <c r="A1753" s="29" t="s">
        <v>75</v>
      </c>
      <c r="B1753" s="18">
        <v>6</v>
      </c>
      <c r="C1753" s="18">
        <v>14</v>
      </c>
      <c r="D1753" s="18">
        <v>25</v>
      </c>
      <c r="E1753" s="18">
        <v>39</v>
      </c>
      <c r="F1753" s="18"/>
      <c r="G1753" s="18"/>
      <c r="H1753" s="18"/>
      <c r="I1753" s="18"/>
      <c r="J1753" s="62"/>
      <c r="K1753" s="19"/>
      <c r="L1753" s="29" t="s">
        <v>75</v>
      </c>
      <c r="M1753" s="104" t="e">
        <f>#REF!</f>
        <v>#REF!</v>
      </c>
      <c r="N1753" s="113" t="e">
        <f>IF(M1753=0,"",CHOOSE(M1753,"6","14","25","39","39","手入力箇所","手入力箇所","手入力箇所","手入力箇所","手入力箇所","手入力箇所","手入力箇所","手入力箇所","手入力箇所","手入力箇所"))</f>
        <v>#REF!</v>
      </c>
    </row>
    <row r="1754" spans="1:14" ht="37.200000000000003" thickBot="1" x14ac:dyDescent="0.25">
      <c r="A1754" s="30" t="s">
        <v>76</v>
      </c>
      <c r="B1754" s="18">
        <v>2</v>
      </c>
      <c r="C1754" s="18">
        <v>3</v>
      </c>
      <c r="D1754" s="18">
        <v>6</v>
      </c>
      <c r="E1754" s="18">
        <v>9</v>
      </c>
      <c r="F1754" s="18"/>
      <c r="G1754" s="18"/>
      <c r="H1754" s="18"/>
      <c r="I1754" s="18"/>
      <c r="J1754" s="62"/>
      <c r="K1754" s="19"/>
      <c r="L1754" s="30" t="s">
        <v>76</v>
      </c>
      <c r="M1754" s="104" t="e">
        <f>#REF!</f>
        <v>#REF!</v>
      </c>
      <c r="N1754" s="113" t="e">
        <f>IF(M1754=0,"",CHOOSE(M1754,"2","3","6","9","9","手入力箇所","手入力箇所","手入力箇所","手入力箇所","手入力箇所","手入力箇所","手入力箇所","手入力箇所","手入力箇所","手入力箇所"))</f>
        <v>#REF!</v>
      </c>
    </row>
    <row r="1755" spans="1:14" ht="27" thickBot="1" x14ac:dyDescent="0.25">
      <c r="A1755" s="31" t="s">
        <v>77</v>
      </c>
      <c r="B1755" s="18">
        <v>12</v>
      </c>
      <c r="C1755" s="18">
        <v>18</v>
      </c>
      <c r="D1755" s="18">
        <v>22</v>
      </c>
      <c r="E1755" s="18">
        <v>26</v>
      </c>
      <c r="F1755" s="62"/>
      <c r="G1755" s="62"/>
      <c r="H1755" s="62"/>
      <c r="I1755" s="62"/>
      <c r="J1755" s="62"/>
      <c r="K1755" s="19"/>
      <c r="L1755" s="31" t="s">
        <v>77</v>
      </c>
      <c r="M1755" s="104" t="e">
        <f>#REF!</f>
        <v>#REF!</v>
      </c>
      <c r="N1755" s="113" t="e">
        <f>IF(M1755=0,"",CHOOSE(M1755,"12","18","22","26","26","手入力箇所","手入力箇所","手入力箇所","手入力箇所","手入力箇所","手入力箇所","手入力箇所","手入力箇所","手入力箇所","手入力箇所"))</f>
        <v>#REF!</v>
      </c>
    </row>
    <row r="1756" spans="1:14" ht="40.200000000000003" thickBot="1" x14ac:dyDescent="0.25">
      <c r="A1756" s="31" t="s">
        <v>78</v>
      </c>
      <c r="B1756" s="18">
        <v>5</v>
      </c>
      <c r="C1756" s="18">
        <v>8</v>
      </c>
      <c r="D1756" s="18">
        <v>11</v>
      </c>
      <c r="E1756" s="18">
        <v>14</v>
      </c>
      <c r="F1756" s="62"/>
      <c r="G1756" s="62"/>
      <c r="H1756" s="62"/>
      <c r="I1756" s="62"/>
      <c r="J1756" s="62"/>
      <c r="K1756" s="19"/>
      <c r="L1756" s="31" t="s">
        <v>78</v>
      </c>
      <c r="M1756" s="104" t="e">
        <f>#REF!</f>
        <v>#REF!</v>
      </c>
      <c r="N1756" s="113" t="e">
        <f>IF(M1756=0,"",CHOOSE(M1756,"5","8","11","14","14","手入力箇所","手入力箇所","手入力箇所","手入力箇所","手入力箇所","手入力箇所","手入力箇所","手入力箇所","手入力箇所","手入力箇所"))</f>
        <v>#REF!</v>
      </c>
    </row>
    <row r="1757" spans="1:14" ht="27" thickBot="1" x14ac:dyDescent="0.25">
      <c r="A1757" s="31" t="s">
        <v>79</v>
      </c>
      <c r="B1757" s="18">
        <v>6</v>
      </c>
      <c r="C1757" s="18">
        <v>11</v>
      </c>
      <c r="D1757" s="18">
        <v>16</v>
      </c>
      <c r="E1757" s="18">
        <v>21</v>
      </c>
      <c r="F1757" s="62"/>
      <c r="G1757" s="62"/>
      <c r="H1757" s="62"/>
      <c r="I1757" s="62"/>
      <c r="J1757" s="62"/>
      <c r="K1757" s="19"/>
      <c r="L1757" s="31" t="s">
        <v>79</v>
      </c>
      <c r="M1757" s="104" t="e">
        <f>#REF!</f>
        <v>#REF!</v>
      </c>
      <c r="N1757" s="113" t="e">
        <f>IF(M1757=0,"",CHOOSE(M1757,"6","11","16","21","21","手入力箇所","手入力箇所","手入力箇所","手入力箇所","手入力箇所","手入力箇所","手入力箇所","手入力箇所","手入力箇所"))</f>
        <v>#REF!</v>
      </c>
    </row>
    <row r="1758" spans="1:14" ht="40.200000000000003" thickBot="1" x14ac:dyDescent="0.25">
      <c r="A1758" s="31" t="s">
        <v>80</v>
      </c>
      <c r="B1758" s="18">
        <v>5</v>
      </c>
      <c r="C1758" s="18">
        <v>7</v>
      </c>
      <c r="D1758" s="18">
        <v>9</v>
      </c>
      <c r="E1758" s="18">
        <v>10</v>
      </c>
      <c r="F1758" s="62"/>
      <c r="G1758" s="62"/>
      <c r="H1758" s="62"/>
      <c r="I1758" s="62"/>
      <c r="J1758" s="62"/>
      <c r="K1758" s="19"/>
      <c r="L1758" s="31" t="s">
        <v>80</v>
      </c>
      <c r="M1758" s="104" t="e">
        <f>#REF!</f>
        <v>#REF!</v>
      </c>
      <c r="N1758" s="113" t="e">
        <f>IF(M1758=0,"",CHOOSE(M1758,"5","7","9","10","10","手入力箇所","手入力箇所","手入力箇所","手入力箇所","手入力箇所","手入力箇所","手入力箇所","手入力箇所","手入力箇所"))</f>
        <v>#REF!</v>
      </c>
    </row>
    <row r="1759" spans="1:14" ht="40.200000000000003" thickBot="1" x14ac:dyDescent="0.25">
      <c r="A1759" s="31" t="s">
        <v>81</v>
      </c>
      <c r="B1759" s="18">
        <v>9</v>
      </c>
      <c r="C1759" s="18">
        <v>14</v>
      </c>
      <c r="D1759" s="62"/>
      <c r="E1759" s="62"/>
      <c r="F1759" s="62"/>
      <c r="G1759" s="62"/>
      <c r="H1759" s="62"/>
      <c r="I1759" s="62"/>
      <c r="J1759" s="62"/>
      <c r="K1759" s="19"/>
      <c r="L1759" s="31" t="s">
        <v>81</v>
      </c>
      <c r="M1759" s="104" t="e">
        <f>#REF!</f>
        <v>#REF!</v>
      </c>
      <c r="N1759" s="113" t="e">
        <f>IF(M1759=0,"",CHOOSE(M1759,"9","14","手入力箇所","手入力箇所","手入力箇所","手入力箇所","手入力箇所","手入力箇所","手入力箇所","手入力箇所","手入力箇所","手入力箇所"))</f>
        <v>#REF!</v>
      </c>
    </row>
    <row r="1760" spans="1:14" ht="13.8" thickBot="1" x14ac:dyDescent="0.25">
      <c r="A1760" s="31" t="s">
        <v>82</v>
      </c>
      <c r="B1760" s="18">
        <v>3</v>
      </c>
      <c r="C1760" s="18">
        <v>4</v>
      </c>
      <c r="D1760" s="18">
        <v>4</v>
      </c>
      <c r="E1760" s="18">
        <v>5</v>
      </c>
      <c r="F1760" s="18">
        <v>6</v>
      </c>
      <c r="G1760" s="18">
        <v>8</v>
      </c>
      <c r="H1760" s="18">
        <v>9</v>
      </c>
      <c r="I1760" s="18">
        <v>11</v>
      </c>
      <c r="J1760" s="18">
        <v>12</v>
      </c>
      <c r="K1760" s="19"/>
      <c r="L1760" s="31" t="s">
        <v>82</v>
      </c>
      <c r="M1760" s="104" t="e">
        <f>#REF!</f>
        <v>#REF!</v>
      </c>
      <c r="N1760" s="113" t="e">
        <f>IF(M1760=0,"",CHOOSE(M1760,"3","4","4","5","5","6","6","6","6","6","8","8","8","8","8","8","8","8","8","8","9","9","9","9","9","9","9","9","9","9","11","11","11","11","11","11","11","11","11","11","12","12","12","12","12","12","12","12","12","12","12","手入力箇所","手入力箇所","手入力箇所","手入力箇所","手入力箇所","手入力箇所","手入力箇所","手入力箇所","手入力箇所","手入力箇所"))</f>
        <v>#REF!</v>
      </c>
    </row>
    <row r="1761" spans="1:14" ht="13.8" thickBot="1" x14ac:dyDescent="0.25">
      <c r="A1761" s="31" t="s">
        <v>83</v>
      </c>
      <c r="B1761" s="18">
        <v>3</v>
      </c>
      <c r="C1761" s="18">
        <v>4</v>
      </c>
      <c r="D1761" s="18">
        <v>4</v>
      </c>
      <c r="E1761" s="18">
        <v>5</v>
      </c>
      <c r="F1761" s="18">
        <v>6</v>
      </c>
      <c r="G1761" s="18">
        <v>8</v>
      </c>
      <c r="H1761" s="18">
        <v>10</v>
      </c>
      <c r="I1761" s="18">
        <v>12</v>
      </c>
      <c r="J1761" s="18">
        <v>13</v>
      </c>
      <c r="K1761" s="19"/>
      <c r="L1761" s="31" t="s">
        <v>83</v>
      </c>
      <c r="M1761" s="104" t="e">
        <f>#REF!</f>
        <v>#REF!</v>
      </c>
      <c r="N1761" s="113" t="e">
        <f>IF(M1761=0,"",CHOOSE(M1761,"3","4","4","5","5","6","6","6","6","6","8","8","8","8","8","8","8","8","8","8","10","10","10","10","10","10","10","10","10","10","12","12","12","12","12","12","12","12","12","12","13","13","13","13","13","13","13","13","13","13","13","手入力箇所","手入力箇所","手入力箇所","手入力箇所","手入力箇所","手入力箇所","手入力箇所","手入力箇所","手入力箇所","手入力箇所"))</f>
        <v>#REF!</v>
      </c>
    </row>
    <row r="1762" spans="1:14" ht="27" thickBot="1" x14ac:dyDescent="0.25">
      <c r="A1762" s="32" t="s">
        <v>84</v>
      </c>
      <c r="B1762" s="20">
        <v>1</v>
      </c>
      <c r="C1762" s="20">
        <v>2</v>
      </c>
      <c r="D1762" s="20">
        <v>3</v>
      </c>
      <c r="E1762" s="20">
        <v>4</v>
      </c>
      <c r="F1762" s="20">
        <v>8</v>
      </c>
      <c r="G1762" s="20">
        <v>19</v>
      </c>
      <c r="H1762" s="63"/>
      <c r="I1762" s="63"/>
      <c r="J1762" s="63"/>
      <c r="K1762" s="21"/>
      <c r="L1762" s="32" t="s">
        <v>84</v>
      </c>
      <c r="M1762" s="104" t="e">
        <f>#REF!</f>
        <v>#REF!</v>
      </c>
      <c r="N1762" s="113" t="e">
        <f>IF(M1762=0,"",CHOOSE(M1762,"1","2","3","4","4","8","8","8","8","8","19","19","19","19","19","19","19","19","19","19","手入力箇所","手入力箇所","手入力箇所","手入力箇所","手入力箇所","手入力箇所","手入力箇所","手入力箇所","手入力箇所","手入力箇所"))</f>
        <v>#REF!</v>
      </c>
    </row>
    <row r="1763" spans="1:14" ht="13.8" thickBot="1" x14ac:dyDescent="0.25"/>
    <row r="1764" spans="1:14" ht="13.8" thickBot="1" x14ac:dyDescent="0.25">
      <c r="A1764" s="686" t="e">
        <f>A1737</f>
        <v>#REF!</v>
      </c>
      <c r="B1764" s="686"/>
      <c r="C1764" s="686"/>
      <c r="D1764" s="687" t="s">
        <v>193</v>
      </c>
      <c r="E1764" s="687"/>
      <c r="F1764" s="687"/>
      <c r="G1764" s="687"/>
      <c r="H1764" s="687"/>
      <c r="I1764" s="687"/>
      <c r="J1764" s="687"/>
      <c r="K1764" s="687"/>
      <c r="L1764" s="687"/>
      <c r="M1764" s="687"/>
      <c r="N1764" s="687"/>
    </row>
    <row r="1765" spans="1:14" ht="13.8" thickBot="1" x14ac:dyDescent="0.25">
      <c r="A1765" s="105"/>
      <c r="B1765" s="33">
        <v>1</v>
      </c>
      <c r="C1765" s="24">
        <v>2</v>
      </c>
      <c r="D1765" s="24">
        <v>3</v>
      </c>
      <c r="E1765" s="24" t="s">
        <v>58</v>
      </c>
      <c r="F1765" s="24" t="s">
        <v>59</v>
      </c>
      <c r="G1765" s="24" t="s">
        <v>60</v>
      </c>
      <c r="H1765" s="24" t="s">
        <v>61</v>
      </c>
      <c r="I1765" s="24" t="s">
        <v>62</v>
      </c>
      <c r="J1765" s="24" t="s">
        <v>194</v>
      </c>
      <c r="K1765" s="102" t="s">
        <v>85</v>
      </c>
      <c r="L1765" s="105" t="s">
        <v>189</v>
      </c>
      <c r="M1765" s="105" t="s">
        <v>188</v>
      </c>
      <c r="N1765" s="105" t="s">
        <v>51</v>
      </c>
    </row>
    <row r="1766" spans="1:14" ht="13.8" thickBot="1" x14ac:dyDescent="0.25">
      <c r="A1766" s="26" t="s">
        <v>56</v>
      </c>
      <c r="B1766" s="22">
        <v>16</v>
      </c>
      <c r="C1766" s="22">
        <v>25</v>
      </c>
      <c r="D1766" s="22">
        <v>32</v>
      </c>
      <c r="E1766" s="22">
        <v>38</v>
      </c>
      <c r="F1766" s="22">
        <v>56</v>
      </c>
      <c r="G1766" s="22">
        <v>87</v>
      </c>
      <c r="H1766" s="22">
        <v>121</v>
      </c>
      <c r="I1766" s="22"/>
      <c r="J1766" s="23"/>
      <c r="K1766" s="68"/>
      <c r="L1766" s="107" t="s">
        <v>56</v>
      </c>
      <c r="M1766" s="103" t="e">
        <f>#REF!</f>
        <v>#REF!</v>
      </c>
      <c r="N1766" s="103" t="e">
        <f>IF(M1766=0,"",CHOOSE(M1766,"16","25","32","38","38","56","56","56","56","56","87","87","87","87","87","87","87","87","87","87","121","121","121","121","121","121","121","121","121","121","手入力箇所","手入力箇所","手入力箇所","手入力箇所","手入力箇所","手入力箇所","手入力箇所","手入力箇所","手入力箇所","手入力箇所"))</f>
        <v>#REF!</v>
      </c>
    </row>
    <row r="1767" spans="1:14" ht="13.8" thickBot="1" x14ac:dyDescent="0.25">
      <c r="A1767" s="27" t="s">
        <v>57</v>
      </c>
      <c r="B1767" s="18">
        <v>25</v>
      </c>
      <c r="C1767" s="18">
        <v>33</v>
      </c>
      <c r="D1767" s="18">
        <v>40</v>
      </c>
      <c r="E1767" s="18">
        <v>45</v>
      </c>
      <c r="F1767" s="18">
        <v>58</v>
      </c>
      <c r="G1767" s="18">
        <v>79</v>
      </c>
      <c r="H1767" s="18"/>
      <c r="I1767" s="18"/>
      <c r="J1767" s="62"/>
      <c r="K1767" s="69"/>
      <c r="L1767" s="107" t="s">
        <v>57</v>
      </c>
      <c r="M1767" s="103" t="e">
        <f>#REF!</f>
        <v>#REF!</v>
      </c>
      <c r="N1767" s="103" t="e">
        <f>IF(M1767=0,"",CHOOSE(M1767,"25","33","40","45","45","58","58","58","58","58","79","79","79","79","79","79","79","79","79","79","手入力箇所","手入力箇所","手入力箇所","手入力箇所","手入力箇所","手入力箇所","手入力箇所","手入力箇所","手入力箇所","手入力箇所"))</f>
        <v>#REF!</v>
      </c>
    </row>
    <row r="1768" spans="1:14" ht="48.6" thickBot="1" x14ac:dyDescent="0.25">
      <c r="A1768" s="28" t="s">
        <v>64</v>
      </c>
      <c r="B1768" s="18">
        <v>32</v>
      </c>
      <c r="C1768" s="18"/>
      <c r="D1768" s="18"/>
      <c r="E1768" s="18"/>
      <c r="F1768" s="18"/>
      <c r="G1768" s="18"/>
      <c r="H1768" s="18"/>
      <c r="I1768" s="18"/>
      <c r="J1768" s="62"/>
      <c r="K1768" s="69"/>
      <c r="L1768" s="108" t="s">
        <v>64</v>
      </c>
      <c r="M1768" s="103" t="e">
        <f>#REF!</f>
        <v>#REF!</v>
      </c>
      <c r="N1768" s="103" t="e">
        <f>IF(M1768=0,"",CHOOSE(M1768,"32","手入力箇所","手入力箇所","手入力箇所","手入力箇所","手入力箇所","手入力箇所","手入力箇所","手入力箇所","手入力箇所","手入力箇所"))</f>
        <v>#REF!</v>
      </c>
    </row>
    <row r="1769" spans="1:14" ht="48.6" thickBot="1" x14ac:dyDescent="0.25">
      <c r="A1769" s="28" t="s">
        <v>65</v>
      </c>
      <c r="B1769" s="18">
        <v>36</v>
      </c>
      <c r="C1769" s="18"/>
      <c r="D1769" s="18"/>
      <c r="E1769" s="18"/>
      <c r="F1769" s="18"/>
      <c r="G1769" s="18"/>
      <c r="H1769" s="18"/>
      <c r="I1769" s="18"/>
      <c r="J1769" s="62"/>
      <c r="K1769" s="69"/>
      <c r="L1769" s="108" t="s">
        <v>65</v>
      </c>
      <c r="M1769" s="103" t="e">
        <f>#REF!</f>
        <v>#REF!</v>
      </c>
      <c r="N1769" s="103" t="e">
        <f>IF(M1769=0,"",CHOOSE(M1769,"36","手入力箇所","手入力箇所","手入力箇所","手入力箇所","手入力箇所","手入力箇所","手入力箇所","手入力箇所","手入力箇所","手入力箇所"))</f>
        <v>#REF!</v>
      </c>
    </row>
    <row r="1770" spans="1:14" ht="24.6" thickBot="1" x14ac:dyDescent="0.25">
      <c r="A1770" s="28" t="s">
        <v>66</v>
      </c>
      <c r="B1770" s="18">
        <v>24</v>
      </c>
      <c r="C1770" s="18">
        <v>30</v>
      </c>
      <c r="D1770" s="18">
        <v>33</v>
      </c>
      <c r="E1770" s="18">
        <v>35</v>
      </c>
      <c r="F1770" s="18">
        <v>42</v>
      </c>
      <c r="G1770" s="18"/>
      <c r="H1770" s="18"/>
      <c r="I1770" s="18"/>
      <c r="J1770" s="62"/>
      <c r="K1770" s="69"/>
      <c r="L1770" s="108" t="s">
        <v>66</v>
      </c>
      <c r="M1770" s="103" t="e">
        <f>#REF!</f>
        <v>#REF!</v>
      </c>
      <c r="N1770" s="103" t="e">
        <f>IF(M1770=0,"",CHOOSE(M1770,"24","30","33","35","35","42","42","42","42","42","手入力箇所","手入力箇所","手入力箇所","手入力箇所","手入力箇所","手入力箇所","手入力箇所","手入力箇所","手入力箇所","手入力箇所"))</f>
        <v>#REF!</v>
      </c>
    </row>
    <row r="1771" spans="1:14" ht="36.6" thickBot="1" x14ac:dyDescent="0.25">
      <c r="A1771" s="28" t="s">
        <v>67</v>
      </c>
      <c r="B1771" s="18">
        <v>7</v>
      </c>
      <c r="C1771" s="18">
        <v>12</v>
      </c>
      <c r="D1771" s="18">
        <v>16</v>
      </c>
      <c r="E1771" s="18">
        <v>19</v>
      </c>
      <c r="F1771" s="18"/>
      <c r="G1771" s="18"/>
      <c r="H1771" s="18"/>
      <c r="I1771" s="18"/>
      <c r="J1771" s="62"/>
      <c r="K1771" s="69"/>
      <c r="L1771" s="108" t="s">
        <v>67</v>
      </c>
      <c r="M1771" s="103" t="e">
        <f>#REF!</f>
        <v>#REF!</v>
      </c>
      <c r="N1771" s="103" t="e">
        <f>IF(M1771=0,"",CHOOSE(M1771,"7","12","16","19","19","手入力箇所","手入力箇所","手入力箇所","手入力箇所","手入力箇所","手入力箇所","手入力箇所","手入力箇所","手入力箇所","手入力箇所"))</f>
        <v>#REF!</v>
      </c>
    </row>
    <row r="1772" spans="1:14" ht="24.6" thickBot="1" x14ac:dyDescent="0.25">
      <c r="A1772" s="28" t="s">
        <v>68</v>
      </c>
      <c r="B1772" s="18">
        <v>21</v>
      </c>
      <c r="C1772" s="18">
        <v>35</v>
      </c>
      <c r="D1772" s="18">
        <v>48</v>
      </c>
      <c r="E1772" s="18">
        <v>59</v>
      </c>
      <c r="F1772" s="18">
        <v>94</v>
      </c>
      <c r="G1772" s="18">
        <v>159</v>
      </c>
      <c r="H1772" s="18">
        <v>235</v>
      </c>
      <c r="I1772" s="18"/>
      <c r="J1772" s="62"/>
      <c r="K1772" s="69"/>
      <c r="L1772" s="108" t="s">
        <v>68</v>
      </c>
      <c r="M1772" s="103" t="e">
        <f>#REF!</f>
        <v>#REF!</v>
      </c>
      <c r="N1772" s="103" t="e">
        <f>IF(M1772=0,"",CHOOSE(M1772,"21","35","48","59","59","94","94","94","94","94","159","159","159","159","159","159","159","159","159","159","235","235","235","235","235","235","235","235","235","235","手入力箇所","手入力箇所","手入力箇所","手入力箇所","手入力箇所","手入力箇所","手入力箇所","手入力箇所","手入力箇所","手入力箇所"))</f>
        <v>#REF!</v>
      </c>
    </row>
    <row r="1773" spans="1:14" ht="36.6" thickBot="1" x14ac:dyDescent="0.25">
      <c r="A1773" s="28" t="s">
        <v>69</v>
      </c>
      <c r="B1773" s="18">
        <v>22</v>
      </c>
      <c r="C1773" s="18">
        <v>26</v>
      </c>
      <c r="D1773" s="18">
        <v>28</v>
      </c>
      <c r="E1773" s="18">
        <v>29</v>
      </c>
      <c r="F1773" s="18">
        <v>34</v>
      </c>
      <c r="G1773" s="18"/>
      <c r="H1773" s="18"/>
      <c r="I1773" s="18"/>
      <c r="J1773" s="62"/>
      <c r="K1773" s="69"/>
      <c r="L1773" s="108" t="s">
        <v>69</v>
      </c>
      <c r="M1773" s="103" t="e">
        <f>#REF!</f>
        <v>#REF!</v>
      </c>
      <c r="N1773" s="103" t="e">
        <f>IF(M1773=0,"",CHOOSE(M1773,"22","26","28","29","29","34","34","34","34","34","手入力箇所","手入力箇所","手入力箇所","手入力箇所","手入力箇所","手入力箇所","手入力箇所","手入力箇所","手入力箇所","手入力箇所"))</f>
        <v>#REF!</v>
      </c>
    </row>
    <row r="1774" spans="1:14" ht="13.8" thickBot="1" x14ac:dyDescent="0.25">
      <c r="A1774" s="27" t="s">
        <v>63</v>
      </c>
      <c r="B1774" s="18">
        <v>21</v>
      </c>
      <c r="C1774" s="18">
        <v>33</v>
      </c>
      <c r="D1774" s="18">
        <v>46</v>
      </c>
      <c r="E1774" s="18">
        <v>56</v>
      </c>
      <c r="F1774" s="18">
        <v>89</v>
      </c>
      <c r="G1774" s="18">
        <v>151</v>
      </c>
      <c r="H1774" s="18">
        <v>224</v>
      </c>
      <c r="I1774" s="18">
        <v>289</v>
      </c>
      <c r="J1774" s="18">
        <v>350</v>
      </c>
      <c r="K1774" s="69"/>
      <c r="L1774" s="107" t="s">
        <v>63</v>
      </c>
      <c r="M1774" s="103" t="e">
        <f>#REF!</f>
        <v>#REF!</v>
      </c>
      <c r="N1774" s="103" t="e">
        <f>IF(M1774=0,"",CHOOSE(M1774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775" spans="1:14" ht="24.6" thickBot="1" x14ac:dyDescent="0.25">
      <c r="A1775" s="34" t="s">
        <v>70</v>
      </c>
      <c r="B1775" s="35">
        <v>13</v>
      </c>
      <c r="C1775" s="35">
        <v>33</v>
      </c>
      <c r="D1775" s="35">
        <v>59</v>
      </c>
      <c r="E1775" s="35"/>
      <c r="F1775" s="35"/>
      <c r="G1775" s="35"/>
      <c r="H1775" s="35"/>
      <c r="I1775" s="35"/>
      <c r="J1775" s="36"/>
      <c r="K1775" s="67"/>
      <c r="L1775" s="108" t="s">
        <v>70</v>
      </c>
      <c r="M1775" s="103" t="e">
        <f>#REF!</f>
        <v>#REF!</v>
      </c>
      <c r="N1775" s="103" t="e">
        <f>IF(M1775=0,"",CHOOSE(M1775,"13","33","59","手入力箇所","手入力箇所","手入力箇所","手入力箇所","手入力箇所","手入力箇所","手入力箇所","手入力箇所","手入力箇所","手入力箇所"))</f>
        <v>#REF!</v>
      </c>
    </row>
    <row r="1776" spans="1:14" ht="13.8" thickBot="1" x14ac:dyDescent="0.25">
      <c r="A1776" s="37" t="s">
        <v>71</v>
      </c>
      <c r="B1776" s="17">
        <v>23</v>
      </c>
      <c r="C1776" s="17">
        <v>39</v>
      </c>
      <c r="D1776" s="17">
        <v>97</v>
      </c>
      <c r="E1776" s="17"/>
      <c r="F1776" s="17"/>
      <c r="G1776" s="17"/>
      <c r="H1776" s="17"/>
      <c r="I1776" s="17"/>
      <c r="J1776" s="64"/>
      <c r="K1776" s="70"/>
      <c r="L1776" s="109" t="s">
        <v>71</v>
      </c>
      <c r="M1776" s="103" t="e">
        <f>#REF!</f>
        <v>#REF!</v>
      </c>
      <c r="N1776" s="103" t="e">
        <f>IF(M1776=0,"",CHOOSE(M1776,"23","39","97","手入力箇所","手入力箇所","手入力箇所","手入力箇所","手入力箇所","手入力箇所","手入力箇所","手入力箇所","手入力箇所","手入力箇所"))</f>
        <v>#REF!</v>
      </c>
    </row>
    <row r="1777" spans="1:14" ht="13.8" thickBot="1" x14ac:dyDescent="0.25">
      <c r="A1777" s="29" t="s">
        <v>72</v>
      </c>
      <c r="B1777" s="18">
        <v>21</v>
      </c>
      <c r="C1777" s="18">
        <v>37</v>
      </c>
      <c r="D1777" s="18">
        <v>58</v>
      </c>
      <c r="E1777" s="18">
        <v>76</v>
      </c>
      <c r="F1777" s="18">
        <v>137</v>
      </c>
      <c r="G1777" s="18"/>
      <c r="H1777" s="18"/>
      <c r="I1777" s="18"/>
      <c r="J1777" s="62"/>
      <c r="K1777" s="69"/>
      <c r="L1777" s="109" t="s">
        <v>72</v>
      </c>
      <c r="M1777" s="103" t="e">
        <f>#REF!</f>
        <v>#REF!</v>
      </c>
      <c r="N1777" s="103" t="e">
        <f>IF(M1777=0,"",CHOOSE(M1777,"21","37","58","76","76","137","137","137","137","137","手入力箇所","手入力箇所","手入力箇所","手入力箇所","手入力箇所","手入力箇所","手入力箇所","手入力箇所","手入力箇所","手入力箇所"))</f>
        <v>#REF!</v>
      </c>
    </row>
    <row r="1778" spans="1:14" ht="13.8" thickBot="1" x14ac:dyDescent="0.25">
      <c r="A1778" s="29" t="s">
        <v>73</v>
      </c>
      <c r="B1778" s="18">
        <v>48</v>
      </c>
      <c r="C1778" s="18">
        <v>93</v>
      </c>
      <c r="D1778" s="18">
        <v>138</v>
      </c>
      <c r="E1778" s="18">
        <v>183</v>
      </c>
      <c r="F1778" s="18"/>
      <c r="G1778" s="18"/>
      <c r="H1778" s="18"/>
      <c r="I1778" s="18"/>
      <c r="J1778" s="62"/>
      <c r="K1778" s="69"/>
      <c r="L1778" s="109" t="s">
        <v>73</v>
      </c>
      <c r="M1778" s="103" t="e">
        <f>#REF!</f>
        <v>#REF!</v>
      </c>
      <c r="N1778" s="103" t="e">
        <f>IF(M1778=0,"",CHOOSE(M1778,"48","93","138","183","183","手入力箇所","手入力箇所","手入力箇所","手入力箇所","手入力箇所","手入力箇所","手入力箇所","手入力箇所","手入力箇所","手入力箇所"))</f>
        <v>#REF!</v>
      </c>
    </row>
    <row r="1779" spans="1:14" ht="37.200000000000003" thickBot="1" x14ac:dyDescent="0.25">
      <c r="A1779" s="30" t="s">
        <v>74</v>
      </c>
      <c r="B1779" s="18">
        <v>13</v>
      </c>
      <c r="C1779" s="18">
        <v>26</v>
      </c>
      <c r="D1779" s="18">
        <v>40</v>
      </c>
      <c r="E1779" s="18">
        <v>55</v>
      </c>
      <c r="F1779" s="18">
        <v>107</v>
      </c>
      <c r="G1779" s="18">
        <v>224</v>
      </c>
      <c r="H1779" s="18">
        <v>386</v>
      </c>
      <c r="I1779" s="18"/>
      <c r="J1779" s="62"/>
      <c r="K1779" s="69"/>
      <c r="L1779" s="110" t="s">
        <v>74</v>
      </c>
      <c r="M1779" s="103" t="e">
        <f>#REF!</f>
        <v>#REF!</v>
      </c>
      <c r="N1779" s="103" t="e">
        <f>IF(M1779=0,"",CHOOSE(M1779,"13","26","40","55","55","107","107","107","107","107","224","224","224","224","224","224","224","224","224","224","386","386","386","386","386","386","386","386","386","386","手入力箇所","手入力箇所","手入力箇所","手入力箇所","手入力箇所","手入力箇所","手入力箇所","手入力箇所","手入力箇所","手入力箇所"))</f>
        <v>#REF!</v>
      </c>
    </row>
    <row r="1780" spans="1:14" ht="13.8" thickBot="1" x14ac:dyDescent="0.25">
      <c r="A1780" s="29" t="s">
        <v>75</v>
      </c>
      <c r="B1780" s="18">
        <v>36</v>
      </c>
      <c r="C1780" s="18">
        <v>98</v>
      </c>
      <c r="D1780" s="18">
        <v>173</v>
      </c>
      <c r="E1780" s="18">
        <v>274</v>
      </c>
      <c r="F1780" s="18"/>
      <c r="G1780" s="18"/>
      <c r="H1780" s="18"/>
      <c r="I1780" s="18"/>
      <c r="J1780" s="62"/>
      <c r="K1780" s="69"/>
      <c r="L1780" s="109" t="s">
        <v>75</v>
      </c>
      <c r="M1780" s="103" t="e">
        <f>#REF!</f>
        <v>#REF!</v>
      </c>
      <c r="N1780" s="103" t="e">
        <f>IF(M1780=0,"",CHOOSE(M1780,"36","98","173","274","274","手入力箇所","手入力箇所","手入力箇所","手入力箇所","手入力箇所","手入力箇所","手入力箇所","手入力箇所","手入力箇所","手入力箇所"))</f>
        <v>#REF!</v>
      </c>
    </row>
    <row r="1781" spans="1:14" ht="37.200000000000003" thickBot="1" x14ac:dyDescent="0.25">
      <c r="A1781" s="30" t="s">
        <v>76</v>
      </c>
      <c r="B1781" s="18">
        <v>127</v>
      </c>
      <c r="C1781" s="18">
        <v>127</v>
      </c>
      <c r="D1781" s="18">
        <v>127</v>
      </c>
      <c r="E1781" s="18">
        <v>127</v>
      </c>
      <c r="F1781" s="18"/>
      <c r="G1781" s="18"/>
      <c r="H1781" s="18"/>
      <c r="I1781" s="18"/>
      <c r="J1781" s="62"/>
      <c r="K1781" s="69"/>
      <c r="L1781" s="110" t="s">
        <v>76</v>
      </c>
      <c r="M1781" s="103" t="e">
        <f>#REF!</f>
        <v>#REF!</v>
      </c>
      <c r="N1781" s="103" t="e">
        <f>IF(M1781=0,"",CHOOSE(M1781,"127","127","127","127","127","手入力箇所","手入力箇所","手入力箇所","手入力箇所","手入力箇所","手入力箇所","手入力箇所","手入力箇所","手入力箇所","手入力箇所"))</f>
        <v>#REF!</v>
      </c>
    </row>
    <row r="1782" spans="1:14" ht="27" thickBot="1" x14ac:dyDescent="0.25">
      <c r="A1782" s="31" t="s">
        <v>77</v>
      </c>
      <c r="B1782" s="18">
        <v>42</v>
      </c>
      <c r="C1782" s="18">
        <v>90</v>
      </c>
      <c r="D1782" s="18">
        <v>141</v>
      </c>
      <c r="E1782" s="18">
        <v>193</v>
      </c>
      <c r="F1782" s="62"/>
      <c r="G1782" s="62"/>
      <c r="H1782" s="62"/>
      <c r="I1782" s="62"/>
      <c r="J1782" s="62"/>
      <c r="K1782" s="69"/>
      <c r="L1782" s="111" t="s">
        <v>77</v>
      </c>
      <c r="M1782" s="103" t="e">
        <f>#REF!</f>
        <v>#REF!</v>
      </c>
      <c r="N1782" s="103" t="e">
        <f>IF(M1782=0,"",CHOOSE(M1782,"42","90","141","193","1936","手入力箇所","手入力箇所","手入力箇所","手入力箇所","手入力箇所","手入力箇所","手入力箇所","手入力箇所","手入力箇所","手入力箇所"))</f>
        <v>#REF!</v>
      </c>
    </row>
    <row r="1783" spans="1:14" ht="40.200000000000003" thickBot="1" x14ac:dyDescent="0.25">
      <c r="A1783" s="31" t="s">
        <v>78</v>
      </c>
      <c r="B1783" s="18">
        <v>24</v>
      </c>
      <c r="C1783" s="18">
        <v>43</v>
      </c>
      <c r="D1783" s="18">
        <v>61</v>
      </c>
      <c r="E1783" s="18">
        <v>76</v>
      </c>
      <c r="F1783" s="62"/>
      <c r="G1783" s="62"/>
      <c r="H1783" s="62"/>
      <c r="I1783" s="62"/>
      <c r="J1783" s="62"/>
      <c r="K1783" s="69"/>
      <c r="L1783" s="111" t="s">
        <v>78</v>
      </c>
      <c r="M1783" s="103" t="e">
        <f>#REF!</f>
        <v>#REF!</v>
      </c>
      <c r="N1783" s="103" t="e">
        <f>IF(M1783=0,"",CHOOSE(M1783,"24","43","61","76","76","手入力箇所","手入力箇所","手入力箇所","手入力箇所","手入力箇所","手入力箇所","手入力箇所","手入力箇所","手入力箇所","手入力箇所"))</f>
        <v>#REF!</v>
      </c>
    </row>
    <row r="1784" spans="1:14" ht="27" thickBot="1" x14ac:dyDescent="0.25">
      <c r="A1784" s="31" t="s">
        <v>79</v>
      </c>
      <c r="B1784" s="18">
        <v>54</v>
      </c>
      <c r="C1784" s="18">
        <v>77</v>
      </c>
      <c r="D1784" s="18">
        <v>94</v>
      </c>
      <c r="E1784" s="18">
        <v>107</v>
      </c>
      <c r="F1784" s="62"/>
      <c r="G1784" s="62"/>
      <c r="H1784" s="62"/>
      <c r="I1784" s="62"/>
      <c r="J1784" s="62"/>
      <c r="K1784" s="69"/>
      <c r="L1784" s="111" t="s">
        <v>79</v>
      </c>
      <c r="M1784" s="103" t="e">
        <f>#REF!</f>
        <v>#REF!</v>
      </c>
      <c r="N1784" s="103" t="e">
        <f>IF(M1784=0,"",CHOOSE(M1784,"54","77","94","107","107","手入力箇所","手入力箇所","手入力箇所","手入力箇所","手入力箇所","手入力箇所","手入力箇所","手入力箇所","手入力箇所","手入力箇所"))</f>
        <v>#REF!</v>
      </c>
    </row>
    <row r="1785" spans="1:14" ht="40.200000000000003" thickBot="1" x14ac:dyDescent="0.25">
      <c r="A1785" s="31" t="s">
        <v>80</v>
      </c>
      <c r="B1785" s="18">
        <v>49</v>
      </c>
      <c r="C1785" s="18">
        <v>53</v>
      </c>
      <c r="D1785" s="18">
        <v>55</v>
      </c>
      <c r="E1785" s="18">
        <v>56</v>
      </c>
      <c r="F1785" s="62"/>
      <c r="G1785" s="62"/>
      <c r="H1785" s="62"/>
      <c r="I1785" s="62"/>
      <c r="J1785" s="62"/>
      <c r="K1785" s="69"/>
      <c r="L1785" s="111" t="s">
        <v>80</v>
      </c>
      <c r="M1785" s="103" t="e">
        <f>#REF!</f>
        <v>#REF!</v>
      </c>
      <c r="N1785" s="103" t="e">
        <f>IF(M1785=0,"",CHOOSE(M1785,"49","53","55","56","56","手入力箇所","手入力箇所","手入力箇所","手入力箇所","手入力箇所","手入力箇所","手入力箇所","手入力箇所","手入力箇所","手入力箇所"))</f>
        <v>#REF!</v>
      </c>
    </row>
    <row r="1786" spans="1:14" ht="40.200000000000003" thickBot="1" x14ac:dyDescent="0.25">
      <c r="A1786" s="38" t="s">
        <v>81</v>
      </c>
      <c r="B1786" s="35">
        <v>232</v>
      </c>
      <c r="C1786" s="35">
        <v>232</v>
      </c>
      <c r="D1786" s="36"/>
      <c r="E1786" s="36"/>
      <c r="F1786" s="36"/>
      <c r="G1786" s="36"/>
      <c r="H1786" s="36"/>
      <c r="I1786" s="36"/>
      <c r="J1786" s="36"/>
      <c r="K1786" s="67"/>
      <c r="L1786" s="111" t="s">
        <v>81</v>
      </c>
      <c r="M1786" s="103" t="e">
        <f>#REF!</f>
        <v>#REF!</v>
      </c>
      <c r="N1786" s="103" t="e">
        <f>IF(M1786=0,"",CHOOSE(M1786,"232","232","手入力箇所","手入力箇所","手入力箇所","手入力箇所","手入力箇所","手入力箇所","手入力箇所","手入力箇所","手入力箇所","手入力箇所"))</f>
        <v>#REF!</v>
      </c>
    </row>
    <row r="1787" spans="1:14" ht="13.8" thickBot="1" x14ac:dyDescent="0.25">
      <c r="A1787" s="39" t="s">
        <v>82</v>
      </c>
      <c r="B1787" s="17">
        <v>6</v>
      </c>
      <c r="C1787" s="17">
        <v>9</v>
      </c>
      <c r="D1787" s="17">
        <v>11</v>
      </c>
      <c r="E1787" s="17">
        <v>13</v>
      </c>
      <c r="F1787" s="17">
        <v>18</v>
      </c>
      <c r="G1787" s="17">
        <v>26</v>
      </c>
      <c r="H1787" s="17">
        <v>35</v>
      </c>
      <c r="I1787" s="17">
        <v>43</v>
      </c>
      <c r="J1787" s="17">
        <v>49</v>
      </c>
      <c r="K1787" s="70"/>
      <c r="L1787" s="111" t="s">
        <v>82</v>
      </c>
      <c r="M1787" s="103" t="e">
        <f>#REF!</f>
        <v>#REF!</v>
      </c>
      <c r="N1787" s="103" t="e">
        <f>IF(M1787=0,"",CHOOSE(M1787,"6","9","11","13","13","18","18","18","18","18","26","26","26","26","26","26","26","26","26","26","35","35","35","35","35","35","35","35","35","35","43","43","43","43","43","43","43","43","43","43","49","49","49","49","49","49","49","49","49","49","手入力箇所","手入力箇所","手入力箇所","手入力箇所","手入力箇所","手入力箇所","手入力箇所","手入力箇所","手入力箇所","手入力箇所"))</f>
        <v>#REF!</v>
      </c>
    </row>
    <row r="1788" spans="1:14" ht="13.8" thickBot="1" x14ac:dyDescent="0.25">
      <c r="A1788" s="31" t="s">
        <v>83</v>
      </c>
      <c r="B1788" s="18">
        <v>6</v>
      </c>
      <c r="C1788" s="18">
        <v>10</v>
      </c>
      <c r="D1788" s="18">
        <v>14</v>
      </c>
      <c r="E1788" s="18">
        <v>17</v>
      </c>
      <c r="F1788" s="18">
        <v>29</v>
      </c>
      <c r="G1788" s="18">
        <v>50</v>
      </c>
      <c r="H1788" s="18">
        <v>76</v>
      </c>
      <c r="I1788" s="18">
        <v>100</v>
      </c>
      <c r="J1788" s="18">
        <v>123</v>
      </c>
      <c r="K1788" s="69"/>
      <c r="L1788" s="111" t="s">
        <v>83</v>
      </c>
      <c r="M1788" s="103" t="e">
        <f>#REF!</f>
        <v>#REF!</v>
      </c>
      <c r="N1788" s="103" t="e">
        <f>IF(M1788=0,"",CHOOSE(M1788,"6","10","14","17","17","29","29","29","29","29","50","50","50","50","50","50","50","50","50","50","76","76","76","76","76","76","76","76","76","76","100","100","100","100","100","100","100","100","100","100","123","123","123","123","123","123","123","123","123","123","手入力箇所","手入力箇所","手入力箇所","手入力箇所","手入力箇所","手入力箇所","手入力箇所","手入力箇所","手入力箇所"))</f>
        <v>#REF!</v>
      </c>
    </row>
    <row r="1789" spans="1:14" ht="27" thickBot="1" x14ac:dyDescent="0.25">
      <c r="A1789" s="32" t="s">
        <v>84</v>
      </c>
      <c r="B1789" s="20">
        <v>9</v>
      </c>
      <c r="C1789" s="20">
        <v>15</v>
      </c>
      <c r="D1789" s="20">
        <v>20</v>
      </c>
      <c r="E1789" s="20">
        <v>24</v>
      </c>
      <c r="F1789" s="20">
        <v>39</v>
      </c>
      <c r="G1789" s="20">
        <v>65</v>
      </c>
      <c r="H1789" s="63"/>
      <c r="I1789" s="63"/>
      <c r="J1789" s="63"/>
      <c r="K1789" s="106"/>
      <c r="L1789" s="111" t="s">
        <v>84</v>
      </c>
      <c r="M1789" s="103" t="e">
        <f>#REF!</f>
        <v>#REF!</v>
      </c>
      <c r="N1789" s="103" t="e">
        <f>IF(M1789=0,"",CHOOSE(M1789,"9","15","20","24","24","39","39","39","39","39","65","65","65","65","65","65","65","65","65","65","手入力箇所","手入力箇所","手入力箇所","手入力箇所","手入力箇所","手入力箇所","手入力箇所","手入力箇所","手入力箇所","手入力箇所"))</f>
        <v>#REF!</v>
      </c>
    </row>
    <row r="1792" spans="1:14" ht="13.8" thickBot="1" x14ac:dyDescent="0.25"/>
    <row r="1793" spans="1:14" ht="13.8" thickBot="1" x14ac:dyDescent="0.25">
      <c r="A1793" s="688" t="e">
        <f>#REF!</f>
        <v>#REF!</v>
      </c>
      <c r="B1793" s="688"/>
      <c r="C1793" s="688"/>
      <c r="D1793" s="689" t="s">
        <v>192</v>
      </c>
      <c r="E1793" s="689"/>
      <c r="F1793" s="689"/>
      <c r="G1793" s="689"/>
      <c r="H1793" s="689"/>
      <c r="I1793" s="689"/>
      <c r="J1793" s="689"/>
      <c r="K1793" s="689"/>
      <c r="L1793" s="689"/>
      <c r="M1793" s="689"/>
      <c r="N1793" s="689"/>
    </row>
    <row r="1794" spans="1:14" ht="13.8" thickBot="1" x14ac:dyDescent="0.25">
      <c r="A1794" s="65"/>
      <c r="B1794" s="33">
        <v>1</v>
      </c>
      <c r="C1794" s="24">
        <v>2</v>
      </c>
      <c r="D1794" s="24">
        <v>3</v>
      </c>
      <c r="E1794" s="24" t="s">
        <v>58</v>
      </c>
      <c r="F1794" s="24" t="s">
        <v>59</v>
      </c>
      <c r="G1794" s="24" t="s">
        <v>60</v>
      </c>
      <c r="H1794" s="24" t="s">
        <v>61</v>
      </c>
      <c r="I1794" s="24" t="s">
        <v>62</v>
      </c>
      <c r="J1794" s="24" t="s">
        <v>194</v>
      </c>
      <c r="K1794" s="25" t="s">
        <v>85</v>
      </c>
      <c r="L1794" s="105" t="s">
        <v>189</v>
      </c>
      <c r="M1794" s="105" t="s">
        <v>188</v>
      </c>
      <c r="N1794" s="105" t="s">
        <v>51</v>
      </c>
    </row>
    <row r="1795" spans="1:14" ht="13.8" thickBot="1" x14ac:dyDescent="0.25">
      <c r="A1795" s="26" t="s">
        <v>56</v>
      </c>
      <c r="B1795" s="22">
        <v>5</v>
      </c>
      <c r="C1795" s="22">
        <v>7</v>
      </c>
      <c r="D1795" s="22">
        <v>8</v>
      </c>
      <c r="E1795" s="22">
        <v>8</v>
      </c>
      <c r="F1795" s="22">
        <v>10</v>
      </c>
      <c r="G1795" s="22">
        <v>13</v>
      </c>
      <c r="H1795" s="22">
        <v>16</v>
      </c>
      <c r="I1795" s="22"/>
      <c r="J1795" s="23"/>
      <c r="K1795" s="1"/>
      <c r="L1795" s="26" t="s">
        <v>56</v>
      </c>
      <c r="M1795" s="104" t="e">
        <f>#REF!</f>
        <v>#REF!</v>
      </c>
      <c r="N1795" s="112" t="e">
        <f>IF(M1795=0,"",CHOOSE(M1795,"5","7","8","8","8","10","10","10","10","10","13","13","13","13","13","13","13","13","13","13","16","16","16","16","16","16","16","16","16","16","16","手入力箇所","手入力箇所","手入力箇所","手入力箇所","手入力箇所","手入力箇所","手入力箇所","手入力箇所","手入力箇所","手入力箇所"))</f>
        <v>#REF!</v>
      </c>
    </row>
    <row r="1796" spans="1:14" ht="13.8" thickBot="1" x14ac:dyDescent="0.25">
      <c r="A1796" s="27" t="s">
        <v>57</v>
      </c>
      <c r="B1796" s="18">
        <v>5</v>
      </c>
      <c r="C1796" s="18">
        <v>7</v>
      </c>
      <c r="D1796" s="18">
        <v>8</v>
      </c>
      <c r="E1796" s="18">
        <v>9</v>
      </c>
      <c r="F1796" s="18">
        <v>12</v>
      </c>
      <c r="G1796" s="18">
        <v>16</v>
      </c>
      <c r="H1796" s="18"/>
      <c r="I1796" s="18"/>
      <c r="J1796" s="62"/>
      <c r="K1796" s="19"/>
      <c r="L1796" s="27" t="s">
        <v>57</v>
      </c>
      <c r="M1796" s="104" t="e">
        <f>#REF!</f>
        <v>#REF!</v>
      </c>
      <c r="N1796" s="113" t="e">
        <f>IF(M1796=0,"",CHOOSE(M1796,"5","7","8","9","9","12","12","12","12","12","16","16","16","16","16","16","16","16","16","16","手入力箇所","手入力箇所","手入力箇所","手入力箇所","手入力箇所","手入力箇所","手入力箇所","手入力箇所","手入力箇所","手入力箇所"))</f>
        <v>#REF!</v>
      </c>
    </row>
    <row r="1797" spans="1:14" ht="48.6" thickBot="1" x14ac:dyDescent="0.25">
      <c r="A1797" s="28" t="s">
        <v>64</v>
      </c>
      <c r="B1797" s="18">
        <v>6</v>
      </c>
      <c r="C1797" s="18"/>
      <c r="D1797" s="18"/>
      <c r="E1797" s="18"/>
      <c r="F1797" s="18"/>
      <c r="G1797" s="18"/>
      <c r="H1797" s="18"/>
      <c r="I1797" s="18"/>
      <c r="J1797" s="62"/>
      <c r="K1797" s="19"/>
      <c r="L1797" s="28" t="s">
        <v>64</v>
      </c>
      <c r="M1797" s="104" t="e">
        <f>#REF!</f>
        <v>#REF!</v>
      </c>
      <c r="N1797" s="113" t="e">
        <f>IF(M1797=0,"",CHOOSE(M1797,"6","手入力箇所","手入力箇所","手入力箇所","手入力箇所","手入力箇所","手入力箇所","手入力箇所","手入力箇所","手入力箇所","手入力箇所","",""))</f>
        <v>#REF!</v>
      </c>
    </row>
    <row r="1798" spans="1:14" ht="48.6" thickBot="1" x14ac:dyDescent="0.25">
      <c r="A1798" s="28" t="s">
        <v>65</v>
      </c>
      <c r="B1798" s="18">
        <v>6</v>
      </c>
      <c r="C1798" s="18"/>
      <c r="D1798" s="18"/>
      <c r="E1798" s="18"/>
      <c r="F1798" s="18"/>
      <c r="G1798" s="18"/>
      <c r="H1798" s="18"/>
      <c r="I1798" s="18"/>
      <c r="J1798" s="62"/>
      <c r="K1798" s="19"/>
      <c r="L1798" s="28" t="s">
        <v>65</v>
      </c>
      <c r="M1798" s="104" t="e">
        <f>#REF!</f>
        <v>#REF!</v>
      </c>
      <c r="N1798" s="113" t="e">
        <f>IF(M1798=0,"",CHOOSE(M1798,"6","手入力箇所","手入力箇所","手入力箇所","手入力箇所","手入力箇所","手入力箇所","手入力箇所","手入力箇所","手入力箇所","手入力箇所","",""))</f>
        <v>#REF!</v>
      </c>
    </row>
    <row r="1799" spans="1:14" ht="24.6" thickBot="1" x14ac:dyDescent="0.25">
      <c r="A1799" s="28" t="s">
        <v>66</v>
      </c>
      <c r="B1799" s="18">
        <v>5</v>
      </c>
      <c r="C1799" s="18">
        <v>7</v>
      </c>
      <c r="D1799" s="18">
        <v>8</v>
      </c>
      <c r="E1799" s="18">
        <v>9</v>
      </c>
      <c r="F1799" s="18">
        <v>12</v>
      </c>
      <c r="G1799" s="18"/>
      <c r="H1799" s="18"/>
      <c r="I1799" s="18"/>
      <c r="J1799" s="62"/>
      <c r="K1799" s="19"/>
      <c r="L1799" s="28" t="s">
        <v>66</v>
      </c>
      <c r="M1799" s="104" t="e">
        <f>#REF!</f>
        <v>#REF!</v>
      </c>
      <c r="N1799" s="113" t="e">
        <f>IF(M1799=0,"",CHOOSE(M1799,"5","7","8","9","9","12","12","12","12","12","手入力箇所","手入力箇所","手入力箇所","手入力箇所","手入力箇所","手入力箇所","手入力箇所","手入力箇所","手入力箇所","手入力箇所"))</f>
        <v>#REF!</v>
      </c>
    </row>
    <row r="1800" spans="1:14" ht="36.6" thickBot="1" x14ac:dyDescent="0.25">
      <c r="A1800" s="28" t="s">
        <v>67</v>
      </c>
      <c r="B1800" s="18">
        <v>4</v>
      </c>
      <c r="C1800" s="18">
        <v>5</v>
      </c>
      <c r="D1800" s="18">
        <v>5</v>
      </c>
      <c r="E1800" s="18">
        <v>6</v>
      </c>
      <c r="F1800" s="18"/>
      <c r="G1800" s="18"/>
      <c r="H1800" s="18"/>
      <c r="I1800" s="18"/>
      <c r="J1800" s="62"/>
      <c r="K1800" s="19"/>
      <c r="L1800" s="28" t="s">
        <v>67</v>
      </c>
      <c r="M1800" s="104" t="e">
        <f>#REF!</f>
        <v>#REF!</v>
      </c>
      <c r="N1800" s="113" t="e">
        <f>IF(M1800=0,"",CHOOSE(M1800,"4","5","5","6","6","手入力箇所","手入力箇所","手入力箇所","手入力箇所","手入力箇所","手入力箇所","手入力箇所","手入力箇所","手入力箇所","手入力箇所"))</f>
        <v>#REF!</v>
      </c>
    </row>
    <row r="1801" spans="1:14" ht="24.6" thickBot="1" x14ac:dyDescent="0.25">
      <c r="A1801" s="28" t="s">
        <v>68</v>
      </c>
      <c r="B1801" s="18">
        <v>12</v>
      </c>
      <c r="C1801" s="18">
        <v>12</v>
      </c>
      <c r="D1801" s="18">
        <v>12</v>
      </c>
      <c r="E1801" s="18">
        <v>12</v>
      </c>
      <c r="F1801" s="18">
        <v>12</v>
      </c>
      <c r="G1801" s="18">
        <v>12</v>
      </c>
      <c r="H1801" s="18">
        <v>12</v>
      </c>
      <c r="I1801" s="18"/>
      <c r="J1801" s="62"/>
      <c r="K1801" s="19"/>
      <c r="L1801" s="28" t="s">
        <v>68</v>
      </c>
      <c r="M1801" s="104" t="e">
        <f>#REF!</f>
        <v>#REF!</v>
      </c>
      <c r="N1801" s="113" t="e">
        <f>IF(M1801=0,"",CHOOSE(M1801,"12","12","12","12","12","12","12","12","12","12","12","12","12","12","12","12","12","12","12","12","12","12","12","12","12","12","12","12","12","12","手入力箇所","手入力箇所","手入力箇所","手入力箇所","手入力箇所","手入力箇所","手入力箇所","手入力箇所","手入力箇所","手入力箇所"))</f>
        <v>#REF!</v>
      </c>
    </row>
    <row r="1802" spans="1:14" ht="36.6" thickBot="1" x14ac:dyDescent="0.25">
      <c r="A1802" s="28" t="s">
        <v>69</v>
      </c>
      <c r="B1802" s="18">
        <v>7</v>
      </c>
      <c r="C1802" s="18">
        <v>7</v>
      </c>
      <c r="D1802" s="18">
        <v>7</v>
      </c>
      <c r="E1802" s="18">
        <v>7</v>
      </c>
      <c r="F1802" s="18">
        <v>7</v>
      </c>
      <c r="G1802" s="18"/>
      <c r="H1802" s="18"/>
      <c r="I1802" s="18"/>
      <c r="J1802" s="62"/>
      <c r="K1802" s="19"/>
      <c r="L1802" s="28" t="s">
        <v>69</v>
      </c>
      <c r="M1802" s="104" t="e">
        <f>#REF!</f>
        <v>#REF!</v>
      </c>
      <c r="N1802" s="113" t="e">
        <f>IF(M1802=0,"",CHOOSE(M1802,"7","7","7","7","7","7","7","7","7","7","手入力箇所","手入力箇所","手入力箇所","手入力箇所","手入力箇所","手入力箇所","手入力箇所","手入力箇所","手入力箇所","手入力箇所"))</f>
        <v>#REF!</v>
      </c>
    </row>
    <row r="1803" spans="1:14" ht="13.8" thickBot="1" x14ac:dyDescent="0.25">
      <c r="A1803" s="27" t="s">
        <v>63</v>
      </c>
      <c r="B1803" s="18">
        <v>4</v>
      </c>
      <c r="C1803" s="18">
        <v>5</v>
      </c>
      <c r="D1803" s="18">
        <v>7</v>
      </c>
      <c r="E1803" s="18">
        <v>8</v>
      </c>
      <c r="F1803" s="18">
        <v>11</v>
      </c>
      <c r="G1803" s="18">
        <v>16</v>
      </c>
      <c r="H1803" s="18">
        <v>22</v>
      </c>
      <c r="I1803" s="18">
        <v>26</v>
      </c>
      <c r="J1803" s="18">
        <v>31</v>
      </c>
      <c r="K1803" s="19"/>
      <c r="L1803" s="27" t="s">
        <v>63</v>
      </c>
      <c r="M1803" s="104" t="e">
        <f>#REF!</f>
        <v>#REF!</v>
      </c>
      <c r="N1803" s="113" t="e">
        <f>IF(M1803=0,"",CHOOSE(M1803,"4","5","7","8","8","11","11","11","11","11","16","16","16","16","16","16","16","16","16","16","22","22","22","22","22","22","22","22","22","22","26","26","26","26","26","26","26","26","26","26","31","31","31","31","31","31","31","31","31","31","31","手入力箇所","手入力箇所","手入力箇所","手入力箇所","手入力箇所","手入力箇所","手入力箇所","手入力箇所","手入力箇所","手入力箇所"))</f>
        <v>#REF!</v>
      </c>
    </row>
    <row r="1804" spans="1:14" ht="24.6" thickBot="1" x14ac:dyDescent="0.25">
      <c r="A1804" s="28" t="s">
        <v>70</v>
      </c>
      <c r="B1804" s="18">
        <v>5</v>
      </c>
      <c r="C1804" s="18">
        <v>6</v>
      </c>
      <c r="D1804" s="18">
        <v>7</v>
      </c>
      <c r="E1804" s="18"/>
      <c r="F1804" s="18"/>
      <c r="G1804" s="18"/>
      <c r="H1804" s="18"/>
      <c r="I1804" s="18"/>
      <c r="J1804" s="62"/>
      <c r="K1804" s="19"/>
      <c r="L1804" s="28" t="s">
        <v>70</v>
      </c>
      <c r="M1804" s="104" t="e">
        <f>#REF!</f>
        <v>#REF!</v>
      </c>
      <c r="N1804" s="113" t="e">
        <f>IF(M1804=0,"",CHOOSE(M1804,"5","6","7","手入力箇所","手入力箇所","手入力箇所","手入力箇所","手入力箇所","手入力箇所","手入力箇所","手入力箇所","手入力箇所","手入力箇所"))</f>
        <v>#REF!</v>
      </c>
    </row>
    <row r="1805" spans="1:14" ht="13.8" thickBot="1" x14ac:dyDescent="0.25">
      <c r="A1805" s="29" t="s">
        <v>71</v>
      </c>
      <c r="B1805" s="18">
        <v>3</v>
      </c>
      <c r="C1805" s="18">
        <v>6</v>
      </c>
      <c r="D1805" s="18">
        <v>19</v>
      </c>
      <c r="E1805" s="18"/>
      <c r="F1805" s="18"/>
      <c r="G1805" s="18"/>
      <c r="H1805" s="18"/>
      <c r="I1805" s="18"/>
      <c r="J1805" s="62"/>
      <c r="K1805" s="19"/>
      <c r="L1805" s="29" t="s">
        <v>71</v>
      </c>
      <c r="M1805" s="104" t="e">
        <f>#REF!</f>
        <v>#REF!</v>
      </c>
      <c r="N1805" s="113" t="e">
        <f>IF(M1805=0,"",CHOOSE(M1805,"3","6","19","手入力箇所","手入力箇所","手入力箇所","手入力箇所","手入力箇所","手入力箇所","手入力箇所","手入力箇所","手入力箇所","手入力箇所"))</f>
        <v>#REF!</v>
      </c>
    </row>
    <row r="1806" spans="1:14" ht="13.8" thickBot="1" x14ac:dyDescent="0.25">
      <c r="A1806" s="29" t="s">
        <v>72</v>
      </c>
      <c r="B1806" s="18">
        <v>1</v>
      </c>
      <c r="C1806" s="18">
        <v>3</v>
      </c>
      <c r="D1806" s="18">
        <v>5</v>
      </c>
      <c r="E1806" s="18">
        <v>9</v>
      </c>
      <c r="F1806" s="18">
        <v>26</v>
      </c>
      <c r="G1806" s="18"/>
      <c r="H1806" s="18"/>
      <c r="I1806" s="18"/>
      <c r="J1806" s="62"/>
      <c r="K1806" s="19"/>
      <c r="L1806" s="29" t="s">
        <v>72</v>
      </c>
      <c r="M1806" s="104" t="e">
        <f>#REF!</f>
        <v>#REF!</v>
      </c>
      <c r="N1806" s="113" t="e">
        <f>IF(M1806=0,"",CHOOSE(M1806,"1","3","5","9","9","26","26","26","26","26","手入力箇所","手入力箇所","手入力箇所","手入力箇所","手入力箇所","手入力箇所","手入力箇所","手入力箇所","手入力箇所","手入力箇所"))</f>
        <v>#REF!</v>
      </c>
    </row>
    <row r="1807" spans="1:14" ht="13.8" thickBot="1" x14ac:dyDescent="0.25">
      <c r="A1807" s="29" t="s">
        <v>73</v>
      </c>
      <c r="B1807" s="18">
        <v>4</v>
      </c>
      <c r="C1807" s="18">
        <v>11</v>
      </c>
      <c r="D1807" s="18">
        <v>20</v>
      </c>
      <c r="E1807" s="18">
        <v>33</v>
      </c>
      <c r="F1807" s="18"/>
      <c r="G1807" s="18"/>
      <c r="H1807" s="18"/>
      <c r="I1807" s="18"/>
      <c r="J1807" s="62"/>
      <c r="K1807" s="19"/>
      <c r="L1807" s="29" t="s">
        <v>73</v>
      </c>
      <c r="M1807" s="104" t="e">
        <f>#REF!</f>
        <v>#REF!</v>
      </c>
      <c r="N1807" s="113" t="e">
        <f>IF(M1807=0,"",CHOOSE(M1807,"4","11","20","33","33","手入力箇所","手入力箇所","手入力箇所","手入力箇所","手入力箇所","手入力箇所","手入力箇所","手入力箇所","手入力箇所","手入力箇所"))</f>
        <v>#REF!</v>
      </c>
    </row>
    <row r="1808" spans="1:14" ht="37.200000000000003" thickBot="1" x14ac:dyDescent="0.25">
      <c r="A1808" s="30" t="s">
        <v>74</v>
      </c>
      <c r="B1808" s="18">
        <v>4</v>
      </c>
      <c r="C1808" s="18">
        <v>6</v>
      </c>
      <c r="D1808" s="18">
        <v>8</v>
      </c>
      <c r="E1808" s="18">
        <v>10</v>
      </c>
      <c r="F1808" s="18">
        <v>15</v>
      </c>
      <c r="G1808" s="18">
        <v>23</v>
      </c>
      <c r="H1808" s="18">
        <v>33</v>
      </c>
      <c r="I1808" s="18"/>
      <c r="J1808" s="62"/>
      <c r="K1808" s="19"/>
      <c r="L1808" s="30" t="s">
        <v>74</v>
      </c>
      <c r="M1808" s="104" t="e">
        <f>#REF!</f>
        <v>#REF!</v>
      </c>
      <c r="N1808" s="113" t="e">
        <f>IF(M1808=0,"",CHOOSE(M1808,"4","6","8","10","10","15","15","15","15","15","23","23","23","23","23","23","23","23","23","23","33","33","33","33","33","33","33","33","33","33","手入力箇所","手入力箇所","手入力箇所","手入力箇所","手入力箇所","手入力箇所","手入力箇所","手入力箇所","手入力箇所","手入力箇所"))</f>
        <v>#REF!</v>
      </c>
    </row>
    <row r="1809" spans="1:14" ht="13.8" thickBot="1" x14ac:dyDescent="0.25">
      <c r="A1809" s="29" t="s">
        <v>75</v>
      </c>
      <c r="B1809" s="18">
        <v>6</v>
      </c>
      <c r="C1809" s="18">
        <v>14</v>
      </c>
      <c r="D1809" s="18">
        <v>25</v>
      </c>
      <c r="E1809" s="18">
        <v>39</v>
      </c>
      <c r="F1809" s="18"/>
      <c r="G1809" s="18"/>
      <c r="H1809" s="18"/>
      <c r="I1809" s="18"/>
      <c r="J1809" s="62"/>
      <c r="K1809" s="19"/>
      <c r="L1809" s="29" t="s">
        <v>75</v>
      </c>
      <c r="M1809" s="104" t="e">
        <f>#REF!</f>
        <v>#REF!</v>
      </c>
      <c r="N1809" s="113" t="e">
        <f>IF(M1809=0,"",CHOOSE(M1809,"6","14","25","39","39","手入力箇所","手入力箇所","手入力箇所","手入力箇所","手入力箇所","手入力箇所","手入力箇所","手入力箇所","手入力箇所","手入力箇所"))</f>
        <v>#REF!</v>
      </c>
    </row>
    <row r="1810" spans="1:14" ht="37.200000000000003" thickBot="1" x14ac:dyDescent="0.25">
      <c r="A1810" s="30" t="s">
        <v>76</v>
      </c>
      <c r="B1810" s="18">
        <v>2</v>
      </c>
      <c r="C1810" s="18">
        <v>3</v>
      </c>
      <c r="D1810" s="18">
        <v>6</v>
      </c>
      <c r="E1810" s="18">
        <v>9</v>
      </c>
      <c r="F1810" s="18"/>
      <c r="G1810" s="18"/>
      <c r="H1810" s="18"/>
      <c r="I1810" s="18"/>
      <c r="J1810" s="62"/>
      <c r="K1810" s="19"/>
      <c r="L1810" s="30" t="s">
        <v>76</v>
      </c>
      <c r="M1810" s="104" t="e">
        <f>#REF!</f>
        <v>#REF!</v>
      </c>
      <c r="N1810" s="113" t="e">
        <f>IF(M1810=0,"",CHOOSE(M1810,"2","3","6","9","9","手入力箇所","手入力箇所","手入力箇所","手入力箇所","手入力箇所","手入力箇所","手入力箇所","手入力箇所","手入力箇所","手入力箇所"))</f>
        <v>#REF!</v>
      </c>
    </row>
    <row r="1811" spans="1:14" ht="27" thickBot="1" x14ac:dyDescent="0.25">
      <c r="A1811" s="31" t="s">
        <v>77</v>
      </c>
      <c r="B1811" s="18">
        <v>12</v>
      </c>
      <c r="C1811" s="18">
        <v>18</v>
      </c>
      <c r="D1811" s="18">
        <v>22</v>
      </c>
      <c r="E1811" s="18">
        <v>26</v>
      </c>
      <c r="F1811" s="62"/>
      <c r="G1811" s="62"/>
      <c r="H1811" s="62"/>
      <c r="I1811" s="62"/>
      <c r="J1811" s="62"/>
      <c r="K1811" s="19"/>
      <c r="L1811" s="31" t="s">
        <v>77</v>
      </c>
      <c r="M1811" s="104" t="e">
        <f>#REF!</f>
        <v>#REF!</v>
      </c>
      <c r="N1811" s="113" t="e">
        <f>IF(M1811=0,"",CHOOSE(M1811,"12","18","22","26","26","手入力箇所","手入力箇所","手入力箇所","手入力箇所","手入力箇所","手入力箇所","手入力箇所","手入力箇所","手入力箇所","手入力箇所"))</f>
        <v>#REF!</v>
      </c>
    </row>
    <row r="1812" spans="1:14" ht="40.200000000000003" thickBot="1" x14ac:dyDescent="0.25">
      <c r="A1812" s="31" t="s">
        <v>78</v>
      </c>
      <c r="B1812" s="18">
        <v>5</v>
      </c>
      <c r="C1812" s="18">
        <v>8</v>
      </c>
      <c r="D1812" s="18">
        <v>11</v>
      </c>
      <c r="E1812" s="18">
        <v>14</v>
      </c>
      <c r="F1812" s="62"/>
      <c r="G1812" s="62"/>
      <c r="H1812" s="62"/>
      <c r="I1812" s="62"/>
      <c r="J1812" s="62"/>
      <c r="K1812" s="19"/>
      <c r="L1812" s="31" t="s">
        <v>78</v>
      </c>
      <c r="M1812" s="104" t="e">
        <f>#REF!</f>
        <v>#REF!</v>
      </c>
      <c r="N1812" s="113" t="e">
        <f>IF(M1812=0,"",CHOOSE(M1812,"5","8","11","14","14","手入力箇所","手入力箇所","手入力箇所","手入力箇所","手入力箇所","手入力箇所","手入力箇所","手入力箇所","手入力箇所","手入力箇所"))</f>
        <v>#REF!</v>
      </c>
    </row>
    <row r="1813" spans="1:14" ht="27" thickBot="1" x14ac:dyDescent="0.25">
      <c r="A1813" s="31" t="s">
        <v>79</v>
      </c>
      <c r="B1813" s="18">
        <v>6</v>
      </c>
      <c r="C1813" s="18">
        <v>11</v>
      </c>
      <c r="D1813" s="18">
        <v>16</v>
      </c>
      <c r="E1813" s="18">
        <v>21</v>
      </c>
      <c r="F1813" s="62"/>
      <c r="G1813" s="62"/>
      <c r="H1813" s="62"/>
      <c r="I1813" s="62"/>
      <c r="J1813" s="62"/>
      <c r="K1813" s="19"/>
      <c r="L1813" s="31" t="s">
        <v>79</v>
      </c>
      <c r="M1813" s="104" t="e">
        <f>#REF!</f>
        <v>#REF!</v>
      </c>
      <c r="N1813" s="113" t="e">
        <f>IF(M1813=0,"",CHOOSE(M1813,"6","11","16","21","21","手入力箇所","手入力箇所","手入力箇所","手入力箇所","手入力箇所","手入力箇所","手入力箇所","手入力箇所","手入力箇所"))</f>
        <v>#REF!</v>
      </c>
    </row>
    <row r="1814" spans="1:14" ht="40.200000000000003" thickBot="1" x14ac:dyDescent="0.25">
      <c r="A1814" s="31" t="s">
        <v>80</v>
      </c>
      <c r="B1814" s="18">
        <v>5</v>
      </c>
      <c r="C1814" s="18">
        <v>7</v>
      </c>
      <c r="D1814" s="18">
        <v>9</v>
      </c>
      <c r="E1814" s="18">
        <v>10</v>
      </c>
      <c r="F1814" s="62"/>
      <c r="G1814" s="62"/>
      <c r="H1814" s="62"/>
      <c r="I1814" s="62"/>
      <c r="J1814" s="62"/>
      <c r="K1814" s="19"/>
      <c r="L1814" s="31" t="s">
        <v>80</v>
      </c>
      <c r="M1814" s="104" t="e">
        <f>#REF!</f>
        <v>#REF!</v>
      </c>
      <c r="N1814" s="113" t="e">
        <f>IF(M1814=0,"",CHOOSE(M1814,"5","7","9","10","10","手入力箇所","手入力箇所","手入力箇所","手入力箇所","手入力箇所","手入力箇所","手入力箇所","手入力箇所","手入力箇所"))</f>
        <v>#REF!</v>
      </c>
    </row>
    <row r="1815" spans="1:14" ht="40.200000000000003" thickBot="1" x14ac:dyDescent="0.25">
      <c r="A1815" s="31" t="s">
        <v>81</v>
      </c>
      <c r="B1815" s="18">
        <v>9</v>
      </c>
      <c r="C1815" s="18">
        <v>14</v>
      </c>
      <c r="D1815" s="62"/>
      <c r="E1815" s="62"/>
      <c r="F1815" s="62"/>
      <c r="G1815" s="62"/>
      <c r="H1815" s="62"/>
      <c r="I1815" s="62"/>
      <c r="J1815" s="62"/>
      <c r="K1815" s="19"/>
      <c r="L1815" s="31" t="s">
        <v>81</v>
      </c>
      <c r="M1815" s="104" t="e">
        <f>#REF!</f>
        <v>#REF!</v>
      </c>
      <c r="N1815" s="113" t="e">
        <f>IF(M1815=0,"",CHOOSE(M1815,"9","14","手入力箇所","手入力箇所","手入力箇所","手入力箇所","手入力箇所","手入力箇所","手入力箇所","手入力箇所","手入力箇所","手入力箇所"))</f>
        <v>#REF!</v>
      </c>
    </row>
    <row r="1816" spans="1:14" ht="13.8" thickBot="1" x14ac:dyDescent="0.25">
      <c r="A1816" s="31" t="s">
        <v>82</v>
      </c>
      <c r="B1816" s="18">
        <v>3</v>
      </c>
      <c r="C1816" s="18">
        <v>4</v>
      </c>
      <c r="D1816" s="18">
        <v>4</v>
      </c>
      <c r="E1816" s="18">
        <v>5</v>
      </c>
      <c r="F1816" s="18">
        <v>6</v>
      </c>
      <c r="G1816" s="18">
        <v>8</v>
      </c>
      <c r="H1816" s="18">
        <v>9</v>
      </c>
      <c r="I1816" s="18">
        <v>11</v>
      </c>
      <c r="J1816" s="18">
        <v>12</v>
      </c>
      <c r="K1816" s="19"/>
      <c r="L1816" s="31" t="s">
        <v>82</v>
      </c>
      <c r="M1816" s="104" t="e">
        <f>#REF!</f>
        <v>#REF!</v>
      </c>
      <c r="N1816" s="113" t="e">
        <f>IF(M1816=0,"",CHOOSE(M1816,"3","4","4","5","5","6","6","6","6","6","8","8","8","8","8","8","8","8","8","8","9","9","9","9","9","9","9","9","9","9","11","11","11","11","11","11","11","11","11","11","12","12","12","12","12","12","12","12","12","12","12","手入力箇所","手入力箇所","手入力箇所","手入力箇所","手入力箇所","手入力箇所","手入力箇所","手入力箇所","手入力箇所","手入力箇所"))</f>
        <v>#REF!</v>
      </c>
    </row>
    <row r="1817" spans="1:14" ht="13.8" thickBot="1" x14ac:dyDescent="0.25">
      <c r="A1817" s="31" t="s">
        <v>83</v>
      </c>
      <c r="B1817" s="18">
        <v>3</v>
      </c>
      <c r="C1817" s="18">
        <v>4</v>
      </c>
      <c r="D1817" s="18">
        <v>4</v>
      </c>
      <c r="E1817" s="18">
        <v>5</v>
      </c>
      <c r="F1817" s="18">
        <v>6</v>
      </c>
      <c r="G1817" s="18">
        <v>8</v>
      </c>
      <c r="H1817" s="18">
        <v>10</v>
      </c>
      <c r="I1817" s="18">
        <v>12</v>
      </c>
      <c r="J1817" s="18">
        <v>13</v>
      </c>
      <c r="K1817" s="19"/>
      <c r="L1817" s="31" t="s">
        <v>83</v>
      </c>
      <c r="M1817" s="104" t="e">
        <f>#REF!</f>
        <v>#REF!</v>
      </c>
      <c r="N1817" s="113" t="e">
        <f>IF(M1817=0,"",CHOOSE(M1817,"3","4","4","5","5","6","6","6","6","6","8","8","8","8","8","8","8","8","8","8","10","10","10","10","10","10","10","10","10","10","12","12","12","12","12","12","12","12","12","12","13","13","13","13","13","13","13","13","13","13","13","手入力箇所","手入力箇所","手入力箇所","手入力箇所","手入力箇所","手入力箇所","手入力箇所","手入力箇所","手入力箇所","手入力箇所"))</f>
        <v>#REF!</v>
      </c>
    </row>
    <row r="1818" spans="1:14" ht="27" thickBot="1" x14ac:dyDescent="0.25">
      <c r="A1818" s="32" t="s">
        <v>84</v>
      </c>
      <c r="B1818" s="20">
        <v>1</v>
      </c>
      <c r="C1818" s="20">
        <v>2</v>
      </c>
      <c r="D1818" s="20">
        <v>3</v>
      </c>
      <c r="E1818" s="20">
        <v>4</v>
      </c>
      <c r="F1818" s="20">
        <v>8</v>
      </c>
      <c r="G1818" s="20">
        <v>19</v>
      </c>
      <c r="H1818" s="63"/>
      <c r="I1818" s="63"/>
      <c r="J1818" s="63"/>
      <c r="K1818" s="21"/>
      <c r="L1818" s="32" t="s">
        <v>84</v>
      </c>
      <c r="M1818" s="104" t="e">
        <f>#REF!</f>
        <v>#REF!</v>
      </c>
      <c r="N1818" s="113" t="e">
        <f>IF(M1818=0,"",CHOOSE(M1818,"1","2","3","4","4","8","8","8","8","8","19","19","19","19","19","19","19","19","19","19","手入力箇所","手入力箇所","手入力箇所","手入力箇所","手入力箇所","手入力箇所","手入力箇所","手入力箇所","手入力箇所","手入力箇所"))</f>
        <v>#REF!</v>
      </c>
    </row>
    <row r="1819" spans="1:14" ht="13.8" thickBot="1" x14ac:dyDescent="0.25"/>
    <row r="1820" spans="1:14" ht="13.8" thickBot="1" x14ac:dyDescent="0.25">
      <c r="A1820" s="686" t="e">
        <f>A1793</f>
        <v>#REF!</v>
      </c>
      <c r="B1820" s="686"/>
      <c r="C1820" s="686"/>
      <c r="D1820" s="687" t="s">
        <v>193</v>
      </c>
      <c r="E1820" s="687"/>
      <c r="F1820" s="687"/>
      <c r="G1820" s="687"/>
      <c r="H1820" s="687"/>
      <c r="I1820" s="687"/>
      <c r="J1820" s="687"/>
      <c r="K1820" s="687"/>
      <c r="L1820" s="687"/>
      <c r="M1820" s="687"/>
      <c r="N1820" s="687"/>
    </row>
    <row r="1821" spans="1:14" ht="13.8" thickBot="1" x14ac:dyDescent="0.25">
      <c r="A1821" s="105"/>
      <c r="B1821" s="33">
        <v>1</v>
      </c>
      <c r="C1821" s="24">
        <v>2</v>
      </c>
      <c r="D1821" s="24">
        <v>3</v>
      </c>
      <c r="E1821" s="24" t="s">
        <v>58</v>
      </c>
      <c r="F1821" s="24" t="s">
        <v>59</v>
      </c>
      <c r="G1821" s="24" t="s">
        <v>60</v>
      </c>
      <c r="H1821" s="24" t="s">
        <v>61</v>
      </c>
      <c r="I1821" s="24" t="s">
        <v>62</v>
      </c>
      <c r="J1821" s="24" t="s">
        <v>194</v>
      </c>
      <c r="K1821" s="102" t="s">
        <v>85</v>
      </c>
      <c r="L1821" s="105" t="s">
        <v>189</v>
      </c>
      <c r="M1821" s="105" t="s">
        <v>188</v>
      </c>
      <c r="N1821" s="105" t="s">
        <v>51</v>
      </c>
    </row>
    <row r="1822" spans="1:14" ht="13.8" thickBot="1" x14ac:dyDescent="0.25">
      <c r="A1822" s="26" t="s">
        <v>56</v>
      </c>
      <c r="B1822" s="22">
        <v>16</v>
      </c>
      <c r="C1822" s="22">
        <v>25</v>
      </c>
      <c r="D1822" s="22">
        <v>32</v>
      </c>
      <c r="E1822" s="22">
        <v>38</v>
      </c>
      <c r="F1822" s="22">
        <v>56</v>
      </c>
      <c r="G1822" s="22">
        <v>87</v>
      </c>
      <c r="H1822" s="22">
        <v>121</v>
      </c>
      <c r="I1822" s="22"/>
      <c r="J1822" s="23"/>
      <c r="K1822" s="68"/>
      <c r="L1822" s="107" t="s">
        <v>56</v>
      </c>
      <c r="M1822" s="103" t="e">
        <f>#REF!</f>
        <v>#REF!</v>
      </c>
      <c r="N1822" s="103" t="e">
        <f>IF(M1822=0,"",CHOOSE(M1822,"16","25","32","38","38","56","56","56","56","56","87","87","87","87","87","87","87","87","87","87","121","121","121","121","121","121","121","121","121","121","手入力箇所","手入力箇所","手入力箇所","手入力箇所","手入力箇所","手入力箇所","手入力箇所","手入力箇所","手入力箇所","手入力箇所"))</f>
        <v>#REF!</v>
      </c>
    </row>
    <row r="1823" spans="1:14" ht="13.8" thickBot="1" x14ac:dyDescent="0.25">
      <c r="A1823" s="27" t="s">
        <v>57</v>
      </c>
      <c r="B1823" s="18">
        <v>25</v>
      </c>
      <c r="C1823" s="18">
        <v>33</v>
      </c>
      <c r="D1823" s="18">
        <v>40</v>
      </c>
      <c r="E1823" s="18">
        <v>45</v>
      </c>
      <c r="F1823" s="18">
        <v>58</v>
      </c>
      <c r="G1823" s="18">
        <v>79</v>
      </c>
      <c r="H1823" s="18"/>
      <c r="I1823" s="18"/>
      <c r="J1823" s="62"/>
      <c r="K1823" s="69"/>
      <c r="L1823" s="107" t="s">
        <v>57</v>
      </c>
      <c r="M1823" s="103" t="e">
        <f>#REF!</f>
        <v>#REF!</v>
      </c>
      <c r="N1823" s="103" t="e">
        <f>IF(M1823=0,"",CHOOSE(M1823,"25","33","40","45","45","58","58","58","58","58","79","79","79","79","79","79","79","79","79","79","手入力箇所","手入力箇所","手入力箇所","手入力箇所","手入力箇所","手入力箇所","手入力箇所","手入力箇所","手入力箇所","手入力箇所"))</f>
        <v>#REF!</v>
      </c>
    </row>
    <row r="1824" spans="1:14" ht="48.6" thickBot="1" x14ac:dyDescent="0.25">
      <c r="A1824" s="28" t="s">
        <v>64</v>
      </c>
      <c r="B1824" s="18">
        <v>32</v>
      </c>
      <c r="C1824" s="18"/>
      <c r="D1824" s="18"/>
      <c r="E1824" s="18"/>
      <c r="F1824" s="18"/>
      <c r="G1824" s="18"/>
      <c r="H1824" s="18"/>
      <c r="I1824" s="18"/>
      <c r="J1824" s="62"/>
      <c r="K1824" s="69"/>
      <c r="L1824" s="108" t="s">
        <v>64</v>
      </c>
      <c r="M1824" s="103" t="e">
        <f>#REF!</f>
        <v>#REF!</v>
      </c>
      <c r="N1824" s="103" t="e">
        <f>IF(M1824=0,"",CHOOSE(M1824,"32","手入力箇所","手入力箇所","手入力箇所","手入力箇所","手入力箇所","手入力箇所","手入力箇所","手入力箇所","手入力箇所","手入力箇所"))</f>
        <v>#REF!</v>
      </c>
    </row>
    <row r="1825" spans="1:14" ht="48.6" thickBot="1" x14ac:dyDescent="0.25">
      <c r="A1825" s="28" t="s">
        <v>65</v>
      </c>
      <c r="B1825" s="18">
        <v>36</v>
      </c>
      <c r="C1825" s="18"/>
      <c r="D1825" s="18"/>
      <c r="E1825" s="18"/>
      <c r="F1825" s="18"/>
      <c r="G1825" s="18"/>
      <c r="H1825" s="18"/>
      <c r="I1825" s="18"/>
      <c r="J1825" s="62"/>
      <c r="K1825" s="69"/>
      <c r="L1825" s="108" t="s">
        <v>65</v>
      </c>
      <c r="M1825" s="103" t="e">
        <f>#REF!</f>
        <v>#REF!</v>
      </c>
      <c r="N1825" s="103" t="e">
        <f>IF(M1825=0,"",CHOOSE(M1825,"36","手入力箇所","手入力箇所","手入力箇所","手入力箇所","手入力箇所","手入力箇所","手入力箇所","手入力箇所","手入力箇所","手入力箇所"))</f>
        <v>#REF!</v>
      </c>
    </row>
    <row r="1826" spans="1:14" ht="24.6" thickBot="1" x14ac:dyDescent="0.25">
      <c r="A1826" s="28" t="s">
        <v>66</v>
      </c>
      <c r="B1826" s="18">
        <v>24</v>
      </c>
      <c r="C1826" s="18">
        <v>30</v>
      </c>
      <c r="D1826" s="18">
        <v>33</v>
      </c>
      <c r="E1826" s="18">
        <v>35</v>
      </c>
      <c r="F1826" s="18">
        <v>42</v>
      </c>
      <c r="G1826" s="18"/>
      <c r="H1826" s="18"/>
      <c r="I1826" s="18"/>
      <c r="J1826" s="62"/>
      <c r="K1826" s="69"/>
      <c r="L1826" s="108" t="s">
        <v>66</v>
      </c>
      <c r="M1826" s="103" t="e">
        <f>#REF!</f>
        <v>#REF!</v>
      </c>
      <c r="N1826" s="103" t="e">
        <f>IF(M1826=0,"",CHOOSE(M1826,"24","30","33","35","35","42","42","42","42","42","手入力箇所","手入力箇所","手入力箇所","手入力箇所","手入力箇所","手入力箇所","手入力箇所","手入力箇所","手入力箇所","手入力箇所"))</f>
        <v>#REF!</v>
      </c>
    </row>
    <row r="1827" spans="1:14" ht="36.6" thickBot="1" x14ac:dyDescent="0.25">
      <c r="A1827" s="28" t="s">
        <v>67</v>
      </c>
      <c r="B1827" s="18">
        <v>7</v>
      </c>
      <c r="C1827" s="18">
        <v>12</v>
      </c>
      <c r="D1827" s="18">
        <v>16</v>
      </c>
      <c r="E1827" s="18">
        <v>19</v>
      </c>
      <c r="F1827" s="18"/>
      <c r="G1827" s="18"/>
      <c r="H1827" s="18"/>
      <c r="I1827" s="18"/>
      <c r="J1827" s="62"/>
      <c r="K1827" s="69"/>
      <c r="L1827" s="108" t="s">
        <v>67</v>
      </c>
      <c r="M1827" s="103" t="e">
        <f>#REF!</f>
        <v>#REF!</v>
      </c>
      <c r="N1827" s="103" t="e">
        <f>IF(M1827=0,"",CHOOSE(M1827,"7","12","16","19","19","手入力箇所","手入力箇所","手入力箇所","手入力箇所","手入力箇所","手入力箇所","手入力箇所","手入力箇所","手入力箇所","手入力箇所"))</f>
        <v>#REF!</v>
      </c>
    </row>
    <row r="1828" spans="1:14" ht="24.6" thickBot="1" x14ac:dyDescent="0.25">
      <c r="A1828" s="28" t="s">
        <v>68</v>
      </c>
      <c r="B1828" s="18">
        <v>21</v>
      </c>
      <c r="C1828" s="18">
        <v>35</v>
      </c>
      <c r="D1828" s="18">
        <v>48</v>
      </c>
      <c r="E1828" s="18">
        <v>59</v>
      </c>
      <c r="F1828" s="18">
        <v>94</v>
      </c>
      <c r="G1828" s="18">
        <v>159</v>
      </c>
      <c r="H1828" s="18">
        <v>235</v>
      </c>
      <c r="I1828" s="18"/>
      <c r="J1828" s="62"/>
      <c r="K1828" s="69"/>
      <c r="L1828" s="108" t="s">
        <v>68</v>
      </c>
      <c r="M1828" s="103" t="e">
        <f>#REF!</f>
        <v>#REF!</v>
      </c>
      <c r="N1828" s="103" t="e">
        <f>IF(M1828=0,"",CHOOSE(M1828,"21","35","48","59","59","94","94","94","94","94","159","159","159","159","159","159","159","159","159","159","235","235","235","235","235","235","235","235","235","235","手入力箇所","手入力箇所","手入力箇所","手入力箇所","手入力箇所","手入力箇所","手入力箇所","手入力箇所","手入力箇所","手入力箇所"))</f>
        <v>#REF!</v>
      </c>
    </row>
    <row r="1829" spans="1:14" ht="36.6" thickBot="1" x14ac:dyDescent="0.25">
      <c r="A1829" s="28" t="s">
        <v>69</v>
      </c>
      <c r="B1829" s="18">
        <v>22</v>
      </c>
      <c r="C1829" s="18">
        <v>26</v>
      </c>
      <c r="D1829" s="18">
        <v>28</v>
      </c>
      <c r="E1829" s="18">
        <v>29</v>
      </c>
      <c r="F1829" s="18">
        <v>34</v>
      </c>
      <c r="G1829" s="18"/>
      <c r="H1829" s="18"/>
      <c r="I1829" s="18"/>
      <c r="J1829" s="62"/>
      <c r="K1829" s="69"/>
      <c r="L1829" s="108" t="s">
        <v>69</v>
      </c>
      <c r="M1829" s="103" t="e">
        <f>#REF!</f>
        <v>#REF!</v>
      </c>
      <c r="N1829" s="103" t="e">
        <f>IF(M1829=0,"",CHOOSE(M1829,"22","26","28","29","29","34","34","34","34","34","手入力箇所","手入力箇所","手入力箇所","手入力箇所","手入力箇所","手入力箇所","手入力箇所","手入力箇所","手入力箇所","手入力箇所"))</f>
        <v>#REF!</v>
      </c>
    </row>
    <row r="1830" spans="1:14" ht="13.8" thickBot="1" x14ac:dyDescent="0.25">
      <c r="A1830" s="27" t="s">
        <v>63</v>
      </c>
      <c r="B1830" s="18">
        <v>21</v>
      </c>
      <c r="C1830" s="18">
        <v>33</v>
      </c>
      <c r="D1830" s="18">
        <v>46</v>
      </c>
      <c r="E1830" s="18">
        <v>56</v>
      </c>
      <c r="F1830" s="18">
        <v>89</v>
      </c>
      <c r="G1830" s="18">
        <v>151</v>
      </c>
      <c r="H1830" s="18">
        <v>224</v>
      </c>
      <c r="I1830" s="18">
        <v>289</v>
      </c>
      <c r="J1830" s="18">
        <v>350</v>
      </c>
      <c r="K1830" s="69"/>
      <c r="L1830" s="107" t="s">
        <v>63</v>
      </c>
      <c r="M1830" s="103" t="e">
        <f>#REF!</f>
        <v>#REF!</v>
      </c>
      <c r="N1830" s="103" t="e">
        <f>IF(M1830=0,"",CHOOSE(M1830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831" spans="1:14" ht="24.6" thickBot="1" x14ac:dyDescent="0.25">
      <c r="A1831" s="34" t="s">
        <v>70</v>
      </c>
      <c r="B1831" s="35">
        <v>13</v>
      </c>
      <c r="C1831" s="35">
        <v>33</v>
      </c>
      <c r="D1831" s="35">
        <v>59</v>
      </c>
      <c r="E1831" s="35"/>
      <c r="F1831" s="35"/>
      <c r="G1831" s="35"/>
      <c r="H1831" s="35"/>
      <c r="I1831" s="35"/>
      <c r="J1831" s="36"/>
      <c r="K1831" s="67"/>
      <c r="L1831" s="108" t="s">
        <v>70</v>
      </c>
      <c r="M1831" s="103" t="e">
        <f>#REF!</f>
        <v>#REF!</v>
      </c>
      <c r="N1831" s="103" t="e">
        <f>IF(M1831=0,"",CHOOSE(M1831,"13","33","59","手入力箇所","手入力箇所","手入力箇所","手入力箇所","手入力箇所","手入力箇所","手入力箇所","手入力箇所","手入力箇所","手入力箇所"))</f>
        <v>#REF!</v>
      </c>
    </row>
    <row r="1832" spans="1:14" ht="13.8" thickBot="1" x14ac:dyDescent="0.25">
      <c r="A1832" s="37" t="s">
        <v>71</v>
      </c>
      <c r="B1832" s="17">
        <v>23</v>
      </c>
      <c r="C1832" s="17">
        <v>39</v>
      </c>
      <c r="D1832" s="17">
        <v>97</v>
      </c>
      <c r="E1832" s="17"/>
      <c r="F1832" s="17"/>
      <c r="G1832" s="17"/>
      <c r="H1832" s="17"/>
      <c r="I1832" s="17"/>
      <c r="J1832" s="64"/>
      <c r="K1832" s="70"/>
      <c r="L1832" s="109" t="s">
        <v>71</v>
      </c>
      <c r="M1832" s="103" t="e">
        <f>#REF!</f>
        <v>#REF!</v>
      </c>
      <c r="N1832" s="103" t="e">
        <f>IF(M1832=0,"",CHOOSE(M1832,"23","39","97","手入力箇所","手入力箇所","手入力箇所","手入力箇所","手入力箇所","手入力箇所","手入力箇所","手入力箇所","手入力箇所","手入力箇所"))</f>
        <v>#REF!</v>
      </c>
    </row>
    <row r="1833" spans="1:14" ht="13.8" thickBot="1" x14ac:dyDescent="0.25">
      <c r="A1833" s="29" t="s">
        <v>72</v>
      </c>
      <c r="B1833" s="18">
        <v>21</v>
      </c>
      <c r="C1833" s="18">
        <v>37</v>
      </c>
      <c r="D1833" s="18">
        <v>58</v>
      </c>
      <c r="E1833" s="18">
        <v>76</v>
      </c>
      <c r="F1833" s="18">
        <v>137</v>
      </c>
      <c r="G1833" s="18"/>
      <c r="H1833" s="18"/>
      <c r="I1833" s="18"/>
      <c r="J1833" s="62"/>
      <c r="K1833" s="69"/>
      <c r="L1833" s="109" t="s">
        <v>72</v>
      </c>
      <c r="M1833" s="103" t="e">
        <f>#REF!</f>
        <v>#REF!</v>
      </c>
      <c r="N1833" s="103" t="e">
        <f>IF(M1833=0,"",CHOOSE(M1833,"21","37","58","76","76","137","137","137","137","137","手入力箇所","手入力箇所","手入力箇所","手入力箇所","手入力箇所","手入力箇所","手入力箇所","手入力箇所","手入力箇所","手入力箇所"))</f>
        <v>#REF!</v>
      </c>
    </row>
    <row r="1834" spans="1:14" ht="13.8" thickBot="1" x14ac:dyDescent="0.25">
      <c r="A1834" s="29" t="s">
        <v>73</v>
      </c>
      <c r="B1834" s="18">
        <v>48</v>
      </c>
      <c r="C1834" s="18">
        <v>93</v>
      </c>
      <c r="D1834" s="18">
        <v>138</v>
      </c>
      <c r="E1834" s="18">
        <v>183</v>
      </c>
      <c r="F1834" s="18"/>
      <c r="G1834" s="18"/>
      <c r="H1834" s="18"/>
      <c r="I1834" s="18"/>
      <c r="J1834" s="62"/>
      <c r="K1834" s="69"/>
      <c r="L1834" s="109" t="s">
        <v>73</v>
      </c>
      <c r="M1834" s="103" t="e">
        <f>#REF!</f>
        <v>#REF!</v>
      </c>
      <c r="N1834" s="103" t="e">
        <f>IF(M1834=0,"",CHOOSE(M1834,"48","93","138","183","183","手入力箇所","手入力箇所","手入力箇所","手入力箇所","手入力箇所","手入力箇所","手入力箇所","手入力箇所","手入力箇所","手入力箇所"))</f>
        <v>#REF!</v>
      </c>
    </row>
    <row r="1835" spans="1:14" ht="37.200000000000003" thickBot="1" x14ac:dyDescent="0.25">
      <c r="A1835" s="30" t="s">
        <v>74</v>
      </c>
      <c r="B1835" s="18">
        <v>13</v>
      </c>
      <c r="C1835" s="18">
        <v>26</v>
      </c>
      <c r="D1835" s="18">
        <v>40</v>
      </c>
      <c r="E1835" s="18">
        <v>55</v>
      </c>
      <c r="F1835" s="18">
        <v>107</v>
      </c>
      <c r="G1835" s="18">
        <v>224</v>
      </c>
      <c r="H1835" s="18">
        <v>386</v>
      </c>
      <c r="I1835" s="18"/>
      <c r="J1835" s="62"/>
      <c r="K1835" s="69"/>
      <c r="L1835" s="110" t="s">
        <v>74</v>
      </c>
      <c r="M1835" s="103" t="e">
        <f>#REF!</f>
        <v>#REF!</v>
      </c>
      <c r="N1835" s="103" t="e">
        <f>IF(M1835=0,"",CHOOSE(M1835,"13","26","40","55","55","107","107","107","107","107","224","224","224","224","224","224","224","224","224","224","386","386","386","386","386","386","386","386","386","386","手入力箇所","手入力箇所","手入力箇所","手入力箇所","手入力箇所","手入力箇所","手入力箇所","手入力箇所","手入力箇所","手入力箇所"))</f>
        <v>#REF!</v>
      </c>
    </row>
    <row r="1836" spans="1:14" ht="13.8" thickBot="1" x14ac:dyDescent="0.25">
      <c r="A1836" s="29" t="s">
        <v>75</v>
      </c>
      <c r="B1836" s="18">
        <v>36</v>
      </c>
      <c r="C1836" s="18">
        <v>98</v>
      </c>
      <c r="D1836" s="18">
        <v>173</v>
      </c>
      <c r="E1836" s="18">
        <v>274</v>
      </c>
      <c r="F1836" s="18"/>
      <c r="G1836" s="18"/>
      <c r="H1836" s="18"/>
      <c r="I1836" s="18"/>
      <c r="J1836" s="62"/>
      <c r="K1836" s="69"/>
      <c r="L1836" s="109" t="s">
        <v>75</v>
      </c>
      <c r="M1836" s="103" t="e">
        <f>#REF!</f>
        <v>#REF!</v>
      </c>
      <c r="N1836" s="103" t="e">
        <f>IF(M1836=0,"",CHOOSE(M1836,"36","98","173","274","274","手入力箇所","手入力箇所","手入力箇所","手入力箇所","手入力箇所","手入力箇所","手入力箇所","手入力箇所","手入力箇所","手入力箇所"))</f>
        <v>#REF!</v>
      </c>
    </row>
    <row r="1837" spans="1:14" ht="37.200000000000003" thickBot="1" x14ac:dyDescent="0.25">
      <c r="A1837" s="30" t="s">
        <v>76</v>
      </c>
      <c r="B1837" s="18">
        <v>127</v>
      </c>
      <c r="C1837" s="18">
        <v>127</v>
      </c>
      <c r="D1837" s="18">
        <v>127</v>
      </c>
      <c r="E1837" s="18">
        <v>127</v>
      </c>
      <c r="F1837" s="18"/>
      <c r="G1837" s="18"/>
      <c r="H1837" s="18"/>
      <c r="I1837" s="18"/>
      <c r="J1837" s="62"/>
      <c r="K1837" s="69"/>
      <c r="L1837" s="110" t="s">
        <v>76</v>
      </c>
      <c r="M1837" s="103" t="e">
        <f>#REF!</f>
        <v>#REF!</v>
      </c>
      <c r="N1837" s="103" t="e">
        <f>IF(M1837=0,"",CHOOSE(M1837,"127","127","127","127","127","手入力箇所","手入力箇所","手入力箇所","手入力箇所","手入力箇所","手入力箇所","手入力箇所","手入力箇所","手入力箇所","手入力箇所"))</f>
        <v>#REF!</v>
      </c>
    </row>
    <row r="1838" spans="1:14" ht="27" thickBot="1" x14ac:dyDescent="0.25">
      <c r="A1838" s="31" t="s">
        <v>77</v>
      </c>
      <c r="B1838" s="18">
        <v>42</v>
      </c>
      <c r="C1838" s="18">
        <v>90</v>
      </c>
      <c r="D1838" s="18">
        <v>141</v>
      </c>
      <c r="E1838" s="18">
        <v>193</v>
      </c>
      <c r="F1838" s="62"/>
      <c r="G1838" s="62"/>
      <c r="H1838" s="62"/>
      <c r="I1838" s="62"/>
      <c r="J1838" s="62"/>
      <c r="K1838" s="69"/>
      <c r="L1838" s="111" t="s">
        <v>77</v>
      </c>
      <c r="M1838" s="103" t="e">
        <f>#REF!</f>
        <v>#REF!</v>
      </c>
      <c r="N1838" s="103" t="e">
        <f>IF(M1838=0,"",CHOOSE(M1838,"42","90","141","193","1936","手入力箇所","手入力箇所","手入力箇所","手入力箇所","手入力箇所","手入力箇所","手入力箇所","手入力箇所","手入力箇所","手入力箇所"))</f>
        <v>#REF!</v>
      </c>
    </row>
    <row r="1839" spans="1:14" ht="40.200000000000003" thickBot="1" x14ac:dyDescent="0.25">
      <c r="A1839" s="31" t="s">
        <v>78</v>
      </c>
      <c r="B1839" s="18">
        <v>24</v>
      </c>
      <c r="C1839" s="18">
        <v>43</v>
      </c>
      <c r="D1839" s="18">
        <v>61</v>
      </c>
      <c r="E1839" s="18">
        <v>76</v>
      </c>
      <c r="F1839" s="62"/>
      <c r="G1839" s="62"/>
      <c r="H1839" s="62"/>
      <c r="I1839" s="62"/>
      <c r="J1839" s="62"/>
      <c r="K1839" s="69"/>
      <c r="L1839" s="111" t="s">
        <v>78</v>
      </c>
      <c r="M1839" s="103" t="e">
        <f>#REF!</f>
        <v>#REF!</v>
      </c>
      <c r="N1839" s="103" t="e">
        <f>IF(M1839=0,"",CHOOSE(M1839,"24","43","61","76","76","手入力箇所","手入力箇所","手入力箇所","手入力箇所","手入力箇所","手入力箇所","手入力箇所","手入力箇所","手入力箇所","手入力箇所"))</f>
        <v>#REF!</v>
      </c>
    </row>
    <row r="1840" spans="1:14" ht="27" thickBot="1" x14ac:dyDescent="0.25">
      <c r="A1840" s="31" t="s">
        <v>79</v>
      </c>
      <c r="B1840" s="18">
        <v>54</v>
      </c>
      <c r="C1840" s="18">
        <v>77</v>
      </c>
      <c r="D1840" s="18">
        <v>94</v>
      </c>
      <c r="E1840" s="18">
        <v>107</v>
      </c>
      <c r="F1840" s="62"/>
      <c r="G1840" s="62"/>
      <c r="H1840" s="62"/>
      <c r="I1840" s="62"/>
      <c r="J1840" s="62"/>
      <c r="K1840" s="69"/>
      <c r="L1840" s="111" t="s">
        <v>79</v>
      </c>
      <c r="M1840" s="103" t="e">
        <f>#REF!</f>
        <v>#REF!</v>
      </c>
      <c r="N1840" s="103" t="e">
        <f>IF(M1840=0,"",CHOOSE(M1840,"54","77","94","107","107","手入力箇所","手入力箇所","手入力箇所","手入力箇所","手入力箇所","手入力箇所","手入力箇所","手入力箇所","手入力箇所","手入力箇所"))</f>
        <v>#REF!</v>
      </c>
    </row>
    <row r="1841" spans="1:14" ht="40.200000000000003" thickBot="1" x14ac:dyDescent="0.25">
      <c r="A1841" s="31" t="s">
        <v>80</v>
      </c>
      <c r="B1841" s="18">
        <v>49</v>
      </c>
      <c r="C1841" s="18">
        <v>53</v>
      </c>
      <c r="D1841" s="18">
        <v>55</v>
      </c>
      <c r="E1841" s="18">
        <v>56</v>
      </c>
      <c r="F1841" s="62"/>
      <c r="G1841" s="62"/>
      <c r="H1841" s="62"/>
      <c r="I1841" s="62"/>
      <c r="J1841" s="62"/>
      <c r="K1841" s="69"/>
      <c r="L1841" s="111" t="s">
        <v>80</v>
      </c>
      <c r="M1841" s="103" t="e">
        <f>#REF!</f>
        <v>#REF!</v>
      </c>
      <c r="N1841" s="103" t="e">
        <f>IF(M1841=0,"",CHOOSE(M1841,"49","53","55","56","56","手入力箇所","手入力箇所","手入力箇所","手入力箇所","手入力箇所","手入力箇所","手入力箇所","手入力箇所","手入力箇所","手入力箇所"))</f>
        <v>#REF!</v>
      </c>
    </row>
    <row r="1842" spans="1:14" ht="40.200000000000003" thickBot="1" x14ac:dyDescent="0.25">
      <c r="A1842" s="38" t="s">
        <v>81</v>
      </c>
      <c r="B1842" s="35">
        <v>232</v>
      </c>
      <c r="C1842" s="35">
        <v>232</v>
      </c>
      <c r="D1842" s="36"/>
      <c r="E1842" s="36"/>
      <c r="F1842" s="36"/>
      <c r="G1842" s="36"/>
      <c r="H1842" s="36"/>
      <c r="I1842" s="36"/>
      <c r="J1842" s="36"/>
      <c r="K1842" s="67"/>
      <c r="L1842" s="111" t="s">
        <v>81</v>
      </c>
      <c r="M1842" s="103" t="e">
        <f>#REF!</f>
        <v>#REF!</v>
      </c>
      <c r="N1842" s="103" t="e">
        <f>IF(M1842=0,"",CHOOSE(M1842,"232","232","手入力箇所","手入力箇所","手入力箇所","手入力箇所","手入力箇所","手入力箇所","手入力箇所","手入力箇所","手入力箇所","手入力箇所"))</f>
        <v>#REF!</v>
      </c>
    </row>
    <row r="1843" spans="1:14" ht="13.8" thickBot="1" x14ac:dyDescent="0.25">
      <c r="A1843" s="39" t="s">
        <v>82</v>
      </c>
      <c r="B1843" s="17">
        <v>6</v>
      </c>
      <c r="C1843" s="17">
        <v>9</v>
      </c>
      <c r="D1843" s="17">
        <v>11</v>
      </c>
      <c r="E1843" s="17">
        <v>13</v>
      </c>
      <c r="F1843" s="17">
        <v>18</v>
      </c>
      <c r="G1843" s="17">
        <v>26</v>
      </c>
      <c r="H1843" s="17">
        <v>35</v>
      </c>
      <c r="I1843" s="17">
        <v>43</v>
      </c>
      <c r="J1843" s="17">
        <v>49</v>
      </c>
      <c r="K1843" s="70"/>
      <c r="L1843" s="111" t="s">
        <v>82</v>
      </c>
      <c r="M1843" s="103" t="e">
        <f>#REF!</f>
        <v>#REF!</v>
      </c>
      <c r="N1843" s="103" t="e">
        <f>IF(M1843=0,"",CHOOSE(M1843,"6","9","11","13","13","18","18","18","18","18","26","26","26","26","26","26","26","26","26","26","35","35","35","35","35","35","35","35","35","35","43","43","43","43","43","43","43","43","43","43","49","49","49","49","49","49","49","49","49","49","手入力箇所","手入力箇所","手入力箇所","手入力箇所","手入力箇所","手入力箇所","手入力箇所","手入力箇所","手入力箇所","手入力箇所"))</f>
        <v>#REF!</v>
      </c>
    </row>
    <row r="1844" spans="1:14" ht="13.8" thickBot="1" x14ac:dyDescent="0.25">
      <c r="A1844" s="31" t="s">
        <v>83</v>
      </c>
      <c r="B1844" s="18">
        <v>6</v>
      </c>
      <c r="C1844" s="18">
        <v>10</v>
      </c>
      <c r="D1844" s="18">
        <v>14</v>
      </c>
      <c r="E1844" s="18">
        <v>17</v>
      </c>
      <c r="F1844" s="18">
        <v>29</v>
      </c>
      <c r="G1844" s="18">
        <v>50</v>
      </c>
      <c r="H1844" s="18">
        <v>76</v>
      </c>
      <c r="I1844" s="18">
        <v>100</v>
      </c>
      <c r="J1844" s="18">
        <v>123</v>
      </c>
      <c r="K1844" s="69"/>
      <c r="L1844" s="111" t="s">
        <v>83</v>
      </c>
      <c r="M1844" s="103" t="e">
        <f>#REF!</f>
        <v>#REF!</v>
      </c>
      <c r="N1844" s="103" t="e">
        <f>IF(M1844=0,"",CHOOSE(M1844,"6","10","14","17","17","29","29","29","29","29","50","50","50","50","50","50","50","50","50","50","76","76","76","76","76","76","76","76","76","76","100","100","100","100","100","100","100","100","100","100","123","123","123","123","123","123","123","123","123","123","手入力箇所","手入力箇所","手入力箇所","手入力箇所","手入力箇所","手入力箇所","手入力箇所","手入力箇所","手入力箇所"))</f>
        <v>#REF!</v>
      </c>
    </row>
    <row r="1845" spans="1:14" ht="27" thickBot="1" x14ac:dyDescent="0.25">
      <c r="A1845" s="32" t="s">
        <v>84</v>
      </c>
      <c r="B1845" s="20">
        <v>9</v>
      </c>
      <c r="C1845" s="20">
        <v>15</v>
      </c>
      <c r="D1845" s="20">
        <v>20</v>
      </c>
      <c r="E1845" s="20">
        <v>24</v>
      </c>
      <c r="F1845" s="20">
        <v>39</v>
      </c>
      <c r="G1845" s="20">
        <v>65</v>
      </c>
      <c r="H1845" s="63"/>
      <c r="I1845" s="63"/>
      <c r="J1845" s="63"/>
      <c r="K1845" s="106"/>
      <c r="L1845" s="111" t="s">
        <v>84</v>
      </c>
      <c r="M1845" s="103" t="e">
        <f>#REF!</f>
        <v>#REF!</v>
      </c>
      <c r="N1845" s="103" t="e">
        <f>IF(M1845=0,"",CHOOSE(M1845,"9","15","20","24","24","39","39","39","39","39","65","65","65","65","65","65","65","65","65","65","手入力箇所","手入力箇所","手入力箇所","手入力箇所","手入力箇所","手入力箇所","手入力箇所","手入力箇所","手入力箇所","手入力箇所"))</f>
        <v>#REF!</v>
      </c>
    </row>
    <row r="1848" spans="1:14" ht="13.8" thickBot="1" x14ac:dyDescent="0.25"/>
    <row r="1849" spans="1:14" ht="13.8" thickBot="1" x14ac:dyDescent="0.25">
      <c r="A1849" s="688" t="e">
        <f>#REF!</f>
        <v>#REF!</v>
      </c>
      <c r="B1849" s="688"/>
      <c r="C1849" s="688"/>
      <c r="D1849" s="689" t="s">
        <v>192</v>
      </c>
      <c r="E1849" s="689"/>
      <c r="F1849" s="689"/>
      <c r="G1849" s="689"/>
      <c r="H1849" s="689"/>
      <c r="I1849" s="689"/>
      <c r="J1849" s="689"/>
      <c r="K1849" s="689"/>
      <c r="L1849" s="689"/>
      <c r="M1849" s="689"/>
      <c r="N1849" s="689"/>
    </row>
    <row r="1850" spans="1:14" ht="13.8" thickBot="1" x14ac:dyDescent="0.25">
      <c r="A1850" s="65"/>
      <c r="B1850" s="33">
        <v>1</v>
      </c>
      <c r="C1850" s="24">
        <v>2</v>
      </c>
      <c r="D1850" s="24">
        <v>3</v>
      </c>
      <c r="E1850" s="24" t="s">
        <v>58</v>
      </c>
      <c r="F1850" s="24" t="s">
        <v>59</v>
      </c>
      <c r="G1850" s="24" t="s">
        <v>60</v>
      </c>
      <c r="H1850" s="24" t="s">
        <v>61</v>
      </c>
      <c r="I1850" s="24" t="s">
        <v>62</v>
      </c>
      <c r="J1850" s="24" t="s">
        <v>194</v>
      </c>
      <c r="K1850" s="25" t="s">
        <v>85</v>
      </c>
      <c r="L1850" s="105" t="s">
        <v>189</v>
      </c>
      <c r="M1850" s="105" t="s">
        <v>188</v>
      </c>
      <c r="N1850" s="105" t="s">
        <v>51</v>
      </c>
    </row>
    <row r="1851" spans="1:14" ht="13.8" thickBot="1" x14ac:dyDescent="0.25">
      <c r="A1851" s="26" t="s">
        <v>56</v>
      </c>
      <c r="B1851" s="22">
        <v>5</v>
      </c>
      <c r="C1851" s="22">
        <v>7</v>
      </c>
      <c r="D1851" s="22">
        <v>8</v>
      </c>
      <c r="E1851" s="22">
        <v>8</v>
      </c>
      <c r="F1851" s="22">
        <v>10</v>
      </c>
      <c r="G1851" s="22">
        <v>13</v>
      </c>
      <c r="H1851" s="22">
        <v>16</v>
      </c>
      <c r="I1851" s="22"/>
      <c r="J1851" s="23"/>
      <c r="K1851" s="1"/>
      <c r="L1851" s="26" t="s">
        <v>56</v>
      </c>
      <c r="M1851" s="104" t="e">
        <f>#REF!</f>
        <v>#REF!</v>
      </c>
      <c r="N1851" s="112" t="e">
        <f>IF(M1851=0,"",CHOOSE(M1851,"5","7","8","8","8","10","10","10","10","10","13","13","13","13","13","13","13","13","13","13","16","16","16","16","16","16","16","16","16","16","16","手入力箇所","手入力箇所","手入力箇所","手入力箇所","手入力箇所","手入力箇所","手入力箇所","手入力箇所","手入力箇所","手入力箇所"))</f>
        <v>#REF!</v>
      </c>
    </row>
    <row r="1852" spans="1:14" ht="13.8" thickBot="1" x14ac:dyDescent="0.25">
      <c r="A1852" s="27" t="s">
        <v>57</v>
      </c>
      <c r="B1852" s="18">
        <v>5</v>
      </c>
      <c r="C1852" s="18">
        <v>7</v>
      </c>
      <c r="D1852" s="18">
        <v>8</v>
      </c>
      <c r="E1852" s="18">
        <v>9</v>
      </c>
      <c r="F1852" s="18">
        <v>12</v>
      </c>
      <c r="G1852" s="18">
        <v>16</v>
      </c>
      <c r="H1852" s="18"/>
      <c r="I1852" s="18"/>
      <c r="J1852" s="62"/>
      <c r="K1852" s="19"/>
      <c r="L1852" s="27" t="s">
        <v>57</v>
      </c>
      <c r="M1852" s="104" t="e">
        <f>#REF!</f>
        <v>#REF!</v>
      </c>
      <c r="N1852" s="113" t="e">
        <f>IF(M1852=0,"",CHOOSE(M1852,"5","7","8","9","9","12","12","12","12","12","16","16","16","16","16","16","16","16","16","16","手入力箇所","手入力箇所","手入力箇所","手入力箇所","手入力箇所","手入力箇所","手入力箇所","手入力箇所","手入力箇所","手入力箇所"))</f>
        <v>#REF!</v>
      </c>
    </row>
    <row r="1853" spans="1:14" ht="48.6" thickBot="1" x14ac:dyDescent="0.25">
      <c r="A1853" s="28" t="s">
        <v>64</v>
      </c>
      <c r="B1853" s="18">
        <v>6</v>
      </c>
      <c r="C1853" s="18"/>
      <c r="D1853" s="18"/>
      <c r="E1853" s="18"/>
      <c r="F1853" s="18"/>
      <c r="G1853" s="18"/>
      <c r="H1853" s="18"/>
      <c r="I1853" s="18"/>
      <c r="J1853" s="62"/>
      <c r="K1853" s="19"/>
      <c r="L1853" s="28" t="s">
        <v>64</v>
      </c>
      <c r="M1853" s="104" t="e">
        <f>#REF!</f>
        <v>#REF!</v>
      </c>
      <c r="N1853" s="113" t="e">
        <f>IF(M1853=0,"",CHOOSE(M1853,"6","手入力箇所","手入力箇所","手入力箇所","手入力箇所","手入力箇所","手入力箇所","手入力箇所","手入力箇所","手入力箇所","手入力箇所","",""))</f>
        <v>#REF!</v>
      </c>
    </row>
    <row r="1854" spans="1:14" ht="48.6" thickBot="1" x14ac:dyDescent="0.25">
      <c r="A1854" s="28" t="s">
        <v>65</v>
      </c>
      <c r="B1854" s="18">
        <v>6</v>
      </c>
      <c r="C1854" s="18"/>
      <c r="D1854" s="18"/>
      <c r="E1854" s="18"/>
      <c r="F1854" s="18"/>
      <c r="G1854" s="18"/>
      <c r="H1854" s="18"/>
      <c r="I1854" s="18"/>
      <c r="J1854" s="62"/>
      <c r="K1854" s="19"/>
      <c r="L1854" s="28" t="s">
        <v>65</v>
      </c>
      <c r="M1854" s="104" t="e">
        <f>#REF!</f>
        <v>#REF!</v>
      </c>
      <c r="N1854" s="113" t="e">
        <f>IF(M1854=0,"",CHOOSE(M1854,"6","手入力箇所","手入力箇所","手入力箇所","手入力箇所","手入力箇所","手入力箇所","手入力箇所","手入力箇所","手入力箇所","手入力箇所","",""))</f>
        <v>#REF!</v>
      </c>
    </row>
    <row r="1855" spans="1:14" ht="24.6" thickBot="1" x14ac:dyDescent="0.25">
      <c r="A1855" s="28" t="s">
        <v>66</v>
      </c>
      <c r="B1855" s="18">
        <v>5</v>
      </c>
      <c r="C1855" s="18">
        <v>7</v>
      </c>
      <c r="D1855" s="18">
        <v>8</v>
      </c>
      <c r="E1855" s="18">
        <v>9</v>
      </c>
      <c r="F1855" s="18">
        <v>12</v>
      </c>
      <c r="G1855" s="18"/>
      <c r="H1855" s="18"/>
      <c r="I1855" s="18"/>
      <c r="J1855" s="62"/>
      <c r="K1855" s="19"/>
      <c r="L1855" s="28" t="s">
        <v>66</v>
      </c>
      <c r="M1855" s="104" t="e">
        <f>#REF!</f>
        <v>#REF!</v>
      </c>
      <c r="N1855" s="113" t="e">
        <f>IF(M1855=0,"",CHOOSE(M1855,"5","7","8","9","9","12","12","12","12","12","手入力箇所","手入力箇所","手入力箇所","手入力箇所","手入力箇所","手入力箇所","手入力箇所","手入力箇所","手入力箇所","手入力箇所"))</f>
        <v>#REF!</v>
      </c>
    </row>
    <row r="1856" spans="1:14" ht="36.6" thickBot="1" x14ac:dyDescent="0.25">
      <c r="A1856" s="28" t="s">
        <v>67</v>
      </c>
      <c r="B1856" s="18">
        <v>4</v>
      </c>
      <c r="C1856" s="18">
        <v>5</v>
      </c>
      <c r="D1856" s="18">
        <v>5</v>
      </c>
      <c r="E1856" s="18">
        <v>6</v>
      </c>
      <c r="F1856" s="18"/>
      <c r="G1856" s="18"/>
      <c r="H1856" s="18"/>
      <c r="I1856" s="18"/>
      <c r="J1856" s="62"/>
      <c r="K1856" s="19"/>
      <c r="L1856" s="28" t="s">
        <v>67</v>
      </c>
      <c r="M1856" s="104" t="e">
        <f>#REF!</f>
        <v>#REF!</v>
      </c>
      <c r="N1856" s="113" t="e">
        <f>IF(M1856=0,"",CHOOSE(M1856,"4","5","5","6","6","手入力箇所","手入力箇所","手入力箇所","手入力箇所","手入力箇所","手入力箇所","手入力箇所","手入力箇所","手入力箇所","手入力箇所"))</f>
        <v>#REF!</v>
      </c>
    </row>
    <row r="1857" spans="1:14" ht="24.6" thickBot="1" x14ac:dyDescent="0.25">
      <c r="A1857" s="28" t="s">
        <v>68</v>
      </c>
      <c r="B1857" s="18">
        <v>12</v>
      </c>
      <c r="C1857" s="18">
        <v>12</v>
      </c>
      <c r="D1857" s="18">
        <v>12</v>
      </c>
      <c r="E1857" s="18">
        <v>12</v>
      </c>
      <c r="F1857" s="18">
        <v>12</v>
      </c>
      <c r="G1857" s="18">
        <v>12</v>
      </c>
      <c r="H1857" s="18">
        <v>12</v>
      </c>
      <c r="I1857" s="18"/>
      <c r="J1857" s="62"/>
      <c r="K1857" s="19"/>
      <c r="L1857" s="28" t="s">
        <v>68</v>
      </c>
      <c r="M1857" s="104" t="e">
        <f>#REF!</f>
        <v>#REF!</v>
      </c>
      <c r="N1857" s="113" t="e">
        <f>IF(M1857=0,"",CHOOSE(M1857,"12","12","12","12","12","12","12","12","12","12","12","12","12","12","12","12","12","12","12","12","12","12","12","12","12","12","12","12","12","12","手入力箇所","手入力箇所","手入力箇所","手入力箇所","手入力箇所","手入力箇所","手入力箇所","手入力箇所","手入力箇所","手入力箇所"))</f>
        <v>#REF!</v>
      </c>
    </row>
    <row r="1858" spans="1:14" ht="36.6" thickBot="1" x14ac:dyDescent="0.25">
      <c r="A1858" s="28" t="s">
        <v>69</v>
      </c>
      <c r="B1858" s="18">
        <v>7</v>
      </c>
      <c r="C1858" s="18">
        <v>7</v>
      </c>
      <c r="D1858" s="18">
        <v>7</v>
      </c>
      <c r="E1858" s="18">
        <v>7</v>
      </c>
      <c r="F1858" s="18">
        <v>7</v>
      </c>
      <c r="G1858" s="18"/>
      <c r="H1858" s="18"/>
      <c r="I1858" s="18"/>
      <c r="J1858" s="62"/>
      <c r="K1858" s="19"/>
      <c r="L1858" s="28" t="s">
        <v>69</v>
      </c>
      <c r="M1858" s="104" t="e">
        <f>#REF!</f>
        <v>#REF!</v>
      </c>
      <c r="N1858" s="113" t="e">
        <f>IF(M1858=0,"",CHOOSE(M1858,"7","7","7","7","7","7","7","7","7","7","手入力箇所","手入力箇所","手入力箇所","手入力箇所","手入力箇所","手入力箇所","手入力箇所","手入力箇所","手入力箇所","手入力箇所"))</f>
        <v>#REF!</v>
      </c>
    </row>
    <row r="1859" spans="1:14" ht="13.8" thickBot="1" x14ac:dyDescent="0.25">
      <c r="A1859" s="27" t="s">
        <v>63</v>
      </c>
      <c r="B1859" s="18">
        <v>4</v>
      </c>
      <c r="C1859" s="18">
        <v>5</v>
      </c>
      <c r="D1859" s="18">
        <v>7</v>
      </c>
      <c r="E1859" s="18">
        <v>8</v>
      </c>
      <c r="F1859" s="18">
        <v>11</v>
      </c>
      <c r="G1859" s="18">
        <v>16</v>
      </c>
      <c r="H1859" s="18">
        <v>22</v>
      </c>
      <c r="I1859" s="18">
        <v>26</v>
      </c>
      <c r="J1859" s="18">
        <v>31</v>
      </c>
      <c r="K1859" s="19"/>
      <c r="L1859" s="27" t="s">
        <v>63</v>
      </c>
      <c r="M1859" s="104" t="e">
        <f>#REF!</f>
        <v>#REF!</v>
      </c>
      <c r="N1859" s="113" t="e">
        <f>IF(M1859=0,"",CHOOSE(M1859,"4","5","7","8","8","11","11","11","11","11","16","16","16","16","16","16","16","16","16","16","22","22","22","22","22","22","22","22","22","22","26","26","26","26","26","26","26","26","26","26","31","31","31","31","31","31","31","31","31","31","31","手入力箇所","手入力箇所","手入力箇所","手入力箇所","手入力箇所","手入力箇所","手入力箇所","手入力箇所","手入力箇所","手入力箇所"))</f>
        <v>#REF!</v>
      </c>
    </row>
    <row r="1860" spans="1:14" ht="24.6" thickBot="1" x14ac:dyDescent="0.25">
      <c r="A1860" s="28" t="s">
        <v>70</v>
      </c>
      <c r="B1860" s="18">
        <v>5</v>
      </c>
      <c r="C1860" s="18">
        <v>6</v>
      </c>
      <c r="D1860" s="18">
        <v>7</v>
      </c>
      <c r="E1860" s="18"/>
      <c r="F1860" s="18"/>
      <c r="G1860" s="18"/>
      <c r="H1860" s="18"/>
      <c r="I1860" s="18"/>
      <c r="J1860" s="62"/>
      <c r="K1860" s="19"/>
      <c r="L1860" s="28" t="s">
        <v>70</v>
      </c>
      <c r="M1860" s="104" t="e">
        <f>#REF!</f>
        <v>#REF!</v>
      </c>
      <c r="N1860" s="113" t="e">
        <f>IF(M1860=0,"",CHOOSE(M1860,"5","6","7","手入力箇所","手入力箇所","手入力箇所","手入力箇所","手入力箇所","手入力箇所","手入力箇所","手入力箇所","手入力箇所","手入力箇所"))</f>
        <v>#REF!</v>
      </c>
    </row>
    <row r="1861" spans="1:14" ht="13.8" thickBot="1" x14ac:dyDescent="0.25">
      <c r="A1861" s="29" t="s">
        <v>71</v>
      </c>
      <c r="B1861" s="18">
        <v>3</v>
      </c>
      <c r="C1861" s="18">
        <v>6</v>
      </c>
      <c r="D1861" s="18">
        <v>19</v>
      </c>
      <c r="E1861" s="18"/>
      <c r="F1861" s="18"/>
      <c r="G1861" s="18"/>
      <c r="H1861" s="18"/>
      <c r="I1861" s="18"/>
      <c r="J1861" s="62"/>
      <c r="K1861" s="19"/>
      <c r="L1861" s="29" t="s">
        <v>71</v>
      </c>
      <c r="M1861" s="104" t="e">
        <f>#REF!</f>
        <v>#REF!</v>
      </c>
      <c r="N1861" s="113" t="e">
        <f>IF(M1861=0,"",CHOOSE(M1861,"3","6","19","手入力箇所","手入力箇所","手入力箇所","手入力箇所","手入力箇所","手入力箇所","手入力箇所","手入力箇所","手入力箇所","手入力箇所"))</f>
        <v>#REF!</v>
      </c>
    </row>
    <row r="1862" spans="1:14" ht="13.8" thickBot="1" x14ac:dyDescent="0.25">
      <c r="A1862" s="29" t="s">
        <v>72</v>
      </c>
      <c r="B1862" s="18">
        <v>1</v>
      </c>
      <c r="C1862" s="18">
        <v>3</v>
      </c>
      <c r="D1862" s="18">
        <v>5</v>
      </c>
      <c r="E1862" s="18">
        <v>9</v>
      </c>
      <c r="F1862" s="18">
        <v>26</v>
      </c>
      <c r="G1862" s="18"/>
      <c r="H1862" s="18"/>
      <c r="I1862" s="18"/>
      <c r="J1862" s="62"/>
      <c r="K1862" s="19"/>
      <c r="L1862" s="29" t="s">
        <v>72</v>
      </c>
      <c r="M1862" s="104" t="e">
        <f>#REF!</f>
        <v>#REF!</v>
      </c>
      <c r="N1862" s="113" t="e">
        <f>IF(M1862=0,"",CHOOSE(M1862,"1","3","5","9","9","26","26","26","26","26","手入力箇所","手入力箇所","手入力箇所","手入力箇所","手入力箇所","手入力箇所","手入力箇所","手入力箇所","手入力箇所","手入力箇所"))</f>
        <v>#REF!</v>
      </c>
    </row>
    <row r="1863" spans="1:14" ht="13.8" thickBot="1" x14ac:dyDescent="0.25">
      <c r="A1863" s="29" t="s">
        <v>73</v>
      </c>
      <c r="B1863" s="18">
        <v>4</v>
      </c>
      <c r="C1863" s="18">
        <v>11</v>
      </c>
      <c r="D1863" s="18">
        <v>20</v>
      </c>
      <c r="E1863" s="18">
        <v>33</v>
      </c>
      <c r="F1863" s="18"/>
      <c r="G1863" s="18"/>
      <c r="H1863" s="18"/>
      <c r="I1863" s="18"/>
      <c r="J1863" s="62"/>
      <c r="K1863" s="19"/>
      <c r="L1863" s="29" t="s">
        <v>73</v>
      </c>
      <c r="M1863" s="104" t="e">
        <f>#REF!</f>
        <v>#REF!</v>
      </c>
      <c r="N1863" s="113" t="e">
        <f>IF(M1863=0,"",CHOOSE(M1863,"4","11","20","33","33","手入力箇所","手入力箇所","手入力箇所","手入力箇所","手入力箇所","手入力箇所","手入力箇所","手入力箇所","手入力箇所","手入力箇所"))</f>
        <v>#REF!</v>
      </c>
    </row>
    <row r="1864" spans="1:14" ht="37.200000000000003" thickBot="1" x14ac:dyDescent="0.25">
      <c r="A1864" s="30" t="s">
        <v>74</v>
      </c>
      <c r="B1864" s="18">
        <v>4</v>
      </c>
      <c r="C1864" s="18">
        <v>6</v>
      </c>
      <c r="D1864" s="18">
        <v>8</v>
      </c>
      <c r="E1864" s="18">
        <v>10</v>
      </c>
      <c r="F1864" s="18">
        <v>15</v>
      </c>
      <c r="G1864" s="18">
        <v>23</v>
      </c>
      <c r="H1864" s="18">
        <v>33</v>
      </c>
      <c r="I1864" s="18"/>
      <c r="J1864" s="62"/>
      <c r="K1864" s="19"/>
      <c r="L1864" s="30" t="s">
        <v>74</v>
      </c>
      <c r="M1864" s="104" t="e">
        <f>#REF!</f>
        <v>#REF!</v>
      </c>
      <c r="N1864" s="113" t="e">
        <f>IF(M1864=0,"",CHOOSE(M1864,"4","6","8","10","10","15","15","15","15","15","23","23","23","23","23","23","23","23","23","23","33","33","33","33","33","33","33","33","33","33","手入力箇所","手入力箇所","手入力箇所","手入力箇所","手入力箇所","手入力箇所","手入力箇所","手入力箇所","手入力箇所","手入力箇所"))</f>
        <v>#REF!</v>
      </c>
    </row>
    <row r="1865" spans="1:14" ht="13.8" thickBot="1" x14ac:dyDescent="0.25">
      <c r="A1865" s="29" t="s">
        <v>75</v>
      </c>
      <c r="B1865" s="18">
        <v>6</v>
      </c>
      <c r="C1865" s="18">
        <v>14</v>
      </c>
      <c r="D1865" s="18">
        <v>25</v>
      </c>
      <c r="E1865" s="18">
        <v>39</v>
      </c>
      <c r="F1865" s="18"/>
      <c r="G1865" s="18"/>
      <c r="H1865" s="18"/>
      <c r="I1865" s="18"/>
      <c r="J1865" s="62"/>
      <c r="K1865" s="19"/>
      <c r="L1865" s="29" t="s">
        <v>75</v>
      </c>
      <c r="M1865" s="104" t="e">
        <f>#REF!</f>
        <v>#REF!</v>
      </c>
      <c r="N1865" s="113" t="e">
        <f>IF(M1865=0,"",CHOOSE(M1865,"6","14","25","39","39","手入力箇所","手入力箇所","手入力箇所","手入力箇所","手入力箇所","手入力箇所","手入力箇所","手入力箇所","手入力箇所","手入力箇所"))</f>
        <v>#REF!</v>
      </c>
    </row>
    <row r="1866" spans="1:14" ht="37.200000000000003" thickBot="1" x14ac:dyDescent="0.25">
      <c r="A1866" s="30" t="s">
        <v>76</v>
      </c>
      <c r="B1866" s="18">
        <v>2</v>
      </c>
      <c r="C1866" s="18">
        <v>3</v>
      </c>
      <c r="D1866" s="18">
        <v>6</v>
      </c>
      <c r="E1866" s="18">
        <v>9</v>
      </c>
      <c r="F1866" s="18"/>
      <c r="G1866" s="18"/>
      <c r="H1866" s="18"/>
      <c r="I1866" s="18"/>
      <c r="J1866" s="62"/>
      <c r="K1866" s="19"/>
      <c r="L1866" s="30" t="s">
        <v>76</v>
      </c>
      <c r="M1866" s="104" t="e">
        <f>#REF!</f>
        <v>#REF!</v>
      </c>
      <c r="N1866" s="113" t="e">
        <f>IF(M1866=0,"",CHOOSE(M1866,"2","3","6","9","9","手入力箇所","手入力箇所","手入力箇所","手入力箇所","手入力箇所","手入力箇所","手入力箇所","手入力箇所","手入力箇所","手入力箇所"))</f>
        <v>#REF!</v>
      </c>
    </row>
    <row r="1867" spans="1:14" ht="27" thickBot="1" x14ac:dyDescent="0.25">
      <c r="A1867" s="31" t="s">
        <v>77</v>
      </c>
      <c r="B1867" s="18">
        <v>12</v>
      </c>
      <c r="C1867" s="18">
        <v>18</v>
      </c>
      <c r="D1867" s="18">
        <v>22</v>
      </c>
      <c r="E1867" s="18">
        <v>26</v>
      </c>
      <c r="F1867" s="62"/>
      <c r="G1867" s="62"/>
      <c r="H1867" s="62"/>
      <c r="I1867" s="62"/>
      <c r="J1867" s="62"/>
      <c r="K1867" s="19"/>
      <c r="L1867" s="31" t="s">
        <v>77</v>
      </c>
      <c r="M1867" s="104" t="e">
        <f>#REF!</f>
        <v>#REF!</v>
      </c>
      <c r="N1867" s="113" t="e">
        <f>IF(M1867=0,"",CHOOSE(M1867,"12","18","22","26","26","手入力箇所","手入力箇所","手入力箇所","手入力箇所","手入力箇所","手入力箇所","手入力箇所","手入力箇所","手入力箇所","手入力箇所"))</f>
        <v>#REF!</v>
      </c>
    </row>
    <row r="1868" spans="1:14" ht="40.200000000000003" thickBot="1" x14ac:dyDescent="0.25">
      <c r="A1868" s="31" t="s">
        <v>78</v>
      </c>
      <c r="B1868" s="18">
        <v>5</v>
      </c>
      <c r="C1868" s="18">
        <v>8</v>
      </c>
      <c r="D1868" s="18">
        <v>11</v>
      </c>
      <c r="E1868" s="18">
        <v>14</v>
      </c>
      <c r="F1868" s="62"/>
      <c r="G1868" s="62"/>
      <c r="H1868" s="62"/>
      <c r="I1868" s="62"/>
      <c r="J1868" s="62"/>
      <c r="K1868" s="19"/>
      <c r="L1868" s="31" t="s">
        <v>78</v>
      </c>
      <c r="M1868" s="104" t="e">
        <f>#REF!</f>
        <v>#REF!</v>
      </c>
      <c r="N1868" s="113" t="e">
        <f>IF(M1868=0,"",CHOOSE(M1868,"5","8","11","14","14","手入力箇所","手入力箇所","手入力箇所","手入力箇所","手入力箇所","手入力箇所","手入力箇所","手入力箇所","手入力箇所","手入力箇所"))</f>
        <v>#REF!</v>
      </c>
    </row>
    <row r="1869" spans="1:14" ht="27" thickBot="1" x14ac:dyDescent="0.25">
      <c r="A1869" s="31" t="s">
        <v>79</v>
      </c>
      <c r="B1869" s="18">
        <v>6</v>
      </c>
      <c r="C1869" s="18">
        <v>11</v>
      </c>
      <c r="D1869" s="18">
        <v>16</v>
      </c>
      <c r="E1869" s="18">
        <v>21</v>
      </c>
      <c r="F1869" s="62"/>
      <c r="G1869" s="62"/>
      <c r="H1869" s="62"/>
      <c r="I1869" s="62"/>
      <c r="J1869" s="62"/>
      <c r="K1869" s="19"/>
      <c r="L1869" s="31" t="s">
        <v>79</v>
      </c>
      <c r="M1869" s="104" t="e">
        <f>#REF!</f>
        <v>#REF!</v>
      </c>
      <c r="N1869" s="113" t="e">
        <f>IF(M1869=0,"",CHOOSE(M1869,"6","11","16","21","21","手入力箇所","手入力箇所","手入力箇所","手入力箇所","手入力箇所","手入力箇所","手入力箇所","手入力箇所","手入力箇所"))</f>
        <v>#REF!</v>
      </c>
    </row>
    <row r="1870" spans="1:14" ht="40.200000000000003" thickBot="1" x14ac:dyDescent="0.25">
      <c r="A1870" s="31" t="s">
        <v>80</v>
      </c>
      <c r="B1870" s="18">
        <v>5</v>
      </c>
      <c r="C1870" s="18">
        <v>7</v>
      </c>
      <c r="D1870" s="18">
        <v>9</v>
      </c>
      <c r="E1870" s="18">
        <v>10</v>
      </c>
      <c r="F1870" s="62"/>
      <c r="G1870" s="62"/>
      <c r="H1870" s="62"/>
      <c r="I1870" s="62"/>
      <c r="J1870" s="62"/>
      <c r="K1870" s="19"/>
      <c r="L1870" s="31" t="s">
        <v>80</v>
      </c>
      <c r="M1870" s="104" t="e">
        <f>#REF!</f>
        <v>#REF!</v>
      </c>
      <c r="N1870" s="113" t="e">
        <f>IF(M1870=0,"",CHOOSE(M1870,"5","7","9","10","10","手入力箇所","手入力箇所","手入力箇所","手入力箇所","手入力箇所","手入力箇所","手入力箇所","手入力箇所","手入力箇所"))</f>
        <v>#REF!</v>
      </c>
    </row>
    <row r="1871" spans="1:14" ht="40.200000000000003" thickBot="1" x14ac:dyDescent="0.25">
      <c r="A1871" s="31" t="s">
        <v>81</v>
      </c>
      <c r="B1871" s="18">
        <v>9</v>
      </c>
      <c r="C1871" s="18">
        <v>14</v>
      </c>
      <c r="D1871" s="62"/>
      <c r="E1871" s="62"/>
      <c r="F1871" s="62"/>
      <c r="G1871" s="62"/>
      <c r="H1871" s="62"/>
      <c r="I1871" s="62"/>
      <c r="J1871" s="62"/>
      <c r="K1871" s="19"/>
      <c r="L1871" s="31" t="s">
        <v>81</v>
      </c>
      <c r="M1871" s="104" t="e">
        <f>#REF!</f>
        <v>#REF!</v>
      </c>
      <c r="N1871" s="113" t="e">
        <f>IF(M1871=0,"",CHOOSE(M1871,"9","14","手入力箇所","手入力箇所","手入力箇所","手入力箇所","手入力箇所","手入力箇所","手入力箇所","手入力箇所","手入力箇所","手入力箇所"))</f>
        <v>#REF!</v>
      </c>
    </row>
    <row r="1872" spans="1:14" ht="13.8" thickBot="1" x14ac:dyDescent="0.25">
      <c r="A1872" s="31" t="s">
        <v>82</v>
      </c>
      <c r="B1872" s="18">
        <v>3</v>
      </c>
      <c r="C1872" s="18">
        <v>4</v>
      </c>
      <c r="D1872" s="18">
        <v>4</v>
      </c>
      <c r="E1872" s="18">
        <v>5</v>
      </c>
      <c r="F1872" s="18">
        <v>6</v>
      </c>
      <c r="G1872" s="18">
        <v>8</v>
      </c>
      <c r="H1872" s="18">
        <v>9</v>
      </c>
      <c r="I1872" s="18">
        <v>11</v>
      </c>
      <c r="J1872" s="18">
        <v>12</v>
      </c>
      <c r="K1872" s="19"/>
      <c r="L1872" s="31" t="s">
        <v>82</v>
      </c>
      <c r="M1872" s="104" t="e">
        <f>#REF!</f>
        <v>#REF!</v>
      </c>
      <c r="N1872" s="113" t="e">
        <f>IF(M1872=0,"",CHOOSE(M1872,"3","4","4","5","5","6","6","6","6","6","8","8","8","8","8","8","8","8","8","8","9","9","9","9","9","9","9","9","9","9","11","11","11","11","11","11","11","11","11","11","12","12","12","12","12","12","12","12","12","12","12","手入力箇所","手入力箇所","手入力箇所","手入力箇所","手入力箇所","手入力箇所","手入力箇所","手入力箇所","手入力箇所","手入力箇所"))</f>
        <v>#REF!</v>
      </c>
    </row>
    <row r="1873" spans="1:14" ht="13.8" thickBot="1" x14ac:dyDescent="0.25">
      <c r="A1873" s="31" t="s">
        <v>83</v>
      </c>
      <c r="B1873" s="18">
        <v>3</v>
      </c>
      <c r="C1873" s="18">
        <v>4</v>
      </c>
      <c r="D1873" s="18">
        <v>4</v>
      </c>
      <c r="E1873" s="18">
        <v>5</v>
      </c>
      <c r="F1873" s="18">
        <v>6</v>
      </c>
      <c r="G1873" s="18">
        <v>8</v>
      </c>
      <c r="H1873" s="18">
        <v>10</v>
      </c>
      <c r="I1873" s="18">
        <v>12</v>
      </c>
      <c r="J1873" s="18">
        <v>13</v>
      </c>
      <c r="K1873" s="19"/>
      <c r="L1873" s="31" t="s">
        <v>83</v>
      </c>
      <c r="M1873" s="104" t="e">
        <f>#REF!</f>
        <v>#REF!</v>
      </c>
      <c r="N1873" s="113" t="e">
        <f>IF(M1873=0,"",CHOOSE(M1873,"3","4","4","5","5","6","6","6","6","6","8","8","8","8","8","8","8","8","8","8","10","10","10","10","10","10","10","10","10","10","12","12","12","12","12","12","12","12","12","12","13","13","13","13","13","13","13","13","13","13","13","手入力箇所","手入力箇所","手入力箇所","手入力箇所","手入力箇所","手入力箇所","手入力箇所","手入力箇所","手入力箇所","手入力箇所"))</f>
        <v>#REF!</v>
      </c>
    </row>
    <row r="1874" spans="1:14" ht="27" thickBot="1" x14ac:dyDescent="0.25">
      <c r="A1874" s="32" t="s">
        <v>84</v>
      </c>
      <c r="B1874" s="20">
        <v>1</v>
      </c>
      <c r="C1874" s="20">
        <v>2</v>
      </c>
      <c r="D1874" s="20">
        <v>3</v>
      </c>
      <c r="E1874" s="20">
        <v>4</v>
      </c>
      <c r="F1874" s="20">
        <v>8</v>
      </c>
      <c r="G1874" s="20">
        <v>19</v>
      </c>
      <c r="H1874" s="63"/>
      <c r="I1874" s="63"/>
      <c r="J1874" s="63"/>
      <c r="K1874" s="21"/>
      <c r="L1874" s="32" t="s">
        <v>84</v>
      </c>
      <c r="M1874" s="104" t="e">
        <f>#REF!</f>
        <v>#REF!</v>
      </c>
      <c r="N1874" s="113" t="e">
        <f>IF(M1874=0,"",CHOOSE(M1874,"1","2","3","4","4","8","8","8","8","8","19","19","19","19","19","19","19","19","19","19","手入力箇所","手入力箇所","手入力箇所","手入力箇所","手入力箇所","手入力箇所","手入力箇所","手入力箇所","手入力箇所","手入力箇所"))</f>
        <v>#REF!</v>
      </c>
    </row>
    <row r="1875" spans="1:14" ht="13.8" thickBot="1" x14ac:dyDescent="0.25"/>
    <row r="1876" spans="1:14" ht="13.8" thickBot="1" x14ac:dyDescent="0.25">
      <c r="A1876" s="686" t="e">
        <f>A1849</f>
        <v>#REF!</v>
      </c>
      <c r="B1876" s="686"/>
      <c r="C1876" s="686"/>
      <c r="D1876" s="687" t="s">
        <v>193</v>
      </c>
      <c r="E1876" s="687"/>
      <c r="F1876" s="687"/>
      <c r="G1876" s="687"/>
      <c r="H1876" s="687"/>
      <c r="I1876" s="687"/>
      <c r="J1876" s="687"/>
      <c r="K1876" s="687"/>
      <c r="L1876" s="687"/>
      <c r="M1876" s="687"/>
      <c r="N1876" s="687"/>
    </row>
    <row r="1877" spans="1:14" ht="13.8" thickBot="1" x14ac:dyDescent="0.25">
      <c r="A1877" s="105"/>
      <c r="B1877" s="33">
        <v>1</v>
      </c>
      <c r="C1877" s="24">
        <v>2</v>
      </c>
      <c r="D1877" s="24">
        <v>3</v>
      </c>
      <c r="E1877" s="24" t="s">
        <v>58</v>
      </c>
      <c r="F1877" s="24" t="s">
        <v>59</v>
      </c>
      <c r="G1877" s="24" t="s">
        <v>60</v>
      </c>
      <c r="H1877" s="24" t="s">
        <v>61</v>
      </c>
      <c r="I1877" s="24" t="s">
        <v>62</v>
      </c>
      <c r="J1877" s="24" t="s">
        <v>194</v>
      </c>
      <c r="K1877" s="102" t="s">
        <v>85</v>
      </c>
      <c r="L1877" s="105" t="s">
        <v>189</v>
      </c>
      <c r="M1877" s="105" t="s">
        <v>188</v>
      </c>
      <c r="N1877" s="105" t="s">
        <v>51</v>
      </c>
    </row>
    <row r="1878" spans="1:14" ht="13.8" thickBot="1" x14ac:dyDescent="0.25">
      <c r="A1878" s="26" t="s">
        <v>56</v>
      </c>
      <c r="B1878" s="22">
        <v>16</v>
      </c>
      <c r="C1878" s="22">
        <v>25</v>
      </c>
      <c r="D1878" s="22">
        <v>32</v>
      </c>
      <c r="E1878" s="22">
        <v>38</v>
      </c>
      <c r="F1878" s="22">
        <v>56</v>
      </c>
      <c r="G1878" s="22">
        <v>87</v>
      </c>
      <c r="H1878" s="22">
        <v>121</v>
      </c>
      <c r="I1878" s="22"/>
      <c r="J1878" s="23"/>
      <c r="K1878" s="68"/>
      <c r="L1878" s="107" t="s">
        <v>56</v>
      </c>
      <c r="M1878" s="103" t="e">
        <f>#REF!</f>
        <v>#REF!</v>
      </c>
      <c r="N1878" s="103" t="e">
        <f>IF(M1878=0,"",CHOOSE(M1878,"16","25","32","38","38","56","56","56","56","56","87","87","87","87","87","87","87","87","87","87","121","121","121","121","121","121","121","121","121","121","手入力箇所","手入力箇所","手入力箇所","手入力箇所","手入力箇所","手入力箇所","手入力箇所","手入力箇所","手入力箇所","手入力箇所"))</f>
        <v>#REF!</v>
      </c>
    </row>
    <row r="1879" spans="1:14" ht="13.8" thickBot="1" x14ac:dyDescent="0.25">
      <c r="A1879" s="27" t="s">
        <v>57</v>
      </c>
      <c r="B1879" s="18">
        <v>25</v>
      </c>
      <c r="C1879" s="18">
        <v>33</v>
      </c>
      <c r="D1879" s="18">
        <v>40</v>
      </c>
      <c r="E1879" s="18">
        <v>45</v>
      </c>
      <c r="F1879" s="18">
        <v>58</v>
      </c>
      <c r="G1879" s="18">
        <v>79</v>
      </c>
      <c r="H1879" s="18"/>
      <c r="I1879" s="18"/>
      <c r="J1879" s="62"/>
      <c r="K1879" s="69"/>
      <c r="L1879" s="107" t="s">
        <v>57</v>
      </c>
      <c r="M1879" s="103" t="e">
        <f>#REF!</f>
        <v>#REF!</v>
      </c>
      <c r="N1879" s="103" t="e">
        <f>IF(M1879=0,"",CHOOSE(M1879,"25","33","40","45","45","58","58","58","58","58","79","79","79","79","79","79","79","79","79","79","手入力箇所","手入力箇所","手入力箇所","手入力箇所","手入力箇所","手入力箇所","手入力箇所","手入力箇所","手入力箇所","手入力箇所"))</f>
        <v>#REF!</v>
      </c>
    </row>
    <row r="1880" spans="1:14" ht="48.6" thickBot="1" x14ac:dyDescent="0.25">
      <c r="A1880" s="28" t="s">
        <v>64</v>
      </c>
      <c r="B1880" s="18">
        <v>32</v>
      </c>
      <c r="C1880" s="18"/>
      <c r="D1880" s="18"/>
      <c r="E1880" s="18"/>
      <c r="F1880" s="18"/>
      <c r="G1880" s="18"/>
      <c r="H1880" s="18"/>
      <c r="I1880" s="18"/>
      <c r="J1880" s="62"/>
      <c r="K1880" s="69"/>
      <c r="L1880" s="108" t="s">
        <v>64</v>
      </c>
      <c r="M1880" s="103" t="e">
        <f>#REF!</f>
        <v>#REF!</v>
      </c>
      <c r="N1880" s="103" t="e">
        <f>IF(M1880=0,"",CHOOSE(M1880,"32","手入力箇所","手入力箇所","手入力箇所","手入力箇所","手入力箇所","手入力箇所","手入力箇所","手入力箇所","手入力箇所","手入力箇所"))</f>
        <v>#REF!</v>
      </c>
    </row>
    <row r="1881" spans="1:14" ht="48.6" thickBot="1" x14ac:dyDescent="0.25">
      <c r="A1881" s="28" t="s">
        <v>65</v>
      </c>
      <c r="B1881" s="18">
        <v>36</v>
      </c>
      <c r="C1881" s="18"/>
      <c r="D1881" s="18"/>
      <c r="E1881" s="18"/>
      <c r="F1881" s="18"/>
      <c r="G1881" s="18"/>
      <c r="H1881" s="18"/>
      <c r="I1881" s="18"/>
      <c r="J1881" s="62"/>
      <c r="K1881" s="69"/>
      <c r="L1881" s="108" t="s">
        <v>65</v>
      </c>
      <c r="M1881" s="103" t="e">
        <f>#REF!</f>
        <v>#REF!</v>
      </c>
      <c r="N1881" s="103" t="e">
        <f>IF(M1881=0,"",CHOOSE(M1881,"36","手入力箇所","手入力箇所","手入力箇所","手入力箇所","手入力箇所","手入力箇所","手入力箇所","手入力箇所","手入力箇所","手入力箇所"))</f>
        <v>#REF!</v>
      </c>
    </row>
    <row r="1882" spans="1:14" ht="24.6" thickBot="1" x14ac:dyDescent="0.25">
      <c r="A1882" s="28" t="s">
        <v>66</v>
      </c>
      <c r="B1882" s="18">
        <v>24</v>
      </c>
      <c r="C1882" s="18">
        <v>30</v>
      </c>
      <c r="D1882" s="18">
        <v>33</v>
      </c>
      <c r="E1882" s="18">
        <v>35</v>
      </c>
      <c r="F1882" s="18">
        <v>42</v>
      </c>
      <c r="G1882" s="18"/>
      <c r="H1882" s="18"/>
      <c r="I1882" s="18"/>
      <c r="J1882" s="62"/>
      <c r="K1882" s="69"/>
      <c r="L1882" s="108" t="s">
        <v>66</v>
      </c>
      <c r="M1882" s="103" t="e">
        <f>#REF!</f>
        <v>#REF!</v>
      </c>
      <c r="N1882" s="103" t="e">
        <f>IF(M1882=0,"",CHOOSE(M1882,"24","30","33","35","35","42","42","42","42","42","手入力箇所","手入力箇所","手入力箇所","手入力箇所","手入力箇所","手入力箇所","手入力箇所","手入力箇所","手入力箇所","手入力箇所"))</f>
        <v>#REF!</v>
      </c>
    </row>
    <row r="1883" spans="1:14" ht="36.6" thickBot="1" x14ac:dyDescent="0.25">
      <c r="A1883" s="28" t="s">
        <v>67</v>
      </c>
      <c r="B1883" s="18">
        <v>7</v>
      </c>
      <c r="C1883" s="18">
        <v>12</v>
      </c>
      <c r="D1883" s="18">
        <v>16</v>
      </c>
      <c r="E1883" s="18">
        <v>19</v>
      </c>
      <c r="F1883" s="18"/>
      <c r="G1883" s="18"/>
      <c r="H1883" s="18"/>
      <c r="I1883" s="18"/>
      <c r="J1883" s="62"/>
      <c r="K1883" s="69"/>
      <c r="L1883" s="108" t="s">
        <v>67</v>
      </c>
      <c r="M1883" s="103" t="e">
        <f>#REF!</f>
        <v>#REF!</v>
      </c>
      <c r="N1883" s="103" t="e">
        <f>IF(M1883=0,"",CHOOSE(M1883,"7","12","16","19","19","手入力箇所","手入力箇所","手入力箇所","手入力箇所","手入力箇所","手入力箇所","手入力箇所","手入力箇所","手入力箇所","手入力箇所"))</f>
        <v>#REF!</v>
      </c>
    </row>
    <row r="1884" spans="1:14" ht="24.6" thickBot="1" x14ac:dyDescent="0.25">
      <c r="A1884" s="28" t="s">
        <v>68</v>
      </c>
      <c r="B1884" s="18">
        <v>21</v>
      </c>
      <c r="C1884" s="18">
        <v>35</v>
      </c>
      <c r="D1884" s="18">
        <v>48</v>
      </c>
      <c r="E1884" s="18">
        <v>59</v>
      </c>
      <c r="F1884" s="18">
        <v>94</v>
      </c>
      <c r="G1884" s="18">
        <v>159</v>
      </c>
      <c r="H1884" s="18">
        <v>235</v>
      </c>
      <c r="I1884" s="18"/>
      <c r="J1884" s="62"/>
      <c r="K1884" s="69"/>
      <c r="L1884" s="108" t="s">
        <v>68</v>
      </c>
      <c r="M1884" s="103" t="e">
        <f>#REF!</f>
        <v>#REF!</v>
      </c>
      <c r="N1884" s="103" t="e">
        <f>IF(M1884=0,"",CHOOSE(M1884,"21","35","48","59","59","94","94","94","94","94","159","159","159","159","159","159","159","159","159","159","235","235","235","235","235","235","235","235","235","235","手入力箇所","手入力箇所","手入力箇所","手入力箇所","手入力箇所","手入力箇所","手入力箇所","手入力箇所","手入力箇所","手入力箇所"))</f>
        <v>#REF!</v>
      </c>
    </row>
    <row r="1885" spans="1:14" ht="36.6" thickBot="1" x14ac:dyDescent="0.25">
      <c r="A1885" s="28" t="s">
        <v>69</v>
      </c>
      <c r="B1885" s="18">
        <v>22</v>
      </c>
      <c r="C1885" s="18">
        <v>26</v>
      </c>
      <c r="D1885" s="18">
        <v>28</v>
      </c>
      <c r="E1885" s="18">
        <v>29</v>
      </c>
      <c r="F1885" s="18">
        <v>34</v>
      </c>
      <c r="G1885" s="18"/>
      <c r="H1885" s="18"/>
      <c r="I1885" s="18"/>
      <c r="J1885" s="62"/>
      <c r="K1885" s="69"/>
      <c r="L1885" s="108" t="s">
        <v>69</v>
      </c>
      <c r="M1885" s="103" t="e">
        <f>#REF!</f>
        <v>#REF!</v>
      </c>
      <c r="N1885" s="103" t="e">
        <f>IF(M1885=0,"",CHOOSE(M1885,"22","26","28","29","29","34","34","34","34","34","手入力箇所","手入力箇所","手入力箇所","手入力箇所","手入力箇所","手入力箇所","手入力箇所","手入力箇所","手入力箇所","手入力箇所"))</f>
        <v>#REF!</v>
      </c>
    </row>
    <row r="1886" spans="1:14" ht="13.8" thickBot="1" x14ac:dyDescent="0.25">
      <c r="A1886" s="27" t="s">
        <v>63</v>
      </c>
      <c r="B1886" s="18">
        <v>21</v>
      </c>
      <c r="C1886" s="18">
        <v>33</v>
      </c>
      <c r="D1886" s="18">
        <v>46</v>
      </c>
      <c r="E1886" s="18">
        <v>56</v>
      </c>
      <c r="F1886" s="18">
        <v>89</v>
      </c>
      <c r="G1886" s="18">
        <v>151</v>
      </c>
      <c r="H1886" s="18">
        <v>224</v>
      </c>
      <c r="I1886" s="18">
        <v>289</v>
      </c>
      <c r="J1886" s="18">
        <v>350</v>
      </c>
      <c r="K1886" s="69"/>
      <c r="L1886" s="107" t="s">
        <v>63</v>
      </c>
      <c r="M1886" s="103" t="e">
        <f>#REF!</f>
        <v>#REF!</v>
      </c>
      <c r="N1886" s="103" t="e">
        <f>IF(M1886=0,"",CHOOSE(M1886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887" spans="1:14" ht="24.6" thickBot="1" x14ac:dyDescent="0.25">
      <c r="A1887" s="34" t="s">
        <v>70</v>
      </c>
      <c r="B1887" s="35">
        <v>13</v>
      </c>
      <c r="C1887" s="35">
        <v>33</v>
      </c>
      <c r="D1887" s="35">
        <v>59</v>
      </c>
      <c r="E1887" s="35"/>
      <c r="F1887" s="35"/>
      <c r="G1887" s="35"/>
      <c r="H1887" s="35"/>
      <c r="I1887" s="35"/>
      <c r="J1887" s="36"/>
      <c r="K1887" s="67"/>
      <c r="L1887" s="108" t="s">
        <v>70</v>
      </c>
      <c r="M1887" s="103" t="e">
        <f>#REF!</f>
        <v>#REF!</v>
      </c>
      <c r="N1887" s="103" t="e">
        <f>IF(M1887=0,"",CHOOSE(M1887,"13","33","59","手入力箇所","手入力箇所","手入力箇所","手入力箇所","手入力箇所","手入力箇所","手入力箇所","手入力箇所","手入力箇所","手入力箇所"))</f>
        <v>#REF!</v>
      </c>
    </row>
    <row r="1888" spans="1:14" ht="13.8" thickBot="1" x14ac:dyDescent="0.25">
      <c r="A1888" s="37" t="s">
        <v>71</v>
      </c>
      <c r="B1888" s="17">
        <v>23</v>
      </c>
      <c r="C1888" s="17">
        <v>39</v>
      </c>
      <c r="D1888" s="17">
        <v>97</v>
      </c>
      <c r="E1888" s="17"/>
      <c r="F1888" s="17"/>
      <c r="G1888" s="17"/>
      <c r="H1888" s="17"/>
      <c r="I1888" s="17"/>
      <c r="J1888" s="64"/>
      <c r="K1888" s="70"/>
      <c r="L1888" s="109" t="s">
        <v>71</v>
      </c>
      <c r="M1888" s="103" t="e">
        <f>#REF!</f>
        <v>#REF!</v>
      </c>
      <c r="N1888" s="103" t="e">
        <f>IF(M1888=0,"",CHOOSE(M1888,"23","39","97","手入力箇所","手入力箇所","手入力箇所","手入力箇所","手入力箇所","手入力箇所","手入力箇所","手入力箇所","手入力箇所","手入力箇所"))</f>
        <v>#REF!</v>
      </c>
    </row>
    <row r="1889" spans="1:14" ht="13.8" thickBot="1" x14ac:dyDescent="0.25">
      <c r="A1889" s="29" t="s">
        <v>72</v>
      </c>
      <c r="B1889" s="18">
        <v>21</v>
      </c>
      <c r="C1889" s="18">
        <v>37</v>
      </c>
      <c r="D1889" s="18">
        <v>58</v>
      </c>
      <c r="E1889" s="18">
        <v>76</v>
      </c>
      <c r="F1889" s="18">
        <v>137</v>
      </c>
      <c r="G1889" s="18"/>
      <c r="H1889" s="18"/>
      <c r="I1889" s="18"/>
      <c r="J1889" s="62"/>
      <c r="K1889" s="69"/>
      <c r="L1889" s="109" t="s">
        <v>72</v>
      </c>
      <c r="M1889" s="103" t="e">
        <f>#REF!</f>
        <v>#REF!</v>
      </c>
      <c r="N1889" s="103" t="e">
        <f>IF(M1889=0,"",CHOOSE(M1889,"21","37","58","76","76","137","137","137","137","137","手入力箇所","手入力箇所","手入力箇所","手入力箇所","手入力箇所","手入力箇所","手入力箇所","手入力箇所","手入力箇所","手入力箇所"))</f>
        <v>#REF!</v>
      </c>
    </row>
    <row r="1890" spans="1:14" ht="13.8" thickBot="1" x14ac:dyDescent="0.25">
      <c r="A1890" s="29" t="s">
        <v>73</v>
      </c>
      <c r="B1890" s="18">
        <v>48</v>
      </c>
      <c r="C1890" s="18">
        <v>93</v>
      </c>
      <c r="D1890" s="18">
        <v>138</v>
      </c>
      <c r="E1890" s="18">
        <v>183</v>
      </c>
      <c r="F1890" s="18"/>
      <c r="G1890" s="18"/>
      <c r="H1890" s="18"/>
      <c r="I1890" s="18"/>
      <c r="J1890" s="62"/>
      <c r="K1890" s="69"/>
      <c r="L1890" s="109" t="s">
        <v>73</v>
      </c>
      <c r="M1890" s="103" t="e">
        <f>#REF!</f>
        <v>#REF!</v>
      </c>
      <c r="N1890" s="103" t="e">
        <f>IF(M1890=0,"",CHOOSE(M1890,"48","93","138","183","183","手入力箇所","手入力箇所","手入力箇所","手入力箇所","手入力箇所","手入力箇所","手入力箇所","手入力箇所","手入力箇所","手入力箇所"))</f>
        <v>#REF!</v>
      </c>
    </row>
    <row r="1891" spans="1:14" ht="37.200000000000003" thickBot="1" x14ac:dyDescent="0.25">
      <c r="A1891" s="30" t="s">
        <v>74</v>
      </c>
      <c r="B1891" s="18">
        <v>13</v>
      </c>
      <c r="C1891" s="18">
        <v>26</v>
      </c>
      <c r="D1891" s="18">
        <v>40</v>
      </c>
      <c r="E1891" s="18">
        <v>55</v>
      </c>
      <c r="F1891" s="18">
        <v>107</v>
      </c>
      <c r="G1891" s="18">
        <v>224</v>
      </c>
      <c r="H1891" s="18">
        <v>386</v>
      </c>
      <c r="I1891" s="18"/>
      <c r="J1891" s="62"/>
      <c r="K1891" s="69"/>
      <c r="L1891" s="110" t="s">
        <v>74</v>
      </c>
      <c r="M1891" s="103" t="e">
        <f>#REF!</f>
        <v>#REF!</v>
      </c>
      <c r="N1891" s="103" t="e">
        <f>IF(M1891=0,"",CHOOSE(M1891,"13","26","40","55","55","107","107","107","107","107","224","224","224","224","224","224","224","224","224","224","386","386","386","386","386","386","386","386","386","386","手入力箇所","手入力箇所","手入力箇所","手入力箇所","手入力箇所","手入力箇所","手入力箇所","手入力箇所","手入力箇所","手入力箇所"))</f>
        <v>#REF!</v>
      </c>
    </row>
    <row r="1892" spans="1:14" ht="13.8" thickBot="1" x14ac:dyDescent="0.25">
      <c r="A1892" s="29" t="s">
        <v>75</v>
      </c>
      <c r="B1892" s="18">
        <v>36</v>
      </c>
      <c r="C1892" s="18">
        <v>98</v>
      </c>
      <c r="D1892" s="18">
        <v>173</v>
      </c>
      <c r="E1892" s="18">
        <v>274</v>
      </c>
      <c r="F1892" s="18"/>
      <c r="G1892" s="18"/>
      <c r="H1892" s="18"/>
      <c r="I1892" s="18"/>
      <c r="J1892" s="62"/>
      <c r="K1892" s="69"/>
      <c r="L1892" s="109" t="s">
        <v>75</v>
      </c>
      <c r="M1892" s="103" t="e">
        <f>#REF!</f>
        <v>#REF!</v>
      </c>
      <c r="N1892" s="103" t="e">
        <f>IF(M1892=0,"",CHOOSE(M1892,"36","98","173","274","274","手入力箇所","手入力箇所","手入力箇所","手入力箇所","手入力箇所","手入力箇所","手入力箇所","手入力箇所","手入力箇所","手入力箇所"))</f>
        <v>#REF!</v>
      </c>
    </row>
    <row r="1893" spans="1:14" ht="37.200000000000003" thickBot="1" x14ac:dyDescent="0.25">
      <c r="A1893" s="30" t="s">
        <v>76</v>
      </c>
      <c r="B1893" s="18">
        <v>127</v>
      </c>
      <c r="C1893" s="18">
        <v>127</v>
      </c>
      <c r="D1893" s="18">
        <v>127</v>
      </c>
      <c r="E1893" s="18">
        <v>127</v>
      </c>
      <c r="F1893" s="18"/>
      <c r="G1893" s="18"/>
      <c r="H1893" s="18"/>
      <c r="I1893" s="18"/>
      <c r="J1893" s="62"/>
      <c r="K1893" s="69"/>
      <c r="L1893" s="110" t="s">
        <v>76</v>
      </c>
      <c r="M1893" s="103" t="e">
        <f>#REF!</f>
        <v>#REF!</v>
      </c>
      <c r="N1893" s="103" t="e">
        <f>IF(M1893=0,"",CHOOSE(M1893,"127","127","127","127","127","手入力箇所","手入力箇所","手入力箇所","手入力箇所","手入力箇所","手入力箇所","手入力箇所","手入力箇所","手入力箇所","手入力箇所"))</f>
        <v>#REF!</v>
      </c>
    </row>
    <row r="1894" spans="1:14" ht="27" thickBot="1" x14ac:dyDescent="0.25">
      <c r="A1894" s="31" t="s">
        <v>77</v>
      </c>
      <c r="B1894" s="18">
        <v>42</v>
      </c>
      <c r="C1894" s="18">
        <v>90</v>
      </c>
      <c r="D1894" s="18">
        <v>141</v>
      </c>
      <c r="E1894" s="18">
        <v>193</v>
      </c>
      <c r="F1894" s="62"/>
      <c r="G1894" s="62"/>
      <c r="H1894" s="62"/>
      <c r="I1894" s="62"/>
      <c r="J1894" s="62"/>
      <c r="K1894" s="69"/>
      <c r="L1894" s="111" t="s">
        <v>77</v>
      </c>
      <c r="M1894" s="103" t="e">
        <f>#REF!</f>
        <v>#REF!</v>
      </c>
      <c r="N1894" s="103" t="e">
        <f>IF(M1894=0,"",CHOOSE(M1894,"42","90","141","193","1936","手入力箇所","手入力箇所","手入力箇所","手入力箇所","手入力箇所","手入力箇所","手入力箇所","手入力箇所","手入力箇所","手入力箇所"))</f>
        <v>#REF!</v>
      </c>
    </row>
    <row r="1895" spans="1:14" ht="40.200000000000003" thickBot="1" x14ac:dyDescent="0.25">
      <c r="A1895" s="31" t="s">
        <v>78</v>
      </c>
      <c r="B1895" s="18">
        <v>24</v>
      </c>
      <c r="C1895" s="18">
        <v>43</v>
      </c>
      <c r="D1895" s="18">
        <v>61</v>
      </c>
      <c r="E1895" s="18">
        <v>76</v>
      </c>
      <c r="F1895" s="62"/>
      <c r="G1895" s="62"/>
      <c r="H1895" s="62"/>
      <c r="I1895" s="62"/>
      <c r="J1895" s="62"/>
      <c r="K1895" s="69"/>
      <c r="L1895" s="111" t="s">
        <v>78</v>
      </c>
      <c r="M1895" s="103" t="e">
        <f>#REF!</f>
        <v>#REF!</v>
      </c>
      <c r="N1895" s="103" t="e">
        <f>IF(M1895=0,"",CHOOSE(M1895,"24","43","61","76","76","手入力箇所","手入力箇所","手入力箇所","手入力箇所","手入力箇所","手入力箇所","手入力箇所","手入力箇所","手入力箇所","手入力箇所"))</f>
        <v>#REF!</v>
      </c>
    </row>
    <row r="1896" spans="1:14" ht="27" thickBot="1" x14ac:dyDescent="0.25">
      <c r="A1896" s="31" t="s">
        <v>79</v>
      </c>
      <c r="B1896" s="18">
        <v>54</v>
      </c>
      <c r="C1896" s="18">
        <v>77</v>
      </c>
      <c r="D1896" s="18">
        <v>94</v>
      </c>
      <c r="E1896" s="18">
        <v>107</v>
      </c>
      <c r="F1896" s="62"/>
      <c r="G1896" s="62"/>
      <c r="H1896" s="62"/>
      <c r="I1896" s="62"/>
      <c r="J1896" s="62"/>
      <c r="K1896" s="69"/>
      <c r="L1896" s="111" t="s">
        <v>79</v>
      </c>
      <c r="M1896" s="103" t="e">
        <f>#REF!</f>
        <v>#REF!</v>
      </c>
      <c r="N1896" s="103" t="e">
        <f>IF(M1896=0,"",CHOOSE(M1896,"54","77","94","107","107","手入力箇所","手入力箇所","手入力箇所","手入力箇所","手入力箇所","手入力箇所","手入力箇所","手入力箇所","手入力箇所","手入力箇所"))</f>
        <v>#REF!</v>
      </c>
    </row>
    <row r="1897" spans="1:14" ht="40.200000000000003" thickBot="1" x14ac:dyDescent="0.25">
      <c r="A1897" s="31" t="s">
        <v>80</v>
      </c>
      <c r="B1897" s="18">
        <v>49</v>
      </c>
      <c r="C1897" s="18">
        <v>53</v>
      </c>
      <c r="D1897" s="18">
        <v>55</v>
      </c>
      <c r="E1897" s="18">
        <v>56</v>
      </c>
      <c r="F1897" s="62"/>
      <c r="G1897" s="62"/>
      <c r="H1897" s="62"/>
      <c r="I1897" s="62"/>
      <c r="J1897" s="62"/>
      <c r="K1897" s="69"/>
      <c r="L1897" s="111" t="s">
        <v>80</v>
      </c>
      <c r="M1897" s="103" t="e">
        <f>#REF!</f>
        <v>#REF!</v>
      </c>
      <c r="N1897" s="103" t="e">
        <f>IF(M1897=0,"",CHOOSE(M1897,"49","53","55","56","56","手入力箇所","手入力箇所","手入力箇所","手入力箇所","手入力箇所","手入力箇所","手入力箇所","手入力箇所","手入力箇所","手入力箇所"))</f>
        <v>#REF!</v>
      </c>
    </row>
    <row r="1898" spans="1:14" ht="40.200000000000003" thickBot="1" x14ac:dyDescent="0.25">
      <c r="A1898" s="38" t="s">
        <v>81</v>
      </c>
      <c r="B1898" s="35">
        <v>232</v>
      </c>
      <c r="C1898" s="35">
        <v>232</v>
      </c>
      <c r="D1898" s="36"/>
      <c r="E1898" s="36"/>
      <c r="F1898" s="36"/>
      <c r="G1898" s="36"/>
      <c r="H1898" s="36"/>
      <c r="I1898" s="36"/>
      <c r="J1898" s="36"/>
      <c r="K1898" s="67"/>
      <c r="L1898" s="111" t="s">
        <v>81</v>
      </c>
      <c r="M1898" s="103" t="e">
        <f>#REF!</f>
        <v>#REF!</v>
      </c>
      <c r="N1898" s="103" t="e">
        <f>IF(M1898=0,"",CHOOSE(M1898,"232","232","手入力箇所","手入力箇所","手入力箇所","手入力箇所","手入力箇所","手入力箇所","手入力箇所","手入力箇所","手入力箇所","手入力箇所"))</f>
        <v>#REF!</v>
      </c>
    </row>
    <row r="1899" spans="1:14" ht="13.8" thickBot="1" x14ac:dyDescent="0.25">
      <c r="A1899" s="39" t="s">
        <v>82</v>
      </c>
      <c r="B1899" s="17">
        <v>6</v>
      </c>
      <c r="C1899" s="17">
        <v>9</v>
      </c>
      <c r="D1899" s="17">
        <v>11</v>
      </c>
      <c r="E1899" s="17">
        <v>13</v>
      </c>
      <c r="F1899" s="17">
        <v>18</v>
      </c>
      <c r="G1899" s="17">
        <v>26</v>
      </c>
      <c r="H1899" s="17">
        <v>35</v>
      </c>
      <c r="I1899" s="17">
        <v>43</v>
      </c>
      <c r="J1899" s="17">
        <v>49</v>
      </c>
      <c r="K1899" s="70"/>
      <c r="L1899" s="111" t="s">
        <v>82</v>
      </c>
      <c r="M1899" s="103" t="e">
        <f>#REF!</f>
        <v>#REF!</v>
      </c>
      <c r="N1899" s="103" t="e">
        <f>IF(M1899=0,"",CHOOSE(M1899,"6","9","11","13","13","18","18","18","18","18","26","26","26","26","26","26","26","26","26","26","35","35","35","35","35","35","35","35","35","35","43","43","43","43","43","43","43","43","43","43","49","49","49","49","49","49","49","49","49","49","手入力箇所","手入力箇所","手入力箇所","手入力箇所","手入力箇所","手入力箇所","手入力箇所","手入力箇所","手入力箇所","手入力箇所"))</f>
        <v>#REF!</v>
      </c>
    </row>
    <row r="1900" spans="1:14" ht="13.8" thickBot="1" x14ac:dyDescent="0.25">
      <c r="A1900" s="31" t="s">
        <v>83</v>
      </c>
      <c r="B1900" s="18">
        <v>6</v>
      </c>
      <c r="C1900" s="18">
        <v>10</v>
      </c>
      <c r="D1900" s="18">
        <v>14</v>
      </c>
      <c r="E1900" s="18">
        <v>17</v>
      </c>
      <c r="F1900" s="18">
        <v>29</v>
      </c>
      <c r="G1900" s="18">
        <v>50</v>
      </c>
      <c r="H1900" s="18">
        <v>76</v>
      </c>
      <c r="I1900" s="18">
        <v>100</v>
      </c>
      <c r="J1900" s="18">
        <v>123</v>
      </c>
      <c r="K1900" s="69"/>
      <c r="L1900" s="111" t="s">
        <v>83</v>
      </c>
      <c r="M1900" s="103" t="e">
        <f>#REF!</f>
        <v>#REF!</v>
      </c>
      <c r="N1900" s="103" t="e">
        <f>IF(M1900=0,"",CHOOSE(M1900,"6","10","14","17","17","29","29","29","29","29","50","50","50","50","50","50","50","50","50","50","76","76","76","76","76","76","76","76","76","76","100","100","100","100","100","100","100","100","100","100","123","123","123","123","123","123","123","123","123","123","手入力箇所","手入力箇所","手入力箇所","手入力箇所","手入力箇所","手入力箇所","手入力箇所","手入力箇所","手入力箇所"))</f>
        <v>#REF!</v>
      </c>
    </row>
    <row r="1901" spans="1:14" ht="27" thickBot="1" x14ac:dyDescent="0.25">
      <c r="A1901" s="32" t="s">
        <v>84</v>
      </c>
      <c r="B1901" s="20">
        <v>9</v>
      </c>
      <c r="C1901" s="20">
        <v>15</v>
      </c>
      <c r="D1901" s="20">
        <v>20</v>
      </c>
      <c r="E1901" s="20">
        <v>24</v>
      </c>
      <c r="F1901" s="20">
        <v>39</v>
      </c>
      <c r="G1901" s="20">
        <v>65</v>
      </c>
      <c r="H1901" s="63"/>
      <c r="I1901" s="63"/>
      <c r="J1901" s="63"/>
      <c r="K1901" s="106"/>
      <c r="L1901" s="111" t="s">
        <v>84</v>
      </c>
      <c r="M1901" s="103" t="e">
        <f>#REF!</f>
        <v>#REF!</v>
      </c>
      <c r="N1901" s="103" t="e">
        <f>IF(M1901=0,"",CHOOSE(M1901,"9","15","20","24","24","39","39","39","39","39","65","65","65","65","65","65","65","65","65","65","手入力箇所","手入力箇所","手入力箇所","手入力箇所","手入力箇所","手入力箇所","手入力箇所","手入力箇所","手入力箇所","手入力箇所"))</f>
        <v>#REF!</v>
      </c>
    </row>
    <row r="1904" spans="1:14" ht="13.8" thickBot="1" x14ac:dyDescent="0.25"/>
    <row r="1905" spans="1:14" ht="13.8" thickBot="1" x14ac:dyDescent="0.25">
      <c r="A1905" s="688" t="e">
        <f>#REF!</f>
        <v>#REF!</v>
      </c>
      <c r="B1905" s="688"/>
      <c r="C1905" s="688"/>
      <c r="D1905" s="689" t="s">
        <v>192</v>
      </c>
      <c r="E1905" s="689"/>
      <c r="F1905" s="689"/>
      <c r="G1905" s="689"/>
      <c r="H1905" s="689"/>
      <c r="I1905" s="689"/>
      <c r="J1905" s="689"/>
      <c r="K1905" s="689"/>
      <c r="L1905" s="689"/>
      <c r="M1905" s="689"/>
      <c r="N1905" s="689"/>
    </row>
    <row r="1906" spans="1:14" ht="13.8" thickBot="1" x14ac:dyDescent="0.25">
      <c r="A1906" s="65"/>
      <c r="B1906" s="33">
        <v>1</v>
      </c>
      <c r="C1906" s="24">
        <v>2</v>
      </c>
      <c r="D1906" s="24">
        <v>3</v>
      </c>
      <c r="E1906" s="24" t="s">
        <v>58</v>
      </c>
      <c r="F1906" s="24" t="s">
        <v>59</v>
      </c>
      <c r="G1906" s="24" t="s">
        <v>60</v>
      </c>
      <c r="H1906" s="24" t="s">
        <v>61</v>
      </c>
      <c r="I1906" s="24" t="s">
        <v>62</v>
      </c>
      <c r="J1906" s="24" t="s">
        <v>194</v>
      </c>
      <c r="K1906" s="25" t="s">
        <v>85</v>
      </c>
      <c r="L1906" s="105" t="s">
        <v>189</v>
      </c>
      <c r="M1906" s="105" t="s">
        <v>188</v>
      </c>
      <c r="N1906" s="105" t="s">
        <v>51</v>
      </c>
    </row>
    <row r="1907" spans="1:14" ht="13.8" thickBot="1" x14ac:dyDescent="0.25">
      <c r="A1907" s="26" t="s">
        <v>56</v>
      </c>
      <c r="B1907" s="22">
        <v>5</v>
      </c>
      <c r="C1907" s="22">
        <v>7</v>
      </c>
      <c r="D1907" s="22">
        <v>8</v>
      </c>
      <c r="E1907" s="22">
        <v>8</v>
      </c>
      <c r="F1907" s="22">
        <v>10</v>
      </c>
      <c r="G1907" s="22">
        <v>13</v>
      </c>
      <c r="H1907" s="22">
        <v>16</v>
      </c>
      <c r="I1907" s="22"/>
      <c r="J1907" s="23"/>
      <c r="K1907" s="1"/>
      <c r="L1907" s="26" t="s">
        <v>56</v>
      </c>
      <c r="M1907" s="104" t="e">
        <f>#REF!</f>
        <v>#REF!</v>
      </c>
      <c r="N1907" s="112" t="e">
        <f>IF(M1907=0,"",CHOOSE(M1907,"5","7","8","8","8","10","10","10","10","10","13","13","13","13","13","13","13","13","13","13","16","16","16","16","16","16","16","16","16","16","16","手入力箇所","手入力箇所","手入力箇所","手入力箇所","手入力箇所","手入力箇所","手入力箇所","手入力箇所","手入力箇所","手入力箇所"))</f>
        <v>#REF!</v>
      </c>
    </row>
    <row r="1908" spans="1:14" ht="13.8" thickBot="1" x14ac:dyDescent="0.25">
      <c r="A1908" s="27" t="s">
        <v>57</v>
      </c>
      <c r="B1908" s="18">
        <v>5</v>
      </c>
      <c r="C1908" s="18">
        <v>7</v>
      </c>
      <c r="D1908" s="18">
        <v>8</v>
      </c>
      <c r="E1908" s="18">
        <v>9</v>
      </c>
      <c r="F1908" s="18">
        <v>12</v>
      </c>
      <c r="G1908" s="18">
        <v>16</v>
      </c>
      <c r="H1908" s="18"/>
      <c r="I1908" s="18"/>
      <c r="J1908" s="62"/>
      <c r="K1908" s="19"/>
      <c r="L1908" s="27" t="s">
        <v>57</v>
      </c>
      <c r="M1908" s="104" t="e">
        <f>#REF!</f>
        <v>#REF!</v>
      </c>
      <c r="N1908" s="113" t="e">
        <f>IF(M1908=0,"",CHOOSE(M1908,"5","7","8","9","9","12","12","12","12","12","16","16","16","16","16","16","16","16","16","16","手入力箇所","手入力箇所","手入力箇所","手入力箇所","手入力箇所","手入力箇所","手入力箇所","手入力箇所","手入力箇所","手入力箇所"))</f>
        <v>#REF!</v>
      </c>
    </row>
    <row r="1909" spans="1:14" ht="48.6" thickBot="1" x14ac:dyDescent="0.25">
      <c r="A1909" s="28" t="s">
        <v>64</v>
      </c>
      <c r="B1909" s="18">
        <v>6</v>
      </c>
      <c r="C1909" s="18"/>
      <c r="D1909" s="18"/>
      <c r="E1909" s="18"/>
      <c r="F1909" s="18"/>
      <c r="G1909" s="18"/>
      <c r="H1909" s="18"/>
      <c r="I1909" s="18"/>
      <c r="J1909" s="62"/>
      <c r="K1909" s="19"/>
      <c r="L1909" s="28" t="s">
        <v>64</v>
      </c>
      <c r="M1909" s="104" t="e">
        <f>#REF!</f>
        <v>#REF!</v>
      </c>
      <c r="N1909" s="113" t="e">
        <f>IF(M1909=0,"",CHOOSE(M1909,"6","手入力箇所","手入力箇所","手入力箇所","手入力箇所","手入力箇所","手入力箇所","手入力箇所","手入力箇所","手入力箇所","手入力箇所","",""))</f>
        <v>#REF!</v>
      </c>
    </row>
    <row r="1910" spans="1:14" ht="48.6" thickBot="1" x14ac:dyDescent="0.25">
      <c r="A1910" s="28" t="s">
        <v>65</v>
      </c>
      <c r="B1910" s="18">
        <v>6</v>
      </c>
      <c r="C1910" s="18"/>
      <c r="D1910" s="18"/>
      <c r="E1910" s="18"/>
      <c r="F1910" s="18"/>
      <c r="G1910" s="18"/>
      <c r="H1910" s="18"/>
      <c r="I1910" s="18"/>
      <c r="J1910" s="62"/>
      <c r="K1910" s="19"/>
      <c r="L1910" s="28" t="s">
        <v>65</v>
      </c>
      <c r="M1910" s="104" t="e">
        <f>#REF!</f>
        <v>#REF!</v>
      </c>
      <c r="N1910" s="113" t="e">
        <f>IF(M1910=0,"",CHOOSE(M1910,"6","手入力箇所","手入力箇所","手入力箇所","手入力箇所","手入力箇所","手入力箇所","手入力箇所","手入力箇所","手入力箇所","手入力箇所","",""))</f>
        <v>#REF!</v>
      </c>
    </row>
    <row r="1911" spans="1:14" ht="24.6" thickBot="1" x14ac:dyDescent="0.25">
      <c r="A1911" s="28" t="s">
        <v>66</v>
      </c>
      <c r="B1911" s="18">
        <v>5</v>
      </c>
      <c r="C1911" s="18">
        <v>7</v>
      </c>
      <c r="D1911" s="18">
        <v>8</v>
      </c>
      <c r="E1911" s="18">
        <v>9</v>
      </c>
      <c r="F1911" s="18">
        <v>12</v>
      </c>
      <c r="G1911" s="18"/>
      <c r="H1911" s="18"/>
      <c r="I1911" s="18"/>
      <c r="J1911" s="62"/>
      <c r="K1911" s="19"/>
      <c r="L1911" s="28" t="s">
        <v>66</v>
      </c>
      <c r="M1911" s="104" t="e">
        <f>#REF!</f>
        <v>#REF!</v>
      </c>
      <c r="N1911" s="113" t="e">
        <f>IF(M1911=0,"",CHOOSE(M1911,"5","7","8","9","9","12","12","12","12","12","手入力箇所","手入力箇所","手入力箇所","手入力箇所","手入力箇所","手入力箇所","手入力箇所","手入力箇所","手入力箇所","手入力箇所"))</f>
        <v>#REF!</v>
      </c>
    </row>
    <row r="1912" spans="1:14" ht="36.6" thickBot="1" x14ac:dyDescent="0.25">
      <c r="A1912" s="28" t="s">
        <v>67</v>
      </c>
      <c r="B1912" s="18">
        <v>4</v>
      </c>
      <c r="C1912" s="18">
        <v>5</v>
      </c>
      <c r="D1912" s="18">
        <v>5</v>
      </c>
      <c r="E1912" s="18">
        <v>6</v>
      </c>
      <c r="F1912" s="18"/>
      <c r="G1912" s="18"/>
      <c r="H1912" s="18"/>
      <c r="I1912" s="18"/>
      <c r="J1912" s="62"/>
      <c r="K1912" s="19"/>
      <c r="L1912" s="28" t="s">
        <v>67</v>
      </c>
      <c r="M1912" s="104" t="e">
        <f>#REF!</f>
        <v>#REF!</v>
      </c>
      <c r="N1912" s="113" t="e">
        <f>IF(M1912=0,"",CHOOSE(M1912,"4","5","5","6","6","手入力箇所","手入力箇所","手入力箇所","手入力箇所","手入力箇所","手入力箇所","手入力箇所","手入力箇所","手入力箇所","手入力箇所"))</f>
        <v>#REF!</v>
      </c>
    </row>
    <row r="1913" spans="1:14" ht="24.6" thickBot="1" x14ac:dyDescent="0.25">
      <c r="A1913" s="28" t="s">
        <v>68</v>
      </c>
      <c r="B1913" s="18">
        <v>12</v>
      </c>
      <c r="C1913" s="18">
        <v>12</v>
      </c>
      <c r="D1913" s="18">
        <v>12</v>
      </c>
      <c r="E1913" s="18">
        <v>12</v>
      </c>
      <c r="F1913" s="18">
        <v>12</v>
      </c>
      <c r="G1913" s="18">
        <v>12</v>
      </c>
      <c r="H1913" s="18">
        <v>12</v>
      </c>
      <c r="I1913" s="18"/>
      <c r="J1913" s="62"/>
      <c r="K1913" s="19"/>
      <c r="L1913" s="28" t="s">
        <v>68</v>
      </c>
      <c r="M1913" s="104" t="e">
        <f>#REF!</f>
        <v>#REF!</v>
      </c>
      <c r="N1913" s="113" t="e">
        <f>IF(M1913=0,"",CHOOSE(M1913,"12","12","12","12","12","12","12","12","12","12","12","12","12","12","12","12","12","12","12","12","12","12","12","12","12","12","12","12","12","12","手入力箇所","手入力箇所","手入力箇所","手入力箇所","手入力箇所","手入力箇所","手入力箇所","手入力箇所","手入力箇所","手入力箇所"))</f>
        <v>#REF!</v>
      </c>
    </row>
    <row r="1914" spans="1:14" ht="36.6" thickBot="1" x14ac:dyDescent="0.25">
      <c r="A1914" s="28" t="s">
        <v>69</v>
      </c>
      <c r="B1914" s="18">
        <v>7</v>
      </c>
      <c r="C1914" s="18">
        <v>7</v>
      </c>
      <c r="D1914" s="18">
        <v>7</v>
      </c>
      <c r="E1914" s="18">
        <v>7</v>
      </c>
      <c r="F1914" s="18">
        <v>7</v>
      </c>
      <c r="G1914" s="18"/>
      <c r="H1914" s="18"/>
      <c r="I1914" s="18"/>
      <c r="J1914" s="62"/>
      <c r="K1914" s="19"/>
      <c r="L1914" s="28" t="s">
        <v>69</v>
      </c>
      <c r="M1914" s="104" t="e">
        <f>#REF!</f>
        <v>#REF!</v>
      </c>
      <c r="N1914" s="113" t="e">
        <f>IF(M1914=0,"",CHOOSE(M1914,"7","7","7","7","7","7","7","7","7","7","手入力箇所","手入力箇所","手入力箇所","手入力箇所","手入力箇所","手入力箇所","手入力箇所","手入力箇所","手入力箇所","手入力箇所"))</f>
        <v>#REF!</v>
      </c>
    </row>
    <row r="1915" spans="1:14" ht="13.8" thickBot="1" x14ac:dyDescent="0.25">
      <c r="A1915" s="27" t="s">
        <v>63</v>
      </c>
      <c r="B1915" s="18">
        <v>4</v>
      </c>
      <c r="C1915" s="18">
        <v>5</v>
      </c>
      <c r="D1915" s="18">
        <v>7</v>
      </c>
      <c r="E1915" s="18">
        <v>8</v>
      </c>
      <c r="F1915" s="18">
        <v>11</v>
      </c>
      <c r="G1915" s="18">
        <v>16</v>
      </c>
      <c r="H1915" s="18">
        <v>22</v>
      </c>
      <c r="I1915" s="18">
        <v>26</v>
      </c>
      <c r="J1915" s="18">
        <v>31</v>
      </c>
      <c r="K1915" s="19"/>
      <c r="L1915" s="27" t="s">
        <v>63</v>
      </c>
      <c r="M1915" s="104" t="e">
        <f>#REF!</f>
        <v>#REF!</v>
      </c>
      <c r="N1915" s="113" t="e">
        <f>IF(M1915=0,"",CHOOSE(M1915,"4","5","7","8","8","11","11","11","11","11","16","16","16","16","16","16","16","16","16","16","22","22","22","22","22","22","22","22","22","22","26","26","26","26","26","26","26","26","26","26","31","31","31","31","31","31","31","31","31","31","31","手入力箇所","手入力箇所","手入力箇所","手入力箇所","手入力箇所","手入力箇所","手入力箇所","手入力箇所","手入力箇所","手入力箇所"))</f>
        <v>#REF!</v>
      </c>
    </row>
    <row r="1916" spans="1:14" ht="24.6" thickBot="1" x14ac:dyDescent="0.25">
      <c r="A1916" s="28" t="s">
        <v>70</v>
      </c>
      <c r="B1916" s="18">
        <v>5</v>
      </c>
      <c r="C1916" s="18">
        <v>6</v>
      </c>
      <c r="D1916" s="18">
        <v>7</v>
      </c>
      <c r="E1916" s="18"/>
      <c r="F1916" s="18"/>
      <c r="G1916" s="18"/>
      <c r="H1916" s="18"/>
      <c r="I1916" s="18"/>
      <c r="J1916" s="62"/>
      <c r="K1916" s="19"/>
      <c r="L1916" s="28" t="s">
        <v>70</v>
      </c>
      <c r="M1916" s="104" t="e">
        <f>#REF!</f>
        <v>#REF!</v>
      </c>
      <c r="N1916" s="113" t="e">
        <f>IF(M1916=0,"",CHOOSE(M1916,"5","6","7","手入力箇所","手入力箇所","手入力箇所","手入力箇所","手入力箇所","手入力箇所","手入力箇所","手入力箇所","手入力箇所","手入力箇所"))</f>
        <v>#REF!</v>
      </c>
    </row>
    <row r="1917" spans="1:14" ht="13.8" thickBot="1" x14ac:dyDescent="0.25">
      <c r="A1917" s="29" t="s">
        <v>71</v>
      </c>
      <c r="B1917" s="18">
        <v>3</v>
      </c>
      <c r="C1917" s="18">
        <v>6</v>
      </c>
      <c r="D1917" s="18">
        <v>19</v>
      </c>
      <c r="E1917" s="18"/>
      <c r="F1917" s="18"/>
      <c r="G1917" s="18"/>
      <c r="H1917" s="18"/>
      <c r="I1917" s="18"/>
      <c r="J1917" s="62"/>
      <c r="K1917" s="19"/>
      <c r="L1917" s="29" t="s">
        <v>71</v>
      </c>
      <c r="M1917" s="104" t="e">
        <f>#REF!</f>
        <v>#REF!</v>
      </c>
      <c r="N1917" s="113" t="e">
        <f>IF(M1917=0,"",CHOOSE(M1917,"3","6","19","手入力箇所","手入力箇所","手入力箇所","手入力箇所","手入力箇所","手入力箇所","手入力箇所","手入力箇所","手入力箇所","手入力箇所"))</f>
        <v>#REF!</v>
      </c>
    </row>
    <row r="1918" spans="1:14" ht="13.8" thickBot="1" x14ac:dyDescent="0.25">
      <c r="A1918" s="29" t="s">
        <v>72</v>
      </c>
      <c r="B1918" s="18">
        <v>1</v>
      </c>
      <c r="C1918" s="18">
        <v>3</v>
      </c>
      <c r="D1918" s="18">
        <v>5</v>
      </c>
      <c r="E1918" s="18">
        <v>9</v>
      </c>
      <c r="F1918" s="18">
        <v>26</v>
      </c>
      <c r="G1918" s="18"/>
      <c r="H1918" s="18"/>
      <c r="I1918" s="18"/>
      <c r="J1918" s="62"/>
      <c r="K1918" s="19"/>
      <c r="L1918" s="29" t="s">
        <v>72</v>
      </c>
      <c r="M1918" s="104" t="e">
        <f>#REF!</f>
        <v>#REF!</v>
      </c>
      <c r="N1918" s="113" t="e">
        <f>IF(M1918=0,"",CHOOSE(M1918,"1","3","5","9","9","26","26","26","26","26","手入力箇所","手入力箇所","手入力箇所","手入力箇所","手入力箇所","手入力箇所","手入力箇所","手入力箇所","手入力箇所","手入力箇所"))</f>
        <v>#REF!</v>
      </c>
    </row>
    <row r="1919" spans="1:14" ht="13.8" thickBot="1" x14ac:dyDescent="0.25">
      <c r="A1919" s="29" t="s">
        <v>73</v>
      </c>
      <c r="B1919" s="18">
        <v>4</v>
      </c>
      <c r="C1919" s="18">
        <v>11</v>
      </c>
      <c r="D1919" s="18">
        <v>20</v>
      </c>
      <c r="E1919" s="18">
        <v>33</v>
      </c>
      <c r="F1919" s="18"/>
      <c r="G1919" s="18"/>
      <c r="H1919" s="18"/>
      <c r="I1919" s="18"/>
      <c r="J1919" s="62"/>
      <c r="K1919" s="19"/>
      <c r="L1919" s="29" t="s">
        <v>73</v>
      </c>
      <c r="M1919" s="104" t="e">
        <f>#REF!</f>
        <v>#REF!</v>
      </c>
      <c r="N1919" s="113" t="e">
        <f>IF(M1919=0,"",CHOOSE(M1919,"4","11","20","33","33","手入力箇所","手入力箇所","手入力箇所","手入力箇所","手入力箇所","手入力箇所","手入力箇所","手入力箇所","手入力箇所","手入力箇所"))</f>
        <v>#REF!</v>
      </c>
    </row>
    <row r="1920" spans="1:14" ht="37.200000000000003" thickBot="1" x14ac:dyDescent="0.25">
      <c r="A1920" s="30" t="s">
        <v>74</v>
      </c>
      <c r="B1920" s="18">
        <v>4</v>
      </c>
      <c r="C1920" s="18">
        <v>6</v>
      </c>
      <c r="D1920" s="18">
        <v>8</v>
      </c>
      <c r="E1920" s="18">
        <v>10</v>
      </c>
      <c r="F1920" s="18">
        <v>15</v>
      </c>
      <c r="G1920" s="18">
        <v>23</v>
      </c>
      <c r="H1920" s="18">
        <v>33</v>
      </c>
      <c r="I1920" s="18"/>
      <c r="J1920" s="62"/>
      <c r="K1920" s="19"/>
      <c r="L1920" s="30" t="s">
        <v>74</v>
      </c>
      <c r="M1920" s="104" t="e">
        <f>#REF!</f>
        <v>#REF!</v>
      </c>
      <c r="N1920" s="113" t="e">
        <f>IF(M1920=0,"",CHOOSE(M1920,"4","6","8","10","10","15","15","15","15","15","23","23","23","23","23","23","23","23","23","23","33","33","33","33","33","33","33","33","33","33","手入力箇所","手入力箇所","手入力箇所","手入力箇所","手入力箇所","手入力箇所","手入力箇所","手入力箇所","手入力箇所","手入力箇所"))</f>
        <v>#REF!</v>
      </c>
    </row>
    <row r="1921" spans="1:14" ht="13.8" thickBot="1" x14ac:dyDescent="0.25">
      <c r="A1921" s="29" t="s">
        <v>75</v>
      </c>
      <c r="B1921" s="18">
        <v>6</v>
      </c>
      <c r="C1921" s="18">
        <v>14</v>
      </c>
      <c r="D1921" s="18">
        <v>25</v>
      </c>
      <c r="E1921" s="18">
        <v>39</v>
      </c>
      <c r="F1921" s="18"/>
      <c r="G1921" s="18"/>
      <c r="H1921" s="18"/>
      <c r="I1921" s="18"/>
      <c r="J1921" s="62"/>
      <c r="K1921" s="19"/>
      <c r="L1921" s="29" t="s">
        <v>75</v>
      </c>
      <c r="M1921" s="104" t="e">
        <f>#REF!</f>
        <v>#REF!</v>
      </c>
      <c r="N1921" s="113" t="e">
        <f>IF(M1921=0,"",CHOOSE(M1921,"6","14","25","39","39","手入力箇所","手入力箇所","手入力箇所","手入力箇所","手入力箇所","手入力箇所","手入力箇所","手入力箇所","手入力箇所","手入力箇所"))</f>
        <v>#REF!</v>
      </c>
    </row>
    <row r="1922" spans="1:14" ht="37.200000000000003" thickBot="1" x14ac:dyDescent="0.25">
      <c r="A1922" s="30" t="s">
        <v>76</v>
      </c>
      <c r="B1922" s="18">
        <v>2</v>
      </c>
      <c r="C1922" s="18">
        <v>3</v>
      </c>
      <c r="D1922" s="18">
        <v>6</v>
      </c>
      <c r="E1922" s="18">
        <v>9</v>
      </c>
      <c r="F1922" s="18"/>
      <c r="G1922" s="18"/>
      <c r="H1922" s="18"/>
      <c r="I1922" s="18"/>
      <c r="J1922" s="62"/>
      <c r="K1922" s="19"/>
      <c r="L1922" s="30" t="s">
        <v>76</v>
      </c>
      <c r="M1922" s="104" t="e">
        <f>#REF!</f>
        <v>#REF!</v>
      </c>
      <c r="N1922" s="113" t="e">
        <f>IF(M1922=0,"",CHOOSE(M1922,"2","3","6","9","9","手入力箇所","手入力箇所","手入力箇所","手入力箇所","手入力箇所","手入力箇所","手入力箇所","手入力箇所","手入力箇所","手入力箇所"))</f>
        <v>#REF!</v>
      </c>
    </row>
    <row r="1923" spans="1:14" ht="27" thickBot="1" x14ac:dyDescent="0.25">
      <c r="A1923" s="31" t="s">
        <v>77</v>
      </c>
      <c r="B1923" s="18">
        <v>12</v>
      </c>
      <c r="C1923" s="18">
        <v>18</v>
      </c>
      <c r="D1923" s="18">
        <v>22</v>
      </c>
      <c r="E1923" s="18">
        <v>26</v>
      </c>
      <c r="F1923" s="62"/>
      <c r="G1923" s="62"/>
      <c r="H1923" s="62"/>
      <c r="I1923" s="62"/>
      <c r="J1923" s="62"/>
      <c r="K1923" s="19"/>
      <c r="L1923" s="31" t="s">
        <v>77</v>
      </c>
      <c r="M1923" s="104" t="e">
        <f>#REF!</f>
        <v>#REF!</v>
      </c>
      <c r="N1923" s="113" t="e">
        <f>IF(M1923=0,"",CHOOSE(M1923,"12","18","22","26","26","手入力箇所","手入力箇所","手入力箇所","手入力箇所","手入力箇所","手入力箇所","手入力箇所","手入力箇所","手入力箇所","手入力箇所"))</f>
        <v>#REF!</v>
      </c>
    </row>
    <row r="1924" spans="1:14" ht="40.200000000000003" thickBot="1" x14ac:dyDescent="0.25">
      <c r="A1924" s="31" t="s">
        <v>78</v>
      </c>
      <c r="B1924" s="18">
        <v>5</v>
      </c>
      <c r="C1924" s="18">
        <v>8</v>
      </c>
      <c r="D1924" s="18">
        <v>11</v>
      </c>
      <c r="E1924" s="18">
        <v>14</v>
      </c>
      <c r="F1924" s="62"/>
      <c r="G1924" s="62"/>
      <c r="H1924" s="62"/>
      <c r="I1924" s="62"/>
      <c r="J1924" s="62"/>
      <c r="K1924" s="19"/>
      <c r="L1924" s="31" t="s">
        <v>78</v>
      </c>
      <c r="M1924" s="104" t="e">
        <f>#REF!</f>
        <v>#REF!</v>
      </c>
      <c r="N1924" s="113" t="e">
        <f>IF(M1924=0,"",CHOOSE(M1924,"5","8","11","14","14","手入力箇所","手入力箇所","手入力箇所","手入力箇所","手入力箇所","手入力箇所","手入力箇所","手入力箇所","手入力箇所","手入力箇所"))</f>
        <v>#REF!</v>
      </c>
    </row>
    <row r="1925" spans="1:14" ht="27" thickBot="1" x14ac:dyDescent="0.25">
      <c r="A1925" s="31" t="s">
        <v>79</v>
      </c>
      <c r="B1925" s="18">
        <v>6</v>
      </c>
      <c r="C1925" s="18">
        <v>11</v>
      </c>
      <c r="D1925" s="18">
        <v>16</v>
      </c>
      <c r="E1925" s="18">
        <v>21</v>
      </c>
      <c r="F1925" s="62"/>
      <c r="G1925" s="62"/>
      <c r="H1925" s="62"/>
      <c r="I1925" s="62"/>
      <c r="J1925" s="62"/>
      <c r="K1925" s="19"/>
      <c r="L1925" s="31" t="s">
        <v>79</v>
      </c>
      <c r="M1925" s="104" t="e">
        <f>#REF!</f>
        <v>#REF!</v>
      </c>
      <c r="N1925" s="113" t="e">
        <f>IF(M1925=0,"",CHOOSE(M1925,"6","11","16","21","21","手入力箇所","手入力箇所","手入力箇所","手入力箇所","手入力箇所","手入力箇所","手入力箇所","手入力箇所","手入力箇所"))</f>
        <v>#REF!</v>
      </c>
    </row>
    <row r="1926" spans="1:14" ht="40.200000000000003" thickBot="1" x14ac:dyDescent="0.25">
      <c r="A1926" s="31" t="s">
        <v>80</v>
      </c>
      <c r="B1926" s="18">
        <v>5</v>
      </c>
      <c r="C1926" s="18">
        <v>7</v>
      </c>
      <c r="D1926" s="18">
        <v>9</v>
      </c>
      <c r="E1926" s="18">
        <v>10</v>
      </c>
      <c r="F1926" s="62"/>
      <c r="G1926" s="62"/>
      <c r="H1926" s="62"/>
      <c r="I1926" s="62"/>
      <c r="J1926" s="62"/>
      <c r="K1926" s="19"/>
      <c r="L1926" s="31" t="s">
        <v>80</v>
      </c>
      <c r="M1926" s="104" t="e">
        <f>#REF!</f>
        <v>#REF!</v>
      </c>
      <c r="N1926" s="113" t="e">
        <f>IF(M1926=0,"",CHOOSE(M1926,"5","7","9","10","10","手入力箇所","手入力箇所","手入力箇所","手入力箇所","手入力箇所","手入力箇所","手入力箇所","手入力箇所","手入力箇所"))</f>
        <v>#REF!</v>
      </c>
    </row>
    <row r="1927" spans="1:14" ht="40.200000000000003" thickBot="1" x14ac:dyDescent="0.25">
      <c r="A1927" s="31" t="s">
        <v>81</v>
      </c>
      <c r="B1927" s="18">
        <v>9</v>
      </c>
      <c r="C1927" s="18">
        <v>14</v>
      </c>
      <c r="D1927" s="62"/>
      <c r="E1927" s="62"/>
      <c r="F1927" s="62"/>
      <c r="G1927" s="62"/>
      <c r="H1927" s="62"/>
      <c r="I1927" s="62"/>
      <c r="J1927" s="62"/>
      <c r="K1927" s="19"/>
      <c r="L1927" s="31" t="s">
        <v>81</v>
      </c>
      <c r="M1927" s="104" t="e">
        <f>#REF!</f>
        <v>#REF!</v>
      </c>
      <c r="N1927" s="113" t="e">
        <f>IF(M1927=0,"",CHOOSE(M1927,"9","14","手入力箇所","手入力箇所","手入力箇所","手入力箇所","手入力箇所","手入力箇所","手入力箇所","手入力箇所","手入力箇所","手入力箇所"))</f>
        <v>#REF!</v>
      </c>
    </row>
    <row r="1928" spans="1:14" ht="13.8" thickBot="1" x14ac:dyDescent="0.25">
      <c r="A1928" s="31" t="s">
        <v>82</v>
      </c>
      <c r="B1928" s="18">
        <v>3</v>
      </c>
      <c r="C1928" s="18">
        <v>4</v>
      </c>
      <c r="D1928" s="18">
        <v>4</v>
      </c>
      <c r="E1928" s="18">
        <v>5</v>
      </c>
      <c r="F1928" s="18">
        <v>6</v>
      </c>
      <c r="G1928" s="18">
        <v>8</v>
      </c>
      <c r="H1928" s="18">
        <v>9</v>
      </c>
      <c r="I1928" s="18">
        <v>11</v>
      </c>
      <c r="J1928" s="18">
        <v>12</v>
      </c>
      <c r="K1928" s="19"/>
      <c r="L1928" s="31" t="s">
        <v>82</v>
      </c>
      <c r="M1928" s="104" t="e">
        <f>#REF!</f>
        <v>#REF!</v>
      </c>
      <c r="N1928" s="113" t="e">
        <f>IF(M1928=0,"",CHOOSE(M1928,"3","4","4","5","5","6","6","6","6","6","8","8","8","8","8","8","8","8","8","8","9","9","9","9","9","9","9","9","9","9","11","11","11","11","11","11","11","11","11","11","12","12","12","12","12","12","12","12","12","12","12","手入力箇所","手入力箇所","手入力箇所","手入力箇所","手入力箇所","手入力箇所","手入力箇所","手入力箇所","手入力箇所","手入力箇所"))</f>
        <v>#REF!</v>
      </c>
    </row>
    <row r="1929" spans="1:14" ht="13.8" thickBot="1" x14ac:dyDescent="0.25">
      <c r="A1929" s="31" t="s">
        <v>83</v>
      </c>
      <c r="B1929" s="18">
        <v>3</v>
      </c>
      <c r="C1929" s="18">
        <v>4</v>
      </c>
      <c r="D1929" s="18">
        <v>4</v>
      </c>
      <c r="E1929" s="18">
        <v>5</v>
      </c>
      <c r="F1929" s="18">
        <v>6</v>
      </c>
      <c r="G1929" s="18">
        <v>8</v>
      </c>
      <c r="H1929" s="18">
        <v>10</v>
      </c>
      <c r="I1929" s="18">
        <v>12</v>
      </c>
      <c r="J1929" s="18">
        <v>13</v>
      </c>
      <c r="K1929" s="19"/>
      <c r="L1929" s="31" t="s">
        <v>83</v>
      </c>
      <c r="M1929" s="104" t="e">
        <f>#REF!</f>
        <v>#REF!</v>
      </c>
      <c r="N1929" s="113" t="e">
        <f>IF(M1929=0,"",CHOOSE(M1929,"3","4","4","5","5","6","6","6","6","6","8","8","8","8","8","8","8","8","8","8","10","10","10","10","10","10","10","10","10","10","12","12","12","12","12","12","12","12","12","12","13","13","13","13","13","13","13","13","13","13","13","手入力箇所","手入力箇所","手入力箇所","手入力箇所","手入力箇所","手入力箇所","手入力箇所","手入力箇所","手入力箇所","手入力箇所"))</f>
        <v>#REF!</v>
      </c>
    </row>
    <row r="1930" spans="1:14" ht="27" thickBot="1" x14ac:dyDescent="0.25">
      <c r="A1930" s="32" t="s">
        <v>84</v>
      </c>
      <c r="B1930" s="20">
        <v>1</v>
      </c>
      <c r="C1930" s="20">
        <v>2</v>
      </c>
      <c r="D1930" s="20">
        <v>3</v>
      </c>
      <c r="E1930" s="20">
        <v>4</v>
      </c>
      <c r="F1930" s="20">
        <v>8</v>
      </c>
      <c r="G1930" s="20">
        <v>19</v>
      </c>
      <c r="H1930" s="63"/>
      <c r="I1930" s="63"/>
      <c r="J1930" s="63"/>
      <c r="K1930" s="21"/>
      <c r="L1930" s="32" t="s">
        <v>84</v>
      </c>
      <c r="M1930" s="104" t="e">
        <f>#REF!</f>
        <v>#REF!</v>
      </c>
      <c r="N1930" s="113" t="e">
        <f>IF(M1930=0,"",CHOOSE(M1930,"1","2","3","4","4","8","8","8","8","8","19","19","19","19","19","19","19","19","19","19","手入力箇所","手入力箇所","手入力箇所","手入力箇所","手入力箇所","手入力箇所","手入力箇所","手入力箇所","手入力箇所","手入力箇所"))</f>
        <v>#REF!</v>
      </c>
    </row>
    <row r="1931" spans="1:14" ht="13.8" thickBot="1" x14ac:dyDescent="0.25"/>
    <row r="1932" spans="1:14" ht="13.8" thickBot="1" x14ac:dyDescent="0.25">
      <c r="A1932" s="686" t="e">
        <f>A1905</f>
        <v>#REF!</v>
      </c>
      <c r="B1932" s="686"/>
      <c r="C1932" s="686"/>
      <c r="D1932" s="687" t="s">
        <v>193</v>
      </c>
      <c r="E1932" s="687"/>
      <c r="F1932" s="687"/>
      <c r="G1932" s="687"/>
      <c r="H1932" s="687"/>
      <c r="I1932" s="687"/>
      <c r="J1932" s="687"/>
      <c r="K1932" s="687"/>
      <c r="L1932" s="687"/>
      <c r="M1932" s="687"/>
      <c r="N1932" s="687"/>
    </row>
    <row r="1933" spans="1:14" ht="13.8" thickBot="1" x14ac:dyDescent="0.25">
      <c r="A1933" s="105"/>
      <c r="B1933" s="33">
        <v>1</v>
      </c>
      <c r="C1933" s="24">
        <v>2</v>
      </c>
      <c r="D1933" s="24">
        <v>3</v>
      </c>
      <c r="E1933" s="24" t="s">
        <v>58</v>
      </c>
      <c r="F1933" s="24" t="s">
        <v>59</v>
      </c>
      <c r="G1933" s="24" t="s">
        <v>60</v>
      </c>
      <c r="H1933" s="24" t="s">
        <v>61</v>
      </c>
      <c r="I1933" s="24" t="s">
        <v>62</v>
      </c>
      <c r="J1933" s="24" t="s">
        <v>194</v>
      </c>
      <c r="K1933" s="102" t="s">
        <v>85</v>
      </c>
      <c r="L1933" s="105" t="s">
        <v>189</v>
      </c>
      <c r="M1933" s="105" t="s">
        <v>188</v>
      </c>
      <c r="N1933" s="105" t="s">
        <v>51</v>
      </c>
    </row>
    <row r="1934" spans="1:14" ht="13.8" thickBot="1" x14ac:dyDescent="0.25">
      <c r="A1934" s="26" t="s">
        <v>56</v>
      </c>
      <c r="B1934" s="22">
        <v>16</v>
      </c>
      <c r="C1934" s="22">
        <v>25</v>
      </c>
      <c r="D1934" s="22">
        <v>32</v>
      </c>
      <c r="E1934" s="22">
        <v>38</v>
      </c>
      <c r="F1934" s="22">
        <v>56</v>
      </c>
      <c r="G1934" s="22">
        <v>87</v>
      </c>
      <c r="H1934" s="22">
        <v>121</v>
      </c>
      <c r="I1934" s="22"/>
      <c r="J1934" s="23"/>
      <c r="K1934" s="68"/>
      <c r="L1934" s="107" t="s">
        <v>56</v>
      </c>
      <c r="M1934" s="103" t="e">
        <f>#REF!</f>
        <v>#REF!</v>
      </c>
      <c r="N1934" s="103" t="e">
        <f>IF(M1934=0,"",CHOOSE(M1934,"16","25","32","38","38","56","56","56","56","56","87","87","87","87","87","87","87","87","87","87","121","121","121","121","121","121","121","121","121","121","手入力箇所","手入力箇所","手入力箇所","手入力箇所","手入力箇所","手入力箇所","手入力箇所","手入力箇所","手入力箇所","手入力箇所"))</f>
        <v>#REF!</v>
      </c>
    </row>
    <row r="1935" spans="1:14" ht="13.8" thickBot="1" x14ac:dyDescent="0.25">
      <c r="A1935" s="27" t="s">
        <v>57</v>
      </c>
      <c r="B1935" s="18">
        <v>25</v>
      </c>
      <c r="C1935" s="18">
        <v>33</v>
      </c>
      <c r="D1935" s="18">
        <v>40</v>
      </c>
      <c r="E1935" s="18">
        <v>45</v>
      </c>
      <c r="F1935" s="18">
        <v>58</v>
      </c>
      <c r="G1935" s="18">
        <v>79</v>
      </c>
      <c r="H1935" s="18"/>
      <c r="I1935" s="18"/>
      <c r="J1935" s="62"/>
      <c r="K1935" s="69"/>
      <c r="L1935" s="107" t="s">
        <v>57</v>
      </c>
      <c r="M1935" s="103" t="e">
        <f>#REF!</f>
        <v>#REF!</v>
      </c>
      <c r="N1935" s="103" t="e">
        <f>IF(M1935=0,"",CHOOSE(M1935,"25","33","40","45","45","58","58","58","58","58","79","79","79","79","79","79","79","79","79","79","手入力箇所","手入力箇所","手入力箇所","手入力箇所","手入力箇所","手入力箇所","手入力箇所","手入力箇所","手入力箇所","手入力箇所"))</f>
        <v>#REF!</v>
      </c>
    </row>
    <row r="1936" spans="1:14" ht="48.6" thickBot="1" x14ac:dyDescent="0.25">
      <c r="A1936" s="28" t="s">
        <v>64</v>
      </c>
      <c r="B1936" s="18">
        <v>32</v>
      </c>
      <c r="C1936" s="18"/>
      <c r="D1936" s="18"/>
      <c r="E1936" s="18"/>
      <c r="F1936" s="18"/>
      <c r="G1936" s="18"/>
      <c r="H1936" s="18"/>
      <c r="I1936" s="18"/>
      <c r="J1936" s="62"/>
      <c r="K1936" s="69"/>
      <c r="L1936" s="108" t="s">
        <v>64</v>
      </c>
      <c r="M1936" s="103" t="e">
        <f>#REF!</f>
        <v>#REF!</v>
      </c>
      <c r="N1936" s="103" t="e">
        <f>IF(M1936=0,"",CHOOSE(M1936,"32","手入力箇所","手入力箇所","手入力箇所","手入力箇所","手入力箇所","手入力箇所","手入力箇所","手入力箇所","手入力箇所","手入力箇所"))</f>
        <v>#REF!</v>
      </c>
    </row>
    <row r="1937" spans="1:14" ht="48.6" thickBot="1" x14ac:dyDescent="0.25">
      <c r="A1937" s="28" t="s">
        <v>65</v>
      </c>
      <c r="B1937" s="18">
        <v>36</v>
      </c>
      <c r="C1937" s="18"/>
      <c r="D1937" s="18"/>
      <c r="E1937" s="18"/>
      <c r="F1937" s="18"/>
      <c r="G1937" s="18"/>
      <c r="H1937" s="18"/>
      <c r="I1937" s="18"/>
      <c r="J1937" s="62"/>
      <c r="K1937" s="69"/>
      <c r="L1937" s="108" t="s">
        <v>65</v>
      </c>
      <c r="M1937" s="103" t="e">
        <f>#REF!</f>
        <v>#REF!</v>
      </c>
      <c r="N1937" s="103" t="e">
        <f>IF(M1937=0,"",CHOOSE(M1937,"36","手入力箇所","手入力箇所","手入力箇所","手入力箇所","手入力箇所","手入力箇所","手入力箇所","手入力箇所","手入力箇所","手入力箇所"))</f>
        <v>#REF!</v>
      </c>
    </row>
    <row r="1938" spans="1:14" ht="24.6" thickBot="1" x14ac:dyDescent="0.25">
      <c r="A1938" s="28" t="s">
        <v>66</v>
      </c>
      <c r="B1938" s="18">
        <v>24</v>
      </c>
      <c r="C1938" s="18">
        <v>30</v>
      </c>
      <c r="D1938" s="18">
        <v>33</v>
      </c>
      <c r="E1938" s="18">
        <v>35</v>
      </c>
      <c r="F1938" s="18">
        <v>42</v>
      </c>
      <c r="G1938" s="18"/>
      <c r="H1938" s="18"/>
      <c r="I1938" s="18"/>
      <c r="J1938" s="62"/>
      <c r="K1938" s="69"/>
      <c r="L1938" s="108" t="s">
        <v>66</v>
      </c>
      <c r="M1938" s="103" t="e">
        <f>#REF!</f>
        <v>#REF!</v>
      </c>
      <c r="N1938" s="103" t="e">
        <f>IF(M1938=0,"",CHOOSE(M1938,"24","30","33","35","35","42","42","42","42","42","手入力箇所","手入力箇所","手入力箇所","手入力箇所","手入力箇所","手入力箇所","手入力箇所","手入力箇所","手入力箇所","手入力箇所"))</f>
        <v>#REF!</v>
      </c>
    </row>
    <row r="1939" spans="1:14" ht="36.6" thickBot="1" x14ac:dyDescent="0.25">
      <c r="A1939" s="28" t="s">
        <v>67</v>
      </c>
      <c r="B1939" s="18">
        <v>7</v>
      </c>
      <c r="C1939" s="18">
        <v>12</v>
      </c>
      <c r="D1939" s="18">
        <v>16</v>
      </c>
      <c r="E1939" s="18">
        <v>19</v>
      </c>
      <c r="F1939" s="18"/>
      <c r="G1939" s="18"/>
      <c r="H1939" s="18"/>
      <c r="I1939" s="18"/>
      <c r="J1939" s="62"/>
      <c r="K1939" s="69"/>
      <c r="L1939" s="108" t="s">
        <v>67</v>
      </c>
      <c r="M1939" s="103" t="e">
        <f>#REF!</f>
        <v>#REF!</v>
      </c>
      <c r="N1939" s="103" t="e">
        <f>IF(M1939=0,"",CHOOSE(M1939,"7","12","16","19","19","手入力箇所","手入力箇所","手入力箇所","手入力箇所","手入力箇所","手入力箇所","手入力箇所","手入力箇所","手入力箇所","手入力箇所"))</f>
        <v>#REF!</v>
      </c>
    </row>
    <row r="1940" spans="1:14" ht="24.6" thickBot="1" x14ac:dyDescent="0.25">
      <c r="A1940" s="28" t="s">
        <v>68</v>
      </c>
      <c r="B1940" s="18">
        <v>21</v>
      </c>
      <c r="C1940" s="18">
        <v>35</v>
      </c>
      <c r="D1940" s="18">
        <v>48</v>
      </c>
      <c r="E1940" s="18">
        <v>59</v>
      </c>
      <c r="F1940" s="18">
        <v>94</v>
      </c>
      <c r="G1940" s="18">
        <v>159</v>
      </c>
      <c r="H1940" s="18">
        <v>235</v>
      </c>
      <c r="I1940" s="18"/>
      <c r="J1940" s="62"/>
      <c r="K1940" s="69"/>
      <c r="L1940" s="108" t="s">
        <v>68</v>
      </c>
      <c r="M1940" s="103" t="e">
        <f>#REF!</f>
        <v>#REF!</v>
      </c>
      <c r="N1940" s="103" t="e">
        <f>IF(M1940=0,"",CHOOSE(M1940,"21","35","48","59","59","94","94","94","94","94","159","159","159","159","159","159","159","159","159","159","235","235","235","235","235","235","235","235","235","235","手入力箇所","手入力箇所","手入力箇所","手入力箇所","手入力箇所","手入力箇所","手入力箇所","手入力箇所","手入力箇所","手入力箇所"))</f>
        <v>#REF!</v>
      </c>
    </row>
    <row r="1941" spans="1:14" ht="36.6" thickBot="1" x14ac:dyDescent="0.25">
      <c r="A1941" s="28" t="s">
        <v>69</v>
      </c>
      <c r="B1941" s="18">
        <v>22</v>
      </c>
      <c r="C1941" s="18">
        <v>26</v>
      </c>
      <c r="D1941" s="18">
        <v>28</v>
      </c>
      <c r="E1941" s="18">
        <v>29</v>
      </c>
      <c r="F1941" s="18">
        <v>34</v>
      </c>
      <c r="G1941" s="18"/>
      <c r="H1941" s="18"/>
      <c r="I1941" s="18"/>
      <c r="J1941" s="62"/>
      <c r="K1941" s="69"/>
      <c r="L1941" s="108" t="s">
        <v>69</v>
      </c>
      <c r="M1941" s="103" t="e">
        <f>#REF!</f>
        <v>#REF!</v>
      </c>
      <c r="N1941" s="103" t="e">
        <f>IF(M1941=0,"",CHOOSE(M1941,"22","26","28","29","29","34","34","34","34","34","手入力箇所","手入力箇所","手入力箇所","手入力箇所","手入力箇所","手入力箇所","手入力箇所","手入力箇所","手入力箇所","手入力箇所"))</f>
        <v>#REF!</v>
      </c>
    </row>
    <row r="1942" spans="1:14" ht="13.8" thickBot="1" x14ac:dyDescent="0.25">
      <c r="A1942" s="27" t="s">
        <v>63</v>
      </c>
      <c r="B1942" s="18">
        <v>21</v>
      </c>
      <c r="C1942" s="18">
        <v>33</v>
      </c>
      <c r="D1942" s="18">
        <v>46</v>
      </c>
      <c r="E1942" s="18">
        <v>56</v>
      </c>
      <c r="F1942" s="18">
        <v>89</v>
      </c>
      <c r="G1942" s="18">
        <v>151</v>
      </c>
      <c r="H1942" s="18">
        <v>224</v>
      </c>
      <c r="I1942" s="18">
        <v>289</v>
      </c>
      <c r="J1942" s="18">
        <v>350</v>
      </c>
      <c r="K1942" s="69"/>
      <c r="L1942" s="107" t="s">
        <v>63</v>
      </c>
      <c r="M1942" s="103" t="e">
        <f>#REF!</f>
        <v>#REF!</v>
      </c>
      <c r="N1942" s="103" t="e">
        <f>IF(M1942=0,"",CHOOSE(M1942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943" spans="1:14" ht="24.6" thickBot="1" x14ac:dyDescent="0.25">
      <c r="A1943" s="34" t="s">
        <v>70</v>
      </c>
      <c r="B1943" s="35">
        <v>13</v>
      </c>
      <c r="C1943" s="35">
        <v>33</v>
      </c>
      <c r="D1943" s="35">
        <v>59</v>
      </c>
      <c r="E1943" s="35"/>
      <c r="F1943" s="35"/>
      <c r="G1943" s="35"/>
      <c r="H1943" s="35"/>
      <c r="I1943" s="35"/>
      <c r="J1943" s="36"/>
      <c r="K1943" s="67"/>
      <c r="L1943" s="108" t="s">
        <v>70</v>
      </c>
      <c r="M1943" s="103" t="e">
        <f>#REF!</f>
        <v>#REF!</v>
      </c>
      <c r="N1943" s="103" t="e">
        <f>IF(M1943=0,"",CHOOSE(M1943,"13","33","59","手入力箇所","手入力箇所","手入力箇所","手入力箇所","手入力箇所","手入力箇所","手入力箇所","手入力箇所","手入力箇所","手入力箇所"))</f>
        <v>#REF!</v>
      </c>
    </row>
    <row r="1944" spans="1:14" ht="13.8" thickBot="1" x14ac:dyDescent="0.25">
      <c r="A1944" s="37" t="s">
        <v>71</v>
      </c>
      <c r="B1944" s="17">
        <v>23</v>
      </c>
      <c r="C1944" s="17">
        <v>39</v>
      </c>
      <c r="D1944" s="17">
        <v>97</v>
      </c>
      <c r="E1944" s="17"/>
      <c r="F1944" s="17"/>
      <c r="G1944" s="17"/>
      <c r="H1944" s="17"/>
      <c r="I1944" s="17"/>
      <c r="J1944" s="64"/>
      <c r="K1944" s="70"/>
      <c r="L1944" s="109" t="s">
        <v>71</v>
      </c>
      <c r="M1944" s="103" t="e">
        <f>#REF!</f>
        <v>#REF!</v>
      </c>
      <c r="N1944" s="103" t="e">
        <f>IF(M1944=0,"",CHOOSE(M1944,"23","39","97","手入力箇所","手入力箇所","手入力箇所","手入力箇所","手入力箇所","手入力箇所","手入力箇所","手入力箇所","手入力箇所","手入力箇所"))</f>
        <v>#REF!</v>
      </c>
    </row>
    <row r="1945" spans="1:14" ht="13.8" thickBot="1" x14ac:dyDescent="0.25">
      <c r="A1945" s="29" t="s">
        <v>72</v>
      </c>
      <c r="B1945" s="18">
        <v>21</v>
      </c>
      <c r="C1945" s="18">
        <v>37</v>
      </c>
      <c r="D1945" s="18">
        <v>58</v>
      </c>
      <c r="E1945" s="18">
        <v>76</v>
      </c>
      <c r="F1945" s="18">
        <v>137</v>
      </c>
      <c r="G1945" s="18"/>
      <c r="H1945" s="18"/>
      <c r="I1945" s="18"/>
      <c r="J1945" s="62"/>
      <c r="K1945" s="69"/>
      <c r="L1945" s="109" t="s">
        <v>72</v>
      </c>
      <c r="M1945" s="103" t="e">
        <f>#REF!</f>
        <v>#REF!</v>
      </c>
      <c r="N1945" s="103" t="e">
        <f>IF(M1945=0,"",CHOOSE(M1945,"21","37","58","76","76","137","137","137","137","137","手入力箇所","手入力箇所","手入力箇所","手入力箇所","手入力箇所","手入力箇所","手入力箇所","手入力箇所","手入力箇所","手入力箇所"))</f>
        <v>#REF!</v>
      </c>
    </row>
    <row r="1946" spans="1:14" ht="13.8" thickBot="1" x14ac:dyDescent="0.25">
      <c r="A1946" s="29" t="s">
        <v>73</v>
      </c>
      <c r="B1946" s="18">
        <v>48</v>
      </c>
      <c r="C1946" s="18">
        <v>93</v>
      </c>
      <c r="D1946" s="18">
        <v>138</v>
      </c>
      <c r="E1946" s="18">
        <v>183</v>
      </c>
      <c r="F1946" s="18"/>
      <c r="G1946" s="18"/>
      <c r="H1946" s="18"/>
      <c r="I1946" s="18"/>
      <c r="J1946" s="62"/>
      <c r="K1946" s="69"/>
      <c r="L1946" s="109" t="s">
        <v>73</v>
      </c>
      <c r="M1946" s="103" t="e">
        <f>#REF!</f>
        <v>#REF!</v>
      </c>
      <c r="N1946" s="103" t="e">
        <f>IF(M1946=0,"",CHOOSE(M1946,"48","93","138","183","183","手入力箇所","手入力箇所","手入力箇所","手入力箇所","手入力箇所","手入力箇所","手入力箇所","手入力箇所","手入力箇所","手入力箇所"))</f>
        <v>#REF!</v>
      </c>
    </row>
    <row r="1947" spans="1:14" ht="37.200000000000003" thickBot="1" x14ac:dyDescent="0.25">
      <c r="A1947" s="30" t="s">
        <v>74</v>
      </c>
      <c r="B1947" s="18">
        <v>13</v>
      </c>
      <c r="C1947" s="18">
        <v>26</v>
      </c>
      <c r="D1947" s="18">
        <v>40</v>
      </c>
      <c r="E1947" s="18">
        <v>55</v>
      </c>
      <c r="F1947" s="18">
        <v>107</v>
      </c>
      <c r="G1947" s="18">
        <v>224</v>
      </c>
      <c r="H1947" s="18">
        <v>386</v>
      </c>
      <c r="I1947" s="18"/>
      <c r="J1947" s="62"/>
      <c r="K1947" s="69"/>
      <c r="L1947" s="110" t="s">
        <v>74</v>
      </c>
      <c r="M1947" s="103" t="e">
        <f>#REF!</f>
        <v>#REF!</v>
      </c>
      <c r="N1947" s="103" t="e">
        <f>IF(M1947=0,"",CHOOSE(M1947,"13","26","40","55","55","107","107","107","107","107","224","224","224","224","224","224","224","224","224","224","386","386","386","386","386","386","386","386","386","386","手入力箇所","手入力箇所","手入力箇所","手入力箇所","手入力箇所","手入力箇所","手入力箇所","手入力箇所","手入力箇所","手入力箇所"))</f>
        <v>#REF!</v>
      </c>
    </row>
    <row r="1948" spans="1:14" ht="13.8" thickBot="1" x14ac:dyDescent="0.25">
      <c r="A1948" s="29" t="s">
        <v>75</v>
      </c>
      <c r="B1948" s="18">
        <v>36</v>
      </c>
      <c r="C1948" s="18">
        <v>98</v>
      </c>
      <c r="D1948" s="18">
        <v>173</v>
      </c>
      <c r="E1948" s="18">
        <v>274</v>
      </c>
      <c r="F1948" s="18"/>
      <c r="G1948" s="18"/>
      <c r="H1948" s="18"/>
      <c r="I1948" s="18"/>
      <c r="J1948" s="62"/>
      <c r="K1948" s="69"/>
      <c r="L1948" s="109" t="s">
        <v>75</v>
      </c>
      <c r="M1948" s="103" t="e">
        <f>#REF!</f>
        <v>#REF!</v>
      </c>
      <c r="N1948" s="103" t="e">
        <f>IF(M1948=0,"",CHOOSE(M1948,"36","98","173","274","274","手入力箇所","手入力箇所","手入力箇所","手入力箇所","手入力箇所","手入力箇所","手入力箇所","手入力箇所","手入力箇所","手入力箇所"))</f>
        <v>#REF!</v>
      </c>
    </row>
    <row r="1949" spans="1:14" ht="37.200000000000003" thickBot="1" x14ac:dyDescent="0.25">
      <c r="A1949" s="30" t="s">
        <v>76</v>
      </c>
      <c r="B1949" s="18">
        <v>127</v>
      </c>
      <c r="C1949" s="18">
        <v>127</v>
      </c>
      <c r="D1949" s="18">
        <v>127</v>
      </c>
      <c r="E1949" s="18">
        <v>127</v>
      </c>
      <c r="F1949" s="18"/>
      <c r="G1949" s="18"/>
      <c r="H1949" s="18"/>
      <c r="I1949" s="18"/>
      <c r="J1949" s="62"/>
      <c r="K1949" s="69"/>
      <c r="L1949" s="110" t="s">
        <v>76</v>
      </c>
      <c r="M1949" s="103" t="e">
        <f>#REF!</f>
        <v>#REF!</v>
      </c>
      <c r="N1949" s="103" t="e">
        <f>IF(M1949=0,"",CHOOSE(M1949,"127","127","127","127","127","手入力箇所","手入力箇所","手入力箇所","手入力箇所","手入力箇所","手入力箇所","手入力箇所","手入力箇所","手入力箇所","手入力箇所"))</f>
        <v>#REF!</v>
      </c>
    </row>
    <row r="1950" spans="1:14" ht="27" thickBot="1" x14ac:dyDescent="0.25">
      <c r="A1950" s="31" t="s">
        <v>77</v>
      </c>
      <c r="B1950" s="18">
        <v>42</v>
      </c>
      <c r="C1950" s="18">
        <v>90</v>
      </c>
      <c r="D1950" s="18">
        <v>141</v>
      </c>
      <c r="E1950" s="18">
        <v>193</v>
      </c>
      <c r="F1950" s="62"/>
      <c r="G1950" s="62"/>
      <c r="H1950" s="62"/>
      <c r="I1950" s="62"/>
      <c r="J1950" s="62"/>
      <c r="K1950" s="69"/>
      <c r="L1950" s="111" t="s">
        <v>77</v>
      </c>
      <c r="M1950" s="103" t="e">
        <f>#REF!</f>
        <v>#REF!</v>
      </c>
      <c r="N1950" s="103" t="e">
        <f>IF(M1950=0,"",CHOOSE(M1950,"42","90","141","193","1936","手入力箇所","手入力箇所","手入力箇所","手入力箇所","手入力箇所","手入力箇所","手入力箇所","手入力箇所","手入力箇所","手入力箇所"))</f>
        <v>#REF!</v>
      </c>
    </row>
    <row r="1951" spans="1:14" ht="40.200000000000003" thickBot="1" x14ac:dyDescent="0.25">
      <c r="A1951" s="31" t="s">
        <v>78</v>
      </c>
      <c r="B1951" s="18">
        <v>24</v>
      </c>
      <c r="C1951" s="18">
        <v>43</v>
      </c>
      <c r="D1951" s="18">
        <v>61</v>
      </c>
      <c r="E1951" s="18">
        <v>76</v>
      </c>
      <c r="F1951" s="62"/>
      <c r="G1951" s="62"/>
      <c r="H1951" s="62"/>
      <c r="I1951" s="62"/>
      <c r="J1951" s="62"/>
      <c r="K1951" s="69"/>
      <c r="L1951" s="111" t="s">
        <v>78</v>
      </c>
      <c r="M1951" s="103" t="e">
        <f>#REF!</f>
        <v>#REF!</v>
      </c>
      <c r="N1951" s="103" t="e">
        <f>IF(M1951=0,"",CHOOSE(M1951,"24","43","61","76","76","手入力箇所","手入力箇所","手入力箇所","手入力箇所","手入力箇所","手入力箇所","手入力箇所","手入力箇所","手入力箇所","手入力箇所"))</f>
        <v>#REF!</v>
      </c>
    </row>
    <row r="1952" spans="1:14" ht="27" thickBot="1" x14ac:dyDescent="0.25">
      <c r="A1952" s="31" t="s">
        <v>79</v>
      </c>
      <c r="B1952" s="18">
        <v>54</v>
      </c>
      <c r="C1952" s="18">
        <v>77</v>
      </c>
      <c r="D1952" s="18">
        <v>94</v>
      </c>
      <c r="E1952" s="18">
        <v>107</v>
      </c>
      <c r="F1952" s="62"/>
      <c r="G1952" s="62"/>
      <c r="H1952" s="62"/>
      <c r="I1952" s="62"/>
      <c r="J1952" s="62"/>
      <c r="K1952" s="69"/>
      <c r="L1952" s="111" t="s">
        <v>79</v>
      </c>
      <c r="M1952" s="103" t="e">
        <f>#REF!</f>
        <v>#REF!</v>
      </c>
      <c r="N1952" s="103" t="e">
        <f>IF(M1952=0,"",CHOOSE(M1952,"54","77","94","107","107","手入力箇所","手入力箇所","手入力箇所","手入力箇所","手入力箇所","手入力箇所","手入力箇所","手入力箇所","手入力箇所","手入力箇所"))</f>
        <v>#REF!</v>
      </c>
    </row>
    <row r="1953" spans="1:14" ht="40.200000000000003" thickBot="1" x14ac:dyDescent="0.25">
      <c r="A1953" s="31" t="s">
        <v>80</v>
      </c>
      <c r="B1953" s="18">
        <v>49</v>
      </c>
      <c r="C1953" s="18">
        <v>53</v>
      </c>
      <c r="D1953" s="18">
        <v>55</v>
      </c>
      <c r="E1953" s="18">
        <v>56</v>
      </c>
      <c r="F1953" s="62"/>
      <c r="G1953" s="62"/>
      <c r="H1953" s="62"/>
      <c r="I1953" s="62"/>
      <c r="J1953" s="62"/>
      <c r="K1953" s="69"/>
      <c r="L1953" s="111" t="s">
        <v>80</v>
      </c>
      <c r="M1953" s="103" t="e">
        <f>#REF!</f>
        <v>#REF!</v>
      </c>
      <c r="N1953" s="103" t="e">
        <f>IF(M1953=0,"",CHOOSE(M1953,"49","53","55","56","56","手入力箇所","手入力箇所","手入力箇所","手入力箇所","手入力箇所","手入力箇所","手入力箇所","手入力箇所","手入力箇所","手入力箇所"))</f>
        <v>#REF!</v>
      </c>
    </row>
    <row r="1954" spans="1:14" ht="40.200000000000003" thickBot="1" x14ac:dyDescent="0.25">
      <c r="A1954" s="38" t="s">
        <v>81</v>
      </c>
      <c r="B1954" s="35">
        <v>232</v>
      </c>
      <c r="C1954" s="35">
        <v>232</v>
      </c>
      <c r="D1954" s="36"/>
      <c r="E1954" s="36"/>
      <c r="F1954" s="36"/>
      <c r="G1954" s="36"/>
      <c r="H1954" s="36"/>
      <c r="I1954" s="36"/>
      <c r="J1954" s="36"/>
      <c r="K1954" s="67"/>
      <c r="L1954" s="111" t="s">
        <v>81</v>
      </c>
      <c r="M1954" s="103" t="e">
        <f>#REF!</f>
        <v>#REF!</v>
      </c>
      <c r="N1954" s="103" t="e">
        <f>IF(M1954=0,"",CHOOSE(M1954,"232","232","手入力箇所","手入力箇所","手入力箇所","手入力箇所","手入力箇所","手入力箇所","手入力箇所","手入力箇所","手入力箇所","手入力箇所"))</f>
        <v>#REF!</v>
      </c>
    </row>
    <row r="1955" spans="1:14" ht="13.8" thickBot="1" x14ac:dyDescent="0.25">
      <c r="A1955" s="39" t="s">
        <v>82</v>
      </c>
      <c r="B1955" s="17">
        <v>6</v>
      </c>
      <c r="C1955" s="17">
        <v>9</v>
      </c>
      <c r="D1955" s="17">
        <v>11</v>
      </c>
      <c r="E1955" s="17">
        <v>13</v>
      </c>
      <c r="F1955" s="17">
        <v>18</v>
      </c>
      <c r="G1955" s="17">
        <v>26</v>
      </c>
      <c r="H1955" s="17">
        <v>35</v>
      </c>
      <c r="I1955" s="17">
        <v>43</v>
      </c>
      <c r="J1955" s="17">
        <v>49</v>
      </c>
      <c r="K1955" s="70"/>
      <c r="L1955" s="111" t="s">
        <v>82</v>
      </c>
      <c r="M1955" s="103" t="e">
        <f>#REF!</f>
        <v>#REF!</v>
      </c>
      <c r="N1955" s="103" t="e">
        <f>IF(M1955=0,"",CHOOSE(M1955,"6","9","11","13","13","18","18","18","18","18","26","26","26","26","26","26","26","26","26","26","35","35","35","35","35","35","35","35","35","35","43","43","43","43","43","43","43","43","43","43","49","49","49","49","49","49","49","49","49","49","手入力箇所","手入力箇所","手入力箇所","手入力箇所","手入力箇所","手入力箇所","手入力箇所","手入力箇所","手入力箇所","手入力箇所"))</f>
        <v>#REF!</v>
      </c>
    </row>
    <row r="1956" spans="1:14" ht="13.8" thickBot="1" x14ac:dyDescent="0.25">
      <c r="A1956" s="31" t="s">
        <v>83</v>
      </c>
      <c r="B1956" s="18">
        <v>6</v>
      </c>
      <c r="C1956" s="18">
        <v>10</v>
      </c>
      <c r="D1956" s="18">
        <v>14</v>
      </c>
      <c r="E1956" s="18">
        <v>17</v>
      </c>
      <c r="F1956" s="18">
        <v>29</v>
      </c>
      <c r="G1956" s="18">
        <v>50</v>
      </c>
      <c r="H1956" s="18">
        <v>76</v>
      </c>
      <c r="I1956" s="18">
        <v>100</v>
      </c>
      <c r="J1956" s="18">
        <v>123</v>
      </c>
      <c r="K1956" s="69"/>
      <c r="L1956" s="111" t="s">
        <v>83</v>
      </c>
      <c r="M1956" s="103" t="e">
        <f>#REF!</f>
        <v>#REF!</v>
      </c>
      <c r="N1956" s="103" t="e">
        <f>IF(M1956=0,"",CHOOSE(M1956,"6","10","14","17","17","29","29","29","29","29","50","50","50","50","50","50","50","50","50","50","76","76","76","76","76","76","76","76","76","76","100","100","100","100","100","100","100","100","100","100","123","123","123","123","123","123","123","123","123","123","手入力箇所","手入力箇所","手入力箇所","手入力箇所","手入力箇所","手入力箇所","手入力箇所","手入力箇所","手入力箇所"))</f>
        <v>#REF!</v>
      </c>
    </row>
    <row r="1957" spans="1:14" ht="27" thickBot="1" x14ac:dyDescent="0.25">
      <c r="A1957" s="32" t="s">
        <v>84</v>
      </c>
      <c r="B1957" s="20">
        <v>9</v>
      </c>
      <c r="C1957" s="20">
        <v>15</v>
      </c>
      <c r="D1957" s="20">
        <v>20</v>
      </c>
      <c r="E1957" s="20">
        <v>24</v>
      </c>
      <c r="F1957" s="20">
        <v>39</v>
      </c>
      <c r="G1957" s="20">
        <v>65</v>
      </c>
      <c r="H1957" s="63"/>
      <c r="I1957" s="63"/>
      <c r="J1957" s="63"/>
      <c r="K1957" s="106"/>
      <c r="L1957" s="111" t="s">
        <v>84</v>
      </c>
      <c r="M1957" s="103" t="e">
        <f>#REF!</f>
        <v>#REF!</v>
      </c>
      <c r="N1957" s="103" t="e">
        <f>IF(M1957=0,"",CHOOSE(M1957,"9","15","20","24","24","39","39","39","39","39","65","65","65","65","65","65","65","65","65","65","手入力箇所","手入力箇所","手入力箇所","手入力箇所","手入力箇所","手入力箇所","手入力箇所","手入力箇所","手入力箇所","手入力箇所"))</f>
        <v>#REF!</v>
      </c>
    </row>
    <row r="1960" spans="1:14" ht="13.8" thickBot="1" x14ac:dyDescent="0.25"/>
    <row r="1961" spans="1:14" ht="13.8" thickBot="1" x14ac:dyDescent="0.25">
      <c r="A1961" s="688" t="e">
        <f>#REF!</f>
        <v>#REF!</v>
      </c>
      <c r="B1961" s="688"/>
      <c r="C1961" s="688"/>
      <c r="D1961" s="689" t="s">
        <v>192</v>
      </c>
      <c r="E1961" s="689"/>
      <c r="F1961" s="689"/>
      <c r="G1961" s="689"/>
      <c r="H1961" s="689"/>
      <c r="I1961" s="689"/>
      <c r="J1961" s="689"/>
      <c r="K1961" s="689"/>
      <c r="L1961" s="689"/>
      <c r="M1961" s="689"/>
      <c r="N1961" s="689"/>
    </row>
    <row r="1962" spans="1:14" ht="13.8" thickBot="1" x14ac:dyDescent="0.25">
      <c r="A1962" s="65"/>
      <c r="B1962" s="33">
        <v>1</v>
      </c>
      <c r="C1962" s="24">
        <v>2</v>
      </c>
      <c r="D1962" s="24">
        <v>3</v>
      </c>
      <c r="E1962" s="24" t="s">
        <v>58</v>
      </c>
      <c r="F1962" s="24" t="s">
        <v>59</v>
      </c>
      <c r="G1962" s="24" t="s">
        <v>60</v>
      </c>
      <c r="H1962" s="24" t="s">
        <v>61</v>
      </c>
      <c r="I1962" s="24" t="s">
        <v>62</v>
      </c>
      <c r="J1962" s="24" t="s">
        <v>194</v>
      </c>
      <c r="K1962" s="25" t="s">
        <v>85</v>
      </c>
      <c r="L1962" s="105" t="s">
        <v>189</v>
      </c>
      <c r="M1962" s="105" t="s">
        <v>188</v>
      </c>
      <c r="N1962" s="105" t="s">
        <v>51</v>
      </c>
    </row>
    <row r="1963" spans="1:14" ht="13.8" thickBot="1" x14ac:dyDescent="0.25">
      <c r="A1963" s="26" t="s">
        <v>56</v>
      </c>
      <c r="B1963" s="22">
        <v>5</v>
      </c>
      <c r="C1963" s="22">
        <v>7</v>
      </c>
      <c r="D1963" s="22">
        <v>8</v>
      </c>
      <c r="E1963" s="22">
        <v>8</v>
      </c>
      <c r="F1963" s="22">
        <v>10</v>
      </c>
      <c r="G1963" s="22">
        <v>13</v>
      </c>
      <c r="H1963" s="22">
        <v>16</v>
      </c>
      <c r="I1963" s="22"/>
      <c r="J1963" s="23"/>
      <c r="K1963" s="1"/>
      <c r="L1963" s="26" t="s">
        <v>56</v>
      </c>
      <c r="M1963" s="104" t="e">
        <f>#REF!</f>
        <v>#REF!</v>
      </c>
      <c r="N1963" s="112" t="e">
        <f>IF(M1963=0,"",CHOOSE(M1963,"5","7","8","8","8","10","10","10","10","10","13","13","13","13","13","13","13","13","13","13","16","16","16","16","16","16","16","16","16","16","16","手入力箇所","手入力箇所","手入力箇所","手入力箇所","手入力箇所","手入力箇所","手入力箇所","手入力箇所","手入力箇所","手入力箇所"))</f>
        <v>#REF!</v>
      </c>
    </row>
    <row r="1964" spans="1:14" ht="13.8" thickBot="1" x14ac:dyDescent="0.25">
      <c r="A1964" s="27" t="s">
        <v>57</v>
      </c>
      <c r="B1964" s="18">
        <v>5</v>
      </c>
      <c r="C1964" s="18">
        <v>7</v>
      </c>
      <c r="D1964" s="18">
        <v>8</v>
      </c>
      <c r="E1964" s="18">
        <v>9</v>
      </c>
      <c r="F1964" s="18">
        <v>12</v>
      </c>
      <c r="G1964" s="18">
        <v>16</v>
      </c>
      <c r="H1964" s="18"/>
      <c r="I1964" s="18"/>
      <c r="J1964" s="62"/>
      <c r="K1964" s="19"/>
      <c r="L1964" s="27" t="s">
        <v>57</v>
      </c>
      <c r="M1964" s="104" t="e">
        <f>#REF!</f>
        <v>#REF!</v>
      </c>
      <c r="N1964" s="113" t="e">
        <f>IF(M1964=0,"",CHOOSE(M1964,"5","7","8","9","9","12","12","12","12","12","16","16","16","16","16","16","16","16","16","16","手入力箇所","手入力箇所","手入力箇所","手入力箇所","手入力箇所","手入力箇所","手入力箇所","手入力箇所","手入力箇所","手入力箇所"))</f>
        <v>#REF!</v>
      </c>
    </row>
    <row r="1965" spans="1:14" ht="48.6" thickBot="1" x14ac:dyDescent="0.25">
      <c r="A1965" s="28" t="s">
        <v>64</v>
      </c>
      <c r="B1965" s="18">
        <v>6</v>
      </c>
      <c r="C1965" s="18"/>
      <c r="D1965" s="18"/>
      <c r="E1965" s="18"/>
      <c r="F1965" s="18"/>
      <c r="G1965" s="18"/>
      <c r="H1965" s="18"/>
      <c r="I1965" s="18"/>
      <c r="J1965" s="62"/>
      <c r="K1965" s="19"/>
      <c r="L1965" s="28" t="s">
        <v>64</v>
      </c>
      <c r="M1965" s="104" t="e">
        <f>#REF!</f>
        <v>#REF!</v>
      </c>
      <c r="N1965" s="113" t="e">
        <f>IF(M1965=0,"",CHOOSE(M1965,"6","手入力箇所","手入力箇所","手入力箇所","手入力箇所","手入力箇所","手入力箇所","手入力箇所","手入力箇所","手入力箇所","手入力箇所","",""))</f>
        <v>#REF!</v>
      </c>
    </row>
    <row r="1966" spans="1:14" ht="48.6" thickBot="1" x14ac:dyDescent="0.25">
      <c r="A1966" s="28" t="s">
        <v>65</v>
      </c>
      <c r="B1966" s="18">
        <v>6</v>
      </c>
      <c r="C1966" s="18"/>
      <c r="D1966" s="18"/>
      <c r="E1966" s="18"/>
      <c r="F1966" s="18"/>
      <c r="G1966" s="18"/>
      <c r="H1966" s="18"/>
      <c r="I1966" s="18"/>
      <c r="J1966" s="62"/>
      <c r="K1966" s="19"/>
      <c r="L1966" s="28" t="s">
        <v>65</v>
      </c>
      <c r="M1966" s="104" t="e">
        <f>#REF!</f>
        <v>#REF!</v>
      </c>
      <c r="N1966" s="113" t="e">
        <f>IF(M1966=0,"",CHOOSE(M1966,"6","手入力箇所","手入力箇所","手入力箇所","手入力箇所","手入力箇所","手入力箇所","手入力箇所","手入力箇所","手入力箇所","手入力箇所","",""))</f>
        <v>#REF!</v>
      </c>
    </row>
    <row r="1967" spans="1:14" ht="24.6" thickBot="1" x14ac:dyDescent="0.25">
      <c r="A1967" s="28" t="s">
        <v>66</v>
      </c>
      <c r="B1967" s="18">
        <v>5</v>
      </c>
      <c r="C1967" s="18">
        <v>7</v>
      </c>
      <c r="D1967" s="18">
        <v>8</v>
      </c>
      <c r="E1967" s="18">
        <v>9</v>
      </c>
      <c r="F1967" s="18">
        <v>12</v>
      </c>
      <c r="G1967" s="18"/>
      <c r="H1967" s="18"/>
      <c r="I1967" s="18"/>
      <c r="J1967" s="62"/>
      <c r="K1967" s="19"/>
      <c r="L1967" s="28" t="s">
        <v>66</v>
      </c>
      <c r="M1967" s="104" t="e">
        <f>#REF!</f>
        <v>#REF!</v>
      </c>
      <c r="N1967" s="113" t="e">
        <f>IF(M1967=0,"",CHOOSE(M1967,"5","7","8","9","9","12","12","12","12","12","手入力箇所","手入力箇所","手入力箇所","手入力箇所","手入力箇所","手入力箇所","手入力箇所","手入力箇所","手入力箇所","手入力箇所"))</f>
        <v>#REF!</v>
      </c>
    </row>
    <row r="1968" spans="1:14" ht="36.6" thickBot="1" x14ac:dyDescent="0.25">
      <c r="A1968" s="28" t="s">
        <v>67</v>
      </c>
      <c r="B1968" s="18">
        <v>4</v>
      </c>
      <c r="C1968" s="18">
        <v>5</v>
      </c>
      <c r="D1968" s="18">
        <v>5</v>
      </c>
      <c r="E1968" s="18">
        <v>6</v>
      </c>
      <c r="F1968" s="18"/>
      <c r="G1968" s="18"/>
      <c r="H1968" s="18"/>
      <c r="I1968" s="18"/>
      <c r="J1968" s="62"/>
      <c r="K1968" s="19"/>
      <c r="L1968" s="28" t="s">
        <v>67</v>
      </c>
      <c r="M1968" s="104" t="e">
        <f>#REF!</f>
        <v>#REF!</v>
      </c>
      <c r="N1968" s="113" t="e">
        <f>IF(M1968=0,"",CHOOSE(M1968,"4","5","5","6","6","手入力箇所","手入力箇所","手入力箇所","手入力箇所","手入力箇所","手入力箇所","手入力箇所","手入力箇所","手入力箇所","手入力箇所"))</f>
        <v>#REF!</v>
      </c>
    </row>
    <row r="1969" spans="1:14" ht="24.6" thickBot="1" x14ac:dyDescent="0.25">
      <c r="A1969" s="28" t="s">
        <v>68</v>
      </c>
      <c r="B1969" s="18">
        <v>12</v>
      </c>
      <c r="C1969" s="18">
        <v>12</v>
      </c>
      <c r="D1969" s="18">
        <v>12</v>
      </c>
      <c r="E1969" s="18">
        <v>12</v>
      </c>
      <c r="F1969" s="18">
        <v>12</v>
      </c>
      <c r="G1969" s="18">
        <v>12</v>
      </c>
      <c r="H1969" s="18">
        <v>12</v>
      </c>
      <c r="I1969" s="18"/>
      <c r="J1969" s="62"/>
      <c r="K1969" s="19"/>
      <c r="L1969" s="28" t="s">
        <v>68</v>
      </c>
      <c r="M1969" s="104" t="e">
        <f>#REF!</f>
        <v>#REF!</v>
      </c>
      <c r="N1969" s="113" t="e">
        <f>IF(M1969=0,"",CHOOSE(M1969,"12","12","12","12","12","12","12","12","12","12","12","12","12","12","12","12","12","12","12","12","12","12","12","12","12","12","12","12","12","12","手入力箇所","手入力箇所","手入力箇所","手入力箇所","手入力箇所","手入力箇所","手入力箇所","手入力箇所","手入力箇所","手入力箇所"))</f>
        <v>#REF!</v>
      </c>
    </row>
    <row r="1970" spans="1:14" ht="36.6" thickBot="1" x14ac:dyDescent="0.25">
      <c r="A1970" s="28" t="s">
        <v>69</v>
      </c>
      <c r="B1970" s="18">
        <v>7</v>
      </c>
      <c r="C1970" s="18">
        <v>7</v>
      </c>
      <c r="D1970" s="18">
        <v>7</v>
      </c>
      <c r="E1970" s="18">
        <v>7</v>
      </c>
      <c r="F1970" s="18">
        <v>7</v>
      </c>
      <c r="G1970" s="18"/>
      <c r="H1970" s="18"/>
      <c r="I1970" s="18"/>
      <c r="J1970" s="62"/>
      <c r="K1970" s="19"/>
      <c r="L1970" s="28" t="s">
        <v>69</v>
      </c>
      <c r="M1970" s="104" t="e">
        <f>#REF!</f>
        <v>#REF!</v>
      </c>
      <c r="N1970" s="113" t="e">
        <f>IF(M1970=0,"",CHOOSE(M1970,"7","7","7","7","7","7","7","7","7","7","手入力箇所","手入力箇所","手入力箇所","手入力箇所","手入力箇所","手入力箇所","手入力箇所","手入力箇所","手入力箇所","手入力箇所"))</f>
        <v>#REF!</v>
      </c>
    </row>
    <row r="1971" spans="1:14" ht="13.8" thickBot="1" x14ac:dyDescent="0.25">
      <c r="A1971" s="27" t="s">
        <v>63</v>
      </c>
      <c r="B1971" s="18">
        <v>4</v>
      </c>
      <c r="C1971" s="18">
        <v>5</v>
      </c>
      <c r="D1971" s="18">
        <v>7</v>
      </c>
      <c r="E1971" s="18">
        <v>8</v>
      </c>
      <c r="F1971" s="18">
        <v>11</v>
      </c>
      <c r="G1971" s="18">
        <v>16</v>
      </c>
      <c r="H1971" s="18">
        <v>22</v>
      </c>
      <c r="I1971" s="18">
        <v>26</v>
      </c>
      <c r="J1971" s="18">
        <v>31</v>
      </c>
      <c r="K1971" s="19"/>
      <c r="L1971" s="27" t="s">
        <v>63</v>
      </c>
      <c r="M1971" s="104" t="e">
        <f>#REF!</f>
        <v>#REF!</v>
      </c>
      <c r="N1971" s="113" t="e">
        <f>IF(M1971=0,"",CHOOSE(M1971,"4","5","7","8","8","11","11","11","11","11","16","16","16","16","16","16","16","16","16","16","22","22","22","22","22","22","22","22","22","22","26","26","26","26","26","26","26","26","26","26","31","31","31","31","31","31","31","31","31","31","31","手入力箇所","手入力箇所","手入力箇所","手入力箇所","手入力箇所","手入力箇所","手入力箇所","手入力箇所","手入力箇所","手入力箇所"))</f>
        <v>#REF!</v>
      </c>
    </row>
    <row r="1972" spans="1:14" ht="24.6" thickBot="1" x14ac:dyDescent="0.25">
      <c r="A1972" s="28" t="s">
        <v>70</v>
      </c>
      <c r="B1972" s="18">
        <v>5</v>
      </c>
      <c r="C1972" s="18">
        <v>6</v>
      </c>
      <c r="D1972" s="18">
        <v>7</v>
      </c>
      <c r="E1972" s="18"/>
      <c r="F1972" s="18"/>
      <c r="G1972" s="18"/>
      <c r="H1972" s="18"/>
      <c r="I1972" s="18"/>
      <c r="J1972" s="62"/>
      <c r="K1972" s="19"/>
      <c r="L1972" s="28" t="s">
        <v>70</v>
      </c>
      <c r="M1972" s="104" t="e">
        <f>#REF!</f>
        <v>#REF!</v>
      </c>
      <c r="N1972" s="113" t="e">
        <f>IF(M1972=0,"",CHOOSE(M1972,"5","6","7","手入力箇所","手入力箇所","手入力箇所","手入力箇所","手入力箇所","手入力箇所","手入力箇所","手入力箇所","手入力箇所","手入力箇所"))</f>
        <v>#REF!</v>
      </c>
    </row>
    <row r="1973" spans="1:14" ht="13.8" thickBot="1" x14ac:dyDescent="0.25">
      <c r="A1973" s="29" t="s">
        <v>71</v>
      </c>
      <c r="B1973" s="18">
        <v>3</v>
      </c>
      <c r="C1973" s="18">
        <v>6</v>
      </c>
      <c r="D1973" s="18">
        <v>19</v>
      </c>
      <c r="E1973" s="18"/>
      <c r="F1973" s="18"/>
      <c r="G1973" s="18"/>
      <c r="H1973" s="18"/>
      <c r="I1973" s="18"/>
      <c r="J1973" s="62"/>
      <c r="K1973" s="19"/>
      <c r="L1973" s="29" t="s">
        <v>71</v>
      </c>
      <c r="M1973" s="104" t="e">
        <f>#REF!</f>
        <v>#REF!</v>
      </c>
      <c r="N1973" s="113" t="e">
        <f>IF(M1973=0,"",CHOOSE(M1973,"3","6","19","手入力箇所","手入力箇所","手入力箇所","手入力箇所","手入力箇所","手入力箇所","手入力箇所","手入力箇所","手入力箇所","手入力箇所"))</f>
        <v>#REF!</v>
      </c>
    </row>
    <row r="1974" spans="1:14" ht="13.8" thickBot="1" x14ac:dyDescent="0.25">
      <c r="A1974" s="29" t="s">
        <v>72</v>
      </c>
      <c r="B1974" s="18">
        <v>1</v>
      </c>
      <c r="C1974" s="18">
        <v>3</v>
      </c>
      <c r="D1974" s="18">
        <v>5</v>
      </c>
      <c r="E1974" s="18">
        <v>9</v>
      </c>
      <c r="F1974" s="18">
        <v>26</v>
      </c>
      <c r="G1974" s="18"/>
      <c r="H1974" s="18"/>
      <c r="I1974" s="18"/>
      <c r="J1974" s="62"/>
      <c r="K1974" s="19"/>
      <c r="L1974" s="29" t="s">
        <v>72</v>
      </c>
      <c r="M1974" s="104" t="e">
        <f>#REF!</f>
        <v>#REF!</v>
      </c>
      <c r="N1974" s="113" t="e">
        <f>IF(M1974=0,"",CHOOSE(M1974,"1","3","5","9","9","26","26","26","26","26","手入力箇所","手入力箇所","手入力箇所","手入力箇所","手入力箇所","手入力箇所","手入力箇所","手入力箇所","手入力箇所","手入力箇所"))</f>
        <v>#REF!</v>
      </c>
    </row>
    <row r="1975" spans="1:14" ht="13.8" thickBot="1" x14ac:dyDescent="0.25">
      <c r="A1975" s="29" t="s">
        <v>73</v>
      </c>
      <c r="B1975" s="18">
        <v>4</v>
      </c>
      <c r="C1975" s="18">
        <v>11</v>
      </c>
      <c r="D1975" s="18">
        <v>20</v>
      </c>
      <c r="E1975" s="18">
        <v>33</v>
      </c>
      <c r="F1975" s="18"/>
      <c r="G1975" s="18"/>
      <c r="H1975" s="18"/>
      <c r="I1975" s="18"/>
      <c r="J1975" s="62"/>
      <c r="K1975" s="19"/>
      <c r="L1975" s="29" t="s">
        <v>73</v>
      </c>
      <c r="M1975" s="104" t="e">
        <f>#REF!</f>
        <v>#REF!</v>
      </c>
      <c r="N1975" s="113" t="e">
        <f>IF(M1975=0,"",CHOOSE(M1975,"4","11","20","33","33","手入力箇所","手入力箇所","手入力箇所","手入力箇所","手入力箇所","手入力箇所","手入力箇所","手入力箇所","手入力箇所","手入力箇所"))</f>
        <v>#REF!</v>
      </c>
    </row>
    <row r="1976" spans="1:14" ht="37.200000000000003" thickBot="1" x14ac:dyDescent="0.25">
      <c r="A1976" s="30" t="s">
        <v>74</v>
      </c>
      <c r="B1976" s="18">
        <v>4</v>
      </c>
      <c r="C1976" s="18">
        <v>6</v>
      </c>
      <c r="D1976" s="18">
        <v>8</v>
      </c>
      <c r="E1976" s="18">
        <v>10</v>
      </c>
      <c r="F1976" s="18">
        <v>15</v>
      </c>
      <c r="G1976" s="18">
        <v>23</v>
      </c>
      <c r="H1976" s="18">
        <v>33</v>
      </c>
      <c r="I1976" s="18"/>
      <c r="J1976" s="62"/>
      <c r="K1976" s="19"/>
      <c r="L1976" s="30" t="s">
        <v>74</v>
      </c>
      <c r="M1976" s="104" t="e">
        <f>#REF!</f>
        <v>#REF!</v>
      </c>
      <c r="N1976" s="113" t="e">
        <f>IF(M1976=0,"",CHOOSE(M1976,"4","6","8","10","10","15","15","15","15","15","23","23","23","23","23","23","23","23","23","23","33","33","33","33","33","33","33","33","33","33","手入力箇所","手入力箇所","手入力箇所","手入力箇所","手入力箇所","手入力箇所","手入力箇所","手入力箇所","手入力箇所","手入力箇所"))</f>
        <v>#REF!</v>
      </c>
    </row>
    <row r="1977" spans="1:14" ht="13.8" thickBot="1" x14ac:dyDescent="0.25">
      <c r="A1977" s="29" t="s">
        <v>75</v>
      </c>
      <c r="B1977" s="18">
        <v>6</v>
      </c>
      <c r="C1977" s="18">
        <v>14</v>
      </c>
      <c r="D1977" s="18">
        <v>25</v>
      </c>
      <c r="E1977" s="18">
        <v>39</v>
      </c>
      <c r="F1977" s="18"/>
      <c r="G1977" s="18"/>
      <c r="H1977" s="18"/>
      <c r="I1977" s="18"/>
      <c r="J1977" s="62"/>
      <c r="K1977" s="19"/>
      <c r="L1977" s="29" t="s">
        <v>75</v>
      </c>
      <c r="M1977" s="104" t="e">
        <f>#REF!</f>
        <v>#REF!</v>
      </c>
      <c r="N1977" s="113" t="e">
        <f>IF(M1977=0,"",CHOOSE(M1977,"6","14","25","39","39","手入力箇所","手入力箇所","手入力箇所","手入力箇所","手入力箇所","手入力箇所","手入力箇所","手入力箇所","手入力箇所","手入力箇所"))</f>
        <v>#REF!</v>
      </c>
    </row>
    <row r="1978" spans="1:14" ht="37.200000000000003" thickBot="1" x14ac:dyDescent="0.25">
      <c r="A1978" s="30" t="s">
        <v>76</v>
      </c>
      <c r="B1978" s="18">
        <v>2</v>
      </c>
      <c r="C1978" s="18">
        <v>3</v>
      </c>
      <c r="D1978" s="18">
        <v>6</v>
      </c>
      <c r="E1978" s="18">
        <v>9</v>
      </c>
      <c r="F1978" s="18"/>
      <c r="G1978" s="18"/>
      <c r="H1978" s="18"/>
      <c r="I1978" s="18"/>
      <c r="J1978" s="62"/>
      <c r="K1978" s="19"/>
      <c r="L1978" s="30" t="s">
        <v>76</v>
      </c>
      <c r="M1978" s="104" t="e">
        <f>#REF!</f>
        <v>#REF!</v>
      </c>
      <c r="N1978" s="113" t="e">
        <f>IF(M1978=0,"",CHOOSE(M1978,"2","3","6","9","9","手入力箇所","手入力箇所","手入力箇所","手入力箇所","手入力箇所","手入力箇所","手入力箇所","手入力箇所","手入力箇所","手入力箇所"))</f>
        <v>#REF!</v>
      </c>
    </row>
    <row r="1979" spans="1:14" ht="27" thickBot="1" x14ac:dyDescent="0.25">
      <c r="A1979" s="31" t="s">
        <v>77</v>
      </c>
      <c r="B1979" s="18">
        <v>12</v>
      </c>
      <c r="C1979" s="18">
        <v>18</v>
      </c>
      <c r="D1979" s="18">
        <v>22</v>
      </c>
      <c r="E1979" s="18">
        <v>26</v>
      </c>
      <c r="F1979" s="62"/>
      <c r="G1979" s="62"/>
      <c r="H1979" s="62"/>
      <c r="I1979" s="62"/>
      <c r="J1979" s="62"/>
      <c r="K1979" s="19"/>
      <c r="L1979" s="31" t="s">
        <v>77</v>
      </c>
      <c r="M1979" s="104" t="e">
        <f>#REF!</f>
        <v>#REF!</v>
      </c>
      <c r="N1979" s="113" t="e">
        <f>IF(M1979=0,"",CHOOSE(M1979,"12","18","22","26","26","手入力箇所","手入力箇所","手入力箇所","手入力箇所","手入力箇所","手入力箇所","手入力箇所","手入力箇所","手入力箇所","手入力箇所"))</f>
        <v>#REF!</v>
      </c>
    </row>
    <row r="1980" spans="1:14" ht="40.200000000000003" thickBot="1" x14ac:dyDescent="0.25">
      <c r="A1980" s="31" t="s">
        <v>78</v>
      </c>
      <c r="B1980" s="18">
        <v>5</v>
      </c>
      <c r="C1980" s="18">
        <v>8</v>
      </c>
      <c r="D1980" s="18">
        <v>11</v>
      </c>
      <c r="E1980" s="18">
        <v>14</v>
      </c>
      <c r="F1980" s="62"/>
      <c r="G1980" s="62"/>
      <c r="H1980" s="62"/>
      <c r="I1980" s="62"/>
      <c r="J1980" s="62"/>
      <c r="K1980" s="19"/>
      <c r="L1980" s="31" t="s">
        <v>78</v>
      </c>
      <c r="M1980" s="104" t="e">
        <f>#REF!</f>
        <v>#REF!</v>
      </c>
      <c r="N1980" s="113" t="e">
        <f>IF(M1980=0,"",CHOOSE(M1980,"5","8","11","14","14","手入力箇所","手入力箇所","手入力箇所","手入力箇所","手入力箇所","手入力箇所","手入力箇所","手入力箇所","手入力箇所","手入力箇所"))</f>
        <v>#REF!</v>
      </c>
    </row>
    <row r="1981" spans="1:14" ht="27" thickBot="1" x14ac:dyDescent="0.25">
      <c r="A1981" s="31" t="s">
        <v>79</v>
      </c>
      <c r="B1981" s="18">
        <v>6</v>
      </c>
      <c r="C1981" s="18">
        <v>11</v>
      </c>
      <c r="D1981" s="18">
        <v>16</v>
      </c>
      <c r="E1981" s="18">
        <v>21</v>
      </c>
      <c r="F1981" s="62"/>
      <c r="G1981" s="62"/>
      <c r="H1981" s="62"/>
      <c r="I1981" s="62"/>
      <c r="J1981" s="62"/>
      <c r="K1981" s="19"/>
      <c r="L1981" s="31" t="s">
        <v>79</v>
      </c>
      <c r="M1981" s="104" t="e">
        <f>#REF!</f>
        <v>#REF!</v>
      </c>
      <c r="N1981" s="113" t="e">
        <f>IF(M1981=0,"",CHOOSE(M1981,"6","11","16","21","21","手入力箇所","手入力箇所","手入力箇所","手入力箇所","手入力箇所","手入力箇所","手入力箇所","手入力箇所","手入力箇所"))</f>
        <v>#REF!</v>
      </c>
    </row>
    <row r="1982" spans="1:14" ht="40.200000000000003" thickBot="1" x14ac:dyDescent="0.25">
      <c r="A1982" s="31" t="s">
        <v>80</v>
      </c>
      <c r="B1982" s="18">
        <v>5</v>
      </c>
      <c r="C1982" s="18">
        <v>7</v>
      </c>
      <c r="D1982" s="18">
        <v>9</v>
      </c>
      <c r="E1982" s="18">
        <v>10</v>
      </c>
      <c r="F1982" s="62"/>
      <c r="G1982" s="62"/>
      <c r="H1982" s="62"/>
      <c r="I1982" s="62"/>
      <c r="J1982" s="62"/>
      <c r="K1982" s="19"/>
      <c r="L1982" s="31" t="s">
        <v>80</v>
      </c>
      <c r="M1982" s="104" t="e">
        <f>#REF!</f>
        <v>#REF!</v>
      </c>
      <c r="N1982" s="113" t="e">
        <f>IF(M1982=0,"",CHOOSE(M1982,"5","7","9","10","10","手入力箇所","手入力箇所","手入力箇所","手入力箇所","手入力箇所","手入力箇所","手入力箇所","手入力箇所","手入力箇所"))</f>
        <v>#REF!</v>
      </c>
    </row>
    <row r="1983" spans="1:14" ht="40.200000000000003" thickBot="1" x14ac:dyDescent="0.25">
      <c r="A1983" s="31" t="s">
        <v>81</v>
      </c>
      <c r="B1983" s="18">
        <v>9</v>
      </c>
      <c r="C1983" s="18">
        <v>14</v>
      </c>
      <c r="D1983" s="62"/>
      <c r="E1983" s="62"/>
      <c r="F1983" s="62"/>
      <c r="G1983" s="62"/>
      <c r="H1983" s="62"/>
      <c r="I1983" s="62"/>
      <c r="J1983" s="62"/>
      <c r="K1983" s="19"/>
      <c r="L1983" s="31" t="s">
        <v>81</v>
      </c>
      <c r="M1983" s="104" t="e">
        <f>#REF!</f>
        <v>#REF!</v>
      </c>
      <c r="N1983" s="113" t="e">
        <f>IF(M1983=0,"",CHOOSE(M1983,"9","14","手入力箇所","手入力箇所","手入力箇所","手入力箇所","手入力箇所","手入力箇所","手入力箇所","手入力箇所","手入力箇所","手入力箇所"))</f>
        <v>#REF!</v>
      </c>
    </row>
    <row r="1984" spans="1:14" ht="13.8" thickBot="1" x14ac:dyDescent="0.25">
      <c r="A1984" s="31" t="s">
        <v>82</v>
      </c>
      <c r="B1984" s="18">
        <v>3</v>
      </c>
      <c r="C1984" s="18">
        <v>4</v>
      </c>
      <c r="D1984" s="18">
        <v>4</v>
      </c>
      <c r="E1984" s="18">
        <v>5</v>
      </c>
      <c r="F1984" s="18">
        <v>6</v>
      </c>
      <c r="G1984" s="18">
        <v>8</v>
      </c>
      <c r="H1984" s="18">
        <v>9</v>
      </c>
      <c r="I1984" s="18">
        <v>11</v>
      </c>
      <c r="J1984" s="18">
        <v>12</v>
      </c>
      <c r="K1984" s="19"/>
      <c r="L1984" s="31" t="s">
        <v>82</v>
      </c>
      <c r="M1984" s="104" t="e">
        <f>#REF!</f>
        <v>#REF!</v>
      </c>
      <c r="N1984" s="113" t="e">
        <f>IF(M1984=0,"",CHOOSE(M1984,"3","4","4","5","5","6","6","6","6","6","8","8","8","8","8","8","8","8","8","8","9","9","9","9","9","9","9","9","9","9","11","11","11","11","11","11","11","11","11","11","12","12","12","12","12","12","12","12","12","12","12","手入力箇所","手入力箇所","手入力箇所","手入力箇所","手入力箇所","手入力箇所","手入力箇所","手入力箇所","手入力箇所","手入力箇所"))</f>
        <v>#REF!</v>
      </c>
    </row>
    <row r="1985" spans="1:14" ht="13.8" thickBot="1" x14ac:dyDescent="0.25">
      <c r="A1985" s="31" t="s">
        <v>83</v>
      </c>
      <c r="B1985" s="18">
        <v>3</v>
      </c>
      <c r="C1985" s="18">
        <v>4</v>
      </c>
      <c r="D1985" s="18">
        <v>4</v>
      </c>
      <c r="E1985" s="18">
        <v>5</v>
      </c>
      <c r="F1985" s="18">
        <v>6</v>
      </c>
      <c r="G1985" s="18">
        <v>8</v>
      </c>
      <c r="H1985" s="18">
        <v>10</v>
      </c>
      <c r="I1985" s="18">
        <v>12</v>
      </c>
      <c r="J1985" s="18">
        <v>13</v>
      </c>
      <c r="K1985" s="19"/>
      <c r="L1985" s="31" t="s">
        <v>83</v>
      </c>
      <c r="M1985" s="104" t="e">
        <f>#REF!</f>
        <v>#REF!</v>
      </c>
      <c r="N1985" s="113" t="e">
        <f>IF(M1985=0,"",CHOOSE(M1985,"3","4","4","5","5","6","6","6","6","6","8","8","8","8","8","8","8","8","8","8","10","10","10","10","10","10","10","10","10","10","12","12","12","12","12","12","12","12","12","12","13","13","13","13","13","13","13","13","13","13","13","手入力箇所","手入力箇所","手入力箇所","手入力箇所","手入力箇所","手入力箇所","手入力箇所","手入力箇所","手入力箇所","手入力箇所"))</f>
        <v>#REF!</v>
      </c>
    </row>
    <row r="1986" spans="1:14" ht="27" thickBot="1" x14ac:dyDescent="0.25">
      <c r="A1986" s="32" t="s">
        <v>84</v>
      </c>
      <c r="B1986" s="20">
        <v>1</v>
      </c>
      <c r="C1986" s="20">
        <v>2</v>
      </c>
      <c r="D1986" s="20">
        <v>3</v>
      </c>
      <c r="E1986" s="20">
        <v>4</v>
      </c>
      <c r="F1986" s="20">
        <v>8</v>
      </c>
      <c r="G1986" s="20">
        <v>19</v>
      </c>
      <c r="H1986" s="63"/>
      <c r="I1986" s="63"/>
      <c r="J1986" s="63"/>
      <c r="K1986" s="21"/>
      <c r="L1986" s="32" t="s">
        <v>84</v>
      </c>
      <c r="M1986" s="104" t="e">
        <f>#REF!</f>
        <v>#REF!</v>
      </c>
      <c r="N1986" s="113" t="e">
        <f>IF(M1986=0,"",CHOOSE(M1986,"1","2","3","4","4","8","8","8","8","8","19","19","19","19","19","19","19","19","19","19","手入力箇所","手入力箇所","手入力箇所","手入力箇所","手入力箇所","手入力箇所","手入力箇所","手入力箇所","手入力箇所","手入力箇所"))</f>
        <v>#REF!</v>
      </c>
    </row>
    <row r="1987" spans="1:14" ht="13.8" thickBot="1" x14ac:dyDescent="0.25"/>
    <row r="1988" spans="1:14" ht="13.8" thickBot="1" x14ac:dyDescent="0.25">
      <c r="A1988" s="686" t="e">
        <f>A1961</f>
        <v>#REF!</v>
      </c>
      <c r="B1988" s="686"/>
      <c r="C1988" s="686"/>
      <c r="D1988" s="687" t="s">
        <v>193</v>
      </c>
      <c r="E1988" s="687"/>
      <c r="F1988" s="687"/>
      <c r="G1988" s="687"/>
      <c r="H1988" s="687"/>
      <c r="I1988" s="687"/>
      <c r="J1988" s="687"/>
      <c r="K1988" s="687"/>
      <c r="L1988" s="687"/>
      <c r="M1988" s="687"/>
      <c r="N1988" s="687"/>
    </row>
    <row r="1989" spans="1:14" ht="13.8" thickBot="1" x14ac:dyDescent="0.25">
      <c r="A1989" s="105"/>
      <c r="B1989" s="33">
        <v>1</v>
      </c>
      <c r="C1989" s="24">
        <v>2</v>
      </c>
      <c r="D1989" s="24">
        <v>3</v>
      </c>
      <c r="E1989" s="24" t="s">
        <v>58</v>
      </c>
      <c r="F1989" s="24" t="s">
        <v>59</v>
      </c>
      <c r="G1989" s="24" t="s">
        <v>60</v>
      </c>
      <c r="H1989" s="24" t="s">
        <v>61</v>
      </c>
      <c r="I1989" s="24" t="s">
        <v>62</v>
      </c>
      <c r="J1989" s="24" t="s">
        <v>194</v>
      </c>
      <c r="K1989" s="102" t="s">
        <v>85</v>
      </c>
      <c r="L1989" s="105" t="s">
        <v>189</v>
      </c>
      <c r="M1989" s="105" t="s">
        <v>188</v>
      </c>
      <c r="N1989" s="105" t="s">
        <v>51</v>
      </c>
    </row>
    <row r="1990" spans="1:14" ht="13.8" thickBot="1" x14ac:dyDescent="0.25">
      <c r="A1990" s="26" t="s">
        <v>56</v>
      </c>
      <c r="B1990" s="22">
        <v>16</v>
      </c>
      <c r="C1990" s="22">
        <v>25</v>
      </c>
      <c r="D1990" s="22">
        <v>32</v>
      </c>
      <c r="E1990" s="22">
        <v>38</v>
      </c>
      <c r="F1990" s="22">
        <v>56</v>
      </c>
      <c r="G1990" s="22">
        <v>87</v>
      </c>
      <c r="H1990" s="22">
        <v>121</v>
      </c>
      <c r="I1990" s="22"/>
      <c r="J1990" s="23"/>
      <c r="K1990" s="68"/>
      <c r="L1990" s="107" t="s">
        <v>56</v>
      </c>
      <c r="M1990" s="103" t="e">
        <f>#REF!</f>
        <v>#REF!</v>
      </c>
      <c r="N1990" s="103" t="e">
        <f>IF(M1990=0,"",CHOOSE(M1990,"16","25","32","38","38","56","56","56","56","56","87","87","87","87","87","87","87","87","87","87","121","121","121","121","121","121","121","121","121","121","手入力箇所","手入力箇所","手入力箇所","手入力箇所","手入力箇所","手入力箇所","手入力箇所","手入力箇所","手入力箇所","手入力箇所"))</f>
        <v>#REF!</v>
      </c>
    </row>
    <row r="1991" spans="1:14" ht="13.8" thickBot="1" x14ac:dyDescent="0.25">
      <c r="A1991" s="27" t="s">
        <v>57</v>
      </c>
      <c r="B1991" s="18">
        <v>25</v>
      </c>
      <c r="C1991" s="18">
        <v>33</v>
      </c>
      <c r="D1991" s="18">
        <v>40</v>
      </c>
      <c r="E1991" s="18">
        <v>45</v>
      </c>
      <c r="F1991" s="18">
        <v>58</v>
      </c>
      <c r="G1991" s="18">
        <v>79</v>
      </c>
      <c r="H1991" s="18"/>
      <c r="I1991" s="18"/>
      <c r="J1991" s="62"/>
      <c r="K1991" s="69"/>
      <c r="L1991" s="107" t="s">
        <v>57</v>
      </c>
      <c r="M1991" s="103" t="e">
        <f>#REF!</f>
        <v>#REF!</v>
      </c>
      <c r="N1991" s="103" t="e">
        <f>IF(M1991=0,"",CHOOSE(M1991,"25","33","40","45","45","58","58","58","58","58","79","79","79","79","79","79","79","79","79","79","手入力箇所","手入力箇所","手入力箇所","手入力箇所","手入力箇所","手入力箇所","手入力箇所","手入力箇所","手入力箇所","手入力箇所"))</f>
        <v>#REF!</v>
      </c>
    </row>
    <row r="1992" spans="1:14" ht="48.6" thickBot="1" x14ac:dyDescent="0.25">
      <c r="A1992" s="28" t="s">
        <v>64</v>
      </c>
      <c r="B1992" s="18">
        <v>32</v>
      </c>
      <c r="C1992" s="18"/>
      <c r="D1992" s="18"/>
      <c r="E1992" s="18"/>
      <c r="F1992" s="18"/>
      <c r="G1992" s="18"/>
      <c r="H1992" s="18"/>
      <c r="I1992" s="18"/>
      <c r="J1992" s="62"/>
      <c r="K1992" s="69"/>
      <c r="L1992" s="108" t="s">
        <v>64</v>
      </c>
      <c r="M1992" s="103" t="e">
        <f>#REF!</f>
        <v>#REF!</v>
      </c>
      <c r="N1992" s="103" t="e">
        <f>IF(M1992=0,"",CHOOSE(M1992,"32","手入力箇所","手入力箇所","手入力箇所","手入力箇所","手入力箇所","手入力箇所","手入力箇所","手入力箇所","手入力箇所","手入力箇所"))</f>
        <v>#REF!</v>
      </c>
    </row>
    <row r="1993" spans="1:14" ht="48.6" thickBot="1" x14ac:dyDescent="0.25">
      <c r="A1993" s="28" t="s">
        <v>65</v>
      </c>
      <c r="B1993" s="18">
        <v>36</v>
      </c>
      <c r="C1993" s="18"/>
      <c r="D1993" s="18"/>
      <c r="E1993" s="18"/>
      <c r="F1993" s="18"/>
      <c r="G1993" s="18"/>
      <c r="H1993" s="18"/>
      <c r="I1993" s="18"/>
      <c r="J1993" s="62"/>
      <c r="K1993" s="69"/>
      <c r="L1993" s="108" t="s">
        <v>65</v>
      </c>
      <c r="M1993" s="103" t="e">
        <f>#REF!</f>
        <v>#REF!</v>
      </c>
      <c r="N1993" s="103" t="e">
        <f>IF(M1993=0,"",CHOOSE(M1993,"36","手入力箇所","手入力箇所","手入力箇所","手入力箇所","手入力箇所","手入力箇所","手入力箇所","手入力箇所","手入力箇所","手入力箇所"))</f>
        <v>#REF!</v>
      </c>
    </row>
    <row r="1994" spans="1:14" ht="24.6" thickBot="1" x14ac:dyDescent="0.25">
      <c r="A1994" s="28" t="s">
        <v>66</v>
      </c>
      <c r="B1994" s="18">
        <v>24</v>
      </c>
      <c r="C1994" s="18">
        <v>30</v>
      </c>
      <c r="D1994" s="18">
        <v>33</v>
      </c>
      <c r="E1994" s="18">
        <v>35</v>
      </c>
      <c r="F1994" s="18">
        <v>42</v>
      </c>
      <c r="G1994" s="18"/>
      <c r="H1994" s="18"/>
      <c r="I1994" s="18"/>
      <c r="J1994" s="62"/>
      <c r="K1994" s="69"/>
      <c r="L1994" s="108" t="s">
        <v>66</v>
      </c>
      <c r="M1994" s="103" t="e">
        <f>#REF!</f>
        <v>#REF!</v>
      </c>
      <c r="N1994" s="103" t="e">
        <f>IF(M1994=0,"",CHOOSE(M1994,"24","30","33","35","35","42","42","42","42","42","手入力箇所","手入力箇所","手入力箇所","手入力箇所","手入力箇所","手入力箇所","手入力箇所","手入力箇所","手入力箇所","手入力箇所"))</f>
        <v>#REF!</v>
      </c>
    </row>
    <row r="1995" spans="1:14" ht="36.6" thickBot="1" x14ac:dyDescent="0.25">
      <c r="A1995" s="28" t="s">
        <v>67</v>
      </c>
      <c r="B1995" s="18">
        <v>7</v>
      </c>
      <c r="C1995" s="18">
        <v>12</v>
      </c>
      <c r="D1995" s="18">
        <v>16</v>
      </c>
      <c r="E1995" s="18">
        <v>19</v>
      </c>
      <c r="F1995" s="18"/>
      <c r="G1995" s="18"/>
      <c r="H1995" s="18"/>
      <c r="I1995" s="18"/>
      <c r="J1995" s="62"/>
      <c r="K1995" s="69"/>
      <c r="L1995" s="108" t="s">
        <v>67</v>
      </c>
      <c r="M1995" s="103" t="e">
        <f>#REF!</f>
        <v>#REF!</v>
      </c>
      <c r="N1995" s="103" t="e">
        <f>IF(M1995=0,"",CHOOSE(M1995,"7","12","16","19","19","手入力箇所","手入力箇所","手入力箇所","手入力箇所","手入力箇所","手入力箇所","手入力箇所","手入力箇所","手入力箇所","手入力箇所"))</f>
        <v>#REF!</v>
      </c>
    </row>
    <row r="1996" spans="1:14" ht="24.6" thickBot="1" x14ac:dyDescent="0.25">
      <c r="A1996" s="28" t="s">
        <v>68</v>
      </c>
      <c r="B1996" s="18">
        <v>21</v>
      </c>
      <c r="C1996" s="18">
        <v>35</v>
      </c>
      <c r="D1996" s="18">
        <v>48</v>
      </c>
      <c r="E1996" s="18">
        <v>59</v>
      </c>
      <c r="F1996" s="18">
        <v>94</v>
      </c>
      <c r="G1996" s="18">
        <v>159</v>
      </c>
      <c r="H1996" s="18">
        <v>235</v>
      </c>
      <c r="I1996" s="18"/>
      <c r="J1996" s="62"/>
      <c r="K1996" s="69"/>
      <c r="L1996" s="108" t="s">
        <v>68</v>
      </c>
      <c r="M1996" s="103" t="e">
        <f>#REF!</f>
        <v>#REF!</v>
      </c>
      <c r="N1996" s="103" t="e">
        <f>IF(M1996=0,"",CHOOSE(M1996,"21","35","48","59","59","94","94","94","94","94","159","159","159","159","159","159","159","159","159","159","235","235","235","235","235","235","235","235","235","235","手入力箇所","手入力箇所","手入力箇所","手入力箇所","手入力箇所","手入力箇所","手入力箇所","手入力箇所","手入力箇所","手入力箇所"))</f>
        <v>#REF!</v>
      </c>
    </row>
    <row r="1997" spans="1:14" ht="36.6" thickBot="1" x14ac:dyDescent="0.25">
      <c r="A1997" s="28" t="s">
        <v>69</v>
      </c>
      <c r="B1997" s="18">
        <v>22</v>
      </c>
      <c r="C1997" s="18">
        <v>26</v>
      </c>
      <c r="D1997" s="18">
        <v>28</v>
      </c>
      <c r="E1997" s="18">
        <v>29</v>
      </c>
      <c r="F1997" s="18">
        <v>34</v>
      </c>
      <c r="G1997" s="18"/>
      <c r="H1997" s="18"/>
      <c r="I1997" s="18"/>
      <c r="J1997" s="62"/>
      <c r="K1997" s="69"/>
      <c r="L1997" s="108" t="s">
        <v>69</v>
      </c>
      <c r="M1997" s="103" t="e">
        <f>#REF!</f>
        <v>#REF!</v>
      </c>
      <c r="N1997" s="103" t="e">
        <f>IF(M1997=0,"",CHOOSE(M1997,"22","26","28","29","29","34","34","34","34","34","手入力箇所","手入力箇所","手入力箇所","手入力箇所","手入力箇所","手入力箇所","手入力箇所","手入力箇所","手入力箇所","手入力箇所"))</f>
        <v>#REF!</v>
      </c>
    </row>
    <row r="1998" spans="1:14" ht="13.8" thickBot="1" x14ac:dyDescent="0.25">
      <c r="A1998" s="27" t="s">
        <v>63</v>
      </c>
      <c r="B1998" s="18">
        <v>21</v>
      </c>
      <c r="C1998" s="18">
        <v>33</v>
      </c>
      <c r="D1998" s="18">
        <v>46</v>
      </c>
      <c r="E1998" s="18">
        <v>56</v>
      </c>
      <c r="F1998" s="18">
        <v>89</v>
      </c>
      <c r="G1998" s="18">
        <v>151</v>
      </c>
      <c r="H1998" s="18">
        <v>224</v>
      </c>
      <c r="I1998" s="18">
        <v>289</v>
      </c>
      <c r="J1998" s="18">
        <v>350</v>
      </c>
      <c r="K1998" s="69"/>
      <c r="L1998" s="107" t="s">
        <v>63</v>
      </c>
      <c r="M1998" s="103" t="e">
        <f>#REF!</f>
        <v>#REF!</v>
      </c>
      <c r="N1998" s="103" t="e">
        <f>IF(M1998=0,"",CHOOSE(M1998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999" spans="1:14" ht="24.6" thickBot="1" x14ac:dyDescent="0.25">
      <c r="A1999" s="34" t="s">
        <v>70</v>
      </c>
      <c r="B1999" s="35">
        <v>13</v>
      </c>
      <c r="C1999" s="35">
        <v>33</v>
      </c>
      <c r="D1999" s="35">
        <v>59</v>
      </c>
      <c r="E1999" s="35"/>
      <c r="F1999" s="35"/>
      <c r="G1999" s="35"/>
      <c r="H1999" s="35"/>
      <c r="I1999" s="35"/>
      <c r="J1999" s="36"/>
      <c r="K1999" s="67"/>
      <c r="L1999" s="108" t="s">
        <v>70</v>
      </c>
      <c r="M1999" s="103" t="e">
        <f>#REF!</f>
        <v>#REF!</v>
      </c>
      <c r="N1999" s="103" t="e">
        <f>IF(M1999=0,"",CHOOSE(M1999,"13","33","59","手入力箇所","手入力箇所","手入力箇所","手入力箇所","手入力箇所","手入力箇所","手入力箇所","手入力箇所","手入力箇所","手入力箇所"))</f>
        <v>#REF!</v>
      </c>
    </row>
    <row r="2000" spans="1:14" ht="13.8" thickBot="1" x14ac:dyDescent="0.25">
      <c r="A2000" s="37" t="s">
        <v>71</v>
      </c>
      <c r="B2000" s="17">
        <v>23</v>
      </c>
      <c r="C2000" s="17">
        <v>39</v>
      </c>
      <c r="D2000" s="17">
        <v>97</v>
      </c>
      <c r="E2000" s="17"/>
      <c r="F2000" s="17"/>
      <c r="G2000" s="17"/>
      <c r="H2000" s="17"/>
      <c r="I2000" s="17"/>
      <c r="J2000" s="64"/>
      <c r="K2000" s="70"/>
      <c r="L2000" s="109" t="s">
        <v>71</v>
      </c>
      <c r="M2000" s="103" t="e">
        <f>#REF!</f>
        <v>#REF!</v>
      </c>
      <c r="N2000" s="103" t="e">
        <f>IF(M2000=0,"",CHOOSE(M2000,"23","39","97","手入力箇所","手入力箇所","手入力箇所","手入力箇所","手入力箇所","手入力箇所","手入力箇所","手入力箇所","手入力箇所","手入力箇所"))</f>
        <v>#REF!</v>
      </c>
    </row>
    <row r="2001" spans="1:14" ht="13.8" thickBot="1" x14ac:dyDescent="0.25">
      <c r="A2001" s="29" t="s">
        <v>72</v>
      </c>
      <c r="B2001" s="18">
        <v>21</v>
      </c>
      <c r="C2001" s="18">
        <v>37</v>
      </c>
      <c r="D2001" s="18">
        <v>58</v>
      </c>
      <c r="E2001" s="18">
        <v>76</v>
      </c>
      <c r="F2001" s="18">
        <v>137</v>
      </c>
      <c r="G2001" s="18"/>
      <c r="H2001" s="18"/>
      <c r="I2001" s="18"/>
      <c r="J2001" s="62"/>
      <c r="K2001" s="69"/>
      <c r="L2001" s="109" t="s">
        <v>72</v>
      </c>
      <c r="M2001" s="103" t="e">
        <f>#REF!</f>
        <v>#REF!</v>
      </c>
      <c r="N2001" s="103" t="e">
        <f>IF(M2001=0,"",CHOOSE(M2001,"21","37","58","76","76","137","137","137","137","137","手入力箇所","手入力箇所","手入力箇所","手入力箇所","手入力箇所","手入力箇所","手入力箇所","手入力箇所","手入力箇所","手入力箇所"))</f>
        <v>#REF!</v>
      </c>
    </row>
    <row r="2002" spans="1:14" ht="13.8" thickBot="1" x14ac:dyDescent="0.25">
      <c r="A2002" s="29" t="s">
        <v>73</v>
      </c>
      <c r="B2002" s="18">
        <v>48</v>
      </c>
      <c r="C2002" s="18">
        <v>93</v>
      </c>
      <c r="D2002" s="18">
        <v>138</v>
      </c>
      <c r="E2002" s="18">
        <v>183</v>
      </c>
      <c r="F2002" s="18"/>
      <c r="G2002" s="18"/>
      <c r="H2002" s="18"/>
      <c r="I2002" s="18"/>
      <c r="J2002" s="62"/>
      <c r="K2002" s="69"/>
      <c r="L2002" s="109" t="s">
        <v>73</v>
      </c>
      <c r="M2002" s="103" t="e">
        <f>#REF!</f>
        <v>#REF!</v>
      </c>
      <c r="N2002" s="103" t="e">
        <f>IF(M2002=0,"",CHOOSE(M2002,"48","93","138","183","183","手入力箇所","手入力箇所","手入力箇所","手入力箇所","手入力箇所","手入力箇所","手入力箇所","手入力箇所","手入力箇所","手入力箇所"))</f>
        <v>#REF!</v>
      </c>
    </row>
    <row r="2003" spans="1:14" ht="37.200000000000003" thickBot="1" x14ac:dyDescent="0.25">
      <c r="A2003" s="30" t="s">
        <v>74</v>
      </c>
      <c r="B2003" s="18">
        <v>13</v>
      </c>
      <c r="C2003" s="18">
        <v>26</v>
      </c>
      <c r="D2003" s="18">
        <v>40</v>
      </c>
      <c r="E2003" s="18">
        <v>55</v>
      </c>
      <c r="F2003" s="18">
        <v>107</v>
      </c>
      <c r="G2003" s="18">
        <v>224</v>
      </c>
      <c r="H2003" s="18">
        <v>386</v>
      </c>
      <c r="I2003" s="18"/>
      <c r="J2003" s="62"/>
      <c r="K2003" s="69"/>
      <c r="L2003" s="110" t="s">
        <v>74</v>
      </c>
      <c r="M2003" s="103" t="e">
        <f>#REF!</f>
        <v>#REF!</v>
      </c>
      <c r="N2003" s="103" t="e">
        <f>IF(M2003=0,"",CHOOSE(M2003,"13","26","40","55","55","107","107","107","107","107","224","224","224","224","224","224","224","224","224","224","386","386","386","386","386","386","386","386","386","386","手入力箇所","手入力箇所","手入力箇所","手入力箇所","手入力箇所","手入力箇所","手入力箇所","手入力箇所","手入力箇所","手入力箇所"))</f>
        <v>#REF!</v>
      </c>
    </row>
    <row r="2004" spans="1:14" ht="13.8" thickBot="1" x14ac:dyDescent="0.25">
      <c r="A2004" s="29" t="s">
        <v>75</v>
      </c>
      <c r="B2004" s="18">
        <v>36</v>
      </c>
      <c r="C2004" s="18">
        <v>98</v>
      </c>
      <c r="D2004" s="18">
        <v>173</v>
      </c>
      <c r="E2004" s="18">
        <v>274</v>
      </c>
      <c r="F2004" s="18"/>
      <c r="G2004" s="18"/>
      <c r="H2004" s="18"/>
      <c r="I2004" s="18"/>
      <c r="J2004" s="62"/>
      <c r="K2004" s="69"/>
      <c r="L2004" s="109" t="s">
        <v>75</v>
      </c>
      <c r="M2004" s="103" t="e">
        <f>#REF!</f>
        <v>#REF!</v>
      </c>
      <c r="N2004" s="103" t="e">
        <f>IF(M2004=0,"",CHOOSE(M2004,"36","98","173","274","274","手入力箇所","手入力箇所","手入力箇所","手入力箇所","手入力箇所","手入力箇所","手入力箇所","手入力箇所","手入力箇所","手入力箇所"))</f>
        <v>#REF!</v>
      </c>
    </row>
    <row r="2005" spans="1:14" ht="37.200000000000003" thickBot="1" x14ac:dyDescent="0.25">
      <c r="A2005" s="30" t="s">
        <v>76</v>
      </c>
      <c r="B2005" s="18">
        <v>127</v>
      </c>
      <c r="C2005" s="18">
        <v>127</v>
      </c>
      <c r="D2005" s="18">
        <v>127</v>
      </c>
      <c r="E2005" s="18">
        <v>127</v>
      </c>
      <c r="F2005" s="18"/>
      <c r="G2005" s="18"/>
      <c r="H2005" s="18"/>
      <c r="I2005" s="18"/>
      <c r="J2005" s="62"/>
      <c r="K2005" s="69"/>
      <c r="L2005" s="110" t="s">
        <v>76</v>
      </c>
      <c r="M2005" s="103" t="e">
        <f>#REF!</f>
        <v>#REF!</v>
      </c>
      <c r="N2005" s="103" t="e">
        <f>IF(M2005=0,"",CHOOSE(M2005,"127","127","127","127","127","手入力箇所","手入力箇所","手入力箇所","手入力箇所","手入力箇所","手入力箇所","手入力箇所","手入力箇所","手入力箇所","手入力箇所"))</f>
        <v>#REF!</v>
      </c>
    </row>
    <row r="2006" spans="1:14" ht="27" thickBot="1" x14ac:dyDescent="0.25">
      <c r="A2006" s="31" t="s">
        <v>77</v>
      </c>
      <c r="B2006" s="18">
        <v>42</v>
      </c>
      <c r="C2006" s="18">
        <v>90</v>
      </c>
      <c r="D2006" s="18">
        <v>141</v>
      </c>
      <c r="E2006" s="18">
        <v>193</v>
      </c>
      <c r="F2006" s="62"/>
      <c r="G2006" s="62"/>
      <c r="H2006" s="62"/>
      <c r="I2006" s="62"/>
      <c r="J2006" s="62"/>
      <c r="K2006" s="69"/>
      <c r="L2006" s="111" t="s">
        <v>77</v>
      </c>
      <c r="M2006" s="103" t="e">
        <f>#REF!</f>
        <v>#REF!</v>
      </c>
      <c r="N2006" s="103" t="e">
        <f>IF(M2006=0,"",CHOOSE(M2006,"42","90","141","193","1936","手入力箇所","手入力箇所","手入力箇所","手入力箇所","手入力箇所","手入力箇所","手入力箇所","手入力箇所","手入力箇所","手入力箇所"))</f>
        <v>#REF!</v>
      </c>
    </row>
    <row r="2007" spans="1:14" ht="40.200000000000003" thickBot="1" x14ac:dyDescent="0.25">
      <c r="A2007" s="31" t="s">
        <v>78</v>
      </c>
      <c r="B2007" s="18">
        <v>24</v>
      </c>
      <c r="C2007" s="18">
        <v>43</v>
      </c>
      <c r="D2007" s="18">
        <v>61</v>
      </c>
      <c r="E2007" s="18">
        <v>76</v>
      </c>
      <c r="F2007" s="62"/>
      <c r="G2007" s="62"/>
      <c r="H2007" s="62"/>
      <c r="I2007" s="62"/>
      <c r="J2007" s="62"/>
      <c r="K2007" s="69"/>
      <c r="L2007" s="111" t="s">
        <v>78</v>
      </c>
      <c r="M2007" s="103" t="e">
        <f>#REF!</f>
        <v>#REF!</v>
      </c>
      <c r="N2007" s="103" t="e">
        <f>IF(M2007=0,"",CHOOSE(M2007,"24","43","61","76","76","手入力箇所","手入力箇所","手入力箇所","手入力箇所","手入力箇所","手入力箇所","手入力箇所","手入力箇所","手入力箇所","手入力箇所"))</f>
        <v>#REF!</v>
      </c>
    </row>
    <row r="2008" spans="1:14" ht="27" thickBot="1" x14ac:dyDescent="0.25">
      <c r="A2008" s="31" t="s">
        <v>79</v>
      </c>
      <c r="B2008" s="18">
        <v>54</v>
      </c>
      <c r="C2008" s="18">
        <v>77</v>
      </c>
      <c r="D2008" s="18">
        <v>94</v>
      </c>
      <c r="E2008" s="18">
        <v>107</v>
      </c>
      <c r="F2008" s="62"/>
      <c r="G2008" s="62"/>
      <c r="H2008" s="62"/>
      <c r="I2008" s="62"/>
      <c r="J2008" s="62"/>
      <c r="K2008" s="69"/>
      <c r="L2008" s="111" t="s">
        <v>79</v>
      </c>
      <c r="M2008" s="103" t="e">
        <f>#REF!</f>
        <v>#REF!</v>
      </c>
      <c r="N2008" s="103" t="e">
        <f>IF(M2008=0,"",CHOOSE(M2008,"54","77","94","107","107","手入力箇所","手入力箇所","手入力箇所","手入力箇所","手入力箇所","手入力箇所","手入力箇所","手入力箇所","手入力箇所","手入力箇所"))</f>
        <v>#REF!</v>
      </c>
    </row>
    <row r="2009" spans="1:14" ht="40.200000000000003" thickBot="1" x14ac:dyDescent="0.25">
      <c r="A2009" s="31" t="s">
        <v>80</v>
      </c>
      <c r="B2009" s="18">
        <v>49</v>
      </c>
      <c r="C2009" s="18">
        <v>53</v>
      </c>
      <c r="D2009" s="18">
        <v>55</v>
      </c>
      <c r="E2009" s="18">
        <v>56</v>
      </c>
      <c r="F2009" s="62"/>
      <c r="G2009" s="62"/>
      <c r="H2009" s="62"/>
      <c r="I2009" s="62"/>
      <c r="J2009" s="62"/>
      <c r="K2009" s="69"/>
      <c r="L2009" s="111" t="s">
        <v>80</v>
      </c>
      <c r="M2009" s="103" t="e">
        <f>#REF!</f>
        <v>#REF!</v>
      </c>
      <c r="N2009" s="103" t="e">
        <f>IF(M2009=0,"",CHOOSE(M2009,"49","53","55","56","56","手入力箇所","手入力箇所","手入力箇所","手入力箇所","手入力箇所","手入力箇所","手入力箇所","手入力箇所","手入力箇所","手入力箇所"))</f>
        <v>#REF!</v>
      </c>
    </row>
    <row r="2010" spans="1:14" ht="40.200000000000003" thickBot="1" x14ac:dyDescent="0.25">
      <c r="A2010" s="38" t="s">
        <v>81</v>
      </c>
      <c r="B2010" s="35">
        <v>232</v>
      </c>
      <c r="C2010" s="35">
        <v>232</v>
      </c>
      <c r="D2010" s="36"/>
      <c r="E2010" s="36"/>
      <c r="F2010" s="36"/>
      <c r="G2010" s="36"/>
      <c r="H2010" s="36"/>
      <c r="I2010" s="36"/>
      <c r="J2010" s="36"/>
      <c r="K2010" s="67"/>
      <c r="L2010" s="111" t="s">
        <v>81</v>
      </c>
      <c r="M2010" s="103" t="e">
        <f>#REF!</f>
        <v>#REF!</v>
      </c>
      <c r="N2010" s="103" t="e">
        <f>IF(M2010=0,"",CHOOSE(M2010,"232","232","手入力箇所","手入力箇所","手入力箇所","手入力箇所","手入力箇所","手入力箇所","手入力箇所","手入力箇所","手入力箇所","手入力箇所"))</f>
        <v>#REF!</v>
      </c>
    </row>
    <row r="2011" spans="1:14" ht="13.8" thickBot="1" x14ac:dyDescent="0.25">
      <c r="A2011" s="39" t="s">
        <v>82</v>
      </c>
      <c r="B2011" s="17">
        <v>6</v>
      </c>
      <c r="C2011" s="17">
        <v>9</v>
      </c>
      <c r="D2011" s="17">
        <v>11</v>
      </c>
      <c r="E2011" s="17">
        <v>13</v>
      </c>
      <c r="F2011" s="17">
        <v>18</v>
      </c>
      <c r="G2011" s="17">
        <v>26</v>
      </c>
      <c r="H2011" s="17">
        <v>35</v>
      </c>
      <c r="I2011" s="17">
        <v>43</v>
      </c>
      <c r="J2011" s="17">
        <v>49</v>
      </c>
      <c r="K2011" s="70"/>
      <c r="L2011" s="111" t="s">
        <v>82</v>
      </c>
      <c r="M2011" s="103" t="e">
        <f>#REF!</f>
        <v>#REF!</v>
      </c>
      <c r="N2011" s="103" t="e">
        <f>IF(M2011=0,"",CHOOSE(M2011,"6","9","11","13","13","18","18","18","18","18","26","26","26","26","26","26","26","26","26","26","35","35","35","35","35","35","35","35","35","35","43","43","43","43","43","43","43","43","43","43","49","49","49","49","49","49","49","49","49","49","手入力箇所","手入力箇所","手入力箇所","手入力箇所","手入力箇所","手入力箇所","手入力箇所","手入力箇所","手入力箇所","手入力箇所"))</f>
        <v>#REF!</v>
      </c>
    </row>
    <row r="2012" spans="1:14" ht="13.8" thickBot="1" x14ac:dyDescent="0.25">
      <c r="A2012" s="31" t="s">
        <v>83</v>
      </c>
      <c r="B2012" s="18">
        <v>6</v>
      </c>
      <c r="C2012" s="18">
        <v>10</v>
      </c>
      <c r="D2012" s="18">
        <v>14</v>
      </c>
      <c r="E2012" s="18">
        <v>17</v>
      </c>
      <c r="F2012" s="18">
        <v>29</v>
      </c>
      <c r="G2012" s="18">
        <v>50</v>
      </c>
      <c r="H2012" s="18">
        <v>76</v>
      </c>
      <c r="I2012" s="18">
        <v>100</v>
      </c>
      <c r="J2012" s="18">
        <v>123</v>
      </c>
      <c r="K2012" s="69"/>
      <c r="L2012" s="111" t="s">
        <v>83</v>
      </c>
      <c r="M2012" s="103" t="e">
        <f>#REF!</f>
        <v>#REF!</v>
      </c>
      <c r="N2012" s="103" t="e">
        <f>IF(M2012=0,"",CHOOSE(M2012,"6","10","14","17","17","29","29","29","29","29","50","50","50","50","50","50","50","50","50","50","76","76","76","76","76","76","76","76","76","76","100","100","100","100","100","100","100","100","100","100","123","123","123","123","123","123","123","123","123","123","手入力箇所","手入力箇所","手入力箇所","手入力箇所","手入力箇所","手入力箇所","手入力箇所","手入力箇所","手入力箇所"))</f>
        <v>#REF!</v>
      </c>
    </row>
    <row r="2013" spans="1:14" ht="27" thickBot="1" x14ac:dyDescent="0.25">
      <c r="A2013" s="32" t="s">
        <v>84</v>
      </c>
      <c r="B2013" s="20">
        <v>9</v>
      </c>
      <c r="C2013" s="20">
        <v>15</v>
      </c>
      <c r="D2013" s="20">
        <v>20</v>
      </c>
      <c r="E2013" s="20">
        <v>24</v>
      </c>
      <c r="F2013" s="20">
        <v>39</v>
      </c>
      <c r="G2013" s="20">
        <v>65</v>
      </c>
      <c r="H2013" s="63"/>
      <c r="I2013" s="63"/>
      <c r="J2013" s="63"/>
      <c r="K2013" s="106"/>
      <c r="L2013" s="111" t="s">
        <v>84</v>
      </c>
      <c r="M2013" s="103" t="e">
        <f>#REF!</f>
        <v>#REF!</v>
      </c>
      <c r="N2013" s="103" t="e">
        <f>IF(M2013=0,"",CHOOSE(M2013,"9","15","20","24","24","39","39","39","39","39","65","65","65","65","65","65","65","65","65","65","手入力箇所","手入力箇所","手入力箇所","手入力箇所","手入力箇所","手入力箇所","手入力箇所","手入力箇所","手入力箇所","手入力箇所"))</f>
        <v>#REF!</v>
      </c>
    </row>
    <row r="2016" spans="1:14" ht="13.8" thickBot="1" x14ac:dyDescent="0.25"/>
    <row r="2017" spans="1:14" ht="13.8" thickBot="1" x14ac:dyDescent="0.25">
      <c r="A2017" s="688" t="e">
        <f>#REF!</f>
        <v>#REF!</v>
      </c>
      <c r="B2017" s="688"/>
      <c r="C2017" s="688"/>
      <c r="D2017" s="689" t="s">
        <v>192</v>
      </c>
      <c r="E2017" s="689"/>
      <c r="F2017" s="689"/>
      <c r="G2017" s="689"/>
      <c r="H2017" s="689"/>
      <c r="I2017" s="689"/>
      <c r="J2017" s="689"/>
      <c r="K2017" s="689"/>
      <c r="L2017" s="689"/>
      <c r="M2017" s="689"/>
      <c r="N2017" s="689"/>
    </row>
    <row r="2018" spans="1:14" ht="13.8" thickBot="1" x14ac:dyDescent="0.25">
      <c r="A2018" s="65"/>
      <c r="B2018" s="33">
        <v>1</v>
      </c>
      <c r="C2018" s="24">
        <v>2</v>
      </c>
      <c r="D2018" s="24">
        <v>3</v>
      </c>
      <c r="E2018" s="24" t="s">
        <v>58</v>
      </c>
      <c r="F2018" s="24" t="s">
        <v>59</v>
      </c>
      <c r="G2018" s="24" t="s">
        <v>60</v>
      </c>
      <c r="H2018" s="24" t="s">
        <v>61</v>
      </c>
      <c r="I2018" s="24" t="s">
        <v>62</v>
      </c>
      <c r="J2018" s="24" t="s">
        <v>194</v>
      </c>
      <c r="K2018" s="25" t="s">
        <v>85</v>
      </c>
      <c r="L2018" s="105" t="s">
        <v>189</v>
      </c>
      <c r="M2018" s="105" t="s">
        <v>188</v>
      </c>
      <c r="N2018" s="105" t="s">
        <v>51</v>
      </c>
    </row>
    <row r="2019" spans="1:14" ht="13.8" thickBot="1" x14ac:dyDescent="0.25">
      <c r="A2019" s="26" t="s">
        <v>56</v>
      </c>
      <c r="B2019" s="22">
        <v>5</v>
      </c>
      <c r="C2019" s="22">
        <v>7</v>
      </c>
      <c r="D2019" s="22">
        <v>8</v>
      </c>
      <c r="E2019" s="22">
        <v>8</v>
      </c>
      <c r="F2019" s="22">
        <v>10</v>
      </c>
      <c r="G2019" s="22">
        <v>13</v>
      </c>
      <c r="H2019" s="22">
        <v>16</v>
      </c>
      <c r="I2019" s="22"/>
      <c r="J2019" s="23"/>
      <c r="K2019" s="1"/>
      <c r="L2019" s="26" t="s">
        <v>56</v>
      </c>
      <c r="M2019" s="104" t="e">
        <f>#REF!</f>
        <v>#REF!</v>
      </c>
      <c r="N2019" s="112" t="e">
        <f>IF(M2019=0,"",CHOOSE(M2019,"5","7","8","8","8","10","10","10","10","10","13","13","13","13","13","13","13","13","13","13","16","16","16","16","16","16","16","16","16","16","16","手入力箇所","手入力箇所","手入力箇所","手入力箇所","手入力箇所","手入力箇所","手入力箇所","手入力箇所","手入力箇所","手入力箇所"))</f>
        <v>#REF!</v>
      </c>
    </row>
    <row r="2020" spans="1:14" ht="13.8" thickBot="1" x14ac:dyDescent="0.25">
      <c r="A2020" s="27" t="s">
        <v>57</v>
      </c>
      <c r="B2020" s="18">
        <v>5</v>
      </c>
      <c r="C2020" s="18">
        <v>7</v>
      </c>
      <c r="D2020" s="18">
        <v>8</v>
      </c>
      <c r="E2020" s="18">
        <v>9</v>
      </c>
      <c r="F2020" s="18">
        <v>12</v>
      </c>
      <c r="G2020" s="18">
        <v>16</v>
      </c>
      <c r="H2020" s="18"/>
      <c r="I2020" s="18"/>
      <c r="J2020" s="62"/>
      <c r="K2020" s="19"/>
      <c r="L2020" s="27" t="s">
        <v>57</v>
      </c>
      <c r="M2020" s="104" t="e">
        <f>#REF!</f>
        <v>#REF!</v>
      </c>
      <c r="N2020" s="113" t="e">
        <f>IF(M2020=0,"",CHOOSE(M2020,"5","7","8","9","9","12","12","12","12","12","16","16","16","16","16","16","16","16","16","16","手入力箇所","手入力箇所","手入力箇所","手入力箇所","手入力箇所","手入力箇所","手入力箇所","手入力箇所","手入力箇所","手入力箇所"))</f>
        <v>#REF!</v>
      </c>
    </row>
    <row r="2021" spans="1:14" ht="48.6" thickBot="1" x14ac:dyDescent="0.25">
      <c r="A2021" s="28" t="s">
        <v>64</v>
      </c>
      <c r="B2021" s="18">
        <v>6</v>
      </c>
      <c r="C2021" s="18"/>
      <c r="D2021" s="18"/>
      <c r="E2021" s="18"/>
      <c r="F2021" s="18"/>
      <c r="G2021" s="18"/>
      <c r="H2021" s="18"/>
      <c r="I2021" s="18"/>
      <c r="J2021" s="62"/>
      <c r="K2021" s="19"/>
      <c r="L2021" s="28" t="s">
        <v>64</v>
      </c>
      <c r="M2021" s="104" t="e">
        <f>#REF!</f>
        <v>#REF!</v>
      </c>
      <c r="N2021" s="113" t="e">
        <f>IF(M2021=0,"",CHOOSE(M2021,"6","手入力箇所","手入力箇所","手入力箇所","手入力箇所","手入力箇所","手入力箇所","手入力箇所","手入力箇所","手入力箇所","手入力箇所","",""))</f>
        <v>#REF!</v>
      </c>
    </row>
    <row r="2022" spans="1:14" ht="48.6" thickBot="1" x14ac:dyDescent="0.25">
      <c r="A2022" s="28" t="s">
        <v>65</v>
      </c>
      <c r="B2022" s="18">
        <v>6</v>
      </c>
      <c r="C2022" s="18"/>
      <c r="D2022" s="18"/>
      <c r="E2022" s="18"/>
      <c r="F2022" s="18"/>
      <c r="G2022" s="18"/>
      <c r="H2022" s="18"/>
      <c r="I2022" s="18"/>
      <c r="J2022" s="62"/>
      <c r="K2022" s="19"/>
      <c r="L2022" s="28" t="s">
        <v>65</v>
      </c>
      <c r="M2022" s="104" t="e">
        <f>#REF!</f>
        <v>#REF!</v>
      </c>
      <c r="N2022" s="113" t="e">
        <f>IF(M2022=0,"",CHOOSE(M2022,"6","手入力箇所","手入力箇所","手入力箇所","手入力箇所","手入力箇所","手入力箇所","手入力箇所","手入力箇所","手入力箇所","手入力箇所","",""))</f>
        <v>#REF!</v>
      </c>
    </row>
    <row r="2023" spans="1:14" ht="24.6" thickBot="1" x14ac:dyDescent="0.25">
      <c r="A2023" s="28" t="s">
        <v>66</v>
      </c>
      <c r="B2023" s="18">
        <v>5</v>
      </c>
      <c r="C2023" s="18">
        <v>7</v>
      </c>
      <c r="D2023" s="18">
        <v>8</v>
      </c>
      <c r="E2023" s="18">
        <v>9</v>
      </c>
      <c r="F2023" s="18">
        <v>12</v>
      </c>
      <c r="G2023" s="18"/>
      <c r="H2023" s="18"/>
      <c r="I2023" s="18"/>
      <c r="J2023" s="62"/>
      <c r="K2023" s="19"/>
      <c r="L2023" s="28" t="s">
        <v>66</v>
      </c>
      <c r="M2023" s="104" t="e">
        <f>#REF!</f>
        <v>#REF!</v>
      </c>
      <c r="N2023" s="113" t="e">
        <f>IF(M2023=0,"",CHOOSE(M2023,"5","7","8","9","9","12","12","12","12","12","手入力箇所","手入力箇所","手入力箇所","手入力箇所","手入力箇所","手入力箇所","手入力箇所","手入力箇所","手入力箇所","手入力箇所"))</f>
        <v>#REF!</v>
      </c>
    </row>
    <row r="2024" spans="1:14" ht="36.6" thickBot="1" x14ac:dyDescent="0.25">
      <c r="A2024" s="28" t="s">
        <v>67</v>
      </c>
      <c r="B2024" s="18">
        <v>4</v>
      </c>
      <c r="C2024" s="18">
        <v>5</v>
      </c>
      <c r="D2024" s="18">
        <v>5</v>
      </c>
      <c r="E2024" s="18">
        <v>6</v>
      </c>
      <c r="F2024" s="18"/>
      <c r="G2024" s="18"/>
      <c r="H2024" s="18"/>
      <c r="I2024" s="18"/>
      <c r="J2024" s="62"/>
      <c r="K2024" s="19"/>
      <c r="L2024" s="28" t="s">
        <v>67</v>
      </c>
      <c r="M2024" s="104" t="e">
        <f>#REF!</f>
        <v>#REF!</v>
      </c>
      <c r="N2024" s="113" t="e">
        <f>IF(M2024=0,"",CHOOSE(M2024,"4","5","5","6","6","手入力箇所","手入力箇所","手入力箇所","手入力箇所","手入力箇所","手入力箇所","手入力箇所","手入力箇所","手入力箇所","手入力箇所"))</f>
        <v>#REF!</v>
      </c>
    </row>
    <row r="2025" spans="1:14" ht="24.6" thickBot="1" x14ac:dyDescent="0.25">
      <c r="A2025" s="28" t="s">
        <v>68</v>
      </c>
      <c r="B2025" s="18">
        <v>12</v>
      </c>
      <c r="C2025" s="18">
        <v>12</v>
      </c>
      <c r="D2025" s="18">
        <v>12</v>
      </c>
      <c r="E2025" s="18">
        <v>12</v>
      </c>
      <c r="F2025" s="18">
        <v>12</v>
      </c>
      <c r="G2025" s="18">
        <v>12</v>
      </c>
      <c r="H2025" s="18">
        <v>12</v>
      </c>
      <c r="I2025" s="18"/>
      <c r="J2025" s="62"/>
      <c r="K2025" s="19"/>
      <c r="L2025" s="28" t="s">
        <v>68</v>
      </c>
      <c r="M2025" s="104" t="e">
        <f>#REF!</f>
        <v>#REF!</v>
      </c>
      <c r="N2025" s="113" t="e">
        <f>IF(M2025=0,"",CHOOSE(M2025,"12","12","12","12","12","12","12","12","12","12","12","12","12","12","12","12","12","12","12","12","12","12","12","12","12","12","12","12","12","12","手入力箇所","手入力箇所","手入力箇所","手入力箇所","手入力箇所","手入力箇所","手入力箇所","手入力箇所","手入力箇所","手入力箇所"))</f>
        <v>#REF!</v>
      </c>
    </row>
    <row r="2026" spans="1:14" ht="36.6" thickBot="1" x14ac:dyDescent="0.25">
      <c r="A2026" s="28" t="s">
        <v>69</v>
      </c>
      <c r="B2026" s="18">
        <v>7</v>
      </c>
      <c r="C2026" s="18">
        <v>7</v>
      </c>
      <c r="D2026" s="18">
        <v>7</v>
      </c>
      <c r="E2026" s="18">
        <v>7</v>
      </c>
      <c r="F2026" s="18">
        <v>7</v>
      </c>
      <c r="G2026" s="18"/>
      <c r="H2026" s="18"/>
      <c r="I2026" s="18"/>
      <c r="J2026" s="62"/>
      <c r="K2026" s="19"/>
      <c r="L2026" s="28" t="s">
        <v>69</v>
      </c>
      <c r="M2026" s="104" t="e">
        <f>#REF!</f>
        <v>#REF!</v>
      </c>
      <c r="N2026" s="113" t="e">
        <f>IF(M2026=0,"",CHOOSE(M2026,"7","7","7","7","7","7","7","7","7","7","手入力箇所","手入力箇所","手入力箇所","手入力箇所","手入力箇所","手入力箇所","手入力箇所","手入力箇所","手入力箇所","手入力箇所"))</f>
        <v>#REF!</v>
      </c>
    </row>
    <row r="2027" spans="1:14" ht="13.8" thickBot="1" x14ac:dyDescent="0.25">
      <c r="A2027" s="27" t="s">
        <v>63</v>
      </c>
      <c r="B2027" s="18">
        <v>4</v>
      </c>
      <c r="C2027" s="18">
        <v>5</v>
      </c>
      <c r="D2027" s="18">
        <v>7</v>
      </c>
      <c r="E2027" s="18">
        <v>8</v>
      </c>
      <c r="F2027" s="18">
        <v>11</v>
      </c>
      <c r="G2027" s="18">
        <v>16</v>
      </c>
      <c r="H2027" s="18">
        <v>22</v>
      </c>
      <c r="I2027" s="18">
        <v>26</v>
      </c>
      <c r="J2027" s="18">
        <v>31</v>
      </c>
      <c r="K2027" s="19"/>
      <c r="L2027" s="27" t="s">
        <v>63</v>
      </c>
      <c r="M2027" s="104" t="e">
        <f>#REF!</f>
        <v>#REF!</v>
      </c>
      <c r="N2027" s="113" t="e">
        <f>IF(M2027=0,"",CHOOSE(M2027,"4","5","7","8","8","11","11","11","11","11","16","16","16","16","16","16","16","16","16","16","22","22","22","22","22","22","22","22","22","22","26","26","26","26","26","26","26","26","26","26","31","31","31","31","31","31","31","31","31","31","31","手入力箇所","手入力箇所","手入力箇所","手入力箇所","手入力箇所","手入力箇所","手入力箇所","手入力箇所","手入力箇所","手入力箇所"))</f>
        <v>#REF!</v>
      </c>
    </row>
    <row r="2028" spans="1:14" ht="24.6" thickBot="1" x14ac:dyDescent="0.25">
      <c r="A2028" s="28" t="s">
        <v>70</v>
      </c>
      <c r="B2028" s="18">
        <v>5</v>
      </c>
      <c r="C2028" s="18">
        <v>6</v>
      </c>
      <c r="D2028" s="18">
        <v>7</v>
      </c>
      <c r="E2028" s="18"/>
      <c r="F2028" s="18"/>
      <c r="G2028" s="18"/>
      <c r="H2028" s="18"/>
      <c r="I2028" s="18"/>
      <c r="J2028" s="62"/>
      <c r="K2028" s="19"/>
      <c r="L2028" s="28" t="s">
        <v>70</v>
      </c>
      <c r="M2028" s="104" t="e">
        <f>#REF!</f>
        <v>#REF!</v>
      </c>
      <c r="N2028" s="113" t="e">
        <f>IF(M2028=0,"",CHOOSE(M2028,"5","6","7","手入力箇所","手入力箇所","手入力箇所","手入力箇所","手入力箇所","手入力箇所","手入力箇所","手入力箇所","手入力箇所","手入力箇所"))</f>
        <v>#REF!</v>
      </c>
    </row>
    <row r="2029" spans="1:14" ht="13.8" thickBot="1" x14ac:dyDescent="0.25">
      <c r="A2029" s="29" t="s">
        <v>71</v>
      </c>
      <c r="B2029" s="18">
        <v>3</v>
      </c>
      <c r="C2029" s="18">
        <v>6</v>
      </c>
      <c r="D2029" s="18">
        <v>19</v>
      </c>
      <c r="E2029" s="18"/>
      <c r="F2029" s="18"/>
      <c r="G2029" s="18"/>
      <c r="H2029" s="18"/>
      <c r="I2029" s="18"/>
      <c r="J2029" s="62"/>
      <c r="K2029" s="19"/>
      <c r="L2029" s="29" t="s">
        <v>71</v>
      </c>
      <c r="M2029" s="104" t="e">
        <f>#REF!</f>
        <v>#REF!</v>
      </c>
      <c r="N2029" s="113" t="e">
        <f>IF(M2029=0,"",CHOOSE(M2029,"3","6","19","手入力箇所","手入力箇所","手入力箇所","手入力箇所","手入力箇所","手入力箇所","手入力箇所","手入力箇所","手入力箇所","手入力箇所"))</f>
        <v>#REF!</v>
      </c>
    </row>
    <row r="2030" spans="1:14" ht="13.8" thickBot="1" x14ac:dyDescent="0.25">
      <c r="A2030" s="29" t="s">
        <v>72</v>
      </c>
      <c r="B2030" s="18">
        <v>1</v>
      </c>
      <c r="C2030" s="18">
        <v>3</v>
      </c>
      <c r="D2030" s="18">
        <v>5</v>
      </c>
      <c r="E2030" s="18">
        <v>9</v>
      </c>
      <c r="F2030" s="18">
        <v>26</v>
      </c>
      <c r="G2030" s="18"/>
      <c r="H2030" s="18"/>
      <c r="I2030" s="18"/>
      <c r="J2030" s="62"/>
      <c r="K2030" s="19"/>
      <c r="L2030" s="29" t="s">
        <v>72</v>
      </c>
      <c r="M2030" s="104" t="e">
        <f>#REF!</f>
        <v>#REF!</v>
      </c>
      <c r="N2030" s="113" t="e">
        <f>IF(M2030=0,"",CHOOSE(M2030,"1","3","5","9","9","26","26","26","26","26","手入力箇所","手入力箇所","手入力箇所","手入力箇所","手入力箇所","手入力箇所","手入力箇所","手入力箇所","手入力箇所","手入力箇所"))</f>
        <v>#REF!</v>
      </c>
    </row>
    <row r="2031" spans="1:14" ht="13.8" thickBot="1" x14ac:dyDescent="0.25">
      <c r="A2031" s="29" t="s">
        <v>73</v>
      </c>
      <c r="B2031" s="18">
        <v>4</v>
      </c>
      <c r="C2031" s="18">
        <v>11</v>
      </c>
      <c r="D2031" s="18">
        <v>20</v>
      </c>
      <c r="E2031" s="18">
        <v>33</v>
      </c>
      <c r="F2031" s="18"/>
      <c r="G2031" s="18"/>
      <c r="H2031" s="18"/>
      <c r="I2031" s="18"/>
      <c r="J2031" s="62"/>
      <c r="K2031" s="19"/>
      <c r="L2031" s="29" t="s">
        <v>73</v>
      </c>
      <c r="M2031" s="104" t="e">
        <f>#REF!</f>
        <v>#REF!</v>
      </c>
      <c r="N2031" s="113" t="e">
        <f>IF(M2031=0,"",CHOOSE(M2031,"4","11","20","33","33","手入力箇所","手入力箇所","手入力箇所","手入力箇所","手入力箇所","手入力箇所","手入力箇所","手入力箇所","手入力箇所","手入力箇所"))</f>
        <v>#REF!</v>
      </c>
    </row>
    <row r="2032" spans="1:14" ht="37.200000000000003" thickBot="1" x14ac:dyDescent="0.25">
      <c r="A2032" s="30" t="s">
        <v>74</v>
      </c>
      <c r="B2032" s="18">
        <v>4</v>
      </c>
      <c r="C2032" s="18">
        <v>6</v>
      </c>
      <c r="D2032" s="18">
        <v>8</v>
      </c>
      <c r="E2032" s="18">
        <v>10</v>
      </c>
      <c r="F2032" s="18">
        <v>15</v>
      </c>
      <c r="G2032" s="18">
        <v>23</v>
      </c>
      <c r="H2032" s="18">
        <v>33</v>
      </c>
      <c r="I2032" s="18"/>
      <c r="J2032" s="62"/>
      <c r="K2032" s="19"/>
      <c r="L2032" s="30" t="s">
        <v>74</v>
      </c>
      <c r="M2032" s="104" t="e">
        <f>#REF!</f>
        <v>#REF!</v>
      </c>
      <c r="N2032" s="113" t="e">
        <f>IF(M2032=0,"",CHOOSE(M2032,"4","6","8","10","10","15","15","15","15","15","23","23","23","23","23","23","23","23","23","23","33","33","33","33","33","33","33","33","33","33","手入力箇所","手入力箇所","手入力箇所","手入力箇所","手入力箇所","手入力箇所","手入力箇所","手入力箇所","手入力箇所","手入力箇所"))</f>
        <v>#REF!</v>
      </c>
    </row>
    <row r="2033" spans="1:14" ht="13.8" thickBot="1" x14ac:dyDescent="0.25">
      <c r="A2033" s="29" t="s">
        <v>75</v>
      </c>
      <c r="B2033" s="18">
        <v>6</v>
      </c>
      <c r="C2033" s="18">
        <v>14</v>
      </c>
      <c r="D2033" s="18">
        <v>25</v>
      </c>
      <c r="E2033" s="18">
        <v>39</v>
      </c>
      <c r="F2033" s="18"/>
      <c r="G2033" s="18"/>
      <c r="H2033" s="18"/>
      <c r="I2033" s="18"/>
      <c r="J2033" s="62"/>
      <c r="K2033" s="19"/>
      <c r="L2033" s="29" t="s">
        <v>75</v>
      </c>
      <c r="M2033" s="104" t="e">
        <f>#REF!</f>
        <v>#REF!</v>
      </c>
      <c r="N2033" s="113" t="e">
        <f>IF(M2033=0,"",CHOOSE(M2033,"6","14","25","39","39","手入力箇所","手入力箇所","手入力箇所","手入力箇所","手入力箇所","手入力箇所","手入力箇所","手入力箇所","手入力箇所","手入力箇所"))</f>
        <v>#REF!</v>
      </c>
    </row>
    <row r="2034" spans="1:14" ht="37.200000000000003" thickBot="1" x14ac:dyDescent="0.25">
      <c r="A2034" s="30" t="s">
        <v>76</v>
      </c>
      <c r="B2034" s="18">
        <v>2</v>
      </c>
      <c r="C2034" s="18">
        <v>3</v>
      </c>
      <c r="D2034" s="18">
        <v>6</v>
      </c>
      <c r="E2034" s="18">
        <v>9</v>
      </c>
      <c r="F2034" s="18"/>
      <c r="G2034" s="18"/>
      <c r="H2034" s="18"/>
      <c r="I2034" s="18"/>
      <c r="J2034" s="62"/>
      <c r="K2034" s="19"/>
      <c r="L2034" s="30" t="s">
        <v>76</v>
      </c>
      <c r="M2034" s="104" t="e">
        <f>#REF!</f>
        <v>#REF!</v>
      </c>
      <c r="N2034" s="113" t="e">
        <f>IF(M2034=0,"",CHOOSE(M2034,"2","3","6","9","9","手入力箇所","手入力箇所","手入力箇所","手入力箇所","手入力箇所","手入力箇所","手入力箇所","手入力箇所","手入力箇所","手入力箇所"))</f>
        <v>#REF!</v>
      </c>
    </row>
    <row r="2035" spans="1:14" ht="27" thickBot="1" x14ac:dyDescent="0.25">
      <c r="A2035" s="31" t="s">
        <v>77</v>
      </c>
      <c r="B2035" s="18">
        <v>12</v>
      </c>
      <c r="C2035" s="18">
        <v>18</v>
      </c>
      <c r="D2035" s="18">
        <v>22</v>
      </c>
      <c r="E2035" s="18">
        <v>26</v>
      </c>
      <c r="F2035" s="62"/>
      <c r="G2035" s="62"/>
      <c r="H2035" s="62"/>
      <c r="I2035" s="62"/>
      <c r="J2035" s="62"/>
      <c r="K2035" s="19"/>
      <c r="L2035" s="31" t="s">
        <v>77</v>
      </c>
      <c r="M2035" s="104" t="e">
        <f>#REF!</f>
        <v>#REF!</v>
      </c>
      <c r="N2035" s="113" t="e">
        <f>IF(M2035=0,"",CHOOSE(M2035,"12","18","22","26","26","手入力箇所","手入力箇所","手入力箇所","手入力箇所","手入力箇所","手入力箇所","手入力箇所","手入力箇所","手入力箇所","手入力箇所"))</f>
        <v>#REF!</v>
      </c>
    </row>
    <row r="2036" spans="1:14" ht="40.200000000000003" thickBot="1" x14ac:dyDescent="0.25">
      <c r="A2036" s="31" t="s">
        <v>78</v>
      </c>
      <c r="B2036" s="18">
        <v>5</v>
      </c>
      <c r="C2036" s="18">
        <v>8</v>
      </c>
      <c r="D2036" s="18">
        <v>11</v>
      </c>
      <c r="E2036" s="18">
        <v>14</v>
      </c>
      <c r="F2036" s="62"/>
      <c r="G2036" s="62"/>
      <c r="H2036" s="62"/>
      <c r="I2036" s="62"/>
      <c r="J2036" s="62"/>
      <c r="K2036" s="19"/>
      <c r="L2036" s="31" t="s">
        <v>78</v>
      </c>
      <c r="M2036" s="104" t="e">
        <f>#REF!</f>
        <v>#REF!</v>
      </c>
      <c r="N2036" s="113" t="e">
        <f>IF(M2036=0,"",CHOOSE(M2036,"5","8","11","14","14","手入力箇所","手入力箇所","手入力箇所","手入力箇所","手入力箇所","手入力箇所","手入力箇所","手入力箇所","手入力箇所","手入力箇所"))</f>
        <v>#REF!</v>
      </c>
    </row>
    <row r="2037" spans="1:14" ht="27" thickBot="1" x14ac:dyDescent="0.25">
      <c r="A2037" s="31" t="s">
        <v>79</v>
      </c>
      <c r="B2037" s="18">
        <v>6</v>
      </c>
      <c r="C2037" s="18">
        <v>11</v>
      </c>
      <c r="D2037" s="18">
        <v>16</v>
      </c>
      <c r="E2037" s="18">
        <v>21</v>
      </c>
      <c r="F2037" s="62"/>
      <c r="G2037" s="62"/>
      <c r="H2037" s="62"/>
      <c r="I2037" s="62"/>
      <c r="J2037" s="62"/>
      <c r="K2037" s="19"/>
      <c r="L2037" s="31" t="s">
        <v>79</v>
      </c>
      <c r="M2037" s="104" t="e">
        <f>#REF!</f>
        <v>#REF!</v>
      </c>
      <c r="N2037" s="113" t="e">
        <f>IF(M2037=0,"",CHOOSE(M2037,"6","11","16","21","21","手入力箇所","手入力箇所","手入力箇所","手入力箇所","手入力箇所","手入力箇所","手入力箇所","手入力箇所","手入力箇所"))</f>
        <v>#REF!</v>
      </c>
    </row>
    <row r="2038" spans="1:14" ht="40.200000000000003" thickBot="1" x14ac:dyDescent="0.25">
      <c r="A2038" s="31" t="s">
        <v>80</v>
      </c>
      <c r="B2038" s="18">
        <v>5</v>
      </c>
      <c r="C2038" s="18">
        <v>7</v>
      </c>
      <c r="D2038" s="18">
        <v>9</v>
      </c>
      <c r="E2038" s="18">
        <v>10</v>
      </c>
      <c r="F2038" s="62"/>
      <c r="G2038" s="62"/>
      <c r="H2038" s="62"/>
      <c r="I2038" s="62"/>
      <c r="J2038" s="62"/>
      <c r="K2038" s="19"/>
      <c r="L2038" s="31" t="s">
        <v>80</v>
      </c>
      <c r="M2038" s="104" t="e">
        <f>#REF!</f>
        <v>#REF!</v>
      </c>
      <c r="N2038" s="113" t="e">
        <f>IF(M2038=0,"",CHOOSE(M2038,"5","7","9","10","10","手入力箇所","手入力箇所","手入力箇所","手入力箇所","手入力箇所","手入力箇所","手入力箇所","手入力箇所","手入力箇所"))</f>
        <v>#REF!</v>
      </c>
    </row>
    <row r="2039" spans="1:14" ht="40.200000000000003" thickBot="1" x14ac:dyDescent="0.25">
      <c r="A2039" s="31" t="s">
        <v>81</v>
      </c>
      <c r="B2039" s="18">
        <v>9</v>
      </c>
      <c r="C2039" s="18">
        <v>14</v>
      </c>
      <c r="D2039" s="62"/>
      <c r="E2039" s="62"/>
      <c r="F2039" s="62"/>
      <c r="G2039" s="62"/>
      <c r="H2039" s="62"/>
      <c r="I2039" s="62"/>
      <c r="J2039" s="62"/>
      <c r="K2039" s="19"/>
      <c r="L2039" s="31" t="s">
        <v>81</v>
      </c>
      <c r="M2039" s="104" t="e">
        <f>#REF!</f>
        <v>#REF!</v>
      </c>
      <c r="N2039" s="113" t="e">
        <f>IF(M2039=0,"",CHOOSE(M2039,"9","14","手入力箇所","手入力箇所","手入力箇所","手入力箇所","手入力箇所","手入力箇所","手入力箇所","手入力箇所","手入力箇所","手入力箇所"))</f>
        <v>#REF!</v>
      </c>
    </row>
    <row r="2040" spans="1:14" ht="13.8" thickBot="1" x14ac:dyDescent="0.25">
      <c r="A2040" s="31" t="s">
        <v>82</v>
      </c>
      <c r="B2040" s="18">
        <v>3</v>
      </c>
      <c r="C2040" s="18">
        <v>4</v>
      </c>
      <c r="D2040" s="18">
        <v>4</v>
      </c>
      <c r="E2040" s="18">
        <v>5</v>
      </c>
      <c r="F2040" s="18">
        <v>6</v>
      </c>
      <c r="G2040" s="18">
        <v>8</v>
      </c>
      <c r="H2040" s="18">
        <v>9</v>
      </c>
      <c r="I2040" s="18">
        <v>11</v>
      </c>
      <c r="J2040" s="18">
        <v>12</v>
      </c>
      <c r="K2040" s="19"/>
      <c r="L2040" s="31" t="s">
        <v>82</v>
      </c>
      <c r="M2040" s="104" t="e">
        <f>#REF!</f>
        <v>#REF!</v>
      </c>
      <c r="N2040" s="113" t="e">
        <f>IF(M2040=0,"",CHOOSE(M2040,"3","4","4","5","5","6","6","6","6","6","8","8","8","8","8","8","8","8","8","8","9","9","9","9","9","9","9","9","9","9","11","11","11","11","11","11","11","11","11","11","12","12","12","12","12","12","12","12","12","12","12","手入力箇所","手入力箇所","手入力箇所","手入力箇所","手入力箇所","手入力箇所","手入力箇所","手入力箇所","手入力箇所","手入力箇所"))</f>
        <v>#REF!</v>
      </c>
    </row>
    <row r="2041" spans="1:14" ht="13.8" thickBot="1" x14ac:dyDescent="0.25">
      <c r="A2041" s="31" t="s">
        <v>83</v>
      </c>
      <c r="B2041" s="18">
        <v>3</v>
      </c>
      <c r="C2041" s="18">
        <v>4</v>
      </c>
      <c r="D2041" s="18">
        <v>4</v>
      </c>
      <c r="E2041" s="18">
        <v>5</v>
      </c>
      <c r="F2041" s="18">
        <v>6</v>
      </c>
      <c r="G2041" s="18">
        <v>8</v>
      </c>
      <c r="H2041" s="18">
        <v>10</v>
      </c>
      <c r="I2041" s="18">
        <v>12</v>
      </c>
      <c r="J2041" s="18">
        <v>13</v>
      </c>
      <c r="K2041" s="19"/>
      <c r="L2041" s="31" t="s">
        <v>83</v>
      </c>
      <c r="M2041" s="104" t="e">
        <f>#REF!</f>
        <v>#REF!</v>
      </c>
      <c r="N2041" s="113" t="e">
        <f>IF(M2041=0,"",CHOOSE(M2041,"3","4","4","5","5","6","6","6","6","6","8","8","8","8","8","8","8","8","8","8","10","10","10","10","10","10","10","10","10","10","12","12","12","12","12","12","12","12","12","12","13","13","13","13","13","13","13","13","13","13","13","手入力箇所","手入力箇所","手入力箇所","手入力箇所","手入力箇所","手入力箇所","手入力箇所","手入力箇所","手入力箇所","手入力箇所"))</f>
        <v>#REF!</v>
      </c>
    </row>
    <row r="2042" spans="1:14" ht="27" thickBot="1" x14ac:dyDescent="0.25">
      <c r="A2042" s="32" t="s">
        <v>84</v>
      </c>
      <c r="B2042" s="20">
        <v>1</v>
      </c>
      <c r="C2042" s="20">
        <v>2</v>
      </c>
      <c r="D2042" s="20">
        <v>3</v>
      </c>
      <c r="E2042" s="20">
        <v>4</v>
      </c>
      <c r="F2042" s="20">
        <v>8</v>
      </c>
      <c r="G2042" s="20">
        <v>19</v>
      </c>
      <c r="H2042" s="63"/>
      <c r="I2042" s="63"/>
      <c r="J2042" s="63"/>
      <c r="K2042" s="21"/>
      <c r="L2042" s="32" t="s">
        <v>84</v>
      </c>
      <c r="M2042" s="104" t="e">
        <f>#REF!</f>
        <v>#REF!</v>
      </c>
      <c r="N2042" s="113" t="e">
        <f>IF(M2042=0,"",CHOOSE(M2042,"1","2","3","4","4","8","8","8","8","8","19","19","19","19","19","19","19","19","19","19","手入力箇所","手入力箇所","手入力箇所","手入力箇所","手入力箇所","手入力箇所","手入力箇所","手入力箇所","手入力箇所","手入力箇所"))</f>
        <v>#REF!</v>
      </c>
    </row>
    <row r="2043" spans="1:14" ht="13.8" thickBot="1" x14ac:dyDescent="0.25"/>
    <row r="2044" spans="1:14" ht="13.8" thickBot="1" x14ac:dyDescent="0.25">
      <c r="A2044" s="686" t="e">
        <f>A2017</f>
        <v>#REF!</v>
      </c>
      <c r="B2044" s="686"/>
      <c r="C2044" s="686"/>
      <c r="D2044" s="687" t="s">
        <v>193</v>
      </c>
      <c r="E2044" s="687"/>
      <c r="F2044" s="687"/>
      <c r="G2044" s="687"/>
      <c r="H2044" s="687"/>
      <c r="I2044" s="687"/>
      <c r="J2044" s="687"/>
      <c r="K2044" s="687"/>
      <c r="L2044" s="687"/>
      <c r="M2044" s="687"/>
      <c r="N2044" s="687"/>
    </row>
    <row r="2045" spans="1:14" ht="13.8" thickBot="1" x14ac:dyDescent="0.25">
      <c r="A2045" s="105"/>
      <c r="B2045" s="33">
        <v>1</v>
      </c>
      <c r="C2045" s="24">
        <v>2</v>
      </c>
      <c r="D2045" s="24">
        <v>3</v>
      </c>
      <c r="E2045" s="24" t="s">
        <v>58</v>
      </c>
      <c r="F2045" s="24" t="s">
        <v>59</v>
      </c>
      <c r="G2045" s="24" t="s">
        <v>60</v>
      </c>
      <c r="H2045" s="24" t="s">
        <v>61</v>
      </c>
      <c r="I2045" s="24" t="s">
        <v>62</v>
      </c>
      <c r="J2045" s="24" t="s">
        <v>194</v>
      </c>
      <c r="K2045" s="102" t="s">
        <v>85</v>
      </c>
      <c r="L2045" s="105" t="s">
        <v>189</v>
      </c>
      <c r="M2045" s="105" t="s">
        <v>188</v>
      </c>
      <c r="N2045" s="105" t="s">
        <v>51</v>
      </c>
    </row>
    <row r="2046" spans="1:14" ht="13.8" thickBot="1" x14ac:dyDescent="0.25">
      <c r="A2046" s="26" t="s">
        <v>56</v>
      </c>
      <c r="B2046" s="22">
        <v>16</v>
      </c>
      <c r="C2046" s="22">
        <v>25</v>
      </c>
      <c r="D2046" s="22">
        <v>32</v>
      </c>
      <c r="E2046" s="22">
        <v>38</v>
      </c>
      <c r="F2046" s="22">
        <v>56</v>
      </c>
      <c r="G2046" s="22">
        <v>87</v>
      </c>
      <c r="H2046" s="22">
        <v>121</v>
      </c>
      <c r="I2046" s="22"/>
      <c r="J2046" s="23"/>
      <c r="K2046" s="68"/>
      <c r="L2046" s="107" t="s">
        <v>56</v>
      </c>
      <c r="M2046" s="103" t="e">
        <f>#REF!</f>
        <v>#REF!</v>
      </c>
      <c r="N2046" s="103" t="e">
        <f>IF(M2046=0,"",CHOOSE(M2046,"16","25","32","38","38","56","56","56","56","56","87","87","87","87","87","87","87","87","87","87","121","121","121","121","121","121","121","121","121","121","手入力箇所","手入力箇所","手入力箇所","手入力箇所","手入力箇所","手入力箇所","手入力箇所","手入力箇所","手入力箇所","手入力箇所"))</f>
        <v>#REF!</v>
      </c>
    </row>
    <row r="2047" spans="1:14" ht="13.8" thickBot="1" x14ac:dyDescent="0.25">
      <c r="A2047" s="27" t="s">
        <v>57</v>
      </c>
      <c r="B2047" s="18">
        <v>25</v>
      </c>
      <c r="C2047" s="18">
        <v>33</v>
      </c>
      <c r="D2047" s="18">
        <v>40</v>
      </c>
      <c r="E2047" s="18">
        <v>45</v>
      </c>
      <c r="F2047" s="18">
        <v>58</v>
      </c>
      <c r="G2047" s="18">
        <v>79</v>
      </c>
      <c r="H2047" s="18"/>
      <c r="I2047" s="18"/>
      <c r="J2047" s="62"/>
      <c r="K2047" s="69"/>
      <c r="L2047" s="107" t="s">
        <v>57</v>
      </c>
      <c r="M2047" s="103" t="e">
        <f>#REF!</f>
        <v>#REF!</v>
      </c>
      <c r="N2047" s="103" t="e">
        <f>IF(M2047=0,"",CHOOSE(M2047,"25","33","40","45","45","58","58","58","58","58","79","79","79","79","79","79","79","79","79","79","手入力箇所","手入力箇所","手入力箇所","手入力箇所","手入力箇所","手入力箇所","手入力箇所","手入力箇所","手入力箇所","手入力箇所"))</f>
        <v>#REF!</v>
      </c>
    </row>
    <row r="2048" spans="1:14" ht="48.6" thickBot="1" x14ac:dyDescent="0.25">
      <c r="A2048" s="28" t="s">
        <v>64</v>
      </c>
      <c r="B2048" s="18">
        <v>32</v>
      </c>
      <c r="C2048" s="18"/>
      <c r="D2048" s="18"/>
      <c r="E2048" s="18"/>
      <c r="F2048" s="18"/>
      <c r="G2048" s="18"/>
      <c r="H2048" s="18"/>
      <c r="I2048" s="18"/>
      <c r="J2048" s="62"/>
      <c r="K2048" s="69"/>
      <c r="L2048" s="108" t="s">
        <v>64</v>
      </c>
      <c r="M2048" s="103" t="e">
        <f>#REF!</f>
        <v>#REF!</v>
      </c>
      <c r="N2048" s="103" t="e">
        <f>IF(M2048=0,"",CHOOSE(M2048,"32","手入力箇所","手入力箇所","手入力箇所","手入力箇所","手入力箇所","手入力箇所","手入力箇所","手入力箇所","手入力箇所","手入力箇所"))</f>
        <v>#REF!</v>
      </c>
    </row>
    <row r="2049" spans="1:14" ht="48.6" thickBot="1" x14ac:dyDescent="0.25">
      <c r="A2049" s="28" t="s">
        <v>65</v>
      </c>
      <c r="B2049" s="18">
        <v>36</v>
      </c>
      <c r="C2049" s="18"/>
      <c r="D2049" s="18"/>
      <c r="E2049" s="18"/>
      <c r="F2049" s="18"/>
      <c r="G2049" s="18"/>
      <c r="H2049" s="18"/>
      <c r="I2049" s="18"/>
      <c r="J2049" s="62"/>
      <c r="K2049" s="69"/>
      <c r="L2049" s="108" t="s">
        <v>65</v>
      </c>
      <c r="M2049" s="103" t="e">
        <f>#REF!</f>
        <v>#REF!</v>
      </c>
      <c r="N2049" s="103" t="e">
        <f>IF(M2049=0,"",CHOOSE(M2049,"36","手入力箇所","手入力箇所","手入力箇所","手入力箇所","手入力箇所","手入力箇所","手入力箇所","手入力箇所","手入力箇所","手入力箇所"))</f>
        <v>#REF!</v>
      </c>
    </row>
    <row r="2050" spans="1:14" ht="24.6" thickBot="1" x14ac:dyDescent="0.25">
      <c r="A2050" s="28" t="s">
        <v>66</v>
      </c>
      <c r="B2050" s="18">
        <v>24</v>
      </c>
      <c r="C2050" s="18">
        <v>30</v>
      </c>
      <c r="D2050" s="18">
        <v>33</v>
      </c>
      <c r="E2050" s="18">
        <v>35</v>
      </c>
      <c r="F2050" s="18">
        <v>42</v>
      </c>
      <c r="G2050" s="18"/>
      <c r="H2050" s="18"/>
      <c r="I2050" s="18"/>
      <c r="J2050" s="62"/>
      <c r="K2050" s="69"/>
      <c r="L2050" s="108" t="s">
        <v>66</v>
      </c>
      <c r="M2050" s="103" t="e">
        <f>#REF!</f>
        <v>#REF!</v>
      </c>
      <c r="N2050" s="103" t="e">
        <f>IF(M2050=0,"",CHOOSE(M2050,"24","30","33","35","35","42","42","42","42","42","手入力箇所","手入力箇所","手入力箇所","手入力箇所","手入力箇所","手入力箇所","手入力箇所","手入力箇所","手入力箇所","手入力箇所"))</f>
        <v>#REF!</v>
      </c>
    </row>
    <row r="2051" spans="1:14" ht="36.6" thickBot="1" x14ac:dyDescent="0.25">
      <c r="A2051" s="28" t="s">
        <v>67</v>
      </c>
      <c r="B2051" s="18">
        <v>7</v>
      </c>
      <c r="C2051" s="18">
        <v>12</v>
      </c>
      <c r="D2051" s="18">
        <v>16</v>
      </c>
      <c r="E2051" s="18">
        <v>19</v>
      </c>
      <c r="F2051" s="18"/>
      <c r="G2051" s="18"/>
      <c r="H2051" s="18"/>
      <c r="I2051" s="18"/>
      <c r="J2051" s="62"/>
      <c r="K2051" s="69"/>
      <c r="L2051" s="108" t="s">
        <v>67</v>
      </c>
      <c r="M2051" s="103" t="e">
        <f>#REF!</f>
        <v>#REF!</v>
      </c>
      <c r="N2051" s="103" t="e">
        <f>IF(M2051=0,"",CHOOSE(M2051,"7","12","16","19","19","手入力箇所","手入力箇所","手入力箇所","手入力箇所","手入力箇所","手入力箇所","手入力箇所","手入力箇所","手入力箇所","手入力箇所"))</f>
        <v>#REF!</v>
      </c>
    </row>
    <row r="2052" spans="1:14" ht="24.6" thickBot="1" x14ac:dyDescent="0.25">
      <c r="A2052" s="28" t="s">
        <v>68</v>
      </c>
      <c r="B2052" s="18">
        <v>21</v>
      </c>
      <c r="C2052" s="18">
        <v>35</v>
      </c>
      <c r="D2052" s="18">
        <v>48</v>
      </c>
      <c r="E2052" s="18">
        <v>59</v>
      </c>
      <c r="F2052" s="18">
        <v>94</v>
      </c>
      <c r="G2052" s="18">
        <v>159</v>
      </c>
      <c r="H2052" s="18">
        <v>235</v>
      </c>
      <c r="I2052" s="18"/>
      <c r="J2052" s="62"/>
      <c r="K2052" s="69"/>
      <c r="L2052" s="108" t="s">
        <v>68</v>
      </c>
      <c r="M2052" s="103" t="e">
        <f>#REF!</f>
        <v>#REF!</v>
      </c>
      <c r="N2052" s="103" t="e">
        <f>IF(M2052=0,"",CHOOSE(M2052,"21","35","48","59","59","94","94","94","94","94","159","159","159","159","159","159","159","159","159","159","235","235","235","235","235","235","235","235","235","235","手入力箇所","手入力箇所","手入力箇所","手入力箇所","手入力箇所","手入力箇所","手入力箇所","手入力箇所","手入力箇所","手入力箇所"))</f>
        <v>#REF!</v>
      </c>
    </row>
    <row r="2053" spans="1:14" ht="36.6" thickBot="1" x14ac:dyDescent="0.25">
      <c r="A2053" s="28" t="s">
        <v>69</v>
      </c>
      <c r="B2053" s="18">
        <v>22</v>
      </c>
      <c r="C2053" s="18">
        <v>26</v>
      </c>
      <c r="D2053" s="18">
        <v>28</v>
      </c>
      <c r="E2053" s="18">
        <v>29</v>
      </c>
      <c r="F2053" s="18">
        <v>34</v>
      </c>
      <c r="G2053" s="18"/>
      <c r="H2053" s="18"/>
      <c r="I2053" s="18"/>
      <c r="J2053" s="62"/>
      <c r="K2053" s="69"/>
      <c r="L2053" s="108" t="s">
        <v>69</v>
      </c>
      <c r="M2053" s="103" t="e">
        <f>#REF!</f>
        <v>#REF!</v>
      </c>
      <c r="N2053" s="103" t="e">
        <f>IF(M2053=0,"",CHOOSE(M2053,"22","26","28","29","29","34","34","34","34","34","手入力箇所","手入力箇所","手入力箇所","手入力箇所","手入力箇所","手入力箇所","手入力箇所","手入力箇所","手入力箇所","手入力箇所"))</f>
        <v>#REF!</v>
      </c>
    </row>
    <row r="2054" spans="1:14" ht="13.8" thickBot="1" x14ac:dyDescent="0.25">
      <c r="A2054" s="27" t="s">
        <v>63</v>
      </c>
      <c r="B2054" s="18">
        <v>21</v>
      </c>
      <c r="C2054" s="18">
        <v>33</v>
      </c>
      <c r="D2054" s="18">
        <v>46</v>
      </c>
      <c r="E2054" s="18">
        <v>56</v>
      </c>
      <c r="F2054" s="18">
        <v>89</v>
      </c>
      <c r="G2054" s="18">
        <v>151</v>
      </c>
      <c r="H2054" s="18">
        <v>224</v>
      </c>
      <c r="I2054" s="18">
        <v>289</v>
      </c>
      <c r="J2054" s="18">
        <v>350</v>
      </c>
      <c r="K2054" s="69"/>
      <c r="L2054" s="107" t="s">
        <v>63</v>
      </c>
      <c r="M2054" s="103" t="e">
        <f>#REF!</f>
        <v>#REF!</v>
      </c>
      <c r="N2054" s="103" t="e">
        <f>IF(M2054=0,"",CHOOSE(M2054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055" spans="1:14" ht="24.6" thickBot="1" x14ac:dyDescent="0.25">
      <c r="A2055" s="34" t="s">
        <v>70</v>
      </c>
      <c r="B2055" s="35">
        <v>13</v>
      </c>
      <c r="C2055" s="35">
        <v>33</v>
      </c>
      <c r="D2055" s="35">
        <v>59</v>
      </c>
      <c r="E2055" s="35"/>
      <c r="F2055" s="35"/>
      <c r="G2055" s="35"/>
      <c r="H2055" s="35"/>
      <c r="I2055" s="35"/>
      <c r="J2055" s="36"/>
      <c r="K2055" s="67"/>
      <c r="L2055" s="108" t="s">
        <v>70</v>
      </c>
      <c r="M2055" s="103" t="e">
        <f>#REF!</f>
        <v>#REF!</v>
      </c>
      <c r="N2055" s="103" t="e">
        <f>IF(M2055=0,"",CHOOSE(M2055,"13","33","59","手入力箇所","手入力箇所","手入力箇所","手入力箇所","手入力箇所","手入力箇所","手入力箇所","手入力箇所","手入力箇所","手入力箇所"))</f>
        <v>#REF!</v>
      </c>
    </row>
    <row r="2056" spans="1:14" ht="13.8" thickBot="1" x14ac:dyDescent="0.25">
      <c r="A2056" s="37" t="s">
        <v>71</v>
      </c>
      <c r="B2056" s="17">
        <v>23</v>
      </c>
      <c r="C2056" s="17">
        <v>39</v>
      </c>
      <c r="D2056" s="17">
        <v>97</v>
      </c>
      <c r="E2056" s="17"/>
      <c r="F2056" s="17"/>
      <c r="G2056" s="17"/>
      <c r="H2056" s="17"/>
      <c r="I2056" s="17"/>
      <c r="J2056" s="64"/>
      <c r="K2056" s="70"/>
      <c r="L2056" s="109" t="s">
        <v>71</v>
      </c>
      <c r="M2056" s="103" t="e">
        <f>#REF!</f>
        <v>#REF!</v>
      </c>
      <c r="N2056" s="103" t="e">
        <f>IF(M2056=0,"",CHOOSE(M2056,"23","39","97","手入力箇所","手入力箇所","手入力箇所","手入力箇所","手入力箇所","手入力箇所","手入力箇所","手入力箇所","手入力箇所","手入力箇所"))</f>
        <v>#REF!</v>
      </c>
    </row>
    <row r="2057" spans="1:14" ht="13.8" thickBot="1" x14ac:dyDescent="0.25">
      <c r="A2057" s="29" t="s">
        <v>72</v>
      </c>
      <c r="B2057" s="18">
        <v>21</v>
      </c>
      <c r="C2057" s="18">
        <v>37</v>
      </c>
      <c r="D2057" s="18">
        <v>58</v>
      </c>
      <c r="E2057" s="18">
        <v>76</v>
      </c>
      <c r="F2057" s="18">
        <v>137</v>
      </c>
      <c r="G2057" s="18"/>
      <c r="H2057" s="18"/>
      <c r="I2057" s="18"/>
      <c r="J2057" s="62"/>
      <c r="K2057" s="69"/>
      <c r="L2057" s="109" t="s">
        <v>72</v>
      </c>
      <c r="M2057" s="103" t="e">
        <f>#REF!</f>
        <v>#REF!</v>
      </c>
      <c r="N2057" s="103" t="e">
        <f>IF(M2057=0,"",CHOOSE(M2057,"21","37","58","76","76","137","137","137","137","137","手入力箇所","手入力箇所","手入力箇所","手入力箇所","手入力箇所","手入力箇所","手入力箇所","手入力箇所","手入力箇所","手入力箇所"))</f>
        <v>#REF!</v>
      </c>
    </row>
    <row r="2058" spans="1:14" ht="13.8" thickBot="1" x14ac:dyDescent="0.25">
      <c r="A2058" s="29" t="s">
        <v>73</v>
      </c>
      <c r="B2058" s="18">
        <v>48</v>
      </c>
      <c r="C2058" s="18">
        <v>93</v>
      </c>
      <c r="D2058" s="18">
        <v>138</v>
      </c>
      <c r="E2058" s="18">
        <v>183</v>
      </c>
      <c r="F2058" s="18"/>
      <c r="G2058" s="18"/>
      <c r="H2058" s="18"/>
      <c r="I2058" s="18"/>
      <c r="J2058" s="62"/>
      <c r="K2058" s="69"/>
      <c r="L2058" s="109" t="s">
        <v>73</v>
      </c>
      <c r="M2058" s="103" t="e">
        <f>#REF!</f>
        <v>#REF!</v>
      </c>
      <c r="N2058" s="103" t="e">
        <f>IF(M2058=0,"",CHOOSE(M2058,"48","93","138","183","183","手入力箇所","手入力箇所","手入力箇所","手入力箇所","手入力箇所","手入力箇所","手入力箇所","手入力箇所","手入力箇所","手入力箇所"))</f>
        <v>#REF!</v>
      </c>
    </row>
    <row r="2059" spans="1:14" ht="37.200000000000003" thickBot="1" x14ac:dyDescent="0.25">
      <c r="A2059" s="30" t="s">
        <v>74</v>
      </c>
      <c r="B2059" s="18">
        <v>13</v>
      </c>
      <c r="C2059" s="18">
        <v>26</v>
      </c>
      <c r="D2059" s="18">
        <v>40</v>
      </c>
      <c r="E2059" s="18">
        <v>55</v>
      </c>
      <c r="F2059" s="18">
        <v>107</v>
      </c>
      <c r="G2059" s="18">
        <v>224</v>
      </c>
      <c r="H2059" s="18">
        <v>386</v>
      </c>
      <c r="I2059" s="18"/>
      <c r="J2059" s="62"/>
      <c r="K2059" s="69"/>
      <c r="L2059" s="110" t="s">
        <v>74</v>
      </c>
      <c r="M2059" s="103" t="e">
        <f>#REF!</f>
        <v>#REF!</v>
      </c>
      <c r="N2059" s="103" t="e">
        <f>IF(M2059=0,"",CHOOSE(M2059,"13","26","40","55","55","107","107","107","107","107","224","224","224","224","224","224","224","224","224","224","386","386","386","386","386","386","386","386","386","386","手入力箇所","手入力箇所","手入力箇所","手入力箇所","手入力箇所","手入力箇所","手入力箇所","手入力箇所","手入力箇所","手入力箇所"))</f>
        <v>#REF!</v>
      </c>
    </row>
    <row r="2060" spans="1:14" ht="13.8" thickBot="1" x14ac:dyDescent="0.25">
      <c r="A2060" s="29" t="s">
        <v>75</v>
      </c>
      <c r="B2060" s="18">
        <v>36</v>
      </c>
      <c r="C2060" s="18">
        <v>98</v>
      </c>
      <c r="D2060" s="18">
        <v>173</v>
      </c>
      <c r="E2060" s="18">
        <v>274</v>
      </c>
      <c r="F2060" s="18"/>
      <c r="G2060" s="18"/>
      <c r="H2060" s="18"/>
      <c r="I2060" s="18"/>
      <c r="J2060" s="62"/>
      <c r="K2060" s="69"/>
      <c r="L2060" s="109" t="s">
        <v>75</v>
      </c>
      <c r="M2060" s="103" t="e">
        <f>#REF!</f>
        <v>#REF!</v>
      </c>
      <c r="N2060" s="103" t="e">
        <f>IF(M2060=0,"",CHOOSE(M2060,"36","98","173","274","274","手入力箇所","手入力箇所","手入力箇所","手入力箇所","手入力箇所","手入力箇所","手入力箇所","手入力箇所","手入力箇所","手入力箇所"))</f>
        <v>#REF!</v>
      </c>
    </row>
    <row r="2061" spans="1:14" ht="37.200000000000003" thickBot="1" x14ac:dyDescent="0.25">
      <c r="A2061" s="30" t="s">
        <v>76</v>
      </c>
      <c r="B2061" s="18">
        <v>127</v>
      </c>
      <c r="C2061" s="18">
        <v>127</v>
      </c>
      <c r="D2061" s="18">
        <v>127</v>
      </c>
      <c r="E2061" s="18">
        <v>127</v>
      </c>
      <c r="F2061" s="18"/>
      <c r="G2061" s="18"/>
      <c r="H2061" s="18"/>
      <c r="I2061" s="18"/>
      <c r="J2061" s="62"/>
      <c r="K2061" s="69"/>
      <c r="L2061" s="110" t="s">
        <v>76</v>
      </c>
      <c r="M2061" s="103" t="e">
        <f>#REF!</f>
        <v>#REF!</v>
      </c>
      <c r="N2061" s="103" t="e">
        <f>IF(M2061=0,"",CHOOSE(M2061,"127","127","127","127","127","手入力箇所","手入力箇所","手入力箇所","手入力箇所","手入力箇所","手入力箇所","手入力箇所","手入力箇所","手入力箇所","手入力箇所"))</f>
        <v>#REF!</v>
      </c>
    </row>
    <row r="2062" spans="1:14" ht="27" thickBot="1" x14ac:dyDescent="0.25">
      <c r="A2062" s="31" t="s">
        <v>77</v>
      </c>
      <c r="B2062" s="18">
        <v>42</v>
      </c>
      <c r="C2062" s="18">
        <v>90</v>
      </c>
      <c r="D2062" s="18">
        <v>141</v>
      </c>
      <c r="E2062" s="18">
        <v>193</v>
      </c>
      <c r="F2062" s="62"/>
      <c r="G2062" s="62"/>
      <c r="H2062" s="62"/>
      <c r="I2062" s="62"/>
      <c r="J2062" s="62"/>
      <c r="K2062" s="69"/>
      <c r="L2062" s="111" t="s">
        <v>77</v>
      </c>
      <c r="M2062" s="103" t="e">
        <f>#REF!</f>
        <v>#REF!</v>
      </c>
      <c r="N2062" s="103" t="e">
        <f>IF(M2062=0,"",CHOOSE(M2062,"42","90","141","193","1936","手入力箇所","手入力箇所","手入力箇所","手入力箇所","手入力箇所","手入力箇所","手入力箇所","手入力箇所","手入力箇所","手入力箇所"))</f>
        <v>#REF!</v>
      </c>
    </row>
    <row r="2063" spans="1:14" ht="40.200000000000003" thickBot="1" x14ac:dyDescent="0.25">
      <c r="A2063" s="31" t="s">
        <v>78</v>
      </c>
      <c r="B2063" s="18">
        <v>24</v>
      </c>
      <c r="C2063" s="18">
        <v>43</v>
      </c>
      <c r="D2063" s="18">
        <v>61</v>
      </c>
      <c r="E2063" s="18">
        <v>76</v>
      </c>
      <c r="F2063" s="62"/>
      <c r="G2063" s="62"/>
      <c r="H2063" s="62"/>
      <c r="I2063" s="62"/>
      <c r="J2063" s="62"/>
      <c r="K2063" s="69"/>
      <c r="L2063" s="111" t="s">
        <v>78</v>
      </c>
      <c r="M2063" s="103" t="e">
        <f>#REF!</f>
        <v>#REF!</v>
      </c>
      <c r="N2063" s="103" t="e">
        <f>IF(M2063=0,"",CHOOSE(M2063,"24","43","61","76","76","手入力箇所","手入力箇所","手入力箇所","手入力箇所","手入力箇所","手入力箇所","手入力箇所","手入力箇所","手入力箇所","手入力箇所"))</f>
        <v>#REF!</v>
      </c>
    </row>
    <row r="2064" spans="1:14" ht="27" thickBot="1" x14ac:dyDescent="0.25">
      <c r="A2064" s="31" t="s">
        <v>79</v>
      </c>
      <c r="B2064" s="18">
        <v>54</v>
      </c>
      <c r="C2064" s="18">
        <v>77</v>
      </c>
      <c r="D2064" s="18">
        <v>94</v>
      </c>
      <c r="E2064" s="18">
        <v>107</v>
      </c>
      <c r="F2064" s="62"/>
      <c r="G2064" s="62"/>
      <c r="H2064" s="62"/>
      <c r="I2064" s="62"/>
      <c r="J2064" s="62"/>
      <c r="K2064" s="69"/>
      <c r="L2064" s="111" t="s">
        <v>79</v>
      </c>
      <c r="M2064" s="103" t="e">
        <f>#REF!</f>
        <v>#REF!</v>
      </c>
      <c r="N2064" s="103" t="e">
        <f>IF(M2064=0,"",CHOOSE(M2064,"54","77","94","107","107","手入力箇所","手入力箇所","手入力箇所","手入力箇所","手入力箇所","手入力箇所","手入力箇所","手入力箇所","手入力箇所","手入力箇所"))</f>
        <v>#REF!</v>
      </c>
    </row>
    <row r="2065" spans="1:14" ht="40.200000000000003" thickBot="1" x14ac:dyDescent="0.25">
      <c r="A2065" s="31" t="s">
        <v>80</v>
      </c>
      <c r="B2065" s="18">
        <v>49</v>
      </c>
      <c r="C2065" s="18">
        <v>53</v>
      </c>
      <c r="D2065" s="18">
        <v>55</v>
      </c>
      <c r="E2065" s="18">
        <v>56</v>
      </c>
      <c r="F2065" s="62"/>
      <c r="G2065" s="62"/>
      <c r="H2065" s="62"/>
      <c r="I2065" s="62"/>
      <c r="J2065" s="62"/>
      <c r="K2065" s="69"/>
      <c r="L2065" s="111" t="s">
        <v>80</v>
      </c>
      <c r="M2065" s="103" t="e">
        <f>#REF!</f>
        <v>#REF!</v>
      </c>
      <c r="N2065" s="103" t="e">
        <f>IF(M2065=0,"",CHOOSE(M2065,"49","53","55","56","56","手入力箇所","手入力箇所","手入力箇所","手入力箇所","手入力箇所","手入力箇所","手入力箇所","手入力箇所","手入力箇所","手入力箇所"))</f>
        <v>#REF!</v>
      </c>
    </row>
    <row r="2066" spans="1:14" ht="40.200000000000003" thickBot="1" x14ac:dyDescent="0.25">
      <c r="A2066" s="38" t="s">
        <v>81</v>
      </c>
      <c r="B2066" s="35">
        <v>232</v>
      </c>
      <c r="C2066" s="35">
        <v>232</v>
      </c>
      <c r="D2066" s="36"/>
      <c r="E2066" s="36"/>
      <c r="F2066" s="36"/>
      <c r="G2066" s="36"/>
      <c r="H2066" s="36"/>
      <c r="I2066" s="36"/>
      <c r="J2066" s="36"/>
      <c r="K2066" s="67"/>
      <c r="L2066" s="111" t="s">
        <v>81</v>
      </c>
      <c r="M2066" s="103" t="e">
        <f>#REF!</f>
        <v>#REF!</v>
      </c>
      <c r="N2066" s="103" t="e">
        <f>IF(M2066=0,"",CHOOSE(M2066,"232","232","手入力箇所","手入力箇所","手入力箇所","手入力箇所","手入力箇所","手入力箇所","手入力箇所","手入力箇所","手入力箇所","手入力箇所"))</f>
        <v>#REF!</v>
      </c>
    </row>
    <row r="2067" spans="1:14" ht="13.8" thickBot="1" x14ac:dyDescent="0.25">
      <c r="A2067" s="39" t="s">
        <v>82</v>
      </c>
      <c r="B2067" s="17">
        <v>6</v>
      </c>
      <c r="C2067" s="17">
        <v>9</v>
      </c>
      <c r="D2067" s="17">
        <v>11</v>
      </c>
      <c r="E2067" s="17">
        <v>13</v>
      </c>
      <c r="F2067" s="17">
        <v>18</v>
      </c>
      <c r="G2067" s="17">
        <v>26</v>
      </c>
      <c r="H2067" s="17">
        <v>35</v>
      </c>
      <c r="I2067" s="17">
        <v>43</v>
      </c>
      <c r="J2067" s="17">
        <v>49</v>
      </c>
      <c r="K2067" s="70"/>
      <c r="L2067" s="111" t="s">
        <v>82</v>
      </c>
      <c r="M2067" s="103" t="e">
        <f>#REF!</f>
        <v>#REF!</v>
      </c>
      <c r="N2067" s="103" t="e">
        <f>IF(M2067=0,"",CHOOSE(M2067,"6","9","11","13","13","18","18","18","18","18","26","26","26","26","26","26","26","26","26","26","35","35","35","35","35","35","35","35","35","35","43","43","43","43","43","43","43","43","43","43","49","49","49","49","49","49","49","49","49","49","手入力箇所","手入力箇所","手入力箇所","手入力箇所","手入力箇所","手入力箇所","手入力箇所","手入力箇所","手入力箇所","手入力箇所"))</f>
        <v>#REF!</v>
      </c>
    </row>
    <row r="2068" spans="1:14" ht="13.8" thickBot="1" x14ac:dyDescent="0.25">
      <c r="A2068" s="31" t="s">
        <v>83</v>
      </c>
      <c r="B2068" s="18">
        <v>6</v>
      </c>
      <c r="C2068" s="18">
        <v>10</v>
      </c>
      <c r="D2068" s="18">
        <v>14</v>
      </c>
      <c r="E2068" s="18">
        <v>17</v>
      </c>
      <c r="F2068" s="18">
        <v>29</v>
      </c>
      <c r="G2068" s="18">
        <v>50</v>
      </c>
      <c r="H2068" s="18">
        <v>76</v>
      </c>
      <c r="I2068" s="18">
        <v>100</v>
      </c>
      <c r="J2068" s="18">
        <v>123</v>
      </c>
      <c r="K2068" s="69"/>
      <c r="L2068" s="111" t="s">
        <v>83</v>
      </c>
      <c r="M2068" s="103" t="e">
        <f>#REF!</f>
        <v>#REF!</v>
      </c>
      <c r="N2068" s="103" t="e">
        <f>IF(M2068=0,"",CHOOSE(M2068,"6","10","14","17","17","29","29","29","29","29","50","50","50","50","50","50","50","50","50","50","76","76","76","76","76","76","76","76","76","76","100","100","100","100","100","100","100","100","100","100","123","123","123","123","123","123","123","123","123","123","手入力箇所","手入力箇所","手入力箇所","手入力箇所","手入力箇所","手入力箇所","手入力箇所","手入力箇所","手入力箇所"))</f>
        <v>#REF!</v>
      </c>
    </row>
    <row r="2069" spans="1:14" ht="27" thickBot="1" x14ac:dyDescent="0.25">
      <c r="A2069" s="32" t="s">
        <v>84</v>
      </c>
      <c r="B2069" s="20">
        <v>9</v>
      </c>
      <c r="C2069" s="20">
        <v>15</v>
      </c>
      <c r="D2069" s="20">
        <v>20</v>
      </c>
      <c r="E2069" s="20">
        <v>24</v>
      </c>
      <c r="F2069" s="20">
        <v>39</v>
      </c>
      <c r="G2069" s="20">
        <v>65</v>
      </c>
      <c r="H2069" s="63"/>
      <c r="I2069" s="63"/>
      <c r="J2069" s="63"/>
      <c r="K2069" s="106"/>
      <c r="L2069" s="111" t="s">
        <v>84</v>
      </c>
      <c r="M2069" s="103" t="e">
        <f>#REF!</f>
        <v>#REF!</v>
      </c>
      <c r="N2069" s="103" t="e">
        <f>IF(M2069=0,"",CHOOSE(M2069,"9","15","20","24","24","39","39","39","39","39","65","65","65","65","65","65","65","65","65","65","手入力箇所","手入力箇所","手入力箇所","手入力箇所","手入力箇所","手入力箇所","手入力箇所","手入力箇所","手入力箇所","手入力箇所"))</f>
        <v>#REF!</v>
      </c>
    </row>
    <row r="2072" spans="1:14" ht="13.8" thickBot="1" x14ac:dyDescent="0.25"/>
    <row r="2073" spans="1:14" ht="13.8" thickBot="1" x14ac:dyDescent="0.25">
      <c r="A2073" s="688" t="e">
        <f>#REF!</f>
        <v>#REF!</v>
      </c>
      <c r="B2073" s="688"/>
      <c r="C2073" s="688"/>
      <c r="D2073" s="689" t="s">
        <v>192</v>
      </c>
      <c r="E2073" s="689"/>
      <c r="F2073" s="689"/>
      <c r="G2073" s="689"/>
      <c r="H2073" s="689"/>
      <c r="I2073" s="689"/>
      <c r="J2073" s="689"/>
      <c r="K2073" s="689"/>
      <c r="L2073" s="689"/>
      <c r="M2073" s="689"/>
      <c r="N2073" s="689"/>
    </row>
    <row r="2074" spans="1:14" ht="13.8" thickBot="1" x14ac:dyDescent="0.25">
      <c r="A2074" s="65"/>
      <c r="B2074" s="33">
        <v>1</v>
      </c>
      <c r="C2074" s="24">
        <v>2</v>
      </c>
      <c r="D2074" s="24">
        <v>3</v>
      </c>
      <c r="E2074" s="24" t="s">
        <v>58</v>
      </c>
      <c r="F2074" s="24" t="s">
        <v>59</v>
      </c>
      <c r="G2074" s="24" t="s">
        <v>60</v>
      </c>
      <c r="H2074" s="24" t="s">
        <v>61</v>
      </c>
      <c r="I2074" s="24" t="s">
        <v>62</v>
      </c>
      <c r="J2074" s="24" t="s">
        <v>194</v>
      </c>
      <c r="K2074" s="25" t="s">
        <v>85</v>
      </c>
      <c r="L2074" s="105" t="s">
        <v>189</v>
      </c>
      <c r="M2074" s="105" t="s">
        <v>188</v>
      </c>
      <c r="N2074" s="105" t="s">
        <v>51</v>
      </c>
    </row>
    <row r="2075" spans="1:14" ht="13.8" thickBot="1" x14ac:dyDescent="0.25">
      <c r="A2075" s="26" t="s">
        <v>56</v>
      </c>
      <c r="B2075" s="22">
        <v>5</v>
      </c>
      <c r="C2075" s="22">
        <v>7</v>
      </c>
      <c r="D2075" s="22">
        <v>8</v>
      </c>
      <c r="E2075" s="22">
        <v>8</v>
      </c>
      <c r="F2075" s="22">
        <v>10</v>
      </c>
      <c r="G2075" s="22">
        <v>13</v>
      </c>
      <c r="H2075" s="22">
        <v>16</v>
      </c>
      <c r="I2075" s="22"/>
      <c r="J2075" s="23"/>
      <c r="K2075" s="1"/>
      <c r="L2075" s="26" t="s">
        <v>56</v>
      </c>
      <c r="M2075" s="104" t="e">
        <f>#REF!</f>
        <v>#REF!</v>
      </c>
      <c r="N2075" s="112" t="e">
        <f>IF(M2075=0,"",CHOOSE(M2075,"5","7","8","8","8","10","10","10","10","10","13","13","13","13","13","13","13","13","13","13","16","16","16","16","16","16","16","16","16","16","16","手入力箇所","手入力箇所","手入力箇所","手入力箇所","手入力箇所","手入力箇所","手入力箇所","手入力箇所","手入力箇所","手入力箇所"))</f>
        <v>#REF!</v>
      </c>
    </row>
    <row r="2076" spans="1:14" ht="13.8" thickBot="1" x14ac:dyDescent="0.25">
      <c r="A2076" s="27" t="s">
        <v>57</v>
      </c>
      <c r="B2076" s="18">
        <v>5</v>
      </c>
      <c r="C2076" s="18">
        <v>7</v>
      </c>
      <c r="D2076" s="18">
        <v>8</v>
      </c>
      <c r="E2076" s="18">
        <v>9</v>
      </c>
      <c r="F2076" s="18">
        <v>12</v>
      </c>
      <c r="G2076" s="18">
        <v>16</v>
      </c>
      <c r="H2076" s="18"/>
      <c r="I2076" s="18"/>
      <c r="J2076" s="62"/>
      <c r="K2076" s="19"/>
      <c r="L2076" s="27" t="s">
        <v>57</v>
      </c>
      <c r="M2076" s="104" t="e">
        <f>#REF!</f>
        <v>#REF!</v>
      </c>
      <c r="N2076" s="113" t="e">
        <f>IF(M2076=0,"",CHOOSE(M2076,"5","7","8","9","9","12","12","12","12","12","16","16","16","16","16","16","16","16","16","16","手入力箇所","手入力箇所","手入力箇所","手入力箇所","手入力箇所","手入力箇所","手入力箇所","手入力箇所","手入力箇所","手入力箇所"))</f>
        <v>#REF!</v>
      </c>
    </row>
    <row r="2077" spans="1:14" ht="48.6" thickBot="1" x14ac:dyDescent="0.25">
      <c r="A2077" s="28" t="s">
        <v>64</v>
      </c>
      <c r="B2077" s="18">
        <v>6</v>
      </c>
      <c r="C2077" s="18"/>
      <c r="D2077" s="18"/>
      <c r="E2077" s="18"/>
      <c r="F2077" s="18"/>
      <c r="G2077" s="18"/>
      <c r="H2077" s="18"/>
      <c r="I2077" s="18"/>
      <c r="J2077" s="62"/>
      <c r="K2077" s="19"/>
      <c r="L2077" s="28" t="s">
        <v>64</v>
      </c>
      <c r="M2077" s="104" t="e">
        <f>#REF!</f>
        <v>#REF!</v>
      </c>
      <c r="N2077" s="113" t="e">
        <f>IF(M2077=0,"",CHOOSE(M2077,"6","手入力箇所","手入力箇所","手入力箇所","手入力箇所","手入力箇所","手入力箇所","手入力箇所","手入力箇所","手入力箇所","手入力箇所","",""))</f>
        <v>#REF!</v>
      </c>
    </row>
    <row r="2078" spans="1:14" ht="48.6" thickBot="1" x14ac:dyDescent="0.25">
      <c r="A2078" s="28" t="s">
        <v>65</v>
      </c>
      <c r="B2078" s="18">
        <v>6</v>
      </c>
      <c r="C2078" s="18"/>
      <c r="D2078" s="18"/>
      <c r="E2078" s="18"/>
      <c r="F2078" s="18"/>
      <c r="G2078" s="18"/>
      <c r="H2078" s="18"/>
      <c r="I2078" s="18"/>
      <c r="J2078" s="62"/>
      <c r="K2078" s="19"/>
      <c r="L2078" s="28" t="s">
        <v>65</v>
      </c>
      <c r="M2078" s="104" t="e">
        <f>#REF!</f>
        <v>#REF!</v>
      </c>
      <c r="N2078" s="113" t="e">
        <f>IF(M2078=0,"",CHOOSE(M2078,"6","手入力箇所","手入力箇所","手入力箇所","手入力箇所","手入力箇所","手入力箇所","手入力箇所","手入力箇所","手入力箇所","手入力箇所","",""))</f>
        <v>#REF!</v>
      </c>
    </row>
    <row r="2079" spans="1:14" ht="24.6" thickBot="1" x14ac:dyDescent="0.25">
      <c r="A2079" s="28" t="s">
        <v>66</v>
      </c>
      <c r="B2079" s="18">
        <v>5</v>
      </c>
      <c r="C2079" s="18">
        <v>7</v>
      </c>
      <c r="D2079" s="18">
        <v>8</v>
      </c>
      <c r="E2079" s="18">
        <v>9</v>
      </c>
      <c r="F2079" s="18">
        <v>12</v>
      </c>
      <c r="G2079" s="18"/>
      <c r="H2079" s="18"/>
      <c r="I2079" s="18"/>
      <c r="J2079" s="62"/>
      <c r="K2079" s="19"/>
      <c r="L2079" s="28" t="s">
        <v>66</v>
      </c>
      <c r="M2079" s="104" t="e">
        <f>#REF!</f>
        <v>#REF!</v>
      </c>
      <c r="N2079" s="113" t="e">
        <f>IF(M2079=0,"",CHOOSE(M2079,"5","7","8","9","9","12","12","12","12","12","手入力箇所","手入力箇所","手入力箇所","手入力箇所","手入力箇所","手入力箇所","手入力箇所","手入力箇所","手入力箇所","手入力箇所"))</f>
        <v>#REF!</v>
      </c>
    </row>
    <row r="2080" spans="1:14" ht="36.6" thickBot="1" x14ac:dyDescent="0.25">
      <c r="A2080" s="28" t="s">
        <v>67</v>
      </c>
      <c r="B2080" s="18">
        <v>4</v>
      </c>
      <c r="C2080" s="18">
        <v>5</v>
      </c>
      <c r="D2080" s="18">
        <v>5</v>
      </c>
      <c r="E2080" s="18">
        <v>6</v>
      </c>
      <c r="F2080" s="18"/>
      <c r="G2080" s="18"/>
      <c r="H2080" s="18"/>
      <c r="I2080" s="18"/>
      <c r="J2080" s="62"/>
      <c r="K2080" s="19"/>
      <c r="L2080" s="28" t="s">
        <v>67</v>
      </c>
      <c r="M2080" s="104" t="e">
        <f>#REF!</f>
        <v>#REF!</v>
      </c>
      <c r="N2080" s="113" t="e">
        <f>IF(M2080=0,"",CHOOSE(M2080,"4","5","5","6","6","手入力箇所","手入力箇所","手入力箇所","手入力箇所","手入力箇所","手入力箇所","手入力箇所","手入力箇所","手入力箇所","手入力箇所"))</f>
        <v>#REF!</v>
      </c>
    </row>
    <row r="2081" spans="1:14" ht="24.6" thickBot="1" x14ac:dyDescent="0.25">
      <c r="A2081" s="28" t="s">
        <v>68</v>
      </c>
      <c r="B2081" s="18">
        <v>12</v>
      </c>
      <c r="C2081" s="18">
        <v>12</v>
      </c>
      <c r="D2081" s="18">
        <v>12</v>
      </c>
      <c r="E2081" s="18">
        <v>12</v>
      </c>
      <c r="F2081" s="18">
        <v>12</v>
      </c>
      <c r="G2081" s="18">
        <v>12</v>
      </c>
      <c r="H2081" s="18">
        <v>12</v>
      </c>
      <c r="I2081" s="18"/>
      <c r="J2081" s="62"/>
      <c r="K2081" s="19"/>
      <c r="L2081" s="28" t="s">
        <v>68</v>
      </c>
      <c r="M2081" s="104" t="e">
        <f>#REF!</f>
        <v>#REF!</v>
      </c>
      <c r="N2081" s="113" t="e">
        <f>IF(M2081=0,"",CHOOSE(M2081,"12","12","12","12","12","12","12","12","12","12","12","12","12","12","12","12","12","12","12","12","12","12","12","12","12","12","12","12","12","12","手入力箇所","手入力箇所","手入力箇所","手入力箇所","手入力箇所","手入力箇所","手入力箇所","手入力箇所","手入力箇所","手入力箇所"))</f>
        <v>#REF!</v>
      </c>
    </row>
    <row r="2082" spans="1:14" ht="36.6" thickBot="1" x14ac:dyDescent="0.25">
      <c r="A2082" s="28" t="s">
        <v>69</v>
      </c>
      <c r="B2082" s="18">
        <v>7</v>
      </c>
      <c r="C2082" s="18">
        <v>7</v>
      </c>
      <c r="D2082" s="18">
        <v>7</v>
      </c>
      <c r="E2082" s="18">
        <v>7</v>
      </c>
      <c r="F2082" s="18">
        <v>7</v>
      </c>
      <c r="G2082" s="18"/>
      <c r="H2082" s="18"/>
      <c r="I2082" s="18"/>
      <c r="J2082" s="62"/>
      <c r="K2082" s="19"/>
      <c r="L2082" s="28" t="s">
        <v>69</v>
      </c>
      <c r="M2082" s="104" t="e">
        <f>#REF!</f>
        <v>#REF!</v>
      </c>
      <c r="N2082" s="113" t="e">
        <f>IF(M2082=0,"",CHOOSE(M2082,"7","7","7","7","7","7","7","7","7","7","手入力箇所","手入力箇所","手入力箇所","手入力箇所","手入力箇所","手入力箇所","手入力箇所","手入力箇所","手入力箇所","手入力箇所"))</f>
        <v>#REF!</v>
      </c>
    </row>
    <row r="2083" spans="1:14" ht="13.8" thickBot="1" x14ac:dyDescent="0.25">
      <c r="A2083" s="27" t="s">
        <v>63</v>
      </c>
      <c r="B2083" s="18">
        <v>4</v>
      </c>
      <c r="C2083" s="18">
        <v>5</v>
      </c>
      <c r="D2083" s="18">
        <v>7</v>
      </c>
      <c r="E2083" s="18">
        <v>8</v>
      </c>
      <c r="F2083" s="18">
        <v>11</v>
      </c>
      <c r="G2083" s="18">
        <v>16</v>
      </c>
      <c r="H2083" s="18">
        <v>22</v>
      </c>
      <c r="I2083" s="18">
        <v>26</v>
      </c>
      <c r="J2083" s="18">
        <v>31</v>
      </c>
      <c r="K2083" s="19"/>
      <c r="L2083" s="27" t="s">
        <v>63</v>
      </c>
      <c r="M2083" s="104" t="e">
        <f>#REF!</f>
        <v>#REF!</v>
      </c>
      <c r="N2083" s="113" t="e">
        <f>IF(M2083=0,"",CHOOSE(M2083,"4","5","7","8","8","11","11","11","11","11","16","16","16","16","16","16","16","16","16","16","22","22","22","22","22","22","22","22","22","22","26","26","26","26","26","26","26","26","26","26","31","31","31","31","31","31","31","31","31","31","31","手入力箇所","手入力箇所","手入力箇所","手入力箇所","手入力箇所","手入力箇所","手入力箇所","手入力箇所","手入力箇所","手入力箇所"))</f>
        <v>#REF!</v>
      </c>
    </row>
    <row r="2084" spans="1:14" ht="24.6" thickBot="1" x14ac:dyDescent="0.25">
      <c r="A2084" s="28" t="s">
        <v>70</v>
      </c>
      <c r="B2084" s="18">
        <v>5</v>
      </c>
      <c r="C2084" s="18">
        <v>6</v>
      </c>
      <c r="D2084" s="18">
        <v>7</v>
      </c>
      <c r="E2084" s="18"/>
      <c r="F2084" s="18"/>
      <c r="G2084" s="18"/>
      <c r="H2084" s="18"/>
      <c r="I2084" s="18"/>
      <c r="J2084" s="62"/>
      <c r="K2084" s="19"/>
      <c r="L2084" s="28" t="s">
        <v>70</v>
      </c>
      <c r="M2084" s="104" t="e">
        <f>#REF!</f>
        <v>#REF!</v>
      </c>
      <c r="N2084" s="113" t="e">
        <f>IF(M2084=0,"",CHOOSE(M2084,"5","6","7","手入力箇所","手入力箇所","手入力箇所","手入力箇所","手入力箇所","手入力箇所","手入力箇所","手入力箇所","手入力箇所","手入力箇所"))</f>
        <v>#REF!</v>
      </c>
    </row>
    <row r="2085" spans="1:14" ht="13.8" thickBot="1" x14ac:dyDescent="0.25">
      <c r="A2085" s="29" t="s">
        <v>71</v>
      </c>
      <c r="B2085" s="18">
        <v>3</v>
      </c>
      <c r="C2085" s="18">
        <v>6</v>
      </c>
      <c r="D2085" s="18">
        <v>19</v>
      </c>
      <c r="E2085" s="18"/>
      <c r="F2085" s="18"/>
      <c r="G2085" s="18"/>
      <c r="H2085" s="18"/>
      <c r="I2085" s="18"/>
      <c r="J2085" s="62"/>
      <c r="K2085" s="19"/>
      <c r="L2085" s="29" t="s">
        <v>71</v>
      </c>
      <c r="M2085" s="104" t="e">
        <f>#REF!</f>
        <v>#REF!</v>
      </c>
      <c r="N2085" s="113" t="e">
        <f>IF(M2085=0,"",CHOOSE(M2085,"3","6","19","手入力箇所","手入力箇所","手入力箇所","手入力箇所","手入力箇所","手入力箇所","手入力箇所","手入力箇所","手入力箇所","手入力箇所"))</f>
        <v>#REF!</v>
      </c>
    </row>
    <row r="2086" spans="1:14" ht="13.8" thickBot="1" x14ac:dyDescent="0.25">
      <c r="A2086" s="29" t="s">
        <v>72</v>
      </c>
      <c r="B2086" s="18">
        <v>1</v>
      </c>
      <c r="C2086" s="18">
        <v>3</v>
      </c>
      <c r="D2086" s="18">
        <v>5</v>
      </c>
      <c r="E2086" s="18">
        <v>9</v>
      </c>
      <c r="F2086" s="18">
        <v>26</v>
      </c>
      <c r="G2086" s="18"/>
      <c r="H2086" s="18"/>
      <c r="I2086" s="18"/>
      <c r="J2086" s="62"/>
      <c r="K2086" s="19"/>
      <c r="L2086" s="29" t="s">
        <v>72</v>
      </c>
      <c r="M2086" s="104" t="e">
        <f>#REF!</f>
        <v>#REF!</v>
      </c>
      <c r="N2086" s="113" t="e">
        <f>IF(M2086=0,"",CHOOSE(M2086,"1","3","5","9","9","26","26","26","26","26","手入力箇所","手入力箇所","手入力箇所","手入力箇所","手入力箇所","手入力箇所","手入力箇所","手入力箇所","手入力箇所","手入力箇所"))</f>
        <v>#REF!</v>
      </c>
    </row>
    <row r="2087" spans="1:14" ht="13.8" thickBot="1" x14ac:dyDescent="0.25">
      <c r="A2087" s="29" t="s">
        <v>73</v>
      </c>
      <c r="B2087" s="18">
        <v>4</v>
      </c>
      <c r="C2087" s="18">
        <v>11</v>
      </c>
      <c r="D2087" s="18">
        <v>20</v>
      </c>
      <c r="E2087" s="18">
        <v>33</v>
      </c>
      <c r="F2087" s="18"/>
      <c r="G2087" s="18"/>
      <c r="H2087" s="18"/>
      <c r="I2087" s="18"/>
      <c r="J2087" s="62"/>
      <c r="K2087" s="19"/>
      <c r="L2087" s="29" t="s">
        <v>73</v>
      </c>
      <c r="M2087" s="104" t="e">
        <f>#REF!</f>
        <v>#REF!</v>
      </c>
      <c r="N2087" s="113" t="e">
        <f>IF(M2087=0,"",CHOOSE(M2087,"4","11","20","33","33","手入力箇所","手入力箇所","手入力箇所","手入力箇所","手入力箇所","手入力箇所","手入力箇所","手入力箇所","手入力箇所","手入力箇所"))</f>
        <v>#REF!</v>
      </c>
    </row>
    <row r="2088" spans="1:14" ht="37.200000000000003" thickBot="1" x14ac:dyDescent="0.25">
      <c r="A2088" s="30" t="s">
        <v>74</v>
      </c>
      <c r="B2088" s="18">
        <v>4</v>
      </c>
      <c r="C2088" s="18">
        <v>6</v>
      </c>
      <c r="D2088" s="18">
        <v>8</v>
      </c>
      <c r="E2088" s="18">
        <v>10</v>
      </c>
      <c r="F2088" s="18">
        <v>15</v>
      </c>
      <c r="G2088" s="18">
        <v>23</v>
      </c>
      <c r="H2088" s="18">
        <v>33</v>
      </c>
      <c r="I2088" s="18"/>
      <c r="J2088" s="62"/>
      <c r="K2088" s="19"/>
      <c r="L2088" s="30" t="s">
        <v>74</v>
      </c>
      <c r="M2088" s="104" t="e">
        <f>#REF!</f>
        <v>#REF!</v>
      </c>
      <c r="N2088" s="113" t="e">
        <f>IF(M2088=0,"",CHOOSE(M2088,"4","6","8","10","10","15","15","15","15","15","23","23","23","23","23","23","23","23","23","23","33","33","33","33","33","33","33","33","33","33","手入力箇所","手入力箇所","手入力箇所","手入力箇所","手入力箇所","手入力箇所","手入力箇所","手入力箇所","手入力箇所","手入力箇所"))</f>
        <v>#REF!</v>
      </c>
    </row>
    <row r="2089" spans="1:14" ht="13.8" thickBot="1" x14ac:dyDescent="0.25">
      <c r="A2089" s="29" t="s">
        <v>75</v>
      </c>
      <c r="B2089" s="18">
        <v>6</v>
      </c>
      <c r="C2089" s="18">
        <v>14</v>
      </c>
      <c r="D2089" s="18">
        <v>25</v>
      </c>
      <c r="E2089" s="18">
        <v>39</v>
      </c>
      <c r="F2089" s="18"/>
      <c r="G2089" s="18"/>
      <c r="H2089" s="18"/>
      <c r="I2089" s="18"/>
      <c r="J2089" s="62"/>
      <c r="K2089" s="19"/>
      <c r="L2089" s="29" t="s">
        <v>75</v>
      </c>
      <c r="M2089" s="104" t="e">
        <f>#REF!</f>
        <v>#REF!</v>
      </c>
      <c r="N2089" s="113" t="e">
        <f>IF(M2089=0,"",CHOOSE(M2089,"6","14","25","39","39","手入力箇所","手入力箇所","手入力箇所","手入力箇所","手入力箇所","手入力箇所","手入力箇所","手入力箇所","手入力箇所","手入力箇所"))</f>
        <v>#REF!</v>
      </c>
    </row>
    <row r="2090" spans="1:14" ht="37.200000000000003" thickBot="1" x14ac:dyDescent="0.25">
      <c r="A2090" s="30" t="s">
        <v>76</v>
      </c>
      <c r="B2090" s="18">
        <v>2</v>
      </c>
      <c r="C2090" s="18">
        <v>3</v>
      </c>
      <c r="D2090" s="18">
        <v>6</v>
      </c>
      <c r="E2090" s="18">
        <v>9</v>
      </c>
      <c r="F2090" s="18"/>
      <c r="G2090" s="18"/>
      <c r="H2090" s="18"/>
      <c r="I2090" s="18"/>
      <c r="J2090" s="62"/>
      <c r="K2090" s="19"/>
      <c r="L2090" s="30" t="s">
        <v>76</v>
      </c>
      <c r="M2090" s="104" t="e">
        <f>#REF!</f>
        <v>#REF!</v>
      </c>
      <c r="N2090" s="113" t="e">
        <f>IF(M2090=0,"",CHOOSE(M2090,"2","3","6","9","9","手入力箇所","手入力箇所","手入力箇所","手入力箇所","手入力箇所","手入力箇所","手入力箇所","手入力箇所","手入力箇所","手入力箇所"))</f>
        <v>#REF!</v>
      </c>
    </row>
    <row r="2091" spans="1:14" ht="27" thickBot="1" x14ac:dyDescent="0.25">
      <c r="A2091" s="31" t="s">
        <v>77</v>
      </c>
      <c r="B2091" s="18">
        <v>12</v>
      </c>
      <c r="C2091" s="18">
        <v>18</v>
      </c>
      <c r="D2091" s="18">
        <v>22</v>
      </c>
      <c r="E2091" s="18">
        <v>26</v>
      </c>
      <c r="F2091" s="62"/>
      <c r="G2091" s="62"/>
      <c r="H2091" s="62"/>
      <c r="I2091" s="62"/>
      <c r="J2091" s="62"/>
      <c r="K2091" s="19"/>
      <c r="L2091" s="31" t="s">
        <v>77</v>
      </c>
      <c r="M2091" s="104" t="e">
        <f>#REF!</f>
        <v>#REF!</v>
      </c>
      <c r="N2091" s="113" t="e">
        <f>IF(M2091=0,"",CHOOSE(M2091,"12","18","22","26","26","手入力箇所","手入力箇所","手入力箇所","手入力箇所","手入力箇所","手入力箇所","手入力箇所","手入力箇所","手入力箇所","手入力箇所"))</f>
        <v>#REF!</v>
      </c>
    </row>
    <row r="2092" spans="1:14" ht="40.200000000000003" thickBot="1" x14ac:dyDescent="0.25">
      <c r="A2092" s="31" t="s">
        <v>78</v>
      </c>
      <c r="B2092" s="18">
        <v>5</v>
      </c>
      <c r="C2092" s="18">
        <v>8</v>
      </c>
      <c r="D2092" s="18">
        <v>11</v>
      </c>
      <c r="E2092" s="18">
        <v>14</v>
      </c>
      <c r="F2092" s="62"/>
      <c r="G2092" s="62"/>
      <c r="H2092" s="62"/>
      <c r="I2092" s="62"/>
      <c r="J2092" s="62"/>
      <c r="K2092" s="19"/>
      <c r="L2092" s="31" t="s">
        <v>78</v>
      </c>
      <c r="M2092" s="104" t="e">
        <f>#REF!</f>
        <v>#REF!</v>
      </c>
      <c r="N2092" s="113" t="e">
        <f>IF(M2092=0,"",CHOOSE(M2092,"5","8","11","14","14","手入力箇所","手入力箇所","手入力箇所","手入力箇所","手入力箇所","手入力箇所","手入力箇所","手入力箇所","手入力箇所","手入力箇所"))</f>
        <v>#REF!</v>
      </c>
    </row>
    <row r="2093" spans="1:14" ht="27" thickBot="1" x14ac:dyDescent="0.25">
      <c r="A2093" s="31" t="s">
        <v>79</v>
      </c>
      <c r="B2093" s="18">
        <v>6</v>
      </c>
      <c r="C2093" s="18">
        <v>11</v>
      </c>
      <c r="D2093" s="18">
        <v>16</v>
      </c>
      <c r="E2093" s="18">
        <v>21</v>
      </c>
      <c r="F2093" s="62"/>
      <c r="G2093" s="62"/>
      <c r="H2093" s="62"/>
      <c r="I2093" s="62"/>
      <c r="J2093" s="62"/>
      <c r="K2093" s="19"/>
      <c r="L2093" s="31" t="s">
        <v>79</v>
      </c>
      <c r="M2093" s="104" t="e">
        <f>#REF!</f>
        <v>#REF!</v>
      </c>
      <c r="N2093" s="113" t="e">
        <f>IF(M2093=0,"",CHOOSE(M2093,"6","11","16","21","21","手入力箇所","手入力箇所","手入力箇所","手入力箇所","手入力箇所","手入力箇所","手入力箇所","手入力箇所","手入力箇所"))</f>
        <v>#REF!</v>
      </c>
    </row>
    <row r="2094" spans="1:14" ht="40.200000000000003" thickBot="1" x14ac:dyDescent="0.25">
      <c r="A2094" s="31" t="s">
        <v>80</v>
      </c>
      <c r="B2094" s="18">
        <v>5</v>
      </c>
      <c r="C2094" s="18">
        <v>7</v>
      </c>
      <c r="D2094" s="18">
        <v>9</v>
      </c>
      <c r="E2094" s="18">
        <v>10</v>
      </c>
      <c r="F2094" s="62"/>
      <c r="G2094" s="62"/>
      <c r="H2094" s="62"/>
      <c r="I2094" s="62"/>
      <c r="J2094" s="62"/>
      <c r="K2094" s="19"/>
      <c r="L2094" s="31" t="s">
        <v>80</v>
      </c>
      <c r="M2094" s="104" t="e">
        <f>#REF!</f>
        <v>#REF!</v>
      </c>
      <c r="N2094" s="113" t="e">
        <f>IF(M2094=0,"",CHOOSE(M2094,"5","7","9","10","10","手入力箇所","手入力箇所","手入力箇所","手入力箇所","手入力箇所","手入力箇所","手入力箇所","手入力箇所","手入力箇所"))</f>
        <v>#REF!</v>
      </c>
    </row>
    <row r="2095" spans="1:14" ht="40.200000000000003" thickBot="1" x14ac:dyDescent="0.25">
      <c r="A2095" s="31" t="s">
        <v>81</v>
      </c>
      <c r="B2095" s="18">
        <v>9</v>
      </c>
      <c r="C2095" s="18">
        <v>14</v>
      </c>
      <c r="D2095" s="62"/>
      <c r="E2095" s="62"/>
      <c r="F2095" s="62"/>
      <c r="G2095" s="62"/>
      <c r="H2095" s="62"/>
      <c r="I2095" s="62"/>
      <c r="J2095" s="62"/>
      <c r="K2095" s="19"/>
      <c r="L2095" s="31" t="s">
        <v>81</v>
      </c>
      <c r="M2095" s="104" t="e">
        <f>#REF!</f>
        <v>#REF!</v>
      </c>
      <c r="N2095" s="113" t="e">
        <f>IF(M2095=0,"",CHOOSE(M2095,"9","14","手入力箇所","手入力箇所","手入力箇所","手入力箇所","手入力箇所","手入力箇所","手入力箇所","手入力箇所","手入力箇所","手入力箇所"))</f>
        <v>#REF!</v>
      </c>
    </row>
    <row r="2096" spans="1:14" ht="13.8" thickBot="1" x14ac:dyDescent="0.25">
      <c r="A2096" s="31" t="s">
        <v>82</v>
      </c>
      <c r="B2096" s="18">
        <v>3</v>
      </c>
      <c r="C2096" s="18">
        <v>4</v>
      </c>
      <c r="D2096" s="18">
        <v>4</v>
      </c>
      <c r="E2096" s="18">
        <v>5</v>
      </c>
      <c r="F2096" s="18">
        <v>6</v>
      </c>
      <c r="G2096" s="18">
        <v>8</v>
      </c>
      <c r="H2096" s="18">
        <v>9</v>
      </c>
      <c r="I2096" s="18">
        <v>11</v>
      </c>
      <c r="J2096" s="18">
        <v>12</v>
      </c>
      <c r="K2096" s="19"/>
      <c r="L2096" s="31" t="s">
        <v>82</v>
      </c>
      <c r="M2096" s="104" t="e">
        <f>#REF!</f>
        <v>#REF!</v>
      </c>
      <c r="N2096" s="113" t="e">
        <f>IF(M2096=0,"",CHOOSE(M2096,"3","4","4","5","5","6","6","6","6","6","8","8","8","8","8","8","8","8","8","8","9","9","9","9","9","9","9","9","9","9","11","11","11","11","11","11","11","11","11","11","12","12","12","12","12","12","12","12","12","12","12","手入力箇所","手入力箇所","手入力箇所","手入力箇所","手入力箇所","手入力箇所","手入力箇所","手入力箇所","手入力箇所","手入力箇所"))</f>
        <v>#REF!</v>
      </c>
    </row>
    <row r="2097" spans="1:14" ht="13.8" thickBot="1" x14ac:dyDescent="0.25">
      <c r="A2097" s="31" t="s">
        <v>83</v>
      </c>
      <c r="B2097" s="18">
        <v>3</v>
      </c>
      <c r="C2097" s="18">
        <v>4</v>
      </c>
      <c r="D2097" s="18">
        <v>4</v>
      </c>
      <c r="E2097" s="18">
        <v>5</v>
      </c>
      <c r="F2097" s="18">
        <v>6</v>
      </c>
      <c r="G2097" s="18">
        <v>8</v>
      </c>
      <c r="H2097" s="18">
        <v>10</v>
      </c>
      <c r="I2097" s="18">
        <v>12</v>
      </c>
      <c r="J2097" s="18">
        <v>13</v>
      </c>
      <c r="K2097" s="19"/>
      <c r="L2097" s="31" t="s">
        <v>83</v>
      </c>
      <c r="M2097" s="104" t="e">
        <f>#REF!</f>
        <v>#REF!</v>
      </c>
      <c r="N2097" s="113" t="e">
        <f>IF(M2097=0,"",CHOOSE(M2097,"3","4","4","5","5","6","6","6","6","6","8","8","8","8","8","8","8","8","8","8","10","10","10","10","10","10","10","10","10","10","12","12","12","12","12","12","12","12","12","12","13","13","13","13","13","13","13","13","13","13","13","手入力箇所","手入力箇所","手入力箇所","手入力箇所","手入力箇所","手入力箇所","手入力箇所","手入力箇所","手入力箇所","手入力箇所"))</f>
        <v>#REF!</v>
      </c>
    </row>
    <row r="2098" spans="1:14" ht="27" thickBot="1" x14ac:dyDescent="0.25">
      <c r="A2098" s="32" t="s">
        <v>84</v>
      </c>
      <c r="B2098" s="20">
        <v>1</v>
      </c>
      <c r="C2098" s="20">
        <v>2</v>
      </c>
      <c r="D2098" s="20">
        <v>3</v>
      </c>
      <c r="E2098" s="20">
        <v>4</v>
      </c>
      <c r="F2098" s="20">
        <v>8</v>
      </c>
      <c r="G2098" s="20">
        <v>19</v>
      </c>
      <c r="H2098" s="63"/>
      <c r="I2098" s="63"/>
      <c r="J2098" s="63"/>
      <c r="K2098" s="21"/>
      <c r="L2098" s="32" t="s">
        <v>84</v>
      </c>
      <c r="M2098" s="104" t="e">
        <f>#REF!</f>
        <v>#REF!</v>
      </c>
      <c r="N2098" s="113" t="e">
        <f>IF(M2098=0,"",CHOOSE(M2098,"1","2","3","4","4","8","8","8","8","8","19","19","19","19","19","19","19","19","19","19","手入力箇所","手入力箇所","手入力箇所","手入力箇所","手入力箇所","手入力箇所","手入力箇所","手入力箇所","手入力箇所","手入力箇所"))</f>
        <v>#REF!</v>
      </c>
    </row>
    <row r="2099" spans="1:14" ht="13.8" thickBot="1" x14ac:dyDescent="0.25"/>
    <row r="2100" spans="1:14" ht="13.8" thickBot="1" x14ac:dyDescent="0.25">
      <c r="A2100" s="686" t="e">
        <f>A2073</f>
        <v>#REF!</v>
      </c>
      <c r="B2100" s="686"/>
      <c r="C2100" s="686"/>
      <c r="D2100" s="687" t="s">
        <v>193</v>
      </c>
      <c r="E2100" s="687"/>
      <c r="F2100" s="687"/>
      <c r="G2100" s="687"/>
      <c r="H2100" s="687"/>
      <c r="I2100" s="687"/>
      <c r="J2100" s="687"/>
      <c r="K2100" s="687"/>
      <c r="L2100" s="687"/>
      <c r="M2100" s="687"/>
      <c r="N2100" s="687"/>
    </row>
    <row r="2101" spans="1:14" ht="13.8" thickBot="1" x14ac:dyDescent="0.25">
      <c r="A2101" s="105"/>
      <c r="B2101" s="33">
        <v>1</v>
      </c>
      <c r="C2101" s="24">
        <v>2</v>
      </c>
      <c r="D2101" s="24">
        <v>3</v>
      </c>
      <c r="E2101" s="24" t="s">
        <v>58</v>
      </c>
      <c r="F2101" s="24" t="s">
        <v>59</v>
      </c>
      <c r="G2101" s="24" t="s">
        <v>60</v>
      </c>
      <c r="H2101" s="24" t="s">
        <v>61</v>
      </c>
      <c r="I2101" s="24" t="s">
        <v>62</v>
      </c>
      <c r="J2101" s="24" t="s">
        <v>194</v>
      </c>
      <c r="K2101" s="102" t="s">
        <v>85</v>
      </c>
      <c r="L2101" s="105" t="s">
        <v>189</v>
      </c>
      <c r="M2101" s="105" t="s">
        <v>188</v>
      </c>
      <c r="N2101" s="105" t="s">
        <v>51</v>
      </c>
    </row>
    <row r="2102" spans="1:14" ht="13.8" thickBot="1" x14ac:dyDescent="0.25">
      <c r="A2102" s="26" t="s">
        <v>56</v>
      </c>
      <c r="B2102" s="22">
        <v>16</v>
      </c>
      <c r="C2102" s="22">
        <v>25</v>
      </c>
      <c r="D2102" s="22">
        <v>32</v>
      </c>
      <c r="E2102" s="22">
        <v>38</v>
      </c>
      <c r="F2102" s="22">
        <v>56</v>
      </c>
      <c r="G2102" s="22">
        <v>87</v>
      </c>
      <c r="H2102" s="22">
        <v>121</v>
      </c>
      <c r="I2102" s="22"/>
      <c r="J2102" s="23"/>
      <c r="K2102" s="68"/>
      <c r="L2102" s="107" t="s">
        <v>56</v>
      </c>
      <c r="M2102" s="103" t="e">
        <f>#REF!</f>
        <v>#REF!</v>
      </c>
      <c r="N2102" s="103" t="e">
        <f>IF(M2102=0,"",CHOOSE(M2102,"16","25","32","38","38","56","56","56","56","56","87","87","87","87","87","87","87","87","87","87","121","121","121","121","121","121","121","121","121","121","手入力箇所","手入力箇所","手入力箇所","手入力箇所","手入力箇所","手入力箇所","手入力箇所","手入力箇所","手入力箇所","手入力箇所"))</f>
        <v>#REF!</v>
      </c>
    </row>
    <row r="2103" spans="1:14" ht="13.8" thickBot="1" x14ac:dyDescent="0.25">
      <c r="A2103" s="27" t="s">
        <v>57</v>
      </c>
      <c r="B2103" s="18">
        <v>25</v>
      </c>
      <c r="C2103" s="18">
        <v>33</v>
      </c>
      <c r="D2103" s="18">
        <v>40</v>
      </c>
      <c r="E2103" s="18">
        <v>45</v>
      </c>
      <c r="F2103" s="18">
        <v>58</v>
      </c>
      <c r="G2103" s="18">
        <v>79</v>
      </c>
      <c r="H2103" s="18"/>
      <c r="I2103" s="18"/>
      <c r="J2103" s="62"/>
      <c r="K2103" s="69"/>
      <c r="L2103" s="107" t="s">
        <v>57</v>
      </c>
      <c r="M2103" s="103" t="e">
        <f>#REF!</f>
        <v>#REF!</v>
      </c>
      <c r="N2103" s="103" t="e">
        <f>IF(M2103=0,"",CHOOSE(M2103,"25","33","40","45","45","58","58","58","58","58","79","79","79","79","79","79","79","79","79","79","手入力箇所","手入力箇所","手入力箇所","手入力箇所","手入力箇所","手入力箇所","手入力箇所","手入力箇所","手入力箇所","手入力箇所"))</f>
        <v>#REF!</v>
      </c>
    </row>
    <row r="2104" spans="1:14" ht="48.6" thickBot="1" x14ac:dyDescent="0.25">
      <c r="A2104" s="28" t="s">
        <v>64</v>
      </c>
      <c r="B2104" s="18">
        <v>32</v>
      </c>
      <c r="C2104" s="18"/>
      <c r="D2104" s="18"/>
      <c r="E2104" s="18"/>
      <c r="F2104" s="18"/>
      <c r="G2104" s="18"/>
      <c r="H2104" s="18"/>
      <c r="I2104" s="18"/>
      <c r="J2104" s="62"/>
      <c r="K2104" s="69"/>
      <c r="L2104" s="108" t="s">
        <v>64</v>
      </c>
      <c r="M2104" s="103" t="e">
        <f>#REF!</f>
        <v>#REF!</v>
      </c>
      <c r="N2104" s="103" t="e">
        <f>IF(M2104=0,"",CHOOSE(M2104,"32","手入力箇所","手入力箇所","手入力箇所","手入力箇所","手入力箇所","手入力箇所","手入力箇所","手入力箇所","手入力箇所","手入力箇所"))</f>
        <v>#REF!</v>
      </c>
    </row>
    <row r="2105" spans="1:14" ht="48.6" thickBot="1" x14ac:dyDescent="0.25">
      <c r="A2105" s="28" t="s">
        <v>65</v>
      </c>
      <c r="B2105" s="18">
        <v>36</v>
      </c>
      <c r="C2105" s="18"/>
      <c r="D2105" s="18"/>
      <c r="E2105" s="18"/>
      <c r="F2105" s="18"/>
      <c r="G2105" s="18"/>
      <c r="H2105" s="18"/>
      <c r="I2105" s="18"/>
      <c r="J2105" s="62"/>
      <c r="K2105" s="69"/>
      <c r="L2105" s="108" t="s">
        <v>65</v>
      </c>
      <c r="M2105" s="103" t="e">
        <f>#REF!</f>
        <v>#REF!</v>
      </c>
      <c r="N2105" s="103" t="e">
        <f>IF(M2105=0,"",CHOOSE(M2105,"36","手入力箇所","手入力箇所","手入力箇所","手入力箇所","手入力箇所","手入力箇所","手入力箇所","手入力箇所","手入力箇所","手入力箇所"))</f>
        <v>#REF!</v>
      </c>
    </row>
    <row r="2106" spans="1:14" ht="24.6" thickBot="1" x14ac:dyDescent="0.25">
      <c r="A2106" s="28" t="s">
        <v>66</v>
      </c>
      <c r="B2106" s="18">
        <v>24</v>
      </c>
      <c r="C2106" s="18">
        <v>30</v>
      </c>
      <c r="D2106" s="18">
        <v>33</v>
      </c>
      <c r="E2106" s="18">
        <v>35</v>
      </c>
      <c r="F2106" s="18">
        <v>42</v>
      </c>
      <c r="G2106" s="18"/>
      <c r="H2106" s="18"/>
      <c r="I2106" s="18"/>
      <c r="J2106" s="62"/>
      <c r="K2106" s="69"/>
      <c r="L2106" s="108" t="s">
        <v>66</v>
      </c>
      <c r="M2106" s="103" t="e">
        <f>#REF!</f>
        <v>#REF!</v>
      </c>
      <c r="N2106" s="103" t="e">
        <f>IF(M2106=0,"",CHOOSE(M2106,"24","30","33","35","35","42","42","42","42","42","手入力箇所","手入力箇所","手入力箇所","手入力箇所","手入力箇所","手入力箇所","手入力箇所","手入力箇所","手入力箇所","手入力箇所"))</f>
        <v>#REF!</v>
      </c>
    </row>
    <row r="2107" spans="1:14" ht="36.6" thickBot="1" x14ac:dyDescent="0.25">
      <c r="A2107" s="28" t="s">
        <v>67</v>
      </c>
      <c r="B2107" s="18">
        <v>7</v>
      </c>
      <c r="C2107" s="18">
        <v>12</v>
      </c>
      <c r="D2107" s="18">
        <v>16</v>
      </c>
      <c r="E2107" s="18">
        <v>19</v>
      </c>
      <c r="F2107" s="18"/>
      <c r="G2107" s="18"/>
      <c r="H2107" s="18"/>
      <c r="I2107" s="18"/>
      <c r="J2107" s="62"/>
      <c r="K2107" s="69"/>
      <c r="L2107" s="108" t="s">
        <v>67</v>
      </c>
      <c r="M2107" s="103" t="e">
        <f>#REF!</f>
        <v>#REF!</v>
      </c>
      <c r="N2107" s="103" t="e">
        <f>IF(M2107=0,"",CHOOSE(M2107,"7","12","16","19","19","手入力箇所","手入力箇所","手入力箇所","手入力箇所","手入力箇所","手入力箇所","手入力箇所","手入力箇所","手入力箇所","手入力箇所"))</f>
        <v>#REF!</v>
      </c>
    </row>
    <row r="2108" spans="1:14" ht="24.6" thickBot="1" x14ac:dyDescent="0.25">
      <c r="A2108" s="28" t="s">
        <v>68</v>
      </c>
      <c r="B2108" s="18">
        <v>21</v>
      </c>
      <c r="C2108" s="18">
        <v>35</v>
      </c>
      <c r="D2108" s="18">
        <v>48</v>
      </c>
      <c r="E2108" s="18">
        <v>59</v>
      </c>
      <c r="F2108" s="18">
        <v>94</v>
      </c>
      <c r="G2108" s="18">
        <v>159</v>
      </c>
      <c r="H2108" s="18">
        <v>235</v>
      </c>
      <c r="I2108" s="18"/>
      <c r="J2108" s="62"/>
      <c r="K2108" s="69"/>
      <c r="L2108" s="108" t="s">
        <v>68</v>
      </c>
      <c r="M2108" s="103" t="e">
        <f>#REF!</f>
        <v>#REF!</v>
      </c>
      <c r="N2108" s="103" t="e">
        <f>IF(M2108=0,"",CHOOSE(M2108,"21","35","48","59","59","94","94","94","94","94","159","159","159","159","159","159","159","159","159","159","235","235","235","235","235","235","235","235","235","235","手入力箇所","手入力箇所","手入力箇所","手入力箇所","手入力箇所","手入力箇所","手入力箇所","手入力箇所","手入力箇所","手入力箇所"))</f>
        <v>#REF!</v>
      </c>
    </row>
    <row r="2109" spans="1:14" ht="36.6" thickBot="1" x14ac:dyDescent="0.25">
      <c r="A2109" s="28" t="s">
        <v>69</v>
      </c>
      <c r="B2109" s="18">
        <v>22</v>
      </c>
      <c r="C2109" s="18">
        <v>26</v>
      </c>
      <c r="D2109" s="18">
        <v>28</v>
      </c>
      <c r="E2109" s="18">
        <v>29</v>
      </c>
      <c r="F2109" s="18">
        <v>34</v>
      </c>
      <c r="G2109" s="18"/>
      <c r="H2109" s="18"/>
      <c r="I2109" s="18"/>
      <c r="J2109" s="62"/>
      <c r="K2109" s="69"/>
      <c r="L2109" s="108" t="s">
        <v>69</v>
      </c>
      <c r="M2109" s="103" t="e">
        <f>#REF!</f>
        <v>#REF!</v>
      </c>
      <c r="N2109" s="103" t="e">
        <f>IF(M2109=0,"",CHOOSE(M2109,"22","26","28","29","29","34","34","34","34","34","手入力箇所","手入力箇所","手入力箇所","手入力箇所","手入力箇所","手入力箇所","手入力箇所","手入力箇所","手入力箇所","手入力箇所"))</f>
        <v>#REF!</v>
      </c>
    </row>
    <row r="2110" spans="1:14" ht="13.8" thickBot="1" x14ac:dyDescent="0.25">
      <c r="A2110" s="27" t="s">
        <v>63</v>
      </c>
      <c r="B2110" s="18">
        <v>21</v>
      </c>
      <c r="C2110" s="18">
        <v>33</v>
      </c>
      <c r="D2110" s="18">
        <v>46</v>
      </c>
      <c r="E2110" s="18">
        <v>56</v>
      </c>
      <c r="F2110" s="18">
        <v>89</v>
      </c>
      <c r="G2110" s="18">
        <v>151</v>
      </c>
      <c r="H2110" s="18">
        <v>224</v>
      </c>
      <c r="I2110" s="18">
        <v>289</v>
      </c>
      <c r="J2110" s="18">
        <v>350</v>
      </c>
      <c r="K2110" s="69"/>
      <c r="L2110" s="107" t="s">
        <v>63</v>
      </c>
      <c r="M2110" s="103" t="e">
        <f>#REF!</f>
        <v>#REF!</v>
      </c>
      <c r="N2110" s="103" t="e">
        <f>IF(M2110=0,"",CHOOSE(M2110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111" spans="1:14" ht="24.6" thickBot="1" x14ac:dyDescent="0.25">
      <c r="A2111" s="34" t="s">
        <v>70</v>
      </c>
      <c r="B2111" s="35">
        <v>13</v>
      </c>
      <c r="C2111" s="35">
        <v>33</v>
      </c>
      <c r="D2111" s="35">
        <v>59</v>
      </c>
      <c r="E2111" s="35"/>
      <c r="F2111" s="35"/>
      <c r="G2111" s="35"/>
      <c r="H2111" s="35"/>
      <c r="I2111" s="35"/>
      <c r="J2111" s="36"/>
      <c r="K2111" s="67"/>
      <c r="L2111" s="108" t="s">
        <v>70</v>
      </c>
      <c r="M2111" s="103" t="e">
        <f>#REF!</f>
        <v>#REF!</v>
      </c>
      <c r="N2111" s="103" t="e">
        <f>IF(M2111=0,"",CHOOSE(M2111,"13","33","59","手入力箇所","手入力箇所","手入力箇所","手入力箇所","手入力箇所","手入力箇所","手入力箇所","手入力箇所","手入力箇所","手入力箇所"))</f>
        <v>#REF!</v>
      </c>
    </row>
    <row r="2112" spans="1:14" ht="13.8" thickBot="1" x14ac:dyDescent="0.25">
      <c r="A2112" s="37" t="s">
        <v>71</v>
      </c>
      <c r="B2112" s="17">
        <v>23</v>
      </c>
      <c r="C2112" s="17">
        <v>39</v>
      </c>
      <c r="D2112" s="17">
        <v>97</v>
      </c>
      <c r="E2112" s="17"/>
      <c r="F2112" s="17"/>
      <c r="G2112" s="17"/>
      <c r="H2112" s="17"/>
      <c r="I2112" s="17"/>
      <c r="J2112" s="64"/>
      <c r="K2112" s="70"/>
      <c r="L2112" s="109" t="s">
        <v>71</v>
      </c>
      <c r="M2112" s="103" t="e">
        <f>#REF!</f>
        <v>#REF!</v>
      </c>
      <c r="N2112" s="103" t="e">
        <f>IF(M2112=0,"",CHOOSE(M2112,"23","39","97","手入力箇所","手入力箇所","手入力箇所","手入力箇所","手入力箇所","手入力箇所","手入力箇所","手入力箇所","手入力箇所","手入力箇所"))</f>
        <v>#REF!</v>
      </c>
    </row>
    <row r="2113" spans="1:14" ht="13.8" thickBot="1" x14ac:dyDescent="0.25">
      <c r="A2113" s="29" t="s">
        <v>72</v>
      </c>
      <c r="B2113" s="18">
        <v>21</v>
      </c>
      <c r="C2113" s="18">
        <v>37</v>
      </c>
      <c r="D2113" s="18">
        <v>58</v>
      </c>
      <c r="E2113" s="18">
        <v>76</v>
      </c>
      <c r="F2113" s="18">
        <v>137</v>
      </c>
      <c r="G2113" s="18"/>
      <c r="H2113" s="18"/>
      <c r="I2113" s="18"/>
      <c r="J2113" s="62"/>
      <c r="K2113" s="69"/>
      <c r="L2113" s="109" t="s">
        <v>72</v>
      </c>
      <c r="M2113" s="103" t="e">
        <f>#REF!</f>
        <v>#REF!</v>
      </c>
      <c r="N2113" s="103" t="e">
        <f>IF(M2113=0,"",CHOOSE(M2113,"21","37","58","76","76","137","137","137","137","137","手入力箇所","手入力箇所","手入力箇所","手入力箇所","手入力箇所","手入力箇所","手入力箇所","手入力箇所","手入力箇所","手入力箇所"))</f>
        <v>#REF!</v>
      </c>
    </row>
    <row r="2114" spans="1:14" ht="13.8" thickBot="1" x14ac:dyDescent="0.25">
      <c r="A2114" s="29" t="s">
        <v>73</v>
      </c>
      <c r="B2114" s="18">
        <v>48</v>
      </c>
      <c r="C2114" s="18">
        <v>93</v>
      </c>
      <c r="D2114" s="18">
        <v>138</v>
      </c>
      <c r="E2114" s="18">
        <v>183</v>
      </c>
      <c r="F2114" s="18"/>
      <c r="G2114" s="18"/>
      <c r="H2114" s="18"/>
      <c r="I2114" s="18"/>
      <c r="J2114" s="62"/>
      <c r="K2114" s="69"/>
      <c r="L2114" s="109" t="s">
        <v>73</v>
      </c>
      <c r="M2114" s="103" t="e">
        <f>#REF!</f>
        <v>#REF!</v>
      </c>
      <c r="N2114" s="103" t="e">
        <f>IF(M2114=0,"",CHOOSE(M2114,"48","93","138","183","183","手入力箇所","手入力箇所","手入力箇所","手入力箇所","手入力箇所","手入力箇所","手入力箇所","手入力箇所","手入力箇所","手入力箇所"))</f>
        <v>#REF!</v>
      </c>
    </row>
    <row r="2115" spans="1:14" ht="37.200000000000003" thickBot="1" x14ac:dyDescent="0.25">
      <c r="A2115" s="30" t="s">
        <v>74</v>
      </c>
      <c r="B2115" s="18">
        <v>13</v>
      </c>
      <c r="C2115" s="18">
        <v>26</v>
      </c>
      <c r="D2115" s="18">
        <v>40</v>
      </c>
      <c r="E2115" s="18">
        <v>55</v>
      </c>
      <c r="F2115" s="18">
        <v>107</v>
      </c>
      <c r="G2115" s="18">
        <v>224</v>
      </c>
      <c r="H2115" s="18">
        <v>386</v>
      </c>
      <c r="I2115" s="18"/>
      <c r="J2115" s="62"/>
      <c r="K2115" s="69"/>
      <c r="L2115" s="110" t="s">
        <v>74</v>
      </c>
      <c r="M2115" s="103" t="e">
        <f>#REF!</f>
        <v>#REF!</v>
      </c>
      <c r="N2115" s="103" t="e">
        <f>IF(M2115=0,"",CHOOSE(M2115,"13","26","40","55","55","107","107","107","107","107","224","224","224","224","224","224","224","224","224","224","386","386","386","386","386","386","386","386","386","386","手入力箇所","手入力箇所","手入力箇所","手入力箇所","手入力箇所","手入力箇所","手入力箇所","手入力箇所","手入力箇所","手入力箇所"))</f>
        <v>#REF!</v>
      </c>
    </row>
    <row r="2116" spans="1:14" ht="13.8" thickBot="1" x14ac:dyDescent="0.25">
      <c r="A2116" s="29" t="s">
        <v>75</v>
      </c>
      <c r="B2116" s="18">
        <v>36</v>
      </c>
      <c r="C2116" s="18">
        <v>98</v>
      </c>
      <c r="D2116" s="18">
        <v>173</v>
      </c>
      <c r="E2116" s="18">
        <v>274</v>
      </c>
      <c r="F2116" s="18"/>
      <c r="G2116" s="18"/>
      <c r="H2116" s="18"/>
      <c r="I2116" s="18"/>
      <c r="J2116" s="62"/>
      <c r="K2116" s="69"/>
      <c r="L2116" s="109" t="s">
        <v>75</v>
      </c>
      <c r="M2116" s="103" t="e">
        <f>#REF!</f>
        <v>#REF!</v>
      </c>
      <c r="N2116" s="103" t="e">
        <f>IF(M2116=0,"",CHOOSE(M2116,"36","98","173","274","274","手入力箇所","手入力箇所","手入力箇所","手入力箇所","手入力箇所","手入力箇所","手入力箇所","手入力箇所","手入力箇所","手入力箇所"))</f>
        <v>#REF!</v>
      </c>
    </row>
    <row r="2117" spans="1:14" ht="37.200000000000003" thickBot="1" x14ac:dyDescent="0.25">
      <c r="A2117" s="30" t="s">
        <v>76</v>
      </c>
      <c r="B2117" s="18">
        <v>127</v>
      </c>
      <c r="C2117" s="18">
        <v>127</v>
      </c>
      <c r="D2117" s="18">
        <v>127</v>
      </c>
      <c r="E2117" s="18">
        <v>127</v>
      </c>
      <c r="F2117" s="18"/>
      <c r="G2117" s="18"/>
      <c r="H2117" s="18"/>
      <c r="I2117" s="18"/>
      <c r="J2117" s="62"/>
      <c r="K2117" s="69"/>
      <c r="L2117" s="110" t="s">
        <v>76</v>
      </c>
      <c r="M2117" s="103" t="e">
        <f>#REF!</f>
        <v>#REF!</v>
      </c>
      <c r="N2117" s="103" t="e">
        <f>IF(M2117=0,"",CHOOSE(M2117,"127","127","127","127","127","手入力箇所","手入力箇所","手入力箇所","手入力箇所","手入力箇所","手入力箇所","手入力箇所","手入力箇所","手入力箇所","手入力箇所"))</f>
        <v>#REF!</v>
      </c>
    </row>
    <row r="2118" spans="1:14" ht="27" thickBot="1" x14ac:dyDescent="0.25">
      <c r="A2118" s="31" t="s">
        <v>77</v>
      </c>
      <c r="B2118" s="18">
        <v>42</v>
      </c>
      <c r="C2118" s="18">
        <v>90</v>
      </c>
      <c r="D2118" s="18">
        <v>141</v>
      </c>
      <c r="E2118" s="18">
        <v>193</v>
      </c>
      <c r="F2118" s="62"/>
      <c r="G2118" s="62"/>
      <c r="H2118" s="62"/>
      <c r="I2118" s="62"/>
      <c r="J2118" s="62"/>
      <c r="K2118" s="69"/>
      <c r="L2118" s="111" t="s">
        <v>77</v>
      </c>
      <c r="M2118" s="103" t="e">
        <f>#REF!</f>
        <v>#REF!</v>
      </c>
      <c r="N2118" s="103" t="e">
        <f>IF(M2118=0,"",CHOOSE(M2118,"42","90","141","193","1936","手入力箇所","手入力箇所","手入力箇所","手入力箇所","手入力箇所","手入力箇所","手入力箇所","手入力箇所","手入力箇所","手入力箇所"))</f>
        <v>#REF!</v>
      </c>
    </row>
    <row r="2119" spans="1:14" ht="40.200000000000003" thickBot="1" x14ac:dyDescent="0.25">
      <c r="A2119" s="31" t="s">
        <v>78</v>
      </c>
      <c r="B2119" s="18">
        <v>24</v>
      </c>
      <c r="C2119" s="18">
        <v>43</v>
      </c>
      <c r="D2119" s="18">
        <v>61</v>
      </c>
      <c r="E2119" s="18">
        <v>76</v>
      </c>
      <c r="F2119" s="62"/>
      <c r="G2119" s="62"/>
      <c r="H2119" s="62"/>
      <c r="I2119" s="62"/>
      <c r="J2119" s="62"/>
      <c r="K2119" s="69"/>
      <c r="L2119" s="111" t="s">
        <v>78</v>
      </c>
      <c r="M2119" s="103" t="e">
        <f>#REF!</f>
        <v>#REF!</v>
      </c>
      <c r="N2119" s="103" t="e">
        <f>IF(M2119=0,"",CHOOSE(M2119,"24","43","61","76","76","手入力箇所","手入力箇所","手入力箇所","手入力箇所","手入力箇所","手入力箇所","手入力箇所","手入力箇所","手入力箇所","手入力箇所"))</f>
        <v>#REF!</v>
      </c>
    </row>
    <row r="2120" spans="1:14" ht="27" thickBot="1" x14ac:dyDescent="0.25">
      <c r="A2120" s="31" t="s">
        <v>79</v>
      </c>
      <c r="B2120" s="18">
        <v>54</v>
      </c>
      <c r="C2120" s="18">
        <v>77</v>
      </c>
      <c r="D2120" s="18">
        <v>94</v>
      </c>
      <c r="E2120" s="18">
        <v>107</v>
      </c>
      <c r="F2120" s="62"/>
      <c r="G2120" s="62"/>
      <c r="H2120" s="62"/>
      <c r="I2120" s="62"/>
      <c r="J2120" s="62"/>
      <c r="K2120" s="69"/>
      <c r="L2120" s="111" t="s">
        <v>79</v>
      </c>
      <c r="M2120" s="103" t="e">
        <f>#REF!</f>
        <v>#REF!</v>
      </c>
      <c r="N2120" s="103" t="e">
        <f>IF(M2120=0,"",CHOOSE(M2120,"54","77","94","107","107","手入力箇所","手入力箇所","手入力箇所","手入力箇所","手入力箇所","手入力箇所","手入力箇所","手入力箇所","手入力箇所","手入力箇所"))</f>
        <v>#REF!</v>
      </c>
    </row>
    <row r="2121" spans="1:14" ht="40.200000000000003" thickBot="1" x14ac:dyDescent="0.25">
      <c r="A2121" s="31" t="s">
        <v>80</v>
      </c>
      <c r="B2121" s="18">
        <v>49</v>
      </c>
      <c r="C2121" s="18">
        <v>53</v>
      </c>
      <c r="D2121" s="18">
        <v>55</v>
      </c>
      <c r="E2121" s="18">
        <v>56</v>
      </c>
      <c r="F2121" s="62"/>
      <c r="G2121" s="62"/>
      <c r="H2121" s="62"/>
      <c r="I2121" s="62"/>
      <c r="J2121" s="62"/>
      <c r="K2121" s="69"/>
      <c r="L2121" s="111" t="s">
        <v>80</v>
      </c>
      <c r="M2121" s="103" t="e">
        <f>#REF!</f>
        <v>#REF!</v>
      </c>
      <c r="N2121" s="103" t="e">
        <f>IF(M2121=0,"",CHOOSE(M2121,"49","53","55","56","56","手入力箇所","手入力箇所","手入力箇所","手入力箇所","手入力箇所","手入力箇所","手入力箇所","手入力箇所","手入力箇所","手入力箇所"))</f>
        <v>#REF!</v>
      </c>
    </row>
    <row r="2122" spans="1:14" ht="40.200000000000003" thickBot="1" x14ac:dyDescent="0.25">
      <c r="A2122" s="38" t="s">
        <v>81</v>
      </c>
      <c r="B2122" s="35">
        <v>232</v>
      </c>
      <c r="C2122" s="35">
        <v>232</v>
      </c>
      <c r="D2122" s="36"/>
      <c r="E2122" s="36"/>
      <c r="F2122" s="36"/>
      <c r="G2122" s="36"/>
      <c r="H2122" s="36"/>
      <c r="I2122" s="36"/>
      <c r="J2122" s="36"/>
      <c r="K2122" s="67"/>
      <c r="L2122" s="111" t="s">
        <v>81</v>
      </c>
      <c r="M2122" s="103" t="e">
        <f>#REF!</f>
        <v>#REF!</v>
      </c>
      <c r="N2122" s="103" t="e">
        <f>IF(M2122=0,"",CHOOSE(M2122,"232","232","手入力箇所","手入力箇所","手入力箇所","手入力箇所","手入力箇所","手入力箇所","手入力箇所","手入力箇所","手入力箇所","手入力箇所"))</f>
        <v>#REF!</v>
      </c>
    </row>
    <row r="2123" spans="1:14" ht="13.8" thickBot="1" x14ac:dyDescent="0.25">
      <c r="A2123" s="39" t="s">
        <v>82</v>
      </c>
      <c r="B2123" s="17">
        <v>6</v>
      </c>
      <c r="C2123" s="17">
        <v>9</v>
      </c>
      <c r="D2123" s="17">
        <v>11</v>
      </c>
      <c r="E2123" s="17">
        <v>13</v>
      </c>
      <c r="F2123" s="17">
        <v>18</v>
      </c>
      <c r="G2123" s="17">
        <v>26</v>
      </c>
      <c r="H2123" s="17">
        <v>35</v>
      </c>
      <c r="I2123" s="17">
        <v>43</v>
      </c>
      <c r="J2123" s="17">
        <v>49</v>
      </c>
      <c r="K2123" s="70"/>
      <c r="L2123" s="111" t="s">
        <v>82</v>
      </c>
      <c r="M2123" s="103" t="e">
        <f>#REF!</f>
        <v>#REF!</v>
      </c>
      <c r="N2123" s="103" t="e">
        <f>IF(M2123=0,"",CHOOSE(M2123,"6","9","11","13","13","18","18","18","18","18","26","26","26","26","26","26","26","26","26","26","35","35","35","35","35","35","35","35","35","35","43","43","43","43","43","43","43","43","43","43","49","49","49","49","49","49","49","49","49","49","手入力箇所","手入力箇所","手入力箇所","手入力箇所","手入力箇所","手入力箇所","手入力箇所","手入力箇所","手入力箇所","手入力箇所"))</f>
        <v>#REF!</v>
      </c>
    </row>
    <row r="2124" spans="1:14" ht="13.8" thickBot="1" x14ac:dyDescent="0.25">
      <c r="A2124" s="31" t="s">
        <v>83</v>
      </c>
      <c r="B2124" s="18">
        <v>6</v>
      </c>
      <c r="C2124" s="18">
        <v>10</v>
      </c>
      <c r="D2124" s="18">
        <v>14</v>
      </c>
      <c r="E2124" s="18">
        <v>17</v>
      </c>
      <c r="F2124" s="18">
        <v>29</v>
      </c>
      <c r="G2124" s="18">
        <v>50</v>
      </c>
      <c r="H2124" s="18">
        <v>76</v>
      </c>
      <c r="I2124" s="18">
        <v>100</v>
      </c>
      <c r="J2124" s="18">
        <v>123</v>
      </c>
      <c r="K2124" s="69"/>
      <c r="L2124" s="111" t="s">
        <v>83</v>
      </c>
      <c r="M2124" s="103" t="e">
        <f>#REF!</f>
        <v>#REF!</v>
      </c>
      <c r="N2124" s="103" t="e">
        <f>IF(M2124=0,"",CHOOSE(M2124,"6","10","14","17","17","29","29","29","29","29","50","50","50","50","50","50","50","50","50","50","76","76","76","76","76","76","76","76","76","76","100","100","100","100","100","100","100","100","100","100","123","123","123","123","123","123","123","123","123","123","手入力箇所","手入力箇所","手入力箇所","手入力箇所","手入力箇所","手入力箇所","手入力箇所","手入力箇所","手入力箇所"))</f>
        <v>#REF!</v>
      </c>
    </row>
    <row r="2125" spans="1:14" ht="27" thickBot="1" x14ac:dyDescent="0.25">
      <c r="A2125" s="32" t="s">
        <v>84</v>
      </c>
      <c r="B2125" s="20">
        <v>9</v>
      </c>
      <c r="C2125" s="20">
        <v>15</v>
      </c>
      <c r="D2125" s="20">
        <v>20</v>
      </c>
      <c r="E2125" s="20">
        <v>24</v>
      </c>
      <c r="F2125" s="20">
        <v>39</v>
      </c>
      <c r="G2125" s="20">
        <v>65</v>
      </c>
      <c r="H2125" s="63"/>
      <c r="I2125" s="63"/>
      <c r="J2125" s="63"/>
      <c r="K2125" s="106"/>
      <c r="L2125" s="111" t="s">
        <v>84</v>
      </c>
      <c r="M2125" s="103" t="e">
        <f>#REF!</f>
        <v>#REF!</v>
      </c>
      <c r="N2125" s="103" t="e">
        <f>IF(M2125=0,"",CHOOSE(M2125,"9","15","20","24","24","39","39","39","39","39","65","65","65","65","65","65","65","65","65","65","手入力箇所","手入力箇所","手入力箇所","手入力箇所","手入力箇所","手入力箇所","手入力箇所","手入力箇所","手入力箇所","手入力箇所"))</f>
        <v>#REF!</v>
      </c>
    </row>
    <row r="2128" spans="1:14" ht="13.8" thickBot="1" x14ac:dyDescent="0.25"/>
    <row r="2129" spans="1:14" ht="13.8" thickBot="1" x14ac:dyDescent="0.25">
      <c r="A2129" s="688" t="e">
        <f>#REF!</f>
        <v>#REF!</v>
      </c>
      <c r="B2129" s="688"/>
      <c r="C2129" s="688"/>
      <c r="D2129" s="689" t="s">
        <v>192</v>
      </c>
      <c r="E2129" s="689"/>
      <c r="F2129" s="689"/>
      <c r="G2129" s="689"/>
      <c r="H2129" s="689"/>
      <c r="I2129" s="689"/>
      <c r="J2129" s="689"/>
      <c r="K2129" s="689"/>
      <c r="L2129" s="689"/>
      <c r="M2129" s="689"/>
      <c r="N2129" s="689"/>
    </row>
    <row r="2130" spans="1:14" ht="13.8" thickBot="1" x14ac:dyDescent="0.25">
      <c r="A2130" s="65"/>
      <c r="B2130" s="33">
        <v>1</v>
      </c>
      <c r="C2130" s="24">
        <v>2</v>
      </c>
      <c r="D2130" s="24">
        <v>3</v>
      </c>
      <c r="E2130" s="24" t="s">
        <v>58</v>
      </c>
      <c r="F2130" s="24" t="s">
        <v>59</v>
      </c>
      <c r="G2130" s="24" t="s">
        <v>60</v>
      </c>
      <c r="H2130" s="24" t="s">
        <v>61</v>
      </c>
      <c r="I2130" s="24" t="s">
        <v>62</v>
      </c>
      <c r="J2130" s="24" t="s">
        <v>194</v>
      </c>
      <c r="K2130" s="25" t="s">
        <v>85</v>
      </c>
      <c r="L2130" s="105" t="s">
        <v>189</v>
      </c>
      <c r="M2130" s="105" t="s">
        <v>188</v>
      </c>
      <c r="N2130" s="105" t="s">
        <v>51</v>
      </c>
    </row>
    <row r="2131" spans="1:14" ht="13.8" thickBot="1" x14ac:dyDescent="0.25">
      <c r="A2131" s="26" t="s">
        <v>56</v>
      </c>
      <c r="B2131" s="22">
        <v>5</v>
      </c>
      <c r="C2131" s="22">
        <v>7</v>
      </c>
      <c r="D2131" s="22">
        <v>8</v>
      </c>
      <c r="E2131" s="22">
        <v>8</v>
      </c>
      <c r="F2131" s="22">
        <v>10</v>
      </c>
      <c r="G2131" s="22">
        <v>13</v>
      </c>
      <c r="H2131" s="22">
        <v>16</v>
      </c>
      <c r="I2131" s="22"/>
      <c r="J2131" s="23"/>
      <c r="K2131" s="1"/>
      <c r="L2131" s="26" t="s">
        <v>56</v>
      </c>
      <c r="M2131" s="104" t="e">
        <f>#REF!</f>
        <v>#REF!</v>
      </c>
      <c r="N2131" s="112" t="e">
        <f>IF(M2131=0,"",CHOOSE(M2131,"5","7","8","8","8","10","10","10","10","10","13","13","13","13","13","13","13","13","13","13","16","16","16","16","16","16","16","16","16","16","16","手入力箇所","手入力箇所","手入力箇所","手入力箇所","手入力箇所","手入力箇所","手入力箇所","手入力箇所","手入力箇所","手入力箇所"))</f>
        <v>#REF!</v>
      </c>
    </row>
    <row r="2132" spans="1:14" ht="13.8" thickBot="1" x14ac:dyDescent="0.25">
      <c r="A2132" s="27" t="s">
        <v>57</v>
      </c>
      <c r="B2132" s="18">
        <v>5</v>
      </c>
      <c r="C2132" s="18">
        <v>7</v>
      </c>
      <c r="D2132" s="18">
        <v>8</v>
      </c>
      <c r="E2132" s="18">
        <v>9</v>
      </c>
      <c r="F2132" s="18">
        <v>12</v>
      </c>
      <c r="G2132" s="18">
        <v>16</v>
      </c>
      <c r="H2132" s="18"/>
      <c r="I2132" s="18"/>
      <c r="J2132" s="62"/>
      <c r="K2132" s="19"/>
      <c r="L2132" s="27" t="s">
        <v>57</v>
      </c>
      <c r="M2132" s="104" t="e">
        <f>#REF!</f>
        <v>#REF!</v>
      </c>
      <c r="N2132" s="113" t="e">
        <f>IF(M2132=0,"",CHOOSE(M2132,"5","7","8","9","9","12","12","12","12","12","16","16","16","16","16","16","16","16","16","16","手入力箇所","手入力箇所","手入力箇所","手入力箇所","手入力箇所","手入力箇所","手入力箇所","手入力箇所","手入力箇所","手入力箇所"))</f>
        <v>#REF!</v>
      </c>
    </row>
    <row r="2133" spans="1:14" ht="48.6" thickBot="1" x14ac:dyDescent="0.25">
      <c r="A2133" s="28" t="s">
        <v>64</v>
      </c>
      <c r="B2133" s="18">
        <v>6</v>
      </c>
      <c r="C2133" s="18"/>
      <c r="D2133" s="18"/>
      <c r="E2133" s="18"/>
      <c r="F2133" s="18"/>
      <c r="G2133" s="18"/>
      <c r="H2133" s="18"/>
      <c r="I2133" s="18"/>
      <c r="J2133" s="62"/>
      <c r="K2133" s="19"/>
      <c r="L2133" s="28" t="s">
        <v>64</v>
      </c>
      <c r="M2133" s="104" t="e">
        <f>#REF!</f>
        <v>#REF!</v>
      </c>
      <c r="N2133" s="113" t="e">
        <f>IF(M2133=0,"",CHOOSE(M2133,"6","手入力箇所","手入力箇所","手入力箇所","手入力箇所","手入力箇所","手入力箇所","手入力箇所","手入力箇所","手入力箇所","手入力箇所","",""))</f>
        <v>#REF!</v>
      </c>
    </row>
    <row r="2134" spans="1:14" ht="48.6" thickBot="1" x14ac:dyDescent="0.25">
      <c r="A2134" s="28" t="s">
        <v>65</v>
      </c>
      <c r="B2134" s="18">
        <v>6</v>
      </c>
      <c r="C2134" s="18"/>
      <c r="D2134" s="18"/>
      <c r="E2134" s="18"/>
      <c r="F2134" s="18"/>
      <c r="G2134" s="18"/>
      <c r="H2134" s="18"/>
      <c r="I2134" s="18"/>
      <c r="J2134" s="62"/>
      <c r="K2134" s="19"/>
      <c r="L2134" s="28" t="s">
        <v>65</v>
      </c>
      <c r="M2134" s="104" t="e">
        <f>#REF!</f>
        <v>#REF!</v>
      </c>
      <c r="N2134" s="113" t="e">
        <f>IF(M2134=0,"",CHOOSE(M2134,"6","手入力箇所","手入力箇所","手入力箇所","手入力箇所","手入力箇所","手入力箇所","手入力箇所","手入力箇所","手入力箇所","手入力箇所","",""))</f>
        <v>#REF!</v>
      </c>
    </row>
    <row r="2135" spans="1:14" ht="24.6" thickBot="1" x14ac:dyDescent="0.25">
      <c r="A2135" s="28" t="s">
        <v>66</v>
      </c>
      <c r="B2135" s="18">
        <v>5</v>
      </c>
      <c r="C2135" s="18">
        <v>7</v>
      </c>
      <c r="D2135" s="18">
        <v>8</v>
      </c>
      <c r="E2135" s="18">
        <v>9</v>
      </c>
      <c r="F2135" s="18">
        <v>12</v>
      </c>
      <c r="G2135" s="18"/>
      <c r="H2135" s="18"/>
      <c r="I2135" s="18"/>
      <c r="J2135" s="62"/>
      <c r="K2135" s="19"/>
      <c r="L2135" s="28" t="s">
        <v>66</v>
      </c>
      <c r="M2135" s="104" t="e">
        <f>#REF!</f>
        <v>#REF!</v>
      </c>
      <c r="N2135" s="113" t="e">
        <f>IF(M2135=0,"",CHOOSE(M2135,"5","7","8","9","9","12","12","12","12","12","手入力箇所","手入力箇所","手入力箇所","手入力箇所","手入力箇所","手入力箇所","手入力箇所","手入力箇所","手入力箇所","手入力箇所"))</f>
        <v>#REF!</v>
      </c>
    </row>
    <row r="2136" spans="1:14" ht="36.6" thickBot="1" x14ac:dyDescent="0.25">
      <c r="A2136" s="28" t="s">
        <v>67</v>
      </c>
      <c r="B2136" s="18">
        <v>4</v>
      </c>
      <c r="C2136" s="18">
        <v>5</v>
      </c>
      <c r="D2136" s="18">
        <v>5</v>
      </c>
      <c r="E2136" s="18">
        <v>6</v>
      </c>
      <c r="F2136" s="18"/>
      <c r="G2136" s="18"/>
      <c r="H2136" s="18"/>
      <c r="I2136" s="18"/>
      <c r="J2136" s="62"/>
      <c r="K2136" s="19"/>
      <c r="L2136" s="28" t="s">
        <v>67</v>
      </c>
      <c r="M2136" s="104" t="e">
        <f>#REF!</f>
        <v>#REF!</v>
      </c>
      <c r="N2136" s="113" t="e">
        <f>IF(M2136=0,"",CHOOSE(M2136,"4","5","5","6","6","手入力箇所","手入力箇所","手入力箇所","手入力箇所","手入力箇所","手入力箇所","手入力箇所","手入力箇所","手入力箇所","手入力箇所"))</f>
        <v>#REF!</v>
      </c>
    </row>
    <row r="2137" spans="1:14" ht="24.6" thickBot="1" x14ac:dyDescent="0.25">
      <c r="A2137" s="28" t="s">
        <v>68</v>
      </c>
      <c r="B2137" s="18">
        <v>12</v>
      </c>
      <c r="C2137" s="18">
        <v>12</v>
      </c>
      <c r="D2137" s="18">
        <v>12</v>
      </c>
      <c r="E2137" s="18">
        <v>12</v>
      </c>
      <c r="F2137" s="18">
        <v>12</v>
      </c>
      <c r="G2137" s="18">
        <v>12</v>
      </c>
      <c r="H2137" s="18">
        <v>12</v>
      </c>
      <c r="I2137" s="18"/>
      <c r="J2137" s="62"/>
      <c r="K2137" s="19"/>
      <c r="L2137" s="28" t="s">
        <v>68</v>
      </c>
      <c r="M2137" s="104" t="e">
        <f>#REF!</f>
        <v>#REF!</v>
      </c>
      <c r="N2137" s="113" t="e">
        <f>IF(M2137=0,"",CHOOSE(M2137,"12","12","12","12","12","12","12","12","12","12","12","12","12","12","12","12","12","12","12","12","12","12","12","12","12","12","12","12","12","12","手入力箇所","手入力箇所","手入力箇所","手入力箇所","手入力箇所","手入力箇所","手入力箇所","手入力箇所","手入力箇所","手入力箇所"))</f>
        <v>#REF!</v>
      </c>
    </row>
    <row r="2138" spans="1:14" ht="36.6" thickBot="1" x14ac:dyDescent="0.25">
      <c r="A2138" s="28" t="s">
        <v>69</v>
      </c>
      <c r="B2138" s="18">
        <v>7</v>
      </c>
      <c r="C2138" s="18">
        <v>7</v>
      </c>
      <c r="D2138" s="18">
        <v>7</v>
      </c>
      <c r="E2138" s="18">
        <v>7</v>
      </c>
      <c r="F2138" s="18">
        <v>7</v>
      </c>
      <c r="G2138" s="18"/>
      <c r="H2138" s="18"/>
      <c r="I2138" s="18"/>
      <c r="J2138" s="62"/>
      <c r="K2138" s="19"/>
      <c r="L2138" s="28" t="s">
        <v>69</v>
      </c>
      <c r="M2138" s="104" t="e">
        <f>#REF!</f>
        <v>#REF!</v>
      </c>
      <c r="N2138" s="113" t="e">
        <f>IF(M2138=0,"",CHOOSE(M2138,"7","7","7","7","7","7","7","7","7","7","手入力箇所","手入力箇所","手入力箇所","手入力箇所","手入力箇所","手入力箇所","手入力箇所","手入力箇所","手入力箇所","手入力箇所"))</f>
        <v>#REF!</v>
      </c>
    </row>
    <row r="2139" spans="1:14" ht="13.8" thickBot="1" x14ac:dyDescent="0.25">
      <c r="A2139" s="27" t="s">
        <v>63</v>
      </c>
      <c r="B2139" s="18">
        <v>4</v>
      </c>
      <c r="C2139" s="18">
        <v>5</v>
      </c>
      <c r="D2139" s="18">
        <v>7</v>
      </c>
      <c r="E2139" s="18">
        <v>8</v>
      </c>
      <c r="F2139" s="18">
        <v>11</v>
      </c>
      <c r="G2139" s="18">
        <v>16</v>
      </c>
      <c r="H2139" s="18">
        <v>22</v>
      </c>
      <c r="I2139" s="18">
        <v>26</v>
      </c>
      <c r="J2139" s="18">
        <v>31</v>
      </c>
      <c r="K2139" s="19"/>
      <c r="L2139" s="27" t="s">
        <v>63</v>
      </c>
      <c r="M2139" s="104" t="e">
        <f>#REF!</f>
        <v>#REF!</v>
      </c>
      <c r="N2139" s="113" t="e">
        <f>IF(M2139=0,"",CHOOSE(M2139,"4","5","7","8","8","11","11","11","11","11","16","16","16","16","16","16","16","16","16","16","22","22","22","22","22","22","22","22","22","22","26","26","26","26","26","26","26","26","26","26","31","31","31","31","31","31","31","31","31","31","31","手入力箇所","手入力箇所","手入力箇所","手入力箇所","手入力箇所","手入力箇所","手入力箇所","手入力箇所","手入力箇所","手入力箇所"))</f>
        <v>#REF!</v>
      </c>
    </row>
    <row r="2140" spans="1:14" ht="24.6" thickBot="1" x14ac:dyDescent="0.25">
      <c r="A2140" s="28" t="s">
        <v>70</v>
      </c>
      <c r="B2140" s="18">
        <v>5</v>
      </c>
      <c r="C2140" s="18">
        <v>6</v>
      </c>
      <c r="D2140" s="18">
        <v>7</v>
      </c>
      <c r="E2140" s="18"/>
      <c r="F2140" s="18"/>
      <c r="G2140" s="18"/>
      <c r="H2140" s="18"/>
      <c r="I2140" s="18"/>
      <c r="J2140" s="62"/>
      <c r="K2140" s="19"/>
      <c r="L2140" s="28" t="s">
        <v>70</v>
      </c>
      <c r="M2140" s="104" t="e">
        <f>#REF!</f>
        <v>#REF!</v>
      </c>
      <c r="N2140" s="113" t="e">
        <f>IF(M2140=0,"",CHOOSE(M2140,"5","6","7","手入力箇所","手入力箇所","手入力箇所","手入力箇所","手入力箇所","手入力箇所","手入力箇所","手入力箇所","手入力箇所","手入力箇所"))</f>
        <v>#REF!</v>
      </c>
    </row>
    <row r="2141" spans="1:14" ht="13.8" thickBot="1" x14ac:dyDescent="0.25">
      <c r="A2141" s="29" t="s">
        <v>71</v>
      </c>
      <c r="B2141" s="18">
        <v>3</v>
      </c>
      <c r="C2141" s="18">
        <v>6</v>
      </c>
      <c r="D2141" s="18">
        <v>19</v>
      </c>
      <c r="E2141" s="18"/>
      <c r="F2141" s="18"/>
      <c r="G2141" s="18"/>
      <c r="H2141" s="18"/>
      <c r="I2141" s="18"/>
      <c r="J2141" s="62"/>
      <c r="K2141" s="19"/>
      <c r="L2141" s="29" t="s">
        <v>71</v>
      </c>
      <c r="M2141" s="104" t="e">
        <f>#REF!</f>
        <v>#REF!</v>
      </c>
      <c r="N2141" s="113" t="e">
        <f>IF(M2141=0,"",CHOOSE(M2141,"3","6","19","手入力箇所","手入力箇所","手入力箇所","手入力箇所","手入力箇所","手入力箇所","手入力箇所","手入力箇所","手入力箇所","手入力箇所"))</f>
        <v>#REF!</v>
      </c>
    </row>
    <row r="2142" spans="1:14" ht="13.8" thickBot="1" x14ac:dyDescent="0.25">
      <c r="A2142" s="29" t="s">
        <v>72</v>
      </c>
      <c r="B2142" s="18">
        <v>1</v>
      </c>
      <c r="C2142" s="18">
        <v>3</v>
      </c>
      <c r="D2142" s="18">
        <v>5</v>
      </c>
      <c r="E2142" s="18">
        <v>9</v>
      </c>
      <c r="F2142" s="18">
        <v>26</v>
      </c>
      <c r="G2142" s="18"/>
      <c r="H2142" s="18"/>
      <c r="I2142" s="18"/>
      <c r="J2142" s="62"/>
      <c r="K2142" s="19"/>
      <c r="L2142" s="29" t="s">
        <v>72</v>
      </c>
      <c r="M2142" s="104" t="e">
        <f>#REF!</f>
        <v>#REF!</v>
      </c>
      <c r="N2142" s="113" t="e">
        <f>IF(M2142=0,"",CHOOSE(M2142,"1","3","5","9","9","26","26","26","26","26","手入力箇所","手入力箇所","手入力箇所","手入力箇所","手入力箇所","手入力箇所","手入力箇所","手入力箇所","手入力箇所","手入力箇所"))</f>
        <v>#REF!</v>
      </c>
    </row>
    <row r="2143" spans="1:14" ht="13.8" thickBot="1" x14ac:dyDescent="0.25">
      <c r="A2143" s="29" t="s">
        <v>73</v>
      </c>
      <c r="B2143" s="18">
        <v>4</v>
      </c>
      <c r="C2143" s="18">
        <v>11</v>
      </c>
      <c r="D2143" s="18">
        <v>20</v>
      </c>
      <c r="E2143" s="18">
        <v>33</v>
      </c>
      <c r="F2143" s="18"/>
      <c r="G2143" s="18"/>
      <c r="H2143" s="18"/>
      <c r="I2143" s="18"/>
      <c r="J2143" s="62"/>
      <c r="K2143" s="19"/>
      <c r="L2143" s="29" t="s">
        <v>73</v>
      </c>
      <c r="M2143" s="104" t="e">
        <f>#REF!</f>
        <v>#REF!</v>
      </c>
      <c r="N2143" s="113" t="e">
        <f>IF(M2143=0,"",CHOOSE(M2143,"4","11","20","33","33","手入力箇所","手入力箇所","手入力箇所","手入力箇所","手入力箇所","手入力箇所","手入力箇所","手入力箇所","手入力箇所","手入力箇所"))</f>
        <v>#REF!</v>
      </c>
    </row>
    <row r="2144" spans="1:14" ht="37.200000000000003" thickBot="1" x14ac:dyDescent="0.25">
      <c r="A2144" s="30" t="s">
        <v>74</v>
      </c>
      <c r="B2144" s="18">
        <v>4</v>
      </c>
      <c r="C2144" s="18">
        <v>6</v>
      </c>
      <c r="D2144" s="18">
        <v>8</v>
      </c>
      <c r="E2144" s="18">
        <v>10</v>
      </c>
      <c r="F2144" s="18">
        <v>15</v>
      </c>
      <c r="G2144" s="18">
        <v>23</v>
      </c>
      <c r="H2144" s="18">
        <v>33</v>
      </c>
      <c r="I2144" s="18"/>
      <c r="J2144" s="62"/>
      <c r="K2144" s="19"/>
      <c r="L2144" s="30" t="s">
        <v>74</v>
      </c>
      <c r="M2144" s="104" t="e">
        <f>#REF!</f>
        <v>#REF!</v>
      </c>
      <c r="N2144" s="113" t="e">
        <f>IF(M2144=0,"",CHOOSE(M2144,"4","6","8","10","10","15","15","15","15","15","23","23","23","23","23","23","23","23","23","23","33","33","33","33","33","33","33","33","33","33","手入力箇所","手入力箇所","手入力箇所","手入力箇所","手入力箇所","手入力箇所","手入力箇所","手入力箇所","手入力箇所","手入力箇所"))</f>
        <v>#REF!</v>
      </c>
    </row>
    <row r="2145" spans="1:14" ht="13.8" thickBot="1" x14ac:dyDescent="0.25">
      <c r="A2145" s="29" t="s">
        <v>75</v>
      </c>
      <c r="B2145" s="18">
        <v>6</v>
      </c>
      <c r="C2145" s="18">
        <v>14</v>
      </c>
      <c r="D2145" s="18">
        <v>25</v>
      </c>
      <c r="E2145" s="18">
        <v>39</v>
      </c>
      <c r="F2145" s="18"/>
      <c r="G2145" s="18"/>
      <c r="H2145" s="18"/>
      <c r="I2145" s="18"/>
      <c r="J2145" s="62"/>
      <c r="K2145" s="19"/>
      <c r="L2145" s="29" t="s">
        <v>75</v>
      </c>
      <c r="M2145" s="104" t="e">
        <f>#REF!</f>
        <v>#REF!</v>
      </c>
      <c r="N2145" s="113" t="e">
        <f>IF(M2145=0,"",CHOOSE(M2145,"6","14","25","39","39","手入力箇所","手入力箇所","手入力箇所","手入力箇所","手入力箇所","手入力箇所","手入力箇所","手入力箇所","手入力箇所","手入力箇所"))</f>
        <v>#REF!</v>
      </c>
    </row>
    <row r="2146" spans="1:14" ht="37.200000000000003" thickBot="1" x14ac:dyDescent="0.25">
      <c r="A2146" s="30" t="s">
        <v>76</v>
      </c>
      <c r="B2146" s="18">
        <v>2</v>
      </c>
      <c r="C2146" s="18">
        <v>3</v>
      </c>
      <c r="D2146" s="18">
        <v>6</v>
      </c>
      <c r="E2146" s="18">
        <v>9</v>
      </c>
      <c r="F2146" s="18"/>
      <c r="G2146" s="18"/>
      <c r="H2146" s="18"/>
      <c r="I2146" s="18"/>
      <c r="J2146" s="62"/>
      <c r="K2146" s="19"/>
      <c r="L2146" s="30" t="s">
        <v>76</v>
      </c>
      <c r="M2146" s="104" t="e">
        <f>#REF!</f>
        <v>#REF!</v>
      </c>
      <c r="N2146" s="113" t="e">
        <f>IF(M2146=0,"",CHOOSE(M2146,"2","3","6","9","9","手入力箇所","手入力箇所","手入力箇所","手入力箇所","手入力箇所","手入力箇所","手入力箇所","手入力箇所","手入力箇所","手入力箇所"))</f>
        <v>#REF!</v>
      </c>
    </row>
    <row r="2147" spans="1:14" ht="27" thickBot="1" x14ac:dyDescent="0.25">
      <c r="A2147" s="31" t="s">
        <v>77</v>
      </c>
      <c r="B2147" s="18">
        <v>12</v>
      </c>
      <c r="C2147" s="18">
        <v>18</v>
      </c>
      <c r="D2147" s="18">
        <v>22</v>
      </c>
      <c r="E2147" s="18">
        <v>26</v>
      </c>
      <c r="F2147" s="62"/>
      <c r="G2147" s="62"/>
      <c r="H2147" s="62"/>
      <c r="I2147" s="62"/>
      <c r="J2147" s="62"/>
      <c r="K2147" s="19"/>
      <c r="L2147" s="31" t="s">
        <v>77</v>
      </c>
      <c r="M2147" s="104" t="e">
        <f>#REF!</f>
        <v>#REF!</v>
      </c>
      <c r="N2147" s="113" t="e">
        <f>IF(M2147=0,"",CHOOSE(M2147,"12","18","22","26","26","手入力箇所","手入力箇所","手入力箇所","手入力箇所","手入力箇所","手入力箇所","手入力箇所","手入力箇所","手入力箇所","手入力箇所"))</f>
        <v>#REF!</v>
      </c>
    </row>
    <row r="2148" spans="1:14" ht="40.200000000000003" thickBot="1" x14ac:dyDescent="0.25">
      <c r="A2148" s="31" t="s">
        <v>78</v>
      </c>
      <c r="B2148" s="18">
        <v>5</v>
      </c>
      <c r="C2148" s="18">
        <v>8</v>
      </c>
      <c r="D2148" s="18">
        <v>11</v>
      </c>
      <c r="E2148" s="18">
        <v>14</v>
      </c>
      <c r="F2148" s="62"/>
      <c r="G2148" s="62"/>
      <c r="H2148" s="62"/>
      <c r="I2148" s="62"/>
      <c r="J2148" s="62"/>
      <c r="K2148" s="19"/>
      <c r="L2148" s="31" t="s">
        <v>78</v>
      </c>
      <c r="M2148" s="104" t="e">
        <f>#REF!</f>
        <v>#REF!</v>
      </c>
      <c r="N2148" s="113" t="e">
        <f>IF(M2148=0,"",CHOOSE(M2148,"5","8","11","14","14","手入力箇所","手入力箇所","手入力箇所","手入力箇所","手入力箇所","手入力箇所","手入力箇所","手入力箇所","手入力箇所","手入力箇所"))</f>
        <v>#REF!</v>
      </c>
    </row>
    <row r="2149" spans="1:14" ht="27" thickBot="1" x14ac:dyDescent="0.25">
      <c r="A2149" s="31" t="s">
        <v>79</v>
      </c>
      <c r="B2149" s="18">
        <v>6</v>
      </c>
      <c r="C2149" s="18">
        <v>11</v>
      </c>
      <c r="D2149" s="18">
        <v>16</v>
      </c>
      <c r="E2149" s="18">
        <v>21</v>
      </c>
      <c r="F2149" s="62"/>
      <c r="G2149" s="62"/>
      <c r="H2149" s="62"/>
      <c r="I2149" s="62"/>
      <c r="J2149" s="62"/>
      <c r="K2149" s="19"/>
      <c r="L2149" s="31" t="s">
        <v>79</v>
      </c>
      <c r="M2149" s="104" t="e">
        <f>#REF!</f>
        <v>#REF!</v>
      </c>
      <c r="N2149" s="113" t="e">
        <f>IF(M2149=0,"",CHOOSE(M2149,"6","11","16","21","21","手入力箇所","手入力箇所","手入力箇所","手入力箇所","手入力箇所","手入力箇所","手入力箇所","手入力箇所","手入力箇所"))</f>
        <v>#REF!</v>
      </c>
    </row>
    <row r="2150" spans="1:14" ht="40.200000000000003" thickBot="1" x14ac:dyDescent="0.25">
      <c r="A2150" s="31" t="s">
        <v>80</v>
      </c>
      <c r="B2150" s="18">
        <v>5</v>
      </c>
      <c r="C2150" s="18">
        <v>7</v>
      </c>
      <c r="D2150" s="18">
        <v>9</v>
      </c>
      <c r="E2150" s="18">
        <v>10</v>
      </c>
      <c r="F2150" s="62"/>
      <c r="G2150" s="62"/>
      <c r="H2150" s="62"/>
      <c r="I2150" s="62"/>
      <c r="J2150" s="62"/>
      <c r="K2150" s="19"/>
      <c r="L2150" s="31" t="s">
        <v>80</v>
      </c>
      <c r="M2150" s="104" t="e">
        <f>#REF!</f>
        <v>#REF!</v>
      </c>
      <c r="N2150" s="113" t="e">
        <f>IF(M2150=0,"",CHOOSE(M2150,"5","7","9","10","10","手入力箇所","手入力箇所","手入力箇所","手入力箇所","手入力箇所","手入力箇所","手入力箇所","手入力箇所","手入力箇所"))</f>
        <v>#REF!</v>
      </c>
    </row>
    <row r="2151" spans="1:14" ht="40.200000000000003" thickBot="1" x14ac:dyDescent="0.25">
      <c r="A2151" s="31" t="s">
        <v>81</v>
      </c>
      <c r="B2151" s="18">
        <v>9</v>
      </c>
      <c r="C2151" s="18">
        <v>14</v>
      </c>
      <c r="D2151" s="62"/>
      <c r="E2151" s="62"/>
      <c r="F2151" s="62"/>
      <c r="G2151" s="62"/>
      <c r="H2151" s="62"/>
      <c r="I2151" s="62"/>
      <c r="J2151" s="62"/>
      <c r="K2151" s="19"/>
      <c r="L2151" s="31" t="s">
        <v>81</v>
      </c>
      <c r="M2151" s="104" t="e">
        <f>#REF!</f>
        <v>#REF!</v>
      </c>
      <c r="N2151" s="113" t="e">
        <f>IF(M2151=0,"",CHOOSE(M2151,"9","14","手入力箇所","手入力箇所","手入力箇所","手入力箇所","手入力箇所","手入力箇所","手入力箇所","手入力箇所","手入力箇所","手入力箇所"))</f>
        <v>#REF!</v>
      </c>
    </row>
    <row r="2152" spans="1:14" ht="13.8" thickBot="1" x14ac:dyDescent="0.25">
      <c r="A2152" s="31" t="s">
        <v>82</v>
      </c>
      <c r="B2152" s="18">
        <v>3</v>
      </c>
      <c r="C2152" s="18">
        <v>4</v>
      </c>
      <c r="D2152" s="18">
        <v>4</v>
      </c>
      <c r="E2152" s="18">
        <v>5</v>
      </c>
      <c r="F2152" s="18">
        <v>6</v>
      </c>
      <c r="G2152" s="18">
        <v>8</v>
      </c>
      <c r="H2152" s="18">
        <v>9</v>
      </c>
      <c r="I2152" s="18">
        <v>11</v>
      </c>
      <c r="J2152" s="18">
        <v>12</v>
      </c>
      <c r="K2152" s="19"/>
      <c r="L2152" s="31" t="s">
        <v>82</v>
      </c>
      <c r="M2152" s="104" t="e">
        <f>#REF!</f>
        <v>#REF!</v>
      </c>
      <c r="N2152" s="113" t="e">
        <f>IF(M2152=0,"",CHOOSE(M2152,"3","4","4","5","5","6","6","6","6","6","8","8","8","8","8","8","8","8","8","8","9","9","9","9","9","9","9","9","9","9","11","11","11","11","11","11","11","11","11","11","12","12","12","12","12","12","12","12","12","12","12","手入力箇所","手入力箇所","手入力箇所","手入力箇所","手入力箇所","手入力箇所","手入力箇所","手入力箇所","手入力箇所","手入力箇所"))</f>
        <v>#REF!</v>
      </c>
    </row>
    <row r="2153" spans="1:14" ht="13.8" thickBot="1" x14ac:dyDescent="0.25">
      <c r="A2153" s="31" t="s">
        <v>83</v>
      </c>
      <c r="B2153" s="18">
        <v>3</v>
      </c>
      <c r="C2153" s="18">
        <v>4</v>
      </c>
      <c r="D2153" s="18">
        <v>4</v>
      </c>
      <c r="E2153" s="18">
        <v>5</v>
      </c>
      <c r="F2153" s="18">
        <v>6</v>
      </c>
      <c r="G2153" s="18">
        <v>8</v>
      </c>
      <c r="H2153" s="18">
        <v>10</v>
      </c>
      <c r="I2153" s="18">
        <v>12</v>
      </c>
      <c r="J2153" s="18">
        <v>13</v>
      </c>
      <c r="K2153" s="19"/>
      <c r="L2153" s="31" t="s">
        <v>83</v>
      </c>
      <c r="M2153" s="104" t="e">
        <f>#REF!</f>
        <v>#REF!</v>
      </c>
      <c r="N2153" s="113" t="e">
        <f>IF(M2153=0,"",CHOOSE(M2153,"3","4","4","5","5","6","6","6","6","6","8","8","8","8","8","8","8","8","8","8","10","10","10","10","10","10","10","10","10","10","12","12","12","12","12","12","12","12","12","12","13","13","13","13","13","13","13","13","13","13","13","手入力箇所","手入力箇所","手入力箇所","手入力箇所","手入力箇所","手入力箇所","手入力箇所","手入力箇所","手入力箇所","手入力箇所"))</f>
        <v>#REF!</v>
      </c>
    </row>
    <row r="2154" spans="1:14" ht="27" thickBot="1" x14ac:dyDescent="0.25">
      <c r="A2154" s="32" t="s">
        <v>84</v>
      </c>
      <c r="B2154" s="20">
        <v>1</v>
      </c>
      <c r="C2154" s="20">
        <v>2</v>
      </c>
      <c r="D2154" s="20">
        <v>3</v>
      </c>
      <c r="E2154" s="20">
        <v>4</v>
      </c>
      <c r="F2154" s="20">
        <v>8</v>
      </c>
      <c r="G2154" s="20">
        <v>19</v>
      </c>
      <c r="H2154" s="63"/>
      <c r="I2154" s="63"/>
      <c r="J2154" s="63"/>
      <c r="K2154" s="21"/>
      <c r="L2154" s="32" t="s">
        <v>84</v>
      </c>
      <c r="M2154" s="104" t="e">
        <f>#REF!</f>
        <v>#REF!</v>
      </c>
      <c r="N2154" s="113" t="e">
        <f>IF(M2154=0,"",CHOOSE(M2154,"1","2","3","4","4","8","8","8","8","8","19","19","19","19","19","19","19","19","19","19","手入力箇所","手入力箇所","手入力箇所","手入力箇所","手入力箇所","手入力箇所","手入力箇所","手入力箇所","手入力箇所","手入力箇所"))</f>
        <v>#REF!</v>
      </c>
    </row>
    <row r="2155" spans="1:14" ht="13.8" thickBot="1" x14ac:dyDescent="0.25"/>
    <row r="2156" spans="1:14" ht="13.8" thickBot="1" x14ac:dyDescent="0.25">
      <c r="A2156" s="686" t="e">
        <f>A2129</f>
        <v>#REF!</v>
      </c>
      <c r="B2156" s="686"/>
      <c r="C2156" s="686"/>
      <c r="D2156" s="687" t="s">
        <v>193</v>
      </c>
      <c r="E2156" s="687"/>
      <c r="F2156" s="687"/>
      <c r="G2156" s="687"/>
      <c r="H2156" s="687"/>
      <c r="I2156" s="687"/>
      <c r="J2156" s="687"/>
      <c r="K2156" s="687"/>
      <c r="L2156" s="687"/>
      <c r="M2156" s="687"/>
      <c r="N2156" s="687"/>
    </row>
    <row r="2157" spans="1:14" ht="13.8" thickBot="1" x14ac:dyDescent="0.25">
      <c r="A2157" s="105"/>
      <c r="B2157" s="33">
        <v>1</v>
      </c>
      <c r="C2157" s="24">
        <v>2</v>
      </c>
      <c r="D2157" s="24">
        <v>3</v>
      </c>
      <c r="E2157" s="24" t="s">
        <v>58</v>
      </c>
      <c r="F2157" s="24" t="s">
        <v>59</v>
      </c>
      <c r="G2157" s="24" t="s">
        <v>60</v>
      </c>
      <c r="H2157" s="24" t="s">
        <v>61</v>
      </c>
      <c r="I2157" s="24" t="s">
        <v>62</v>
      </c>
      <c r="J2157" s="24" t="s">
        <v>194</v>
      </c>
      <c r="K2157" s="102" t="s">
        <v>85</v>
      </c>
      <c r="L2157" s="105" t="s">
        <v>189</v>
      </c>
      <c r="M2157" s="105" t="s">
        <v>188</v>
      </c>
      <c r="N2157" s="105" t="s">
        <v>51</v>
      </c>
    </row>
    <row r="2158" spans="1:14" ht="13.8" thickBot="1" x14ac:dyDescent="0.25">
      <c r="A2158" s="26" t="s">
        <v>56</v>
      </c>
      <c r="B2158" s="22">
        <v>16</v>
      </c>
      <c r="C2158" s="22">
        <v>25</v>
      </c>
      <c r="D2158" s="22">
        <v>32</v>
      </c>
      <c r="E2158" s="22">
        <v>38</v>
      </c>
      <c r="F2158" s="22">
        <v>56</v>
      </c>
      <c r="G2158" s="22">
        <v>87</v>
      </c>
      <c r="H2158" s="22">
        <v>121</v>
      </c>
      <c r="I2158" s="22"/>
      <c r="J2158" s="23"/>
      <c r="K2158" s="68"/>
      <c r="L2158" s="107" t="s">
        <v>56</v>
      </c>
      <c r="M2158" s="103" t="e">
        <f>#REF!</f>
        <v>#REF!</v>
      </c>
      <c r="N2158" s="103" t="e">
        <f>IF(M2158=0,"",CHOOSE(M2158,"16","25","32","38","38","56","56","56","56","56","87","87","87","87","87","87","87","87","87","87","121","121","121","121","121","121","121","121","121","121","手入力箇所","手入力箇所","手入力箇所","手入力箇所","手入力箇所","手入力箇所","手入力箇所","手入力箇所","手入力箇所","手入力箇所"))</f>
        <v>#REF!</v>
      </c>
    </row>
    <row r="2159" spans="1:14" ht="13.8" thickBot="1" x14ac:dyDescent="0.25">
      <c r="A2159" s="27" t="s">
        <v>57</v>
      </c>
      <c r="B2159" s="18">
        <v>25</v>
      </c>
      <c r="C2159" s="18">
        <v>33</v>
      </c>
      <c r="D2159" s="18">
        <v>40</v>
      </c>
      <c r="E2159" s="18">
        <v>45</v>
      </c>
      <c r="F2159" s="18">
        <v>58</v>
      </c>
      <c r="G2159" s="18">
        <v>79</v>
      </c>
      <c r="H2159" s="18"/>
      <c r="I2159" s="18"/>
      <c r="J2159" s="62"/>
      <c r="K2159" s="69"/>
      <c r="L2159" s="107" t="s">
        <v>57</v>
      </c>
      <c r="M2159" s="103" t="e">
        <f>#REF!</f>
        <v>#REF!</v>
      </c>
      <c r="N2159" s="103" t="e">
        <f>IF(M2159=0,"",CHOOSE(M2159,"25","33","40","45","45","58","58","58","58","58","79","79","79","79","79","79","79","79","79","79","手入力箇所","手入力箇所","手入力箇所","手入力箇所","手入力箇所","手入力箇所","手入力箇所","手入力箇所","手入力箇所","手入力箇所"))</f>
        <v>#REF!</v>
      </c>
    </row>
    <row r="2160" spans="1:14" ht="48.6" thickBot="1" x14ac:dyDescent="0.25">
      <c r="A2160" s="28" t="s">
        <v>64</v>
      </c>
      <c r="B2160" s="18">
        <v>32</v>
      </c>
      <c r="C2160" s="18"/>
      <c r="D2160" s="18"/>
      <c r="E2160" s="18"/>
      <c r="F2160" s="18"/>
      <c r="G2160" s="18"/>
      <c r="H2160" s="18"/>
      <c r="I2160" s="18"/>
      <c r="J2160" s="62"/>
      <c r="K2160" s="69"/>
      <c r="L2160" s="108" t="s">
        <v>64</v>
      </c>
      <c r="M2160" s="103" t="e">
        <f>#REF!</f>
        <v>#REF!</v>
      </c>
      <c r="N2160" s="103" t="e">
        <f>IF(M2160=0,"",CHOOSE(M2160,"32","手入力箇所","手入力箇所","手入力箇所","手入力箇所","手入力箇所","手入力箇所","手入力箇所","手入力箇所","手入力箇所","手入力箇所"))</f>
        <v>#REF!</v>
      </c>
    </row>
    <row r="2161" spans="1:14" ht="48.6" thickBot="1" x14ac:dyDescent="0.25">
      <c r="A2161" s="28" t="s">
        <v>65</v>
      </c>
      <c r="B2161" s="18">
        <v>36</v>
      </c>
      <c r="C2161" s="18"/>
      <c r="D2161" s="18"/>
      <c r="E2161" s="18"/>
      <c r="F2161" s="18"/>
      <c r="G2161" s="18"/>
      <c r="H2161" s="18"/>
      <c r="I2161" s="18"/>
      <c r="J2161" s="62"/>
      <c r="K2161" s="69"/>
      <c r="L2161" s="108" t="s">
        <v>65</v>
      </c>
      <c r="M2161" s="103" t="e">
        <f>#REF!</f>
        <v>#REF!</v>
      </c>
      <c r="N2161" s="103" t="e">
        <f>IF(M2161=0,"",CHOOSE(M2161,"36","手入力箇所","手入力箇所","手入力箇所","手入力箇所","手入力箇所","手入力箇所","手入力箇所","手入力箇所","手入力箇所","手入力箇所"))</f>
        <v>#REF!</v>
      </c>
    </row>
    <row r="2162" spans="1:14" ht="24.6" thickBot="1" x14ac:dyDescent="0.25">
      <c r="A2162" s="28" t="s">
        <v>66</v>
      </c>
      <c r="B2162" s="18">
        <v>24</v>
      </c>
      <c r="C2162" s="18">
        <v>30</v>
      </c>
      <c r="D2162" s="18">
        <v>33</v>
      </c>
      <c r="E2162" s="18">
        <v>35</v>
      </c>
      <c r="F2162" s="18">
        <v>42</v>
      </c>
      <c r="G2162" s="18"/>
      <c r="H2162" s="18"/>
      <c r="I2162" s="18"/>
      <c r="J2162" s="62"/>
      <c r="K2162" s="69"/>
      <c r="L2162" s="108" t="s">
        <v>66</v>
      </c>
      <c r="M2162" s="103" t="e">
        <f>#REF!</f>
        <v>#REF!</v>
      </c>
      <c r="N2162" s="103" t="e">
        <f>IF(M2162=0,"",CHOOSE(M2162,"24","30","33","35","35","42","42","42","42","42","手入力箇所","手入力箇所","手入力箇所","手入力箇所","手入力箇所","手入力箇所","手入力箇所","手入力箇所","手入力箇所","手入力箇所"))</f>
        <v>#REF!</v>
      </c>
    </row>
    <row r="2163" spans="1:14" ht="36.6" thickBot="1" x14ac:dyDescent="0.25">
      <c r="A2163" s="28" t="s">
        <v>67</v>
      </c>
      <c r="B2163" s="18">
        <v>7</v>
      </c>
      <c r="C2163" s="18">
        <v>12</v>
      </c>
      <c r="D2163" s="18">
        <v>16</v>
      </c>
      <c r="E2163" s="18">
        <v>19</v>
      </c>
      <c r="F2163" s="18"/>
      <c r="G2163" s="18"/>
      <c r="H2163" s="18"/>
      <c r="I2163" s="18"/>
      <c r="J2163" s="62"/>
      <c r="K2163" s="69"/>
      <c r="L2163" s="108" t="s">
        <v>67</v>
      </c>
      <c r="M2163" s="103" t="e">
        <f>#REF!</f>
        <v>#REF!</v>
      </c>
      <c r="N2163" s="103" t="e">
        <f>IF(M2163=0,"",CHOOSE(M2163,"7","12","16","19","19","手入力箇所","手入力箇所","手入力箇所","手入力箇所","手入力箇所","手入力箇所","手入力箇所","手入力箇所","手入力箇所","手入力箇所"))</f>
        <v>#REF!</v>
      </c>
    </row>
    <row r="2164" spans="1:14" ht="24.6" thickBot="1" x14ac:dyDescent="0.25">
      <c r="A2164" s="28" t="s">
        <v>68</v>
      </c>
      <c r="B2164" s="18">
        <v>21</v>
      </c>
      <c r="C2164" s="18">
        <v>35</v>
      </c>
      <c r="D2164" s="18">
        <v>48</v>
      </c>
      <c r="E2164" s="18">
        <v>59</v>
      </c>
      <c r="F2164" s="18">
        <v>94</v>
      </c>
      <c r="G2164" s="18">
        <v>159</v>
      </c>
      <c r="H2164" s="18">
        <v>235</v>
      </c>
      <c r="I2164" s="18"/>
      <c r="J2164" s="62"/>
      <c r="K2164" s="69"/>
      <c r="L2164" s="108" t="s">
        <v>68</v>
      </c>
      <c r="M2164" s="103" t="e">
        <f>#REF!</f>
        <v>#REF!</v>
      </c>
      <c r="N2164" s="103" t="e">
        <f>IF(M2164=0,"",CHOOSE(M2164,"21","35","48","59","59","94","94","94","94","94","159","159","159","159","159","159","159","159","159","159","235","235","235","235","235","235","235","235","235","235","手入力箇所","手入力箇所","手入力箇所","手入力箇所","手入力箇所","手入力箇所","手入力箇所","手入力箇所","手入力箇所","手入力箇所"))</f>
        <v>#REF!</v>
      </c>
    </row>
    <row r="2165" spans="1:14" ht="36.6" thickBot="1" x14ac:dyDescent="0.25">
      <c r="A2165" s="28" t="s">
        <v>69</v>
      </c>
      <c r="B2165" s="18">
        <v>22</v>
      </c>
      <c r="C2165" s="18">
        <v>26</v>
      </c>
      <c r="D2165" s="18">
        <v>28</v>
      </c>
      <c r="E2165" s="18">
        <v>29</v>
      </c>
      <c r="F2165" s="18">
        <v>34</v>
      </c>
      <c r="G2165" s="18"/>
      <c r="H2165" s="18"/>
      <c r="I2165" s="18"/>
      <c r="J2165" s="62"/>
      <c r="K2165" s="69"/>
      <c r="L2165" s="108" t="s">
        <v>69</v>
      </c>
      <c r="M2165" s="103" t="e">
        <f>#REF!</f>
        <v>#REF!</v>
      </c>
      <c r="N2165" s="103" t="e">
        <f>IF(M2165=0,"",CHOOSE(M2165,"22","26","28","29","29","34","34","34","34","34","手入力箇所","手入力箇所","手入力箇所","手入力箇所","手入力箇所","手入力箇所","手入力箇所","手入力箇所","手入力箇所","手入力箇所"))</f>
        <v>#REF!</v>
      </c>
    </row>
    <row r="2166" spans="1:14" ht="13.8" thickBot="1" x14ac:dyDescent="0.25">
      <c r="A2166" s="27" t="s">
        <v>63</v>
      </c>
      <c r="B2166" s="18">
        <v>21</v>
      </c>
      <c r="C2166" s="18">
        <v>33</v>
      </c>
      <c r="D2166" s="18">
        <v>46</v>
      </c>
      <c r="E2166" s="18">
        <v>56</v>
      </c>
      <c r="F2166" s="18">
        <v>89</v>
      </c>
      <c r="G2166" s="18">
        <v>151</v>
      </c>
      <c r="H2166" s="18">
        <v>224</v>
      </c>
      <c r="I2166" s="18">
        <v>289</v>
      </c>
      <c r="J2166" s="18">
        <v>350</v>
      </c>
      <c r="K2166" s="69"/>
      <c r="L2166" s="107" t="s">
        <v>63</v>
      </c>
      <c r="M2166" s="103" t="e">
        <f>#REF!</f>
        <v>#REF!</v>
      </c>
      <c r="N2166" s="103" t="e">
        <f>IF(M2166=0,"",CHOOSE(M2166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167" spans="1:14" ht="24.6" thickBot="1" x14ac:dyDescent="0.25">
      <c r="A2167" s="34" t="s">
        <v>70</v>
      </c>
      <c r="B2167" s="35">
        <v>13</v>
      </c>
      <c r="C2167" s="35">
        <v>33</v>
      </c>
      <c r="D2167" s="35">
        <v>59</v>
      </c>
      <c r="E2167" s="35"/>
      <c r="F2167" s="35"/>
      <c r="G2167" s="35"/>
      <c r="H2167" s="35"/>
      <c r="I2167" s="35"/>
      <c r="J2167" s="36"/>
      <c r="K2167" s="67"/>
      <c r="L2167" s="108" t="s">
        <v>70</v>
      </c>
      <c r="M2167" s="103" t="e">
        <f>#REF!</f>
        <v>#REF!</v>
      </c>
      <c r="N2167" s="103" t="e">
        <f>IF(M2167=0,"",CHOOSE(M2167,"13","33","59","手入力箇所","手入力箇所","手入力箇所","手入力箇所","手入力箇所","手入力箇所","手入力箇所","手入力箇所","手入力箇所","手入力箇所"))</f>
        <v>#REF!</v>
      </c>
    </row>
    <row r="2168" spans="1:14" ht="13.8" thickBot="1" x14ac:dyDescent="0.25">
      <c r="A2168" s="37" t="s">
        <v>71</v>
      </c>
      <c r="B2168" s="17">
        <v>23</v>
      </c>
      <c r="C2168" s="17">
        <v>39</v>
      </c>
      <c r="D2168" s="17">
        <v>97</v>
      </c>
      <c r="E2168" s="17"/>
      <c r="F2168" s="17"/>
      <c r="G2168" s="17"/>
      <c r="H2168" s="17"/>
      <c r="I2168" s="17"/>
      <c r="J2168" s="64"/>
      <c r="K2168" s="70"/>
      <c r="L2168" s="109" t="s">
        <v>71</v>
      </c>
      <c r="M2168" s="103" t="e">
        <f>#REF!</f>
        <v>#REF!</v>
      </c>
      <c r="N2168" s="103" t="e">
        <f>IF(M2168=0,"",CHOOSE(M2168,"23","39","97","手入力箇所","手入力箇所","手入力箇所","手入力箇所","手入力箇所","手入力箇所","手入力箇所","手入力箇所","手入力箇所","手入力箇所"))</f>
        <v>#REF!</v>
      </c>
    </row>
    <row r="2169" spans="1:14" ht="13.8" thickBot="1" x14ac:dyDescent="0.25">
      <c r="A2169" s="29" t="s">
        <v>72</v>
      </c>
      <c r="B2169" s="18">
        <v>21</v>
      </c>
      <c r="C2169" s="18">
        <v>37</v>
      </c>
      <c r="D2169" s="18">
        <v>58</v>
      </c>
      <c r="E2169" s="18">
        <v>76</v>
      </c>
      <c r="F2169" s="18">
        <v>137</v>
      </c>
      <c r="G2169" s="18"/>
      <c r="H2169" s="18"/>
      <c r="I2169" s="18"/>
      <c r="J2169" s="62"/>
      <c r="K2169" s="69"/>
      <c r="L2169" s="109" t="s">
        <v>72</v>
      </c>
      <c r="M2169" s="103" t="e">
        <f>#REF!</f>
        <v>#REF!</v>
      </c>
      <c r="N2169" s="103" t="e">
        <f>IF(M2169=0,"",CHOOSE(M2169,"21","37","58","76","76","137","137","137","137","137","手入力箇所","手入力箇所","手入力箇所","手入力箇所","手入力箇所","手入力箇所","手入力箇所","手入力箇所","手入力箇所","手入力箇所"))</f>
        <v>#REF!</v>
      </c>
    </row>
    <row r="2170" spans="1:14" ht="13.8" thickBot="1" x14ac:dyDescent="0.25">
      <c r="A2170" s="29" t="s">
        <v>73</v>
      </c>
      <c r="B2170" s="18">
        <v>48</v>
      </c>
      <c r="C2170" s="18">
        <v>93</v>
      </c>
      <c r="D2170" s="18">
        <v>138</v>
      </c>
      <c r="E2170" s="18">
        <v>183</v>
      </c>
      <c r="F2170" s="18"/>
      <c r="G2170" s="18"/>
      <c r="H2170" s="18"/>
      <c r="I2170" s="18"/>
      <c r="J2170" s="62"/>
      <c r="K2170" s="69"/>
      <c r="L2170" s="109" t="s">
        <v>73</v>
      </c>
      <c r="M2170" s="103" t="e">
        <f>#REF!</f>
        <v>#REF!</v>
      </c>
      <c r="N2170" s="103" t="e">
        <f>IF(M2170=0,"",CHOOSE(M2170,"48","93","138","183","183","手入力箇所","手入力箇所","手入力箇所","手入力箇所","手入力箇所","手入力箇所","手入力箇所","手入力箇所","手入力箇所","手入力箇所"))</f>
        <v>#REF!</v>
      </c>
    </row>
    <row r="2171" spans="1:14" ht="37.200000000000003" thickBot="1" x14ac:dyDescent="0.25">
      <c r="A2171" s="30" t="s">
        <v>74</v>
      </c>
      <c r="B2171" s="18">
        <v>13</v>
      </c>
      <c r="C2171" s="18">
        <v>26</v>
      </c>
      <c r="D2171" s="18">
        <v>40</v>
      </c>
      <c r="E2171" s="18">
        <v>55</v>
      </c>
      <c r="F2171" s="18">
        <v>107</v>
      </c>
      <c r="G2171" s="18">
        <v>224</v>
      </c>
      <c r="H2171" s="18">
        <v>386</v>
      </c>
      <c r="I2171" s="18"/>
      <c r="J2171" s="62"/>
      <c r="K2171" s="69"/>
      <c r="L2171" s="110" t="s">
        <v>74</v>
      </c>
      <c r="M2171" s="103" t="e">
        <f>#REF!</f>
        <v>#REF!</v>
      </c>
      <c r="N2171" s="103" t="e">
        <f>IF(M2171=0,"",CHOOSE(M2171,"13","26","40","55","55","107","107","107","107","107","224","224","224","224","224","224","224","224","224","224","386","386","386","386","386","386","386","386","386","386","手入力箇所","手入力箇所","手入力箇所","手入力箇所","手入力箇所","手入力箇所","手入力箇所","手入力箇所","手入力箇所","手入力箇所"))</f>
        <v>#REF!</v>
      </c>
    </row>
    <row r="2172" spans="1:14" ht="13.8" thickBot="1" x14ac:dyDescent="0.25">
      <c r="A2172" s="29" t="s">
        <v>75</v>
      </c>
      <c r="B2172" s="18">
        <v>36</v>
      </c>
      <c r="C2172" s="18">
        <v>98</v>
      </c>
      <c r="D2172" s="18">
        <v>173</v>
      </c>
      <c r="E2172" s="18">
        <v>274</v>
      </c>
      <c r="F2172" s="18"/>
      <c r="G2172" s="18"/>
      <c r="H2172" s="18"/>
      <c r="I2172" s="18"/>
      <c r="J2172" s="62"/>
      <c r="K2172" s="69"/>
      <c r="L2172" s="109" t="s">
        <v>75</v>
      </c>
      <c r="M2172" s="103" t="e">
        <f>#REF!</f>
        <v>#REF!</v>
      </c>
      <c r="N2172" s="103" t="e">
        <f>IF(M2172=0,"",CHOOSE(M2172,"36","98","173","274","274","手入力箇所","手入力箇所","手入力箇所","手入力箇所","手入力箇所","手入力箇所","手入力箇所","手入力箇所","手入力箇所","手入力箇所"))</f>
        <v>#REF!</v>
      </c>
    </row>
    <row r="2173" spans="1:14" ht="37.200000000000003" thickBot="1" x14ac:dyDescent="0.25">
      <c r="A2173" s="30" t="s">
        <v>76</v>
      </c>
      <c r="B2173" s="18">
        <v>127</v>
      </c>
      <c r="C2173" s="18">
        <v>127</v>
      </c>
      <c r="D2173" s="18">
        <v>127</v>
      </c>
      <c r="E2173" s="18">
        <v>127</v>
      </c>
      <c r="F2173" s="18"/>
      <c r="G2173" s="18"/>
      <c r="H2173" s="18"/>
      <c r="I2173" s="18"/>
      <c r="J2173" s="62"/>
      <c r="K2173" s="69"/>
      <c r="L2173" s="110" t="s">
        <v>76</v>
      </c>
      <c r="M2173" s="103" t="e">
        <f>#REF!</f>
        <v>#REF!</v>
      </c>
      <c r="N2173" s="103" t="e">
        <f>IF(M2173=0,"",CHOOSE(M2173,"127","127","127","127","127","手入力箇所","手入力箇所","手入力箇所","手入力箇所","手入力箇所","手入力箇所","手入力箇所","手入力箇所","手入力箇所","手入力箇所"))</f>
        <v>#REF!</v>
      </c>
    </row>
    <row r="2174" spans="1:14" ht="27" thickBot="1" x14ac:dyDescent="0.25">
      <c r="A2174" s="31" t="s">
        <v>77</v>
      </c>
      <c r="B2174" s="18">
        <v>42</v>
      </c>
      <c r="C2174" s="18">
        <v>90</v>
      </c>
      <c r="D2174" s="18">
        <v>141</v>
      </c>
      <c r="E2174" s="18">
        <v>193</v>
      </c>
      <c r="F2174" s="62"/>
      <c r="G2174" s="62"/>
      <c r="H2174" s="62"/>
      <c r="I2174" s="62"/>
      <c r="J2174" s="62"/>
      <c r="K2174" s="69"/>
      <c r="L2174" s="111" t="s">
        <v>77</v>
      </c>
      <c r="M2174" s="103" t="e">
        <f>#REF!</f>
        <v>#REF!</v>
      </c>
      <c r="N2174" s="103" t="e">
        <f>IF(M2174=0,"",CHOOSE(M2174,"42","90","141","193","1936","手入力箇所","手入力箇所","手入力箇所","手入力箇所","手入力箇所","手入力箇所","手入力箇所","手入力箇所","手入力箇所","手入力箇所"))</f>
        <v>#REF!</v>
      </c>
    </row>
    <row r="2175" spans="1:14" ht="40.200000000000003" thickBot="1" x14ac:dyDescent="0.25">
      <c r="A2175" s="31" t="s">
        <v>78</v>
      </c>
      <c r="B2175" s="18">
        <v>24</v>
      </c>
      <c r="C2175" s="18">
        <v>43</v>
      </c>
      <c r="D2175" s="18">
        <v>61</v>
      </c>
      <c r="E2175" s="18">
        <v>76</v>
      </c>
      <c r="F2175" s="62"/>
      <c r="G2175" s="62"/>
      <c r="H2175" s="62"/>
      <c r="I2175" s="62"/>
      <c r="J2175" s="62"/>
      <c r="K2175" s="69"/>
      <c r="L2175" s="111" t="s">
        <v>78</v>
      </c>
      <c r="M2175" s="103" t="e">
        <f>#REF!</f>
        <v>#REF!</v>
      </c>
      <c r="N2175" s="103" t="e">
        <f>IF(M2175=0,"",CHOOSE(M2175,"24","43","61","76","76","手入力箇所","手入力箇所","手入力箇所","手入力箇所","手入力箇所","手入力箇所","手入力箇所","手入力箇所","手入力箇所","手入力箇所"))</f>
        <v>#REF!</v>
      </c>
    </row>
    <row r="2176" spans="1:14" ht="27" thickBot="1" x14ac:dyDescent="0.25">
      <c r="A2176" s="31" t="s">
        <v>79</v>
      </c>
      <c r="B2176" s="18">
        <v>54</v>
      </c>
      <c r="C2176" s="18">
        <v>77</v>
      </c>
      <c r="D2176" s="18">
        <v>94</v>
      </c>
      <c r="E2176" s="18">
        <v>107</v>
      </c>
      <c r="F2176" s="62"/>
      <c r="G2176" s="62"/>
      <c r="H2176" s="62"/>
      <c r="I2176" s="62"/>
      <c r="J2176" s="62"/>
      <c r="K2176" s="69"/>
      <c r="L2176" s="111" t="s">
        <v>79</v>
      </c>
      <c r="M2176" s="103" t="e">
        <f>#REF!</f>
        <v>#REF!</v>
      </c>
      <c r="N2176" s="103" t="e">
        <f>IF(M2176=0,"",CHOOSE(M2176,"54","77","94","107","107","手入力箇所","手入力箇所","手入力箇所","手入力箇所","手入力箇所","手入力箇所","手入力箇所","手入力箇所","手入力箇所","手入力箇所"))</f>
        <v>#REF!</v>
      </c>
    </row>
    <row r="2177" spans="1:14" ht="40.200000000000003" thickBot="1" x14ac:dyDescent="0.25">
      <c r="A2177" s="31" t="s">
        <v>80</v>
      </c>
      <c r="B2177" s="18">
        <v>49</v>
      </c>
      <c r="C2177" s="18">
        <v>53</v>
      </c>
      <c r="D2177" s="18">
        <v>55</v>
      </c>
      <c r="E2177" s="18">
        <v>56</v>
      </c>
      <c r="F2177" s="62"/>
      <c r="G2177" s="62"/>
      <c r="H2177" s="62"/>
      <c r="I2177" s="62"/>
      <c r="J2177" s="62"/>
      <c r="K2177" s="69"/>
      <c r="L2177" s="111" t="s">
        <v>80</v>
      </c>
      <c r="M2177" s="103" t="e">
        <f>#REF!</f>
        <v>#REF!</v>
      </c>
      <c r="N2177" s="103" t="e">
        <f>IF(M2177=0,"",CHOOSE(M2177,"49","53","55","56","56","手入力箇所","手入力箇所","手入力箇所","手入力箇所","手入力箇所","手入力箇所","手入力箇所","手入力箇所","手入力箇所","手入力箇所"))</f>
        <v>#REF!</v>
      </c>
    </row>
    <row r="2178" spans="1:14" ht="40.200000000000003" thickBot="1" x14ac:dyDescent="0.25">
      <c r="A2178" s="38" t="s">
        <v>81</v>
      </c>
      <c r="B2178" s="35">
        <v>232</v>
      </c>
      <c r="C2178" s="35">
        <v>232</v>
      </c>
      <c r="D2178" s="36"/>
      <c r="E2178" s="36"/>
      <c r="F2178" s="36"/>
      <c r="G2178" s="36"/>
      <c r="H2178" s="36"/>
      <c r="I2178" s="36"/>
      <c r="J2178" s="36"/>
      <c r="K2178" s="67"/>
      <c r="L2178" s="111" t="s">
        <v>81</v>
      </c>
      <c r="M2178" s="103" t="e">
        <f>#REF!</f>
        <v>#REF!</v>
      </c>
      <c r="N2178" s="103" t="e">
        <f>IF(M2178=0,"",CHOOSE(M2178,"232","232","手入力箇所","手入力箇所","手入力箇所","手入力箇所","手入力箇所","手入力箇所","手入力箇所","手入力箇所","手入力箇所","手入力箇所"))</f>
        <v>#REF!</v>
      </c>
    </row>
    <row r="2179" spans="1:14" ht="13.8" thickBot="1" x14ac:dyDescent="0.25">
      <c r="A2179" s="39" t="s">
        <v>82</v>
      </c>
      <c r="B2179" s="17">
        <v>6</v>
      </c>
      <c r="C2179" s="17">
        <v>9</v>
      </c>
      <c r="D2179" s="17">
        <v>11</v>
      </c>
      <c r="E2179" s="17">
        <v>13</v>
      </c>
      <c r="F2179" s="17">
        <v>18</v>
      </c>
      <c r="G2179" s="17">
        <v>26</v>
      </c>
      <c r="H2179" s="17">
        <v>35</v>
      </c>
      <c r="I2179" s="17">
        <v>43</v>
      </c>
      <c r="J2179" s="17">
        <v>49</v>
      </c>
      <c r="K2179" s="70"/>
      <c r="L2179" s="111" t="s">
        <v>82</v>
      </c>
      <c r="M2179" s="103" t="e">
        <f>#REF!</f>
        <v>#REF!</v>
      </c>
      <c r="N2179" s="103" t="e">
        <f>IF(M2179=0,"",CHOOSE(M2179,"6","9","11","13","13","18","18","18","18","18","26","26","26","26","26","26","26","26","26","26","35","35","35","35","35","35","35","35","35","35","43","43","43","43","43","43","43","43","43","43","49","49","49","49","49","49","49","49","49","49","手入力箇所","手入力箇所","手入力箇所","手入力箇所","手入力箇所","手入力箇所","手入力箇所","手入力箇所","手入力箇所","手入力箇所"))</f>
        <v>#REF!</v>
      </c>
    </row>
    <row r="2180" spans="1:14" ht="13.8" thickBot="1" x14ac:dyDescent="0.25">
      <c r="A2180" s="31" t="s">
        <v>83</v>
      </c>
      <c r="B2180" s="18">
        <v>6</v>
      </c>
      <c r="C2180" s="18">
        <v>10</v>
      </c>
      <c r="D2180" s="18">
        <v>14</v>
      </c>
      <c r="E2180" s="18">
        <v>17</v>
      </c>
      <c r="F2180" s="18">
        <v>29</v>
      </c>
      <c r="G2180" s="18">
        <v>50</v>
      </c>
      <c r="H2180" s="18">
        <v>76</v>
      </c>
      <c r="I2180" s="18">
        <v>100</v>
      </c>
      <c r="J2180" s="18">
        <v>123</v>
      </c>
      <c r="K2180" s="69"/>
      <c r="L2180" s="111" t="s">
        <v>83</v>
      </c>
      <c r="M2180" s="103" t="e">
        <f>#REF!</f>
        <v>#REF!</v>
      </c>
      <c r="N2180" s="103" t="e">
        <f>IF(M2180=0,"",CHOOSE(M2180,"6","10","14","17","17","29","29","29","29","29","50","50","50","50","50","50","50","50","50","50","76","76","76","76","76","76","76","76","76","76","100","100","100","100","100","100","100","100","100","100","123","123","123","123","123","123","123","123","123","123","手入力箇所","手入力箇所","手入力箇所","手入力箇所","手入力箇所","手入力箇所","手入力箇所","手入力箇所","手入力箇所"))</f>
        <v>#REF!</v>
      </c>
    </row>
    <row r="2181" spans="1:14" ht="27" thickBot="1" x14ac:dyDescent="0.25">
      <c r="A2181" s="32" t="s">
        <v>84</v>
      </c>
      <c r="B2181" s="20">
        <v>9</v>
      </c>
      <c r="C2181" s="20">
        <v>15</v>
      </c>
      <c r="D2181" s="20">
        <v>20</v>
      </c>
      <c r="E2181" s="20">
        <v>24</v>
      </c>
      <c r="F2181" s="20">
        <v>39</v>
      </c>
      <c r="G2181" s="20">
        <v>65</v>
      </c>
      <c r="H2181" s="63"/>
      <c r="I2181" s="63"/>
      <c r="J2181" s="63"/>
      <c r="K2181" s="106"/>
      <c r="L2181" s="111" t="s">
        <v>84</v>
      </c>
      <c r="M2181" s="103" t="e">
        <f>#REF!</f>
        <v>#REF!</v>
      </c>
      <c r="N2181" s="103" t="e">
        <f>IF(M2181=0,"",CHOOSE(M2181,"9","15","20","24","24","39","39","39","39","39","65","65","65","65","65","65","65","65","65","65","手入力箇所","手入力箇所","手入力箇所","手入力箇所","手入力箇所","手入力箇所","手入力箇所","手入力箇所","手入力箇所","手入力箇所"))</f>
        <v>#REF!</v>
      </c>
    </row>
    <row r="2184" spans="1:14" ht="13.8" thickBot="1" x14ac:dyDescent="0.25"/>
    <row r="2185" spans="1:14" ht="13.8" thickBot="1" x14ac:dyDescent="0.25">
      <c r="A2185" s="688" t="e">
        <f>#REF!</f>
        <v>#REF!</v>
      </c>
      <c r="B2185" s="688"/>
      <c r="C2185" s="688"/>
      <c r="D2185" s="689" t="s">
        <v>192</v>
      </c>
      <c r="E2185" s="689"/>
      <c r="F2185" s="689"/>
      <c r="G2185" s="689"/>
      <c r="H2185" s="689"/>
      <c r="I2185" s="689"/>
      <c r="J2185" s="689"/>
      <c r="K2185" s="689"/>
      <c r="L2185" s="689"/>
      <c r="M2185" s="689"/>
      <c r="N2185" s="689"/>
    </row>
    <row r="2186" spans="1:14" ht="13.8" thickBot="1" x14ac:dyDescent="0.25">
      <c r="A2186" s="65"/>
      <c r="B2186" s="33">
        <v>1</v>
      </c>
      <c r="C2186" s="24">
        <v>2</v>
      </c>
      <c r="D2186" s="24">
        <v>3</v>
      </c>
      <c r="E2186" s="24" t="s">
        <v>58</v>
      </c>
      <c r="F2186" s="24" t="s">
        <v>59</v>
      </c>
      <c r="G2186" s="24" t="s">
        <v>60</v>
      </c>
      <c r="H2186" s="24" t="s">
        <v>61</v>
      </c>
      <c r="I2186" s="24" t="s">
        <v>62</v>
      </c>
      <c r="J2186" s="24" t="s">
        <v>194</v>
      </c>
      <c r="K2186" s="25" t="s">
        <v>85</v>
      </c>
      <c r="L2186" s="105" t="s">
        <v>189</v>
      </c>
      <c r="M2186" s="105" t="s">
        <v>188</v>
      </c>
      <c r="N2186" s="105" t="s">
        <v>51</v>
      </c>
    </row>
    <row r="2187" spans="1:14" ht="13.8" thickBot="1" x14ac:dyDescent="0.25">
      <c r="A2187" s="26" t="s">
        <v>56</v>
      </c>
      <c r="B2187" s="22">
        <v>5</v>
      </c>
      <c r="C2187" s="22">
        <v>7</v>
      </c>
      <c r="D2187" s="22">
        <v>8</v>
      </c>
      <c r="E2187" s="22">
        <v>8</v>
      </c>
      <c r="F2187" s="22">
        <v>10</v>
      </c>
      <c r="G2187" s="22">
        <v>13</v>
      </c>
      <c r="H2187" s="22">
        <v>16</v>
      </c>
      <c r="I2187" s="22"/>
      <c r="J2187" s="23"/>
      <c r="K2187" s="1"/>
      <c r="L2187" s="26" t="s">
        <v>56</v>
      </c>
      <c r="M2187" s="104" t="e">
        <f>#REF!</f>
        <v>#REF!</v>
      </c>
      <c r="N2187" s="112" t="e">
        <f>IF(M2187=0,"",CHOOSE(M2187,"5","7","8","8","8","10","10","10","10","10","13","13","13","13","13","13","13","13","13","13","16","16","16","16","16","16","16","16","16","16","16","手入力箇所","手入力箇所","手入力箇所","手入力箇所","手入力箇所","手入力箇所","手入力箇所","手入力箇所","手入力箇所","手入力箇所"))</f>
        <v>#REF!</v>
      </c>
    </row>
    <row r="2188" spans="1:14" ht="13.8" thickBot="1" x14ac:dyDescent="0.25">
      <c r="A2188" s="27" t="s">
        <v>57</v>
      </c>
      <c r="B2188" s="18">
        <v>5</v>
      </c>
      <c r="C2188" s="18">
        <v>7</v>
      </c>
      <c r="D2188" s="18">
        <v>8</v>
      </c>
      <c r="E2188" s="18">
        <v>9</v>
      </c>
      <c r="F2188" s="18">
        <v>12</v>
      </c>
      <c r="G2188" s="18">
        <v>16</v>
      </c>
      <c r="H2188" s="18"/>
      <c r="I2188" s="18"/>
      <c r="J2188" s="62"/>
      <c r="K2188" s="19"/>
      <c r="L2188" s="27" t="s">
        <v>57</v>
      </c>
      <c r="M2188" s="104" t="e">
        <f>#REF!</f>
        <v>#REF!</v>
      </c>
      <c r="N2188" s="113" t="e">
        <f>IF(M2188=0,"",CHOOSE(M2188,"5","7","8","9","9","12","12","12","12","12","16","16","16","16","16","16","16","16","16","16","手入力箇所","手入力箇所","手入力箇所","手入力箇所","手入力箇所","手入力箇所","手入力箇所","手入力箇所","手入力箇所","手入力箇所"))</f>
        <v>#REF!</v>
      </c>
    </row>
    <row r="2189" spans="1:14" ht="48.6" thickBot="1" x14ac:dyDescent="0.25">
      <c r="A2189" s="28" t="s">
        <v>64</v>
      </c>
      <c r="B2189" s="18">
        <v>6</v>
      </c>
      <c r="C2189" s="18"/>
      <c r="D2189" s="18"/>
      <c r="E2189" s="18"/>
      <c r="F2189" s="18"/>
      <c r="G2189" s="18"/>
      <c r="H2189" s="18"/>
      <c r="I2189" s="18"/>
      <c r="J2189" s="62"/>
      <c r="K2189" s="19"/>
      <c r="L2189" s="28" t="s">
        <v>64</v>
      </c>
      <c r="M2189" s="104" t="e">
        <f>#REF!</f>
        <v>#REF!</v>
      </c>
      <c r="N2189" s="113" t="e">
        <f>IF(M2189=0,"",CHOOSE(M2189,"6","手入力箇所","手入力箇所","手入力箇所","手入力箇所","手入力箇所","手入力箇所","手入力箇所","手入力箇所","手入力箇所","手入力箇所","",""))</f>
        <v>#REF!</v>
      </c>
    </row>
    <row r="2190" spans="1:14" ht="48.6" thickBot="1" x14ac:dyDescent="0.25">
      <c r="A2190" s="28" t="s">
        <v>65</v>
      </c>
      <c r="B2190" s="18">
        <v>6</v>
      </c>
      <c r="C2190" s="18"/>
      <c r="D2190" s="18"/>
      <c r="E2190" s="18"/>
      <c r="F2190" s="18"/>
      <c r="G2190" s="18"/>
      <c r="H2190" s="18"/>
      <c r="I2190" s="18"/>
      <c r="J2190" s="62"/>
      <c r="K2190" s="19"/>
      <c r="L2190" s="28" t="s">
        <v>65</v>
      </c>
      <c r="M2190" s="104" t="e">
        <f>#REF!</f>
        <v>#REF!</v>
      </c>
      <c r="N2190" s="113" t="e">
        <f>IF(M2190=0,"",CHOOSE(M2190,"6","手入力箇所","手入力箇所","手入力箇所","手入力箇所","手入力箇所","手入力箇所","手入力箇所","手入力箇所","手入力箇所","手入力箇所","",""))</f>
        <v>#REF!</v>
      </c>
    </row>
    <row r="2191" spans="1:14" ht="24.6" thickBot="1" x14ac:dyDescent="0.25">
      <c r="A2191" s="28" t="s">
        <v>66</v>
      </c>
      <c r="B2191" s="18">
        <v>5</v>
      </c>
      <c r="C2191" s="18">
        <v>7</v>
      </c>
      <c r="D2191" s="18">
        <v>8</v>
      </c>
      <c r="E2191" s="18">
        <v>9</v>
      </c>
      <c r="F2191" s="18">
        <v>12</v>
      </c>
      <c r="G2191" s="18"/>
      <c r="H2191" s="18"/>
      <c r="I2191" s="18"/>
      <c r="J2191" s="62"/>
      <c r="K2191" s="19"/>
      <c r="L2191" s="28" t="s">
        <v>66</v>
      </c>
      <c r="M2191" s="104" t="e">
        <f>#REF!</f>
        <v>#REF!</v>
      </c>
      <c r="N2191" s="113" t="e">
        <f>IF(M2191=0,"",CHOOSE(M2191,"5","7","8","9","9","12","12","12","12","12","手入力箇所","手入力箇所","手入力箇所","手入力箇所","手入力箇所","手入力箇所","手入力箇所","手入力箇所","手入力箇所","手入力箇所"))</f>
        <v>#REF!</v>
      </c>
    </row>
    <row r="2192" spans="1:14" ht="36.6" thickBot="1" x14ac:dyDescent="0.25">
      <c r="A2192" s="28" t="s">
        <v>67</v>
      </c>
      <c r="B2192" s="18">
        <v>4</v>
      </c>
      <c r="C2192" s="18">
        <v>5</v>
      </c>
      <c r="D2192" s="18">
        <v>5</v>
      </c>
      <c r="E2192" s="18">
        <v>6</v>
      </c>
      <c r="F2192" s="18"/>
      <c r="G2192" s="18"/>
      <c r="H2192" s="18"/>
      <c r="I2192" s="18"/>
      <c r="J2192" s="62"/>
      <c r="K2192" s="19"/>
      <c r="L2192" s="28" t="s">
        <v>67</v>
      </c>
      <c r="M2192" s="104" t="e">
        <f>#REF!</f>
        <v>#REF!</v>
      </c>
      <c r="N2192" s="113" t="e">
        <f>IF(M2192=0,"",CHOOSE(M2192,"4","5","5","6","6","手入力箇所","手入力箇所","手入力箇所","手入力箇所","手入力箇所","手入力箇所","手入力箇所","手入力箇所","手入力箇所","手入力箇所"))</f>
        <v>#REF!</v>
      </c>
    </row>
    <row r="2193" spans="1:14" ht="24.6" thickBot="1" x14ac:dyDescent="0.25">
      <c r="A2193" s="28" t="s">
        <v>68</v>
      </c>
      <c r="B2193" s="18">
        <v>12</v>
      </c>
      <c r="C2193" s="18">
        <v>12</v>
      </c>
      <c r="D2193" s="18">
        <v>12</v>
      </c>
      <c r="E2193" s="18">
        <v>12</v>
      </c>
      <c r="F2193" s="18">
        <v>12</v>
      </c>
      <c r="G2193" s="18">
        <v>12</v>
      </c>
      <c r="H2193" s="18">
        <v>12</v>
      </c>
      <c r="I2193" s="18"/>
      <c r="J2193" s="62"/>
      <c r="K2193" s="19"/>
      <c r="L2193" s="28" t="s">
        <v>68</v>
      </c>
      <c r="M2193" s="104" t="e">
        <f>#REF!</f>
        <v>#REF!</v>
      </c>
      <c r="N2193" s="113" t="e">
        <f>IF(M2193=0,"",CHOOSE(M2193,"12","12","12","12","12","12","12","12","12","12","12","12","12","12","12","12","12","12","12","12","12","12","12","12","12","12","12","12","12","12","手入力箇所","手入力箇所","手入力箇所","手入力箇所","手入力箇所","手入力箇所","手入力箇所","手入力箇所","手入力箇所","手入力箇所"))</f>
        <v>#REF!</v>
      </c>
    </row>
    <row r="2194" spans="1:14" ht="36.6" thickBot="1" x14ac:dyDescent="0.25">
      <c r="A2194" s="28" t="s">
        <v>69</v>
      </c>
      <c r="B2194" s="18">
        <v>7</v>
      </c>
      <c r="C2194" s="18">
        <v>7</v>
      </c>
      <c r="D2194" s="18">
        <v>7</v>
      </c>
      <c r="E2194" s="18">
        <v>7</v>
      </c>
      <c r="F2194" s="18">
        <v>7</v>
      </c>
      <c r="G2194" s="18"/>
      <c r="H2194" s="18"/>
      <c r="I2194" s="18"/>
      <c r="J2194" s="62"/>
      <c r="K2194" s="19"/>
      <c r="L2194" s="28" t="s">
        <v>69</v>
      </c>
      <c r="M2194" s="104" t="e">
        <f>#REF!</f>
        <v>#REF!</v>
      </c>
      <c r="N2194" s="113" t="e">
        <f>IF(M2194=0,"",CHOOSE(M2194,"7","7","7","7","7","7","7","7","7","7","手入力箇所","手入力箇所","手入力箇所","手入力箇所","手入力箇所","手入力箇所","手入力箇所","手入力箇所","手入力箇所","手入力箇所"))</f>
        <v>#REF!</v>
      </c>
    </row>
    <row r="2195" spans="1:14" ht="13.8" thickBot="1" x14ac:dyDescent="0.25">
      <c r="A2195" s="27" t="s">
        <v>63</v>
      </c>
      <c r="B2195" s="18">
        <v>4</v>
      </c>
      <c r="C2195" s="18">
        <v>5</v>
      </c>
      <c r="D2195" s="18">
        <v>7</v>
      </c>
      <c r="E2195" s="18">
        <v>8</v>
      </c>
      <c r="F2195" s="18">
        <v>11</v>
      </c>
      <c r="G2195" s="18">
        <v>16</v>
      </c>
      <c r="H2195" s="18">
        <v>22</v>
      </c>
      <c r="I2195" s="18">
        <v>26</v>
      </c>
      <c r="J2195" s="18">
        <v>31</v>
      </c>
      <c r="K2195" s="19"/>
      <c r="L2195" s="27" t="s">
        <v>63</v>
      </c>
      <c r="M2195" s="104" t="e">
        <f>#REF!</f>
        <v>#REF!</v>
      </c>
      <c r="N2195" s="113" t="e">
        <f>IF(M2195=0,"",CHOOSE(M2195,"4","5","7","8","8","11","11","11","11","11","16","16","16","16","16","16","16","16","16","16","22","22","22","22","22","22","22","22","22","22","26","26","26","26","26","26","26","26","26","26","31","31","31","31","31","31","31","31","31","31","31","手入力箇所","手入力箇所","手入力箇所","手入力箇所","手入力箇所","手入力箇所","手入力箇所","手入力箇所","手入力箇所","手入力箇所"))</f>
        <v>#REF!</v>
      </c>
    </row>
    <row r="2196" spans="1:14" ht="24.6" thickBot="1" x14ac:dyDescent="0.25">
      <c r="A2196" s="28" t="s">
        <v>70</v>
      </c>
      <c r="B2196" s="18">
        <v>5</v>
      </c>
      <c r="C2196" s="18">
        <v>6</v>
      </c>
      <c r="D2196" s="18">
        <v>7</v>
      </c>
      <c r="E2196" s="18"/>
      <c r="F2196" s="18"/>
      <c r="G2196" s="18"/>
      <c r="H2196" s="18"/>
      <c r="I2196" s="18"/>
      <c r="J2196" s="62"/>
      <c r="K2196" s="19"/>
      <c r="L2196" s="28" t="s">
        <v>70</v>
      </c>
      <c r="M2196" s="104" t="e">
        <f>#REF!</f>
        <v>#REF!</v>
      </c>
      <c r="N2196" s="113" t="e">
        <f>IF(M2196=0,"",CHOOSE(M2196,"5","6","7","手入力箇所","手入力箇所","手入力箇所","手入力箇所","手入力箇所","手入力箇所","手入力箇所","手入力箇所","手入力箇所","手入力箇所"))</f>
        <v>#REF!</v>
      </c>
    </row>
    <row r="2197" spans="1:14" ht="13.8" thickBot="1" x14ac:dyDescent="0.25">
      <c r="A2197" s="29" t="s">
        <v>71</v>
      </c>
      <c r="B2197" s="18">
        <v>3</v>
      </c>
      <c r="C2197" s="18">
        <v>6</v>
      </c>
      <c r="D2197" s="18">
        <v>19</v>
      </c>
      <c r="E2197" s="18"/>
      <c r="F2197" s="18"/>
      <c r="G2197" s="18"/>
      <c r="H2197" s="18"/>
      <c r="I2197" s="18"/>
      <c r="J2197" s="62"/>
      <c r="K2197" s="19"/>
      <c r="L2197" s="29" t="s">
        <v>71</v>
      </c>
      <c r="M2197" s="104" t="e">
        <f>#REF!</f>
        <v>#REF!</v>
      </c>
      <c r="N2197" s="113" t="e">
        <f>IF(M2197=0,"",CHOOSE(M2197,"3","6","19","手入力箇所","手入力箇所","手入力箇所","手入力箇所","手入力箇所","手入力箇所","手入力箇所","手入力箇所","手入力箇所","手入力箇所"))</f>
        <v>#REF!</v>
      </c>
    </row>
    <row r="2198" spans="1:14" ht="13.8" thickBot="1" x14ac:dyDescent="0.25">
      <c r="A2198" s="29" t="s">
        <v>72</v>
      </c>
      <c r="B2198" s="18">
        <v>1</v>
      </c>
      <c r="C2198" s="18">
        <v>3</v>
      </c>
      <c r="D2198" s="18">
        <v>5</v>
      </c>
      <c r="E2198" s="18">
        <v>9</v>
      </c>
      <c r="F2198" s="18">
        <v>26</v>
      </c>
      <c r="G2198" s="18"/>
      <c r="H2198" s="18"/>
      <c r="I2198" s="18"/>
      <c r="J2198" s="62"/>
      <c r="K2198" s="19"/>
      <c r="L2198" s="29" t="s">
        <v>72</v>
      </c>
      <c r="M2198" s="104" t="e">
        <f>#REF!</f>
        <v>#REF!</v>
      </c>
      <c r="N2198" s="113" t="e">
        <f>IF(M2198=0,"",CHOOSE(M2198,"1","3","5","9","9","26","26","26","26","26","手入力箇所","手入力箇所","手入力箇所","手入力箇所","手入力箇所","手入力箇所","手入力箇所","手入力箇所","手入力箇所","手入力箇所"))</f>
        <v>#REF!</v>
      </c>
    </row>
    <row r="2199" spans="1:14" ht="13.8" thickBot="1" x14ac:dyDescent="0.25">
      <c r="A2199" s="29" t="s">
        <v>73</v>
      </c>
      <c r="B2199" s="18">
        <v>4</v>
      </c>
      <c r="C2199" s="18">
        <v>11</v>
      </c>
      <c r="D2199" s="18">
        <v>20</v>
      </c>
      <c r="E2199" s="18">
        <v>33</v>
      </c>
      <c r="F2199" s="18"/>
      <c r="G2199" s="18"/>
      <c r="H2199" s="18"/>
      <c r="I2199" s="18"/>
      <c r="J2199" s="62"/>
      <c r="K2199" s="19"/>
      <c r="L2199" s="29" t="s">
        <v>73</v>
      </c>
      <c r="M2199" s="104" t="e">
        <f>#REF!</f>
        <v>#REF!</v>
      </c>
      <c r="N2199" s="113" t="e">
        <f>IF(M2199=0,"",CHOOSE(M2199,"4","11","20","33","33","手入力箇所","手入力箇所","手入力箇所","手入力箇所","手入力箇所","手入力箇所","手入力箇所","手入力箇所","手入力箇所","手入力箇所"))</f>
        <v>#REF!</v>
      </c>
    </row>
    <row r="2200" spans="1:14" ht="37.200000000000003" thickBot="1" x14ac:dyDescent="0.25">
      <c r="A2200" s="30" t="s">
        <v>74</v>
      </c>
      <c r="B2200" s="18">
        <v>4</v>
      </c>
      <c r="C2200" s="18">
        <v>6</v>
      </c>
      <c r="D2200" s="18">
        <v>8</v>
      </c>
      <c r="E2200" s="18">
        <v>10</v>
      </c>
      <c r="F2200" s="18">
        <v>15</v>
      </c>
      <c r="G2200" s="18">
        <v>23</v>
      </c>
      <c r="H2200" s="18">
        <v>33</v>
      </c>
      <c r="I2200" s="18"/>
      <c r="J2200" s="62"/>
      <c r="K2200" s="19"/>
      <c r="L2200" s="30" t="s">
        <v>74</v>
      </c>
      <c r="M2200" s="104" t="e">
        <f>#REF!</f>
        <v>#REF!</v>
      </c>
      <c r="N2200" s="113" t="e">
        <f>IF(M2200=0,"",CHOOSE(M2200,"4","6","8","10","10","15","15","15","15","15","23","23","23","23","23","23","23","23","23","23","33","33","33","33","33","33","33","33","33","33","手入力箇所","手入力箇所","手入力箇所","手入力箇所","手入力箇所","手入力箇所","手入力箇所","手入力箇所","手入力箇所","手入力箇所"))</f>
        <v>#REF!</v>
      </c>
    </row>
    <row r="2201" spans="1:14" ht="13.8" thickBot="1" x14ac:dyDescent="0.25">
      <c r="A2201" s="29" t="s">
        <v>75</v>
      </c>
      <c r="B2201" s="18">
        <v>6</v>
      </c>
      <c r="C2201" s="18">
        <v>14</v>
      </c>
      <c r="D2201" s="18">
        <v>25</v>
      </c>
      <c r="E2201" s="18">
        <v>39</v>
      </c>
      <c r="F2201" s="18"/>
      <c r="G2201" s="18"/>
      <c r="H2201" s="18"/>
      <c r="I2201" s="18"/>
      <c r="J2201" s="62"/>
      <c r="K2201" s="19"/>
      <c r="L2201" s="29" t="s">
        <v>75</v>
      </c>
      <c r="M2201" s="104" t="e">
        <f>#REF!</f>
        <v>#REF!</v>
      </c>
      <c r="N2201" s="113" t="e">
        <f>IF(M2201=0,"",CHOOSE(M2201,"6","14","25","39","39","手入力箇所","手入力箇所","手入力箇所","手入力箇所","手入力箇所","手入力箇所","手入力箇所","手入力箇所","手入力箇所","手入力箇所"))</f>
        <v>#REF!</v>
      </c>
    </row>
    <row r="2202" spans="1:14" ht="37.200000000000003" thickBot="1" x14ac:dyDescent="0.25">
      <c r="A2202" s="30" t="s">
        <v>76</v>
      </c>
      <c r="B2202" s="18">
        <v>2</v>
      </c>
      <c r="C2202" s="18">
        <v>3</v>
      </c>
      <c r="D2202" s="18">
        <v>6</v>
      </c>
      <c r="E2202" s="18">
        <v>9</v>
      </c>
      <c r="F2202" s="18"/>
      <c r="G2202" s="18"/>
      <c r="H2202" s="18"/>
      <c r="I2202" s="18"/>
      <c r="J2202" s="62"/>
      <c r="K2202" s="19"/>
      <c r="L2202" s="30" t="s">
        <v>76</v>
      </c>
      <c r="M2202" s="104" t="e">
        <f>#REF!</f>
        <v>#REF!</v>
      </c>
      <c r="N2202" s="113" t="e">
        <f>IF(M2202=0,"",CHOOSE(M2202,"2","3","6","9","9","手入力箇所","手入力箇所","手入力箇所","手入力箇所","手入力箇所","手入力箇所","手入力箇所","手入力箇所","手入力箇所","手入力箇所"))</f>
        <v>#REF!</v>
      </c>
    </row>
    <row r="2203" spans="1:14" ht="27" thickBot="1" x14ac:dyDescent="0.25">
      <c r="A2203" s="31" t="s">
        <v>77</v>
      </c>
      <c r="B2203" s="18">
        <v>12</v>
      </c>
      <c r="C2203" s="18">
        <v>18</v>
      </c>
      <c r="D2203" s="18">
        <v>22</v>
      </c>
      <c r="E2203" s="18">
        <v>26</v>
      </c>
      <c r="F2203" s="62"/>
      <c r="G2203" s="62"/>
      <c r="H2203" s="62"/>
      <c r="I2203" s="62"/>
      <c r="J2203" s="62"/>
      <c r="K2203" s="19"/>
      <c r="L2203" s="31" t="s">
        <v>77</v>
      </c>
      <c r="M2203" s="104" t="e">
        <f>#REF!</f>
        <v>#REF!</v>
      </c>
      <c r="N2203" s="113" t="e">
        <f>IF(M2203=0,"",CHOOSE(M2203,"12","18","22","26","26","手入力箇所","手入力箇所","手入力箇所","手入力箇所","手入力箇所","手入力箇所","手入力箇所","手入力箇所","手入力箇所","手入力箇所"))</f>
        <v>#REF!</v>
      </c>
    </row>
    <row r="2204" spans="1:14" ht="40.200000000000003" thickBot="1" x14ac:dyDescent="0.25">
      <c r="A2204" s="31" t="s">
        <v>78</v>
      </c>
      <c r="B2204" s="18">
        <v>5</v>
      </c>
      <c r="C2204" s="18">
        <v>8</v>
      </c>
      <c r="D2204" s="18">
        <v>11</v>
      </c>
      <c r="E2204" s="18">
        <v>14</v>
      </c>
      <c r="F2204" s="62"/>
      <c r="G2204" s="62"/>
      <c r="H2204" s="62"/>
      <c r="I2204" s="62"/>
      <c r="J2204" s="62"/>
      <c r="K2204" s="19"/>
      <c r="L2204" s="31" t="s">
        <v>78</v>
      </c>
      <c r="M2204" s="104" t="e">
        <f>#REF!</f>
        <v>#REF!</v>
      </c>
      <c r="N2204" s="113" t="e">
        <f>IF(M2204=0,"",CHOOSE(M2204,"5","8","11","14","14","手入力箇所","手入力箇所","手入力箇所","手入力箇所","手入力箇所","手入力箇所","手入力箇所","手入力箇所","手入力箇所","手入力箇所"))</f>
        <v>#REF!</v>
      </c>
    </row>
    <row r="2205" spans="1:14" ht="27" thickBot="1" x14ac:dyDescent="0.25">
      <c r="A2205" s="31" t="s">
        <v>79</v>
      </c>
      <c r="B2205" s="18">
        <v>6</v>
      </c>
      <c r="C2205" s="18">
        <v>11</v>
      </c>
      <c r="D2205" s="18">
        <v>16</v>
      </c>
      <c r="E2205" s="18">
        <v>21</v>
      </c>
      <c r="F2205" s="62"/>
      <c r="G2205" s="62"/>
      <c r="H2205" s="62"/>
      <c r="I2205" s="62"/>
      <c r="J2205" s="62"/>
      <c r="K2205" s="19"/>
      <c r="L2205" s="31" t="s">
        <v>79</v>
      </c>
      <c r="M2205" s="104" t="e">
        <f>#REF!</f>
        <v>#REF!</v>
      </c>
      <c r="N2205" s="113" t="e">
        <f>IF(M2205=0,"",CHOOSE(M2205,"6","11","16","21","21","手入力箇所","手入力箇所","手入力箇所","手入力箇所","手入力箇所","手入力箇所","手入力箇所","手入力箇所","手入力箇所"))</f>
        <v>#REF!</v>
      </c>
    </row>
    <row r="2206" spans="1:14" ht="40.200000000000003" thickBot="1" x14ac:dyDescent="0.25">
      <c r="A2206" s="31" t="s">
        <v>80</v>
      </c>
      <c r="B2206" s="18">
        <v>5</v>
      </c>
      <c r="C2206" s="18">
        <v>7</v>
      </c>
      <c r="D2206" s="18">
        <v>9</v>
      </c>
      <c r="E2206" s="18">
        <v>10</v>
      </c>
      <c r="F2206" s="62"/>
      <c r="G2206" s="62"/>
      <c r="H2206" s="62"/>
      <c r="I2206" s="62"/>
      <c r="J2206" s="62"/>
      <c r="K2206" s="19"/>
      <c r="L2206" s="31" t="s">
        <v>80</v>
      </c>
      <c r="M2206" s="104" t="e">
        <f>#REF!</f>
        <v>#REF!</v>
      </c>
      <c r="N2206" s="113" t="e">
        <f>IF(M2206=0,"",CHOOSE(M2206,"5","7","9","10","10","手入力箇所","手入力箇所","手入力箇所","手入力箇所","手入力箇所","手入力箇所","手入力箇所","手入力箇所","手入力箇所"))</f>
        <v>#REF!</v>
      </c>
    </row>
    <row r="2207" spans="1:14" ht="40.200000000000003" thickBot="1" x14ac:dyDescent="0.25">
      <c r="A2207" s="31" t="s">
        <v>81</v>
      </c>
      <c r="B2207" s="18">
        <v>9</v>
      </c>
      <c r="C2207" s="18">
        <v>14</v>
      </c>
      <c r="D2207" s="62"/>
      <c r="E2207" s="62"/>
      <c r="F2207" s="62"/>
      <c r="G2207" s="62"/>
      <c r="H2207" s="62"/>
      <c r="I2207" s="62"/>
      <c r="J2207" s="62"/>
      <c r="K2207" s="19"/>
      <c r="L2207" s="31" t="s">
        <v>81</v>
      </c>
      <c r="M2207" s="104" t="e">
        <f>#REF!</f>
        <v>#REF!</v>
      </c>
      <c r="N2207" s="113" t="e">
        <f>IF(M2207=0,"",CHOOSE(M2207,"9","14","手入力箇所","手入力箇所","手入力箇所","手入力箇所","手入力箇所","手入力箇所","手入力箇所","手入力箇所","手入力箇所","手入力箇所"))</f>
        <v>#REF!</v>
      </c>
    </row>
    <row r="2208" spans="1:14" ht="13.8" thickBot="1" x14ac:dyDescent="0.25">
      <c r="A2208" s="31" t="s">
        <v>82</v>
      </c>
      <c r="B2208" s="18">
        <v>3</v>
      </c>
      <c r="C2208" s="18">
        <v>4</v>
      </c>
      <c r="D2208" s="18">
        <v>4</v>
      </c>
      <c r="E2208" s="18">
        <v>5</v>
      </c>
      <c r="F2208" s="18">
        <v>6</v>
      </c>
      <c r="G2208" s="18">
        <v>8</v>
      </c>
      <c r="H2208" s="18">
        <v>9</v>
      </c>
      <c r="I2208" s="18">
        <v>11</v>
      </c>
      <c r="J2208" s="18">
        <v>12</v>
      </c>
      <c r="K2208" s="19"/>
      <c r="L2208" s="31" t="s">
        <v>82</v>
      </c>
      <c r="M2208" s="104" t="e">
        <f>#REF!</f>
        <v>#REF!</v>
      </c>
      <c r="N2208" s="113" t="e">
        <f>IF(M2208=0,"",CHOOSE(M2208,"3","4","4","5","5","6","6","6","6","6","8","8","8","8","8","8","8","8","8","8","9","9","9","9","9","9","9","9","9","9","11","11","11","11","11","11","11","11","11","11","12","12","12","12","12","12","12","12","12","12","12","手入力箇所","手入力箇所","手入力箇所","手入力箇所","手入力箇所","手入力箇所","手入力箇所","手入力箇所","手入力箇所","手入力箇所"))</f>
        <v>#REF!</v>
      </c>
    </row>
    <row r="2209" spans="1:14" ht="13.8" thickBot="1" x14ac:dyDescent="0.25">
      <c r="A2209" s="31" t="s">
        <v>83</v>
      </c>
      <c r="B2209" s="18">
        <v>3</v>
      </c>
      <c r="C2209" s="18">
        <v>4</v>
      </c>
      <c r="D2209" s="18">
        <v>4</v>
      </c>
      <c r="E2209" s="18">
        <v>5</v>
      </c>
      <c r="F2209" s="18">
        <v>6</v>
      </c>
      <c r="G2209" s="18">
        <v>8</v>
      </c>
      <c r="H2209" s="18">
        <v>10</v>
      </c>
      <c r="I2209" s="18">
        <v>12</v>
      </c>
      <c r="J2209" s="18">
        <v>13</v>
      </c>
      <c r="K2209" s="19"/>
      <c r="L2209" s="31" t="s">
        <v>83</v>
      </c>
      <c r="M2209" s="104" t="e">
        <f>#REF!</f>
        <v>#REF!</v>
      </c>
      <c r="N2209" s="113" t="e">
        <f>IF(M2209=0,"",CHOOSE(M2209,"3","4","4","5","5","6","6","6","6","6","8","8","8","8","8","8","8","8","8","8","10","10","10","10","10","10","10","10","10","10","12","12","12","12","12","12","12","12","12","12","13","13","13","13","13","13","13","13","13","13","13","手入力箇所","手入力箇所","手入力箇所","手入力箇所","手入力箇所","手入力箇所","手入力箇所","手入力箇所","手入力箇所","手入力箇所"))</f>
        <v>#REF!</v>
      </c>
    </row>
    <row r="2210" spans="1:14" ht="27" thickBot="1" x14ac:dyDescent="0.25">
      <c r="A2210" s="32" t="s">
        <v>84</v>
      </c>
      <c r="B2210" s="20">
        <v>1</v>
      </c>
      <c r="C2210" s="20">
        <v>2</v>
      </c>
      <c r="D2210" s="20">
        <v>3</v>
      </c>
      <c r="E2210" s="20">
        <v>4</v>
      </c>
      <c r="F2210" s="20">
        <v>8</v>
      </c>
      <c r="G2210" s="20">
        <v>19</v>
      </c>
      <c r="H2210" s="63"/>
      <c r="I2210" s="63"/>
      <c r="J2210" s="63"/>
      <c r="K2210" s="21"/>
      <c r="L2210" s="32" t="s">
        <v>84</v>
      </c>
      <c r="M2210" s="104" t="e">
        <f>#REF!</f>
        <v>#REF!</v>
      </c>
      <c r="N2210" s="113" t="e">
        <f>IF(M2210=0,"",CHOOSE(M2210,"1","2","3","4","4","8","8","8","8","8","19","19","19","19","19","19","19","19","19","19","手入力箇所","手入力箇所","手入力箇所","手入力箇所","手入力箇所","手入力箇所","手入力箇所","手入力箇所","手入力箇所","手入力箇所"))</f>
        <v>#REF!</v>
      </c>
    </row>
    <row r="2211" spans="1:14" ht="13.8" thickBot="1" x14ac:dyDescent="0.25"/>
    <row r="2212" spans="1:14" ht="13.8" thickBot="1" x14ac:dyDescent="0.25">
      <c r="A2212" s="686" t="e">
        <f>A2185</f>
        <v>#REF!</v>
      </c>
      <c r="B2212" s="686"/>
      <c r="C2212" s="686"/>
      <c r="D2212" s="687" t="s">
        <v>193</v>
      </c>
      <c r="E2212" s="687"/>
      <c r="F2212" s="687"/>
      <c r="G2212" s="687"/>
      <c r="H2212" s="687"/>
      <c r="I2212" s="687"/>
      <c r="J2212" s="687"/>
      <c r="K2212" s="687"/>
      <c r="L2212" s="687"/>
      <c r="M2212" s="687"/>
      <c r="N2212" s="687"/>
    </row>
    <row r="2213" spans="1:14" ht="13.8" thickBot="1" x14ac:dyDescent="0.25">
      <c r="A2213" s="105"/>
      <c r="B2213" s="33">
        <v>1</v>
      </c>
      <c r="C2213" s="24">
        <v>2</v>
      </c>
      <c r="D2213" s="24">
        <v>3</v>
      </c>
      <c r="E2213" s="24" t="s">
        <v>58</v>
      </c>
      <c r="F2213" s="24" t="s">
        <v>59</v>
      </c>
      <c r="G2213" s="24" t="s">
        <v>60</v>
      </c>
      <c r="H2213" s="24" t="s">
        <v>61</v>
      </c>
      <c r="I2213" s="24" t="s">
        <v>62</v>
      </c>
      <c r="J2213" s="24" t="s">
        <v>194</v>
      </c>
      <c r="K2213" s="102" t="s">
        <v>85</v>
      </c>
      <c r="L2213" s="105" t="s">
        <v>189</v>
      </c>
      <c r="M2213" s="105" t="s">
        <v>188</v>
      </c>
      <c r="N2213" s="105" t="s">
        <v>51</v>
      </c>
    </row>
    <row r="2214" spans="1:14" ht="13.8" thickBot="1" x14ac:dyDescent="0.25">
      <c r="A2214" s="26" t="s">
        <v>56</v>
      </c>
      <c r="B2214" s="22">
        <v>16</v>
      </c>
      <c r="C2214" s="22">
        <v>25</v>
      </c>
      <c r="D2214" s="22">
        <v>32</v>
      </c>
      <c r="E2214" s="22">
        <v>38</v>
      </c>
      <c r="F2214" s="22">
        <v>56</v>
      </c>
      <c r="G2214" s="22">
        <v>87</v>
      </c>
      <c r="H2214" s="22">
        <v>121</v>
      </c>
      <c r="I2214" s="22"/>
      <c r="J2214" s="23"/>
      <c r="K2214" s="68"/>
      <c r="L2214" s="107" t="s">
        <v>56</v>
      </c>
      <c r="M2214" s="103" t="e">
        <f>#REF!</f>
        <v>#REF!</v>
      </c>
      <c r="N2214" s="103" t="e">
        <f>IF(M2214=0,"",CHOOSE(M2214,"16","25","32","38","38","56","56","56","56","56","87","87","87","87","87","87","87","87","87","87","121","121","121","121","121","121","121","121","121","121","手入力箇所","手入力箇所","手入力箇所","手入力箇所","手入力箇所","手入力箇所","手入力箇所","手入力箇所","手入力箇所","手入力箇所"))</f>
        <v>#REF!</v>
      </c>
    </row>
    <row r="2215" spans="1:14" ht="13.8" thickBot="1" x14ac:dyDescent="0.25">
      <c r="A2215" s="27" t="s">
        <v>57</v>
      </c>
      <c r="B2215" s="18">
        <v>25</v>
      </c>
      <c r="C2215" s="18">
        <v>33</v>
      </c>
      <c r="D2215" s="18">
        <v>40</v>
      </c>
      <c r="E2215" s="18">
        <v>45</v>
      </c>
      <c r="F2215" s="18">
        <v>58</v>
      </c>
      <c r="G2215" s="18">
        <v>79</v>
      </c>
      <c r="H2215" s="18"/>
      <c r="I2215" s="18"/>
      <c r="J2215" s="62"/>
      <c r="K2215" s="69"/>
      <c r="L2215" s="107" t="s">
        <v>57</v>
      </c>
      <c r="M2215" s="103" t="e">
        <f>#REF!</f>
        <v>#REF!</v>
      </c>
      <c r="N2215" s="103" t="e">
        <f>IF(M2215=0,"",CHOOSE(M2215,"25","33","40","45","45","58","58","58","58","58","79","79","79","79","79","79","79","79","79","79","手入力箇所","手入力箇所","手入力箇所","手入力箇所","手入力箇所","手入力箇所","手入力箇所","手入力箇所","手入力箇所","手入力箇所"))</f>
        <v>#REF!</v>
      </c>
    </row>
    <row r="2216" spans="1:14" ht="48.6" thickBot="1" x14ac:dyDescent="0.25">
      <c r="A2216" s="28" t="s">
        <v>64</v>
      </c>
      <c r="B2216" s="18">
        <v>32</v>
      </c>
      <c r="C2216" s="18"/>
      <c r="D2216" s="18"/>
      <c r="E2216" s="18"/>
      <c r="F2216" s="18"/>
      <c r="G2216" s="18"/>
      <c r="H2216" s="18"/>
      <c r="I2216" s="18"/>
      <c r="J2216" s="62"/>
      <c r="K2216" s="69"/>
      <c r="L2216" s="108" t="s">
        <v>64</v>
      </c>
      <c r="M2216" s="103" t="e">
        <f>#REF!</f>
        <v>#REF!</v>
      </c>
      <c r="N2216" s="103" t="e">
        <f>IF(M2216=0,"",CHOOSE(M2216,"32","手入力箇所","手入力箇所","手入力箇所","手入力箇所","手入力箇所","手入力箇所","手入力箇所","手入力箇所","手入力箇所","手入力箇所"))</f>
        <v>#REF!</v>
      </c>
    </row>
    <row r="2217" spans="1:14" ht="48.6" thickBot="1" x14ac:dyDescent="0.25">
      <c r="A2217" s="28" t="s">
        <v>65</v>
      </c>
      <c r="B2217" s="18">
        <v>36</v>
      </c>
      <c r="C2217" s="18"/>
      <c r="D2217" s="18"/>
      <c r="E2217" s="18"/>
      <c r="F2217" s="18"/>
      <c r="G2217" s="18"/>
      <c r="H2217" s="18"/>
      <c r="I2217" s="18"/>
      <c r="J2217" s="62"/>
      <c r="K2217" s="69"/>
      <c r="L2217" s="108" t="s">
        <v>65</v>
      </c>
      <c r="M2217" s="103" t="e">
        <f>#REF!</f>
        <v>#REF!</v>
      </c>
      <c r="N2217" s="103" t="e">
        <f>IF(M2217=0,"",CHOOSE(M2217,"36","手入力箇所","手入力箇所","手入力箇所","手入力箇所","手入力箇所","手入力箇所","手入力箇所","手入力箇所","手入力箇所","手入力箇所"))</f>
        <v>#REF!</v>
      </c>
    </row>
    <row r="2218" spans="1:14" ht="24.6" thickBot="1" x14ac:dyDescent="0.25">
      <c r="A2218" s="28" t="s">
        <v>66</v>
      </c>
      <c r="B2218" s="18">
        <v>24</v>
      </c>
      <c r="C2218" s="18">
        <v>30</v>
      </c>
      <c r="D2218" s="18">
        <v>33</v>
      </c>
      <c r="E2218" s="18">
        <v>35</v>
      </c>
      <c r="F2218" s="18">
        <v>42</v>
      </c>
      <c r="G2218" s="18"/>
      <c r="H2218" s="18"/>
      <c r="I2218" s="18"/>
      <c r="J2218" s="62"/>
      <c r="K2218" s="69"/>
      <c r="L2218" s="108" t="s">
        <v>66</v>
      </c>
      <c r="M2218" s="103" t="e">
        <f>#REF!</f>
        <v>#REF!</v>
      </c>
      <c r="N2218" s="103" t="e">
        <f>IF(M2218=0,"",CHOOSE(M2218,"24","30","33","35","35","42","42","42","42","42","手入力箇所","手入力箇所","手入力箇所","手入力箇所","手入力箇所","手入力箇所","手入力箇所","手入力箇所","手入力箇所","手入力箇所"))</f>
        <v>#REF!</v>
      </c>
    </row>
    <row r="2219" spans="1:14" ht="36.6" thickBot="1" x14ac:dyDescent="0.25">
      <c r="A2219" s="28" t="s">
        <v>67</v>
      </c>
      <c r="B2219" s="18">
        <v>7</v>
      </c>
      <c r="C2219" s="18">
        <v>12</v>
      </c>
      <c r="D2219" s="18">
        <v>16</v>
      </c>
      <c r="E2219" s="18">
        <v>19</v>
      </c>
      <c r="F2219" s="18"/>
      <c r="G2219" s="18"/>
      <c r="H2219" s="18"/>
      <c r="I2219" s="18"/>
      <c r="J2219" s="62"/>
      <c r="K2219" s="69"/>
      <c r="L2219" s="108" t="s">
        <v>67</v>
      </c>
      <c r="M2219" s="103" t="e">
        <f>#REF!</f>
        <v>#REF!</v>
      </c>
      <c r="N2219" s="103" t="e">
        <f>IF(M2219=0,"",CHOOSE(M2219,"7","12","16","19","19","手入力箇所","手入力箇所","手入力箇所","手入力箇所","手入力箇所","手入力箇所","手入力箇所","手入力箇所","手入力箇所","手入力箇所"))</f>
        <v>#REF!</v>
      </c>
    </row>
    <row r="2220" spans="1:14" ht="24.6" thickBot="1" x14ac:dyDescent="0.25">
      <c r="A2220" s="28" t="s">
        <v>68</v>
      </c>
      <c r="B2220" s="18">
        <v>21</v>
      </c>
      <c r="C2220" s="18">
        <v>35</v>
      </c>
      <c r="D2220" s="18">
        <v>48</v>
      </c>
      <c r="E2220" s="18">
        <v>59</v>
      </c>
      <c r="F2220" s="18">
        <v>94</v>
      </c>
      <c r="G2220" s="18">
        <v>159</v>
      </c>
      <c r="H2220" s="18">
        <v>235</v>
      </c>
      <c r="I2220" s="18"/>
      <c r="J2220" s="62"/>
      <c r="K2220" s="69"/>
      <c r="L2220" s="108" t="s">
        <v>68</v>
      </c>
      <c r="M2220" s="103" t="e">
        <f>#REF!</f>
        <v>#REF!</v>
      </c>
      <c r="N2220" s="103" t="e">
        <f>IF(M2220=0,"",CHOOSE(M2220,"21","35","48","59","59","94","94","94","94","94","159","159","159","159","159","159","159","159","159","159","235","235","235","235","235","235","235","235","235","235","手入力箇所","手入力箇所","手入力箇所","手入力箇所","手入力箇所","手入力箇所","手入力箇所","手入力箇所","手入力箇所","手入力箇所"))</f>
        <v>#REF!</v>
      </c>
    </row>
    <row r="2221" spans="1:14" ht="36.6" thickBot="1" x14ac:dyDescent="0.25">
      <c r="A2221" s="28" t="s">
        <v>69</v>
      </c>
      <c r="B2221" s="18">
        <v>22</v>
      </c>
      <c r="C2221" s="18">
        <v>26</v>
      </c>
      <c r="D2221" s="18">
        <v>28</v>
      </c>
      <c r="E2221" s="18">
        <v>29</v>
      </c>
      <c r="F2221" s="18">
        <v>34</v>
      </c>
      <c r="G2221" s="18"/>
      <c r="H2221" s="18"/>
      <c r="I2221" s="18"/>
      <c r="J2221" s="62"/>
      <c r="K2221" s="69"/>
      <c r="L2221" s="108" t="s">
        <v>69</v>
      </c>
      <c r="M2221" s="103" t="e">
        <f>#REF!</f>
        <v>#REF!</v>
      </c>
      <c r="N2221" s="103" t="e">
        <f>IF(M2221=0,"",CHOOSE(M2221,"22","26","28","29","29","34","34","34","34","34","手入力箇所","手入力箇所","手入力箇所","手入力箇所","手入力箇所","手入力箇所","手入力箇所","手入力箇所","手入力箇所","手入力箇所"))</f>
        <v>#REF!</v>
      </c>
    </row>
    <row r="2222" spans="1:14" ht="13.8" thickBot="1" x14ac:dyDescent="0.25">
      <c r="A2222" s="27" t="s">
        <v>63</v>
      </c>
      <c r="B2222" s="18">
        <v>21</v>
      </c>
      <c r="C2222" s="18">
        <v>33</v>
      </c>
      <c r="D2222" s="18">
        <v>46</v>
      </c>
      <c r="E2222" s="18">
        <v>56</v>
      </c>
      <c r="F2222" s="18">
        <v>89</v>
      </c>
      <c r="G2222" s="18">
        <v>151</v>
      </c>
      <c r="H2222" s="18">
        <v>224</v>
      </c>
      <c r="I2222" s="18">
        <v>289</v>
      </c>
      <c r="J2222" s="18">
        <v>350</v>
      </c>
      <c r="K2222" s="69"/>
      <c r="L2222" s="107" t="s">
        <v>63</v>
      </c>
      <c r="M2222" s="103" t="e">
        <f>#REF!</f>
        <v>#REF!</v>
      </c>
      <c r="N2222" s="103" t="e">
        <f>IF(M2222=0,"",CHOOSE(M2222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223" spans="1:14" ht="24.6" thickBot="1" x14ac:dyDescent="0.25">
      <c r="A2223" s="34" t="s">
        <v>70</v>
      </c>
      <c r="B2223" s="35">
        <v>13</v>
      </c>
      <c r="C2223" s="35">
        <v>33</v>
      </c>
      <c r="D2223" s="35">
        <v>59</v>
      </c>
      <c r="E2223" s="35"/>
      <c r="F2223" s="35"/>
      <c r="G2223" s="35"/>
      <c r="H2223" s="35"/>
      <c r="I2223" s="35"/>
      <c r="J2223" s="36"/>
      <c r="K2223" s="67"/>
      <c r="L2223" s="108" t="s">
        <v>70</v>
      </c>
      <c r="M2223" s="103" t="e">
        <f>#REF!</f>
        <v>#REF!</v>
      </c>
      <c r="N2223" s="103" t="e">
        <f>IF(M2223=0,"",CHOOSE(M2223,"13","33","59","手入力箇所","手入力箇所","手入力箇所","手入力箇所","手入力箇所","手入力箇所","手入力箇所","手入力箇所","手入力箇所","手入力箇所"))</f>
        <v>#REF!</v>
      </c>
    </row>
    <row r="2224" spans="1:14" ht="13.8" thickBot="1" x14ac:dyDescent="0.25">
      <c r="A2224" s="37" t="s">
        <v>71</v>
      </c>
      <c r="B2224" s="17">
        <v>23</v>
      </c>
      <c r="C2224" s="17">
        <v>39</v>
      </c>
      <c r="D2224" s="17">
        <v>97</v>
      </c>
      <c r="E2224" s="17"/>
      <c r="F2224" s="17"/>
      <c r="G2224" s="17"/>
      <c r="H2224" s="17"/>
      <c r="I2224" s="17"/>
      <c r="J2224" s="64"/>
      <c r="K2224" s="70"/>
      <c r="L2224" s="109" t="s">
        <v>71</v>
      </c>
      <c r="M2224" s="103" t="e">
        <f>#REF!</f>
        <v>#REF!</v>
      </c>
      <c r="N2224" s="103" t="e">
        <f>IF(M2224=0,"",CHOOSE(M2224,"23","39","97","手入力箇所","手入力箇所","手入力箇所","手入力箇所","手入力箇所","手入力箇所","手入力箇所","手入力箇所","手入力箇所","手入力箇所"))</f>
        <v>#REF!</v>
      </c>
    </row>
    <row r="2225" spans="1:14" ht="13.8" thickBot="1" x14ac:dyDescent="0.25">
      <c r="A2225" s="29" t="s">
        <v>72</v>
      </c>
      <c r="B2225" s="18">
        <v>21</v>
      </c>
      <c r="C2225" s="18">
        <v>37</v>
      </c>
      <c r="D2225" s="18">
        <v>58</v>
      </c>
      <c r="E2225" s="18">
        <v>76</v>
      </c>
      <c r="F2225" s="18">
        <v>137</v>
      </c>
      <c r="G2225" s="18"/>
      <c r="H2225" s="18"/>
      <c r="I2225" s="18"/>
      <c r="J2225" s="62"/>
      <c r="K2225" s="69"/>
      <c r="L2225" s="109" t="s">
        <v>72</v>
      </c>
      <c r="M2225" s="103" t="e">
        <f>#REF!</f>
        <v>#REF!</v>
      </c>
      <c r="N2225" s="103" t="e">
        <f>IF(M2225=0,"",CHOOSE(M2225,"21","37","58","76","76","137","137","137","137","137","手入力箇所","手入力箇所","手入力箇所","手入力箇所","手入力箇所","手入力箇所","手入力箇所","手入力箇所","手入力箇所","手入力箇所"))</f>
        <v>#REF!</v>
      </c>
    </row>
    <row r="2226" spans="1:14" ht="13.8" thickBot="1" x14ac:dyDescent="0.25">
      <c r="A2226" s="29" t="s">
        <v>73</v>
      </c>
      <c r="B2226" s="18">
        <v>48</v>
      </c>
      <c r="C2226" s="18">
        <v>93</v>
      </c>
      <c r="D2226" s="18">
        <v>138</v>
      </c>
      <c r="E2226" s="18">
        <v>183</v>
      </c>
      <c r="F2226" s="18"/>
      <c r="G2226" s="18"/>
      <c r="H2226" s="18"/>
      <c r="I2226" s="18"/>
      <c r="J2226" s="62"/>
      <c r="K2226" s="69"/>
      <c r="L2226" s="109" t="s">
        <v>73</v>
      </c>
      <c r="M2226" s="103" t="e">
        <f>#REF!</f>
        <v>#REF!</v>
      </c>
      <c r="N2226" s="103" t="e">
        <f>IF(M2226=0,"",CHOOSE(M2226,"48","93","138","183","183","手入力箇所","手入力箇所","手入力箇所","手入力箇所","手入力箇所","手入力箇所","手入力箇所","手入力箇所","手入力箇所","手入力箇所"))</f>
        <v>#REF!</v>
      </c>
    </row>
    <row r="2227" spans="1:14" ht="37.200000000000003" thickBot="1" x14ac:dyDescent="0.25">
      <c r="A2227" s="30" t="s">
        <v>74</v>
      </c>
      <c r="B2227" s="18">
        <v>13</v>
      </c>
      <c r="C2227" s="18">
        <v>26</v>
      </c>
      <c r="D2227" s="18">
        <v>40</v>
      </c>
      <c r="E2227" s="18">
        <v>55</v>
      </c>
      <c r="F2227" s="18">
        <v>107</v>
      </c>
      <c r="G2227" s="18">
        <v>224</v>
      </c>
      <c r="H2227" s="18">
        <v>386</v>
      </c>
      <c r="I2227" s="18"/>
      <c r="J2227" s="62"/>
      <c r="K2227" s="69"/>
      <c r="L2227" s="110" t="s">
        <v>74</v>
      </c>
      <c r="M2227" s="103" t="e">
        <f>#REF!</f>
        <v>#REF!</v>
      </c>
      <c r="N2227" s="103" t="e">
        <f>IF(M2227=0,"",CHOOSE(M2227,"13","26","40","55","55","107","107","107","107","107","224","224","224","224","224","224","224","224","224","224","386","386","386","386","386","386","386","386","386","386","手入力箇所","手入力箇所","手入力箇所","手入力箇所","手入力箇所","手入力箇所","手入力箇所","手入力箇所","手入力箇所","手入力箇所"))</f>
        <v>#REF!</v>
      </c>
    </row>
    <row r="2228" spans="1:14" ht="13.8" thickBot="1" x14ac:dyDescent="0.25">
      <c r="A2228" s="29" t="s">
        <v>75</v>
      </c>
      <c r="B2228" s="18">
        <v>36</v>
      </c>
      <c r="C2228" s="18">
        <v>98</v>
      </c>
      <c r="D2228" s="18">
        <v>173</v>
      </c>
      <c r="E2228" s="18">
        <v>274</v>
      </c>
      <c r="F2228" s="18"/>
      <c r="G2228" s="18"/>
      <c r="H2228" s="18"/>
      <c r="I2228" s="18"/>
      <c r="J2228" s="62"/>
      <c r="K2228" s="69"/>
      <c r="L2228" s="109" t="s">
        <v>75</v>
      </c>
      <c r="M2228" s="103" t="e">
        <f>#REF!</f>
        <v>#REF!</v>
      </c>
      <c r="N2228" s="103" t="e">
        <f>IF(M2228=0,"",CHOOSE(M2228,"36","98","173","274","274","手入力箇所","手入力箇所","手入力箇所","手入力箇所","手入力箇所","手入力箇所","手入力箇所","手入力箇所","手入力箇所","手入力箇所"))</f>
        <v>#REF!</v>
      </c>
    </row>
    <row r="2229" spans="1:14" ht="37.200000000000003" thickBot="1" x14ac:dyDescent="0.25">
      <c r="A2229" s="30" t="s">
        <v>76</v>
      </c>
      <c r="B2229" s="18">
        <v>127</v>
      </c>
      <c r="C2229" s="18">
        <v>127</v>
      </c>
      <c r="D2229" s="18">
        <v>127</v>
      </c>
      <c r="E2229" s="18">
        <v>127</v>
      </c>
      <c r="F2229" s="18"/>
      <c r="G2229" s="18"/>
      <c r="H2229" s="18"/>
      <c r="I2229" s="18"/>
      <c r="J2229" s="62"/>
      <c r="K2229" s="69"/>
      <c r="L2229" s="110" t="s">
        <v>76</v>
      </c>
      <c r="M2229" s="103" t="e">
        <f>#REF!</f>
        <v>#REF!</v>
      </c>
      <c r="N2229" s="103" t="e">
        <f>IF(M2229=0,"",CHOOSE(M2229,"127","127","127","127","127","手入力箇所","手入力箇所","手入力箇所","手入力箇所","手入力箇所","手入力箇所","手入力箇所","手入力箇所","手入力箇所","手入力箇所"))</f>
        <v>#REF!</v>
      </c>
    </row>
    <row r="2230" spans="1:14" ht="27" thickBot="1" x14ac:dyDescent="0.25">
      <c r="A2230" s="31" t="s">
        <v>77</v>
      </c>
      <c r="B2230" s="18">
        <v>42</v>
      </c>
      <c r="C2230" s="18">
        <v>90</v>
      </c>
      <c r="D2230" s="18">
        <v>141</v>
      </c>
      <c r="E2230" s="18">
        <v>193</v>
      </c>
      <c r="F2230" s="62"/>
      <c r="G2230" s="62"/>
      <c r="H2230" s="62"/>
      <c r="I2230" s="62"/>
      <c r="J2230" s="62"/>
      <c r="K2230" s="69"/>
      <c r="L2230" s="111" t="s">
        <v>77</v>
      </c>
      <c r="M2230" s="103" t="e">
        <f>#REF!</f>
        <v>#REF!</v>
      </c>
      <c r="N2230" s="103" t="e">
        <f>IF(M2230=0,"",CHOOSE(M2230,"42","90","141","193","1936","手入力箇所","手入力箇所","手入力箇所","手入力箇所","手入力箇所","手入力箇所","手入力箇所","手入力箇所","手入力箇所","手入力箇所"))</f>
        <v>#REF!</v>
      </c>
    </row>
    <row r="2231" spans="1:14" ht="40.200000000000003" thickBot="1" x14ac:dyDescent="0.25">
      <c r="A2231" s="31" t="s">
        <v>78</v>
      </c>
      <c r="B2231" s="18">
        <v>24</v>
      </c>
      <c r="C2231" s="18">
        <v>43</v>
      </c>
      <c r="D2231" s="18">
        <v>61</v>
      </c>
      <c r="E2231" s="18">
        <v>76</v>
      </c>
      <c r="F2231" s="62"/>
      <c r="G2231" s="62"/>
      <c r="H2231" s="62"/>
      <c r="I2231" s="62"/>
      <c r="J2231" s="62"/>
      <c r="K2231" s="69"/>
      <c r="L2231" s="111" t="s">
        <v>78</v>
      </c>
      <c r="M2231" s="103" t="e">
        <f>#REF!</f>
        <v>#REF!</v>
      </c>
      <c r="N2231" s="103" t="e">
        <f>IF(M2231=0,"",CHOOSE(M2231,"24","43","61","76","76","手入力箇所","手入力箇所","手入力箇所","手入力箇所","手入力箇所","手入力箇所","手入力箇所","手入力箇所","手入力箇所","手入力箇所"))</f>
        <v>#REF!</v>
      </c>
    </row>
    <row r="2232" spans="1:14" ht="27" thickBot="1" x14ac:dyDescent="0.25">
      <c r="A2232" s="31" t="s">
        <v>79</v>
      </c>
      <c r="B2232" s="18">
        <v>54</v>
      </c>
      <c r="C2232" s="18">
        <v>77</v>
      </c>
      <c r="D2232" s="18">
        <v>94</v>
      </c>
      <c r="E2232" s="18">
        <v>107</v>
      </c>
      <c r="F2232" s="62"/>
      <c r="G2232" s="62"/>
      <c r="H2232" s="62"/>
      <c r="I2232" s="62"/>
      <c r="J2232" s="62"/>
      <c r="K2232" s="69"/>
      <c r="L2232" s="111" t="s">
        <v>79</v>
      </c>
      <c r="M2232" s="103" t="e">
        <f>#REF!</f>
        <v>#REF!</v>
      </c>
      <c r="N2232" s="103" t="e">
        <f>IF(M2232=0,"",CHOOSE(M2232,"54","77","94","107","107","手入力箇所","手入力箇所","手入力箇所","手入力箇所","手入力箇所","手入力箇所","手入力箇所","手入力箇所","手入力箇所","手入力箇所"))</f>
        <v>#REF!</v>
      </c>
    </row>
    <row r="2233" spans="1:14" ht="40.200000000000003" thickBot="1" x14ac:dyDescent="0.25">
      <c r="A2233" s="31" t="s">
        <v>80</v>
      </c>
      <c r="B2233" s="18">
        <v>49</v>
      </c>
      <c r="C2233" s="18">
        <v>53</v>
      </c>
      <c r="D2233" s="18">
        <v>55</v>
      </c>
      <c r="E2233" s="18">
        <v>56</v>
      </c>
      <c r="F2233" s="62"/>
      <c r="G2233" s="62"/>
      <c r="H2233" s="62"/>
      <c r="I2233" s="62"/>
      <c r="J2233" s="62"/>
      <c r="K2233" s="69"/>
      <c r="L2233" s="111" t="s">
        <v>80</v>
      </c>
      <c r="M2233" s="103" t="e">
        <f>#REF!</f>
        <v>#REF!</v>
      </c>
      <c r="N2233" s="103" t="e">
        <f>IF(M2233=0,"",CHOOSE(M2233,"49","53","55","56","56","手入力箇所","手入力箇所","手入力箇所","手入力箇所","手入力箇所","手入力箇所","手入力箇所","手入力箇所","手入力箇所","手入力箇所"))</f>
        <v>#REF!</v>
      </c>
    </row>
    <row r="2234" spans="1:14" ht="40.200000000000003" thickBot="1" x14ac:dyDescent="0.25">
      <c r="A2234" s="38" t="s">
        <v>81</v>
      </c>
      <c r="B2234" s="35">
        <v>232</v>
      </c>
      <c r="C2234" s="35">
        <v>232</v>
      </c>
      <c r="D2234" s="36"/>
      <c r="E2234" s="36"/>
      <c r="F2234" s="36"/>
      <c r="G2234" s="36"/>
      <c r="H2234" s="36"/>
      <c r="I2234" s="36"/>
      <c r="J2234" s="36"/>
      <c r="K2234" s="67"/>
      <c r="L2234" s="111" t="s">
        <v>81</v>
      </c>
      <c r="M2234" s="103" t="e">
        <f>#REF!</f>
        <v>#REF!</v>
      </c>
      <c r="N2234" s="103" t="e">
        <f>IF(M2234=0,"",CHOOSE(M2234,"232","232","手入力箇所","手入力箇所","手入力箇所","手入力箇所","手入力箇所","手入力箇所","手入力箇所","手入力箇所","手入力箇所","手入力箇所"))</f>
        <v>#REF!</v>
      </c>
    </row>
    <row r="2235" spans="1:14" ht="13.8" thickBot="1" x14ac:dyDescent="0.25">
      <c r="A2235" s="39" t="s">
        <v>82</v>
      </c>
      <c r="B2235" s="17">
        <v>6</v>
      </c>
      <c r="C2235" s="17">
        <v>9</v>
      </c>
      <c r="D2235" s="17">
        <v>11</v>
      </c>
      <c r="E2235" s="17">
        <v>13</v>
      </c>
      <c r="F2235" s="17">
        <v>18</v>
      </c>
      <c r="G2235" s="17">
        <v>26</v>
      </c>
      <c r="H2235" s="17">
        <v>35</v>
      </c>
      <c r="I2235" s="17">
        <v>43</v>
      </c>
      <c r="J2235" s="17">
        <v>49</v>
      </c>
      <c r="K2235" s="70"/>
      <c r="L2235" s="111" t="s">
        <v>82</v>
      </c>
      <c r="M2235" s="103" t="e">
        <f>#REF!</f>
        <v>#REF!</v>
      </c>
      <c r="N2235" s="103" t="e">
        <f>IF(M2235=0,"",CHOOSE(M2235,"6","9","11","13","13","18","18","18","18","18","26","26","26","26","26","26","26","26","26","26","35","35","35","35","35","35","35","35","35","35","43","43","43","43","43","43","43","43","43","43","49","49","49","49","49","49","49","49","49","49","手入力箇所","手入力箇所","手入力箇所","手入力箇所","手入力箇所","手入力箇所","手入力箇所","手入力箇所","手入力箇所","手入力箇所"))</f>
        <v>#REF!</v>
      </c>
    </row>
    <row r="2236" spans="1:14" ht="13.8" thickBot="1" x14ac:dyDescent="0.25">
      <c r="A2236" s="31" t="s">
        <v>83</v>
      </c>
      <c r="B2236" s="18">
        <v>6</v>
      </c>
      <c r="C2236" s="18">
        <v>10</v>
      </c>
      <c r="D2236" s="18">
        <v>14</v>
      </c>
      <c r="E2236" s="18">
        <v>17</v>
      </c>
      <c r="F2236" s="18">
        <v>29</v>
      </c>
      <c r="G2236" s="18">
        <v>50</v>
      </c>
      <c r="H2236" s="18">
        <v>76</v>
      </c>
      <c r="I2236" s="18">
        <v>100</v>
      </c>
      <c r="J2236" s="18">
        <v>123</v>
      </c>
      <c r="K2236" s="69"/>
      <c r="L2236" s="111" t="s">
        <v>83</v>
      </c>
      <c r="M2236" s="103" t="e">
        <f>#REF!</f>
        <v>#REF!</v>
      </c>
      <c r="N2236" s="103" t="e">
        <f>IF(M2236=0,"",CHOOSE(M2236,"6","10","14","17","17","29","29","29","29","29","50","50","50","50","50","50","50","50","50","50","76","76","76","76","76","76","76","76","76","76","100","100","100","100","100","100","100","100","100","100","123","123","123","123","123","123","123","123","123","123","手入力箇所","手入力箇所","手入力箇所","手入力箇所","手入力箇所","手入力箇所","手入力箇所","手入力箇所","手入力箇所"))</f>
        <v>#REF!</v>
      </c>
    </row>
    <row r="2237" spans="1:14" ht="27" thickBot="1" x14ac:dyDescent="0.25">
      <c r="A2237" s="32" t="s">
        <v>84</v>
      </c>
      <c r="B2237" s="20">
        <v>9</v>
      </c>
      <c r="C2237" s="20">
        <v>15</v>
      </c>
      <c r="D2237" s="20">
        <v>20</v>
      </c>
      <c r="E2237" s="20">
        <v>24</v>
      </c>
      <c r="F2237" s="20">
        <v>39</v>
      </c>
      <c r="G2237" s="20">
        <v>65</v>
      </c>
      <c r="H2237" s="63"/>
      <c r="I2237" s="63"/>
      <c r="J2237" s="63"/>
      <c r="K2237" s="106"/>
      <c r="L2237" s="111" t="s">
        <v>84</v>
      </c>
      <c r="M2237" s="103" t="e">
        <f>#REF!</f>
        <v>#REF!</v>
      </c>
      <c r="N2237" s="103" t="e">
        <f>IF(M2237=0,"",CHOOSE(M2237,"9","15","20","24","24","39","39","39","39","39","65","65","65","65","65","65","65","65","65","65","手入力箇所","手入力箇所","手入力箇所","手入力箇所","手入力箇所","手入力箇所","手入力箇所","手入力箇所","手入力箇所","手入力箇所"))</f>
        <v>#REF!</v>
      </c>
    </row>
    <row r="2240" spans="1:14" ht="13.8" thickBot="1" x14ac:dyDescent="0.25"/>
    <row r="2241" spans="1:14" ht="13.8" thickBot="1" x14ac:dyDescent="0.25">
      <c r="A2241" s="688" t="e">
        <f>#REF!</f>
        <v>#REF!</v>
      </c>
      <c r="B2241" s="688"/>
      <c r="C2241" s="688"/>
      <c r="D2241" s="689" t="s">
        <v>192</v>
      </c>
      <c r="E2241" s="689"/>
      <c r="F2241" s="689"/>
      <c r="G2241" s="689"/>
      <c r="H2241" s="689"/>
      <c r="I2241" s="689"/>
      <c r="J2241" s="689"/>
      <c r="K2241" s="689"/>
      <c r="L2241" s="689"/>
      <c r="M2241" s="689"/>
      <c r="N2241" s="689"/>
    </row>
    <row r="2242" spans="1:14" ht="13.8" thickBot="1" x14ac:dyDescent="0.25">
      <c r="A2242" s="65"/>
      <c r="B2242" s="33">
        <v>1</v>
      </c>
      <c r="C2242" s="24">
        <v>2</v>
      </c>
      <c r="D2242" s="24">
        <v>3</v>
      </c>
      <c r="E2242" s="24" t="s">
        <v>58</v>
      </c>
      <c r="F2242" s="24" t="s">
        <v>59</v>
      </c>
      <c r="G2242" s="24" t="s">
        <v>60</v>
      </c>
      <c r="H2242" s="24" t="s">
        <v>61</v>
      </c>
      <c r="I2242" s="24" t="s">
        <v>62</v>
      </c>
      <c r="J2242" s="24" t="s">
        <v>194</v>
      </c>
      <c r="K2242" s="25" t="s">
        <v>85</v>
      </c>
      <c r="L2242" s="105" t="s">
        <v>189</v>
      </c>
      <c r="M2242" s="105" t="s">
        <v>188</v>
      </c>
      <c r="N2242" s="105" t="s">
        <v>51</v>
      </c>
    </row>
    <row r="2243" spans="1:14" ht="13.8" thickBot="1" x14ac:dyDescent="0.25">
      <c r="A2243" s="26" t="s">
        <v>56</v>
      </c>
      <c r="B2243" s="22">
        <v>5</v>
      </c>
      <c r="C2243" s="22">
        <v>7</v>
      </c>
      <c r="D2243" s="22">
        <v>8</v>
      </c>
      <c r="E2243" s="22">
        <v>8</v>
      </c>
      <c r="F2243" s="22">
        <v>10</v>
      </c>
      <c r="G2243" s="22">
        <v>13</v>
      </c>
      <c r="H2243" s="22">
        <v>16</v>
      </c>
      <c r="I2243" s="22"/>
      <c r="J2243" s="23"/>
      <c r="K2243" s="1"/>
      <c r="L2243" s="26" t="s">
        <v>56</v>
      </c>
      <c r="M2243" s="104" t="e">
        <f>#REF!</f>
        <v>#REF!</v>
      </c>
      <c r="N2243" s="112" t="e">
        <f>IF(M2243=0,"",CHOOSE(M2243,"5","7","8","8","8","10","10","10","10","10","13","13","13","13","13","13","13","13","13","13","16","16","16","16","16","16","16","16","16","16","16","手入力箇所","手入力箇所","手入力箇所","手入力箇所","手入力箇所","手入力箇所","手入力箇所","手入力箇所","手入力箇所","手入力箇所"))</f>
        <v>#REF!</v>
      </c>
    </row>
    <row r="2244" spans="1:14" ht="13.8" thickBot="1" x14ac:dyDescent="0.25">
      <c r="A2244" s="27" t="s">
        <v>57</v>
      </c>
      <c r="B2244" s="18">
        <v>5</v>
      </c>
      <c r="C2244" s="18">
        <v>7</v>
      </c>
      <c r="D2244" s="18">
        <v>8</v>
      </c>
      <c r="E2244" s="18">
        <v>9</v>
      </c>
      <c r="F2244" s="18">
        <v>12</v>
      </c>
      <c r="G2244" s="18">
        <v>16</v>
      </c>
      <c r="H2244" s="18"/>
      <c r="I2244" s="18"/>
      <c r="J2244" s="62"/>
      <c r="K2244" s="19"/>
      <c r="L2244" s="27" t="s">
        <v>57</v>
      </c>
      <c r="M2244" s="104" t="e">
        <f>#REF!</f>
        <v>#REF!</v>
      </c>
      <c r="N2244" s="113" t="e">
        <f>IF(M2244=0,"",CHOOSE(M2244,"5","7","8","9","9","12","12","12","12","12","16","16","16","16","16","16","16","16","16","16","手入力箇所","手入力箇所","手入力箇所","手入力箇所","手入力箇所","手入力箇所","手入力箇所","手入力箇所","手入力箇所","手入力箇所"))</f>
        <v>#REF!</v>
      </c>
    </row>
    <row r="2245" spans="1:14" ht="48.6" thickBot="1" x14ac:dyDescent="0.25">
      <c r="A2245" s="28" t="s">
        <v>64</v>
      </c>
      <c r="B2245" s="18">
        <v>6</v>
      </c>
      <c r="C2245" s="18"/>
      <c r="D2245" s="18"/>
      <c r="E2245" s="18"/>
      <c r="F2245" s="18"/>
      <c r="G2245" s="18"/>
      <c r="H2245" s="18"/>
      <c r="I2245" s="18"/>
      <c r="J2245" s="62"/>
      <c r="K2245" s="19"/>
      <c r="L2245" s="28" t="s">
        <v>64</v>
      </c>
      <c r="M2245" s="104" t="e">
        <f>#REF!</f>
        <v>#REF!</v>
      </c>
      <c r="N2245" s="113" t="e">
        <f>IF(M2245=0,"",CHOOSE(M2245,"6","手入力箇所","手入力箇所","手入力箇所","手入力箇所","手入力箇所","手入力箇所","手入力箇所","手入力箇所","手入力箇所","手入力箇所","",""))</f>
        <v>#REF!</v>
      </c>
    </row>
    <row r="2246" spans="1:14" ht="48.6" thickBot="1" x14ac:dyDescent="0.25">
      <c r="A2246" s="28" t="s">
        <v>65</v>
      </c>
      <c r="B2246" s="18">
        <v>6</v>
      </c>
      <c r="C2246" s="18"/>
      <c r="D2246" s="18"/>
      <c r="E2246" s="18"/>
      <c r="F2246" s="18"/>
      <c r="G2246" s="18"/>
      <c r="H2246" s="18"/>
      <c r="I2246" s="18"/>
      <c r="J2246" s="62"/>
      <c r="K2246" s="19"/>
      <c r="L2246" s="28" t="s">
        <v>65</v>
      </c>
      <c r="M2246" s="104" t="e">
        <f>#REF!</f>
        <v>#REF!</v>
      </c>
      <c r="N2246" s="113" t="e">
        <f>IF(M2246=0,"",CHOOSE(M2246,"6","手入力箇所","手入力箇所","手入力箇所","手入力箇所","手入力箇所","手入力箇所","手入力箇所","手入力箇所","手入力箇所","手入力箇所","",""))</f>
        <v>#REF!</v>
      </c>
    </row>
    <row r="2247" spans="1:14" ht="24.6" thickBot="1" x14ac:dyDescent="0.25">
      <c r="A2247" s="28" t="s">
        <v>66</v>
      </c>
      <c r="B2247" s="18">
        <v>5</v>
      </c>
      <c r="C2247" s="18">
        <v>7</v>
      </c>
      <c r="D2247" s="18">
        <v>8</v>
      </c>
      <c r="E2247" s="18">
        <v>9</v>
      </c>
      <c r="F2247" s="18">
        <v>12</v>
      </c>
      <c r="G2247" s="18"/>
      <c r="H2247" s="18"/>
      <c r="I2247" s="18"/>
      <c r="J2247" s="62"/>
      <c r="K2247" s="19"/>
      <c r="L2247" s="28" t="s">
        <v>66</v>
      </c>
      <c r="M2247" s="104" t="e">
        <f>#REF!</f>
        <v>#REF!</v>
      </c>
      <c r="N2247" s="113" t="e">
        <f>IF(M2247=0,"",CHOOSE(M2247,"5","7","8","9","9","12","12","12","12","12","手入力箇所","手入力箇所","手入力箇所","手入力箇所","手入力箇所","手入力箇所","手入力箇所","手入力箇所","手入力箇所","手入力箇所"))</f>
        <v>#REF!</v>
      </c>
    </row>
    <row r="2248" spans="1:14" ht="36.6" thickBot="1" x14ac:dyDescent="0.25">
      <c r="A2248" s="28" t="s">
        <v>67</v>
      </c>
      <c r="B2248" s="18">
        <v>4</v>
      </c>
      <c r="C2248" s="18">
        <v>5</v>
      </c>
      <c r="D2248" s="18">
        <v>5</v>
      </c>
      <c r="E2248" s="18">
        <v>6</v>
      </c>
      <c r="F2248" s="18"/>
      <c r="G2248" s="18"/>
      <c r="H2248" s="18"/>
      <c r="I2248" s="18"/>
      <c r="J2248" s="62"/>
      <c r="K2248" s="19"/>
      <c r="L2248" s="28" t="s">
        <v>67</v>
      </c>
      <c r="M2248" s="104" t="e">
        <f>#REF!</f>
        <v>#REF!</v>
      </c>
      <c r="N2248" s="113" t="e">
        <f>IF(M2248=0,"",CHOOSE(M2248,"4","5","5","6","6","手入力箇所","手入力箇所","手入力箇所","手入力箇所","手入力箇所","手入力箇所","手入力箇所","手入力箇所","手入力箇所","手入力箇所"))</f>
        <v>#REF!</v>
      </c>
    </row>
    <row r="2249" spans="1:14" ht="24.6" thickBot="1" x14ac:dyDescent="0.25">
      <c r="A2249" s="28" t="s">
        <v>68</v>
      </c>
      <c r="B2249" s="18">
        <v>12</v>
      </c>
      <c r="C2249" s="18">
        <v>12</v>
      </c>
      <c r="D2249" s="18">
        <v>12</v>
      </c>
      <c r="E2249" s="18">
        <v>12</v>
      </c>
      <c r="F2249" s="18">
        <v>12</v>
      </c>
      <c r="G2249" s="18">
        <v>12</v>
      </c>
      <c r="H2249" s="18">
        <v>12</v>
      </c>
      <c r="I2249" s="18"/>
      <c r="J2249" s="62"/>
      <c r="K2249" s="19"/>
      <c r="L2249" s="28" t="s">
        <v>68</v>
      </c>
      <c r="M2249" s="104" t="e">
        <f>#REF!</f>
        <v>#REF!</v>
      </c>
      <c r="N2249" s="113" t="e">
        <f>IF(M2249=0,"",CHOOSE(M2249,"12","12","12","12","12","12","12","12","12","12","12","12","12","12","12","12","12","12","12","12","12","12","12","12","12","12","12","12","12","12","手入力箇所","手入力箇所","手入力箇所","手入力箇所","手入力箇所","手入力箇所","手入力箇所","手入力箇所","手入力箇所","手入力箇所"))</f>
        <v>#REF!</v>
      </c>
    </row>
    <row r="2250" spans="1:14" ht="36.6" thickBot="1" x14ac:dyDescent="0.25">
      <c r="A2250" s="28" t="s">
        <v>69</v>
      </c>
      <c r="B2250" s="18">
        <v>7</v>
      </c>
      <c r="C2250" s="18">
        <v>7</v>
      </c>
      <c r="D2250" s="18">
        <v>7</v>
      </c>
      <c r="E2250" s="18">
        <v>7</v>
      </c>
      <c r="F2250" s="18">
        <v>7</v>
      </c>
      <c r="G2250" s="18"/>
      <c r="H2250" s="18"/>
      <c r="I2250" s="18"/>
      <c r="J2250" s="62"/>
      <c r="K2250" s="19"/>
      <c r="L2250" s="28" t="s">
        <v>69</v>
      </c>
      <c r="M2250" s="104" t="e">
        <f>#REF!</f>
        <v>#REF!</v>
      </c>
      <c r="N2250" s="113" t="e">
        <f>IF(M2250=0,"",CHOOSE(M2250,"7","7","7","7","7","7","7","7","7","7","手入力箇所","手入力箇所","手入力箇所","手入力箇所","手入力箇所","手入力箇所","手入力箇所","手入力箇所","手入力箇所","手入力箇所"))</f>
        <v>#REF!</v>
      </c>
    </row>
    <row r="2251" spans="1:14" ht="13.8" thickBot="1" x14ac:dyDescent="0.25">
      <c r="A2251" s="27" t="s">
        <v>63</v>
      </c>
      <c r="B2251" s="18">
        <v>4</v>
      </c>
      <c r="C2251" s="18">
        <v>5</v>
      </c>
      <c r="D2251" s="18">
        <v>7</v>
      </c>
      <c r="E2251" s="18">
        <v>8</v>
      </c>
      <c r="F2251" s="18">
        <v>11</v>
      </c>
      <c r="G2251" s="18">
        <v>16</v>
      </c>
      <c r="H2251" s="18">
        <v>22</v>
      </c>
      <c r="I2251" s="18">
        <v>26</v>
      </c>
      <c r="J2251" s="18">
        <v>31</v>
      </c>
      <c r="K2251" s="19"/>
      <c r="L2251" s="27" t="s">
        <v>63</v>
      </c>
      <c r="M2251" s="104" t="e">
        <f>#REF!</f>
        <v>#REF!</v>
      </c>
      <c r="N2251" s="113" t="e">
        <f>IF(M2251=0,"",CHOOSE(M2251,"4","5","7","8","8","11","11","11","11","11","16","16","16","16","16","16","16","16","16","16","22","22","22","22","22","22","22","22","22","22","26","26","26","26","26","26","26","26","26","26","31","31","31","31","31","31","31","31","31","31","31","手入力箇所","手入力箇所","手入力箇所","手入力箇所","手入力箇所","手入力箇所","手入力箇所","手入力箇所","手入力箇所","手入力箇所"))</f>
        <v>#REF!</v>
      </c>
    </row>
    <row r="2252" spans="1:14" ht="24.6" thickBot="1" x14ac:dyDescent="0.25">
      <c r="A2252" s="28" t="s">
        <v>70</v>
      </c>
      <c r="B2252" s="18">
        <v>5</v>
      </c>
      <c r="C2252" s="18">
        <v>6</v>
      </c>
      <c r="D2252" s="18">
        <v>7</v>
      </c>
      <c r="E2252" s="18"/>
      <c r="F2252" s="18"/>
      <c r="G2252" s="18"/>
      <c r="H2252" s="18"/>
      <c r="I2252" s="18"/>
      <c r="J2252" s="62"/>
      <c r="K2252" s="19"/>
      <c r="L2252" s="28" t="s">
        <v>70</v>
      </c>
      <c r="M2252" s="104" t="e">
        <f>#REF!</f>
        <v>#REF!</v>
      </c>
      <c r="N2252" s="113" t="e">
        <f>IF(M2252=0,"",CHOOSE(M2252,"5","6","7","手入力箇所","手入力箇所","手入力箇所","手入力箇所","手入力箇所","手入力箇所","手入力箇所","手入力箇所","手入力箇所","手入力箇所"))</f>
        <v>#REF!</v>
      </c>
    </row>
    <row r="2253" spans="1:14" ht="13.8" thickBot="1" x14ac:dyDescent="0.25">
      <c r="A2253" s="29" t="s">
        <v>71</v>
      </c>
      <c r="B2253" s="18">
        <v>3</v>
      </c>
      <c r="C2253" s="18">
        <v>6</v>
      </c>
      <c r="D2253" s="18">
        <v>19</v>
      </c>
      <c r="E2253" s="18"/>
      <c r="F2253" s="18"/>
      <c r="G2253" s="18"/>
      <c r="H2253" s="18"/>
      <c r="I2253" s="18"/>
      <c r="J2253" s="62"/>
      <c r="K2253" s="19"/>
      <c r="L2253" s="29" t="s">
        <v>71</v>
      </c>
      <c r="M2253" s="104" t="e">
        <f>#REF!</f>
        <v>#REF!</v>
      </c>
      <c r="N2253" s="113" t="e">
        <f>IF(M2253=0,"",CHOOSE(M2253,"3","6","19","手入力箇所","手入力箇所","手入力箇所","手入力箇所","手入力箇所","手入力箇所","手入力箇所","手入力箇所","手入力箇所","手入力箇所"))</f>
        <v>#REF!</v>
      </c>
    </row>
    <row r="2254" spans="1:14" ht="13.8" thickBot="1" x14ac:dyDescent="0.25">
      <c r="A2254" s="29" t="s">
        <v>72</v>
      </c>
      <c r="B2254" s="18">
        <v>1</v>
      </c>
      <c r="C2254" s="18">
        <v>3</v>
      </c>
      <c r="D2254" s="18">
        <v>5</v>
      </c>
      <c r="E2254" s="18">
        <v>9</v>
      </c>
      <c r="F2254" s="18">
        <v>26</v>
      </c>
      <c r="G2254" s="18"/>
      <c r="H2254" s="18"/>
      <c r="I2254" s="18"/>
      <c r="J2254" s="62"/>
      <c r="K2254" s="19"/>
      <c r="L2254" s="29" t="s">
        <v>72</v>
      </c>
      <c r="M2254" s="104" t="e">
        <f>#REF!</f>
        <v>#REF!</v>
      </c>
      <c r="N2254" s="113" t="e">
        <f>IF(M2254=0,"",CHOOSE(M2254,"1","3","5","9","9","26","26","26","26","26","手入力箇所","手入力箇所","手入力箇所","手入力箇所","手入力箇所","手入力箇所","手入力箇所","手入力箇所","手入力箇所","手入力箇所"))</f>
        <v>#REF!</v>
      </c>
    </row>
    <row r="2255" spans="1:14" ht="13.8" thickBot="1" x14ac:dyDescent="0.25">
      <c r="A2255" s="29" t="s">
        <v>73</v>
      </c>
      <c r="B2255" s="18">
        <v>4</v>
      </c>
      <c r="C2255" s="18">
        <v>11</v>
      </c>
      <c r="D2255" s="18">
        <v>20</v>
      </c>
      <c r="E2255" s="18">
        <v>33</v>
      </c>
      <c r="F2255" s="18"/>
      <c r="G2255" s="18"/>
      <c r="H2255" s="18"/>
      <c r="I2255" s="18"/>
      <c r="J2255" s="62"/>
      <c r="K2255" s="19"/>
      <c r="L2255" s="29" t="s">
        <v>73</v>
      </c>
      <c r="M2255" s="104" t="e">
        <f>#REF!</f>
        <v>#REF!</v>
      </c>
      <c r="N2255" s="113" t="e">
        <f>IF(M2255=0,"",CHOOSE(M2255,"4","11","20","33","33","手入力箇所","手入力箇所","手入力箇所","手入力箇所","手入力箇所","手入力箇所","手入力箇所","手入力箇所","手入力箇所","手入力箇所"))</f>
        <v>#REF!</v>
      </c>
    </row>
    <row r="2256" spans="1:14" ht="37.200000000000003" thickBot="1" x14ac:dyDescent="0.25">
      <c r="A2256" s="30" t="s">
        <v>74</v>
      </c>
      <c r="B2256" s="18">
        <v>4</v>
      </c>
      <c r="C2256" s="18">
        <v>6</v>
      </c>
      <c r="D2256" s="18">
        <v>8</v>
      </c>
      <c r="E2256" s="18">
        <v>10</v>
      </c>
      <c r="F2256" s="18">
        <v>15</v>
      </c>
      <c r="G2256" s="18">
        <v>23</v>
      </c>
      <c r="H2256" s="18">
        <v>33</v>
      </c>
      <c r="I2256" s="18"/>
      <c r="J2256" s="62"/>
      <c r="K2256" s="19"/>
      <c r="L2256" s="30" t="s">
        <v>74</v>
      </c>
      <c r="M2256" s="104" t="e">
        <f>#REF!</f>
        <v>#REF!</v>
      </c>
      <c r="N2256" s="113" t="e">
        <f>IF(M2256=0,"",CHOOSE(M2256,"4","6","8","10","10","15","15","15","15","15","23","23","23","23","23","23","23","23","23","23","33","33","33","33","33","33","33","33","33","33","手入力箇所","手入力箇所","手入力箇所","手入力箇所","手入力箇所","手入力箇所","手入力箇所","手入力箇所","手入力箇所","手入力箇所"))</f>
        <v>#REF!</v>
      </c>
    </row>
    <row r="2257" spans="1:14" ht="13.8" thickBot="1" x14ac:dyDescent="0.25">
      <c r="A2257" s="29" t="s">
        <v>75</v>
      </c>
      <c r="B2257" s="18">
        <v>6</v>
      </c>
      <c r="C2257" s="18">
        <v>14</v>
      </c>
      <c r="D2257" s="18">
        <v>25</v>
      </c>
      <c r="E2257" s="18">
        <v>39</v>
      </c>
      <c r="F2257" s="18"/>
      <c r="G2257" s="18"/>
      <c r="H2257" s="18"/>
      <c r="I2257" s="18"/>
      <c r="J2257" s="62"/>
      <c r="K2257" s="19"/>
      <c r="L2257" s="29" t="s">
        <v>75</v>
      </c>
      <c r="M2257" s="104" t="e">
        <f>#REF!</f>
        <v>#REF!</v>
      </c>
      <c r="N2257" s="113" t="e">
        <f>IF(M2257=0,"",CHOOSE(M2257,"6","14","25","39","39","手入力箇所","手入力箇所","手入力箇所","手入力箇所","手入力箇所","手入力箇所","手入力箇所","手入力箇所","手入力箇所","手入力箇所"))</f>
        <v>#REF!</v>
      </c>
    </row>
    <row r="2258" spans="1:14" ht="37.200000000000003" thickBot="1" x14ac:dyDescent="0.25">
      <c r="A2258" s="30" t="s">
        <v>76</v>
      </c>
      <c r="B2258" s="18">
        <v>2</v>
      </c>
      <c r="C2258" s="18">
        <v>3</v>
      </c>
      <c r="D2258" s="18">
        <v>6</v>
      </c>
      <c r="E2258" s="18">
        <v>9</v>
      </c>
      <c r="F2258" s="18"/>
      <c r="G2258" s="18"/>
      <c r="H2258" s="18"/>
      <c r="I2258" s="18"/>
      <c r="J2258" s="62"/>
      <c r="K2258" s="19"/>
      <c r="L2258" s="30" t="s">
        <v>76</v>
      </c>
      <c r="M2258" s="104" t="e">
        <f>#REF!</f>
        <v>#REF!</v>
      </c>
      <c r="N2258" s="113" t="e">
        <f>IF(M2258=0,"",CHOOSE(M2258,"2","3","6","9","9","手入力箇所","手入力箇所","手入力箇所","手入力箇所","手入力箇所","手入力箇所","手入力箇所","手入力箇所","手入力箇所","手入力箇所"))</f>
        <v>#REF!</v>
      </c>
    </row>
    <row r="2259" spans="1:14" ht="27" thickBot="1" x14ac:dyDescent="0.25">
      <c r="A2259" s="31" t="s">
        <v>77</v>
      </c>
      <c r="B2259" s="18">
        <v>12</v>
      </c>
      <c r="C2259" s="18">
        <v>18</v>
      </c>
      <c r="D2259" s="18">
        <v>22</v>
      </c>
      <c r="E2259" s="18">
        <v>26</v>
      </c>
      <c r="F2259" s="62"/>
      <c r="G2259" s="62"/>
      <c r="H2259" s="62"/>
      <c r="I2259" s="62"/>
      <c r="J2259" s="62"/>
      <c r="K2259" s="19"/>
      <c r="L2259" s="31" t="s">
        <v>77</v>
      </c>
      <c r="M2259" s="104" t="e">
        <f>#REF!</f>
        <v>#REF!</v>
      </c>
      <c r="N2259" s="113" t="e">
        <f>IF(M2259=0,"",CHOOSE(M2259,"12","18","22","26","26","手入力箇所","手入力箇所","手入力箇所","手入力箇所","手入力箇所","手入力箇所","手入力箇所","手入力箇所","手入力箇所","手入力箇所"))</f>
        <v>#REF!</v>
      </c>
    </row>
    <row r="2260" spans="1:14" ht="40.200000000000003" thickBot="1" x14ac:dyDescent="0.25">
      <c r="A2260" s="31" t="s">
        <v>78</v>
      </c>
      <c r="B2260" s="18">
        <v>5</v>
      </c>
      <c r="C2260" s="18">
        <v>8</v>
      </c>
      <c r="D2260" s="18">
        <v>11</v>
      </c>
      <c r="E2260" s="18">
        <v>14</v>
      </c>
      <c r="F2260" s="62"/>
      <c r="G2260" s="62"/>
      <c r="H2260" s="62"/>
      <c r="I2260" s="62"/>
      <c r="J2260" s="62"/>
      <c r="K2260" s="19"/>
      <c r="L2260" s="31" t="s">
        <v>78</v>
      </c>
      <c r="M2260" s="104" t="e">
        <f>#REF!</f>
        <v>#REF!</v>
      </c>
      <c r="N2260" s="113" t="e">
        <f>IF(M2260=0,"",CHOOSE(M2260,"5","8","11","14","14","手入力箇所","手入力箇所","手入力箇所","手入力箇所","手入力箇所","手入力箇所","手入力箇所","手入力箇所","手入力箇所","手入力箇所"))</f>
        <v>#REF!</v>
      </c>
    </row>
    <row r="2261" spans="1:14" ht="27" thickBot="1" x14ac:dyDescent="0.25">
      <c r="A2261" s="31" t="s">
        <v>79</v>
      </c>
      <c r="B2261" s="18">
        <v>6</v>
      </c>
      <c r="C2261" s="18">
        <v>11</v>
      </c>
      <c r="D2261" s="18">
        <v>16</v>
      </c>
      <c r="E2261" s="18">
        <v>21</v>
      </c>
      <c r="F2261" s="62"/>
      <c r="G2261" s="62"/>
      <c r="H2261" s="62"/>
      <c r="I2261" s="62"/>
      <c r="J2261" s="62"/>
      <c r="K2261" s="19"/>
      <c r="L2261" s="31" t="s">
        <v>79</v>
      </c>
      <c r="M2261" s="104" t="e">
        <f>#REF!</f>
        <v>#REF!</v>
      </c>
      <c r="N2261" s="113" t="e">
        <f>IF(M2261=0,"",CHOOSE(M2261,"6","11","16","21","21","手入力箇所","手入力箇所","手入力箇所","手入力箇所","手入力箇所","手入力箇所","手入力箇所","手入力箇所","手入力箇所"))</f>
        <v>#REF!</v>
      </c>
    </row>
    <row r="2262" spans="1:14" ht="40.200000000000003" thickBot="1" x14ac:dyDescent="0.25">
      <c r="A2262" s="31" t="s">
        <v>80</v>
      </c>
      <c r="B2262" s="18">
        <v>5</v>
      </c>
      <c r="C2262" s="18">
        <v>7</v>
      </c>
      <c r="D2262" s="18">
        <v>9</v>
      </c>
      <c r="E2262" s="18">
        <v>10</v>
      </c>
      <c r="F2262" s="62"/>
      <c r="G2262" s="62"/>
      <c r="H2262" s="62"/>
      <c r="I2262" s="62"/>
      <c r="J2262" s="62"/>
      <c r="K2262" s="19"/>
      <c r="L2262" s="31" t="s">
        <v>80</v>
      </c>
      <c r="M2262" s="104" t="e">
        <f>#REF!</f>
        <v>#REF!</v>
      </c>
      <c r="N2262" s="113" t="e">
        <f>IF(M2262=0,"",CHOOSE(M2262,"5","7","9","10","10","手入力箇所","手入力箇所","手入力箇所","手入力箇所","手入力箇所","手入力箇所","手入力箇所","手入力箇所","手入力箇所"))</f>
        <v>#REF!</v>
      </c>
    </row>
    <row r="2263" spans="1:14" ht="40.200000000000003" thickBot="1" x14ac:dyDescent="0.25">
      <c r="A2263" s="31" t="s">
        <v>81</v>
      </c>
      <c r="B2263" s="18">
        <v>9</v>
      </c>
      <c r="C2263" s="18">
        <v>14</v>
      </c>
      <c r="D2263" s="62"/>
      <c r="E2263" s="62"/>
      <c r="F2263" s="62"/>
      <c r="G2263" s="62"/>
      <c r="H2263" s="62"/>
      <c r="I2263" s="62"/>
      <c r="J2263" s="62"/>
      <c r="K2263" s="19"/>
      <c r="L2263" s="31" t="s">
        <v>81</v>
      </c>
      <c r="M2263" s="104" t="e">
        <f>#REF!</f>
        <v>#REF!</v>
      </c>
      <c r="N2263" s="113" t="e">
        <f>IF(M2263=0,"",CHOOSE(M2263,"9","14","手入力箇所","手入力箇所","手入力箇所","手入力箇所","手入力箇所","手入力箇所","手入力箇所","手入力箇所","手入力箇所","手入力箇所"))</f>
        <v>#REF!</v>
      </c>
    </row>
    <row r="2264" spans="1:14" ht="13.8" thickBot="1" x14ac:dyDescent="0.25">
      <c r="A2264" s="31" t="s">
        <v>82</v>
      </c>
      <c r="B2264" s="18">
        <v>3</v>
      </c>
      <c r="C2264" s="18">
        <v>4</v>
      </c>
      <c r="D2264" s="18">
        <v>4</v>
      </c>
      <c r="E2264" s="18">
        <v>5</v>
      </c>
      <c r="F2264" s="18">
        <v>6</v>
      </c>
      <c r="G2264" s="18">
        <v>8</v>
      </c>
      <c r="H2264" s="18">
        <v>9</v>
      </c>
      <c r="I2264" s="18">
        <v>11</v>
      </c>
      <c r="J2264" s="18">
        <v>12</v>
      </c>
      <c r="K2264" s="19"/>
      <c r="L2264" s="31" t="s">
        <v>82</v>
      </c>
      <c r="M2264" s="104" t="e">
        <f>#REF!</f>
        <v>#REF!</v>
      </c>
      <c r="N2264" s="113" t="e">
        <f>IF(M2264=0,"",CHOOSE(M2264,"3","4","4","5","5","6","6","6","6","6","8","8","8","8","8","8","8","8","8","8","9","9","9","9","9","9","9","9","9","9","11","11","11","11","11","11","11","11","11","11","12","12","12","12","12","12","12","12","12","12","12","手入力箇所","手入力箇所","手入力箇所","手入力箇所","手入力箇所","手入力箇所","手入力箇所","手入力箇所","手入力箇所","手入力箇所"))</f>
        <v>#REF!</v>
      </c>
    </row>
    <row r="2265" spans="1:14" ht="13.8" thickBot="1" x14ac:dyDescent="0.25">
      <c r="A2265" s="31" t="s">
        <v>83</v>
      </c>
      <c r="B2265" s="18">
        <v>3</v>
      </c>
      <c r="C2265" s="18">
        <v>4</v>
      </c>
      <c r="D2265" s="18">
        <v>4</v>
      </c>
      <c r="E2265" s="18">
        <v>5</v>
      </c>
      <c r="F2265" s="18">
        <v>6</v>
      </c>
      <c r="G2265" s="18">
        <v>8</v>
      </c>
      <c r="H2265" s="18">
        <v>10</v>
      </c>
      <c r="I2265" s="18">
        <v>12</v>
      </c>
      <c r="J2265" s="18">
        <v>13</v>
      </c>
      <c r="K2265" s="19"/>
      <c r="L2265" s="31" t="s">
        <v>83</v>
      </c>
      <c r="M2265" s="104" t="e">
        <f>#REF!</f>
        <v>#REF!</v>
      </c>
      <c r="N2265" s="113" t="e">
        <f>IF(M2265=0,"",CHOOSE(M2265,"3","4","4","5","5","6","6","6","6","6","8","8","8","8","8","8","8","8","8","8","10","10","10","10","10","10","10","10","10","10","12","12","12","12","12","12","12","12","12","12","13","13","13","13","13","13","13","13","13","13","13","手入力箇所","手入力箇所","手入力箇所","手入力箇所","手入力箇所","手入力箇所","手入力箇所","手入力箇所","手入力箇所","手入力箇所"))</f>
        <v>#REF!</v>
      </c>
    </row>
    <row r="2266" spans="1:14" ht="27" thickBot="1" x14ac:dyDescent="0.25">
      <c r="A2266" s="32" t="s">
        <v>84</v>
      </c>
      <c r="B2266" s="20">
        <v>1</v>
      </c>
      <c r="C2266" s="20">
        <v>2</v>
      </c>
      <c r="D2266" s="20">
        <v>3</v>
      </c>
      <c r="E2266" s="20">
        <v>4</v>
      </c>
      <c r="F2266" s="20">
        <v>8</v>
      </c>
      <c r="G2266" s="20">
        <v>19</v>
      </c>
      <c r="H2266" s="63"/>
      <c r="I2266" s="63"/>
      <c r="J2266" s="63"/>
      <c r="K2266" s="21"/>
      <c r="L2266" s="32" t="s">
        <v>84</v>
      </c>
      <c r="M2266" s="104" t="e">
        <f>#REF!</f>
        <v>#REF!</v>
      </c>
      <c r="N2266" s="113" t="e">
        <f>IF(M2266=0,"",CHOOSE(M2266,"1","2","3","4","4","8","8","8","8","8","19","19","19","19","19","19","19","19","19","19","手入力箇所","手入力箇所","手入力箇所","手入力箇所","手入力箇所","手入力箇所","手入力箇所","手入力箇所","手入力箇所","手入力箇所"))</f>
        <v>#REF!</v>
      </c>
    </row>
    <row r="2267" spans="1:14" ht="13.8" thickBot="1" x14ac:dyDescent="0.25"/>
    <row r="2268" spans="1:14" ht="13.8" thickBot="1" x14ac:dyDescent="0.25">
      <c r="A2268" s="686" t="e">
        <f>A2241</f>
        <v>#REF!</v>
      </c>
      <c r="B2268" s="686"/>
      <c r="C2268" s="686"/>
      <c r="D2268" s="687" t="s">
        <v>193</v>
      </c>
      <c r="E2268" s="687"/>
      <c r="F2268" s="687"/>
      <c r="G2268" s="687"/>
      <c r="H2268" s="687"/>
      <c r="I2268" s="687"/>
      <c r="J2268" s="687"/>
      <c r="K2268" s="687"/>
      <c r="L2268" s="687"/>
      <c r="M2268" s="687"/>
      <c r="N2268" s="687"/>
    </row>
    <row r="2269" spans="1:14" ht="13.8" thickBot="1" x14ac:dyDescent="0.25">
      <c r="A2269" s="105"/>
      <c r="B2269" s="33">
        <v>1</v>
      </c>
      <c r="C2269" s="24">
        <v>2</v>
      </c>
      <c r="D2269" s="24">
        <v>3</v>
      </c>
      <c r="E2269" s="24" t="s">
        <v>58</v>
      </c>
      <c r="F2269" s="24" t="s">
        <v>59</v>
      </c>
      <c r="G2269" s="24" t="s">
        <v>60</v>
      </c>
      <c r="H2269" s="24" t="s">
        <v>61</v>
      </c>
      <c r="I2269" s="24" t="s">
        <v>62</v>
      </c>
      <c r="J2269" s="24" t="s">
        <v>194</v>
      </c>
      <c r="K2269" s="102" t="s">
        <v>85</v>
      </c>
      <c r="L2269" s="105" t="s">
        <v>189</v>
      </c>
      <c r="M2269" s="105" t="s">
        <v>188</v>
      </c>
      <c r="N2269" s="105" t="s">
        <v>51</v>
      </c>
    </row>
    <row r="2270" spans="1:14" ht="13.8" thickBot="1" x14ac:dyDescent="0.25">
      <c r="A2270" s="26" t="s">
        <v>56</v>
      </c>
      <c r="B2270" s="22">
        <v>16</v>
      </c>
      <c r="C2270" s="22">
        <v>25</v>
      </c>
      <c r="D2270" s="22">
        <v>32</v>
      </c>
      <c r="E2270" s="22">
        <v>38</v>
      </c>
      <c r="F2270" s="22">
        <v>56</v>
      </c>
      <c r="G2270" s="22">
        <v>87</v>
      </c>
      <c r="H2270" s="22">
        <v>121</v>
      </c>
      <c r="I2270" s="22"/>
      <c r="J2270" s="23"/>
      <c r="K2270" s="68"/>
      <c r="L2270" s="107" t="s">
        <v>56</v>
      </c>
      <c r="M2270" s="103" t="e">
        <f>#REF!</f>
        <v>#REF!</v>
      </c>
      <c r="N2270" s="103" t="e">
        <f>IF(M2270=0,"",CHOOSE(M2270,"16","25","32","38","38","56","56","56","56","56","87","87","87","87","87","87","87","87","87","87","121","121","121","121","121","121","121","121","121","121","手入力箇所","手入力箇所","手入力箇所","手入力箇所","手入力箇所","手入力箇所","手入力箇所","手入力箇所","手入力箇所","手入力箇所"))</f>
        <v>#REF!</v>
      </c>
    </row>
    <row r="2271" spans="1:14" ht="13.8" thickBot="1" x14ac:dyDescent="0.25">
      <c r="A2271" s="27" t="s">
        <v>57</v>
      </c>
      <c r="B2271" s="18">
        <v>25</v>
      </c>
      <c r="C2271" s="18">
        <v>33</v>
      </c>
      <c r="D2271" s="18">
        <v>40</v>
      </c>
      <c r="E2271" s="18">
        <v>45</v>
      </c>
      <c r="F2271" s="18">
        <v>58</v>
      </c>
      <c r="G2271" s="18">
        <v>79</v>
      </c>
      <c r="H2271" s="18"/>
      <c r="I2271" s="18"/>
      <c r="J2271" s="62"/>
      <c r="K2271" s="69"/>
      <c r="L2271" s="107" t="s">
        <v>57</v>
      </c>
      <c r="M2271" s="103" t="e">
        <f>#REF!</f>
        <v>#REF!</v>
      </c>
      <c r="N2271" s="103" t="e">
        <f>IF(M2271=0,"",CHOOSE(M2271,"25","33","40","45","45","58","58","58","58","58","79","79","79","79","79","79","79","79","79","79","手入力箇所","手入力箇所","手入力箇所","手入力箇所","手入力箇所","手入力箇所","手入力箇所","手入力箇所","手入力箇所","手入力箇所"))</f>
        <v>#REF!</v>
      </c>
    </row>
    <row r="2272" spans="1:14" ht="48.6" thickBot="1" x14ac:dyDescent="0.25">
      <c r="A2272" s="28" t="s">
        <v>64</v>
      </c>
      <c r="B2272" s="18">
        <v>32</v>
      </c>
      <c r="C2272" s="18"/>
      <c r="D2272" s="18"/>
      <c r="E2272" s="18"/>
      <c r="F2272" s="18"/>
      <c r="G2272" s="18"/>
      <c r="H2272" s="18"/>
      <c r="I2272" s="18"/>
      <c r="J2272" s="62"/>
      <c r="K2272" s="69"/>
      <c r="L2272" s="108" t="s">
        <v>64</v>
      </c>
      <c r="M2272" s="103" t="e">
        <f>#REF!</f>
        <v>#REF!</v>
      </c>
      <c r="N2272" s="103" t="e">
        <f>IF(M2272=0,"",CHOOSE(M2272,"32","手入力箇所","手入力箇所","手入力箇所","手入力箇所","手入力箇所","手入力箇所","手入力箇所","手入力箇所","手入力箇所","手入力箇所"))</f>
        <v>#REF!</v>
      </c>
    </row>
    <row r="2273" spans="1:14" ht="48.6" thickBot="1" x14ac:dyDescent="0.25">
      <c r="A2273" s="28" t="s">
        <v>65</v>
      </c>
      <c r="B2273" s="18">
        <v>36</v>
      </c>
      <c r="C2273" s="18"/>
      <c r="D2273" s="18"/>
      <c r="E2273" s="18"/>
      <c r="F2273" s="18"/>
      <c r="G2273" s="18"/>
      <c r="H2273" s="18"/>
      <c r="I2273" s="18"/>
      <c r="J2273" s="62"/>
      <c r="K2273" s="69"/>
      <c r="L2273" s="108" t="s">
        <v>65</v>
      </c>
      <c r="M2273" s="103" t="e">
        <f>#REF!</f>
        <v>#REF!</v>
      </c>
      <c r="N2273" s="103" t="e">
        <f>IF(M2273=0,"",CHOOSE(M2273,"36","手入力箇所","手入力箇所","手入力箇所","手入力箇所","手入力箇所","手入力箇所","手入力箇所","手入力箇所","手入力箇所","手入力箇所"))</f>
        <v>#REF!</v>
      </c>
    </row>
    <row r="2274" spans="1:14" ht="24.6" thickBot="1" x14ac:dyDescent="0.25">
      <c r="A2274" s="28" t="s">
        <v>66</v>
      </c>
      <c r="B2274" s="18">
        <v>24</v>
      </c>
      <c r="C2274" s="18">
        <v>30</v>
      </c>
      <c r="D2274" s="18">
        <v>33</v>
      </c>
      <c r="E2274" s="18">
        <v>35</v>
      </c>
      <c r="F2274" s="18">
        <v>42</v>
      </c>
      <c r="G2274" s="18"/>
      <c r="H2274" s="18"/>
      <c r="I2274" s="18"/>
      <c r="J2274" s="62"/>
      <c r="K2274" s="69"/>
      <c r="L2274" s="108" t="s">
        <v>66</v>
      </c>
      <c r="M2274" s="103" t="e">
        <f>#REF!</f>
        <v>#REF!</v>
      </c>
      <c r="N2274" s="103" t="e">
        <f>IF(M2274=0,"",CHOOSE(M2274,"24","30","33","35","35","42","42","42","42","42","手入力箇所","手入力箇所","手入力箇所","手入力箇所","手入力箇所","手入力箇所","手入力箇所","手入力箇所","手入力箇所","手入力箇所"))</f>
        <v>#REF!</v>
      </c>
    </row>
    <row r="2275" spans="1:14" ht="36.6" thickBot="1" x14ac:dyDescent="0.25">
      <c r="A2275" s="28" t="s">
        <v>67</v>
      </c>
      <c r="B2275" s="18">
        <v>7</v>
      </c>
      <c r="C2275" s="18">
        <v>12</v>
      </c>
      <c r="D2275" s="18">
        <v>16</v>
      </c>
      <c r="E2275" s="18">
        <v>19</v>
      </c>
      <c r="F2275" s="18"/>
      <c r="G2275" s="18"/>
      <c r="H2275" s="18"/>
      <c r="I2275" s="18"/>
      <c r="J2275" s="62"/>
      <c r="K2275" s="69"/>
      <c r="L2275" s="108" t="s">
        <v>67</v>
      </c>
      <c r="M2275" s="103" t="e">
        <f>#REF!</f>
        <v>#REF!</v>
      </c>
      <c r="N2275" s="103" t="e">
        <f>IF(M2275=0,"",CHOOSE(M2275,"7","12","16","19","19","手入力箇所","手入力箇所","手入力箇所","手入力箇所","手入力箇所","手入力箇所","手入力箇所","手入力箇所","手入力箇所","手入力箇所"))</f>
        <v>#REF!</v>
      </c>
    </row>
    <row r="2276" spans="1:14" ht="24.6" thickBot="1" x14ac:dyDescent="0.25">
      <c r="A2276" s="28" t="s">
        <v>68</v>
      </c>
      <c r="B2276" s="18">
        <v>21</v>
      </c>
      <c r="C2276" s="18">
        <v>35</v>
      </c>
      <c r="D2276" s="18">
        <v>48</v>
      </c>
      <c r="E2276" s="18">
        <v>59</v>
      </c>
      <c r="F2276" s="18">
        <v>94</v>
      </c>
      <c r="G2276" s="18">
        <v>159</v>
      </c>
      <c r="H2276" s="18">
        <v>235</v>
      </c>
      <c r="I2276" s="18"/>
      <c r="J2276" s="62"/>
      <c r="K2276" s="69"/>
      <c r="L2276" s="108" t="s">
        <v>68</v>
      </c>
      <c r="M2276" s="103" t="e">
        <f>#REF!</f>
        <v>#REF!</v>
      </c>
      <c r="N2276" s="103" t="e">
        <f>IF(M2276=0,"",CHOOSE(M2276,"21","35","48","59","59","94","94","94","94","94","159","159","159","159","159","159","159","159","159","159","235","235","235","235","235","235","235","235","235","235","手入力箇所","手入力箇所","手入力箇所","手入力箇所","手入力箇所","手入力箇所","手入力箇所","手入力箇所","手入力箇所","手入力箇所"))</f>
        <v>#REF!</v>
      </c>
    </row>
    <row r="2277" spans="1:14" ht="36.6" thickBot="1" x14ac:dyDescent="0.25">
      <c r="A2277" s="28" t="s">
        <v>69</v>
      </c>
      <c r="B2277" s="18">
        <v>22</v>
      </c>
      <c r="C2277" s="18">
        <v>26</v>
      </c>
      <c r="D2277" s="18">
        <v>28</v>
      </c>
      <c r="E2277" s="18">
        <v>29</v>
      </c>
      <c r="F2277" s="18">
        <v>34</v>
      </c>
      <c r="G2277" s="18"/>
      <c r="H2277" s="18"/>
      <c r="I2277" s="18"/>
      <c r="J2277" s="62"/>
      <c r="K2277" s="69"/>
      <c r="L2277" s="108" t="s">
        <v>69</v>
      </c>
      <c r="M2277" s="103" t="e">
        <f>#REF!</f>
        <v>#REF!</v>
      </c>
      <c r="N2277" s="103" t="e">
        <f>IF(M2277=0,"",CHOOSE(M2277,"22","26","28","29","29","34","34","34","34","34","手入力箇所","手入力箇所","手入力箇所","手入力箇所","手入力箇所","手入力箇所","手入力箇所","手入力箇所","手入力箇所","手入力箇所"))</f>
        <v>#REF!</v>
      </c>
    </row>
    <row r="2278" spans="1:14" ht="13.8" thickBot="1" x14ac:dyDescent="0.25">
      <c r="A2278" s="27" t="s">
        <v>63</v>
      </c>
      <c r="B2278" s="18">
        <v>21</v>
      </c>
      <c r="C2278" s="18">
        <v>33</v>
      </c>
      <c r="D2278" s="18">
        <v>46</v>
      </c>
      <c r="E2278" s="18">
        <v>56</v>
      </c>
      <c r="F2278" s="18">
        <v>89</v>
      </c>
      <c r="G2278" s="18">
        <v>151</v>
      </c>
      <c r="H2278" s="18">
        <v>224</v>
      </c>
      <c r="I2278" s="18">
        <v>289</v>
      </c>
      <c r="J2278" s="18">
        <v>350</v>
      </c>
      <c r="K2278" s="69"/>
      <c r="L2278" s="107" t="s">
        <v>63</v>
      </c>
      <c r="M2278" s="103" t="e">
        <f>#REF!</f>
        <v>#REF!</v>
      </c>
      <c r="N2278" s="103" t="e">
        <f>IF(M2278=0,"",CHOOSE(M2278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279" spans="1:14" ht="24.6" thickBot="1" x14ac:dyDescent="0.25">
      <c r="A2279" s="34" t="s">
        <v>70</v>
      </c>
      <c r="B2279" s="35">
        <v>13</v>
      </c>
      <c r="C2279" s="35">
        <v>33</v>
      </c>
      <c r="D2279" s="35">
        <v>59</v>
      </c>
      <c r="E2279" s="35"/>
      <c r="F2279" s="35"/>
      <c r="G2279" s="35"/>
      <c r="H2279" s="35"/>
      <c r="I2279" s="35"/>
      <c r="J2279" s="36"/>
      <c r="K2279" s="67"/>
      <c r="L2279" s="108" t="s">
        <v>70</v>
      </c>
      <c r="M2279" s="103" t="e">
        <f>#REF!</f>
        <v>#REF!</v>
      </c>
      <c r="N2279" s="103" t="e">
        <f>IF(M2279=0,"",CHOOSE(M2279,"13","33","59","手入力箇所","手入力箇所","手入力箇所","手入力箇所","手入力箇所","手入力箇所","手入力箇所","手入力箇所","手入力箇所","手入力箇所"))</f>
        <v>#REF!</v>
      </c>
    </row>
    <row r="2280" spans="1:14" ht="13.8" thickBot="1" x14ac:dyDescent="0.25">
      <c r="A2280" s="37" t="s">
        <v>71</v>
      </c>
      <c r="B2280" s="17">
        <v>23</v>
      </c>
      <c r="C2280" s="17">
        <v>39</v>
      </c>
      <c r="D2280" s="17">
        <v>97</v>
      </c>
      <c r="E2280" s="17"/>
      <c r="F2280" s="17"/>
      <c r="G2280" s="17"/>
      <c r="H2280" s="17"/>
      <c r="I2280" s="17"/>
      <c r="J2280" s="64"/>
      <c r="K2280" s="70"/>
      <c r="L2280" s="109" t="s">
        <v>71</v>
      </c>
      <c r="M2280" s="103" t="e">
        <f>#REF!</f>
        <v>#REF!</v>
      </c>
      <c r="N2280" s="103" t="e">
        <f>IF(M2280=0,"",CHOOSE(M2280,"23","39","97","手入力箇所","手入力箇所","手入力箇所","手入力箇所","手入力箇所","手入力箇所","手入力箇所","手入力箇所","手入力箇所","手入力箇所"))</f>
        <v>#REF!</v>
      </c>
    </row>
    <row r="2281" spans="1:14" ht="13.8" thickBot="1" x14ac:dyDescent="0.25">
      <c r="A2281" s="29" t="s">
        <v>72</v>
      </c>
      <c r="B2281" s="18">
        <v>21</v>
      </c>
      <c r="C2281" s="18">
        <v>37</v>
      </c>
      <c r="D2281" s="18">
        <v>58</v>
      </c>
      <c r="E2281" s="18">
        <v>76</v>
      </c>
      <c r="F2281" s="18">
        <v>137</v>
      </c>
      <c r="G2281" s="18"/>
      <c r="H2281" s="18"/>
      <c r="I2281" s="18"/>
      <c r="J2281" s="62"/>
      <c r="K2281" s="69"/>
      <c r="L2281" s="109" t="s">
        <v>72</v>
      </c>
      <c r="M2281" s="103" t="e">
        <f>#REF!</f>
        <v>#REF!</v>
      </c>
      <c r="N2281" s="103" t="e">
        <f>IF(M2281=0,"",CHOOSE(M2281,"21","37","58","76","76","137","137","137","137","137","手入力箇所","手入力箇所","手入力箇所","手入力箇所","手入力箇所","手入力箇所","手入力箇所","手入力箇所","手入力箇所","手入力箇所"))</f>
        <v>#REF!</v>
      </c>
    </row>
    <row r="2282" spans="1:14" ht="13.8" thickBot="1" x14ac:dyDescent="0.25">
      <c r="A2282" s="29" t="s">
        <v>73</v>
      </c>
      <c r="B2282" s="18">
        <v>48</v>
      </c>
      <c r="C2282" s="18">
        <v>93</v>
      </c>
      <c r="D2282" s="18">
        <v>138</v>
      </c>
      <c r="E2282" s="18">
        <v>183</v>
      </c>
      <c r="F2282" s="18"/>
      <c r="G2282" s="18"/>
      <c r="H2282" s="18"/>
      <c r="I2282" s="18"/>
      <c r="J2282" s="62"/>
      <c r="K2282" s="69"/>
      <c r="L2282" s="109" t="s">
        <v>73</v>
      </c>
      <c r="M2282" s="103" t="e">
        <f>#REF!</f>
        <v>#REF!</v>
      </c>
      <c r="N2282" s="103" t="e">
        <f>IF(M2282=0,"",CHOOSE(M2282,"48","93","138","183","183","手入力箇所","手入力箇所","手入力箇所","手入力箇所","手入力箇所","手入力箇所","手入力箇所","手入力箇所","手入力箇所","手入力箇所"))</f>
        <v>#REF!</v>
      </c>
    </row>
    <row r="2283" spans="1:14" ht="37.200000000000003" thickBot="1" x14ac:dyDescent="0.25">
      <c r="A2283" s="30" t="s">
        <v>74</v>
      </c>
      <c r="B2283" s="18">
        <v>13</v>
      </c>
      <c r="C2283" s="18">
        <v>26</v>
      </c>
      <c r="D2283" s="18">
        <v>40</v>
      </c>
      <c r="E2283" s="18">
        <v>55</v>
      </c>
      <c r="F2283" s="18">
        <v>107</v>
      </c>
      <c r="G2283" s="18">
        <v>224</v>
      </c>
      <c r="H2283" s="18">
        <v>386</v>
      </c>
      <c r="I2283" s="18"/>
      <c r="J2283" s="62"/>
      <c r="K2283" s="69"/>
      <c r="L2283" s="110" t="s">
        <v>74</v>
      </c>
      <c r="M2283" s="103" t="e">
        <f>#REF!</f>
        <v>#REF!</v>
      </c>
      <c r="N2283" s="103" t="e">
        <f>IF(M2283=0,"",CHOOSE(M2283,"13","26","40","55","55","107","107","107","107","107","224","224","224","224","224","224","224","224","224","224","386","386","386","386","386","386","386","386","386","386","手入力箇所","手入力箇所","手入力箇所","手入力箇所","手入力箇所","手入力箇所","手入力箇所","手入力箇所","手入力箇所","手入力箇所"))</f>
        <v>#REF!</v>
      </c>
    </row>
    <row r="2284" spans="1:14" ht="13.8" thickBot="1" x14ac:dyDescent="0.25">
      <c r="A2284" s="29" t="s">
        <v>75</v>
      </c>
      <c r="B2284" s="18">
        <v>36</v>
      </c>
      <c r="C2284" s="18">
        <v>98</v>
      </c>
      <c r="D2284" s="18">
        <v>173</v>
      </c>
      <c r="E2284" s="18">
        <v>274</v>
      </c>
      <c r="F2284" s="18"/>
      <c r="G2284" s="18"/>
      <c r="H2284" s="18"/>
      <c r="I2284" s="18"/>
      <c r="J2284" s="62"/>
      <c r="K2284" s="69"/>
      <c r="L2284" s="109" t="s">
        <v>75</v>
      </c>
      <c r="M2284" s="103" t="e">
        <f>#REF!</f>
        <v>#REF!</v>
      </c>
      <c r="N2284" s="103" t="e">
        <f>IF(M2284=0,"",CHOOSE(M2284,"36","98","173","274","274","手入力箇所","手入力箇所","手入力箇所","手入力箇所","手入力箇所","手入力箇所","手入力箇所","手入力箇所","手入力箇所","手入力箇所"))</f>
        <v>#REF!</v>
      </c>
    </row>
    <row r="2285" spans="1:14" ht="37.200000000000003" thickBot="1" x14ac:dyDescent="0.25">
      <c r="A2285" s="30" t="s">
        <v>76</v>
      </c>
      <c r="B2285" s="18">
        <v>127</v>
      </c>
      <c r="C2285" s="18">
        <v>127</v>
      </c>
      <c r="D2285" s="18">
        <v>127</v>
      </c>
      <c r="E2285" s="18">
        <v>127</v>
      </c>
      <c r="F2285" s="18"/>
      <c r="G2285" s="18"/>
      <c r="H2285" s="18"/>
      <c r="I2285" s="18"/>
      <c r="J2285" s="62"/>
      <c r="K2285" s="69"/>
      <c r="L2285" s="110" t="s">
        <v>76</v>
      </c>
      <c r="M2285" s="103" t="e">
        <f>#REF!</f>
        <v>#REF!</v>
      </c>
      <c r="N2285" s="103" t="e">
        <f>IF(M2285=0,"",CHOOSE(M2285,"127","127","127","127","127","手入力箇所","手入力箇所","手入力箇所","手入力箇所","手入力箇所","手入力箇所","手入力箇所","手入力箇所","手入力箇所","手入力箇所"))</f>
        <v>#REF!</v>
      </c>
    </row>
    <row r="2286" spans="1:14" ht="27" thickBot="1" x14ac:dyDescent="0.25">
      <c r="A2286" s="31" t="s">
        <v>77</v>
      </c>
      <c r="B2286" s="18">
        <v>42</v>
      </c>
      <c r="C2286" s="18">
        <v>90</v>
      </c>
      <c r="D2286" s="18">
        <v>141</v>
      </c>
      <c r="E2286" s="18">
        <v>193</v>
      </c>
      <c r="F2286" s="62"/>
      <c r="G2286" s="62"/>
      <c r="H2286" s="62"/>
      <c r="I2286" s="62"/>
      <c r="J2286" s="62"/>
      <c r="K2286" s="69"/>
      <c r="L2286" s="111" t="s">
        <v>77</v>
      </c>
      <c r="M2286" s="103" t="e">
        <f>#REF!</f>
        <v>#REF!</v>
      </c>
      <c r="N2286" s="103" t="e">
        <f>IF(M2286=0,"",CHOOSE(M2286,"42","90","141","193","1936","手入力箇所","手入力箇所","手入力箇所","手入力箇所","手入力箇所","手入力箇所","手入力箇所","手入力箇所","手入力箇所","手入力箇所"))</f>
        <v>#REF!</v>
      </c>
    </row>
    <row r="2287" spans="1:14" ht="40.200000000000003" thickBot="1" x14ac:dyDescent="0.25">
      <c r="A2287" s="31" t="s">
        <v>78</v>
      </c>
      <c r="B2287" s="18">
        <v>24</v>
      </c>
      <c r="C2287" s="18">
        <v>43</v>
      </c>
      <c r="D2287" s="18">
        <v>61</v>
      </c>
      <c r="E2287" s="18">
        <v>76</v>
      </c>
      <c r="F2287" s="62"/>
      <c r="G2287" s="62"/>
      <c r="H2287" s="62"/>
      <c r="I2287" s="62"/>
      <c r="J2287" s="62"/>
      <c r="K2287" s="69"/>
      <c r="L2287" s="111" t="s">
        <v>78</v>
      </c>
      <c r="M2287" s="103" t="e">
        <f>#REF!</f>
        <v>#REF!</v>
      </c>
      <c r="N2287" s="103" t="e">
        <f>IF(M2287=0,"",CHOOSE(M2287,"24","43","61","76","76","手入力箇所","手入力箇所","手入力箇所","手入力箇所","手入力箇所","手入力箇所","手入力箇所","手入力箇所","手入力箇所","手入力箇所"))</f>
        <v>#REF!</v>
      </c>
    </row>
    <row r="2288" spans="1:14" ht="27" thickBot="1" x14ac:dyDescent="0.25">
      <c r="A2288" s="31" t="s">
        <v>79</v>
      </c>
      <c r="B2288" s="18">
        <v>54</v>
      </c>
      <c r="C2288" s="18">
        <v>77</v>
      </c>
      <c r="D2288" s="18">
        <v>94</v>
      </c>
      <c r="E2288" s="18">
        <v>107</v>
      </c>
      <c r="F2288" s="62"/>
      <c r="G2288" s="62"/>
      <c r="H2288" s="62"/>
      <c r="I2288" s="62"/>
      <c r="J2288" s="62"/>
      <c r="K2288" s="69"/>
      <c r="L2288" s="111" t="s">
        <v>79</v>
      </c>
      <c r="M2288" s="103" t="e">
        <f>#REF!</f>
        <v>#REF!</v>
      </c>
      <c r="N2288" s="103" t="e">
        <f>IF(M2288=0,"",CHOOSE(M2288,"54","77","94","107","107","手入力箇所","手入力箇所","手入力箇所","手入力箇所","手入力箇所","手入力箇所","手入力箇所","手入力箇所","手入力箇所","手入力箇所"))</f>
        <v>#REF!</v>
      </c>
    </row>
    <row r="2289" spans="1:14" ht="40.200000000000003" thickBot="1" x14ac:dyDescent="0.25">
      <c r="A2289" s="31" t="s">
        <v>80</v>
      </c>
      <c r="B2289" s="18">
        <v>49</v>
      </c>
      <c r="C2289" s="18">
        <v>53</v>
      </c>
      <c r="D2289" s="18">
        <v>55</v>
      </c>
      <c r="E2289" s="18">
        <v>56</v>
      </c>
      <c r="F2289" s="62"/>
      <c r="G2289" s="62"/>
      <c r="H2289" s="62"/>
      <c r="I2289" s="62"/>
      <c r="J2289" s="62"/>
      <c r="K2289" s="69"/>
      <c r="L2289" s="111" t="s">
        <v>80</v>
      </c>
      <c r="M2289" s="103" t="e">
        <f>#REF!</f>
        <v>#REF!</v>
      </c>
      <c r="N2289" s="103" t="e">
        <f>IF(M2289=0,"",CHOOSE(M2289,"49","53","55","56","56","手入力箇所","手入力箇所","手入力箇所","手入力箇所","手入力箇所","手入力箇所","手入力箇所","手入力箇所","手入力箇所","手入力箇所"))</f>
        <v>#REF!</v>
      </c>
    </row>
    <row r="2290" spans="1:14" ht="40.200000000000003" thickBot="1" x14ac:dyDescent="0.25">
      <c r="A2290" s="38" t="s">
        <v>81</v>
      </c>
      <c r="B2290" s="35">
        <v>232</v>
      </c>
      <c r="C2290" s="35">
        <v>232</v>
      </c>
      <c r="D2290" s="36"/>
      <c r="E2290" s="36"/>
      <c r="F2290" s="36"/>
      <c r="G2290" s="36"/>
      <c r="H2290" s="36"/>
      <c r="I2290" s="36"/>
      <c r="J2290" s="36"/>
      <c r="K2290" s="67"/>
      <c r="L2290" s="111" t="s">
        <v>81</v>
      </c>
      <c r="M2290" s="103" t="e">
        <f>#REF!</f>
        <v>#REF!</v>
      </c>
      <c r="N2290" s="103" t="e">
        <f>IF(M2290=0,"",CHOOSE(M2290,"232","232","手入力箇所","手入力箇所","手入力箇所","手入力箇所","手入力箇所","手入力箇所","手入力箇所","手入力箇所","手入力箇所","手入力箇所"))</f>
        <v>#REF!</v>
      </c>
    </row>
    <row r="2291" spans="1:14" ht="13.8" thickBot="1" x14ac:dyDescent="0.25">
      <c r="A2291" s="39" t="s">
        <v>82</v>
      </c>
      <c r="B2291" s="17">
        <v>6</v>
      </c>
      <c r="C2291" s="17">
        <v>9</v>
      </c>
      <c r="D2291" s="17">
        <v>11</v>
      </c>
      <c r="E2291" s="17">
        <v>13</v>
      </c>
      <c r="F2291" s="17">
        <v>18</v>
      </c>
      <c r="G2291" s="17">
        <v>26</v>
      </c>
      <c r="H2291" s="17">
        <v>35</v>
      </c>
      <c r="I2291" s="17">
        <v>43</v>
      </c>
      <c r="J2291" s="17">
        <v>49</v>
      </c>
      <c r="K2291" s="70"/>
      <c r="L2291" s="111" t="s">
        <v>82</v>
      </c>
      <c r="M2291" s="103" t="e">
        <f>#REF!</f>
        <v>#REF!</v>
      </c>
      <c r="N2291" s="103" t="e">
        <f>IF(M2291=0,"",CHOOSE(M2291,"6","9","11","13","13","18","18","18","18","18","26","26","26","26","26","26","26","26","26","26","35","35","35","35","35","35","35","35","35","35","43","43","43","43","43","43","43","43","43","43","49","49","49","49","49","49","49","49","49","49","手入力箇所","手入力箇所","手入力箇所","手入力箇所","手入力箇所","手入力箇所","手入力箇所","手入力箇所","手入力箇所","手入力箇所"))</f>
        <v>#REF!</v>
      </c>
    </row>
    <row r="2292" spans="1:14" ht="13.8" thickBot="1" x14ac:dyDescent="0.25">
      <c r="A2292" s="31" t="s">
        <v>83</v>
      </c>
      <c r="B2292" s="18">
        <v>6</v>
      </c>
      <c r="C2292" s="18">
        <v>10</v>
      </c>
      <c r="D2292" s="18">
        <v>14</v>
      </c>
      <c r="E2292" s="18">
        <v>17</v>
      </c>
      <c r="F2292" s="18">
        <v>29</v>
      </c>
      <c r="G2292" s="18">
        <v>50</v>
      </c>
      <c r="H2292" s="18">
        <v>76</v>
      </c>
      <c r="I2292" s="18">
        <v>100</v>
      </c>
      <c r="J2292" s="18">
        <v>123</v>
      </c>
      <c r="K2292" s="69"/>
      <c r="L2292" s="111" t="s">
        <v>83</v>
      </c>
      <c r="M2292" s="103" t="e">
        <f>#REF!</f>
        <v>#REF!</v>
      </c>
      <c r="N2292" s="103" t="e">
        <f>IF(M2292=0,"",CHOOSE(M2292,"6","10","14","17","17","29","29","29","29","29","50","50","50","50","50","50","50","50","50","50","76","76","76","76","76","76","76","76","76","76","100","100","100","100","100","100","100","100","100","100","123","123","123","123","123","123","123","123","123","123","手入力箇所","手入力箇所","手入力箇所","手入力箇所","手入力箇所","手入力箇所","手入力箇所","手入力箇所","手入力箇所"))</f>
        <v>#REF!</v>
      </c>
    </row>
    <row r="2293" spans="1:14" ht="27" thickBot="1" x14ac:dyDescent="0.25">
      <c r="A2293" s="32" t="s">
        <v>84</v>
      </c>
      <c r="B2293" s="20">
        <v>9</v>
      </c>
      <c r="C2293" s="20">
        <v>15</v>
      </c>
      <c r="D2293" s="20">
        <v>20</v>
      </c>
      <c r="E2293" s="20">
        <v>24</v>
      </c>
      <c r="F2293" s="20">
        <v>39</v>
      </c>
      <c r="G2293" s="20">
        <v>65</v>
      </c>
      <c r="H2293" s="63"/>
      <c r="I2293" s="63"/>
      <c r="J2293" s="63"/>
      <c r="K2293" s="106"/>
      <c r="L2293" s="111" t="s">
        <v>84</v>
      </c>
      <c r="M2293" s="103" t="e">
        <f>#REF!</f>
        <v>#REF!</v>
      </c>
      <c r="N2293" s="103" t="e">
        <f>IF(M2293=0,"",CHOOSE(M2293,"9","15","20","24","24","39","39","39","39","39","65","65","65","65","65","65","65","65","65","65","手入力箇所","手入力箇所","手入力箇所","手入力箇所","手入力箇所","手入力箇所","手入力箇所","手入力箇所","手入力箇所","手入力箇所"))</f>
        <v>#REF!</v>
      </c>
    </row>
    <row r="2296" spans="1:14" ht="13.8" thickBot="1" x14ac:dyDescent="0.25"/>
    <row r="2297" spans="1:14" ht="13.8" thickBot="1" x14ac:dyDescent="0.25">
      <c r="A2297" s="688" t="e">
        <f>#REF!</f>
        <v>#REF!</v>
      </c>
      <c r="B2297" s="688"/>
      <c r="C2297" s="688"/>
      <c r="D2297" s="689" t="s">
        <v>192</v>
      </c>
      <c r="E2297" s="689"/>
      <c r="F2297" s="689"/>
      <c r="G2297" s="689"/>
      <c r="H2297" s="689"/>
      <c r="I2297" s="689"/>
      <c r="J2297" s="689"/>
      <c r="K2297" s="689"/>
      <c r="L2297" s="689"/>
      <c r="M2297" s="689"/>
      <c r="N2297" s="689"/>
    </row>
    <row r="2298" spans="1:14" ht="13.8" thickBot="1" x14ac:dyDescent="0.25">
      <c r="A2298" s="65"/>
      <c r="B2298" s="33">
        <v>1</v>
      </c>
      <c r="C2298" s="24">
        <v>2</v>
      </c>
      <c r="D2298" s="24">
        <v>3</v>
      </c>
      <c r="E2298" s="24" t="s">
        <v>58</v>
      </c>
      <c r="F2298" s="24" t="s">
        <v>59</v>
      </c>
      <c r="G2298" s="24" t="s">
        <v>60</v>
      </c>
      <c r="H2298" s="24" t="s">
        <v>61</v>
      </c>
      <c r="I2298" s="24" t="s">
        <v>62</v>
      </c>
      <c r="J2298" s="24" t="s">
        <v>194</v>
      </c>
      <c r="K2298" s="25" t="s">
        <v>85</v>
      </c>
      <c r="L2298" s="105" t="s">
        <v>189</v>
      </c>
      <c r="M2298" s="105" t="s">
        <v>188</v>
      </c>
      <c r="N2298" s="105" t="s">
        <v>51</v>
      </c>
    </row>
    <row r="2299" spans="1:14" ht="13.8" thickBot="1" x14ac:dyDescent="0.25">
      <c r="A2299" s="26" t="s">
        <v>56</v>
      </c>
      <c r="B2299" s="22">
        <v>5</v>
      </c>
      <c r="C2299" s="22">
        <v>7</v>
      </c>
      <c r="D2299" s="22">
        <v>8</v>
      </c>
      <c r="E2299" s="22">
        <v>8</v>
      </c>
      <c r="F2299" s="22">
        <v>10</v>
      </c>
      <c r="G2299" s="22">
        <v>13</v>
      </c>
      <c r="H2299" s="22">
        <v>16</v>
      </c>
      <c r="I2299" s="22"/>
      <c r="J2299" s="23"/>
      <c r="K2299" s="1"/>
      <c r="L2299" s="26" t="s">
        <v>56</v>
      </c>
      <c r="M2299" s="104" t="e">
        <f>#REF!</f>
        <v>#REF!</v>
      </c>
      <c r="N2299" s="112" t="e">
        <f>IF(M2299=0,"",CHOOSE(M2299,"5","7","8","8","8","10","10","10","10","10","13","13","13","13","13","13","13","13","13","13","16","16","16","16","16","16","16","16","16","16","16","手入力箇所","手入力箇所","手入力箇所","手入力箇所","手入力箇所","手入力箇所","手入力箇所","手入力箇所","手入力箇所","手入力箇所"))</f>
        <v>#REF!</v>
      </c>
    </row>
    <row r="2300" spans="1:14" ht="13.8" thickBot="1" x14ac:dyDescent="0.25">
      <c r="A2300" s="27" t="s">
        <v>57</v>
      </c>
      <c r="B2300" s="18">
        <v>5</v>
      </c>
      <c r="C2300" s="18">
        <v>7</v>
      </c>
      <c r="D2300" s="18">
        <v>8</v>
      </c>
      <c r="E2300" s="18">
        <v>9</v>
      </c>
      <c r="F2300" s="18">
        <v>12</v>
      </c>
      <c r="G2300" s="18">
        <v>16</v>
      </c>
      <c r="H2300" s="18"/>
      <c r="I2300" s="18"/>
      <c r="J2300" s="62"/>
      <c r="K2300" s="19"/>
      <c r="L2300" s="27" t="s">
        <v>57</v>
      </c>
      <c r="M2300" s="104" t="e">
        <f>#REF!</f>
        <v>#REF!</v>
      </c>
      <c r="N2300" s="113" t="e">
        <f>IF(M2300=0,"",CHOOSE(M2300,"5","7","8","9","9","12","12","12","12","12","16","16","16","16","16","16","16","16","16","16","手入力箇所","手入力箇所","手入力箇所","手入力箇所","手入力箇所","手入力箇所","手入力箇所","手入力箇所","手入力箇所","手入力箇所"))</f>
        <v>#REF!</v>
      </c>
    </row>
    <row r="2301" spans="1:14" ht="48.6" thickBot="1" x14ac:dyDescent="0.25">
      <c r="A2301" s="28" t="s">
        <v>64</v>
      </c>
      <c r="B2301" s="18">
        <v>6</v>
      </c>
      <c r="C2301" s="18"/>
      <c r="D2301" s="18"/>
      <c r="E2301" s="18"/>
      <c r="F2301" s="18"/>
      <c r="G2301" s="18"/>
      <c r="H2301" s="18"/>
      <c r="I2301" s="18"/>
      <c r="J2301" s="62"/>
      <c r="K2301" s="19"/>
      <c r="L2301" s="28" t="s">
        <v>64</v>
      </c>
      <c r="M2301" s="104" t="e">
        <f>#REF!</f>
        <v>#REF!</v>
      </c>
      <c r="N2301" s="113" t="e">
        <f>IF(M2301=0,"",CHOOSE(M2301,"6","手入力箇所","手入力箇所","手入力箇所","手入力箇所","手入力箇所","手入力箇所","手入力箇所","手入力箇所","手入力箇所","手入力箇所","",""))</f>
        <v>#REF!</v>
      </c>
    </row>
    <row r="2302" spans="1:14" ht="48.6" thickBot="1" x14ac:dyDescent="0.25">
      <c r="A2302" s="28" t="s">
        <v>65</v>
      </c>
      <c r="B2302" s="18">
        <v>6</v>
      </c>
      <c r="C2302" s="18"/>
      <c r="D2302" s="18"/>
      <c r="E2302" s="18"/>
      <c r="F2302" s="18"/>
      <c r="G2302" s="18"/>
      <c r="H2302" s="18"/>
      <c r="I2302" s="18"/>
      <c r="J2302" s="62"/>
      <c r="K2302" s="19"/>
      <c r="L2302" s="28" t="s">
        <v>65</v>
      </c>
      <c r="M2302" s="104" t="e">
        <f>#REF!</f>
        <v>#REF!</v>
      </c>
      <c r="N2302" s="113" t="e">
        <f>IF(M2302=0,"",CHOOSE(M2302,"6","手入力箇所","手入力箇所","手入力箇所","手入力箇所","手入力箇所","手入力箇所","手入力箇所","手入力箇所","手入力箇所","手入力箇所","",""))</f>
        <v>#REF!</v>
      </c>
    </row>
    <row r="2303" spans="1:14" ht="24.6" thickBot="1" x14ac:dyDescent="0.25">
      <c r="A2303" s="28" t="s">
        <v>66</v>
      </c>
      <c r="B2303" s="18">
        <v>5</v>
      </c>
      <c r="C2303" s="18">
        <v>7</v>
      </c>
      <c r="D2303" s="18">
        <v>8</v>
      </c>
      <c r="E2303" s="18">
        <v>9</v>
      </c>
      <c r="F2303" s="18">
        <v>12</v>
      </c>
      <c r="G2303" s="18"/>
      <c r="H2303" s="18"/>
      <c r="I2303" s="18"/>
      <c r="J2303" s="62"/>
      <c r="K2303" s="19"/>
      <c r="L2303" s="28" t="s">
        <v>66</v>
      </c>
      <c r="M2303" s="104" t="e">
        <f>#REF!</f>
        <v>#REF!</v>
      </c>
      <c r="N2303" s="113" t="e">
        <f>IF(M2303=0,"",CHOOSE(M2303,"5","7","8","9","9","12","12","12","12","12","手入力箇所","手入力箇所","手入力箇所","手入力箇所","手入力箇所","手入力箇所","手入力箇所","手入力箇所","手入力箇所","手入力箇所"))</f>
        <v>#REF!</v>
      </c>
    </row>
    <row r="2304" spans="1:14" ht="36.6" thickBot="1" x14ac:dyDescent="0.25">
      <c r="A2304" s="28" t="s">
        <v>67</v>
      </c>
      <c r="B2304" s="18">
        <v>4</v>
      </c>
      <c r="C2304" s="18">
        <v>5</v>
      </c>
      <c r="D2304" s="18">
        <v>5</v>
      </c>
      <c r="E2304" s="18">
        <v>6</v>
      </c>
      <c r="F2304" s="18"/>
      <c r="G2304" s="18"/>
      <c r="H2304" s="18"/>
      <c r="I2304" s="18"/>
      <c r="J2304" s="62"/>
      <c r="K2304" s="19"/>
      <c r="L2304" s="28" t="s">
        <v>67</v>
      </c>
      <c r="M2304" s="104" t="e">
        <f>#REF!</f>
        <v>#REF!</v>
      </c>
      <c r="N2304" s="113" t="e">
        <f>IF(M2304=0,"",CHOOSE(M2304,"4","5","5","6","6","手入力箇所","手入力箇所","手入力箇所","手入力箇所","手入力箇所","手入力箇所","手入力箇所","手入力箇所","手入力箇所","手入力箇所"))</f>
        <v>#REF!</v>
      </c>
    </row>
    <row r="2305" spans="1:14" ht="24.6" thickBot="1" x14ac:dyDescent="0.25">
      <c r="A2305" s="28" t="s">
        <v>68</v>
      </c>
      <c r="B2305" s="18">
        <v>12</v>
      </c>
      <c r="C2305" s="18">
        <v>12</v>
      </c>
      <c r="D2305" s="18">
        <v>12</v>
      </c>
      <c r="E2305" s="18">
        <v>12</v>
      </c>
      <c r="F2305" s="18">
        <v>12</v>
      </c>
      <c r="G2305" s="18">
        <v>12</v>
      </c>
      <c r="H2305" s="18">
        <v>12</v>
      </c>
      <c r="I2305" s="18"/>
      <c r="J2305" s="62"/>
      <c r="K2305" s="19"/>
      <c r="L2305" s="28" t="s">
        <v>68</v>
      </c>
      <c r="M2305" s="104" t="e">
        <f>#REF!</f>
        <v>#REF!</v>
      </c>
      <c r="N2305" s="113" t="e">
        <f>IF(M2305=0,"",CHOOSE(M2305,"12","12","12","12","12","12","12","12","12","12","12","12","12","12","12","12","12","12","12","12","12","12","12","12","12","12","12","12","12","12","手入力箇所","手入力箇所","手入力箇所","手入力箇所","手入力箇所","手入力箇所","手入力箇所","手入力箇所","手入力箇所","手入力箇所"))</f>
        <v>#REF!</v>
      </c>
    </row>
    <row r="2306" spans="1:14" ht="36.6" thickBot="1" x14ac:dyDescent="0.25">
      <c r="A2306" s="28" t="s">
        <v>69</v>
      </c>
      <c r="B2306" s="18">
        <v>7</v>
      </c>
      <c r="C2306" s="18">
        <v>7</v>
      </c>
      <c r="D2306" s="18">
        <v>7</v>
      </c>
      <c r="E2306" s="18">
        <v>7</v>
      </c>
      <c r="F2306" s="18">
        <v>7</v>
      </c>
      <c r="G2306" s="18"/>
      <c r="H2306" s="18"/>
      <c r="I2306" s="18"/>
      <c r="J2306" s="62"/>
      <c r="K2306" s="19"/>
      <c r="L2306" s="28" t="s">
        <v>69</v>
      </c>
      <c r="M2306" s="104" t="e">
        <f>#REF!</f>
        <v>#REF!</v>
      </c>
      <c r="N2306" s="113" t="e">
        <f>IF(M2306=0,"",CHOOSE(M2306,"7","7","7","7","7","7","7","7","7","7","手入力箇所","手入力箇所","手入力箇所","手入力箇所","手入力箇所","手入力箇所","手入力箇所","手入力箇所","手入力箇所","手入力箇所"))</f>
        <v>#REF!</v>
      </c>
    </row>
    <row r="2307" spans="1:14" ht="13.8" thickBot="1" x14ac:dyDescent="0.25">
      <c r="A2307" s="27" t="s">
        <v>63</v>
      </c>
      <c r="B2307" s="18">
        <v>4</v>
      </c>
      <c r="C2307" s="18">
        <v>5</v>
      </c>
      <c r="D2307" s="18">
        <v>7</v>
      </c>
      <c r="E2307" s="18">
        <v>8</v>
      </c>
      <c r="F2307" s="18">
        <v>11</v>
      </c>
      <c r="G2307" s="18">
        <v>16</v>
      </c>
      <c r="H2307" s="18">
        <v>22</v>
      </c>
      <c r="I2307" s="18">
        <v>26</v>
      </c>
      <c r="J2307" s="18">
        <v>31</v>
      </c>
      <c r="K2307" s="19"/>
      <c r="L2307" s="27" t="s">
        <v>63</v>
      </c>
      <c r="M2307" s="104" t="e">
        <f>#REF!</f>
        <v>#REF!</v>
      </c>
      <c r="N2307" s="113" t="e">
        <f>IF(M2307=0,"",CHOOSE(M2307,"4","5","7","8","8","11","11","11","11","11","16","16","16","16","16","16","16","16","16","16","22","22","22","22","22","22","22","22","22","22","26","26","26","26","26","26","26","26","26","26","31","31","31","31","31","31","31","31","31","31","31","手入力箇所","手入力箇所","手入力箇所","手入力箇所","手入力箇所","手入力箇所","手入力箇所","手入力箇所","手入力箇所","手入力箇所"))</f>
        <v>#REF!</v>
      </c>
    </row>
    <row r="2308" spans="1:14" ht="24.6" thickBot="1" x14ac:dyDescent="0.25">
      <c r="A2308" s="28" t="s">
        <v>70</v>
      </c>
      <c r="B2308" s="18">
        <v>5</v>
      </c>
      <c r="C2308" s="18">
        <v>6</v>
      </c>
      <c r="D2308" s="18">
        <v>7</v>
      </c>
      <c r="E2308" s="18"/>
      <c r="F2308" s="18"/>
      <c r="G2308" s="18"/>
      <c r="H2308" s="18"/>
      <c r="I2308" s="18"/>
      <c r="J2308" s="62"/>
      <c r="K2308" s="19"/>
      <c r="L2308" s="28" t="s">
        <v>70</v>
      </c>
      <c r="M2308" s="104" t="e">
        <f>#REF!</f>
        <v>#REF!</v>
      </c>
      <c r="N2308" s="113" t="e">
        <f>IF(M2308=0,"",CHOOSE(M2308,"5","6","7","手入力箇所","手入力箇所","手入力箇所","手入力箇所","手入力箇所","手入力箇所","手入力箇所","手入力箇所","手入力箇所","手入力箇所"))</f>
        <v>#REF!</v>
      </c>
    </row>
    <row r="2309" spans="1:14" ht="13.8" thickBot="1" x14ac:dyDescent="0.25">
      <c r="A2309" s="29" t="s">
        <v>71</v>
      </c>
      <c r="B2309" s="18">
        <v>3</v>
      </c>
      <c r="C2309" s="18">
        <v>6</v>
      </c>
      <c r="D2309" s="18">
        <v>19</v>
      </c>
      <c r="E2309" s="18"/>
      <c r="F2309" s="18"/>
      <c r="G2309" s="18"/>
      <c r="H2309" s="18"/>
      <c r="I2309" s="18"/>
      <c r="J2309" s="62"/>
      <c r="K2309" s="19"/>
      <c r="L2309" s="29" t="s">
        <v>71</v>
      </c>
      <c r="M2309" s="104" t="e">
        <f>#REF!</f>
        <v>#REF!</v>
      </c>
      <c r="N2309" s="113" t="e">
        <f>IF(M2309=0,"",CHOOSE(M2309,"3","6","19","手入力箇所","手入力箇所","手入力箇所","手入力箇所","手入力箇所","手入力箇所","手入力箇所","手入力箇所","手入力箇所","手入力箇所"))</f>
        <v>#REF!</v>
      </c>
    </row>
    <row r="2310" spans="1:14" ht="13.8" thickBot="1" x14ac:dyDescent="0.25">
      <c r="A2310" s="29" t="s">
        <v>72</v>
      </c>
      <c r="B2310" s="18">
        <v>1</v>
      </c>
      <c r="C2310" s="18">
        <v>3</v>
      </c>
      <c r="D2310" s="18">
        <v>5</v>
      </c>
      <c r="E2310" s="18">
        <v>9</v>
      </c>
      <c r="F2310" s="18">
        <v>26</v>
      </c>
      <c r="G2310" s="18"/>
      <c r="H2310" s="18"/>
      <c r="I2310" s="18"/>
      <c r="J2310" s="62"/>
      <c r="K2310" s="19"/>
      <c r="L2310" s="29" t="s">
        <v>72</v>
      </c>
      <c r="M2310" s="104" t="e">
        <f>#REF!</f>
        <v>#REF!</v>
      </c>
      <c r="N2310" s="113" t="e">
        <f>IF(M2310=0,"",CHOOSE(M2310,"1","3","5","9","9","26","26","26","26","26","手入力箇所","手入力箇所","手入力箇所","手入力箇所","手入力箇所","手入力箇所","手入力箇所","手入力箇所","手入力箇所","手入力箇所"))</f>
        <v>#REF!</v>
      </c>
    </row>
    <row r="2311" spans="1:14" ht="13.8" thickBot="1" x14ac:dyDescent="0.25">
      <c r="A2311" s="29" t="s">
        <v>73</v>
      </c>
      <c r="B2311" s="18">
        <v>4</v>
      </c>
      <c r="C2311" s="18">
        <v>11</v>
      </c>
      <c r="D2311" s="18">
        <v>20</v>
      </c>
      <c r="E2311" s="18">
        <v>33</v>
      </c>
      <c r="F2311" s="18"/>
      <c r="G2311" s="18"/>
      <c r="H2311" s="18"/>
      <c r="I2311" s="18"/>
      <c r="J2311" s="62"/>
      <c r="K2311" s="19"/>
      <c r="L2311" s="29" t="s">
        <v>73</v>
      </c>
      <c r="M2311" s="104" t="e">
        <f>#REF!</f>
        <v>#REF!</v>
      </c>
      <c r="N2311" s="113" t="e">
        <f>IF(M2311=0,"",CHOOSE(M2311,"4","11","20","33","33","手入力箇所","手入力箇所","手入力箇所","手入力箇所","手入力箇所","手入力箇所","手入力箇所","手入力箇所","手入力箇所","手入力箇所"))</f>
        <v>#REF!</v>
      </c>
    </row>
    <row r="2312" spans="1:14" ht="37.200000000000003" thickBot="1" x14ac:dyDescent="0.25">
      <c r="A2312" s="30" t="s">
        <v>74</v>
      </c>
      <c r="B2312" s="18">
        <v>4</v>
      </c>
      <c r="C2312" s="18">
        <v>6</v>
      </c>
      <c r="D2312" s="18">
        <v>8</v>
      </c>
      <c r="E2312" s="18">
        <v>10</v>
      </c>
      <c r="F2312" s="18">
        <v>15</v>
      </c>
      <c r="G2312" s="18">
        <v>23</v>
      </c>
      <c r="H2312" s="18">
        <v>33</v>
      </c>
      <c r="I2312" s="18"/>
      <c r="J2312" s="62"/>
      <c r="K2312" s="19"/>
      <c r="L2312" s="30" t="s">
        <v>74</v>
      </c>
      <c r="M2312" s="104" t="e">
        <f>#REF!</f>
        <v>#REF!</v>
      </c>
      <c r="N2312" s="113" t="e">
        <f>IF(M2312=0,"",CHOOSE(M2312,"4","6","8","10","10","15","15","15","15","15","23","23","23","23","23","23","23","23","23","23","33","33","33","33","33","33","33","33","33","33","手入力箇所","手入力箇所","手入力箇所","手入力箇所","手入力箇所","手入力箇所","手入力箇所","手入力箇所","手入力箇所","手入力箇所"))</f>
        <v>#REF!</v>
      </c>
    </row>
    <row r="2313" spans="1:14" ht="13.8" thickBot="1" x14ac:dyDescent="0.25">
      <c r="A2313" s="29" t="s">
        <v>75</v>
      </c>
      <c r="B2313" s="18">
        <v>6</v>
      </c>
      <c r="C2313" s="18">
        <v>14</v>
      </c>
      <c r="D2313" s="18">
        <v>25</v>
      </c>
      <c r="E2313" s="18">
        <v>39</v>
      </c>
      <c r="F2313" s="18"/>
      <c r="G2313" s="18"/>
      <c r="H2313" s="18"/>
      <c r="I2313" s="18"/>
      <c r="J2313" s="62"/>
      <c r="K2313" s="19"/>
      <c r="L2313" s="29" t="s">
        <v>75</v>
      </c>
      <c r="M2313" s="104" t="e">
        <f>#REF!</f>
        <v>#REF!</v>
      </c>
      <c r="N2313" s="113" t="e">
        <f>IF(M2313=0,"",CHOOSE(M2313,"6","14","25","39","39","手入力箇所","手入力箇所","手入力箇所","手入力箇所","手入力箇所","手入力箇所","手入力箇所","手入力箇所","手入力箇所","手入力箇所"))</f>
        <v>#REF!</v>
      </c>
    </row>
    <row r="2314" spans="1:14" ht="37.200000000000003" thickBot="1" x14ac:dyDescent="0.25">
      <c r="A2314" s="30" t="s">
        <v>76</v>
      </c>
      <c r="B2314" s="18">
        <v>2</v>
      </c>
      <c r="C2314" s="18">
        <v>3</v>
      </c>
      <c r="D2314" s="18">
        <v>6</v>
      </c>
      <c r="E2314" s="18">
        <v>9</v>
      </c>
      <c r="F2314" s="18"/>
      <c r="G2314" s="18"/>
      <c r="H2314" s="18"/>
      <c r="I2314" s="18"/>
      <c r="J2314" s="62"/>
      <c r="K2314" s="19"/>
      <c r="L2314" s="30" t="s">
        <v>76</v>
      </c>
      <c r="M2314" s="104" t="e">
        <f>#REF!</f>
        <v>#REF!</v>
      </c>
      <c r="N2314" s="113" t="e">
        <f>IF(M2314=0,"",CHOOSE(M2314,"2","3","6","9","9","手入力箇所","手入力箇所","手入力箇所","手入力箇所","手入力箇所","手入力箇所","手入力箇所","手入力箇所","手入力箇所","手入力箇所"))</f>
        <v>#REF!</v>
      </c>
    </row>
    <row r="2315" spans="1:14" ht="27" thickBot="1" x14ac:dyDescent="0.25">
      <c r="A2315" s="31" t="s">
        <v>77</v>
      </c>
      <c r="B2315" s="18">
        <v>12</v>
      </c>
      <c r="C2315" s="18">
        <v>18</v>
      </c>
      <c r="D2315" s="18">
        <v>22</v>
      </c>
      <c r="E2315" s="18">
        <v>26</v>
      </c>
      <c r="F2315" s="62"/>
      <c r="G2315" s="62"/>
      <c r="H2315" s="62"/>
      <c r="I2315" s="62"/>
      <c r="J2315" s="62"/>
      <c r="K2315" s="19"/>
      <c r="L2315" s="31" t="s">
        <v>77</v>
      </c>
      <c r="M2315" s="104" t="e">
        <f>#REF!</f>
        <v>#REF!</v>
      </c>
      <c r="N2315" s="113" t="e">
        <f>IF(M2315=0,"",CHOOSE(M2315,"12","18","22","26","26","手入力箇所","手入力箇所","手入力箇所","手入力箇所","手入力箇所","手入力箇所","手入力箇所","手入力箇所","手入力箇所","手入力箇所"))</f>
        <v>#REF!</v>
      </c>
    </row>
    <row r="2316" spans="1:14" ht="40.200000000000003" thickBot="1" x14ac:dyDescent="0.25">
      <c r="A2316" s="31" t="s">
        <v>78</v>
      </c>
      <c r="B2316" s="18">
        <v>5</v>
      </c>
      <c r="C2316" s="18">
        <v>8</v>
      </c>
      <c r="D2316" s="18">
        <v>11</v>
      </c>
      <c r="E2316" s="18">
        <v>14</v>
      </c>
      <c r="F2316" s="62"/>
      <c r="G2316" s="62"/>
      <c r="H2316" s="62"/>
      <c r="I2316" s="62"/>
      <c r="J2316" s="62"/>
      <c r="K2316" s="19"/>
      <c r="L2316" s="31" t="s">
        <v>78</v>
      </c>
      <c r="M2316" s="104" t="e">
        <f>#REF!</f>
        <v>#REF!</v>
      </c>
      <c r="N2316" s="113" t="e">
        <f>IF(M2316=0,"",CHOOSE(M2316,"5","8","11","14","14","手入力箇所","手入力箇所","手入力箇所","手入力箇所","手入力箇所","手入力箇所","手入力箇所","手入力箇所","手入力箇所","手入力箇所"))</f>
        <v>#REF!</v>
      </c>
    </row>
    <row r="2317" spans="1:14" ht="27" thickBot="1" x14ac:dyDescent="0.25">
      <c r="A2317" s="31" t="s">
        <v>79</v>
      </c>
      <c r="B2317" s="18">
        <v>6</v>
      </c>
      <c r="C2317" s="18">
        <v>11</v>
      </c>
      <c r="D2317" s="18">
        <v>16</v>
      </c>
      <c r="E2317" s="18">
        <v>21</v>
      </c>
      <c r="F2317" s="62"/>
      <c r="G2317" s="62"/>
      <c r="H2317" s="62"/>
      <c r="I2317" s="62"/>
      <c r="J2317" s="62"/>
      <c r="K2317" s="19"/>
      <c r="L2317" s="31" t="s">
        <v>79</v>
      </c>
      <c r="M2317" s="104" t="e">
        <f>#REF!</f>
        <v>#REF!</v>
      </c>
      <c r="N2317" s="113" t="e">
        <f>IF(M2317=0,"",CHOOSE(M2317,"6","11","16","21","21","手入力箇所","手入力箇所","手入力箇所","手入力箇所","手入力箇所","手入力箇所","手入力箇所","手入力箇所","手入力箇所"))</f>
        <v>#REF!</v>
      </c>
    </row>
    <row r="2318" spans="1:14" ht="40.200000000000003" thickBot="1" x14ac:dyDescent="0.25">
      <c r="A2318" s="31" t="s">
        <v>80</v>
      </c>
      <c r="B2318" s="18">
        <v>5</v>
      </c>
      <c r="C2318" s="18">
        <v>7</v>
      </c>
      <c r="D2318" s="18">
        <v>9</v>
      </c>
      <c r="E2318" s="18">
        <v>10</v>
      </c>
      <c r="F2318" s="62"/>
      <c r="G2318" s="62"/>
      <c r="H2318" s="62"/>
      <c r="I2318" s="62"/>
      <c r="J2318" s="62"/>
      <c r="K2318" s="19"/>
      <c r="L2318" s="31" t="s">
        <v>80</v>
      </c>
      <c r="M2318" s="104" t="e">
        <f>#REF!</f>
        <v>#REF!</v>
      </c>
      <c r="N2318" s="113" t="e">
        <f>IF(M2318=0,"",CHOOSE(M2318,"5","7","9","10","10","手入力箇所","手入力箇所","手入力箇所","手入力箇所","手入力箇所","手入力箇所","手入力箇所","手入力箇所","手入力箇所"))</f>
        <v>#REF!</v>
      </c>
    </row>
    <row r="2319" spans="1:14" ht="40.200000000000003" thickBot="1" x14ac:dyDescent="0.25">
      <c r="A2319" s="31" t="s">
        <v>81</v>
      </c>
      <c r="B2319" s="18">
        <v>9</v>
      </c>
      <c r="C2319" s="18">
        <v>14</v>
      </c>
      <c r="D2319" s="62"/>
      <c r="E2319" s="62"/>
      <c r="F2319" s="62"/>
      <c r="G2319" s="62"/>
      <c r="H2319" s="62"/>
      <c r="I2319" s="62"/>
      <c r="J2319" s="62"/>
      <c r="K2319" s="19"/>
      <c r="L2319" s="31" t="s">
        <v>81</v>
      </c>
      <c r="M2319" s="104" t="e">
        <f>#REF!</f>
        <v>#REF!</v>
      </c>
      <c r="N2319" s="113" t="e">
        <f>IF(M2319=0,"",CHOOSE(M2319,"9","14","手入力箇所","手入力箇所","手入力箇所","手入力箇所","手入力箇所","手入力箇所","手入力箇所","手入力箇所","手入力箇所","手入力箇所"))</f>
        <v>#REF!</v>
      </c>
    </row>
    <row r="2320" spans="1:14" ht="13.8" thickBot="1" x14ac:dyDescent="0.25">
      <c r="A2320" s="31" t="s">
        <v>82</v>
      </c>
      <c r="B2320" s="18">
        <v>3</v>
      </c>
      <c r="C2320" s="18">
        <v>4</v>
      </c>
      <c r="D2320" s="18">
        <v>4</v>
      </c>
      <c r="E2320" s="18">
        <v>5</v>
      </c>
      <c r="F2320" s="18">
        <v>6</v>
      </c>
      <c r="G2320" s="18">
        <v>8</v>
      </c>
      <c r="H2320" s="18">
        <v>9</v>
      </c>
      <c r="I2320" s="18">
        <v>11</v>
      </c>
      <c r="J2320" s="18">
        <v>12</v>
      </c>
      <c r="K2320" s="19"/>
      <c r="L2320" s="31" t="s">
        <v>82</v>
      </c>
      <c r="M2320" s="104" t="e">
        <f>#REF!</f>
        <v>#REF!</v>
      </c>
      <c r="N2320" s="113" t="e">
        <f>IF(M2320=0,"",CHOOSE(M2320,"3","4","4","5","5","6","6","6","6","6","8","8","8","8","8","8","8","8","8","8","9","9","9","9","9","9","9","9","9","9","11","11","11","11","11","11","11","11","11","11","12","12","12","12","12","12","12","12","12","12","12","手入力箇所","手入力箇所","手入力箇所","手入力箇所","手入力箇所","手入力箇所","手入力箇所","手入力箇所","手入力箇所","手入力箇所"))</f>
        <v>#REF!</v>
      </c>
    </row>
    <row r="2321" spans="1:14" ht="13.8" thickBot="1" x14ac:dyDescent="0.25">
      <c r="A2321" s="31" t="s">
        <v>83</v>
      </c>
      <c r="B2321" s="18">
        <v>3</v>
      </c>
      <c r="C2321" s="18">
        <v>4</v>
      </c>
      <c r="D2321" s="18">
        <v>4</v>
      </c>
      <c r="E2321" s="18">
        <v>5</v>
      </c>
      <c r="F2321" s="18">
        <v>6</v>
      </c>
      <c r="G2321" s="18">
        <v>8</v>
      </c>
      <c r="H2321" s="18">
        <v>10</v>
      </c>
      <c r="I2321" s="18">
        <v>12</v>
      </c>
      <c r="J2321" s="18">
        <v>13</v>
      </c>
      <c r="K2321" s="19"/>
      <c r="L2321" s="31" t="s">
        <v>83</v>
      </c>
      <c r="M2321" s="104" t="e">
        <f>#REF!</f>
        <v>#REF!</v>
      </c>
      <c r="N2321" s="113" t="e">
        <f>IF(M2321=0,"",CHOOSE(M2321,"3","4","4","5","5","6","6","6","6","6","8","8","8","8","8","8","8","8","8","8","10","10","10","10","10","10","10","10","10","10","12","12","12","12","12","12","12","12","12","12","13","13","13","13","13","13","13","13","13","13","13","手入力箇所","手入力箇所","手入力箇所","手入力箇所","手入力箇所","手入力箇所","手入力箇所","手入力箇所","手入力箇所","手入力箇所"))</f>
        <v>#REF!</v>
      </c>
    </row>
    <row r="2322" spans="1:14" ht="27" thickBot="1" x14ac:dyDescent="0.25">
      <c r="A2322" s="32" t="s">
        <v>84</v>
      </c>
      <c r="B2322" s="20">
        <v>1</v>
      </c>
      <c r="C2322" s="20">
        <v>2</v>
      </c>
      <c r="D2322" s="20">
        <v>3</v>
      </c>
      <c r="E2322" s="20">
        <v>4</v>
      </c>
      <c r="F2322" s="20">
        <v>8</v>
      </c>
      <c r="G2322" s="20">
        <v>19</v>
      </c>
      <c r="H2322" s="63"/>
      <c r="I2322" s="63"/>
      <c r="J2322" s="63"/>
      <c r="K2322" s="21"/>
      <c r="L2322" s="32" t="s">
        <v>84</v>
      </c>
      <c r="M2322" s="104" t="e">
        <f>#REF!</f>
        <v>#REF!</v>
      </c>
      <c r="N2322" s="113" t="e">
        <f>IF(M2322=0,"",CHOOSE(M2322,"1","2","3","4","4","8","8","8","8","8","19","19","19","19","19","19","19","19","19","19","手入力箇所","手入力箇所","手入力箇所","手入力箇所","手入力箇所","手入力箇所","手入力箇所","手入力箇所","手入力箇所","手入力箇所"))</f>
        <v>#REF!</v>
      </c>
    </row>
    <row r="2323" spans="1:14" ht="13.8" thickBot="1" x14ac:dyDescent="0.25"/>
    <row r="2324" spans="1:14" ht="13.8" thickBot="1" x14ac:dyDescent="0.25">
      <c r="A2324" s="686" t="e">
        <f>A2297</f>
        <v>#REF!</v>
      </c>
      <c r="B2324" s="686"/>
      <c r="C2324" s="686"/>
      <c r="D2324" s="687" t="s">
        <v>193</v>
      </c>
      <c r="E2324" s="687"/>
      <c r="F2324" s="687"/>
      <c r="G2324" s="687"/>
      <c r="H2324" s="687"/>
      <c r="I2324" s="687"/>
      <c r="J2324" s="687"/>
      <c r="K2324" s="687"/>
      <c r="L2324" s="687"/>
      <c r="M2324" s="687"/>
      <c r="N2324" s="687"/>
    </row>
    <row r="2325" spans="1:14" ht="13.8" thickBot="1" x14ac:dyDescent="0.25">
      <c r="A2325" s="105"/>
      <c r="B2325" s="33">
        <v>1</v>
      </c>
      <c r="C2325" s="24">
        <v>2</v>
      </c>
      <c r="D2325" s="24">
        <v>3</v>
      </c>
      <c r="E2325" s="24" t="s">
        <v>58</v>
      </c>
      <c r="F2325" s="24" t="s">
        <v>59</v>
      </c>
      <c r="G2325" s="24" t="s">
        <v>60</v>
      </c>
      <c r="H2325" s="24" t="s">
        <v>61</v>
      </c>
      <c r="I2325" s="24" t="s">
        <v>62</v>
      </c>
      <c r="J2325" s="24" t="s">
        <v>194</v>
      </c>
      <c r="K2325" s="102" t="s">
        <v>85</v>
      </c>
      <c r="L2325" s="105" t="s">
        <v>189</v>
      </c>
      <c r="M2325" s="105" t="s">
        <v>188</v>
      </c>
      <c r="N2325" s="105" t="s">
        <v>51</v>
      </c>
    </row>
    <row r="2326" spans="1:14" ht="13.8" thickBot="1" x14ac:dyDescent="0.25">
      <c r="A2326" s="26" t="s">
        <v>56</v>
      </c>
      <c r="B2326" s="22">
        <v>16</v>
      </c>
      <c r="C2326" s="22">
        <v>25</v>
      </c>
      <c r="D2326" s="22">
        <v>32</v>
      </c>
      <c r="E2326" s="22">
        <v>38</v>
      </c>
      <c r="F2326" s="22">
        <v>56</v>
      </c>
      <c r="G2326" s="22">
        <v>87</v>
      </c>
      <c r="H2326" s="22">
        <v>121</v>
      </c>
      <c r="I2326" s="22"/>
      <c r="J2326" s="23"/>
      <c r="K2326" s="68"/>
      <c r="L2326" s="107" t="s">
        <v>56</v>
      </c>
      <c r="M2326" s="103" t="e">
        <f>#REF!</f>
        <v>#REF!</v>
      </c>
      <c r="N2326" s="103" t="e">
        <f>IF(M2326=0,"",CHOOSE(M2326,"16","25","32","38","38","56","56","56","56","56","87","87","87","87","87","87","87","87","87","87","121","121","121","121","121","121","121","121","121","121","手入力箇所","手入力箇所","手入力箇所","手入力箇所","手入力箇所","手入力箇所","手入力箇所","手入力箇所","手入力箇所","手入力箇所"))</f>
        <v>#REF!</v>
      </c>
    </row>
    <row r="2327" spans="1:14" ht="13.8" thickBot="1" x14ac:dyDescent="0.25">
      <c r="A2327" s="27" t="s">
        <v>57</v>
      </c>
      <c r="B2327" s="18">
        <v>25</v>
      </c>
      <c r="C2327" s="18">
        <v>33</v>
      </c>
      <c r="D2327" s="18">
        <v>40</v>
      </c>
      <c r="E2327" s="18">
        <v>45</v>
      </c>
      <c r="F2327" s="18">
        <v>58</v>
      </c>
      <c r="G2327" s="18">
        <v>79</v>
      </c>
      <c r="H2327" s="18"/>
      <c r="I2327" s="18"/>
      <c r="J2327" s="62"/>
      <c r="K2327" s="69"/>
      <c r="L2327" s="107" t="s">
        <v>57</v>
      </c>
      <c r="M2327" s="103" t="e">
        <f>#REF!</f>
        <v>#REF!</v>
      </c>
      <c r="N2327" s="103" t="e">
        <f>IF(M2327=0,"",CHOOSE(M2327,"25","33","40","45","45","58","58","58","58","58","79","79","79","79","79","79","79","79","79","79","手入力箇所","手入力箇所","手入力箇所","手入力箇所","手入力箇所","手入力箇所","手入力箇所","手入力箇所","手入力箇所","手入力箇所"))</f>
        <v>#REF!</v>
      </c>
    </row>
    <row r="2328" spans="1:14" ht="48.6" thickBot="1" x14ac:dyDescent="0.25">
      <c r="A2328" s="28" t="s">
        <v>64</v>
      </c>
      <c r="B2328" s="18">
        <v>32</v>
      </c>
      <c r="C2328" s="18"/>
      <c r="D2328" s="18"/>
      <c r="E2328" s="18"/>
      <c r="F2328" s="18"/>
      <c r="G2328" s="18"/>
      <c r="H2328" s="18"/>
      <c r="I2328" s="18"/>
      <c r="J2328" s="62"/>
      <c r="K2328" s="69"/>
      <c r="L2328" s="108" t="s">
        <v>64</v>
      </c>
      <c r="M2328" s="103" t="e">
        <f>#REF!</f>
        <v>#REF!</v>
      </c>
      <c r="N2328" s="103" t="e">
        <f>IF(M2328=0,"",CHOOSE(M2328,"32","手入力箇所","手入力箇所","手入力箇所","手入力箇所","手入力箇所","手入力箇所","手入力箇所","手入力箇所","手入力箇所","手入力箇所"))</f>
        <v>#REF!</v>
      </c>
    </row>
    <row r="2329" spans="1:14" ht="48.6" thickBot="1" x14ac:dyDescent="0.25">
      <c r="A2329" s="28" t="s">
        <v>65</v>
      </c>
      <c r="B2329" s="18">
        <v>36</v>
      </c>
      <c r="C2329" s="18"/>
      <c r="D2329" s="18"/>
      <c r="E2329" s="18"/>
      <c r="F2329" s="18"/>
      <c r="G2329" s="18"/>
      <c r="H2329" s="18"/>
      <c r="I2329" s="18"/>
      <c r="J2329" s="62"/>
      <c r="K2329" s="69"/>
      <c r="L2329" s="108" t="s">
        <v>65</v>
      </c>
      <c r="M2329" s="103" t="e">
        <f>#REF!</f>
        <v>#REF!</v>
      </c>
      <c r="N2329" s="103" t="e">
        <f>IF(M2329=0,"",CHOOSE(M2329,"36","手入力箇所","手入力箇所","手入力箇所","手入力箇所","手入力箇所","手入力箇所","手入力箇所","手入力箇所","手入力箇所","手入力箇所"))</f>
        <v>#REF!</v>
      </c>
    </row>
    <row r="2330" spans="1:14" ht="24.6" thickBot="1" x14ac:dyDescent="0.25">
      <c r="A2330" s="28" t="s">
        <v>66</v>
      </c>
      <c r="B2330" s="18">
        <v>24</v>
      </c>
      <c r="C2330" s="18">
        <v>30</v>
      </c>
      <c r="D2330" s="18">
        <v>33</v>
      </c>
      <c r="E2330" s="18">
        <v>35</v>
      </c>
      <c r="F2330" s="18">
        <v>42</v>
      </c>
      <c r="G2330" s="18"/>
      <c r="H2330" s="18"/>
      <c r="I2330" s="18"/>
      <c r="J2330" s="62"/>
      <c r="K2330" s="69"/>
      <c r="L2330" s="108" t="s">
        <v>66</v>
      </c>
      <c r="M2330" s="103" t="e">
        <f>#REF!</f>
        <v>#REF!</v>
      </c>
      <c r="N2330" s="103" t="e">
        <f>IF(M2330=0,"",CHOOSE(M2330,"24","30","33","35","35","42","42","42","42","42","手入力箇所","手入力箇所","手入力箇所","手入力箇所","手入力箇所","手入力箇所","手入力箇所","手入力箇所","手入力箇所","手入力箇所"))</f>
        <v>#REF!</v>
      </c>
    </row>
    <row r="2331" spans="1:14" ht="36.6" thickBot="1" x14ac:dyDescent="0.25">
      <c r="A2331" s="28" t="s">
        <v>67</v>
      </c>
      <c r="B2331" s="18">
        <v>7</v>
      </c>
      <c r="C2331" s="18">
        <v>12</v>
      </c>
      <c r="D2331" s="18">
        <v>16</v>
      </c>
      <c r="E2331" s="18">
        <v>19</v>
      </c>
      <c r="F2331" s="18"/>
      <c r="G2331" s="18"/>
      <c r="H2331" s="18"/>
      <c r="I2331" s="18"/>
      <c r="J2331" s="62"/>
      <c r="K2331" s="69"/>
      <c r="L2331" s="108" t="s">
        <v>67</v>
      </c>
      <c r="M2331" s="103" t="e">
        <f>#REF!</f>
        <v>#REF!</v>
      </c>
      <c r="N2331" s="103" t="e">
        <f>IF(M2331=0,"",CHOOSE(M2331,"7","12","16","19","19","手入力箇所","手入力箇所","手入力箇所","手入力箇所","手入力箇所","手入力箇所","手入力箇所","手入力箇所","手入力箇所","手入力箇所"))</f>
        <v>#REF!</v>
      </c>
    </row>
    <row r="2332" spans="1:14" ht="24.6" thickBot="1" x14ac:dyDescent="0.25">
      <c r="A2332" s="28" t="s">
        <v>68</v>
      </c>
      <c r="B2332" s="18">
        <v>21</v>
      </c>
      <c r="C2332" s="18">
        <v>35</v>
      </c>
      <c r="D2332" s="18">
        <v>48</v>
      </c>
      <c r="E2332" s="18">
        <v>59</v>
      </c>
      <c r="F2332" s="18">
        <v>94</v>
      </c>
      <c r="G2332" s="18">
        <v>159</v>
      </c>
      <c r="H2332" s="18">
        <v>235</v>
      </c>
      <c r="I2332" s="18"/>
      <c r="J2332" s="62"/>
      <c r="K2332" s="69"/>
      <c r="L2332" s="108" t="s">
        <v>68</v>
      </c>
      <c r="M2332" s="103" t="e">
        <f>#REF!</f>
        <v>#REF!</v>
      </c>
      <c r="N2332" s="103" t="e">
        <f>IF(M2332=0,"",CHOOSE(M2332,"21","35","48","59","59","94","94","94","94","94","159","159","159","159","159","159","159","159","159","159","235","235","235","235","235","235","235","235","235","235","手入力箇所","手入力箇所","手入力箇所","手入力箇所","手入力箇所","手入力箇所","手入力箇所","手入力箇所","手入力箇所","手入力箇所"))</f>
        <v>#REF!</v>
      </c>
    </row>
    <row r="2333" spans="1:14" ht="36.6" thickBot="1" x14ac:dyDescent="0.25">
      <c r="A2333" s="28" t="s">
        <v>69</v>
      </c>
      <c r="B2333" s="18">
        <v>22</v>
      </c>
      <c r="C2333" s="18">
        <v>26</v>
      </c>
      <c r="D2333" s="18">
        <v>28</v>
      </c>
      <c r="E2333" s="18">
        <v>29</v>
      </c>
      <c r="F2333" s="18">
        <v>34</v>
      </c>
      <c r="G2333" s="18"/>
      <c r="H2333" s="18"/>
      <c r="I2333" s="18"/>
      <c r="J2333" s="62"/>
      <c r="K2333" s="69"/>
      <c r="L2333" s="108" t="s">
        <v>69</v>
      </c>
      <c r="M2333" s="103" t="e">
        <f>#REF!</f>
        <v>#REF!</v>
      </c>
      <c r="N2333" s="103" t="e">
        <f>IF(M2333=0,"",CHOOSE(M2333,"22","26","28","29","29","34","34","34","34","34","手入力箇所","手入力箇所","手入力箇所","手入力箇所","手入力箇所","手入力箇所","手入力箇所","手入力箇所","手入力箇所","手入力箇所"))</f>
        <v>#REF!</v>
      </c>
    </row>
    <row r="2334" spans="1:14" ht="13.8" thickBot="1" x14ac:dyDescent="0.25">
      <c r="A2334" s="27" t="s">
        <v>63</v>
      </c>
      <c r="B2334" s="18">
        <v>21</v>
      </c>
      <c r="C2334" s="18">
        <v>33</v>
      </c>
      <c r="D2334" s="18">
        <v>46</v>
      </c>
      <c r="E2334" s="18">
        <v>56</v>
      </c>
      <c r="F2334" s="18">
        <v>89</v>
      </c>
      <c r="G2334" s="18">
        <v>151</v>
      </c>
      <c r="H2334" s="18">
        <v>224</v>
      </c>
      <c r="I2334" s="18">
        <v>289</v>
      </c>
      <c r="J2334" s="18">
        <v>350</v>
      </c>
      <c r="K2334" s="69"/>
      <c r="L2334" s="107" t="s">
        <v>63</v>
      </c>
      <c r="M2334" s="103" t="e">
        <f>#REF!</f>
        <v>#REF!</v>
      </c>
      <c r="N2334" s="103" t="e">
        <f>IF(M2334=0,"",CHOOSE(M2334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335" spans="1:14" ht="24.6" thickBot="1" x14ac:dyDescent="0.25">
      <c r="A2335" s="34" t="s">
        <v>70</v>
      </c>
      <c r="B2335" s="35">
        <v>13</v>
      </c>
      <c r="C2335" s="35">
        <v>33</v>
      </c>
      <c r="D2335" s="35">
        <v>59</v>
      </c>
      <c r="E2335" s="35"/>
      <c r="F2335" s="35"/>
      <c r="G2335" s="35"/>
      <c r="H2335" s="35"/>
      <c r="I2335" s="35"/>
      <c r="J2335" s="36"/>
      <c r="K2335" s="67"/>
      <c r="L2335" s="108" t="s">
        <v>70</v>
      </c>
      <c r="M2335" s="103" t="e">
        <f>#REF!</f>
        <v>#REF!</v>
      </c>
      <c r="N2335" s="103" t="e">
        <f>IF(M2335=0,"",CHOOSE(M2335,"13","33","59","手入力箇所","手入力箇所","手入力箇所","手入力箇所","手入力箇所","手入力箇所","手入力箇所","手入力箇所","手入力箇所","手入力箇所"))</f>
        <v>#REF!</v>
      </c>
    </row>
    <row r="2336" spans="1:14" ht="13.8" thickBot="1" x14ac:dyDescent="0.25">
      <c r="A2336" s="37" t="s">
        <v>71</v>
      </c>
      <c r="B2336" s="17">
        <v>23</v>
      </c>
      <c r="C2336" s="17">
        <v>39</v>
      </c>
      <c r="D2336" s="17">
        <v>97</v>
      </c>
      <c r="E2336" s="17"/>
      <c r="F2336" s="17"/>
      <c r="G2336" s="17"/>
      <c r="H2336" s="17"/>
      <c r="I2336" s="17"/>
      <c r="J2336" s="64"/>
      <c r="K2336" s="70"/>
      <c r="L2336" s="109" t="s">
        <v>71</v>
      </c>
      <c r="M2336" s="103" t="e">
        <f>#REF!</f>
        <v>#REF!</v>
      </c>
      <c r="N2336" s="103" t="e">
        <f>IF(M2336=0,"",CHOOSE(M2336,"23","39","97","手入力箇所","手入力箇所","手入力箇所","手入力箇所","手入力箇所","手入力箇所","手入力箇所","手入力箇所","手入力箇所","手入力箇所"))</f>
        <v>#REF!</v>
      </c>
    </row>
    <row r="2337" spans="1:14" ht="13.8" thickBot="1" x14ac:dyDescent="0.25">
      <c r="A2337" s="29" t="s">
        <v>72</v>
      </c>
      <c r="B2337" s="18">
        <v>21</v>
      </c>
      <c r="C2337" s="18">
        <v>37</v>
      </c>
      <c r="D2337" s="18">
        <v>58</v>
      </c>
      <c r="E2337" s="18">
        <v>76</v>
      </c>
      <c r="F2337" s="18">
        <v>137</v>
      </c>
      <c r="G2337" s="18"/>
      <c r="H2337" s="18"/>
      <c r="I2337" s="18"/>
      <c r="J2337" s="62"/>
      <c r="K2337" s="69"/>
      <c r="L2337" s="109" t="s">
        <v>72</v>
      </c>
      <c r="M2337" s="103" t="e">
        <f>#REF!</f>
        <v>#REF!</v>
      </c>
      <c r="N2337" s="103" t="e">
        <f>IF(M2337=0,"",CHOOSE(M2337,"21","37","58","76","76","137","137","137","137","137","手入力箇所","手入力箇所","手入力箇所","手入力箇所","手入力箇所","手入力箇所","手入力箇所","手入力箇所","手入力箇所","手入力箇所"))</f>
        <v>#REF!</v>
      </c>
    </row>
    <row r="2338" spans="1:14" ht="13.8" thickBot="1" x14ac:dyDescent="0.25">
      <c r="A2338" s="29" t="s">
        <v>73</v>
      </c>
      <c r="B2338" s="18">
        <v>48</v>
      </c>
      <c r="C2338" s="18">
        <v>93</v>
      </c>
      <c r="D2338" s="18">
        <v>138</v>
      </c>
      <c r="E2338" s="18">
        <v>183</v>
      </c>
      <c r="F2338" s="18"/>
      <c r="G2338" s="18"/>
      <c r="H2338" s="18"/>
      <c r="I2338" s="18"/>
      <c r="J2338" s="62"/>
      <c r="K2338" s="69"/>
      <c r="L2338" s="109" t="s">
        <v>73</v>
      </c>
      <c r="M2338" s="103" t="e">
        <f>#REF!</f>
        <v>#REF!</v>
      </c>
      <c r="N2338" s="103" t="e">
        <f>IF(M2338=0,"",CHOOSE(M2338,"48","93","138","183","183","手入力箇所","手入力箇所","手入力箇所","手入力箇所","手入力箇所","手入力箇所","手入力箇所","手入力箇所","手入力箇所","手入力箇所"))</f>
        <v>#REF!</v>
      </c>
    </row>
    <row r="2339" spans="1:14" ht="37.200000000000003" thickBot="1" x14ac:dyDescent="0.25">
      <c r="A2339" s="30" t="s">
        <v>74</v>
      </c>
      <c r="B2339" s="18">
        <v>13</v>
      </c>
      <c r="C2339" s="18">
        <v>26</v>
      </c>
      <c r="D2339" s="18">
        <v>40</v>
      </c>
      <c r="E2339" s="18">
        <v>55</v>
      </c>
      <c r="F2339" s="18">
        <v>107</v>
      </c>
      <c r="G2339" s="18">
        <v>224</v>
      </c>
      <c r="H2339" s="18">
        <v>386</v>
      </c>
      <c r="I2339" s="18"/>
      <c r="J2339" s="62"/>
      <c r="K2339" s="69"/>
      <c r="L2339" s="110" t="s">
        <v>74</v>
      </c>
      <c r="M2339" s="103" t="e">
        <f>#REF!</f>
        <v>#REF!</v>
      </c>
      <c r="N2339" s="103" t="e">
        <f>IF(M2339=0,"",CHOOSE(M2339,"13","26","40","55","55","107","107","107","107","107","224","224","224","224","224","224","224","224","224","224","386","386","386","386","386","386","386","386","386","386","手入力箇所","手入力箇所","手入力箇所","手入力箇所","手入力箇所","手入力箇所","手入力箇所","手入力箇所","手入力箇所","手入力箇所"))</f>
        <v>#REF!</v>
      </c>
    </row>
    <row r="2340" spans="1:14" ht="13.8" thickBot="1" x14ac:dyDescent="0.25">
      <c r="A2340" s="29" t="s">
        <v>75</v>
      </c>
      <c r="B2340" s="18">
        <v>36</v>
      </c>
      <c r="C2340" s="18">
        <v>98</v>
      </c>
      <c r="D2340" s="18">
        <v>173</v>
      </c>
      <c r="E2340" s="18">
        <v>274</v>
      </c>
      <c r="F2340" s="18"/>
      <c r="G2340" s="18"/>
      <c r="H2340" s="18"/>
      <c r="I2340" s="18"/>
      <c r="J2340" s="62"/>
      <c r="K2340" s="69"/>
      <c r="L2340" s="109" t="s">
        <v>75</v>
      </c>
      <c r="M2340" s="103" t="e">
        <f>#REF!</f>
        <v>#REF!</v>
      </c>
      <c r="N2340" s="103" t="e">
        <f>IF(M2340=0,"",CHOOSE(M2340,"36","98","173","274","274","手入力箇所","手入力箇所","手入力箇所","手入力箇所","手入力箇所","手入力箇所","手入力箇所","手入力箇所","手入力箇所","手入力箇所"))</f>
        <v>#REF!</v>
      </c>
    </row>
    <row r="2341" spans="1:14" ht="37.200000000000003" thickBot="1" x14ac:dyDescent="0.25">
      <c r="A2341" s="30" t="s">
        <v>76</v>
      </c>
      <c r="B2341" s="18">
        <v>127</v>
      </c>
      <c r="C2341" s="18">
        <v>127</v>
      </c>
      <c r="D2341" s="18">
        <v>127</v>
      </c>
      <c r="E2341" s="18">
        <v>127</v>
      </c>
      <c r="F2341" s="18"/>
      <c r="G2341" s="18"/>
      <c r="H2341" s="18"/>
      <c r="I2341" s="18"/>
      <c r="J2341" s="62"/>
      <c r="K2341" s="69"/>
      <c r="L2341" s="110" t="s">
        <v>76</v>
      </c>
      <c r="M2341" s="103" t="e">
        <f>#REF!</f>
        <v>#REF!</v>
      </c>
      <c r="N2341" s="103" t="e">
        <f>IF(M2341=0,"",CHOOSE(M2341,"127","127","127","127","127","手入力箇所","手入力箇所","手入力箇所","手入力箇所","手入力箇所","手入力箇所","手入力箇所","手入力箇所","手入力箇所","手入力箇所"))</f>
        <v>#REF!</v>
      </c>
    </row>
    <row r="2342" spans="1:14" ht="27" thickBot="1" x14ac:dyDescent="0.25">
      <c r="A2342" s="31" t="s">
        <v>77</v>
      </c>
      <c r="B2342" s="18">
        <v>42</v>
      </c>
      <c r="C2342" s="18">
        <v>90</v>
      </c>
      <c r="D2342" s="18">
        <v>141</v>
      </c>
      <c r="E2342" s="18">
        <v>193</v>
      </c>
      <c r="F2342" s="62"/>
      <c r="G2342" s="62"/>
      <c r="H2342" s="62"/>
      <c r="I2342" s="62"/>
      <c r="J2342" s="62"/>
      <c r="K2342" s="69"/>
      <c r="L2342" s="111" t="s">
        <v>77</v>
      </c>
      <c r="M2342" s="103" t="e">
        <f>#REF!</f>
        <v>#REF!</v>
      </c>
      <c r="N2342" s="103" t="e">
        <f>IF(M2342=0,"",CHOOSE(M2342,"42","90","141","193","1936","手入力箇所","手入力箇所","手入力箇所","手入力箇所","手入力箇所","手入力箇所","手入力箇所","手入力箇所","手入力箇所","手入力箇所"))</f>
        <v>#REF!</v>
      </c>
    </row>
    <row r="2343" spans="1:14" ht="40.200000000000003" thickBot="1" x14ac:dyDescent="0.25">
      <c r="A2343" s="31" t="s">
        <v>78</v>
      </c>
      <c r="B2343" s="18">
        <v>24</v>
      </c>
      <c r="C2343" s="18">
        <v>43</v>
      </c>
      <c r="D2343" s="18">
        <v>61</v>
      </c>
      <c r="E2343" s="18">
        <v>76</v>
      </c>
      <c r="F2343" s="62"/>
      <c r="G2343" s="62"/>
      <c r="H2343" s="62"/>
      <c r="I2343" s="62"/>
      <c r="J2343" s="62"/>
      <c r="K2343" s="69"/>
      <c r="L2343" s="111" t="s">
        <v>78</v>
      </c>
      <c r="M2343" s="103" t="e">
        <f>#REF!</f>
        <v>#REF!</v>
      </c>
      <c r="N2343" s="103" t="e">
        <f>IF(M2343=0,"",CHOOSE(M2343,"24","43","61","76","76","手入力箇所","手入力箇所","手入力箇所","手入力箇所","手入力箇所","手入力箇所","手入力箇所","手入力箇所","手入力箇所","手入力箇所"))</f>
        <v>#REF!</v>
      </c>
    </row>
    <row r="2344" spans="1:14" ht="27" thickBot="1" x14ac:dyDescent="0.25">
      <c r="A2344" s="31" t="s">
        <v>79</v>
      </c>
      <c r="B2344" s="18">
        <v>54</v>
      </c>
      <c r="C2344" s="18">
        <v>77</v>
      </c>
      <c r="D2344" s="18">
        <v>94</v>
      </c>
      <c r="E2344" s="18">
        <v>107</v>
      </c>
      <c r="F2344" s="62"/>
      <c r="G2344" s="62"/>
      <c r="H2344" s="62"/>
      <c r="I2344" s="62"/>
      <c r="J2344" s="62"/>
      <c r="K2344" s="69"/>
      <c r="L2344" s="111" t="s">
        <v>79</v>
      </c>
      <c r="M2344" s="103" t="e">
        <f>#REF!</f>
        <v>#REF!</v>
      </c>
      <c r="N2344" s="103" t="e">
        <f>IF(M2344=0,"",CHOOSE(M2344,"54","77","94","107","107","手入力箇所","手入力箇所","手入力箇所","手入力箇所","手入力箇所","手入力箇所","手入力箇所","手入力箇所","手入力箇所","手入力箇所"))</f>
        <v>#REF!</v>
      </c>
    </row>
    <row r="2345" spans="1:14" ht="40.200000000000003" thickBot="1" x14ac:dyDescent="0.25">
      <c r="A2345" s="31" t="s">
        <v>80</v>
      </c>
      <c r="B2345" s="18">
        <v>49</v>
      </c>
      <c r="C2345" s="18">
        <v>53</v>
      </c>
      <c r="D2345" s="18">
        <v>55</v>
      </c>
      <c r="E2345" s="18">
        <v>56</v>
      </c>
      <c r="F2345" s="62"/>
      <c r="G2345" s="62"/>
      <c r="H2345" s="62"/>
      <c r="I2345" s="62"/>
      <c r="J2345" s="62"/>
      <c r="K2345" s="69"/>
      <c r="L2345" s="111" t="s">
        <v>80</v>
      </c>
      <c r="M2345" s="103" t="e">
        <f>#REF!</f>
        <v>#REF!</v>
      </c>
      <c r="N2345" s="103" t="e">
        <f>IF(M2345=0,"",CHOOSE(M2345,"49","53","55","56","56","手入力箇所","手入力箇所","手入力箇所","手入力箇所","手入力箇所","手入力箇所","手入力箇所","手入力箇所","手入力箇所","手入力箇所"))</f>
        <v>#REF!</v>
      </c>
    </row>
    <row r="2346" spans="1:14" ht="40.200000000000003" thickBot="1" x14ac:dyDescent="0.25">
      <c r="A2346" s="38" t="s">
        <v>81</v>
      </c>
      <c r="B2346" s="35">
        <v>232</v>
      </c>
      <c r="C2346" s="35">
        <v>232</v>
      </c>
      <c r="D2346" s="36"/>
      <c r="E2346" s="36"/>
      <c r="F2346" s="36"/>
      <c r="G2346" s="36"/>
      <c r="H2346" s="36"/>
      <c r="I2346" s="36"/>
      <c r="J2346" s="36"/>
      <c r="K2346" s="67"/>
      <c r="L2346" s="111" t="s">
        <v>81</v>
      </c>
      <c r="M2346" s="103" t="e">
        <f>#REF!</f>
        <v>#REF!</v>
      </c>
      <c r="N2346" s="103" t="e">
        <f>IF(M2346=0,"",CHOOSE(M2346,"232","232","手入力箇所","手入力箇所","手入力箇所","手入力箇所","手入力箇所","手入力箇所","手入力箇所","手入力箇所","手入力箇所","手入力箇所"))</f>
        <v>#REF!</v>
      </c>
    </row>
    <row r="2347" spans="1:14" ht="13.8" thickBot="1" x14ac:dyDescent="0.25">
      <c r="A2347" s="39" t="s">
        <v>82</v>
      </c>
      <c r="B2347" s="17">
        <v>6</v>
      </c>
      <c r="C2347" s="17">
        <v>9</v>
      </c>
      <c r="D2347" s="17">
        <v>11</v>
      </c>
      <c r="E2347" s="17">
        <v>13</v>
      </c>
      <c r="F2347" s="17">
        <v>18</v>
      </c>
      <c r="G2347" s="17">
        <v>26</v>
      </c>
      <c r="H2347" s="17">
        <v>35</v>
      </c>
      <c r="I2347" s="17">
        <v>43</v>
      </c>
      <c r="J2347" s="17">
        <v>49</v>
      </c>
      <c r="K2347" s="70"/>
      <c r="L2347" s="111" t="s">
        <v>82</v>
      </c>
      <c r="M2347" s="103" t="e">
        <f>#REF!</f>
        <v>#REF!</v>
      </c>
      <c r="N2347" s="103" t="e">
        <f>IF(M2347=0,"",CHOOSE(M2347,"6","9","11","13","13","18","18","18","18","18","26","26","26","26","26","26","26","26","26","26","35","35","35","35","35","35","35","35","35","35","43","43","43","43","43","43","43","43","43","43","49","49","49","49","49","49","49","49","49","49","手入力箇所","手入力箇所","手入力箇所","手入力箇所","手入力箇所","手入力箇所","手入力箇所","手入力箇所","手入力箇所","手入力箇所"))</f>
        <v>#REF!</v>
      </c>
    </row>
    <row r="2348" spans="1:14" ht="13.8" thickBot="1" x14ac:dyDescent="0.25">
      <c r="A2348" s="31" t="s">
        <v>83</v>
      </c>
      <c r="B2348" s="18">
        <v>6</v>
      </c>
      <c r="C2348" s="18">
        <v>10</v>
      </c>
      <c r="D2348" s="18">
        <v>14</v>
      </c>
      <c r="E2348" s="18">
        <v>17</v>
      </c>
      <c r="F2348" s="18">
        <v>29</v>
      </c>
      <c r="G2348" s="18">
        <v>50</v>
      </c>
      <c r="H2348" s="18">
        <v>76</v>
      </c>
      <c r="I2348" s="18">
        <v>100</v>
      </c>
      <c r="J2348" s="18">
        <v>123</v>
      </c>
      <c r="K2348" s="69"/>
      <c r="L2348" s="111" t="s">
        <v>83</v>
      </c>
      <c r="M2348" s="103" t="e">
        <f>#REF!</f>
        <v>#REF!</v>
      </c>
      <c r="N2348" s="103" t="e">
        <f>IF(M2348=0,"",CHOOSE(M2348,"6","10","14","17","17","29","29","29","29","29","50","50","50","50","50","50","50","50","50","50","76","76","76","76","76","76","76","76","76","76","100","100","100","100","100","100","100","100","100","100","123","123","123","123","123","123","123","123","123","123","手入力箇所","手入力箇所","手入力箇所","手入力箇所","手入力箇所","手入力箇所","手入力箇所","手入力箇所","手入力箇所"))</f>
        <v>#REF!</v>
      </c>
    </row>
    <row r="2349" spans="1:14" ht="27" thickBot="1" x14ac:dyDescent="0.25">
      <c r="A2349" s="32" t="s">
        <v>84</v>
      </c>
      <c r="B2349" s="20">
        <v>9</v>
      </c>
      <c r="C2349" s="20">
        <v>15</v>
      </c>
      <c r="D2349" s="20">
        <v>20</v>
      </c>
      <c r="E2349" s="20">
        <v>24</v>
      </c>
      <c r="F2349" s="20">
        <v>39</v>
      </c>
      <c r="G2349" s="20">
        <v>65</v>
      </c>
      <c r="H2349" s="63"/>
      <c r="I2349" s="63"/>
      <c r="J2349" s="63"/>
      <c r="K2349" s="106"/>
      <c r="L2349" s="111" t="s">
        <v>84</v>
      </c>
      <c r="M2349" s="103" t="e">
        <f>#REF!</f>
        <v>#REF!</v>
      </c>
      <c r="N2349" s="103" t="e">
        <f>IF(M2349=0,"",CHOOSE(M2349,"9","15","20","24","24","39","39","39","39","39","65","65","65","65","65","65","65","65","65","65","手入力箇所","手入力箇所","手入力箇所","手入力箇所","手入力箇所","手入力箇所","手入力箇所","手入力箇所","手入力箇所","手入力箇所"))</f>
        <v>#REF!</v>
      </c>
    </row>
    <row r="2352" spans="1:14" ht="13.8" thickBot="1" x14ac:dyDescent="0.25"/>
    <row r="2353" spans="1:14" ht="13.8" thickBot="1" x14ac:dyDescent="0.25">
      <c r="A2353" s="688" t="e">
        <f>#REF!</f>
        <v>#REF!</v>
      </c>
      <c r="B2353" s="688"/>
      <c r="C2353" s="688"/>
      <c r="D2353" s="689" t="s">
        <v>192</v>
      </c>
      <c r="E2353" s="689"/>
      <c r="F2353" s="689"/>
      <c r="G2353" s="689"/>
      <c r="H2353" s="689"/>
      <c r="I2353" s="689"/>
      <c r="J2353" s="689"/>
      <c r="K2353" s="689"/>
      <c r="L2353" s="689"/>
      <c r="M2353" s="689"/>
      <c r="N2353" s="689"/>
    </row>
    <row r="2354" spans="1:14" ht="13.8" thickBot="1" x14ac:dyDescent="0.25">
      <c r="A2354" s="65"/>
      <c r="B2354" s="33">
        <v>1</v>
      </c>
      <c r="C2354" s="24">
        <v>2</v>
      </c>
      <c r="D2354" s="24">
        <v>3</v>
      </c>
      <c r="E2354" s="24" t="s">
        <v>58</v>
      </c>
      <c r="F2354" s="24" t="s">
        <v>59</v>
      </c>
      <c r="G2354" s="24" t="s">
        <v>60</v>
      </c>
      <c r="H2354" s="24" t="s">
        <v>61</v>
      </c>
      <c r="I2354" s="24" t="s">
        <v>62</v>
      </c>
      <c r="J2354" s="24" t="s">
        <v>194</v>
      </c>
      <c r="K2354" s="25" t="s">
        <v>85</v>
      </c>
      <c r="L2354" s="105" t="s">
        <v>189</v>
      </c>
      <c r="M2354" s="105" t="s">
        <v>188</v>
      </c>
      <c r="N2354" s="105" t="s">
        <v>51</v>
      </c>
    </row>
    <row r="2355" spans="1:14" ht="13.8" thickBot="1" x14ac:dyDescent="0.25">
      <c r="A2355" s="26" t="s">
        <v>56</v>
      </c>
      <c r="B2355" s="22">
        <v>5</v>
      </c>
      <c r="C2355" s="22">
        <v>7</v>
      </c>
      <c r="D2355" s="22">
        <v>8</v>
      </c>
      <c r="E2355" s="22">
        <v>8</v>
      </c>
      <c r="F2355" s="22">
        <v>10</v>
      </c>
      <c r="G2355" s="22">
        <v>13</v>
      </c>
      <c r="H2355" s="22">
        <v>16</v>
      </c>
      <c r="I2355" s="22"/>
      <c r="J2355" s="23"/>
      <c r="K2355" s="1"/>
      <c r="L2355" s="26" t="s">
        <v>56</v>
      </c>
      <c r="M2355" s="104" t="e">
        <f>#REF!</f>
        <v>#REF!</v>
      </c>
      <c r="N2355" s="112" t="e">
        <f>IF(M2355=0,"",CHOOSE(M2355,"5","7","8","8","8","10","10","10","10","10","13","13","13","13","13","13","13","13","13","13","16","16","16","16","16","16","16","16","16","16","16","手入力箇所","手入力箇所","手入力箇所","手入力箇所","手入力箇所","手入力箇所","手入力箇所","手入力箇所","手入力箇所","手入力箇所"))</f>
        <v>#REF!</v>
      </c>
    </row>
    <row r="2356" spans="1:14" ht="13.8" thickBot="1" x14ac:dyDescent="0.25">
      <c r="A2356" s="27" t="s">
        <v>57</v>
      </c>
      <c r="B2356" s="18">
        <v>5</v>
      </c>
      <c r="C2356" s="18">
        <v>7</v>
      </c>
      <c r="D2356" s="18">
        <v>8</v>
      </c>
      <c r="E2356" s="18">
        <v>9</v>
      </c>
      <c r="F2356" s="18">
        <v>12</v>
      </c>
      <c r="G2356" s="18">
        <v>16</v>
      </c>
      <c r="H2356" s="18"/>
      <c r="I2356" s="18"/>
      <c r="J2356" s="62"/>
      <c r="K2356" s="19"/>
      <c r="L2356" s="27" t="s">
        <v>57</v>
      </c>
      <c r="M2356" s="104" t="e">
        <f>#REF!</f>
        <v>#REF!</v>
      </c>
      <c r="N2356" s="113" t="e">
        <f>IF(M2356=0,"",CHOOSE(M2356,"5","7","8","9","9","12","12","12","12","12","16","16","16","16","16","16","16","16","16","16","手入力箇所","手入力箇所","手入力箇所","手入力箇所","手入力箇所","手入力箇所","手入力箇所","手入力箇所","手入力箇所","手入力箇所"))</f>
        <v>#REF!</v>
      </c>
    </row>
    <row r="2357" spans="1:14" ht="48.6" thickBot="1" x14ac:dyDescent="0.25">
      <c r="A2357" s="28" t="s">
        <v>64</v>
      </c>
      <c r="B2357" s="18">
        <v>6</v>
      </c>
      <c r="C2357" s="18"/>
      <c r="D2357" s="18"/>
      <c r="E2357" s="18"/>
      <c r="F2357" s="18"/>
      <c r="G2357" s="18"/>
      <c r="H2357" s="18"/>
      <c r="I2357" s="18"/>
      <c r="J2357" s="62"/>
      <c r="K2357" s="19"/>
      <c r="L2357" s="28" t="s">
        <v>64</v>
      </c>
      <c r="M2357" s="104" t="e">
        <f>#REF!</f>
        <v>#REF!</v>
      </c>
      <c r="N2357" s="113" t="e">
        <f>IF(M2357=0,"",CHOOSE(M2357,"6","手入力箇所","手入力箇所","手入力箇所","手入力箇所","手入力箇所","手入力箇所","手入力箇所","手入力箇所","手入力箇所","手入力箇所","",""))</f>
        <v>#REF!</v>
      </c>
    </row>
    <row r="2358" spans="1:14" ht="48.6" thickBot="1" x14ac:dyDescent="0.25">
      <c r="A2358" s="28" t="s">
        <v>65</v>
      </c>
      <c r="B2358" s="18">
        <v>6</v>
      </c>
      <c r="C2358" s="18"/>
      <c r="D2358" s="18"/>
      <c r="E2358" s="18"/>
      <c r="F2358" s="18"/>
      <c r="G2358" s="18"/>
      <c r="H2358" s="18"/>
      <c r="I2358" s="18"/>
      <c r="J2358" s="62"/>
      <c r="K2358" s="19"/>
      <c r="L2358" s="28" t="s">
        <v>65</v>
      </c>
      <c r="M2358" s="104" t="e">
        <f>#REF!</f>
        <v>#REF!</v>
      </c>
      <c r="N2358" s="113" t="e">
        <f>IF(M2358=0,"",CHOOSE(M2358,"6","手入力箇所","手入力箇所","手入力箇所","手入力箇所","手入力箇所","手入力箇所","手入力箇所","手入力箇所","手入力箇所","手入力箇所","",""))</f>
        <v>#REF!</v>
      </c>
    </row>
    <row r="2359" spans="1:14" ht="24.6" thickBot="1" x14ac:dyDescent="0.25">
      <c r="A2359" s="28" t="s">
        <v>66</v>
      </c>
      <c r="B2359" s="18">
        <v>5</v>
      </c>
      <c r="C2359" s="18">
        <v>7</v>
      </c>
      <c r="D2359" s="18">
        <v>8</v>
      </c>
      <c r="E2359" s="18">
        <v>9</v>
      </c>
      <c r="F2359" s="18">
        <v>12</v>
      </c>
      <c r="G2359" s="18"/>
      <c r="H2359" s="18"/>
      <c r="I2359" s="18"/>
      <c r="J2359" s="62"/>
      <c r="K2359" s="19"/>
      <c r="L2359" s="28" t="s">
        <v>66</v>
      </c>
      <c r="M2359" s="104" t="e">
        <f>#REF!</f>
        <v>#REF!</v>
      </c>
      <c r="N2359" s="113" t="e">
        <f>IF(M2359=0,"",CHOOSE(M2359,"5","7","8","9","9","12","12","12","12","12","手入力箇所","手入力箇所","手入力箇所","手入力箇所","手入力箇所","手入力箇所","手入力箇所","手入力箇所","手入力箇所","手入力箇所"))</f>
        <v>#REF!</v>
      </c>
    </row>
    <row r="2360" spans="1:14" ht="36.6" thickBot="1" x14ac:dyDescent="0.25">
      <c r="A2360" s="28" t="s">
        <v>67</v>
      </c>
      <c r="B2360" s="18">
        <v>4</v>
      </c>
      <c r="C2360" s="18">
        <v>5</v>
      </c>
      <c r="D2360" s="18">
        <v>5</v>
      </c>
      <c r="E2360" s="18">
        <v>6</v>
      </c>
      <c r="F2360" s="18"/>
      <c r="G2360" s="18"/>
      <c r="H2360" s="18"/>
      <c r="I2360" s="18"/>
      <c r="J2360" s="62"/>
      <c r="K2360" s="19"/>
      <c r="L2360" s="28" t="s">
        <v>67</v>
      </c>
      <c r="M2360" s="104" t="e">
        <f>#REF!</f>
        <v>#REF!</v>
      </c>
      <c r="N2360" s="113" t="e">
        <f>IF(M2360=0,"",CHOOSE(M2360,"4","5","5","6","6","手入力箇所","手入力箇所","手入力箇所","手入力箇所","手入力箇所","手入力箇所","手入力箇所","手入力箇所","手入力箇所","手入力箇所"))</f>
        <v>#REF!</v>
      </c>
    </row>
    <row r="2361" spans="1:14" ht="24.6" thickBot="1" x14ac:dyDescent="0.25">
      <c r="A2361" s="28" t="s">
        <v>68</v>
      </c>
      <c r="B2361" s="18">
        <v>12</v>
      </c>
      <c r="C2361" s="18">
        <v>12</v>
      </c>
      <c r="D2361" s="18">
        <v>12</v>
      </c>
      <c r="E2361" s="18">
        <v>12</v>
      </c>
      <c r="F2361" s="18">
        <v>12</v>
      </c>
      <c r="G2361" s="18">
        <v>12</v>
      </c>
      <c r="H2361" s="18">
        <v>12</v>
      </c>
      <c r="I2361" s="18"/>
      <c r="J2361" s="62"/>
      <c r="K2361" s="19"/>
      <c r="L2361" s="28" t="s">
        <v>68</v>
      </c>
      <c r="M2361" s="104" t="e">
        <f>#REF!</f>
        <v>#REF!</v>
      </c>
      <c r="N2361" s="113" t="e">
        <f>IF(M2361=0,"",CHOOSE(M2361,"12","12","12","12","12","12","12","12","12","12","12","12","12","12","12","12","12","12","12","12","12","12","12","12","12","12","12","12","12","12","手入力箇所","手入力箇所","手入力箇所","手入力箇所","手入力箇所","手入力箇所","手入力箇所","手入力箇所","手入力箇所","手入力箇所"))</f>
        <v>#REF!</v>
      </c>
    </row>
    <row r="2362" spans="1:14" ht="36.6" thickBot="1" x14ac:dyDescent="0.25">
      <c r="A2362" s="28" t="s">
        <v>69</v>
      </c>
      <c r="B2362" s="18">
        <v>7</v>
      </c>
      <c r="C2362" s="18">
        <v>7</v>
      </c>
      <c r="D2362" s="18">
        <v>7</v>
      </c>
      <c r="E2362" s="18">
        <v>7</v>
      </c>
      <c r="F2362" s="18">
        <v>7</v>
      </c>
      <c r="G2362" s="18"/>
      <c r="H2362" s="18"/>
      <c r="I2362" s="18"/>
      <c r="J2362" s="62"/>
      <c r="K2362" s="19"/>
      <c r="L2362" s="28" t="s">
        <v>69</v>
      </c>
      <c r="M2362" s="104" t="e">
        <f>#REF!</f>
        <v>#REF!</v>
      </c>
      <c r="N2362" s="113" t="e">
        <f>IF(M2362=0,"",CHOOSE(M2362,"7","7","7","7","7","7","7","7","7","7","手入力箇所","手入力箇所","手入力箇所","手入力箇所","手入力箇所","手入力箇所","手入力箇所","手入力箇所","手入力箇所","手入力箇所"))</f>
        <v>#REF!</v>
      </c>
    </row>
    <row r="2363" spans="1:14" ht="13.8" thickBot="1" x14ac:dyDescent="0.25">
      <c r="A2363" s="27" t="s">
        <v>63</v>
      </c>
      <c r="B2363" s="18">
        <v>4</v>
      </c>
      <c r="C2363" s="18">
        <v>5</v>
      </c>
      <c r="D2363" s="18">
        <v>7</v>
      </c>
      <c r="E2363" s="18">
        <v>8</v>
      </c>
      <c r="F2363" s="18">
        <v>11</v>
      </c>
      <c r="G2363" s="18">
        <v>16</v>
      </c>
      <c r="H2363" s="18">
        <v>22</v>
      </c>
      <c r="I2363" s="18">
        <v>26</v>
      </c>
      <c r="J2363" s="18">
        <v>31</v>
      </c>
      <c r="K2363" s="19"/>
      <c r="L2363" s="27" t="s">
        <v>63</v>
      </c>
      <c r="M2363" s="104" t="e">
        <f>#REF!</f>
        <v>#REF!</v>
      </c>
      <c r="N2363" s="113" t="e">
        <f>IF(M2363=0,"",CHOOSE(M2363,"4","5","7","8","8","11","11","11","11","11","16","16","16","16","16","16","16","16","16","16","22","22","22","22","22","22","22","22","22","22","26","26","26","26","26","26","26","26","26","26","31","31","31","31","31","31","31","31","31","31","31","手入力箇所","手入力箇所","手入力箇所","手入力箇所","手入力箇所","手入力箇所","手入力箇所","手入力箇所","手入力箇所","手入力箇所"))</f>
        <v>#REF!</v>
      </c>
    </row>
    <row r="2364" spans="1:14" ht="24.6" thickBot="1" x14ac:dyDescent="0.25">
      <c r="A2364" s="28" t="s">
        <v>70</v>
      </c>
      <c r="B2364" s="18">
        <v>5</v>
      </c>
      <c r="C2364" s="18">
        <v>6</v>
      </c>
      <c r="D2364" s="18">
        <v>7</v>
      </c>
      <c r="E2364" s="18"/>
      <c r="F2364" s="18"/>
      <c r="G2364" s="18"/>
      <c r="H2364" s="18"/>
      <c r="I2364" s="18"/>
      <c r="J2364" s="62"/>
      <c r="K2364" s="19"/>
      <c r="L2364" s="28" t="s">
        <v>70</v>
      </c>
      <c r="M2364" s="104" t="e">
        <f>#REF!</f>
        <v>#REF!</v>
      </c>
      <c r="N2364" s="113" t="e">
        <f>IF(M2364=0,"",CHOOSE(M2364,"5","6","7","手入力箇所","手入力箇所","手入力箇所","手入力箇所","手入力箇所","手入力箇所","手入力箇所","手入力箇所","手入力箇所","手入力箇所"))</f>
        <v>#REF!</v>
      </c>
    </row>
    <row r="2365" spans="1:14" ht="13.8" thickBot="1" x14ac:dyDescent="0.25">
      <c r="A2365" s="29" t="s">
        <v>71</v>
      </c>
      <c r="B2365" s="18">
        <v>3</v>
      </c>
      <c r="C2365" s="18">
        <v>6</v>
      </c>
      <c r="D2365" s="18">
        <v>19</v>
      </c>
      <c r="E2365" s="18"/>
      <c r="F2365" s="18"/>
      <c r="G2365" s="18"/>
      <c r="H2365" s="18"/>
      <c r="I2365" s="18"/>
      <c r="J2365" s="62"/>
      <c r="K2365" s="19"/>
      <c r="L2365" s="29" t="s">
        <v>71</v>
      </c>
      <c r="M2365" s="104" t="e">
        <f>#REF!</f>
        <v>#REF!</v>
      </c>
      <c r="N2365" s="113" t="e">
        <f>IF(M2365=0,"",CHOOSE(M2365,"3","6","19","手入力箇所","手入力箇所","手入力箇所","手入力箇所","手入力箇所","手入力箇所","手入力箇所","手入力箇所","手入力箇所","手入力箇所"))</f>
        <v>#REF!</v>
      </c>
    </row>
    <row r="2366" spans="1:14" ht="13.8" thickBot="1" x14ac:dyDescent="0.25">
      <c r="A2366" s="29" t="s">
        <v>72</v>
      </c>
      <c r="B2366" s="18">
        <v>1</v>
      </c>
      <c r="C2366" s="18">
        <v>3</v>
      </c>
      <c r="D2366" s="18">
        <v>5</v>
      </c>
      <c r="E2366" s="18">
        <v>9</v>
      </c>
      <c r="F2366" s="18">
        <v>26</v>
      </c>
      <c r="G2366" s="18"/>
      <c r="H2366" s="18"/>
      <c r="I2366" s="18"/>
      <c r="J2366" s="62"/>
      <c r="K2366" s="19"/>
      <c r="L2366" s="29" t="s">
        <v>72</v>
      </c>
      <c r="M2366" s="104" t="e">
        <f>#REF!</f>
        <v>#REF!</v>
      </c>
      <c r="N2366" s="113" t="e">
        <f>IF(M2366=0,"",CHOOSE(M2366,"1","3","5","9","9","26","26","26","26","26","手入力箇所","手入力箇所","手入力箇所","手入力箇所","手入力箇所","手入力箇所","手入力箇所","手入力箇所","手入力箇所","手入力箇所"))</f>
        <v>#REF!</v>
      </c>
    </row>
    <row r="2367" spans="1:14" ht="13.8" thickBot="1" x14ac:dyDescent="0.25">
      <c r="A2367" s="29" t="s">
        <v>73</v>
      </c>
      <c r="B2367" s="18">
        <v>4</v>
      </c>
      <c r="C2367" s="18">
        <v>11</v>
      </c>
      <c r="D2367" s="18">
        <v>20</v>
      </c>
      <c r="E2367" s="18">
        <v>33</v>
      </c>
      <c r="F2367" s="18"/>
      <c r="G2367" s="18"/>
      <c r="H2367" s="18"/>
      <c r="I2367" s="18"/>
      <c r="J2367" s="62"/>
      <c r="K2367" s="19"/>
      <c r="L2367" s="29" t="s">
        <v>73</v>
      </c>
      <c r="M2367" s="104" t="e">
        <f>#REF!</f>
        <v>#REF!</v>
      </c>
      <c r="N2367" s="113" t="e">
        <f>IF(M2367=0,"",CHOOSE(M2367,"4","11","20","33","33","手入力箇所","手入力箇所","手入力箇所","手入力箇所","手入力箇所","手入力箇所","手入力箇所","手入力箇所","手入力箇所","手入力箇所"))</f>
        <v>#REF!</v>
      </c>
    </row>
    <row r="2368" spans="1:14" ht="37.200000000000003" thickBot="1" x14ac:dyDescent="0.25">
      <c r="A2368" s="30" t="s">
        <v>74</v>
      </c>
      <c r="B2368" s="18">
        <v>4</v>
      </c>
      <c r="C2368" s="18">
        <v>6</v>
      </c>
      <c r="D2368" s="18">
        <v>8</v>
      </c>
      <c r="E2368" s="18">
        <v>10</v>
      </c>
      <c r="F2368" s="18">
        <v>15</v>
      </c>
      <c r="G2368" s="18">
        <v>23</v>
      </c>
      <c r="H2368" s="18">
        <v>33</v>
      </c>
      <c r="I2368" s="18"/>
      <c r="J2368" s="62"/>
      <c r="K2368" s="19"/>
      <c r="L2368" s="30" t="s">
        <v>74</v>
      </c>
      <c r="M2368" s="104" t="e">
        <f>#REF!</f>
        <v>#REF!</v>
      </c>
      <c r="N2368" s="113" t="e">
        <f>IF(M2368=0,"",CHOOSE(M2368,"4","6","8","10","10","15","15","15","15","15","23","23","23","23","23","23","23","23","23","23","33","33","33","33","33","33","33","33","33","33","手入力箇所","手入力箇所","手入力箇所","手入力箇所","手入力箇所","手入力箇所","手入力箇所","手入力箇所","手入力箇所","手入力箇所"))</f>
        <v>#REF!</v>
      </c>
    </row>
    <row r="2369" spans="1:14" ht="13.8" thickBot="1" x14ac:dyDescent="0.25">
      <c r="A2369" s="29" t="s">
        <v>75</v>
      </c>
      <c r="B2369" s="18">
        <v>6</v>
      </c>
      <c r="C2369" s="18">
        <v>14</v>
      </c>
      <c r="D2369" s="18">
        <v>25</v>
      </c>
      <c r="E2369" s="18">
        <v>39</v>
      </c>
      <c r="F2369" s="18"/>
      <c r="G2369" s="18"/>
      <c r="H2369" s="18"/>
      <c r="I2369" s="18"/>
      <c r="J2369" s="62"/>
      <c r="K2369" s="19"/>
      <c r="L2369" s="29" t="s">
        <v>75</v>
      </c>
      <c r="M2369" s="104" t="e">
        <f>#REF!</f>
        <v>#REF!</v>
      </c>
      <c r="N2369" s="113" t="e">
        <f>IF(M2369=0,"",CHOOSE(M2369,"6","14","25","39","39","手入力箇所","手入力箇所","手入力箇所","手入力箇所","手入力箇所","手入力箇所","手入力箇所","手入力箇所","手入力箇所","手入力箇所"))</f>
        <v>#REF!</v>
      </c>
    </row>
    <row r="2370" spans="1:14" ht="37.200000000000003" thickBot="1" x14ac:dyDescent="0.25">
      <c r="A2370" s="30" t="s">
        <v>76</v>
      </c>
      <c r="B2370" s="18">
        <v>2</v>
      </c>
      <c r="C2370" s="18">
        <v>3</v>
      </c>
      <c r="D2370" s="18">
        <v>6</v>
      </c>
      <c r="E2370" s="18">
        <v>9</v>
      </c>
      <c r="F2370" s="18"/>
      <c r="G2370" s="18"/>
      <c r="H2370" s="18"/>
      <c r="I2370" s="18"/>
      <c r="J2370" s="62"/>
      <c r="K2370" s="19"/>
      <c r="L2370" s="30" t="s">
        <v>76</v>
      </c>
      <c r="M2370" s="104" t="e">
        <f>#REF!</f>
        <v>#REF!</v>
      </c>
      <c r="N2370" s="113" t="e">
        <f>IF(M2370=0,"",CHOOSE(M2370,"2","3","6","9","9","手入力箇所","手入力箇所","手入力箇所","手入力箇所","手入力箇所","手入力箇所","手入力箇所","手入力箇所","手入力箇所","手入力箇所"))</f>
        <v>#REF!</v>
      </c>
    </row>
    <row r="2371" spans="1:14" ht="27" thickBot="1" x14ac:dyDescent="0.25">
      <c r="A2371" s="31" t="s">
        <v>77</v>
      </c>
      <c r="B2371" s="18">
        <v>12</v>
      </c>
      <c r="C2371" s="18">
        <v>18</v>
      </c>
      <c r="D2371" s="18">
        <v>22</v>
      </c>
      <c r="E2371" s="18">
        <v>26</v>
      </c>
      <c r="F2371" s="62"/>
      <c r="G2371" s="62"/>
      <c r="H2371" s="62"/>
      <c r="I2371" s="62"/>
      <c r="J2371" s="62"/>
      <c r="K2371" s="19"/>
      <c r="L2371" s="31" t="s">
        <v>77</v>
      </c>
      <c r="M2371" s="104" t="e">
        <f>#REF!</f>
        <v>#REF!</v>
      </c>
      <c r="N2371" s="113" t="e">
        <f>IF(M2371=0,"",CHOOSE(M2371,"12","18","22","26","26","手入力箇所","手入力箇所","手入力箇所","手入力箇所","手入力箇所","手入力箇所","手入力箇所","手入力箇所","手入力箇所","手入力箇所"))</f>
        <v>#REF!</v>
      </c>
    </row>
    <row r="2372" spans="1:14" ht="40.200000000000003" thickBot="1" x14ac:dyDescent="0.25">
      <c r="A2372" s="31" t="s">
        <v>78</v>
      </c>
      <c r="B2372" s="18">
        <v>5</v>
      </c>
      <c r="C2372" s="18">
        <v>8</v>
      </c>
      <c r="D2372" s="18">
        <v>11</v>
      </c>
      <c r="E2372" s="18">
        <v>14</v>
      </c>
      <c r="F2372" s="62"/>
      <c r="G2372" s="62"/>
      <c r="H2372" s="62"/>
      <c r="I2372" s="62"/>
      <c r="J2372" s="62"/>
      <c r="K2372" s="19"/>
      <c r="L2372" s="31" t="s">
        <v>78</v>
      </c>
      <c r="M2372" s="104" t="e">
        <f>#REF!</f>
        <v>#REF!</v>
      </c>
      <c r="N2372" s="113" t="e">
        <f>IF(M2372=0,"",CHOOSE(M2372,"5","8","11","14","14","手入力箇所","手入力箇所","手入力箇所","手入力箇所","手入力箇所","手入力箇所","手入力箇所","手入力箇所","手入力箇所","手入力箇所"))</f>
        <v>#REF!</v>
      </c>
    </row>
    <row r="2373" spans="1:14" ht="27" thickBot="1" x14ac:dyDescent="0.25">
      <c r="A2373" s="31" t="s">
        <v>79</v>
      </c>
      <c r="B2373" s="18">
        <v>6</v>
      </c>
      <c r="C2373" s="18">
        <v>11</v>
      </c>
      <c r="D2373" s="18">
        <v>16</v>
      </c>
      <c r="E2373" s="18">
        <v>21</v>
      </c>
      <c r="F2373" s="62"/>
      <c r="G2373" s="62"/>
      <c r="H2373" s="62"/>
      <c r="I2373" s="62"/>
      <c r="J2373" s="62"/>
      <c r="K2373" s="19"/>
      <c r="L2373" s="31" t="s">
        <v>79</v>
      </c>
      <c r="M2373" s="104" t="e">
        <f>#REF!</f>
        <v>#REF!</v>
      </c>
      <c r="N2373" s="113" t="e">
        <f>IF(M2373=0,"",CHOOSE(M2373,"6","11","16","21","21","手入力箇所","手入力箇所","手入力箇所","手入力箇所","手入力箇所","手入力箇所","手入力箇所","手入力箇所","手入力箇所"))</f>
        <v>#REF!</v>
      </c>
    </row>
    <row r="2374" spans="1:14" ht="40.200000000000003" thickBot="1" x14ac:dyDescent="0.25">
      <c r="A2374" s="31" t="s">
        <v>80</v>
      </c>
      <c r="B2374" s="18">
        <v>5</v>
      </c>
      <c r="C2374" s="18">
        <v>7</v>
      </c>
      <c r="D2374" s="18">
        <v>9</v>
      </c>
      <c r="E2374" s="18">
        <v>10</v>
      </c>
      <c r="F2374" s="62"/>
      <c r="G2374" s="62"/>
      <c r="H2374" s="62"/>
      <c r="I2374" s="62"/>
      <c r="J2374" s="62"/>
      <c r="K2374" s="19"/>
      <c r="L2374" s="31" t="s">
        <v>80</v>
      </c>
      <c r="M2374" s="104" t="e">
        <f>#REF!</f>
        <v>#REF!</v>
      </c>
      <c r="N2374" s="113" t="e">
        <f>IF(M2374=0,"",CHOOSE(M2374,"5","7","9","10","10","手入力箇所","手入力箇所","手入力箇所","手入力箇所","手入力箇所","手入力箇所","手入力箇所","手入力箇所","手入力箇所"))</f>
        <v>#REF!</v>
      </c>
    </row>
    <row r="2375" spans="1:14" ht="40.200000000000003" thickBot="1" x14ac:dyDescent="0.25">
      <c r="A2375" s="31" t="s">
        <v>81</v>
      </c>
      <c r="B2375" s="18">
        <v>9</v>
      </c>
      <c r="C2375" s="18">
        <v>14</v>
      </c>
      <c r="D2375" s="62"/>
      <c r="E2375" s="62"/>
      <c r="F2375" s="62"/>
      <c r="G2375" s="62"/>
      <c r="H2375" s="62"/>
      <c r="I2375" s="62"/>
      <c r="J2375" s="62"/>
      <c r="K2375" s="19"/>
      <c r="L2375" s="31" t="s">
        <v>81</v>
      </c>
      <c r="M2375" s="104" t="e">
        <f>#REF!</f>
        <v>#REF!</v>
      </c>
      <c r="N2375" s="113" t="e">
        <f>IF(M2375=0,"",CHOOSE(M2375,"9","14","手入力箇所","手入力箇所","手入力箇所","手入力箇所","手入力箇所","手入力箇所","手入力箇所","手入力箇所","手入力箇所","手入力箇所"))</f>
        <v>#REF!</v>
      </c>
    </row>
    <row r="2376" spans="1:14" ht="13.8" thickBot="1" x14ac:dyDescent="0.25">
      <c r="A2376" s="31" t="s">
        <v>82</v>
      </c>
      <c r="B2376" s="18">
        <v>3</v>
      </c>
      <c r="C2376" s="18">
        <v>4</v>
      </c>
      <c r="D2376" s="18">
        <v>4</v>
      </c>
      <c r="E2376" s="18">
        <v>5</v>
      </c>
      <c r="F2376" s="18">
        <v>6</v>
      </c>
      <c r="G2376" s="18">
        <v>8</v>
      </c>
      <c r="H2376" s="18">
        <v>9</v>
      </c>
      <c r="I2376" s="18">
        <v>11</v>
      </c>
      <c r="J2376" s="18">
        <v>12</v>
      </c>
      <c r="K2376" s="19"/>
      <c r="L2376" s="31" t="s">
        <v>82</v>
      </c>
      <c r="M2376" s="104" t="e">
        <f>#REF!</f>
        <v>#REF!</v>
      </c>
      <c r="N2376" s="113" t="e">
        <f>IF(M2376=0,"",CHOOSE(M2376,"3","4","4","5","5","6","6","6","6","6","8","8","8","8","8","8","8","8","8","8","9","9","9","9","9","9","9","9","9","9","11","11","11","11","11","11","11","11","11","11","12","12","12","12","12","12","12","12","12","12","12","手入力箇所","手入力箇所","手入力箇所","手入力箇所","手入力箇所","手入力箇所","手入力箇所","手入力箇所","手入力箇所","手入力箇所"))</f>
        <v>#REF!</v>
      </c>
    </row>
    <row r="2377" spans="1:14" ht="13.8" thickBot="1" x14ac:dyDescent="0.25">
      <c r="A2377" s="31" t="s">
        <v>83</v>
      </c>
      <c r="B2377" s="18">
        <v>3</v>
      </c>
      <c r="C2377" s="18">
        <v>4</v>
      </c>
      <c r="D2377" s="18">
        <v>4</v>
      </c>
      <c r="E2377" s="18">
        <v>5</v>
      </c>
      <c r="F2377" s="18">
        <v>6</v>
      </c>
      <c r="G2377" s="18">
        <v>8</v>
      </c>
      <c r="H2377" s="18">
        <v>10</v>
      </c>
      <c r="I2377" s="18">
        <v>12</v>
      </c>
      <c r="J2377" s="18">
        <v>13</v>
      </c>
      <c r="K2377" s="19"/>
      <c r="L2377" s="31" t="s">
        <v>83</v>
      </c>
      <c r="M2377" s="104" t="e">
        <f>#REF!</f>
        <v>#REF!</v>
      </c>
      <c r="N2377" s="113" t="e">
        <f>IF(M2377=0,"",CHOOSE(M2377,"3","4","4","5","5","6","6","6","6","6","8","8","8","8","8","8","8","8","8","8","10","10","10","10","10","10","10","10","10","10","12","12","12","12","12","12","12","12","12","12","13","13","13","13","13","13","13","13","13","13","13","手入力箇所","手入力箇所","手入力箇所","手入力箇所","手入力箇所","手入力箇所","手入力箇所","手入力箇所","手入力箇所","手入力箇所"))</f>
        <v>#REF!</v>
      </c>
    </row>
    <row r="2378" spans="1:14" ht="27" thickBot="1" x14ac:dyDescent="0.25">
      <c r="A2378" s="32" t="s">
        <v>84</v>
      </c>
      <c r="B2378" s="20">
        <v>1</v>
      </c>
      <c r="C2378" s="20">
        <v>2</v>
      </c>
      <c r="D2378" s="20">
        <v>3</v>
      </c>
      <c r="E2378" s="20">
        <v>4</v>
      </c>
      <c r="F2378" s="20">
        <v>8</v>
      </c>
      <c r="G2378" s="20">
        <v>19</v>
      </c>
      <c r="H2378" s="63"/>
      <c r="I2378" s="63"/>
      <c r="J2378" s="63"/>
      <c r="K2378" s="21"/>
      <c r="L2378" s="32" t="s">
        <v>84</v>
      </c>
      <c r="M2378" s="104" t="e">
        <f>#REF!</f>
        <v>#REF!</v>
      </c>
      <c r="N2378" s="113" t="e">
        <f>IF(M2378=0,"",CHOOSE(M2378,"1","2","3","4","4","8","8","8","8","8","19","19","19","19","19","19","19","19","19","19","手入力箇所","手入力箇所","手入力箇所","手入力箇所","手入力箇所","手入力箇所","手入力箇所","手入力箇所","手入力箇所","手入力箇所"))</f>
        <v>#REF!</v>
      </c>
    </row>
    <row r="2379" spans="1:14" ht="13.8" thickBot="1" x14ac:dyDescent="0.25"/>
    <row r="2380" spans="1:14" ht="13.8" thickBot="1" x14ac:dyDescent="0.25">
      <c r="A2380" s="686" t="e">
        <f>A2353</f>
        <v>#REF!</v>
      </c>
      <c r="B2380" s="686"/>
      <c r="C2380" s="686"/>
      <c r="D2380" s="687" t="s">
        <v>193</v>
      </c>
      <c r="E2380" s="687"/>
      <c r="F2380" s="687"/>
      <c r="G2380" s="687"/>
      <c r="H2380" s="687"/>
      <c r="I2380" s="687"/>
      <c r="J2380" s="687"/>
      <c r="K2380" s="687"/>
      <c r="L2380" s="687"/>
      <c r="M2380" s="687"/>
      <c r="N2380" s="687"/>
    </row>
    <row r="2381" spans="1:14" ht="13.8" thickBot="1" x14ac:dyDescent="0.25">
      <c r="A2381" s="105"/>
      <c r="B2381" s="33">
        <v>1</v>
      </c>
      <c r="C2381" s="24">
        <v>2</v>
      </c>
      <c r="D2381" s="24">
        <v>3</v>
      </c>
      <c r="E2381" s="24" t="s">
        <v>58</v>
      </c>
      <c r="F2381" s="24" t="s">
        <v>59</v>
      </c>
      <c r="G2381" s="24" t="s">
        <v>60</v>
      </c>
      <c r="H2381" s="24" t="s">
        <v>61</v>
      </c>
      <c r="I2381" s="24" t="s">
        <v>62</v>
      </c>
      <c r="J2381" s="24" t="s">
        <v>194</v>
      </c>
      <c r="K2381" s="102" t="s">
        <v>85</v>
      </c>
      <c r="L2381" s="105" t="s">
        <v>189</v>
      </c>
      <c r="M2381" s="105" t="s">
        <v>188</v>
      </c>
      <c r="N2381" s="105" t="s">
        <v>51</v>
      </c>
    </row>
    <row r="2382" spans="1:14" ht="13.8" thickBot="1" x14ac:dyDescent="0.25">
      <c r="A2382" s="26" t="s">
        <v>56</v>
      </c>
      <c r="B2382" s="22">
        <v>16</v>
      </c>
      <c r="C2382" s="22">
        <v>25</v>
      </c>
      <c r="D2382" s="22">
        <v>32</v>
      </c>
      <c r="E2382" s="22">
        <v>38</v>
      </c>
      <c r="F2382" s="22">
        <v>56</v>
      </c>
      <c r="G2382" s="22">
        <v>87</v>
      </c>
      <c r="H2382" s="22">
        <v>121</v>
      </c>
      <c r="I2382" s="22"/>
      <c r="J2382" s="23"/>
      <c r="K2382" s="68"/>
      <c r="L2382" s="107" t="s">
        <v>56</v>
      </c>
      <c r="M2382" s="103" t="e">
        <f>#REF!</f>
        <v>#REF!</v>
      </c>
      <c r="N2382" s="103" t="e">
        <f>IF(M2382=0,"",CHOOSE(M2382,"16","25","32","38","38","56","56","56","56","56","87","87","87","87","87","87","87","87","87","87","121","121","121","121","121","121","121","121","121","121","手入力箇所","手入力箇所","手入力箇所","手入力箇所","手入力箇所","手入力箇所","手入力箇所","手入力箇所","手入力箇所","手入力箇所"))</f>
        <v>#REF!</v>
      </c>
    </row>
    <row r="2383" spans="1:14" ht="13.8" thickBot="1" x14ac:dyDescent="0.25">
      <c r="A2383" s="27" t="s">
        <v>57</v>
      </c>
      <c r="B2383" s="18">
        <v>25</v>
      </c>
      <c r="C2383" s="18">
        <v>33</v>
      </c>
      <c r="D2383" s="18">
        <v>40</v>
      </c>
      <c r="E2383" s="18">
        <v>45</v>
      </c>
      <c r="F2383" s="18">
        <v>58</v>
      </c>
      <c r="G2383" s="18">
        <v>79</v>
      </c>
      <c r="H2383" s="18"/>
      <c r="I2383" s="18"/>
      <c r="J2383" s="62"/>
      <c r="K2383" s="69"/>
      <c r="L2383" s="107" t="s">
        <v>57</v>
      </c>
      <c r="M2383" s="103" t="e">
        <f>#REF!</f>
        <v>#REF!</v>
      </c>
      <c r="N2383" s="103" t="e">
        <f>IF(M2383=0,"",CHOOSE(M2383,"25","33","40","45","45","58","58","58","58","58","79","79","79","79","79","79","79","79","79","79","手入力箇所","手入力箇所","手入力箇所","手入力箇所","手入力箇所","手入力箇所","手入力箇所","手入力箇所","手入力箇所","手入力箇所"))</f>
        <v>#REF!</v>
      </c>
    </row>
    <row r="2384" spans="1:14" ht="48.6" thickBot="1" x14ac:dyDescent="0.25">
      <c r="A2384" s="28" t="s">
        <v>64</v>
      </c>
      <c r="B2384" s="18">
        <v>32</v>
      </c>
      <c r="C2384" s="18"/>
      <c r="D2384" s="18"/>
      <c r="E2384" s="18"/>
      <c r="F2384" s="18"/>
      <c r="G2384" s="18"/>
      <c r="H2384" s="18"/>
      <c r="I2384" s="18"/>
      <c r="J2384" s="62"/>
      <c r="K2384" s="69"/>
      <c r="L2384" s="108" t="s">
        <v>64</v>
      </c>
      <c r="M2384" s="103" t="e">
        <f>#REF!</f>
        <v>#REF!</v>
      </c>
      <c r="N2384" s="103" t="e">
        <f>IF(M2384=0,"",CHOOSE(M2384,"32","手入力箇所","手入力箇所","手入力箇所","手入力箇所","手入力箇所","手入力箇所","手入力箇所","手入力箇所","手入力箇所","手入力箇所"))</f>
        <v>#REF!</v>
      </c>
    </row>
    <row r="2385" spans="1:14" ht="48.6" thickBot="1" x14ac:dyDescent="0.25">
      <c r="A2385" s="28" t="s">
        <v>65</v>
      </c>
      <c r="B2385" s="18">
        <v>36</v>
      </c>
      <c r="C2385" s="18"/>
      <c r="D2385" s="18"/>
      <c r="E2385" s="18"/>
      <c r="F2385" s="18"/>
      <c r="G2385" s="18"/>
      <c r="H2385" s="18"/>
      <c r="I2385" s="18"/>
      <c r="J2385" s="62"/>
      <c r="K2385" s="69"/>
      <c r="L2385" s="108" t="s">
        <v>65</v>
      </c>
      <c r="M2385" s="103" t="e">
        <f>#REF!</f>
        <v>#REF!</v>
      </c>
      <c r="N2385" s="103" t="e">
        <f>IF(M2385=0,"",CHOOSE(M2385,"36","手入力箇所","手入力箇所","手入力箇所","手入力箇所","手入力箇所","手入力箇所","手入力箇所","手入力箇所","手入力箇所","手入力箇所"))</f>
        <v>#REF!</v>
      </c>
    </row>
    <row r="2386" spans="1:14" ht="24.6" thickBot="1" x14ac:dyDescent="0.25">
      <c r="A2386" s="28" t="s">
        <v>66</v>
      </c>
      <c r="B2386" s="18">
        <v>24</v>
      </c>
      <c r="C2386" s="18">
        <v>30</v>
      </c>
      <c r="D2386" s="18">
        <v>33</v>
      </c>
      <c r="E2386" s="18">
        <v>35</v>
      </c>
      <c r="F2386" s="18">
        <v>42</v>
      </c>
      <c r="G2386" s="18"/>
      <c r="H2386" s="18"/>
      <c r="I2386" s="18"/>
      <c r="J2386" s="62"/>
      <c r="K2386" s="69"/>
      <c r="L2386" s="108" t="s">
        <v>66</v>
      </c>
      <c r="M2386" s="103" t="e">
        <f>#REF!</f>
        <v>#REF!</v>
      </c>
      <c r="N2386" s="103" t="e">
        <f>IF(M2386=0,"",CHOOSE(M2386,"24","30","33","35","35","42","42","42","42","42","手入力箇所","手入力箇所","手入力箇所","手入力箇所","手入力箇所","手入力箇所","手入力箇所","手入力箇所","手入力箇所","手入力箇所"))</f>
        <v>#REF!</v>
      </c>
    </row>
    <row r="2387" spans="1:14" ht="36.6" thickBot="1" x14ac:dyDescent="0.25">
      <c r="A2387" s="28" t="s">
        <v>67</v>
      </c>
      <c r="B2387" s="18">
        <v>7</v>
      </c>
      <c r="C2387" s="18">
        <v>12</v>
      </c>
      <c r="D2387" s="18">
        <v>16</v>
      </c>
      <c r="E2387" s="18">
        <v>19</v>
      </c>
      <c r="F2387" s="18"/>
      <c r="G2387" s="18"/>
      <c r="H2387" s="18"/>
      <c r="I2387" s="18"/>
      <c r="J2387" s="62"/>
      <c r="K2387" s="69"/>
      <c r="L2387" s="108" t="s">
        <v>67</v>
      </c>
      <c r="M2387" s="103" t="e">
        <f>#REF!</f>
        <v>#REF!</v>
      </c>
      <c r="N2387" s="103" t="e">
        <f>IF(M2387=0,"",CHOOSE(M2387,"7","12","16","19","19","手入力箇所","手入力箇所","手入力箇所","手入力箇所","手入力箇所","手入力箇所","手入力箇所","手入力箇所","手入力箇所","手入力箇所"))</f>
        <v>#REF!</v>
      </c>
    </row>
    <row r="2388" spans="1:14" ht="24.6" thickBot="1" x14ac:dyDescent="0.25">
      <c r="A2388" s="28" t="s">
        <v>68</v>
      </c>
      <c r="B2388" s="18">
        <v>21</v>
      </c>
      <c r="C2388" s="18">
        <v>35</v>
      </c>
      <c r="D2388" s="18">
        <v>48</v>
      </c>
      <c r="E2388" s="18">
        <v>59</v>
      </c>
      <c r="F2388" s="18">
        <v>94</v>
      </c>
      <c r="G2388" s="18">
        <v>159</v>
      </c>
      <c r="H2388" s="18">
        <v>235</v>
      </c>
      <c r="I2388" s="18"/>
      <c r="J2388" s="62"/>
      <c r="K2388" s="69"/>
      <c r="L2388" s="108" t="s">
        <v>68</v>
      </c>
      <c r="M2388" s="103" t="e">
        <f>#REF!</f>
        <v>#REF!</v>
      </c>
      <c r="N2388" s="103" t="e">
        <f>IF(M2388=0,"",CHOOSE(M2388,"21","35","48","59","59","94","94","94","94","94","159","159","159","159","159","159","159","159","159","159","235","235","235","235","235","235","235","235","235","235","手入力箇所","手入力箇所","手入力箇所","手入力箇所","手入力箇所","手入力箇所","手入力箇所","手入力箇所","手入力箇所","手入力箇所"))</f>
        <v>#REF!</v>
      </c>
    </row>
    <row r="2389" spans="1:14" ht="36.6" thickBot="1" x14ac:dyDescent="0.25">
      <c r="A2389" s="28" t="s">
        <v>69</v>
      </c>
      <c r="B2389" s="18">
        <v>22</v>
      </c>
      <c r="C2389" s="18">
        <v>26</v>
      </c>
      <c r="D2389" s="18">
        <v>28</v>
      </c>
      <c r="E2389" s="18">
        <v>29</v>
      </c>
      <c r="F2389" s="18">
        <v>34</v>
      </c>
      <c r="G2389" s="18"/>
      <c r="H2389" s="18"/>
      <c r="I2389" s="18"/>
      <c r="J2389" s="62"/>
      <c r="K2389" s="69"/>
      <c r="L2389" s="108" t="s">
        <v>69</v>
      </c>
      <c r="M2389" s="103" t="e">
        <f>#REF!</f>
        <v>#REF!</v>
      </c>
      <c r="N2389" s="103" t="e">
        <f>IF(M2389=0,"",CHOOSE(M2389,"22","26","28","29","29","34","34","34","34","34","手入力箇所","手入力箇所","手入力箇所","手入力箇所","手入力箇所","手入力箇所","手入力箇所","手入力箇所","手入力箇所","手入力箇所"))</f>
        <v>#REF!</v>
      </c>
    </row>
    <row r="2390" spans="1:14" ht="13.8" thickBot="1" x14ac:dyDescent="0.25">
      <c r="A2390" s="27" t="s">
        <v>63</v>
      </c>
      <c r="B2390" s="18">
        <v>21</v>
      </c>
      <c r="C2390" s="18">
        <v>33</v>
      </c>
      <c r="D2390" s="18">
        <v>46</v>
      </c>
      <c r="E2390" s="18">
        <v>56</v>
      </c>
      <c r="F2390" s="18">
        <v>89</v>
      </c>
      <c r="G2390" s="18">
        <v>151</v>
      </c>
      <c r="H2390" s="18">
        <v>224</v>
      </c>
      <c r="I2390" s="18">
        <v>289</v>
      </c>
      <c r="J2390" s="18">
        <v>350</v>
      </c>
      <c r="K2390" s="69"/>
      <c r="L2390" s="107" t="s">
        <v>63</v>
      </c>
      <c r="M2390" s="103" t="e">
        <f>#REF!</f>
        <v>#REF!</v>
      </c>
      <c r="N2390" s="103" t="e">
        <f>IF(M2390=0,"",CHOOSE(M2390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391" spans="1:14" ht="24.6" thickBot="1" x14ac:dyDescent="0.25">
      <c r="A2391" s="34" t="s">
        <v>70</v>
      </c>
      <c r="B2391" s="35">
        <v>13</v>
      </c>
      <c r="C2391" s="35">
        <v>33</v>
      </c>
      <c r="D2391" s="35">
        <v>59</v>
      </c>
      <c r="E2391" s="35"/>
      <c r="F2391" s="35"/>
      <c r="G2391" s="35"/>
      <c r="H2391" s="35"/>
      <c r="I2391" s="35"/>
      <c r="J2391" s="36"/>
      <c r="K2391" s="67"/>
      <c r="L2391" s="108" t="s">
        <v>70</v>
      </c>
      <c r="M2391" s="103" t="e">
        <f>#REF!</f>
        <v>#REF!</v>
      </c>
      <c r="N2391" s="103" t="e">
        <f>IF(M2391=0,"",CHOOSE(M2391,"13","33","59","手入力箇所","手入力箇所","手入力箇所","手入力箇所","手入力箇所","手入力箇所","手入力箇所","手入力箇所","手入力箇所","手入力箇所"))</f>
        <v>#REF!</v>
      </c>
    </row>
    <row r="2392" spans="1:14" ht="13.8" thickBot="1" x14ac:dyDescent="0.25">
      <c r="A2392" s="37" t="s">
        <v>71</v>
      </c>
      <c r="B2392" s="17">
        <v>23</v>
      </c>
      <c r="C2392" s="17">
        <v>39</v>
      </c>
      <c r="D2392" s="17">
        <v>97</v>
      </c>
      <c r="E2392" s="17"/>
      <c r="F2392" s="17"/>
      <c r="G2392" s="17"/>
      <c r="H2392" s="17"/>
      <c r="I2392" s="17"/>
      <c r="J2392" s="64"/>
      <c r="K2392" s="70"/>
      <c r="L2392" s="109" t="s">
        <v>71</v>
      </c>
      <c r="M2392" s="103" t="e">
        <f>#REF!</f>
        <v>#REF!</v>
      </c>
      <c r="N2392" s="103" t="e">
        <f>IF(M2392=0,"",CHOOSE(M2392,"23","39","97","手入力箇所","手入力箇所","手入力箇所","手入力箇所","手入力箇所","手入力箇所","手入力箇所","手入力箇所","手入力箇所","手入力箇所"))</f>
        <v>#REF!</v>
      </c>
    </row>
    <row r="2393" spans="1:14" ht="13.8" thickBot="1" x14ac:dyDescent="0.25">
      <c r="A2393" s="29" t="s">
        <v>72</v>
      </c>
      <c r="B2393" s="18">
        <v>21</v>
      </c>
      <c r="C2393" s="18">
        <v>37</v>
      </c>
      <c r="D2393" s="18">
        <v>58</v>
      </c>
      <c r="E2393" s="18">
        <v>76</v>
      </c>
      <c r="F2393" s="18">
        <v>137</v>
      </c>
      <c r="G2393" s="18"/>
      <c r="H2393" s="18"/>
      <c r="I2393" s="18"/>
      <c r="J2393" s="62"/>
      <c r="K2393" s="69"/>
      <c r="L2393" s="109" t="s">
        <v>72</v>
      </c>
      <c r="M2393" s="103" t="e">
        <f>#REF!</f>
        <v>#REF!</v>
      </c>
      <c r="N2393" s="103" t="e">
        <f>IF(M2393=0,"",CHOOSE(M2393,"21","37","58","76","76","137","137","137","137","137","手入力箇所","手入力箇所","手入力箇所","手入力箇所","手入力箇所","手入力箇所","手入力箇所","手入力箇所","手入力箇所","手入力箇所"))</f>
        <v>#REF!</v>
      </c>
    </row>
    <row r="2394" spans="1:14" ht="13.8" thickBot="1" x14ac:dyDescent="0.25">
      <c r="A2394" s="29" t="s">
        <v>73</v>
      </c>
      <c r="B2394" s="18">
        <v>48</v>
      </c>
      <c r="C2394" s="18">
        <v>93</v>
      </c>
      <c r="D2394" s="18">
        <v>138</v>
      </c>
      <c r="E2394" s="18">
        <v>183</v>
      </c>
      <c r="F2394" s="18"/>
      <c r="G2394" s="18"/>
      <c r="H2394" s="18"/>
      <c r="I2394" s="18"/>
      <c r="J2394" s="62"/>
      <c r="K2394" s="69"/>
      <c r="L2394" s="109" t="s">
        <v>73</v>
      </c>
      <c r="M2394" s="103" t="e">
        <f>#REF!</f>
        <v>#REF!</v>
      </c>
      <c r="N2394" s="103" t="e">
        <f>IF(M2394=0,"",CHOOSE(M2394,"48","93","138","183","183","手入力箇所","手入力箇所","手入力箇所","手入力箇所","手入力箇所","手入力箇所","手入力箇所","手入力箇所","手入力箇所","手入力箇所"))</f>
        <v>#REF!</v>
      </c>
    </row>
    <row r="2395" spans="1:14" ht="37.200000000000003" thickBot="1" x14ac:dyDescent="0.25">
      <c r="A2395" s="30" t="s">
        <v>74</v>
      </c>
      <c r="B2395" s="18">
        <v>13</v>
      </c>
      <c r="C2395" s="18">
        <v>26</v>
      </c>
      <c r="D2395" s="18">
        <v>40</v>
      </c>
      <c r="E2395" s="18">
        <v>55</v>
      </c>
      <c r="F2395" s="18">
        <v>107</v>
      </c>
      <c r="G2395" s="18">
        <v>224</v>
      </c>
      <c r="H2395" s="18">
        <v>386</v>
      </c>
      <c r="I2395" s="18"/>
      <c r="J2395" s="62"/>
      <c r="K2395" s="69"/>
      <c r="L2395" s="110" t="s">
        <v>74</v>
      </c>
      <c r="M2395" s="103" t="e">
        <f>#REF!</f>
        <v>#REF!</v>
      </c>
      <c r="N2395" s="103" t="e">
        <f>IF(M2395=0,"",CHOOSE(M2395,"13","26","40","55","55","107","107","107","107","107","224","224","224","224","224","224","224","224","224","224","386","386","386","386","386","386","386","386","386","386","手入力箇所","手入力箇所","手入力箇所","手入力箇所","手入力箇所","手入力箇所","手入力箇所","手入力箇所","手入力箇所","手入力箇所"))</f>
        <v>#REF!</v>
      </c>
    </row>
    <row r="2396" spans="1:14" ht="13.8" thickBot="1" x14ac:dyDescent="0.25">
      <c r="A2396" s="29" t="s">
        <v>75</v>
      </c>
      <c r="B2396" s="18">
        <v>36</v>
      </c>
      <c r="C2396" s="18">
        <v>98</v>
      </c>
      <c r="D2396" s="18">
        <v>173</v>
      </c>
      <c r="E2396" s="18">
        <v>274</v>
      </c>
      <c r="F2396" s="18"/>
      <c r="G2396" s="18"/>
      <c r="H2396" s="18"/>
      <c r="I2396" s="18"/>
      <c r="J2396" s="62"/>
      <c r="K2396" s="69"/>
      <c r="L2396" s="109" t="s">
        <v>75</v>
      </c>
      <c r="M2396" s="103" t="e">
        <f>#REF!</f>
        <v>#REF!</v>
      </c>
      <c r="N2396" s="103" t="e">
        <f>IF(M2396=0,"",CHOOSE(M2396,"36","98","173","274","274","手入力箇所","手入力箇所","手入力箇所","手入力箇所","手入力箇所","手入力箇所","手入力箇所","手入力箇所","手入力箇所","手入力箇所"))</f>
        <v>#REF!</v>
      </c>
    </row>
    <row r="2397" spans="1:14" ht="37.200000000000003" thickBot="1" x14ac:dyDescent="0.25">
      <c r="A2397" s="30" t="s">
        <v>76</v>
      </c>
      <c r="B2397" s="18">
        <v>127</v>
      </c>
      <c r="C2397" s="18">
        <v>127</v>
      </c>
      <c r="D2397" s="18">
        <v>127</v>
      </c>
      <c r="E2397" s="18">
        <v>127</v>
      </c>
      <c r="F2397" s="18"/>
      <c r="G2397" s="18"/>
      <c r="H2397" s="18"/>
      <c r="I2397" s="18"/>
      <c r="J2397" s="62"/>
      <c r="K2397" s="69"/>
      <c r="L2397" s="110" t="s">
        <v>76</v>
      </c>
      <c r="M2397" s="103" t="e">
        <f>#REF!</f>
        <v>#REF!</v>
      </c>
      <c r="N2397" s="103" t="e">
        <f>IF(M2397=0,"",CHOOSE(M2397,"127","127","127","127","127","手入力箇所","手入力箇所","手入力箇所","手入力箇所","手入力箇所","手入力箇所","手入力箇所","手入力箇所","手入力箇所","手入力箇所"))</f>
        <v>#REF!</v>
      </c>
    </row>
    <row r="2398" spans="1:14" ht="27" thickBot="1" x14ac:dyDescent="0.25">
      <c r="A2398" s="31" t="s">
        <v>77</v>
      </c>
      <c r="B2398" s="18">
        <v>42</v>
      </c>
      <c r="C2398" s="18">
        <v>90</v>
      </c>
      <c r="D2398" s="18">
        <v>141</v>
      </c>
      <c r="E2398" s="18">
        <v>193</v>
      </c>
      <c r="F2398" s="62"/>
      <c r="G2398" s="62"/>
      <c r="H2398" s="62"/>
      <c r="I2398" s="62"/>
      <c r="J2398" s="62"/>
      <c r="K2398" s="69"/>
      <c r="L2398" s="111" t="s">
        <v>77</v>
      </c>
      <c r="M2398" s="103" t="e">
        <f>#REF!</f>
        <v>#REF!</v>
      </c>
      <c r="N2398" s="103" t="e">
        <f>IF(M2398=0,"",CHOOSE(M2398,"42","90","141","193","1936","手入力箇所","手入力箇所","手入力箇所","手入力箇所","手入力箇所","手入力箇所","手入力箇所","手入力箇所","手入力箇所","手入力箇所"))</f>
        <v>#REF!</v>
      </c>
    </row>
    <row r="2399" spans="1:14" ht="40.200000000000003" thickBot="1" x14ac:dyDescent="0.25">
      <c r="A2399" s="31" t="s">
        <v>78</v>
      </c>
      <c r="B2399" s="18">
        <v>24</v>
      </c>
      <c r="C2399" s="18">
        <v>43</v>
      </c>
      <c r="D2399" s="18">
        <v>61</v>
      </c>
      <c r="E2399" s="18">
        <v>76</v>
      </c>
      <c r="F2399" s="62"/>
      <c r="G2399" s="62"/>
      <c r="H2399" s="62"/>
      <c r="I2399" s="62"/>
      <c r="J2399" s="62"/>
      <c r="K2399" s="69"/>
      <c r="L2399" s="111" t="s">
        <v>78</v>
      </c>
      <c r="M2399" s="103" t="e">
        <f>#REF!</f>
        <v>#REF!</v>
      </c>
      <c r="N2399" s="103" t="e">
        <f>IF(M2399=0,"",CHOOSE(M2399,"24","43","61","76","76","手入力箇所","手入力箇所","手入力箇所","手入力箇所","手入力箇所","手入力箇所","手入力箇所","手入力箇所","手入力箇所","手入力箇所"))</f>
        <v>#REF!</v>
      </c>
    </row>
    <row r="2400" spans="1:14" ht="27" thickBot="1" x14ac:dyDescent="0.25">
      <c r="A2400" s="31" t="s">
        <v>79</v>
      </c>
      <c r="B2400" s="18">
        <v>54</v>
      </c>
      <c r="C2400" s="18">
        <v>77</v>
      </c>
      <c r="D2400" s="18">
        <v>94</v>
      </c>
      <c r="E2400" s="18">
        <v>107</v>
      </c>
      <c r="F2400" s="62"/>
      <c r="G2400" s="62"/>
      <c r="H2400" s="62"/>
      <c r="I2400" s="62"/>
      <c r="J2400" s="62"/>
      <c r="K2400" s="69"/>
      <c r="L2400" s="111" t="s">
        <v>79</v>
      </c>
      <c r="M2400" s="103" t="e">
        <f>#REF!</f>
        <v>#REF!</v>
      </c>
      <c r="N2400" s="103" t="e">
        <f>IF(M2400=0,"",CHOOSE(M2400,"54","77","94","107","107","手入力箇所","手入力箇所","手入力箇所","手入力箇所","手入力箇所","手入力箇所","手入力箇所","手入力箇所","手入力箇所","手入力箇所"))</f>
        <v>#REF!</v>
      </c>
    </row>
    <row r="2401" spans="1:14" ht="40.200000000000003" thickBot="1" x14ac:dyDescent="0.25">
      <c r="A2401" s="31" t="s">
        <v>80</v>
      </c>
      <c r="B2401" s="18">
        <v>49</v>
      </c>
      <c r="C2401" s="18">
        <v>53</v>
      </c>
      <c r="D2401" s="18">
        <v>55</v>
      </c>
      <c r="E2401" s="18">
        <v>56</v>
      </c>
      <c r="F2401" s="62"/>
      <c r="G2401" s="62"/>
      <c r="H2401" s="62"/>
      <c r="I2401" s="62"/>
      <c r="J2401" s="62"/>
      <c r="K2401" s="69"/>
      <c r="L2401" s="111" t="s">
        <v>80</v>
      </c>
      <c r="M2401" s="103" t="e">
        <f>#REF!</f>
        <v>#REF!</v>
      </c>
      <c r="N2401" s="103" t="e">
        <f>IF(M2401=0,"",CHOOSE(M2401,"49","53","55","56","56","手入力箇所","手入力箇所","手入力箇所","手入力箇所","手入力箇所","手入力箇所","手入力箇所","手入力箇所","手入力箇所","手入力箇所"))</f>
        <v>#REF!</v>
      </c>
    </row>
    <row r="2402" spans="1:14" ht="40.200000000000003" thickBot="1" x14ac:dyDescent="0.25">
      <c r="A2402" s="38" t="s">
        <v>81</v>
      </c>
      <c r="B2402" s="35">
        <v>232</v>
      </c>
      <c r="C2402" s="35">
        <v>232</v>
      </c>
      <c r="D2402" s="36"/>
      <c r="E2402" s="36"/>
      <c r="F2402" s="36"/>
      <c r="G2402" s="36"/>
      <c r="H2402" s="36"/>
      <c r="I2402" s="36"/>
      <c r="J2402" s="36"/>
      <c r="K2402" s="67"/>
      <c r="L2402" s="111" t="s">
        <v>81</v>
      </c>
      <c r="M2402" s="103" t="e">
        <f>#REF!</f>
        <v>#REF!</v>
      </c>
      <c r="N2402" s="103" t="e">
        <f>IF(M2402=0,"",CHOOSE(M2402,"232","232","手入力箇所","手入力箇所","手入力箇所","手入力箇所","手入力箇所","手入力箇所","手入力箇所","手入力箇所","手入力箇所","手入力箇所"))</f>
        <v>#REF!</v>
      </c>
    </row>
    <row r="2403" spans="1:14" ht="13.8" thickBot="1" x14ac:dyDescent="0.25">
      <c r="A2403" s="39" t="s">
        <v>82</v>
      </c>
      <c r="B2403" s="17">
        <v>6</v>
      </c>
      <c r="C2403" s="17">
        <v>9</v>
      </c>
      <c r="D2403" s="17">
        <v>11</v>
      </c>
      <c r="E2403" s="17">
        <v>13</v>
      </c>
      <c r="F2403" s="17">
        <v>18</v>
      </c>
      <c r="G2403" s="17">
        <v>26</v>
      </c>
      <c r="H2403" s="17">
        <v>35</v>
      </c>
      <c r="I2403" s="17">
        <v>43</v>
      </c>
      <c r="J2403" s="17">
        <v>49</v>
      </c>
      <c r="K2403" s="70"/>
      <c r="L2403" s="111" t="s">
        <v>82</v>
      </c>
      <c r="M2403" s="103" t="e">
        <f>#REF!</f>
        <v>#REF!</v>
      </c>
      <c r="N2403" s="103" t="e">
        <f>IF(M2403=0,"",CHOOSE(M2403,"6","9","11","13","13","18","18","18","18","18","26","26","26","26","26","26","26","26","26","26","35","35","35","35","35","35","35","35","35","35","43","43","43","43","43","43","43","43","43","43","49","49","49","49","49","49","49","49","49","49","手入力箇所","手入力箇所","手入力箇所","手入力箇所","手入力箇所","手入力箇所","手入力箇所","手入力箇所","手入力箇所","手入力箇所"))</f>
        <v>#REF!</v>
      </c>
    </row>
    <row r="2404" spans="1:14" ht="13.8" thickBot="1" x14ac:dyDescent="0.25">
      <c r="A2404" s="31" t="s">
        <v>83</v>
      </c>
      <c r="B2404" s="18">
        <v>6</v>
      </c>
      <c r="C2404" s="18">
        <v>10</v>
      </c>
      <c r="D2404" s="18">
        <v>14</v>
      </c>
      <c r="E2404" s="18">
        <v>17</v>
      </c>
      <c r="F2404" s="18">
        <v>29</v>
      </c>
      <c r="G2404" s="18">
        <v>50</v>
      </c>
      <c r="H2404" s="18">
        <v>76</v>
      </c>
      <c r="I2404" s="18">
        <v>100</v>
      </c>
      <c r="J2404" s="18">
        <v>123</v>
      </c>
      <c r="K2404" s="69"/>
      <c r="L2404" s="111" t="s">
        <v>83</v>
      </c>
      <c r="M2404" s="103" t="e">
        <f>#REF!</f>
        <v>#REF!</v>
      </c>
      <c r="N2404" s="103" t="e">
        <f>IF(M2404=0,"",CHOOSE(M2404,"6","10","14","17","17","29","29","29","29","29","50","50","50","50","50","50","50","50","50","50","76","76","76","76","76","76","76","76","76","76","100","100","100","100","100","100","100","100","100","100","123","123","123","123","123","123","123","123","123","123","手入力箇所","手入力箇所","手入力箇所","手入力箇所","手入力箇所","手入力箇所","手入力箇所","手入力箇所","手入力箇所"))</f>
        <v>#REF!</v>
      </c>
    </row>
    <row r="2405" spans="1:14" ht="27" thickBot="1" x14ac:dyDescent="0.25">
      <c r="A2405" s="32" t="s">
        <v>84</v>
      </c>
      <c r="B2405" s="20">
        <v>9</v>
      </c>
      <c r="C2405" s="20">
        <v>15</v>
      </c>
      <c r="D2405" s="20">
        <v>20</v>
      </c>
      <c r="E2405" s="20">
        <v>24</v>
      </c>
      <c r="F2405" s="20">
        <v>39</v>
      </c>
      <c r="G2405" s="20">
        <v>65</v>
      </c>
      <c r="H2405" s="63"/>
      <c r="I2405" s="63"/>
      <c r="J2405" s="63"/>
      <c r="K2405" s="106"/>
      <c r="L2405" s="111" t="s">
        <v>84</v>
      </c>
      <c r="M2405" s="103" t="e">
        <f>#REF!</f>
        <v>#REF!</v>
      </c>
      <c r="N2405" s="103" t="e">
        <f>IF(M2405=0,"",CHOOSE(M2405,"9","15","20","24","24","39","39","39","39","39","65","65","65","65","65","65","65","65","65","65","手入力箇所","手入力箇所","手入力箇所","手入力箇所","手入力箇所","手入力箇所","手入力箇所","手入力箇所","手入力箇所","手入力箇所"))</f>
        <v>#REF!</v>
      </c>
    </row>
    <row r="2408" spans="1:14" ht="13.8" thickBot="1" x14ac:dyDescent="0.25"/>
    <row r="2409" spans="1:14" ht="13.8" thickBot="1" x14ac:dyDescent="0.25">
      <c r="A2409" s="688" t="e">
        <f>#REF!</f>
        <v>#REF!</v>
      </c>
      <c r="B2409" s="688"/>
      <c r="C2409" s="688"/>
      <c r="D2409" s="689" t="s">
        <v>192</v>
      </c>
      <c r="E2409" s="689"/>
      <c r="F2409" s="689"/>
      <c r="G2409" s="689"/>
      <c r="H2409" s="689"/>
      <c r="I2409" s="689"/>
      <c r="J2409" s="689"/>
      <c r="K2409" s="689"/>
      <c r="L2409" s="689"/>
      <c r="M2409" s="689"/>
      <c r="N2409" s="689"/>
    </row>
    <row r="2410" spans="1:14" ht="13.8" thickBot="1" x14ac:dyDescent="0.25">
      <c r="A2410" s="65"/>
      <c r="B2410" s="33">
        <v>1</v>
      </c>
      <c r="C2410" s="24">
        <v>2</v>
      </c>
      <c r="D2410" s="24">
        <v>3</v>
      </c>
      <c r="E2410" s="24" t="s">
        <v>58</v>
      </c>
      <c r="F2410" s="24" t="s">
        <v>59</v>
      </c>
      <c r="G2410" s="24" t="s">
        <v>60</v>
      </c>
      <c r="H2410" s="24" t="s">
        <v>61</v>
      </c>
      <c r="I2410" s="24" t="s">
        <v>62</v>
      </c>
      <c r="J2410" s="24" t="s">
        <v>194</v>
      </c>
      <c r="K2410" s="25" t="s">
        <v>85</v>
      </c>
      <c r="L2410" s="105" t="s">
        <v>189</v>
      </c>
      <c r="M2410" s="105" t="s">
        <v>188</v>
      </c>
      <c r="N2410" s="105" t="s">
        <v>51</v>
      </c>
    </row>
    <row r="2411" spans="1:14" ht="13.8" thickBot="1" x14ac:dyDescent="0.25">
      <c r="A2411" s="26" t="s">
        <v>56</v>
      </c>
      <c r="B2411" s="22">
        <v>5</v>
      </c>
      <c r="C2411" s="22">
        <v>7</v>
      </c>
      <c r="D2411" s="22">
        <v>8</v>
      </c>
      <c r="E2411" s="22">
        <v>8</v>
      </c>
      <c r="F2411" s="22">
        <v>10</v>
      </c>
      <c r="G2411" s="22">
        <v>13</v>
      </c>
      <c r="H2411" s="22">
        <v>16</v>
      </c>
      <c r="I2411" s="22"/>
      <c r="J2411" s="23"/>
      <c r="K2411" s="1"/>
      <c r="L2411" s="26" t="s">
        <v>56</v>
      </c>
      <c r="M2411" s="104" t="e">
        <f>#REF!</f>
        <v>#REF!</v>
      </c>
      <c r="N2411" s="112" t="e">
        <f>IF(M2411=0,"",CHOOSE(M2411,"5","7","8","8","8","10","10","10","10","10","13","13","13","13","13","13","13","13","13","13","16","16","16","16","16","16","16","16","16","16","16","手入力箇所","手入力箇所","手入力箇所","手入力箇所","手入力箇所","手入力箇所","手入力箇所","手入力箇所","手入力箇所","手入力箇所"))</f>
        <v>#REF!</v>
      </c>
    </row>
    <row r="2412" spans="1:14" ht="13.8" thickBot="1" x14ac:dyDescent="0.25">
      <c r="A2412" s="27" t="s">
        <v>57</v>
      </c>
      <c r="B2412" s="18">
        <v>5</v>
      </c>
      <c r="C2412" s="18">
        <v>7</v>
      </c>
      <c r="D2412" s="18">
        <v>8</v>
      </c>
      <c r="E2412" s="18">
        <v>9</v>
      </c>
      <c r="F2412" s="18">
        <v>12</v>
      </c>
      <c r="G2412" s="18">
        <v>16</v>
      </c>
      <c r="H2412" s="18"/>
      <c r="I2412" s="18"/>
      <c r="J2412" s="62"/>
      <c r="K2412" s="19"/>
      <c r="L2412" s="27" t="s">
        <v>57</v>
      </c>
      <c r="M2412" s="104" t="e">
        <f>#REF!</f>
        <v>#REF!</v>
      </c>
      <c r="N2412" s="113" t="e">
        <f>IF(M2412=0,"",CHOOSE(M2412,"5","7","8","9","9","12","12","12","12","12","16","16","16","16","16","16","16","16","16","16","手入力箇所","手入力箇所","手入力箇所","手入力箇所","手入力箇所","手入力箇所","手入力箇所","手入力箇所","手入力箇所","手入力箇所"))</f>
        <v>#REF!</v>
      </c>
    </row>
    <row r="2413" spans="1:14" ht="48.6" thickBot="1" x14ac:dyDescent="0.25">
      <c r="A2413" s="28" t="s">
        <v>64</v>
      </c>
      <c r="B2413" s="18">
        <v>6</v>
      </c>
      <c r="C2413" s="18"/>
      <c r="D2413" s="18"/>
      <c r="E2413" s="18"/>
      <c r="F2413" s="18"/>
      <c r="G2413" s="18"/>
      <c r="H2413" s="18"/>
      <c r="I2413" s="18"/>
      <c r="J2413" s="62"/>
      <c r="K2413" s="19"/>
      <c r="L2413" s="28" t="s">
        <v>64</v>
      </c>
      <c r="M2413" s="104" t="e">
        <f>#REF!</f>
        <v>#REF!</v>
      </c>
      <c r="N2413" s="113" t="e">
        <f>IF(M2413=0,"",CHOOSE(M2413,"6","手入力箇所","手入力箇所","手入力箇所","手入力箇所","手入力箇所","手入力箇所","手入力箇所","手入力箇所","手入力箇所","手入力箇所","",""))</f>
        <v>#REF!</v>
      </c>
    </row>
    <row r="2414" spans="1:14" ht="48.6" thickBot="1" x14ac:dyDescent="0.25">
      <c r="A2414" s="28" t="s">
        <v>65</v>
      </c>
      <c r="B2414" s="18">
        <v>6</v>
      </c>
      <c r="C2414" s="18"/>
      <c r="D2414" s="18"/>
      <c r="E2414" s="18"/>
      <c r="F2414" s="18"/>
      <c r="G2414" s="18"/>
      <c r="H2414" s="18"/>
      <c r="I2414" s="18"/>
      <c r="J2414" s="62"/>
      <c r="K2414" s="19"/>
      <c r="L2414" s="28" t="s">
        <v>65</v>
      </c>
      <c r="M2414" s="104" t="e">
        <f>#REF!</f>
        <v>#REF!</v>
      </c>
      <c r="N2414" s="113" t="e">
        <f>IF(M2414=0,"",CHOOSE(M2414,"6","手入力箇所","手入力箇所","手入力箇所","手入力箇所","手入力箇所","手入力箇所","手入力箇所","手入力箇所","手入力箇所","手入力箇所","",""))</f>
        <v>#REF!</v>
      </c>
    </row>
    <row r="2415" spans="1:14" ht="24.6" thickBot="1" x14ac:dyDescent="0.25">
      <c r="A2415" s="28" t="s">
        <v>66</v>
      </c>
      <c r="B2415" s="18">
        <v>5</v>
      </c>
      <c r="C2415" s="18">
        <v>7</v>
      </c>
      <c r="D2415" s="18">
        <v>8</v>
      </c>
      <c r="E2415" s="18">
        <v>9</v>
      </c>
      <c r="F2415" s="18">
        <v>12</v>
      </c>
      <c r="G2415" s="18"/>
      <c r="H2415" s="18"/>
      <c r="I2415" s="18"/>
      <c r="J2415" s="62"/>
      <c r="K2415" s="19"/>
      <c r="L2415" s="28" t="s">
        <v>66</v>
      </c>
      <c r="M2415" s="104" t="e">
        <f>#REF!</f>
        <v>#REF!</v>
      </c>
      <c r="N2415" s="113" t="e">
        <f>IF(M2415=0,"",CHOOSE(M2415,"5","7","8","9","9","12","12","12","12","12","手入力箇所","手入力箇所","手入力箇所","手入力箇所","手入力箇所","手入力箇所","手入力箇所","手入力箇所","手入力箇所","手入力箇所"))</f>
        <v>#REF!</v>
      </c>
    </row>
    <row r="2416" spans="1:14" ht="36.6" thickBot="1" x14ac:dyDescent="0.25">
      <c r="A2416" s="28" t="s">
        <v>67</v>
      </c>
      <c r="B2416" s="18">
        <v>4</v>
      </c>
      <c r="C2416" s="18">
        <v>5</v>
      </c>
      <c r="D2416" s="18">
        <v>5</v>
      </c>
      <c r="E2416" s="18">
        <v>6</v>
      </c>
      <c r="F2416" s="18"/>
      <c r="G2416" s="18"/>
      <c r="H2416" s="18"/>
      <c r="I2416" s="18"/>
      <c r="J2416" s="62"/>
      <c r="K2416" s="19"/>
      <c r="L2416" s="28" t="s">
        <v>67</v>
      </c>
      <c r="M2416" s="104" t="e">
        <f>#REF!</f>
        <v>#REF!</v>
      </c>
      <c r="N2416" s="113" t="e">
        <f>IF(M2416=0,"",CHOOSE(M2416,"4","5","5","6","6","手入力箇所","手入力箇所","手入力箇所","手入力箇所","手入力箇所","手入力箇所","手入力箇所","手入力箇所","手入力箇所","手入力箇所"))</f>
        <v>#REF!</v>
      </c>
    </row>
    <row r="2417" spans="1:14" ht="24.6" thickBot="1" x14ac:dyDescent="0.25">
      <c r="A2417" s="28" t="s">
        <v>68</v>
      </c>
      <c r="B2417" s="18">
        <v>12</v>
      </c>
      <c r="C2417" s="18">
        <v>12</v>
      </c>
      <c r="D2417" s="18">
        <v>12</v>
      </c>
      <c r="E2417" s="18">
        <v>12</v>
      </c>
      <c r="F2417" s="18">
        <v>12</v>
      </c>
      <c r="G2417" s="18">
        <v>12</v>
      </c>
      <c r="H2417" s="18">
        <v>12</v>
      </c>
      <c r="I2417" s="18"/>
      <c r="J2417" s="62"/>
      <c r="K2417" s="19"/>
      <c r="L2417" s="28" t="s">
        <v>68</v>
      </c>
      <c r="M2417" s="104" t="e">
        <f>#REF!</f>
        <v>#REF!</v>
      </c>
      <c r="N2417" s="113" t="e">
        <f>IF(M2417=0,"",CHOOSE(M2417,"12","12","12","12","12","12","12","12","12","12","12","12","12","12","12","12","12","12","12","12","12","12","12","12","12","12","12","12","12","12","手入力箇所","手入力箇所","手入力箇所","手入力箇所","手入力箇所","手入力箇所","手入力箇所","手入力箇所","手入力箇所","手入力箇所"))</f>
        <v>#REF!</v>
      </c>
    </row>
    <row r="2418" spans="1:14" ht="36.6" thickBot="1" x14ac:dyDescent="0.25">
      <c r="A2418" s="28" t="s">
        <v>69</v>
      </c>
      <c r="B2418" s="18">
        <v>7</v>
      </c>
      <c r="C2418" s="18">
        <v>7</v>
      </c>
      <c r="D2418" s="18">
        <v>7</v>
      </c>
      <c r="E2418" s="18">
        <v>7</v>
      </c>
      <c r="F2418" s="18">
        <v>7</v>
      </c>
      <c r="G2418" s="18"/>
      <c r="H2418" s="18"/>
      <c r="I2418" s="18"/>
      <c r="J2418" s="62"/>
      <c r="K2418" s="19"/>
      <c r="L2418" s="28" t="s">
        <v>69</v>
      </c>
      <c r="M2418" s="104" t="e">
        <f>#REF!</f>
        <v>#REF!</v>
      </c>
      <c r="N2418" s="113" t="e">
        <f>IF(M2418=0,"",CHOOSE(M2418,"7","7","7","7","7","7","7","7","7","7","手入力箇所","手入力箇所","手入力箇所","手入力箇所","手入力箇所","手入力箇所","手入力箇所","手入力箇所","手入力箇所","手入力箇所"))</f>
        <v>#REF!</v>
      </c>
    </row>
    <row r="2419" spans="1:14" ht="13.8" thickBot="1" x14ac:dyDescent="0.25">
      <c r="A2419" s="27" t="s">
        <v>63</v>
      </c>
      <c r="B2419" s="18">
        <v>4</v>
      </c>
      <c r="C2419" s="18">
        <v>5</v>
      </c>
      <c r="D2419" s="18">
        <v>7</v>
      </c>
      <c r="E2419" s="18">
        <v>8</v>
      </c>
      <c r="F2419" s="18">
        <v>11</v>
      </c>
      <c r="G2419" s="18">
        <v>16</v>
      </c>
      <c r="H2419" s="18">
        <v>22</v>
      </c>
      <c r="I2419" s="18">
        <v>26</v>
      </c>
      <c r="J2419" s="18">
        <v>31</v>
      </c>
      <c r="K2419" s="19"/>
      <c r="L2419" s="27" t="s">
        <v>63</v>
      </c>
      <c r="M2419" s="104" t="e">
        <f>#REF!</f>
        <v>#REF!</v>
      </c>
      <c r="N2419" s="113" t="e">
        <f>IF(M2419=0,"",CHOOSE(M2419,"4","5","7","8","8","11","11","11","11","11","16","16","16","16","16","16","16","16","16","16","22","22","22","22","22","22","22","22","22","22","26","26","26","26","26","26","26","26","26","26","31","31","31","31","31","31","31","31","31","31","31","手入力箇所","手入力箇所","手入力箇所","手入力箇所","手入力箇所","手入力箇所","手入力箇所","手入力箇所","手入力箇所","手入力箇所"))</f>
        <v>#REF!</v>
      </c>
    </row>
    <row r="2420" spans="1:14" ht="24.6" thickBot="1" x14ac:dyDescent="0.25">
      <c r="A2420" s="28" t="s">
        <v>70</v>
      </c>
      <c r="B2420" s="18">
        <v>5</v>
      </c>
      <c r="C2420" s="18">
        <v>6</v>
      </c>
      <c r="D2420" s="18">
        <v>7</v>
      </c>
      <c r="E2420" s="18"/>
      <c r="F2420" s="18"/>
      <c r="G2420" s="18"/>
      <c r="H2420" s="18"/>
      <c r="I2420" s="18"/>
      <c r="J2420" s="62"/>
      <c r="K2420" s="19"/>
      <c r="L2420" s="28" t="s">
        <v>70</v>
      </c>
      <c r="M2420" s="104" t="e">
        <f>#REF!</f>
        <v>#REF!</v>
      </c>
      <c r="N2420" s="113" t="e">
        <f>IF(M2420=0,"",CHOOSE(M2420,"5","6","7","手入力箇所","手入力箇所","手入力箇所","手入力箇所","手入力箇所","手入力箇所","手入力箇所","手入力箇所","手入力箇所","手入力箇所"))</f>
        <v>#REF!</v>
      </c>
    </row>
    <row r="2421" spans="1:14" ht="13.8" thickBot="1" x14ac:dyDescent="0.25">
      <c r="A2421" s="29" t="s">
        <v>71</v>
      </c>
      <c r="B2421" s="18">
        <v>3</v>
      </c>
      <c r="C2421" s="18">
        <v>6</v>
      </c>
      <c r="D2421" s="18">
        <v>19</v>
      </c>
      <c r="E2421" s="18"/>
      <c r="F2421" s="18"/>
      <c r="G2421" s="18"/>
      <c r="H2421" s="18"/>
      <c r="I2421" s="18"/>
      <c r="J2421" s="62"/>
      <c r="K2421" s="19"/>
      <c r="L2421" s="29" t="s">
        <v>71</v>
      </c>
      <c r="M2421" s="104" t="e">
        <f>#REF!</f>
        <v>#REF!</v>
      </c>
      <c r="N2421" s="113" t="e">
        <f>IF(M2421=0,"",CHOOSE(M2421,"3","6","19","手入力箇所","手入力箇所","手入力箇所","手入力箇所","手入力箇所","手入力箇所","手入力箇所","手入力箇所","手入力箇所","手入力箇所"))</f>
        <v>#REF!</v>
      </c>
    </row>
    <row r="2422" spans="1:14" ht="13.8" thickBot="1" x14ac:dyDescent="0.25">
      <c r="A2422" s="29" t="s">
        <v>72</v>
      </c>
      <c r="B2422" s="18">
        <v>1</v>
      </c>
      <c r="C2422" s="18">
        <v>3</v>
      </c>
      <c r="D2422" s="18">
        <v>5</v>
      </c>
      <c r="E2422" s="18">
        <v>9</v>
      </c>
      <c r="F2422" s="18">
        <v>26</v>
      </c>
      <c r="G2422" s="18"/>
      <c r="H2422" s="18"/>
      <c r="I2422" s="18"/>
      <c r="J2422" s="62"/>
      <c r="K2422" s="19"/>
      <c r="L2422" s="29" t="s">
        <v>72</v>
      </c>
      <c r="M2422" s="104" t="e">
        <f>#REF!</f>
        <v>#REF!</v>
      </c>
      <c r="N2422" s="113" t="e">
        <f>IF(M2422=0,"",CHOOSE(M2422,"1","3","5","9","9","26","26","26","26","26","手入力箇所","手入力箇所","手入力箇所","手入力箇所","手入力箇所","手入力箇所","手入力箇所","手入力箇所","手入力箇所","手入力箇所"))</f>
        <v>#REF!</v>
      </c>
    </row>
    <row r="2423" spans="1:14" ht="13.8" thickBot="1" x14ac:dyDescent="0.25">
      <c r="A2423" s="29" t="s">
        <v>73</v>
      </c>
      <c r="B2423" s="18">
        <v>4</v>
      </c>
      <c r="C2423" s="18">
        <v>11</v>
      </c>
      <c r="D2423" s="18">
        <v>20</v>
      </c>
      <c r="E2423" s="18">
        <v>33</v>
      </c>
      <c r="F2423" s="18"/>
      <c r="G2423" s="18"/>
      <c r="H2423" s="18"/>
      <c r="I2423" s="18"/>
      <c r="J2423" s="62"/>
      <c r="K2423" s="19"/>
      <c r="L2423" s="29" t="s">
        <v>73</v>
      </c>
      <c r="M2423" s="104" t="e">
        <f>#REF!</f>
        <v>#REF!</v>
      </c>
      <c r="N2423" s="113" t="e">
        <f>IF(M2423=0,"",CHOOSE(M2423,"4","11","20","33","33","手入力箇所","手入力箇所","手入力箇所","手入力箇所","手入力箇所","手入力箇所","手入力箇所","手入力箇所","手入力箇所","手入力箇所"))</f>
        <v>#REF!</v>
      </c>
    </row>
    <row r="2424" spans="1:14" ht="37.200000000000003" thickBot="1" x14ac:dyDescent="0.25">
      <c r="A2424" s="30" t="s">
        <v>74</v>
      </c>
      <c r="B2424" s="18">
        <v>4</v>
      </c>
      <c r="C2424" s="18">
        <v>6</v>
      </c>
      <c r="D2424" s="18">
        <v>8</v>
      </c>
      <c r="E2424" s="18">
        <v>10</v>
      </c>
      <c r="F2424" s="18">
        <v>15</v>
      </c>
      <c r="G2424" s="18">
        <v>23</v>
      </c>
      <c r="H2424" s="18">
        <v>33</v>
      </c>
      <c r="I2424" s="18"/>
      <c r="J2424" s="62"/>
      <c r="K2424" s="19"/>
      <c r="L2424" s="30" t="s">
        <v>74</v>
      </c>
      <c r="M2424" s="104" t="e">
        <f>#REF!</f>
        <v>#REF!</v>
      </c>
      <c r="N2424" s="113" t="e">
        <f>IF(M2424=0,"",CHOOSE(M2424,"4","6","8","10","10","15","15","15","15","15","23","23","23","23","23","23","23","23","23","23","33","33","33","33","33","33","33","33","33","33","手入力箇所","手入力箇所","手入力箇所","手入力箇所","手入力箇所","手入力箇所","手入力箇所","手入力箇所","手入力箇所","手入力箇所"))</f>
        <v>#REF!</v>
      </c>
    </row>
    <row r="2425" spans="1:14" ht="13.8" thickBot="1" x14ac:dyDescent="0.25">
      <c r="A2425" s="29" t="s">
        <v>75</v>
      </c>
      <c r="B2425" s="18">
        <v>6</v>
      </c>
      <c r="C2425" s="18">
        <v>14</v>
      </c>
      <c r="D2425" s="18">
        <v>25</v>
      </c>
      <c r="E2425" s="18">
        <v>39</v>
      </c>
      <c r="F2425" s="18"/>
      <c r="G2425" s="18"/>
      <c r="H2425" s="18"/>
      <c r="I2425" s="18"/>
      <c r="J2425" s="62"/>
      <c r="K2425" s="19"/>
      <c r="L2425" s="29" t="s">
        <v>75</v>
      </c>
      <c r="M2425" s="104" t="e">
        <f>#REF!</f>
        <v>#REF!</v>
      </c>
      <c r="N2425" s="113" t="e">
        <f>IF(M2425=0,"",CHOOSE(M2425,"6","14","25","39","39","手入力箇所","手入力箇所","手入力箇所","手入力箇所","手入力箇所","手入力箇所","手入力箇所","手入力箇所","手入力箇所","手入力箇所"))</f>
        <v>#REF!</v>
      </c>
    </row>
    <row r="2426" spans="1:14" ht="37.200000000000003" thickBot="1" x14ac:dyDescent="0.25">
      <c r="A2426" s="30" t="s">
        <v>76</v>
      </c>
      <c r="B2426" s="18">
        <v>2</v>
      </c>
      <c r="C2426" s="18">
        <v>3</v>
      </c>
      <c r="D2426" s="18">
        <v>6</v>
      </c>
      <c r="E2426" s="18">
        <v>9</v>
      </c>
      <c r="F2426" s="18"/>
      <c r="G2426" s="18"/>
      <c r="H2426" s="18"/>
      <c r="I2426" s="18"/>
      <c r="J2426" s="62"/>
      <c r="K2426" s="19"/>
      <c r="L2426" s="30" t="s">
        <v>76</v>
      </c>
      <c r="M2426" s="104" t="e">
        <f>#REF!</f>
        <v>#REF!</v>
      </c>
      <c r="N2426" s="113" t="e">
        <f>IF(M2426=0,"",CHOOSE(M2426,"2","3","6","9","9","手入力箇所","手入力箇所","手入力箇所","手入力箇所","手入力箇所","手入力箇所","手入力箇所","手入力箇所","手入力箇所","手入力箇所"))</f>
        <v>#REF!</v>
      </c>
    </row>
    <row r="2427" spans="1:14" ht="27" thickBot="1" x14ac:dyDescent="0.25">
      <c r="A2427" s="31" t="s">
        <v>77</v>
      </c>
      <c r="B2427" s="18">
        <v>12</v>
      </c>
      <c r="C2427" s="18">
        <v>18</v>
      </c>
      <c r="D2427" s="18">
        <v>22</v>
      </c>
      <c r="E2427" s="18">
        <v>26</v>
      </c>
      <c r="F2427" s="62"/>
      <c r="G2427" s="62"/>
      <c r="H2427" s="62"/>
      <c r="I2427" s="62"/>
      <c r="J2427" s="62"/>
      <c r="K2427" s="19"/>
      <c r="L2427" s="31" t="s">
        <v>77</v>
      </c>
      <c r="M2427" s="104" t="e">
        <f>#REF!</f>
        <v>#REF!</v>
      </c>
      <c r="N2427" s="113" t="e">
        <f>IF(M2427=0,"",CHOOSE(M2427,"12","18","22","26","26","手入力箇所","手入力箇所","手入力箇所","手入力箇所","手入力箇所","手入力箇所","手入力箇所","手入力箇所","手入力箇所","手入力箇所"))</f>
        <v>#REF!</v>
      </c>
    </row>
    <row r="2428" spans="1:14" ht="40.200000000000003" thickBot="1" x14ac:dyDescent="0.25">
      <c r="A2428" s="31" t="s">
        <v>78</v>
      </c>
      <c r="B2428" s="18">
        <v>5</v>
      </c>
      <c r="C2428" s="18">
        <v>8</v>
      </c>
      <c r="D2428" s="18">
        <v>11</v>
      </c>
      <c r="E2428" s="18">
        <v>14</v>
      </c>
      <c r="F2428" s="62"/>
      <c r="G2428" s="62"/>
      <c r="H2428" s="62"/>
      <c r="I2428" s="62"/>
      <c r="J2428" s="62"/>
      <c r="K2428" s="19"/>
      <c r="L2428" s="31" t="s">
        <v>78</v>
      </c>
      <c r="M2428" s="104" t="e">
        <f>#REF!</f>
        <v>#REF!</v>
      </c>
      <c r="N2428" s="113" t="e">
        <f>IF(M2428=0,"",CHOOSE(M2428,"5","8","11","14","14","手入力箇所","手入力箇所","手入力箇所","手入力箇所","手入力箇所","手入力箇所","手入力箇所","手入力箇所","手入力箇所","手入力箇所"))</f>
        <v>#REF!</v>
      </c>
    </row>
    <row r="2429" spans="1:14" ht="27" thickBot="1" x14ac:dyDescent="0.25">
      <c r="A2429" s="31" t="s">
        <v>79</v>
      </c>
      <c r="B2429" s="18">
        <v>6</v>
      </c>
      <c r="C2429" s="18">
        <v>11</v>
      </c>
      <c r="D2429" s="18">
        <v>16</v>
      </c>
      <c r="E2429" s="18">
        <v>21</v>
      </c>
      <c r="F2429" s="62"/>
      <c r="G2429" s="62"/>
      <c r="H2429" s="62"/>
      <c r="I2429" s="62"/>
      <c r="J2429" s="62"/>
      <c r="K2429" s="19"/>
      <c r="L2429" s="31" t="s">
        <v>79</v>
      </c>
      <c r="M2429" s="104" t="e">
        <f>#REF!</f>
        <v>#REF!</v>
      </c>
      <c r="N2429" s="113" t="e">
        <f>IF(M2429=0,"",CHOOSE(M2429,"6","11","16","21","21","手入力箇所","手入力箇所","手入力箇所","手入力箇所","手入力箇所","手入力箇所","手入力箇所","手入力箇所","手入力箇所"))</f>
        <v>#REF!</v>
      </c>
    </row>
    <row r="2430" spans="1:14" ht="40.200000000000003" thickBot="1" x14ac:dyDescent="0.25">
      <c r="A2430" s="31" t="s">
        <v>80</v>
      </c>
      <c r="B2430" s="18">
        <v>5</v>
      </c>
      <c r="C2430" s="18">
        <v>7</v>
      </c>
      <c r="D2430" s="18">
        <v>9</v>
      </c>
      <c r="E2430" s="18">
        <v>10</v>
      </c>
      <c r="F2430" s="62"/>
      <c r="G2430" s="62"/>
      <c r="H2430" s="62"/>
      <c r="I2430" s="62"/>
      <c r="J2430" s="62"/>
      <c r="K2430" s="19"/>
      <c r="L2430" s="31" t="s">
        <v>80</v>
      </c>
      <c r="M2430" s="104" t="e">
        <f>#REF!</f>
        <v>#REF!</v>
      </c>
      <c r="N2430" s="113" t="e">
        <f>IF(M2430=0,"",CHOOSE(M2430,"5","7","9","10","10","手入力箇所","手入力箇所","手入力箇所","手入力箇所","手入力箇所","手入力箇所","手入力箇所","手入力箇所","手入力箇所"))</f>
        <v>#REF!</v>
      </c>
    </row>
    <row r="2431" spans="1:14" ht="40.200000000000003" thickBot="1" x14ac:dyDescent="0.25">
      <c r="A2431" s="31" t="s">
        <v>81</v>
      </c>
      <c r="B2431" s="18">
        <v>9</v>
      </c>
      <c r="C2431" s="18">
        <v>14</v>
      </c>
      <c r="D2431" s="62"/>
      <c r="E2431" s="62"/>
      <c r="F2431" s="62"/>
      <c r="G2431" s="62"/>
      <c r="H2431" s="62"/>
      <c r="I2431" s="62"/>
      <c r="J2431" s="62"/>
      <c r="K2431" s="19"/>
      <c r="L2431" s="31" t="s">
        <v>81</v>
      </c>
      <c r="M2431" s="104" t="e">
        <f>#REF!</f>
        <v>#REF!</v>
      </c>
      <c r="N2431" s="113" t="e">
        <f>IF(M2431=0,"",CHOOSE(M2431,"9","14","手入力箇所","手入力箇所","手入力箇所","手入力箇所","手入力箇所","手入力箇所","手入力箇所","手入力箇所","手入力箇所","手入力箇所"))</f>
        <v>#REF!</v>
      </c>
    </row>
    <row r="2432" spans="1:14" ht="13.8" thickBot="1" x14ac:dyDescent="0.25">
      <c r="A2432" s="31" t="s">
        <v>82</v>
      </c>
      <c r="B2432" s="18">
        <v>3</v>
      </c>
      <c r="C2432" s="18">
        <v>4</v>
      </c>
      <c r="D2432" s="18">
        <v>4</v>
      </c>
      <c r="E2432" s="18">
        <v>5</v>
      </c>
      <c r="F2432" s="18">
        <v>6</v>
      </c>
      <c r="G2432" s="18">
        <v>8</v>
      </c>
      <c r="H2432" s="18">
        <v>9</v>
      </c>
      <c r="I2432" s="18">
        <v>11</v>
      </c>
      <c r="J2432" s="18">
        <v>12</v>
      </c>
      <c r="K2432" s="19"/>
      <c r="L2432" s="31" t="s">
        <v>82</v>
      </c>
      <c r="M2432" s="104" t="e">
        <f>#REF!</f>
        <v>#REF!</v>
      </c>
      <c r="N2432" s="113" t="e">
        <f>IF(M2432=0,"",CHOOSE(M2432,"3","4","4","5","5","6","6","6","6","6","8","8","8","8","8","8","8","8","8","8","9","9","9","9","9","9","9","9","9","9","11","11","11","11","11","11","11","11","11","11","12","12","12","12","12","12","12","12","12","12","12","手入力箇所","手入力箇所","手入力箇所","手入力箇所","手入力箇所","手入力箇所","手入力箇所","手入力箇所","手入力箇所","手入力箇所"))</f>
        <v>#REF!</v>
      </c>
    </row>
    <row r="2433" spans="1:14" ht="13.8" thickBot="1" x14ac:dyDescent="0.25">
      <c r="A2433" s="31" t="s">
        <v>83</v>
      </c>
      <c r="B2433" s="18">
        <v>3</v>
      </c>
      <c r="C2433" s="18">
        <v>4</v>
      </c>
      <c r="D2433" s="18">
        <v>4</v>
      </c>
      <c r="E2433" s="18">
        <v>5</v>
      </c>
      <c r="F2433" s="18">
        <v>6</v>
      </c>
      <c r="G2433" s="18">
        <v>8</v>
      </c>
      <c r="H2433" s="18">
        <v>10</v>
      </c>
      <c r="I2433" s="18">
        <v>12</v>
      </c>
      <c r="J2433" s="18">
        <v>13</v>
      </c>
      <c r="K2433" s="19"/>
      <c r="L2433" s="31" t="s">
        <v>83</v>
      </c>
      <c r="M2433" s="104" t="e">
        <f>#REF!</f>
        <v>#REF!</v>
      </c>
      <c r="N2433" s="113" t="e">
        <f>IF(M2433=0,"",CHOOSE(M2433,"3","4","4","5","5","6","6","6","6","6","8","8","8","8","8","8","8","8","8","8","10","10","10","10","10","10","10","10","10","10","12","12","12","12","12","12","12","12","12","12","13","13","13","13","13","13","13","13","13","13","13","手入力箇所","手入力箇所","手入力箇所","手入力箇所","手入力箇所","手入力箇所","手入力箇所","手入力箇所","手入力箇所","手入力箇所"))</f>
        <v>#REF!</v>
      </c>
    </row>
    <row r="2434" spans="1:14" ht="27" thickBot="1" x14ac:dyDescent="0.25">
      <c r="A2434" s="32" t="s">
        <v>84</v>
      </c>
      <c r="B2434" s="20">
        <v>1</v>
      </c>
      <c r="C2434" s="20">
        <v>2</v>
      </c>
      <c r="D2434" s="20">
        <v>3</v>
      </c>
      <c r="E2434" s="20">
        <v>4</v>
      </c>
      <c r="F2434" s="20">
        <v>8</v>
      </c>
      <c r="G2434" s="20">
        <v>19</v>
      </c>
      <c r="H2434" s="63"/>
      <c r="I2434" s="63"/>
      <c r="J2434" s="63"/>
      <c r="K2434" s="21"/>
      <c r="L2434" s="32" t="s">
        <v>84</v>
      </c>
      <c r="M2434" s="104" t="e">
        <f>#REF!</f>
        <v>#REF!</v>
      </c>
      <c r="N2434" s="113" t="e">
        <f>IF(M2434=0,"",CHOOSE(M2434,"1","2","3","4","4","8","8","8","8","8","19","19","19","19","19","19","19","19","19","19","手入力箇所","手入力箇所","手入力箇所","手入力箇所","手入力箇所","手入力箇所","手入力箇所","手入力箇所","手入力箇所","手入力箇所"))</f>
        <v>#REF!</v>
      </c>
    </row>
    <row r="2435" spans="1:14" ht="13.8" thickBot="1" x14ac:dyDescent="0.25"/>
    <row r="2436" spans="1:14" ht="13.8" thickBot="1" x14ac:dyDescent="0.25">
      <c r="A2436" s="686" t="e">
        <f>A2409</f>
        <v>#REF!</v>
      </c>
      <c r="B2436" s="686"/>
      <c r="C2436" s="686"/>
      <c r="D2436" s="687" t="s">
        <v>193</v>
      </c>
      <c r="E2436" s="687"/>
      <c r="F2436" s="687"/>
      <c r="G2436" s="687"/>
      <c r="H2436" s="687"/>
      <c r="I2436" s="687"/>
      <c r="J2436" s="687"/>
      <c r="K2436" s="687"/>
      <c r="L2436" s="687"/>
      <c r="M2436" s="687"/>
      <c r="N2436" s="687"/>
    </row>
    <row r="2437" spans="1:14" ht="13.8" thickBot="1" x14ac:dyDescent="0.25">
      <c r="A2437" s="105"/>
      <c r="B2437" s="33">
        <v>1</v>
      </c>
      <c r="C2437" s="24">
        <v>2</v>
      </c>
      <c r="D2437" s="24">
        <v>3</v>
      </c>
      <c r="E2437" s="24" t="s">
        <v>58</v>
      </c>
      <c r="F2437" s="24" t="s">
        <v>59</v>
      </c>
      <c r="G2437" s="24" t="s">
        <v>60</v>
      </c>
      <c r="H2437" s="24" t="s">
        <v>61</v>
      </c>
      <c r="I2437" s="24" t="s">
        <v>62</v>
      </c>
      <c r="J2437" s="24" t="s">
        <v>194</v>
      </c>
      <c r="K2437" s="102" t="s">
        <v>85</v>
      </c>
      <c r="L2437" s="105" t="s">
        <v>189</v>
      </c>
      <c r="M2437" s="105" t="s">
        <v>188</v>
      </c>
      <c r="N2437" s="105" t="s">
        <v>51</v>
      </c>
    </row>
    <row r="2438" spans="1:14" ht="13.8" thickBot="1" x14ac:dyDescent="0.25">
      <c r="A2438" s="26" t="s">
        <v>56</v>
      </c>
      <c r="B2438" s="22">
        <v>16</v>
      </c>
      <c r="C2438" s="22">
        <v>25</v>
      </c>
      <c r="D2438" s="22">
        <v>32</v>
      </c>
      <c r="E2438" s="22">
        <v>38</v>
      </c>
      <c r="F2438" s="22">
        <v>56</v>
      </c>
      <c r="G2438" s="22">
        <v>87</v>
      </c>
      <c r="H2438" s="22">
        <v>121</v>
      </c>
      <c r="I2438" s="22"/>
      <c r="J2438" s="23"/>
      <c r="K2438" s="68"/>
      <c r="L2438" s="107" t="s">
        <v>56</v>
      </c>
      <c r="M2438" s="103" t="e">
        <f>#REF!</f>
        <v>#REF!</v>
      </c>
      <c r="N2438" s="103" t="e">
        <f>IF(M2438=0,"",CHOOSE(M2438,"16","25","32","38","38","56","56","56","56","56","87","87","87","87","87","87","87","87","87","87","121","121","121","121","121","121","121","121","121","121","手入力箇所","手入力箇所","手入力箇所","手入力箇所","手入力箇所","手入力箇所","手入力箇所","手入力箇所","手入力箇所","手入力箇所"))</f>
        <v>#REF!</v>
      </c>
    </row>
    <row r="2439" spans="1:14" ht="13.8" thickBot="1" x14ac:dyDescent="0.25">
      <c r="A2439" s="27" t="s">
        <v>57</v>
      </c>
      <c r="B2439" s="18">
        <v>25</v>
      </c>
      <c r="C2439" s="18">
        <v>33</v>
      </c>
      <c r="D2439" s="18">
        <v>40</v>
      </c>
      <c r="E2439" s="18">
        <v>45</v>
      </c>
      <c r="F2439" s="18">
        <v>58</v>
      </c>
      <c r="G2439" s="18">
        <v>79</v>
      </c>
      <c r="H2439" s="18"/>
      <c r="I2439" s="18"/>
      <c r="J2439" s="62"/>
      <c r="K2439" s="69"/>
      <c r="L2439" s="107" t="s">
        <v>57</v>
      </c>
      <c r="M2439" s="103" t="e">
        <f>#REF!</f>
        <v>#REF!</v>
      </c>
      <c r="N2439" s="103" t="e">
        <f>IF(M2439=0,"",CHOOSE(M2439,"25","33","40","45","45","58","58","58","58","58","79","79","79","79","79","79","79","79","79","79","手入力箇所","手入力箇所","手入力箇所","手入力箇所","手入力箇所","手入力箇所","手入力箇所","手入力箇所","手入力箇所","手入力箇所"))</f>
        <v>#REF!</v>
      </c>
    </row>
    <row r="2440" spans="1:14" ht="48.6" thickBot="1" x14ac:dyDescent="0.25">
      <c r="A2440" s="28" t="s">
        <v>64</v>
      </c>
      <c r="B2440" s="18">
        <v>32</v>
      </c>
      <c r="C2440" s="18"/>
      <c r="D2440" s="18"/>
      <c r="E2440" s="18"/>
      <c r="F2440" s="18"/>
      <c r="G2440" s="18"/>
      <c r="H2440" s="18"/>
      <c r="I2440" s="18"/>
      <c r="J2440" s="62"/>
      <c r="K2440" s="69"/>
      <c r="L2440" s="108" t="s">
        <v>64</v>
      </c>
      <c r="M2440" s="103" t="e">
        <f>#REF!</f>
        <v>#REF!</v>
      </c>
      <c r="N2440" s="103" t="e">
        <f>IF(M2440=0,"",CHOOSE(M2440,"32","手入力箇所","手入力箇所","手入力箇所","手入力箇所","手入力箇所","手入力箇所","手入力箇所","手入力箇所","手入力箇所","手入力箇所"))</f>
        <v>#REF!</v>
      </c>
    </row>
    <row r="2441" spans="1:14" ht="48.6" thickBot="1" x14ac:dyDescent="0.25">
      <c r="A2441" s="28" t="s">
        <v>65</v>
      </c>
      <c r="B2441" s="18">
        <v>36</v>
      </c>
      <c r="C2441" s="18"/>
      <c r="D2441" s="18"/>
      <c r="E2441" s="18"/>
      <c r="F2441" s="18"/>
      <c r="G2441" s="18"/>
      <c r="H2441" s="18"/>
      <c r="I2441" s="18"/>
      <c r="J2441" s="62"/>
      <c r="K2441" s="69"/>
      <c r="L2441" s="108" t="s">
        <v>65</v>
      </c>
      <c r="M2441" s="103" t="e">
        <f>#REF!</f>
        <v>#REF!</v>
      </c>
      <c r="N2441" s="103" t="e">
        <f>IF(M2441=0,"",CHOOSE(M2441,"36","手入力箇所","手入力箇所","手入力箇所","手入力箇所","手入力箇所","手入力箇所","手入力箇所","手入力箇所","手入力箇所","手入力箇所"))</f>
        <v>#REF!</v>
      </c>
    </row>
    <row r="2442" spans="1:14" ht="24.6" thickBot="1" x14ac:dyDescent="0.25">
      <c r="A2442" s="28" t="s">
        <v>66</v>
      </c>
      <c r="B2442" s="18">
        <v>24</v>
      </c>
      <c r="C2442" s="18">
        <v>30</v>
      </c>
      <c r="D2442" s="18">
        <v>33</v>
      </c>
      <c r="E2442" s="18">
        <v>35</v>
      </c>
      <c r="F2442" s="18">
        <v>42</v>
      </c>
      <c r="G2442" s="18"/>
      <c r="H2442" s="18"/>
      <c r="I2442" s="18"/>
      <c r="J2442" s="62"/>
      <c r="K2442" s="69"/>
      <c r="L2442" s="108" t="s">
        <v>66</v>
      </c>
      <c r="M2442" s="103" t="e">
        <f>#REF!</f>
        <v>#REF!</v>
      </c>
      <c r="N2442" s="103" t="e">
        <f>IF(M2442=0,"",CHOOSE(M2442,"24","30","33","35","35","42","42","42","42","42","手入力箇所","手入力箇所","手入力箇所","手入力箇所","手入力箇所","手入力箇所","手入力箇所","手入力箇所","手入力箇所","手入力箇所"))</f>
        <v>#REF!</v>
      </c>
    </row>
    <row r="2443" spans="1:14" ht="36.6" thickBot="1" x14ac:dyDescent="0.25">
      <c r="A2443" s="28" t="s">
        <v>67</v>
      </c>
      <c r="B2443" s="18">
        <v>7</v>
      </c>
      <c r="C2443" s="18">
        <v>12</v>
      </c>
      <c r="D2443" s="18">
        <v>16</v>
      </c>
      <c r="E2443" s="18">
        <v>19</v>
      </c>
      <c r="F2443" s="18"/>
      <c r="G2443" s="18"/>
      <c r="H2443" s="18"/>
      <c r="I2443" s="18"/>
      <c r="J2443" s="62"/>
      <c r="K2443" s="69"/>
      <c r="L2443" s="108" t="s">
        <v>67</v>
      </c>
      <c r="M2443" s="103" t="e">
        <f>#REF!</f>
        <v>#REF!</v>
      </c>
      <c r="N2443" s="103" t="e">
        <f>IF(M2443=0,"",CHOOSE(M2443,"7","12","16","19","19","手入力箇所","手入力箇所","手入力箇所","手入力箇所","手入力箇所","手入力箇所","手入力箇所","手入力箇所","手入力箇所","手入力箇所"))</f>
        <v>#REF!</v>
      </c>
    </row>
    <row r="2444" spans="1:14" ht="24.6" thickBot="1" x14ac:dyDescent="0.25">
      <c r="A2444" s="28" t="s">
        <v>68</v>
      </c>
      <c r="B2444" s="18">
        <v>21</v>
      </c>
      <c r="C2444" s="18">
        <v>35</v>
      </c>
      <c r="D2444" s="18">
        <v>48</v>
      </c>
      <c r="E2444" s="18">
        <v>59</v>
      </c>
      <c r="F2444" s="18">
        <v>94</v>
      </c>
      <c r="G2444" s="18">
        <v>159</v>
      </c>
      <c r="H2444" s="18">
        <v>235</v>
      </c>
      <c r="I2444" s="18"/>
      <c r="J2444" s="62"/>
      <c r="K2444" s="69"/>
      <c r="L2444" s="108" t="s">
        <v>68</v>
      </c>
      <c r="M2444" s="103" t="e">
        <f>#REF!</f>
        <v>#REF!</v>
      </c>
      <c r="N2444" s="103" t="e">
        <f>IF(M2444=0,"",CHOOSE(M2444,"21","35","48","59","59","94","94","94","94","94","159","159","159","159","159","159","159","159","159","159","235","235","235","235","235","235","235","235","235","235","手入力箇所","手入力箇所","手入力箇所","手入力箇所","手入力箇所","手入力箇所","手入力箇所","手入力箇所","手入力箇所","手入力箇所"))</f>
        <v>#REF!</v>
      </c>
    </row>
    <row r="2445" spans="1:14" ht="36.6" thickBot="1" x14ac:dyDescent="0.25">
      <c r="A2445" s="28" t="s">
        <v>69</v>
      </c>
      <c r="B2445" s="18">
        <v>22</v>
      </c>
      <c r="C2445" s="18">
        <v>26</v>
      </c>
      <c r="D2445" s="18">
        <v>28</v>
      </c>
      <c r="E2445" s="18">
        <v>29</v>
      </c>
      <c r="F2445" s="18">
        <v>34</v>
      </c>
      <c r="G2445" s="18"/>
      <c r="H2445" s="18"/>
      <c r="I2445" s="18"/>
      <c r="J2445" s="62"/>
      <c r="K2445" s="69"/>
      <c r="L2445" s="108" t="s">
        <v>69</v>
      </c>
      <c r="M2445" s="103" t="e">
        <f>#REF!</f>
        <v>#REF!</v>
      </c>
      <c r="N2445" s="103" t="e">
        <f>IF(M2445=0,"",CHOOSE(M2445,"22","26","28","29","29","34","34","34","34","34","手入力箇所","手入力箇所","手入力箇所","手入力箇所","手入力箇所","手入力箇所","手入力箇所","手入力箇所","手入力箇所","手入力箇所"))</f>
        <v>#REF!</v>
      </c>
    </row>
    <row r="2446" spans="1:14" ht="13.8" thickBot="1" x14ac:dyDescent="0.25">
      <c r="A2446" s="27" t="s">
        <v>63</v>
      </c>
      <c r="B2446" s="18">
        <v>21</v>
      </c>
      <c r="C2446" s="18">
        <v>33</v>
      </c>
      <c r="D2446" s="18">
        <v>46</v>
      </c>
      <c r="E2446" s="18">
        <v>56</v>
      </c>
      <c r="F2446" s="18">
        <v>89</v>
      </c>
      <c r="G2446" s="18">
        <v>151</v>
      </c>
      <c r="H2446" s="18">
        <v>224</v>
      </c>
      <c r="I2446" s="18">
        <v>289</v>
      </c>
      <c r="J2446" s="18">
        <v>350</v>
      </c>
      <c r="K2446" s="69"/>
      <c r="L2446" s="107" t="s">
        <v>63</v>
      </c>
      <c r="M2446" s="103" t="e">
        <f>#REF!</f>
        <v>#REF!</v>
      </c>
      <c r="N2446" s="103" t="e">
        <f>IF(M2446=0,"",CHOOSE(M2446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447" spans="1:14" ht="24.6" thickBot="1" x14ac:dyDescent="0.25">
      <c r="A2447" s="34" t="s">
        <v>70</v>
      </c>
      <c r="B2447" s="35">
        <v>13</v>
      </c>
      <c r="C2447" s="35">
        <v>33</v>
      </c>
      <c r="D2447" s="35">
        <v>59</v>
      </c>
      <c r="E2447" s="35"/>
      <c r="F2447" s="35"/>
      <c r="G2447" s="35"/>
      <c r="H2447" s="35"/>
      <c r="I2447" s="35"/>
      <c r="J2447" s="36"/>
      <c r="K2447" s="67"/>
      <c r="L2447" s="108" t="s">
        <v>70</v>
      </c>
      <c r="M2447" s="103" t="e">
        <f>#REF!</f>
        <v>#REF!</v>
      </c>
      <c r="N2447" s="103" t="e">
        <f>IF(M2447=0,"",CHOOSE(M2447,"13","33","59","手入力箇所","手入力箇所","手入力箇所","手入力箇所","手入力箇所","手入力箇所","手入力箇所","手入力箇所","手入力箇所","手入力箇所"))</f>
        <v>#REF!</v>
      </c>
    </row>
    <row r="2448" spans="1:14" ht="13.8" thickBot="1" x14ac:dyDescent="0.25">
      <c r="A2448" s="37" t="s">
        <v>71</v>
      </c>
      <c r="B2448" s="17">
        <v>23</v>
      </c>
      <c r="C2448" s="17">
        <v>39</v>
      </c>
      <c r="D2448" s="17">
        <v>97</v>
      </c>
      <c r="E2448" s="17"/>
      <c r="F2448" s="17"/>
      <c r="G2448" s="17"/>
      <c r="H2448" s="17"/>
      <c r="I2448" s="17"/>
      <c r="J2448" s="64"/>
      <c r="K2448" s="70"/>
      <c r="L2448" s="109" t="s">
        <v>71</v>
      </c>
      <c r="M2448" s="103" t="e">
        <f>#REF!</f>
        <v>#REF!</v>
      </c>
      <c r="N2448" s="103" t="e">
        <f>IF(M2448=0,"",CHOOSE(M2448,"23","39","97","手入力箇所","手入力箇所","手入力箇所","手入力箇所","手入力箇所","手入力箇所","手入力箇所","手入力箇所","手入力箇所","手入力箇所"))</f>
        <v>#REF!</v>
      </c>
    </row>
    <row r="2449" spans="1:14" ht="13.8" thickBot="1" x14ac:dyDescent="0.25">
      <c r="A2449" s="29" t="s">
        <v>72</v>
      </c>
      <c r="B2449" s="18">
        <v>21</v>
      </c>
      <c r="C2449" s="18">
        <v>37</v>
      </c>
      <c r="D2449" s="18">
        <v>58</v>
      </c>
      <c r="E2449" s="18">
        <v>76</v>
      </c>
      <c r="F2449" s="18">
        <v>137</v>
      </c>
      <c r="G2449" s="18"/>
      <c r="H2449" s="18"/>
      <c r="I2449" s="18"/>
      <c r="J2449" s="62"/>
      <c r="K2449" s="69"/>
      <c r="L2449" s="109" t="s">
        <v>72</v>
      </c>
      <c r="M2449" s="103" t="e">
        <f>#REF!</f>
        <v>#REF!</v>
      </c>
      <c r="N2449" s="103" t="e">
        <f>IF(M2449=0,"",CHOOSE(M2449,"21","37","58","76","76","137","137","137","137","137","手入力箇所","手入力箇所","手入力箇所","手入力箇所","手入力箇所","手入力箇所","手入力箇所","手入力箇所","手入力箇所","手入力箇所"))</f>
        <v>#REF!</v>
      </c>
    </row>
    <row r="2450" spans="1:14" ht="13.8" thickBot="1" x14ac:dyDescent="0.25">
      <c r="A2450" s="29" t="s">
        <v>73</v>
      </c>
      <c r="B2450" s="18">
        <v>48</v>
      </c>
      <c r="C2450" s="18">
        <v>93</v>
      </c>
      <c r="D2450" s="18">
        <v>138</v>
      </c>
      <c r="E2450" s="18">
        <v>183</v>
      </c>
      <c r="F2450" s="18"/>
      <c r="G2450" s="18"/>
      <c r="H2450" s="18"/>
      <c r="I2450" s="18"/>
      <c r="J2450" s="62"/>
      <c r="K2450" s="69"/>
      <c r="L2450" s="109" t="s">
        <v>73</v>
      </c>
      <c r="M2450" s="103" t="e">
        <f>#REF!</f>
        <v>#REF!</v>
      </c>
      <c r="N2450" s="103" t="e">
        <f>IF(M2450=0,"",CHOOSE(M2450,"48","93","138","183","183","手入力箇所","手入力箇所","手入力箇所","手入力箇所","手入力箇所","手入力箇所","手入力箇所","手入力箇所","手入力箇所","手入力箇所"))</f>
        <v>#REF!</v>
      </c>
    </row>
    <row r="2451" spans="1:14" ht="37.200000000000003" thickBot="1" x14ac:dyDescent="0.25">
      <c r="A2451" s="30" t="s">
        <v>74</v>
      </c>
      <c r="B2451" s="18">
        <v>13</v>
      </c>
      <c r="C2451" s="18">
        <v>26</v>
      </c>
      <c r="D2451" s="18">
        <v>40</v>
      </c>
      <c r="E2451" s="18">
        <v>55</v>
      </c>
      <c r="F2451" s="18">
        <v>107</v>
      </c>
      <c r="G2451" s="18">
        <v>224</v>
      </c>
      <c r="H2451" s="18">
        <v>386</v>
      </c>
      <c r="I2451" s="18"/>
      <c r="J2451" s="62"/>
      <c r="K2451" s="69"/>
      <c r="L2451" s="110" t="s">
        <v>74</v>
      </c>
      <c r="M2451" s="103" t="e">
        <f>#REF!</f>
        <v>#REF!</v>
      </c>
      <c r="N2451" s="103" t="e">
        <f>IF(M2451=0,"",CHOOSE(M2451,"13","26","40","55","55","107","107","107","107","107","224","224","224","224","224","224","224","224","224","224","386","386","386","386","386","386","386","386","386","386","手入力箇所","手入力箇所","手入力箇所","手入力箇所","手入力箇所","手入力箇所","手入力箇所","手入力箇所","手入力箇所","手入力箇所"))</f>
        <v>#REF!</v>
      </c>
    </row>
    <row r="2452" spans="1:14" ht="13.8" thickBot="1" x14ac:dyDescent="0.25">
      <c r="A2452" s="29" t="s">
        <v>75</v>
      </c>
      <c r="B2452" s="18">
        <v>36</v>
      </c>
      <c r="C2452" s="18">
        <v>98</v>
      </c>
      <c r="D2452" s="18">
        <v>173</v>
      </c>
      <c r="E2452" s="18">
        <v>274</v>
      </c>
      <c r="F2452" s="18"/>
      <c r="G2452" s="18"/>
      <c r="H2452" s="18"/>
      <c r="I2452" s="18"/>
      <c r="J2452" s="62"/>
      <c r="K2452" s="69"/>
      <c r="L2452" s="109" t="s">
        <v>75</v>
      </c>
      <c r="M2452" s="103" t="e">
        <f>#REF!</f>
        <v>#REF!</v>
      </c>
      <c r="N2452" s="103" t="e">
        <f>IF(M2452=0,"",CHOOSE(M2452,"36","98","173","274","274","手入力箇所","手入力箇所","手入力箇所","手入力箇所","手入力箇所","手入力箇所","手入力箇所","手入力箇所","手入力箇所","手入力箇所"))</f>
        <v>#REF!</v>
      </c>
    </row>
    <row r="2453" spans="1:14" ht="37.200000000000003" thickBot="1" x14ac:dyDescent="0.25">
      <c r="A2453" s="30" t="s">
        <v>76</v>
      </c>
      <c r="B2453" s="18">
        <v>127</v>
      </c>
      <c r="C2453" s="18">
        <v>127</v>
      </c>
      <c r="D2453" s="18">
        <v>127</v>
      </c>
      <c r="E2453" s="18">
        <v>127</v>
      </c>
      <c r="F2453" s="18"/>
      <c r="G2453" s="18"/>
      <c r="H2453" s="18"/>
      <c r="I2453" s="18"/>
      <c r="J2453" s="62"/>
      <c r="K2453" s="69"/>
      <c r="L2453" s="110" t="s">
        <v>76</v>
      </c>
      <c r="M2453" s="103" t="e">
        <f>#REF!</f>
        <v>#REF!</v>
      </c>
      <c r="N2453" s="103" t="e">
        <f>IF(M2453=0,"",CHOOSE(M2453,"127","127","127","127","127","手入力箇所","手入力箇所","手入力箇所","手入力箇所","手入力箇所","手入力箇所","手入力箇所","手入力箇所","手入力箇所","手入力箇所"))</f>
        <v>#REF!</v>
      </c>
    </row>
    <row r="2454" spans="1:14" ht="27" thickBot="1" x14ac:dyDescent="0.25">
      <c r="A2454" s="31" t="s">
        <v>77</v>
      </c>
      <c r="B2454" s="18">
        <v>42</v>
      </c>
      <c r="C2454" s="18">
        <v>90</v>
      </c>
      <c r="D2454" s="18">
        <v>141</v>
      </c>
      <c r="E2454" s="18">
        <v>193</v>
      </c>
      <c r="F2454" s="62"/>
      <c r="G2454" s="62"/>
      <c r="H2454" s="62"/>
      <c r="I2454" s="62"/>
      <c r="J2454" s="62"/>
      <c r="K2454" s="69"/>
      <c r="L2454" s="111" t="s">
        <v>77</v>
      </c>
      <c r="M2454" s="103" t="e">
        <f>#REF!</f>
        <v>#REF!</v>
      </c>
      <c r="N2454" s="103" t="e">
        <f>IF(M2454=0,"",CHOOSE(M2454,"42","90","141","193","1936","手入力箇所","手入力箇所","手入力箇所","手入力箇所","手入力箇所","手入力箇所","手入力箇所","手入力箇所","手入力箇所","手入力箇所"))</f>
        <v>#REF!</v>
      </c>
    </row>
    <row r="2455" spans="1:14" ht="40.200000000000003" thickBot="1" x14ac:dyDescent="0.25">
      <c r="A2455" s="31" t="s">
        <v>78</v>
      </c>
      <c r="B2455" s="18">
        <v>24</v>
      </c>
      <c r="C2455" s="18">
        <v>43</v>
      </c>
      <c r="D2455" s="18">
        <v>61</v>
      </c>
      <c r="E2455" s="18">
        <v>76</v>
      </c>
      <c r="F2455" s="62"/>
      <c r="G2455" s="62"/>
      <c r="H2455" s="62"/>
      <c r="I2455" s="62"/>
      <c r="J2455" s="62"/>
      <c r="K2455" s="69"/>
      <c r="L2455" s="111" t="s">
        <v>78</v>
      </c>
      <c r="M2455" s="103" t="e">
        <f>#REF!</f>
        <v>#REF!</v>
      </c>
      <c r="N2455" s="103" t="e">
        <f>IF(M2455=0,"",CHOOSE(M2455,"24","43","61","76","76","手入力箇所","手入力箇所","手入力箇所","手入力箇所","手入力箇所","手入力箇所","手入力箇所","手入力箇所","手入力箇所","手入力箇所"))</f>
        <v>#REF!</v>
      </c>
    </row>
    <row r="2456" spans="1:14" ht="27" thickBot="1" x14ac:dyDescent="0.25">
      <c r="A2456" s="31" t="s">
        <v>79</v>
      </c>
      <c r="B2456" s="18">
        <v>54</v>
      </c>
      <c r="C2456" s="18">
        <v>77</v>
      </c>
      <c r="D2456" s="18">
        <v>94</v>
      </c>
      <c r="E2456" s="18">
        <v>107</v>
      </c>
      <c r="F2456" s="62"/>
      <c r="G2456" s="62"/>
      <c r="H2456" s="62"/>
      <c r="I2456" s="62"/>
      <c r="J2456" s="62"/>
      <c r="K2456" s="69"/>
      <c r="L2456" s="111" t="s">
        <v>79</v>
      </c>
      <c r="M2456" s="103" t="e">
        <f>#REF!</f>
        <v>#REF!</v>
      </c>
      <c r="N2456" s="103" t="e">
        <f>IF(M2456=0,"",CHOOSE(M2456,"54","77","94","107","107","手入力箇所","手入力箇所","手入力箇所","手入力箇所","手入力箇所","手入力箇所","手入力箇所","手入力箇所","手入力箇所","手入力箇所"))</f>
        <v>#REF!</v>
      </c>
    </row>
    <row r="2457" spans="1:14" ht="40.200000000000003" thickBot="1" x14ac:dyDescent="0.25">
      <c r="A2457" s="31" t="s">
        <v>80</v>
      </c>
      <c r="B2457" s="18">
        <v>49</v>
      </c>
      <c r="C2457" s="18">
        <v>53</v>
      </c>
      <c r="D2457" s="18">
        <v>55</v>
      </c>
      <c r="E2457" s="18">
        <v>56</v>
      </c>
      <c r="F2457" s="62"/>
      <c r="G2457" s="62"/>
      <c r="H2457" s="62"/>
      <c r="I2457" s="62"/>
      <c r="J2457" s="62"/>
      <c r="K2457" s="69"/>
      <c r="L2457" s="111" t="s">
        <v>80</v>
      </c>
      <c r="M2457" s="103" t="e">
        <f>#REF!</f>
        <v>#REF!</v>
      </c>
      <c r="N2457" s="103" t="e">
        <f>IF(M2457=0,"",CHOOSE(M2457,"49","53","55","56","56","手入力箇所","手入力箇所","手入力箇所","手入力箇所","手入力箇所","手入力箇所","手入力箇所","手入力箇所","手入力箇所","手入力箇所"))</f>
        <v>#REF!</v>
      </c>
    </row>
    <row r="2458" spans="1:14" ht="40.200000000000003" thickBot="1" x14ac:dyDescent="0.25">
      <c r="A2458" s="38" t="s">
        <v>81</v>
      </c>
      <c r="B2458" s="35">
        <v>232</v>
      </c>
      <c r="C2458" s="35">
        <v>232</v>
      </c>
      <c r="D2458" s="36"/>
      <c r="E2458" s="36"/>
      <c r="F2458" s="36"/>
      <c r="G2458" s="36"/>
      <c r="H2458" s="36"/>
      <c r="I2458" s="36"/>
      <c r="J2458" s="36"/>
      <c r="K2458" s="67"/>
      <c r="L2458" s="111" t="s">
        <v>81</v>
      </c>
      <c r="M2458" s="103" t="e">
        <f>#REF!</f>
        <v>#REF!</v>
      </c>
      <c r="N2458" s="103" t="e">
        <f>IF(M2458=0,"",CHOOSE(M2458,"232","232","手入力箇所","手入力箇所","手入力箇所","手入力箇所","手入力箇所","手入力箇所","手入力箇所","手入力箇所","手入力箇所","手入力箇所"))</f>
        <v>#REF!</v>
      </c>
    </row>
    <row r="2459" spans="1:14" ht="13.8" thickBot="1" x14ac:dyDescent="0.25">
      <c r="A2459" s="39" t="s">
        <v>82</v>
      </c>
      <c r="B2459" s="17">
        <v>6</v>
      </c>
      <c r="C2459" s="17">
        <v>9</v>
      </c>
      <c r="D2459" s="17">
        <v>11</v>
      </c>
      <c r="E2459" s="17">
        <v>13</v>
      </c>
      <c r="F2459" s="17">
        <v>18</v>
      </c>
      <c r="G2459" s="17">
        <v>26</v>
      </c>
      <c r="H2459" s="17">
        <v>35</v>
      </c>
      <c r="I2459" s="17">
        <v>43</v>
      </c>
      <c r="J2459" s="17">
        <v>49</v>
      </c>
      <c r="K2459" s="70"/>
      <c r="L2459" s="111" t="s">
        <v>82</v>
      </c>
      <c r="M2459" s="103" t="e">
        <f>#REF!</f>
        <v>#REF!</v>
      </c>
      <c r="N2459" s="103" t="e">
        <f>IF(M2459=0,"",CHOOSE(M2459,"6","9","11","13","13","18","18","18","18","18","26","26","26","26","26","26","26","26","26","26","35","35","35","35","35","35","35","35","35","35","43","43","43","43","43","43","43","43","43","43","49","49","49","49","49","49","49","49","49","49","手入力箇所","手入力箇所","手入力箇所","手入力箇所","手入力箇所","手入力箇所","手入力箇所","手入力箇所","手入力箇所","手入力箇所"))</f>
        <v>#REF!</v>
      </c>
    </row>
    <row r="2460" spans="1:14" ht="13.8" thickBot="1" x14ac:dyDescent="0.25">
      <c r="A2460" s="31" t="s">
        <v>83</v>
      </c>
      <c r="B2460" s="18">
        <v>6</v>
      </c>
      <c r="C2460" s="18">
        <v>10</v>
      </c>
      <c r="D2460" s="18">
        <v>14</v>
      </c>
      <c r="E2460" s="18">
        <v>17</v>
      </c>
      <c r="F2460" s="18">
        <v>29</v>
      </c>
      <c r="G2460" s="18">
        <v>50</v>
      </c>
      <c r="H2460" s="18">
        <v>76</v>
      </c>
      <c r="I2460" s="18">
        <v>100</v>
      </c>
      <c r="J2460" s="18">
        <v>123</v>
      </c>
      <c r="K2460" s="69"/>
      <c r="L2460" s="111" t="s">
        <v>83</v>
      </c>
      <c r="M2460" s="103" t="e">
        <f>#REF!</f>
        <v>#REF!</v>
      </c>
      <c r="N2460" s="103" t="e">
        <f>IF(M2460=0,"",CHOOSE(M2460,"6","10","14","17","17","29","29","29","29","29","50","50","50","50","50","50","50","50","50","50","76","76","76","76","76","76","76","76","76","76","100","100","100","100","100","100","100","100","100","100","123","123","123","123","123","123","123","123","123","123","手入力箇所","手入力箇所","手入力箇所","手入力箇所","手入力箇所","手入力箇所","手入力箇所","手入力箇所","手入力箇所"))</f>
        <v>#REF!</v>
      </c>
    </row>
    <row r="2461" spans="1:14" ht="27" thickBot="1" x14ac:dyDescent="0.25">
      <c r="A2461" s="32" t="s">
        <v>84</v>
      </c>
      <c r="B2461" s="20">
        <v>9</v>
      </c>
      <c r="C2461" s="20">
        <v>15</v>
      </c>
      <c r="D2461" s="20">
        <v>20</v>
      </c>
      <c r="E2461" s="20">
        <v>24</v>
      </c>
      <c r="F2461" s="20">
        <v>39</v>
      </c>
      <c r="G2461" s="20">
        <v>65</v>
      </c>
      <c r="H2461" s="63"/>
      <c r="I2461" s="63"/>
      <c r="J2461" s="63"/>
      <c r="K2461" s="106"/>
      <c r="L2461" s="111" t="s">
        <v>84</v>
      </c>
      <c r="M2461" s="103" t="e">
        <f>#REF!</f>
        <v>#REF!</v>
      </c>
      <c r="N2461" s="103" t="e">
        <f>IF(M2461=0,"",CHOOSE(M2461,"9","15","20","24","24","39","39","39","39","39","65","65","65","65","65","65","65","65","65","65","手入力箇所","手入力箇所","手入力箇所","手入力箇所","手入力箇所","手入力箇所","手入力箇所","手入力箇所","手入力箇所","手入力箇所"))</f>
        <v>#REF!</v>
      </c>
    </row>
    <row r="2464" spans="1:14" ht="13.8" thickBot="1" x14ac:dyDescent="0.25"/>
    <row r="2465" spans="1:14" ht="13.8" thickBot="1" x14ac:dyDescent="0.25">
      <c r="A2465" s="688" t="e">
        <f>#REF!</f>
        <v>#REF!</v>
      </c>
      <c r="B2465" s="688"/>
      <c r="C2465" s="688"/>
      <c r="D2465" s="689" t="s">
        <v>192</v>
      </c>
      <c r="E2465" s="689"/>
      <c r="F2465" s="689"/>
      <c r="G2465" s="689"/>
      <c r="H2465" s="689"/>
      <c r="I2465" s="689"/>
      <c r="J2465" s="689"/>
      <c r="K2465" s="689"/>
      <c r="L2465" s="689"/>
      <c r="M2465" s="689"/>
      <c r="N2465" s="689"/>
    </row>
    <row r="2466" spans="1:14" ht="13.8" thickBot="1" x14ac:dyDescent="0.25">
      <c r="A2466" s="65"/>
      <c r="B2466" s="33">
        <v>1</v>
      </c>
      <c r="C2466" s="24">
        <v>2</v>
      </c>
      <c r="D2466" s="24">
        <v>3</v>
      </c>
      <c r="E2466" s="24" t="s">
        <v>58</v>
      </c>
      <c r="F2466" s="24" t="s">
        <v>59</v>
      </c>
      <c r="G2466" s="24" t="s">
        <v>60</v>
      </c>
      <c r="H2466" s="24" t="s">
        <v>61</v>
      </c>
      <c r="I2466" s="24" t="s">
        <v>62</v>
      </c>
      <c r="J2466" s="24" t="s">
        <v>194</v>
      </c>
      <c r="K2466" s="25" t="s">
        <v>85</v>
      </c>
      <c r="L2466" s="105" t="s">
        <v>189</v>
      </c>
      <c r="M2466" s="105" t="s">
        <v>188</v>
      </c>
      <c r="N2466" s="105" t="s">
        <v>51</v>
      </c>
    </row>
    <row r="2467" spans="1:14" ht="13.8" thickBot="1" x14ac:dyDescent="0.25">
      <c r="A2467" s="26" t="s">
        <v>56</v>
      </c>
      <c r="B2467" s="22">
        <v>5</v>
      </c>
      <c r="C2467" s="22">
        <v>7</v>
      </c>
      <c r="D2467" s="22">
        <v>8</v>
      </c>
      <c r="E2467" s="22">
        <v>8</v>
      </c>
      <c r="F2467" s="22">
        <v>10</v>
      </c>
      <c r="G2467" s="22">
        <v>13</v>
      </c>
      <c r="H2467" s="22">
        <v>16</v>
      </c>
      <c r="I2467" s="22"/>
      <c r="J2467" s="23"/>
      <c r="K2467" s="1"/>
      <c r="L2467" s="26" t="s">
        <v>56</v>
      </c>
      <c r="M2467" s="104" t="e">
        <f>#REF!</f>
        <v>#REF!</v>
      </c>
      <c r="N2467" s="112" t="e">
        <f>IF(M2467=0,"",CHOOSE(M2467,"5","7","8","8","8","10","10","10","10","10","13","13","13","13","13","13","13","13","13","13","16","16","16","16","16","16","16","16","16","16","16","手入力箇所","手入力箇所","手入力箇所","手入力箇所","手入力箇所","手入力箇所","手入力箇所","手入力箇所","手入力箇所","手入力箇所"))</f>
        <v>#REF!</v>
      </c>
    </row>
    <row r="2468" spans="1:14" ht="13.8" thickBot="1" x14ac:dyDescent="0.25">
      <c r="A2468" s="27" t="s">
        <v>57</v>
      </c>
      <c r="B2468" s="18">
        <v>5</v>
      </c>
      <c r="C2468" s="18">
        <v>7</v>
      </c>
      <c r="D2468" s="18">
        <v>8</v>
      </c>
      <c r="E2468" s="18">
        <v>9</v>
      </c>
      <c r="F2468" s="18">
        <v>12</v>
      </c>
      <c r="G2468" s="18">
        <v>16</v>
      </c>
      <c r="H2468" s="18"/>
      <c r="I2468" s="18"/>
      <c r="J2468" s="62"/>
      <c r="K2468" s="19"/>
      <c r="L2468" s="27" t="s">
        <v>57</v>
      </c>
      <c r="M2468" s="104" t="e">
        <f>#REF!</f>
        <v>#REF!</v>
      </c>
      <c r="N2468" s="113" t="e">
        <f>IF(M2468=0,"",CHOOSE(M2468,"5","7","8","9","9","12","12","12","12","12","16","16","16","16","16","16","16","16","16","16","手入力箇所","手入力箇所","手入力箇所","手入力箇所","手入力箇所","手入力箇所","手入力箇所","手入力箇所","手入力箇所","手入力箇所"))</f>
        <v>#REF!</v>
      </c>
    </row>
    <row r="2469" spans="1:14" ht="48.6" thickBot="1" x14ac:dyDescent="0.25">
      <c r="A2469" s="28" t="s">
        <v>64</v>
      </c>
      <c r="B2469" s="18">
        <v>6</v>
      </c>
      <c r="C2469" s="18"/>
      <c r="D2469" s="18"/>
      <c r="E2469" s="18"/>
      <c r="F2469" s="18"/>
      <c r="G2469" s="18"/>
      <c r="H2469" s="18"/>
      <c r="I2469" s="18"/>
      <c r="J2469" s="62"/>
      <c r="K2469" s="19"/>
      <c r="L2469" s="28" t="s">
        <v>64</v>
      </c>
      <c r="M2469" s="104" t="e">
        <f>#REF!</f>
        <v>#REF!</v>
      </c>
      <c r="N2469" s="113" t="e">
        <f>IF(M2469=0,"",CHOOSE(M2469,"6","手入力箇所","手入力箇所","手入力箇所","手入力箇所","手入力箇所","手入力箇所","手入力箇所","手入力箇所","手入力箇所","手入力箇所","",""))</f>
        <v>#REF!</v>
      </c>
    </row>
    <row r="2470" spans="1:14" ht="48.6" thickBot="1" x14ac:dyDescent="0.25">
      <c r="A2470" s="28" t="s">
        <v>65</v>
      </c>
      <c r="B2470" s="18">
        <v>6</v>
      </c>
      <c r="C2470" s="18"/>
      <c r="D2470" s="18"/>
      <c r="E2470" s="18"/>
      <c r="F2470" s="18"/>
      <c r="G2470" s="18"/>
      <c r="H2470" s="18"/>
      <c r="I2470" s="18"/>
      <c r="J2470" s="62"/>
      <c r="K2470" s="19"/>
      <c r="L2470" s="28" t="s">
        <v>65</v>
      </c>
      <c r="M2470" s="104" t="e">
        <f>#REF!</f>
        <v>#REF!</v>
      </c>
      <c r="N2470" s="113" t="e">
        <f>IF(M2470=0,"",CHOOSE(M2470,"6","手入力箇所","手入力箇所","手入力箇所","手入力箇所","手入力箇所","手入力箇所","手入力箇所","手入力箇所","手入力箇所","手入力箇所","",""))</f>
        <v>#REF!</v>
      </c>
    </row>
    <row r="2471" spans="1:14" ht="24.6" thickBot="1" x14ac:dyDescent="0.25">
      <c r="A2471" s="28" t="s">
        <v>66</v>
      </c>
      <c r="B2471" s="18">
        <v>5</v>
      </c>
      <c r="C2471" s="18">
        <v>7</v>
      </c>
      <c r="D2471" s="18">
        <v>8</v>
      </c>
      <c r="E2471" s="18">
        <v>9</v>
      </c>
      <c r="F2471" s="18">
        <v>12</v>
      </c>
      <c r="G2471" s="18"/>
      <c r="H2471" s="18"/>
      <c r="I2471" s="18"/>
      <c r="J2471" s="62"/>
      <c r="K2471" s="19"/>
      <c r="L2471" s="28" t="s">
        <v>66</v>
      </c>
      <c r="M2471" s="104" t="e">
        <f>#REF!</f>
        <v>#REF!</v>
      </c>
      <c r="N2471" s="113" t="e">
        <f>IF(M2471=0,"",CHOOSE(M2471,"5","7","8","9","9","12","12","12","12","12","手入力箇所","手入力箇所","手入力箇所","手入力箇所","手入力箇所","手入力箇所","手入力箇所","手入力箇所","手入力箇所","手入力箇所"))</f>
        <v>#REF!</v>
      </c>
    </row>
    <row r="2472" spans="1:14" ht="36.6" thickBot="1" x14ac:dyDescent="0.25">
      <c r="A2472" s="28" t="s">
        <v>67</v>
      </c>
      <c r="B2472" s="18">
        <v>4</v>
      </c>
      <c r="C2472" s="18">
        <v>5</v>
      </c>
      <c r="D2472" s="18">
        <v>5</v>
      </c>
      <c r="E2472" s="18">
        <v>6</v>
      </c>
      <c r="F2472" s="18"/>
      <c r="G2472" s="18"/>
      <c r="H2472" s="18"/>
      <c r="I2472" s="18"/>
      <c r="J2472" s="62"/>
      <c r="K2472" s="19"/>
      <c r="L2472" s="28" t="s">
        <v>67</v>
      </c>
      <c r="M2472" s="104" t="e">
        <f>#REF!</f>
        <v>#REF!</v>
      </c>
      <c r="N2472" s="113" t="e">
        <f>IF(M2472=0,"",CHOOSE(M2472,"4","5","5","6","6","手入力箇所","手入力箇所","手入力箇所","手入力箇所","手入力箇所","手入力箇所","手入力箇所","手入力箇所","手入力箇所","手入力箇所"))</f>
        <v>#REF!</v>
      </c>
    </row>
    <row r="2473" spans="1:14" ht="24.6" thickBot="1" x14ac:dyDescent="0.25">
      <c r="A2473" s="28" t="s">
        <v>68</v>
      </c>
      <c r="B2473" s="18">
        <v>12</v>
      </c>
      <c r="C2473" s="18">
        <v>12</v>
      </c>
      <c r="D2473" s="18">
        <v>12</v>
      </c>
      <c r="E2473" s="18">
        <v>12</v>
      </c>
      <c r="F2473" s="18">
        <v>12</v>
      </c>
      <c r="G2473" s="18">
        <v>12</v>
      </c>
      <c r="H2473" s="18">
        <v>12</v>
      </c>
      <c r="I2473" s="18"/>
      <c r="J2473" s="62"/>
      <c r="K2473" s="19"/>
      <c r="L2473" s="28" t="s">
        <v>68</v>
      </c>
      <c r="M2473" s="104" t="e">
        <f>#REF!</f>
        <v>#REF!</v>
      </c>
      <c r="N2473" s="113" t="e">
        <f>IF(M2473=0,"",CHOOSE(M2473,"12","12","12","12","12","12","12","12","12","12","12","12","12","12","12","12","12","12","12","12","12","12","12","12","12","12","12","12","12","12","手入力箇所","手入力箇所","手入力箇所","手入力箇所","手入力箇所","手入力箇所","手入力箇所","手入力箇所","手入力箇所","手入力箇所"))</f>
        <v>#REF!</v>
      </c>
    </row>
    <row r="2474" spans="1:14" ht="36.6" thickBot="1" x14ac:dyDescent="0.25">
      <c r="A2474" s="28" t="s">
        <v>69</v>
      </c>
      <c r="B2474" s="18">
        <v>7</v>
      </c>
      <c r="C2474" s="18">
        <v>7</v>
      </c>
      <c r="D2474" s="18">
        <v>7</v>
      </c>
      <c r="E2474" s="18">
        <v>7</v>
      </c>
      <c r="F2474" s="18">
        <v>7</v>
      </c>
      <c r="G2474" s="18"/>
      <c r="H2474" s="18"/>
      <c r="I2474" s="18"/>
      <c r="J2474" s="62"/>
      <c r="K2474" s="19"/>
      <c r="L2474" s="28" t="s">
        <v>69</v>
      </c>
      <c r="M2474" s="104" t="e">
        <f>#REF!</f>
        <v>#REF!</v>
      </c>
      <c r="N2474" s="113" t="e">
        <f>IF(M2474=0,"",CHOOSE(M2474,"7","7","7","7","7","7","7","7","7","7","手入力箇所","手入力箇所","手入力箇所","手入力箇所","手入力箇所","手入力箇所","手入力箇所","手入力箇所","手入力箇所","手入力箇所"))</f>
        <v>#REF!</v>
      </c>
    </row>
    <row r="2475" spans="1:14" ht="13.8" thickBot="1" x14ac:dyDescent="0.25">
      <c r="A2475" s="27" t="s">
        <v>63</v>
      </c>
      <c r="B2475" s="18">
        <v>4</v>
      </c>
      <c r="C2475" s="18">
        <v>5</v>
      </c>
      <c r="D2475" s="18">
        <v>7</v>
      </c>
      <c r="E2475" s="18">
        <v>8</v>
      </c>
      <c r="F2475" s="18">
        <v>11</v>
      </c>
      <c r="G2475" s="18">
        <v>16</v>
      </c>
      <c r="H2475" s="18">
        <v>22</v>
      </c>
      <c r="I2475" s="18">
        <v>26</v>
      </c>
      <c r="J2475" s="18">
        <v>31</v>
      </c>
      <c r="K2475" s="19"/>
      <c r="L2475" s="27" t="s">
        <v>63</v>
      </c>
      <c r="M2475" s="104" t="e">
        <f>#REF!</f>
        <v>#REF!</v>
      </c>
      <c r="N2475" s="113" t="e">
        <f>IF(M2475=0,"",CHOOSE(M2475,"4","5","7","8","8","11","11","11","11","11","16","16","16","16","16","16","16","16","16","16","22","22","22","22","22","22","22","22","22","22","26","26","26","26","26","26","26","26","26","26","31","31","31","31","31","31","31","31","31","31","31","手入力箇所","手入力箇所","手入力箇所","手入力箇所","手入力箇所","手入力箇所","手入力箇所","手入力箇所","手入力箇所","手入力箇所"))</f>
        <v>#REF!</v>
      </c>
    </row>
    <row r="2476" spans="1:14" ht="24.6" thickBot="1" x14ac:dyDescent="0.25">
      <c r="A2476" s="28" t="s">
        <v>70</v>
      </c>
      <c r="B2476" s="18">
        <v>5</v>
      </c>
      <c r="C2476" s="18">
        <v>6</v>
      </c>
      <c r="D2476" s="18">
        <v>7</v>
      </c>
      <c r="E2476" s="18"/>
      <c r="F2476" s="18"/>
      <c r="G2476" s="18"/>
      <c r="H2476" s="18"/>
      <c r="I2476" s="18"/>
      <c r="J2476" s="62"/>
      <c r="K2476" s="19"/>
      <c r="L2476" s="28" t="s">
        <v>70</v>
      </c>
      <c r="M2476" s="104" t="e">
        <f>#REF!</f>
        <v>#REF!</v>
      </c>
      <c r="N2476" s="113" t="e">
        <f>IF(M2476=0,"",CHOOSE(M2476,"5","6","7","手入力箇所","手入力箇所","手入力箇所","手入力箇所","手入力箇所","手入力箇所","手入力箇所","手入力箇所","手入力箇所","手入力箇所"))</f>
        <v>#REF!</v>
      </c>
    </row>
    <row r="2477" spans="1:14" ht="13.8" thickBot="1" x14ac:dyDescent="0.25">
      <c r="A2477" s="29" t="s">
        <v>71</v>
      </c>
      <c r="B2477" s="18">
        <v>3</v>
      </c>
      <c r="C2477" s="18">
        <v>6</v>
      </c>
      <c r="D2477" s="18">
        <v>19</v>
      </c>
      <c r="E2477" s="18"/>
      <c r="F2477" s="18"/>
      <c r="G2477" s="18"/>
      <c r="H2477" s="18"/>
      <c r="I2477" s="18"/>
      <c r="J2477" s="62"/>
      <c r="K2477" s="19"/>
      <c r="L2477" s="29" t="s">
        <v>71</v>
      </c>
      <c r="M2477" s="104" t="e">
        <f>#REF!</f>
        <v>#REF!</v>
      </c>
      <c r="N2477" s="113" t="e">
        <f>IF(M2477=0,"",CHOOSE(M2477,"3","6","19","手入力箇所","手入力箇所","手入力箇所","手入力箇所","手入力箇所","手入力箇所","手入力箇所","手入力箇所","手入力箇所","手入力箇所"))</f>
        <v>#REF!</v>
      </c>
    </row>
    <row r="2478" spans="1:14" ht="13.8" thickBot="1" x14ac:dyDescent="0.25">
      <c r="A2478" s="29" t="s">
        <v>72</v>
      </c>
      <c r="B2478" s="18">
        <v>1</v>
      </c>
      <c r="C2478" s="18">
        <v>3</v>
      </c>
      <c r="D2478" s="18">
        <v>5</v>
      </c>
      <c r="E2478" s="18">
        <v>9</v>
      </c>
      <c r="F2478" s="18">
        <v>26</v>
      </c>
      <c r="G2478" s="18"/>
      <c r="H2478" s="18"/>
      <c r="I2478" s="18"/>
      <c r="J2478" s="62"/>
      <c r="K2478" s="19"/>
      <c r="L2478" s="29" t="s">
        <v>72</v>
      </c>
      <c r="M2478" s="104" t="e">
        <f>#REF!</f>
        <v>#REF!</v>
      </c>
      <c r="N2478" s="113" t="e">
        <f>IF(M2478=0,"",CHOOSE(M2478,"1","3","5","9","9","26","26","26","26","26","手入力箇所","手入力箇所","手入力箇所","手入力箇所","手入力箇所","手入力箇所","手入力箇所","手入力箇所","手入力箇所","手入力箇所"))</f>
        <v>#REF!</v>
      </c>
    </row>
    <row r="2479" spans="1:14" ht="13.8" thickBot="1" x14ac:dyDescent="0.25">
      <c r="A2479" s="29" t="s">
        <v>73</v>
      </c>
      <c r="B2479" s="18">
        <v>4</v>
      </c>
      <c r="C2479" s="18">
        <v>11</v>
      </c>
      <c r="D2479" s="18">
        <v>20</v>
      </c>
      <c r="E2479" s="18">
        <v>33</v>
      </c>
      <c r="F2479" s="18"/>
      <c r="G2479" s="18"/>
      <c r="H2479" s="18"/>
      <c r="I2479" s="18"/>
      <c r="J2479" s="62"/>
      <c r="K2479" s="19"/>
      <c r="L2479" s="29" t="s">
        <v>73</v>
      </c>
      <c r="M2479" s="104" t="e">
        <f>#REF!</f>
        <v>#REF!</v>
      </c>
      <c r="N2479" s="113" t="e">
        <f>IF(M2479=0,"",CHOOSE(M2479,"4","11","20","33","33","手入力箇所","手入力箇所","手入力箇所","手入力箇所","手入力箇所","手入力箇所","手入力箇所","手入力箇所","手入力箇所","手入力箇所"))</f>
        <v>#REF!</v>
      </c>
    </row>
    <row r="2480" spans="1:14" ht="37.200000000000003" thickBot="1" x14ac:dyDescent="0.25">
      <c r="A2480" s="30" t="s">
        <v>74</v>
      </c>
      <c r="B2480" s="18">
        <v>4</v>
      </c>
      <c r="C2480" s="18">
        <v>6</v>
      </c>
      <c r="D2480" s="18">
        <v>8</v>
      </c>
      <c r="E2480" s="18">
        <v>10</v>
      </c>
      <c r="F2480" s="18">
        <v>15</v>
      </c>
      <c r="G2480" s="18">
        <v>23</v>
      </c>
      <c r="H2480" s="18">
        <v>33</v>
      </c>
      <c r="I2480" s="18"/>
      <c r="J2480" s="62"/>
      <c r="K2480" s="19"/>
      <c r="L2480" s="30" t="s">
        <v>74</v>
      </c>
      <c r="M2480" s="104" t="e">
        <f>#REF!</f>
        <v>#REF!</v>
      </c>
      <c r="N2480" s="113" t="e">
        <f>IF(M2480=0,"",CHOOSE(M2480,"4","6","8","10","10","15","15","15","15","15","23","23","23","23","23","23","23","23","23","23","33","33","33","33","33","33","33","33","33","33","手入力箇所","手入力箇所","手入力箇所","手入力箇所","手入力箇所","手入力箇所","手入力箇所","手入力箇所","手入力箇所","手入力箇所"))</f>
        <v>#REF!</v>
      </c>
    </row>
    <row r="2481" spans="1:14" ht="13.8" thickBot="1" x14ac:dyDescent="0.25">
      <c r="A2481" s="29" t="s">
        <v>75</v>
      </c>
      <c r="B2481" s="18">
        <v>6</v>
      </c>
      <c r="C2481" s="18">
        <v>14</v>
      </c>
      <c r="D2481" s="18">
        <v>25</v>
      </c>
      <c r="E2481" s="18">
        <v>39</v>
      </c>
      <c r="F2481" s="18"/>
      <c r="G2481" s="18"/>
      <c r="H2481" s="18"/>
      <c r="I2481" s="18"/>
      <c r="J2481" s="62"/>
      <c r="K2481" s="19"/>
      <c r="L2481" s="29" t="s">
        <v>75</v>
      </c>
      <c r="M2481" s="104" t="e">
        <f>#REF!</f>
        <v>#REF!</v>
      </c>
      <c r="N2481" s="113" t="e">
        <f>IF(M2481=0,"",CHOOSE(M2481,"6","14","25","39","39","手入力箇所","手入力箇所","手入力箇所","手入力箇所","手入力箇所","手入力箇所","手入力箇所","手入力箇所","手入力箇所","手入力箇所"))</f>
        <v>#REF!</v>
      </c>
    </row>
    <row r="2482" spans="1:14" ht="37.200000000000003" thickBot="1" x14ac:dyDescent="0.25">
      <c r="A2482" s="30" t="s">
        <v>76</v>
      </c>
      <c r="B2482" s="18">
        <v>2</v>
      </c>
      <c r="C2482" s="18">
        <v>3</v>
      </c>
      <c r="D2482" s="18">
        <v>6</v>
      </c>
      <c r="E2482" s="18">
        <v>9</v>
      </c>
      <c r="F2482" s="18"/>
      <c r="G2482" s="18"/>
      <c r="H2482" s="18"/>
      <c r="I2482" s="18"/>
      <c r="J2482" s="62"/>
      <c r="K2482" s="19"/>
      <c r="L2482" s="30" t="s">
        <v>76</v>
      </c>
      <c r="M2482" s="104" t="e">
        <f>#REF!</f>
        <v>#REF!</v>
      </c>
      <c r="N2482" s="113" t="e">
        <f>IF(M2482=0,"",CHOOSE(M2482,"2","3","6","9","9","手入力箇所","手入力箇所","手入力箇所","手入力箇所","手入力箇所","手入力箇所","手入力箇所","手入力箇所","手入力箇所","手入力箇所"))</f>
        <v>#REF!</v>
      </c>
    </row>
    <row r="2483" spans="1:14" ht="27" thickBot="1" x14ac:dyDescent="0.25">
      <c r="A2483" s="31" t="s">
        <v>77</v>
      </c>
      <c r="B2483" s="18">
        <v>12</v>
      </c>
      <c r="C2483" s="18">
        <v>18</v>
      </c>
      <c r="D2483" s="18">
        <v>22</v>
      </c>
      <c r="E2483" s="18">
        <v>26</v>
      </c>
      <c r="F2483" s="62"/>
      <c r="G2483" s="62"/>
      <c r="H2483" s="62"/>
      <c r="I2483" s="62"/>
      <c r="J2483" s="62"/>
      <c r="K2483" s="19"/>
      <c r="L2483" s="31" t="s">
        <v>77</v>
      </c>
      <c r="M2483" s="104" t="e">
        <f>#REF!</f>
        <v>#REF!</v>
      </c>
      <c r="N2483" s="113" t="e">
        <f>IF(M2483=0,"",CHOOSE(M2483,"12","18","22","26","26","手入力箇所","手入力箇所","手入力箇所","手入力箇所","手入力箇所","手入力箇所","手入力箇所","手入力箇所","手入力箇所","手入力箇所"))</f>
        <v>#REF!</v>
      </c>
    </row>
    <row r="2484" spans="1:14" ht="40.200000000000003" thickBot="1" x14ac:dyDescent="0.25">
      <c r="A2484" s="31" t="s">
        <v>78</v>
      </c>
      <c r="B2484" s="18">
        <v>5</v>
      </c>
      <c r="C2484" s="18">
        <v>8</v>
      </c>
      <c r="D2484" s="18">
        <v>11</v>
      </c>
      <c r="E2484" s="18">
        <v>14</v>
      </c>
      <c r="F2484" s="62"/>
      <c r="G2484" s="62"/>
      <c r="H2484" s="62"/>
      <c r="I2484" s="62"/>
      <c r="J2484" s="62"/>
      <c r="K2484" s="19"/>
      <c r="L2484" s="31" t="s">
        <v>78</v>
      </c>
      <c r="M2484" s="104" t="e">
        <f>#REF!</f>
        <v>#REF!</v>
      </c>
      <c r="N2484" s="113" t="e">
        <f>IF(M2484=0,"",CHOOSE(M2484,"5","8","11","14","14","手入力箇所","手入力箇所","手入力箇所","手入力箇所","手入力箇所","手入力箇所","手入力箇所","手入力箇所","手入力箇所","手入力箇所"))</f>
        <v>#REF!</v>
      </c>
    </row>
    <row r="2485" spans="1:14" ht="27" thickBot="1" x14ac:dyDescent="0.25">
      <c r="A2485" s="31" t="s">
        <v>79</v>
      </c>
      <c r="B2485" s="18">
        <v>6</v>
      </c>
      <c r="C2485" s="18">
        <v>11</v>
      </c>
      <c r="D2485" s="18">
        <v>16</v>
      </c>
      <c r="E2485" s="18">
        <v>21</v>
      </c>
      <c r="F2485" s="62"/>
      <c r="G2485" s="62"/>
      <c r="H2485" s="62"/>
      <c r="I2485" s="62"/>
      <c r="J2485" s="62"/>
      <c r="K2485" s="19"/>
      <c r="L2485" s="31" t="s">
        <v>79</v>
      </c>
      <c r="M2485" s="104" t="e">
        <f>#REF!</f>
        <v>#REF!</v>
      </c>
      <c r="N2485" s="113" t="e">
        <f>IF(M2485=0,"",CHOOSE(M2485,"6","11","16","21","21","手入力箇所","手入力箇所","手入力箇所","手入力箇所","手入力箇所","手入力箇所","手入力箇所","手入力箇所","手入力箇所"))</f>
        <v>#REF!</v>
      </c>
    </row>
    <row r="2486" spans="1:14" ht="40.200000000000003" thickBot="1" x14ac:dyDescent="0.25">
      <c r="A2486" s="31" t="s">
        <v>80</v>
      </c>
      <c r="B2486" s="18">
        <v>5</v>
      </c>
      <c r="C2486" s="18">
        <v>7</v>
      </c>
      <c r="D2486" s="18">
        <v>9</v>
      </c>
      <c r="E2486" s="18">
        <v>10</v>
      </c>
      <c r="F2486" s="62"/>
      <c r="G2486" s="62"/>
      <c r="H2486" s="62"/>
      <c r="I2486" s="62"/>
      <c r="J2486" s="62"/>
      <c r="K2486" s="19"/>
      <c r="L2486" s="31" t="s">
        <v>80</v>
      </c>
      <c r="M2486" s="104" t="e">
        <f>#REF!</f>
        <v>#REF!</v>
      </c>
      <c r="N2486" s="113" t="e">
        <f>IF(M2486=0,"",CHOOSE(M2486,"5","7","9","10","10","手入力箇所","手入力箇所","手入力箇所","手入力箇所","手入力箇所","手入力箇所","手入力箇所","手入力箇所","手入力箇所"))</f>
        <v>#REF!</v>
      </c>
    </row>
    <row r="2487" spans="1:14" ht="40.200000000000003" thickBot="1" x14ac:dyDescent="0.25">
      <c r="A2487" s="31" t="s">
        <v>81</v>
      </c>
      <c r="B2487" s="18">
        <v>9</v>
      </c>
      <c r="C2487" s="18">
        <v>14</v>
      </c>
      <c r="D2487" s="62"/>
      <c r="E2487" s="62"/>
      <c r="F2487" s="62"/>
      <c r="G2487" s="62"/>
      <c r="H2487" s="62"/>
      <c r="I2487" s="62"/>
      <c r="J2487" s="62"/>
      <c r="K2487" s="19"/>
      <c r="L2487" s="31" t="s">
        <v>81</v>
      </c>
      <c r="M2487" s="104" t="e">
        <f>#REF!</f>
        <v>#REF!</v>
      </c>
      <c r="N2487" s="113" t="e">
        <f>IF(M2487=0,"",CHOOSE(M2487,"9","14","手入力箇所","手入力箇所","手入力箇所","手入力箇所","手入力箇所","手入力箇所","手入力箇所","手入力箇所","手入力箇所","手入力箇所"))</f>
        <v>#REF!</v>
      </c>
    </row>
    <row r="2488" spans="1:14" ht="13.8" thickBot="1" x14ac:dyDescent="0.25">
      <c r="A2488" s="31" t="s">
        <v>82</v>
      </c>
      <c r="B2488" s="18">
        <v>3</v>
      </c>
      <c r="C2488" s="18">
        <v>4</v>
      </c>
      <c r="D2488" s="18">
        <v>4</v>
      </c>
      <c r="E2488" s="18">
        <v>5</v>
      </c>
      <c r="F2488" s="18">
        <v>6</v>
      </c>
      <c r="G2488" s="18">
        <v>8</v>
      </c>
      <c r="H2488" s="18">
        <v>9</v>
      </c>
      <c r="I2488" s="18">
        <v>11</v>
      </c>
      <c r="J2488" s="18">
        <v>12</v>
      </c>
      <c r="K2488" s="19"/>
      <c r="L2488" s="31" t="s">
        <v>82</v>
      </c>
      <c r="M2488" s="104" t="e">
        <f>#REF!</f>
        <v>#REF!</v>
      </c>
      <c r="N2488" s="113" t="e">
        <f>IF(M2488=0,"",CHOOSE(M2488,"3","4","4","5","5","6","6","6","6","6","8","8","8","8","8","8","8","8","8","8","9","9","9","9","9","9","9","9","9","9","11","11","11","11","11","11","11","11","11","11","12","12","12","12","12","12","12","12","12","12","12","手入力箇所","手入力箇所","手入力箇所","手入力箇所","手入力箇所","手入力箇所","手入力箇所","手入力箇所","手入力箇所","手入力箇所"))</f>
        <v>#REF!</v>
      </c>
    </row>
    <row r="2489" spans="1:14" ht="13.8" thickBot="1" x14ac:dyDescent="0.25">
      <c r="A2489" s="31" t="s">
        <v>83</v>
      </c>
      <c r="B2489" s="18">
        <v>3</v>
      </c>
      <c r="C2489" s="18">
        <v>4</v>
      </c>
      <c r="D2489" s="18">
        <v>4</v>
      </c>
      <c r="E2489" s="18">
        <v>5</v>
      </c>
      <c r="F2489" s="18">
        <v>6</v>
      </c>
      <c r="G2489" s="18">
        <v>8</v>
      </c>
      <c r="H2489" s="18">
        <v>10</v>
      </c>
      <c r="I2489" s="18">
        <v>12</v>
      </c>
      <c r="J2489" s="18">
        <v>13</v>
      </c>
      <c r="K2489" s="19"/>
      <c r="L2489" s="31" t="s">
        <v>83</v>
      </c>
      <c r="M2489" s="104" t="e">
        <f>#REF!</f>
        <v>#REF!</v>
      </c>
      <c r="N2489" s="113" t="e">
        <f>IF(M2489=0,"",CHOOSE(M2489,"3","4","4","5","5","6","6","6","6","6","8","8","8","8","8","8","8","8","8","8","10","10","10","10","10","10","10","10","10","10","12","12","12","12","12","12","12","12","12","12","13","13","13","13","13","13","13","13","13","13","13","手入力箇所","手入力箇所","手入力箇所","手入力箇所","手入力箇所","手入力箇所","手入力箇所","手入力箇所","手入力箇所","手入力箇所"))</f>
        <v>#REF!</v>
      </c>
    </row>
    <row r="2490" spans="1:14" ht="27" thickBot="1" x14ac:dyDescent="0.25">
      <c r="A2490" s="32" t="s">
        <v>84</v>
      </c>
      <c r="B2490" s="20">
        <v>1</v>
      </c>
      <c r="C2490" s="20">
        <v>2</v>
      </c>
      <c r="D2490" s="20">
        <v>3</v>
      </c>
      <c r="E2490" s="20">
        <v>4</v>
      </c>
      <c r="F2490" s="20">
        <v>8</v>
      </c>
      <c r="G2490" s="20">
        <v>19</v>
      </c>
      <c r="H2490" s="63"/>
      <c r="I2490" s="63"/>
      <c r="J2490" s="63"/>
      <c r="K2490" s="21"/>
      <c r="L2490" s="32" t="s">
        <v>84</v>
      </c>
      <c r="M2490" s="104" t="e">
        <f>#REF!</f>
        <v>#REF!</v>
      </c>
      <c r="N2490" s="113" t="e">
        <f>IF(M2490=0,"",CHOOSE(M2490,"1","2","3","4","4","8","8","8","8","8","19","19","19","19","19","19","19","19","19","19","手入力箇所","手入力箇所","手入力箇所","手入力箇所","手入力箇所","手入力箇所","手入力箇所","手入力箇所","手入力箇所","手入力箇所"))</f>
        <v>#REF!</v>
      </c>
    </row>
    <row r="2491" spans="1:14" ht="13.8" thickBot="1" x14ac:dyDescent="0.25"/>
    <row r="2492" spans="1:14" ht="13.8" thickBot="1" x14ac:dyDescent="0.25">
      <c r="A2492" s="686" t="e">
        <f>A2465</f>
        <v>#REF!</v>
      </c>
      <c r="B2492" s="686"/>
      <c r="C2492" s="686"/>
      <c r="D2492" s="687" t="s">
        <v>193</v>
      </c>
      <c r="E2492" s="687"/>
      <c r="F2492" s="687"/>
      <c r="G2492" s="687"/>
      <c r="H2492" s="687"/>
      <c r="I2492" s="687"/>
      <c r="J2492" s="687"/>
      <c r="K2492" s="687"/>
      <c r="L2492" s="687"/>
      <c r="M2492" s="687"/>
      <c r="N2492" s="687"/>
    </row>
    <row r="2493" spans="1:14" ht="13.8" thickBot="1" x14ac:dyDescent="0.25">
      <c r="A2493" s="105"/>
      <c r="B2493" s="33">
        <v>1</v>
      </c>
      <c r="C2493" s="24">
        <v>2</v>
      </c>
      <c r="D2493" s="24">
        <v>3</v>
      </c>
      <c r="E2493" s="24" t="s">
        <v>58</v>
      </c>
      <c r="F2493" s="24" t="s">
        <v>59</v>
      </c>
      <c r="G2493" s="24" t="s">
        <v>60</v>
      </c>
      <c r="H2493" s="24" t="s">
        <v>61</v>
      </c>
      <c r="I2493" s="24" t="s">
        <v>62</v>
      </c>
      <c r="J2493" s="24" t="s">
        <v>194</v>
      </c>
      <c r="K2493" s="102" t="s">
        <v>85</v>
      </c>
      <c r="L2493" s="105" t="s">
        <v>189</v>
      </c>
      <c r="M2493" s="105" t="s">
        <v>188</v>
      </c>
      <c r="N2493" s="105" t="s">
        <v>51</v>
      </c>
    </row>
    <row r="2494" spans="1:14" ht="13.8" thickBot="1" x14ac:dyDescent="0.25">
      <c r="A2494" s="26" t="s">
        <v>56</v>
      </c>
      <c r="B2494" s="22">
        <v>16</v>
      </c>
      <c r="C2494" s="22">
        <v>25</v>
      </c>
      <c r="D2494" s="22">
        <v>32</v>
      </c>
      <c r="E2494" s="22">
        <v>38</v>
      </c>
      <c r="F2494" s="22">
        <v>56</v>
      </c>
      <c r="G2494" s="22">
        <v>87</v>
      </c>
      <c r="H2494" s="22">
        <v>121</v>
      </c>
      <c r="I2494" s="22"/>
      <c r="J2494" s="23"/>
      <c r="K2494" s="68"/>
      <c r="L2494" s="107" t="s">
        <v>56</v>
      </c>
      <c r="M2494" s="103" t="e">
        <f>#REF!</f>
        <v>#REF!</v>
      </c>
      <c r="N2494" s="103" t="e">
        <f>IF(M2494=0,"",CHOOSE(M2494,"16","25","32","38","38","56","56","56","56","56","87","87","87","87","87","87","87","87","87","87","121","121","121","121","121","121","121","121","121","121","手入力箇所","手入力箇所","手入力箇所","手入力箇所","手入力箇所","手入力箇所","手入力箇所","手入力箇所","手入力箇所","手入力箇所"))</f>
        <v>#REF!</v>
      </c>
    </row>
    <row r="2495" spans="1:14" ht="13.8" thickBot="1" x14ac:dyDescent="0.25">
      <c r="A2495" s="27" t="s">
        <v>57</v>
      </c>
      <c r="B2495" s="18">
        <v>25</v>
      </c>
      <c r="C2495" s="18">
        <v>33</v>
      </c>
      <c r="D2495" s="18">
        <v>40</v>
      </c>
      <c r="E2495" s="18">
        <v>45</v>
      </c>
      <c r="F2495" s="18">
        <v>58</v>
      </c>
      <c r="G2495" s="18">
        <v>79</v>
      </c>
      <c r="H2495" s="18"/>
      <c r="I2495" s="18"/>
      <c r="J2495" s="62"/>
      <c r="K2495" s="69"/>
      <c r="L2495" s="107" t="s">
        <v>57</v>
      </c>
      <c r="M2495" s="103" t="e">
        <f>#REF!</f>
        <v>#REF!</v>
      </c>
      <c r="N2495" s="103" t="e">
        <f>IF(M2495=0,"",CHOOSE(M2495,"25","33","40","45","45","58","58","58","58","58","79","79","79","79","79","79","79","79","79","79","手入力箇所","手入力箇所","手入力箇所","手入力箇所","手入力箇所","手入力箇所","手入力箇所","手入力箇所","手入力箇所","手入力箇所"))</f>
        <v>#REF!</v>
      </c>
    </row>
    <row r="2496" spans="1:14" ht="48.6" thickBot="1" x14ac:dyDescent="0.25">
      <c r="A2496" s="28" t="s">
        <v>64</v>
      </c>
      <c r="B2496" s="18">
        <v>32</v>
      </c>
      <c r="C2496" s="18"/>
      <c r="D2496" s="18"/>
      <c r="E2496" s="18"/>
      <c r="F2496" s="18"/>
      <c r="G2496" s="18"/>
      <c r="H2496" s="18"/>
      <c r="I2496" s="18"/>
      <c r="J2496" s="62"/>
      <c r="K2496" s="69"/>
      <c r="L2496" s="108" t="s">
        <v>64</v>
      </c>
      <c r="M2496" s="103" t="e">
        <f>#REF!</f>
        <v>#REF!</v>
      </c>
      <c r="N2496" s="103" t="e">
        <f>IF(M2496=0,"",CHOOSE(M2496,"32","手入力箇所","手入力箇所","手入力箇所","手入力箇所","手入力箇所","手入力箇所","手入力箇所","手入力箇所","手入力箇所","手入力箇所"))</f>
        <v>#REF!</v>
      </c>
    </row>
    <row r="2497" spans="1:14" ht="48.6" thickBot="1" x14ac:dyDescent="0.25">
      <c r="A2497" s="28" t="s">
        <v>65</v>
      </c>
      <c r="B2497" s="18">
        <v>36</v>
      </c>
      <c r="C2497" s="18"/>
      <c r="D2497" s="18"/>
      <c r="E2497" s="18"/>
      <c r="F2497" s="18"/>
      <c r="G2497" s="18"/>
      <c r="H2497" s="18"/>
      <c r="I2497" s="18"/>
      <c r="J2497" s="62"/>
      <c r="K2497" s="69"/>
      <c r="L2497" s="108" t="s">
        <v>65</v>
      </c>
      <c r="M2497" s="103" t="e">
        <f>#REF!</f>
        <v>#REF!</v>
      </c>
      <c r="N2497" s="103" t="e">
        <f>IF(M2497=0,"",CHOOSE(M2497,"36","手入力箇所","手入力箇所","手入力箇所","手入力箇所","手入力箇所","手入力箇所","手入力箇所","手入力箇所","手入力箇所","手入力箇所"))</f>
        <v>#REF!</v>
      </c>
    </row>
    <row r="2498" spans="1:14" ht="24.6" thickBot="1" x14ac:dyDescent="0.25">
      <c r="A2498" s="28" t="s">
        <v>66</v>
      </c>
      <c r="B2498" s="18">
        <v>24</v>
      </c>
      <c r="C2498" s="18">
        <v>30</v>
      </c>
      <c r="D2498" s="18">
        <v>33</v>
      </c>
      <c r="E2498" s="18">
        <v>35</v>
      </c>
      <c r="F2498" s="18">
        <v>42</v>
      </c>
      <c r="G2498" s="18"/>
      <c r="H2498" s="18"/>
      <c r="I2498" s="18"/>
      <c r="J2498" s="62"/>
      <c r="K2498" s="69"/>
      <c r="L2498" s="108" t="s">
        <v>66</v>
      </c>
      <c r="M2498" s="103" t="e">
        <f>#REF!</f>
        <v>#REF!</v>
      </c>
      <c r="N2498" s="103" t="e">
        <f>IF(M2498=0,"",CHOOSE(M2498,"24","30","33","35","35","42","42","42","42","42","手入力箇所","手入力箇所","手入力箇所","手入力箇所","手入力箇所","手入力箇所","手入力箇所","手入力箇所","手入力箇所","手入力箇所"))</f>
        <v>#REF!</v>
      </c>
    </row>
    <row r="2499" spans="1:14" ht="36.6" thickBot="1" x14ac:dyDescent="0.25">
      <c r="A2499" s="28" t="s">
        <v>67</v>
      </c>
      <c r="B2499" s="18">
        <v>7</v>
      </c>
      <c r="C2499" s="18">
        <v>12</v>
      </c>
      <c r="D2499" s="18">
        <v>16</v>
      </c>
      <c r="E2499" s="18">
        <v>19</v>
      </c>
      <c r="F2499" s="18"/>
      <c r="G2499" s="18"/>
      <c r="H2499" s="18"/>
      <c r="I2499" s="18"/>
      <c r="J2499" s="62"/>
      <c r="K2499" s="69"/>
      <c r="L2499" s="108" t="s">
        <v>67</v>
      </c>
      <c r="M2499" s="103" t="e">
        <f>#REF!</f>
        <v>#REF!</v>
      </c>
      <c r="N2499" s="103" t="e">
        <f>IF(M2499=0,"",CHOOSE(M2499,"7","12","16","19","19","手入力箇所","手入力箇所","手入力箇所","手入力箇所","手入力箇所","手入力箇所","手入力箇所","手入力箇所","手入力箇所","手入力箇所"))</f>
        <v>#REF!</v>
      </c>
    </row>
    <row r="2500" spans="1:14" ht="24.6" thickBot="1" x14ac:dyDescent="0.25">
      <c r="A2500" s="28" t="s">
        <v>68</v>
      </c>
      <c r="B2500" s="18">
        <v>21</v>
      </c>
      <c r="C2500" s="18">
        <v>35</v>
      </c>
      <c r="D2500" s="18">
        <v>48</v>
      </c>
      <c r="E2500" s="18">
        <v>59</v>
      </c>
      <c r="F2500" s="18">
        <v>94</v>
      </c>
      <c r="G2500" s="18">
        <v>159</v>
      </c>
      <c r="H2500" s="18">
        <v>235</v>
      </c>
      <c r="I2500" s="18"/>
      <c r="J2500" s="62"/>
      <c r="K2500" s="69"/>
      <c r="L2500" s="108" t="s">
        <v>68</v>
      </c>
      <c r="M2500" s="103" t="e">
        <f>#REF!</f>
        <v>#REF!</v>
      </c>
      <c r="N2500" s="103" t="e">
        <f>IF(M2500=0,"",CHOOSE(M2500,"21","35","48","59","59","94","94","94","94","94","159","159","159","159","159","159","159","159","159","159","235","235","235","235","235","235","235","235","235","235","手入力箇所","手入力箇所","手入力箇所","手入力箇所","手入力箇所","手入力箇所","手入力箇所","手入力箇所","手入力箇所","手入力箇所"))</f>
        <v>#REF!</v>
      </c>
    </row>
    <row r="2501" spans="1:14" ht="36.6" thickBot="1" x14ac:dyDescent="0.25">
      <c r="A2501" s="28" t="s">
        <v>69</v>
      </c>
      <c r="B2501" s="18">
        <v>22</v>
      </c>
      <c r="C2501" s="18">
        <v>26</v>
      </c>
      <c r="D2501" s="18">
        <v>28</v>
      </c>
      <c r="E2501" s="18">
        <v>29</v>
      </c>
      <c r="F2501" s="18">
        <v>34</v>
      </c>
      <c r="G2501" s="18"/>
      <c r="H2501" s="18"/>
      <c r="I2501" s="18"/>
      <c r="J2501" s="62"/>
      <c r="K2501" s="69"/>
      <c r="L2501" s="108" t="s">
        <v>69</v>
      </c>
      <c r="M2501" s="103" t="e">
        <f>#REF!</f>
        <v>#REF!</v>
      </c>
      <c r="N2501" s="103" t="e">
        <f>IF(M2501=0,"",CHOOSE(M2501,"22","26","28","29","29","34","34","34","34","34","手入力箇所","手入力箇所","手入力箇所","手入力箇所","手入力箇所","手入力箇所","手入力箇所","手入力箇所","手入力箇所","手入力箇所"))</f>
        <v>#REF!</v>
      </c>
    </row>
    <row r="2502" spans="1:14" ht="13.8" thickBot="1" x14ac:dyDescent="0.25">
      <c r="A2502" s="27" t="s">
        <v>63</v>
      </c>
      <c r="B2502" s="18">
        <v>21</v>
      </c>
      <c r="C2502" s="18">
        <v>33</v>
      </c>
      <c r="D2502" s="18">
        <v>46</v>
      </c>
      <c r="E2502" s="18">
        <v>56</v>
      </c>
      <c r="F2502" s="18">
        <v>89</v>
      </c>
      <c r="G2502" s="18">
        <v>151</v>
      </c>
      <c r="H2502" s="18">
        <v>224</v>
      </c>
      <c r="I2502" s="18">
        <v>289</v>
      </c>
      <c r="J2502" s="18">
        <v>350</v>
      </c>
      <c r="K2502" s="69"/>
      <c r="L2502" s="107" t="s">
        <v>63</v>
      </c>
      <c r="M2502" s="103" t="e">
        <f>#REF!</f>
        <v>#REF!</v>
      </c>
      <c r="N2502" s="103" t="e">
        <f>IF(M2502=0,"",CHOOSE(M2502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503" spans="1:14" ht="24.6" thickBot="1" x14ac:dyDescent="0.25">
      <c r="A2503" s="34" t="s">
        <v>70</v>
      </c>
      <c r="B2503" s="35">
        <v>13</v>
      </c>
      <c r="C2503" s="35">
        <v>33</v>
      </c>
      <c r="D2503" s="35">
        <v>59</v>
      </c>
      <c r="E2503" s="35"/>
      <c r="F2503" s="35"/>
      <c r="G2503" s="35"/>
      <c r="H2503" s="35"/>
      <c r="I2503" s="35"/>
      <c r="J2503" s="36"/>
      <c r="K2503" s="67"/>
      <c r="L2503" s="108" t="s">
        <v>70</v>
      </c>
      <c r="M2503" s="103" t="e">
        <f>#REF!</f>
        <v>#REF!</v>
      </c>
      <c r="N2503" s="103" t="e">
        <f>IF(M2503=0,"",CHOOSE(M2503,"13","33","59","手入力箇所","手入力箇所","手入力箇所","手入力箇所","手入力箇所","手入力箇所","手入力箇所","手入力箇所","手入力箇所","手入力箇所"))</f>
        <v>#REF!</v>
      </c>
    </row>
    <row r="2504" spans="1:14" ht="13.8" thickBot="1" x14ac:dyDescent="0.25">
      <c r="A2504" s="37" t="s">
        <v>71</v>
      </c>
      <c r="B2504" s="17">
        <v>23</v>
      </c>
      <c r="C2504" s="17">
        <v>39</v>
      </c>
      <c r="D2504" s="17">
        <v>97</v>
      </c>
      <c r="E2504" s="17"/>
      <c r="F2504" s="17"/>
      <c r="G2504" s="17"/>
      <c r="H2504" s="17"/>
      <c r="I2504" s="17"/>
      <c r="J2504" s="64"/>
      <c r="K2504" s="70"/>
      <c r="L2504" s="109" t="s">
        <v>71</v>
      </c>
      <c r="M2504" s="103" t="e">
        <f>#REF!</f>
        <v>#REF!</v>
      </c>
      <c r="N2504" s="103" t="e">
        <f>IF(M2504=0,"",CHOOSE(M2504,"23","39","97","手入力箇所","手入力箇所","手入力箇所","手入力箇所","手入力箇所","手入力箇所","手入力箇所","手入力箇所","手入力箇所","手入力箇所"))</f>
        <v>#REF!</v>
      </c>
    </row>
    <row r="2505" spans="1:14" ht="13.8" thickBot="1" x14ac:dyDescent="0.25">
      <c r="A2505" s="29" t="s">
        <v>72</v>
      </c>
      <c r="B2505" s="18">
        <v>21</v>
      </c>
      <c r="C2505" s="18">
        <v>37</v>
      </c>
      <c r="D2505" s="18">
        <v>58</v>
      </c>
      <c r="E2505" s="18">
        <v>76</v>
      </c>
      <c r="F2505" s="18">
        <v>137</v>
      </c>
      <c r="G2505" s="18"/>
      <c r="H2505" s="18"/>
      <c r="I2505" s="18"/>
      <c r="J2505" s="62"/>
      <c r="K2505" s="69"/>
      <c r="L2505" s="109" t="s">
        <v>72</v>
      </c>
      <c r="M2505" s="103" t="e">
        <f>#REF!</f>
        <v>#REF!</v>
      </c>
      <c r="N2505" s="103" t="e">
        <f>IF(M2505=0,"",CHOOSE(M2505,"21","37","58","76","76","137","137","137","137","137","手入力箇所","手入力箇所","手入力箇所","手入力箇所","手入力箇所","手入力箇所","手入力箇所","手入力箇所","手入力箇所","手入力箇所"))</f>
        <v>#REF!</v>
      </c>
    </row>
    <row r="2506" spans="1:14" ht="13.8" thickBot="1" x14ac:dyDescent="0.25">
      <c r="A2506" s="29" t="s">
        <v>73</v>
      </c>
      <c r="B2506" s="18">
        <v>48</v>
      </c>
      <c r="C2506" s="18">
        <v>93</v>
      </c>
      <c r="D2506" s="18">
        <v>138</v>
      </c>
      <c r="E2506" s="18">
        <v>183</v>
      </c>
      <c r="F2506" s="18"/>
      <c r="G2506" s="18"/>
      <c r="H2506" s="18"/>
      <c r="I2506" s="18"/>
      <c r="J2506" s="62"/>
      <c r="K2506" s="69"/>
      <c r="L2506" s="109" t="s">
        <v>73</v>
      </c>
      <c r="M2506" s="103" t="e">
        <f>#REF!</f>
        <v>#REF!</v>
      </c>
      <c r="N2506" s="103" t="e">
        <f>IF(M2506=0,"",CHOOSE(M2506,"48","93","138","183","183","手入力箇所","手入力箇所","手入力箇所","手入力箇所","手入力箇所","手入力箇所","手入力箇所","手入力箇所","手入力箇所","手入力箇所"))</f>
        <v>#REF!</v>
      </c>
    </row>
    <row r="2507" spans="1:14" ht="37.200000000000003" thickBot="1" x14ac:dyDescent="0.25">
      <c r="A2507" s="30" t="s">
        <v>74</v>
      </c>
      <c r="B2507" s="18">
        <v>13</v>
      </c>
      <c r="C2507" s="18">
        <v>26</v>
      </c>
      <c r="D2507" s="18">
        <v>40</v>
      </c>
      <c r="E2507" s="18">
        <v>55</v>
      </c>
      <c r="F2507" s="18">
        <v>107</v>
      </c>
      <c r="G2507" s="18">
        <v>224</v>
      </c>
      <c r="H2507" s="18">
        <v>386</v>
      </c>
      <c r="I2507" s="18"/>
      <c r="J2507" s="62"/>
      <c r="K2507" s="69"/>
      <c r="L2507" s="110" t="s">
        <v>74</v>
      </c>
      <c r="M2507" s="103" t="e">
        <f>#REF!</f>
        <v>#REF!</v>
      </c>
      <c r="N2507" s="103" t="e">
        <f>IF(M2507=0,"",CHOOSE(M2507,"13","26","40","55","55","107","107","107","107","107","224","224","224","224","224","224","224","224","224","224","386","386","386","386","386","386","386","386","386","386","手入力箇所","手入力箇所","手入力箇所","手入力箇所","手入力箇所","手入力箇所","手入力箇所","手入力箇所","手入力箇所","手入力箇所"))</f>
        <v>#REF!</v>
      </c>
    </row>
    <row r="2508" spans="1:14" ht="13.8" thickBot="1" x14ac:dyDescent="0.25">
      <c r="A2508" s="29" t="s">
        <v>75</v>
      </c>
      <c r="B2508" s="18">
        <v>36</v>
      </c>
      <c r="C2508" s="18">
        <v>98</v>
      </c>
      <c r="D2508" s="18">
        <v>173</v>
      </c>
      <c r="E2508" s="18">
        <v>274</v>
      </c>
      <c r="F2508" s="18"/>
      <c r="G2508" s="18"/>
      <c r="H2508" s="18"/>
      <c r="I2508" s="18"/>
      <c r="J2508" s="62"/>
      <c r="K2508" s="69"/>
      <c r="L2508" s="109" t="s">
        <v>75</v>
      </c>
      <c r="M2508" s="103" t="e">
        <f>#REF!</f>
        <v>#REF!</v>
      </c>
      <c r="N2508" s="103" t="e">
        <f>IF(M2508=0,"",CHOOSE(M2508,"36","98","173","274","274","手入力箇所","手入力箇所","手入力箇所","手入力箇所","手入力箇所","手入力箇所","手入力箇所","手入力箇所","手入力箇所","手入力箇所"))</f>
        <v>#REF!</v>
      </c>
    </row>
    <row r="2509" spans="1:14" ht="37.200000000000003" thickBot="1" x14ac:dyDescent="0.25">
      <c r="A2509" s="30" t="s">
        <v>76</v>
      </c>
      <c r="B2509" s="18">
        <v>127</v>
      </c>
      <c r="C2509" s="18">
        <v>127</v>
      </c>
      <c r="D2509" s="18">
        <v>127</v>
      </c>
      <c r="E2509" s="18">
        <v>127</v>
      </c>
      <c r="F2509" s="18"/>
      <c r="G2509" s="18"/>
      <c r="H2509" s="18"/>
      <c r="I2509" s="18"/>
      <c r="J2509" s="62"/>
      <c r="K2509" s="69"/>
      <c r="L2509" s="110" t="s">
        <v>76</v>
      </c>
      <c r="M2509" s="103" t="e">
        <f>#REF!</f>
        <v>#REF!</v>
      </c>
      <c r="N2509" s="103" t="e">
        <f>IF(M2509=0,"",CHOOSE(M2509,"127","127","127","127","127","手入力箇所","手入力箇所","手入力箇所","手入力箇所","手入力箇所","手入力箇所","手入力箇所","手入力箇所","手入力箇所","手入力箇所"))</f>
        <v>#REF!</v>
      </c>
    </row>
    <row r="2510" spans="1:14" ht="27" thickBot="1" x14ac:dyDescent="0.25">
      <c r="A2510" s="31" t="s">
        <v>77</v>
      </c>
      <c r="B2510" s="18">
        <v>42</v>
      </c>
      <c r="C2510" s="18">
        <v>90</v>
      </c>
      <c r="D2510" s="18">
        <v>141</v>
      </c>
      <c r="E2510" s="18">
        <v>193</v>
      </c>
      <c r="F2510" s="62"/>
      <c r="G2510" s="62"/>
      <c r="H2510" s="62"/>
      <c r="I2510" s="62"/>
      <c r="J2510" s="62"/>
      <c r="K2510" s="69"/>
      <c r="L2510" s="111" t="s">
        <v>77</v>
      </c>
      <c r="M2510" s="103" t="e">
        <f>#REF!</f>
        <v>#REF!</v>
      </c>
      <c r="N2510" s="103" t="e">
        <f>IF(M2510=0,"",CHOOSE(M2510,"42","90","141","193","1936","手入力箇所","手入力箇所","手入力箇所","手入力箇所","手入力箇所","手入力箇所","手入力箇所","手入力箇所","手入力箇所","手入力箇所"))</f>
        <v>#REF!</v>
      </c>
    </row>
    <row r="2511" spans="1:14" ht="40.200000000000003" thickBot="1" x14ac:dyDescent="0.25">
      <c r="A2511" s="31" t="s">
        <v>78</v>
      </c>
      <c r="B2511" s="18">
        <v>24</v>
      </c>
      <c r="C2511" s="18">
        <v>43</v>
      </c>
      <c r="D2511" s="18">
        <v>61</v>
      </c>
      <c r="E2511" s="18">
        <v>76</v>
      </c>
      <c r="F2511" s="62"/>
      <c r="G2511" s="62"/>
      <c r="H2511" s="62"/>
      <c r="I2511" s="62"/>
      <c r="J2511" s="62"/>
      <c r="K2511" s="69"/>
      <c r="L2511" s="111" t="s">
        <v>78</v>
      </c>
      <c r="M2511" s="103" t="e">
        <f>#REF!</f>
        <v>#REF!</v>
      </c>
      <c r="N2511" s="103" t="e">
        <f>IF(M2511=0,"",CHOOSE(M2511,"24","43","61","76","76","手入力箇所","手入力箇所","手入力箇所","手入力箇所","手入力箇所","手入力箇所","手入力箇所","手入力箇所","手入力箇所","手入力箇所"))</f>
        <v>#REF!</v>
      </c>
    </row>
    <row r="2512" spans="1:14" ht="27" thickBot="1" x14ac:dyDescent="0.25">
      <c r="A2512" s="31" t="s">
        <v>79</v>
      </c>
      <c r="B2512" s="18">
        <v>54</v>
      </c>
      <c r="C2512" s="18">
        <v>77</v>
      </c>
      <c r="D2512" s="18">
        <v>94</v>
      </c>
      <c r="E2512" s="18">
        <v>107</v>
      </c>
      <c r="F2512" s="62"/>
      <c r="G2512" s="62"/>
      <c r="H2512" s="62"/>
      <c r="I2512" s="62"/>
      <c r="J2512" s="62"/>
      <c r="K2512" s="69"/>
      <c r="L2512" s="111" t="s">
        <v>79</v>
      </c>
      <c r="M2512" s="103" t="e">
        <f>#REF!</f>
        <v>#REF!</v>
      </c>
      <c r="N2512" s="103" t="e">
        <f>IF(M2512=0,"",CHOOSE(M2512,"54","77","94","107","107","手入力箇所","手入力箇所","手入力箇所","手入力箇所","手入力箇所","手入力箇所","手入力箇所","手入力箇所","手入力箇所","手入力箇所"))</f>
        <v>#REF!</v>
      </c>
    </row>
    <row r="2513" spans="1:14" ht="40.200000000000003" thickBot="1" x14ac:dyDescent="0.25">
      <c r="A2513" s="31" t="s">
        <v>80</v>
      </c>
      <c r="B2513" s="18">
        <v>49</v>
      </c>
      <c r="C2513" s="18">
        <v>53</v>
      </c>
      <c r="D2513" s="18">
        <v>55</v>
      </c>
      <c r="E2513" s="18">
        <v>56</v>
      </c>
      <c r="F2513" s="62"/>
      <c r="G2513" s="62"/>
      <c r="H2513" s="62"/>
      <c r="I2513" s="62"/>
      <c r="J2513" s="62"/>
      <c r="K2513" s="69"/>
      <c r="L2513" s="111" t="s">
        <v>80</v>
      </c>
      <c r="M2513" s="103" t="e">
        <f>#REF!</f>
        <v>#REF!</v>
      </c>
      <c r="N2513" s="103" t="e">
        <f>IF(M2513=0,"",CHOOSE(M2513,"49","53","55","56","56","手入力箇所","手入力箇所","手入力箇所","手入力箇所","手入力箇所","手入力箇所","手入力箇所","手入力箇所","手入力箇所","手入力箇所"))</f>
        <v>#REF!</v>
      </c>
    </row>
    <row r="2514" spans="1:14" ht="40.200000000000003" thickBot="1" x14ac:dyDescent="0.25">
      <c r="A2514" s="38" t="s">
        <v>81</v>
      </c>
      <c r="B2514" s="35">
        <v>232</v>
      </c>
      <c r="C2514" s="35">
        <v>232</v>
      </c>
      <c r="D2514" s="36"/>
      <c r="E2514" s="36"/>
      <c r="F2514" s="36"/>
      <c r="G2514" s="36"/>
      <c r="H2514" s="36"/>
      <c r="I2514" s="36"/>
      <c r="J2514" s="36"/>
      <c r="K2514" s="67"/>
      <c r="L2514" s="111" t="s">
        <v>81</v>
      </c>
      <c r="M2514" s="103" t="e">
        <f>#REF!</f>
        <v>#REF!</v>
      </c>
      <c r="N2514" s="103" t="e">
        <f>IF(M2514=0,"",CHOOSE(M2514,"232","232","手入力箇所","手入力箇所","手入力箇所","手入力箇所","手入力箇所","手入力箇所","手入力箇所","手入力箇所","手入力箇所","手入力箇所"))</f>
        <v>#REF!</v>
      </c>
    </row>
    <row r="2515" spans="1:14" ht="13.8" thickBot="1" x14ac:dyDescent="0.25">
      <c r="A2515" s="39" t="s">
        <v>82</v>
      </c>
      <c r="B2515" s="17">
        <v>6</v>
      </c>
      <c r="C2515" s="17">
        <v>9</v>
      </c>
      <c r="D2515" s="17">
        <v>11</v>
      </c>
      <c r="E2515" s="17">
        <v>13</v>
      </c>
      <c r="F2515" s="17">
        <v>18</v>
      </c>
      <c r="G2515" s="17">
        <v>26</v>
      </c>
      <c r="H2515" s="17">
        <v>35</v>
      </c>
      <c r="I2515" s="17">
        <v>43</v>
      </c>
      <c r="J2515" s="17">
        <v>49</v>
      </c>
      <c r="K2515" s="70"/>
      <c r="L2515" s="111" t="s">
        <v>82</v>
      </c>
      <c r="M2515" s="103" t="e">
        <f>#REF!</f>
        <v>#REF!</v>
      </c>
      <c r="N2515" s="103" t="e">
        <f>IF(M2515=0,"",CHOOSE(M2515,"6","9","11","13","13","18","18","18","18","18","26","26","26","26","26","26","26","26","26","26","35","35","35","35","35","35","35","35","35","35","43","43","43","43","43","43","43","43","43","43","49","49","49","49","49","49","49","49","49","49","手入力箇所","手入力箇所","手入力箇所","手入力箇所","手入力箇所","手入力箇所","手入力箇所","手入力箇所","手入力箇所","手入力箇所"))</f>
        <v>#REF!</v>
      </c>
    </row>
    <row r="2516" spans="1:14" ht="13.8" thickBot="1" x14ac:dyDescent="0.25">
      <c r="A2516" s="31" t="s">
        <v>83</v>
      </c>
      <c r="B2516" s="18">
        <v>6</v>
      </c>
      <c r="C2516" s="18">
        <v>10</v>
      </c>
      <c r="D2516" s="18">
        <v>14</v>
      </c>
      <c r="E2516" s="18">
        <v>17</v>
      </c>
      <c r="F2516" s="18">
        <v>29</v>
      </c>
      <c r="G2516" s="18">
        <v>50</v>
      </c>
      <c r="H2516" s="18">
        <v>76</v>
      </c>
      <c r="I2516" s="18">
        <v>100</v>
      </c>
      <c r="J2516" s="18">
        <v>123</v>
      </c>
      <c r="K2516" s="69"/>
      <c r="L2516" s="111" t="s">
        <v>83</v>
      </c>
      <c r="M2516" s="103" t="e">
        <f>#REF!</f>
        <v>#REF!</v>
      </c>
      <c r="N2516" s="103" t="e">
        <f>IF(M2516=0,"",CHOOSE(M2516,"6","10","14","17","17","29","29","29","29","29","50","50","50","50","50","50","50","50","50","50","76","76","76","76","76","76","76","76","76","76","100","100","100","100","100","100","100","100","100","100","123","123","123","123","123","123","123","123","123","123","手入力箇所","手入力箇所","手入力箇所","手入力箇所","手入力箇所","手入力箇所","手入力箇所","手入力箇所","手入力箇所"))</f>
        <v>#REF!</v>
      </c>
    </row>
    <row r="2517" spans="1:14" ht="27" thickBot="1" x14ac:dyDescent="0.25">
      <c r="A2517" s="32" t="s">
        <v>84</v>
      </c>
      <c r="B2517" s="20">
        <v>9</v>
      </c>
      <c r="C2517" s="20">
        <v>15</v>
      </c>
      <c r="D2517" s="20">
        <v>20</v>
      </c>
      <c r="E2517" s="20">
        <v>24</v>
      </c>
      <c r="F2517" s="20">
        <v>39</v>
      </c>
      <c r="G2517" s="20">
        <v>65</v>
      </c>
      <c r="H2517" s="63"/>
      <c r="I2517" s="63"/>
      <c r="J2517" s="63"/>
      <c r="K2517" s="106"/>
      <c r="L2517" s="111" t="s">
        <v>84</v>
      </c>
      <c r="M2517" s="103" t="e">
        <f>#REF!</f>
        <v>#REF!</v>
      </c>
      <c r="N2517" s="103" t="e">
        <f>IF(M2517=0,"",CHOOSE(M2517,"9","15","20","24","24","39","39","39","39","39","65","65","65","65","65","65","65","65","65","65","手入力箇所","手入力箇所","手入力箇所","手入力箇所","手入力箇所","手入力箇所","手入力箇所","手入力箇所","手入力箇所","手入力箇所"))</f>
        <v>#REF!</v>
      </c>
    </row>
    <row r="2520" spans="1:14" ht="13.8" thickBot="1" x14ac:dyDescent="0.25"/>
    <row r="2521" spans="1:14" ht="13.8" thickBot="1" x14ac:dyDescent="0.25">
      <c r="A2521" s="688" t="e">
        <f>#REF!</f>
        <v>#REF!</v>
      </c>
      <c r="B2521" s="688"/>
      <c r="C2521" s="688"/>
      <c r="D2521" s="689" t="s">
        <v>192</v>
      </c>
      <c r="E2521" s="689"/>
      <c r="F2521" s="689"/>
      <c r="G2521" s="689"/>
      <c r="H2521" s="689"/>
      <c r="I2521" s="689"/>
      <c r="J2521" s="689"/>
      <c r="K2521" s="689"/>
      <c r="L2521" s="689"/>
      <c r="M2521" s="689"/>
      <c r="N2521" s="689"/>
    </row>
    <row r="2522" spans="1:14" ht="13.8" thickBot="1" x14ac:dyDescent="0.25">
      <c r="A2522" s="65"/>
      <c r="B2522" s="33">
        <v>1</v>
      </c>
      <c r="C2522" s="24">
        <v>2</v>
      </c>
      <c r="D2522" s="24">
        <v>3</v>
      </c>
      <c r="E2522" s="24" t="s">
        <v>58</v>
      </c>
      <c r="F2522" s="24" t="s">
        <v>59</v>
      </c>
      <c r="G2522" s="24" t="s">
        <v>60</v>
      </c>
      <c r="H2522" s="24" t="s">
        <v>61</v>
      </c>
      <c r="I2522" s="24" t="s">
        <v>62</v>
      </c>
      <c r="J2522" s="24" t="s">
        <v>194</v>
      </c>
      <c r="K2522" s="25" t="s">
        <v>85</v>
      </c>
      <c r="L2522" s="105" t="s">
        <v>189</v>
      </c>
      <c r="M2522" s="105" t="s">
        <v>188</v>
      </c>
      <c r="N2522" s="105" t="s">
        <v>51</v>
      </c>
    </row>
    <row r="2523" spans="1:14" ht="13.8" thickBot="1" x14ac:dyDescent="0.25">
      <c r="A2523" s="26" t="s">
        <v>56</v>
      </c>
      <c r="B2523" s="22">
        <v>5</v>
      </c>
      <c r="C2523" s="22">
        <v>7</v>
      </c>
      <c r="D2523" s="22">
        <v>8</v>
      </c>
      <c r="E2523" s="22">
        <v>8</v>
      </c>
      <c r="F2523" s="22">
        <v>10</v>
      </c>
      <c r="G2523" s="22">
        <v>13</v>
      </c>
      <c r="H2523" s="22">
        <v>16</v>
      </c>
      <c r="I2523" s="22"/>
      <c r="J2523" s="23"/>
      <c r="K2523" s="1"/>
      <c r="L2523" s="26" t="s">
        <v>56</v>
      </c>
      <c r="M2523" s="104" t="e">
        <f>#REF!</f>
        <v>#REF!</v>
      </c>
      <c r="N2523" s="112" t="e">
        <f>IF(M2523=0,"",CHOOSE(M2523,"5","7","8","8","8","10","10","10","10","10","13","13","13","13","13","13","13","13","13","13","16","16","16","16","16","16","16","16","16","16","16","手入力箇所","手入力箇所","手入力箇所","手入力箇所","手入力箇所","手入力箇所","手入力箇所","手入力箇所","手入力箇所","手入力箇所"))</f>
        <v>#REF!</v>
      </c>
    </row>
    <row r="2524" spans="1:14" ht="13.8" thickBot="1" x14ac:dyDescent="0.25">
      <c r="A2524" s="27" t="s">
        <v>57</v>
      </c>
      <c r="B2524" s="18">
        <v>5</v>
      </c>
      <c r="C2524" s="18">
        <v>7</v>
      </c>
      <c r="D2524" s="18">
        <v>8</v>
      </c>
      <c r="E2524" s="18">
        <v>9</v>
      </c>
      <c r="F2524" s="18">
        <v>12</v>
      </c>
      <c r="G2524" s="18">
        <v>16</v>
      </c>
      <c r="H2524" s="18"/>
      <c r="I2524" s="18"/>
      <c r="J2524" s="62"/>
      <c r="K2524" s="19"/>
      <c r="L2524" s="27" t="s">
        <v>57</v>
      </c>
      <c r="M2524" s="104" t="e">
        <f>#REF!</f>
        <v>#REF!</v>
      </c>
      <c r="N2524" s="113" t="e">
        <f>IF(M2524=0,"",CHOOSE(M2524,"5","7","8","9","9","12","12","12","12","12","16","16","16","16","16","16","16","16","16","16","手入力箇所","手入力箇所","手入力箇所","手入力箇所","手入力箇所","手入力箇所","手入力箇所","手入力箇所","手入力箇所","手入力箇所"))</f>
        <v>#REF!</v>
      </c>
    </row>
    <row r="2525" spans="1:14" ht="48.6" thickBot="1" x14ac:dyDescent="0.25">
      <c r="A2525" s="28" t="s">
        <v>64</v>
      </c>
      <c r="B2525" s="18">
        <v>6</v>
      </c>
      <c r="C2525" s="18"/>
      <c r="D2525" s="18"/>
      <c r="E2525" s="18"/>
      <c r="F2525" s="18"/>
      <c r="G2525" s="18"/>
      <c r="H2525" s="18"/>
      <c r="I2525" s="18"/>
      <c r="J2525" s="62"/>
      <c r="K2525" s="19"/>
      <c r="L2525" s="28" t="s">
        <v>64</v>
      </c>
      <c r="M2525" s="104" t="e">
        <f>#REF!</f>
        <v>#REF!</v>
      </c>
      <c r="N2525" s="113" t="e">
        <f>IF(M2525=0,"",CHOOSE(M2525,"6","手入力箇所","手入力箇所","手入力箇所","手入力箇所","手入力箇所","手入力箇所","手入力箇所","手入力箇所","手入力箇所","手入力箇所","",""))</f>
        <v>#REF!</v>
      </c>
    </row>
    <row r="2526" spans="1:14" ht="48.6" thickBot="1" x14ac:dyDescent="0.25">
      <c r="A2526" s="28" t="s">
        <v>65</v>
      </c>
      <c r="B2526" s="18">
        <v>6</v>
      </c>
      <c r="C2526" s="18"/>
      <c r="D2526" s="18"/>
      <c r="E2526" s="18"/>
      <c r="F2526" s="18"/>
      <c r="G2526" s="18"/>
      <c r="H2526" s="18"/>
      <c r="I2526" s="18"/>
      <c r="J2526" s="62"/>
      <c r="K2526" s="19"/>
      <c r="L2526" s="28" t="s">
        <v>65</v>
      </c>
      <c r="M2526" s="104" t="e">
        <f>#REF!</f>
        <v>#REF!</v>
      </c>
      <c r="N2526" s="113" t="e">
        <f>IF(M2526=0,"",CHOOSE(M2526,"6","手入力箇所","手入力箇所","手入力箇所","手入力箇所","手入力箇所","手入力箇所","手入力箇所","手入力箇所","手入力箇所","手入力箇所","",""))</f>
        <v>#REF!</v>
      </c>
    </row>
    <row r="2527" spans="1:14" ht="24.6" thickBot="1" x14ac:dyDescent="0.25">
      <c r="A2527" s="28" t="s">
        <v>66</v>
      </c>
      <c r="B2527" s="18">
        <v>5</v>
      </c>
      <c r="C2527" s="18">
        <v>7</v>
      </c>
      <c r="D2527" s="18">
        <v>8</v>
      </c>
      <c r="E2527" s="18">
        <v>9</v>
      </c>
      <c r="F2527" s="18">
        <v>12</v>
      </c>
      <c r="G2527" s="18"/>
      <c r="H2527" s="18"/>
      <c r="I2527" s="18"/>
      <c r="J2527" s="62"/>
      <c r="K2527" s="19"/>
      <c r="L2527" s="28" t="s">
        <v>66</v>
      </c>
      <c r="M2527" s="104" t="e">
        <f>#REF!</f>
        <v>#REF!</v>
      </c>
      <c r="N2527" s="113" t="e">
        <f>IF(M2527=0,"",CHOOSE(M2527,"5","7","8","9","9","12","12","12","12","12","手入力箇所","手入力箇所","手入力箇所","手入力箇所","手入力箇所","手入力箇所","手入力箇所","手入力箇所","手入力箇所","手入力箇所"))</f>
        <v>#REF!</v>
      </c>
    </row>
    <row r="2528" spans="1:14" ht="36.6" thickBot="1" x14ac:dyDescent="0.25">
      <c r="A2528" s="28" t="s">
        <v>67</v>
      </c>
      <c r="B2528" s="18">
        <v>4</v>
      </c>
      <c r="C2528" s="18">
        <v>5</v>
      </c>
      <c r="D2528" s="18">
        <v>5</v>
      </c>
      <c r="E2528" s="18">
        <v>6</v>
      </c>
      <c r="F2528" s="18"/>
      <c r="G2528" s="18"/>
      <c r="H2528" s="18"/>
      <c r="I2528" s="18"/>
      <c r="J2528" s="62"/>
      <c r="K2528" s="19"/>
      <c r="L2528" s="28" t="s">
        <v>67</v>
      </c>
      <c r="M2528" s="104" t="e">
        <f>#REF!</f>
        <v>#REF!</v>
      </c>
      <c r="N2528" s="113" t="e">
        <f>IF(M2528=0,"",CHOOSE(M2528,"4","5","5","6","6","手入力箇所","手入力箇所","手入力箇所","手入力箇所","手入力箇所","手入力箇所","手入力箇所","手入力箇所","手入力箇所","手入力箇所"))</f>
        <v>#REF!</v>
      </c>
    </row>
    <row r="2529" spans="1:14" ht="24.6" thickBot="1" x14ac:dyDescent="0.25">
      <c r="A2529" s="28" t="s">
        <v>68</v>
      </c>
      <c r="B2529" s="18">
        <v>12</v>
      </c>
      <c r="C2529" s="18">
        <v>12</v>
      </c>
      <c r="D2529" s="18">
        <v>12</v>
      </c>
      <c r="E2529" s="18">
        <v>12</v>
      </c>
      <c r="F2529" s="18">
        <v>12</v>
      </c>
      <c r="G2529" s="18">
        <v>12</v>
      </c>
      <c r="H2529" s="18">
        <v>12</v>
      </c>
      <c r="I2529" s="18"/>
      <c r="J2529" s="62"/>
      <c r="K2529" s="19"/>
      <c r="L2529" s="28" t="s">
        <v>68</v>
      </c>
      <c r="M2529" s="104" t="e">
        <f>#REF!</f>
        <v>#REF!</v>
      </c>
      <c r="N2529" s="113" t="e">
        <f>IF(M2529=0,"",CHOOSE(M2529,"12","12","12","12","12","12","12","12","12","12","12","12","12","12","12","12","12","12","12","12","12","12","12","12","12","12","12","12","12","12","手入力箇所","手入力箇所","手入力箇所","手入力箇所","手入力箇所","手入力箇所","手入力箇所","手入力箇所","手入力箇所","手入力箇所"))</f>
        <v>#REF!</v>
      </c>
    </row>
    <row r="2530" spans="1:14" ht="36.6" thickBot="1" x14ac:dyDescent="0.25">
      <c r="A2530" s="28" t="s">
        <v>69</v>
      </c>
      <c r="B2530" s="18">
        <v>7</v>
      </c>
      <c r="C2530" s="18">
        <v>7</v>
      </c>
      <c r="D2530" s="18">
        <v>7</v>
      </c>
      <c r="E2530" s="18">
        <v>7</v>
      </c>
      <c r="F2530" s="18">
        <v>7</v>
      </c>
      <c r="G2530" s="18"/>
      <c r="H2530" s="18"/>
      <c r="I2530" s="18"/>
      <c r="J2530" s="62"/>
      <c r="K2530" s="19"/>
      <c r="L2530" s="28" t="s">
        <v>69</v>
      </c>
      <c r="M2530" s="104" t="e">
        <f>#REF!</f>
        <v>#REF!</v>
      </c>
      <c r="N2530" s="113" t="e">
        <f>IF(M2530=0,"",CHOOSE(M2530,"7","7","7","7","7","7","7","7","7","7","手入力箇所","手入力箇所","手入力箇所","手入力箇所","手入力箇所","手入力箇所","手入力箇所","手入力箇所","手入力箇所","手入力箇所"))</f>
        <v>#REF!</v>
      </c>
    </row>
    <row r="2531" spans="1:14" ht="13.8" thickBot="1" x14ac:dyDescent="0.25">
      <c r="A2531" s="27" t="s">
        <v>63</v>
      </c>
      <c r="B2531" s="18">
        <v>4</v>
      </c>
      <c r="C2531" s="18">
        <v>5</v>
      </c>
      <c r="D2531" s="18">
        <v>7</v>
      </c>
      <c r="E2531" s="18">
        <v>8</v>
      </c>
      <c r="F2531" s="18">
        <v>11</v>
      </c>
      <c r="G2531" s="18">
        <v>16</v>
      </c>
      <c r="H2531" s="18">
        <v>22</v>
      </c>
      <c r="I2531" s="18">
        <v>26</v>
      </c>
      <c r="J2531" s="18">
        <v>31</v>
      </c>
      <c r="K2531" s="19"/>
      <c r="L2531" s="27" t="s">
        <v>63</v>
      </c>
      <c r="M2531" s="104" t="e">
        <f>#REF!</f>
        <v>#REF!</v>
      </c>
      <c r="N2531" s="113" t="e">
        <f>IF(M2531=0,"",CHOOSE(M2531,"4","5","7","8","8","11","11","11","11","11","16","16","16","16","16","16","16","16","16","16","22","22","22","22","22","22","22","22","22","22","26","26","26","26","26","26","26","26","26","26","31","31","31","31","31","31","31","31","31","31","31","手入力箇所","手入力箇所","手入力箇所","手入力箇所","手入力箇所","手入力箇所","手入力箇所","手入力箇所","手入力箇所","手入力箇所"))</f>
        <v>#REF!</v>
      </c>
    </row>
    <row r="2532" spans="1:14" ht="24.6" thickBot="1" x14ac:dyDescent="0.25">
      <c r="A2532" s="28" t="s">
        <v>70</v>
      </c>
      <c r="B2532" s="18">
        <v>5</v>
      </c>
      <c r="C2532" s="18">
        <v>6</v>
      </c>
      <c r="D2532" s="18">
        <v>7</v>
      </c>
      <c r="E2532" s="18"/>
      <c r="F2532" s="18"/>
      <c r="G2532" s="18"/>
      <c r="H2532" s="18"/>
      <c r="I2532" s="18"/>
      <c r="J2532" s="62"/>
      <c r="K2532" s="19"/>
      <c r="L2532" s="28" t="s">
        <v>70</v>
      </c>
      <c r="M2532" s="104" t="e">
        <f>#REF!</f>
        <v>#REF!</v>
      </c>
      <c r="N2532" s="113" t="e">
        <f>IF(M2532=0,"",CHOOSE(M2532,"5","6","7","手入力箇所","手入力箇所","手入力箇所","手入力箇所","手入力箇所","手入力箇所","手入力箇所","手入力箇所","手入力箇所","手入力箇所"))</f>
        <v>#REF!</v>
      </c>
    </row>
    <row r="2533" spans="1:14" ht="13.8" thickBot="1" x14ac:dyDescent="0.25">
      <c r="A2533" s="29" t="s">
        <v>71</v>
      </c>
      <c r="B2533" s="18">
        <v>3</v>
      </c>
      <c r="C2533" s="18">
        <v>6</v>
      </c>
      <c r="D2533" s="18">
        <v>19</v>
      </c>
      <c r="E2533" s="18"/>
      <c r="F2533" s="18"/>
      <c r="G2533" s="18"/>
      <c r="H2533" s="18"/>
      <c r="I2533" s="18"/>
      <c r="J2533" s="62"/>
      <c r="K2533" s="19"/>
      <c r="L2533" s="29" t="s">
        <v>71</v>
      </c>
      <c r="M2533" s="104" t="e">
        <f>#REF!</f>
        <v>#REF!</v>
      </c>
      <c r="N2533" s="113" t="e">
        <f>IF(M2533=0,"",CHOOSE(M2533,"3","6","19","手入力箇所","手入力箇所","手入力箇所","手入力箇所","手入力箇所","手入力箇所","手入力箇所","手入力箇所","手入力箇所","手入力箇所"))</f>
        <v>#REF!</v>
      </c>
    </row>
    <row r="2534" spans="1:14" ht="13.8" thickBot="1" x14ac:dyDescent="0.25">
      <c r="A2534" s="29" t="s">
        <v>72</v>
      </c>
      <c r="B2534" s="18">
        <v>1</v>
      </c>
      <c r="C2534" s="18">
        <v>3</v>
      </c>
      <c r="D2534" s="18">
        <v>5</v>
      </c>
      <c r="E2534" s="18">
        <v>9</v>
      </c>
      <c r="F2534" s="18">
        <v>26</v>
      </c>
      <c r="G2534" s="18"/>
      <c r="H2534" s="18"/>
      <c r="I2534" s="18"/>
      <c r="J2534" s="62"/>
      <c r="K2534" s="19"/>
      <c r="L2534" s="29" t="s">
        <v>72</v>
      </c>
      <c r="M2534" s="104" t="e">
        <f>#REF!</f>
        <v>#REF!</v>
      </c>
      <c r="N2534" s="113" t="e">
        <f>IF(M2534=0,"",CHOOSE(M2534,"1","3","5","9","9","26","26","26","26","26","手入力箇所","手入力箇所","手入力箇所","手入力箇所","手入力箇所","手入力箇所","手入力箇所","手入力箇所","手入力箇所","手入力箇所"))</f>
        <v>#REF!</v>
      </c>
    </row>
    <row r="2535" spans="1:14" ht="13.8" thickBot="1" x14ac:dyDescent="0.25">
      <c r="A2535" s="29" t="s">
        <v>73</v>
      </c>
      <c r="B2535" s="18">
        <v>4</v>
      </c>
      <c r="C2535" s="18">
        <v>11</v>
      </c>
      <c r="D2535" s="18">
        <v>20</v>
      </c>
      <c r="E2535" s="18">
        <v>33</v>
      </c>
      <c r="F2535" s="18"/>
      <c r="G2535" s="18"/>
      <c r="H2535" s="18"/>
      <c r="I2535" s="18"/>
      <c r="J2535" s="62"/>
      <c r="K2535" s="19"/>
      <c r="L2535" s="29" t="s">
        <v>73</v>
      </c>
      <c r="M2535" s="104" t="e">
        <f>#REF!</f>
        <v>#REF!</v>
      </c>
      <c r="N2535" s="113" t="e">
        <f>IF(M2535=0,"",CHOOSE(M2535,"4","11","20","33","33","手入力箇所","手入力箇所","手入力箇所","手入力箇所","手入力箇所","手入力箇所","手入力箇所","手入力箇所","手入力箇所","手入力箇所"))</f>
        <v>#REF!</v>
      </c>
    </row>
    <row r="2536" spans="1:14" ht="37.200000000000003" thickBot="1" x14ac:dyDescent="0.25">
      <c r="A2536" s="30" t="s">
        <v>74</v>
      </c>
      <c r="B2536" s="18">
        <v>4</v>
      </c>
      <c r="C2536" s="18">
        <v>6</v>
      </c>
      <c r="D2536" s="18">
        <v>8</v>
      </c>
      <c r="E2536" s="18">
        <v>10</v>
      </c>
      <c r="F2536" s="18">
        <v>15</v>
      </c>
      <c r="G2536" s="18">
        <v>23</v>
      </c>
      <c r="H2536" s="18">
        <v>33</v>
      </c>
      <c r="I2536" s="18"/>
      <c r="J2536" s="62"/>
      <c r="K2536" s="19"/>
      <c r="L2536" s="30" t="s">
        <v>74</v>
      </c>
      <c r="M2536" s="104" t="e">
        <f>#REF!</f>
        <v>#REF!</v>
      </c>
      <c r="N2536" s="113" t="e">
        <f>IF(M2536=0,"",CHOOSE(M2536,"4","6","8","10","10","15","15","15","15","15","23","23","23","23","23","23","23","23","23","23","33","33","33","33","33","33","33","33","33","33","手入力箇所","手入力箇所","手入力箇所","手入力箇所","手入力箇所","手入力箇所","手入力箇所","手入力箇所","手入力箇所","手入力箇所"))</f>
        <v>#REF!</v>
      </c>
    </row>
    <row r="2537" spans="1:14" ht="13.8" thickBot="1" x14ac:dyDescent="0.25">
      <c r="A2537" s="29" t="s">
        <v>75</v>
      </c>
      <c r="B2537" s="18">
        <v>6</v>
      </c>
      <c r="C2537" s="18">
        <v>14</v>
      </c>
      <c r="D2537" s="18">
        <v>25</v>
      </c>
      <c r="E2537" s="18">
        <v>39</v>
      </c>
      <c r="F2537" s="18"/>
      <c r="G2537" s="18"/>
      <c r="H2537" s="18"/>
      <c r="I2537" s="18"/>
      <c r="J2537" s="62"/>
      <c r="K2537" s="19"/>
      <c r="L2537" s="29" t="s">
        <v>75</v>
      </c>
      <c r="M2537" s="104" t="e">
        <f>#REF!</f>
        <v>#REF!</v>
      </c>
      <c r="N2537" s="113" t="e">
        <f>IF(M2537=0,"",CHOOSE(M2537,"6","14","25","39","39","手入力箇所","手入力箇所","手入力箇所","手入力箇所","手入力箇所","手入力箇所","手入力箇所","手入力箇所","手入力箇所","手入力箇所"))</f>
        <v>#REF!</v>
      </c>
    </row>
    <row r="2538" spans="1:14" ht="37.200000000000003" thickBot="1" x14ac:dyDescent="0.25">
      <c r="A2538" s="30" t="s">
        <v>76</v>
      </c>
      <c r="B2538" s="18">
        <v>2</v>
      </c>
      <c r="C2538" s="18">
        <v>3</v>
      </c>
      <c r="D2538" s="18">
        <v>6</v>
      </c>
      <c r="E2538" s="18">
        <v>9</v>
      </c>
      <c r="F2538" s="18"/>
      <c r="G2538" s="18"/>
      <c r="H2538" s="18"/>
      <c r="I2538" s="18"/>
      <c r="J2538" s="62"/>
      <c r="K2538" s="19"/>
      <c r="L2538" s="30" t="s">
        <v>76</v>
      </c>
      <c r="M2538" s="104" t="e">
        <f>#REF!</f>
        <v>#REF!</v>
      </c>
      <c r="N2538" s="113" t="e">
        <f>IF(M2538=0,"",CHOOSE(M2538,"2","3","6","9","9","手入力箇所","手入力箇所","手入力箇所","手入力箇所","手入力箇所","手入力箇所","手入力箇所","手入力箇所","手入力箇所","手入力箇所"))</f>
        <v>#REF!</v>
      </c>
    </row>
    <row r="2539" spans="1:14" ht="27" thickBot="1" x14ac:dyDescent="0.25">
      <c r="A2539" s="31" t="s">
        <v>77</v>
      </c>
      <c r="B2539" s="18">
        <v>12</v>
      </c>
      <c r="C2539" s="18">
        <v>18</v>
      </c>
      <c r="D2539" s="18">
        <v>22</v>
      </c>
      <c r="E2539" s="18">
        <v>26</v>
      </c>
      <c r="F2539" s="62"/>
      <c r="G2539" s="62"/>
      <c r="H2539" s="62"/>
      <c r="I2539" s="62"/>
      <c r="J2539" s="62"/>
      <c r="K2539" s="19"/>
      <c r="L2539" s="31" t="s">
        <v>77</v>
      </c>
      <c r="M2539" s="104" t="e">
        <f>#REF!</f>
        <v>#REF!</v>
      </c>
      <c r="N2539" s="113" t="e">
        <f>IF(M2539=0,"",CHOOSE(M2539,"12","18","22","26","26","手入力箇所","手入力箇所","手入力箇所","手入力箇所","手入力箇所","手入力箇所","手入力箇所","手入力箇所","手入力箇所","手入力箇所"))</f>
        <v>#REF!</v>
      </c>
    </row>
    <row r="2540" spans="1:14" ht="40.200000000000003" thickBot="1" x14ac:dyDescent="0.25">
      <c r="A2540" s="31" t="s">
        <v>78</v>
      </c>
      <c r="B2540" s="18">
        <v>5</v>
      </c>
      <c r="C2540" s="18">
        <v>8</v>
      </c>
      <c r="D2540" s="18">
        <v>11</v>
      </c>
      <c r="E2540" s="18">
        <v>14</v>
      </c>
      <c r="F2540" s="62"/>
      <c r="G2540" s="62"/>
      <c r="H2540" s="62"/>
      <c r="I2540" s="62"/>
      <c r="J2540" s="62"/>
      <c r="K2540" s="19"/>
      <c r="L2540" s="31" t="s">
        <v>78</v>
      </c>
      <c r="M2540" s="104" t="e">
        <f>#REF!</f>
        <v>#REF!</v>
      </c>
      <c r="N2540" s="113" t="e">
        <f>IF(M2540=0,"",CHOOSE(M2540,"5","8","11","14","14","手入力箇所","手入力箇所","手入力箇所","手入力箇所","手入力箇所","手入力箇所","手入力箇所","手入力箇所","手入力箇所","手入力箇所"))</f>
        <v>#REF!</v>
      </c>
    </row>
    <row r="2541" spans="1:14" ht="27" thickBot="1" x14ac:dyDescent="0.25">
      <c r="A2541" s="31" t="s">
        <v>79</v>
      </c>
      <c r="B2541" s="18">
        <v>6</v>
      </c>
      <c r="C2541" s="18">
        <v>11</v>
      </c>
      <c r="D2541" s="18">
        <v>16</v>
      </c>
      <c r="E2541" s="18">
        <v>21</v>
      </c>
      <c r="F2541" s="62"/>
      <c r="G2541" s="62"/>
      <c r="H2541" s="62"/>
      <c r="I2541" s="62"/>
      <c r="J2541" s="62"/>
      <c r="K2541" s="19"/>
      <c r="L2541" s="31" t="s">
        <v>79</v>
      </c>
      <c r="M2541" s="104" t="e">
        <f>#REF!</f>
        <v>#REF!</v>
      </c>
      <c r="N2541" s="113" t="e">
        <f>IF(M2541=0,"",CHOOSE(M2541,"6","11","16","21","21","手入力箇所","手入力箇所","手入力箇所","手入力箇所","手入力箇所","手入力箇所","手入力箇所","手入力箇所","手入力箇所"))</f>
        <v>#REF!</v>
      </c>
    </row>
    <row r="2542" spans="1:14" ht="40.200000000000003" thickBot="1" x14ac:dyDescent="0.25">
      <c r="A2542" s="31" t="s">
        <v>80</v>
      </c>
      <c r="B2542" s="18">
        <v>5</v>
      </c>
      <c r="C2542" s="18">
        <v>7</v>
      </c>
      <c r="D2542" s="18">
        <v>9</v>
      </c>
      <c r="E2542" s="18">
        <v>10</v>
      </c>
      <c r="F2542" s="62"/>
      <c r="G2542" s="62"/>
      <c r="H2542" s="62"/>
      <c r="I2542" s="62"/>
      <c r="J2542" s="62"/>
      <c r="K2542" s="19"/>
      <c r="L2542" s="31" t="s">
        <v>80</v>
      </c>
      <c r="M2542" s="104" t="e">
        <f>#REF!</f>
        <v>#REF!</v>
      </c>
      <c r="N2542" s="113" t="e">
        <f>IF(M2542=0,"",CHOOSE(M2542,"5","7","9","10","10","手入力箇所","手入力箇所","手入力箇所","手入力箇所","手入力箇所","手入力箇所","手入力箇所","手入力箇所","手入力箇所"))</f>
        <v>#REF!</v>
      </c>
    </row>
    <row r="2543" spans="1:14" ht="40.200000000000003" thickBot="1" x14ac:dyDescent="0.25">
      <c r="A2543" s="31" t="s">
        <v>81</v>
      </c>
      <c r="B2543" s="18">
        <v>9</v>
      </c>
      <c r="C2543" s="18">
        <v>14</v>
      </c>
      <c r="D2543" s="62"/>
      <c r="E2543" s="62"/>
      <c r="F2543" s="62"/>
      <c r="G2543" s="62"/>
      <c r="H2543" s="62"/>
      <c r="I2543" s="62"/>
      <c r="J2543" s="62"/>
      <c r="K2543" s="19"/>
      <c r="L2543" s="31" t="s">
        <v>81</v>
      </c>
      <c r="M2543" s="104" t="e">
        <f>#REF!</f>
        <v>#REF!</v>
      </c>
      <c r="N2543" s="113" t="e">
        <f>IF(M2543=0,"",CHOOSE(M2543,"9","14","手入力箇所","手入力箇所","手入力箇所","手入力箇所","手入力箇所","手入力箇所","手入力箇所","手入力箇所","手入力箇所","手入力箇所"))</f>
        <v>#REF!</v>
      </c>
    </row>
    <row r="2544" spans="1:14" ht="13.8" thickBot="1" x14ac:dyDescent="0.25">
      <c r="A2544" s="31" t="s">
        <v>82</v>
      </c>
      <c r="B2544" s="18">
        <v>3</v>
      </c>
      <c r="C2544" s="18">
        <v>4</v>
      </c>
      <c r="D2544" s="18">
        <v>4</v>
      </c>
      <c r="E2544" s="18">
        <v>5</v>
      </c>
      <c r="F2544" s="18">
        <v>6</v>
      </c>
      <c r="G2544" s="18">
        <v>8</v>
      </c>
      <c r="H2544" s="18">
        <v>9</v>
      </c>
      <c r="I2544" s="18">
        <v>11</v>
      </c>
      <c r="J2544" s="18">
        <v>12</v>
      </c>
      <c r="K2544" s="19"/>
      <c r="L2544" s="31" t="s">
        <v>82</v>
      </c>
      <c r="M2544" s="104" t="e">
        <f>#REF!</f>
        <v>#REF!</v>
      </c>
      <c r="N2544" s="113" t="e">
        <f>IF(M2544=0,"",CHOOSE(M2544,"3","4","4","5","5","6","6","6","6","6","8","8","8","8","8","8","8","8","8","8","9","9","9","9","9","9","9","9","9","9","11","11","11","11","11","11","11","11","11","11","12","12","12","12","12","12","12","12","12","12","12","手入力箇所","手入力箇所","手入力箇所","手入力箇所","手入力箇所","手入力箇所","手入力箇所","手入力箇所","手入力箇所","手入力箇所"))</f>
        <v>#REF!</v>
      </c>
    </row>
    <row r="2545" spans="1:14" ht="13.8" thickBot="1" x14ac:dyDescent="0.25">
      <c r="A2545" s="31" t="s">
        <v>83</v>
      </c>
      <c r="B2545" s="18">
        <v>3</v>
      </c>
      <c r="C2545" s="18">
        <v>4</v>
      </c>
      <c r="D2545" s="18">
        <v>4</v>
      </c>
      <c r="E2545" s="18">
        <v>5</v>
      </c>
      <c r="F2545" s="18">
        <v>6</v>
      </c>
      <c r="G2545" s="18">
        <v>8</v>
      </c>
      <c r="H2545" s="18">
        <v>10</v>
      </c>
      <c r="I2545" s="18">
        <v>12</v>
      </c>
      <c r="J2545" s="18">
        <v>13</v>
      </c>
      <c r="K2545" s="19"/>
      <c r="L2545" s="31" t="s">
        <v>83</v>
      </c>
      <c r="M2545" s="104" t="e">
        <f>#REF!</f>
        <v>#REF!</v>
      </c>
      <c r="N2545" s="113" t="e">
        <f>IF(M2545=0,"",CHOOSE(M2545,"3","4","4","5","5","6","6","6","6","6","8","8","8","8","8","8","8","8","8","8","10","10","10","10","10","10","10","10","10","10","12","12","12","12","12","12","12","12","12","12","13","13","13","13","13","13","13","13","13","13","13","手入力箇所","手入力箇所","手入力箇所","手入力箇所","手入力箇所","手入力箇所","手入力箇所","手入力箇所","手入力箇所","手入力箇所"))</f>
        <v>#REF!</v>
      </c>
    </row>
    <row r="2546" spans="1:14" ht="27" thickBot="1" x14ac:dyDescent="0.25">
      <c r="A2546" s="32" t="s">
        <v>84</v>
      </c>
      <c r="B2546" s="20">
        <v>1</v>
      </c>
      <c r="C2546" s="20">
        <v>2</v>
      </c>
      <c r="D2546" s="20">
        <v>3</v>
      </c>
      <c r="E2546" s="20">
        <v>4</v>
      </c>
      <c r="F2546" s="20">
        <v>8</v>
      </c>
      <c r="G2546" s="20">
        <v>19</v>
      </c>
      <c r="H2546" s="63"/>
      <c r="I2546" s="63"/>
      <c r="J2546" s="63"/>
      <c r="K2546" s="21"/>
      <c r="L2546" s="32" t="s">
        <v>84</v>
      </c>
      <c r="M2546" s="104" t="e">
        <f>#REF!</f>
        <v>#REF!</v>
      </c>
      <c r="N2546" s="113" t="e">
        <f>IF(M2546=0,"",CHOOSE(M2546,"1","2","3","4","4","8","8","8","8","8","19","19","19","19","19","19","19","19","19","19","手入力箇所","手入力箇所","手入力箇所","手入力箇所","手入力箇所","手入力箇所","手入力箇所","手入力箇所","手入力箇所","手入力箇所"))</f>
        <v>#REF!</v>
      </c>
    </row>
    <row r="2547" spans="1:14" ht="13.8" thickBot="1" x14ac:dyDescent="0.25"/>
    <row r="2548" spans="1:14" ht="13.8" thickBot="1" x14ac:dyDescent="0.25">
      <c r="A2548" s="686" t="e">
        <f>A2521</f>
        <v>#REF!</v>
      </c>
      <c r="B2548" s="686"/>
      <c r="C2548" s="686"/>
      <c r="D2548" s="687" t="s">
        <v>193</v>
      </c>
      <c r="E2548" s="687"/>
      <c r="F2548" s="687"/>
      <c r="G2548" s="687"/>
      <c r="H2548" s="687"/>
      <c r="I2548" s="687"/>
      <c r="J2548" s="687"/>
      <c r="K2548" s="687"/>
      <c r="L2548" s="687"/>
      <c r="M2548" s="687"/>
      <c r="N2548" s="687"/>
    </row>
    <row r="2549" spans="1:14" ht="13.8" thickBot="1" x14ac:dyDescent="0.25">
      <c r="A2549" s="105"/>
      <c r="B2549" s="33">
        <v>1</v>
      </c>
      <c r="C2549" s="24">
        <v>2</v>
      </c>
      <c r="D2549" s="24">
        <v>3</v>
      </c>
      <c r="E2549" s="24" t="s">
        <v>58</v>
      </c>
      <c r="F2549" s="24" t="s">
        <v>59</v>
      </c>
      <c r="G2549" s="24" t="s">
        <v>60</v>
      </c>
      <c r="H2549" s="24" t="s">
        <v>61</v>
      </c>
      <c r="I2549" s="24" t="s">
        <v>62</v>
      </c>
      <c r="J2549" s="24" t="s">
        <v>194</v>
      </c>
      <c r="K2549" s="102" t="s">
        <v>85</v>
      </c>
      <c r="L2549" s="105" t="s">
        <v>189</v>
      </c>
      <c r="M2549" s="105" t="s">
        <v>188</v>
      </c>
      <c r="N2549" s="105" t="s">
        <v>51</v>
      </c>
    </row>
    <row r="2550" spans="1:14" ht="13.8" thickBot="1" x14ac:dyDescent="0.25">
      <c r="A2550" s="26" t="s">
        <v>56</v>
      </c>
      <c r="B2550" s="22">
        <v>16</v>
      </c>
      <c r="C2550" s="22">
        <v>25</v>
      </c>
      <c r="D2550" s="22">
        <v>32</v>
      </c>
      <c r="E2550" s="22">
        <v>38</v>
      </c>
      <c r="F2550" s="22">
        <v>56</v>
      </c>
      <c r="G2550" s="22">
        <v>87</v>
      </c>
      <c r="H2550" s="22">
        <v>121</v>
      </c>
      <c r="I2550" s="22"/>
      <c r="J2550" s="23"/>
      <c r="K2550" s="68"/>
      <c r="L2550" s="107" t="s">
        <v>56</v>
      </c>
      <c r="M2550" s="103" t="e">
        <f>#REF!</f>
        <v>#REF!</v>
      </c>
      <c r="N2550" s="103" t="e">
        <f>IF(M2550=0,"",CHOOSE(M2550,"16","25","32","38","38","56","56","56","56","56","87","87","87","87","87","87","87","87","87","87","121","121","121","121","121","121","121","121","121","121","手入力箇所","手入力箇所","手入力箇所","手入力箇所","手入力箇所","手入力箇所","手入力箇所","手入力箇所","手入力箇所","手入力箇所"))</f>
        <v>#REF!</v>
      </c>
    </row>
    <row r="2551" spans="1:14" ht="13.8" thickBot="1" x14ac:dyDescent="0.25">
      <c r="A2551" s="27" t="s">
        <v>57</v>
      </c>
      <c r="B2551" s="18">
        <v>25</v>
      </c>
      <c r="C2551" s="18">
        <v>33</v>
      </c>
      <c r="D2551" s="18">
        <v>40</v>
      </c>
      <c r="E2551" s="18">
        <v>45</v>
      </c>
      <c r="F2551" s="18">
        <v>58</v>
      </c>
      <c r="G2551" s="18">
        <v>79</v>
      </c>
      <c r="H2551" s="18"/>
      <c r="I2551" s="18"/>
      <c r="J2551" s="62"/>
      <c r="K2551" s="69"/>
      <c r="L2551" s="107" t="s">
        <v>57</v>
      </c>
      <c r="M2551" s="103" t="e">
        <f>#REF!</f>
        <v>#REF!</v>
      </c>
      <c r="N2551" s="103" t="e">
        <f>IF(M2551=0,"",CHOOSE(M2551,"25","33","40","45","45","58","58","58","58","58","79","79","79","79","79","79","79","79","79","79","手入力箇所","手入力箇所","手入力箇所","手入力箇所","手入力箇所","手入力箇所","手入力箇所","手入力箇所","手入力箇所","手入力箇所"))</f>
        <v>#REF!</v>
      </c>
    </row>
    <row r="2552" spans="1:14" ht="48.6" thickBot="1" x14ac:dyDescent="0.25">
      <c r="A2552" s="28" t="s">
        <v>64</v>
      </c>
      <c r="B2552" s="18">
        <v>32</v>
      </c>
      <c r="C2552" s="18"/>
      <c r="D2552" s="18"/>
      <c r="E2552" s="18"/>
      <c r="F2552" s="18"/>
      <c r="G2552" s="18"/>
      <c r="H2552" s="18"/>
      <c r="I2552" s="18"/>
      <c r="J2552" s="62"/>
      <c r="K2552" s="69"/>
      <c r="L2552" s="108" t="s">
        <v>64</v>
      </c>
      <c r="M2552" s="103" t="e">
        <f>#REF!</f>
        <v>#REF!</v>
      </c>
      <c r="N2552" s="103" t="e">
        <f>IF(M2552=0,"",CHOOSE(M2552,"32","手入力箇所","手入力箇所","手入力箇所","手入力箇所","手入力箇所","手入力箇所","手入力箇所","手入力箇所","手入力箇所","手入力箇所"))</f>
        <v>#REF!</v>
      </c>
    </row>
    <row r="2553" spans="1:14" ht="48.6" thickBot="1" x14ac:dyDescent="0.25">
      <c r="A2553" s="28" t="s">
        <v>65</v>
      </c>
      <c r="B2553" s="18">
        <v>36</v>
      </c>
      <c r="C2553" s="18"/>
      <c r="D2553" s="18"/>
      <c r="E2553" s="18"/>
      <c r="F2553" s="18"/>
      <c r="G2553" s="18"/>
      <c r="H2553" s="18"/>
      <c r="I2553" s="18"/>
      <c r="J2553" s="62"/>
      <c r="K2553" s="69"/>
      <c r="L2553" s="108" t="s">
        <v>65</v>
      </c>
      <c r="M2553" s="103" t="e">
        <f>#REF!</f>
        <v>#REF!</v>
      </c>
      <c r="N2553" s="103" t="e">
        <f>IF(M2553=0,"",CHOOSE(M2553,"36","手入力箇所","手入力箇所","手入力箇所","手入力箇所","手入力箇所","手入力箇所","手入力箇所","手入力箇所","手入力箇所","手入力箇所"))</f>
        <v>#REF!</v>
      </c>
    </row>
    <row r="2554" spans="1:14" ht="24.6" thickBot="1" x14ac:dyDescent="0.25">
      <c r="A2554" s="28" t="s">
        <v>66</v>
      </c>
      <c r="B2554" s="18">
        <v>24</v>
      </c>
      <c r="C2554" s="18">
        <v>30</v>
      </c>
      <c r="D2554" s="18">
        <v>33</v>
      </c>
      <c r="E2554" s="18">
        <v>35</v>
      </c>
      <c r="F2554" s="18">
        <v>42</v>
      </c>
      <c r="G2554" s="18"/>
      <c r="H2554" s="18"/>
      <c r="I2554" s="18"/>
      <c r="J2554" s="62"/>
      <c r="K2554" s="69"/>
      <c r="L2554" s="108" t="s">
        <v>66</v>
      </c>
      <c r="M2554" s="103" t="e">
        <f>#REF!</f>
        <v>#REF!</v>
      </c>
      <c r="N2554" s="103" t="e">
        <f>IF(M2554=0,"",CHOOSE(M2554,"24","30","33","35","35","42","42","42","42","42","手入力箇所","手入力箇所","手入力箇所","手入力箇所","手入力箇所","手入力箇所","手入力箇所","手入力箇所","手入力箇所","手入力箇所"))</f>
        <v>#REF!</v>
      </c>
    </row>
    <row r="2555" spans="1:14" ht="36.6" thickBot="1" x14ac:dyDescent="0.25">
      <c r="A2555" s="28" t="s">
        <v>67</v>
      </c>
      <c r="B2555" s="18">
        <v>7</v>
      </c>
      <c r="C2555" s="18">
        <v>12</v>
      </c>
      <c r="D2555" s="18">
        <v>16</v>
      </c>
      <c r="E2555" s="18">
        <v>19</v>
      </c>
      <c r="F2555" s="18"/>
      <c r="G2555" s="18"/>
      <c r="H2555" s="18"/>
      <c r="I2555" s="18"/>
      <c r="J2555" s="62"/>
      <c r="K2555" s="69"/>
      <c r="L2555" s="108" t="s">
        <v>67</v>
      </c>
      <c r="M2555" s="103" t="e">
        <f>#REF!</f>
        <v>#REF!</v>
      </c>
      <c r="N2555" s="103" t="e">
        <f>IF(M2555=0,"",CHOOSE(M2555,"7","12","16","19","19","手入力箇所","手入力箇所","手入力箇所","手入力箇所","手入力箇所","手入力箇所","手入力箇所","手入力箇所","手入力箇所","手入力箇所"))</f>
        <v>#REF!</v>
      </c>
    </row>
    <row r="2556" spans="1:14" ht="24.6" thickBot="1" x14ac:dyDescent="0.25">
      <c r="A2556" s="28" t="s">
        <v>68</v>
      </c>
      <c r="B2556" s="18">
        <v>21</v>
      </c>
      <c r="C2556" s="18">
        <v>35</v>
      </c>
      <c r="D2556" s="18">
        <v>48</v>
      </c>
      <c r="E2556" s="18">
        <v>59</v>
      </c>
      <c r="F2556" s="18">
        <v>94</v>
      </c>
      <c r="G2556" s="18">
        <v>159</v>
      </c>
      <c r="H2556" s="18">
        <v>235</v>
      </c>
      <c r="I2556" s="18"/>
      <c r="J2556" s="62"/>
      <c r="K2556" s="69"/>
      <c r="L2556" s="108" t="s">
        <v>68</v>
      </c>
      <c r="M2556" s="103" t="e">
        <f>#REF!</f>
        <v>#REF!</v>
      </c>
      <c r="N2556" s="103" t="e">
        <f>IF(M2556=0,"",CHOOSE(M2556,"21","35","48","59","59","94","94","94","94","94","159","159","159","159","159","159","159","159","159","159","235","235","235","235","235","235","235","235","235","235","手入力箇所","手入力箇所","手入力箇所","手入力箇所","手入力箇所","手入力箇所","手入力箇所","手入力箇所","手入力箇所","手入力箇所"))</f>
        <v>#REF!</v>
      </c>
    </row>
    <row r="2557" spans="1:14" ht="36.6" thickBot="1" x14ac:dyDescent="0.25">
      <c r="A2557" s="28" t="s">
        <v>69</v>
      </c>
      <c r="B2557" s="18">
        <v>22</v>
      </c>
      <c r="C2557" s="18">
        <v>26</v>
      </c>
      <c r="D2557" s="18">
        <v>28</v>
      </c>
      <c r="E2557" s="18">
        <v>29</v>
      </c>
      <c r="F2557" s="18">
        <v>34</v>
      </c>
      <c r="G2557" s="18"/>
      <c r="H2557" s="18"/>
      <c r="I2557" s="18"/>
      <c r="J2557" s="62"/>
      <c r="K2557" s="69"/>
      <c r="L2557" s="108" t="s">
        <v>69</v>
      </c>
      <c r="M2557" s="103" t="e">
        <f>#REF!</f>
        <v>#REF!</v>
      </c>
      <c r="N2557" s="103" t="e">
        <f>IF(M2557=0,"",CHOOSE(M2557,"22","26","28","29","29","34","34","34","34","34","手入力箇所","手入力箇所","手入力箇所","手入力箇所","手入力箇所","手入力箇所","手入力箇所","手入力箇所","手入力箇所","手入力箇所"))</f>
        <v>#REF!</v>
      </c>
    </row>
    <row r="2558" spans="1:14" ht="13.8" thickBot="1" x14ac:dyDescent="0.25">
      <c r="A2558" s="27" t="s">
        <v>63</v>
      </c>
      <c r="B2558" s="18">
        <v>21</v>
      </c>
      <c r="C2558" s="18">
        <v>33</v>
      </c>
      <c r="D2558" s="18">
        <v>46</v>
      </c>
      <c r="E2558" s="18">
        <v>56</v>
      </c>
      <c r="F2558" s="18">
        <v>89</v>
      </c>
      <c r="G2558" s="18">
        <v>151</v>
      </c>
      <c r="H2558" s="18">
        <v>224</v>
      </c>
      <c r="I2558" s="18">
        <v>289</v>
      </c>
      <c r="J2558" s="18">
        <v>350</v>
      </c>
      <c r="K2558" s="69"/>
      <c r="L2558" s="107" t="s">
        <v>63</v>
      </c>
      <c r="M2558" s="103" t="e">
        <f>#REF!</f>
        <v>#REF!</v>
      </c>
      <c r="N2558" s="103" t="e">
        <f>IF(M2558=0,"",CHOOSE(M2558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559" spans="1:14" ht="24.6" thickBot="1" x14ac:dyDescent="0.25">
      <c r="A2559" s="34" t="s">
        <v>70</v>
      </c>
      <c r="B2559" s="35">
        <v>13</v>
      </c>
      <c r="C2559" s="35">
        <v>33</v>
      </c>
      <c r="D2559" s="35">
        <v>59</v>
      </c>
      <c r="E2559" s="35"/>
      <c r="F2559" s="35"/>
      <c r="G2559" s="35"/>
      <c r="H2559" s="35"/>
      <c r="I2559" s="35"/>
      <c r="J2559" s="36"/>
      <c r="K2559" s="67"/>
      <c r="L2559" s="108" t="s">
        <v>70</v>
      </c>
      <c r="M2559" s="103" t="e">
        <f>#REF!</f>
        <v>#REF!</v>
      </c>
      <c r="N2559" s="103" t="e">
        <f>IF(M2559=0,"",CHOOSE(M2559,"13","33","59","手入力箇所","手入力箇所","手入力箇所","手入力箇所","手入力箇所","手入力箇所","手入力箇所","手入力箇所","手入力箇所","手入力箇所"))</f>
        <v>#REF!</v>
      </c>
    </row>
    <row r="2560" spans="1:14" ht="13.8" thickBot="1" x14ac:dyDescent="0.25">
      <c r="A2560" s="37" t="s">
        <v>71</v>
      </c>
      <c r="B2560" s="17">
        <v>23</v>
      </c>
      <c r="C2560" s="17">
        <v>39</v>
      </c>
      <c r="D2560" s="17">
        <v>97</v>
      </c>
      <c r="E2560" s="17"/>
      <c r="F2560" s="17"/>
      <c r="G2560" s="17"/>
      <c r="H2560" s="17"/>
      <c r="I2560" s="17"/>
      <c r="J2560" s="64"/>
      <c r="K2560" s="70"/>
      <c r="L2560" s="109" t="s">
        <v>71</v>
      </c>
      <c r="M2560" s="103" t="e">
        <f>#REF!</f>
        <v>#REF!</v>
      </c>
      <c r="N2560" s="103" t="e">
        <f>IF(M2560=0,"",CHOOSE(M2560,"23","39","97","手入力箇所","手入力箇所","手入力箇所","手入力箇所","手入力箇所","手入力箇所","手入力箇所","手入力箇所","手入力箇所","手入力箇所"))</f>
        <v>#REF!</v>
      </c>
    </row>
    <row r="2561" spans="1:14" ht="13.8" thickBot="1" x14ac:dyDescent="0.25">
      <c r="A2561" s="29" t="s">
        <v>72</v>
      </c>
      <c r="B2561" s="18">
        <v>21</v>
      </c>
      <c r="C2561" s="18">
        <v>37</v>
      </c>
      <c r="D2561" s="18">
        <v>58</v>
      </c>
      <c r="E2561" s="18">
        <v>76</v>
      </c>
      <c r="F2561" s="18">
        <v>137</v>
      </c>
      <c r="G2561" s="18"/>
      <c r="H2561" s="18"/>
      <c r="I2561" s="18"/>
      <c r="J2561" s="62"/>
      <c r="K2561" s="69"/>
      <c r="L2561" s="109" t="s">
        <v>72</v>
      </c>
      <c r="M2561" s="103" t="e">
        <f>#REF!</f>
        <v>#REF!</v>
      </c>
      <c r="N2561" s="103" t="e">
        <f>IF(M2561=0,"",CHOOSE(M2561,"21","37","58","76","76","137","137","137","137","137","手入力箇所","手入力箇所","手入力箇所","手入力箇所","手入力箇所","手入力箇所","手入力箇所","手入力箇所","手入力箇所","手入力箇所"))</f>
        <v>#REF!</v>
      </c>
    </row>
    <row r="2562" spans="1:14" ht="13.8" thickBot="1" x14ac:dyDescent="0.25">
      <c r="A2562" s="29" t="s">
        <v>73</v>
      </c>
      <c r="B2562" s="18">
        <v>48</v>
      </c>
      <c r="C2562" s="18">
        <v>93</v>
      </c>
      <c r="D2562" s="18">
        <v>138</v>
      </c>
      <c r="E2562" s="18">
        <v>183</v>
      </c>
      <c r="F2562" s="18"/>
      <c r="G2562" s="18"/>
      <c r="H2562" s="18"/>
      <c r="I2562" s="18"/>
      <c r="J2562" s="62"/>
      <c r="K2562" s="69"/>
      <c r="L2562" s="109" t="s">
        <v>73</v>
      </c>
      <c r="M2562" s="103" t="e">
        <f>#REF!</f>
        <v>#REF!</v>
      </c>
      <c r="N2562" s="103" t="e">
        <f>IF(M2562=0,"",CHOOSE(M2562,"48","93","138","183","183","手入力箇所","手入力箇所","手入力箇所","手入力箇所","手入力箇所","手入力箇所","手入力箇所","手入力箇所","手入力箇所","手入力箇所"))</f>
        <v>#REF!</v>
      </c>
    </row>
    <row r="2563" spans="1:14" ht="37.200000000000003" thickBot="1" x14ac:dyDescent="0.25">
      <c r="A2563" s="30" t="s">
        <v>74</v>
      </c>
      <c r="B2563" s="18">
        <v>13</v>
      </c>
      <c r="C2563" s="18">
        <v>26</v>
      </c>
      <c r="D2563" s="18">
        <v>40</v>
      </c>
      <c r="E2563" s="18">
        <v>55</v>
      </c>
      <c r="F2563" s="18">
        <v>107</v>
      </c>
      <c r="G2563" s="18">
        <v>224</v>
      </c>
      <c r="H2563" s="18">
        <v>386</v>
      </c>
      <c r="I2563" s="18"/>
      <c r="J2563" s="62"/>
      <c r="K2563" s="69"/>
      <c r="L2563" s="110" t="s">
        <v>74</v>
      </c>
      <c r="M2563" s="103" t="e">
        <f>#REF!</f>
        <v>#REF!</v>
      </c>
      <c r="N2563" s="103" t="e">
        <f>IF(M2563=0,"",CHOOSE(M2563,"13","26","40","55","55","107","107","107","107","107","224","224","224","224","224","224","224","224","224","224","386","386","386","386","386","386","386","386","386","386","手入力箇所","手入力箇所","手入力箇所","手入力箇所","手入力箇所","手入力箇所","手入力箇所","手入力箇所","手入力箇所","手入力箇所"))</f>
        <v>#REF!</v>
      </c>
    </row>
    <row r="2564" spans="1:14" ht="13.8" thickBot="1" x14ac:dyDescent="0.25">
      <c r="A2564" s="29" t="s">
        <v>75</v>
      </c>
      <c r="B2564" s="18">
        <v>36</v>
      </c>
      <c r="C2564" s="18">
        <v>98</v>
      </c>
      <c r="D2564" s="18">
        <v>173</v>
      </c>
      <c r="E2564" s="18">
        <v>274</v>
      </c>
      <c r="F2564" s="18"/>
      <c r="G2564" s="18"/>
      <c r="H2564" s="18"/>
      <c r="I2564" s="18"/>
      <c r="J2564" s="62"/>
      <c r="K2564" s="69"/>
      <c r="L2564" s="109" t="s">
        <v>75</v>
      </c>
      <c r="M2564" s="103" t="e">
        <f>#REF!</f>
        <v>#REF!</v>
      </c>
      <c r="N2564" s="103" t="e">
        <f>IF(M2564=0,"",CHOOSE(M2564,"36","98","173","274","274","手入力箇所","手入力箇所","手入力箇所","手入力箇所","手入力箇所","手入力箇所","手入力箇所","手入力箇所","手入力箇所","手入力箇所"))</f>
        <v>#REF!</v>
      </c>
    </row>
    <row r="2565" spans="1:14" ht="37.200000000000003" thickBot="1" x14ac:dyDescent="0.25">
      <c r="A2565" s="30" t="s">
        <v>76</v>
      </c>
      <c r="B2565" s="18">
        <v>127</v>
      </c>
      <c r="C2565" s="18">
        <v>127</v>
      </c>
      <c r="D2565" s="18">
        <v>127</v>
      </c>
      <c r="E2565" s="18">
        <v>127</v>
      </c>
      <c r="F2565" s="18"/>
      <c r="G2565" s="18"/>
      <c r="H2565" s="18"/>
      <c r="I2565" s="18"/>
      <c r="J2565" s="62"/>
      <c r="K2565" s="69"/>
      <c r="L2565" s="110" t="s">
        <v>76</v>
      </c>
      <c r="M2565" s="103" t="e">
        <f>#REF!</f>
        <v>#REF!</v>
      </c>
      <c r="N2565" s="103" t="e">
        <f>IF(M2565=0,"",CHOOSE(M2565,"127","127","127","127","127","手入力箇所","手入力箇所","手入力箇所","手入力箇所","手入力箇所","手入力箇所","手入力箇所","手入力箇所","手入力箇所","手入力箇所"))</f>
        <v>#REF!</v>
      </c>
    </row>
    <row r="2566" spans="1:14" ht="27" thickBot="1" x14ac:dyDescent="0.25">
      <c r="A2566" s="31" t="s">
        <v>77</v>
      </c>
      <c r="B2566" s="18">
        <v>42</v>
      </c>
      <c r="C2566" s="18">
        <v>90</v>
      </c>
      <c r="D2566" s="18">
        <v>141</v>
      </c>
      <c r="E2566" s="18">
        <v>193</v>
      </c>
      <c r="F2566" s="62"/>
      <c r="G2566" s="62"/>
      <c r="H2566" s="62"/>
      <c r="I2566" s="62"/>
      <c r="J2566" s="62"/>
      <c r="K2566" s="69"/>
      <c r="L2566" s="111" t="s">
        <v>77</v>
      </c>
      <c r="M2566" s="103" t="e">
        <f>#REF!</f>
        <v>#REF!</v>
      </c>
      <c r="N2566" s="103" t="e">
        <f>IF(M2566=0,"",CHOOSE(M2566,"42","90","141","193","1936","手入力箇所","手入力箇所","手入力箇所","手入力箇所","手入力箇所","手入力箇所","手入力箇所","手入力箇所","手入力箇所","手入力箇所"))</f>
        <v>#REF!</v>
      </c>
    </row>
    <row r="2567" spans="1:14" ht="40.200000000000003" thickBot="1" x14ac:dyDescent="0.25">
      <c r="A2567" s="31" t="s">
        <v>78</v>
      </c>
      <c r="B2567" s="18">
        <v>24</v>
      </c>
      <c r="C2567" s="18">
        <v>43</v>
      </c>
      <c r="D2567" s="18">
        <v>61</v>
      </c>
      <c r="E2567" s="18">
        <v>76</v>
      </c>
      <c r="F2567" s="62"/>
      <c r="G2567" s="62"/>
      <c r="H2567" s="62"/>
      <c r="I2567" s="62"/>
      <c r="J2567" s="62"/>
      <c r="K2567" s="69"/>
      <c r="L2567" s="111" t="s">
        <v>78</v>
      </c>
      <c r="M2567" s="103" t="e">
        <f>#REF!</f>
        <v>#REF!</v>
      </c>
      <c r="N2567" s="103" t="e">
        <f>IF(M2567=0,"",CHOOSE(M2567,"24","43","61","76","76","手入力箇所","手入力箇所","手入力箇所","手入力箇所","手入力箇所","手入力箇所","手入力箇所","手入力箇所","手入力箇所","手入力箇所"))</f>
        <v>#REF!</v>
      </c>
    </row>
    <row r="2568" spans="1:14" ht="27" thickBot="1" x14ac:dyDescent="0.25">
      <c r="A2568" s="31" t="s">
        <v>79</v>
      </c>
      <c r="B2568" s="18">
        <v>54</v>
      </c>
      <c r="C2568" s="18">
        <v>77</v>
      </c>
      <c r="D2568" s="18">
        <v>94</v>
      </c>
      <c r="E2568" s="18">
        <v>107</v>
      </c>
      <c r="F2568" s="62"/>
      <c r="G2568" s="62"/>
      <c r="H2568" s="62"/>
      <c r="I2568" s="62"/>
      <c r="J2568" s="62"/>
      <c r="K2568" s="69"/>
      <c r="L2568" s="111" t="s">
        <v>79</v>
      </c>
      <c r="M2568" s="103" t="e">
        <f>#REF!</f>
        <v>#REF!</v>
      </c>
      <c r="N2568" s="103" t="e">
        <f>IF(M2568=0,"",CHOOSE(M2568,"54","77","94","107","107","手入力箇所","手入力箇所","手入力箇所","手入力箇所","手入力箇所","手入力箇所","手入力箇所","手入力箇所","手入力箇所","手入力箇所"))</f>
        <v>#REF!</v>
      </c>
    </row>
    <row r="2569" spans="1:14" ht="40.200000000000003" thickBot="1" x14ac:dyDescent="0.25">
      <c r="A2569" s="31" t="s">
        <v>80</v>
      </c>
      <c r="B2569" s="18">
        <v>49</v>
      </c>
      <c r="C2569" s="18">
        <v>53</v>
      </c>
      <c r="D2569" s="18">
        <v>55</v>
      </c>
      <c r="E2569" s="18">
        <v>56</v>
      </c>
      <c r="F2569" s="62"/>
      <c r="G2569" s="62"/>
      <c r="H2569" s="62"/>
      <c r="I2569" s="62"/>
      <c r="J2569" s="62"/>
      <c r="K2569" s="69"/>
      <c r="L2569" s="111" t="s">
        <v>80</v>
      </c>
      <c r="M2569" s="103" t="e">
        <f>#REF!</f>
        <v>#REF!</v>
      </c>
      <c r="N2569" s="103" t="e">
        <f>IF(M2569=0,"",CHOOSE(M2569,"49","53","55","56","56","手入力箇所","手入力箇所","手入力箇所","手入力箇所","手入力箇所","手入力箇所","手入力箇所","手入力箇所","手入力箇所","手入力箇所"))</f>
        <v>#REF!</v>
      </c>
    </row>
    <row r="2570" spans="1:14" ht="40.200000000000003" thickBot="1" x14ac:dyDescent="0.25">
      <c r="A2570" s="38" t="s">
        <v>81</v>
      </c>
      <c r="B2570" s="35">
        <v>232</v>
      </c>
      <c r="C2570" s="35">
        <v>232</v>
      </c>
      <c r="D2570" s="36"/>
      <c r="E2570" s="36"/>
      <c r="F2570" s="36"/>
      <c r="G2570" s="36"/>
      <c r="H2570" s="36"/>
      <c r="I2570" s="36"/>
      <c r="J2570" s="36"/>
      <c r="K2570" s="67"/>
      <c r="L2570" s="111" t="s">
        <v>81</v>
      </c>
      <c r="M2570" s="103" t="e">
        <f>#REF!</f>
        <v>#REF!</v>
      </c>
      <c r="N2570" s="103" t="e">
        <f>IF(M2570=0,"",CHOOSE(M2570,"232","232","手入力箇所","手入力箇所","手入力箇所","手入力箇所","手入力箇所","手入力箇所","手入力箇所","手入力箇所","手入力箇所","手入力箇所"))</f>
        <v>#REF!</v>
      </c>
    </row>
    <row r="2571" spans="1:14" ht="13.8" thickBot="1" x14ac:dyDescent="0.25">
      <c r="A2571" s="39" t="s">
        <v>82</v>
      </c>
      <c r="B2571" s="17">
        <v>6</v>
      </c>
      <c r="C2571" s="17">
        <v>9</v>
      </c>
      <c r="D2571" s="17">
        <v>11</v>
      </c>
      <c r="E2571" s="17">
        <v>13</v>
      </c>
      <c r="F2571" s="17">
        <v>18</v>
      </c>
      <c r="G2571" s="17">
        <v>26</v>
      </c>
      <c r="H2571" s="17">
        <v>35</v>
      </c>
      <c r="I2571" s="17">
        <v>43</v>
      </c>
      <c r="J2571" s="17">
        <v>49</v>
      </c>
      <c r="K2571" s="70"/>
      <c r="L2571" s="111" t="s">
        <v>82</v>
      </c>
      <c r="M2571" s="103" t="e">
        <f>#REF!</f>
        <v>#REF!</v>
      </c>
      <c r="N2571" s="103" t="e">
        <f>IF(M2571=0,"",CHOOSE(M2571,"6","9","11","13","13","18","18","18","18","18","26","26","26","26","26","26","26","26","26","26","35","35","35","35","35","35","35","35","35","35","43","43","43","43","43","43","43","43","43","43","49","49","49","49","49","49","49","49","49","49","手入力箇所","手入力箇所","手入力箇所","手入力箇所","手入力箇所","手入力箇所","手入力箇所","手入力箇所","手入力箇所","手入力箇所"))</f>
        <v>#REF!</v>
      </c>
    </row>
    <row r="2572" spans="1:14" ht="13.8" thickBot="1" x14ac:dyDescent="0.25">
      <c r="A2572" s="31" t="s">
        <v>83</v>
      </c>
      <c r="B2572" s="18">
        <v>6</v>
      </c>
      <c r="C2572" s="18">
        <v>10</v>
      </c>
      <c r="D2572" s="18">
        <v>14</v>
      </c>
      <c r="E2572" s="18">
        <v>17</v>
      </c>
      <c r="F2572" s="18">
        <v>29</v>
      </c>
      <c r="G2572" s="18">
        <v>50</v>
      </c>
      <c r="H2572" s="18">
        <v>76</v>
      </c>
      <c r="I2572" s="18">
        <v>100</v>
      </c>
      <c r="J2572" s="18">
        <v>123</v>
      </c>
      <c r="K2572" s="69"/>
      <c r="L2572" s="111" t="s">
        <v>83</v>
      </c>
      <c r="M2572" s="103" t="e">
        <f>#REF!</f>
        <v>#REF!</v>
      </c>
      <c r="N2572" s="103" t="e">
        <f>IF(M2572=0,"",CHOOSE(M2572,"6","10","14","17","17","29","29","29","29","29","50","50","50","50","50","50","50","50","50","50","76","76","76","76","76","76","76","76","76","76","100","100","100","100","100","100","100","100","100","100","123","123","123","123","123","123","123","123","123","123","手入力箇所","手入力箇所","手入力箇所","手入力箇所","手入力箇所","手入力箇所","手入力箇所","手入力箇所","手入力箇所"))</f>
        <v>#REF!</v>
      </c>
    </row>
    <row r="2573" spans="1:14" ht="27" thickBot="1" x14ac:dyDescent="0.25">
      <c r="A2573" s="32" t="s">
        <v>84</v>
      </c>
      <c r="B2573" s="20">
        <v>9</v>
      </c>
      <c r="C2573" s="20">
        <v>15</v>
      </c>
      <c r="D2573" s="20">
        <v>20</v>
      </c>
      <c r="E2573" s="20">
        <v>24</v>
      </c>
      <c r="F2573" s="20">
        <v>39</v>
      </c>
      <c r="G2573" s="20">
        <v>65</v>
      </c>
      <c r="H2573" s="63"/>
      <c r="I2573" s="63"/>
      <c r="J2573" s="63"/>
      <c r="K2573" s="106"/>
      <c r="L2573" s="111" t="s">
        <v>84</v>
      </c>
      <c r="M2573" s="103" t="e">
        <f>#REF!</f>
        <v>#REF!</v>
      </c>
      <c r="N2573" s="103" t="e">
        <f>IF(M2573=0,"",CHOOSE(M2573,"9","15","20","24","24","39","39","39","39","39","65","65","65","65","65","65","65","65","65","65","手入力箇所","手入力箇所","手入力箇所","手入力箇所","手入力箇所","手入力箇所","手入力箇所","手入力箇所","手入力箇所","手入力箇所"))</f>
        <v>#REF!</v>
      </c>
    </row>
    <row r="2576" spans="1:14" ht="13.8" thickBot="1" x14ac:dyDescent="0.25"/>
    <row r="2577" spans="1:14" ht="13.8" thickBot="1" x14ac:dyDescent="0.25">
      <c r="A2577" s="688" t="e">
        <f>#REF!</f>
        <v>#REF!</v>
      </c>
      <c r="B2577" s="688"/>
      <c r="C2577" s="688"/>
      <c r="D2577" s="689" t="s">
        <v>192</v>
      </c>
      <c r="E2577" s="689"/>
      <c r="F2577" s="689"/>
      <c r="G2577" s="689"/>
      <c r="H2577" s="689"/>
      <c r="I2577" s="689"/>
      <c r="J2577" s="689"/>
      <c r="K2577" s="689"/>
      <c r="L2577" s="689"/>
      <c r="M2577" s="689"/>
      <c r="N2577" s="689"/>
    </row>
    <row r="2578" spans="1:14" ht="13.8" thickBot="1" x14ac:dyDescent="0.25">
      <c r="A2578" s="65"/>
      <c r="B2578" s="33">
        <v>1</v>
      </c>
      <c r="C2578" s="24">
        <v>2</v>
      </c>
      <c r="D2578" s="24">
        <v>3</v>
      </c>
      <c r="E2578" s="24" t="s">
        <v>58</v>
      </c>
      <c r="F2578" s="24" t="s">
        <v>59</v>
      </c>
      <c r="G2578" s="24" t="s">
        <v>60</v>
      </c>
      <c r="H2578" s="24" t="s">
        <v>61</v>
      </c>
      <c r="I2578" s="24" t="s">
        <v>62</v>
      </c>
      <c r="J2578" s="24" t="s">
        <v>194</v>
      </c>
      <c r="K2578" s="25" t="s">
        <v>85</v>
      </c>
      <c r="L2578" s="105" t="s">
        <v>189</v>
      </c>
      <c r="M2578" s="105" t="s">
        <v>188</v>
      </c>
      <c r="N2578" s="105" t="s">
        <v>51</v>
      </c>
    </row>
    <row r="2579" spans="1:14" ht="13.8" thickBot="1" x14ac:dyDescent="0.25">
      <c r="A2579" s="26" t="s">
        <v>56</v>
      </c>
      <c r="B2579" s="22">
        <v>5</v>
      </c>
      <c r="C2579" s="22">
        <v>7</v>
      </c>
      <c r="D2579" s="22">
        <v>8</v>
      </c>
      <c r="E2579" s="22">
        <v>8</v>
      </c>
      <c r="F2579" s="22">
        <v>10</v>
      </c>
      <c r="G2579" s="22">
        <v>13</v>
      </c>
      <c r="H2579" s="22">
        <v>16</v>
      </c>
      <c r="I2579" s="22"/>
      <c r="J2579" s="23"/>
      <c r="K2579" s="1"/>
      <c r="L2579" s="26" t="s">
        <v>56</v>
      </c>
      <c r="M2579" s="104" t="e">
        <f>#REF!</f>
        <v>#REF!</v>
      </c>
      <c r="N2579" s="112" t="e">
        <f>IF(M2579=0,"",CHOOSE(M2579,"5","7","8","8","8","10","10","10","10","10","13","13","13","13","13","13","13","13","13","13","16","16","16","16","16","16","16","16","16","16","16","手入力箇所","手入力箇所","手入力箇所","手入力箇所","手入力箇所","手入力箇所","手入力箇所","手入力箇所","手入力箇所","手入力箇所"))</f>
        <v>#REF!</v>
      </c>
    </row>
    <row r="2580" spans="1:14" ht="13.8" thickBot="1" x14ac:dyDescent="0.25">
      <c r="A2580" s="27" t="s">
        <v>57</v>
      </c>
      <c r="B2580" s="18">
        <v>5</v>
      </c>
      <c r="C2580" s="18">
        <v>7</v>
      </c>
      <c r="D2580" s="18">
        <v>8</v>
      </c>
      <c r="E2580" s="18">
        <v>9</v>
      </c>
      <c r="F2580" s="18">
        <v>12</v>
      </c>
      <c r="G2580" s="18">
        <v>16</v>
      </c>
      <c r="H2580" s="18"/>
      <c r="I2580" s="18"/>
      <c r="J2580" s="62"/>
      <c r="K2580" s="19"/>
      <c r="L2580" s="27" t="s">
        <v>57</v>
      </c>
      <c r="M2580" s="104" t="e">
        <f>#REF!</f>
        <v>#REF!</v>
      </c>
      <c r="N2580" s="113" t="e">
        <f>IF(M2580=0,"",CHOOSE(M2580,"5","7","8","9","9","12","12","12","12","12","16","16","16","16","16","16","16","16","16","16","手入力箇所","手入力箇所","手入力箇所","手入力箇所","手入力箇所","手入力箇所","手入力箇所","手入力箇所","手入力箇所","手入力箇所"))</f>
        <v>#REF!</v>
      </c>
    </row>
    <row r="2581" spans="1:14" ht="48.6" thickBot="1" x14ac:dyDescent="0.25">
      <c r="A2581" s="28" t="s">
        <v>64</v>
      </c>
      <c r="B2581" s="18">
        <v>6</v>
      </c>
      <c r="C2581" s="18"/>
      <c r="D2581" s="18"/>
      <c r="E2581" s="18"/>
      <c r="F2581" s="18"/>
      <c r="G2581" s="18"/>
      <c r="H2581" s="18"/>
      <c r="I2581" s="18"/>
      <c r="J2581" s="62"/>
      <c r="K2581" s="19"/>
      <c r="L2581" s="28" t="s">
        <v>64</v>
      </c>
      <c r="M2581" s="104" t="e">
        <f>#REF!</f>
        <v>#REF!</v>
      </c>
      <c r="N2581" s="113" t="e">
        <f>IF(M2581=0,"",CHOOSE(M2581,"6","手入力箇所","手入力箇所","手入力箇所","手入力箇所","手入力箇所","手入力箇所","手入力箇所","手入力箇所","手入力箇所","手入力箇所","",""))</f>
        <v>#REF!</v>
      </c>
    </row>
    <row r="2582" spans="1:14" ht="48.6" thickBot="1" x14ac:dyDescent="0.25">
      <c r="A2582" s="28" t="s">
        <v>65</v>
      </c>
      <c r="B2582" s="18">
        <v>6</v>
      </c>
      <c r="C2582" s="18"/>
      <c r="D2582" s="18"/>
      <c r="E2582" s="18"/>
      <c r="F2582" s="18"/>
      <c r="G2582" s="18"/>
      <c r="H2582" s="18"/>
      <c r="I2582" s="18"/>
      <c r="J2582" s="62"/>
      <c r="K2582" s="19"/>
      <c r="L2582" s="28" t="s">
        <v>65</v>
      </c>
      <c r="M2582" s="104" t="e">
        <f>#REF!</f>
        <v>#REF!</v>
      </c>
      <c r="N2582" s="113" t="e">
        <f>IF(M2582=0,"",CHOOSE(M2582,"6","手入力箇所","手入力箇所","手入力箇所","手入力箇所","手入力箇所","手入力箇所","手入力箇所","手入力箇所","手入力箇所","手入力箇所","",""))</f>
        <v>#REF!</v>
      </c>
    </row>
    <row r="2583" spans="1:14" ht="24.6" thickBot="1" x14ac:dyDescent="0.25">
      <c r="A2583" s="28" t="s">
        <v>66</v>
      </c>
      <c r="B2583" s="18">
        <v>5</v>
      </c>
      <c r="C2583" s="18">
        <v>7</v>
      </c>
      <c r="D2583" s="18">
        <v>8</v>
      </c>
      <c r="E2583" s="18">
        <v>9</v>
      </c>
      <c r="F2583" s="18">
        <v>12</v>
      </c>
      <c r="G2583" s="18"/>
      <c r="H2583" s="18"/>
      <c r="I2583" s="18"/>
      <c r="J2583" s="62"/>
      <c r="K2583" s="19"/>
      <c r="L2583" s="28" t="s">
        <v>66</v>
      </c>
      <c r="M2583" s="104" t="e">
        <f>#REF!</f>
        <v>#REF!</v>
      </c>
      <c r="N2583" s="113" t="e">
        <f>IF(M2583=0,"",CHOOSE(M2583,"5","7","8","9","9","12","12","12","12","12","手入力箇所","手入力箇所","手入力箇所","手入力箇所","手入力箇所","手入力箇所","手入力箇所","手入力箇所","手入力箇所","手入力箇所"))</f>
        <v>#REF!</v>
      </c>
    </row>
    <row r="2584" spans="1:14" ht="36.6" thickBot="1" x14ac:dyDescent="0.25">
      <c r="A2584" s="28" t="s">
        <v>67</v>
      </c>
      <c r="B2584" s="18">
        <v>4</v>
      </c>
      <c r="C2584" s="18">
        <v>5</v>
      </c>
      <c r="D2584" s="18">
        <v>5</v>
      </c>
      <c r="E2584" s="18">
        <v>6</v>
      </c>
      <c r="F2584" s="18"/>
      <c r="G2584" s="18"/>
      <c r="H2584" s="18"/>
      <c r="I2584" s="18"/>
      <c r="J2584" s="62"/>
      <c r="K2584" s="19"/>
      <c r="L2584" s="28" t="s">
        <v>67</v>
      </c>
      <c r="M2584" s="104" t="e">
        <f>#REF!</f>
        <v>#REF!</v>
      </c>
      <c r="N2584" s="113" t="e">
        <f>IF(M2584=0,"",CHOOSE(M2584,"4","5","5","6","6","手入力箇所","手入力箇所","手入力箇所","手入力箇所","手入力箇所","手入力箇所","手入力箇所","手入力箇所","手入力箇所","手入力箇所"))</f>
        <v>#REF!</v>
      </c>
    </row>
    <row r="2585" spans="1:14" ht="24.6" thickBot="1" x14ac:dyDescent="0.25">
      <c r="A2585" s="28" t="s">
        <v>68</v>
      </c>
      <c r="B2585" s="18">
        <v>12</v>
      </c>
      <c r="C2585" s="18">
        <v>12</v>
      </c>
      <c r="D2585" s="18">
        <v>12</v>
      </c>
      <c r="E2585" s="18">
        <v>12</v>
      </c>
      <c r="F2585" s="18">
        <v>12</v>
      </c>
      <c r="G2585" s="18">
        <v>12</v>
      </c>
      <c r="H2585" s="18">
        <v>12</v>
      </c>
      <c r="I2585" s="18"/>
      <c r="J2585" s="62"/>
      <c r="K2585" s="19"/>
      <c r="L2585" s="28" t="s">
        <v>68</v>
      </c>
      <c r="M2585" s="104" t="e">
        <f>#REF!</f>
        <v>#REF!</v>
      </c>
      <c r="N2585" s="113" t="e">
        <f>IF(M2585=0,"",CHOOSE(M2585,"12","12","12","12","12","12","12","12","12","12","12","12","12","12","12","12","12","12","12","12","12","12","12","12","12","12","12","12","12","12","手入力箇所","手入力箇所","手入力箇所","手入力箇所","手入力箇所","手入力箇所","手入力箇所","手入力箇所","手入力箇所","手入力箇所"))</f>
        <v>#REF!</v>
      </c>
    </row>
    <row r="2586" spans="1:14" ht="36.6" thickBot="1" x14ac:dyDescent="0.25">
      <c r="A2586" s="28" t="s">
        <v>69</v>
      </c>
      <c r="B2586" s="18">
        <v>7</v>
      </c>
      <c r="C2586" s="18">
        <v>7</v>
      </c>
      <c r="D2586" s="18">
        <v>7</v>
      </c>
      <c r="E2586" s="18">
        <v>7</v>
      </c>
      <c r="F2586" s="18">
        <v>7</v>
      </c>
      <c r="G2586" s="18"/>
      <c r="H2586" s="18"/>
      <c r="I2586" s="18"/>
      <c r="J2586" s="62"/>
      <c r="K2586" s="19"/>
      <c r="L2586" s="28" t="s">
        <v>69</v>
      </c>
      <c r="M2586" s="104" t="e">
        <f>#REF!</f>
        <v>#REF!</v>
      </c>
      <c r="N2586" s="113" t="e">
        <f>IF(M2586=0,"",CHOOSE(M2586,"7","7","7","7","7","7","7","7","7","7","手入力箇所","手入力箇所","手入力箇所","手入力箇所","手入力箇所","手入力箇所","手入力箇所","手入力箇所","手入力箇所","手入力箇所"))</f>
        <v>#REF!</v>
      </c>
    </row>
    <row r="2587" spans="1:14" ht="13.8" thickBot="1" x14ac:dyDescent="0.25">
      <c r="A2587" s="27" t="s">
        <v>63</v>
      </c>
      <c r="B2587" s="18">
        <v>4</v>
      </c>
      <c r="C2587" s="18">
        <v>5</v>
      </c>
      <c r="D2587" s="18">
        <v>7</v>
      </c>
      <c r="E2587" s="18">
        <v>8</v>
      </c>
      <c r="F2587" s="18">
        <v>11</v>
      </c>
      <c r="G2587" s="18">
        <v>16</v>
      </c>
      <c r="H2587" s="18">
        <v>22</v>
      </c>
      <c r="I2587" s="18">
        <v>26</v>
      </c>
      <c r="J2587" s="18">
        <v>31</v>
      </c>
      <c r="K2587" s="19"/>
      <c r="L2587" s="27" t="s">
        <v>63</v>
      </c>
      <c r="M2587" s="104" t="e">
        <f>#REF!</f>
        <v>#REF!</v>
      </c>
      <c r="N2587" s="113" t="e">
        <f>IF(M2587=0,"",CHOOSE(M2587,"4","5","7","8","8","11","11","11","11","11","16","16","16","16","16","16","16","16","16","16","22","22","22","22","22","22","22","22","22","22","26","26","26","26","26","26","26","26","26","26","31","31","31","31","31","31","31","31","31","31","31","手入力箇所","手入力箇所","手入力箇所","手入力箇所","手入力箇所","手入力箇所","手入力箇所","手入力箇所","手入力箇所","手入力箇所"))</f>
        <v>#REF!</v>
      </c>
    </row>
    <row r="2588" spans="1:14" ht="24.6" thickBot="1" x14ac:dyDescent="0.25">
      <c r="A2588" s="28" t="s">
        <v>70</v>
      </c>
      <c r="B2588" s="18">
        <v>5</v>
      </c>
      <c r="C2588" s="18">
        <v>6</v>
      </c>
      <c r="D2588" s="18">
        <v>7</v>
      </c>
      <c r="E2588" s="18"/>
      <c r="F2588" s="18"/>
      <c r="G2588" s="18"/>
      <c r="H2588" s="18"/>
      <c r="I2588" s="18"/>
      <c r="J2588" s="62"/>
      <c r="K2588" s="19"/>
      <c r="L2588" s="28" t="s">
        <v>70</v>
      </c>
      <c r="M2588" s="104" t="e">
        <f>#REF!</f>
        <v>#REF!</v>
      </c>
      <c r="N2588" s="113" t="e">
        <f>IF(M2588=0,"",CHOOSE(M2588,"5","6","7","手入力箇所","手入力箇所","手入力箇所","手入力箇所","手入力箇所","手入力箇所","手入力箇所","手入力箇所","手入力箇所","手入力箇所"))</f>
        <v>#REF!</v>
      </c>
    </row>
    <row r="2589" spans="1:14" ht="13.8" thickBot="1" x14ac:dyDescent="0.25">
      <c r="A2589" s="29" t="s">
        <v>71</v>
      </c>
      <c r="B2589" s="18">
        <v>3</v>
      </c>
      <c r="C2589" s="18">
        <v>6</v>
      </c>
      <c r="D2589" s="18">
        <v>19</v>
      </c>
      <c r="E2589" s="18"/>
      <c r="F2589" s="18"/>
      <c r="G2589" s="18"/>
      <c r="H2589" s="18"/>
      <c r="I2589" s="18"/>
      <c r="J2589" s="62"/>
      <c r="K2589" s="19"/>
      <c r="L2589" s="29" t="s">
        <v>71</v>
      </c>
      <c r="M2589" s="104" t="e">
        <f>#REF!</f>
        <v>#REF!</v>
      </c>
      <c r="N2589" s="113" t="e">
        <f>IF(M2589=0,"",CHOOSE(M2589,"3","6","19","手入力箇所","手入力箇所","手入力箇所","手入力箇所","手入力箇所","手入力箇所","手入力箇所","手入力箇所","手入力箇所","手入力箇所"))</f>
        <v>#REF!</v>
      </c>
    </row>
    <row r="2590" spans="1:14" ht="13.8" thickBot="1" x14ac:dyDescent="0.25">
      <c r="A2590" s="29" t="s">
        <v>72</v>
      </c>
      <c r="B2590" s="18">
        <v>1</v>
      </c>
      <c r="C2590" s="18">
        <v>3</v>
      </c>
      <c r="D2590" s="18">
        <v>5</v>
      </c>
      <c r="E2590" s="18">
        <v>9</v>
      </c>
      <c r="F2590" s="18">
        <v>26</v>
      </c>
      <c r="G2590" s="18"/>
      <c r="H2590" s="18"/>
      <c r="I2590" s="18"/>
      <c r="J2590" s="62"/>
      <c r="K2590" s="19"/>
      <c r="L2590" s="29" t="s">
        <v>72</v>
      </c>
      <c r="M2590" s="104" t="e">
        <f>#REF!</f>
        <v>#REF!</v>
      </c>
      <c r="N2590" s="113" t="e">
        <f>IF(M2590=0,"",CHOOSE(M2590,"1","3","5","9","9","26","26","26","26","26","手入力箇所","手入力箇所","手入力箇所","手入力箇所","手入力箇所","手入力箇所","手入力箇所","手入力箇所","手入力箇所","手入力箇所"))</f>
        <v>#REF!</v>
      </c>
    </row>
    <row r="2591" spans="1:14" ht="13.8" thickBot="1" x14ac:dyDescent="0.25">
      <c r="A2591" s="29" t="s">
        <v>73</v>
      </c>
      <c r="B2591" s="18">
        <v>4</v>
      </c>
      <c r="C2591" s="18">
        <v>11</v>
      </c>
      <c r="D2591" s="18">
        <v>20</v>
      </c>
      <c r="E2591" s="18">
        <v>33</v>
      </c>
      <c r="F2591" s="18"/>
      <c r="G2591" s="18"/>
      <c r="H2591" s="18"/>
      <c r="I2591" s="18"/>
      <c r="J2591" s="62"/>
      <c r="K2591" s="19"/>
      <c r="L2591" s="29" t="s">
        <v>73</v>
      </c>
      <c r="M2591" s="104" t="e">
        <f>#REF!</f>
        <v>#REF!</v>
      </c>
      <c r="N2591" s="113" t="e">
        <f>IF(M2591=0,"",CHOOSE(M2591,"4","11","20","33","33","手入力箇所","手入力箇所","手入力箇所","手入力箇所","手入力箇所","手入力箇所","手入力箇所","手入力箇所","手入力箇所","手入力箇所"))</f>
        <v>#REF!</v>
      </c>
    </row>
    <row r="2592" spans="1:14" ht="37.200000000000003" thickBot="1" x14ac:dyDescent="0.25">
      <c r="A2592" s="30" t="s">
        <v>74</v>
      </c>
      <c r="B2592" s="18">
        <v>4</v>
      </c>
      <c r="C2592" s="18">
        <v>6</v>
      </c>
      <c r="D2592" s="18">
        <v>8</v>
      </c>
      <c r="E2592" s="18">
        <v>10</v>
      </c>
      <c r="F2592" s="18">
        <v>15</v>
      </c>
      <c r="G2592" s="18">
        <v>23</v>
      </c>
      <c r="H2592" s="18">
        <v>33</v>
      </c>
      <c r="I2592" s="18"/>
      <c r="J2592" s="62"/>
      <c r="K2592" s="19"/>
      <c r="L2592" s="30" t="s">
        <v>74</v>
      </c>
      <c r="M2592" s="104" t="e">
        <f>#REF!</f>
        <v>#REF!</v>
      </c>
      <c r="N2592" s="113" t="e">
        <f>IF(M2592=0,"",CHOOSE(M2592,"4","6","8","10","10","15","15","15","15","15","23","23","23","23","23","23","23","23","23","23","33","33","33","33","33","33","33","33","33","33","手入力箇所","手入力箇所","手入力箇所","手入力箇所","手入力箇所","手入力箇所","手入力箇所","手入力箇所","手入力箇所","手入力箇所"))</f>
        <v>#REF!</v>
      </c>
    </row>
    <row r="2593" spans="1:14" ht="13.8" thickBot="1" x14ac:dyDescent="0.25">
      <c r="A2593" s="29" t="s">
        <v>75</v>
      </c>
      <c r="B2593" s="18">
        <v>6</v>
      </c>
      <c r="C2593" s="18">
        <v>14</v>
      </c>
      <c r="D2593" s="18">
        <v>25</v>
      </c>
      <c r="E2593" s="18">
        <v>39</v>
      </c>
      <c r="F2593" s="18"/>
      <c r="G2593" s="18"/>
      <c r="H2593" s="18"/>
      <c r="I2593" s="18"/>
      <c r="J2593" s="62"/>
      <c r="K2593" s="19"/>
      <c r="L2593" s="29" t="s">
        <v>75</v>
      </c>
      <c r="M2593" s="104" t="e">
        <f>#REF!</f>
        <v>#REF!</v>
      </c>
      <c r="N2593" s="113" t="e">
        <f>IF(M2593=0,"",CHOOSE(M2593,"6","14","25","39","39","手入力箇所","手入力箇所","手入力箇所","手入力箇所","手入力箇所","手入力箇所","手入力箇所","手入力箇所","手入力箇所","手入力箇所"))</f>
        <v>#REF!</v>
      </c>
    </row>
    <row r="2594" spans="1:14" ht="37.200000000000003" thickBot="1" x14ac:dyDescent="0.25">
      <c r="A2594" s="30" t="s">
        <v>76</v>
      </c>
      <c r="B2594" s="18">
        <v>2</v>
      </c>
      <c r="C2594" s="18">
        <v>3</v>
      </c>
      <c r="D2594" s="18">
        <v>6</v>
      </c>
      <c r="E2594" s="18">
        <v>9</v>
      </c>
      <c r="F2594" s="18"/>
      <c r="G2594" s="18"/>
      <c r="H2594" s="18"/>
      <c r="I2594" s="18"/>
      <c r="J2594" s="62"/>
      <c r="K2594" s="19"/>
      <c r="L2594" s="30" t="s">
        <v>76</v>
      </c>
      <c r="M2594" s="104" t="e">
        <f>#REF!</f>
        <v>#REF!</v>
      </c>
      <c r="N2594" s="113" t="e">
        <f>IF(M2594=0,"",CHOOSE(M2594,"2","3","6","9","9","手入力箇所","手入力箇所","手入力箇所","手入力箇所","手入力箇所","手入力箇所","手入力箇所","手入力箇所","手入力箇所","手入力箇所"))</f>
        <v>#REF!</v>
      </c>
    </row>
    <row r="2595" spans="1:14" ht="27" thickBot="1" x14ac:dyDescent="0.25">
      <c r="A2595" s="31" t="s">
        <v>77</v>
      </c>
      <c r="B2595" s="18">
        <v>12</v>
      </c>
      <c r="C2595" s="18">
        <v>18</v>
      </c>
      <c r="D2595" s="18">
        <v>22</v>
      </c>
      <c r="E2595" s="18">
        <v>26</v>
      </c>
      <c r="F2595" s="62"/>
      <c r="G2595" s="62"/>
      <c r="H2595" s="62"/>
      <c r="I2595" s="62"/>
      <c r="J2595" s="62"/>
      <c r="K2595" s="19"/>
      <c r="L2595" s="31" t="s">
        <v>77</v>
      </c>
      <c r="M2595" s="104" t="e">
        <f>#REF!</f>
        <v>#REF!</v>
      </c>
      <c r="N2595" s="113" t="e">
        <f>IF(M2595=0,"",CHOOSE(M2595,"12","18","22","26","26","手入力箇所","手入力箇所","手入力箇所","手入力箇所","手入力箇所","手入力箇所","手入力箇所","手入力箇所","手入力箇所","手入力箇所"))</f>
        <v>#REF!</v>
      </c>
    </row>
    <row r="2596" spans="1:14" ht="40.200000000000003" thickBot="1" x14ac:dyDescent="0.25">
      <c r="A2596" s="31" t="s">
        <v>78</v>
      </c>
      <c r="B2596" s="18">
        <v>5</v>
      </c>
      <c r="C2596" s="18">
        <v>8</v>
      </c>
      <c r="D2596" s="18">
        <v>11</v>
      </c>
      <c r="E2596" s="18">
        <v>14</v>
      </c>
      <c r="F2596" s="62"/>
      <c r="G2596" s="62"/>
      <c r="H2596" s="62"/>
      <c r="I2596" s="62"/>
      <c r="J2596" s="62"/>
      <c r="K2596" s="19"/>
      <c r="L2596" s="31" t="s">
        <v>78</v>
      </c>
      <c r="M2596" s="104" t="e">
        <f>#REF!</f>
        <v>#REF!</v>
      </c>
      <c r="N2596" s="113" t="e">
        <f>IF(M2596=0,"",CHOOSE(M2596,"5","8","11","14","14","手入力箇所","手入力箇所","手入力箇所","手入力箇所","手入力箇所","手入力箇所","手入力箇所","手入力箇所","手入力箇所","手入力箇所"))</f>
        <v>#REF!</v>
      </c>
    </row>
    <row r="2597" spans="1:14" ht="27" thickBot="1" x14ac:dyDescent="0.25">
      <c r="A2597" s="31" t="s">
        <v>79</v>
      </c>
      <c r="B2597" s="18">
        <v>6</v>
      </c>
      <c r="C2597" s="18">
        <v>11</v>
      </c>
      <c r="D2597" s="18">
        <v>16</v>
      </c>
      <c r="E2597" s="18">
        <v>21</v>
      </c>
      <c r="F2597" s="62"/>
      <c r="G2597" s="62"/>
      <c r="H2597" s="62"/>
      <c r="I2597" s="62"/>
      <c r="J2597" s="62"/>
      <c r="K2597" s="19"/>
      <c r="L2597" s="31" t="s">
        <v>79</v>
      </c>
      <c r="M2597" s="104" t="e">
        <f>#REF!</f>
        <v>#REF!</v>
      </c>
      <c r="N2597" s="113" t="e">
        <f>IF(M2597=0,"",CHOOSE(M2597,"6","11","16","21","21","手入力箇所","手入力箇所","手入力箇所","手入力箇所","手入力箇所","手入力箇所","手入力箇所","手入力箇所","手入力箇所"))</f>
        <v>#REF!</v>
      </c>
    </row>
    <row r="2598" spans="1:14" ht="40.200000000000003" thickBot="1" x14ac:dyDescent="0.25">
      <c r="A2598" s="31" t="s">
        <v>80</v>
      </c>
      <c r="B2598" s="18">
        <v>5</v>
      </c>
      <c r="C2598" s="18">
        <v>7</v>
      </c>
      <c r="D2598" s="18">
        <v>9</v>
      </c>
      <c r="E2598" s="18">
        <v>10</v>
      </c>
      <c r="F2598" s="62"/>
      <c r="G2598" s="62"/>
      <c r="H2598" s="62"/>
      <c r="I2598" s="62"/>
      <c r="J2598" s="62"/>
      <c r="K2598" s="19"/>
      <c r="L2598" s="31" t="s">
        <v>80</v>
      </c>
      <c r="M2598" s="104" t="e">
        <f>#REF!</f>
        <v>#REF!</v>
      </c>
      <c r="N2598" s="113" t="e">
        <f>IF(M2598=0,"",CHOOSE(M2598,"5","7","9","10","10","手入力箇所","手入力箇所","手入力箇所","手入力箇所","手入力箇所","手入力箇所","手入力箇所","手入力箇所","手入力箇所"))</f>
        <v>#REF!</v>
      </c>
    </row>
    <row r="2599" spans="1:14" ht="40.200000000000003" thickBot="1" x14ac:dyDescent="0.25">
      <c r="A2599" s="31" t="s">
        <v>81</v>
      </c>
      <c r="B2599" s="18">
        <v>9</v>
      </c>
      <c r="C2599" s="18">
        <v>14</v>
      </c>
      <c r="D2599" s="62"/>
      <c r="E2599" s="62"/>
      <c r="F2599" s="62"/>
      <c r="G2599" s="62"/>
      <c r="H2599" s="62"/>
      <c r="I2599" s="62"/>
      <c r="J2599" s="62"/>
      <c r="K2599" s="19"/>
      <c r="L2599" s="31" t="s">
        <v>81</v>
      </c>
      <c r="M2599" s="104" t="e">
        <f>#REF!</f>
        <v>#REF!</v>
      </c>
      <c r="N2599" s="113" t="e">
        <f>IF(M2599=0,"",CHOOSE(M2599,"9","14","手入力箇所","手入力箇所","手入力箇所","手入力箇所","手入力箇所","手入力箇所","手入力箇所","手入力箇所","手入力箇所","手入力箇所"))</f>
        <v>#REF!</v>
      </c>
    </row>
    <row r="2600" spans="1:14" ht="13.8" thickBot="1" x14ac:dyDescent="0.25">
      <c r="A2600" s="31" t="s">
        <v>82</v>
      </c>
      <c r="B2600" s="18">
        <v>3</v>
      </c>
      <c r="C2600" s="18">
        <v>4</v>
      </c>
      <c r="D2600" s="18">
        <v>4</v>
      </c>
      <c r="E2600" s="18">
        <v>5</v>
      </c>
      <c r="F2600" s="18">
        <v>6</v>
      </c>
      <c r="G2600" s="18">
        <v>8</v>
      </c>
      <c r="H2600" s="18">
        <v>9</v>
      </c>
      <c r="I2600" s="18">
        <v>11</v>
      </c>
      <c r="J2600" s="18">
        <v>12</v>
      </c>
      <c r="K2600" s="19"/>
      <c r="L2600" s="31" t="s">
        <v>82</v>
      </c>
      <c r="M2600" s="104" t="e">
        <f>#REF!</f>
        <v>#REF!</v>
      </c>
      <c r="N2600" s="113" t="e">
        <f>IF(M2600=0,"",CHOOSE(M2600,"3","4","4","5","5","6","6","6","6","6","8","8","8","8","8","8","8","8","8","8","9","9","9","9","9","9","9","9","9","9","11","11","11","11","11","11","11","11","11","11","12","12","12","12","12","12","12","12","12","12","12","手入力箇所","手入力箇所","手入力箇所","手入力箇所","手入力箇所","手入力箇所","手入力箇所","手入力箇所","手入力箇所","手入力箇所"))</f>
        <v>#REF!</v>
      </c>
    </row>
    <row r="2601" spans="1:14" ht="13.8" thickBot="1" x14ac:dyDescent="0.25">
      <c r="A2601" s="31" t="s">
        <v>83</v>
      </c>
      <c r="B2601" s="18">
        <v>3</v>
      </c>
      <c r="C2601" s="18">
        <v>4</v>
      </c>
      <c r="D2601" s="18">
        <v>4</v>
      </c>
      <c r="E2601" s="18">
        <v>5</v>
      </c>
      <c r="F2601" s="18">
        <v>6</v>
      </c>
      <c r="G2601" s="18">
        <v>8</v>
      </c>
      <c r="H2601" s="18">
        <v>10</v>
      </c>
      <c r="I2601" s="18">
        <v>12</v>
      </c>
      <c r="J2601" s="18">
        <v>13</v>
      </c>
      <c r="K2601" s="19"/>
      <c r="L2601" s="31" t="s">
        <v>83</v>
      </c>
      <c r="M2601" s="104" t="e">
        <f>#REF!</f>
        <v>#REF!</v>
      </c>
      <c r="N2601" s="113" t="e">
        <f>IF(M2601=0,"",CHOOSE(M2601,"3","4","4","5","5","6","6","6","6","6","8","8","8","8","8","8","8","8","8","8","10","10","10","10","10","10","10","10","10","10","12","12","12","12","12","12","12","12","12","12","13","13","13","13","13","13","13","13","13","13","13","手入力箇所","手入力箇所","手入力箇所","手入力箇所","手入力箇所","手入力箇所","手入力箇所","手入力箇所","手入力箇所","手入力箇所"))</f>
        <v>#REF!</v>
      </c>
    </row>
    <row r="2602" spans="1:14" ht="27" thickBot="1" x14ac:dyDescent="0.25">
      <c r="A2602" s="32" t="s">
        <v>84</v>
      </c>
      <c r="B2602" s="20">
        <v>1</v>
      </c>
      <c r="C2602" s="20">
        <v>2</v>
      </c>
      <c r="D2602" s="20">
        <v>3</v>
      </c>
      <c r="E2602" s="20">
        <v>4</v>
      </c>
      <c r="F2602" s="20">
        <v>8</v>
      </c>
      <c r="G2602" s="20">
        <v>19</v>
      </c>
      <c r="H2602" s="63"/>
      <c r="I2602" s="63"/>
      <c r="J2602" s="63"/>
      <c r="K2602" s="21"/>
      <c r="L2602" s="32" t="s">
        <v>84</v>
      </c>
      <c r="M2602" s="104" t="e">
        <f>#REF!</f>
        <v>#REF!</v>
      </c>
      <c r="N2602" s="113" t="e">
        <f>IF(M2602=0,"",CHOOSE(M2602,"1","2","3","4","4","8","8","8","8","8","19","19","19","19","19","19","19","19","19","19","手入力箇所","手入力箇所","手入力箇所","手入力箇所","手入力箇所","手入力箇所","手入力箇所","手入力箇所","手入力箇所","手入力箇所"))</f>
        <v>#REF!</v>
      </c>
    </row>
    <row r="2603" spans="1:14" ht="13.8" thickBot="1" x14ac:dyDescent="0.25"/>
    <row r="2604" spans="1:14" ht="13.8" thickBot="1" x14ac:dyDescent="0.25">
      <c r="A2604" s="686" t="e">
        <f>A2577</f>
        <v>#REF!</v>
      </c>
      <c r="B2604" s="686"/>
      <c r="C2604" s="686"/>
      <c r="D2604" s="687" t="s">
        <v>193</v>
      </c>
      <c r="E2604" s="687"/>
      <c r="F2604" s="687"/>
      <c r="G2604" s="687"/>
      <c r="H2604" s="687"/>
      <c r="I2604" s="687"/>
      <c r="J2604" s="687"/>
      <c r="K2604" s="687"/>
      <c r="L2604" s="687"/>
      <c r="M2604" s="687"/>
      <c r="N2604" s="687"/>
    </row>
    <row r="2605" spans="1:14" ht="13.8" thickBot="1" x14ac:dyDescent="0.25">
      <c r="A2605" s="105"/>
      <c r="B2605" s="33">
        <v>1</v>
      </c>
      <c r="C2605" s="24">
        <v>2</v>
      </c>
      <c r="D2605" s="24">
        <v>3</v>
      </c>
      <c r="E2605" s="24" t="s">
        <v>58</v>
      </c>
      <c r="F2605" s="24" t="s">
        <v>59</v>
      </c>
      <c r="G2605" s="24" t="s">
        <v>60</v>
      </c>
      <c r="H2605" s="24" t="s">
        <v>61</v>
      </c>
      <c r="I2605" s="24" t="s">
        <v>62</v>
      </c>
      <c r="J2605" s="24" t="s">
        <v>194</v>
      </c>
      <c r="K2605" s="102" t="s">
        <v>85</v>
      </c>
      <c r="L2605" s="105" t="s">
        <v>189</v>
      </c>
      <c r="M2605" s="105" t="s">
        <v>188</v>
      </c>
      <c r="N2605" s="105" t="s">
        <v>51</v>
      </c>
    </row>
    <row r="2606" spans="1:14" ht="13.8" thickBot="1" x14ac:dyDescent="0.25">
      <c r="A2606" s="26" t="s">
        <v>56</v>
      </c>
      <c r="B2606" s="22">
        <v>16</v>
      </c>
      <c r="C2606" s="22">
        <v>25</v>
      </c>
      <c r="D2606" s="22">
        <v>32</v>
      </c>
      <c r="E2606" s="22">
        <v>38</v>
      </c>
      <c r="F2606" s="22">
        <v>56</v>
      </c>
      <c r="G2606" s="22">
        <v>87</v>
      </c>
      <c r="H2606" s="22">
        <v>121</v>
      </c>
      <c r="I2606" s="22"/>
      <c r="J2606" s="23"/>
      <c r="K2606" s="68"/>
      <c r="L2606" s="107" t="s">
        <v>56</v>
      </c>
      <c r="M2606" s="103" t="e">
        <f>#REF!</f>
        <v>#REF!</v>
      </c>
      <c r="N2606" s="103" t="e">
        <f>IF(M2606=0,"",CHOOSE(M2606,"16","25","32","38","38","56","56","56","56","56","87","87","87","87","87","87","87","87","87","87","121","121","121","121","121","121","121","121","121","121","手入力箇所","手入力箇所","手入力箇所","手入力箇所","手入力箇所","手入力箇所","手入力箇所","手入力箇所","手入力箇所","手入力箇所"))</f>
        <v>#REF!</v>
      </c>
    </row>
    <row r="2607" spans="1:14" ht="13.8" thickBot="1" x14ac:dyDescent="0.25">
      <c r="A2607" s="27" t="s">
        <v>57</v>
      </c>
      <c r="B2607" s="18">
        <v>25</v>
      </c>
      <c r="C2607" s="18">
        <v>33</v>
      </c>
      <c r="D2607" s="18">
        <v>40</v>
      </c>
      <c r="E2607" s="18">
        <v>45</v>
      </c>
      <c r="F2607" s="18">
        <v>58</v>
      </c>
      <c r="G2607" s="18">
        <v>79</v>
      </c>
      <c r="H2607" s="18"/>
      <c r="I2607" s="18"/>
      <c r="J2607" s="62"/>
      <c r="K2607" s="69"/>
      <c r="L2607" s="107" t="s">
        <v>57</v>
      </c>
      <c r="M2607" s="103" t="e">
        <f>#REF!</f>
        <v>#REF!</v>
      </c>
      <c r="N2607" s="103" t="e">
        <f>IF(M2607=0,"",CHOOSE(M2607,"25","33","40","45","45","58","58","58","58","58","79","79","79","79","79","79","79","79","79","79","手入力箇所","手入力箇所","手入力箇所","手入力箇所","手入力箇所","手入力箇所","手入力箇所","手入力箇所","手入力箇所","手入力箇所"))</f>
        <v>#REF!</v>
      </c>
    </row>
    <row r="2608" spans="1:14" ht="48.6" thickBot="1" x14ac:dyDescent="0.25">
      <c r="A2608" s="28" t="s">
        <v>64</v>
      </c>
      <c r="B2608" s="18">
        <v>32</v>
      </c>
      <c r="C2608" s="18"/>
      <c r="D2608" s="18"/>
      <c r="E2608" s="18"/>
      <c r="F2608" s="18"/>
      <c r="G2608" s="18"/>
      <c r="H2608" s="18"/>
      <c r="I2608" s="18"/>
      <c r="J2608" s="62"/>
      <c r="K2608" s="69"/>
      <c r="L2608" s="108" t="s">
        <v>64</v>
      </c>
      <c r="M2608" s="103" t="e">
        <f>#REF!</f>
        <v>#REF!</v>
      </c>
      <c r="N2608" s="103" t="e">
        <f>IF(M2608=0,"",CHOOSE(M2608,"32","手入力箇所","手入力箇所","手入力箇所","手入力箇所","手入力箇所","手入力箇所","手入力箇所","手入力箇所","手入力箇所","手入力箇所"))</f>
        <v>#REF!</v>
      </c>
    </row>
    <row r="2609" spans="1:14" ht="48.6" thickBot="1" x14ac:dyDescent="0.25">
      <c r="A2609" s="28" t="s">
        <v>65</v>
      </c>
      <c r="B2609" s="18">
        <v>36</v>
      </c>
      <c r="C2609" s="18"/>
      <c r="D2609" s="18"/>
      <c r="E2609" s="18"/>
      <c r="F2609" s="18"/>
      <c r="G2609" s="18"/>
      <c r="H2609" s="18"/>
      <c r="I2609" s="18"/>
      <c r="J2609" s="62"/>
      <c r="K2609" s="69"/>
      <c r="L2609" s="108" t="s">
        <v>65</v>
      </c>
      <c r="M2609" s="103" t="e">
        <f>#REF!</f>
        <v>#REF!</v>
      </c>
      <c r="N2609" s="103" t="e">
        <f>IF(M2609=0,"",CHOOSE(M2609,"36","手入力箇所","手入力箇所","手入力箇所","手入力箇所","手入力箇所","手入力箇所","手入力箇所","手入力箇所","手入力箇所","手入力箇所"))</f>
        <v>#REF!</v>
      </c>
    </row>
    <row r="2610" spans="1:14" ht="24.6" thickBot="1" x14ac:dyDescent="0.25">
      <c r="A2610" s="28" t="s">
        <v>66</v>
      </c>
      <c r="B2610" s="18">
        <v>24</v>
      </c>
      <c r="C2610" s="18">
        <v>30</v>
      </c>
      <c r="D2610" s="18">
        <v>33</v>
      </c>
      <c r="E2610" s="18">
        <v>35</v>
      </c>
      <c r="F2610" s="18">
        <v>42</v>
      </c>
      <c r="G2610" s="18"/>
      <c r="H2610" s="18"/>
      <c r="I2610" s="18"/>
      <c r="J2610" s="62"/>
      <c r="K2610" s="69"/>
      <c r="L2610" s="108" t="s">
        <v>66</v>
      </c>
      <c r="M2610" s="103" t="e">
        <f>#REF!</f>
        <v>#REF!</v>
      </c>
      <c r="N2610" s="103" t="e">
        <f>IF(M2610=0,"",CHOOSE(M2610,"24","30","33","35","35","42","42","42","42","42","手入力箇所","手入力箇所","手入力箇所","手入力箇所","手入力箇所","手入力箇所","手入力箇所","手入力箇所","手入力箇所","手入力箇所"))</f>
        <v>#REF!</v>
      </c>
    </row>
    <row r="2611" spans="1:14" ht="36.6" thickBot="1" x14ac:dyDescent="0.25">
      <c r="A2611" s="28" t="s">
        <v>67</v>
      </c>
      <c r="B2611" s="18">
        <v>7</v>
      </c>
      <c r="C2611" s="18">
        <v>12</v>
      </c>
      <c r="D2611" s="18">
        <v>16</v>
      </c>
      <c r="E2611" s="18">
        <v>19</v>
      </c>
      <c r="F2611" s="18"/>
      <c r="G2611" s="18"/>
      <c r="H2611" s="18"/>
      <c r="I2611" s="18"/>
      <c r="J2611" s="62"/>
      <c r="K2611" s="69"/>
      <c r="L2611" s="108" t="s">
        <v>67</v>
      </c>
      <c r="M2611" s="103" t="e">
        <f>#REF!</f>
        <v>#REF!</v>
      </c>
      <c r="N2611" s="103" t="e">
        <f>IF(M2611=0,"",CHOOSE(M2611,"7","12","16","19","19","手入力箇所","手入力箇所","手入力箇所","手入力箇所","手入力箇所","手入力箇所","手入力箇所","手入力箇所","手入力箇所","手入力箇所"))</f>
        <v>#REF!</v>
      </c>
    </row>
    <row r="2612" spans="1:14" ht="24.6" thickBot="1" x14ac:dyDescent="0.25">
      <c r="A2612" s="28" t="s">
        <v>68</v>
      </c>
      <c r="B2612" s="18">
        <v>21</v>
      </c>
      <c r="C2612" s="18">
        <v>35</v>
      </c>
      <c r="D2612" s="18">
        <v>48</v>
      </c>
      <c r="E2612" s="18">
        <v>59</v>
      </c>
      <c r="F2612" s="18">
        <v>94</v>
      </c>
      <c r="G2612" s="18">
        <v>159</v>
      </c>
      <c r="H2612" s="18">
        <v>235</v>
      </c>
      <c r="I2612" s="18"/>
      <c r="J2612" s="62"/>
      <c r="K2612" s="69"/>
      <c r="L2612" s="108" t="s">
        <v>68</v>
      </c>
      <c r="M2612" s="103" t="e">
        <f>#REF!</f>
        <v>#REF!</v>
      </c>
      <c r="N2612" s="103" t="e">
        <f>IF(M2612=0,"",CHOOSE(M2612,"21","35","48","59","59","94","94","94","94","94","159","159","159","159","159","159","159","159","159","159","235","235","235","235","235","235","235","235","235","235","手入力箇所","手入力箇所","手入力箇所","手入力箇所","手入力箇所","手入力箇所","手入力箇所","手入力箇所","手入力箇所","手入力箇所"))</f>
        <v>#REF!</v>
      </c>
    </row>
    <row r="2613" spans="1:14" ht="36.6" thickBot="1" x14ac:dyDescent="0.25">
      <c r="A2613" s="28" t="s">
        <v>69</v>
      </c>
      <c r="B2613" s="18">
        <v>22</v>
      </c>
      <c r="C2613" s="18">
        <v>26</v>
      </c>
      <c r="D2613" s="18">
        <v>28</v>
      </c>
      <c r="E2613" s="18">
        <v>29</v>
      </c>
      <c r="F2613" s="18">
        <v>34</v>
      </c>
      <c r="G2613" s="18"/>
      <c r="H2613" s="18"/>
      <c r="I2613" s="18"/>
      <c r="J2613" s="62"/>
      <c r="K2613" s="69"/>
      <c r="L2613" s="108" t="s">
        <v>69</v>
      </c>
      <c r="M2613" s="103" t="e">
        <f>#REF!</f>
        <v>#REF!</v>
      </c>
      <c r="N2613" s="103" t="e">
        <f>IF(M2613=0,"",CHOOSE(M2613,"22","26","28","29","29","34","34","34","34","34","手入力箇所","手入力箇所","手入力箇所","手入力箇所","手入力箇所","手入力箇所","手入力箇所","手入力箇所","手入力箇所","手入力箇所"))</f>
        <v>#REF!</v>
      </c>
    </row>
    <row r="2614" spans="1:14" ht="13.8" thickBot="1" x14ac:dyDescent="0.25">
      <c r="A2614" s="27" t="s">
        <v>63</v>
      </c>
      <c r="B2614" s="18">
        <v>21</v>
      </c>
      <c r="C2614" s="18">
        <v>33</v>
      </c>
      <c r="D2614" s="18">
        <v>46</v>
      </c>
      <c r="E2614" s="18">
        <v>56</v>
      </c>
      <c r="F2614" s="18">
        <v>89</v>
      </c>
      <c r="G2614" s="18">
        <v>151</v>
      </c>
      <c r="H2614" s="18">
        <v>224</v>
      </c>
      <c r="I2614" s="18">
        <v>289</v>
      </c>
      <c r="J2614" s="18">
        <v>350</v>
      </c>
      <c r="K2614" s="69"/>
      <c r="L2614" s="107" t="s">
        <v>63</v>
      </c>
      <c r="M2614" s="103" t="e">
        <f>#REF!</f>
        <v>#REF!</v>
      </c>
      <c r="N2614" s="103" t="e">
        <f>IF(M2614=0,"",CHOOSE(M2614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615" spans="1:14" ht="24.6" thickBot="1" x14ac:dyDescent="0.25">
      <c r="A2615" s="34" t="s">
        <v>70</v>
      </c>
      <c r="B2615" s="35">
        <v>13</v>
      </c>
      <c r="C2615" s="35">
        <v>33</v>
      </c>
      <c r="D2615" s="35">
        <v>59</v>
      </c>
      <c r="E2615" s="35"/>
      <c r="F2615" s="35"/>
      <c r="G2615" s="35"/>
      <c r="H2615" s="35"/>
      <c r="I2615" s="35"/>
      <c r="J2615" s="36"/>
      <c r="K2615" s="67"/>
      <c r="L2615" s="108" t="s">
        <v>70</v>
      </c>
      <c r="M2615" s="103" t="e">
        <f>#REF!</f>
        <v>#REF!</v>
      </c>
      <c r="N2615" s="103" t="e">
        <f>IF(M2615=0,"",CHOOSE(M2615,"13","33","59","手入力箇所","手入力箇所","手入力箇所","手入力箇所","手入力箇所","手入力箇所","手入力箇所","手入力箇所","手入力箇所","手入力箇所"))</f>
        <v>#REF!</v>
      </c>
    </row>
    <row r="2616" spans="1:14" ht="13.8" thickBot="1" x14ac:dyDescent="0.25">
      <c r="A2616" s="37" t="s">
        <v>71</v>
      </c>
      <c r="B2616" s="17">
        <v>23</v>
      </c>
      <c r="C2616" s="17">
        <v>39</v>
      </c>
      <c r="D2616" s="17">
        <v>97</v>
      </c>
      <c r="E2616" s="17"/>
      <c r="F2616" s="17"/>
      <c r="G2616" s="17"/>
      <c r="H2616" s="17"/>
      <c r="I2616" s="17"/>
      <c r="J2616" s="64"/>
      <c r="K2616" s="70"/>
      <c r="L2616" s="109" t="s">
        <v>71</v>
      </c>
      <c r="M2616" s="103" t="e">
        <f>#REF!</f>
        <v>#REF!</v>
      </c>
      <c r="N2616" s="103" t="e">
        <f>IF(M2616=0,"",CHOOSE(M2616,"23","39","97","手入力箇所","手入力箇所","手入力箇所","手入力箇所","手入力箇所","手入力箇所","手入力箇所","手入力箇所","手入力箇所","手入力箇所"))</f>
        <v>#REF!</v>
      </c>
    </row>
    <row r="2617" spans="1:14" ht="13.8" thickBot="1" x14ac:dyDescent="0.25">
      <c r="A2617" s="29" t="s">
        <v>72</v>
      </c>
      <c r="B2617" s="18">
        <v>21</v>
      </c>
      <c r="C2617" s="18">
        <v>37</v>
      </c>
      <c r="D2617" s="18">
        <v>58</v>
      </c>
      <c r="E2617" s="18">
        <v>76</v>
      </c>
      <c r="F2617" s="18">
        <v>137</v>
      </c>
      <c r="G2617" s="18"/>
      <c r="H2617" s="18"/>
      <c r="I2617" s="18"/>
      <c r="J2617" s="62"/>
      <c r="K2617" s="69"/>
      <c r="L2617" s="109" t="s">
        <v>72</v>
      </c>
      <c r="M2617" s="103" t="e">
        <f>#REF!</f>
        <v>#REF!</v>
      </c>
      <c r="N2617" s="103" t="e">
        <f>IF(M2617=0,"",CHOOSE(M2617,"21","37","58","76","76","137","137","137","137","137","手入力箇所","手入力箇所","手入力箇所","手入力箇所","手入力箇所","手入力箇所","手入力箇所","手入力箇所","手入力箇所","手入力箇所"))</f>
        <v>#REF!</v>
      </c>
    </row>
    <row r="2618" spans="1:14" ht="13.8" thickBot="1" x14ac:dyDescent="0.25">
      <c r="A2618" s="29" t="s">
        <v>73</v>
      </c>
      <c r="B2618" s="18">
        <v>48</v>
      </c>
      <c r="C2618" s="18">
        <v>93</v>
      </c>
      <c r="D2618" s="18">
        <v>138</v>
      </c>
      <c r="E2618" s="18">
        <v>183</v>
      </c>
      <c r="F2618" s="18"/>
      <c r="G2618" s="18"/>
      <c r="H2618" s="18"/>
      <c r="I2618" s="18"/>
      <c r="J2618" s="62"/>
      <c r="K2618" s="69"/>
      <c r="L2618" s="109" t="s">
        <v>73</v>
      </c>
      <c r="M2618" s="103" t="e">
        <f>#REF!</f>
        <v>#REF!</v>
      </c>
      <c r="N2618" s="103" t="e">
        <f>IF(M2618=0,"",CHOOSE(M2618,"48","93","138","183","183","手入力箇所","手入力箇所","手入力箇所","手入力箇所","手入力箇所","手入力箇所","手入力箇所","手入力箇所","手入力箇所","手入力箇所"))</f>
        <v>#REF!</v>
      </c>
    </row>
    <row r="2619" spans="1:14" ht="37.200000000000003" thickBot="1" x14ac:dyDescent="0.25">
      <c r="A2619" s="30" t="s">
        <v>74</v>
      </c>
      <c r="B2619" s="18">
        <v>13</v>
      </c>
      <c r="C2619" s="18">
        <v>26</v>
      </c>
      <c r="D2619" s="18">
        <v>40</v>
      </c>
      <c r="E2619" s="18">
        <v>55</v>
      </c>
      <c r="F2619" s="18">
        <v>107</v>
      </c>
      <c r="G2619" s="18">
        <v>224</v>
      </c>
      <c r="H2619" s="18">
        <v>386</v>
      </c>
      <c r="I2619" s="18"/>
      <c r="J2619" s="62"/>
      <c r="K2619" s="69"/>
      <c r="L2619" s="110" t="s">
        <v>74</v>
      </c>
      <c r="M2619" s="103" t="e">
        <f>#REF!</f>
        <v>#REF!</v>
      </c>
      <c r="N2619" s="103" t="e">
        <f>IF(M2619=0,"",CHOOSE(M2619,"13","26","40","55","55","107","107","107","107","107","224","224","224","224","224","224","224","224","224","224","386","386","386","386","386","386","386","386","386","386","手入力箇所","手入力箇所","手入力箇所","手入力箇所","手入力箇所","手入力箇所","手入力箇所","手入力箇所","手入力箇所","手入力箇所"))</f>
        <v>#REF!</v>
      </c>
    </row>
    <row r="2620" spans="1:14" ht="13.8" thickBot="1" x14ac:dyDescent="0.25">
      <c r="A2620" s="29" t="s">
        <v>75</v>
      </c>
      <c r="B2620" s="18">
        <v>36</v>
      </c>
      <c r="C2620" s="18">
        <v>98</v>
      </c>
      <c r="D2620" s="18">
        <v>173</v>
      </c>
      <c r="E2620" s="18">
        <v>274</v>
      </c>
      <c r="F2620" s="18"/>
      <c r="G2620" s="18"/>
      <c r="H2620" s="18"/>
      <c r="I2620" s="18"/>
      <c r="J2620" s="62"/>
      <c r="K2620" s="69"/>
      <c r="L2620" s="109" t="s">
        <v>75</v>
      </c>
      <c r="M2620" s="103" t="e">
        <f>#REF!</f>
        <v>#REF!</v>
      </c>
      <c r="N2620" s="103" t="e">
        <f>IF(M2620=0,"",CHOOSE(M2620,"36","98","173","274","274","手入力箇所","手入力箇所","手入力箇所","手入力箇所","手入力箇所","手入力箇所","手入力箇所","手入力箇所","手入力箇所","手入力箇所"))</f>
        <v>#REF!</v>
      </c>
    </row>
    <row r="2621" spans="1:14" ht="37.200000000000003" thickBot="1" x14ac:dyDescent="0.25">
      <c r="A2621" s="30" t="s">
        <v>76</v>
      </c>
      <c r="B2621" s="18">
        <v>127</v>
      </c>
      <c r="C2621" s="18">
        <v>127</v>
      </c>
      <c r="D2621" s="18">
        <v>127</v>
      </c>
      <c r="E2621" s="18">
        <v>127</v>
      </c>
      <c r="F2621" s="18"/>
      <c r="G2621" s="18"/>
      <c r="H2621" s="18"/>
      <c r="I2621" s="18"/>
      <c r="J2621" s="62"/>
      <c r="K2621" s="69"/>
      <c r="L2621" s="110" t="s">
        <v>76</v>
      </c>
      <c r="M2621" s="103" t="e">
        <f>#REF!</f>
        <v>#REF!</v>
      </c>
      <c r="N2621" s="103" t="e">
        <f>IF(M2621=0,"",CHOOSE(M2621,"127","127","127","127","127","手入力箇所","手入力箇所","手入力箇所","手入力箇所","手入力箇所","手入力箇所","手入力箇所","手入力箇所","手入力箇所","手入力箇所"))</f>
        <v>#REF!</v>
      </c>
    </row>
    <row r="2622" spans="1:14" ht="27" thickBot="1" x14ac:dyDescent="0.25">
      <c r="A2622" s="31" t="s">
        <v>77</v>
      </c>
      <c r="B2622" s="18">
        <v>42</v>
      </c>
      <c r="C2622" s="18">
        <v>90</v>
      </c>
      <c r="D2622" s="18">
        <v>141</v>
      </c>
      <c r="E2622" s="18">
        <v>193</v>
      </c>
      <c r="F2622" s="62"/>
      <c r="G2622" s="62"/>
      <c r="H2622" s="62"/>
      <c r="I2622" s="62"/>
      <c r="J2622" s="62"/>
      <c r="K2622" s="69"/>
      <c r="L2622" s="111" t="s">
        <v>77</v>
      </c>
      <c r="M2622" s="103" t="e">
        <f>#REF!</f>
        <v>#REF!</v>
      </c>
      <c r="N2622" s="103" t="e">
        <f>IF(M2622=0,"",CHOOSE(M2622,"42","90","141","193","1936","手入力箇所","手入力箇所","手入力箇所","手入力箇所","手入力箇所","手入力箇所","手入力箇所","手入力箇所","手入力箇所","手入力箇所"))</f>
        <v>#REF!</v>
      </c>
    </row>
    <row r="2623" spans="1:14" ht="40.200000000000003" thickBot="1" x14ac:dyDescent="0.25">
      <c r="A2623" s="31" t="s">
        <v>78</v>
      </c>
      <c r="B2623" s="18">
        <v>24</v>
      </c>
      <c r="C2623" s="18">
        <v>43</v>
      </c>
      <c r="D2623" s="18">
        <v>61</v>
      </c>
      <c r="E2623" s="18">
        <v>76</v>
      </c>
      <c r="F2623" s="62"/>
      <c r="G2623" s="62"/>
      <c r="H2623" s="62"/>
      <c r="I2623" s="62"/>
      <c r="J2623" s="62"/>
      <c r="K2623" s="69"/>
      <c r="L2623" s="111" t="s">
        <v>78</v>
      </c>
      <c r="M2623" s="103" t="e">
        <f>#REF!</f>
        <v>#REF!</v>
      </c>
      <c r="N2623" s="103" t="e">
        <f>IF(M2623=0,"",CHOOSE(M2623,"24","43","61","76","76","手入力箇所","手入力箇所","手入力箇所","手入力箇所","手入力箇所","手入力箇所","手入力箇所","手入力箇所","手入力箇所","手入力箇所"))</f>
        <v>#REF!</v>
      </c>
    </row>
    <row r="2624" spans="1:14" ht="27" thickBot="1" x14ac:dyDescent="0.25">
      <c r="A2624" s="31" t="s">
        <v>79</v>
      </c>
      <c r="B2624" s="18">
        <v>54</v>
      </c>
      <c r="C2624" s="18">
        <v>77</v>
      </c>
      <c r="D2624" s="18">
        <v>94</v>
      </c>
      <c r="E2624" s="18">
        <v>107</v>
      </c>
      <c r="F2624" s="62"/>
      <c r="G2624" s="62"/>
      <c r="H2624" s="62"/>
      <c r="I2624" s="62"/>
      <c r="J2624" s="62"/>
      <c r="K2624" s="69"/>
      <c r="L2624" s="111" t="s">
        <v>79</v>
      </c>
      <c r="M2624" s="103" t="e">
        <f>#REF!</f>
        <v>#REF!</v>
      </c>
      <c r="N2624" s="103" t="e">
        <f>IF(M2624=0,"",CHOOSE(M2624,"54","77","94","107","107","手入力箇所","手入力箇所","手入力箇所","手入力箇所","手入力箇所","手入力箇所","手入力箇所","手入力箇所","手入力箇所","手入力箇所"))</f>
        <v>#REF!</v>
      </c>
    </row>
    <row r="2625" spans="1:14" ht="40.200000000000003" thickBot="1" x14ac:dyDescent="0.25">
      <c r="A2625" s="31" t="s">
        <v>80</v>
      </c>
      <c r="B2625" s="18">
        <v>49</v>
      </c>
      <c r="C2625" s="18">
        <v>53</v>
      </c>
      <c r="D2625" s="18">
        <v>55</v>
      </c>
      <c r="E2625" s="18">
        <v>56</v>
      </c>
      <c r="F2625" s="62"/>
      <c r="G2625" s="62"/>
      <c r="H2625" s="62"/>
      <c r="I2625" s="62"/>
      <c r="J2625" s="62"/>
      <c r="K2625" s="69"/>
      <c r="L2625" s="111" t="s">
        <v>80</v>
      </c>
      <c r="M2625" s="103" t="e">
        <f>#REF!</f>
        <v>#REF!</v>
      </c>
      <c r="N2625" s="103" t="e">
        <f>IF(M2625=0,"",CHOOSE(M2625,"49","53","55","56","56","手入力箇所","手入力箇所","手入力箇所","手入力箇所","手入力箇所","手入力箇所","手入力箇所","手入力箇所","手入力箇所","手入力箇所"))</f>
        <v>#REF!</v>
      </c>
    </row>
    <row r="2626" spans="1:14" ht="40.200000000000003" thickBot="1" x14ac:dyDescent="0.25">
      <c r="A2626" s="38" t="s">
        <v>81</v>
      </c>
      <c r="B2626" s="35">
        <v>232</v>
      </c>
      <c r="C2626" s="35">
        <v>232</v>
      </c>
      <c r="D2626" s="36"/>
      <c r="E2626" s="36"/>
      <c r="F2626" s="36"/>
      <c r="G2626" s="36"/>
      <c r="H2626" s="36"/>
      <c r="I2626" s="36"/>
      <c r="J2626" s="36"/>
      <c r="K2626" s="67"/>
      <c r="L2626" s="111" t="s">
        <v>81</v>
      </c>
      <c r="M2626" s="103" t="e">
        <f>#REF!</f>
        <v>#REF!</v>
      </c>
      <c r="N2626" s="103" t="e">
        <f>IF(M2626=0,"",CHOOSE(M2626,"232","232","手入力箇所","手入力箇所","手入力箇所","手入力箇所","手入力箇所","手入力箇所","手入力箇所","手入力箇所","手入力箇所","手入力箇所"))</f>
        <v>#REF!</v>
      </c>
    </row>
    <row r="2627" spans="1:14" ht="13.8" thickBot="1" x14ac:dyDescent="0.25">
      <c r="A2627" s="39" t="s">
        <v>82</v>
      </c>
      <c r="B2627" s="17">
        <v>6</v>
      </c>
      <c r="C2627" s="17">
        <v>9</v>
      </c>
      <c r="D2627" s="17">
        <v>11</v>
      </c>
      <c r="E2627" s="17">
        <v>13</v>
      </c>
      <c r="F2627" s="17">
        <v>18</v>
      </c>
      <c r="G2627" s="17">
        <v>26</v>
      </c>
      <c r="H2627" s="17">
        <v>35</v>
      </c>
      <c r="I2627" s="17">
        <v>43</v>
      </c>
      <c r="J2627" s="17">
        <v>49</v>
      </c>
      <c r="K2627" s="70"/>
      <c r="L2627" s="111" t="s">
        <v>82</v>
      </c>
      <c r="M2627" s="103" t="e">
        <f>#REF!</f>
        <v>#REF!</v>
      </c>
      <c r="N2627" s="103" t="e">
        <f>IF(M2627=0,"",CHOOSE(M2627,"6","9","11","13","13","18","18","18","18","18","26","26","26","26","26","26","26","26","26","26","35","35","35","35","35","35","35","35","35","35","43","43","43","43","43","43","43","43","43","43","49","49","49","49","49","49","49","49","49","49","手入力箇所","手入力箇所","手入力箇所","手入力箇所","手入力箇所","手入力箇所","手入力箇所","手入力箇所","手入力箇所","手入力箇所"))</f>
        <v>#REF!</v>
      </c>
    </row>
    <row r="2628" spans="1:14" ht="13.8" thickBot="1" x14ac:dyDescent="0.25">
      <c r="A2628" s="31" t="s">
        <v>83</v>
      </c>
      <c r="B2628" s="18">
        <v>6</v>
      </c>
      <c r="C2628" s="18">
        <v>10</v>
      </c>
      <c r="D2628" s="18">
        <v>14</v>
      </c>
      <c r="E2628" s="18">
        <v>17</v>
      </c>
      <c r="F2628" s="18">
        <v>29</v>
      </c>
      <c r="G2628" s="18">
        <v>50</v>
      </c>
      <c r="H2628" s="18">
        <v>76</v>
      </c>
      <c r="I2628" s="18">
        <v>100</v>
      </c>
      <c r="J2628" s="18">
        <v>123</v>
      </c>
      <c r="K2628" s="69"/>
      <c r="L2628" s="111" t="s">
        <v>83</v>
      </c>
      <c r="M2628" s="103" t="e">
        <f>#REF!</f>
        <v>#REF!</v>
      </c>
      <c r="N2628" s="103" t="e">
        <f>IF(M2628=0,"",CHOOSE(M2628,"6","10","14","17","17","29","29","29","29","29","50","50","50","50","50","50","50","50","50","50","76","76","76","76","76","76","76","76","76","76","100","100","100","100","100","100","100","100","100","100","123","123","123","123","123","123","123","123","123","123","手入力箇所","手入力箇所","手入力箇所","手入力箇所","手入力箇所","手入力箇所","手入力箇所","手入力箇所","手入力箇所"))</f>
        <v>#REF!</v>
      </c>
    </row>
    <row r="2629" spans="1:14" ht="27" thickBot="1" x14ac:dyDescent="0.25">
      <c r="A2629" s="32" t="s">
        <v>84</v>
      </c>
      <c r="B2629" s="20">
        <v>9</v>
      </c>
      <c r="C2629" s="20">
        <v>15</v>
      </c>
      <c r="D2629" s="20">
        <v>20</v>
      </c>
      <c r="E2629" s="20">
        <v>24</v>
      </c>
      <c r="F2629" s="20">
        <v>39</v>
      </c>
      <c r="G2629" s="20">
        <v>65</v>
      </c>
      <c r="H2629" s="63"/>
      <c r="I2629" s="63"/>
      <c r="J2629" s="63"/>
      <c r="K2629" s="106"/>
      <c r="L2629" s="111" t="s">
        <v>84</v>
      </c>
      <c r="M2629" s="103" t="e">
        <f>#REF!</f>
        <v>#REF!</v>
      </c>
      <c r="N2629" s="103" t="e">
        <f>IF(M2629=0,"",CHOOSE(M2629,"9","15","20","24","24","39","39","39","39","39","65","65","65","65","65","65","65","65","65","65","手入力箇所","手入力箇所","手入力箇所","手入力箇所","手入力箇所","手入力箇所","手入力箇所","手入力箇所","手入力箇所","手入力箇所"))</f>
        <v>#REF!</v>
      </c>
    </row>
    <row r="2632" spans="1:14" ht="13.8" thickBot="1" x14ac:dyDescent="0.25"/>
    <row r="2633" spans="1:14" ht="13.8" thickBot="1" x14ac:dyDescent="0.25">
      <c r="A2633" s="688" t="e">
        <f>#REF!</f>
        <v>#REF!</v>
      </c>
      <c r="B2633" s="688"/>
      <c r="C2633" s="688"/>
      <c r="D2633" s="689" t="s">
        <v>192</v>
      </c>
      <c r="E2633" s="689"/>
      <c r="F2633" s="689"/>
      <c r="G2633" s="689"/>
      <c r="H2633" s="689"/>
      <c r="I2633" s="689"/>
      <c r="J2633" s="689"/>
      <c r="K2633" s="689"/>
      <c r="L2633" s="689"/>
      <c r="M2633" s="689"/>
      <c r="N2633" s="689"/>
    </row>
    <row r="2634" spans="1:14" ht="13.8" thickBot="1" x14ac:dyDescent="0.25">
      <c r="A2634" s="65"/>
      <c r="B2634" s="33">
        <v>1</v>
      </c>
      <c r="C2634" s="24">
        <v>2</v>
      </c>
      <c r="D2634" s="24">
        <v>3</v>
      </c>
      <c r="E2634" s="24" t="s">
        <v>58</v>
      </c>
      <c r="F2634" s="24" t="s">
        <v>59</v>
      </c>
      <c r="G2634" s="24" t="s">
        <v>60</v>
      </c>
      <c r="H2634" s="24" t="s">
        <v>61</v>
      </c>
      <c r="I2634" s="24" t="s">
        <v>62</v>
      </c>
      <c r="J2634" s="24" t="s">
        <v>194</v>
      </c>
      <c r="K2634" s="25" t="s">
        <v>85</v>
      </c>
      <c r="L2634" s="105" t="s">
        <v>189</v>
      </c>
      <c r="M2634" s="105" t="s">
        <v>188</v>
      </c>
      <c r="N2634" s="105" t="s">
        <v>51</v>
      </c>
    </row>
    <row r="2635" spans="1:14" ht="13.8" thickBot="1" x14ac:dyDescent="0.25">
      <c r="A2635" s="26" t="s">
        <v>56</v>
      </c>
      <c r="B2635" s="22">
        <v>5</v>
      </c>
      <c r="C2635" s="22">
        <v>7</v>
      </c>
      <c r="D2635" s="22">
        <v>8</v>
      </c>
      <c r="E2635" s="22">
        <v>8</v>
      </c>
      <c r="F2635" s="22">
        <v>10</v>
      </c>
      <c r="G2635" s="22">
        <v>13</v>
      </c>
      <c r="H2635" s="22">
        <v>16</v>
      </c>
      <c r="I2635" s="22"/>
      <c r="J2635" s="23"/>
      <c r="K2635" s="1"/>
      <c r="L2635" s="26" t="s">
        <v>56</v>
      </c>
      <c r="M2635" s="104" t="e">
        <f>#REF!</f>
        <v>#REF!</v>
      </c>
      <c r="N2635" s="112" t="e">
        <f>IF(M2635=0,"",CHOOSE(M2635,"5","7","8","8","8","10","10","10","10","10","13","13","13","13","13","13","13","13","13","13","16","16","16","16","16","16","16","16","16","16","16","手入力箇所","手入力箇所","手入力箇所","手入力箇所","手入力箇所","手入力箇所","手入力箇所","手入力箇所","手入力箇所","手入力箇所"))</f>
        <v>#REF!</v>
      </c>
    </row>
    <row r="2636" spans="1:14" ht="13.8" thickBot="1" x14ac:dyDescent="0.25">
      <c r="A2636" s="27" t="s">
        <v>57</v>
      </c>
      <c r="B2636" s="18">
        <v>5</v>
      </c>
      <c r="C2636" s="18">
        <v>7</v>
      </c>
      <c r="D2636" s="18">
        <v>8</v>
      </c>
      <c r="E2636" s="18">
        <v>9</v>
      </c>
      <c r="F2636" s="18">
        <v>12</v>
      </c>
      <c r="G2636" s="18">
        <v>16</v>
      </c>
      <c r="H2636" s="18"/>
      <c r="I2636" s="18"/>
      <c r="J2636" s="62"/>
      <c r="K2636" s="19"/>
      <c r="L2636" s="27" t="s">
        <v>57</v>
      </c>
      <c r="M2636" s="104" t="e">
        <f>#REF!</f>
        <v>#REF!</v>
      </c>
      <c r="N2636" s="113" t="e">
        <f>IF(M2636=0,"",CHOOSE(M2636,"5","7","8","9","9","12","12","12","12","12","16","16","16","16","16","16","16","16","16","16","手入力箇所","手入力箇所","手入力箇所","手入力箇所","手入力箇所","手入力箇所","手入力箇所","手入力箇所","手入力箇所","手入力箇所"))</f>
        <v>#REF!</v>
      </c>
    </row>
    <row r="2637" spans="1:14" ht="48.6" thickBot="1" x14ac:dyDescent="0.25">
      <c r="A2637" s="28" t="s">
        <v>64</v>
      </c>
      <c r="B2637" s="18">
        <v>6</v>
      </c>
      <c r="C2637" s="18"/>
      <c r="D2637" s="18"/>
      <c r="E2637" s="18"/>
      <c r="F2637" s="18"/>
      <c r="G2637" s="18"/>
      <c r="H2637" s="18"/>
      <c r="I2637" s="18"/>
      <c r="J2637" s="62"/>
      <c r="K2637" s="19"/>
      <c r="L2637" s="28" t="s">
        <v>64</v>
      </c>
      <c r="M2637" s="104" t="e">
        <f>#REF!</f>
        <v>#REF!</v>
      </c>
      <c r="N2637" s="113" t="e">
        <f>IF(M2637=0,"",CHOOSE(M2637,"6","手入力箇所","手入力箇所","手入力箇所","手入力箇所","手入力箇所","手入力箇所","手入力箇所","手入力箇所","手入力箇所","手入力箇所","",""))</f>
        <v>#REF!</v>
      </c>
    </row>
    <row r="2638" spans="1:14" ht="48.6" thickBot="1" x14ac:dyDescent="0.25">
      <c r="A2638" s="28" t="s">
        <v>65</v>
      </c>
      <c r="B2638" s="18">
        <v>6</v>
      </c>
      <c r="C2638" s="18"/>
      <c r="D2638" s="18"/>
      <c r="E2638" s="18"/>
      <c r="F2638" s="18"/>
      <c r="G2638" s="18"/>
      <c r="H2638" s="18"/>
      <c r="I2638" s="18"/>
      <c r="J2638" s="62"/>
      <c r="K2638" s="19"/>
      <c r="L2638" s="28" t="s">
        <v>65</v>
      </c>
      <c r="M2638" s="104" t="e">
        <f>#REF!</f>
        <v>#REF!</v>
      </c>
      <c r="N2638" s="113" t="e">
        <f>IF(M2638=0,"",CHOOSE(M2638,"6","手入力箇所","手入力箇所","手入力箇所","手入力箇所","手入力箇所","手入力箇所","手入力箇所","手入力箇所","手入力箇所","手入力箇所","",""))</f>
        <v>#REF!</v>
      </c>
    </row>
    <row r="2639" spans="1:14" ht="24.6" thickBot="1" x14ac:dyDescent="0.25">
      <c r="A2639" s="28" t="s">
        <v>66</v>
      </c>
      <c r="B2639" s="18">
        <v>5</v>
      </c>
      <c r="C2639" s="18">
        <v>7</v>
      </c>
      <c r="D2639" s="18">
        <v>8</v>
      </c>
      <c r="E2639" s="18">
        <v>9</v>
      </c>
      <c r="F2639" s="18">
        <v>12</v>
      </c>
      <c r="G2639" s="18"/>
      <c r="H2639" s="18"/>
      <c r="I2639" s="18"/>
      <c r="J2639" s="62"/>
      <c r="K2639" s="19"/>
      <c r="L2639" s="28" t="s">
        <v>66</v>
      </c>
      <c r="M2639" s="104" t="e">
        <f>#REF!</f>
        <v>#REF!</v>
      </c>
      <c r="N2639" s="113" t="e">
        <f>IF(M2639=0,"",CHOOSE(M2639,"5","7","8","9","9","12","12","12","12","12","手入力箇所","手入力箇所","手入力箇所","手入力箇所","手入力箇所","手入力箇所","手入力箇所","手入力箇所","手入力箇所","手入力箇所"))</f>
        <v>#REF!</v>
      </c>
    </row>
    <row r="2640" spans="1:14" ht="36.6" thickBot="1" x14ac:dyDescent="0.25">
      <c r="A2640" s="28" t="s">
        <v>67</v>
      </c>
      <c r="B2640" s="18">
        <v>4</v>
      </c>
      <c r="C2640" s="18">
        <v>5</v>
      </c>
      <c r="D2640" s="18">
        <v>5</v>
      </c>
      <c r="E2640" s="18">
        <v>6</v>
      </c>
      <c r="F2640" s="18"/>
      <c r="G2640" s="18"/>
      <c r="H2640" s="18"/>
      <c r="I2640" s="18"/>
      <c r="J2640" s="62"/>
      <c r="K2640" s="19"/>
      <c r="L2640" s="28" t="s">
        <v>67</v>
      </c>
      <c r="M2640" s="104" t="e">
        <f>#REF!</f>
        <v>#REF!</v>
      </c>
      <c r="N2640" s="113" t="e">
        <f>IF(M2640=0,"",CHOOSE(M2640,"4","5","5","6","6","手入力箇所","手入力箇所","手入力箇所","手入力箇所","手入力箇所","手入力箇所","手入力箇所","手入力箇所","手入力箇所","手入力箇所"))</f>
        <v>#REF!</v>
      </c>
    </row>
    <row r="2641" spans="1:14" ht="24.6" thickBot="1" x14ac:dyDescent="0.25">
      <c r="A2641" s="28" t="s">
        <v>68</v>
      </c>
      <c r="B2641" s="18">
        <v>12</v>
      </c>
      <c r="C2641" s="18">
        <v>12</v>
      </c>
      <c r="D2641" s="18">
        <v>12</v>
      </c>
      <c r="E2641" s="18">
        <v>12</v>
      </c>
      <c r="F2641" s="18">
        <v>12</v>
      </c>
      <c r="G2641" s="18">
        <v>12</v>
      </c>
      <c r="H2641" s="18">
        <v>12</v>
      </c>
      <c r="I2641" s="18"/>
      <c r="J2641" s="62"/>
      <c r="K2641" s="19"/>
      <c r="L2641" s="28" t="s">
        <v>68</v>
      </c>
      <c r="M2641" s="104" t="e">
        <f>#REF!</f>
        <v>#REF!</v>
      </c>
      <c r="N2641" s="113" t="e">
        <f>IF(M2641=0,"",CHOOSE(M2641,"12","12","12","12","12","12","12","12","12","12","12","12","12","12","12","12","12","12","12","12","12","12","12","12","12","12","12","12","12","12","手入力箇所","手入力箇所","手入力箇所","手入力箇所","手入力箇所","手入力箇所","手入力箇所","手入力箇所","手入力箇所","手入力箇所"))</f>
        <v>#REF!</v>
      </c>
    </row>
    <row r="2642" spans="1:14" ht="36.6" thickBot="1" x14ac:dyDescent="0.25">
      <c r="A2642" s="28" t="s">
        <v>69</v>
      </c>
      <c r="B2642" s="18">
        <v>7</v>
      </c>
      <c r="C2642" s="18">
        <v>7</v>
      </c>
      <c r="D2642" s="18">
        <v>7</v>
      </c>
      <c r="E2642" s="18">
        <v>7</v>
      </c>
      <c r="F2642" s="18">
        <v>7</v>
      </c>
      <c r="G2642" s="18"/>
      <c r="H2642" s="18"/>
      <c r="I2642" s="18"/>
      <c r="J2642" s="62"/>
      <c r="K2642" s="19"/>
      <c r="L2642" s="28" t="s">
        <v>69</v>
      </c>
      <c r="M2642" s="104" t="e">
        <f>#REF!</f>
        <v>#REF!</v>
      </c>
      <c r="N2642" s="113" t="e">
        <f>IF(M2642=0,"",CHOOSE(M2642,"7","7","7","7","7","7","7","7","7","7","手入力箇所","手入力箇所","手入力箇所","手入力箇所","手入力箇所","手入力箇所","手入力箇所","手入力箇所","手入力箇所","手入力箇所"))</f>
        <v>#REF!</v>
      </c>
    </row>
    <row r="2643" spans="1:14" ht="13.8" thickBot="1" x14ac:dyDescent="0.25">
      <c r="A2643" s="27" t="s">
        <v>63</v>
      </c>
      <c r="B2643" s="18">
        <v>4</v>
      </c>
      <c r="C2643" s="18">
        <v>5</v>
      </c>
      <c r="D2643" s="18">
        <v>7</v>
      </c>
      <c r="E2643" s="18">
        <v>8</v>
      </c>
      <c r="F2643" s="18">
        <v>11</v>
      </c>
      <c r="G2643" s="18">
        <v>16</v>
      </c>
      <c r="H2643" s="18">
        <v>22</v>
      </c>
      <c r="I2643" s="18">
        <v>26</v>
      </c>
      <c r="J2643" s="18">
        <v>31</v>
      </c>
      <c r="K2643" s="19"/>
      <c r="L2643" s="27" t="s">
        <v>63</v>
      </c>
      <c r="M2643" s="104" t="e">
        <f>#REF!</f>
        <v>#REF!</v>
      </c>
      <c r="N2643" s="113" t="e">
        <f>IF(M2643=0,"",CHOOSE(M2643,"4","5","7","8","8","11","11","11","11","11","16","16","16","16","16","16","16","16","16","16","22","22","22","22","22","22","22","22","22","22","26","26","26","26","26","26","26","26","26","26","31","31","31","31","31","31","31","31","31","31","31","手入力箇所","手入力箇所","手入力箇所","手入力箇所","手入力箇所","手入力箇所","手入力箇所","手入力箇所","手入力箇所","手入力箇所"))</f>
        <v>#REF!</v>
      </c>
    </row>
    <row r="2644" spans="1:14" ht="24.6" thickBot="1" x14ac:dyDescent="0.25">
      <c r="A2644" s="28" t="s">
        <v>70</v>
      </c>
      <c r="B2644" s="18">
        <v>5</v>
      </c>
      <c r="C2644" s="18">
        <v>6</v>
      </c>
      <c r="D2644" s="18">
        <v>7</v>
      </c>
      <c r="E2644" s="18"/>
      <c r="F2644" s="18"/>
      <c r="G2644" s="18"/>
      <c r="H2644" s="18"/>
      <c r="I2644" s="18"/>
      <c r="J2644" s="62"/>
      <c r="K2644" s="19"/>
      <c r="L2644" s="28" t="s">
        <v>70</v>
      </c>
      <c r="M2644" s="104" t="e">
        <f>#REF!</f>
        <v>#REF!</v>
      </c>
      <c r="N2644" s="113" t="e">
        <f>IF(M2644=0,"",CHOOSE(M2644,"5","6","7","手入力箇所","手入力箇所","手入力箇所","手入力箇所","手入力箇所","手入力箇所","手入力箇所","手入力箇所","手入力箇所","手入力箇所"))</f>
        <v>#REF!</v>
      </c>
    </row>
    <row r="2645" spans="1:14" ht="13.8" thickBot="1" x14ac:dyDescent="0.25">
      <c r="A2645" s="29" t="s">
        <v>71</v>
      </c>
      <c r="B2645" s="18">
        <v>3</v>
      </c>
      <c r="C2645" s="18">
        <v>6</v>
      </c>
      <c r="D2645" s="18">
        <v>19</v>
      </c>
      <c r="E2645" s="18"/>
      <c r="F2645" s="18"/>
      <c r="G2645" s="18"/>
      <c r="H2645" s="18"/>
      <c r="I2645" s="18"/>
      <c r="J2645" s="62"/>
      <c r="K2645" s="19"/>
      <c r="L2645" s="29" t="s">
        <v>71</v>
      </c>
      <c r="M2645" s="104" t="e">
        <f>#REF!</f>
        <v>#REF!</v>
      </c>
      <c r="N2645" s="113" t="e">
        <f>IF(M2645=0,"",CHOOSE(M2645,"3","6","19","手入力箇所","手入力箇所","手入力箇所","手入力箇所","手入力箇所","手入力箇所","手入力箇所","手入力箇所","手入力箇所","手入力箇所"))</f>
        <v>#REF!</v>
      </c>
    </row>
    <row r="2646" spans="1:14" ht="13.8" thickBot="1" x14ac:dyDescent="0.25">
      <c r="A2646" s="29" t="s">
        <v>72</v>
      </c>
      <c r="B2646" s="18">
        <v>1</v>
      </c>
      <c r="C2646" s="18">
        <v>3</v>
      </c>
      <c r="D2646" s="18">
        <v>5</v>
      </c>
      <c r="E2646" s="18">
        <v>9</v>
      </c>
      <c r="F2646" s="18">
        <v>26</v>
      </c>
      <c r="G2646" s="18"/>
      <c r="H2646" s="18"/>
      <c r="I2646" s="18"/>
      <c r="J2646" s="62"/>
      <c r="K2646" s="19"/>
      <c r="L2646" s="29" t="s">
        <v>72</v>
      </c>
      <c r="M2646" s="104" t="e">
        <f>#REF!</f>
        <v>#REF!</v>
      </c>
      <c r="N2646" s="113" t="e">
        <f>IF(M2646=0,"",CHOOSE(M2646,"1","3","5","9","9","26","26","26","26","26","手入力箇所","手入力箇所","手入力箇所","手入力箇所","手入力箇所","手入力箇所","手入力箇所","手入力箇所","手入力箇所","手入力箇所"))</f>
        <v>#REF!</v>
      </c>
    </row>
    <row r="2647" spans="1:14" ht="13.8" thickBot="1" x14ac:dyDescent="0.25">
      <c r="A2647" s="29" t="s">
        <v>73</v>
      </c>
      <c r="B2647" s="18">
        <v>4</v>
      </c>
      <c r="C2647" s="18">
        <v>11</v>
      </c>
      <c r="D2647" s="18">
        <v>20</v>
      </c>
      <c r="E2647" s="18">
        <v>33</v>
      </c>
      <c r="F2647" s="18"/>
      <c r="G2647" s="18"/>
      <c r="H2647" s="18"/>
      <c r="I2647" s="18"/>
      <c r="J2647" s="62"/>
      <c r="K2647" s="19"/>
      <c r="L2647" s="29" t="s">
        <v>73</v>
      </c>
      <c r="M2647" s="104" t="e">
        <f>#REF!</f>
        <v>#REF!</v>
      </c>
      <c r="N2647" s="113" t="e">
        <f>IF(M2647=0,"",CHOOSE(M2647,"4","11","20","33","33","手入力箇所","手入力箇所","手入力箇所","手入力箇所","手入力箇所","手入力箇所","手入力箇所","手入力箇所","手入力箇所","手入力箇所"))</f>
        <v>#REF!</v>
      </c>
    </row>
    <row r="2648" spans="1:14" ht="37.200000000000003" thickBot="1" x14ac:dyDescent="0.25">
      <c r="A2648" s="30" t="s">
        <v>74</v>
      </c>
      <c r="B2648" s="18">
        <v>4</v>
      </c>
      <c r="C2648" s="18">
        <v>6</v>
      </c>
      <c r="D2648" s="18">
        <v>8</v>
      </c>
      <c r="E2648" s="18">
        <v>10</v>
      </c>
      <c r="F2648" s="18">
        <v>15</v>
      </c>
      <c r="G2648" s="18">
        <v>23</v>
      </c>
      <c r="H2648" s="18">
        <v>33</v>
      </c>
      <c r="I2648" s="18"/>
      <c r="J2648" s="62"/>
      <c r="K2648" s="19"/>
      <c r="L2648" s="30" t="s">
        <v>74</v>
      </c>
      <c r="M2648" s="104" t="e">
        <f>#REF!</f>
        <v>#REF!</v>
      </c>
      <c r="N2648" s="113" t="e">
        <f>IF(M2648=0,"",CHOOSE(M2648,"4","6","8","10","10","15","15","15","15","15","23","23","23","23","23","23","23","23","23","23","33","33","33","33","33","33","33","33","33","33","手入力箇所","手入力箇所","手入力箇所","手入力箇所","手入力箇所","手入力箇所","手入力箇所","手入力箇所","手入力箇所","手入力箇所"))</f>
        <v>#REF!</v>
      </c>
    </row>
    <row r="2649" spans="1:14" ht="13.8" thickBot="1" x14ac:dyDescent="0.25">
      <c r="A2649" s="29" t="s">
        <v>75</v>
      </c>
      <c r="B2649" s="18">
        <v>6</v>
      </c>
      <c r="C2649" s="18">
        <v>14</v>
      </c>
      <c r="D2649" s="18">
        <v>25</v>
      </c>
      <c r="E2649" s="18">
        <v>39</v>
      </c>
      <c r="F2649" s="18"/>
      <c r="G2649" s="18"/>
      <c r="H2649" s="18"/>
      <c r="I2649" s="18"/>
      <c r="J2649" s="62"/>
      <c r="K2649" s="19"/>
      <c r="L2649" s="29" t="s">
        <v>75</v>
      </c>
      <c r="M2649" s="104" t="e">
        <f>#REF!</f>
        <v>#REF!</v>
      </c>
      <c r="N2649" s="113" t="e">
        <f>IF(M2649=0,"",CHOOSE(M2649,"6","14","25","39","39","手入力箇所","手入力箇所","手入力箇所","手入力箇所","手入力箇所","手入力箇所","手入力箇所","手入力箇所","手入力箇所","手入力箇所"))</f>
        <v>#REF!</v>
      </c>
    </row>
    <row r="2650" spans="1:14" ht="37.200000000000003" thickBot="1" x14ac:dyDescent="0.25">
      <c r="A2650" s="30" t="s">
        <v>76</v>
      </c>
      <c r="B2650" s="18">
        <v>2</v>
      </c>
      <c r="C2650" s="18">
        <v>3</v>
      </c>
      <c r="D2650" s="18">
        <v>6</v>
      </c>
      <c r="E2650" s="18">
        <v>9</v>
      </c>
      <c r="F2650" s="18"/>
      <c r="G2650" s="18"/>
      <c r="H2650" s="18"/>
      <c r="I2650" s="18"/>
      <c r="J2650" s="62"/>
      <c r="K2650" s="19"/>
      <c r="L2650" s="30" t="s">
        <v>76</v>
      </c>
      <c r="M2650" s="104" t="e">
        <f>#REF!</f>
        <v>#REF!</v>
      </c>
      <c r="N2650" s="113" t="e">
        <f>IF(M2650=0,"",CHOOSE(M2650,"2","3","6","9","9","手入力箇所","手入力箇所","手入力箇所","手入力箇所","手入力箇所","手入力箇所","手入力箇所","手入力箇所","手入力箇所","手入力箇所"))</f>
        <v>#REF!</v>
      </c>
    </row>
    <row r="2651" spans="1:14" ht="27" thickBot="1" x14ac:dyDescent="0.25">
      <c r="A2651" s="31" t="s">
        <v>77</v>
      </c>
      <c r="B2651" s="18">
        <v>12</v>
      </c>
      <c r="C2651" s="18">
        <v>18</v>
      </c>
      <c r="D2651" s="18">
        <v>22</v>
      </c>
      <c r="E2651" s="18">
        <v>26</v>
      </c>
      <c r="F2651" s="62"/>
      <c r="G2651" s="62"/>
      <c r="H2651" s="62"/>
      <c r="I2651" s="62"/>
      <c r="J2651" s="62"/>
      <c r="K2651" s="19"/>
      <c r="L2651" s="31" t="s">
        <v>77</v>
      </c>
      <c r="M2651" s="104" t="e">
        <f>#REF!</f>
        <v>#REF!</v>
      </c>
      <c r="N2651" s="113" t="e">
        <f>IF(M2651=0,"",CHOOSE(M2651,"12","18","22","26","26","手入力箇所","手入力箇所","手入力箇所","手入力箇所","手入力箇所","手入力箇所","手入力箇所","手入力箇所","手入力箇所","手入力箇所"))</f>
        <v>#REF!</v>
      </c>
    </row>
    <row r="2652" spans="1:14" ht="40.200000000000003" thickBot="1" x14ac:dyDescent="0.25">
      <c r="A2652" s="31" t="s">
        <v>78</v>
      </c>
      <c r="B2652" s="18">
        <v>5</v>
      </c>
      <c r="C2652" s="18">
        <v>8</v>
      </c>
      <c r="D2652" s="18">
        <v>11</v>
      </c>
      <c r="E2652" s="18">
        <v>14</v>
      </c>
      <c r="F2652" s="62"/>
      <c r="G2652" s="62"/>
      <c r="H2652" s="62"/>
      <c r="I2652" s="62"/>
      <c r="J2652" s="62"/>
      <c r="K2652" s="19"/>
      <c r="L2652" s="31" t="s">
        <v>78</v>
      </c>
      <c r="M2652" s="104" t="e">
        <f>#REF!</f>
        <v>#REF!</v>
      </c>
      <c r="N2652" s="113" t="e">
        <f>IF(M2652=0,"",CHOOSE(M2652,"5","8","11","14","14","手入力箇所","手入力箇所","手入力箇所","手入力箇所","手入力箇所","手入力箇所","手入力箇所","手入力箇所","手入力箇所","手入力箇所"))</f>
        <v>#REF!</v>
      </c>
    </row>
    <row r="2653" spans="1:14" ht="27" thickBot="1" x14ac:dyDescent="0.25">
      <c r="A2653" s="31" t="s">
        <v>79</v>
      </c>
      <c r="B2653" s="18">
        <v>6</v>
      </c>
      <c r="C2653" s="18">
        <v>11</v>
      </c>
      <c r="D2653" s="18">
        <v>16</v>
      </c>
      <c r="E2653" s="18">
        <v>21</v>
      </c>
      <c r="F2653" s="62"/>
      <c r="G2653" s="62"/>
      <c r="H2653" s="62"/>
      <c r="I2653" s="62"/>
      <c r="J2653" s="62"/>
      <c r="K2653" s="19"/>
      <c r="L2653" s="31" t="s">
        <v>79</v>
      </c>
      <c r="M2653" s="104" t="e">
        <f>#REF!</f>
        <v>#REF!</v>
      </c>
      <c r="N2653" s="113" t="e">
        <f>IF(M2653=0,"",CHOOSE(M2653,"6","11","16","21","21","手入力箇所","手入力箇所","手入力箇所","手入力箇所","手入力箇所","手入力箇所","手入力箇所","手入力箇所","手入力箇所"))</f>
        <v>#REF!</v>
      </c>
    </row>
    <row r="2654" spans="1:14" ht="40.200000000000003" thickBot="1" x14ac:dyDescent="0.25">
      <c r="A2654" s="31" t="s">
        <v>80</v>
      </c>
      <c r="B2654" s="18">
        <v>5</v>
      </c>
      <c r="C2654" s="18">
        <v>7</v>
      </c>
      <c r="D2654" s="18">
        <v>9</v>
      </c>
      <c r="E2654" s="18">
        <v>10</v>
      </c>
      <c r="F2654" s="62"/>
      <c r="G2654" s="62"/>
      <c r="H2654" s="62"/>
      <c r="I2654" s="62"/>
      <c r="J2654" s="62"/>
      <c r="K2654" s="19"/>
      <c r="L2654" s="31" t="s">
        <v>80</v>
      </c>
      <c r="M2654" s="104" t="e">
        <f>#REF!</f>
        <v>#REF!</v>
      </c>
      <c r="N2654" s="113" t="e">
        <f>IF(M2654=0,"",CHOOSE(M2654,"5","7","9","10","10","手入力箇所","手入力箇所","手入力箇所","手入力箇所","手入力箇所","手入力箇所","手入力箇所","手入力箇所","手入力箇所"))</f>
        <v>#REF!</v>
      </c>
    </row>
    <row r="2655" spans="1:14" ht="40.200000000000003" thickBot="1" x14ac:dyDescent="0.25">
      <c r="A2655" s="31" t="s">
        <v>81</v>
      </c>
      <c r="B2655" s="18">
        <v>9</v>
      </c>
      <c r="C2655" s="18">
        <v>14</v>
      </c>
      <c r="D2655" s="62"/>
      <c r="E2655" s="62"/>
      <c r="F2655" s="62"/>
      <c r="G2655" s="62"/>
      <c r="H2655" s="62"/>
      <c r="I2655" s="62"/>
      <c r="J2655" s="62"/>
      <c r="K2655" s="19"/>
      <c r="L2655" s="31" t="s">
        <v>81</v>
      </c>
      <c r="M2655" s="104" t="e">
        <f>#REF!</f>
        <v>#REF!</v>
      </c>
      <c r="N2655" s="113" t="e">
        <f>IF(M2655=0,"",CHOOSE(M2655,"9","14","手入力箇所","手入力箇所","手入力箇所","手入力箇所","手入力箇所","手入力箇所","手入力箇所","手入力箇所","手入力箇所","手入力箇所"))</f>
        <v>#REF!</v>
      </c>
    </row>
    <row r="2656" spans="1:14" ht="13.8" thickBot="1" x14ac:dyDescent="0.25">
      <c r="A2656" s="31" t="s">
        <v>82</v>
      </c>
      <c r="B2656" s="18">
        <v>3</v>
      </c>
      <c r="C2656" s="18">
        <v>4</v>
      </c>
      <c r="D2656" s="18">
        <v>4</v>
      </c>
      <c r="E2656" s="18">
        <v>5</v>
      </c>
      <c r="F2656" s="18">
        <v>6</v>
      </c>
      <c r="G2656" s="18">
        <v>8</v>
      </c>
      <c r="H2656" s="18">
        <v>9</v>
      </c>
      <c r="I2656" s="18">
        <v>11</v>
      </c>
      <c r="J2656" s="18">
        <v>12</v>
      </c>
      <c r="K2656" s="19"/>
      <c r="L2656" s="31" t="s">
        <v>82</v>
      </c>
      <c r="M2656" s="104" t="e">
        <f>#REF!</f>
        <v>#REF!</v>
      </c>
      <c r="N2656" s="113" t="e">
        <f>IF(M2656=0,"",CHOOSE(M2656,"3","4","4","5","5","6","6","6","6","6","8","8","8","8","8","8","8","8","8","8","9","9","9","9","9","9","9","9","9","9","11","11","11","11","11","11","11","11","11","11","12","12","12","12","12","12","12","12","12","12","12","手入力箇所","手入力箇所","手入力箇所","手入力箇所","手入力箇所","手入力箇所","手入力箇所","手入力箇所","手入力箇所","手入力箇所"))</f>
        <v>#REF!</v>
      </c>
    </row>
    <row r="2657" spans="1:14" ht="13.8" thickBot="1" x14ac:dyDescent="0.25">
      <c r="A2657" s="31" t="s">
        <v>83</v>
      </c>
      <c r="B2657" s="18">
        <v>3</v>
      </c>
      <c r="C2657" s="18">
        <v>4</v>
      </c>
      <c r="D2657" s="18">
        <v>4</v>
      </c>
      <c r="E2657" s="18">
        <v>5</v>
      </c>
      <c r="F2657" s="18">
        <v>6</v>
      </c>
      <c r="G2657" s="18">
        <v>8</v>
      </c>
      <c r="H2657" s="18">
        <v>10</v>
      </c>
      <c r="I2657" s="18">
        <v>12</v>
      </c>
      <c r="J2657" s="18">
        <v>13</v>
      </c>
      <c r="K2657" s="19"/>
      <c r="L2657" s="31" t="s">
        <v>83</v>
      </c>
      <c r="M2657" s="104" t="e">
        <f>#REF!</f>
        <v>#REF!</v>
      </c>
      <c r="N2657" s="113" t="e">
        <f>IF(M2657=0,"",CHOOSE(M2657,"3","4","4","5","5","6","6","6","6","6","8","8","8","8","8","8","8","8","8","8","10","10","10","10","10","10","10","10","10","10","12","12","12","12","12","12","12","12","12","12","13","13","13","13","13","13","13","13","13","13","13","手入力箇所","手入力箇所","手入力箇所","手入力箇所","手入力箇所","手入力箇所","手入力箇所","手入力箇所","手入力箇所","手入力箇所"))</f>
        <v>#REF!</v>
      </c>
    </row>
    <row r="2658" spans="1:14" ht="27" thickBot="1" x14ac:dyDescent="0.25">
      <c r="A2658" s="32" t="s">
        <v>84</v>
      </c>
      <c r="B2658" s="20">
        <v>1</v>
      </c>
      <c r="C2658" s="20">
        <v>2</v>
      </c>
      <c r="D2658" s="20">
        <v>3</v>
      </c>
      <c r="E2658" s="20">
        <v>4</v>
      </c>
      <c r="F2658" s="20">
        <v>8</v>
      </c>
      <c r="G2658" s="20">
        <v>19</v>
      </c>
      <c r="H2658" s="63"/>
      <c r="I2658" s="63"/>
      <c r="J2658" s="63"/>
      <c r="K2658" s="21"/>
      <c r="L2658" s="32" t="s">
        <v>84</v>
      </c>
      <c r="M2658" s="104" t="e">
        <f>#REF!</f>
        <v>#REF!</v>
      </c>
      <c r="N2658" s="113" t="e">
        <f>IF(M2658=0,"",CHOOSE(M2658,"1","2","3","4","4","8","8","8","8","8","19","19","19","19","19","19","19","19","19","19","手入力箇所","手入力箇所","手入力箇所","手入力箇所","手入力箇所","手入力箇所","手入力箇所","手入力箇所","手入力箇所","手入力箇所"))</f>
        <v>#REF!</v>
      </c>
    </row>
    <row r="2659" spans="1:14" ht="13.8" thickBot="1" x14ac:dyDescent="0.25"/>
    <row r="2660" spans="1:14" ht="13.8" thickBot="1" x14ac:dyDescent="0.25">
      <c r="A2660" s="686" t="e">
        <f>A2633</f>
        <v>#REF!</v>
      </c>
      <c r="B2660" s="686"/>
      <c r="C2660" s="686"/>
      <c r="D2660" s="687" t="s">
        <v>193</v>
      </c>
      <c r="E2660" s="687"/>
      <c r="F2660" s="687"/>
      <c r="G2660" s="687"/>
      <c r="H2660" s="687"/>
      <c r="I2660" s="687"/>
      <c r="J2660" s="687"/>
      <c r="K2660" s="687"/>
      <c r="L2660" s="687"/>
      <c r="M2660" s="687"/>
      <c r="N2660" s="687"/>
    </row>
    <row r="2661" spans="1:14" ht="13.8" thickBot="1" x14ac:dyDescent="0.25">
      <c r="A2661" s="105"/>
      <c r="B2661" s="33">
        <v>1</v>
      </c>
      <c r="C2661" s="24">
        <v>2</v>
      </c>
      <c r="D2661" s="24">
        <v>3</v>
      </c>
      <c r="E2661" s="24" t="s">
        <v>58</v>
      </c>
      <c r="F2661" s="24" t="s">
        <v>59</v>
      </c>
      <c r="G2661" s="24" t="s">
        <v>60</v>
      </c>
      <c r="H2661" s="24" t="s">
        <v>61</v>
      </c>
      <c r="I2661" s="24" t="s">
        <v>62</v>
      </c>
      <c r="J2661" s="24" t="s">
        <v>194</v>
      </c>
      <c r="K2661" s="102" t="s">
        <v>85</v>
      </c>
      <c r="L2661" s="105" t="s">
        <v>189</v>
      </c>
      <c r="M2661" s="105" t="s">
        <v>188</v>
      </c>
      <c r="N2661" s="105" t="s">
        <v>51</v>
      </c>
    </row>
    <row r="2662" spans="1:14" ht="13.8" thickBot="1" x14ac:dyDescent="0.25">
      <c r="A2662" s="26" t="s">
        <v>56</v>
      </c>
      <c r="B2662" s="22">
        <v>16</v>
      </c>
      <c r="C2662" s="22">
        <v>25</v>
      </c>
      <c r="D2662" s="22">
        <v>32</v>
      </c>
      <c r="E2662" s="22">
        <v>38</v>
      </c>
      <c r="F2662" s="22">
        <v>56</v>
      </c>
      <c r="G2662" s="22">
        <v>87</v>
      </c>
      <c r="H2662" s="22">
        <v>121</v>
      </c>
      <c r="I2662" s="22"/>
      <c r="J2662" s="23"/>
      <c r="K2662" s="68"/>
      <c r="L2662" s="107" t="s">
        <v>56</v>
      </c>
      <c r="M2662" s="103" t="e">
        <f>#REF!</f>
        <v>#REF!</v>
      </c>
      <c r="N2662" s="103" t="e">
        <f>IF(M2662=0,"",CHOOSE(M2662,"16","25","32","38","38","56","56","56","56","56","87","87","87","87","87","87","87","87","87","87","121","121","121","121","121","121","121","121","121","121","手入力箇所","手入力箇所","手入力箇所","手入力箇所","手入力箇所","手入力箇所","手入力箇所","手入力箇所","手入力箇所","手入力箇所"))</f>
        <v>#REF!</v>
      </c>
    </row>
    <row r="2663" spans="1:14" ht="13.8" thickBot="1" x14ac:dyDescent="0.25">
      <c r="A2663" s="27" t="s">
        <v>57</v>
      </c>
      <c r="B2663" s="18">
        <v>25</v>
      </c>
      <c r="C2663" s="18">
        <v>33</v>
      </c>
      <c r="D2663" s="18">
        <v>40</v>
      </c>
      <c r="E2663" s="18">
        <v>45</v>
      </c>
      <c r="F2663" s="18">
        <v>58</v>
      </c>
      <c r="G2663" s="18">
        <v>79</v>
      </c>
      <c r="H2663" s="18"/>
      <c r="I2663" s="18"/>
      <c r="J2663" s="62"/>
      <c r="K2663" s="69"/>
      <c r="L2663" s="107" t="s">
        <v>57</v>
      </c>
      <c r="M2663" s="103" t="e">
        <f>#REF!</f>
        <v>#REF!</v>
      </c>
      <c r="N2663" s="103" t="e">
        <f>IF(M2663=0,"",CHOOSE(M2663,"25","33","40","45","45","58","58","58","58","58","79","79","79","79","79","79","79","79","79","79","手入力箇所","手入力箇所","手入力箇所","手入力箇所","手入力箇所","手入力箇所","手入力箇所","手入力箇所","手入力箇所","手入力箇所"))</f>
        <v>#REF!</v>
      </c>
    </row>
    <row r="2664" spans="1:14" ht="48.6" thickBot="1" x14ac:dyDescent="0.25">
      <c r="A2664" s="28" t="s">
        <v>64</v>
      </c>
      <c r="B2664" s="18">
        <v>32</v>
      </c>
      <c r="C2664" s="18"/>
      <c r="D2664" s="18"/>
      <c r="E2664" s="18"/>
      <c r="F2664" s="18"/>
      <c r="G2664" s="18"/>
      <c r="H2664" s="18"/>
      <c r="I2664" s="18"/>
      <c r="J2664" s="62"/>
      <c r="K2664" s="69"/>
      <c r="L2664" s="108" t="s">
        <v>64</v>
      </c>
      <c r="M2664" s="103" t="e">
        <f>#REF!</f>
        <v>#REF!</v>
      </c>
      <c r="N2664" s="103" t="e">
        <f>IF(M2664=0,"",CHOOSE(M2664,"32","手入力箇所","手入力箇所","手入力箇所","手入力箇所","手入力箇所","手入力箇所","手入力箇所","手入力箇所","手入力箇所","手入力箇所"))</f>
        <v>#REF!</v>
      </c>
    </row>
    <row r="2665" spans="1:14" ht="48.6" thickBot="1" x14ac:dyDescent="0.25">
      <c r="A2665" s="28" t="s">
        <v>65</v>
      </c>
      <c r="B2665" s="18">
        <v>36</v>
      </c>
      <c r="C2665" s="18"/>
      <c r="D2665" s="18"/>
      <c r="E2665" s="18"/>
      <c r="F2665" s="18"/>
      <c r="G2665" s="18"/>
      <c r="H2665" s="18"/>
      <c r="I2665" s="18"/>
      <c r="J2665" s="62"/>
      <c r="K2665" s="69"/>
      <c r="L2665" s="108" t="s">
        <v>65</v>
      </c>
      <c r="M2665" s="103" t="e">
        <f>#REF!</f>
        <v>#REF!</v>
      </c>
      <c r="N2665" s="103" t="e">
        <f>IF(M2665=0,"",CHOOSE(M2665,"36","手入力箇所","手入力箇所","手入力箇所","手入力箇所","手入力箇所","手入力箇所","手入力箇所","手入力箇所","手入力箇所","手入力箇所"))</f>
        <v>#REF!</v>
      </c>
    </row>
    <row r="2666" spans="1:14" ht="24.6" thickBot="1" x14ac:dyDescent="0.25">
      <c r="A2666" s="28" t="s">
        <v>66</v>
      </c>
      <c r="B2666" s="18">
        <v>24</v>
      </c>
      <c r="C2666" s="18">
        <v>30</v>
      </c>
      <c r="D2666" s="18">
        <v>33</v>
      </c>
      <c r="E2666" s="18">
        <v>35</v>
      </c>
      <c r="F2666" s="18">
        <v>42</v>
      </c>
      <c r="G2666" s="18"/>
      <c r="H2666" s="18"/>
      <c r="I2666" s="18"/>
      <c r="J2666" s="62"/>
      <c r="K2666" s="69"/>
      <c r="L2666" s="108" t="s">
        <v>66</v>
      </c>
      <c r="M2666" s="103" t="e">
        <f>#REF!</f>
        <v>#REF!</v>
      </c>
      <c r="N2666" s="103" t="e">
        <f>IF(M2666=0,"",CHOOSE(M2666,"24","30","33","35","35","42","42","42","42","42","手入力箇所","手入力箇所","手入力箇所","手入力箇所","手入力箇所","手入力箇所","手入力箇所","手入力箇所","手入力箇所","手入力箇所"))</f>
        <v>#REF!</v>
      </c>
    </row>
    <row r="2667" spans="1:14" ht="36.6" thickBot="1" x14ac:dyDescent="0.25">
      <c r="A2667" s="28" t="s">
        <v>67</v>
      </c>
      <c r="B2667" s="18">
        <v>7</v>
      </c>
      <c r="C2667" s="18">
        <v>12</v>
      </c>
      <c r="D2667" s="18">
        <v>16</v>
      </c>
      <c r="E2667" s="18">
        <v>19</v>
      </c>
      <c r="F2667" s="18"/>
      <c r="G2667" s="18"/>
      <c r="H2667" s="18"/>
      <c r="I2667" s="18"/>
      <c r="J2667" s="62"/>
      <c r="K2667" s="69"/>
      <c r="L2667" s="108" t="s">
        <v>67</v>
      </c>
      <c r="M2667" s="103" t="e">
        <f>#REF!</f>
        <v>#REF!</v>
      </c>
      <c r="N2667" s="103" t="e">
        <f>IF(M2667=0,"",CHOOSE(M2667,"7","12","16","19","19","手入力箇所","手入力箇所","手入力箇所","手入力箇所","手入力箇所","手入力箇所","手入力箇所","手入力箇所","手入力箇所","手入力箇所"))</f>
        <v>#REF!</v>
      </c>
    </row>
    <row r="2668" spans="1:14" ht="24.6" thickBot="1" x14ac:dyDescent="0.25">
      <c r="A2668" s="28" t="s">
        <v>68</v>
      </c>
      <c r="B2668" s="18">
        <v>21</v>
      </c>
      <c r="C2668" s="18">
        <v>35</v>
      </c>
      <c r="D2668" s="18">
        <v>48</v>
      </c>
      <c r="E2668" s="18">
        <v>59</v>
      </c>
      <c r="F2668" s="18">
        <v>94</v>
      </c>
      <c r="G2668" s="18">
        <v>159</v>
      </c>
      <c r="H2668" s="18">
        <v>235</v>
      </c>
      <c r="I2668" s="18"/>
      <c r="J2668" s="62"/>
      <c r="K2668" s="69"/>
      <c r="L2668" s="108" t="s">
        <v>68</v>
      </c>
      <c r="M2668" s="103" t="e">
        <f>#REF!</f>
        <v>#REF!</v>
      </c>
      <c r="N2668" s="103" t="e">
        <f>IF(M2668=0,"",CHOOSE(M2668,"21","35","48","59","59","94","94","94","94","94","159","159","159","159","159","159","159","159","159","159","235","235","235","235","235","235","235","235","235","235","手入力箇所","手入力箇所","手入力箇所","手入力箇所","手入力箇所","手入力箇所","手入力箇所","手入力箇所","手入力箇所","手入力箇所"))</f>
        <v>#REF!</v>
      </c>
    </row>
    <row r="2669" spans="1:14" ht="36.6" thickBot="1" x14ac:dyDescent="0.25">
      <c r="A2669" s="28" t="s">
        <v>69</v>
      </c>
      <c r="B2669" s="18">
        <v>22</v>
      </c>
      <c r="C2669" s="18">
        <v>26</v>
      </c>
      <c r="D2669" s="18">
        <v>28</v>
      </c>
      <c r="E2669" s="18">
        <v>29</v>
      </c>
      <c r="F2669" s="18">
        <v>34</v>
      </c>
      <c r="G2669" s="18"/>
      <c r="H2669" s="18"/>
      <c r="I2669" s="18"/>
      <c r="J2669" s="62"/>
      <c r="K2669" s="69"/>
      <c r="L2669" s="108" t="s">
        <v>69</v>
      </c>
      <c r="M2669" s="103" t="e">
        <f>#REF!</f>
        <v>#REF!</v>
      </c>
      <c r="N2669" s="103" t="e">
        <f>IF(M2669=0,"",CHOOSE(M2669,"22","26","28","29","29","34","34","34","34","34","手入力箇所","手入力箇所","手入力箇所","手入力箇所","手入力箇所","手入力箇所","手入力箇所","手入力箇所","手入力箇所","手入力箇所"))</f>
        <v>#REF!</v>
      </c>
    </row>
    <row r="2670" spans="1:14" ht="13.8" thickBot="1" x14ac:dyDescent="0.25">
      <c r="A2670" s="27" t="s">
        <v>63</v>
      </c>
      <c r="B2670" s="18">
        <v>21</v>
      </c>
      <c r="C2670" s="18">
        <v>33</v>
      </c>
      <c r="D2670" s="18">
        <v>46</v>
      </c>
      <c r="E2670" s="18">
        <v>56</v>
      </c>
      <c r="F2670" s="18">
        <v>89</v>
      </c>
      <c r="G2670" s="18">
        <v>151</v>
      </c>
      <c r="H2670" s="18">
        <v>224</v>
      </c>
      <c r="I2670" s="18">
        <v>289</v>
      </c>
      <c r="J2670" s="18">
        <v>350</v>
      </c>
      <c r="K2670" s="69"/>
      <c r="L2670" s="107" t="s">
        <v>63</v>
      </c>
      <c r="M2670" s="103" t="e">
        <f>#REF!</f>
        <v>#REF!</v>
      </c>
      <c r="N2670" s="103" t="e">
        <f>IF(M2670=0,"",CHOOSE(M2670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671" spans="1:14" ht="24.6" thickBot="1" x14ac:dyDescent="0.25">
      <c r="A2671" s="34" t="s">
        <v>70</v>
      </c>
      <c r="B2671" s="35">
        <v>13</v>
      </c>
      <c r="C2671" s="35">
        <v>33</v>
      </c>
      <c r="D2671" s="35">
        <v>59</v>
      </c>
      <c r="E2671" s="35"/>
      <c r="F2671" s="35"/>
      <c r="G2671" s="35"/>
      <c r="H2671" s="35"/>
      <c r="I2671" s="35"/>
      <c r="J2671" s="36"/>
      <c r="K2671" s="67"/>
      <c r="L2671" s="108" t="s">
        <v>70</v>
      </c>
      <c r="M2671" s="103" t="e">
        <f>#REF!</f>
        <v>#REF!</v>
      </c>
      <c r="N2671" s="103" t="e">
        <f>IF(M2671=0,"",CHOOSE(M2671,"13","33","59","手入力箇所","手入力箇所","手入力箇所","手入力箇所","手入力箇所","手入力箇所","手入力箇所","手入力箇所","手入力箇所","手入力箇所"))</f>
        <v>#REF!</v>
      </c>
    </row>
    <row r="2672" spans="1:14" ht="13.8" thickBot="1" x14ac:dyDescent="0.25">
      <c r="A2672" s="37" t="s">
        <v>71</v>
      </c>
      <c r="B2672" s="17">
        <v>23</v>
      </c>
      <c r="C2672" s="17">
        <v>39</v>
      </c>
      <c r="D2672" s="17">
        <v>97</v>
      </c>
      <c r="E2672" s="17"/>
      <c r="F2672" s="17"/>
      <c r="G2672" s="17"/>
      <c r="H2672" s="17"/>
      <c r="I2672" s="17"/>
      <c r="J2672" s="64"/>
      <c r="K2672" s="70"/>
      <c r="L2672" s="109" t="s">
        <v>71</v>
      </c>
      <c r="M2672" s="103" t="e">
        <f>#REF!</f>
        <v>#REF!</v>
      </c>
      <c r="N2672" s="103" t="e">
        <f>IF(M2672=0,"",CHOOSE(M2672,"23","39","97","手入力箇所","手入力箇所","手入力箇所","手入力箇所","手入力箇所","手入力箇所","手入力箇所","手入力箇所","手入力箇所","手入力箇所"))</f>
        <v>#REF!</v>
      </c>
    </row>
    <row r="2673" spans="1:14" ht="13.8" thickBot="1" x14ac:dyDescent="0.25">
      <c r="A2673" s="29" t="s">
        <v>72</v>
      </c>
      <c r="B2673" s="18">
        <v>21</v>
      </c>
      <c r="C2673" s="18">
        <v>37</v>
      </c>
      <c r="D2673" s="18">
        <v>58</v>
      </c>
      <c r="E2673" s="18">
        <v>76</v>
      </c>
      <c r="F2673" s="18">
        <v>137</v>
      </c>
      <c r="G2673" s="18"/>
      <c r="H2673" s="18"/>
      <c r="I2673" s="18"/>
      <c r="J2673" s="62"/>
      <c r="K2673" s="69"/>
      <c r="L2673" s="109" t="s">
        <v>72</v>
      </c>
      <c r="M2673" s="103" t="e">
        <f>#REF!</f>
        <v>#REF!</v>
      </c>
      <c r="N2673" s="103" t="e">
        <f>IF(M2673=0,"",CHOOSE(M2673,"21","37","58","76","76","137","137","137","137","137","手入力箇所","手入力箇所","手入力箇所","手入力箇所","手入力箇所","手入力箇所","手入力箇所","手入力箇所","手入力箇所","手入力箇所"))</f>
        <v>#REF!</v>
      </c>
    </row>
    <row r="2674" spans="1:14" ht="13.8" thickBot="1" x14ac:dyDescent="0.25">
      <c r="A2674" s="29" t="s">
        <v>73</v>
      </c>
      <c r="B2674" s="18">
        <v>48</v>
      </c>
      <c r="C2674" s="18">
        <v>93</v>
      </c>
      <c r="D2674" s="18">
        <v>138</v>
      </c>
      <c r="E2674" s="18">
        <v>183</v>
      </c>
      <c r="F2674" s="18"/>
      <c r="G2674" s="18"/>
      <c r="H2674" s="18"/>
      <c r="I2674" s="18"/>
      <c r="J2674" s="62"/>
      <c r="K2674" s="69"/>
      <c r="L2674" s="109" t="s">
        <v>73</v>
      </c>
      <c r="M2674" s="103" t="e">
        <f>#REF!</f>
        <v>#REF!</v>
      </c>
      <c r="N2674" s="103" t="e">
        <f>IF(M2674=0,"",CHOOSE(M2674,"48","93","138","183","183","手入力箇所","手入力箇所","手入力箇所","手入力箇所","手入力箇所","手入力箇所","手入力箇所","手入力箇所","手入力箇所","手入力箇所"))</f>
        <v>#REF!</v>
      </c>
    </row>
    <row r="2675" spans="1:14" ht="37.200000000000003" thickBot="1" x14ac:dyDescent="0.25">
      <c r="A2675" s="30" t="s">
        <v>74</v>
      </c>
      <c r="B2675" s="18">
        <v>13</v>
      </c>
      <c r="C2675" s="18">
        <v>26</v>
      </c>
      <c r="D2675" s="18">
        <v>40</v>
      </c>
      <c r="E2675" s="18">
        <v>55</v>
      </c>
      <c r="F2675" s="18">
        <v>107</v>
      </c>
      <c r="G2675" s="18">
        <v>224</v>
      </c>
      <c r="H2675" s="18">
        <v>386</v>
      </c>
      <c r="I2675" s="18"/>
      <c r="J2675" s="62"/>
      <c r="K2675" s="69"/>
      <c r="L2675" s="110" t="s">
        <v>74</v>
      </c>
      <c r="M2675" s="103" t="e">
        <f>#REF!</f>
        <v>#REF!</v>
      </c>
      <c r="N2675" s="103" t="e">
        <f>IF(M2675=0,"",CHOOSE(M2675,"13","26","40","55","55","107","107","107","107","107","224","224","224","224","224","224","224","224","224","224","386","386","386","386","386","386","386","386","386","386","手入力箇所","手入力箇所","手入力箇所","手入力箇所","手入力箇所","手入力箇所","手入力箇所","手入力箇所","手入力箇所","手入力箇所"))</f>
        <v>#REF!</v>
      </c>
    </row>
    <row r="2676" spans="1:14" ht="13.8" thickBot="1" x14ac:dyDescent="0.25">
      <c r="A2676" s="29" t="s">
        <v>75</v>
      </c>
      <c r="B2676" s="18">
        <v>36</v>
      </c>
      <c r="C2676" s="18">
        <v>98</v>
      </c>
      <c r="D2676" s="18">
        <v>173</v>
      </c>
      <c r="E2676" s="18">
        <v>274</v>
      </c>
      <c r="F2676" s="18"/>
      <c r="G2676" s="18"/>
      <c r="H2676" s="18"/>
      <c r="I2676" s="18"/>
      <c r="J2676" s="62"/>
      <c r="K2676" s="69"/>
      <c r="L2676" s="109" t="s">
        <v>75</v>
      </c>
      <c r="M2676" s="103" t="e">
        <f>#REF!</f>
        <v>#REF!</v>
      </c>
      <c r="N2676" s="103" t="e">
        <f>IF(M2676=0,"",CHOOSE(M2676,"36","98","173","274","274","手入力箇所","手入力箇所","手入力箇所","手入力箇所","手入力箇所","手入力箇所","手入力箇所","手入力箇所","手入力箇所","手入力箇所"))</f>
        <v>#REF!</v>
      </c>
    </row>
    <row r="2677" spans="1:14" ht="37.200000000000003" thickBot="1" x14ac:dyDescent="0.25">
      <c r="A2677" s="30" t="s">
        <v>76</v>
      </c>
      <c r="B2677" s="18">
        <v>127</v>
      </c>
      <c r="C2677" s="18">
        <v>127</v>
      </c>
      <c r="D2677" s="18">
        <v>127</v>
      </c>
      <c r="E2677" s="18">
        <v>127</v>
      </c>
      <c r="F2677" s="18"/>
      <c r="G2677" s="18"/>
      <c r="H2677" s="18"/>
      <c r="I2677" s="18"/>
      <c r="J2677" s="62"/>
      <c r="K2677" s="69"/>
      <c r="L2677" s="110" t="s">
        <v>76</v>
      </c>
      <c r="M2677" s="103" t="e">
        <f>#REF!</f>
        <v>#REF!</v>
      </c>
      <c r="N2677" s="103" t="e">
        <f>IF(M2677=0,"",CHOOSE(M2677,"127","127","127","127","127","手入力箇所","手入力箇所","手入力箇所","手入力箇所","手入力箇所","手入力箇所","手入力箇所","手入力箇所","手入力箇所","手入力箇所"))</f>
        <v>#REF!</v>
      </c>
    </row>
    <row r="2678" spans="1:14" ht="27" thickBot="1" x14ac:dyDescent="0.25">
      <c r="A2678" s="31" t="s">
        <v>77</v>
      </c>
      <c r="B2678" s="18">
        <v>42</v>
      </c>
      <c r="C2678" s="18">
        <v>90</v>
      </c>
      <c r="D2678" s="18">
        <v>141</v>
      </c>
      <c r="E2678" s="18">
        <v>193</v>
      </c>
      <c r="F2678" s="62"/>
      <c r="G2678" s="62"/>
      <c r="H2678" s="62"/>
      <c r="I2678" s="62"/>
      <c r="J2678" s="62"/>
      <c r="K2678" s="69"/>
      <c r="L2678" s="111" t="s">
        <v>77</v>
      </c>
      <c r="M2678" s="103" t="e">
        <f>#REF!</f>
        <v>#REF!</v>
      </c>
      <c r="N2678" s="103" t="e">
        <f>IF(M2678=0,"",CHOOSE(M2678,"42","90","141","193","1936","手入力箇所","手入力箇所","手入力箇所","手入力箇所","手入力箇所","手入力箇所","手入力箇所","手入力箇所","手入力箇所","手入力箇所"))</f>
        <v>#REF!</v>
      </c>
    </row>
    <row r="2679" spans="1:14" ht="40.200000000000003" thickBot="1" x14ac:dyDescent="0.25">
      <c r="A2679" s="31" t="s">
        <v>78</v>
      </c>
      <c r="B2679" s="18">
        <v>24</v>
      </c>
      <c r="C2679" s="18">
        <v>43</v>
      </c>
      <c r="D2679" s="18">
        <v>61</v>
      </c>
      <c r="E2679" s="18">
        <v>76</v>
      </c>
      <c r="F2679" s="62"/>
      <c r="G2679" s="62"/>
      <c r="H2679" s="62"/>
      <c r="I2679" s="62"/>
      <c r="J2679" s="62"/>
      <c r="K2679" s="69"/>
      <c r="L2679" s="111" t="s">
        <v>78</v>
      </c>
      <c r="M2679" s="103" t="e">
        <f>#REF!</f>
        <v>#REF!</v>
      </c>
      <c r="N2679" s="103" t="e">
        <f>IF(M2679=0,"",CHOOSE(M2679,"24","43","61","76","76","手入力箇所","手入力箇所","手入力箇所","手入力箇所","手入力箇所","手入力箇所","手入力箇所","手入力箇所","手入力箇所","手入力箇所"))</f>
        <v>#REF!</v>
      </c>
    </row>
    <row r="2680" spans="1:14" ht="27" thickBot="1" x14ac:dyDescent="0.25">
      <c r="A2680" s="31" t="s">
        <v>79</v>
      </c>
      <c r="B2680" s="18">
        <v>54</v>
      </c>
      <c r="C2680" s="18">
        <v>77</v>
      </c>
      <c r="D2680" s="18">
        <v>94</v>
      </c>
      <c r="E2680" s="18">
        <v>107</v>
      </c>
      <c r="F2680" s="62"/>
      <c r="G2680" s="62"/>
      <c r="H2680" s="62"/>
      <c r="I2680" s="62"/>
      <c r="J2680" s="62"/>
      <c r="K2680" s="69"/>
      <c r="L2680" s="111" t="s">
        <v>79</v>
      </c>
      <c r="M2680" s="103" t="e">
        <f>#REF!</f>
        <v>#REF!</v>
      </c>
      <c r="N2680" s="103" t="e">
        <f>IF(M2680=0,"",CHOOSE(M2680,"54","77","94","107","107","手入力箇所","手入力箇所","手入力箇所","手入力箇所","手入力箇所","手入力箇所","手入力箇所","手入力箇所","手入力箇所","手入力箇所"))</f>
        <v>#REF!</v>
      </c>
    </row>
    <row r="2681" spans="1:14" ht="40.200000000000003" thickBot="1" x14ac:dyDescent="0.25">
      <c r="A2681" s="31" t="s">
        <v>80</v>
      </c>
      <c r="B2681" s="18">
        <v>49</v>
      </c>
      <c r="C2681" s="18">
        <v>53</v>
      </c>
      <c r="D2681" s="18">
        <v>55</v>
      </c>
      <c r="E2681" s="18">
        <v>56</v>
      </c>
      <c r="F2681" s="62"/>
      <c r="G2681" s="62"/>
      <c r="H2681" s="62"/>
      <c r="I2681" s="62"/>
      <c r="J2681" s="62"/>
      <c r="K2681" s="69"/>
      <c r="L2681" s="111" t="s">
        <v>80</v>
      </c>
      <c r="M2681" s="103" t="e">
        <f>#REF!</f>
        <v>#REF!</v>
      </c>
      <c r="N2681" s="103" t="e">
        <f>IF(M2681=0,"",CHOOSE(M2681,"49","53","55","56","56","手入力箇所","手入力箇所","手入力箇所","手入力箇所","手入力箇所","手入力箇所","手入力箇所","手入力箇所","手入力箇所","手入力箇所"))</f>
        <v>#REF!</v>
      </c>
    </row>
    <row r="2682" spans="1:14" ht="40.200000000000003" thickBot="1" x14ac:dyDescent="0.25">
      <c r="A2682" s="38" t="s">
        <v>81</v>
      </c>
      <c r="B2682" s="35">
        <v>232</v>
      </c>
      <c r="C2682" s="35">
        <v>232</v>
      </c>
      <c r="D2682" s="36"/>
      <c r="E2682" s="36"/>
      <c r="F2682" s="36"/>
      <c r="G2682" s="36"/>
      <c r="H2682" s="36"/>
      <c r="I2682" s="36"/>
      <c r="J2682" s="36"/>
      <c r="K2682" s="67"/>
      <c r="L2682" s="111" t="s">
        <v>81</v>
      </c>
      <c r="M2682" s="103" t="e">
        <f>#REF!</f>
        <v>#REF!</v>
      </c>
      <c r="N2682" s="103" t="e">
        <f>IF(M2682=0,"",CHOOSE(M2682,"232","232","手入力箇所","手入力箇所","手入力箇所","手入力箇所","手入力箇所","手入力箇所","手入力箇所","手入力箇所","手入力箇所","手入力箇所"))</f>
        <v>#REF!</v>
      </c>
    </row>
    <row r="2683" spans="1:14" ht="13.8" thickBot="1" x14ac:dyDescent="0.25">
      <c r="A2683" s="39" t="s">
        <v>82</v>
      </c>
      <c r="B2683" s="17">
        <v>6</v>
      </c>
      <c r="C2683" s="17">
        <v>9</v>
      </c>
      <c r="D2683" s="17">
        <v>11</v>
      </c>
      <c r="E2683" s="17">
        <v>13</v>
      </c>
      <c r="F2683" s="17">
        <v>18</v>
      </c>
      <c r="G2683" s="17">
        <v>26</v>
      </c>
      <c r="H2683" s="17">
        <v>35</v>
      </c>
      <c r="I2683" s="17">
        <v>43</v>
      </c>
      <c r="J2683" s="17">
        <v>49</v>
      </c>
      <c r="K2683" s="70"/>
      <c r="L2683" s="111" t="s">
        <v>82</v>
      </c>
      <c r="M2683" s="103" t="e">
        <f>#REF!</f>
        <v>#REF!</v>
      </c>
      <c r="N2683" s="103" t="e">
        <f>IF(M2683=0,"",CHOOSE(M2683,"6","9","11","13","13","18","18","18","18","18","26","26","26","26","26","26","26","26","26","26","35","35","35","35","35","35","35","35","35","35","43","43","43","43","43","43","43","43","43","43","49","49","49","49","49","49","49","49","49","49","手入力箇所","手入力箇所","手入力箇所","手入力箇所","手入力箇所","手入力箇所","手入力箇所","手入力箇所","手入力箇所","手入力箇所"))</f>
        <v>#REF!</v>
      </c>
    </row>
    <row r="2684" spans="1:14" ht="13.8" thickBot="1" x14ac:dyDescent="0.25">
      <c r="A2684" s="31" t="s">
        <v>83</v>
      </c>
      <c r="B2684" s="18">
        <v>6</v>
      </c>
      <c r="C2684" s="18">
        <v>10</v>
      </c>
      <c r="D2684" s="18">
        <v>14</v>
      </c>
      <c r="E2684" s="18">
        <v>17</v>
      </c>
      <c r="F2684" s="18">
        <v>29</v>
      </c>
      <c r="G2684" s="18">
        <v>50</v>
      </c>
      <c r="H2684" s="18">
        <v>76</v>
      </c>
      <c r="I2684" s="18">
        <v>100</v>
      </c>
      <c r="J2684" s="18">
        <v>123</v>
      </c>
      <c r="K2684" s="69"/>
      <c r="L2684" s="111" t="s">
        <v>83</v>
      </c>
      <c r="M2684" s="103" t="e">
        <f>#REF!</f>
        <v>#REF!</v>
      </c>
      <c r="N2684" s="103" t="e">
        <f>IF(M2684=0,"",CHOOSE(M2684,"6","10","14","17","17","29","29","29","29","29","50","50","50","50","50","50","50","50","50","50","76","76","76","76","76","76","76","76","76","76","100","100","100","100","100","100","100","100","100","100","123","123","123","123","123","123","123","123","123","123","手入力箇所","手入力箇所","手入力箇所","手入力箇所","手入力箇所","手入力箇所","手入力箇所","手入力箇所","手入力箇所"))</f>
        <v>#REF!</v>
      </c>
    </row>
    <row r="2685" spans="1:14" ht="27" thickBot="1" x14ac:dyDescent="0.25">
      <c r="A2685" s="32" t="s">
        <v>84</v>
      </c>
      <c r="B2685" s="20">
        <v>9</v>
      </c>
      <c r="C2685" s="20">
        <v>15</v>
      </c>
      <c r="D2685" s="20">
        <v>20</v>
      </c>
      <c r="E2685" s="20">
        <v>24</v>
      </c>
      <c r="F2685" s="20">
        <v>39</v>
      </c>
      <c r="G2685" s="20">
        <v>65</v>
      </c>
      <c r="H2685" s="63"/>
      <c r="I2685" s="63"/>
      <c r="J2685" s="63"/>
      <c r="K2685" s="106"/>
      <c r="L2685" s="111" t="s">
        <v>84</v>
      </c>
      <c r="M2685" s="103" t="e">
        <f>#REF!</f>
        <v>#REF!</v>
      </c>
      <c r="N2685" s="103" t="e">
        <f>IF(M2685=0,"",CHOOSE(M2685,"9","15","20","24","24","39","39","39","39","39","65","65","65","65","65","65","65","65","65","65","手入力箇所","手入力箇所","手入力箇所","手入力箇所","手入力箇所","手入力箇所","手入力箇所","手入力箇所","手入力箇所","手入力箇所"))</f>
        <v>#REF!</v>
      </c>
    </row>
    <row r="2688" spans="1:14" ht="13.8" thickBot="1" x14ac:dyDescent="0.25"/>
    <row r="2689" spans="1:14" ht="13.8" thickBot="1" x14ac:dyDescent="0.25">
      <c r="A2689" s="688" t="e">
        <f>#REF!</f>
        <v>#REF!</v>
      </c>
      <c r="B2689" s="688"/>
      <c r="C2689" s="688"/>
      <c r="D2689" s="689" t="s">
        <v>192</v>
      </c>
      <c r="E2689" s="689"/>
      <c r="F2689" s="689"/>
      <c r="G2689" s="689"/>
      <c r="H2689" s="689"/>
      <c r="I2689" s="689"/>
      <c r="J2689" s="689"/>
      <c r="K2689" s="689"/>
      <c r="L2689" s="689"/>
      <c r="M2689" s="689"/>
      <c r="N2689" s="689"/>
    </row>
    <row r="2690" spans="1:14" ht="13.8" thickBot="1" x14ac:dyDescent="0.25">
      <c r="A2690" s="65"/>
      <c r="B2690" s="33">
        <v>1</v>
      </c>
      <c r="C2690" s="24">
        <v>2</v>
      </c>
      <c r="D2690" s="24">
        <v>3</v>
      </c>
      <c r="E2690" s="24" t="s">
        <v>58</v>
      </c>
      <c r="F2690" s="24" t="s">
        <v>59</v>
      </c>
      <c r="G2690" s="24" t="s">
        <v>60</v>
      </c>
      <c r="H2690" s="24" t="s">
        <v>61</v>
      </c>
      <c r="I2690" s="24" t="s">
        <v>62</v>
      </c>
      <c r="J2690" s="24" t="s">
        <v>194</v>
      </c>
      <c r="K2690" s="25" t="s">
        <v>85</v>
      </c>
      <c r="L2690" s="105" t="s">
        <v>189</v>
      </c>
      <c r="M2690" s="105" t="s">
        <v>188</v>
      </c>
      <c r="N2690" s="105" t="s">
        <v>51</v>
      </c>
    </row>
    <row r="2691" spans="1:14" ht="13.8" thickBot="1" x14ac:dyDescent="0.25">
      <c r="A2691" s="26" t="s">
        <v>56</v>
      </c>
      <c r="B2691" s="22">
        <v>5</v>
      </c>
      <c r="C2691" s="22">
        <v>7</v>
      </c>
      <c r="D2691" s="22">
        <v>8</v>
      </c>
      <c r="E2691" s="22">
        <v>8</v>
      </c>
      <c r="F2691" s="22">
        <v>10</v>
      </c>
      <c r="G2691" s="22">
        <v>13</v>
      </c>
      <c r="H2691" s="22">
        <v>16</v>
      </c>
      <c r="I2691" s="22"/>
      <c r="J2691" s="23"/>
      <c r="K2691" s="1"/>
      <c r="L2691" s="26" t="s">
        <v>56</v>
      </c>
      <c r="M2691" s="104" t="e">
        <f>#REF!</f>
        <v>#REF!</v>
      </c>
      <c r="N2691" s="112" t="e">
        <f>IF(M2691=0,"",CHOOSE(M2691,"5","7","8","8","8","10","10","10","10","10","13","13","13","13","13","13","13","13","13","13","16","16","16","16","16","16","16","16","16","16","16","手入力箇所","手入力箇所","手入力箇所","手入力箇所","手入力箇所","手入力箇所","手入力箇所","手入力箇所","手入力箇所","手入力箇所"))</f>
        <v>#REF!</v>
      </c>
    </row>
    <row r="2692" spans="1:14" ht="13.8" thickBot="1" x14ac:dyDescent="0.25">
      <c r="A2692" s="27" t="s">
        <v>57</v>
      </c>
      <c r="B2692" s="18">
        <v>5</v>
      </c>
      <c r="C2692" s="18">
        <v>7</v>
      </c>
      <c r="D2692" s="18">
        <v>8</v>
      </c>
      <c r="E2692" s="18">
        <v>9</v>
      </c>
      <c r="F2692" s="18">
        <v>12</v>
      </c>
      <c r="G2692" s="18">
        <v>16</v>
      </c>
      <c r="H2692" s="18"/>
      <c r="I2692" s="18"/>
      <c r="J2692" s="62"/>
      <c r="K2692" s="19"/>
      <c r="L2692" s="27" t="s">
        <v>57</v>
      </c>
      <c r="M2692" s="104" t="e">
        <f>#REF!</f>
        <v>#REF!</v>
      </c>
      <c r="N2692" s="113" t="e">
        <f>IF(M2692=0,"",CHOOSE(M2692,"5","7","8","9","9","12","12","12","12","12","16","16","16","16","16","16","16","16","16","16","手入力箇所","手入力箇所","手入力箇所","手入力箇所","手入力箇所","手入力箇所","手入力箇所","手入力箇所","手入力箇所","手入力箇所"))</f>
        <v>#REF!</v>
      </c>
    </row>
    <row r="2693" spans="1:14" ht="48.6" thickBot="1" x14ac:dyDescent="0.25">
      <c r="A2693" s="28" t="s">
        <v>64</v>
      </c>
      <c r="B2693" s="18">
        <v>6</v>
      </c>
      <c r="C2693" s="18"/>
      <c r="D2693" s="18"/>
      <c r="E2693" s="18"/>
      <c r="F2693" s="18"/>
      <c r="G2693" s="18"/>
      <c r="H2693" s="18"/>
      <c r="I2693" s="18"/>
      <c r="J2693" s="62"/>
      <c r="K2693" s="19"/>
      <c r="L2693" s="28" t="s">
        <v>64</v>
      </c>
      <c r="M2693" s="104" t="e">
        <f>#REF!</f>
        <v>#REF!</v>
      </c>
      <c r="N2693" s="113" t="e">
        <f>IF(M2693=0,"",CHOOSE(M2693,"6","手入力箇所","手入力箇所","手入力箇所","手入力箇所","手入力箇所","手入力箇所","手入力箇所","手入力箇所","手入力箇所","手入力箇所","",""))</f>
        <v>#REF!</v>
      </c>
    </row>
    <row r="2694" spans="1:14" ht="48.6" thickBot="1" x14ac:dyDescent="0.25">
      <c r="A2694" s="28" t="s">
        <v>65</v>
      </c>
      <c r="B2694" s="18">
        <v>6</v>
      </c>
      <c r="C2694" s="18"/>
      <c r="D2694" s="18"/>
      <c r="E2694" s="18"/>
      <c r="F2694" s="18"/>
      <c r="G2694" s="18"/>
      <c r="H2694" s="18"/>
      <c r="I2694" s="18"/>
      <c r="J2694" s="62"/>
      <c r="K2694" s="19"/>
      <c r="L2694" s="28" t="s">
        <v>65</v>
      </c>
      <c r="M2694" s="104" t="e">
        <f>#REF!</f>
        <v>#REF!</v>
      </c>
      <c r="N2694" s="113" t="e">
        <f>IF(M2694=0,"",CHOOSE(M2694,"6","手入力箇所","手入力箇所","手入力箇所","手入力箇所","手入力箇所","手入力箇所","手入力箇所","手入力箇所","手入力箇所","手入力箇所","",""))</f>
        <v>#REF!</v>
      </c>
    </row>
    <row r="2695" spans="1:14" ht="24.6" thickBot="1" x14ac:dyDescent="0.25">
      <c r="A2695" s="28" t="s">
        <v>66</v>
      </c>
      <c r="B2695" s="18">
        <v>5</v>
      </c>
      <c r="C2695" s="18">
        <v>7</v>
      </c>
      <c r="D2695" s="18">
        <v>8</v>
      </c>
      <c r="E2695" s="18">
        <v>9</v>
      </c>
      <c r="F2695" s="18">
        <v>12</v>
      </c>
      <c r="G2695" s="18"/>
      <c r="H2695" s="18"/>
      <c r="I2695" s="18"/>
      <c r="J2695" s="62"/>
      <c r="K2695" s="19"/>
      <c r="L2695" s="28" t="s">
        <v>66</v>
      </c>
      <c r="M2695" s="104" t="e">
        <f>#REF!</f>
        <v>#REF!</v>
      </c>
      <c r="N2695" s="113" t="e">
        <f>IF(M2695=0,"",CHOOSE(M2695,"5","7","8","9","9","12","12","12","12","12","手入力箇所","手入力箇所","手入力箇所","手入力箇所","手入力箇所","手入力箇所","手入力箇所","手入力箇所","手入力箇所","手入力箇所"))</f>
        <v>#REF!</v>
      </c>
    </row>
    <row r="2696" spans="1:14" ht="36.6" thickBot="1" x14ac:dyDescent="0.25">
      <c r="A2696" s="28" t="s">
        <v>67</v>
      </c>
      <c r="B2696" s="18">
        <v>4</v>
      </c>
      <c r="C2696" s="18">
        <v>5</v>
      </c>
      <c r="D2696" s="18">
        <v>5</v>
      </c>
      <c r="E2696" s="18">
        <v>6</v>
      </c>
      <c r="F2696" s="18"/>
      <c r="G2696" s="18"/>
      <c r="H2696" s="18"/>
      <c r="I2696" s="18"/>
      <c r="J2696" s="62"/>
      <c r="K2696" s="19"/>
      <c r="L2696" s="28" t="s">
        <v>67</v>
      </c>
      <c r="M2696" s="104" t="e">
        <f>#REF!</f>
        <v>#REF!</v>
      </c>
      <c r="N2696" s="113" t="e">
        <f>IF(M2696=0,"",CHOOSE(M2696,"4","5","5","6","6","手入力箇所","手入力箇所","手入力箇所","手入力箇所","手入力箇所","手入力箇所","手入力箇所","手入力箇所","手入力箇所","手入力箇所"))</f>
        <v>#REF!</v>
      </c>
    </row>
    <row r="2697" spans="1:14" ht="24.6" thickBot="1" x14ac:dyDescent="0.25">
      <c r="A2697" s="28" t="s">
        <v>68</v>
      </c>
      <c r="B2697" s="18">
        <v>12</v>
      </c>
      <c r="C2697" s="18">
        <v>12</v>
      </c>
      <c r="D2697" s="18">
        <v>12</v>
      </c>
      <c r="E2697" s="18">
        <v>12</v>
      </c>
      <c r="F2697" s="18">
        <v>12</v>
      </c>
      <c r="G2697" s="18">
        <v>12</v>
      </c>
      <c r="H2697" s="18">
        <v>12</v>
      </c>
      <c r="I2697" s="18"/>
      <c r="J2697" s="62"/>
      <c r="K2697" s="19"/>
      <c r="L2697" s="28" t="s">
        <v>68</v>
      </c>
      <c r="M2697" s="104" t="e">
        <f>#REF!</f>
        <v>#REF!</v>
      </c>
      <c r="N2697" s="113" t="e">
        <f>IF(M2697=0,"",CHOOSE(M2697,"12","12","12","12","12","12","12","12","12","12","12","12","12","12","12","12","12","12","12","12","12","12","12","12","12","12","12","12","12","12","手入力箇所","手入力箇所","手入力箇所","手入力箇所","手入力箇所","手入力箇所","手入力箇所","手入力箇所","手入力箇所","手入力箇所"))</f>
        <v>#REF!</v>
      </c>
    </row>
    <row r="2698" spans="1:14" ht="36.6" thickBot="1" x14ac:dyDescent="0.25">
      <c r="A2698" s="28" t="s">
        <v>69</v>
      </c>
      <c r="B2698" s="18">
        <v>7</v>
      </c>
      <c r="C2698" s="18">
        <v>7</v>
      </c>
      <c r="D2698" s="18">
        <v>7</v>
      </c>
      <c r="E2698" s="18">
        <v>7</v>
      </c>
      <c r="F2698" s="18">
        <v>7</v>
      </c>
      <c r="G2698" s="18"/>
      <c r="H2698" s="18"/>
      <c r="I2698" s="18"/>
      <c r="J2698" s="62"/>
      <c r="K2698" s="19"/>
      <c r="L2698" s="28" t="s">
        <v>69</v>
      </c>
      <c r="M2698" s="104" t="e">
        <f>#REF!</f>
        <v>#REF!</v>
      </c>
      <c r="N2698" s="113" t="e">
        <f>IF(M2698=0,"",CHOOSE(M2698,"7","7","7","7","7","7","7","7","7","7","手入力箇所","手入力箇所","手入力箇所","手入力箇所","手入力箇所","手入力箇所","手入力箇所","手入力箇所","手入力箇所","手入力箇所"))</f>
        <v>#REF!</v>
      </c>
    </row>
    <row r="2699" spans="1:14" ht="13.8" thickBot="1" x14ac:dyDescent="0.25">
      <c r="A2699" s="27" t="s">
        <v>63</v>
      </c>
      <c r="B2699" s="18">
        <v>4</v>
      </c>
      <c r="C2699" s="18">
        <v>5</v>
      </c>
      <c r="D2699" s="18">
        <v>7</v>
      </c>
      <c r="E2699" s="18">
        <v>8</v>
      </c>
      <c r="F2699" s="18">
        <v>11</v>
      </c>
      <c r="G2699" s="18">
        <v>16</v>
      </c>
      <c r="H2699" s="18">
        <v>22</v>
      </c>
      <c r="I2699" s="18">
        <v>26</v>
      </c>
      <c r="J2699" s="18">
        <v>31</v>
      </c>
      <c r="K2699" s="19"/>
      <c r="L2699" s="27" t="s">
        <v>63</v>
      </c>
      <c r="M2699" s="104" t="e">
        <f>#REF!</f>
        <v>#REF!</v>
      </c>
      <c r="N2699" s="113" t="e">
        <f>IF(M2699=0,"",CHOOSE(M2699,"4","5","7","8","8","11","11","11","11","11","16","16","16","16","16","16","16","16","16","16","22","22","22","22","22","22","22","22","22","22","26","26","26","26","26","26","26","26","26","26","31","31","31","31","31","31","31","31","31","31","31","手入力箇所","手入力箇所","手入力箇所","手入力箇所","手入力箇所","手入力箇所","手入力箇所","手入力箇所","手入力箇所","手入力箇所"))</f>
        <v>#REF!</v>
      </c>
    </row>
    <row r="2700" spans="1:14" ht="24.6" thickBot="1" x14ac:dyDescent="0.25">
      <c r="A2700" s="28" t="s">
        <v>70</v>
      </c>
      <c r="B2700" s="18">
        <v>5</v>
      </c>
      <c r="C2700" s="18">
        <v>6</v>
      </c>
      <c r="D2700" s="18">
        <v>7</v>
      </c>
      <c r="E2700" s="18"/>
      <c r="F2700" s="18"/>
      <c r="G2700" s="18"/>
      <c r="H2700" s="18"/>
      <c r="I2700" s="18"/>
      <c r="J2700" s="62"/>
      <c r="K2700" s="19"/>
      <c r="L2700" s="28" t="s">
        <v>70</v>
      </c>
      <c r="M2700" s="104" t="e">
        <f>#REF!</f>
        <v>#REF!</v>
      </c>
      <c r="N2700" s="113" t="e">
        <f>IF(M2700=0,"",CHOOSE(M2700,"5","6","7","手入力箇所","手入力箇所","手入力箇所","手入力箇所","手入力箇所","手入力箇所","手入力箇所","手入力箇所","手入力箇所","手入力箇所"))</f>
        <v>#REF!</v>
      </c>
    </row>
    <row r="2701" spans="1:14" ht="13.8" thickBot="1" x14ac:dyDescent="0.25">
      <c r="A2701" s="29" t="s">
        <v>71</v>
      </c>
      <c r="B2701" s="18">
        <v>3</v>
      </c>
      <c r="C2701" s="18">
        <v>6</v>
      </c>
      <c r="D2701" s="18">
        <v>19</v>
      </c>
      <c r="E2701" s="18"/>
      <c r="F2701" s="18"/>
      <c r="G2701" s="18"/>
      <c r="H2701" s="18"/>
      <c r="I2701" s="18"/>
      <c r="J2701" s="62"/>
      <c r="K2701" s="19"/>
      <c r="L2701" s="29" t="s">
        <v>71</v>
      </c>
      <c r="M2701" s="104" t="e">
        <f>#REF!</f>
        <v>#REF!</v>
      </c>
      <c r="N2701" s="113" t="e">
        <f>IF(M2701=0,"",CHOOSE(M2701,"3","6","19","手入力箇所","手入力箇所","手入力箇所","手入力箇所","手入力箇所","手入力箇所","手入力箇所","手入力箇所","手入力箇所","手入力箇所"))</f>
        <v>#REF!</v>
      </c>
    </row>
    <row r="2702" spans="1:14" ht="13.8" thickBot="1" x14ac:dyDescent="0.25">
      <c r="A2702" s="29" t="s">
        <v>72</v>
      </c>
      <c r="B2702" s="18">
        <v>1</v>
      </c>
      <c r="C2702" s="18">
        <v>3</v>
      </c>
      <c r="D2702" s="18">
        <v>5</v>
      </c>
      <c r="E2702" s="18">
        <v>9</v>
      </c>
      <c r="F2702" s="18">
        <v>26</v>
      </c>
      <c r="G2702" s="18"/>
      <c r="H2702" s="18"/>
      <c r="I2702" s="18"/>
      <c r="J2702" s="62"/>
      <c r="K2702" s="19"/>
      <c r="L2702" s="29" t="s">
        <v>72</v>
      </c>
      <c r="M2702" s="104" t="e">
        <f>#REF!</f>
        <v>#REF!</v>
      </c>
      <c r="N2702" s="113" t="e">
        <f>IF(M2702=0,"",CHOOSE(M2702,"1","3","5","9","9","26","26","26","26","26","手入力箇所","手入力箇所","手入力箇所","手入力箇所","手入力箇所","手入力箇所","手入力箇所","手入力箇所","手入力箇所","手入力箇所"))</f>
        <v>#REF!</v>
      </c>
    </row>
    <row r="2703" spans="1:14" ht="13.8" thickBot="1" x14ac:dyDescent="0.25">
      <c r="A2703" s="29" t="s">
        <v>73</v>
      </c>
      <c r="B2703" s="18">
        <v>4</v>
      </c>
      <c r="C2703" s="18">
        <v>11</v>
      </c>
      <c r="D2703" s="18">
        <v>20</v>
      </c>
      <c r="E2703" s="18">
        <v>33</v>
      </c>
      <c r="F2703" s="18"/>
      <c r="G2703" s="18"/>
      <c r="H2703" s="18"/>
      <c r="I2703" s="18"/>
      <c r="J2703" s="62"/>
      <c r="K2703" s="19"/>
      <c r="L2703" s="29" t="s">
        <v>73</v>
      </c>
      <c r="M2703" s="104" t="e">
        <f>#REF!</f>
        <v>#REF!</v>
      </c>
      <c r="N2703" s="113" t="e">
        <f>IF(M2703=0,"",CHOOSE(M2703,"4","11","20","33","33","手入力箇所","手入力箇所","手入力箇所","手入力箇所","手入力箇所","手入力箇所","手入力箇所","手入力箇所","手入力箇所","手入力箇所"))</f>
        <v>#REF!</v>
      </c>
    </row>
    <row r="2704" spans="1:14" ht="37.200000000000003" thickBot="1" x14ac:dyDescent="0.25">
      <c r="A2704" s="30" t="s">
        <v>74</v>
      </c>
      <c r="B2704" s="18">
        <v>4</v>
      </c>
      <c r="C2704" s="18">
        <v>6</v>
      </c>
      <c r="D2704" s="18">
        <v>8</v>
      </c>
      <c r="E2704" s="18">
        <v>10</v>
      </c>
      <c r="F2704" s="18">
        <v>15</v>
      </c>
      <c r="G2704" s="18">
        <v>23</v>
      </c>
      <c r="H2704" s="18">
        <v>33</v>
      </c>
      <c r="I2704" s="18"/>
      <c r="J2704" s="62"/>
      <c r="K2704" s="19"/>
      <c r="L2704" s="30" t="s">
        <v>74</v>
      </c>
      <c r="M2704" s="104" t="e">
        <f>#REF!</f>
        <v>#REF!</v>
      </c>
      <c r="N2704" s="113" t="e">
        <f>IF(M2704=0,"",CHOOSE(M2704,"4","6","8","10","10","15","15","15","15","15","23","23","23","23","23","23","23","23","23","23","33","33","33","33","33","33","33","33","33","33","手入力箇所","手入力箇所","手入力箇所","手入力箇所","手入力箇所","手入力箇所","手入力箇所","手入力箇所","手入力箇所","手入力箇所"))</f>
        <v>#REF!</v>
      </c>
    </row>
    <row r="2705" spans="1:14" ht="13.8" thickBot="1" x14ac:dyDescent="0.25">
      <c r="A2705" s="29" t="s">
        <v>75</v>
      </c>
      <c r="B2705" s="18">
        <v>6</v>
      </c>
      <c r="C2705" s="18">
        <v>14</v>
      </c>
      <c r="D2705" s="18">
        <v>25</v>
      </c>
      <c r="E2705" s="18">
        <v>39</v>
      </c>
      <c r="F2705" s="18"/>
      <c r="G2705" s="18"/>
      <c r="H2705" s="18"/>
      <c r="I2705" s="18"/>
      <c r="J2705" s="62"/>
      <c r="K2705" s="19"/>
      <c r="L2705" s="29" t="s">
        <v>75</v>
      </c>
      <c r="M2705" s="104" t="e">
        <f>#REF!</f>
        <v>#REF!</v>
      </c>
      <c r="N2705" s="113" t="e">
        <f>IF(M2705=0,"",CHOOSE(M2705,"6","14","25","39","39","手入力箇所","手入力箇所","手入力箇所","手入力箇所","手入力箇所","手入力箇所","手入力箇所","手入力箇所","手入力箇所","手入力箇所"))</f>
        <v>#REF!</v>
      </c>
    </row>
    <row r="2706" spans="1:14" ht="37.200000000000003" thickBot="1" x14ac:dyDescent="0.25">
      <c r="A2706" s="30" t="s">
        <v>76</v>
      </c>
      <c r="B2706" s="18">
        <v>2</v>
      </c>
      <c r="C2706" s="18">
        <v>3</v>
      </c>
      <c r="D2706" s="18">
        <v>6</v>
      </c>
      <c r="E2706" s="18">
        <v>9</v>
      </c>
      <c r="F2706" s="18"/>
      <c r="G2706" s="18"/>
      <c r="H2706" s="18"/>
      <c r="I2706" s="18"/>
      <c r="J2706" s="62"/>
      <c r="K2706" s="19"/>
      <c r="L2706" s="30" t="s">
        <v>76</v>
      </c>
      <c r="M2706" s="104" t="e">
        <f>#REF!</f>
        <v>#REF!</v>
      </c>
      <c r="N2706" s="113" t="e">
        <f>IF(M2706=0,"",CHOOSE(M2706,"2","3","6","9","9","手入力箇所","手入力箇所","手入力箇所","手入力箇所","手入力箇所","手入力箇所","手入力箇所","手入力箇所","手入力箇所","手入力箇所"))</f>
        <v>#REF!</v>
      </c>
    </row>
    <row r="2707" spans="1:14" ht="27" thickBot="1" x14ac:dyDescent="0.25">
      <c r="A2707" s="31" t="s">
        <v>77</v>
      </c>
      <c r="B2707" s="18">
        <v>12</v>
      </c>
      <c r="C2707" s="18">
        <v>18</v>
      </c>
      <c r="D2707" s="18">
        <v>22</v>
      </c>
      <c r="E2707" s="18">
        <v>26</v>
      </c>
      <c r="F2707" s="62"/>
      <c r="G2707" s="62"/>
      <c r="H2707" s="62"/>
      <c r="I2707" s="62"/>
      <c r="J2707" s="62"/>
      <c r="K2707" s="19"/>
      <c r="L2707" s="31" t="s">
        <v>77</v>
      </c>
      <c r="M2707" s="104" t="e">
        <f>#REF!</f>
        <v>#REF!</v>
      </c>
      <c r="N2707" s="113" t="e">
        <f>IF(M2707=0,"",CHOOSE(M2707,"12","18","22","26","26","手入力箇所","手入力箇所","手入力箇所","手入力箇所","手入力箇所","手入力箇所","手入力箇所","手入力箇所","手入力箇所","手入力箇所"))</f>
        <v>#REF!</v>
      </c>
    </row>
    <row r="2708" spans="1:14" ht="40.200000000000003" thickBot="1" x14ac:dyDescent="0.25">
      <c r="A2708" s="31" t="s">
        <v>78</v>
      </c>
      <c r="B2708" s="18">
        <v>5</v>
      </c>
      <c r="C2708" s="18">
        <v>8</v>
      </c>
      <c r="D2708" s="18">
        <v>11</v>
      </c>
      <c r="E2708" s="18">
        <v>14</v>
      </c>
      <c r="F2708" s="62"/>
      <c r="G2708" s="62"/>
      <c r="H2708" s="62"/>
      <c r="I2708" s="62"/>
      <c r="J2708" s="62"/>
      <c r="K2708" s="19"/>
      <c r="L2708" s="31" t="s">
        <v>78</v>
      </c>
      <c r="M2708" s="104" t="e">
        <f>#REF!</f>
        <v>#REF!</v>
      </c>
      <c r="N2708" s="113" t="e">
        <f>IF(M2708=0,"",CHOOSE(M2708,"5","8","11","14","14","手入力箇所","手入力箇所","手入力箇所","手入力箇所","手入力箇所","手入力箇所","手入力箇所","手入力箇所","手入力箇所","手入力箇所"))</f>
        <v>#REF!</v>
      </c>
    </row>
    <row r="2709" spans="1:14" ht="27" thickBot="1" x14ac:dyDescent="0.25">
      <c r="A2709" s="31" t="s">
        <v>79</v>
      </c>
      <c r="B2709" s="18">
        <v>6</v>
      </c>
      <c r="C2709" s="18">
        <v>11</v>
      </c>
      <c r="D2709" s="18">
        <v>16</v>
      </c>
      <c r="E2709" s="18">
        <v>21</v>
      </c>
      <c r="F2709" s="62"/>
      <c r="G2709" s="62"/>
      <c r="H2709" s="62"/>
      <c r="I2709" s="62"/>
      <c r="J2709" s="62"/>
      <c r="K2709" s="19"/>
      <c r="L2709" s="31" t="s">
        <v>79</v>
      </c>
      <c r="M2709" s="104" t="e">
        <f>#REF!</f>
        <v>#REF!</v>
      </c>
      <c r="N2709" s="113" t="e">
        <f>IF(M2709=0,"",CHOOSE(M2709,"6","11","16","21","21","手入力箇所","手入力箇所","手入力箇所","手入力箇所","手入力箇所","手入力箇所","手入力箇所","手入力箇所","手入力箇所"))</f>
        <v>#REF!</v>
      </c>
    </row>
    <row r="2710" spans="1:14" ht="40.200000000000003" thickBot="1" x14ac:dyDescent="0.25">
      <c r="A2710" s="31" t="s">
        <v>80</v>
      </c>
      <c r="B2710" s="18">
        <v>5</v>
      </c>
      <c r="C2710" s="18">
        <v>7</v>
      </c>
      <c r="D2710" s="18">
        <v>9</v>
      </c>
      <c r="E2710" s="18">
        <v>10</v>
      </c>
      <c r="F2710" s="62"/>
      <c r="G2710" s="62"/>
      <c r="H2710" s="62"/>
      <c r="I2710" s="62"/>
      <c r="J2710" s="62"/>
      <c r="K2710" s="19"/>
      <c r="L2710" s="31" t="s">
        <v>80</v>
      </c>
      <c r="M2710" s="104" t="e">
        <f>#REF!</f>
        <v>#REF!</v>
      </c>
      <c r="N2710" s="113" t="e">
        <f>IF(M2710=0,"",CHOOSE(M2710,"5","7","9","10","10","手入力箇所","手入力箇所","手入力箇所","手入力箇所","手入力箇所","手入力箇所","手入力箇所","手入力箇所","手入力箇所"))</f>
        <v>#REF!</v>
      </c>
    </row>
    <row r="2711" spans="1:14" ht="40.200000000000003" thickBot="1" x14ac:dyDescent="0.25">
      <c r="A2711" s="31" t="s">
        <v>81</v>
      </c>
      <c r="B2711" s="18">
        <v>9</v>
      </c>
      <c r="C2711" s="18">
        <v>14</v>
      </c>
      <c r="D2711" s="62"/>
      <c r="E2711" s="62"/>
      <c r="F2711" s="62"/>
      <c r="G2711" s="62"/>
      <c r="H2711" s="62"/>
      <c r="I2711" s="62"/>
      <c r="J2711" s="62"/>
      <c r="K2711" s="19"/>
      <c r="L2711" s="31" t="s">
        <v>81</v>
      </c>
      <c r="M2711" s="104" t="e">
        <f>#REF!</f>
        <v>#REF!</v>
      </c>
      <c r="N2711" s="113" t="e">
        <f>IF(M2711=0,"",CHOOSE(M2711,"9","14","手入力箇所","手入力箇所","手入力箇所","手入力箇所","手入力箇所","手入力箇所","手入力箇所","手入力箇所","手入力箇所","手入力箇所"))</f>
        <v>#REF!</v>
      </c>
    </row>
    <row r="2712" spans="1:14" ht="13.8" thickBot="1" x14ac:dyDescent="0.25">
      <c r="A2712" s="31" t="s">
        <v>82</v>
      </c>
      <c r="B2712" s="18">
        <v>3</v>
      </c>
      <c r="C2712" s="18">
        <v>4</v>
      </c>
      <c r="D2712" s="18">
        <v>4</v>
      </c>
      <c r="E2712" s="18">
        <v>5</v>
      </c>
      <c r="F2712" s="18">
        <v>6</v>
      </c>
      <c r="G2712" s="18">
        <v>8</v>
      </c>
      <c r="H2712" s="18">
        <v>9</v>
      </c>
      <c r="I2712" s="18">
        <v>11</v>
      </c>
      <c r="J2712" s="18">
        <v>12</v>
      </c>
      <c r="K2712" s="19"/>
      <c r="L2712" s="31" t="s">
        <v>82</v>
      </c>
      <c r="M2712" s="104" t="e">
        <f>#REF!</f>
        <v>#REF!</v>
      </c>
      <c r="N2712" s="113" t="e">
        <f>IF(M2712=0,"",CHOOSE(M2712,"3","4","4","5","5","6","6","6","6","6","8","8","8","8","8","8","8","8","8","8","9","9","9","9","9","9","9","9","9","9","11","11","11","11","11","11","11","11","11","11","12","12","12","12","12","12","12","12","12","12","12","手入力箇所","手入力箇所","手入力箇所","手入力箇所","手入力箇所","手入力箇所","手入力箇所","手入力箇所","手入力箇所","手入力箇所"))</f>
        <v>#REF!</v>
      </c>
    </row>
    <row r="2713" spans="1:14" ht="13.8" thickBot="1" x14ac:dyDescent="0.25">
      <c r="A2713" s="31" t="s">
        <v>83</v>
      </c>
      <c r="B2713" s="18">
        <v>3</v>
      </c>
      <c r="C2713" s="18">
        <v>4</v>
      </c>
      <c r="D2713" s="18">
        <v>4</v>
      </c>
      <c r="E2713" s="18">
        <v>5</v>
      </c>
      <c r="F2713" s="18">
        <v>6</v>
      </c>
      <c r="G2713" s="18">
        <v>8</v>
      </c>
      <c r="H2713" s="18">
        <v>10</v>
      </c>
      <c r="I2713" s="18">
        <v>12</v>
      </c>
      <c r="J2713" s="18">
        <v>13</v>
      </c>
      <c r="K2713" s="19"/>
      <c r="L2713" s="31" t="s">
        <v>83</v>
      </c>
      <c r="M2713" s="104" t="e">
        <f>#REF!</f>
        <v>#REF!</v>
      </c>
      <c r="N2713" s="113" t="e">
        <f>IF(M2713=0,"",CHOOSE(M2713,"3","4","4","5","5","6","6","6","6","6","8","8","8","8","8","8","8","8","8","8","10","10","10","10","10","10","10","10","10","10","12","12","12","12","12","12","12","12","12","12","13","13","13","13","13","13","13","13","13","13","13","手入力箇所","手入力箇所","手入力箇所","手入力箇所","手入力箇所","手入力箇所","手入力箇所","手入力箇所","手入力箇所","手入力箇所"))</f>
        <v>#REF!</v>
      </c>
    </row>
    <row r="2714" spans="1:14" ht="27" thickBot="1" x14ac:dyDescent="0.25">
      <c r="A2714" s="32" t="s">
        <v>84</v>
      </c>
      <c r="B2714" s="20">
        <v>1</v>
      </c>
      <c r="C2714" s="20">
        <v>2</v>
      </c>
      <c r="D2714" s="20">
        <v>3</v>
      </c>
      <c r="E2714" s="20">
        <v>4</v>
      </c>
      <c r="F2714" s="20">
        <v>8</v>
      </c>
      <c r="G2714" s="20">
        <v>19</v>
      </c>
      <c r="H2714" s="63"/>
      <c r="I2714" s="63"/>
      <c r="J2714" s="63"/>
      <c r="K2714" s="21"/>
      <c r="L2714" s="32" t="s">
        <v>84</v>
      </c>
      <c r="M2714" s="104" t="e">
        <f>#REF!</f>
        <v>#REF!</v>
      </c>
      <c r="N2714" s="113" t="e">
        <f>IF(M2714=0,"",CHOOSE(M2714,"1","2","3","4","4","8","8","8","8","8","19","19","19","19","19","19","19","19","19","19","手入力箇所","手入力箇所","手入力箇所","手入力箇所","手入力箇所","手入力箇所","手入力箇所","手入力箇所","手入力箇所","手入力箇所"))</f>
        <v>#REF!</v>
      </c>
    </row>
    <row r="2715" spans="1:14" ht="13.8" thickBot="1" x14ac:dyDescent="0.25"/>
    <row r="2716" spans="1:14" ht="13.8" thickBot="1" x14ac:dyDescent="0.25">
      <c r="A2716" s="686" t="e">
        <f>A2689</f>
        <v>#REF!</v>
      </c>
      <c r="B2716" s="686"/>
      <c r="C2716" s="686"/>
      <c r="D2716" s="687" t="s">
        <v>193</v>
      </c>
      <c r="E2716" s="687"/>
      <c r="F2716" s="687"/>
      <c r="G2716" s="687"/>
      <c r="H2716" s="687"/>
      <c r="I2716" s="687"/>
      <c r="J2716" s="687"/>
      <c r="K2716" s="687"/>
      <c r="L2716" s="687"/>
      <c r="M2716" s="687"/>
      <c r="N2716" s="687"/>
    </row>
    <row r="2717" spans="1:14" ht="13.8" thickBot="1" x14ac:dyDescent="0.25">
      <c r="A2717" s="105"/>
      <c r="B2717" s="33">
        <v>1</v>
      </c>
      <c r="C2717" s="24">
        <v>2</v>
      </c>
      <c r="D2717" s="24">
        <v>3</v>
      </c>
      <c r="E2717" s="24" t="s">
        <v>58</v>
      </c>
      <c r="F2717" s="24" t="s">
        <v>59</v>
      </c>
      <c r="G2717" s="24" t="s">
        <v>60</v>
      </c>
      <c r="H2717" s="24" t="s">
        <v>61</v>
      </c>
      <c r="I2717" s="24" t="s">
        <v>62</v>
      </c>
      <c r="J2717" s="24" t="s">
        <v>194</v>
      </c>
      <c r="K2717" s="102" t="s">
        <v>85</v>
      </c>
      <c r="L2717" s="105" t="s">
        <v>189</v>
      </c>
      <c r="M2717" s="105" t="s">
        <v>188</v>
      </c>
      <c r="N2717" s="105" t="s">
        <v>51</v>
      </c>
    </row>
    <row r="2718" spans="1:14" ht="13.8" thickBot="1" x14ac:dyDescent="0.25">
      <c r="A2718" s="26" t="s">
        <v>56</v>
      </c>
      <c r="B2718" s="22">
        <v>16</v>
      </c>
      <c r="C2718" s="22">
        <v>25</v>
      </c>
      <c r="D2718" s="22">
        <v>32</v>
      </c>
      <c r="E2718" s="22">
        <v>38</v>
      </c>
      <c r="F2718" s="22">
        <v>56</v>
      </c>
      <c r="G2718" s="22">
        <v>87</v>
      </c>
      <c r="H2718" s="22">
        <v>121</v>
      </c>
      <c r="I2718" s="22"/>
      <c r="J2718" s="23"/>
      <c r="K2718" s="68"/>
      <c r="L2718" s="107" t="s">
        <v>56</v>
      </c>
      <c r="M2718" s="103" t="e">
        <f>#REF!</f>
        <v>#REF!</v>
      </c>
      <c r="N2718" s="103" t="e">
        <f>IF(M2718=0,"",CHOOSE(M2718,"16","25","32","38","38","56","56","56","56","56","87","87","87","87","87","87","87","87","87","87","121","121","121","121","121","121","121","121","121","121","手入力箇所","手入力箇所","手入力箇所","手入力箇所","手入力箇所","手入力箇所","手入力箇所","手入力箇所","手入力箇所","手入力箇所"))</f>
        <v>#REF!</v>
      </c>
    </row>
    <row r="2719" spans="1:14" ht="13.8" thickBot="1" x14ac:dyDescent="0.25">
      <c r="A2719" s="27" t="s">
        <v>57</v>
      </c>
      <c r="B2719" s="18">
        <v>25</v>
      </c>
      <c r="C2719" s="18">
        <v>33</v>
      </c>
      <c r="D2719" s="18">
        <v>40</v>
      </c>
      <c r="E2719" s="18">
        <v>45</v>
      </c>
      <c r="F2719" s="18">
        <v>58</v>
      </c>
      <c r="G2719" s="18">
        <v>79</v>
      </c>
      <c r="H2719" s="18"/>
      <c r="I2719" s="18"/>
      <c r="J2719" s="62"/>
      <c r="K2719" s="69"/>
      <c r="L2719" s="107" t="s">
        <v>57</v>
      </c>
      <c r="M2719" s="103" t="e">
        <f>#REF!</f>
        <v>#REF!</v>
      </c>
      <c r="N2719" s="103" t="e">
        <f>IF(M2719=0,"",CHOOSE(M2719,"25","33","40","45","45","58","58","58","58","58","79","79","79","79","79","79","79","79","79","79","手入力箇所","手入力箇所","手入力箇所","手入力箇所","手入力箇所","手入力箇所","手入力箇所","手入力箇所","手入力箇所","手入力箇所"))</f>
        <v>#REF!</v>
      </c>
    </row>
    <row r="2720" spans="1:14" ht="48.6" thickBot="1" x14ac:dyDescent="0.25">
      <c r="A2720" s="28" t="s">
        <v>64</v>
      </c>
      <c r="B2720" s="18">
        <v>32</v>
      </c>
      <c r="C2720" s="18"/>
      <c r="D2720" s="18"/>
      <c r="E2720" s="18"/>
      <c r="F2720" s="18"/>
      <c r="G2720" s="18"/>
      <c r="H2720" s="18"/>
      <c r="I2720" s="18"/>
      <c r="J2720" s="62"/>
      <c r="K2720" s="69"/>
      <c r="L2720" s="108" t="s">
        <v>64</v>
      </c>
      <c r="M2720" s="103" t="e">
        <f>#REF!</f>
        <v>#REF!</v>
      </c>
      <c r="N2720" s="103" t="e">
        <f>IF(M2720=0,"",CHOOSE(M2720,"32","手入力箇所","手入力箇所","手入力箇所","手入力箇所","手入力箇所","手入力箇所","手入力箇所","手入力箇所","手入力箇所","手入力箇所"))</f>
        <v>#REF!</v>
      </c>
    </row>
    <row r="2721" spans="1:14" ht="48.6" thickBot="1" x14ac:dyDescent="0.25">
      <c r="A2721" s="28" t="s">
        <v>65</v>
      </c>
      <c r="B2721" s="18">
        <v>36</v>
      </c>
      <c r="C2721" s="18"/>
      <c r="D2721" s="18"/>
      <c r="E2721" s="18"/>
      <c r="F2721" s="18"/>
      <c r="G2721" s="18"/>
      <c r="H2721" s="18"/>
      <c r="I2721" s="18"/>
      <c r="J2721" s="62"/>
      <c r="K2721" s="69"/>
      <c r="L2721" s="108" t="s">
        <v>65</v>
      </c>
      <c r="M2721" s="103" t="e">
        <f>#REF!</f>
        <v>#REF!</v>
      </c>
      <c r="N2721" s="103" t="e">
        <f>IF(M2721=0,"",CHOOSE(M2721,"36","手入力箇所","手入力箇所","手入力箇所","手入力箇所","手入力箇所","手入力箇所","手入力箇所","手入力箇所","手入力箇所","手入力箇所"))</f>
        <v>#REF!</v>
      </c>
    </row>
    <row r="2722" spans="1:14" ht="24.6" thickBot="1" x14ac:dyDescent="0.25">
      <c r="A2722" s="28" t="s">
        <v>66</v>
      </c>
      <c r="B2722" s="18">
        <v>24</v>
      </c>
      <c r="C2722" s="18">
        <v>30</v>
      </c>
      <c r="D2722" s="18">
        <v>33</v>
      </c>
      <c r="E2722" s="18">
        <v>35</v>
      </c>
      <c r="F2722" s="18">
        <v>42</v>
      </c>
      <c r="G2722" s="18"/>
      <c r="H2722" s="18"/>
      <c r="I2722" s="18"/>
      <c r="J2722" s="62"/>
      <c r="K2722" s="69"/>
      <c r="L2722" s="108" t="s">
        <v>66</v>
      </c>
      <c r="M2722" s="103" t="e">
        <f>#REF!</f>
        <v>#REF!</v>
      </c>
      <c r="N2722" s="103" t="e">
        <f>IF(M2722=0,"",CHOOSE(M2722,"24","30","33","35","35","42","42","42","42","42","手入力箇所","手入力箇所","手入力箇所","手入力箇所","手入力箇所","手入力箇所","手入力箇所","手入力箇所","手入力箇所","手入力箇所"))</f>
        <v>#REF!</v>
      </c>
    </row>
    <row r="2723" spans="1:14" ht="36.6" thickBot="1" x14ac:dyDescent="0.25">
      <c r="A2723" s="28" t="s">
        <v>67</v>
      </c>
      <c r="B2723" s="18">
        <v>7</v>
      </c>
      <c r="C2723" s="18">
        <v>12</v>
      </c>
      <c r="D2723" s="18">
        <v>16</v>
      </c>
      <c r="E2723" s="18">
        <v>19</v>
      </c>
      <c r="F2723" s="18"/>
      <c r="G2723" s="18"/>
      <c r="H2723" s="18"/>
      <c r="I2723" s="18"/>
      <c r="J2723" s="62"/>
      <c r="K2723" s="69"/>
      <c r="L2723" s="108" t="s">
        <v>67</v>
      </c>
      <c r="M2723" s="103" t="e">
        <f>#REF!</f>
        <v>#REF!</v>
      </c>
      <c r="N2723" s="103" t="e">
        <f>IF(M2723=0,"",CHOOSE(M2723,"7","12","16","19","19","手入力箇所","手入力箇所","手入力箇所","手入力箇所","手入力箇所","手入力箇所","手入力箇所","手入力箇所","手入力箇所","手入力箇所"))</f>
        <v>#REF!</v>
      </c>
    </row>
    <row r="2724" spans="1:14" ht="24.6" thickBot="1" x14ac:dyDescent="0.25">
      <c r="A2724" s="28" t="s">
        <v>68</v>
      </c>
      <c r="B2724" s="18">
        <v>21</v>
      </c>
      <c r="C2724" s="18">
        <v>35</v>
      </c>
      <c r="D2724" s="18">
        <v>48</v>
      </c>
      <c r="E2724" s="18">
        <v>59</v>
      </c>
      <c r="F2724" s="18">
        <v>94</v>
      </c>
      <c r="G2724" s="18">
        <v>159</v>
      </c>
      <c r="H2724" s="18">
        <v>235</v>
      </c>
      <c r="I2724" s="18"/>
      <c r="J2724" s="62"/>
      <c r="K2724" s="69"/>
      <c r="L2724" s="108" t="s">
        <v>68</v>
      </c>
      <c r="M2724" s="103" t="e">
        <f>#REF!</f>
        <v>#REF!</v>
      </c>
      <c r="N2724" s="103" t="e">
        <f>IF(M2724=0,"",CHOOSE(M2724,"21","35","48","59","59","94","94","94","94","94","159","159","159","159","159","159","159","159","159","159","235","235","235","235","235","235","235","235","235","235","手入力箇所","手入力箇所","手入力箇所","手入力箇所","手入力箇所","手入力箇所","手入力箇所","手入力箇所","手入力箇所","手入力箇所"))</f>
        <v>#REF!</v>
      </c>
    </row>
    <row r="2725" spans="1:14" ht="36.6" thickBot="1" x14ac:dyDescent="0.25">
      <c r="A2725" s="28" t="s">
        <v>69</v>
      </c>
      <c r="B2725" s="18">
        <v>22</v>
      </c>
      <c r="C2725" s="18">
        <v>26</v>
      </c>
      <c r="D2725" s="18">
        <v>28</v>
      </c>
      <c r="E2725" s="18">
        <v>29</v>
      </c>
      <c r="F2725" s="18">
        <v>34</v>
      </c>
      <c r="G2725" s="18"/>
      <c r="H2725" s="18"/>
      <c r="I2725" s="18"/>
      <c r="J2725" s="62"/>
      <c r="K2725" s="69"/>
      <c r="L2725" s="108" t="s">
        <v>69</v>
      </c>
      <c r="M2725" s="103" t="e">
        <f>#REF!</f>
        <v>#REF!</v>
      </c>
      <c r="N2725" s="103" t="e">
        <f>IF(M2725=0,"",CHOOSE(M2725,"22","26","28","29","29","34","34","34","34","34","手入力箇所","手入力箇所","手入力箇所","手入力箇所","手入力箇所","手入力箇所","手入力箇所","手入力箇所","手入力箇所","手入力箇所"))</f>
        <v>#REF!</v>
      </c>
    </row>
    <row r="2726" spans="1:14" ht="13.8" thickBot="1" x14ac:dyDescent="0.25">
      <c r="A2726" s="27" t="s">
        <v>63</v>
      </c>
      <c r="B2726" s="18">
        <v>21</v>
      </c>
      <c r="C2726" s="18">
        <v>33</v>
      </c>
      <c r="D2726" s="18">
        <v>46</v>
      </c>
      <c r="E2726" s="18">
        <v>56</v>
      </c>
      <c r="F2726" s="18">
        <v>89</v>
      </c>
      <c r="G2726" s="18">
        <v>151</v>
      </c>
      <c r="H2726" s="18">
        <v>224</v>
      </c>
      <c r="I2726" s="18">
        <v>289</v>
      </c>
      <c r="J2726" s="18">
        <v>350</v>
      </c>
      <c r="K2726" s="69"/>
      <c r="L2726" s="107" t="s">
        <v>63</v>
      </c>
      <c r="M2726" s="103" t="e">
        <f>#REF!</f>
        <v>#REF!</v>
      </c>
      <c r="N2726" s="103" t="e">
        <f>IF(M2726=0,"",CHOOSE(M2726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727" spans="1:14" ht="24.6" thickBot="1" x14ac:dyDescent="0.25">
      <c r="A2727" s="34" t="s">
        <v>70</v>
      </c>
      <c r="B2727" s="35">
        <v>13</v>
      </c>
      <c r="C2727" s="35">
        <v>33</v>
      </c>
      <c r="D2727" s="35">
        <v>59</v>
      </c>
      <c r="E2727" s="35"/>
      <c r="F2727" s="35"/>
      <c r="G2727" s="35"/>
      <c r="H2727" s="35"/>
      <c r="I2727" s="35"/>
      <c r="J2727" s="36"/>
      <c r="K2727" s="67"/>
      <c r="L2727" s="108" t="s">
        <v>70</v>
      </c>
      <c r="M2727" s="103" t="e">
        <f>#REF!</f>
        <v>#REF!</v>
      </c>
      <c r="N2727" s="103" t="e">
        <f>IF(M2727=0,"",CHOOSE(M2727,"13","33","59","手入力箇所","手入力箇所","手入力箇所","手入力箇所","手入力箇所","手入力箇所","手入力箇所","手入力箇所","手入力箇所","手入力箇所"))</f>
        <v>#REF!</v>
      </c>
    </row>
    <row r="2728" spans="1:14" ht="13.8" thickBot="1" x14ac:dyDescent="0.25">
      <c r="A2728" s="37" t="s">
        <v>71</v>
      </c>
      <c r="B2728" s="17">
        <v>23</v>
      </c>
      <c r="C2728" s="17">
        <v>39</v>
      </c>
      <c r="D2728" s="17">
        <v>97</v>
      </c>
      <c r="E2728" s="17"/>
      <c r="F2728" s="17"/>
      <c r="G2728" s="17"/>
      <c r="H2728" s="17"/>
      <c r="I2728" s="17"/>
      <c r="J2728" s="64"/>
      <c r="K2728" s="70"/>
      <c r="L2728" s="109" t="s">
        <v>71</v>
      </c>
      <c r="M2728" s="103" t="e">
        <f>#REF!</f>
        <v>#REF!</v>
      </c>
      <c r="N2728" s="103" t="e">
        <f>IF(M2728=0,"",CHOOSE(M2728,"23","39","97","手入力箇所","手入力箇所","手入力箇所","手入力箇所","手入力箇所","手入力箇所","手入力箇所","手入力箇所","手入力箇所","手入力箇所"))</f>
        <v>#REF!</v>
      </c>
    </row>
    <row r="2729" spans="1:14" ht="13.8" thickBot="1" x14ac:dyDescent="0.25">
      <c r="A2729" s="29" t="s">
        <v>72</v>
      </c>
      <c r="B2729" s="18">
        <v>21</v>
      </c>
      <c r="C2729" s="18">
        <v>37</v>
      </c>
      <c r="D2729" s="18">
        <v>58</v>
      </c>
      <c r="E2729" s="18">
        <v>76</v>
      </c>
      <c r="F2729" s="18">
        <v>137</v>
      </c>
      <c r="G2729" s="18"/>
      <c r="H2729" s="18"/>
      <c r="I2729" s="18"/>
      <c r="J2729" s="62"/>
      <c r="K2729" s="69"/>
      <c r="L2729" s="109" t="s">
        <v>72</v>
      </c>
      <c r="M2729" s="103" t="e">
        <f>#REF!</f>
        <v>#REF!</v>
      </c>
      <c r="N2729" s="103" t="e">
        <f>IF(M2729=0,"",CHOOSE(M2729,"21","37","58","76","76","137","137","137","137","137","手入力箇所","手入力箇所","手入力箇所","手入力箇所","手入力箇所","手入力箇所","手入力箇所","手入力箇所","手入力箇所","手入力箇所"))</f>
        <v>#REF!</v>
      </c>
    </row>
    <row r="2730" spans="1:14" ht="13.8" thickBot="1" x14ac:dyDescent="0.25">
      <c r="A2730" s="29" t="s">
        <v>73</v>
      </c>
      <c r="B2730" s="18">
        <v>48</v>
      </c>
      <c r="C2730" s="18">
        <v>93</v>
      </c>
      <c r="D2730" s="18">
        <v>138</v>
      </c>
      <c r="E2730" s="18">
        <v>183</v>
      </c>
      <c r="F2730" s="18"/>
      <c r="G2730" s="18"/>
      <c r="H2730" s="18"/>
      <c r="I2730" s="18"/>
      <c r="J2730" s="62"/>
      <c r="K2730" s="69"/>
      <c r="L2730" s="109" t="s">
        <v>73</v>
      </c>
      <c r="M2730" s="103" t="e">
        <f>#REF!</f>
        <v>#REF!</v>
      </c>
      <c r="N2730" s="103" t="e">
        <f>IF(M2730=0,"",CHOOSE(M2730,"48","93","138","183","183","手入力箇所","手入力箇所","手入力箇所","手入力箇所","手入力箇所","手入力箇所","手入力箇所","手入力箇所","手入力箇所","手入力箇所"))</f>
        <v>#REF!</v>
      </c>
    </row>
    <row r="2731" spans="1:14" ht="37.200000000000003" thickBot="1" x14ac:dyDescent="0.25">
      <c r="A2731" s="30" t="s">
        <v>74</v>
      </c>
      <c r="B2731" s="18">
        <v>13</v>
      </c>
      <c r="C2731" s="18">
        <v>26</v>
      </c>
      <c r="D2731" s="18">
        <v>40</v>
      </c>
      <c r="E2731" s="18">
        <v>55</v>
      </c>
      <c r="F2731" s="18">
        <v>107</v>
      </c>
      <c r="G2731" s="18">
        <v>224</v>
      </c>
      <c r="H2731" s="18">
        <v>386</v>
      </c>
      <c r="I2731" s="18"/>
      <c r="J2731" s="62"/>
      <c r="K2731" s="69"/>
      <c r="L2731" s="110" t="s">
        <v>74</v>
      </c>
      <c r="M2731" s="103" t="e">
        <f>#REF!</f>
        <v>#REF!</v>
      </c>
      <c r="N2731" s="103" t="e">
        <f>IF(M2731=0,"",CHOOSE(M2731,"13","26","40","55","55","107","107","107","107","107","224","224","224","224","224","224","224","224","224","224","386","386","386","386","386","386","386","386","386","386","手入力箇所","手入力箇所","手入力箇所","手入力箇所","手入力箇所","手入力箇所","手入力箇所","手入力箇所","手入力箇所","手入力箇所"))</f>
        <v>#REF!</v>
      </c>
    </row>
    <row r="2732" spans="1:14" ht="13.8" thickBot="1" x14ac:dyDescent="0.25">
      <c r="A2732" s="29" t="s">
        <v>75</v>
      </c>
      <c r="B2732" s="18">
        <v>36</v>
      </c>
      <c r="C2732" s="18">
        <v>98</v>
      </c>
      <c r="D2732" s="18">
        <v>173</v>
      </c>
      <c r="E2732" s="18">
        <v>274</v>
      </c>
      <c r="F2732" s="18"/>
      <c r="G2732" s="18"/>
      <c r="H2732" s="18"/>
      <c r="I2732" s="18"/>
      <c r="J2732" s="62"/>
      <c r="K2732" s="69"/>
      <c r="L2732" s="109" t="s">
        <v>75</v>
      </c>
      <c r="M2732" s="103" t="e">
        <f>#REF!</f>
        <v>#REF!</v>
      </c>
      <c r="N2732" s="103" t="e">
        <f>IF(M2732=0,"",CHOOSE(M2732,"36","98","173","274","274","手入力箇所","手入力箇所","手入力箇所","手入力箇所","手入力箇所","手入力箇所","手入力箇所","手入力箇所","手入力箇所","手入力箇所"))</f>
        <v>#REF!</v>
      </c>
    </row>
    <row r="2733" spans="1:14" ht="37.200000000000003" thickBot="1" x14ac:dyDescent="0.25">
      <c r="A2733" s="30" t="s">
        <v>76</v>
      </c>
      <c r="B2733" s="18">
        <v>127</v>
      </c>
      <c r="C2733" s="18">
        <v>127</v>
      </c>
      <c r="D2733" s="18">
        <v>127</v>
      </c>
      <c r="E2733" s="18">
        <v>127</v>
      </c>
      <c r="F2733" s="18"/>
      <c r="G2733" s="18"/>
      <c r="H2733" s="18"/>
      <c r="I2733" s="18"/>
      <c r="J2733" s="62"/>
      <c r="K2733" s="69"/>
      <c r="L2733" s="110" t="s">
        <v>76</v>
      </c>
      <c r="M2733" s="103" t="e">
        <f>#REF!</f>
        <v>#REF!</v>
      </c>
      <c r="N2733" s="103" t="e">
        <f>IF(M2733=0,"",CHOOSE(M2733,"127","127","127","127","127","手入力箇所","手入力箇所","手入力箇所","手入力箇所","手入力箇所","手入力箇所","手入力箇所","手入力箇所","手入力箇所","手入力箇所"))</f>
        <v>#REF!</v>
      </c>
    </row>
    <row r="2734" spans="1:14" ht="27" thickBot="1" x14ac:dyDescent="0.25">
      <c r="A2734" s="31" t="s">
        <v>77</v>
      </c>
      <c r="B2734" s="18">
        <v>42</v>
      </c>
      <c r="C2734" s="18">
        <v>90</v>
      </c>
      <c r="D2734" s="18">
        <v>141</v>
      </c>
      <c r="E2734" s="18">
        <v>193</v>
      </c>
      <c r="F2734" s="62"/>
      <c r="G2734" s="62"/>
      <c r="H2734" s="62"/>
      <c r="I2734" s="62"/>
      <c r="J2734" s="62"/>
      <c r="K2734" s="69"/>
      <c r="L2734" s="111" t="s">
        <v>77</v>
      </c>
      <c r="M2734" s="103" t="e">
        <f>#REF!</f>
        <v>#REF!</v>
      </c>
      <c r="N2734" s="103" t="e">
        <f>IF(M2734=0,"",CHOOSE(M2734,"42","90","141","193","1936","手入力箇所","手入力箇所","手入力箇所","手入力箇所","手入力箇所","手入力箇所","手入力箇所","手入力箇所","手入力箇所","手入力箇所"))</f>
        <v>#REF!</v>
      </c>
    </row>
    <row r="2735" spans="1:14" ht="40.200000000000003" thickBot="1" x14ac:dyDescent="0.25">
      <c r="A2735" s="31" t="s">
        <v>78</v>
      </c>
      <c r="B2735" s="18">
        <v>24</v>
      </c>
      <c r="C2735" s="18">
        <v>43</v>
      </c>
      <c r="D2735" s="18">
        <v>61</v>
      </c>
      <c r="E2735" s="18">
        <v>76</v>
      </c>
      <c r="F2735" s="62"/>
      <c r="G2735" s="62"/>
      <c r="H2735" s="62"/>
      <c r="I2735" s="62"/>
      <c r="J2735" s="62"/>
      <c r="K2735" s="69"/>
      <c r="L2735" s="111" t="s">
        <v>78</v>
      </c>
      <c r="M2735" s="103" t="e">
        <f>#REF!</f>
        <v>#REF!</v>
      </c>
      <c r="N2735" s="103" t="e">
        <f>IF(M2735=0,"",CHOOSE(M2735,"24","43","61","76","76","手入力箇所","手入力箇所","手入力箇所","手入力箇所","手入力箇所","手入力箇所","手入力箇所","手入力箇所","手入力箇所","手入力箇所"))</f>
        <v>#REF!</v>
      </c>
    </row>
    <row r="2736" spans="1:14" ht="27" thickBot="1" x14ac:dyDescent="0.25">
      <c r="A2736" s="31" t="s">
        <v>79</v>
      </c>
      <c r="B2736" s="18">
        <v>54</v>
      </c>
      <c r="C2736" s="18">
        <v>77</v>
      </c>
      <c r="D2736" s="18">
        <v>94</v>
      </c>
      <c r="E2736" s="18">
        <v>107</v>
      </c>
      <c r="F2736" s="62"/>
      <c r="G2736" s="62"/>
      <c r="H2736" s="62"/>
      <c r="I2736" s="62"/>
      <c r="J2736" s="62"/>
      <c r="K2736" s="69"/>
      <c r="L2736" s="111" t="s">
        <v>79</v>
      </c>
      <c r="M2736" s="103" t="e">
        <f>#REF!</f>
        <v>#REF!</v>
      </c>
      <c r="N2736" s="103" t="e">
        <f>IF(M2736=0,"",CHOOSE(M2736,"54","77","94","107","107","手入力箇所","手入力箇所","手入力箇所","手入力箇所","手入力箇所","手入力箇所","手入力箇所","手入力箇所","手入力箇所","手入力箇所"))</f>
        <v>#REF!</v>
      </c>
    </row>
    <row r="2737" spans="1:14" ht="40.200000000000003" thickBot="1" x14ac:dyDescent="0.25">
      <c r="A2737" s="31" t="s">
        <v>80</v>
      </c>
      <c r="B2737" s="18">
        <v>49</v>
      </c>
      <c r="C2737" s="18">
        <v>53</v>
      </c>
      <c r="D2737" s="18">
        <v>55</v>
      </c>
      <c r="E2737" s="18">
        <v>56</v>
      </c>
      <c r="F2737" s="62"/>
      <c r="G2737" s="62"/>
      <c r="H2737" s="62"/>
      <c r="I2737" s="62"/>
      <c r="J2737" s="62"/>
      <c r="K2737" s="69"/>
      <c r="L2737" s="111" t="s">
        <v>80</v>
      </c>
      <c r="M2737" s="103" t="e">
        <f>#REF!</f>
        <v>#REF!</v>
      </c>
      <c r="N2737" s="103" t="e">
        <f>IF(M2737=0,"",CHOOSE(M2737,"49","53","55","56","56","手入力箇所","手入力箇所","手入力箇所","手入力箇所","手入力箇所","手入力箇所","手入力箇所","手入力箇所","手入力箇所","手入力箇所"))</f>
        <v>#REF!</v>
      </c>
    </row>
    <row r="2738" spans="1:14" ht="40.200000000000003" thickBot="1" x14ac:dyDescent="0.25">
      <c r="A2738" s="38" t="s">
        <v>81</v>
      </c>
      <c r="B2738" s="35">
        <v>232</v>
      </c>
      <c r="C2738" s="35">
        <v>232</v>
      </c>
      <c r="D2738" s="36"/>
      <c r="E2738" s="36"/>
      <c r="F2738" s="36"/>
      <c r="G2738" s="36"/>
      <c r="H2738" s="36"/>
      <c r="I2738" s="36"/>
      <c r="J2738" s="36"/>
      <c r="K2738" s="67"/>
      <c r="L2738" s="111" t="s">
        <v>81</v>
      </c>
      <c r="M2738" s="103" t="e">
        <f>#REF!</f>
        <v>#REF!</v>
      </c>
      <c r="N2738" s="103" t="e">
        <f>IF(M2738=0,"",CHOOSE(M2738,"232","232","手入力箇所","手入力箇所","手入力箇所","手入力箇所","手入力箇所","手入力箇所","手入力箇所","手入力箇所","手入力箇所","手入力箇所"))</f>
        <v>#REF!</v>
      </c>
    </row>
    <row r="2739" spans="1:14" ht="13.8" thickBot="1" x14ac:dyDescent="0.25">
      <c r="A2739" s="39" t="s">
        <v>82</v>
      </c>
      <c r="B2739" s="17">
        <v>6</v>
      </c>
      <c r="C2739" s="17">
        <v>9</v>
      </c>
      <c r="D2739" s="17">
        <v>11</v>
      </c>
      <c r="E2739" s="17">
        <v>13</v>
      </c>
      <c r="F2739" s="17">
        <v>18</v>
      </c>
      <c r="G2739" s="17">
        <v>26</v>
      </c>
      <c r="H2739" s="17">
        <v>35</v>
      </c>
      <c r="I2739" s="17">
        <v>43</v>
      </c>
      <c r="J2739" s="17">
        <v>49</v>
      </c>
      <c r="K2739" s="70"/>
      <c r="L2739" s="111" t="s">
        <v>82</v>
      </c>
      <c r="M2739" s="103" t="e">
        <f>#REF!</f>
        <v>#REF!</v>
      </c>
      <c r="N2739" s="103" t="e">
        <f>IF(M2739=0,"",CHOOSE(M2739,"6","9","11","13","13","18","18","18","18","18","26","26","26","26","26","26","26","26","26","26","35","35","35","35","35","35","35","35","35","35","43","43","43","43","43","43","43","43","43","43","49","49","49","49","49","49","49","49","49","49","手入力箇所","手入力箇所","手入力箇所","手入力箇所","手入力箇所","手入力箇所","手入力箇所","手入力箇所","手入力箇所","手入力箇所"))</f>
        <v>#REF!</v>
      </c>
    </row>
    <row r="2740" spans="1:14" ht="13.8" thickBot="1" x14ac:dyDescent="0.25">
      <c r="A2740" s="31" t="s">
        <v>83</v>
      </c>
      <c r="B2740" s="18">
        <v>6</v>
      </c>
      <c r="C2740" s="18">
        <v>10</v>
      </c>
      <c r="D2740" s="18">
        <v>14</v>
      </c>
      <c r="E2740" s="18">
        <v>17</v>
      </c>
      <c r="F2740" s="18">
        <v>29</v>
      </c>
      <c r="G2740" s="18">
        <v>50</v>
      </c>
      <c r="H2740" s="18">
        <v>76</v>
      </c>
      <c r="I2740" s="18">
        <v>100</v>
      </c>
      <c r="J2740" s="18">
        <v>123</v>
      </c>
      <c r="K2740" s="69"/>
      <c r="L2740" s="111" t="s">
        <v>83</v>
      </c>
      <c r="M2740" s="103" t="e">
        <f>#REF!</f>
        <v>#REF!</v>
      </c>
      <c r="N2740" s="103" t="e">
        <f>IF(M2740=0,"",CHOOSE(M2740,"6","10","14","17","17","29","29","29","29","29","50","50","50","50","50","50","50","50","50","50","76","76","76","76","76","76","76","76","76","76","100","100","100","100","100","100","100","100","100","100","123","123","123","123","123","123","123","123","123","123","手入力箇所","手入力箇所","手入力箇所","手入力箇所","手入力箇所","手入力箇所","手入力箇所","手入力箇所","手入力箇所"))</f>
        <v>#REF!</v>
      </c>
    </row>
    <row r="2741" spans="1:14" ht="27" thickBot="1" x14ac:dyDescent="0.25">
      <c r="A2741" s="32" t="s">
        <v>84</v>
      </c>
      <c r="B2741" s="20">
        <v>9</v>
      </c>
      <c r="C2741" s="20">
        <v>15</v>
      </c>
      <c r="D2741" s="20">
        <v>20</v>
      </c>
      <c r="E2741" s="20">
        <v>24</v>
      </c>
      <c r="F2741" s="20">
        <v>39</v>
      </c>
      <c r="G2741" s="20">
        <v>65</v>
      </c>
      <c r="H2741" s="63"/>
      <c r="I2741" s="63"/>
      <c r="J2741" s="63"/>
      <c r="K2741" s="106"/>
      <c r="L2741" s="111" t="s">
        <v>84</v>
      </c>
      <c r="M2741" s="103" t="e">
        <f>#REF!</f>
        <v>#REF!</v>
      </c>
      <c r="N2741" s="103" t="e">
        <f>IF(M2741=0,"",CHOOSE(M2741,"9","15","20","24","24","39","39","39","39","39","65","65","65","65","65","65","65","65","65","65","手入力箇所","手入力箇所","手入力箇所","手入力箇所","手入力箇所","手入力箇所","手入力箇所","手入力箇所","手入力箇所","手入力箇所"))</f>
        <v>#REF!</v>
      </c>
    </row>
    <row r="2744" spans="1:14" ht="13.8" thickBot="1" x14ac:dyDescent="0.25"/>
    <row r="2745" spans="1:14" ht="13.8" thickBot="1" x14ac:dyDescent="0.25">
      <c r="A2745" s="688" t="e">
        <f>#REF!</f>
        <v>#REF!</v>
      </c>
      <c r="B2745" s="688"/>
      <c r="C2745" s="688"/>
      <c r="D2745" s="689" t="s">
        <v>192</v>
      </c>
      <c r="E2745" s="689"/>
      <c r="F2745" s="689"/>
      <c r="G2745" s="689"/>
      <c r="H2745" s="689"/>
      <c r="I2745" s="689"/>
      <c r="J2745" s="689"/>
      <c r="K2745" s="689"/>
      <c r="L2745" s="689"/>
      <c r="M2745" s="689"/>
      <c r="N2745" s="689"/>
    </row>
    <row r="2746" spans="1:14" ht="13.8" thickBot="1" x14ac:dyDescent="0.25">
      <c r="A2746" s="65"/>
      <c r="B2746" s="33">
        <v>1</v>
      </c>
      <c r="C2746" s="24">
        <v>2</v>
      </c>
      <c r="D2746" s="24">
        <v>3</v>
      </c>
      <c r="E2746" s="24" t="s">
        <v>58</v>
      </c>
      <c r="F2746" s="24" t="s">
        <v>59</v>
      </c>
      <c r="G2746" s="24" t="s">
        <v>60</v>
      </c>
      <c r="H2746" s="24" t="s">
        <v>61</v>
      </c>
      <c r="I2746" s="24" t="s">
        <v>62</v>
      </c>
      <c r="J2746" s="24" t="s">
        <v>194</v>
      </c>
      <c r="K2746" s="25" t="s">
        <v>85</v>
      </c>
      <c r="L2746" s="105" t="s">
        <v>189</v>
      </c>
      <c r="M2746" s="105" t="s">
        <v>188</v>
      </c>
      <c r="N2746" s="105" t="s">
        <v>51</v>
      </c>
    </row>
    <row r="2747" spans="1:14" ht="13.8" thickBot="1" x14ac:dyDescent="0.25">
      <c r="A2747" s="26" t="s">
        <v>56</v>
      </c>
      <c r="B2747" s="22">
        <v>5</v>
      </c>
      <c r="C2747" s="22">
        <v>7</v>
      </c>
      <c r="D2747" s="22">
        <v>8</v>
      </c>
      <c r="E2747" s="22">
        <v>8</v>
      </c>
      <c r="F2747" s="22">
        <v>10</v>
      </c>
      <c r="G2747" s="22">
        <v>13</v>
      </c>
      <c r="H2747" s="22">
        <v>16</v>
      </c>
      <c r="I2747" s="22"/>
      <c r="J2747" s="23"/>
      <c r="K2747" s="1"/>
      <c r="L2747" s="26" t="s">
        <v>56</v>
      </c>
      <c r="M2747" s="104" t="e">
        <f>#REF!</f>
        <v>#REF!</v>
      </c>
      <c r="N2747" s="112" t="e">
        <f>IF(M2747=0,"",CHOOSE(M2747,"5","7","8","8","8","10","10","10","10","10","13","13","13","13","13","13","13","13","13","13","16","16","16","16","16","16","16","16","16","16","16","手入力箇所","手入力箇所","手入力箇所","手入力箇所","手入力箇所","手入力箇所","手入力箇所","手入力箇所","手入力箇所","手入力箇所"))</f>
        <v>#REF!</v>
      </c>
    </row>
    <row r="2748" spans="1:14" ht="13.8" thickBot="1" x14ac:dyDescent="0.25">
      <c r="A2748" s="27" t="s">
        <v>57</v>
      </c>
      <c r="B2748" s="18">
        <v>5</v>
      </c>
      <c r="C2748" s="18">
        <v>7</v>
      </c>
      <c r="D2748" s="18">
        <v>8</v>
      </c>
      <c r="E2748" s="18">
        <v>9</v>
      </c>
      <c r="F2748" s="18">
        <v>12</v>
      </c>
      <c r="G2748" s="18">
        <v>16</v>
      </c>
      <c r="H2748" s="18"/>
      <c r="I2748" s="18"/>
      <c r="J2748" s="62"/>
      <c r="K2748" s="19"/>
      <c r="L2748" s="27" t="s">
        <v>57</v>
      </c>
      <c r="M2748" s="104" t="e">
        <f>#REF!</f>
        <v>#REF!</v>
      </c>
      <c r="N2748" s="113" t="e">
        <f>IF(M2748=0,"",CHOOSE(M2748,"5","7","8","9","9","12","12","12","12","12","16","16","16","16","16","16","16","16","16","16","手入力箇所","手入力箇所","手入力箇所","手入力箇所","手入力箇所","手入力箇所","手入力箇所","手入力箇所","手入力箇所","手入力箇所"))</f>
        <v>#REF!</v>
      </c>
    </row>
    <row r="2749" spans="1:14" ht="48.6" thickBot="1" x14ac:dyDescent="0.25">
      <c r="A2749" s="28" t="s">
        <v>64</v>
      </c>
      <c r="B2749" s="18">
        <v>6</v>
      </c>
      <c r="C2749" s="18"/>
      <c r="D2749" s="18"/>
      <c r="E2749" s="18"/>
      <c r="F2749" s="18"/>
      <c r="G2749" s="18"/>
      <c r="H2749" s="18"/>
      <c r="I2749" s="18"/>
      <c r="J2749" s="62"/>
      <c r="K2749" s="19"/>
      <c r="L2749" s="28" t="s">
        <v>64</v>
      </c>
      <c r="M2749" s="104" t="e">
        <f>#REF!</f>
        <v>#REF!</v>
      </c>
      <c r="N2749" s="113" t="e">
        <f>IF(M2749=0,"",CHOOSE(M2749,"6","手入力箇所","手入力箇所","手入力箇所","手入力箇所","手入力箇所","手入力箇所","手入力箇所","手入力箇所","手入力箇所","手入力箇所","",""))</f>
        <v>#REF!</v>
      </c>
    </row>
    <row r="2750" spans="1:14" ht="48.6" thickBot="1" x14ac:dyDescent="0.25">
      <c r="A2750" s="28" t="s">
        <v>65</v>
      </c>
      <c r="B2750" s="18">
        <v>6</v>
      </c>
      <c r="C2750" s="18"/>
      <c r="D2750" s="18"/>
      <c r="E2750" s="18"/>
      <c r="F2750" s="18"/>
      <c r="G2750" s="18"/>
      <c r="H2750" s="18"/>
      <c r="I2750" s="18"/>
      <c r="J2750" s="62"/>
      <c r="K2750" s="19"/>
      <c r="L2750" s="28" t="s">
        <v>65</v>
      </c>
      <c r="M2750" s="104" t="e">
        <f>#REF!</f>
        <v>#REF!</v>
      </c>
      <c r="N2750" s="113" t="e">
        <f>IF(M2750=0,"",CHOOSE(M2750,"6","手入力箇所","手入力箇所","手入力箇所","手入力箇所","手入力箇所","手入力箇所","手入力箇所","手入力箇所","手入力箇所","手入力箇所","",""))</f>
        <v>#REF!</v>
      </c>
    </row>
    <row r="2751" spans="1:14" ht="24.6" thickBot="1" x14ac:dyDescent="0.25">
      <c r="A2751" s="28" t="s">
        <v>66</v>
      </c>
      <c r="B2751" s="18">
        <v>5</v>
      </c>
      <c r="C2751" s="18">
        <v>7</v>
      </c>
      <c r="D2751" s="18">
        <v>8</v>
      </c>
      <c r="E2751" s="18">
        <v>9</v>
      </c>
      <c r="F2751" s="18">
        <v>12</v>
      </c>
      <c r="G2751" s="18"/>
      <c r="H2751" s="18"/>
      <c r="I2751" s="18"/>
      <c r="J2751" s="62"/>
      <c r="K2751" s="19"/>
      <c r="L2751" s="28" t="s">
        <v>66</v>
      </c>
      <c r="M2751" s="104" t="e">
        <f>#REF!</f>
        <v>#REF!</v>
      </c>
      <c r="N2751" s="113" t="e">
        <f>IF(M2751=0,"",CHOOSE(M2751,"5","7","8","9","9","12","12","12","12","12","手入力箇所","手入力箇所","手入力箇所","手入力箇所","手入力箇所","手入力箇所","手入力箇所","手入力箇所","手入力箇所","手入力箇所"))</f>
        <v>#REF!</v>
      </c>
    </row>
    <row r="2752" spans="1:14" ht="36.6" thickBot="1" x14ac:dyDescent="0.25">
      <c r="A2752" s="28" t="s">
        <v>67</v>
      </c>
      <c r="B2752" s="18">
        <v>4</v>
      </c>
      <c r="C2752" s="18">
        <v>5</v>
      </c>
      <c r="D2752" s="18">
        <v>5</v>
      </c>
      <c r="E2752" s="18">
        <v>6</v>
      </c>
      <c r="F2752" s="18"/>
      <c r="G2752" s="18"/>
      <c r="H2752" s="18"/>
      <c r="I2752" s="18"/>
      <c r="J2752" s="62"/>
      <c r="K2752" s="19"/>
      <c r="L2752" s="28" t="s">
        <v>67</v>
      </c>
      <c r="M2752" s="104" t="e">
        <f>#REF!</f>
        <v>#REF!</v>
      </c>
      <c r="N2752" s="113" t="e">
        <f>IF(M2752=0,"",CHOOSE(M2752,"4","5","5","6","6","手入力箇所","手入力箇所","手入力箇所","手入力箇所","手入力箇所","手入力箇所","手入力箇所","手入力箇所","手入力箇所","手入力箇所"))</f>
        <v>#REF!</v>
      </c>
    </row>
    <row r="2753" spans="1:14" ht="24.6" thickBot="1" x14ac:dyDescent="0.25">
      <c r="A2753" s="28" t="s">
        <v>68</v>
      </c>
      <c r="B2753" s="18">
        <v>12</v>
      </c>
      <c r="C2753" s="18">
        <v>12</v>
      </c>
      <c r="D2753" s="18">
        <v>12</v>
      </c>
      <c r="E2753" s="18">
        <v>12</v>
      </c>
      <c r="F2753" s="18">
        <v>12</v>
      </c>
      <c r="G2753" s="18">
        <v>12</v>
      </c>
      <c r="H2753" s="18">
        <v>12</v>
      </c>
      <c r="I2753" s="18"/>
      <c r="J2753" s="62"/>
      <c r="K2753" s="19"/>
      <c r="L2753" s="28" t="s">
        <v>68</v>
      </c>
      <c r="M2753" s="104" t="e">
        <f>#REF!</f>
        <v>#REF!</v>
      </c>
      <c r="N2753" s="113" t="e">
        <f>IF(M2753=0,"",CHOOSE(M2753,"12","12","12","12","12","12","12","12","12","12","12","12","12","12","12","12","12","12","12","12","12","12","12","12","12","12","12","12","12","12","手入力箇所","手入力箇所","手入力箇所","手入力箇所","手入力箇所","手入力箇所","手入力箇所","手入力箇所","手入力箇所","手入力箇所"))</f>
        <v>#REF!</v>
      </c>
    </row>
    <row r="2754" spans="1:14" ht="36.6" thickBot="1" x14ac:dyDescent="0.25">
      <c r="A2754" s="28" t="s">
        <v>69</v>
      </c>
      <c r="B2754" s="18">
        <v>7</v>
      </c>
      <c r="C2754" s="18">
        <v>7</v>
      </c>
      <c r="D2754" s="18">
        <v>7</v>
      </c>
      <c r="E2754" s="18">
        <v>7</v>
      </c>
      <c r="F2754" s="18">
        <v>7</v>
      </c>
      <c r="G2754" s="18"/>
      <c r="H2754" s="18"/>
      <c r="I2754" s="18"/>
      <c r="J2754" s="62"/>
      <c r="K2754" s="19"/>
      <c r="L2754" s="28" t="s">
        <v>69</v>
      </c>
      <c r="M2754" s="104" t="e">
        <f>#REF!</f>
        <v>#REF!</v>
      </c>
      <c r="N2754" s="113" t="e">
        <f>IF(M2754=0,"",CHOOSE(M2754,"7","7","7","7","7","7","7","7","7","7","手入力箇所","手入力箇所","手入力箇所","手入力箇所","手入力箇所","手入力箇所","手入力箇所","手入力箇所","手入力箇所","手入力箇所"))</f>
        <v>#REF!</v>
      </c>
    </row>
    <row r="2755" spans="1:14" ht="13.8" thickBot="1" x14ac:dyDescent="0.25">
      <c r="A2755" s="27" t="s">
        <v>63</v>
      </c>
      <c r="B2755" s="18">
        <v>4</v>
      </c>
      <c r="C2755" s="18">
        <v>5</v>
      </c>
      <c r="D2755" s="18">
        <v>7</v>
      </c>
      <c r="E2755" s="18">
        <v>8</v>
      </c>
      <c r="F2755" s="18">
        <v>11</v>
      </c>
      <c r="G2755" s="18">
        <v>16</v>
      </c>
      <c r="H2755" s="18">
        <v>22</v>
      </c>
      <c r="I2755" s="18">
        <v>26</v>
      </c>
      <c r="J2755" s="18">
        <v>31</v>
      </c>
      <c r="K2755" s="19"/>
      <c r="L2755" s="27" t="s">
        <v>63</v>
      </c>
      <c r="M2755" s="104" t="e">
        <f>#REF!</f>
        <v>#REF!</v>
      </c>
      <c r="N2755" s="113" t="e">
        <f>IF(M2755=0,"",CHOOSE(M2755,"4","5","7","8","8","11","11","11","11","11","16","16","16","16","16","16","16","16","16","16","22","22","22","22","22","22","22","22","22","22","26","26","26","26","26","26","26","26","26","26","31","31","31","31","31","31","31","31","31","31","31","手入力箇所","手入力箇所","手入力箇所","手入力箇所","手入力箇所","手入力箇所","手入力箇所","手入力箇所","手入力箇所","手入力箇所"))</f>
        <v>#REF!</v>
      </c>
    </row>
    <row r="2756" spans="1:14" ht="24.6" thickBot="1" x14ac:dyDescent="0.25">
      <c r="A2756" s="28" t="s">
        <v>70</v>
      </c>
      <c r="B2756" s="18">
        <v>5</v>
      </c>
      <c r="C2756" s="18">
        <v>6</v>
      </c>
      <c r="D2756" s="18">
        <v>7</v>
      </c>
      <c r="E2756" s="18"/>
      <c r="F2756" s="18"/>
      <c r="G2756" s="18"/>
      <c r="H2756" s="18"/>
      <c r="I2756" s="18"/>
      <c r="J2756" s="62"/>
      <c r="K2756" s="19"/>
      <c r="L2756" s="28" t="s">
        <v>70</v>
      </c>
      <c r="M2756" s="104" t="e">
        <f>#REF!</f>
        <v>#REF!</v>
      </c>
      <c r="N2756" s="113" t="e">
        <f>IF(M2756=0,"",CHOOSE(M2756,"5","6","7","手入力箇所","手入力箇所","手入力箇所","手入力箇所","手入力箇所","手入力箇所","手入力箇所","手入力箇所","手入力箇所","手入力箇所"))</f>
        <v>#REF!</v>
      </c>
    </row>
    <row r="2757" spans="1:14" ht="13.8" thickBot="1" x14ac:dyDescent="0.25">
      <c r="A2757" s="29" t="s">
        <v>71</v>
      </c>
      <c r="B2757" s="18">
        <v>3</v>
      </c>
      <c r="C2757" s="18">
        <v>6</v>
      </c>
      <c r="D2757" s="18">
        <v>19</v>
      </c>
      <c r="E2757" s="18"/>
      <c r="F2757" s="18"/>
      <c r="G2757" s="18"/>
      <c r="H2757" s="18"/>
      <c r="I2757" s="18"/>
      <c r="J2757" s="62"/>
      <c r="K2757" s="19"/>
      <c r="L2757" s="29" t="s">
        <v>71</v>
      </c>
      <c r="M2757" s="104" t="e">
        <f>#REF!</f>
        <v>#REF!</v>
      </c>
      <c r="N2757" s="113" t="e">
        <f>IF(M2757=0,"",CHOOSE(M2757,"3","6","19","手入力箇所","手入力箇所","手入力箇所","手入力箇所","手入力箇所","手入力箇所","手入力箇所","手入力箇所","手入力箇所","手入力箇所"))</f>
        <v>#REF!</v>
      </c>
    </row>
    <row r="2758" spans="1:14" ht="13.8" thickBot="1" x14ac:dyDescent="0.25">
      <c r="A2758" s="29" t="s">
        <v>72</v>
      </c>
      <c r="B2758" s="18">
        <v>1</v>
      </c>
      <c r="C2758" s="18">
        <v>3</v>
      </c>
      <c r="D2758" s="18">
        <v>5</v>
      </c>
      <c r="E2758" s="18">
        <v>9</v>
      </c>
      <c r="F2758" s="18">
        <v>26</v>
      </c>
      <c r="G2758" s="18"/>
      <c r="H2758" s="18"/>
      <c r="I2758" s="18"/>
      <c r="J2758" s="62"/>
      <c r="K2758" s="19"/>
      <c r="L2758" s="29" t="s">
        <v>72</v>
      </c>
      <c r="M2758" s="104" t="e">
        <f>#REF!</f>
        <v>#REF!</v>
      </c>
      <c r="N2758" s="113" t="e">
        <f>IF(M2758=0,"",CHOOSE(M2758,"1","3","5","9","9","26","26","26","26","26","手入力箇所","手入力箇所","手入力箇所","手入力箇所","手入力箇所","手入力箇所","手入力箇所","手入力箇所","手入力箇所","手入力箇所"))</f>
        <v>#REF!</v>
      </c>
    </row>
    <row r="2759" spans="1:14" ht="13.8" thickBot="1" x14ac:dyDescent="0.25">
      <c r="A2759" s="29" t="s">
        <v>73</v>
      </c>
      <c r="B2759" s="18">
        <v>4</v>
      </c>
      <c r="C2759" s="18">
        <v>11</v>
      </c>
      <c r="D2759" s="18">
        <v>20</v>
      </c>
      <c r="E2759" s="18">
        <v>33</v>
      </c>
      <c r="F2759" s="18"/>
      <c r="G2759" s="18"/>
      <c r="H2759" s="18"/>
      <c r="I2759" s="18"/>
      <c r="J2759" s="62"/>
      <c r="K2759" s="19"/>
      <c r="L2759" s="29" t="s">
        <v>73</v>
      </c>
      <c r="M2759" s="104" t="e">
        <f>#REF!</f>
        <v>#REF!</v>
      </c>
      <c r="N2759" s="113" t="e">
        <f>IF(M2759=0,"",CHOOSE(M2759,"4","11","20","33","33","手入力箇所","手入力箇所","手入力箇所","手入力箇所","手入力箇所","手入力箇所","手入力箇所","手入力箇所","手入力箇所","手入力箇所"))</f>
        <v>#REF!</v>
      </c>
    </row>
    <row r="2760" spans="1:14" ht="37.200000000000003" thickBot="1" x14ac:dyDescent="0.25">
      <c r="A2760" s="30" t="s">
        <v>74</v>
      </c>
      <c r="B2760" s="18">
        <v>4</v>
      </c>
      <c r="C2760" s="18">
        <v>6</v>
      </c>
      <c r="D2760" s="18">
        <v>8</v>
      </c>
      <c r="E2760" s="18">
        <v>10</v>
      </c>
      <c r="F2760" s="18">
        <v>15</v>
      </c>
      <c r="G2760" s="18">
        <v>23</v>
      </c>
      <c r="H2760" s="18">
        <v>33</v>
      </c>
      <c r="I2760" s="18"/>
      <c r="J2760" s="62"/>
      <c r="K2760" s="19"/>
      <c r="L2760" s="30" t="s">
        <v>74</v>
      </c>
      <c r="M2760" s="104" t="e">
        <f>#REF!</f>
        <v>#REF!</v>
      </c>
      <c r="N2760" s="113" t="e">
        <f>IF(M2760=0,"",CHOOSE(M2760,"4","6","8","10","10","15","15","15","15","15","23","23","23","23","23","23","23","23","23","23","33","33","33","33","33","33","33","33","33","33","手入力箇所","手入力箇所","手入力箇所","手入力箇所","手入力箇所","手入力箇所","手入力箇所","手入力箇所","手入力箇所","手入力箇所"))</f>
        <v>#REF!</v>
      </c>
    </row>
    <row r="2761" spans="1:14" ht="13.8" thickBot="1" x14ac:dyDescent="0.25">
      <c r="A2761" s="29" t="s">
        <v>75</v>
      </c>
      <c r="B2761" s="18">
        <v>6</v>
      </c>
      <c r="C2761" s="18">
        <v>14</v>
      </c>
      <c r="D2761" s="18">
        <v>25</v>
      </c>
      <c r="E2761" s="18">
        <v>39</v>
      </c>
      <c r="F2761" s="18"/>
      <c r="G2761" s="18"/>
      <c r="H2761" s="18"/>
      <c r="I2761" s="18"/>
      <c r="J2761" s="62"/>
      <c r="K2761" s="19"/>
      <c r="L2761" s="29" t="s">
        <v>75</v>
      </c>
      <c r="M2761" s="104" t="e">
        <f>#REF!</f>
        <v>#REF!</v>
      </c>
      <c r="N2761" s="113" t="e">
        <f>IF(M2761=0,"",CHOOSE(M2761,"6","14","25","39","39","手入力箇所","手入力箇所","手入力箇所","手入力箇所","手入力箇所","手入力箇所","手入力箇所","手入力箇所","手入力箇所","手入力箇所"))</f>
        <v>#REF!</v>
      </c>
    </row>
    <row r="2762" spans="1:14" ht="37.200000000000003" thickBot="1" x14ac:dyDescent="0.25">
      <c r="A2762" s="30" t="s">
        <v>76</v>
      </c>
      <c r="B2762" s="18">
        <v>2</v>
      </c>
      <c r="C2762" s="18">
        <v>3</v>
      </c>
      <c r="D2762" s="18">
        <v>6</v>
      </c>
      <c r="E2762" s="18">
        <v>9</v>
      </c>
      <c r="F2762" s="18"/>
      <c r="G2762" s="18"/>
      <c r="H2762" s="18"/>
      <c r="I2762" s="18"/>
      <c r="J2762" s="62"/>
      <c r="K2762" s="19"/>
      <c r="L2762" s="30" t="s">
        <v>76</v>
      </c>
      <c r="M2762" s="104" t="e">
        <f>#REF!</f>
        <v>#REF!</v>
      </c>
      <c r="N2762" s="113" t="e">
        <f>IF(M2762=0,"",CHOOSE(M2762,"2","3","6","9","9","手入力箇所","手入力箇所","手入力箇所","手入力箇所","手入力箇所","手入力箇所","手入力箇所","手入力箇所","手入力箇所","手入力箇所"))</f>
        <v>#REF!</v>
      </c>
    </row>
    <row r="2763" spans="1:14" ht="27" thickBot="1" x14ac:dyDescent="0.25">
      <c r="A2763" s="31" t="s">
        <v>77</v>
      </c>
      <c r="B2763" s="18">
        <v>12</v>
      </c>
      <c r="C2763" s="18">
        <v>18</v>
      </c>
      <c r="D2763" s="18">
        <v>22</v>
      </c>
      <c r="E2763" s="18">
        <v>26</v>
      </c>
      <c r="F2763" s="62"/>
      <c r="G2763" s="62"/>
      <c r="H2763" s="62"/>
      <c r="I2763" s="62"/>
      <c r="J2763" s="62"/>
      <c r="K2763" s="19"/>
      <c r="L2763" s="31" t="s">
        <v>77</v>
      </c>
      <c r="M2763" s="104" t="e">
        <f>#REF!</f>
        <v>#REF!</v>
      </c>
      <c r="N2763" s="113" t="e">
        <f>IF(M2763=0,"",CHOOSE(M2763,"12","18","22","26","26","手入力箇所","手入力箇所","手入力箇所","手入力箇所","手入力箇所","手入力箇所","手入力箇所","手入力箇所","手入力箇所","手入力箇所"))</f>
        <v>#REF!</v>
      </c>
    </row>
    <row r="2764" spans="1:14" ht="40.200000000000003" thickBot="1" x14ac:dyDescent="0.25">
      <c r="A2764" s="31" t="s">
        <v>78</v>
      </c>
      <c r="B2764" s="18">
        <v>5</v>
      </c>
      <c r="C2764" s="18">
        <v>8</v>
      </c>
      <c r="D2764" s="18">
        <v>11</v>
      </c>
      <c r="E2764" s="18">
        <v>14</v>
      </c>
      <c r="F2764" s="62"/>
      <c r="G2764" s="62"/>
      <c r="H2764" s="62"/>
      <c r="I2764" s="62"/>
      <c r="J2764" s="62"/>
      <c r="K2764" s="19"/>
      <c r="L2764" s="31" t="s">
        <v>78</v>
      </c>
      <c r="M2764" s="104" t="e">
        <f>#REF!</f>
        <v>#REF!</v>
      </c>
      <c r="N2764" s="113" t="e">
        <f>IF(M2764=0,"",CHOOSE(M2764,"5","8","11","14","14","手入力箇所","手入力箇所","手入力箇所","手入力箇所","手入力箇所","手入力箇所","手入力箇所","手入力箇所","手入力箇所","手入力箇所"))</f>
        <v>#REF!</v>
      </c>
    </row>
    <row r="2765" spans="1:14" ht="27" thickBot="1" x14ac:dyDescent="0.25">
      <c r="A2765" s="31" t="s">
        <v>79</v>
      </c>
      <c r="B2765" s="18">
        <v>6</v>
      </c>
      <c r="C2765" s="18">
        <v>11</v>
      </c>
      <c r="D2765" s="18">
        <v>16</v>
      </c>
      <c r="E2765" s="18">
        <v>21</v>
      </c>
      <c r="F2765" s="62"/>
      <c r="G2765" s="62"/>
      <c r="H2765" s="62"/>
      <c r="I2765" s="62"/>
      <c r="J2765" s="62"/>
      <c r="K2765" s="19"/>
      <c r="L2765" s="31" t="s">
        <v>79</v>
      </c>
      <c r="M2765" s="104" t="e">
        <f>#REF!</f>
        <v>#REF!</v>
      </c>
      <c r="N2765" s="113" t="e">
        <f>IF(M2765=0,"",CHOOSE(M2765,"6","11","16","21","21","手入力箇所","手入力箇所","手入力箇所","手入力箇所","手入力箇所","手入力箇所","手入力箇所","手入力箇所","手入力箇所"))</f>
        <v>#REF!</v>
      </c>
    </row>
    <row r="2766" spans="1:14" ht="40.200000000000003" thickBot="1" x14ac:dyDescent="0.25">
      <c r="A2766" s="31" t="s">
        <v>80</v>
      </c>
      <c r="B2766" s="18">
        <v>5</v>
      </c>
      <c r="C2766" s="18">
        <v>7</v>
      </c>
      <c r="D2766" s="18">
        <v>9</v>
      </c>
      <c r="E2766" s="18">
        <v>10</v>
      </c>
      <c r="F2766" s="62"/>
      <c r="G2766" s="62"/>
      <c r="H2766" s="62"/>
      <c r="I2766" s="62"/>
      <c r="J2766" s="62"/>
      <c r="K2766" s="19"/>
      <c r="L2766" s="31" t="s">
        <v>80</v>
      </c>
      <c r="M2766" s="104" t="e">
        <f>#REF!</f>
        <v>#REF!</v>
      </c>
      <c r="N2766" s="113" t="e">
        <f>IF(M2766=0,"",CHOOSE(M2766,"5","7","9","10","10","手入力箇所","手入力箇所","手入力箇所","手入力箇所","手入力箇所","手入力箇所","手入力箇所","手入力箇所","手入力箇所"))</f>
        <v>#REF!</v>
      </c>
    </row>
    <row r="2767" spans="1:14" ht="40.200000000000003" thickBot="1" x14ac:dyDescent="0.25">
      <c r="A2767" s="31" t="s">
        <v>81</v>
      </c>
      <c r="B2767" s="18">
        <v>9</v>
      </c>
      <c r="C2767" s="18">
        <v>14</v>
      </c>
      <c r="D2767" s="62"/>
      <c r="E2767" s="62"/>
      <c r="F2767" s="62"/>
      <c r="G2767" s="62"/>
      <c r="H2767" s="62"/>
      <c r="I2767" s="62"/>
      <c r="J2767" s="62"/>
      <c r="K2767" s="19"/>
      <c r="L2767" s="31" t="s">
        <v>81</v>
      </c>
      <c r="M2767" s="104" t="e">
        <f>#REF!</f>
        <v>#REF!</v>
      </c>
      <c r="N2767" s="113" t="e">
        <f>IF(M2767=0,"",CHOOSE(M2767,"9","14","手入力箇所","手入力箇所","手入力箇所","手入力箇所","手入力箇所","手入力箇所","手入力箇所","手入力箇所","手入力箇所","手入力箇所"))</f>
        <v>#REF!</v>
      </c>
    </row>
    <row r="2768" spans="1:14" ht="13.8" thickBot="1" x14ac:dyDescent="0.25">
      <c r="A2768" s="31" t="s">
        <v>82</v>
      </c>
      <c r="B2768" s="18">
        <v>3</v>
      </c>
      <c r="C2768" s="18">
        <v>4</v>
      </c>
      <c r="D2768" s="18">
        <v>4</v>
      </c>
      <c r="E2768" s="18">
        <v>5</v>
      </c>
      <c r="F2768" s="18">
        <v>6</v>
      </c>
      <c r="G2768" s="18">
        <v>8</v>
      </c>
      <c r="H2768" s="18">
        <v>9</v>
      </c>
      <c r="I2768" s="18">
        <v>11</v>
      </c>
      <c r="J2768" s="18">
        <v>12</v>
      </c>
      <c r="K2768" s="19"/>
      <c r="L2768" s="31" t="s">
        <v>82</v>
      </c>
      <c r="M2768" s="104" t="e">
        <f>#REF!</f>
        <v>#REF!</v>
      </c>
      <c r="N2768" s="113" t="e">
        <f>IF(M2768=0,"",CHOOSE(M2768,"3","4","4","5","5","6","6","6","6","6","8","8","8","8","8","8","8","8","8","8","9","9","9","9","9","9","9","9","9","9","11","11","11","11","11","11","11","11","11","11","12","12","12","12","12","12","12","12","12","12","12","手入力箇所","手入力箇所","手入力箇所","手入力箇所","手入力箇所","手入力箇所","手入力箇所","手入力箇所","手入力箇所","手入力箇所"))</f>
        <v>#REF!</v>
      </c>
    </row>
    <row r="2769" spans="1:14" ht="13.8" thickBot="1" x14ac:dyDescent="0.25">
      <c r="A2769" s="31" t="s">
        <v>83</v>
      </c>
      <c r="B2769" s="18">
        <v>3</v>
      </c>
      <c r="C2769" s="18">
        <v>4</v>
      </c>
      <c r="D2769" s="18">
        <v>4</v>
      </c>
      <c r="E2769" s="18">
        <v>5</v>
      </c>
      <c r="F2769" s="18">
        <v>6</v>
      </c>
      <c r="G2769" s="18">
        <v>8</v>
      </c>
      <c r="H2769" s="18">
        <v>10</v>
      </c>
      <c r="I2769" s="18">
        <v>12</v>
      </c>
      <c r="J2769" s="18">
        <v>13</v>
      </c>
      <c r="K2769" s="19"/>
      <c r="L2769" s="31" t="s">
        <v>83</v>
      </c>
      <c r="M2769" s="104" t="e">
        <f>#REF!</f>
        <v>#REF!</v>
      </c>
      <c r="N2769" s="113" t="e">
        <f>IF(M2769=0,"",CHOOSE(M2769,"3","4","4","5","5","6","6","6","6","6","8","8","8","8","8","8","8","8","8","8","10","10","10","10","10","10","10","10","10","10","12","12","12","12","12","12","12","12","12","12","13","13","13","13","13","13","13","13","13","13","13","手入力箇所","手入力箇所","手入力箇所","手入力箇所","手入力箇所","手入力箇所","手入力箇所","手入力箇所","手入力箇所","手入力箇所"))</f>
        <v>#REF!</v>
      </c>
    </row>
    <row r="2770" spans="1:14" ht="27" thickBot="1" x14ac:dyDescent="0.25">
      <c r="A2770" s="32" t="s">
        <v>84</v>
      </c>
      <c r="B2770" s="20">
        <v>1</v>
      </c>
      <c r="C2770" s="20">
        <v>2</v>
      </c>
      <c r="D2770" s="20">
        <v>3</v>
      </c>
      <c r="E2770" s="20">
        <v>4</v>
      </c>
      <c r="F2770" s="20">
        <v>8</v>
      </c>
      <c r="G2770" s="20">
        <v>19</v>
      </c>
      <c r="H2770" s="63"/>
      <c r="I2770" s="63"/>
      <c r="J2770" s="63"/>
      <c r="K2770" s="21"/>
      <c r="L2770" s="32" t="s">
        <v>84</v>
      </c>
      <c r="M2770" s="104" t="e">
        <f>#REF!</f>
        <v>#REF!</v>
      </c>
      <c r="N2770" s="113" t="e">
        <f>IF(M2770=0,"",CHOOSE(M2770,"1","2","3","4","4","8","8","8","8","8","19","19","19","19","19","19","19","19","19","19","手入力箇所","手入力箇所","手入力箇所","手入力箇所","手入力箇所","手入力箇所","手入力箇所","手入力箇所","手入力箇所","手入力箇所"))</f>
        <v>#REF!</v>
      </c>
    </row>
    <row r="2771" spans="1:14" ht="13.8" thickBot="1" x14ac:dyDescent="0.25"/>
    <row r="2772" spans="1:14" ht="13.8" thickBot="1" x14ac:dyDescent="0.25">
      <c r="A2772" s="686" t="e">
        <f>A2745</f>
        <v>#REF!</v>
      </c>
      <c r="B2772" s="686"/>
      <c r="C2772" s="686"/>
      <c r="D2772" s="687" t="s">
        <v>193</v>
      </c>
      <c r="E2772" s="687"/>
      <c r="F2772" s="687"/>
      <c r="G2772" s="687"/>
      <c r="H2772" s="687"/>
      <c r="I2772" s="687"/>
      <c r="J2772" s="687"/>
      <c r="K2772" s="687"/>
      <c r="L2772" s="687"/>
      <c r="M2772" s="687"/>
      <c r="N2772" s="687"/>
    </row>
    <row r="2773" spans="1:14" ht="13.8" thickBot="1" x14ac:dyDescent="0.25">
      <c r="A2773" s="105"/>
      <c r="B2773" s="33">
        <v>1</v>
      </c>
      <c r="C2773" s="24">
        <v>2</v>
      </c>
      <c r="D2773" s="24">
        <v>3</v>
      </c>
      <c r="E2773" s="24" t="s">
        <v>58</v>
      </c>
      <c r="F2773" s="24" t="s">
        <v>59</v>
      </c>
      <c r="G2773" s="24" t="s">
        <v>60</v>
      </c>
      <c r="H2773" s="24" t="s">
        <v>61</v>
      </c>
      <c r="I2773" s="24" t="s">
        <v>62</v>
      </c>
      <c r="J2773" s="24" t="s">
        <v>194</v>
      </c>
      <c r="K2773" s="102" t="s">
        <v>85</v>
      </c>
      <c r="L2773" s="105" t="s">
        <v>189</v>
      </c>
      <c r="M2773" s="105" t="s">
        <v>188</v>
      </c>
      <c r="N2773" s="105" t="s">
        <v>51</v>
      </c>
    </row>
    <row r="2774" spans="1:14" ht="13.8" thickBot="1" x14ac:dyDescent="0.25">
      <c r="A2774" s="26" t="s">
        <v>56</v>
      </c>
      <c r="B2774" s="22">
        <v>16</v>
      </c>
      <c r="C2774" s="22">
        <v>25</v>
      </c>
      <c r="D2774" s="22">
        <v>32</v>
      </c>
      <c r="E2774" s="22">
        <v>38</v>
      </c>
      <c r="F2774" s="22">
        <v>56</v>
      </c>
      <c r="G2774" s="22">
        <v>87</v>
      </c>
      <c r="H2774" s="22">
        <v>121</v>
      </c>
      <c r="I2774" s="22"/>
      <c r="J2774" s="23"/>
      <c r="K2774" s="68"/>
      <c r="L2774" s="107" t="s">
        <v>56</v>
      </c>
      <c r="M2774" s="103" t="e">
        <f>#REF!</f>
        <v>#REF!</v>
      </c>
      <c r="N2774" s="103" t="e">
        <f>IF(M2774=0,"",CHOOSE(M2774,"16","25","32","38","38","56","56","56","56","56","87","87","87","87","87","87","87","87","87","87","121","121","121","121","121","121","121","121","121","121","手入力箇所","手入力箇所","手入力箇所","手入力箇所","手入力箇所","手入力箇所","手入力箇所","手入力箇所","手入力箇所","手入力箇所"))</f>
        <v>#REF!</v>
      </c>
    </row>
    <row r="2775" spans="1:14" ht="13.8" thickBot="1" x14ac:dyDescent="0.25">
      <c r="A2775" s="27" t="s">
        <v>57</v>
      </c>
      <c r="B2775" s="18">
        <v>25</v>
      </c>
      <c r="C2775" s="18">
        <v>33</v>
      </c>
      <c r="D2775" s="18">
        <v>40</v>
      </c>
      <c r="E2775" s="18">
        <v>45</v>
      </c>
      <c r="F2775" s="18">
        <v>58</v>
      </c>
      <c r="G2775" s="18">
        <v>79</v>
      </c>
      <c r="H2775" s="18"/>
      <c r="I2775" s="18"/>
      <c r="J2775" s="62"/>
      <c r="K2775" s="69"/>
      <c r="L2775" s="107" t="s">
        <v>57</v>
      </c>
      <c r="M2775" s="103" t="e">
        <f>#REF!</f>
        <v>#REF!</v>
      </c>
      <c r="N2775" s="103" t="e">
        <f>IF(M2775=0,"",CHOOSE(M2775,"25","33","40","45","45","58","58","58","58","58","79","79","79","79","79","79","79","79","79","79","手入力箇所","手入力箇所","手入力箇所","手入力箇所","手入力箇所","手入力箇所","手入力箇所","手入力箇所","手入力箇所","手入力箇所"))</f>
        <v>#REF!</v>
      </c>
    </row>
    <row r="2776" spans="1:14" ht="48.6" thickBot="1" x14ac:dyDescent="0.25">
      <c r="A2776" s="28" t="s">
        <v>64</v>
      </c>
      <c r="B2776" s="18">
        <v>32</v>
      </c>
      <c r="C2776" s="18"/>
      <c r="D2776" s="18"/>
      <c r="E2776" s="18"/>
      <c r="F2776" s="18"/>
      <c r="G2776" s="18"/>
      <c r="H2776" s="18"/>
      <c r="I2776" s="18"/>
      <c r="J2776" s="62"/>
      <c r="K2776" s="69"/>
      <c r="L2776" s="108" t="s">
        <v>64</v>
      </c>
      <c r="M2776" s="103" t="e">
        <f>#REF!</f>
        <v>#REF!</v>
      </c>
      <c r="N2776" s="103" t="e">
        <f>IF(M2776=0,"",CHOOSE(M2776,"32","手入力箇所","手入力箇所","手入力箇所","手入力箇所","手入力箇所","手入力箇所","手入力箇所","手入力箇所","手入力箇所","手入力箇所"))</f>
        <v>#REF!</v>
      </c>
    </row>
    <row r="2777" spans="1:14" ht="48.6" thickBot="1" x14ac:dyDescent="0.25">
      <c r="A2777" s="28" t="s">
        <v>65</v>
      </c>
      <c r="B2777" s="18">
        <v>36</v>
      </c>
      <c r="C2777" s="18"/>
      <c r="D2777" s="18"/>
      <c r="E2777" s="18"/>
      <c r="F2777" s="18"/>
      <c r="G2777" s="18"/>
      <c r="H2777" s="18"/>
      <c r="I2777" s="18"/>
      <c r="J2777" s="62"/>
      <c r="K2777" s="69"/>
      <c r="L2777" s="108" t="s">
        <v>65</v>
      </c>
      <c r="M2777" s="103" t="e">
        <f>#REF!</f>
        <v>#REF!</v>
      </c>
      <c r="N2777" s="103" t="e">
        <f>IF(M2777=0,"",CHOOSE(M2777,"36","手入力箇所","手入力箇所","手入力箇所","手入力箇所","手入力箇所","手入力箇所","手入力箇所","手入力箇所","手入力箇所","手入力箇所"))</f>
        <v>#REF!</v>
      </c>
    </row>
    <row r="2778" spans="1:14" ht="24.6" thickBot="1" x14ac:dyDescent="0.25">
      <c r="A2778" s="28" t="s">
        <v>66</v>
      </c>
      <c r="B2778" s="18">
        <v>24</v>
      </c>
      <c r="C2778" s="18">
        <v>30</v>
      </c>
      <c r="D2778" s="18">
        <v>33</v>
      </c>
      <c r="E2778" s="18">
        <v>35</v>
      </c>
      <c r="F2778" s="18">
        <v>42</v>
      </c>
      <c r="G2778" s="18"/>
      <c r="H2778" s="18"/>
      <c r="I2778" s="18"/>
      <c r="J2778" s="62"/>
      <c r="K2778" s="69"/>
      <c r="L2778" s="108" t="s">
        <v>66</v>
      </c>
      <c r="M2778" s="103" t="e">
        <f>#REF!</f>
        <v>#REF!</v>
      </c>
      <c r="N2778" s="103" t="e">
        <f>IF(M2778=0,"",CHOOSE(M2778,"24","30","33","35","35","42","42","42","42","42","手入力箇所","手入力箇所","手入力箇所","手入力箇所","手入力箇所","手入力箇所","手入力箇所","手入力箇所","手入力箇所","手入力箇所"))</f>
        <v>#REF!</v>
      </c>
    </row>
    <row r="2779" spans="1:14" ht="36.6" thickBot="1" x14ac:dyDescent="0.25">
      <c r="A2779" s="28" t="s">
        <v>67</v>
      </c>
      <c r="B2779" s="18">
        <v>7</v>
      </c>
      <c r="C2779" s="18">
        <v>12</v>
      </c>
      <c r="D2779" s="18">
        <v>16</v>
      </c>
      <c r="E2779" s="18">
        <v>19</v>
      </c>
      <c r="F2779" s="18"/>
      <c r="G2779" s="18"/>
      <c r="H2779" s="18"/>
      <c r="I2779" s="18"/>
      <c r="J2779" s="62"/>
      <c r="K2779" s="69"/>
      <c r="L2779" s="108" t="s">
        <v>67</v>
      </c>
      <c r="M2779" s="103" t="e">
        <f>#REF!</f>
        <v>#REF!</v>
      </c>
      <c r="N2779" s="103" t="e">
        <f>IF(M2779=0,"",CHOOSE(M2779,"7","12","16","19","19","手入力箇所","手入力箇所","手入力箇所","手入力箇所","手入力箇所","手入力箇所","手入力箇所","手入力箇所","手入力箇所","手入力箇所"))</f>
        <v>#REF!</v>
      </c>
    </row>
    <row r="2780" spans="1:14" ht="24.6" thickBot="1" x14ac:dyDescent="0.25">
      <c r="A2780" s="28" t="s">
        <v>68</v>
      </c>
      <c r="B2780" s="18">
        <v>21</v>
      </c>
      <c r="C2780" s="18">
        <v>35</v>
      </c>
      <c r="D2780" s="18">
        <v>48</v>
      </c>
      <c r="E2780" s="18">
        <v>59</v>
      </c>
      <c r="F2780" s="18">
        <v>94</v>
      </c>
      <c r="G2780" s="18">
        <v>159</v>
      </c>
      <c r="H2780" s="18">
        <v>235</v>
      </c>
      <c r="I2780" s="18"/>
      <c r="J2780" s="62"/>
      <c r="K2780" s="69"/>
      <c r="L2780" s="108" t="s">
        <v>68</v>
      </c>
      <c r="M2780" s="103" t="e">
        <f>#REF!</f>
        <v>#REF!</v>
      </c>
      <c r="N2780" s="103" t="e">
        <f>IF(M2780=0,"",CHOOSE(M2780,"21","35","48","59","59","94","94","94","94","94","159","159","159","159","159","159","159","159","159","159","235","235","235","235","235","235","235","235","235","235","手入力箇所","手入力箇所","手入力箇所","手入力箇所","手入力箇所","手入力箇所","手入力箇所","手入力箇所","手入力箇所","手入力箇所"))</f>
        <v>#REF!</v>
      </c>
    </row>
    <row r="2781" spans="1:14" ht="36.6" thickBot="1" x14ac:dyDescent="0.25">
      <c r="A2781" s="28" t="s">
        <v>69</v>
      </c>
      <c r="B2781" s="18">
        <v>22</v>
      </c>
      <c r="C2781" s="18">
        <v>26</v>
      </c>
      <c r="D2781" s="18">
        <v>28</v>
      </c>
      <c r="E2781" s="18">
        <v>29</v>
      </c>
      <c r="F2781" s="18">
        <v>34</v>
      </c>
      <c r="G2781" s="18"/>
      <c r="H2781" s="18"/>
      <c r="I2781" s="18"/>
      <c r="J2781" s="62"/>
      <c r="K2781" s="69"/>
      <c r="L2781" s="108" t="s">
        <v>69</v>
      </c>
      <c r="M2781" s="103" t="e">
        <f>#REF!</f>
        <v>#REF!</v>
      </c>
      <c r="N2781" s="103" t="e">
        <f>IF(M2781=0,"",CHOOSE(M2781,"22","26","28","29","29","34","34","34","34","34","手入力箇所","手入力箇所","手入力箇所","手入力箇所","手入力箇所","手入力箇所","手入力箇所","手入力箇所","手入力箇所","手入力箇所"))</f>
        <v>#REF!</v>
      </c>
    </row>
    <row r="2782" spans="1:14" ht="13.8" thickBot="1" x14ac:dyDescent="0.25">
      <c r="A2782" s="27" t="s">
        <v>63</v>
      </c>
      <c r="B2782" s="18">
        <v>21</v>
      </c>
      <c r="C2782" s="18">
        <v>33</v>
      </c>
      <c r="D2782" s="18">
        <v>46</v>
      </c>
      <c r="E2782" s="18">
        <v>56</v>
      </c>
      <c r="F2782" s="18">
        <v>89</v>
      </c>
      <c r="G2782" s="18">
        <v>151</v>
      </c>
      <c r="H2782" s="18">
        <v>224</v>
      </c>
      <c r="I2782" s="18">
        <v>289</v>
      </c>
      <c r="J2782" s="18">
        <v>350</v>
      </c>
      <c r="K2782" s="69"/>
      <c r="L2782" s="107" t="s">
        <v>63</v>
      </c>
      <c r="M2782" s="103" t="e">
        <f>#REF!</f>
        <v>#REF!</v>
      </c>
      <c r="N2782" s="103" t="e">
        <f>IF(M2782=0,"",CHOOSE(M2782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783" spans="1:14" ht="24.6" thickBot="1" x14ac:dyDescent="0.25">
      <c r="A2783" s="34" t="s">
        <v>70</v>
      </c>
      <c r="B2783" s="35">
        <v>13</v>
      </c>
      <c r="C2783" s="35">
        <v>33</v>
      </c>
      <c r="D2783" s="35">
        <v>59</v>
      </c>
      <c r="E2783" s="35"/>
      <c r="F2783" s="35"/>
      <c r="G2783" s="35"/>
      <c r="H2783" s="35"/>
      <c r="I2783" s="35"/>
      <c r="J2783" s="36"/>
      <c r="K2783" s="67"/>
      <c r="L2783" s="108" t="s">
        <v>70</v>
      </c>
      <c r="M2783" s="103" t="e">
        <f>#REF!</f>
        <v>#REF!</v>
      </c>
      <c r="N2783" s="103" t="e">
        <f>IF(M2783=0,"",CHOOSE(M2783,"13","33","59","手入力箇所","手入力箇所","手入力箇所","手入力箇所","手入力箇所","手入力箇所","手入力箇所","手入力箇所","手入力箇所","手入力箇所"))</f>
        <v>#REF!</v>
      </c>
    </row>
    <row r="2784" spans="1:14" ht="13.8" thickBot="1" x14ac:dyDescent="0.25">
      <c r="A2784" s="37" t="s">
        <v>71</v>
      </c>
      <c r="B2784" s="17">
        <v>23</v>
      </c>
      <c r="C2784" s="17">
        <v>39</v>
      </c>
      <c r="D2784" s="17">
        <v>97</v>
      </c>
      <c r="E2784" s="17"/>
      <c r="F2784" s="17"/>
      <c r="G2784" s="17"/>
      <c r="H2784" s="17"/>
      <c r="I2784" s="17"/>
      <c r="J2784" s="64"/>
      <c r="K2784" s="70"/>
      <c r="L2784" s="109" t="s">
        <v>71</v>
      </c>
      <c r="M2784" s="103" t="e">
        <f>#REF!</f>
        <v>#REF!</v>
      </c>
      <c r="N2784" s="103" t="e">
        <f>IF(M2784=0,"",CHOOSE(M2784,"23","39","97","手入力箇所","手入力箇所","手入力箇所","手入力箇所","手入力箇所","手入力箇所","手入力箇所","手入力箇所","手入力箇所","手入力箇所"))</f>
        <v>#REF!</v>
      </c>
    </row>
    <row r="2785" spans="1:14" ht="13.8" thickBot="1" x14ac:dyDescent="0.25">
      <c r="A2785" s="29" t="s">
        <v>72</v>
      </c>
      <c r="B2785" s="18">
        <v>21</v>
      </c>
      <c r="C2785" s="18">
        <v>37</v>
      </c>
      <c r="D2785" s="18">
        <v>58</v>
      </c>
      <c r="E2785" s="18">
        <v>76</v>
      </c>
      <c r="F2785" s="18">
        <v>137</v>
      </c>
      <c r="G2785" s="18"/>
      <c r="H2785" s="18"/>
      <c r="I2785" s="18"/>
      <c r="J2785" s="62"/>
      <c r="K2785" s="69"/>
      <c r="L2785" s="109" t="s">
        <v>72</v>
      </c>
      <c r="M2785" s="103" t="e">
        <f>#REF!</f>
        <v>#REF!</v>
      </c>
      <c r="N2785" s="103" t="e">
        <f>IF(M2785=0,"",CHOOSE(M2785,"21","37","58","76","76","137","137","137","137","137","手入力箇所","手入力箇所","手入力箇所","手入力箇所","手入力箇所","手入力箇所","手入力箇所","手入力箇所","手入力箇所","手入力箇所"))</f>
        <v>#REF!</v>
      </c>
    </row>
    <row r="2786" spans="1:14" ht="13.8" thickBot="1" x14ac:dyDescent="0.25">
      <c r="A2786" s="29" t="s">
        <v>73</v>
      </c>
      <c r="B2786" s="18">
        <v>48</v>
      </c>
      <c r="C2786" s="18">
        <v>93</v>
      </c>
      <c r="D2786" s="18">
        <v>138</v>
      </c>
      <c r="E2786" s="18">
        <v>183</v>
      </c>
      <c r="F2786" s="18"/>
      <c r="G2786" s="18"/>
      <c r="H2786" s="18"/>
      <c r="I2786" s="18"/>
      <c r="J2786" s="62"/>
      <c r="K2786" s="69"/>
      <c r="L2786" s="109" t="s">
        <v>73</v>
      </c>
      <c r="M2786" s="103" t="e">
        <f>#REF!</f>
        <v>#REF!</v>
      </c>
      <c r="N2786" s="103" t="e">
        <f>IF(M2786=0,"",CHOOSE(M2786,"48","93","138","183","183","手入力箇所","手入力箇所","手入力箇所","手入力箇所","手入力箇所","手入力箇所","手入力箇所","手入力箇所","手入力箇所","手入力箇所"))</f>
        <v>#REF!</v>
      </c>
    </row>
    <row r="2787" spans="1:14" ht="37.200000000000003" thickBot="1" x14ac:dyDescent="0.25">
      <c r="A2787" s="30" t="s">
        <v>74</v>
      </c>
      <c r="B2787" s="18">
        <v>13</v>
      </c>
      <c r="C2787" s="18">
        <v>26</v>
      </c>
      <c r="D2787" s="18">
        <v>40</v>
      </c>
      <c r="E2787" s="18">
        <v>55</v>
      </c>
      <c r="F2787" s="18">
        <v>107</v>
      </c>
      <c r="G2787" s="18">
        <v>224</v>
      </c>
      <c r="H2787" s="18">
        <v>386</v>
      </c>
      <c r="I2787" s="18"/>
      <c r="J2787" s="62"/>
      <c r="K2787" s="69"/>
      <c r="L2787" s="110" t="s">
        <v>74</v>
      </c>
      <c r="M2787" s="103" t="e">
        <f>#REF!</f>
        <v>#REF!</v>
      </c>
      <c r="N2787" s="103" t="e">
        <f>IF(M2787=0,"",CHOOSE(M2787,"13","26","40","55","55","107","107","107","107","107","224","224","224","224","224","224","224","224","224","224","386","386","386","386","386","386","386","386","386","386","手入力箇所","手入力箇所","手入力箇所","手入力箇所","手入力箇所","手入力箇所","手入力箇所","手入力箇所","手入力箇所","手入力箇所"))</f>
        <v>#REF!</v>
      </c>
    </row>
    <row r="2788" spans="1:14" ht="13.8" thickBot="1" x14ac:dyDescent="0.25">
      <c r="A2788" s="29" t="s">
        <v>75</v>
      </c>
      <c r="B2788" s="18">
        <v>36</v>
      </c>
      <c r="C2788" s="18">
        <v>98</v>
      </c>
      <c r="D2788" s="18">
        <v>173</v>
      </c>
      <c r="E2788" s="18">
        <v>274</v>
      </c>
      <c r="F2788" s="18"/>
      <c r="G2788" s="18"/>
      <c r="H2788" s="18"/>
      <c r="I2788" s="18"/>
      <c r="J2788" s="62"/>
      <c r="K2788" s="69"/>
      <c r="L2788" s="109" t="s">
        <v>75</v>
      </c>
      <c r="M2788" s="103" t="e">
        <f>#REF!</f>
        <v>#REF!</v>
      </c>
      <c r="N2788" s="103" t="e">
        <f>IF(M2788=0,"",CHOOSE(M2788,"36","98","173","274","274","手入力箇所","手入力箇所","手入力箇所","手入力箇所","手入力箇所","手入力箇所","手入力箇所","手入力箇所","手入力箇所","手入力箇所"))</f>
        <v>#REF!</v>
      </c>
    </row>
    <row r="2789" spans="1:14" ht="37.200000000000003" thickBot="1" x14ac:dyDescent="0.25">
      <c r="A2789" s="30" t="s">
        <v>76</v>
      </c>
      <c r="B2789" s="18">
        <v>127</v>
      </c>
      <c r="C2789" s="18">
        <v>127</v>
      </c>
      <c r="D2789" s="18">
        <v>127</v>
      </c>
      <c r="E2789" s="18">
        <v>127</v>
      </c>
      <c r="F2789" s="18"/>
      <c r="G2789" s="18"/>
      <c r="H2789" s="18"/>
      <c r="I2789" s="18"/>
      <c r="J2789" s="62"/>
      <c r="K2789" s="69"/>
      <c r="L2789" s="110" t="s">
        <v>76</v>
      </c>
      <c r="M2789" s="103" t="e">
        <f>#REF!</f>
        <v>#REF!</v>
      </c>
      <c r="N2789" s="103" t="e">
        <f>IF(M2789=0,"",CHOOSE(M2789,"127","127","127","127","127","手入力箇所","手入力箇所","手入力箇所","手入力箇所","手入力箇所","手入力箇所","手入力箇所","手入力箇所","手入力箇所","手入力箇所"))</f>
        <v>#REF!</v>
      </c>
    </row>
    <row r="2790" spans="1:14" ht="27" thickBot="1" x14ac:dyDescent="0.25">
      <c r="A2790" s="31" t="s">
        <v>77</v>
      </c>
      <c r="B2790" s="18">
        <v>42</v>
      </c>
      <c r="C2790" s="18">
        <v>90</v>
      </c>
      <c r="D2790" s="18">
        <v>141</v>
      </c>
      <c r="E2790" s="18">
        <v>193</v>
      </c>
      <c r="F2790" s="62"/>
      <c r="G2790" s="62"/>
      <c r="H2790" s="62"/>
      <c r="I2790" s="62"/>
      <c r="J2790" s="62"/>
      <c r="K2790" s="69"/>
      <c r="L2790" s="111" t="s">
        <v>77</v>
      </c>
      <c r="M2790" s="103" t="e">
        <f>#REF!</f>
        <v>#REF!</v>
      </c>
      <c r="N2790" s="103" t="e">
        <f>IF(M2790=0,"",CHOOSE(M2790,"42","90","141","193","1936","手入力箇所","手入力箇所","手入力箇所","手入力箇所","手入力箇所","手入力箇所","手入力箇所","手入力箇所","手入力箇所","手入力箇所"))</f>
        <v>#REF!</v>
      </c>
    </row>
    <row r="2791" spans="1:14" ht="40.200000000000003" thickBot="1" x14ac:dyDescent="0.25">
      <c r="A2791" s="31" t="s">
        <v>78</v>
      </c>
      <c r="B2791" s="18">
        <v>24</v>
      </c>
      <c r="C2791" s="18">
        <v>43</v>
      </c>
      <c r="D2791" s="18">
        <v>61</v>
      </c>
      <c r="E2791" s="18">
        <v>76</v>
      </c>
      <c r="F2791" s="62"/>
      <c r="G2791" s="62"/>
      <c r="H2791" s="62"/>
      <c r="I2791" s="62"/>
      <c r="J2791" s="62"/>
      <c r="K2791" s="69"/>
      <c r="L2791" s="111" t="s">
        <v>78</v>
      </c>
      <c r="M2791" s="103" t="e">
        <f>#REF!</f>
        <v>#REF!</v>
      </c>
      <c r="N2791" s="103" t="e">
        <f>IF(M2791=0,"",CHOOSE(M2791,"24","43","61","76","76","手入力箇所","手入力箇所","手入力箇所","手入力箇所","手入力箇所","手入力箇所","手入力箇所","手入力箇所","手入力箇所","手入力箇所"))</f>
        <v>#REF!</v>
      </c>
    </row>
    <row r="2792" spans="1:14" ht="27" thickBot="1" x14ac:dyDescent="0.25">
      <c r="A2792" s="31" t="s">
        <v>79</v>
      </c>
      <c r="B2792" s="18">
        <v>54</v>
      </c>
      <c r="C2792" s="18">
        <v>77</v>
      </c>
      <c r="D2792" s="18">
        <v>94</v>
      </c>
      <c r="E2792" s="18">
        <v>107</v>
      </c>
      <c r="F2792" s="62"/>
      <c r="G2792" s="62"/>
      <c r="H2792" s="62"/>
      <c r="I2792" s="62"/>
      <c r="J2792" s="62"/>
      <c r="K2792" s="69"/>
      <c r="L2792" s="111" t="s">
        <v>79</v>
      </c>
      <c r="M2792" s="103" t="e">
        <f>#REF!</f>
        <v>#REF!</v>
      </c>
      <c r="N2792" s="103" t="e">
        <f>IF(M2792=0,"",CHOOSE(M2792,"54","77","94","107","107","手入力箇所","手入力箇所","手入力箇所","手入力箇所","手入力箇所","手入力箇所","手入力箇所","手入力箇所","手入力箇所","手入力箇所"))</f>
        <v>#REF!</v>
      </c>
    </row>
    <row r="2793" spans="1:14" ht="40.200000000000003" thickBot="1" x14ac:dyDescent="0.25">
      <c r="A2793" s="31" t="s">
        <v>80</v>
      </c>
      <c r="B2793" s="18">
        <v>49</v>
      </c>
      <c r="C2793" s="18">
        <v>53</v>
      </c>
      <c r="D2793" s="18">
        <v>55</v>
      </c>
      <c r="E2793" s="18">
        <v>56</v>
      </c>
      <c r="F2793" s="62"/>
      <c r="G2793" s="62"/>
      <c r="H2793" s="62"/>
      <c r="I2793" s="62"/>
      <c r="J2793" s="62"/>
      <c r="K2793" s="69"/>
      <c r="L2793" s="111" t="s">
        <v>80</v>
      </c>
      <c r="M2793" s="103" t="e">
        <f>#REF!</f>
        <v>#REF!</v>
      </c>
      <c r="N2793" s="103" t="e">
        <f>IF(M2793=0,"",CHOOSE(M2793,"49","53","55","56","56","手入力箇所","手入力箇所","手入力箇所","手入力箇所","手入力箇所","手入力箇所","手入力箇所","手入力箇所","手入力箇所","手入力箇所"))</f>
        <v>#REF!</v>
      </c>
    </row>
    <row r="2794" spans="1:14" ht="40.200000000000003" thickBot="1" x14ac:dyDescent="0.25">
      <c r="A2794" s="38" t="s">
        <v>81</v>
      </c>
      <c r="B2794" s="35">
        <v>232</v>
      </c>
      <c r="C2794" s="35">
        <v>232</v>
      </c>
      <c r="D2794" s="36"/>
      <c r="E2794" s="36"/>
      <c r="F2794" s="36"/>
      <c r="G2794" s="36"/>
      <c r="H2794" s="36"/>
      <c r="I2794" s="36"/>
      <c r="J2794" s="36"/>
      <c r="K2794" s="67"/>
      <c r="L2794" s="111" t="s">
        <v>81</v>
      </c>
      <c r="M2794" s="103" t="e">
        <f>#REF!</f>
        <v>#REF!</v>
      </c>
      <c r="N2794" s="103" t="e">
        <f>IF(M2794=0,"",CHOOSE(M2794,"232","232","手入力箇所","手入力箇所","手入力箇所","手入力箇所","手入力箇所","手入力箇所","手入力箇所","手入力箇所","手入力箇所","手入力箇所"))</f>
        <v>#REF!</v>
      </c>
    </row>
    <row r="2795" spans="1:14" ht="13.8" thickBot="1" x14ac:dyDescent="0.25">
      <c r="A2795" s="39" t="s">
        <v>82</v>
      </c>
      <c r="B2795" s="17">
        <v>6</v>
      </c>
      <c r="C2795" s="17">
        <v>9</v>
      </c>
      <c r="D2795" s="17">
        <v>11</v>
      </c>
      <c r="E2795" s="17">
        <v>13</v>
      </c>
      <c r="F2795" s="17">
        <v>18</v>
      </c>
      <c r="G2795" s="17">
        <v>26</v>
      </c>
      <c r="H2795" s="17">
        <v>35</v>
      </c>
      <c r="I2795" s="17">
        <v>43</v>
      </c>
      <c r="J2795" s="17">
        <v>49</v>
      </c>
      <c r="K2795" s="70"/>
      <c r="L2795" s="111" t="s">
        <v>82</v>
      </c>
      <c r="M2795" s="103" t="e">
        <f>#REF!</f>
        <v>#REF!</v>
      </c>
      <c r="N2795" s="103" t="e">
        <f>IF(M2795=0,"",CHOOSE(M2795,"6","9","11","13","13","18","18","18","18","18","26","26","26","26","26","26","26","26","26","26","35","35","35","35","35","35","35","35","35","35","43","43","43","43","43","43","43","43","43","43","49","49","49","49","49","49","49","49","49","49","手入力箇所","手入力箇所","手入力箇所","手入力箇所","手入力箇所","手入力箇所","手入力箇所","手入力箇所","手入力箇所","手入力箇所"))</f>
        <v>#REF!</v>
      </c>
    </row>
    <row r="2796" spans="1:14" ht="13.8" thickBot="1" x14ac:dyDescent="0.25">
      <c r="A2796" s="31" t="s">
        <v>83</v>
      </c>
      <c r="B2796" s="18">
        <v>6</v>
      </c>
      <c r="C2796" s="18">
        <v>10</v>
      </c>
      <c r="D2796" s="18">
        <v>14</v>
      </c>
      <c r="E2796" s="18">
        <v>17</v>
      </c>
      <c r="F2796" s="18">
        <v>29</v>
      </c>
      <c r="G2796" s="18">
        <v>50</v>
      </c>
      <c r="H2796" s="18">
        <v>76</v>
      </c>
      <c r="I2796" s="18">
        <v>100</v>
      </c>
      <c r="J2796" s="18">
        <v>123</v>
      </c>
      <c r="K2796" s="69"/>
      <c r="L2796" s="111" t="s">
        <v>83</v>
      </c>
      <c r="M2796" s="103" t="e">
        <f>#REF!</f>
        <v>#REF!</v>
      </c>
      <c r="N2796" s="103" t="e">
        <f>IF(M2796=0,"",CHOOSE(M2796,"6","10","14","17","17","29","29","29","29","29","50","50","50","50","50","50","50","50","50","50","76","76","76","76","76","76","76","76","76","76","100","100","100","100","100","100","100","100","100","100","123","123","123","123","123","123","123","123","123","123","手入力箇所","手入力箇所","手入力箇所","手入力箇所","手入力箇所","手入力箇所","手入力箇所","手入力箇所","手入力箇所"))</f>
        <v>#REF!</v>
      </c>
    </row>
    <row r="2797" spans="1:14" ht="27" thickBot="1" x14ac:dyDescent="0.25">
      <c r="A2797" s="32" t="s">
        <v>84</v>
      </c>
      <c r="B2797" s="20">
        <v>9</v>
      </c>
      <c r="C2797" s="20">
        <v>15</v>
      </c>
      <c r="D2797" s="20">
        <v>20</v>
      </c>
      <c r="E2797" s="20">
        <v>24</v>
      </c>
      <c r="F2797" s="20">
        <v>39</v>
      </c>
      <c r="G2797" s="20">
        <v>65</v>
      </c>
      <c r="H2797" s="63"/>
      <c r="I2797" s="63"/>
      <c r="J2797" s="63"/>
      <c r="K2797" s="106"/>
      <c r="L2797" s="111" t="s">
        <v>84</v>
      </c>
      <c r="M2797" s="103" t="e">
        <f>#REF!</f>
        <v>#REF!</v>
      </c>
      <c r="N2797" s="103" t="e">
        <f>IF(M2797=0,"",CHOOSE(M2797,"9","15","20","24","24","39","39","39","39","39","65","65","65","65","65","65","65","65","65","65","手入力箇所","手入力箇所","手入力箇所","手入力箇所","手入力箇所","手入力箇所","手入力箇所","手入力箇所","手入力箇所","手入力箇所"))</f>
        <v>#REF!</v>
      </c>
    </row>
    <row r="2800" spans="1:14" ht="13.8" thickBot="1" x14ac:dyDescent="0.25"/>
    <row r="2801" spans="1:14" ht="13.8" thickBot="1" x14ac:dyDescent="0.25">
      <c r="A2801" s="688" t="e">
        <f>#REF!</f>
        <v>#REF!</v>
      </c>
      <c r="B2801" s="688"/>
      <c r="C2801" s="688"/>
      <c r="D2801" s="689" t="s">
        <v>192</v>
      </c>
      <c r="E2801" s="689"/>
      <c r="F2801" s="689"/>
      <c r="G2801" s="689"/>
      <c r="H2801" s="689"/>
      <c r="I2801" s="689"/>
      <c r="J2801" s="689"/>
      <c r="K2801" s="689"/>
      <c r="L2801" s="689"/>
      <c r="M2801" s="689"/>
      <c r="N2801" s="689"/>
    </row>
    <row r="2802" spans="1:14" ht="13.8" thickBot="1" x14ac:dyDescent="0.25">
      <c r="A2802" s="65"/>
      <c r="B2802" s="33">
        <v>1</v>
      </c>
      <c r="C2802" s="24">
        <v>2</v>
      </c>
      <c r="D2802" s="24">
        <v>3</v>
      </c>
      <c r="E2802" s="24" t="s">
        <v>58</v>
      </c>
      <c r="F2802" s="24" t="s">
        <v>59</v>
      </c>
      <c r="G2802" s="24" t="s">
        <v>60</v>
      </c>
      <c r="H2802" s="24" t="s">
        <v>61</v>
      </c>
      <c r="I2802" s="24" t="s">
        <v>62</v>
      </c>
      <c r="J2802" s="24" t="s">
        <v>194</v>
      </c>
      <c r="K2802" s="25" t="s">
        <v>85</v>
      </c>
      <c r="L2802" s="105" t="s">
        <v>189</v>
      </c>
      <c r="M2802" s="105" t="s">
        <v>188</v>
      </c>
      <c r="N2802" s="105" t="s">
        <v>51</v>
      </c>
    </row>
    <row r="2803" spans="1:14" ht="13.8" thickBot="1" x14ac:dyDescent="0.25">
      <c r="A2803" s="26" t="s">
        <v>56</v>
      </c>
      <c r="B2803" s="22">
        <v>5</v>
      </c>
      <c r="C2803" s="22">
        <v>7</v>
      </c>
      <c r="D2803" s="22">
        <v>8</v>
      </c>
      <c r="E2803" s="22">
        <v>8</v>
      </c>
      <c r="F2803" s="22">
        <v>10</v>
      </c>
      <c r="G2803" s="22">
        <v>13</v>
      </c>
      <c r="H2803" s="22">
        <v>16</v>
      </c>
      <c r="I2803" s="22"/>
      <c r="J2803" s="23"/>
      <c r="K2803" s="1"/>
      <c r="L2803" s="26" t="s">
        <v>56</v>
      </c>
      <c r="M2803" s="104" t="e">
        <f>#REF!</f>
        <v>#REF!</v>
      </c>
      <c r="N2803" s="112" t="e">
        <f>IF(M2803=0,"",CHOOSE(M2803,"5","7","8","8","8","10","10","10","10","10","13","13","13","13","13","13","13","13","13","13","16","16","16","16","16","16","16","16","16","16","16","手入力箇所","手入力箇所","手入力箇所","手入力箇所","手入力箇所","手入力箇所","手入力箇所","手入力箇所","手入力箇所","手入力箇所"))</f>
        <v>#REF!</v>
      </c>
    </row>
    <row r="2804" spans="1:14" ht="13.8" thickBot="1" x14ac:dyDescent="0.25">
      <c r="A2804" s="27" t="s">
        <v>57</v>
      </c>
      <c r="B2804" s="18">
        <v>5</v>
      </c>
      <c r="C2804" s="18">
        <v>7</v>
      </c>
      <c r="D2804" s="18">
        <v>8</v>
      </c>
      <c r="E2804" s="18">
        <v>9</v>
      </c>
      <c r="F2804" s="18">
        <v>12</v>
      </c>
      <c r="G2804" s="18">
        <v>16</v>
      </c>
      <c r="H2804" s="18"/>
      <c r="I2804" s="18"/>
      <c r="J2804" s="62"/>
      <c r="K2804" s="19"/>
      <c r="L2804" s="27" t="s">
        <v>57</v>
      </c>
      <c r="M2804" s="104" t="e">
        <f>#REF!</f>
        <v>#REF!</v>
      </c>
      <c r="N2804" s="113" t="e">
        <f>IF(M2804=0,"",CHOOSE(M2804,"5","7","8","9","9","12","12","12","12","12","16","16","16","16","16","16","16","16","16","16","手入力箇所","手入力箇所","手入力箇所","手入力箇所","手入力箇所","手入力箇所","手入力箇所","手入力箇所","手入力箇所","手入力箇所"))</f>
        <v>#REF!</v>
      </c>
    </row>
    <row r="2805" spans="1:14" ht="48.6" thickBot="1" x14ac:dyDescent="0.25">
      <c r="A2805" s="28" t="s">
        <v>64</v>
      </c>
      <c r="B2805" s="18">
        <v>6</v>
      </c>
      <c r="C2805" s="18"/>
      <c r="D2805" s="18"/>
      <c r="E2805" s="18"/>
      <c r="F2805" s="18"/>
      <c r="G2805" s="18"/>
      <c r="H2805" s="18"/>
      <c r="I2805" s="18"/>
      <c r="J2805" s="62"/>
      <c r="K2805" s="19"/>
      <c r="L2805" s="28" t="s">
        <v>64</v>
      </c>
      <c r="M2805" s="104" t="e">
        <f>#REF!</f>
        <v>#REF!</v>
      </c>
      <c r="N2805" s="113" t="e">
        <f>IF(M2805=0,"",CHOOSE(M2805,"6","手入力箇所","手入力箇所","手入力箇所","手入力箇所","手入力箇所","手入力箇所","手入力箇所","手入力箇所","手入力箇所","手入力箇所","",""))</f>
        <v>#REF!</v>
      </c>
    </row>
    <row r="2806" spans="1:14" ht="48.6" thickBot="1" x14ac:dyDescent="0.25">
      <c r="A2806" s="28" t="s">
        <v>65</v>
      </c>
      <c r="B2806" s="18">
        <v>6</v>
      </c>
      <c r="C2806" s="18"/>
      <c r="D2806" s="18"/>
      <c r="E2806" s="18"/>
      <c r="F2806" s="18"/>
      <c r="G2806" s="18"/>
      <c r="H2806" s="18"/>
      <c r="I2806" s="18"/>
      <c r="J2806" s="62"/>
      <c r="K2806" s="19"/>
      <c r="L2806" s="28" t="s">
        <v>65</v>
      </c>
      <c r="M2806" s="104" t="e">
        <f>#REF!</f>
        <v>#REF!</v>
      </c>
      <c r="N2806" s="113" t="e">
        <f>IF(M2806=0,"",CHOOSE(M2806,"6","手入力箇所","手入力箇所","手入力箇所","手入力箇所","手入力箇所","手入力箇所","手入力箇所","手入力箇所","手入力箇所","手入力箇所","",""))</f>
        <v>#REF!</v>
      </c>
    </row>
    <row r="2807" spans="1:14" ht="24.6" thickBot="1" x14ac:dyDescent="0.25">
      <c r="A2807" s="28" t="s">
        <v>66</v>
      </c>
      <c r="B2807" s="18">
        <v>5</v>
      </c>
      <c r="C2807" s="18">
        <v>7</v>
      </c>
      <c r="D2807" s="18">
        <v>8</v>
      </c>
      <c r="E2807" s="18">
        <v>9</v>
      </c>
      <c r="F2807" s="18">
        <v>12</v>
      </c>
      <c r="G2807" s="18"/>
      <c r="H2807" s="18"/>
      <c r="I2807" s="18"/>
      <c r="J2807" s="62"/>
      <c r="K2807" s="19"/>
      <c r="L2807" s="28" t="s">
        <v>66</v>
      </c>
      <c r="M2807" s="104" t="e">
        <f>#REF!</f>
        <v>#REF!</v>
      </c>
      <c r="N2807" s="113" t="e">
        <f>IF(M2807=0,"",CHOOSE(M2807,"5","7","8","9","9","12","12","12","12","12","手入力箇所","手入力箇所","手入力箇所","手入力箇所","手入力箇所","手入力箇所","手入力箇所","手入力箇所","手入力箇所","手入力箇所"))</f>
        <v>#REF!</v>
      </c>
    </row>
    <row r="2808" spans="1:14" ht="36.6" thickBot="1" x14ac:dyDescent="0.25">
      <c r="A2808" s="28" t="s">
        <v>67</v>
      </c>
      <c r="B2808" s="18">
        <v>4</v>
      </c>
      <c r="C2808" s="18">
        <v>5</v>
      </c>
      <c r="D2808" s="18">
        <v>5</v>
      </c>
      <c r="E2808" s="18">
        <v>6</v>
      </c>
      <c r="F2808" s="18"/>
      <c r="G2808" s="18"/>
      <c r="H2808" s="18"/>
      <c r="I2808" s="18"/>
      <c r="J2808" s="62"/>
      <c r="K2808" s="19"/>
      <c r="L2808" s="28" t="s">
        <v>67</v>
      </c>
      <c r="M2808" s="104" t="e">
        <f>#REF!</f>
        <v>#REF!</v>
      </c>
      <c r="N2808" s="113" t="e">
        <f>IF(M2808=0,"",CHOOSE(M2808,"4","5","5","6","6","手入力箇所","手入力箇所","手入力箇所","手入力箇所","手入力箇所","手入力箇所","手入力箇所","手入力箇所","手入力箇所","手入力箇所"))</f>
        <v>#REF!</v>
      </c>
    </row>
    <row r="2809" spans="1:14" ht="24.6" thickBot="1" x14ac:dyDescent="0.25">
      <c r="A2809" s="28" t="s">
        <v>68</v>
      </c>
      <c r="B2809" s="18">
        <v>12</v>
      </c>
      <c r="C2809" s="18">
        <v>12</v>
      </c>
      <c r="D2809" s="18">
        <v>12</v>
      </c>
      <c r="E2809" s="18">
        <v>12</v>
      </c>
      <c r="F2809" s="18">
        <v>12</v>
      </c>
      <c r="G2809" s="18">
        <v>12</v>
      </c>
      <c r="H2809" s="18">
        <v>12</v>
      </c>
      <c r="I2809" s="18"/>
      <c r="J2809" s="62"/>
      <c r="K2809" s="19"/>
      <c r="L2809" s="28" t="s">
        <v>68</v>
      </c>
      <c r="M2809" s="104" t="e">
        <f>#REF!</f>
        <v>#REF!</v>
      </c>
      <c r="N2809" s="113" t="e">
        <f>IF(M2809=0,"",CHOOSE(M2809,"12","12","12","12","12","12","12","12","12","12","12","12","12","12","12","12","12","12","12","12","12","12","12","12","12","12","12","12","12","12","手入力箇所","手入力箇所","手入力箇所","手入力箇所","手入力箇所","手入力箇所","手入力箇所","手入力箇所","手入力箇所","手入力箇所"))</f>
        <v>#REF!</v>
      </c>
    </row>
    <row r="2810" spans="1:14" ht="36.6" thickBot="1" x14ac:dyDescent="0.25">
      <c r="A2810" s="28" t="s">
        <v>69</v>
      </c>
      <c r="B2810" s="18">
        <v>7</v>
      </c>
      <c r="C2810" s="18">
        <v>7</v>
      </c>
      <c r="D2810" s="18">
        <v>7</v>
      </c>
      <c r="E2810" s="18">
        <v>7</v>
      </c>
      <c r="F2810" s="18">
        <v>7</v>
      </c>
      <c r="G2810" s="18"/>
      <c r="H2810" s="18"/>
      <c r="I2810" s="18"/>
      <c r="J2810" s="62"/>
      <c r="K2810" s="19"/>
      <c r="L2810" s="28" t="s">
        <v>69</v>
      </c>
      <c r="M2810" s="104" t="e">
        <f>#REF!</f>
        <v>#REF!</v>
      </c>
      <c r="N2810" s="113" t="e">
        <f>IF(M2810=0,"",CHOOSE(M2810,"7","7","7","7","7","7","7","7","7","7","手入力箇所","手入力箇所","手入力箇所","手入力箇所","手入力箇所","手入力箇所","手入力箇所","手入力箇所","手入力箇所","手入力箇所"))</f>
        <v>#REF!</v>
      </c>
    </row>
    <row r="2811" spans="1:14" ht="13.8" thickBot="1" x14ac:dyDescent="0.25">
      <c r="A2811" s="27" t="s">
        <v>63</v>
      </c>
      <c r="B2811" s="18">
        <v>4</v>
      </c>
      <c r="C2811" s="18">
        <v>5</v>
      </c>
      <c r="D2811" s="18">
        <v>7</v>
      </c>
      <c r="E2811" s="18">
        <v>8</v>
      </c>
      <c r="F2811" s="18">
        <v>11</v>
      </c>
      <c r="G2811" s="18">
        <v>16</v>
      </c>
      <c r="H2811" s="18">
        <v>22</v>
      </c>
      <c r="I2811" s="18">
        <v>26</v>
      </c>
      <c r="J2811" s="18">
        <v>31</v>
      </c>
      <c r="K2811" s="19"/>
      <c r="L2811" s="27" t="s">
        <v>63</v>
      </c>
      <c r="M2811" s="104" t="e">
        <f>#REF!</f>
        <v>#REF!</v>
      </c>
      <c r="N2811" s="113" t="e">
        <f>IF(M2811=0,"",CHOOSE(M2811,"4","5","7","8","8","11","11","11","11","11","16","16","16","16","16","16","16","16","16","16","22","22","22","22","22","22","22","22","22","22","26","26","26","26","26","26","26","26","26","26","31","31","31","31","31","31","31","31","31","31","31","手入力箇所","手入力箇所","手入力箇所","手入力箇所","手入力箇所","手入力箇所","手入力箇所","手入力箇所","手入力箇所","手入力箇所"))</f>
        <v>#REF!</v>
      </c>
    </row>
    <row r="2812" spans="1:14" ht="24.6" thickBot="1" x14ac:dyDescent="0.25">
      <c r="A2812" s="28" t="s">
        <v>70</v>
      </c>
      <c r="B2812" s="18">
        <v>5</v>
      </c>
      <c r="C2812" s="18">
        <v>6</v>
      </c>
      <c r="D2812" s="18">
        <v>7</v>
      </c>
      <c r="E2812" s="18"/>
      <c r="F2812" s="18"/>
      <c r="G2812" s="18"/>
      <c r="H2812" s="18"/>
      <c r="I2812" s="18"/>
      <c r="J2812" s="62"/>
      <c r="K2812" s="19"/>
      <c r="L2812" s="28" t="s">
        <v>70</v>
      </c>
      <c r="M2812" s="104" t="e">
        <f>#REF!</f>
        <v>#REF!</v>
      </c>
      <c r="N2812" s="113" t="e">
        <f>IF(M2812=0,"",CHOOSE(M2812,"5","6","7","手入力箇所","手入力箇所","手入力箇所","手入力箇所","手入力箇所","手入力箇所","手入力箇所","手入力箇所","手入力箇所","手入力箇所"))</f>
        <v>#REF!</v>
      </c>
    </row>
    <row r="2813" spans="1:14" ht="13.8" thickBot="1" x14ac:dyDescent="0.25">
      <c r="A2813" s="29" t="s">
        <v>71</v>
      </c>
      <c r="B2813" s="18">
        <v>3</v>
      </c>
      <c r="C2813" s="18">
        <v>6</v>
      </c>
      <c r="D2813" s="18">
        <v>19</v>
      </c>
      <c r="E2813" s="18"/>
      <c r="F2813" s="18"/>
      <c r="G2813" s="18"/>
      <c r="H2813" s="18"/>
      <c r="I2813" s="18"/>
      <c r="J2813" s="62"/>
      <c r="K2813" s="19"/>
      <c r="L2813" s="29" t="s">
        <v>71</v>
      </c>
      <c r="M2813" s="104" t="e">
        <f>#REF!</f>
        <v>#REF!</v>
      </c>
      <c r="N2813" s="113" t="e">
        <f>IF(M2813=0,"",CHOOSE(M2813,"3","6","19","手入力箇所","手入力箇所","手入力箇所","手入力箇所","手入力箇所","手入力箇所","手入力箇所","手入力箇所","手入力箇所","手入力箇所"))</f>
        <v>#REF!</v>
      </c>
    </row>
    <row r="2814" spans="1:14" ht="13.8" thickBot="1" x14ac:dyDescent="0.25">
      <c r="A2814" s="29" t="s">
        <v>72</v>
      </c>
      <c r="B2814" s="18">
        <v>1</v>
      </c>
      <c r="C2814" s="18">
        <v>3</v>
      </c>
      <c r="D2814" s="18">
        <v>5</v>
      </c>
      <c r="E2814" s="18">
        <v>9</v>
      </c>
      <c r="F2814" s="18">
        <v>26</v>
      </c>
      <c r="G2814" s="18"/>
      <c r="H2814" s="18"/>
      <c r="I2814" s="18"/>
      <c r="J2814" s="62"/>
      <c r="K2814" s="19"/>
      <c r="L2814" s="29" t="s">
        <v>72</v>
      </c>
      <c r="M2814" s="104" t="e">
        <f>#REF!</f>
        <v>#REF!</v>
      </c>
      <c r="N2814" s="113" t="e">
        <f>IF(M2814=0,"",CHOOSE(M2814,"1","3","5","9","9","26","26","26","26","26","手入力箇所","手入力箇所","手入力箇所","手入力箇所","手入力箇所","手入力箇所","手入力箇所","手入力箇所","手入力箇所","手入力箇所"))</f>
        <v>#REF!</v>
      </c>
    </row>
    <row r="2815" spans="1:14" ht="13.8" thickBot="1" x14ac:dyDescent="0.25">
      <c r="A2815" s="29" t="s">
        <v>73</v>
      </c>
      <c r="B2815" s="18">
        <v>4</v>
      </c>
      <c r="C2815" s="18">
        <v>11</v>
      </c>
      <c r="D2815" s="18">
        <v>20</v>
      </c>
      <c r="E2815" s="18">
        <v>33</v>
      </c>
      <c r="F2815" s="18"/>
      <c r="G2815" s="18"/>
      <c r="H2815" s="18"/>
      <c r="I2815" s="18"/>
      <c r="J2815" s="62"/>
      <c r="K2815" s="19"/>
      <c r="L2815" s="29" t="s">
        <v>73</v>
      </c>
      <c r="M2815" s="104" t="e">
        <f>#REF!</f>
        <v>#REF!</v>
      </c>
      <c r="N2815" s="113" t="e">
        <f>IF(M2815=0,"",CHOOSE(M2815,"4","11","20","33","33","手入力箇所","手入力箇所","手入力箇所","手入力箇所","手入力箇所","手入力箇所","手入力箇所","手入力箇所","手入力箇所","手入力箇所"))</f>
        <v>#REF!</v>
      </c>
    </row>
    <row r="2816" spans="1:14" ht="37.200000000000003" thickBot="1" x14ac:dyDescent="0.25">
      <c r="A2816" s="30" t="s">
        <v>74</v>
      </c>
      <c r="B2816" s="18">
        <v>4</v>
      </c>
      <c r="C2816" s="18">
        <v>6</v>
      </c>
      <c r="D2816" s="18">
        <v>8</v>
      </c>
      <c r="E2816" s="18">
        <v>10</v>
      </c>
      <c r="F2816" s="18">
        <v>15</v>
      </c>
      <c r="G2816" s="18">
        <v>23</v>
      </c>
      <c r="H2816" s="18">
        <v>33</v>
      </c>
      <c r="I2816" s="18"/>
      <c r="J2816" s="62"/>
      <c r="K2816" s="19"/>
      <c r="L2816" s="30" t="s">
        <v>74</v>
      </c>
      <c r="M2816" s="104" t="e">
        <f>#REF!</f>
        <v>#REF!</v>
      </c>
      <c r="N2816" s="113" t="e">
        <f>IF(M2816=0,"",CHOOSE(M2816,"4","6","8","10","10","15","15","15","15","15","23","23","23","23","23","23","23","23","23","23","33","33","33","33","33","33","33","33","33","33","手入力箇所","手入力箇所","手入力箇所","手入力箇所","手入力箇所","手入力箇所","手入力箇所","手入力箇所","手入力箇所","手入力箇所"))</f>
        <v>#REF!</v>
      </c>
    </row>
    <row r="2817" spans="1:14" ht="13.8" thickBot="1" x14ac:dyDescent="0.25">
      <c r="A2817" s="29" t="s">
        <v>75</v>
      </c>
      <c r="B2817" s="18">
        <v>6</v>
      </c>
      <c r="C2817" s="18">
        <v>14</v>
      </c>
      <c r="D2817" s="18">
        <v>25</v>
      </c>
      <c r="E2817" s="18">
        <v>39</v>
      </c>
      <c r="F2817" s="18"/>
      <c r="G2817" s="18"/>
      <c r="H2817" s="18"/>
      <c r="I2817" s="18"/>
      <c r="J2817" s="62"/>
      <c r="K2817" s="19"/>
      <c r="L2817" s="29" t="s">
        <v>75</v>
      </c>
      <c r="M2817" s="104" t="e">
        <f>#REF!</f>
        <v>#REF!</v>
      </c>
      <c r="N2817" s="113" t="e">
        <f>IF(M2817=0,"",CHOOSE(M2817,"6","14","25","39","39","手入力箇所","手入力箇所","手入力箇所","手入力箇所","手入力箇所","手入力箇所","手入力箇所","手入力箇所","手入力箇所","手入力箇所"))</f>
        <v>#REF!</v>
      </c>
    </row>
    <row r="2818" spans="1:14" ht="37.200000000000003" thickBot="1" x14ac:dyDescent="0.25">
      <c r="A2818" s="30" t="s">
        <v>76</v>
      </c>
      <c r="B2818" s="18">
        <v>2</v>
      </c>
      <c r="C2818" s="18">
        <v>3</v>
      </c>
      <c r="D2818" s="18">
        <v>6</v>
      </c>
      <c r="E2818" s="18">
        <v>9</v>
      </c>
      <c r="F2818" s="18"/>
      <c r="G2818" s="18"/>
      <c r="H2818" s="18"/>
      <c r="I2818" s="18"/>
      <c r="J2818" s="62"/>
      <c r="K2818" s="19"/>
      <c r="L2818" s="30" t="s">
        <v>76</v>
      </c>
      <c r="M2818" s="104" t="e">
        <f>#REF!</f>
        <v>#REF!</v>
      </c>
      <c r="N2818" s="113" t="e">
        <f>IF(M2818=0,"",CHOOSE(M2818,"2","3","6","9","9","手入力箇所","手入力箇所","手入力箇所","手入力箇所","手入力箇所","手入力箇所","手入力箇所","手入力箇所","手入力箇所","手入力箇所"))</f>
        <v>#REF!</v>
      </c>
    </row>
    <row r="2819" spans="1:14" ht="27" thickBot="1" x14ac:dyDescent="0.25">
      <c r="A2819" s="31" t="s">
        <v>77</v>
      </c>
      <c r="B2819" s="18">
        <v>12</v>
      </c>
      <c r="C2819" s="18">
        <v>18</v>
      </c>
      <c r="D2819" s="18">
        <v>22</v>
      </c>
      <c r="E2819" s="18">
        <v>26</v>
      </c>
      <c r="F2819" s="62"/>
      <c r="G2819" s="62"/>
      <c r="H2819" s="62"/>
      <c r="I2819" s="62"/>
      <c r="J2819" s="62"/>
      <c r="K2819" s="19"/>
      <c r="L2819" s="31" t="s">
        <v>77</v>
      </c>
      <c r="M2819" s="104" t="e">
        <f>#REF!</f>
        <v>#REF!</v>
      </c>
      <c r="N2819" s="113" t="e">
        <f>IF(M2819=0,"",CHOOSE(M2819,"12","18","22","26","26","手入力箇所","手入力箇所","手入力箇所","手入力箇所","手入力箇所","手入力箇所","手入力箇所","手入力箇所","手入力箇所","手入力箇所"))</f>
        <v>#REF!</v>
      </c>
    </row>
    <row r="2820" spans="1:14" ht="40.200000000000003" thickBot="1" x14ac:dyDescent="0.25">
      <c r="A2820" s="31" t="s">
        <v>78</v>
      </c>
      <c r="B2820" s="18">
        <v>5</v>
      </c>
      <c r="C2820" s="18">
        <v>8</v>
      </c>
      <c r="D2820" s="18">
        <v>11</v>
      </c>
      <c r="E2820" s="18">
        <v>14</v>
      </c>
      <c r="F2820" s="62"/>
      <c r="G2820" s="62"/>
      <c r="H2820" s="62"/>
      <c r="I2820" s="62"/>
      <c r="J2820" s="62"/>
      <c r="K2820" s="19"/>
      <c r="L2820" s="31" t="s">
        <v>78</v>
      </c>
      <c r="M2820" s="104" t="e">
        <f>#REF!</f>
        <v>#REF!</v>
      </c>
      <c r="N2820" s="113" t="e">
        <f>IF(M2820=0,"",CHOOSE(M2820,"5","8","11","14","14","手入力箇所","手入力箇所","手入力箇所","手入力箇所","手入力箇所","手入力箇所","手入力箇所","手入力箇所","手入力箇所","手入力箇所"))</f>
        <v>#REF!</v>
      </c>
    </row>
    <row r="2821" spans="1:14" ht="27" thickBot="1" x14ac:dyDescent="0.25">
      <c r="A2821" s="31" t="s">
        <v>79</v>
      </c>
      <c r="B2821" s="18">
        <v>6</v>
      </c>
      <c r="C2821" s="18">
        <v>11</v>
      </c>
      <c r="D2821" s="18">
        <v>16</v>
      </c>
      <c r="E2821" s="18">
        <v>21</v>
      </c>
      <c r="F2821" s="62"/>
      <c r="G2821" s="62"/>
      <c r="H2821" s="62"/>
      <c r="I2821" s="62"/>
      <c r="J2821" s="62"/>
      <c r="K2821" s="19"/>
      <c r="L2821" s="31" t="s">
        <v>79</v>
      </c>
      <c r="M2821" s="104" t="e">
        <f>#REF!</f>
        <v>#REF!</v>
      </c>
      <c r="N2821" s="113" t="e">
        <f>IF(M2821=0,"",CHOOSE(M2821,"6","11","16","21","21","手入力箇所","手入力箇所","手入力箇所","手入力箇所","手入力箇所","手入力箇所","手入力箇所","手入力箇所","手入力箇所"))</f>
        <v>#REF!</v>
      </c>
    </row>
    <row r="2822" spans="1:14" ht="40.200000000000003" thickBot="1" x14ac:dyDescent="0.25">
      <c r="A2822" s="31" t="s">
        <v>80</v>
      </c>
      <c r="B2822" s="18">
        <v>5</v>
      </c>
      <c r="C2822" s="18">
        <v>7</v>
      </c>
      <c r="D2822" s="18">
        <v>9</v>
      </c>
      <c r="E2822" s="18">
        <v>10</v>
      </c>
      <c r="F2822" s="62"/>
      <c r="G2822" s="62"/>
      <c r="H2822" s="62"/>
      <c r="I2822" s="62"/>
      <c r="J2822" s="62"/>
      <c r="K2822" s="19"/>
      <c r="L2822" s="31" t="s">
        <v>80</v>
      </c>
      <c r="M2822" s="104" t="e">
        <f>#REF!</f>
        <v>#REF!</v>
      </c>
      <c r="N2822" s="113" t="e">
        <f>IF(M2822=0,"",CHOOSE(M2822,"5","7","9","10","10","手入力箇所","手入力箇所","手入力箇所","手入力箇所","手入力箇所","手入力箇所","手入力箇所","手入力箇所","手入力箇所"))</f>
        <v>#REF!</v>
      </c>
    </row>
    <row r="2823" spans="1:14" ht="40.200000000000003" thickBot="1" x14ac:dyDescent="0.25">
      <c r="A2823" s="31" t="s">
        <v>81</v>
      </c>
      <c r="B2823" s="18">
        <v>9</v>
      </c>
      <c r="C2823" s="18">
        <v>14</v>
      </c>
      <c r="D2823" s="62"/>
      <c r="E2823" s="62"/>
      <c r="F2823" s="62"/>
      <c r="G2823" s="62"/>
      <c r="H2823" s="62"/>
      <c r="I2823" s="62"/>
      <c r="J2823" s="62"/>
      <c r="K2823" s="19"/>
      <c r="L2823" s="31" t="s">
        <v>81</v>
      </c>
      <c r="M2823" s="104" t="e">
        <f>#REF!</f>
        <v>#REF!</v>
      </c>
      <c r="N2823" s="113" t="e">
        <f>IF(M2823=0,"",CHOOSE(M2823,"9","14","手入力箇所","手入力箇所","手入力箇所","手入力箇所","手入力箇所","手入力箇所","手入力箇所","手入力箇所","手入力箇所","手入力箇所"))</f>
        <v>#REF!</v>
      </c>
    </row>
    <row r="2824" spans="1:14" ht="13.8" thickBot="1" x14ac:dyDescent="0.25">
      <c r="A2824" s="31" t="s">
        <v>82</v>
      </c>
      <c r="B2824" s="18">
        <v>3</v>
      </c>
      <c r="C2824" s="18">
        <v>4</v>
      </c>
      <c r="D2824" s="18">
        <v>4</v>
      </c>
      <c r="E2824" s="18">
        <v>5</v>
      </c>
      <c r="F2824" s="18">
        <v>6</v>
      </c>
      <c r="G2824" s="18">
        <v>8</v>
      </c>
      <c r="H2824" s="18">
        <v>9</v>
      </c>
      <c r="I2824" s="18">
        <v>11</v>
      </c>
      <c r="J2824" s="18">
        <v>12</v>
      </c>
      <c r="K2824" s="19"/>
      <c r="L2824" s="31" t="s">
        <v>82</v>
      </c>
      <c r="M2824" s="104" t="e">
        <f>#REF!</f>
        <v>#REF!</v>
      </c>
      <c r="N2824" s="113" t="e">
        <f>IF(M2824=0,"",CHOOSE(M2824,"3","4","4","5","5","6","6","6","6","6","8","8","8","8","8","8","8","8","8","8","9","9","9","9","9","9","9","9","9","9","11","11","11","11","11","11","11","11","11","11","12","12","12","12","12","12","12","12","12","12","12","手入力箇所","手入力箇所","手入力箇所","手入力箇所","手入力箇所","手入力箇所","手入力箇所","手入力箇所","手入力箇所","手入力箇所"))</f>
        <v>#REF!</v>
      </c>
    </row>
    <row r="2825" spans="1:14" ht="13.8" thickBot="1" x14ac:dyDescent="0.25">
      <c r="A2825" s="31" t="s">
        <v>83</v>
      </c>
      <c r="B2825" s="18">
        <v>3</v>
      </c>
      <c r="C2825" s="18">
        <v>4</v>
      </c>
      <c r="D2825" s="18">
        <v>4</v>
      </c>
      <c r="E2825" s="18">
        <v>5</v>
      </c>
      <c r="F2825" s="18">
        <v>6</v>
      </c>
      <c r="G2825" s="18">
        <v>8</v>
      </c>
      <c r="H2825" s="18">
        <v>10</v>
      </c>
      <c r="I2825" s="18">
        <v>12</v>
      </c>
      <c r="J2825" s="18">
        <v>13</v>
      </c>
      <c r="K2825" s="19"/>
      <c r="L2825" s="31" t="s">
        <v>83</v>
      </c>
      <c r="M2825" s="104" t="e">
        <f>#REF!</f>
        <v>#REF!</v>
      </c>
      <c r="N2825" s="113" t="e">
        <f>IF(M2825=0,"",CHOOSE(M2825,"3","4","4","5","5","6","6","6","6","6","8","8","8","8","8","8","8","8","8","8","10","10","10","10","10","10","10","10","10","10","12","12","12","12","12","12","12","12","12","12","13","13","13","13","13","13","13","13","13","13","13","手入力箇所","手入力箇所","手入力箇所","手入力箇所","手入力箇所","手入力箇所","手入力箇所","手入力箇所","手入力箇所","手入力箇所"))</f>
        <v>#REF!</v>
      </c>
    </row>
    <row r="2826" spans="1:14" ht="27" thickBot="1" x14ac:dyDescent="0.25">
      <c r="A2826" s="32" t="s">
        <v>84</v>
      </c>
      <c r="B2826" s="20">
        <v>1</v>
      </c>
      <c r="C2826" s="20">
        <v>2</v>
      </c>
      <c r="D2826" s="20">
        <v>3</v>
      </c>
      <c r="E2826" s="20">
        <v>4</v>
      </c>
      <c r="F2826" s="20">
        <v>8</v>
      </c>
      <c r="G2826" s="20">
        <v>19</v>
      </c>
      <c r="H2826" s="63"/>
      <c r="I2826" s="63"/>
      <c r="J2826" s="63"/>
      <c r="K2826" s="21"/>
      <c r="L2826" s="32" t="s">
        <v>84</v>
      </c>
      <c r="M2826" s="104" t="e">
        <f>#REF!</f>
        <v>#REF!</v>
      </c>
      <c r="N2826" s="113" t="e">
        <f>IF(M2826=0,"",CHOOSE(M2826,"1","2","3","4","4","8","8","8","8","8","19","19","19","19","19","19","19","19","19","19","手入力箇所","手入力箇所","手入力箇所","手入力箇所","手入力箇所","手入力箇所","手入力箇所","手入力箇所","手入力箇所","手入力箇所"))</f>
        <v>#REF!</v>
      </c>
    </row>
    <row r="2827" spans="1:14" ht="13.8" thickBot="1" x14ac:dyDescent="0.25"/>
    <row r="2828" spans="1:14" ht="13.8" thickBot="1" x14ac:dyDescent="0.25">
      <c r="A2828" s="686" t="e">
        <f>A2801</f>
        <v>#REF!</v>
      </c>
      <c r="B2828" s="686"/>
      <c r="C2828" s="686"/>
      <c r="D2828" s="687" t="s">
        <v>193</v>
      </c>
      <c r="E2828" s="687"/>
      <c r="F2828" s="687"/>
      <c r="G2828" s="687"/>
      <c r="H2828" s="687"/>
      <c r="I2828" s="687"/>
      <c r="J2828" s="687"/>
      <c r="K2828" s="687"/>
      <c r="L2828" s="687"/>
      <c r="M2828" s="687"/>
      <c r="N2828" s="687"/>
    </row>
    <row r="2829" spans="1:14" ht="13.8" thickBot="1" x14ac:dyDescent="0.25">
      <c r="A2829" s="105"/>
      <c r="B2829" s="33">
        <v>1</v>
      </c>
      <c r="C2829" s="24">
        <v>2</v>
      </c>
      <c r="D2829" s="24">
        <v>3</v>
      </c>
      <c r="E2829" s="24" t="s">
        <v>58</v>
      </c>
      <c r="F2829" s="24" t="s">
        <v>59</v>
      </c>
      <c r="G2829" s="24" t="s">
        <v>60</v>
      </c>
      <c r="H2829" s="24" t="s">
        <v>61</v>
      </c>
      <c r="I2829" s="24" t="s">
        <v>62</v>
      </c>
      <c r="J2829" s="24" t="s">
        <v>194</v>
      </c>
      <c r="K2829" s="102" t="s">
        <v>85</v>
      </c>
      <c r="L2829" s="105" t="s">
        <v>189</v>
      </c>
      <c r="M2829" s="105" t="s">
        <v>188</v>
      </c>
      <c r="N2829" s="105" t="s">
        <v>51</v>
      </c>
    </row>
    <row r="2830" spans="1:14" ht="13.8" thickBot="1" x14ac:dyDescent="0.25">
      <c r="A2830" s="26" t="s">
        <v>56</v>
      </c>
      <c r="B2830" s="22">
        <v>16</v>
      </c>
      <c r="C2830" s="22">
        <v>25</v>
      </c>
      <c r="D2830" s="22">
        <v>32</v>
      </c>
      <c r="E2830" s="22">
        <v>38</v>
      </c>
      <c r="F2830" s="22">
        <v>56</v>
      </c>
      <c r="G2830" s="22">
        <v>87</v>
      </c>
      <c r="H2830" s="22">
        <v>121</v>
      </c>
      <c r="I2830" s="22"/>
      <c r="J2830" s="23"/>
      <c r="K2830" s="68"/>
      <c r="L2830" s="107" t="s">
        <v>56</v>
      </c>
      <c r="M2830" s="103" t="e">
        <f>#REF!</f>
        <v>#REF!</v>
      </c>
      <c r="N2830" s="103" t="e">
        <f>IF(M2830=0,"",CHOOSE(M2830,"16","25","32","38","38","56","56","56","56","56","87","87","87","87","87","87","87","87","87","87","121","121","121","121","121","121","121","121","121","121","手入力箇所","手入力箇所","手入力箇所","手入力箇所","手入力箇所","手入力箇所","手入力箇所","手入力箇所","手入力箇所","手入力箇所"))</f>
        <v>#REF!</v>
      </c>
    </row>
    <row r="2831" spans="1:14" ht="13.8" thickBot="1" x14ac:dyDescent="0.25">
      <c r="A2831" s="27" t="s">
        <v>57</v>
      </c>
      <c r="B2831" s="18">
        <v>25</v>
      </c>
      <c r="C2831" s="18">
        <v>33</v>
      </c>
      <c r="D2831" s="18">
        <v>40</v>
      </c>
      <c r="E2831" s="18">
        <v>45</v>
      </c>
      <c r="F2831" s="18">
        <v>58</v>
      </c>
      <c r="G2831" s="18">
        <v>79</v>
      </c>
      <c r="H2831" s="18"/>
      <c r="I2831" s="18"/>
      <c r="J2831" s="62"/>
      <c r="K2831" s="69"/>
      <c r="L2831" s="107" t="s">
        <v>57</v>
      </c>
      <c r="M2831" s="103" t="e">
        <f>#REF!</f>
        <v>#REF!</v>
      </c>
      <c r="N2831" s="103" t="e">
        <f>IF(M2831=0,"",CHOOSE(M2831,"25","33","40","45","45","58","58","58","58","58","79","79","79","79","79","79","79","79","79","79","手入力箇所","手入力箇所","手入力箇所","手入力箇所","手入力箇所","手入力箇所","手入力箇所","手入力箇所","手入力箇所","手入力箇所"))</f>
        <v>#REF!</v>
      </c>
    </row>
    <row r="2832" spans="1:14" ht="48.6" thickBot="1" x14ac:dyDescent="0.25">
      <c r="A2832" s="28" t="s">
        <v>64</v>
      </c>
      <c r="B2832" s="18">
        <v>32</v>
      </c>
      <c r="C2832" s="18"/>
      <c r="D2832" s="18"/>
      <c r="E2832" s="18"/>
      <c r="F2832" s="18"/>
      <c r="G2832" s="18"/>
      <c r="H2832" s="18"/>
      <c r="I2832" s="18"/>
      <c r="J2832" s="62"/>
      <c r="K2832" s="69"/>
      <c r="L2832" s="108" t="s">
        <v>64</v>
      </c>
      <c r="M2832" s="103" t="e">
        <f>#REF!</f>
        <v>#REF!</v>
      </c>
      <c r="N2832" s="103" t="e">
        <f>IF(M2832=0,"",CHOOSE(M2832,"32","手入力箇所","手入力箇所","手入力箇所","手入力箇所","手入力箇所","手入力箇所","手入力箇所","手入力箇所","手入力箇所","手入力箇所"))</f>
        <v>#REF!</v>
      </c>
    </row>
    <row r="2833" spans="1:14" ht="48.6" thickBot="1" x14ac:dyDescent="0.25">
      <c r="A2833" s="28" t="s">
        <v>65</v>
      </c>
      <c r="B2833" s="18">
        <v>36</v>
      </c>
      <c r="C2833" s="18"/>
      <c r="D2833" s="18"/>
      <c r="E2833" s="18"/>
      <c r="F2833" s="18"/>
      <c r="G2833" s="18"/>
      <c r="H2833" s="18"/>
      <c r="I2833" s="18"/>
      <c r="J2833" s="62"/>
      <c r="K2833" s="69"/>
      <c r="L2833" s="108" t="s">
        <v>65</v>
      </c>
      <c r="M2833" s="103" t="e">
        <f>#REF!</f>
        <v>#REF!</v>
      </c>
      <c r="N2833" s="103" t="e">
        <f>IF(M2833=0,"",CHOOSE(M2833,"36","手入力箇所","手入力箇所","手入力箇所","手入力箇所","手入力箇所","手入力箇所","手入力箇所","手入力箇所","手入力箇所","手入力箇所"))</f>
        <v>#REF!</v>
      </c>
    </row>
    <row r="2834" spans="1:14" ht="24.6" thickBot="1" x14ac:dyDescent="0.25">
      <c r="A2834" s="28" t="s">
        <v>66</v>
      </c>
      <c r="B2834" s="18">
        <v>24</v>
      </c>
      <c r="C2834" s="18">
        <v>30</v>
      </c>
      <c r="D2834" s="18">
        <v>33</v>
      </c>
      <c r="E2834" s="18">
        <v>35</v>
      </c>
      <c r="F2834" s="18">
        <v>42</v>
      </c>
      <c r="G2834" s="18"/>
      <c r="H2834" s="18"/>
      <c r="I2834" s="18"/>
      <c r="J2834" s="62"/>
      <c r="K2834" s="69"/>
      <c r="L2834" s="108" t="s">
        <v>66</v>
      </c>
      <c r="M2834" s="103" t="e">
        <f>#REF!</f>
        <v>#REF!</v>
      </c>
      <c r="N2834" s="103" t="e">
        <f>IF(M2834=0,"",CHOOSE(M2834,"24","30","33","35","35","42","42","42","42","42","手入力箇所","手入力箇所","手入力箇所","手入力箇所","手入力箇所","手入力箇所","手入力箇所","手入力箇所","手入力箇所","手入力箇所"))</f>
        <v>#REF!</v>
      </c>
    </row>
    <row r="2835" spans="1:14" ht="36.6" thickBot="1" x14ac:dyDescent="0.25">
      <c r="A2835" s="28" t="s">
        <v>67</v>
      </c>
      <c r="B2835" s="18">
        <v>7</v>
      </c>
      <c r="C2835" s="18">
        <v>12</v>
      </c>
      <c r="D2835" s="18">
        <v>16</v>
      </c>
      <c r="E2835" s="18">
        <v>19</v>
      </c>
      <c r="F2835" s="18"/>
      <c r="G2835" s="18"/>
      <c r="H2835" s="18"/>
      <c r="I2835" s="18"/>
      <c r="J2835" s="62"/>
      <c r="K2835" s="69"/>
      <c r="L2835" s="108" t="s">
        <v>67</v>
      </c>
      <c r="M2835" s="103" t="e">
        <f>#REF!</f>
        <v>#REF!</v>
      </c>
      <c r="N2835" s="103" t="e">
        <f>IF(M2835=0,"",CHOOSE(M2835,"7","12","16","19","19","手入力箇所","手入力箇所","手入力箇所","手入力箇所","手入力箇所","手入力箇所","手入力箇所","手入力箇所","手入力箇所","手入力箇所"))</f>
        <v>#REF!</v>
      </c>
    </row>
    <row r="2836" spans="1:14" ht="24.6" thickBot="1" x14ac:dyDescent="0.25">
      <c r="A2836" s="28" t="s">
        <v>68</v>
      </c>
      <c r="B2836" s="18">
        <v>21</v>
      </c>
      <c r="C2836" s="18">
        <v>35</v>
      </c>
      <c r="D2836" s="18">
        <v>48</v>
      </c>
      <c r="E2836" s="18">
        <v>59</v>
      </c>
      <c r="F2836" s="18">
        <v>94</v>
      </c>
      <c r="G2836" s="18">
        <v>159</v>
      </c>
      <c r="H2836" s="18">
        <v>235</v>
      </c>
      <c r="I2836" s="18"/>
      <c r="J2836" s="62"/>
      <c r="K2836" s="69"/>
      <c r="L2836" s="108" t="s">
        <v>68</v>
      </c>
      <c r="M2836" s="103" t="e">
        <f>#REF!</f>
        <v>#REF!</v>
      </c>
      <c r="N2836" s="103" t="e">
        <f>IF(M2836=0,"",CHOOSE(M2836,"21","35","48","59","59","94","94","94","94","94","159","159","159","159","159","159","159","159","159","159","235","235","235","235","235","235","235","235","235","235","手入力箇所","手入力箇所","手入力箇所","手入力箇所","手入力箇所","手入力箇所","手入力箇所","手入力箇所","手入力箇所","手入力箇所"))</f>
        <v>#REF!</v>
      </c>
    </row>
    <row r="2837" spans="1:14" ht="36.6" thickBot="1" x14ac:dyDescent="0.25">
      <c r="A2837" s="28" t="s">
        <v>69</v>
      </c>
      <c r="B2837" s="18">
        <v>22</v>
      </c>
      <c r="C2837" s="18">
        <v>26</v>
      </c>
      <c r="D2837" s="18">
        <v>28</v>
      </c>
      <c r="E2837" s="18">
        <v>29</v>
      </c>
      <c r="F2837" s="18">
        <v>34</v>
      </c>
      <c r="G2837" s="18"/>
      <c r="H2837" s="18"/>
      <c r="I2837" s="18"/>
      <c r="J2837" s="62"/>
      <c r="K2837" s="69"/>
      <c r="L2837" s="108" t="s">
        <v>69</v>
      </c>
      <c r="M2837" s="103" t="e">
        <f>#REF!</f>
        <v>#REF!</v>
      </c>
      <c r="N2837" s="103" t="e">
        <f>IF(M2837=0,"",CHOOSE(M2837,"22","26","28","29","29","34","34","34","34","34","手入力箇所","手入力箇所","手入力箇所","手入力箇所","手入力箇所","手入力箇所","手入力箇所","手入力箇所","手入力箇所","手入力箇所"))</f>
        <v>#REF!</v>
      </c>
    </row>
    <row r="2838" spans="1:14" ht="13.8" thickBot="1" x14ac:dyDescent="0.25">
      <c r="A2838" s="27" t="s">
        <v>63</v>
      </c>
      <c r="B2838" s="18">
        <v>21</v>
      </c>
      <c r="C2838" s="18">
        <v>33</v>
      </c>
      <c r="D2838" s="18">
        <v>46</v>
      </c>
      <c r="E2838" s="18">
        <v>56</v>
      </c>
      <c r="F2838" s="18">
        <v>89</v>
      </c>
      <c r="G2838" s="18">
        <v>151</v>
      </c>
      <c r="H2838" s="18">
        <v>224</v>
      </c>
      <c r="I2838" s="18">
        <v>289</v>
      </c>
      <c r="J2838" s="18">
        <v>350</v>
      </c>
      <c r="K2838" s="69"/>
      <c r="L2838" s="107" t="s">
        <v>63</v>
      </c>
      <c r="M2838" s="103" t="e">
        <f>#REF!</f>
        <v>#REF!</v>
      </c>
      <c r="N2838" s="103" t="e">
        <f>IF(M2838=0,"",CHOOSE(M2838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839" spans="1:14" ht="24.6" thickBot="1" x14ac:dyDescent="0.25">
      <c r="A2839" s="34" t="s">
        <v>70</v>
      </c>
      <c r="B2839" s="35">
        <v>13</v>
      </c>
      <c r="C2839" s="35">
        <v>33</v>
      </c>
      <c r="D2839" s="35">
        <v>59</v>
      </c>
      <c r="E2839" s="35"/>
      <c r="F2839" s="35"/>
      <c r="G2839" s="35"/>
      <c r="H2839" s="35"/>
      <c r="I2839" s="35"/>
      <c r="J2839" s="36"/>
      <c r="K2839" s="67"/>
      <c r="L2839" s="108" t="s">
        <v>70</v>
      </c>
      <c r="M2839" s="103" t="e">
        <f>#REF!</f>
        <v>#REF!</v>
      </c>
      <c r="N2839" s="103" t="e">
        <f>IF(M2839=0,"",CHOOSE(M2839,"13","33","59","手入力箇所","手入力箇所","手入力箇所","手入力箇所","手入力箇所","手入力箇所","手入力箇所","手入力箇所","手入力箇所","手入力箇所"))</f>
        <v>#REF!</v>
      </c>
    </row>
    <row r="2840" spans="1:14" ht="13.8" thickBot="1" x14ac:dyDescent="0.25">
      <c r="A2840" s="37" t="s">
        <v>71</v>
      </c>
      <c r="B2840" s="17">
        <v>23</v>
      </c>
      <c r="C2840" s="17">
        <v>39</v>
      </c>
      <c r="D2840" s="17">
        <v>97</v>
      </c>
      <c r="E2840" s="17"/>
      <c r="F2840" s="17"/>
      <c r="G2840" s="17"/>
      <c r="H2840" s="17"/>
      <c r="I2840" s="17"/>
      <c r="J2840" s="64"/>
      <c r="K2840" s="70"/>
      <c r="L2840" s="109" t="s">
        <v>71</v>
      </c>
      <c r="M2840" s="103" t="e">
        <f>#REF!</f>
        <v>#REF!</v>
      </c>
      <c r="N2840" s="103" t="e">
        <f>IF(M2840=0,"",CHOOSE(M2840,"23","39","97","手入力箇所","手入力箇所","手入力箇所","手入力箇所","手入力箇所","手入力箇所","手入力箇所","手入力箇所","手入力箇所","手入力箇所"))</f>
        <v>#REF!</v>
      </c>
    </row>
    <row r="2841" spans="1:14" ht="13.8" thickBot="1" x14ac:dyDescent="0.25">
      <c r="A2841" s="29" t="s">
        <v>72</v>
      </c>
      <c r="B2841" s="18">
        <v>21</v>
      </c>
      <c r="C2841" s="18">
        <v>37</v>
      </c>
      <c r="D2841" s="18">
        <v>58</v>
      </c>
      <c r="E2841" s="18">
        <v>76</v>
      </c>
      <c r="F2841" s="18">
        <v>137</v>
      </c>
      <c r="G2841" s="18"/>
      <c r="H2841" s="18"/>
      <c r="I2841" s="18"/>
      <c r="J2841" s="62"/>
      <c r="K2841" s="69"/>
      <c r="L2841" s="109" t="s">
        <v>72</v>
      </c>
      <c r="M2841" s="103" t="e">
        <f>#REF!</f>
        <v>#REF!</v>
      </c>
      <c r="N2841" s="103" t="e">
        <f>IF(M2841=0,"",CHOOSE(M2841,"21","37","58","76","76","137","137","137","137","137","手入力箇所","手入力箇所","手入力箇所","手入力箇所","手入力箇所","手入力箇所","手入力箇所","手入力箇所","手入力箇所","手入力箇所"))</f>
        <v>#REF!</v>
      </c>
    </row>
    <row r="2842" spans="1:14" ht="13.8" thickBot="1" x14ac:dyDescent="0.25">
      <c r="A2842" s="29" t="s">
        <v>73</v>
      </c>
      <c r="B2842" s="18">
        <v>48</v>
      </c>
      <c r="C2842" s="18">
        <v>93</v>
      </c>
      <c r="D2842" s="18">
        <v>138</v>
      </c>
      <c r="E2842" s="18">
        <v>183</v>
      </c>
      <c r="F2842" s="18"/>
      <c r="G2842" s="18"/>
      <c r="H2842" s="18"/>
      <c r="I2842" s="18"/>
      <c r="J2842" s="62"/>
      <c r="K2842" s="69"/>
      <c r="L2842" s="109" t="s">
        <v>73</v>
      </c>
      <c r="M2842" s="103" t="e">
        <f>#REF!</f>
        <v>#REF!</v>
      </c>
      <c r="N2842" s="103" t="e">
        <f>IF(M2842=0,"",CHOOSE(M2842,"48","93","138","183","183","手入力箇所","手入力箇所","手入力箇所","手入力箇所","手入力箇所","手入力箇所","手入力箇所","手入力箇所","手入力箇所","手入力箇所"))</f>
        <v>#REF!</v>
      </c>
    </row>
    <row r="2843" spans="1:14" ht="37.200000000000003" thickBot="1" x14ac:dyDescent="0.25">
      <c r="A2843" s="30" t="s">
        <v>74</v>
      </c>
      <c r="B2843" s="18">
        <v>13</v>
      </c>
      <c r="C2843" s="18">
        <v>26</v>
      </c>
      <c r="D2843" s="18">
        <v>40</v>
      </c>
      <c r="E2843" s="18">
        <v>55</v>
      </c>
      <c r="F2843" s="18">
        <v>107</v>
      </c>
      <c r="G2843" s="18">
        <v>224</v>
      </c>
      <c r="H2843" s="18">
        <v>386</v>
      </c>
      <c r="I2843" s="18"/>
      <c r="J2843" s="62"/>
      <c r="K2843" s="69"/>
      <c r="L2843" s="110" t="s">
        <v>74</v>
      </c>
      <c r="M2843" s="103" t="e">
        <f>#REF!</f>
        <v>#REF!</v>
      </c>
      <c r="N2843" s="103" t="e">
        <f>IF(M2843=0,"",CHOOSE(M2843,"13","26","40","55","55","107","107","107","107","107","224","224","224","224","224","224","224","224","224","224","386","386","386","386","386","386","386","386","386","386","手入力箇所","手入力箇所","手入力箇所","手入力箇所","手入力箇所","手入力箇所","手入力箇所","手入力箇所","手入力箇所","手入力箇所"))</f>
        <v>#REF!</v>
      </c>
    </row>
    <row r="2844" spans="1:14" ht="13.8" thickBot="1" x14ac:dyDescent="0.25">
      <c r="A2844" s="29" t="s">
        <v>75</v>
      </c>
      <c r="B2844" s="18">
        <v>36</v>
      </c>
      <c r="C2844" s="18">
        <v>98</v>
      </c>
      <c r="D2844" s="18">
        <v>173</v>
      </c>
      <c r="E2844" s="18">
        <v>274</v>
      </c>
      <c r="F2844" s="18"/>
      <c r="G2844" s="18"/>
      <c r="H2844" s="18"/>
      <c r="I2844" s="18"/>
      <c r="J2844" s="62"/>
      <c r="K2844" s="69"/>
      <c r="L2844" s="109" t="s">
        <v>75</v>
      </c>
      <c r="M2844" s="103" t="e">
        <f>#REF!</f>
        <v>#REF!</v>
      </c>
      <c r="N2844" s="103" t="e">
        <f>IF(M2844=0,"",CHOOSE(M2844,"36","98","173","274","274","手入力箇所","手入力箇所","手入力箇所","手入力箇所","手入力箇所","手入力箇所","手入力箇所","手入力箇所","手入力箇所","手入力箇所"))</f>
        <v>#REF!</v>
      </c>
    </row>
    <row r="2845" spans="1:14" ht="37.200000000000003" thickBot="1" x14ac:dyDescent="0.25">
      <c r="A2845" s="30" t="s">
        <v>76</v>
      </c>
      <c r="B2845" s="18">
        <v>127</v>
      </c>
      <c r="C2845" s="18">
        <v>127</v>
      </c>
      <c r="D2845" s="18">
        <v>127</v>
      </c>
      <c r="E2845" s="18">
        <v>127</v>
      </c>
      <c r="F2845" s="18"/>
      <c r="G2845" s="18"/>
      <c r="H2845" s="18"/>
      <c r="I2845" s="18"/>
      <c r="J2845" s="62"/>
      <c r="K2845" s="69"/>
      <c r="L2845" s="110" t="s">
        <v>76</v>
      </c>
      <c r="M2845" s="103" t="e">
        <f>#REF!</f>
        <v>#REF!</v>
      </c>
      <c r="N2845" s="103" t="e">
        <f>IF(M2845=0,"",CHOOSE(M2845,"127","127","127","127","127","手入力箇所","手入力箇所","手入力箇所","手入力箇所","手入力箇所","手入力箇所","手入力箇所","手入力箇所","手入力箇所","手入力箇所"))</f>
        <v>#REF!</v>
      </c>
    </row>
    <row r="2846" spans="1:14" ht="27" thickBot="1" x14ac:dyDescent="0.25">
      <c r="A2846" s="31" t="s">
        <v>77</v>
      </c>
      <c r="B2846" s="18">
        <v>42</v>
      </c>
      <c r="C2846" s="18">
        <v>90</v>
      </c>
      <c r="D2846" s="18">
        <v>141</v>
      </c>
      <c r="E2846" s="18">
        <v>193</v>
      </c>
      <c r="F2846" s="62"/>
      <c r="G2846" s="62"/>
      <c r="H2846" s="62"/>
      <c r="I2846" s="62"/>
      <c r="J2846" s="62"/>
      <c r="K2846" s="69"/>
      <c r="L2846" s="111" t="s">
        <v>77</v>
      </c>
      <c r="M2846" s="103" t="e">
        <f>#REF!</f>
        <v>#REF!</v>
      </c>
      <c r="N2846" s="103" t="e">
        <f>IF(M2846=0,"",CHOOSE(M2846,"42","90","141","193","1936","手入力箇所","手入力箇所","手入力箇所","手入力箇所","手入力箇所","手入力箇所","手入力箇所","手入力箇所","手入力箇所","手入力箇所"))</f>
        <v>#REF!</v>
      </c>
    </row>
    <row r="2847" spans="1:14" ht="40.200000000000003" thickBot="1" x14ac:dyDescent="0.25">
      <c r="A2847" s="31" t="s">
        <v>78</v>
      </c>
      <c r="B2847" s="18">
        <v>24</v>
      </c>
      <c r="C2847" s="18">
        <v>43</v>
      </c>
      <c r="D2847" s="18">
        <v>61</v>
      </c>
      <c r="E2847" s="18">
        <v>76</v>
      </c>
      <c r="F2847" s="62"/>
      <c r="G2847" s="62"/>
      <c r="H2847" s="62"/>
      <c r="I2847" s="62"/>
      <c r="J2847" s="62"/>
      <c r="K2847" s="69"/>
      <c r="L2847" s="111" t="s">
        <v>78</v>
      </c>
      <c r="M2847" s="103" t="e">
        <f>#REF!</f>
        <v>#REF!</v>
      </c>
      <c r="N2847" s="103" t="e">
        <f>IF(M2847=0,"",CHOOSE(M2847,"24","43","61","76","76","手入力箇所","手入力箇所","手入力箇所","手入力箇所","手入力箇所","手入力箇所","手入力箇所","手入力箇所","手入力箇所","手入力箇所"))</f>
        <v>#REF!</v>
      </c>
    </row>
    <row r="2848" spans="1:14" ht="27" thickBot="1" x14ac:dyDescent="0.25">
      <c r="A2848" s="31" t="s">
        <v>79</v>
      </c>
      <c r="B2848" s="18">
        <v>54</v>
      </c>
      <c r="C2848" s="18">
        <v>77</v>
      </c>
      <c r="D2848" s="18">
        <v>94</v>
      </c>
      <c r="E2848" s="18">
        <v>107</v>
      </c>
      <c r="F2848" s="62"/>
      <c r="G2848" s="62"/>
      <c r="H2848" s="62"/>
      <c r="I2848" s="62"/>
      <c r="J2848" s="62"/>
      <c r="K2848" s="69"/>
      <c r="L2848" s="111" t="s">
        <v>79</v>
      </c>
      <c r="M2848" s="103" t="e">
        <f>#REF!</f>
        <v>#REF!</v>
      </c>
      <c r="N2848" s="103" t="e">
        <f>IF(M2848=0,"",CHOOSE(M2848,"54","77","94","107","107","手入力箇所","手入力箇所","手入力箇所","手入力箇所","手入力箇所","手入力箇所","手入力箇所","手入力箇所","手入力箇所","手入力箇所"))</f>
        <v>#REF!</v>
      </c>
    </row>
    <row r="2849" spans="1:14" ht="40.200000000000003" thickBot="1" x14ac:dyDescent="0.25">
      <c r="A2849" s="31" t="s">
        <v>80</v>
      </c>
      <c r="B2849" s="18">
        <v>49</v>
      </c>
      <c r="C2849" s="18">
        <v>53</v>
      </c>
      <c r="D2849" s="18">
        <v>55</v>
      </c>
      <c r="E2849" s="18">
        <v>56</v>
      </c>
      <c r="F2849" s="62"/>
      <c r="G2849" s="62"/>
      <c r="H2849" s="62"/>
      <c r="I2849" s="62"/>
      <c r="J2849" s="62"/>
      <c r="K2849" s="69"/>
      <c r="L2849" s="111" t="s">
        <v>80</v>
      </c>
      <c r="M2849" s="103" t="e">
        <f>#REF!</f>
        <v>#REF!</v>
      </c>
      <c r="N2849" s="103" t="e">
        <f>IF(M2849=0,"",CHOOSE(M2849,"49","53","55","56","56","手入力箇所","手入力箇所","手入力箇所","手入力箇所","手入力箇所","手入力箇所","手入力箇所","手入力箇所","手入力箇所","手入力箇所"))</f>
        <v>#REF!</v>
      </c>
    </row>
    <row r="2850" spans="1:14" ht="40.200000000000003" thickBot="1" x14ac:dyDescent="0.25">
      <c r="A2850" s="38" t="s">
        <v>81</v>
      </c>
      <c r="B2850" s="35">
        <v>232</v>
      </c>
      <c r="C2850" s="35">
        <v>232</v>
      </c>
      <c r="D2850" s="36"/>
      <c r="E2850" s="36"/>
      <c r="F2850" s="36"/>
      <c r="G2850" s="36"/>
      <c r="H2850" s="36"/>
      <c r="I2850" s="36"/>
      <c r="J2850" s="36"/>
      <c r="K2850" s="67"/>
      <c r="L2850" s="111" t="s">
        <v>81</v>
      </c>
      <c r="M2850" s="103" t="e">
        <f>#REF!</f>
        <v>#REF!</v>
      </c>
      <c r="N2850" s="103" t="e">
        <f>IF(M2850=0,"",CHOOSE(M2850,"232","232","手入力箇所","手入力箇所","手入力箇所","手入力箇所","手入力箇所","手入力箇所","手入力箇所","手入力箇所","手入力箇所","手入力箇所"))</f>
        <v>#REF!</v>
      </c>
    </row>
    <row r="2851" spans="1:14" ht="13.8" thickBot="1" x14ac:dyDescent="0.25">
      <c r="A2851" s="39" t="s">
        <v>82</v>
      </c>
      <c r="B2851" s="17">
        <v>6</v>
      </c>
      <c r="C2851" s="17">
        <v>9</v>
      </c>
      <c r="D2851" s="17">
        <v>11</v>
      </c>
      <c r="E2851" s="17">
        <v>13</v>
      </c>
      <c r="F2851" s="17">
        <v>18</v>
      </c>
      <c r="G2851" s="17">
        <v>26</v>
      </c>
      <c r="H2851" s="17">
        <v>35</v>
      </c>
      <c r="I2851" s="17">
        <v>43</v>
      </c>
      <c r="J2851" s="17">
        <v>49</v>
      </c>
      <c r="K2851" s="70"/>
      <c r="L2851" s="111" t="s">
        <v>82</v>
      </c>
      <c r="M2851" s="103" t="e">
        <f>#REF!</f>
        <v>#REF!</v>
      </c>
      <c r="N2851" s="103" t="e">
        <f>IF(M2851=0,"",CHOOSE(M2851,"6","9","11","13","13","18","18","18","18","18","26","26","26","26","26","26","26","26","26","26","35","35","35","35","35","35","35","35","35","35","43","43","43","43","43","43","43","43","43","43","49","49","49","49","49","49","49","49","49","49","手入力箇所","手入力箇所","手入力箇所","手入力箇所","手入力箇所","手入力箇所","手入力箇所","手入力箇所","手入力箇所","手入力箇所"))</f>
        <v>#REF!</v>
      </c>
    </row>
    <row r="2852" spans="1:14" ht="13.8" thickBot="1" x14ac:dyDescent="0.25">
      <c r="A2852" s="31" t="s">
        <v>83</v>
      </c>
      <c r="B2852" s="18">
        <v>6</v>
      </c>
      <c r="C2852" s="18">
        <v>10</v>
      </c>
      <c r="D2852" s="18">
        <v>14</v>
      </c>
      <c r="E2852" s="18">
        <v>17</v>
      </c>
      <c r="F2852" s="18">
        <v>29</v>
      </c>
      <c r="G2852" s="18">
        <v>50</v>
      </c>
      <c r="H2852" s="18">
        <v>76</v>
      </c>
      <c r="I2852" s="18">
        <v>100</v>
      </c>
      <c r="J2852" s="18">
        <v>123</v>
      </c>
      <c r="K2852" s="69"/>
      <c r="L2852" s="111" t="s">
        <v>83</v>
      </c>
      <c r="M2852" s="103" t="e">
        <f>#REF!</f>
        <v>#REF!</v>
      </c>
      <c r="N2852" s="103" t="e">
        <f>IF(M2852=0,"",CHOOSE(M2852,"6","10","14","17","17","29","29","29","29","29","50","50","50","50","50","50","50","50","50","50","76","76","76","76","76","76","76","76","76","76","100","100","100","100","100","100","100","100","100","100","123","123","123","123","123","123","123","123","123","123","手入力箇所","手入力箇所","手入力箇所","手入力箇所","手入力箇所","手入力箇所","手入力箇所","手入力箇所","手入力箇所"))</f>
        <v>#REF!</v>
      </c>
    </row>
    <row r="2853" spans="1:14" ht="27" thickBot="1" x14ac:dyDescent="0.25">
      <c r="A2853" s="32" t="s">
        <v>84</v>
      </c>
      <c r="B2853" s="20">
        <v>9</v>
      </c>
      <c r="C2853" s="20">
        <v>15</v>
      </c>
      <c r="D2853" s="20">
        <v>20</v>
      </c>
      <c r="E2853" s="20">
        <v>24</v>
      </c>
      <c r="F2853" s="20">
        <v>39</v>
      </c>
      <c r="G2853" s="20">
        <v>65</v>
      </c>
      <c r="H2853" s="63"/>
      <c r="I2853" s="63"/>
      <c r="J2853" s="63"/>
      <c r="K2853" s="106"/>
      <c r="L2853" s="111" t="s">
        <v>84</v>
      </c>
      <c r="M2853" s="103" t="e">
        <f>#REF!</f>
        <v>#REF!</v>
      </c>
      <c r="N2853" s="103" t="e">
        <f>IF(M2853=0,"",CHOOSE(M2853,"9","15","20","24","24","39","39","39","39","39","65","65","65","65","65","65","65","65","65","65","手入力箇所","手入力箇所","手入力箇所","手入力箇所","手入力箇所","手入力箇所","手入力箇所","手入力箇所","手入力箇所","手入力箇所"))</f>
        <v>#REF!</v>
      </c>
    </row>
    <row r="2856" spans="1:14" ht="13.8" thickBot="1" x14ac:dyDescent="0.25"/>
    <row r="2857" spans="1:14" ht="13.8" thickBot="1" x14ac:dyDescent="0.25">
      <c r="A2857" s="688" t="e">
        <f>#REF!</f>
        <v>#REF!</v>
      </c>
      <c r="B2857" s="688"/>
      <c r="C2857" s="688"/>
      <c r="D2857" s="689" t="s">
        <v>192</v>
      </c>
      <c r="E2857" s="689"/>
      <c r="F2857" s="689"/>
      <c r="G2857" s="689"/>
      <c r="H2857" s="689"/>
      <c r="I2857" s="689"/>
      <c r="J2857" s="689"/>
      <c r="K2857" s="689"/>
      <c r="L2857" s="689"/>
      <c r="M2857" s="689"/>
      <c r="N2857" s="689"/>
    </row>
    <row r="2858" spans="1:14" ht="13.8" thickBot="1" x14ac:dyDescent="0.25">
      <c r="A2858" s="65"/>
      <c r="B2858" s="33">
        <v>1</v>
      </c>
      <c r="C2858" s="24">
        <v>2</v>
      </c>
      <c r="D2858" s="24">
        <v>3</v>
      </c>
      <c r="E2858" s="24" t="s">
        <v>58</v>
      </c>
      <c r="F2858" s="24" t="s">
        <v>59</v>
      </c>
      <c r="G2858" s="24" t="s">
        <v>60</v>
      </c>
      <c r="H2858" s="24" t="s">
        <v>61</v>
      </c>
      <c r="I2858" s="24" t="s">
        <v>62</v>
      </c>
      <c r="J2858" s="24" t="s">
        <v>194</v>
      </c>
      <c r="K2858" s="25" t="s">
        <v>85</v>
      </c>
      <c r="L2858" s="105" t="s">
        <v>189</v>
      </c>
      <c r="M2858" s="105" t="s">
        <v>188</v>
      </c>
      <c r="N2858" s="105" t="s">
        <v>51</v>
      </c>
    </row>
    <row r="2859" spans="1:14" ht="13.8" thickBot="1" x14ac:dyDescent="0.25">
      <c r="A2859" s="26" t="s">
        <v>56</v>
      </c>
      <c r="B2859" s="22">
        <v>5</v>
      </c>
      <c r="C2859" s="22">
        <v>7</v>
      </c>
      <c r="D2859" s="22">
        <v>8</v>
      </c>
      <c r="E2859" s="22">
        <v>8</v>
      </c>
      <c r="F2859" s="22">
        <v>10</v>
      </c>
      <c r="G2859" s="22">
        <v>13</v>
      </c>
      <c r="H2859" s="22">
        <v>16</v>
      </c>
      <c r="I2859" s="22"/>
      <c r="J2859" s="23"/>
      <c r="K2859" s="1"/>
      <c r="L2859" s="26" t="s">
        <v>56</v>
      </c>
      <c r="M2859" s="104" t="e">
        <f>#REF!</f>
        <v>#REF!</v>
      </c>
      <c r="N2859" s="112" t="e">
        <f>IF(M2859=0,"",CHOOSE(M2859,"5","7","8","8","8","10","10","10","10","10","13","13","13","13","13","13","13","13","13","13","16","16","16","16","16","16","16","16","16","16","16","手入力箇所","手入力箇所","手入力箇所","手入力箇所","手入力箇所","手入力箇所","手入力箇所","手入力箇所","手入力箇所","手入力箇所"))</f>
        <v>#REF!</v>
      </c>
    </row>
    <row r="2860" spans="1:14" ht="13.8" thickBot="1" x14ac:dyDescent="0.25">
      <c r="A2860" s="27" t="s">
        <v>57</v>
      </c>
      <c r="B2860" s="18">
        <v>5</v>
      </c>
      <c r="C2860" s="18">
        <v>7</v>
      </c>
      <c r="D2860" s="18">
        <v>8</v>
      </c>
      <c r="E2860" s="18">
        <v>9</v>
      </c>
      <c r="F2860" s="18">
        <v>12</v>
      </c>
      <c r="G2860" s="18">
        <v>16</v>
      </c>
      <c r="H2860" s="18"/>
      <c r="I2860" s="18"/>
      <c r="J2860" s="62"/>
      <c r="K2860" s="19"/>
      <c r="L2860" s="27" t="s">
        <v>57</v>
      </c>
      <c r="M2860" s="104" t="e">
        <f>#REF!</f>
        <v>#REF!</v>
      </c>
      <c r="N2860" s="113" t="e">
        <f>IF(M2860=0,"",CHOOSE(M2860,"5","7","8","9","9","12","12","12","12","12","16","16","16","16","16","16","16","16","16","16","手入力箇所","手入力箇所","手入力箇所","手入力箇所","手入力箇所","手入力箇所","手入力箇所","手入力箇所","手入力箇所","手入力箇所"))</f>
        <v>#REF!</v>
      </c>
    </row>
    <row r="2861" spans="1:14" ht="48.6" thickBot="1" x14ac:dyDescent="0.25">
      <c r="A2861" s="28" t="s">
        <v>64</v>
      </c>
      <c r="B2861" s="18">
        <v>6</v>
      </c>
      <c r="C2861" s="18"/>
      <c r="D2861" s="18"/>
      <c r="E2861" s="18"/>
      <c r="F2861" s="18"/>
      <c r="G2861" s="18"/>
      <c r="H2861" s="18"/>
      <c r="I2861" s="18"/>
      <c r="J2861" s="62"/>
      <c r="K2861" s="19"/>
      <c r="L2861" s="28" t="s">
        <v>64</v>
      </c>
      <c r="M2861" s="104" t="e">
        <f>#REF!</f>
        <v>#REF!</v>
      </c>
      <c r="N2861" s="113" t="e">
        <f>IF(M2861=0,"",CHOOSE(M2861,"6","手入力箇所","手入力箇所","手入力箇所","手入力箇所","手入力箇所","手入力箇所","手入力箇所","手入力箇所","手入力箇所","手入力箇所","",""))</f>
        <v>#REF!</v>
      </c>
    </row>
    <row r="2862" spans="1:14" ht="48.6" thickBot="1" x14ac:dyDescent="0.25">
      <c r="A2862" s="28" t="s">
        <v>65</v>
      </c>
      <c r="B2862" s="18">
        <v>6</v>
      </c>
      <c r="C2862" s="18"/>
      <c r="D2862" s="18"/>
      <c r="E2862" s="18"/>
      <c r="F2862" s="18"/>
      <c r="G2862" s="18"/>
      <c r="H2862" s="18"/>
      <c r="I2862" s="18"/>
      <c r="J2862" s="62"/>
      <c r="K2862" s="19"/>
      <c r="L2862" s="28" t="s">
        <v>65</v>
      </c>
      <c r="M2862" s="104" t="e">
        <f>#REF!</f>
        <v>#REF!</v>
      </c>
      <c r="N2862" s="113" t="e">
        <f>IF(M2862=0,"",CHOOSE(M2862,"6","手入力箇所","手入力箇所","手入力箇所","手入力箇所","手入力箇所","手入力箇所","手入力箇所","手入力箇所","手入力箇所","手入力箇所","",""))</f>
        <v>#REF!</v>
      </c>
    </row>
    <row r="2863" spans="1:14" ht="24.6" thickBot="1" x14ac:dyDescent="0.25">
      <c r="A2863" s="28" t="s">
        <v>66</v>
      </c>
      <c r="B2863" s="18">
        <v>5</v>
      </c>
      <c r="C2863" s="18">
        <v>7</v>
      </c>
      <c r="D2863" s="18">
        <v>8</v>
      </c>
      <c r="E2863" s="18">
        <v>9</v>
      </c>
      <c r="F2863" s="18">
        <v>12</v>
      </c>
      <c r="G2863" s="18"/>
      <c r="H2863" s="18"/>
      <c r="I2863" s="18"/>
      <c r="J2863" s="62"/>
      <c r="K2863" s="19"/>
      <c r="L2863" s="28" t="s">
        <v>66</v>
      </c>
      <c r="M2863" s="104" t="e">
        <f>#REF!</f>
        <v>#REF!</v>
      </c>
      <c r="N2863" s="113" t="e">
        <f>IF(M2863=0,"",CHOOSE(M2863,"5","7","8","9","9","12","12","12","12","12","手入力箇所","手入力箇所","手入力箇所","手入力箇所","手入力箇所","手入力箇所","手入力箇所","手入力箇所","手入力箇所","手入力箇所"))</f>
        <v>#REF!</v>
      </c>
    </row>
    <row r="2864" spans="1:14" ht="36.6" thickBot="1" x14ac:dyDescent="0.25">
      <c r="A2864" s="28" t="s">
        <v>67</v>
      </c>
      <c r="B2864" s="18">
        <v>4</v>
      </c>
      <c r="C2864" s="18">
        <v>5</v>
      </c>
      <c r="D2864" s="18">
        <v>5</v>
      </c>
      <c r="E2864" s="18">
        <v>6</v>
      </c>
      <c r="F2864" s="18"/>
      <c r="G2864" s="18"/>
      <c r="H2864" s="18"/>
      <c r="I2864" s="18"/>
      <c r="J2864" s="62"/>
      <c r="K2864" s="19"/>
      <c r="L2864" s="28" t="s">
        <v>67</v>
      </c>
      <c r="M2864" s="104" t="e">
        <f>#REF!</f>
        <v>#REF!</v>
      </c>
      <c r="N2864" s="113" t="e">
        <f>IF(M2864=0,"",CHOOSE(M2864,"4","5","5","6","6","手入力箇所","手入力箇所","手入力箇所","手入力箇所","手入力箇所","手入力箇所","手入力箇所","手入力箇所","手入力箇所","手入力箇所"))</f>
        <v>#REF!</v>
      </c>
    </row>
    <row r="2865" spans="1:14" ht="24.6" thickBot="1" x14ac:dyDescent="0.25">
      <c r="A2865" s="28" t="s">
        <v>68</v>
      </c>
      <c r="B2865" s="18">
        <v>12</v>
      </c>
      <c r="C2865" s="18">
        <v>12</v>
      </c>
      <c r="D2865" s="18">
        <v>12</v>
      </c>
      <c r="E2865" s="18">
        <v>12</v>
      </c>
      <c r="F2865" s="18">
        <v>12</v>
      </c>
      <c r="G2865" s="18">
        <v>12</v>
      </c>
      <c r="H2865" s="18">
        <v>12</v>
      </c>
      <c r="I2865" s="18"/>
      <c r="J2865" s="62"/>
      <c r="K2865" s="19"/>
      <c r="L2865" s="28" t="s">
        <v>68</v>
      </c>
      <c r="M2865" s="104" t="e">
        <f>#REF!</f>
        <v>#REF!</v>
      </c>
      <c r="N2865" s="113" t="e">
        <f>IF(M2865=0,"",CHOOSE(M2865,"12","12","12","12","12","12","12","12","12","12","12","12","12","12","12","12","12","12","12","12","12","12","12","12","12","12","12","12","12","12","手入力箇所","手入力箇所","手入力箇所","手入力箇所","手入力箇所","手入力箇所","手入力箇所","手入力箇所","手入力箇所","手入力箇所"))</f>
        <v>#REF!</v>
      </c>
    </row>
    <row r="2866" spans="1:14" ht="36.6" thickBot="1" x14ac:dyDescent="0.25">
      <c r="A2866" s="28" t="s">
        <v>69</v>
      </c>
      <c r="B2866" s="18">
        <v>7</v>
      </c>
      <c r="C2866" s="18">
        <v>7</v>
      </c>
      <c r="D2866" s="18">
        <v>7</v>
      </c>
      <c r="E2866" s="18">
        <v>7</v>
      </c>
      <c r="F2866" s="18">
        <v>7</v>
      </c>
      <c r="G2866" s="18"/>
      <c r="H2866" s="18"/>
      <c r="I2866" s="18"/>
      <c r="J2866" s="62"/>
      <c r="K2866" s="19"/>
      <c r="L2866" s="28" t="s">
        <v>69</v>
      </c>
      <c r="M2866" s="104" t="e">
        <f>#REF!</f>
        <v>#REF!</v>
      </c>
      <c r="N2866" s="113" t="e">
        <f>IF(M2866=0,"",CHOOSE(M2866,"7","7","7","7","7","7","7","7","7","7","手入力箇所","手入力箇所","手入力箇所","手入力箇所","手入力箇所","手入力箇所","手入力箇所","手入力箇所","手入力箇所","手入力箇所"))</f>
        <v>#REF!</v>
      </c>
    </row>
    <row r="2867" spans="1:14" ht="13.8" thickBot="1" x14ac:dyDescent="0.25">
      <c r="A2867" s="27" t="s">
        <v>63</v>
      </c>
      <c r="B2867" s="18">
        <v>4</v>
      </c>
      <c r="C2867" s="18">
        <v>5</v>
      </c>
      <c r="D2867" s="18">
        <v>7</v>
      </c>
      <c r="E2867" s="18">
        <v>8</v>
      </c>
      <c r="F2867" s="18">
        <v>11</v>
      </c>
      <c r="G2867" s="18">
        <v>16</v>
      </c>
      <c r="H2867" s="18">
        <v>22</v>
      </c>
      <c r="I2867" s="18">
        <v>26</v>
      </c>
      <c r="J2867" s="18">
        <v>31</v>
      </c>
      <c r="K2867" s="19"/>
      <c r="L2867" s="27" t="s">
        <v>63</v>
      </c>
      <c r="M2867" s="104" t="e">
        <f>#REF!</f>
        <v>#REF!</v>
      </c>
      <c r="N2867" s="113" t="e">
        <f>IF(M2867=0,"",CHOOSE(M2867,"4","5","7","8","8","11","11","11","11","11","16","16","16","16","16","16","16","16","16","16","22","22","22","22","22","22","22","22","22","22","26","26","26","26","26","26","26","26","26","26","31","31","31","31","31","31","31","31","31","31","31","手入力箇所","手入力箇所","手入力箇所","手入力箇所","手入力箇所","手入力箇所","手入力箇所","手入力箇所","手入力箇所","手入力箇所"))</f>
        <v>#REF!</v>
      </c>
    </row>
    <row r="2868" spans="1:14" ht="24.6" thickBot="1" x14ac:dyDescent="0.25">
      <c r="A2868" s="28" t="s">
        <v>70</v>
      </c>
      <c r="B2868" s="18">
        <v>5</v>
      </c>
      <c r="C2868" s="18">
        <v>6</v>
      </c>
      <c r="D2868" s="18">
        <v>7</v>
      </c>
      <c r="E2868" s="18"/>
      <c r="F2868" s="18"/>
      <c r="G2868" s="18"/>
      <c r="H2868" s="18"/>
      <c r="I2868" s="18"/>
      <c r="J2868" s="62"/>
      <c r="K2868" s="19"/>
      <c r="L2868" s="28" t="s">
        <v>70</v>
      </c>
      <c r="M2868" s="104" t="e">
        <f>#REF!</f>
        <v>#REF!</v>
      </c>
      <c r="N2868" s="113" t="e">
        <f>IF(M2868=0,"",CHOOSE(M2868,"5","6","7","手入力箇所","手入力箇所","手入力箇所","手入力箇所","手入力箇所","手入力箇所","手入力箇所","手入力箇所","手入力箇所","手入力箇所"))</f>
        <v>#REF!</v>
      </c>
    </row>
    <row r="2869" spans="1:14" ht="13.8" thickBot="1" x14ac:dyDescent="0.25">
      <c r="A2869" s="29" t="s">
        <v>71</v>
      </c>
      <c r="B2869" s="18">
        <v>3</v>
      </c>
      <c r="C2869" s="18">
        <v>6</v>
      </c>
      <c r="D2869" s="18">
        <v>19</v>
      </c>
      <c r="E2869" s="18"/>
      <c r="F2869" s="18"/>
      <c r="G2869" s="18"/>
      <c r="H2869" s="18"/>
      <c r="I2869" s="18"/>
      <c r="J2869" s="62"/>
      <c r="K2869" s="19"/>
      <c r="L2869" s="29" t="s">
        <v>71</v>
      </c>
      <c r="M2869" s="104" t="e">
        <f>#REF!</f>
        <v>#REF!</v>
      </c>
      <c r="N2869" s="113" t="e">
        <f>IF(M2869=0,"",CHOOSE(M2869,"3","6","19","手入力箇所","手入力箇所","手入力箇所","手入力箇所","手入力箇所","手入力箇所","手入力箇所","手入力箇所","手入力箇所","手入力箇所"))</f>
        <v>#REF!</v>
      </c>
    </row>
    <row r="2870" spans="1:14" ht="13.8" thickBot="1" x14ac:dyDescent="0.25">
      <c r="A2870" s="29" t="s">
        <v>72</v>
      </c>
      <c r="B2870" s="18">
        <v>1</v>
      </c>
      <c r="C2870" s="18">
        <v>3</v>
      </c>
      <c r="D2870" s="18">
        <v>5</v>
      </c>
      <c r="E2870" s="18">
        <v>9</v>
      </c>
      <c r="F2870" s="18">
        <v>26</v>
      </c>
      <c r="G2870" s="18"/>
      <c r="H2870" s="18"/>
      <c r="I2870" s="18"/>
      <c r="J2870" s="62"/>
      <c r="K2870" s="19"/>
      <c r="L2870" s="29" t="s">
        <v>72</v>
      </c>
      <c r="M2870" s="104" t="e">
        <f>#REF!</f>
        <v>#REF!</v>
      </c>
      <c r="N2870" s="113" t="e">
        <f>IF(M2870=0,"",CHOOSE(M2870,"1","3","5","9","9","26","26","26","26","26","手入力箇所","手入力箇所","手入力箇所","手入力箇所","手入力箇所","手入力箇所","手入力箇所","手入力箇所","手入力箇所","手入力箇所"))</f>
        <v>#REF!</v>
      </c>
    </row>
    <row r="2871" spans="1:14" ht="13.8" thickBot="1" x14ac:dyDescent="0.25">
      <c r="A2871" s="29" t="s">
        <v>73</v>
      </c>
      <c r="B2871" s="18">
        <v>4</v>
      </c>
      <c r="C2871" s="18">
        <v>11</v>
      </c>
      <c r="D2871" s="18">
        <v>20</v>
      </c>
      <c r="E2871" s="18">
        <v>33</v>
      </c>
      <c r="F2871" s="18"/>
      <c r="G2871" s="18"/>
      <c r="H2871" s="18"/>
      <c r="I2871" s="18"/>
      <c r="J2871" s="62"/>
      <c r="K2871" s="19"/>
      <c r="L2871" s="29" t="s">
        <v>73</v>
      </c>
      <c r="M2871" s="104" t="e">
        <f>#REF!</f>
        <v>#REF!</v>
      </c>
      <c r="N2871" s="113" t="e">
        <f>IF(M2871=0,"",CHOOSE(M2871,"4","11","20","33","33","手入力箇所","手入力箇所","手入力箇所","手入力箇所","手入力箇所","手入力箇所","手入力箇所","手入力箇所","手入力箇所","手入力箇所"))</f>
        <v>#REF!</v>
      </c>
    </row>
    <row r="2872" spans="1:14" ht="37.200000000000003" thickBot="1" x14ac:dyDescent="0.25">
      <c r="A2872" s="30" t="s">
        <v>74</v>
      </c>
      <c r="B2872" s="18">
        <v>4</v>
      </c>
      <c r="C2872" s="18">
        <v>6</v>
      </c>
      <c r="D2872" s="18">
        <v>8</v>
      </c>
      <c r="E2872" s="18">
        <v>10</v>
      </c>
      <c r="F2872" s="18">
        <v>15</v>
      </c>
      <c r="G2872" s="18">
        <v>23</v>
      </c>
      <c r="H2872" s="18">
        <v>33</v>
      </c>
      <c r="I2872" s="18"/>
      <c r="J2872" s="62"/>
      <c r="K2872" s="19"/>
      <c r="L2872" s="30" t="s">
        <v>74</v>
      </c>
      <c r="M2872" s="104" t="e">
        <f>#REF!</f>
        <v>#REF!</v>
      </c>
      <c r="N2872" s="113" t="e">
        <f>IF(M2872=0,"",CHOOSE(M2872,"4","6","8","10","10","15","15","15","15","15","23","23","23","23","23","23","23","23","23","23","33","33","33","33","33","33","33","33","33","33","手入力箇所","手入力箇所","手入力箇所","手入力箇所","手入力箇所","手入力箇所","手入力箇所","手入力箇所","手入力箇所","手入力箇所"))</f>
        <v>#REF!</v>
      </c>
    </row>
    <row r="2873" spans="1:14" ht="13.8" thickBot="1" x14ac:dyDescent="0.25">
      <c r="A2873" s="29" t="s">
        <v>75</v>
      </c>
      <c r="B2873" s="18">
        <v>6</v>
      </c>
      <c r="C2873" s="18">
        <v>14</v>
      </c>
      <c r="D2873" s="18">
        <v>25</v>
      </c>
      <c r="E2873" s="18">
        <v>39</v>
      </c>
      <c r="F2873" s="18"/>
      <c r="G2873" s="18"/>
      <c r="H2873" s="18"/>
      <c r="I2873" s="18"/>
      <c r="J2873" s="62"/>
      <c r="K2873" s="19"/>
      <c r="L2873" s="29" t="s">
        <v>75</v>
      </c>
      <c r="M2873" s="104" t="e">
        <f>#REF!</f>
        <v>#REF!</v>
      </c>
      <c r="N2873" s="113" t="e">
        <f>IF(M2873=0,"",CHOOSE(M2873,"6","14","25","39","39","手入力箇所","手入力箇所","手入力箇所","手入力箇所","手入力箇所","手入力箇所","手入力箇所","手入力箇所","手入力箇所","手入力箇所"))</f>
        <v>#REF!</v>
      </c>
    </row>
    <row r="2874" spans="1:14" ht="37.200000000000003" thickBot="1" x14ac:dyDescent="0.25">
      <c r="A2874" s="30" t="s">
        <v>76</v>
      </c>
      <c r="B2874" s="18">
        <v>2</v>
      </c>
      <c r="C2874" s="18">
        <v>3</v>
      </c>
      <c r="D2874" s="18">
        <v>6</v>
      </c>
      <c r="E2874" s="18">
        <v>9</v>
      </c>
      <c r="F2874" s="18"/>
      <c r="G2874" s="18"/>
      <c r="H2874" s="18"/>
      <c r="I2874" s="18"/>
      <c r="J2874" s="62"/>
      <c r="K2874" s="19"/>
      <c r="L2874" s="30" t="s">
        <v>76</v>
      </c>
      <c r="M2874" s="104" t="e">
        <f>#REF!</f>
        <v>#REF!</v>
      </c>
      <c r="N2874" s="113" t="e">
        <f>IF(M2874=0,"",CHOOSE(M2874,"2","3","6","9","9","手入力箇所","手入力箇所","手入力箇所","手入力箇所","手入力箇所","手入力箇所","手入力箇所","手入力箇所","手入力箇所","手入力箇所"))</f>
        <v>#REF!</v>
      </c>
    </row>
    <row r="2875" spans="1:14" ht="27" thickBot="1" x14ac:dyDescent="0.25">
      <c r="A2875" s="31" t="s">
        <v>77</v>
      </c>
      <c r="B2875" s="18">
        <v>12</v>
      </c>
      <c r="C2875" s="18">
        <v>18</v>
      </c>
      <c r="D2875" s="18">
        <v>22</v>
      </c>
      <c r="E2875" s="18">
        <v>26</v>
      </c>
      <c r="F2875" s="62"/>
      <c r="G2875" s="62"/>
      <c r="H2875" s="62"/>
      <c r="I2875" s="62"/>
      <c r="J2875" s="62"/>
      <c r="K2875" s="19"/>
      <c r="L2875" s="31" t="s">
        <v>77</v>
      </c>
      <c r="M2875" s="104" t="e">
        <f>#REF!</f>
        <v>#REF!</v>
      </c>
      <c r="N2875" s="113" t="e">
        <f>IF(M2875=0,"",CHOOSE(M2875,"12","18","22","26","26","手入力箇所","手入力箇所","手入力箇所","手入力箇所","手入力箇所","手入力箇所","手入力箇所","手入力箇所","手入力箇所","手入力箇所"))</f>
        <v>#REF!</v>
      </c>
    </row>
    <row r="2876" spans="1:14" ht="40.200000000000003" thickBot="1" x14ac:dyDescent="0.25">
      <c r="A2876" s="31" t="s">
        <v>78</v>
      </c>
      <c r="B2876" s="18">
        <v>5</v>
      </c>
      <c r="C2876" s="18">
        <v>8</v>
      </c>
      <c r="D2876" s="18">
        <v>11</v>
      </c>
      <c r="E2876" s="18">
        <v>14</v>
      </c>
      <c r="F2876" s="62"/>
      <c r="G2876" s="62"/>
      <c r="H2876" s="62"/>
      <c r="I2876" s="62"/>
      <c r="J2876" s="62"/>
      <c r="K2876" s="19"/>
      <c r="L2876" s="31" t="s">
        <v>78</v>
      </c>
      <c r="M2876" s="104" t="e">
        <f>#REF!</f>
        <v>#REF!</v>
      </c>
      <c r="N2876" s="113" t="e">
        <f>IF(M2876=0,"",CHOOSE(M2876,"5","8","11","14","14","手入力箇所","手入力箇所","手入力箇所","手入力箇所","手入力箇所","手入力箇所","手入力箇所","手入力箇所","手入力箇所","手入力箇所"))</f>
        <v>#REF!</v>
      </c>
    </row>
    <row r="2877" spans="1:14" ht="27" thickBot="1" x14ac:dyDescent="0.25">
      <c r="A2877" s="31" t="s">
        <v>79</v>
      </c>
      <c r="B2877" s="18">
        <v>6</v>
      </c>
      <c r="C2877" s="18">
        <v>11</v>
      </c>
      <c r="D2877" s="18">
        <v>16</v>
      </c>
      <c r="E2877" s="18">
        <v>21</v>
      </c>
      <c r="F2877" s="62"/>
      <c r="G2877" s="62"/>
      <c r="H2877" s="62"/>
      <c r="I2877" s="62"/>
      <c r="J2877" s="62"/>
      <c r="K2877" s="19"/>
      <c r="L2877" s="31" t="s">
        <v>79</v>
      </c>
      <c r="M2877" s="104" t="e">
        <f>#REF!</f>
        <v>#REF!</v>
      </c>
      <c r="N2877" s="113" t="e">
        <f>IF(M2877=0,"",CHOOSE(M2877,"6","11","16","21","21","手入力箇所","手入力箇所","手入力箇所","手入力箇所","手入力箇所","手入力箇所","手入力箇所","手入力箇所","手入力箇所"))</f>
        <v>#REF!</v>
      </c>
    </row>
    <row r="2878" spans="1:14" ht="40.200000000000003" thickBot="1" x14ac:dyDescent="0.25">
      <c r="A2878" s="31" t="s">
        <v>80</v>
      </c>
      <c r="B2878" s="18">
        <v>5</v>
      </c>
      <c r="C2878" s="18">
        <v>7</v>
      </c>
      <c r="D2878" s="18">
        <v>9</v>
      </c>
      <c r="E2878" s="18">
        <v>10</v>
      </c>
      <c r="F2878" s="62"/>
      <c r="G2878" s="62"/>
      <c r="H2878" s="62"/>
      <c r="I2878" s="62"/>
      <c r="J2878" s="62"/>
      <c r="K2878" s="19"/>
      <c r="L2878" s="31" t="s">
        <v>80</v>
      </c>
      <c r="M2878" s="104" t="e">
        <f>#REF!</f>
        <v>#REF!</v>
      </c>
      <c r="N2878" s="113" t="e">
        <f>IF(M2878=0,"",CHOOSE(M2878,"5","7","9","10","10","手入力箇所","手入力箇所","手入力箇所","手入力箇所","手入力箇所","手入力箇所","手入力箇所","手入力箇所","手入力箇所"))</f>
        <v>#REF!</v>
      </c>
    </row>
    <row r="2879" spans="1:14" ht="40.200000000000003" thickBot="1" x14ac:dyDescent="0.25">
      <c r="A2879" s="31" t="s">
        <v>81</v>
      </c>
      <c r="B2879" s="18">
        <v>9</v>
      </c>
      <c r="C2879" s="18">
        <v>14</v>
      </c>
      <c r="D2879" s="62"/>
      <c r="E2879" s="62"/>
      <c r="F2879" s="62"/>
      <c r="G2879" s="62"/>
      <c r="H2879" s="62"/>
      <c r="I2879" s="62"/>
      <c r="J2879" s="62"/>
      <c r="K2879" s="19"/>
      <c r="L2879" s="31" t="s">
        <v>81</v>
      </c>
      <c r="M2879" s="104" t="e">
        <f>#REF!</f>
        <v>#REF!</v>
      </c>
      <c r="N2879" s="113" t="e">
        <f>IF(M2879=0,"",CHOOSE(M2879,"9","14","手入力箇所","手入力箇所","手入力箇所","手入力箇所","手入力箇所","手入力箇所","手入力箇所","手入力箇所","手入力箇所","手入力箇所"))</f>
        <v>#REF!</v>
      </c>
    </row>
    <row r="2880" spans="1:14" ht="13.8" thickBot="1" x14ac:dyDescent="0.25">
      <c r="A2880" s="31" t="s">
        <v>82</v>
      </c>
      <c r="B2880" s="18">
        <v>3</v>
      </c>
      <c r="C2880" s="18">
        <v>4</v>
      </c>
      <c r="D2880" s="18">
        <v>4</v>
      </c>
      <c r="E2880" s="18">
        <v>5</v>
      </c>
      <c r="F2880" s="18">
        <v>6</v>
      </c>
      <c r="G2880" s="18">
        <v>8</v>
      </c>
      <c r="H2880" s="18">
        <v>9</v>
      </c>
      <c r="I2880" s="18">
        <v>11</v>
      </c>
      <c r="J2880" s="18">
        <v>12</v>
      </c>
      <c r="K2880" s="19"/>
      <c r="L2880" s="31" t="s">
        <v>82</v>
      </c>
      <c r="M2880" s="104" t="e">
        <f>#REF!</f>
        <v>#REF!</v>
      </c>
      <c r="N2880" s="113" t="e">
        <f>IF(M2880=0,"",CHOOSE(M2880,"3","4","4","5","5","6","6","6","6","6","8","8","8","8","8","8","8","8","8","8","9","9","9","9","9","9","9","9","9","9","11","11","11","11","11","11","11","11","11","11","12","12","12","12","12","12","12","12","12","12","12","手入力箇所","手入力箇所","手入力箇所","手入力箇所","手入力箇所","手入力箇所","手入力箇所","手入力箇所","手入力箇所","手入力箇所"))</f>
        <v>#REF!</v>
      </c>
    </row>
    <row r="2881" spans="1:14" ht="13.8" thickBot="1" x14ac:dyDescent="0.25">
      <c r="A2881" s="31" t="s">
        <v>83</v>
      </c>
      <c r="B2881" s="18">
        <v>3</v>
      </c>
      <c r="C2881" s="18">
        <v>4</v>
      </c>
      <c r="D2881" s="18">
        <v>4</v>
      </c>
      <c r="E2881" s="18">
        <v>5</v>
      </c>
      <c r="F2881" s="18">
        <v>6</v>
      </c>
      <c r="G2881" s="18">
        <v>8</v>
      </c>
      <c r="H2881" s="18">
        <v>10</v>
      </c>
      <c r="I2881" s="18">
        <v>12</v>
      </c>
      <c r="J2881" s="18">
        <v>13</v>
      </c>
      <c r="K2881" s="19"/>
      <c r="L2881" s="31" t="s">
        <v>83</v>
      </c>
      <c r="M2881" s="104" t="e">
        <f>#REF!</f>
        <v>#REF!</v>
      </c>
      <c r="N2881" s="113" t="e">
        <f>IF(M2881=0,"",CHOOSE(M2881,"3","4","4","5","5","6","6","6","6","6","8","8","8","8","8","8","8","8","8","8","10","10","10","10","10","10","10","10","10","10","12","12","12","12","12","12","12","12","12","12","13","13","13","13","13","13","13","13","13","13","13","手入力箇所","手入力箇所","手入力箇所","手入力箇所","手入力箇所","手入力箇所","手入力箇所","手入力箇所","手入力箇所","手入力箇所"))</f>
        <v>#REF!</v>
      </c>
    </row>
    <row r="2882" spans="1:14" ht="27" thickBot="1" x14ac:dyDescent="0.25">
      <c r="A2882" s="32" t="s">
        <v>84</v>
      </c>
      <c r="B2882" s="20">
        <v>1</v>
      </c>
      <c r="C2882" s="20">
        <v>2</v>
      </c>
      <c r="D2882" s="20">
        <v>3</v>
      </c>
      <c r="E2882" s="20">
        <v>4</v>
      </c>
      <c r="F2882" s="20">
        <v>8</v>
      </c>
      <c r="G2882" s="20">
        <v>19</v>
      </c>
      <c r="H2882" s="63"/>
      <c r="I2882" s="63"/>
      <c r="J2882" s="63"/>
      <c r="K2882" s="21"/>
      <c r="L2882" s="32" t="s">
        <v>84</v>
      </c>
      <c r="M2882" s="104" t="e">
        <f>#REF!</f>
        <v>#REF!</v>
      </c>
      <c r="N2882" s="113" t="e">
        <f>IF(M2882=0,"",CHOOSE(M2882,"1","2","3","4","4","8","8","8","8","8","19","19","19","19","19","19","19","19","19","19","手入力箇所","手入力箇所","手入力箇所","手入力箇所","手入力箇所","手入力箇所","手入力箇所","手入力箇所","手入力箇所","手入力箇所"))</f>
        <v>#REF!</v>
      </c>
    </row>
    <row r="2883" spans="1:14" ht="13.8" thickBot="1" x14ac:dyDescent="0.25"/>
    <row r="2884" spans="1:14" ht="13.8" thickBot="1" x14ac:dyDescent="0.25">
      <c r="A2884" s="686" t="e">
        <f>A2857</f>
        <v>#REF!</v>
      </c>
      <c r="B2884" s="686"/>
      <c r="C2884" s="686"/>
      <c r="D2884" s="687" t="s">
        <v>193</v>
      </c>
      <c r="E2884" s="687"/>
      <c r="F2884" s="687"/>
      <c r="G2884" s="687"/>
      <c r="H2884" s="687"/>
      <c r="I2884" s="687"/>
      <c r="J2884" s="687"/>
      <c r="K2884" s="687"/>
      <c r="L2884" s="687"/>
      <c r="M2884" s="687"/>
      <c r="N2884" s="687"/>
    </row>
    <row r="2885" spans="1:14" ht="13.8" thickBot="1" x14ac:dyDescent="0.25">
      <c r="A2885" s="105"/>
      <c r="B2885" s="33">
        <v>1</v>
      </c>
      <c r="C2885" s="24">
        <v>2</v>
      </c>
      <c r="D2885" s="24">
        <v>3</v>
      </c>
      <c r="E2885" s="24" t="s">
        <v>58</v>
      </c>
      <c r="F2885" s="24" t="s">
        <v>59</v>
      </c>
      <c r="G2885" s="24" t="s">
        <v>60</v>
      </c>
      <c r="H2885" s="24" t="s">
        <v>61</v>
      </c>
      <c r="I2885" s="24" t="s">
        <v>62</v>
      </c>
      <c r="J2885" s="24" t="s">
        <v>194</v>
      </c>
      <c r="K2885" s="102" t="s">
        <v>85</v>
      </c>
      <c r="L2885" s="105" t="s">
        <v>189</v>
      </c>
      <c r="M2885" s="105" t="s">
        <v>188</v>
      </c>
      <c r="N2885" s="105" t="s">
        <v>51</v>
      </c>
    </row>
    <row r="2886" spans="1:14" ht="13.8" thickBot="1" x14ac:dyDescent="0.25">
      <c r="A2886" s="26" t="s">
        <v>56</v>
      </c>
      <c r="B2886" s="22">
        <v>16</v>
      </c>
      <c r="C2886" s="22">
        <v>25</v>
      </c>
      <c r="D2886" s="22">
        <v>32</v>
      </c>
      <c r="E2886" s="22">
        <v>38</v>
      </c>
      <c r="F2886" s="22">
        <v>56</v>
      </c>
      <c r="G2886" s="22">
        <v>87</v>
      </c>
      <c r="H2886" s="22">
        <v>121</v>
      </c>
      <c r="I2886" s="22"/>
      <c r="J2886" s="23"/>
      <c r="K2886" s="68"/>
      <c r="L2886" s="107" t="s">
        <v>56</v>
      </c>
      <c r="M2886" s="103" t="e">
        <f>#REF!</f>
        <v>#REF!</v>
      </c>
      <c r="N2886" s="103" t="e">
        <f>IF(M2886=0,"",CHOOSE(M2886,"16","25","32","38","38","56","56","56","56","56","87","87","87","87","87","87","87","87","87","87","121","121","121","121","121","121","121","121","121","121","手入力箇所","手入力箇所","手入力箇所","手入力箇所","手入力箇所","手入力箇所","手入力箇所","手入力箇所","手入力箇所","手入力箇所"))</f>
        <v>#REF!</v>
      </c>
    </row>
    <row r="2887" spans="1:14" ht="13.8" thickBot="1" x14ac:dyDescent="0.25">
      <c r="A2887" s="27" t="s">
        <v>57</v>
      </c>
      <c r="B2887" s="18">
        <v>25</v>
      </c>
      <c r="C2887" s="18">
        <v>33</v>
      </c>
      <c r="D2887" s="18">
        <v>40</v>
      </c>
      <c r="E2887" s="18">
        <v>45</v>
      </c>
      <c r="F2887" s="18">
        <v>58</v>
      </c>
      <c r="G2887" s="18">
        <v>79</v>
      </c>
      <c r="H2887" s="18"/>
      <c r="I2887" s="18"/>
      <c r="J2887" s="62"/>
      <c r="K2887" s="69"/>
      <c r="L2887" s="107" t="s">
        <v>57</v>
      </c>
      <c r="M2887" s="103" t="e">
        <f>#REF!</f>
        <v>#REF!</v>
      </c>
      <c r="N2887" s="103" t="e">
        <f>IF(M2887=0,"",CHOOSE(M2887,"25","33","40","45","45","58","58","58","58","58","79","79","79","79","79","79","79","79","79","79","手入力箇所","手入力箇所","手入力箇所","手入力箇所","手入力箇所","手入力箇所","手入力箇所","手入力箇所","手入力箇所","手入力箇所"))</f>
        <v>#REF!</v>
      </c>
    </row>
    <row r="2888" spans="1:14" ht="48.6" thickBot="1" x14ac:dyDescent="0.25">
      <c r="A2888" s="28" t="s">
        <v>64</v>
      </c>
      <c r="B2888" s="18">
        <v>32</v>
      </c>
      <c r="C2888" s="18"/>
      <c r="D2888" s="18"/>
      <c r="E2888" s="18"/>
      <c r="F2888" s="18"/>
      <c r="G2888" s="18"/>
      <c r="H2888" s="18"/>
      <c r="I2888" s="18"/>
      <c r="J2888" s="62"/>
      <c r="K2888" s="69"/>
      <c r="L2888" s="108" t="s">
        <v>64</v>
      </c>
      <c r="M2888" s="103" t="e">
        <f>#REF!</f>
        <v>#REF!</v>
      </c>
      <c r="N2888" s="103" t="e">
        <f>IF(M2888=0,"",CHOOSE(M2888,"32","手入力箇所","手入力箇所","手入力箇所","手入力箇所","手入力箇所","手入力箇所","手入力箇所","手入力箇所","手入力箇所","手入力箇所"))</f>
        <v>#REF!</v>
      </c>
    </row>
    <row r="2889" spans="1:14" ht="48.6" thickBot="1" x14ac:dyDescent="0.25">
      <c r="A2889" s="28" t="s">
        <v>65</v>
      </c>
      <c r="B2889" s="18">
        <v>36</v>
      </c>
      <c r="C2889" s="18"/>
      <c r="D2889" s="18"/>
      <c r="E2889" s="18"/>
      <c r="F2889" s="18"/>
      <c r="G2889" s="18"/>
      <c r="H2889" s="18"/>
      <c r="I2889" s="18"/>
      <c r="J2889" s="62"/>
      <c r="K2889" s="69"/>
      <c r="L2889" s="108" t="s">
        <v>65</v>
      </c>
      <c r="M2889" s="103" t="e">
        <f>#REF!</f>
        <v>#REF!</v>
      </c>
      <c r="N2889" s="103" t="e">
        <f>IF(M2889=0,"",CHOOSE(M2889,"36","手入力箇所","手入力箇所","手入力箇所","手入力箇所","手入力箇所","手入力箇所","手入力箇所","手入力箇所","手入力箇所","手入力箇所"))</f>
        <v>#REF!</v>
      </c>
    </row>
    <row r="2890" spans="1:14" ht="24.6" thickBot="1" x14ac:dyDescent="0.25">
      <c r="A2890" s="28" t="s">
        <v>66</v>
      </c>
      <c r="B2890" s="18">
        <v>24</v>
      </c>
      <c r="C2890" s="18">
        <v>30</v>
      </c>
      <c r="D2890" s="18">
        <v>33</v>
      </c>
      <c r="E2890" s="18">
        <v>35</v>
      </c>
      <c r="F2890" s="18">
        <v>42</v>
      </c>
      <c r="G2890" s="18"/>
      <c r="H2890" s="18"/>
      <c r="I2890" s="18"/>
      <c r="J2890" s="62"/>
      <c r="K2890" s="69"/>
      <c r="L2890" s="108" t="s">
        <v>66</v>
      </c>
      <c r="M2890" s="103" t="e">
        <f>#REF!</f>
        <v>#REF!</v>
      </c>
      <c r="N2890" s="103" t="e">
        <f>IF(M2890=0,"",CHOOSE(M2890,"24","30","33","35","35","42","42","42","42","42","手入力箇所","手入力箇所","手入力箇所","手入力箇所","手入力箇所","手入力箇所","手入力箇所","手入力箇所","手入力箇所","手入力箇所"))</f>
        <v>#REF!</v>
      </c>
    </row>
    <row r="2891" spans="1:14" ht="36.6" thickBot="1" x14ac:dyDescent="0.25">
      <c r="A2891" s="28" t="s">
        <v>67</v>
      </c>
      <c r="B2891" s="18">
        <v>7</v>
      </c>
      <c r="C2891" s="18">
        <v>12</v>
      </c>
      <c r="D2891" s="18">
        <v>16</v>
      </c>
      <c r="E2891" s="18">
        <v>19</v>
      </c>
      <c r="F2891" s="18"/>
      <c r="G2891" s="18"/>
      <c r="H2891" s="18"/>
      <c r="I2891" s="18"/>
      <c r="J2891" s="62"/>
      <c r="K2891" s="69"/>
      <c r="L2891" s="108" t="s">
        <v>67</v>
      </c>
      <c r="M2891" s="103" t="e">
        <f>#REF!</f>
        <v>#REF!</v>
      </c>
      <c r="N2891" s="103" t="e">
        <f>IF(M2891=0,"",CHOOSE(M2891,"7","12","16","19","19","手入力箇所","手入力箇所","手入力箇所","手入力箇所","手入力箇所","手入力箇所","手入力箇所","手入力箇所","手入力箇所","手入力箇所"))</f>
        <v>#REF!</v>
      </c>
    </row>
    <row r="2892" spans="1:14" ht="24.6" thickBot="1" x14ac:dyDescent="0.25">
      <c r="A2892" s="28" t="s">
        <v>68</v>
      </c>
      <c r="B2892" s="18">
        <v>21</v>
      </c>
      <c r="C2892" s="18">
        <v>35</v>
      </c>
      <c r="D2892" s="18">
        <v>48</v>
      </c>
      <c r="E2892" s="18">
        <v>59</v>
      </c>
      <c r="F2892" s="18">
        <v>94</v>
      </c>
      <c r="G2892" s="18">
        <v>159</v>
      </c>
      <c r="H2892" s="18">
        <v>235</v>
      </c>
      <c r="I2892" s="18"/>
      <c r="J2892" s="62"/>
      <c r="K2892" s="69"/>
      <c r="L2892" s="108" t="s">
        <v>68</v>
      </c>
      <c r="M2892" s="103" t="e">
        <f>#REF!</f>
        <v>#REF!</v>
      </c>
      <c r="N2892" s="103" t="e">
        <f>IF(M2892=0,"",CHOOSE(M2892,"21","35","48","59","59","94","94","94","94","94","159","159","159","159","159","159","159","159","159","159","235","235","235","235","235","235","235","235","235","235","手入力箇所","手入力箇所","手入力箇所","手入力箇所","手入力箇所","手入力箇所","手入力箇所","手入力箇所","手入力箇所","手入力箇所"))</f>
        <v>#REF!</v>
      </c>
    </row>
    <row r="2893" spans="1:14" ht="36.6" thickBot="1" x14ac:dyDescent="0.25">
      <c r="A2893" s="28" t="s">
        <v>69</v>
      </c>
      <c r="B2893" s="18">
        <v>22</v>
      </c>
      <c r="C2893" s="18">
        <v>26</v>
      </c>
      <c r="D2893" s="18">
        <v>28</v>
      </c>
      <c r="E2893" s="18">
        <v>29</v>
      </c>
      <c r="F2893" s="18">
        <v>34</v>
      </c>
      <c r="G2893" s="18"/>
      <c r="H2893" s="18"/>
      <c r="I2893" s="18"/>
      <c r="J2893" s="62"/>
      <c r="K2893" s="69"/>
      <c r="L2893" s="108" t="s">
        <v>69</v>
      </c>
      <c r="M2893" s="103" t="e">
        <f>#REF!</f>
        <v>#REF!</v>
      </c>
      <c r="N2893" s="103" t="e">
        <f>IF(M2893=0,"",CHOOSE(M2893,"22","26","28","29","29","34","34","34","34","34","手入力箇所","手入力箇所","手入力箇所","手入力箇所","手入力箇所","手入力箇所","手入力箇所","手入力箇所","手入力箇所","手入力箇所"))</f>
        <v>#REF!</v>
      </c>
    </row>
    <row r="2894" spans="1:14" ht="13.8" thickBot="1" x14ac:dyDescent="0.25">
      <c r="A2894" s="27" t="s">
        <v>63</v>
      </c>
      <c r="B2894" s="18">
        <v>21</v>
      </c>
      <c r="C2894" s="18">
        <v>33</v>
      </c>
      <c r="D2894" s="18">
        <v>46</v>
      </c>
      <c r="E2894" s="18">
        <v>56</v>
      </c>
      <c r="F2894" s="18">
        <v>89</v>
      </c>
      <c r="G2894" s="18">
        <v>151</v>
      </c>
      <c r="H2894" s="18">
        <v>224</v>
      </c>
      <c r="I2894" s="18">
        <v>289</v>
      </c>
      <c r="J2894" s="18">
        <v>350</v>
      </c>
      <c r="K2894" s="69"/>
      <c r="L2894" s="107" t="s">
        <v>63</v>
      </c>
      <c r="M2894" s="103" t="e">
        <f>#REF!</f>
        <v>#REF!</v>
      </c>
      <c r="N2894" s="103" t="e">
        <f>IF(M2894=0,"",CHOOSE(M2894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895" spans="1:14" ht="24.6" thickBot="1" x14ac:dyDescent="0.25">
      <c r="A2895" s="34" t="s">
        <v>70</v>
      </c>
      <c r="B2895" s="35">
        <v>13</v>
      </c>
      <c r="C2895" s="35">
        <v>33</v>
      </c>
      <c r="D2895" s="35">
        <v>59</v>
      </c>
      <c r="E2895" s="35"/>
      <c r="F2895" s="35"/>
      <c r="G2895" s="35"/>
      <c r="H2895" s="35"/>
      <c r="I2895" s="35"/>
      <c r="J2895" s="36"/>
      <c r="K2895" s="67"/>
      <c r="L2895" s="108" t="s">
        <v>70</v>
      </c>
      <c r="M2895" s="103" t="e">
        <f>#REF!</f>
        <v>#REF!</v>
      </c>
      <c r="N2895" s="103" t="e">
        <f>IF(M2895=0,"",CHOOSE(M2895,"13","33","59","手入力箇所","手入力箇所","手入力箇所","手入力箇所","手入力箇所","手入力箇所","手入力箇所","手入力箇所","手入力箇所","手入力箇所"))</f>
        <v>#REF!</v>
      </c>
    </row>
    <row r="2896" spans="1:14" ht="13.8" thickBot="1" x14ac:dyDescent="0.25">
      <c r="A2896" s="37" t="s">
        <v>71</v>
      </c>
      <c r="B2896" s="17">
        <v>23</v>
      </c>
      <c r="C2896" s="17">
        <v>39</v>
      </c>
      <c r="D2896" s="17">
        <v>97</v>
      </c>
      <c r="E2896" s="17"/>
      <c r="F2896" s="17"/>
      <c r="G2896" s="17"/>
      <c r="H2896" s="17"/>
      <c r="I2896" s="17"/>
      <c r="J2896" s="64"/>
      <c r="K2896" s="70"/>
      <c r="L2896" s="109" t="s">
        <v>71</v>
      </c>
      <c r="M2896" s="103" t="e">
        <f>#REF!</f>
        <v>#REF!</v>
      </c>
      <c r="N2896" s="103" t="e">
        <f>IF(M2896=0,"",CHOOSE(M2896,"23","39","97","手入力箇所","手入力箇所","手入力箇所","手入力箇所","手入力箇所","手入力箇所","手入力箇所","手入力箇所","手入力箇所","手入力箇所"))</f>
        <v>#REF!</v>
      </c>
    </row>
    <row r="2897" spans="1:14" ht="13.8" thickBot="1" x14ac:dyDescent="0.25">
      <c r="A2897" s="29" t="s">
        <v>72</v>
      </c>
      <c r="B2897" s="18">
        <v>21</v>
      </c>
      <c r="C2897" s="18">
        <v>37</v>
      </c>
      <c r="D2897" s="18">
        <v>58</v>
      </c>
      <c r="E2897" s="18">
        <v>76</v>
      </c>
      <c r="F2897" s="18">
        <v>137</v>
      </c>
      <c r="G2897" s="18"/>
      <c r="H2897" s="18"/>
      <c r="I2897" s="18"/>
      <c r="J2897" s="62"/>
      <c r="K2897" s="69"/>
      <c r="L2897" s="109" t="s">
        <v>72</v>
      </c>
      <c r="M2897" s="103" t="e">
        <f>#REF!</f>
        <v>#REF!</v>
      </c>
      <c r="N2897" s="103" t="e">
        <f>IF(M2897=0,"",CHOOSE(M2897,"21","37","58","76","76","137","137","137","137","137","手入力箇所","手入力箇所","手入力箇所","手入力箇所","手入力箇所","手入力箇所","手入力箇所","手入力箇所","手入力箇所","手入力箇所"))</f>
        <v>#REF!</v>
      </c>
    </row>
    <row r="2898" spans="1:14" ht="13.8" thickBot="1" x14ac:dyDescent="0.25">
      <c r="A2898" s="29" t="s">
        <v>73</v>
      </c>
      <c r="B2898" s="18">
        <v>48</v>
      </c>
      <c r="C2898" s="18">
        <v>93</v>
      </c>
      <c r="D2898" s="18">
        <v>138</v>
      </c>
      <c r="E2898" s="18">
        <v>183</v>
      </c>
      <c r="F2898" s="18"/>
      <c r="G2898" s="18"/>
      <c r="H2898" s="18"/>
      <c r="I2898" s="18"/>
      <c r="J2898" s="62"/>
      <c r="K2898" s="69"/>
      <c r="L2898" s="109" t="s">
        <v>73</v>
      </c>
      <c r="M2898" s="103" t="e">
        <f>#REF!</f>
        <v>#REF!</v>
      </c>
      <c r="N2898" s="103" t="e">
        <f>IF(M2898=0,"",CHOOSE(M2898,"48","93","138","183","183","手入力箇所","手入力箇所","手入力箇所","手入力箇所","手入力箇所","手入力箇所","手入力箇所","手入力箇所","手入力箇所","手入力箇所"))</f>
        <v>#REF!</v>
      </c>
    </row>
    <row r="2899" spans="1:14" ht="37.200000000000003" thickBot="1" x14ac:dyDescent="0.25">
      <c r="A2899" s="30" t="s">
        <v>74</v>
      </c>
      <c r="B2899" s="18">
        <v>13</v>
      </c>
      <c r="C2899" s="18">
        <v>26</v>
      </c>
      <c r="D2899" s="18">
        <v>40</v>
      </c>
      <c r="E2899" s="18">
        <v>55</v>
      </c>
      <c r="F2899" s="18">
        <v>107</v>
      </c>
      <c r="G2899" s="18">
        <v>224</v>
      </c>
      <c r="H2899" s="18">
        <v>386</v>
      </c>
      <c r="I2899" s="18"/>
      <c r="J2899" s="62"/>
      <c r="K2899" s="69"/>
      <c r="L2899" s="110" t="s">
        <v>74</v>
      </c>
      <c r="M2899" s="103" t="e">
        <f>#REF!</f>
        <v>#REF!</v>
      </c>
      <c r="N2899" s="103" t="e">
        <f>IF(M2899=0,"",CHOOSE(M2899,"13","26","40","55","55","107","107","107","107","107","224","224","224","224","224","224","224","224","224","224","386","386","386","386","386","386","386","386","386","386","手入力箇所","手入力箇所","手入力箇所","手入力箇所","手入力箇所","手入力箇所","手入力箇所","手入力箇所","手入力箇所","手入力箇所"))</f>
        <v>#REF!</v>
      </c>
    </row>
    <row r="2900" spans="1:14" ht="13.8" thickBot="1" x14ac:dyDescent="0.25">
      <c r="A2900" s="29" t="s">
        <v>75</v>
      </c>
      <c r="B2900" s="18">
        <v>36</v>
      </c>
      <c r="C2900" s="18">
        <v>98</v>
      </c>
      <c r="D2900" s="18">
        <v>173</v>
      </c>
      <c r="E2900" s="18">
        <v>274</v>
      </c>
      <c r="F2900" s="18"/>
      <c r="G2900" s="18"/>
      <c r="H2900" s="18"/>
      <c r="I2900" s="18"/>
      <c r="J2900" s="62"/>
      <c r="K2900" s="69"/>
      <c r="L2900" s="109" t="s">
        <v>75</v>
      </c>
      <c r="M2900" s="103" t="e">
        <f>#REF!</f>
        <v>#REF!</v>
      </c>
      <c r="N2900" s="103" t="e">
        <f>IF(M2900=0,"",CHOOSE(M2900,"36","98","173","274","274","手入力箇所","手入力箇所","手入力箇所","手入力箇所","手入力箇所","手入力箇所","手入力箇所","手入力箇所","手入力箇所","手入力箇所"))</f>
        <v>#REF!</v>
      </c>
    </row>
    <row r="2901" spans="1:14" ht="37.200000000000003" thickBot="1" x14ac:dyDescent="0.25">
      <c r="A2901" s="30" t="s">
        <v>76</v>
      </c>
      <c r="B2901" s="18">
        <v>127</v>
      </c>
      <c r="C2901" s="18">
        <v>127</v>
      </c>
      <c r="D2901" s="18">
        <v>127</v>
      </c>
      <c r="E2901" s="18">
        <v>127</v>
      </c>
      <c r="F2901" s="18"/>
      <c r="G2901" s="18"/>
      <c r="H2901" s="18"/>
      <c r="I2901" s="18"/>
      <c r="J2901" s="62"/>
      <c r="K2901" s="69"/>
      <c r="L2901" s="110" t="s">
        <v>76</v>
      </c>
      <c r="M2901" s="103" t="e">
        <f>#REF!</f>
        <v>#REF!</v>
      </c>
      <c r="N2901" s="103" t="e">
        <f>IF(M2901=0,"",CHOOSE(M2901,"127","127","127","127","127","手入力箇所","手入力箇所","手入力箇所","手入力箇所","手入力箇所","手入力箇所","手入力箇所","手入力箇所","手入力箇所","手入力箇所"))</f>
        <v>#REF!</v>
      </c>
    </row>
    <row r="2902" spans="1:14" ht="27" thickBot="1" x14ac:dyDescent="0.25">
      <c r="A2902" s="31" t="s">
        <v>77</v>
      </c>
      <c r="B2902" s="18">
        <v>42</v>
      </c>
      <c r="C2902" s="18">
        <v>90</v>
      </c>
      <c r="D2902" s="18">
        <v>141</v>
      </c>
      <c r="E2902" s="18">
        <v>193</v>
      </c>
      <c r="F2902" s="62"/>
      <c r="G2902" s="62"/>
      <c r="H2902" s="62"/>
      <c r="I2902" s="62"/>
      <c r="J2902" s="62"/>
      <c r="K2902" s="69"/>
      <c r="L2902" s="111" t="s">
        <v>77</v>
      </c>
      <c r="M2902" s="103" t="e">
        <f>#REF!</f>
        <v>#REF!</v>
      </c>
      <c r="N2902" s="103" t="e">
        <f>IF(M2902=0,"",CHOOSE(M2902,"42","90","141","193","1936","手入力箇所","手入力箇所","手入力箇所","手入力箇所","手入力箇所","手入力箇所","手入力箇所","手入力箇所","手入力箇所","手入力箇所"))</f>
        <v>#REF!</v>
      </c>
    </row>
    <row r="2903" spans="1:14" ht="40.200000000000003" thickBot="1" x14ac:dyDescent="0.25">
      <c r="A2903" s="31" t="s">
        <v>78</v>
      </c>
      <c r="B2903" s="18">
        <v>24</v>
      </c>
      <c r="C2903" s="18">
        <v>43</v>
      </c>
      <c r="D2903" s="18">
        <v>61</v>
      </c>
      <c r="E2903" s="18">
        <v>76</v>
      </c>
      <c r="F2903" s="62"/>
      <c r="G2903" s="62"/>
      <c r="H2903" s="62"/>
      <c r="I2903" s="62"/>
      <c r="J2903" s="62"/>
      <c r="K2903" s="69"/>
      <c r="L2903" s="111" t="s">
        <v>78</v>
      </c>
      <c r="M2903" s="103" t="e">
        <f>#REF!</f>
        <v>#REF!</v>
      </c>
      <c r="N2903" s="103" t="e">
        <f>IF(M2903=0,"",CHOOSE(M2903,"24","43","61","76","76","手入力箇所","手入力箇所","手入力箇所","手入力箇所","手入力箇所","手入力箇所","手入力箇所","手入力箇所","手入力箇所","手入力箇所"))</f>
        <v>#REF!</v>
      </c>
    </row>
    <row r="2904" spans="1:14" ht="27" thickBot="1" x14ac:dyDescent="0.25">
      <c r="A2904" s="31" t="s">
        <v>79</v>
      </c>
      <c r="B2904" s="18">
        <v>54</v>
      </c>
      <c r="C2904" s="18">
        <v>77</v>
      </c>
      <c r="D2904" s="18">
        <v>94</v>
      </c>
      <c r="E2904" s="18">
        <v>107</v>
      </c>
      <c r="F2904" s="62"/>
      <c r="G2904" s="62"/>
      <c r="H2904" s="62"/>
      <c r="I2904" s="62"/>
      <c r="J2904" s="62"/>
      <c r="K2904" s="69"/>
      <c r="L2904" s="111" t="s">
        <v>79</v>
      </c>
      <c r="M2904" s="103" t="e">
        <f>#REF!</f>
        <v>#REF!</v>
      </c>
      <c r="N2904" s="103" t="e">
        <f>IF(M2904=0,"",CHOOSE(M2904,"54","77","94","107","107","手入力箇所","手入力箇所","手入力箇所","手入力箇所","手入力箇所","手入力箇所","手入力箇所","手入力箇所","手入力箇所","手入力箇所"))</f>
        <v>#REF!</v>
      </c>
    </row>
    <row r="2905" spans="1:14" ht="40.200000000000003" thickBot="1" x14ac:dyDescent="0.25">
      <c r="A2905" s="31" t="s">
        <v>80</v>
      </c>
      <c r="B2905" s="18">
        <v>49</v>
      </c>
      <c r="C2905" s="18">
        <v>53</v>
      </c>
      <c r="D2905" s="18">
        <v>55</v>
      </c>
      <c r="E2905" s="18">
        <v>56</v>
      </c>
      <c r="F2905" s="62"/>
      <c r="G2905" s="62"/>
      <c r="H2905" s="62"/>
      <c r="I2905" s="62"/>
      <c r="J2905" s="62"/>
      <c r="K2905" s="69"/>
      <c r="L2905" s="111" t="s">
        <v>80</v>
      </c>
      <c r="M2905" s="103" t="e">
        <f>#REF!</f>
        <v>#REF!</v>
      </c>
      <c r="N2905" s="103" t="e">
        <f>IF(M2905=0,"",CHOOSE(M2905,"49","53","55","56","56","手入力箇所","手入力箇所","手入力箇所","手入力箇所","手入力箇所","手入力箇所","手入力箇所","手入力箇所","手入力箇所","手入力箇所"))</f>
        <v>#REF!</v>
      </c>
    </row>
    <row r="2906" spans="1:14" ht="40.200000000000003" thickBot="1" x14ac:dyDescent="0.25">
      <c r="A2906" s="38" t="s">
        <v>81</v>
      </c>
      <c r="B2906" s="35">
        <v>232</v>
      </c>
      <c r="C2906" s="35">
        <v>232</v>
      </c>
      <c r="D2906" s="36"/>
      <c r="E2906" s="36"/>
      <c r="F2906" s="36"/>
      <c r="G2906" s="36"/>
      <c r="H2906" s="36"/>
      <c r="I2906" s="36"/>
      <c r="J2906" s="36"/>
      <c r="K2906" s="67"/>
      <c r="L2906" s="111" t="s">
        <v>81</v>
      </c>
      <c r="M2906" s="103" t="e">
        <f>#REF!</f>
        <v>#REF!</v>
      </c>
      <c r="N2906" s="103" t="e">
        <f>IF(M2906=0,"",CHOOSE(M2906,"232","232","手入力箇所","手入力箇所","手入力箇所","手入力箇所","手入力箇所","手入力箇所","手入力箇所","手入力箇所","手入力箇所","手入力箇所"))</f>
        <v>#REF!</v>
      </c>
    </row>
    <row r="2907" spans="1:14" ht="13.8" thickBot="1" x14ac:dyDescent="0.25">
      <c r="A2907" s="39" t="s">
        <v>82</v>
      </c>
      <c r="B2907" s="17">
        <v>6</v>
      </c>
      <c r="C2907" s="17">
        <v>9</v>
      </c>
      <c r="D2907" s="17">
        <v>11</v>
      </c>
      <c r="E2907" s="17">
        <v>13</v>
      </c>
      <c r="F2907" s="17">
        <v>18</v>
      </c>
      <c r="G2907" s="17">
        <v>26</v>
      </c>
      <c r="H2907" s="17">
        <v>35</v>
      </c>
      <c r="I2907" s="17">
        <v>43</v>
      </c>
      <c r="J2907" s="17">
        <v>49</v>
      </c>
      <c r="K2907" s="70"/>
      <c r="L2907" s="111" t="s">
        <v>82</v>
      </c>
      <c r="M2907" s="103" t="e">
        <f>#REF!</f>
        <v>#REF!</v>
      </c>
      <c r="N2907" s="103" t="e">
        <f>IF(M2907=0,"",CHOOSE(M2907,"6","9","11","13","13","18","18","18","18","18","26","26","26","26","26","26","26","26","26","26","35","35","35","35","35","35","35","35","35","35","43","43","43","43","43","43","43","43","43","43","49","49","49","49","49","49","49","49","49","49","手入力箇所","手入力箇所","手入力箇所","手入力箇所","手入力箇所","手入力箇所","手入力箇所","手入力箇所","手入力箇所","手入力箇所"))</f>
        <v>#REF!</v>
      </c>
    </row>
    <row r="2908" spans="1:14" ht="13.8" thickBot="1" x14ac:dyDescent="0.25">
      <c r="A2908" s="31" t="s">
        <v>83</v>
      </c>
      <c r="B2908" s="18">
        <v>6</v>
      </c>
      <c r="C2908" s="18">
        <v>10</v>
      </c>
      <c r="D2908" s="18">
        <v>14</v>
      </c>
      <c r="E2908" s="18">
        <v>17</v>
      </c>
      <c r="F2908" s="18">
        <v>29</v>
      </c>
      <c r="G2908" s="18">
        <v>50</v>
      </c>
      <c r="H2908" s="18">
        <v>76</v>
      </c>
      <c r="I2908" s="18">
        <v>100</v>
      </c>
      <c r="J2908" s="18">
        <v>123</v>
      </c>
      <c r="K2908" s="69"/>
      <c r="L2908" s="111" t="s">
        <v>83</v>
      </c>
      <c r="M2908" s="103" t="e">
        <f>#REF!</f>
        <v>#REF!</v>
      </c>
      <c r="N2908" s="103" t="e">
        <f>IF(M2908=0,"",CHOOSE(M2908,"6","10","14","17","17","29","29","29","29","29","50","50","50","50","50","50","50","50","50","50","76","76","76","76","76","76","76","76","76","76","100","100","100","100","100","100","100","100","100","100","123","123","123","123","123","123","123","123","123","123","手入力箇所","手入力箇所","手入力箇所","手入力箇所","手入力箇所","手入力箇所","手入力箇所","手入力箇所","手入力箇所"))</f>
        <v>#REF!</v>
      </c>
    </row>
    <row r="2909" spans="1:14" ht="27" thickBot="1" x14ac:dyDescent="0.25">
      <c r="A2909" s="32" t="s">
        <v>84</v>
      </c>
      <c r="B2909" s="20">
        <v>9</v>
      </c>
      <c r="C2909" s="20">
        <v>15</v>
      </c>
      <c r="D2909" s="20">
        <v>20</v>
      </c>
      <c r="E2909" s="20">
        <v>24</v>
      </c>
      <c r="F2909" s="20">
        <v>39</v>
      </c>
      <c r="G2909" s="20">
        <v>65</v>
      </c>
      <c r="H2909" s="63"/>
      <c r="I2909" s="63"/>
      <c r="J2909" s="63"/>
      <c r="K2909" s="106"/>
      <c r="L2909" s="111" t="s">
        <v>84</v>
      </c>
      <c r="M2909" s="103" t="e">
        <f>#REF!</f>
        <v>#REF!</v>
      </c>
      <c r="N2909" s="103" t="e">
        <f>IF(M2909=0,"",CHOOSE(M2909,"9","15","20","24","24","39","39","39","39","39","65","65","65","65","65","65","65","65","65","65","手入力箇所","手入力箇所","手入力箇所","手入力箇所","手入力箇所","手入力箇所","手入力箇所","手入力箇所","手入力箇所","手入力箇所"))</f>
        <v>#REF!</v>
      </c>
    </row>
    <row r="2912" spans="1:14" ht="13.8" thickBot="1" x14ac:dyDescent="0.25"/>
    <row r="2913" spans="1:14" ht="13.8" thickBot="1" x14ac:dyDescent="0.25">
      <c r="A2913" s="688" t="e">
        <f>#REF!</f>
        <v>#REF!</v>
      </c>
      <c r="B2913" s="688"/>
      <c r="C2913" s="688"/>
      <c r="D2913" s="689" t="s">
        <v>192</v>
      </c>
      <c r="E2913" s="689"/>
      <c r="F2913" s="689"/>
      <c r="G2913" s="689"/>
      <c r="H2913" s="689"/>
      <c r="I2913" s="689"/>
      <c r="J2913" s="689"/>
      <c r="K2913" s="689"/>
      <c r="L2913" s="689"/>
      <c r="M2913" s="689"/>
      <c r="N2913" s="689"/>
    </row>
    <row r="2914" spans="1:14" ht="13.8" thickBot="1" x14ac:dyDescent="0.25">
      <c r="A2914" s="65"/>
      <c r="B2914" s="33">
        <v>1</v>
      </c>
      <c r="C2914" s="24">
        <v>2</v>
      </c>
      <c r="D2914" s="24">
        <v>3</v>
      </c>
      <c r="E2914" s="24" t="s">
        <v>58</v>
      </c>
      <c r="F2914" s="24" t="s">
        <v>59</v>
      </c>
      <c r="G2914" s="24" t="s">
        <v>60</v>
      </c>
      <c r="H2914" s="24" t="s">
        <v>61</v>
      </c>
      <c r="I2914" s="24" t="s">
        <v>62</v>
      </c>
      <c r="J2914" s="24" t="s">
        <v>194</v>
      </c>
      <c r="K2914" s="25" t="s">
        <v>85</v>
      </c>
      <c r="L2914" s="105" t="s">
        <v>189</v>
      </c>
      <c r="M2914" s="105" t="s">
        <v>188</v>
      </c>
      <c r="N2914" s="105" t="s">
        <v>51</v>
      </c>
    </row>
    <row r="2915" spans="1:14" ht="13.8" thickBot="1" x14ac:dyDescent="0.25">
      <c r="A2915" s="26" t="s">
        <v>56</v>
      </c>
      <c r="B2915" s="22">
        <v>5</v>
      </c>
      <c r="C2915" s="22">
        <v>7</v>
      </c>
      <c r="D2915" s="22">
        <v>8</v>
      </c>
      <c r="E2915" s="22">
        <v>8</v>
      </c>
      <c r="F2915" s="22">
        <v>10</v>
      </c>
      <c r="G2915" s="22">
        <v>13</v>
      </c>
      <c r="H2915" s="22">
        <v>16</v>
      </c>
      <c r="I2915" s="22"/>
      <c r="J2915" s="23"/>
      <c r="K2915" s="1"/>
      <c r="L2915" s="26" t="s">
        <v>56</v>
      </c>
      <c r="M2915" s="104" t="e">
        <f>#REF!</f>
        <v>#REF!</v>
      </c>
      <c r="N2915" s="112" t="e">
        <f>IF(M2915=0,"",CHOOSE(M2915,"5","7","8","8","8","10","10","10","10","10","13","13","13","13","13","13","13","13","13","13","16","16","16","16","16","16","16","16","16","16","16","手入力箇所","手入力箇所","手入力箇所","手入力箇所","手入力箇所","手入力箇所","手入力箇所","手入力箇所","手入力箇所","手入力箇所"))</f>
        <v>#REF!</v>
      </c>
    </row>
    <row r="2916" spans="1:14" ht="13.8" thickBot="1" x14ac:dyDescent="0.25">
      <c r="A2916" s="27" t="s">
        <v>57</v>
      </c>
      <c r="B2916" s="18">
        <v>5</v>
      </c>
      <c r="C2916" s="18">
        <v>7</v>
      </c>
      <c r="D2916" s="18">
        <v>8</v>
      </c>
      <c r="E2916" s="18">
        <v>9</v>
      </c>
      <c r="F2916" s="18">
        <v>12</v>
      </c>
      <c r="G2916" s="18">
        <v>16</v>
      </c>
      <c r="H2916" s="18"/>
      <c r="I2916" s="18"/>
      <c r="J2916" s="62"/>
      <c r="K2916" s="19"/>
      <c r="L2916" s="27" t="s">
        <v>57</v>
      </c>
      <c r="M2916" s="104" t="e">
        <f>#REF!</f>
        <v>#REF!</v>
      </c>
      <c r="N2916" s="113" t="e">
        <f>IF(M2916=0,"",CHOOSE(M2916,"5","7","8","9","9","12","12","12","12","12","16","16","16","16","16","16","16","16","16","16","手入力箇所","手入力箇所","手入力箇所","手入力箇所","手入力箇所","手入力箇所","手入力箇所","手入力箇所","手入力箇所","手入力箇所"))</f>
        <v>#REF!</v>
      </c>
    </row>
    <row r="2917" spans="1:14" ht="48.6" thickBot="1" x14ac:dyDescent="0.25">
      <c r="A2917" s="28" t="s">
        <v>64</v>
      </c>
      <c r="B2917" s="18">
        <v>6</v>
      </c>
      <c r="C2917" s="18"/>
      <c r="D2917" s="18"/>
      <c r="E2917" s="18"/>
      <c r="F2917" s="18"/>
      <c r="G2917" s="18"/>
      <c r="H2917" s="18"/>
      <c r="I2917" s="18"/>
      <c r="J2917" s="62"/>
      <c r="K2917" s="19"/>
      <c r="L2917" s="28" t="s">
        <v>64</v>
      </c>
      <c r="M2917" s="104" t="e">
        <f>#REF!</f>
        <v>#REF!</v>
      </c>
      <c r="N2917" s="113" t="e">
        <f>IF(M2917=0,"",CHOOSE(M2917,"6","手入力箇所","手入力箇所","手入力箇所","手入力箇所","手入力箇所","手入力箇所","手入力箇所","手入力箇所","手入力箇所","手入力箇所","",""))</f>
        <v>#REF!</v>
      </c>
    </row>
    <row r="2918" spans="1:14" ht="48.6" thickBot="1" x14ac:dyDescent="0.25">
      <c r="A2918" s="28" t="s">
        <v>65</v>
      </c>
      <c r="B2918" s="18">
        <v>6</v>
      </c>
      <c r="C2918" s="18"/>
      <c r="D2918" s="18"/>
      <c r="E2918" s="18"/>
      <c r="F2918" s="18"/>
      <c r="G2918" s="18"/>
      <c r="H2918" s="18"/>
      <c r="I2918" s="18"/>
      <c r="J2918" s="62"/>
      <c r="K2918" s="19"/>
      <c r="L2918" s="28" t="s">
        <v>65</v>
      </c>
      <c r="M2918" s="104" t="e">
        <f>#REF!</f>
        <v>#REF!</v>
      </c>
      <c r="N2918" s="113" t="e">
        <f>IF(M2918=0,"",CHOOSE(M2918,"6","手入力箇所","手入力箇所","手入力箇所","手入力箇所","手入力箇所","手入力箇所","手入力箇所","手入力箇所","手入力箇所","手入力箇所","",""))</f>
        <v>#REF!</v>
      </c>
    </row>
    <row r="2919" spans="1:14" ht="24.6" thickBot="1" x14ac:dyDescent="0.25">
      <c r="A2919" s="28" t="s">
        <v>66</v>
      </c>
      <c r="B2919" s="18">
        <v>5</v>
      </c>
      <c r="C2919" s="18">
        <v>7</v>
      </c>
      <c r="D2919" s="18">
        <v>8</v>
      </c>
      <c r="E2919" s="18">
        <v>9</v>
      </c>
      <c r="F2919" s="18">
        <v>12</v>
      </c>
      <c r="G2919" s="18"/>
      <c r="H2919" s="18"/>
      <c r="I2919" s="18"/>
      <c r="J2919" s="62"/>
      <c r="K2919" s="19"/>
      <c r="L2919" s="28" t="s">
        <v>66</v>
      </c>
      <c r="M2919" s="104" t="e">
        <f>#REF!</f>
        <v>#REF!</v>
      </c>
      <c r="N2919" s="113" t="e">
        <f>IF(M2919=0,"",CHOOSE(M2919,"5","7","8","9","9","12","12","12","12","12","手入力箇所","手入力箇所","手入力箇所","手入力箇所","手入力箇所","手入力箇所","手入力箇所","手入力箇所","手入力箇所","手入力箇所"))</f>
        <v>#REF!</v>
      </c>
    </row>
    <row r="2920" spans="1:14" ht="36.6" thickBot="1" x14ac:dyDescent="0.25">
      <c r="A2920" s="28" t="s">
        <v>67</v>
      </c>
      <c r="B2920" s="18">
        <v>4</v>
      </c>
      <c r="C2920" s="18">
        <v>5</v>
      </c>
      <c r="D2920" s="18">
        <v>5</v>
      </c>
      <c r="E2920" s="18">
        <v>6</v>
      </c>
      <c r="F2920" s="18"/>
      <c r="G2920" s="18"/>
      <c r="H2920" s="18"/>
      <c r="I2920" s="18"/>
      <c r="J2920" s="62"/>
      <c r="K2920" s="19"/>
      <c r="L2920" s="28" t="s">
        <v>67</v>
      </c>
      <c r="M2920" s="104" t="e">
        <f>#REF!</f>
        <v>#REF!</v>
      </c>
      <c r="N2920" s="113" t="e">
        <f>IF(M2920=0,"",CHOOSE(M2920,"4","5","5","6","6","手入力箇所","手入力箇所","手入力箇所","手入力箇所","手入力箇所","手入力箇所","手入力箇所","手入力箇所","手入力箇所","手入力箇所"))</f>
        <v>#REF!</v>
      </c>
    </row>
    <row r="2921" spans="1:14" ht="24.6" thickBot="1" x14ac:dyDescent="0.25">
      <c r="A2921" s="28" t="s">
        <v>68</v>
      </c>
      <c r="B2921" s="18">
        <v>12</v>
      </c>
      <c r="C2921" s="18">
        <v>12</v>
      </c>
      <c r="D2921" s="18">
        <v>12</v>
      </c>
      <c r="E2921" s="18">
        <v>12</v>
      </c>
      <c r="F2921" s="18">
        <v>12</v>
      </c>
      <c r="G2921" s="18">
        <v>12</v>
      </c>
      <c r="H2921" s="18">
        <v>12</v>
      </c>
      <c r="I2921" s="18"/>
      <c r="J2921" s="62"/>
      <c r="K2921" s="19"/>
      <c r="L2921" s="28" t="s">
        <v>68</v>
      </c>
      <c r="M2921" s="104" t="e">
        <f>#REF!</f>
        <v>#REF!</v>
      </c>
      <c r="N2921" s="113" t="e">
        <f>IF(M2921=0,"",CHOOSE(M2921,"12","12","12","12","12","12","12","12","12","12","12","12","12","12","12","12","12","12","12","12","12","12","12","12","12","12","12","12","12","12","手入力箇所","手入力箇所","手入力箇所","手入力箇所","手入力箇所","手入力箇所","手入力箇所","手入力箇所","手入力箇所","手入力箇所"))</f>
        <v>#REF!</v>
      </c>
    </row>
    <row r="2922" spans="1:14" ht="36.6" thickBot="1" x14ac:dyDescent="0.25">
      <c r="A2922" s="28" t="s">
        <v>69</v>
      </c>
      <c r="B2922" s="18">
        <v>7</v>
      </c>
      <c r="C2922" s="18">
        <v>7</v>
      </c>
      <c r="D2922" s="18">
        <v>7</v>
      </c>
      <c r="E2922" s="18">
        <v>7</v>
      </c>
      <c r="F2922" s="18">
        <v>7</v>
      </c>
      <c r="G2922" s="18"/>
      <c r="H2922" s="18"/>
      <c r="I2922" s="18"/>
      <c r="J2922" s="62"/>
      <c r="K2922" s="19"/>
      <c r="L2922" s="28" t="s">
        <v>69</v>
      </c>
      <c r="M2922" s="104" t="e">
        <f>#REF!</f>
        <v>#REF!</v>
      </c>
      <c r="N2922" s="113" t="e">
        <f>IF(M2922=0,"",CHOOSE(M2922,"7","7","7","7","7","7","7","7","7","7","手入力箇所","手入力箇所","手入力箇所","手入力箇所","手入力箇所","手入力箇所","手入力箇所","手入力箇所","手入力箇所","手入力箇所"))</f>
        <v>#REF!</v>
      </c>
    </row>
    <row r="2923" spans="1:14" ht="13.8" thickBot="1" x14ac:dyDescent="0.25">
      <c r="A2923" s="27" t="s">
        <v>63</v>
      </c>
      <c r="B2923" s="18">
        <v>4</v>
      </c>
      <c r="C2923" s="18">
        <v>5</v>
      </c>
      <c r="D2923" s="18">
        <v>7</v>
      </c>
      <c r="E2923" s="18">
        <v>8</v>
      </c>
      <c r="F2923" s="18">
        <v>11</v>
      </c>
      <c r="G2923" s="18">
        <v>16</v>
      </c>
      <c r="H2923" s="18">
        <v>22</v>
      </c>
      <c r="I2923" s="18">
        <v>26</v>
      </c>
      <c r="J2923" s="18">
        <v>31</v>
      </c>
      <c r="K2923" s="19"/>
      <c r="L2923" s="27" t="s">
        <v>63</v>
      </c>
      <c r="M2923" s="104" t="e">
        <f>#REF!</f>
        <v>#REF!</v>
      </c>
      <c r="N2923" s="113" t="e">
        <f>IF(M2923=0,"",CHOOSE(M2923,"4","5","7","8","8","11","11","11","11","11","16","16","16","16","16","16","16","16","16","16","22","22","22","22","22","22","22","22","22","22","26","26","26","26","26","26","26","26","26","26","31","31","31","31","31","31","31","31","31","31","31","手入力箇所","手入力箇所","手入力箇所","手入力箇所","手入力箇所","手入力箇所","手入力箇所","手入力箇所","手入力箇所","手入力箇所"))</f>
        <v>#REF!</v>
      </c>
    </row>
    <row r="2924" spans="1:14" ht="24.6" thickBot="1" x14ac:dyDescent="0.25">
      <c r="A2924" s="28" t="s">
        <v>70</v>
      </c>
      <c r="B2924" s="18">
        <v>5</v>
      </c>
      <c r="C2924" s="18">
        <v>6</v>
      </c>
      <c r="D2924" s="18">
        <v>7</v>
      </c>
      <c r="E2924" s="18"/>
      <c r="F2924" s="18"/>
      <c r="G2924" s="18"/>
      <c r="H2924" s="18"/>
      <c r="I2924" s="18"/>
      <c r="J2924" s="62"/>
      <c r="K2924" s="19"/>
      <c r="L2924" s="28" t="s">
        <v>70</v>
      </c>
      <c r="M2924" s="104" t="e">
        <f>#REF!</f>
        <v>#REF!</v>
      </c>
      <c r="N2924" s="113" t="e">
        <f>IF(M2924=0,"",CHOOSE(M2924,"5","6","7","手入力箇所","手入力箇所","手入力箇所","手入力箇所","手入力箇所","手入力箇所","手入力箇所","手入力箇所","手入力箇所","手入力箇所"))</f>
        <v>#REF!</v>
      </c>
    </row>
    <row r="2925" spans="1:14" ht="13.8" thickBot="1" x14ac:dyDescent="0.25">
      <c r="A2925" s="29" t="s">
        <v>71</v>
      </c>
      <c r="B2925" s="18">
        <v>3</v>
      </c>
      <c r="C2925" s="18">
        <v>6</v>
      </c>
      <c r="D2925" s="18">
        <v>19</v>
      </c>
      <c r="E2925" s="18"/>
      <c r="F2925" s="18"/>
      <c r="G2925" s="18"/>
      <c r="H2925" s="18"/>
      <c r="I2925" s="18"/>
      <c r="J2925" s="62"/>
      <c r="K2925" s="19"/>
      <c r="L2925" s="29" t="s">
        <v>71</v>
      </c>
      <c r="M2925" s="104" t="e">
        <f>#REF!</f>
        <v>#REF!</v>
      </c>
      <c r="N2925" s="113" t="e">
        <f>IF(M2925=0,"",CHOOSE(M2925,"3","6","19","手入力箇所","手入力箇所","手入力箇所","手入力箇所","手入力箇所","手入力箇所","手入力箇所","手入力箇所","手入力箇所","手入力箇所"))</f>
        <v>#REF!</v>
      </c>
    </row>
    <row r="2926" spans="1:14" ht="13.8" thickBot="1" x14ac:dyDescent="0.25">
      <c r="A2926" s="29" t="s">
        <v>72</v>
      </c>
      <c r="B2926" s="18">
        <v>1</v>
      </c>
      <c r="C2926" s="18">
        <v>3</v>
      </c>
      <c r="D2926" s="18">
        <v>5</v>
      </c>
      <c r="E2926" s="18">
        <v>9</v>
      </c>
      <c r="F2926" s="18">
        <v>26</v>
      </c>
      <c r="G2926" s="18"/>
      <c r="H2926" s="18"/>
      <c r="I2926" s="18"/>
      <c r="J2926" s="62"/>
      <c r="K2926" s="19"/>
      <c r="L2926" s="29" t="s">
        <v>72</v>
      </c>
      <c r="M2926" s="104" t="e">
        <f>#REF!</f>
        <v>#REF!</v>
      </c>
      <c r="N2926" s="113" t="e">
        <f>IF(M2926=0,"",CHOOSE(M2926,"1","3","5","9","9","26","26","26","26","26","手入力箇所","手入力箇所","手入力箇所","手入力箇所","手入力箇所","手入力箇所","手入力箇所","手入力箇所","手入力箇所","手入力箇所"))</f>
        <v>#REF!</v>
      </c>
    </row>
    <row r="2927" spans="1:14" ht="13.8" thickBot="1" x14ac:dyDescent="0.25">
      <c r="A2927" s="29" t="s">
        <v>73</v>
      </c>
      <c r="B2927" s="18">
        <v>4</v>
      </c>
      <c r="C2927" s="18">
        <v>11</v>
      </c>
      <c r="D2927" s="18">
        <v>20</v>
      </c>
      <c r="E2927" s="18">
        <v>33</v>
      </c>
      <c r="F2927" s="18"/>
      <c r="G2927" s="18"/>
      <c r="H2927" s="18"/>
      <c r="I2927" s="18"/>
      <c r="J2927" s="62"/>
      <c r="K2927" s="19"/>
      <c r="L2927" s="29" t="s">
        <v>73</v>
      </c>
      <c r="M2927" s="104" t="e">
        <f>#REF!</f>
        <v>#REF!</v>
      </c>
      <c r="N2927" s="113" t="e">
        <f>IF(M2927=0,"",CHOOSE(M2927,"4","11","20","33","33","手入力箇所","手入力箇所","手入力箇所","手入力箇所","手入力箇所","手入力箇所","手入力箇所","手入力箇所","手入力箇所","手入力箇所"))</f>
        <v>#REF!</v>
      </c>
    </row>
    <row r="2928" spans="1:14" ht="37.200000000000003" thickBot="1" x14ac:dyDescent="0.25">
      <c r="A2928" s="30" t="s">
        <v>74</v>
      </c>
      <c r="B2928" s="18">
        <v>4</v>
      </c>
      <c r="C2928" s="18">
        <v>6</v>
      </c>
      <c r="D2928" s="18">
        <v>8</v>
      </c>
      <c r="E2928" s="18">
        <v>10</v>
      </c>
      <c r="F2928" s="18">
        <v>15</v>
      </c>
      <c r="G2928" s="18">
        <v>23</v>
      </c>
      <c r="H2928" s="18">
        <v>33</v>
      </c>
      <c r="I2928" s="18"/>
      <c r="J2928" s="62"/>
      <c r="K2928" s="19"/>
      <c r="L2928" s="30" t="s">
        <v>74</v>
      </c>
      <c r="M2928" s="104" t="e">
        <f>#REF!</f>
        <v>#REF!</v>
      </c>
      <c r="N2928" s="113" t="e">
        <f>IF(M2928=0,"",CHOOSE(M2928,"4","6","8","10","10","15","15","15","15","15","23","23","23","23","23","23","23","23","23","23","33","33","33","33","33","33","33","33","33","33","手入力箇所","手入力箇所","手入力箇所","手入力箇所","手入力箇所","手入力箇所","手入力箇所","手入力箇所","手入力箇所","手入力箇所"))</f>
        <v>#REF!</v>
      </c>
    </row>
    <row r="2929" spans="1:14" ht="13.8" thickBot="1" x14ac:dyDescent="0.25">
      <c r="A2929" s="29" t="s">
        <v>75</v>
      </c>
      <c r="B2929" s="18">
        <v>6</v>
      </c>
      <c r="C2929" s="18">
        <v>14</v>
      </c>
      <c r="D2929" s="18">
        <v>25</v>
      </c>
      <c r="E2929" s="18">
        <v>39</v>
      </c>
      <c r="F2929" s="18"/>
      <c r="G2929" s="18"/>
      <c r="H2929" s="18"/>
      <c r="I2929" s="18"/>
      <c r="J2929" s="62"/>
      <c r="K2929" s="19"/>
      <c r="L2929" s="29" t="s">
        <v>75</v>
      </c>
      <c r="M2929" s="104" t="e">
        <f>#REF!</f>
        <v>#REF!</v>
      </c>
      <c r="N2929" s="113" t="e">
        <f>IF(M2929=0,"",CHOOSE(M2929,"6","14","25","39","39","手入力箇所","手入力箇所","手入力箇所","手入力箇所","手入力箇所","手入力箇所","手入力箇所","手入力箇所","手入力箇所","手入力箇所"))</f>
        <v>#REF!</v>
      </c>
    </row>
    <row r="2930" spans="1:14" ht="37.200000000000003" thickBot="1" x14ac:dyDescent="0.25">
      <c r="A2930" s="30" t="s">
        <v>76</v>
      </c>
      <c r="B2930" s="18">
        <v>2</v>
      </c>
      <c r="C2930" s="18">
        <v>3</v>
      </c>
      <c r="D2930" s="18">
        <v>6</v>
      </c>
      <c r="E2930" s="18">
        <v>9</v>
      </c>
      <c r="F2930" s="18"/>
      <c r="G2930" s="18"/>
      <c r="H2930" s="18"/>
      <c r="I2930" s="18"/>
      <c r="J2930" s="62"/>
      <c r="K2930" s="19"/>
      <c r="L2930" s="30" t="s">
        <v>76</v>
      </c>
      <c r="M2930" s="104" t="e">
        <f>#REF!</f>
        <v>#REF!</v>
      </c>
      <c r="N2930" s="113" t="e">
        <f>IF(M2930=0,"",CHOOSE(M2930,"2","3","6","9","9","手入力箇所","手入力箇所","手入力箇所","手入力箇所","手入力箇所","手入力箇所","手入力箇所","手入力箇所","手入力箇所","手入力箇所"))</f>
        <v>#REF!</v>
      </c>
    </row>
    <row r="2931" spans="1:14" ht="27" thickBot="1" x14ac:dyDescent="0.25">
      <c r="A2931" s="31" t="s">
        <v>77</v>
      </c>
      <c r="B2931" s="18">
        <v>12</v>
      </c>
      <c r="C2931" s="18">
        <v>18</v>
      </c>
      <c r="D2931" s="18">
        <v>22</v>
      </c>
      <c r="E2931" s="18">
        <v>26</v>
      </c>
      <c r="F2931" s="62"/>
      <c r="G2931" s="62"/>
      <c r="H2931" s="62"/>
      <c r="I2931" s="62"/>
      <c r="J2931" s="62"/>
      <c r="K2931" s="19"/>
      <c r="L2931" s="31" t="s">
        <v>77</v>
      </c>
      <c r="M2931" s="104" t="e">
        <f>#REF!</f>
        <v>#REF!</v>
      </c>
      <c r="N2931" s="113" t="e">
        <f>IF(M2931=0,"",CHOOSE(M2931,"12","18","22","26","26","手入力箇所","手入力箇所","手入力箇所","手入力箇所","手入力箇所","手入力箇所","手入力箇所","手入力箇所","手入力箇所","手入力箇所"))</f>
        <v>#REF!</v>
      </c>
    </row>
    <row r="2932" spans="1:14" ht="40.200000000000003" thickBot="1" x14ac:dyDescent="0.25">
      <c r="A2932" s="31" t="s">
        <v>78</v>
      </c>
      <c r="B2932" s="18">
        <v>5</v>
      </c>
      <c r="C2932" s="18">
        <v>8</v>
      </c>
      <c r="D2932" s="18">
        <v>11</v>
      </c>
      <c r="E2932" s="18">
        <v>14</v>
      </c>
      <c r="F2932" s="62"/>
      <c r="G2932" s="62"/>
      <c r="H2932" s="62"/>
      <c r="I2932" s="62"/>
      <c r="J2932" s="62"/>
      <c r="K2932" s="19"/>
      <c r="L2932" s="31" t="s">
        <v>78</v>
      </c>
      <c r="M2932" s="104" t="e">
        <f>#REF!</f>
        <v>#REF!</v>
      </c>
      <c r="N2932" s="113" t="e">
        <f>IF(M2932=0,"",CHOOSE(M2932,"5","8","11","14","14","手入力箇所","手入力箇所","手入力箇所","手入力箇所","手入力箇所","手入力箇所","手入力箇所","手入力箇所","手入力箇所","手入力箇所"))</f>
        <v>#REF!</v>
      </c>
    </row>
    <row r="2933" spans="1:14" ht="27" thickBot="1" x14ac:dyDescent="0.25">
      <c r="A2933" s="31" t="s">
        <v>79</v>
      </c>
      <c r="B2933" s="18">
        <v>6</v>
      </c>
      <c r="C2933" s="18">
        <v>11</v>
      </c>
      <c r="D2933" s="18">
        <v>16</v>
      </c>
      <c r="E2933" s="18">
        <v>21</v>
      </c>
      <c r="F2933" s="62"/>
      <c r="G2933" s="62"/>
      <c r="H2933" s="62"/>
      <c r="I2933" s="62"/>
      <c r="J2933" s="62"/>
      <c r="K2933" s="19"/>
      <c r="L2933" s="31" t="s">
        <v>79</v>
      </c>
      <c r="M2933" s="104" t="e">
        <f>#REF!</f>
        <v>#REF!</v>
      </c>
      <c r="N2933" s="113" t="e">
        <f>IF(M2933=0,"",CHOOSE(M2933,"6","11","16","21","21","手入力箇所","手入力箇所","手入力箇所","手入力箇所","手入力箇所","手入力箇所","手入力箇所","手入力箇所","手入力箇所"))</f>
        <v>#REF!</v>
      </c>
    </row>
    <row r="2934" spans="1:14" ht="40.200000000000003" thickBot="1" x14ac:dyDescent="0.25">
      <c r="A2934" s="31" t="s">
        <v>80</v>
      </c>
      <c r="B2934" s="18">
        <v>5</v>
      </c>
      <c r="C2934" s="18">
        <v>7</v>
      </c>
      <c r="D2934" s="18">
        <v>9</v>
      </c>
      <c r="E2934" s="18">
        <v>10</v>
      </c>
      <c r="F2934" s="62"/>
      <c r="G2934" s="62"/>
      <c r="H2934" s="62"/>
      <c r="I2934" s="62"/>
      <c r="J2934" s="62"/>
      <c r="K2934" s="19"/>
      <c r="L2934" s="31" t="s">
        <v>80</v>
      </c>
      <c r="M2934" s="104" t="e">
        <f>#REF!</f>
        <v>#REF!</v>
      </c>
      <c r="N2934" s="113" t="e">
        <f>IF(M2934=0,"",CHOOSE(M2934,"5","7","9","10","10","手入力箇所","手入力箇所","手入力箇所","手入力箇所","手入力箇所","手入力箇所","手入力箇所","手入力箇所","手入力箇所"))</f>
        <v>#REF!</v>
      </c>
    </row>
    <row r="2935" spans="1:14" ht="40.200000000000003" thickBot="1" x14ac:dyDescent="0.25">
      <c r="A2935" s="31" t="s">
        <v>81</v>
      </c>
      <c r="B2935" s="18">
        <v>9</v>
      </c>
      <c r="C2935" s="18">
        <v>14</v>
      </c>
      <c r="D2935" s="62"/>
      <c r="E2935" s="62"/>
      <c r="F2935" s="62"/>
      <c r="G2935" s="62"/>
      <c r="H2935" s="62"/>
      <c r="I2935" s="62"/>
      <c r="J2935" s="62"/>
      <c r="K2935" s="19"/>
      <c r="L2935" s="31" t="s">
        <v>81</v>
      </c>
      <c r="M2935" s="104" t="e">
        <f>#REF!</f>
        <v>#REF!</v>
      </c>
      <c r="N2935" s="113" t="e">
        <f>IF(M2935=0,"",CHOOSE(M2935,"9","14","手入力箇所","手入力箇所","手入力箇所","手入力箇所","手入力箇所","手入力箇所","手入力箇所","手入力箇所","手入力箇所","手入力箇所"))</f>
        <v>#REF!</v>
      </c>
    </row>
    <row r="2936" spans="1:14" ht="13.8" thickBot="1" x14ac:dyDescent="0.25">
      <c r="A2936" s="31" t="s">
        <v>82</v>
      </c>
      <c r="B2936" s="18">
        <v>3</v>
      </c>
      <c r="C2936" s="18">
        <v>4</v>
      </c>
      <c r="D2936" s="18">
        <v>4</v>
      </c>
      <c r="E2936" s="18">
        <v>5</v>
      </c>
      <c r="F2936" s="18">
        <v>6</v>
      </c>
      <c r="G2936" s="18">
        <v>8</v>
      </c>
      <c r="H2936" s="18">
        <v>9</v>
      </c>
      <c r="I2936" s="18">
        <v>11</v>
      </c>
      <c r="J2936" s="18">
        <v>12</v>
      </c>
      <c r="K2936" s="19"/>
      <c r="L2936" s="31" t="s">
        <v>82</v>
      </c>
      <c r="M2936" s="104" t="e">
        <f>#REF!</f>
        <v>#REF!</v>
      </c>
      <c r="N2936" s="113" t="e">
        <f>IF(M2936=0,"",CHOOSE(M2936,"3","4","4","5","5","6","6","6","6","6","8","8","8","8","8","8","8","8","8","8","9","9","9","9","9","9","9","9","9","9","11","11","11","11","11","11","11","11","11","11","12","12","12","12","12","12","12","12","12","12","12","手入力箇所","手入力箇所","手入力箇所","手入力箇所","手入力箇所","手入力箇所","手入力箇所","手入力箇所","手入力箇所","手入力箇所"))</f>
        <v>#REF!</v>
      </c>
    </row>
    <row r="2937" spans="1:14" ht="13.8" thickBot="1" x14ac:dyDescent="0.25">
      <c r="A2937" s="31" t="s">
        <v>83</v>
      </c>
      <c r="B2937" s="18">
        <v>3</v>
      </c>
      <c r="C2937" s="18">
        <v>4</v>
      </c>
      <c r="D2937" s="18">
        <v>4</v>
      </c>
      <c r="E2937" s="18">
        <v>5</v>
      </c>
      <c r="F2937" s="18">
        <v>6</v>
      </c>
      <c r="G2937" s="18">
        <v>8</v>
      </c>
      <c r="H2937" s="18">
        <v>10</v>
      </c>
      <c r="I2937" s="18">
        <v>12</v>
      </c>
      <c r="J2937" s="18">
        <v>13</v>
      </c>
      <c r="K2937" s="19"/>
      <c r="L2937" s="31" t="s">
        <v>83</v>
      </c>
      <c r="M2937" s="104" t="e">
        <f>#REF!</f>
        <v>#REF!</v>
      </c>
      <c r="N2937" s="113" t="e">
        <f>IF(M2937=0,"",CHOOSE(M2937,"3","4","4","5","5","6","6","6","6","6","8","8","8","8","8","8","8","8","8","8","10","10","10","10","10","10","10","10","10","10","12","12","12","12","12","12","12","12","12","12","13","13","13","13","13","13","13","13","13","13","13","手入力箇所","手入力箇所","手入力箇所","手入力箇所","手入力箇所","手入力箇所","手入力箇所","手入力箇所","手入力箇所","手入力箇所"))</f>
        <v>#REF!</v>
      </c>
    </row>
    <row r="2938" spans="1:14" ht="27" thickBot="1" x14ac:dyDescent="0.25">
      <c r="A2938" s="32" t="s">
        <v>84</v>
      </c>
      <c r="B2938" s="20">
        <v>1</v>
      </c>
      <c r="C2938" s="20">
        <v>2</v>
      </c>
      <c r="D2938" s="20">
        <v>3</v>
      </c>
      <c r="E2938" s="20">
        <v>4</v>
      </c>
      <c r="F2938" s="20">
        <v>8</v>
      </c>
      <c r="G2938" s="20">
        <v>19</v>
      </c>
      <c r="H2938" s="63"/>
      <c r="I2938" s="63"/>
      <c r="J2938" s="63"/>
      <c r="K2938" s="21"/>
      <c r="L2938" s="32" t="s">
        <v>84</v>
      </c>
      <c r="M2938" s="104" t="e">
        <f>#REF!</f>
        <v>#REF!</v>
      </c>
      <c r="N2938" s="113" t="e">
        <f>IF(M2938=0,"",CHOOSE(M2938,"1","2","3","4","4","8","8","8","8","8","19","19","19","19","19","19","19","19","19","19","手入力箇所","手入力箇所","手入力箇所","手入力箇所","手入力箇所","手入力箇所","手入力箇所","手入力箇所","手入力箇所","手入力箇所"))</f>
        <v>#REF!</v>
      </c>
    </row>
    <row r="2939" spans="1:14" ht="13.8" thickBot="1" x14ac:dyDescent="0.25"/>
    <row r="2940" spans="1:14" ht="13.8" thickBot="1" x14ac:dyDescent="0.25">
      <c r="A2940" s="686" t="e">
        <f>A2913</f>
        <v>#REF!</v>
      </c>
      <c r="B2940" s="686"/>
      <c r="C2940" s="686"/>
      <c r="D2940" s="687" t="s">
        <v>193</v>
      </c>
      <c r="E2940" s="687"/>
      <c r="F2940" s="687"/>
      <c r="G2940" s="687"/>
      <c r="H2940" s="687"/>
      <c r="I2940" s="687"/>
      <c r="J2940" s="687"/>
      <c r="K2940" s="687"/>
      <c r="L2940" s="687"/>
      <c r="M2940" s="687"/>
      <c r="N2940" s="687"/>
    </row>
    <row r="2941" spans="1:14" ht="13.8" thickBot="1" x14ac:dyDescent="0.25">
      <c r="A2941" s="105"/>
      <c r="B2941" s="33">
        <v>1</v>
      </c>
      <c r="C2941" s="24">
        <v>2</v>
      </c>
      <c r="D2941" s="24">
        <v>3</v>
      </c>
      <c r="E2941" s="24" t="s">
        <v>58</v>
      </c>
      <c r="F2941" s="24" t="s">
        <v>59</v>
      </c>
      <c r="G2941" s="24" t="s">
        <v>60</v>
      </c>
      <c r="H2941" s="24" t="s">
        <v>61</v>
      </c>
      <c r="I2941" s="24" t="s">
        <v>62</v>
      </c>
      <c r="J2941" s="24" t="s">
        <v>194</v>
      </c>
      <c r="K2941" s="102" t="s">
        <v>85</v>
      </c>
      <c r="L2941" s="105" t="s">
        <v>189</v>
      </c>
      <c r="M2941" s="105" t="s">
        <v>188</v>
      </c>
      <c r="N2941" s="105" t="s">
        <v>51</v>
      </c>
    </row>
    <row r="2942" spans="1:14" ht="13.8" thickBot="1" x14ac:dyDescent="0.25">
      <c r="A2942" s="26" t="s">
        <v>56</v>
      </c>
      <c r="B2942" s="22">
        <v>16</v>
      </c>
      <c r="C2942" s="22">
        <v>25</v>
      </c>
      <c r="D2942" s="22">
        <v>32</v>
      </c>
      <c r="E2942" s="22">
        <v>38</v>
      </c>
      <c r="F2942" s="22">
        <v>56</v>
      </c>
      <c r="G2942" s="22">
        <v>87</v>
      </c>
      <c r="H2942" s="22">
        <v>121</v>
      </c>
      <c r="I2942" s="22"/>
      <c r="J2942" s="23"/>
      <c r="K2942" s="68"/>
      <c r="L2942" s="107" t="s">
        <v>56</v>
      </c>
      <c r="M2942" s="103" t="e">
        <f>#REF!</f>
        <v>#REF!</v>
      </c>
      <c r="N2942" s="103" t="e">
        <f>IF(M2942=0,"",CHOOSE(M2942,"16","25","32","38","38","56","56","56","56","56","87","87","87","87","87","87","87","87","87","87","121","121","121","121","121","121","121","121","121","121","手入力箇所","手入力箇所","手入力箇所","手入力箇所","手入力箇所","手入力箇所","手入力箇所","手入力箇所","手入力箇所","手入力箇所"))</f>
        <v>#REF!</v>
      </c>
    </row>
    <row r="2943" spans="1:14" ht="13.8" thickBot="1" x14ac:dyDescent="0.25">
      <c r="A2943" s="27" t="s">
        <v>57</v>
      </c>
      <c r="B2943" s="18">
        <v>25</v>
      </c>
      <c r="C2943" s="18">
        <v>33</v>
      </c>
      <c r="D2943" s="18">
        <v>40</v>
      </c>
      <c r="E2943" s="18">
        <v>45</v>
      </c>
      <c r="F2943" s="18">
        <v>58</v>
      </c>
      <c r="G2943" s="18">
        <v>79</v>
      </c>
      <c r="H2943" s="18"/>
      <c r="I2943" s="18"/>
      <c r="J2943" s="62"/>
      <c r="K2943" s="69"/>
      <c r="L2943" s="107" t="s">
        <v>57</v>
      </c>
      <c r="M2943" s="103" t="e">
        <f>#REF!</f>
        <v>#REF!</v>
      </c>
      <c r="N2943" s="103" t="e">
        <f>IF(M2943=0,"",CHOOSE(M2943,"25","33","40","45","45","58","58","58","58","58","79","79","79","79","79","79","79","79","79","79","手入力箇所","手入力箇所","手入力箇所","手入力箇所","手入力箇所","手入力箇所","手入力箇所","手入力箇所","手入力箇所","手入力箇所"))</f>
        <v>#REF!</v>
      </c>
    </row>
    <row r="2944" spans="1:14" ht="48.6" thickBot="1" x14ac:dyDescent="0.25">
      <c r="A2944" s="28" t="s">
        <v>64</v>
      </c>
      <c r="B2944" s="18">
        <v>32</v>
      </c>
      <c r="C2944" s="18"/>
      <c r="D2944" s="18"/>
      <c r="E2944" s="18"/>
      <c r="F2944" s="18"/>
      <c r="G2944" s="18"/>
      <c r="H2944" s="18"/>
      <c r="I2944" s="18"/>
      <c r="J2944" s="62"/>
      <c r="K2944" s="69"/>
      <c r="L2944" s="108" t="s">
        <v>64</v>
      </c>
      <c r="M2944" s="103" t="e">
        <f>#REF!</f>
        <v>#REF!</v>
      </c>
      <c r="N2944" s="103" t="e">
        <f>IF(M2944=0,"",CHOOSE(M2944,"32","手入力箇所","手入力箇所","手入力箇所","手入力箇所","手入力箇所","手入力箇所","手入力箇所","手入力箇所","手入力箇所","手入力箇所"))</f>
        <v>#REF!</v>
      </c>
    </row>
    <row r="2945" spans="1:14" ht="48.6" thickBot="1" x14ac:dyDescent="0.25">
      <c r="A2945" s="28" t="s">
        <v>65</v>
      </c>
      <c r="B2945" s="18">
        <v>36</v>
      </c>
      <c r="C2945" s="18"/>
      <c r="D2945" s="18"/>
      <c r="E2945" s="18"/>
      <c r="F2945" s="18"/>
      <c r="G2945" s="18"/>
      <c r="H2945" s="18"/>
      <c r="I2945" s="18"/>
      <c r="J2945" s="62"/>
      <c r="K2945" s="69"/>
      <c r="L2945" s="108" t="s">
        <v>65</v>
      </c>
      <c r="M2945" s="103" t="e">
        <f>#REF!</f>
        <v>#REF!</v>
      </c>
      <c r="N2945" s="103" t="e">
        <f>IF(M2945=0,"",CHOOSE(M2945,"36","手入力箇所","手入力箇所","手入力箇所","手入力箇所","手入力箇所","手入力箇所","手入力箇所","手入力箇所","手入力箇所","手入力箇所"))</f>
        <v>#REF!</v>
      </c>
    </row>
    <row r="2946" spans="1:14" ht="24.6" thickBot="1" x14ac:dyDescent="0.25">
      <c r="A2946" s="28" t="s">
        <v>66</v>
      </c>
      <c r="B2946" s="18">
        <v>24</v>
      </c>
      <c r="C2946" s="18">
        <v>30</v>
      </c>
      <c r="D2946" s="18">
        <v>33</v>
      </c>
      <c r="E2946" s="18">
        <v>35</v>
      </c>
      <c r="F2946" s="18">
        <v>42</v>
      </c>
      <c r="G2946" s="18"/>
      <c r="H2946" s="18"/>
      <c r="I2946" s="18"/>
      <c r="J2946" s="62"/>
      <c r="K2946" s="69"/>
      <c r="L2946" s="108" t="s">
        <v>66</v>
      </c>
      <c r="M2946" s="103" t="e">
        <f>#REF!</f>
        <v>#REF!</v>
      </c>
      <c r="N2946" s="103" t="e">
        <f>IF(M2946=0,"",CHOOSE(M2946,"24","30","33","35","35","42","42","42","42","42","手入力箇所","手入力箇所","手入力箇所","手入力箇所","手入力箇所","手入力箇所","手入力箇所","手入力箇所","手入力箇所","手入力箇所"))</f>
        <v>#REF!</v>
      </c>
    </row>
    <row r="2947" spans="1:14" ht="36.6" thickBot="1" x14ac:dyDescent="0.25">
      <c r="A2947" s="28" t="s">
        <v>67</v>
      </c>
      <c r="B2947" s="18">
        <v>7</v>
      </c>
      <c r="C2947" s="18">
        <v>12</v>
      </c>
      <c r="D2947" s="18">
        <v>16</v>
      </c>
      <c r="E2947" s="18">
        <v>19</v>
      </c>
      <c r="F2947" s="18"/>
      <c r="G2947" s="18"/>
      <c r="H2947" s="18"/>
      <c r="I2947" s="18"/>
      <c r="J2947" s="62"/>
      <c r="K2947" s="69"/>
      <c r="L2947" s="108" t="s">
        <v>67</v>
      </c>
      <c r="M2947" s="103" t="e">
        <f>#REF!</f>
        <v>#REF!</v>
      </c>
      <c r="N2947" s="103" t="e">
        <f>IF(M2947=0,"",CHOOSE(M2947,"7","12","16","19","19","手入力箇所","手入力箇所","手入力箇所","手入力箇所","手入力箇所","手入力箇所","手入力箇所","手入力箇所","手入力箇所","手入力箇所"))</f>
        <v>#REF!</v>
      </c>
    </row>
    <row r="2948" spans="1:14" ht="24.6" thickBot="1" x14ac:dyDescent="0.25">
      <c r="A2948" s="28" t="s">
        <v>68</v>
      </c>
      <c r="B2948" s="18">
        <v>21</v>
      </c>
      <c r="C2948" s="18">
        <v>35</v>
      </c>
      <c r="D2948" s="18">
        <v>48</v>
      </c>
      <c r="E2948" s="18">
        <v>59</v>
      </c>
      <c r="F2948" s="18">
        <v>94</v>
      </c>
      <c r="G2948" s="18">
        <v>159</v>
      </c>
      <c r="H2948" s="18">
        <v>235</v>
      </c>
      <c r="I2948" s="18"/>
      <c r="J2948" s="62"/>
      <c r="K2948" s="69"/>
      <c r="L2948" s="108" t="s">
        <v>68</v>
      </c>
      <c r="M2948" s="103" t="e">
        <f>#REF!</f>
        <v>#REF!</v>
      </c>
      <c r="N2948" s="103" t="e">
        <f>IF(M2948=0,"",CHOOSE(M2948,"21","35","48","59","59","94","94","94","94","94","159","159","159","159","159","159","159","159","159","159","235","235","235","235","235","235","235","235","235","235","手入力箇所","手入力箇所","手入力箇所","手入力箇所","手入力箇所","手入力箇所","手入力箇所","手入力箇所","手入力箇所","手入力箇所"))</f>
        <v>#REF!</v>
      </c>
    </row>
    <row r="2949" spans="1:14" ht="36.6" thickBot="1" x14ac:dyDescent="0.25">
      <c r="A2949" s="28" t="s">
        <v>69</v>
      </c>
      <c r="B2949" s="18">
        <v>22</v>
      </c>
      <c r="C2949" s="18">
        <v>26</v>
      </c>
      <c r="D2949" s="18">
        <v>28</v>
      </c>
      <c r="E2949" s="18">
        <v>29</v>
      </c>
      <c r="F2949" s="18">
        <v>34</v>
      </c>
      <c r="G2949" s="18"/>
      <c r="H2949" s="18"/>
      <c r="I2949" s="18"/>
      <c r="J2949" s="62"/>
      <c r="K2949" s="69"/>
      <c r="L2949" s="108" t="s">
        <v>69</v>
      </c>
      <c r="M2949" s="103" t="e">
        <f>#REF!</f>
        <v>#REF!</v>
      </c>
      <c r="N2949" s="103" t="e">
        <f>IF(M2949=0,"",CHOOSE(M2949,"22","26","28","29","29","34","34","34","34","34","手入力箇所","手入力箇所","手入力箇所","手入力箇所","手入力箇所","手入力箇所","手入力箇所","手入力箇所","手入力箇所","手入力箇所"))</f>
        <v>#REF!</v>
      </c>
    </row>
    <row r="2950" spans="1:14" ht="13.8" thickBot="1" x14ac:dyDescent="0.25">
      <c r="A2950" s="27" t="s">
        <v>63</v>
      </c>
      <c r="B2950" s="18">
        <v>21</v>
      </c>
      <c r="C2950" s="18">
        <v>33</v>
      </c>
      <c r="D2950" s="18">
        <v>46</v>
      </c>
      <c r="E2950" s="18">
        <v>56</v>
      </c>
      <c r="F2950" s="18">
        <v>89</v>
      </c>
      <c r="G2950" s="18">
        <v>151</v>
      </c>
      <c r="H2950" s="18">
        <v>224</v>
      </c>
      <c r="I2950" s="18">
        <v>289</v>
      </c>
      <c r="J2950" s="18">
        <v>350</v>
      </c>
      <c r="K2950" s="69"/>
      <c r="L2950" s="107" t="s">
        <v>63</v>
      </c>
      <c r="M2950" s="103" t="e">
        <f>#REF!</f>
        <v>#REF!</v>
      </c>
      <c r="N2950" s="103" t="e">
        <f>IF(M2950=0,"",CHOOSE(M2950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2951" spans="1:14" ht="24.6" thickBot="1" x14ac:dyDescent="0.25">
      <c r="A2951" s="34" t="s">
        <v>70</v>
      </c>
      <c r="B2951" s="35">
        <v>13</v>
      </c>
      <c r="C2951" s="35">
        <v>33</v>
      </c>
      <c r="D2951" s="35">
        <v>59</v>
      </c>
      <c r="E2951" s="35"/>
      <c r="F2951" s="35"/>
      <c r="G2951" s="35"/>
      <c r="H2951" s="35"/>
      <c r="I2951" s="35"/>
      <c r="J2951" s="36"/>
      <c r="K2951" s="67"/>
      <c r="L2951" s="108" t="s">
        <v>70</v>
      </c>
      <c r="M2951" s="103" t="e">
        <f>#REF!</f>
        <v>#REF!</v>
      </c>
      <c r="N2951" s="103" t="e">
        <f>IF(M2951=0,"",CHOOSE(M2951,"13","33","59","手入力箇所","手入力箇所","手入力箇所","手入力箇所","手入力箇所","手入力箇所","手入力箇所","手入力箇所","手入力箇所","手入力箇所"))</f>
        <v>#REF!</v>
      </c>
    </row>
    <row r="2952" spans="1:14" ht="13.8" thickBot="1" x14ac:dyDescent="0.25">
      <c r="A2952" s="37" t="s">
        <v>71</v>
      </c>
      <c r="B2952" s="17">
        <v>23</v>
      </c>
      <c r="C2952" s="17">
        <v>39</v>
      </c>
      <c r="D2952" s="17">
        <v>97</v>
      </c>
      <c r="E2952" s="17"/>
      <c r="F2952" s="17"/>
      <c r="G2952" s="17"/>
      <c r="H2952" s="17"/>
      <c r="I2952" s="17"/>
      <c r="J2952" s="64"/>
      <c r="K2952" s="70"/>
      <c r="L2952" s="109" t="s">
        <v>71</v>
      </c>
      <c r="M2952" s="103" t="e">
        <f>#REF!</f>
        <v>#REF!</v>
      </c>
      <c r="N2952" s="103" t="e">
        <f>IF(M2952=0,"",CHOOSE(M2952,"23","39","97","手入力箇所","手入力箇所","手入力箇所","手入力箇所","手入力箇所","手入力箇所","手入力箇所","手入力箇所","手入力箇所","手入力箇所"))</f>
        <v>#REF!</v>
      </c>
    </row>
    <row r="2953" spans="1:14" ht="13.8" thickBot="1" x14ac:dyDescent="0.25">
      <c r="A2953" s="29" t="s">
        <v>72</v>
      </c>
      <c r="B2953" s="18">
        <v>21</v>
      </c>
      <c r="C2953" s="18">
        <v>37</v>
      </c>
      <c r="D2953" s="18">
        <v>58</v>
      </c>
      <c r="E2953" s="18">
        <v>76</v>
      </c>
      <c r="F2953" s="18">
        <v>137</v>
      </c>
      <c r="G2953" s="18"/>
      <c r="H2953" s="18"/>
      <c r="I2953" s="18"/>
      <c r="J2953" s="62"/>
      <c r="K2953" s="69"/>
      <c r="L2953" s="109" t="s">
        <v>72</v>
      </c>
      <c r="M2953" s="103" t="e">
        <f>#REF!</f>
        <v>#REF!</v>
      </c>
      <c r="N2953" s="103" t="e">
        <f>IF(M2953=0,"",CHOOSE(M2953,"21","37","58","76","76","137","137","137","137","137","手入力箇所","手入力箇所","手入力箇所","手入力箇所","手入力箇所","手入力箇所","手入力箇所","手入力箇所","手入力箇所","手入力箇所"))</f>
        <v>#REF!</v>
      </c>
    </row>
    <row r="2954" spans="1:14" ht="13.8" thickBot="1" x14ac:dyDescent="0.25">
      <c r="A2954" s="29" t="s">
        <v>73</v>
      </c>
      <c r="B2954" s="18">
        <v>48</v>
      </c>
      <c r="C2954" s="18">
        <v>93</v>
      </c>
      <c r="D2954" s="18">
        <v>138</v>
      </c>
      <c r="E2954" s="18">
        <v>183</v>
      </c>
      <c r="F2954" s="18"/>
      <c r="G2954" s="18"/>
      <c r="H2954" s="18"/>
      <c r="I2954" s="18"/>
      <c r="J2954" s="62"/>
      <c r="K2954" s="69"/>
      <c r="L2954" s="109" t="s">
        <v>73</v>
      </c>
      <c r="M2954" s="103" t="e">
        <f>#REF!</f>
        <v>#REF!</v>
      </c>
      <c r="N2954" s="103" t="e">
        <f>IF(M2954=0,"",CHOOSE(M2954,"48","93","138","183","183","手入力箇所","手入力箇所","手入力箇所","手入力箇所","手入力箇所","手入力箇所","手入力箇所","手入力箇所","手入力箇所","手入力箇所"))</f>
        <v>#REF!</v>
      </c>
    </row>
    <row r="2955" spans="1:14" ht="37.200000000000003" thickBot="1" x14ac:dyDescent="0.25">
      <c r="A2955" s="30" t="s">
        <v>74</v>
      </c>
      <c r="B2955" s="18">
        <v>13</v>
      </c>
      <c r="C2955" s="18">
        <v>26</v>
      </c>
      <c r="D2955" s="18">
        <v>40</v>
      </c>
      <c r="E2955" s="18">
        <v>55</v>
      </c>
      <c r="F2955" s="18">
        <v>107</v>
      </c>
      <c r="G2955" s="18">
        <v>224</v>
      </c>
      <c r="H2955" s="18">
        <v>386</v>
      </c>
      <c r="I2955" s="18"/>
      <c r="J2955" s="62"/>
      <c r="K2955" s="69"/>
      <c r="L2955" s="110" t="s">
        <v>74</v>
      </c>
      <c r="M2955" s="103" t="e">
        <f>#REF!</f>
        <v>#REF!</v>
      </c>
      <c r="N2955" s="103" t="e">
        <f>IF(M2955=0,"",CHOOSE(M2955,"13","26","40","55","55","107","107","107","107","107","224","224","224","224","224","224","224","224","224","224","386","386","386","386","386","386","386","386","386","386","手入力箇所","手入力箇所","手入力箇所","手入力箇所","手入力箇所","手入力箇所","手入力箇所","手入力箇所","手入力箇所","手入力箇所"))</f>
        <v>#REF!</v>
      </c>
    </row>
    <row r="2956" spans="1:14" ht="13.8" thickBot="1" x14ac:dyDescent="0.25">
      <c r="A2956" s="29" t="s">
        <v>75</v>
      </c>
      <c r="B2956" s="18">
        <v>36</v>
      </c>
      <c r="C2956" s="18">
        <v>98</v>
      </c>
      <c r="D2956" s="18">
        <v>173</v>
      </c>
      <c r="E2956" s="18">
        <v>274</v>
      </c>
      <c r="F2956" s="18"/>
      <c r="G2956" s="18"/>
      <c r="H2956" s="18"/>
      <c r="I2956" s="18"/>
      <c r="J2956" s="62"/>
      <c r="K2956" s="69"/>
      <c r="L2956" s="109" t="s">
        <v>75</v>
      </c>
      <c r="M2956" s="103" t="e">
        <f>#REF!</f>
        <v>#REF!</v>
      </c>
      <c r="N2956" s="103" t="e">
        <f>IF(M2956=0,"",CHOOSE(M2956,"36","98","173","274","274","手入力箇所","手入力箇所","手入力箇所","手入力箇所","手入力箇所","手入力箇所","手入力箇所","手入力箇所","手入力箇所","手入力箇所"))</f>
        <v>#REF!</v>
      </c>
    </row>
    <row r="2957" spans="1:14" ht="37.200000000000003" thickBot="1" x14ac:dyDescent="0.25">
      <c r="A2957" s="30" t="s">
        <v>76</v>
      </c>
      <c r="B2957" s="18">
        <v>127</v>
      </c>
      <c r="C2957" s="18">
        <v>127</v>
      </c>
      <c r="D2957" s="18">
        <v>127</v>
      </c>
      <c r="E2957" s="18">
        <v>127</v>
      </c>
      <c r="F2957" s="18"/>
      <c r="G2957" s="18"/>
      <c r="H2957" s="18"/>
      <c r="I2957" s="18"/>
      <c r="J2957" s="62"/>
      <c r="K2957" s="69"/>
      <c r="L2957" s="110" t="s">
        <v>76</v>
      </c>
      <c r="M2957" s="103" t="e">
        <f>#REF!</f>
        <v>#REF!</v>
      </c>
      <c r="N2957" s="103" t="e">
        <f>IF(M2957=0,"",CHOOSE(M2957,"127","127","127","127","127","手入力箇所","手入力箇所","手入力箇所","手入力箇所","手入力箇所","手入力箇所","手入力箇所","手入力箇所","手入力箇所","手入力箇所"))</f>
        <v>#REF!</v>
      </c>
    </row>
    <row r="2958" spans="1:14" ht="27" thickBot="1" x14ac:dyDescent="0.25">
      <c r="A2958" s="31" t="s">
        <v>77</v>
      </c>
      <c r="B2958" s="18">
        <v>42</v>
      </c>
      <c r="C2958" s="18">
        <v>90</v>
      </c>
      <c r="D2958" s="18">
        <v>141</v>
      </c>
      <c r="E2958" s="18">
        <v>193</v>
      </c>
      <c r="F2958" s="62"/>
      <c r="G2958" s="62"/>
      <c r="H2958" s="62"/>
      <c r="I2958" s="62"/>
      <c r="J2958" s="62"/>
      <c r="K2958" s="69"/>
      <c r="L2958" s="111" t="s">
        <v>77</v>
      </c>
      <c r="M2958" s="103" t="e">
        <f>#REF!</f>
        <v>#REF!</v>
      </c>
      <c r="N2958" s="103" t="e">
        <f>IF(M2958=0,"",CHOOSE(M2958,"42","90","141","193","1936","手入力箇所","手入力箇所","手入力箇所","手入力箇所","手入力箇所","手入力箇所","手入力箇所","手入力箇所","手入力箇所","手入力箇所"))</f>
        <v>#REF!</v>
      </c>
    </row>
    <row r="2959" spans="1:14" ht="40.200000000000003" thickBot="1" x14ac:dyDescent="0.25">
      <c r="A2959" s="31" t="s">
        <v>78</v>
      </c>
      <c r="B2959" s="18">
        <v>24</v>
      </c>
      <c r="C2959" s="18">
        <v>43</v>
      </c>
      <c r="D2959" s="18">
        <v>61</v>
      </c>
      <c r="E2959" s="18">
        <v>76</v>
      </c>
      <c r="F2959" s="62"/>
      <c r="G2959" s="62"/>
      <c r="H2959" s="62"/>
      <c r="I2959" s="62"/>
      <c r="J2959" s="62"/>
      <c r="K2959" s="69"/>
      <c r="L2959" s="111" t="s">
        <v>78</v>
      </c>
      <c r="M2959" s="103" t="e">
        <f>#REF!</f>
        <v>#REF!</v>
      </c>
      <c r="N2959" s="103" t="e">
        <f>IF(M2959=0,"",CHOOSE(M2959,"24","43","61","76","76","手入力箇所","手入力箇所","手入力箇所","手入力箇所","手入力箇所","手入力箇所","手入力箇所","手入力箇所","手入力箇所","手入力箇所"))</f>
        <v>#REF!</v>
      </c>
    </row>
    <row r="2960" spans="1:14" ht="27" thickBot="1" x14ac:dyDescent="0.25">
      <c r="A2960" s="31" t="s">
        <v>79</v>
      </c>
      <c r="B2960" s="18">
        <v>54</v>
      </c>
      <c r="C2960" s="18">
        <v>77</v>
      </c>
      <c r="D2960" s="18">
        <v>94</v>
      </c>
      <c r="E2960" s="18">
        <v>107</v>
      </c>
      <c r="F2960" s="62"/>
      <c r="G2960" s="62"/>
      <c r="H2960" s="62"/>
      <c r="I2960" s="62"/>
      <c r="J2960" s="62"/>
      <c r="K2960" s="69"/>
      <c r="L2960" s="111" t="s">
        <v>79</v>
      </c>
      <c r="M2960" s="103" t="e">
        <f>#REF!</f>
        <v>#REF!</v>
      </c>
      <c r="N2960" s="103" t="e">
        <f>IF(M2960=0,"",CHOOSE(M2960,"54","77","94","107","107","手入力箇所","手入力箇所","手入力箇所","手入力箇所","手入力箇所","手入力箇所","手入力箇所","手入力箇所","手入力箇所","手入力箇所"))</f>
        <v>#REF!</v>
      </c>
    </row>
    <row r="2961" spans="1:14" ht="40.200000000000003" thickBot="1" x14ac:dyDescent="0.25">
      <c r="A2961" s="31" t="s">
        <v>80</v>
      </c>
      <c r="B2961" s="18">
        <v>49</v>
      </c>
      <c r="C2961" s="18">
        <v>53</v>
      </c>
      <c r="D2961" s="18">
        <v>55</v>
      </c>
      <c r="E2961" s="18">
        <v>56</v>
      </c>
      <c r="F2961" s="62"/>
      <c r="G2961" s="62"/>
      <c r="H2961" s="62"/>
      <c r="I2961" s="62"/>
      <c r="J2961" s="62"/>
      <c r="K2961" s="69"/>
      <c r="L2961" s="111" t="s">
        <v>80</v>
      </c>
      <c r="M2961" s="103" t="e">
        <f>#REF!</f>
        <v>#REF!</v>
      </c>
      <c r="N2961" s="103" t="e">
        <f>IF(M2961=0,"",CHOOSE(M2961,"49","53","55","56","56","手入力箇所","手入力箇所","手入力箇所","手入力箇所","手入力箇所","手入力箇所","手入力箇所","手入力箇所","手入力箇所","手入力箇所"))</f>
        <v>#REF!</v>
      </c>
    </row>
    <row r="2962" spans="1:14" ht="40.200000000000003" thickBot="1" x14ac:dyDescent="0.25">
      <c r="A2962" s="38" t="s">
        <v>81</v>
      </c>
      <c r="B2962" s="35">
        <v>232</v>
      </c>
      <c r="C2962" s="35">
        <v>232</v>
      </c>
      <c r="D2962" s="36"/>
      <c r="E2962" s="36"/>
      <c r="F2962" s="36"/>
      <c r="G2962" s="36"/>
      <c r="H2962" s="36"/>
      <c r="I2962" s="36"/>
      <c r="J2962" s="36"/>
      <c r="K2962" s="67"/>
      <c r="L2962" s="111" t="s">
        <v>81</v>
      </c>
      <c r="M2962" s="103" t="e">
        <f>#REF!</f>
        <v>#REF!</v>
      </c>
      <c r="N2962" s="103" t="e">
        <f>IF(M2962=0,"",CHOOSE(M2962,"232","232","手入力箇所","手入力箇所","手入力箇所","手入力箇所","手入力箇所","手入力箇所","手入力箇所","手入力箇所","手入力箇所","手入力箇所"))</f>
        <v>#REF!</v>
      </c>
    </row>
    <row r="2963" spans="1:14" ht="13.8" thickBot="1" x14ac:dyDescent="0.25">
      <c r="A2963" s="39" t="s">
        <v>82</v>
      </c>
      <c r="B2963" s="17">
        <v>6</v>
      </c>
      <c r="C2963" s="17">
        <v>9</v>
      </c>
      <c r="D2963" s="17">
        <v>11</v>
      </c>
      <c r="E2963" s="17">
        <v>13</v>
      </c>
      <c r="F2963" s="17">
        <v>18</v>
      </c>
      <c r="G2963" s="17">
        <v>26</v>
      </c>
      <c r="H2963" s="17">
        <v>35</v>
      </c>
      <c r="I2963" s="17">
        <v>43</v>
      </c>
      <c r="J2963" s="17">
        <v>49</v>
      </c>
      <c r="K2963" s="70"/>
      <c r="L2963" s="111" t="s">
        <v>82</v>
      </c>
      <c r="M2963" s="103" t="e">
        <f>#REF!</f>
        <v>#REF!</v>
      </c>
      <c r="N2963" s="103" t="e">
        <f>IF(M2963=0,"",CHOOSE(M2963,"6","9","11","13","13","18","18","18","18","18","26","26","26","26","26","26","26","26","26","26","35","35","35","35","35","35","35","35","35","35","43","43","43","43","43","43","43","43","43","43","49","49","49","49","49","49","49","49","49","49","手入力箇所","手入力箇所","手入力箇所","手入力箇所","手入力箇所","手入力箇所","手入力箇所","手入力箇所","手入力箇所","手入力箇所"))</f>
        <v>#REF!</v>
      </c>
    </row>
    <row r="2964" spans="1:14" ht="13.8" thickBot="1" x14ac:dyDescent="0.25">
      <c r="A2964" s="31" t="s">
        <v>83</v>
      </c>
      <c r="B2964" s="18">
        <v>6</v>
      </c>
      <c r="C2964" s="18">
        <v>10</v>
      </c>
      <c r="D2964" s="18">
        <v>14</v>
      </c>
      <c r="E2964" s="18">
        <v>17</v>
      </c>
      <c r="F2964" s="18">
        <v>29</v>
      </c>
      <c r="G2964" s="18">
        <v>50</v>
      </c>
      <c r="H2964" s="18">
        <v>76</v>
      </c>
      <c r="I2964" s="18">
        <v>100</v>
      </c>
      <c r="J2964" s="18">
        <v>123</v>
      </c>
      <c r="K2964" s="69"/>
      <c r="L2964" s="111" t="s">
        <v>83</v>
      </c>
      <c r="M2964" s="103" t="e">
        <f>#REF!</f>
        <v>#REF!</v>
      </c>
      <c r="N2964" s="103" t="e">
        <f>IF(M2964=0,"",CHOOSE(M2964,"6","10","14","17","17","29","29","29","29","29","50","50","50","50","50","50","50","50","50","50","76","76","76","76","76","76","76","76","76","76","100","100","100","100","100","100","100","100","100","100","123","123","123","123","123","123","123","123","123","123","手入力箇所","手入力箇所","手入力箇所","手入力箇所","手入力箇所","手入力箇所","手入力箇所","手入力箇所","手入力箇所"))</f>
        <v>#REF!</v>
      </c>
    </row>
    <row r="2965" spans="1:14" ht="27" thickBot="1" x14ac:dyDescent="0.25">
      <c r="A2965" s="32" t="s">
        <v>84</v>
      </c>
      <c r="B2965" s="20">
        <v>9</v>
      </c>
      <c r="C2965" s="20">
        <v>15</v>
      </c>
      <c r="D2965" s="20">
        <v>20</v>
      </c>
      <c r="E2965" s="20">
        <v>24</v>
      </c>
      <c r="F2965" s="20">
        <v>39</v>
      </c>
      <c r="G2965" s="20">
        <v>65</v>
      </c>
      <c r="H2965" s="63"/>
      <c r="I2965" s="63"/>
      <c r="J2965" s="63"/>
      <c r="K2965" s="106"/>
      <c r="L2965" s="111" t="s">
        <v>84</v>
      </c>
      <c r="M2965" s="103" t="e">
        <f>#REF!</f>
        <v>#REF!</v>
      </c>
      <c r="N2965" s="103" t="e">
        <f>IF(M2965=0,"",CHOOSE(M2965,"9","15","20","24","24","39","39","39","39","39","65","65","65","65","65","65","65","65","65","65","手入力箇所","手入力箇所","手入力箇所","手入力箇所","手入力箇所","手入力箇所","手入力箇所","手入力箇所","手入力箇所","手入力箇所"))</f>
        <v>#REF!</v>
      </c>
    </row>
    <row r="2968" spans="1:14" ht="13.8" thickBot="1" x14ac:dyDescent="0.25"/>
    <row r="2969" spans="1:14" ht="13.8" thickBot="1" x14ac:dyDescent="0.25">
      <c r="A2969" s="688" t="e">
        <f>#REF!</f>
        <v>#REF!</v>
      </c>
      <c r="B2969" s="688"/>
      <c r="C2969" s="688"/>
      <c r="D2969" s="689" t="s">
        <v>192</v>
      </c>
      <c r="E2969" s="689"/>
      <c r="F2969" s="689"/>
      <c r="G2969" s="689"/>
      <c r="H2969" s="689"/>
      <c r="I2969" s="689"/>
      <c r="J2969" s="689"/>
      <c r="K2969" s="689"/>
      <c r="L2969" s="689"/>
      <c r="M2969" s="689"/>
      <c r="N2969" s="689"/>
    </row>
    <row r="2970" spans="1:14" ht="13.8" thickBot="1" x14ac:dyDescent="0.25">
      <c r="A2970" s="65"/>
      <c r="B2970" s="33">
        <v>1</v>
      </c>
      <c r="C2970" s="24">
        <v>2</v>
      </c>
      <c r="D2970" s="24">
        <v>3</v>
      </c>
      <c r="E2970" s="24" t="s">
        <v>58</v>
      </c>
      <c r="F2970" s="24" t="s">
        <v>59</v>
      </c>
      <c r="G2970" s="24" t="s">
        <v>60</v>
      </c>
      <c r="H2970" s="24" t="s">
        <v>61</v>
      </c>
      <c r="I2970" s="24" t="s">
        <v>62</v>
      </c>
      <c r="J2970" s="24" t="s">
        <v>194</v>
      </c>
      <c r="K2970" s="25" t="s">
        <v>85</v>
      </c>
      <c r="L2970" s="105" t="s">
        <v>189</v>
      </c>
      <c r="M2970" s="105" t="s">
        <v>188</v>
      </c>
      <c r="N2970" s="105" t="s">
        <v>51</v>
      </c>
    </row>
    <row r="2971" spans="1:14" ht="13.8" thickBot="1" x14ac:dyDescent="0.25">
      <c r="A2971" s="26" t="s">
        <v>56</v>
      </c>
      <c r="B2971" s="22">
        <v>5</v>
      </c>
      <c r="C2971" s="22">
        <v>7</v>
      </c>
      <c r="D2971" s="22">
        <v>8</v>
      </c>
      <c r="E2971" s="22">
        <v>8</v>
      </c>
      <c r="F2971" s="22">
        <v>10</v>
      </c>
      <c r="G2971" s="22">
        <v>13</v>
      </c>
      <c r="H2971" s="22">
        <v>16</v>
      </c>
      <c r="I2971" s="22"/>
      <c r="J2971" s="23"/>
      <c r="K2971" s="1"/>
      <c r="L2971" s="26" t="s">
        <v>56</v>
      </c>
      <c r="M2971" s="104" t="e">
        <f>#REF!</f>
        <v>#REF!</v>
      </c>
      <c r="N2971" s="112" t="e">
        <f>IF(M2971=0,"",CHOOSE(M2971,"5","7","8","8","8","10","10","10","10","10","13","13","13","13","13","13","13","13","13","13","16","16","16","16","16","16","16","16","16","16","16","手入力箇所","手入力箇所","手入力箇所","手入力箇所","手入力箇所","手入力箇所","手入力箇所","手入力箇所","手入力箇所","手入力箇所"))</f>
        <v>#REF!</v>
      </c>
    </row>
    <row r="2972" spans="1:14" ht="13.8" thickBot="1" x14ac:dyDescent="0.25">
      <c r="A2972" s="27" t="s">
        <v>57</v>
      </c>
      <c r="B2972" s="18">
        <v>5</v>
      </c>
      <c r="C2972" s="18">
        <v>7</v>
      </c>
      <c r="D2972" s="18">
        <v>8</v>
      </c>
      <c r="E2972" s="18">
        <v>9</v>
      </c>
      <c r="F2972" s="18">
        <v>12</v>
      </c>
      <c r="G2972" s="18">
        <v>16</v>
      </c>
      <c r="H2972" s="18"/>
      <c r="I2972" s="18"/>
      <c r="J2972" s="62"/>
      <c r="K2972" s="19"/>
      <c r="L2972" s="27" t="s">
        <v>57</v>
      </c>
      <c r="M2972" s="104" t="e">
        <f>#REF!</f>
        <v>#REF!</v>
      </c>
      <c r="N2972" s="113" t="e">
        <f>IF(M2972=0,"",CHOOSE(M2972,"5","7","8","9","9","12","12","12","12","12","16","16","16","16","16","16","16","16","16","16","手入力箇所","手入力箇所","手入力箇所","手入力箇所","手入力箇所","手入力箇所","手入力箇所","手入力箇所","手入力箇所","手入力箇所"))</f>
        <v>#REF!</v>
      </c>
    </row>
    <row r="2973" spans="1:14" ht="48.6" thickBot="1" x14ac:dyDescent="0.25">
      <c r="A2973" s="28" t="s">
        <v>64</v>
      </c>
      <c r="B2973" s="18">
        <v>6</v>
      </c>
      <c r="C2973" s="18"/>
      <c r="D2973" s="18"/>
      <c r="E2973" s="18"/>
      <c r="F2973" s="18"/>
      <c r="G2973" s="18"/>
      <c r="H2973" s="18"/>
      <c r="I2973" s="18"/>
      <c r="J2973" s="62"/>
      <c r="K2973" s="19"/>
      <c r="L2973" s="28" t="s">
        <v>64</v>
      </c>
      <c r="M2973" s="104" t="e">
        <f>#REF!</f>
        <v>#REF!</v>
      </c>
      <c r="N2973" s="113" t="e">
        <f>IF(M2973=0,"",CHOOSE(M2973,"6","手入力箇所","手入力箇所","手入力箇所","手入力箇所","手入力箇所","手入力箇所","手入力箇所","手入力箇所","手入力箇所","手入力箇所","",""))</f>
        <v>#REF!</v>
      </c>
    </row>
    <row r="2974" spans="1:14" ht="48.6" thickBot="1" x14ac:dyDescent="0.25">
      <c r="A2974" s="28" t="s">
        <v>65</v>
      </c>
      <c r="B2974" s="18">
        <v>6</v>
      </c>
      <c r="C2974" s="18"/>
      <c r="D2974" s="18"/>
      <c r="E2974" s="18"/>
      <c r="F2974" s="18"/>
      <c r="G2974" s="18"/>
      <c r="H2974" s="18"/>
      <c r="I2974" s="18"/>
      <c r="J2974" s="62"/>
      <c r="K2974" s="19"/>
      <c r="L2974" s="28" t="s">
        <v>65</v>
      </c>
      <c r="M2974" s="104" t="e">
        <f>#REF!</f>
        <v>#REF!</v>
      </c>
      <c r="N2974" s="113" t="e">
        <f>IF(M2974=0,"",CHOOSE(M2974,"6","手入力箇所","手入力箇所","手入力箇所","手入力箇所","手入力箇所","手入力箇所","手入力箇所","手入力箇所","手入力箇所","手入力箇所","",""))</f>
        <v>#REF!</v>
      </c>
    </row>
    <row r="2975" spans="1:14" ht="24.6" thickBot="1" x14ac:dyDescent="0.25">
      <c r="A2975" s="28" t="s">
        <v>66</v>
      </c>
      <c r="B2975" s="18">
        <v>5</v>
      </c>
      <c r="C2975" s="18">
        <v>7</v>
      </c>
      <c r="D2975" s="18">
        <v>8</v>
      </c>
      <c r="E2975" s="18">
        <v>9</v>
      </c>
      <c r="F2975" s="18">
        <v>12</v>
      </c>
      <c r="G2975" s="18"/>
      <c r="H2975" s="18"/>
      <c r="I2975" s="18"/>
      <c r="J2975" s="62"/>
      <c r="K2975" s="19"/>
      <c r="L2975" s="28" t="s">
        <v>66</v>
      </c>
      <c r="M2975" s="104" t="e">
        <f>#REF!</f>
        <v>#REF!</v>
      </c>
      <c r="N2975" s="113" t="e">
        <f>IF(M2975=0,"",CHOOSE(M2975,"5","7","8","9","9","12","12","12","12","12","手入力箇所","手入力箇所","手入力箇所","手入力箇所","手入力箇所","手入力箇所","手入力箇所","手入力箇所","手入力箇所","手入力箇所"))</f>
        <v>#REF!</v>
      </c>
    </row>
    <row r="2976" spans="1:14" ht="36.6" thickBot="1" x14ac:dyDescent="0.25">
      <c r="A2976" s="28" t="s">
        <v>67</v>
      </c>
      <c r="B2976" s="18">
        <v>4</v>
      </c>
      <c r="C2976" s="18">
        <v>5</v>
      </c>
      <c r="D2976" s="18">
        <v>5</v>
      </c>
      <c r="E2976" s="18">
        <v>6</v>
      </c>
      <c r="F2976" s="18"/>
      <c r="G2976" s="18"/>
      <c r="H2976" s="18"/>
      <c r="I2976" s="18"/>
      <c r="J2976" s="62"/>
      <c r="K2976" s="19"/>
      <c r="L2976" s="28" t="s">
        <v>67</v>
      </c>
      <c r="M2976" s="104" t="e">
        <f>#REF!</f>
        <v>#REF!</v>
      </c>
      <c r="N2976" s="113" t="e">
        <f>IF(M2976=0,"",CHOOSE(M2976,"4","5","5","6","6","手入力箇所","手入力箇所","手入力箇所","手入力箇所","手入力箇所","手入力箇所","手入力箇所","手入力箇所","手入力箇所","手入力箇所"))</f>
        <v>#REF!</v>
      </c>
    </row>
    <row r="2977" spans="1:14" ht="24.6" thickBot="1" x14ac:dyDescent="0.25">
      <c r="A2977" s="28" t="s">
        <v>68</v>
      </c>
      <c r="B2977" s="18">
        <v>12</v>
      </c>
      <c r="C2977" s="18">
        <v>12</v>
      </c>
      <c r="D2977" s="18">
        <v>12</v>
      </c>
      <c r="E2977" s="18">
        <v>12</v>
      </c>
      <c r="F2977" s="18">
        <v>12</v>
      </c>
      <c r="G2977" s="18">
        <v>12</v>
      </c>
      <c r="H2977" s="18">
        <v>12</v>
      </c>
      <c r="I2977" s="18"/>
      <c r="J2977" s="62"/>
      <c r="K2977" s="19"/>
      <c r="L2977" s="28" t="s">
        <v>68</v>
      </c>
      <c r="M2977" s="104" t="e">
        <f>#REF!</f>
        <v>#REF!</v>
      </c>
      <c r="N2977" s="113" t="e">
        <f>IF(M2977=0,"",CHOOSE(M2977,"12","12","12","12","12","12","12","12","12","12","12","12","12","12","12","12","12","12","12","12","12","12","12","12","12","12","12","12","12","12","手入力箇所","手入力箇所","手入力箇所","手入力箇所","手入力箇所","手入力箇所","手入力箇所","手入力箇所","手入力箇所","手入力箇所"))</f>
        <v>#REF!</v>
      </c>
    </row>
    <row r="2978" spans="1:14" ht="36.6" thickBot="1" x14ac:dyDescent="0.25">
      <c r="A2978" s="28" t="s">
        <v>69</v>
      </c>
      <c r="B2978" s="18">
        <v>7</v>
      </c>
      <c r="C2978" s="18">
        <v>7</v>
      </c>
      <c r="D2978" s="18">
        <v>7</v>
      </c>
      <c r="E2978" s="18">
        <v>7</v>
      </c>
      <c r="F2978" s="18">
        <v>7</v>
      </c>
      <c r="G2978" s="18"/>
      <c r="H2978" s="18"/>
      <c r="I2978" s="18"/>
      <c r="J2978" s="62"/>
      <c r="K2978" s="19"/>
      <c r="L2978" s="28" t="s">
        <v>69</v>
      </c>
      <c r="M2978" s="104" t="e">
        <f>#REF!</f>
        <v>#REF!</v>
      </c>
      <c r="N2978" s="113" t="e">
        <f>IF(M2978=0,"",CHOOSE(M2978,"7","7","7","7","7","7","7","7","7","7","手入力箇所","手入力箇所","手入力箇所","手入力箇所","手入力箇所","手入力箇所","手入力箇所","手入力箇所","手入力箇所","手入力箇所"))</f>
        <v>#REF!</v>
      </c>
    </row>
    <row r="2979" spans="1:14" ht="13.8" thickBot="1" x14ac:dyDescent="0.25">
      <c r="A2979" s="27" t="s">
        <v>63</v>
      </c>
      <c r="B2979" s="18">
        <v>4</v>
      </c>
      <c r="C2979" s="18">
        <v>5</v>
      </c>
      <c r="D2979" s="18">
        <v>7</v>
      </c>
      <c r="E2979" s="18">
        <v>8</v>
      </c>
      <c r="F2979" s="18">
        <v>11</v>
      </c>
      <c r="G2979" s="18">
        <v>16</v>
      </c>
      <c r="H2979" s="18">
        <v>22</v>
      </c>
      <c r="I2979" s="18">
        <v>26</v>
      </c>
      <c r="J2979" s="18">
        <v>31</v>
      </c>
      <c r="K2979" s="19"/>
      <c r="L2979" s="27" t="s">
        <v>63</v>
      </c>
      <c r="M2979" s="104" t="e">
        <f>#REF!</f>
        <v>#REF!</v>
      </c>
      <c r="N2979" s="113" t="e">
        <f>IF(M2979=0,"",CHOOSE(M2979,"4","5","7","8","8","11","11","11","11","11","16","16","16","16","16","16","16","16","16","16","22","22","22","22","22","22","22","22","22","22","26","26","26","26","26","26","26","26","26","26","31","31","31","31","31","31","31","31","31","31","31","手入力箇所","手入力箇所","手入力箇所","手入力箇所","手入力箇所","手入力箇所","手入力箇所","手入力箇所","手入力箇所","手入力箇所"))</f>
        <v>#REF!</v>
      </c>
    </row>
    <row r="2980" spans="1:14" ht="24.6" thickBot="1" x14ac:dyDescent="0.25">
      <c r="A2980" s="28" t="s">
        <v>70</v>
      </c>
      <c r="B2980" s="18">
        <v>5</v>
      </c>
      <c r="C2980" s="18">
        <v>6</v>
      </c>
      <c r="D2980" s="18">
        <v>7</v>
      </c>
      <c r="E2980" s="18"/>
      <c r="F2980" s="18"/>
      <c r="G2980" s="18"/>
      <c r="H2980" s="18"/>
      <c r="I2980" s="18"/>
      <c r="J2980" s="62"/>
      <c r="K2980" s="19"/>
      <c r="L2980" s="28" t="s">
        <v>70</v>
      </c>
      <c r="M2980" s="104" t="e">
        <f>#REF!</f>
        <v>#REF!</v>
      </c>
      <c r="N2980" s="113" t="e">
        <f>IF(M2980=0,"",CHOOSE(M2980,"5","6","7","手入力箇所","手入力箇所","手入力箇所","手入力箇所","手入力箇所","手入力箇所","手入力箇所","手入力箇所","手入力箇所","手入力箇所"))</f>
        <v>#REF!</v>
      </c>
    </row>
    <row r="2981" spans="1:14" ht="13.8" thickBot="1" x14ac:dyDescent="0.25">
      <c r="A2981" s="29" t="s">
        <v>71</v>
      </c>
      <c r="B2981" s="18">
        <v>3</v>
      </c>
      <c r="C2981" s="18">
        <v>6</v>
      </c>
      <c r="D2981" s="18">
        <v>19</v>
      </c>
      <c r="E2981" s="18"/>
      <c r="F2981" s="18"/>
      <c r="G2981" s="18"/>
      <c r="H2981" s="18"/>
      <c r="I2981" s="18"/>
      <c r="J2981" s="62"/>
      <c r="K2981" s="19"/>
      <c r="L2981" s="29" t="s">
        <v>71</v>
      </c>
      <c r="M2981" s="104" t="e">
        <f>#REF!</f>
        <v>#REF!</v>
      </c>
      <c r="N2981" s="113" t="e">
        <f>IF(M2981=0,"",CHOOSE(M2981,"3","6","19","手入力箇所","手入力箇所","手入力箇所","手入力箇所","手入力箇所","手入力箇所","手入力箇所","手入力箇所","手入力箇所","手入力箇所"))</f>
        <v>#REF!</v>
      </c>
    </row>
    <row r="2982" spans="1:14" ht="13.8" thickBot="1" x14ac:dyDescent="0.25">
      <c r="A2982" s="29" t="s">
        <v>72</v>
      </c>
      <c r="B2982" s="18">
        <v>1</v>
      </c>
      <c r="C2982" s="18">
        <v>3</v>
      </c>
      <c r="D2982" s="18">
        <v>5</v>
      </c>
      <c r="E2982" s="18">
        <v>9</v>
      </c>
      <c r="F2982" s="18">
        <v>26</v>
      </c>
      <c r="G2982" s="18"/>
      <c r="H2982" s="18"/>
      <c r="I2982" s="18"/>
      <c r="J2982" s="62"/>
      <c r="K2982" s="19"/>
      <c r="L2982" s="29" t="s">
        <v>72</v>
      </c>
      <c r="M2982" s="104" t="e">
        <f>#REF!</f>
        <v>#REF!</v>
      </c>
      <c r="N2982" s="113" t="e">
        <f>IF(M2982=0,"",CHOOSE(M2982,"1","3","5","9","9","26","26","26","26","26","手入力箇所","手入力箇所","手入力箇所","手入力箇所","手入力箇所","手入力箇所","手入力箇所","手入力箇所","手入力箇所","手入力箇所"))</f>
        <v>#REF!</v>
      </c>
    </row>
    <row r="2983" spans="1:14" ht="13.8" thickBot="1" x14ac:dyDescent="0.25">
      <c r="A2983" s="29" t="s">
        <v>73</v>
      </c>
      <c r="B2983" s="18">
        <v>4</v>
      </c>
      <c r="C2983" s="18">
        <v>11</v>
      </c>
      <c r="D2983" s="18">
        <v>20</v>
      </c>
      <c r="E2983" s="18">
        <v>33</v>
      </c>
      <c r="F2983" s="18"/>
      <c r="G2983" s="18"/>
      <c r="H2983" s="18"/>
      <c r="I2983" s="18"/>
      <c r="J2983" s="62"/>
      <c r="K2983" s="19"/>
      <c r="L2983" s="29" t="s">
        <v>73</v>
      </c>
      <c r="M2983" s="104" t="e">
        <f>#REF!</f>
        <v>#REF!</v>
      </c>
      <c r="N2983" s="113" t="e">
        <f>IF(M2983=0,"",CHOOSE(M2983,"4","11","20","33","33","手入力箇所","手入力箇所","手入力箇所","手入力箇所","手入力箇所","手入力箇所","手入力箇所","手入力箇所","手入力箇所","手入力箇所"))</f>
        <v>#REF!</v>
      </c>
    </row>
    <row r="2984" spans="1:14" ht="37.200000000000003" thickBot="1" x14ac:dyDescent="0.25">
      <c r="A2984" s="30" t="s">
        <v>74</v>
      </c>
      <c r="B2984" s="18">
        <v>4</v>
      </c>
      <c r="C2984" s="18">
        <v>6</v>
      </c>
      <c r="D2984" s="18">
        <v>8</v>
      </c>
      <c r="E2984" s="18">
        <v>10</v>
      </c>
      <c r="F2984" s="18">
        <v>15</v>
      </c>
      <c r="G2984" s="18">
        <v>23</v>
      </c>
      <c r="H2984" s="18">
        <v>33</v>
      </c>
      <c r="I2984" s="18"/>
      <c r="J2984" s="62"/>
      <c r="K2984" s="19"/>
      <c r="L2984" s="30" t="s">
        <v>74</v>
      </c>
      <c r="M2984" s="104" t="e">
        <f>#REF!</f>
        <v>#REF!</v>
      </c>
      <c r="N2984" s="113" t="e">
        <f>IF(M2984=0,"",CHOOSE(M2984,"4","6","8","10","10","15","15","15","15","15","23","23","23","23","23","23","23","23","23","23","33","33","33","33","33","33","33","33","33","33","手入力箇所","手入力箇所","手入力箇所","手入力箇所","手入力箇所","手入力箇所","手入力箇所","手入力箇所","手入力箇所","手入力箇所"))</f>
        <v>#REF!</v>
      </c>
    </row>
    <row r="2985" spans="1:14" ht="13.8" thickBot="1" x14ac:dyDescent="0.25">
      <c r="A2985" s="29" t="s">
        <v>75</v>
      </c>
      <c r="B2985" s="18">
        <v>6</v>
      </c>
      <c r="C2985" s="18">
        <v>14</v>
      </c>
      <c r="D2985" s="18">
        <v>25</v>
      </c>
      <c r="E2985" s="18">
        <v>39</v>
      </c>
      <c r="F2985" s="18"/>
      <c r="G2985" s="18"/>
      <c r="H2985" s="18"/>
      <c r="I2985" s="18"/>
      <c r="J2985" s="62"/>
      <c r="K2985" s="19"/>
      <c r="L2985" s="29" t="s">
        <v>75</v>
      </c>
      <c r="M2985" s="104" t="e">
        <f>#REF!</f>
        <v>#REF!</v>
      </c>
      <c r="N2985" s="113" t="e">
        <f>IF(M2985=0,"",CHOOSE(M2985,"6","14","25","39","39","手入力箇所","手入力箇所","手入力箇所","手入力箇所","手入力箇所","手入力箇所","手入力箇所","手入力箇所","手入力箇所","手入力箇所"))</f>
        <v>#REF!</v>
      </c>
    </row>
    <row r="2986" spans="1:14" ht="37.200000000000003" thickBot="1" x14ac:dyDescent="0.25">
      <c r="A2986" s="30" t="s">
        <v>76</v>
      </c>
      <c r="B2986" s="18">
        <v>2</v>
      </c>
      <c r="C2986" s="18">
        <v>3</v>
      </c>
      <c r="D2986" s="18">
        <v>6</v>
      </c>
      <c r="E2986" s="18">
        <v>9</v>
      </c>
      <c r="F2986" s="18"/>
      <c r="G2986" s="18"/>
      <c r="H2986" s="18"/>
      <c r="I2986" s="18"/>
      <c r="J2986" s="62"/>
      <c r="K2986" s="19"/>
      <c r="L2986" s="30" t="s">
        <v>76</v>
      </c>
      <c r="M2986" s="104" t="e">
        <f>#REF!</f>
        <v>#REF!</v>
      </c>
      <c r="N2986" s="113" t="e">
        <f>IF(M2986=0,"",CHOOSE(M2986,"2","3","6","9","9","手入力箇所","手入力箇所","手入力箇所","手入力箇所","手入力箇所","手入力箇所","手入力箇所","手入力箇所","手入力箇所","手入力箇所"))</f>
        <v>#REF!</v>
      </c>
    </row>
    <row r="2987" spans="1:14" ht="27" thickBot="1" x14ac:dyDescent="0.25">
      <c r="A2987" s="31" t="s">
        <v>77</v>
      </c>
      <c r="B2987" s="18">
        <v>12</v>
      </c>
      <c r="C2987" s="18">
        <v>18</v>
      </c>
      <c r="D2987" s="18">
        <v>22</v>
      </c>
      <c r="E2987" s="18">
        <v>26</v>
      </c>
      <c r="F2987" s="62"/>
      <c r="G2987" s="62"/>
      <c r="H2987" s="62"/>
      <c r="I2987" s="62"/>
      <c r="J2987" s="62"/>
      <c r="K2987" s="19"/>
      <c r="L2987" s="31" t="s">
        <v>77</v>
      </c>
      <c r="M2987" s="104" t="e">
        <f>#REF!</f>
        <v>#REF!</v>
      </c>
      <c r="N2987" s="113" t="e">
        <f>IF(M2987=0,"",CHOOSE(M2987,"12","18","22","26","26","手入力箇所","手入力箇所","手入力箇所","手入力箇所","手入力箇所","手入力箇所","手入力箇所","手入力箇所","手入力箇所","手入力箇所"))</f>
        <v>#REF!</v>
      </c>
    </row>
    <row r="2988" spans="1:14" ht="40.200000000000003" thickBot="1" x14ac:dyDescent="0.25">
      <c r="A2988" s="31" t="s">
        <v>78</v>
      </c>
      <c r="B2988" s="18">
        <v>5</v>
      </c>
      <c r="C2988" s="18">
        <v>8</v>
      </c>
      <c r="D2988" s="18">
        <v>11</v>
      </c>
      <c r="E2988" s="18">
        <v>14</v>
      </c>
      <c r="F2988" s="62"/>
      <c r="G2988" s="62"/>
      <c r="H2988" s="62"/>
      <c r="I2988" s="62"/>
      <c r="J2988" s="62"/>
      <c r="K2988" s="19"/>
      <c r="L2988" s="31" t="s">
        <v>78</v>
      </c>
      <c r="M2988" s="104" t="e">
        <f>#REF!</f>
        <v>#REF!</v>
      </c>
      <c r="N2988" s="113" t="e">
        <f>IF(M2988=0,"",CHOOSE(M2988,"5","8","11","14","14","手入力箇所","手入力箇所","手入力箇所","手入力箇所","手入力箇所","手入力箇所","手入力箇所","手入力箇所","手入力箇所","手入力箇所"))</f>
        <v>#REF!</v>
      </c>
    </row>
    <row r="2989" spans="1:14" ht="27" thickBot="1" x14ac:dyDescent="0.25">
      <c r="A2989" s="31" t="s">
        <v>79</v>
      </c>
      <c r="B2989" s="18">
        <v>6</v>
      </c>
      <c r="C2989" s="18">
        <v>11</v>
      </c>
      <c r="D2989" s="18">
        <v>16</v>
      </c>
      <c r="E2989" s="18">
        <v>21</v>
      </c>
      <c r="F2989" s="62"/>
      <c r="G2989" s="62"/>
      <c r="H2989" s="62"/>
      <c r="I2989" s="62"/>
      <c r="J2989" s="62"/>
      <c r="K2989" s="19"/>
      <c r="L2989" s="31" t="s">
        <v>79</v>
      </c>
      <c r="M2989" s="104" t="e">
        <f>#REF!</f>
        <v>#REF!</v>
      </c>
      <c r="N2989" s="113" t="e">
        <f>IF(M2989=0,"",CHOOSE(M2989,"6","11","16","21","21","手入力箇所","手入力箇所","手入力箇所","手入力箇所","手入力箇所","手入力箇所","手入力箇所","手入力箇所","手入力箇所"))</f>
        <v>#REF!</v>
      </c>
    </row>
    <row r="2990" spans="1:14" ht="40.200000000000003" thickBot="1" x14ac:dyDescent="0.25">
      <c r="A2990" s="31" t="s">
        <v>80</v>
      </c>
      <c r="B2990" s="18">
        <v>5</v>
      </c>
      <c r="C2990" s="18">
        <v>7</v>
      </c>
      <c r="D2990" s="18">
        <v>9</v>
      </c>
      <c r="E2990" s="18">
        <v>10</v>
      </c>
      <c r="F2990" s="62"/>
      <c r="G2990" s="62"/>
      <c r="H2990" s="62"/>
      <c r="I2990" s="62"/>
      <c r="J2990" s="62"/>
      <c r="K2990" s="19"/>
      <c r="L2990" s="31" t="s">
        <v>80</v>
      </c>
      <c r="M2990" s="104" t="e">
        <f>#REF!</f>
        <v>#REF!</v>
      </c>
      <c r="N2990" s="113" t="e">
        <f>IF(M2990=0,"",CHOOSE(M2990,"5","7","9","10","10","手入力箇所","手入力箇所","手入力箇所","手入力箇所","手入力箇所","手入力箇所","手入力箇所","手入力箇所","手入力箇所"))</f>
        <v>#REF!</v>
      </c>
    </row>
    <row r="2991" spans="1:14" ht="40.200000000000003" thickBot="1" x14ac:dyDescent="0.25">
      <c r="A2991" s="31" t="s">
        <v>81</v>
      </c>
      <c r="B2991" s="18">
        <v>9</v>
      </c>
      <c r="C2991" s="18">
        <v>14</v>
      </c>
      <c r="D2991" s="62"/>
      <c r="E2991" s="62"/>
      <c r="F2991" s="62"/>
      <c r="G2991" s="62"/>
      <c r="H2991" s="62"/>
      <c r="I2991" s="62"/>
      <c r="J2991" s="62"/>
      <c r="K2991" s="19"/>
      <c r="L2991" s="31" t="s">
        <v>81</v>
      </c>
      <c r="M2991" s="104" t="e">
        <f>#REF!</f>
        <v>#REF!</v>
      </c>
      <c r="N2991" s="113" t="e">
        <f>IF(M2991=0,"",CHOOSE(M2991,"9","14","手入力箇所","手入力箇所","手入力箇所","手入力箇所","手入力箇所","手入力箇所","手入力箇所","手入力箇所","手入力箇所","手入力箇所"))</f>
        <v>#REF!</v>
      </c>
    </row>
    <row r="2992" spans="1:14" ht="13.8" thickBot="1" x14ac:dyDescent="0.25">
      <c r="A2992" s="31" t="s">
        <v>82</v>
      </c>
      <c r="B2992" s="18">
        <v>3</v>
      </c>
      <c r="C2992" s="18">
        <v>4</v>
      </c>
      <c r="D2992" s="18">
        <v>4</v>
      </c>
      <c r="E2992" s="18">
        <v>5</v>
      </c>
      <c r="F2992" s="18">
        <v>6</v>
      </c>
      <c r="G2992" s="18">
        <v>8</v>
      </c>
      <c r="H2992" s="18">
        <v>9</v>
      </c>
      <c r="I2992" s="18">
        <v>11</v>
      </c>
      <c r="J2992" s="18">
        <v>12</v>
      </c>
      <c r="K2992" s="19"/>
      <c r="L2992" s="31" t="s">
        <v>82</v>
      </c>
      <c r="M2992" s="104" t="e">
        <f>#REF!</f>
        <v>#REF!</v>
      </c>
      <c r="N2992" s="113" t="e">
        <f>IF(M2992=0,"",CHOOSE(M2992,"3","4","4","5","5","6","6","6","6","6","8","8","8","8","8","8","8","8","8","8","9","9","9","9","9","9","9","9","9","9","11","11","11","11","11","11","11","11","11","11","12","12","12","12","12","12","12","12","12","12","12","手入力箇所","手入力箇所","手入力箇所","手入力箇所","手入力箇所","手入力箇所","手入力箇所","手入力箇所","手入力箇所","手入力箇所"))</f>
        <v>#REF!</v>
      </c>
    </row>
    <row r="2993" spans="1:14" ht="13.8" thickBot="1" x14ac:dyDescent="0.25">
      <c r="A2993" s="31" t="s">
        <v>83</v>
      </c>
      <c r="B2993" s="18">
        <v>3</v>
      </c>
      <c r="C2993" s="18">
        <v>4</v>
      </c>
      <c r="D2993" s="18">
        <v>4</v>
      </c>
      <c r="E2993" s="18">
        <v>5</v>
      </c>
      <c r="F2993" s="18">
        <v>6</v>
      </c>
      <c r="G2993" s="18">
        <v>8</v>
      </c>
      <c r="H2993" s="18">
        <v>10</v>
      </c>
      <c r="I2993" s="18">
        <v>12</v>
      </c>
      <c r="J2993" s="18">
        <v>13</v>
      </c>
      <c r="K2993" s="19"/>
      <c r="L2993" s="31" t="s">
        <v>83</v>
      </c>
      <c r="M2993" s="104" t="e">
        <f>#REF!</f>
        <v>#REF!</v>
      </c>
      <c r="N2993" s="113" t="e">
        <f>IF(M2993=0,"",CHOOSE(M2993,"3","4","4","5","5","6","6","6","6","6","8","8","8","8","8","8","8","8","8","8","10","10","10","10","10","10","10","10","10","10","12","12","12","12","12","12","12","12","12","12","13","13","13","13","13","13","13","13","13","13","13","手入力箇所","手入力箇所","手入力箇所","手入力箇所","手入力箇所","手入力箇所","手入力箇所","手入力箇所","手入力箇所","手入力箇所"))</f>
        <v>#REF!</v>
      </c>
    </row>
    <row r="2994" spans="1:14" ht="27" thickBot="1" x14ac:dyDescent="0.25">
      <c r="A2994" s="32" t="s">
        <v>84</v>
      </c>
      <c r="B2994" s="20">
        <v>1</v>
      </c>
      <c r="C2994" s="20">
        <v>2</v>
      </c>
      <c r="D2994" s="20">
        <v>3</v>
      </c>
      <c r="E2994" s="20">
        <v>4</v>
      </c>
      <c r="F2994" s="20">
        <v>8</v>
      </c>
      <c r="G2994" s="20">
        <v>19</v>
      </c>
      <c r="H2994" s="63"/>
      <c r="I2994" s="63"/>
      <c r="J2994" s="63"/>
      <c r="K2994" s="21"/>
      <c r="L2994" s="32" t="s">
        <v>84</v>
      </c>
      <c r="M2994" s="104" t="e">
        <f>#REF!</f>
        <v>#REF!</v>
      </c>
      <c r="N2994" s="113" t="e">
        <f>IF(M2994=0,"",CHOOSE(M2994,"1","2","3","4","4","8","8","8","8","8","19","19","19","19","19","19","19","19","19","19","手入力箇所","手入力箇所","手入力箇所","手入力箇所","手入力箇所","手入力箇所","手入力箇所","手入力箇所","手入力箇所","手入力箇所"))</f>
        <v>#REF!</v>
      </c>
    </row>
    <row r="2995" spans="1:14" ht="13.8" thickBot="1" x14ac:dyDescent="0.25"/>
    <row r="2996" spans="1:14" ht="13.8" thickBot="1" x14ac:dyDescent="0.25">
      <c r="A2996" s="686" t="e">
        <f>A2969</f>
        <v>#REF!</v>
      </c>
      <c r="B2996" s="686"/>
      <c r="C2996" s="686"/>
      <c r="D2996" s="687" t="s">
        <v>193</v>
      </c>
      <c r="E2996" s="687"/>
      <c r="F2996" s="687"/>
      <c r="G2996" s="687"/>
      <c r="H2996" s="687"/>
      <c r="I2996" s="687"/>
      <c r="J2996" s="687"/>
      <c r="K2996" s="687"/>
      <c r="L2996" s="687"/>
      <c r="M2996" s="687"/>
      <c r="N2996" s="687"/>
    </row>
    <row r="2997" spans="1:14" ht="13.8" thickBot="1" x14ac:dyDescent="0.25">
      <c r="A2997" s="105"/>
      <c r="B2997" s="33">
        <v>1</v>
      </c>
      <c r="C2997" s="24">
        <v>2</v>
      </c>
      <c r="D2997" s="24">
        <v>3</v>
      </c>
      <c r="E2997" s="24" t="s">
        <v>58</v>
      </c>
      <c r="F2997" s="24" t="s">
        <v>59</v>
      </c>
      <c r="G2997" s="24" t="s">
        <v>60</v>
      </c>
      <c r="H2997" s="24" t="s">
        <v>61</v>
      </c>
      <c r="I2997" s="24" t="s">
        <v>62</v>
      </c>
      <c r="J2997" s="24" t="s">
        <v>194</v>
      </c>
      <c r="K2997" s="102" t="s">
        <v>85</v>
      </c>
      <c r="L2997" s="105" t="s">
        <v>189</v>
      </c>
      <c r="M2997" s="105" t="s">
        <v>188</v>
      </c>
      <c r="N2997" s="105" t="s">
        <v>51</v>
      </c>
    </row>
    <row r="2998" spans="1:14" ht="13.8" thickBot="1" x14ac:dyDescent="0.25">
      <c r="A2998" s="26" t="s">
        <v>56</v>
      </c>
      <c r="B2998" s="22">
        <v>16</v>
      </c>
      <c r="C2998" s="22">
        <v>25</v>
      </c>
      <c r="D2998" s="22">
        <v>32</v>
      </c>
      <c r="E2998" s="22">
        <v>38</v>
      </c>
      <c r="F2998" s="22">
        <v>56</v>
      </c>
      <c r="G2998" s="22">
        <v>87</v>
      </c>
      <c r="H2998" s="22">
        <v>121</v>
      </c>
      <c r="I2998" s="22"/>
      <c r="J2998" s="23"/>
      <c r="K2998" s="68"/>
      <c r="L2998" s="107" t="s">
        <v>56</v>
      </c>
      <c r="M2998" s="103" t="e">
        <f>#REF!</f>
        <v>#REF!</v>
      </c>
      <c r="N2998" s="103" t="e">
        <f>IF(M2998=0,"",CHOOSE(M2998,"16","25","32","38","38","56","56","56","56","56","87","87","87","87","87","87","87","87","87","87","121","121","121","121","121","121","121","121","121","121","手入力箇所","手入力箇所","手入力箇所","手入力箇所","手入力箇所","手入力箇所","手入力箇所","手入力箇所","手入力箇所","手入力箇所"))</f>
        <v>#REF!</v>
      </c>
    </row>
    <row r="2999" spans="1:14" ht="13.8" thickBot="1" x14ac:dyDescent="0.25">
      <c r="A2999" s="27" t="s">
        <v>57</v>
      </c>
      <c r="B2999" s="18">
        <v>25</v>
      </c>
      <c r="C2999" s="18">
        <v>33</v>
      </c>
      <c r="D2999" s="18">
        <v>40</v>
      </c>
      <c r="E2999" s="18">
        <v>45</v>
      </c>
      <c r="F2999" s="18">
        <v>58</v>
      </c>
      <c r="G2999" s="18">
        <v>79</v>
      </c>
      <c r="H2999" s="18"/>
      <c r="I2999" s="18"/>
      <c r="J2999" s="62"/>
      <c r="K2999" s="69"/>
      <c r="L2999" s="107" t="s">
        <v>57</v>
      </c>
      <c r="M2999" s="103" t="e">
        <f>#REF!</f>
        <v>#REF!</v>
      </c>
      <c r="N2999" s="103" t="e">
        <f>IF(M2999=0,"",CHOOSE(M2999,"25","33","40","45","45","58","58","58","58","58","79","79","79","79","79","79","79","79","79","79","手入力箇所","手入力箇所","手入力箇所","手入力箇所","手入力箇所","手入力箇所","手入力箇所","手入力箇所","手入力箇所","手入力箇所"))</f>
        <v>#REF!</v>
      </c>
    </row>
    <row r="3000" spans="1:14" ht="48.6" thickBot="1" x14ac:dyDescent="0.25">
      <c r="A3000" s="28" t="s">
        <v>64</v>
      </c>
      <c r="B3000" s="18">
        <v>32</v>
      </c>
      <c r="C3000" s="18"/>
      <c r="D3000" s="18"/>
      <c r="E3000" s="18"/>
      <c r="F3000" s="18"/>
      <c r="G3000" s="18"/>
      <c r="H3000" s="18"/>
      <c r="I3000" s="18"/>
      <c r="J3000" s="62"/>
      <c r="K3000" s="69"/>
      <c r="L3000" s="108" t="s">
        <v>64</v>
      </c>
      <c r="M3000" s="103" t="e">
        <f>#REF!</f>
        <v>#REF!</v>
      </c>
      <c r="N3000" s="103" t="e">
        <f>IF(M3000=0,"",CHOOSE(M3000,"32","手入力箇所","手入力箇所","手入力箇所","手入力箇所","手入力箇所","手入力箇所","手入力箇所","手入力箇所","手入力箇所","手入力箇所"))</f>
        <v>#REF!</v>
      </c>
    </row>
    <row r="3001" spans="1:14" ht="48.6" thickBot="1" x14ac:dyDescent="0.25">
      <c r="A3001" s="28" t="s">
        <v>65</v>
      </c>
      <c r="B3001" s="18">
        <v>36</v>
      </c>
      <c r="C3001" s="18"/>
      <c r="D3001" s="18"/>
      <c r="E3001" s="18"/>
      <c r="F3001" s="18"/>
      <c r="G3001" s="18"/>
      <c r="H3001" s="18"/>
      <c r="I3001" s="18"/>
      <c r="J3001" s="62"/>
      <c r="K3001" s="69"/>
      <c r="L3001" s="108" t="s">
        <v>65</v>
      </c>
      <c r="M3001" s="103" t="e">
        <f>#REF!</f>
        <v>#REF!</v>
      </c>
      <c r="N3001" s="103" t="e">
        <f>IF(M3001=0,"",CHOOSE(M3001,"36","手入力箇所","手入力箇所","手入力箇所","手入力箇所","手入力箇所","手入力箇所","手入力箇所","手入力箇所","手入力箇所","手入力箇所"))</f>
        <v>#REF!</v>
      </c>
    </row>
    <row r="3002" spans="1:14" ht="24.6" thickBot="1" x14ac:dyDescent="0.25">
      <c r="A3002" s="28" t="s">
        <v>66</v>
      </c>
      <c r="B3002" s="18">
        <v>24</v>
      </c>
      <c r="C3002" s="18">
        <v>30</v>
      </c>
      <c r="D3002" s="18">
        <v>33</v>
      </c>
      <c r="E3002" s="18">
        <v>35</v>
      </c>
      <c r="F3002" s="18">
        <v>42</v>
      </c>
      <c r="G3002" s="18"/>
      <c r="H3002" s="18"/>
      <c r="I3002" s="18"/>
      <c r="J3002" s="62"/>
      <c r="K3002" s="69"/>
      <c r="L3002" s="108" t="s">
        <v>66</v>
      </c>
      <c r="M3002" s="103" t="e">
        <f>#REF!</f>
        <v>#REF!</v>
      </c>
      <c r="N3002" s="103" t="e">
        <f>IF(M3002=0,"",CHOOSE(M3002,"24","30","33","35","35","42","42","42","42","42","手入力箇所","手入力箇所","手入力箇所","手入力箇所","手入力箇所","手入力箇所","手入力箇所","手入力箇所","手入力箇所","手入力箇所"))</f>
        <v>#REF!</v>
      </c>
    </row>
    <row r="3003" spans="1:14" ht="36.6" thickBot="1" x14ac:dyDescent="0.25">
      <c r="A3003" s="28" t="s">
        <v>67</v>
      </c>
      <c r="B3003" s="18">
        <v>7</v>
      </c>
      <c r="C3003" s="18">
        <v>12</v>
      </c>
      <c r="D3003" s="18">
        <v>16</v>
      </c>
      <c r="E3003" s="18">
        <v>19</v>
      </c>
      <c r="F3003" s="18"/>
      <c r="G3003" s="18"/>
      <c r="H3003" s="18"/>
      <c r="I3003" s="18"/>
      <c r="J3003" s="62"/>
      <c r="K3003" s="69"/>
      <c r="L3003" s="108" t="s">
        <v>67</v>
      </c>
      <c r="M3003" s="103" t="e">
        <f>#REF!</f>
        <v>#REF!</v>
      </c>
      <c r="N3003" s="103" t="e">
        <f>IF(M3003=0,"",CHOOSE(M3003,"7","12","16","19","19","手入力箇所","手入力箇所","手入力箇所","手入力箇所","手入力箇所","手入力箇所","手入力箇所","手入力箇所","手入力箇所","手入力箇所"))</f>
        <v>#REF!</v>
      </c>
    </row>
    <row r="3004" spans="1:14" ht="24.6" thickBot="1" x14ac:dyDescent="0.25">
      <c r="A3004" s="28" t="s">
        <v>68</v>
      </c>
      <c r="B3004" s="18">
        <v>21</v>
      </c>
      <c r="C3004" s="18">
        <v>35</v>
      </c>
      <c r="D3004" s="18">
        <v>48</v>
      </c>
      <c r="E3004" s="18">
        <v>59</v>
      </c>
      <c r="F3004" s="18">
        <v>94</v>
      </c>
      <c r="G3004" s="18">
        <v>159</v>
      </c>
      <c r="H3004" s="18">
        <v>235</v>
      </c>
      <c r="I3004" s="18"/>
      <c r="J3004" s="62"/>
      <c r="K3004" s="69"/>
      <c r="L3004" s="108" t="s">
        <v>68</v>
      </c>
      <c r="M3004" s="103" t="e">
        <f>#REF!</f>
        <v>#REF!</v>
      </c>
      <c r="N3004" s="103" t="e">
        <f>IF(M3004=0,"",CHOOSE(M3004,"21","35","48","59","59","94","94","94","94","94","159","159","159","159","159","159","159","159","159","159","235","235","235","235","235","235","235","235","235","235","手入力箇所","手入力箇所","手入力箇所","手入力箇所","手入力箇所","手入力箇所","手入力箇所","手入力箇所","手入力箇所","手入力箇所"))</f>
        <v>#REF!</v>
      </c>
    </row>
    <row r="3005" spans="1:14" ht="36.6" thickBot="1" x14ac:dyDescent="0.25">
      <c r="A3005" s="28" t="s">
        <v>69</v>
      </c>
      <c r="B3005" s="18">
        <v>22</v>
      </c>
      <c r="C3005" s="18">
        <v>26</v>
      </c>
      <c r="D3005" s="18">
        <v>28</v>
      </c>
      <c r="E3005" s="18">
        <v>29</v>
      </c>
      <c r="F3005" s="18">
        <v>34</v>
      </c>
      <c r="G3005" s="18"/>
      <c r="H3005" s="18"/>
      <c r="I3005" s="18"/>
      <c r="J3005" s="62"/>
      <c r="K3005" s="69"/>
      <c r="L3005" s="108" t="s">
        <v>69</v>
      </c>
      <c r="M3005" s="103" t="e">
        <f>#REF!</f>
        <v>#REF!</v>
      </c>
      <c r="N3005" s="103" t="e">
        <f>IF(M3005=0,"",CHOOSE(M3005,"22","26","28","29","29","34","34","34","34","34","手入力箇所","手入力箇所","手入力箇所","手入力箇所","手入力箇所","手入力箇所","手入力箇所","手入力箇所","手入力箇所","手入力箇所"))</f>
        <v>#REF!</v>
      </c>
    </row>
    <row r="3006" spans="1:14" ht="13.8" thickBot="1" x14ac:dyDescent="0.25">
      <c r="A3006" s="27" t="s">
        <v>63</v>
      </c>
      <c r="B3006" s="18">
        <v>21</v>
      </c>
      <c r="C3006" s="18">
        <v>33</v>
      </c>
      <c r="D3006" s="18">
        <v>46</v>
      </c>
      <c r="E3006" s="18">
        <v>56</v>
      </c>
      <c r="F3006" s="18">
        <v>89</v>
      </c>
      <c r="G3006" s="18">
        <v>151</v>
      </c>
      <c r="H3006" s="18">
        <v>224</v>
      </c>
      <c r="I3006" s="18">
        <v>289</v>
      </c>
      <c r="J3006" s="18">
        <v>350</v>
      </c>
      <c r="K3006" s="69"/>
      <c r="L3006" s="107" t="s">
        <v>63</v>
      </c>
      <c r="M3006" s="103" t="e">
        <f>#REF!</f>
        <v>#REF!</v>
      </c>
      <c r="N3006" s="103" t="e">
        <f>IF(M3006=0,"",CHOOSE(M3006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007" spans="1:14" ht="24.6" thickBot="1" x14ac:dyDescent="0.25">
      <c r="A3007" s="34" t="s">
        <v>70</v>
      </c>
      <c r="B3007" s="35">
        <v>13</v>
      </c>
      <c r="C3007" s="35">
        <v>33</v>
      </c>
      <c r="D3007" s="35">
        <v>59</v>
      </c>
      <c r="E3007" s="35"/>
      <c r="F3007" s="35"/>
      <c r="G3007" s="35"/>
      <c r="H3007" s="35"/>
      <c r="I3007" s="35"/>
      <c r="J3007" s="36"/>
      <c r="K3007" s="67"/>
      <c r="L3007" s="108" t="s">
        <v>70</v>
      </c>
      <c r="M3007" s="103" t="e">
        <f>#REF!</f>
        <v>#REF!</v>
      </c>
      <c r="N3007" s="103" t="e">
        <f>IF(M3007=0,"",CHOOSE(M3007,"13","33","59","手入力箇所","手入力箇所","手入力箇所","手入力箇所","手入力箇所","手入力箇所","手入力箇所","手入力箇所","手入力箇所","手入力箇所"))</f>
        <v>#REF!</v>
      </c>
    </row>
    <row r="3008" spans="1:14" ht="13.8" thickBot="1" x14ac:dyDescent="0.25">
      <c r="A3008" s="37" t="s">
        <v>71</v>
      </c>
      <c r="B3008" s="17">
        <v>23</v>
      </c>
      <c r="C3008" s="17">
        <v>39</v>
      </c>
      <c r="D3008" s="17">
        <v>97</v>
      </c>
      <c r="E3008" s="17"/>
      <c r="F3008" s="17"/>
      <c r="G3008" s="17"/>
      <c r="H3008" s="17"/>
      <c r="I3008" s="17"/>
      <c r="J3008" s="64"/>
      <c r="K3008" s="70"/>
      <c r="L3008" s="109" t="s">
        <v>71</v>
      </c>
      <c r="M3008" s="103" t="e">
        <f>#REF!</f>
        <v>#REF!</v>
      </c>
      <c r="N3008" s="103" t="e">
        <f>IF(M3008=0,"",CHOOSE(M3008,"23","39","97","手入力箇所","手入力箇所","手入力箇所","手入力箇所","手入力箇所","手入力箇所","手入力箇所","手入力箇所","手入力箇所","手入力箇所"))</f>
        <v>#REF!</v>
      </c>
    </row>
    <row r="3009" spans="1:14" ht="13.8" thickBot="1" x14ac:dyDescent="0.25">
      <c r="A3009" s="29" t="s">
        <v>72</v>
      </c>
      <c r="B3009" s="18">
        <v>21</v>
      </c>
      <c r="C3009" s="18">
        <v>37</v>
      </c>
      <c r="D3009" s="18">
        <v>58</v>
      </c>
      <c r="E3009" s="18">
        <v>76</v>
      </c>
      <c r="F3009" s="18">
        <v>137</v>
      </c>
      <c r="G3009" s="18"/>
      <c r="H3009" s="18"/>
      <c r="I3009" s="18"/>
      <c r="J3009" s="62"/>
      <c r="K3009" s="69"/>
      <c r="L3009" s="109" t="s">
        <v>72</v>
      </c>
      <c r="M3009" s="103" t="e">
        <f>#REF!</f>
        <v>#REF!</v>
      </c>
      <c r="N3009" s="103" t="e">
        <f>IF(M3009=0,"",CHOOSE(M3009,"21","37","58","76","76","137","137","137","137","137","手入力箇所","手入力箇所","手入力箇所","手入力箇所","手入力箇所","手入力箇所","手入力箇所","手入力箇所","手入力箇所","手入力箇所"))</f>
        <v>#REF!</v>
      </c>
    </row>
    <row r="3010" spans="1:14" ht="13.8" thickBot="1" x14ac:dyDescent="0.25">
      <c r="A3010" s="29" t="s">
        <v>73</v>
      </c>
      <c r="B3010" s="18">
        <v>48</v>
      </c>
      <c r="C3010" s="18">
        <v>93</v>
      </c>
      <c r="D3010" s="18">
        <v>138</v>
      </c>
      <c r="E3010" s="18">
        <v>183</v>
      </c>
      <c r="F3010" s="18"/>
      <c r="G3010" s="18"/>
      <c r="H3010" s="18"/>
      <c r="I3010" s="18"/>
      <c r="J3010" s="62"/>
      <c r="K3010" s="69"/>
      <c r="L3010" s="109" t="s">
        <v>73</v>
      </c>
      <c r="M3010" s="103" t="e">
        <f>#REF!</f>
        <v>#REF!</v>
      </c>
      <c r="N3010" s="103" t="e">
        <f>IF(M3010=0,"",CHOOSE(M3010,"48","93","138","183","183","手入力箇所","手入力箇所","手入力箇所","手入力箇所","手入力箇所","手入力箇所","手入力箇所","手入力箇所","手入力箇所","手入力箇所"))</f>
        <v>#REF!</v>
      </c>
    </row>
    <row r="3011" spans="1:14" ht="37.200000000000003" thickBot="1" x14ac:dyDescent="0.25">
      <c r="A3011" s="30" t="s">
        <v>74</v>
      </c>
      <c r="B3011" s="18">
        <v>13</v>
      </c>
      <c r="C3011" s="18">
        <v>26</v>
      </c>
      <c r="D3011" s="18">
        <v>40</v>
      </c>
      <c r="E3011" s="18">
        <v>55</v>
      </c>
      <c r="F3011" s="18">
        <v>107</v>
      </c>
      <c r="G3011" s="18">
        <v>224</v>
      </c>
      <c r="H3011" s="18">
        <v>386</v>
      </c>
      <c r="I3011" s="18"/>
      <c r="J3011" s="62"/>
      <c r="K3011" s="69"/>
      <c r="L3011" s="110" t="s">
        <v>74</v>
      </c>
      <c r="M3011" s="103" t="e">
        <f>#REF!</f>
        <v>#REF!</v>
      </c>
      <c r="N3011" s="103" t="e">
        <f>IF(M3011=0,"",CHOOSE(M3011,"13","26","40","55","55","107","107","107","107","107","224","224","224","224","224","224","224","224","224","224","386","386","386","386","386","386","386","386","386","386","手入力箇所","手入力箇所","手入力箇所","手入力箇所","手入力箇所","手入力箇所","手入力箇所","手入力箇所","手入力箇所","手入力箇所"))</f>
        <v>#REF!</v>
      </c>
    </row>
    <row r="3012" spans="1:14" ht="13.8" thickBot="1" x14ac:dyDescent="0.25">
      <c r="A3012" s="29" t="s">
        <v>75</v>
      </c>
      <c r="B3012" s="18">
        <v>36</v>
      </c>
      <c r="C3012" s="18">
        <v>98</v>
      </c>
      <c r="D3012" s="18">
        <v>173</v>
      </c>
      <c r="E3012" s="18">
        <v>274</v>
      </c>
      <c r="F3012" s="18"/>
      <c r="G3012" s="18"/>
      <c r="H3012" s="18"/>
      <c r="I3012" s="18"/>
      <c r="J3012" s="62"/>
      <c r="K3012" s="69"/>
      <c r="L3012" s="109" t="s">
        <v>75</v>
      </c>
      <c r="M3012" s="103" t="e">
        <f>#REF!</f>
        <v>#REF!</v>
      </c>
      <c r="N3012" s="103" t="e">
        <f>IF(M3012=0,"",CHOOSE(M3012,"36","98","173","274","274","手入力箇所","手入力箇所","手入力箇所","手入力箇所","手入力箇所","手入力箇所","手入力箇所","手入力箇所","手入力箇所","手入力箇所"))</f>
        <v>#REF!</v>
      </c>
    </row>
    <row r="3013" spans="1:14" ht="37.200000000000003" thickBot="1" x14ac:dyDescent="0.25">
      <c r="A3013" s="30" t="s">
        <v>76</v>
      </c>
      <c r="B3013" s="18">
        <v>127</v>
      </c>
      <c r="C3013" s="18">
        <v>127</v>
      </c>
      <c r="D3013" s="18">
        <v>127</v>
      </c>
      <c r="E3013" s="18">
        <v>127</v>
      </c>
      <c r="F3013" s="18"/>
      <c r="G3013" s="18"/>
      <c r="H3013" s="18"/>
      <c r="I3013" s="18"/>
      <c r="J3013" s="62"/>
      <c r="K3013" s="69"/>
      <c r="L3013" s="110" t="s">
        <v>76</v>
      </c>
      <c r="M3013" s="103" t="e">
        <f>#REF!</f>
        <v>#REF!</v>
      </c>
      <c r="N3013" s="103" t="e">
        <f>IF(M3013=0,"",CHOOSE(M3013,"127","127","127","127","127","手入力箇所","手入力箇所","手入力箇所","手入力箇所","手入力箇所","手入力箇所","手入力箇所","手入力箇所","手入力箇所","手入力箇所"))</f>
        <v>#REF!</v>
      </c>
    </row>
    <row r="3014" spans="1:14" ht="27" thickBot="1" x14ac:dyDescent="0.25">
      <c r="A3014" s="31" t="s">
        <v>77</v>
      </c>
      <c r="B3014" s="18">
        <v>42</v>
      </c>
      <c r="C3014" s="18">
        <v>90</v>
      </c>
      <c r="D3014" s="18">
        <v>141</v>
      </c>
      <c r="E3014" s="18">
        <v>193</v>
      </c>
      <c r="F3014" s="62"/>
      <c r="G3014" s="62"/>
      <c r="H3014" s="62"/>
      <c r="I3014" s="62"/>
      <c r="J3014" s="62"/>
      <c r="K3014" s="69"/>
      <c r="L3014" s="111" t="s">
        <v>77</v>
      </c>
      <c r="M3014" s="103" t="e">
        <f>#REF!</f>
        <v>#REF!</v>
      </c>
      <c r="N3014" s="103" t="e">
        <f>IF(M3014=0,"",CHOOSE(M3014,"42","90","141","193","1936","手入力箇所","手入力箇所","手入力箇所","手入力箇所","手入力箇所","手入力箇所","手入力箇所","手入力箇所","手入力箇所","手入力箇所"))</f>
        <v>#REF!</v>
      </c>
    </row>
    <row r="3015" spans="1:14" ht="40.200000000000003" thickBot="1" x14ac:dyDescent="0.25">
      <c r="A3015" s="31" t="s">
        <v>78</v>
      </c>
      <c r="B3015" s="18">
        <v>24</v>
      </c>
      <c r="C3015" s="18">
        <v>43</v>
      </c>
      <c r="D3015" s="18">
        <v>61</v>
      </c>
      <c r="E3015" s="18">
        <v>76</v>
      </c>
      <c r="F3015" s="62"/>
      <c r="G3015" s="62"/>
      <c r="H3015" s="62"/>
      <c r="I3015" s="62"/>
      <c r="J3015" s="62"/>
      <c r="K3015" s="69"/>
      <c r="L3015" s="111" t="s">
        <v>78</v>
      </c>
      <c r="M3015" s="103" t="e">
        <f>#REF!</f>
        <v>#REF!</v>
      </c>
      <c r="N3015" s="103" t="e">
        <f>IF(M3015=0,"",CHOOSE(M3015,"24","43","61","76","76","手入力箇所","手入力箇所","手入力箇所","手入力箇所","手入力箇所","手入力箇所","手入力箇所","手入力箇所","手入力箇所","手入力箇所"))</f>
        <v>#REF!</v>
      </c>
    </row>
    <row r="3016" spans="1:14" ht="27" thickBot="1" x14ac:dyDescent="0.25">
      <c r="A3016" s="31" t="s">
        <v>79</v>
      </c>
      <c r="B3016" s="18">
        <v>54</v>
      </c>
      <c r="C3016" s="18">
        <v>77</v>
      </c>
      <c r="D3016" s="18">
        <v>94</v>
      </c>
      <c r="E3016" s="18">
        <v>107</v>
      </c>
      <c r="F3016" s="62"/>
      <c r="G3016" s="62"/>
      <c r="H3016" s="62"/>
      <c r="I3016" s="62"/>
      <c r="J3016" s="62"/>
      <c r="K3016" s="69"/>
      <c r="L3016" s="111" t="s">
        <v>79</v>
      </c>
      <c r="M3016" s="103" t="e">
        <f>#REF!</f>
        <v>#REF!</v>
      </c>
      <c r="N3016" s="103" t="e">
        <f>IF(M3016=0,"",CHOOSE(M3016,"54","77","94","107","107","手入力箇所","手入力箇所","手入力箇所","手入力箇所","手入力箇所","手入力箇所","手入力箇所","手入力箇所","手入力箇所","手入力箇所"))</f>
        <v>#REF!</v>
      </c>
    </row>
    <row r="3017" spans="1:14" ht="40.200000000000003" thickBot="1" x14ac:dyDescent="0.25">
      <c r="A3017" s="31" t="s">
        <v>80</v>
      </c>
      <c r="B3017" s="18">
        <v>49</v>
      </c>
      <c r="C3017" s="18">
        <v>53</v>
      </c>
      <c r="D3017" s="18">
        <v>55</v>
      </c>
      <c r="E3017" s="18">
        <v>56</v>
      </c>
      <c r="F3017" s="62"/>
      <c r="G3017" s="62"/>
      <c r="H3017" s="62"/>
      <c r="I3017" s="62"/>
      <c r="J3017" s="62"/>
      <c r="K3017" s="69"/>
      <c r="L3017" s="111" t="s">
        <v>80</v>
      </c>
      <c r="M3017" s="103" t="e">
        <f>#REF!</f>
        <v>#REF!</v>
      </c>
      <c r="N3017" s="103" t="e">
        <f>IF(M3017=0,"",CHOOSE(M3017,"49","53","55","56","56","手入力箇所","手入力箇所","手入力箇所","手入力箇所","手入力箇所","手入力箇所","手入力箇所","手入力箇所","手入力箇所","手入力箇所"))</f>
        <v>#REF!</v>
      </c>
    </row>
    <row r="3018" spans="1:14" ht="40.200000000000003" thickBot="1" x14ac:dyDescent="0.25">
      <c r="A3018" s="38" t="s">
        <v>81</v>
      </c>
      <c r="B3018" s="35">
        <v>232</v>
      </c>
      <c r="C3018" s="35">
        <v>232</v>
      </c>
      <c r="D3018" s="36"/>
      <c r="E3018" s="36"/>
      <c r="F3018" s="36"/>
      <c r="G3018" s="36"/>
      <c r="H3018" s="36"/>
      <c r="I3018" s="36"/>
      <c r="J3018" s="36"/>
      <c r="K3018" s="67"/>
      <c r="L3018" s="111" t="s">
        <v>81</v>
      </c>
      <c r="M3018" s="103" t="e">
        <f>#REF!</f>
        <v>#REF!</v>
      </c>
      <c r="N3018" s="103" t="e">
        <f>IF(M3018=0,"",CHOOSE(M3018,"232","232","手入力箇所","手入力箇所","手入力箇所","手入力箇所","手入力箇所","手入力箇所","手入力箇所","手入力箇所","手入力箇所","手入力箇所"))</f>
        <v>#REF!</v>
      </c>
    </row>
    <row r="3019" spans="1:14" ht="13.8" thickBot="1" x14ac:dyDescent="0.25">
      <c r="A3019" s="39" t="s">
        <v>82</v>
      </c>
      <c r="B3019" s="17">
        <v>6</v>
      </c>
      <c r="C3019" s="17">
        <v>9</v>
      </c>
      <c r="D3019" s="17">
        <v>11</v>
      </c>
      <c r="E3019" s="17">
        <v>13</v>
      </c>
      <c r="F3019" s="17">
        <v>18</v>
      </c>
      <c r="G3019" s="17">
        <v>26</v>
      </c>
      <c r="H3019" s="17">
        <v>35</v>
      </c>
      <c r="I3019" s="17">
        <v>43</v>
      </c>
      <c r="J3019" s="17">
        <v>49</v>
      </c>
      <c r="K3019" s="70"/>
      <c r="L3019" s="111" t="s">
        <v>82</v>
      </c>
      <c r="M3019" s="103" t="e">
        <f>#REF!</f>
        <v>#REF!</v>
      </c>
      <c r="N3019" s="103" t="e">
        <f>IF(M3019=0,"",CHOOSE(M3019,"6","9","11","13","13","18","18","18","18","18","26","26","26","26","26","26","26","26","26","26","35","35","35","35","35","35","35","35","35","35","43","43","43","43","43","43","43","43","43","43","49","49","49","49","49","49","49","49","49","49","手入力箇所","手入力箇所","手入力箇所","手入力箇所","手入力箇所","手入力箇所","手入力箇所","手入力箇所","手入力箇所","手入力箇所"))</f>
        <v>#REF!</v>
      </c>
    </row>
    <row r="3020" spans="1:14" ht="13.8" thickBot="1" x14ac:dyDescent="0.25">
      <c r="A3020" s="31" t="s">
        <v>83</v>
      </c>
      <c r="B3020" s="18">
        <v>6</v>
      </c>
      <c r="C3020" s="18">
        <v>10</v>
      </c>
      <c r="D3020" s="18">
        <v>14</v>
      </c>
      <c r="E3020" s="18">
        <v>17</v>
      </c>
      <c r="F3020" s="18">
        <v>29</v>
      </c>
      <c r="G3020" s="18">
        <v>50</v>
      </c>
      <c r="H3020" s="18">
        <v>76</v>
      </c>
      <c r="I3020" s="18">
        <v>100</v>
      </c>
      <c r="J3020" s="18">
        <v>123</v>
      </c>
      <c r="K3020" s="69"/>
      <c r="L3020" s="111" t="s">
        <v>83</v>
      </c>
      <c r="M3020" s="103" t="e">
        <f>#REF!</f>
        <v>#REF!</v>
      </c>
      <c r="N3020" s="103" t="e">
        <f>IF(M3020=0,"",CHOOSE(M3020,"6","10","14","17","17","29","29","29","29","29","50","50","50","50","50","50","50","50","50","50","76","76","76","76","76","76","76","76","76","76","100","100","100","100","100","100","100","100","100","100","123","123","123","123","123","123","123","123","123","123","手入力箇所","手入力箇所","手入力箇所","手入力箇所","手入力箇所","手入力箇所","手入力箇所","手入力箇所","手入力箇所"))</f>
        <v>#REF!</v>
      </c>
    </row>
    <row r="3021" spans="1:14" ht="27" thickBot="1" x14ac:dyDescent="0.25">
      <c r="A3021" s="32" t="s">
        <v>84</v>
      </c>
      <c r="B3021" s="20">
        <v>9</v>
      </c>
      <c r="C3021" s="20">
        <v>15</v>
      </c>
      <c r="D3021" s="20">
        <v>20</v>
      </c>
      <c r="E3021" s="20">
        <v>24</v>
      </c>
      <c r="F3021" s="20">
        <v>39</v>
      </c>
      <c r="G3021" s="20">
        <v>65</v>
      </c>
      <c r="H3021" s="63"/>
      <c r="I3021" s="63"/>
      <c r="J3021" s="63"/>
      <c r="K3021" s="106"/>
      <c r="L3021" s="111" t="s">
        <v>84</v>
      </c>
      <c r="M3021" s="103" t="e">
        <f>#REF!</f>
        <v>#REF!</v>
      </c>
      <c r="N3021" s="103" t="e">
        <f>IF(M3021=0,"",CHOOSE(M3021,"9","15","20","24","24","39","39","39","39","39","65","65","65","65","65","65","65","65","65","65","手入力箇所","手入力箇所","手入力箇所","手入力箇所","手入力箇所","手入力箇所","手入力箇所","手入力箇所","手入力箇所","手入力箇所"))</f>
        <v>#REF!</v>
      </c>
    </row>
    <row r="3024" spans="1:14" ht="13.8" thickBot="1" x14ac:dyDescent="0.25"/>
    <row r="3025" spans="1:14" ht="13.8" thickBot="1" x14ac:dyDescent="0.25">
      <c r="A3025" s="688" t="e">
        <f>#REF!</f>
        <v>#REF!</v>
      </c>
      <c r="B3025" s="688"/>
      <c r="C3025" s="688"/>
      <c r="D3025" s="689" t="s">
        <v>192</v>
      </c>
      <c r="E3025" s="689"/>
      <c r="F3025" s="689"/>
      <c r="G3025" s="689"/>
      <c r="H3025" s="689"/>
      <c r="I3025" s="689"/>
      <c r="J3025" s="689"/>
      <c r="K3025" s="689"/>
      <c r="L3025" s="689"/>
      <c r="M3025" s="689"/>
      <c r="N3025" s="689"/>
    </row>
    <row r="3026" spans="1:14" ht="13.8" thickBot="1" x14ac:dyDescent="0.25">
      <c r="A3026" s="65"/>
      <c r="B3026" s="33">
        <v>1</v>
      </c>
      <c r="C3026" s="24">
        <v>2</v>
      </c>
      <c r="D3026" s="24">
        <v>3</v>
      </c>
      <c r="E3026" s="24" t="s">
        <v>58</v>
      </c>
      <c r="F3026" s="24" t="s">
        <v>59</v>
      </c>
      <c r="G3026" s="24" t="s">
        <v>60</v>
      </c>
      <c r="H3026" s="24" t="s">
        <v>61</v>
      </c>
      <c r="I3026" s="24" t="s">
        <v>62</v>
      </c>
      <c r="J3026" s="24" t="s">
        <v>194</v>
      </c>
      <c r="K3026" s="25" t="s">
        <v>85</v>
      </c>
      <c r="L3026" s="105" t="s">
        <v>189</v>
      </c>
      <c r="M3026" s="105" t="s">
        <v>188</v>
      </c>
      <c r="N3026" s="105" t="s">
        <v>51</v>
      </c>
    </row>
    <row r="3027" spans="1:14" ht="13.8" thickBot="1" x14ac:dyDescent="0.25">
      <c r="A3027" s="26" t="s">
        <v>56</v>
      </c>
      <c r="B3027" s="22">
        <v>5</v>
      </c>
      <c r="C3027" s="22">
        <v>7</v>
      </c>
      <c r="D3027" s="22">
        <v>8</v>
      </c>
      <c r="E3027" s="22">
        <v>8</v>
      </c>
      <c r="F3027" s="22">
        <v>10</v>
      </c>
      <c r="G3027" s="22">
        <v>13</v>
      </c>
      <c r="H3027" s="22">
        <v>16</v>
      </c>
      <c r="I3027" s="22"/>
      <c r="J3027" s="23"/>
      <c r="K3027" s="1"/>
      <c r="L3027" s="26" t="s">
        <v>56</v>
      </c>
      <c r="M3027" s="104" t="e">
        <f>#REF!</f>
        <v>#REF!</v>
      </c>
      <c r="N3027" s="112" t="e">
        <f>IF(M3027=0,"",CHOOSE(M3027,"5","7","8","8","8","10","10","10","10","10","13","13","13","13","13","13","13","13","13","13","16","16","16","16","16","16","16","16","16","16","16","手入力箇所","手入力箇所","手入力箇所","手入力箇所","手入力箇所","手入力箇所","手入力箇所","手入力箇所","手入力箇所","手入力箇所"))</f>
        <v>#REF!</v>
      </c>
    </row>
    <row r="3028" spans="1:14" ht="13.8" thickBot="1" x14ac:dyDescent="0.25">
      <c r="A3028" s="27" t="s">
        <v>57</v>
      </c>
      <c r="B3028" s="18">
        <v>5</v>
      </c>
      <c r="C3028" s="18">
        <v>7</v>
      </c>
      <c r="D3028" s="18">
        <v>8</v>
      </c>
      <c r="E3028" s="18">
        <v>9</v>
      </c>
      <c r="F3028" s="18">
        <v>12</v>
      </c>
      <c r="G3028" s="18">
        <v>16</v>
      </c>
      <c r="H3028" s="18"/>
      <c r="I3028" s="18"/>
      <c r="J3028" s="62"/>
      <c r="K3028" s="19"/>
      <c r="L3028" s="27" t="s">
        <v>57</v>
      </c>
      <c r="M3028" s="104" t="e">
        <f>#REF!</f>
        <v>#REF!</v>
      </c>
      <c r="N3028" s="113" t="e">
        <f>IF(M3028=0,"",CHOOSE(M3028,"5","7","8","9","9","12","12","12","12","12","16","16","16","16","16","16","16","16","16","16","手入力箇所","手入力箇所","手入力箇所","手入力箇所","手入力箇所","手入力箇所","手入力箇所","手入力箇所","手入力箇所","手入力箇所"))</f>
        <v>#REF!</v>
      </c>
    </row>
    <row r="3029" spans="1:14" ht="48.6" thickBot="1" x14ac:dyDescent="0.25">
      <c r="A3029" s="28" t="s">
        <v>64</v>
      </c>
      <c r="B3029" s="18">
        <v>6</v>
      </c>
      <c r="C3029" s="18"/>
      <c r="D3029" s="18"/>
      <c r="E3029" s="18"/>
      <c r="F3029" s="18"/>
      <c r="G3029" s="18"/>
      <c r="H3029" s="18"/>
      <c r="I3029" s="18"/>
      <c r="J3029" s="62"/>
      <c r="K3029" s="19"/>
      <c r="L3029" s="28" t="s">
        <v>64</v>
      </c>
      <c r="M3029" s="104" t="e">
        <f>#REF!</f>
        <v>#REF!</v>
      </c>
      <c r="N3029" s="113" t="e">
        <f>IF(M3029=0,"",CHOOSE(M3029,"6","手入力箇所","手入力箇所","手入力箇所","手入力箇所","手入力箇所","手入力箇所","手入力箇所","手入力箇所","手入力箇所","手入力箇所","",""))</f>
        <v>#REF!</v>
      </c>
    </row>
    <row r="3030" spans="1:14" ht="48.6" thickBot="1" x14ac:dyDescent="0.25">
      <c r="A3030" s="28" t="s">
        <v>65</v>
      </c>
      <c r="B3030" s="18">
        <v>6</v>
      </c>
      <c r="C3030" s="18"/>
      <c r="D3030" s="18"/>
      <c r="E3030" s="18"/>
      <c r="F3030" s="18"/>
      <c r="G3030" s="18"/>
      <c r="H3030" s="18"/>
      <c r="I3030" s="18"/>
      <c r="J3030" s="62"/>
      <c r="K3030" s="19"/>
      <c r="L3030" s="28" t="s">
        <v>65</v>
      </c>
      <c r="M3030" s="104" t="e">
        <f>#REF!</f>
        <v>#REF!</v>
      </c>
      <c r="N3030" s="113" t="e">
        <f>IF(M3030=0,"",CHOOSE(M3030,"6","手入力箇所","手入力箇所","手入力箇所","手入力箇所","手入力箇所","手入力箇所","手入力箇所","手入力箇所","手入力箇所","手入力箇所","",""))</f>
        <v>#REF!</v>
      </c>
    </row>
    <row r="3031" spans="1:14" ht="24.6" thickBot="1" x14ac:dyDescent="0.25">
      <c r="A3031" s="28" t="s">
        <v>66</v>
      </c>
      <c r="B3031" s="18">
        <v>5</v>
      </c>
      <c r="C3031" s="18">
        <v>7</v>
      </c>
      <c r="D3031" s="18">
        <v>8</v>
      </c>
      <c r="E3031" s="18">
        <v>9</v>
      </c>
      <c r="F3031" s="18">
        <v>12</v>
      </c>
      <c r="G3031" s="18"/>
      <c r="H3031" s="18"/>
      <c r="I3031" s="18"/>
      <c r="J3031" s="62"/>
      <c r="K3031" s="19"/>
      <c r="L3031" s="28" t="s">
        <v>66</v>
      </c>
      <c r="M3031" s="104" t="e">
        <f>#REF!</f>
        <v>#REF!</v>
      </c>
      <c r="N3031" s="113" t="e">
        <f>IF(M3031=0,"",CHOOSE(M3031,"5","7","8","9","9","12","12","12","12","12","手入力箇所","手入力箇所","手入力箇所","手入力箇所","手入力箇所","手入力箇所","手入力箇所","手入力箇所","手入力箇所","手入力箇所"))</f>
        <v>#REF!</v>
      </c>
    </row>
    <row r="3032" spans="1:14" ht="36.6" thickBot="1" x14ac:dyDescent="0.25">
      <c r="A3032" s="28" t="s">
        <v>67</v>
      </c>
      <c r="B3032" s="18">
        <v>4</v>
      </c>
      <c r="C3032" s="18">
        <v>5</v>
      </c>
      <c r="D3032" s="18">
        <v>5</v>
      </c>
      <c r="E3032" s="18">
        <v>6</v>
      </c>
      <c r="F3032" s="18"/>
      <c r="G3032" s="18"/>
      <c r="H3032" s="18"/>
      <c r="I3032" s="18"/>
      <c r="J3032" s="62"/>
      <c r="K3032" s="19"/>
      <c r="L3032" s="28" t="s">
        <v>67</v>
      </c>
      <c r="M3032" s="104" t="e">
        <f>#REF!</f>
        <v>#REF!</v>
      </c>
      <c r="N3032" s="113" t="e">
        <f>IF(M3032=0,"",CHOOSE(M3032,"4","5","5","6","6","手入力箇所","手入力箇所","手入力箇所","手入力箇所","手入力箇所","手入力箇所","手入力箇所","手入力箇所","手入力箇所","手入力箇所"))</f>
        <v>#REF!</v>
      </c>
    </row>
    <row r="3033" spans="1:14" ht="24.6" thickBot="1" x14ac:dyDescent="0.25">
      <c r="A3033" s="28" t="s">
        <v>68</v>
      </c>
      <c r="B3033" s="18">
        <v>12</v>
      </c>
      <c r="C3033" s="18">
        <v>12</v>
      </c>
      <c r="D3033" s="18">
        <v>12</v>
      </c>
      <c r="E3033" s="18">
        <v>12</v>
      </c>
      <c r="F3033" s="18">
        <v>12</v>
      </c>
      <c r="G3033" s="18">
        <v>12</v>
      </c>
      <c r="H3033" s="18">
        <v>12</v>
      </c>
      <c r="I3033" s="18"/>
      <c r="J3033" s="62"/>
      <c r="K3033" s="19"/>
      <c r="L3033" s="28" t="s">
        <v>68</v>
      </c>
      <c r="M3033" s="104" t="e">
        <f>#REF!</f>
        <v>#REF!</v>
      </c>
      <c r="N3033" s="113" t="e">
        <f>IF(M3033=0,"",CHOOSE(M3033,"12","12","12","12","12","12","12","12","12","12","12","12","12","12","12","12","12","12","12","12","12","12","12","12","12","12","12","12","12","12","手入力箇所","手入力箇所","手入力箇所","手入力箇所","手入力箇所","手入力箇所","手入力箇所","手入力箇所","手入力箇所","手入力箇所"))</f>
        <v>#REF!</v>
      </c>
    </row>
    <row r="3034" spans="1:14" ht="36.6" thickBot="1" x14ac:dyDescent="0.25">
      <c r="A3034" s="28" t="s">
        <v>69</v>
      </c>
      <c r="B3034" s="18">
        <v>7</v>
      </c>
      <c r="C3034" s="18">
        <v>7</v>
      </c>
      <c r="D3034" s="18">
        <v>7</v>
      </c>
      <c r="E3034" s="18">
        <v>7</v>
      </c>
      <c r="F3034" s="18">
        <v>7</v>
      </c>
      <c r="G3034" s="18"/>
      <c r="H3034" s="18"/>
      <c r="I3034" s="18"/>
      <c r="J3034" s="62"/>
      <c r="K3034" s="19"/>
      <c r="L3034" s="28" t="s">
        <v>69</v>
      </c>
      <c r="M3034" s="104" t="e">
        <f>#REF!</f>
        <v>#REF!</v>
      </c>
      <c r="N3034" s="113" t="e">
        <f>IF(M3034=0,"",CHOOSE(M3034,"7","7","7","7","7","7","7","7","7","7","手入力箇所","手入力箇所","手入力箇所","手入力箇所","手入力箇所","手入力箇所","手入力箇所","手入力箇所","手入力箇所","手入力箇所"))</f>
        <v>#REF!</v>
      </c>
    </row>
    <row r="3035" spans="1:14" ht="13.8" thickBot="1" x14ac:dyDescent="0.25">
      <c r="A3035" s="27" t="s">
        <v>63</v>
      </c>
      <c r="B3035" s="18">
        <v>4</v>
      </c>
      <c r="C3035" s="18">
        <v>5</v>
      </c>
      <c r="D3035" s="18">
        <v>7</v>
      </c>
      <c r="E3035" s="18">
        <v>8</v>
      </c>
      <c r="F3035" s="18">
        <v>11</v>
      </c>
      <c r="G3035" s="18">
        <v>16</v>
      </c>
      <c r="H3035" s="18">
        <v>22</v>
      </c>
      <c r="I3035" s="18">
        <v>26</v>
      </c>
      <c r="J3035" s="18">
        <v>31</v>
      </c>
      <c r="K3035" s="19"/>
      <c r="L3035" s="27" t="s">
        <v>63</v>
      </c>
      <c r="M3035" s="104" t="e">
        <f>#REF!</f>
        <v>#REF!</v>
      </c>
      <c r="N3035" s="113" t="e">
        <f>IF(M3035=0,"",CHOOSE(M3035,"4","5","7","8","8","11","11","11","11","11","16","16","16","16","16","16","16","16","16","16","22","22","22","22","22","22","22","22","22","22","26","26","26","26","26","26","26","26","26","26","31","31","31","31","31","31","31","31","31","31","31","手入力箇所","手入力箇所","手入力箇所","手入力箇所","手入力箇所","手入力箇所","手入力箇所","手入力箇所","手入力箇所","手入力箇所"))</f>
        <v>#REF!</v>
      </c>
    </row>
    <row r="3036" spans="1:14" ht="24.6" thickBot="1" x14ac:dyDescent="0.25">
      <c r="A3036" s="28" t="s">
        <v>70</v>
      </c>
      <c r="B3036" s="18">
        <v>5</v>
      </c>
      <c r="C3036" s="18">
        <v>6</v>
      </c>
      <c r="D3036" s="18">
        <v>7</v>
      </c>
      <c r="E3036" s="18"/>
      <c r="F3036" s="18"/>
      <c r="G3036" s="18"/>
      <c r="H3036" s="18"/>
      <c r="I3036" s="18"/>
      <c r="J3036" s="62"/>
      <c r="K3036" s="19"/>
      <c r="L3036" s="28" t="s">
        <v>70</v>
      </c>
      <c r="M3036" s="104" t="e">
        <f>#REF!</f>
        <v>#REF!</v>
      </c>
      <c r="N3036" s="113" t="e">
        <f>IF(M3036=0,"",CHOOSE(M3036,"5","6","7","手入力箇所","手入力箇所","手入力箇所","手入力箇所","手入力箇所","手入力箇所","手入力箇所","手入力箇所","手入力箇所","手入力箇所"))</f>
        <v>#REF!</v>
      </c>
    </row>
    <row r="3037" spans="1:14" ht="13.8" thickBot="1" x14ac:dyDescent="0.25">
      <c r="A3037" s="29" t="s">
        <v>71</v>
      </c>
      <c r="B3037" s="18">
        <v>3</v>
      </c>
      <c r="C3037" s="18">
        <v>6</v>
      </c>
      <c r="D3037" s="18">
        <v>19</v>
      </c>
      <c r="E3037" s="18"/>
      <c r="F3037" s="18"/>
      <c r="G3037" s="18"/>
      <c r="H3037" s="18"/>
      <c r="I3037" s="18"/>
      <c r="J3037" s="62"/>
      <c r="K3037" s="19"/>
      <c r="L3037" s="29" t="s">
        <v>71</v>
      </c>
      <c r="M3037" s="104" t="e">
        <f>#REF!</f>
        <v>#REF!</v>
      </c>
      <c r="N3037" s="113" t="e">
        <f>IF(M3037=0,"",CHOOSE(M3037,"3","6","19","手入力箇所","手入力箇所","手入力箇所","手入力箇所","手入力箇所","手入力箇所","手入力箇所","手入力箇所","手入力箇所","手入力箇所"))</f>
        <v>#REF!</v>
      </c>
    </row>
    <row r="3038" spans="1:14" ht="13.8" thickBot="1" x14ac:dyDescent="0.25">
      <c r="A3038" s="29" t="s">
        <v>72</v>
      </c>
      <c r="B3038" s="18">
        <v>1</v>
      </c>
      <c r="C3038" s="18">
        <v>3</v>
      </c>
      <c r="D3038" s="18">
        <v>5</v>
      </c>
      <c r="E3038" s="18">
        <v>9</v>
      </c>
      <c r="F3038" s="18">
        <v>26</v>
      </c>
      <c r="G3038" s="18"/>
      <c r="H3038" s="18"/>
      <c r="I3038" s="18"/>
      <c r="J3038" s="62"/>
      <c r="K3038" s="19"/>
      <c r="L3038" s="29" t="s">
        <v>72</v>
      </c>
      <c r="M3038" s="104" t="e">
        <f>#REF!</f>
        <v>#REF!</v>
      </c>
      <c r="N3038" s="113" t="e">
        <f>IF(M3038=0,"",CHOOSE(M3038,"1","3","5","9","9","26","26","26","26","26","手入力箇所","手入力箇所","手入力箇所","手入力箇所","手入力箇所","手入力箇所","手入力箇所","手入力箇所","手入力箇所","手入力箇所"))</f>
        <v>#REF!</v>
      </c>
    </row>
    <row r="3039" spans="1:14" ht="13.8" thickBot="1" x14ac:dyDescent="0.25">
      <c r="A3039" s="29" t="s">
        <v>73</v>
      </c>
      <c r="B3039" s="18">
        <v>4</v>
      </c>
      <c r="C3039" s="18">
        <v>11</v>
      </c>
      <c r="D3039" s="18">
        <v>20</v>
      </c>
      <c r="E3039" s="18">
        <v>33</v>
      </c>
      <c r="F3039" s="18"/>
      <c r="G3039" s="18"/>
      <c r="H3039" s="18"/>
      <c r="I3039" s="18"/>
      <c r="J3039" s="62"/>
      <c r="K3039" s="19"/>
      <c r="L3039" s="29" t="s">
        <v>73</v>
      </c>
      <c r="M3039" s="104" t="e">
        <f>#REF!</f>
        <v>#REF!</v>
      </c>
      <c r="N3039" s="113" t="e">
        <f>IF(M3039=0,"",CHOOSE(M3039,"4","11","20","33","33","手入力箇所","手入力箇所","手入力箇所","手入力箇所","手入力箇所","手入力箇所","手入力箇所","手入力箇所","手入力箇所","手入力箇所"))</f>
        <v>#REF!</v>
      </c>
    </row>
    <row r="3040" spans="1:14" ht="37.200000000000003" thickBot="1" x14ac:dyDescent="0.25">
      <c r="A3040" s="30" t="s">
        <v>74</v>
      </c>
      <c r="B3040" s="18">
        <v>4</v>
      </c>
      <c r="C3040" s="18">
        <v>6</v>
      </c>
      <c r="D3040" s="18">
        <v>8</v>
      </c>
      <c r="E3040" s="18">
        <v>10</v>
      </c>
      <c r="F3040" s="18">
        <v>15</v>
      </c>
      <c r="G3040" s="18">
        <v>23</v>
      </c>
      <c r="H3040" s="18">
        <v>33</v>
      </c>
      <c r="I3040" s="18"/>
      <c r="J3040" s="62"/>
      <c r="K3040" s="19"/>
      <c r="L3040" s="30" t="s">
        <v>74</v>
      </c>
      <c r="M3040" s="104" t="e">
        <f>#REF!</f>
        <v>#REF!</v>
      </c>
      <c r="N3040" s="113" t="e">
        <f>IF(M3040=0,"",CHOOSE(M3040,"4","6","8","10","10","15","15","15","15","15","23","23","23","23","23","23","23","23","23","23","33","33","33","33","33","33","33","33","33","33","手入力箇所","手入力箇所","手入力箇所","手入力箇所","手入力箇所","手入力箇所","手入力箇所","手入力箇所","手入力箇所","手入力箇所"))</f>
        <v>#REF!</v>
      </c>
    </row>
    <row r="3041" spans="1:14" ht="13.8" thickBot="1" x14ac:dyDescent="0.25">
      <c r="A3041" s="29" t="s">
        <v>75</v>
      </c>
      <c r="B3041" s="18">
        <v>6</v>
      </c>
      <c r="C3041" s="18">
        <v>14</v>
      </c>
      <c r="D3041" s="18">
        <v>25</v>
      </c>
      <c r="E3041" s="18">
        <v>39</v>
      </c>
      <c r="F3041" s="18"/>
      <c r="G3041" s="18"/>
      <c r="H3041" s="18"/>
      <c r="I3041" s="18"/>
      <c r="J3041" s="62"/>
      <c r="K3041" s="19"/>
      <c r="L3041" s="29" t="s">
        <v>75</v>
      </c>
      <c r="M3041" s="104" t="e">
        <f>#REF!</f>
        <v>#REF!</v>
      </c>
      <c r="N3041" s="113" t="e">
        <f>IF(M3041=0,"",CHOOSE(M3041,"6","14","25","39","39","手入力箇所","手入力箇所","手入力箇所","手入力箇所","手入力箇所","手入力箇所","手入力箇所","手入力箇所","手入力箇所","手入力箇所"))</f>
        <v>#REF!</v>
      </c>
    </row>
    <row r="3042" spans="1:14" ht="37.200000000000003" thickBot="1" x14ac:dyDescent="0.25">
      <c r="A3042" s="30" t="s">
        <v>76</v>
      </c>
      <c r="B3042" s="18">
        <v>2</v>
      </c>
      <c r="C3042" s="18">
        <v>3</v>
      </c>
      <c r="D3042" s="18">
        <v>6</v>
      </c>
      <c r="E3042" s="18">
        <v>9</v>
      </c>
      <c r="F3042" s="18"/>
      <c r="G3042" s="18"/>
      <c r="H3042" s="18"/>
      <c r="I3042" s="18"/>
      <c r="J3042" s="62"/>
      <c r="K3042" s="19"/>
      <c r="L3042" s="30" t="s">
        <v>76</v>
      </c>
      <c r="M3042" s="104" t="e">
        <f>#REF!</f>
        <v>#REF!</v>
      </c>
      <c r="N3042" s="113" t="e">
        <f>IF(M3042=0,"",CHOOSE(M3042,"2","3","6","9","9","手入力箇所","手入力箇所","手入力箇所","手入力箇所","手入力箇所","手入力箇所","手入力箇所","手入力箇所","手入力箇所","手入力箇所"))</f>
        <v>#REF!</v>
      </c>
    </row>
    <row r="3043" spans="1:14" ht="27" thickBot="1" x14ac:dyDescent="0.25">
      <c r="A3043" s="31" t="s">
        <v>77</v>
      </c>
      <c r="B3043" s="18">
        <v>12</v>
      </c>
      <c r="C3043" s="18">
        <v>18</v>
      </c>
      <c r="D3043" s="18">
        <v>22</v>
      </c>
      <c r="E3043" s="18">
        <v>26</v>
      </c>
      <c r="F3043" s="62"/>
      <c r="G3043" s="62"/>
      <c r="H3043" s="62"/>
      <c r="I3043" s="62"/>
      <c r="J3043" s="62"/>
      <c r="K3043" s="19"/>
      <c r="L3043" s="31" t="s">
        <v>77</v>
      </c>
      <c r="M3043" s="104" t="e">
        <f>#REF!</f>
        <v>#REF!</v>
      </c>
      <c r="N3043" s="113" t="e">
        <f>IF(M3043=0,"",CHOOSE(M3043,"12","18","22","26","26","手入力箇所","手入力箇所","手入力箇所","手入力箇所","手入力箇所","手入力箇所","手入力箇所","手入力箇所","手入力箇所","手入力箇所"))</f>
        <v>#REF!</v>
      </c>
    </row>
    <row r="3044" spans="1:14" ht="40.200000000000003" thickBot="1" x14ac:dyDescent="0.25">
      <c r="A3044" s="31" t="s">
        <v>78</v>
      </c>
      <c r="B3044" s="18">
        <v>5</v>
      </c>
      <c r="C3044" s="18">
        <v>8</v>
      </c>
      <c r="D3044" s="18">
        <v>11</v>
      </c>
      <c r="E3044" s="18">
        <v>14</v>
      </c>
      <c r="F3044" s="62"/>
      <c r="G3044" s="62"/>
      <c r="H3044" s="62"/>
      <c r="I3044" s="62"/>
      <c r="J3044" s="62"/>
      <c r="K3044" s="19"/>
      <c r="L3044" s="31" t="s">
        <v>78</v>
      </c>
      <c r="M3044" s="104" t="e">
        <f>#REF!</f>
        <v>#REF!</v>
      </c>
      <c r="N3044" s="113" t="e">
        <f>IF(M3044=0,"",CHOOSE(M3044,"5","8","11","14","14","手入力箇所","手入力箇所","手入力箇所","手入力箇所","手入力箇所","手入力箇所","手入力箇所","手入力箇所","手入力箇所","手入力箇所"))</f>
        <v>#REF!</v>
      </c>
    </row>
    <row r="3045" spans="1:14" ht="27" thickBot="1" x14ac:dyDescent="0.25">
      <c r="A3045" s="31" t="s">
        <v>79</v>
      </c>
      <c r="B3045" s="18">
        <v>6</v>
      </c>
      <c r="C3045" s="18">
        <v>11</v>
      </c>
      <c r="D3045" s="18">
        <v>16</v>
      </c>
      <c r="E3045" s="18">
        <v>21</v>
      </c>
      <c r="F3045" s="62"/>
      <c r="G3045" s="62"/>
      <c r="H3045" s="62"/>
      <c r="I3045" s="62"/>
      <c r="J3045" s="62"/>
      <c r="K3045" s="19"/>
      <c r="L3045" s="31" t="s">
        <v>79</v>
      </c>
      <c r="M3045" s="104" t="e">
        <f>#REF!</f>
        <v>#REF!</v>
      </c>
      <c r="N3045" s="113" t="e">
        <f>IF(M3045=0,"",CHOOSE(M3045,"6","11","16","21","21","手入力箇所","手入力箇所","手入力箇所","手入力箇所","手入力箇所","手入力箇所","手入力箇所","手入力箇所","手入力箇所"))</f>
        <v>#REF!</v>
      </c>
    </row>
    <row r="3046" spans="1:14" ht="40.200000000000003" thickBot="1" x14ac:dyDescent="0.25">
      <c r="A3046" s="31" t="s">
        <v>80</v>
      </c>
      <c r="B3046" s="18">
        <v>5</v>
      </c>
      <c r="C3046" s="18">
        <v>7</v>
      </c>
      <c r="D3046" s="18">
        <v>9</v>
      </c>
      <c r="E3046" s="18">
        <v>10</v>
      </c>
      <c r="F3046" s="62"/>
      <c r="G3046" s="62"/>
      <c r="H3046" s="62"/>
      <c r="I3046" s="62"/>
      <c r="J3046" s="62"/>
      <c r="K3046" s="19"/>
      <c r="L3046" s="31" t="s">
        <v>80</v>
      </c>
      <c r="M3046" s="104" t="e">
        <f>#REF!</f>
        <v>#REF!</v>
      </c>
      <c r="N3046" s="113" t="e">
        <f>IF(M3046=0,"",CHOOSE(M3046,"5","7","9","10","10","手入力箇所","手入力箇所","手入力箇所","手入力箇所","手入力箇所","手入力箇所","手入力箇所","手入力箇所","手入力箇所"))</f>
        <v>#REF!</v>
      </c>
    </row>
    <row r="3047" spans="1:14" ht="40.200000000000003" thickBot="1" x14ac:dyDescent="0.25">
      <c r="A3047" s="31" t="s">
        <v>81</v>
      </c>
      <c r="B3047" s="18">
        <v>9</v>
      </c>
      <c r="C3047" s="18">
        <v>14</v>
      </c>
      <c r="D3047" s="62"/>
      <c r="E3047" s="62"/>
      <c r="F3047" s="62"/>
      <c r="G3047" s="62"/>
      <c r="H3047" s="62"/>
      <c r="I3047" s="62"/>
      <c r="J3047" s="62"/>
      <c r="K3047" s="19"/>
      <c r="L3047" s="31" t="s">
        <v>81</v>
      </c>
      <c r="M3047" s="104" t="e">
        <f>#REF!</f>
        <v>#REF!</v>
      </c>
      <c r="N3047" s="113" t="e">
        <f>IF(M3047=0,"",CHOOSE(M3047,"9","14","手入力箇所","手入力箇所","手入力箇所","手入力箇所","手入力箇所","手入力箇所","手入力箇所","手入力箇所","手入力箇所","手入力箇所"))</f>
        <v>#REF!</v>
      </c>
    </row>
    <row r="3048" spans="1:14" ht="13.8" thickBot="1" x14ac:dyDescent="0.25">
      <c r="A3048" s="31" t="s">
        <v>82</v>
      </c>
      <c r="B3048" s="18">
        <v>3</v>
      </c>
      <c r="C3048" s="18">
        <v>4</v>
      </c>
      <c r="D3048" s="18">
        <v>4</v>
      </c>
      <c r="E3048" s="18">
        <v>5</v>
      </c>
      <c r="F3048" s="18">
        <v>6</v>
      </c>
      <c r="G3048" s="18">
        <v>8</v>
      </c>
      <c r="H3048" s="18">
        <v>9</v>
      </c>
      <c r="I3048" s="18">
        <v>11</v>
      </c>
      <c r="J3048" s="18">
        <v>12</v>
      </c>
      <c r="K3048" s="19"/>
      <c r="L3048" s="31" t="s">
        <v>82</v>
      </c>
      <c r="M3048" s="104" t="e">
        <f>#REF!</f>
        <v>#REF!</v>
      </c>
      <c r="N3048" s="113" t="e">
        <f>IF(M3048=0,"",CHOOSE(M3048,"3","4","4","5","5","6","6","6","6","6","8","8","8","8","8","8","8","8","8","8","9","9","9","9","9","9","9","9","9","9","11","11","11","11","11","11","11","11","11","11","12","12","12","12","12","12","12","12","12","12","12","手入力箇所","手入力箇所","手入力箇所","手入力箇所","手入力箇所","手入力箇所","手入力箇所","手入力箇所","手入力箇所","手入力箇所"))</f>
        <v>#REF!</v>
      </c>
    </row>
    <row r="3049" spans="1:14" ht="13.8" thickBot="1" x14ac:dyDescent="0.25">
      <c r="A3049" s="31" t="s">
        <v>83</v>
      </c>
      <c r="B3049" s="18">
        <v>3</v>
      </c>
      <c r="C3049" s="18">
        <v>4</v>
      </c>
      <c r="D3049" s="18">
        <v>4</v>
      </c>
      <c r="E3049" s="18">
        <v>5</v>
      </c>
      <c r="F3049" s="18">
        <v>6</v>
      </c>
      <c r="G3049" s="18">
        <v>8</v>
      </c>
      <c r="H3049" s="18">
        <v>10</v>
      </c>
      <c r="I3049" s="18">
        <v>12</v>
      </c>
      <c r="J3049" s="18">
        <v>13</v>
      </c>
      <c r="K3049" s="19"/>
      <c r="L3049" s="31" t="s">
        <v>83</v>
      </c>
      <c r="M3049" s="104" t="e">
        <f>#REF!</f>
        <v>#REF!</v>
      </c>
      <c r="N3049" s="113" t="e">
        <f>IF(M3049=0,"",CHOOSE(M3049,"3","4","4","5","5","6","6","6","6","6","8","8","8","8","8","8","8","8","8","8","10","10","10","10","10","10","10","10","10","10","12","12","12","12","12","12","12","12","12","12","13","13","13","13","13","13","13","13","13","13","13","手入力箇所","手入力箇所","手入力箇所","手入力箇所","手入力箇所","手入力箇所","手入力箇所","手入力箇所","手入力箇所","手入力箇所"))</f>
        <v>#REF!</v>
      </c>
    </row>
    <row r="3050" spans="1:14" ht="27" thickBot="1" x14ac:dyDescent="0.25">
      <c r="A3050" s="32" t="s">
        <v>84</v>
      </c>
      <c r="B3050" s="20">
        <v>1</v>
      </c>
      <c r="C3050" s="20">
        <v>2</v>
      </c>
      <c r="D3050" s="20">
        <v>3</v>
      </c>
      <c r="E3050" s="20">
        <v>4</v>
      </c>
      <c r="F3050" s="20">
        <v>8</v>
      </c>
      <c r="G3050" s="20">
        <v>19</v>
      </c>
      <c r="H3050" s="63"/>
      <c r="I3050" s="63"/>
      <c r="J3050" s="63"/>
      <c r="K3050" s="21"/>
      <c r="L3050" s="32" t="s">
        <v>84</v>
      </c>
      <c r="M3050" s="104" t="e">
        <f>#REF!</f>
        <v>#REF!</v>
      </c>
      <c r="N3050" s="113" t="e">
        <f>IF(M3050=0,"",CHOOSE(M3050,"1","2","3","4","4","8","8","8","8","8","19","19","19","19","19","19","19","19","19","19","手入力箇所","手入力箇所","手入力箇所","手入力箇所","手入力箇所","手入力箇所","手入力箇所","手入力箇所","手入力箇所","手入力箇所"))</f>
        <v>#REF!</v>
      </c>
    </row>
    <row r="3051" spans="1:14" ht="13.8" thickBot="1" x14ac:dyDescent="0.25"/>
    <row r="3052" spans="1:14" ht="13.8" thickBot="1" x14ac:dyDescent="0.25">
      <c r="A3052" s="686" t="e">
        <f>A3025</f>
        <v>#REF!</v>
      </c>
      <c r="B3052" s="686"/>
      <c r="C3052" s="686"/>
      <c r="D3052" s="687" t="s">
        <v>193</v>
      </c>
      <c r="E3052" s="687"/>
      <c r="F3052" s="687"/>
      <c r="G3052" s="687"/>
      <c r="H3052" s="687"/>
      <c r="I3052" s="687"/>
      <c r="J3052" s="687"/>
      <c r="K3052" s="687"/>
      <c r="L3052" s="687"/>
      <c r="M3052" s="687"/>
      <c r="N3052" s="687"/>
    </row>
    <row r="3053" spans="1:14" ht="13.8" thickBot="1" x14ac:dyDescent="0.25">
      <c r="A3053" s="105"/>
      <c r="B3053" s="33">
        <v>1</v>
      </c>
      <c r="C3053" s="24">
        <v>2</v>
      </c>
      <c r="D3053" s="24">
        <v>3</v>
      </c>
      <c r="E3053" s="24" t="s">
        <v>58</v>
      </c>
      <c r="F3053" s="24" t="s">
        <v>59</v>
      </c>
      <c r="G3053" s="24" t="s">
        <v>60</v>
      </c>
      <c r="H3053" s="24" t="s">
        <v>61</v>
      </c>
      <c r="I3053" s="24" t="s">
        <v>62</v>
      </c>
      <c r="J3053" s="24" t="s">
        <v>194</v>
      </c>
      <c r="K3053" s="102" t="s">
        <v>85</v>
      </c>
      <c r="L3053" s="105" t="s">
        <v>189</v>
      </c>
      <c r="M3053" s="105" t="s">
        <v>188</v>
      </c>
      <c r="N3053" s="105" t="s">
        <v>51</v>
      </c>
    </row>
    <row r="3054" spans="1:14" ht="13.8" thickBot="1" x14ac:dyDescent="0.25">
      <c r="A3054" s="26" t="s">
        <v>56</v>
      </c>
      <c r="B3054" s="22">
        <v>16</v>
      </c>
      <c r="C3054" s="22">
        <v>25</v>
      </c>
      <c r="D3054" s="22">
        <v>32</v>
      </c>
      <c r="E3054" s="22">
        <v>38</v>
      </c>
      <c r="F3054" s="22">
        <v>56</v>
      </c>
      <c r="G3054" s="22">
        <v>87</v>
      </c>
      <c r="H3054" s="22">
        <v>121</v>
      </c>
      <c r="I3054" s="22"/>
      <c r="J3054" s="23"/>
      <c r="K3054" s="68"/>
      <c r="L3054" s="107" t="s">
        <v>56</v>
      </c>
      <c r="M3054" s="103" t="e">
        <f>#REF!</f>
        <v>#REF!</v>
      </c>
      <c r="N3054" s="103" t="e">
        <f>IF(M3054=0,"",CHOOSE(M3054,"16","25","32","38","38","56","56","56","56","56","87","87","87","87","87","87","87","87","87","87","121","121","121","121","121","121","121","121","121","121","手入力箇所","手入力箇所","手入力箇所","手入力箇所","手入力箇所","手入力箇所","手入力箇所","手入力箇所","手入力箇所","手入力箇所"))</f>
        <v>#REF!</v>
      </c>
    </row>
    <row r="3055" spans="1:14" ht="13.8" thickBot="1" x14ac:dyDescent="0.25">
      <c r="A3055" s="27" t="s">
        <v>57</v>
      </c>
      <c r="B3055" s="18">
        <v>25</v>
      </c>
      <c r="C3055" s="18">
        <v>33</v>
      </c>
      <c r="D3055" s="18">
        <v>40</v>
      </c>
      <c r="E3055" s="18">
        <v>45</v>
      </c>
      <c r="F3055" s="18">
        <v>58</v>
      </c>
      <c r="G3055" s="18">
        <v>79</v>
      </c>
      <c r="H3055" s="18"/>
      <c r="I3055" s="18"/>
      <c r="J3055" s="62"/>
      <c r="K3055" s="69"/>
      <c r="L3055" s="107" t="s">
        <v>57</v>
      </c>
      <c r="M3055" s="103" t="e">
        <f>#REF!</f>
        <v>#REF!</v>
      </c>
      <c r="N3055" s="103" t="e">
        <f>IF(M3055=0,"",CHOOSE(M3055,"25","33","40","45","45","58","58","58","58","58","79","79","79","79","79","79","79","79","79","79","手入力箇所","手入力箇所","手入力箇所","手入力箇所","手入力箇所","手入力箇所","手入力箇所","手入力箇所","手入力箇所","手入力箇所"))</f>
        <v>#REF!</v>
      </c>
    </row>
    <row r="3056" spans="1:14" ht="48.6" thickBot="1" x14ac:dyDescent="0.25">
      <c r="A3056" s="28" t="s">
        <v>64</v>
      </c>
      <c r="B3056" s="18">
        <v>32</v>
      </c>
      <c r="C3056" s="18"/>
      <c r="D3056" s="18"/>
      <c r="E3056" s="18"/>
      <c r="F3056" s="18"/>
      <c r="G3056" s="18"/>
      <c r="H3056" s="18"/>
      <c r="I3056" s="18"/>
      <c r="J3056" s="62"/>
      <c r="K3056" s="69"/>
      <c r="L3056" s="108" t="s">
        <v>64</v>
      </c>
      <c r="M3056" s="103" t="e">
        <f>#REF!</f>
        <v>#REF!</v>
      </c>
      <c r="N3056" s="103" t="e">
        <f>IF(M3056=0,"",CHOOSE(M3056,"32","手入力箇所","手入力箇所","手入力箇所","手入力箇所","手入力箇所","手入力箇所","手入力箇所","手入力箇所","手入力箇所","手入力箇所"))</f>
        <v>#REF!</v>
      </c>
    </row>
    <row r="3057" spans="1:14" ht="48.6" thickBot="1" x14ac:dyDescent="0.25">
      <c r="A3057" s="28" t="s">
        <v>65</v>
      </c>
      <c r="B3057" s="18">
        <v>36</v>
      </c>
      <c r="C3057" s="18"/>
      <c r="D3057" s="18"/>
      <c r="E3057" s="18"/>
      <c r="F3057" s="18"/>
      <c r="G3057" s="18"/>
      <c r="H3057" s="18"/>
      <c r="I3057" s="18"/>
      <c r="J3057" s="62"/>
      <c r="K3057" s="69"/>
      <c r="L3057" s="108" t="s">
        <v>65</v>
      </c>
      <c r="M3057" s="103" t="e">
        <f>#REF!</f>
        <v>#REF!</v>
      </c>
      <c r="N3057" s="103" t="e">
        <f>IF(M3057=0,"",CHOOSE(M3057,"36","手入力箇所","手入力箇所","手入力箇所","手入力箇所","手入力箇所","手入力箇所","手入力箇所","手入力箇所","手入力箇所","手入力箇所"))</f>
        <v>#REF!</v>
      </c>
    </row>
    <row r="3058" spans="1:14" ht="24.6" thickBot="1" x14ac:dyDescent="0.25">
      <c r="A3058" s="28" t="s">
        <v>66</v>
      </c>
      <c r="B3058" s="18">
        <v>24</v>
      </c>
      <c r="C3058" s="18">
        <v>30</v>
      </c>
      <c r="D3058" s="18">
        <v>33</v>
      </c>
      <c r="E3058" s="18">
        <v>35</v>
      </c>
      <c r="F3058" s="18">
        <v>42</v>
      </c>
      <c r="G3058" s="18"/>
      <c r="H3058" s="18"/>
      <c r="I3058" s="18"/>
      <c r="J3058" s="62"/>
      <c r="K3058" s="69"/>
      <c r="L3058" s="108" t="s">
        <v>66</v>
      </c>
      <c r="M3058" s="103" t="e">
        <f>#REF!</f>
        <v>#REF!</v>
      </c>
      <c r="N3058" s="103" t="e">
        <f>IF(M3058=0,"",CHOOSE(M3058,"24","30","33","35","35","42","42","42","42","42","手入力箇所","手入力箇所","手入力箇所","手入力箇所","手入力箇所","手入力箇所","手入力箇所","手入力箇所","手入力箇所","手入力箇所"))</f>
        <v>#REF!</v>
      </c>
    </row>
    <row r="3059" spans="1:14" ht="36.6" thickBot="1" x14ac:dyDescent="0.25">
      <c r="A3059" s="28" t="s">
        <v>67</v>
      </c>
      <c r="B3059" s="18">
        <v>7</v>
      </c>
      <c r="C3059" s="18">
        <v>12</v>
      </c>
      <c r="D3059" s="18">
        <v>16</v>
      </c>
      <c r="E3059" s="18">
        <v>19</v>
      </c>
      <c r="F3059" s="18"/>
      <c r="G3059" s="18"/>
      <c r="H3059" s="18"/>
      <c r="I3059" s="18"/>
      <c r="J3059" s="62"/>
      <c r="K3059" s="69"/>
      <c r="L3059" s="108" t="s">
        <v>67</v>
      </c>
      <c r="M3059" s="103" t="e">
        <f>#REF!</f>
        <v>#REF!</v>
      </c>
      <c r="N3059" s="103" t="e">
        <f>IF(M3059=0,"",CHOOSE(M3059,"7","12","16","19","19","手入力箇所","手入力箇所","手入力箇所","手入力箇所","手入力箇所","手入力箇所","手入力箇所","手入力箇所","手入力箇所","手入力箇所"))</f>
        <v>#REF!</v>
      </c>
    </row>
    <row r="3060" spans="1:14" ht="24.6" thickBot="1" x14ac:dyDescent="0.25">
      <c r="A3060" s="28" t="s">
        <v>68</v>
      </c>
      <c r="B3060" s="18">
        <v>21</v>
      </c>
      <c r="C3060" s="18">
        <v>35</v>
      </c>
      <c r="D3060" s="18">
        <v>48</v>
      </c>
      <c r="E3060" s="18">
        <v>59</v>
      </c>
      <c r="F3060" s="18">
        <v>94</v>
      </c>
      <c r="G3060" s="18">
        <v>159</v>
      </c>
      <c r="H3060" s="18">
        <v>235</v>
      </c>
      <c r="I3060" s="18"/>
      <c r="J3060" s="62"/>
      <c r="K3060" s="69"/>
      <c r="L3060" s="108" t="s">
        <v>68</v>
      </c>
      <c r="M3060" s="103" t="e">
        <f>#REF!</f>
        <v>#REF!</v>
      </c>
      <c r="N3060" s="103" t="e">
        <f>IF(M3060=0,"",CHOOSE(M3060,"21","35","48","59","59","94","94","94","94","94","159","159","159","159","159","159","159","159","159","159","235","235","235","235","235","235","235","235","235","235","手入力箇所","手入力箇所","手入力箇所","手入力箇所","手入力箇所","手入力箇所","手入力箇所","手入力箇所","手入力箇所","手入力箇所"))</f>
        <v>#REF!</v>
      </c>
    </row>
    <row r="3061" spans="1:14" ht="36.6" thickBot="1" x14ac:dyDescent="0.25">
      <c r="A3061" s="28" t="s">
        <v>69</v>
      </c>
      <c r="B3061" s="18">
        <v>22</v>
      </c>
      <c r="C3061" s="18">
        <v>26</v>
      </c>
      <c r="D3061" s="18">
        <v>28</v>
      </c>
      <c r="E3061" s="18">
        <v>29</v>
      </c>
      <c r="F3061" s="18">
        <v>34</v>
      </c>
      <c r="G3061" s="18"/>
      <c r="H3061" s="18"/>
      <c r="I3061" s="18"/>
      <c r="J3061" s="62"/>
      <c r="K3061" s="69"/>
      <c r="L3061" s="108" t="s">
        <v>69</v>
      </c>
      <c r="M3061" s="103" t="e">
        <f>#REF!</f>
        <v>#REF!</v>
      </c>
      <c r="N3061" s="103" t="e">
        <f>IF(M3061=0,"",CHOOSE(M3061,"22","26","28","29","29","34","34","34","34","34","手入力箇所","手入力箇所","手入力箇所","手入力箇所","手入力箇所","手入力箇所","手入力箇所","手入力箇所","手入力箇所","手入力箇所"))</f>
        <v>#REF!</v>
      </c>
    </row>
    <row r="3062" spans="1:14" ht="13.8" thickBot="1" x14ac:dyDescent="0.25">
      <c r="A3062" s="27" t="s">
        <v>63</v>
      </c>
      <c r="B3062" s="18">
        <v>21</v>
      </c>
      <c r="C3062" s="18">
        <v>33</v>
      </c>
      <c r="D3062" s="18">
        <v>46</v>
      </c>
      <c r="E3062" s="18">
        <v>56</v>
      </c>
      <c r="F3062" s="18">
        <v>89</v>
      </c>
      <c r="G3062" s="18">
        <v>151</v>
      </c>
      <c r="H3062" s="18">
        <v>224</v>
      </c>
      <c r="I3062" s="18">
        <v>289</v>
      </c>
      <c r="J3062" s="18">
        <v>350</v>
      </c>
      <c r="K3062" s="69"/>
      <c r="L3062" s="107" t="s">
        <v>63</v>
      </c>
      <c r="M3062" s="103" t="e">
        <f>#REF!</f>
        <v>#REF!</v>
      </c>
      <c r="N3062" s="103" t="e">
        <f>IF(M3062=0,"",CHOOSE(M3062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063" spans="1:14" ht="24.6" thickBot="1" x14ac:dyDescent="0.25">
      <c r="A3063" s="34" t="s">
        <v>70</v>
      </c>
      <c r="B3063" s="35">
        <v>13</v>
      </c>
      <c r="C3063" s="35">
        <v>33</v>
      </c>
      <c r="D3063" s="35">
        <v>59</v>
      </c>
      <c r="E3063" s="35"/>
      <c r="F3063" s="35"/>
      <c r="G3063" s="35"/>
      <c r="H3063" s="35"/>
      <c r="I3063" s="35"/>
      <c r="J3063" s="36"/>
      <c r="K3063" s="67"/>
      <c r="L3063" s="108" t="s">
        <v>70</v>
      </c>
      <c r="M3063" s="103" t="e">
        <f>#REF!</f>
        <v>#REF!</v>
      </c>
      <c r="N3063" s="103" t="e">
        <f>IF(M3063=0,"",CHOOSE(M3063,"13","33","59","手入力箇所","手入力箇所","手入力箇所","手入力箇所","手入力箇所","手入力箇所","手入力箇所","手入力箇所","手入力箇所","手入力箇所"))</f>
        <v>#REF!</v>
      </c>
    </row>
    <row r="3064" spans="1:14" ht="13.8" thickBot="1" x14ac:dyDescent="0.25">
      <c r="A3064" s="37" t="s">
        <v>71</v>
      </c>
      <c r="B3064" s="17">
        <v>23</v>
      </c>
      <c r="C3064" s="17">
        <v>39</v>
      </c>
      <c r="D3064" s="17">
        <v>97</v>
      </c>
      <c r="E3064" s="17"/>
      <c r="F3064" s="17"/>
      <c r="G3064" s="17"/>
      <c r="H3064" s="17"/>
      <c r="I3064" s="17"/>
      <c r="J3064" s="64"/>
      <c r="K3064" s="70"/>
      <c r="L3064" s="109" t="s">
        <v>71</v>
      </c>
      <c r="M3064" s="103" t="e">
        <f>#REF!</f>
        <v>#REF!</v>
      </c>
      <c r="N3064" s="103" t="e">
        <f>IF(M3064=0,"",CHOOSE(M3064,"23","39","97","手入力箇所","手入力箇所","手入力箇所","手入力箇所","手入力箇所","手入力箇所","手入力箇所","手入力箇所","手入力箇所","手入力箇所"))</f>
        <v>#REF!</v>
      </c>
    </row>
    <row r="3065" spans="1:14" ht="13.8" thickBot="1" x14ac:dyDescent="0.25">
      <c r="A3065" s="29" t="s">
        <v>72</v>
      </c>
      <c r="B3065" s="18">
        <v>21</v>
      </c>
      <c r="C3065" s="18">
        <v>37</v>
      </c>
      <c r="D3065" s="18">
        <v>58</v>
      </c>
      <c r="E3065" s="18">
        <v>76</v>
      </c>
      <c r="F3065" s="18">
        <v>137</v>
      </c>
      <c r="G3065" s="18"/>
      <c r="H3065" s="18"/>
      <c r="I3065" s="18"/>
      <c r="J3065" s="62"/>
      <c r="K3065" s="69"/>
      <c r="L3065" s="109" t="s">
        <v>72</v>
      </c>
      <c r="M3065" s="103" t="e">
        <f>#REF!</f>
        <v>#REF!</v>
      </c>
      <c r="N3065" s="103" t="e">
        <f>IF(M3065=0,"",CHOOSE(M3065,"21","37","58","76","76","137","137","137","137","137","手入力箇所","手入力箇所","手入力箇所","手入力箇所","手入力箇所","手入力箇所","手入力箇所","手入力箇所","手入力箇所","手入力箇所"))</f>
        <v>#REF!</v>
      </c>
    </row>
    <row r="3066" spans="1:14" ht="13.8" thickBot="1" x14ac:dyDescent="0.25">
      <c r="A3066" s="29" t="s">
        <v>73</v>
      </c>
      <c r="B3066" s="18">
        <v>48</v>
      </c>
      <c r="C3066" s="18">
        <v>93</v>
      </c>
      <c r="D3066" s="18">
        <v>138</v>
      </c>
      <c r="E3066" s="18">
        <v>183</v>
      </c>
      <c r="F3066" s="18"/>
      <c r="G3066" s="18"/>
      <c r="H3066" s="18"/>
      <c r="I3066" s="18"/>
      <c r="J3066" s="62"/>
      <c r="K3066" s="69"/>
      <c r="L3066" s="109" t="s">
        <v>73</v>
      </c>
      <c r="M3066" s="103" t="e">
        <f>#REF!</f>
        <v>#REF!</v>
      </c>
      <c r="N3066" s="103" t="e">
        <f>IF(M3066=0,"",CHOOSE(M3066,"48","93","138","183","183","手入力箇所","手入力箇所","手入力箇所","手入力箇所","手入力箇所","手入力箇所","手入力箇所","手入力箇所","手入力箇所","手入力箇所"))</f>
        <v>#REF!</v>
      </c>
    </row>
    <row r="3067" spans="1:14" ht="37.200000000000003" thickBot="1" x14ac:dyDescent="0.25">
      <c r="A3067" s="30" t="s">
        <v>74</v>
      </c>
      <c r="B3067" s="18">
        <v>13</v>
      </c>
      <c r="C3067" s="18">
        <v>26</v>
      </c>
      <c r="D3067" s="18">
        <v>40</v>
      </c>
      <c r="E3067" s="18">
        <v>55</v>
      </c>
      <c r="F3067" s="18">
        <v>107</v>
      </c>
      <c r="G3067" s="18">
        <v>224</v>
      </c>
      <c r="H3067" s="18">
        <v>386</v>
      </c>
      <c r="I3067" s="18"/>
      <c r="J3067" s="62"/>
      <c r="K3067" s="69"/>
      <c r="L3067" s="110" t="s">
        <v>74</v>
      </c>
      <c r="M3067" s="103" t="e">
        <f>#REF!</f>
        <v>#REF!</v>
      </c>
      <c r="N3067" s="103" t="e">
        <f>IF(M3067=0,"",CHOOSE(M3067,"13","26","40","55","55","107","107","107","107","107","224","224","224","224","224","224","224","224","224","224","386","386","386","386","386","386","386","386","386","386","手入力箇所","手入力箇所","手入力箇所","手入力箇所","手入力箇所","手入力箇所","手入力箇所","手入力箇所","手入力箇所","手入力箇所"))</f>
        <v>#REF!</v>
      </c>
    </row>
    <row r="3068" spans="1:14" ht="13.8" thickBot="1" x14ac:dyDescent="0.25">
      <c r="A3068" s="29" t="s">
        <v>75</v>
      </c>
      <c r="B3068" s="18">
        <v>36</v>
      </c>
      <c r="C3068" s="18">
        <v>98</v>
      </c>
      <c r="D3068" s="18">
        <v>173</v>
      </c>
      <c r="E3068" s="18">
        <v>274</v>
      </c>
      <c r="F3068" s="18"/>
      <c r="G3068" s="18"/>
      <c r="H3068" s="18"/>
      <c r="I3068" s="18"/>
      <c r="J3068" s="62"/>
      <c r="K3068" s="69"/>
      <c r="L3068" s="109" t="s">
        <v>75</v>
      </c>
      <c r="M3068" s="103" t="e">
        <f>#REF!</f>
        <v>#REF!</v>
      </c>
      <c r="N3068" s="103" t="e">
        <f>IF(M3068=0,"",CHOOSE(M3068,"36","98","173","274","274","手入力箇所","手入力箇所","手入力箇所","手入力箇所","手入力箇所","手入力箇所","手入力箇所","手入力箇所","手入力箇所","手入力箇所"))</f>
        <v>#REF!</v>
      </c>
    </row>
    <row r="3069" spans="1:14" ht="37.200000000000003" thickBot="1" x14ac:dyDescent="0.25">
      <c r="A3069" s="30" t="s">
        <v>76</v>
      </c>
      <c r="B3069" s="18">
        <v>127</v>
      </c>
      <c r="C3069" s="18">
        <v>127</v>
      </c>
      <c r="D3069" s="18">
        <v>127</v>
      </c>
      <c r="E3069" s="18">
        <v>127</v>
      </c>
      <c r="F3069" s="18"/>
      <c r="G3069" s="18"/>
      <c r="H3069" s="18"/>
      <c r="I3069" s="18"/>
      <c r="J3069" s="62"/>
      <c r="K3069" s="69"/>
      <c r="L3069" s="110" t="s">
        <v>76</v>
      </c>
      <c r="M3069" s="103" t="e">
        <f>#REF!</f>
        <v>#REF!</v>
      </c>
      <c r="N3069" s="103" t="e">
        <f>IF(M3069=0,"",CHOOSE(M3069,"127","127","127","127","127","手入力箇所","手入力箇所","手入力箇所","手入力箇所","手入力箇所","手入力箇所","手入力箇所","手入力箇所","手入力箇所","手入力箇所"))</f>
        <v>#REF!</v>
      </c>
    </row>
    <row r="3070" spans="1:14" ht="27" thickBot="1" x14ac:dyDescent="0.25">
      <c r="A3070" s="31" t="s">
        <v>77</v>
      </c>
      <c r="B3070" s="18">
        <v>42</v>
      </c>
      <c r="C3070" s="18">
        <v>90</v>
      </c>
      <c r="D3070" s="18">
        <v>141</v>
      </c>
      <c r="E3070" s="18">
        <v>193</v>
      </c>
      <c r="F3070" s="62"/>
      <c r="G3070" s="62"/>
      <c r="H3070" s="62"/>
      <c r="I3070" s="62"/>
      <c r="J3070" s="62"/>
      <c r="K3070" s="69"/>
      <c r="L3070" s="111" t="s">
        <v>77</v>
      </c>
      <c r="M3070" s="103" t="e">
        <f>#REF!</f>
        <v>#REF!</v>
      </c>
      <c r="N3070" s="103" t="e">
        <f>IF(M3070=0,"",CHOOSE(M3070,"42","90","141","193","1936","手入力箇所","手入力箇所","手入力箇所","手入力箇所","手入力箇所","手入力箇所","手入力箇所","手入力箇所","手入力箇所","手入力箇所"))</f>
        <v>#REF!</v>
      </c>
    </row>
    <row r="3071" spans="1:14" ht="40.200000000000003" thickBot="1" x14ac:dyDescent="0.25">
      <c r="A3071" s="31" t="s">
        <v>78</v>
      </c>
      <c r="B3071" s="18">
        <v>24</v>
      </c>
      <c r="C3071" s="18">
        <v>43</v>
      </c>
      <c r="D3071" s="18">
        <v>61</v>
      </c>
      <c r="E3071" s="18">
        <v>76</v>
      </c>
      <c r="F3071" s="62"/>
      <c r="G3071" s="62"/>
      <c r="H3071" s="62"/>
      <c r="I3071" s="62"/>
      <c r="J3071" s="62"/>
      <c r="K3071" s="69"/>
      <c r="L3071" s="111" t="s">
        <v>78</v>
      </c>
      <c r="M3071" s="103" t="e">
        <f>#REF!</f>
        <v>#REF!</v>
      </c>
      <c r="N3071" s="103" t="e">
        <f>IF(M3071=0,"",CHOOSE(M3071,"24","43","61","76","76","手入力箇所","手入力箇所","手入力箇所","手入力箇所","手入力箇所","手入力箇所","手入力箇所","手入力箇所","手入力箇所","手入力箇所"))</f>
        <v>#REF!</v>
      </c>
    </row>
    <row r="3072" spans="1:14" ht="27" thickBot="1" x14ac:dyDescent="0.25">
      <c r="A3072" s="31" t="s">
        <v>79</v>
      </c>
      <c r="B3072" s="18">
        <v>54</v>
      </c>
      <c r="C3072" s="18">
        <v>77</v>
      </c>
      <c r="D3072" s="18">
        <v>94</v>
      </c>
      <c r="E3072" s="18">
        <v>107</v>
      </c>
      <c r="F3072" s="62"/>
      <c r="G3072" s="62"/>
      <c r="H3072" s="62"/>
      <c r="I3072" s="62"/>
      <c r="J3072" s="62"/>
      <c r="K3072" s="69"/>
      <c r="L3072" s="111" t="s">
        <v>79</v>
      </c>
      <c r="M3072" s="103" t="e">
        <f>#REF!</f>
        <v>#REF!</v>
      </c>
      <c r="N3072" s="103" t="e">
        <f>IF(M3072=0,"",CHOOSE(M3072,"54","77","94","107","107","手入力箇所","手入力箇所","手入力箇所","手入力箇所","手入力箇所","手入力箇所","手入力箇所","手入力箇所","手入力箇所","手入力箇所"))</f>
        <v>#REF!</v>
      </c>
    </row>
    <row r="3073" spans="1:14" ht="40.200000000000003" thickBot="1" x14ac:dyDescent="0.25">
      <c r="A3073" s="31" t="s">
        <v>80</v>
      </c>
      <c r="B3073" s="18">
        <v>49</v>
      </c>
      <c r="C3073" s="18">
        <v>53</v>
      </c>
      <c r="D3073" s="18">
        <v>55</v>
      </c>
      <c r="E3073" s="18">
        <v>56</v>
      </c>
      <c r="F3073" s="62"/>
      <c r="G3073" s="62"/>
      <c r="H3073" s="62"/>
      <c r="I3073" s="62"/>
      <c r="J3073" s="62"/>
      <c r="K3073" s="69"/>
      <c r="L3073" s="111" t="s">
        <v>80</v>
      </c>
      <c r="M3073" s="103" t="e">
        <f>#REF!</f>
        <v>#REF!</v>
      </c>
      <c r="N3073" s="103" t="e">
        <f>IF(M3073=0,"",CHOOSE(M3073,"49","53","55","56","56","手入力箇所","手入力箇所","手入力箇所","手入力箇所","手入力箇所","手入力箇所","手入力箇所","手入力箇所","手入力箇所","手入力箇所"))</f>
        <v>#REF!</v>
      </c>
    </row>
    <row r="3074" spans="1:14" ht="40.200000000000003" thickBot="1" x14ac:dyDescent="0.25">
      <c r="A3074" s="38" t="s">
        <v>81</v>
      </c>
      <c r="B3074" s="35">
        <v>232</v>
      </c>
      <c r="C3074" s="35">
        <v>232</v>
      </c>
      <c r="D3074" s="36"/>
      <c r="E3074" s="36"/>
      <c r="F3074" s="36"/>
      <c r="G3074" s="36"/>
      <c r="H3074" s="36"/>
      <c r="I3074" s="36"/>
      <c r="J3074" s="36"/>
      <c r="K3074" s="67"/>
      <c r="L3074" s="111" t="s">
        <v>81</v>
      </c>
      <c r="M3074" s="103" t="e">
        <f>#REF!</f>
        <v>#REF!</v>
      </c>
      <c r="N3074" s="103" t="e">
        <f>IF(M3074=0,"",CHOOSE(M3074,"232","232","手入力箇所","手入力箇所","手入力箇所","手入力箇所","手入力箇所","手入力箇所","手入力箇所","手入力箇所","手入力箇所","手入力箇所"))</f>
        <v>#REF!</v>
      </c>
    </row>
    <row r="3075" spans="1:14" ht="13.8" thickBot="1" x14ac:dyDescent="0.25">
      <c r="A3075" s="39" t="s">
        <v>82</v>
      </c>
      <c r="B3075" s="17">
        <v>6</v>
      </c>
      <c r="C3075" s="17">
        <v>9</v>
      </c>
      <c r="D3075" s="17">
        <v>11</v>
      </c>
      <c r="E3075" s="17">
        <v>13</v>
      </c>
      <c r="F3075" s="17">
        <v>18</v>
      </c>
      <c r="G3075" s="17">
        <v>26</v>
      </c>
      <c r="H3075" s="17">
        <v>35</v>
      </c>
      <c r="I3075" s="17">
        <v>43</v>
      </c>
      <c r="J3075" s="17">
        <v>49</v>
      </c>
      <c r="K3075" s="70"/>
      <c r="L3075" s="111" t="s">
        <v>82</v>
      </c>
      <c r="M3075" s="103" t="e">
        <f>#REF!</f>
        <v>#REF!</v>
      </c>
      <c r="N3075" s="103" t="e">
        <f>IF(M3075=0,"",CHOOSE(M3075,"6","9","11","13","13","18","18","18","18","18","26","26","26","26","26","26","26","26","26","26","35","35","35","35","35","35","35","35","35","35","43","43","43","43","43","43","43","43","43","43","49","49","49","49","49","49","49","49","49","49","手入力箇所","手入力箇所","手入力箇所","手入力箇所","手入力箇所","手入力箇所","手入力箇所","手入力箇所","手入力箇所","手入力箇所"))</f>
        <v>#REF!</v>
      </c>
    </row>
    <row r="3076" spans="1:14" ht="13.8" thickBot="1" x14ac:dyDescent="0.25">
      <c r="A3076" s="31" t="s">
        <v>83</v>
      </c>
      <c r="B3076" s="18">
        <v>6</v>
      </c>
      <c r="C3076" s="18">
        <v>10</v>
      </c>
      <c r="D3076" s="18">
        <v>14</v>
      </c>
      <c r="E3076" s="18">
        <v>17</v>
      </c>
      <c r="F3076" s="18">
        <v>29</v>
      </c>
      <c r="G3076" s="18">
        <v>50</v>
      </c>
      <c r="H3076" s="18">
        <v>76</v>
      </c>
      <c r="I3076" s="18">
        <v>100</v>
      </c>
      <c r="J3076" s="18">
        <v>123</v>
      </c>
      <c r="K3076" s="69"/>
      <c r="L3076" s="111" t="s">
        <v>83</v>
      </c>
      <c r="M3076" s="103" t="e">
        <f>#REF!</f>
        <v>#REF!</v>
      </c>
      <c r="N3076" s="103" t="e">
        <f>IF(M3076=0,"",CHOOSE(M3076,"6","10","14","17","17","29","29","29","29","29","50","50","50","50","50","50","50","50","50","50","76","76","76","76","76","76","76","76","76","76","100","100","100","100","100","100","100","100","100","100","123","123","123","123","123","123","123","123","123","123","手入力箇所","手入力箇所","手入力箇所","手入力箇所","手入力箇所","手入力箇所","手入力箇所","手入力箇所","手入力箇所"))</f>
        <v>#REF!</v>
      </c>
    </row>
    <row r="3077" spans="1:14" ht="27" thickBot="1" x14ac:dyDescent="0.25">
      <c r="A3077" s="32" t="s">
        <v>84</v>
      </c>
      <c r="B3077" s="20">
        <v>9</v>
      </c>
      <c r="C3077" s="20">
        <v>15</v>
      </c>
      <c r="D3077" s="20">
        <v>20</v>
      </c>
      <c r="E3077" s="20">
        <v>24</v>
      </c>
      <c r="F3077" s="20">
        <v>39</v>
      </c>
      <c r="G3077" s="20">
        <v>65</v>
      </c>
      <c r="H3077" s="63"/>
      <c r="I3077" s="63"/>
      <c r="J3077" s="63"/>
      <c r="K3077" s="106"/>
      <c r="L3077" s="111" t="s">
        <v>84</v>
      </c>
      <c r="M3077" s="103" t="e">
        <f>#REF!</f>
        <v>#REF!</v>
      </c>
      <c r="N3077" s="103" t="e">
        <f>IF(M3077=0,"",CHOOSE(M3077,"9","15","20","24","24","39","39","39","39","39","65","65","65","65","65","65","65","65","65","65","手入力箇所","手入力箇所","手入力箇所","手入力箇所","手入力箇所","手入力箇所","手入力箇所","手入力箇所","手入力箇所","手入力箇所"))</f>
        <v>#REF!</v>
      </c>
    </row>
    <row r="3080" spans="1:14" ht="13.8" thickBot="1" x14ac:dyDescent="0.25"/>
    <row r="3081" spans="1:14" ht="13.8" thickBot="1" x14ac:dyDescent="0.25">
      <c r="A3081" s="688" t="e">
        <f>#REF!</f>
        <v>#REF!</v>
      </c>
      <c r="B3081" s="688"/>
      <c r="C3081" s="688"/>
      <c r="D3081" s="689" t="s">
        <v>192</v>
      </c>
      <c r="E3081" s="689"/>
      <c r="F3081" s="689"/>
      <c r="G3081" s="689"/>
      <c r="H3081" s="689"/>
      <c r="I3081" s="689"/>
      <c r="J3081" s="689"/>
      <c r="K3081" s="689"/>
      <c r="L3081" s="689"/>
      <c r="M3081" s="689"/>
      <c r="N3081" s="689"/>
    </row>
    <row r="3082" spans="1:14" ht="13.8" thickBot="1" x14ac:dyDescent="0.25">
      <c r="A3082" s="65"/>
      <c r="B3082" s="33">
        <v>1</v>
      </c>
      <c r="C3082" s="24">
        <v>2</v>
      </c>
      <c r="D3082" s="24">
        <v>3</v>
      </c>
      <c r="E3082" s="24" t="s">
        <v>58</v>
      </c>
      <c r="F3082" s="24" t="s">
        <v>59</v>
      </c>
      <c r="G3082" s="24" t="s">
        <v>60</v>
      </c>
      <c r="H3082" s="24" t="s">
        <v>61</v>
      </c>
      <c r="I3082" s="24" t="s">
        <v>62</v>
      </c>
      <c r="J3082" s="24" t="s">
        <v>194</v>
      </c>
      <c r="K3082" s="25" t="s">
        <v>85</v>
      </c>
      <c r="L3082" s="105" t="s">
        <v>189</v>
      </c>
      <c r="M3082" s="105" t="s">
        <v>188</v>
      </c>
      <c r="N3082" s="105" t="s">
        <v>51</v>
      </c>
    </row>
    <row r="3083" spans="1:14" ht="13.8" thickBot="1" x14ac:dyDescent="0.25">
      <c r="A3083" s="26" t="s">
        <v>56</v>
      </c>
      <c r="B3083" s="22">
        <v>5</v>
      </c>
      <c r="C3083" s="22">
        <v>7</v>
      </c>
      <c r="D3083" s="22">
        <v>8</v>
      </c>
      <c r="E3083" s="22">
        <v>8</v>
      </c>
      <c r="F3083" s="22">
        <v>10</v>
      </c>
      <c r="G3083" s="22">
        <v>13</v>
      </c>
      <c r="H3083" s="22">
        <v>16</v>
      </c>
      <c r="I3083" s="22"/>
      <c r="J3083" s="23"/>
      <c r="K3083" s="1"/>
      <c r="L3083" s="26" t="s">
        <v>56</v>
      </c>
      <c r="M3083" s="104" t="e">
        <f>#REF!</f>
        <v>#REF!</v>
      </c>
      <c r="N3083" s="112" t="e">
        <f>IF(M3083=0,"",CHOOSE(M3083,"5","7","8","8","8","10","10","10","10","10","13","13","13","13","13","13","13","13","13","13","16","16","16","16","16","16","16","16","16","16","16","手入力箇所","手入力箇所","手入力箇所","手入力箇所","手入力箇所","手入力箇所","手入力箇所","手入力箇所","手入力箇所","手入力箇所"))</f>
        <v>#REF!</v>
      </c>
    </row>
    <row r="3084" spans="1:14" ht="13.8" thickBot="1" x14ac:dyDescent="0.25">
      <c r="A3084" s="27" t="s">
        <v>57</v>
      </c>
      <c r="B3084" s="18">
        <v>5</v>
      </c>
      <c r="C3084" s="18">
        <v>7</v>
      </c>
      <c r="D3084" s="18">
        <v>8</v>
      </c>
      <c r="E3084" s="18">
        <v>9</v>
      </c>
      <c r="F3084" s="18">
        <v>12</v>
      </c>
      <c r="G3084" s="18">
        <v>16</v>
      </c>
      <c r="H3084" s="18"/>
      <c r="I3084" s="18"/>
      <c r="J3084" s="62"/>
      <c r="K3084" s="19"/>
      <c r="L3084" s="27" t="s">
        <v>57</v>
      </c>
      <c r="M3084" s="104" t="e">
        <f>#REF!</f>
        <v>#REF!</v>
      </c>
      <c r="N3084" s="113" t="e">
        <f>IF(M3084=0,"",CHOOSE(M3084,"5","7","8","9","9","12","12","12","12","12","16","16","16","16","16","16","16","16","16","16","手入力箇所","手入力箇所","手入力箇所","手入力箇所","手入力箇所","手入力箇所","手入力箇所","手入力箇所","手入力箇所","手入力箇所"))</f>
        <v>#REF!</v>
      </c>
    </row>
    <row r="3085" spans="1:14" ht="48.6" thickBot="1" x14ac:dyDescent="0.25">
      <c r="A3085" s="28" t="s">
        <v>64</v>
      </c>
      <c r="B3085" s="18">
        <v>6</v>
      </c>
      <c r="C3085" s="18"/>
      <c r="D3085" s="18"/>
      <c r="E3085" s="18"/>
      <c r="F3085" s="18"/>
      <c r="G3085" s="18"/>
      <c r="H3085" s="18"/>
      <c r="I3085" s="18"/>
      <c r="J3085" s="62"/>
      <c r="K3085" s="19"/>
      <c r="L3085" s="28" t="s">
        <v>64</v>
      </c>
      <c r="M3085" s="104" t="e">
        <f>#REF!</f>
        <v>#REF!</v>
      </c>
      <c r="N3085" s="113" t="e">
        <f>IF(M3085=0,"",CHOOSE(M3085,"6","手入力箇所","手入力箇所","手入力箇所","手入力箇所","手入力箇所","手入力箇所","手入力箇所","手入力箇所","手入力箇所","手入力箇所","",""))</f>
        <v>#REF!</v>
      </c>
    </row>
    <row r="3086" spans="1:14" ht="48.6" thickBot="1" x14ac:dyDescent="0.25">
      <c r="A3086" s="28" t="s">
        <v>65</v>
      </c>
      <c r="B3086" s="18">
        <v>6</v>
      </c>
      <c r="C3086" s="18"/>
      <c r="D3086" s="18"/>
      <c r="E3086" s="18"/>
      <c r="F3086" s="18"/>
      <c r="G3086" s="18"/>
      <c r="H3086" s="18"/>
      <c r="I3086" s="18"/>
      <c r="J3086" s="62"/>
      <c r="K3086" s="19"/>
      <c r="L3086" s="28" t="s">
        <v>65</v>
      </c>
      <c r="M3086" s="104" t="e">
        <f>#REF!</f>
        <v>#REF!</v>
      </c>
      <c r="N3086" s="113" t="e">
        <f>IF(M3086=0,"",CHOOSE(M3086,"6","手入力箇所","手入力箇所","手入力箇所","手入力箇所","手入力箇所","手入力箇所","手入力箇所","手入力箇所","手入力箇所","手入力箇所","",""))</f>
        <v>#REF!</v>
      </c>
    </row>
    <row r="3087" spans="1:14" ht="24.6" thickBot="1" x14ac:dyDescent="0.25">
      <c r="A3087" s="28" t="s">
        <v>66</v>
      </c>
      <c r="B3087" s="18">
        <v>5</v>
      </c>
      <c r="C3087" s="18">
        <v>7</v>
      </c>
      <c r="D3087" s="18">
        <v>8</v>
      </c>
      <c r="E3087" s="18">
        <v>9</v>
      </c>
      <c r="F3087" s="18">
        <v>12</v>
      </c>
      <c r="G3087" s="18"/>
      <c r="H3087" s="18"/>
      <c r="I3087" s="18"/>
      <c r="J3087" s="62"/>
      <c r="K3087" s="19"/>
      <c r="L3087" s="28" t="s">
        <v>66</v>
      </c>
      <c r="M3087" s="104" t="e">
        <f>#REF!</f>
        <v>#REF!</v>
      </c>
      <c r="N3087" s="113" t="e">
        <f>IF(M3087=0,"",CHOOSE(M3087,"5","7","8","9","9","12","12","12","12","12","手入力箇所","手入力箇所","手入力箇所","手入力箇所","手入力箇所","手入力箇所","手入力箇所","手入力箇所","手入力箇所","手入力箇所"))</f>
        <v>#REF!</v>
      </c>
    </row>
    <row r="3088" spans="1:14" ht="36.6" thickBot="1" x14ac:dyDescent="0.25">
      <c r="A3088" s="28" t="s">
        <v>67</v>
      </c>
      <c r="B3088" s="18">
        <v>4</v>
      </c>
      <c r="C3088" s="18">
        <v>5</v>
      </c>
      <c r="D3088" s="18">
        <v>5</v>
      </c>
      <c r="E3088" s="18">
        <v>6</v>
      </c>
      <c r="F3088" s="18"/>
      <c r="G3088" s="18"/>
      <c r="H3088" s="18"/>
      <c r="I3088" s="18"/>
      <c r="J3088" s="62"/>
      <c r="K3088" s="19"/>
      <c r="L3088" s="28" t="s">
        <v>67</v>
      </c>
      <c r="M3088" s="104" t="e">
        <f>#REF!</f>
        <v>#REF!</v>
      </c>
      <c r="N3088" s="113" t="e">
        <f>IF(M3088=0,"",CHOOSE(M3088,"4","5","5","6","6","手入力箇所","手入力箇所","手入力箇所","手入力箇所","手入力箇所","手入力箇所","手入力箇所","手入力箇所","手入力箇所","手入力箇所"))</f>
        <v>#REF!</v>
      </c>
    </row>
    <row r="3089" spans="1:14" ht="24.6" thickBot="1" x14ac:dyDescent="0.25">
      <c r="A3089" s="28" t="s">
        <v>68</v>
      </c>
      <c r="B3089" s="18">
        <v>12</v>
      </c>
      <c r="C3089" s="18">
        <v>12</v>
      </c>
      <c r="D3089" s="18">
        <v>12</v>
      </c>
      <c r="E3089" s="18">
        <v>12</v>
      </c>
      <c r="F3089" s="18">
        <v>12</v>
      </c>
      <c r="G3089" s="18">
        <v>12</v>
      </c>
      <c r="H3089" s="18">
        <v>12</v>
      </c>
      <c r="I3089" s="18"/>
      <c r="J3089" s="62"/>
      <c r="K3089" s="19"/>
      <c r="L3089" s="28" t="s">
        <v>68</v>
      </c>
      <c r="M3089" s="104" t="e">
        <f>#REF!</f>
        <v>#REF!</v>
      </c>
      <c r="N3089" s="113" t="e">
        <f>IF(M3089=0,"",CHOOSE(M3089,"12","12","12","12","12","12","12","12","12","12","12","12","12","12","12","12","12","12","12","12","12","12","12","12","12","12","12","12","12","12","手入力箇所","手入力箇所","手入力箇所","手入力箇所","手入力箇所","手入力箇所","手入力箇所","手入力箇所","手入力箇所","手入力箇所"))</f>
        <v>#REF!</v>
      </c>
    </row>
    <row r="3090" spans="1:14" ht="36.6" thickBot="1" x14ac:dyDescent="0.25">
      <c r="A3090" s="28" t="s">
        <v>69</v>
      </c>
      <c r="B3090" s="18">
        <v>7</v>
      </c>
      <c r="C3090" s="18">
        <v>7</v>
      </c>
      <c r="D3090" s="18">
        <v>7</v>
      </c>
      <c r="E3090" s="18">
        <v>7</v>
      </c>
      <c r="F3090" s="18">
        <v>7</v>
      </c>
      <c r="G3090" s="18"/>
      <c r="H3090" s="18"/>
      <c r="I3090" s="18"/>
      <c r="J3090" s="62"/>
      <c r="K3090" s="19"/>
      <c r="L3090" s="28" t="s">
        <v>69</v>
      </c>
      <c r="M3090" s="104" t="e">
        <f>#REF!</f>
        <v>#REF!</v>
      </c>
      <c r="N3090" s="113" t="e">
        <f>IF(M3090=0,"",CHOOSE(M3090,"7","7","7","7","7","7","7","7","7","7","手入力箇所","手入力箇所","手入力箇所","手入力箇所","手入力箇所","手入力箇所","手入力箇所","手入力箇所","手入力箇所","手入力箇所"))</f>
        <v>#REF!</v>
      </c>
    </row>
    <row r="3091" spans="1:14" ht="13.8" thickBot="1" x14ac:dyDescent="0.25">
      <c r="A3091" s="27" t="s">
        <v>63</v>
      </c>
      <c r="B3091" s="18">
        <v>4</v>
      </c>
      <c r="C3091" s="18">
        <v>5</v>
      </c>
      <c r="D3091" s="18">
        <v>7</v>
      </c>
      <c r="E3091" s="18">
        <v>8</v>
      </c>
      <c r="F3091" s="18">
        <v>11</v>
      </c>
      <c r="G3091" s="18">
        <v>16</v>
      </c>
      <c r="H3091" s="18">
        <v>22</v>
      </c>
      <c r="I3091" s="18">
        <v>26</v>
      </c>
      <c r="J3091" s="18">
        <v>31</v>
      </c>
      <c r="K3091" s="19"/>
      <c r="L3091" s="27" t="s">
        <v>63</v>
      </c>
      <c r="M3091" s="104" t="e">
        <f>#REF!</f>
        <v>#REF!</v>
      </c>
      <c r="N3091" s="113" t="e">
        <f>IF(M3091=0,"",CHOOSE(M3091,"4","5","7","8","8","11","11","11","11","11","16","16","16","16","16","16","16","16","16","16","22","22","22","22","22","22","22","22","22","22","26","26","26","26","26","26","26","26","26","26","31","31","31","31","31","31","31","31","31","31","31","手入力箇所","手入力箇所","手入力箇所","手入力箇所","手入力箇所","手入力箇所","手入力箇所","手入力箇所","手入力箇所","手入力箇所"))</f>
        <v>#REF!</v>
      </c>
    </row>
    <row r="3092" spans="1:14" ht="24.6" thickBot="1" x14ac:dyDescent="0.25">
      <c r="A3092" s="28" t="s">
        <v>70</v>
      </c>
      <c r="B3092" s="18">
        <v>5</v>
      </c>
      <c r="C3092" s="18">
        <v>6</v>
      </c>
      <c r="D3092" s="18">
        <v>7</v>
      </c>
      <c r="E3092" s="18"/>
      <c r="F3092" s="18"/>
      <c r="G3092" s="18"/>
      <c r="H3092" s="18"/>
      <c r="I3092" s="18"/>
      <c r="J3092" s="62"/>
      <c r="K3092" s="19"/>
      <c r="L3092" s="28" t="s">
        <v>70</v>
      </c>
      <c r="M3092" s="104" t="e">
        <f>#REF!</f>
        <v>#REF!</v>
      </c>
      <c r="N3092" s="113" t="e">
        <f>IF(M3092=0,"",CHOOSE(M3092,"5","6","7","手入力箇所","手入力箇所","手入力箇所","手入力箇所","手入力箇所","手入力箇所","手入力箇所","手入力箇所","手入力箇所","手入力箇所"))</f>
        <v>#REF!</v>
      </c>
    </row>
    <row r="3093" spans="1:14" ht="13.8" thickBot="1" x14ac:dyDescent="0.25">
      <c r="A3093" s="29" t="s">
        <v>71</v>
      </c>
      <c r="B3093" s="18">
        <v>3</v>
      </c>
      <c r="C3093" s="18">
        <v>6</v>
      </c>
      <c r="D3093" s="18">
        <v>19</v>
      </c>
      <c r="E3093" s="18"/>
      <c r="F3093" s="18"/>
      <c r="G3093" s="18"/>
      <c r="H3093" s="18"/>
      <c r="I3093" s="18"/>
      <c r="J3093" s="62"/>
      <c r="K3093" s="19"/>
      <c r="L3093" s="29" t="s">
        <v>71</v>
      </c>
      <c r="M3093" s="104" t="e">
        <f>#REF!</f>
        <v>#REF!</v>
      </c>
      <c r="N3093" s="113" t="e">
        <f>IF(M3093=0,"",CHOOSE(M3093,"3","6","19","手入力箇所","手入力箇所","手入力箇所","手入力箇所","手入力箇所","手入力箇所","手入力箇所","手入力箇所","手入力箇所","手入力箇所"))</f>
        <v>#REF!</v>
      </c>
    </row>
    <row r="3094" spans="1:14" ht="13.8" thickBot="1" x14ac:dyDescent="0.25">
      <c r="A3094" s="29" t="s">
        <v>72</v>
      </c>
      <c r="B3094" s="18">
        <v>1</v>
      </c>
      <c r="C3094" s="18">
        <v>3</v>
      </c>
      <c r="D3094" s="18">
        <v>5</v>
      </c>
      <c r="E3094" s="18">
        <v>9</v>
      </c>
      <c r="F3094" s="18">
        <v>26</v>
      </c>
      <c r="G3094" s="18"/>
      <c r="H3094" s="18"/>
      <c r="I3094" s="18"/>
      <c r="J3094" s="62"/>
      <c r="K3094" s="19"/>
      <c r="L3094" s="29" t="s">
        <v>72</v>
      </c>
      <c r="M3094" s="104" t="e">
        <f>#REF!</f>
        <v>#REF!</v>
      </c>
      <c r="N3094" s="113" t="e">
        <f>IF(M3094=0,"",CHOOSE(M3094,"1","3","5","9","9","26","26","26","26","26","手入力箇所","手入力箇所","手入力箇所","手入力箇所","手入力箇所","手入力箇所","手入力箇所","手入力箇所","手入力箇所","手入力箇所"))</f>
        <v>#REF!</v>
      </c>
    </row>
    <row r="3095" spans="1:14" ht="13.8" thickBot="1" x14ac:dyDescent="0.25">
      <c r="A3095" s="29" t="s">
        <v>73</v>
      </c>
      <c r="B3095" s="18">
        <v>4</v>
      </c>
      <c r="C3095" s="18">
        <v>11</v>
      </c>
      <c r="D3095" s="18">
        <v>20</v>
      </c>
      <c r="E3095" s="18">
        <v>33</v>
      </c>
      <c r="F3095" s="18"/>
      <c r="G3095" s="18"/>
      <c r="H3095" s="18"/>
      <c r="I3095" s="18"/>
      <c r="J3095" s="62"/>
      <c r="K3095" s="19"/>
      <c r="L3095" s="29" t="s">
        <v>73</v>
      </c>
      <c r="M3095" s="104" t="e">
        <f>#REF!</f>
        <v>#REF!</v>
      </c>
      <c r="N3095" s="113" t="e">
        <f>IF(M3095=0,"",CHOOSE(M3095,"4","11","20","33","33","手入力箇所","手入力箇所","手入力箇所","手入力箇所","手入力箇所","手入力箇所","手入力箇所","手入力箇所","手入力箇所","手入力箇所"))</f>
        <v>#REF!</v>
      </c>
    </row>
    <row r="3096" spans="1:14" ht="37.200000000000003" thickBot="1" x14ac:dyDescent="0.25">
      <c r="A3096" s="30" t="s">
        <v>74</v>
      </c>
      <c r="B3096" s="18">
        <v>4</v>
      </c>
      <c r="C3096" s="18">
        <v>6</v>
      </c>
      <c r="D3096" s="18">
        <v>8</v>
      </c>
      <c r="E3096" s="18">
        <v>10</v>
      </c>
      <c r="F3096" s="18">
        <v>15</v>
      </c>
      <c r="G3096" s="18">
        <v>23</v>
      </c>
      <c r="H3096" s="18">
        <v>33</v>
      </c>
      <c r="I3096" s="18"/>
      <c r="J3096" s="62"/>
      <c r="K3096" s="19"/>
      <c r="L3096" s="30" t="s">
        <v>74</v>
      </c>
      <c r="M3096" s="104" t="e">
        <f>#REF!</f>
        <v>#REF!</v>
      </c>
      <c r="N3096" s="113" t="e">
        <f>IF(M3096=0,"",CHOOSE(M3096,"4","6","8","10","10","15","15","15","15","15","23","23","23","23","23","23","23","23","23","23","33","33","33","33","33","33","33","33","33","33","手入力箇所","手入力箇所","手入力箇所","手入力箇所","手入力箇所","手入力箇所","手入力箇所","手入力箇所","手入力箇所","手入力箇所"))</f>
        <v>#REF!</v>
      </c>
    </row>
    <row r="3097" spans="1:14" ht="13.8" thickBot="1" x14ac:dyDescent="0.25">
      <c r="A3097" s="29" t="s">
        <v>75</v>
      </c>
      <c r="B3097" s="18">
        <v>6</v>
      </c>
      <c r="C3097" s="18">
        <v>14</v>
      </c>
      <c r="D3097" s="18">
        <v>25</v>
      </c>
      <c r="E3097" s="18">
        <v>39</v>
      </c>
      <c r="F3097" s="18"/>
      <c r="G3097" s="18"/>
      <c r="H3097" s="18"/>
      <c r="I3097" s="18"/>
      <c r="J3097" s="62"/>
      <c r="K3097" s="19"/>
      <c r="L3097" s="29" t="s">
        <v>75</v>
      </c>
      <c r="M3097" s="104" t="e">
        <f>#REF!</f>
        <v>#REF!</v>
      </c>
      <c r="N3097" s="113" t="e">
        <f>IF(M3097=0,"",CHOOSE(M3097,"6","14","25","39","39","手入力箇所","手入力箇所","手入力箇所","手入力箇所","手入力箇所","手入力箇所","手入力箇所","手入力箇所","手入力箇所","手入力箇所"))</f>
        <v>#REF!</v>
      </c>
    </row>
    <row r="3098" spans="1:14" ht="37.200000000000003" thickBot="1" x14ac:dyDescent="0.25">
      <c r="A3098" s="30" t="s">
        <v>76</v>
      </c>
      <c r="B3098" s="18">
        <v>2</v>
      </c>
      <c r="C3098" s="18">
        <v>3</v>
      </c>
      <c r="D3098" s="18">
        <v>6</v>
      </c>
      <c r="E3098" s="18">
        <v>9</v>
      </c>
      <c r="F3098" s="18"/>
      <c r="G3098" s="18"/>
      <c r="H3098" s="18"/>
      <c r="I3098" s="18"/>
      <c r="J3098" s="62"/>
      <c r="K3098" s="19"/>
      <c r="L3098" s="30" t="s">
        <v>76</v>
      </c>
      <c r="M3098" s="104" t="e">
        <f>#REF!</f>
        <v>#REF!</v>
      </c>
      <c r="N3098" s="113" t="e">
        <f>IF(M3098=0,"",CHOOSE(M3098,"2","3","6","9","9","手入力箇所","手入力箇所","手入力箇所","手入力箇所","手入力箇所","手入力箇所","手入力箇所","手入力箇所","手入力箇所","手入力箇所"))</f>
        <v>#REF!</v>
      </c>
    </row>
    <row r="3099" spans="1:14" ht="27" thickBot="1" x14ac:dyDescent="0.25">
      <c r="A3099" s="31" t="s">
        <v>77</v>
      </c>
      <c r="B3099" s="18">
        <v>12</v>
      </c>
      <c r="C3099" s="18">
        <v>18</v>
      </c>
      <c r="D3099" s="18">
        <v>22</v>
      </c>
      <c r="E3099" s="18">
        <v>26</v>
      </c>
      <c r="F3099" s="62"/>
      <c r="G3099" s="62"/>
      <c r="H3099" s="62"/>
      <c r="I3099" s="62"/>
      <c r="J3099" s="62"/>
      <c r="K3099" s="19"/>
      <c r="L3099" s="31" t="s">
        <v>77</v>
      </c>
      <c r="M3099" s="104" t="e">
        <f>#REF!</f>
        <v>#REF!</v>
      </c>
      <c r="N3099" s="113" t="e">
        <f>IF(M3099=0,"",CHOOSE(M3099,"12","18","22","26","26","手入力箇所","手入力箇所","手入力箇所","手入力箇所","手入力箇所","手入力箇所","手入力箇所","手入力箇所","手入力箇所","手入力箇所"))</f>
        <v>#REF!</v>
      </c>
    </row>
    <row r="3100" spans="1:14" ht="40.200000000000003" thickBot="1" x14ac:dyDescent="0.25">
      <c r="A3100" s="31" t="s">
        <v>78</v>
      </c>
      <c r="B3100" s="18">
        <v>5</v>
      </c>
      <c r="C3100" s="18">
        <v>8</v>
      </c>
      <c r="D3100" s="18">
        <v>11</v>
      </c>
      <c r="E3100" s="18">
        <v>14</v>
      </c>
      <c r="F3100" s="62"/>
      <c r="G3100" s="62"/>
      <c r="H3100" s="62"/>
      <c r="I3100" s="62"/>
      <c r="J3100" s="62"/>
      <c r="K3100" s="19"/>
      <c r="L3100" s="31" t="s">
        <v>78</v>
      </c>
      <c r="M3100" s="104" t="e">
        <f>#REF!</f>
        <v>#REF!</v>
      </c>
      <c r="N3100" s="113" t="e">
        <f>IF(M3100=0,"",CHOOSE(M3100,"5","8","11","14","14","手入力箇所","手入力箇所","手入力箇所","手入力箇所","手入力箇所","手入力箇所","手入力箇所","手入力箇所","手入力箇所","手入力箇所"))</f>
        <v>#REF!</v>
      </c>
    </row>
    <row r="3101" spans="1:14" ht="27" thickBot="1" x14ac:dyDescent="0.25">
      <c r="A3101" s="31" t="s">
        <v>79</v>
      </c>
      <c r="B3101" s="18">
        <v>6</v>
      </c>
      <c r="C3101" s="18">
        <v>11</v>
      </c>
      <c r="D3101" s="18">
        <v>16</v>
      </c>
      <c r="E3101" s="18">
        <v>21</v>
      </c>
      <c r="F3101" s="62"/>
      <c r="G3101" s="62"/>
      <c r="H3101" s="62"/>
      <c r="I3101" s="62"/>
      <c r="J3101" s="62"/>
      <c r="K3101" s="19"/>
      <c r="L3101" s="31" t="s">
        <v>79</v>
      </c>
      <c r="M3101" s="104" t="e">
        <f>#REF!</f>
        <v>#REF!</v>
      </c>
      <c r="N3101" s="113" t="e">
        <f>IF(M3101=0,"",CHOOSE(M3101,"6","11","16","21","21","手入力箇所","手入力箇所","手入力箇所","手入力箇所","手入力箇所","手入力箇所","手入力箇所","手入力箇所","手入力箇所"))</f>
        <v>#REF!</v>
      </c>
    </row>
    <row r="3102" spans="1:14" ht="40.200000000000003" thickBot="1" x14ac:dyDescent="0.25">
      <c r="A3102" s="31" t="s">
        <v>80</v>
      </c>
      <c r="B3102" s="18">
        <v>5</v>
      </c>
      <c r="C3102" s="18">
        <v>7</v>
      </c>
      <c r="D3102" s="18">
        <v>9</v>
      </c>
      <c r="E3102" s="18">
        <v>10</v>
      </c>
      <c r="F3102" s="62"/>
      <c r="G3102" s="62"/>
      <c r="H3102" s="62"/>
      <c r="I3102" s="62"/>
      <c r="J3102" s="62"/>
      <c r="K3102" s="19"/>
      <c r="L3102" s="31" t="s">
        <v>80</v>
      </c>
      <c r="M3102" s="104" t="e">
        <f>#REF!</f>
        <v>#REF!</v>
      </c>
      <c r="N3102" s="113" t="e">
        <f>IF(M3102=0,"",CHOOSE(M3102,"5","7","9","10","10","手入力箇所","手入力箇所","手入力箇所","手入力箇所","手入力箇所","手入力箇所","手入力箇所","手入力箇所","手入力箇所"))</f>
        <v>#REF!</v>
      </c>
    </row>
    <row r="3103" spans="1:14" ht="40.200000000000003" thickBot="1" x14ac:dyDescent="0.25">
      <c r="A3103" s="31" t="s">
        <v>81</v>
      </c>
      <c r="B3103" s="18">
        <v>9</v>
      </c>
      <c r="C3103" s="18">
        <v>14</v>
      </c>
      <c r="D3103" s="62"/>
      <c r="E3103" s="62"/>
      <c r="F3103" s="62"/>
      <c r="G3103" s="62"/>
      <c r="H3103" s="62"/>
      <c r="I3103" s="62"/>
      <c r="J3103" s="62"/>
      <c r="K3103" s="19"/>
      <c r="L3103" s="31" t="s">
        <v>81</v>
      </c>
      <c r="M3103" s="104" t="e">
        <f>#REF!</f>
        <v>#REF!</v>
      </c>
      <c r="N3103" s="113" t="e">
        <f>IF(M3103=0,"",CHOOSE(M3103,"9","14","手入力箇所","手入力箇所","手入力箇所","手入力箇所","手入力箇所","手入力箇所","手入力箇所","手入力箇所","手入力箇所","手入力箇所"))</f>
        <v>#REF!</v>
      </c>
    </row>
    <row r="3104" spans="1:14" ht="13.8" thickBot="1" x14ac:dyDescent="0.25">
      <c r="A3104" s="31" t="s">
        <v>82</v>
      </c>
      <c r="B3104" s="18">
        <v>3</v>
      </c>
      <c r="C3104" s="18">
        <v>4</v>
      </c>
      <c r="D3104" s="18">
        <v>4</v>
      </c>
      <c r="E3104" s="18">
        <v>5</v>
      </c>
      <c r="F3104" s="18">
        <v>6</v>
      </c>
      <c r="G3104" s="18">
        <v>8</v>
      </c>
      <c r="H3104" s="18">
        <v>9</v>
      </c>
      <c r="I3104" s="18">
        <v>11</v>
      </c>
      <c r="J3104" s="18">
        <v>12</v>
      </c>
      <c r="K3104" s="19"/>
      <c r="L3104" s="31" t="s">
        <v>82</v>
      </c>
      <c r="M3104" s="104" t="e">
        <f>#REF!</f>
        <v>#REF!</v>
      </c>
      <c r="N3104" s="113" t="e">
        <f>IF(M3104=0,"",CHOOSE(M3104,"3","4","4","5","5","6","6","6","6","6","8","8","8","8","8","8","8","8","8","8","9","9","9","9","9","9","9","9","9","9","11","11","11","11","11","11","11","11","11","11","12","12","12","12","12","12","12","12","12","12","12","手入力箇所","手入力箇所","手入力箇所","手入力箇所","手入力箇所","手入力箇所","手入力箇所","手入力箇所","手入力箇所","手入力箇所"))</f>
        <v>#REF!</v>
      </c>
    </row>
    <row r="3105" spans="1:14" ht="13.8" thickBot="1" x14ac:dyDescent="0.25">
      <c r="A3105" s="31" t="s">
        <v>83</v>
      </c>
      <c r="B3105" s="18">
        <v>3</v>
      </c>
      <c r="C3105" s="18">
        <v>4</v>
      </c>
      <c r="D3105" s="18">
        <v>4</v>
      </c>
      <c r="E3105" s="18">
        <v>5</v>
      </c>
      <c r="F3105" s="18">
        <v>6</v>
      </c>
      <c r="G3105" s="18">
        <v>8</v>
      </c>
      <c r="H3105" s="18">
        <v>10</v>
      </c>
      <c r="I3105" s="18">
        <v>12</v>
      </c>
      <c r="J3105" s="18">
        <v>13</v>
      </c>
      <c r="K3105" s="19"/>
      <c r="L3105" s="31" t="s">
        <v>83</v>
      </c>
      <c r="M3105" s="104" t="e">
        <f>#REF!</f>
        <v>#REF!</v>
      </c>
      <c r="N3105" s="113" t="e">
        <f>IF(M3105=0,"",CHOOSE(M3105,"3","4","4","5","5","6","6","6","6","6","8","8","8","8","8","8","8","8","8","8","10","10","10","10","10","10","10","10","10","10","12","12","12","12","12","12","12","12","12","12","13","13","13","13","13","13","13","13","13","13","13","手入力箇所","手入力箇所","手入力箇所","手入力箇所","手入力箇所","手入力箇所","手入力箇所","手入力箇所","手入力箇所","手入力箇所"))</f>
        <v>#REF!</v>
      </c>
    </row>
    <row r="3106" spans="1:14" ht="27" thickBot="1" x14ac:dyDescent="0.25">
      <c r="A3106" s="32" t="s">
        <v>84</v>
      </c>
      <c r="B3106" s="20">
        <v>1</v>
      </c>
      <c r="C3106" s="20">
        <v>2</v>
      </c>
      <c r="D3106" s="20">
        <v>3</v>
      </c>
      <c r="E3106" s="20">
        <v>4</v>
      </c>
      <c r="F3106" s="20">
        <v>8</v>
      </c>
      <c r="G3106" s="20">
        <v>19</v>
      </c>
      <c r="H3106" s="63"/>
      <c r="I3106" s="63"/>
      <c r="J3106" s="63"/>
      <c r="K3106" s="21"/>
      <c r="L3106" s="32" t="s">
        <v>84</v>
      </c>
      <c r="M3106" s="104" t="e">
        <f>#REF!</f>
        <v>#REF!</v>
      </c>
      <c r="N3106" s="113" t="e">
        <f>IF(M3106=0,"",CHOOSE(M3106,"1","2","3","4","4","8","8","8","8","8","19","19","19","19","19","19","19","19","19","19","手入力箇所","手入力箇所","手入力箇所","手入力箇所","手入力箇所","手入力箇所","手入力箇所","手入力箇所","手入力箇所","手入力箇所"))</f>
        <v>#REF!</v>
      </c>
    </row>
    <row r="3107" spans="1:14" ht="13.8" thickBot="1" x14ac:dyDescent="0.25"/>
    <row r="3108" spans="1:14" ht="13.8" thickBot="1" x14ac:dyDescent="0.25">
      <c r="A3108" s="686" t="e">
        <f>A3081</f>
        <v>#REF!</v>
      </c>
      <c r="B3108" s="686"/>
      <c r="C3108" s="686"/>
      <c r="D3108" s="687" t="s">
        <v>193</v>
      </c>
      <c r="E3108" s="687"/>
      <c r="F3108" s="687"/>
      <c r="G3108" s="687"/>
      <c r="H3108" s="687"/>
      <c r="I3108" s="687"/>
      <c r="J3108" s="687"/>
      <c r="K3108" s="687"/>
      <c r="L3108" s="687"/>
      <c r="M3108" s="687"/>
      <c r="N3108" s="687"/>
    </row>
    <row r="3109" spans="1:14" ht="13.8" thickBot="1" x14ac:dyDescent="0.25">
      <c r="A3109" s="105"/>
      <c r="B3109" s="33">
        <v>1</v>
      </c>
      <c r="C3109" s="24">
        <v>2</v>
      </c>
      <c r="D3109" s="24">
        <v>3</v>
      </c>
      <c r="E3109" s="24" t="s">
        <v>58</v>
      </c>
      <c r="F3109" s="24" t="s">
        <v>59</v>
      </c>
      <c r="G3109" s="24" t="s">
        <v>60</v>
      </c>
      <c r="H3109" s="24" t="s">
        <v>61</v>
      </c>
      <c r="I3109" s="24" t="s">
        <v>62</v>
      </c>
      <c r="J3109" s="24" t="s">
        <v>194</v>
      </c>
      <c r="K3109" s="102" t="s">
        <v>85</v>
      </c>
      <c r="L3109" s="105" t="s">
        <v>189</v>
      </c>
      <c r="M3109" s="105" t="s">
        <v>188</v>
      </c>
      <c r="N3109" s="105" t="s">
        <v>51</v>
      </c>
    </row>
    <row r="3110" spans="1:14" ht="13.8" thickBot="1" x14ac:dyDescent="0.25">
      <c r="A3110" s="26" t="s">
        <v>56</v>
      </c>
      <c r="B3110" s="22">
        <v>16</v>
      </c>
      <c r="C3110" s="22">
        <v>25</v>
      </c>
      <c r="D3110" s="22">
        <v>32</v>
      </c>
      <c r="E3110" s="22">
        <v>38</v>
      </c>
      <c r="F3110" s="22">
        <v>56</v>
      </c>
      <c r="G3110" s="22">
        <v>87</v>
      </c>
      <c r="H3110" s="22">
        <v>121</v>
      </c>
      <c r="I3110" s="22"/>
      <c r="J3110" s="23"/>
      <c r="K3110" s="68"/>
      <c r="L3110" s="107" t="s">
        <v>56</v>
      </c>
      <c r="M3110" s="103" t="e">
        <f>#REF!</f>
        <v>#REF!</v>
      </c>
      <c r="N3110" s="103" t="e">
        <f>IF(M3110=0,"",CHOOSE(M3110,"16","25","32","38","38","56","56","56","56","56","87","87","87","87","87","87","87","87","87","87","121","121","121","121","121","121","121","121","121","121","手入力箇所","手入力箇所","手入力箇所","手入力箇所","手入力箇所","手入力箇所","手入力箇所","手入力箇所","手入力箇所","手入力箇所"))</f>
        <v>#REF!</v>
      </c>
    </row>
    <row r="3111" spans="1:14" ht="13.8" thickBot="1" x14ac:dyDescent="0.25">
      <c r="A3111" s="27" t="s">
        <v>57</v>
      </c>
      <c r="B3111" s="18">
        <v>25</v>
      </c>
      <c r="C3111" s="18">
        <v>33</v>
      </c>
      <c r="D3111" s="18">
        <v>40</v>
      </c>
      <c r="E3111" s="18">
        <v>45</v>
      </c>
      <c r="F3111" s="18">
        <v>58</v>
      </c>
      <c r="G3111" s="18">
        <v>79</v>
      </c>
      <c r="H3111" s="18"/>
      <c r="I3111" s="18"/>
      <c r="J3111" s="62"/>
      <c r="K3111" s="69"/>
      <c r="L3111" s="107" t="s">
        <v>57</v>
      </c>
      <c r="M3111" s="103" t="e">
        <f>#REF!</f>
        <v>#REF!</v>
      </c>
      <c r="N3111" s="103" t="e">
        <f>IF(M3111=0,"",CHOOSE(M3111,"25","33","40","45","45","58","58","58","58","58","79","79","79","79","79","79","79","79","79","79","手入力箇所","手入力箇所","手入力箇所","手入力箇所","手入力箇所","手入力箇所","手入力箇所","手入力箇所","手入力箇所","手入力箇所"))</f>
        <v>#REF!</v>
      </c>
    </row>
    <row r="3112" spans="1:14" ht="48.6" thickBot="1" x14ac:dyDescent="0.25">
      <c r="A3112" s="28" t="s">
        <v>64</v>
      </c>
      <c r="B3112" s="18">
        <v>32</v>
      </c>
      <c r="C3112" s="18"/>
      <c r="D3112" s="18"/>
      <c r="E3112" s="18"/>
      <c r="F3112" s="18"/>
      <c r="G3112" s="18"/>
      <c r="H3112" s="18"/>
      <c r="I3112" s="18"/>
      <c r="J3112" s="62"/>
      <c r="K3112" s="69"/>
      <c r="L3112" s="108" t="s">
        <v>64</v>
      </c>
      <c r="M3112" s="103" t="e">
        <f>#REF!</f>
        <v>#REF!</v>
      </c>
      <c r="N3112" s="103" t="e">
        <f>IF(M3112=0,"",CHOOSE(M3112,"32","手入力箇所","手入力箇所","手入力箇所","手入力箇所","手入力箇所","手入力箇所","手入力箇所","手入力箇所","手入力箇所","手入力箇所"))</f>
        <v>#REF!</v>
      </c>
    </row>
    <row r="3113" spans="1:14" ht="48.6" thickBot="1" x14ac:dyDescent="0.25">
      <c r="A3113" s="28" t="s">
        <v>65</v>
      </c>
      <c r="B3113" s="18">
        <v>36</v>
      </c>
      <c r="C3113" s="18"/>
      <c r="D3113" s="18"/>
      <c r="E3113" s="18"/>
      <c r="F3113" s="18"/>
      <c r="G3113" s="18"/>
      <c r="H3113" s="18"/>
      <c r="I3113" s="18"/>
      <c r="J3113" s="62"/>
      <c r="K3113" s="69"/>
      <c r="L3113" s="108" t="s">
        <v>65</v>
      </c>
      <c r="M3113" s="103" t="e">
        <f>#REF!</f>
        <v>#REF!</v>
      </c>
      <c r="N3113" s="103" t="e">
        <f>IF(M3113=0,"",CHOOSE(M3113,"36","手入力箇所","手入力箇所","手入力箇所","手入力箇所","手入力箇所","手入力箇所","手入力箇所","手入力箇所","手入力箇所","手入力箇所"))</f>
        <v>#REF!</v>
      </c>
    </row>
    <row r="3114" spans="1:14" ht="24.6" thickBot="1" x14ac:dyDescent="0.25">
      <c r="A3114" s="28" t="s">
        <v>66</v>
      </c>
      <c r="B3114" s="18">
        <v>24</v>
      </c>
      <c r="C3114" s="18">
        <v>30</v>
      </c>
      <c r="D3114" s="18">
        <v>33</v>
      </c>
      <c r="E3114" s="18">
        <v>35</v>
      </c>
      <c r="F3114" s="18">
        <v>42</v>
      </c>
      <c r="G3114" s="18"/>
      <c r="H3114" s="18"/>
      <c r="I3114" s="18"/>
      <c r="J3114" s="62"/>
      <c r="K3114" s="69"/>
      <c r="L3114" s="108" t="s">
        <v>66</v>
      </c>
      <c r="M3114" s="103" t="e">
        <f>#REF!</f>
        <v>#REF!</v>
      </c>
      <c r="N3114" s="103" t="e">
        <f>IF(M3114=0,"",CHOOSE(M3114,"24","30","33","35","35","42","42","42","42","42","手入力箇所","手入力箇所","手入力箇所","手入力箇所","手入力箇所","手入力箇所","手入力箇所","手入力箇所","手入力箇所","手入力箇所"))</f>
        <v>#REF!</v>
      </c>
    </row>
    <row r="3115" spans="1:14" ht="36.6" thickBot="1" x14ac:dyDescent="0.25">
      <c r="A3115" s="28" t="s">
        <v>67</v>
      </c>
      <c r="B3115" s="18">
        <v>7</v>
      </c>
      <c r="C3115" s="18">
        <v>12</v>
      </c>
      <c r="D3115" s="18">
        <v>16</v>
      </c>
      <c r="E3115" s="18">
        <v>19</v>
      </c>
      <c r="F3115" s="18"/>
      <c r="G3115" s="18"/>
      <c r="H3115" s="18"/>
      <c r="I3115" s="18"/>
      <c r="J3115" s="62"/>
      <c r="K3115" s="69"/>
      <c r="L3115" s="108" t="s">
        <v>67</v>
      </c>
      <c r="M3115" s="103" t="e">
        <f>#REF!</f>
        <v>#REF!</v>
      </c>
      <c r="N3115" s="103" t="e">
        <f>IF(M3115=0,"",CHOOSE(M3115,"7","12","16","19","19","手入力箇所","手入力箇所","手入力箇所","手入力箇所","手入力箇所","手入力箇所","手入力箇所","手入力箇所","手入力箇所","手入力箇所"))</f>
        <v>#REF!</v>
      </c>
    </row>
    <row r="3116" spans="1:14" ht="24.6" thickBot="1" x14ac:dyDescent="0.25">
      <c r="A3116" s="28" t="s">
        <v>68</v>
      </c>
      <c r="B3116" s="18">
        <v>21</v>
      </c>
      <c r="C3116" s="18">
        <v>35</v>
      </c>
      <c r="D3116" s="18">
        <v>48</v>
      </c>
      <c r="E3116" s="18">
        <v>59</v>
      </c>
      <c r="F3116" s="18">
        <v>94</v>
      </c>
      <c r="G3116" s="18">
        <v>159</v>
      </c>
      <c r="H3116" s="18">
        <v>235</v>
      </c>
      <c r="I3116" s="18"/>
      <c r="J3116" s="62"/>
      <c r="K3116" s="69"/>
      <c r="L3116" s="108" t="s">
        <v>68</v>
      </c>
      <c r="M3116" s="103" t="e">
        <f>#REF!</f>
        <v>#REF!</v>
      </c>
      <c r="N3116" s="103" t="e">
        <f>IF(M3116=0,"",CHOOSE(M3116,"21","35","48","59","59","94","94","94","94","94","159","159","159","159","159","159","159","159","159","159","235","235","235","235","235","235","235","235","235","235","手入力箇所","手入力箇所","手入力箇所","手入力箇所","手入力箇所","手入力箇所","手入力箇所","手入力箇所","手入力箇所","手入力箇所"))</f>
        <v>#REF!</v>
      </c>
    </row>
    <row r="3117" spans="1:14" ht="36.6" thickBot="1" x14ac:dyDescent="0.25">
      <c r="A3117" s="28" t="s">
        <v>69</v>
      </c>
      <c r="B3117" s="18">
        <v>22</v>
      </c>
      <c r="C3117" s="18">
        <v>26</v>
      </c>
      <c r="D3117" s="18">
        <v>28</v>
      </c>
      <c r="E3117" s="18">
        <v>29</v>
      </c>
      <c r="F3117" s="18">
        <v>34</v>
      </c>
      <c r="G3117" s="18"/>
      <c r="H3117" s="18"/>
      <c r="I3117" s="18"/>
      <c r="J3117" s="62"/>
      <c r="K3117" s="69"/>
      <c r="L3117" s="108" t="s">
        <v>69</v>
      </c>
      <c r="M3117" s="103" t="e">
        <f>#REF!</f>
        <v>#REF!</v>
      </c>
      <c r="N3117" s="103" t="e">
        <f>IF(M3117=0,"",CHOOSE(M3117,"22","26","28","29","29","34","34","34","34","34","手入力箇所","手入力箇所","手入力箇所","手入力箇所","手入力箇所","手入力箇所","手入力箇所","手入力箇所","手入力箇所","手入力箇所"))</f>
        <v>#REF!</v>
      </c>
    </row>
    <row r="3118" spans="1:14" ht="13.8" thickBot="1" x14ac:dyDescent="0.25">
      <c r="A3118" s="27" t="s">
        <v>63</v>
      </c>
      <c r="B3118" s="18">
        <v>21</v>
      </c>
      <c r="C3118" s="18">
        <v>33</v>
      </c>
      <c r="D3118" s="18">
        <v>46</v>
      </c>
      <c r="E3118" s="18">
        <v>56</v>
      </c>
      <c r="F3118" s="18">
        <v>89</v>
      </c>
      <c r="G3118" s="18">
        <v>151</v>
      </c>
      <c r="H3118" s="18">
        <v>224</v>
      </c>
      <c r="I3118" s="18">
        <v>289</v>
      </c>
      <c r="J3118" s="18">
        <v>350</v>
      </c>
      <c r="K3118" s="69"/>
      <c r="L3118" s="107" t="s">
        <v>63</v>
      </c>
      <c r="M3118" s="103" t="e">
        <f>#REF!</f>
        <v>#REF!</v>
      </c>
      <c r="N3118" s="103" t="e">
        <f>IF(M3118=0,"",CHOOSE(M3118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119" spans="1:14" ht="24.6" thickBot="1" x14ac:dyDescent="0.25">
      <c r="A3119" s="34" t="s">
        <v>70</v>
      </c>
      <c r="B3119" s="35">
        <v>13</v>
      </c>
      <c r="C3119" s="35">
        <v>33</v>
      </c>
      <c r="D3119" s="35">
        <v>59</v>
      </c>
      <c r="E3119" s="35"/>
      <c r="F3119" s="35"/>
      <c r="G3119" s="35"/>
      <c r="H3119" s="35"/>
      <c r="I3119" s="35"/>
      <c r="J3119" s="36"/>
      <c r="K3119" s="67"/>
      <c r="L3119" s="108" t="s">
        <v>70</v>
      </c>
      <c r="M3119" s="103" t="e">
        <f>#REF!</f>
        <v>#REF!</v>
      </c>
      <c r="N3119" s="103" t="e">
        <f>IF(M3119=0,"",CHOOSE(M3119,"13","33","59","手入力箇所","手入力箇所","手入力箇所","手入力箇所","手入力箇所","手入力箇所","手入力箇所","手入力箇所","手入力箇所","手入力箇所"))</f>
        <v>#REF!</v>
      </c>
    </row>
    <row r="3120" spans="1:14" ht="13.8" thickBot="1" x14ac:dyDescent="0.25">
      <c r="A3120" s="37" t="s">
        <v>71</v>
      </c>
      <c r="B3120" s="17">
        <v>23</v>
      </c>
      <c r="C3120" s="17">
        <v>39</v>
      </c>
      <c r="D3120" s="17">
        <v>97</v>
      </c>
      <c r="E3120" s="17"/>
      <c r="F3120" s="17"/>
      <c r="G3120" s="17"/>
      <c r="H3120" s="17"/>
      <c r="I3120" s="17"/>
      <c r="J3120" s="64"/>
      <c r="K3120" s="70"/>
      <c r="L3120" s="109" t="s">
        <v>71</v>
      </c>
      <c r="M3120" s="103" t="e">
        <f>#REF!</f>
        <v>#REF!</v>
      </c>
      <c r="N3120" s="103" t="e">
        <f>IF(M3120=0,"",CHOOSE(M3120,"23","39","97","手入力箇所","手入力箇所","手入力箇所","手入力箇所","手入力箇所","手入力箇所","手入力箇所","手入力箇所","手入力箇所","手入力箇所"))</f>
        <v>#REF!</v>
      </c>
    </row>
    <row r="3121" spans="1:14" ht="13.8" thickBot="1" x14ac:dyDescent="0.25">
      <c r="A3121" s="29" t="s">
        <v>72</v>
      </c>
      <c r="B3121" s="18">
        <v>21</v>
      </c>
      <c r="C3121" s="18">
        <v>37</v>
      </c>
      <c r="D3121" s="18">
        <v>58</v>
      </c>
      <c r="E3121" s="18">
        <v>76</v>
      </c>
      <c r="F3121" s="18">
        <v>137</v>
      </c>
      <c r="G3121" s="18"/>
      <c r="H3121" s="18"/>
      <c r="I3121" s="18"/>
      <c r="J3121" s="62"/>
      <c r="K3121" s="69"/>
      <c r="L3121" s="109" t="s">
        <v>72</v>
      </c>
      <c r="M3121" s="103" t="e">
        <f>#REF!</f>
        <v>#REF!</v>
      </c>
      <c r="N3121" s="103" t="e">
        <f>IF(M3121=0,"",CHOOSE(M3121,"21","37","58","76","76","137","137","137","137","137","手入力箇所","手入力箇所","手入力箇所","手入力箇所","手入力箇所","手入力箇所","手入力箇所","手入力箇所","手入力箇所","手入力箇所"))</f>
        <v>#REF!</v>
      </c>
    </row>
    <row r="3122" spans="1:14" ht="13.8" thickBot="1" x14ac:dyDescent="0.25">
      <c r="A3122" s="29" t="s">
        <v>73</v>
      </c>
      <c r="B3122" s="18">
        <v>48</v>
      </c>
      <c r="C3122" s="18">
        <v>93</v>
      </c>
      <c r="D3122" s="18">
        <v>138</v>
      </c>
      <c r="E3122" s="18">
        <v>183</v>
      </c>
      <c r="F3122" s="18"/>
      <c r="G3122" s="18"/>
      <c r="H3122" s="18"/>
      <c r="I3122" s="18"/>
      <c r="J3122" s="62"/>
      <c r="K3122" s="69"/>
      <c r="L3122" s="109" t="s">
        <v>73</v>
      </c>
      <c r="M3122" s="103" t="e">
        <f>#REF!</f>
        <v>#REF!</v>
      </c>
      <c r="N3122" s="103" t="e">
        <f>IF(M3122=0,"",CHOOSE(M3122,"48","93","138","183","183","手入力箇所","手入力箇所","手入力箇所","手入力箇所","手入力箇所","手入力箇所","手入力箇所","手入力箇所","手入力箇所","手入力箇所"))</f>
        <v>#REF!</v>
      </c>
    </row>
    <row r="3123" spans="1:14" ht="37.200000000000003" thickBot="1" x14ac:dyDescent="0.25">
      <c r="A3123" s="30" t="s">
        <v>74</v>
      </c>
      <c r="B3123" s="18">
        <v>13</v>
      </c>
      <c r="C3123" s="18">
        <v>26</v>
      </c>
      <c r="D3123" s="18">
        <v>40</v>
      </c>
      <c r="E3123" s="18">
        <v>55</v>
      </c>
      <c r="F3123" s="18">
        <v>107</v>
      </c>
      <c r="G3123" s="18">
        <v>224</v>
      </c>
      <c r="H3123" s="18">
        <v>386</v>
      </c>
      <c r="I3123" s="18"/>
      <c r="J3123" s="62"/>
      <c r="K3123" s="69"/>
      <c r="L3123" s="110" t="s">
        <v>74</v>
      </c>
      <c r="M3123" s="103" t="e">
        <f>#REF!</f>
        <v>#REF!</v>
      </c>
      <c r="N3123" s="103" t="e">
        <f>IF(M3123=0,"",CHOOSE(M3123,"13","26","40","55","55","107","107","107","107","107","224","224","224","224","224","224","224","224","224","224","386","386","386","386","386","386","386","386","386","386","手入力箇所","手入力箇所","手入力箇所","手入力箇所","手入力箇所","手入力箇所","手入力箇所","手入力箇所","手入力箇所","手入力箇所"))</f>
        <v>#REF!</v>
      </c>
    </row>
    <row r="3124" spans="1:14" ht="13.8" thickBot="1" x14ac:dyDescent="0.25">
      <c r="A3124" s="29" t="s">
        <v>75</v>
      </c>
      <c r="B3124" s="18">
        <v>36</v>
      </c>
      <c r="C3124" s="18">
        <v>98</v>
      </c>
      <c r="D3124" s="18">
        <v>173</v>
      </c>
      <c r="E3124" s="18">
        <v>274</v>
      </c>
      <c r="F3124" s="18"/>
      <c r="G3124" s="18"/>
      <c r="H3124" s="18"/>
      <c r="I3124" s="18"/>
      <c r="J3124" s="62"/>
      <c r="K3124" s="69"/>
      <c r="L3124" s="109" t="s">
        <v>75</v>
      </c>
      <c r="M3124" s="103" t="e">
        <f>#REF!</f>
        <v>#REF!</v>
      </c>
      <c r="N3124" s="103" t="e">
        <f>IF(M3124=0,"",CHOOSE(M3124,"36","98","173","274","274","手入力箇所","手入力箇所","手入力箇所","手入力箇所","手入力箇所","手入力箇所","手入力箇所","手入力箇所","手入力箇所","手入力箇所"))</f>
        <v>#REF!</v>
      </c>
    </row>
    <row r="3125" spans="1:14" ht="37.200000000000003" thickBot="1" x14ac:dyDescent="0.25">
      <c r="A3125" s="30" t="s">
        <v>76</v>
      </c>
      <c r="B3125" s="18">
        <v>127</v>
      </c>
      <c r="C3125" s="18">
        <v>127</v>
      </c>
      <c r="D3125" s="18">
        <v>127</v>
      </c>
      <c r="E3125" s="18">
        <v>127</v>
      </c>
      <c r="F3125" s="18"/>
      <c r="G3125" s="18"/>
      <c r="H3125" s="18"/>
      <c r="I3125" s="18"/>
      <c r="J3125" s="62"/>
      <c r="K3125" s="69"/>
      <c r="L3125" s="110" t="s">
        <v>76</v>
      </c>
      <c r="M3125" s="103" t="e">
        <f>#REF!</f>
        <v>#REF!</v>
      </c>
      <c r="N3125" s="103" t="e">
        <f>IF(M3125=0,"",CHOOSE(M3125,"127","127","127","127","127","手入力箇所","手入力箇所","手入力箇所","手入力箇所","手入力箇所","手入力箇所","手入力箇所","手入力箇所","手入力箇所","手入力箇所"))</f>
        <v>#REF!</v>
      </c>
    </row>
    <row r="3126" spans="1:14" ht="27" thickBot="1" x14ac:dyDescent="0.25">
      <c r="A3126" s="31" t="s">
        <v>77</v>
      </c>
      <c r="B3126" s="18">
        <v>42</v>
      </c>
      <c r="C3126" s="18">
        <v>90</v>
      </c>
      <c r="D3126" s="18">
        <v>141</v>
      </c>
      <c r="E3126" s="18">
        <v>193</v>
      </c>
      <c r="F3126" s="62"/>
      <c r="G3126" s="62"/>
      <c r="H3126" s="62"/>
      <c r="I3126" s="62"/>
      <c r="J3126" s="62"/>
      <c r="K3126" s="69"/>
      <c r="L3126" s="111" t="s">
        <v>77</v>
      </c>
      <c r="M3126" s="103" t="e">
        <f>#REF!</f>
        <v>#REF!</v>
      </c>
      <c r="N3126" s="103" t="e">
        <f>IF(M3126=0,"",CHOOSE(M3126,"42","90","141","193","1936","手入力箇所","手入力箇所","手入力箇所","手入力箇所","手入力箇所","手入力箇所","手入力箇所","手入力箇所","手入力箇所","手入力箇所"))</f>
        <v>#REF!</v>
      </c>
    </row>
    <row r="3127" spans="1:14" ht="40.200000000000003" thickBot="1" x14ac:dyDescent="0.25">
      <c r="A3127" s="31" t="s">
        <v>78</v>
      </c>
      <c r="B3127" s="18">
        <v>24</v>
      </c>
      <c r="C3127" s="18">
        <v>43</v>
      </c>
      <c r="D3127" s="18">
        <v>61</v>
      </c>
      <c r="E3127" s="18">
        <v>76</v>
      </c>
      <c r="F3127" s="62"/>
      <c r="G3127" s="62"/>
      <c r="H3127" s="62"/>
      <c r="I3127" s="62"/>
      <c r="J3127" s="62"/>
      <c r="K3127" s="69"/>
      <c r="L3127" s="111" t="s">
        <v>78</v>
      </c>
      <c r="M3127" s="103" t="e">
        <f>#REF!</f>
        <v>#REF!</v>
      </c>
      <c r="N3127" s="103" t="e">
        <f>IF(M3127=0,"",CHOOSE(M3127,"24","43","61","76","76","手入力箇所","手入力箇所","手入力箇所","手入力箇所","手入力箇所","手入力箇所","手入力箇所","手入力箇所","手入力箇所","手入力箇所"))</f>
        <v>#REF!</v>
      </c>
    </row>
    <row r="3128" spans="1:14" ht="27" thickBot="1" x14ac:dyDescent="0.25">
      <c r="A3128" s="31" t="s">
        <v>79</v>
      </c>
      <c r="B3128" s="18">
        <v>54</v>
      </c>
      <c r="C3128" s="18">
        <v>77</v>
      </c>
      <c r="D3128" s="18">
        <v>94</v>
      </c>
      <c r="E3128" s="18">
        <v>107</v>
      </c>
      <c r="F3128" s="62"/>
      <c r="G3128" s="62"/>
      <c r="H3128" s="62"/>
      <c r="I3128" s="62"/>
      <c r="J3128" s="62"/>
      <c r="K3128" s="69"/>
      <c r="L3128" s="111" t="s">
        <v>79</v>
      </c>
      <c r="M3128" s="103" t="e">
        <f>#REF!</f>
        <v>#REF!</v>
      </c>
      <c r="N3128" s="103" t="e">
        <f>IF(M3128=0,"",CHOOSE(M3128,"54","77","94","107","107","手入力箇所","手入力箇所","手入力箇所","手入力箇所","手入力箇所","手入力箇所","手入力箇所","手入力箇所","手入力箇所","手入力箇所"))</f>
        <v>#REF!</v>
      </c>
    </row>
    <row r="3129" spans="1:14" ht="40.200000000000003" thickBot="1" x14ac:dyDescent="0.25">
      <c r="A3129" s="31" t="s">
        <v>80</v>
      </c>
      <c r="B3129" s="18">
        <v>49</v>
      </c>
      <c r="C3129" s="18">
        <v>53</v>
      </c>
      <c r="D3129" s="18">
        <v>55</v>
      </c>
      <c r="E3129" s="18">
        <v>56</v>
      </c>
      <c r="F3129" s="62"/>
      <c r="G3129" s="62"/>
      <c r="H3129" s="62"/>
      <c r="I3129" s="62"/>
      <c r="J3129" s="62"/>
      <c r="K3129" s="69"/>
      <c r="L3129" s="111" t="s">
        <v>80</v>
      </c>
      <c r="M3129" s="103" t="e">
        <f>#REF!</f>
        <v>#REF!</v>
      </c>
      <c r="N3129" s="103" t="e">
        <f>IF(M3129=0,"",CHOOSE(M3129,"49","53","55","56","56","手入力箇所","手入力箇所","手入力箇所","手入力箇所","手入力箇所","手入力箇所","手入力箇所","手入力箇所","手入力箇所","手入力箇所"))</f>
        <v>#REF!</v>
      </c>
    </row>
    <row r="3130" spans="1:14" ht="40.200000000000003" thickBot="1" x14ac:dyDescent="0.25">
      <c r="A3130" s="38" t="s">
        <v>81</v>
      </c>
      <c r="B3130" s="35">
        <v>232</v>
      </c>
      <c r="C3130" s="35">
        <v>232</v>
      </c>
      <c r="D3130" s="36"/>
      <c r="E3130" s="36"/>
      <c r="F3130" s="36"/>
      <c r="G3130" s="36"/>
      <c r="H3130" s="36"/>
      <c r="I3130" s="36"/>
      <c r="J3130" s="36"/>
      <c r="K3130" s="67"/>
      <c r="L3130" s="111" t="s">
        <v>81</v>
      </c>
      <c r="M3130" s="103" t="e">
        <f>#REF!</f>
        <v>#REF!</v>
      </c>
      <c r="N3130" s="103" t="e">
        <f>IF(M3130=0,"",CHOOSE(M3130,"232","232","手入力箇所","手入力箇所","手入力箇所","手入力箇所","手入力箇所","手入力箇所","手入力箇所","手入力箇所","手入力箇所","手入力箇所"))</f>
        <v>#REF!</v>
      </c>
    </row>
    <row r="3131" spans="1:14" ht="13.8" thickBot="1" x14ac:dyDescent="0.25">
      <c r="A3131" s="39" t="s">
        <v>82</v>
      </c>
      <c r="B3131" s="17">
        <v>6</v>
      </c>
      <c r="C3131" s="17">
        <v>9</v>
      </c>
      <c r="D3131" s="17">
        <v>11</v>
      </c>
      <c r="E3131" s="17">
        <v>13</v>
      </c>
      <c r="F3131" s="17">
        <v>18</v>
      </c>
      <c r="G3131" s="17">
        <v>26</v>
      </c>
      <c r="H3131" s="17">
        <v>35</v>
      </c>
      <c r="I3131" s="17">
        <v>43</v>
      </c>
      <c r="J3131" s="17">
        <v>49</v>
      </c>
      <c r="K3131" s="70"/>
      <c r="L3131" s="111" t="s">
        <v>82</v>
      </c>
      <c r="M3131" s="103" t="e">
        <f>#REF!</f>
        <v>#REF!</v>
      </c>
      <c r="N3131" s="103" t="e">
        <f>IF(M3131=0,"",CHOOSE(M3131,"6","9","11","13","13","18","18","18","18","18","26","26","26","26","26","26","26","26","26","26","35","35","35","35","35","35","35","35","35","35","43","43","43","43","43","43","43","43","43","43","49","49","49","49","49","49","49","49","49","49","手入力箇所","手入力箇所","手入力箇所","手入力箇所","手入力箇所","手入力箇所","手入力箇所","手入力箇所","手入力箇所","手入力箇所"))</f>
        <v>#REF!</v>
      </c>
    </row>
    <row r="3132" spans="1:14" ht="13.8" thickBot="1" x14ac:dyDescent="0.25">
      <c r="A3132" s="31" t="s">
        <v>83</v>
      </c>
      <c r="B3132" s="18">
        <v>6</v>
      </c>
      <c r="C3132" s="18">
        <v>10</v>
      </c>
      <c r="D3132" s="18">
        <v>14</v>
      </c>
      <c r="E3132" s="18">
        <v>17</v>
      </c>
      <c r="F3132" s="18">
        <v>29</v>
      </c>
      <c r="G3132" s="18">
        <v>50</v>
      </c>
      <c r="H3132" s="18">
        <v>76</v>
      </c>
      <c r="I3132" s="18">
        <v>100</v>
      </c>
      <c r="J3132" s="18">
        <v>123</v>
      </c>
      <c r="K3132" s="69"/>
      <c r="L3132" s="111" t="s">
        <v>83</v>
      </c>
      <c r="M3132" s="103" t="e">
        <f>#REF!</f>
        <v>#REF!</v>
      </c>
      <c r="N3132" s="103" t="e">
        <f>IF(M3132=0,"",CHOOSE(M3132,"6","10","14","17","17","29","29","29","29","29","50","50","50","50","50","50","50","50","50","50","76","76","76","76","76","76","76","76","76","76","100","100","100","100","100","100","100","100","100","100","123","123","123","123","123","123","123","123","123","123","手入力箇所","手入力箇所","手入力箇所","手入力箇所","手入力箇所","手入力箇所","手入力箇所","手入力箇所","手入力箇所"))</f>
        <v>#REF!</v>
      </c>
    </row>
    <row r="3133" spans="1:14" ht="27" thickBot="1" x14ac:dyDescent="0.25">
      <c r="A3133" s="32" t="s">
        <v>84</v>
      </c>
      <c r="B3133" s="20">
        <v>9</v>
      </c>
      <c r="C3133" s="20">
        <v>15</v>
      </c>
      <c r="D3133" s="20">
        <v>20</v>
      </c>
      <c r="E3133" s="20">
        <v>24</v>
      </c>
      <c r="F3133" s="20">
        <v>39</v>
      </c>
      <c r="G3133" s="20">
        <v>65</v>
      </c>
      <c r="H3133" s="63"/>
      <c r="I3133" s="63"/>
      <c r="J3133" s="63"/>
      <c r="K3133" s="106"/>
      <c r="L3133" s="111" t="s">
        <v>84</v>
      </c>
      <c r="M3133" s="103" t="e">
        <f>#REF!</f>
        <v>#REF!</v>
      </c>
      <c r="N3133" s="103" t="e">
        <f>IF(M3133=0,"",CHOOSE(M3133,"9","15","20","24","24","39","39","39","39","39","65","65","65","65","65","65","65","65","65","65","手入力箇所","手入力箇所","手入力箇所","手入力箇所","手入力箇所","手入力箇所","手入力箇所","手入力箇所","手入力箇所","手入力箇所"))</f>
        <v>#REF!</v>
      </c>
    </row>
    <row r="3136" spans="1:14" ht="13.8" thickBot="1" x14ac:dyDescent="0.25"/>
    <row r="3137" spans="1:14" ht="13.8" thickBot="1" x14ac:dyDescent="0.25">
      <c r="A3137" s="688" t="e">
        <f>#REF!</f>
        <v>#REF!</v>
      </c>
      <c r="B3137" s="688"/>
      <c r="C3137" s="688"/>
      <c r="D3137" s="689" t="s">
        <v>192</v>
      </c>
      <c r="E3137" s="689"/>
      <c r="F3137" s="689"/>
      <c r="G3137" s="689"/>
      <c r="H3137" s="689"/>
      <c r="I3137" s="689"/>
      <c r="J3137" s="689"/>
      <c r="K3137" s="689"/>
      <c r="L3137" s="689"/>
      <c r="M3137" s="689"/>
      <c r="N3137" s="689"/>
    </row>
    <row r="3138" spans="1:14" ht="13.8" thickBot="1" x14ac:dyDescent="0.25">
      <c r="A3138" s="65"/>
      <c r="B3138" s="33">
        <v>1</v>
      </c>
      <c r="C3138" s="24">
        <v>2</v>
      </c>
      <c r="D3138" s="24">
        <v>3</v>
      </c>
      <c r="E3138" s="24" t="s">
        <v>58</v>
      </c>
      <c r="F3138" s="24" t="s">
        <v>59</v>
      </c>
      <c r="G3138" s="24" t="s">
        <v>60</v>
      </c>
      <c r="H3138" s="24" t="s">
        <v>61</v>
      </c>
      <c r="I3138" s="24" t="s">
        <v>62</v>
      </c>
      <c r="J3138" s="24" t="s">
        <v>194</v>
      </c>
      <c r="K3138" s="25" t="s">
        <v>85</v>
      </c>
      <c r="L3138" s="105" t="s">
        <v>189</v>
      </c>
      <c r="M3138" s="105" t="s">
        <v>188</v>
      </c>
      <c r="N3138" s="105" t="s">
        <v>51</v>
      </c>
    </row>
    <row r="3139" spans="1:14" ht="13.8" thickBot="1" x14ac:dyDescent="0.25">
      <c r="A3139" s="26" t="s">
        <v>56</v>
      </c>
      <c r="B3139" s="22">
        <v>5</v>
      </c>
      <c r="C3139" s="22">
        <v>7</v>
      </c>
      <c r="D3139" s="22">
        <v>8</v>
      </c>
      <c r="E3139" s="22">
        <v>8</v>
      </c>
      <c r="F3139" s="22">
        <v>10</v>
      </c>
      <c r="G3139" s="22">
        <v>13</v>
      </c>
      <c r="H3139" s="22">
        <v>16</v>
      </c>
      <c r="I3139" s="22"/>
      <c r="J3139" s="23"/>
      <c r="K3139" s="1"/>
      <c r="L3139" s="26" t="s">
        <v>56</v>
      </c>
      <c r="M3139" s="104" t="e">
        <f>#REF!</f>
        <v>#REF!</v>
      </c>
      <c r="N3139" s="112" t="e">
        <f>IF(M3139=0,"",CHOOSE(M3139,"5","7","8","8","8","10","10","10","10","10","13","13","13","13","13","13","13","13","13","13","16","16","16","16","16","16","16","16","16","16","16","手入力箇所","手入力箇所","手入力箇所","手入力箇所","手入力箇所","手入力箇所","手入力箇所","手入力箇所","手入力箇所","手入力箇所"))</f>
        <v>#REF!</v>
      </c>
    </row>
    <row r="3140" spans="1:14" ht="13.8" thickBot="1" x14ac:dyDescent="0.25">
      <c r="A3140" s="27" t="s">
        <v>57</v>
      </c>
      <c r="B3140" s="18">
        <v>5</v>
      </c>
      <c r="C3140" s="18">
        <v>7</v>
      </c>
      <c r="D3140" s="18">
        <v>8</v>
      </c>
      <c r="E3140" s="18">
        <v>9</v>
      </c>
      <c r="F3140" s="18">
        <v>12</v>
      </c>
      <c r="G3140" s="18">
        <v>16</v>
      </c>
      <c r="H3140" s="18"/>
      <c r="I3140" s="18"/>
      <c r="J3140" s="62"/>
      <c r="K3140" s="19"/>
      <c r="L3140" s="27" t="s">
        <v>57</v>
      </c>
      <c r="M3140" s="104" t="e">
        <f>#REF!</f>
        <v>#REF!</v>
      </c>
      <c r="N3140" s="113" t="e">
        <f>IF(M3140=0,"",CHOOSE(M3140,"5","7","8","9","9","12","12","12","12","12","16","16","16","16","16","16","16","16","16","16","手入力箇所","手入力箇所","手入力箇所","手入力箇所","手入力箇所","手入力箇所","手入力箇所","手入力箇所","手入力箇所","手入力箇所"))</f>
        <v>#REF!</v>
      </c>
    </row>
    <row r="3141" spans="1:14" ht="48.6" thickBot="1" x14ac:dyDescent="0.25">
      <c r="A3141" s="28" t="s">
        <v>64</v>
      </c>
      <c r="B3141" s="18">
        <v>6</v>
      </c>
      <c r="C3141" s="18"/>
      <c r="D3141" s="18"/>
      <c r="E3141" s="18"/>
      <c r="F3141" s="18"/>
      <c r="G3141" s="18"/>
      <c r="H3141" s="18"/>
      <c r="I3141" s="18"/>
      <c r="J3141" s="62"/>
      <c r="K3141" s="19"/>
      <c r="L3141" s="28" t="s">
        <v>64</v>
      </c>
      <c r="M3141" s="104" t="e">
        <f>#REF!</f>
        <v>#REF!</v>
      </c>
      <c r="N3141" s="113" t="e">
        <f>IF(M3141=0,"",CHOOSE(M3141,"6","手入力箇所","手入力箇所","手入力箇所","手入力箇所","手入力箇所","手入力箇所","手入力箇所","手入力箇所","手入力箇所","手入力箇所","",""))</f>
        <v>#REF!</v>
      </c>
    </row>
    <row r="3142" spans="1:14" ht="48.6" thickBot="1" x14ac:dyDescent="0.25">
      <c r="A3142" s="28" t="s">
        <v>65</v>
      </c>
      <c r="B3142" s="18">
        <v>6</v>
      </c>
      <c r="C3142" s="18"/>
      <c r="D3142" s="18"/>
      <c r="E3142" s="18"/>
      <c r="F3142" s="18"/>
      <c r="G3142" s="18"/>
      <c r="H3142" s="18"/>
      <c r="I3142" s="18"/>
      <c r="J3142" s="62"/>
      <c r="K3142" s="19"/>
      <c r="L3142" s="28" t="s">
        <v>65</v>
      </c>
      <c r="M3142" s="104" t="e">
        <f>#REF!</f>
        <v>#REF!</v>
      </c>
      <c r="N3142" s="113" t="e">
        <f>IF(M3142=0,"",CHOOSE(M3142,"6","手入力箇所","手入力箇所","手入力箇所","手入力箇所","手入力箇所","手入力箇所","手入力箇所","手入力箇所","手入力箇所","手入力箇所","",""))</f>
        <v>#REF!</v>
      </c>
    </row>
    <row r="3143" spans="1:14" ht="24.6" thickBot="1" x14ac:dyDescent="0.25">
      <c r="A3143" s="28" t="s">
        <v>66</v>
      </c>
      <c r="B3143" s="18">
        <v>5</v>
      </c>
      <c r="C3143" s="18">
        <v>7</v>
      </c>
      <c r="D3143" s="18">
        <v>8</v>
      </c>
      <c r="E3143" s="18">
        <v>9</v>
      </c>
      <c r="F3143" s="18">
        <v>12</v>
      </c>
      <c r="G3143" s="18"/>
      <c r="H3143" s="18"/>
      <c r="I3143" s="18"/>
      <c r="J3143" s="62"/>
      <c r="K3143" s="19"/>
      <c r="L3143" s="28" t="s">
        <v>66</v>
      </c>
      <c r="M3143" s="104" t="e">
        <f>#REF!</f>
        <v>#REF!</v>
      </c>
      <c r="N3143" s="113" t="e">
        <f>IF(M3143=0,"",CHOOSE(M3143,"5","7","8","9","9","12","12","12","12","12","手入力箇所","手入力箇所","手入力箇所","手入力箇所","手入力箇所","手入力箇所","手入力箇所","手入力箇所","手入力箇所","手入力箇所"))</f>
        <v>#REF!</v>
      </c>
    </row>
    <row r="3144" spans="1:14" ht="36.6" thickBot="1" x14ac:dyDescent="0.25">
      <c r="A3144" s="28" t="s">
        <v>67</v>
      </c>
      <c r="B3144" s="18">
        <v>4</v>
      </c>
      <c r="C3144" s="18">
        <v>5</v>
      </c>
      <c r="D3144" s="18">
        <v>5</v>
      </c>
      <c r="E3144" s="18">
        <v>6</v>
      </c>
      <c r="F3144" s="18"/>
      <c r="G3144" s="18"/>
      <c r="H3144" s="18"/>
      <c r="I3144" s="18"/>
      <c r="J3144" s="62"/>
      <c r="K3144" s="19"/>
      <c r="L3144" s="28" t="s">
        <v>67</v>
      </c>
      <c r="M3144" s="104" t="e">
        <f>#REF!</f>
        <v>#REF!</v>
      </c>
      <c r="N3144" s="113" t="e">
        <f>IF(M3144=0,"",CHOOSE(M3144,"4","5","5","6","6","手入力箇所","手入力箇所","手入力箇所","手入力箇所","手入力箇所","手入力箇所","手入力箇所","手入力箇所","手入力箇所","手入力箇所"))</f>
        <v>#REF!</v>
      </c>
    </row>
    <row r="3145" spans="1:14" ht="24.6" thickBot="1" x14ac:dyDescent="0.25">
      <c r="A3145" s="28" t="s">
        <v>68</v>
      </c>
      <c r="B3145" s="18">
        <v>12</v>
      </c>
      <c r="C3145" s="18">
        <v>12</v>
      </c>
      <c r="D3145" s="18">
        <v>12</v>
      </c>
      <c r="E3145" s="18">
        <v>12</v>
      </c>
      <c r="F3145" s="18">
        <v>12</v>
      </c>
      <c r="G3145" s="18">
        <v>12</v>
      </c>
      <c r="H3145" s="18">
        <v>12</v>
      </c>
      <c r="I3145" s="18"/>
      <c r="J3145" s="62"/>
      <c r="K3145" s="19"/>
      <c r="L3145" s="28" t="s">
        <v>68</v>
      </c>
      <c r="M3145" s="104" t="e">
        <f>#REF!</f>
        <v>#REF!</v>
      </c>
      <c r="N3145" s="113" t="e">
        <f>IF(M3145=0,"",CHOOSE(M3145,"12","12","12","12","12","12","12","12","12","12","12","12","12","12","12","12","12","12","12","12","12","12","12","12","12","12","12","12","12","12","手入力箇所","手入力箇所","手入力箇所","手入力箇所","手入力箇所","手入力箇所","手入力箇所","手入力箇所","手入力箇所","手入力箇所"))</f>
        <v>#REF!</v>
      </c>
    </row>
    <row r="3146" spans="1:14" ht="36.6" thickBot="1" x14ac:dyDescent="0.25">
      <c r="A3146" s="28" t="s">
        <v>69</v>
      </c>
      <c r="B3146" s="18">
        <v>7</v>
      </c>
      <c r="C3146" s="18">
        <v>7</v>
      </c>
      <c r="D3146" s="18">
        <v>7</v>
      </c>
      <c r="E3146" s="18">
        <v>7</v>
      </c>
      <c r="F3146" s="18">
        <v>7</v>
      </c>
      <c r="G3146" s="18"/>
      <c r="H3146" s="18"/>
      <c r="I3146" s="18"/>
      <c r="J3146" s="62"/>
      <c r="K3146" s="19"/>
      <c r="L3146" s="28" t="s">
        <v>69</v>
      </c>
      <c r="M3146" s="104" t="e">
        <f>#REF!</f>
        <v>#REF!</v>
      </c>
      <c r="N3146" s="113" t="e">
        <f>IF(M3146=0,"",CHOOSE(M3146,"7","7","7","7","7","7","7","7","7","7","手入力箇所","手入力箇所","手入力箇所","手入力箇所","手入力箇所","手入力箇所","手入力箇所","手入力箇所","手入力箇所","手入力箇所"))</f>
        <v>#REF!</v>
      </c>
    </row>
    <row r="3147" spans="1:14" ht="13.8" thickBot="1" x14ac:dyDescent="0.25">
      <c r="A3147" s="27" t="s">
        <v>63</v>
      </c>
      <c r="B3147" s="18">
        <v>4</v>
      </c>
      <c r="C3147" s="18">
        <v>5</v>
      </c>
      <c r="D3147" s="18">
        <v>7</v>
      </c>
      <c r="E3147" s="18">
        <v>8</v>
      </c>
      <c r="F3147" s="18">
        <v>11</v>
      </c>
      <c r="G3147" s="18">
        <v>16</v>
      </c>
      <c r="H3147" s="18">
        <v>22</v>
      </c>
      <c r="I3147" s="18">
        <v>26</v>
      </c>
      <c r="J3147" s="18">
        <v>31</v>
      </c>
      <c r="K3147" s="19"/>
      <c r="L3147" s="27" t="s">
        <v>63</v>
      </c>
      <c r="M3147" s="104" t="e">
        <f>#REF!</f>
        <v>#REF!</v>
      </c>
      <c r="N3147" s="113" t="e">
        <f>IF(M3147=0,"",CHOOSE(M3147,"4","5","7","8","8","11","11","11","11","11","16","16","16","16","16","16","16","16","16","16","22","22","22","22","22","22","22","22","22","22","26","26","26","26","26","26","26","26","26","26","31","31","31","31","31","31","31","31","31","31","31","手入力箇所","手入力箇所","手入力箇所","手入力箇所","手入力箇所","手入力箇所","手入力箇所","手入力箇所","手入力箇所","手入力箇所"))</f>
        <v>#REF!</v>
      </c>
    </row>
    <row r="3148" spans="1:14" ht="24.6" thickBot="1" x14ac:dyDescent="0.25">
      <c r="A3148" s="28" t="s">
        <v>70</v>
      </c>
      <c r="B3148" s="18">
        <v>5</v>
      </c>
      <c r="C3148" s="18">
        <v>6</v>
      </c>
      <c r="D3148" s="18">
        <v>7</v>
      </c>
      <c r="E3148" s="18"/>
      <c r="F3148" s="18"/>
      <c r="G3148" s="18"/>
      <c r="H3148" s="18"/>
      <c r="I3148" s="18"/>
      <c r="J3148" s="62"/>
      <c r="K3148" s="19"/>
      <c r="L3148" s="28" t="s">
        <v>70</v>
      </c>
      <c r="M3148" s="104" t="e">
        <f>#REF!</f>
        <v>#REF!</v>
      </c>
      <c r="N3148" s="113" t="e">
        <f>IF(M3148=0,"",CHOOSE(M3148,"5","6","7","手入力箇所","手入力箇所","手入力箇所","手入力箇所","手入力箇所","手入力箇所","手入力箇所","手入力箇所","手入力箇所","手入力箇所"))</f>
        <v>#REF!</v>
      </c>
    </row>
    <row r="3149" spans="1:14" ht="13.8" thickBot="1" x14ac:dyDescent="0.25">
      <c r="A3149" s="29" t="s">
        <v>71</v>
      </c>
      <c r="B3149" s="18">
        <v>3</v>
      </c>
      <c r="C3149" s="18">
        <v>6</v>
      </c>
      <c r="D3149" s="18">
        <v>19</v>
      </c>
      <c r="E3149" s="18"/>
      <c r="F3149" s="18"/>
      <c r="G3149" s="18"/>
      <c r="H3149" s="18"/>
      <c r="I3149" s="18"/>
      <c r="J3149" s="62"/>
      <c r="K3149" s="19"/>
      <c r="L3149" s="29" t="s">
        <v>71</v>
      </c>
      <c r="M3149" s="104" t="e">
        <f>#REF!</f>
        <v>#REF!</v>
      </c>
      <c r="N3149" s="113" t="e">
        <f>IF(M3149=0,"",CHOOSE(M3149,"3","6","19","手入力箇所","手入力箇所","手入力箇所","手入力箇所","手入力箇所","手入力箇所","手入力箇所","手入力箇所","手入力箇所","手入力箇所"))</f>
        <v>#REF!</v>
      </c>
    </row>
    <row r="3150" spans="1:14" ht="13.8" thickBot="1" x14ac:dyDescent="0.25">
      <c r="A3150" s="29" t="s">
        <v>72</v>
      </c>
      <c r="B3150" s="18">
        <v>1</v>
      </c>
      <c r="C3150" s="18">
        <v>3</v>
      </c>
      <c r="D3150" s="18">
        <v>5</v>
      </c>
      <c r="E3150" s="18">
        <v>9</v>
      </c>
      <c r="F3150" s="18">
        <v>26</v>
      </c>
      <c r="G3150" s="18"/>
      <c r="H3150" s="18"/>
      <c r="I3150" s="18"/>
      <c r="J3150" s="62"/>
      <c r="K3150" s="19"/>
      <c r="L3150" s="29" t="s">
        <v>72</v>
      </c>
      <c r="M3150" s="104" t="e">
        <f>#REF!</f>
        <v>#REF!</v>
      </c>
      <c r="N3150" s="113" t="e">
        <f>IF(M3150=0,"",CHOOSE(M3150,"1","3","5","9","9","26","26","26","26","26","手入力箇所","手入力箇所","手入力箇所","手入力箇所","手入力箇所","手入力箇所","手入力箇所","手入力箇所","手入力箇所","手入力箇所"))</f>
        <v>#REF!</v>
      </c>
    </row>
    <row r="3151" spans="1:14" ht="13.8" thickBot="1" x14ac:dyDescent="0.25">
      <c r="A3151" s="29" t="s">
        <v>73</v>
      </c>
      <c r="B3151" s="18">
        <v>4</v>
      </c>
      <c r="C3151" s="18">
        <v>11</v>
      </c>
      <c r="D3151" s="18">
        <v>20</v>
      </c>
      <c r="E3151" s="18">
        <v>33</v>
      </c>
      <c r="F3151" s="18"/>
      <c r="G3151" s="18"/>
      <c r="H3151" s="18"/>
      <c r="I3151" s="18"/>
      <c r="J3151" s="62"/>
      <c r="K3151" s="19"/>
      <c r="L3151" s="29" t="s">
        <v>73</v>
      </c>
      <c r="M3151" s="104" t="e">
        <f>#REF!</f>
        <v>#REF!</v>
      </c>
      <c r="N3151" s="113" t="e">
        <f>IF(M3151=0,"",CHOOSE(M3151,"4","11","20","33","33","手入力箇所","手入力箇所","手入力箇所","手入力箇所","手入力箇所","手入力箇所","手入力箇所","手入力箇所","手入力箇所","手入力箇所"))</f>
        <v>#REF!</v>
      </c>
    </row>
    <row r="3152" spans="1:14" ht="37.200000000000003" thickBot="1" x14ac:dyDescent="0.25">
      <c r="A3152" s="30" t="s">
        <v>74</v>
      </c>
      <c r="B3152" s="18">
        <v>4</v>
      </c>
      <c r="C3152" s="18">
        <v>6</v>
      </c>
      <c r="D3152" s="18">
        <v>8</v>
      </c>
      <c r="E3152" s="18">
        <v>10</v>
      </c>
      <c r="F3152" s="18">
        <v>15</v>
      </c>
      <c r="G3152" s="18">
        <v>23</v>
      </c>
      <c r="H3152" s="18">
        <v>33</v>
      </c>
      <c r="I3152" s="18"/>
      <c r="J3152" s="62"/>
      <c r="K3152" s="19"/>
      <c r="L3152" s="30" t="s">
        <v>74</v>
      </c>
      <c r="M3152" s="104" t="e">
        <f>#REF!</f>
        <v>#REF!</v>
      </c>
      <c r="N3152" s="113" t="e">
        <f>IF(M3152=0,"",CHOOSE(M3152,"4","6","8","10","10","15","15","15","15","15","23","23","23","23","23","23","23","23","23","23","33","33","33","33","33","33","33","33","33","33","手入力箇所","手入力箇所","手入力箇所","手入力箇所","手入力箇所","手入力箇所","手入力箇所","手入力箇所","手入力箇所","手入力箇所"))</f>
        <v>#REF!</v>
      </c>
    </row>
    <row r="3153" spans="1:14" ht="13.8" thickBot="1" x14ac:dyDescent="0.25">
      <c r="A3153" s="29" t="s">
        <v>75</v>
      </c>
      <c r="B3153" s="18">
        <v>6</v>
      </c>
      <c r="C3153" s="18">
        <v>14</v>
      </c>
      <c r="D3153" s="18">
        <v>25</v>
      </c>
      <c r="E3153" s="18">
        <v>39</v>
      </c>
      <c r="F3153" s="18"/>
      <c r="G3153" s="18"/>
      <c r="H3153" s="18"/>
      <c r="I3153" s="18"/>
      <c r="J3153" s="62"/>
      <c r="K3153" s="19"/>
      <c r="L3153" s="29" t="s">
        <v>75</v>
      </c>
      <c r="M3153" s="104" t="e">
        <f>#REF!</f>
        <v>#REF!</v>
      </c>
      <c r="N3153" s="113" t="e">
        <f>IF(M3153=0,"",CHOOSE(M3153,"6","14","25","39","39","手入力箇所","手入力箇所","手入力箇所","手入力箇所","手入力箇所","手入力箇所","手入力箇所","手入力箇所","手入力箇所","手入力箇所"))</f>
        <v>#REF!</v>
      </c>
    </row>
    <row r="3154" spans="1:14" ht="37.200000000000003" thickBot="1" x14ac:dyDescent="0.25">
      <c r="A3154" s="30" t="s">
        <v>76</v>
      </c>
      <c r="B3154" s="18">
        <v>2</v>
      </c>
      <c r="C3154" s="18">
        <v>3</v>
      </c>
      <c r="D3154" s="18">
        <v>6</v>
      </c>
      <c r="E3154" s="18">
        <v>9</v>
      </c>
      <c r="F3154" s="18"/>
      <c r="G3154" s="18"/>
      <c r="H3154" s="18"/>
      <c r="I3154" s="18"/>
      <c r="J3154" s="62"/>
      <c r="K3154" s="19"/>
      <c r="L3154" s="30" t="s">
        <v>76</v>
      </c>
      <c r="M3154" s="104" t="e">
        <f>#REF!</f>
        <v>#REF!</v>
      </c>
      <c r="N3154" s="113" t="e">
        <f>IF(M3154=0,"",CHOOSE(M3154,"2","3","6","9","9","手入力箇所","手入力箇所","手入力箇所","手入力箇所","手入力箇所","手入力箇所","手入力箇所","手入力箇所","手入力箇所","手入力箇所"))</f>
        <v>#REF!</v>
      </c>
    </row>
    <row r="3155" spans="1:14" ht="27" thickBot="1" x14ac:dyDescent="0.25">
      <c r="A3155" s="31" t="s">
        <v>77</v>
      </c>
      <c r="B3155" s="18">
        <v>12</v>
      </c>
      <c r="C3155" s="18">
        <v>18</v>
      </c>
      <c r="D3155" s="18">
        <v>22</v>
      </c>
      <c r="E3155" s="18">
        <v>26</v>
      </c>
      <c r="F3155" s="62"/>
      <c r="G3155" s="62"/>
      <c r="H3155" s="62"/>
      <c r="I3155" s="62"/>
      <c r="J3155" s="62"/>
      <c r="K3155" s="19"/>
      <c r="L3155" s="31" t="s">
        <v>77</v>
      </c>
      <c r="M3155" s="104" t="e">
        <f>#REF!</f>
        <v>#REF!</v>
      </c>
      <c r="N3155" s="113" t="e">
        <f>IF(M3155=0,"",CHOOSE(M3155,"12","18","22","26","26","手入力箇所","手入力箇所","手入力箇所","手入力箇所","手入力箇所","手入力箇所","手入力箇所","手入力箇所","手入力箇所","手入力箇所"))</f>
        <v>#REF!</v>
      </c>
    </row>
    <row r="3156" spans="1:14" ht="40.200000000000003" thickBot="1" x14ac:dyDescent="0.25">
      <c r="A3156" s="31" t="s">
        <v>78</v>
      </c>
      <c r="B3156" s="18">
        <v>5</v>
      </c>
      <c r="C3156" s="18">
        <v>8</v>
      </c>
      <c r="D3156" s="18">
        <v>11</v>
      </c>
      <c r="E3156" s="18">
        <v>14</v>
      </c>
      <c r="F3156" s="62"/>
      <c r="G3156" s="62"/>
      <c r="H3156" s="62"/>
      <c r="I3156" s="62"/>
      <c r="J3156" s="62"/>
      <c r="K3156" s="19"/>
      <c r="L3156" s="31" t="s">
        <v>78</v>
      </c>
      <c r="M3156" s="104" t="e">
        <f>#REF!</f>
        <v>#REF!</v>
      </c>
      <c r="N3156" s="113" t="e">
        <f>IF(M3156=0,"",CHOOSE(M3156,"5","8","11","14","14","手入力箇所","手入力箇所","手入力箇所","手入力箇所","手入力箇所","手入力箇所","手入力箇所","手入力箇所","手入力箇所","手入力箇所"))</f>
        <v>#REF!</v>
      </c>
    </row>
    <row r="3157" spans="1:14" ht="27" thickBot="1" x14ac:dyDescent="0.25">
      <c r="A3157" s="31" t="s">
        <v>79</v>
      </c>
      <c r="B3157" s="18">
        <v>6</v>
      </c>
      <c r="C3157" s="18">
        <v>11</v>
      </c>
      <c r="D3157" s="18">
        <v>16</v>
      </c>
      <c r="E3157" s="18">
        <v>21</v>
      </c>
      <c r="F3157" s="62"/>
      <c r="G3157" s="62"/>
      <c r="H3157" s="62"/>
      <c r="I3157" s="62"/>
      <c r="J3157" s="62"/>
      <c r="K3157" s="19"/>
      <c r="L3157" s="31" t="s">
        <v>79</v>
      </c>
      <c r="M3157" s="104" t="e">
        <f>#REF!</f>
        <v>#REF!</v>
      </c>
      <c r="N3157" s="113" t="e">
        <f>IF(M3157=0,"",CHOOSE(M3157,"6","11","16","21","21","手入力箇所","手入力箇所","手入力箇所","手入力箇所","手入力箇所","手入力箇所","手入力箇所","手入力箇所","手入力箇所"))</f>
        <v>#REF!</v>
      </c>
    </row>
    <row r="3158" spans="1:14" ht="40.200000000000003" thickBot="1" x14ac:dyDescent="0.25">
      <c r="A3158" s="31" t="s">
        <v>80</v>
      </c>
      <c r="B3158" s="18">
        <v>5</v>
      </c>
      <c r="C3158" s="18">
        <v>7</v>
      </c>
      <c r="D3158" s="18">
        <v>9</v>
      </c>
      <c r="E3158" s="18">
        <v>10</v>
      </c>
      <c r="F3158" s="62"/>
      <c r="G3158" s="62"/>
      <c r="H3158" s="62"/>
      <c r="I3158" s="62"/>
      <c r="J3158" s="62"/>
      <c r="K3158" s="19"/>
      <c r="L3158" s="31" t="s">
        <v>80</v>
      </c>
      <c r="M3158" s="104" t="e">
        <f>#REF!</f>
        <v>#REF!</v>
      </c>
      <c r="N3158" s="113" t="e">
        <f>IF(M3158=0,"",CHOOSE(M3158,"5","7","9","10","10","手入力箇所","手入力箇所","手入力箇所","手入力箇所","手入力箇所","手入力箇所","手入力箇所","手入力箇所","手入力箇所"))</f>
        <v>#REF!</v>
      </c>
    </row>
    <row r="3159" spans="1:14" ht="40.200000000000003" thickBot="1" x14ac:dyDescent="0.25">
      <c r="A3159" s="31" t="s">
        <v>81</v>
      </c>
      <c r="B3159" s="18">
        <v>9</v>
      </c>
      <c r="C3159" s="18">
        <v>14</v>
      </c>
      <c r="D3159" s="62"/>
      <c r="E3159" s="62"/>
      <c r="F3159" s="62"/>
      <c r="G3159" s="62"/>
      <c r="H3159" s="62"/>
      <c r="I3159" s="62"/>
      <c r="J3159" s="62"/>
      <c r="K3159" s="19"/>
      <c r="L3159" s="31" t="s">
        <v>81</v>
      </c>
      <c r="M3159" s="104" t="e">
        <f>#REF!</f>
        <v>#REF!</v>
      </c>
      <c r="N3159" s="113" t="e">
        <f>IF(M3159=0,"",CHOOSE(M3159,"9","14","手入力箇所","手入力箇所","手入力箇所","手入力箇所","手入力箇所","手入力箇所","手入力箇所","手入力箇所","手入力箇所","手入力箇所"))</f>
        <v>#REF!</v>
      </c>
    </row>
    <row r="3160" spans="1:14" ht="13.8" thickBot="1" x14ac:dyDescent="0.25">
      <c r="A3160" s="31" t="s">
        <v>82</v>
      </c>
      <c r="B3160" s="18">
        <v>3</v>
      </c>
      <c r="C3160" s="18">
        <v>4</v>
      </c>
      <c r="D3160" s="18">
        <v>4</v>
      </c>
      <c r="E3160" s="18">
        <v>5</v>
      </c>
      <c r="F3160" s="18">
        <v>6</v>
      </c>
      <c r="G3160" s="18">
        <v>8</v>
      </c>
      <c r="H3160" s="18">
        <v>9</v>
      </c>
      <c r="I3160" s="18">
        <v>11</v>
      </c>
      <c r="J3160" s="18">
        <v>12</v>
      </c>
      <c r="K3160" s="19"/>
      <c r="L3160" s="31" t="s">
        <v>82</v>
      </c>
      <c r="M3160" s="104" t="e">
        <f>#REF!</f>
        <v>#REF!</v>
      </c>
      <c r="N3160" s="113" t="e">
        <f>IF(M3160=0,"",CHOOSE(M3160,"3","4","4","5","5","6","6","6","6","6","8","8","8","8","8","8","8","8","8","8","9","9","9","9","9","9","9","9","9","9","11","11","11","11","11","11","11","11","11","11","12","12","12","12","12","12","12","12","12","12","12","手入力箇所","手入力箇所","手入力箇所","手入力箇所","手入力箇所","手入力箇所","手入力箇所","手入力箇所","手入力箇所","手入力箇所"))</f>
        <v>#REF!</v>
      </c>
    </row>
    <row r="3161" spans="1:14" ht="13.8" thickBot="1" x14ac:dyDescent="0.25">
      <c r="A3161" s="31" t="s">
        <v>83</v>
      </c>
      <c r="B3161" s="18">
        <v>3</v>
      </c>
      <c r="C3161" s="18">
        <v>4</v>
      </c>
      <c r="D3161" s="18">
        <v>4</v>
      </c>
      <c r="E3161" s="18">
        <v>5</v>
      </c>
      <c r="F3161" s="18">
        <v>6</v>
      </c>
      <c r="G3161" s="18">
        <v>8</v>
      </c>
      <c r="H3161" s="18">
        <v>10</v>
      </c>
      <c r="I3161" s="18">
        <v>12</v>
      </c>
      <c r="J3161" s="18">
        <v>13</v>
      </c>
      <c r="K3161" s="19"/>
      <c r="L3161" s="31" t="s">
        <v>83</v>
      </c>
      <c r="M3161" s="104" t="e">
        <f>#REF!</f>
        <v>#REF!</v>
      </c>
      <c r="N3161" s="113" t="e">
        <f>IF(M3161=0,"",CHOOSE(M3161,"3","4","4","5","5","6","6","6","6","6","8","8","8","8","8","8","8","8","8","8","10","10","10","10","10","10","10","10","10","10","12","12","12","12","12","12","12","12","12","12","13","13","13","13","13","13","13","13","13","13","13","手入力箇所","手入力箇所","手入力箇所","手入力箇所","手入力箇所","手入力箇所","手入力箇所","手入力箇所","手入力箇所","手入力箇所"))</f>
        <v>#REF!</v>
      </c>
    </row>
    <row r="3162" spans="1:14" ht="27" thickBot="1" x14ac:dyDescent="0.25">
      <c r="A3162" s="32" t="s">
        <v>84</v>
      </c>
      <c r="B3162" s="20">
        <v>1</v>
      </c>
      <c r="C3162" s="20">
        <v>2</v>
      </c>
      <c r="D3162" s="20">
        <v>3</v>
      </c>
      <c r="E3162" s="20">
        <v>4</v>
      </c>
      <c r="F3162" s="20">
        <v>8</v>
      </c>
      <c r="G3162" s="20">
        <v>19</v>
      </c>
      <c r="H3162" s="63"/>
      <c r="I3162" s="63"/>
      <c r="J3162" s="63"/>
      <c r="K3162" s="21"/>
      <c r="L3162" s="32" t="s">
        <v>84</v>
      </c>
      <c r="M3162" s="104" t="e">
        <f>#REF!</f>
        <v>#REF!</v>
      </c>
      <c r="N3162" s="113" t="e">
        <f>IF(M3162=0,"",CHOOSE(M3162,"1","2","3","4","4","8","8","8","8","8","19","19","19","19","19","19","19","19","19","19","手入力箇所","手入力箇所","手入力箇所","手入力箇所","手入力箇所","手入力箇所","手入力箇所","手入力箇所","手入力箇所","手入力箇所"))</f>
        <v>#REF!</v>
      </c>
    </row>
    <row r="3163" spans="1:14" ht="13.8" thickBot="1" x14ac:dyDescent="0.25"/>
    <row r="3164" spans="1:14" ht="13.8" thickBot="1" x14ac:dyDescent="0.25">
      <c r="A3164" s="686" t="e">
        <f>A3137</f>
        <v>#REF!</v>
      </c>
      <c r="B3164" s="686"/>
      <c r="C3164" s="686"/>
      <c r="D3164" s="687" t="s">
        <v>193</v>
      </c>
      <c r="E3164" s="687"/>
      <c r="F3164" s="687"/>
      <c r="G3164" s="687"/>
      <c r="H3164" s="687"/>
      <c r="I3164" s="687"/>
      <c r="J3164" s="687"/>
      <c r="K3164" s="687"/>
      <c r="L3164" s="687"/>
      <c r="M3164" s="687"/>
      <c r="N3164" s="687"/>
    </row>
    <row r="3165" spans="1:14" ht="13.8" thickBot="1" x14ac:dyDescent="0.25">
      <c r="A3165" s="105"/>
      <c r="B3165" s="33">
        <v>1</v>
      </c>
      <c r="C3165" s="24">
        <v>2</v>
      </c>
      <c r="D3165" s="24">
        <v>3</v>
      </c>
      <c r="E3165" s="24" t="s">
        <v>58</v>
      </c>
      <c r="F3165" s="24" t="s">
        <v>59</v>
      </c>
      <c r="G3165" s="24" t="s">
        <v>60</v>
      </c>
      <c r="H3165" s="24" t="s">
        <v>61</v>
      </c>
      <c r="I3165" s="24" t="s">
        <v>62</v>
      </c>
      <c r="J3165" s="24" t="s">
        <v>194</v>
      </c>
      <c r="K3165" s="102" t="s">
        <v>85</v>
      </c>
      <c r="L3165" s="105" t="s">
        <v>189</v>
      </c>
      <c r="M3165" s="105" t="s">
        <v>188</v>
      </c>
      <c r="N3165" s="105" t="s">
        <v>51</v>
      </c>
    </row>
    <row r="3166" spans="1:14" ht="13.8" thickBot="1" x14ac:dyDescent="0.25">
      <c r="A3166" s="26" t="s">
        <v>56</v>
      </c>
      <c r="B3166" s="22">
        <v>16</v>
      </c>
      <c r="C3166" s="22">
        <v>25</v>
      </c>
      <c r="D3166" s="22">
        <v>32</v>
      </c>
      <c r="E3166" s="22">
        <v>38</v>
      </c>
      <c r="F3166" s="22">
        <v>56</v>
      </c>
      <c r="G3166" s="22">
        <v>87</v>
      </c>
      <c r="H3166" s="22">
        <v>121</v>
      </c>
      <c r="I3166" s="22"/>
      <c r="J3166" s="23"/>
      <c r="K3166" s="68"/>
      <c r="L3166" s="107" t="s">
        <v>56</v>
      </c>
      <c r="M3166" s="103" t="e">
        <f>#REF!</f>
        <v>#REF!</v>
      </c>
      <c r="N3166" s="103" t="e">
        <f>IF(M3166=0,"",CHOOSE(M3166,"16","25","32","38","38","56","56","56","56","56","87","87","87","87","87","87","87","87","87","87","121","121","121","121","121","121","121","121","121","121","手入力箇所","手入力箇所","手入力箇所","手入力箇所","手入力箇所","手入力箇所","手入力箇所","手入力箇所","手入力箇所","手入力箇所"))</f>
        <v>#REF!</v>
      </c>
    </row>
    <row r="3167" spans="1:14" ht="13.8" thickBot="1" x14ac:dyDescent="0.25">
      <c r="A3167" s="27" t="s">
        <v>57</v>
      </c>
      <c r="B3167" s="18">
        <v>25</v>
      </c>
      <c r="C3167" s="18">
        <v>33</v>
      </c>
      <c r="D3167" s="18">
        <v>40</v>
      </c>
      <c r="E3167" s="18">
        <v>45</v>
      </c>
      <c r="F3167" s="18">
        <v>58</v>
      </c>
      <c r="G3167" s="18">
        <v>79</v>
      </c>
      <c r="H3167" s="18"/>
      <c r="I3167" s="18"/>
      <c r="J3167" s="62"/>
      <c r="K3167" s="69"/>
      <c r="L3167" s="107" t="s">
        <v>57</v>
      </c>
      <c r="M3167" s="103" t="e">
        <f>#REF!</f>
        <v>#REF!</v>
      </c>
      <c r="N3167" s="103" t="e">
        <f>IF(M3167=0,"",CHOOSE(M3167,"25","33","40","45","45","58","58","58","58","58","79","79","79","79","79","79","79","79","79","79","手入力箇所","手入力箇所","手入力箇所","手入力箇所","手入力箇所","手入力箇所","手入力箇所","手入力箇所","手入力箇所","手入力箇所"))</f>
        <v>#REF!</v>
      </c>
    </row>
    <row r="3168" spans="1:14" ht="48.6" thickBot="1" x14ac:dyDescent="0.25">
      <c r="A3168" s="28" t="s">
        <v>64</v>
      </c>
      <c r="B3168" s="18">
        <v>32</v>
      </c>
      <c r="C3168" s="18"/>
      <c r="D3168" s="18"/>
      <c r="E3168" s="18"/>
      <c r="F3168" s="18"/>
      <c r="G3168" s="18"/>
      <c r="H3168" s="18"/>
      <c r="I3168" s="18"/>
      <c r="J3168" s="62"/>
      <c r="K3168" s="69"/>
      <c r="L3168" s="108" t="s">
        <v>64</v>
      </c>
      <c r="M3168" s="103" t="e">
        <f>#REF!</f>
        <v>#REF!</v>
      </c>
      <c r="N3168" s="103" t="e">
        <f>IF(M3168=0,"",CHOOSE(M3168,"32","手入力箇所","手入力箇所","手入力箇所","手入力箇所","手入力箇所","手入力箇所","手入力箇所","手入力箇所","手入力箇所","手入力箇所"))</f>
        <v>#REF!</v>
      </c>
    </row>
    <row r="3169" spans="1:14" ht="48.6" thickBot="1" x14ac:dyDescent="0.25">
      <c r="A3169" s="28" t="s">
        <v>65</v>
      </c>
      <c r="B3169" s="18">
        <v>36</v>
      </c>
      <c r="C3169" s="18"/>
      <c r="D3169" s="18"/>
      <c r="E3169" s="18"/>
      <c r="F3169" s="18"/>
      <c r="G3169" s="18"/>
      <c r="H3169" s="18"/>
      <c r="I3169" s="18"/>
      <c r="J3169" s="62"/>
      <c r="K3169" s="69"/>
      <c r="L3169" s="108" t="s">
        <v>65</v>
      </c>
      <c r="M3169" s="103" t="e">
        <f>#REF!</f>
        <v>#REF!</v>
      </c>
      <c r="N3169" s="103" t="e">
        <f>IF(M3169=0,"",CHOOSE(M3169,"36","手入力箇所","手入力箇所","手入力箇所","手入力箇所","手入力箇所","手入力箇所","手入力箇所","手入力箇所","手入力箇所","手入力箇所"))</f>
        <v>#REF!</v>
      </c>
    </row>
    <row r="3170" spans="1:14" ht="24.6" thickBot="1" x14ac:dyDescent="0.25">
      <c r="A3170" s="28" t="s">
        <v>66</v>
      </c>
      <c r="B3170" s="18">
        <v>24</v>
      </c>
      <c r="C3170" s="18">
        <v>30</v>
      </c>
      <c r="D3170" s="18">
        <v>33</v>
      </c>
      <c r="E3170" s="18">
        <v>35</v>
      </c>
      <c r="F3170" s="18">
        <v>42</v>
      </c>
      <c r="G3170" s="18"/>
      <c r="H3170" s="18"/>
      <c r="I3170" s="18"/>
      <c r="J3170" s="62"/>
      <c r="K3170" s="69"/>
      <c r="L3170" s="108" t="s">
        <v>66</v>
      </c>
      <c r="M3170" s="103" t="e">
        <f>#REF!</f>
        <v>#REF!</v>
      </c>
      <c r="N3170" s="103" t="e">
        <f>IF(M3170=0,"",CHOOSE(M3170,"24","30","33","35","35","42","42","42","42","42","手入力箇所","手入力箇所","手入力箇所","手入力箇所","手入力箇所","手入力箇所","手入力箇所","手入力箇所","手入力箇所","手入力箇所"))</f>
        <v>#REF!</v>
      </c>
    </row>
    <row r="3171" spans="1:14" ht="36.6" thickBot="1" x14ac:dyDescent="0.25">
      <c r="A3171" s="28" t="s">
        <v>67</v>
      </c>
      <c r="B3171" s="18">
        <v>7</v>
      </c>
      <c r="C3171" s="18">
        <v>12</v>
      </c>
      <c r="D3171" s="18">
        <v>16</v>
      </c>
      <c r="E3171" s="18">
        <v>19</v>
      </c>
      <c r="F3171" s="18"/>
      <c r="G3171" s="18"/>
      <c r="H3171" s="18"/>
      <c r="I3171" s="18"/>
      <c r="J3171" s="62"/>
      <c r="K3171" s="69"/>
      <c r="L3171" s="108" t="s">
        <v>67</v>
      </c>
      <c r="M3171" s="103" t="e">
        <f>#REF!</f>
        <v>#REF!</v>
      </c>
      <c r="N3171" s="103" t="e">
        <f>IF(M3171=0,"",CHOOSE(M3171,"7","12","16","19","19","手入力箇所","手入力箇所","手入力箇所","手入力箇所","手入力箇所","手入力箇所","手入力箇所","手入力箇所","手入力箇所","手入力箇所"))</f>
        <v>#REF!</v>
      </c>
    </row>
    <row r="3172" spans="1:14" ht="24.6" thickBot="1" x14ac:dyDescent="0.25">
      <c r="A3172" s="28" t="s">
        <v>68</v>
      </c>
      <c r="B3172" s="18">
        <v>21</v>
      </c>
      <c r="C3172" s="18">
        <v>35</v>
      </c>
      <c r="D3172" s="18">
        <v>48</v>
      </c>
      <c r="E3172" s="18">
        <v>59</v>
      </c>
      <c r="F3172" s="18">
        <v>94</v>
      </c>
      <c r="G3172" s="18">
        <v>159</v>
      </c>
      <c r="H3172" s="18">
        <v>235</v>
      </c>
      <c r="I3172" s="18"/>
      <c r="J3172" s="62"/>
      <c r="K3172" s="69"/>
      <c r="L3172" s="108" t="s">
        <v>68</v>
      </c>
      <c r="M3172" s="103" t="e">
        <f>#REF!</f>
        <v>#REF!</v>
      </c>
      <c r="N3172" s="103" t="e">
        <f>IF(M3172=0,"",CHOOSE(M3172,"21","35","48","59","59","94","94","94","94","94","159","159","159","159","159","159","159","159","159","159","235","235","235","235","235","235","235","235","235","235","手入力箇所","手入力箇所","手入力箇所","手入力箇所","手入力箇所","手入力箇所","手入力箇所","手入力箇所","手入力箇所","手入力箇所"))</f>
        <v>#REF!</v>
      </c>
    </row>
    <row r="3173" spans="1:14" ht="36.6" thickBot="1" x14ac:dyDescent="0.25">
      <c r="A3173" s="28" t="s">
        <v>69</v>
      </c>
      <c r="B3173" s="18">
        <v>22</v>
      </c>
      <c r="C3173" s="18">
        <v>26</v>
      </c>
      <c r="D3173" s="18">
        <v>28</v>
      </c>
      <c r="E3173" s="18">
        <v>29</v>
      </c>
      <c r="F3173" s="18">
        <v>34</v>
      </c>
      <c r="G3173" s="18"/>
      <c r="H3173" s="18"/>
      <c r="I3173" s="18"/>
      <c r="J3173" s="62"/>
      <c r="K3173" s="69"/>
      <c r="L3173" s="108" t="s">
        <v>69</v>
      </c>
      <c r="M3173" s="103" t="e">
        <f>#REF!</f>
        <v>#REF!</v>
      </c>
      <c r="N3173" s="103" t="e">
        <f>IF(M3173=0,"",CHOOSE(M3173,"22","26","28","29","29","34","34","34","34","34","手入力箇所","手入力箇所","手入力箇所","手入力箇所","手入力箇所","手入力箇所","手入力箇所","手入力箇所","手入力箇所","手入力箇所"))</f>
        <v>#REF!</v>
      </c>
    </row>
    <row r="3174" spans="1:14" ht="13.8" thickBot="1" x14ac:dyDescent="0.25">
      <c r="A3174" s="27" t="s">
        <v>63</v>
      </c>
      <c r="B3174" s="18">
        <v>21</v>
      </c>
      <c r="C3174" s="18">
        <v>33</v>
      </c>
      <c r="D3174" s="18">
        <v>46</v>
      </c>
      <c r="E3174" s="18">
        <v>56</v>
      </c>
      <c r="F3174" s="18">
        <v>89</v>
      </c>
      <c r="G3174" s="18">
        <v>151</v>
      </c>
      <c r="H3174" s="18">
        <v>224</v>
      </c>
      <c r="I3174" s="18">
        <v>289</v>
      </c>
      <c r="J3174" s="18">
        <v>350</v>
      </c>
      <c r="K3174" s="69"/>
      <c r="L3174" s="107" t="s">
        <v>63</v>
      </c>
      <c r="M3174" s="103" t="e">
        <f>#REF!</f>
        <v>#REF!</v>
      </c>
      <c r="N3174" s="103" t="e">
        <f>IF(M3174=0,"",CHOOSE(M3174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175" spans="1:14" ht="24.6" thickBot="1" x14ac:dyDescent="0.25">
      <c r="A3175" s="34" t="s">
        <v>70</v>
      </c>
      <c r="B3175" s="35">
        <v>13</v>
      </c>
      <c r="C3175" s="35">
        <v>33</v>
      </c>
      <c r="D3175" s="35">
        <v>59</v>
      </c>
      <c r="E3175" s="35"/>
      <c r="F3175" s="35"/>
      <c r="G3175" s="35"/>
      <c r="H3175" s="35"/>
      <c r="I3175" s="35"/>
      <c r="J3175" s="36"/>
      <c r="K3175" s="67"/>
      <c r="L3175" s="108" t="s">
        <v>70</v>
      </c>
      <c r="M3175" s="103" t="e">
        <f>#REF!</f>
        <v>#REF!</v>
      </c>
      <c r="N3175" s="103" t="e">
        <f>IF(M3175=0,"",CHOOSE(M3175,"13","33","59","手入力箇所","手入力箇所","手入力箇所","手入力箇所","手入力箇所","手入力箇所","手入力箇所","手入力箇所","手入力箇所","手入力箇所"))</f>
        <v>#REF!</v>
      </c>
    </row>
    <row r="3176" spans="1:14" ht="13.8" thickBot="1" x14ac:dyDescent="0.25">
      <c r="A3176" s="37" t="s">
        <v>71</v>
      </c>
      <c r="B3176" s="17">
        <v>23</v>
      </c>
      <c r="C3176" s="17">
        <v>39</v>
      </c>
      <c r="D3176" s="17">
        <v>97</v>
      </c>
      <c r="E3176" s="17"/>
      <c r="F3176" s="17"/>
      <c r="G3176" s="17"/>
      <c r="H3176" s="17"/>
      <c r="I3176" s="17"/>
      <c r="J3176" s="64"/>
      <c r="K3176" s="70"/>
      <c r="L3176" s="109" t="s">
        <v>71</v>
      </c>
      <c r="M3176" s="103" t="e">
        <f>#REF!</f>
        <v>#REF!</v>
      </c>
      <c r="N3176" s="103" t="e">
        <f>IF(M3176=0,"",CHOOSE(M3176,"23","39","97","手入力箇所","手入力箇所","手入力箇所","手入力箇所","手入力箇所","手入力箇所","手入力箇所","手入力箇所","手入力箇所","手入力箇所"))</f>
        <v>#REF!</v>
      </c>
    </row>
    <row r="3177" spans="1:14" ht="13.8" thickBot="1" x14ac:dyDescent="0.25">
      <c r="A3177" s="29" t="s">
        <v>72</v>
      </c>
      <c r="B3177" s="18">
        <v>21</v>
      </c>
      <c r="C3177" s="18">
        <v>37</v>
      </c>
      <c r="D3177" s="18">
        <v>58</v>
      </c>
      <c r="E3177" s="18">
        <v>76</v>
      </c>
      <c r="F3177" s="18">
        <v>137</v>
      </c>
      <c r="G3177" s="18"/>
      <c r="H3177" s="18"/>
      <c r="I3177" s="18"/>
      <c r="J3177" s="62"/>
      <c r="K3177" s="69"/>
      <c r="L3177" s="109" t="s">
        <v>72</v>
      </c>
      <c r="M3177" s="103" t="e">
        <f>#REF!</f>
        <v>#REF!</v>
      </c>
      <c r="N3177" s="103" t="e">
        <f>IF(M3177=0,"",CHOOSE(M3177,"21","37","58","76","76","137","137","137","137","137","手入力箇所","手入力箇所","手入力箇所","手入力箇所","手入力箇所","手入力箇所","手入力箇所","手入力箇所","手入力箇所","手入力箇所"))</f>
        <v>#REF!</v>
      </c>
    </row>
    <row r="3178" spans="1:14" ht="13.8" thickBot="1" x14ac:dyDescent="0.25">
      <c r="A3178" s="29" t="s">
        <v>73</v>
      </c>
      <c r="B3178" s="18">
        <v>48</v>
      </c>
      <c r="C3178" s="18">
        <v>93</v>
      </c>
      <c r="D3178" s="18">
        <v>138</v>
      </c>
      <c r="E3178" s="18">
        <v>183</v>
      </c>
      <c r="F3178" s="18"/>
      <c r="G3178" s="18"/>
      <c r="H3178" s="18"/>
      <c r="I3178" s="18"/>
      <c r="J3178" s="62"/>
      <c r="K3178" s="69"/>
      <c r="L3178" s="109" t="s">
        <v>73</v>
      </c>
      <c r="M3178" s="103" t="e">
        <f>#REF!</f>
        <v>#REF!</v>
      </c>
      <c r="N3178" s="103" t="e">
        <f>IF(M3178=0,"",CHOOSE(M3178,"48","93","138","183","183","手入力箇所","手入力箇所","手入力箇所","手入力箇所","手入力箇所","手入力箇所","手入力箇所","手入力箇所","手入力箇所","手入力箇所"))</f>
        <v>#REF!</v>
      </c>
    </row>
    <row r="3179" spans="1:14" ht="37.200000000000003" thickBot="1" x14ac:dyDescent="0.25">
      <c r="A3179" s="30" t="s">
        <v>74</v>
      </c>
      <c r="B3179" s="18">
        <v>13</v>
      </c>
      <c r="C3179" s="18">
        <v>26</v>
      </c>
      <c r="D3179" s="18">
        <v>40</v>
      </c>
      <c r="E3179" s="18">
        <v>55</v>
      </c>
      <c r="F3179" s="18">
        <v>107</v>
      </c>
      <c r="G3179" s="18">
        <v>224</v>
      </c>
      <c r="H3179" s="18">
        <v>386</v>
      </c>
      <c r="I3179" s="18"/>
      <c r="J3179" s="62"/>
      <c r="K3179" s="69"/>
      <c r="L3179" s="110" t="s">
        <v>74</v>
      </c>
      <c r="M3179" s="103" t="e">
        <f>#REF!</f>
        <v>#REF!</v>
      </c>
      <c r="N3179" s="103" t="e">
        <f>IF(M3179=0,"",CHOOSE(M3179,"13","26","40","55","55","107","107","107","107","107","224","224","224","224","224","224","224","224","224","224","386","386","386","386","386","386","386","386","386","386","手入力箇所","手入力箇所","手入力箇所","手入力箇所","手入力箇所","手入力箇所","手入力箇所","手入力箇所","手入力箇所","手入力箇所"))</f>
        <v>#REF!</v>
      </c>
    </row>
    <row r="3180" spans="1:14" ht="13.8" thickBot="1" x14ac:dyDescent="0.25">
      <c r="A3180" s="29" t="s">
        <v>75</v>
      </c>
      <c r="B3180" s="18">
        <v>36</v>
      </c>
      <c r="C3180" s="18">
        <v>98</v>
      </c>
      <c r="D3180" s="18">
        <v>173</v>
      </c>
      <c r="E3180" s="18">
        <v>274</v>
      </c>
      <c r="F3180" s="18"/>
      <c r="G3180" s="18"/>
      <c r="H3180" s="18"/>
      <c r="I3180" s="18"/>
      <c r="J3180" s="62"/>
      <c r="K3180" s="69"/>
      <c r="L3180" s="109" t="s">
        <v>75</v>
      </c>
      <c r="M3180" s="103" t="e">
        <f>#REF!</f>
        <v>#REF!</v>
      </c>
      <c r="N3180" s="103" t="e">
        <f>IF(M3180=0,"",CHOOSE(M3180,"36","98","173","274","274","手入力箇所","手入力箇所","手入力箇所","手入力箇所","手入力箇所","手入力箇所","手入力箇所","手入力箇所","手入力箇所","手入力箇所"))</f>
        <v>#REF!</v>
      </c>
    </row>
    <row r="3181" spans="1:14" ht="37.200000000000003" thickBot="1" x14ac:dyDescent="0.25">
      <c r="A3181" s="30" t="s">
        <v>76</v>
      </c>
      <c r="B3181" s="18">
        <v>127</v>
      </c>
      <c r="C3181" s="18">
        <v>127</v>
      </c>
      <c r="D3181" s="18">
        <v>127</v>
      </c>
      <c r="E3181" s="18">
        <v>127</v>
      </c>
      <c r="F3181" s="18"/>
      <c r="G3181" s="18"/>
      <c r="H3181" s="18"/>
      <c r="I3181" s="18"/>
      <c r="J3181" s="62"/>
      <c r="K3181" s="69"/>
      <c r="L3181" s="110" t="s">
        <v>76</v>
      </c>
      <c r="M3181" s="103" t="e">
        <f>#REF!</f>
        <v>#REF!</v>
      </c>
      <c r="N3181" s="103" t="e">
        <f>IF(M3181=0,"",CHOOSE(M3181,"127","127","127","127","127","手入力箇所","手入力箇所","手入力箇所","手入力箇所","手入力箇所","手入力箇所","手入力箇所","手入力箇所","手入力箇所","手入力箇所"))</f>
        <v>#REF!</v>
      </c>
    </row>
    <row r="3182" spans="1:14" ht="27" thickBot="1" x14ac:dyDescent="0.25">
      <c r="A3182" s="31" t="s">
        <v>77</v>
      </c>
      <c r="B3182" s="18">
        <v>42</v>
      </c>
      <c r="C3182" s="18">
        <v>90</v>
      </c>
      <c r="D3182" s="18">
        <v>141</v>
      </c>
      <c r="E3182" s="18">
        <v>193</v>
      </c>
      <c r="F3182" s="62"/>
      <c r="G3182" s="62"/>
      <c r="H3182" s="62"/>
      <c r="I3182" s="62"/>
      <c r="J3182" s="62"/>
      <c r="K3182" s="69"/>
      <c r="L3182" s="111" t="s">
        <v>77</v>
      </c>
      <c r="M3182" s="103" t="e">
        <f>#REF!</f>
        <v>#REF!</v>
      </c>
      <c r="N3182" s="103" t="e">
        <f>IF(M3182=0,"",CHOOSE(M3182,"42","90","141","193","1936","手入力箇所","手入力箇所","手入力箇所","手入力箇所","手入力箇所","手入力箇所","手入力箇所","手入力箇所","手入力箇所","手入力箇所"))</f>
        <v>#REF!</v>
      </c>
    </row>
    <row r="3183" spans="1:14" ht="40.200000000000003" thickBot="1" x14ac:dyDescent="0.25">
      <c r="A3183" s="31" t="s">
        <v>78</v>
      </c>
      <c r="B3183" s="18">
        <v>24</v>
      </c>
      <c r="C3183" s="18">
        <v>43</v>
      </c>
      <c r="D3183" s="18">
        <v>61</v>
      </c>
      <c r="E3183" s="18">
        <v>76</v>
      </c>
      <c r="F3183" s="62"/>
      <c r="G3183" s="62"/>
      <c r="H3183" s="62"/>
      <c r="I3183" s="62"/>
      <c r="J3183" s="62"/>
      <c r="K3183" s="69"/>
      <c r="L3183" s="111" t="s">
        <v>78</v>
      </c>
      <c r="M3183" s="103" t="e">
        <f>#REF!</f>
        <v>#REF!</v>
      </c>
      <c r="N3183" s="103" t="e">
        <f>IF(M3183=0,"",CHOOSE(M3183,"24","43","61","76","76","手入力箇所","手入力箇所","手入力箇所","手入力箇所","手入力箇所","手入力箇所","手入力箇所","手入力箇所","手入力箇所","手入力箇所"))</f>
        <v>#REF!</v>
      </c>
    </row>
    <row r="3184" spans="1:14" ht="27" thickBot="1" x14ac:dyDescent="0.25">
      <c r="A3184" s="31" t="s">
        <v>79</v>
      </c>
      <c r="B3184" s="18">
        <v>54</v>
      </c>
      <c r="C3184" s="18">
        <v>77</v>
      </c>
      <c r="D3184" s="18">
        <v>94</v>
      </c>
      <c r="E3184" s="18">
        <v>107</v>
      </c>
      <c r="F3184" s="62"/>
      <c r="G3184" s="62"/>
      <c r="H3184" s="62"/>
      <c r="I3184" s="62"/>
      <c r="J3184" s="62"/>
      <c r="K3184" s="69"/>
      <c r="L3184" s="111" t="s">
        <v>79</v>
      </c>
      <c r="M3184" s="103" t="e">
        <f>#REF!</f>
        <v>#REF!</v>
      </c>
      <c r="N3184" s="103" t="e">
        <f>IF(M3184=0,"",CHOOSE(M3184,"54","77","94","107","107","手入力箇所","手入力箇所","手入力箇所","手入力箇所","手入力箇所","手入力箇所","手入力箇所","手入力箇所","手入力箇所","手入力箇所"))</f>
        <v>#REF!</v>
      </c>
    </row>
    <row r="3185" spans="1:14" ht="40.200000000000003" thickBot="1" x14ac:dyDescent="0.25">
      <c r="A3185" s="31" t="s">
        <v>80</v>
      </c>
      <c r="B3185" s="18">
        <v>49</v>
      </c>
      <c r="C3185" s="18">
        <v>53</v>
      </c>
      <c r="D3185" s="18">
        <v>55</v>
      </c>
      <c r="E3185" s="18">
        <v>56</v>
      </c>
      <c r="F3185" s="62"/>
      <c r="G3185" s="62"/>
      <c r="H3185" s="62"/>
      <c r="I3185" s="62"/>
      <c r="J3185" s="62"/>
      <c r="K3185" s="69"/>
      <c r="L3185" s="111" t="s">
        <v>80</v>
      </c>
      <c r="M3185" s="103" t="e">
        <f>#REF!</f>
        <v>#REF!</v>
      </c>
      <c r="N3185" s="103" t="e">
        <f>IF(M3185=0,"",CHOOSE(M3185,"49","53","55","56","56","手入力箇所","手入力箇所","手入力箇所","手入力箇所","手入力箇所","手入力箇所","手入力箇所","手入力箇所","手入力箇所","手入力箇所"))</f>
        <v>#REF!</v>
      </c>
    </row>
    <row r="3186" spans="1:14" ht="40.200000000000003" thickBot="1" x14ac:dyDescent="0.25">
      <c r="A3186" s="38" t="s">
        <v>81</v>
      </c>
      <c r="B3186" s="35">
        <v>232</v>
      </c>
      <c r="C3186" s="35">
        <v>232</v>
      </c>
      <c r="D3186" s="36"/>
      <c r="E3186" s="36"/>
      <c r="F3186" s="36"/>
      <c r="G3186" s="36"/>
      <c r="H3186" s="36"/>
      <c r="I3186" s="36"/>
      <c r="J3186" s="36"/>
      <c r="K3186" s="67"/>
      <c r="L3186" s="111" t="s">
        <v>81</v>
      </c>
      <c r="M3186" s="103" t="e">
        <f>#REF!</f>
        <v>#REF!</v>
      </c>
      <c r="N3186" s="103" t="e">
        <f>IF(M3186=0,"",CHOOSE(M3186,"232","232","手入力箇所","手入力箇所","手入力箇所","手入力箇所","手入力箇所","手入力箇所","手入力箇所","手入力箇所","手入力箇所","手入力箇所"))</f>
        <v>#REF!</v>
      </c>
    </row>
    <row r="3187" spans="1:14" ht="13.8" thickBot="1" x14ac:dyDescent="0.25">
      <c r="A3187" s="39" t="s">
        <v>82</v>
      </c>
      <c r="B3187" s="17">
        <v>6</v>
      </c>
      <c r="C3187" s="17">
        <v>9</v>
      </c>
      <c r="D3187" s="17">
        <v>11</v>
      </c>
      <c r="E3187" s="17">
        <v>13</v>
      </c>
      <c r="F3187" s="17">
        <v>18</v>
      </c>
      <c r="G3187" s="17">
        <v>26</v>
      </c>
      <c r="H3187" s="17">
        <v>35</v>
      </c>
      <c r="I3187" s="17">
        <v>43</v>
      </c>
      <c r="J3187" s="17">
        <v>49</v>
      </c>
      <c r="K3187" s="70"/>
      <c r="L3187" s="111" t="s">
        <v>82</v>
      </c>
      <c r="M3187" s="103" t="e">
        <f>#REF!</f>
        <v>#REF!</v>
      </c>
      <c r="N3187" s="103" t="e">
        <f>IF(M3187=0,"",CHOOSE(M3187,"6","9","11","13","13","18","18","18","18","18","26","26","26","26","26","26","26","26","26","26","35","35","35","35","35","35","35","35","35","35","43","43","43","43","43","43","43","43","43","43","49","49","49","49","49","49","49","49","49","49","手入力箇所","手入力箇所","手入力箇所","手入力箇所","手入力箇所","手入力箇所","手入力箇所","手入力箇所","手入力箇所","手入力箇所"))</f>
        <v>#REF!</v>
      </c>
    </row>
    <row r="3188" spans="1:14" ht="13.8" thickBot="1" x14ac:dyDescent="0.25">
      <c r="A3188" s="31" t="s">
        <v>83</v>
      </c>
      <c r="B3188" s="18">
        <v>6</v>
      </c>
      <c r="C3188" s="18">
        <v>10</v>
      </c>
      <c r="D3188" s="18">
        <v>14</v>
      </c>
      <c r="E3188" s="18">
        <v>17</v>
      </c>
      <c r="F3188" s="18">
        <v>29</v>
      </c>
      <c r="G3188" s="18">
        <v>50</v>
      </c>
      <c r="H3188" s="18">
        <v>76</v>
      </c>
      <c r="I3188" s="18">
        <v>100</v>
      </c>
      <c r="J3188" s="18">
        <v>123</v>
      </c>
      <c r="K3188" s="69"/>
      <c r="L3188" s="111" t="s">
        <v>83</v>
      </c>
      <c r="M3188" s="103" t="e">
        <f>#REF!</f>
        <v>#REF!</v>
      </c>
      <c r="N3188" s="103" t="e">
        <f>IF(M3188=0,"",CHOOSE(M3188,"6","10","14","17","17","29","29","29","29","29","50","50","50","50","50","50","50","50","50","50","76","76","76","76","76","76","76","76","76","76","100","100","100","100","100","100","100","100","100","100","123","123","123","123","123","123","123","123","123","123","手入力箇所","手入力箇所","手入力箇所","手入力箇所","手入力箇所","手入力箇所","手入力箇所","手入力箇所","手入力箇所"))</f>
        <v>#REF!</v>
      </c>
    </row>
    <row r="3189" spans="1:14" ht="27" thickBot="1" x14ac:dyDescent="0.25">
      <c r="A3189" s="32" t="s">
        <v>84</v>
      </c>
      <c r="B3189" s="20">
        <v>9</v>
      </c>
      <c r="C3189" s="20">
        <v>15</v>
      </c>
      <c r="D3189" s="20">
        <v>20</v>
      </c>
      <c r="E3189" s="20">
        <v>24</v>
      </c>
      <c r="F3189" s="20">
        <v>39</v>
      </c>
      <c r="G3189" s="20">
        <v>65</v>
      </c>
      <c r="H3189" s="63"/>
      <c r="I3189" s="63"/>
      <c r="J3189" s="63"/>
      <c r="K3189" s="106"/>
      <c r="L3189" s="111" t="s">
        <v>84</v>
      </c>
      <c r="M3189" s="103" t="e">
        <f>#REF!</f>
        <v>#REF!</v>
      </c>
      <c r="N3189" s="103" t="e">
        <f>IF(M3189=0,"",CHOOSE(M3189,"9","15","20","24","24","39","39","39","39","39","65","65","65","65","65","65","65","65","65","65","手入力箇所","手入力箇所","手入力箇所","手入力箇所","手入力箇所","手入力箇所","手入力箇所","手入力箇所","手入力箇所","手入力箇所"))</f>
        <v>#REF!</v>
      </c>
    </row>
    <row r="3192" spans="1:14" ht="13.8" thickBot="1" x14ac:dyDescent="0.25"/>
    <row r="3193" spans="1:14" ht="13.8" thickBot="1" x14ac:dyDescent="0.25">
      <c r="A3193" s="688" t="e">
        <f>#REF!</f>
        <v>#REF!</v>
      </c>
      <c r="B3193" s="688"/>
      <c r="C3193" s="688"/>
      <c r="D3193" s="689" t="s">
        <v>192</v>
      </c>
      <c r="E3193" s="689"/>
      <c r="F3193" s="689"/>
      <c r="G3193" s="689"/>
      <c r="H3193" s="689"/>
      <c r="I3193" s="689"/>
      <c r="J3193" s="689"/>
      <c r="K3193" s="689"/>
      <c r="L3193" s="689"/>
      <c r="M3193" s="689"/>
      <c r="N3193" s="689"/>
    </row>
    <row r="3194" spans="1:14" ht="13.8" thickBot="1" x14ac:dyDescent="0.25">
      <c r="A3194" s="65"/>
      <c r="B3194" s="33">
        <v>1</v>
      </c>
      <c r="C3194" s="24">
        <v>2</v>
      </c>
      <c r="D3194" s="24">
        <v>3</v>
      </c>
      <c r="E3194" s="24" t="s">
        <v>58</v>
      </c>
      <c r="F3194" s="24" t="s">
        <v>59</v>
      </c>
      <c r="G3194" s="24" t="s">
        <v>60</v>
      </c>
      <c r="H3194" s="24" t="s">
        <v>61</v>
      </c>
      <c r="I3194" s="24" t="s">
        <v>62</v>
      </c>
      <c r="J3194" s="24" t="s">
        <v>194</v>
      </c>
      <c r="K3194" s="25" t="s">
        <v>85</v>
      </c>
      <c r="L3194" s="105" t="s">
        <v>189</v>
      </c>
      <c r="M3194" s="105" t="s">
        <v>188</v>
      </c>
      <c r="N3194" s="105" t="s">
        <v>51</v>
      </c>
    </row>
    <row r="3195" spans="1:14" ht="13.8" thickBot="1" x14ac:dyDescent="0.25">
      <c r="A3195" s="26" t="s">
        <v>56</v>
      </c>
      <c r="B3195" s="22">
        <v>5</v>
      </c>
      <c r="C3195" s="22">
        <v>7</v>
      </c>
      <c r="D3195" s="22">
        <v>8</v>
      </c>
      <c r="E3195" s="22">
        <v>8</v>
      </c>
      <c r="F3195" s="22">
        <v>10</v>
      </c>
      <c r="G3195" s="22">
        <v>13</v>
      </c>
      <c r="H3195" s="22">
        <v>16</v>
      </c>
      <c r="I3195" s="22"/>
      <c r="J3195" s="23"/>
      <c r="K3195" s="1"/>
      <c r="L3195" s="26" t="s">
        <v>56</v>
      </c>
      <c r="M3195" s="104" t="e">
        <f>#REF!</f>
        <v>#REF!</v>
      </c>
      <c r="N3195" s="112" t="e">
        <f>IF(M3195=0,"",CHOOSE(M3195,"5","7","8","8","8","10","10","10","10","10","13","13","13","13","13","13","13","13","13","13","16","16","16","16","16","16","16","16","16","16","16","手入力箇所","手入力箇所","手入力箇所","手入力箇所","手入力箇所","手入力箇所","手入力箇所","手入力箇所","手入力箇所","手入力箇所"))</f>
        <v>#REF!</v>
      </c>
    </row>
    <row r="3196" spans="1:14" ht="13.8" thickBot="1" x14ac:dyDescent="0.25">
      <c r="A3196" s="27" t="s">
        <v>57</v>
      </c>
      <c r="B3196" s="18">
        <v>5</v>
      </c>
      <c r="C3196" s="18">
        <v>7</v>
      </c>
      <c r="D3196" s="18">
        <v>8</v>
      </c>
      <c r="E3196" s="18">
        <v>9</v>
      </c>
      <c r="F3196" s="18">
        <v>12</v>
      </c>
      <c r="G3196" s="18">
        <v>16</v>
      </c>
      <c r="H3196" s="18"/>
      <c r="I3196" s="18"/>
      <c r="J3196" s="62"/>
      <c r="K3196" s="19"/>
      <c r="L3196" s="27" t="s">
        <v>57</v>
      </c>
      <c r="M3196" s="104" t="e">
        <f>#REF!</f>
        <v>#REF!</v>
      </c>
      <c r="N3196" s="113" t="e">
        <f>IF(M3196=0,"",CHOOSE(M3196,"5","7","8","9","9","12","12","12","12","12","16","16","16","16","16","16","16","16","16","16","手入力箇所","手入力箇所","手入力箇所","手入力箇所","手入力箇所","手入力箇所","手入力箇所","手入力箇所","手入力箇所","手入力箇所"))</f>
        <v>#REF!</v>
      </c>
    </row>
    <row r="3197" spans="1:14" ht="48.6" thickBot="1" x14ac:dyDescent="0.25">
      <c r="A3197" s="28" t="s">
        <v>64</v>
      </c>
      <c r="B3197" s="18">
        <v>6</v>
      </c>
      <c r="C3197" s="18"/>
      <c r="D3197" s="18"/>
      <c r="E3197" s="18"/>
      <c r="F3197" s="18"/>
      <c r="G3197" s="18"/>
      <c r="H3197" s="18"/>
      <c r="I3197" s="18"/>
      <c r="J3197" s="62"/>
      <c r="K3197" s="19"/>
      <c r="L3197" s="28" t="s">
        <v>64</v>
      </c>
      <c r="M3197" s="104" t="e">
        <f>#REF!</f>
        <v>#REF!</v>
      </c>
      <c r="N3197" s="113" t="e">
        <f>IF(M3197=0,"",CHOOSE(M3197,"6","手入力箇所","手入力箇所","手入力箇所","手入力箇所","手入力箇所","手入力箇所","手入力箇所","手入力箇所","手入力箇所","手入力箇所","",""))</f>
        <v>#REF!</v>
      </c>
    </row>
    <row r="3198" spans="1:14" ht="48.6" thickBot="1" x14ac:dyDescent="0.25">
      <c r="A3198" s="28" t="s">
        <v>65</v>
      </c>
      <c r="B3198" s="18">
        <v>6</v>
      </c>
      <c r="C3198" s="18"/>
      <c r="D3198" s="18"/>
      <c r="E3198" s="18"/>
      <c r="F3198" s="18"/>
      <c r="G3198" s="18"/>
      <c r="H3198" s="18"/>
      <c r="I3198" s="18"/>
      <c r="J3198" s="62"/>
      <c r="K3198" s="19"/>
      <c r="L3198" s="28" t="s">
        <v>65</v>
      </c>
      <c r="M3198" s="104" t="e">
        <f>#REF!</f>
        <v>#REF!</v>
      </c>
      <c r="N3198" s="113" t="e">
        <f>IF(M3198=0,"",CHOOSE(M3198,"6","手入力箇所","手入力箇所","手入力箇所","手入力箇所","手入力箇所","手入力箇所","手入力箇所","手入力箇所","手入力箇所","手入力箇所","",""))</f>
        <v>#REF!</v>
      </c>
    </row>
    <row r="3199" spans="1:14" ht="24.6" thickBot="1" x14ac:dyDescent="0.25">
      <c r="A3199" s="28" t="s">
        <v>66</v>
      </c>
      <c r="B3199" s="18">
        <v>5</v>
      </c>
      <c r="C3199" s="18">
        <v>7</v>
      </c>
      <c r="D3199" s="18">
        <v>8</v>
      </c>
      <c r="E3199" s="18">
        <v>9</v>
      </c>
      <c r="F3199" s="18">
        <v>12</v>
      </c>
      <c r="G3199" s="18"/>
      <c r="H3199" s="18"/>
      <c r="I3199" s="18"/>
      <c r="J3199" s="62"/>
      <c r="K3199" s="19"/>
      <c r="L3199" s="28" t="s">
        <v>66</v>
      </c>
      <c r="M3199" s="104" t="e">
        <f>#REF!</f>
        <v>#REF!</v>
      </c>
      <c r="N3199" s="113" t="e">
        <f>IF(M3199=0,"",CHOOSE(M3199,"5","7","8","9","9","12","12","12","12","12","手入力箇所","手入力箇所","手入力箇所","手入力箇所","手入力箇所","手入力箇所","手入力箇所","手入力箇所","手入力箇所","手入力箇所"))</f>
        <v>#REF!</v>
      </c>
    </row>
    <row r="3200" spans="1:14" ht="36.6" thickBot="1" x14ac:dyDescent="0.25">
      <c r="A3200" s="28" t="s">
        <v>67</v>
      </c>
      <c r="B3200" s="18">
        <v>4</v>
      </c>
      <c r="C3200" s="18">
        <v>5</v>
      </c>
      <c r="D3200" s="18">
        <v>5</v>
      </c>
      <c r="E3200" s="18">
        <v>6</v>
      </c>
      <c r="F3200" s="18"/>
      <c r="G3200" s="18"/>
      <c r="H3200" s="18"/>
      <c r="I3200" s="18"/>
      <c r="J3200" s="62"/>
      <c r="K3200" s="19"/>
      <c r="L3200" s="28" t="s">
        <v>67</v>
      </c>
      <c r="M3200" s="104" t="e">
        <f>#REF!</f>
        <v>#REF!</v>
      </c>
      <c r="N3200" s="113" t="e">
        <f>IF(M3200=0,"",CHOOSE(M3200,"4","5","5","6","6","手入力箇所","手入力箇所","手入力箇所","手入力箇所","手入力箇所","手入力箇所","手入力箇所","手入力箇所","手入力箇所","手入力箇所"))</f>
        <v>#REF!</v>
      </c>
    </row>
    <row r="3201" spans="1:14" ht="24.6" thickBot="1" x14ac:dyDescent="0.25">
      <c r="A3201" s="28" t="s">
        <v>68</v>
      </c>
      <c r="B3201" s="18">
        <v>12</v>
      </c>
      <c r="C3201" s="18">
        <v>12</v>
      </c>
      <c r="D3201" s="18">
        <v>12</v>
      </c>
      <c r="E3201" s="18">
        <v>12</v>
      </c>
      <c r="F3201" s="18">
        <v>12</v>
      </c>
      <c r="G3201" s="18">
        <v>12</v>
      </c>
      <c r="H3201" s="18">
        <v>12</v>
      </c>
      <c r="I3201" s="18"/>
      <c r="J3201" s="62"/>
      <c r="K3201" s="19"/>
      <c r="L3201" s="28" t="s">
        <v>68</v>
      </c>
      <c r="M3201" s="104" t="e">
        <f>#REF!</f>
        <v>#REF!</v>
      </c>
      <c r="N3201" s="113" t="e">
        <f>IF(M3201=0,"",CHOOSE(M3201,"12","12","12","12","12","12","12","12","12","12","12","12","12","12","12","12","12","12","12","12","12","12","12","12","12","12","12","12","12","12","手入力箇所","手入力箇所","手入力箇所","手入力箇所","手入力箇所","手入力箇所","手入力箇所","手入力箇所","手入力箇所","手入力箇所"))</f>
        <v>#REF!</v>
      </c>
    </row>
    <row r="3202" spans="1:14" ht="36.6" thickBot="1" x14ac:dyDescent="0.25">
      <c r="A3202" s="28" t="s">
        <v>69</v>
      </c>
      <c r="B3202" s="18">
        <v>7</v>
      </c>
      <c r="C3202" s="18">
        <v>7</v>
      </c>
      <c r="D3202" s="18">
        <v>7</v>
      </c>
      <c r="E3202" s="18">
        <v>7</v>
      </c>
      <c r="F3202" s="18">
        <v>7</v>
      </c>
      <c r="G3202" s="18"/>
      <c r="H3202" s="18"/>
      <c r="I3202" s="18"/>
      <c r="J3202" s="62"/>
      <c r="K3202" s="19"/>
      <c r="L3202" s="28" t="s">
        <v>69</v>
      </c>
      <c r="M3202" s="104" t="e">
        <f>#REF!</f>
        <v>#REF!</v>
      </c>
      <c r="N3202" s="113" t="e">
        <f>IF(M3202=0,"",CHOOSE(M3202,"7","7","7","7","7","7","7","7","7","7","手入力箇所","手入力箇所","手入力箇所","手入力箇所","手入力箇所","手入力箇所","手入力箇所","手入力箇所","手入力箇所","手入力箇所"))</f>
        <v>#REF!</v>
      </c>
    </row>
    <row r="3203" spans="1:14" ht="13.8" thickBot="1" x14ac:dyDescent="0.25">
      <c r="A3203" s="27" t="s">
        <v>63</v>
      </c>
      <c r="B3203" s="18">
        <v>4</v>
      </c>
      <c r="C3203" s="18">
        <v>5</v>
      </c>
      <c r="D3203" s="18">
        <v>7</v>
      </c>
      <c r="E3203" s="18">
        <v>8</v>
      </c>
      <c r="F3203" s="18">
        <v>11</v>
      </c>
      <c r="G3203" s="18">
        <v>16</v>
      </c>
      <c r="H3203" s="18">
        <v>22</v>
      </c>
      <c r="I3203" s="18">
        <v>26</v>
      </c>
      <c r="J3203" s="18">
        <v>31</v>
      </c>
      <c r="K3203" s="19"/>
      <c r="L3203" s="27" t="s">
        <v>63</v>
      </c>
      <c r="M3203" s="104" t="e">
        <f>#REF!</f>
        <v>#REF!</v>
      </c>
      <c r="N3203" s="113" t="e">
        <f>IF(M3203=0,"",CHOOSE(M3203,"4","5","7","8","8","11","11","11","11","11","16","16","16","16","16","16","16","16","16","16","22","22","22","22","22","22","22","22","22","22","26","26","26","26","26","26","26","26","26","26","31","31","31","31","31","31","31","31","31","31","31","手入力箇所","手入力箇所","手入力箇所","手入力箇所","手入力箇所","手入力箇所","手入力箇所","手入力箇所","手入力箇所","手入力箇所"))</f>
        <v>#REF!</v>
      </c>
    </row>
    <row r="3204" spans="1:14" ht="24.6" thickBot="1" x14ac:dyDescent="0.25">
      <c r="A3204" s="28" t="s">
        <v>70</v>
      </c>
      <c r="B3204" s="18">
        <v>5</v>
      </c>
      <c r="C3204" s="18">
        <v>6</v>
      </c>
      <c r="D3204" s="18">
        <v>7</v>
      </c>
      <c r="E3204" s="18"/>
      <c r="F3204" s="18"/>
      <c r="G3204" s="18"/>
      <c r="H3204" s="18"/>
      <c r="I3204" s="18"/>
      <c r="J3204" s="62"/>
      <c r="K3204" s="19"/>
      <c r="L3204" s="28" t="s">
        <v>70</v>
      </c>
      <c r="M3204" s="104" t="e">
        <f>#REF!</f>
        <v>#REF!</v>
      </c>
      <c r="N3204" s="113" t="e">
        <f>IF(M3204=0,"",CHOOSE(M3204,"5","6","7","手入力箇所","手入力箇所","手入力箇所","手入力箇所","手入力箇所","手入力箇所","手入力箇所","手入力箇所","手入力箇所","手入力箇所"))</f>
        <v>#REF!</v>
      </c>
    </row>
    <row r="3205" spans="1:14" ht="13.8" thickBot="1" x14ac:dyDescent="0.25">
      <c r="A3205" s="29" t="s">
        <v>71</v>
      </c>
      <c r="B3205" s="18">
        <v>3</v>
      </c>
      <c r="C3205" s="18">
        <v>6</v>
      </c>
      <c r="D3205" s="18">
        <v>19</v>
      </c>
      <c r="E3205" s="18"/>
      <c r="F3205" s="18"/>
      <c r="G3205" s="18"/>
      <c r="H3205" s="18"/>
      <c r="I3205" s="18"/>
      <c r="J3205" s="62"/>
      <c r="K3205" s="19"/>
      <c r="L3205" s="29" t="s">
        <v>71</v>
      </c>
      <c r="M3205" s="104" t="e">
        <f>#REF!</f>
        <v>#REF!</v>
      </c>
      <c r="N3205" s="113" t="e">
        <f>IF(M3205=0,"",CHOOSE(M3205,"3","6","19","手入力箇所","手入力箇所","手入力箇所","手入力箇所","手入力箇所","手入力箇所","手入力箇所","手入力箇所","手入力箇所","手入力箇所"))</f>
        <v>#REF!</v>
      </c>
    </row>
    <row r="3206" spans="1:14" ht="13.8" thickBot="1" x14ac:dyDescent="0.25">
      <c r="A3206" s="29" t="s">
        <v>72</v>
      </c>
      <c r="B3206" s="18">
        <v>1</v>
      </c>
      <c r="C3206" s="18">
        <v>3</v>
      </c>
      <c r="D3206" s="18">
        <v>5</v>
      </c>
      <c r="E3206" s="18">
        <v>9</v>
      </c>
      <c r="F3206" s="18">
        <v>26</v>
      </c>
      <c r="G3206" s="18"/>
      <c r="H3206" s="18"/>
      <c r="I3206" s="18"/>
      <c r="J3206" s="62"/>
      <c r="K3206" s="19"/>
      <c r="L3206" s="29" t="s">
        <v>72</v>
      </c>
      <c r="M3206" s="104" t="e">
        <f>#REF!</f>
        <v>#REF!</v>
      </c>
      <c r="N3206" s="113" t="e">
        <f>IF(M3206=0,"",CHOOSE(M3206,"1","3","5","9","9","26","26","26","26","26","手入力箇所","手入力箇所","手入力箇所","手入力箇所","手入力箇所","手入力箇所","手入力箇所","手入力箇所","手入力箇所","手入力箇所"))</f>
        <v>#REF!</v>
      </c>
    </row>
    <row r="3207" spans="1:14" ht="13.8" thickBot="1" x14ac:dyDescent="0.25">
      <c r="A3207" s="29" t="s">
        <v>73</v>
      </c>
      <c r="B3207" s="18">
        <v>4</v>
      </c>
      <c r="C3207" s="18">
        <v>11</v>
      </c>
      <c r="D3207" s="18">
        <v>20</v>
      </c>
      <c r="E3207" s="18">
        <v>33</v>
      </c>
      <c r="F3207" s="18"/>
      <c r="G3207" s="18"/>
      <c r="H3207" s="18"/>
      <c r="I3207" s="18"/>
      <c r="J3207" s="62"/>
      <c r="K3207" s="19"/>
      <c r="L3207" s="29" t="s">
        <v>73</v>
      </c>
      <c r="M3207" s="104" t="e">
        <f>#REF!</f>
        <v>#REF!</v>
      </c>
      <c r="N3207" s="113" t="e">
        <f>IF(M3207=0,"",CHOOSE(M3207,"4","11","20","33","33","手入力箇所","手入力箇所","手入力箇所","手入力箇所","手入力箇所","手入力箇所","手入力箇所","手入力箇所","手入力箇所","手入力箇所"))</f>
        <v>#REF!</v>
      </c>
    </row>
    <row r="3208" spans="1:14" ht="37.200000000000003" thickBot="1" x14ac:dyDescent="0.25">
      <c r="A3208" s="30" t="s">
        <v>74</v>
      </c>
      <c r="B3208" s="18">
        <v>4</v>
      </c>
      <c r="C3208" s="18">
        <v>6</v>
      </c>
      <c r="D3208" s="18">
        <v>8</v>
      </c>
      <c r="E3208" s="18">
        <v>10</v>
      </c>
      <c r="F3208" s="18">
        <v>15</v>
      </c>
      <c r="G3208" s="18">
        <v>23</v>
      </c>
      <c r="H3208" s="18">
        <v>33</v>
      </c>
      <c r="I3208" s="18"/>
      <c r="J3208" s="62"/>
      <c r="K3208" s="19"/>
      <c r="L3208" s="30" t="s">
        <v>74</v>
      </c>
      <c r="M3208" s="104" t="e">
        <f>#REF!</f>
        <v>#REF!</v>
      </c>
      <c r="N3208" s="113" t="e">
        <f>IF(M3208=0,"",CHOOSE(M3208,"4","6","8","10","10","15","15","15","15","15","23","23","23","23","23","23","23","23","23","23","33","33","33","33","33","33","33","33","33","33","手入力箇所","手入力箇所","手入力箇所","手入力箇所","手入力箇所","手入力箇所","手入力箇所","手入力箇所","手入力箇所","手入力箇所"))</f>
        <v>#REF!</v>
      </c>
    </row>
    <row r="3209" spans="1:14" ht="13.8" thickBot="1" x14ac:dyDescent="0.25">
      <c r="A3209" s="29" t="s">
        <v>75</v>
      </c>
      <c r="B3209" s="18">
        <v>6</v>
      </c>
      <c r="C3209" s="18">
        <v>14</v>
      </c>
      <c r="D3209" s="18">
        <v>25</v>
      </c>
      <c r="E3209" s="18">
        <v>39</v>
      </c>
      <c r="F3209" s="18"/>
      <c r="G3209" s="18"/>
      <c r="H3209" s="18"/>
      <c r="I3209" s="18"/>
      <c r="J3209" s="62"/>
      <c r="K3209" s="19"/>
      <c r="L3209" s="29" t="s">
        <v>75</v>
      </c>
      <c r="M3209" s="104" t="e">
        <f>#REF!</f>
        <v>#REF!</v>
      </c>
      <c r="N3209" s="113" t="e">
        <f>IF(M3209=0,"",CHOOSE(M3209,"6","14","25","39","39","手入力箇所","手入力箇所","手入力箇所","手入力箇所","手入力箇所","手入力箇所","手入力箇所","手入力箇所","手入力箇所","手入力箇所"))</f>
        <v>#REF!</v>
      </c>
    </row>
    <row r="3210" spans="1:14" ht="37.200000000000003" thickBot="1" x14ac:dyDescent="0.25">
      <c r="A3210" s="30" t="s">
        <v>76</v>
      </c>
      <c r="B3210" s="18">
        <v>2</v>
      </c>
      <c r="C3210" s="18">
        <v>3</v>
      </c>
      <c r="D3210" s="18">
        <v>6</v>
      </c>
      <c r="E3210" s="18">
        <v>9</v>
      </c>
      <c r="F3210" s="18"/>
      <c r="G3210" s="18"/>
      <c r="H3210" s="18"/>
      <c r="I3210" s="18"/>
      <c r="J3210" s="62"/>
      <c r="K3210" s="19"/>
      <c r="L3210" s="30" t="s">
        <v>76</v>
      </c>
      <c r="M3210" s="104" t="e">
        <f>#REF!</f>
        <v>#REF!</v>
      </c>
      <c r="N3210" s="113" t="e">
        <f>IF(M3210=0,"",CHOOSE(M3210,"2","3","6","9","9","手入力箇所","手入力箇所","手入力箇所","手入力箇所","手入力箇所","手入力箇所","手入力箇所","手入力箇所","手入力箇所","手入力箇所"))</f>
        <v>#REF!</v>
      </c>
    </row>
    <row r="3211" spans="1:14" ht="27" thickBot="1" x14ac:dyDescent="0.25">
      <c r="A3211" s="31" t="s">
        <v>77</v>
      </c>
      <c r="B3211" s="18">
        <v>12</v>
      </c>
      <c r="C3211" s="18">
        <v>18</v>
      </c>
      <c r="D3211" s="18">
        <v>22</v>
      </c>
      <c r="E3211" s="18">
        <v>26</v>
      </c>
      <c r="F3211" s="62"/>
      <c r="G3211" s="62"/>
      <c r="H3211" s="62"/>
      <c r="I3211" s="62"/>
      <c r="J3211" s="62"/>
      <c r="K3211" s="19"/>
      <c r="L3211" s="31" t="s">
        <v>77</v>
      </c>
      <c r="M3211" s="104" t="e">
        <f>#REF!</f>
        <v>#REF!</v>
      </c>
      <c r="N3211" s="113" t="e">
        <f>IF(M3211=0,"",CHOOSE(M3211,"12","18","22","26","26","手入力箇所","手入力箇所","手入力箇所","手入力箇所","手入力箇所","手入力箇所","手入力箇所","手入力箇所","手入力箇所","手入力箇所"))</f>
        <v>#REF!</v>
      </c>
    </row>
    <row r="3212" spans="1:14" ht="40.200000000000003" thickBot="1" x14ac:dyDescent="0.25">
      <c r="A3212" s="31" t="s">
        <v>78</v>
      </c>
      <c r="B3212" s="18">
        <v>5</v>
      </c>
      <c r="C3212" s="18">
        <v>8</v>
      </c>
      <c r="D3212" s="18">
        <v>11</v>
      </c>
      <c r="E3212" s="18">
        <v>14</v>
      </c>
      <c r="F3212" s="62"/>
      <c r="G3212" s="62"/>
      <c r="H3212" s="62"/>
      <c r="I3212" s="62"/>
      <c r="J3212" s="62"/>
      <c r="K3212" s="19"/>
      <c r="L3212" s="31" t="s">
        <v>78</v>
      </c>
      <c r="M3212" s="104" t="e">
        <f>#REF!</f>
        <v>#REF!</v>
      </c>
      <c r="N3212" s="113" t="e">
        <f>IF(M3212=0,"",CHOOSE(M3212,"5","8","11","14","14","手入力箇所","手入力箇所","手入力箇所","手入力箇所","手入力箇所","手入力箇所","手入力箇所","手入力箇所","手入力箇所","手入力箇所"))</f>
        <v>#REF!</v>
      </c>
    </row>
    <row r="3213" spans="1:14" ht="27" thickBot="1" x14ac:dyDescent="0.25">
      <c r="A3213" s="31" t="s">
        <v>79</v>
      </c>
      <c r="B3213" s="18">
        <v>6</v>
      </c>
      <c r="C3213" s="18">
        <v>11</v>
      </c>
      <c r="D3213" s="18">
        <v>16</v>
      </c>
      <c r="E3213" s="18">
        <v>21</v>
      </c>
      <c r="F3213" s="62"/>
      <c r="G3213" s="62"/>
      <c r="H3213" s="62"/>
      <c r="I3213" s="62"/>
      <c r="J3213" s="62"/>
      <c r="K3213" s="19"/>
      <c r="L3213" s="31" t="s">
        <v>79</v>
      </c>
      <c r="M3213" s="104" t="e">
        <f>#REF!</f>
        <v>#REF!</v>
      </c>
      <c r="N3213" s="113" t="e">
        <f>IF(M3213=0,"",CHOOSE(M3213,"6","11","16","21","21","手入力箇所","手入力箇所","手入力箇所","手入力箇所","手入力箇所","手入力箇所","手入力箇所","手入力箇所","手入力箇所"))</f>
        <v>#REF!</v>
      </c>
    </row>
    <row r="3214" spans="1:14" ht="40.200000000000003" thickBot="1" x14ac:dyDescent="0.25">
      <c r="A3214" s="31" t="s">
        <v>80</v>
      </c>
      <c r="B3214" s="18">
        <v>5</v>
      </c>
      <c r="C3214" s="18">
        <v>7</v>
      </c>
      <c r="D3214" s="18">
        <v>9</v>
      </c>
      <c r="E3214" s="18">
        <v>10</v>
      </c>
      <c r="F3214" s="62"/>
      <c r="G3214" s="62"/>
      <c r="H3214" s="62"/>
      <c r="I3214" s="62"/>
      <c r="J3214" s="62"/>
      <c r="K3214" s="19"/>
      <c r="L3214" s="31" t="s">
        <v>80</v>
      </c>
      <c r="M3214" s="104" t="e">
        <f>#REF!</f>
        <v>#REF!</v>
      </c>
      <c r="N3214" s="113" t="e">
        <f>IF(M3214=0,"",CHOOSE(M3214,"5","7","9","10","10","手入力箇所","手入力箇所","手入力箇所","手入力箇所","手入力箇所","手入力箇所","手入力箇所","手入力箇所","手入力箇所"))</f>
        <v>#REF!</v>
      </c>
    </row>
    <row r="3215" spans="1:14" ht="40.200000000000003" thickBot="1" x14ac:dyDescent="0.25">
      <c r="A3215" s="31" t="s">
        <v>81</v>
      </c>
      <c r="B3215" s="18">
        <v>9</v>
      </c>
      <c r="C3215" s="18">
        <v>14</v>
      </c>
      <c r="D3215" s="62"/>
      <c r="E3215" s="62"/>
      <c r="F3215" s="62"/>
      <c r="G3215" s="62"/>
      <c r="H3215" s="62"/>
      <c r="I3215" s="62"/>
      <c r="J3215" s="62"/>
      <c r="K3215" s="19"/>
      <c r="L3215" s="31" t="s">
        <v>81</v>
      </c>
      <c r="M3215" s="104" t="e">
        <f>#REF!</f>
        <v>#REF!</v>
      </c>
      <c r="N3215" s="113" t="e">
        <f>IF(M3215=0,"",CHOOSE(M3215,"9","14","手入力箇所","手入力箇所","手入力箇所","手入力箇所","手入力箇所","手入力箇所","手入力箇所","手入力箇所","手入力箇所","手入力箇所"))</f>
        <v>#REF!</v>
      </c>
    </row>
    <row r="3216" spans="1:14" ht="13.8" thickBot="1" x14ac:dyDescent="0.25">
      <c r="A3216" s="31" t="s">
        <v>82</v>
      </c>
      <c r="B3216" s="18">
        <v>3</v>
      </c>
      <c r="C3216" s="18">
        <v>4</v>
      </c>
      <c r="D3216" s="18">
        <v>4</v>
      </c>
      <c r="E3216" s="18">
        <v>5</v>
      </c>
      <c r="F3216" s="18">
        <v>6</v>
      </c>
      <c r="G3216" s="18">
        <v>8</v>
      </c>
      <c r="H3216" s="18">
        <v>9</v>
      </c>
      <c r="I3216" s="18">
        <v>11</v>
      </c>
      <c r="J3216" s="18">
        <v>12</v>
      </c>
      <c r="K3216" s="19"/>
      <c r="L3216" s="31" t="s">
        <v>82</v>
      </c>
      <c r="M3216" s="104" t="e">
        <f>#REF!</f>
        <v>#REF!</v>
      </c>
      <c r="N3216" s="113" t="e">
        <f>IF(M3216=0,"",CHOOSE(M3216,"3","4","4","5","5","6","6","6","6","6","8","8","8","8","8","8","8","8","8","8","9","9","9","9","9","9","9","9","9","9","11","11","11","11","11","11","11","11","11","11","12","12","12","12","12","12","12","12","12","12","12","手入力箇所","手入力箇所","手入力箇所","手入力箇所","手入力箇所","手入力箇所","手入力箇所","手入力箇所","手入力箇所","手入力箇所"))</f>
        <v>#REF!</v>
      </c>
    </row>
    <row r="3217" spans="1:14" ht="13.8" thickBot="1" x14ac:dyDescent="0.25">
      <c r="A3217" s="31" t="s">
        <v>83</v>
      </c>
      <c r="B3217" s="18">
        <v>3</v>
      </c>
      <c r="C3217" s="18">
        <v>4</v>
      </c>
      <c r="D3217" s="18">
        <v>4</v>
      </c>
      <c r="E3217" s="18">
        <v>5</v>
      </c>
      <c r="F3217" s="18">
        <v>6</v>
      </c>
      <c r="G3217" s="18">
        <v>8</v>
      </c>
      <c r="H3217" s="18">
        <v>10</v>
      </c>
      <c r="I3217" s="18">
        <v>12</v>
      </c>
      <c r="J3217" s="18">
        <v>13</v>
      </c>
      <c r="K3217" s="19"/>
      <c r="L3217" s="31" t="s">
        <v>83</v>
      </c>
      <c r="M3217" s="104" t="e">
        <f>#REF!</f>
        <v>#REF!</v>
      </c>
      <c r="N3217" s="113" t="e">
        <f>IF(M3217=0,"",CHOOSE(M3217,"3","4","4","5","5","6","6","6","6","6","8","8","8","8","8","8","8","8","8","8","10","10","10","10","10","10","10","10","10","10","12","12","12","12","12","12","12","12","12","12","13","13","13","13","13","13","13","13","13","13","13","手入力箇所","手入力箇所","手入力箇所","手入力箇所","手入力箇所","手入力箇所","手入力箇所","手入力箇所","手入力箇所","手入力箇所"))</f>
        <v>#REF!</v>
      </c>
    </row>
    <row r="3218" spans="1:14" ht="27" thickBot="1" x14ac:dyDescent="0.25">
      <c r="A3218" s="32" t="s">
        <v>84</v>
      </c>
      <c r="B3218" s="20">
        <v>1</v>
      </c>
      <c r="C3218" s="20">
        <v>2</v>
      </c>
      <c r="D3218" s="20">
        <v>3</v>
      </c>
      <c r="E3218" s="20">
        <v>4</v>
      </c>
      <c r="F3218" s="20">
        <v>8</v>
      </c>
      <c r="G3218" s="20">
        <v>19</v>
      </c>
      <c r="H3218" s="63"/>
      <c r="I3218" s="63"/>
      <c r="J3218" s="63"/>
      <c r="K3218" s="21"/>
      <c r="L3218" s="32" t="s">
        <v>84</v>
      </c>
      <c r="M3218" s="104" t="e">
        <f>#REF!</f>
        <v>#REF!</v>
      </c>
      <c r="N3218" s="113" t="e">
        <f>IF(M3218=0,"",CHOOSE(M3218,"1","2","3","4","4","8","8","8","8","8","19","19","19","19","19","19","19","19","19","19","手入力箇所","手入力箇所","手入力箇所","手入力箇所","手入力箇所","手入力箇所","手入力箇所","手入力箇所","手入力箇所","手入力箇所"))</f>
        <v>#REF!</v>
      </c>
    </row>
    <row r="3219" spans="1:14" ht="13.8" thickBot="1" x14ac:dyDescent="0.25"/>
    <row r="3220" spans="1:14" ht="13.8" thickBot="1" x14ac:dyDescent="0.25">
      <c r="A3220" s="686" t="e">
        <f>A3193</f>
        <v>#REF!</v>
      </c>
      <c r="B3220" s="686"/>
      <c r="C3220" s="686"/>
      <c r="D3220" s="687" t="s">
        <v>193</v>
      </c>
      <c r="E3220" s="687"/>
      <c r="F3220" s="687"/>
      <c r="G3220" s="687"/>
      <c r="H3220" s="687"/>
      <c r="I3220" s="687"/>
      <c r="J3220" s="687"/>
      <c r="K3220" s="687"/>
      <c r="L3220" s="687"/>
      <c r="M3220" s="687"/>
      <c r="N3220" s="687"/>
    </row>
    <row r="3221" spans="1:14" ht="13.8" thickBot="1" x14ac:dyDescent="0.25">
      <c r="A3221" s="105"/>
      <c r="B3221" s="33">
        <v>1</v>
      </c>
      <c r="C3221" s="24">
        <v>2</v>
      </c>
      <c r="D3221" s="24">
        <v>3</v>
      </c>
      <c r="E3221" s="24" t="s">
        <v>58</v>
      </c>
      <c r="F3221" s="24" t="s">
        <v>59</v>
      </c>
      <c r="G3221" s="24" t="s">
        <v>60</v>
      </c>
      <c r="H3221" s="24" t="s">
        <v>61</v>
      </c>
      <c r="I3221" s="24" t="s">
        <v>62</v>
      </c>
      <c r="J3221" s="24" t="s">
        <v>194</v>
      </c>
      <c r="K3221" s="102" t="s">
        <v>85</v>
      </c>
      <c r="L3221" s="105" t="s">
        <v>189</v>
      </c>
      <c r="M3221" s="105" t="s">
        <v>188</v>
      </c>
      <c r="N3221" s="105" t="s">
        <v>51</v>
      </c>
    </row>
    <row r="3222" spans="1:14" ht="13.8" thickBot="1" x14ac:dyDescent="0.25">
      <c r="A3222" s="26" t="s">
        <v>56</v>
      </c>
      <c r="B3222" s="22">
        <v>16</v>
      </c>
      <c r="C3222" s="22">
        <v>25</v>
      </c>
      <c r="D3222" s="22">
        <v>32</v>
      </c>
      <c r="E3222" s="22">
        <v>38</v>
      </c>
      <c r="F3222" s="22">
        <v>56</v>
      </c>
      <c r="G3222" s="22">
        <v>87</v>
      </c>
      <c r="H3222" s="22">
        <v>121</v>
      </c>
      <c r="I3222" s="22"/>
      <c r="J3222" s="23"/>
      <c r="K3222" s="68"/>
      <c r="L3222" s="107" t="s">
        <v>56</v>
      </c>
      <c r="M3222" s="103" t="e">
        <f>#REF!</f>
        <v>#REF!</v>
      </c>
      <c r="N3222" s="103" t="e">
        <f>IF(M3222=0,"",CHOOSE(M3222,"16","25","32","38","38","56","56","56","56","56","87","87","87","87","87","87","87","87","87","87","121","121","121","121","121","121","121","121","121","121","手入力箇所","手入力箇所","手入力箇所","手入力箇所","手入力箇所","手入力箇所","手入力箇所","手入力箇所","手入力箇所","手入力箇所"))</f>
        <v>#REF!</v>
      </c>
    </row>
    <row r="3223" spans="1:14" ht="13.8" thickBot="1" x14ac:dyDescent="0.25">
      <c r="A3223" s="27" t="s">
        <v>57</v>
      </c>
      <c r="B3223" s="18">
        <v>25</v>
      </c>
      <c r="C3223" s="18">
        <v>33</v>
      </c>
      <c r="D3223" s="18">
        <v>40</v>
      </c>
      <c r="E3223" s="18">
        <v>45</v>
      </c>
      <c r="F3223" s="18">
        <v>58</v>
      </c>
      <c r="G3223" s="18">
        <v>79</v>
      </c>
      <c r="H3223" s="18"/>
      <c r="I3223" s="18"/>
      <c r="J3223" s="62"/>
      <c r="K3223" s="69"/>
      <c r="L3223" s="107" t="s">
        <v>57</v>
      </c>
      <c r="M3223" s="103" t="e">
        <f>#REF!</f>
        <v>#REF!</v>
      </c>
      <c r="N3223" s="103" t="e">
        <f>IF(M3223=0,"",CHOOSE(M3223,"25","33","40","45","45","58","58","58","58","58","79","79","79","79","79","79","79","79","79","79","手入力箇所","手入力箇所","手入力箇所","手入力箇所","手入力箇所","手入力箇所","手入力箇所","手入力箇所","手入力箇所","手入力箇所"))</f>
        <v>#REF!</v>
      </c>
    </row>
    <row r="3224" spans="1:14" ht="48.6" thickBot="1" x14ac:dyDescent="0.25">
      <c r="A3224" s="28" t="s">
        <v>64</v>
      </c>
      <c r="B3224" s="18">
        <v>32</v>
      </c>
      <c r="C3224" s="18"/>
      <c r="D3224" s="18"/>
      <c r="E3224" s="18"/>
      <c r="F3224" s="18"/>
      <c r="G3224" s="18"/>
      <c r="H3224" s="18"/>
      <c r="I3224" s="18"/>
      <c r="J3224" s="62"/>
      <c r="K3224" s="69"/>
      <c r="L3224" s="108" t="s">
        <v>64</v>
      </c>
      <c r="M3224" s="103" t="e">
        <f>#REF!</f>
        <v>#REF!</v>
      </c>
      <c r="N3224" s="103" t="e">
        <f>IF(M3224=0,"",CHOOSE(M3224,"32","手入力箇所","手入力箇所","手入力箇所","手入力箇所","手入力箇所","手入力箇所","手入力箇所","手入力箇所","手入力箇所","手入力箇所"))</f>
        <v>#REF!</v>
      </c>
    </row>
    <row r="3225" spans="1:14" ht="48.6" thickBot="1" x14ac:dyDescent="0.25">
      <c r="A3225" s="28" t="s">
        <v>65</v>
      </c>
      <c r="B3225" s="18">
        <v>36</v>
      </c>
      <c r="C3225" s="18"/>
      <c r="D3225" s="18"/>
      <c r="E3225" s="18"/>
      <c r="F3225" s="18"/>
      <c r="G3225" s="18"/>
      <c r="H3225" s="18"/>
      <c r="I3225" s="18"/>
      <c r="J3225" s="62"/>
      <c r="K3225" s="69"/>
      <c r="L3225" s="108" t="s">
        <v>65</v>
      </c>
      <c r="M3225" s="103" t="e">
        <f>#REF!</f>
        <v>#REF!</v>
      </c>
      <c r="N3225" s="103" t="e">
        <f>IF(M3225=0,"",CHOOSE(M3225,"36","手入力箇所","手入力箇所","手入力箇所","手入力箇所","手入力箇所","手入力箇所","手入力箇所","手入力箇所","手入力箇所","手入力箇所"))</f>
        <v>#REF!</v>
      </c>
    </row>
    <row r="3226" spans="1:14" ht="24.6" thickBot="1" x14ac:dyDescent="0.25">
      <c r="A3226" s="28" t="s">
        <v>66</v>
      </c>
      <c r="B3226" s="18">
        <v>24</v>
      </c>
      <c r="C3226" s="18">
        <v>30</v>
      </c>
      <c r="D3226" s="18">
        <v>33</v>
      </c>
      <c r="E3226" s="18">
        <v>35</v>
      </c>
      <c r="F3226" s="18">
        <v>42</v>
      </c>
      <c r="G3226" s="18"/>
      <c r="H3226" s="18"/>
      <c r="I3226" s="18"/>
      <c r="J3226" s="62"/>
      <c r="K3226" s="69"/>
      <c r="L3226" s="108" t="s">
        <v>66</v>
      </c>
      <c r="M3226" s="103" t="e">
        <f>#REF!</f>
        <v>#REF!</v>
      </c>
      <c r="N3226" s="103" t="e">
        <f>IF(M3226=0,"",CHOOSE(M3226,"24","30","33","35","35","42","42","42","42","42","手入力箇所","手入力箇所","手入力箇所","手入力箇所","手入力箇所","手入力箇所","手入力箇所","手入力箇所","手入力箇所","手入力箇所"))</f>
        <v>#REF!</v>
      </c>
    </row>
    <row r="3227" spans="1:14" ht="36.6" thickBot="1" x14ac:dyDescent="0.25">
      <c r="A3227" s="28" t="s">
        <v>67</v>
      </c>
      <c r="B3227" s="18">
        <v>7</v>
      </c>
      <c r="C3227" s="18">
        <v>12</v>
      </c>
      <c r="D3227" s="18">
        <v>16</v>
      </c>
      <c r="E3227" s="18">
        <v>19</v>
      </c>
      <c r="F3227" s="18"/>
      <c r="G3227" s="18"/>
      <c r="H3227" s="18"/>
      <c r="I3227" s="18"/>
      <c r="J3227" s="62"/>
      <c r="K3227" s="69"/>
      <c r="L3227" s="108" t="s">
        <v>67</v>
      </c>
      <c r="M3227" s="103" t="e">
        <f>#REF!</f>
        <v>#REF!</v>
      </c>
      <c r="N3227" s="103" t="e">
        <f>IF(M3227=0,"",CHOOSE(M3227,"7","12","16","19","19","手入力箇所","手入力箇所","手入力箇所","手入力箇所","手入力箇所","手入力箇所","手入力箇所","手入力箇所","手入力箇所","手入力箇所"))</f>
        <v>#REF!</v>
      </c>
    </row>
    <row r="3228" spans="1:14" ht="24.6" thickBot="1" x14ac:dyDescent="0.25">
      <c r="A3228" s="28" t="s">
        <v>68</v>
      </c>
      <c r="B3228" s="18">
        <v>21</v>
      </c>
      <c r="C3228" s="18">
        <v>35</v>
      </c>
      <c r="D3228" s="18">
        <v>48</v>
      </c>
      <c r="E3228" s="18">
        <v>59</v>
      </c>
      <c r="F3228" s="18">
        <v>94</v>
      </c>
      <c r="G3228" s="18">
        <v>159</v>
      </c>
      <c r="H3228" s="18">
        <v>235</v>
      </c>
      <c r="I3228" s="18"/>
      <c r="J3228" s="62"/>
      <c r="K3228" s="69"/>
      <c r="L3228" s="108" t="s">
        <v>68</v>
      </c>
      <c r="M3228" s="103" t="e">
        <f>#REF!</f>
        <v>#REF!</v>
      </c>
      <c r="N3228" s="103" t="e">
        <f>IF(M3228=0,"",CHOOSE(M3228,"21","35","48","59","59","94","94","94","94","94","159","159","159","159","159","159","159","159","159","159","235","235","235","235","235","235","235","235","235","235","手入力箇所","手入力箇所","手入力箇所","手入力箇所","手入力箇所","手入力箇所","手入力箇所","手入力箇所","手入力箇所","手入力箇所"))</f>
        <v>#REF!</v>
      </c>
    </row>
    <row r="3229" spans="1:14" ht="36.6" thickBot="1" x14ac:dyDescent="0.25">
      <c r="A3229" s="28" t="s">
        <v>69</v>
      </c>
      <c r="B3229" s="18">
        <v>22</v>
      </c>
      <c r="C3229" s="18">
        <v>26</v>
      </c>
      <c r="D3229" s="18">
        <v>28</v>
      </c>
      <c r="E3229" s="18">
        <v>29</v>
      </c>
      <c r="F3229" s="18">
        <v>34</v>
      </c>
      <c r="G3229" s="18"/>
      <c r="H3229" s="18"/>
      <c r="I3229" s="18"/>
      <c r="J3229" s="62"/>
      <c r="K3229" s="69"/>
      <c r="L3229" s="108" t="s">
        <v>69</v>
      </c>
      <c r="M3229" s="103" t="e">
        <f>#REF!</f>
        <v>#REF!</v>
      </c>
      <c r="N3229" s="103" t="e">
        <f>IF(M3229=0,"",CHOOSE(M3229,"22","26","28","29","29","34","34","34","34","34","手入力箇所","手入力箇所","手入力箇所","手入力箇所","手入力箇所","手入力箇所","手入力箇所","手入力箇所","手入力箇所","手入力箇所"))</f>
        <v>#REF!</v>
      </c>
    </row>
    <row r="3230" spans="1:14" ht="13.8" thickBot="1" x14ac:dyDescent="0.25">
      <c r="A3230" s="27" t="s">
        <v>63</v>
      </c>
      <c r="B3230" s="18">
        <v>21</v>
      </c>
      <c r="C3230" s="18">
        <v>33</v>
      </c>
      <c r="D3230" s="18">
        <v>46</v>
      </c>
      <c r="E3230" s="18">
        <v>56</v>
      </c>
      <c r="F3230" s="18">
        <v>89</v>
      </c>
      <c r="G3230" s="18">
        <v>151</v>
      </c>
      <c r="H3230" s="18">
        <v>224</v>
      </c>
      <c r="I3230" s="18">
        <v>289</v>
      </c>
      <c r="J3230" s="18">
        <v>350</v>
      </c>
      <c r="K3230" s="69"/>
      <c r="L3230" s="107" t="s">
        <v>63</v>
      </c>
      <c r="M3230" s="103" t="e">
        <f>#REF!</f>
        <v>#REF!</v>
      </c>
      <c r="N3230" s="103" t="e">
        <f>IF(M3230=0,"",CHOOSE(M3230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231" spans="1:14" ht="24.6" thickBot="1" x14ac:dyDescent="0.25">
      <c r="A3231" s="34" t="s">
        <v>70</v>
      </c>
      <c r="B3231" s="35">
        <v>13</v>
      </c>
      <c r="C3231" s="35">
        <v>33</v>
      </c>
      <c r="D3231" s="35">
        <v>59</v>
      </c>
      <c r="E3231" s="35"/>
      <c r="F3231" s="35"/>
      <c r="G3231" s="35"/>
      <c r="H3231" s="35"/>
      <c r="I3231" s="35"/>
      <c r="J3231" s="36"/>
      <c r="K3231" s="67"/>
      <c r="L3231" s="108" t="s">
        <v>70</v>
      </c>
      <c r="M3231" s="103" t="e">
        <f>#REF!</f>
        <v>#REF!</v>
      </c>
      <c r="N3231" s="103" t="e">
        <f>IF(M3231=0,"",CHOOSE(M3231,"13","33","59","手入力箇所","手入力箇所","手入力箇所","手入力箇所","手入力箇所","手入力箇所","手入力箇所","手入力箇所","手入力箇所","手入力箇所"))</f>
        <v>#REF!</v>
      </c>
    </row>
    <row r="3232" spans="1:14" ht="13.8" thickBot="1" x14ac:dyDescent="0.25">
      <c r="A3232" s="37" t="s">
        <v>71</v>
      </c>
      <c r="B3232" s="17">
        <v>23</v>
      </c>
      <c r="C3232" s="17">
        <v>39</v>
      </c>
      <c r="D3232" s="17">
        <v>97</v>
      </c>
      <c r="E3232" s="17"/>
      <c r="F3232" s="17"/>
      <c r="G3232" s="17"/>
      <c r="H3232" s="17"/>
      <c r="I3232" s="17"/>
      <c r="J3232" s="64"/>
      <c r="K3232" s="70"/>
      <c r="L3232" s="109" t="s">
        <v>71</v>
      </c>
      <c r="M3232" s="103" t="e">
        <f>#REF!</f>
        <v>#REF!</v>
      </c>
      <c r="N3232" s="103" t="e">
        <f>IF(M3232=0,"",CHOOSE(M3232,"23","39","97","手入力箇所","手入力箇所","手入力箇所","手入力箇所","手入力箇所","手入力箇所","手入力箇所","手入力箇所","手入力箇所","手入力箇所"))</f>
        <v>#REF!</v>
      </c>
    </row>
    <row r="3233" spans="1:14" ht="13.8" thickBot="1" x14ac:dyDescent="0.25">
      <c r="A3233" s="29" t="s">
        <v>72</v>
      </c>
      <c r="B3233" s="18">
        <v>21</v>
      </c>
      <c r="C3233" s="18">
        <v>37</v>
      </c>
      <c r="D3233" s="18">
        <v>58</v>
      </c>
      <c r="E3233" s="18">
        <v>76</v>
      </c>
      <c r="F3233" s="18">
        <v>137</v>
      </c>
      <c r="G3233" s="18"/>
      <c r="H3233" s="18"/>
      <c r="I3233" s="18"/>
      <c r="J3233" s="62"/>
      <c r="K3233" s="69"/>
      <c r="L3233" s="109" t="s">
        <v>72</v>
      </c>
      <c r="M3233" s="103" t="e">
        <f>#REF!</f>
        <v>#REF!</v>
      </c>
      <c r="N3233" s="103" t="e">
        <f>IF(M3233=0,"",CHOOSE(M3233,"21","37","58","76","76","137","137","137","137","137","手入力箇所","手入力箇所","手入力箇所","手入力箇所","手入力箇所","手入力箇所","手入力箇所","手入力箇所","手入力箇所","手入力箇所"))</f>
        <v>#REF!</v>
      </c>
    </row>
    <row r="3234" spans="1:14" ht="13.8" thickBot="1" x14ac:dyDescent="0.25">
      <c r="A3234" s="29" t="s">
        <v>73</v>
      </c>
      <c r="B3234" s="18">
        <v>48</v>
      </c>
      <c r="C3234" s="18">
        <v>93</v>
      </c>
      <c r="D3234" s="18">
        <v>138</v>
      </c>
      <c r="E3234" s="18">
        <v>183</v>
      </c>
      <c r="F3234" s="18"/>
      <c r="G3234" s="18"/>
      <c r="H3234" s="18"/>
      <c r="I3234" s="18"/>
      <c r="J3234" s="62"/>
      <c r="K3234" s="69"/>
      <c r="L3234" s="109" t="s">
        <v>73</v>
      </c>
      <c r="M3234" s="103" t="e">
        <f>#REF!</f>
        <v>#REF!</v>
      </c>
      <c r="N3234" s="103" t="e">
        <f>IF(M3234=0,"",CHOOSE(M3234,"48","93","138","183","183","手入力箇所","手入力箇所","手入力箇所","手入力箇所","手入力箇所","手入力箇所","手入力箇所","手入力箇所","手入力箇所","手入力箇所"))</f>
        <v>#REF!</v>
      </c>
    </row>
    <row r="3235" spans="1:14" ht="37.200000000000003" thickBot="1" x14ac:dyDescent="0.25">
      <c r="A3235" s="30" t="s">
        <v>74</v>
      </c>
      <c r="B3235" s="18">
        <v>13</v>
      </c>
      <c r="C3235" s="18">
        <v>26</v>
      </c>
      <c r="D3235" s="18">
        <v>40</v>
      </c>
      <c r="E3235" s="18">
        <v>55</v>
      </c>
      <c r="F3235" s="18">
        <v>107</v>
      </c>
      <c r="G3235" s="18">
        <v>224</v>
      </c>
      <c r="H3235" s="18">
        <v>386</v>
      </c>
      <c r="I3235" s="18"/>
      <c r="J3235" s="62"/>
      <c r="K3235" s="69"/>
      <c r="L3235" s="110" t="s">
        <v>74</v>
      </c>
      <c r="M3235" s="103" t="e">
        <f>#REF!</f>
        <v>#REF!</v>
      </c>
      <c r="N3235" s="103" t="e">
        <f>IF(M3235=0,"",CHOOSE(M3235,"13","26","40","55","55","107","107","107","107","107","224","224","224","224","224","224","224","224","224","224","386","386","386","386","386","386","386","386","386","386","手入力箇所","手入力箇所","手入力箇所","手入力箇所","手入力箇所","手入力箇所","手入力箇所","手入力箇所","手入力箇所","手入力箇所"))</f>
        <v>#REF!</v>
      </c>
    </row>
    <row r="3236" spans="1:14" ht="13.8" thickBot="1" x14ac:dyDescent="0.25">
      <c r="A3236" s="29" t="s">
        <v>75</v>
      </c>
      <c r="B3236" s="18">
        <v>36</v>
      </c>
      <c r="C3236" s="18">
        <v>98</v>
      </c>
      <c r="D3236" s="18">
        <v>173</v>
      </c>
      <c r="E3236" s="18">
        <v>274</v>
      </c>
      <c r="F3236" s="18"/>
      <c r="G3236" s="18"/>
      <c r="H3236" s="18"/>
      <c r="I3236" s="18"/>
      <c r="J3236" s="62"/>
      <c r="K3236" s="69"/>
      <c r="L3236" s="109" t="s">
        <v>75</v>
      </c>
      <c r="M3236" s="103" t="e">
        <f>#REF!</f>
        <v>#REF!</v>
      </c>
      <c r="N3236" s="103" t="e">
        <f>IF(M3236=0,"",CHOOSE(M3236,"36","98","173","274","274","手入力箇所","手入力箇所","手入力箇所","手入力箇所","手入力箇所","手入力箇所","手入力箇所","手入力箇所","手入力箇所","手入力箇所"))</f>
        <v>#REF!</v>
      </c>
    </row>
    <row r="3237" spans="1:14" ht="37.200000000000003" thickBot="1" x14ac:dyDescent="0.25">
      <c r="A3237" s="30" t="s">
        <v>76</v>
      </c>
      <c r="B3237" s="18">
        <v>127</v>
      </c>
      <c r="C3237" s="18">
        <v>127</v>
      </c>
      <c r="D3237" s="18">
        <v>127</v>
      </c>
      <c r="E3237" s="18">
        <v>127</v>
      </c>
      <c r="F3237" s="18"/>
      <c r="G3237" s="18"/>
      <c r="H3237" s="18"/>
      <c r="I3237" s="18"/>
      <c r="J3237" s="62"/>
      <c r="K3237" s="69"/>
      <c r="L3237" s="110" t="s">
        <v>76</v>
      </c>
      <c r="M3237" s="103" t="e">
        <f>#REF!</f>
        <v>#REF!</v>
      </c>
      <c r="N3237" s="103" t="e">
        <f>IF(M3237=0,"",CHOOSE(M3237,"127","127","127","127","127","手入力箇所","手入力箇所","手入力箇所","手入力箇所","手入力箇所","手入力箇所","手入力箇所","手入力箇所","手入力箇所","手入力箇所"))</f>
        <v>#REF!</v>
      </c>
    </row>
    <row r="3238" spans="1:14" ht="27" thickBot="1" x14ac:dyDescent="0.25">
      <c r="A3238" s="31" t="s">
        <v>77</v>
      </c>
      <c r="B3238" s="18">
        <v>42</v>
      </c>
      <c r="C3238" s="18">
        <v>90</v>
      </c>
      <c r="D3238" s="18">
        <v>141</v>
      </c>
      <c r="E3238" s="18">
        <v>193</v>
      </c>
      <c r="F3238" s="62"/>
      <c r="G3238" s="62"/>
      <c r="H3238" s="62"/>
      <c r="I3238" s="62"/>
      <c r="J3238" s="62"/>
      <c r="K3238" s="69"/>
      <c r="L3238" s="111" t="s">
        <v>77</v>
      </c>
      <c r="M3238" s="103" t="e">
        <f>#REF!</f>
        <v>#REF!</v>
      </c>
      <c r="N3238" s="103" t="e">
        <f>IF(M3238=0,"",CHOOSE(M3238,"42","90","141","193","1936","手入力箇所","手入力箇所","手入力箇所","手入力箇所","手入力箇所","手入力箇所","手入力箇所","手入力箇所","手入力箇所","手入力箇所"))</f>
        <v>#REF!</v>
      </c>
    </row>
    <row r="3239" spans="1:14" ht="40.200000000000003" thickBot="1" x14ac:dyDescent="0.25">
      <c r="A3239" s="31" t="s">
        <v>78</v>
      </c>
      <c r="B3239" s="18">
        <v>24</v>
      </c>
      <c r="C3239" s="18">
        <v>43</v>
      </c>
      <c r="D3239" s="18">
        <v>61</v>
      </c>
      <c r="E3239" s="18">
        <v>76</v>
      </c>
      <c r="F3239" s="62"/>
      <c r="G3239" s="62"/>
      <c r="H3239" s="62"/>
      <c r="I3239" s="62"/>
      <c r="J3239" s="62"/>
      <c r="K3239" s="69"/>
      <c r="L3239" s="111" t="s">
        <v>78</v>
      </c>
      <c r="M3239" s="103" t="e">
        <f>#REF!</f>
        <v>#REF!</v>
      </c>
      <c r="N3239" s="103" t="e">
        <f>IF(M3239=0,"",CHOOSE(M3239,"24","43","61","76","76","手入力箇所","手入力箇所","手入力箇所","手入力箇所","手入力箇所","手入力箇所","手入力箇所","手入力箇所","手入力箇所","手入力箇所"))</f>
        <v>#REF!</v>
      </c>
    </row>
    <row r="3240" spans="1:14" ht="27" thickBot="1" x14ac:dyDescent="0.25">
      <c r="A3240" s="31" t="s">
        <v>79</v>
      </c>
      <c r="B3240" s="18">
        <v>54</v>
      </c>
      <c r="C3240" s="18">
        <v>77</v>
      </c>
      <c r="D3240" s="18">
        <v>94</v>
      </c>
      <c r="E3240" s="18">
        <v>107</v>
      </c>
      <c r="F3240" s="62"/>
      <c r="G3240" s="62"/>
      <c r="H3240" s="62"/>
      <c r="I3240" s="62"/>
      <c r="J3240" s="62"/>
      <c r="K3240" s="69"/>
      <c r="L3240" s="111" t="s">
        <v>79</v>
      </c>
      <c r="M3240" s="103" t="e">
        <f>#REF!</f>
        <v>#REF!</v>
      </c>
      <c r="N3240" s="103" t="e">
        <f>IF(M3240=0,"",CHOOSE(M3240,"54","77","94","107","107","手入力箇所","手入力箇所","手入力箇所","手入力箇所","手入力箇所","手入力箇所","手入力箇所","手入力箇所","手入力箇所","手入力箇所"))</f>
        <v>#REF!</v>
      </c>
    </row>
    <row r="3241" spans="1:14" ht="40.200000000000003" thickBot="1" x14ac:dyDescent="0.25">
      <c r="A3241" s="31" t="s">
        <v>80</v>
      </c>
      <c r="B3241" s="18">
        <v>49</v>
      </c>
      <c r="C3241" s="18">
        <v>53</v>
      </c>
      <c r="D3241" s="18">
        <v>55</v>
      </c>
      <c r="E3241" s="18">
        <v>56</v>
      </c>
      <c r="F3241" s="62"/>
      <c r="G3241" s="62"/>
      <c r="H3241" s="62"/>
      <c r="I3241" s="62"/>
      <c r="J3241" s="62"/>
      <c r="K3241" s="69"/>
      <c r="L3241" s="111" t="s">
        <v>80</v>
      </c>
      <c r="M3241" s="103" t="e">
        <f>#REF!</f>
        <v>#REF!</v>
      </c>
      <c r="N3241" s="103" t="e">
        <f>IF(M3241=0,"",CHOOSE(M3241,"49","53","55","56","56","手入力箇所","手入力箇所","手入力箇所","手入力箇所","手入力箇所","手入力箇所","手入力箇所","手入力箇所","手入力箇所","手入力箇所"))</f>
        <v>#REF!</v>
      </c>
    </row>
    <row r="3242" spans="1:14" ht="40.200000000000003" thickBot="1" x14ac:dyDescent="0.25">
      <c r="A3242" s="38" t="s">
        <v>81</v>
      </c>
      <c r="B3242" s="35">
        <v>232</v>
      </c>
      <c r="C3242" s="35">
        <v>232</v>
      </c>
      <c r="D3242" s="36"/>
      <c r="E3242" s="36"/>
      <c r="F3242" s="36"/>
      <c r="G3242" s="36"/>
      <c r="H3242" s="36"/>
      <c r="I3242" s="36"/>
      <c r="J3242" s="36"/>
      <c r="K3242" s="67"/>
      <c r="L3242" s="111" t="s">
        <v>81</v>
      </c>
      <c r="M3242" s="103" t="e">
        <f>#REF!</f>
        <v>#REF!</v>
      </c>
      <c r="N3242" s="103" t="e">
        <f>IF(M3242=0,"",CHOOSE(M3242,"232","232","手入力箇所","手入力箇所","手入力箇所","手入力箇所","手入力箇所","手入力箇所","手入力箇所","手入力箇所","手入力箇所","手入力箇所"))</f>
        <v>#REF!</v>
      </c>
    </row>
    <row r="3243" spans="1:14" ht="13.8" thickBot="1" x14ac:dyDescent="0.25">
      <c r="A3243" s="39" t="s">
        <v>82</v>
      </c>
      <c r="B3243" s="17">
        <v>6</v>
      </c>
      <c r="C3243" s="17">
        <v>9</v>
      </c>
      <c r="D3243" s="17">
        <v>11</v>
      </c>
      <c r="E3243" s="17">
        <v>13</v>
      </c>
      <c r="F3243" s="17">
        <v>18</v>
      </c>
      <c r="G3243" s="17">
        <v>26</v>
      </c>
      <c r="H3243" s="17">
        <v>35</v>
      </c>
      <c r="I3243" s="17">
        <v>43</v>
      </c>
      <c r="J3243" s="17">
        <v>49</v>
      </c>
      <c r="K3243" s="70"/>
      <c r="L3243" s="111" t="s">
        <v>82</v>
      </c>
      <c r="M3243" s="103" t="e">
        <f>#REF!</f>
        <v>#REF!</v>
      </c>
      <c r="N3243" s="103" t="e">
        <f>IF(M3243=0,"",CHOOSE(M3243,"6","9","11","13","13","18","18","18","18","18","26","26","26","26","26","26","26","26","26","26","35","35","35","35","35","35","35","35","35","35","43","43","43","43","43","43","43","43","43","43","49","49","49","49","49","49","49","49","49","49","手入力箇所","手入力箇所","手入力箇所","手入力箇所","手入力箇所","手入力箇所","手入力箇所","手入力箇所","手入力箇所","手入力箇所"))</f>
        <v>#REF!</v>
      </c>
    </row>
    <row r="3244" spans="1:14" ht="13.8" thickBot="1" x14ac:dyDescent="0.25">
      <c r="A3244" s="31" t="s">
        <v>83</v>
      </c>
      <c r="B3244" s="18">
        <v>6</v>
      </c>
      <c r="C3244" s="18">
        <v>10</v>
      </c>
      <c r="D3244" s="18">
        <v>14</v>
      </c>
      <c r="E3244" s="18">
        <v>17</v>
      </c>
      <c r="F3244" s="18">
        <v>29</v>
      </c>
      <c r="G3244" s="18">
        <v>50</v>
      </c>
      <c r="H3244" s="18">
        <v>76</v>
      </c>
      <c r="I3244" s="18">
        <v>100</v>
      </c>
      <c r="J3244" s="18">
        <v>123</v>
      </c>
      <c r="K3244" s="69"/>
      <c r="L3244" s="111" t="s">
        <v>83</v>
      </c>
      <c r="M3244" s="103" t="e">
        <f>#REF!</f>
        <v>#REF!</v>
      </c>
      <c r="N3244" s="103" t="e">
        <f>IF(M3244=0,"",CHOOSE(M3244,"6","10","14","17","17","29","29","29","29","29","50","50","50","50","50","50","50","50","50","50","76","76","76","76","76","76","76","76","76","76","100","100","100","100","100","100","100","100","100","100","123","123","123","123","123","123","123","123","123","123","手入力箇所","手入力箇所","手入力箇所","手入力箇所","手入力箇所","手入力箇所","手入力箇所","手入力箇所","手入力箇所"))</f>
        <v>#REF!</v>
      </c>
    </row>
    <row r="3245" spans="1:14" ht="27" thickBot="1" x14ac:dyDescent="0.25">
      <c r="A3245" s="32" t="s">
        <v>84</v>
      </c>
      <c r="B3245" s="20">
        <v>9</v>
      </c>
      <c r="C3245" s="20">
        <v>15</v>
      </c>
      <c r="D3245" s="20">
        <v>20</v>
      </c>
      <c r="E3245" s="20">
        <v>24</v>
      </c>
      <c r="F3245" s="20">
        <v>39</v>
      </c>
      <c r="G3245" s="20">
        <v>65</v>
      </c>
      <c r="H3245" s="63"/>
      <c r="I3245" s="63"/>
      <c r="J3245" s="63"/>
      <c r="K3245" s="106"/>
      <c r="L3245" s="111" t="s">
        <v>84</v>
      </c>
      <c r="M3245" s="103" t="e">
        <f>#REF!</f>
        <v>#REF!</v>
      </c>
      <c r="N3245" s="103" t="e">
        <f>IF(M3245=0,"",CHOOSE(M3245,"9","15","20","24","24","39","39","39","39","39","65","65","65","65","65","65","65","65","65","65","手入力箇所","手入力箇所","手入力箇所","手入力箇所","手入力箇所","手入力箇所","手入力箇所","手入力箇所","手入力箇所","手入力箇所"))</f>
        <v>#REF!</v>
      </c>
    </row>
    <row r="3248" spans="1:14" ht="13.8" thickBot="1" x14ac:dyDescent="0.25"/>
    <row r="3249" spans="1:14" ht="13.8" thickBot="1" x14ac:dyDescent="0.25">
      <c r="A3249" s="688" t="e">
        <f>#REF!</f>
        <v>#REF!</v>
      </c>
      <c r="B3249" s="688"/>
      <c r="C3249" s="688"/>
      <c r="D3249" s="689" t="s">
        <v>192</v>
      </c>
      <c r="E3249" s="689"/>
      <c r="F3249" s="689"/>
      <c r="G3249" s="689"/>
      <c r="H3249" s="689"/>
      <c r="I3249" s="689"/>
      <c r="J3249" s="689"/>
      <c r="K3249" s="689"/>
      <c r="L3249" s="689"/>
      <c r="M3249" s="689"/>
      <c r="N3249" s="689"/>
    </row>
    <row r="3250" spans="1:14" ht="13.8" thickBot="1" x14ac:dyDescent="0.25">
      <c r="A3250" s="65"/>
      <c r="B3250" s="33">
        <v>1</v>
      </c>
      <c r="C3250" s="24">
        <v>2</v>
      </c>
      <c r="D3250" s="24">
        <v>3</v>
      </c>
      <c r="E3250" s="24" t="s">
        <v>58</v>
      </c>
      <c r="F3250" s="24" t="s">
        <v>59</v>
      </c>
      <c r="G3250" s="24" t="s">
        <v>60</v>
      </c>
      <c r="H3250" s="24" t="s">
        <v>61</v>
      </c>
      <c r="I3250" s="24" t="s">
        <v>62</v>
      </c>
      <c r="J3250" s="24" t="s">
        <v>194</v>
      </c>
      <c r="K3250" s="25" t="s">
        <v>85</v>
      </c>
      <c r="L3250" s="105" t="s">
        <v>189</v>
      </c>
      <c r="M3250" s="105" t="s">
        <v>188</v>
      </c>
      <c r="N3250" s="105" t="s">
        <v>51</v>
      </c>
    </row>
    <row r="3251" spans="1:14" ht="13.8" thickBot="1" x14ac:dyDescent="0.25">
      <c r="A3251" s="26" t="s">
        <v>56</v>
      </c>
      <c r="B3251" s="22">
        <v>5</v>
      </c>
      <c r="C3251" s="22">
        <v>7</v>
      </c>
      <c r="D3251" s="22">
        <v>8</v>
      </c>
      <c r="E3251" s="22">
        <v>8</v>
      </c>
      <c r="F3251" s="22">
        <v>10</v>
      </c>
      <c r="G3251" s="22">
        <v>13</v>
      </c>
      <c r="H3251" s="22">
        <v>16</v>
      </c>
      <c r="I3251" s="22"/>
      <c r="J3251" s="23"/>
      <c r="K3251" s="1"/>
      <c r="L3251" s="26" t="s">
        <v>56</v>
      </c>
      <c r="M3251" s="104" t="e">
        <f>#REF!</f>
        <v>#REF!</v>
      </c>
      <c r="N3251" s="112" t="e">
        <f>IF(M3251=0,"",CHOOSE(M3251,"5","7","8","8","8","10","10","10","10","10","13","13","13","13","13","13","13","13","13","13","16","16","16","16","16","16","16","16","16","16","16","手入力箇所","手入力箇所","手入力箇所","手入力箇所","手入力箇所","手入力箇所","手入力箇所","手入力箇所","手入力箇所","手入力箇所"))</f>
        <v>#REF!</v>
      </c>
    </row>
    <row r="3252" spans="1:14" ht="13.8" thickBot="1" x14ac:dyDescent="0.25">
      <c r="A3252" s="27" t="s">
        <v>57</v>
      </c>
      <c r="B3252" s="18">
        <v>5</v>
      </c>
      <c r="C3252" s="18">
        <v>7</v>
      </c>
      <c r="D3252" s="18">
        <v>8</v>
      </c>
      <c r="E3252" s="18">
        <v>9</v>
      </c>
      <c r="F3252" s="18">
        <v>12</v>
      </c>
      <c r="G3252" s="18">
        <v>16</v>
      </c>
      <c r="H3252" s="18"/>
      <c r="I3252" s="18"/>
      <c r="J3252" s="62"/>
      <c r="K3252" s="19"/>
      <c r="L3252" s="27" t="s">
        <v>57</v>
      </c>
      <c r="M3252" s="104" t="e">
        <f>#REF!</f>
        <v>#REF!</v>
      </c>
      <c r="N3252" s="113" t="e">
        <f>IF(M3252=0,"",CHOOSE(M3252,"5","7","8","9","9","12","12","12","12","12","16","16","16","16","16","16","16","16","16","16","手入力箇所","手入力箇所","手入力箇所","手入力箇所","手入力箇所","手入力箇所","手入力箇所","手入力箇所","手入力箇所","手入力箇所"))</f>
        <v>#REF!</v>
      </c>
    </row>
    <row r="3253" spans="1:14" ht="48.6" thickBot="1" x14ac:dyDescent="0.25">
      <c r="A3253" s="28" t="s">
        <v>64</v>
      </c>
      <c r="B3253" s="18">
        <v>6</v>
      </c>
      <c r="C3253" s="18"/>
      <c r="D3253" s="18"/>
      <c r="E3253" s="18"/>
      <c r="F3253" s="18"/>
      <c r="G3253" s="18"/>
      <c r="H3253" s="18"/>
      <c r="I3253" s="18"/>
      <c r="J3253" s="62"/>
      <c r="K3253" s="19"/>
      <c r="L3253" s="28" t="s">
        <v>64</v>
      </c>
      <c r="M3253" s="104" t="e">
        <f>#REF!</f>
        <v>#REF!</v>
      </c>
      <c r="N3253" s="113" t="e">
        <f>IF(M3253=0,"",CHOOSE(M3253,"6","手入力箇所","手入力箇所","手入力箇所","手入力箇所","手入力箇所","手入力箇所","手入力箇所","手入力箇所","手入力箇所","手入力箇所","",""))</f>
        <v>#REF!</v>
      </c>
    </row>
    <row r="3254" spans="1:14" ht="48.6" thickBot="1" x14ac:dyDescent="0.25">
      <c r="A3254" s="28" t="s">
        <v>65</v>
      </c>
      <c r="B3254" s="18">
        <v>6</v>
      </c>
      <c r="C3254" s="18"/>
      <c r="D3254" s="18"/>
      <c r="E3254" s="18"/>
      <c r="F3254" s="18"/>
      <c r="G3254" s="18"/>
      <c r="H3254" s="18"/>
      <c r="I3254" s="18"/>
      <c r="J3254" s="62"/>
      <c r="K3254" s="19"/>
      <c r="L3254" s="28" t="s">
        <v>65</v>
      </c>
      <c r="M3254" s="104" t="e">
        <f>#REF!</f>
        <v>#REF!</v>
      </c>
      <c r="N3254" s="113" t="e">
        <f>IF(M3254=0,"",CHOOSE(M3254,"6","手入力箇所","手入力箇所","手入力箇所","手入力箇所","手入力箇所","手入力箇所","手入力箇所","手入力箇所","手入力箇所","手入力箇所","",""))</f>
        <v>#REF!</v>
      </c>
    </row>
    <row r="3255" spans="1:14" ht="24.6" thickBot="1" x14ac:dyDescent="0.25">
      <c r="A3255" s="28" t="s">
        <v>66</v>
      </c>
      <c r="B3255" s="18">
        <v>5</v>
      </c>
      <c r="C3255" s="18">
        <v>7</v>
      </c>
      <c r="D3255" s="18">
        <v>8</v>
      </c>
      <c r="E3255" s="18">
        <v>9</v>
      </c>
      <c r="F3255" s="18">
        <v>12</v>
      </c>
      <c r="G3255" s="18"/>
      <c r="H3255" s="18"/>
      <c r="I3255" s="18"/>
      <c r="J3255" s="62"/>
      <c r="K3255" s="19"/>
      <c r="L3255" s="28" t="s">
        <v>66</v>
      </c>
      <c r="M3255" s="104" t="e">
        <f>#REF!</f>
        <v>#REF!</v>
      </c>
      <c r="N3255" s="113" t="e">
        <f>IF(M3255=0,"",CHOOSE(M3255,"5","7","8","9","9","12","12","12","12","12","手入力箇所","手入力箇所","手入力箇所","手入力箇所","手入力箇所","手入力箇所","手入力箇所","手入力箇所","手入力箇所","手入力箇所"))</f>
        <v>#REF!</v>
      </c>
    </row>
    <row r="3256" spans="1:14" ht="36.6" thickBot="1" x14ac:dyDescent="0.25">
      <c r="A3256" s="28" t="s">
        <v>67</v>
      </c>
      <c r="B3256" s="18">
        <v>4</v>
      </c>
      <c r="C3256" s="18">
        <v>5</v>
      </c>
      <c r="D3256" s="18">
        <v>5</v>
      </c>
      <c r="E3256" s="18">
        <v>6</v>
      </c>
      <c r="F3256" s="18"/>
      <c r="G3256" s="18"/>
      <c r="H3256" s="18"/>
      <c r="I3256" s="18"/>
      <c r="J3256" s="62"/>
      <c r="K3256" s="19"/>
      <c r="L3256" s="28" t="s">
        <v>67</v>
      </c>
      <c r="M3256" s="104" t="e">
        <f>#REF!</f>
        <v>#REF!</v>
      </c>
      <c r="N3256" s="113" t="e">
        <f>IF(M3256=0,"",CHOOSE(M3256,"4","5","5","6","6","手入力箇所","手入力箇所","手入力箇所","手入力箇所","手入力箇所","手入力箇所","手入力箇所","手入力箇所","手入力箇所","手入力箇所"))</f>
        <v>#REF!</v>
      </c>
    </row>
    <row r="3257" spans="1:14" ht="24.6" thickBot="1" x14ac:dyDescent="0.25">
      <c r="A3257" s="28" t="s">
        <v>68</v>
      </c>
      <c r="B3257" s="18">
        <v>12</v>
      </c>
      <c r="C3257" s="18">
        <v>12</v>
      </c>
      <c r="D3257" s="18">
        <v>12</v>
      </c>
      <c r="E3257" s="18">
        <v>12</v>
      </c>
      <c r="F3257" s="18">
        <v>12</v>
      </c>
      <c r="G3257" s="18">
        <v>12</v>
      </c>
      <c r="H3257" s="18">
        <v>12</v>
      </c>
      <c r="I3257" s="18"/>
      <c r="J3257" s="62"/>
      <c r="K3257" s="19"/>
      <c r="L3257" s="28" t="s">
        <v>68</v>
      </c>
      <c r="M3257" s="104" t="e">
        <f>#REF!</f>
        <v>#REF!</v>
      </c>
      <c r="N3257" s="113" t="e">
        <f>IF(M3257=0,"",CHOOSE(M3257,"12","12","12","12","12","12","12","12","12","12","12","12","12","12","12","12","12","12","12","12","12","12","12","12","12","12","12","12","12","12","手入力箇所","手入力箇所","手入力箇所","手入力箇所","手入力箇所","手入力箇所","手入力箇所","手入力箇所","手入力箇所","手入力箇所"))</f>
        <v>#REF!</v>
      </c>
    </row>
    <row r="3258" spans="1:14" ht="36.6" thickBot="1" x14ac:dyDescent="0.25">
      <c r="A3258" s="28" t="s">
        <v>69</v>
      </c>
      <c r="B3258" s="18">
        <v>7</v>
      </c>
      <c r="C3258" s="18">
        <v>7</v>
      </c>
      <c r="D3258" s="18">
        <v>7</v>
      </c>
      <c r="E3258" s="18">
        <v>7</v>
      </c>
      <c r="F3258" s="18">
        <v>7</v>
      </c>
      <c r="G3258" s="18"/>
      <c r="H3258" s="18"/>
      <c r="I3258" s="18"/>
      <c r="J3258" s="62"/>
      <c r="K3258" s="19"/>
      <c r="L3258" s="28" t="s">
        <v>69</v>
      </c>
      <c r="M3258" s="104" t="e">
        <f>#REF!</f>
        <v>#REF!</v>
      </c>
      <c r="N3258" s="113" t="e">
        <f>IF(M3258=0,"",CHOOSE(M3258,"7","7","7","7","7","7","7","7","7","7","手入力箇所","手入力箇所","手入力箇所","手入力箇所","手入力箇所","手入力箇所","手入力箇所","手入力箇所","手入力箇所","手入力箇所"))</f>
        <v>#REF!</v>
      </c>
    </row>
    <row r="3259" spans="1:14" ht="13.8" thickBot="1" x14ac:dyDescent="0.25">
      <c r="A3259" s="27" t="s">
        <v>63</v>
      </c>
      <c r="B3259" s="18">
        <v>4</v>
      </c>
      <c r="C3259" s="18">
        <v>5</v>
      </c>
      <c r="D3259" s="18">
        <v>7</v>
      </c>
      <c r="E3259" s="18">
        <v>8</v>
      </c>
      <c r="F3259" s="18">
        <v>11</v>
      </c>
      <c r="G3259" s="18">
        <v>16</v>
      </c>
      <c r="H3259" s="18">
        <v>22</v>
      </c>
      <c r="I3259" s="18">
        <v>26</v>
      </c>
      <c r="J3259" s="18">
        <v>31</v>
      </c>
      <c r="K3259" s="19"/>
      <c r="L3259" s="27" t="s">
        <v>63</v>
      </c>
      <c r="M3259" s="104" t="e">
        <f>#REF!</f>
        <v>#REF!</v>
      </c>
      <c r="N3259" s="113" t="e">
        <f>IF(M3259=0,"",CHOOSE(M3259,"4","5","7","8","8","11","11","11","11","11","16","16","16","16","16","16","16","16","16","16","22","22","22","22","22","22","22","22","22","22","26","26","26","26","26","26","26","26","26","26","31","31","31","31","31","31","31","31","31","31","31","手入力箇所","手入力箇所","手入力箇所","手入力箇所","手入力箇所","手入力箇所","手入力箇所","手入力箇所","手入力箇所","手入力箇所"))</f>
        <v>#REF!</v>
      </c>
    </row>
    <row r="3260" spans="1:14" ht="24.6" thickBot="1" x14ac:dyDescent="0.25">
      <c r="A3260" s="28" t="s">
        <v>70</v>
      </c>
      <c r="B3260" s="18">
        <v>5</v>
      </c>
      <c r="C3260" s="18">
        <v>6</v>
      </c>
      <c r="D3260" s="18">
        <v>7</v>
      </c>
      <c r="E3260" s="18"/>
      <c r="F3260" s="18"/>
      <c r="G3260" s="18"/>
      <c r="H3260" s="18"/>
      <c r="I3260" s="18"/>
      <c r="J3260" s="62"/>
      <c r="K3260" s="19"/>
      <c r="L3260" s="28" t="s">
        <v>70</v>
      </c>
      <c r="M3260" s="104" t="e">
        <f>#REF!</f>
        <v>#REF!</v>
      </c>
      <c r="N3260" s="113" t="e">
        <f>IF(M3260=0,"",CHOOSE(M3260,"5","6","7","手入力箇所","手入力箇所","手入力箇所","手入力箇所","手入力箇所","手入力箇所","手入力箇所","手入力箇所","手入力箇所","手入力箇所"))</f>
        <v>#REF!</v>
      </c>
    </row>
    <row r="3261" spans="1:14" ht="13.8" thickBot="1" x14ac:dyDescent="0.25">
      <c r="A3261" s="29" t="s">
        <v>71</v>
      </c>
      <c r="B3261" s="18">
        <v>3</v>
      </c>
      <c r="C3261" s="18">
        <v>6</v>
      </c>
      <c r="D3261" s="18">
        <v>19</v>
      </c>
      <c r="E3261" s="18"/>
      <c r="F3261" s="18"/>
      <c r="G3261" s="18"/>
      <c r="H3261" s="18"/>
      <c r="I3261" s="18"/>
      <c r="J3261" s="62"/>
      <c r="K3261" s="19"/>
      <c r="L3261" s="29" t="s">
        <v>71</v>
      </c>
      <c r="M3261" s="104" t="e">
        <f>#REF!</f>
        <v>#REF!</v>
      </c>
      <c r="N3261" s="113" t="e">
        <f>IF(M3261=0,"",CHOOSE(M3261,"3","6","19","手入力箇所","手入力箇所","手入力箇所","手入力箇所","手入力箇所","手入力箇所","手入力箇所","手入力箇所","手入力箇所","手入力箇所"))</f>
        <v>#REF!</v>
      </c>
    </row>
    <row r="3262" spans="1:14" ht="13.8" thickBot="1" x14ac:dyDescent="0.25">
      <c r="A3262" s="29" t="s">
        <v>72</v>
      </c>
      <c r="B3262" s="18">
        <v>1</v>
      </c>
      <c r="C3262" s="18">
        <v>3</v>
      </c>
      <c r="D3262" s="18">
        <v>5</v>
      </c>
      <c r="E3262" s="18">
        <v>9</v>
      </c>
      <c r="F3262" s="18">
        <v>26</v>
      </c>
      <c r="G3262" s="18"/>
      <c r="H3262" s="18"/>
      <c r="I3262" s="18"/>
      <c r="J3262" s="62"/>
      <c r="K3262" s="19"/>
      <c r="L3262" s="29" t="s">
        <v>72</v>
      </c>
      <c r="M3262" s="104" t="e">
        <f>#REF!</f>
        <v>#REF!</v>
      </c>
      <c r="N3262" s="113" t="e">
        <f>IF(M3262=0,"",CHOOSE(M3262,"1","3","5","9","9","26","26","26","26","26","手入力箇所","手入力箇所","手入力箇所","手入力箇所","手入力箇所","手入力箇所","手入力箇所","手入力箇所","手入力箇所","手入力箇所"))</f>
        <v>#REF!</v>
      </c>
    </row>
    <row r="3263" spans="1:14" ht="13.8" thickBot="1" x14ac:dyDescent="0.25">
      <c r="A3263" s="29" t="s">
        <v>73</v>
      </c>
      <c r="B3263" s="18">
        <v>4</v>
      </c>
      <c r="C3263" s="18">
        <v>11</v>
      </c>
      <c r="D3263" s="18">
        <v>20</v>
      </c>
      <c r="E3263" s="18">
        <v>33</v>
      </c>
      <c r="F3263" s="18"/>
      <c r="G3263" s="18"/>
      <c r="H3263" s="18"/>
      <c r="I3263" s="18"/>
      <c r="J3263" s="62"/>
      <c r="K3263" s="19"/>
      <c r="L3263" s="29" t="s">
        <v>73</v>
      </c>
      <c r="M3263" s="104" t="e">
        <f>#REF!</f>
        <v>#REF!</v>
      </c>
      <c r="N3263" s="113" t="e">
        <f>IF(M3263=0,"",CHOOSE(M3263,"4","11","20","33","33","手入力箇所","手入力箇所","手入力箇所","手入力箇所","手入力箇所","手入力箇所","手入力箇所","手入力箇所","手入力箇所","手入力箇所"))</f>
        <v>#REF!</v>
      </c>
    </row>
    <row r="3264" spans="1:14" ht="37.200000000000003" thickBot="1" x14ac:dyDescent="0.25">
      <c r="A3264" s="30" t="s">
        <v>74</v>
      </c>
      <c r="B3264" s="18">
        <v>4</v>
      </c>
      <c r="C3264" s="18">
        <v>6</v>
      </c>
      <c r="D3264" s="18">
        <v>8</v>
      </c>
      <c r="E3264" s="18">
        <v>10</v>
      </c>
      <c r="F3264" s="18">
        <v>15</v>
      </c>
      <c r="G3264" s="18">
        <v>23</v>
      </c>
      <c r="H3264" s="18">
        <v>33</v>
      </c>
      <c r="I3264" s="18"/>
      <c r="J3264" s="62"/>
      <c r="K3264" s="19"/>
      <c r="L3264" s="30" t="s">
        <v>74</v>
      </c>
      <c r="M3264" s="104" t="e">
        <f>#REF!</f>
        <v>#REF!</v>
      </c>
      <c r="N3264" s="113" t="e">
        <f>IF(M3264=0,"",CHOOSE(M3264,"4","6","8","10","10","15","15","15","15","15","23","23","23","23","23","23","23","23","23","23","33","33","33","33","33","33","33","33","33","33","手入力箇所","手入力箇所","手入力箇所","手入力箇所","手入力箇所","手入力箇所","手入力箇所","手入力箇所","手入力箇所","手入力箇所"))</f>
        <v>#REF!</v>
      </c>
    </row>
    <row r="3265" spans="1:14" ht="13.8" thickBot="1" x14ac:dyDescent="0.25">
      <c r="A3265" s="29" t="s">
        <v>75</v>
      </c>
      <c r="B3265" s="18">
        <v>6</v>
      </c>
      <c r="C3265" s="18">
        <v>14</v>
      </c>
      <c r="D3265" s="18">
        <v>25</v>
      </c>
      <c r="E3265" s="18">
        <v>39</v>
      </c>
      <c r="F3265" s="18"/>
      <c r="G3265" s="18"/>
      <c r="H3265" s="18"/>
      <c r="I3265" s="18"/>
      <c r="J3265" s="62"/>
      <c r="K3265" s="19"/>
      <c r="L3265" s="29" t="s">
        <v>75</v>
      </c>
      <c r="M3265" s="104" t="e">
        <f>#REF!</f>
        <v>#REF!</v>
      </c>
      <c r="N3265" s="113" t="e">
        <f>IF(M3265=0,"",CHOOSE(M3265,"6","14","25","39","39","手入力箇所","手入力箇所","手入力箇所","手入力箇所","手入力箇所","手入力箇所","手入力箇所","手入力箇所","手入力箇所","手入力箇所"))</f>
        <v>#REF!</v>
      </c>
    </row>
    <row r="3266" spans="1:14" ht="37.200000000000003" thickBot="1" x14ac:dyDescent="0.25">
      <c r="A3266" s="30" t="s">
        <v>76</v>
      </c>
      <c r="B3266" s="18">
        <v>2</v>
      </c>
      <c r="C3266" s="18">
        <v>3</v>
      </c>
      <c r="D3266" s="18">
        <v>6</v>
      </c>
      <c r="E3266" s="18">
        <v>9</v>
      </c>
      <c r="F3266" s="18"/>
      <c r="G3266" s="18"/>
      <c r="H3266" s="18"/>
      <c r="I3266" s="18"/>
      <c r="J3266" s="62"/>
      <c r="K3266" s="19"/>
      <c r="L3266" s="30" t="s">
        <v>76</v>
      </c>
      <c r="M3266" s="104" t="e">
        <f>#REF!</f>
        <v>#REF!</v>
      </c>
      <c r="N3266" s="113" t="e">
        <f>IF(M3266=0,"",CHOOSE(M3266,"2","3","6","9","9","手入力箇所","手入力箇所","手入力箇所","手入力箇所","手入力箇所","手入力箇所","手入力箇所","手入力箇所","手入力箇所","手入力箇所"))</f>
        <v>#REF!</v>
      </c>
    </row>
    <row r="3267" spans="1:14" ht="27" thickBot="1" x14ac:dyDescent="0.25">
      <c r="A3267" s="31" t="s">
        <v>77</v>
      </c>
      <c r="B3267" s="18">
        <v>12</v>
      </c>
      <c r="C3267" s="18">
        <v>18</v>
      </c>
      <c r="D3267" s="18">
        <v>22</v>
      </c>
      <c r="E3267" s="18">
        <v>26</v>
      </c>
      <c r="F3267" s="62"/>
      <c r="G3267" s="62"/>
      <c r="H3267" s="62"/>
      <c r="I3267" s="62"/>
      <c r="J3267" s="62"/>
      <c r="K3267" s="19"/>
      <c r="L3267" s="31" t="s">
        <v>77</v>
      </c>
      <c r="M3267" s="104" t="e">
        <f>#REF!</f>
        <v>#REF!</v>
      </c>
      <c r="N3267" s="113" t="e">
        <f>IF(M3267=0,"",CHOOSE(M3267,"12","18","22","26","26","手入力箇所","手入力箇所","手入力箇所","手入力箇所","手入力箇所","手入力箇所","手入力箇所","手入力箇所","手入力箇所","手入力箇所"))</f>
        <v>#REF!</v>
      </c>
    </row>
    <row r="3268" spans="1:14" ht="40.200000000000003" thickBot="1" x14ac:dyDescent="0.25">
      <c r="A3268" s="31" t="s">
        <v>78</v>
      </c>
      <c r="B3268" s="18">
        <v>5</v>
      </c>
      <c r="C3268" s="18">
        <v>8</v>
      </c>
      <c r="D3268" s="18">
        <v>11</v>
      </c>
      <c r="E3268" s="18">
        <v>14</v>
      </c>
      <c r="F3268" s="62"/>
      <c r="G3268" s="62"/>
      <c r="H3268" s="62"/>
      <c r="I3268" s="62"/>
      <c r="J3268" s="62"/>
      <c r="K3268" s="19"/>
      <c r="L3268" s="31" t="s">
        <v>78</v>
      </c>
      <c r="M3268" s="104" t="e">
        <f>#REF!</f>
        <v>#REF!</v>
      </c>
      <c r="N3268" s="113" t="e">
        <f>IF(M3268=0,"",CHOOSE(M3268,"5","8","11","14","14","手入力箇所","手入力箇所","手入力箇所","手入力箇所","手入力箇所","手入力箇所","手入力箇所","手入力箇所","手入力箇所","手入力箇所"))</f>
        <v>#REF!</v>
      </c>
    </row>
    <row r="3269" spans="1:14" ht="27" thickBot="1" x14ac:dyDescent="0.25">
      <c r="A3269" s="31" t="s">
        <v>79</v>
      </c>
      <c r="B3269" s="18">
        <v>6</v>
      </c>
      <c r="C3269" s="18">
        <v>11</v>
      </c>
      <c r="D3269" s="18">
        <v>16</v>
      </c>
      <c r="E3269" s="18">
        <v>21</v>
      </c>
      <c r="F3269" s="62"/>
      <c r="G3269" s="62"/>
      <c r="H3269" s="62"/>
      <c r="I3269" s="62"/>
      <c r="J3269" s="62"/>
      <c r="K3269" s="19"/>
      <c r="L3269" s="31" t="s">
        <v>79</v>
      </c>
      <c r="M3269" s="104" t="e">
        <f>#REF!</f>
        <v>#REF!</v>
      </c>
      <c r="N3269" s="113" t="e">
        <f>IF(M3269=0,"",CHOOSE(M3269,"6","11","16","21","21","手入力箇所","手入力箇所","手入力箇所","手入力箇所","手入力箇所","手入力箇所","手入力箇所","手入力箇所","手入力箇所"))</f>
        <v>#REF!</v>
      </c>
    </row>
    <row r="3270" spans="1:14" ht="40.200000000000003" thickBot="1" x14ac:dyDescent="0.25">
      <c r="A3270" s="31" t="s">
        <v>80</v>
      </c>
      <c r="B3270" s="18">
        <v>5</v>
      </c>
      <c r="C3270" s="18">
        <v>7</v>
      </c>
      <c r="D3270" s="18">
        <v>9</v>
      </c>
      <c r="E3270" s="18">
        <v>10</v>
      </c>
      <c r="F3270" s="62"/>
      <c r="G3270" s="62"/>
      <c r="H3270" s="62"/>
      <c r="I3270" s="62"/>
      <c r="J3270" s="62"/>
      <c r="K3270" s="19"/>
      <c r="L3270" s="31" t="s">
        <v>80</v>
      </c>
      <c r="M3270" s="104" t="e">
        <f>#REF!</f>
        <v>#REF!</v>
      </c>
      <c r="N3270" s="113" t="e">
        <f>IF(M3270=0,"",CHOOSE(M3270,"5","7","9","10","10","手入力箇所","手入力箇所","手入力箇所","手入力箇所","手入力箇所","手入力箇所","手入力箇所","手入力箇所","手入力箇所"))</f>
        <v>#REF!</v>
      </c>
    </row>
    <row r="3271" spans="1:14" ht="40.200000000000003" thickBot="1" x14ac:dyDescent="0.25">
      <c r="A3271" s="31" t="s">
        <v>81</v>
      </c>
      <c r="B3271" s="18">
        <v>9</v>
      </c>
      <c r="C3271" s="18">
        <v>14</v>
      </c>
      <c r="D3271" s="62"/>
      <c r="E3271" s="62"/>
      <c r="F3271" s="62"/>
      <c r="G3271" s="62"/>
      <c r="H3271" s="62"/>
      <c r="I3271" s="62"/>
      <c r="J3271" s="62"/>
      <c r="K3271" s="19"/>
      <c r="L3271" s="31" t="s">
        <v>81</v>
      </c>
      <c r="M3271" s="104" t="e">
        <f>#REF!</f>
        <v>#REF!</v>
      </c>
      <c r="N3271" s="113" t="e">
        <f>IF(M3271=0,"",CHOOSE(M3271,"9","14","手入力箇所","手入力箇所","手入力箇所","手入力箇所","手入力箇所","手入力箇所","手入力箇所","手入力箇所","手入力箇所","手入力箇所"))</f>
        <v>#REF!</v>
      </c>
    </row>
    <row r="3272" spans="1:14" ht="13.8" thickBot="1" x14ac:dyDescent="0.25">
      <c r="A3272" s="31" t="s">
        <v>82</v>
      </c>
      <c r="B3272" s="18">
        <v>3</v>
      </c>
      <c r="C3272" s="18">
        <v>4</v>
      </c>
      <c r="D3272" s="18">
        <v>4</v>
      </c>
      <c r="E3272" s="18">
        <v>5</v>
      </c>
      <c r="F3272" s="18">
        <v>6</v>
      </c>
      <c r="G3272" s="18">
        <v>8</v>
      </c>
      <c r="H3272" s="18">
        <v>9</v>
      </c>
      <c r="I3272" s="18">
        <v>11</v>
      </c>
      <c r="J3272" s="18">
        <v>12</v>
      </c>
      <c r="K3272" s="19"/>
      <c r="L3272" s="31" t="s">
        <v>82</v>
      </c>
      <c r="M3272" s="104" t="e">
        <f>#REF!</f>
        <v>#REF!</v>
      </c>
      <c r="N3272" s="113" t="e">
        <f>IF(M3272=0,"",CHOOSE(M3272,"3","4","4","5","5","6","6","6","6","6","8","8","8","8","8","8","8","8","8","8","9","9","9","9","9","9","9","9","9","9","11","11","11","11","11","11","11","11","11","11","12","12","12","12","12","12","12","12","12","12","12","手入力箇所","手入力箇所","手入力箇所","手入力箇所","手入力箇所","手入力箇所","手入力箇所","手入力箇所","手入力箇所","手入力箇所"))</f>
        <v>#REF!</v>
      </c>
    </row>
    <row r="3273" spans="1:14" ht="13.8" thickBot="1" x14ac:dyDescent="0.25">
      <c r="A3273" s="31" t="s">
        <v>83</v>
      </c>
      <c r="B3273" s="18">
        <v>3</v>
      </c>
      <c r="C3273" s="18">
        <v>4</v>
      </c>
      <c r="D3273" s="18">
        <v>4</v>
      </c>
      <c r="E3273" s="18">
        <v>5</v>
      </c>
      <c r="F3273" s="18">
        <v>6</v>
      </c>
      <c r="G3273" s="18">
        <v>8</v>
      </c>
      <c r="H3273" s="18">
        <v>10</v>
      </c>
      <c r="I3273" s="18">
        <v>12</v>
      </c>
      <c r="J3273" s="18">
        <v>13</v>
      </c>
      <c r="K3273" s="19"/>
      <c r="L3273" s="31" t="s">
        <v>83</v>
      </c>
      <c r="M3273" s="104" t="e">
        <f>#REF!</f>
        <v>#REF!</v>
      </c>
      <c r="N3273" s="113" t="e">
        <f>IF(M3273=0,"",CHOOSE(M3273,"3","4","4","5","5","6","6","6","6","6","8","8","8","8","8","8","8","8","8","8","10","10","10","10","10","10","10","10","10","10","12","12","12","12","12","12","12","12","12","12","13","13","13","13","13","13","13","13","13","13","13","手入力箇所","手入力箇所","手入力箇所","手入力箇所","手入力箇所","手入力箇所","手入力箇所","手入力箇所","手入力箇所","手入力箇所"))</f>
        <v>#REF!</v>
      </c>
    </row>
    <row r="3274" spans="1:14" ht="27" thickBot="1" x14ac:dyDescent="0.25">
      <c r="A3274" s="32" t="s">
        <v>84</v>
      </c>
      <c r="B3274" s="20">
        <v>1</v>
      </c>
      <c r="C3274" s="20">
        <v>2</v>
      </c>
      <c r="D3274" s="20">
        <v>3</v>
      </c>
      <c r="E3274" s="20">
        <v>4</v>
      </c>
      <c r="F3274" s="20">
        <v>8</v>
      </c>
      <c r="G3274" s="20">
        <v>19</v>
      </c>
      <c r="H3274" s="63"/>
      <c r="I3274" s="63"/>
      <c r="J3274" s="63"/>
      <c r="K3274" s="21"/>
      <c r="L3274" s="32" t="s">
        <v>84</v>
      </c>
      <c r="M3274" s="104" t="e">
        <f>#REF!</f>
        <v>#REF!</v>
      </c>
      <c r="N3274" s="113" t="e">
        <f>IF(M3274=0,"",CHOOSE(M3274,"1","2","3","4","4","8","8","8","8","8","19","19","19","19","19","19","19","19","19","19","手入力箇所","手入力箇所","手入力箇所","手入力箇所","手入力箇所","手入力箇所","手入力箇所","手入力箇所","手入力箇所","手入力箇所"))</f>
        <v>#REF!</v>
      </c>
    </row>
    <row r="3275" spans="1:14" ht="13.8" thickBot="1" x14ac:dyDescent="0.25"/>
    <row r="3276" spans="1:14" ht="13.8" thickBot="1" x14ac:dyDescent="0.25">
      <c r="A3276" s="686" t="e">
        <f>A3249</f>
        <v>#REF!</v>
      </c>
      <c r="B3276" s="686"/>
      <c r="C3276" s="686"/>
      <c r="D3276" s="687" t="s">
        <v>193</v>
      </c>
      <c r="E3276" s="687"/>
      <c r="F3276" s="687"/>
      <c r="G3276" s="687"/>
      <c r="H3276" s="687"/>
      <c r="I3276" s="687"/>
      <c r="J3276" s="687"/>
      <c r="K3276" s="687"/>
      <c r="L3276" s="687"/>
      <c r="M3276" s="687"/>
      <c r="N3276" s="687"/>
    </row>
    <row r="3277" spans="1:14" ht="13.8" thickBot="1" x14ac:dyDescent="0.25">
      <c r="A3277" s="105"/>
      <c r="B3277" s="33">
        <v>1</v>
      </c>
      <c r="C3277" s="24">
        <v>2</v>
      </c>
      <c r="D3277" s="24">
        <v>3</v>
      </c>
      <c r="E3277" s="24" t="s">
        <v>58</v>
      </c>
      <c r="F3277" s="24" t="s">
        <v>59</v>
      </c>
      <c r="G3277" s="24" t="s">
        <v>60</v>
      </c>
      <c r="H3277" s="24" t="s">
        <v>61</v>
      </c>
      <c r="I3277" s="24" t="s">
        <v>62</v>
      </c>
      <c r="J3277" s="24" t="s">
        <v>194</v>
      </c>
      <c r="K3277" s="102" t="s">
        <v>85</v>
      </c>
      <c r="L3277" s="105" t="s">
        <v>189</v>
      </c>
      <c r="M3277" s="105" t="s">
        <v>188</v>
      </c>
      <c r="N3277" s="105" t="s">
        <v>51</v>
      </c>
    </row>
    <row r="3278" spans="1:14" ht="13.8" thickBot="1" x14ac:dyDescent="0.25">
      <c r="A3278" s="26" t="s">
        <v>56</v>
      </c>
      <c r="B3278" s="22">
        <v>16</v>
      </c>
      <c r="C3278" s="22">
        <v>25</v>
      </c>
      <c r="D3278" s="22">
        <v>32</v>
      </c>
      <c r="E3278" s="22">
        <v>38</v>
      </c>
      <c r="F3278" s="22">
        <v>56</v>
      </c>
      <c r="G3278" s="22">
        <v>87</v>
      </c>
      <c r="H3278" s="22">
        <v>121</v>
      </c>
      <c r="I3278" s="22"/>
      <c r="J3278" s="23"/>
      <c r="K3278" s="68"/>
      <c r="L3278" s="107" t="s">
        <v>56</v>
      </c>
      <c r="M3278" s="103" t="e">
        <f>#REF!</f>
        <v>#REF!</v>
      </c>
      <c r="N3278" s="103" t="e">
        <f>IF(M3278=0,"",CHOOSE(M3278,"16","25","32","38","38","56","56","56","56","56","87","87","87","87","87","87","87","87","87","87","121","121","121","121","121","121","121","121","121","121","手入力箇所","手入力箇所","手入力箇所","手入力箇所","手入力箇所","手入力箇所","手入力箇所","手入力箇所","手入力箇所","手入力箇所"))</f>
        <v>#REF!</v>
      </c>
    </row>
    <row r="3279" spans="1:14" ht="13.8" thickBot="1" x14ac:dyDescent="0.25">
      <c r="A3279" s="27" t="s">
        <v>57</v>
      </c>
      <c r="B3279" s="18">
        <v>25</v>
      </c>
      <c r="C3279" s="18">
        <v>33</v>
      </c>
      <c r="D3279" s="18">
        <v>40</v>
      </c>
      <c r="E3279" s="18">
        <v>45</v>
      </c>
      <c r="F3279" s="18">
        <v>58</v>
      </c>
      <c r="G3279" s="18">
        <v>79</v>
      </c>
      <c r="H3279" s="18"/>
      <c r="I3279" s="18"/>
      <c r="J3279" s="62"/>
      <c r="K3279" s="69"/>
      <c r="L3279" s="107" t="s">
        <v>57</v>
      </c>
      <c r="M3279" s="103" t="e">
        <f>#REF!</f>
        <v>#REF!</v>
      </c>
      <c r="N3279" s="103" t="e">
        <f>IF(M3279=0,"",CHOOSE(M3279,"25","33","40","45","45","58","58","58","58","58","79","79","79","79","79","79","79","79","79","79","手入力箇所","手入力箇所","手入力箇所","手入力箇所","手入力箇所","手入力箇所","手入力箇所","手入力箇所","手入力箇所","手入力箇所"))</f>
        <v>#REF!</v>
      </c>
    </row>
    <row r="3280" spans="1:14" ht="48.6" thickBot="1" x14ac:dyDescent="0.25">
      <c r="A3280" s="28" t="s">
        <v>64</v>
      </c>
      <c r="B3280" s="18">
        <v>32</v>
      </c>
      <c r="C3280" s="18"/>
      <c r="D3280" s="18"/>
      <c r="E3280" s="18"/>
      <c r="F3280" s="18"/>
      <c r="G3280" s="18"/>
      <c r="H3280" s="18"/>
      <c r="I3280" s="18"/>
      <c r="J3280" s="62"/>
      <c r="K3280" s="69"/>
      <c r="L3280" s="108" t="s">
        <v>64</v>
      </c>
      <c r="M3280" s="103" t="e">
        <f>#REF!</f>
        <v>#REF!</v>
      </c>
      <c r="N3280" s="103" t="e">
        <f>IF(M3280=0,"",CHOOSE(M3280,"32","手入力箇所","手入力箇所","手入力箇所","手入力箇所","手入力箇所","手入力箇所","手入力箇所","手入力箇所","手入力箇所","手入力箇所"))</f>
        <v>#REF!</v>
      </c>
    </row>
    <row r="3281" spans="1:14" ht="48.6" thickBot="1" x14ac:dyDescent="0.25">
      <c r="A3281" s="28" t="s">
        <v>65</v>
      </c>
      <c r="B3281" s="18">
        <v>36</v>
      </c>
      <c r="C3281" s="18"/>
      <c r="D3281" s="18"/>
      <c r="E3281" s="18"/>
      <c r="F3281" s="18"/>
      <c r="G3281" s="18"/>
      <c r="H3281" s="18"/>
      <c r="I3281" s="18"/>
      <c r="J3281" s="62"/>
      <c r="K3281" s="69"/>
      <c r="L3281" s="108" t="s">
        <v>65</v>
      </c>
      <c r="M3281" s="103" t="e">
        <f>#REF!</f>
        <v>#REF!</v>
      </c>
      <c r="N3281" s="103" t="e">
        <f>IF(M3281=0,"",CHOOSE(M3281,"36","手入力箇所","手入力箇所","手入力箇所","手入力箇所","手入力箇所","手入力箇所","手入力箇所","手入力箇所","手入力箇所","手入力箇所"))</f>
        <v>#REF!</v>
      </c>
    </row>
    <row r="3282" spans="1:14" ht="24.6" thickBot="1" x14ac:dyDescent="0.25">
      <c r="A3282" s="28" t="s">
        <v>66</v>
      </c>
      <c r="B3282" s="18">
        <v>24</v>
      </c>
      <c r="C3282" s="18">
        <v>30</v>
      </c>
      <c r="D3282" s="18">
        <v>33</v>
      </c>
      <c r="E3282" s="18">
        <v>35</v>
      </c>
      <c r="F3282" s="18">
        <v>42</v>
      </c>
      <c r="G3282" s="18"/>
      <c r="H3282" s="18"/>
      <c r="I3282" s="18"/>
      <c r="J3282" s="62"/>
      <c r="K3282" s="69"/>
      <c r="L3282" s="108" t="s">
        <v>66</v>
      </c>
      <c r="M3282" s="103" t="e">
        <f>#REF!</f>
        <v>#REF!</v>
      </c>
      <c r="N3282" s="103" t="e">
        <f>IF(M3282=0,"",CHOOSE(M3282,"24","30","33","35","35","42","42","42","42","42","手入力箇所","手入力箇所","手入力箇所","手入力箇所","手入力箇所","手入力箇所","手入力箇所","手入力箇所","手入力箇所","手入力箇所"))</f>
        <v>#REF!</v>
      </c>
    </row>
    <row r="3283" spans="1:14" ht="36.6" thickBot="1" x14ac:dyDescent="0.25">
      <c r="A3283" s="28" t="s">
        <v>67</v>
      </c>
      <c r="B3283" s="18">
        <v>7</v>
      </c>
      <c r="C3283" s="18">
        <v>12</v>
      </c>
      <c r="D3283" s="18">
        <v>16</v>
      </c>
      <c r="E3283" s="18">
        <v>19</v>
      </c>
      <c r="F3283" s="18"/>
      <c r="G3283" s="18"/>
      <c r="H3283" s="18"/>
      <c r="I3283" s="18"/>
      <c r="J3283" s="62"/>
      <c r="K3283" s="69"/>
      <c r="L3283" s="108" t="s">
        <v>67</v>
      </c>
      <c r="M3283" s="103" t="e">
        <f>#REF!</f>
        <v>#REF!</v>
      </c>
      <c r="N3283" s="103" t="e">
        <f>IF(M3283=0,"",CHOOSE(M3283,"7","12","16","19","19","手入力箇所","手入力箇所","手入力箇所","手入力箇所","手入力箇所","手入力箇所","手入力箇所","手入力箇所","手入力箇所","手入力箇所"))</f>
        <v>#REF!</v>
      </c>
    </row>
    <row r="3284" spans="1:14" ht="24.6" thickBot="1" x14ac:dyDescent="0.25">
      <c r="A3284" s="28" t="s">
        <v>68</v>
      </c>
      <c r="B3284" s="18">
        <v>21</v>
      </c>
      <c r="C3284" s="18">
        <v>35</v>
      </c>
      <c r="D3284" s="18">
        <v>48</v>
      </c>
      <c r="E3284" s="18">
        <v>59</v>
      </c>
      <c r="F3284" s="18">
        <v>94</v>
      </c>
      <c r="G3284" s="18">
        <v>159</v>
      </c>
      <c r="H3284" s="18">
        <v>235</v>
      </c>
      <c r="I3284" s="18"/>
      <c r="J3284" s="62"/>
      <c r="K3284" s="69"/>
      <c r="L3284" s="108" t="s">
        <v>68</v>
      </c>
      <c r="M3284" s="103" t="e">
        <f>#REF!</f>
        <v>#REF!</v>
      </c>
      <c r="N3284" s="103" t="e">
        <f>IF(M3284=0,"",CHOOSE(M3284,"21","35","48","59","59","94","94","94","94","94","159","159","159","159","159","159","159","159","159","159","235","235","235","235","235","235","235","235","235","235","手入力箇所","手入力箇所","手入力箇所","手入力箇所","手入力箇所","手入力箇所","手入力箇所","手入力箇所","手入力箇所","手入力箇所"))</f>
        <v>#REF!</v>
      </c>
    </row>
    <row r="3285" spans="1:14" ht="36.6" thickBot="1" x14ac:dyDescent="0.25">
      <c r="A3285" s="28" t="s">
        <v>69</v>
      </c>
      <c r="B3285" s="18">
        <v>22</v>
      </c>
      <c r="C3285" s="18">
        <v>26</v>
      </c>
      <c r="D3285" s="18">
        <v>28</v>
      </c>
      <c r="E3285" s="18">
        <v>29</v>
      </c>
      <c r="F3285" s="18">
        <v>34</v>
      </c>
      <c r="G3285" s="18"/>
      <c r="H3285" s="18"/>
      <c r="I3285" s="18"/>
      <c r="J3285" s="62"/>
      <c r="K3285" s="69"/>
      <c r="L3285" s="108" t="s">
        <v>69</v>
      </c>
      <c r="M3285" s="103" t="e">
        <f>#REF!</f>
        <v>#REF!</v>
      </c>
      <c r="N3285" s="103" t="e">
        <f>IF(M3285=0,"",CHOOSE(M3285,"22","26","28","29","29","34","34","34","34","34","手入力箇所","手入力箇所","手入力箇所","手入力箇所","手入力箇所","手入力箇所","手入力箇所","手入力箇所","手入力箇所","手入力箇所"))</f>
        <v>#REF!</v>
      </c>
    </row>
    <row r="3286" spans="1:14" ht="13.8" thickBot="1" x14ac:dyDescent="0.25">
      <c r="A3286" s="27" t="s">
        <v>63</v>
      </c>
      <c r="B3286" s="18">
        <v>21</v>
      </c>
      <c r="C3286" s="18">
        <v>33</v>
      </c>
      <c r="D3286" s="18">
        <v>46</v>
      </c>
      <c r="E3286" s="18">
        <v>56</v>
      </c>
      <c r="F3286" s="18">
        <v>89</v>
      </c>
      <c r="G3286" s="18">
        <v>151</v>
      </c>
      <c r="H3286" s="18">
        <v>224</v>
      </c>
      <c r="I3286" s="18">
        <v>289</v>
      </c>
      <c r="J3286" s="18">
        <v>350</v>
      </c>
      <c r="K3286" s="69"/>
      <c r="L3286" s="107" t="s">
        <v>63</v>
      </c>
      <c r="M3286" s="103" t="e">
        <f>#REF!</f>
        <v>#REF!</v>
      </c>
      <c r="N3286" s="103" t="e">
        <f>IF(M3286=0,"",CHOOSE(M3286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287" spans="1:14" ht="24.6" thickBot="1" x14ac:dyDescent="0.25">
      <c r="A3287" s="34" t="s">
        <v>70</v>
      </c>
      <c r="B3287" s="35">
        <v>13</v>
      </c>
      <c r="C3287" s="35">
        <v>33</v>
      </c>
      <c r="D3287" s="35">
        <v>59</v>
      </c>
      <c r="E3287" s="35"/>
      <c r="F3287" s="35"/>
      <c r="G3287" s="35"/>
      <c r="H3287" s="35"/>
      <c r="I3287" s="35"/>
      <c r="J3287" s="36"/>
      <c r="K3287" s="67"/>
      <c r="L3287" s="108" t="s">
        <v>70</v>
      </c>
      <c r="M3287" s="103" t="e">
        <f>#REF!</f>
        <v>#REF!</v>
      </c>
      <c r="N3287" s="103" t="e">
        <f>IF(M3287=0,"",CHOOSE(M3287,"13","33","59","手入力箇所","手入力箇所","手入力箇所","手入力箇所","手入力箇所","手入力箇所","手入力箇所","手入力箇所","手入力箇所","手入力箇所"))</f>
        <v>#REF!</v>
      </c>
    </row>
    <row r="3288" spans="1:14" ht="13.8" thickBot="1" x14ac:dyDescent="0.25">
      <c r="A3288" s="37" t="s">
        <v>71</v>
      </c>
      <c r="B3288" s="17">
        <v>23</v>
      </c>
      <c r="C3288" s="17">
        <v>39</v>
      </c>
      <c r="D3288" s="17">
        <v>97</v>
      </c>
      <c r="E3288" s="17"/>
      <c r="F3288" s="17"/>
      <c r="G3288" s="17"/>
      <c r="H3288" s="17"/>
      <c r="I3288" s="17"/>
      <c r="J3288" s="64"/>
      <c r="K3288" s="70"/>
      <c r="L3288" s="109" t="s">
        <v>71</v>
      </c>
      <c r="M3288" s="103" t="e">
        <f>#REF!</f>
        <v>#REF!</v>
      </c>
      <c r="N3288" s="103" t="e">
        <f>IF(M3288=0,"",CHOOSE(M3288,"23","39","97","手入力箇所","手入力箇所","手入力箇所","手入力箇所","手入力箇所","手入力箇所","手入力箇所","手入力箇所","手入力箇所","手入力箇所"))</f>
        <v>#REF!</v>
      </c>
    </row>
    <row r="3289" spans="1:14" ht="13.8" thickBot="1" x14ac:dyDescent="0.25">
      <c r="A3289" s="29" t="s">
        <v>72</v>
      </c>
      <c r="B3289" s="18">
        <v>21</v>
      </c>
      <c r="C3289" s="18">
        <v>37</v>
      </c>
      <c r="D3289" s="18">
        <v>58</v>
      </c>
      <c r="E3289" s="18">
        <v>76</v>
      </c>
      <c r="F3289" s="18">
        <v>137</v>
      </c>
      <c r="G3289" s="18"/>
      <c r="H3289" s="18"/>
      <c r="I3289" s="18"/>
      <c r="J3289" s="62"/>
      <c r="K3289" s="69"/>
      <c r="L3289" s="109" t="s">
        <v>72</v>
      </c>
      <c r="M3289" s="103" t="e">
        <f>#REF!</f>
        <v>#REF!</v>
      </c>
      <c r="N3289" s="103" t="e">
        <f>IF(M3289=0,"",CHOOSE(M3289,"21","37","58","76","76","137","137","137","137","137","手入力箇所","手入力箇所","手入力箇所","手入力箇所","手入力箇所","手入力箇所","手入力箇所","手入力箇所","手入力箇所","手入力箇所"))</f>
        <v>#REF!</v>
      </c>
    </row>
    <row r="3290" spans="1:14" ht="13.8" thickBot="1" x14ac:dyDescent="0.25">
      <c r="A3290" s="29" t="s">
        <v>73</v>
      </c>
      <c r="B3290" s="18">
        <v>48</v>
      </c>
      <c r="C3290" s="18">
        <v>93</v>
      </c>
      <c r="D3290" s="18">
        <v>138</v>
      </c>
      <c r="E3290" s="18">
        <v>183</v>
      </c>
      <c r="F3290" s="18"/>
      <c r="G3290" s="18"/>
      <c r="H3290" s="18"/>
      <c r="I3290" s="18"/>
      <c r="J3290" s="62"/>
      <c r="K3290" s="69"/>
      <c r="L3290" s="109" t="s">
        <v>73</v>
      </c>
      <c r="M3290" s="103" t="e">
        <f>#REF!</f>
        <v>#REF!</v>
      </c>
      <c r="N3290" s="103" t="e">
        <f>IF(M3290=0,"",CHOOSE(M3290,"48","93","138","183","183","手入力箇所","手入力箇所","手入力箇所","手入力箇所","手入力箇所","手入力箇所","手入力箇所","手入力箇所","手入力箇所","手入力箇所"))</f>
        <v>#REF!</v>
      </c>
    </row>
    <row r="3291" spans="1:14" ht="37.200000000000003" thickBot="1" x14ac:dyDescent="0.25">
      <c r="A3291" s="30" t="s">
        <v>74</v>
      </c>
      <c r="B3291" s="18">
        <v>13</v>
      </c>
      <c r="C3291" s="18">
        <v>26</v>
      </c>
      <c r="D3291" s="18">
        <v>40</v>
      </c>
      <c r="E3291" s="18">
        <v>55</v>
      </c>
      <c r="F3291" s="18">
        <v>107</v>
      </c>
      <c r="G3291" s="18">
        <v>224</v>
      </c>
      <c r="H3291" s="18">
        <v>386</v>
      </c>
      <c r="I3291" s="18"/>
      <c r="J3291" s="62"/>
      <c r="K3291" s="69"/>
      <c r="L3291" s="110" t="s">
        <v>74</v>
      </c>
      <c r="M3291" s="103" t="e">
        <f>#REF!</f>
        <v>#REF!</v>
      </c>
      <c r="N3291" s="103" t="e">
        <f>IF(M3291=0,"",CHOOSE(M3291,"13","26","40","55","55","107","107","107","107","107","224","224","224","224","224","224","224","224","224","224","386","386","386","386","386","386","386","386","386","386","手入力箇所","手入力箇所","手入力箇所","手入力箇所","手入力箇所","手入力箇所","手入力箇所","手入力箇所","手入力箇所","手入力箇所"))</f>
        <v>#REF!</v>
      </c>
    </row>
    <row r="3292" spans="1:14" ht="13.8" thickBot="1" x14ac:dyDescent="0.25">
      <c r="A3292" s="29" t="s">
        <v>75</v>
      </c>
      <c r="B3292" s="18">
        <v>36</v>
      </c>
      <c r="C3292" s="18">
        <v>98</v>
      </c>
      <c r="D3292" s="18">
        <v>173</v>
      </c>
      <c r="E3292" s="18">
        <v>274</v>
      </c>
      <c r="F3292" s="18"/>
      <c r="G3292" s="18"/>
      <c r="H3292" s="18"/>
      <c r="I3292" s="18"/>
      <c r="J3292" s="62"/>
      <c r="K3292" s="69"/>
      <c r="L3292" s="109" t="s">
        <v>75</v>
      </c>
      <c r="M3292" s="103" t="e">
        <f>#REF!</f>
        <v>#REF!</v>
      </c>
      <c r="N3292" s="103" t="e">
        <f>IF(M3292=0,"",CHOOSE(M3292,"36","98","173","274","274","手入力箇所","手入力箇所","手入力箇所","手入力箇所","手入力箇所","手入力箇所","手入力箇所","手入力箇所","手入力箇所","手入力箇所"))</f>
        <v>#REF!</v>
      </c>
    </row>
    <row r="3293" spans="1:14" ht="37.200000000000003" thickBot="1" x14ac:dyDescent="0.25">
      <c r="A3293" s="30" t="s">
        <v>76</v>
      </c>
      <c r="B3293" s="18">
        <v>127</v>
      </c>
      <c r="C3293" s="18">
        <v>127</v>
      </c>
      <c r="D3293" s="18">
        <v>127</v>
      </c>
      <c r="E3293" s="18">
        <v>127</v>
      </c>
      <c r="F3293" s="18"/>
      <c r="G3293" s="18"/>
      <c r="H3293" s="18"/>
      <c r="I3293" s="18"/>
      <c r="J3293" s="62"/>
      <c r="K3293" s="69"/>
      <c r="L3293" s="110" t="s">
        <v>76</v>
      </c>
      <c r="M3293" s="103" t="e">
        <f>#REF!</f>
        <v>#REF!</v>
      </c>
      <c r="N3293" s="103" t="e">
        <f>IF(M3293=0,"",CHOOSE(M3293,"127","127","127","127","127","手入力箇所","手入力箇所","手入力箇所","手入力箇所","手入力箇所","手入力箇所","手入力箇所","手入力箇所","手入力箇所","手入力箇所"))</f>
        <v>#REF!</v>
      </c>
    </row>
    <row r="3294" spans="1:14" ht="27" thickBot="1" x14ac:dyDescent="0.25">
      <c r="A3294" s="31" t="s">
        <v>77</v>
      </c>
      <c r="B3294" s="18">
        <v>42</v>
      </c>
      <c r="C3294" s="18">
        <v>90</v>
      </c>
      <c r="D3294" s="18">
        <v>141</v>
      </c>
      <c r="E3294" s="18">
        <v>193</v>
      </c>
      <c r="F3294" s="62"/>
      <c r="G3294" s="62"/>
      <c r="H3294" s="62"/>
      <c r="I3294" s="62"/>
      <c r="J3294" s="62"/>
      <c r="K3294" s="69"/>
      <c r="L3294" s="111" t="s">
        <v>77</v>
      </c>
      <c r="M3294" s="103" t="e">
        <f>#REF!</f>
        <v>#REF!</v>
      </c>
      <c r="N3294" s="103" t="e">
        <f>IF(M3294=0,"",CHOOSE(M3294,"42","90","141","193","1936","手入力箇所","手入力箇所","手入力箇所","手入力箇所","手入力箇所","手入力箇所","手入力箇所","手入力箇所","手入力箇所","手入力箇所"))</f>
        <v>#REF!</v>
      </c>
    </row>
    <row r="3295" spans="1:14" ht="40.200000000000003" thickBot="1" x14ac:dyDescent="0.25">
      <c r="A3295" s="31" t="s">
        <v>78</v>
      </c>
      <c r="B3295" s="18">
        <v>24</v>
      </c>
      <c r="C3295" s="18">
        <v>43</v>
      </c>
      <c r="D3295" s="18">
        <v>61</v>
      </c>
      <c r="E3295" s="18">
        <v>76</v>
      </c>
      <c r="F3295" s="62"/>
      <c r="G3295" s="62"/>
      <c r="H3295" s="62"/>
      <c r="I3295" s="62"/>
      <c r="J3295" s="62"/>
      <c r="K3295" s="69"/>
      <c r="L3295" s="111" t="s">
        <v>78</v>
      </c>
      <c r="M3295" s="103" t="e">
        <f>#REF!</f>
        <v>#REF!</v>
      </c>
      <c r="N3295" s="103" t="e">
        <f>IF(M3295=0,"",CHOOSE(M3295,"24","43","61","76","76","手入力箇所","手入力箇所","手入力箇所","手入力箇所","手入力箇所","手入力箇所","手入力箇所","手入力箇所","手入力箇所","手入力箇所"))</f>
        <v>#REF!</v>
      </c>
    </row>
    <row r="3296" spans="1:14" ht="27" thickBot="1" x14ac:dyDescent="0.25">
      <c r="A3296" s="31" t="s">
        <v>79</v>
      </c>
      <c r="B3296" s="18">
        <v>54</v>
      </c>
      <c r="C3296" s="18">
        <v>77</v>
      </c>
      <c r="D3296" s="18">
        <v>94</v>
      </c>
      <c r="E3296" s="18">
        <v>107</v>
      </c>
      <c r="F3296" s="62"/>
      <c r="G3296" s="62"/>
      <c r="H3296" s="62"/>
      <c r="I3296" s="62"/>
      <c r="J3296" s="62"/>
      <c r="K3296" s="69"/>
      <c r="L3296" s="111" t="s">
        <v>79</v>
      </c>
      <c r="M3296" s="103" t="e">
        <f>#REF!</f>
        <v>#REF!</v>
      </c>
      <c r="N3296" s="103" t="e">
        <f>IF(M3296=0,"",CHOOSE(M3296,"54","77","94","107","107","手入力箇所","手入力箇所","手入力箇所","手入力箇所","手入力箇所","手入力箇所","手入力箇所","手入力箇所","手入力箇所","手入力箇所"))</f>
        <v>#REF!</v>
      </c>
    </row>
    <row r="3297" spans="1:14" ht="40.200000000000003" thickBot="1" x14ac:dyDescent="0.25">
      <c r="A3297" s="31" t="s">
        <v>80</v>
      </c>
      <c r="B3297" s="18">
        <v>49</v>
      </c>
      <c r="C3297" s="18">
        <v>53</v>
      </c>
      <c r="D3297" s="18">
        <v>55</v>
      </c>
      <c r="E3297" s="18">
        <v>56</v>
      </c>
      <c r="F3297" s="62"/>
      <c r="G3297" s="62"/>
      <c r="H3297" s="62"/>
      <c r="I3297" s="62"/>
      <c r="J3297" s="62"/>
      <c r="K3297" s="69"/>
      <c r="L3297" s="111" t="s">
        <v>80</v>
      </c>
      <c r="M3297" s="103" t="e">
        <f>#REF!</f>
        <v>#REF!</v>
      </c>
      <c r="N3297" s="103" t="e">
        <f>IF(M3297=0,"",CHOOSE(M3297,"49","53","55","56","56","手入力箇所","手入力箇所","手入力箇所","手入力箇所","手入力箇所","手入力箇所","手入力箇所","手入力箇所","手入力箇所","手入力箇所"))</f>
        <v>#REF!</v>
      </c>
    </row>
    <row r="3298" spans="1:14" ht="40.200000000000003" thickBot="1" x14ac:dyDescent="0.25">
      <c r="A3298" s="38" t="s">
        <v>81</v>
      </c>
      <c r="B3298" s="35">
        <v>232</v>
      </c>
      <c r="C3298" s="35">
        <v>232</v>
      </c>
      <c r="D3298" s="36"/>
      <c r="E3298" s="36"/>
      <c r="F3298" s="36"/>
      <c r="G3298" s="36"/>
      <c r="H3298" s="36"/>
      <c r="I3298" s="36"/>
      <c r="J3298" s="36"/>
      <c r="K3298" s="67"/>
      <c r="L3298" s="111" t="s">
        <v>81</v>
      </c>
      <c r="M3298" s="103" t="e">
        <f>#REF!</f>
        <v>#REF!</v>
      </c>
      <c r="N3298" s="103" t="e">
        <f>IF(M3298=0,"",CHOOSE(M3298,"232","232","手入力箇所","手入力箇所","手入力箇所","手入力箇所","手入力箇所","手入力箇所","手入力箇所","手入力箇所","手入力箇所","手入力箇所"))</f>
        <v>#REF!</v>
      </c>
    </row>
    <row r="3299" spans="1:14" ht="13.8" thickBot="1" x14ac:dyDescent="0.25">
      <c r="A3299" s="39" t="s">
        <v>82</v>
      </c>
      <c r="B3299" s="17">
        <v>6</v>
      </c>
      <c r="C3299" s="17">
        <v>9</v>
      </c>
      <c r="D3299" s="17">
        <v>11</v>
      </c>
      <c r="E3299" s="17">
        <v>13</v>
      </c>
      <c r="F3299" s="17">
        <v>18</v>
      </c>
      <c r="G3299" s="17">
        <v>26</v>
      </c>
      <c r="H3299" s="17">
        <v>35</v>
      </c>
      <c r="I3299" s="17">
        <v>43</v>
      </c>
      <c r="J3299" s="17">
        <v>49</v>
      </c>
      <c r="K3299" s="70"/>
      <c r="L3299" s="111" t="s">
        <v>82</v>
      </c>
      <c r="M3299" s="103" t="e">
        <f>#REF!</f>
        <v>#REF!</v>
      </c>
      <c r="N3299" s="103" t="e">
        <f>IF(M3299=0,"",CHOOSE(M3299,"6","9","11","13","13","18","18","18","18","18","26","26","26","26","26","26","26","26","26","26","35","35","35","35","35","35","35","35","35","35","43","43","43","43","43","43","43","43","43","43","49","49","49","49","49","49","49","49","49","49","手入力箇所","手入力箇所","手入力箇所","手入力箇所","手入力箇所","手入力箇所","手入力箇所","手入力箇所","手入力箇所","手入力箇所"))</f>
        <v>#REF!</v>
      </c>
    </row>
    <row r="3300" spans="1:14" ht="13.8" thickBot="1" x14ac:dyDescent="0.25">
      <c r="A3300" s="31" t="s">
        <v>83</v>
      </c>
      <c r="B3300" s="18">
        <v>6</v>
      </c>
      <c r="C3300" s="18">
        <v>10</v>
      </c>
      <c r="D3300" s="18">
        <v>14</v>
      </c>
      <c r="E3300" s="18">
        <v>17</v>
      </c>
      <c r="F3300" s="18">
        <v>29</v>
      </c>
      <c r="G3300" s="18">
        <v>50</v>
      </c>
      <c r="H3300" s="18">
        <v>76</v>
      </c>
      <c r="I3300" s="18">
        <v>100</v>
      </c>
      <c r="J3300" s="18">
        <v>123</v>
      </c>
      <c r="K3300" s="69"/>
      <c r="L3300" s="111" t="s">
        <v>83</v>
      </c>
      <c r="M3300" s="103" t="e">
        <f>#REF!</f>
        <v>#REF!</v>
      </c>
      <c r="N3300" s="103" t="e">
        <f>IF(M3300=0,"",CHOOSE(M3300,"6","10","14","17","17","29","29","29","29","29","50","50","50","50","50","50","50","50","50","50","76","76","76","76","76","76","76","76","76","76","100","100","100","100","100","100","100","100","100","100","123","123","123","123","123","123","123","123","123","123","手入力箇所","手入力箇所","手入力箇所","手入力箇所","手入力箇所","手入力箇所","手入力箇所","手入力箇所","手入力箇所"))</f>
        <v>#REF!</v>
      </c>
    </row>
    <row r="3301" spans="1:14" ht="27" thickBot="1" x14ac:dyDescent="0.25">
      <c r="A3301" s="32" t="s">
        <v>84</v>
      </c>
      <c r="B3301" s="20">
        <v>9</v>
      </c>
      <c r="C3301" s="20">
        <v>15</v>
      </c>
      <c r="D3301" s="20">
        <v>20</v>
      </c>
      <c r="E3301" s="20">
        <v>24</v>
      </c>
      <c r="F3301" s="20">
        <v>39</v>
      </c>
      <c r="G3301" s="20">
        <v>65</v>
      </c>
      <c r="H3301" s="63"/>
      <c r="I3301" s="63"/>
      <c r="J3301" s="63"/>
      <c r="K3301" s="106"/>
      <c r="L3301" s="111" t="s">
        <v>84</v>
      </c>
      <c r="M3301" s="103" t="e">
        <f>#REF!</f>
        <v>#REF!</v>
      </c>
      <c r="N3301" s="103" t="e">
        <f>IF(M3301=0,"",CHOOSE(M3301,"9","15","20","24","24","39","39","39","39","39","65","65","65","65","65","65","65","65","65","65","手入力箇所","手入力箇所","手入力箇所","手入力箇所","手入力箇所","手入力箇所","手入力箇所","手入力箇所","手入力箇所","手入力箇所"))</f>
        <v>#REF!</v>
      </c>
    </row>
    <row r="3304" spans="1:14" ht="13.8" thickBot="1" x14ac:dyDescent="0.25"/>
    <row r="3305" spans="1:14" ht="13.8" thickBot="1" x14ac:dyDescent="0.25">
      <c r="A3305" s="688" t="e">
        <f>#REF!</f>
        <v>#REF!</v>
      </c>
      <c r="B3305" s="688"/>
      <c r="C3305" s="688"/>
      <c r="D3305" s="689" t="s">
        <v>192</v>
      </c>
      <c r="E3305" s="689"/>
      <c r="F3305" s="689"/>
      <c r="G3305" s="689"/>
      <c r="H3305" s="689"/>
      <c r="I3305" s="689"/>
      <c r="J3305" s="689"/>
      <c r="K3305" s="689"/>
      <c r="L3305" s="689"/>
      <c r="M3305" s="689"/>
      <c r="N3305" s="689"/>
    </row>
    <row r="3306" spans="1:14" ht="13.8" thickBot="1" x14ac:dyDescent="0.25">
      <c r="A3306" s="65"/>
      <c r="B3306" s="33">
        <v>1</v>
      </c>
      <c r="C3306" s="24">
        <v>2</v>
      </c>
      <c r="D3306" s="24">
        <v>3</v>
      </c>
      <c r="E3306" s="24" t="s">
        <v>58</v>
      </c>
      <c r="F3306" s="24" t="s">
        <v>59</v>
      </c>
      <c r="G3306" s="24" t="s">
        <v>60</v>
      </c>
      <c r="H3306" s="24" t="s">
        <v>61</v>
      </c>
      <c r="I3306" s="24" t="s">
        <v>62</v>
      </c>
      <c r="J3306" s="24" t="s">
        <v>194</v>
      </c>
      <c r="K3306" s="25" t="s">
        <v>85</v>
      </c>
      <c r="L3306" s="105" t="s">
        <v>189</v>
      </c>
      <c r="M3306" s="105" t="s">
        <v>188</v>
      </c>
      <c r="N3306" s="105" t="s">
        <v>51</v>
      </c>
    </row>
    <row r="3307" spans="1:14" ht="13.8" thickBot="1" x14ac:dyDescent="0.25">
      <c r="A3307" s="26" t="s">
        <v>56</v>
      </c>
      <c r="B3307" s="22">
        <v>5</v>
      </c>
      <c r="C3307" s="22">
        <v>7</v>
      </c>
      <c r="D3307" s="22">
        <v>8</v>
      </c>
      <c r="E3307" s="22">
        <v>8</v>
      </c>
      <c r="F3307" s="22">
        <v>10</v>
      </c>
      <c r="G3307" s="22">
        <v>13</v>
      </c>
      <c r="H3307" s="22">
        <v>16</v>
      </c>
      <c r="I3307" s="22"/>
      <c r="J3307" s="23"/>
      <c r="K3307" s="1"/>
      <c r="L3307" s="26" t="s">
        <v>56</v>
      </c>
      <c r="M3307" s="104" t="e">
        <f>#REF!</f>
        <v>#REF!</v>
      </c>
      <c r="N3307" s="112" t="e">
        <f>IF(M3307=0,"",CHOOSE(M3307,"5","7","8","8","8","10","10","10","10","10","13","13","13","13","13","13","13","13","13","13","16","16","16","16","16","16","16","16","16","16","16","手入力箇所","手入力箇所","手入力箇所","手入力箇所","手入力箇所","手入力箇所","手入力箇所","手入力箇所","手入力箇所","手入力箇所"))</f>
        <v>#REF!</v>
      </c>
    </row>
    <row r="3308" spans="1:14" ht="13.8" thickBot="1" x14ac:dyDescent="0.25">
      <c r="A3308" s="27" t="s">
        <v>57</v>
      </c>
      <c r="B3308" s="18">
        <v>5</v>
      </c>
      <c r="C3308" s="18">
        <v>7</v>
      </c>
      <c r="D3308" s="18">
        <v>8</v>
      </c>
      <c r="E3308" s="18">
        <v>9</v>
      </c>
      <c r="F3308" s="18">
        <v>12</v>
      </c>
      <c r="G3308" s="18">
        <v>16</v>
      </c>
      <c r="H3308" s="18"/>
      <c r="I3308" s="18"/>
      <c r="J3308" s="62"/>
      <c r="K3308" s="19"/>
      <c r="L3308" s="27" t="s">
        <v>57</v>
      </c>
      <c r="M3308" s="104" t="e">
        <f>#REF!</f>
        <v>#REF!</v>
      </c>
      <c r="N3308" s="113" t="e">
        <f>IF(M3308=0,"",CHOOSE(M3308,"5","7","8","9","9","12","12","12","12","12","16","16","16","16","16","16","16","16","16","16","手入力箇所","手入力箇所","手入力箇所","手入力箇所","手入力箇所","手入力箇所","手入力箇所","手入力箇所","手入力箇所","手入力箇所"))</f>
        <v>#REF!</v>
      </c>
    </row>
    <row r="3309" spans="1:14" ht="48.6" thickBot="1" x14ac:dyDescent="0.25">
      <c r="A3309" s="28" t="s">
        <v>64</v>
      </c>
      <c r="B3309" s="18">
        <v>6</v>
      </c>
      <c r="C3309" s="18"/>
      <c r="D3309" s="18"/>
      <c r="E3309" s="18"/>
      <c r="F3309" s="18"/>
      <c r="G3309" s="18"/>
      <c r="H3309" s="18"/>
      <c r="I3309" s="18"/>
      <c r="J3309" s="62"/>
      <c r="K3309" s="19"/>
      <c r="L3309" s="28" t="s">
        <v>64</v>
      </c>
      <c r="M3309" s="104" t="e">
        <f>#REF!</f>
        <v>#REF!</v>
      </c>
      <c r="N3309" s="113" t="e">
        <f>IF(M3309=0,"",CHOOSE(M3309,"6","手入力箇所","手入力箇所","手入力箇所","手入力箇所","手入力箇所","手入力箇所","手入力箇所","手入力箇所","手入力箇所","手入力箇所","",""))</f>
        <v>#REF!</v>
      </c>
    </row>
    <row r="3310" spans="1:14" ht="48.6" thickBot="1" x14ac:dyDescent="0.25">
      <c r="A3310" s="28" t="s">
        <v>65</v>
      </c>
      <c r="B3310" s="18">
        <v>6</v>
      </c>
      <c r="C3310" s="18"/>
      <c r="D3310" s="18"/>
      <c r="E3310" s="18"/>
      <c r="F3310" s="18"/>
      <c r="G3310" s="18"/>
      <c r="H3310" s="18"/>
      <c r="I3310" s="18"/>
      <c r="J3310" s="62"/>
      <c r="K3310" s="19"/>
      <c r="L3310" s="28" t="s">
        <v>65</v>
      </c>
      <c r="M3310" s="104" t="e">
        <f>#REF!</f>
        <v>#REF!</v>
      </c>
      <c r="N3310" s="113" t="e">
        <f>IF(M3310=0,"",CHOOSE(M3310,"6","手入力箇所","手入力箇所","手入力箇所","手入力箇所","手入力箇所","手入力箇所","手入力箇所","手入力箇所","手入力箇所","手入力箇所","",""))</f>
        <v>#REF!</v>
      </c>
    </row>
    <row r="3311" spans="1:14" ht="24.6" thickBot="1" x14ac:dyDescent="0.25">
      <c r="A3311" s="28" t="s">
        <v>66</v>
      </c>
      <c r="B3311" s="18">
        <v>5</v>
      </c>
      <c r="C3311" s="18">
        <v>7</v>
      </c>
      <c r="D3311" s="18">
        <v>8</v>
      </c>
      <c r="E3311" s="18">
        <v>9</v>
      </c>
      <c r="F3311" s="18">
        <v>12</v>
      </c>
      <c r="G3311" s="18"/>
      <c r="H3311" s="18"/>
      <c r="I3311" s="18"/>
      <c r="J3311" s="62"/>
      <c r="K3311" s="19"/>
      <c r="L3311" s="28" t="s">
        <v>66</v>
      </c>
      <c r="M3311" s="104" t="e">
        <f>#REF!</f>
        <v>#REF!</v>
      </c>
      <c r="N3311" s="113" t="e">
        <f>IF(M3311=0,"",CHOOSE(M3311,"5","7","8","9","9","12","12","12","12","12","手入力箇所","手入力箇所","手入力箇所","手入力箇所","手入力箇所","手入力箇所","手入力箇所","手入力箇所","手入力箇所","手入力箇所"))</f>
        <v>#REF!</v>
      </c>
    </row>
    <row r="3312" spans="1:14" ht="36.6" thickBot="1" x14ac:dyDescent="0.25">
      <c r="A3312" s="28" t="s">
        <v>67</v>
      </c>
      <c r="B3312" s="18">
        <v>4</v>
      </c>
      <c r="C3312" s="18">
        <v>5</v>
      </c>
      <c r="D3312" s="18">
        <v>5</v>
      </c>
      <c r="E3312" s="18">
        <v>6</v>
      </c>
      <c r="F3312" s="18"/>
      <c r="G3312" s="18"/>
      <c r="H3312" s="18"/>
      <c r="I3312" s="18"/>
      <c r="J3312" s="62"/>
      <c r="K3312" s="19"/>
      <c r="L3312" s="28" t="s">
        <v>67</v>
      </c>
      <c r="M3312" s="104" t="e">
        <f>#REF!</f>
        <v>#REF!</v>
      </c>
      <c r="N3312" s="113" t="e">
        <f>IF(M3312=0,"",CHOOSE(M3312,"4","5","5","6","6","手入力箇所","手入力箇所","手入力箇所","手入力箇所","手入力箇所","手入力箇所","手入力箇所","手入力箇所","手入力箇所","手入力箇所"))</f>
        <v>#REF!</v>
      </c>
    </row>
    <row r="3313" spans="1:14" ht="24.6" thickBot="1" x14ac:dyDescent="0.25">
      <c r="A3313" s="28" t="s">
        <v>68</v>
      </c>
      <c r="B3313" s="18">
        <v>12</v>
      </c>
      <c r="C3313" s="18">
        <v>12</v>
      </c>
      <c r="D3313" s="18">
        <v>12</v>
      </c>
      <c r="E3313" s="18">
        <v>12</v>
      </c>
      <c r="F3313" s="18">
        <v>12</v>
      </c>
      <c r="G3313" s="18">
        <v>12</v>
      </c>
      <c r="H3313" s="18">
        <v>12</v>
      </c>
      <c r="I3313" s="18"/>
      <c r="J3313" s="62"/>
      <c r="K3313" s="19"/>
      <c r="L3313" s="28" t="s">
        <v>68</v>
      </c>
      <c r="M3313" s="104" t="e">
        <f>#REF!</f>
        <v>#REF!</v>
      </c>
      <c r="N3313" s="113" t="e">
        <f>IF(M3313=0,"",CHOOSE(M3313,"12","12","12","12","12","12","12","12","12","12","12","12","12","12","12","12","12","12","12","12","12","12","12","12","12","12","12","12","12","12","手入力箇所","手入力箇所","手入力箇所","手入力箇所","手入力箇所","手入力箇所","手入力箇所","手入力箇所","手入力箇所","手入力箇所"))</f>
        <v>#REF!</v>
      </c>
    </row>
    <row r="3314" spans="1:14" ht="36.6" thickBot="1" x14ac:dyDescent="0.25">
      <c r="A3314" s="28" t="s">
        <v>69</v>
      </c>
      <c r="B3314" s="18">
        <v>7</v>
      </c>
      <c r="C3314" s="18">
        <v>7</v>
      </c>
      <c r="D3314" s="18">
        <v>7</v>
      </c>
      <c r="E3314" s="18">
        <v>7</v>
      </c>
      <c r="F3314" s="18">
        <v>7</v>
      </c>
      <c r="G3314" s="18"/>
      <c r="H3314" s="18"/>
      <c r="I3314" s="18"/>
      <c r="J3314" s="62"/>
      <c r="K3314" s="19"/>
      <c r="L3314" s="28" t="s">
        <v>69</v>
      </c>
      <c r="M3314" s="104" t="e">
        <f>#REF!</f>
        <v>#REF!</v>
      </c>
      <c r="N3314" s="113" t="e">
        <f>IF(M3314=0,"",CHOOSE(M3314,"7","7","7","7","7","7","7","7","7","7","手入力箇所","手入力箇所","手入力箇所","手入力箇所","手入力箇所","手入力箇所","手入力箇所","手入力箇所","手入力箇所","手入力箇所"))</f>
        <v>#REF!</v>
      </c>
    </row>
    <row r="3315" spans="1:14" ht="13.8" thickBot="1" x14ac:dyDescent="0.25">
      <c r="A3315" s="27" t="s">
        <v>63</v>
      </c>
      <c r="B3315" s="18">
        <v>4</v>
      </c>
      <c r="C3315" s="18">
        <v>5</v>
      </c>
      <c r="D3315" s="18">
        <v>7</v>
      </c>
      <c r="E3315" s="18">
        <v>8</v>
      </c>
      <c r="F3315" s="18">
        <v>11</v>
      </c>
      <c r="G3315" s="18">
        <v>16</v>
      </c>
      <c r="H3315" s="18">
        <v>22</v>
      </c>
      <c r="I3315" s="18">
        <v>26</v>
      </c>
      <c r="J3315" s="18">
        <v>31</v>
      </c>
      <c r="K3315" s="19"/>
      <c r="L3315" s="27" t="s">
        <v>63</v>
      </c>
      <c r="M3315" s="104" t="e">
        <f>#REF!</f>
        <v>#REF!</v>
      </c>
      <c r="N3315" s="113" t="e">
        <f>IF(M3315=0,"",CHOOSE(M3315,"4","5","7","8","8","11","11","11","11","11","16","16","16","16","16","16","16","16","16","16","22","22","22","22","22","22","22","22","22","22","26","26","26","26","26","26","26","26","26","26","31","31","31","31","31","31","31","31","31","31","31","手入力箇所","手入力箇所","手入力箇所","手入力箇所","手入力箇所","手入力箇所","手入力箇所","手入力箇所","手入力箇所","手入力箇所"))</f>
        <v>#REF!</v>
      </c>
    </row>
    <row r="3316" spans="1:14" ht="24.6" thickBot="1" x14ac:dyDescent="0.25">
      <c r="A3316" s="28" t="s">
        <v>70</v>
      </c>
      <c r="B3316" s="18">
        <v>5</v>
      </c>
      <c r="C3316" s="18">
        <v>6</v>
      </c>
      <c r="D3316" s="18">
        <v>7</v>
      </c>
      <c r="E3316" s="18"/>
      <c r="F3316" s="18"/>
      <c r="G3316" s="18"/>
      <c r="H3316" s="18"/>
      <c r="I3316" s="18"/>
      <c r="J3316" s="62"/>
      <c r="K3316" s="19"/>
      <c r="L3316" s="28" t="s">
        <v>70</v>
      </c>
      <c r="M3316" s="104" t="e">
        <f>#REF!</f>
        <v>#REF!</v>
      </c>
      <c r="N3316" s="113" t="e">
        <f>IF(M3316=0,"",CHOOSE(M3316,"5","6","7","手入力箇所","手入力箇所","手入力箇所","手入力箇所","手入力箇所","手入力箇所","手入力箇所","手入力箇所","手入力箇所","手入力箇所"))</f>
        <v>#REF!</v>
      </c>
    </row>
    <row r="3317" spans="1:14" ht="13.8" thickBot="1" x14ac:dyDescent="0.25">
      <c r="A3317" s="29" t="s">
        <v>71</v>
      </c>
      <c r="B3317" s="18">
        <v>3</v>
      </c>
      <c r="C3317" s="18">
        <v>6</v>
      </c>
      <c r="D3317" s="18">
        <v>19</v>
      </c>
      <c r="E3317" s="18"/>
      <c r="F3317" s="18"/>
      <c r="G3317" s="18"/>
      <c r="H3317" s="18"/>
      <c r="I3317" s="18"/>
      <c r="J3317" s="62"/>
      <c r="K3317" s="19"/>
      <c r="L3317" s="29" t="s">
        <v>71</v>
      </c>
      <c r="M3317" s="104" t="e">
        <f>#REF!</f>
        <v>#REF!</v>
      </c>
      <c r="N3317" s="113" t="e">
        <f>IF(M3317=0,"",CHOOSE(M3317,"3","6","19","手入力箇所","手入力箇所","手入力箇所","手入力箇所","手入力箇所","手入力箇所","手入力箇所","手入力箇所","手入力箇所","手入力箇所"))</f>
        <v>#REF!</v>
      </c>
    </row>
    <row r="3318" spans="1:14" ht="13.8" thickBot="1" x14ac:dyDescent="0.25">
      <c r="A3318" s="29" t="s">
        <v>72</v>
      </c>
      <c r="B3318" s="18">
        <v>1</v>
      </c>
      <c r="C3318" s="18">
        <v>3</v>
      </c>
      <c r="D3318" s="18">
        <v>5</v>
      </c>
      <c r="E3318" s="18">
        <v>9</v>
      </c>
      <c r="F3318" s="18">
        <v>26</v>
      </c>
      <c r="G3318" s="18"/>
      <c r="H3318" s="18"/>
      <c r="I3318" s="18"/>
      <c r="J3318" s="62"/>
      <c r="K3318" s="19"/>
      <c r="L3318" s="29" t="s">
        <v>72</v>
      </c>
      <c r="M3318" s="104" t="e">
        <f>#REF!</f>
        <v>#REF!</v>
      </c>
      <c r="N3318" s="113" t="e">
        <f>IF(M3318=0,"",CHOOSE(M3318,"1","3","5","9","9","26","26","26","26","26","手入力箇所","手入力箇所","手入力箇所","手入力箇所","手入力箇所","手入力箇所","手入力箇所","手入力箇所","手入力箇所","手入力箇所"))</f>
        <v>#REF!</v>
      </c>
    </row>
    <row r="3319" spans="1:14" ht="13.8" thickBot="1" x14ac:dyDescent="0.25">
      <c r="A3319" s="29" t="s">
        <v>73</v>
      </c>
      <c r="B3319" s="18">
        <v>4</v>
      </c>
      <c r="C3319" s="18">
        <v>11</v>
      </c>
      <c r="D3319" s="18">
        <v>20</v>
      </c>
      <c r="E3319" s="18">
        <v>33</v>
      </c>
      <c r="F3319" s="18"/>
      <c r="G3319" s="18"/>
      <c r="H3319" s="18"/>
      <c r="I3319" s="18"/>
      <c r="J3319" s="62"/>
      <c r="K3319" s="19"/>
      <c r="L3319" s="29" t="s">
        <v>73</v>
      </c>
      <c r="M3319" s="104" t="e">
        <f>#REF!</f>
        <v>#REF!</v>
      </c>
      <c r="N3319" s="113" t="e">
        <f>IF(M3319=0,"",CHOOSE(M3319,"4","11","20","33","33","手入力箇所","手入力箇所","手入力箇所","手入力箇所","手入力箇所","手入力箇所","手入力箇所","手入力箇所","手入力箇所","手入力箇所"))</f>
        <v>#REF!</v>
      </c>
    </row>
    <row r="3320" spans="1:14" ht="37.200000000000003" thickBot="1" x14ac:dyDescent="0.25">
      <c r="A3320" s="30" t="s">
        <v>74</v>
      </c>
      <c r="B3320" s="18">
        <v>4</v>
      </c>
      <c r="C3320" s="18">
        <v>6</v>
      </c>
      <c r="D3320" s="18">
        <v>8</v>
      </c>
      <c r="E3320" s="18">
        <v>10</v>
      </c>
      <c r="F3320" s="18">
        <v>15</v>
      </c>
      <c r="G3320" s="18">
        <v>23</v>
      </c>
      <c r="H3320" s="18">
        <v>33</v>
      </c>
      <c r="I3320" s="18"/>
      <c r="J3320" s="62"/>
      <c r="K3320" s="19"/>
      <c r="L3320" s="30" t="s">
        <v>74</v>
      </c>
      <c r="M3320" s="104" t="e">
        <f>#REF!</f>
        <v>#REF!</v>
      </c>
      <c r="N3320" s="113" t="e">
        <f>IF(M3320=0,"",CHOOSE(M3320,"4","6","8","10","10","15","15","15","15","15","23","23","23","23","23","23","23","23","23","23","33","33","33","33","33","33","33","33","33","33","手入力箇所","手入力箇所","手入力箇所","手入力箇所","手入力箇所","手入力箇所","手入力箇所","手入力箇所","手入力箇所","手入力箇所"))</f>
        <v>#REF!</v>
      </c>
    </row>
    <row r="3321" spans="1:14" ht="13.8" thickBot="1" x14ac:dyDescent="0.25">
      <c r="A3321" s="29" t="s">
        <v>75</v>
      </c>
      <c r="B3321" s="18">
        <v>6</v>
      </c>
      <c r="C3321" s="18">
        <v>14</v>
      </c>
      <c r="D3321" s="18">
        <v>25</v>
      </c>
      <c r="E3321" s="18">
        <v>39</v>
      </c>
      <c r="F3321" s="18"/>
      <c r="G3321" s="18"/>
      <c r="H3321" s="18"/>
      <c r="I3321" s="18"/>
      <c r="J3321" s="62"/>
      <c r="K3321" s="19"/>
      <c r="L3321" s="29" t="s">
        <v>75</v>
      </c>
      <c r="M3321" s="104" t="e">
        <f>#REF!</f>
        <v>#REF!</v>
      </c>
      <c r="N3321" s="113" t="e">
        <f>IF(M3321=0,"",CHOOSE(M3321,"6","14","25","39","39","手入力箇所","手入力箇所","手入力箇所","手入力箇所","手入力箇所","手入力箇所","手入力箇所","手入力箇所","手入力箇所","手入力箇所"))</f>
        <v>#REF!</v>
      </c>
    </row>
    <row r="3322" spans="1:14" ht="37.200000000000003" thickBot="1" x14ac:dyDescent="0.25">
      <c r="A3322" s="30" t="s">
        <v>76</v>
      </c>
      <c r="B3322" s="18">
        <v>2</v>
      </c>
      <c r="C3322" s="18">
        <v>3</v>
      </c>
      <c r="D3322" s="18">
        <v>6</v>
      </c>
      <c r="E3322" s="18">
        <v>9</v>
      </c>
      <c r="F3322" s="18"/>
      <c r="G3322" s="18"/>
      <c r="H3322" s="18"/>
      <c r="I3322" s="18"/>
      <c r="J3322" s="62"/>
      <c r="K3322" s="19"/>
      <c r="L3322" s="30" t="s">
        <v>76</v>
      </c>
      <c r="M3322" s="104" t="e">
        <f>#REF!</f>
        <v>#REF!</v>
      </c>
      <c r="N3322" s="113" t="e">
        <f>IF(M3322=0,"",CHOOSE(M3322,"2","3","6","9","9","手入力箇所","手入力箇所","手入力箇所","手入力箇所","手入力箇所","手入力箇所","手入力箇所","手入力箇所","手入力箇所","手入力箇所"))</f>
        <v>#REF!</v>
      </c>
    </row>
    <row r="3323" spans="1:14" ht="27" thickBot="1" x14ac:dyDescent="0.25">
      <c r="A3323" s="31" t="s">
        <v>77</v>
      </c>
      <c r="B3323" s="18">
        <v>12</v>
      </c>
      <c r="C3323" s="18">
        <v>18</v>
      </c>
      <c r="D3323" s="18">
        <v>22</v>
      </c>
      <c r="E3323" s="18">
        <v>26</v>
      </c>
      <c r="F3323" s="62"/>
      <c r="G3323" s="62"/>
      <c r="H3323" s="62"/>
      <c r="I3323" s="62"/>
      <c r="J3323" s="62"/>
      <c r="K3323" s="19"/>
      <c r="L3323" s="31" t="s">
        <v>77</v>
      </c>
      <c r="M3323" s="104" t="e">
        <f>#REF!</f>
        <v>#REF!</v>
      </c>
      <c r="N3323" s="113" t="e">
        <f>IF(M3323=0,"",CHOOSE(M3323,"12","18","22","26","26","手入力箇所","手入力箇所","手入力箇所","手入力箇所","手入力箇所","手入力箇所","手入力箇所","手入力箇所","手入力箇所","手入力箇所"))</f>
        <v>#REF!</v>
      </c>
    </row>
    <row r="3324" spans="1:14" ht="40.200000000000003" thickBot="1" x14ac:dyDescent="0.25">
      <c r="A3324" s="31" t="s">
        <v>78</v>
      </c>
      <c r="B3324" s="18">
        <v>5</v>
      </c>
      <c r="C3324" s="18">
        <v>8</v>
      </c>
      <c r="D3324" s="18">
        <v>11</v>
      </c>
      <c r="E3324" s="18">
        <v>14</v>
      </c>
      <c r="F3324" s="62"/>
      <c r="G3324" s="62"/>
      <c r="H3324" s="62"/>
      <c r="I3324" s="62"/>
      <c r="J3324" s="62"/>
      <c r="K3324" s="19"/>
      <c r="L3324" s="31" t="s">
        <v>78</v>
      </c>
      <c r="M3324" s="104" t="e">
        <f>#REF!</f>
        <v>#REF!</v>
      </c>
      <c r="N3324" s="113" t="e">
        <f>IF(M3324=0,"",CHOOSE(M3324,"5","8","11","14","14","手入力箇所","手入力箇所","手入力箇所","手入力箇所","手入力箇所","手入力箇所","手入力箇所","手入力箇所","手入力箇所","手入力箇所"))</f>
        <v>#REF!</v>
      </c>
    </row>
    <row r="3325" spans="1:14" ht="27" thickBot="1" x14ac:dyDescent="0.25">
      <c r="A3325" s="31" t="s">
        <v>79</v>
      </c>
      <c r="B3325" s="18">
        <v>6</v>
      </c>
      <c r="C3325" s="18">
        <v>11</v>
      </c>
      <c r="D3325" s="18">
        <v>16</v>
      </c>
      <c r="E3325" s="18">
        <v>21</v>
      </c>
      <c r="F3325" s="62"/>
      <c r="G3325" s="62"/>
      <c r="H3325" s="62"/>
      <c r="I3325" s="62"/>
      <c r="J3325" s="62"/>
      <c r="K3325" s="19"/>
      <c r="L3325" s="31" t="s">
        <v>79</v>
      </c>
      <c r="M3325" s="104" t="e">
        <f>#REF!</f>
        <v>#REF!</v>
      </c>
      <c r="N3325" s="113" t="e">
        <f>IF(M3325=0,"",CHOOSE(M3325,"6","11","16","21","21","手入力箇所","手入力箇所","手入力箇所","手入力箇所","手入力箇所","手入力箇所","手入力箇所","手入力箇所","手入力箇所"))</f>
        <v>#REF!</v>
      </c>
    </row>
    <row r="3326" spans="1:14" ht="40.200000000000003" thickBot="1" x14ac:dyDescent="0.25">
      <c r="A3326" s="31" t="s">
        <v>80</v>
      </c>
      <c r="B3326" s="18">
        <v>5</v>
      </c>
      <c r="C3326" s="18">
        <v>7</v>
      </c>
      <c r="D3326" s="18">
        <v>9</v>
      </c>
      <c r="E3326" s="18">
        <v>10</v>
      </c>
      <c r="F3326" s="62"/>
      <c r="G3326" s="62"/>
      <c r="H3326" s="62"/>
      <c r="I3326" s="62"/>
      <c r="J3326" s="62"/>
      <c r="K3326" s="19"/>
      <c r="L3326" s="31" t="s">
        <v>80</v>
      </c>
      <c r="M3326" s="104" t="e">
        <f>#REF!</f>
        <v>#REF!</v>
      </c>
      <c r="N3326" s="113" t="e">
        <f>IF(M3326=0,"",CHOOSE(M3326,"5","7","9","10","10","手入力箇所","手入力箇所","手入力箇所","手入力箇所","手入力箇所","手入力箇所","手入力箇所","手入力箇所","手入力箇所"))</f>
        <v>#REF!</v>
      </c>
    </row>
    <row r="3327" spans="1:14" ht="40.200000000000003" thickBot="1" x14ac:dyDescent="0.25">
      <c r="A3327" s="31" t="s">
        <v>81</v>
      </c>
      <c r="B3327" s="18">
        <v>9</v>
      </c>
      <c r="C3327" s="18">
        <v>14</v>
      </c>
      <c r="D3327" s="62"/>
      <c r="E3327" s="62"/>
      <c r="F3327" s="62"/>
      <c r="G3327" s="62"/>
      <c r="H3327" s="62"/>
      <c r="I3327" s="62"/>
      <c r="J3327" s="62"/>
      <c r="K3327" s="19"/>
      <c r="L3327" s="31" t="s">
        <v>81</v>
      </c>
      <c r="M3327" s="104" t="e">
        <f>#REF!</f>
        <v>#REF!</v>
      </c>
      <c r="N3327" s="113" t="e">
        <f>IF(M3327=0,"",CHOOSE(M3327,"9","14","手入力箇所","手入力箇所","手入力箇所","手入力箇所","手入力箇所","手入力箇所","手入力箇所","手入力箇所","手入力箇所","手入力箇所"))</f>
        <v>#REF!</v>
      </c>
    </row>
    <row r="3328" spans="1:14" ht="13.8" thickBot="1" x14ac:dyDescent="0.25">
      <c r="A3328" s="31" t="s">
        <v>82</v>
      </c>
      <c r="B3328" s="18">
        <v>3</v>
      </c>
      <c r="C3328" s="18">
        <v>4</v>
      </c>
      <c r="D3328" s="18">
        <v>4</v>
      </c>
      <c r="E3328" s="18">
        <v>5</v>
      </c>
      <c r="F3328" s="18">
        <v>6</v>
      </c>
      <c r="G3328" s="18">
        <v>8</v>
      </c>
      <c r="H3328" s="18">
        <v>9</v>
      </c>
      <c r="I3328" s="18">
        <v>11</v>
      </c>
      <c r="J3328" s="18">
        <v>12</v>
      </c>
      <c r="K3328" s="19"/>
      <c r="L3328" s="31" t="s">
        <v>82</v>
      </c>
      <c r="M3328" s="104" t="e">
        <f>#REF!</f>
        <v>#REF!</v>
      </c>
      <c r="N3328" s="113" t="e">
        <f>IF(M3328=0,"",CHOOSE(M3328,"3","4","4","5","5","6","6","6","6","6","8","8","8","8","8","8","8","8","8","8","9","9","9","9","9","9","9","9","9","9","11","11","11","11","11","11","11","11","11","11","12","12","12","12","12","12","12","12","12","12","12","手入力箇所","手入力箇所","手入力箇所","手入力箇所","手入力箇所","手入力箇所","手入力箇所","手入力箇所","手入力箇所","手入力箇所"))</f>
        <v>#REF!</v>
      </c>
    </row>
    <row r="3329" spans="1:14" ht="13.8" thickBot="1" x14ac:dyDescent="0.25">
      <c r="A3329" s="31" t="s">
        <v>83</v>
      </c>
      <c r="B3329" s="18">
        <v>3</v>
      </c>
      <c r="C3329" s="18">
        <v>4</v>
      </c>
      <c r="D3329" s="18">
        <v>4</v>
      </c>
      <c r="E3329" s="18">
        <v>5</v>
      </c>
      <c r="F3329" s="18">
        <v>6</v>
      </c>
      <c r="G3329" s="18">
        <v>8</v>
      </c>
      <c r="H3329" s="18">
        <v>10</v>
      </c>
      <c r="I3329" s="18">
        <v>12</v>
      </c>
      <c r="J3329" s="18">
        <v>13</v>
      </c>
      <c r="K3329" s="19"/>
      <c r="L3329" s="31" t="s">
        <v>83</v>
      </c>
      <c r="M3329" s="104" t="e">
        <f>#REF!</f>
        <v>#REF!</v>
      </c>
      <c r="N3329" s="113" t="e">
        <f>IF(M3329=0,"",CHOOSE(M3329,"3","4","4","5","5","6","6","6","6","6","8","8","8","8","8","8","8","8","8","8","10","10","10","10","10","10","10","10","10","10","12","12","12","12","12","12","12","12","12","12","13","13","13","13","13","13","13","13","13","13","13","手入力箇所","手入力箇所","手入力箇所","手入力箇所","手入力箇所","手入力箇所","手入力箇所","手入力箇所","手入力箇所","手入力箇所"))</f>
        <v>#REF!</v>
      </c>
    </row>
    <row r="3330" spans="1:14" ht="27" thickBot="1" x14ac:dyDescent="0.25">
      <c r="A3330" s="32" t="s">
        <v>84</v>
      </c>
      <c r="B3330" s="20">
        <v>1</v>
      </c>
      <c r="C3330" s="20">
        <v>2</v>
      </c>
      <c r="D3330" s="20">
        <v>3</v>
      </c>
      <c r="E3330" s="20">
        <v>4</v>
      </c>
      <c r="F3330" s="20">
        <v>8</v>
      </c>
      <c r="G3330" s="20">
        <v>19</v>
      </c>
      <c r="H3330" s="63"/>
      <c r="I3330" s="63"/>
      <c r="J3330" s="63"/>
      <c r="K3330" s="21"/>
      <c r="L3330" s="32" t="s">
        <v>84</v>
      </c>
      <c r="M3330" s="104" t="e">
        <f>#REF!</f>
        <v>#REF!</v>
      </c>
      <c r="N3330" s="113" t="e">
        <f>IF(M3330=0,"",CHOOSE(M3330,"1","2","3","4","4","8","8","8","8","8","19","19","19","19","19","19","19","19","19","19","手入力箇所","手入力箇所","手入力箇所","手入力箇所","手入力箇所","手入力箇所","手入力箇所","手入力箇所","手入力箇所","手入力箇所"))</f>
        <v>#REF!</v>
      </c>
    </row>
    <row r="3331" spans="1:14" ht="13.8" thickBot="1" x14ac:dyDescent="0.25"/>
    <row r="3332" spans="1:14" ht="13.8" thickBot="1" x14ac:dyDescent="0.25">
      <c r="A3332" s="686" t="e">
        <f>A3305</f>
        <v>#REF!</v>
      </c>
      <c r="B3332" s="686"/>
      <c r="C3332" s="686"/>
      <c r="D3332" s="687" t="s">
        <v>193</v>
      </c>
      <c r="E3332" s="687"/>
      <c r="F3332" s="687"/>
      <c r="G3332" s="687"/>
      <c r="H3332" s="687"/>
      <c r="I3332" s="687"/>
      <c r="J3332" s="687"/>
      <c r="K3332" s="687"/>
      <c r="L3332" s="687"/>
      <c r="M3332" s="687"/>
      <c r="N3332" s="687"/>
    </row>
    <row r="3333" spans="1:14" ht="13.8" thickBot="1" x14ac:dyDescent="0.25">
      <c r="A3333" s="105"/>
      <c r="B3333" s="33">
        <v>1</v>
      </c>
      <c r="C3333" s="24">
        <v>2</v>
      </c>
      <c r="D3333" s="24">
        <v>3</v>
      </c>
      <c r="E3333" s="24" t="s">
        <v>58</v>
      </c>
      <c r="F3333" s="24" t="s">
        <v>59</v>
      </c>
      <c r="G3333" s="24" t="s">
        <v>60</v>
      </c>
      <c r="H3333" s="24" t="s">
        <v>61</v>
      </c>
      <c r="I3333" s="24" t="s">
        <v>62</v>
      </c>
      <c r="J3333" s="24" t="s">
        <v>194</v>
      </c>
      <c r="K3333" s="102" t="s">
        <v>85</v>
      </c>
      <c r="L3333" s="105" t="s">
        <v>189</v>
      </c>
      <c r="M3333" s="105" t="s">
        <v>188</v>
      </c>
      <c r="N3333" s="105" t="s">
        <v>51</v>
      </c>
    </row>
    <row r="3334" spans="1:14" ht="13.8" thickBot="1" x14ac:dyDescent="0.25">
      <c r="A3334" s="26" t="s">
        <v>56</v>
      </c>
      <c r="B3334" s="22">
        <v>16</v>
      </c>
      <c r="C3334" s="22">
        <v>25</v>
      </c>
      <c r="D3334" s="22">
        <v>32</v>
      </c>
      <c r="E3334" s="22">
        <v>38</v>
      </c>
      <c r="F3334" s="22">
        <v>56</v>
      </c>
      <c r="G3334" s="22">
        <v>87</v>
      </c>
      <c r="H3334" s="22">
        <v>121</v>
      </c>
      <c r="I3334" s="22"/>
      <c r="J3334" s="23"/>
      <c r="K3334" s="68"/>
      <c r="L3334" s="107" t="s">
        <v>56</v>
      </c>
      <c r="M3334" s="103" t="e">
        <f>#REF!</f>
        <v>#REF!</v>
      </c>
      <c r="N3334" s="103" t="e">
        <f>IF(M3334=0,"",CHOOSE(M3334,"16","25","32","38","38","56","56","56","56","56","87","87","87","87","87","87","87","87","87","87","121","121","121","121","121","121","121","121","121","121","手入力箇所","手入力箇所","手入力箇所","手入力箇所","手入力箇所","手入力箇所","手入力箇所","手入力箇所","手入力箇所","手入力箇所"))</f>
        <v>#REF!</v>
      </c>
    </row>
    <row r="3335" spans="1:14" ht="13.8" thickBot="1" x14ac:dyDescent="0.25">
      <c r="A3335" s="27" t="s">
        <v>57</v>
      </c>
      <c r="B3335" s="18">
        <v>25</v>
      </c>
      <c r="C3335" s="18">
        <v>33</v>
      </c>
      <c r="D3335" s="18">
        <v>40</v>
      </c>
      <c r="E3335" s="18">
        <v>45</v>
      </c>
      <c r="F3335" s="18">
        <v>58</v>
      </c>
      <c r="G3335" s="18">
        <v>79</v>
      </c>
      <c r="H3335" s="18"/>
      <c r="I3335" s="18"/>
      <c r="J3335" s="62"/>
      <c r="K3335" s="69"/>
      <c r="L3335" s="107" t="s">
        <v>57</v>
      </c>
      <c r="M3335" s="103" t="e">
        <f>#REF!</f>
        <v>#REF!</v>
      </c>
      <c r="N3335" s="103" t="e">
        <f>IF(M3335=0,"",CHOOSE(M3335,"25","33","40","45","45","58","58","58","58","58","79","79","79","79","79","79","79","79","79","79","手入力箇所","手入力箇所","手入力箇所","手入力箇所","手入力箇所","手入力箇所","手入力箇所","手入力箇所","手入力箇所","手入力箇所"))</f>
        <v>#REF!</v>
      </c>
    </row>
    <row r="3336" spans="1:14" ht="48.6" thickBot="1" x14ac:dyDescent="0.25">
      <c r="A3336" s="28" t="s">
        <v>64</v>
      </c>
      <c r="B3336" s="18">
        <v>32</v>
      </c>
      <c r="C3336" s="18"/>
      <c r="D3336" s="18"/>
      <c r="E3336" s="18"/>
      <c r="F3336" s="18"/>
      <c r="G3336" s="18"/>
      <c r="H3336" s="18"/>
      <c r="I3336" s="18"/>
      <c r="J3336" s="62"/>
      <c r="K3336" s="69"/>
      <c r="L3336" s="108" t="s">
        <v>64</v>
      </c>
      <c r="M3336" s="103" t="e">
        <f>#REF!</f>
        <v>#REF!</v>
      </c>
      <c r="N3336" s="103" t="e">
        <f>IF(M3336=0,"",CHOOSE(M3336,"32","手入力箇所","手入力箇所","手入力箇所","手入力箇所","手入力箇所","手入力箇所","手入力箇所","手入力箇所","手入力箇所","手入力箇所"))</f>
        <v>#REF!</v>
      </c>
    </row>
    <row r="3337" spans="1:14" ht="48.6" thickBot="1" x14ac:dyDescent="0.25">
      <c r="A3337" s="28" t="s">
        <v>65</v>
      </c>
      <c r="B3337" s="18">
        <v>36</v>
      </c>
      <c r="C3337" s="18"/>
      <c r="D3337" s="18"/>
      <c r="E3337" s="18"/>
      <c r="F3337" s="18"/>
      <c r="G3337" s="18"/>
      <c r="H3337" s="18"/>
      <c r="I3337" s="18"/>
      <c r="J3337" s="62"/>
      <c r="K3337" s="69"/>
      <c r="L3337" s="108" t="s">
        <v>65</v>
      </c>
      <c r="M3337" s="103" t="e">
        <f>#REF!</f>
        <v>#REF!</v>
      </c>
      <c r="N3337" s="103" t="e">
        <f>IF(M3337=0,"",CHOOSE(M3337,"36","手入力箇所","手入力箇所","手入力箇所","手入力箇所","手入力箇所","手入力箇所","手入力箇所","手入力箇所","手入力箇所","手入力箇所"))</f>
        <v>#REF!</v>
      </c>
    </row>
    <row r="3338" spans="1:14" ht="24.6" thickBot="1" x14ac:dyDescent="0.25">
      <c r="A3338" s="28" t="s">
        <v>66</v>
      </c>
      <c r="B3338" s="18">
        <v>24</v>
      </c>
      <c r="C3338" s="18">
        <v>30</v>
      </c>
      <c r="D3338" s="18">
        <v>33</v>
      </c>
      <c r="E3338" s="18">
        <v>35</v>
      </c>
      <c r="F3338" s="18">
        <v>42</v>
      </c>
      <c r="G3338" s="18"/>
      <c r="H3338" s="18"/>
      <c r="I3338" s="18"/>
      <c r="J3338" s="62"/>
      <c r="K3338" s="69"/>
      <c r="L3338" s="108" t="s">
        <v>66</v>
      </c>
      <c r="M3338" s="103" t="e">
        <f>#REF!</f>
        <v>#REF!</v>
      </c>
      <c r="N3338" s="103" t="e">
        <f>IF(M3338=0,"",CHOOSE(M3338,"24","30","33","35","35","42","42","42","42","42","手入力箇所","手入力箇所","手入力箇所","手入力箇所","手入力箇所","手入力箇所","手入力箇所","手入力箇所","手入力箇所","手入力箇所"))</f>
        <v>#REF!</v>
      </c>
    </row>
    <row r="3339" spans="1:14" ht="36.6" thickBot="1" x14ac:dyDescent="0.25">
      <c r="A3339" s="28" t="s">
        <v>67</v>
      </c>
      <c r="B3339" s="18">
        <v>7</v>
      </c>
      <c r="C3339" s="18">
        <v>12</v>
      </c>
      <c r="D3339" s="18">
        <v>16</v>
      </c>
      <c r="E3339" s="18">
        <v>19</v>
      </c>
      <c r="F3339" s="18"/>
      <c r="G3339" s="18"/>
      <c r="H3339" s="18"/>
      <c r="I3339" s="18"/>
      <c r="J3339" s="62"/>
      <c r="K3339" s="69"/>
      <c r="L3339" s="108" t="s">
        <v>67</v>
      </c>
      <c r="M3339" s="103" t="e">
        <f>#REF!</f>
        <v>#REF!</v>
      </c>
      <c r="N3339" s="103" t="e">
        <f>IF(M3339=0,"",CHOOSE(M3339,"7","12","16","19","19","手入力箇所","手入力箇所","手入力箇所","手入力箇所","手入力箇所","手入力箇所","手入力箇所","手入力箇所","手入力箇所","手入力箇所"))</f>
        <v>#REF!</v>
      </c>
    </row>
    <row r="3340" spans="1:14" ht="24.6" thickBot="1" x14ac:dyDescent="0.25">
      <c r="A3340" s="28" t="s">
        <v>68</v>
      </c>
      <c r="B3340" s="18">
        <v>21</v>
      </c>
      <c r="C3340" s="18">
        <v>35</v>
      </c>
      <c r="D3340" s="18">
        <v>48</v>
      </c>
      <c r="E3340" s="18">
        <v>59</v>
      </c>
      <c r="F3340" s="18">
        <v>94</v>
      </c>
      <c r="G3340" s="18">
        <v>159</v>
      </c>
      <c r="H3340" s="18">
        <v>235</v>
      </c>
      <c r="I3340" s="18"/>
      <c r="J3340" s="62"/>
      <c r="K3340" s="69"/>
      <c r="L3340" s="108" t="s">
        <v>68</v>
      </c>
      <c r="M3340" s="103" t="e">
        <f>#REF!</f>
        <v>#REF!</v>
      </c>
      <c r="N3340" s="103" t="e">
        <f>IF(M3340=0,"",CHOOSE(M3340,"21","35","48","59","59","94","94","94","94","94","159","159","159","159","159","159","159","159","159","159","235","235","235","235","235","235","235","235","235","235","手入力箇所","手入力箇所","手入力箇所","手入力箇所","手入力箇所","手入力箇所","手入力箇所","手入力箇所","手入力箇所","手入力箇所"))</f>
        <v>#REF!</v>
      </c>
    </row>
    <row r="3341" spans="1:14" ht="36.6" thickBot="1" x14ac:dyDescent="0.25">
      <c r="A3341" s="28" t="s">
        <v>69</v>
      </c>
      <c r="B3341" s="18">
        <v>22</v>
      </c>
      <c r="C3341" s="18">
        <v>26</v>
      </c>
      <c r="D3341" s="18">
        <v>28</v>
      </c>
      <c r="E3341" s="18">
        <v>29</v>
      </c>
      <c r="F3341" s="18">
        <v>34</v>
      </c>
      <c r="G3341" s="18"/>
      <c r="H3341" s="18"/>
      <c r="I3341" s="18"/>
      <c r="J3341" s="62"/>
      <c r="K3341" s="69"/>
      <c r="L3341" s="108" t="s">
        <v>69</v>
      </c>
      <c r="M3341" s="103" t="e">
        <f>#REF!</f>
        <v>#REF!</v>
      </c>
      <c r="N3341" s="103" t="e">
        <f>IF(M3341=0,"",CHOOSE(M3341,"22","26","28","29","29","34","34","34","34","34","手入力箇所","手入力箇所","手入力箇所","手入力箇所","手入力箇所","手入力箇所","手入力箇所","手入力箇所","手入力箇所","手入力箇所"))</f>
        <v>#REF!</v>
      </c>
    </row>
    <row r="3342" spans="1:14" ht="13.8" thickBot="1" x14ac:dyDescent="0.25">
      <c r="A3342" s="27" t="s">
        <v>63</v>
      </c>
      <c r="B3342" s="18">
        <v>21</v>
      </c>
      <c r="C3342" s="18">
        <v>33</v>
      </c>
      <c r="D3342" s="18">
        <v>46</v>
      </c>
      <c r="E3342" s="18">
        <v>56</v>
      </c>
      <c r="F3342" s="18">
        <v>89</v>
      </c>
      <c r="G3342" s="18">
        <v>151</v>
      </c>
      <c r="H3342" s="18">
        <v>224</v>
      </c>
      <c r="I3342" s="18">
        <v>289</v>
      </c>
      <c r="J3342" s="18">
        <v>350</v>
      </c>
      <c r="K3342" s="69"/>
      <c r="L3342" s="107" t="s">
        <v>63</v>
      </c>
      <c r="M3342" s="103" t="e">
        <f>#REF!</f>
        <v>#REF!</v>
      </c>
      <c r="N3342" s="103" t="e">
        <f>IF(M3342=0,"",CHOOSE(M3342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343" spans="1:14" ht="24.6" thickBot="1" x14ac:dyDescent="0.25">
      <c r="A3343" s="34" t="s">
        <v>70</v>
      </c>
      <c r="B3343" s="35">
        <v>13</v>
      </c>
      <c r="C3343" s="35">
        <v>33</v>
      </c>
      <c r="D3343" s="35">
        <v>59</v>
      </c>
      <c r="E3343" s="35"/>
      <c r="F3343" s="35"/>
      <c r="G3343" s="35"/>
      <c r="H3343" s="35"/>
      <c r="I3343" s="35"/>
      <c r="J3343" s="36"/>
      <c r="K3343" s="67"/>
      <c r="L3343" s="108" t="s">
        <v>70</v>
      </c>
      <c r="M3343" s="103" t="e">
        <f>#REF!</f>
        <v>#REF!</v>
      </c>
      <c r="N3343" s="103" t="e">
        <f>IF(M3343=0,"",CHOOSE(M3343,"13","33","59","手入力箇所","手入力箇所","手入力箇所","手入力箇所","手入力箇所","手入力箇所","手入力箇所","手入力箇所","手入力箇所","手入力箇所"))</f>
        <v>#REF!</v>
      </c>
    </row>
    <row r="3344" spans="1:14" ht="13.8" thickBot="1" x14ac:dyDescent="0.25">
      <c r="A3344" s="37" t="s">
        <v>71</v>
      </c>
      <c r="B3344" s="17">
        <v>23</v>
      </c>
      <c r="C3344" s="17">
        <v>39</v>
      </c>
      <c r="D3344" s="17">
        <v>97</v>
      </c>
      <c r="E3344" s="17"/>
      <c r="F3344" s="17"/>
      <c r="G3344" s="17"/>
      <c r="H3344" s="17"/>
      <c r="I3344" s="17"/>
      <c r="J3344" s="64"/>
      <c r="K3344" s="70"/>
      <c r="L3344" s="109" t="s">
        <v>71</v>
      </c>
      <c r="M3344" s="103" t="e">
        <f>#REF!</f>
        <v>#REF!</v>
      </c>
      <c r="N3344" s="103" t="e">
        <f>IF(M3344=0,"",CHOOSE(M3344,"23","39","97","手入力箇所","手入力箇所","手入力箇所","手入力箇所","手入力箇所","手入力箇所","手入力箇所","手入力箇所","手入力箇所","手入力箇所"))</f>
        <v>#REF!</v>
      </c>
    </row>
    <row r="3345" spans="1:14" ht="13.8" thickBot="1" x14ac:dyDescent="0.25">
      <c r="A3345" s="29" t="s">
        <v>72</v>
      </c>
      <c r="B3345" s="18">
        <v>21</v>
      </c>
      <c r="C3345" s="18">
        <v>37</v>
      </c>
      <c r="D3345" s="18">
        <v>58</v>
      </c>
      <c r="E3345" s="18">
        <v>76</v>
      </c>
      <c r="F3345" s="18">
        <v>137</v>
      </c>
      <c r="G3345" s="18"/>
      <c r="H3345" s="18"/>
      <c r="I3345" s="18"/>
      <c r="J3345" s="62"/>
      <c r="K3345" s="69"/>
      <c r="L3345" s="109" t="s">
        <v>72</v>
      </c>
      <c r="M3345" s="103" t="e">
        <f>#REF!</f>
        <v>#REF!</v>
      </c>
      <c r="N3345" s="103" t="e">
        <f>IF(M3345=0,"",CHOOSE(M3345,"21","37","58","76","76","137","137","137","137","137","手入力箇所","手入力箇所","手入力箇所","手入力箇所","手入力箇所","手入力箇所","手入力箇所","手入力箇所","手入力箇所","手入力箇所"))</f>
        <v>#REF!</v>
      </c>
    </row>
    <row r="3346" spans="1:14" ht="13.8" thickBot="1" x14ac:dyDescent="0.25">
      <c r="A3346" s="29" t="s">
        <v>73</v>
      </c>
      <c r="B3346" s="18">
        <v>48</v>
      </c>
      <c r="C3346" s="18">
        <v>93</v>
      </c>
      <c r="D3346" s="18">
        <v>138</v>
      </c>
      <c r="E3346" s="18">
        <v>183</v>
      </c>
      <c r="F3346" s="18"/>
      <c r="G3346" s="18"/>
      <c r="H3346" s="18"/>
      <c r="I3346" s="18"/>
      <c r="J3346" s="62"/>
      <c r="K3346" s="69"/>
      <c r="L3346" s="109" t="s">
        <v>73</v>
      </c>
      <c r="M3346" s="103" t="e">
        <f>#REF!</f>
        <v>#REF!</v>
      </c>
      <c r="N3346" s="103" t="e">
        <f>IF(M3346=0,"",CHOOSE(M3346,"48","93","138","183","183","手入力箇所","手入力箇所","手入力箇所","手入力箇所","手入力箇所","手入力箇所","手入力箇所","手入力箇所","手入力箇所","手入力箇所"))</f>
        <v>#REF!</v>
      </c>
    </row>
    <row r="3347" spans="1:14" ht="37.200000000000003" thickBot="1" x14ac:dyDescent="0.25">
      <c r="A3347" s="30" t="s">
        <v>74</v>
      </c>
      <c r="B3347" s="18">
        <v>13</v>
      </c>
      <c r="C3347" s="18">
        <v>26</v>
      </c>
      <c r="D3347" s="18">
        <v>40</v>
      </c>
      <c r="E3347" s="18">
        <v>55</v>
      </c>
      <c r="F3347" s="18">
        <v>107</v>
      </c>
      <c r="G3347" s="18">
        <v>224</v>
      </c>
      <c r="H3347" s="18">
        <v>386</v>
      </c>
      <c r="I3347" s="18"/>
      <c r="J3347" s="62"/>
      <c r="K3347" s="69"/>
      <c r="L3347" s="110" t="s">
        <v>74</v>
      </c>
      <c r="M3347" s="103" t="e">
        <f>#REF!</f>
        <v>#REF!</v>
      </c>
      <c r="N3347" s="103" t="e">
        <f>IF(M3347=0,"",CHOOSE(M3347,"13","26","40","55","55","107","107","107","107","107","224","224","224","224","224","224","224","224","224","224","386","386","386","386","386","386","386","386","386","386","手入力箇所","手入力箇所","手入力箇所","手入力箇所","手入力箇所","手入力箇所","手入力箇所","手入力箇所","手入力箇所","手入力箇所"))</f>
        <v>#REF!</v>
      </c>
    </row>
    <row r="3348" spans="1:14" ht="13.8" thickBot="1" x14ac:dyDescent="0.25">
      <c r="A3348" s="29" t="s">
        <v>75</v>
      </c>
      <c r="B3348" s="18">
        <v>36</v>
      </c>
      <c r="C3348" s="18">
        <v>98</v>
      </c>
      <c r="D3348" s="18">
        <v>173</v>
      </c>
      <c r="E3348" s="18">
        <v>274</v>
      </c>
      <c r="F3348" s="18"/>
      <c r="G3348" s="18"/>
      <c r="H3348" s="18"/>
      <c r="I3348" s="18"/>
      <c r="J3348" s="62"/>
      <c r="K3348" s="69"/>
      <c r="L3348" s="109" t="s">
        <v>75</v>
      </c>
      <c r="M3348" s="103" t="e">
        <f>#REF!</f>
        <v>#REF!</v>
      </c>
      <c r="N3348" s="103" t="e">
        <f>IF(M3348=0,"",CHOOSE(M3348,"36","98","173","274","274","手入力箇所","手入力箇所","手入力箇所","手入力箇所","手入力箇所","手入力箇所","手入力箇所","手入力箇所","手入力箇所","手入力箇所"))</f>
        <v>#REF!</v>
      </c>
    </row>
    <row r="3349" spans="1:14" ht="37.200000000000003" thickBot="1" x14ac:dyDescent="0.25">
      <c r="A3349" s="30" t="s">
        <v>76</v>
      </c>
      <c r="B3349" s="18">
        <v>127</v>
      </c>
      <c r="C3349" s="18">
        <v>127</v>
      </c>
      <c r="D3349" s="18">
        <v>127</v>
      </c>
      <c r="E3349" s="18">
        <v>127</v>
      </c>
      <c r="F3349" s="18"/>
      <c r="G3349" s="18"/>
      <c r="H3349" s="18"/>
      <c r="I3349" s="18"/>
      <c r="J3349" s="62"/>
      <c r="K3349" s="69"/>
      <c r="L3349" s="110" t="s">
        <v>76</v>
      </c>
      <c r="M3349" s="103" t="e">
        <f>#REF!</f>
        <v>#REF!</v>
      </c>
      <c r="N3349" s="103" t="e">
        <f>IF(M3349=0,"",CHOOSE(M3349,"127","127","127","127","127","手入力箇所","手入力箇所","手入力箇所","手入力箇所","手入力箇所","手入力箇所","手入力箇所","手入力箇所","手入力箇所","手入力箇所"))</f>
        <v>#REF!</v>
      </c>
    </row>
    <row r="3350" spans="1:14" ht="27" thickBot="1" x14ac:dyDescent="0.25">
      <c r="A3350" s="31" t="s">
        <v>77</v>
      </c>
      <c r="B3350" s="18">
        <v>42</v>
      </c>
      <c r="C3350" s="18">
        <v>90</v>
      </c>
      <c r="D3350" s="18">
        <v>141</v>
      </c>
      <c r="E3350" s="18">
        <v>193</v>
      </c>
      <c r="F3350" s="62"/>
      <c r="G3350" s="62"/>
      <c r="H3350" s="62"/>
      <c r="I3350" s="62"/>
      <c r="J3350" s="62"/>
      <c r="K3350" s="69"/>
      <c r="L3350" s="111" t="s">
        <v>77</v>
      </c>
      <c r="M3350" s="103" t="e">
        <f>#REF!</f>
        <v>#REF!</v>
      </c>
      <c r="N3350" s="103" t="e">
        <f>IF(M3350=0,"",CHOOSE(M3350,"42","90","141","193","1936","手入力箇所","手入力箇所","手入力箇所","手入力箇所","手入力箇所","手入力箇所","手入力箇所","手入力箇所","手入力箇所","手入力箇所"))</f>
        <v>#REF!</v>
      </c>
    </row>
    <row r="3351" spans="1:14" ht="40.200000000000003" thickBot="1" x14ac:dyDescent="0.25">
      <c r="A3351" s="31" t="s">
        <v>78</v>
      </c>
      <c r="B3351" s="18">
        <v>24</v>
      </c>
      <c r="C3351" s="18">
        <v>43</v>
      </c>
      <c r="D3351" s="18">
        <v>61</v>
      </c>
      <c r="E3351" s="18">
        <v>76</v>
      </c>
      <c r="F3351" s="62"/>
      <c r="G3351" s="62"/>
      <c r="H3351" s="62"/>
      <c r="I3351" s="62"/>
      <c r="J3351" s="62"/>
      <c r="K3351" s="69"/>
      <c r="L3351" s="111" t="s">
        <v>78</v>
      </c>
      <c r="M3351" s="103" t="e">
        <f>#REF!</f>
        <v>#REF!</v>
      </c>
      <c r="N3351" s="103" t="e">
        <f>IF(M3351=0,"",CHOOSE(M3351,"24","43","61","76","76","手入力箇所","手入力箇所","手入力箇所","手入力箇所","手入力箇所","手入力箇所","手入力箇所","手入力箇所","手入力箇所","手入力箇所"))</f>
        <v>#REF!</v>
      </c>
    </row>
    <row r="3352" spans="1:14" ht="27" thickBot="1" x14ac:dyDescent="0.25">
      <c r="A3352" s="31" t="s">
        <v>79</v>
      </c>
      <c r="B3352" s="18">
        <v>54</v>
      </c>
      <c r="C3352" s="18">
        <v>77</v>
      </c>
      <c r="D3352" s="18">
        <v>94</v>
      </c>
      <c r="E3352" s="18">
        <v>107</v>
      </c>
      <c r="F3352" s="62"/>
      <c r="G3352" s="62"/>
      <c r="H3352" s="62"/>
      <c r="I3352" s="62"/>
      <c r="J3352" s="62"/>
      <c r="K3352" s="69"/>
      <c r="L3352" s="111" t="s">
        <v>79</v>
      </c>
      <c r="M3352" s="103" t="e">
        <f>#REF!</f>
        <v>#REF!</v>
      </c>
      <c r="N3352" s="103" t="e">
        <f>IF(M3352=0,"",CHOOSE(M3352,"54","77","94","107","107","手入力箇所","手入力箇所","手入力箇所","手入力箇所","手入力箇所","手入力箇所","手入力箇所","手入力箇所","手入力箇所","手入力箇所"))</f>
        <v>#REF!</v>
      </c>
    </row>
    <row r="3353" spans="1:14" ht="40.200000000000003" thickBot="1" x14ac:dyDescent="0.25">
      <c r="A3353" s="31" t="s">
        <v>80</v>
      </c>
      <c r="B3353" s="18">
        <v>49</v>
      </c>
      <c r="C3353" s="18">
        <v>53</v>
      </c>
      <c r="D3353" s="18">
        <v>55</v>
      </c>
      <c r="E3353" s="18">
        <v>56</v>
      </c>
      <c r="F3353" s="62"/>
      <c r="G3353" s="62"/>
      <c r="H3353" s="62"/>
      <c r="I3353" s="62"/>
      <c r="J3353" s="62"/>
      <c r="K3353" s="69"/>
      <c r="L3353" s="111" t="s">
        <v>80</v>
      </c>
      <c r="M3353" s="103" t="e">
        <f>#REF!</f>
        <v>#REF!</v>
      </c>
      <c r="N3353" s="103" t="e">
        <f>IF(M3353=0,"",CHOOSE(M3353,"49","53","55","56","56","手入力箇所","手入力箇所","手入力箇所","手入力箇所","手入力箇所","手入力箇所","手入力箇所","手入力箇所","手入力箇所","手入力箇所"))</f>
        <v>#REF!</v>
      </c>
    </row>
    <row r="3354" spans="1:14" ht="40.200000000000003" thickBot="1" x14ac:dyDescent="0.25">
      <c r="A3354" s="38" t="s">
        <v>81</v>
      </c>
      <c r="B3354" s="35">
        <v>232</v>
      </c>
      <c r="C3354" s="35">
        <v>232</v>
      </c>
      <c r="D3354" s="36"/>
      <c r="E3354" s="36"/>
      <c r="F3354" s="36"/>
      <c r="G3354" s="36"/>
      <c r="H3354" s="36"/>
      <c r="I3354" s="36"/>
      <c r="J3354" s="36"/>
      <c r="K3354" s="67"/>
      <c r="L3354" s="111" t="s">
        <v>81</v>
      </c>
      <c r="M3354" s="103" t="e">
        <f>#REF!</f>
        <v>#REF!</v>
      </c>
      <c r="N3354" s="103" t="e">
        <f>IF(M3354=0,"",CHOOSE(M3354,"232","232","手入力箇所","手入力箇所","手入力箇所","手入力箇所","手入力箇所","手入力箇所","手入力箇所","手入力箇所","手入力箇所","手入力箇所"))</f>
        <v>#REF!</v>
      </c>
    </row>
    <row r="3355" spans="1:14" ht="13.8" thickBot="1" x14ac:dyDescent="0.25">
      <c r="A3355" s="39" t="s">
        <v>82</v>
      </c>
      <c r="B3355" s="17">
        <v>6</v>
      </c>
      <c r="C3355" s="17">
        <v>9</v>
      </c>
      <c r="D3355" s="17">
        <v>11</v>
      </c>
      <c r="E3355" s="17">
        <v>13</v>
      </c>
      <c r="F3355" s="17">
        <v>18</v>
      </c>
      <c r="G3355" s="17">
        <v>26</v>
      </c>
      <c r="H3355" s="17">
        <v>35</v>
      </c>
      <c r="I3355" s="17">
        <v>43</v>
      </c>
      <c r="J3355" s="17">
        <v>49</v>
      </c>
      <c r="K3355" s="70"/>
      <c r="L3355" s="111" t="s">
        <v>82</v>
      </c>
      <c r="M3355" s="103" t="e">
        <f>#REF!</f>
        <v>#REF!</v>
      </c>
      <c r="N3355" s="103" t="e">
        <f>IF(M3355=0,"",CHOOSE(M3355,"6","9","11","13","13","18","18","18","18","18","26","26","26","26","26","26","26","26","26","26","35","35","35","35","35","35","35","35","35","35","43","43","43","43","43","43","43","43","43","43","49","49","49","49","49","49","49","49","49","49","手入力箇所","手入力箇所","手入力箇所","手入力箇所","手入力箇所","手入力箇所","手入力箇所","手入力箇所","手入力箇所","手入力箇所"))</f>
        <v>#REF!</v>
      </c>
    </row>
    <row r="3356" spans="1:14" ht="13.8" thickBot="1" x14ac:dyDescent="0.25">
      <c r="A3356" s="31" t="s">
        <v>83</v>
      </c>
      <c r="B3356" s="18">
        <v>6</v>
      </c>
      <c r="C3356" s="18">
        <v>10</v>
      </c>
      <c r="D3356" s="18">
        <v>14</v>
      </c>
      <c r="E3356" s="18">
        <v>17</v>
      </c>
      <c r="F3356" s="18">
        <v>29</v>
      </c>
      <c r="G3356" s="18">
        <v>50</v>
      </c>
      <c r="H3356" s="18">
        <v>76</v>
      </c>
      <c r="I3356" s="18">
        <v>100</v>
      </c>
      <c r="J3356" s="18">
        <v>123</v>
      </c>
      <c r="K3356" s="69"/>
      <c r="L3356" s="111" t="s">
        <v>83</v>
      </c>
      <c r="M3356" s="103" t="e">
        <f>#REF!</f>
        <v>#REF!</v>
      </c>
      <c r="N3356" s="103" t="e">
        <f>IF(M3356=0,"",CHOOSE(M3356,"6","10","14","17","17","29","29","29","29","29","50","50","50","50","50","50","50","50","50","50","76","76","76","76","76","76","76","76","76","76","100","100","100","100","100","100","100","100","100","100","123","123","123","123","123","123","123","123","123","123","手入力箇所","手入力箇所","手入力箇所","手入力箇所","手入力箇所","手入力箇所","手入力箇所","手入力箇所","手入力箇所"))</f>
        <v>#REF!</v>
      </c>
    </row>
    <row r="3357" spans="1:14" ht="27" thickBot="1" x14ac:dyDescent="0.25">
      <c r="A3357" s="32" t="s">
        <v>84</v>
      </c>
      <c r="B3357" s="20">
        <v>9</v>
      </c>
      <c r="C3357" s="20">
        <v>15</v>
      </c>
      <c r="D3357" s="20">
        <v>20</v>
      </c>
      <c r="E3357" s="20">
        <v>24</v>
      </c>
      <c r="F3357" s="20">
        <v>39</v>
      </c>
      <c r="G3357" s="20">
        <v>65</v>
      </c>
      <c r="H3357" s="63"/>
      <c r="I3357" s="63"/>
      <c r="J3357" s="63"/>
      <c r="K3357" s="106"/>
      <c r="L3357" s="111" t="s">
        <v>84</v>
      </c>
      <c r="M3357" s="103" t="e">
        <f>#REF!</f>
        <v>#REF!</v>
      </c>
      <c r="N3357" s="103" t="e">
        <f>IF(M3357=0,"",CHOOSE(M3357,"9","15","20","24","24","39","39","39","39","39","65","65","65","65","65","65","65","65","65","65","手入力箇所","手入力箇所","手入力箇所","手入力箇所","手入力箇所","手入力箇所","手入力箇所","手入力箇所","手入力箇所","手入力箇所"))</f>
        <v>#REF!</v>
      </c>
    </row>
    <row r="3360" spans="1:14" ht="13.8" thickBot="1" x14ac:dyDescent="0.25"/>
    <row r="3361" spans="1:14" ht="13.8" thickBot="1" x14ac:dyDescent="0.25">
      <c r="A3361" s="688" t="e">
        <f>#REF!</f>
        <v>#REF!</v>
      </c>
      <c r="B3361" s="688"/>
      <c r="C3361" s="688"/>
      <c r="D3361" s="689" t="s">
        <v>192</v>
      </c>
      <c r="E3361" s="689"/>
      <c r="F3361" s="689"/>
      <c r="G3361" s="689"/>
      <c r="H3361" s="689"/>
      <c r="I3361" s="689"/>
      <c r="J3361" s="689"/>
      <c r="K3361" s="689"/>
      <c r="L3361" s="689"/>
      <c r="M3361" s="689"/>
      <c r="N3361" s="689"/>
    </row>
    <row r="3362" spans="1:14" ht="13.8" thickBot="1" x14ac:dyDescent="0.25">
      <c r="A3362" s="65"/>
      <c r="B3362" s="33">
        <v>1</v>
      </c>
      <c r="C3362" s="24">
        <v>2</v>
      </c>
      <c r="D3362" s="24">
        <v>3</v>
      </c>
      <c r="E3362" s="24" t="s">
        <v>58</v>
      </c>
      <c r="F3362" s="24" t="s">
        <v>59</v>
      </c>
      <c r="G3362" s="24" t="s">
        <v>60</v>
      </c>
      <c r="H3362" s="24" t="s">
        <v>61</v>
      </c>
      <c r="I3362" s="24" t="s">
        <v>62</v>
      </c>
      <c r="J3362" s="24" t="s">
        <v>194</v>
      </c>
      <c r="K3362" s="25" t="s">
        <v>85</v>
      </c>
      <c r="L3362" s="105" t="s">
        <v>189</v>
      </c>
      <c r="M3362" s="105" t="s">
        <v>188</v>
      </c>
      <c r="N3362" s="105" t="s">
        <v>51</v>
      </c>
    </row>
    <row r="3363" spans="1:14" ht="13.8" thickBot="1" x14ac:dyDescent="0.25">
      <c r="A3363" s="26" t="s">
        <v>56</v>
      </c>
      <c r="B3363" s="22">
        <v>5</v>
      </c>
      <c r="C3363" s="22">
        <v>7</v>
      </c>
      <c r="D3363" s="22">
        <v>8</v>
      </c>
      <c r="E3363" s="22">
        <v>8</v>
      </c>
      <c r="F3363" s="22">
        <v>10</v>
      </c>
      <c r="G3363" s="22">
        <v>13</v>
      </c>
      <c r="H3363" s="22">
        <v>16</v>
      </c>
      <c r="I3363" s="22"/>
      <c r="J3363" s="23"/>
      <c r="K3363" s="1"/>
      <c r="L3363" s="26" t="s">
        <v>56</v>
      </c>
      <c r="M3363" s="104" t="e">
        <f>#REF!</f>
        <v>#REF!</v>
      </c>
      <c r="N3363" s="112" t="e">
        <f>IF(M3363=0,"",CHOOSE(M3363,"5","7","8","8","8","10","10","10","10","10","13","13","13","13","13","13","13","13","13","13","16","16","16","16","16","16","16","16","16","16","16","手入力箇所","手入力箇所","手入力箇所","手入力箇所","手入力箇所","手入力箇所","手入力箇所","手入力箇所","手入力箇所","手入力箇所"))</f>
        <v>#REF!</v>
      </c>
    </row>
    <row r="3364" spans="1:14" ht="13.8" thickBot="1" x14ac:dyDescent="0.25">
      <c r="A3364" s="27" t="s">
        <v>57</v>
      </c>
      <c r="B3364" s="18">
        <v>5</v>
      </c>
      <c r="C3364" s="18">
        <v>7</v>
      </c>
      <c r="D3364" s="18">
        <v>8</v>
      </c>
      <c r="E3364" s="18">
        <v>9</v>
      </c>
      <c r="F3364" s="18">
        <v>12</v>
      </c>
      <c r="G3364" s="18">
        <v>16</v>
      </c>
      <c r="H3364" s="18"/>
      <c r="I3364" s="18"/>
      <c r="J3364" s="62"/>
      <c r="K3364" s="19"/>
      <c r="L3364" s="27" t="s">
        <v>57</v>
      </c>
      <c r="M3364" s="104" t="e">
        <f>#REF!</f>
        <v>#REF!</v>
      </c>
      <c r="N3364" s="113" t="e">
        <f>IF(M3364=0,"",CHOOSE(M3364,"5","7","8","9","9","12","12","12","12","12","16","16","16","16","16","16","16","16","16","16","手入力箇所","手入力箇所","手入力箇所","手入力箇所","手入力箇所","手入力箇所","手入力箇所","手入力箇所","手入力箇所","手入力箇所"))</f>
        <v>#REF!</v>
      </c>
    </row>
    <row r="3365" spans="1:14" ht="48.6" thickBot="1" x14ac:dyDescent="0.25">
      <c r="A3365" s="28" t="s">
        <v>64</v>
      </c>
      <c r="B3365" s="18">
        <v>6</v>
      </c>
      <c r="C3365" s="18"/>
      <c r="D3365" s="18"/>
      <c r="E3365" s="18"/>
      <c r="F3365" s="18"/>
      <c r="G3365" s="18"/>
      <c r="H3365" s="18"/>
      <c r="I3365" s="18"/>
      <c r="J3365" s="62"/>
      <c r="K3365" s="19"/>
      <c r="L3365" s="28" t="s">
        <v>64</v>
      </c>
      <c r="M3365" s="104" t="e">
        <f>#REF!</f>
        <v>#REF!</v>
      </c>
      <c r="N3365" s="113" t="e">
        <f>IF(M3365=0,"",CHOOSE(M3365,"6","手入力箇所","手入力箇所","手入力箇所","手入力箇所","手入力箇所","手入力箇所","手入力箇所","手入力箇所","手入力箇所","手入力箇所","",""))</f>
        <v>#REF!</v>
      </c>
    </row>
    <row r="3366" spans="1:14" ht="48.6" thickBot="1" x14ac:dyDescent="0.25">
      <c r="A3366" s="28" t="s">
        <v>65</v>
      </c>
      <c r="B3366" s="18">
        <v>6</v>
      </c>
      <c r="C3366" s="18"/>
      <c r="D3366" s="18"/>
      <c r="E3366" s="18"/>
      <c r="F3366" s="18"/>
      <c r="G3366" s="18"/>
      <c r="H3366" s="18"/>
      <c r="I3366" s="18"/>
      <c r="J3366" s="62"/>
      <c r="K3366" s="19"/>
      <c r="L3366" s="28" t="s">
        <v>65</v>
      </c>
      <c r="M3366" s="104" t="e">
        <f>#REF!</f>
        <v>#REF!</v>
      </c>
      <c r="N3366" s="113" t="e">
        <f>IF(M3366=0,"",CHOOSE(M3366,"6","手入力箇所","手入力箇所","手入力箇所","手入力箇所","手入力箇所","手入力箇所","手入力箇所","手入力箇所","手入力箇所","手入力箇所","",""))</f>
        <v>#REF!</v>
      </c>
    </row>
    <row r="3367" spans="1:14" ht="24.6" thickBot="1" x14ac:dyDescent="0.25">
      <c r="A3367" s="28" t="s">
        <v>66</v>
      </c>
      <c r="B3367" s="18">
        <v>5</v>
      </c>
      <c r="C3367" s="18">
        <v>7</v>
      </c>
      <c r="D3367" s="18">
        <v>8</v>
      </c>
      <c r="E3367" s="18">
        <v>9</v>
      </c>
      <c r="F3367" s="18">
        <v>12</v>
      </c>
      <c r="G3367" s="18"/>
      <c r="H3367" s="18"/>
      <c r="I3367" s="18"/>
      <c r="J3367" s="62"/>
      <c r="K3367" s="19"/>
      <c r="L3367" s="28" t="s">
        <v>66</v>
      </c>
      <c r="M3367" s="104" t="e">
        <f>#REF!</f>
        <v>#REF!</v>
      </c>
      <c r="N3367" s="113" t="e">
        <f>IF(M3367=0,"",CHOOSE(M3367,"5","7","8","9","9","12","12","12","12","12","手入力箇所","手入力箇所","手入力箇所","手入力箇所","手入力箇所","手入力箇所","手入力箇所","手入力箇所","手入力箇所","手入力箇所"))</f>
        <v>#REF!</v>
      </c>
    </row>
    <row r="3368" spans="1:14" ht="36.6" thickBot="1" x14ac:dyDescent="0.25">
      <c r="A3368" s="28" t="s">
        <v>67</v>
      </c>
      <c r="B3368" s="18">
        <v>4</v>
      </c>
      <c r="C3368" s="18">
        <v>5</v>
      </c>
      <c r="D3368" s="18">
        <v>5</v>
      </c>
      <c r="E3368" s="18">
        <v>6</v>
      </c>
      <c r="F3368" s="18"/>
      <c r="G3368" s="18"/>
      <c r="H3368" s="18"/>
      <c r="I3368" s="18"/>
      <c r="J3368" s="62"/>
      <c r="K3368" s="19"/>
      <c r="L3368" s="28" t="s">
        <v>67</v>
      </c>
      <c r="M3368" s="104" t="e">
        <f>#REF!</f>
        <v>#REF!</v>
      </c>
      <c r="N3368" s="113" t="e">
        <f>IF(M3368=0,"",CHOOSE(M3368,"4","5","5","6","6","手入力箇所","手入力箇所","手入力箇所","手入力箇所","手入力箇所","手入力箇所","手入力箇所","手入力箇所","手入力箇所","手入力箇所"))</f>
        <v>#REF!</v>
      </c>
    </row>
    <row r="3369" spans="1:14" ht="24.6" thickBot="1" x14ac:dyDescent="0.25">
      <c r="A3369" s="28" t="s">
        <v>68</v>
      </c>
      <c r="B3369" s="18">
        <v>12</v>
      </c>
      <c r="C3369" s="18">
        <v>12</v>
      </c>
      <c r="D3369" s="18">
        <v>12</v>
      </c>
      <c r="E3369" s="18">
        <v>12</v>
      </c>
      <c r="F3369" s="18">
        <v>12</v>
      </c>
      <c r="G3369" s="18">
        <v>12</v>
      </c>
      <c r="H3369" s="18">
        <v>12</v>
      </c>
      <c r="I3369" s="18"/>
      <c r="J3369" s="62"/>
      <c r="K3369" s="19"/>
      <c r="L3369" s="28" t="s">
        <v>68</v>
      </c>
      <c r="M3369" s="104" t="e">
        <f>#REF!</f>
        <v>#REF!</v>
      </c>
      <c r="N3369" s="113" t="e">
        <f>IF(M3369=0,"",CHOOSE(M3369,"12","12","12","12","12","12","12","12","12","12","12","12","12","12","12","12","12","12","12","12","12","12","12","12","12","12","12","12","12","12","手入力箇所","手入力箇所","手入力箇所","手入力箇所","手入力箇所","手入力箇所","手入力箇所","手入力箇所","手入力箇所","手入力箇所"))</f>
        <v>#REF!</v>
      </c>
    </row>
    <row r="3370" spans="1:14" ht="36.6" thickBot="1" x14ac:dyDescent="0.25">
      <c r="A3370" s="28" t="s">
        <v>69</v>
      </c>
      <c r="B3370" s="18">
        <v>7</v>
      </c>
      <c r="C3370" s="18">
        <v>7</v>
      </c>
      <c r="D3370" s="18">
        <v>7</v>
      </c>
      <c r="E3370" s="18">
        <v>7</v>
      </c>
      <c r="F3370" s="18">
        <v>7</v>
      </c>
      <c r="G3370" s="18"/>
      <c r="H3370" s="18"/>
      <c r="I3370" s="18"/>
      <c r="J3370" s="62"/>
      <c r="K3370" s="19"/>
      <c r="L3370" s="28" t="s">
        <v>69</v>
      </c>
      <c r="M3370" s="104" t="e">
        <f>#REF!</f>
        <v>#REF!</v>
      </c>
      <c r="N3370" s="113" t="e">
        <f>IF(M3370=0,"",CHOOSE(M3370,"7","7","7","7","7","7","7","7","7","7","手入力箇所","手入力箇所","手入力箇所","手入力箇所","手入力箇所","手入力箇所","手入力箇所","手入力箇所","手入力箇所","手入力箇所"))</f>
        <v>#REF!</v>
      </c>
    </row>
    <row r="3371" spans="1:14" ht="13.8" thickBot="1" x14ac:dyDescent="0.25">
      <c r="A3371" s="27" t="s">
        <v>63</v>
      </c>
      <c r="B3371" s="18">
        <v>4</v>
      </c>
      <c r="C3371" s="18">
        <v>5</v>
      </c>
      <c r="D3371" s="18">
        <v>7</v>
      </c>
      <c r="E3371" s="18">
        <v>8</v>
      </c>
      <c r="F3371" s="18">
        <v>11</v>
      </c>
      <c r="G3371" s="18">
        <v>16</v>
      </c>
      <c r="H3371" s="18">
        <v>22</v>
      </c>
      <c r="I3371" s="18">
        <v>26</v>
      </c>
      <c r="J3371" s="18">
        <v>31</v>
      </c>
      <c r="K3371" s="19"/>
      <c r="L3371" s="27" t="s">
        <v>63</v>
      </c>
      <c r="M3371" s="104" t="e">
        <f>#REF!</f>
        <v>#REF!</v>
      </c>
      <c r="N3371" s="113" t="e">
        <f>IF(M3371=0,"",CHOOSE(M3371,"4","5","7","8","8","11","11","11","11","11","16","16","16","16","16","16","16","16","16","16","22","22","22","22","22","22","22","22","22","22","26","26","26","26","26","26","26","26","26","26","31","31","31","31","31","31","31","31","31","31","31","手入力箇所","手入力箇所","手入力箇所","手入力箇所","手入力箇所","手入力箇所","手入力箇所","手入力箇所","手入力箇所","手入力箇所"))</f>
        <v>#REF!</v>
      </c>
    </row>
    <row r="3372" spans="1:14" ht="24.6" thickBot="1" x14ac:dyDescent="0.25">
      <c r="A3372" s="28" t="s">
        <v>70</v>
      </c>
      <c r="B3372" s="18">
        <v>5</v>
      </c>
      <c r="C3372" s="18">
        <v>6</v>
      </c>
      <c r="D3372" s="18">
        <v>7</v>
      </c>
      <c r="E3372" s="18"/>
      <c r="F3372" s="18"/>
      <c r="G3372" s="18"/>
      <c r="H3372" s="18"/>
      <c r="I3372" s="18"/>
      <c r="J3372" s="62"/>
      <c r="K3372" s="19"/>
      <c r="L3372" s="28" t="s">
        <v>70</v>
      </c>
      <c r="M3372" s="104" t="e">
        <f>#REF!</f>
        <v>#REF!</v>
      </c>
      <c r="N3372" s="113" t="e">
        <f>IF(M3372=0,"",CHOOSE(M3372,"5","6","7","手入力箇所","手入力箇所","手入力箇所","手入力箇所","手入力箇所","手入力箇所","手入力箇所","手入力箇所","手入力箇所","手入力箇所"))</f>
        <v>#REF!</v>
      </c>
    </row>
    <row r="3373" spans="1:14" ht="13.8" thickBot="1" x14ac:dyDescent="0.25">
      <c r="A3373" s="29" t="s">
        <v>71</v>
      </c>
      <c r="B3373" s="18">
        <v>3</v>
      </c>
      <c r="C3373" s="18">
        <v>6</v>
      </c>
      <c r="D3373" s="18">
        <v>19</v>
      </c>
      <c r="E3373" s="18"/>
      <c r="F3373" s="18"/>
      <c r="G3373" s="18"/>
      <c r="H3373" s="18"/>
      <c r="I3373" s="18"/>
      <c r="J3373" s="62"/>
      <c r="K3373" s="19"/>
      <c r="L3373" s="29" t="s">
        <v>71</v>
      </c>
      <c r="M3373" s="104" t="e">
        <f>#REF!</f>
        <v>#REF!</v>
      </c>
      <c r="N3373" s="113" t="e">
        <f>IF(M3373=0,"",CHOOSE(M3373,"3","6","19","手入力箇所","手入力箇所","手入力箇所","手入力箇所","手入力箇所","手入力箇所","手入力箇所","手入力箇所","手入力箇所","手入力箇所"))</f>
        <v>#REF!</v>
      </c>
    </row>
    <row r="3374" spans="1:14" ht="13.8" thickBot="1" x14ac:dyDescent="0.25">
      <c r="A3374" s="29" t="s">
        <v>72</v>
      </c>
      <c r="B3374" s="18">
        <v>1</v>
      </c>
      <c r="C3374" s="18">
        <v>3</v>
      </c>
      <c r="D3374" s="18">
        <v>5</v>
      </c>
      <c r="E3374" s="18">
        <v>9</v>
      </c>
      <c r="F3374" s="18">
        <v>26</v>
      </c>
      <c r="G3374" s="18"/>
      <c r="H3374" s="18"/>
      <c r="I3374" s="18"/>
      <c r="J3374" s="62"/>
      <c r="K3374" s="19"/>
      <c r="L3374" s="29" t="s">
        <v>72</v>
      </c>
      <c r="M3374" s="104" t="e">
        <f>#REF!</f>
        <v>#REF!</v>
      </c>
      <c r="N3374" s="113" t="e">
        <f>IF(M3374=0,"",CHOOSE(M3374,"1","3","5","9","9","26","26","26","26","26","手入力箇所","手入力箇所","手入力箇所","手入力箇所","手入力箇所","手入力箇所","手入力箇所","手入力箇所","手入力箇所","手入力箇所"))</f>
        <v>#REF!</v>
      </c>
    </row>
    <row r="3375" spans="1:14" ht="13.8" thickBot="1" x14ac:dyDescent="0.25">
      <c r="A3375" s="29" t="s">
        <v>73</v>
      </c>
      <c r="B3375" s="18">
        <v>4</v>
      </c>
      <c r="C3375" s="18">
        <v>11</v>
      </c>
      <c r="D3375" s="18">
        <v>20</v>
      </c>
      <c r="E3375" s="18">
        <v>33</v>
      </c>
      <c r="F3375" s="18"/>
      <c r="G3375" s="18"/>
      <c r="H3375" s="18"/>
      <c r="I3375" s="18"/>
      <c r="J3375" s="62"/>
      <c r="K3375" s="19"/>
      <c r="L3375" s="29" t="s">
        <v>73</v>
      </c>
      <c r="M3375" s="104" t="e">
        <f>#REF!</f>
        <v>#REF!</v>
      </c>
      <c r="N3375" s="113" t="e">
        <f>IF(M3375=0,"",CHOOSE(M3375,"4","11","20","33","33","手入力箇所","手入力箇所","手入力箇所","手入力箇所","手入力箇所","手入力箇所","手入力箇所","手入力箇所","手入力箇所","手入力箇所"))</f>
        <v>#REF!</v>
      </c>
    </row>
    <row r="3376" spans="1:14" ht="37.200000000000003" thickBot="1" x14ac:dyDescent="0.25">
      <c r="A3376" s="30" t="s">
        <v>74</v>
      </c>
      <c r="B3376" s="18">
        <v>4</v>
      </c>
      <c r="C3376" s="18">
        <v>6</v>
      </c>
      <c r="D3376" s="18">
        <v>8</v>
      </c>
      <c r="E3376" s="18">
        <v>10</v>
      </c>
      <c r="F3376" s="18">
        <v>15</v>
      </c>
      <c r="G3376" s="18">
        <v>23</v>
      </c>
      <c r="H3376" s="18">
        <v>33</v>
      </c>
      <c r="I3376" s="18"/>
      <c r="J3376" s="62"/>
      <c r="K3376" s="19"/>
      <c r="L3376" s="30" t="s">
        <v>74</v>
      </c>
      <c r="M3376" s="104" t="e">
        <f>#REF!</f>
        <v>#REF!</v>
      </c>
      <c r="N3376" s="113" t="e">
        <f>IF(M3376=0,"",CHOOSE(M3376,"4","6","8","10","10","15","15","15","15","15","23","23","23","23","23","23","23","23","23","23","33","33","33","33","33","33","33","33","33","33","手入力箇所","手入力箇所","手入力箇所","手入力箇所","手入力箇所","手入力箇所","手入力箇所","手入力箇所","手入力箇所","手入力箇所"))</f>
        <v>#REF!</v>
      </c>
    </row>
    <row r="3377" spans="1:14" ht="13.8" thickBot="1" x14ac:dyDescent="0.25">
      <c r="A3377" s="29" t="s">
        <v>75</v>
      </c>
      <c r="B3377" s="18">
        <v>6</v>
      </c>
      <c r="C3377" s="18">
        <v>14</v>
      </c>
      <c r="D3377" s="18">
        <v>25</v>
      </c>
      <c r="E3377" s="18">
        <v>39</v>
      </c>
      <c r="F3377" s="18"/>
      <c r="G3377" s="18"/>
      <c r="H3377" s="18"/>
      <c r="I3377" s="18"/>
      <c r="J3377" s="62"/>
      <c r="K3377" s="19"/>
      <c r="L3377" s="29" t="s">
        <v>75</v>
      </c>
      <c r="M3377" s="104" t="e">
        <f>#REF!</f>
        <v>#REF!</v>
      </c>
      <c r="N3377" s="113" t="e">
        <f>IF(M3377=0,"",CHOOSE(M3377,"6","14","25","39","39","手入力箇所","手入力箇所","手入力箇所","手入力箇所","手入力箇所","手入力箇所","手入力箇所","手入力箇所","手入力箇所","手入力箇所"))</f>
        <v>#REF!</v>
      </c>
    </row>
    <row r="3378" spans="1:14" ht="37.200000000000003" thickBot="1" x14ac:dyDescent="0.25">
      <c r="A3378" s="30" t="s">
        <v>76</v>
      </c>
      <c r="B3378" s="18">
        <v>2</v>
      </c>
      <c r="C3378" s="18">
        <v>3</v>
      </c>
      <c r="D3378" s="18">
        <v>6</v>
      </c>
      <c r="E3378" s="18">
        <v>9</v>
      </c>
      <c r="F3378" s="18"/>
      <c r="G3378" s="18"/>
      <c r="H3378" s="18"/>
      <c r="I3378" s="18"/>
      <c r="J3378" s="62"/>
      <c r="K3378" s="19"/>
      <c r="L3378" s="30" t="s">
        <v>76</v>
      </c>
      <c r="M3378" s="104" t="e">
        <f>#REF!</f>
        <v>#REF!</v>
      </c>
      <c r="N3378" s="113" t="e">
        <f>IF(M3378=0,"",CHOOSE(M3378,"2","3","6","9","9","手入力箇所","手入力箇所","手入力箇所","手入力箇所","手入力箇所","手入力箇所","手入力箇所","手入力箇所","手入力箇所","手入力箇所"))</f>
        <v>#REF!</v>
      </c>
    </row>
    <row r="3379" spans="1:14" ht="27" thickBot="1" x14ac:dyDescent="0.25">
      <c r="A3379" s="31" t="s">
        <v>77</v>
      </c>
      <c r="B3379" s="18">
        <v>12</v>
      </c>
      <c r="C3379" s="18">
        <v>18</v>
      </c>
      <c r="D3379" s="18">
        <v>22</v>
      </c>
      <c r="E3379" s="18">
        <v>26</v>
      </c>
      <c r="F3379" s="62"/>
      <c r="G3379" s="62"/>
      <c r="H3379" s="62"/>
      <c r="I3379" s="62"/>
      <c r="J3379" s="62"/>
      <c r="K3379" s="19"/>
      <c r="L3379" s="31" t="s">
        <v>77</v>
      </c>
      <c r="M3379" s="104" t="e">
        <f>#REF!</f>
        <v>#REF!</v>
      </c>
      <c r="N3379" s="113" t="e">
        <f>IF(M3379=0,"",CHOOSE(M3379,"12","18","22","26","26","手入力箇所","手入力箇所","手入力箇所","手入力箇所","手入力箇所","手入力箇所","手入力箇所","手入力箇所","手入力箇所","手入力箇所"))</f>
        <v>#REF!</v>
      </c>
    </row>
    <row r="3380" spans="1:14" ht="40.200000000000003" thickBot="1" x14ac:dyDescent="0.25">
      <c r="A3380" s="31" t="s">
        <v>78</v>
      </c>
      <c r="B3380" s="18">
        <v>5</v>
      </c>
      <c r="C3380" s="18">
        <v>8</v>
      </c>
      <c r="D3380" s="18">
        <v>11</v>
      </c>
      <c r="E3380" s="18">
        <v>14</v>
      </c>
      <c r="F3380" s="62"/>
      <c r="G3380" s="62"/>
      <c r="H3380" s="62"/>
      <c r="I3380" s="62"/>
      <c r="J3380" s="62"/>
      <c r="K3380" s="19"/>
      <c r="L3380" s="31" t="s">
        <v>78</v>
      </c>
      <c r="M3380" s="104" t="e">
        <f>#REF!</f>
        <v>#REF!</v>
      </c>
      <c r="N3380" s="113" t="e">
        <f>IF(M3380=0,"",CHOOSE(M3380,"5","8","11","14","14","手入力箇所","手入力箇所","手入力箇所","手入力箇所","手入力箇所","手入力箇所","手入力箇所","手入力箇所","手入力箇所","手入力箇所"))</f>
        <v>#REF!</v>
      </c>
    </row>
    <row r="3381" spans="1:14" ht="27" thickBot="1" x14ac:dyDescent="0.25">
      <c r="A3381" s="31" t="s">
        <v>79</v>
      </c>
      <c r="B3381" s="18">
        <v>6</v>
      </c>
      <c r="C3381" s="18">
        <v>11</v>
      </c>
      <c r="D3381" s="18">
        <v>16</v>
      </c>
      <c r="E3381" s="18">
        <v>21</v>
      </c>
      <c r="F3381" s="62"/>
      <c r="G3381" s="62"/>
      <c r="H3381" s="62"/>
      <c r="I3381" s="62"/>
      <c r="J3381" s="62"/>
      <c r="K3381" s="19"/>
      <c r="L3381" s="31" t="s">
        <v>79</v>
      </c>
      <c r="M3381" s="104" t="e">
        <f>#REF!</f>
        <v>#REF!</v>
      </c>
      <c r="N3381" s="113" t="e">
        <f>IF(M3381=0,"",CHOOSE(M3381,"6","11","16","21","21","手入力箇所","手入力箇所","手入力箇所","手入力箇所","手入力箇所","手入力箇所","手入力箇所","手入力箇所","手入力箇所"))</f>
        <v>#REF!</v>
      </c>
    </row>
    <row r="3382" spans="1:14" ht="40.200000000000003" thickBot="1" x14ac:dyDescent="0.25">
      <c r="A3382" s="31" t="s">
        <v>80</v>
      </c>
      <c r="B3382" s="18">
        <v>5</v>
      </c>
      <c r="C3382" s="18">
        <v>7</v>
      </c>
      <c r="D3382" s="18">
        <v>9</v>
      </c>
      <c r="E3382" s="18">
        <v>10</v>
      </c>
      <c r="F3382" s="62"/>
      <c r="G3382" s="62"/>
      <c r="H3382" s="62"/>
      <c r="I3382" s="62"/>
      <c r="J3382" s="62"/>
      <c r="K3382" s="19"/>
      <c r="L3382" s="31" t="s">
        <v>80</v>
      </c>
      <c r="M3382" s="104" t="e">
        <f>#REF!</f>
        <v>#REF!</v>
      </c>
      <c r="N3382" s="113" t="e">
        <f>IF(M3382=0,"",CHOOSE(M3382,"5","7","9","10","10","手入力箇所","手入力箇所","手入力箇所","手入力箇所","手入力箇所","手入力箇所","手入力箇所","手入力箇所","手入力箇所"))</f>
        <v>#REF!</v>
      </c>
    </row>
    <row r="3383" spans="1:14" ht="40.200000000000003" thickBot="1" x14ac:dyDescent="0.25">
      <c r="A3383" s="31" t="s">
        <v>81</v>
      </c>
      <c r="B3383" s="18">
        <v>9</v>
      </c>
      <c r="C3383" s="18">
        <v>14</v>
      </c>
      <c r="D3383" s="62"/>
      <c r="E3383" s="62"/>
      <c r="F3383" s="62"/>
      <c r="G3383" s="62"/>
      <c r="H3383" s="62"/>
      <c r="I3383" s="62"/>
      <c r="J3383" s="62"/>
      <c r="K3383" s="19"/>
      <c r="L3383" s="31" t="s">
        <v>81</v>
      </c>
      <c r="M3383" s="104" t="e">
        <f>#REF!</f>
        <v>#REF!</v>
      </c>
      <c r="N3383" s="113" t="e">
        <f>IF(M3383=0,"",CHOOSE(M3383,"9","14","手入力箇所","手入力箇所","手入力箇所","手入力箇所","手入力箇所","手入力箇所","手入力箇所","手入力箇所","手入力箇所","手入力箇所"))</f>
        <v>#REF!</v>
      </c>
    </row>
    <row r="3384" spans="1:14" ht="13.8" thickBot="1" x14ac:dyDescent="0.25">
      <c r="A3384" s="31" t="s">
        <v>82</v>
      </c>
      <c r="B3384" s="18">
        <v>3</v>
      </c>
      <c r="C3384" s="18">
        <v>4</v>
      </c>
      <c r="D3384" s="18">
        <v>4</v>
      </c>
      <c r="E3384" s="18">
        <v>5</v>
      </c>
      <c r="F3384" s="18">
        <v>6</v>
      </c>
      <c r="G3384" s="18">
        <v>8</v>
      </c>
      <c r="H3384" s="18">
        <v>9</v>
      </c>
      <c r="I3384" s="18">
        <v>11</v>
      </c>
      <c r="J3384" s="18">
        <v>12</v>
      </c>
      <c r="K3384" s="19"/>
      <c r="L3384" s="31" t="s">
        <v>82</v>
      </c>
      <c r="M3384" s="104" t="e">
        <f>#REF!</f>
        <v>#REF!</v>
      </c>
      <c r="N3384" s="113" t="e">
        <f>IF(M3384=0,"",CHOOSE(M3384,"3","4","4","5","5","6","6","6","6","6","8","8","8","8","8","8","8","8","8","8","9","9","9","9","9","9","9","9","9","9","11","11","11","11","11","11","11","11","11","11","12","12","12","12","12","12","12","12","12","12","12","手入力箇所","手入力箇所","手入力箇所","手入力箇所","手入力箇所","手入力箇所","手入力箇所","手入力箇所","手入力箇所","手入力箇所"))</f>
        <v>#REF!</v>
      </c>
    </row>
    <row r="3385" spans="1:14" ht="13.8" thickBot="1" x14ac:dyDescent="0.25">
      <c r="A3385" s="31" t="s">
        <v>83</v>
      </c>
      <c r="B3385" s="18">
        <v>3</v>
      </c>
      <c r="C3385" s="18">
        <v>4</v>
      </c>
      <c r="D3385" s="18">
        <v>4</v>
      </c>
      <c r="E3385" s="18">
        <v>5</v>
      </c>
      <c r="F3385" s="18">
        <v>6</v>
      </c>
      <c r="G3385" s="18">
        <v>8</v>
      </c>
      <c r="H3385" s="18">
        <v>10</v>
      </c>
      <c r="I3385" s="18">
        <v>12</v>
      </c>
      <c r="J3385" s="18">
        <v>13</v>
      </c>
      <c r="K3385" s="19"/>
      <c r="L3385" s="31" t="s">
        <v>83</v>
      </c>
      <c r="M3385" s="104" t="e">
        <f>#REF!</f>
        <v>#REF!</v>
      </c>
      <c r="N3385" s="113" t="e">
        <f>IF(M3385=0,"",CHOOSE(M3385,"3","4","4","5","5","6","6","6","6","6","8","8","8","8","8","8","8","8","8","8","10","10","10","10","10","10","10","10","10","10","12","12","12","12","12","12","12","12","12","12","13","13","13","13","13","13","13","13","13","13","13","手入力箇所","手入力箇所","手入力箇所","手入力箇所","手入力箇所","手入力箇所","手入力箇所","手入力箇所","手入力箇所","手入力箇所"))</f>
        <v>#REF!</v>
      </c>
    </row>
    <row r="3386" spans="1:14" ht="27" thickBot="1" x14ac:dyDescent="0.25">
      <c r="A3386" s="32" t="s">
        <v>84</v>
      </c>
      <c r="B3386" s="20">
        <v>1</v>
      </c>
      <c r="C3386" s="20">
        <v>2</v>
      </c>
      <c r="D3386" s="20">
        <v>3</v>
      </c>
      <c r="E3386" s="20">
        <v>4</v>
      </c>
      <c r="F3386" s="20">
        <v>8</v>
      </c>
      <c r="G3386" s="20">
        <v>19</v>
      </c>
      <c r="H3386" s="63"/>
      <c r="I3386" s="63"/>
      <c r="J3386" s="63"/>
      <c r="K3386" s="21"/>
      <c r="L3386" s="32" t="s">
        <v>84</v>
      </c>
      <c r="M3386" s="104" t="e">
        <f>#REF!</f>
        <v>#REF!</v>
      </c>
      <c r="N3386" s="113" t="e">
        <f>IF(M3386=0,"",CHOOSE(M3386,"1","2","3","4","4","8","8","8","8","8","19","19","19","19","19","19","19","19","19","19","手入力箇所","手入力箇所","手入力箇所","手入力箇所","手入力箇所","手入力箇所","手入力箇所","手入力箇所","手入力箇所","手入力箇所"))</f>
        <v>#REF!</v>
      </c>
    </row>
    <row r="3387" spans="1:14" ht="13.8" thickBot="1" x14ac:dyDescent="0.25"/>
    <row r="3388" spans="1:14" ht="13.8" thickBot="1" x14ac:dyDescent="0.25">
      <c r="A3388" s="686" t="e">
        <f>A3361</f>
        <v>#REF!</v>
      </c>
      <c r="B3388" s="686"/>
      <c r="C3388" s="686"/>
      <c r="D3388" s="687" t="s">
        <v>193</v>
      </c>
      <c r="E3388" s="687"/>
      <c r="F3388" s="687"/>
      <c r="G3388" s="687"/>
      <c r="H3388" s="687"/>
      <c r="I3388" s="687"/>
      <c r="J3388" s="687"/>
      <c r="K3388" s="687"/>
      <c r="L3388" s="687"/>
      <c r="M3388" s="687"/>
      <c r="N3388" s="687"/>
    </row>
    <row r="3389" spans="1:14" ht="13.8" thickBot="1" x14ac:dyDescent="0.25">
      <c r="A3389" s="105"/>
      <c r="B3389" s="33">
        <v>1</v>
      </c>
      <c r="C3389" s="24">
        <v>2</v>
      </c>
      <c r="D3389" s="24">
        <v>3</v>
      </c>
      <c r="E3389" s="24" t="s">
        <v>58</v>
      </c>
      <c r="F3389" s="24" t="s">
        <v>59</v>
      </c>
      <c r="G3389" s="24" t="s">
        <v>60</v>
      </c>
      <c r="H3389" s="24" t="s">
        <v>61</v>
      </c>
      <c r="I3389" s="24" t="s">
        <v>62</v>
      </c>
      <c r="J3389" s="24" t="s">
        <v>194</v>
      </c>
      <c r="K3389" s="102" t="s">
        <v>85</v>
      </c>
      <c r="L3389" s="105" t="s">
        <v>189</v>
      </c>
      <c r="M3389" s="105" t="s">
        <v>188</v>
      </c>
      <c r="N3389" s="105" t="s">
        <v>51</v>
      </c>
    </row>
    <row r="3390" spans="1:14" ht="13.8" thickBot="1" x14ac:dyDescent="0.25">
      <c r="A3390" s="26" t="s">
        <v>56</v>
      </c>
      <c r="B3390" s="22">
        <v>16</v>
      </c>
      <c r="C3390" s="22">
        <v>25</v>
      </c>
      <c r="D3390" s="22">
        <v>32</v>
      </c>
      <c r="E3390" s="22">
        <v>38</v>
      </c>
      <c r="F3390" s="22">
        <v>56</v>
      </c>
      <c r="G3390" s="22">
        <v>87</v>
      </c>
      <c r="H3390" s="22">
        <v>121</v>
      </c>
      <c r="I3390" s="22"/>
      <c r="J3390" s="23"/>
      <c r="K3390" s="68"/>
      <c r="L3390" s="107" t="s">
        <v>56</v>
      </c>
      <c r="M3390" s="103" t="e">
        <f>#REF!</f>
        <v>#REF!</v>
      </c>
      <c r="N3390" s="103" t="e">
        <f>IF(M3390=0,"",CHOOSE(M3390,"16","25","32","38","38","56","56","56","56","56","87","87","87","87","87","87","87","87","87","87","121","121","121","121","121","121","121","121","121","121","手入力箇所","手入力箇所","手入力箇所","手入力箇所","手入力箇所","手入力箇所","手入力箇所","手入力箇所","手入力箇所","手入力箇所"))</f>
        <v>#REF!</v>
      </c>
    </row>
    <row r="3391" spans="1:14" ht="13.8" thickBot="1" x14ac:dyDescent="0.25">
      <c r="A3391" s="27" t="s">
        <v>57</v>
      </c>
      <c r="B3391" s="18">
        <v>25</v>
      </c>
      <c r="C3391" s="18">
        <v>33</v>
      </c>
      <c r="D3391" s="18">
        <v>40</v>
      </c>
      <c r="E3391" s="18">
        <v>45</v>
      </c>
      <c r="F3391" s="18">
        <v>58</v>
      </c>
      <c r="G3391" s="18">
        <v>79</v>
      </c>
      <c r="H3391" s="18"/>
      <c r="I3391" s="18"/>
      <c r="J3391" s="62"/>
      <c r="K3391" s="69"/>
      <c r="L3391" s="107" t="s">
        <v>57</v>
      </c>
      <c r="M3391" s="103" t="e">
        <f>#REF!</f>
        <v>#REF!</v>
      </c>
      <c r="N3391" s="103" t="e">
        <f>IF(M3391=0,"",CHOOSE(M3391,"25","33","40","45","45","58","58","58","58","58","79","79","79","79","79","79","79","79","79","79","手入力箇所","手入力箇所","手入力箇所","手入力箇所","手入力箇所","手入力箇所","手入力箇所","手入力箇所","手入力箇所","手入力箇所"))</f>
        <v>#REF!</v>
      </c>
    </row>
    <row r="3392" spans="1:14" ht="48.6" thickBot="1" x14ac:dyDescent="0.25">
      <c r="A3392" s="28" t="s">
        <v>64</v>
      </c>
      <c r="B3392" s="18">
        <v>32</v>
      </c>
      <c r="C3392" s="18"/>
      <c r="D3392" s="18"/>
      <c r="E3392" s="18"/>
      <c r="F3392" s="18"/>
      <c r="G3392" s="18"/>
      <c r="H3392" s="18"/>
      <c r="I3392" s="18"/>
      <c r="J3392" s="62"/>
      <c r="K3392" s="69"/>
      <c r="L3392" s="108" t="s">
        <v>64</v>
      </c>
      <c r="M3392" s="103" t="e">
        <f>#REF!</f>
        <v>#REF!</v>
      </c>
      <c r="N3392" s="103" t="e">
        <f>IF(M3392=0,"",CHOOSE(M3392,"32","手入力箇所","手入力箇所","手入力箇所","手入力箇所","手入力箇所","手入力箇所","手入力箇所","手入力箇所","手入力箇所","手入力箇所"))</f>
        <v>#REF!</v>
      </c>
    </row>
    <row r="3393" spans="1:14" ht="48.6" thickBot="1" x14ac:dyDescent="0.25">
      <c r="A3393" s="28" t="s">
        <v>65</v>
      </c>
      <c r="B3393" s="18">
        <v>36</v>
      </c>
      <c r="C3393" s="18"/>
      <c r="D3393" s="18"/>
      <c r="E3393" s="18"/>
      <c r="F3393" s="18"/>
      <c r="G3393" s="18"/>
      <c r="H3393" s="18"/>
      <c r="I3393" s="18"/>
      <c r="J3393" s="62"/>
      <c r="K3393" s="69"/>
      <c r="L3393" s="108" t="s">
        <v>65</v>
      </c>
      <c r="M3393" s="103" t="e">
        <f>#REF!</f>
        <v>#REF!</v>
      </c>
      <c r="N3393" s="103" t="e">
        <f>IF(M3393=0,"",CHOOSE(M3393,"36","手入力箇所","手入力箇所","手入力箇所","手入力箇所","手入力箇所","手入力箇所","手入力箇所","手入力箇所","手入力箇所","手入力箇所"))</f>
        <v>#REF!</v>
      </c>
    </row>
    <row r="3394" spans="1:14" ht="24.6" thickBot="1" x14ac:dyDescent="0.25">
      <c r="A3394" s="28" t="s">
        <v>66</v>
      </c>
      <c r="B3394" s="18">
        <v>24</v>
      </c>
      <c r="C3394" s="18">
        <v>30</v>
      </c>
      <c r="D3394" s="18">
        <v>33</v>
      </c>
      <c r="E3394" s="18">
        <v>35</v>
      </c>
      <c r="F3394" s="18">
        <v>42</v>
      </c>
      <c r="G3394" s="18"/>
      <c r="H3394" s="18"/>
      <c r="I3394" s="18"/>
      <c r="J3394" s="62"/>
      <c r="K3394" s="69"/>
      <c r="L3394" s="108" t="s">
        <v>66</v>
      </c>
      <c r="M3394" s="103" t="e">
        <f>#REF!</f>
        <v>#REF!</v>
      </c>
      <c r="N3394" s="103" t="e">
        <f>IF(M3394=0,"",CHOOSE(M3394,"24","30","33","35","35","42","42","42","42","42","手入力箇所","手入力箇所","手入力箇所","手入力箇所","手入力箇所","手入力箇所","手入力箇所","手入力箇所","手入力箇所","手入力箇所"))</f>
        <v>#REF!</v>
      </c>
    </row>
    <row r="3395" spans="1:14" ht="36.6" thickBot="1" x14ac:dyDescent="0.25">
      <c r="A3395" s="28" t="s">
        <v>67</v>
      </c>
      <c r="B3395" s="18">
        <v>7</v>
      </c>
      <c r="C3395" s="18">
        <v>12</v>
      </c>
      <c r="D3395" s="18">
        <v>16</v>
      </c>
      <c r="E3395" s="18">
        <v>19</v>
      </c>
      <c r="F3395" s="18"/>
      <c r="G3395" s="18"/>
      <c r="H3395" s="18"/>
      <c r="I3395" s="18"/>
      <c r="J3395" s="62"/>
      <c r="K3395" s="69"/>
      <c r="L3395" s="108" t="s">
        <v>67</v>
      </c>
      <c r="M3395" s="103" t="e">
        <f>#REF!</f>
        <v>#REF!</v>
      </c>
      <c r="N3395" s="103" t="e">
        <f>IF(M3395=0,"",CHOOSE(M3395,"7","12","16","19","19","手入力箇所","手入力箇所","手入力箇所","手入力箇所","手入力箇所","手入力箇所","手入力箇所","手入力箇所","手入力箇所","手入力箇所"))</f>
        <v>#REF!</v>
      </c>
    </row>
    <row r="3396" spans="1:14" ht="24.6" thickBot="1" x14ac:dyDescent="0.25">
      <c r="A3396" s="28" t="s">
        <v>68</v>
      </c>
      <c r="B3396" s="18">
        <v>21</v>
      </c>
      <c r="C3396" s="18">
        <v>35</v>
      </c>
      <c r="D3396" s="18">
        <v>48</v>
      </c>
      <c r="E3396" s="18">
        <v>59</v>
      </c>
      <c r="F3396" s="18">
        <v>94</v>
      </c>
      <c r="G3396" s="18">
        <v>159</v>
      </c>
      <c r="H3396" s="18">
        <v>235</v>
      </c>
      <c r="I3396" s="18"/>
      <c r="J3396" s="62"/>
      <c r="K3396" s="69"/>
      <c r="L3396" s="108" t="s">
        <v>68</v>
      </c>
      <c r="M3396" s="103" t="e">
        <f>#REF!</f>
        <v>#REF!</v>
      </c>
      <c r="N3396" s="103" t="e">
        <f>IF(M3396=0,"",CHOOSE(M3396,"21","35","48","59","59","94","94","94","94","94","159","159","159","159","159","159","159","159","159","159","235","235","235","235","235","235","235","235","235","235","手入力箇所","手入力箇所","手入力箇所","手入力箇所","手入力箇所","手入力箇所","手入力箇所","手入力箇所","手入力箇所","手入力箇所"))</f>
        <v>#REF!</v>
      </c>
    </row>
    <row r="3397" spans="1:14" ht="36.6" thickBot="1" x14ac:dyDescent="0.25">
      <c r="A3397" s="28" t="s">
        <v>69</v>
      </c>
      <c r="B3397" s="18">
        <v>22</v>
      </c>
      <c r="C3397" s="18">
        <v>26</v>
      </c>
      <c r="D3397" s="18">
        <v>28</v>
      </c>
      <c r="E3397" s="18">
        <v>29</v>
      </c>
      <c r="F3397" s="18">
        <v>34</v>
      </c>
      <c r="G3397" s="18"/>
      <c r="H3397" s="18"/>
      <c r="I3397" s="18"/>
      <c r="J3397" s="62"/>
      <c r="K3397" s="69"/>
      <c r="L3397" s="108" t="s">
        <v>69</v>
      </c>
      <c r="M3397" s="103" t="e">
        <f>#REF!</f>
        <v>#REF!</v>
      </c>
      <c r="N3397" s="103" t="e">
        <f>IF(M3397=0,"",CHOOSE(M3397,"22","26","28","29","29","34","34","34","34","34","手入力箇所","手入力箇所","手入力箇所","手入力箇所","手入力箇所","手入力箇所","手入力箇所","手入力箇所","手入力箇所","手入力箇所"))</f>
        <v>#REF!</v>
      </c>
    </row>
    <row r="3398" spans="1:14" ht="13.8" thickBot="1" x14ac:dyDescent="0.25">
      <c r="A3398" s="27" t="s">
        <v>63</v>
      </c>
      <c r="B3398" s="18">
        <v>21</v>
      </c>
      <c r="C3398" s="18">
        <v>33</v>
      </c>
      <c r="D3398" s="18">
        <v>46</v>
      </c>
      <c r="E3398" s="18">
        <v>56</v>
      </c>
      <c r="F3398" s="18">
        <v>89</v>
      </c>
      <c r="G3398" s="18">
        <v>151</v>
      </c>
      <c r="H3398" s="18">
        <v>224</v>
      </c>
      <c r="I3398" s="18">
        <v>289</v>
      </c>
      <c r="J3398" s="18">
        <v>350</v>
      </c>
      <c r="K3398" s="69"/>
      <c r="L3398" s="107" t="s">
        <v>63</v>
      </c>
      <c r="M3398" s="103" t="e">
        <f>#REF!</f>
        <v>#REF!</v>
      </c>
      <c r="N3398" s="103" t="e">
        <f>IF(M3398=0,"",CHOOSE(M3398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399" spans="1:14" ht="24.6" thickBot="1" x14ac:dyDescent="0.25">
      <c r="A3399" s="34" t="s">
        <v>70</v>
      </c>
      <c r="B3399" s="35">
        <v>13</v>
      </c>
      <c r="C3399" s="35">
        <v>33</v>
      </c>
      <c r="D3399" s="35">
        <v>59</v>
      </c>
      <c r="E3399" s="35"/>
      <c r="F3399" s="35"/>
      <c r="G3399" s="35"/>
      <c r="H3399" s="35"/>
      <c r="I3399" s="35"/>
      <c r="J3399" s="36"/>
      <c r="K3399" s="67"/>
      <c r="L3399" s="108" t="s">
        <v>70</v>
      </c>
      <c r="M3399" s="103" t="e">
        <f>#REF!</f>
        <v>#REF!</v>
      </c>
      <c r="N3399" s="103" t="e">
        <f>IF(M3399=0,"",CHOOSE(M3399,"13","33","59","手入力箇所","手入力箇所","手入力箇所","手入力箇所","手入力箇所","手入力箇所","手入力箇所","手入力箇所","手入力箇所","手入力箇所"))</f>
        <v>#REF!</v>
      </c>
    </row>
    <row r="3400" spans="1:14" ht="13.8" thickBot="1" x14ac:dyDescent="0.25">
      <c r="A3400" s="37" t="s">
        <v>71</v>
      </c>
      <c r="B3400" s="17">
        <v>23</v>
      </c>
      <c r="C3400" s="17">
        <v>39</v>
      </c>
      <c r="D3400" s="17">
        <v>97</v>
      </c>
      <c r="E3400" s="17"/>
      <c r="F3400" s="17"/>
      <c r="G3400" s="17"/>
      <c r="H3400" s="17"/>
      <c r="I3400" s="17"/>
      <c r="J3400" s="64"/>
      <c r="K3400" s="70"/>
      <c r="L3400" s="109" t="s">
        <v>71</v>
      </c>
      <c r="M3400" s="103" t="e">
        <f>#REF!</f>
        <v>#REF!</v>
      </c>
      <c r="N3400" s="103" t="e">
        <f>IF(M3400=0,"",CHOOSE(M3400,"23","39","97","手入力箇所","手入力箇所","手入力箇所","手入力箇所","手入力箇所","手入力箇所","手入力箇所","手入力箇所","手入力箇所","手入力箇所"))</f>
        <v>#REF!</v>
      </c>
    </row>
    <row r="3401" spans="1:14" ht="13.8" thickBot="1" x14ac:dyDescent="0.25">
      <c r="A3401" s="29" t="s">
        <v>72</v>
      </c>
      <c r="B3401" s="18">
        <v>21</v>
      </c>
      <c r="C3401" s="18">
        <v>37</v>
      </c>
      <c r="D3401" s="18">
        <v>58</v>
      </c>
      <c r="E3401" s="18">
        <v>76</v>
      </c>
      <c r="F3401" s="18">
        <v>137</v>
      </c>
      <c r="G3401" s="18"/>
      <c r="H3401" s="18"/>
      <c r="I3401" s="18"/>
      <c r="J3401" s="62"/>
      <c r="K3401" s="69"/>
      <c r="L3401" s="109" t="s">
        <v>72</v>
      </c>
      <c r="M3401" s="103" t="e">
        <f>#REF!</f>
        <v>#REF!</v>
      </c>
      <c r="N3401" s="103" t="e">
        <f>IF(M3401=0,"",CHOOSE(M3401,"21","37","58","76","76","137","137","137","137","137","手入力箇所","手入力箇所","手入力箇所","手入力箇所","手入力箇所","手入力箇所","手入力箇所","手入力箇所","手入力箇所","手入力箇所"))</f>
        <v>#REF!</v>
      </c>
    </row>
    <row r="3402" spans="1:14" ht="13.8" thickBot="1" x14ac:dyDescent="0.25">
      <c r="A3402" s="29" t="s">
        <v>73</v>
      </c>
      <c r="B3402" s="18">
        <v>48</v>
      </c>
      <c r="C3402" s="18">
        <v>93</v>
      </c>
      <c r="D3402" s="18">
        <v>138</v>
      </c>
      <c r="E3402" s="18">
        <v>183</v>
      </c>
      <c r="F3402" s="18"/>
      <c r="G3402" s="18"/>
      <c r="H3402" s="18"/>
      <c r="I3402" s="18"/>
      <c r="J3402" s="62"/>
      <c r="K3402" s="69"/>
      <c r="L3402" s="109" t="s">
        <v>73</v>
      </c>
      <c r="M3402" s="103" t="e">
        <f>#REF!</f>
        <v>#REF!</v>
      </c>
      <c r="N3402" s="103" t="e">
        <f>IF(M3402=0,"",CHOOSE(M3402,"48","93","138","183","183","手入力箇所","手入力箇所","手入力箇所","手入力箇所","手入力箇所","手入力箇所","手入力箇所","手入力箇所","手入力箇所","手入力箇所"))</f>
        <v>#REF!</v>
      </c>
    </row>
    <row r="3403" spans="1:14" ht="37.200000000000003" thickBot="1" x14ac:dyDescent="0.25">
      <c r="A3403" s="30" t="s">
        <v>74</v>
      </c>
      <c r="B3403" s="18">
        <v>13</v>
      </c>
      <c r="C3403" s="18">
        <v>26</v>
      </c>
      <c r="D3403" s="18">
        <v>40</v>
      </c>
      <c r="E3403" s="18">
        <v>55</v>
      </c>
      <c r="F3403" s="18">
        <v>107</v>
      </c>
      <c r="G3403" s="18">
        <v>224</v>
      </c>
      <c r="H3403" s="18">
        <v>386</v>
      </c>
      <c r="I3403" s="18"/>
      <c r="J3403" s="62"/>
      <c r="K3403" s="69"/>
      <c r="L3403" s="110" t="s">
        <v>74</v>
      </c>
      <c r="M3403" s="103" t="e">
        <f>#REF!</f>
        <v>#REF!</v>
      </c>
      <c r="N3403" s="103" t="e">
        <f>IF(M3403=0,"",CHOOSE(M3403,"13","26","40","55","55","107","107","107","107","107","224","224","224","224","224","224","224","224","224","224","386","386","386","386","386","386","386","386","386","386","手入力箇所","手入力箇所","手入力箇所","手入力箇所","手入力箇所","手入力箇所","手入力箇所","手入力箇所","手入力箇所","手入力箇所"))</f>
        <v>#REF!</v>
      </c>
    </row>
    <row r="3404" spans="1:14" ht="13.8" thickBot="1" x14ac:dyDescent="0.25">
      <c r="A3404" s="29" t="s">
        <v>75</v>
      </c>
      <c r="B3404" s="18">
        <v>36</v>
      </c>
      <c r="C3404" s="18">
        <v>98</v>
      </c>
      <c r="D3404" s="18">
        <v>173</v>
      </c>
      <c r="E3404" s="18">
        <v>274</v>
      </c>
      <c r="F3404" s="18"/>
      <c r="G3404" s="18"/>
      <c r="H3404" s="18"/>
      <c r="I3404" s="18"/>
      <c r="J3404" s="62"/>
      <c r="K3404" s="69"/>
      <c r="L3404" s="109" t="s">
        <v>75</v>
      </c>
      <c r="M3404" s="103" t="e">
        <f>#REF!</f>
        <v>#REF!</v>
      </c>
      <c r="N3404" s="103" t="e">
        <f>IF(M3404=0,"",CHOOSE(M3404,"36","98","173","274","274","手入力箇所","手入力箇所","手入力箇所","手入力箇所","手入力箇所","手入力箇所","手入力箇所","手入力箇所","手入力箇所","手入力箇所"))</f>
        <v>#REF!</v>
      </c>
    </row>
    <row r="3405" spans="1:14" ht="37.200000000000003" thickBot="1" x14ac:dyDescent="0.25">
      <c r="A3405" s="30" t="s">
        <v>76</v>
      </c>
      <c r="B3405" s="18">
        <v>127</v>
      </c>
      <c r="C3405" s="18">
        <v>127</v>
      </c>
      <c r="D3405" s="18">
        <v>127</v>
      </c>
      <c r="E3405" s="18">
        <v>127</v>
      </c>
      <c r="F3405" s="18"/>
      <c r="G3405" s="18"/>
      <c r="H3405" s="18"/>
      <c r="I3405" s="18"/>
      <c r="J3405" s="62"/>
      <c r="K3405" s="69"/>
      <c r="L3405" s="110" t="s">
        <v>76</v>
      </c>
      <c r="M3405" s="103" t="e">
        <f>#REF!</f>
        <v>#REF!</v>
      </c>
      <c r="N3405" s="103" t="e">
        <f>IF(M3405=0,"",CHOOSE(M3405,"127","127","127","127","127","手入力箇所","手入力箇所","手入力箇所","手入力箇所","手入力箇所","手入力箇所","手入力箇所","手入力箇所","手入力箇所","手入力箇所"))</f>
        <v>#REF!</v>
      </c>
    </row>
    <row r="3406" spans="1:14" ht="27" thickBot="1" x14ac:dyDescent="0.25">
      <c r="A3406" s="31" t="s">
        <v>77</v>
      </c>
      <c r="B3406" s="18">
        <v>42</v>
      </c>
      <c r="C3406" s="18">
        <v>90</v>
      </c>
      <c r="D3406" s="18">
        <v>141</v>
      </c>
      <c r="E3406" s="18">
        <v>193</v>
      </c>
      <c r="F3406" s="62"/>
      <c r="G3406" s="62"/>
      <c r="H3406" s="62"/>
      <c r="I3406" s="62"/>
      <c r="J3406" s="62"/>
      <c r="K3406" s="69"/>
      <c r="L3406" s="111" t="s">
        <v>77</v>
      </c>
      <c r="M3406" s="103" t="e">
        <f>#REF!</f>
        <v>#REF!</v>
      </c>
      <c r="N3406" s="103" t="e">
        <f>IF(M3406=0,"",CHOOSE(M3406,"42","90","141","193","1936","手入力箇所","手入力箇所","手入力箇所","手入力箇所","手入力箇所","手入力箇所","手入力箇所","手入力箇所","手入力箇所","手入力箇所"))</f>
        <v>#REF!</v>
      </c>
    </row>
    <row r="3407" spans="1:14" ht="40.200000000000003" thickBot="1" x14ac:dyDescent="0.25">
      <c r="A3407" s="31" t="s">
        <v>78</v>
      </c>
      <c r="B3407" s="18">
        <v>24</v>
      </c>
      <c r="C3407" s="18">
        <v>43</v>
      </c>
      <c r="D3407" s="18">
        <v>61</v>
      </c>
      <c r="E3407" s="18">
        <v>76</v>
      </c>
      <c r="F3407" s="62"/>
      <c r="G3407" s="62"/>
      <c r="H3407" s="62"/>
      <c r="I3407" s="62"/>
      <c r="J3407" s="62"/>
      <c r="K3407" s="69"/>
      <c r="L3407" s="111" t="s">
        <v>78</v>
      </c>
      <c r="M3407" s="103" t="e">
        <f>#REF!</f>
        <v>#REF!</v>
      </c>
      <c r="N3407" s="103" t="e">
        <f>IF(M3407=0,"",CHOOSE(M3407,"24","43","61","76","76","手入力箇所","手入力箇所","手入力箇所","手入力箇所","手入力箇所","手入力箇所","手入力箇所","手入力箇所","手入力箇所","手入力箇所"))</f>
        <v>#REF!</v>
      </c>
    </row>
    <row r="3408" spans="1:14" ht="27" thickBot="1" x14ac:dyDescent="0.25">
      <c r="A3408" s="31" t="s">
        <v>79</v>
      </c>
      <c r="B3408" s="18">
        <v>54</v>
      </c>
      <c r="C3408" s="18">
        <v>77</v>
      </c>
      <c r="D3408" s="18">
        <v>94</v>
      </c>
      <c r="E3408" s="18">
        <v>107</v>
      </c>
      <c r="F3408" s="62"/>
      <c r="G3408" s="62"/>
      <c r="H3408" s="62"/>
      <c r="I3408" s="62"/>
      <c r="J3408" s="62"/>
      <c r="K3408" s="69"/>
      <c r="L3408" s="111" t="s">
        <v>79</v>
      </c>
      <c r="M3408" s="103" t="e">
        <f>#REF!</f>
        <v>#REF!</v>
      </c>
      <c r="N3408" s="103" t="e">
        <f>IF(M3408=0,"",CHOOSE(M3408,"54","77","94","107","107","手入力箇所","手入力箇所","手入力箇所","手入力箇所","手入力箇所","手入力箇所","手入力箇所","手入力箇所","手入力箇所","手入力箇所"))</f>
        <v>#REF!</v>
      </c>
    </row>
    <row r="3409" spans="1:14" ht="40.200000000000003" thickBot="1" x14ac:dyDescent="0.25">
      <c r="A3409" s="31" t="s">
        <v>80</v>
      </c>
      <c r="B3409" s="18">
        <v>49</v>
      </c>
      <c r="C3409" s="18">
        <v>53</v>
      </c>
      <c r="D3409" s="18">
        <v>55</v>
      </c>
      <c r="E3409" s="18">
        <v>56</v>
      </c>
      <c r="F3409" s="62"/>
      <c r="G3409" s="62"/>
      <c r="H3409" s="62"/>
      <c r="I3409" s="62"/>
      <c r="J3409" s="62"/>
      <c r="K3409" s="69"/>
      <c r="L3409" s="111" t="s">
        <v>80</v>
      </c>
      <c r="M3409" s="103" t="e">
        <f>#REF!</f>
        <v>#REF!</v>
      </c>
      <c r="N3409" s="103" t="e">
        <f>IF(M3409=0,"",CHOOSE(M3409,"49","53","55","56","56","手入力箇所","手入力箇所","手入力箇所","手入力箇所","手入力箇所","手入力箇所","手入力箇所","手入力箇所","手入力箇所","手入力箇所"))</f>
        <v>#REF!</v>
      </c>
    </row>
    <row r="3410" spans="1:14" ht="40.200000000000003" thickBot="1" x14ac:dyDescent="0.25">
      <c r="A3410" s="38" t="s">
        <v>81</v>
      </c>
      <c r="B3410" s="35">
        <v>232</v>
      </c>
      <c r="C3410" s="35">
        <v>232</v>
      </c>
      <c r="D3410" s="36"/>
      <c r="E3410" s="36"/>
      <c r="F3410" s="36"/>
      <c r="G3410" s="36"/>
      <c r="H3410" s="36"/>
      <c r="I3410" s="36"/>
      <c r="J3410" s="36"/>
      <c r="K3410" s="67"/>
      <c r="L3410" s="111" t="s">
        <v>81</v>
      </c>
      <c r="M3410" s="103" t="e">
        <f>#REF!</f>
        <v>#REF!</v>
      </c>
      <c r="N3410" s="103" t="e">
        <f>IF(M3410=0,"",CHOOSE(M3410,"232","232","手入力箇所","手入力箇所","手入力箇所","手入力箇所","手入力箇所","手入力箇所","手入力箇所","手入力箇所","手入力箇所","手入力箇所"))</f>
        <v>#REF!</v>
      </c>
    </row>
    <row r="3411" spans="1:14" ht="13.8" thickBot="1" x14ac:dyDescent="0.25">
      <c r="A3411" s="39" t="s">
        <v>82</v>
      </c>
      <c r="B3411" s="17">
        <v>6</v>
      </c>
      <c r="C3411" s="17">
        <v>9</v>
      </c>
      <c r="D3411" s="17">
        <v>11</v>
      </c>
      <c r="E3411" s="17">
        <v>13</v>
      </c>
      <c r="F3411" s="17">
        <v>18</v>
      </c>
      <c r="G3411" s="17">
        <v>26</v>
      </c>
      <c r="H3411" s="17">
        <v>35</v>
      </c>
      <c r="I3411" s="17">
        <v>43</v>
      </c>
      <c r="J3411" s="17">
        <v>49</v>
      </c>
      <c r="K3411" s="70"/>
      <c r="L3411" s="111" t="s">
        <v>82</v>
      </c>
      <c r="M3411" s="103" t="e">
        <f>#REF!</f>
        <v>#REF!</v>
      </c>
      <c r="N3411" s="103" t="e">
        <f>IF(M3411=0,"",CHOOSE(M3411,"6","9","11","13","13","18","18","18","18","18","26","26","26","26","26","26","26","26","26","26","35","35","35","35","35","35","35","35","35","35","43","43","43","43","43","43","43","43","43","43","49","49","49","49","49","49","49","49","49","49","手入力箇所","手入力箇所","手入力箇所","手入力箇所","手入力箇所","手入力箇所","手入力箇所","手入力箇所","手入力箇所","手入力箇所"))</f>
        <v>#REF!</v>
      </c>
    </row>
    <row r="3412" spans="1:14" ht="13.8" thickBot="1" x14ac:dyDescent="0.25">
      <c r="A3412" s="31" t="s">
        <v>83</v>
      </c>
      <c r="B3412" s="18">
        <v>6</v>
      </c>
      <c r="C3412" s="18">
        <v>10</v>
      </c>
      <c r="D3412" s="18">
        <v>14</v>
      </c>
      <c r="E3412" s="18">
        <v>17</v>
      </c>
      <c r="F3412" s="18">
        <v>29</v>
      </c>
      <c r="G3412" s="18">
        <v>50</v>
      </c>
      <c r="H3412" s="18">
        <v>76</v>
      </c>
      <c r="I3412" s="18">
        <v>100</v>
      </c>
      <c r="J3412" s="18">
        <v>123</v>
      </c>
      <c r="K3412" s="69"/>
      <c r="L3412" s="111" t="s">
        <v>83</v>
      </c>
      <c r="M3412" s="103" t="e">
        <f>#REF!</f>
        <v>#REF!</v>
      </c>
      <c r="N3412" s="103" t="e">
        <f>IF(M3412=0,"",CHOOSE(M3412,"6","10","14","17","17","29","29","29","29","29","50","50","50","50","50","50","50","50","50","50","76","76","76","76","76","76","76","76","76","76","100","100","100","100","100","100","100","100","100","100","123","123","123","123","123","123","123","123","123","123","手入力箇所","手入力箇所","手入力箇所","手入力箇所","手入力箇所","手入力箇所","手入力箇所","手入力箇所","手入力箇所"))</f>
        <v>#REF!</v>
      </c>
    </row>
    <row r="3413" spans="1:14" ht="27" thickBot="1" x14ac:dyDescent="0.25">
      <c r="A3413" s="32" t="s">
        <v>84</v>
      </c>
      <c r="B3413" s="20">
        <v>9</v>
      </c>
      <c r="C3413" s="20">
        <v>15</v>
      </c>
      <c r="D3413" s="20">
        <v>20</v>
      </c>
      <c r="E3413" s="20">
        <v>24</v>
      </c>
      <c r="F3413" s="20">
        <v>39</v>
      </c>
      <c r="G3413" s="20">
        <v>65</v>
      </c>
      <c r="H3413" s="63"/>
      <c r="I3413" s="63"/>
      <c r="J3413" s="63"/>
      <c r="K3413" s="106"/>
      <c r="L3413" s="111" t="s">
        <v>84</v>
      </c>
      <c r="M3413" s="103" t="e">
        <f>#REF!</f>
        <v>#REF!</v>
      </c>
      <c r="N3413" s="103" t="e">
        <f>IF(M3413=0,"",CHOOSE(M3413,"9","15","20","24","24","39","39","39","39","39","65","65","65","65","65","65","65","65","65","65","手入力箇所","手入力箇所","手入力箇所","手入力箇所","手入力箇所","手入力箇所","手入力箇所","手入力箇所","手入力箇所","手入力箇所"))</f>
        <v>#REF!</v>
      </c>
    </row>
    <row r="3416" spans="1:14" ht="13.8" thickBot="1" x14ac:dyDescent="0.25"/>
    <row r="3417" spans="1:14" ht="13.8" thickBot="1" x14ac:dyDescent="0.25">
      <c r="A3417" s="688" t="e">
        <f>#REF!</f>
        <v>#REF!</v>
      </c>
      <c r="B3417" s="688"/>
      <c r="C3417" s="688"/>
      <c r="D3417" s="689" t="s">
        <v>192</v>
      </c>
      <c r="E3417" s="689"/>
      <c r="F3417" s="689"/>
      <c r="G3417" s="689"/>
      <c r="H3417" s="689"/>
      <c r="I3417" s="689"/>
      <c r="J3417" s="689"/>
      <c r="K3417" s="689"/>
      <c r="L3417" s="689"/>
      <c r="M3417" s="689"/>
      <c r="N3417" s="689"/>
    </row>
    <row r="3418" spans="1:14" ht="13.8" thickBot="1" x14ac:dyDescent="0.25">
      <c r="A3418" s="65"/>
      <c r="B3418" s="33">
        <v>1</v>
      </c>
      <c r="C3418" s="24">
        <v>2</v>
      </c>
      <c r="D3418" s="24">
        <v>3</v>
      </c>
      <c r="E3418" s="24" t="s">
        <v>58</v>
      </c>
      <c r="F3418" s="24" t="s">
        <v>59</v>
      </c>
      <c r="G3418" s="24" t="s">
        <v>60</v>
      </c>
      <c r="H3418" s="24" t="s">
        <v>61</v>
      </c>
      <c r="I3418" s="24" t="s">
        <v>62</v>
      </c>
      <c r="J3418" s="24" t="s">
        <v>194</v>
      </c>
      <c r="K3418" s="25" t="s">
        <v>85</v>
      </c>
      <c r="L3418" s="105" t="s">
        <v>189</v>
      </c>
      <c r="M3418" s="105" t="s">
        <v>188</v>
      </c>
      <c r="N3418" s="105" t="s">
        <v>51</v>
      </c>
    </row>
    <row r="3419" spans="1:14" ht="13.8" thickBot="1" x14ac:dyDescent="0.25">
      <c r="A3419" s="26" t="s">
        <v>56</v>
      </c>
      <c r="B3419" s="22">
        <v>5</v>
      </c>
      <c r="C3419" s="22">
        <v>7</v>
      </c>
      <c r="D3419" s="22">
        <v>8</v>
      </c>
      <c r="E3419" s="22">
        <v>8</v>
      </c>
      <c r="F3419" s="22">
        <v>10</v>
      </c>
      <c r="G3419" s="22">
        <v>13</v>
      </c>
      <c r="H3419" s="22">
        <v>16</v>
      </c>
      <c r="I3419" s="22"/>
      <c r="J3419" s="23"/>
      <c r="K3419" s="1"/>
      <c r="L3419" s="26" t="s">
        <v>56</v>
      </c>
      <c r="M3419" s="104" t="e">
        <f>#REF!</f>
        <v>#REF!</v>
      </c>
      <c r="N3419" s="112" t="e">
        <f>IF(M3419=0,"",CHOOSE(M3419,"5","7","8","8","8","10","10","10","10","10","13","13","13","13","13","13","13","13","13","13","16","16","16","16","16","16","16","16","16","16","16","手入力箇所","手入力箇所","手入力箇所","手入力箇所","手入力箇所","手入力箇所","手入力箇所","手入力箇所","手入力箇所","手入力箇所"))</f>
        <v>#REF!</v>
      </c>
    </row>
    <row r="3420" spans="1:14" ht="13.8" thickBot="1" x14ac:dyDescent="0.25">
      <c r="A3420" s="27" t="s">
        <v>57</v>
      </c>
      <c r="B3420" s="18">
        <v>5</v>
      </c>
      <c r="C3420" s="18">
        <v>7</v>
      </c>
      <c r="D3420" s="18">
        <v>8</v>
      </c>
      <c r="E3420" s="18">
        <v>9</v>
      </c>
      <c r="F3420" s="18">
        <v>12</v>
      </c>
      <c r="G3420" s="18">
        <v>16</v>
      </c>
      <c r="H3420" s="18"/>
      <c r="I3420" s="18"/>
      <c r="J3420" s="62"/>
      <c r="K3420" s="19"/>
      <c r="L3420" s="27" t="s">
        <v>57</v>
      </c>
      <c r="M3420" s="104" t="e">
        <f>#REF!</f>
        <v>#REF!</v>
      </c>
      <c r="N3420" s="113" t="e">
        <f>IF(M3420=0,"",CHOOSE(M3420,"5","7","8","9","9","12","12","12","12","12","16","16","16","16","16","16","16","16","16","16","手入力箇所","手入力箇所","手入力箇所","手入力箇所","手入力箇所","手入力箇所","手入力箇所","手入力箇所","手入力箇所","手入力箇所"))</f>
        <v>#REF!</v>
      </c>
    </row>
    <row r="3421" spans="1:14" ht="48.6" thickBot="1" x14ac:dyDescent="0.25">
      <c r="A3421" s="28" t="s">
        <v>64</v>
      </c>
      <c r="B3421" s="18">
        <v>6</v>
      </c>
      <c r="C3421" s="18"/>
      <c r="D3421" s="18"/>
      <c r="E3421" s="18"/>
      <c r="F3421" s="18"/>
      <c r="G3421" s="18"/>
      <c r="H3421" s="18"/>
      <c r="I3421" s="18"/>
      <c r="J3421" s="62"/>
      <c r="K3421" s="19"/>
      <c r="L3421" s="28" t="s">
        <v>64</v>
      </c>
      <c r="M3421" s="104" t="e">
        <f>#REF!</f>
        <v>#REF!</v>
      </c>
      <c r="N3421" s="113" t="e">
        <f>IF(M3421=0,"",CHOOSE(M3421,"6","手入力箇所","手入力箇所","手入力箇所","手入力箇所","手入力箇所","手入力箇所","手入力箇所","手入力箇所","手入力箇所","手入力箇所","",""))</f>
        <v>#REF!</v>
      </c>
    </row>
    <row r="3422" spans="1:14" ht="48.6" thickBot="1" x14ac:dyDescent="0.25">
      <c r="A3422" s="28" t="s">
        <v>65</v>
      </c>
      <c r="B3422" s="18">
        <v>6</v>
      </c>
      <c r="C3422" s="18"/>
      <c r="D3422" s="18"/>
      <c r="E3422" s="18"/>
      <c r="F3422" s="18"/>
      <c r="G3422" s="18"/>
      <c r="H3422" s="18"/>
      <c r="I3422" s="18"/>
      <c r="J3422" s="62"/>
      <c r="K3422" s="19"/>
      <c r="L3422" s="28" t="s">
        <v>65</v>
      </c>
      <c r="M3422" s="104" t="e">
        <f>#REF!</f>
        <v>#REF!</v>
      </c>
      <c r="N3422" s="113" t="e">
        <f>IF(M3422=0,"",CHOOSE(M3422,"6","手入力箇所","手入力箇所","手入力箇所","手入力箇所","手入力箇所","手入力箇所","手入力箇所","手入力箇所","手入力箇所","手入力箇所","",""))</f>
        <v>#REF!</v>
      </c>
    </row>
    <row r="3423" spans="1:14" ht="24.6" thickBot="1" x14ac:dyDescent="0.25">
      <c r="A3423" s="28" t="s">
        <v>66</v>
      </c>
      <c r="B3423" s="18">
        <v>5</v>
      </c>
      <c r="C3423" s="18">
        <v>7</v>
      </c>
      <c r="D3423" s="18">
        <v>8</v>
      </c>
      <c r="E3423" s="18">
        <v>9</v>
      </c>
      <c r="F3423" s="18">
        <v>12</v>
      </c>
      <c r="G3423" s="18"/>
      <c r="H3423" s="18"/>
      <c r="I3423" s="18"/>
      <c r="J3423" s="62"/>
      <c r="K3423" s="19"/>
      <c r="L3423" s="28" t="s">
        <v>66</v>
      </c>
      <c r="M3423" s="104" t="e">
        <f>#REF!</f>
        <v>#REF!</v>
      </c>
      <c r="N3423" s="113" t="e">
        <f>IF(M3423=0,"",CHOOSE(M3423,"5","7","8","9","9","12","12","12","12","12","手入力箇所","手入力箇所","手入力箇所","手入力箇所","手入力箇所","手入力箇所","手入力箇所","手入力箇所","手入力箇所","手入力箇所"))</f>
        <v>#REF!</v>
      </c>
    </row>
    <row r="3424" spans="1:14" ht="36.6" thickBot="1" x14ac:dyDescent="0.25">
      <c r="A3424" s="28" t="s">
        <v>67</v>
      </c>
      <c r="B3424" s="18">
        <v>4</v>
      </c>
      <c r="C3424" s="18">
        <v>5</v>
      </c>
      <c r="D3424" s="18">
        <v>5</v>
      </c>
      <c r="E3424" s="18">
        <v>6</v>
      </c>
      <c r="F3424" s="18"/>
      <c r="G3424" s="18"/>
      <c r="H3424" s="18"/>
      <c r="I3424" s="18"/>
      <c r="J3424" s="62"/>
      <c r="K3424" s="19"/>
      <c r="L3424" s="28" t="s">
        <v>67</v>
      </c>
      <c r="M3424" s="104" t="e">
        <f>#REF!</f>
        <v>#REF!</v>
      </c>
      <c r="N3424" s="113" t="e">
        <f>IF(M3424=0,"",CHOOSE(M3424,"4","5","5","6","6","手入力箇所","手入力箇所","手入力箇所","手入力箇所","手入力箇所","手入力箇所","手入力箇所","手入力箇所","手入力箇所","手入力箇所"))</f>
        <v>#REF!</v>
      </c>
    </row>
    <row r="3425" spans="1:14" ht="24.6" thickBot="1" x14ac:dyDescent="0.25">
      <c r="A3425" s="28" t="s">
        <v>68</v>
      </c>
      <c r="B3425" s="18">
        <v>12</v>
      </c>
      <c r="C3425" s="18">
        <v>12</v>
      </c>
      <c r="D3425" s="18">
        <v>12</v>
      </c>
      <c r="E3425" s="18">
        <v>12</v>
      </c>
      <c r="F3425" s="18">
        <v>12</v>
      </c>
      <c r="G3425" s="18">
        <v>12</v>
      </c>
      <c r="H3425" s="18">
        <v>12</v>
      </c>
      <c r="I3425" s="18"/>
      <c r="J3425" s="62"/>
      <c r="K3425" s="19"/>
      <c r="L3425" s="28" t="s">
        <v>68</v>
      </c>
      <c r="M3425" s="104" t="e">
        <f>#REF!</f>
        <v>#REF!</v>
      </c>
      <c r="N3425" s="113" t="e">
        <f>IF(M3425=0,"",CHOOSE(M3425,"12","12","12","12","12","12","12","12","12","12","12","12","12","12","12","12","12","12","12","12","12","12","12","12","12","12","12","12","12","12","手入力箇所","手入力箇所","手入力箇所","手入力箇所","手入力箇所","手入力箇所","手入力箇所","手入力箇所","手入力箇所","手入力箇所"))</f>
        <v>#REF!</v>
      </c>
    </row>
    <row r="3426" spans="1:14" ht="36.6" thickBot="1" x14ac:dyDescent="0.25">
      <c r="A3426" s="28" t="s">
        <v>69</v>
      </c>
      <c r="B3426" s="18">
        <v>7</v>
      </c>
      <c r="C3426" s="18">
        <v>7</v>
      </c>
      <c r="D3426" s="18">
        <v>7</v>
      </c>
      <c r="E3426" s="18">
        <v>7</v>
      </c>
      <c r="F3426" s="18">
        <v>7</v>
      </c>
      <c r="G3426" s="18"/>
      <c r="H3426" s="18"/>
      <c r="I3426" s="18"/>
      <c r="J3426" s="62"/>
      <c r="K3426" s="19"/>
      <c r="L3426" s="28" t="s">
        <v>69</v>
      </c>
      <c r="M3426" s="104" t="e">
        <f>#REF!</f>
        <v>#REF!</v>
      </c>
      <c r="N3426" s="113" t="e">
        <f>IF(M3426=0,"",CHOOSE(M3426,"7","7","7","7","7","7","7","7","7","7","手入力箇所","手入力箇所","手入力箇所","手入力箇所","手入力箇所","手入力箇所","手入力箇所","手入力箇所","手入力箇所","手入力箇所"))</f>
        <v>#REF!</v>
      </c>
    </row>
    <row r="3427" spans="1:14" ht="13.8" thickBot="1" x14ac:dyDescent="0.25">
      <c r="A3427" s="27" t="s">
        <v>63</v>
      </c>
      <c r="B3427" s="18">
        <v>4</v>
      </c>
      <c r="C3427" s="18">
        <v>5</v>
      </c>
      <c r="D3427" s="18">
        <v>7</v>
      </c>
      <c r="E3427" s="18">
        <v>8</v>
      </c>
      <c r="F3427" s="18">
        <v>11</v>
      </c>
      <c r="G3427" s="18">
        <v>16</v>
      </c>
      <c r="H3427" s="18">
        <v>22</v>
      </c>
      <c r="I3427" s="18">
        <v>26</v>
      </c>
      <c r="J3427" s="18">
        <v>31</v>
      </c>
      <c r="K3427" s="19"/>
      <c r="L3427" s="27" t="s">
        <v>63</v>
      </c>
      <c r="M3427" s="104" t="e">
        <f>#REF!</f>
        <v>#REF!</v>
      </c>
      <c r="N3427" s="113" t="e">
        <f>IF(M3427=0,"",CHOOSE(M3427,"4","5","7","8","8","11","11","11","11","11","16","16","16","16","16","16","16","16","16","16","22","22","22","22","22","22","22","22","22","22","26","26","26","26","26","26","26","26","26","26","31","31","31","31","31","31","31","31","31","31","31","手入力箇所","手入力箇所","手入力箇所","手入力箇所","手入力箇所","手入力箇所","手入力箇所","手入力箇所","手入力箇所","手入力箇所"))</f>
        <v>#REF!</v>
      </c>
    </row>
    <row r="3428" spans="1:14" ht="24.6" thickBot="1" x14ac:dyDescent="0.25">
      <c r="A3428" s="28" t="s">
        <v>70</v>
      </c>
      <c r="B3428" s="18">
        <v>5</v>
      </c>
      <c r="C3428" s="18">
        <v>6</v>
      </c>
      <c r="D3428" s="18">
        <v>7</v>
      </c>
      <c r="E3428" s="18"/>
      <c r="F3428" s="18"/>
      <c r="G3428" s="18"/>
      <c r="H3428" s="18"/>
      <c r="I3428" s="18"/>
      <c r="J3428" s="62"/>
      <c r="K3428" s="19"/>
      <c r="L3428" s="28" t="s">
        <v>70</v>
      </c>
      <c r="M3428" s="104" t="e">
        <f>#REF!</f>
        <v>#REF!</v>
      </c>
      <c r="N3428" s="113" t="e">
        <f>IF(M3428=0,"",CHOOSE(M3428,"5","6","7","手入力箇所","手入力箇所","手入力箇所","手入力箇所","手入力箇所","手入力箇所","手入力箇所","手入力箇所","手入力箇所","手入力箇所"))</f>
        <v>#REF!</v>
      </c>
    </row>
    <row r="3429" spans="1:14" ht="13.8" thickBot="1" x14ac:dyDescent="0.25">
      <c r="A3429" s="29" t="s">
        <v>71</v>
      </c>
      <c r="B3429" s="18">
        <v>3</v>
      </c>
      <c r="C3429" s="18">
        <v>6</v>
      </c>
      <c r="D3429" s="18">
        <v>19</v>
      </c>
      <c r="E3429" s="18"/>
      <c r="F3429" s="18"/>
      <c r="G3429" s="18"/>
      <c r="H3429" s="18"/>
      <c r="I3429" s="18"/>
      <c r="J3429" s="62"/>
      <c r="K3429" s="19"/>
      <c r="L3429" s="29" t="s">
        <v>71</v>
      </c>
      <c r="M3429" s="104" t="e">
        <f>#REF!</f>
        <v>#REF!</v>
      </c>
      <c r="N3429" s="113" t="e">
        <f>IF(M3429=0,"",CHOOSE(M3429,"3","6","19","手入力箇所","手入力箇所","手入力箇所","手入力箇所","手入力箇所","手入力箇所","手入力箇所","手入力箇所","手入力箇所","手入力箇所"))</f>
        <v>#REF!</v>
      </c>
    </row>
    <row r="3430" spans="1:14" ht="13.8" thickBot="1" x14ac:dyDescent="0.25">
      <c r="A3430" s="29" t="s">
        <v>72</v>
      </c>
      <c r="B3430" s="18">
        <v>1</v>
      </c>
      <c r="C3430" s="18">
        <v>3</v>
      </c>
      <c r="D3430" s="18">
        <v>5</v>
      </c>
      <c r="E3430" s="18">
        <v>9</v>
      </c>
      <c r="F3430" s="18">
        <v>26</v>
      </c>
      <c r="G3430" s="18"/>
      <c r="H3430" s="18"/>
      <c r="I3430" s="18"/>
      <c r="J3430" s="62"/>
      <c r="K3430" s="19"/>
      <c r="L3430" s="29" t="s">
        <v>72</v>
      </c>
      <c r="M3430" s="104" t="e">
        <f>#REF!</f>
        <v>#REF!</v>
      </c>
      <c r="N3430" s="113" t="e">
        <f>IF(M3430=0,"",CHOOSE(M3430,"1","3","5","9","9","26","26","26","26","26","手入力箇所","手入力箇所","手入力箇所","手入力箇所","手入力箇所","手入力箇所","手入力箇所","手入力箇所","手入力箇所","手入力箇所"))</f>
        <v>#REF!</v>
      </c>
    </row>
    <row r="3431" spans="1:14" ht="13.8" thickBot="1" x14ac:dyDescent="0.25">
      <c r="A3431" s="29" t="s">
        <v>73</v>
      </c>
      <c r="B3431" s="18">
        <v>4</v>
      </c>
      <c r="C3431" s="18">
        <v>11</v>
      </c>
      <c r="D3431" s="18">
        <v>20</v>
      </c>
      <c r="E3431" s="18">
        <v>33</v>
      </c>
      <c r="F3431" s="18"/>
      <c r="G3431" s="18"/>
      <c r="H3431" s="18"/>
      <c r="I3431" s="18"/>
      <c r="J3431" s="62"/>
      <c r="K3431" s="19"/>
      <c r="L3431" s="29" t="s">
        <v>73</v>
      </c>
      <c r="M3431" s="104" t="e">
        <f>#REF!</f>
        <v>#REF!</v>
      </c>
      <c r="N3431" s="113" t="e">
        <f>IF(M3431=0,"",CHOOSE(M3431,"4","11","20","33","33","手入力箇所","手入力箇所","手入力箇所","手入力箇所","手入力箇所","手入力箇所","手入力箇所","手入力箇所","手入力箇所","手入力箇所"))</f>
        <v>#REF!</v>
      </c>
    </row>
    <row r="3432" spans="1:14" ht="37.200000000000003" thickBot="1" x14ac:dyDescent="0.25">
      <c r="A3432" s="30" t="s">
        <v>74</v>
      </c>
      <c r="B3432" s="18">
        <v>4</v>
      </c>
      <c r="C3432" s="18">
        <v>6</v>
      </c>
      <c r="D3432" s="18">
        <v>8</v>
      </c>
      <c r="E3432" s="18">
        <v>10</v>
      </c>
      <c r="F3432" s="18">
        <v>15</v>
      </c>
      <c r="G3432" s="18">
        <v>23</v>
      </c>
      <c r="H3432" s="18">
        <v>33</v>
      </c>
      <c r="I3432" s="18"/>
      <c r="J3432" s="62"/>
      <c r="K3432" s="19"/>
      <c r="L3432" s="30" t="s">
        <v>74</v>
      </c>
      <c r="M3432" s="104" t="e">
        <f>#REF!</f>
        <v>#REF!</v>
      </c>
      <c r="N3432" s="113" t="e">
        <f>IF(M3432=0,"",CHOOSE(M3432,"4","6","8","10","10","15","15","15","15","15","23","23","23","23","23","23","23","23","23","23","33","33","33","33","33","33","33","33","33","33","手入力箇所","手入力箇所","手入力箇所","手入力箇所","手入力箇所","手入力箇所","手入力箇所","手入力箇所","手入力箇所","手入力箇所"))</f>
        <v>#REF!</v>
      </c>
    </row>
    <row r="3433" spans="1:14" ht="13.8" thickBot="1" x14ac:dyDescent="0.25">
      <c r="A3433" s="29" t="s">
        <v>75</v>
      </c>
      <c r="B3433" s="18">
        <v>6</v>
      </c>
      <c r="C3433" s="18">
        <v>14</v>
      </c>
      <c r="D3433" s="18">
        <v>25</v>
      </c>
      <c r="E3433" s="18">
        <v>39</v>
      </c>
      <c r="F3433" s="18"/>
      <c r="G3433" s="18"/>
      <c r="H3433" s="18"/>
      <c r="I3433" s="18"/>
      <c r="J3433" s="62"/>
      <c r="K3433" s="19"/>
      <c r="L3433" s="29" t="s">
        <v>75</v>
      </c>
      <c r="M3433" s="104" t="e">
        <f>#REF!</f>
        <v>#REF!</v>
      </c>
      <c r="N3433" s="113" t="e">
        <f>IF(M3433=0,"",CHOOSE(M3433,"6","14","25","39","39","手入力箇所","手入力箇所","手入力箇所","手入力箇所","手入力箇所","手入力箇所","手入力箇所","手入力箇所","手入力箇所","手入力箇所"))</f>
        <v>#REF!</v>
      </c>
    </row>
    <row r="3434" spans="1:14" ht="37.200000000000003" thickBot="1" x14ac:dyDescent="0.25">
      <c r="A3434" s="30" t="s">
        <v>76</v>
      </c>
      <c r="B3434" s="18">
        <v>2</v>
      </c>
      <c r="C3434" s="18">
        <v>3</v>
      </c>
      <c r="D3434" s="18">
        <v>6</v>
      </c>
      <c r="E3434" s="18">
        <v>9</v>
      </c>
      <c r="F3434" s="18"/>
      <c r="G3434" s="18"/>
      <c r="H3434" s="18"/>
      <c r="I3434" s="18"/>
      <c r="J3434" s="62"/>
      <c r="K3434" s="19"/>
      <c r="L3434" s="30" t="s">
        <v>76</v>
      </c>
      <c r="M3434" s="104" t="e">
        <f>#REF!</f>
        <v>#REF!</v>
      </c>
      <c r="N3434" s="113" t="e">
        <f>IF(M3434=0,"",CHOOSE(M3434,"2","3","6","9","9","手入力箇所","手入力箇所","手入力箇所","手入力箇所","手入力箇所","手入力箇所","手入力箇所","手入力箇所","手入力箇所","手入力箇所"))</f>
        <v>#REF!</v>
      </c>
    </row>
    <row r="3435" spans="1:14" ht="27" thickBot="1" x14ac:dyDescent="0.25">
      <c r="A3435" s="31" t="s">
        <v>77</v>
      </c>
      <c r="B3435" s="18">
        <v>12</v>
      </c>
      <c r="C3435" s="18">
        <v>18</v>
      </c>
      <c r="D3435" s="18">
        <v>22</v>
      </c>
      <c r="E3435" s="18">
        <v>26</v>
      </c>
      <c r="F3435" s="62"/>
      <c r="G3435" s="62"/>
      <c r="H3435" s="62"/>
      <c r="I3435" s="62"/>
      <c r="J3435" s="62"/>
      <c r="K3435" s="19"/>
      <c r="L3435" s="31" t="s">
        <v>77</v>
      </c>
      <c r="M3435" s="104" t="e">
        <f>#REF!</f>
        <v>#REF!</v>
      </c>
      <c r="N3435" s="113" t="e">
        <f>IF(M3435=0,"",CHOOSE(M3435,"12","18","22","26","26","手入力箇所","手入力箇所","手入力箇所","手入力箇所","手入力箇所","手入力箇所","手入力箇所","手入力箇所","手入力箇所","手入力箇所"))</f>
        <v>#REF!</v>
      </c>
    </row>
    <row r="3436" spans="1:14" ht="40.200000000000003" thickBot="1" x14ac:dyDescent="0.25">
      <c r="A3436" s="31" t="s">
        <v>78</v>
      </c>
      <c r="B3436" s="18">
        <v>5</v>
      </c>
      <c r="C3436" s="18">
        <v>8</v>
      </c>
      <c r="D3436" s="18">
        <v>11</v>
      </c>
      <c r="E3436" s="18">
        <v>14</v>
      </c>
      <c r="F3436" s="62"/>
      <c r="G3436" s="62"/>
      <c r="H3436" s="62"/>
      <c r="I3436" s="62"/>
      <c r="J3436" s="62"/>
      <c r="K3436" s="19"/>
      <c r="L3436" s="31" t="s">
        <v>78</v>
      </c>
      <c r="M3436" s="104" t="e">
        <f>#REF!</f>
        <v>#REF!</v>
      </c>
      <c r="N3436" s="113" t="e">
        <f>IF(M3436=0,"",CHOOSE(M3436,"5","8","11","14","14","手入力箇所","手入力箇所","手入力箇所","手入力箇所","手入力箇所","手入力箇所","手入力箇所","手入力箇所","手入力箇所","手入力箇所"))</f>
        <v>#REF!</v>
      </c>
    </row>
    <row r="3437" spans="1:14" ht="27" thickBot="1" x14ac:dyDescent="0.25">
      <c r="A3437" s="31" t="s">
        <v>79</v>
      </c>
      <c r="B3437" s="18">
        <v>6</v>
      </c>
      <c r="C3437" s="18">
        <v>11</v>
      </c>
      <c r="D3437" s="18">
        <v>16</v>
      </c>
      <c r="E3437" s="18">
        <v>21</v>
      </c>
      <c r="F3437" s="62"/>
      <c r="G3437" s="62"/>
      <c r="H3437" s="62"/>
      <c r="I3437" s="62"/>
      <c r="J3437" s="62"/>
      <c r="K3437" s="19"/>
      <c r="L3437" s="31" t="s">
        <v>79</v>
      </c>
      <c r="M3437" s="104" t="e">
        <f>#REF!</f>
        <v>#REF!</v>
      </c>
      <c r="N3437" s="113" t="e">
        <f>IF(M3437=0,"",CHOOSE(M3437,"6","11","16","21","21","手入力箇所","手入力箇所","手入力箇所","手入力箇所","手入力箇所","手入力箇所","手入力箇所","手入力箇所","手入力箇所"))</f>
        <v>#REF!</v>
      </c>
    </row>
    <row r="3438" spans="1:14" ht="40.200000000000003" thickBot="1" x14ac:dyDescent="0.25">
      <c r="A3438" s="31" t="s">
        <v>80</v>
      </c>
      <c r="B3438" s="18">
        <v>5</v>
      </c>
      <c r="C3438" s="18">
        <v>7</v>
      </c>
      <c r="D3438" s="18">
        <v>9</v>
      </c>
      <c r="E3438" s="18">
        <v>10</v>
      </c>
      <c r="F3438" s="62"/>
      <c r="G3438" s="62"/>
      <c r="H3438" s="62"/>
      <c r="I3438" s="62"/>
      <c r="J3438" s="62"/>
      <c r="K3438" s="19"/>
      <c r="L3438" s="31" t="s">
        <v>80</v>
      </c>
      <c r="M3438" s="104" t="e">
        <f>#REF!</f>
        <v>#REF!</v>
      </c>
      <c r="N3438" s="113" t="e">
        <f>IF(M3438=0,"",CHOOSE(M3438,"5","7","9","10","10","手入力箇所","手入力箇所","手入力箇所","手入力箇所","手入力箇所","手入力箇所","手入力箇所","手入力箇所","手入力箇所"))</f>
        <v>#REF!</v>
      </c>
    </row>
    <row r="3439" spans="1:14" ht="40.200000000000003" thickBot="1" x14ac:dyDescent="0.25">
      <c r="A3439" s="31" t="s">
        <v>81</v>
      </c>
      <c r="B3439" s="18">
        <v>9</v>
      </c>
      <c r="C3439" s="18">
        <v>14</v>
      </c>
      <c r="D3439" s="62"/>
      <c r="E3439" s="62"/>
      <c r="F3439" s="62"/>
      <c r="G3439" s="62"/>
      <c r="H3439" s="62"/>
      <c r="I3439" s="62"/>
      <c r="J3439" s="62"/>
      <c r="K3439" s="19"/>
      <c r="L3439" s="31" t="s">
        <v>81</v>
      </c>
      <c r="M3439" s="104" t="e">
        <f>#REF!</f>
        <v>#REF!</v>
      </c>
      <c r="N3439" s="113" t="e">
        <f>IF(M3439=0,"",CHOOSE(M3439,"9","14","手入力箇所","手入力箇所","手入力箇所","手入力箇所","手入力箇所","手入力箇所","手入力箇所","手入力箇所","手入力箇所","手入力箇所"))</f>
        <v>#REF!</v>
      </c>
    </row>
    <row r="3440" spans="1:14" ht="13.8" thickBot="1" x14ac:dyDescent="0.25">
      <c r="A3440" s="31" t="s">
        <v>82</v>
      </c>
      <c r="B3440" s="18">
        <v>3</v>
      </c>
      <c r="C3440" s="18">
        <v>4</v>
      </c>
      <c r="D3440" s="18">
        <v>4</v>
      </c>
      <c r="E3440" s="18">
        <v>5</v>
      </c>
      <c r="F3440" s="18">
        <v>6</v>
      </c>
      <c r="G3440" s="18">
        <v>8</v>
      </c>
      <c r="H3440" s="18">
        <v>9</v>
      </c>
      <c r="I3440" s="18">
        <v>11</v>
      </c>
      <c r="J3440" s="18">
        <v>12</v>
      </c>
      <c r="K3440" s="19"/>
      <c r="L3440" s="31" t="s">
        <v>82</v>
      </c>
      <c r="M3440" s="104" t="e">
        <f>#REF!</f>
        <v>#REF!</v>
      </c>
      <c r="N3440" s="113" t="e">
        <f>IF(M3440=0,"",CHOOSE(M3440,"3","4","4","5","5","6","6","6","6","6","8","8","8","8","8","8","8","8","8","8","9","9","9","9","9","9","9","9","9","9","11","11","11","11","11","11","11","11","11","11","12","12","12","12","12","12","12","12","12","12","12","手入力箇所","手入力箇所","手入力箇所","手入力箇所","手入力箇所","手入力箇所","手入力箇所","手入力箇所","手入力箇所","手入力箇所"))</f>
        <v>#REF!</v>
      </c>
    </row>
    <row r="3441" spans="1:14" ht="13.8" thickBot="1" x14ac:dyDescent="0.25">
      <c r="A3441" s="31" t="s">
        <v>83</v>
      </c>
      <c r="B3441" s="18">
        <v>3</v>
      </c>
      <c r="C3441" s="18">
        <v>4</v>
      </c>
      <c r="D3441" s="18">
        <v>4</v>
      </c>
      <c r="E3441" s="18">
        <v>5</v>
      </c>
      <c r="F3441" s="18">
        <v>6</v>
      </c>
      <c r="G3441" s="18">
        <v>8</v>
      </c>
      <c r="H3441" s="18">
        <v>10</v>
      </c>
      <c r="I3441" s="18">
        <v>12</v>
      </c>
      <c r="J3441" s="18">
        <v>13</v>
      </c>
      <c r="K3441" s="19"/>
      <c r="L3441" s="31" t="s">
        <v>83</v>
      </c>
      <c r="M3441" s="104" t="e">
        <f>#REF!</f>
        <v>#REF!</v>
      </c>
      <c r="N3441" s="113" t="e">
        <f>IF(M3441=0,"",CHOOSE(M3441,"3","4","4","5","5","6","6","6","6","6","8","8","8","8","8","8","8","8","8","8","10","10","10","10","10","10","10","10","10","10","12","12","12","12","12","12","12","12","12","12","13","13","13","13","13","13","13","13","13","13","13","手入力箇所","手入力箇所","手入力箇所","手入力箇所","手入力箇所","手入力箇所","手入力箇所","手入力箇所","手入力箇所","手入力箇所"))</f>
        <v>#REF!</v>
      </c>
    </row>
    <row r="3442" spans="1:14" ht="27" thickBot="1" x14ac:dyDescent="0.25">
      <c r="A3442" s="32" t="s">
        <v>84</v>
      </c>
      <c r="B3442" s="20">
        <v>1</v>
      </c>
      <c r="C3442" s="20">
        <v>2</v>
      </c>
      <c r="D3442" s="20">
        <v>3</v>
      </c>
      <c r="E3442" s="20">
        <v>4</v>
      </c>
      <c r="F3442" s="20">
        <v>8</v>
      </c>
      <c r="G3442" s="20">
        <v>19</v>
      </c>
      <c r="H3442" s="63"/>
      <c r="I3442" s="63"/>
      <c r="J3442" s="63"/>
      <c r="K3442" s="21"/>
      <c r="L3442" s="32" t="s">
        <v>84</v>
      </c>
      <c r="M3442" s="104" t="e">
        <f>#REF!</f>
        <v>#REF!</v>
      </c>
      <c r="N3442" s="113" t="e">
        <f>IF(M3442=0,"",CHOOSE(M3442,"1","2","3","4","4","8","8","8","8","8","19","19","19","19","19","19","19","19","19","19","手入力箇所","手入力箇所","手入力箇所","手入力箇所","手入力箇所","手入力箇所","手入力箇所","手入力箇所","手入力箇所","手入力箇所"))</f>
        <v>#REF!</v>
      </c>
    </row>
    <row r="3443" spans="1:14" ht="13.8" thickBot="1" x14ac:dyDescent="0.25"/>
    <row r="3444" spans="1:14" ht="13.8" thickBot="1" x14ac:dyDescent="0.25">
      <c r="A3444" s="686" t="e">
        <f>A3417</f>
        <v>#REF!</v>
      </c>
      <c r="B3444" s="686"/>
      <c r="C3444" s="686"/>
      <c r="D3444" s="687" t="s">
        <v>193</v>
      </c>
      <c r="E3444" s="687"/>
      <c r="F3444" s="687"/>
      <c r="G3444" s="687"/>
      <c r="H3444" s="687"/>
      <c r="I3444" s="687"/>
      <c r="J3444" s="687"/>
      <c r="K3444" s="687"/>
      <c r="L3444" s="687"/>
      <c r="M3444" s="687"/>
      <c r="N3444" s="687"/>
    </row>
    <row r="3445" spans="1:14" ht="13.8" thickBot="1" x14ac:dyDescent="0.25">
      <c r="A3445" s="105"/>
      <c r="B3445" s="33">
        <v>1</v>
      </c>
      <c r="C3445" s="24">
        <v>2</v>
      </c>
      <c r="D3445" s="24">
        <v>3</v>
      </c>
      <c r="E3445" s="24" t="s">
        <v>58</v>
      </c>
      <c r="F3445" s="24" t="s">
        <v>59</v>
      </c>
      <c r="G3445" s="24" t="s">
        <v>60</v>
      </c>
      <c r="H3445" s="24" t="s">
        <v>61</v>
      </c>
      <c r="I3445" s="24" t="s">
        <v>62</v>
      </c>
      <c r="J3445" s="24" t="s">
        <v>194</v>
      </c>
      <c r="K3445" s="102" t="s">
        <v>85</v>
      </c>
      <c r="L3445" s="105" t="s">
        <v>189</v>
      </c>
      <c r="M3445" s="105" t="s">
        <v>188</v>
      </c>
      <c r="N3445" s="105" t="s">
        <v>51</v>
      </c>
    </row>
    <row r="3446" spans="1:14" ht="13.8" thickBot="1" x14ac:dyDescent="0.25">
      <c r="A3446" s="26" t="s">
        <v>56</v>
      </c>
      <c r="B3446" s="22">
        <v>16</v>
      </c>
      <c r="C3446" s="22">
        <v>25</v>
      </c>
      <c r="D3446" s="22">
        <v>32</v>
      </c>
      <c r="E3446" s="22">
        <v>38</v>
      </c>
      <c r="F3446" s="22">
        <v>56</v>
      </c>
      <c r="G3446" s="22">
        <v>87</v>
      </c>
      <c r="H3446" s="22">
        <v>121</v>
      </c>
      <c r="I3446" s="22"/>
      <c r="J3446" s="23"/>
      <c r="K3446" s="68"/>
      <c r="L3446" s="107" t="s">
        <v>56</v>
      </c>
      <c r="M3446" s="103" t="e">
        <f>#REF!</f>
        <v>#REF!</v>
      </c>
      <c r="N3446" s="103" t="e">
        <f>IF(M3446=0,"",CHOOSE(M3446,"16","25","32","38","38","56","56","56","56","56","87","87","87","87","87","87","87","87","87","87","121","121","121","121","121","121","121","121","121","121","手入力箇所","手入力箇所","手入力箇所","手入力箇所","手入力箇所","手入力箇所","手入力箇所","手入力箇所","手入力箇所","手入力箇所"))</f>
        <v>#REF!</v>
      </c>
    </row>
    <row r="3447" spans="1:14" ht="13.8" thickBot="1" x14ac:dyDescent="0.25">
      <c r="A3447" s="27" t="s">
        <v>57</v>
      </c>
      <c r="B3447" s="18">
        <v>25</v>
      </c>
      <c r="C3447" s="18">
        <v>33</v>
      </c>
      <c r="D3447" s="18">
        <v>40</v>
      </c>
      <c r="E3447" s="18">
        <v>45</v>
      </c>
      <c r="F3447" s="18">
        <v>58</v>
      </c>
      <c r="G3447" s="18">
        <v>79</v>
      </c>
      <c r="H3447" s="18"/>
      <c r="I3447" s="18"/>
      <c r="J3447" s="62"/>
      <c r="K3447" s="69"/>
      <c r="L3447" s="107" t="s">
        <v>57</v>
      </c>
      <c r="M3447" s="103" t="e">
        <f>#REF!</f>
        <v>#REF!</v>
      </c>
      <c r="N3447" s="103" t="e">
        <f>IF(M3447=0,"",CHOOSE(M3447,"25","33","40","45","45","58","58","58","58","58","79","79","79","79","79","79","79","79","79","79","手入力箇所","手入力箇所","手入力箇所","手入力箇所","手入力箇所","手入力箇所","手入力箇所","手入力箇所","手入力箇所","手入力箇所"))</f>
        <v>#REF!</v>
      </c>
    </row>
    <row r="3448" spans="1:14" ht="48.6" thickBot="1" x14ac:dyDescent="0.25">
      <c r="A3448" s="28" t="s">
        <v>64</v>
      </c>
      <c r="B3448" s="18">
        <v>32</v>
      </c>
      <c r="C3448" s="18"/>
      <c r="D3448" s="18"/>
      <c r="E3448" s="18"/>
      <c r="F3448" s="18"/>
      <c r="G3448" s="18"/>
      <c r="H3448" s="18"/>
      <c r="I3448" s="18"/>
      <c r="J3448" s="62"/>
      <c r="K3448" s="69"/>
      <c r="L3448" s="108" t="s">
        <v>64</v>
      </c>
      <c r="M3448" s="103" t="e">
        <f>#REF!</f>
        <v>#REF!</v>
      </c>
      <c r="N3448" s="103" t="e">
        <f>IF(M3448=0,"",CHOOSE(M3448,"32","手入力箇所","手入力箇所","手入力箇所","手入力箇所","手入力箇所","手入力箇所","手入力箇所","手入力箇所","手入力箇所","手入力箇所"))</f>
        <v>#REF!</v>
      </c>
    </row>
    <row r="3449" spans="1:14" ht="48.6" thickBot="1" x14ac:dyDescent="0.25">
      <c r="A3449" s="28" t="s">
        <v>65</v>
      </c>
      <c r="B3449" s="18">
        <v>36</v>
      </c>
      <c r="C3449" s="18"/>
      <c r="D3449" s="18"/>
      <c r="E3449" s="18"/>
      <c r="F3449" s="18"/>
      <c r="G3449" s="18"/>
      <c r="H3449" s="18"/>
      <c r="I3449" s="18"/>
      <c r="J3449" s="62"/>
      <c r="K3449" s="69"/>
      <c r="L3449" s="108" t="s">
        <v>65</v>
      </c>
      <c r="M3449" s="103" t="e">
        <f>#REF!</f>
        <v>#REF!</v>
      </c>
      <c r="N3449" s="103" t="e">
        <f>IF(M3449=0,"",CHOOSE(M3449,"36","手入力箇所","手入力箇所","手入力箇所","手入力箇所","手入力箇所","手入力箇所","手入力箇所","手入力箇所","手入力箇所","手入力箇所"))</f>
        <v>#REF!</v>
      </c>
    </row>
    <row r="3450" spans="1:14" ht="24.6" thickBot="1" x14ac:dyDescent="0.25">
      <c r="A3450" s="28" t="s">
        <v>66</v>
      </c>
      <c r="B3450" s="18">
        <v>24</v>
      </c>
      <c r="C3450" s="18">
        <v>30</v>
      </c>
      <c r="D3450" s="18">
        <v>33</v>
      </c>
      <c r="E3450" s="18">
        <v>35</v>
      </c>
      <c r="F3450" s="18">
        <v>42</v>
      </c>
      <c r="G3450" s="18"/>
      <c r="H3450" s="18"/>
      <c r="I3450" s="18"/>
      <c r="J3450" s="62"/>
      <c r="K3450" s="69"/>
      <c r="L3450" s="108" t="s">
        <v>66</v>
      </c>
      <c r="M3450" s="103" t="e">
        <f>#REF!</f>
        <v>#REF!</v>
      </c>
      <c r="N3450" s="103" t="e">
        <f>IF(M3450=0,"",CHOOSE(M3450,"24","30","33","35","35","42","42","42","42","42","手入力箇所","手入力箇所","手入力箇所","手入力箇所","手入力箇所","手入力箇所","手入力箇所","手入力箇所","手入力箇所","手入力箇所"))</f>
        <v>#REF!</v>
      </c>
    </row>
    <row r="3451" spans="1:14" ht="36.6" thickBot="1" x14ac:dyDescent="0.25">
      <c r="A3451" s="28" t="s">
        <v>67</v>
      </c>
      <c r="B3451" s="18">
        <v>7</v>
      </c>
      <c r="C3451" s="18">
        <v>12</v>
      </c>
      <c r="D3451" s="18">
        <v>16</v>
      </c>
      <c r="E3451" s="18">
        <v>19</v>
      </c>
      <c r="F3451" s="18"/>
      <c r="G3451" s="18"/>
      <c r="H3451" s="18"/>
      <c r="I3451" s="18"/>
      <c r="J3451" s="62"/>
      <c r="K3451" s="69"/>
      <c r="L3451" s="108" t="s">
        <v>67</v>
      </c>
      <c r="M3451" s="103" t="e">
        <f>#REF!</f>
        <v>#REF!</v>
      </c>
      <c r="N3451" s="103" t="e">
        <f>IF(M3451=0,"",CHOOSE(M3451,"7","12","16","19","19","手入力箇所","手入力箇所","手入力箇所","手入力箇所","手入力箇所","手入力箇所","手入力箇所","手入力箇所","手入力箇所","手入力箇所"))</f>
        <v>#REF!</v>
      </c>
    </row>
    <row r="3452" spans="1:14" ht="24.6" thickBot="1" x14ac:dyDescent="0.25">
      <c r="A3452" s="28" t="s">
        <v>68</v>
      </c>
      <c r="B3452" s="18">
        <v>21</v>
      </c>
      <c r="C3452" s="18">
        <v>35</v>
      </c>
      <c r="D3452" s="18">
        <v>48</v>
      </c>
      <c r="E3452" s="18">
        <v>59</v>
      </c>
      <c r="F3452" s="18">
        <v>94</v>
      </c>
      <c r="G3452" s="18">
        <v>159</v>
      </c>
      <c r="H3452" s="18">
        <v>235</v>
      </c>
      <c r="I3452" s="18"/>
      <c r="J3452" s="62"/>
      <c r="K3452" s="69"/>
      <c r="L3452" s="108" t="s">
        <v>68</v>
      </c>
      <c r="M3452" s="103" t="e">
        <f>#REF!</f>
        <v>#REF!</v>
      </c>
      <c r="N3452" s="103" t="e">
        <f>IF(M3452=0,"",CHOOSE(M3452,"21","35","48","59","59","94","94","94","94","94","159","159","159","159","159","159","159","159","159","159","235","235","235","235","235","235","235","235","235","235","手入力箇所","手入力箇所","手入力箇所","手入力箇所","手入力箇所","手入力箇所","手入力箇所","手入力箇所","手入力箇所","手入力箇所"))</f>
        <v>#REF!</v>
      </c>
    </row>
    <row r="3453" spans="1:14" ht="36.6" thickBot="1" x14ac:dyDescent="0.25">
      <c r="A3453" s="28" t="s">
        <v>69</v>
      </c>
      <c r="B3453" s="18">
        <v>22</v>
      </c>
      <c r="C3453" s="18">
        <v>26</v>
      </c>
      <c r="D3453" s="18">
        <v>28</v>
      </c>
      <c r="E3453" s="18">
        <v>29</v>
      </c>
      <c r="F3453" s="18">
        <v>34</v>
      </c>
      <c r="G3453" s="18"/>
      <c r="H3453" s="18"/>
      <c r="I3453" s="18"/>
      <c r="J3453" s="62"/>
      <c r="K3453" s="69"/>
      <c r="L3453" s="108" t="s">
        <v>69</v>
      </c>
      <c r="M3453" s="103" t="e">
        <f>#REF!</f>
        <v>#REF!</v>
      </c>
      <c r="N3453" s="103" t="e">
        <f>IF(M3453=0,"",CHOOSE(M3453,"22","26","28","29","29","34","34","34","34","34","手入力箇所","手入力箇所","手入力箇所","手入力箇所","手入力箇所","手入力箇所","手入力箇所","手入力箇所","手入力箇所","手入力箇所"))</f>
        <v>#REF!</v>
      </c>
    </row>
    <row r="3454" spans="1:14" ht="13.8" thickBot="1" x14ac:dyDescent="0.25">
      <c r="A3454" s="27" t="s">
        <v>63</v>
      </c>
      <c r="B3454" s="18">
        <v>21</v>
      </c>
      <c r="C3454" s="18">
        <v>33</v>
      </c>
      <c r="D3454" s="18">
        <v>46</v>
      </c>
      <c r="E3454" s="18">
        <v>56</v>
      </c>
      <c r="F3454" s="18">
        <v>89</v>
      </c>
      <c r="G3454" s="18">
        <v>151</v>
      </c>
      <c r="H3454" s="18">
        <v>224</v>
      </c>
      <c r="I3454" s="18">
        <v>289</v>
      </c>
      <c r="J3454" s="18">
        <v>350</v>
      </c>
      <c r="K3454" s="69"/>
      <c r="L3454" s="107" t="s">
        <v>63</v>
      </c>
      <c r="M3454" s="103" t="e">
        <f>#REF!</f>
        <v>#REF!</v>
      </c>
      <c r="N3454" s="103" t="e">
        <f>IF(M3454=0,"",CHOOSE(M3454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455" spans="1:14" ht="24.6" thickBot="1" x14ac:dyDescent="0.25">
      <c r="A3455" s="34" t="s">
        <v>70</v>
      </c>
      <c r="B3455" s="35">
        <v>13</v>
      </c>
      <c r="C3455" s="35">
        <v>33</v>
      </c>
      <c r="D3455" s="35">
        <v>59</v>
      </c>
      <c r="E3455" s="35"/>
      <c r="F3455" s="35"/>
      <c r="G3455" s="35"/>
      <c r="H3455" s="35"/>
      <c r="I3455" s="35"/>
      <c r="J3455" s="36"/>
      <c r="K3455" s="67"/>
      <c r="L3455" s="108" t="s">
        <v>70</v>
      </c>
      <c r="M3455" s="103" t="e">
        <f>#REF!</f>
        <v>#REF!</v>
      </c>
      <c r="N3455" s="103" t="e">
        <f>IF(M3455=0,"",CHOOSE(M3455,"13","33","59","手入力箇所","手入力箇所","手入力箇所","手入力箇所","手入力箇所","手入力箇所","手入力箇所","手入力箇所","手入力箇所","手入力箇所"))</f>
        <v>#REF!</v>
      </c>
    </row>
    <row r="3456" spans="1:14" ht="13.8" thickBot="1" x14ac:dyDescent="0.25">
      <c r="A3456" s="37" t="s">
        <v>71</v>
      </c>
      <c r="B3456" s="17">
        <v>23</v>
      </c>
      <c r="C3456" s="17">
        <v>39</v>
      </c>
      <c r="D3456" s="17">
        <v>97</v>
      </c>
      <c r="E3456" s="17"/>
      <c r="F3456" s="17"/>
      <c r="G3456" s="17"/>
      <c r="H3456" s="17"/>
      <c r="I3456" s="17"/>
      <c r="J3456" s="64"/>
      <c r="K3456" s="70"/>
      <c r="L3456" s="109" t="s">
        <v>71</v>
      </c>
      <c r="M3456" s="103" t="e">
        <f>#REF!</f>
        <v>#REF!</v>
      </c>
      <c r="N3456" s="103" t="e">
        <f>IF(M3456=0,"",CHOOSE(M3456,"23","39","97","手入力箇所","手入力箇所","手入力箇所","手入力箇所","手入力箇所","手入力箇所","手入力箇所","手入力箇所","手入力箇所","手入力箇所"))</f>
        <v>#REF!</v>
      </c>
    </row>
    <row r="3457" spans="1:14" ht="13.8" thickBot="1" x14ac:dyDescent="0.25">
      <c r="A3457" s="29" t="s">
        <v>72</v>
      </c>
      <c r="B3457" s="18">
        <v>21</v>
      </c>
      <c r="C3457" s="18">
        <v>37</v>
      </c>
      <c r="D3457" s="18">
        <v>58</v>
      </c>
      <c r="E3457" s="18">
        <v>76</v>
      </c>
      <c r="F3457" s="18">
        <v>137</v>
      </c>
      <c r="G3457" s="18"/>
      <c r="H3457" s="18"/>
      <c r="I3457" s="18"/>
      <c r="J3457" s="62"/>
      <c r="K3457" s="69"/>
      <c r="L3457" s="109" t="s">
        <v>72</v>
      </c>
      <c r="M3457" s="103" t="e">
        <f>#REF!</f>
        <v>#REF!</v>
      </c>
      <c r="N3457" s="103" t="e">
        <f>IF(M3457=0,"",CHOOSE(M3457,"21","37","58","76","76","137","137","137","137","137","手入力箇所","手入力箇所","手入力箇所","手入力箇所","手入力箇所","手入力箇所","手入力箇所","手入力箇所","手入力箇所","手入力箇所"))</f>
        <v>#REF!</v>
      </c>
    </row>
    <row r="3458" spans="1:14" ht="13.8" thickBot="1" x14ac:dyDescent="0.25">
      <c r="A3458" s="29" t="s">
        <v>73</v>
      </c>
      <c r="B3458" s="18">
        <v>48</v>
      </c>
      <c r="C3458" s="18">
        <v>93</v>
      </c>
      <c r="D3458" s="18">
        <v>138</v>
      </c>
      <c r="E3458" s="18">
        <v>183</v>
      </c>
      <c r="F3458" s="18"/>
      <c r="G3458" s="18"/>
      <c r="H3458" s="18"/>
      <c r="I3458" s="18"/>
      <c r="J3458" s="62"/>
      <c r="K3458" s="69"/>
      <c r="L3458" s="109" t="s">
        <v>73</v>
      </c>
      <c r="M3458" s="103" t="e">
        <f>#REF!</f>
        <v>#REF!</v>
      </c>
      <c r="N3458" s="103" t="e">
        <f>IF(M3458=0,"",CHOOSE(M3458,"48","93","138","183","183","手入力箇所","手入力箇所","手入力箇所","手入力箇所","手入力箇所","手入力箇所","手入力箇所","手入力箇所","手入力箇所","手入力箇所"))</f>
        <v>#REF!</v>
      </c>
    </row>
    <row r="3459" spans="1:14" ht="37.200000000000003" thickBot="1" x14ac:dyDescent="0.25">
      <c r="A3459" s="30" t="s">
        <v>74</v>
      </c>
      <c r="B3459" s="18">
        <v>13</v>
      </c>
      <c r="C3459" s="18">
        <v>26</v>
      </c>
      <c r="D3459" s="18">
        <v>40</v>
      </c>
      <c r="E3459" s="18">
        <v>55</v>
      </c>
      <c r="F3459" s="18">
        <v>107</v>
      </c>
      <c r="G3459" s="18">
        <v>224</v>
      </c>
      <c r="H3459" s="18">
        <v>386</v>
      </c>
      <c r="I3459" s="18"/>
      <c r="J3459" s="62"/>
      <c r="K3459" s="69"/>
      <c r="L3459" s="110" t="s">
        <v>74</v>
      </c>
      <c r="M3459" s="103" t="e">
        <f>#REF!</f>
        <v>#REF!</v>
      </c>
      <c r="N3459" s="103" t="e">
        <f>IF(M3459=0,"",CHOOSE(M3459,"13","26","40","55","55","107","107","107","107","107","224","224","224","224","224","224","224","224","224","224","386","386","386","386","386","386","386","386","386","386","手入力箇所","手入力箇所","手入力箇所","手入力箇所","手入力箇所","手入力箇所","手入力箇所","手入力箇所","手入力箇所","手入力箇所"))</f>
        <v>#REF!</v>
      </c>
    </row>
    <row r="3460" spans="1:14" ht="13.8" thickBot="1" x14ac:dyDescent="0.25">
      <c r="A3460" s="29" t="s">
        <v>75</v>
      </c>
      <c r="B3460" s="18">
        <v>36</v>
      </c>
      <c r="C3460" s="18">
        <v>98</v>
      </c>
      <c r="D3460" s="18">
        <v>173</v>
      </c>
      <c r="E3460" s="18">
        <v>274</v>
      </c>
      <c r="F3460" s="18"/>
      <c r="G3460" s="18"/>
      <c r="H3460" s="18"/>
      <c r="I3460" s="18"/>
      <c r="J3460" s="62"/>
      <c r="K3460" s="69"/>
      <c r="L3460" s="109" t="s">
        <v>75</v>
      </c>
      <c r="M3460" s="103" t="e">
        <f>#REF!</f>
        <v>#REF!</v>
      </c>
      <c r="N3460" s="103" t="e">
        <f>IF(M3460=0,"",CHOOSE(M3460,"36","98","173","274","274","手入力箇所","手入力箇所","手入力箇所","手入力箇所","手入力箇所","手入力箇所","手入力箇所","手入力箇所","手入力箇所","手入力箇所"))</f>
        <v>#REF!</v>
      </c>
    </row>
    <row r="3461" spans="1:14" ht="37.200000000000003" thickBot="1" x14ac:dyDescent="0.25">
      <c r="A3461" s="30" t="s">
        <v>76</v>
      </c>
      <c r="B3461" s="18">
        <v>127</v>
      </c>
      <c r="C3461" s="18">
        <v>127</v>
      </c>
      <c r="D3461" s="18">
        <v>127</v>
      </c>
      <c r="E3461" s="18">
        <v>127</v>
      </c>
      <c r="F3461" s="18"/>
      <c r="G3461" s="18"/>
      <c r="H3461" s="18"/>
      <c r="I3461" s="18"/>
      <c r="J3461" s="62"/>
      <c r="K3461" s="69"/>
      <c r="L3461" s="110" t="s">
        <v>76</v>
      </c>
      <c r="M3461" s="103" t="e">
        <f>#REF!</f>
        <v>#REF!</v>
      </c>
      <c r="N3461" s="103" t="e">
        <f>IF(M3461=0,"",CHOOSE(M3461,"127","127","127","127","127","手入力箇所","手入力箇所","手入力箇所","手入力箇所","手入力箇所","手入力箇所","手入力箇所","手入力箇所","手入力箇所","手入力箇所"))</f>
        <v>#REF!</v>
      </c>
    </row>
    <row r="3462" spans="1:14" ht="27" thickBot="1" x14ac:dyDescent="0.25">
      <c r="A3462" s="31" t="s">
        <v>77</v>
      </c>
      <c r="B3462" s="18">
        <v>42</v>
      </c>
      <c r="C3462" s="18">
        <v>90</v>
      </c>
      <c r="D3462" s="18">
        <v>141</v>
      </c>
      <c r="E3462" s="18">
        <v>193</v>
      </c>
      <c r="F3462" s="62"/>
      <c r="G3462" s="62"/>
      <c r="H3462" s="62"/>
      <c r="I3462" s="62"/>
      <c r="J3462" s="62"/>
      <c r="K3462" s="69"/>
      <c r="L3462" s="111" t="s">
        <v>77</v>
      </c>
      <c r="M3462" s="103" t="e">
        <f>#REF!</f>
        <v>#REF!</v>
      </c>
      <c r="N3462" s="103" t="e">
        <f>IF(M3462=0,"",CHOOSE(M3462,"42","90","141","193","1936","手入力箇所","手入力箇所","手入力箇所","手入力箇所","手入力箇所","手入力箇所","手入力箇所","手入力箇所","手入力箇所","手入力箇所"))</f>
        <v>#REF!</v>
      </c>
    </row>
    <row r="3463" spans="1:14" ht="40.200000000000003" thickBot="1" x14ac:dyDescent="0.25">
      <c r="A3463" s="31" t="s">
        <v>78</v>
      </c>
      <c r="B3463" s="18">
        <v>24</v>
      </c>
      <c r="C3463" s="18">
        <v>43</v>
      </c>
      <c r="D3463" s="18">
        <v>61</v>
      </c>
      <c r="E3463" s="18">
        <v>76</v>
      </c>
      <c r="F3463" s="62"/>
      <c r="G3463" s="62"/>
      <c r="H3463" s="62"/>
      <c r="I3463" s="62"/>
      <c r="J3463" s="62"/>
      <c r="K3463" s="69"/>
      <c r="L3463" s="111" t="s">
        <v>78</v>
      </c>
      <c r="M3463" s="103" t="e">
        <f>#REF!</f>
        <v>#REF!</v>
      </c>
      <c r="N3463" s="103" t="e">
        <f>IF(M3463=0,"",CHOOSE(M3463,"24","43","61","76","76","手入力箇所","手入力箇所","手入力箇所","手入力箇所","手入力箇所","手入力箇所","手入力箇所","手入力箇所","手入力箇所","手入力箇所"))</f>
        <v>#REF!</v>
      </c>
    </row>
    <row r="3464" spans="1:14" ht="27" thickBot="1" x14ac:dyDescent="0.25">
      <c r="A3464" s="31" t="s">
        <v>79</v>
      </c>
      <c r="B3464" s="18">
        <v>54</v>
      </c>
      <c r="C3464" s="18">
        <v>77</v>
      </c>
      <c r="D3464" s="18">
        <v>94</v>
      </c>
      <c r="E3464" s="18">
        <v>107</v>
      </c>
      <c r="F3464" s="62"/>
      <c r="G3464" s="62"/>
      <c r="H3464" s="62"/>
      <c r="I3464" s="62"/>
      <c r="J3464" s="62"/>
      <c r="K3464" s="69"/>
      <c r="L3464" s="111" t="s">
        <v>79</v>
      </c>
      <c r="M3464" s="103" t="e">
        <f>#REF!</f>
        <v>#REF!</v>
      </c>
      <c r="N3464" s="103" t="e">
        <f>IF(M3464=0,"",CHOOSE(M3464,"54","77","94","107","107","手入力箇所","手入力箇所","手入力箇所","手入力箇所","手入力箇所","手入力箇所","手入力箇所","手入力箇所","手入力箇所","手入力箇所"))</f>
        <v>#REF!</v>
      </c>
    </row>
    <row r="3465" spans="1:14" ht="40.200000000000003" thickBot="1" x14ac:dyDescent="0.25">
      <c r="A3465" s="31" t="s">
        <v>80</v>
      </c>
      <c r="B3465" s="18">
        <v>49</v>
      </c>
      <c r="C3465" s="18">
        <v>53</v>
      </c>
      <c r="D3465" s="18">
        <v>55</v>
      </c>
      <c r="E3465" s="18">
        <v>56</v>
      </c>
      <c r="F3465" s="62"/>
      <c r="G3465" s="62"/>
      <c r="H3465" s="62"/>
      <c r="I3465" s="62"/>
      <c r="J3465" s="62"/>
      <c r="K3465" s="69"/>
      <c r="L3465" s="111" t="s">
        <v>80</v>
      </c>
      <c r="M3465" s="103" t="e">
        <f>#REF!</f>
        <v>#REF!</v>
      </c>
      <c r="N3465" s="103" t="e">
        <f>IF(M3465=0,"",CHOOSE(M3465,"49","53","55","56","56","手入力箇所","手入力箇所","手入力箇所","手入力箇所","手入力箇所","手入力箇所","手入力箇所","手入力箇所","手入力箇所","手入力箇所"))</f>
        <v>#REF!</v>
      </c>
    </row>
    <row r="3466" spans="1:14" ht="40.200000000000003" thickBot="1" x14ac:dyDescent="0.25">
      <c r="A3466" s="38" t="s">
        <v>81</v>
      </c>
      <c r="B3466" s="35">
        <v>232</v>
      </c>
      <c r="C3466" s="35">
        <v>232</v>
      </c>
      <c r="D3466" s="36"/>
      <c r="E3466" s="36"/>
      <c r="F3466" s="36"/>
      <c r="G3466" s="36"/>
      <c r="H3466" s="36"/>
      <c r="I3466" s="36"/>
      <c r="J3466" s="36"/>
      <c r="K3466" s="67"/>
      <c r="L3466" s="111" t="s">
        <v>81</v>
      </c>
      <c r="M3466" s="103" t="e">
        <f>#REF!</f>
        <v>#REF!</v>
      </c>
      <c r="N3466" s="103" t="e">
        <f>IF(M3466=0,"",CHOOSE(M3466,"232","232","手入力箇所","手入力箇所","手入力箇所","手入力箇所","手入力箇所","手入力箇所","手入力箇所","手入力箇所","手入力箇所","手入力箇所"))</f>
        <v>#REF!</v>
      </c>
    </row>
    <row r="3467" spans="1:14" ht="13.8" thickBot="1" x14ac:dyDescent="0.25">
      <c r="A3467" s="39" t="s">
        <v>82</v>
      </c>
      <c r="B3467" s="17">
        <v>6</v>
      </c>
      <c r="C3467" s="17">
        <v>9</v>
      </c>
      <c r="D3467" s="17">
        <v>11</v>
      </c>
      <c r="E3467" s="17">
        <v>13</v>
      </c>
      <c r="F3467" s="17">
        <v>18</v>
      </c>
      <c r="G3467" s="17">
        <v>26</v>
      </c>
      <c r="H3467" s="17">
        <v>35</v>
      </c>
      <c r="I3467" s="17">
        <v>43</v>
      </c>
      <c r="J3467" s="17">
        <v>49</v>
      </c>
      <c r="K3467" s="70"/>
      <c r="L3467" s="111" t="s">
        <v>82</v>
      </c>
      <c r="M3467" s="103" t="e">
        <f>#REF!</f>
        <v>#REF!</v>
      </c>
      <c r="N3467" s="103" t="e">
        <f>IF(M3467=0,"",CHOOSE(M3467,"6","9","11","13","13","18","18","18","18","18","26","26","26","26","26","26","26","26","26","26","35","35","35","35","35","35","35","35","35","35","43","43","43","43","43","43","43","43","43","43","49","49","49","49","49","49","49","49","49","49","手入力箇所","手入力箇所","手入力箇所","手入力箇所","手入力箇所","手入力箇所","手入力箇所","手入力箇所","手入力箇所","手入力箇所"))</f>
        <v>#REF!</v>
      </c>
    </row>
    <row r="3468" spans="1:14" ht="13.8" thickBot="1" x14ac:dyDescent="0.25">
      <c r="A3468" s="31" t="s">
        <v>83</v>
      </c>
      <c r="B3468" s="18">
        <v>6</v>
      </c>
      <c r="C3468" s="18">
        <v>10</v>
      </c>
      <c r="D3468" s="18">
        <v>14</v>
      </c>
      <c r="E3468" s="18">
        <v>17</v>
      </c>
      <c r="F3468" s="18">
        <v>29</v>
      </c>
      <c r="G3468" s="18">
        <v>50</v>
      </c>
      <c r="H3468" s="18">
        <v>76</v>
      </c>
      <c r="I3468" s="18">
        <v>100</v>
      </c>
      <c r="J3468" s="18">
        <v>123</v>
      </c>
      <c r="K3468" s="69"/>
      <c r="L3468" s="111" t="s">
        <v>83</v>
      </c>
      <c r="M3468" s="103" t="e">
        <f>#REF!</f>
        <v>#REF!</v>
      </c>
      <c r="N3468" s="103" t="e">
        <f>IF(M3468=0,"",CHOOSE(M3468,"6","10","14","17","17","29","29","29","29","29","50","50","50","50","50","50","50","50","50","50","76","76","76","76","76","76","76","76","76","76","100","100","100","100","100","100","100","100","100","100","123","123","123","123","123","123","123","123","123","123","手入力箇所","手入力箇所","手入力箇所","手入力箇所","手入力箇所","手入力箇所","手入力箇所","手入力箇所","手入力箇所"))</f>
        <v>#REF!</v>
      </c>
    </row>
    <row r="3469" spans="1:14" ht="27" thickBot="1" x14ac:dyDescent="0.25">
      <c r="A3469" s="32" t="s">
        <v>84</v>
      </c>
      <c r="B3469" s="20">
        <v>9</v>
      </c>
      <c r="C3469" s="20">
        <v>15</v>
      </c>
      <c r="D3469" s="20">
        <v>20</v>
      </c>
      <c r="E3469" s="20">
        <v>24</v>
      </c>
      <c r="F3469" s="20">
        <v>39</v>
      </c>
      <c r="G3469" s="20">
        <v>65</v>
      </c>
      <c r="H3469" s="63"/>
      <c r="I3469" s="63"/>
      <c r="J3469" s="63"/>
      <c r="K3469" s="106"/>
      <c r="L3469" s="111" t="s">
        <v>84</v>
      </c>
      <c r="M3469" s="103" t="e">
        <f>#REF!</f>
        <v>#REF!</v>
      </c>
      <c r="N3469" s="103" t="e">
        <f>IF(M3469=0,"",CHOOSE(M3469,"9","15","20","24","24","39","39","39","39","39","65","65","65","65","65","65","65","65","65","65","手入力箇所","手入力箇所","手入力箇所","手入力箇所","手入力箇所","手入力箇所","手入力箇所","手入力箇所","手入力箇所","手入力箇所"))</f>
        <v>#REF!</v>
      </c>
    </row>
    <row r="3472" spans="1:14" ht="13.8" thickBot="1" x14ac:dyDescent="0.25"/>
    <row r="3473" spans="1:14" ht="13.8" thickBot="1" x14ac:dyDescent="0.25">
      <c r="A3473" s="688" t="e">
        <f>#REF!</f>
        <v>#REF!</v>
      </c>
      <c r="B3473" s="688"/>
      <c r="C3473" s="688"/>
      <c r="D3473" s="689" t="s">
        <v>192</v>
      </c>
      <c r="E3473" s="689"/>
      <c r="F3473" s="689"/>
      <c r="G3473" s="689"/>
      <c r="H3473" s="689"/>
      <c r="I3473" s="689"/>
      <c r="J3473" s="689"/>
      <c r="K3473" s="689"/>
      <c r="L3473" s="689"/>
      <c r="M3473" s="689"/>
      <c r="N3473" s="689"/>
    </row>
    <row r="3474" spans="1:14" ht="13.8" thickBot="1" x14ac:dyDescent="0.25">
      <c r="A3474" s="65"/>
      <c r="B3474" s="33">
        <v>1</v>
      </c>
      <c r="C3474" s="24">
        <v>2</v>
      </c>
      <c r="D3474" s="24">
        <v>3</v>
      </c>
      <c r="E3474" s="24" t="s">
        <v>58</v>
      </c>
      <c r="F3474" s="24" t="s">
        <v>59</v>
      </c>
      <c r="G3474" s="24" t="s">
        <v>60</v>
      </c>
      <c r="H3474" s="24" t="s">
        <v>61</v>
      </c>
      <c r="I3474" s="24" t="s">
        <v>62</v>
      </c>
      <c r="J3474" s="24" t="s">
        <v>194</v>
      </c>
      <c r="K3474" s="25" t="s">
        <v>85</v>
      </c>
      <c r="L3474" s="105" t="s">
        <v>189</v>
      </c>
      <c r="M3474" s="105" t="s">
        <v>188</v>
      </c>
      <c r="N3474" s="105" t="s">
        <v>51</v>
      </c>
    </row>
    <row r="3475" spans="1:14" ht="13.8" thickBot="1" x14ac:dyDescent="0.25">
      <c r="A3475" s="26" t="s">
        <v>56</v>
      </c>
      <c r="B3475" s="22">
        <v>5</v>
      </c>
      <c r="C3475" s="22">
        <v>7</v>
      </c>
      <c r="D3475" s="22">
        <v>8</v>
      </c>
      <c r="E3475" s="22">
        <v>8</v>
      </c>
      <c r="F3475" s="22">
        <v>10</v>
      </c>
      <c r="G3475" s="22">
        <v>13</v>
      </c>
      <c r="H3475" s="22">
        <v>16</v>
      </c>
      <c r="I3475" s="22"/>
      <c r="J3475" s="23"/>
      <c r="K3475" s="1"/>
      <c r="L3475" s="26" t="s">
        <v>56</v>
      </c>
      <c r="M3475" s="104" t="e">
        <f>#REF!</f>
        <v>#REF!</v>
      </c>
      <c r="N3475" s="112" t="e">
        <f>IF(M3475=0,"",CHOOSE(M3475,"5","7","8","8","8","10","10","10","10","10","13","13","13","13","13","13","13","13","13","13","16","16","16","16","16","16","16","16","16","16","16","手入力箇所","手入力箇所","手入力箇所","手入力箇所","手入力箇所","手入力箇所","手入力箇所","手入力箇所","手入力箇所","手入力箇所"))</f>
        <v>#REF!</v>
      </c>
    </row>
    <row r="3476" spans="1:14" ht="13.8" thickBot="1" x14ac:dyDescent="0.25">
      <c r="A3476" s="27" t="s">
        <v>57</v>
      </c>
      <c r="B3476" s="18">
        <v>5</v>
      </c>
      <c r="C3476" s="18">
        <v>7</v>
      </c>
      <c r="D3476" s="18">
        <v>8</v>
      </c>
      <c r="E3476" s="18">
        <v>9</v>
      </c>
      <c r="F3476" s="18">
        <v>12</v>
      </c>
      <c r="G3476" s="18">
        <v>16</v>
      </c>
      <c r="H3476" s="18"/>
      <c r="I3476" s="18"/>
      <c r="J3476" s="62"/>
      <c r="K3476" s="19"/>
      <c r="L3476" s="27" t="s">
        <v>57</v>
      </c>
      <c r="M3476" s="104" t="e">
        <f>#REF!</f>
        <v>#REF!</v>
      </c>
      <c r="N3476" s="113" t="e">
        <f>IF(M3476=0,"",CHOOSE(M3476,"5","7","8","9","9","12","12","12","12","12","16","16","16","16","16","16","16","16","16","16","手入力箇所","手入力箇所","手入力箇所","手入力箇所","手入力箇所","手入力箇所","手入力箇所","手入力箇所","手入力箇所","手入力箇所"))</f>
        <v>#REF!</v>
      </c>
    </row>
    <row r="3477" spans="1:14" ht="48.6" thickBot="1" x14ac:dyDescent="0.25">
      <c r="A3477" s="28" t="s">
        <v>64</v>
      </c>
      <c r="B3477" s="18">
        <v>6</v>
      </c>
      <c r="C3477" s="18"/>
      <c r="D3477" s="18"/>
      <c r="E3477" s="18"/>
      <c r="F3477" s="18"/>
      <c r="G3477" s="18"/>
      <c r="H3477" s="18"/>
      <c r="I3477" s="18"/>
      <c r="J3477" s="62"/>
      <c r="K3477" s="19"/>
      <c r="L3477" s="28" t="s">
        <v>64</v>
      </c>
      <c r="M3477" s="104" t="e">
        <f>#REF!</f>
        <v>#REF!</v>
      </c>
      <c r="N3477" s="113" t="e">
        <f>IF(M3477=0,"",CHOOSE(M3477,"6","手入力箇所","手入力箇所","手入力箇所","手入力箇所","手入力箇所","手入力箇所","手入力箇所","手入力箇所","手入力箇所","手入力箇所","",""))</f>
        <v>#REF!</v>
      </c>
    </row>
    <row r="3478" spans="1:14" ht="48.6" thickBot="1" x14ac:dyDescent="0.25">
      <c r="A3478" s="28" t="s">
        <v>65</v>
      </c>
      <c r="B3478" s="18">
        <v>6</v>
      </c>
      <c r="C3478" s="18"/>
      <c r="D3478" s="18"/>
      <c r="E3478" s="18"/>
      <c r="F3478" s="18"/>
      <c r="G3478" s="18"/>
      <c r="H3478" s="18"/>
      <c r="I3478" s="18"/>
      <c r="J3478" s="62"/>
      <c r="K3478" s="19"/>
      <c r="L3478" s="28" t="s">
        <v>65</v>
      </c>
      <c r="M3478" s="104" t="e">
        <f>#REF!</f>
        <v>#REF!</v>
      </c>
      <c r="N3478" s="113" t="e">
        <f>IF(M3478=0,"",CHOOSE(M3478,"6","手入力箇所","手入力箇所","手入力箇所","手入力箇所","手入力箇所","手入力箇所","手入力箇所","手入力箇所","手入力箇所","手入力箇所","",""))</f>
        <v>#REF!</v>
      </c>
    </row>
    <row r="3479" spans="1:14" ht="24.6" thickBot="1" x14ac:dyDescent="0.25">
      <c r="A3479" s="28" t="s">
        <v>66</v>
      </c>
      <c r="B3479" s="18">
        <v>5</v>
      </c>
      <c r="C3479" s="18">
        <v>7</v>
      </c>
      <c r="D3479" s="18">
        <v>8</v>
      </c>
      <c r="E3479" s="18">
        <v>9</v>
      </c>
      <c r="F3479" s="18">
        <v>12</v>
      </c>
      <c r="G3479" s="18"/>
      <c r="H3479" s="18"/>
      <c r="I3479" s="18"/>
      <c r="J3479" s="62"/>
      <c r="K3479" s="19"/>
      <c r="L3479" s="28" t="s">
        <v>66</v>
      </c>
      <c r="M3479" s="104" t="e">
        <f>#REF!</f>
        <v>#REF!</v>
      </c>
      <c r="N3479" s="113" t="e">
        <f>IF(M3479=0,"",CHOOSE(M3479,"5","7","8","9","9","12","12","12","12","12","手入力箇所","手入力箇所","手入力箇所","手入力箇所","手入力箇所","手入力箇所","手入力箇所","手入力箇所","手入力箇所","手入力箇所"))</f>
        <v>#REF!</v>
      </c>
    </row>
    <row r="3480" spans="1:14" ht="36.6" thickBot="1" x14ac:dyDescent="0.25">
      <c r="A3480" s="28" t="s">
        <v>67</v>
      </c>
      <c r="B3480" s="18">
        <v>4</v>
      </c>
      <c r="C3480" s="18">
        <v>5</v>
      </c>
      <c r="D3480" s="18">
        <v>5</v>
      </c>
      <c r="E3480" s="18">
        <v>6</v>
      </c>
      <c r="F3480" s="18"/>
      <c r="G3480" s="18"/>
      <c r="H3480" s="18"/>
      <c r="I3480" s="18"/>
      <c r="J3480" s="62"/>
      <c r="K3480" s="19"/>
      <c r="L3480" s="28" t="s">
        <v>67</v>
      </c>
      <c r="M3480" s="104" t="e">
        <f>#REF!</f>
        <v>#REF!</v>
      </c>
      <c r="N3480" s="113" t="e">
        <f>IF(M3480=0,"",CHOOSE(M3480,"4","5","5","6","6","手入力箇所","手入力箇所","手入力箇所","手入力箇所","手入力箇所","手入力箇所","手入力箇所","手入力箇所","手入力箇所","手入力箇所"))</f>
        <v>#REF!</v>
      </c>
    </row>
    <row r="3481" spans="1:14" ht="24.6" thickBot="1" x14ac:dyDescent="0.25">
      <c r="A3481" s="28" t="s">
        <v>68</v>
      </c>
      <c r="B3481" s="18">
        <v>12</v>
      </c>
      <c r="C3481" s="18">
        <v>12</v>
      </c>
      <c r="D3481" s="18">
        <v>12</v>
      </c>
      <c r="E3481" s="18">
        <v>12</v>
      </c>
      <c r="F3481" s="18">
        <v>12</v>
      </c>
      <c r="G3481" s="18">
        <v>12</v>
      </c>
      <c r="H3481" s="18">
        <v>12</v>
      </c>
      <c r="I3481" s="18"/>
      <c r="J3481" s="62"/>
      <c r="K3481" s="19"/>
      <c r="L3481" s="28" t="s">
        <v>68</v>
      </c>
      <c r="M3481" s="104" t="e">
        <f>#REF!</f>
        <v>#REF!</v>
      </c>
      <c r="N3481" s="113" t="e">
        <f>IF(M3481=0,"",CHOOSE(M3481,"12","12","12","12","12","12","12","12","12","12","12","12","12","12","12","12","12","12","12","12","12","12","12","12","12","12","12","12","12","12","手入力箇所","手入力箇所","手入力箇所","手入力箇所","手入力箇所","手入力箇所","手入力箇所","手入力箇所","手入力箇所","手入力箇所"))</f>
        <v>#REF!</v>
      </c>
    </row>
    <row r="3482" spans="1:14" ht="36.6" thickBot="1" x14ac:dyDescent="0.25">
      <c r="A3482" s="28" t="s">
        <v>69</v>
      </c>
      <c r="B3482" s="18">
        <v>7</v>
      </c>
      <c r="C3482" s="18">
        <v>7</v>
      </c>
      <c r="D3482" s="18">
        <v>7</v>
      </c>
      <c r="E3482" s="18">
        <v>7</v>
      </c>
      <c r="F3482" s="18">
        <v>7</v>
      </c>
      <c r="G3482" s="18"/>
      <c r="H3482" s="18"/>
      <c r="I3482" s="18"/>
      <c r="J3482" s="62"/>
      <c r="K3482" s="19"/>
      <c r="L3482" s="28" t="s">
        <v>69</v>
      </c>
      <c r="M3482" s="104" t="e">
        <f>#REF!</f>
        <v>#REF!</v>
      </c>
      <c r="N3482" s="113" t="e">
        <f>IF(M3482=0,"",CHOOSE(M3482,"7","7","7","7","7","7","7","7","7","7","手入力箇所","手入力箇所","手入力箇所","手入力箇所","手入力箇所","手入力箇所","手入力箇所","手入力箇所","手入力箇所","手入力箇所"))</f>
        <v>#REF!</v>
      </c>
    </row>
    <row r="3483" spans="1:14" ht="13.8" thickBot="1" x14ac:dyDescent="0.25">
      <c r="A3483" s="27" t="s">
        <v>63</v>
      </c>
      <c r="B3483" s="18">
        <v>4</v>
      </c>
      <c r="C3483" s="18">
        <v>5</v>
      </c>
      <c r="D3483" s="18">
        <v>7</v>
      </c>
      <c r="E3483" s="18">
        <v>8</v>
      </c>
      <c r="F3483" s="18">
        <v>11</v>
      </c>
      <c r="G3483" s="18">
        <v>16</v>
      </c>
      <c r="H3483" s="18">
        <v>22</v>
      </c>
      <c r="I3483" s="18">
        <v>26</v>
      </c>
      <c r="J3483" s="18">
        <v>31</v>
      </c>
      <c r="K3483" s="19"/>
      <c r="L3483" s="27" t="s">
        <v>63</v>
      </c>
      <c r="M3483" s="104" t="e">
        <f>#REF!</f>
        <v>#REF!</v>
      </c>
      <c r="N3483" s="113" t="e">
        <f>IF(M3483=0,"",CHOOSE(M3483,"4","5","7","8","8","11","11","11","11","11","16","16","16","16","16","16","16","16","16","16","22","22","22","22","22","22","22","22","22","22","26","26","26","26","26","26","26","26","26","26","31","31","31","31","31","31","31","31","31","31","31","手入力箇所","手入力箇所","手入力箇所","手入力箇所","手入力箇所","手入力箇所","手入力箇所","手入力箇所","手入力箇所","手入力箇所"))</f>
        <v>#REF!</v>
      </c>
    </row>
    <row r="3484" spans="1:14" ht="24.6" thickBot="1" x14ac:dyDescent="0.25">
      <c r="A3484" s="28" t="s">
        <v>70</v>
      </c>
      <c r="B3484" s="18">
        <v>5</v>
      </c>
      <c r="C3484" s="18">
        <v>6</v>
      </c>
      <c r="D3484" s="18">
        <v>7</v>
      </c>
      <c r="E3484" s="18"/>
      <c r="F3484" s="18"/>
      <c r="G3484" s="18"/>
      <c r="H3484" s="18"/>
      <c r="I3484" s="18"/>
      <c r="J3484" s="62"/>
      <c r="K3484" s="19"/>
      <c r="L3484" s="28" t="s">
        <v>70</v>
      </c>
      <c r="M3484" s="104" t="e">
        <f>#REF!</f>
        <v>#REF!</v>
      </c>
      <c r="N3484" s="113" t="e">
        <f>IF(M3484=0,"",CHOOSE(M3484,"5","6","7","手入力箇所","手入力箇所","手入力箇所","手入力箇所","手入力箇所","手入力箇所","手入力箇所","手入力箇所","手入力箇所","手入力箇所"))</f>
        <v>#REF!</v>
      </c>
    </row>
    <row r="3485" spans="1:14" ht="13.8" thickBot="1" x14ac:dyDescent="0.25">
      <c r="A3485" s="29" t="s">
        <v>71</v>
      </c>
      <c r="B3485" s="18">
        <v>3</v>
      </c>
      <c r="C3485" s="18">
        <v>6</v>
      </c>
      <c r="D3485" s="18">
        <v>19</v>
      </c>
      <c r="E3485" s="18"/>
      <c r="F3485" s="18"/>
      <c r="G3485" s="18"/>
      <c r="H3485" s="18"/>
      <c r="I3485" s="18"/>
      <c r="J3485" s="62"/>
      <c r="K3485" s="19"/>
      <c r="L3485" s="29" t="s">
        <v>71</v>
      </c>
      <c r="M3485" s="104" t="e">
        <f>#REF!</f>
        <v>#REF!</v>
      </c>
      <c r="N3485" s="113" t="e">
        <f>IF(M3485=0,"",CHOOSE(M3485,"3","6","19","手入力箇所","手入力箇所","手入力箇所","手入力箇所","手入力箇所","手入力箇所","手入力箇所","手入力箇所","手入力箇所","手入力箇所"))</f>
        <v>#REF!</v>
      </c>
    </row>
    <row r="3486" spans="1:14" ht="13.8" thickBot="1" x14ac:dyDescent="0.25">
      <c r="A3486" s="29" t="s">
        <v>72</v>
      </c>
      <c r="B3486" s="18">
        <v>1</v>
      </c>
      <c r="C3486" s="18">
        <v>3</v>
      </c>
      <c r="D3486" s="18">
        <v>5</v>
      </c>
      <c r="E3486" s="18">
        <v>9</v>
      </c>
      <c r="F3486" s="18">
        <v>26</v>
      </c>
      <c r="G3486" s="18"/>
      <c r="H3486" s="18"/>
      <c r="I3486" s="18"/>
      <c r="J3486" s="62"/>
      <c r="K3486" s="19"/>
      <c r="L3486" s="29" t="s">
        <v>72</v>
      </c>
      <c r="M3486" s="104" t="e">
        <f>#REF!</f>
        <v>#REF!</v>
      </c>
      <c r="N3486" s="113" t="e">
        <f>IF(M3486=0,"",CHOOSE(M3486,"1","3","5","9","9","26","26","26","26","26","手入力箇所","手入力箇所","手入力箇所","手入力箇所","手入力箇所","手入力箇所","手入力箇所","手入力箇所","手入力箇所","手入力箇所"))</f>
        <v>#REF!</v>
      </c>
    </row>
    <row r="3487" spans="1:14" ht="13.8" thickBot="1" x14ac:dyDescent="0.25">
      <c r="A3487" s="29" t="s">
        <v>73</v>
      </c>
      <c r="B3487" s="18">
        <v>4</v>
      </c>
      <c r="C3487" s="18">
        <v>11</v>
      </c>
      <c r="D3487" s="18">
        <v>20</v>
      </c>
      <c r="E3487" s="18">
        <v>33</v>
      </c>
      <c r="F3487" s="18"/>
      <c r="G3487" s="18"/>
      <c r="H3487" s="18"/>
      <c r="I3487" s="18"/>
      <c r="J3487" s="62"/>
      <c r="K3487" s="19"/>
      <c r="L3487" s="29" t="s">
        <v>73</v>
      </c>
      <c r="M3487" s="104" t="e">
        <f>#REF!</f>
        <v>#REF!</v>
      </c>
      <c r="N3487" s="113" t="e">
        <f>IF(M3487=0,"",CHOOSE(M3487,"4","11","20","33","33","手入力箇所","手入力箇所","手入力箇所","手入力箇所","手入力箇所","手入力箇所","手入力箇所","手入力箇所","手入力箇所","手入力箇所"))</f>
        <v>#REF!</v>
      </c>
    </row>
    <row r="3488" spans="1:14" ht="37.200000000000003" thickBot="1" x14ac:dyDescent="0.25">
      <c r="A3488" s="30" t="s">
        <v>74</v>
      </c>
      <c r="B3488" s="18">
        <v>4</v>
      </c>
      <c r="C3488" s="18">
        <v>6</v>
      </c>
      <c r="D3488" s="18">
        <v>8</v>
      </c>
      <c r="E3488" s="18">
        <v>10</v>
      </c>
      <c r="F3488" s="18">
        <v>15</v>
      </c>
      <c r="G3488" s="18">
        <v>23</v>
      </c>
      <c r="H3488" s="18">
        <v>33</v>
      </c>
      <c r="I3488" s="18"/>
      <c r="J3488" s="62"/>
      <c r="K3488" s="19"/>
      <c r="L3488" s="30" t="s">
        <v>74</v>
      </c>
      <c r="M3488" s="104" t="e">
        <f>#REF!</f>
        <v>#REF!</v>
      </c>
      <c r="N3488" s="113" t="e">
        <f>IF(M3488=0,"",CHOOSE(M3488,"4","6","8","10","10","15","15","15","15","15","23","23","23","23","23","23","23","23","23","23","33","33","33","33","33","33","33","33","33","33","手入力箇所","手入力箇所","手入力箇所","手入力箇所","手入力箇所","手入力箇所","手入力箇所","手入力箇所","手入力箇所","手入力箇所"))</f>
        <v>#REF!</v>
      </c>
    </row>
    <row r="3489" spans="1:14" ht="13.8" thickBot="1" x14ac:dyDescent="0.25">
      <c r="A3489" s="29" t="s">
        <v>75</v>
      </c>
      <c r="B3489" s="18">
        <v>6</v>
      </c>
      <c r="C3489" s="18">
        <v>14</v>
      </c>
      <c r="D3489" s="18">
        <v>25</v>
      </c>
      <c r="E3489" s="18">
        <v>39</v>
      </c>
      <c r="F3489" s="18"/>
      <c r="G3489" s="18"/>
      <c r="H3489" s="18"/>
      <c r="I3489" s="18"/>
      <c r="J3489" s="62"/>
      <c r="K3489" s="19"/>
      <c r="L3489" s="29" t="s">
        <v>75</v>
      </c>
      <c r="M3489" s="104" t="e">
        <f>#REF!</f>
        <v>#REF!</v>
      </c>
      <c r="N3489" s="113" t="e">
        <f>IF(M3489=0,"",CHOOSE(M3489,"6","14","25","39","39","手入力箇所","手入力箇所","手入力箇所","手入力箇所","手入力箇所","手入力箇所","手入力箇所","手入力箇所","手入力箇所","手入力箇所"))</f>
        <v>#REF!</v>
      </c>
    </row>
    <row r="3490" spans="1:14" ht="37.200000000000003" thickBot="1" x14ac:dyDescent="0.25">
      <c r="A3490" s="30" t="s">
        <v>76</v>
      </c>
      <c r="B3490" s="18">
        <v>2</v>
      </c>
      <c r="C3490" s="18">
        <v>3</v>
      </c>
      <c r="D3490" s="18">
        <v>6</v>
      </c>
      <c r="E3490" s="18">
        <v>9</v>
      </c>
      <c r="F3490" s="18"/>
      <c r="G3490" s="18"/>
      <c r="H3490" s="18"/>
      <c r="I3490" s="18"/>
      <c r="J3490" s="62"/>
      <c r="K3490" s="19"/>
      <c r="L3490" s="30" t="s">
        <v>76</v>
      </c>
      <c r="M3490" s="104" t="e">
        <f>#REF!</f>
        <v>#REF!</v>
      </c>
      <c r="N3490" s="113" t="e">
        <f>IF(M3490=0,"",CHOOSE(M3490,"2","3","6","9","9","手入力箇所","手入力箇所","手入力箇所","手入力箇所","手入力箇所","手入力箇所","手入力箇所","手入力箇所","手入力箇所","手入力箇所"))</f>
        <v>#REF!</v>
      </c>
    </row>
    <row r="3491" spans="1:14" ht="27" thickBot="1" x14ac:dyDescent="0.25">
      <c r="A3491" s="31" t="s">
        <v>77</v>
      </c>
      <c r="B3491" s="18">
        <v>12</v>
      </c>
      <c r="C3491" s="18">
        <v>18</v>
      </c>
      <c r="D3491" s="18">
        <v>22</v>
      </c>
      <c r="E3491" s="18">
        <v>26</v>
      </c>
      <c r="F3491" s="62"/>
      <c r="G3491" s="62"/>
      <c r="H3491" s="62"/>
      <c r="I3491" s="62"/>
      <c r="J3491" s="62"/>
      <c r="K3491" s="19"/>
      <c r="L3491" s="31" t="s">
        <v>77</v>
      </c>
      <c r="M3491" s="104" t="e">
        <f>#REF!</f>
        <v>#REF!</v>
      </c>
      <c r="N3491" s="113" t="e">
        <f>IF(M3491=0,"",CHOOSE(M3491,"12","18","22","26","26","手入力箇所","手入力箇所","手入力箇所","手入力箇所","手入力箇所","手入力箇所","手入力箇所","手入力箇所","手入力箇所","手入力箇所"))</f>
        <v>#REF!</v>
      </c>
    </row>
    <row r="3492" spans="1:14" ht="40.200000000000003" thickBot="1" x14ac:dyDescent="0.25">
      <c r="A3492" s="31" t="s">
        <v>78</v>
      </c>
      <c r="B3492" s="18">
        <v>5</v>
      </c>
      <c r="C3492" s="18">
        <v>8</v>
      </c>
      <c r="D3492" s="18">
        <v>11</v>
      </c>
      <c r="E3492" s="18">
        <v>14</v>
      </c>
      <c r="F3492" s="62"/>
      <c r="G3492" s="62"/>
      <c r="H3492" s="62"/>
      <c r="I3492" s="62"/>
      <c r="J3492" s="62"/>
      <c r="K3492" s="19"/>
      <c r="L3492" s="31" t="s">
        <v>78</v>
      </c>
      <c r="M3492" s="104" t="e">
        <f>#REF!</f>
        <v>#REF!</v>
      </c>
      <c r="N3492" s="113" t="e">
        <f>IF(M3492=0,"",CHOOSE(M3492,"5","8","11","14","14","手入力箇所","手入力箇所","手入力箇所","手入力箇所","手入力箇所","手入力箇所","手入力箇所","手入力箇所","手入力箇所","手入力箇所"))</f>
        <v>#REF!</v>
      </c>
    </row>
    <row r="3493" spans="1:14" ht="27" thickBot="1" x14ac:dyDescent="0.25">
      <c r="A3493" s="31" t="s">
        <v>79</v>
      </c>
      <c r="B3493" s="18">
        <v>6</v>
      </c>
      <c r="C3493" s="18">
        <v>11</v>
      </c>
      <c r="D3493" s="18">
        <v>16</v>
      </c>
      <c r="E3493" s="18">
        <v>21</v>
      </c>
      <c r="F3493" s="62"/>
      <c r="G3493" s="62"/>
      <c r="H3493" s="62"/>
      <c r="I3493" s="62"/>
      <c r="J3493" s="62"/>
      <c r="K3493" s="19"/>
      <c r="L3493" s="31" t="s">
        <v>79</v>
      </c>
      <c r="M3493" s="104" t="e">
        <f>#REF!</f>
        <v>#REF!</v>
      </c>
      <c r="N3493" s="113" t="e">
        <f>IF(M3493=0,"",CHOOSE(M3493,"6","11","16","21","21","手入力箇所","手入力箇所","手入力箇所","手入力箇所","手入力箇所","手入力箇所","手入力箇所","手入力箇所","手入力箇所"))</f>
        <v>#REF!</v>
      </c>
    </row>
    <row r="3494" spans="1:14" ht="40.200000000000003" thickBot="1" x14ac:dyDescent="0.25">
      <c r="A3494" s="31" t="s">
        <v>80</v>
      </c>
      <c r="B3494" s="18">
        <v>5</v>
      </c>
      <c r="C3494" s="18">
        <v>7</v>
      </c>
      <c r="D3494" s="18">
        <v>9</v>
      </c>
      <c r="E3494" s="18">
        <v>10</v>
      </c>
      <c r="F3494" s="62"/>
      <c r="G3494" s="62"/>
      <c r="H3494" s="62"/>
      <c r="I3494" s="62"/>
      <c r="J3494" s="62"/>
      <c r="K3494" s="19"/>
      <c r="L3494" s="31" t="s">
        <v>80</v>
      </c>
      <c r="M3494" s="104" t="e">
        <f>#REF!</f>
        <v>#REF!</v>
      </c>
      <c r="N3494" s="113" t="e">
        <f>IF(M3494=0,"",CHOOSE(M3494,"5","7","9","10","10","手入力箇所","手入力箇所","手入力箇所","手入力箇所","手入力箇所","手入力箇所","手入力箇所","手入力箇所","手入力箇所"))</f>
        <v>#REF!</v>
      </c>
    </row>
    <row r="3495" spans="1:14" ht="40.200000000000003" thickBot="1" x14ac:dyDescent="0.25">
      <c r="A3495" s="31" t="s">
        <v>81</v>
      </c>
      <c r="B3495" s="18">
        <v>9</v>
      </c>
      <c r="C3495" s="18">
        <v>14</v>
      </c>
      <c r="D3495" s="62"/>
      <c r="E3495" s="62"/>
      <c r="F3495" s="62"/>
      <c r="G3495" s="62"/>
      <c r="H3495" s="62"/>
      <c r="I3495" s="62"/>
      <c r="J3495" s="62"/>
      <c r="K3495" s="19"/>
      <c r="L3495" s="31" t="s">
        <v>81</v>
      </c>
      <c r="M3495" s="104" t="e">
        <f>#REF!</f>
        <v>#REF!</v>
      </c>
      <c r="N3495" s="113" t="e">
        <f>IF(M3495=0,"",CHOOSE(M3495,"9","14","手入力箇所","手入力箇所","手入力箇所","手入力箇所","手入力箇所","手入力箇所","手入力箇所","手入力箇所","手入力箇所","手入力箇所"))</f>
        <v>#REF!</v>
      </c>
    </row>
    <row r="3496" spans="1:14" ht="13.8" thickBot="1" x14ac:dyDescent="0.25">
      <c r="A3496" s="31" t="s">
        <v>82</v>
      </c>
      <c r="B3496" s="18">
        <v>3</v>
      </c>
      <c r="C3496" s="18">
        <v>4</v>
      </c>
      <c r="D3496" s="18">
        <v>4</v>
      </c>
      <c r="E3496" s="18">
        <v>5</v>
      </c>
      <c r="F3496" s="18">
        <v>6</v>
      </c>
      <c r="G3496" s="18">
        <v>8</v>
      </c>
      <c r="H3496" s="18">
        <v>9</v>
      </c>
      <c r="I3496" s="18">
        <v>11</v>
      </c>
      <c r="J3496" s="18">
        <v>12</v>
      </c>
      <c r="K3496" s="19"/>
      <c r="L3496" s="31" t="s">
        <v>82</v>
      </c>
      <c r="M3496" s="104" t="e">
        <f>#REF!</f>
        <v>#REF!</v>
      </c>
      <c r="N3496" s="113" t="e">
        <f>IF(M3496=0,"",CHOOSE(M3496,"3","4","4","5","5","6","6","6","6","6","8","8","8","8","8","8","8","8","8","8","9","9","9","9","9","9","9","9","9","9","11","11","11","11","11","11","11","11","11","11","12","12","12","12","12","12","12","12","12","12","12","手入力箇所","手入力箇所","手入力箇所","手入力箇所","手入力箇所","手入力箇所","手入力箇所","手入力箇所","手入力箇所","手入力箇所"))</f>
        <v>#REF!</v>
      </c>
    </row>
    <row r="3497" spans="1:14" ht="13.8" thickBot="1" x14ac:dyDescent="0.25">
      <c r="A3497" s="31" t="s">
        <v>83</v>
      </c>
      <c r="B3497" s="18">
        <v>3</v>
      </c>
      <c r="C3497" s="18">
        <v>4</v>
      </c>
      <c r="D3497" s="18">
        <v>4</v>
      </c>
      <c r="E3497" s="18">
        <v>5</v>
      </c>
      <c r="F3497" s="18">
        <v>6</v>
      </c>
      <c r="G3497" s="18">
        <v>8</v>
      </c>
      <c r="H3497" s="18">
        <v>10</v>
      </c>
      <c r="I3497" s="18">
        <v>12</v>
      </c>
      <c r="J3497" s="18">
        <v>13</v>
      </c>
      <c r="K3497" s="19"/>
      <c r="L3497" s="31" t="s">
        <v>83</v>
      </c>
      <c r="M3497" s="104" t="e">
        <f>#REF!</f>
        <v>#REF!</v>
      </c>
      <c r="N3497" s="113" t="e">
        <f>IF(M3497=0,"",CHOOSE(M3497,"3","4","4","5","5","6","6","6","6","6","8","8","8","8","8","8","8","8","8","8","10","10","10","10","10","10","10","10","10","10","12","12","12","12","12","12","12","12","12","12","13","13","13","13","13","13","13","13","13","13","13","手入力箇所","手入力箇所","手入力箇所","手入力箇所","手入力箇所","手入力箇所","手入力箇所","手入力箇所","手入力箇所","手入力箇所"))</f>
        <v>#REF!</v>
      </c>
    </row>
    <row r="3498" spans="1:14" ht="27" thickBot="1" x14ac:dyDescent="0.25">
      <c r="A3498" s="32" t="s">
        <v>84</v>
      </c>
      <c r="B3498" s="20">
        <v>1</v>
      </c>
      <c r="C3498" s="20">
        <v>2</v>
      </c>
      <c r="D3498" s="20">
        <v>3</v>
      </c>
      <c r="E3498" s="20">
        <v>4</v>
      </c>
      <c r="F3498" s="20">
        <v>8</v>
      </c>
      <c r="G3498" s="20">
        <v>19</v>
      </c>
      <c r="H3498" s="63"/>
      <c r="I3498" s="63"/>
      <c r="J3498" s="63"/>
      <c r="K3498" s="21"/>
      <c r="L3498" s="32" t="s">
        <v>84</v>
      </c>
      <c r="M3498" s="104" t="e">
        <f>#REF!</f>
        <v>#REF!</v>
      </c>
      <c r="N3498" s="113" t="e">
        <f>IF(M3498=0,"",CHOOSE(M3498,"1","2","3","4","4","8","8","8","8","8","19","19","19","19","19","19","19","19","19","19","手入力箇所","手入力箇所","手入力箇所","手入力箇所","手入力箇所","手入力箇所","手入力箇所","手入力箇所","手入力箇所","手入力箇所"))</f>
        <v>#REF!</v>
      </c>
    </row>
    <row r="3499" spans="1:14" ht="13.8" thickBot="1" x14ac:dyDescent="0.25"/>
    <row r="3500" spans="1:14" ht="13.8" thickBot="1" x14ac:dyDescent="0.25">
      <c r="A3500" s="686" t="e">
        <f>A3473</f>
        <v>#REF!</v>
      </c>
      <c r="B3500" s="686"/>
      <c r="C3500" s="686"/>
      <c r="D3500" s="687" t="s">
        <v>193</v>
      </c>
      <c r="E3500" s="687"/>
      <c r="F3500" s="687"/>
      <c r="G3500" s="687"/>
      <c r="H3500" s="687"/>
      <c r="I3500" s="687"/>
      <c r="J3500" s="687"/>
      <c r="K3500" s="687"/>
      <c r="L3500" s="687"/>
      <c r="M3500" s="687"/>
      <c r="N3500" s="687"/>
    </row>
    <row r="3501" spans="1:14" ht="13.8" thickBot="1" x14ac:dyDescent="0.25">
      <c r="A3501" s="105"/>
      <c r="B3501" s="33">
        <v>1</v>
      </c>
      <c r="C3501" s="24">
        <v>2</v>
      </c>
      <c r="D3501" s="24">
        <v>3</v>
      </c>
      <c r="E3501" s="24" t="s">
        <v>58</v>
      </c>
      <c r="F3501" s="24" t="s">
        <v>59</v>
      </c>
      <c r="G3501" s="24" t="s">
        <v>60</v>
      </c>
      <c r="H3501" s="24" t="s">
        <v>61</v>
      </c>
      <c r="I3501" s="24" t="s">
        <v>62</v>
      </c>
      <c r="J3501" s="24" t="s">
        <v>194</v>
      </c>
      <c r="K3501" s="102" t="s">
        <v>85</v>
      </c>
      <c r="L3501" s="105" t="s">
        <v>189</v>
      </c>
      <c r="M3501" s="105" t="s">
        <v>188</v>
      </c>
      <c r="N3501" s="105" t="s">
        <v>51</v>
      </c>
    </row>
    <row r="3502" spans="1:14" ht="13.8" thickBot="1" x14ac:dyDescent="0.25">
      <c r="A3502" s="26" t="s">
        <v>56</v>
      </c>
      <c r="B3502" s="22">
        <v>16</v>
      </c>
      <c r="C3502" s="22">
        <v>25</v>
      </c>
      <c r="D3502" s="22">
        <v>32</v>
      </c>
      <c r="E3502" s="22">
        <v>38</v>
      </c>
      <c r="F3502" s="22">
        <v>56</v>
      </c>
      <c r="G3502" s="22">
        <v>87</v>
      </c>
      <c r="H3502" s="22">
        <v>121</v>
      </c>
      <c r="I3502" s="22"/>
      <c r="J3502" s="23"/>
      <c r="K3502" s="68"/>
      <c r="L3502" s="107" t="s">
        <v>56</v>
      </c>
      <c r="M3502" s="103" t="e">
        <f>#REF!</f>
        <v>#REF!</v>
      </c>
      <c r="N3502" s="103" t="e">
        <f>IF(M3502=0,"",CHOOSE(M3502,"16","25","32","38","38","56","56","56","56","56","87","87","87","87","87","87","87","87","87","87","121","121","121","121","121","121","121","121","121","121","手入力箇所","手入力箇所","手入力箇所","手入力箇所","手入力箇所","手入力箇所","手入力箇所","手入力箇所","手入力箇所","手入力箇所"))</f>
        <v>#REF!</v>
      </c>
    </row>
    <row r="3503" spans="1:14" ht="13.8" thickBot="1" x14ac:dyDescent="0.25">
      <c r="A3503" s="27" t="s">
        <v>57</v>
      </c>
      <c r="B3503" s="18">
        <v>25</v>
      </c>
      <c r="C3503" s="18">
        <v>33</v>
      </c>
      <c r="D3503" s="18">
        <v>40</v>
      </c>
      <c r="E3503" s="18">
        <v>45</v>
      </c>
      <c r="F3503" s="18">
        <v>58</v>
      </c>
      <c r="G3503" s="18">
        <v>79</v>
      </c>
      <c r="H3503" s="18"/>
      <c r="I3503" s="18"/>
      <c r="J3503" s="62"/>
      <c r="K3503" s="69"/>
      <c r="L3503" s="107" t="s">
        <v>57</v>
      </c>
      <c r="M3503" s="103" t="e">
        <f>#REF!</f>
        <v>#REF!</v>
      </c>
      <c r="N3503" s="103" t="e">
        <f>IF(M3503=0,"",CHOOSE(M3503,"25","33","40","45","45","58","58","58","58","58","79","79","79","79","79","79","79","79","79","79","手入力箇所","手入力箇所","手入力箇所","手入力箇所","手入力箇所","手入力箇所","手入力箇所","手入力箇所","手入力箇所","手入力箇所"))</f>
        <v>#REF!</v>
      </c>
    </row>
    <row r="3504" spans="1:14" ht="48.6" thickBot="1" x14ac:dyDescent="0.25">
      <c r="A3504" s="28" t="s">
        <v>64</v>
      </c>
      <c r="B3504" s="18">
        <v>32</v>
      </c>
      <c r="C3504" s="18"/>
      <c r="D3504" s="18"/>
      <c r="E3504" s="18"/>
      <c r="F3504" s="18"/>
      <c r="G3504" s="18"/>
      <c r="H3504" s="18"/>
      <c r="I3504" s="18"/>
      <c r="J3504" s="62"/>
      <c r="K3504" s="69"/>
      <c r="L3504" s="108" t="s">
        <v>64</v>
      </c>
      <c r="M3504" s="103" t="e">
        <f>#REF!</f>
        <v>#REF!</v>
      </c>
      <c r="N3504" s="103" t="e">
        <f>IF(M3504=0,"",CHOOSE(M3504,"32","手入力箇所","手入力箇所","手入力箇所","手入力箇所","手入力箇所","手入力箇所","手入力箇所","手入力箇所","手入力箇所","手入力箇所"))</f>
        <v>#REF!</v>
      </c>
    </row>
    <row r="3505" spans="1:14" ht="48.6" thickBot="1" x14ac:dyDescent="0.25">
      <c r="A3505" s="28" t="s">
        <v>65</v>
      </c>
      <c r="B3505" s="18">
        <v>36</v>
      </c>
      <c r="C3505" s="18"/>
      <c r="D3505" s="18"/>
      <c r="E3505" s="18"/>
      <c r="F3505" s="18"/>
      <c r="G3505" s="18"/>
      <c r="H3505" s="18"/>
      <c r="I3505" s="18"/>
      <c r="J3505" s="62"/>
      <c r="K3505" s="69"/>
      <c r="L3505" s="108" t="s">
        <v>65</v>
      </c>
      <c r="M3505" s="103" t="e">
        <f>#REF!</f>
        <v>#REF!</v>
      </c>
      <c r="N3505" s="103" t="e">
        <f>IF(M3505=0,"",CHOOSE(M3505,"36","手入力箇所","手入力箇所","手入力箇所","手入力箇所","手入力箇所","手入力箇所","手入力箇所","手入力箇所","手入力箇所","手入力箇所"))</f>
        <v>#REF!</v>
      </c>
    </row>
    <row r="3506" spans="1:14" ht="24.6" thickBot="1" x14ac:dyDescent="0.25">
      <c r="A3506" s="28" t="s">
        <v>66</v>
      </c>
      <c r="B3506" s="18">
        <v>24</v>
      </c>
      <c r="C3506" s="18">
        <v>30</v>
      </c>
      <c r="D3506" s="18">
        <v>33</v>
      </c>
      <c r="E3506" s="18">
        <v>35</v>
      </c>
      <c r="F3506" s="18">
        <v>42</v>
      </c>
      <c r="G3506" s="18"/>
      <c r="H3506" s="18"/>
      <c r="I3506" s="18"/>
      <c r="J3506" s="62"/>
      <c r="K3506" s="69"/>
      <c r="L3506" s="108" t="s">
        <v>66</v>
      </c>
      <c r="M3506" s="103" t="e">
        <f>#REF!</f>
        <v>#REF!</v>
      </c>
      <c r="N3506" s="103" t="e">
        <f>IF(M3506=0,"",CHOOSE(M3506,"24","30","33","35","35","42","42","42","42","42","手入力箇所","手入力箇所","手入力箇所","手入力箇所","手入力箇所","手入力箇所","手入力箇所","手入力箇所","手入力箇所","手入力箇所"))</f>
        <v>#REF!</v>
      </c>
    </row>
    <row r="3507" spans="1:14" ht="36.6" thickBot="1" x14ac:dyDescent="0.25">
      <c r="A3507" s="28" t="s">
        <v>67</v>
      </c>
      <c r="B3507" s="18">
        <v>7</v>
      </c>
      <c r="C3507" s="18">
        <v>12</v>
      </c>
      <c r="D3507" s="18">
        <v>16</v>
      </c>
      <c r="E3507" s="18">
        <v>19</v>
      </c>
      <c r="F3507" s="18"/>
      <c r="G3507" s="18"/>
      <c r="H3507" s="18"/>
      <c r="I3507" s="18"/>
      <c r="J3507" s="62"/>
      <c r="K3507" s="69"/>
      <c r="L3507" s="108" t="s">
        <v>67</v>
      </c>
      <c r="M3507" s="103" t="e">
        <f>#REF!</f>
        <v>#REF!</v>
      </c>
      <c r="N3507" s="103" t="e">
        <f>IF(M3507=0,"",CHOOSE(M3507,"7","12","16","19","19","手入力箇所","手入力箇所","手入力箇所","手入力箇所","手入力箇所","手入力箇所","手入力箇所","手入力箇所","手入力箇所","手入力箇所"))</f>
        <v>#REF!</v>
      </c>
    </row>
    <row r="3508" spans="1:14" ht="24.6" thickBot="1" x14ac:dyDescent="0.25">
      <c r="A3508" s="28" t="s">
        <v>68</v>
      </c>
      <c r="B3508" s="18">
        <v>21</v>
      </c>
      <c r="C3508" s="18">
        <v>35</v>
      </c>
      <c r="D3508" s="18">
        <v>48</v>
      </c>
      <c r="E3508" s="18">
        <v>59</v>
      </c>
      <c r="F3508" s="18">
        <v>94</v>
      </c>
      <c r="G3508" s="18">
        <v>159</v>
      </c>
      <c r="H3508" s="18">
        <v>235</v>
      </c>
      <c r="I3508" s="18"/>
      <c r="J3508" s="62"/>
      <c r="K3508" s="69"/>
      <c r="L3508" s="108" t="s">
        <v>68</v>
      </c>
      <c r="M3508" s="103" t="e">
        <f>#REF!</f>
        <v>#REF!</v>
      </c>
      <c r="N3508" s="103" t="e">
        <f>IF(M3508=0,"",CHOOSE(M3508,"21","35","48","59","59","94","94","94","94","94","159","159","159","159","159","159","159","159","159","159","235","235","235","235","235","235","235","235","235","235","手入力箇所","手入力箇所","手入力箇所","手入力箇所","手入力箇所","手入力箇所","手入力箇所","手入力箇所","手入力箇所","手入力箇所"))</f>
        <v>#REF!</v>
      </c>
    </row>
    <row r="3509" spans="1:14" ht="36.6" thickBot="1" x14ac:dyDescent="0.25">
      <c r="A3509" s="28" t="s">
        <v>69</v>
      </c>
      <c r="B3509" s="18">
        <v>22</v>
      </c>
      <c r="C3509" s="18">
        <v>26</v>
      </c>
      <c r="D3509" s="18">
        <v>28</v>
      </c>
      <c r="E3509" s="18">
        <v>29</v>
      </c>
      <c r="F3509" s="18">
        <v>34</v>
      </c>
      <c r="G3509" s="18"/>
      <c r="H3509" s="18"/>
      <c r="I3509" s="18"/>
      <c r="J3509" s="62"/>
      <c r="K3509" s="69"/>
      <c r="L3509" s="108" t="s">
        <v>69</v>
      </c>
      <c r="M3509" s="103" t="e">
        <f>#REF!</f>
        <v>#REF!</v>
      </c>
      <c r="N3509" s="103" t="e">
        <f>IF(M3509=0,"",CHOOSE(M3509,"22","26","28","29","29","34","34","34","34","34","手入力箇所","手入力箇所","手入力箇所","手入力箇所","手入力箇所","手入力箇所","手入力箇所","手入力箇所","手入力箇所","手入力箇所"))</f>
        <v>#REF!</v>
      </c>
    </row>
    <row r="3510" spans="1:14" ht="13.8" thickBot="1" x14ac:dyDescent="0.25">
      <c r="A3510" s="27" t="s">
        <v>63</v>
      </c>
      <c r="B3510" s="18">
        <v>21</v>
      </c>
      <c r="C3510" s="18">
        <v>33</v>
      </c>
      <c r="D3510" s="18">
        <v>46</v>
      </c>
      <c r="E3510" s="18">
        <v>56</v>
      </c>
      <c r="F3510" s="18">
        <v>89</v>
      </c>
      <c r="G3510" s="18">
        <v>151</v>
      </c>
      <c r="H3510" s="18">
        <v>224</v>
      </c>
      <c r="I3510" s="18">
        <v>289</v>
      </c>
      <c r="J3510" s="18">
        <v>350</v>
      </c>
      <c r="K3510" s="69"/>
      <c r="L3510" s="107" t="s">
        <v>63</v>
      </c>
      <c r="M3510" s="103" t="e">
        <f>#REF!</f>
        <v>#REF!</v>
      </c>
      <c r="N3510" s="103" t="e">
        <f>IF(M3510=0,"",CHOOSE(M3510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511" spans="1:14" ht="24.6" thickBot="1" x14ac:dyDescent="0.25">
      <c r="A3511" s="34" t="s">
        <v>70</v>
      </c>
      <c r="B3511" s="35">
        <v>13</v>
      </c>
      <c r="C3511" s="35">
        <v>33</v>
      </c>
      <c r="D3511" s="35">
        <v>59</v>
      </c>
      <c r="E3511" s="35"/>
      <c r="F3511" s="35"/>
      <c r="G3511" s="35"/>
      <c r="H3511" s="35"/>
      <c r="I3511" s="35"/>
      <c r="J3511" s="36"/>
      <c r="K3511" s="67"/>
      <c r="L3511" s="108" t="s">
        <v>70</v>
      </c>
      <c r="M3511" s="103" t="e">
        <f>#REF!</f>
        <v>#REF!</v>
      </c>
      <c r="N3511" s="103" t="e">
        <f>IF(M3511=0,"",CHOOSE(M3511,"13","33","59","手入力箇所","手入力箇所","手入力箇所","手入力箇所","手入力箇所","手入力箇所","手入力箇所","手入力箇所","手入力箇所","手入力箇所"))</f>
        <v>#REF!</v>
      </c>
    </row>
    <row r="3512" spans="1:14" ht="13.8" thickBot="1" x14ac:dyDescent="0.25">
      <c r="A3512" s="37" t="s">
        <v>71</v>
      </c>
      <c r="B3512" s="17">
        <v>23</v>
      </c>
      <c r="C3512" s="17">
        <v>39</v>
      </c>
      <c r="D3512" s="17">
        <v>97</v>
      </c>
      <c r="E3512" s="17"/>
      <c r="F3512" s="17"/>
      <c r="G3512" s="17"/>
      <c r="H3512" s="17"/>
      <c r="I3512" s="17"/>
      <c r="J3512" s="64"/>
      <c r="K3512" s="70"/>
      <c r="L3512" s="109" t="s">
        <v>71</v>
      </c>
      <c r="M3512" s="103" t="e">
        <f>#REF!</f>
        <v>#REF!</v>
      </c>
      <c r="N3512" s="103" t="e">
        <f>IF(M3512=0,"",CHOOSE(M3512,"23","39","97","手入力箇所","手入力箇所","手入力箇所","手入力箇所","手入力箇所","手入力箇所","手入力箇所","手入力箇所","手入力箇所","手入力箇所"))</f>
        <v>#REF!</v>
      </c>
    </row>
    <row r="3513" spans="1:14" ht="13.8" thickBot="1" x14ac:dyDescent="0.25">
      <c r="A3513" s="29" t="s">
        <v>72</v>
      </c>
      <c r="B3513" s="18">
        <v>21</v>
      </c>
      <c r="C3513" s="18">
        <v>37</v>
      </c>
      <c r="D3513" s="18">
        <v>58</v>
      </c>
      <c r="E3513" s="18">
        <v>76</v>
      </c>
      <c r="F3513" s="18">
        <v>137</v>
      </c>
      <c r="G3513" s="18"/>
      <c r="H3513" s="18"/>
      <c r="I3513" s="18"/>
      <c r="J3513" s="62"/>
      <c r="K3513" s="69"/>
      <c r="L3513" s="109" t="s">
        <v>72</v>
      </c>
      <c r="M3513" s="103" t="e">
        <f>#REF!</f>
        <v>#REF!</v>
      </c>
      <c r="N3513" s="103" t="e">
        <f>IF(M3513=0,"",CHOOSE(M3513,"21","37","58","76","76","137","137","137","137","137","手入力箇所","手入力箇所","手入力箇所","手入力箇所","手入力箇所","手入力箇所","手入力箇所","手入力箇所","手入力箇所","手入力箇所"))</f>
        <v>#REF!</v>
      </c>
    </row>
    <row r="3514" spans="1:14" ht="13.8" thickBot="1" x14ac:dyDescent="0.25">
      <c r="A3514" s="29" t="s">
        <v>73</v>
      </c>
      <c r="B3514" s="18">
        <v>48</v>
      </c>
      <c r="C3514" s="18">
        <v>93</v>
      </c>
      <c r="D3514" s="18">
        <v>138</v>
      </c>
      <c r="E3514" s="18">
        <v>183</v>
      </c>
      <c r="F3514" s="18"/>
      <c r="G3514" s="18"/>
      <c r="H3514" s="18"/>
      <c r="I3514" s="18"/>
      <c r="J3514" s="62"/>
      <c r="K3514" s="69"/>
      <c r="L3514" s="109" t="s">
        <v>73</v>
      </c>
      <c r="M3514" s="103" t="e">
        <f>#REF!</f>
        <v>#REF!</v>
      </c>
      <c r="N3514" s="103" t="e">
        <f>IF(M3514=0,"",CHOOSE(M3514,"48","93","138","183","183","手入力箇所","手入力箇所","手入力箇所","手入力箇所","手入力箇所","手入力箇所","手入力箇所","手入力箇所","手入力箇所","手入力箇所"))</f>
        <v>#REF!</v>
      </c>
    </row>
    <row r="3515" spans="1:14" ht="37.200000000000003" thickBot="1" x14ac:dyDescent="0.25">
      <c r="A3515" s="30" t="s">
        <v>74</v>
      </c>
      <c r="B3515" s="18">
        <v>13</v>
      </c>
      <c r="C3515" s="18">
        <v>26</v>
      </c>
      <c r="D3515" s="18">
        <v>40</v>
      </c>
      <c r="E3515" s="18">
        <v>55</v>
      </c>
      <c r="F3515" s="18">
        <v>107</v>
      </c>
      <c r="G3515" s="18">
        <v>224</v>
      </c>
      <c r="H3515" s="18">
        <v>386</v>
      </c>
      <c r="I3515" s="18"/>
      <c r="J3515" s="62"/>
      <c r="K3515" s="69"/>
      <c r="L3515" s="110" t="s">
        <v>74</v>
      </c>
      <c r="M3515" s="103" t="e">
        <f>#REF!</f>
        <v>#REF!</v>
      </c>
      <c r="N3515" s="103" t="e">
        <f>IF(M3515=0,"",CHOOSE(M3515,"13","26","40","55","55","107","107","107","107","107","224","224","224","224","224","224","224","224","224","224","386","386","386","386","386","386","386","386","386","386","手入力箇所","手入力箇所","手入力箇所","手入力箇所","手入力箇所","手入力箇所","手入力箇所","手入力箇所","手入力箇所","手入力箇所"))</f>
        <v>#REF!</v>
      </c>
    </row>
    <row r="3516" spans="1:14" ht="13.8" thickBot="1" x14ac:dyDescent="0.25">
      <c r="A3516" s="29" t="s">
        <v>75</v>
      </c>
      <c r="B3516" s="18">
        <v>36</v>
      </c>
      <c r="C3516" s="18">
        <v>98</v>
      </c>
      <c r="D3516" s="18">
        <v>173</v>
      </c>
      <c r="E3516" s="18">
        <v>274</v>
      </c>
      <c r="F3516" s="18"/>
      <c r="G3516" s="18"/>
      <c r="H3516" s="18"/>
      <c r="I3516" s="18"/>
      <c r="J3516" s="62"/>
      <c r="K3516" s="69"/>
      <c r="L3516" s="109" t="s">
        <v>75</v>
      </c>
      <c r="M3516" s="103" t="e">
        <f>#REF!</f>
        <v>#REF!</v>
      </c>
      <c r="N3516" s="103" t="e">
        <f>IF(M3516=0,"",CHOOSE(M3516,"36","98","173","274","274","手入力箇所","手入力箇所","手入力箇所","手入力箇所","手入力箇所","手入力箇所","手入力箇所","手入力箇所","手入力箇所","手入力箇所"))</f>
        <v>#REF!</v>
      </c>
    </row>
    <row r="3517" spans="1:14" ht="37.200000000000003" thickBot="1" x14ac:dyDescent="0.25">
      <c r="A3517" s="30" t="s">
        <v>76</v>
      </c>
      <c r="B3517" s="18">
        <v>127</v>
      </c>
      <c r="C3517" s="18">
        <v>127</v>
      </c>
      <c r="D3517" s="18">
        <v>127</v>
      </c>
      <c r="E3517" s="18">
        <v>127</v>
      </c>
      <c r="F3517" s="18"/>
      <c r="G3517" s="18"/>
      <c r="H3517" s="18"/>
      <c r="I3517" s="18"/>
      <c r="J3517" s="62"/>
      <c r="K3517" s="69"/>
      <c r="L3517" s="110" t="s">
        <v>76</v>
      </c>
      <c r="M3517" s="103" t="e">
        <f>#REF!</f>
        <v>#REF!</v>
      </c>
      <c r="N3517" s="103" t="e">
        <f>IF(M3517=0,"",CHOOSE(M3517,"127","127","127","127","127","手入力箇所","手入力箇所","手入力箇所","手入力箇所","手入力箇所","手入力箇所","手入力箇所","手入力箇所","手入力箇所","手入力箇所"))</f>
        <v>#REF!</v>
      </c>
    </row>
    <row r="3518" spans="1:14" ht="27" thickBot="1" x14ac:dyDescent="0.25">
      <c r="A3518" s="31" t="s">
        <v>77</v>
      </c>
      <c r="B3518" s="18">
        <v>42</v>
      </c>
      <c r="C3518" s="18">
        <v>90</v>
      </c>
      <c r="D3518" s="18">
        <v>141</v>
      </c>
      <c r="E3518" s="18">
        <v>193</v>
      </c>
      <c r="F3518" s="62"/>
      <c r="G3518" s="62"/>
      <c r="H3518" s="62"/>
      <c r="I3518" s="62"/>
      <c r="J3518" s="62"/>
      <c r="K3518" s="69"/>
      <c r="L3518" s="111" t="s">
        <v>77</v>
      </c>
      <c r="M3518" s="103" t="e">
        <f>#REF!</f>
        <v>#REF!</v>
      </c>
      <c r="N3518" s="103" t="e">
        <f>IF(M3518=0,"",CHOOSE(M3518,"42","90","141","193","1936","手入力箇所","手入力箇所","手入力箇所","手入力箇所","手入力箇所","手入力箇所","手入力箇所","手入力箇所","手入力箇所","手入力箇所"))</f>
        <v>#REF!</v>
      </c>
    </row>
    <row r="3519" spans="1:14" ht="40.200000000000003" thickBot="1" x14ac:dyDescent="0.25">
      <c r="A3519" s="31" t="s">
        <v>78</v>
      </c>
      <c r="B3519" s="18">
        <v>24</v>
      </c>
      <c r="C3519" s="18">
        <v>43</v>
      </c>
      <c r="D3519" s="18">
        <v>61</v>
      </c>
      <c r="E3519" s="18">
        <v>76</v>
      </c>
      <c r="F3519" s="62"/>
      <c r="G3519" s="62"/>
      <c r="H3519" s="62"/>
      <c r="I3519" s="62"/>
      <c r="J3519" s="62"/>
      <c r="K3519" s="69"/>
      <c r="L3519" s="111" t="s">
        <v>78</v>
      </c>
      <c r="M3519" s="103" t="e">
        <f>#REF!</f>
        <v>#REF!</v>
      </c>
      <c r="N3519" s="103" t="e">
        <f>IF(M3519=0,"",CHOOSE(M3519,"24","43","61","76","76","手入力箇所","手入力箇所","手入力箇所","手入力箇所","手入力箇所","手入力箇所","手入力箇所","手入力箇所","手入力箇所","手入力箇所"))</f>
        <v>#REF!</v>
      </c>
    </row>
    <row r="3520" spans="1:14" ht="27" thickBot="1" x14ac:dyDescent="0.25">
      <c r="A3520" s="31" t="s">
        <v>79</v>
      </c>
      <c r="B3520" s="18">
        <v>54</v>
      </c>
      <c r="C3520" s="18">
        <v>77</v>
      </c>
      <c r="D3520" s="18">
        <v>94</v>
      </c>
      <c r="E3520" s="18">
        <v>107</v>
      </c>
      <c r="F3520" s="62"/>
      <c r="G3520" s="62"/>
      <c r="H3520" s="62"/>
      <c r="I3520" s="62"/>
      <c r="J3520" s="62"/>
      <c r="K3520" s="69"/>
      <c r="L3520" s="111" t="s">
        <v>79</v>
      </c>
      <c r="M3520" s="103" t="e">
        <f>#REF!</f>
        <v>#REF!</v>
      </c>
      <c r="N3520" s="103" t="e">
        <f>IF(M3520=0,"",CHOOSE(M3520,"54","77","94","107","107","手入力箇所","手入力箇所","手入力箇所","手入力箇所","手入力箇所","手入力箇所","手入力箇所","手入力箇所","手入力箇所","手入力箇所"))</f>
        <v>#REF!</v>
      </c>
    </row>
    <row r="3521" spans="1:14" ht="40.200000000000003" thickBot="1" x14ac:dyDescent="0.25">
      <c r="A3521" s="31" t="s">
        <v>80</v>
      </c>
      <c r="B3521" s="18">
        <v>49</v>
      </c>
      <c r="C3521" s="18">
        <v>53</v>
      </c>
      <c r="D3521" s="18">
        <v>55</v>
      </c>
      <c r="E3521" s="18">
        <v>56</v>
      </c>
      <c r="F3521" s="62"/>
      <c r="G3521" s="62"/>
      <c r="H3521" s="62"/>
      <c r="I3521" s="62"/>
      <c r="J3521" s="62"/>
      <c r="K3521" s="69"/>
      <c r="L3521" s="111" t="s">
        <v>80</v>
      </c>
      <c r="M3521" s="103" t="e">
        <f>#REF!</f>
        <v>#REF!</v>
      </c>
      <c r="N3521" s="103" t="e">
        <f>IF(M3521=0,"",CHOOSE(M3521,"49","53","55","56","56","手入力箇所","手入力箇所","手入力箇所","手入力箇所","手入力箇所","手入力箇所","手入力箇所","手入力箇所","手入力箇所","手入力箇所"))</f>
        <v>#REF!</v>
      </c>
    </row>
    <row r="3522" spans="1:14" ht="40.200000000000003" thickBot="1" x14ac:dyDescent="0.25">
      <c r="A3522" s="38" t="s">
        <v>81</v>
      </c>
      <c r="B3522" s="35">
        <v>232</v>
      </c>
      <c r="C3522" s="35">
        <v>232</v>
      </c>
      <c r="D3522" s="36"/>
      <c r="E3522" s="36"/>
      <c r="F3522" s="36"/>
      <c r="G3522" s="36"/>
      <c r="H3522" s="36"/>
      <c r="I3522" s="36"/>
      <c r="J3522" s="36"/>
      <c r="K3522" s="67"/>
      <c r="L3522" s="111" t="s">
        <v>81</v>
      </c>
      <c r="M3522" s="103" t="e">
        <f>#REF!</f>
        <v>#REF!</v>
      </c>
      <c r="N3522" s="103" t="e">
        <f>IF(M3522=0,"",CHOOSE(M3522,"232","232","手入力箇所","手入力箇所","手入力箇所","手入力箇所","手入力箇所","手入力箇所","手入力箇所","手入力箇所","手入力箇所","手入力箇所"))</f>
        <v>#REF!</v>
      </c>
    </row>
    <row r="3523" spans="1:14" ht="13.8" thickBot="1" x14ac:dyDescent="0.25">
      <c r="A3523" s="39" t="s">
        <v>82</v>
      </c>
      <c r="B3523" s="17">
        <v>6</v>
      </c>
      <c r="C3523" s="17">
        <v>9</v>
      </c>
      <c r="D3523" s="17">
        <v>11</v>
      </c>
      <c r="E3523" s="17">
        <v>13</v>
      </c>
      <c r="F3523" s="17">
        <v>18</v>
      </c>
      <c r="G3523" s="17">
        <v>26</v>
      </c>
      <c r="H3523" s="17">
        <v>35</v>
      </c>
      <c r="I3523" s="17">
        <v>43</v>
      </c>
      <c r="J3523" s="17">
        <v>49</v>
      </c>
      <c r="K3523" s="70"/>
      <c r="L3523" s="111" t="s">
        <v>82</v>
      </c>
      <c r="M3523" s="103" t="e">
        <f>#REF!</f>
        <v>#REF!</v>
      </c>
      <c r="N3523" s="103" t="e">
        <f>IF(M3523=0,"",CHOOSE(M3523,"6","9","11","13","13","18","18","18","18","18","26","26","26","26","26","26","26","26","26","26","35","35","35","35","35","35","35","35","35","35","43","43","43","43","43","43","43","43","43","43","49","49","49","49","49","49","49","49","49","49","手入力箇所","手入力箇所","手入力箇所","手入力箇所","手入力箇所","手入力箇所","手入力箇所","手入力箇所","手入力箇所","手入力箇所"))</f>
        <v>#REF!</v>
      </c>
    </row>
    <row r="3524" spans="1:14" ht="13.8" thickBot="1" x14ac:dyDescent="0.25">
      <c r="A3524" s="31" t="s">
        <v>83</v>
      </c>
      <c r="B3524" s="18">
        <v>6</v>
      </c>
      <c r="C3524" s="18">
        <v>10</v>
      </c>
      <c r="D3524" s="18">
        <v>14</v>
      </c>
      <c r="E3524" s="18">
        <v>17</v>
      </c>
      <c r="F3524" s="18">
        <v>29</v>
      </c>
      <c r="G3524" s="18">
        <v>50</v>
      </c>
      <c r="H3524" s="18">
        <v>76</v>
      </c>
      <c r="I3524" s="18">
        <v>100</v>
      </c>
      <c r="J3524" s="18">
        <v>123</v>
      </c>
      <c r="K3524" s="69"/>
      <c r="L3524" s="111" t="s">
        <v>83</v>
      </c>
      <c r="M3524" s="103" t="e">
        <f>#REF!</f>
        <v>#REF!</v>
      </c>
      <c r="N3524" s="103" t="e">
        <f>IF(M3524=0,"",CHOOSE(M3524,"6","10","14","17","17","29","29","29","29","29","50","50","50","50","50","50","50","50","50","50","76","76","76","76","76","76","76","76","76","76","100","100","100","100","100","100","100","100","100","100","123","123","123","123","123","123","123","123","123","123","手入力箇所","手入力箇所","手入力箇所","手入力箇所","手入力箇所","手入力箇所","手入力箇所","手入力箇所","手入力箇所"))</f>
        <v>#REF!</v>
      </c>
    </row>
    <row r="3525" spans="1:14" ht="27" thickBot="1" x14ac:dyDescent="0.25">
      <c r="A3525" s="32" t="s">
        <v>84</v>
      </c>
      <c r="B3525" s="20">
        <v>9</v>
      </c>
      <c r="C3525" s="20">
        <v>15</v>
      </c>
      <c r="D3525" s="20">
        <v>20</v>
      </c>
      <c r="E3525" s="20">
        <v>24</v>
      </c>
      <c r="F3525" s="20">
        <v>39</v>
      </c>
      <c r="G3525" s="20">
        <v>65</v>
      </c>
      <c r="H3525" s="63"/>
      <c r="I3525" s="63"/>
      <c r="J3525" s="63"/>
      <c r="K3525" s="106"/>
      <c r="L3525" s="111" t="s">
        <v>84</v>
      </c>
      <c r="M3525" s="103" t="e">
        <f>#REF!</f>
        <v>#REF!</v>
      </c>
      <c r="N3525" s="103" t="e">
        <f>IF(M3525=0,"",CHOOSE(M3525,"9","15","20","24","24","39","39","39","39","39","65","65","65","65","65","65","65","65","65","65","手入力箇所","手入力箇所","手入力箇所","手入力箇所","手入力箇所","手入力箇所","手入力箇所","手入力箇所","手入力箇所","手入力箇所"))</f>
        <v>#REF!</v>
      </c>
    </row>
    <row r="3528" spans="1:14" ht="13.8" thickBot="1" x14ac:dyDescent="0.25"/>
    <row r="3529" spans="1:14" ht="13.8" thickBot="1" x14ac:dyDescent="0.25">
      <c r="A3529" s="688" t="e">
        <f>#REF!</f>
        <v>#REF!</v>
      </c>
      <c r="B3529" s="688"/>
      <c r="C3529" s="688"/>
      <c r="D3529" s="689" t="s">
        <v>192</v>
      </c>
      <c r="E3529" s="689"/>
      <c r="F3529" s="689"/>
      <c r="G3529" s="689"/>
      <c r="H3529" s="689"/>
      <c r="I3529" s="689"/>
      <c r="J3529" s="689"/>
      <c r="K3529" s="689"/>
      <c r="L3529" s="689"/>
      <c r="M3529" s="689"/>
      <c r="N3529" s="689"/>
    </row>
    <row r="3530" spans="1:14" ht="13.8" thickBot="1" x14ac:dyDescent="0.25">
      <c r="A3530" s="65"/>
      <c r="B3530" s="33">
        <v>1</v>
      </c>
      <c r="C3530" s="24">
        <v>2</v>
      </c>
      <c r="D3530" s="24">
        <v>3</v>
      </c>
      <c r="E3530" s="24" t="s">
        <v>58</v>
      </c>
      <c r="F3530" s="24" t="s">
        <v>59</v>
      </c>
      <c r="G3530" s="24" t="s">
        <v>60</v>
      </c>
      <c r="H3530" s="24" t="s">
        <v>61</v>
      </c>
      <c r="I3530" s="24" t="s">
        <v>62</v>
      </c>
      <c r="J3530" s="24" t="s">
        <v>194</v>
      </c>
      <c r="K3530" s="25" t="s">
        <v>85</v>
      </c>
      <c r="L3530" s="105" t="s">
        <v>189</v>
      </c>
      <c r="M3530" s="105" t="s">
        <v>188</v>
      </c>
      <c r="N3530" s="105" t="s">
        <v>51</v>
      </c>
    </row>
    <row r="3531" spans="1:14" ht="13.8" thickBot="1" x14ac:dyDescent="0.25">
      <c r="A3531" s="26" t="s">
        <v>56</v>
      </c>
      <c r="B3531" s="22">
        <v>5</v>
      </c>
      <c r="C3531" s="22">
        <v>7</v>
      </c>
      <c r="D3531" s="22">
        <v>8</v>
      </c>
      <c r="E3531" s="22">
        <v>8</v>
      </c>
      <c r="F3531" s="22">
        <v>10</v>
      </c>
      <c r="G3531" s="22">
        <v>13</v>
      </c>
      <c r="H3531" s="22">
        <v>16</v>
      </c>
      <c r="I3531" s="22"/>
      <c r="J3531" s="23"/>
      <c r="K3531" s="1"/>
      <c r="L3531" s="26" t="s">
        <v>56</v>
      </c>
      <c r="M3531" s="104" t="e">
        <f>#REF!</f>
        <v>#REF!</v>
      </c>
      <c r="N3531" s="112" t="e">
        <f>IF(M3531=0,"",CHOOSE(M3531,"5","7","8","8","8","10","10","10","10","10","13","13","13","13","13","13","13","13","13","13","16","16","16","16","16","16","16","16","16","16","16","手入力箇所","手入力箇所","手入力箇所","手入力箇所","手入力箇所","手入力箇所","手入力箇所","手入力箇所","手入力箇所","手入力箇所"))</f>
        <v>#REF!</v>
      </c>
    </row>
    <row r="3532" spans="1:14" ht="13.8" thickBot="1" x14ac:dyDescent="0.25">
      <c r="A3532" s="27" t="s">
        <v>57</v>
      </c>
      <c r="B3532" s="18">
        <v>5</v>
      </c>
      <c r="C3532" s="18">
        <v>7</v>
      </c>
      <c r="D3532" s="18">
        <v>8</v>
      </c>
      <c r="E3532" s="18">
        <v>9</v>
      </c>
      <c r="F3532" s="18">
        <v>12</v>
      </c>
      <c r="G3532" s="18">
        <v>16</v>
      </c>
      <c r="H3532" s="18"/>
      <c r="I3532" s="18"/>
      <c r="J3532" s="62"/>
      <c r="K3532" s="19"/>
      <c r="L3532" s="27" t="s">
        <v>57</v>
      </c>
      <c r="M3532" s="104" t="e">
        <f>#REF!</f>
        <v>#REF!</v>
      </c>
      <c r="N3532" s="113" t="e">
        <f>IF(M3532=0,"",CHOOSE(M3532,"5","7","8","9","9","12","12","12","12","12","16","16","16","16","16","16","16","16","16","16","手入力箇所","手入力箇所","手入力箇所","手入力箇所","手入力箇所","手入力箇所","手入力箇所","手入力箇所","手入力箇所","手入力箇所"))</f>
        <v>#REF!</v>
      </c>
    </row>
    <row r="3533" spans="1:14" ht="48.6" thickBot="1" x14ac:dyDescent="0.25">
      <c r="A3533" s="28" t="s">
        <v>64</v>
      </c>
      <c r="B3533" s="18">
        <v>6</v>
      </c>
      <c r="C3533" s="18"/>
      <c r="D3533" s="18"/>
      <c r="E3533" s="18"/>
      <c r="F3533" s="18"/>
      <c r="G3533" s="18"/>
      <c r="H3533" s="18"/>
      <c r="I3533" s="18"/>
      <c r="J3533" s="62"/>
      <c r="K3533" s="19"/>
      <c r="L3533" s="28" t="s">
        <v>64</v>
      </c>
      <c r="M3533" s="104" t="e">
        <f>#REF!</f>
        <v>#REF!</v>
      </c>
      <c r="N3533" s="113" t="e">
        <f>IF(M3533=0,"",CHOOSE(M3533,"6","手入力箇所","手入力箇所","手入力箇所","手入力箇所","手入力箇所","手入力箇所","手入力箇所","手入力箇所","手入力箇所","手入力箇所","",""))</f>
        <v>#REF!</v>
      </c>
    </row>
    <row r="3534" spans="1:14" ht="48.6" thickBot="1" x14ac:dyDescent="0.25">
      <c r="A3534" s="28" t="s">
        <v>65</v>
      </c>
      <c r="B3534" s="18">
        <v>6</v>
      </c>
      <c r="C3534" s="18"/>
      <c r="D3534" s="18"/>
      <c r="E3534" s="18"/>
      <c r="F3534" s="18"/>
      <c r="G3534" s="18"/>
      <c r="H3534" s="18"/>
      <c r="I3534" s="18"/>
      <c r="J3534" s="62"/>
      <c r="K3534" s="19"/>
      <c r="L3534" s="28" t="s">
        <v>65</v>
      </c>
      <c r="M3534" s="104" t="e">
        <f>#REF!</f>
        <v>#REF!</v>
      </c>
      <c r="N3534" s="113" t="e">
        <f>IF(M3534=0,"",CHOOSE(M3534,"6","手入力箇所","手入力箇所","手入力箇所","手入力箇所","手入力箇所","手入力箇所","手入力箇所","手入力箇所","手入力箇所","手入力箇所","",""))</f>
        <v>#REF!</v>
      </c>
    </row>
    <row r="3535" spans="1:14" ht="24.6" thickBot="1" x14ac:dyDescent="0.25">
      <c r="A3535" s="28" t="s">
        <v>66</v>
      </c>
      <c r="B3535" s="18">
        <v>5</v>
      </c>
      <c r="C3535" s="18">
        <v>7</v>
      </c>
      <c r="D3535" s="18">
        <v>8</v>
      </c>
      <c r="E3535" s="18">
        <v>9</v>
      </c>
      <c r="F3535" s="18">
        <v>12</v>
      </c>
      <c r="G3535" s="18"/>
      <c r="H3535" s="18"/>
      <c r="I3535" s="18"/>
      <c r="J3535" s="62"/>
      <c r="K3535" s="19"/>
      <c r="L3535" s="28" t="s">
        <v>66</v>
      </c>
      <c r="M3535" s="104" t="e">
        <f>#REF!</f>
        <v>#REF!</v>
      </c>
      <c r="N3535" s="113" t="e">
        <f>IF(M3535=0,"",CHOOSE(M3535,"5","7","8","9","9","12","12","12","12","12","手入力箇所","手入力箇所","手入力箇所","手入力箇所","手入力箇所","手入力箇所","手入力箇所","手入力箇所","手入力箇所","手入力箇所"))</f>
        <v>#REF!</v>
      </c>
    </row>
    <row r="3536" spans="1:14" ht="36.6" thickBot="1" x14ac:dyDescent="0.25">
      <c r="A3536" s="28" t="s">
        <v>67</v>
      </c>
      <c r="B3536" s="18">
        <v>4</v>
      </c>
      <c r="C3536" s="18">
        <v>5</v>
      </c>
      <c r="D3536" s="18">
        <v>5</v>
      </c>
      <c r="E3536" s="18">
        <v>6</v>
      </c>
      <c r="F3536" s="18"/>
      <c r="G3536" s="18"/>
      <c r="H3536" s="18"/>
      <c r="I3536" s="18"/>
      <c r="J3536" s="62"/>
      <c r="K3536" s="19"/>
      <c r="L3536" s="28" t="s">
        <v>67</v>
      </c>
      <c r="M3536" s="104" t="e">
        <f>#REF!</f>
        <v>#REF!</v>
      </c>
      <c r="N3536" s="113" t="e">
        <f>IF(M3536=0,"",CHOOSE(M3536,"4","5","5","6","6","手入力箇所","手入力箇所","手入力箇所","手入力箇所","手入力箇所","手入力箇所","手入力箇所","手入力箇所","手入力箇所","手入力箇所"))</f>
        <v>#REF!</v>
      </c>
    </row>
    <row r="3537" spans="1:14" ht="24.6" thickBot="1" x14ac:dyDescent="0.25">
      <c r="A3537" s="28" t="s">
        <v>68</v>
      </c>
      <c r="B3537" s="18">
        <v>12</v>
      </c>
      <c r="C3537" s="18">
        <v>12</v>
      </c>
      <c r="D3537" s="18">
        <v>12</v>
      </c>
      <c r="E3537" s="18">
        <v>12</v>
      </c>
      <c r="F3537" s="18">
        <v>12</v>
      </c>
      <c r="G3537" s="18">
        <v>12</v>
      </c>
      <c r="H3537" s="18">
        <v>12</v>
      </c>
      <c r="I3537" s="18"/>
      <c r="J3537" s="62"/>
      <c r="K3537" s="19"/>
      <c r="L3537" s="28" t="s">
        <v>68</v>
      </c>
      <c r="M3537" s="104" t="e">
        <f>#REF!</f>
        <v>#REF!</v>
      </c>
      <c r="N3537" s="113" t="e">
        <f>IF(M3537=0,"",CHOOSE(M3537,"12","12","12","12","12","12","12","12","12","12","12","12","12","12","12","12","12","12","12","12","12","12","12","12","12","12","12","12","12","12","手入力箇所","手入力箇所","手入力箇所","手入力箇所","手入力箇所","手入力箇所","手入力箇所","手入力箇所","手入力箇所","手入力箇所"))</f>
        <v>#REF!</v>
      </c>
    </row>
    <row r="3538" spans="1:14" ht="36.6" thickBot="1" x14ac:dyDescent="0.25">
      <c r="A3538" s="28" t="s">
        <v>69</v>
      </c>
      <c r="B3538" s="18">
        <v>7</v>
      </c>
      <c r="C3538" s="18">
        <v>7</v>
      </c>
      <c r="D3538" s="18">
        <v>7</v>
      </c>
      <c r="E3538" s="18">
        <v>7</v>
      </c>
      <c r="F3538" s="18">
        <v>7</v>
      </c>
      <c r="G3538" s="18"/>
      <c r="H3538" s="18"/>
      <c r="I3538" s="18"/>
      <c r="J3538" s="62"/>
      <c r="K3538" s="19"/>
      <c r="L3538" s="28" t="s">
        <v>69</v>
      </c>
      <c r="M3538" s="104" t="e">
        <f>#REF!</f>
        <v>#REF!</v>
      </c>
      <c r="N3538" s="113" t="e">
        <f>IF(M3538=0,"",CHOOSE(M3538,"7","7","7","7","7","7","7","7","7","7","手入力箇所","手入力箇所","手入力箇所","手入力箇所","手入力箇所","手入力箇所","手入力箇所","手入力箇所","手入力箇所","手入力箇所"))</f>
        <v>#REF!</v>
      </c>
    </row>
    <row r="3539" spans="1:14" ht="13.8" thickBot="1" x14ac:dyDescent="0.25">
      <c r="A3539" s="27" t="s">
        <v>63</v>
      </c>
      <c r="B3539" s="18">
        <v>4</v>
      </c>
      <c r="C3539" s="18">
        <v>5</v>
      </c>
      <c r="D3539" s="18">
        <v>7</v>
      </c>
      <c r="E3539" s="18">
        <v>8</v>
      </c>
      <c r="F3539" s="18">
        <v>11</v>
      </c>
      <c r="G3539" s="18">
        <v>16</v>
      </c>
      <c r="H3539" s="18">
        <v>22</v>
      </c>
      <c r="I3539" s="18">
        <v>26</v>
      </c>
      <c r="J3539" s="18">
        <v>31</v>
      </c>
      <c r="K3539" s="19"/>
      <c r="L3539" s="27" t="s">
        <v>63</v>
      </c>
      <c r="M3539" s="104" t="e">
        <f>#REF!</f>
        <v>#REF!</v>
      </c>
      <c r="N3539" s="113" t="e">
        <f>IF(M3539=0,"",CHOOSE(M3539,"4","5","7","8","8","11","11","11","11","11","16","16","16","16","16","16","16","16","16","16","22","22","22","22","22","22","22","22","22","22","26","26","26","26","26","26","26","26","26","26","31","31","31","31","31","31","31","31","31","31","31","手入力箇所","手入力箇所","手入力箇所","手入力箇所","手入力箇所","手入力箇所","手入力箇所","手入力箇所","手入力箇所","手入力箇所"))</f>
        <v>#REF!</v>
      </c>
    </row>
    <row r="3540" spans="1:14" ht="24.6" thickBot="1" x14ac:dyDescent="0.25">
      <c r="A3540" s="28" t="s">
        <v>70</v>
      </c>
      <c r="B3540" s="18">
        <v>5</v>
      </c>
      <c r="C3540" s="18">
        <v>6</v>
      </c>
      <c r="D3540" s="18">
        <v>7</v>
      </c>
      <c r="E3540" s="18"/>
      <c r="F3540" s="18"/>
      <c r="G3540" s="18"/>
      <c r="H3540" s="18"/>
      <c r="I3540" s="18"/>
      <c r="J3540" s="62"/>
      <c r="K3540" s="19"/>
      <c r="L3540" s="28" t="s">
        <v>70</v>
      </c>
      <c r="M3540" s="104" t="e">
        <f>#REF!</f>
        <v>#REF!</v>
      </c>
      <c r="N3540" s="113" t="e">
        <f>IF(M3540=0,"",CHOOSE(M3540,"5","6","7","手入力箇所","手入力箇所","手入力箇所","手入力箇所","手入力箇所","手入力箇所","手入力箇所","手入力箇所","手入力箇所","手入力箇所"))</f>
        <v>#REF!</v>
      </c>
    </row>
    <row r="3541" spans="1:14" ht="13.8" thickBot="1" x14ac:dyDescent="0.25">
      <c r="A3541" s="29" t="s">
        <v>71</v>
      </c>
      <c r="B3541" s="18">
        <v>3</v>
      </c>
      <c r="C3541" s="18">
        <v>6</v>
      </c>
      <c r="D3541" s="18">
        <v>19</v>
      </c>
      <c r="E3541" s="18"/>
      <c r="F3541" s="18"/>
      <c r="G3541" s="18"/>
      <c r="H3541" s="18"/>
      <c r="I3541" s="18"/>
      <c r="J3541" s="62"/>
      <c r="K3541" s="19"/>
      <c r="L3541" s="29" t="s">
        <v>71</v>
      </c>
      <c r="M3541" s="104" t="e">
        <f>#REF!</f>
        <v>#REF!</v>
      </c>
      <c r="N3541" s="113" t="e">
        <f>IF(M3541=0,"",CHOOSE(M3541,"3","6","19","手入力箇所","手入力箇所","手入力箇所","手入力箇所","手入力箇所","手入力箇所","手入力箇所","手入力箇所","手入力箇所","手入力箇所"))</f>
        <v>#REF!</v>
      </c>
    </row>
    <row r="3542" spans="1:14" ht="13.8" thickBot="1" x14ac:dyDescent="0.25">
      <c r="A3542" s="29" t="s">
        <v>72</v>
      </c>
      <c r="B3542" s="18">
        <v>1</v>
      </c>
      <c r="C3542" s="18">
        <v>3</v>
      </c>
      <c r="D3542" s="18">
        <v>5</v>
      </c>
      <c r="E3542" s="18">
        <v>9</v>
      </c>
      <c r="F3542" s="18">
        <v>26</v>
      </c>
      <c r="G3542" s="18"/>
      <c r="H3542" s="18"/>
      <c r="I3542" s="18"/>
      <c r="J3542" s="62"/>
      <c r="K3542" s="19"/>
      <c r="L3542" s="29" t="s">
        <v>72</v>
      </c>
      <c r="M3542" s="104" t="e">
        <f>#REF!</f>
        <v>#REF!</v>
      </c>
      <c r="N3542" s="113" t="e">
        <f>IF(M3542=0,"",CHOOSE(M3542,"1","3","5","9","9","26","26","26","26","26","手入力箇所","手入力箇所","手入力箇所","手入力箇所","手入力箇所","手入力箇所","手入力箇所","手入力箇所","手入力箇所","手入力箇所"))</f>
        <v>#REF!</v>
      </c>
    </row>
    <row r="3543" spans="1:14" ht="13.8" thickBot="1" x14ac:dyDescent="0.25">
      <c r="A3543" s="29" t="s">
        <v>73</v>
      </c>
      <c r="B3543" s="18">
        <v>4</v>
      </c>
      <c r="C3543" s="18">
        <v>11</v>
      </c>
      <c r="D3543" s="18">
        <v>20</v>
      </c>
      <c r="E3543" s="18">
        <v>33</v>
      </c>
      <c r="F3543" s="18"/>
      <c r="G3543" s="18"/>
      <c r="H3543" s="18"/>
      <c r="I3543" s="18"/>
      <c r="J3543" s="62"/>
      <c r="K3543" s="19"/>
      <c r="L3543" s="29" t="s">
        <v>73</v>
      </c>
      <c r="M3543" s="104" t="e">
        <f>#REF!</f>
        <v>#REF!</v>
      </c>
      <c r="N3543" s="113" t="e">
        <f>IF(M3543=0,"",CHOOSE(M3543,"4","11","20","33","33","手入力箇所","手入力箇所","手入力箇所","手入力箇所","手入力箇所","手入力箇所","手入力箇所","手入力箇所","手入力箇所","手入力箇所"))</f>
        <v>#REF!</v>
      </c>
    </row>
    <row r="3544" spans="1:14" ht="37.200000000000003" thickBot="1" x14ac:dyDescent="0.25">
      <c r="A3544" s="30" t="s">
        <v>74</v>
      </c>
      <c r="B3544" s="18">
        <v>4</v>
      </c>
      <c r="C3544" s="18">
        <v>6</v>
      </c>
      <c r="D3544" s="18">
        <v>8</v>
      </c>
      <c r="E3544" s="18">
        <v>10</v>
      </c>
      <c r="F3544" s="18">
        <v>15</v>
      </c>
      <c r="G3544" s="18">
        <v>23</v>
      </c>
      <c r="H3544" s="18">
        <v>33</v>
      </c>
      <c r="I3544" s="18"/>
      <c r="J3544" s="62"/>
      <c r="K3544" s="19"/>
      <c r="L3544" s="30" t="s">
        <v>74</v>
      </c>
      <c r="M3544" s="104" t="e">
        <f>#REF!</f>
        <v>#REF!</v>
      </c>
      <c r="N3544" s="113" t="e">
        <f>IF(M3544=0,"",CHOOSE(M3544,"4","6","8","10","10","15","15","15","15","15","23","23","23","23","23","23","23","23","23","23","33","33","33","33","33","33","33","33","33","33","手入力箇所","手入力箇所","手入力箇所","手入力箇所","手入力箇所","手入力箇所","手入力箇所","手入力箇所","手入力箇所","手入力箇所"))</f>
        <v>#REF!</v>
      </c>
    </row>
    <row r="3545" spans="1:14" ht="13.8" thickBot="1" x14ac:dyDescent="0.25">
      <c r="A3545" s="29" t="s">
        <v>75</v>
      </c>
      <c r="B3545" s="18">
        <v>6</v>
      </c>
      <c r="C3545" s="18">
        <v>14</v>
      </c>
      <c r="D3545" s="18">
        <v>25</v>
      </c>
      <c r="E3545" s="18">
        <v>39</v>
      </c>
      <c r="F3545" s="18"/>
      <c r="G3545" s="18"/>
      <c r="H3545" s="18"/>
      <c r="I3545" s="18"/>
      <c r="J3545" s="62"/>
      <c r="K3545" s="19"/>
      <c r="L3545" s="29" t="s">
        <v>75</v>
      </c>
      <c r="M3545" s="104" t="e">
        <f>#REF!</f>
        <v>#REF!</v>
      </c>
      <c r="N3545" s="113" t="e">
        <f>IF(M3545=0,"",CHOOSE(M3545,"6","14","25","39","39","手入力箇所","手入力箇所","手入力箇所","手入力箇所","手入力箇所","手入力箇所","手入力箇所","手入力箇所","手入力箇所","手入力箇所"))</f>
        <v>#REF!</v>
      </c>
    </row>
    <row r="3546" spans="1:14" ht="37.200000000000003" thickBot="1" x14ac:dyDescent="0.25">
      <c r="A3546" s="30" t="s">
        <v>76</v>
      </c>
      <c r="B3546" s="18">
        <v>2</v>
      </c>
      <c r="C3546" s="18">
        <v>3</v>
      </c>
      <c r="D3546" s="18">
        <v>6</v>
      </c>
      <c r="E3546" s="18">
        <v>9</v>
      </c>
      <c r="F3546" s="18"/>
      <c r="G3546" s="18"/>
      <c r="H3546" s="18"/>
      <c r="I3546" s="18"/>
      <c r="J3546" s="62"/>
      <c r="K3546" s="19"/>
      <c r="L3546" s="30" t="s">
        <v>76</v>
      </c>
      <c r="M3546" s="104" t="e">
        <f>#REF!</f>
        <v>#REF!</v>
      </c>
      <c r="N3546" s="113" t="e">
        <f>IF(M3546=0,"",CHOOSE(M3546,"2","3","6","9","9","手入力箇所","手入力箇所","手入力箇所","手入力箇所","手入力箇所","手入力箇所","手入力箇所","手入力箇所","手入力箇所","手入力箇所"))</f>
        <v>#REF!</v>
      </c>
    </row>
    <row r="3547" spans="1:14" ht="27" thickBot="1" x14ac:dyDescent="0.25">
      <c r="A3547" s="31" t="s">
        <v>77</v>
      </c>
      <c r="B3547" s="18">
        <v>12</v>
      </c>
      <c r="C3547" s="18">
        <v>18</v>
      </c>
      <c r="D3547" s="18">
        <v>22</v>
      </c>
      <c r="E3547" s="18">
        <v>26</v>
      </c>
      <c r="F3547" s="62"/>
      <c r="G3547" s="62"/>
      <c r="H3547" s="62"/>
      <c r="I3547" s="62"/>
      <c r="J3547" s="62"/>
      <c r="K3547" s="19"/>
      <c r="L3547" s="31" t="s">
        <v>77</v>
      </c>
      <c r="M3547" s="104" t="e">
        <f>#REF!</f>
        <v>#REF!</v>
      </c>
      <c r="N3547" s="113" t="e">
        <f>IF(M3547=0,"",CHOOSE(M3547,"12","18","22","26","26","手入力箇所","手入力箇所","手入力箇所","手入力箇所","手入力箇所","手入力箇所","手入力箇所","手入力箇所","手入力箇所","手入力箇所"))</f>
        <v>#REF!</v>
      </c>
    </row>
    <row r="3548" spans="1:14" ht="40.200000000000003" thickBot="1" x14ac:dyDescent="0.25">
      <c r="A3548" s="31" t="s">
        <v>78</v>
      </c>
      <c r="B3548" s="18">
        <v>5</v>
      </c>
      <c r="C3548" s="18">
        <v>8</v>
      </c>
      <c r="D3548" s="18">
        <v>11</v>
      </c>
      <c r="E3548" s="18">
        <v>14</v>
      </c>
      <c r="F3548" s="62"/>
      <c r="G3548" s="62"/>
      <c r="H3548" s="62"/>
      <c r="I3548" s="62"/>
      <c r="J3548" s="62"/>
      <c r="K3548" s="19"/>
      <c r="L3548" s="31" t="s">
        <v>78</v>
      </c>
      <c r="M3548" s="104" t="e">
        <f>#REF!</f>
        <v>#REF!</v>
      </c>
      <c r="N3548" s="113" t="e">
        <f>IF(M3548=0,"",CHOOSE(M3548,"5","8","11","14","14","手入力箇所","手入力箇所","手入力箇所","手入力箇所","手入力箇所","手入力箇所","手入力箇所","手入力箇所","手入力箇所","手入力箇所"))</f>
        <v>#REF!</v>
      </c>
    </row>
    <row r="3549" spans="1:14" ht="27" thickBot="1" x14ac:dyDescent="0.25">
      <c r="A3549" s="31" t="s">
        <v>79</v>
      </c>
      <c r="B3549" s="18">
        <v>6</v>
      </c>
      <c r="C3549" s="18">
        <v>11</v>
      </c>
      <c r="D3549" s="18">
        <v>16</v>
      </c>
      <c r="E3549" s="18">
        <v>21</v>
      </c>
      <c r="F3549" s="62"/>
      <c r="G3549" s="62"/>
      <c r="H3549" s="62"/>
      <c r="I3549" s="62"/>
      <c r="J3549" s="62"/>
      <c r="K3549" s="19"/>
      <c r="L3549" s="31" t="s">
        <v>79</v>
      </c>
      <c r="M3549" s="104" t="e">
        <f>#REF!</f>
        <v>#REF!</v>
      </c>
      <c r="N3549" s="113" t="e">
        <f>IF(M3549=0,"",CHOOSE(M3549,"6","11","16","21","21","手入力箇所","手入力箇所","手入力箇所","手入力箇所","手入力箇所","手入力箇所","手入力箇所","手入力箇所","手入力箇所"))</f>
        <v>#REF!</v>
      </c>
    </row>
    <row r="3550" spans="1:14" ht="40.200000000000003" thickBot="1" x14ac:dyDescent="0.25">
      <c r="A3550" s="31" t="s">
        <v>80</v>
      </c>
      <c r="B3550" s="18">
        <v>5</v>
      </c>
      <c r="C3550" s="18">
        <v>7</v>
      </c>
      <c r="D3550" s="18">
        <v>9</v>
      </c>
      <c r="E3550" s="18">
        <v>10</v>
      </c>
      <c r="F3550" s="62"/>
      <c r="G3550" s="62"/>
      <c r="H3550" s="62"/>
      <c r="I3550" s="62"/>
      <c r="J3550" s="62"/>
      <c r="K3550" s="19"/>
      <c r="L3550" s="31" t="s">
        <v>80</v>
      </c>
      <c r="M3550" s="104" t="e">
        <f>#REF!</f>
        <v>#REF!</v>
      </c>
      <c r="N3550" s="113" t="e">
        <f>IF(M3550=0,"",CHOOSE(M3550,"5","7","9","10","10","手入力箇所","手入力箇所","手入力箇所","手入力箇所","手入力箇所","手入力箇所","手入力箇所","手入力箇所","手入力箇所"))</f>
        <v>#REF!</v>
      </c>
    </row>
    <row r="3551" spans="1:14" ht="40.200000000000003" thickBot="1" x14ac:dyDescent="0.25">
      <c r="A3551" s="31" t="s">
        <v>81</v>
      </c>
      <c r="B3551" s="18">
        <v>9</v>
      </c>
      <c r="C3551" s="18">
        <v>14</v>
      </c>
      <c r="D3551" s="62"/>
      <c r="E3551" s="62"/>
      <c r="F3551" s="62"/>
      <c r="G3551" s="62"/>
      <c r="H3551" s="62"/>
      <c r="I3551" s="62"/>
      <c r="J3551" s="62"/>
      <c r="K3551" s="19"/>
      <c r="L3551" s="31" t="s">
        <v>81</v>
      </c>
      <c r="M3551" s="104" t="e">
        <f>#REF!</f>
        <v>#REF!</v>
      </c>
      <c r="N3551" s="113" t="e">
        <f>IF(M3551=0,"",CHOOSE(M3551,"9","14","手入力箇所","手入力箇所","手入力箇所","手入力箇所","手入力箇所","手入力箇所","手入力箇所","手入力箇所","手入力箇所","手入力箇所"))</f>
        <v>#REF!</v>
      </c>
    </row>
    <row r="3552" spans="1:14" ht="13.8" thickBot="1" x14ac:dyDescent="0.25">
      <c r="A3552" s="31" t="s">
        <v>82</v>
      </c>
      <c r="B3552" s="18">
        <v>3</v>
      </c>
      <c r="C3552" s="18">
        <v>4</v>
      </c>
      <c r="D3552" s="18">
        <v>4</v>
      </c>
      <c r="E3552" s="18">
        <v>5</v>
      </c>
      <c r="F3552" s="18">
        <v>6</v>
      </c>
      <c r="G3552" s="18">
        <v>8</v>
      </c>
      <c r="H3552" s="18">
        <v>9</v>
      </c>
      <c r="I3552" s="18">
        <v>11</v>
      </c>
      <c r="J3552" s="18">
        <v>12</v>
      </c>
      <c r="K3552" s="19"/>
      <c r="L3552" s="31" t="s">
        <v>82</v>
      </c>
      <c r="M3552" s="104" t="e">
        <f>#REF!</f>
        <v>#REF!</v>
      </c>
      <c r="N3552" s="113" t="e">
        <f>IF(M3552=0,"",CHOOSE(M3552,"3","4","4","5","5","6","6","6","6","6","8","8","8","8","8","8","8","8","8","8","9","9","9","9","9","9","9","9","9","9","11","11","11","11","11","11","11","11","11","11","12","12","12","12","12","12","12","12","12","12","12","手入力箇所","手入力箇所","手入力箇所","手入力箇所","手入力箇所","手入力箇所","手入力箇所","手入力箇所","手入力箇所","手入力箇所"))</f>
        <v>#REF!</v>
      </c>
    </row>
    <row r="3553" spans="1:14" ht="13.8" thickBot="1" x14ac:dyDescent="0.25">
      <c r="A3553" s="31" t="s">
        <v>83</v>
      </c>
      <c r="B3553" s="18">
        <v>3</v>
      </c>
      <c r="C3553" s="18">
        <v>4</v>
      </c>
      <c r="D3553" s="18">
        <v>4</v>
      </c>
      <c r="E3553" s="18">
        <v>5</v>
      </c>
      <c r="F3553" s="18">
        <v>6</v>
      </c>
      <c r="G3553" s="18">
        <v>8</v>
      </c>
      <c r="H3553" s="18">
        <v>10</v>
      </c>
      <c r="I3553" s="18">
        <v>12</v>
      </c>
      <c r="J3553" s="18">
        <v>13</v>
      </c>
      <c r="K3553" s="19"/>
      <c r="L3553" s="31" t="s">
        <v>83</v>
      </c>
      <c r="M3553" s="104" t="e">
        <f>#REF!</f>
        <v>#REF!</v>
      </c>
      <c r="N3553" s="113" t="e">
        <f>IF(M3553=0,"",CHOOSE(M3553,"3","4","4","5","5","6","6","6","6","6","8","8","8","8","8","8","8","8","8","8","10","10","10","10","10","10","10","10","10","10","12","12","12","12","12","12","12","12","12","12","13","13","13","13","13","13","13","13","13","13","13","手入力箇所","手入力箇所","手入力箇所","手入力箇所","手入力箇所","手入力箇所","手入力箇所","手入力箇所","手入力箇所","手入力箇所"))</f>
        <v>#REF!</v>
      </c>
    </row>
    <row r="3554" spans="1:14" ht="27" thickBot="1" x14ac:dyDescent="0.25">
      <c r="A3554" s="32" t="s">
        <v>84</v>
      </c>
      <c r="B3554" s="20">
        <v>1</v>
      </c>
      <c r="C3554" s="20">
        <v>2</v>
      </c>
      <c r="D3554" s="20">
        <v>3</v>
      </c>
      <c r="E3554" s="20">
        <v>4</v>
      </c>
      <c r="F3554" s="20">
        <v>8</v>
      </c>
      <c r="G3554" s="20">
        <v>19</v>
      </c>
      <c r="H3554" s="63"/>
      <c r="I3554" s="63"/>
      <c r="J3554" s="63"/>
      <c r="K3554" s="21"/>
      <c r="L3554" s="32" t="s">
        <v>84</v>
      </c>
      <c r="M3554" s="104" t="e">
        <f>#REF!</f>
        <v>#REF!</v>
      </c>
      <c r="N3554" s="113" t="e">
        <f>IF(M3554=0,"",CHOOSE(M3554,"1","2","3","4","4","8","8","8","8","8","19","19","19","19","19","19","19","19","19","19","手入力箇所","手入力箇所","手入力箇所","手入力箇所","手入力箇所","手入力箇所","手入力箇所","手入力箇所","手入力箇所","手入力箇所"))</f>
        <v>#REF!</v>
      </c>
    </row>
    <row r="3555" spans="1:14" ht="13.8" thickBot="1" x14ac:dyDescent="0.25"/>
    <row r="3556" spans="1:14" ht="13.8" thickBot="1" x14ac:dyDescent="0.25">
      <c r="A3556" s="686" t="e">
        <f>A3529</f>
        <v>#REF!</v>
      </c>
      <c r="B3556" s="686"/>
      <c r="C3556" s="686"/>
      <c r="D3556" s="687" t="s">
        <v>193</v>
      </c>
      <c r="E3556" s="687"/>
      <c r="F3556" s="687"/>
      <c r="G3556" s="687"/>
      <c r="H3556" s="687"/>
      <c r="I3556" s="687"/>
      <c r="J3556" s="687"/>
      <c r="K3556" s="687"/>
      <c r="L3556" s="687"/>
      <c r="M3556" s="687"/>
      <c r="N3556" s="687"/>
    </row>
    <row r="3557" spans="1:14" ht="13.8" thickBot="1" x14ac:dyDescent="0.25">
      <c r="A3557" s="105"/>
      <c r="B3557" s="33">
        <v>1</v>
      </c>
      <c r="C3557" s="24">
        <v>2</v>
      </c>
      <c r="D3557" s="24">
        <v>3</v>
      </c>
      <c r="E3557" s="24" t="s">
        <v>58</v>
      </c>
      <c r="F3557" s="24" t="s">
        <v>59</v>
      </c>
      <c r="G3557" s="24" t="s">
        <v>60</v>
      </c>
      <c r="H3557" s="24" t="s">
        <v>61</v>
      </c>
      <c r="I3557" s="24" t="s">
        <v>62</v>
      </c>
      <c r="J3557" s="24" t="s">
        <v>194</v>
      </c>
      <c r="K3557" s="102" t="s">
        <v>85</v>
      </c>
      <c r="L3557" s="105" t="s">
        <v>189</v>
      </c>
      <c r="M3557" s="105" t="s">
        <v>188</v>
      </c>
      <c r="N3557" s="105" t="s">
        <v>51</v>
      </c>
    </row>
    <row r="3558" spans="1:14" ht="13.8" thickBot="1" x14ac:dyDescent="0.25">
      <c r="A3558" s="26" t="s">
        <v>56</v>
      </c>
      <c r="B3558" s="22">
        <v>16</v>
      </c>
      <c r="C3558" s="22">
        <v>25</v>
      </c>
      <c r="D3558" s="22">
        <v>32</v>
      </c>
      <c r="E3558" s="22">
        <v>38</v>
      </c>
      <c r="F3558" s="22">
        <v>56</v>
      </c>
      <c r="G3558" s="22">
        <v>87</v>
      </c>
      <c r="H3558" s="22">
        <v>121</v>
      </c>
      <c r="I3558" s="22"/>
      <c r="J3558" s="23"/>
      <c r="K3558" s="68"/>
      <c r="L3558" s="107" t="s">
        <v>56</v>
      </c>
      <c r="M3558" s="103" t="e">
        <f>#REF!</f>
        <v>#REF!</v>
      </c>
      <c r="N3558" s="103" t="e">
        <f>IF(M3558=0,"",CHOOSE(M3558,"16","25","32","38","38","56","56","56","56","56","87","87","87","87","87","87","87","87","87","87","121","121","121","121","121","121","121","121","121","121","手入力箇所","手入力箇所","手入力箇所","手入力箇所","手入力箇所","手入力箇所","手入力箇所","手入力箇所","手入力箇所","手入力箇所"))</f>
        <v>#REF!</v>
      </c>
    </row>
    <row r="3559" spans="1:14" ht="13.8" thickBot="1" x14ac:dyDescent="0.25">
      <c r="A3559" s="27" t="s">
        <v>57</v>
      </c>
      <c r="B3559" s="18">
        <v>25</v>
      </c>
      <c r="C3559" s="18">
        <v>33</v>
      </c>
      <c r="D3559" s="18">
        <v>40</v>
      </c>
      <c r="E3559" s="18">
        <v>45</v>
      </c>
      <c r="F3559" s="18">
        <v>58</v>
      </c>
      <c r="G3559" s="18">
        <v>79</v>
      </c>
      <c r="H3559" s="18"/>
      <c r="I3559" s="18"/>
      <c r="J3559" s="62"/>
      <c r="K3559" s="69"/>
      <c r="L3559" s="107" t="s">
        <v>57</v>
      </c>
      <c r="M3559" s="103" t="e">
        <f>#REF!</f>
        <v>#REF!</v>
      </c>
      <c r="N3559" s="103" t="e">
        <f>IF(M3559=0,"",CHOOSE(M3559,"25","33","40","45","45","58","58","58","58","58","79","79","79","79","79","79","79","79","79","79","手入力箇所","手入力箇所","手入力箇所","手入力箇所","手入力箇所","手入力箇所","手入力箇所","手入力箇所","手入力箇所","手入力箇所"))</f>
        <v>#REF!</v>
      </c>
    </row>
    <row r="3560" spans="1:14" ht="48.6" thickBot="1" x14ac:dyDescent="0.25">
      <c r="A3560" s="28" t="s">
        <v>64</v>
      </c>
      <c r="B3560" s="18">
        <v>32</v>
      </c>
      <c r="C3560" s="18"/>
      <c r="D3560" s="18"/>
      <c r="E3560" s="18"/>
      <c r="F3560" s="18"/>
      <c r="G3560" s="18"/>
      <c r="H3560" s="18"/>
      <c r="I3560" s="18"/>
      <c r="J3560" s="62"/>
      <c r="K3560" s="69"/>
      <c r="L3560" s="108" t="s">
        <v>64</v>
      </c>
      <c r="M3560" s="103" t="e">
        <f>#REF!</f>
        <v>#REF!</v>
      </c>
      <c r="N3560" s="103" t="e">
        <f>IF(M3560=0,"",CHOOSE(M3560,"32","手入力箇所","手入力箇所","手入力箇所","手入力箇所","手入力箇所","手入力箇所","手入力箇所","手入力箇所","手入力箇所","手入力箇所"))</f>
        <v>#REF!</v>
      </c>
    </row>
    <row r="3561" spans="1:14" ht="48.6" thickBot="1" x14ac:dyDescent="0.25">
      <c r="A3561" s="28" t="s">
        <v>65</v>
      </c>
      <c r="B3561" s="18">
        <v>36</v>
      </c>
      <c r="C3561" s="18"/>
      <c r="D3561" s="18"/>
      <c r="E3561" s="18"/>
      <c r="F3561" s="18"/>
      <c r="G3561" s="18"/>
      <c r="H3561" s="18"/>
      <c r="I3561" s="18"/>
      <c r="J3561" s="62"/>
      <c r="K3561" s="69"/>
      <c r="L3561" s="108" t="s">
        <v>65</v>
      </c>
      <c r="M3561" s="103" t="e">
        <f>#REF!</f>
        <v>#REF!</v>
      </c>
      <c r="N3561" s="103" t="e">
        <f>IF(M3561=0,"",CHOOSE(M3561,"36","手入力箇所","手入力箇所","手入力箇所","手入力箇所","手入力箇所","手入力箇所","手入力箇所","手入力箇所","手入力箇所","手入力箇所"))</f>
        <v>#REF!</v>
      </c>
    </row>
    <row r="3562" spans="1:14" ht="24.6" thickBot="1" x14ac:dyDescent="0.25">
      <c r="A3562" s="28" t="s">
        <v>66</v>
      </c>
      <c r="B3562" s="18">
        <v>24</v>
      </c>
      <c r="C3562" s="18">
        <v>30</v>
      </c>
      <c r="D3562" s="18">
        <v>33</v>
      </c>
      <c r="E3562" s="18">
        <v>35</v>
      </c>
      <c r="F3562" s="18">
        <v>42</v>
      </c>
      <c r="G3562" s="18"/>
      <c r="H3562" s="18"/>
      <c r="I3562" s="18"/>
      <c r="J3562" s="62"/>
      <c r="K3562" s="69"/>
      <c r="L3562" s="108" t="s">
        <v>66</v>
      </c>
      <c r="M3562" s="103" t="e">
        <f>#REF!</f>
        <v>#REF!</v>
      </c>
      <c r="N3562" s="103" t="e">
        <f>IF(M3562=0,"",CHOOSE(M3562,"24","30","33","35","35","42","42","42","42","42","手入力箇所","手入力箇所","手入力箇所","手入力箇所","手入力箇所","手入力箇所","手入力箇所","手入力箇所","手入力箇所","手入力箇所"))</f>
        <v>#REF!</v>
      </c>
    </row>
    <row r="3563" spans="1:14" ht="36.6" thickBot="1" x14ac:dyDescent="0.25">
      <c r="A3563" s="28" t="s">
        <v>67</v>
      </c>
      <c r="B3563" s="18">
        <v>7</v>
      </c>
      <c r="C3563" s="18">
        <v>12</v>
      </c>
      <c r="D3563" s="18">
        <v>16</v>
      </c>
      <c r="E3563" s="18">
        <v>19</v>
      </c>
      <c r="F3563" s="18"/>
      <c r="G3563" s="18"/>
      <c r="H3563" s="18"/>
      <c r="I3563" s="18"/>
      <c r="J3563" s="62"/>
      <c r="K3563" s="69"/>
      <c r="L3563" s="108" t="s">
        <v>67</v>
      </c>
      <c r="M3563" s="103" t="e">
        <f>#REF!</f>
        <v>#REF!</v>
      </c>
      <c r="N3563" s="103" t="e">
        <f>IF(M3563=0,"",CHOOSE(M3563,"7","12","16","19","19","手入力箇所","手入力箇所","手入力箇所","手入力箇所","手入力箇所","手入力箇所","手入力箇所","手入力箇所","手入力箇所","手入力箇所"))</f>
        <v>#REF!</v>
      </c>
    </row>
    <row r="3564" spans="1:14" ht="24.6" thickBot="1" x14ac:dyDescent="0.25">
      <c r="A3564" s="28" t="s">
        <v>68</v>
      </c>
      <c r="B3564" s="18">
        <v>21</v>
      </c>
      <c r="C3564" s="18">
        <v>35</v>
      </c>
      <c r="D3564" s="18">
        <v>48</v>
      </c>
      <c r="E3564" s="18">
        <v>59</v>
      </c>
      <c r="F3564" s="18">
        <v>94</v>
      </c>
      <c r="G3564" s="18">
        <v>159</v>
      </c>
      <c r="H3564" s="18">
        <v>235</v>
      </c>
      <c r="I3564" s="18"/>
      <c r="J3564" s="62"/>
      <c r="K3564" s="69"/>
      <c r="L3564" s="108" t="s">
        <v>68</v>
      </c>
      <c r="M3564" s="103" t="e">
        <f>#REF!</f>
        <v>#REF!</v>
      </c>
      <c r="N3564" s="103" t="e">
        <f>IF(M3564=0,"",CHOOSE(M3564,"21","35","48","59","59","94","94","94","94","94","159","159","159","159","159","159","159","159","159","159","235","235","235","235","235","235","235","235","235","235","手入力箇所","手入力箇所","手入力箇所","手入力箇所","手入力箇所","手入力箇所","手入力箇所","手入力箇所","手入力箇所","手入力箇所"))</f>
        <v>#REF!</v>
      </c>
    </row>
    <row r="3565" spans="1:14" ht="36.6" thickBot="1" x14ac:dyDescent="0.25">
      <c r="A3565" s="28" t="s">
        <v>69</v>
      </c>
      <c r="B3565" s="18">
        <v>22</v>
      </c>
      <c r="C3565" s="18">
        <v>26</v>
      </c>
      <c r="D3565" s="18">
        <v>28</v>
      </c>
      <c r="E3565" s="18">
        <v>29</v>
      </c>
      <c r="F3565" s="18">
        <v>34</v>
      </c>
      <c r="G3565" s="18"/>
      <c r="H3565" s="18"/>
      <c r="I3565" s="18"/>
      <c r="J3565" s="62"/>
      <c r="K3565" s="69"/>
      <c r="L3565" s="108" t="s">
        <v>69</v>
      </c>
      <c r="M3565" s="103" t="e">
        <f>#REF!</f>
        <v>#REF!</v>
      </c>
      <c r="N3565" s="103" t="e">
        <f>IF(M3565=0,"",CHOOSE(M3565,"22","26","28","29","29","34","34","34","34","34","手入力箇所","手入力箇所","手入力箇所","手入力箇所","手入力箇所","手入力箇所","手入力箇所","手入力箇所","手入力箇所","手入力箇所"))</f>
        <v>#REF!</v>
      </c>
    </row>
    <row r="3566" spans="1:14" ht="13.8" thickBot="1" x14ac:dyDescent="0.25">
      <c r="A3566" s="27" t="s">
        <v>63</v>
      </c>
      <c r="B3566" s="18">
        <v>21</v>
      </c>
      <c r="C3566" s="18">
        <v>33</v>
      </c>
      <c r="D3566" s="18">
        <v>46</v>
      </c>
      <c r="E3566" s="18">
        <v>56</v>
      </c>
      <c r="F3566" s="18">
        <v>89</v>
      </c>
      <c r="G3566" s="18">
        <v>151</v>
      </c>
      <c r="H3566" s="18">
        <v>224</v>
      </c>
      <c r="I3566" s="18">
        <v>289</v>
      </c>
      <c r="J3566" s="18">
        <v>350</v>
      </c>
      <c r="K3566" s="69"/>
      <c r="L3566" s="107" t="s">
        <v>63</v>
      </c>
      <c r="M3566" s="103" t="e">
        <f>#REF!</f>
        <v>#REF!</v>
      </c>
      <c r="N3566" s="103" t="e">
        <f>IF(M3566=0,"",CHOOSE(M3566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567" spans="1:14" ht="24.6" thickBot="1" x14ac:dyDescent="0.25">
      <c r="A3567" s="34" t="s">
        <v>70</v>
      </c>
      <c r="B3567" s="35">
        <v>13</v>
      </c>
      <c r="C3567" s="35">
        <v>33</v>
      </c>
      <c r="D3567" s="35">
        <v>59</v>
      </c>
      <c r="E3567" s="35"/>
      <c r="F3567" s="35"/>
      <c r="G3567" s="35"/>
      <c r="H3567" s="35"/>
      <c r="I3567" s="35"/>
      <c r="J3567" s="36"/>
      <c r="K3567" s="67"/>
      <c r="L3567" s="108" t="s">
        <v>70</v>
      </c>
      <c r="M3567" s="103" t="e">
        <f>#REF!</f>
        <v>#REF!</v>
      </c>
      <c r="N3567" s="103" t="e">
        <f>IF(M3567=0,"",CHOOSE(M3567,"13","33","59","手入力箇所","手入力箇所","手入力箇所","手入力箇所","手入力箇所","手入力箇所","手入力箇所","手入力箇所","手入力箇所","手入力箇所"))</f>
        <v>#REF!</v>
      </c>
    </row>
    <row r="3568" spans="1:14" ht="13.8" thickBot="1" x14ac:dyDescent="0.25">
      <c r="A3568" s="37" t="s">
        <v>71</v>
      </c>
      <c r="B3568" s="17">
        <v>23</v>
      </c>
      <c r="C3568" s="17">
        <v>39</v>
      </c>
      <c r="D3568" s="17">
        <v>97</v>
      </c>
      <c r="E3568" s="17"/>
      <c r="F3568" s="17"/>
      <c r="G3568" s="17"/>
      <c r="H3568" s="17"/>
      <c r="I3568" s="17"/>
      <c r="J3568" s="64"/>
      <c r="K3568" s="70"/>
      <c r="L3568" s="109" t="s">
        <v>71</v>
      </c>
      <c r="M3568" s="103" t="e">
        <f>#REF!</f>
        <v>#REF!</v>
      </c>
      <c r="N3568" s="103" t="e">
        <f>IF(M3568=0,"",CHOOSE(M3568,"23","39","97","手入力箇所","手入力箇所","手入力箇所","手入力箇所","手入力箇所","手入力箇所","手入力箇所","手入力箇所","手入力箇所","手入力箇所"))</f>
        <v>#REF!</v>
      </c>
    </row>
    <row r="3569" spans="1:14" ht="13.8" thickBot="1" x14ac:dyDescent="0.25">
      <c r="A3569" s="29" t="s">
        <v>72</v>
      </c>
      <c r="B3569" s="18">
        <v>21</v>
      </c>
      <c r="C3569" s="18">
        <v>37</v>
      </c>
      <c r="D3569" s="18">
        <v>58</v>
      </c>
      <c r="E3569" s="18">
        <v>76</v>
      </c>
      <c r="F3569" s="18">
        <v>137</v>
      </c>
      <c r="G3569" s="18"/>
      <c r="H3569" s="18"/>
      <c r="I3569" s="18"/>
      <c r="J3569" s="62"/>
      <c r="K3569" s="69"/>
      <c r="L3569" s="109" t="s">
        <v>72</v>
      </c>
      <c r="M3569" s="103" t="e">
        <f>#REF!</f>
        <v>#REF!</v>
      </c>
      <c r="N3569" s="103" t="e">
        <f>IF(M3569=0,"",CHOOSE(M3569,"21","37","58","76","76","137","137","137","137","137","手入力箇所","手入力箇所","手入力箇所","手入力箇所","手入力箇所","手入力箇所","手入力箇所","手入力箇所","手入力箇所","手入力箇所"))</f>
        <v>#REF!</v>
      </c>
    </row>
    <row r="3570" spans="1:14" ht="13.8" thickBot="1" x14ac:dyDescent="0.25">
      <c r="A3570" s="29" t="s">
        <v>73</v>
      </c>
      <c r="B3570" s="18">
        <v>48</v>
      </c>
      <c r="C3570" s="18">
        <v>93</v>
      </c>
      <c r="D3570" s="18">
        <v>138</v>
      </c>
      <c r="E3570" s="18">
        <v>183</v>
      </c>
      <c r="F3570" s="18"/>
      <c r="G3570" s="18"/>
      <c r="H3570" s="18"/>
      <c r="I3570" s="18"/>
      <c r="J3570" s="62"/>
      <c r="K3570" s="69"/>
      <c r="L3570" s="109" t="s">
        <v>73</v>
      </c>
      <c r="M3570" s="103" t="e">
        <f>#REF!</f>
        <v>#REF!</v>
      </c>
      <c r="N3570" s="103" t="e">
        <f>IF(M3570=0,"",CHOOSE(M3570,"48","93","138","183","183","手入力箇所","手入力箇所","手入力箇所","手入力箇所","手入力箇所","手入力箇所","手入力箇所","手入力箇所","手入力箇所","手入力箇所"))</f>
        <v>#REF!</v>
      </c>
    </row>
    <row r="3571" spans="1:14" ht="37.200000000000003" thickBot="1" x14ac:dyDescent="0.25">
      <c r="A3571" s="30" t="s">
        <v>74</v>
      </c>
      <c r="B3571" s="18">
        <v>13</v>
      </c>
      <c r="C3571" s="18">
        <v>26</v>
      </c>
      <c r="D3571" s="18">
        <v>40</v>
      </c>
      <c r="E3571" s="18">
        <v>55</v>
      </c>
      <c r="F3571" s="18">
        <v>107</v>
      </c>
      <c r="G3571" s="18">
        <v>224</v>
      </c>
      <c r="H3571" s="18">
        <v>386</v>
      </c>
      <c r="I3571" s="18"/>
      <c r="J3571" s="62"/>
      <c r="K3571" s="69"/>
      <c r="L3571" s="110" t="s">
        <v>74</v>
      </c>
      <c r="M3571" s="103" t="e">
        <f>#REF!</f>
        <v>#REF!</v>
      </c>
      <c r="N3571" s="103" t="e">
        <f>IF(M3571=0,"",CHOOSE(M3571,"13","26","40","55","55","107","107","107","107","107","224","224","224","224","224","224","224","224","224","224","386","386","386","386","386","386","386","386","386","386","手入力箇所","手入力箇所","手入力箇所","手入力箇所","手入力箇所","手入力箇所","手入力箇所","手入力箇所","手入力箇所","手入力箇所"))</f>
        <v>#REF!</v>
      </c>
    </row>
    <row r="3572" spans="1:14" ht="13.8" thickBot="1" x14ac:dyDescent="0.25">
      <c r="A3572" s="29" t="s">
        <v>75</v>
      </c>
      <c r="B3572" s="18">
        <v>36</v>
      </c>
      <c r="C3572" s="18">
        <v>98</v>
      </c>
      <c r="D3572" s="18">
        <v>173</v>
      </c>
      <c r="E3572" s="18">
        <v>274</v>
      </c>
      <c r="F3572" s="18"/>
      <c r="G3572" s="18"/>
      <c r="H3572" s="18"/>
      <c r="I3572" s="18"/>
      <c r="J3572" s="62"/>
      <c r="K3572" s="69"/>
      <c r="L3572" s="109" t="s">
        <v>75</v>
      </c>
      <c r="M3572" s="103" t="e">
        <f>#REF!</f>
        <v>#REF!</v>
      </c>
      <c r="N3572" s="103" t="e">
        <f>IF(M3572=0,"",CHOOSE(M3572,"36","98","173","274","274","手入力箇所","手入力箇所","手入力箇所","手入力箇所","手入力箇所","手入力箇所","手入力箇所","手入力箇所","手入力箇所","手入力箇所"))</f>
        <v>#REF!</v>
      </c>
    </row>
    <row r="3573" spans="1:14" ht="37.200000000000003" thickBot="1" x14ac:dyDescent="0.25">
      <c r="A3573" s="30" t="s">
        <v>76</v>
      </c>
      <c r="B3573" s="18">
        <v>127</v>
      </c>
      <c r="C3573" s="18">
        <v>127</v>
      </c>
      <c r="D3573" s="18">
        <v>127</v>
      </c>
      <c r="E3573" s="18">
        <v>127</v>
      </c>
      <c r="F3573" s="18"/>
      <c r="G3573" s="18"/>
      <c r="H3573" s="18"/>
      <c r="I3573" s="18"/>
      <c r="J3573" s="62"/>
      <c r="K3573" s="69"/>
      <c r="L3573" s="110" t="s">
        <v>76</v>
      </c>
      <c r="M3573" s="103" t="e">
        <f>#REF!</f>
        <v>#REF!</v>
      </c>
      <c r="N3573" s="103" t="e">
        <f>IF(M3573=0,"",CHOOSE(M3573,"127","127","127","127","127","手入力箇所","手入力箇所","手入力箇所","手入力箇所","手入力箇所","手入力箇所","手入力箇所","手入力箇所","手入力箇所","手入力箇所"))</f>
        <v>#REF!</v>
      </c>
    </row>
    <row r="3574" spans="1:14" ht="27" thickBot="1" x14ac:dyDescent="0.25">
      <c r="A3574" s="31" t="s">
        <v>77</v>
      </c>
      <c r="B3574" s="18">
        <v>42</v>
      </c>
      <c r="C3574" s="18">
        <v>90</v>
      </c>
      <c r="D3574" s="18">
        <v>141</v>
      </c>
      <c r="E3574" s="18">
        <v>193</v>
      </c>
      <c r="F3574" s="62"/>
      <c r="G3574" s="62"/>
      <c r="H3574" s="62"/>
      <c r="I3574" s="62"/>
      <c r="J3574" s="62"/>
      <c r="K3574" s="69"/>
      <c r="L3574" s="111" t="s">
        <v>77</v>
      </c>
      <c r="M3574" s="103" t="e">
        <f>#REF!</f>
        <v>#REF!</v>
      </c>
      <c r="N3574" s="103" t="e">
        <f>IF(M3574=0,"",CHOOSE(M3574,"42","90","141","193","1936","手入力箇所","手入力箇所","手入力箇所","手入力箇所","手入力箇所","手入力箇所","手入力箇所","手入力箇所","手入力箇所","手入力箇所"))</f>
        <v>#REF!</v>
      </c>
    </row>
    <row r="3575" spans="1:14" ht="40.200000000000003" thickBot="1" x14ac:dyDescent="0.25">
      <c r="A3575" s="31" t="s">
        <v>78</v>
      </c>
      <c r="B3575" s="18">
        <v>24</v>
      </c>
      <c r="C3575" s="18">
        <v>43</v>
      </c>
      <c r="D3575" s="18">
        <v>61</v>
      </c>
      <c r="E3575" s="18">
        <v>76</v>
      </c>
      <c r="F3575" s="62"/>
      <c r="G3575" s="62"/>
      <c r="H3575" s="62"/>
      <c r="I3575" s="62"/>
      <c r="J3575" s="62"/>
      <c r="K3575" s="69"/>
      <c r="L3575" s="111" t="s">
        <v>78</v>
      </c>
      <c r="M3575" s="103" t="e">
        <f>#REF!</f>
        <v>#REF!</v>
      </c>
      <c r="N3575" s="103" t="e">
        <f>IF(M3575=0,"",CHOOSE(M3575,"24","43","61","76","76","手入力箇所","手入力箇所","手入力箇所","手入力箇所","手入力箇所","手入力箇所","手入力箇所","手入力箇所","手入力箇所","手入力箇所"))</f>
        <v>#REF!</v>
      </c>
    </row>
    <row r="3576" spans="1:14" ht="27" thickBot="1" x14ac:dyDescent="0.25">
      <c r="A3576" s="31" t="s">
        <v>79</v>
      </c>
      <c r="B3576" s="18">
        <v>54</v>
      </c>
      <c r="C3576" s="18">
        <v>77</v>
      </c>
      <c r="D3576" s="18">
        <v>94</v>
      </c>
      <c r="E3576" s="18">
        <v>107</v>
      </c>
      <c r="F3576" s="62"/>
      <c r="G3576" s="62"/>
      <c r="H3576" s="62"/>
      <c r="I3576" s="62"/>
      <c r="J3576" s="62"/>
      <c r="K3576" s="69"/>
      <c r="L3576" s="111" t="s">
        <v>79</v>
      </c>
      <c r="M3576" s="103" t="e">
        <f>#REF!</f>
        <v>#REF!</v>
      </c>
      <c r="N3576" s="103" t="e">
        <f>IF(M3576=0,"",CHOOSE(M3576,"54","77","94","107","107","手入力箇所","手入力箇所","手入力箇所","手入力箇所","手入力箇所","手入力箇所","手入力箇所","手入力箇所","手入力箇所","手入力箇所"))</f>
        <v>#REF!</v>
      </c>
    </row>
    <row r="3577" spans="1:14" ht="40.200000000000003" thickBot="1" x14ac:dyDescent="0.25">
      <c r="A3577" s="31" t="s">
        <v>80</v>
      </c>
      <c r="B3577" s="18">
        <v>49</v>
      </c>
      <c r="C3577" s="18">
        <v>53</v>
      </c>
      <c r="D3577" s="18">
        <v>55</v>
      </c>
      <c r="E3577" s="18">
        <v>56</v>
      </c>
      <c r="F3577" s="62"/>
      <c r="G3577" s="62"/>
      <c r="H3577" s="62"/>
      <c r="I3577" s="62"/>
      <c r="J3577" s="62"/>
      <c r="K3577" s="69"/>
      <c r="L3577" s="111" t="s">
        <v>80</v>
      </c>
      <c r="M3577" s="103" t="e">
        <f>#REF!</f>
        <v>#REF!</v>
      </c>
      <c r="N3577" s="103" t="e">
        <f>IF(M3577=0,"",CHOOSE(M3577,"49","53","55","56","56","手入力箇所","手入力箇所","手入力箇所","手入力箇所","手入力箇所","手入力箇所","手入力箇所","手入力箇所","手入力箇所","手入力箇所"))</f>
        <v>#REF!</v>
      </c>
    </row>
    <row r="3578" spans="1:14" ht="40.200000000000003" thickBot="1" x14ac:dyDescent="0.25">
      <c r="A3578" s="38" t="s">
        <v>81</v>
      </c>
      <c r="B3578" s="35">
        <v>232</v>
      </c>
      <c r="C3578" s="35">
        <v>232</v>
      </c>
      <c r="D3578" s="36"/>
      <c r="E3578" s="36"/>
      <c r="F3578" s="36"/>
      <c r="G3578" s="36"/>
      <c r="H3578" s="36"/>
      <c r="I3578" s="36"/>
      <c r="J3578" s="36"/>
      <c r="K3578" s="67"/>
      <c r="L3578" s="111" t="s">
        <v>81</v>
      </c>
      <c r="M3578" s="103" t="e">
        <f>#REF!</f>
        <v>#REF!</v>
      </c>
      <c r="N3578" s="103" t="e">
        <f>IF(M3578=0,"",CHOOSE(M3578,"232","232","手入力箇所","手入力箇所","手入力箇所","手入力箇所","手入力箇所","手入力箇所","手入力箇所","手入力箇所","手入力箇所","手入力箇所"))</f>
        <v>#REF!</v>
      </c>
    </row>
    <row r="3579" spans="1:14" ht="13.8" thickBot="1" x14ac:dyDescent="0.25">
      <c r="A3579" s="39" t="s">
        <v>82</v>
      </c>
      <c r="B3579" s="17">
        <v>6</v>
      </c>
      <c r="C3579" s="17">
        <v>9</v>
      </c>
      <c r="D3579" s="17">
        <v>11</v>
      </c>
      <c r="E3579" s="17">
        <v>13</v>
      </c>
      <c r="F3579" s="17">
        <v>18</v>
      </c>
      <c r="G3579" s="17">
        <v>26</v>
      </c>
      <c r="H3579" s="17">
        <v>35</v>
      </c>
      <c r="I3579" s="17">
        <v>43</v>
      </c>
      <c r="J3579" s="17">
        <v>49</v>
      </c>
      <c r="K3579" s="70"/>
      <c r="L3579" s="111" t="s">
        <v>82</v>
      </c>
      <c r="M3579" s="103" t="e">
        <f>#REF!</f>
        <v>#REF!</v>
      </c>
      <c r="N3579" s="103" t="e">
        <f>IF(M3579=0,"",CHOOSE(M3579,"6","9","11","13","13","18","18","18","18","18","26","26","26","26","26","26","26","26","26","26","35","35","35","35","35","35","35","35","35","35","43","43","43","43","43","43","43","43","43","43","49","49","49","49","49","49","49","49","49","49","手入力箇所","手入力箇所","手入力箇所","手入力箇所","手入力箇所","手入力箇所","手入力箇所","手入力箇所","手入力箇所","手入力箇所"))</f>
        <v>#REF!</v>
      </c>
    </row>
    <row r="3580" spans="1:14" ht="13.8" thickBot="1" x14ac:dyDescent="0.25">
      <c r="A3580" s="31" t="s">
        <v>83</v>
      </c>
      <c r="B3580" s="18">
        <v>6</v>
      </c>
      <c r="C3580" s="18">
        <v>10</v>
      </c>
      <c r="D3580" s="18">
        <v>14</v>
      </c>
      <c r="E3580" s="18">
        <v>17</v>
      </c>
      <c r="F3580" s="18">
        <v>29</v>
      </c>
      <c r="G3580" s="18">
        <v>50</v>
      </c>
      <c r="H3580" s="18">
        <v>76</v>
      </c>
      <c r="I3580" s="18">
        <v>100</v>
      </c>
      <c r="J3580" s="18">
        <v>123</v>
      </c>
      <c r="K3580" s="69"/>
      <c r="L3580" s="111" t="s">
        <v>83</v>
      </c>
      <c r="M3580" s="103" t="e">
        <f>#REF!</f>
        <v>#REF!</v>
      </c>
      <c r="N3580" s="103" t="e">
        <f>IF(M3580=0,"",CHOOSE(M3580,"6","10","14","17","17","29","29","29","29","29","50","50","50","50","50","50","50","50","50","50","76","76","76","76","76","76","76","76","76","76","100","100","100","100","100","100","100","100","100","100","123","123","123","123","123","123","123","123","123","123","手入力箇所","手入力箇所","手入力箇所","手入力箇所","手入力箇所","手入力箇所","手入力箇所","手入力箇所","手入力箇所"))</f>
        <v>#REF!</v>
      </c>
    </row>
    <row r="3581" spans="1:14" ht="27" thickBot="1" x14ac:dyDescent="0.25">
      <c r="A3581" s="32" t="s">
        <v>84</v>
      </c>
      <c r="B3581" s="20">
        <v>9</v>
      </c>
      <c r="C3581" s="20">
        <v>15</v>
      </c>
      <c r="D3581" s="20">
        <v>20</v>
      </c>
      <c r="E3581" s="20">
        <v>24</v>
      </c>
      <c r="F3581" s="20">
        <v>39</v>
      </c>
      <c r="G3581" s="20">
        <v>65</v>
      </c>
      <c r="H3581" s="63"/>
      <c r="I3581" s="63"/>
      <c r="J3581" s="63"/>
      <c r="K3581" s="106"/>
      <c r="L3581" s="111" t="s">
        <v>84</v>
      </c>
      <c r="M3581" s="103" t="e">
        <f>#REF!</f>
        <v>#REF!</v>
      </c>
      <c r="N3581" s="103" t="e">
        <f>IF(M3581=0,"",CHOOSE(M3581,"9","15","20","24","24","39","39","39","39","39","65","65","65","65","65","65","65","65","65","65","手入力箇所","手入力箇所","手入力箇所","手入力箇所","手入力箇所","手入力箇所","手入力箇所","手入力箇所","手入力箇所","手入力箇所"))</f>
        <v>#REF!</v>
      </c>
    </row>
    <row r="3584" spans="1:14" ht="13.8" thickBot="1" x14ac:dyDescent="0.25"/>
    <row r="3585" spans="1:14" ht="13.8" thickBot="1" x14ac:dyDescent="0.25">
      <c r="A3585" s="688" t="e">
        <f>#REF!</f>
        <v>#REF!</v>
      </c>
      <c r="B3585" s="688"/>
      <c r="C3585" s="688"/>
      <c r="D3585" s="689" t="s">
        <v>192</v>
      </c>
      <c r="E3585" s="689"/>
      <c r="F3585" s="689"/>
      <c r="G3585" s="689"/>
      <c r="H3585" s="689"/>
      <c r="I3585" s="689"/>
      <c r="J3585" s="689"/>
      <c r="K3585" s="689"/>
      <c r="L3585" s="689"/>
      <c r="M3585" s="689"/>
      <c r="N3585" s="689"/>
    </row>
    <row r="3586" spans="1:14" ht="13.8" thickBot="1" x14ac:dyDescent="0.25">
      <c r="A3586" s="65"/>
      <c r="B3586" s="33">
        <v>1</v>
      </c>
      <c r="C3586" s="24">
        <v>2</v>
      </c>
      <c r="D3586" s="24">
        <v>3</v>
      </c>
      <c r="E3586" s="24" t="s">
        <v>58</v>
      </c>
      <c r="F3586" s="24" t="s">
        <v>59</v>
      </c>
      <c r="G3586" s="24" t="s">
        <v>60</v>
      </c>
      <c r="H3586" s="24" t="s">
        <v>61</v>
      </c>
      <c r="I3586" s="24" t="s">
        <v>62</v>
      </c>
      <c r="J3586" s="24" t="s">
        <v>194</v>
      </c>
      <c r="K3586" s="25" t="s">
        <v>85</v>
      </c>
      <c r="L3586" s="105" t="s">
        <v>189</v>
      </c>
      <c r="M3586" s="105" t="s">
        <v>188</v>
      </c>
      <c r="N3586" s="105" t="s">
        <v>51</v>
      </c>
    </row>
    <row r="3587" spans="1:14" ht="13.8" thickBot="1" x14ac:dyDescent="0.25">
      <c r="A3587" s="26" t="s">
        <v>56</v>
      </c>
      <c r="B3587" s="22">
        <v>5</v>
      </c>
      <c r="C3587" s="22">
        <v>7</v>
      </c>
      <c r="D3587" s="22">
        <v>8</v>
      </c>
      <c r="E3587" s="22">
        <v>8</v>
      </c>
      <c r="F3587" s="22">
        <v>10</v>
      </c>
      <c r="G3587" s="22">
        <v>13</v>
      </c>
      <c r="H3587" s="22">
        <v>16</v>
      </c>
      <c r="I3587" s="22"/>
      <c r="J3587" s="23"/>
      <c r="K3587" s="1"/>
      <c r="L3587" s="26" t="s">
        <v>56</v>
      </c>
      <c r="M3587" s="104" t="e">
        <f>#REF!</f>
        <v>#REF!</v>
      </c>
      <c r="N3587" s="112" t="e">
        <f>IF(M3587=0,"",CHOOSE(M3587,"5","7","8","8","8","10","10","10","10","10","13","13","13","13","13","13","13","13","13","13","16","16","16","16","16","16","16","16","16","16","16","手入力箇所","手入力箇所","手入力箇所","手入力箇所","手入力箇所","手入力箇所","手入力箇所","手入力箇所","手入力箇所","手入力箇所"))</f>
        <v>#REF!</v>
      </c>
    </row>
    <row r="3588" spans="1:14" ht="13.8" thickBot="1" x14ac:dyDescent="0.25">
      <c r="A3588" s="27" t="s">
        <v>57</v>
      </c>
      <c r="B3588" s="18">
        <v>5</v>
      </c>
      <c r="C3588" s="18">
        <v>7</v>
      </c>
      <c r="D3588" s="18">
        <v>8</v>
      </c>
      <c r="E3588" s="18">
        <v>9</v>
      </c>
      <c r="F3588" s="18">
        <v>12</v>
      </c>
      <c r="G3588" s="18">
        <v>16</v>
      </c>
      <c r="H3588" s="18"/>
      <c r="I3588" s="18"/>
      <c r="J3588" s="62"/>
      <c r="K3588" s="19"/>
      <c r="L3588" s="27" t="s">
        <v>57</v>
      </c>
      <c r="M3588" s="104" t="e">
        <f>#REF!</f>
        <v>#REF!</v>
      </c>
      <c r="N3588" s="113" t="e">
        <f>IF(M3588=0,"",CHOOSE(M3588,"5","7","8","9","9","12","12","12","12","12","16","16","16","16","16","16","16","16","16","16","手入力箇所","手入力箇所","手入力箇所","手入力箇所","手入力箇所","手入力箇所","手入力箇所","手入力箇所","手入力箇所","手入力箇所"))</f>
        <v>#REF!</v>
      </c>
    </row>
    <row r="3589" spans="1:14" ht="48.6" thickBot="1" x14ac:dyDescent="0.25">
      <c r="A3589" s="28" t="s">
        <v>64</v>
      </c>
      <c r="B3589" s="18">
        <v>6</v>
      </c>
      <c r="C3589" s="18"/>
      <c r="D3589" s="18"/>
      <c r="E3589" s="18"/>
      <c r="F3589" s="18"/>
      <c r="G3589" s="18"/>
      <c r="H3589" s="18"/>
      <c r="I3589" s="18"/>
      <c r="J3589" s="62"/>
      <c r="K3589" s="19"/>
      <c r="L3589" s="28" t="s">
        <v>64</v>
      </c>
      <c r="M3589" s="104" t="e">
        <f>#REF!</f>
        <v>#REF!</v>
      </c>
      <c r="N3589" s="113" t="e">
        <f>IF(M3589=0,"",CHOOSE(M3589,"6","手入力箇所","手入力箇所","手入力箇所","手入力箇所","手入力箇所","手入力箇所","手入力箇所","手入力箇所","手入力箇所","手入力箇所","",""))</f>
        <v>#REF!</v>
      </c>
    </row>
    <row r="3590" spans="1:14" ht="48.6" thickBot="1" x14ac:dyDescent="0.25">
      <c r="A3590" s="28" t="s">
        <v>65</v>
      </c>
      <c r="B3590" s="18">
        <v>6</v>
      </c>
      <c r="C3590" s="18"/>
      <c r="D3590" s="18"/>
      <c r="E3590" s="18"/>
      <c r="F3590" s="18"/>
      <c r="G3590" s="18"/>
      <c r="H3590" s="18"/>
      <c r="I3590" s="18"/>
      <c r="J3590" s="62"/>
      <c r="K3590" s="19"/>
      <c r="L3590" s="28" t="s">
        <v>65</v>
      </c>
      <c r="M3590" s="104" t="e">
        <f>#REF!</f>
        <v>#REF!</v>
      </c>
      <c r="N3590" s="113" t="e">
        <f>IF(M3590=0,"",CHOOSE(M3590,"6","手入力箇所","手入力箇所","手入力箇所","手入力箇所","手入力箇所","手入力箇所","手入力箇所","手入力箇所","手入力箇所","手入力箇所","",""))</f>
        <v>#REF!</v>
      </c>
    </row>
    <row r="3591" spans="1:14" ht="24.6" thickBot="1" x14ac:dyDescent="0.25">
      <c r="A3591" s="28" t="s">
        <v>66</v>
      </c>
      <c r="B3591" s="18">
        <v>5</v>
      </c>
      <c r="C3591" s="18">
        <v>7</v>
      </c>
      <c r="D3591" s="18">
        <v>8</v>
      </c>
      <c r="E3591" s="18">
        <v>9</v>
      </c>
      <c r="F3591" s="18">
        <v>12</v>
      </c>
      <c r="G3591" s="18"/>
      <c r="H3591" s="18"/>
      <c r="I3591" s="18"/>
      <c r="J3591" s="62"/>
      <c r="K3591" s="19"/>
      <c r="L3591" s="28" t="s">
        <v>66</v>
      </c>
      <c r="M3591" s="104" t="e">
        <f>#REF!</f>
        <v>#REF!</v>
      </c>
      <c r="N3591" s="113" t="e">
        <f>IF(M3591=0,"",CHOOSE(M3591,"5","7","8","9","9","12","12","12","12","12","手入力箇所","手入力箇所","手入力箇所","手入力箇所","手入力箇所","手入力箇所","手入力箇所","手入力箇所","手入力箇所","手入力箇所"))</f>
        <v>#REF!</v>
      </c>
    </row>
    <row r="3592" spans="1:14" ht="36.6" thickBot="1" x14ac:dyDescent="0.25">
      <c r="A3592" s="28" t="s">
        <v>67</v>
      </c>
      <c r="B3592" s="18">
        <v>4</v>
      </c>
      <c r="C3592" s="18">
        <v>5</v>
      </c>
      <c r="D3592" s="18">
        <v>5</v>
      </c>
      <c r="E3592" s="18">
        <v>6</v>
      </c>
      <c r="F3592" s="18"/>
      <c r="G3592" s="18"/>
      <c r="H3592" s="18"/>
      <c r="I3592" s="18"/>
      <c r="J3592" s="62"/>
      <c r="K3592" s="19"/>
      <c r="L3592" s="28" t="s">
        <v>67</v>
      </c>
      <c r="M3592" s="104" t="e">
        <f>#REF!</f>
        <v>#REF!</v>
      </c>
      <c r="N3592" s="113" t="e">
        <f>IF(M3592=0,"",CHOOSE(M3592,"4","5","5","6","6","手入力箇所","手入力箇所","手入力箇所","手入力箇所","手入力箇所","手入力箇所","手入力箇所","手入力箇所","手入力箇所","手入力箇所"))</f>
        <v>#REF!</v>
      </c>
    </row>
    <row r="3593" spans="1:14" ht="24.6" thickBot="1" x14ac:dyDescent="0.25">
      <c r="A3593" s="28" t="s">
        <v>68</v>
      </c>
      <c r="B3593" s="18">
        <v>12</v>
      </c>
      <c r="C3593" s="18">
        <v>12</v>
      </c>
      <c r="D3593" s="18">
        <v>12</v>
      </c>
      <c r="E3593" s="18">
        <v>12</v>
      </c>
      <c r="F3593" s="18">
        <v>12</v>
      </c>
      <c r="G3593" s="18">
        <v>12</v>
      </c>
      <c r="H3593" s="18">
        <v>12</v>
      </c>
      <c r="I3593" s="18"/>
      <c r="J3593" s="62"/>
      <c r="K3593" s="19"/>
      <c r="L3593" s="28" t="s">
        <v>68</v>
      </c>
      <c r="M3593" s="104" t="e">
        <f>#REF!</f>
        <v>#REF!</v>
      </c>
      <c r="N3593" s="113" t="e">
        <f>IF(M3593=0,"",CHOOSE(M3593,"12","12","12","12","12","12","12","12","12","12","12","12","12","12","12","12","12","12","12","12","12","12","12","12","12","12","12","12","12","12","手入力箇所","手入力箇所","手入力箇所","手入力箇所","手入力箇所","手入力箇所","手入力箇所","手入力箇所","手入力箇所","手入力箇所"))</f>
        <v>#REF!</v>
      </c>
    </row>
    <row r="3594" spans="1:14" ht="36.6" thickBot="1" x14ac:dyDescent="0.25">
      <c r="A3594" s="28" t="s">
        <v>69</v>
      </c>
      <c r="B3594" s="18">
        <v>7</v>
      </c>
      <c r="C3594" s="18">
        <v>7</v>
      </c>
      <c r="D3594" s="18">
        <v>7</v>
      </c>
      <c r="E3594" s="18">
        <v>7</v>
      </c>
      <c r="F3594" s="18">
        <v>7</v>
      </c>
      <c r="G3594" s="18"/>
      <c r="H3594" s="18"/>
      <c r="I3594" s="18"/>
      <c r="J3594" s="62"/>
      <c r="K3594" s="19"/>
      <c r="L3594" s="28" t="s">
        <v>69</v>
      </c>
      <c r="M3594" s="104" t="e">
        <f>#REF!</f>
        <v>#REF!</v>
      </c>
      <c r="N3594" s="113" t="e">
        <f>IF(M3594=0,"",CHOOSE(M3594,"7","7","7","7","7","7","7","7","7","7","手入力箇所","手入力箇所","手入力箇所","手入力箇所","手入力箇所","手入力箇所","手入力箇所","手入力箇所","手入力箇所","手入力箇所"))</f>
        <v>#REF!</v>
      </c>
    </row>
    <row r="3595" spans="1:14" ht="13.8" thickBot="1" x14ac:dyDescent="0.25">
      <c r="A3595" s="27" t="s">
        <v>63</v>
      </c>
      <c r="B3595" s="18">
        <v>4</v>
      </c>
      <c r="C3595" s="18">
        <v>5</v>
      </c>
      <c r="D3595" s="18">
        <v>7</v>
      </c>
      <c r="E3595" s="18">
        <v>8</v>
      </c>
      <c r="F3595" s="18">
        <v>11</v>
      </c>
      <c r="G3595" s="18">
        <v>16</v>
      </c>
      <c r="H3595" s="18">
        <v>22</v>
      </c>
      <c r="I3595" s="18">
        <v>26</v>
      </c>
      <c r="J3595" s="18">
        <v>31</v>
      </c>
      <c r="K3595" s="19"/>
      <c r="L3595" s="27" t="s">
        <v>63</v>
      </c>
      <c r="M3595" s="104" t="e">
        <f>#REF!</f>
        <v>#REF!</v>
      </c>
      <c r="N3595" s="113" t="e">
        <f>IF(M3595=0,"",CHOOSE(M3595,"4","5","7","8","8","11","11","11","11","11","16","16","16","16","16","16","16","16","16","16","22","22","22","22","22","22","22","22","22","22","26","26","26","26","26","26","26","26","26","26","31","31","31","31","31","31","31","31","31","31","31","手入力箇所","手入力箇所","手入力箇所","手入力箇所","手入力箇所","手入力箇所","手入力箇所","手入力箇所","手入力箇所","手入力箇所"))</f>
        <v>#REF!</v>
      </c>
    </row>
    <row r="3596" spans="1:14" ht="24.6" thickBot="1" x14ac:dyDescent="0.25">
      <c r="A3596" s="28" t="s">
        <v>70</v>
      </c>
      <c r="B3596" s="18">
        <v>5</v>
      </c>
      <c r="C3596" s="18">
        <v>6</v>
      </c>
      <c r="D3596" s="18">
        <v>7</v>
      </c>
      <c r="E3596" s="18"/>
      <c r="F3596" s="18"/>
      <c r="G3596" s="18"/>
      <c r="H3596" s="18"/>
      <c r="I3596" s="18"/>
      <c r="J3596" s="62"/>
      <c r="K3596" s="19"/>
      <c r="L3596" s="28" t="s">
        <v>70</v>
      </c>
      <c r="M3596" s="104" t="e">
        <f>#REF!</f>
        <v>#REF!</v>
      </c>
      <c r="N3596" s="113" t="e">
        <f>IF(M3596=0,"",CHOOSE(M3596,"5","6","7","手入力箇所","手入力箇所","手入力箇所","手入力箇所","手入力箇所","手入力箇所","手入力箇所","手入力箇所","手入力箇所","手入力箇所"))</f>
        <v>#REF!</v>
      </c>
    </row>
    <row r="3597" spans="1:14" ht="13.8" thickBot="1" x14ac:dyDescent="0.25">
      <c r="A3597" s="29" t="s">
        <v>71</v>
      </c>
      <c r="B3597" s="18">
        <v>3</v>
      </c>
      <c r="C3597" s="18">
        <v>6</v>
      </c>
      <c r="D3597" s="18">
        <v>19</v>
      </c>
      <c r="E3597" s="18"/>
      <c r="F3597" s="18"/>
      <c r="G3597" s="18"/>
      <c r="H3597" s="18"/>
      <c r="I3597" s="18"/>
      <c r="J3597" s="62"/>
      <c r="K3597" s="19"/>
      <c r="L3597" s="29" t="s">
        <v>71</v>
      </c>
      <c r="M3597" s="104" t="e">
        <f>#REF!</f>
        <v>#REF!</v>
      </c>
      <c r="N3597" s="113" t="e">
        <f>IF(M3597=0,"",CHOOSE(M3597,"3","6","19","手入力箇所","手入力箇所","手入力箇所","手入力箇所","手入力箇所","手入力箇所","手入力箇所","手入力箇所","手入力箇所","手入力箇所"))</f>
        <v>#REF!</v>
      </c>
    </row>
    <row r="3598" spans="1:14" ht="13.8" thickBot="1" x14ac:dyDescent="0.25">
      <c r="A3598" s="29" t="s">
        <v>72</v>
      </c>
      <c r="B3598" s="18">
        <v>1</v>
      </c>
      <c r="C3598" s="18">
        <v>3</v>
      </c>
      <c r="D3598" s="18">
        <v>5</v>
      </c>
      <c r="E3598" s="18">
        <v>9</v>
      </c>
      <c r="F3598" s="18">
        <v>26</v>
      </c>
      <c r="G3598" s="18"/>
      <c r="H3598" s="18"/>
      <c r="I3598" s="18"/>
      <c r="J3598" s="62"/>
      <c r="K3598" s="19"/>
      <c r="L3598" s="29" t="s">
        <v>72</v>
      </c>
      <c r="M3598" s="104" t="e">
        <f>#REF!</f>
        <v>#REF!</v>
      </c>
      <c r="N3598" s="113" t="e">
        <f>IF(M3598=0,"",CHOOSE(M3598,"1","3","5","9","9","26","26","26","26","26","手入力箇所","手入力箇所","手入力箇所","手入力箇所","手入力箇所","手入力箇所","手入力箇所","手入力箇所","手入力箇所","手入力箇所"))</f>
        <v>#REF!</v>
      </c>
    </row>
    <row r="3599" spans="1:14" ht="13.8" thickBot="1" x14ac:dyDescent="0.25">
      <c r="A3599" s="29" t="s">
        <v>73</v>
      </c>
      <c r="B3599" s="18">
        <v>4</v>
      </c>
      <c r="C3599" s="18">
        <v>11</v>
      </c>
      <c r="D3599" s="18">
        <v>20</v>
      </c>
      <c r="E3599" s="18">
        <v>33</v>
      </c>
      <c r="F3599" s="18"/>
      <c r="G3599" s="18"/>
      <c r="H3599" s="18"/>
      <c r="I3599" s="18"/>
      <c r="J3599" s="62"/>
      <c r="K3599" s="19"/>
      <c r="L3599" s="29" t="s">
        <v>73</v>
      </c>
      <c r="M3599" s="104" t="e">
        <f>#REF!</f>
        <v>#REF!</v>
      </c>
      <c r="N3599" s="113" t="e">
        <f>IF(M3599=0,"",CHOOSE(M3599,"4","11","20","33","33","手入力箇所","手入力箇所","手入力箇所","手入力箇所","手入力箇所","手入力箇所","手入力箇所","手入力箇所","手入力箇所","手入力箇所"))</f>
        <v>#REF!</v>
      </c>
    </row>
    <row r="3600" spans="1:14" ht="37.200000000000003" thickBot="1" x14ac:dyDescent="0.25">
      <c r="A3600" s="30" t="s">
        <v>74</v>
      </c>
      <c r="B3600" s="18">
        <v>4</v>
      </c>
      <c r="C3600" s="18">
        <v>6</v>
      </c>
      <c r="D3600" s="18">
        <v>8</v>
      </c>
      <c r="E3600" s="18">
        <v>10</v>
      </c>
      <c r="F3600" s="18">
        <v>15</v>
      </c>
      <c r="G3600" s="18">
        <v>23</v>
      </c>
      <c r="H3600" s="18">
        <v>33</v>
      </c>
      <c r="I3600" s="18"/>
      <c r="J3600" s="62"/>
      <c r="K3600" s="19"/>
      <c r="L3600" s="30" t="s">
        <v>74</v>
      </c>
      <c r="M3600" s="104" t="e">
        <f>#REF!</f>
        <v>#REF!</v>
      </c>
      <c r="N3600" s="113" t="e">
        <f>IF(M3600=0,"",CHOOSE(M3600,"4","6","8","10","10","15","15","15","15","15","23","23","23","23","23","23","23","23","23","23","33","33","33","33","33","33","33","33","33","33","手入力箇所","手入力箇所","手入力箇所","手入力箇所","手入力箇所","手入力箇所","手入力箇所","手入力箇所","手入力箇所","手入力箇所"))</f>
        <v>#REF!</v>
      </c>
    </row>
    <row r="3601" spans="1:14" ht="13.8" thickBot="1" x14ac:dyDescent="0.25">
      <c r="A3601" s="29" t="s">
        <v>75</v>
      </c>
      <c r="B3601" s="18">
        <v>6</v>
      </c>
      <c r="C3601" s="18">
        <v>14</v>
      </c>
      <c r="D3601" s="18">
        <v>25</v>
      </c>
      <c r="E3601" s="18">
        <v>39</v>
      </c>
      <c r="F3601" s="18"/>
      <c r="G3601" s="18"/>
      <c r="H3601" s="18"/>
      <c r="I3601" s="18"/>
      <c r="J3601" s="62"/>
      <c r="K3601" s="19"/>
      <c r="L3601" s="29" t="s">
        <v>75</v>
      </c>
      <c r="M3601" s="104" t="e">
        <f>#REF!</f>
        <v>#REF!</v>
      </c>
      <c r="N3601" s="113" t="e">
        <f>IF(M3601=0,"",CHOOSE(M3601,"6","14","25","39","39","手入力箇所","手入力箇所","手入力箇所","手入力箇所","手入力箇所","手入力箇所","手入力箇所","手入力箇所","手入力箇所","手入力箇所"))</f>
        <v>#REF!</v>
      </c>
    </row>
    <row r="3602" spans="1:14" ht="37.200000000000003" thickBot="1" x14ac:dyDescent="0.25">
      <c r="A3602" s="30" t="s">
        <v>76</v>
      </c>
      <c r="B3602" s="18">
        <v>2</v>
      </c>
      <c r="C3602" s="18">
        <v>3</v>
      </c>
      <c r="D3602" s="18">
        <v>6</v>
      </c>
      <c r="E3602" s="18">
        <v>9</v>
      </c>
      <c r="F3602" s="18"/>
      <c r="G3602" s="18"/>
      <c r="H3602" s="18"/>
      <c r="I3602" s="18"/>
      <c r="J3602" s="62"/>
      <c r="K3602" s="19"/>
      <c r="L3602" s="30" t="s">
        <v>76</v>
      </c>
      <c r="M3602" s="104" t="e">
        <f>#REF!</f>
        <v>#REF!</v>
      </c>
      <c r="N3602" s="113" t="e">
        <f>IF(M3602=0,"",CHOOSE(M3602,"2","3","6","9","9","手入力箇所","手入力箇所","手入力箇所","手入力箇所","手入力箇所","手入力箇所","手入力箇所","手入力箇所","手入力箇所","手入力箇所"))</f>
        <v>#REF!</v>
      </c>
    </row>
    <row r="3603" spans="1:14" ht="27" thickBot="1" x14ac:dyDescent="0.25">
      <c r="A3603" s="31" t="s">
        <v>77</v>
      </c>
      <c r="B3603" s="18">
        <v>12</v>
      </c>
      <c r="C3603" s="18">
        <v>18</v>
      </c>
      <c r="D3603" s="18">
        <v>22</v>
      </c>
      <c r="E3603" s="18">
        <v>26</v>
      </c>
      <c r="F3603" s="62"/>
      <c r="G3603" s="62"/>
      <c r="H3603" s="62"/>
      <c r="I3603" s="62"/>
      <c r="J3603" s="62"/>
      <c r="K3603" s="19"/>
      <c r="L3603" s="31" t="s">
        <v>77</v>
      </c>
      <c r="M3603" s="104" t="e">
        <f>#REF!</f>
        <v>#REF!</v>
      </c>
      <c r="N3603" s="113" t="e">
        <f>IF(M3603=0,"",CHOOSE(M3603,"12","18","22","26","26","手入力箇所","手入力箇所","手入力箇所","手入力箇所","手入力箇所","手入力箇所","手入力箇所","手入力箇所","手入力箇所","手入力箇所"))</f>
        <v>#REF!</v>
      </c>
    </row>
    <row r="3604" spans="1:14" ht="40.200000000000003" thickBot="1" x14ac:dyDescent="0.25">
      <c r="A3604" s="31" t="s">
        <v>78</v>
      </c>
      <c r="B3604" s="18">
        <v>5</v>
      </c>
      <c r="C3604" s="18">
        <v>8</v>
      </c>
      <c r="D3604" s="18">
        <v>11</v>
      </c>
      <c r="E3604" s="18">
        <v>14</v>
      </c>
      <c r="F3604" s="62"/>
      <c r="G3604" s="62"/>
      <c r="H3604" s="62"/>
      <c r="I3604" s="62"/>
      <c r="J3604" s="62"/>
      <c r="K3604" s="19"/>
      <c r="L3604" s="31" t="s">
        <v>78</v>
      </c>
      <c r="M3604" s="104" t="e">
        <f>#REF!</f>
        <v>#REF!</v>
      </c>
      <c r="N3604" s="113" t="e">
        <f>IF(M3604=0,"",CHOOSE(M3604,"5","8","11","14","14","手入力箇所","手入力箇所","手入力箇所","手入力箇所","手入力箇所","手入力箇所","手入力箇所","手入力箇所","手入力箇所","手入力箇所"))</f>
        <v>#REF!</v>
      </c>
    </row>
    <row r="3605" spans="1:14" ht="27" thickBot="1" x14ac:dyDescent="0.25">
      <c r="A3605" s="31" t="s">
        <v>79</v>
      </c>
      <c r="B3605" s="18">
        <v>6</v>
      </c>
      <c r="C3605" s="18">
        <v>11</v>
      </c>
      <c r="D3605" s="18">
        <v>16</v>
      </c>
      <c r="E3605" s="18">
        <v>21</v>
      </c>
      <c r="F3605" s="62"/>
      <c r="G3605" s="62"/>
      <c r="H3605" s="62"/>
      <c r="I3605" s="62"/>
      <c r="J3605" s="62"/>
      <c r="K3605" s="19"/>
      <c r="L3605" s="31" t="s">
        <v>79</v>
      </c>
      <c r="M3605" s="104" t="e">
        <f>#REF!</f>
        <v>#REF!</v>
      </c>
      <c r="N3605" s="113" t="e">
        <f>IF(M3605=0,"",CHOOSE(M3605,"6","11","16","21","21","手入力箇所","手入力箇所","手入力箇所","手入力箇所","手入力箇所","手入力箇所","手入力箇所","手入力箇所","手入力箇所"))</f>
        <v>#REF!</v>
      </c>
    </row>
    <row r="3606" spans="1:14" ht="40.200000000000003" thickBot="1" x14ac:dyDescent="0.25">
      <c r="A3606" s="31" t="s">
        <v>80</v>
      </c>
      <c r="B3606" s="18">
        <v>5</v>
      </c>
      <c r="C3606" s="18">
        <v>7</v>
      </c>
      <c r="D3606" s="18">
        <v>9</v>
      </c>
      <c r="E3606" s="18">
        <v>10</v>
      </c>
      <c r="F3606" s="62"/>
      <c r="G3606" s="62"/>
      <c r="H3606" s="62"/>
      <c r="I3606" s="62"/>
      <c r="J3606" s="62"/>
      <c r="K3606" s="19"/>
      <c r="L3606" s="31" t="s">
        <v>80</v>
      </c>
      <c r="M3606" s="104" t="e">
        <f>#REF!</f>
        <v>#REF!</v>
      </c>
      <c r="N3606" s="113" t="e">
        <f>IF(M3606=0,"",CHOOSE(M3606,"5","7","9","10","10","手入力箇所","手入力箇所","手入力箇所","手入力箇所","手入力箇所","手入力箇所","手入力箇所","手入力箇所","手入力箇所"))</f>
        <v>#REF!</v>
      </c>
    </row>
    <row r="3607" spans="1:14" ht="40.200000000000003" thickBot="1" x14ac:dyDescent="0.25">
      <c r="A3607" s="31" t="s">
        <v>81</v>
      </c>
      <c r="B3607" s="18">
        <v>9</v>
      </c>
      <c r="C3607" s="18">
        <v>14</v>
      </c>
      <c r="D3607" s="62"/>
      <c r="E3607" s="62"/>
      <c r="F3607" s="62"/>
      <c r="G3607" s="62"/>
      <c r="H3607" s="62"/>
      <c r="I3607" s="62"/>
      <c r="J3607" s="62"/>
      <c r="K3607" s="19"/>
      <c r="L3607" s="31" t="s">
        <v>81</v>
      </c>
      <c r="M3607" s="104" t="e">
        <f>#REF!</f>
        <v>#REF!</v>
      </c>
      <c r="N3607" s="113" t="e">
        <f>IF(M3607=0,"",CHOOSE(M3607,"9","14","手入力箇所","手入力箇所","手入力箇所","手入力箇所","手入力箇所","手入力箇所","手入力箇所","手入力箇所","手入力箇所","手入力箇所"))</f>
        <v>#REF!</v>
      </c>
    </row>
    <row r="3608" spans="1:14" ht="13.8" thickBot="1" x14ac:dyDescent="0.25">
      <c r="A3608" s="31" t="s">
        <v>82</v>
      </c>
      <c r="B3608" s="18">
        <v>3</v>
      </c>
      <c r="C3608" s="18">
        <v>4</v>
      </c>
      <c r="D3608" s="18">
        <v>4</v>
      </c>
      <c r="E3608" s="18">
        <v>5</v>
      </c>
      <c r="F3608" s="18">
        <v>6</v>
      </c>
      <c r="G3608" s="18">
        <v>8</v>
      </c>
      <c r="H3608" s="18">
        <v>9</v>
      </c>
      <c r="I3608" s="18">
        <v>11</v>
      </c>
      <c r="J3608" s="18">
        <v>12</v>
      </c>
      <c r="K3608" s="19"/>
      <c r="L3608" s="31" t="s">
        <v>82</v>
      </c>
      <c r="M3608" s="104" t="e">
        <f>#REF!</f>
        <v>#REF!</v>
      </c>
      <c r="N3608" s="113" t="e">
        <f>IF(M3608=0,"",CHOOSE(M3608,"3","4","4","5","5","6","6","6","6","6","8","8","8","8","8","8","8","8","8","8","9","9","9","9","9","9","9","9","9","9","11","11","11","11","11","11","11","11","11","11","12","12","12","12","12","12","12","12","12","12","12","手入力箇所","手入力箇所","手入力箇所","手入力箇所","手入力箇所","手入力箇所","手入力箇所","手入力箇所","手入力箇所","手入力箇所"))</f>
        <v>#REF!</v>
      </c>
    </row>
    <row r="3609" spans="1:14" ht="13.8" thickBot="1" x14ac:dyDescent="0.25">
      <c r="A3609" s="31" t="s">
        <v>83</v>
      </c>
      <c r="B3609" s="18">
        <v>3</v>
      </c>
      <c r="C3609" s="18">
        <v>4</v>
      </c>
      <c r="D3609" s="18">
        <v>4</v>
      </c>
      <c r="E3609" s="18">
        <v>5</v>
      </c>
      <c r="F3609" s="18">
        <v>6</v>
      </c>
      <c r="G3609" s="18">
        <v>8</v>
      </c>
      <c r="H3609" s="18">
        <v>10</v>
      </c>
      <c r="I3609" s="18">
        <v>12</v>
      </c>
      <c r="J3609" s="18">
        <v>13</v>
      </c>
      <c r="K3609" s="19"/>
      <c r="L3609" s="31" t="s">
        <v>83</v>
      </c>
      <c r="M3609" s="104" t="e">
        <f>#REF!</f>
        <v>#REF!</v>
      </c>
      <c r="N3609" s="113" t="e">
        <f>IF(M3609=0,"",CHOOSE(M3609,"3","4","4","5","5","6","6","6","6","6","8","8","8","8","8","8","8","8","8","8","10","10","10","10","10","10","10","10","10","10","12","12","12","12","12","12","12","12","12","12","13","13","13","13","13","13","13","13","13","13","13","手入力箇所","手入力箇所","手入力箇所","手入力箇所","手入力箇所","手入力箇所","手入力箇所","手入力箇所","手入力箇所","手入力箇所"))</f>
        <v>#REF!</v>
      </c>
    </row>
    <row r="3610" spans="1:14" ht="27" thickBot="1" x14ac:dyDescent="0.25">
      <c r="A3610" s="32" t="s">
        <v>84</v>
      </c>
      <c r="B3610" s="20">
        <v>1</v>
      </c>
      <c r="C3610" s="20">
        <v>2</v>
      </c>
      <c r="D3610" s="20">
        <v>3</v>
      </c>
      <c r="E3610" s="20">
        <v>4</v>
      </c>
      <c r="F3610" s="20">
        <v>8</v>
      </c>
      <c r="G3610" s="20">
        <v>19</v>
      </c>
      <c r="H3610" s="63"/>
      <c r="I3610" s="63"/>
      <c r="J3610" s="63"/>
      <c r="K3610" s="21"/>
      <c r="L3610" s="32" t="s">
        <v>84</v>
      </c>
      <c r="M3610" s="104" t="e">
        <f>#REF!</f>
        <v>#REF!</v>
      </c>
      <c r="N3610" s="113" t="e">
        <f>IF(M3610=0,"",CHOOSE(M3610,"1","2","3","4","4","8","8","8","8","8","19","19","19","19","19","19","19","19","19","19","手入力箇所","手入力箇所","手入力箇所","手入力箇所","手入力箇所","手入力箇所","手入力箇所","手入力箇所","手入力箇所","手入力箇所"))</f>
        <v>#REF!</v>
      </c>
    </row>
    <row r="3611" spans="1:14" ht="13.8" thickBot="1" x14ac:dyDescent="0.25"/>
    <row r="3612" spans="1:14" ht="13.8" thickBot="1" x14ac:dyDescent="0.25">
      <c r="A3612" s="686" t="e">
        <f>A3585</f>
        <v>#REF!</v>
      </c>
      <c r="B3612" s="686"/>
      <c r="C3612" s="686"/>
      <c r="D3612" s="687" t="s">
        <v>193</v>
      </c>
      <c r="E3612" s="687"/>
      <c r="F3612" s="687"/>
      <c r="G3612" s="687"/>
      <c r="H3612" s="687"/>
      <c r="I3612" s="687"/>
      <c r="J3612" s="687"/>
      <c r="K3612" s="687"/>
      <c r="L3612" s="687"/>
      <c r="M3612" s="687"/>
      <c r="N3612" s="687"/>
    </row>
    <row r="3613" spans="1:14" ht="13.8" thickBot="1" x14ac:dyDescent="0.25">
      <c r="A3613" s="105"/>
      <c r="B3613" s="33">
        <v>1</v>
      </c>
      <c r="C3613" s="24">
        <v>2</v>
      </c>
      <c r="D3613" s="24">
        <v>3</v>
      </c>
      <c r="E3613" s="24" t="s">
        <v>58</v>
      </c>
      <c r="F3613" s="24" t="s">
        <v>59</v>
      </c>
      <c r="G3613" s="24" t="s">
        <v>60</v>
      </c>
      <c r="H3613" s="24" t="s">
        <v>61</v>
      </c>
      <c r="I3613" s="24" t="s">
        <v>62</v>
      </c>
      <c r="J3613" s="24" t="s">
        <v>194</v>
      </c>
      <c r="K3613" s="102" t="s">
        <v>85</v>
      </c>
      <c r="L3613" s="105" t="s">
        <v>189</v>
      </c>
      <c r="M3613" s="105" t="s">
        <v>188</v>
      </c>
      <c r="N3613" s="105" t="s">
        <v>51</v>
      </c>
    </row>
    <row r="3614" spans="1:14" ht="13.8" thickBot="1" x14ac:dyDescent="0.25">
      <c r="A3614" s="26" t="s">
        <v>56</v>
      </c>
      <c r="B3614" s="22">
        <v>16</v>
      </c>
      <c r="C3614" s="22">
        <v>25</v>
      </c>
      <c r="D3614" s="22">
        <v>32</v>
      </c>
      <c r="E3614" s="22">
        <v>38</v>
      </c>
      <c r="F3614" s="22">
        <v>56</v>
      </c>
      <c r="G3614" s="22">
        <v>87</v>
      </c>
      <c r="H3614" s="22">
        <v>121</v>
      </c>
      <c r="I3614" s="22"/>
      <c r="J3614" s="23"/>
      <c r="K3614" s="68"/>
      <c r="L3614" s="107" t="s">
        <v>56</v>
      </c>
      <c r="M3614" s="103" t="e">
        <f>#REF!</f>
        <v>#REF!</v>
      </c>
      <c r="N3614" s="103" t="e">
        <f>IF(M3614=0,"",CHOOSE(M3614,"16","25","32","38","38","56","56","56","56","56","87","87","87","87","87","87","87","87","87","87","121","121","121","121","121","121","121","121","121","121","手入力箇所","手入力箇所","手入力箇所","手入力箇所","手入力箇所","手入力箇所","手入力箇所","手入力箇所","手入力箇所","手入力箇所"))</f>
        <v>#REF!</v>
      </c>
    </row>
    <row r="3615" spans="1:14" ht="13.8" thickBot="1" x14ac:dyDescent="0.25">
      <c r="A3615" s="27" t="s">
        <v>57</v>
      </c>
      <c r="B3615" s="18">
        <v>25</v>
      </c>
      <c r="C3615" s="18">
        <v>33</v>
      </c>
      <c r="D3615" s="18">
        <v>40</v>
      </c>
      <c r="E3615" s="18">
        <v>45</v>
      </c>
      <c r="F3615" s="18">
        <v>58</v>
      </c>
      <c r="G3615" s="18">
        <v>79</v>
      </c>
      <c r="H3615" s="18"/>
      <c r="I3615" s="18"/>
      <c r="J3615" s="62"/>
      <c r="K3615" s="69"/>
      <c r="L3615" s="107" t="s">
        <v>57</v>
      </c>
      <c r="M3615" s="103" t="e">
        <f>#REF!</f>
        <v>#REF!</v>
      </c>
      <c r="N3615" s="103" t="e">
        <f>IF(M3615=0,"",CHOOSE(M3615,"25","33","40","45","45","58","58","58","58","58","79","79","79","79","79","79","79","79","79","79","手入力箇所","手入力箇所","手入力箇所","手入力箇所","手入力箇所","手入力箇所","手入力箇所","手入力箇所","手入力箇所","手入力箇所"))</f>
        <v>#REF!</v>
      </c>
    </row>
    <row r="3616" spans="1:14" ht="48.6" thickBot="1" x14ac:dyDescent="0.25">
      <c r="A3616" s="28" t="s">
        <v>64</v>
      </c>
      <c r="B3616" s="18">
        <v>32</v>
      </c>
      <c r="C3616" s="18"/>
      <c r="D3616" s="18"/>
      <c r="E3616" s="18"/>
      <c r="F3616" s="18"/>
      <c r="G3616" s="18"/>
      <c r="H3616" s="18"/>
      <c r="I3616" s="18"/>
      <c r="J3616" s="62"/>
      <c r="K3616" s="69"/>
      <c r="L3616" s="108" t="s">
        <v>64</v>
      </c>
      <c r="M3616" s="103" t="e">
        <f>#REF!</f>
        <v>#REF!</v>
      </c>
      <c r="N3616" s="103" t="e">
        <f>IF(M3616=0,"",CHOOSE(M3616,"32","手入力箇所","手入力箇所","手入力箇所","手入力箇所","手入力箇所","手入力箇所","手入力箇所","手入力箇所","手入力箇所","手入力箇所"))</f>
        <v>#REF!</v>
      </c>
    </row>
    <row r="3617" spans="1:14" ht="48.6" thickBot="1" x14ac:dyDescent="0.25">
      <c r="A3617" s="28" t="s">
        <v>65</v>
      </c>
      <c r="B3617" s="18">
        <v>36</v>
      </c>
      <c r="C3617" s="18"/>
      <c r="D3617" s="18"/>
      <c r="E3617" s="18"/>
      <c r="F3617" s="18"/>
      <c r="G3617" s="18"/>
      <c r="H3617" s="18"/>
      <c r="I3617" s="18"/>
      <c r="J3617" s="62"/>
      <c r="K3617" s="69"/>
      <c r="L3617" s="108" t="s">
        <v>65</v>
      </c>
      <c r="M3617" s="103" t="e">
        <f>#REF!</f>
        <v>#REF!</v>
      </c>
      <c r="N3617" s="103" t="e">
        <f>IF(M3617=0,"",CHOOSE(M3617,"36","手入力箇所","手入力箇所","手入力箇所","手入力箇所","手入力箇所","手入力箇所","手入力箇所","手入力箇所","手入力箇所","手入力箇所"))</f>
        <v>#REF!</v>
      </c>
    </row>
    <row r="3618" spans="1:14" ht="24.6" thickBot="1" x14ac:dyDescent="0.25">
      <c r="A3618" s="28" t="s">
        <v>66</v>
      </c>
      <c r="B3618" s="18">
        <v>24</v>
      </c>
      <c r="C3618" s="18">
        <v>30</v>
      </c>
      <c r="D3618" s="18">
        <v>33</v>
      </c>
      <c r="E3618" s="18">
        <v>35</v>
      </c>
      <c r="F3618" s="18">
        <v>42</v>
      </c>
      <c r="G3618" s="18"/>
      <c r="H3618" s="18"/>
      <c r="I3618" s="18"/>
      <c r="J3618" s="62"/>
      <c r="K3618" s="69"/>
      <c r="L3618" s="108" t="s">
        <v>66</v>
      </c>
      <c r="M3618" s="103" t="e">
        <f>#REF!</f>
        <v>#REF!</v>
      </c>
      <c r="N3618" s="103" t="e">
        <f>IF(M3618=0,"",CHOOSE(M3618,"24","30","33","35","35","42","42","42","42","42","手入力箇所","手入力箇所","手入力箇所","手入力箇所","手入力箇所","手入力箇所","手入力箇所","手入力箇所","手入力箇所","手入力箇所"))</f>
        <v>#REF!</v>
      </c>
    </row>
    <row r="3619" spans="1:14" ht="36.6" thickBot="1" x14ac:dyDescent="0.25">
      <c r="A3619" s="28" t="s">
        <v>67</v>
      </c>
      <c r="B3619" s="18">
        <v>7</v>
      </c>
      <c r="C3619" s="18">
        <v>12</v>
      </c>
      <c r="D3619" s="18">
        <v>16</v>
      </c>
      <c r="E3619" s="18">
        <v>19</v>
      </c>
      <c r="F3619" s="18"/>
      <c r="G3619" s="18"/>
      <c r="H3619" s="18"/>
      <c r="I3619" s="18"/>
      <c r="J3619" s="62"/>
      <c r="K3619" s="69"/>
      <c r="L3619" s="108" t="s">
        <v>67</v>
      </c>
      <c r="M3619" s="103" t="e">
        <f>#REF!</f>
        <v>#REF!</v>
      </c>
      <c r="N3619" s="103" t="e">
        <f>IF(M3619=0,"",CHOOSE(M3619,"7","12","16","19","19","手入力箇所","手入力箇所","手入力箇所","手入力箇所","手入力箇所","手入力箇所","手入力箇所","手入力箇所","手入力箇所","手入力箇所"))</f>
        <v>#REF!</v>
      </c>
    </row>
    <row r="3620" spans="1:14" ht="24.6" thickBot="1" x14ac:dyDescent="0.25">
      <c r="A3620" s="28" t="s">
        <v>68</v>
      </c>
      <c r="B3620" s="18">
        <v>21</v>
      </c>
      <c r="C3620" s="18">
        <v>35</v>
      </c>
      <c r="D3620" s="18">
        <v>48</v>
      </c>
      <c r="E3620" s="18">
        <v>59</v>
      </c>
      <c r="F3620" s="18">
        <v>94</v>
      </c>
      <c r="G3620" s="18">
        <v>159</v>
      </c>
      <c r="H3620" s="18">
        <v>235</v>
      </c>
      <c r="I3620" s="18"/>
      <c r="J3620" s="62"/>
      <c r="K3620" s="69"/>
      <c r="L3620" s="108" t="s">
        <v>68</v>
      </c>
      <c r="M3620" s="103" t="e">
        <f>#REF!</f>
        <v>#REF!</v>
      </c>
      <c r="N3620" s="103" t="e">
        <f>IF(M3620=0,"",CHOOSE(M3620,"21","35","48","59","59","94","94","94","94","94","159","159","159","159","159","159","159","159","159","159","235","235","235","235","235","235","235","235","235","235","手入力箇所","手入力箇所","手入力箇所","手入力箇所","手入力箇所","手入力箇所","手入力箇所","手入力箇所","手入力箇所","手入力箇所"))</f>
        <v>#REF!</v>
      </c>
    </row>
    <row r="3621" spans="1:14" ht="36.6" thickBot="1" x14ac:dyDescent="0.25">
      <c r="A3621" s="28" t="s">
        <v>69</v>
      </c>
      <c r="B3621" s="18">
        <v>22</v>
      </c>
      <c r="C3621" s="18">
        <v>26</v>
      </c>
      <c r="D3621" s="18">
        <v>28</v>
      </c>
      <c r="E3621" s="18">
        <v>29</v>
      </c>
      <c r="F3621" s="18">
        <v>34</v>
      </c>
      <c r="G3621" s="18"/>
      <c r="H3621" s="18"/>
      <c r="I3621" s="18"/>
      <c r="J3621" s="62"/>
      <c r="K3621" s="69"/>
      <c r="L3621" s="108" t="s">
        <v>69</v>
      </c>
      <c r="M3621" s="103" t="e">
        <f>#REF!</f>
        <v>#REF!</v>
      </c>
      <c r="N3621" s="103" t="e">
        <f>IF(M3621=0,"",CHOOSE(M3621,"22","26","28","29","29","34","34","34","34","34","手入力箇所","手入力箇所","手入力箇所","手入力箇所","手入力箇所","手入力箇所","手入力箇所","手入力箇所","手入力箇所","手入力箇所"))</f>
        <v>#REF!</v>
      </c>
    </row>
    <row r="3622" spans="1:14" ht="13.8" thickBot="1" x14ac:dyDescent="0.25">
      <c r="A3622" s="27" t="s">
        <v>63</v>
      </c>
      <c r="B3622" s="18">
        <v>21</v>
      </c>
      <c r="C3622" s="18">
        <v>33</v>
      </c>
      <c r="D3622" s="18">
        <v>46</v>
      </c>
      <c r="E3622" s="18">
        <v>56</v>
      </c>
      <c r="F3622" s="18">
        <v>89</v>
      </c>
      <c r="G3622" s="18">
        <v>151</v>
      </c>
      <c r="H3622" s="18">
        <v>224</v>
      </c>
      <c r="I3622" s="18">
        <v>289</v>
      </c>
      <c r="J3622" s="18">
        <v>350</v>
      </c>
      <c r="K3622" s="69"/>
      <c r="L3622" s="107" t="s">
        <v>63</v>
      </c>
      <c r="M3622" s="103" t="e">
        <f>#REF!</f>
        <v>#REF!</v>
      </c>
      <c r="N3622" s="103" t="e">
        <f>IF(M3622=0,"",CHOOSE(M3622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623" spans="1:14" ht="24.6" thickBot="1" x14ac:dyDescent="0.25">
      <c r="A3623" s="34" t="s">
        <v>70</v>
      </c>
      <c r="B3623" s="35">
        <v>13</v>
      </c>
      <c r="C3623" s="35">
        <v>33</v>
      </c>
      <c r="D3623" s="35">
        <v>59</v>
      </c>
      <c r="E3623" s="35"/>
      <c r="F3623" s="35"/>
      <c r="G3623" s="35"/>
      <c r="H3623" s="35"/>
      <c r="I3623" s="35"/>
      <c r="J3623" s="36"/>
      <c r="K3623" s="67"/>
      <c r="L3623" s="108" t="s">
        <v>70</v>
      </c>
      <c r="M3623" s="103" t="e">
        <f>#REF!</f>
        <v>#REF!</v>
      </c>
      <c r="N3623" s="103" t="e">
        <f>IF(M3623=0,"",CHOOSE(M3623,"13","33","59","手入力箇所","手入力箇所","手入力箇所","手入力箇所","手入力箇所","手入力箇所","手入力箇所","手入力箇所","手入力箇所","手入力箇所"))</f>
        <v>#REF!</v>
      </c>
    </row>
    <row r="3624" spans="1:14" ht="13.8" thickBot="1" x14ac:dyDescent="0.25">
      <c r="A3624" s="37" t="s">
        <v>71</v>
      </c>
      <c r="B3624" s="17">
        <v>23</v>
      </c>
      <c r="C3624" s="17">
        <v>39</v>
      </c>
      <c r="D3624" s="17">
        <v>97</v>
      </c>
      <c r="E3624" s="17"/>
      <c r="F3624" s="17"/>
      <c r="G3624" s="17"/>
      <c r="H3624" s="17"/>
      <c r="I3624" s="17"/>
      <c r="J3624" s="64"/>
      <c r="K3624" s="70"/>
      <c r="L3624" s="109" t="s">
        <v>71</v>
      </c>
      <c r="M3624" s="103" t="e">
        <f>#REF!</f>
        <v>#REF!</v>
      </c>
      <c r="N3624" s="103" t="e">
        <f>IF(M3624=0,"",CHOOSE(M3624,"23","39","97","手入力箇所","手入力箇所","手入力箇所","手入力箇所","手入力箇所","手入力箇所","手入力箇所","手入力箇所","手入力箇所","手入力箇所"))</f>
        <v>#REF!</v>
      </c>
    </row>
    <row r="3625" spans="1:14" ht="13.8" thickBot="1" x14ac:dyDescent="0.25">
      <c r="A3625" s="29" t="s">
        <v>72</v>
      </c>
      <c r="B3625" s="18">
        <v>21</v>
      </c>
      <c r="C3625" s="18">
        <v>37</v>
      </c>
      <c r="D3625" s="18">
        <v>58</v>
      </c>
      <c r="E3625" s="18">
        <v>76</v>
      </c>
      <c r="F3625" s="18">
        <v>137</v>
      </c>
      <c r="G3625" s="18"/>
      <c r="H3625" s="18"/>
      <c r="I3625" s="18"/>
      <c r="J3625" s="62"/>
      <c r="K3625" s="69"/>
      <c r="L3625" s="109" t="s">
        <v>72</v>
      </c>
      <c r="M3625" s="103" t="e">
        <f>#REF!</f>
        <v>#REF!</v>
      </c>
      <c r="N3625" s="103" t="e">
        <f>IF(M3625=0,"",CHOOSE(M3625,"21","37","58","76","76","137","137","137","137","137","手入力箇所","手入力箇所","手入力箇所","手入力箇所","手入力箇所","手入力箇所","手入力箇所","手入力箇所","手入力箇所","手入力箇所"))</f>
        <v>#REF!</v>
      </c>
    </row>
    <row r="3626" spans="1:14" ht="13.8" thickBot="1" x14ac:dyDescent="0.25">
      <c r="A3626" s="29" t="s">
        <v>73</v>
      </c>
      <c r="B3626" s="18">
        <v>48</v>
      </c>
      <c r="C3626" s="18">
        <v>93</v>
      </c>
      <c r="D3626" s="18">
        <v>138</v>
      </c>
      <c r="E3626" s="18">
        <v>183</v>
      </c>
      <c r="F3626" s="18"/>
      <c r="G3626" s="18"/>
      <c r="H3626" s="18"/>
      <c r="I3626" s="18"/>
      <c r="J3626" s="62"/>
      <c r="K3626" s="69"/>
      <c r="L3626" s="109" t="s">
        <v>73</v>
      </c>
      <c r="M3626" s="103" t="e">
        <f>#REF!</f>
        <v>#REF!</v>
      </c>
      <c r="N3626" s="103" t="e">
        <f>IF(M3626=0,"",CHOOSE(M3626,"48","93","138","183","183","手入力箇所","手入力箇所","手入力箇所","手入力箇所","手入力箇所","手入力箇所","手入力箇所","手入力箇所","手入力箇所","手入力箇所"))</f>
        <v>#REF!</v>
      </c>
    </row>
    <row r="3627" spans="1:14" ht="37.200000000000003" thickBot="1" x14ac:dyDescent="0.25">
      <c r="A3627" s="30" t="s">
        <v>74</v>
      </c>
      <c r="B3627" s="18">
        <v>13</v>
      </c>
      <c r="C3627" s="18">
        <v>26</v>
      </c>
      <c r="D3627" s="18">
        <v>40</v>
      </c>
      <c r="E3627" s="18">
        <v>55</v>
      </c>
      <c r="F3627" s="18">
        <v>107</v>
      </c>
      <c r="G3627" s="18">
        <v>224</v>
      </c>
      <c r="H3627" s="18">
        <v>386</v>
      </c>
      <c r="I3627" s="18"/>
      <c r="J3627" s="62"/>
      <c r="K3627" s="69"/>
      <c r="L3627" s="110" t="s">
        <v>74</v>
      </c>
      <c r="M3627" s="103" t="e">
        <f>#REF!</f>
        <v>#REF!</v>
      </c>
      <c r="N3627" s="103" t="e">
        <f>IF(M3627=0,"",CHOOSE(M3627,"13","26","40","55","55","107","107","107","107","107","224","224","224","224","224","224","224","224","224","224","386","386","386","386","386","386","386","386","386","386","手入力箇所","手入力箇所","手入力箇所","手入力箇所","手入力箇所","手入力箇所","手入力箇所","手入力箇所","手入力箇所","手入力箇所"))</f>
        <v>#REF!</v>
      </c>
    </row>
    <row r="3628" spans="1:14" ht="13.8" thickBot="1" x14ac:dyDescent="0.25">
      <c r="A3628" s="29" t="s">
        <v>75</v>
      </c>
      <c r="B3628" s="18">
        <v>36</v>
      </c>
      <c r="C3628" s="18">
        <v>98</v>
      </c>
      <c r="D3628" s="18">
        <v>173</v>
      </c>
      <c r="E3628" s="18">
        <v>274</v>
      </c>
      <c r="F3628" s="18"/>
      <c r="G3628" s="18"/>
      <c r="H3628" s="18"/>
      <c r="I3628" s="18"/>
      <c r="J3628" s="62"/>
      <c r="K3628" s="69"/>
      <c r="L3628" s="109" t="s">
        <v>75</v>
      </c>
      <c r="M3628" s="103" t="e">
        <f>#REF!</f>
        <v>#REF!</v>
      </c>
      <c r="N3628" s="103" t="e">
        <f>IF(M3628=0,"",CHOOSE(M3628,"36","98","173","274","274","手入力箇所","手入力箇所","手入力箇所","手入力箇所","手入力箇所","手入力箇所","手入力箇所","手入力箇所","手入力箇所","手入力箇所"))</f>
        <v>#REF!</v>
      </c>
    </row>
    <row r="3629" spans="1:14" ht="37.200000000000003" thickBot="1" x14ac:dyDescent="0.25">
      <c r="A3629" s="30" t="s">
        <v>76</v>
      </c>
      <c r="B3629" s="18">
        <v>127</v>
      </c>
      <c r="C3629" s="18">
        <v>127</v>
      </c>
      <c r="D3629" s="18">
        <v>127</v>
      </c>
      <c r="E3629" s="18">
        <v>127</v>
      </c>
      <c r="F3629" s="18"/>
      <c r="G3629" s="18"/>
      <c r="H3629" s="18"/>
      <c r="I3629" s="18"/>
      <c r="J3629" s="62"/>
      <c r="K3629" s="69"/>
      <c r="L3629" s="110" t="s">
        <v>76</v>
      </c>
      <c r="M3629" s="103" t="e">
        <f>#REF!</f>
        <v>#REF!</v>
      </c>
      <c r="N3629" s="103" t="e">
        <f>IF(M3629=0,"",CHOOSE(M3629,"127","127","127","127","127","手入力箇所","手入力箇所","手入力箇所","手入力箇所","手入力箇所","手入力箇所","手入力箇所","手入力箇所","手入力箇所","手入力箇所"))</f>
        <v>#REF!</v>
      </c>
    </row>
    <row r="3630" spans="1:14" ht="27" thickBot="1" x14ac:dyDescent="0.25">
      <c r="A3630" s="31" t="s">
        <v>77</v>
      </c>
      <c r="B3630" s="18">
        <v>42</v>
      </c>
      <c r="C3630" s="18">
        <v>90</v>
      </c>
      <c r="D3630" s="18">
        <v>141</v>
      </c>
      <c r="E3630" s="18">
        <v>193</v>
      </c>
      <c r="F3630" s="62"/>
      <c r="G3630" s="62"/>
      <c r="H3630" s="62"/>
      <c r="I3630" s="62"/>
      <c r="J3630" s="62"/>
      <c r="K3630" s="69"/>
      <c r="L3630" s="111" t="s">
        <v>77</v>
      </c>
      <c r="M3630" s="103" t="e">
        <f>#REF!</f>
        <v>#REF!</v>
      </c>
      <c r="N3630" s="103" t="e">
        <f>IF(M3630=0,"",CHOOSE(M3630,"42","90","141","193","1936","手入力箇所","手入力箇所","手入力箇所","手入力箇所","手入力箇所","手入力箇所","手入力箇所","手入力箇所","手入力箇所","手入力箇所"))</f>
        <v>#REF!</v>
      </c>
    </row>
    <row r="3631" spans="1:14" ht="40.200000000000003" thickBot="1" x14ac:dyDescent="0.25">
      <c r="A3631" s="31" t="s">
        <v>78</v>
      </c>
      <c r="B3631" s="18">
        <v>24</v>
      </c>
      <c r="C3631" s="18">
        <v>43</v>
      </c>
      <c r="D3631" s="18">
        <v>61</v>
      </c>
      <c r="E3631" s="18">
        <v>76</v>
      </c>
      <c r="F3631" s="62"/>
      <c r="G3631" s="62"/>
      <c r="H3631" s="62"/>
      <c r="I3631" s="62"/>
      <c r="J3631" s="62"/>
      <c r="K3631" s="69"/>
      <c r="L3631" s="111" t="s">
        <v>78</v>
      </c>
      <c r="M3631" s="103" t="e">
        <f>#REF!</f>
        <v>#REF!</v>
      </c>
      <c r="N3631" s="103" t="e">
        <f>IF(M3631=0,"",CHOOSE(M3631,"24","43","61","76","76","手入力箇所","手入力箇所","手入力箇所","手入力箇所","手入力箇所","手入力箇所","手入力箇所","手入力箇所","手入力箇所","手入力箇所"))</f>
        <v>#REF!</v>
      </c>
    </row>
    <row r="3632" spans="1:14" ht="27" thickBot="1" x14ac:dyDescent="0.25">
      <c r="A3632" s="31" t="s">
        <v>79</v>
      </c>
      <c r="B3632" s="18">
        <v>54</v>
      </c>
      <c r="C3632" s="18">
        <v>77</v>
      </c>
      <c r="D3632" s="18">
        <v>94</v>
      </c>
      <c r="E3632" s="18">
        <v>107</v>
      </c>
      <c r="F3632" s="62"/>
      <c r="G3632" s="62"/>
      <c r="H3632" s="62"/>
      <c r="I3632" s="62"/>
      <c r="J3632" s="62"/>
      <c r="K3632" s="69"/>
      <c r="L3632" s="111" t="s">
        <v>79</v>
      </c>
      <c r="M3632" s="103" t="e">
        <f>#REF!</f>
        <v>#REF!</v>
      </c>
      <c r="N3632" s="103" t="e">
        <f>IF(M3632=0,"",CHOOSE(M3632,"54","77","94","107","107","手入力箇所","手入力箇所","手入力箇所","手入力箇所","手入力箇所","手入力箇所","手入力箇所","手入力箇所","手入力箇所","手入力箇所"))</f>
        <v>#REF!</v>
      </c>
    </row>
    <row r="3633" spans="1:14" ht="40.200000000000003" thickBot="1" x14ac:dyDescent="0.25">
      <c r="A3633" s="31" t="s">
        <v>80</v>
      </c>
      <c r="B3633" s="18">
        <v>49</v>
      </c>
      <c r="C3633" s="18">
        <v>53</v>
      </c>
      <c r="D3633" s="18">
        <v>55</v>
      </c>
      <c r="E3633" s="18">
        <v>56</v>
      </c>
      <c r="F3633" s="62"/>
      <c r="G3633" s="62"/>
      <c r="H3633" s="62"/>
      <c r="I3633" s="62"/>
      <c r="J3633" s="62"/>
      <c r="K3633" s="69"/>
      <c r="L3633" s="111" t="s">
        <v>80</v>
      </c>
      <c r="M3633" s="103" t="e">
        <f>#REF!</f>
        <v>#REF!</v>
      </c>
      <c r="N3633" s="103" t="e">
        <f>IF(M3633=0,"",CHOOSE(M3633,"49","53","55","56","56","手入力箇所","手入力箇所","手入力箇所","手入力箇所","手入力箇所","手入力箇所","手入力箇所","手入力箇所","手入力箇所","手入力箇所"))</f>
        <v>#REF!</v>
      </c>
    </row>
    <row r="3634" spans="1:14" ht="40.200000000000003" thickBot="1" x14ac:dyDescent="0.25">
      <c r="A3634" s="38" t="s">
        <v>81</v>
      </c>
      <c r="B3634" s="35">
        <v>232</v>
      </c>
      <c r="C3634" s="35">
        <v>232</v>
      </c>
      <c r="D3634" s="36"/>
      <c r="E3634" s="36"/>
      <c r="F3634" s="36"/>
      <c r="G3634" s="36"/>
      <c r="H3634" s="36"/>
      <c r="I3634" s="36"/>
      <c r="J3634" s="36"/>
      <c r="K3634" s="67"/>
      <c r="L3634" s="111" t="s">
        <v>81</v>
      </c>
      <c r="M3634" s="103" t="e">
        <f>#REF!</f>
        <v>#REF!</v>
      </c>
      <c r="N3634" s="103" t="e">
        <f>IF(M3634=0,"",CHOOSE(M3634,"232","232","手入力箇所","手入力箇所","手入力箇所","手入力箇所","手入力箇所","手入力箇所","手入力箇所","手入力箇所","手入力箇所","手入力箇所"))</f>
        <v>#REF!</v>
      </c>
    </row>
    <row r="3635" spans="1:14" ht="13.8" thickBot="1" x14ac:dyDescent="0.25">
      <c r="A3635" s="39" t="s">
        <v>82</v>
      </c>
      <c r="B3635" s="17">
        <v>6</v>
      </c>
      <c r="C3635" s="17">
        <v>9</v>
      </c>
      <c r="D3635" s="17">
        <v>11</v>
      </c>
      <c r="E3635" s="17">
        <v>13</v>
      </c>
      <c r="F3635" s="17">
        <v>18</v>
      </c>
      <c r="G3635" s="17">
        <v>26</v>
      </c>
      <c r="H3635" s="17">
        <v>35</v>
      </c>
      <c r="I3635" s="17">
        <v>43</v>
      </c>
      <c r="J3635" s="17">
        <v>49</v>
      </c>
      <c r="K3635" s="70"/>
      <c r="L3635" s="111" t="s">
        <v>82</v>
      </c>
      <c r="M3635" s="103" t="e">
        <f>#REF!</f>
        <v>#REF!</v>
      </c>
      <c r="N3635" s="103" t="e">
        <f>IF(M3635=0,"",CHOOSE(M3635,"6","9","11","13","13","18","18","18","18","18","26","26","26","26","26","26","26","26","26","26","35","35","35","35","35","35","35","35","35","35","43","43","43","43","43","43","43","43","43","43","49","49","49","49","49","49","49","49","49","49","手入力箇所","手入力箇所","手入力箇所","手入力箇所","手入力箇所","手入力箇所","手入力箇所","手入力箇所","手入力箇所","手入力箇所"))</f>
        <v>#REF!</v>
      </c>
    </row>
    <row r="3636" spans="1:14" ht="13.8" thickBot="1" x14ac:dyDescent="0.25">
      <c r="A3636" s="31" t="s">
        <v>83</v>
      </c>
      <c r="B3636" s="18">
        <v>6</v>
      </c>
      <c r="C3636" s="18">
        <v>10</v>
      </c>
      <c r="D3636" s="18">
        <v>14</v>
      </c>
      <c r="E3636" s="18">
        <v>17</v>
      </c>
      <c r="F3636" s="18">
        <v>29</v>
      </c>
      <c r="G3636" s="18">
        <v>50</v>
      </c>
      <c r="H3636" s="18">
        <v>76</v>
      </c>
      <c r="I3636" s="18">
        <v>100</v>
      </c>
      <c r="J3636" s="18">
        <v>123</v>
      </c>
      <c r="K3636" s="69"/>
      <c r="L3636" s="111" t="s">
        <v>83</v>
      </c>
      <c r="M3636" s="103" t="e">
        <f>#REF!</f>
        <v>#REF!</v>
      </c>
      <c r="N3636" s="103" t="e">
        <f>IF(M3636=0,"",CHOOSE(M3636,"6","10","14","17","17","29","29","29","29","29","50","50","50","50","50","50","50","50","50","50","76","76","76","76","76","76","76","76","76","76","100","100","100","100","100","100","100","100","100","100","123","123","123","123","123","123","123","123","123","123","手入力箇所","手入力箇所","手入力箇所","手入力箇所","手入力箇所","手入力箇所","手入力箇所","手入力箇所","手入力箇所"))</f>
        <v>#REF!</v>
      </c>
    </row>
    <row r="3637" spans="1:14" ht="27" thickBot="1" x14ac:dyDescent="0.25">
      <c r="A3637" s="32" t="s">
        <v>84</v>
      </c>
      <c r="B3637" s="20">
        <v>9</v>
      </c>
      <c r="C3637" s="20">
        <v>15</v>
      </c>
      <c r="D3637" s="20">
        <v>20</v>
      </c>
      <c r="E3637" s="20">
        <v>24</v>
      </c>
      <c r="F3637" s="20">
        <v>39</v>
      </c>
      <c r="G3637" s="20">
        <v>65</v>
      </c>
      <c r="H3637" s="63"/>
      <c r="I3637" s="63"/>
      <c r="J3637" s="63"/>
      <c r="K3637" s="106"/>
      <c r="L3637" s="111" t="s">
        <v>84</v>
      </c>
      <c r="M3637" s="103" t="e">
        <f>#REF!</f>
        <v>#REF!</v>
      </c>
      <c r="N3637" s="103" t="e">
        <f>IF(M3637=0,"",CHOOSE(M3637,"9","15","20","24","24","39","39","39","39","39","65","65","65","65","65","65","65","65","65","65","手入力箇所","手入力箇所","手入力箇所","手入力箇所","手入力箇所","手入力箇所","手入力箇所","手入力箇所","手入力箇所","手入力箇所"))</f>
        <v>#REF!</v>
      </c>
    </row>
    <row r="3640" spans="1:14" ht="13.8" thickBot="1" x14ac:dyDescent="0.25"/>
    <row r="3641" spans="1:14" ht="13.8" thickBot="1" x14ac:dyDescent="0.25">
      <c r="A3641" s="688" t="e">
        <f>#REF!</f>
        <v>#REF!</v>
      </c>
      <c r="B3641" s="688"/>
      <c r="C3641" s="688"/>
      <c r="D3641" s="689" t="s">
        <v>192</v>
      </c>
      <c r="E3641" s="689"/>
      <c r="F3641" s="689"/>
      <c r="G3641" s="689"/>
      <c r="H3641" s="689"/>
      <c r="I3641" s="689"/>
      <c r="J3641" s="689"/>
      <c r="K3641" s="689"/>
      <c r="L3641" s="689"/>
      <c r="M3641" s="689"/>
      <c r="N3641" s="689"/>
    </row>
    <row r="3642" spans="1:14" ht="13.8" thickBot="1" x14ac:dyDescent="0.25">
      <c r="A3642" s="65"/>
      <c r="B3642" s="33">
        <v>1</v>
      </c>
      <c r="C3642" s="24">
        <v>2</v>
      </c>
      <c r="D3642" s="24">
        <v>3</v>
      </c>
      <c r="E3642" s="24" t="s">
        <v>58</v>
      </c>
      <c r="F3642" s="24" t="s">
        <v>59</v>
      </c>
      <c r="G3642" s="24" t="s">
        <v>60</v>
      </c>
      <c r="H3642" s="24" t="s">
        <v>61</v>
      </c>
      <c r="I3642" s="24" t="s">
        <v>62</v>
      </c>
      <c r="J3642" s="24" t="s">
        <v>194</v>
      </c>
      <c r="K3642" s="25" t="s">
        <v>85</v>
      </c>
      <c r="L3642" s="105" t="s">
        <v>189</v>
      </c>
      <c r="M3642" s="105" t="s">
        <v>188</v>
      </c>
      <c r="N3642" s="105" t="s">
        <v>51</v>
      </c>
    </row>
    <row r="3643" spans="1:14" ht="13.8" thickBot="1" x14ac:dyDescent="0.25">
      <c r="A3643" s="26" t="s">
        <v>56</v>
      </c>
      <c r="B3643" s="22">
        <v>5</v>
      </c>
      <c r="C3643" s="22">
        <v>7</v>
      </c>
      <c r="D3643" s="22">
        <v>8</v>
      </c>
      <c r="E3643" s="22">
        <v>8</v>
      </c>
      <c r="F3643" s="22">
        <v>10</v>
      </c>
      <c r="G3643" s="22">
        <v>13</v>
      </c>
      <c r="H3643" s="22">
        <v>16</v>
      </c>
      <c r="I3643" s="22"/>
      <c r="J3643" s="23"/>
      <c r="K3643" s="1"/>
      <c r="L3643" s="26" t="s">
        <v>56</v>
      </c>
      <c r="M3643" s="104" t="e">
        <f>#REF!</f>
        <v>#REF!</v>
      </c>
      <c r="N3643" s="112" t="e">
        <f>IF(M3643=0,"",CHOOSE(M3643,"5","7","8","8","8","10","10","10","10","10","13","13","13","13","13","13","13","13","13","13","16","16","16","16","16","16","16","16","16","16","16","手入力箇所","手入力箇所","手入力箇所","手入力箇所","手入力箇所","手入力箇所","手入力箇所","手入力箇所","手入力箇所","手入力箇所"))</f>
        <v>#REF!</v>
      </c>
    </row>
    <row r="3644" spans="1:14" ht="13.8" thickBot="1" x14ac:dyDescent="0.25">
      <c r="A3644" s="27" t="s">
        <v>57</v>
      </c>
      <c r="B3644" s="18">
        <v>5</v>
      </c>
      <c r="C3644" s="18">
        <v>7</v>
      </c>
      <c r="D3644" s="18">
        <v>8</v>
      </c>
      <c r="E3644" s="18">
        <v>9</v>
      </c>
      <c r="F3644" s="18">
        <v>12</v>
      </c>
      <c r="G3644" s="18">
        <v>16</v>
      </c>
      <c r="H3644" s="18"/>
      <c r="I3644" s="18"/>
      <c r="J3644" s="62"/>
      <c r="K3644" s="19"/>
      <c r="L3644" s="27" t="s">
        <v>57</v>
      </c>
      <c r="M3644" s="104" t="e">
        <f>#REF!</f>
        <v>#REF!</v>
      </c>
      <c r="N3644" s="113" t="e">
        <f>IF(M3644=0,"",CHOOSE(M3644,"5","7","8","9","9","12","12","12","12","12","16","16","16","16","16","16","16","16","16","16","手入力箇所","手入力箇所","手入力箇所","手入力箇所","手入力箇所","手入力箇所","手入力箇所","手入力箇所","手入力箇所","手入力箇所"))</f>
        <v>#REF!</v>
      </c>
    </row>
    <row r="3645" spans="1:14" ht="48.6" thickBot="1" x14ac:dyDescent="0.25">
      <c r="A3645" s="28" t="s">
        <v>64</v>
      </c>
      <c r="B3645" s="18">
        <v>6</v>
      </c>
      <c r="C3645" s="18"/>
      <c r="D3645" s="18"/>
      <c r="E3645" s="18"/>
      <c r="F3645" s="18"/>
      <c r="G3645" s="18"/>
      <c r="H3645" s="18"/>
      <c r="I3645" s="18"/>
      <c r="J3645" s="62"/>
      <c r="K3645" s="19"/>
      <c r="L3645" s="28" t="s">
        <v>64</v>
      </c>
      <c r="M3645" s="104" t="e">
        <f>#REF!</f>
        <v>#REF!</v>
      </c>
      <c r="N3645" s="113" t="e">
        <f>IF(M3645=0,"",CHOOSE(M3645,"6","手入力箇所","手入力箇所","手入力箇所","手入力箇所","手入力箇所","手入力箇所","手入力箇所","手入力箇所","手入力箇所","手入力箇所","",""))</f>
        <v>#REF!</v>
      </c>
    </row>
    <row r="3646" spans="1:14" ht="48.6" thickBot="1" x14ac:dyDescent="0.25">
      <c r="A3646" s="28" t="s">
        <v>65</v>
      </c>
      <c r="B3646" s="18">
        <v>6</v>
      </c>
      <c r="C3646" s="18"/>
      <c r="D3646" s="18"/>
      <c r="E3646" s="18"/>
      <c r="F3646" s="18"/>
      <c r="G3646" s="18"/>
      <c r="H3646" s="18"/>
      <c r="I3646" s="18"/>
      <c r="J3646" s="62"/>
      <c r="K3646" s="19"/>
      <c r="L3646" s="28" t="s">
        <v>65</v>
      </c>
      <c r="M3646" s="104" t="e">
        <f>#REF!</f>
        <v>#REF!</v>
      </c>
      <c r="N3646" s="113" t="e">
        <f>IF(M3646=0,"",CHOOSE(M3646,"6","手入力箇所","手入力箇所","手入力箇所","手入力箇所","手入力箇所","手入力箇所","手入力箇所","手入力箇所","手入力箇所","手入力箇所","",""))</f>
        <v>#REF!</v>
      </c>
    </row>
    <row r="3647" spans="1:14" ht="24.6" thickBot="1" x14ac:dyDescent="0.25">
      <c r="A3647" s="28" t="s">
        <v>66</v>
      </c>
      <c r="B3647" s="18">
        <v>5</v>
      </c>
      <c r="C3647" s="18">
        <v>7</v>
      </c>
      <c r="D3647" s="18">
        <v>8</v>
      </c>
      <c r="E3647" s="18">
        <v>9</v>
      </c>
      <c r="F3647" s="18">
        <v>12</v>
      </c>
      <c r="G3647" s="18"/>
      <c r="H3647" s="18"/>
      <c r="I3647" s="18"/>
      <c r="J3647" s="62"/>
      <c r="K3647" s="19"/>
      <c r="L3647" s="28" t="s">
        <v>66</v>
      </c>
      <c r="M3647" s="104" t="e">
        <f>#REF!</f>
        <v>#REF!</v>
      </c>
      <c r="N3647" s="113" t="e">
        <f>IF(M3647=0,"",CHOOSE(M3647,"5","7","8","9","9","12","12","12","12","12","手入力箇所","手入力箇所","手入力箇所","手入力箇所","手入力箇所","手入力箇所","手入力箇所","手入力箇所","手入力箇所","手入力箇所"))</f>
        <v>#REF!</v>
      </c>
    </row>
    <row r="3648" spans="1:14" ht="36.6" thickBot="1" x14ac:dyDescent="0.25">
      <c r="A3648" s="28" t="s">
        <v>67</v>
      </c>
      <c r="B3648" s="18">
        <v>4</v>
      </c>
      <c r="C3648" s="18">
        <v>5</v>
      </c>
      <c r="D3648" s="18">
        <v>5</v>
      </c>
      <c r="E3648" s="18">
        <v>6</v>
      </c>
      <c r="F3648" s="18"/>
      <c r="G3648" s="18"/>
      <c r="H3648" s="18"/>
      <c r="I3648" s="18"/>
      <c r="J3648" s="62"/>
      <c r="K3648" s="19"/>
      <c r="L3648" s="28" t="s">
        <v>67</v>
      </c>
      <c r="M3648" s="104" t="e">
        <f>#REF!</f>
        <v>#REF!</v>
      </c>
      <c r="N3648" s="113" t="e">
        <f>IF(M3648=0,"",CHOOSE(M3648,"4","5","5","6","6","手入力箇所","手入力箇所","手入力箇所","手入力箇所","手入力箇所","手入力箇所","手入力箇所","手入力箇所","手入力箇所","手入力箇所"))</f>
        <v>#REF!</v>
      </c>
    </row>
    <row r="3649" spans="1:14" ht="24.6" thickBot="1" x14ac:dyDescent="0.25">
      <c r="A3649" s="28" t="s">
        <v>68</v>
      </c>
      <c r="B3649" s="18">
        <v>12</v>
      </c>
      <c r="C3649" s="18">
        <v>12</v>
      </c>
      <c r="D3649" s="18">
        <v>12</v>
      </c>
      <c r="E3649" s="18">
        <v>12</v>
      </c>
      <c r="F3649" s="18">
        <v>12</v>
      </c>
      <c r="G3649" s="18">
        <v>12</v>
      </c>
      <c r="H3649" s="18">
        <v>12</v>
      </c>
      <c r="I3649" s="18"/>
      <c r="J3649" s="62"/>
      <c r="K3649" s="19"/>
      <c r="L3649" s="28" t="s">
        <v>68</v>
      </c>
      <c r="M3649" s="104" t="e">
        <f>#REF!</f>
        <v>#REF!</v>
      </c>
      <c r="N3649" s="113" t="e">
        <f>IF(M3649=0,"",CHOOSE(M3649,"12","12","12","12","12","12","12","12","12","12","12","12","12","12","12","12","12","12","12","12","12","12","12","12","12","12","12","12","12","12","手入力箇所","手入力箇所","手入力箇所","手入力箇所","手入力箇所","手入力箇所","手入力箇所","手入力箇所","手入力箇所","手入力箇所"))</f>
        <v>#REF!</v>
      </c>
    </row>
    <row r="3650" spans="1:14" ht="36.6" thickBot="1" x14ac:dyDescent="0.25">
      <c r="A3650" s="28" t="s">
        <v>69</v>
      </c>
      <c r="B3650" s="18">
        <v>7</v>
      </c>
      <c r="C3650" s="18">
        <v>7</v>
      </c>
      <c r="D3650" s="18">
        <v>7</v>
      </c>
      <c r="E3650" s="18">
        <v>7</v>
      </c>
      <c r="F3650" s="18">
        <v>7</v>
      </c>
      <c r="G3650" s="18"/>
      <c r="H3650" s="18"/>
      <c r="I3650" s="18"/>
      <c r="J3650" s="62"/>
      <c r="K3650" s="19"/>
      <c r="L3650" s="28" t="s">
        <v>69</v>
      </c>
      <c r="M3650" s="104" t="e">
        <f>#REF!</f>
        <v>#REF!</v>
      </c>
      <c r="N3650" s="113" t="e">
        <f>IF(M3650=0,"",CHOOSE(M3650,"7","7","7","7","7","7","7","7","7","7","手入力箇所","手入力箇所","手入力箇所","手入力箇所","手入力箇所","手入力箇所","手入力箇所","手入力箇所","手入力箇所","手入力箇所"))</f>
        <v>#REF!</v>
      </c>
    </row>
    <row r="3651" spans="1:14" ht="13.8" thickBot="1" x14ac:dyDescent="0.25">
      <c r="A3651" s="27" t="s">
        <v>63</v>
      </c>
      <c r="B3651" s="18">
        <v>4</v>
      </c>
      <c r="C3651" s="18">
        <v>5</v>
      </c>
      <c r="D3651" s="18">
        <v>7</v>
      </c>
      <c r="E3651" s="18">
        <v>8</v>
      </c>
      <c r="F3651" s="18">
        <v>11</v>
      </c>
      <c r="G3651" s="18">
        <v>16</v>
      </c>
      <c r="H3651" s="18">
        <v>22</v>
      </c>
      <c r="I3651" s="18">
        <v>26</v>
      </c>
      <c r="J3651" s="18">
        <v>31</v>
      </c>
      <c r="K3651" s="19"/>
      <c r="L3651" s="27" t="s">
        <v>63</v>
      </c>
      <c r="M3651" s="104" t="e">
        <f>#REF!</f>
        <v>#REF!</v>
      </c>
      <c r="N3651" s="113" t="e">
        <f>IF(M3651=0,"",CHOOSE(M3651,"4","5","7","8","8","11","11","11","11","11","16","16","16","16","16","16","16","16","16","16","22","22","22","22","22","22","22","22","22","22","26","26","26","26","26","26","26","26","26","26","31","31","31","31","31","31","31","31","31","31","31","手入力箇所","手入力箇所","手入力箇所","手入力箇所","手入力箇所","手入力箇所","手入力箇所","手入力箇所","手入力箇所","手入力箇所"))</f>
        <v>#REF!</v>
      </c>
    </row>
    <row r="3652" spans="1:14" ht="24.6" thickBot="1" x14ac:dyDescent="0.25">
      <c r="A3652" s="28" t="s">
        <v>70</v>
      </c>
      <c r="B3652" s="18">
        <v>5</v>
      </c>
      <c r="C3652" s="18">
        <v>6</v>
      </c>
      <c r="D3652" s="18">
        <v>7</v>
      </c>
      <c r="E3652" s="18"/>
      <c r="F3652" s="18"/>
      <c r="G3652" s="18"/>
      <c r="H3652" s="18"/>
      <c r="I3652" s="18"/>
      <c r="J3652" s="62"/>
      <c r="K3652" s="19"/>
      <c r="L3652" s="28" t="s">
        <v>70</v>
      </c>
      <c r="M3652" s="104" t="e">
        <f>#REF!</f>
        <v>#REF!</v>
      </c>
      <c r="N3652" s="113" t="e">
        <f>IF(M3652=0,"",CHOOSE(M3652,"5","6","7","手入力箇所","手入力箇所","手入力箇所","手入力箇所","手入力箇所","手入力箇所","手入力箇所","手入力箇所","手入力箇所","手入力箇所"))</f>
        <v>#REF!</v>
      </c>
    </row>
    <row r="3653" spans="1:14" ht="13.8" thickBot="1" x14ac:dyDescent="0.25">
      <c r="A3653" s="29" t="s">
        <v>71</v>
      </c>
      <c r="B3653" s="18">
        <v>3</v>
      </c>
      <c r="C3653" s="18">
        <v>6</v>
      </c>
      <c r="D3653" s="18">
        <v>19</v>
      </c>
      <c r="E3653" s="18"/>
      <c r="F3653" s="18"/>
      <c r="G3653" s="18"/>
      <c r="H3653" s="18"/>
      <c r="I3653" s="18"/>
      <c r="J3653" s="62"/>
      <c r="K3653" s="19"/>
      <c r="L3653" s="29" t="s">
        <v>71</v>
      </c>
      <c r="M3653" s="104" t="e">
        <f>#REF!</f>
        <v>#REF!</v>
      </c>
      <c r="N3653" s="113" t="e">
        <f>IF(M3653=0,"",CHOOSE(M3653,"3","6","19","手入力箇所","手入力箇所","手入力箇所","手入力箇所","手入力箇所","手入力箇所","手入力箇所","手入力箇所","手入力箇所","手入力箇所"))</f>
        <v>#REF!</v>
      </c>
    </row>
    <row r="3654" spans="1:14" ht="13.8" thickBot="1" x14ac:dyDescent="0.25">
      <c r="A3654" s="29" t="s">
        <v>72</v>
      </c>
      <c r="B3654" s="18">
        <v>1</v>
      </c>
      <c r="C3654" s="18">
        <v>3</v>
      </c>
      <c r="D3654" s="18">
        <v>5</v>
      </c>
      <c r="E3654" s="18">
        <v>9</v>
      </c>
      <c r="F3654" s="18">
        <v>26</v>
      </c>
      <c r="G3654" s="18"/>
      <c r="H3654" s="18"/>
      <c r="I3654" s="18"/>
      <c r="J3654" s="62"/>
      <c r="K3654" s="19"/>
      <c r="L3654" s="29" t="s">
        <v>72</v>
      </c>
      <c r="M3654" s="104" t="e">
        <f>#REF!</f>
        <v>#REF!</v>
      </c>
      <c r="N3654" s="113" t="e">
        <f>IF(M3654=0,"",CHOOSE(M3654,"1","3","5","9","9","26","26","26","26","26","手入力箇所","手入力箇所","手入力箇所","手入力箇所","手入力箇所","手入力箇所","手入力箇所","手入力箇所","手入力箇所","手入力箇所"))</f>
        <v>#REF!</v>
      </c>
    </row>
    <row r="3655" spans="1:14" ht="13.8" thickBot="1" x14ac:dyDescent="0.25">
      <c r="A3655" s="29" t="s">
        <v>73</v>
      </c>
      <c r="B3655" s="18">
        <v>4</v>
      </c>
      <c r="C3655" s="18">
        <v>11</v>
      </c>
      <c r="D3655" s="18">
        <v>20</v>
      </c>
      <c r="E3655" s="18">
        <v>33</v>
      </c>
      <c r="F3655" s="18"/>
      <c r="G3655" s="18"/>
      <c r="H3655" s="18"/>
      <c r="I3655" s="18"/>
      <c r="J3655" s="62"/>
      <c r="K3655" s="19"/>
      <c r="L3655" s="29" t="s">
        <v>73</v>
      </c>
      <c r="M3655" s="104" t="e">
        <f>#REF!</f>
        <v>#REF!</v>
      </c>
      <c r="N3655" s="113" t="e">
        <f>IF(M3655=0,"",CHOOSE(M3655,"4","11","20","33","33","手入力箇所","手入力箇所","手入力箇所","手入力箇所","手入力箇所","手入力箇所","手入力箇所","手入力箇所","手入力箇所","手入力箇所"))</f>
        <v>#REF!</v>
      </c>
    </row>
    <row r="3656" spans="1:14" ht="37.200000000000003" thickBot="1" x14ac:dyDescent="0.25">
      <c r="A3656" s="30" t="s">
        <v>74</v>
      </c>
      <c r="B3656" s="18">
        <v>4</v>
      </c>
      <c r="C3656" s="18">
        <v>6</v>
      </c>
      <c r="D3656" s="18">
        <v>8</v>
      </c>
      <c r="E3656" s="18">
        <v>10</v>
      </c>
      <c r="F3656" s="18">
        <v>15</v>
      </c>
      <c r="G3656" s="18">
        <v>23</v>
      </c>
      <c r="H3656" s="18">
        <v>33</v>
      </c>
      <c r="I3656" s="18"/>
      <c r="J3656" s="62"/>
      <c r="K3656" s="19"/>
      <c r="L3656" s="30" t="s">
        <v>74</v>
      </c>
      <c r="M3656" s="104" t="e">
        <f>#REF!</f>
        <v>#REF!</v>
      </c>
      <c r="N3656" s="113" t="e">
        <f>IF(M3656=0,"",CHOOSE(M3656,"4","6","8","10","10","15","15","15","15","15","23","23","23","23","23","23","23","23","23","23","33","33","33","33","33","33","33","33","33","33","手入力箇所","手入力箇所","手入力箇所","手入力箇所","手入力箇所","手入力箇所","手入力箇所","手入力箇所","手入力箇所","手入力箇所"))</f>
        <v>#REF!</v>
      </c>
    </row>
    <row r="3657" spans="1:14" ht="13.8" thickBot="1" x14ac:dyDescent="0.25">
      <c r="A3657" s="29" t="s">
        <v>75</v>
      </c>
      <c r="B3657" s="18">
        <v>6</v>
      </c>
      <c r="C3657" s="18">
        <v>14</v>
      </c>
      <c r="D3657" s="18">
        <v>25</v>
      </c>
      <c r="E3657" s="18">
        <v>39</v>
      </c>
      <c r="F3657" s="18"/>
      <c r="G3657" s="18"/>
      <c r="H3657" s="18"/>
      <c r="I3657" s="18"/>
      <c r="J3657" s="62"/>
      <c r="K3657" s="19"/>
      <c r="L3657" s="29" t="s">
        <v>75</v>
      </c>
      <c r="M3657" s="104" t="e">
        <f>#REF!</f>
        <v>#REF!</v>
      </c>
      <c r="N3657" s="113" t="e">
        <f>IF(M3657=0,"",CHOOSE(M3657,"6","14","25","39","39","手入力箇所","手入力箇所","手入力箇所","手入力箇所","手入力箇所","手入力箇所","手入力箇所","手入力箇所","手入力箇所","手入力箇所"))</f>
        <v>#REF!</v>
      </c>
    </row>
    <row r="3658" spans="1:14" ht="37.200000000000003" thickBot="1" x14ac:dyDescent="0.25">
      <c r="A3658" s="30" t="s">
        <v>76</v>
      </c>
      <c r="B3658" s="18">
        <v>2</v>
      </c>
      <c r="C3658" s="18">
        <v>3</v>
      </c>
      <c r="D3658" s="18">
        <v>6</v>
      </c>
      <c r="E3658" s="18">
        <v>9</v>
      </c>
      <c r="F3658" s="18"/>
      <c r="G3658" s="18"/>
      <c r="H3658" s="18"/>
      <c r="I3658" s="18"/>
      <c r="J3658" s="62"/>
      <c r="K3658" s="19"/>
      <c r="L3658" s="30" t="s">
        <v>76</v>
      </c>
      <c r="M3658" s="104" t="e">
        <f>#REF!</f>
        <v>#REF!</v>
      </c>
      <c r="N3658" s="113" t="e">
        <f>IF(M3658=0,"",CHOOSE(M3658,"2","3","6","9","9","手入力箇所","手入力箇所","手入力箇所","手入力箇所","手入力箇所","手入力箇所","手入力箇所","手入力箇所","手入力箇所","手入力箇所"))</f>
        <v>#REF!</v>
      </c>
    </row>
    <row r="3659" spans="1:14" ht="27" thickBot="1" x14ac:dyDescent="0.25">
      <c r="A3659" s="31" t="s">
        <v>77</v>
      </c>
      <c r="B3659" s="18">
        <v>12</v>
      </c>
      <c r="C3659" s="18">
        <v>18</v>
      </c>
      <c r="D3659" s="18">
        <v>22</v>
      </c>
      <c r="E3659" s="18">
        <v>26</v>
      </c>
      <c r="F3659" s="62"/>
      <c r="G3659" s="62"/>
      <c r="H3659" s="62"/>
      <c r="I3659" s="62"/>
      <c r="J3659" s="62"/>
      <c r="K3659" s="19"/>
      <c r="L3659" s="31" t="s">
        <v>77</v>
      </c>
      <c r="M3659" s="104" t="e">
        <f>#REF!</f>
        <v>#REF!</v>
      </c>
      <c r="N3659" s="113" t="e">
        <f>IF(M3659=0,"",CHOOSE(M3659,"12","18","22","26","26","手入力箇所","手入力箇所","手入力箇所","手入力箇所","手入力箇所","手入力箇所","手入力箇所","手入力箇所","手入力箇所","手入力箇所"))</f>
        <v>#REF!</v>
      </c>
    </row>
    <row r="3660" spans="1:14" ht="40.200000000000003" thickBot="1" x14ac:dyDescent="0.25">
      <c r="A3660" s="31" t="s">
        <v>78</v>
      </c>
      <c r="B3660" s="18">
        <v>5</v>
      </c>
      <c r="C3660" s="18">
        <v>8</v>
      </c>
      <c r="D3660" s="18">
        <v>11</v>
      </c>
      <c r="E3660" s="18">
        <v>14</v>
      </c>
      <c r="F3660" s="62"/>
      <c r="G3660" s="62"/>
      <c r="H3660" s="62"/>
      <c r="I3660" s="62"/>
      <c r="J3660" s="62"/>
      <c r="K3660" s="19"/>
      <c r="L3660" s="31" t="s">
        <v>78</v>
      </c>
      <c r="M3660" s="104" t="e">
        <f>#REF!</f>
        <v>#REF!</v>
      </c>
      <c r="N3660" s="113" t="e">
        <f>IF(M3660=0,"",CHOOSE(M3660,"5","8","11","14","14","手入力箇所","手入力箇所","手入力箇所","手入力箇所","手入力箇所","手入力箇所","手入力箇所","手入力箇所","手入力箇所","手入力箇所"))</f>
        <v>#REF!</v>
      </c>
    </row>
    <row r="3661" spans="1:14" ht="27" thickBot="1" x14ac:dyDescent="0.25">
      <c r="A3661" s="31" t="s">
        <v>79</v>
      </c>
      <c r="B3661" s="18">
        <v>6</v>
      </c>
      <c r="C3661" s="18">
        <v>11</v>
      </c>
      <c r="D3661" s="18">
        <v>16</v>
      </c>
      <c r="E3661" s="18">
        <v>21</v>
      </c>
      <c r="F3661" s="62"/>
      <c r="G3661" s="62"/>
      <c r="H3661" s="62"/>
      <c r="I3661" s="62"/>
      <c r="J3661" s="62"/>
      <c r="K3661" s="19"/>
      <c r="L3661" s="31" t="s">
        <v>79</v>
      </c>
      <c r="M3661" s="104" t="e">
        <f>#REF!</f>
        <v>#REF!</v>
      </c>
      <c r="N3661" s="113" t="e">
        <f>IF(M3661=0,"",CHOOSE(M3661,"6","11","16","21","21","手入力箇所","手入力箇所","手入力箇所","手入力箇所","手入力箇所","手入力箇所","手入力箇所","手入力箇所","手入力箇所"))</f>
        <v>#REF!</v>
      </c>
    </row>
    <row r="3662" spans="1:14" ht="40.200000000000003" thickBot="1" x14ac:dyDescent="0.25">
      <c r="A3662" s="31" t="s">
        <v>80</v>
      </c>
      <c r="B3662" s="18">
        <v>5</v>
      </c>
      <c r="C3662" s="18">
        <v>7</v>
      </c>
      <c r="D3662" s="18">
        <v>9</v>
      </c>
      <c r="E3662" s="18">
        <v>10</v>
      </c>
      <c r="F3662" s="62"/>
      <c r="G3662" s="62"/>
      <c r="H3662" s="62"/>
      <c r="I3662" s="62"/>
      <c r="J3662" s="62"/>
      <c r="K3662" s="19"/>
      <c r="L3662" s="31" t="s">
        <v>80</v>
      </c>
      <c r="M3662" s="104" t="e">
        <f>#REF!</f>
        <v>#REF!</v>
      </c>
      <c r="N3662" s="113" t="e">
        <f>IF(M3662=0,"",CHOOSE(M3662,"5","7","9","10","10","手入力箇所","手入力箇所","手入力箇所","手入力箇所","手入力箇所","手入力箇所","手入力箇所","手入力箇所","手入力箇所"))</f>
        <v>#REF!</v>
      </c>
    </row>
    <row r="3663" spans="1:14" ht="40.200000000000003" thickBot="1" x14ac:dyDescent="0.25">
      <c r="A3663" s="31" t="s">
        <v>81</v>
      </c>
      <c r="B3663" s="18">
        <v>9</v>
      </c>
      <c r="C3663" s="18">
        <v>14</v>
      </c>
      <c r="D3663" s="62"/>
      <c r="E3663" s="62"/>
      <c r="F3663" s="62"/>
      <c r="G3663" s="62"/>
      <c r="H3663" s="62"/>
      <c r="I3663" s="62"/>
      <c r="J3663" s="62"/>
      <c r="K3663" s="19"/>
      <c r="L3663" s="31" t="s">
        <v>81</v>
      </c>
      <c r="M3663" s="104" t="e">
        <f>#REF!</f>
        <v>#REF!</v>
      </c>
      <c r="N3663" s="113" t="e">
        <f>IF(M3663=0,"",CHOOSE(M3663,"9","14","手入力箇所","手入力箇所","手入力箇所","手入力箇所","手入力箇所","手入力箇所","手入力箇所","手入力箇所","手入力箇所","手入力箇所"))</f>
        <v>#REF!</v>
      </c>
    </row>
    <row r="3664" spans="1:14" ht="13.8" thickBot="1" x14ac:dyDescent="0.25">
      <c r="A3664" s="31" t="s">
        <v>82</v>
      </c>
      <c r="B3664" s="18">
        <v>3</v>
      </c>
      <c r="C3664" s="18">
        <v>4</v>
      </c>
      <c r="D3664" s="18">
        <v>4</v>
      </c>
      <c r="E3664" s="18">
        <v>5</v>
      </c>
      <c r="F3664" s="18">
        <v>6</v>
      </c>
      <c r="G3664" s="18">
        <v>8</v>
      </c>
      <c r="H3664" s="18">
        <v>9</v>
      </c>
      <c r="I3664" s="18">
        <v>11</v>
      </c>
      <c r="J3664" s="18">
        <v>12</v>
      </c>
      <c r="K3664" s="19"/>
      <c r="L3664" s="31" t="s">
        <v>82</v>
      </c>
      <c r="M3664" s="104" t="e">
        <f>#REF!</f>
        <v>#REF!</v>
      </c>
      <c r="N3664" s="113" t="e">
        <f>IF(M3664=0,"",CHOOSE(M3664,"3","4","4","5","5","6","6","6","6","6","8","8","8","8","8","8","8","8","8","8","9","9","9","9","9","9","9","9","9","9","11","11","11","11","11","11","11","11","11","11","12","12","12","12","12","12","12","12","12","12","12","手入力箇所","手入力箇所","手入力箇所","手入力箇所","手入力箇所","手入力箇所","手入力箇所","手入力箇所","手入力箇所","手入力箇所"))</f>
        <v>#REF!</v>
      </c>
    </row>
    <row r="3665" spans="1:14" ht="13.8" thickBot="1" x14ac:dyDescent="0.25">
      <c r="A3665" s="31" t="s">
        <v>83</v>
      </c>
      <c r="B3665" s="18">
        <v>3</v>
      </c>
      <c r="C3665" s="18">
        <v>4</v>
      </c>
      <c r="D3665" s="18">
        <v>4</v>
      </c>
      <c r="E3665" s="18">
        <v>5</v>
      </c>
      <c r="F3665" s="18">
        <v>6</v>
      </c>
      <c r="G3665" s="18">
        <v>8</v>
      </c>
      <c r="H3665" s="18">
        <v>10</v>
      </c>
      <c r="I3665" s="18">
        <v>12</v>
      </c>
      <c r="J3665" s="18">
        <v>13</v>
      </c>
      <c r="K3665" s="19"/>
      <c r="L3665" s="31" t="s">
        <v>83</v>
      </c>
      <c r="M3665" s="104" t="e">
        <f>#REF!</f>
        <v>#REF!</v>
      </c>
      <c r="N3665" s="113" t="e">
        <f>IF(M3665=0,"",CHOOSE(M3665,"3","4","4","5","5","6","6","6","6","6","8","8","8","8","8","8","8","8","8","8","10","10","10","10","10","10","10","10","10","10","12","12","12","12","12","12","12","12","12","12","13","13","13","13","13","13","13","13","13","13","13","手入力箇所","手入力箇所","手入力箇所","手入力箇所","手入力箇所","手入力箇所","手入力箇所","手入力箇所","手入力箇所","手入力箇所"))</f>
        <v>#REF!</v>
      </c>
    </row>
    <row r="3666" spans="1:14" ht="27" thickBot="1" x14ac:dyDescent="0.25">
      <c r="A3666" s="32" t="s">
        <v>84</v>
      </c>
      <c r="B3666" s="20">
        <v>1</v>
      </c>
      <c r="C3666" s="20">
        <v>2</v>
      </c>
      <c r="D3666" s="20">
        <v>3</v>
      </c>
      <c r="E3666" s="20">
        <v>4</v>
      </c>
      <c r="F3666" s="20">
        <v>8</v>
      </c>
      <c r="G3666" s="20">
        <v>19</v>
      </c>
      <c r="H3666" s="63"/>
      <c r="I3666" s="63"/>
      <c r="J3666" s="63"/>
      <c r="K3666" s="21"/>
      <c r="L3666" s="32" t="s">
        <v>84</v>
      </c>
      <c r="M3666" s="104" t="e">
        <f>#REF!</f>
        <v>#REF!</v>
      </c>
      <c r="N3666" s="113" t="e">
        <f>IF(M3666=0,"",CHOOSE(M3666,"1","2","3","4","4","8","8","8","8","8","19","19","19","19","19","19","19","19","19","19","手入力箇所","手入力箇所","手入力箇所","手入力箇所","手入力箇所","手入力箇所","手入力箇所","手入力箇所","手入力箇所","手入力箇所"))</f>
        <v>#REF!</v>
      </c>
    </row>
    <row r="3667" spans="1:14" ht="13.8" thickBot="1" x14ac:dyDescent="0.25"/>
    <row r="3668" spans="1:14" ht="13.8" thickBot="1" x14ac:dyDescent="0.25">
      <c r="A3668" s="686" t="e">
        <f>A3641</f>
        <v>#REF!</v>
      </c>
      <c r="B3668" s="686"/>
      <c r="C3668" s="686"/>
      <c r="D3668" s="687" t="s">
        <v>193</v>
      </c>
      <c r="E3668" s="687"/>
      <c r="F3668" s="687"/>
      <c r="G3668" s="687"/>
      <c r="H3668" s="687"/>
      <c r="I3668" s="687"/>
      <c r="J3668" s="687"/>
      <c r="K3668" s="687"/>
      <c r="L3668" s="687"/>
      <c r="M3668" s="687"/>
      <c r="N3668" s="687"/>
    </row>
    <row r="3669" spans="1:14" ht="13.8" thickBot="1" x14ac:dyDescent="0.25">
      <c r="A3669" s="105"/>
      <c r="B3669" s="33">
        <v>1</v>
      </c>
      <c r="C3669" s="24">
        <v>2</v>
      </c>
      <c r="D3669" s="24">
        <v>3</v>
      </c>
      <c r="E3669" s="24" t="s">
        <v>58</v>
      </c>
      <c r="F3669" s="24" t="s">
        <v>59</v>
      </c>
      <c r="G3669" s="24" t="s">
        <v>60</v>
      </c>
      <c r="H3669" s="24" t="s">
        <v>61</v>
      </c>
      <c r="I3669" s="24" t="s">
        <v>62</v>
      </c>
      <c r="J3669" s="24" t="s">
        <v>194</v>
      </c>
      <c r="K3669" s="102" t="s">
        <v>85</v>
      </c>
      <c r="L3669" s="105" t="s">
        <v>189</v>
      </c>
      <c r="M3669" s="105" t="s">
        <v>188</v>
      </c>
      <c r="N3669" s="105" t="s">
        <v>51</v>
      </c>
    </row>
    <row r="3670" spans="1:14" ht="13.8" thickBot="1" x14ac:dyDescent="0.25">
      <c r="A3670" s="26" t="s">
        <v>56</v>
      </c>
      <c r="B3670" s="22">
        <v>16</v>
      </c>
      <c r="C3670" s="22">
        <v>25</v>
      </c>
      <c r="D3670" s="22">
        <v>32</v>
      </c>
      <c r="E3670" s="22">
        <v>38</v>
      </c>
      <c r="F3670" s="22">
        <v>56</v>
      </c>
      <c r="G3670" s="22">
        <v>87</v>
      </c>
      <c r="H3670" s="22">
        <v>121</v>
      </c>
      <c r="I3670" s="22"/>
      <c r="J3670" s="23"/>
      <c r="K3670" s="68"/>
      <c r="L3670" s="107" t="s">
        <v>56</v>
      </c>
      <c r="M3670" s="103" t="e">
        <f>#REF!</f>
        <v>#REF!</v>
      </c>
      <c r="N3670" s="103" t="e">
        <f>IF(M3670=0,"",CHOOSE(M3670,"16","25","32","38","38","56","56","56","56","56","87","87","87","87","87","87","87","87","87","87","121","121","121","121","121","121","121","121","121","121","手入力箇所","手入力箇所","手入力箇所","手入力箇所","手入力箇所","手入力箇所","手入力箇所","手入力箇所","手入力箇所","手入力箇所"))</f>
        <v>#REF!</v>
      </c>
    </row>
    <row r="3671" spans="1:14" ht="13.8" thickBot="1" x14ac:dyDescent="0.25">
      <c r="A3671" s="27" t="s">
        <v>57</v>
      </c>
      <c r="B3671" s="18">
        <v>25</v>
      </c>
      <c r="C3671" s="18">
        <v>33</v>
      </c>
      <c r="D3671" s="18">
        <v>40</v>
      </c>
      <c r="E3671" s="18">
        <v>45</v>
      </c>
      <c r="F3671" s="18">
        <v>58</v>
      </c>
      <c r="G3671" s="18">
        <v>79</v>
      </c>
      <c r="H3671" s="18"/>
      <c r="I3671" s="18"/>
      <c r="J3671" s="62"/>
      <c r="K3671" s="69"/>
      <c r="L3671" s="107" t="s">
        <v>57</v>
      </c>
      <c r="M3671" s="103" t="e">
        <f>#REF!</f>
        <v>#REF!</v>
      </c>
      <c r="N3671" s="103" t="e">
        <f>IF(M3671=0,"",CHOOSE(M3671,"25","33","40","45","45","58","58","58","58","58","79","79","79","79","79","79","79","79","79","79","手入力箇所","手入力箇所","手入力箇所","手入力箇所","手入力箇所","手入力箇所","手入力箇所","手入力箇所","手入力箇所","手入力箇所"))</f>
        <v>#REF!</v>
      </c>
    </row>
    <row r="3672" spans="1:14" ht="48.6" thickBot="1" x14ac:dyDescent="0.25">
      <c r="A3672" s="28" t="s">
        <v>64</v>
      </c>
      <c r="B3672" s="18">
        <v>32</v>
      </c>
      <c r="C3672" s="18"/>
      <c r="D3672" s="18"/>
      <c r="E3672" s="18"/>
      <c r="F3672" s="18"/>
      <c r="G3672" s="18"/>
      <c r="H3672" s="18"/>
      <c r="I3672" s="18"/>
      <c r="J3672" s="62"/>
      <c r="K3672" s="69"/>
      <c r="L3672" s="108" t="s">
        <v>64</v>
      </c>
      <c r="M3672" s="103" t="e">
        <f>#REF!</f>
        <v>#REF!</v>
      </c>
      <c r="N3672" s="103" t="e">
        <f>IF(M3672=0,"",CHOOSE(M3672,"32","手入力箇所","手入力箇所","手入力箇所","手入力箇所","手入力箇所","手入力箇所","手入力箇所","手入力箇所","手入力箇所","手入力箇所"))</f>
        <v>#REF!</v>
      </c>
    </row>
    <row r="3673" spans="1:14" ht="48.6" thickBot="1" x14ac:dyDescent="0.25">
      <c r="A3673" s="28" t="s">
        <v>65</v>
      </c>
      <c r="B3673" s="18">
        <v>36</v>
      </c>
      <c r="C3673" s="18"/>
      <c r="D3673" s="18"/>
      <c r="E3673" s="18"/>
      <c r="F3673" s="18"/>
      <c r="G3673" s="18"/>
      <c r="H3673" s="18"/>
      <c r="I3673" s="18"/>
      <c r="J3673" s="62"/>
      <c r="K3673" s="69"/>
      <c r="L3673" s="108" t="s">
        <v>65</v>
      </c>
      <c r="M3673" s="103" t="e">
        <f>#REF!</f>
        <v>#REF!</v>
      </c>
      <c r="N3673" s="103" t="e">
        <f>IF(M3673=0,"",CHOOSE(M3673,"36","手入力箇所","手入力箇所","手入力箇所","手入力箇所","手入力箇所","手入力箇所","手入力箇所","手入力箇所","手入力箇所","手入力箇所"))</f>
        <v>#REF!</v>
      </c>
    </row>
    <row r="3674" spans="1:14" ht="24.6" thickBot="1" x14ac:dyDescent="0.25">
      <c r="A3674" s="28" t="s">
        <v>66</v>
      </c>
      <c r="B3674" s="18">
        <v>24</v>
      </c>
      <c r="C3674" s="18">
        <v>30</v>
      </c>
      <c r="D3674" s="18">
        <v>33</v>
      </c>
      <c r="E3674" s="18">
        <v>35</v>
      </c>
      <c r="F3674" s="18">
        <v>42</v>
      </c>
      <c r="G3674" s="18"/>
      <c r="H3674" s="18"/>
      <c r="I3674" s="18"/>
      <c r="J3674" s="62"/>
      <c r="K3674" s="69"/>
      <c r="L3674" s="108" t="s">
        <v>66</v>
      </c>
      <c r="M3674" s="103" t="e">
        <f>#REF!</f>
        <v>#REF!</v>
      </c>
      <c r="N3674" s="103" t="e">
        <f>IF(M3674=0,"",CHOOSE(M3674,"24","30","33","35","35","42","42","42","42","42","手入力箇所","手入力箇所","手入力箇所","手入力箇所","手入力箇所","手入力箇所","手入力箇所","手入力箇所","手入力箇所","手入力箇所"))</f>
        <v>#REF!</v>
      </c>
    </row>
    <row r="3675" spans="1:14" ht="36.6" thickBot="1" x14ac:dyDescent="0.25">
      <c r="A3675" s="28" t="s">
        <v>67</v>
      </c>
      <c r="B3675" s="18">
        <v>7</v>
      </c>
      <c r="C3675" s="18">
        <v>12</v>
      </c>
      <c r="D3675" s="18">
        <v>16</v>
      </c>
      <c r="E3675" s="18">
        <v>19</v>
      </c>
      <c r="F3675" s="18"/>
      <c r="G3675" s="18"/>
      <c r="H3675" s="18"/>
      <c r="I3675" s="18"/>
      <c r="J3675" s="62"/>
      <c r="K3675" s="69"/>
      <c r="L3675" s="108" t="s">
        <v>67</v>
      </c>
      <c r="M3675" s="103" t="e">
        <f>#REF!</f>
        <v>#REF!</v>
      </c>
      <c r="N3675" s="103" t="e">
        <f>IF(M3675=0,"",CHOOSE(M3675,"7","12","16","19","19","手入力箇所","手入力箇所","手入力箇所","手入力箇所","手入力箇所","手入力箇所","手入力箇所","手入力箇所","手入力箇所","手入力箇所"))</f>
        <v>#REF!</v>
      </c>
    </row>
    <row r="3676" spans="1:14" ht="24.6" thickBot="1" x14ac:dyDescent="0.25">
      <c r="A3676" s="28" t="s">
        <v>68</v>
      </c>
      <c r="B3676" s="18">
        <v>21</v>
      </c>
      <c r="C3676" s="18">
        <v>35</v>
      </c>
      <c r="D3676" s="18">
        <v>48</v>
      </c>
      <c r="E3676" s="18">
        <v>59</v>
      </c>
      <c r="F3676" s="18">
        <v>94</v>
      </c>
      <c r="G3676" s="18">
        <v>159</v>
      </c>
      <c r="H3676" s="18">
        <v>235</v>
      </c>
      <c r="I3676" s="18"/>
      <c r="J3676" s="62"/>
      <c r="K3676" s="69"/>
      <c r="L3676" s="108" t="s">
        <v>68</v>
      </c>
      <c r="M3676" s="103" t="e">
        <f>#REF!</f>
        <v>#REF!</v>
      </c>
      <c r="N3676" s="103" t="e">
        <f>IF(M3676=0,"",CHOOSE(M3676,"21","35","48","59","59","94","94","94","94","94","159","159","159","159","159","159","159","159","159","159","235","235","235","235","235","235","235","235","235","235","手入力箇所","手入力箇所","手入力箇所","手入力箇所","手入力箇所","手入力箇所","手入力箇所","手入力箇所","手入力箇所","手入力箇所"))</f>
        <v>#REF!</v>
      </c>
    </row>
    <row r="3677" spans="1:14" ht="36.6" thickBot="1" x14ac:dyDescent="0.25">
      <c r="A3677" s="28" t="s">
        <v>69</v>
      </c>
      <c r="B3677" s="18">
        <v>22</v>
      </c>
      <c r="C3677" s="18">
        <v>26</v>
      </c>
      <c r="D3677" s="18">
        <v>28</v>
      </c>
      <c r="E3677" s="18">
        <v>29</v>
      </c>
      <c r="F3677" s="18">
        <v>34</v>
      </c>
      <c r="G3677" s="18"/>
      <c r="H3677" s="18"/>
      <c r="I3677" s="18"/>
      <c r="J3677" s="62"/>
      <c r="K3677" s="69"/>
      <c r="L3677" s="108" t="s">
        <v>69</v>
      </c>
      <c r="M3677" s="103" t="e">
        <f>#REF!</f>
        <v>#REF!</v>
      </c>
      <c r="N3677" s="103" t="e">
        <f>IF(M3677=0,"",CHOOSE(M3677,"22","26","28","29","29","34","34","34","34","34","手入力箇所","手入力箇所","手入力箇所","手入力箇所","手入力箇所","手入力箇所","手入力箇所","手入力箇所","手入力箇所","手入力箇所"))</f>
        <v>#REF!</v>
      </c>
    </row>
    <row r="3678" spans="1:14" ht="13.8" thickBot="1" x14ac:dyDescent="0.25">
      <c r="A3678" s="27" t="s">
        <v>63</v>
      </c>
      <c r="B3678" s="18">
        <v>21</v>
      </c>
      <c r="C3678" s="18">
        <v>33</v>
      </c>
      <c r="D3678" s="18">
        <v>46</v>
      </c>
      <c r="E3678" s="18">
        <v>56</v>
      </c>
      <c r="F3678" s="18">
        <v>89</v>
      </c>
      <c r="G3678" s="18">
        <v>151</v>
      </c>
      <c r="H3678" s="18">
        <v>224</v>
      </c>
      <c r="I3678" s="18">
        <v>289</v>
      </c>
      <c r="J3678" s="18">
        <v>350</v>
      </c>
      <c r="K3678" s="69"/>
      <c r="L3678" s="107" t="s">
        <v>63</v>
      </c>
      <c r="M3678" s="103" t="e">
        <f>#REF!</f>
        <v>#REF!</v>
      </c>
      <c r="N3678" s="103" t="e">
        <f>IF(M3678=0,"",CHOOSE(M3678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679" spans="1:14" ht="24.6" thickBot="1" x14ac:dyDescent="0.25">
      <c r="A3679" s="34" t="s">
        <v>70</v>
      </c>
      <c r="B3679" s="35">
        <v>13</v>
      </c>
      <c r="C3679" s="35">
        <v>33</v>
      </c>
      <c r="D3679" s="35">
        <v>59</v>
      </c>
      <c r="E3679" s="35"/>
      <c r="F3679" s="35"/>
      <c r="G3679" s="35"/>
      <c r="H3679" s="35"/>
      <c r="I3679" s="35"/>
      <c r="J3679" s="36"/>
      <c r="K3679" s="67"/>
      <c r="L3679" s="108" t="s">
        <v>70</v>
      </c>
      <c r="M3679" s="103" t="e">
        <f>#REF!</f>
        <v>#REF!</v>
      </c>
      <c r="N3679" s="103" t="e">
        <f>IF(M3679=0,"",CHOOSE(M3679,"13","33","59","手入力箇所","手入力箇所","手入力箇所","手入力箇所","手入力箇所","手入力箇所","手入力箇所","手入力箇所","手入力箇所","手入力箇所"))</f>
        <v>#REF!</v>
      </c>
    </row>
    <row r="3680" spans="1:14" ht="13.8" thickBot="1" x14ac:dyDescent="0.25">
      <c r="A3680" s="37" t="s">
        <v>71</v>
      </c>
      <c r="B3680" s="17">
        <v>23</v>
      </c>
      <c r="C3680" s="17">
        <v>39</v>
      </c>
      <c r="D3680" s="17">
        <v>97</v>
      </c>
      <c r="E3680" s="17"/>
      <c r="F3680" s="17"/>
      <c r="G3680" s="17"/>
      <c r="H3680" s="17"/>
      <c r="I3680" s="17"/>
      <c r="J3680" s="64"/>
      <c r="K3680" s="70"/>
      <c r="L3680" s="109" t="s">
        <v>71</v>
      </c>
      <c r="M3680" s="103" t="e">
        <f>#REF!</f>
        <v>#REF!</v>
      </c>
      <c r="N3680" s="103" t="e">
        <f>IF(M3680=0,"",CHOOSE(M3680,"23","39","97","手入力箇所","手入力箇所","手入力箇所","手入力箇所","手入力箇所","手入力箇所","手入力箇所","手入力箇所","手入力箇所","手入力箇所"))</f>
        <v>#REF!</v>
      </c>
    </row>
    <row r="3681" spans="1:14" ht="13.8" thickBot="1" x14ac:dyDescent="0.25">
      <c r="A3681" s="29" t="s">
        <v>72</v>
      </c>
      <c r="B3681" s="18">
        <v>21</v>
      </c>
      <c r="C3681" s="18">
        <v>37</v>
      </c>
      <c r="D3681" s="18">
        <v>58</v>
      </c>
      <c r="E3681" s="18">
        <v>76</v>
      </c>
      <c r="F3681" s="18">
        <v>137</v>
      </c>
      <c r="G3681" s="18"/>
      <c r="H3681" s="18"/>
      <c r="I3681" s="18"/>
      <c r="J3681" s="62"/>
      <c r="K3681" s="69"/>
      <c r="L3681" s="109" t="s">
        <v>72</v>
      </c>
      <c r="M3681" s="103" t="e">
        <f>#REF!</f>
        <v>#REF!</v>
      </c>
      <c r="N3681" s="103" t="e">
        <f>IF(M3681=0,"",CHOOSE(M3681,"21","37","58","76","76","137","137","137","137","137","手入力箇所","手入力箇所","手入力箇所","手入力箇所","手入力箇所","手入力箇所","手入力箇所","手入力箇所","手入力箇所","手入力箇所"))</f>
        <v>#REF!</v>
      </c>
    </row>
    <row r="3682" spans="1:14" ht="13.8" thickBot="1" x14ac:dyDescent="0.25">
      <c r="A3682" s="29" t="s">
        <v>73</v>
      </c>
      <c r="B3682" s="18">
        <v>48</v>
      </c>
      <c r="C3682" s="18">
        <v>93</v>
      </c>
      <c r="D3682" s="18">
        <v>138</v>
      </c>
      <c r="E3682" s="18">
        <v>183</v>
      </c>
      <c r="F3682" s="18"/>
      <c r="G3682" s="18"/>
      <c r="H3682" s="18"/>
      <c r="I3682" s="18"/>
      <c r="J3682" s="62"/>
      <c r="K3682" s="69"/>
      <c r="L3682" s="109" t="s">
        <v>73</v>
      </c>
      <c r="M3682" s="103" t="e">
        <f>#REF!</f>
        <v>#REF!</v>
      </c>
      <c r="N3682" s="103" t="e">
        <f>IF(M3682=0,"",CHOOSE(M3682,"48","93","138","183","183","手入力箇所","手入力箇所","手入力箇所","手入力箇所","手入力箇所","手入力箇所","手入力箇所","手入力箇所","手入力箇所","手入力箇所"))</f>
        <v>#REF!</v>
      </c>
    </row>
    <row r="3683" spans="1:14" ht="37.200000000000003" thickBot="1" x14ac:dyDescent="0.25">
      <c r="A3683" s="30" t="s">
        <v>74</v>
      </c>
      <c r="B3683" s="18">
        <v>13</v>
      </c>
      <c r="C3683" s="18">
        <v>26</v>
      </c>
      <c r="D3683" s="18">
        <v>40</v>
      </c>
      <c r="E3683" s="18">
        <v>55</v>
      </c>
      <c r="F3683" s="18">
        <v>107</v>
      </c>
      <c r="G3683" s="18">
        <v>224</v>
      </c>
      <c r="H3683" s="18">
        <v>386</v>
      </c>
      <c r="I3683" s="18"/>
      <c r="J3683" s="62"/>
      <c r="K3683" s="69"/>
      <c r="L3683" s="110" t="s">
        <v>74</v>
      </c>
      <c r="M3683" s="103" t="e">
        <f>#REF!</f>
        <v>#REF!</v>
      </c>
      <c r="N3683" s="103" t="e">
        <f>IF(M3683=0,"",CHOOSE(M3683,"13","26","40","55","55","107","107","107","107","107","224","224","224","224","224","224","224","224","224","224","386","386","386","386","386","386","386","386","386","386","手入力箇所","手入力箇所","手入力箇所","手入力箇所","手入力箇所","手入力箇所","手入力箇所","手入力箇所","手入力箇所","手入力箇所"))</f>
        <v>#REF!</v>
      </c>
    </row>
    <row r="3684" spans="1:14" ht="13.8" thickBot="1" x14ac:dyDescent="0.25">
      <c r="A3684" s="29" t="s">
        <v>75</v>
      </c>
      <c r="B3684" s="18">
        <v>36</v>
      </c>
      <c r="C3684" s="18">
        <v>98</v>
      </c>
      <c r="D3684" s="18">
        <v>173</v>
      </c>
      <c r="E3684" s="18">
        <v>274</v>
      </c>
      <c r="F3684" s="18"/>
      <c r="G3684" s="18"/>
      <c r="H3684" s="18"/>
      <c r="I3684" s="18"/>
      <c r="J3684" s="62"/>
      <c r="K3684" s="69"/>
      <c r="L3684" s="109" t="s">
        <v>75</v>
      </c>
      <c r="M3684" s="103" t="e">
        <f>#REF!</f>
        <v>#REF!</v>
      </c>
      <c r="N3684" s="103" t="e">
        <f>IF(M3684=0,"",CHOOSE(M3684,"36","98","173","274","274","手入力箇所","手入力箇所","手入力箇所","手入力箇所","手入力箇所","手入力箇所","手入力箇所","手入力箇所","手入力箇所","手入力箇所"))</f>
        <v>#REF!</v>
      </c>
    </row>
    <row r="3685" spans="1:14" ht="37.200000000000003" thickBot="1" x14ac:dyDescent="0.25">
      <c r="A3685" s="30" t="s">
        <v>76</v>
      </c>
      <c r="B3685" s="18">
        <v>127</v>
      </c>
      <c r="C3685" s="18">
        <v>127</v>
      </c>
      <c r="D3685" s="18">
        <v>127</v>
      </c>
      <c r="E3685" s="18">
        <v>127</v>
      </c>
      <c r="F3685" s="18"/>
      <c r="G3685" s="18"/>
      <c r="H3685" s="18"/>
      <c r="I3685" s="18"/>
      <c r="J3685" s="62"/>
      <c r="K3685" s="69"/>
      <c r="L3685" s="110" t="s">
        <v>76</v>
      </c>
      <c r="M3685" s="103" t="e">
        <f>#REF!</f>
        <v>#REF!</v>
      </c>
      <c r="N3685" s="103" t="e">
        <f>IF(M3685=0,"",CHOOSE(M3685,"127","127","127","127","127","手入力箇所","手入力箇所","手入力箇所","手入力箇所","手入力箇所","手入力箇所","手入力箇所","手入力箇所","手入力箇所","手入力箇所"))</f>
        <v>#REF!</v>
      </c>
    </row>
    <row r="3686" spans="1:14" ht="27" thickBot="1" x14ac:dyDescent="0.25">
      <c r="A3686" s="31" t="s">
        <v>77</v>
      </c>
      <c r="B3686" s="18">
        <v>42</v>
      </c>
      <c r="C3686" s="18">
        <v>90</v>
      </c>
      <c r="D3686" s="18">
        <v>141</v>
      </c>
      <c r="E3686" s="18">
        <v>193</v>
      </c>
      <c r="F3686" s="62"/>
      <c r="G3686" s="62"/>
      <c r="H3686" s="62"/>
      <c r="I3686" s="62"/>
      <c r="J3686" s="62"/>
      <c r="K3686" s="69"/>
      <c r="L3686" s="111" t="s">
        <v>77</v>
      </c>
      <c r="M3686" s="103" t="e">
        <f>#REF!</f>
        <v>#REF!</v>
      </c>
      <c r="N3686" s="103" t="e">
        <f>IF(M3686=0,"",CHOOSE(M3686,"42","90","141","193","1936","手入力箇所","手入力箇所","手入力箇所","手入力箇所","手入力箇所","手入力箇所","手入力箇所","手入力箇所","手入力箇所","手入力箇所"))</f>
        <v>#REF!</v>
      </c>
    </row>
    <row r="3687" spans="1:14" ht="40.200000000000003" thickBot="1" x14ac:dyDescent="0.25">
      <c r="A3687" s="31" t="s">
        <v>78</v>
      </c>
      <c r="B3687" s="18">
        <v>24</v>
      </c>
      <c r="C3687" s="18">
        <v>43</v>
      </c>
      <c r="D3687" s="18">
        <v>61</v>
      </c>
      <c r="E3687" s="18">
        <v>76</v>
      </c>
      <c r="F3687" s="62"/>
      <c r="G3687" s="62"/>
      <c r="H3687" s="62"/>
      <c r="I3687" s="62"/>
      <c r="J3687" s="62"/>
      <c r="K3687" s="69"/>
      <c r="L3687" s="111" t="s">
        <v>78</v>
      </c>
      <c r="M3687" s="103" t="e">
        <f>#REF!</f>
        <v>#REF!</v>
      </c>
      <c r="N3687" s="103" t="e">
        <f>IF(M3687=0,"",CHOOSE(M3687,"24","43","61","76","76","手入力箇所","手入力箇所","手入力箇所","手入力箇所","手入力箇所","手入力箇所","手入力箇所","手入力箇所","手入力箇所","手入力箇所"))</f>
        <v>#REF!</v>
      </c>
    </row>
    <row r="3688" spans="1:14" ht="27" thickBot="1" x14ac:dyDescent="0.25">
      <c r="A3688" s="31" t="s">
        <v>79</v>
      </c>
      <c r="B3688" s="18">
        <v>54</v>
      </c>
      <c r="C3688" s="18">
        <v>77</v>
      </c>
      <c r="D3688" s="18">
        <v>94</v>
      </c>
      <c r="E3688" s="18">
        <v>107</v>
      </c>
      <c r="F3688" s="62"/>
      <c r="G3688" s="62"/>
      <c r="H3688" s="62"/>
      <c r="I3688" s="62"/>
      <c r="J3688" s="62"/>
      <c r="K3688" s="69"/>
      <c r="L3688" s="111" t="s">
        <v>79</v>
      </c>
      <c r="M3688" s="103" t="e">
        <f>#REF!</f>
        <v>#REF!</v>
      </c>
      <c r="N3688" s="103" t="e">
        <f>IF(M3688=0,"",CHOOSE(M3688,"54","77","94","107","107","手入力箇所","手入力箇所","手入力箇所","手入力箇所","手入力箇所","手入力箇所","手入力箇所","手入力箇所","手入力箇所","手入力箇所"))</f>
        <v>#REF!</v>
      </c>
    </row>
    <row r="3689" spans="1:14" ht="40.200000000000003" thickBot="1" x14ac:dyDescent="0.25">
      <c r="A3689" s="31" t="s">
        <v>80</v>
      </c>
      <c r="B3689" s="18">
        <v>49</v>
      </c>
      <c r="C3689" s="18">
        <v>53</v>
      </c>
      <c r="D3689" s="18">
        <v>55</v>
      </c>
      <c r="E3689" s="18">
        <v>56</v>
      </c>
      <c r="F3689" s="62"/>
      <c r="G3689" s="62"/>
      <c r="H3689" s="62"/>
      <c r="I3689" s="62"/>
      <c r="J3689" s="62"/>
      <c r="K3689" s="69"/>
      <c r="L3689" s="111" t="s">
        <v>80</v>
      </c>
      <c r="M3689" s="103" t="e">
        <f>#REF!</f>
        <v>#REF!</v>
      </c>
      <c r="N3689" s="103" t="e">
        <f>IF(M3689=0,"",CHOOSE(M3689,"49","53","55","56","56","手入力箇所","手入力箇所","手入力箇所","手入力箇所","手入力箇所","手入力箇所","手入力箇所","手入力箇所","手入力箇所","手入力箇所"))</f>
        <v>#REF!</v>
      </c>
    </row>
    <row r="3690" spans="1:14" ht="40.200000000000003" thickBot="1" x14ac:dyDescent="0.25">
      <c r="A3690" s="38" t="s">
        <v>81</v>
      </c>
      <c r="B3690" s="35">
        <v>232</v>
      </c>
      <c r="C3690" s="35">
        <v>232</v>
      </c>
      <c r="D3690" s="36"/>
      <c r="E3690" s="36"/>
      <c r="F3690" s="36"/>
      <c r="G3690" s="36"/>
      <c r="H3690" s="36"/>
      <c r="I3690" s="36"/>
      <c r="J3690" s="36"/>
      <c r="K3690" s="67"/>
      <c r="L3690" s="111" t="s">
        <v>81</v>
      </c>
      <c r="M3690" s="103" t="e">
        <f>#REF!</f>
        <v>#REF!</v>
      </c>
      <c r="N3690" s="103" t="e">
        <f>IF(M3690=0,"",CHOOSE(M3690,"232","232","手入力箇所","手入力箇所","手入力箇所","手入力箇所","手入力箇所","手入力箇所","手入力箇所","手入力箇所","手入力箇所","手入力箇所"))</f>
        <v>#REF!</v>
      </c>
    </row>
    <row r="3691" spans="1:14" ht="13.8" thickBot="1" x14ac:dyDescent="0.25">
      <c r="A3691" s="39" t="s">
        <v>82</v>
      </c>
      <c r="B3691" s="17">
        <v>6</v>
      </c>
      <c r="C3691" s="17">
        <v>9</v>
      </c>
      <c r="D3691" s="17">
        <v>11</v>
      </c>
      <c r="E3691" s="17">
        <v>13</v>
      </c>
      <c r="F3691" s="17">
        <v>18</v>
      </c>
      <c r="G3691" s="17">
        <v>26</v>
      </c>
      <c r="H3691" s="17">
        <v>35</v>
      </c>
      <c r="I3691" s="17">
        <v>43</v>
      </c>
      <c r="J3691" s="17">
        <v>49</v>
      </c>
      <c r="K3691" s="70"/>
      <c r="L3691" s="111" t="s">
        <v>82</v>
      </c>
      <c r="M3691" s="103" t="e">
        <f>#REF!</f>
        <v>#REF!</v>
      </c>
      <c r="N3691" s="103" t="e">
        <f>IF(M3691=0,"",CHOOSE(M3691,"6","9","11","13","13","18","18","18","18","18","26","26","26","26","26","26","26","26","26","26","35","35","35","35","35","35","35","35","35","35","43","43","43","43","43","43","43","43","43","43","49","49","49","49","49","49","49","49","49","49","手入力箇所","手入力箇所","手入力箇所","手入力箇所","手入力箇所","手入力箇所","手入力箇所","手入力箇所","手入力箇所","手入力箇所"))</f>
        <v>#REF!</v>
      </c>
    </row>
    <row r="3692" spans="1:14" ht="13.8" thickBot="1" x14ac:dyDescent="0.25">
      <c r="A3692" s="31" t="s">
        <v>83</v>
      </c>
      <c r="B3692" s="18">
        <v>6</v>
      </c>
      <c r="C3692" s="18">
        <v>10</v>
      </c>
      <c r="D3692" s="18">
        <v>14</v>
      </c>
      <c r="E3692" s="18">
        <v>17</v>
      </c>
      <c r="F3692" s="18">
        <v>29</v>
      </c>
      <c r="G3692" s="18">
        <v>50</v>
      </c>
      <c r="H3692" s="18">
        <v>76</v>
      </c>
      <c r="I3692" s="18">
        <v>100</v>
      </c>
      <c r="J3692" s="18">
        <v>123</v>
      </c>
      <c r="K3692" s="69"/>
      <c r="L3692" s="111" t="s">
        <v>83</v>
      </c>
      <c r="M3692" s="103" t="e">
        <f>#REF!</f>
        <v>#REF!</v>
      </c>
      <c r="N3692" s="103" t="e">
        <f>IF(M3692=0,"",CHOOSE(M3692,"6","10","14","17","17","29","29","29","29","29","50","50","50","50","50","50","50","50","50","50","76","76","76","76","76","76","76","76","76","76","100","100","100","100","100","100","100","100","100","100","123","123","123","123","123","123","123","123","123","123","手入力箇所","手入力箇所","手入力箇所","手入力箇所","手入力箇所","手入力箇所","手入力箇所","手入力箇所","手入力箇所"))</f>
        <v>#REF!</v>
      </c>
    </row>
    <row r="3693" spans="1:14" ht="27" thickBot="1" x14ac:dyDescent="0.25">
      <c r="A3693" s="32" t="s">
        <v>84</v>
      </c>
      <c r="B3693" s="20">
        <v>9</v>
      </c>
      <c r="C3693" s="20">
        <v>15</v>
      </c>
      <c r="D3693" s="20">
        <v>20</v>
      </c>
      <c r="E3693" s="20">
        <v>24</v>
      </c>
      <c r="F3693" s="20">
        <v>39</v>
      </c>
      <c r="G3693" s="20">
        <v>65</v>
      </c>
      <c r="H3693" s="63"/>
      <c r="I3693" s="63"/>
      <c r="J3693" s="63"/>
      <c r="K3693" s="106"/>
      <c r="L3693" s="111" t="s">
        <v>84</v>
      </c>
      <c r="M3693" s="103" t="e">
        <f>#REF!</f>
        <v>#REF!</v>
      </c>
      <c r="N3693" s="103" t="e">
        <f>IF(M3693=0,"",CHOOSE(M3693,"9","15","20","24","24","39","39","39","39","39","65","65","65","65","65","65","65","65","65","65","手入力箇所","手入力箇所","手入力箇所","手入力箇所","手入力箇所","手入力箇所","手入力箇所","手入力箇所","手入力箇所","手入力箇所"))</f>
        <v>#REF!</v>
      </c>
    </row>
    <row r="3696" spans="1:14" ht="13.8" thickBot="1" x14ac:dyDescent="0.25"/>
    <row r="3697" spans="1:14" ht="13.8" thickBot="1" x14ac:dyDescent="0.25">
      <c r="A3697" s="688" t="e">
        <f>#REF!</f>
        <v>#REF!</v>
      </c>
      <c r="B3697" s="688"/>
      <c r="C3697" s="688"/>
      <c r="D3697" s="689" t="s">
        <v>192</v>
      </c>
      <c r="E3697" s="689"/>
      <c r="F3697" s="689"/>
      <c r="G3697" s="689"/>
      <c r="H3697" s="689"/>
      <c r="I3697" s="689"/>
      <c r="J3697" s="689"/>
      <c r="K3697" s="689"/>
      <c r="L3697" s="689"/>
      <c r="M3697" s="689"/>
      <c r="N3697" s="689"/>
    </row>
    <row r="3698" spans="1:14" ht="13.8" thickBot="1" x14ac:dyDescent="0.25">
      <c r="A3698" s="65"/>
      <c r="B3698" s="33">
        <v>1</v>
      </c>
      <c r="C3698" s="24">
        <v>2</v>
      </c>
      <c r="D3698" s="24">
        <v>3</v>
      </c>
      <c r="E3698" s="24" t="s">
        <v>58</v>
      </c>
      <c r="F3698" s="24" t="s">
        <v>59</v>
      </c>
      <c r="G3698" s="24" t="s">
        <v>60</v>
      </c>
      <c r="H3698" s="24" t="s">
        <v>61</v>
      </c>
      <c r="I3698" s="24" t="s">
        <v>62</v>
      </c>
      <c r="J3698" s="24" t="s">
        <v>194</v>
      </c>
      <c r="K3698" s="25" t="s">
        <v>85</v>
      </c>
      <c r="L3698" s="105" t="s">
        <v>189</v>
      </c>
      <c r="M3698" s="105" t="s">
        <v>188</v>
      </c>
      <c r="N3698" s="105" t="s">
        <v>51</v>
      </c>
    </row>
    <row r="3699" spans="1:14" ht="13.8" thickBot="1" x14ac:dyDescent="0.25">
      <c r="A3699" s="26" t="s">
        <v>56</v>
      </c>
      <c r="B3699" s="22">
        <v>5</v>
      </c>
      <c r="C3699" s="22">
        <v>7</v>
      </c>
      <c r="D3699" s="22">
        <v>8</v>
      </c>
      <c r="E3699" s="22">
        <v>8</v>
      </c>
      <c r="F3699" s="22">
        <v>10</v>
      </c>
      <c r="G3699" s="22">
        <v>13</v>
      </c>
      <c r="H3699" s="22">
        <v>16</v>
      </c>
      <c r="I3699" s="22"/>
      <c r="J3699" s="23"/>
      <c r="K3699" s="1"/>
      <c r="L3699" s="26" t="s">
        <v>56</v>
      </c>
      <c r="M3699" s="104" t="e">
        <f>#REF!</f>
        <v>#REF!</v>
      </c>
      <c r="N3699" s="112" t="e">
        <f>IF(M3699=0,"",CHOOSE(M3699,"5","7","8","8","8","10","10","10","10","10","13","13","13","13","13","13","13","13","13","13","16","16","16","16","16","16","16","16","16","16","16","手入力箇所","手入力箇所","手入力箇所","手入力箇所","手入力箇所","手入力箇所","手入力箇所","手入力箇所","手入力箇所","手入力箇所"))</f>
        <v>#REF!</v>
      </c>
    </row>
    <row r="3700" spans="1:14" ht="13.8" thickBot="1" x14ac:dyDescent="0.25">
      <c r="A3700" s="27" t="s">
        <v>57</v>
      </c>
      <c r="B3700" s="18">
        <v>5</v>
      </c>
      <c r="C3700" s="18">
        <v>7</v>
      </c>
      <c r="D3700" s="18">
        <v>8</v>
      </c>
      <c r="E3700" s="18">
        <v>9</v>
      </c>
      <c r="F3700" s="18">
        <v>12</v>
      </c>
      <c r="G3700" s="18">
        <v>16</v>
      </c>
      <c r="H3700" s="18"/>
      <c r="I3700" s="18"/>
      <c r="J3700" s="62"/>
      <c r="K3700" s="19"/>
      <c r="L3700" s="27" t="s">
        <v>57</v>
      </c>
      <c r="M3700" s="104" t="e">
        <f>#REF!</f>
        <v>#REF!</v>
      </c>
      <c r="N3700" s="113" t="e">
        <f>IF(M3700=0,"",CHOOSE(M3700,"5","7","8","9","9","12","12","12","12","12","16","16","16","16","16","16","16","16","16","16","手入力箇所","手入力箇所","手入力箇所","手入力箇所","手入力箇所","手入力箇所","手入力箇所","手入力箇所","手入力箇所","手入力箇所"))</f>
        <v>#REF!</v>
      </c>
    </row>
    <row r="3701" spans="1:14" ht="48.6" thickBot="1" x14ac:dyDescent="0.25">
      <c r="A3701" s="28" t="s">
        <v>64</v>
      </c>
      <c r="B3701" s="18">
        <v>6</v>
      </c>
      <c r="C3701" s="18"/>
      <c r="D3701" s="18"/>
      <c r="E3701" s="18"/>
      <c r="F3701" s="18"/>
      <c r="G3701" s="18"/>
      <c r="H3701" s="18"/>
      <c r="I3701" s="18"/>
      <c r="J3701" s="62"/>
      <c r="K3701" s="19"/>
      <c r="L3701" s="28" t="s">
        <v>64</v>
      </c>
      <c r="M3701" s="104" t="e">
        <f>#REF!</f>
        <v>#REF!</v>
      </c>
      <c r="N3701" s="113" t="e">
        <f>IF(M3701=0,"",CHOOSE(M3701,"6","手入力箇所","手入力箇所","手入力箇所","手入力箇所","手入力箇所","手入力箇所","手入力箇所","手入力箇所","手入力箇所","手入力箇所","",""))</f>
        <v>#REF!</v>
      </c>
    </row>
    <row r="3702" spans="1:14" ht="48.6" thickBot="1" x14ac:dyDescent="0.25">
      <c r="A3702" s="28" t="s">
        <v>65</v>
      </c>
      <c r="B3702" s="18">
        <v>6</v>
      </c>
      <c r="C3702" s="18"/>
      <c r="D3702" s="18"/>
      <c r="E3702" s="18"/>
      <c r="F3702" s="18"/>
      <c r="G3702" s="18"/>
      <c r="H3702" s="18"/>
      <c r="I3702" s="18"/>
      <c r="J3702" s="62"/>
      <c r="K3702" s="19"/>
      <c r="L3702" s="28" t="s">
        <v>65</v>
      </c>
      <c r="M3702" s="104" t="e">
        <f>#REF!</f>
        <v>#REF!</v>
      </c>
      <c r="N3702" s="113" t="e">
        <f>IF(M3702=0,"",CHOOSE(M3702,"6","手入力箇所","手入力箇所","手入力箇所","手入力箇所","手入力箇所","手入力箇所","手入力箇所","手入力箇所","手入力箇所","手入力箇所","",""))</f>
        <v>#REF!</v>
      </c>
    </row>
    <row r="3703" spans="1:14" ht="24.6" thickBot="1" x14ac:dyDescent="0.25">
      <c r="A3703" s="28" t="s">
        <v>66</v>
      </c>
      <c r="B3703" s="18">
        <v>5</v>
      </c>
      <c r="C3703" s="18">
        <v>7</v>
      </c>
      <c r="D3703" s="18">
        <v>8</v>
      </c>
      <c r="E3703" s="18">
        <v>9</v>
      </c>
      <c r="F3703" s="18">
        <v>12</v>
      </c>
      <c r="G3703" s="18"/>
      <c r="H3703" s="18"/>
      <c r="I3703" s="18"/>
      <c r="J3703" s="62"/>
      <c r="K3703" s="19"/>
      <c r="L3703" s="28" t="s">
        <v>66</v>
      </c>
      <c r="M3703" s="104" t="e">
        <f>#REF!</f>
        <v>#REF!</v>
      </c>
      <c r="N3703" s="113" t="e">
        <f>IF(M3703=0,"",CHOOSE(M3703,"5","7","8","9","9","12","12","12","12","12","手入力箇所","手入力箇所","手入力箇所","手入力箇所","手入力箇所","手入力箇所","手入力箇所","手入力箇所","手入力箇所","手入力箇所"))</f>
        <v>#REF!</v>
      </c>
    </row>
    <row r="3704" spans="1:14" ht="36.6" thickBot="1" x14ac:dyDescent="0.25">
      <c r="A3704" s="28" t="s">
        <v>67</v>
      </c>
      <c r="B3704" s="18">
        <v>4</v>
      </c>
      <c r="C3704" s="18">
        <v>5</v>
      </c>
      <c r="D3704" s="18">
        <v>5</v>
      </c>
      <c r="E3704" s="18">
        <v>6</v>
      </c>
      <c r="F3704" s="18"/>
      <c r="G3704" s="18"/>
      <c r="H3704" s="18"/>
      <c r="I3704" s="18"/>
      <c r="J3704" s="62"/>
      <c r="K3704" s="19"/>
      <c r="L3704" s="28" t="s">
        <v>67</v>
      </c>
      <c r="M3704" s="104" t="e">
        <f>#REF!</f>
        <v>#REF!</v>
      </c>
      <c r="N3704" s="113" t="e">
        <f>IF(M3704=0,"",CHOOSE(M3704,"4","5","5","6","6","手入力箇所","手入力箇所","手入力箇所","手入力箇所","手入力箇所","手入力箇所","手入力箇所","手入力箇所","手入力箇所","手入力箇所"))</f>
        <v>#REF!</v>
      </c>
    </row>
    <row r="3705" spans="1:14" ht="24.6" thickBot="1" x14ac:dyDescent="0.25">
      <c r="A3705" s="28" t="s">
        <v>68</v>
      </c>
      <c r="B3705" s="18">
        <v>12</v>
      </c>
      <c r="C3705" s="18">
        <v>12</v>
      </c>
      <c r="D3705" s="18">
        <v>12</v>
      </c>
      <c r="E3705" s="18">
        <v>12</v>
      </c>
      <c r="F3705" s="18">
        <v>12</v>
      </c>
      <c r="G3705" s="18">
        <v>12</v>
      </c>
      <c r="H3705" s="18">
        <v>12</v>
      </c>
      <c r="I3705" s="18"/>
      <c r="J3705" s="62"/>
      <c r="K3705" s="19"/>
      <c r="L3705" s="28" t="s">
        <v>68</v>
      </c>
      <c r="M3705" s="104" t="e">
        <f>#REF!</f>
        <v>#REF!</v>
      </c>
      <c r="N3705" s="113" t="e">
        <f>IF(M3705=0,"",CHOOSE(M3705,"12","12","12","12","12","12","12","12","12","12","12","12","12","12","12","12","12","12","12","12","12","12","12","12","12","12","12","12","12","12","手入力箇所","手入力箇所","手入力箇所","手入力箇所","手入力箇所","手入力箇所","手入力箇所","手入力箇所","手入力箇所","手入力箇所"))</f>
        <v>#REF!</v>
      </c>
    </row>
    <row r="3706" spans="1:14" ht="36.6" thickBot="1" x14ac:dyDescent="0.25">
      <c r="A3706" s="28" t="s">
        <v>69</v>
      </c>
      <c r="B3706" s="18">
        <v>7</v>
      </c>
      <c r="C3706" s="18">
        <v>7</v>
      </c>
      <c r="D3706" s="18">
        <v>7</v>
      </c>
      <c r="E3706" s="18">
        <v>7</v>
      </c>
      <c r="F3706" s="18">
        <v>7</v>
      </c>
      <c r="G3706" s="18"/>
      <c r="H3706" s="18"/>
      <c r="I3706" s="18"/>
      <c r="J3706" s="62"/>
      <c r="K3706" s="19"/>
      <c r="L3706" s="28" t="s">
        <v>69</v>
      </c>
      <c r="M3706" s="104" t="e">
        <f>#REF!</f>
        <v>#REF!</v>
      </c>
      <c r="N3706" s="113" t="e">
        <f>IF(M3706=0,"",CHOOSE(M3706,"7","7","7","7","7","7","7","7","7","7","手入力箇所","手入力箇所","手入力箇所","手入力箇所","手入力箇所","手入力箇所","手入力箇所","手入力箇所","手入力箇所","手入力箇所"))</f>
        <v>#REF!</v>
      </c>
    </row>
    <row r="3707" spans="1:14" ht="13.8" thickBot="1" x14ac:dyDescent="0.25">
      <c r="A3707" s="27" t="s">
        <v>63</v>
      </c>
      <c r="B3707" s="18">
        <v>4</v>
      </c>
      <c r="C3707" s="18">
        <v>5</v>
      </c>
      <c r="D3707" s="18">
        <v>7</v>
      </c>
      <c r="E3707" s="18">
        <v>8</v>
      </c>
      <c r="F3707" s="18">
        <v>11</v>
      </c>
      <c r="G3707" s="18">
        <v>16</v>
      </c>
      <c r="H3707" s="18">
        <v>22</v>
      </c>
      <c r="I3707" s="18">
        <v>26</v>
      </c>
      <c r="J3707" s="18">
        <v>31</v>
      </c>
      <c r="K3707" s="19"/>
      <c r="L3707" s="27" t="s">
        <v>63</v>
      </c>
      <c r="M3707" s="104" t="e">
        <f>#REF!</f>
        <v>#REF!</v>
      </c>
      <c r="N3707" s="113" t="e">
        <f>IF(M3707=0,"",CHOOSE(M3707,"4","5","7","8","8","11","11","11","11","11","16","16","16","16","16","16","16","16","16","16","22","22","22","22","22","22","22","22","22","22","26","26","26","26","26","26","26","26","26","26","31","31","31","31","31","31","31","31","31","31","31","手入力箇所","手入力箇所","手入力箇所","手入力箇所","手入力箇所","手入力箇所","手入力箇所","手入力箇所","手入力箇所","手入力箇所"))</f>
        <v>#REF!</v>
      </c>
    </row>
    <row r="3708" spans="1:14" ht="24.6" thickBot="1" x14ac:dyDescent="0.25">
      <c r="A3708" s="28" t="s">
        <v>70</v>
      </c>
      <c r="B3708" s="18">
        <v>5</v>
      </c>
      <c r="C3708" s="18">
        <v>6</v>
      </c>
      <c r="D3708" s="18">
        <v>7</v>
      </c>
      <c r="E3708" s="18"/>
      <c r="F3708" s="18"/>
      <c r="G3708" s="18"/>
      <c r="H3708" s="18"/>
      <c r="I3708" s="18"/>
      <c r="J3708" s="62"/>
      <c r="K3708" s="19"/>
      <c r="L3708" s="28" t="s">
        <v>70</v>
      </c>
      <c r="M3708" s="104" t="e">
        <f>#REF!</f>
        <v>#REF!</v>
      </c>
      <c r="N3708" s="113" t="e">
        <f>IF(M3708=0,"",CHOOSE(M3708,"5","6","7","手入力箇所","手入力箇所","手入力箇所","手入力箇所","手入力箇所","手入力箇所","手入力箇所","手入力箇所","手入力箇所","手入力箇所"))</f>
        <v>#REF!</v>
      </c>
    </row>
    <row r="3709" spans="1:14" ht="13.8" thickBot="1" x14ac:dyDescent="0.25">
      <c r="A3709" s="29" t="s">
        <v>71</v>
      </c>
      <c r="B3709" s="18">
        <v>3</v>
      </c>
      <c r="C3709" s="18">
        <v>6</v>
      </c>
      <c r="D3709" s="18">
        <v>19</v>
      </c>
      <c r="E3709" s="18"/>
      <c r="F3709" s="18"/>
      <c r="G3709" s="18"/>
      <c r="H3709" s="18"/>
      <c r="I3709" s="18"/>
      <c r="J3709" s="62"/>
      <c r="K3709" s="19"/>
      <c r="L3709" s="29" t="s">
        <v>71</v>
      </c>
      <c r="M3709" s="104" t="e">
        <f>#REF!</f>
        <v>#REF!</v>
      </c>
      <c r="N3709" s="113" t="e">
        <f>IF(M3709=0,"",CHOOSE(M3709,"3","6","19","手入力箇所","手入力箇所","手入力箇所","手入力箇所","手入力箇所","手入力箇所","手入力箇所","手入力箇所","手入力箇所","手入力箇所"))</f>
        <v>#REF!</v>
      </c>
    </row>
    <row r="3710" spans="1:14" ht="13.8" thickBot="1" x14ac:dyDescent="0.25">
      <c r="A3710" s="29" t="s">
        <v>72</v>
      </c>
      <c r="B3710" s="18">
        <v>1</v>
      </c>
      <c r="C3710" s="18">
        <v>3</v>
      </c>
      <c r="D3710" s="18">
        <v>5</v>
      </c>
      <c r="E3710" s="18">
        <v>9</v>
      </c>
      <c r="F3710" s="18">
        <v>26</v>
      </c>
      <c r="G3710" s="18"/>
      <c r="H3710" s="18"/>
      <c r="I3710" s="18"/>
      <c r="J3710" s="62"/>
      <c r="K3710" s="19"/>
      <c r="L3710" s="29" t="s">
        <v>72</v>
      </c>
      <c r="M3710" s="104" t="e">
        <f>#REF!</f>
        <v>#REF!</v>
      </c>
      <c r="N3710" s="113" t="e">
        <f>IF(M3710=0,"",CHOOSE(M3710,"1","3","5","9","9","26","26","26","26","26","手入力箇所","手入力箇所","手入力箇所","手入力箇所","手入力箇所","手入力箇所","手入力箇所","手入力箇所","手入力箇所","手入力箇所"))</f>
        <v>#REF!</v>
      </c>
    </row>
    <row r="3711" spans="1:14" ht="13.8" thickBot="1" x14ac:dyDescent="0.25">
      <c r="A3711" s="29" t="s">
        <v>73</v>
      </c>
      <c r="B3711" s="18">
        <v>4</v>
      </c>
      <c r="C3711" s="18">
        <v>11</v>
      </c>
      <c r="D3711" s="18">
        <v>20</v>
      </c>
      <c r="E3711" s="18">
        <v>33</v>
      </c>
      <c r="F3711" s="18"/>
      <c r="G3711" s="18"/>
      <c r="H3711" s="18"/>
      <c r="I3711" s="18"/>
      <c r="J3711" s="62"/>
      <c r="K3711" s="19"/>
      <c r="L3711" s="29" t="s">
        <v>73</v>
      </c>
      <c r="M3711" s="104" t="e">
        <f>#REF!</f>
        <v>#REF!</v>
      </c>
      <c r="N3711" s="113" t="e">
        <f>IF(M3711=0,"",CHOOSE(M3711,"4","11","20","33","33","手入力箇所","手入力箇所","手入力箇所","手入力箇所","手入力箇所","手入力箇所","手入力箇所","手入力箇所","手入力箇所","手入力箇所"))</f>
        <v>#REF!</v>
      </c>
    </row>
    <row r="3712" spans="1:14" ht="37.200000000000003" thickBot="1" x14ac:dyDescent="0.25">
      <c r="A3712" s="30" t="s">
        <v>74</v>
      </c>
      <c r="B3712" s="18">
        <v>4</v>
      </c>
      <c r="C3712" s="18">
        <v>6</v>
      </c>
      <c r="D3712" s="18">
        <v>8</v>
      </c>
      <c r="E3712" s="18">
        <v>10</v>
      </c>
      <c r="F3712" s="18">
        <v>15</v>
      </c>
      <c r="G3712" s="18">
        <v>23</v>
      </c>
      <c r="H3712" s="18">
        <v>33</v>
      </c>
      <c r="I3712" s="18"/>
      <c r="J3712" s="62"/>
      <c r="K3712" s="19"/>
      <c r="L3712" s="30" t="s">
        <v>74</v>
      </c>
      <c r="M3712" s="104" t="e">
        <f>#REF!</f>
        <v>#REF!</v>
      </c>
      <c r="N3712" s="113" t="e">
        <f>IF(M3712=0,"",CHOOSE(M3712,"4","6","8","10","10","15","15","15","15","15","23","23","23","23","23","23","23","23","23","23","33","33","33","33","33","33","33","33","33","33","手入力箇所","手入力箇所","手入力箇所","手入力箇所","手入力箇所","手入力箇所","手入力箇所","手入力箇所","手入力箇所","手入力箇所"))</f>
        <v>#REF!</v>
      </c>
    </row>
    <row r="3713" spans="1:14" ht="13.8" thickBot="1" x14ac:dyDescent="0.25">
      <c r="A3713" s="29" t="s">
        <v>75</v>
      </c>
      <c r="B3713" s="18">
        <v>6</v>
      </c>
      <c r="C3713" s="18">
        <v>14</v>
      </c>
      <c r="D3713" s="18">
        <v>25</v>
      </c>
      <c r="E3713" s="18">
        <v>39</v>
      </c>
      <c r="F3713" s="18"/>
      <c r="G3713" s="18"/>
      <c r="H3713" s="18"/>
      <c r="I3713" s="18"/>
      <c r="J3713" s="62"/>
      <c r="K3713" s="19"/>
      <c r="L3713" s="29" t="s">
        <v>75</v>
      </c>
      <c r="M3713" s="104" t="e">
        <f>#REF!</f>
        <v>#REF!</v>
      </c>
      <c r="N3713" s="113" t="e">
        <f>IF(M3713=0,"",CHOOSE(M3713,"6","14","25","39","39","手入力箇所","手入力箇所","手入力箇所","手入力箇所","手入力箇所","手入力箇所","手入力箇所","手入力箇所","手入力箇所","手入力箇所"))</f>
        <v>#REF!</v>
      </c>
    </row>
    <row r="3714" spans="1:14" ht="37.200000000000003" thickBot="1" x14ac:dyDescent="0.25">
      <c r="A3714" s="30" t="s">
        <v>76</v>
      </c>
      <c r="B3714" s="18">
        <v>2</v>
      </c>
      <c r="C3714" s="18">
        <v>3</v>
      </c>
      <c r="D3714" s="18">
        <v>6</v>
      </c>
      <c r="E3714" s="18">
        <v>9</v>
      </c>
      <c r="F3714" s="18"/>
      <c r="G3714" s="18"/>
      <c r="H3714" s="18"/>
      <c r="I3714" s="18"/>
      <c r="J3714" s="62"/>
      <c r="K3714" s="19"/>
      <c r="L3714" s="30" t="s">
        <v>76</v>
      </c>
      <c r="M3714" s="104" t="e">
        <f>#REF!</f>
        <v>#REF!</v>
      </c>
      <c r="N3714" s="113" t="e">
        <f>IF(M3714=0,"",CHOOSE(M3714,"2","3","6","9","9","手入力箇所","手入力箇所","手入力箇所","手入力箇所","手入力箇所","手入力箇所","手入力箇所","手入力箇所","手入力箇所","手入力箇所"))</f>
        <v>#REF!</v>
      </c>
    </row>
    <row r="3715" spans="1:14" ht="27" thickBot="1" x14ac:dyDescent="0.25">
      <c r="A3715" s="31" t="s">
        <v>77</v>
      </c>
      <c r="B3715" s="18">
        <v>12</v>
      </c>
      <c r="C3715" s="18">
        <v>18</v>
      </c>
      <c r="D3715" s="18">
        <v>22</v>
      </c>
      <c r="E3715" s="18">
        <v>26</v>
      </c>
      <c r="F3715" s="62"/>
      <c r="G3715" s="62"/>
      <c r="H3715" s="62"/>
      <c r="I3715" s="62"/>
      <c r="J3715" s="62"/>
      <c r="K3715" s="19"/>
      <c r="L3715" s="31" t="s">
        <v>77</v>
      </c>
      <c r="M3715" s="104" t="e">
        <f>#REF!</f>
        <v>#REF!</v>
      </c>
      <c r="N3715" s="113" t="e">
        <f>IF(M3715=0,"",CHOOSE(M3715,"12","18","22","26","26","手入力箇所","手入力箇所","手入力箇所","手入力箇所","手入力箇所","手入力箇所","手入力箇所","手入力箇所","手入力箇所","手入力箇所"))</f>
        <v>#REF!</v>
      </c>
    </row>
    <row r="3716" spans="1:14" ht="40.200000000000003" thickBot="1" x14ac:dyDescent="0.25">
      <c r="A3716" s="31" t="s">
        <v>78</v>
      </c>
      <c r="B3716" s="18">
        <v>5</v>
      </c>
      <c r="C3716" s="18">
        <v>8</v>
      </c>
      <c r="D3716" s="18">
        <v>11</v>
      </c>
      <c r="E3716" s="18">
        <v>14</v>
      </c>
      <c r="F3716" s="62"/>
      <c r="G3716" s="62"/>
      <c r="H3716" s="62"/>
      <c r="I3716" s="62"/>
      <c r="J3716" s="62"/>
      <c r="K3716" s="19"/>
      <c r="L3716" s="31" t="s">
        <v>78</v>
      </c>
      <c r="M3716" s="104" t="e">
        <f>#REF!</f>
        <v>#REF!</v>
      </c>
      <c r="N3716" s="113" t="e">
        <f>IF(M3716=0,"",CHOOSE(M3716,"5","8","11","14","14","手入力箇所","手入力箇所","手入力箇所","手入力箇所","手入力箇所","手入力箇所","手入力箇所","手入力箇所","手入力箇所","手入力箇所"))</f>
        <v>#REF!</v>
      </c>
    </row>
    <row r="3717" spans="1:14" ht="27" thickBot="1" x14ac:dyDescent="0.25">
      <c r="A3717" s="31" t="s">
        <v>79</v>
      </c>
      <c r="B3717" s="18">
        <v>6</v>
      </c>
      <c r="C3717" s="18">
        <v>11</v>
      </c>
      <c r="D3717" s="18">
        <v>16</v>
      </c>
      <c r="E3717" s="18">
        <v>21</v>
      </c>
      <c r="F3717" s="62"/>
      <c r="G3717" s="62"/>
      <c r="H3717" s="62"/>
      <c r="I3717" s="62"/>
      <c r="J3717" s="62"/>
      <c r="K3717" s="19"/>
      <c r="L3717" s="31" t="s">
        <v>79</v>
      </c>
      <c r="M3717" s="104" t="e">
        <f>#REF!</f>
        <v>#REF!</v>
      </c>
      <c r="N3717" s="113" t="e">
        <f>IF(M3717=0,"",CHOOSE(M3717,"6","11","16","21","21","手入力箇所","手入力箇所","手入力箇所","手入力箇所","手入力箇所","手入力箇所","手入力箇所","手入力箇所","手入力箇所"))</f>
        <v>#REF!</v>
      </c>
    </row>
    <row r="3718" spans="1:14" ht="40.200000000000003" thickBot="1" x14ac:dyDescent="0.25">
      <c r="A3718" s="31" t="s">
        <v>80</v>
      </c>
      <c r="B3718" s="18">
        <v>5</v>
      </c>
      <c r="C3718" s="18">
        <v>7</v>
      </c>
      <c r="D3718" s="18">
        <v>9</v>
      </c>
      <c r="E3718" s="18">
        <v>10</v>
      </c>
      <c r="F3718" s="62"/>
      <c r="G3718" s="62"/>
      <c r="H3718" s="62"/>
      <c r="I3718" s="62"/>
      <c r="J3718" s="62"/>
      <c r="K3718" s="19"/>
      <c r="L3718" s="31" t="s">
        <v>80</v>
      </c>
      <c r="M3718" s="104" t="e">
        <f>#REF!</f>
        <v>#REF!</v>
      </c>
      <c r="N3718" s="113" t="e">
        <f>IF(M3718=0,"",CHOOSE(M3718,"5","7","9","10","10","手入力箇所","手入力箇所","手入力箇所","手入力箇所","手入力箇所","手入力箇所","手入力箇所","手入力箇所","手入力箇所"))</f>
        <v>#REF!</v>
      </c>
    </row>
    <row r="3719" spans="1:14" ht="40.200000000000003" thickBot="1" x14ac:dyDescent="0.25">
      <c r="A3719" s="31" t="s">
        <v>81</v>
      </c>
      <c r="B3719" s="18">
        <v>9</v>
      </c>
      <c r="C3719" s="18">
        <v>14</v>
      </c>
      <c r="D3719" s="62"/>
      <c r="E3719" s="62"/>
      <c r="F3719" s="62"/>
      <c r="G3719" s="62"/>
      <c r="H3719" s="62"/>
      <c r="I3719" s="62"/>
      <c r="J3719" s="62"/>
      <c r="K3719" s="19"/>
      <c r="L3719" s="31" t="s">
        <v>81</v>
      </c>
      <c r="M3719" s="104" t="e">
        <f>#REF!</f>
        <v>#REF!</v>
      </c>
      <c r="N3719" s="113" t="e">
        <f>IF(M3719=0,"",CHOOSE(M3719,"9","14","手入力箇所","手入力箇所","手入力箇所","手入力箇所","手入力箇所","手入力箇所","手入力箇所","手入力箇所","手入力箇所","手入力箇所"))</f>
        <v>#REF!</v>
      </c>
    </row>
    <row r="3720" spans="1:14" ht="13.8" thickBot="1" x14ac:dyDescent="0.25">
      <c r="A3720" s="31" t="s">
        <v>82</v>
      </c>
      <c r="B3720" s="18">
        <v>3</v>
      </c>
      <c r="C3720" s="18">
        <v>4</v>
      </c>
      <c r="D3720" s="18">
        <v>4</v>
      </c>
      <c r="E3720" s="18">
        <v>5</v>
      </c>
      <c r="F3720" s="18">
        <v>6</v>
      </c>
      <c r="G3720" s="18">
        <v>8</v>
      </c>
      <c r="H3720" s="18">
        <v>9</v>
      </c>
      <c r="I3720" s="18">
        <v>11</v>
      </c>
      <c r="J3720" s="18">
        <v>12</v>
      </c>
      <c r="K3720" s="19"/>
      <c r="L3720" s="31" t="s">
        <v>82</v>
      </c>
      <c r="M3720" s="104" t="e">
        <f>#REF!</f>
        <v>#REF!</v>
      </c>
      <c r="N3720" s="113" t="e">
        <f>IF(M3720=0,"",CHOOSE(M3720,"3","4","4","5","5","6","6","6","6","6","8","8","8","8","8","8","8","8","8","8","9","9","9","9","9","9","9","9","9","9","11","11","11","11","11","11","11","11","11","11","12","12","12","12","12","12","12","12","12","12","12","手入力箇所","手入力箇所","手入力箇所","手入力箇所","手入力箇所","手入力箇所","手入力箇所","手入力箇所","手入力箇所","手入力箇所"))</f>
        <v>#REF!</v>
      </c>
    </row>
    <row r="3721" spans="1:14" ht="13.8" thickBot="1" x14ac:dyDescent="0.25">
      <c r="A3721" s="31" t="s">
        <v>83</v>
      </c>
      <c r="B3721" s="18">
        <v>3</v>
      </c>
      <c r="C3721" s="18">
        <v>4</v>
      </c>
      <c r="D3721" s="18">
        <v>4</v>
      </c>
      <c r="E3721" s="18">
        <v>5</v>
      </c>
      <c r="F3721" s="18">
        <v>6</v>
      </c>
      <c r="G3721" s="18">
        <v>8</v>
      </c>
      <c r="H3721" s="18">
        <v>10</v>
      </c>
      <c r="I3721" s="18">
        <v>12</v>
      </c>
      <c r="J3721" s="18">
        <v>13</v>
      </c>
      <c r="K3721" s="19"/>
      <c r="L3721" s="31" t="s">
        <v>83</v>
      </c>
      <c r="M3721" s="104" t="e">
        <f>#REF!</f>
        <v>#REF!</v>
      </c>
      <c r="N3721" s="113" t="e">
        <f>IF(M3721=0,"",CHOOSE(M3721,"3","4","4","5","5","6","6","6","6","6","8","8","8","8","8","8","8","8","8","8","10","10","10","10","10","10","10","10","10","10","12","12","12","12","12","12","12","12","12","12","13","13","13","13","13","13","13","13","13","13","13","手入力箇所","手入力箇所","手入力箇所","手入力箇所","手入力箇所","手入力箇所","手入力箇所","手入力箇所","手入力箇所","手入力箇所"))</f>
        <v>#REF!</v>
      </c>
    </row>
    <row r="3722" spans="1:14" ht="27" thickBot="1" x14ac:dyDescent="0.25">
      <c r="A3722" s="32" t="s">
        <v>84</v>
      </c>
      <c r="B3722" s="20">
        <v>1</v>
      </c>
      <c r="C3722" s="20">
        <v>2</v>
      </c>
      <c r="D3722" s="20">
        <v>3</v>
      </c>
      <c r="E3722" s="20">
        <v>4</v>
      </c>
      <c r="F3722" s="20">
        <v>8</v>
      </c>
      <c r="G3722" s="20">
        <v>19</v>
      </c>
      <c r="H3722" s="63"/>
      <c r="I3722" s="63"/>
      <c r="J3722" s="63"/>
      <c r="K3722" s="21"/>
      <c r="L3722" s="32" t="s">
        <v>84</v>
      </c>
      <c r="M3722" s="104" t="e">
        <f>#REF!</f>
        <v>#REF!</v>
      </c>
      <c r="N3722" s="113" t="e">
        <f>IF(M3722=0,"",CHOOSE(M3722,"1","2","3","4","4","8","8","8","8","8","19","19","19","19","19","19","19","19","19","19","手入力箇所","手入力箇所","手入力箇所","手入力箇所","手入力箇所","手入力箇所","手入力箇所","手入力箇所","手入力箇所","手入力箇所"))</f>
        <v>#REF!</v>
      </c>
    </row>
    <row r="3723" spans="1:14" ht="13.8" thickBot="1" x14ac:dyDescent="0.25"/>
    <row r="3724" spans="1:14" ht="13.8" thickBot="1" x14ac:dyDescent="0.25">
      <c r="A3724" s="686" t="e">
        <f>A3697</f>
        <v>#REF!</v>
      </c>
      <c r="B3724" s="686"/>
      <c r="C3724" s="686"/>
      <c r="D3724" s="687" t="s">
        <v>193</v>
      </c>
      <c r="E3724" s="687"/>
      <c r="F3724" s="687"/>
      <c r="G3724" s="687"/>
      <c r="H3724" s="687"/>
      <c r="I3724" s="687"/>
      <c r="J3724" s="687"/>
      <c r="K3724" s="687"/>
      <c r="L3724" s="687"/>
      <c r="M3724" s="687"/>
      <c r="N3724" s="687"/>
    </row>
    <row r="3725" spans="1:14" ht="13.8" thickBot="1" x14ac:dyDescent="0.25">
      <c r="A3725" s="105"/>
      <c r="B3725" s="33">
        <v>1</v>
      </c>
      <c r="C3725" s="24">
        <v>2</v>
      </c>
      <c r="D3725" s="24">
        <v>3</v>
      </c>
      <c r="E3725" s="24" t="s">
        <v>58</v>
      </c>
      <c r="F3725" s="24" t="s">
        <v>59</v>
      </c>
      <c r="G3725" s="24" t="s">
        <v>60</v>
      </c>
      <c r="H3725" s="24" t="s">
        <v>61</v>
      </c>
      <c r="I3725" s="24" t="s">
        <v>62</v>
      </c>
      <c r="J3725" s="24" t="s">
        <v>194</v>
      </c>
      <c r="K3725" s="102" t="s">
        <v>85</v>
      </c>
      <c r="L3725" s="105" t="s">
        <v>189</v>
      </c>
      <c r="M3725" s="105" t="s">
        <v>188</v>
      </c>
      <c r="N3725" s="105" t="s">
        <v>51</v>
      </c>
    </row>
    <row r="3726" spans="1:14" ht="13.8" thickBot="1" x14ac:dyDescent="0.25">
      <c r="A3726" s="26" t="s">
        <v>56</v>
      </c>
      <c r="B3726" s="22">
        <v>16</v>
      </c>
      <c r="C3726" s="22">
        <v>25</v>
      </c>
      <c r="D3726" s="22">
        <v>32</v>
      </c>
      <c r="E3726" s="22">
        <v>38</v>
      </c>
      <c r="F3726" s="22">
        <v>56</v>
      </c>
      <c r="G3726" s="22">
        <v>87</v>
      </c>
      <c r="H3726" s="22">
        <v>121</v>
      </c>
      <c r="I3726" s="22"/>
      <c r="J3726" s="23"/>
      <c r="K3726" s="68"/>
      <c r="L3726" s="107" t="s">
        <v>56</v>
      </c>
      <c r="M3726" s="103" t="e">
        <f>#REF!</f>
        <v>#REF!</v>
      </c>
      <c r="N3726" s="103" t="e">
        <f>IF(M3726=0,"",CHOOSE(M3726,"16","25","32","38","38","56","56","56","56","56","87","87","87","87","87","87","87","87","87","87","121","121","121","121","121","121","121","121","121","121","手入力箇所","手入力箇所","手入力箇所","手入力箇所","手入力箇所","手入力箇所","手入力箇所","手入力箇所","手入力箇所","手入力箇所"))</f>
        <v>#REF!</v>
      </c>
    </row>
    <row r="3727" spans="1:14" ht="13.8" thickBot="1" x14ac:dyDescent="0.25">
      <c r="A3727" s="27" t="s">
        <v>57</v>
      </c>
      <c r="B3727" s="18">
        <v>25</v>
      </c>
      <c r="C3727" s="18">
        <v>33</v>
      </c>
      <c r="D3727" s="18">
        <v>40</v>
      </c>
      <c r="E3727" s="18">
        <v>45</v>
      </c>
      <c r="F3727" s="18">
        <v>58</v>
      </c>
      <c r="G3727" s="18">
        <v>79</v>
      </c>
      <c r="H3727" s="18"/>
      <c r="I3727" s="18"/>
      <c r="J3727" s="62"/>
      <c r="K3727" s="69"/>
      <c r="L3727" s="107" t="s">
        <v>57</v>
      </c>
      <c r="M3727" s="103" t="e">
        <f>#REF!</f>
        <v>#REF!</v>
      </c>
      <c r="N3727" s="103" t="e">
        <f>IF(M3727=0,"",CHOOSE(M3727,"25","33","40","45","45","58","58","58","58","58","79","79","79","79","79","79","79","79","79","79","手入力箇所","手入力箇所","手入力箇所","手入力箇所","手入力箇所","手入力箇所","手入力箇所","手入力箇所","手入力箇所","手入力箇所"))</f>
        <v>#REF!</v>
      </c>
    </row>
    <row r="3728" spans="1:14" ht="48.6" thickBot="1" x14ac:dyDescent="0.25">
      <c r="A3728" s="28" t="s">
        <v>64</v>
      </c>
      <c r="B3728" s="18">
        <v>32</v>
      </c>
      <c r="C3728" s="18"/>
      <c r="D3728" s="18"/>
      <c r="E3728" s="18"/>
      <c r="F3728" s="18"/>
      <c r="G3728" s="18"/>
      <c r="H3728" s="18"/>
      <c r="I3728" s="18"/>
      <c r="J3728" s="62"/>
      <c r="K3728" s="69"/>
      <c r="L3728" s="108" t="s">
        <v>64</v>
      </c>
      <c r="M3728" s="103" t="e">
        <f>#REF!</f>
        <v>#REF!</v>
      </c>
      <c r="N3728" s="103" t="e">
        <f>IF(M3728=0,"",CHOOSE(M3728,"32","手入力箇所","手入力箇所","手入力箇所","手入力箇所","手入力箇所","手入力箇所","手入力箇所","手入力箇所","手入力箇所","手入力箇所"))</f>
        <v>#REF!</v>
      </c>
    </row>
    <row r="3729" spans="1:14" ht="48.6" thickBot="1" x14ac:dyDescent="0.25">
      <c r="A3729" s="28" t="s">
        <v>65</v>
      </c>
      <c r="B3729" s="18">
        <v>36</v>
      </c>
      <c r="C3729" s="18"/>
      <c r="D3729" s="18"/>
      <c r="E3729" s="18"/>
      <c r="F3729" s="18"/>
      <c r="G3729" s="18"/>
      <c r="H3729" s="18"/>
      <c r="I3729" s="18"/>
      <c r="J3729" s="62"/>
      <c r="K3729" s="69"/>
      <c r="L3729" s="108" t="s">
        <v>65</v>
      </c>
      <c r="M3729" s="103" t="e">
        <f>#REF!</f>
        <v>#REF!</v>
      </c>
      <c r="N3729" s="103" t="e">
        <f>IF(M3729=0,"",CHOOSE(M3729,"36","手入力箇所","手入力箇所","手入力箇所","手入力箇所","手入力箇所","手入力箇所","手入力箇所","手入力箇所","手入力箇所","手入力箇所"))</f>
        <v>#REF!</v>
      </c>
    </row>
    <row r="3730" spans="1:14" ht="24.6" thickBot="1" x14ac:dyDescent="0.25">
      <c r="A3730" s="28" t="s">
        <v>66</v>
      </c>
      <c r="B3730" s="18">
        <v>24</v>
      </c>
      <c r="C3730" s="18">
        <v>30</v>
      </c>
      <c r="D3730" s="18">
        <v>33</v>
      </c>
      <c r="E3730" s="18">
        <v>35</v>
      </c>
      <c r="F3730" s="18">
        <v>42</v>
      </c>
      <c r="G3730" s="18"/>
      <c r="H3730" s="18"/>
      <c r="I3730" s="18"/>
      <c r="J3730" s="62"/>
      <c r="K3730" s="69"/>
      <c r="L3730" s="108" t="s">
        <v>66</v>
      </c>
      <c r="M3730" s="103" t="e">
        <f>#REF!</f>
        <v>#REF!</v>
      </c>
      <c r="N3730" s="103" t="e">
        <f>IF(M3730=0,"",CHOOSE(M3730,"24","30","33","35","35","42","42","42","42","42","手入力箇所","手入力箇所","手入力箇所","手入力箇所","手入力箇所","手入力箇所","手入力箇所","手入力箇所","手入力箇所","手入力箇所"))</f>
        <v>#REF!</v>
      </c>
    </row>
    <row r="3731" spans="1:14" ht="36.6" thickBot="1" x14ac:dyDescent="0.25">
      <c r="A3731" s="28" t="s">
        <v>67</v>
      </c>
      <c r="B3731" s="18">
        <v>7</v>
      </c>
      <c r="C3731" s="18">
        <v>12</v>
      </c>
      <c r="D3731" s="18">
        <v>16</v>
      </c>
      <c r="E3731" s="18">
        <v>19</v>
      </c>
      <c r="F3731" s="18"/>
      <c r="G3731" s="18"/>
      <c r="H3731" s="18"/>
      <c r="I3731" s="18"/>
      <c r="J3731" s="62"/>
      <c r="K3731" s="69"/>
      <c r="L3731" s="108" t="s">
        <v>67</v>
      </c>
      <c r="M3731" s="103" t="e">
        <f>#REF!</f>
        <v>#REF!</v>
      </c>
      <c r="N3731" s="103" t="e">
        <f>IF(M3731=0,"",CHOOSE(M3731,"7","12","16","19","19","手入力箇所","手入力箇所","手入力箇所","手入力箇所","手入力箇所","手入力箇所","手入力箇所","手入力箇所","手入力箇所","手入力箇所"))</f>
        <v>#REF!</v>
      </c>
    </row>
    <row r="3732" spans="1:14" ht="24.6" thickBot="1" x14ac:dyDescent="0.25">
      <c r="A3732" s="28" t="s">
        <v>68</v>
      </c>
      <c r="B3732" s="18">
        <v>21</v>
      </c>
      <c r="C3732" s="18">
        <v>35</v>
      </c>
      <c r="D3732" s="18">
        <v>48</v>
      </c>
      <c r="E3732" s="18">
        <v>59</v>
      </c>
      <c r="F3732" s="18">
        <v>94</v>
      </c>
      <c r="G3732" s="18">
        <v>159</v>
      </c>
      <c r="H3732" s="18">
        <v>235</v>
      </c>
      <c r="I3732" s="18"/>
      <c r="J3732" s="62"/>
      <c r="K3732" s="69"/>
      <c r="L3732" s="108" t="s">
        <v>68</v>
      </c>
      <c r="M3732" s="103" t="e">
        <f>#REF!</f>
        <v>#REF!</v>
      </c>
      <c r="N3732" s="103" t="e">
        <f>IF(M3732=0,"",CHOOSE(M3732,"21","35","48","59","59","94","94","94","94","94","159","159","159","159","159","159","159","159","159","159","235","235","235","235","235","235","235","235","235","235","手入力箇所","手入力箇所","手入力箇所","手入力箇所","手入力箇所","手入力箇所","手入力箇所","手入力箇所","手入力箇所","手入力箇所"))</f>
        <v>#REF!</v>
      </c>
    </row>
    <row r="3733" spans="1:14" ht="36.6" thickBot="1" x14ac:dyDescent="0.25">
      <c r="A3733" s="28" t="s">
        <v>69</v>
      </c>
      <c r="B3733" s="18">
        <v>22</v>
      </c>
      <c r="C3733" s="18">
        <v>26</v>
      </c>
      <c r="D3733" s="18">
        <v>28</v>
      </c>
      <c r="E3733" s="18">
        <v>29</v>
      </c>
      <c r="F3733" s="18">
        <v>34</v>
      </c>
      <c r="G3733" s="18"/>
      <c r="H3733" s="18"/>
      <c r="I3733" s="18"/>
      <c r="J3733" s="62"/>
      <c r="K3733" s="69"/>
      <c r="L3733" s="108" t="s">
        <v>69</v>
      </c>
      <c r="M3733" s="103" t="e">
        <f>#REF!</f>
        <v>#REF!</v>
      </c>
      <c r="N3733" s="103" t="e">
        <f>IF(M3733=0,"",CHOOSE(M3733,"22","26","28","29","29","34","34","34","34","34","手入力箇所","手入力箇所","手入力箇所","手入力箇所","手入力箇所","手入力箇所","手入力箇所","手入力箇所","手入力箇所","手入力箇所"))</f>
        <v>#REF!</v>
      </c>
    </row>
    <row r="3734" spans="1:14" ht="13.8" thickBot="1" x14ac:dyDescent="0.25">
      <c r="A3734" s="27" t="s">
        <v>63</v>
      </c>
      <c r="B3734" s="18">
        <v>21</v>
      </c>
      <c r="C3734" s="18">
        <v>33</v>
      </c>
      <c r="D3734" s="18">
        <v>46</v>
      </c>
      <c r="E3734" s="18">
        <v>56</v>
      </c>
      <c r="F3734" s="18">
        <v>89</v>
      </c>
      <c r="G3734" s="18">
        <v>151</v>
      </c>
      <c r="H3734" s="18">
        <v>224</v>
      </c>
      <c r="I3734" s="18">
        <v>289</v>
      </c>
      <c r="J3734" s="18">
        <v>350</v>
      </c>
      <c r="K3734" s="69"/>
      <c r="L3734" s="107" t="s">
        <v>63</v>
      </c>
      <c r="M3734" s="103" t="e">
        <f>#REF!</f>
        <v>#REF!</v>
      </c>
      <c r="N3734" s="103" t="e">
        <f>IF(M3734=0,"",CHOOSE(M3734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735" spans="1:14" ht="24.6" thickBot="1" x14ac:dyDescent="0.25">
      <c r="A3735" s="34" t="s">
        <v>70</v>
      </c>
      <c r="B3735" s="35">
        <v>13</v>
      </c>
      <c r="C3735" s="35">
        <v>33</v>
      </c>
      <c r="D3735" s="35">
        <v>59</v>
      </c>
      <c r="E3735" s="35"/>
      <c r="F3735" s="35"/>
      <c r="G3735" s="35"/>
      <c r="H3735" s="35"/>
      <c r="I3735" s="35"/>
      <c r="J3735" s="36"/>
      <c r="K3735" s="67"/>
      <c r="L3735" s="108" t="s">
        <v>70</v>
      </c>
      <c r="M3735" s="103" t="e">
        <f>#REF!</f>
        <v>#REF!</v>
      </c>
      <c r="N3735" s="103" t="e">
        <f>IF(M3735=0,"",CHOOSE(M3735,"13","33","59","手入力箇所","手入力箇所","手入力箇所","手入力箇所","手入力箇所","手入力箇所","手入力箇所","手入力箇所","手入力箇所","手入力箇所"))</f>
        <v>#REF!</v>
      </c>
    </row>
    <row r="3736" spans="1:14" ht="13.8" thickBot="1" x14ac:dyDescent="0.25">
      <c r="A3736" s="37" t="s">
        <v>71</v>
      </c>
      <c r="B3736" s="17">
        <v>23</v>
      </c>
      <c r="C3736" s="17">
        <v>39</v>
      </c>
      <c r="D3736" s="17">
        <v>97</v>
      </c>
      <c r="E3736" s="17"/>
      <c r="F3736" s="17"/>
      <c r="G3736" s="17"/>
      <c r="H3736" s="17"/>
      <c r="I3736" s="17"/>
      <c r="J3736" s="64"/>
      <c r="K3736" s="70"/>
      <c r="L3736" s="109" t="s">
        <v>71</v>
      </c>
      <c r="M3736" s="103" t="e">
        <f>#REF!</f>
        <v>#REF!</v>
      </c>
      <c r="N3736" s="103" t="e">
        <f>IF(M3736=0,"",CHOOSE(M3736,"23","39","97","手入力箇所","手入力箇所","手入力箇所","手入力箇所","手入力箇所","手入力箇所","手入力箇所","手入力箇所","手入力箇所","手入力箇所"))</f>
        <v>#REF!</v>
      </c>
    </row>
    <row r="3737" spans="1:14" ht="13.8" thickBot="1" x14ac:dyDescent="0.25">
      <c r="A3737" s="29" t="s">
        <v>72</v>
      </c>
      <c r="B3737" s="18">
        <v>21</v>
      </c>
      <c r="C3737" s="18">
        <v>37</v>
      </c>
      <c r="D3737" s="18">
        <v>58</v>
      </c>
      <c r="E3737" s="18">
        <v>76</v>
      </c>
      <c r="F3737" s="18">
        <v>137</v>
      </c>
      <c r="G3737" s="18"/>
      <c r="H3737" s="18"/>
      <c r="I3737" s="18"/>
      <c r="J3737" s="62"/>
      <c r="K3737" s="69"/>
      <c r="L3737" s="109" t="s">
        <v>72</v>
      </c>
      <c r="M3737" s="103" t="e">
        <f>#REF!</f>
        <v>#REF!</v>
      </c>
      <c r="N3737" s="103" t="e">
        <f>IF(M3737=0,"",CHOOSE(M3737,"21","37","58","76","76","137","137","137","137","137","手入力箇所","手入力箇所","手入力箇所","手入力箇所","手入力箇所","手入力箇所","手入力箇所","手入力箇所","手入力箇所","手入力箇所"))</f>
        <v>#REF!</v>
      </c>
    </row>
    <row r="3738" spans="1:14" ht="13.8" thickBot="1" x14ac:dyDescent="0.25">
      <c r="A3738" s="29" t="s">
        <v>73</v>
      </c>
      <c r="B3738" s="18">
        <v>48</v>
      </c>
      <c r="C3738" s="18">
        <v>93</v>
      </c>
      <c r="D3738" s="18">
        <v>138</v>
      </c>
      <c r="E3738" s="18">
        <v>183</v>
      </c>
      <c r="F3738" s="18"/>
      <c r="G3738" s="18"/>
      <c r="H3738" s="18"/>
      <c r="I3738" s="18"/>
      <c r="J3738" s="62"/>
      <c r="K3738" s="69"/>
      <c r="L3738" s="109" t="s">
        <v>73</v>
      </c>
      <c r="M3738" s="103" t="e">
        <f>#REF!</f>
        <v>#REF!</v>
      </c>
      <c r="N3738" s="103" t="e">
        <f>IF(M3738=0,"",CHOOSE(M3738,"48","93","138","183","183","手入力箇所","手入力箇所","手入力箇所","手入力箇所","手入力箇所","手入力箇所","手入力箇所","手入力箇所","手入力箇所","手入力箇所"))</f>
        <v>#REF!</v>
      </c>
    </row>
    <row r="3739" spans="1:14" ht="37.200000000000003" thickBot="1" x14ac:dyDescent="0.25">
      <c r="A3739" s="30" t="s">
        <v>74</v>
      </c>
      <c r="B3739" s="18">
        <v>13</v>
      </c>
      <c r="C3739" s="18">
        <v>26</v>
      </c>
      <c r="D3739" s="18">
        <v>40</v>
      </c>
      <c r="E3739" s="18">
        <v>55</v>
      </c>
      <c r="F3739" s="18">
        <v>107</v>
      </c>
      <c r="G3739" s="18">
        <v>224</v>
      </c>
      <c r="H3739" s="18">
        <v>386</v>
      </c>
      <c r="I3739" s="18"/>
      <c r="J3739" s="62"/>
      <c r="K3739" s="69"/>
      <c r="L3739" s="110" t="s">
        <v>74</v>
      </c>
      <c r="M3739" s="103" t="e">
        <f>#REF!</f>
        <v>#REF!</v>
      </c>
      <c r="N3739" s="103" t="e">
        <f>IF(M3739=0,"",CHOOSE(M3739,"13","26","40","55","55","107","107","107","107","107","224","224","224","224","224","224","224","224","224","224","386","386","386","386","386","386","386","386","386","386","手入力箇所","手入力箇所","手入力箇所","手入力箇所","手入力箇所","手入力箇所","手入力箇所","手入力箇所","手入力箇所","手入力箇所"))</f>
        <v>#REF!</v>
      </c>
    </row>
    <row r="3740" spans="1:14" ht="13.8" thickBot="1" x14ac:dyDescent="0.25">
      <c r="A3740" s="29" t="s">
        <v>75</v>
      </c>
      <c r="B3740" s="18">
        <v>36</v>
      </c>
      <c r="C3740" s="18">
        <v>98</v>
      </c>
      <c r="D3740" s="18">
        <v>173</v>
      </c>
      <c r="E3740" s="18">
        <v>274</v>
      </c>
      <c r="F3740" s="18"/>
      <c r="G3740" s="18"/>
      <c r="H3740" s="18"/>
      <c r="I3740" s="18"/>
      <c r="J3740" s="62"/>
      <c r="K3740" s="69"/>
      <c r="L3740" s="109" t="s">
        <v>75</v>
      </c>
      <c r="M3740" s="103" t="e">
        <f>#REF!</f>
        <v>#REF!</v>
      </c>
      <c r="N3740" s="103" t="e">
        <f>IF(M3740=0,"",CHOOSE(M3740,"36","98","173","274","274","手入力箇所","手入力箇所","手入力箇所","手入力箇所","手入力箇所","手入力箇所","手入力箇所","手入力箇所","手入力箇所","手入力箇所"))</f>
        <v>#REF!</v>
      </c>
    </row>
    <row r="3741" spans="1:14" ht="37.200000000000003" thickBot="1" x14ac:dyDescent="0.25">
      <c r="A3741" s="30" t="s">
        <v>76</v>
      </c>
      <c r="B3741" s="18">
        <v>127</v>
      </c>
      <c r="C3741" s="18">
        <v>127</v>
      </c>
      <c r="D3741" s="18">
        <v>127</v>
      </c>
      <c r="E3741" s="18">
        <v>127</v>
      </c>
      <c r="F3741" s="18"/>
      <c r="G3741" s="18"/>
      <c r="H3741" s="18"/>
      <c r="I3741" s="18"/>
      <c r="J3741" s="62"/>
      <c r="K3741" s="69"/>
      <c r="L3741" s="110" t="s">
        <v>76</v>
      </c>
      <c r="M3741" s="103" t="e">
        <f>#REF!</f>
        <v>#REF!</v>
      </c>
      <c r="N3741" s="103" t="e">
        <f>IF(M3741=0,"",CHOOSE(M3741,"127","127","127","127","127","手入力箇所","手入力箇所","手入力箇所","手入力箇所","手入力箇所","手入力箇所","手入力箇所","手入力箇所","手入力箇所","手入力箇所"))</f>
        <v>#REF!</v>
      </c>
    </row>
    <row r="3742" spans="1:14" ht="27" thickBot="1" x14ac:dyDescent="0.25">
      <c r="A3742" s="31" t="s">
        <v>77</v>
      </c>
      <c r="B3742" s="18">
        <v>42</v>
      </c>
      <c r="C3742" s="18">
        <v>90</v>
      </c>
      <c r="D3742" s="18">
        <v>141</v>
      </c>
      <c r="E3742" s="18">
        <v>193</v>
      </c>
      <c r="F3742" s="62"/>
      <c r="G3742" s="62"/>
      <c r="H3742" s="62"/>
      <c r="I3742" s="62"/>
      <c r="J3742" s="62"/>
      <c r="K3742" s="69"/>
      <c r="L3742" s="111" t="s">
        <v>77</v>
      </c>
      <c r="M3742" s="103" t="e">
        <f>#REF!</f>
        <v>#REF!</v>
      </c>
      <c r="N3742" s="103" t="e">
        <f>IF(M3742=0,"",CHOOSE(M3742,"42","90","141","193","1936","手入力箇所","手入力箇所","手入力箇所","手入力箇所","手入力箇所","手入力箇所","手入力箇所","手入力箇所","手入力箇所","手入力箇所"))</f>
        <v>#REF!</v>
      </c>
    </row>
    <row r="3743" spans="1:14" ht="40.200000000000003" thickBot="1" x14ac:dyDescent="0.25">
      <c r="A3743" s="31" t="s">
        <v>78</v>
      </c>
      <c r="B3743" s="18">
        <v>24</v>
      </c>
      <c r="C3743" s="18">
        <v>43</v>
      </c>
      <c r="D3743" s="18">
        <v>61</v>
      </c>
      <c r="E3743" s="18">
        <v>76</v>
      </c>
      <c r="F3743" s="62"/>
      <c r="G3743" s="62"/>
      <c r="H3743" s="62"/>
      <c r="I3743" s="62"/>
      <c r="J3743" s="62"/>
      <c r="K3743" s="69"/>
      <c r="L3743" s="111" t="s">
        <v>78</v>
      </c>
      <c r="M3743" s="103" t="e">
        <f>#REF!</f>
        <v>#REF!</v>
      </c>
      <c r="N3743" s="103" t="e">
        <f>IF(M3743=0,"",CHOOSE(M3743,"24","43","61","76","76","手入力箇所","手入力箇所","手入力箇所","手入力箇所","手入力箇所","手入力箇所","手入力箇所","手入力箇所","手入力箇所","手入力箇所"))</f>
        <v>#REF!</v>
      </c>
    </row>
    <row r="3744" spans="1:14" ht="27" thickBot="1" x14ac:dyDescent="0.25">
      <c r="A3744" s="31" t="s">
        <v>79</v>
      </c>
      <c r="B3744" s="18">
        <v>54</v>
      </c>
      <c r="C3744" s="18">
        <v>77</v>
      </c>
      <c r="D3744" s="18">
        <v>94</v>
      </c>
      <c r="E3744" s="18">
        <v>107</v>
      </c>
      <c r="F3744" s="62"/>
      <c r="G3744" s="62"/>
      <c r="H3744" s="62"/>
      <c r="I3744" s="62"/>
      <c r="J3744" s="62"/>
      <c r="K3744" s="69"/>
      <c r="L3744" s="111" t="s">
        <v>79</v>
      </c>
      <c r="M3744" s="103" t="e">
        <f>#REF!</f>
        <v>#REF!</v>
      </c>
      <c r="N3744" s="103" t="e">
        <f>IF(M3744=0,"",CHOOSE(M3744,"54","77","94","107","107","手入力箇所","手入力箇所","手入力箇所","手入力箇所","手入力箇所","手入力箇所","手入力箇所","手入力箇所","手入力箇所","手入力箇所"))</f>
        <v>#REF!</v>
      </c>
    </row>
    <row r="3745" spans="1:14" ht="40.200000000000003" thickBot="1" x14ac:dyDescent="0.25">
      <c r="A3745" s="31" t="s">
        <v>80</v>
      </c>
      <c r="B3745" s="18">
        <v>49</v>
      </c>
      <c r="C3745" s="18">
        <v>53</v>
      </c>
      <c r="D3745" s="18">
        <v>55</v>
      </c>
      <c r="E3745" s="18">
        <v>56</v>
      </c>
      <c r="F3745" s="62"/>
      <c r="G3745" s="62"/>
      <c r="H3745" s="62"/>
      <c r="I3745" s="62"/>
      <c r="J3745" s="62"/>
      <c r="K3745" s="69"/>
      <c r="L3745" s="111" t="s">
        <v>80</v>
      </c>
      <c r="M3745" s="103" t="e">
        <f>#REF!</f>
        <v>#REF!</v>
      </c>
      <c r="N3745" s="103" t="e">
        <f>IF(M3745=0,"",CHOOSE(M3745,"49","53","55","56","56","手入力箇所","手入力箇所","手入力箇所","手入力箇所","手入力箇所","手入力箇所","手入力箇所","手入力箇所","手入力箇所","手入力箇所"))</f>
        <v>#REF!</v>
      </c>
    </row>
    <row r="3746" spans="1:14" ht="40.200000000000003" thickBot="1" x14ac:dyDescent="0.25">
      <c r="A3746" s="38" t="s">
        <v>81</v>
      </c>
      <c r="B3746" s="35">
        <v>232</v>
      </c>
      <c r="C3746" s="35">
        <v>232</v>
      </c>
      <c r="D3746" s="36"/>
      <c r="E3746" s="36"/>
      <c r="F3746" s="36"/>
      <c r="G3746" s="36"/>
      <c r="H3746" s="36"/>
      <c r="I3746" s="36"/>
      <c r="J3746" s="36"/>
      <c r="K3746" s="67"/>
      <c r="L3746" s="111" t="s">
        <v>81</v>
      </c>
      <c r="M3746" s="103" t="e">
        <f>#REF!</f>
        <v>#REF!</v>
      </c>
      <c r="N3746" s="103" t="e">
        <f>IF(M3746=0,"",CHOOSE(M3746,"232","232","手入力箇所","手入力箇所","手入力箇所","手入力箇所","手入力箇所","手入力箇所","手入力箇所","手入力箇所","手入力箇所","手入力箇所"))</f>
        <v>#REF!</v>
      </c>
    </row>
    <row r="3747" spans="1:14" ht="13.8" thickBot="1" x14ac:dyDescent="0.25">
      <c r="A3747" s="39" t="s">
        <v>82</v>
      </c>
      <c r="B3747" s="17">
        <v>6</v>
      </c>
      <c r="C3747" s="17">
        <v>9</v>
      </c>
      <c r="D3747" s="17">
        <v>11</v>
      </c>
      <c r="E3747" s="17">
        <v>13</v>
      </c>
      <c r="F3747" s="17">
        <v>18</v>
      </c>
      <c r="G3747" s="17">
        <v>26</v>
      </c>
      <c r="H3747" s="17">
        <v>35</v>
      </c>
      <c r="I3747" s="17">
        <v>43</v>
      </c>
      <c r="J3747" s="17">
        <v>49</v>
      </c>
      <c r="K3747" s="70"/>
      <c r="L3747" s="111" t="s">
        <v>82</v>
      </c>
      <c r="M3747" s="103" t="e">
        <f>#REF!</f>
        <v>#REF!</v>
      </c>
      <c r="N3747" s="103" t="e">
        <f>IF(M3747=0,"",CHOOSE(M3747,"6","9","11","13","13","18","18","18","18","18","26","26","26","26","26","26","26","26","26","26","35","35","35","35","35","35","35","35","35","35","43","43","43","43","43","43","43","43","43","43","49","49","49","49","49","49","49","49","49","49","手入力箇所","手入力箇所","手入力箇所","手入力箇所","手入力箇所","手入力箇所","手入力箇所","手入力箇所","手入力箇所","手入力箇所"))</f>
        <v>#REF!</v>
      </c>
    </row>
    <row r="3748" spans="1:14" ht="13.8" thickBot="1" x14ac:dyDescent="0.25">
      <c r="A3748" s="31" t="s">
        <v>83</v>
      </c>
      <c r="B3748" s="18">
        <v>6</v>
      </c>
      <c r="C3748" s="18">
        <v>10</v>
      </c>
      <c r="D3748" s="18">
        <v>14</v>
      </c>
      <c r="E3748" s="18">
        <v>17</v>
      </c>
      <c r="F3748" s="18">
        <v>29</v>
      </c>
      <c r="G3748" s="18">
        <v>50</v>
      </c>
      <c r="H3748" s="18">
        <v>76</v>
      </c>
      <c r="I3748" s="18">
        <v>100</v>
      </c>
      <c r="J3748" s="18">
        <v>123</v>
      </c>
      <c r="K3748" s="69"/>
      <c r="L3748" s="111" t="s">
        <v>83</v>
      </c>
      <c r="M3748" s="103" t="e">
        <f>#REF!</f>
        <v>#REF!</v>
      </c>
      <c r="N3748" s="103" t="e">
        <f>IF(M3748=0,"",CHOOSE(M3748,"6","10","14","17","17","29","29","29","29","29","50","50","50","50","50","50","50","50","50","50","76","76","76","76","76","76","76","76","76","76","100","100","100","100","100","100","100","100","100","100","123","123","123","123","123","123","123","123","123","123","手入力箇所","手入力箇所","手入力箇所","手入力箇所","手入力箇所","手入力箇所","手入力箇所","手入力箇所","手入力箇所"))</f>
        <v>#REF!</v>
      </c>
    </row>
    <row r="3749" spans="1:14" ht="27" thickBot="1" x14ac:dyDescent="0.25">
      <c r="A3749" s="32" t="s">
        <v>84</v>
      </c>
      <c r="B3749" s="20">
        <v>9</v>
      </c>
      <c r="C3749" s="20">
        <v>15</v>
      </c>
      <c r="D3749" s="20">
        <v>20</v>
      </c>
      <c r="E3749" s="20">
        <v>24</v>
      </c>
      <c r="F3749" s="20">
        <v>39</v>
      </c>
      <c r="G3749" s="20">
        <v>65</v>
      </c>
      <c r="H3749" s="63"/>
      <c r="I3749" s="63"/>
      <c r="J3749" s="63"/>
      <c r="K3749" s="106"/>
      <c r="L3749" s="111" t="s">
        <v>84</v>
      </c>
      <c r="M3749" s="103" t="e">
        <f>#REF!</f>
        <v>#REF!</v>
      </c>
      <c r="N3749" s="103" t="e">
        <f>IF(M3749=0,"",CHOOSE(M3749,"9","15","20","24","24","39","39","39","39","39","65","65","65","65","65","65","65","65","65","65","手入力箇所","手入力箇所","手入力箇所","手入力箇所","手入力箇所","手入力箇所","手入力箇所","手入力箇所","手入力箇所","手入力箇所"))</f>
        <v>#REF!</v>
      </c>
    </row>
    <row r="3752" spans="1:14" ht="13.8" thickBot="1" x14ac:dyDescent="0.25"/>
    <row r="3753" spans="1:14" ht="13.8" thickBot="1" x14ac:dyDescent="0.25">
      <c r="A3753" s="688" t="e">
        <f>#REF!</f>
        <v>#REF!</v>
      </c>
      <c r="B3753" s="688"/>
      <c r="C3753" s="688"/>
      <c r="D3753" s="689" t="s">
        <v>192</v>
      </c>
      <c r="E3753" s="689"/>
      <c r="F3753" s="689"/>
      <c r="G3753" s="689"/>
      <c r="H3753" s="689"/>
      <c r="I3753" s="689"/>
      <c r="J3753" s="689"/>
      <c r="K3753" s="689"/>
      <c r="L3753" s="689"/>
      <c r="M3753" s="689"/>
      <c r="N3753" s="689"/>
    </row>
    <row r="3754" spans="1:14" ht="13.8" thickBot="1" x14ac:dyDescent="0.25">
      <c r="A3754" s="65"/>
      <c r="B3754" s="33">
        <v>1</v>
      </c>
      <c r="C3754" s="24">
        <v>2</v>
      </c>
      <c r="D3754" s="24">
        <v>3</v>
      </c>
      <c r="E3754" s="24" t="s">
        <v>58</v>
      </c>
      <c r="F3754" s="24" t="s">
        <v>59</v>
      </c>
      <c r="G3754" s="24" t="s">
        <v>60</v>
      </c>
      <c r="H3754" s="24" t="s">
        <v>61</v>
      </c>
      <c r="I3754" s="24" t="s">
        <v>62</v>
      </c>
      <c r="J3754" s="24" t="s">
        <v>194</v>
      </c>
      <c r="K3754" s="25" t="s">
        <v>85</v>
      </c>
      <c r="L3754" s="105" t="s">
        <v>189</v>
      </c>
      <c r="M3754" s="105" t="s">
        <v>188</v>
      </c>
      <c r="N3754" s="105" t="s">
        <v>51</v>
      </c>
    </row>
    <row r="3755" spans="1:14" ht="13.8" thickBot="1" x14ac:dyDescent="0.25">
      <c r="A3755" s="26" t="s">
        <v>56</v>
      </c>
      <c r="B3755" s="22">
        <v>5</v>
      </c>
      <c r="C3755" s="22">
        <v>7</v>
      </c>
      <c r="D3755" s="22">
        <v>8</v>
      </c>
      <c r="E3755" s="22">
        <v>8</v>
      </c>
      <c r="F3755" s="22">
        <v>10</v>
      </c>
      <c r="G3755" s="22">
        <v>13</v>
      </c>
      <c r="H3755" s="22">
        <v>16</v>
      </c>
      <c r="I3755" s="22"/>
      <c r="J3755" s="23"/>
      <c r="K3755" s="1"/>
      <c r="L3755" s="26" t="s">
        <v>56</v>
      </c>
      <c r="M3755" s="104" t="e">
        <f>#REF!</f>
        <v>#REF!</v>
      </c>
      <c r="N3755" s="112" t="e">
        <f>IF(M3755=0,"",CHOOSE(M3755,"5","7","8","8","8","10","10","10","10","10","13","13","13","13","13","13","13","13","13","13","16","16","16","16","16","16","16","16","16","16","16","手入力箇所","手入力箇所","手入力箇所","手入力箇所","手入力箇所","手入力箇所","手入力箇所","手入力箇所","手入力箇所","手入力箇所"))</f>
        <v>#REF!</v>
      </c>
    </row>
    <row r="3756" spans="1:14" ht="13.8" thickBot="1" x14ac:dyDescent="0.25">
      <c r="A3756" s="27" t="s">
        <v>57</v>
      </c>
      <c r="B3756" s="18">
        <v>5</v>
      </c>
      <c r="C3756" s="18">
        <v>7</v>
      </c>
      <c r="D3756" s="18">
        <v>8</v>
      </c>
      <c r="E3756" s="18">
        <v>9</v>
      </c>
      <c r="F3756" s="18">
        <v>12</v>
      </c>
      <c r="G3756" s="18">
        <v>16</v>
      </c>
      <c r="H3756" s="18"/>
      <c r="I3756" s="18"/>
      <c r="J3756" s="62"/>
      <c r="K3756" s="19"/>
      <c r="L3756" s="27" t="s">
        <v>57</v>
      </c>
      <c r="M3756" s="104" t="e">
        <f>#REF!</f>
        <v>#REF!</v>
      </c>
      <c r="N3756" s="113" t="e">
        <f>IF(M3756=0,"",CHOOSE(M3756,"5","7","8","9","9","12","12","12","12","12","16","16","16","16","16","16","16","16","16","16","手入力箇所","手入力箇所","手入力箇所","手入力箇所","手入力箇所","手入力箇所","手入力箇所","手入力箇所","手入力箇所","手入力箇所"))</f>
        <v>#REF!</v>
      </c>
    </row>
    <row r="3757" spans="1:14" ht="48.6" thickBot="1" x14ac:dyDescent="0.25">
      <c r="A3757" s="28" t="s">
        <v>64</v>
      </c>
      <c r="B3757" s="18">
        <v>6</v>
      </c>
      <c r="C3757" s="18"/>
      <c r="D3757" s="18"/>
      <c r="E3757" s="18"/>
      <c r="F3757" s="18"/>
      <c r="G3757" s="18"/>
      <c r="H3757" s="18"/>
      <c r="I3757" s="18"/>
      <c r="J3757" s="62"/>
      <c r="K3757" s="19"/>
      <c r="L3757" s="28" t="s">
        <v>64</v>
      </c>
      <c r="M3757" s="104" t="e">
        <f>#REF!</f>
        <v>#REF!</v>
      </c>
      <c r="N3757" s="113" t="e">
        <f>IF(M3757=0,"",CHOOSE(M3757,"6","手入力箇所","手入力箇所","手入力箇所","手入力箇所","手入力箇所","手入力箇所","手入力箇所","手入力箇所","手入力箇所","手入力箇所","",""))</f>
        <v>#REF!</v>
      </c>
    </row>
    <row r="3758" spans="1:14" ht="48.6" thickBot="1" x14ac:dyDescent="0.25">
      <c r="A3758" s="28" t="s">
        <v>65</v>
      </c>
      <c r="B3758" s="18">
        <v>6</v>
      </c>
      <c r="C3758" s="18"/>
      <c r="D3758" s="18"/>
      <c r="E3758" s="18"/>
      <c r="F3758" s="18"/>
      <c r="G3758" s="18"/>
      <c r="H3758" s="18"/>
      <c r="I3758" s="18"/>
      <c r="J3758" s="62"/>
      <c r="K3758" s="19"/>
      <c r="L3758" s="28" t="s">
        <v>65</v>
      </c>
      <c r="M3758" s="104" t="e">
        <f>#REF!</f>
        <v>#REF!</v>
      </c>
      <c r="N3758" s="113" t="e">
        <f>IF(M3758=0,"",CHOOSE(M3758,"6","手入力箇所","手入力箇所","手入力箇所","手入力箇所","手入力箇所","手入力箇所","手入力箇所","手入力箇所","手入力箇所","手入力箇所","",""))</f>
        <v>#REF!</v>
      </c>
    </row>
    <row r="3759" spans="1:14" ht="24.6" thickBot="1" x14ac:dyDescent="0.25">
      <c r="A3759" s="28" t="s">
        <v>66</v>
      </c>
      <c r="B3759" s="18">
        <v>5</v>
      </c>
      <c r="C3759" s="18">
        <v>7</v>
      </c>
      <c r="D3759" s="18">
        <v>8</v>
      </c>
      <c r="E3759" s="18">
        <v>9</v>
      </c>
      <c r="F3759" s="18">
        <v>12</v>
      </c>
      <c r="G3759" s="18"/>
      <c r="H3759" s="18"/>
      <c r="I3759" s="18"/>
      <c r="J3759" s="62"/>
      <c r="K3759" s="19"/>
      <c r="L3759" s="28" t="s">
        <v>66</v>
      </c>
      <c r="M3759" s="104" t="e">
        <f>#REF!</f>
        <v>#REF!</v>
      </c>
      <c r="N3759" s="113" t="e">
        <f>IF(M3759=0,"",CHOOSE(M3759,"5","7","8","9","9","12","12","12","12","12","手入力箇所","手入力箇所","手入力箇所","手入力箇所","手入力箇所","手入力箇所","手入力箇所","手入力箇所","手入力箇所","手入力箇所"))</f>
        <v>#REF!</v>
      </c>
    </row>
    <row r="3760" spans="1:14" ht="36.6" thickBot="1" x14ac:dyDescent="0.25">
      <c r="A3760" s="28" t="s">
        <v>67</v>
      </c>
      <c r="B3760" s="18">
        <v>4</v>
      </c>
      <c r="C3760" s="18">
        <v>5</v>
      </c>
      <c r="D3760" s="18">
        <v>5</v>
      </c>
      <c r="E3760" s="18">
        <v>6</v>
      </c>
      <c r="F3760" s="18"/>
      <c r="G3760" s="18"/>
      <c r="H3760" s="18"/>
      <c r="I3760" s="18"/>
      <c r="J3760" s="62"/>
      <c r="K3760" s="19"/>
      <c r="L3760" s="28" t="s">
        <v>67</v>
      </c>
      <c r="M3760" s="104" t="e">
        <f>#REF!</f>
        <v>#REF!</v>
      </c>
      <c r="N3760" s="113" t="e">
        <f>IF(M3760=0,"",CHOOSE(M3760,"4","5","5","6","6","手入力箇所","手入力箇所","手入力箇所","手入力箇所","手入力箇所","手入力箇所","手入力箇所","手入力箇所","手入力箇所","手入力箇所"))</f>
        <v>#REF!</v>
      </c>
    </row>
    <row r="3761" spans="1:14" ht="24.6" thickBot="1" x14ac:dyDescent="0.25">
      <c r="A3761" s="28" t="s">
        <v>68</v>
      </c>
      <c r="B3761" s="18">
        <v>12</v>
      </c>
      <c r="C3761" s="18">
        <v>12</v>
      </c>
      <c r="D3761" s="18">
        <v>12</v>
      </c>
      <c r="E3761" s="18">
        <v>12</v>
      </c>
      <c r="F3761" s="18">
        <v>12</v>
      </c>
      <c r="G3761" s="18">
        <v>12</v>
      </c>
      <c r="H3761" s="18">
        <v>12</v>
      </c>
      <c r="I3761" s="18"/>
      <c r="J3761" s="62"/>
      <c r="K3761" s="19"/>
      <c r="L3761" s="28" t="s">
        <v>68</v>
      </c>
      <c r="M3761" s="104" t="e">
        <f>#REF!</f>
        <v>#REF!</v>
      </c>
      <c r="N3761" s="113" t="e">
        <f>IF(M3761=0,"",CHOOSE(M3761,"12","12","12","12","12","12","12","12","12","12","12","12","12","12","12","12","12","12","12","12","12","12","12","12","12","12","12","12","12","12","手入力箇所","手入力箇所","手入力箇所","手入力箇所","手入力箇所","手入力箇所","手入力箇所","手入力箇所","手入力箇所","手入力箇所"))</f>
        <v>#REF!</v>
      </c>
    </row>
    <row r="3762" spans="1:14" ht="36.6" thickBot="1" x14ac:dyDescent="0.25">
      <c r="A3762" s="28" t="s">
        <v>69</v>
      </c>
      <c r="B3762" s="18">
        <v>7</v>
      </c>
      <c r="C3762" s="18">
        <v>7</v>
      </c>
      <c r="D3762" s="18">
        <v>7</v>
      </c>
      <c r="E3762" s="18">
        <v>7</v>
      </c>
      <c r="F3762" s="18">
        <v>7</v>
      </c>
      <c r="G3762" s="18"/>
      <c r="H3762" s="18"/>
      <c r="I3762" s="18"/>
      <c r="J3762" s="62"/>
      <c r="K3762" s="19"/>
      <c r="L3762" s="28" t="s">
        <v>69</v>
      </c>
      <c r="M3762" s="104" t="e">
        <f>#REF!</f>
        <v>#REF!</v>
      </c>
      <c r="N3762" s="113" t="e">
        <f>IF(M3762=0,"",CHOOSE(M3762,"7","7","7","7","7","7","7","7","7","7","手入力箇所","手入力箇所","手入力箇所","手入力箇所","手入力箇所","手入力箇所","手入力箇所","手入力箇所","手入力箇所","手入力箇所"))</f>
        <v>#REF!</v>
      </c>
    </row>
    <row r="3763" spans="1:14" ht="13.8" thickBot="1" x14ac:dyDescent="0.25">
      <c r="A3763" s="27" t="s">
        <v>63</v>
      </c>
      <c r="B3763" s="18">
        <v>4</v>
      </c>
      <c r="C3763" s="18">
        <v>5</v>
      </c>
      <c r="D3763" s="18">
        <v>7</v>
      </c>
      <c r="E3763" s="18">
        <v>8</v>
      </c>
      <c r="F3763" s="18">
        <v>11</v>
      </c>
      <c r="G3763" s="18">
        <v>16</v>
      </c>
      <c r="H3763" s="18">
        <v>22</v>
      </c>
      <c r="I3763" s="18">
        <v>26</v>
      </c>
      <c r="J3763" s="18">
        <v>31</v>
      </c>
      <c r="K3763" s="19"/>
      <c r="L3763" s="27" t="s">
        <v>63</v>
      </c>
      <c r="M3763" s="104" t="e">
        <f>#REF!</f>
        <v>#REF!</v>
      </c>
      <c r="N3763" s="113" t="e">
        <f>IF(M3763=0,"",CHOOSE(M3763,"4","5","7","8","8","11","11","11","11","11","16","16","16","16","16","16","16","16","16","16","22","22","22","22","22","22","22","22","22","22","26","26","26","26","26","26","26","26","26","26","31","31","31","31","31","31","31","31","31","31","31","手入力箇所","手入力箇所","手入力箇所","手入力箇所","手入力箇所","手入力箇所","手入力箇所","手入力箇所","手入力箇所","手入力箇所"))</f>
        <v>#REF!</v>
      </c>
    </row>
    <row r="3764" spans="1:14" ht="24.6" thickBot="1" x14ac:dyDescent="0.25">
      <c r="A3764" s="28" t="s">
        <v>70</v>
      </c>
      <c r="B3764" s="18">
        <v>5</v>
      </c>
      <c r="C3764" s="18">
        <v>6</v>
      </c>
      <c r="D3764" s="18">
        <v>7</v>
      </c>
      <c r="E3764" s="18"/>
      <c r="F3764" s="18"/>
      <c r="G3764" s="18"/>
      <c r="H3764" s="18"/>
      <c r="I3764" s="18"/>
      <c r="J3764" s="62"/>
      <c r="K3764" s="19"/>
      <c r="L3764" s="28" t="s">
        <v>70</v>
      </c>
      <c r="M3764" s="104" t="e">
        <f>#REF!</f>
        <v>#REF!</v>
      </c>
      <c r="N3764" s="113" t="e">
        <f>IF(M3764=0,"",CHOOSE(M3764,"5","6","7","手入力箇所","手入力箇所","手入力箇所","手入力箇所","手入力箇所","手入力箇所","手入力箇所","手入力箇所","手入力箇所","手入力箇所"))</f>
        <v>#REF!</v>
      </c>
    </row>
    <row r="3765" spans="1:14" ht="13.8" thickBot="1" x14ac:dyDescent="0.25">
      <c r="A3765" s="29" t="s">
        <v>71</v>
      </c>
      <c r="B3765" s="18">
        <v>3</v>
      </c>
      <c r="C3765" s="18">
        <v>6</v>
      </c>
      <c r="D3765" s="18">
        <v>19</v>
      </c>
      <c r="E3765" s="18"/>
      <c r="F3765" s="18"/>
      <c r="G3765" s="18"/>
      <c r="H3765" s="18"/>
      <c r="I3765" s="18"/>
      <c r="J3765" s="62"/>
      <c r="K3765" s="19"/>
      <c r="L3765" s="29" t="s">
        <v>71</v>
      </c>
      <c r="M3765" s="104" t="e">
        <f>#REF!</f>
        <v>#REF!</v>
      </c>
      <c r="N3765" s="113" t="e">
        <f>IF(M3765=0,"",CHOOSE(M3765,"3","6","19","手入力箇所","手入力箇所","手入力箇所","手入力箇所","手入力箇所","手入力箇所","手入力箇所","手入力箇所","手入力箇所","手入力箇所"))</f>
        <v>#REF!</v>
      </c>
    </row>
    <row r="3766" spans="1:14" ht="13.8" thickBot="1" x14ac:dyDescent="0.25">
      <c r="A3766" s="29" t="s">
        <v>72</v>
      </c>
      <c r="B3766" s="18">
        <v>1</v>
      </c>
      <c r="C3766" s="18">
        <v>3</v>
      </c>
      <c r="D3766" s="18">
        <v>5</v>
      </c>
      <c r="E3766" s="18">
        <v>9</v>
      </c>
      <c r="F3766" s="18">
        <v>26</v>
      </c>
      <c r="G3766" s="18"/>
      <c r="H3766" s="18"/>
      <c r="I3766" s="18"/>
      <c r="J3766" s="62"/>
      <c r="K3766" s="19"/>
      <c r="L3766" s="29" t="s">
        <v>72</v>
      </c>
      <c r="M3766" s="104" t="e">
        <f>#REF!</f>
        <v>#REF!</v>
      </c>
      <c r="N3766" s="113" t="e">
        <f>IF(M3766=0,"",CHOOSE(M3766,"1","3","5","9","9","26","26","26","26","26","手入力箇所","手入力箇所","手入力箇所","手入力箇所","手入力箇所","手入力箇所","手入力箇所","手入力箇所","手入力箇所","手入力箇所"))</f>
        <v>#REF!</v>
      </c>
    </row>
    <row r="3767" spans="1:14" ht="13.8" thickBot="1" x14ac:dyDescent="0.25">
      <c r="A3767" s="29" t="s">
        <v>73</v>
      </c>
      <c r="B3767" s="18">
        <v>4</v>
      </c>
      <c r="C3767" s="18">
        <v>11</v>
      </c>
      <c r="D3767" s="18">
        <v>20</v>
      </c>
      <c r="E3767" s="18">
        <v>33</v>
      </c>
      <c r="F3767" s="18"/>
      <c r="G3767" s="18"/>
      <c r="H3767" s="18"/>
      <c r="I3767" s="18"/>
      <c r="J3767" s="62"/>
      <c r="K3767" s="19"/>
      <c r="L3767" s="29" t="s">
        <v>73</v>
      </c>
      <c r="M3767" s="104" t="e">
        <f>#REF!</f>
        <v>#REF!</v>
      </c>
      <c r="N3767" s="113" t="e">
        <f>IF(M3767=0,"",CHOOSE(M3767,"4","11","20","33","33","手入力箇所","手入力箇所","手入力箇所","手入力箇所","手入力箇所","手入力箇所","手入力箇所","手入力箇所","手入力箇所","手入力箇所"))</f>
        <v>#REF!</v>
      </c>
    </row>
    <row r="3768" spans="1:14" ht="37.200000000000003" thickBot="1" x14ac:dyDescent="0.25">
      <c r="A3768" s="30" t="s">
        <v>74</v>
      </c>
      <c r="B3768" s="18">
        <v>4</v>
      </c>
      <c r="C3768" s="18">
        <v>6</v>
      </c>
      <c r="D3768" s="18">
        <v>8</v>
      </c>
      <c r="E3768" s="18">
        <v>10</v>
      </c>
      <c r="F3768" s="18">
        <v>15</v>
      </c>
      <c r="G3768" s="18">
        <v>23</v>
      </c>
      <c r="H3768" s="18">
        <v>33</v>
      </c>
      <c r="I3768" s="18"/>
      <c r="J3768" s="62"/>
      <c r="K3768" s="19"/>
      <c r="L3768" s="30" t="s">
        <v>74</v>
      </c>
      <c r="M3768" s="104" t="e">
        <f>#REF!</f>
        <v>#REF!</v>
      </c>
      <c r="N3768" s="113" t="e">
        <f>IF(M3768=0,"",CHOOSE(M3768,"4","6","8","10","10","15","15","15","15","15","23","23","23","23","23","23","23","23","23","23","33","33","33","33","33","33","33","33","33","33","手入力箇所","手入力箇所","手入力箇所","手入力箇所","手入力箇所","手入力箇所","手入力箇所","手入力箇所","手入力箇所","手入力箇所"))</f>
        <v>#REF!</v>
      </c>
    </row>
    <row r="3769" spans="1:14" ht="13.8" thickBot="1" x14ac:dyDescent="0.25">
      <c r="A3769" s="29" t="s">
        <v>75</v>
      </c>
      <c r="B3769" s="18">
        <v>6</v>
      </c>
      <c r="C3769" s="18">
        <v>14</v>
      </c>
      <c r="D3769" s="18">
        <v>25</v>
      </c>
      <c r="E3769" s="18">
        <v>39</v>
      </c>
      <c r="F3769" s="18"/>
      <c r="G3769" s="18"/>
      <c r="H3769" s="18"/>
      <c r="I3769" s="18"/>
      <c r="J3769" s="62"/>
      <c r="K3769" s="19"/>
      <c r="L3769" s="29" t="s">
        <v>75</v>
      </c>
      <c r="M3769" s="104" t="e">
        <f>#REF!</f>
        <v>#REF!</v>
      </c>
      <c r="N3769" s="113" t="e">
        <f>IF(M3769=0,"",CHOOSE(M3769,"6","14","25","39","39","手入力箇所","手入力箇所","手入力箇所","手入力箇所","手入力箇所","手入力箇所","手入力箇所","手入力箇所","手入力箇所","手入力箇所"))</f>
        <v>#REF!</v>
      </c>
    </row>
    <row r="3770" spans="1:14" ht="37.200000000000003" thickBot="1" x14ac:dyDescent="0.25">
      <c r="A3770" s="30" t="s">
        <v>76</v>
      </c>
      <c r="B3770" s="18">
        <v>2</v>
      </c>
      <c r="C3770" s="18">
        <v>3</v>
      </c>
      <c r="D3770" s="18">
        <v>6</v>
      </c>
      <c r="E3770" s="18">
        <v>9</v>
      </c>
      <c r="F3770" s="18"/>
      <c r="G3770" s="18"/>
      <c r="H3770" s="18"/>
      <c r="I3770" s="18"/>
      <c r="J3770" s="62"/>
      <c r="K3770" s="19"/>
      <c r="L3770" s="30" t="s">
        <v>76</v>
      </c>
      <c r="M3770" s="104" t="e">
        <f>#REF!</f>
        <v>#REF!</v>
      </c>
      <c r="N3770" s="113" t="e">
        <f>IF(M3770=0,"",CHOOSE(M3770,"2","3","6","9","9","手入力箇所","手入力箇所","手入力箇所","手入力箇所","手入力箇所","手入力箇所","手入力箇所","手入力箇所","手入力箇所","手入力箇所"))</f>
        <v>#REF!</v>
      </c>
    </row>
    <row r="3771" spans="1:14" ht="27" thickBot="1" x14ac:dyDescent="0.25">
      <c r="A3771" s="31" t="s">
        <v>77</v>
      </c>
      <c r="B3771" s="18">
        <v>12</v>
      </c>
      <c r="C3771" s="18">
        <v>18</v>
      </c>
      <c r="D3771" s="18">
        <v>22</v>
      </c>
      <c r="E3771" s="18">
        <v>26</v>
      </c>
      <c r="F3771" s="62"/>
      <c r="G3771" s="62"/>
      <c r="H3771" s="62"/>
      <c r="I3771" s="62"/>
      <c r="J3771" s="62"/>
      <c r="K3771" s="19"/>
      <c r="L3771" s="31" t="s">
        <v>77</v>
      </c>
      <c r="M3771" s="104" t="e">
        <f>#REF!</f>
        <v>#REF!</v>
      </c>
      <c r="N3771" s="113" t="e">
        <f>IF(M3771=0,"",CHOOSE(M3771,"12","18","22","26","26","手入力箇所","手入力箇所","手入力箇所","手入力箇所","手入力箇所","手入力箇所","手入力箇所","手入力箇所","手入力箇所","手入力箇所"))</f>
        <v>#REF!</v>
      </c>
    </row>
    <row r="3772" spans="1:14" ht="40.200000000000003" thickBot="1" x14ac:dyDescent="0.25">
      <c r="A3772" s="31" t="s">
        <v>78</v>
      </c>
      <c r="B3772" s="18">
        <v>5</v>
      </c>
      <c r="C3772" s="18">
        <v>8</v>
      </c>
      <c r="D3772" s="18">
        <v>11</v>
      </c>
      <c r="E3772" s="18">
        <v>14</v>
      </c>
      <c r="F3772" s="62"/>
      <c r="G3772" s="62"/>
      <c r="H3772" s="62"/>
      <c r="I3772" s="62"/>
      <c r="J3772" s="62"/>
      <c r="K3772" s="19"/>
      <c r="L3772" s="31" t="s">
        <v>78</v>
      </c>
      <c r="M3772" s="104" t="e">
        <f>#REF!</f>
        <v>#REF!</v>
      </c>
      <c r="N3772" s="113" t="e">
        <f>IF(M3772=0,"",CHOOSE(M3772,"5","8","11","14","14","手入力箇所","手入力箇所","手入力箇所","手入力箇所","手入力箇所","手入力箇所","手入力箇所","手入力箇所","手入力箇所","手入力箇所"))</f>
        <v>#REF!</v>
      </c>
    </row>
    <row r="3773" spans="1:14" ht="27" thickBot="1" x14ac:dyDescent="0.25">
      <c r="A3773" s="31" t="s">
        <v>79</v>
      </c>
      <c r="B3773" s="18">
        <v>6</v>
      </c>
      <c r="C3773" s="18">
        <v>11</v>
      </c>
      <c r="D3773" s="18">
        <v>16</v>
      </c>
      <c r="E3773" s="18">
        <v>21</v>
      </c>
      <c r="F3773" s="62"/>
      <c r="G3773" s="62"/>
      <c r="H3773" s="62"/>
      <c r="I3773" s="62"/>
      <c r="J3773" s="62"/>
      <c r="K3773" s="19"/>
      <c r="L3773" s="31" t="s">
        <v>79</v>
      </c>
      <c r="M3773" s="104" t="e">
        <f>#REF!</f>
        <v>#REF!</v>
      </c>
      <c r="N3773" s="113" t="e">
        <f>IF(M3773=0,"",CHOOSE(M3773,"6","11","16","21","21","手入力箇所","手入力箇所","手入力箇所","手入力箇所","手入力箇所","手入力箇所","手入力箇所","手入力箇所","手入力箇所"))</f>
        <v>#REF!</v>
      </c>
    </row>
    <row r="3774" spans="1:14" ht="40.200000000000003" thickBot="1" x14ac:dyDescent="0.25">
      <c r="A3774" s="31" t="s">
        <v>80</v>
      </c>
      <c r="B3774" s="18">
        <v>5</v>
      </c>
      <c r="C3774" s="18">
        <v>7</v>
      </c>
      <c r="D3774" s="18">
        <v>9</v>
      </c>
      <c r="E3774" s="18">
        <v>10</v>
      </c>
      <c r="F3774" s="62"/>
      <c r="G3774" s="62"/>
      <c r="H3774" s="62"/>
      <c r="I3774" s="62"/>
      <c r="J3774" s="62"/>
      <c r="K3774" s="19"/>
      <c r="L3774" s="31" t="s">
        <v>80</v>
      </c>
      <c r="M3774" s="104" t="e">
        <f>#REF!</f>
        <v>#REF!</v>
      </c>
      <c r="N3774" s="113" t="e">
        <f>IF(M3774=0,"",CHOOSE(M3774,"5","7","9","10","10","手入力箇所","手入力箇所","手入力箇所","手入力箇所","手入力箇所","手入力箇所","手入力箇所","手入力箇所","手入力箇所"))</f>
        <v>#REF!</v>
      </c>
    </row>
    <row r="3775" spans="1:14" ht="40.200000000000003" thickBot="1" x14ac:dyDescent="0.25">
      <c r="A3775" s="31" t="s">
        <v>81</v>
      </c>
      <c r="B3775" s="18">
        <v>9</v>
      </c>
      <c r="C3775" s="18">
        <v>14</v>
      </c>
      <c r="D3775" s="62"/>
      <c r="E3775" s="62"/>
      <c r="F3775" s="62"/>
      <c r="G3775" s="62"/>
      <c r="H3775" s="62"/>
      <c r="I3775" s="62"/>
      <c r="J3775" s="62"/>
      <c r="K3775" s="19"/>
      <c r="L3775" s="31" t="s">
        <v>81</v>
      </c>
      <c r="M3775" s="104" t="e">
        <f>#REF!</f>
        <v>#REF!</v>
      </c>
      <c r="N3775" s="113" t="e">
        <f>IF(M3775=0,"",CHOOSE(M3775,"9","14","手入力箇所","手入力箇所","手入力箇所","手入力箇所","手入力箇所","手入力箇所","手入力箇所","手入力箇所","手入力箇所","手入力箇所"))</f>
        <v>#REF!</v>
      </c>
    </row>
    <row r="3776" spans="1:14" ht="13.8" thickBot="1" x14ac:dyDescent="0.25">
      <c r="A3776" s="31" t="s">
        <v>82</v>
      </c>
      <c r="B3776" s="18">
        <v>3</v>
      </c>
      <c r="C3776" s="18">
        <v>4</v>
      </c>
      <c r="D3776" s="18">
        <v>4</v>
      </c>
      <c r="E3776" s="18">
        <v>5</v>
      </c>
      <c r="F3776" s="18">
        <v>6</v>
      </c>
      <c r="G3776" s="18">
        <v>8</v>
      </c>
      <c r="H3776" s="18">
        <v>9</v>
      </c>
      <c r="I3776" s="18">
        <v>11</v>
      </c>
      <c r="J3776" s="18">
        <v>12</v>
      </c>
      <c r="K3776" s="19"/>
      <c r="L3776" s="31" t="s">
        <v>82</v>
      </c>
      <c r="M3776" s="104" t="e">
        <f>#REF!</f>
        <v>#REF!</v>
      </c>
      <c r="N3776" s="113" t="e">
        <f>IF(M3776=0,"",CHOOSE(M3776,"3","4","4","5","5","6","6","6","6","6","8","8","8","8","8","8","8","8","8","8","9","9","9","9","9","9","9","9","9","9","11","11","11","11","11","11","11","11","11","11","12","12","12","12","12","12","12","12","12","12","12","手入力箇所","手入力箇所","手入力箇所","手入力箇所","手入力箇所","手入力箇所","手入力箇所","手入力箇所","手入力箇所","手入力箇所"))</f>
        <v>#REF!</v>
      </c>
    </row>
    <row r="3777" spans="1:14" ht="13.8" thickBot="1" x14ac:dyDescent="0.25">
      <c r="A3777" s="31" t="s">
        <v>83</v>
      </c>
      <c r="B3777" s="18">
        <v>3</v>
      </c>
      <c r="C3777" s="18">
        <v>4</v>
      </c>
      <c r="D3777" s="18">
        <v>4</v>
      </c>
      <c r="E3777" s="18">
        <v>5</v>
      </c>
      <c r="F3777" s="18">
        <v>6</v>
      </c>
      <c r="G3777" s="18">
        <v>8</v>
      </c>
      <c r="H3777" s="18">
        <v>10</v>
      </c>
      <c r="I3777" s="18">
        <v>12</v>
      </c>
      <c r="J3777" s="18">
        <v>13</v>
      </c>
      <c r="K3777" s="19"/>
      <c r="L3777" s="31" t="s">
        <v>83</v>
      </c>
      <c r="M3777" s="104" t="e">
        <f>#REF!</f>
        <v>#REF!</v>
      </c>
      <c r="N3777" s="113" t="e">
        <f>IF(M3777=0,"",CHOOSE(M3777,"3","4","4","5","5","6","6","6","6","6","8","8","8","8","8","8","8","8","8","8","10","10","10","10","10","10","10","10","10","10","12","12","12","12","12","12","12","12","12","12","13","13","13","13","13","13","13","13","13","13","13","手入力箇所","手入力箇所","手入力箇所","手入力箇所","手入力箇所","手入力箇所","手入力箇所","手入力箇所","手入力箇所","手入力箇所"))</f>
        <v>#REF!</v>
      </c>
    </row>
    <row r="3778" spans="1:14" ht="27" thickBot="1" x14ac:dyDescent="0.25">
      <c r="A3778" s="32" t="s">
        <v>84</v>
      </c>
      <c r="B3778" s="20">
        <v>1</v>
      </c>
      <c r="C3778" s="20">
        <v>2</v>
      </c>
      <c r="D3778" s="20">
        <v>3</v>
      </c>
      <c r="E3778" s="20">
        <v>4</v>
      </c>
      <c r="F3778" s="20">
        <v>8</v>
      </c>
      <c r="G3778" s="20">
        <v>19</v>
      </c>
      <c r="H3778" s="63"/>
      <c r="I3778" s="63"/>
      <c r="J3778" s="63"/>
      <c r="K3778" s="21"/>
      <c r="L3778" s="32" t="s">
        <v>84</v>
      </c>
      <c r="M3778" s="104" t="e">
        <f>#REF!</f>
        <v>#REF!</v>
      </c>
      <c r="N3778" s="113" t="e">
        <f>IF(M3778=0,"",CHOOSE(M3778,"1","2","3","4","4","8","8","8","8","8","19","19","19","19","19","19","19","19","19","19","手入力箇所","手入力箇所","手入力箇所","手入力箇所","手入力箇所","手入力箇所","手入力箇所","手入力箇所","手入力箇所","手入力箇所"))</f>
        <v>#REF!</v>
      </c>
    </row>
    <row r="3779" spans="1:14" ht="13.8" thickBot="1" x14ac:dyDescent="0.25"/>
    <row r="3780" spans="1:14" ht="13.8" thickBot="1" x14ac:dyDescent="0.25">
      <c r="A3780" s="686" t="e">
        <f>A3753</f>
        <v>#REF!</v>
      </c>
      <c r="B3780" s="686"/>
      <c r="C3780" s="686"/>
      <c r="D3780" s="687" t="s">
        <v>193</v>
      </c>
      <c r="E3780" s="687"/>
      <c r="F3780" s="687"/>
      <c r="G3780" s="687"/>
      <c r="H3780" s="687"/>
      <c r="I3780" s="687"/>
      <c r="J3780" s="687"/>
      <c r="K3780" s="687"/>
      <c r="L3780" s="687"/>
      <c r="M3780" s="687"/>
      <c r="N3780" s="687"/>
    </row>
    <row r="3781" spans="1:14" ht="13.8" thickBot="1" x14ac:dyDescent="0.25">
      <c r="A3781" s="105"/>
      <c r="B3781" s="33">
        <v>1</v>
      </c>
      <c r="C3781" s="24">
        <v>2</v>
      </c>
      <c r="D3781" s="24">
        <v>3</v>
      </c>
      <c r="E3781" s="24" t="s">
        <v>58</v>
      </c>
      <c r="F3781" s="24" t="s">
        <v>59</v>
      </c>
      <c r="G3781" s="24" t="s">
        <v>60</v>
      </c>
      <c r="H3781" s="24" t="s">
        <v>61</v>
      </c>
      <c r="I3781" s="24" t="s">
        <v>62</v>
      </c>
      <c r="J3781" s="24" t="s">
        <v>194</v>
      </c>
      <c r="K3781" s="102" t="s">
        <v>85</v>
      </c>
      <c r="L3781" s="105" t="s">
        <v>189</v>
      </c>
      <c r="M3781" s="105" t="s">
        <v>188</v>
      </c>
      <c r="N3781" s="105" t="s">
        <v>51</v>
      </c>
    </row>
    <row r="3782" spans="1:14" ht="13.8" thickBot="1" x14ac:dyDescent="0.25">
      <c r="A3782" s="26" t="s">
        <v>56</v>
      </c>
      <c r="B3782" s="22">
        <v>16</v>
      </c>
      <c r="C3782" s="22">
        <v>25</v>
      </c>
      <c r="D3782" s="22">
        <v>32</v>
      </c>
      <c r="E3782" s="22">
        <v>38</v>
      </c>
      <c r="F3782" s="22">
        <v>56</v>
      </c>
      <c r="G3782" s="22">
        <v>87</v>
      </c>
      <c r="H3782" s="22">
        <v>121</v>
      </c>
      <c r="I3782" s="22"/>
      <c r="J3782" s="23"/>
      <c r="K3782" s="68"/>
      <c r="L3782" s="107" t="s">
        <v>56</v>
      </c>
      <c r="M3782" s="103" t="e">
        <f>#REF!</f>
        <v>#REF!</v>
      </c>
      <c r="N3782" s="103" t="e">
        <f>IF(M3782=0,"",CHOOSE(M3782,"16","25","32","38","38","56","56","56","56","56","87","87","87","87","87","87","87","87","87","87","121","121","121","121","121","121","121","121","121","121","手入力箇所","手入力箇所","手入力箇所","手入力箇所","手入力箇所","手入力箇所","手入力箇所","手入力箇所","手入力箇所","手入力箇所"))</f>
        <v>#REF!</v>
      </c>
    </row>
    <row r="3783" spans="1:14" ht="13.8" thickBot="1" x14ac:dyDescent="0.25">
      <c r="A3783" s="27" t="s">
        <v>57</v>
      </c>
      <c r="B3783" s="18">
        <v>25</v>
      </c>
      <c r="C3783" s="18">
        <v>33</v>
      </c>
      <c r="D3783" s="18">
        <v>40</v>
      </c>
      <c r="E3783" s="18">
        <v>45</v>
      </c>
      <c r="F3783" s="18">
        <v>58</v>
      </c>
      <c r="G3783" s="18">
        <v>79</v>
      </c>
      <c r="H3783" s="18"/>
      <c r="I3783" s="18"/>
      <c r="J3783" s="62"/>
      <c r="K3783" s="69"/>
      <c r="L3783" s="107" t="s">
        <v>57</v>
      </c>
      <c r="M3783" s="103" t="e">
        <f>#REF!</f>
        <v>#REF!</v>
      </c>
      <c r="N3783" s="103" t="e">
        <f>IF(M3783=0,"",CHOOSE(M3783,"25","33","40","45","45","58","58","58","58","58","79","79","79","79","79","79","79","79","79","79","手入力箇所","手入力箇所","手入力箇所","手入力箇所","手入力箇所","手入力箇所","手入力箇所","手入力箇所","手入力箇所","手入力箇所"))</f>
        <v>#REF!</v>
      </c>
    </row>
    <row r="3784" spans="1:14" ht="48.6" thickBot="1" x14ac:dyDescent="0.25">
      <c r="A3784" s="28" t="s">
        <v>64</v>
      </c>
      <c r="B3784" s="18">
        <v>32</v>
      </c>
      <c r="C3784" s="18"/>
      <c r="D3784" s="18"/>
      <c r="E3784" s="18"/>
      <c r="F3784" s="18"/>
      <c r="G3784" s="18"/>
      <c r="H3784" s="18"/>
      <c r="I3784" s="18"/>
      <c r="J3784" s="62"/>
      <c r="K3784" s="69"/>
      <c r="L3784" s="108" t="s">
        <v>64</v>
      </c>
      <c r="M3784" s="103" t="e">
        <f>#REF!</f>
        <v>#REF!</v>
      </c>
      <c r="N3784" s="103" t="e">
        <f>IF(M3784=0,"",CHOOSE(M3784,"32","手入力箇所","手入力箇所","手入力箇所","手入力箇所","手入力箇所","手入力箇所","手入力箇所","手入力箇所","手入力箇所","手入力箇所"))</f>
        <v>#REF!</v>
      </c>
    </row>
    <row r="3785" spans="1:14" ht="48.6" thickBot="1" x14ac:dyDescent="0.25">
      <c r="A3785" s="28" t="s">
        <v>65</v>
      </c>
      <c r="B3785" s="18">
        <v>36</v>
      </c>
      <c r="C3785" s="18"/>
      <c r="D3785" s="18"/>
      <c r="E3785" s="18"/>
      <c r="F3785" s="18"/>
      <c r="G3785" s="18"/>
      <c r="H3785" s="18"/>
      <c r="I3785" s="18"/>
      <c r="J3785" s="62"/>
      <c r="K3785" s="69"/>
      <c r="L3785" s="108" t="s">
        <v>65</v>
      </c>
      <c r="M3785" s="103" t="e">
        <f>#REF!</f>
        <v>#REF!</v>
      </c>
      <c r="N3785" s="103" t="e">
        <f>IF(M3785=0,"",CHOOSE(M3785,"36","手入力箇所","手入力箇所","手入力箇所","手入力箇所","手入力箇所","手入力箇所","手入力箇所","手入力箇所","手入力箇所","手入力箇所"))</f>
        <v>#REF!</v>
      </c>
    </row>
    <row r="3786" spans="1:14" ht="24.6" thickBot="1" x14ac:dyDescent="0.25">
      <c r="A3786" s="28" t="s">
        <v>66</v>
      </c>
      <c r="B3786" s="18">
        <v>24</v>
      </c>
      <c r="C3786" s="18">
        <v>30</v>
      </c>
      <c r="D3786" s="18">
        <v>33</v>
      </c>
      <c r="E3786" s="18">
        <v>35</v>
      </c>
      <c r="F3786" s="18">
        <v>42</v>
      </c>
      <c r="G3786" s="18"/>
      <c r="H3786" s="18"/>
      <c r="I3786" s="18"/>
      <c r="J3786" s="62"/>
      <c r="K3786" s="69"/>
      <c r="L3786" s="108" t="s">
        <v>66</v>
      </c>
      <c r="M3786" s="103" t="e">
        <f>#REF!</f>
        <v>#REF!</v>
      </c>
      <c r="N3786" s="103" t="e">
        <f>IF(M3786=0,"",CHOOSE(M3786,"24","30","33","35","35","42","42","42","42","42","手入力箇所","手入力箇所","手入力箇所","手入力箇所","手入力箇所","手入力箇所","手入力箇所","手入力箇所","手入力箇所","手入力箇所"))</f>
        <v>#REF!</v>
      </c>
    </row>
    <row r="3787" spans="1:14" ht="36.6" thickBot="1" x14ac:dyDescent="0.25">
      <c r="A3787" s="28" t="s">
        <v>67</v>
      </c>
      <c r="B3787" s="18">
        <v>7</v>
      </c>
      <c r="C3787" s="18">
        <v>12</v>
      </c>
      <c r="D3787" s="18">
        <v>16</v>
      </c>
      <c r="E3787" s="18">
        <v>19</v>
      </c>
      <c r="F3787" s="18"/>
      <c r="G3787" s="18"/>
      <c r="H3787" s="18"/>
      <c r="I3787" s="18"/>
      <c r="J3787" s="62"/>
      <c r="K3787" s="69"/>
      <c r="L3787" s="108" t="s">
        <v>67</v>
      </c>
      <c r="M3787" s="103" t="e">
        <f>#REF!</f>
        <v>#REF!</v>
      </c>
      <c r="N3787" s="103" t="e">
        <f>IF(M3787=0,"",CHOOSE(M3787,"7","12","16","19","19","手入力箇所","手入力箇所","手入力箇所","手入力箇所","手入力箇所","手入力箇所","手入力箇所","手入力箇所","手入力箇所","手入力箇所"))</f>
        <v>#REF!</v>
      </c>
    </row>
    <row r="3788" spans="1:14" ht="24.6" thickBot="1" x14ac:dyDescent="0.25">
      <c r="A3788" s="28" t="s">
        <v>68</v>
      </c>
      <c r="B3788" s="18">
        <v>21</v>
      </c>
      <c r="C3788" s="18">
        <v>35</v>
      </c>
      <c r="D3788" s="18">
        <v>48</v>
      </c>
      <c r="E3788" s="18">
        <v>59</v>
      </c>
      <c r="F3788" s="18">
        <v>94</v>
      </c>
      <c r="G3788" s="18">
        <v>159</v>
      </c>
      <c r="H3788" s="18">
        <v>235</v>
      </c>
      <c r="I3788" s="18"/>
      <c r="J3788" s="62"/>
      <c r="K3788" s="69"/>
      <c r="L3788" s="108" t="s">
        <v>68</v>
      </c>
      <c r="M3788" s="103" t="e">
        <f>#REF!</f>
        <v>#REF!</v>
      </c>
      <c r="N3788" s="103" t="e">
        <f>IF(M3788=0,"",CHOOSE(M3788,"21","35","48","59","59","94","94","94","94","94","159","159","159","159","159","159","159","159","159","159","235","235","235","235","235","235","235","235","235","235","手入力箇所","手入力箇所","手入力箇所","手入力箇所","手入力箇所","手入力箇所","手入力箇所","手入力箇所","手入力箇所","手入力箇所"))</f>
        <v>#REF!</v>
      </c>
    </row>
    <row r="3789" spans="1:14" ht="36.6" thickBot="1" x14ac:dyDescent="0.25">
      <c r="A3789" s="28" t="s">
        <v>69</v>
      </c>
      <c r="B3789" s="18">
        <v>22</v>
      </c>
      <c r="C3789" s="18">
        <v>26</v>
      </c>
      <c r="D3789" s="18">
        <v>28</v>
      </c>
      <c r="E3789" s="18">
        <v>29</v>
      </c>
      <c r="F3789" s="18">
        <v>34</v>
      </c>
      <c r="G3789" s="18"/>
      <c r="H3789" s="18"/>
      <c r="I3789" s="18"/>
      <c r="J3789" s="62"/>
      <c r="K3789" s="69"/>
      <c r="L3789" s="108" t="s">
        <v>69</v>
      </c>
      <c r="M3789" s="103" t="e">
        <f>#REF!</f>
        <v>#REF!</v>
      </c>
      <c r="N3789" s="103" t="e">
        <f>IF(M3789=0,"",CHOOSE(M3789,"22","26","28","29","29","34","34","34","34","34","手入力箇所","手入力箇所","手入力箇所","手入力箇所","手入力箇所","手入力箇所","手入力箇所","手入力箇所","手入力箇所","手入力箇所"))</f>
        <v>#REF!</v>
      </c>
    </row>
    <row r="3790" spans="1:14" ht="13.8" thickBot="1" x14ac:dyDescent="0.25">
      <c r="A3790" s="27" t="s">
        <v>63</v>
      </c>
      <c r="B3790" s="18">
        <v>21</v>
      </c>
      <c r="C3790" s="18">
        <v>33</v>
      </c>
      <c r="D3790" s="18">
        <v>46</v>
      </c>
      <c r="E3790" s="18">
        <v>56</v>
      </c>
      <c r="F3790" s="18">
        <v>89</v>
      </c>
      <c r="G3790" s="18">
        <v>151</v>
      </c>
      <c r="H3790" s="18">
        <v>224</v>
      </c>
      <c r="I3790" s="18">
        <v>289</v>
      </c>
      <c r="J3790" s="18">
        <v>350</v>
      </c>
      <c r="K3790" s="69"/>
      <c r="L3790" s="107" t="s">
        <v>63</v>
      </c>
      <c r="M3790" s="103" t="e">
        <f>#REF!</f>
        <v>#REF!</v>
      </c>
      <c r="N3790" s="103" t="e">
        <f>IF(M3790=0,"",CHOOSE(M3790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791" spans="1:14" ht="24.6" thickBot="1" x14ac:dyDescent="0.25">
      <c r="A3791" s="34" t="s">
        <v>70</v>
      </c>
      <c r="B3791" s="35">
        <v>13</v>
      </c>
      <c r="C3791" s="35">
        <v>33</v>
      </c>
      <c r="D3791" s="35">
        <v>59</v>
      </c>
      <c r="E3791" s="35"/>
      <c r="F3791" s="35"/>
      <c r="G3791" s="35"/>
      <c r="H3791" s="35"/>
      <c r="I3791" s="35"/>
      <c r="J3791" s="36"/>
      <c r="K3791" s="67"/>
      <c r="L3791" s="108" t="s">
        <v>70</v>
      </c>
      <c r="M3791" s="103" t="e">
        <f>#REF!</f>
        <v>#REF!</v>
      </c>
      <c r="N3791" s="103" t="e">
        <f>IF(M3791=0,"",CHOOSE(M3791,"13","33","59","手入力箇所","手入力箇所","手入力箇所","手入力箇所","手入力箇所","手入力箇所","手入力箇所","手入力箇所","手入力箇所","手入力箇所"))</f>
        <v>#REF!</v>
      </c>
    </row>
    <row r="3792" spans="1:14" ht="13.8" thickBot="1" x14ac:dyDescent="0.25">
      <c r="A3792" s="37" t="s">
        <v>71</v>
      </c>
      <c r="B3792" s="17">
        <v>23</v>
      </c>
      <c r="C3792" s="17">
        <v>39</v>
      </c>
      <c r="D3792" s="17">
        <v>97</v>
      </c>
      <c r="E3792" s="17"/>
      <c r="F3792" s="17"/>
      <c r="G3792" s="17"/>
      <c r="H3792" s="17"/>
      <c r="I3792" s="17"/>
      <c r="J3792" s="64"/>
      <c r="K3792" s="70"/>
      <c r="L3792" s="109" t="s">
        <v>71</v>
      </c>
      <c r="M3792" s="103" t="e">
        <f>#REF!</f>
        <v>#REF!</v>
      </c>
      <c r="N3792" s="103" t="e">
        <f>IF(M3792=0,"",CHOOSE(M3792,"23","39","97","手入力箇所","手入力箇所","手入力箇所","手入力箇所","手入力箇所","手入力箇所","手入力箇所","手入力箇所","手入力箇所","手入力箇所"))</f>
        <v>#REF!</v>
      </c>
    </row>
    <row r="3793" spans="1:14" ht="13.8" thickBot="1" x14ac:dyDescent="0.25">
      <c r="A3793" s="29" t="s">
        <v>72</v>
      </c>
      <c r="B3793" s="18">
        <v>21</v>
      </c>
      <c r="C3793" s="18">
        <v>37</v>
      </c>
      <c r="D3793" s="18">
        <v>58</v>
      </c>
      <c r="E3793" s="18">
        <v>76</v>
      </c>
      <c r="F3793" s="18">
        <v>137</v>
      </c>
      <c r="G3793" s="18"/>
      <c r="H3793" s="18"/>
      <c r="I3793" s="18"/>
      <c r="J3793" s="62"/>
      <c r="K3793" s="69"/>
      <c r="L3793" s="109" t="s">
        <v>72</v>
      </c>
      <c r="M3793" s="103" t="e">
        <f>#REF!</f>
        <v>#REF!</v>
      </c>
      <c r="N3793" s="103" t="e">
        <f>IF(M3793=0,"",CHOOSE(M3793,"21","37","58","76","76","137","137","137","137","137","手入力箇所","手入力箇所","手入力箇所","手入力箇所","手入力箇所","手入力箇所","手入力箇所","手入力箇所","手入力箇所","手入力箇所"))</f>
        <v>#REF!</v>
      </c>
    </row>
    <row r="3794" spans="1:14" ht="13.8" thickBot="1" x14ac:dyDescent="0.25">
      <c r="A3794" s="29" t="s">
        <v>73</v>
      </c>
      <c r="B3794" s="18">
        <v>48</v>
      </c>
      <c r="C3794" s="18">
        <v>93</v>
      </c>
      <c r="D3794" s="18">
        <v>138</v>
      </c>
      <c r="E3794" s="18">
        <v>183</v>
      </c>
      <c r="F3794" s="18"/>
      <c r="G3794" s="18"/>
      <c r="H3794" s="18"/>
      <c r="I3794" s="18"/>
      <c r="J3794" s="62"/>
      <c r="K3794" s="69"/>
      <c r="L3794" s="109" t="s">
        <v>73</v>
      </c>
      <c r="M3794" s="103" t="e">
        <f>#REF!</f>
        <v>#REF!</v>
      </c>
      <c r="N3794" s="103" t="e">
        <f>IF(M3794=0,"",CHOOSE(M3794,"48","93","138","183","183","手入力箇所","手入力箇所","手入力箇所","手入力箇所","手入力箇所","手入力箇所","手入力箇所","手入力箇所","手入力箇所","手入力箇所"))</f>
        <v>#REF!</v>
      </c>
    </row>
    <row r="3795" spans="1:14" ht="37.200000000000003" thickBot="1" x14ac:dyDescent="0.25">
      <c r="A3795" s="30" t="s">
        <v>74</v>
      </c>
      <c r="B3795" s="18">
        <v>13</v>
      </c>
      <c r="C3795" s="18">
        <v>26</v>
      </c>
      <c r="D3795" s="18">
        <v>40</v>
      </c>
      <c r="E3795" s="18">
        <v>55</v>
      </c>
      <c r="F3795" s="18">
        <v>107</v>
      </c>
      <c r="G3795" s="18">
        <v>224</v>
      </c>
      <c r="H3795" s="18">
        <v>386</v>
      </c>
      <c r="I3795" s="18"/>
      <c r="J3795" s="62"/>
      <c r="K3795" s="69"/>
      <c r="L3795" s="110" t="s">
        <v>74</v>
      </c>
      <c r="M3795" s="103" t="e">
        <f>#REF!</f>
        <v>#REF!</v>
      </c>
      <c r="N3795" s="103" t="e">
        <f>IF(M3795=0,"",CHOOSE(M3795,"13","26","40","55","55","107","107","107","107","107","224","224","224","224","224","224","224","224","224","224","386","386","386","386","386","386","386","386","386","386","手入力箇所","手入力箇所","手入力箇所","手入力箇所","手入力箇所","手入力箇所","手入力箇所","手入力箇所","手入力箇所","手入力箇所"))</f>
        <v>#REF!</v>
      </c>
    </row>
    <row r="3796" spans="1:14" ht="13.8" thickBot="1" x14ac:dyDescent="0.25">
      <c r="A3796" s="29" t="s">
        <v>75</v>
      </c>
      <c r="B3796" s="18">
        <v>36</v>
      </c>
      <c r="C3796" s="18">
        <v>98</v>
      </c>
      <c r="D3796" s="18">
        <v>173</v>
      </c>
      <c r="E3796" s="18">
        <v>274</v>
      </c>
      <c r="F3796" s="18"/>
      <c r="G3796" s="18"/>
      <c r="H3796" s="18"/>
      <c r="I3796" s="18"/>
      <c r="J3796" s="62"/>
      <c r="K3796" s="69"/>
      <c r="L3796" s="109" t="s">
        <v>75</v>
      </c>
      <c r="M3796" s="103" t="e">
        <f>#REF!</f>
        <v>#REF!</v>
      </c>
      <c r="N3796" s="103" t="e">
        <f>IF(M3796=0,"",CHOOSE(M3796,"36","98","173","274","274","手入力箇所","手入力箇所","手入力箇所","手入力箇所","手入力箇所","手入力箇所","手入力箇所","手入力箇所","手入力箇所","手入力箇所"))</f>
        <v>#REF!</v>
      </c>
    </row>
    <row r="3797" spans="1:14" ht="37.200000000000003" thickBot="1" x14ac:dyDescent="0.25">
      <c r="A3797" s="30" t="s">
        <v>76</v>
      </c>
      <c r="B3797" s="18">
        <v>127</v>
      </c>
      <c r="C3797" s="18">
        <v>127</v>
      </c>
      <c r="D3797" s="18">
        <v>127</v>
      </c>
      <c r="E3797" s="18">
        <v>127</v>
      </c>
      <c r="F3797" s="18"/>
      <c r="G3797" s="18"/>
      <c r="H3797" s="18"/>
      <c r="I3797" s="18"/>
      <c r="J3797" s="62"/>
      <c r="K3797" s="69"/>
      <c r="L3797" s="110" t="s">
        <v>76</v>
      </c>
      <c r="M3797" s="103" t="e">
        <f>#REF!</f>
        <v>#REF!</v>
      </c>
      <c r="N3797" s="103" t="e">
        <f>IF(M3797=0,"",CHOOSE(M3797,"127","127","127","127","127","手入力箇所","手入力箇所","手入力箇所","手入力箇所","手入力箇所","手入力箇所","手入力箇所","手入力箇所","手入力箇所","手入力箇所"))</f>
        <v>#REF!</v>
      </c>
    </row>
    <row r="3798" spans="1:14" ht="27" thickBot="1" x14ac:dyDescent="0.25">
      <c r="A3798" s="31" t="s">
        <v>77</v>
      </c>
      <c r="B3798" s="18">
        <v>42</v>
      </c>
      <c r="C3798" s="18">
        <v>90</v>
      </c>
      <c r="D3798" s="18">
        <v>141</v>
      </c>
      <c r="E3798" s="18">
        <v>193</v>
      </c>
      <c r="F3798" s="62"/>
      <c r="G3798" s="62"/>
      <c r="H3798" s="62"/>
      <c r="I3798" s="62"/>
      <c r="J3798" s="62"/>
      <c r="K3798" s="69"/>
      <c r="L3798" s="111" t="s">
        <v>77</v>
      </c>
      <c r="M3798" s="103" t="e">
        <f>#REF!</f>
        <v>#REF!</v>
      </c>
      <c r="N3798" s="103" t="e">
        <f>IF(M3798=0,"",CHOOSE(M3798,"42","90","141","193","1936","手入力箇所","手入力箇所","手入力箇所","手入力箇所","手入力箇所","手入力箇所","手入力箇所","手入力箇所","手入力箇所","手入力箇所"))</f>
        <v>#REF!</v>
      </c>
    </row>
    <row r="3799" spans="1:14" ht="40.200000000000003" thickBot="1" x14ac:dyDescent="0.25">
      <c r="A3799" s="31" t="s">
        <v>78</v>
      </c>
      <c r="B3799" s="18">
        <v>24</v>
      </c>
      <c r="C3799" s="18">
        <v>43</v>
      </c>
      <c r="D3799" s="18">
        <v>61</v>
      </c>
      <c r="E3799" s="18">
        <v>76</v>
      </c>
      <c r="F3799" s="62"/>
      <c r="G3799" s="62"/>
      <c r="H3799" s="62"/>
      <c r="I3799" s="62"/>
      <c r="J3799" s="62"/>
      <c r="K3799" s="69"/>
      <c r="L3799" s="111" t="s">
        <v>78</v>
      </c>
      <c r="M3799" s="103" t="e">
        <f>#REF!</f>
        <v>#REF!</v>
      </c>
      <c r="N3799" s="103" t="e">
        <f>IF(M3799=0,"",CHOOSE(M3799,"24","43","61","76","76","手入力箇所","手入力箇所","手入力箇所","手入力箇所","手入力箇所","手入力箇所","手入力箇所","手入力箇所","手入力箇所","手入力箇所"))</f>
        <v>#REF!</v>
      </c>
    </row>
    <row r="3800" spans="1:14" ht="27" thickBot="1" x14ac:dyDescent="0.25">
      <c r="A3800" s="31" t="s">
        <v>79</v>
      </c>
      <c r="B3800" s="18">
        <v>54</v>
      </c>
      <c r="C3800" s="18">
        <v>77</v>
      </c>
      <c r="D3800" s="18">
        <v>94</v>
      </c>
      <c r="E3800" s="18">
        <v>107</v>
      </c>
      <c r="F3800" s="62"/>
      <c r="G3800" s="62"/>
      <c r="H3800" s="62"/>
      <c r="I3800" s="62"/>
      <c r="J3800" s="62"/>
      <c r="K3800" s="69"/>
      <c r="L3800" s="111" t="s">
        <v>79</v>
      </c>
      <c r="M3800" s="103" t="e">
        <f>#REF!</f>
        <v>#REF!</v>
      </c>
      <c r="N3800" s="103" t="e">
        <f>IF(M3800=0,"",CHOOSE(M3800,"54","77","94","107","107","手入力箇所","手入力箇所","手入力箇所","手入力箇所","手入力箇所","手入力箇所","手入力箇所","手入力箇所","手入力箇所","手入力箇所"))</f>
        <v>#REF!</v>
      </c>
    </row>
    <row r="3801" spans="1:14" ht="40.200000000000003" thickBot="1" x14ac:dyDescent="0.25">
      <c r="A3801" s="31" t="s">
        <v>80</v>
      </c>
      <c r="B3801" s="18">
        <v>49</v>
      </c>
      <c r="C3801" s="18">
        <v>53</v>
      </c>
      <c r="D3801" s="18">
        <v>55</v>
      </c>
      <c r="E3801" s="18">
        <v>56</v>
      </c>
      <c r="F3801" s="62"/>
      <c r="G3801" s="62"/>
      <c r="H3801" s="62"/>
      <c r="I3801" s="62"/>
      <c r="J3801" s="62"/>
      <c r="K3801" s="69"/>
      <c r="L3801" s="111" t="s">
        <v>80</v>
      </c>
      <c r="M3801" s="103" t="e">
        <f>#REF!</f>
        <v>#REF!</v>
      </c>
      <c r="N3801" s="103" t="e">
        <f>IF(M3801=0,"",CHOOSE(M3801,"49","53","55","56","56","手入力箇所","手入力箇所","手入力箇所","手入力箇所","手入力箇所","手入力箇所","手入力箇所","手入力箇所","手入力箇所","手入力箇所"))</f>
        <v>#REF!</v>
      </c>
    </row>
    <row r="3802" spans="1:14" ht="40.200000000000003" thickBot="1" x14ac:dyDescent="0.25">
      <c r="A3802" s="38" t="s">
        <v>81</v>
      </c>
      <c r="B3802" s="35">
        <v>232</v>
      </c>
      <c r="C3802" s="35">
        <v>232</v>
      </c>
      <c r="D3802" s="36"/>
      <c r="E3802" s="36"/>
      <c r="F3802" s="36"/>
      <c r="G3802" s="36"/>
      <c r="H3802" s="36"/>
      <c r="I3802" s="36"/>
      <c r="J3802" s="36"/>
      <c r="K3802" s="67"/>
      <c r="L3802" s="111" t="s">
        <v>81</v>
      </c>
      <c r="M3802" s="103" t="e">
        <f>#REF!</f>
        <v>#REF!</v>
      </c>
      <c r="N3802" s="103" t="e">
        <f>IF(M3802=0,"",CHOOSE(M3802,"232","232","手入力箇所","手入力箇所","手入力箇所","手入力箇所","手入力箇所","手入力箇所","手入力箇所","手入力箇所","手入力箇所","手入力箇所"))</f>
        <v>#REF!</v>
      </c>
    </row>
    <row r="3803" spans="1:14" ht="13.8" thickBot="1" x14ac:dyDescent="0.25">
      <c r="A3803" s="39" t="s">
        <v>82</v>
      </c>
      <c r="B3803" s="17">
        <v>6</v>
      </c>
      <c r="C3803" s="17">
        <v>9</v>
      </c>
      <c r="D3803" s="17">
        <v>11</v>
      </c>
      <c r="E3803" s="17">
        <v>13</v>
      </c>
      <c r="F3803" s="17">
        <v>18</v>
      </c>
      <c r="G3803" s="17">
        <v>26</v>
      </c>
      <c r="H3803" s="17">
        <v>35</v>
      </c>
      <c r="I3803" s="17">
        <v>43</v>
      </c>
      <c r="J3803" s="17">
        <v>49</v>
      </c>
      <c r="K3803" s="70"/>
      <c r="L3803" s="111" t="s">
        <v>82</v>
      </c>
      <c r="M3803" s="103" t="e">
        <f>#REF!</f>
        <v>#REF!</v>
      </c>
      <c r="N3803" s="103" t="e">
        <f>IF(M3803=0,"",CHOOSE(M3803,"6","9","11","13","13","18","18","18","18","18","26","26","26","26","26","26","26","26","26","26","35","35","35","35","35","35","35","35","35","35","43","43","43","43","43","43","43","43","43","43","49","49","49","49","49","49","49","49","49","49","手入力箇所","手入力箇所","手入力箇所","手入力箇所","手入力箇所","手入力箇所","手入力箇所","手入力箇所","手入力箇所","手入力箇所"))</f>
        <v>#REF!</v>
      </c>
    </row>
    <row r="3804" spans="1:14" ht="13.8" thickBot="1" x14ac:dyDescent="0.25">
      <c r="A3804" s="31" t="s">
        <v>83</v>
      </c>
      <c r="B3804" s="18">
        <v>6</v>
      </c>
      <c r="C3804" s="18">
        <v>10</v>
      </c>
      <c r="D3804" s="18">
        <v>14</v>
      </c>
      <c r="E3804" s="18">
        <v>17</v>
      </c>
      <c r="F3804" s="18">
        <v>29</v>
      </c>
      <c r="G3804" s="18">
        <v>50</v>
      </c>
      <c r="H3804" s="18">
        <v>76</v>
      </c>
      <c r="I3804" s="18">
        <v>100</v>
      </c>
      <c r="J3804" s="18">
        <v>123</v>
      </c>
      <c r="K3804" s="69"/>
      <c r="L3804" s="111" t="s">
        <v>83</v>
      </c>
      <c r="M3804" s="103" t="e">
        <f>#REF!</f>
        <v>#REF!</v>
      </c>
      <c r="N3804" s="103" t="e">
        <f>IF(M3804=0,"",CHOOSE(M3804,"6","10","14","17","17","29","29","29","29","29","50","50","50","50","50","50","50","50","50","50","76","76","76","76","76","76","76","76","76","76","100","100","100","100","100","100","100","100","100","100","123","123","123","123","123","123","123","123","123","123","手入力箇所","手入力箇所","手入力箇所","手入力箇所","手入力箇所","手入力箇所","手入力箇所","手入力箇所","手入力箇所"))</f>
        <v>#REF!</v>
      </c>
    </row>
    <row r="3805" spans="1:14" ht="27" thickBot="1" x14ac:dyDescent="0.25">
      <c r="A3805" s="32" t="s">
        <v>84</v>
      </c>
      <c r="B3805" s="20">
        <v>9</v>
      </c>
      <c r="C3805" s="20">
        <v>15</v>
      </c>
      <c r="D3805" s="20">
        <v>20</v>
      </c>
      <c r="E3805" s="20">
        <v>24</v>
      </c>
      <c r="F3805" s="20">
        <v>39</v>
      </c>
      <c r="G3805" s="20">
        <v>65</v>
      </c>
      <c r="H3805" s="63"/>
      <c r="I3805" s="63"/>
      <c r="J3805" s="63"/>
      <c r="K3805" s="106"/>
      <c r="L3805" s="111" t="s">
        <v>84</v>
      </c>
      <c r="M3805" s="103" t="e">
        <f>#REF!</f>
        <v>#REF!</v>
      </c>
      <c r="N3805" s="103" t="e">
        <f>IF(M3805=0,"",CHOOSE(M3805,"9","15","20","24","24","39","39","39","39","39","65","65","65","65","65","65","65","65","65","65","手入力箇所","手入力箇所","手入力箇所","手入力箇所","手入力箇所","手入力箇所","手入力箇所","手入力箇所","手入力箇所","手入力箇所"))</f>
        <v>#REF!</v>
      </c>
    </row>
    <row r="3808" spans="1:14" ht="13.8" thickBot="1" x14ac:dyDescent="0.25"/>
    <row r="3809" spans="1:14" ht="13.8" thickBot="1" x14ac:dyDescent="0.25">
      <c r="A3809" s="688" t="e">
        <f>#REF!</f>
        <v>#REF!</v>
      </c>
      <c r="B3809" s="688"/>
      <c r="C3809" s="688"/>
      <c r="D3809" s="689" t="s">
        <v>192</v>
      </c>
      <c r="E3809" s="689"/>
      <c r="F3809" s="689"/>
      <c r="G3809" s="689"/>
      <c r="H3809" s="689"/>
      <c r="I3809" s="689"/>
      <c r="J3809" s="689"/>
      <c r="K3809" s="689"/>
      <c r="L3809" s="689"/>
      <c r="M3809" s="689"/>
      <c r="N3809" s="689"/>
    </row>
    <row r="3810" spans="1:14" ht="13.8" thickBot="1" x14ac:dyDescent="0.25">
      <c r="A3810" s="65"/>
      <c r="B3810" s="33">
        <v>1</v>
      </c>
      <c r="C3810" s="24">
        <v>2</v>
      </c>
      <c r="D3810" s="24">
        <v>3</v>
      </c>
      <c r="E3810" s="24" t="s">
        <v>58</v>
      </c>
      <c r="F3810" s="24" t="s">
        <v>59</v>
      </c>
      <c r="G3810" s="24" t="s">
        <v>60</v>
      </c>
      <c r="H3810" s="24" t="s">
        <v>61</v>
      </c>
      <c r="I3810" s="24" t="s">
        <v>62</v>
      </c>
      <c r="J3810" s="24" t="s">
        <v>194</v>
      </c>
      <c r="K3810" s="25" t="s">
        <v>85</v>
      </c>
      <c r="L3810" s="105" t="s">
        <v>189</v>
      </c>
      <c r="M3810" s="105" t="s">
        <v>188</v>
      </c>
      <c r="N3810" s="105" t="s">
        <v>51</v>
      </c>
    </row>
    <row r="3811" spans="1:14" ht="13.8" thickBot="1" x14ac:dyDescent="0.25">
      <c r="A3811" s="26" t="s">
        <v>56</v>
      </c>
      <c r="B3811" s="22">
        <v>5</v>
      </c>
      <c r="C3811" s="22">
        <v>7</v>
      </c>
      <c r="D3811" s="22">
        <v>8</v>
      </c>
      <c r="E3811" s="22">
        <v>8</v>
      </c>
      <c r="F3811" s="22">
        <v>10</v>
      </c>
      <c r="G3811" s="22">
        <v>13</v>
      </c>
      <c r="H3811" s="22">
        <v>16</v>
      </c>
      <c r="I3811" s="22"/>
      <c r="J3811" s="23"/>
      <c r="K3811" s="1"/>
      <c r="L3811" s="26" t="s">
        <v>56</v>
      </c>
      <c r="M3811" s="104" t="e">
        <f>#REF!</f>
        <v>#REF!</v>
      </c>
      <c r="N3811" s="112" t="e">
        <f>IF(M3811=0,"",CHOOSE(M3811,"5","7","8","8","8","10","10","10","10","10","13","13","13","13","13","13","13","13","13","13","16","16","16","16","16","16","16","16","16","16","16","手入力箇所","手入力箇所","手入力箇所","手入力箇所","手入力箇所","手入力箇所","手入力箇所","手入力箇所","手入力箇所","手入力箇所"))</f>
        <v>#REF!</v>
      </c>
    </row>
    <row r="3812" spans="1:14" ht="13.8" thickBot="1" x14ac:dyDescent="0.25">
      <c r="A3812" s="27" t="s">
        <v>57</v>
      </c>
      <c r="B3812" s="18">
        <v>5</v>
      </c>
      <c r="C3812" s="18">
        <v>7</v>
      </c>
      <c r="D3812" s="18">
        <v>8</v>
      </c>
      <c r="E3812" s="18">
        <v>9</v>
      </c>
      <c r="F3812" s="18">
        <v>12</v>
      </c>
      <c r="G3812" s="18">
        <v>16</v>
      </c>
      <c r="H3812" s="18"/>
      <c r="I3812" s="18"/>
      <c r="J3812" s="62"/>
      <c r="K3812" s="19"/>
      <c r="L3812" s="27" t="s">
        <v>57</v>
      </c>
      <c r="M3812" s="104" t="e">
        <f>#REF!</f>
        <v>#REF!</v>
      </c>
      <c r="N3812" s="113" t="e">
        <f>IF(M3812=0,"",CHOOSE(M3812,"5","7","8","9","9","12","12","12","12","12","16","16","16","16","16","16","16","16","16","16","手入力箇所","手入力箇所","手入力箇所","手入力箇所","手入力箇所","手入力箇所","手入力箇所","手入力箇所","手入力箇所","手入力箇所"))</f>
        <v>#REF!</v>
      </c>
    </row>
    <row r="3813" spans="1:14" ht="48.6" thickBot="1" x14ac:dyDescent="0.25">
      <c r="A3813" s="28" t="s">
        <v>64</v>
      </c>
      <c r="B3813" s="18">
        <v>6</v>
      </c>
      <c r="C3813" s="18"/>
      <c r="D3813" s="18"/>
      <c r="E3813" s="18"/>
      <c r="F3813" s="18"/>
      <c r="G3813" s="18"/>
      <c r="H3813" s="18"/>
      <c r="I3813" s="18"/>
      <c r="J3813" s="62"/>
      <c r="K3813" s="19"/>
      <c r="L3813" s="28" t="s">
        <v>64</v>
      </c>
      <c r="M3813" s="104" t="e">
        <f>#REF!</f>
        <v>#REF!</v>
      </c>
      <c r="N3813" s="113" t="e">
        <f>IF(M3813=0,"",CHOOSE(M3813,"6","手入力箇所","手入力箇所","手入力箇所","手入力箇所","手入力箇所","手入力箇所","手入力箇所","手入力箇所","手入力箇所","手入力箇所","",""))</f>
        <v>#REF!</v>
      </c>
    </row>
    <row r="3814" spans="1:14" ht="48.6" thickBot="1" x14ac:dyDescent="0.25">
      <c r="A3814" s="28" t="s">
        <v>65</v>
      </c>
      <c r="B3814" s="18">
        <v>6</v>
      </c>
      <c r="C3814" s="18"/>
      <c r="D3814" s="18"/>
      <c r="E3814" s="18"/>
      <c r="F3814" s="18"/>
      <c r="G3814" s="18"/>
      <c r="H3814" s="18"/>
      <c r="I3814" s="18"/>
      <c r="J3814" s="62"/>
      <c r="K3814" s="19"/>
      <c r="L3814" s="28" t="s">
        <v>65</v>
      </c>
      <c r="M3814" s="104" t="e">
        <f>#REF!</f>
        <v>#REF!</v>
      </c>
      <c r="N3814" s="113" t="e">
        <f>IF(M3814=0,"",CHOOSE(M3814,"6","手入力箇所","手入力箇所","手入力箇所","手入力箇所","手入力箇所","手入力箇所","手入力箇所","手入力箇所","手入力箇所","手入力箇所","",""))</f>
        <v>#REF!</v>
      </c>
    </row>
    <row r="3815" spans="1:14" ht="24.6" thickBot="1" x14ac:dyDescent="0.25">
      <c r="A3815" s="28" t="s">
        <v>66</v>
      </c>
      <c r="B3815" s="18">
        <v>5</v>
      </c>
      <c r="C3815" s="18">
        <v>7</v>
      </c>
      <c r="D3815" s="18">
        <v>8</v>
      </c>
      <c r="E3815" s="18">
        <v>9</v>
      </c>
      <c r="F3815" s="18">
        <v>12</v>
      </c>
      <c r="G3815" s="18"/>
      <c r="H3815" s="18"/>
      <c r="I3815" s="18"/>
      <c r="J3815" s="62"/>
      <c r="K3815" s="19"/>
      <c r="L3815" s="28" t="s">
        <v>66</v>
      </c>
      <c r="M3815" s="104" t="e">
        <f>#REF!</f>
        <v>#REF!</v>
      </c>
      <c r="N3815" s="113" t="e">
        <f>IF(M3815=0,"",CHOOSE(M3815,"5","7","8","9","9","12","12","12","12","12","手入力箇所","手入力箇所","手入力箇所","手入力箇所","手入力箇所","手入力箇所","手入力箇所","手入力箇所","手入力箇所","手入力箇所"))</f>
        <v>#REF!</v>
      </c>
    </row>
    <row r="3816" spans="1:14" ht="36.6" thickBot="1" x14ac:dyDescent="0.25">
      <c r="A3816" s="28" t="s">
        <v>67</v>
      </c>
      <c r="B3816" s="18">
        <v>4</v>
      </c>
      <c r="C3816" s="18">
        <v>5</v>
      </c>
      <c r="D3816" s="18">
        <v>5</v>
      </c>
      <c r="E3816" s="18">
        <v>6</v>
      </c>
      <c r="F3816" s="18"/>
      <c r="G3816" s="18"/>
      <c r="H3816" s="18"/>
      <c r="I3816" s="18"/>
      <c r="J3816" s="62"/>
      <c r="K3816" s="19"/>
      <c r="L3816" s="28" t="s">
        <v>67</v>
      </c>
      <c r="M3816" s="104" t="e">
        <f>#REF!</f>
        <v>#REF!</v>
      </c>
      <c r="N3816" s="113" t="e">
        <f>IF(M3816=0,"",CHOOSE(M3816,"4","5","5","6","6","手入力箇所","手入力箇所","手入力箇所","手入力箇所","手入力箇所","手入力箇所","手入力箇所","手入力箇所","手入力箇所","手入力箇所"))</f>
        <v>#REF!</v>
      </c>
    </row>
    <row r="3817" spans="1:14" ht="24.6" thickBot="1" x14ac:dyDescent="0.25">
      <c r="A3817" s="28" t="s">
        <v>68</v>
      </c>
      <c r="B3817" s="18">
        <v>12</v>
      </c>
      <c r="C3817" s="18">
        <v>12</v>
      </c>
      <c r="D3817" s="18">
        <v>12</v>
      </c>
      <c r="E3817" s="18">
        <v>12</v>
      </c>
      <c r="F3817" s="18">
        <v>12</v>
      </c>
      <c r="G3817" s="18">
        <v>12</v>
      </c>
      <c r="H3817" s="18">
        <v>12</v>
      </c>
      <c r="I3817" s="18"/>
      <c r="J3817" s="62"/>
      <c r="K3817" s="19"/>
      <c r="L3817" s="28" t="s">
        <v>68</v>
      </c>
      <c r="M3817" s="104" t="e">
        <f>#REF!</f>
        <v>#REF!</v>
      </c>
      <c r="N3817" s="113" t="e">
        <f>IF(M3817=0,"",CHOOSE(M3817,"12","12","12","12","12","12","12","12","12","12","12","12","12","12","12","12","12","12","12","12","12","12","12","12","12","12","12","12","12","12","手入力箇所","手入力箇所","手入力箇所","手入力箇所","手入力箇所","手入力箇所","手入力箇所","手入力箇所","手入力箇所","手入力箇所"))</f>
        <v>#REF!</v>
      </c>
    </row>
    <row r="3818" spans="1:14" ht="36.6" thickBot="1" x14ac:dyDescent="0.25">
      <c r="A3818" s="28" t="s">
        <v>69</v>
      </c>
      <c r="B3818" s="18">
        <v>7</v>
      </c>
      <c r="C3818" s="18">
        <v>7</v>
      </c>
      <c r="D3818" s="18">
        <v>7</v>
      </c>
      <c r="E3818" s="18">
        <v>7</v>
      </c>
      <c r="F3818" s="18">
        <v>7</v>
      </c>
      <c r="G3818" s="18"/>
      <c r="H3818" s="18"/>
      <c r="I3818" s="18"/>
      <c r="J3818" s="62"/>
      <c r="K3818" s="19"/>
      <c r="L3818" s="28" t="s">
        <v>69</v>
      </c>
      <c r="M3818" s="104" t="e">
        <f>#REF!</f>
        <v>#REF!</v>
      </c>
      <c r="N3818" s="113" t="e">
        <f>IF(M3818=0,"",CHOOSE(M3818,"7","7","7","7","7","7","7","7","7","7","手入力箇所","手入力箇所","手入力箇所","手入力箇所","手入力箇所","手入力箇所","手入力箇所","手入力箇所","手入力箇所","手入力箇所"))</f>
        <v>#REF!</v>
      </c>
    </row>
    <row r="3819" spans="1:14" ht="13.8" thickBot="1" x14ac:dyDescent="0.25">
      <c r="A3819" s="27" t="s">
        <v>63</v>
      </c>
      <c r="B3819" s="18">
        <v>4</v>
      </c>
      <c r="C3819" s="18">
        <v>5</v>
      </c>
      <c r="D3819" s="18">
        <v>7</v>
      </c>
      <c r="E3819" s="18">
        <v>8</v>
      </c>
      <c r="F3819" s="18">
        <v>11</v>
      </c>
      <c r="G3819" s="18">
        <v>16</v>
      </c>
      <c r="H3819" s="18">
        <v>22</v>
      </c>
      <c r="I3819" s="18">
        <v>26</v>
      </c>
      <c r="J3819" s="18">
        <v>31</v>
      </c>
      <c r="K3819" s="19"/>
      <c r="L3819" s="27" t="s">
        <v>63</v>
      </c>
      <c r="M3819" s="104" t="e">
        <f>#REF!</f>
        <v>#REF!</v>
      </c>
      <c r="N3819" s="113" t="e">
        <f>IF(M3819=0,"",CHOOSE(M3819,"4","5","7","8","8","11","11","11","11","11","16","16","16","16","16","16","16","16","16","16","22","22","22","22","22","22","22","22","22","22","26","26","26","26","26","26","26","26","26","26","31","31","31","31","31","31","31","31","31","31","31","手入力箇所","手入力箇所","手入力箇所","手入力箇所","手入力箇所","手入力箇所","手入力箇所","手入力箇所","手入力箇所","手入力箇所"))</f>
        <v>#REF!</v>
      </c>
    </row>
    <row r="3820" spans="1:14" ht="24.6" thickBot="1" x14ac:dyDescent="0.25">
      <c r="A3820" s="28" t="s">
        <v>70</v>
      </c>
      <c r="B3820" s="18">
        <v>5</v>
      </c>
      <c r="C3820" s="18">
        <v>6</v>
      </c>
      <c r="D3820" s="18">
        <v>7</v>
      </c>
      <c r="E3820" s="18"/>
      <c r="F3820" s="18"/>
      <c r="G3820" s="18"/>
      <c r="H3820" s="18"/>
      <c r="I3820" s="18"/>
      <c r="J3820" s="62"/>
      <c r="K3820" s="19"/>
      <c r="L3820" s="28" t="s">
        <v>70</v>
      </c>
      <c r="M3820" s="104" t="e">
        <f>#REF!</f>
        <v>#REF!</v>
      </c>
      <c r="N3820" s="113" t="e">
        <f>IF(M3820=0,"",CHOOSE(M3820,"5","6","7","手入力箇所","手入力箇所","手入力箇所","手入力箇所","手入力箇所","手入力箇所","手入力箇所","手入力箇所","手入力箇所","手入力箇所"))</f>
        <v>#REF!</v>
      </c>
    </row>
    <row r="3821" spans="1:14" ht="13.8" thickBot="1" x14ac:dyDescent="0.25">
      <c r="A3821" s="29" t="s">
        <v>71</v>
      </c>
      <c r="B3821" s="18">
        <v>3</v>
      </c>
      <c r="C3821" s="18">
        <v>6</v>
      </c>
      <c r="D3821" s="18">
        <v>19</v>
      </c>
      <c r="E3821" s="18"/>
      <c r="F3821" s="18"/>
      <c r="G3821" s="18"/>
      <c r="H3821" s="18"/>
      <c r="I3821" s="18"/>
      <c r="J3821" s="62"/>
      <c r="K3821" s="19"/>
      <c r="L3821" s="29" t="s">
        <v>71</v>
      </c>
      <c r="M3821" s="104" t="e">
        <f>#REF!</f>
        <v>#REF!</v>
      </c>
      <c r="N3821" s="113" t="e">
        <f>IF(M3821=0,"",CHOOSE(M3821,"3","6","19","手入力箇所","手入力箇所","手入力箇所","手入力箇所","手入力箇所","手入力箇所","手入力箇所","手入力箇所","手入力箇所","手入力箇所"))</f>
        <v>#REF!</v>
      </c>
    </row>
    <row r="3822" spans="1:14" ht="13.8" thickBot="1" x14ac:dyDescent="0.25">
      <c r="A3822" s="29" t="s">
        <v>72</v>
      </c>
      <c r="B3822" s="18">
        <v>1</v>
      </c>
      <c r="C3822" s="18">
        <v>3</v>
      </c>
      <c r="D3822" s="18">
        <v>5</v>
      </c>
      <c r="E3822" s="18">
        <v>9</v>
      </c>
      <c r="F3822" s="18">
        <v>26</v>
      </c>
      <c r="G3822" s="18"/>
      <c r="H3822" s="18"/>
      <c r="I3822" s="18"/>
      <c r="J3822" s="62"/>
      <c r="K3822" s="19"/>
      <c r="L3822" s="29" t="s">
        <v>72</v>
      </c>
      <c r="M3822" s="104" t="e">
        <f>#REF!</f>
        <v>#REF!</v>
      </c>
      <c r="N3822" s="113" t="e">
        <f>IF(M3822=0,"",CHOOSE(M3822,"1","3","5","9","9","26","26","26","26","26","手入力箇所","手入力箇所","手入力箇所","手入力箇所","手入力箇所","手入力箇所","手入力箇所","手入力箇所","手入力箇所","手入力箇所"))</f>
        <v>#REF!</v>
      </c>
    </row>
    <row r="3823" spans="1:14" ht="13.8" thickBot="1" x14ac:dyDescent="0.25">
      <c r="A3823" s="29" t="s">
        <v>73</v>
      </c>
      <c r="B3823" s="18">
        <v>4</v>
      </c>
      <c r="C3823" s="18">
        <v>11</v>
      </c>
      <c r="D3823" s="18">
        <v>20</v>
      </c>
      <c r="E3823" s="18">
        <v>33</v>
      </c>
      <c r="F3823" s="18"/>
      <c r="G3823" s="18"/>
      <c r="H3823" s="18"/>
      <c r="I3823" s="18"/>
      <c r="J3823" s="62"/>
      <c r="K3823" s="19"/>
      <c r="L3823" s="29" t="s">
        <v>73</v>
      </c>
      <c r="M3823" s="104" t="e">
        <f>#REF!</f>
        <v>#REF!</v>
      </c>
      <c r="N3823" s="113" t="e">
        <f>IF(M3823=0,"",CHOOSE(M3823,"4","11","20","33","33","手入力箇所","手入力箇所","手入力箇所","手入力箇所","手入力箇所","手入力箇所","手入力箇所","手入力箇所","手入力箇所","手入力箇所"))</f>
        <v>#REF!</v>
      </c>
    </row>
    <row r="3824" spans="1:14" ht="37.200000000000003" thickBot="1" x14ac:dyDescent="0.25">
      <c r="A3824" s="30" t="s">
        <v>74</v>
      </c>
      <c r="B3824" s="18">
        <v>4</v>
      </c>
      <c r="C3824" s="18">
        <v>6</v>
      </c>
      <c r="D3824" s="18">
        <v>8</v>
      </c>
      <c r="E3824" s="18">
        <v>10</v>
      </c>
      <c r="F3824" s="18">
        <v>15</v>
      </c>
      <c r="G3824" s="18">
        <v>23</v>
      </c>
      <c r="H3824" s="18">
        <v>33</v>
      </c>
      <c r="I3824" s="18"/>
      <c r="J3824" s="62"/>
      <c r="K3824" s="19"/>
      <c r="L3824" s="30" t="s">
        <v>74</v>
      </c>
      <c r="M3824" s="104" t="e">
        <f>#REF!</f>
        <v>#REF!</v>
      </c>
      <c r="N3824" s="113" t="e">
        <f>IF(M3824=0,"",CHOOSE(M3824,"4","6","8","10","10","15","15","15","15","15","23","23","23","23","23","23","23","23","23","23","33","33","33","33","33","33","33","33","33","33","手入力箇所","手入力箇所","手入力箇所","手入力箇所","手入力箇所","手入力箇所","手入力箇所","手入力箇所","手入力箇所","手入力箇所"))</f>
        <v>#REF!</v>
      </c>
    </row>
    <row r="3825" spans="1:14" ht="13.8" thickBot="1" x14ac:dyDescent="0.25">
      <c r="A3825" s="29" t="s">
        <v>75</v>
      </c>
      <c r="B3825" s="18">
        <v>6</v>
      </c>
      <c r="C3825" s="18">
        <v>14</v>
      </c>
      <c r="D3825" s="18">
        <v>25</v>
      </c>
      <c r="E3825" s="18">
        <v>39</v>
      </c>
      <c r="F3825" s="18"/>
      <c r="G3825" s="18"/>
      <c r="H3825" s="18"/>
      <c r="I3825" s="18"/>
      <c r="J3825" s="62"/>
      <c r="K3825" s="19"/>
      <c r="L3825" s="29" t="s">
        <v>75</v>
      </c>
      <c r="M3825" s="104" t="e">
        <f>#REF!</f>
        <v>#REF!</v>
      </c>
      <c r="N3825" s="113" t="e">
        <f>IF(M3825=0,"",CHOOSE(M3825,"6","14","25","39","39","手入力箇所","手入力箇所","手入力箇所","手入力箇所","手入力箇所","手入力箇所","手入力箇所","手入力箇所","手入力箇所","手入力箇所"))</f>
        <v>#REF!</v>
      </c>
    </row>
    <row r="3826" spans="1:14" ht="37.200000000000003" thickBot="1" x14ac:dyDescent="0.25">
      <c r="A3826" s="30" t="s">
        <v>76</v>
      </c>
      <c r="B3826" s="18">
        <v>2</v>
      </c>
      <c r="C3826" s="18">
        <v>3</v>
      </c>
      <c r="D3826" s="18">
        <v>6</v>
      </c>
      <c r="E3826" s="18">
        <v>9</v>
      </c>
      <c r="F3826" s="18"/>
      <c r="G3826" s="18"/>
      <c r="H3826" s="18"/>
      <c r="I3826" s="18"/>
      <c r="J3826" s="62"/>
      <c r="K3826" s="19"/>
      <c r="L3826" s="30" t="s">
        <v>76</v>
      </c>
      <c r="M3826" s="104" t="e">
        <f>#REF!</f>
        <v>#REF!</v>
      </c>
      <c r="N3826" s="113" t="e">
        <f>IF(M3826=0,"",CHOOSE(M3826,"2","3","6","9","9","手入力箇所","手入力箇所","手入力箇所","手入力箇所","手入力箇所","手入力箇所","手入力箇所","手入力箇所","手入力箇所","手入力箇所"))</f>
        <v>#REF!</v>
      </c>
    </row>
    <row r="3827" spans="1:14" ht="27" thickBot="1" x14ac:dyDescent="0.25">
      <c r="A3827" s="31" t="s">
        <v>77</v>
      </c>
      <c r="B3827" s="18">
        <v>12</v>
      </c>
      <c r="C3827" s="18">
        <v>18</v>
      </c>
      <c r="D3827" s="18">
        <v>22</v>
      </c>
      <c r="E3827" s="18">
        <v>26</v>
      </c>
      <c r="F3827" s="62"/>
      <c r="G3827" s="62"/>
      <c r="H3827" s="62"/>
      <c r="I3827" s="62"/>
      <c r="J3827" s="62"/>
      <c r="K3827" s="19"/>
      <c r="L3827" s="31" t="s">
        <v>77</v>
      </c>
      <c r="M3827" s="104" t="e">
        <f>#REF!</f>
        <v>#REF!</v>
      </c>
      <c r="N3827" s="113" t="e">
        <f>IF(M3827=0,"",CHOOSE(M3827,"12","18","22","26","26","手入力箇所","手入力箇所","手入力箇所","手入力箇所","手入力箇所","手入力箇所","手入力箇所","手入力箇所","手入力箇所","手入力箇所"))</f>
        <v>#REF!</v>
      </c>
    </row>
    <row r="3828" spans="1:14" ht="40.200000000000003" thickBot="1" x14ac:dyDescent="0.25">
      <c r="A3828" s="31" t="s">
        <v>78</v>
      </c>
      <c r="B3828" s="18">
        <v>5</v>
      </c>
      <c r="C3828" s="18">
        <v>8</v>
      </c>
      <c r="D3828" s="18">
        <v>11</v>
      </c>
      <c r="E3828" s="18">
        <v>14</v>
      </c>
      <c r="F3828" s="62"/>
      <c r="G3828" s="62"/>
      <c r="H3828" s="62"/>
      <c r="I3828" s="62"/>
      <c r="J3828" s="62"/>
      <c r="K3828" s="19"/>
      <c r="L3828" s="31" t="s">
        <v>78</v>
      </c>
      <c r="M3828" s="104" t="e">
        <f>#REF!</f>
        <v>#REF!</v>
      </c>
      <c r="N3828" s="113" t="e">
        <f>IF(M3828=0,"",CHOOSE(M3828,"5","8","11","14","14","手入力箇所","手入力箇所","手入力箇所","手入力箇所","手入力箇所","手入力箇所","手入力箇所","手入力箇所","手入力箇所","手入力箇所"))</f>
        <v>#REF!</v>
      </c>
    </row>
    <row r="3829" spans="1:14" ht="27" thickBot="1" x14ac:dyDescent="0.25">
      <c r="A3829" s="31" t="s">
        <v>79</v>
      </c>
      <c r="B3829" s="18">
        <v>6</v>
      </c>
      <c r="C3829" s="18">
        <v>11</v>
      </c>
      <c r="D3829" s="18">
        <v>16</v>
      </c>
      <c r="E3829" s="18">
        <v>21</v>
      </c>
      <c r="F3829" s="62"/>
      <c r="G3829" s="62"/>
      <c r="H3829" s="62"/>
      <c r="I3829" s="62"/>
      <c r="J3829" s="62"/>
      <c r="K3829" s="19"/>
      <c r="L3829" s="31" t="s">
        <v>79</v>
      </c>
      <c r="M3829" s="104" t="e">
        <f>#REF!</f>
        <v>#REF!</v>
      </c>
      <c r="N3829" s="113" t="e">
        <f>IF(M3829=0,"",CHOOSE(M3829,"6","11","16","21","21","手入力箇所","手入力箇所","手入力箇所","手入力箇所","手入力箇所","手入力箇所","手入力箇所","手入力箇所","手入力箇所"))</f>
        <v>#REF!</v>
      </c>
    </row>
    <row r="3830" spans="1:14" ht="40.200000000000003" thickBot="1" x14ac:dyDescent="0.25">
      <c r="A3830" s="31" t="s">
        <v>80</v>
      </c>
      <c r="B3830" s="18">
        <v>5</v>
      </c>
      <c r="C3830" s="18">
        <v>7</v>
      </c>
      <c r="D3830" s="18">
        <v>9</v>
      </c>
      <c r="E3830" s="18">
        <v>10</v>
      </c>
      <c r="F3830" s="62"/>
      <c r="G3830" s="62"/>
      <c r="H3830" s="62"/>
      <c r="I3830" s="62"/>
      <c r="J3830" s="62"/>
      <c r="K3830" s="19"/>
      <c r="L3830" s="31" t="s">
        <v>80</v>
      </c>
      <c r="M3830" s="104" t="e">
        <f>#REF!</f>
        <v>#REF!</v>
      </c>
      <c r="N3830" s="113" t="e">
        <f>IF(M3830=0,"",CHOOSE(M3830,"5","7","9","10","10","手入力箇所","手入力箇所","手入力箇所","手入力箇所","手入力箇所","手入力箇所","手入力箇所","手入力箇所","手入力箇所"))</f>
        <v>#REF!</v>
      </c>
    </row>
    <row r="3831" spans="1:14" ht="40.200000000000003" thickBot="1" x14ac:dyDescent="0.25">
      <c r="A3831" s="31" t="s">
        <v>81</v>
      </c>
      <c r="B3831" s="18">
        <v>9</v>
      </c>
      <c r="C3831" s="18">
        <v>14</v>
      </c>
      <c r="D3831" s="62"/>
      <c r="E3831" s="62"/>
      <c r="F3831" s="62"/>
      <c r="G3831" s="62"/>
      <c r="H3831" s="62"/>
      <c r="I3831" s="62"/>
      <c r="J3831" s="62"/>
      <c r="K3831" s="19"/>
      <c r="L3831" s="31" t="s">
        <v>81</v>
      </c>
      <c r="M3831" s="104" t="e">
        <f>#REF!</f>
        <v>#REF!</v>
      </c>
      <c r="N3831" s="113" t="e">
        <f>IF(M3831=0,"",CHOOSE(M3831,"9","14","手入力箇所","手入力箇所","手入力箇所","手入力箇所","手入力箇所","手入力箇所","手入力箇所","手入力箇所","手入力箇所","手入力箇所"))</f>
        <v>#REF!</v>
      </c>
    </row>
    <row r="3832" spans="1:14" ht="13.8" thickBot="1" x14ac:dyDescent="0.25">
      <c r="A3832" s="31" t="s">
        <v>82</v>
      </c>
      <c r="B3832" s="18">
        <v>3</v>
      </c>
      <c r="C3832" s="18">
        <v>4</v>
      </c>
      <c r="D3832" s="18">
        <v>4</v>
      </c>
      <c r="E3832" s="18">
        <v>5</v>
      </c>
      <c r="F3832" s="18">
        <v>6</v>
      </c>
      <c r="G3832" s="18">
        <v>8</v>
      </c>
      <c r="H3832" s="18">
        <v>9</v>
      </c>
      <c r="I3832" s="18">
        <v>11</v>
      </c>
      <c r="J3832" s="18">
        <v>12</v>
      </c>
      <c r="K3832" s="19"/>
      <c r="L3832" s="31" t="s">
        <v>82</v>
      </c>
      <c r="M3832" s="104" t="e">
        <f>#REF!</f>
        <v>#REF!</v>
      </c>
      <c r="N3832" s="113" t="e">
        <f>IF(M3832=0,"",CHOOSE(M3832,"3","4","4","5","5","6","6","6","6","6","8","8","8","8","8","8","8","8","8","8","9","9","9","9","9","9","9","9","9","9","11","11","11","11","11","11","11","11","11","11","12","12","12","12","12","12","12","12","12","12","12","手入力箇所","手入力箇所","手入力箇所","手入力箇所","手入力箇所","手入力箇所","手入力箇所","手入力箇所","手入力箇所","手入力箇所"))</f>
        <v>#REF!</v>
      </c>
    </row>
    <row r="3833" spans="1:14" ht="13.8" thickBot="1" x14ac:dyDescent="0.25">
      <c r="A3833" s="31" t="s">
        <v>83</v>
      </c>
      <c r="B3833" s="18">
        <v>3</v>
      </c>
      <c r="C3833" s="18">
        <v>4</v>
      </c>
      <c r="D3833" s="18">
        <v>4</v>
      </c>
      <c r="E3833" s="18">
        <v>5</v>
      </c>
      <c r="F3833" s="18">
        <v>6</v>
      </c>
      <c r="G3833" s="18">
        <v>8</v>
      </c>
      <c r="H3833" s="18">
        <v>10</v>
      </c>
      <c r="I3833" s="18">
        <v>12</v>
      </c>
      <c r="J3833" s="18">
        <v>13</v>
      </c>
      <c r="K3833" s="19"/>
      <c r="L3833" s="31" t="s">
        <v>83</v>
      </c>
      <c r="M3833" s="104" t="e">
        <f>#REF!</f>
        <v>#REF!</v>
      </c>
      <c r="N3833" s="113" t="e">
        <f>IF(M3833=0,"",CHOOSE(M3833,"3","4","4","5","5","6","6","6","6","6","8","8","8","8","8","8","8","8","8","8","10","10","10","10","10","10","10","10","10","10","12","12","12","12","12","12","12","12","12","12","13","13","13","13","13","13","13","13","13","13","13","手入力箇所","手入力箇所","手入力箇所","手入力箇所","手入力箇所","手入力箇所","手入力箇所","手入力箇所","手入力箇所","手入力箇所"))</f>
        <v>#REF!</v>
      </c>
    </row>
    <row r="3834" spans="1:14" ht="27" thickBot="1" x14ac:dyDescent="0.25">
      <c r="A3834" s="32" t="s">
        <v>84</v>
      </c>
      <c r="B3834" s="20">
        <v>1</v>
      </c>
      <c r="C3834" s="20">
        <v>2</v>
      </c>
      <c r="D3834" s="20">
        <v>3</v>
      </c>
      <c r="E3834" s="20">
        <v>4</v>
      </c>
      <c r="F3834" s="20">
        <v>8</v>
      </c>
      <c r="G3834" s="20">
        <v>19</v>
      </c>
      <c r="H3834" s="63"/>
      <c r="I3834" s="63"/>
      <c r="J3834" s="63"/>
      <c r="K3834" s="21"/>
      <c r="L3834" s="32" t="s">
        <v>84</v>
      </c>
      <c r="M3834" s="104" t="e">
        <f>#REF!</f>
        <v>#REF!</v>
      </c>
      <c r="N3834" s="113" t="e">
        <f>IF(M3834=0,"",CHOOSE(M3834,"1","2","3","4","4","8","8","8","8","8","19","19","19","19","19","19","19","19","19","19","手入力箇所","手入力箇所","手入力箇所","手入力箇所","手入力箇所","手入力箇所","手入力箇所","手入力箇所","手入力箇所","手入力箇所"))</f>
        <v>#REF!</v>
      </c>
    </row>
    <row r="3835" spans="1:14" ht="13.8" thickBot="1" x14ac:dyDescent="0.25"/>
    <row r="3836" spans="1:14" ht="13.8" thickBot="1" x14ac:dyDescent="0.25">
      <c r="A3836" s="686" t="e">
        <f>A3809</f>
        <v>#REF!</v>
      </c>
      <c r="B3836" s="686"/>
      <c r="C3836" s="686"/>
      <c r="D3836" s="687" t="s">
        <v>193</v>
      </c>
      <c r="E3836" s="687"/>
      <c r="F3836" s="687"/>
      <c r="G3836" s="687"/>
      <c r="H3836" s="687"/>
      <c r="I3836" s="687"/>
      <c r="J3836" s="687"/>
      <c r="K3836" s="687"/>
      <c r="L3836" s="687"/>
      <c r="M3836" s="687"/>
      <c r="N3836" s="687"/>
    </row>
    <row r="3837" spans="1:14" ht="13.8" thickBot="1" x14ac:dyDescent="0.25">
      <c r="A3837" s="105"/>
      <c r="B3837" s="33">
        <v>1</v>
      </c>
      <c r="C3837" s="24">
        <v>2</v>
      </c>
      <c r="D3837" s="24">
        <v>3</v>
      </c>
      <c r="E3837" s="24" t="s">
        <v>58</v>
      </c>
      <c r="F3837" s="24" t="s">
        <v>59</v>
      </c>
      <c r="G3837" s="24" t="s">
        <v>60</v>
      </c>
      <c r="H3837" s="24" t="s">
        <v>61</v>
      </c>
      <c r="I3837" s="24" t="s">
        <v>62</v>
      </c>
      <c r="J3837" s="24" t="s">
        <v>194</v>
      </c>
      <c r="K3837" s="102" t="s">
        <v>85</v>
      </c>
      <c r="L3837" s="105" t="s">
        <v>189</v>
      </c>
      <c r="M3837" s="105" t="s">
        <v>188</v>
      </c>
      <c r="N3837" s="105" t="s">
        <v>51</v>
      </c>
    </row>
    <row r="3838" spans="1:14" ht="13.8" thickBot="1" x14ac:dyDescent="0.25">
      <c r="A3838" s="26" t="s">
        <v>56</v>
      </c>
      <c r="B3838" s="22">
        <v>16</v>
      </c>
      <c r="C3838" s="22">
        <v>25</v>
      </c>
      <c r="D3838" s="22">
        <v>32</v>
      </c>
      <c r="E3838" s="22">
        <v>38</v>
      </c>
      <c r="F3838" s="22">
        <v>56</v>
      </c>
      <c r="G3838" s="22">
        <v>87</v>
      </c>
      <c r="H3838" s="22">
        <v>121</v>
      </c>
      <c r="I3838" s="22"/>
      <c r="J3838" s="23"/>
      <c r="K3838" s="68"/>
      <c r="L3838" s="107" t="s">
        <v>56</v>
      </c>
      <c r="M3838" s="103" t="e">
        <f>#REF!</f>
        <v>#REF!</v>
      </c>
      <c r="N3838" s="103" t="e">
        <f>IF(M3838=0,"",CHOOSE(M3838,"16","25","32","38","38","56","56","56","56","56","87","87","87","87","87","87","87","87","87","87","121","121","121","121","121","121","121","121","121","121","手入力箇所","手入力箇所","手入力箇所","手入力箇所","手入力箇所","手入力箇所","手入力箇所","手入力箇所","手入力箇所","手入力箇所"))</f>
        <v>#REF!</v>
      </c>
    </row>
    <row r="3839" spans="1:14" ht="13.8" thickBot="1" x14ac:dyDescent="0.25">
      <c r="A3839" s="27" t="s">
        <v>57</v>
      </c>
      <c r="B3839" s="18">
        <v>25</v>
      </c>
      <c r="C3839" s="18">
        <v>33</v>
      </c>
      <c r="D3839" s="18">
        <v>40</v>
      </c>
      <c r="E3839" s="18">
        <v>45</v>
      </c>
      <c r="F3839" s="18">
        <v>58</v>
      </c>
      <c r="G3839" s="18">
        <v>79</v>
      </c>
      <c r="H3839" s="18"/>
      <c r="I3839" s="18"/>
      <c r="J3839" s="62"/>
      <c r="K3839" s="69"/>
      <c r="L3839" s="107" t="s">
        <v>57</v>
      </c>
      <c r="M3839" s="103" t="e">
        <f>#REF!</f>
        <v>#REF!</v>
      </c>
      <c r="N3839" s="103" t="e">
        <f>IF(M3839=0,"",CHOOSE(M3839,"25","33","40","45","45","58","58","58","58","58","79","79","79","79","79","79","79","79","79","79","手入力箇所","手入力箇所","手入力箇所","手入力箇所","手入力箇所","手入力箇所","手入力箇所","手入力箇所","手入力箇所","手入力箇所"))</f>
        <v>#REF!</v>
      </c>
    </row>
    <row r="3840" spans="1:14" ht="48.6" thickBot="1" x14ac:dyDescent="0.25">
      <c r="A3840" s="28" t="s">
        <v>64</v>
      </c>
      <c r="B3840" s="18">
        <v>32</v>
      </c>
      <c r="C3840" s="18"/>
      <c r="D3840" s="18"/>
      <c r="E3840" s="18"/>
      <c r="F3840" s="18"/>
      <c r="G3840" s="18"/>
      <c r="H3840" s="18"/>
      <c r="I3840" s="18"/>
      <c r="J3840" s="62"/>
      <c r="K3840" s="69"/>
      <c r="L3840" s="108" t="s">
        <v>64</v>
      </c>
      <c r="M3840" s="103" t="e">
        <f>#REF!</f>
        <v>#REF!</v>
      </c>
      <c r="N3840" s="103" t="e">
        <f>IF(M3840=0,"",CHOOSE(M3840,"32","手入力箇所","手入力箇所","手入力箇所","手入力箇所","手入力箇所","手入力箇所","手入力箇所","手入力箇所","手入力箇所","手入力箇所"))</f>
        <v>#REF!</v>
      </c>
    </row>
    <row r="3841" spans="1:14" ht="48.6" thickBot="1" x14ac:dyDescent="0.25">
      <c r="A3841" s="28" t="s">
        <v>65</v>
      </c>
      <c r="B3841" s="18">
        <v>36</v>
      </c>
      <c r="C3841" s="18"/>
      <c r="D3841" s="18"/>
      <c r="E3841" s="18"/>
      <c r="F3841" s="18"/>
      <c r="G3841" s="18"/>
      <c r="H3841" s="18"/>
      <c r="I3841" s="18"/>
      <c r="J3841" s="62"/>
      <c r="K3841" s="69"/>
      <c r="L3841" s="108" t="s">
        <v>65</v>
      </c>
      <c r="M3841" s="103" t="e">
        <f>#REF!</f>
        <v>#REF!</v>
      </c>
      <c r="N3841" s="103" t="e">
        <f>IF(M3841=0,"",CHOOSE(M3841,"36","手入力箇所","手入力箇所","手入力箇所","手入力箇所","手入力箇所","手入力箇所","手入力箇所","手入力箇所","手入力箇所","手入力箇所"))</f>
        <v>#REF!</v>
      </c>
    </row>
    <row r="3842" spans="1:14" ht="24.6" thickBot="1" x14ac:dyDescent="0.25">
      <c r="A3842" s="28" t="s">
        <v>66</v>
      </c>
      <c r="B3842" s="18">
        <v>24</v>
      </c>
      <c r="C3842" s="18">
        <v>30</v>
      </c>
      <c r="D3842" s="18">
        <v>33</v>
      </c>
      <c r="E3842" s="18">
        <v>35</v>
      </c>
      <c r="F3842" s="18">
        <v>42</v>
      </c>
      <c r="G3842" s="18"/>
      <c r="H3842" s="18"/>
      <c r="I3842" s="18"/>
      <c r="J3842" s="62"/>
      <c r="K3842" s="69"/>
      <c r="L3842" s="108" t="s">
        <v>66</v>
      </c>
      <c r="M3842" s="103" t="e">
        <f>#REF!</f>
        <v>#REF!</v>
      </c>
      <c r="N3842" s="103" t="e">
        <f>IF(M3842=0,"",CHOOSE(M3842,"24","30","33","35","35","42","42","42","42","42","手入力箇所","手入力箇所","手入力箇所","手入力箇所","手入力箇所","手入力箇所","手入力箇所","手入力箇所","手入力箇所","手入力箇所"))</f>
        <v>#REF!</v>
      </c>
    </row>
    <row r="3843" spans="1:14" ht="36.6" thickBot="1" x14ac:dyDescent="0.25">
      <c r="A3843" s="28" t="s">
        <v>67</v>
      </c>
      <c r="B3843" s="18">
        <v>7</v>
      </c>
      <c r="C3843" s="18">
        <v>12</v>
      </c>
      <c r="D3843" s="18">
        <v>16</v>
      </c>
      <c r="E3843" s="18">
        <v>19</v>
      </c>
      <c r="F3843" s="18"/>
      <c r="G3843" s="18"/>
      <c r="H3843" s="18"/>
      <c r="I3843" s="18"/>
      <c r="J3843" s="62"/>
      <c r="K3843" s="69"/>
      <c r="L3843" s="108" t="s">
        <v>67</v>
      </c>
      <c r="M3843" s="103" t="e">
        <f>#REF!</f>
        <v>#REF!</v>
      </c>
      <c r="N3843" s="103" t="e">
        <f>IF(M3843=0,"",CHOOSE(M3843,"7","12","16","19","19","手入力箇所","手入力箇所","手入力箇所","手入力箇所","手入力箇所","手入力箇所","手入力箇所","手入力箇所","手入力箇所","手入力箇所"))</f>
        <v>#REF!</v>
      </c>
    </row>
    <row r="3844" spans="1:14" ht="24.6" thickBot="1" x14ac:dyDescent="0.25">
      <c r="A3844" s="28" t="s">
        <v>68</v>
      </c>
      <c r="B3844" s="18">
        <v>21</v>
      </c>
      <c r="C3844" s="18">
        <v>35</v>
      </c>
      <c r="D3844" s="18">
        <v>48</v>
      </c>
      <c r="E3844" s="18">
        <v>59</v>
      </c>
      <c r="F3844" s="18">
        <v>94</v>
      </c>
      <c r="G3844" s="18">
        <v>159</v>
      </c>
      <c r="H3844" s="18">
        <v>235</v>
      </c>
      <c r="I3844" s="18"/>
      <c r="J3844" s="62"/>
      <c r="K3844" s="69"/>
      <c r="L3844" s="108" t="s">
        <v>68</v>
      </c>
      <c r="M3844" s="103" t="e">
        <f>#REF!</f>
        <v>#REF!</v>
      </c>
      <c r="N3844" s="103" t="e">
        <f>IF(M3844=0,"",CHOOSE(M3844,"21","35","48","59","59","94","94","94","94","94","159","159","159","159","159","159","159","159","159","159","235","235","235","235","235","235","235","235","235","235","手入力箇所","手入力箇所","手入力箇所","手入力箇所","手入力箇所","手入力箇所","手入力箇所","手入力箇所","手入力箇所","手入力箇所"))</f>
        <v>#REF!</v>
      </c>
    </row>
    <row r="3845" spans="1:14" ht="36.6" thickBot="1" x14ac:dyDescent="0.25">
      <c r="A3845" s="28" t="s">
        <v>69</v>
      </c>
      <c r="B3845" s="18">
        <v>22</v>
      </c>
      <c r="C3845" s="18">
        <v>26</v>
      </c>
      <c r="D3845" s="18">
        <v>28</v>
      </c>
      <c r="E3845" s="18">
        <v>29</v>
      </c>
      <c r="F3845" s="18">
        <v>34</v>
      </c>
      <c r="G3845" s="18"/>
      <c r="H3845" s="18"/>
      <c r="I3845" s="18"/>
      <c r="J3845" s="62"/>
      <c r="K3845" s="69"/>
      <c r="L3845" s="108" t="s">
        <v>69</v>
      </c>
      <c r="M3845" s="103" t="e">
        <f>#REF!</f>
        <v>#REF!</v>
      </c>
      <c r="N3845" s="103" t="e">
        <f>IF(M3845=0,"",CHOOSE(M3845,"22","26","28","29","29","34","34","34","34","34","手入力箇所","手入力箇所","手入力箇所","手入力箇所","手入力箇所","手入力箇所","手入力箇所","手入力箇所","手入力箇所","手入力箇所"))</f>
        <v>#REF!</v>
      </c>
    </row>
    <row r="3846" spans="1:14" ht="13.8" thickBot="1" x14ac:dyDescent="0.25">
      <c r="A3846" s="27" t="s">
        <v>63</v>
      </c>
      <c r="B3846" s="18">
        <v>21</v>
      </c>
      <c r="C3846" s="18">
        <v>33</v>
      </c>
      <c r="D3846" s="18">
        <v>46</v>
      </c>
      <c r="E3846" s="18">
        <v>56</v>
      </c>
      <c r="F3846" s="18">
        <v>89</v>
      </c>
      <c r="G3846" s="18">
        <v>151</v>
      </c>
      <c r="H3846" s="18">
        <v>224</v>
      </c>
      <c r="I3846" s="18">
        <v>289</v>
      </c>
      <c r="J3846" s="18">
        <v>350</v>
      </c>
      <c r="K3846" s="69"/>
      <c r="L3846" s="107" t="s">
        <v>63</v>
      </c>
      <c r="M3846" s="103" t="e">
        <f>#REF!</f>
        <v>#REF!</v>
      </c>
      <c r="N3846" s="103" t="e">
        <f>IF(M3846=0,"",CHOOSE(M3846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847" spans="1:14" ht="24.6" thickBot="1" x14ac:dyDescent="0.25">
      <c r="A3847" s="34" t="s">
        <v>70</v>
      </c>
      <c r="B3847" s="35">
        <v>13</v>
      </c>
      <c r="C3847" s="35">
        <v>33</v>
      </c>
      <c r="D3847" s="35">
        <v>59</v>
      </c>
      <c r="E3847" s="35"/>
      <c r="F3847" s="35"/>
      <c r="G3847" s="35"/>
      <c r="H3847" s="35"/>
      <c r="I3847" s="35"/>
      <c r="J3847" s="36"/>
      <c r="K3847" s="67"/>
      <c r="L3847" s="108" t="s">
        <v>70</v>
      </c>
      <c r="M3847" s="103" t="e">
        <f>#REF!</f>
        <v>#REF!</v>
      </c>
      <c r="N3847" s="103" t="e">
        <f>IF(M3847=0,"",CHOOSE(M3847,"13","33","59","手入力箇所","手入力箇所","手入力箇所","手入力箇所","手入力箇所","手入力箇所","手入力箇所","手入力箇所","手入力箇所","手入力箇所"))</f>
        <v>#REF!</v>
      </c>
    </row>
    <row r="3848" spans="1:14" ht="13.8" thickBot="1" x14ac:dyDescent="0.25">
      <c r="A3848" s="37" t="s">
        <v>71</v>
      </c>
      <c r="B3848" s="17">
        <v>23</v>
      </c>
      <c r="C3848" s="17">
        <v>39</v>
      </c>
      <c r="D3848" s="17">
        <v>97</v>
      </c>
      <c r="E3848" s="17"/>
      <c r="F3848" s="17"/>
      <c r="G3848" s="17"/>
      <c r="H3848" s="17"/>
      <c r="I3848" s="17"/>
      <c r="J3848" s="64"/>
      <c r="K3848" s="70"/>
      <c r="L3848" s="109" t="s">
        <v>71</v>
      </c>
      <c r="M3848" s="103" t="e">
        <f>#REF!</f>
        <v>#REF!</v>
      </c>
      <c r="N3848" s="103" t="e">
        <f>IF(M3848=0,"",CHOOSE(M3848,"23","39","97","手入力箇所","手入力箇所","手入力箇所","手入力箇所","手入力箇所","手入力箇所","手入力箇所","手入力箇所","手入力箇所","手入力箇所"))</f>
        <v>#REF!</v>
      </c>
    </row>
    <row r="3849" spans="1:14" ht="13.8" thickBot="1" x14ac:dyDescent="0.25">
      <c r="A3849" s="29" t="s">
        <v>72</v>
      </c>
      <c r="B3849" s="18">
        <v>21</v>
      </c>
      <c r="C3849" s="18">
        <v>37</v>
      </c>
      <c r="D3849" s="18">
        <v>58</v>
      </c>
      <c r="E3849" s="18">
        <v>76</v>
      </c>
      <c r="F3849" s="18">
        <v>137</v>
      </c>
      <c r="G3849" s="18"/>
      <c r="H3849" s="18"/>
      <c r="I3849" s="18"/>
      <c r="J3849" s="62"/>
      <c r="K3849" s="69"/>
      <c r="L3849" s="109" t="s">
        <v>72</v>
      </c>
      <c r="M3849" s="103" t="e">
        <f>#REF!</f>
        <v>#REF!</v>
      </c>
      <c r="N3849" s="103" t="e">
        <f>IF(M3849=0,"",CHOOSE(M3849,"21","37","58","76","76","137","137","137","137","137","手入力箇所","手入力箇所","手入力箇所","手入力箇所","手入力箇所","手入力箇所","手入力箇所","手入力箇所","手入力箇所","手入力箇所"))</f>
        <v>#REF!</v>
      </c>
    </row>
    <row r="3850" spans="1:14" ht="13.8" thickBot="1" x14ac:dyDescent="0.25">
      <c r="A3850" s="29" t="s">
        <v>73</v>
      </c>
      <c r="B3850" s="18">
        <v>48</v>
      </c>
      <c r="C3850" s="18">
        <v>93</v>
      </c>
      <c r="D3850" s="18">
        <v>138</v>
      </c>
      <c r="E3850" s="18">
        <v>183</v>
      </c>
      <c r="F3850" s="18"/>
      <c r="G3850" s="18"/>
      <c r="H3850" s="18"/>
      <c r="I3850" s="18"/>
      <c r="J3850" s="62"/>
      <c r="K3850" s="69"/>
      <c r="L3850" s="109" t="s">
        <v>73</v>
      </c>
      <c r="M3850" s="103" t="e">
        <f>#REF!</f>
        <v>#REF!</v>
      </c>
      <c r="N3850" s="103" t="e">
        <f>IF(M3850=0,"",CHOOSE(M3850,"48","93","138","183","183","手入力箇所","手入力箇所","手入力箇所","手入力箇所","手入力箇所","手入力箇所","手入力箇所","手入力箇所","手入力箇所","手入力箇所"))</f>
        <v>#REF!</v>
      </c>
    </row>
    <row r="3851" spans="1:14" ht="37.200000000000003" thickBot="1" x14ac:dyDescent="0.25">
      <c r="A3851" s="30" t="s">
        <v>74</v>
      </c>
      <c r="B3851" s="18">
        <v>13</v>
      </c>
      <c r="C3851" s="18">
        <v>26</v>
      </c>
      <c r="D3851" s="18">
        <v>40</v>
      </c>
      <c r="E3851" s="18">
        <v>55</v>
      </c>
      <c r="F3851" s="18">
        <v>107</v>
      </c>
      <c r="G3851" s="18">
        <v>224</v>
      </c>
      <c r="H3851" s="18">
        <v>386</v>
      </c>
      <c r="I3851" s="18"/>
      <c r="J3851" s="62"/>
      <c r="K3851" s="69"/>
      <c r="L3851" s="110" t="s">
        <v>74</v>
      </c>
      <c r="M3851" s="103" t="e">
        <f>#REF!</f>
        <v>#REF!</v>
      </c>
      <c r="N3851" s="103" t="e">
        <f>IF(M3851=0,"",CHOOSE(M3851,"13","26","40","55","55","107","107","107","107","107","224","224","224","224","224","224","224","224","224","224","386","386","386","386","386","386","386","386","386","386","手入力箇所","手入力箇所","手入力箇所","手入力箇所","手入力箇所","手入力箇所","手入力箇所","手入力箇所","手入力箇所","手入力箇所"))</f>
        <v>#REF!</v>
      </c>
    </row>
    <row r="3852" spans="1:14" ht="13.8" thickBot="1" x14ac:dyDescent="0.25">
      <c r="A3852" s="29" t="s">
        <v>75</v>
      </c>
      <c r="B3852" s="18">
        <v>36</v>
      </c>
      <c r="C3852" s="18">
        <v>98</v>
      </c>
      <c r="D3852" s="18">
        <v>173</v>
      </c>
      <c r="E3852" s="18">
        <v>274</v>
      </c>
      <c r="F3852" s="18"/>
      <c r="G3852" s="18"/>
      <c r="H3852" s="18"/>
      <c r="I3852" s="18"/>
      <c r="J3852" s="62"/>
      <c r="K3852" s="69"/>
      <c r="L3852" s="109" t="s">
        <v>75</v>
      </c>
      <c r="M3852" s="103" t="e">
        <f>#REF!</f>
        <v>#REF!</v>
      </c>
      <c r="N3852" s="103" t="e">
        <f>IF(M3852=0,"",CHOOSE(M3852,"36","98","173","274","274","手入力箇所","手入力箇所","手入力箇所","手入力箇所","手入力箇所","手入力箇所","手入力箇所","手入力箇所","手入力箇所","手入力箇所"))</f>
        <v>#REF!</v>
      </c>
    </row>
    <row r="3853" spans="1:14" ht="37.200000000000003" thickBot="1" x14ac:dyDescent="0.25">
      <c r="A3853" s="30" t="s">
        <v>76</v>
      </c>
      <c r="B3853" s="18">
        <v>127</v>
      </c>
      <c r="C3853" s="18">
        <v>127</v>
      </c>
      <c r="D3853" s="18">
        <v>127</v>
      </c>
      <c r="E3853" s="18">
        <v>127</v>
      </c>
      <c r="F3853" s="18"/>
      <c r="G3853" s="18"/>
      <c r="H3853" s="18"/>
      <c r="I3853" s="18"/>
      <c r="J3853" s="62"/>
      <c r="K3853" s="69"/>
      <c r="L3853" s="110" t="s">
        <v>76</v>
      </c>
      <c r="M3853" s="103" t="e">
        <f>#REF!</f>
        <v>#REF!</v>
      </c>
      <c r="N3853" s="103" t="e">
        <f>IF(M3853=0,"",CHOOSE(M3853,"127","127","127","127","127","手入力箇所","手入力箇所","手入力箇所","手入力箇所","手入力箇所","手入力箇所","手入力箇所","手入力箇所","手入力箇所","手入力箇所"))</f>
        <v>#REF!</v>
      </c>
    </row>
    <row r="3854" spans="1:14" ht="27" thickBot="1" x14ac:dyDescent="0.25">
      <c r="A3854" s="31" t="s">
        <v>77</v>
      </c>
      <c r="B3854" s="18">
        <v>42</v>
      </c>
      <c r="C3854" s="18">
        <v>90</v>
      </c>
      <c r="D3854" s="18">
        <v>141</v>
      </c>
      <c r="E3854" s="18">
        <v>193</v>
      </c>
      <c r="F3854" s="62"/>
      <c r="G3854" s="62"/>
      <c r="H3854" s="62"/>
      <c r="I3854" s="62"/>
      <c r="J3854" s="62"/>
      <c r="K3854" s="69"/>
      <c r="L3854" s="111" t="s">
        <v>77</v>
      </c>
      <c r="M3854" s="103" t="e">
        <f>#REF!</f>
        <v>#REF!</v>
      </c>
      <c r="N3854" s="103" t="e">
        <f>IF(M3854=0,"",CHOOSE(M3854,"42","90","141","193","1936","手入力箇所","手入力箇所","手入力箇所","手入力箇所","手入力箇所","手入力箇所","手入力箇所","手入力箇所","手入力箇所","手入力箇所"))</f>
        <v>#REF!</v>
      </c>
    </row>
    <row r="3855" spans="1:14" ht="40.200000000000003" thickBot="1" x14ac:dyDescent="0.25">
      <c r="A3855" s="31" t="s">
        <v>78</v>
      </c>
      <c r="B3855" s="18">
        <v>24</v>
      </c>
      <c r="C3855" s="18">
        <v>43</v>
      </c>
      <c r="D3855" s="18">
        <v>61</v>
      </c>
      <c r="E3855" s="18">
        <v>76</v>
      </c>
      <c r="F3855" s="62"/>
      <c r="G3855" s="62"/>
      <c r="H3855" s="62"/>
      <c r="I3855" s="62"/>
      <c r="J3855" s="62"/>
      <c r="K3855" s="69"/>
      <c r="L3855" s="111" t="s">
        <v>78</v>
      </c>
      <c r="M3855" s="103" t="e">
        <f>#REF!</f>
        <v>#REF!</v>
      </c>
      <c r="N3855" s="103" t="e">
        <f>IF(M3855=0,"",CHOOSE(M3855,"24","43","61","76","76","手入力箇所","手入力箇所","手入力箇所","手入力箇所","手入力箇所","手入力箇所","手入力箇所","手入力箇所","手入力箇所","手入力箇所"))</f>
        <v>#REF!</v>
      </c>
    </row>
    <row r="3856" spans="1:14" ht="27" thickBot="1" x14ac:dyDescent="0.25">
      <c r="A3856" s="31" t="s">
        <v>79</v>
      </c>
      <c r="B3856" s="18">
        <v>54</v>
      </c>
      <c r="C3856" s="18">
        <v>77</v>
      </c>
      <c r="D3856" s="18">
        <v>94</v>
      </c>
      <c r="E3856" s="18">
        <v>107</v>
      </c>
      <c r="F3856" s="62"/>
      <c r="G3856" s="62"/>
      <c r="H3856" s="62"/>
      <c r="I3856" s="62"/>
      <c r="J3856" s="62"/>
      <c r="K3856" s="69"/>
      <c r="L3856" s="111" t="s">
        <v>79</v>
      </c>
      <c r="M3856" s="103" t="e">
        <f>#REF!</f>
        <v>#REF!</v>
      </c>
      <c r="N3856" s="103" t="e">
        <f>IF(M3856=0,"",CHOOSE(M3856,"54","77","94","107","107","手入力箇所","手入力箇所","手入力箇所","手入力箇所","手入力箇所","手入力箇所","手入力箇所","手入力箇所","手入力箇所","手入力箇所"))</f>
        <v>#REF!</v>
      </c>
    </row>
    <row r="3857" spans="1:14" ht="40.200000000000003" thickBot="1" x14ac:dyDescent="0.25">
      <c r="A3857" s="31" t="s">
        <v>80</v>
      </c>
      <c r="B3857" s="18">
        <v>49</v>
      </c>
      <c r="C3857" s="18">
        <v>53</v>
      </c>
      <c r="D3857" s="18">
        <v>55</v>
      </c>
      <c r="E3857" s="18">
        <v>56</v>
      </c>
      <c r="F3857" s="62"/>
      <c r="G3857" s="62"/>
      <c r="H3857" s="62"/>
      <c r="I3857" s="62"/>
      <c r="J3857" s="62"/>
      <c r="K3857" s="69"/>
      <c r="L3857" s="111" t="s">
        <v>80</v>
      </c>
      <c r="M3857" s="103" t="e">
        <f>#REF!</f>
        <v>#REF!</v>
      </c>
      <c r="N3857" s="103" t="e">
        <f>IF(M3857=0,"",CHOOSE(M3857,"49","53","55","56","56","手入力箇所","手入力箇所","手入力箇所","手入力箇所","手入力箇所","手入力箇所","手入力箇所","手入力箇所","手入力箇所","手入力箇所"))</f>
        <v>#REF!</v>
      </c>
    </row>
    <row r="3858" spans="1:14" ht="40.200000000000003" thickBot="1" x14ac:dyDescent="0.25">
      <c r="A3858" s="38" t="s">
        <v>81</v>
      </c>
      <c r="B3858" s="35">
        <v>232</v>
      </c>
      <c r="C3858" s="35">
        <v>232</v>
      </c>
      <c r="D3858" s="36"/>
      <c r="E3858" s="36"/>
      <c r="F3858" s="36"/>
      <c r="G3858" s="36"/>
      <c r="H3858" s="36"/>
      <c r="I3858" s="36"/>
      <c r="J3858" s="36"/>
      <c r="K3858" s="67"/>
      <c r="L3858" s="111" t="s">
        <v>81</v>
      </c>
      <c r="M3858" s="103" t="e">
        <f>#REF!</f>
        <v>#REF!</v>
      </c>
      <c r="N3858" s="103" t="e">
        <f>IF(M3858=0,"",CHOOSE(M3858,"232","232","手入力箇所","手入力箇所","手入力箇所","手入力箇所","手入力箇所","手入力箇所","手入力箇所","手入力箇所","手入力箇所","手入力箇所"))</f>
        <v>#REF!</v>
      </c>
    </row>
    <row r="3859" spans="1:14" ht="13.8" thickBot="1" x14ac:dyDescent="0.25">
      <c r="A3859" s="39" t="s">
        <v>82</v>
      </c>
      <c r="B3859" s="17">
        <v>6</v>
      </c>
      <c r="C3859" s="17">
        <v>9</v>
      </c>
      <c r="D3859" s="17">
        <v>11</v>
      </c>
      <c r="E3859" s="17">
        <v>13</v>
      </c>
      <c r="F3859" s="17">
        <v>18</v>
      </c>
      <c r="G3859" s="17">
        <v>26</v>
      </c>
      <c r="H3859" s="17">
        <v>35</v>
      </c>
      <c r="I3859" s="17">
        <v>43</v>
      </c>
      <c r="J3859" s="17">
        <v>49</v>
      </c>
      <c r="K3859" s="70"/>
      <c r="L3859" s="111" t="s">
        <v>82</v>
      </c>
      <c r="M3859" s="103" t="e">
        <f>#REF!</f>
        <v>#REF!</v>
      </c>
      <c r="N3859" s="103" t="e">
        <f>IF(M3859=0,"",CHOOSE(M3859,"6","9","11","13","13","18","18","18","18","18","26","26","26","26","26","26","26","26","26","26","35","35","35","35","35","35","35","35","35","35","43","43","43","43","43","43","43","43","43","43","49","49","49","49","49","49","49","49","49","49","手入力箇所","手入力箇所","手入力箇所","手入力箇所","手入力箇所","手入力箇所","手入力箇所","手入力箇所","手入力箇所","手入力箇所"))</f>
        <v>#REF!</v>
      </c>
    </row>
    <row r="3860" spans="1:14" ht="13.8" thickBot="1" x14ac:dyDescent="0.25">
      <c r="A3860" s="31" t="s">
        <v>83</v>
      </c>
      <c r="B3860" s="18">
        <v>6</v>
      </c>
      <c r="C3860" s="18">
        <v>10</v>
      </c>
      <c r="D3860" s="18">
        <v>14</v>
      </c>
      <c r="E3860" s="18">
        <v>17</v>
      </c>
      <c r="F3860" s="18">
        <v>29</v>
      </c>
      <c r="G3860" s="18">
        <v>50</v>
      </c>
      <c r="H3860" s="18">
        <v>76</v>
      </c>
      <c r="I3860" s="18">
        <v>100</v>
      </c>
      <c r="J3860" s="18">
        <v>123</v>
      </c>
      <c r="K3860" s="69"/>
      <c r="L3860" s="111" t="s">
        <v>83</v>
      </c>
      <c r="M3860" s="103" t="e">
        <f>#REF!</f>
        <v>#REF!</v>
      </c>
      <c r="N3860" s="103" t="e">
        <f>IF(M3860=0,"",CHOOSE(M3860,"6","10","14","17","17","29","29","29","29","29","50","50","50","50","50","50","50","50","50","50","76","76","76","76","76","76","76","76","76","76","100","100","100","100","100","100","100","100","100","100","123","123","123","123","123","123","123","123","123","123","手入力箇所","手入力箇所","手入力箇所","手入力箇所","手入力箇所","手入力箇所","手入力箇所","手入力箇所","手入力箇所"))</f>
        <v>#REF!</v>
      </c>
    </row>
    <row r="3861" spans="1:14" ht="27" thickBot="1" x14ac:dyDescent="0.25">
      <c r="A3861" s="32" t="s">
        <v>84</v>
      </c>
      <c r="B3861" s="20">
        <v>9</v>
      </c>
      <c r="C3861" s="20">
        <v>15</v>
      </c>
      <c r="D3861" s="20">
        <v>20</v>
      </c>
      <c r="E3861" s="20">
        <v>24</v>
      </c>
      <c r="F3861" s="20">
        <v>39</v>
      </c>
      <c r="G3861" s="20">
        <v>65</v>
      </c>
      <c r="H3861" s="63"/>
      <c r="I3861" s="63"/>
      <c r="J3861" s="63"/>
      <c r="K3861" s="106"/>
      <c r="L3861" s="111" t="s">
        <v>84</v>
      </c>
      <c r="M3861" s="103" t="e">
        <f>#REF!</f>
        <v>#REF!</v>
      </c>
      <c r="N3861" s="103" t="e">
        <f>IF(M3861=0,"",CHOOSE(M3861,"9","15","20","24","24","39","39","39","39","39","65","65","65","65","65","65","65","65","65","65","手入力箇所","手入力箇所","手入力箇所","手入力箇所","手入力箇所","手入力箇所","手入力箇所","手入力箇所","手入力箇所","手入力箇所"))</f>
        <v>#REF!</v>
      </c>
    </row>
    <row r="3864" spans="1:14" ht="13.8" thickBot="1" x14ac:dyDescent="0.25"/>
    <row r="3865" spans="1:14" ht="13.8" thickBot="1" x14ac:dyDescent="0.25">
      <c r="A3865" s="688" t="e">
        <f>#REF!</f>
        <v>#REF!</v>
      </c>
      <c r="B3865" s="688"/>
      <c r="C3865" s="688"/>
      <c r="D3865" s="689" t="s">
        <v>192</v>
      </c>
      <c r="E3865" s="689"/>
      <c r="F3865" s="689"/>
      <c r="G3865" s="689"/>
      <c r="H3865" s="689"/>
      <c r="I3865" s="689"/>
      <c r="J3865" s="689"/>
      <c r="K3865" s="689"/>
      <c r="L3865" s="689"/>
      <c r="M3865" s="689"/>
      <c r="N3865" s="689"/>
    </row>
    <row r="3866" spans="1:14" ht="13.8" thickBot="1" x14ac:dyDescent="0.25">
      <c r="A3866" s="65"/>
      <c r="B3866" s="33">
        <v>1</v>
      </c>
      <c r="C3866" s="24">
        <v>2</v>
      </c>
      <c r="D3866" s="24">
        <v>3</v>
      </c>
      <c r="E3866" s="24" t="s">
        <v>58</v>
      </c>
      <c r="F3866" s="24" t="s">
        <v>59</v>
      </c>
      <c r="G3866" s="24" t="s">
        <v>60</v>
      </c>
      <c r="H3866" s="24" t="s">
        <v>61</v>
      </c>
      <c r="I3866" s="24" t="s">
        <v>62</v>
      </c>
      <c r="J3866" s="24" t="s">
        <v>194</v>
      </c>
      <c r="K3866" s="25" t="s">
        <v>85</v>
      </c>
      <c r="L3866" s="105" t="s">
        <v>189</v>
      </c>
      <c r="M3866" s="105" t="s">
        <v>188</v>
      </c>
      <c r="N3866" s="105" t="s">
        <v>51</v>
      </c>
    </row>
    <row r="3867" spans="1:14" ht="13.8" thickBot="1" x14ac:dyDescent="0.25">
      <c r="A3867" s="26" t="s">
        <v>56</v>
      </c>
      <c r="B3867" s="22">
        <v>5</v>
      </c>
      <c r="C3867" s="22">
        <v>7</v>
      </c>
      <c r="D3867" s="22">
        <v>8</v>
      </c>
      <c r="E3867" s="22">
        <v>8</v>
      </c>
      <c r="F3867" s="22">
        <v>10</v>
      </c>
      <c r="G3867" s="22">
        <v>13</v>
      </c>
      <c r="H3867" s="22">
        <v>16</v>
      </c>
      <c r="I3867" s="22"/>
      <c r="J3867" s="23"/>
      <c r="K3867" s="1"/>
      <c r="L3867" s="26" t="s">
        <v>56</v>
      </c>
      <c r="M3867" s="104" t="e">
        <f>#REF!</f>
        <v>#REF!</v>
      </c>
      <c r="N3867" s="112" t="e">
        <f>IF(M3867=0,"",CHOOSE(M3867,"5","7","8","8","8","10","10","10","10","10","13","13","13","13","13","13","13","13","13","13","16","16","16","16","16","16","16","16","16","16","16","手入力箇所","手入力箇所","手入力箇所","手入力箇所","手入力箇所","手入力箇所","手入力箇所","手入力箇所","手入力箇所","手入力箇所"))</f>
        <v>#REF!</v>
      </c>
    </row>
    <row r="3868" spans="1:14" ht="13.8" thickBot="1" x14ac:dyDescent="0.25">
      <c r="A3868" s="27" t="s">
        <v>57</v>
      </c>
      <c r="B3868" s="18">
        <v>5</v>
      </c>
      <c r="C3868" s="18">
        <v>7</v>
      </c>
      <c r="D3868" s="18">
        <v>8</v>
      </c>
      <c r="E3868" s="18">
        <v>9</v>
      </c>
      <c r="F3868" s="18">
        <v>12</v>
      </c>
      <c r="G3868" s="18">
        <v>16</v>
      </c>
      <c r="H3868" s="18"/>
      <c r="I3868" s="18"/>
      <c r="J3868" s="62"/>
      <c r="K3868" s="19"/>
      <c r="L3868" s="27" t="s">
        <v>57</v>
      </c>
      <c r="M3868" s="104" t="e">
        <f>#REF!</f>
        <v>#REF!</v>
      </c>
      <c r="N3868" s="113" t="e">
        <f>IF(M3868=0,"",CHOOSE(M3868,"5","7","8","9","9","12","12","12","12","12","16","16","16","16","16","16","16","16","16","16","手入力箇所","手入力箇所","手入力箇所","手入力箇所","手入力箇所","手入力箇所","手入力箇所","手入力箇所","手入力箇所","手入力箇所"))</f>
        <v>#REF!</v>
      </c>
    </row>
    <row r="3869" spans="1:14" ht="48.6" thickBot="1" x14ac:dyDescent="0.25">
      <c r="A3869" s="28" t="s">
        <v>64</v>
      </c>
      <c r="B3869" s="18">
        <v>6</v>
      </c>
      <c r="C3869" s="18"/>
      <c r="D3869" s="18"/>
      <c r="E3869" s="18"/>
      <c r="F3869" s="18"/>
      <c r="G3869" s="18"/>
      <c r="H3869" s="18"/>
      <c r="I3869" s="18"/>
      <c r="J3869" s="62"/>
      <c r="K3869" s="19"/>
      <c r="L3869" s="28" t="s">
        <v>64</v>
      </c>
      <c r="M3869" s="104" t="e">
        <f>#REF!</f>
        <v>#REF!</v>
      </c>
      <c r="N3869" s="113" t="e">
        <f>IF(M3869=0,"",CHOOSE(M3869,"6","手入力箇所","手入力箇所","手入力箇所","手入力箇所","手入力箇所","手入力箇所","手入力箇所","手入力箇所","手入力箇所","手入力箇所","",""))</f>
        <v>#REF!</v>
      </c>
    </row>
    <row r="3870" spans="1:14" ht="48.6" thickBot="1" x14ac:dyDescent="0.25">
      <c r="A3870" s="28" t="s">
        <v>65</v>
      </c>
      <c r="B3870" s="18">
        <v>6</v>
      </c>
      <c r="C3870" s="18"/>
      <c r="D3870" s="18"/>
      <c r="E3870" s="18"/>
      <c r="F3870" s="18"/>
      <c r="G3870" s="18"/>
      <c r="H3870" s="18"/>
      <c r="I3870" s="18"/>
      <c r="J3870" s="62"/>
      <c r="K3870" s="19"/>
      <c r="L3870" s="28" t="s">
        <v>65</v>
      </c>
      <c r="M3870" s="104" t="e">
        <f>#REF!</f>
        <v>#REF!</v>
      </c>
      <c r="N3870" s="113" t="e">
        <f>IF(M3870=0,"",CHOOSE(M3870,"6","手入力箇所","手入力箇所","手入力箇所","手入力箇所","手入力箇所","手入力箇所","手入力箇所","手入力箇所","手入力箇所","手入力箇所","",""))</f>
        <v>#REF!</v>
      </c>
    </row>
    <row r="3871" spans="1:14" ht="24.6" thickBot="1" x14ac:dyDescent="0.25">
      <c r="A3871" s="28" t="s">
        <v>66</v>
      </c>
      <c r="B3871" s="18">
        <v>5</v>
      </c>
      <c r="C3871" s="18">
        <v>7</v>
      </c>
      <c r="D3871" s="18">
        <v>8</v>
      </c>
      <c r="E3871" s="18">
        <v>9</v>
      </c>
      <c r="F3871" s="18">
        <v>12</v>
      </c>
      <c r="G3871" s="18"/>
      <c r="H3871" s="18"/>
      <c r="I3871" s="18"/>
      <c r="J3871" s="62"/>
      <c r="K3871" s="19"/>
      <c r="L3871" s="28" t="s">
        <v>66</v>
      </c>
      <c r="M3871" s="104" t="e">
        <f>#REF!</f>
        <v>#REF!</v>
      </c>
      <c r="N3871" s="113" t="e">
        <f>IF(M3871=0,"",CHOOSE(M3871,"5","7","8","9","9","12","12","12","12","12","手入力箇所","手入力箇所","手入力箇所","手入力箇所","手入力箇所","手入力箇所","手入力箇所","手入力箇所","手入力箇所","手入力箇所"))</f>
        <v>#REF!</v>
      </c>
    </row>
    <row r="3872" spans="1:14" ht="36.6" thickBot="1" x14ac:dyDescent="0.25">
      <c r="A3872" s="28" t="s">
        <v>67</v>
      </c>
      <c r="B3872" s="18">
        <v>4</v>
      </c>
      <c r="C3872" s="18">
        <v>5</v>
      </c>
      <c r="D3872" s="18">
        <v>5</v>
      </c>
      <c r="E3872" s="18">
        <v>6</v>
      </c>
      <c r="F3872" s="18"/>
      <c r="G3872" s="18"/>
      <c r="H3872" s="18"/>
      <c r="I3872" s="18"/>
      <c r="J3872" s="62"/>
      <c r="K3872" s="19"/>
      <c r="L3872" s="28" t="s">
        <v>67</v>
      </c>
      <c r="M3872" s="104" t="e">
        <f>#REF!</f>
        <v>#REF!</v>
      </c>
      <c r="N3872" s="113" t="e">
        <f>IF(M3872=0,"",CHOOSE(M3872,"4","5","5","6","6","手入力箇所","手入力箇所","手入力箇所","手入力箇所","手入力箇所","手入力箇所","手入力箇所","手入力箇所","手入力箇所","手入力箇所"))</f>
        <v>#REF!</v>
      </c>
    </row>
    <row r="3873" spans="1:14" ht="24.6" thickBot="1" x14ac:dyDescent="0.25">
      <c r="A3873" s="28" t="s">
        <v>68</v>
      </c>
      <c r="B3873" s="18">
        <v>12</v>
      </c>
      <c r="C3873" s="18">
        <v>12</v>
      </c>
      <c r="D3873" s="18">
        <v>12</v>
      </c>
      <c r="E3873" s="18">
        <v>12</v>
      </c>
      <c r="F3873" s="18">
        <v>12</v>
      </c>
      <c r="G3873" s="18">
        <v>12</v>
      </c>
      <c r="H3873" s="18">
        <v>12</v>
      </c>
      <c r="I3873" s="18"/>
      <c r="J3873" s="62"/>
      <c r="K3873" s="19"/>
      <c r="L3873" s="28" t="s">
        <v>68</v>
      </c>
      <c r="M3873" s="104" t="e">
        <f>#REF!</f>
        <v>#REF!</v>
      </c>
      <c r="N3873" s="113" t="e">
        <f>IF(M3873=0,"",CHOOSE(M3873,"12","12","12","12","12","12","12","12","12","12","12","12","12","12","12","12","12","12","12","12","12","12","12","12","12","12","12","12","12","12","手入力箇所","手入力箇所","手入力箇所","手入力箇所","手入力箇所","手入力箇所","手入力箇所","手入力箇所","手入力箇所","手入力箇所"))</f>
        <v>#REF!</v>
      </c>
    </row>
    <row r="3874" spans="1:14" ht="36.6" thickBot="1" x14ac:dyDescent="0.25">
      <c r="A3874" s="28" t="s">
        <v>69</v>
      </c>
      <c r="B3874" s="18">
        <v>7</v>
      </c>
      <c r="C3874" s="18">
        <v>7</v>
      </c>
      <c r="D3874" s="18">
        <v>7</v>
      </c>
      <c r="E3874" s="18">
        <v>7</v>
      </c>
      <c r="F3874" s="18">
        <v>7</v>
      </c>
      <c r="G3874" s="18"/>
      <c r="H3874" s="18"/>
      <c r="I3874" s="18"/>
      <c r="J3874" s="62"/>
      <c r="K3874" s="19"/>
      <c r="L3874" s="28" t="s">
        <v>69</v>
      </c>
      <c r="M3874" s="104" t="e">
        <f>#REF!</f>
        <v>#REF!</v>
      </c>
      <c r="N3874" s="113" t="e">
        <f>IF(M3874=0,"",CHOOSE(M3874,"7","7","7","7","7","7","7","7","7","7","手入力箇所","手入力箇所","手入力箇所","手入力箇所","手入力箇所","手入力箇所","手入力箇所","手入力箇所","手入力箇所","手入力箇所"))</f>
        <v>#REF!</v>
      </c>
    </row>
    <row r="3875" spans="1:14" ht="13.8" thickBot="1" x14ac:dyDescent="0.25">
      <c r="A3875" s="27" t="s">
        <v>63</v>
      </c>
      <c r="B3875" s="18">
        <v>4</v>
      </c>
      <c r="C3875" s="18">
        <v>5</v>
      </c>
      <c r="D3875" s="18">
        <v>7</v>
      </c>
      <c r="E3875" s="18">
        <v>8</v>
      </c>
      <c r="F3875" s="18">
        <v>11</v>
      </c>
      <c r="G3875" s="18">
        <v>16</v>
      </c>
      <c r="H3875" s="18">
        <v>22</v>
      </c>
      <c r="I3875" s="18">
        <v>26</v>
      </c>
      <c r="J3875" s="18">
        <v>31</v>
      </c>
      <c r="K3875" s="19"/>
      <c r="L3875" s="27" t="s">
        <v>63</v>
      </c>
      <c r="M3875" s="104" t="e">
        <f>#REF!</f>
        <v>#REF!</v>
      </c>
      <c r="N3875" s="113" t="e">
        <f>IF(M3875=0,"",CHOOSE(M3875,"4","5","7","8","8","11","11","11","11","11","16","16","16","16","16","16","16","16","16","16","22","22","22","22","22","22","22","22","22","22","26","26","26","26","26","26","26","26","26","26","31","31","31","31","31","31","31","31","31","31","31","手入力箇所","手入力箇所","手入力箇所","手入力箇所","手入力箇所","手入力箇所","手入力箇所","手入力箇所","手入力箇所","手入力箇所"))</f>
        <v>#REF!</v>
      </c>
    </row>
    <row r="3876" spans="1:14" ht="24.6" thickBot="1" x14ac:dyDescent="0.25">
      <c r="A3876" s="28" t="s">
        <v>70</v>
      </c>
      <c r="B3876" s="18">
        <v>5</v>
      </c>
      <c r="C3876" s="18">
        <v>6</v>
      </c>
      <c r="D3876" s="18">
        <v>7</v>
      </c>
      <c r="E3876" s="18"/>
      <c r="F3876" s="18"/>
      <c r="G3876" s="18"/>
      <c r="H3876" s="18"/>
      <c r="I3876" s="18"/>
      <c r="J3876" s="62"/>
      <c r="K3876" s="19"/>
      <c r="L3876" s="28" t="s">
        <v>70</v>
      </c>
      <c r="M3876" s="104" t="e">
        <f>#REF!</f>
        <v>#REF!</v>
      </c>
      <c r="N3876" s="113" t="e">
        <f>IF(M3876=0,"",CHOOSE(M3876,"5","6","7","手入力箇所","手入力箇所","手入力箇所","手入力箇所","手入力箇所","手入力箇所","手入力箇所","手入力箇所","手入力箇所","手入力箇所"))</f>
        <v>#REF!</v>
      </c>
    </row>
    <row r="3877" spans="1:14" ht="13.8" thickBot="1" x14ac:dyDescent="0.25">
      <c r="A3877" s="29" t="s">
        <v>71</v>
      </c>
      <c r="B3877" s="18">
        <v>3</v>
      </c>
      <c r="C3877" s="18">
        <v>6</v>
      </c>
      <c r="D3877" s="18">
        <v>19</v>
      </c>
      <c r="E3877" s="18"/>
      <c r="F3877" s="18"/>
      <c r="G3877" s="18"/>
      <c r="H3877" s="18"/>
      <c r="I3877" s="18"/>
      <c r="J3877" s="62"/>
      <c r="K3877" s="19"/>
      <c r="L3877" s="29" t="s">
        <v>71</v>
      </c>
      <c r="M3877" s="104" t="e">
        <f>#REF!</f>
        <v>#REF!</v>
      </c>
      <c r="N3877" s="113" t="e">
        <f>IF(M3877=0,"",CHOOSE(M3877,"3","6","19","手入力箇所","手入力箇所","手入力箇所","手入力箇所","手入力箇所","手入力箇所","手入力箇所","手入力箇所","手入力箇所","手入力箇所"))</f>
        <v>#REF!</v>
      </c>
    </row>
    <row r="3878" spans="1:14" ht="13.8" thickBot="1" x14ac:dyDescent="0.25">
      <c r="A3878" s="29" t="s">
        <v>72</v>
      </c>
      <c r="B3878" s="18">
        <v>1</v>
      </c>
      <c r="C3878" s="18">
        <v>3</v>
      </c>
      <c r="D3878" s="18">
        <v>5</v>
      </c>
      <c r="E3878" s="18">
        <v>9</v>
      </c>
      <c r="F3878" s="18">
        <v>26</v>
      </c>
      <c r="G3878" s="18"/>
      <c r="H3878" s="18"/>
      <c r="I3878" s="18"/>
      <c r="J3878" s="62"/>
      <c r="K3878" s="19"/>
      <c r="L3878" s="29" t="s">
        <v>72</v>
      </c>
      <c r="M3878" s="104" t="e">
        <f>#REF!</f>
        <v>#REF!</v>
      </c>
      <c r="N3878" s="113" t="e">
        <f>IF(M3878=0,"",CHOOSE(M3878,"1","3","5","9","9","26","26","26","26","26","手入力箇所","手入力箇所","手入力箇所","手入力箇所","手入力箇所","手入力箇所","手入力箇所","手入力箇所","手入力箇所","手入力箇所"))</f>
        <v>#REF!</v>
      </c>
    </row>
    <row r="3879" spans="1:14" ht="13.8" thickBot="1" x14ac:dyDescent="0.25">
      <c r="A3879" s="29" t="s">
        <v>73</v>
      </c>
      <c r="B3879" s="18">
        <v>4</v>
      </c>
      <c r="C3879" s="18">
        <v>11</v>
      </c>
      <c r="D3879" s="18">
        <v>20</v>
      </c>
      <c r="E3879" s="18">
        <v>33</v>
      </c>
      <c r="F3879" s="18"/>
      <c r="G3879" s="18"/>
      <c r="H3879" s="18"/>
      <c r="I3879" s="18"/>
      <c r="J3879" s="62"/>
      <c r="K3879" s="19"/>
      <c r="L3879" s="29" t="s">
        <v>73</v>
      </c>
      <c r="M3879" s="104" t="e">
        <f>#REF!</f>
        <v>#REF!</v>
      </c>
      <c r="N3879" s="113" t="e">
        <f>IF(M3879=0,"",CHOOSE(M3879,"4","11","20","33","33","手入力箇所","手入力箇所","手入力箇所","手入力箇所","手入力箇所","手入力箇所","手入力箇所","手入力箇所","手入力箇所","手入力箇所"))</f>
        <v>#REF!</v>
      </c>
    </row>
    <row r="3880" spans="1:14" ht="37.200000000000003" thickBot="1" x14ac:dyDescent="0.25">
      <c r="A3880" s="30" t="s">
        <v>74</v>
      </c>
      <c r="B3880" s="18">
        <v>4</v>
      </c>
      <c r="C3880" s="18">
        <v>6</v>
      </c>
      <c r="D3880" s="18">
        <v>8</v>
      </c>
      <c r="E3880" s="18">
        <v>10</v>
      </c>
      <c r="F3880" s="18">
        <v>15</v>
      </c>
      <c r="G3880" s="18">
        <v>23</v>
      </c>
      <c r="H3880" s="18">
        <v>33</v>
      </c>
      <c r="I3880" s="18"/>
      <c r="J3880" s="62"/>
      <c r="K3880" s="19"/>
      <c r="L3880" s="30" t="s">
        <v>74</v>
      </c>
      <c r="M3880" s="104" t="e">
        <f>#REF!</f>
        <v>#REF!</v>
      </c>
      <c r="N3880" s="113" t="e">
        <f>IF(M3880=0,"",CHOOSE(M3880,"4","6","8","10","10","15","15","15","15","15","23","23","23","23","23","23","23","23","23","23","33","33","33","33","33","33","33","33","33","33","手入力箇所","手入力箇所","手入力箇所","手入力箇所","手入力箇所","手入力箇所","手入力箇所","手入力箇所","手入力箇所","手入力箇所"))</f>
        <v>#REF!</v>
      </c>
    </row>
    <row r="3881" spans="1:14" ht="13.8" thickBot="1" x14ac:dyDescent="0.25">
      <c r="A3881" s="29" t="s">
        <v>75</v>
      </c>
      <c r="B3881" s="18">
        <v>6</v>
      </c>
      <c r="C3881" s="18">
        <v>14</v>
      </c>
      <c r="D3881" s="18">
        <v>25</v>
      </c>
      <c r="E3881" s="18">
        <v>39</v>
      </c>
      <c r="F3881" s="18"/>
      <c r="G3881" s="18"/>
      <c r="H3881" s="18"/>
      <c r="I3881" s="18"/>
      <c r="J3881" s="62"/>
      <c r="K3881" s="19"/>
      <c r="L3881" s="29" t="s">
        <v>75</v>
      </c>
      <c r="M3881" s="104" t="e">
        <f>#REF!</f>
        <v>#REF!</v>
      </c>
      <c r="N3881" s="113" t="e">
        <f>IF(M3881=0,"",CHOOSE(M3881,"6","14","25","39","39","手入力箇所","手入力箇所","手入力箇所","手入力箇所","手入力箇所","手入力箇所","手入力箇所","手入力箇所","手入力箇所","手入力箇所"))</f>
        <v>#REF!</v>
      </c>
    </row>
    <row r="3882" spans="1:14" ht="37.200000000000003" thickBot="1" x14ac:dyDescent="0.25">
      <c r="A3882" s="30" t="s">
        <v>76</v>
      </c>
      <c r="B3882" s="18">
        <v>2</v>
      </c>
      <c r="C3882" s="18">
        <v>3</v>
      </c>
      <c r="D3882" s="18">
        <v>6</v>
      </c>
      <c r="E3882" s="18">
        <v>9</v>
      </c>
      <c r="F3882" s="18"/>
      <c r="G3882" s="18"/>
      <c r="H3882" s="18"/>
      <c r="I3882" s="18"/>
      <c r="J3882" s="62"/>
      <c r="K3882" s="19"/>
      <c r="L3882" s="30" t="s">
        <v>76</v>
      </c>
      <c r="M3882" s="104" t="e">
        <f>#REF!</f>
        <v>#REF!</v>
      </c>
      <c r="N3882" s="113" t="e">
        <f>IF(M3882=0,"",CHOOSE(M3882,"2","3","6","9","9","手入力箇所","手入力箇所","手入力箇所","手入力箇所","手入力箇所","手入力箇所","手入力箇所","手入力箇所","手入力箇所","手入力箇所"))</f>
        <v>#REF!</v>
      </c>
    </row>
    <row r="3883" spans="1:14" ht="27" thickBot="1" x14ac:dyDescent="0.25">
      <c r="A3883" s="31" t="s">
        <v>77</v>
      </c>
      <c r="B3883" s="18">
        <v>12</v>
      </c>
      <c r="C3883" s="18">
        <v>18</v>
      </c>
      <c r="D3883" s="18">
        <v>22</v>
      </c>
      <c r="E3883" s="18">
        <v>26</v>
      </c>
      <c r="F3883" s="62"/>
      <c r="G3883" s="62"/>
      <c r="H3883" s="62"/>
      <c r="I3883" s="62"/>
      <c r="J3883" s="62"/>
      <c r="K3883" s="19"/>
      <c r="L3883" s="31" t="s">
        <v>77</v>
      </c>
      <c r="M3883" s="104" t="e">
        <f>#REF!</f>
        <v>#REF!</v>
      </c>
      <c r="N3883" s="113" t="e">
        <f>IF(M3883=0,"",CHOOSE(M3883,"12","18","22","26","26","手入力箇所","手入力箇所","手入力箇所","手入力箇所","手入力箇所","手入力箇所","手入力箇所","手入力箇所","手入力箇所","手入力箇所"))</f>
        <v>#REF!</v>
      </c>
    </row>
    <row r="3884" spans="1:14" ht="40.200000000000003" thickBot="1" x14ac:dyDescent="0.25">
      <c r="A3884" s="31" t="s">
        <v>78</v>
      </c>
      <c r="B3884" s="18">
        <v>5</v>
      </c>
      <c r="C3884" s="18">
        <v>8</v>
      </c>
      <c r="D3884" s="18">
        <v>11</v>
      </c>
      <c r="E3884" s="18">
        <v>14</v>
      </c>
      <c r="F3884" s="62"/>
      <c r="G3884" s="62"/>
      <c r="H3884" s="62"/>
      <c r="I3884" s="62"/>
      <c r="J3884" s="62"/>
      <c r="K3884" s="19"/>
      <c r="L3884" s="31" t="s">
        <v>78</v>
      </c>
      <c r="M3884" s="104" t="e">
        <f>#REF!</f>
        <v>#REF!</v>
      </c>
      <c r="N3884" s="113" t="e">
        <f>IF(M3884=0,"",CHOOSE(M3884,"5","8","11","14","14","手入力箇所","手入力箇所","手入力箇所","手入力箇所","手入力箇所","手入力箇所","手入力箇所","手入力箇所","手入力箇所","手入力箇所"))</f>
        <v>#REF!</v>
      </c>
    </row>
    <row r="3885" spans="1:14" ht="27" thickBot="1" x14ac:dyDescent="0.25">
      <c r="A3885" s="31" t="s">
        <v>79</v>
      </c>
      <c r="B3885" s="18">
        <v>6</v>
      </c>
      <c r="C3885" s="18">
        <v>11</v>
      </c>
      <c r="D3885" s="18">
        <v>16</v>
      </c>
      <c r="E3885" s="18">
        <v>21</v>
      </c>
      <c r="F3885" s="62"/>
      <c r="G3885" s="62"/>
      <c r="H3885" s="62"/>
      <c r="I3885" s="62"/>
      <c r="J3885" s="62"/>
      <c r="K3885" s="19"/>
      <c r="L3885" s="31" t="s">
        <v>79</v>
      </c>
      <c r="M3885" s="104" t="e">
        <f>#REF!</f>
        <v>#REF!</v>
      </c>
      <c r="N3885" s="113" t="e">
        <f>IF(M3885=0,"",CHOOSE(M3885,"6","11","16","21","21","手入力箇所","手入力箇所","手入力箇所","手入力箇所","手入力箇所","手入力箇所","手入力箇所","手入力箇所","手入力箇所"))</f>
        <v>#REF!</v>
      </c>
    </row>
    <row r="3886" spans="1:14" ht="40.200000000000003" thickBot="1" x14ac:dyDescent="0.25">
      <c r="A3886" s="31" t="s">
        <v>80</v>
      </c>
      <c r="B3886" s="18">
        <v>5</v>
      </c>
      <c r="C3886" s="18">
        <v>7</v>
      </c>
      <c r="D3886" s="18">
        <v>9</v>
      </c>
      <c r="E3886" s="18">
        <v>10</v>
      </c>
      <c r="F3886" s="62"/>
      <c r="G3886" s="62"/>
      <c r="H3886" s="62"/>
      <c r="I3886" s="62"/>
      <c r="J3886" s="62"/>
      <c r="K3886" s="19"/>
      <c r="L3886" s="31" t="s">
        <v>80</v>
      </c>
      <c r="M3886" s="104" t="e">
        <f>#REF!</f>
        <v>#REF!</v>
      </c>
      <c r="N3886" s="113" t="e">
        <f>IF(M3886=0,"",CHOOSE(M3886,"5","7","9","10","10","手入力箇所","手入力箇所","手入力箇所","手入力箇所","手入力箇所","手入力箇所","手入力箇所","手入力箇所","手入力箇所"))</f>
        <v>#REF!</v>
      </c>
    </row>
    <row r="3887" spans="1:14" ht="40.200000000000003" thickBot="1" x14ac:dyDescent="0.25">
      <c r="A3887" s="31" t="s">
        <v>81</v>
      </c>
      <c r="B3887" s="18">
        <v>9</v>
      </c>
      <c r="C3887" s="18">
        <v>14</v>
      </c>
      <c r="D3887" s="62"/>
      <c r="E3887" s="62"/>
      <c r="F3887" s="62"/>
      <c r="G3887" s="62"/>
      <c r="H3887" s="62"/>
      <c r="I3887" s="62"/>
      <c r="J3887" s="62"/>
      <c r="K3887" s="19"/>
      <c r="L3887" s="31" t="s">
        <v>81</v>
      </c>
      <c r="M3887" s="104" t="e">
        <f>#REF!</f>
        <v>#REF!</v>
      </c>
      <c r="N3887" s="113" t="e">
        <f>IF(M3887=0,"",CHOOSE(M3887,"9","14","手入力箇所","手入力箇所","手入力箇所","手入力箇所","手入力箇所","手入力箇所","手入力箇所","手入力箇所","手入力箇所","手入力箇所"))</f>
        <v>#REF!</v>
      </c>
    </row>
    <row r="3888" spans="1:14" ht="13.8" thickBot="1" x14ac:dyDescent="0.25">
      <c r="A3888" s="31" t="s">
        <v>82</v>
      </c>
      <c r="B3888" s="18">
        <v>3</v>
      </c>
      <c r="C3888" s="18">
        <v>4</v>
      </c>
      <c r="D3888" s="18">
        <v>4</v>
      </c>
      <c r="E3888" s="18">
        <v>5</v>
      </c>
      <c r="F3888" s="18">
        <v>6</v>
      </c>
      <c r="G3888" s="18">
        <v>8</v>
      </c>
      <c r="H3888" s="18">
        <v>9</v>
      </c>
      <c r="I3888" s="18">
        <v>11</v>
      </c>
      <c r="J3888" s="18">
        <v>12</v>
      </c>
      <c r="K3888" s="19"/>
      <c r="L3888" s="31" t="s">
        <v>82</v>
      </c>
      <c r="M3888" s="104" t="e">
        <f>#REF!</f>
        <v>#REF!</v>
      </c>
      <c r="N3888" s="113" t="e">
        <f>IF(M3888=0,"",CHOOSE(M3888,"3","4","4","5","5","6","6","6","6","6","8","8","8","8","8","8","8","8","8","8","9","9","9","9","9","9","9","9","9","9","11","11","11","11","11","11","11","11","11","11","12","12","12","12","12","12","12","12","12","12","12","手入力箇所","手入力箇所","手入力箇所","手入力箇所","手入力箇所","手入力箇所","手入力箇所","手入力箇所","手入力箇所","手入力箇所"))</f>
        <v>#REF!</v>
      </c>
    </row>
    <row r="3889" spans="1:14" ht="13.8" thickBot="1" x14ac:dyDescent="0.25">
      <c r="A3889" s="31" t="s">
        <v>83</v>
      </c>
      <c r="B3889" s="18">
        <v>3</v>
      </c>
      <c r="C3889" s="18">
        <v>4</v>
      </c>
      <c r="D3889" s="18">
        <v>4</v>
      </c>
      <c r="E3889" s="18">
        <v>5</v>
      </c>
      <c r="F3889" s="18">
        <v>6</v>
      </c>
      <c r="G3889" s="18">
        <v>8</v>
      </c>
      <c r="H3889" s="18">
        <v>10</v>
      </c>
      <c r="I3889" s="18">
        <v>12</v>
      </c>
      <c r="J3889" s="18">
        <v>13</v>
      </c>
      <c r="K3889" s="19"/>
      <c r="L3889" s="31" t="s">
        <v>83</v>
      </c>
      <c r="M3889" s="104" t="e">
        <f>#REF!</f>
        <v>#REF!</v>
      </c>
      <c r="N3889" s="113" t="e">
        <f>IF(M3889=0,"",CHOOSE(M3889,"3","4","4","5","5","6","6","6","6","6","8","8","8","8","8","8","8","8","8","8","10","10","10","10","10","10","10","10","10","10","12","12","12","12","12","12","12","12","12","12","13","13","13","13","13","13","13","13","13","13","13","手入力箇所","手入力箇所","手入力箇所","手入力箇所","手入力箇所","手入力箇所","手入力箇所","手入力箇所","手入力箇所","手入力箇所"))</f>
        <v>#REF!</v>
      </c>
    </row>
    <row r="3890" spans="1:14" ht="27" thickBot="1" x14ac:dyDescent="0.25">
      <c r="A3890" s="32" t="s">
        <v>84</v>
      </c>
      <c r="B3890" s="20">
        <v>1</v>
      </c>
      <c r="C3890" s="20">
        <v>2</v>
      </c>
      <c r="D3890" s="20">
        <v>3</v>
      </c>
      <c r="E3890" s="20">
        <v>4</v>
      </c>
      <c r="F3890" s="20">
        <v>8</v>
      </c>
      <c r="G3890" s="20">
        <v>19</v>
      </c>
      <c r="H3890" s="63"/>
      <c r="I3890" s="63"/>
      <c r="J3890" s="63"/>
      <c r="K3890" s="21"/>
      <c r="L3890" s="32" t="s">
        <v>84</v>
      </c>
      <c r="M3890" s="104" t="e">
        <f>#REF!</f>
        <v>#REF!</v>
      </c>
      <c r="N3890" s="113" t="e">
        <f>IF(M3890=0,"",CHOOSE(M3890,"1","2","3","4","4","8","8","8","8","8","19","19","19","19","19","19","19","19","19","19","手入力箇所","手入力箇所","手入力箇所","手入力箇所","手入力箇所","手入力箇所","手入力箇所","手入力箇所","手入力箇所","手入力箇所"))</f>
        <v>#REF!</v>
      </c>
    </row>
    <row r="3891" spans="1:14" ht="13.8" thickBot="1" x14ac:dyDescent="0.25"/>
    <row r="3892" spans="1:14" ht="13.8" thickBot="1" x14ac:dyDescent="0.25">
      <c r="A3892" s="686" t="e">
        <f>A3865</f>
        <v>#REF!</v>
      </c>
      <c r="B3892" s="686"/>
      <c r="C3892" s="686"/>
      <c r="D3892" s="687" t="s">
        <v>193</v>
      </c>
      <c r="E3892" s="687"/>
      <c r="F3892" s="687"/>
      <c r="G3892" s="687"/>
      <c r="H3892" s="687"/>
      <c r="I3892" s="687"/>
      <c r="J3892" s="687"/>
      <c r="K3892" s="687"/>
      <c r="L3892" s="687"/>
      <c r="M3892" s="687"/>
      <c r="N3892" s="687"/>
    </row>
    <row r="3893" spans="1:14" ht="13.8" thickBot="1" x14ac:dyDescent="0.25">
      <c r="A3893" s="105"/>
      <c r="B3893" s="33">
        <v>1</v>
      </c>
      <c r="C3893" s="24">
        <v>2</v>
      </c>
      <c r="D3893" s="24">
        <v>3</v>
      </c>
      <c r="E3893" s="24" t="s">
        <v>58</v>
      </c>
      <c r="F3893" s="24" t="s">
        <v>59</v>
      </c>
      <c r="G3893" s="24" t="s">
        <v>60</v>
      </c>
      <c r="H3893" s="24" t="s">
        <v>61</v>
      </c>
      <c r="I3893" s="24" t="s">
        <v>62</v>
      </c>
      <c r="J3893" s="24" t="s">
        <v>194</v>
      </c>
      <c r="K3893" s="102" t="s">
        <v>85</v>
      </c>
      <c r="L3893" s="105" t="s">
        <v>189</v>
      </c>
      <c r="M3893" s="105" t="s">
        <v>188</v>
      </c>
      <c r="N3893" s="105" t="s">
        <v>51</v>
      </c>
    </row>
    <row r="3894" spans="1:14" ht="13.8" thickBot="1" x14ac:dyDescent="0.25">
      <c r="A3894" s="26" t="s">
        <v>56</v>
      </c>
      <c r="B3894" s="22">
        <v>16</v>
      </c>
      <c r="C3894" s="22">
        <v>25</v>
      </c>
      <c r="D3894" s="22">
        <v>32</v>
      </c>
      <c r="E3894" s="22">
        <v>38</v>
      </c>
      <c r="F3894" s="22">
        <v>56</v>
      </c>
      <c r="G3894" s="22">
        <v>87</v>
      </c>
      <c r="H3894" s="22">
        <v>121</v>
      </c>
      <c r="I3894" s="22"/>
      <c r="J3894" s="23"/>
      <c r="K3894" s="68"/>
      <c r="L3894" s="107" t="s">
        <v>56</v>
      </c>
      <c r="M3894" s="103" t="e">
        <f>#REF!</f>
        <v>#REF!</v>
      </c>
      <c r="N3894" s="103" t="e">
        <f>IF(M3894=0,"",CHOOSE(M3894,"16","25","32","38","38","56","56","56","56","56","87","87","87","87","87","87","87","87","87","87","121","121","121","121","121","121","121","121","121","121","手入力箇所","手入力箇所","手入力箇所","手入力箇所","手入力箇所","手入力箇所","手入力箇所","手入力箇所","手入力箇所","手入力箇所"))</f>
        <v>#REF!</v>
      </c>
    </row>
    <row r="3895" spans="1:14" ht="13.8" thickBot="1" x14ac:dyDescent="0.25">
      <c r="A3895" s="27" t="s">
        <v>57</v>
      </c>
      <c r="B3895" s="18">
        <v>25</v>
      </c>
      <c r="C3895" s="18">
        <v>33</v>
      </c>
      <c r="D3895" s="18">
        <v>40</v>
      </c>
      <c r="E3895" s="18">
        <v>45</v>
      </c>
      <c r="F3895" s="18">
        <v>58</v>
      </c>
      <c r="G3895" s="18">
        <v>79</v>
      </c>
      <c r="H3895" s="18"/>
      <c r="I3895" s="18"/>
      <c r="J3895" s="62"/>
      <c r="K3895" s="69"/>
      <c r="L3895" s="107" t="s">
        <v>57</v>
      </c>
      <c r="M3895" s="103" t="e">
        <f>#REF!</f>
        <v>#REF!</v>
      </c>
      <c r="N3895" s="103" t="e">
        <f>IF(M3895=0,"",CHOOSE(M3895,"25","33","40","45","45","58","58","58","58","58","79","79","79","79","79","79","79","79","79","79","手入力箇所","手入力箇所","手入力箇所","手入力箇所","手入力箇所","手入力箇所","手入力箇所","手入力箇所","手入力箇所","手入力箇所"))</f>
        <v>#REF!</v>
      </c>
    </row>
    <row r="3896" spans="1:14" ht="48.6" thickBot="1" x14ac:dyDescent="0.25">
      <c r="A3896" s="28" t="s">
        <v>64</v>
      </c>
      <c r="B3896" s="18">
        <v>32</v>
      </c>
      <c r="C3896" s="18"/>
      <c r="D3896" s="18"/>
      <c r="E3896" s="18"/>
      <c r="F3896" s="18"/>
      <c r="G3896" s="18"/>
      <c r="H3896" s="18"/>
      <c r="I3896" s="18"/>
      <c r="J3896" s="62"/>
      <c r="K3896" s="69"/>
      <c r="L3896" s="108" t="s">
        <v>64</v>
      </c>
      <c r="M3896" s="103" t="e">
        <f>#REF!</f>
        <v>#REF!</v>
      </c>
      <c r="N3896" s="103" t="e">
        <f>IF(M3896=0,"",CHOOSE(M3896,"32","手入力箇所","手入力箇所","手入力箇所","手入力箇所","手入力箇所","手入力箇所","手入力箇所","手入力箇所","手入力箇所","手入力箇所"))</f>
        <v>#REF!</v>
      </c>
    </row>
    <row r="3897" spans="1:14" ht="48.6" thickBot="1" x14ac:dyDescent="0.25">
      <c r="A3897" s="28" t="s">
        <v>65</v>
      </c>
      <c r="B3897" s="18">
        <v>36</v>
      </c>
      <c r="C3897" s="18"/>
      <c r="D3897" s="18"/>
      <c r="E3897" s="18"/>
      <c r="F3897" s="18"/>
      <c r="G3897" s="18"/>
      <c r="H3897" s="18"/>
      <c r="I3897" s="18"/>
      <c r="J3897" s="62"/>
      <c r="K3897" s="69"/>
      <c r="L3897" s="108" t="s">
        <v>65</v>
      </c>
      <c r="M3897" s="103" t="e">
        <f>#REF!</f>
        <v>#REF!</v>
      </c>
      <c r="N3897" s="103" t="e">
        <f>IF(M3897=0,"",CHOOSE(M3897,"36","手入力箇所","手入力箇所","手入力箇所","手入力箇所","手入力箇所","手入力箇所","手入力箇所","手入力箇所","手入力箇所","手入力箇所"))</f>
        <v>#REF!</v>
      </c>
    </row>
    <row r="3898" spans="1:14" ht="24.6" thickBot="1" x14ac:dyDescent="0.25">
      <c r="A3898" s="28" t="s">
        <v>66</v>
      </c>
      <c r="B3898" s="18">
        <v>24</v>
      </c>
      <c r="C3898" s="18">
        <v>30</v>
      </c>
      <c r="D3898" s="18">
        <v>33</v>
      </c>
      <c r="E3898" s="18">
        <v>35</v>
      </c>
      <c r="F3898" s="18">
        <v>42</v>
      </c>
      <c r="G3898" s="18"/>
      <c r="H3898" s="18"/>
      <c r="I3898" s="18"/>
      <c r="J3898" s="62"/>
      <c r="K3898" s="69"/>
      <c r="L3898" s="108" t="s">
        <v>66</v>
      </c>
      <c r="M3898" s="103" t="e">
        <f>#REF!</f>
        <v>#REF!</v>
      </c>
      <c r="N3898" s="103" t="e">
        <f>IF(M3898=0,"",CHOOSE(M3898,"24","30","33","35","35","42","42","42","42","42","手入力箇所","手入力箇所","手入力箇所","手入力箇所","手入力箇所","手入力箇所","手入力箇所","手入力箇所","手入力箇所","手入力箇所"))</f>
        <v>#REF!</v>
      </c>
    </row>
    <row r="3899" spans="1:14" ht="36.6" thickBot="1" x14ac:dyDescent="0.25">
      <c r="A3899" s="28" t="s">
        <v>67</v>
      </c>
      <c r="B3899" s="18">
        <v>7</v>
      </c>
      <c r="C3899" s="18">
        <v>12</v>
      </c>
      <c r="D3899" s="18">
        <v>16</v>
      </c>
      <c r="E3899" s="18">
        <v>19</v>
      </c>
      <c r="F3899" s="18"/>
      <c r="G3899" s="18"/>
      <c r="H3899" s="18"/>
      <c r="I3899" s="18"/>
      <c r="J3899" s="62"/>
      <c r="K3899" s="69"/>
      <c r="L3899" s="108" t="s">
        <v>67</v>
      </c>
      <c r="M3899" s="103" t="e">
        <f>#REF!</f>
        <v>#REF!</v>
      </c>
      <c r="N3899" s="103" t="e">
        <f>IF(M3899=0,"",CHOOSE(M3899,"7","12","16","19","19","手入力箇所","手入力箇所","手入力箇所","手入力箇所","手入力箇所","手入力箇所","手入力箇所","手入力箇所","手入力箇所","手入力箇所"))</f>
        <v>#REF!</v>
      </c>
    </row>
    <row r="3900" spans="1:14" ht="24.6" thickBot="1" x14ac:dyDescent="0.25">
      <c r="A3900" s="28" t="s">
        <v>68</v>
      </c>
      <c r="B3900" s="18">
        <v>21</v>
      </c>
      <c r="C3900" s="18">
        <v>35</v>
      </c>
      <c r="D3900" s="18">
        <v>48</v>
      </c>
      <c r="E3900" s="18">
        <v>59</v>
      </c>
      <c r="F3900" s="18">
        <v>94</v>
      </c>
      <c r="G3900" s="18">
        <v>159</v>
      </c>
      <c r="H3900" s="18">
        <v>235</v>
      </c>
      <c r="I3900" s="18"/>
      <c r="J3900" s="62"/>
      <c r="K3900" s="69"/>
      <c r="L3900" s="108" t="s">
        <v>68</v>
      </c>
      <c r="M3900" s="103" t="e">
        <f>#REF!</f>
        <v>#REF!</v>
      </c>
      <c r="N3900" s="103" t="e">
        <f>IF(M3900=0,"",CHOOSE(M3900,"21","35","48","59","59","94","94","94","94","94","159","159","159","159","159","159","159","159","159","159","235","235","235","235","235","235","235","235","235","235","手入力箇所","手入力箇所","手入力箇所","手入力箇所","手入力箇所","手入力箇所","手入力箇所","手入力箇所","手入力箇所","手入力箇所"))</f>
        <v>#REF!</v>
      </c>
    </row>
    <row r="3901" spans="1:14" ht="36.6" thickBot="1" x14ac:dyDescent="0.25">
      <c r="A3901" s="28" t="s">
        <v>69</v>
      </c>
      <c r="B3901" s="18">
        <v>22</v>
      </c>
      <c r="C3901" s="18">
        <v>26</v>
      </c>
      <c r="D3901" s="18">
        <v>28</v>
      </c>
      <c r="E3901" s="18">
        <v>29</v>
      </c>
      <c r="F3901" s="18">
        <v>34</v>
      </c>
      <c r="G3901" s="18"/>
      <c r="H3901" s="18"/>
      <c r="I3901" s="18"/>
      <c r="J3901" s="62"/>
      <c r="K3901" s="69"/>
      <c r="L3901" s="108" t="s">
        <v>69</v>
      </c>
      <c r="M3901" s="103" t="e">
        <f>#REF!</f>
        <v>#REF!</v>
      </c>
      <c r="N3901" s="103" t="e">
        <f>IF(M3901=0,"",CHOOSE(M3901,"22","26","28","29","29","34","34","34","34","34","手入力箇所","手入力箇所","手入力箇所","手入力箇所","手入力箇所","手入力箇所","手入力箇所","手入力箇所","手入力箇所","手入力箇所"))</f>
        <v>#REF!</v>
      </c>
    </row>
    <row r="3902" spans="1:14" ht="13.8" thickBot="1" x14ac:dyDescent="0.25">
      <c r="A3902" s="27" t="s">
        <v>63</v>
      </c>
      <c r="B3902" s="18">
        <v>21</v>
      </c>
      <c r="C3902" s="18">
        <v>33</v>
      </c>
      <c r="D3902" s="18">
        <v>46</v>
      </c>
      <c r="E3902" s="18">
        <v>56</v>
      </c>
      <c r="F3902" s="18">
        <v>89</v>
      </c>
      <c r="G3902" s="18">
        <v>151</v>
      </c>
      <c r="H3902" s="18">
        <v>224</v>
      </c>
      <c r="I3902" s="18">
        <v>289</v>
      </c>
      <c r="J3902" s="18">
        <v>350</v>
      </c>
      <c r="K3902" s="69"/>
      <c r="L3902" s="107" t="s">
        <v>63</v>
      </c>
      <c r="M3902" s="103" t="e">
        <f>#REF!</f>
        <v>#REF!</v>
      </c>
      <c r="N3902" s="103" t="e">
        <f>IF(M3902=0,"",CHOOSE(M3902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903" spans="1:14" ht="24.6" thickBot="1" x14ac:dyDescent="0.25">
      <c r="A3903" s="34" t="s">
        <v>70</v>
      </c>
      <c r="B3903" s="35">
        <v>13</v>
      </c>
      <c r="C3903" s="35">
        <v>33</v>
      </c>
      <c r="D3903" s="35">
        <v>59</v>
      </c>
      <c r="E3903" s="35"/>
      <c r="F3903" s="35"/>
      <c r="G3903" s="35"/>
      <c r="H3903" s="35"/>
      <c r="I3903" s="35"/>
      <c r="J3903" s="36"/>
      <c r="K3903" s="67"/>
      <c r="L3903" s="108" t="s">
        <v>70</v>
      </c>
      <c r="M3903" s="103" t="e">
        <f>#REF!</f>
        <v>#REF!</v>
      </c>
      <c r="N3903" s="103" t="e">
        <f>IF(M3903=0,"",CHOOSE(M3903,"13","33","59","手入力箇所","手入力箇所","手入力箇所","手入力箇所","手入力箇所","手入力箇所","手入力箇所","手入力箇所","手入力箇所","手入力箇所"))</f>
        <v>#REF!</v>
      </c>
    </row>
    <row r="3904" spans="1:14" ht="13.8" thickBot="1" x14ac:dyDescent="0.25">
      <c r="A3904" s="37" t="s">
        <v>71</v>
      </c>
      <c r="B3904" s="17">
        <v>23</v>
      </c>
      <c r="C3904" s="17">
        <v>39</v>
      </c>
      <c r="D3904" s="17">
        <v>97</v>
      </c>
      <c r="E3904" s="17"/>
      <c r="F3904" s="17"/>
      <c r="G3904" s="17"/>
      <c r="H3904" s="17"/>
      <c r="I3904" s="17"/>
      <c r="J3904" s="64"/>
      <c r="K3904" s="70"/>
      <c r="L3904" s="109" t="s">
        <v>71</v>
      </c>
      <c r="M3904" s="103" t="e">
        <f>#REF!</f>
        <v>#REF!</v>
      </c>
      <c r="N3904" s="103" t="e">
        <f>IF(M3904=0,"",CHOOSE(M3904,"23","39","97","手入力箇所","手入力箇所","手入力箇所","手入力箇所","手入力箇所","手入力箇所","手入力箇所","手入力箇所","手入力箇所","手入力箇所"))</f>
        <v>#REF!</v>
      </c>
    </row>
    <row r="3905" spans="1:14" ht="13.8" thickBot="1" x14ac:dyDescent="0.25">
      <c r="A3905" s="29" t="s">
        <v>72</v>
      </c>
      <c r="B3905" s="18">
        <v>21</v>
      </c>
      <c r="C3905" s="18">
        <v>37</v>
      </c>
      <c r="D3905" s="18">
        <v>58</v>
      </c>
      <c r="E3905" s="18">
        <v>76</v>
      </c>
      <c r="F3905" s="18">
        <v>137</v>
      </c>
      <c r="G3905" s="18"/>
      <c r="H3905" s="18"/>
      <c r="I3905" s="18"/>
      <c r="J3905" s="62"/>
      <c r="K3905" s="69"/>
      <c r="L3905" s="109" t="s">
        <v>72</v>
      </c>
      <c r="M3905" s="103" t="e">
        <f>#REF!</f>
        <v>#REF!</v>
      </c>
      <c r="N3905" s="103" t="e">
        <f>IF(M3905=0,"",CHOOSE(M3905,"21","37","58","76","76","137","137","137","137","137","手入力箇所","手入力箇所","手入力箇所","手入力箇所","手入力箇所","手入力箇所","手入力箇所","手入力箇所","手入力箇所","手入力箇所"))</f>
        <v>#REF!</v>
      </c>
    </row>
    <row r="3906" spans="1:14" ht="13.8" thickBot="1" x14ac:dyDescent="0.25">
      <c r="A3906" s="29" t="s">
        <v>73</v>
      </c>
      <c r="B3906" s="18">
        <v>48</v>
      </c>
      <c r="C3906" s="18">
        <v>93</v>
      </c>
      <c r="D3906" s="18">
        <v>138</v>
      </c>
      <c r="E3906" s="18">
        <v>183</v>
      </c>
      <c r="F3906" s="18"/>
      <c r="G3906" s="18"/>
      <c r="H3906" s="18"/>
      <c r="I3906" s="18"/>
      <c r="J3906" s="62"/>
      <c r="K3906" s="69"/>
      <c r="L3906" s="109" t="s">
        <v>73</v>
      </c>
      <c r="M3906" s="103" t="e">
        <f>#REF!</f>
        <v>#REF!</v>
      </c>
      <c r="N3906" s="103" t="e">
        <f>IF(M3906=0,"",CHOOSE(M3906,"48","93","138","183","183","手入力箇所","手入力箇所","手入力箇所","手入力箇所","手入力箇所","手入力箇所","手入力箇所","手入力箇所","手入力箇所","手入力箇所"))</f>
        <v>#REF!</v>
      </c>
    </row>
    <row r="3907" spans="1:14" ht="37.200000000000003" thickBot="1" x14ac:dyDescent="0.25">
      <c r="A3907" s="30" t="s">
        <v>74</v>
      </c>
      <c r="B3907" s="18">
        <v>13</v>
      </c>
      <c r="C3907" s="18">
        <v>26</v>
      </c>
      <c r="D3907" s="18">
        <v>40</v>
      </c>
      <c r="E3907" s="18">
        <v>55</v>
      </c>
      <c r="F3907" s="18">
        <v>107</v>
      </c>
      <c r="G3907" s="18">
        <v>224</v>
      </c>
      <c r="H3907" s="18">
        <v>386</v>
      </c>
      <c r="I3907" s="18"/>
      <c r="J3907" s="62"/>
      <c r="K3907" s="69"/>
      <c r="L3907" s="110" t="s">
        <v>74</v>
      </c>
      <c r="M3907" s="103" t="e">
        <f>#REF!</f>
        <v>#REF!</v>
      </c>
      <c r="N3907" s="103" t="e">
        <f>IF(M3907=0,"",CHOOSE(M3907,"13","26","40","55","55","107","107","107","107","107","224","224","224","224","224","224","224","224","224","224","386","386","386","386","386","386","386","386","386","386","手入力箇所","手入力箇所","手入力箇所","手入力箇所","手入力箇所","手入力箇所","手入力箇所","手入力箇所","手入力箇所","手入力箇所"))</f>
        <v>#REF!</v>
      </c>
    </row>
    <row r="3908" spans="1:14" ht="13.8" thickBot="1" x14ac:dyDescent="0.25">
      <c r="A3908" s="29" t="s">
        <v>75</v>
      </c>
      <c r="B3908" s="18">
        <v>36</v>
      </c>
      <c r="C3908" s="18">
        <v>98</v>
      </c>
      <c r="D3908" s="18">
        <v>173</v>
      </c>
      <c r="E3908" s="18">
        <v>274</v>
      </c>
      <c r="F3908" s="18"/>
      <c r="G3908" s="18"/>
      <c r="H3908" s="18"/>
      <c r="I3908" s="18"/>
      <c r="J3908" s="62"/>
      <c r="K3908" s="69"/>
      <c r="L3908" s="109" t="s">
        <v>75</v>
      </c>
      <c r="M3908" s="103" t="e">
        <f>#REF!</f>
        <v>#REF!</v>
      </c>
      <c r="N3908" s="103" t="e">
        <f>IF(M3908=0,"",CHOOSE(M3908,"36","98","173","274","274","手入力箇所","手入力箇所","手入力箇所","手入力箇所","手入力箇所","手入力箇所","手入力箇所","手入力箇所","手入力箇所","手入力箇所"))</f>
        <v>#REF!</v>
      </c>
    </row>
    <row r="3909" spans="1:14" ht="37.200000000000003" thickBot="1" x14ac:dyDescent="0.25">
      <c r="A3909" s="30" t="s">
        <v>76</v>
      </c>
      <c r="B3909" s="18">
        <v>127</v>
      </c>
      <c r="C3909" s="18">
        <v>127</v>
      </c>
      <c r="D3909" s="18">
        <v>127</v>
      </c>
      <c r="E3909" s="18">
        <v>127</v>
      </c>
      <c r="F3909" s="18"/>
      <c r="G3909" s="18"/>
      <c r="H3909" s="18"/>
      <c r="I3909" s="18"/>
      <c r="J3909" s="62"/>
      <c r="K3909" s="69"/>
      <c r="L3909" s="110" t="s">
        <v>76</v>
      </c>
      <c r="M3909" s="103" t="e">
        <f>#REF!</f>
        <v>#REF!</v>
      </c>
      <c r="N3909" s="103" t="e">
        <f>IF(M3909=0,"",CHOOSE(M3909,"127","127","127","127","127","手入力箇所","手入力箇所","手入力箇所","手入力箇所","手入力箇所","手入力箇所","手入力箇所","手入力箇所","手入力箇所","手入力箇所"))</f>
        <v>#REF!</v>
      </c>
    </row>
    <row r="3910" spans="1:14" ht="27" thickBot="1" x14ac:dyDescent="0.25">
      <c r="A3910" s="31" t="s">
        <v>77</v>
      </c>
      <c r="B3910" s="18">
        <v>42</v>
      </c>
      <c r="C3910" s="18">
        <v>90</v>
      </c>
      <c r="D3910" s="18">
        <v>141</v>
      </c>
      <c r="E3910" s="18">
        <v>193</v>
      </c>
      <c r="F3910" s="62"/>
      <c r="G3910" s="62"/>
      <c r="H3910" s="62"/>
      <c r="I3910" s="62"/>
      <c r="J3910" s="62"/>
      <c r="K3910" s="69"/>
      <c r="L3910" s="111" t="s">
        <v>77</v>
      </c>
      <c r="M3910" s="103" t="e">
        <f>#REF!</f>
        <v>#REF!</v>
      </c>
      <c r="N3910" s="103" t="e">
        <f>IF(M3910=0,"",CHOOSE(M3910,"42","90","141","193","1936","手入力箇所","手入力箇所","手入力箇所","手入力箇所","手入力箇所","手入力箇所","手入力箇所","手入力箇所","手入力箇所","手入力箇所"))</f>
        <v>#REF!</v>
      </c>
    </row>
    <row r="3911" spans="1:14" ht="40.200000000000003" thickBot="1" x14ac:dyDescent="0.25">
      <c r="A3911" s="31" t="s">
        <v>78</v>
      </c>
      <c r="B3911" s="18">
        <v>24</v>
      </c>
      <c r="C3911" s="18">
        <v>43</v>
      </c>
      <c r="D3911" s="18">
        <v>61</v>
      </c>
      <c r="E3911" s="18">
        <v>76</v>
      </c>
      <c r="F3911" s="62"/>
      <c r="G3911" s="62"/>
      <c r="H3911" s="62"/>
      <c r="I3911" s="62"/>
      <c r="J3911" s="62"/>
      <c r="K3911" s="69"/>
      <c r="L3911" s="111" t="s">
        <v>78</v>
      </c>
      <c r="M3911" s="103" t="e">
        <f>#REF!</f>
        <v>#REF!</v>
      </c>
      <c r="N3911" s="103" t="e">
        <f>IF(M3911=0,"",CHOOSE(M3911,"24","43","61","76","76","手入力箇所","手入力箇所","手入力箇所","手入力箇所","手入力箇所","手入力箇所","手入力箇所","手入力箇所","手入力箇所","手入力箇所"))</f>
        <v>#REF!</v>
      </c>
    </row>
    <row r="3912" spans="1:14" ht="27" thickBot="1" x14ac:dyDescent="0.25">
      <c r="A3912" s="31" t="s">
        <v>79</v>
      </c>
      <c r="B3912" s="18">
        <v>54</v>
      </c>
      <c r="C3912" s="18">
        <v>77</v>
      </c>
      <c r="D3912" s="18">
        <v>94</v>
      </c>
      <c r="E3912" s="18">
        <v>107</v>
      </c>
      <c r="F3912" s="62"/>
      <c r="G3912" s="62"/>
      <c r="H3912" s="62"/>
      <c r="I3912" s="62"/>
      <c r="J3912" s="62"/>
      <c r="K3912" s="69"/>
      <c r="L3912" s="111" t="s">
        <v>79</v>
      </c>
      <c r="M3912" s="103" t="e">
        <f>#REF!</f>
        <v>#REF!</v>
      </c>
      <c r="N3912" s="103" t="e">
        <f>IF(M3912=0,"",CHOOSE(M3912,"54","77","94","107","107","手入力箇所","手入力箇所","手入力箇所","手入力箇所","手入力箇所","手入力箇所","手入力箇所","手入力箇所","手入力箇所","手入力箇所"))</f>
        <v>#REF!</v>
      </c>
    </row>
    <row r="3913" spans="1:14" ht="40.200000000000003" thickBot="1" x14ac:dyDescent="0.25">
      <c r="A3913" s="31" t="s">
        <v>80</v>
      </c>
      <c r="B3913" s="18">
        <v>49</v>
      </c>
      <c r="C3913" s="18">
        <v>53</v>
      </c>
      <c r="D3913" s="18">
        <v>55</v>
      </c>
      <c r="E3913" s="18">
        <v>56</v>
      </c>
      <c r="F3913" s="62"/>
      <c r="G3913" s="62"/>
      <c r="H3913" s="62"/>
      <c r="I3913" s="62"/>
      <c r="J3913" s="62"/>
      <c r="K3913" s="69"/>
      <c r="L3913" s="111" t="s">
        <v>80</v>
      </c>
      <c r="M3913" s="103" t="e">
        <f>#REF!</f>
        <v>#REF!</v>
      </c>
      <c r="N3913" s="103" t="e">
        <f>IF(M3913=0,"",CHOOSE(M3913,"49","53","55","56","56","手入力箇所","手入力箇所","手入力箇所","手入力箇所","手入力箇所","手入力箇所","手入力箇所","手入力箇所","手入力箇所","手入力箇所"))</f>
        <v>#REF!</v>
      </c>
    </row>
    <row r="3914" spans="1:14" ht="40.200000000000003" thickBot="1" x14ac:dyDescent="0.25">
      <c r="A3914" s="38" t="s">
        <v>81</v>
      </c>
      <c r="B3914" s="35">
        <v>232</v>
      </c>
      <c r="C3914" s="35">
        <v>232</v>
      </c>
      <c r="D3914" s="36"/>
      <c r="E3914" s="36"/>
      <c r="F3914" s="36"/>
      <c r="G3914" s="36"/>
      <c r="H3914" s="36"/>
      <c r="I3914" s="36"/>
      <c r="J3914" s="36"/>
      <c r="K3914" s="67"/>
      <c r="L3914" s="111" t="s">
        <v>81</v>
      </c>
      <c r="M3914" s="103" t="e">
        <f>#REF!</f>
        <v>#REF!</v>
      </c>
      <c r="N3914" s="103" t="e">
        <f>IF(M3914=0,"",CHOOSE(M3914,"232","232","手入力箇所","手入力箇所","手入力箇所","手入力箇所","手入力箇所","手入力箇所","手入力箇所","手入力箇所","手入力箇所","手入力箇所"))</f>
        <v>#REF!</v>
      </c>
    </row>
    <row r="3915" spans="1:14" ht="13.8" thickBot="1" x14ac:dyDescent="0.25">
      <c r="A3915" s="39" t="s">
        <v>82</v>
      </c>
      <c r="B3915" s="17">
        <v>6</v>
      </c>
      <c r="C3915" s="17">
        <v>9</v>
      </c>
      <c r="D3915" s="17">
        <v>11</v>
      </c>
      <c r="E3915" s="17">
        <v>13</v>
      </c>
      <c r="F3915" s="17">
        <v>18</v>
      </c>
      <c r="G3915" s="17">
        <v>26</v>
      </c>
      <c r="H3915" s="17">
        <v>35</v>
      </c>
      <c r="I3915" s="17">
        <v>43</v>
      </c>
      <c r="J3915" s="17">
        <v>49</v>
      </c>
      <c r="K3915" s="70"/>
      <c r="L3915" s="111" t="s">
        <v>82</v>
      </c>
      <c r="M3915" s="103" t="e">
        <f>#REF!</f>
        <v>#REF!</v>
      </c>
      <c r="N3915" s="103" t="e">
        <f>IF(M3915=0,"",CHOOSE(M3915,"6","9","11","13","13","18","18","18","18","18","26","26","26","26","26","26","26","26","26","26","35","35","35","35","35","35","35","35","35","35","43","43","43","43","43","43","43","43","43","43","49","49","49","49","49","49","49","49","49","49","手入力箇所","手入力箇所","手入力箇所","手入力箇所","手入力箇所","手入力箇所","手入力箇所","手入力箇所","手入力箇所","手入力箇所"))</f>
        <v>#REF!</v>
      </c>
    </row>
    <row r="3916" spans="1:14" ht="13.8" thickBot="1" x14ac:dyDescent="0.25">
      <c r="A3916" s="31" t="s">
        <v>83</v>
      </c>
      <c r="B3916" s="18">
        <v>6</v>
      </c>
      <c r="C3916" s="18">
        <v>10</v>
      </c>
      <c r="D3916" s="18">
        <v>14</v>
      </c>
      <c r="E3916" s="18">
        <v>17</v>
      </c>
      <c r="F3916" s="18">
        <v>29</v>
      </c>
      <c r="G3916" s="18">
        <v>50</v>
      </c>
      <c r="H3916" s="18">
        <v>76</v>
      </c>
      <c r="I3916" s="18">
        <v>100</v>
      </c>
      <c r="J3916" s="18">
        <v>123</v>
      </c>
      <c r="K3916" s="69"/>
      <c r="L3916" s="111" t="s">
        <v>83</v>
      </c>
      <c r="M3916" s="103" t="e">
        <f>#REF!</f>
        <v>#REF!</v>
      </c>
      <c r="N3916" s="103" t="e">
        <f>IF(M3916=0,"",CHOOSE(M3916,"6","10","14","17","17","29","29","29","29","29","50","50","50","50","50","50","50","50","50","50","76","76","76","76","76","76","76","76","76","76","100","100","100","100","100","100","100","100","100","100","123","123","123","123","123","123","123","123","123","123","手入力箇所","手入力箇所","手入力箇所","手入力箇所","手入力箇所","手入力箇所","手入力箇所","手入力箇所","手入力箇所"))</f>
        <v>#REF!</v>
      </c>
    </row>
    <row r="3917" spans="1:14" ht="27" thickBot="1" x14ac:dyDescent="0.25">
      <c r="A3917" s="32" t="s">
        <v>84</v>
      </c>
      <c r="B3917" s="20">
        <v>9</v>
      </c>
      <c r="C3917" s="20">
        <v>15</v>
      </c>
      <c r="D3917" s="20">
        <v>20</v>
      </c>
      <c r="E3917" s="20">
        <v>24</v>
      </c>
      <c r="F3917" s="20">
        <v>39</v>
      </c>
      <c r="G3917" s="20">
        <v>65</v>
      </c>
      <c r="H3917" s="63"/>
      <c r="I3917" s="63"/>
      <c r="J3917" s="63"/>
      <c r="K3917" s="106"/>
      <c r="L3917" s="111" t="s">
        <v>84</v>
      </c>
      <c r="M3917" s="103" t="e">
        <f>#REF!</f>
        <v>#REF!</v>
      </c>
      <c r="N3917" s="103" t="e">
        <f>IF(M3917=0,"",CHOOSE(M3917,"9","15","20","24","24","39","39","39","39","39","65","65","65","65","65","65","65","65","65","65","手入力箇所","手入力箇所","手入力箇所","手入力箇所","手入力箇所","手入力箇所","手入力箇所","手入力箇所","手入力箇所","手入力箇所"))</f>
        <v>#REF!</v>
      </c>
    </row>
    <row r="3920" spans="1:14" ht="13.8" thickBot="1" x14ac:dyDescent="0.25"/>
    <row r="3921" spans="1:14" ht="13.8" thickBot="1" x14ac:dyDescent="0.25">
      <c r="A3921" s="688" t="e">
        <f>#REF!</f>
        <v>#REF!</v>
      </c>
      <c r="B3921" s="688"/>
      <c r="C3921" s="688"/>
      <c r="D3921" s="689" t="s">
        <v>192</v>
      </c>
      <c r="E3921" s="689"/>
      <c r="F3921" s="689"/>
      <c r="G3921" s="689"/>
      <c r="H3921" s="689"/>
      <c r="I3921" s="689"/>
      <c r="J3921" s="689"/>
      <c r="K3921" s="689"/>
      <c r="L3921" s="689"/>
      <c r="M3921" s="689"/>
      <c r="N3921" s="689"/>
    </row>
    <row r="3922" spans="1:14" ht="13.8" thickBot="1" x14ac:dyDescent="0.25">
      <c r="A3922" s="65"/>
      <c r="B3922" s="33">
        <v>1</v>
      </c>
      <c r="C3922" s="24">
        <v>2</v>
      </c>
      <c r="D3922" s="24">
        <v>3</v>
      </c>
      <c r="E3922" s="24" t="s">
        <v>58</v>
      </c>
      <c r="F3922" s="24" t="s">
        <v>59</v>
      </c>
      <c r="G3922" s="24" t="s">
        <v>60</v>
      </c>
      <c r="H3922" s="24" t="s">
        <v>61</v>
      </c>
      <c r="I3922" s="24" t="s">
        <v>62</v>
      </c>
      <c r="J3922" s="24" t="s">
        <v>194</v>
      </c>
      <c r="K3922" s="25" t="s">
        <v>85</v>
      </c>
      <c r="L3922" s="105" t="s">
        <v>189</v>
      </c>
      <c r="M3922" s="105" t="s">
        <v>188</v>
      </c>
      <c r="N3922" s="105" t="s">
        <v>51</v>
      </c>
    </row>
    <row r="3923" spans="1:14" ht="13.8" thickBot="1" x14ac:dyDescent="0.25">
      <c r="A3923" s="26" t="s">
        <v>56</v>
      </c>
      <c r="B3923" s="22">
        <v>5</v>
      </c>
      <c r="C3923" s="22">
        <v>7</v>
      </c>
      <c r="D3923" s="22">
        <v>8</v>
      </c>
      <c r="E3923" s="22">
        <v>8</v>
      </c>
      <c r="F3923" s="22">
        <v>10</v>
      </c>
      <c r="G3923" s="22">
        <v>13</v>
      </c>
      <c r="H3923" s="22">
        <v>16</v>
      </c>
      <c r="I3923" s="22"/>
      <c r="J3923" s="23"/>
      <c r="K3923" s="1"/>
      <c r="L3923" s="26" t="s">
        <v>56</v>
      </c>
      <c r="M3923" s="104" t="e">
        <f>#REF!</f>
        <v>#REF!</v>
      </c>
      <c r="N3923" s="112" t="e">
        <f>IF(M3923=0,"",CHOOSE(M3923,"5","7","8","8","8","10","10","10","10","10","13","13","13","13","13","13","13","13","13","13","16","16","16","16","16","16","16","16","16","16","16","手入力箇所","手入力箇所","手入力箇所","手入力箇所","手入力箇所","手入力箇所","手入力箇所","手入力箇所","手入力箇所","手入力箇所"))</f>
        <v>#REF!</v>
      </c>
    </row>
    <row r="3924" spans="1:14" ht="13.8" thickBot="1" x14ac:dyDescent="0.25">
      <c r="A3924" s="27" t="s">
        <v>57</v>
      </c>
      <c r="B3924" s="18">
        <v>5</v>
      </c>
      <c r="C3924" s="18">
        <v>7</v>
      </c>
      <c r="D3924" s="18">
        <v>8</v>
      </c>
      <c r="E3924" s="18">
        <v>9</v>
      </c>
      <c r="F3924" s="18">
        <v>12</v>
      </c>
      <c r="G3924" s="18">
        <v>16</v>
      </c>
      <c r="H3924" s="18"/>
      <c r="I3924" s="18"/>
      <c r="J3924" s="62"/>
      <c r="K3924" s="19"/>
      <c r="L3924" s="27" t="s">
        <v>57</v>
      </c>
      <c r="M3924" s="104" t="e">
        <f>#REF!</f>
        <v>#REF!</v>
      </c>
      <c r="N3924" s="113" t="e">
        <f>IF(M3924=0,"",CHOOSE(M3924,"5","7","8","9","9","12","12","12","12","12","16","16","16","16","16","16","16","16","16","16","手入力箇所","手入力箇所","手入力箇所","手入力箇所","手入力箇所","手入力箇所","手入力箇所","手入力箇所","手入力箇所","手入力箇所"))</f>
        <v>#REF!</v>
      </c>
    </row>
    <row r="3925" spans="1:14" ht="48.6" thickBot="1" x14ac:dyDescent="0.25">
      <c r="A3925" s="28" t="s">
        <v>64</v>
      </c>
      <c r="B3925" s="18">
        <v>6</v>
      </c>
      <c r="C3925" s="18"/>
      <c r="D3925" s="18"/>
      <c r="E3925" s="18"/>
      <c r="F3925" s="18"/>
      <c r="G3925" s="18"/>
      <c r="H3925" s="18"/>
      <c r="I3925" s="18"/>
      <c r="J3925" s="62"/>
      <c r="K3925" s="19"/>
      <c r="L3925" s="28" t="s">
        <v>64</v>
      </c>
      <c r="M3925" s="104" t="e">
        <f>#REF!</f>
        <v>#REF!</v>
      </c>
      <c r="N3925" s="113" t="e">
        <f>IF(M3925=0,"",CHOOSE(M3925,"6","手入力箇所","手入力箇所","手入力箇所","手入力箇所","手入力箇所","手入力箇所","手入力箇所","手入力箇所","手入力箇所","手入力箇所","",""))</f>
        <v>#REF!</v>
      </c>
    </row>
    <row r="3926" spans="1:14" ht="48.6" thickBot="1" x14ac:dyDescent="0.25">
      <c r="A3926" s="28" t="s">
        <v>65</v>
      </c>
      <c r="B3926" s="18">
        <v>6</v>
      </c>
      <c r="C3926" s="18"/>
      <c r="D3926" s="18"/>
      <c r="E3926" s="18"/>
      <c r="F3926" s="18"/>
      <c r="G3926" s="18"/>
      <c r="H3926" s="18"/>
      <c r="I3926" s="18"/>
      <c r="J3926" s="62"/>
      <c r="K3926" s="19"/>
      <c r="L3926" s="28" t="s">
        <v>65</v>
      </c>
      <c r="M3926" s="104" t="e">
        <f>#REF!</f>
        <v>#REF!</v>
      </c>
      <c r="N3926" s="113" t="e">
        <f>IF(M3926=0,"",CHOOSE(M3926,"6","手入力箇所","手入力箇所","手入力箇所","手入力箇所","手入力箇所","手入力箇所","手入力箇所","手入力箇所","手入力箇所","手入力箇所","",""))</f>
        <v>#REF!</v>
      </c>
    </row>
    <row r="3927" spans="1:14" ht="24.6" thickBot="1" x14ac:dyDescent="0.25">
      <c r="A3927" s="28" t="s">
        <v>66</v>
      </c>
      <c r="B3927" s="18">
        <v>5</v>
      </c>
      <c r="C3927" s="18">
        <v>7</v>
      </c>
      <c r="D3927" s="18">
        <v>8</v>
      </c>
      <c r="E3927" s="18">
        <v>9</v>
      </c>
      <c r="F3927" s="18">
        <v>12</v>
      </c>
      <c r="G3927" s="18"/>
      <c r="H3927" s="18"/>
      <c r="I3927" s="18"/>
      <c r="J3927" s="62"/>
      <c r="K3927" s="19"/>
      <c r="L3927" s="28" t="s">
        <v>66</v>
      </c>
      <c r="M3927" s="104" t="e">
        <f>#REF!</f>
        <v>#REF!</v>
      </c>
      <c r="N3927" s="113" t="e">
        <f>IF(M3927=0,"",CHOOSE(M3927,"5","7","8","9","9","12","12","12","12","12","手入力箇所","手入力箇所","手入力箇所","手入力箇所","手入力箇所","手入力箇所","手入力箇所","手入力箇所","手入力箇所","手入力箇所"))</f>
        <v>#REF!</v>
      </c>
    </row>
    <row r="3928" spans="1:14" ht="36.6" thickBot="1" x14ac:dyDescent="0.25">
      <c r="A3928" s="28" t="s">
        <v>67</v>
      </c>
      <c r="B3928" s="18">
        <v>4</v>
      </c>
      <c r="C3928" s="18">
        <v>5</v>
      </c>
      <c r="D3928" s="18">
        <v>5</v>
      </c>
      <c r="E3928" s="18">
        <v>6</v>
      </c>
      <c r="F3928" s="18"/>
      <c r="G3928" s="18"/>
      <c r="H3928" s="18"/>
      <c r="I3928" s="18"/>
      <c r="J3928" s="62"/>
      <c r="K3928" s="19"/>
      <c r="L3928" s="28" t="s">
        <v>67</v>
      </c>
      <c r="M3928" s="104" t="e">
        <f>#REF!</f>
        <v>#REF!</v>
      </c>
      <c r="N3928" s="113" t="e">
        <f>IF(M3928=0,"",CHOOSE(M3928,"4","5","5","6","6","手入力箇所","手入力箇所","手入力箇所","手入力箇所","手入力箇所","手入力箇所","手入力箇所","手入力箇所","手入力箇所","手入力箇所"))</f>
        <v>#REF!</v>
      </c>
    </row>
    <row r="3929" spans="1:14" ht="24.6" thickBot="1" x14ac:dyDescent="0.25">
      <c r="A3929" s="28" t="s">
        <v>68</v>
      </c>
      <c r="B3929" s="18">
        <v>12</v>
      </c>
      <c r="C3929" s="18">
        <v>12</v>
      </c>
      <c r="D3929" s="18">
        <v>12</v>
      </c>
      <c r="E3929" s="18">
        <v>12</v>
      </c>
      <c r="F3929" s="18">
        <v>12</v>
      </c>
      <c r="G3929" s="18">
        <v>12</v>
      </c>
      <c r="H3929" s="18">
        <v>12</v>
      </c>
      <c r="I3929" s="18"/>
      <c r="J3929" s="62"/>
      <c r="K3929" s="19"/>
      <c r="L3929" s="28" t="s">
        <v>68</v>
      </c>
      <c r="M3929" s="104" t="e">
        <f>#REF!</f>
        <v>#REF!</v>
      </c>
      <c r="N3929" s="113" t="e">
        <f>IF(M3929=0,"",CHOOSE(M3929,"12","12","12","12","12","12","12","12","12","12","12","12","12","12","12","12","12","12","12","12","12","12","12","12","12","12","12","12","12","12","手入力箇所","手入力箇所","手入力箇所","手入力箇所","手入力箇所","手入力箇所","手入力箇所","手入力箇所","手入力箇所","手入力箇所"))</f>
        <v>#REF!</v>
      </c>
    </row>
    <row r="3930" spans="1:14" ht="36.6" thickBot="1" x14ac:dyDescent="0.25">
      <c r="A3930" s="28" t="s">
        <v>69</v>
      </c>
      <c r="B3930" s="18">
        <v>7</v>
      </c>
      <c r="C3930" s="18">
        <v>7</v>
      </c>
      <c r="D3930" s="18">
        <v>7</v>
      </c>
      <c r="E3930" s="18">
        <v>7</v>
      </c>
      <c r="F3930" s="18">
        <v>7</v>
      </c>
      <c r="G3930" s="18"/>
      <c r="H3930" s="18"/>
      <c r="I3930" s="18"/>
      <c r="J3930" s="62"/>
      <c r="K3930" s="19"/>
      <c r="L3930" s="28" t="s">
        <v>69</v>
      </c>
      <c r="M3930" s="104" t="e">
        <f>#REF!</f>
        <v>#REF!</v>
      </c>
      <c r="N3930" s="113" t="e">
        <f>IF(M3930=0,"",CHOOSE(M3930,"7","7","7","7","7","7","7","7","7","7","手入力箇所","手入力箇所","手入力箇所","手入力箇所","手入力箇所","手入力箇所","手入力箇所","手入力箇所","手入力箇所","手入力箇所"))</f>
        <v>#REF!</v>
      </c>
    </row>
    <row r="3931" spans="1:14" ht="13.8" thickBot="1" x14ac:dyDescent="0.25">
      <c r="A3931" s="27" t="s">
        <v>63</v>
      </c>
      <c r="B3931" s="18">
        <v>4</v>
      </c>
      <c r="C3931" s="18">
        <v>5</v>
      </c>
      <c r="D3931" s="18">
        <v>7</v>
      </c>
      <c r="E3931" s="18">
        <v>8</v>
      </c>
      <c r="F3931" s="18">
        <v>11</v>
      </c>
      <c r="G3931" s="18">
        <v>16</v>
      </c>
      <c r="H3931" s="18">
        <v>22</v>
      </c>
      <c r="I3931" s="18">
        <v>26</v>
      </c>
      <c r="J3931" s="18">
        <v>31</v>
      </c>
      <c r="K3931" s="19"/>
      <c r="L3931" s="27" t="s">
        <v>63</v>
      </c>
      <c r="M3931" s="104" t="e">
        <f>#REF!</f>
        <v>#REF!</v>
      </c>
      <c r="N3931" s="113" t="e">
        <f>IF(M3931=0,"",CHOOSE(M3931,"4","5","7","8","8","11","11","11","11","11","16","16","16","16","16","16","16","16","16","16","22","22","22","22","22","22","22","22","22","22","26","26","26","26","26","26","26","26","26","26","31","31","31","31","31","31","31","31","31","31","31","手入力箇所","手入力箇所","手入力箇所","手入力箇所","手入力箇所","手入力箇所","手入力箇所","手入力箇所","手入力箇所","手入力箇所"))</f>
        <v>#REF!</v>
      </c>
    </row>
    <row r="3932" spans="1:14" ht="24.6" thickBot="1" x14ac:dyDescent="0.25">
      <c r="A3932" s="28" t="s">
        <v>70</v>
      </c>
      <c r="B3932" s="18">
        <v>5</v>
      </c>
      <c r="C3932" s="18">
        <v>6</v>
      </c>
      <c r="D3932" s="18">
        <v>7</v>
      </c>
      <c r="E3932" s="18"/>
      <c r="F3932" s="18"/>
      <c r="G3932" s="18"/>
      <c r="H3932" s="18"/>
      <c r="I3932" s="18"/>
      <c r="J3932" s="62"/>
      <c r="K3932" s="19"/>
      <c r="L3932" s="28" t="s">
        <v>70</v>
      </c>
      <c r="M3932" s="104" t="e">
        <f>#REF!</f>
        <v>#REF!</v>
      </c>
      <c r="N3932" s="113" t="e">
        <f>IF(M3932=0,"",CHOOSE(M3932,"5","6","7","手入力箇所","手入力箇所","手入力箇所","手入力箇所","手入力箇所","手入力箇所","手入力箇所","手入力箇所","手入力箇所","手入力箇所"))</f>
        <v>#REF!</v>
      </c>
    </row>
    <row r="3933" spans="1:14" ht="13.8" thickBot="1" x14ac:dyDescent="0.25">
      <c r="A3933" s="29" t="s">
        <v>71</v>
      </c>
      <c r="B3933" s="18">
        <v>3</v>
      </c>
      <c r="C3933" s="18">
        <v>6</v>
      </c>
      <c r="D3933" s="18">
        <v>19</v>
      </c>
      <c r="E3933" s="18"/>
      <c r="F3933" s="18"/>
      <c r="G3933" s="18"/>
      <c r="H3933" s="18"/>
      <c r="I3933" s="18"/>
      <c r="J3933" s="62"/>
      <c r="K3933" s="19"/>
      <c r="L3933" s="29" t="s">
        <v>71</v>
      </c>
      <c r="M3933" s="104" t="e">
        <f>#REF!</f>
        <v>#REF!</v>
      </c>
      <c r="N3933" s="113" t="e">
        <f>IF(M3933=0,"",CHOOSE(M3933,"3","6","19","手入力箇所","手入力箇所","手入力箇所","手入力箇所","手入力箇所","手入力箇所","手入力箇所","手入力箇所","手入力箇所","手入力箇所"))</f>
        <v>#REF!</v>
      </c>
    </row>
    <row r="3934" spans="1:14" ht="13.8" thickBot="1" x14ac:dyDescent="0.25">
      <c r="A3934" s="29" t="s">
        <v>72</v>
      </c>
      <c r="B3934" s="18">
        <v>1</v>
      </c>
      <c r="C3934" s="18">
        <v>3</v>
      </c>
      <c r="D3934" s="18">
        <v>5</v>
      </c>
      <c r="E3934" s="18">
        <v>9</v>
      </c>
      <c r="F3934" s="18">
        <v>26</v>
      </c>
      <c r="G3934" s="18"/>
      <c r="H3934" s="18"/>
      <c r="I3934" s="18"/>
      <c r="J3934" s="62"/>
      <c r="K3934" s="19"/>
      <c r="L3934" s="29" t="s">
        <v>72</v>
      </c>
      <c r="M3934" s="104" t="e">
        <f>#REF!</f>
        <v>#REF!</v>
      </c>
      <c r="N3934" s="113" t="e">
        <f>IF(M3934=0,"",CHOOSE(M3934,"1","3","5","9","9","26","26","26","26","26","手入力箇所","手入力箇所","手入力箇所","手入力箇所","手入力箇所","手入力箇所","手入力箇所","手入力箇所","手入力箇所","手入力箇所"))</f>
        <v>#REF!</v>
      </c>
    </row>
    <row r="3935" spans="1:14" ht="13.8" thickBot="1" x14ac:dyDescent="0.25">
      <c r="A3935" s="29" t="s">
        <v>73</v>
      </c>
      <c r="B3935" s="18">
        <v>4</v>
      </c>
      <c r="C3935" s="18">
        <v>11</v>
      </c>
      <c r="D3935" s="18">
        <v>20</v>
      </c>
      <c r="E3935" s="18">
        <v>33</v>
      </c>
      <c r="F3935" s="18"/>
      <c r="G3935" s="18"/>
      <c r="H3935" s="18"/>
      <c r="I3935" s="18"/>
      <c r="J3935" s="62"/>
      <c r="K3935" s="19"/>
      <c r="L3935" s="29" t="s">
        <v>73</v>
      </c>
      <c r="M3935" s="104" t="e">
        <f>#REF!</f>
        <v>#REF!</v>
      </c>
      <c r="N3935" s="113" t="e">
        <f>IF(M3935=0,"",CHOOSE(M3935,"4","11","20","33","33","手入力箇所","手入力箇所","手入力箇所","手入力箇所","手入力箇所","手入力箇所","手入力箇所","手入力箇所","手入力箇所","手入力箇所"))</f>
        <v>#REF!</v>
      </c>
    </row>
    <row r="3936" spans="1:14" ht="37.200000000000003" thickBot="1" x14ac:dyDescent="0.25">
      <c r="A3936" s="30" t="s">
        <v>74</v>
      </c>
      <c r="B3936" s="18">
        <v>4</v>
      </c>
      <c r="C3936" s="18">
        <v>6</v>
      </c>
      <c r="D3936" s="18">
        <v>8</v>
      </c>
      <c r="E3936" s="18">
        <v>10</v>
      </c>
      <c r="F3936" s="18">
        <v>15</v>
      </c>
      <c r="G3936" s="18">
        <v>23</v>
      </c>
      <c r="H3936" s="18">
        <v>33</v>
      </c>
      <c r="I3936" s="18"/>
      <c r="J3936" s="62"/>
      <c r="K3936" s="19"/>
      <c r="L3936" s="30" t="s">
        <v>74</v>
      </c>
      <c r="M3936" s="104" t="e">
        <f>#REF!</f>
        <v>#REF!</v>
      </c>
      <c r="N3936" s="113" t="e">
        <f>IF(M3936=0,"",CHOOSE(M3936,"4","6","8","10","10","15","15","15","15","15","23","23","23","23","23","23","23","23","23","23","33","33","33","33","33","33","33","33","33","33","手入力箇所","手入力箇所","手入力箇所","手入力箇所","手入力箇所","手入力箇所","手入力箇所","手入力箇所","手入力箇所","手入力箇所"))</f>
        <v>#REF!</v>
      </c>
    </row>
    <row r="3937" spans="1:14" ht="13.8" thickBot="1" x14ac:dyDescent="0.25">
      <c r="A3937" s="29" t="s">
        <v>75</v>
      </c>
      <c r="B3937" s="18">
        <v>6</v>
      </c>
      <c r="C3937" s="18">
        <v>14</v>
      </c>
      <c r="D3937" s="18">
        <v>25</v>
      </c>
      <c r="E3937" s="18">
        <v>39</v>
      </c>
      <c r="F3937" s="18"/>
      <c r="G3937" s="18"/>
      <c r="H3937" s="18"/>
      <c r="I3937" s="18"/>
      <c r="J3937" s="62"/>
      <c r="K3937" s="19"/>
      <c r="L3937" s="29" t="s">
        <v>75</v>
      </c>
      <c r="M3937" s="104" t="e">
        <f>#REF!</f>
        <v>#REF!</v>
      </c>
      <c r="N3937" s="113" t="e">
        <f>IF(M3937=0,"",CHOOSE(M3937,"6","14","25","39","39","手入力箇所","手入力箇所","手入力箇所","手入力箇所","手入力箇所","手入力箇所","手入力箇所","手入力箇所","手入力箇所","手入力箇所"))</f>
        <v>#REF!</v>
      </c>
    </row>
    <row r="3938" spans="1:14" ht="37.200000000000003" thickBot="1" x14ac:dyDescent="0.25">
      <c r="A3938" s="30" t="s">
        <v>76</v>
      </c>
      <c r="B3938" s="18">
        <v>2</v>
      </c>
      <c r="C3938" s="18">
        <v>3</v>
      </c>
      <c r="D3938" s="18">
        <v>6</v>
      </c>
      <c r="E3938" s="18">
        <v>9</v>
      </c>
      <c r="F3938" s="18"/>
      <c r="G3938" s="18"/>
      <c r="H3938" s="18"/>
      <c r="I3938" s="18"/>
      <c r="J3938" s="62"/>
      <c r="K3938" s="19"/>
      <c r="L3938" s="30" t="s">
        <v>76</v>
      </c>
      <c r="M3938" s="104" t="e">
        <f>#REF!</f>
        <v>#REF!</v>
      </c>
      <c r="N3938" s="113" t="e">
        <f>IF(M3938=0,"",CHOOSE(M3938,"2","3","6","9","9","手入力箇所","手入力箇所","手入力箇所","手入力箇所","手入力箇所","手入力箇所","手入力箇所","手入力箇所","手入力箇所","手入力箇所"))</f>
        <v>#REF!</v>
      </c>
    </row>
    <row r="3939" spans="1:14" ht="27" thickBot="1" x14ac:dyDescent="0.25">
      <c r="A3939" s="31" t="s">
        <v>77</v>
      </c>
      <c r="B3939" s="18">
        <v>12</v>
      </c>
      <c r="C3939" s="18">
        <v>18</v>
      </c>
      <c r="D3939" s="18">
        <v>22</v>
      </c>
      <c r="E3939" s="18">
        <v>26</v>
      </c>
      <c r="F3939" s="62"/>
      <c r="G3939" s="62"/>
      <c r="H3939" s="62"/>
      <c r="I3939" s="62"/>
      <c r="J3939" s="62"/>
      <c r="K3939" s="19"/>
      <c r="L3939" s="31" t="s">
        <v>77</v>
      </c>
      <c r="M3939" s="104" t="e">
        <f>#REF!</f>
        <v>#REF!</v>
      </c>
      <c r="N3939" s="113" t="e">
        <f>IF(M3939=0,"",CHOOSE(M3939,"12","18","22","26","26","手入力箇所","手入力箇所","手入力箇所","手入力箇所","手入力箇所","手入力箇所","手入力箇所","手入力箇所","手入力箇所","手入力箇所"))</f>
        <v>#REF!</v>
      </c>
    </row>
    <row r="3940" spans="1:14" ht="40.200000000000003" thickBot="1" x14ac:dyDescent="0.25">
      <c r="A3940" s="31" t="s">
        <v>78</v>
      </c>
      <c r="B3940" s="18">
        <v>5</v>
      </c>
      <c r="C3940" s="18">
        <v>8</v>
      </c>
      <c r="D3940" s="18">
        <v>11</v>
      </c>
      <c r="E3940" s="18">
        <v>14</v>
      </c>
      <c r="F3940" s="62"/>
      <c r="G3940" s="62"/>
      <c r="H3940" s="62"/>
      <c r="I3940" s="62"/>
      <c r="J3940" s="62"/>
      <c r="K3940" s="19"/>
      <c r="L3940" s="31" t="s">
        <v>78</v>
      </c>
      <c r="M3940" s="104" t="e">
        <f>#REF!</f>
        <v>#REF!</v>
      </c>
      <c r="N3940" s="113" t="e">
        <f>IF(M3940=0,"",CHOOSE(M3940,"5","8","11","14","14","手入力箇所","手入力箇所","手入力箇所","手入力箇所","手入力箇所","手入力箇所","手入力箇所","手入力箇所","手入力箇所","手入力箇所"))</f>
        <v>#REF!</v>
      </c>
    </row>
    <row r="3941" spans="1:14" ht="27" thickBot="1" x14ac:dyDescent="0.25">
      <c r="A3941" s="31" t="s">
        <v>79</v>
      </c>
      <c r="B3941" s="18">
        <v>6</v>
      </c>
      <c r="C3941" s="18">
        <v>11</v>
      </c>
      <c r="D3941" s="18">
        <v>16</v>
      </c>
      <c r="E3941" s="18">
        <v>21</v>
      </c>
      <c r="F3941" s="62"/>
      <c r="G3941" s="62"/>
      <c r="H3941" s="62"/>
      <c r="I3941" s="62"/>
      <c r="J3941" s="62"/>
      <c r="K3941" s="19"/>
      <c r="L3941" s="31" t="s">
        <v>79</v>
      </c>
      <c r="M3941" s="104" t="e">
        <f>#REF!</f>
        <v>#REF!</v>
      </c>
      <c r="N3941" s="113" t="e">
        <f>IF(M3941=0,"",CHOOSE(M3941,"6","11","16","21","21","手入力箇所","手入力箇所","手入力箇所","手入力箇所","手入力箇所","手入力箇所","手入力箇所","手入力箇所","手入力箇所"))</f>
        <v>#REF!</v>
      </c>
    </row>
    <row r="3942" spans="1:14" ht="40.200000000000003" thickBot="1" x14ac:dyDescent="0.25">
      <c r="A3942" s="31" t="s">
        <v>80</v>
      </c>
      <c r="B3942" s="18">
        <v>5</v>
      </c>
      <c r="C3942" s="18">
        <v>7</v>
      </c>
      <c r="D3942" s="18">
        <v>9</v>
      </c>
      <c r="E3942" s="18">
        <v>10</v>
      </c>
      <c r="F3942" s="62"/>
      <c r="G3942" s="62"/>
      <c r="H3942" s="62"/>
      <c r="I3942" s="62"/>
      <c r="J3942" s="62"/>
      <c r="K3942" s="19"/>
      <c r="L3942" s="31" t="s">
        <v>80</v>
      </c>
      <c r="M3942" s="104" t="e">
        <f>#REF!</f>
        <v>#REF!</v>
      </c>
      <c r="N3942" s="113" t="e">
        <f>IF(M3942=0,"",CHOOSE(M3942,"5","7","9","10","10","手入力箇所","手入力箇所","手入力箇所","手入力箇所","手入力箇所","手入力箇所","手入力箇所","手入力箇所","手入力箇所"))</f>
        <v>#REF!</v>
      </c>
    </row>
    <row r="3943" spans="1:14" ht="40.200000000000003" thickBot="1" x14ac:dyDescent="0.25">
      <c r="A3943" s="31" t="s">
        <v>81</v>
      </c>
      <c r="B3943" s="18">
        <v>9</v>
      </c>
      <c r="C3943" s="18">
        <v>14</v>
      </c>
      <c r="D3943" s="62"/>
      <c r="E3943" s="62"/>
      <c r="F3943" s="62"/>
      <c r="G3943" s="62"/>
      <c r="H3943" s="62"/>
      <c r="I3943" s="62"/>
      <c r="J3943" s="62"/>
      <c r="K3943" s="19"/>
      <c r="L3943" s="31" t="s">
        <v>81</v>
      </c>
      <c r="M3943" s="104" t="e">
        <f>#REF!</f>
        <v>#REF!</v>
      </c>
      <c r="N3943" s="113" t="e">
        <f>IF(M3943=0,"",CHOOSE(M3943,"9","14","手入力箇所","手入力箇所","手入力箇所","手入力箇所","手入力箇所","手入力箇所","手入力箇所","手入力箇所","手入力箇所","手入力箇所"))</f>
        <v>#REF!</v>
      </c>
    </row>
    <row r="3944" spans="1:14" ht="13.8" thickBot="1" x14ac:dyDescent="0.25">
      <c r="A3944" s="31" t="s">
        <v>82</v>
      </c>
      <c r="B3944" s="18">
        <v>3</v>
      </c>
      <c r="C3944" s="18">
        <v>4</v>
      </c>
      <c r="D3944" s="18">
        <v>4</v>
      </c>
      <c r="E3944" s="18">
        <v>5</v>
      </c>
      <c r="F3944" s="18">
        <v>6</v>
      </c>
      <c r="G3944" s="18">
        <v>8</v>
      </c>
      <c r="H3944" s="18">
        <v>9</v>
      </c>
      <c r="I3944" s="18">
        <v>11</v>
      </c>
      <c r="J3944" s="18">
        <v>12</v>
      </c>
      <c r="K3944" s="19"/>
      <c r="L3944" s="31" t="s">
        <v>82</v>
      </c>
      <c r="M3944" s="104" t="e">
        <f>#REF!</f>
        <v>#REF!</v>
      </c>
      <c r="N3944" s="113" t="e">
        <f>IF(M3944=0,"",CHOOSE(M3944,"3","4","4","5","5","6","6","6","6","6","8","8","8","8","8","8","8","8","8","8","9","9","9","9","9","9","9","9","9","9","11","11","11","11","11","11","11","11","11","11","12","12","12","12","12","12","12","12","12","12","12","手入力箇所","手入力箇所","手入力箇所","手入力箇所","手入力箇所","手入力箇所","手入力箇所","手入力箇所","手入力箇所","手入力箇所"))</f>
        <v>#REF!</v>
      </c>
    </row>
    <row r="3945" spans="1:14" ht="13.8" thickBot="1" x14ac:dyDescent="0.25">
      <c r="A3945" s="31" t="s">
        <v>83</v>
      </c>
      <c r="B3945" s="18">
        <v>3</v>
      </c>
      <c r="C3945" s="18">
        <v>4</v>
      </c>
      <c r="D3945" s="18">
        <v>4</v>
      </c>
      <c r="E3945" s="18">
        <v>5</v>
      </c>
      <c r="F3945" s="18">
        <v>6</v>
      </c>
      <c r="G3945" s="18">
        <v>8</v>
      </c>
      <c r="H3945" s="18">
        <v>10</v>
      </c>
      <c r="I3945" s="18">
        <v>12</v>
      </c>
      <c r="J3945" s="18">
        <v>13</v>
      </c>
      <c r="K3945" s="19"/>
      <c r="L3945" s="31" t="s">
        <v>83</v>
      </c>
      <c r="M3945" s="104" t="e">
        <f>#REF!</f>
        <v>#REF!</v>
      </c>
      <c r="N3945" s="113" t="e">
        <f>IF(M3945=0,"",CHOOSE(M3945,"3","4","4","5","5","6","6","6","6","6","8","8","8","8","8","8","8","8","8","8","10","10","10","10","10","10","10","10","10","10","12","12","12","12","12","12","12","12","12","12","13","13","13","13","13","13","13","13","13","13","13","手入力箇所","手入力箇所","手入力箇所","手入力箇所","手入力箇所","手入力箇所","手入力箇所","手入力箇所","手入力箇所","手入力箇所"))</f>
        <v>#REF!</v>
      </c>
    </row>
    <row r="3946" spans="1:14" ht="27" thickBot="1" x14ac:dyDescent="0.25">
      <c r="A3946" s="32" t="s">
        <v>84</v>
      </c>
      <c r="B3946" s="20">
        <v>1</v>
      </c>
      <c r="C3946" s="20">
        <v>2</v>
      </c>
      <c r="D3946" s="20">
        <v>3</v>
      </c>
      <c r="E3946" s="20">
        <v>4</v>
      </c>
      <c r="F3946" s="20">
        <v>8</v>
      </c>
      <c r="G3946" s="20">
        <v>19</v>
      </c>
      <c r="H3946" s="63"/>
      <c r="I3946" s="63"/>
      <c r="J3946" s="63"/>
      <c r="K3946" s="21"/>
      <c r="L3946" s="32" t="s">
        <v>84</v>
      </c>
      <c r="M3946" s="104" t="e">
        <f>#REF!</f>
        <v>#REF!</v>
      </c>
      <c r="N3946" s="113" t="e">
        <f>IF(M3946=0,"",CHOOSE(M3946,"1","2","3","4","4","8","8","8","8","8","19","19","19","19","19","19","19","19","19","19","手入力箇所","手入力箇所","手入力箇所","手入力箇所","手入力箇所","手入力箇所","手入力箇所","手入力箇所","手入力箇所","手入力箇所"))</f>
        <v>#REF!</v>
      </c>
    </row>
    <row r="3947" spans="1:14" ht="13.8" thickBot="1" x14ac:dyDescent="0.25"/>
    <row r="3948" spans="1:14" ht="13.8" thickBot="1" x14ac:dyDescent="0.25">
      <c r="A3948" s="686" t="e">
        <f>A3921</f>
        <v>#REF!</v>
      </c>
      <c r="B3948" s="686"/>
      <c r="C3948" s="686"/>
      <c r="D3948" s="687" t="s">
        <v>193</v>
      </c>
      <c r="E3948" s="687"/>
      <c r="F3948" s="687"/>
      <c r="G3948" s="687"/>
      <c r="H3948" s="687"/>
      <c r="I3948" s="687"/>
      <c r="J3948" s="687"/>
      <c r="K3948" s="687"/>
      <c r="L3948" s="687"/>
      <c r="M3948" s="687"/>
      <c r="N3948" s="687"/>
    </row>
    <row r="3949" spans="1:14" ht="13.8" thickBot="1" x14ac:dyDescent="0.25">
      <c r="A3949" s="105"/>
      <c r="B3949" s="33">
        <v>1</v>
      </c>
      <c r="C3949" s="24">
        <v>2</v>
      </c>
      <c r="D3949" s="24">
        <v>3</v>
      </c>
      <c r="E3949" s="24" t="s">
        <v>58</v>
      </c>
      <c r="F3949" s="24" t="s">
        <v>59</v>
      </c>
      <c r="G3949" s="24" t="s">
        <v>60</v>
      </c>
      <c r="H3949" s="24" t="s">
        <v>61</v>
      </c>
      <c r="I3949" s="24" t="s">
        <v>62</v>
      </c>
      <c r="J3949" s="24" t="s">
        <v>194</v>
      </c>
      <c r="K3949" s="102" t="s">
        <v>85</v>
      </c>
      <c r="L3949" s="105" t="s">
        <v>189</v>
      </c>
      <c r="M3949" s="105" t="s">
        <v>188</v>
      </c>
      <c r="N3949" s="105" t="s">
        <v>51</v>
      </c>
    </row>
    <row r="3950" spans="1:14" ht="13.8" thickBot="1" x14ac:dyDescent="0.25">
      <c r="A3950" s="26" t="s">
        <v>56</v>
      </c>
      <c r="B3950" s="22">
        <v>16</v>
      </c>
      <c r="C3950" s="22">
        <v>25</v>
      </c>
      <c r="D3950" s="22">
        <v>32</v>
      </c>
      <c r="E3950" s="22">
        <v>38</v>
      </c>
      <c r="F3950" s="22">
        <v>56</v>
      </c>
      <c r="G3950" s="22">
        <v>87</v>
      </c>
      <c r="H3950" s="22">
        <v>121</v>
      </c>
      <c r="I3950" s="22"/>
      <c r="J3950" s="23"/>
      <c r="K3950" s="68"/>
      <c r="L3950" s="107" t="s">
        <v>56</v>
      </c>
      <c r="M3950" s="103" t="e">
        <f>#REF!</f>
        <v>#REF!</v>
      </c>
      <c r="N3950" s="103" t="e">
        <f>IF(M3950=0,"",CHOOSE(M3950,"16","25","32","38","38","56","56","56","56","56","87","87","87","87","87","87","87","87","87","87","121","121","121","121","121","121","121","121","121","121","手入力箇所","手入力箇所","手入力箇所","手入力箇所","手入力箇所","手入力箇所","手入力箇所","手入力箇所","手入力箇所","手入力箇所"))</f>
        <v>#REF!</v>
      </c>
    </row>
    <row r="3951" spans="1:14" ht="13.8" thickBot="1" x14ac:dyDescent="0.25">
      <c r="A3951" s="27" t="s">
        <v>57</v>
      </c>
      <c r="B3951" s="18">
        <v>25</v>
      </c>
      <c r="C3951" s="18">
        <v>33</v>
      </c>
      <c r="D3951" s="18">
        <v>40</v>
      </c>
      <c r="E3951" s="18">
        <v>45</v>
      </c>
      <c r="F3951" s="18">
        <v>58</v>
      </c>
      <c r="G3951" s="18">
        <v>79</v>
      </c>
      <c r="H3951" s="18"/>
      <c r="I3951" s="18"/>
      <c r="J3951" s="62"/>
      <c r="K3951" s="69"/>
      <c r="L3951" s="107" t="s">
        <v>57</v>
      </c>
      <c r="M3951" s="103" t="e">
        <f>#REF!</f>
        <v>#REF!</v>
      </c>
      <c r="N3951" s="103" t="e">
        <f>IF(M3951=0,"",CHOOSE(M3951,"25","33","40","45","45","58","58","58","58","58","79","79","79","79","79","79","79","79","79","79","手入力箇所","手入力箇所","手入力箇所","手入力箇所","手入力箇所","手入力箇所","手入力箇所","手入力箇所","手入力箇所","手入力箇所"))</f>
        <v>#REF!</v>
      </c>
    </row>
    <row r="3952" spans="1:14" ht="48.6" thickBot="1" x14ac:dyDescent="0.25">
      <c r="A3952" s="28" t="s">
        <v>64</v>
      </c>
      <c r="B3952" s="18">
        <v>32</v>
      </c>
      <c r="C3952" s="18"/>
      <c r="D3952" s="18"/>
      <c r="E3952" s="18"/>
      <c r="F3952" s="18"/>
      <c r="G3952" s="18"/>
      <c r="H3952" s="18"/>
      <c r="I3952" s="18"/>
      <c r="J3952" s="62"/>
      <c r="K3952" s="69"/>
      <c r="L3952" s="108" t="s">
        <v>64</v>
      </c>
      <c r="M3952" s="103" t="e">
        <f>#REF!</f>
        <v>#REF!</v>
      </c>
      <c r="N3952" s="103" t="e">
        <f>IF(M3952=0,"",CHOOSE(M3952,"32","手入力箇所","手入力箇所","手入力箇所","手入力箇所","手入力箇所","手入力箇所","手入力箇所","手入力箇所","手入力箇所","手入力箇所"))</f>
        <v>#REF!</v>
      </c>
    </row>
    <row r="3953" spans="1:14" ht="48.6" thickBot="1" x14ac:dyDescent="0.25">
      <c r="A3953" s="28" t="s">
        <v>65</v>
      </c>
      <c r="B3953" s="18">
        <v>36</v>
      </c>
      <c r="C3953" s="18"/>
      <c r="D3953" s="18"/>
      <c r="E3953" s="18"/>
      <c r="F3953" s="18"/>
      <c r="G3953" s="18"/>
      <c r="H3953" s="18"/>
      <c r="I3953" s="18"/>
      <c r="J3953" s="62"/>
      <c r="K3953" s="69"/>
      <c r="L3953" s="108" t="s">
        <v>65</v>
      </c>
      <c r="M3953" s="103" t="e">
        <f>#REF!</f>
        <v>#REF!</v>
      </c>
      <c r="N3953" s="103" t="e">
        <f>IF(M3953=0,"",CHOOSE(M3953,"36","手入力箇所","手入力箇所","手入力箇所","手入力箇所","手入力箇所","手入力箇所","手入力箇所","手入力箇所","手入力箇所","手入力箇所"))</f>
        <v>#REF!</v>
      </c>
    </row>
    <row r="3954" spans="1:14" ht="24.6" thickBot="1" x14ac:dyDescent="0.25">
      <c r="A3954" s="28" t="s">
        <v>66</v>
      </c>
      <c r="B3954" s="18">
        <v>24</v>
      </c>
      <c r="C3954" s="18">
        <v>30</v>
      </c>
      <c r="D3954" s="18">
        <v>33</v>
      </c>
      <c r="E3954" s="18">
        <v>35</v>
      </c>
      <c r="F3954" s="18">
        <v>42</v>
      </c>
      <c r="G3954" s="18"/>
      <c r="H3954" s="18"/>
      <c r="I3954" s="18"/>
      <c r="J3954" s="62"/>
      <c r="K3954" s="69"/>
      <c r="L3954" s="108" t="s">
        <v>66</v>
      </c>
      <c r="M3954" s="103" t="e">
        <f>#REF!</f>
        <v>#REF!</v>
      </c>
      <c r="N3954" s="103" t="e">
        <f>IF(M3954=0,"",CHOOSE(M3954,"24","30","33","35","35","42","42","42","42","42","手入力箇所","手入力箇所","手入力箇所","手入力箇所","手入力箇所","手入力箇所","手入力箇所","手入力箇所","手入力箇所","手入力箇所"))</f>
        <v>#REF!</v>
      </c>
    </row>
    <row r="3955" spans="1:14" ht="36.6" thickBot="1" x14ac:dyDescent="0.25">
      <c r="A3955" s="28" t="s">
        <v>67</v>
      </c>
      <c r="B3955" s="18">
        <v>7</v>
      </c>
      <c r="C3955" s="18">
        <v>12</v>
      </c>
      <c r="D3955" s="18">
        <v>16</v>
      </c>
      <c r="E3955" s="18">
        <v>19</v>
      </c>
      <c r="F3955" s="18"/>
      <c r="G3955" s="18"/>
      <c r="H3955" s="18"/>
      <c r="I3955" s="18"/>
      <c r="J3955" s="62"/>
      <c r="K3955" s="69"/>
      <c r="L3955" s="108" t="s">
        <v>67</v>
      </c>
      <c r="M3955" s="103" t="e">
        <f>#REF!</f>
        <v>#REF!</v>
      </c>
      <c r="N3955" s="103" t="e">
        <f>IF(M3955=0,"",CHOOSE(M3955,"7","12","16","19","19","手入力箇所","手入力箇所","手入力箇所","手入力箇所","手入力箇所","手入力箇所","手入力箇所","手入力箇所","手入力箇所","手入力箇所"))</f>
        <v>#REF!</v>
      </c>
    </row>
    <row r="3956" spans="1:14" ht="24.6" thickBot="1" x14ac:dyDescent="0.25">
      <c r="A3956" s="28" t="s">
        <v>68</v>
      </c>
      <c r="B3956" s="18">
        <v>21</v>
      </c>
      <c r="C3956" s="18">
        <v>35</v>
      </c>
      <c r="D3956" s="18">
        <v>48</v>
      </c>
      <c r="E3956" s="18">
        <v>59</v>
      </c>
      <c r="F3956" s="18">
        <v>94</v>
      </c>
      <c r="G3956" s="18">
        <v>159</v>
      </c>
      <c r="H3956" s="18">
        <v>235</v>
      </c>
      <c r="I3956" s="18"/>
      <c r="J3956" s="62"/>
      <c r="K3956" s="69"/>
      <c r="L3956" s="108" t="s">
        <v>68</v>
      </c>
      <c r="M3956" s="103" t="e">
        <f>#REF!</f>
        <v>#REF!</v>
      </c>
      <c r="N3956" s="103" t="e">
        <f>IF(M3956=0,"",CHOOSE(M3956,"21","35","48","59","59","94","94","94","94","94","159","159","159","159","159","159","159","159","159","159","235","235","235","235","235","235","235","235","235","235","手入力箇所","手入力箇所","手入力箇所","手入力箇所","手入力箇所","手入力箇所","手入力箇所","手入力箇所","手入力箇所","手入力箇所"))</f>
        <v>#REF!</v>
      </c>
    </row>
    <row r="3957" spans="1:14" ht="36.6" thickBot="1" x14ac:dyDescent="0.25">
      <c r="A3957" s="28" t="s">
        <v>69</v>
      </c>
      <c r="B3957" s="18">
        <v>22</v>
      </c>
      <c r="C3957" s="18">
        <v>26</v>
      </c>
      <c r="D3957" s="18">
        <v>28</v>
      </c>
      <c r="E3957" s="18">
        <v>29</v>
      </c>
      <c r="F3957" s="18">
        <v>34</v>
      </c>
      <c r="G3957" s="18"/>
      <c r="H3957" s="18"/>
      <c r="I3957" s="18"/>
      <c r="J3957" s="62"/>
      <c r="K3957" s="69"/>
      <c r="L3957" s="108" t="s">
        <v>69</v>
      </c>
      <c r="M3957" s="103" t="e">
        <f>#REF!</f>
        <v>#REF!</v>
      </c>
      <c r="N3957" s="103" t="e">
        <f>IF(M3957=0,"",CHOOSE(M3957,"22","26","28","29","29","34","34","34","34","34","手入力箇所","手入力箇所","手入力箇所","手入力箇所","手入力箇所","手入力箇所","手入力箇所","手入力箇所","手入力箇所","手入力箇所"))</f>
        <v>#REF!</v>
      </c>
    </row>
    <row r="3958" spans="1:14" ht="13.8" thickBot="1" x14ac:dyDescent="0.25">
      <c r="A3958" s="27" t="s">
        <v>63</v>
      </c>
      <c r="B3958" s="18">
        <v>21</v>
      </c>
      <c r="C3958" s="18">
        <v>33</v>
      </c>
      <c r="D3958" s="18">
        <v>46</v>
      </c>
      <c r="E3958" s="18">
        <v>56</v>
      </c>
      <c r="F3958" s="18">
        <v>89</v>
      </c>
      <c r="G3958" s="18">
        <v>151</v>
      </c>
      <c r="H3958" s="18">
        <v>224</v>
      </c>
      <c r="I3958" s="18">
        <v>289</v>
      </c>
      <c r="J3958" s="18">
        <v>350</v>
      </c>
      <c r="K3958" s="69"/>
      <c r="L3958" s="107" t="s">
        <v>63</v>
      </c>
      <c r="M3958" s="103" t="e">
        <f>#REF!</f>
        <v>#REF!</v>
      </c>
      <c r="N3958" s="103" t="e">
        <f>IF(M3958=0,"",CHOOSE(M3958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3959" spans="1:14" ht="24.6" thickBot="1" x14ac:dyDescent="0.25">
      <c r="A3959" s="34" t="s">
        <v>70</v>
      </c>
      <c r="B3959" s="35">
        <v>13</v>
      </c>
      <c r="C3959" s="35">
        <v>33</v>
      </c>
      <c r="D3959" s="35">
        <v>59</v>
      </c>
      <c r="E3959" s="35"/>
      <c r="F3959" s="35"/>
      <c r="G3959" s="35"/>
      <c r="H3959" s="35"/>
      <c r="I3959" s="35"/>
      <c r="J3959" s="36"/>
      <c r="K3959" s="67"/>
      <c r="L3959" s="108" t="s">
        <v>70</v>
      </c>
      <c r="M3959" s="103" t="e">
        <f>#REF!</f>
        <v>#REF!</v>
      </c>
      <c r="N3959" s="103" t="e">
        <f>IF(M3959=0,"",CHOOSE(M3959,"13","33","59","手入力箇所","手入力箇所","手入力箇所","手入力箇所","手入力箇所","手入力箇所","手入力箇所","手入力箇所","手入力箇所","手入力箇所"))</f>
        <v>#REF!</v>
      </c>
    </row>
    <row r="3960" spans="1:14" ht="13.8" thickBot="1" x14ac:dyDescent="0.25">
      <c r="A3960" s="37" t="s">
        <v>71</v>
      </c>
      <c r="B3960" s="17">
        <v>23</v>
      </c>
      <c r="C3960" s="17">
        <v>39</v>
      </c>
      <c r="D3960" s="17">
        <v>97</v>
      </c>
      <c r="E3960" s="17"/>
      <c r="F3960" s="17"/>
      <c r="G3960" s="17"/>
      <c r="H3960" s="17"/>
      <c r="I3960" s="17"/>
      <c r="J3960" s="64"/>
      <c r="K3960" s="70"/>
      <c r="L3960" s="109" t="s">
        <v>71</v>
      </c>
      <c r="M3960" s="103" t="e">
        <f>#REF!</f>
        <v>#REF!</v>
      </c>
      <c r="N3960" s="103" t="e">
        <f>IF(M3960=0,"",CHOOSE(M3960,"23","39","97","手入力箇所","手入力箇所","手入力箇所","手入力箇所","手入力箇所","手入力箇所","手入力箇所","手入力箇所","手入力箇所","手入力箇所"))</f>
        <v>#REF!</v>
      </c>
    </row>
    <row r="3961" spans="1:14" ht="13.8" thickBot="1" x14ac:dyDescent="0.25">
      <c r="A3961" s="29" t="s">
        <v>72</v>
      </c>
      <c r="B3961" s="18">
        <v>21</v>
      </c>
      <c r="C3961" s="18">
        <v>37</v>
      </c>
      <c r="D3961" s="18">
        <v>58</v>
      </c>
      <c r="E3961" s="18">
        <v>76</v>
      </c>
      <c r="F3961" s="18">
        <v>137</v>
      </c>
      <c r="G3961" s="18"/>
      <c r="H3961" s="18"/>
      <c r="I3961" s="18"/>
      <c r="J3961" s="62"/>
      <c r="K3961" s="69"/>
      <c r="L3961" s="109" t="s">
        <v>72</v>
      </c>
      <c r="M3961" s="103" t="e">
        <f>#REF!</f>
        <v>#REF!</v>
      </c>
      <c r="N3961" s="103" t="e">
        <f>IF(M3961=0,"",CHOOSE(M3961,"21","37","58","76","76","137","137","137","137","137","手入力箇所","手入力箇所","手入力箇所","手入力箇所","手入力箇所","手入力箇所","手入力箇所","手入力箇所","手入力箇所","手入力箇所"))</f>
        <v>#REF!</v>
      </c>
    </row>
    <row r="3962" spans="1:14" ht="13.8" thickBot="1" x14ac:dyDescent="0.25">
      <c r="A3962" s="29" t="s">
        <v>73</v>
      </c>
      <c r="B3962" s="18">
        <v>48</v>
      </c>
      <c r="C3962" s="18">
        <v>93</v>
      </c>
      <c r="D3962" s="18">
        <v>138</v>
      </c>
      <c r="E3962" s="18">
        <v>183</v>
      </c>
      <c r="F3962" s="18"/>
      <c r="G3962" s="18"/>
      <c r="H3962" s="18"/>
      <c r="I3962" s="18"/>
      <c r="J3962" s="62"/>
      <c r="K3962" s="69"/>
      <c r="L3962" s="109" t="s">
        <v>73</v>
      </c>
      <c r="M3962" s="103" t="e">
        <f>#REF!</f>
        <v>#REF!</v>
      </c>
      <c r="N3962" s="103" t="e">
        <f>IF(M3962=0,"",CHOOSE(M3962,"48","93","138","183","183","手入力箇所","手入力箇所","手入力箇所","手入力箇所","手入力箇所","手入力箇所","手入力箇所","手入力箇所","手入力箇所","手入力箇所"))</f>
        <v>#REF!</v>
      </c>
    </row>
    <row r="3963" spans="1:14" ht="37.200000000000003" thickBot="1" x14ac:dyDescent="0.25">
      <c r="A3963" s="30" t="s">
        <v>74</v>
      </c>
      <c r="B3963" s="18">
        <v>13</v>
      </c>
      <c r="C3963" s="18">
        <v>26</v>
      </c>
      <c r="D3963" s="18">
        <v>40</v>
      </c>
      <c r="E3963" s="18">
        <v>55</v>
      </c>
      <c r="F3963" s="18">
        <v>107</v>
      </c>
      <c r="G3963" s="18">
        <v>224</v>
      </c>
      <c r="H3963" s="18">
        <v>386</v>
      </c>
      <c r="I3963" s="18"/>
      <c r="J3963" s="62"/>
      <c r="K3963" s="69"/>
      <c r="L3963" s="110" t="s">
        <v>74</v>
      </c>
      <c r="M3963" s="103" t="e">
        <f>#REF!</f>
        <v>#REF!</v>
      </c>
      <c r="N3963" s="103" t="e">
        <f>IF(M3963=0,"",CHOOSE(M3963,"13","26","40","55","55","107","107","107","107","107","224","224","224","224","224","224","224","224","224","224","386","386","386","386","386","386","386","386","386","386","手入力箇所","手入力箇所","手入力箇所","手入力箇所","手入力箇所","手入力箇所","手入力箇所","手入力箇所","手入力箇所","手入力箇所"))</f>
        <v>#REF!</v>
      </c>
    </row>
    <row r="3964" spans="1:14" ht="13.8" thickBot="1" x14ac:dyDescent="0.25">
      <c r="A3964" s="29" t="s">
        <v>75</v>
      </c>
      <c r="B3964" s="18">
        <v>36</v>
      </c>
      <c r="C3964" s="18">
        <v>98</v>
      </c>
      <c r="D3964" s="18">
        <v>173</v>
      </c>
      <c r="E3964" s="18">
        <v>274</v>
      </c>
      <c r="F3964" s="18"/>
      <c r="G3964" s="18"/>
      <c r="H3964" s="18"/>
      <c r="I3964" s="18"/>
      <c r="J3964" s="62"/>
      <c r="K3964" s="69"/>
      <c r="L3964" s="109" t="s">
        <v>75</v>
      </c>
      <c r="M3964" s="103" t="e">
        <f>#REF!</f>
        <v>#REF!</v>
      </c>
      <c r="N3964" s="103" t="e">
        <f>IF(M3964=0,"",CHOOSE(M3964,"36","98","173","274","274","手入力箇所","手入力箇所","手入力箇所","手入力箇所","手入力箇所","手入力箇所","手入力箇所","手入力箇所","手入力箇所","手入力箇所"))</f>
        <v>#REF!</v>
      </c>
    </row>
    <row r="3965" spans="1:14" ht="37.200000000000003" thickBot="1" x14ac:dyDescent="0.25">
      <c r="A3965" s="30" t="s">
        <v>76</v>
      </c>
      <c r="B3965" s="18">
        <v>127</v>
      </c>
      <c r="C3965" s="18">
        <v>127</v>
      </c>
      <c r="D3965" s="18">
        <v>127</v>
      </c>
      <c r="E3965" s="18">
        <v>127</v>
      </c>
      <c r="F3965" s="18"/>
      <c r="G3965" s="18"/>
      <c r="H3965" s="18"/>
      <c r="I3965" s="18"/>
      <c r="J3965" s="62"/>
      <c r="K3965" s="69"/>
      <c r="L3965" s="110" t="s">
        <v>76</v>
      </c>
      <c r="M3965" s="103" t="e">
        <f>#REF!</f>
        <v>#REF!</v>
      </c>
      <c r="N3965" s="103" t="e">
        <f>IF(M3965=0,"",CHOOSE(M3965,"127","127","127","127","127","手入力箇所","手入力箇所","手入力箇所","手入力箇所","手入力箇所","手入力箇所","手入力箇所","手入力箇所","手入力箇所","手入力箇所"))</f>
        <v>#REF!</v>
      </c>
    </row>
    <row r="3966" spans="1:14" ht="27" thickBot="1" x14ac:dyDescent="0.25">
      <c r="A3966" s="31" t="s">
        <v>77</v>
      </c>
      <c r="B3966" s="18">
        <v>42</v>
      </c>
      <c r="C3966" s="18">
        <v>90</v>
      </c>
      <c r="D3966" s="18">
        <v>141</v>
      </c>
      <c r="E3966" s="18">
        <v>193</v>
      </c>
      <c r="F3966" s="62"/>
      <c r="G3966" s="62"/>
      <c r="H3966" s="62"/>
      <c r="I3966" s="62"/>
      <c r="J3966" s="62"/>
      <c r="K3966" s="69"/>
      <c r="L3966" s="111" t="s">
        <v>77</v>
      </c>
      <c r="M3966" s="103" t="e">
        <f>#REF!</f>
        <v>#REF!</v>
      </c>
      <c r="N3966" s="103" t="e">
        <f>IF(M3966=0,"",CHOOSE(M3966,"42","90","141","193","1936","手入力箇所","手入力箇所","手入力箇所","手入力箇所","手入力箇所","手入力箇所","手入力箇所","手入力箇所","手入力箇所","手入力箇所"))</f>
        <v>#REF!</v>
      </c>
    </row>
    <row r="3967" spans="1:14" ht="40.200000000000003" thickBot="1" x14ac:dyDescent="0.25">
      <c r="A3967" s="31" t="s">
        <v>78</v>
      </c>
      <c r="B3967" s="18">
        <v>24</v>
      </c>
      <c r="C3967" s="18">
        <v>43</v>
      </c>
      <c r="D3967" s="18">
        <v>61</v>
      </c>
      <c r="E3967" s="18">
        <v>76</v>
      </c>
      <c r="F3967" s="62"/>
      <c r="G3967" s="62"/>
      <c r="H3967" s="62"/>
      <c r="I3967" s="62"/>
      <c r="J3967" s="62"/>
      <c r="K3967" s="69"/>
      <c r="L3967" s="111" t="s">
        <v>78</v>
      </c>
      <c r="M3967" s="103" t="e">
        <f>#REF!</f>
        <v>#REF!</v>
      </c>
      <c r="N3967" s="103" t="e">
        <f>IF(M3967=0,"",CHOOSE(M3967,"24","43","61","76","76","手入力箇所","手入力箇所","手入力箇所","手入力箇所","手入力箇所","手入力箇所","手入力箇所","手入力箇所","手入力箇所","手入力箇所"))</f>
        <v>#REF!</v>
      </c>
    </row>
    <row r="3968" spans="1:14" ht="27" thickBot="1" x14ac:dyDescent="0.25">
      <c r="A3968" s="31" t="s">
        <v>79</v>
      </c>
      <c r="B3968" s="18">
        <v>54</v>
      </c>
      <c r="C3968" s="18">
        <v>77</v>
      </c>
      <c r="D3968" s="18">
        <v>94</v>
      </c>
      <c r="E3968" s="18">
        <v>107</v>
      </c>
      <c r="F3968" s="62"/>
      <c r="G3968" s="62"/>
      <c r="H3968" s="62"/>
      <c r="I3968" s="62"/>
      <c r="J3968" s="62"/>
      <c r="K3968" s="69"/>
      <c r="L3968" s="111" t="s">
        <v>79</v>
      </c>
      <c r="M3968" s="103" t="e">
        <f>#REF!</f>
        <v>#REF!</v>
      </c>
      <c r="N3968" s="103" t="e">
        <f>IF(M3968=0,"",CHOOSE(M3968,"54","77","94","107","107","手入力箇所","手入力箇所","手入力箇所","手入力箇所","手入力箇所","手入力箇所","手入力箇所","手入力箇所","手入力箇所","手入力箇所"))</f>
        <v>#REF!</v>
      </c>
    </row>
    <row r="3969" spans="1:14" ht="40.200000000000003" thickBot="1" x14ac:dyDescent="0.25">
      <c r="A3969" s="31" t="s">
        <v>80</v>
      </c>
      <c r="B3969" s="18">
        <v>49</v>
      </c>
      <c r="C3969" s="18">
        <v>53</v>
      </c>
      <c r="D3969" s="18">
        <v>55</v>
      </c>
      <c r="E3969" s="18">
        <v>56</v>
      </c>
      <c r="F3969" s="62"/>
      <c r="G3969" s="62"/>
      <c r="H3969" s="62"/>
      <c r="I3969" s="62"/>
      <c r="J3969" s="62"/>
      <c r="K3969" s="69"/>
      <c r="L3969" s="111" t="s">
        <v>80</v>
      </c>
      <c r="M3969" s="103" t="e">
        <f>#REF!</f>
        <v>#REF!</v>
      </c>
      <c r="N3969" s="103" t="e">
        <f>IF(M3969=0,"",CHOOSE(M3969,"49","53","55","56","56","手入力箇所","手入力箇所","手入力箇所","手入力箇所","手入力箇所","手入力箇所","手入力箇所","手入力箇所","手入力箇所","手入力箇所"))</f>
        <v>#REF!</v>
      </c>
    </row>
    <row r="3970" spans="1:14" ht="40.200000000000003" thickBot="1" x14ac:dyDescent="0.25">
      <c r="A3970" s="38" t="s">
        <v>81</v>
      </c>
      <c r="B3970" s="35">
        <v>232</v>
      </c>
      <c r="C3970" s="35">
        <v>232</v>
      </c>
      <c r="D3970" s="36"/>
      <c r="E3970" s="36"/>
      <c r="F3970" s="36"/>
      <c r="G3970" s="36"/>
      <c r="H3970" s="36"/>
      <c r="I3970" s="36"/>
      <c r="J3970" s="36"/>
      <c r="K3970" s="67"/>
      <c r="L3970" s="111" t="s">
        <v>81</v>
      </c>
      <c r="M3970" s="103" t="e">
        <f>#REF!</f>
        <v>#REF!</v>
      </c>
      <c r="N3970" s="103" t="e">
        <f>IF(M3970=0,"",CHOOSE(M3970,"232","232","手入力箇所","手入力箇所","手入力箇所","手入力箇所","手入力箇所","手入力箇所","手入力箇所","手入力箇所","手入力箇所","手入力箇所"))</f>
        <v>#REF!</v>
      </c>
    </row>
    <row r="3971" spans="1:14" ht="13.8" thickBot="1" x14ac:dyDescent="0.25">
      <c r="A3971" s="39" t="s">
        <v>82</v>
      </c>
      <c r="B3971" s="17">
        <v>6</v>
      </c>
      <c r="C3971" s="17">
        <v>9</v>
      </c>
      <c r="D3971" s="17">
        <v>11</v>
      </c>
      <c r="E3971" s="17">
        <v>13</v>
      </c>
      <c r="F3971" s="17">
        <v>18</v>
      </c>
      <c r="G3971" s="17">
        <v>26</v>
      </c>
      <c r="H3971" s="17">
        <v>35</v>
      </c>
      <c r="I3971" s="17">
        <v>43</v>
      </c>
      <c r="J3971" s="17">
        <v>49</v>
      </c>
      <c r="K3971" s="70"/>
      <c r="L3971" s="111" t="s">
        <v>82</v>
      </c>
      <c r="M3971" s="103" t="e">
        <f>#REF!</f>
        <v>#REF!</v>
      </c>
      <c r="N3971" s="103" t="e">
        <f>IF(M3971=0,"",CHOOSE(M3971,"6","9","11","13","13","18","18","18","18","18","26","26","26","26","26","26","26","26","26","26","35","35","35","35","35","35","35","35","35","35","43","43","43","43","43","43","43","43","43","43","49","49","49","49","49","49","49","49","49","49","手入力箇所","手入力箇所","手入力箇所","手入力箇所","手入力箇所","手入力箇所","手入力箇所","手入力箇所","手入力箇所","手入力箇所"))</f>
        <v>#REF!</v>
      </c>
    </row>
    <row r="3972" spans="1:14" ht="13.8" thickBot="1" x14ac:dyDescent="0.25">
      <c r="A3972" s="31" t="s">
        <v>83</v>
      </c>
      <c r="B3972" s="18">
        <v>6</v>
      </c>
      <c r="C3972" s="18">
        <v>10</v>
      </c>
      <c r="D3972" s="18">
        <v>14</v>
      </c>
      <c r="E3972" s="18">
        <v>17</v>
      </c>
      <c r="F3972" s="18">
        <v>29</v>
      </c>
      <c r="G3972" s="18">
        <v>50</v>
      </c>
      <c r="H3972" s="18">
        <v>76</v>
      </c>
      <c r="I3972" s="18">
        <v>100</v>
      </c>
      <c r="J3972" s="18">
        <v>123</v>
      </c>
      <c r="K3972" s="69"/>
      <c r="L3972" s="111" t="s">
        <v>83</v>
      </c>
      <c r="M3972" s="103" t="e">
        <f>#REF!</f>
        <v>#REF!</v>
      </c>
      <c r="N3972" s="103" t="e">
        <f>IF(M3972=0,"",CHOOSE(M3972,"6","10","14","17","17","29","29","29","29","29","50","50","50","50","50","50","50","50","50","50","76","76","76","76","76","76","76","76","76","76","100","100","100","100","100","100","100","100","100","100","123","123","123","123","123","123","123","123","123","123","手入力箇所","手入力箇所","手入力箇所","手入力箇所","手入力箇所","手入力箇所","手入力箇所","手入力箇所","手入力箇所"))</f>
        <v>#REF!</v>
      </c>
    </row>
    <row r="3973" spans="1:14" ht="27" thickBot="1" x14ac:dyDescent="0.25">
      <c r="A3973" s="32" t="s">
        <v>84</v>
      </c>
      <c r="B3973" s="20">
        <v>9</v>
      </c>
      <c r="C3973" s="20">
        <v>15</v>
      </c>
      <c r="D3973" s="20">
        <v>20</v>
      </c>
      <c r="E3973" s="20">
        <v>24</v>
      </c>
      <c r="F3973" s="20">
        <v>39</v>
      </c>
      <c r="G3973" s="20">
        <v>65</v>
      </c>
      <c r="H3973" s="63"/>
      <c r="I3973" s="63"/>
      <c r="J3973" s="63"/>
      <c r="K3973" s="106"/>
      <c r="L3973" s="111" t="s">
        <v>84</v>
      </c>
      <c r="M3973" s="103" t="e">
        <f>#REF!</f>
        <v>#REF!</v>
      </c>
      <c r="N3973" s="103" t="e">
        <f>IF(M3973=0,"",CHOOSE(M3973,"9","15","20","24","24","39","39","39","39","39","65","65","65","65","65","65","65","65","65","65","手入力箇所","手入力箇所","手入力箇所","手入力箇所","手入力箇所","手入力箇所","手入力箇所","手入力箇所","手入力箇所","手入力箇所"))</f>
        <v>#REF!</v>
      </c>
    </row>
    <row r="3976" spans="1:14" ht="13.8" thickBot="1" x14ac:dyDescent="0.25"/>
    <row r="3977" spans="1:14" ht="13.8" thickBot="1" x14ac:dyDescent="0.25">
      <c r="A3977" s="688" t="e">
        <f>#REF!</f>
        <v>#REF!</v>
      </c>
      <c r="B3977" s="688"/>
      <c r="C3977" s="688"/>
      <c r="D3977" s="689" t="s">
        <v>192</v>
      </c>
      <c r="E3977" s="689"/>
      <c r="F3977" s="689"/>
      <c r="G3977" s="689"/>
      <c r="H3977" s="689"/>
      <c r="I3977" s="689"/>
      <c r="J3977" s="689"/>
      <c r="K3977" s="689"/>
      <c r="L3977" s="689"/>
      <c r="M3977" s="689"/>
      <c r="N3977" s="689"/>
    </row>
    <row r="3978" spans="1:14" ht="13.8" thickBot="1" x14ac:dyDescent="0.25">
      <c r="A3978" s="65"/>
      <c r="B3978" s="33">
        <v>1</v>
      </c>
      <c r="C3978" s="24">
        <v>2</v>
      </c>
      <c r="D3978" s="24">
        <v>3</v>
      </c>
      <c r="E3978" s="24" t="s">
        <v>58</v>
      </c>
      <c r="F3978" s="24" t="s">
        <v>59</v>
      </c>
      <c r="G3978" s="24" t="s">
        <v>60</v>
      </c>
      <c r="H3978" s="24" t="s">
        <v>61</v>
      </c>
      <c r="I3978" s="24" t="s">
        <v>62</v>
      </c>
      <c r="J3978" s="24" t="s">
        <v>194</v>
      </c>
      <c r="K3978" s="25" t="s">
        <v>85</v>
      </c>
      <c r="L3978" s="105" t="s">
        <v>189</v>
      </c>
      <c r="M3978" s="105" t="s">
        <v>188</v>
      </c>
      <c r="N3978" s="105" t="s">
        <v>51</v>
      </c>
    </row>
    <row r="3979" spans="1:14" ht="13.8" thickBot="1" x14ac:dyDescent="0.25">
      <c r="A3979" s="26" t="s">
        <v>56</v>
      </c>
      <c r="B3979" s="22">
        <v>5</v>
      </c>
      <c r="C3979" s="22">
        <v>7</v>
      </c>
      <c r="D3979" s="22">
        <v>8</v>
      </c>
      <c r="E3979" s="22">
        <v>8</v>
      </c>
      <c r="F3979" s="22">
        <v>10</v>
      </c>
      <c r="G3979" s="22">
        <v>13</v>
      </c>
      <c r="H3979" s="22">
        <v>16</v>
      </c>
      <c r="I3979" s="22"/>
      <c r="J3979" s="23"/>
      <c r="K3979" s="1"/>
      <c r="L3979" s="26" t="s">
        <v>56</v>
      </c>
      <c r="M3979" s="104" t="e">
        <f>#REF!</f>
        <v>#REF!</v>
      </c>
      <c r="N3979" s="112" t="e">
        <f>IF(M3979=0,"",CHOOSE(M3979,"5","7","8","8","8","10","10","10","10","10","13","13","13","13","13","13","13","13","13","13","16","16","16","16","16","16","16","16","16","16","16","手入力箇所","手入力箇所","手入力箇所","手入力箇所","手入力箇所","手入力箇所","手入力箇所","手入力箇所","手入力箇所","手入力箇所"))</f>
        <v>#REF!</v>
      </c>
    </row>
    <row r="3980" spans="1:14" ht="13.8" thickBot="1" x14ac:dyDescent="0.25">
      <c r="A3980" s="27" t="s">
        <v>57</v>
      </c>
      <c r="B3980" s="18">
        <v>5</v>
      </c>
      <c r="C3980" s="18">
        <v>7</v>
      </c>
      <c r="D3980" s="18">
        <v>8</v>
      </c>
      <c r="E3980" s="18">
        <v>9</v>
      </c>
      <c r="F3980" s="18">
        <v>12</v>
      </c>
      <c r="G3980" s="18">
        <v>16</v>
      </c>
      <c r="H3980" s="18"/>
      <c r="I3980" s="18"/>
      <c r="J3980" s="62"/>
      <c r="K3980" s="19"/>
      <c r="L3980" s="27" t="s">
        <v>57</v>
      </c>
      <c r="M3980" s="104" t="e">
        <f>#REF!</f>
        <v>#REF!</v>
      </c>
      <c r="N3980" s="113" t="e">
        <f>IF(M3980=0,"",CHOOSE(M3980,"5","7","8","9","9","12","12","12","12","12","16","16","16","16","16","16","16","16","16","16","手入力箇所","手入力箇所","手入力箇所","手入力箇所","手入力箇所","手入力箇所","手入力箇所","手入力箇所","手入力箇所","手入力箇所"))</f>
        <v>#REF!</v>
      </c>
    </row>
    <row r="3981" spans="1:14" ht="48.6" thickBot="1" x14ac:dyDescent="0.25">
      <c r="A3981" s="28" t="s">
        <v>64</v>
      </c>
      <c r="B3981" s="18">
        <v>6</v>
      </c>
      <c r="C3981" s="18"/>
      <c r="D3981" s="18"/>
      <c r="E3981" s="18"/>
      <c r="F3981" s="18"/>
      <c r="G3981" s="18"/>
      <c r="H3981" s="18"/>
      <c r="I3981" s="18"/>
      <c r="J3981" s="62"/>
      <c r="K3981" s="19"/>
      <c r="L3981" s="28" t="s">
        <v>64</v>
      </c>
      <c r="M3981" s="104" t="e">
        <f>#REF!</f>
        <v>#REF!</v>
      </c>
      <c r="N3981" s="113" t="e">
        <f>IF(M3981=0,"",CHOOSE(M3981,"6","手入力箇所","手入力箇所","手入力箇所","手入力箇所","手入力箇所","手入力箇所","手入力箇所","手入力箇所","手入力箇所","手入力箇所","",""))</f>
        <v>#REF!</v>
      </c>
    </row>
    <row r="3982" spans="1:14" ht="48.6" thickBot="1" x14ac:dyDescent="0.25">
      <c r="A3982" s="28" t="s">
        <v>65</v>
      </c>
      <c r="B3982" s="18">
        <v>6</v>
      </c>
      <c r="C3982" s="18"/>
      <c r="D3982" s="18"/>
      <c r="E3982" s="18"/>
      <c r="F3982" s="18"/>
      <c r="G3982" s="18"/>
      <c r="H3982" s="18"/>
      <c r="I3982" s="18"/>
      <c r="J3982" s="62"/>
      <c r="K3982" s="19"/>
      <c r="L3982" s="28" t="s">
        <v>65</v>
      </c>
      <c r="M3982" s="104" t="e">
        <f>#REF!</f>
        <v>#REF!</v>
      </c>
      <c r="N3982" s="113" t="e">
        <f>IF(M3982=0,"",CHOOSE(M3982,"6","手入力箇所","手入力箇所","手入力箇所","手入力箇所","手入力箇所","手入力箇所","手入力箇所","手入力箇所","手入力箇所","手入力箇所","",""))</f>
        <v>#REF!</v>
      </c>
    </row>
    <row r="3983" spans="1:14" ht="24.6" thickBot="1" x14ac:dyDescent="0.25">
      <c r="A3983" s="28" t="s">
        <v>66</v>
      </c>
      <c r="B3983" s="18">
        <v>5</v>
      </c>
      <c r="C3983" s="18">
        <v>7</v>
      </c>
      <c r="D3983" s="18">
        <v>8</v>
      </c>
      <c r="E3983" s="18">
        <v>9</v>
      </c>
      <c r="F3983" s="18">
        <v>12</v>
      </c>
      <c r="G3983" s="18"/>
      <c r="H3983" s="18"/>
      <c r="I3983" s="18"/>
      <c r="J3983" s="62"/>
      <c r="K3983" s="19"/>
      <c r="L3983" s="28" t="s">
        <v>66</v>
      </c>
      <c r="M3983" s="104" t="e">
        <f>#REF!</f>
        <v>#REF!</v>
      </c>
      <c r="N3983" s="113" t="e">
        <f>IF(M3983=0,"",CHOOSE(M3983,"5","7","8","9","9","12","12","12","12","12","手入力箇所","手入力箇所","手入力箇所","手入力箇所","手入力箇所","手入力箇所","手入力箇所","手入力箇所","手入力箇所","手入力箇所"))</f>
        <v>#REF!</v>
      </c>
    </row>
    <row r="3984" spans="1:14" ht="36.6" thickBot="1" x14ac:dyDescent="0.25">
      <c r="A3984" s="28" t="s">
        <v>67</v>
      </c>
      <c r="B3984" s="18">
        <v>4</v>
      </c>
      <c r="C3984" s="18">
        <v>5</v>
      </c>
      <c r="D3984" s="18">
        <v>5</v>
      </c>
      <c r="E3984" s="18">
        <v>6</v>
      </c>
      <c r="F3984" s="18"/>
      <c r="G3984" s="18"/>
      <c r="H3984" s="18"/>
      <c r="I3984" s="18"/>
      <c r="J3984" s="62"/>
      <c r="K3984" s="19"/>
      <c r="L3984" s="28" t="s">
        <v>67</v>
      </c>
      <c r="M3984" s="104" t="e">
        <f>#REF!</f>
        <v>#REF!</v>
      </c>
      <c r="N3984" s="113" t="e">
        <f>IF(M3984=0,"",CHOOSE(M3984,"4","5","5","6","6","手入力箇所","手入力箇所","手入力箇所","手入力箇所","手入力箇所","手入力箇所","手入力箇所","手入力箇所","手入力箇所","手入力箇所"))</f>
        <v>#REF!</v>
      </c>
    </row>
    <row r="3985" spans="1:14" ht="24.6" thickBot="1" x14ac:dyDescent="0.25">
      <c r="A3985" s="28" t="s">
        <v>68</v>
      </c>
      <c r="B3985" s="18">
        <v>12</v>
      </c>
      <c r="C3985" s="18">
        <v>12</v>
      </c>
      <c r="D3985" s="18">
        <v>12</v>
      </c>
      <c r="E3985" s="18">
        <v>12</v>
      </c>
      <c r="F3985" s="18">
        <v>12</v>
      </c>
      <c r="G3985" s="18">
        <v>12</v>
      </c>
      <c r="H3985" s="18">
        <v>12</v>
      </c>
      <c r="I3985" s="18"/>
      <c r="J3985" s="62"/>
      <c r="K3985" s="19"/>
      <c r="L3985" s="28" t="s">
        <v>68</v>
      </c>
      <c r="M3985" s="104" t="e">
        <f>#REF!</f>
        <v>#REF!</v>
      </c>
      <c r="N3985" s="113" t="e">
        <f>IF(M3985=0,"",CHOOSE(M3985,"12","12","12","12","12","12","12","12","12","12","12","12","12","12","12","12","12","12","12","12","12","12","12","12","12","12","12","12","12","12","手入力箇所","手入力箇所","手入力箇所","手入力箇所","手入力箇所","手入力箇所","手入力箇所","手入力箇所","手入力箇所","手入力箇所"))</f>
        <v>#REF!</v>
      </c>
    </row>
    <row r="3986" spans="1:14" ht="36.6" thickBot="1" x14ac:dyDescent="0.25">
      <c r="A3986" s="28" t="s">
        <v>69</v>
      </c>
      <c r="B3986" s="18">
        <v>7</v>
      </c>
      <c r="C3986" s="18">
        <v>7</v>
      </c>
      <c r="D3986" s="18">
        <v>7</v>
      </c>
      <c r="E3986" s="18">
        <v>7</v>
      </c>
      <c r="F3986" s="18">
        <v>7</v>
      </c>
      <c r="G3986" s="18"/>
      <c r="H3986" s="18"/>
      <c r="I3986" s="18"/>
      <c r="J3986" s="62"/>
      <c r="K3986" s="19"/>
      <c r="L3986" s="28" t="s">
        <v>69</v>
      </c>
      <c r="M3986" s="104" t="e">
        <f>#REF!</f>
        <v>#REF!</v>
      </c>
      <c r="N3986" s="113" t="e">
        <f>IF(M3986=0,"",CHOOSE(M3986,"7","7","7","7","7","7","7","7","7","7","手入力箇所","手入力箇所","手入力箇所","手入力箇所","手入力箇所","手入力箇所","手入力箇所","手入力箇所","手入力箇所","手入力箇所"))</f>
        <v>#REF!</v>
      </c>
    </row>
    <row r="3987" spans="1:14" ht="13.8" thickBot="1" x14ac:dyDescent="0.25">
      <c r="A3987" s="27" t="s">
        <v>63</v>
      </c>
      <c r="B3987" s="18">
        <v>4</v>
      </c>
      <c r="C3987" s="18">
        <v>5</v>
      </c>
      <c r="D3987" s="18">
        <v>7</v>
      </c>
      <c r="E3987" s="18">
        <v>8</v>
      </c>
      <c r="F3987" s="18">
        <v>11</v>
      </c>
      <c r="G3987" s="18">
        <v>16</v>
      </c>
      <c r="H3987" s="18">
        <v>22</v>
      </c>
      <c r="I3987" s="18">
        <v>26</v>
      </c>
      <c r="J3987" s="18">
        <v>31</v>
      </c>
      <c r="K3987" s="19"/>
      <c r="L3987" s="27" t="s">
        <v>63</v>
      </c>
      <c r="M3987" s="104" t="e">
        <f>#REF!</f>
        <v>#REF!</v>
      </c>
      <c r="N3987" s="113" t="e">
        <f>IF(M3987=0,"",CHOOSE(M3987,"4","5","7","8","8","11","11","11","11","11","16","16","16","16","16","16","16","16","16","16","22","22","22","22","22","22","22","22","22","22","26","26","26","26","26","26","26","26","26","26","31","31","31","31","31","31","31","31","31","31","31","手入力箇所","手入力箇所","手入力箇所","手入力箇所","手入力箇所","手入力箇所","手入力箇所","手入力箇所","手入力箇所","手入力箇所"))</f>
        <v>#REF!</v>
      </c>
    </row>
    <row r="3988" spans="1:14" ht="24.6" thickBot="1" x14ac:dyDescent="0.25">
      <c r="A3988" s="28" t="s">
        <v>70</v>
      </c>
      <c r="B3988" s="18">
        <v>5</v>
      </c>
      <c r="C3988" s="18">
        <v>6</v>
      </c>
      <c r="D3988" s="18">
        <v>7</v>
      </c>
      <c r="E3988" s="18"/>
      <c r="F3988" s="18"/>
      <c r="G3988" s="18"/>
      <c r="H3988" s="18"/>
      <c r="I3988" s="18"/>
      <c r="J3988" s="62"/>
      <c r="K3988" s="19"/>
      <c r="L3988" s="28" t="s">
        <v>70</v>
      </c>
      <c r="M3988" s="104" t="e">
        <f>#REF!</f>
        <v>#REF!</v>
      </c>
      <c r="N3988" s="113" t="e">
        <f>IF(M3988=0,"",CHOOSE(M3988,"5","6","7","手入力箇所","手入力箇所","手入力箇所","手入力箇所","手入力箇所","手入力箇所","手入力箇所","手入力箇所","手入力箇所","手入力箇所"))</f>
        <v>#REF!</v>
      </c>
    </row>
    <row r="3989" spans="1:14" ht="13.8" thickBot="1" x14ac:dyDescent="0.25">
      <c r="A3989" s="29" t="s">
        <v>71</v>
      </c>
      <c r="B3989" s="18">
        <v>3</v>
      </c>
      <c r="C3989" s="18">
        <v>6</v>
      </c>
      <c r="D3989" s="18">
        <v>19</v>
      </c>
      <c r="E3989" s="18"/>
      <c r="F3989" s="18"/>
      <c r="G3989" s="18"/>
      <c r="H3989" s="18"/>
      <c r="I3989" s="18"/>
      <c r="J3989" s="62"/>
      <c r="K3989" s="19"/>
      <c r="L3989" s="29" t="s">
        <v>71</v>
      </c>
      <c r="M3989" s="104" t="e">
        <f>#REF!</f>
        <v>#REF!</v>
      </c>
      <c r="N3989" s="113" t="e">
        <f>IF(M3989=0,"",CHOOSE(M3989,"3","6","19","手入力箇所","手入力箇所","手入力箇所","手入力箇所","手入力箇所","手入力箇所","手入力箇所","手入力箇所","手入力箇所","手入力箇所"))</f>
        <v>#REF!</v>
      </c>
    </row>
    <row r="3990" spans="1:14" ht="13.8" thickBot="1" x14ac:dyDescent="0.25">
      <c r="A3990" s="29" t="s">
        <v>72</v>
      </c>
      <c r="B3990" s="18">
        <v>1</v>
      </c>
      <c r="C3990" s="18">
        <v>3</v>
      </c>
      <c r="D3990" s="18">
        <v>5</v>
      </c>
      <c r="E3990" s="18">
        <v>9</v>
      </c>
      <c r="F3990" s="18">
        <v>26</v>
      </c>
      <c r="G3990" s="18"/>
      <c r="H3990" s="18"/>
      <c r="I3990" s="18"/>
      <c r="J3990" s="62"/>
      <c r="K3990" s="19"/>
      <c r="L3990" s="29" t="s">
        <v>72</v>
      </c>
      <c r="M3990" s="104" t="e">
        <f>#REF!</f>
        <v>#REF!</v>
      </c>
      <c r="N3990" s="113" t="e">
        <f>IF(M3990=0,"",CHOOSE(M3990,"1","3","5","9","9","26","26","26","26","26","手入力箇所","手入力箇所","手入力箇所","手入力箇所","手入力箇所","手入力箇所","手入力箇所","手入力箇所","手入力箇所","手入力箇所"))</f>
        <v>#REF!</v>
      </c>
    </row>
    <row r="3991" spans="1:14" ht="13.8" thickBot="1" x14ac:dyDescent="0.25">
      <c r="A3991" s="29" t="s">
        <v>73</v>
      </c>
      <c r="B3991" s="18">
        <v>4</v>
      </c>
      <c r="C3991" s="18">
        <v>11</v>
      </c>
      <c r="D3991" s="18">
        <v>20</v>
      </c>
      <c r="E3991" s="18">
        <v>33</v>
      </c>
      <c r="F3991" s="18"/>
      <c r="G3991" s="18"/>
      <c r="H3991" s="18"/>
      <c r="I3991" s="18"/>
      <c r="J3991" s="62"/>
      <c r="K3991" s="19"/>
      <c r="L3991" s="29" t="s">
        <v>73</v>
      </c>
      <c r="M3991" s="104" t="e">
        <f>#REF!</f>
        <v>#REF!</v>
      </c>
      <c r="N3991" s="113" t="e">
        <f>IF(M3991=0,"",CHOOSE(M3991,"4","11","20","33","33","手入力箇所","手入力箇所","手入力箇所","手入力箇所","手入力箇所","手入力箇所","手入力箇所","手入力箇所","手入力箇所","手入力箇所"))</f>
        <v>#REF!</v>
      </c>
    </row>
    <row r="3992" spans="1:14" ht="37.200000000000003" thickBot="1" x14ac:dyDescent="0.25">
      <c r="A3992" s="30" t="s">
        <v>74</v>
      </c>
      <c r="B3992" s="18">
        <v>4</v>
      </c>
      <c r="C3992" s="18">
        <v>6</v>
      </c>
      <c r="D3992" s="18">
        <v>8</v>
      </c>
      <c r="E3992" s="18">
        <v>10</v>
      </c>
      <c r="F3992" s="18">
        <v>15</v>
      </c>
      <c r="G3992" s="18">
        <v>23</v>
      </c>
      <c r="H3992" s="18">
        <v>33</v>
      </c>
      <c r="I3992" s="18"/>
      <c r="J3992" s="62"/>
      <c r="K3992" s="19"/>
      <c r="L3992" s="30" t="s">
        <v>74</v>
      </c>
      <c r="M3992" s="104" t="e">
        <f>#REF!</f>
        <v>#REF!</v>
      </c>
      <c r="N3992" s="113" t="e">
        <f>IF(M3992=0,"",CHOOSE(M3992,"4","6","8","10","10","15","15","15","15","15","23","23","23","23","23","23","23","23","23","23","33","33","33","33","33","33","33","33","33","33","手入力箇所","手入力箇所","手入力箇所","手入力箇所","手入力箇所","手入力箇所","手入力箇所","手入力箇所","手入力箇所","手入力箇所"))</f>
        <v>#REF!</v>
      </c>
    </row>
    <row r="3993" spans="1:14" ht="13.8" thickBot="1" x14ac:dyDescent="0.25">
      <c r="A3993" s="29" t="s">
        <v>75</v>
      </c>
      <c r="B3993" s="18">
        <v>6</v>
      </c>
      <c r="C3993" s="18">
        <v>14</v>
      </c>
      <c r="D3993" s="18">
        <v>25</v>
      </c>
      <c r="E3993" s="18">
        <v>39</v>
      </c>
      <c r="F3993" s="18"/>
      <c r="G3993" s="18"/>
      <c r="H3993" s="18"/>
      <c r="I3993" s="18"/>
      <c r="J3993" s="62"/>
      <c r="K3993" s="19"/>
      <c r="L3993" s="29" t="s">
        <v>75</v>
      </c>
      <c r="M3993" s="104" t="e">
        <f>#REF!</f>
        <v>#REF!</v>
      </c>
      <c r="N3993" s="113" t="e">
        <f>IF(M3993=0,"",CHOOSE(M3993,"6","14","25","39","39","手入力箇所","手入力箇所","手入力箇所","手入力箇所","手入力箇所","手入力箇所","手入力箇所","手入力箇所","手入力箇所","手入力箇所"))</f>
        <v>#REF!</v>
      </c>
    </row>
    <row r="3994" spans="1:14" ht="37.200000000000003" thickBot="1" x14ac:dyDescent="0.25">
      <c r="A3994" s="30" t="s">
        <v>76</v>
      </c>
      <c r="B3994" s="18">
        <v>2</v>
      </c>
      <c r="C3994" s="18">
        <v>3</v>
      </c>
      <c r="D3994" s="18">
        <v>6</v>
      </c>
      <c r="E3994" s="18">
        <v>9</v>
      </c>
      <c r="F3994" s="18"/>
      <c r="G3994" s="18"/>
      <c r="H3994" s="18"/>
      <c r="I3994" s="18"/>
      <c r="J3994" s="62"/>
      <c r="K3994" s="19"/>
      <c r="L3994" s="30" t="s">
        <v>76</v>
      </c>
      <c r="M3994" s="104" t="e">
        <f>#REF!</f>
        <v>#REF!</v>
      </c>
      <c r="N3994" s="113" t="e">
        <f>IF(M3994=0,"",CHOOSE(M3994,"2","3","6","9","9","手入力箇所","手入力箇所","手入力箇所","手入力箇所","手入力箇所","手入力箇所","手入力箇所","手入力箇所","手入力箇所","手入力箇所"))</f>
        <v>#REF!</v>
      </c>
    </row>
    <row r="3995" spans="1:14" ht="27" thickBot="1" x14ac:dyDescent="0.25">
      <c r="A3995" s="31" t="s">
        <v>77</v>
      </c>
      <c r="B3995" s="18">
        <v>12</v>
      </c>
      <c r="C3995" s="18">
        <v>18</v>
      </c>
      <c r="D3995" s="18">
        <v>22</v>
      </c>
      <c r="E3995" s="18">
        <v>26</v>
      </c>
      <c r="F3995" s="62"/>
      <c r="G3995" s="62"/>
      <c r="H3995" s="62"/>
      <c r="I3995" s="62"/>
      <c r="J3995" s="62"/>
      <c r="K3995" s="19"/>
      <c r="L3995" s="31" t="s">
        <v>77</v>
      </c>
      <c r="M3995" s="104" t="e">
        <f>#REF!</f>
        <v>#REF!</v>
      </c>
      <c r="N3995" s="113" t="e">
        <f>IF(M3995=0,"",CHOOSE(M3995,"12","18","22","26","26","手入力箇所","手入力箇所","手入力箇所","手入力箇所","手入力箇所","手入力箇所","手入力箇所","手入力箇所","手入力箇所","手入力箇所"))</f>
        <v>#REF!</v>
      </c>
    </row>
    <row r="3996" spans="1:14" ht="40.200000000000003" thickBot="1" x14ac:dyDescent="0.25">
      <c r="A3996" s="31" t="s">
        <v>78</v>
      </c>
      <c r="B3996" s="18">
        <v>5</v>
      </c>
      <c r="C3996" s="18">
        <v>8</v>
      </c>
      <c r="D3996" s="18">
        <v>11</v>
      </c>
      <c r="E3996" s="18">
        <v>14</v>
      </c>
      <c r="F3996" s="62"/>
      <c r="G3996" s="62"/>
      <c r="H3996" s="62"/>
      <c r="I3996" s="62"/>
      <c r="J3996" s="62"/>
      <c r="K3996" s="19"/>
      <c r="L3996" s="31" t="s">
        <v>78</v>
      </c>
      <c r="M3996" s="104" t="e">
        <f>#REF!</f>
        <v>#REF!</v>
      </c>
      <c r="N3996" s="113" t="e">
        <f>IF(M3996=0,"",CHOOSE(M3996,"5","8","11","14","14","手入力箇所","手入力箇所","手入力箇所","手入力箇所","手入力箇所","手入力箇所","手入力箇所","手入力箇所","手入力箇所","手入力箇所"))</f>
        <v>#REF!</v>
      </c>
    </row>
    <row r="3997" spans="1:14" ht="27" thickBot="1" x14ac:dyDescent="0.25">
      <c r="A3997" s="31" t="s">
        <v>79</v>
      </c>
      <c r="B3997" s="18">
        <v>6</v>
      </c>
      <c r="C3997" s="18">
        <v>11</v>
      </c>
      <c r="D3997" s="18">
        <v>16</v>
      </c>
      <c r="E3997" s="18">
        <v>21</v>
      </c>
      <c r="F3997" s="62"/>
      <c r="G3997" s="62"/>
      <c r="H3997" s="62"/>
      <c r="I3997" s="62"/>
      <c r="J3997" s="62"/>
      <c r="K3997" s="19"/>
      <c r="L3997" s="31" t="s">
        <v>79</v>
      </c>
      <c r="M3997" s="104" t="e">
        <f>#REF!</f>
        <v>#REF!</v>
      </c>
      <c r="N3997" s="113" t="e">
        <f>IF(M3997=0,"",CHOOSE(M3997,"6","11","16","21","21","手入力箇所","手入力箇所","手入力箇所","手入力箇所","手入力箇所","手入力箇所","手入力箇所","手入力箇所","手入力箇所"))</f>
        <v>#REF!</v>
      </c>
    </row>
    <row r="3998" spans="1:14" ht="40.200000000000003" thickBot="1" x14ac:dyDescent="0.25">
      <c r="A3998" s="31" t="s">
        <v>80</v>
      </c>
      <c r="B3998" s="18">
        <v>5</v>
      </c>
      <c r="C3998" s="18">
        <v>7</v>
      </c>
      <c r="D3998" s="18">
        <v>9</v>
      </c>
      <c r="E3998" s="18">
        <v>10</v>
      </c>
      <c r="F3998" s="62"/>
      <c r="G3998" s="62"/>
      <c r="H3998" s="62"/>
      <c r="I3998" s="62"/>
      <c r="J3998" s="62"/>
      <c r="K3998" s="19"/>
      <c r="L3998" s="31" t="s">
        <v>80</v>
      </c>
      <c r="M3998" s="104" t="e">
        <f>#REF!</f>
        <v>#REF!</v>
      </c>
      <c r="N3998" s="113" t="e">
        <f>IF(M3998=0,"",CHOOSE(M3998,"5","7","9","10","10","手入力箇所","手入力箇所","手入力箇所","手入力箇所","手入力箇所","手入力箇所","手入力箇所","手入力箇所","手入力箇所"))</f>
        <v>#REF!</v>
      </c>
    </row>
    <row r="3999" spans="1:14" ht="40.200000000000003" thickBot="1" x14ac:dyDescent="0.25">
      <c r="A3999" s="31" t="s">
        <v>81</v>
      </c>
      <c r="B3999" s="18">
        <v>9</v>
      </c>
      <c r="C3999" s="18">
        <v>14</v>
      </c>
      <c r="D3999" s="62"/>
      <c r="E3999" s="62"/>
      <c r="F3999" s="62"/>
      <c r="G3999" s="62"/>
      <c r="H3999" s="62"/>
      <c r="I3999" s="62"/>
      <c r="J3999" s="62"/>
      <c r="K3999" s="19"/>
      <c r="L3999" s="31" t="s">
        <v>81</v>
      </c>
      <c r="M3999" s="104" t="e">
        <f>#REF!</f>
        <v>#REF!</v>
      </c>
      <c r="N3999" s="113" t="e">
        <f>IF(M3999=0,"",CHOOSE(M3999,"9","14","手入力箇所","手入力箇所","手入力箇所","手入力箇所","手入力箇所","手入力箇所","手入力箇所","手入力箇所","手入力箇所","手入力箇所"))</f>
        <v>#REF!</v>
      </c>
    </row>
    <row r="4000" spans="1:14" ht="13.8" thickBot="1" x14ac:dyDescent="0.25">
      <c r="A4000" s="31" t="s">
        <v>82</v>
      </c>
      <c r="B4000" s="18">
        <v>3</v>
      </c>
      <c r="C4000" s="18">
        <v>4</v>
      </c>
      <c r="D4000" s="18">
        <v>4</v>
      </c>
      <c r="E4000" s="18">
        <v>5</v>
      </c>
      <c r="F4000" s="18">
        <v>6</v>
      </c>
      <c r="G4000" s="18">
        <v>8</v>
      </c>
      <c r="H4000" s="18">
        <v>9</v>
      </c>
      <c r="I4000" s="18">
        <v>11</v>
      </c>
      <c r="J4000" s="18">
        <v>12</v>
      </c>
      <c r="K4000" s="19"/>
      <c r="L4000" s="31" t="s">
        <v>82</v>
      </c>
      <c r="M4000" s="104" t="e">
        <f>#REF!</f>
        <v>#REF!</v>
      </c>
      <c r="N4000" s="113" t="e">
        <f>IF(M4000=0,"",CHOOSE(M4000,"3","4","4","5","5","6","6","6","6","6","8","8","8","8","8","8","8","8","8","8","9","9","9","9","9","9","9","9","9","9","11","11","11","11","11","11","11","11","11","11","12","12","12","12","12","12","12","12","12","12","12","手入力箇所","手入力箇所","手入力箇所","手入力箇所","手入力箇所","手入力箇所","手入力箇所","手入力箇所","手入力箇所","手入力箇所"))</f>
        <v>#REF!</v>
      </c>
    </row>
    <row r="4001" spans="1:14" ht="13.8" thickBot="1" x14ac:dyDescent="0.25">
      <c r="A4001" s="31" t="s">
        <v>83</v>
      </c>
      <c r="B4001" s="18">
        <v>3</v>
      </c>
      <c r="C4001" s="18">
        <v>4</v>
      </c>
      <c r="D4001" s="18">
        <v>4</v>
      </c>
      <c r="E4001" s="18">
        <v>5</v>
      </c>
      <c r="F4001" s="18">
        <v>6</v>
      </c>
      <c r="G4001" s="18">
        <v>8</v>
      </c>
      <c r="H4001" s="18">
        <v>10</v>
      </c>
      <c r="I4001" s="18">
        <v>12</v>
      </c>
      <c r="J4001" s="18">
        <v>13</v>
      </c>
      <c r="K4001" s="19"/>
      <c r="L4001" s="31" t="s">
        <v>83</v>
      </c>
      <c r="M4001" s="104" t="e">
        <f>#REF!</f>
        <v>#REF!</v>
      </c>
      <c r="N4001" s="113" t="e">
        <f>IF(M4001=0,"",CHOOSE(M4001,"3","4","4","5","5","6","6","6","6","6","8","8","8","8","8","8","8","8","8","8","10","10","10","10","10","10","10","10","10","10","12","12","12","12","12","12","12","12","12","12","13","13","13","13","13","13","13","13","13","13","13","手入力箇所","手入力箇所","手入力箇所","手入力箇所","手入力箇所","手入力箇所","手入力箇所","手入力箇所","手入力箇所","手入力箇所"))</f>
        <v>#REF!</v>
      </c>
    </row>
    <row r="4002" spans="1:14" ht="27" thickBot="1" x14ac:dyDescent="0.25">
      <c r="A4002" s="32" t="s">
        <v>84</v>
      </c>
      <c r="B4002" s="20">
        <v>1</v>
      </c>
      <c r="C4002" s="20">
        <v>2</v>
      </c>
      <c r="D4002" s="20">
        <v>3</v>
      </c>
      <c r="E4002" s="20">
        <v>4</v>
      </c>
      <c r="F4002" s="20">
        <v>8</v>
      </c>
      <c r="G4002" s="20">
        <v>19</v>
      </c>
      <c r="H4002" s="63"/>
      <c r="I4002" s="63"/>
      <c r="J4002" s="63"/>
      <c r="K4002" s="21"/>
      <c r="L4002" s="32" t="s">
        <v>84</v>
      </c>
      <c r="M4002" s="104" t="e">
        <f>#REF!</f>
        <v>#REF!</v>
      </c>
      <c r="N4002" s="113" t="e">
        <f>IF(M4002=0,"",CHOOSE(M4002,"1","2","3","4","4","8","8","8","8","8","19","19","19","19","19","19","19","19","19","19","手入力箇所","手入力箇所","手入力箇所","手入力箇所","手入力箇所","手入力箇所","手入力箇所","手入力箇所","手入力箇所","手入力箇所"))</f>
        <v>#REF!</v>
      </c>
    </row>
    <row r="4003" spans="1:14" ht="13.8" thickBot="1" x14ac:dyDescent="0.25"/>
    <row r="4004" spans="1:14" ht="13.8" thickBot="1" x14ac:dyDescent="0.25">
      <c r="A4004" s="686" t="e">
        <f>A3977</f>
        <v>#REF!</v>
      </c>
      <c r="B4004" s="686"/>
      <c r="C4004" s="686"/>
      <c r="D4004" s="687" t="s">
        <v>193</v>
      </c>
      <c r="E4004" s="687"/>
      <c r="F4004" s="687"/>
      <c r="G4004" s="687"/>
      <c r="H4004" s="687"/>
      <c r="I4004" s="687"/>
      <c r="J4004" s="687"/>
      <c r="K4004" s="687"/>
      <c r="L4004" s="687"/>
      <c r="M4004" s="687"/>
      <c r="N4004" s="687"/>
    </row>
    <row r="4005" spans="1:14" ht="13.8" thickBot="1" x14ac:dyDescent="0.25">
      <c r="A4005" s="105"/>
      <c r="B4005" s="33">
        <v>1</v>
      </c>
      <c r="C4005" s="24">
        <v>2</v>
      </c>
      <c r="D4005" s="24">
        <v>3</v>
      </c>
      <c r="E4005" s="24" t="s">
        <v>58</v>
      </c>
      <c r="F4005" s="24" t="s">
        <v>59</v>
      </c>
      <c r="G4005" s="24" t="s">
        <v>60</v>
      </c>
      <c r="H4005" s="24" t="s">
        <v>61</v>
      </c>
      <c r="I4005" s="24" t="s">
        <v>62</v>
      </c>
      <c r="J4005" s="24" t="s">
        <v>194</v>
      </c>
      <c r="K4005" s="102" t="s">
        <v>85</v>
      </c>
      <c r="L4005" s="105" t="s">
        <v>189</v>
      </c>
      <c r="M4005" s="105" t="s">
        <v>188</v>
      </c>
      <c r="N4005" s="105" t="s">
        <v>51</v>
      </c>
    </row>
    <row r="4006" spans="1:14" ht="13.8" thickBot="1" x14ac:dyDescent="0.25">
      <c r="A4006" s="26" t="s">
        <v>56</v>
      </c>
      <c r="B4006" s="22">
        <v>16</v>
      </c>
      <c r="C4006" s="22">
        <v>25</v>
      </c>
      <c r="D4006" s="22">
        <v>32</v>
      </c>
      <c r="E4006" s="22">
        <v>38</v>
      </c>
      <c r="F4006" s="22">
        <v>56</v>
      </c>
      <c r="G4006" s="22">
        <v>87</v>
      </c>
      <c r="H4006" s="22">
        <v>121</v>
      </c>
      <c r="I4006" s="22"/>
      <c r="J4006" s="23"/>
      <c r="K4006" s="68"/>
      <c r="L4006" s="107" t="s">
        <v>56</v>
      </c>
      <c r="M4006" s="103" t="e">
        <f>#REF!</f>
        <v>#REF!</v>
      </c>
      <c r="N4006" s="103" t="e">
        <f>IF(M4006=0,"",CHOOSE(M4006,"16","25","32","38","38","56","56","56","56","56","87","87","87","87","87","87","87","87","87","87","121","121","121","121","121","121","121","121","121","121","手入力箇所","手入力箇所","手入力箇所","手入力箇所","手入力箇所","手入力箇所","手入力箇所","手入力箇所","手入力箇所","手入力箇所"))</f>
        <v>#REF!</v>
      </c>
    </row>
    <row r="4007" spans="1:14" ht="13.8" thickBot="1" x14ac:dyDescent="0.25">
      <c r="A4007" s="27" t="s">
        <v>57</v>
      </c>
      <c r="B4007" s="18">
        <v>25</v>
      </c>
      <c r="C4007" s="18">
        <v>33</v>
      </c>
      <c r="D4007" s="18">
        <v>40</v>
      </c>
      <c r="E4007" s="18">
        <v>45</v>
      </c>
      <c r="F4007" s="18">
        <v>58</v>
      </c>
      <c r="G4007" s="18">
        <v>79</v>
      </c>
      <c r="H4007" s="18"/>
      <c r="I4007" s="18"/>
      <c r="J4007" s="62"/>
      <c r="K4007" s="69"/>
      <c r="L4007" s="107" t="s">
        <v>57</v>
      </c>
      <c r="M4007" s="103" t="e">
        <f>#REF!</f>
        <v>#REF!</v>
      </c>
      <c r="N4007" s="103" t="e">
        <f>IF(M4007=0,"",CHOOSE(M4007,"25","33","40","45","45","58","58","58","58","58","79","79","79","79","79","79","79","79","79","79","手入力箇所","手入力箇所","手入力箇所","手入力箇所","手入力箇所","手入力箇所","手入力箇所","手入力箇所","手入力箇所","手入力箇所"))</f>
        <v>#REF!</v>
      </c>
    </row>
    <row r="4008" spans="1:14" ht="48.6" thickBot="1" x14ac:dyDescent="0.25">
      <c r="A4008" s="28" t="s">
        <v>64</v>
      </c>
      <c r="B4008" s="18">
        <v>32</v>
      </c>
      <c r="C4008" s="18"/>
      <c r="D4008" s="18"/>
      <c r="E4008" s="18"/>
      <c r="F4008" s="18"/>
      <c r="G4008" s="18"/>
      <c r="H4008" s="18"/>
      <c r="I4008" s="18"/>
      <c r="J4008" s="62"/>
      <c r="K4008" s="69"/>
      <c r="L4008" s="108" t="s">
        <v>64</v>
      </c>
      <c r="M4008" s="103" t="e">
        <f>#REF!</f>
        <v>#REF!</v>
      </c>
      <c r="N4008" s="103" t="e">
        <f>IF(M4008=0,"",CHOOSE(M4008,"32","手入力箇所","手入力箇所","手入力箇所","手入力箇所","手入力箇所","手入力箇所","手入力箇所","手入力箇所","手入力箇所","手入力箇所"))</f>
        <v>#REF!</v>
      </c>
    </row>
    <row r="4009" spans="1:14" ht="48.6" thickBot="1" x14ac:dyDescent="0.25">
      <c r="A4009" s="28" t="s">
        <v>65</v>
      </c>
      <c r="B4009" s="18">
        <v>36</v>
      </c>
      <c r="C4009" s="18"/>
      <c r="D4009" s="18"/>
      <c r="E4009" s="18"/>
      <c r="F4009" s="18"/>
      <c r="G4009" s="18"/>
      <c r="H4009" s="18"/>
      <c r="I4009" s="18"/>
      <c r="J4009" s="62"/>
      <c r="K4009" s="69"/>
      <c r="L4009" s="108" t="s">
        <v>65</v>
      </c>
      <c r="M4009" s="103" t="e">
        <f>#REF!</f>
        <v>#REF!</v>
      </c>
      <c r="N4009" s="103" t="e">
        <f>IF(M4009=0,"",CHOOSE(M4009,"36","手入力箇所","手入力箇所","手入力箇所","手入力箇所","手入力箇所","手入力箇所","手入力箇所","手入力箇所","手入力箇所","手入力箇所"))</f>
        <v>#REF!</v>
      </c>
    </row>
    <row r="4010" spans="1:14" ht="24.6" thickBot="1" x14ac:dyDescent="0.25">
      <c r="A4010" s="28" t="s">
        <v>66</v>
      </c>
      <c r="B4010" s="18">
        <v>24</v>
      </c>
      <c r="C4010" s="18">
        <v>30</v>
      </c>
      <c r="D4010" s="18">
        <v>33</v>
      </c>
      <c r="E4010" s="18">
        <v>35</v>
      </c>
      <c r="F4010" s="18">
        <v>42</v>
      </c>
      <c r="G4010" s="18"/>
      <c r="H4010" s="18"/>
      <c r="I4010" s="18"/>
      <c r="J4010" s="62"/>
      <c r="K4010" s="69"/>
      <c r="L4010" s="108" t="s">
        <v>66</v>
      </c>
      <c r="M4010" s="103" t="e">
        <f>#REF!</f>
        <v>#REF!</v>
      </c>
      <c r="N4010" s="103" t="e">
        <f>IF(M4010=0,"",CHOOSE(M4010,"24","30","33","35","35","42","42","42","42","42","手入力箇所","手入力箇所","手入力箇所","手入力箇所","手入力箇所","手入力箇所","手入力箇所","手入力箇所","手入力箇所","手入力箇所"))</f>
        <v>#REF!</v>
      </c>
    </row>
    <row r="4011" spans="1:14" ht="36.6" thickBot="1" x14ac:dyDescent="0.25">
      <c r="A4011" s="28" t="s">
        <v>67</v>
      </c>
      <c r="B4011" s="18">
        <v>7</v>
      </c>
      <c r="C4011" s="18">
        <v>12</v>
      </c>
      <c r="D4011" s="18">
        <v>16</v>
      </c>
      <c r="E4011" s="18">
        <v>19</v>
      </c>
      <c r="F4011" s="18"/>
      <c r="G4011" s="18"/>
      <c r="H4011" s="18"/>
      <c r="I4011" s="18"/>
      <c r="J4011" s="62"/>
      <c r="K4011" s="69"/>
      <c r="L4011" s="108" t="s">
        <v>67</v>
      </c>
      <c r="M4011" s="103" t="e">
        <f>#REF!</f>
        <v>#REF!</v>
      </c>
      <c r="N4011" s="103" t="e">
        <f>IF(M4011=0,"",CHOOSE(M4011,"7","12","16","19","19","手入力箇所","手入力箇所","手入力箇所","手入力箇所","手入力箇所","手入力箇所","手入力箇所","手入力箇所","手入力箇所","手入力箇所"))</f>
        <v>#REF!</v>
      </c>
    </row>
    <row r="4012" spans="1:14" ht="24.6" thickBot="1" x14ac:dyDescent="0.25">
      <c r="A4012" s="28" t="s">
        <v>68</v>
      </c>
      <c r="B4012" s="18">
        <v>21</v>
      </c>
      <c r="C4012" s="18">
        <v>35</v>
      </c>
      <c r="D4012" s="18">
        <v>48</v>
      </c>
      <c r="E4012" s="18">
        <v>59</v>
      </c>
      <c r="F4012" s="18">
        <v>94</v>
      </c>
      <c r="G4012" s="18">
        <v>159</v>
      </c>
      <c r="H4012" s="18">
        <v>235</v>
      </c>
      <c r="I4012" s="18"/>
      <c r="J4012" s="62"/>
      <c r="K4012" s="69"/>
      <c r="L4012" s="108" t="s">
        <v>68</v>
      </c>
      <c r="M4012" s="103" t="e">
        <f>#REF!</f>
        <v>#REF!</v>
      </c>
      <c r="N4012" s="103" t="e">
        <f>IF(M4012=0,"",CHOOSE(M4012,"21","35","48","59","59","94","94","94","94","94","159","159","159","159","159","159","159","159","159","159","235","235","235","235","235","235","235","235","235","235","手入力箇所","手入力箇所","手入力箇所","手入力箇所","手入力箇所","手入力箇所","手入力箇所","手入力箇所","手入力箇所","手入力箇所"))</f>
        <v>#REF!</v>
      </c>
    </row>
    <row r="4013" spans="1:14" ht="36.6" thickBot="1" x14ac:dyDescent="0.25">
      <c r="A4013" s="28" t="s">
        <v>69</v>
      </c>
      <c r="B4013" s="18">
        <v>22</v>
      </c>
      <c r="C4013" s="18">
        <v>26</v>
      </c>
      <c r="D4013" s="18">
        <v>28</v>
      </c>
      <c r="E4013" s="18">
        <v>29</v>
      </c>
      <c r="F4013" s="18">
        <v>34</v>
      </c>
      <c r="G4013" s="18"/>
      <c r="H4013" s="18"/>
      <c r="I4013" s="18"/>
      <c r="J4013" s="62"/>
      <c r="K4013" s="69"/>
      <c r="L4013" s="108" t="s">
        <v>69</v>
      </c>
      <c r="M4013" s="103" t="e">
        <f>#REF!</f>
        <v>#REF!</v>
      </c>
      <c r="N4013" s="103" t="e">
        <f>IF(M4013=0,"",CHOOSE(M4013,"22","26","28","29","29","34","34","34","34","34","手入力箇所","手入力箇所","手入力箇所","手入力箇所","手入力箇所","手入力箇所","手入力箇所","手入力箇所","手入力箇所","手入力箇所"))</f>
        <v>#REF!</v>
      </c>
    </row>
    <row r="4014" spans="1:14" ht="13.8" thickBot="1" x14ac:dyDescent="0.25">
      <c r="A4014" s="27" t="s">
        <v>63</v>
      </c>
      <c r="B4014" s="18">
        <v>21</v>
      </c>
      <c r="C4014" s="18">
        <v>33</v>
      </c>
      <c r="D4014" s="18">
        <v>46</v>
      </c>
      <c r="E4014" s="18">
        <v>56</v>
      </c>
      <c r="F4014" s="18">
        <v>89</v>
      </c>
      <c r="G4014" s="18">
        <v>151</v>
      </c>
      <c r="H4014" s="18">
        <v>224</v>
      </c>
      <c r="I4014" s="18">
        <v>289</v>
      </c>
      <c r="J4014" s="18">
        <v>350</v>
      </c>
      <c r="K4014" s="69"/>
      <c r="L4014" s="107" t="s">
        <v>63</v>
      </c>
      <c r="M4014" s="103" t="e">
        <f>#REF!</f>
        <v>#REF!</v>
      </c>
      <c r="N4014" s="103" t="e">
        <f>IF(M4014=0,"",CHOOSE(M4014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015" spans="1:14" ht="24.6" thickBot="1" x14ac:dyDescent="0.25">
      <c r="A4015" s="34" t="s">
        <v>70</v>
      </c>
      <c r="B4015" s="35">
        <v>13</v>
      </c>
      <c r="C4015" s="35">
        <v>33</v>
      </c>
      <c r="D4015" s="35">
        <v>59</v>
      </c>
      <c r="E4015" s="35"/>
      <c r="F4015" s="35"/>
      <c r="G4015" s="35"/>
      <c r="H4015" s="35"/>
      <c r="I4015" s="35"/>
      <c r="J4015" s="36"/>
      <c r="K4015" s="67"/>
      <c r="L4015" s="108" t="s">
        <v>70</v>
      </c>
      <c r="M4015" s="103" t="e">
        <f>#REF!</f>
        <v>#REF!</v>
      </c>
      <c r="N4015" s="103" t="e">
        <f>IF(M4015=0,"",CHOOSE(M4015,"13","33","59","手入力箇所","手入力箇所","手入力箇所","手入力箇所","手入力箇所","手入力箇所","手入力箇所","手入力箇所","手入力箇所","手入力箇所"))</f>
        <v>#REF!</v>
      </c>
    </row>
    <row r="4016" spans="1:14" ht="13.8" thickBot="1" x14ac:dyDescent="0.25">
      <c r="A4016" s="37" t="s">
        <v>71</v>
      </c>
      <c r="B4016" s="17">
        <v>23</v>
      </c>
      <c r="C4016" s="17">
        <v>39</v>
      </c>
      <c r="D4016" s="17">
        <v>97</v>
      </c>
      <c r="E4016" s="17"/>
      <c r="F4016" s="17"/>
      <c r="G4016" s="17"/>
      <c r="H4016" s="17"/>
      <c r="I4016" s="17"/>
      <c r="J4016" s="64"/>
      <c r="K4016" s="70"/>
      <c r="L4016" s="109" t="s">
        <v>71</v>
      </c>
      <c r="M4016" s="103" t="e">
        <f>#REF!</f>
        <v>#REF!</v>
      </c>
      <c r="N4016" s="103" t="e">
        <f>IF(M4016=0,"",CHOOSE(M4016,"23","39","97","手入力箇所","手入力箇所","手入力箇所","手入力箇所","手入力箇所","手入力箇所","手入力箇所","手入力箇所","手入力箇所","手入力箇所"))</f>
        <v>#REF!</v>
      </c>
    </row>
    <row r="4017" spans="1:14" ht="13.8" thickBot="1" x14ac:dyDescent="0.25">
      <c r="A4017" s="29" t="s">
        <v>72</v>
      </c>
      <c r="B4017" s="18">
        <v>21</v>
      </c>
      <c r="C4017" s="18">
        <v>37</v>
      </c>
      <c r="D4017" s="18">
        <v>58</v>
      </c>
      <c r="E4017" s="18">
        <v>76</v>
      </c>
      <c r="F4017" s="18">
        <v>137</v>
      </c>
      <c r="G4017" s="18"/>
      <c r="H4017" s="18"/>
      <c r="I4017" s="18"/>
      <c r="J4017" s="62"/>
      <c r="K4017" s="69"/>
      <c r="L4017" s="109" t="s">
        <v>72</v>
      </c>
      <c r="M4017" s="103" t="e">
        <f>#REF!</f>
        <v>#REF!</v>
      </c>
      <c r="N4017" s="103" t="e">
        <f>IF(M4017=0,"",CHOOSE(M4017,"21","37","58","76","76","137","137","137","137","137","手入力箇所","手入力箇所","手入力箇所","手入力箇所","手入力箇所","手入力箇所","手入力箇所","手入力箇所","手入力箇所","手入力箇所"))</f>
        <v>#REF!</v>
      </c>
    </row>
    <row r="4018" spans="1:14" ht="13.8" thickBot="1" x14ac:dyDescent="0.25">
      <c r="A4018" s="29" t="s">
        <v>73</v>
      </c>
      <c r="B4018" s="18">
        <v>48</v>
      </c>
      <c r="C4018" s="18">
        <v>93</v>
      </c>
      <c r="D4018" s="18">
        <v>138</v>
      </c>
      <c r="E4018" s="18">
        <v>183</v>
      </c>
      <c r="F4018" s="18"/>
      <c r="G4018" s="18"/>
      <c r="H4018" s="18"/>
      <c r="I4018" s="18"/>
      <c r="J4018" s="62"/>
      <c r="K4018" s="69"/>
      <c r="L4018" s="109" t="s">
        <v>73</v>
      </c>
      <c r="M4018" s="103" t="e">
        <f>#REF!</f>
        <v>#REF!</v>
      </c>
      <c r="N4018" s="103" t="e">
        <f>IF(M4018=0,"",CHOOSE(M4018,"48","93","138","183","183","手入力箇所","手入力箇所","手入力箇所","手入力箇所","手入力箇所","手入力箇所","手入力箇所","手入力箇所","手入力箇所","手入力箇所"))</f>
        <v>#REF!</v>
      </c>
    </row>
    <row r="4019" spans="1:14" ht="37.200000000000003" thickBot="1" x14ac:dyDescent="0.25">
      <c r="A4019" s="30" t="s">
        <v>74</v>
      </c>
      <c r="B4019" s="18">
        <v>13</v>
      </c>
      <c r="C4019" s="18">
        <v>26</v>
      </c>
      <c r="D4019" s="18">
        <v>40</v>
      </c>
      <c r="E4019" s="18">
        <v>55</v>
      </c>
      <c r="F4019" s="18">
        <v>107</v>
      </c>
      <c r="G4019" s="18">
        <v>224</v>
      </c>
      <c r="H4019" s="18">
        <v>386</v>
      </c>
      <c r="I4019" s="18"/>
      <c r="J4019" s="62"/>
      <c r="K4019" s="69"/>
      <c r="L4019" s="110" t="s">
        <v>74</v>
      </c>
      <c r="M4019" s="103" t="e">
        <f>#REF!</f>
        <v>#REF!</v>
      </c>
      <c r="N4019" s="103" t="e">
        <f>IF(M4019=0,"",CHOOSE(M4019,"13","26","40","55","55","107","107","107","107","107","224","224","224","224","224","224","224","224","224","224","386","386","386","386","386","386","386","386","386","386","手入力箇所","手入力箇所","手入力箇所","手入力箇所","手入力箇所","手入力箇所","手入力箇所","手入力箇所","手入力箇所","手入力箇所"))</f>
        <v>#REF!</v>
      </c>
    </row>
    <row r="4020" spans="1:14" ht="13.8" thickBot="1" x14ac:dyDescent="0.25">
      <c r="A4020" s="29" t="s">
        <v>75</v>
      </c>
      <c r="B4020" s="18">
        <v>36</v>
      </c>
      <c r="C4020" s="18">
        <v>98</v>
      </c>
      <c r="D4020" s="18">
        <v>173</v>
      </c>
      <c r="E4020" s="18">
        <v>274</v>
      </c>
      <c r="F4020" s="18"/>
      <c r="G4020" s="18"/>
      <c r="H4020" s="18"/>
      <c r="I4020" s="18"/>
      <c r="J4020" s="62"/>
      <c r="K4020" s="69"/>
      <c r="L4020" s="109" t="s">
        <v>75</v>
      </c>
      <c r="M4020" s="103" t="e">
        <f>#REF!</f>
        <v>#REF!</v>
      </c>
      <c r="N4020" s="103" t="e">
        <f>IF(M4020=0,"",CHOOSE(M4020,"36","98","173","274","274","手入力箇所","手入力箇所","手入力箇所","手入力箇所","手入力箇所","手入力箇所","手入力箇所","手入力箇所","手入力箇所","手入力箇所"))</f>
        <v>#REF!</v>
      </c>
    </row>
    <row r="4021" spans="1:14" ht="37.200000000000003" thickBot="1" x14ac:dyDescent="0.25">
      <c r="A4021" s="30" t="s">
        <v>76</v>
      </c>
      <c r="B4021" s="18">
        <v>127</v>
      </c>
      <c r="C4021" s="18">
        <v>127</v>
      </c>
      <c r="D4021" s="18">
        <v>127</v>
      </c>
      <c r="E4021" s="18">
        <v>127</v>
      </c>
      <c r="F4021" s="18"/>
      <c r="G4021" s="18"/>
      <c r="H4021" s="18"/>
      <c r="I4021" s="18"/>
      <c r="J4021" s="62"/>
      <c r="K4021" s="69"/>
      <c r="L4021" s="110" t="s">
        <v>76</v>
      </c>
      <c r="M4021" s="103" t="e">
        <f>#REF!</f>
        <v>#REF!</v>
      </c>
      <c r="N4021" s="103" t="e">
        <f>IF(M4021=0,"",CHOOSE(M4021,"127","127","127","127","127","手入力箇所","手入力箇所","手入力箇所","手入力箇所","手入力箇所","手入力箇所","手入力箇所","手入力箇所","手入力箇所","手入力箇所"))</f>
        <v>#REF!</v>
      </c>
    </row>
    <row r="4022" spans="1:14" ht="27" thickBot="1" x14ac:dyDescent="0.25">
      <c r="A4022" s="31" t="s">
        <v>77</v>
      </c>
      <c r="B4022" s="18">
        <v>42</v>
      </c>
      <c r="C4022" s="18">
        <v>90</v>
      </c>
      <c r="D4022" s="18">
        <v>141</v>
      </c>
      <c r="E4022" s="18">
        <v>193</v>
      </c>
      <c r="F4022" s="62"/>
      <c r="G4022" s="62"/>
      <c r="H4022" s="62"/>
      <c r="I4022" s="62"/>
      <c r="J4022" s="62"/>
      <c r="K4022" s="69"/>
      <c r="L4022" s="111" t="s">
        <v>77</v>
      </c>
      <c r="M4022" s="103" t="e">
        <f>#REF!</f>
        <v>#REF!</v>
      </c>
      <c r="N4022" s="103" t="e">
        <f>IF(M4022=0,"",CHOOSE(M4022,"42","90","141","193","1936","手入力箇所","手入力箇所","手入力箇所","手入力箇所","手入力箇所","手入力箇所","手入力箇所","手入力箇所","手入力箇所","手入力箇所"))</f>
        <v>#REF!</v>
      </c>
    </row>
    <row r="4023" spans="1:14" ht="40.200000000000003" thickBot="1" x14ac:dyDescent="0.25">
      <c r="A4023" s="31" t="s">
        <v>78</v>
      </c>
      <c r="B4023" s="18">
        <v>24</v>
      </c>
      <c r="C4023" s="18">
        <v>43</v>
      </c>
      <c r="D4023" s="18">
        <v>61</v>
      </c>
      <c r="E4023" s="18">
        <v>76</v>
      </c>
      <c r="F4023" s="62"/>
      <c r="G4023" s="62"/>
      <c r="H4023" s="62"/>
      <c r="I4023" s="62"/>
      <c r="J4023" s="62"/>
      <c r="K4023" s="69"/>
      <c r="L4023" s="111" t="s">
        <v>78</v>
      </c>
      <c r="M4023" s="103" t="e">
        <f>#REF!</f>
        <v>#REF!</v>
      </c>
      <c r="N4023" s="103" t="e">
        <f>IF(M4023=0,"",CHOOSE(M4023,"24","43","61","76","76","手入力箇所","手入力箇所","手入力箇所","手入力箇所","手入力箇所","手入力箇所","手入力箇所","手入力箇所","手入力箇所","手入力箇所"))</f>
        <v>#REF!</v>
      </c>
    </row>
    <row r="4024" spans="1:14" ht="27" thickBot="1" x14ac:dyDescent="0.25">
      <c r="A4024" s="31" t="s">
        <v>79</v>
      </c>
      <c r="B4024" s="18">
        <v>54</v>
      </c>
      <c r="C4024" s="18">
        <v>77</v>
      </c>
      <c r="D4024" s="18">
        <v>94</v>
      </c>
      <c r="E4024" s="18">
        <v>107</v>
      </c>
      <c r="F4024" s="62"/>
      <c r="G4024" s="62"/>
      <c r="H4024" s="62"/>
      <c r="I4024" s="62"/>
      <c r="J4024" s="62"/>
      <c r="K4024" s="69"/>
      <c r="L4024" s="111" t="s">
        <v>79</v>
      </c>
      <c r="M4024" s="103" t="e">
        <f>#REF!</f>
        <v>#REF!</v>
      </c>
      <c r="N4024" s="103" t="e">
        <f>IF(M4024=0,"",CHOOSE(M4024,"54","77","94","107","107","手入力箇所","手入力箇所","手入力箇所","手入力箇所","手入力箇所","手入力箇所","手入力箇所","手入力箇所","手入力箇所","手入力箇所"))</f>
        <v>#REF!</v>
      </c>
    </row>
    <row r="4025" spans="1:14" ht="40.200000000000003" thickBot="1" x14ac:dyDescent="0.25">
      <c r="A4025" s="31" t="s">
        <v>80</v>
      </c>
      <c r="B4025" s="18">
        <v>49</v>
      </c>
      <c r="C4025" s="18">
        <v>53</v>
      </c>
      <c r="D4025" s="18">
        <v>55</v>
      </c>
      <c r="E4025" s="18">
        <v>56</v>
      </c>
      <c r="F4025" s="62"/>
      <c r="G4025" s="62"/>
      <c r="H4025" s="62"/>
      <c r="I4025" s="62"/>
      <c r="J4025" s="62"/>
      <c r="K4025" s="69"/>
      <c r="L4025" s="111" t="s">
        <v>80</v>
      </c>
      <c r="M4025" s="103" t="e">
        <f>#REF!</f>
        <v>#REF!</v>
      </c>
      <c r="N4025" s="103" t="e">
        <f>IF(M4025=0,"",CHOOSE(M4025,"49","53","55","56","56","手入力箇所","手入力箇所","手入力箇所","手入力箇所","手入力箇所","手入力箇所","手入力箇所","手入力箇所","手入力箇所","手入力箇所"))</f>
        <v>#REF!</v>
      </c>
    </row>
    <row r="4026" spans="1:14" ht="40.200000000000003" thickBot="1" x14ac:dyDescent="0.25">
      <c r="A4026" s="38" t="s">
        <v>81</v>
      </c>
      <c r="B4026" s="35">
        <v>232</v>
      </c>
      <c r="C4026" s="35">
        <v>232</v>
      </c>
      <c r="D4026" s="36"/>
      <c r="E4026" s="36"/>
      <c r="F4026" s="36"/>
      <c r="G4026" s="36"/>
      <c r="H4026" s="36"/>
      <c r="I4026" s="36"/>
      <c r="J4026" s="36"/>
      <c r="K4026" s="67"/>
      <c r="L4026" s="111" t="s">
        <v>81</v>
      </c>
      <c r="M4026" s="103" t="e">
        <f>#REF!</f>
        <v>#REF!</v>
      </c>
      <c r="N4026" s="103" t="e">
        <f>IF(M4026=0,"",CHOOSE(M4026,"232","232","手入力箇所","手入力箇所","手入力箇所","手入力箇所","手入力箇所","手入力箇所","手入力箇所","手入力箇所","手入力箇所","手入力箇所"))</f>
        <v>#REF!</v>
      </c>
    </row>
    <row r="4027" spans="1:14" ht="13.8" thickBot="1" x14ac:dyDescent="0.25">
      <c r="A4027" s="39" t="s">
        <v>82</v>
      </c>
      <c r="B4027" s="17">
        <v>6</v>
      </c>
      <c r="C4027" s="17">
        <v>9</v>
      </c>
      <c r="D4027" s="17">
        <v>11</v>
      </c>
      <c r="E4027" s="17">
        <v>13</v>
      </c>
      <c r="F4027" s="17">
        <v>18</v>
      </c>
      <c r="G4027" s="17">
        <v>26</v>
      </c>
      <c r="H4027" s="17">
        <v>35</v>
      </c>
      <c r="I4027" s="17">
        <v>43</v>
      </c>
      <c r="J4027" s="17">
        <v>49</v>
      </c>
      <c r="K4027" s="70"/>
      <c r="L4027" s="111" t="s">
        <v>82</v>
      </c>
      <c r="M4027" s="103" t="e">
        <f>#REF!</f>
        <v>#REF!</v>
      </c>
      <c r="N4027" s="103" t="e">
        <f>IF(M4027=0,"",CHOOSE(M4027,"6","9","11","13","13","18","18","18","18","18","26","26","26","26","26","26","26","26","26","26","35","35","35","35","35","35","35","35","35","35","43","43","43","43","43","43","43","43","43","43","49","49","49","49","49","49","49","49","49","49","手入力箇所","手入力箇所","手入力箇所","手入力箇所","手入力箇所","手入力箇所","手入力箇所","手入力箇所","手入力箇所","手入力箇所"))</f>
        <v>#REF!</v>
      </c>
    </row>
    <row r="4028" spans="1:14" ht="13.8" thickBot="1" x14ac:dyDescent="0.25">
      <c r="A4028" s="31" t="s">
        <v>83</v>
      </c>
      <c r="B4028" s="18">
        <v>6</v>
      </c>
      <c r="C4028" s="18">
        <v>10</v>
      </c>
      <c r="D4028" s="18">
        <v>14</v>
      </c>
      <c r="E4028" s="18">
        <v>17</v>
      </c>
      <c r="F4028" s="18">
        <v>29</v>
      </c>
      <c r="G4028" s="18">
        <v>50</v>
      </c>
      <c r="H4028" s="18">
        <v>76</v>
      </c>
      <c r="I4028" s="18">
        <v>100</v>
      </c>
      <c r="J4028" s="18">
        <v>123</v>
      </c>
      <c r="K4028" s="69"/>
      <c r="L4028" s="111" t="s">
        <v>83</v>
      </c>
      <c r="M4028" s="103" t="e">
        <f>#REF!</f>
        <v>#REF!</v>
      </c>
      <c r="N4028" s="103" t="e">
        <f>IF(M4028=0,"",CHOOSE(M4028,"6","10","14","17","17","29","29","29","29","29","50","50","50","50","50","50","50","50","50","50","76","76","76","76","76","76","76","76","76","76","100","100","100","100","100","100","100","100","100","100","123","123","123","123","123","123","123","123","123","123","手入力箇所","手入力箇所","手入力箇所","手入力箇所","手入力箇所","手入力箇所","手入力箇所","手入力箇所","手入力箇所"))</f>
        <v>#REF!</v>
      </c>
    </row>
    <row r="4029" spans="1:14" ht="27" thickBot="1" x14ac:dyDescent="0.25">
      <c r="A4029" s="32" t="s">
        <v>84</v>
      </c>
      <c r="B4029" s="20">
        <v>9</v>
      </c>
      <c r="C4029" s="20">
        <v>15</v>
      </c>
      <c r="D4029" s="20">
        <v>20</v>
      </c>
      <c r="E4029" s="20">
        <v>24</v>
      </c>
      <c r="F4029" s="20">
        <v>39</v>
      </c>
      <c r="G4029" s="20">
        <v>65</v>
      </c>
      <c r="H4029" s="63"/>
      <c r="I4029" s="63"/>
      <c r="J4029" s="63"/>
      <c r="K4029" s="106"/>
      <c r="L4029" s="111" t="s">
        <v>84</v>
      </c>
      <c r="M4029" s="103" t="e">
        <f>#REF!</f>
        <v>#REF!</v>
      </c>
      <c r="N4029" s="103" t="e">
        <f>IF(M4029=0,"",CHOOSE(M4029,"9","15","20","24","24","39","39","39","39","39","65","65","65","65","65","65","65","65","65","65","手入力箇所","手入力箇所","手入力箇所","手入力箇所","手入力箇所","手入力箇所","手入力箇所","手入力箇所","手入力箇所","手入力箇所"))</f>
        <v>#REF!</v>
      </c>
    </row>
    <row r="4032" spans="1:14" ht="13.8" thickBot="1" x14ac:dyDescent="0.25"/>
    <row r="4033" spans="1:14" ht="13.8" thickBot="1" x14ac:dyDescent="0.25">
      <c r="A4033" s="688" t="e">
        <f>#REF!</f>
        <v>#REF!</v>
      </c>
      <c r="B4033" s="688"/>
      <c r="C4033" s="688"/>
      <c r="D4033" s="689" t="s">
        <v>192</v>
      </c>
      <c r="E4033" s="689"/>
      <c r="F4033" s="689"/>
      <c r="G4033" s="689"/>
      <c r="H4033" s="689"/>
      <c r="I4033" s="689"/>
      <c r="J4033" s="689"/>
      <c r="K4033" s="689"/>
      <c r="L4033" s="689"/>
      <c r="M4033" s="689"/>
      <c r="N4033" s="689"/>
    </row>
    <row r="4034" spans="1:14" ht="13.8" thickBot="1" x14ac:dyDescent="0.25">
      <c r="A4034" s="65"/>
      <c r="B4034" s="33">
        <v>1</v>
      </c>
      <c r="C4034" s="24">
        <v>2</v>
      </c>
      <c r="D4034" s="24">
        <v>3</v>
      </c>
      <c r="E4034" s="24" t="s">
        <v>58</v>
      </c>
      <c r="F4034" s="24" t="s">
        <v>59</v>
      </c>
      <c r="G4034" s="24" t="s">
        <v>60</v>
      </c>
      <c r="H4034" s="24" t="s">
        <v>61</v>
      </c>
      <c r="I4034" s="24" t="s">
        <v>62</v>
      </c>
      <c r="J4034" s="24" t="s">
        <v>194</v>
      </c>
      <c r="K4034" s="25" t="s">
        <v>85</v>
      </c>
      <c r="L4034" s="105" t="s">
        <v>189</v>
      </c>
      <c r="M4034" s="105" t="s">
        <v>188</v>
      </c>
      <c r="N4034" s="105" t="s">
        <v>51</v>
      </c>
    </row>
    <row r="4035" spans="1:14" ht="13.8" thickBot="1" x14ac:dyDescent="0.25">
      <c r="A4035" s="26" t="s">
        <v>56</v>
      </c>
      <c r="B4035" s="22">
        <v>5</v>
      </c>
      <c r="C4035" s="22">
        <v>7</v>
      </c>
      <c r="D4035" s="22">
        <v>8</v>
      </c>
      <c r="E4035" s="22">
        <v>8</v>
      </c>
      <c r="F4035" s="22">
        <v>10</v>
      </c>
      <c r="G4035" s="22">
        <v>13</v>
      </c>
      <c r="H4035" s="22">
        <v>16</v>
      </c>
      <c r="I4035" s="22"/>
      <c r="J4035" s="23"/>
      <c r="K4035" s="1"/>
      <c r="L4035" s="26" t="s">
        <v>56</v>
      </c>
      <c r="M4035" s="104" t="e">
        <f>#REF!</f>
        <v>#REF!</v>
      </c>
      <c r="N4035" s="112" t="e">
        <f>IF(M4035=0,"",CHOOSE(M4035,"5","7","8","8","8","10","10","10","10","10","13","13","13","13","13","13","13","13","13","13","16","16","16","16","16","16","16","16","16","16","16","手入力箇所","手入力箇所","手入力箇所","手入力箇所","手入力箇所","手入力箇所","手入力箇所","手入力箇所","手入力箇所","手入力箇所"))</f>
        <v>#REF!</v>
      </c>
    </row>
    <row r="4036" spans="1:14" ht="13.8" thickBot="1" x14ac:dyDescent="0.25">
      <c r="A4036" s="27" t="s">
        <v>57</v>
      </c>
      <c r="B4036" s="18">
        <v>5</v>
      </c>
      <c r="C4036" s="18">
        <v>7</v>
      </c>
      <c r="D4036" s="18">
        <v>8</v>
      </c>
      <c r="E4036" s="18">
        <v>9</v>
      </c>
      <c r="F4036" s="18">
        <v>12</v>
      </c>
      <c r="G4036" s="18">
        <v>16</v>
      </c>
      <c r="H4036" s="18"/>
      <c r="I4036" s="18"/>
      <c r="J4036" s="62"/>
      <c r="K4036" s="19"/>
      <c r="L4036" s="27" t="s">
        <v>57</v>
      </c>
      <c r="M4036" s="104" t="e">
        <f>#REF!</f>
        <v>#REF!</v>
      </c>
      <c r="N4036" s="113" t="e">
        <f>IF(M4036=0,"",CHOOSE(M4036,"5","7","8","9","9","12","12","12","12","12","16","16","16","16","16","16","16","16","16","16","手入力箇所","手入力箇所","手入力箇所","手入力箇所","手入力箇所","手入力箇所","手入力箇所","手入力箇所","手入力箇所","手入力箇所"))</f>
        <v>#REF!</v>
      </c>
    </row>
    <row r="4037" spans="1:14" ht="48.6" thickBot="1" x14ac:dyDescent="0.25">
      <c r="A4037" s="28" t="s">
        <v>64</v>
      </c>
      <c r="B4037" s="18">
        <v>6</v>
      </c>
      <c r="C4037" s="18"/>
      <c r="D4037" s="18"/>
      <c r="E4037" s="18"/>
      <c r="F4037" s="18"/>
      <c r="G4037" s="18"/>
      <c r="H4037" s="18"/>
      <c r="I4037" s="18"/>
      <c r="J4037" s="62"/>
      <c r="K4037" s="19"/>
      <c r="L4037" s="28" t="s">
        <v>64</v>
      </c>
      <c r="M4037" s="104" t="e">
        <f>#REF!</f>
        <v>#REF!</v>
      </c>
      <c r="N4037" s="113" t="e">
        <f>IF(M4037=0,"",CHOOSE(M4037,"6","手入力箇所","手入力箇所","手入力箇所","手入力箇所","手入力箇所","手入力箇所","手入力箇所","手入力箇所","手入力箇所","手入力箇所","",""))</f>
        <v>#REF!</v>
      </c>
    </row>
    <row r="4038" spans="1:14" ht="48.6" thickBot="1" x14ac:dyDescent="0.25">
      <c r="A4038" s="28" t="s">
        <v>65</v>
      </c>
      <c r="B4038" s="18">
        <v>6</v>
      </c>
      <c r="C4038" s="18"/>
      <c r="D4038" s="18"/>
      <c r="E4038" s="18"/>
      <c r="F4038" s="18"/>
      <c r="G4038" s="18"/>
      <c r="H4038" s="18"/>
      <c r="I4038" s="18"/>
      <c r="J4038" s="62"/>
      <c r="K4038" s="19"/>
      <c r="L4038" s="28" t="s">
        <v>65</v>
      </c>
      <c r="M4038" s="104" t="e">
        <f>#REF!</f>
        <v>#REF!</v>
      </c>
      <c r="N4038" s="113" t="e">
        <f>IF(M4038=0,"",CHOOSE(M4038,"6","手入力箇所","手入力箇所","手入力箇所","手入力箇所","手入力箇所","手入力箇所","手入力箇所","手入力箇所","手入力箇所","手入力箇所","",""))</f>
        <v>#REF!</v>
      </c>
    </row>
    <row r="4039" spans="1:14" ht="24.6" thickBot="1" x14ac:dyDescent="0.25">
      <c r="A4039" s="28" t="s">
        <v>66</v>
      </c>
      <c r="B4039" s="18">
        <v>5</v>
      </c>
      <c r="C4039" s="18">
        <v>7</v>
      </c>
      <c r="D4039" s="18">
        <v>8</v>
      </c>
      <c r="E4039" s="18">
        <v>9</v>
      </c>
      <c r="F4039" s="18">
        <v>12</v>
      </c>
      <c r="G4039" s="18"/>
      <c r="H4039" s="18"/>
      <c r="I4039" s="18"/>
      <c r="J4039" s="62"/>
      <c r="K4039" s="19"/>
      <c r="L4039" s="28" t="s">
        <v>66</v>
      </c>
      <c r="M4039" s="104" t="e">
        <f>#REF!</f>
        <v>#REF!</v>
      </c>
      <c r="N4039" s="113" t="e">
        <f>IF(M4039=0,"",CHOOSE(M4039,"5","7","8","9","9","12","12","12","12","12","手入力箇所","手入力箇所","手入力箇所","手入力箇所","手入力箇所","手入力箇所","手入力箇所","手入力箇所","手入力箇所","手入力箇所"))</f>
        <v>#REF!</v>
      </c>
    </row>
    <row r="4040" spans="1:14" ht="36.6" thickBot="1" x14ac:dyDescent="0.25">
      <c r="A4040" s="28" t="s">
        <v>67</v>
      </c>
      <c r="B4040" s="18">
        <v>4</v>
      </c>
      <c r="C4040" s="18">
        <v>5</v>
      </c>
      <c r="D4040" s="18">
        <v>5</v>
      </c>
      <c r="E4040" s="18">
        <v>6</v>
      </c>
      <c r="F4040" s="18"/>
      <c r="G4040" s="18"/>
      <c r="H4040" s="18"/>
      <c r="I4040" s="18"/>
      <c r="J4040" s="62"/>
      <c r="K4040" s="19"/>
      <c r="L4040" s="28" t="s">
        <v>67</v>
      </c>
      <c r="M4040" s="104" t="e">
        <f>#REF!</f>
        <v>#REF!</v>
      </c>
      <c r="N4040" s="113" t="e">
        <f>IF(M4040=0,"",CHOOSE(M4040,"4","5","5","6","6","手入力箇所","手入力箇所","手入力箇所","手入力箇所","手入力箇所","手入力箇所","手入力箇所","手入力箇所","手入力箇所","手入力箇所"))</f>
        <v>#REF!</v>
      </c>
    </row>
    <row r="4041" spans="1:14" ht="24.6" thickBot="1" x14ac:dyDescent="0.25">
      <c r="A4041" s="28" t="s">
        <v>68</v>
      </c>
      <c r="B4041" s="18">
        <v>12</v>
      </c>
      <c r="C4041" s="18">
        <v>12</v>
      </c>
      <c r="D4041" s="18">
        <v>12</v>
      </c>
      <c r="E4041" s="18">
        <v>12</v>
      </c>
      <c r="F4041" s="18">
        <v>12</v>
      </c>
      <c r="G4041" s="18">
        <v>12</v>
      </c>
      <c r="H4041" s="18">
        <v>12</v>
      </c>
      <c r="I4041" s="18"/>
      <c r="J4041" s="62"/>
      <c r="K4041" s="19"/>
      <c r="L4041" s="28" t="s">
        <v>68</v>
      </c>
      <c r="M4041" s="104" t="e">
        <f>#REF!</f>
        <v>#REF!</v>
      </c>
      <c r="N4041" s="113" t="e">
        <f>IF(M4041=0,"",CHOOSE(M4041,"12","12","12","12","12","12","12","12","12","12","12","12","12","12","12","12","12","12","12","12","12","12","12","12","12","12","12","12","12","12","手入力箇所","手入力箇所","手入力箇所","手入力箇所","手入力箇所","手入力箇所","手入力箇所","手入力箇所","手入力箇所","手入力箇所"))</f>
        <v>#REF!</v>
      </c>
    </row>
    <row r="4042" spans="1:14" ht="36.6" thickBot="1" x14ac:dyDescent="0.25">
      <c r="A4042" s="28" t="s">
        <v>69</v>
      </c>
      <c r="B4042" s="18">
        <v>7</v>
      </c>
      <c r="C4042" s="18">
        <v>7</v>
      </c>
      <c r="D4042" s="18">
        <v>7</v>
      </c>
      <c r="E4042" s="18">
        <v>7</v>
      </c>
      <c r="F4042" s="18">
        <v>7</v>
      </c>
      <c r="G4042" s="18"/>
      <c r="H4042" s="18"/>
      <c r="I4042" s="18"/>
      <c r="J4042" s="62"/>
      <c r="K4042" s="19"/>
      <c r="L4042" s="28" t="s">
        <v>69</v>
      </c>
      <c r="M4042" s="104" t="e">
        <f>#REF!</f>
        <v>#REF!</v>
      </c>
      <c r="N4042" s="113" t="e">
        <f>IF(M4042=0,"",CHOOSE(M4042,"7","7","7","7","7","7","7","7","7","7","手入力箇所","手入力箇所","手入力箇所","手入力箇所","手入力箇所","手入力箇所","手入力箇所","手入力箇所","手入力箇所","手入力箇所"))</f>
        <v>#REF!</v>
      </c>
    </row>
    <row r="4043" spans="1:14" ht="13.8" thickBot="1" x14ac:dyDescent="0.25">
      <c r="A4043" s="27" t="s">
        <v>63</v>
      </c>
      <c r="B4043" s="18">
        <v>4</v>
      </c>
      <c r="C4043" s="18">
        <v>5</v>
      </c>
      <c r="D4043" s="18">
        <v>7</v>
      </c>
      <c r="E4043" s="18">
        <v>8</v>
      </c>
      <c r="F4043" s="18">
        <v>11</v>
      </c>
      <c r="G4043" s="18">
        <v>16</v>
      </c>
      <c r="H4043" s="18">
        <v>22</v>
      </c>
      <c r="I4043" s="18">
        <v>26</v>
      </c>
      <c r="J4043" s="18">
        <v>31</v>
      </c>
      <c r="K4043" s="19"/>
      <c r="L4043" s="27" t="s">
        <v>63</v>
      </c>
      <c r="M4043" s="104" t="e">
        <f>#REF!</f>
        <v>#REF!</v>
      </c>
      <c r="N4043" s="113" t="e">
        <f>IF(M4043=0,"",CHOOSE(M4043,"4","5","7","8","8","11","11","11","11","11","16","16","16","16","16","16","16","16","16","16","22","22","22","22","22","22","22","22","22","22","26","26","26","26","26","26","26","26","26","26","31","31","31","31","31","31","31","31","31","31","31","手入力箇所","手入力箇所","手入力箇所","手入力箇所","手入力箇所","手入力箇所","手入力箇所","手入力箇所","手入力箇所","手入力箇所"))</f>
        <v>#REF!</v>
      </c>
    </row>
    <row r="4044" spans="1:14" ht="24.6" thickBot="1" x14ac:dyDescent="0.25">
      <c r="A4044" s="28" t="s">
        <v>70</v>
      </c>
      <c r="B4044" s="18">
        <v>5</v>
      </c>
      <c r="C4044" s="18">
        <v>6</v>
      </c>
      <c r="D4044" s="18">
        <v>7</v>
      </c>
      <c r="E4044" s="18"/>
      <c r="F4044" s="18"/>
      <c r="G4044" s="18"/>
      <c r="H4044" s="18"/>
      <c r="I4044" s="18"/>
      <c r="J4044" s="62"/>
      <c r="K4044" s="19"/>
      <c r="L4044" s="28" t="s">
        <v>70</v>
      </c>
      <c r="M4044" s="104" t="e">
        <f>#REF!</f>
        <v>#REF!</v>
      </c>
      <c r="N4044" s="113" t="e">
        <f>IF(M4044=0,"",CHOOSE(M4044,"5","6","7","手入力箇所","手入力箇所","手入力箇所","手入力箇所","手入力箇所","手入力箇所","手入力箇所","手入力箇所","手入力箇所","手入力箇所"))</f>
        <v>#REF!</v>
      </c>
    </row>
    <row r="4045" spans="1:14" ht="13.8" thickBot="1" x14ac:dyDescent="0.25">
      <c r="A4045" s="29" t="s">
        <v>71</v>
      </c>
      <c r="B4045" s="18">
        <v>3</v>
      </c>
      <c r="C4045" s="18">
        <v>6</v>
      </c>
      <c r="D4045" s="18">
        <v>19</v>
      </c>
      <c r="E4045" s="18"/>
      <c r="F4045" s="18"/>
      <c r="G4045" s="18"/>
      <c r="H4045" s="18"/>
      <c r="I4045" s="18"/>
      <c r="J4045" s="62"/>
      <c r="K4045" s="19"/>
      <c r="L4045" s="29" t="s">
        <v>71</v>
      </c>
      <c r="M4045" s="104" t="e">
        <f>#REF!</f>
        <v>#REF!</v>
      </c>
      <c r="N4045" s="113" t="e">
        <f>IF(M4045=0,"",CHOOSE(M4045,"3","6","19","手入力箇所","手入力箇所","手入力箇所","手入力箇所","手入力箇所","手入力箇所","手入力箇所","手入力箇所","手入力箇所","手入力箇所"))</f>
        <v>#REF!</v>
      </c>
    </row>
    <row r="4046" spans="1:14" ht="13.8" thickBot="1" x14ac:dyDescent="0.25">
      <c r="A4046" s="29" t="s">
        <v>72</v>
      </c>
      <c r="B4046" s="18">
        <v>1</v>
      </c>
      <c r="C4046" s="18">
        <v>3</v>
      </c>
      <c r="D4046" s="18">
        <v>5</v>
      </c>
      <c r="E4046" s="18">
        <v>9</v>
      </c>
      <c r="F4046" s="18">
        <v>26</v>
      </c>
      <c r="G4046" s="18"/>
      <c r="H4046" s="18"/>
      <c r="I4046" s="18"/>
      <c r="J4046" s="62"/>
      <c r="K4046" s="19"/>
      <c r="L4046" s="29" t="s">
        <v>72</v>
      </c>
      <c r="M4046" s="104" t="e">
        <f>#REF!</f>
        <v>#REF!</v>
      </c>
      <c r="N4046" s="113" t="e">
        <f>IF(M4046=0,"",CHOOSE(M4046,"1","3","5","9","9","26","26","26","26","26","手入力箇所","手入力箇所","手入力箇所","手入力箇所","手入力箇所","手入力箇所","手入力箇所","手入力箇所","手入力箇所","手入力箇所"))</f>
        <v>#REF!</v>
      </c>
    </row>
    <row r="4047" spans="1:14" ht="13.8" thickBot="1" x14ac:dyDescent="0.25">
      <c r="A4047" s="29" t="s">
        <v>73</v>
      </c>
      <c r="B4047" s="18">
        <v>4</v>
      </c>
      <c r="C4047" s="18">
        <v>11</v>
      </c>
      <c r="D4047" s="18">
        <v>20</v>
      </c>
      <c r="E4047" s="18">
        <v>33</v>
      </c>
      <c r="F4047" s="18"/>
      <c r="G4047" s="18"/>
      <c r="H4047" s="18"/>
      <c r="I4047" s="18"/>
      <c r="J4047" s="62"/>
      <c r="K4047" s="19"/>
      <c r="L4047" s="29" t="s">
        <v>73</v>
      </c>
      <c r="M4047" s="104" t="e">
        <f>#REF!</f>
        <v>#REF!</v>
      </c>
      <c r="N4047" s="113" t="e">
        <f>IF(M4047=0,"",CHOOSE(M4047,"4","11","20","33","33","手入力箇所","手入力箇所","手入力箇所","手入力箇所","手入力箇所","手入力箇所","手入力箇所","手入力箇所","手入力箇所","手入力箇所"))</f>
        <v>#REF!</v>
      </c>
    </row>
    <row r="4048" spans="1:14" ht="37.200000000000003" thickBot="1" x14ac:dyDescent="0.25">
      <c r="A4048" s="30" t="s">
        <v>74</v>
      </c>
      <c r="B4048" s="18">
        <v>4</v>
      </c>
      <c r="C4048" s="18">
        <v>6</v>
      </c>
      <c r="D4048" s="18">
        <v>8</v>
      </c>
      <c r="E4048" s="18">
        <v>10</v>
      </c>
      <c r="F4048" s="18">
        <v>15</v>
      </c>
      <c r="G4048" s="18">
        <v>23</v>
      </c>
      <c r="H4048" s="18">
        <v>33</v>
      </c>
      <c r="I4048" s="18"/>
      <c r="J4048" s="62"/>
      <c r="K4048" s="19"/>
      <c r="L4048" s="30" t="s">
        <v>74</v>
      </c>
      <c r="M4048" s="104" t="e">
        <f>#REF!</f>
        <v>#REF!</v>
      </c>
      <c r="N4048" s="113" t="e">
        <f>IF(M4048=0,"",CHOOSE(M4048,"4","6","8","10","10","15","15","15","15","15","23","23","23","23","23","23","23","23","23","23","33","33","33","33","33","33","33","33","33","33","手入力箇所","手入力箇所","手入力箇所","手入力箇所","手入力箇所","手入力箇所","手入力箇所","手入力箇所","手入力箇所","手入力箇所"))</f>
        <v>#REF!</v>
      </c>
    </row>
    <row r="4049" spans="1:14" ht="13.8" thickBot="1" x14ac:dyDescent="0.25">
      <c r="A4049" s="29" t="s">
        <v>75</v>
      </c>
      <c r="B4049" s="18">
        <v>6</v>
      </c>
      <c r="C4049" s="18">
        <v>14</v>
      </c>
      <c r="D4049" s="18">
        <v>25</v>
      </c>
      <c r="E4049" s="18">
        <v>39</v>
      </c>
      <c r="F4049" s="18"/>
      <c r="G4049" s="18"/>
      <c r="H4049" s="18"/>
      <c r="I4049" s="18"/>
      <c r="J4049" s="62"/>
      <c r="K4049" s="19"/>
      <c r="L4049" s="29" t="s">
        <v>75</v>
      </c>
      <c r="M4049" s="104" t="e">
        <f>#REF!</f>
        <v>#REF!</v>
      </c>
      <c r="N4049" s="113" t="e">
        <f>IF(M4049=0,"",CHOOSE(M4049,"6","14","25","39","39","手入力箇所","手入力箇所","手入力箇所","手入力箇所","手入力箇所","手入力箇所","手入力箇所","手入力箇所","手入力箇所","手入力箇所"))</f>
        <v>#REF!</v>
      </c>
    </row>
    <row r="4050" spans="1:14" ht="37.200000000000003" thickBot="1" x14ac:dyDescent="0.25">
      <c r="A4050" s="30" t="s">
        <v>76</v>
      </c>
      <c r="B4050" s="18">
        <v>2</v>
      </c>
      <c r="C4050" s="18">
        <v>3</v>
      </c>
      <c r="D4050" s="18">
        <v>6</v>
      </c>
      <c r="E4050" s="18">
        <v>9</v>
      </c>
      <c r="F4050" s="18"/>
      <c r="G4050" s="18"/>
      <c r="H4050" s="18"/>
      <c r="I4050" s="18"/>
      <c r="J4050" s="62"/>
      <c r="K4050" s="19"/>
      <c r="L4050" s="30" t="s">
        <v>76</v>
      </c>
      <c r="M4050" s="104" t="e">
        <f>#REF!</f>
        <v>#REF!</v>
      </c>
      <c r="N4050" s="113" t="e">
        <f>IF(M4050=0,"",CHOOSE(M4050,"2","3","6","9","9","手入力箇所","手入力箇所","手入力箇所","手入力箇所","手入力箇所","手入力箇所","手入力箇所","手入力箇所","手入力箇所","手入力箇所"))</f>
        <v>#REF!</v>
      </c>
    </row>
    <row r="4051" spans="1:14" ht="27" thickBot="1" x14ac:dyDescent="0.25">
      <c r="A4051" s="31" t="s">
        <v>77</v>
      </c>
      <c r="B4051" s="18">
        <v>12</v>
      </c>
      <c r="C4051" s="18">
        <v>18</v>
      </c>
      <c r="D4051" s="18">
        <v>22</v>
      </c>
      <c r="E4051" s="18">
        <v>26</v>
      </c>
      <c r="F4051" s="62"/>
      <c r="G4051" s="62"/>
      <c r="H4051" s="62"/>
      <c r="I4051" s="62"/>
      <c r="J4051" s="62"/>
      <c r="K4051" s="19"/>
      <c r="L4051" s="31" t="s">
        <v>77</v>
      </c>
      <c r="M4051" s="104" t="e">
        <f>#REF!</f>
        <v>#REF!</v>
      </c>
      <c r="N4051" s="113" t="e">
        <f>IF(M4051=0,"",CHOOSE(M4051,"12","18","22","26","26","手入力箇所","手入力箇所","手入力箇所","手入力箇所","手入力箇所","手入力箇所","手入力箇所","手入力箇所","手入力箇所","手入力箇所"))</f>
        <v>#REF!</v>
      </c>
    </row>
    <row r="4052" spans="1:14" ht="40.200000000000003" thickBot="1" x14ac:dyDescent="0.25">
      <c r="A4052" s="31" t="s">
        <v>78</v>
      </c>
      <c r="B4052" s="18">
        <v>5</v>
      </c>
      <c r="C4052" s="18">
        <v>8</v>
      </c>
      <c r="D4052" s="18">
        <v>11</v>
      </c>
      <c r="E4052" s="18">
        <v>14</v>
      </c>
      <c r="F4052" s="62"/>
      <c r="G4052" s="62"/>
      <c r="H4052" s="62"/>
      <c r="I4052" s="62"/>
      <c r="J4052" s="62"/>
      <c r="K4052" s="19"/>
      <c r="L4052" s="31" t="s">
        <v>78</v>
      </c>
      <c r="M4052" s="104" t="e">
        <f>#REF!</f>
        <v>#REF!</v>
      </c>
      <c r="N4052" s="113" t="e">
        <f>IF(M4052=0,"",CHOOSE(M4052,"5","8","11","14","14","手入力箇所","手入力箇所","手入力箇所","手入力箇所","手入力箇所","手入力箇所","手入力箇所","手入力箇所","手入力箇所","手入力箇所"))</f>
        <v>#REF!</v>
      </c>
    </row>
    <row r="4053" spans="1:14" ht="27" thickBot="1" x14ac:dyDescent="0.25">
      <c r="A4053" s="31" t="s">
        <v>79</v>
      </c>
      <c r="B4053" s="18">
        <v>6</v>
      </c>
      <c r="C4053" s="18">
        <v>11</v>
      </c>
      <c r="D4053" s="18">
        <v>16</v>
      </c>
      <c r="E4053" s="18">
        <v>21</v>
      </c>
      <c r="F4053" s="62"/>
      <c r="G4053" s="62"/>
      <c r="H4053" s="62"/>
      <c r="I4053" s="62"/>
      <c r="J4053" s="62"/>
      <c r="K4053" s="19"/>
      <c r="L4053" s="31" t="s">
        <v>79</v>
      </c>
      <c r="M4053" s="104" t="e">
        <f>#REF!</f>
        <v>#REF!</v>
      </c>
      <c r="N4053" s="113" t="e">
        <f>IF(M4053=0,"",CHOOSE(M4053,"6","11","16","21","21","手入力箇所","手入力箇所","手入力箇所","手入力箇所","手入力箇所","手入力箇所","手入力箇所","手入力箇所","手入力箇所"))</f>
        <v>#REF!</v>
      </c>
    </row>
    <row r="4054" spans="1:14" ht="40.200000000000003" thickBot="1" x14ac:dyDescent="0.25">
      <c r="A4054" s="31" t="s">
        <v>80</v>
      </c>
      <c r="B4054" s="18">
        <v>5</v>
      </c>
      <c r="C4054" s="18">
        <v>7</v>
      </c>
      <c r="D4054" s="18">
        <v>9</v>
      </c>
      <c r="E4054" s="18">
        <v>10</v>
      </c>
      <c r="F4054" s="62"/>
      <c r="G4054" s="62"/>
      <c r="H4054" s="62"/>
      <c r="I4054" s="62"/>
      <c r="J4054" s="62"/>
      <c r="K4054" s="19"/>
      <c r="L4054" s="31" t="s">
        <v>80</v>
      </c>
      <c r="M4054" s="104" t="e">
        <f>#REF!</f>
        <v>#REF!</v>
      </c>
      <c r="N4054" s="113" t="e">
        <f>IF(M4054=0,"",CHOOSE(M4054,"5","7","9","10","10","手入力箇所","手入力箇所","手入力箇所","手入力箇所","手入力箇所","手入力箇所","手入力箇所","手入力箇所","手入力箇所"))</f>
        <v>#REF!</v>
      </c>
    </row>
    <row r="4055" spans="1:14" ht="40.200000000000003" thickBot="1" x14ac:dyDescent="0.25">
      <c r="A4055" s="31" t="s">
        <v>81</v>
      </c>
      <c r="B4055" s="18">
        <v>9</v>
      </c>
      <c r="C4055" s="18">
        <v>14</v>
      </c>
      <c r="D4055" s="62"/>
      <c r="E4055" s="62"/>
      <c r="F4055" s="62"/>
      <c r="G4055" s="62"/>
      <c r="H4055" s="62"/>
      <c r="I4055" s="62"/>
      <c r="J4055" s="62"/>
      <c r="K4055" s="19"/>
      <c r="L4055" s="31" t="s">
        <v>81</v>
      </c>
      <c r="M4055" s="104" t="e">
        <f>#REF!</f>
        <v>#REF!</v>
      </c>
      <c r="N4055" s="113" t="e">
        <f>IF(M4055=0,"",CHOOSE(M4055,"9","14","手入力箇所","手入力箇所","手入力箇所","手入力箇所","手入力箇所","手入力箇所","手入力箇所","手入力箇所","手入力箇所","手入力箇所"))</f>
        <v>#REF!</v>
      </c>
    </row>
    <row r="4056" spans="1:14" ht="13.8" thickBot="1" x14ac:dyDescent="0.25">
      <c r="A4056" s="31" t="s">
        <v>82</v>
      </c>
      <c r="B4056" s="18">
        <v>3</v>
      </c>
      <c r="C4056" s="18">
        <v>4</v>
      </c>
      <c r="D4056" s="18">
        <v>4</v>
      </c>
      <c r="E4056" s="18">
        <v>5</v>
      </c>
      <c r="F4056" s="18">
        <v>6</v>
      </c>
      <c r="G4056" s="18">
        <v>8</v>
      </c>
      <c r="H4056" s="18">
        <v>9</v>
      </c>
      <c r="I4056" s="18">
        <v>11</v>
      </c>
      <c r="J4056" s="18">
        <v>12</v>
      </c>
      <c r="K4056" s="19"/>
      <c r="L4056" s="31" t="s">
        <v>82</v>
      </c>
      <c r="M4056" s="104" t="e">
        <f>#REF!</f>
        <v>#REF!</v>
      </c>
      <c r="N4056" s="113" t="e">
        <f>IF(M4056=0,"",CHOOSE(M4056,"3","4","4","5","5","6","6","6","6","6","8","8","8","8","8","8","8","8","8","8","9","9","9","9","9","9","9","9","9","9","11","11","11","11","11","11","11","11","11","11","12","12","12","12","12","12","12","12","12","12","12","手入力箇所","手入力箇所","手入力箇所","手入力箇所","手入力箇所","手入力箇所","手入力箇所","手入力箇所","手入力箇所","手入力箇所"))</f>
        <v>#REF!</v>
      </c>
    </row>
    <row r="4057" spans="1:14" ht="13.8" thickBot="1" x14ac:dyDescent="0.25">
      <c r="A4057" s="31" t="s">
        <v>83</v>
      </c>
      <c r="B4057" s="18">
        <v>3</v>
      </c>
      <c r="C4057" s="18">
        <v>4</v>
      </c>
      <c r="D4057" s="18">
        <v>4</v>
      </c>
      <c r="E4057" s="18">
        <v>5</v>
      </c>
      <c r="F4057" s="18">
        <v>6</v>
      </c>
      <c r="G4057" s="18">
        <v>8</v>
      </c>
      <c r="H4057" s="18">
        <v>10</v>
      </c>
      <c r="I4057" s="18">
        <v>12</v>
      </c>
      <c r="J4057" s="18">
        <v>13</v>
      </c>
      <c r="K4057" s="19"/>
      <c r="L4057" s="31" t="s">
        <v>83</v>
      </c>
      <c r="M4057" s="104" t="e">
        <f>#REF!</f>
        <v>#REF!</v>
      </c>
      <c r="N4057" s="113" t="e">
        <f>IF(M4057=0,"",CHOOSE(M4057,"3","4","4","5","5","6","6","6","6","6","8","8","8","8","8","8","8","8","8","8","10","10","10","10","10","10","10","10","10","10","12","12","12","12","12","12","12","12","12","12","13","13","13","13","13","13","13","13","13","13","13","手入力箇所","手入力箇所","手入力箇所","手入力箇所","手入力箇所","手入力箇所","手入力箇所","手入力箇所","手入力箇所","手入力箇所"))</f>
        <v>#REF!</v>
      </c>
    </row>
    <row r="4058" spans="1:14" ht="27" thickBot="1" x14ac:dyDescent="0.25">
      <c r="A4058" s="32" t="s">
        <v>84</v>
      </c>
      <c r="B4058" s="20">
        <v>1</v>
      </c>
      <c r="C4058" s="20">
        <v>2</v>
      </c>
      <c r="D4058" s="20">
        <v>3</v>
      </c>
      <c r="E4058" s="20">
        <v>4</v>
      </c>
      <c r="F4058" s="20">
        <v>8</v>
      </c>
      <c r="G4058" s="20">
        <v>19</v>
      </c>
      <c r="H4058" s="63"/>
      <c r="I4058" s="63"/>
      <c r="J4058" s="63"/>
      <c r="K4058" s="21"/>
      <c r="L4058" s="32" t="s">
        <v>84</v>
      </c>
      <c r="M4058" s="104" t="e">
        <f>#REF!</f>
        <v>#REF!</v>
      </c>
      <c r="N4058" s="113" t="e">
        <f>IF(M4058=0,"",CHOOSE(M4058,"1","2","3","4","4","8","8","8","8","8","19","19","19","19","19","19","19","19","19","19","手入力箇所","手入力箇所","手入力箇所","手入力箇所","手入力箇所","手入力箇所","手入力箇所","手入力箇所","手入力箇所","手入力箇所"))</f>
        <v>#REF!</v>
      </c>
    </row>
    <row r="4059" spans="1:14" ht="13.8" thickBot="1" x14ac:dyDescent="0.25"/>
    <row r="4060" spans="1:14" ht="13.8" thickBot="1" x14ac:dyDescent="0.25">
      <c r="A4060" s="686" t="e">
        <f>A4033</f>
        <v>#REF!</v>
      </c>
      <c r="B4060" s="686"/>
      <c r="C4060" s="686"/>
      <c r="D4060" s="687" t="s">
        <v>193</v>
      </c>
      <c r="E4060" s="687"/>
      <c r="F4060" s="687"/>
      <c r="G4060" s="687"/>
      <c r="H4060" s="687"/>
      <c r="I4060" s="687"/>
      <c r="J4060" s="687"/>
      <c r="K4060" s="687"/>
      <c r="L4060" s="687"/>
      <c r="M4060" s="687"/>
      <c r="N4060" s="687"/>
    </row>
    <row r="4061" spans="1:14" ht="13.8" thickBot="1" x14ac:dyDescent="0.25">
      <c r="A4061" s="105"/>
      <c r="B4061" s="33">
        <v>1</v>
      </c>
      <c r="C4061" s="24">
        <v>2</v>
      </c>
      <c r="D4061" s="24">
        <v>3</v>
      </c>
      <c r="E4061" s="24" t="s">
        <v>58</v>
      </c>
      <c r="F4061" s="24" t="s">
        <v>59</v>
      </c>
      <c r="G4061" s="24" t="s">
        <v>60</v>
      </c>
      <c r="H4061" s="24" t="s">
        <v>61</v>
      </c>
      <c r="I4061" s="24" t="s">
        <v>62</v>
      </c>
      <c r="J4061" s="24" t="s">
        <v>194</v>
      </c>
      <c r="K4061" s="102" t="s">
        <v>85</v>
      </c>
      <c r="L4061" s="105" t="s">
        <v>189</v>
      </c>
      <c r="M4061" s="105" t="s">
        <v>188</v>
      </c>
      <c r="N4061" s="105" t="s">
        <v>51</v>
      </c>
    </row>
    <row r="4062" spans="1:14" ht="13.8" thickBot="1" x14ac:dyDescent="0.25">
      <c r="A4062" s="26" t="s">
        <v>56</v>
      </c>
      <c r="B4062" s="22">
        <v>16</v>
      </c>
      <c r="C4062" s="22">
        <v>25</v>
      </c>
      <c r="D4062" s="22">
        <v>32</v>
      </c>
      <c r="E4062" s="22">
        <v>38</v>
      </c>
      <c r="F4062" s="22">
        <v>56</v>
      </c>
      <c r="G4062" s="22">
        <v>87</v>
      </c>
      <c r="H4062" s="22">
        <v>121</v>
      </c>
      <c r="I4062" s="22"/>
      <c r="J4062" s="23"/>
      <c r="K4062" s="68"/>
      <c r="L4062" s="107" t="s">
        <v>56</v>
      </c>
      <c r="M4062" s="103" t="e">
        <f>#REF!</f>
        <v>#REF!</v>
      </c>
      <c r="N4062" s="103" t="e">
        <f>IF(M4062=0,"",CHOOSE(M4062,"16","25","32","38","38","56","56","56","56","56","87","87","87","87","87","87","87","87","87","87","121","121","121","121","121","121","121","121","121","121","手入力箇所","手入力箇所","手入力箇所","手入力箇所","手入力箇所","手入力箇所","手入力箇所","手入力箇所","手入力箇所","手入力箇所"))</f>
        <v>#REF!</v>
      </c>
    </row>
    <row r="4063" spans="1:14" ht="13.8" thickBot="1" x14ac:dyDescent="0.25">
      <c r="A4063" s="27" t="s">
        <v>57</v>
      </c>
      <c r="B4063" s="18">
        <v>25</v>
      </c>
      <c r="C4063" s="18">
        <v>33</v>
      </c>
      <c r="D4063" s="18">
        <v>40</v>
      </c>
      <c r="E4063" s="18">
        <v>45</v>
      </c>
      <c r="F4063" s="18">
        <v>58</v>
      </c>
      <c r="G4063" s="18">
        <v>79</v>
      </c>
      <c r="H4063" s="18"/>
      <c r="I4063" s="18"/>
      <c r="J4063" s="62"/>
      <c r="K4063" s="69"/>
      <c r="L4063" s="107" t="s">
        <v>57</v>
      </c>
      <c r="M4063" s="103" t="e">
        <f>#REF!</f>
        <v>#REF!</v>
      </c>
      <c r="N4063" s="103" t="e">
        <f>IF(M4063=0,"",CHOOSE(M4063,"25","33","40","45","45","58","58","58","58","58","79","79","79","79","79","79","79","79","79","79","手入力箇所","手入力箇所","手入力箇所","手入力箇所","手入力箇所","手入力箇所","手入力箇所","手入力箇所","手入力箇所","手入力箇所"))</f>
        <v>#REF!</v>
      </c>
    </row>
    <row r="4064" spans="1:14" ht="48.6" thickBot="1" x14ac:dyDescent="0.25">
      <c r="A4064" s="28" t="s">
        <v>64</v>
      </c>
      <c r="B4064" s="18">
        <v>32</v>
      </c>
      <c r="C4064" s="18"/>
      <c r="D4064" s="18"/>
      <c r="E4064" s="18"/>
      <c r="F4064" s="18"/>
      <c r="G4064" s="18"/>
      <c r="H4064" s="18"/>
      <c r="I4064" s="18"/>
      <c r="J4064" s="62"/>
      <c r="K4064" s="69"/>
      <c r="L4064" s="108" t="s">
        <v>64</v>
      </c>
      <c r="M4064" s="103" t="e">
        <f>#REF!</f>
        <v>#REF!</v>
      </c>
      <c r="N4064" s="103" t="e">
        <f>IF(M4064=0,"",CHOOSE(M4064,"32","手入力箇所","手入力箇所","手入力箇所","手入力箇所","手入力箇所","手入力箇所","手入力箇所","手入力箇所","手入力箇所","手入力箇所"))</f>
        <v>#REF!</v>
      </c>
    </row>
    <row r="4065" spans="1:14" ht="48.6" thickBot="1" x14ac:dyDescent="0.25">
      <c r="A4065" s="28" t="s">
        <v>65</v>
      </c>
      <c r="B4065" s="18">
        <v>36</v>
      </c>
      <c r="C4065" s="18"/>
      <c r="D4065" s="18"/>
      <c r="E4065" s="18"/>
      <c r="F4065" s="18"/>
      <c r="G4065" s="18"/>
      <c r="H4065" s="18"/>
      <c r="I4065" s="18"/>
      <c r="J4065" s="62"/>
      <c r="K4065" s="69"/>
      <c r="L4065" s="108" t="s">
        <v>65</v>
      </c>
      <c r="M4065" s="103" t="e">
        <f>#REF!</f>
        <v>#REF!</v>
      </c>
      <c r="N4065" s="103" t="e">
        <f>IF(M4065=0,"",CHOOSE(M4065,"36","手入力箇所","手入力箇所","手入力箇所","手入力箇所","手入力箇所","手入力箇所","手入力箇所","手入力箇所","手入力箇所","手入力箇所"))</f>
        <v>#REF!</v>
      </c>
    </row>
    <row r="4066" spans="1:14" ht="24.6" thickBot="1" x14ac:dyDescent="0.25">
      <c r="A4066" s="28" t="s">
        <v>66</v>
      </c>
      <c r="B4066" s="18">
        <v>24</v>
      </c>
      <c r="C4066" s="18">
        <v>30</v>
      </c>
      <c r="D4066" s="18">
        <v>33</v>
      </c>
      <c r="E4066" s="18">
        <v>35</v>
      </c>
      <c r="F4066" s="18">
        <v>42</v>
      </c>
      <c r="G4066" s="18"/>
      <c r="H4066" s="18"/>
      <c r="I4066" s="18"/>
      <c r="J4066" s="62"/>
      <c r="K4066" s="69"/>
      <c r="L4066" s="108" t="s">
        <v>66</v>
      </c>
      <c r="M4066" s="103" t="e">
        <f>#REF!</f>
        <v>#REF!</v>
      </c>
      <c r="N4066" s="103" t="e">
        <f>IF(M4066=0,"",CHOOSE(M4066,"24","30","33","35","35","42","42","42","42","42","手入力箇所","手入力箇所","手入力箇所","手入力箇所","手入力箇所","手入力箇所","手入力箇所","手入力箇所","手入力箇所","手入力箇所"))</f>
        <v>#REF!</v>
      </c>
    </row>
    <row r="4067" spans="1:14" ht="36.6" thickBot="1" x14ac:dyDescent="0.25">
      <c r="A4067" s="28" t="s">
        <v>67</v>
      </c>
      <c r="B4067" s="18">
        <v>7</v>
      </c>
      <c r="C4067" s="18">
        <v>12</v>
      </c>
      <c r="D4067" s="18">
        <v>16</v>
      </c>
      <c r="E4067" s="18">
        <v>19</v>
      </c>
      <c r="F4067" s="18"/>
      <c r="G4067" s="18"/>
      <c r="H4067" s="18"/>
      <c r="I4067" s="18"/>
      <c r="J4067" s="62"/>
      <c r="K4067" s="69"/>
      <c r="L4067" s="108" t="s">
        <v>67</v>
      </c>
      <c r="M4067" s="103" t="e">
        <f>#REF!</f>
        <v>#REF!</v>
      </c>
      <c r="N4067" s="103" t="e">
        <f>IF(M4067=0,"",CHOOSE(M4067,"7","12","16","19","19","手入力箇所","手入力箇所","手入力箇所","手入力箇所","手入力箇所","手入力箇所","手入力箇所","手入力箇所","手入力箇所","手入力箇所"))</f>
        <v>#REF!</v>
      </c>
    </row>
    <row r="4068" spans="1:14" ht="24.6" thickBot="1" x14ac:dyDescent="0.25">
      <c r="A4068" s="28" t="s">
        <v>68</v>
      </c>
      <c r="B4068" s="18">
        <v>21</v>
      </c>
      <c r="C4068" s="18">
        <v>35</v>
      </c>
      <c r="D4068" s="18">
        <v>48</v>
      </c>
      <c r="E4068" s="18">
        <v>59</v>
      </c>
      <c r="F4068" s="18">
        <v>94</v>
      </c>
      <c r="G4068" s="18">
        <v>159</v>
      </c>
      <c r="H4068" s="18">
        <v>235</v>
      </c>
      <c r="I4068" s="18"/>
      <c r="J4068" s="62"/>
      <c r="K4068" s="69"/>
      <c r="L4068" s="108" t="s">
        <v>68</v>
      </c>
      <c r="M4068" s="103" t="e">
        <f>#REF!</f>
        <v>#REF!</v>
      </c>
      <c r="N4068" s="103" t="e">
        <f>IF(M4068=0,"",CHOOSE(M4068,"21","35","48","59","59","94","94","94","94","94","159","159","159","159","159","159","159","159","159","159","235","235","235","235","235","235","235","235","235","235","手入力箇所","手入力箇所","手入力箇所","手入力箇所","手入力箇所","手入力箇所","手入力箇所","手入力箇所","手入力箇所","手入力箇所"))</f>
        <v>#REF!</v>
      </c>
    </row>
    <row r="4069" spans="1:14" ht="36.6" thickBot="1" x14ac:dyDescent="0.25">
      <c r="A4069" s="28" t="s">
        <v>69</v>
      </c>
      <c r="B4069" s="18">
        <v>22</v>
      </c>
      <c r="C4069" s="18">
        <v>26</v>
      </c>
      <c r="D4069" s="18">
        <v>28</v>
      </c>
      <c r="E4069" s="18">
        <v>29</v>
      </c>
      <c r="F4069" s="18">
        <v>34</v>
      </c>
      <c r="G4069" s="18"/>
      <c r="H4069" s="18"/>
      <c r="I4069" s="18"/>
      <c r="J4069" s="62"/>
      <c r="K4069" s="69"/>
      <c r="L4069" s="108" t="s">
        <v>69</v>
      </c>
      <c r="M4069" s="103" t="e">
        <f>#REF!</f>
        <v>#REF!</v>
      </c>
      <c r="N4069" s="103" t="e">
        <f>IF(M4069=0,"",CHOOSE(M4069,"22","26","28","29","29","34","34","34","34","34","手入力箇所","手入力箇所","手入力箇所","手入力箇所","手入力箇所","手入力箇所","手入力箇所","手入力箇所","手入力箇所","手入力箇所"))</f>
        <v>#REF!</v>
      </c>
    </row>
    <row r="4070" spans="1:14" ht="13.8" thickBot="1" x14ac:dyDescent="0.25">
      <c r="A4070" s="27" t="s">
        <v>63</v>
      </c>
      <c r="B4070" s="18">
        <v>21</v>
      </c>
      <c r="C4070" s="18">
        <v>33</v>
      </c>
      <c r="D4070" s="18">
        <v>46</v>
      </c>
      <c r="E4070" s="18">
        <v>56</v>
      </c>
      <c r="F4070" s="18">
        <v>89</v>
      </c>
      <c r="G4070" s="18">
        <v>151</v>
      </c>
      <c r="H4070" s="18">
        <v>224</v>
      </c>
      <c r="I4070" s="18">
        <v>289</v>
      </c>
      <c r="J4070" s="18">
        <v>350</v>
      </c>
      <c r="K4070" s="69"/>
      <c r="L4070" s="107" t="s">
        <v>63</v>
      </c>
      <c r="M4070" s="103" t="e">
        <f>#REF!</f>
        <v>#REF!</v>
      </c>
      <c r="N4070" s="103" t="e">
        <f>IF(M4070=0,"",CHOOSE(M4070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071" spans="1:14" ht="24.6" thickBot="1" x14ac:dyDescent="0.25">
      <c r="A4071" s="34" t="s">
        <v>70</v>
      </c>
      <c r="B4071" s="35">
        <v>13</v>
      </c>
      <c r="C4071" s="35">
        <v>33</v>
      </c>
      <c r="D4071" s="35">
        <v>59</v>
      </c>
      <c r="E4071" s="35"/>
      <c r="F4071" s="35"/>
      <c r="G4071" s="35"/>
      <c r="H4071" s="35"/>
      <c r="I4071" s="35"/>
      <c r="J4071" s="36"/>
      <c r="K4071" s="67"/>
      <c r="L4071" s="108" t="s">
        <v>70</v>
      </c>
      <c r="M4071" s="103" t="e">
        <f>#REF!</f>
        <v>#REF!</v>
      </c>
      <c r="N4071" s="103" t="e">
        <f>IF(M4071=0,"",CHOOSE(M4071,"13","33","59","手入力箇所","手入力箇所","手入力箇所","手入力箇所","手入力箇所","手入力箇所","手入力箇所","手入力箇所","手入力箇所","手入力箇所"))</f>
        <v>#REF!</v>
      </c>
    </row>
    <row r="4072" spans="1:14" ht="13.8" thickBot="1" x14ac:dyDescent="0.25">
      <c r="A4072" s="37" t="s">
        <v>71</v>
      </c>
      <c r="B4072" s="17">
        <v>23</v>
      </c>
      <c r="C4072" s="17">
        <v>39</v>
      </c>
      <c r="D4072" s="17">
        <v>97</v>
      </c>
      <c r="E4072" s="17"/>
      <c r="F4072" s="17"/>
      <c r="G4072" s="17"/>
      <c r="H4072" s="17"/>
      <c r="I4072" s="17"/>
      <c r="J4072" s="64"/>
      <c r="K4072" s="70"/>
      <c r="L4072" s="109" t="s">
        <v>71</v>
      </c>
      <c r="M4072" s="103" t="e">
        <f>#REF!</f>
        <v>#REF!</v>
      </c>
      <c r="N4072" s="103" t="e">
        <f>IF(M4072=0,"",CHOOSE(M4072,"23","39","97","手入力箇所","手入力箇所","手入力箇所","手入力箇所","手入力箇所","手入力箇所","手入力箇所","手入力箇所","手入力箇所","手入力箇所"))</f>
        <v>#REF!</v>
      </c>
    </row>
    <row r="4073" spans="1:14" ht="13.8" thickBot="1" x14ac:dyDescent="0.25">
      <c r="A4073" s="29" t="s">
        <v>72</v>
      </c>
      <c r="B4073" s="18">
        <v>21</v>
      </c>
      <c r="C4073" s="18">
        <v>37</v>
      </c>
      <c r="D4073" s="18">
        <v>58</v>
      </c>
      <c r="E4073" s="18">
        <v>76</v>
      </c>
      <c r="F4073" s="18">
        <v>137</v>
      </c>
      <c r="G4073" s="18"/>
      <c r="H4073" s="18"/>
      <c r="I4073" s="18"/>
      <c r="J4073" s="62"/>
      <c r="K4073" s="69"/>
      <c r="L4073" s="109" t="s">
        <v>72</v>
      </c>
      <c r="M4073" s="103" t="e">
        <f>#REF!</f>
        <v>#REF!</v>
      </c>
      <c r="N4073" s="103" t="e">
        <f>IF(M4073=0,"",CHOOSE(M4073,"21","37","58","76","76","137","137","137","137","137","手入力箇所","手入力箇所","手入力箇所","手入力箇所","手入力箇所","手入力箇所","手入力箇所","手入力箇所","手入力箇所","手入力箇所"))</f>
        <v>#REF!</v>
      </c>
    </row>
    <row r="4074" spans="1:14" ht="13.8" thickBot="1" x14ac:dyDescent="0.25">
      <c r="A4074" s="29" t="s">
        <v>73</v>
      </c>
      <c r="B4074" s="18">
        <v>48</v>
      </c>
      <c r="C4074" s="18">
        <v>93</v>
      </c>
      <c r="D4074" s="18">
        <v>138</v>
      </c>
      <c r="E4074" s="18">
        <v>183</v>
      </c>
      <c r="F4074" s="18"/>
      <c r="G4074" s="18"/>
      <c r="H4074" s="18"/>
      <c r="I4074" s="18"/>
      <c r="J4074" s="62"/>
      <c r="K4074" s="69"/>
      <c r="L4074" s="109" t="s">
        <v>73</v>
      </c>
      <c r="M4074" s="103" t="e">
        <f>#REF!</f>
        <v>#REF!</v>
      </c>
      <c r="N4074" s="103" t="e">
        <f>IF(M4074=0,"",CHOOSE(M4074,"48","93","138","183","183","手入力箇所","手入力箇所","手入力箇所","手入力箇所","手入力箇所","手入力箇所","手入力箇所","手入力箇所","手入力箇所","手入力箇所"))</f>
        <v>#REF!</v>
      </c>
    </row>
    <row r="4075" spans="1:14" ht="37.200000000000003" thickBot="1" x14ac:dyDescent="0.25">
      <c r="A4075" s="30" t="s">
        <v>74</v>
      </c>
      <c r="B4075" s="18">
        <v>13</v>
      </c>
      <c r="C4075" s="18">
        <v>26</v>
      </c>
      <c r="D4075" s="18">
        <v>40</v>
      </c>
      <c r="E4075" s="18">
        <v>55</v>
      </c>
      <c r="F4075" s="18">
        <v>107</v>
      </c>
      <c r="G4075" s="18">
        <v>224</v>
      </c>
      <c r="H4075" s="18">
        <v>386</v>
      </c>
      <c r="I4075" s="18"/>
      <c r="J4075" s="62"/>
      <c r="K4075" s="69"/>
      <c r="L4075" s="110" t="s">
        <v>74</v>
      </c>
      <c r="M4075" s="103" t="e">
        <f>#REF!</f>
        <v>#REF!</v>
      </c>
      <c r="N4075" s="103" t="e">
        <f>IF(M4075=0,"",CHOOSE(M4075,"13","26","40","55","55","107","107","107","107","107","224","224","224","224","224","224","224","224","224","224","386","386","386","386","386","386","386","386","386","386","手入力箇所","手入力箇所","手入力箇所","手入力箇所","手入力箇所","手入力箇所","手入力箇所","手入力箇所","手入力箇所","手入力箇所"))</f>
        <v>#REF!</v>
      </c>
    </row>
    <row r="4076" spans="1:14" ht="13.8" thickBot="1" x14ac:dyDescent="0.25">
      <c r="A4076" s="29" t="s">
        <v>75</v>
      </c>
      <c r="B4076" s="18">
        <v>36</v>
      </c>
      <c r="C4076" s="18">
        <v>98</v>
      </c>
      <c r="D4076" s="18">
        <v>173</v>
      </c>
      <c r="E4076" s="18">
        <v>274</v>
      </c>
      <c r="F4076" s="18"/>
      <c r="G4076" s="18"/>
      <c r="H4076" s="18"/>
      <c r="I4076" s="18"/>
      <c r="J4076" s="62"/>
      <c r="K4076" s="69"/>
      <c r="L4076" s="109" t="s">
        <v>75</v>
      </c>
      <c r="M4076" s="103" t="e">
        <f>#REF!</f>
        <v>#REF!</v>
      </c>
      <c r="N4076" s="103" t="e">
        <f>IF(M4076=0,"",CHOOSE(M4076,"36","98","173","274","274","手入力箇所","手入力箇所","手入力箇所","手入力箇所","手入力箇所","手入力箇所","手入力箇所","手入力箇所","手入力箇所","手入力箇所"))</f>
        <v>#REF!</v>
      </c>
    </row>
    <row r="4077" spans="1:14" ht="37.200000000000003" thickBot="1" x14ac:dyDescent="0.25">
      <c r="A4077" s="30" t="s">
        <v>76</v>
      </c>
      <c r="B4077" s="18">
        <v>127</v>
      </c>
      <c r="C4077" s="18">
        <v>127</v>
      </c>
      <c r="D4077" s="18">
        <v>127</v>
      </c>
      <c r="E4077" s="18">
        <v>127</v>
      </c>
      <c r="F4077" s="18"/>
      <c r="G4077" s="18"/>
      <c r="H4077" s="18"/>
      <c r="I4077" s="18"/>
      <c r="J4077" s="62"/>
      <c r="K4077" s="69"/>
      <c r="L4077" s="110" t="s">
        <v>76</v>
      </c>
      <c r="M4077" s="103" t="e">
        <f>#REF!</f>
        <v>#REF!</v>
      </c>
      <c r="N4077" s="103" t="e">
        <f>IF(M4077=0,"",CHOOSE(M4077,"127","127","127","127","127","手入力箇所","手入力箇所","手入力箇所","手入力箇所","手入力箇所","手入力箇所","手入力箇所","手入力箇所","手入力箇所","手入力箇所"))</f>
        <v>#REF!</v>
      </c>
    </row>
    <row r="4078" spans="1:14" ht="27" thickBot="1" x14ac:dyDescent="0.25">
      <c r="A4078" s="31" t="s">
        <v>77</v>
      </c>
      <c r="B4078" s="18">
        <v>42</v>
      </c>
      <c r="C4078" s="18">
        <v>90</v>
      </c>
      <c r="D4078" s="18">
        <v>141</v>
      </c>
      <c r="E4078" s="18">
        <v>193</v>
      </c>
      <c r="F4078" s="62"/>
      <c r="G4078" s="62"/>
      <c r="H4078" s="62"/>
      <c r="I4078" s="62"/>
      <c r="J4078" s="62"/>
      <c r="K4078" s="69"/>
      <c r="L4078" s="111" t="s">
        <v>77</v>
      </c>
      <c r="M4078" s="103" t="e">
        <f>#REF!</f>
        <v>#REF!</v>
      </c>
      <c r="N4078" s="103" t="e">
        <f>IF(M4078=0,"",CHOOSE(M4078,"42","90","141","193","1936","手入力箇所","手入力箇所","手入力箇所","手入力箇所","手入力箇所","手入力箇所","手入力箇所","手入力箇所","手入力箇所","手入力箇所"))</f>
        <v>#REF!</v>
      </c>
    </row>
    <row r="4079" spans="1:14" ht="40.200000000000003" thickBot="1" x14ac:dyDescent="0.25">
      <c r="A4079" s="31" t="s">
        <v>78</v>
      </c>
      <c r="B4079" s="18">
        <v>24</v>
      </c>
      <c r="C4079" s="18">
        <v>43</v>
      </c>
      <c r="D4079" s="18">
        <v>61</v>
      </c>
      <c r="E4079" s="18">
        <v>76</v>
      </c>
      <c r="F4079" s="62"/>
      <c r="G4079" s="62"/>
      <c r="H4079" s="62"/>
      <c r="I4079" s="62"/>
      <c r="J4079" s="62"/>
      <c r="K4079" s="69"/>
      <c r="L4079" s="111" t="s">
        <v>78</v>
      </c>
      <c r="M4079" s="103" t="e">
        <f>#REF!</f>
        <v>#REF!</v>
      </c>
      <c r="N4079" s="103" t="e">
        <f>IF(M4079=0,"",CHOOSE(M4079,"24","43","61","76","76","手入力箇所","手入力箇所","手入力箇所","手入力箇所","手入力箇所","手入力箇所","手入力箇所","手入力箇所","手入力箇所","手入力箇所"))</f>
        <v>#REF!</v>
      </c>
    </row>
    <row r="4080" spans="1:14" ht="27" thickBot="1" x14ac:dyDescent="0.25">
      <c r="A4080" s="31" t="s">
        <v>79</v>
      </c>
      <c r="B4080" s="18">
        <v>54</v>
      </c>
      <c r="C4080" s="18">
        <v>77</v>
      </c>
      <c r="D4080" s="18">
        <v>94</v>
      </c>
      <c r="E4080" s="18">
        <v>107</v>
      </c>
      <c r="F4080" s="62"/>
      <c r="G4080" s="62"/>
      <c r="H4080" s="62"/>
      <c r="I4080" s="62"/>
      <c r="J4080" s="62"/>
      <c r="K4080" s="69"/>
      <c r="L4080" s="111" t="s">
        <v>79</v>
      </c>
      <c r="M4080" s="103" t="e">
        <f>#REF!</f>
        <v>#REF!</v>
      </c>
      <c r="N4080" s="103" t="e">
        <f>IF(M4080=0,"",CHOOSE(M4080,"54","77","94","107","107","手入力箇所","手入力箇所","手入力箇所","手入力箇所","手入力箇所","手入力箇所","手入力箇所","手入力箇所","手入力箇所","手入力箇所"))</f>
        <v>#REF!</v>
      </c>
    </row>
    <row r="4081" spans="1:14" ht="40.200000000000003" thickBot="1" x14ac:dyDescent="0.25">
      <c r="A4081" s="31" t="s">
        <v>80</v>
      </c>
      <c r="B4081" s="18">
        <v>49</v>
      </c>
      <c r="C4081" s="18">
        <v>53</v>
      </c>
      <c r="D4081" s="18">
        <v>55</v>
      </c>
      <c r="E4081" s="18">
        <v>56</v>
      </c>
      <c r="F4081" s="62"/>
      <c r="G4081" s="62"/>
      <c r="H4081" s="62"/>
      <c r="I4081" s="62"/>
      <c r="J4081" s="62"/>
      <c r="K4081" s="69"/>
      <c r="L4081" s="111" t="s">
        <v>80</v>
      </c>
      <c r="M4081" s="103" t="e">
        <f>#REF!</f>
        <v>#REF!</v>
      </c>
      <c r="N4081" s="103" t="e">
        <f>IF(M4081=0,"",CHOOSE(M4081,"49","53","55","56","56","手入力箇所","手入力箇所","手入力箇所","手入力箇所","手入力箇所","手入力箇所","手入力箇所","手入力箇所","手入力箇所","手入力箇所"))</f>
        <v>#REF!</v>
      </c>
    </row>
    <row r="4082" spans="1:14" ht="40.200000000000003" thickBot="1" x14ac:dyDescent="0.25">
      <c r="A4082" s="38" t="s">
        <v>81</v>
      </c>
      <c r="B4082" s="35">
        <v>232</v>
      </c>
      <c r="C4082" s="35">
        <v>232</v>
      </c>
      <c r="D4082" s="36"/>
      <c r="E4082" s="36"/>
      <c r="F4082" s="36"/>
      <c r="G4082" s="36"/>
      <c r="H4082" s="36"/>
      <c r="I4082" s="36"/>
      <c r="J4082" s="36"/>
      <c r="K4082" s="67"/>
      <c r="L4082" s="111" t="s">
        <v>81</v>
      </c>
      <c r="M4082" s="103" t="e">
        <f>#REF!</f>
        <v>#REF!</v>
      </c>
      <c r="N4082" s="103" t="e">
        <f>IF(M4082=0,"",CHOOSE(M4082,"232","232","手入力箇所","手入力箇所","手入力箇所","手入力箇所","手入力箇所","手入力箇所","手入力箇所","手入力箇所","手入力箇所","手入力箇所"))</f>
        <v>#REF!</v>
      </c>
    </row>
    <row r="4083" spans="1:14" ht="13.8" thickBot="1" x14ac:dyDescent="0.25">
      <c r="A4083" s="39" t="s">
        <v>82</v>
      </c>
      <c r="B4083" s="17">
        <v>6</v>
      </c>
      <c r="C4083" s="17">
        <v>9</v>
      </c>
      <c r="D4083" s="17">
        <v>11</v>
      </c>
      <c r="E4083" s="17">
        <v>13</v>
      </c>
      <c r="F4083" s="17">
        <v>18</v>
      </c>
      <c r="G4083" s="17">
        <v>26</v>
      </c>
      <c r="H4083" s="17">
        <v>35</v>
      </c>
      <c r="I4083" s="17">
        <v>43</v>
      </c>
      <c r="J4083" s="17">
        <v>49</v>
      </c>
      <c r="K4083" s="70"/>
      <c r="L4083" s="111" t="s">
        <v>82</v>
      </c>
      <c r="M4083" s="103" t="e">
        <f>#REF!</f>
        <v>#REF!</v>
      </c>
      <c r="N4083" s="103" t="e">
        <f>IF(M4083=0,"",CHOOSE(M4083,"6","9","11","13","13","18","18","18","18","18","26","26","26","26","26","26","26","26","26","26","35","35","35","35","35","35","35","35","35","35","43","43","43","43","43","43","43","43","43","43","49","49","49","49","49","49","49","49","49","49","手入力箇所","手入力箇所","手入力箇所","手入力箇所","手入力箇所","手入力箇所","手入力箇所","手入力箇所","手入力箇所","手入力箇所"))</f>
        <v>#REF!</v>
      </c>
    </row>
    <row r="4084" spans="1:14" ht="13.8" thickBot="1" x14ac:dyDescent="0.25">
      <c r="A4084" s="31" t="s">
        <v>83</v>
      </c>
      <c r="B4084" s="18">
        <v>6</v>
      </c>
      <c r="C4084" s="18">
        <v>10</v>
      </c>
      <c r="D4084" s="18">
        <v>14</v>
      </c>
      <c r="E4084" s="18">
        <v>17</v>
      </c>
      <c r="F4084" s="18">
        <v>29</v>
      </c>
      <c r="G4084" s="18">
        <v>50</v>
      </c>
      <c r="H4084" s="18">
        <v>76</v>
      </c>
      <c r="I4084" s="18">
        <v>100</v>
      </c>
      <c r="J4084" s="18">
        <v>123</v>
      </c>
      <c r="K4084" s="69"/>
      <c r="L4084" s="111" t="s">
        <v>83</v>
      </c>
      <c r="M4084" s="103" t="e">
        <f>#REF!</f>
        <v>#REF!</v>
      </c>
      <c r="N4084" s="103" t="e">
        <f>IF(M4084=0,"",CHOOSE(M4084,"6","10","14","17","17","29","29","29","29","29","50","50","50","50","50","50","50","50","50","50","76","76","76","76","76","76","76","76","76","76","100","100","100","100","100","100","100","100","100","100","123","123","123","123","123","123","123","123","123","123","手入力箇所","手入力箇所","手入力箇所","手入力箇所","手入力箇所","手入力箇所","手入力箇所","手入力箇所","手入力箇所"))</f>
        <v>#REF!</v>
      </c>
    </row>
    <row r="4085" spans="1:14" ht="27" thickBot="1" x14ac:dyDescent="0.25">
      <c r="A4085" s="32" t="s">
        <v>84</v>
      </c>
      <c r="B4085" s="20">
        <v>9</v>
      </c>
      <c r="C4085" s="20">
        <v>15</v>
      </c>
      <c r="D4085" s="20">
        <v>20</v>
      </c>
      <c r="E4085" s="20">
        <v>24</v>
      </c>
      <c r="F4085" s="20">
        <v>39</v>
      </c>
      <c r="G4085" s="20">
        <v>65</v>
      </c>
      <c r="H4085" s="63"/>
      <c r="I4085" s="63"/>
      <c r="J4085" s="63"/>
      <c r="K4085" s="106"/>
      <c r="L4085" s="111" t="s">
        <v>84</v>
      </c>
      <c r="M4085" s="103" t="e">
        <f>#REF!</f>
        <v>#REF!</v>
      </c>
      <c r="N4085" s="103" t="e">
        <f>IF(M4085=0,"",CHOOSE(M4085,"9","15","20","24","24","39","39","39","39","39","65","65","65","65","65","65","65","65","65","65","手入力箇所","手入力箇所","手入力箇所","手入力箇所","手入力箇所","手入力箇所","手入力箇所","手入力箇所","手入力箇所","手入力箇所"))</f>
        <v>#REF!</v>
      </c>
    </row>
    <row r="4088" spans="1:14" ht="13.8" thickBot="1" x14ac:dyDescent="0.25"/>
    <row r="4089" spans="1:14" ht="13.8" thickBot="1" x14ac:dyDescent="0.25">
      <c r="A4089" s="688" t="e">
        <f>#REF!</f>
        <v>#REF!</v>
      </c>
      <c r="B4089" s="688"/>
      <c r="C4089" s="688"/>
      <c r="D4089" s="689" t="s">
        <v>192</v>
      </c>
      <c r="E4089" s="689"/>
      <c r="F4089" s="689"/>
      <c r="G4089" s="689"/>
      <c r="H4089" s="689"/>
      <c r="I4089" s="689"/>
      <c r="J4089" s="689"/>
      <c r="K4089" s="689"/>
      <c r="L4089" s="689"/>
      <c r="M4089" s="689"/>
      <c r="N4089" s="689"/>
    </row>
    <row r="4090" spans="1:14" ht="13.8" thickBot="1" x14ac:dyDescent="0.25">
      <c r="A4090" s="65"/>
      <c r="B4090" s="33">
        <v>1</v>
      </c>
      <c r="C4090" s="24">
        <v>2</v>
      </c>
      <c r="D4090" s="24">
        <v>3</v>
      </c>
      <c r="E4090" s="24" t="s">
        <v>58</v>
      </c>
      <c r="F4090" s="24" t="s">
        <v>59</v>
      </c>
      <c r="G4090" s="24" t="s">
        <v>60</v>
      </c>
      <c r="H4090" s="24" t="s">
        <v>61</v>
      </c>
      <c r="I4090" s="24" t="s">
        <v>62</v>
      </c>
      <c r="J4090" s="24" t="s">
        <v>194</v>
      </c>
      <c r="K4090" s="25" t="s">
        <v>85</v>
      </c>
      <c r="L4090" s="105" t="s">
        <v>189</v>
      </c>
      <c r="M4090" s="105" t="s">
        <v>188</v>
      </c>
      <c r="N4090" s="105" t="s">
        <v>51</v>
      </c>
    </row>
    <row r="4091" spans="1:14" ht="13.8" thickBot="1" x14ac:dyDescent="0.25">
      <c r="A4091" s="26" t="s">
        <v>56</v>
      </c>
      <c r="B4091" s="22">
        <v>5</v>
      </c>
      <c r="C4091" s="22">
        <v>7</v>
      </c>
      <c r="D4091" s="22">
        <v>8</v>
      </c>
      <c r="E4091" s="22">
        <v>8</v>
      </c>
      <c r="F4091" s="22">
        <v>10</v>
      </c>
      <c r="G4091" s="22">
        <v>13</v>
      </c>
      <c r="H4091" s="22">
        <v>16</v>
      </c>
      <c r="I4091" s="22"/>
      <c r="J4091" s="23"/>
      <c r="K4091" s="1"/>
      <c r="L4091" s="26" t="s">
        <v>56</v>
      </c>
      <c r="M4091" s="104" t="e">
        <f>#REF!</f>
        <v>#REF!</v>
      </c>
      <c r="N4091" s="112" t="e">
        <f>IF(M4091=0,"",CHOOSE(M4091,"5","7","8","8","8","10","10","10","10","10","13","13","13","13","13","13","13","13","13","13","16","16","16","16","16","16","16","16","16","16","16","手入力箇所","手入力箇所","手入力箇所","手入力箇所","手入力箇所","手入力箇所","手入力箇所","手入力箇所","手入力箇所","手入力箇所"))</f>
        <v>#REF!</v>
      </c>
    </row>
    <row r="4092" spans="1:14" ht="13.8" thickBot="1" x14ac:dyDescent="0.25">
      <c r="A4092" s="27" t="s">
        <v>57</v>
      </c>
      <c r="B4092" s="18">
        <v>5</v>
      </c>
      <c r="C4092" s="18">
        <v>7</v>
      </c>
      <c r="D4092" s="18">
        <v>8</v>
      </c>
      <c r="E4092" s="18">
        <v>9</v>
      </c>
      <c r="F4092" s="18">
        <v>12</v>
      </c>
      <c r="G4092" s="18">
        <v>16</v>
      </c>
      <c r="H4092" s="18"/>
      <c r="I4092" s="18"/>
      <c r="J4092" s="62"/>
      <c r="K4092" s="19"/>
      <c r="L4092" s="27" t="s">
        <v>57</v>
      </c>
      <c r="M4092" s="104" t="e">
        <f>#REF!</f>
        <v>#REF!</v>
      </c>
      <c r="N4092" s="113" t="e">
        <f>IF(M4092=0,"",CHOOSE(M4092,"5","7","8","9","9","12","12","12","12","12","16","16","16","16","16","16","16","16","16","16","手入力箇所","手入力箇所","手入力箇所","手入力箇所","手入力箇所","手入力箇所","手入力箇所","手入力箇所","手入力箇所","手入力箇所"))</f>
        <v>#REF!</v>
      </c>
    </row>
    <row r="4093" spans="1:14" ht="48.6" thickBot="1" x14ac:dyDescent="0.25">
      <c r="A4093" s="28" t="s">
        <v>64</v>
      </c>
      <c r="B4093" s="18">
        <v>6</v>
      </c>
      <c r="C4093" s="18"/>
      <c r="D4093" s="18"/>
      <c r="E4093" s="18"/>
      <c r="F4093" s="18"/>
      <c r="G4093" s="18"/>
      <c r="H4093" s="18"/>
      <c r="I4093" s="18"/>
      <c r="J4093" s="62"/>
      <c r="K4093" s="19"/>
      <c r="L4093" s="28" t="s">
        <v>64</v>
      </c>
      <c r="M4093" s="104" t="e">
        <f>#REF!</f>
        <v>#REF!</v>
      </c>
      <c r="N4093" s="113" t="e">
        <f>IF(M4093=0,"",CHOOSE(M4093,"6","手入力箇所","手入力箇所","手入力箇所","手入力箇所","手入力箇所","手入力箇所","手入力箇所","手入力箇所","手入力箇所","手入力箇所","",""))</f>
        <v>#REF!</v>
      </c>
    </row>
    <row r="4094" spans="1:14" ht="48.6" thickBot="1" x14ac:dyDescent="0.25">
      <c r="A4094" s="28" t="s">
        <v>65</v>
      </c>
      <c r="B4094" s="18">
        <v>6</v>
      </c>
      <c r="C4094" s="18"/>
      <c r="D4094" s="18"/>
      <c r="E4094" s="18"/>
      <c r="F4094" s="18"/>
      <c r="G4094" s="18"/>
      <c r="H4094" s="18"/>
      <c r="I4094" s="18"/>
      <c r="J4094" s="62"/>
      <c r="K4094" s="19"/>
      <c r="L4094" s="28" t="s">
        <v>65</v>
      </c>
      <c r="M4094" s="104" t="e">
        <f>#REF!</f>
        <v>#REF!</v>
      </c>
      <c r="N4094" s="113" t="e">
        <f>IF(M4094=0,"",CHOOSE(M4094,"6","手入力箇所","手入力箇所","手入力箇所","手入力箇所","手入力箇所","手入力箇所","手入力箇所","手入力箇所","手入力箇所","手入力箇所","",""))</f>
        <v>#REF!</v>
      </c>
    </row>
    <row r="4095" spans="1:14" ht="24.6" thickBot="1" x14ac:dyDescent="0.25">
      <c r="A4095" s="28" t="s">
        <v>66</v>
      </c>
      <c r="B4095" s="18">
        <v>5</v>
      </c>
      <c r="C4095" s="18">
        <v>7</v>
      </c>
      <c r="D4095" s="18">
        <v>8</v>
      </c>
      <c r="E4095" s="18">
        <v>9</v>
      </c>
      <c r="F4095" s="18">
        <v>12</v>
      </c>
      <c r="G4095" s="18"/>
      <c r="H4095" s="18"/>
      <c r="I4095" s="18"/>
      <c r="J4095" s="62"/>
      <c r="K4095" s="19"/>
      <c r="L4095" s="28" t="s">
        <v>66</v>
      </c>
      <c r="M4095" s="104" t="e">
        <f>#REF!</f>
        <v>#REF!</v>
      </c>
      <c r="N4095" s="113" t="e">
        <f>IF(M4095=0,"",CHOOSE(M4095,"5","7","8","9","9","12","12","12","12","12","手入力箇所","手入力箇所","手入力箇所","手入力箇所","手入力箇所","手入力箇所","手入力箇所","手入力箇所","手入力箇所","手入力箇所"))</f>
        <v>#REF!</v>
      </c>
    </row>
    <row r="4096" spans="1:14" ht="36.6" thickBot="1" x14ac:dyDescent="0.25">
      <c r="A4096" s="28" t="s">
        <v>67</v>
      </c>
      <c r="B4096" s="18">
        <v>4</v>
      </c>
      <c r="C4096" s="18">
        <v>5</v>
      </c>
      <c r="D4096" s="18">
        <v>5</v>
      </c>
      <c r="E4096" s="18">
        <v>6</v>
      </c>
      <c r="F4096" s="18"/>
      <c r="G4096" s="18"/>
      <c r="H4096" s="18"/>
      <c r="I4096" s="18"/>
      <c r="J4096" s="62"/>
      <c r="K4096" s="19"/>
      <c r="L4096" s="28" t="s">
        <v>67</v>
      </c>
      <c r="M4096" s="104" t="e">
        <f>#REF!</f>
        <v>#REF!</v>
      </c>
      <c r="N4096" s="113" t="e">
        <f>IF(M4096=0,"",CHOOSE(M4096,"4","5","5","6","6","手入力箇所","手入力箇所","手入力箇所","手入力箇所","手入力箇所","手入力箇所","手入力箇所","手入力箇所","手入力箇所","手入力箇所"))</f>
        <v>#REF!</v>
      </c>
    </row>
    <row r="4097" spans="1:14" ht="24.6" thickBot="1" x14ac:dyDescent="0.25">
      <c r="A4097" s="28" t="s">
        <v>68</v>
      </c>
      <c r="B4097" s="18">
        <v>12</v>
      </c>
      <c r="C4097" s="18">
        <v>12</v>
      </c>
      <c r="D4097" s="18">
        <v>12</v>
      </c>
      <c r="E4097" s="18">
        <v>12</v>
      </c>
      <c r="F4097" s="18">
        <v>12</v>
      </c>
      <c r="G4097" s="18">
        <v>12</v>
      </c>
      <c r="H4097" s="18">
        <v>12</v>
      </c>
      <c r="I4097" s="18"/>
      <c r="J4097" s="62"/>
      <c r="K4097" s="19"/>
      <c r="L4097" s="28" t="s">
        <v>68</v>
      </c>
      <c r="M4097" s="104" t="e">
        <f>#REF!</f>
        <v>#REF!</v>
      </c>
      <c r="N4097" s="113" t="e">
        <f>IF(M4097=0,"",CHOOSE(M4097,"12","12","12","12","12","12","12","12","12","12","12","12","12","12","12","12","12","12","12","12","12","12","12","12","12","12","12","12","12","12","手入力箇所","手入力箇所","手入力箇所","手入力箇所","手入力箇所","手入力箇所","手入力箇所","手入力箇所","手入力箇所","手入力箇所"))</f>
        <v>#REF!</v>
      </c>
    </row>
    <row r="4098" spans="1:14" ht="36.6" thickBot="1" x14ac:dyDescent="0.25">
      <c r="A4098" s="28" t="s">
        <v>69</v>
      </c>
      <c r="B4098" s="18">
        <v>7</v>
      </c>
      <c r="C4098" s="18">
        <v>7</v>
      </c>
      <c r="D4098" s="18">
        <v>7</v>
      </c>
      <c r="E4098" s="18">
        <v>7</v>
      </c>
      <c r="F4098" s="18">
        <v>7</v>
      </c>
      <c r="G4098" s="18"/>
      <c r="H4098" s="18"/>
      <c r="I4098" s="18"/>
      <c r="J4098" s="62"/>
      <c r="K4098" s="19"/>
      <c r="L4098" s="28" t="s">
        <v>69</v>
      </c>
      <c r="M4098" s="104" t="e">
        <f>#REF!</f>
        <v>#REF!</v>
      </c>
      <c r="N4098" s="113" t="e">
        <f>IF(M4098=0,"",CHOOSE(M4098,"7","7","7","7","7","7","7","7","7","7","手入力箇所","手入力箇所","手入力箇所","手入力箇所","手入力箇所","手入力箇所","手入力箇所","手入力箇所","手入力箇所","手入力箇所"))</f>
        <v>#REF!</v>
      </c>
    </row>
    <row r="4099" spans="1:14" ht="13.8" thickBot="1" x14ac:dyDescent="0.25">
      <c r="A4099" s="27" t="s">
        <v>63</v>
      </c>
      <c r="B4099" s="18">
        <v>4</v>
      </c>
      <c r="C4099" s="18">
        <v>5</v>
      </c>
      <c r="D4099" s="18">
        <v>7</v>
      </c>
      <c r="E4099" s="18">
        <v>8</v>
      </c>
      <c r="F4099" s="18">
        <v>11</v>
      </c>
      <c r="G4099" s="18">
        <v>16</v>
      </c>
      <c r="H4099" s="18">
        <v>22</v>
      </c>
      <c r="I4099" s="18">
        <v>26</v>
      </c>
      <c r="J4099" s="18">
        <v>31</v>
      </c>
      <c r="K4099" s="19"/>
      <c r="L4099" s="27" t="s">
        <v>63</v>
      </c>
      <c r="M4099" s="104" t="e">
        <f>#REF!</f>
        <v>#REF!</v>
      </c>
      <c r="N4099" s="113" t="e">
        <f>IF(M4099=0,"",CHOOSE(M4099,"4","5","7","8","8","11","11","11","11","11","16","16","16","16","16","16","16","16","16","16","22","22","22","22","22","22","22","22","22","22","26","26","26","26","26","26","26","26","26","26","31","31","31","31","31","31","31","31","31","31","31","手入力箇所","手入力箇所","手入力箇所","手入力箇所","手入力箇所","手入力箇所","手入力箇所","手入力箇所","手入力箇所","手入力箇所"))</f>
        <v>#REF!</v>
      </c>
    </row>
    <row r="4100" spans="1:14" ht="24.6" thickBot="1" x14ac:dyDescent="0.25">
      <c r="A4100" s="28" t="s">
        <v>70</v>
      </c>
      <c r="B4100" s="18">
        <v>5</v>
      </c>
      <c r="C4100" s="18">
        <v>6</v>
      </c>
      <c r="D4100" s="18">
        <v>7</v>
      </c>
      <c r="E4100" s="18"/>
      <c r="F4100" s="18"/>
      <c r="G4100" s="18"/>
      <c r="H4100" s="18"/>
      <c r="I4100" s="18"/>
      <c r="J4100" s="62"/>
      <c r="K4100" s="19"/>
      <c r="L4100" s="28" t="s">
        <v>70</v>
      </c>
      <c r="M4100" s="104" t="e">
        <f>#REF!</f>
        <v>#REF!</v>
      </c>
      <c r="N4100" s="113" t="e">
        <f>IF(M4100=0,"",CHOOSE(M4100,"5","6","7","手入力箇所","手入力箇所","手入力箇所","手入力箇所","手入力箇所","手入力箇所","手入力箇所","手入力箇所","手入力箇所","手入力箇所"))</f>
        <v>#REF!</v>
      </c>
    </row>
    <row r="4101" spans="1:14" ht="13.8" thickBot="1" x14ac:dyDescent="0.25">
      <c r="A4101" s="29" t="s">
        <v>71</v>
      </c>
      <c r="B4101" s="18">
        <v>3</v>
      </c>
      <c r="C4101" s="18">
        <v>6</v>
      </c>
      <c r="D4101" s="18">
        <v>19</v>
      </c>
      <c r="E4101" s="18"/>
      <c r="F4101" s="18"/>
      <c r="G4101" s="18"/>
      <c r="H4101" s="18"/>
      <c r="I4101" s="18"/>
      <c r="J4101" s="62"/>
      <c r="K4101" s="19"/>
      <c r="L4101" s="29" t="s">
        <v>71</v>
      </c>
      <c r="M4101" s="104" t="e">
        <f>#REF!</f>
        <v>#REF!</v>
      </c>
      <c r="N4101" s="113" t="e">
        <f>IF(M4101=0,"",CHOOSE(M4101,"3","6","19","手入力箇所","手入力箇所","手入力箇所","手入力箇所","手入力箇所","手入力箇所","手入力箇所","手入力箇所","手入力箇所","手入力箇所"))</f>
        <v>#REF!</v>
      </c>
    </row>
    <row r="4102" spans="1:14" ht="13.8" thickBot="1" x14ac:dyDescent="0.25">
      <c r="A4102" s="29" t="s">
        <v>72</v>
      </c>
      <c r="B4102" s="18">
        <v>1</v>
      </c>
      <c r="C4102" s="18">
        <v>3</v>
      </c>
      <c r="D4102" s="18">
        <v>5</v>
      </c>
      <c r="E4102" s="18">
        <v>9</v>
      </c>
      <c r="F4102" s="18">
        <v>26</v>
      </c>
      <c r="G4102" s="18"/>
      <c r="H4102" s="18"/>
      <c r="I4102" s="18"/>
      <c r="J4102" s="62"/>
      <c r="K4102" s="19"/>
      <c r="L4102" s="29" t="s">
        <v>72</v>
      </c>
      <c r="M4102" s="104" t="e">
        <f>#REF!</f>
        <v>#REF!</v>
      </c>
      <c r="N4102" s="113" t="e">
        <f>IF(M4102=0,"",CHOOSE(M4102,"1","3","5","9","9","26","26","26","26","26","手入力箇所","手入力箇所","手入力箇所","手入力箇所","手入力箇所","手入力箇所","手入力箇所","手入力箇所","手入力箇所","手入力箇所"))</f>
        <v>#REF!</v>
      </c>
    </row>
    <row r="4103" spans="1:14" ht="13.8" thickBot="1" x14ac:dyDescent="0.25">
      <c r="A4103" s="29" t="s">
        <v>73</v>
      </c>
      <c r="B4103" s="18">
        <v>4</v>
      </c>
      <c r="C4103" s="18">
        <v>11</v>
      </c>
      <c r="D4103" s="18">
        <v>20</v>
      </c>
      <c r="E4103" s="18">
        <v>33</v>
      </c>
      <c r="F4103" s="18"/>
      <c r="G4103" s="18"/>
      <c r="H4103" s="18"/>
      <c r="I4103" s="18"/>
      <c r="J4103" s="62"/>
      <c r="K4103" s="19"/>
      <c r="L4103" s="29" t="s">
        <v>73</v>
      </c>
      <c r="M4103" s="104" t="e">
        <f>#REF!</f>
        <v>#REF!</v>
      </c>
      <c r="N4103" s="113" t="e">
        <f>IF(M4103=0,"",CHOOSE(M4103,"4","11","20","33","33","手入力箇所","手入力箇所","手入力箇所","手入力箇所","手入力箇所","手入力箇所","手入力箇所","手入力箇所","手入力箇所","手入力箇所"))</f>
        <v>#REF!</v>
      </c>
    </row>
    <row r="4104" spans="1:14" ht="37.200000000000003" thickBot="1" x14ac:dyDescent="0.25">
      <c r="A4104" s="30" t="s">
        <v>74</v>
      </c>
      <c r="B4104" s="18">
        <v>4</v>
      </c>
      <c r="C4104" s="18">
        <v>6</v>
      </c>
      <c r="D4104" s="18">
        <v>8</v>
      </c>
      <c r="E4104" s="18">
        <v>10</v>
      </c>
      <c r="F4104" s="18">
        <v>15</v>
      </c>
      <c r="G4104" s="18">
        <v>23</v>
      </c>
      <c r="H4104" s="18">
        <v>33</v>
      </c>
      <c r="I4104" s="18"/>
      <c r="J4104" s="62"/>
      <c r="K4104" s="19"/>
      <c r="L4104" s="30" t="s">
        <v>74</v>
      </c>
      <c r="M4104" s="104" t="e">
        <f>#REF!</f>
        <v>#REF!</v>
      </c>
      <c r="N4104" s="113" t="e">
        <f>IF(M4104=0,"",CHOOSE(M4104,"4","6","8","10","10","15","15","15","15","15","23","23","23","23","23","23","23","23","23","23","33","33","33","33","33","33","33","33","33","33","手入力箇所","手入力箇所","手入力箇所","手入力箇所","手入力箇所","手入力箇所","手入力箇所","手入力箇所","手入力箇所","手入力箇所"))</f>
        <v>#REF!</v>
      </c>
    </row>
    <row r="4105" spans="1:14" ht="13.8" thickBot="1" x14ac:dyDescent="0.25">
      <c r="A4105" s="29" t="s">
        <v>75</v>
      </c>
      <c r="B4105" s="18">
        <v>6</v>
      </c>
      <c r="C4105" s="18">
        <v>14</v>
      </c>
      <c r="D4105" s="18">
        <v>25</v>
      </c>
      <c r="E4105" s="18">
        <v>39</v>
      </c>
      <c r="F4105" s="18"/>
      <c r="G4105" s="18"/>
      <c r="H4105" s="18"/>
      <c r="I4105" s="18"/>
      <c r="J4105" s="62"/>
      <c r="K4105" s="19"/>
      <c r="L4105" s="29" t="s">
        <v>75</v>
      </c>
      <c r="M4105" s="104" t="e">
        <f>#REF!</f>
        <v>#REF!</v>
      </c>
      <c r="N4105" s="113" t="e">
        <f>IF(M4105=0,"",CHOOSE(M4105,"6","14","25","39","39","手入力箇所","手入力箇所","手入力箇所","手入力箇所","手入力箇所","手入力箇所","手入力箇所","手入力箇所","手入力箇所","手入力箇所"))</f>
        <v>#REF!</v>
      </c>
    </row>
    <row r="4106" spans="1:14" ht="37.200000000000003" thickBot="1" x14ac:dyDescent="0.25">
      <c r="A4106" s="30" t="s">
        <v>76</v>
      </c>
      <c r="B4106" s="18">
        <v>2</v>
      </c>
      <c r="C4106" s="18">
        <v>3</v>
      </c>
      <c r="D4106" s="18">
        <v>6</v>
      </c>
      <c r="E4106" s="18">
        <v>9</v>
      </c>
      <c r="F4106" s="18"/>
      <c r="G4106" s="18"/>
      <c r="H4106" s="18"/>
      <c r="I4106" s="18"/>
      <c r="J4106" s="62"/>
      <c r="K4106" s="19"/>
      <c r="L4106" s="30" t="s">
        <v>76</v>
      </c>
      <c r="M4106" s="104" t="e">
        <f>#REF!</f>
        <v>#REF!</v>
      </c>
      <c r="N4106" s="113" t="e">
        <f>IF(M4106=0,"",CHOOSE(M4106,"2","3","6","9","9","手入力箇所","手入力箇所","手入力箇所","手入力箇所","手入力箇所","手入力箇所","手入力箇所","手入力箇所","手入力箇所","手入力箇所"))</f>
        <v>#REF!</v>
      </c>
    </row>
    <row r="4107" spans="1:14" ht="27" thickBot="1" x14ac:dyDescent="0.25">
      <c r="A4107" s="31" t="s">
        <v>77</v>
      </c>
      <c r="B4107" s="18">
        <v>12</v>
      </c>
      <c r="C4107" s="18">
        <v>18</v>
      </c>
      <c r="D4107" s="18">
        <v>22</v>
      </c>
      <c r="E4107" s="18">
        <v>26</v>
      </c>
      <c r="F4107" s="62"/>
      <c r="G4107" s="62"/>
      <c r="H4107" s="62"/>
      <c r="I4107" s="62"/>
      <c r="J4107" s="62"/>
      <c r="K4107" s="19"/>
      <c r="L4107" s="31" t="s">
        <v>77</v>
      </c>
      <c r="M4107" s="104" t="e">
        <f>#REF!</f>
        <v>#REF!</v>
      </c>
      <c r="N4107" s="113" t="e">
        <f>IF(M4107=0,"",CHOOSE(M4107,"12","18","22","26","26","手入力箇所","手入力箇所","手入力箇所","手入力箇所","手入力箇所","手入力箇所","手入力箇所","手入力箇所","手入力箇所","手入力箇所"))</f>
        <v>#REF!</v>
      </c>
    </row>
    <row r="4108" spans="1:14" ht="40.200000000000003" thickBot="1" x14ac:dyDescent="0.25">
      <c r="A4108" s="31" t="s">
        <v>78</v>
      </c>
      <c r="B4108" s="18">
        <v>5</v>
      </c>
      <c r="C4108" s="18">
        <v>8</v>
      </c>
      <c r="D4108" s="18">
        <v>11</v>
      </c>
      <c r="E4108" s="18">
        <v>14</v>
      </c>
      <c r="F4108" s="62"/>
      <c r="G4108" s="62"/>
      <c r="H4108" s="62"/>
      <c r="I4108" s="62"/>
      <c r="J4108" s="62"/>
      <c r="K4108" s="19"/>
      <c r="L4108" s="31" t="s">
        <v>78</v>
      </c>
      <c r="M4108" s="104" t="e">
        <f>#REF!</f>
        <v>#REF!</v>
      </c>
      <c r="N4108" s="113" t="e">
        <f>IF(M4108=0,"",CHOOSE(M4108,"5","8","11","14","14","手入力箇所","手入力箇所","手入力箇所","手入力箇所","手入力箇所","手入力箇所","手入力箇所","手入力箇所","手入力箇所","手入力箇所"))</f>
        <v>#REF!</v>
      </c>
    </row>
    <row r="4109" spans="1:14" ht="27" thickBot="1" x14ac:dyDescent="0.25">
      <c r="A4109" s="31" t="s">
        <v>79</v>
      </c>
      <c r="B4109" s="18">
        <v>6</v>
      </c>
      <c r="C4109" s="18">
        <v>11</v>
      </c>
      <c r="D4109" s="18">
        <v>16</v>
      </c>
      <c r="E4109" s="18">
        <v>21</v>
      </c>
      <c r="F4109" s="62"/>
      <c r="G4109" s="62"/>
      <c r="H4109" s="62"/>
      <c r="I4109" s="62"/>
      <c r="J4109" s="62"/>
      <c r="K4109" s="19"/>
      <c r="L4109" s="31" t="s">
        <v>79</v>
      </c>
      <c r="M4109" s="104" t="e">
        <f>#REF!</f>
        <v>#REF!</v>
      </c>
      <c r="N4109" s="113" t="e">
        <f>IF(M4109=0,"",CHOOSE(M4109,"6","11","16","21","21","手入力箇所","手入力箇所","手入力箇所","手入力箇所","手入力箇所","手入力箇所","手入力箇所","手入力箇所","手入力箇所"))</f>
        <v>#REF!</v>
      </c>
    </row>
    <row r="4110" spans="1:14" ht="40.200000000000003" thickBot="1" x14ac:dyDescent="0.25">
      <c r="A4110" s="31" t="s">
        <v>80</v>
      </c>
      <c r="B4110" s="18">
        <v>5</v>
      </c>
      <c r="C4110" s="18">
        <v>7</v>
      </c>
      <c r="D4110" s="18">
        <v>9</v>
      </c>
      <c r="E4110" s="18">
        <v>10</v>
      </c>
      <c r="F4110" s="62"/>
      <c r="G4110" s="62"/>
      <c r="H4110" s="62"/>
      <c r="I4110" s="62"/>
      <c r="J4110" s="62"/>
      <c r="K4110" s="19"/>
      <c r="L4110" s="31" t="s">
        <v>80</v>
      </c>
      <c r="M4110" s="104" t="e">
        <f>#REF!</f>
        <v>#REF!</v>
      </c>
      <c r="N4110" s="113" t="e">
        <f>IF(M4110=0,"",CHOOSE(M4110,"5","7","9","10","10","手入力箇所","手入力箇所","手入力箇所","手入力箇所","手入力箇所","手入力箇所","手入力箇所","手入力箇所","手入力箇所"))</f>
        <v>#REF!</v>
      </c>
    </row>
    <row r="4111" spans="1:14" ht="40.200000000000003" thickBot="1" x14ac:dyDescent="0.25">
      <c r="A4111" s="31" t="s">
        <v>81</v>
      </c>
      <c r="B4111" s="18">
        <v>9</v>
      </c>
      <c r="C4111" s="18">
        <v>14</v>
      </c>
      <c r="D4111" s="62"/>
      <c r="E4111" s="62"/>
      <c r="F4111" s="62"/>
      <c r="G4111" s="62"/>
      <c r="H4111" s="62"/>
      <c r="I4111" s="62"/>
      <c r="J4111" s="62"/>
      <c r="K4111" s="19"/>
      <c r="L4111" s="31" t="s">
        <v>81</v>
      </c>
      <c r="M4111" s="104" t="e">
        <f>#REF!</f>
        <v>#REF!</v>
      </c>
      <c r="N4111" s="113" t="e">
        <f>IF(M4111=0,"",CHOOSE(M4111,"9","14","手入力箇所","手入力箇所","手入力箇所","手入力箇所","手入力箇所","手入力箇所","手入力箇所","手入力箇所","手入力箇所","手入力箇所"))</f>
        <v>#REF!</v>
      </c>
    </row>
    <row r="4112" spans="1:14" ht="13.8" thickBot="1" x14ac:dyDescent="0.25">
      <c r="A4112" s="31" t="s">
        <v>82</v>
      </c>
      <c r="B4112" s="18">
        <v>3</v>
      </c>
      <c r="C4112" s="18">
        <v>4</v>
      </c>
      <c r="D4112" s="18">
        <v>4</v>
      </c>
      <c r="E4112" s="18">
        <v>5</v>
      </c>
      <c r="F4112" s="18">
        <v>6</v>
      </c>
      <c r="G4112" s="18">
        <v>8</v>
      </c>
      <c r="H4112" s="18">
        <v>9</v>
      </c>
      <c r="I4112" s="18">
        <v>11</v>
      </c>
      <c r="J4112" s="18">
        <v>12</v>
      </c>
      <c r="K4112" s="19"/>
      <c r="L4112" s="31" t="s">
        <v>82</v>
      </c>
      <c r="M4112" s="104" t="e">
        <f>#REF!</f>
        <v>#REF!</v>
      </c>
      <c r="N4112" s="113" t="e">
        <f>IF(M4112=0,"",CHOOSE(M4112,"3","4","4","5","5","6","6","6","6","6","8","8","8","8","8","8","8","8","8","8","9","9","9","9","9","9","9","9","9","9","11","11","11","11","11","11","11","11","11","11","12","12","12","12","12","12","12","12","12","12","12","手入力箇所","手入力箇所","手入力箇所","手入力箇所","手入力箇所","手入力箇所","手入力箇所","手入力箇所","手入力箇所","手入力箇所"))</f>
        <v>#REF!</v>
      </c>
    </row>
    <row r="4113" spans="1:14" ht="13.8" thickBot="1" x14ac:dyDescent="0.25">
      <c r="A4113" s="31" t="s">
        <v>83</v>
      </c>
      <c r="B4113" s="18">
        <v>3</v>
      </c>
      <c r="C4113" s="18">
        <v>4</v>
      </c>
      <c r="D4113" s="18">
        <v>4</v>
      </c>
      <c r="E4113" s="18">
        <v>5</v>
      </c>
      <c r="F4113" s="18">
        <v>6</v>
      </c>
      <c r="G4113" s="18">
        <v>8</v>
      </c>
      <c r="H4113" s="18">
        <v>10</v>
      </c>
      <c r="I4113" s="18">
        <v>12</v>
      </c>
      <c r="J4113" s="18">
        <v>13</v>
      </c>
      <c r="K4113" s="19"/>
      <c r="L4113" s="31" t="s">
        <v>83</v>
      </c>
      <c r="M4113" s="104" t="e">
        <f>#REF!</f>
        <v>#REF!</v>
      </c>
      <c r="N4113" s="113" t="e">
        <f>IF(M4113=0,"",CHOOSE(M4113,"3","4","4","5","5","6","6","6","6","6","8","8","8","8","8","8","8","8","8","8","10","10","10","10","10","10","10","10","10","10","12","12","12","12","12","12","12","12","12","12","13","13","13","13","13","13","13","13","13","13","13","手入力箇所","手入力箇所","手入力箇所","手入力箇所","手入力箇所","手入力箇所","手入力箇所","手入力箇所","手入力箇所","手入力箇所"))</f>
        <v>#REF!</v>
      </c>
    </row>
    <row r="4114" spans="1:14" ht="27" thickBot="1" x14ac:dyDescent="0.25">
      <c r="A4114" s="32" t="s">
        <v>84</v>
      </c>
      <c r="B4114" s="20">
        <v>1</v>
      </c>
      <c r="C4114" s="20">
        <v>2</v>
      </c>
      <c r="D4114" s="20">
        <v>3</v>
      </c>
      <c r="E4114" s="20">
        <v>4</v>
      </c>
      <c r="F4114" s="20">
        <v>8</v>
      </c>
      <c r="G4114" s="20">
        <v>19</v>
      </c>
      <c r="H4114" s="63"/>
      <c r="I4114" s="63"/>
      <c r="J4114" s="63"/>
      <c r="K4114" s="21"/>
      <c r="L4114" s="32" t="s">
        <v>84</v>
      </c>
      <c r="M4114" s="104" t="e">
        <f>#REF!</f>
        <v>#REF!</v>
      </c>
      <c r="N4114" s="113" t="e">
        <f>IF(M4114=0,"",CHOOSE(M4114,"1","2","3","4","4","8","8","8","8","8","19","19","19","19","19","19","19","19","19","19","手入力箇所","手入力箇所","手入力箇所","手入力箇所","手入力箇所","手入力箇所","手入力箇所","手入力箇所","手入力箇所","手入力箇所"))</f>
        <v>#REF!</v>
      </c>
    </row>
    <row r="4115" spans="1:14" ht="13.8" thickBot="1" x14ac:dyDescent="0.25"/>
    <row r="4116" spans="1:14" ht="13.8" thickBot="1" x14ac:dyDescent="0.25">
      <c r="A4116" s="686" t="e">
        <f>A4089</f>
        <v>#REF!</v>
      </c>
      <c r="B4116" s="686"/>
      <c r="C4116" s="686"/>
      <c r="D4116" s="687" t="s">
        <v>193</v>
      </c>
      <c r="E4116" s="687"/>
      <c r="F4116" s="687"/>
      <c r="G4116" s="687"/>
      <c r="H4116" s="687"/>
      <c r="I4116" s="687"/>
      <c r="J4116" s="687"/>
      <c r="K4116" s="687"/>
      <c r="L4116" s="687"/>
      <c r="M4116" s="687"/>
      <c r="N4116" s="687"/>
    </row>
    <row r="4117" spans="1:14" ht="13.8" thickBot="1" x14ac:dyDescent="0.25">
      <c r="A4117" s="105"/>
      <c r="B4117" s="33">
        <v>1</v>
      </c>
      <c r="C4117" s="24">
        <v>2</v>
      </c>
      <c r="D4117" s="24">
        <v>3</v>
      </c>
      <c r="E4117" s="24" t="s">
        <v>58</v>
      </c>
      <c r="F4117" s="24" t="s">
        <v>59</v>
      </c>
      <c r="G4117" s="24" t="s">
        <v>60</v>
      </c>
      <c r="H4117" s="24" t="s">
        <v>61</v>
      </c>
      <c r="I4117" s="24" t="s">
        <v>62</v>
      </c>
      <c r="J4117" s="24" t="s">
        <v>194</v>
      </c>
      <c r="K4117" s="102" t="s">
        <v>85</v>
      </c>
      <c r="L4117" s="105" t="s">
        <v>189</v>
      </c>
      <c r="M4117" s="105" t="s">
        <v>188</v>
      </c>
      <c r="N4117" s="105" t="s">
        <v>51</v>
      </c>
    </row>
    <row r="4118" spans="1:14" ht="13.8" thickBot="1" x14ac:dyDescent="0.25">
      <c r="A4118" s="26" t="s">
        <v>56</v>
      </c>
      <c r="B4118" s="22">
        <v>16</v>
      </c>
      <c r="C4118" s="22">
        <v>25</v>
      </c>
      <c r="D4118" s="22">
        <v>32</v>
      </c>
      <c r="E4118" s="22">
        <v>38</v>
      </c>
      <c r="F4118" s="22">
        <v>56</v>
      </c>
      <c r="G4118" s="22">
        <v>87</v>
      </c>
      <c r="H4118" s="22">
        <v>121</v>
      </c>
      <c r="I4118" s="22"/>
      <c r="J4118" s="23"/>
      <c r="K4118" s="68"/>
      <c r="L4118" s="107" t="s">
        <v>56</v>
      </c>
      <c r="M4118" s="103" t="e">
        <f>#REF!</f>
        <v>#REF!</v>
      </c>
      <c r="N4118" s="103" t="e">
        <f>IF(M4118=0,"",CHOOSE(M4118,"16","25","32","38","38","56","56","56","56","56","87","87","87","87","87","87","87","87","87","87","121","121","121","121","121","121","121","121","121","121","手入力箇所","手入力箇所","手入力箇所","手入力箇所","手入力箇所","手入力箇所","手入力箇所","手入力箇所","手入力箇所","手入力箇所"))</f>
        <v>#REF!</v>
      </c>
    </row>
    <row r="4119" spans="1:14" ht="13.8" thickBot="1" x14ac:dyDescent="0.25">
      <c r="A4119" s="27" t="s">
        <v>57</v>
      </c>
      <c r="B4119" s="18">
        <v>25</v>
      </c>
      <c r="C4119" s="18">
        <v>33</v>
      </c>
      <c r="D4119" s="18">
        <v>40</v>
      </c>
      <c r="E4119" s="18">
        <v>45</v>
      </c>
      <c r="F4119" s="18">
        <v>58</v>
      </c>
      <c r="G4119" s="18">
        <v>79</v>
      </c>
      <c r="H4119" s="18"/>
      <c r="I4119" s="18"/>
      <c r="J4119" s="62"/>
      <c r="K4119" s="69"/>
      <c r="L4119" s="107" t="s">
        <v>57</v>
      </c>
      <c r="M4119" s="103" t="e">
        <f>#REF!</f>
        <v>#REF!</v>
      </c>
      <c r="N4119" s="103" t="e">
        <f>IF(M4119=0,"",CHOOSE(M4119,"25","33","40","45","45","58","58","58","58","58","79","79","79","79","79","79","79","79","79","79","手入力箇所","手入力箇所","手入力箇所","手入力箇所","手入力箇所","手入力箇所","手入力箇所","手入力箇所","手入力箇所","手入力箇所"))</f>
        <v>#REF!</v>
      </c>
    </row>
    <row r="4120" spans="1:14" ht="48.6" thickBot="1" x14ac:dyDescent="0.25">
      <c r="A4120" s="28" t="s">
        <v>64</v>
      </c>
      <c r="B4120" s="18">
        <v>32</v>
      </c>
      <c r="C4120" s="18"/>
      <c r="D4120" s="18"/>
      <c r="E4120" s="18"/>
      <c r="F4120" s="18"/>
      <c r="G4120" s="18"/>
      <c r="H4120" s="18"/>
      <c r="I4120" s="18"/>
      <c r="J4120" s="62"/>
      <c r="K4120" s="69"/>
      <c r="L4120" s="108" t="s">
        <v>64</v>
      </c>
      <c r="M4120" s="103" t="e">
        <f>#REF!</f>
        <v>#REF!</v>
      </c>
      <c r="N4120" s="103" t="e">
        <f>IF(M4120=0,"",CHOOSE(M4120,"32","手入力箇所","手入力箇所","手入力箇所","手入力箇所","手入力箇所","手入力箇所","手入力箇所","手入力箇所","手入力箇所","手入力箇所"))</f>
        <v>#REF!</v>
      </c>
    </row>
    <row r="4121" spans="1:14" ht="48.6" thickBot="1" x14ac:dyDescent="0.25">
      <c r="A4121" s="28" t="s">
        <v>65</v>
      </c>
      <c r="B4121" s="18">
        <v>36</v>
      </c>
      <c r="C4121" s="18"/>
      <c r="D4121" s="18"/>
      <c r="E4121" s="18"/>
      <c r="F4121" s="18"/>
      <c r="G4121" s="18"/>
      <c r="H4121" s="18"/>
      <c r="I4121" s="18"/>
      <c r="J4121" s="62"/>
      <c r="K4121" s="69"/>
      <c r="L4121" s="108" t="s">
        <v>65</v>
      </c>
      <c r="M4121" s="103" t="e">
        <f>#REF!</f>
        <v>#REF!</v>
      </c>
      <c r="N4121" s="103" t="e">
        <f>IF(M4121=0,"",CHOOSE(M4121,"36","手入力箇所","手入力箇所","手入力箇所","手入力箇所","手入力箇所","手入力箇所","手入力箇所","手入力箇所","手入力箇所","手入力箇所"))</f>
        <v>#REF!</v>
      </c>
    </row>
    <row r="4122" spans="1:14" ht="24.6" thickBot="1" x14ac:dyDescent="0.25">
      <c r="A4122" s="28" t="s">
        <v>66</v>
      </c>
      <c r="B4122" s="18">
        <v>24</v>
      </c>
      <c r="C4122" s="18">
        <v>30</v>
      </c>
      <c r="D4122" s="18">
        <v>33</v>
      </c>
      <c r="E4122" s="18">
        <v>35</v>
      </c>
      <c r="F4122" s="18">
        <v>42</v>
      </c>
      <c r="G4122" s="18"/>
      <c r="H4122" s="18"/>
      <c r="I4122" s="18"/>
      <c r="J4122" s="62"/>
      <c r="K4122" s="69"/>
      <c r="L4122" s="108" t="s">
        <v>66</v>
      </c>
      <c r="M4122" s="103" t="e">
        <f>#REF!</f>
        <v>#REF!</v>
      </c>
      <c r="N4122" s="103" t="e">
        <f>IF(M4122=0,"",CHOOSE(M4122,"24","30","33","35","35","42","42","42","42","42","手入力箇所","手入力箇所","手入力箇所","手入力箇所","手入力箇所","手入力箇所","手入力箇所","手入力箇所","手入力箇所","手入力箇所"))</f>
        <v>#REF!</v>
      </c>
    </row>
    <row r="4123" spans="1:14" ht="36.6" thickBot="1" x14ac:dyDescent="0.25">
      <c r="A4123" s="28" t="s">
        <v>67</v>
      </c>
      <c r="B4123" s="18">
        <v>7</v>
      </c>
      <c r="C4123" s="18">
        <v>12</v>
      </c>
      <c r="D4123" s="18">
        <v>16</v>
      </c>
      <c r="E4123" s="18">
        <v>19</v>
      </c>
      <c r="F4123" s="18"/>
      <c r="G4123" s="18"/>
      <c r="H4123" s="18"/>
      <c r="I4123" s="18"/>
      <c r="J4123" s="62"/>
      <c r="K4123" s="69"/>
      <c r="L4123" s="108" t="s">
        <v>67</v>
      </c>
      <c r="M4123" s="103" t="e">
        <f>#REF!</f>
        <v>#REF!</v>
      </c>
      <c r="N4123" s="103" t="e">
        <f>IF(M4123=0,"",CHOOSE(M4123,"7","12","16","19","19","手入力箇所","手入力箇所","手入力箇所","手入力箇所","手入力箇所","手入力箇所","手入力箇所","手入力箇所","手入力箇所","手入力箇所"))</f>
        <v>#REF!</v>
      </c>
    </row>
    <row r="4124" spans="1:14" ht="24.6" thickBot="1" x14ac:dyDescent="0.25">
      <c r="A4124" s="28" t="s">
        <v>68</v>
      </c>
      <c r="B4124" s="18">
        <v>21</v>
      </c>
      <c r="C4124" s="18">
        <v>35</v>
      </c>
      <c r="D4124" s="18">
        <v>48</v>
      </c>
      <c r="E4124" s="18">
        <v>59</v>
      </c>
      <c r="F4124" s="18">
        <v>94</v>
      </c>
      <c r="G4124" s="18">
        <v>159</v>
      </c>
      <c r="H4124" s="18">
        <v>235</v>
      </c>
      <c r="I4124" s="18"/>
      <c r="J4124" s="62"/>
      <c r="K4124" s="69"/>
      <c r="L4124" s="108" t="s">
        <v>68</v>
      </c>
      <c r="M4124" s="103" t="e">
        <f>#REF!</f>
        <v>#REF!</v>
      </c>
      <c r="N4124" s="103" t="e">
        <f>IF(M4124=0,"",CHOOSE(M4124,"21","35","48","59","59","94","94","94","94","94","159","159","159","159","159","159","159","159","159","159","235","235","235","235","235","235","235","235","235","235","手入力箇所","手入力箇所","手入力箇所","手入力箇所","手入力箇所","手入力箇所","手入力箇所","手入力箇所","手入力箇所","手入力箇所"))</f>
        <v>#REF!</v>
      </c>
    </row>
    <row r="4125" spans="1:14" ht="36.6" thickBot="1" x14ac:dyDescent="0.25">
      <c r="A4125" s="28" t="s">
        <v>69</v>
      </c>
      <c r="B4125" s="18">
        <v>22</v>
      </c>
      <c r="C4125" s="18">
        <v>26</v>
      </c>
      <c r="D4125" s="18">
        <v>28</v>
      </c>
      <c r="E4125" s="18">
        <v>29</v>
      </c>
      <c r="F4125" s="18">
        <v>34</v>
      </c>
      <c r="G4125" s="18"/>
      <c r="H4125" s="18"/>
      <c r="I4125" s="18"/>
      <c r="J4125" s="62"/>
      <c r="K4125" s="69"/>
      <c r="L4125" s="108" t="s">
        <v>69</v>
      </c>
      <c r="M4125" s="103" t="e">
        <f>#REF!</f>
        <v>#REF!</v>
      </c>
      <c r="N4125" s="103" t="e">
        <f>IF(M4125=0,"",CHOOSE(M4125,"22","26","28","29","29","34","34","34","34","34","手入力箇所","手入力箇所","手入力箇所","手入力箇所","手入力箇所","手入力箇所","手入力箇所","手入力箇所","手入力箇所","手入力箇所"))</f>
        <v>#REF!</v>
      </c>
    </row>
    <row r="4126" spans="1:14" ht="13.8" thickBot="1" x14ac:dyDescent="0.25">
      <c r="A4126" s="27" t="s">
        <v>63</v>
      </c>
      <c r="B4126" s="18">
        <v>21</v>
      </c>
      <c r="C4126" s="18">
        <v>33</v>
      </c>
      <c r="D4126" s="18">
        <v>46</v>
      </c>
      <c r="E4126" s="18">
        <v>56</v>
      </c>
      <c r="F4126" s="18">
        <v>89</v>
      </c>
      <c r="G4126" s="18">
        <v>151</v>
      </c>
      <c r="H4126" s="18">
        <v>224</v>
      </c>
      <c r="I4126" s="18">
        <v>289</v>
      </c>
      <c r="J4126" s="18">
        <v>350</v>
      </c>
      <c r="K4126" s="69"/>
      <c r="L4126" s="107" t="s">
        <v>63</v>
      </c>
      <c r="M4126" s="103" t="e">
        <f>#REF!</f>
        <v>#REF!</v>
      </c>
      <c r="N4126" s="103" t="e">
        <f>IF(M4126=0,"",CHOOSE(M4126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127" spans="1:14" ht="24.6" thickBot="1" x14ac:dyDescent="0.25">
      <c r="A4127" s="34" t="s">
        <v>70</v>
      </c>
      <c r="B4127" s="35">
        <v>13</v>
      </c>
      <c r="C4127" s="35">
        <v>33</v>
      </c>
      <c r="D4127" s="35">
        <v>59</v>
      </c>
      <c r="E4127" s="35"/>
      <c r="F4127" s="35"/>
      <c r="G4127" s="35"/>
      <c r="H4127" s="35"/>
      <c r="I4127" s="35"/>
      <c r="J4127" s="36"/>
      <c r="K4127" s="67"/>
      <c r="L4127" s="108" t="s">
        <v>70</v>
      </c>
      <c r="M4127" s="103" t="e">
        <f>#REF!</f>
        <v>#REF!</v>
      </c>
      <c r="N4127" s="103" t="e">
        <f>IF(M4127=0,"",CHOOSE(M4127,"13","33","59","手入力箇所","手入力箇所","手入力箇所","手入力箇所","手入力箇所","手入力箇所","手入力箇所","手入力箇所","手入力箇所","手入力箇所"))</f>
        <v>#REF!</v>
      </c>
    </row>
    <row r="4128" spans="1:14" ht="13.8" thickBot="1" x14ac:dyDescent="0.25">
      <c r="A4128" s="37" t="s">
        <v>71</v>
      </c>
      <c r="B4128" s="17">
        <v>23</v>
      </c>
      <c r="C4128" s="17">
        <v>39</v>
      </c>
      <c r="D4128" s="17">
        <v>97</v>
      </c>
      <c r="E4128" s="17"/>
      <c r="F4128" s="17"/>
      <c r="G4128" s="17"/>
      <c r="H4128" s="17"/>
      <c r="I4128" s="17"/>
      <c r="J4128" s="64"/>
      <c r="K4128" s="70"/>
      <c r="L4128" s="109" t="s">
        <v>71</v>
      </c>
      <c r="M4128" s="103" t="e">
        <f>#REF!</f>
        <v>#REF!</v>
      </c>
      <c r="N4128" s="103" t="e">
        <f>IF(M4128=0,"",CHOOSE(M4128,"23","39","97","手入力箇所","手入力箇所","手入力箇所","手入力箇所","手入力箇所","手入力箇所","手入力箇所","手入力箇所","手入力箇所","手入力箇所"))</f>
        <v>#REF!</v>
      </c>
    </row>
    <row r="4129" spans="1:14" ht="13.8" thickBot="1" x14ac:dyDescent="0.25">
      <c r="A4129" s="29" t="s">
        <v>72</v>
      </c>
      <c r="B4129" s="18">
        <v>21</v>
      </c>
      <c r="C4129" s="18">
        <v>37</v>
      </c>
      <c r="D4129" s="18">
        <v>58</v>
      </c>
      <c r="E4129" s="18">
        <v>76</v>
      </c>
      <c r="F4129" s="18">
        <v>137</v>
      </c>
      <c r="G4129" s="18"/>
      <c r="H4129" s="18"/>
      <c r="I4129" s="18"/>
      <c r="J4129" s="62"/>
      <c r="K4129" s="69"/>
      <c r="L4129" s="109" t="s">
        <v>72</v>
      </c>
      <c r="M4129" s="103" t="e">
        <f>#REF!</f>
        <v>#REF!</v>
      </c>
      <c r="N4129" s="103" t="e">
        <f>IF(M4129=0,"",CHOOSE(M4129,"21","37","58","76","76","137","137","137","137","137","手入力箇所","手入力箇所","手入力箇所","手入力箇所","手入力箇所","手入力箇所","手入力箇所","手入力箇所","手入力箇所","手入力箇所"))</f>
        <v>#REF!</v>
      </c>
    </row>
    <row r="4130" spans="1:14" ht="13.8" thickBot="1" x14ac:dyDescent="0.25">
      <c r="A4130" s="29" t="s">
        <v>73</v>
      </c>
      <c r="B4130" s="18">
        <v>48</v>
      </c>
      <c r="C4130" s="18">
        <v>93</v>
      </c>
      <c r="D4130" s="18">
        <v>138</v>
      </c>
      <c r="E4130" s="18">
        <v>183</v>
      </c>
      <c r="F4130" s="18"/>
      <c r="G4130" s="18"/>
      <c r="H4130" s="18"/>
      <c r="I4130" s="18"/>
      <c r="J4130" s="62"/>
      <c r="K4130" s="69"/>
      <c r="L4130" s="109" t="s">
        <v>73</v>
      </c>
      <c r="M4130" s="103" t="e">
        <f>#REF!</f>
        <v>#REF!</v>
      </c>
      <c r="N4130" s="103" t="e">
        <f>IF(M4130=0,"",CHOOSE(M4130,"48","93","138","183","183","手入力箇所","手入力箇所","手入力箇所","手入力箇所","手入力箇所","手入力箇所","手入力箇所","手入力箇所","手入力箇所","手入力箇所"))</f>
        <v>#REF!</v>
      </c>
    </row>
    <row r="4131" spans="1:14" ht="37.200000000000003" thickBot="1" x14ac:dyDescent="0.25">
      <c r="A4131" s="30" t="s">
        <v>74</v>
      </c>
      <c r="B4131" s="18">
        <v>13</v>
      </c>
      <c r="C4131" s="18">
        <v>26</v>
      </c>
      <c r="D4131" s="18">
        <v>40</v>
      </c>
      <c r="E4131" s="18">
        <v>55</v>
      </c>
      <c r="F4131" s="18">
        <v>107</v>
      </c>
      <c r="G4131" s="18">
        <v>224</v>
      </c>
      <c r="H4131" s="18">
        <v>386</v>
      </c>
      <c r="I4131" s="18"/>
      <c r="J4131" s="62"/>
      <c r="K4131" s="69"/>
      <c r="L4131" s="110" t="s">
        <v>74</v>
      </c>
      <c r="M4131" s="103" t="e">
        <f>#REF!</f>
        <v>#REF!</v>
      </c>
      <c r="N4131" s="103" t="e">
        <f>IF(M4131=0,"",CHOOSE(M4131,"13","26","40","55","55","107","107","107","107","107","224","224","224","224","224","224","224","224","224","224","386","386","386","386","386","386","386","386","386","386","手入力箇所","手入力箇所","手入力箇所","手入力箇所","手入力箇所","手入力箇所","手入力箇所","手入力箇所","手入力箇所","手入力箇所"))</f>
        <v>#REF!</v>
      </c>
    </row>
    <row r="4132" spans="1:14" ht="13.8" thickBot="1" x14ac:dyDescent="0.25">
      <c r="A4132" s="29" t="s">
        <v>75</v>
      </c>
      <c r="B4132" s="18">
        <v>36</v>
      </c>
      <c r="C4132" s="18">
        <v>98</v>
      </c>
      <c r="D4132" s="18">
        <v>173</v>
      </c>
      <c r="E4132" s="18">
        <v>274</v>
      </c>
      <c r="F4132" s="18"/>
      <c r="G4132" s="18"/>
      <c r="H4132" s="18"/>
      <c r="I4132" s="18"/>
      <c r="J4132" s="62"/>
      <c r="K4132" s="69"/>
      <c r="L4132" s="109" t="s">
        <v>75</v>
      </c>
      <c r="M4132" s="103" t="e">
        <f>#REF!</f>
        <v>#REF!</v>
      </c>
      <c r="N4132" s="103" t="e">
        <f>IF(M4132=0,"",CHOOSE(M4132,"36","98","173","274","274","手入力箇所","手入力箇所","手入力箇所","手入力箇所","手入力箇所","手入力箇所","手入力箇所","手入力箇所","手入力箇所","手入力箇所"))</f>
        <v>#REF!</v>
      </c>
    </row>
    <row r="4133" spans="1:14" ht="37.200000000000003" thickBot="1" x14ac:dyDescent="0.25">
      <c r="A4133" s="30" t="s">
        <v>76</v>
      </c>
      <c r="B4133" s="18">
        <v>127</v>
      </c>
      <c r="C4133" s="18">
        <v>127</v>
      </c>
      <c r="D4133" s="18">
        <v>127</v>
      </c>
      <c r="E4133" s="18">
        <v>127</v>
      </c>
      <c r="F4133" s="18"/>
      <c r="G4133" s="18"/>
      <c r="H4133" s="18"/>
      <c r="I4133" s="18"/>
      <c r="J4133" s="62"/>
      <c r="K4133" s="69"/>
      <c r="L4133" s="110" t="s">
        <v>76</v>
      </c>
      <c r="M4133" s="103" t="e">
        <f>#REF!</f>
        <v>#REF!</v>
      </c>
      <c r="N4133" s="103" t="e">
        <f>IF(M4133=0,"",CHOOSE(M4133,"127","127","127","127","127","手入力箇所","手入力箇所","手入力箇所","手入力箇所","手入力箇所","手入力箇所","手入力箇所","手入力箇所","手入力箇所","手入力箇所"))</f>
        <v>#REF!</v>
      </c>
    </row>
    <row r="4134" spans="1:14" ht="27" thickBot="1" x14ac:dyDescent="0.25">
      <c r="A4134" s="31" t="s">
        <v>77</v>
      </c>
      <c r="B4134" s="18">
        <v>42</v>
      </c>
      <c r="C4134" s="18">
        <v>90</v>
      </c>
      <c r="D4134" s="18">
        <v>141</v>
      </c>
      <c r="E4134" s="18">
        <v>193</v>
      </c>
      <c r="F4134" s="62"/>
      <c r="G4134" s="62"/>
      <c r="H4134" s="62"/>
      <c r="I4134" s="62"/>
      <c r="J4134" s="62"/>
      <c r="K4134" s="69"/>
      <c r="L4134" s="111" t="s">
        <v>77</v>
      </c>
      <c r="M4134" s="103" t="e">
        <f>#REF!</f>
        <v>#REF!</v>
      </c>
      <c r="N4134" s="103" t="e">
        <f>IF(M4134=0,"",CHOOSE(M4134,"42","90","141","193","1936","手入力箇所","手入力箇所","手入力箇所","手入力箇所","手入力箇所","手入力箇所","手入力箇所","手入力箇所","手入力箇所","手入力箇所"))</f>
        <v>#REF!</v>
      </c>
    </row>
    <row r="4135" spans="1:14" ht="40.200000000000003" thickBot="1" x14ac:dyDescent="0.25">
      <c r="A4135" s="31" t="s">
        <v>78</v>
      </c>
      <c r="B4135" s="18">
        <v>24</v>
      </c>
      <c r="C4135" s="18">
        <v>43</v>
      </c>
      <c r="D4135" s="18">
        <v>61</v>
      </c>
      <c r="E4135" s="18">
        <v>76</v>
      </c>
      <c r="F4135" s="62"/>
      <c r="G4135" s="62"/>
      <c r="H4135" s="62"/>
      <c r="I4135" s="62"/>
      <c r="J4135" s="62"/>
      <c r="K4135" s="69"/>
      <c r="L4135" s="111" t="s">
        <v>78</v>
      </c>
      <c r="M4135" s="103" t="e">
        <f>#REF!</f>
        <v>#REF!</v>
      </c>
      <c r="N4135" s="103" t="e">
        <f>IF(M4135=0,"",CHOOSE(M4135,"24","43","61","76","76","手入力箇所","手入力箇所","手入力箇所","手入力箇所","手入力箇所","手入力箇所","手入力箇所","手入力箇所","手入力箇所","手入力箇所"))</f>
        <v>#REF!</v>
      </c>
    </row>
    <row r="4136" spans="1:14" ht="27" thickBot="1" x14ac:dyDescent="0.25">
      <c r="A4136" s="31" t="s">
        <v>79</v>
      </c>
      <c r="B4136" s="18">
        <v>54</v>
      </c>
      <c r="C4136" s="18">
        <v>77</v>
      </c>
      <c r="D4136" s="18">
        <v>94</v>
      </c>
      <c r="E4136" s="18">
        <v>107</v>
      </c>
      <c r="F4136" s="62"/>
      <c r="G4136" s="62"/>
      <c r="H4136" s="62"/>
      <c r="I4136" s="62"/>
      <c r="J4136" s="62"/>
      <c r="K4136" s="69"/>
      <c r="L4136" s="111" t="s">
        <v>79</v>
      </c>
      <c r="M4136" s="103" t="e">
        <f>#REF!</f>
        <v>#REF!</v>
      </c>
      <c r="N4136" s="103" t="e">
        <f>IF(M4136=0,"",CHOOSE(M4136,"54","77","94","107","107","手入力箇所","手入力箇所","手入力箇所","手入力箇所","手入力箇所","手入力箇所","手入力箇所","手入力箇所","手入力箇所","手入力箇所"))</f>
        <v>#REF!</v>
      </c>
    </row>
    <row r="4137" spans="1:14" ht="40.200000000000003" thickBot="1" x14ac:dyDescent="0.25">
      <c r="A4137" s="31" t="s">
        <v>80</v>
      </c>
      <c r="B4137" s="18">
        <v>49</v>
      </c>
      <c r="C4137" s="18">
        <v>53</v>
      </c>
      <c r="D4137" s="18">
        <v>55</v>
      </c>
      <c r="E4137" s="18">
        <v>56</v>
      </c>
      <c r="F4137" s="62"/>
      <c r="G4137" s="62"/>
      <c r="H4137" s="62"/>
      <c r="I4137" s="62"/>
      <c r="J4137" s="62"/>
      <c r="K4137" s="69"/>
      <c r="L4137" s="111" t="s">
        <v>80</v>
      </c>
      <c r="M4137" s="103" t="e">
        <f>#REF!</f>
        <v>#REF!</v>
      </c>
      <c r="N4137" s="103" t="e">
        <f>IF(M4137=0,"",CHOOSE(M4137,"49","53","55","56","56","手入力箇所","手入力箇所","手入力箇所","手入力箇所","手入力箇所","手入力箇所","手入力箇所","手入力箇所","手入力箇所","手入力箇所"))</f>
        <v>#REF!</v>
      </c>
    </row>
    <row r="4138" spans="1:14" ht="40.200000000000003" thickBot="1" x14ac:dyDescent="0.25">
      <c r="A4138" s="38" t="s">
        <v>81</v>
      </c>
      <c r="B4138" s="35">
        <v>232</v>
      </c>
      <c r="C4138" s="35">
        <v>232</v>
      </c>
      <c r="D4138" s="36"/>
      <c r="E4138" s="36"/>
      <c r="F4138" s="36"/>
      <c r="G4138" s="36"/>
      <c r="H4138" s="36"/>
      <c r="I4138" s="36"/>
      <c r="J4138" s="36"/>
      <c r="K4138" s="67"/>
      <c r="L4138" s="111" t="s">
        <v>81</v>
      </c>
      <c r="M4138" s="103" t="e">
        <f>#REF!</f>
        <v>#REF!</v>
      </c>
      <c r="N4138" s="103" t="e">
        <f>IF(M4138=0,"",CHOOSE(M4138,"232","232","手入力箇所","手入力箇所","手入力箇所","手入力箇所","手入力箇所","手入力箇所","手入力箇所","手入力箇所","手入力箇所","手入力箇所"))</f>
        <v>#REF!</v>
      </c>
    </row>
    <row r="4139" spans="1:14" ht="13.8" thickBot="1" x14ac:dyDescent="0.25">
      <c r="A4139" s="39" t="s">
        <v>82</v>
      </c>
      <c r="B4139" s="17">
        <v>6</v>
      </c>
      <c r="C4139" s="17">
        <v>9</v>
      </c>
      <c r="D4139" s="17">
        <v>11</v>
      </c>
      <c r="E4139" s="17">
        <v>13</v>
      </c>
      <c r="F4139" s="17">
        <v>18</v>
      </c>
      <c r="G4139" s="17">
        <v>26</v>
      </c>
      <c r="H4139" s="17">
        <v>35</v>
      </c>
      <c r="I4139" s="17">
        <v>43</v>
      </c>
      <c r="J4139" s="17">
        <v>49</v>
      </c>
      <c r="K4139" s="70"/>
      <c r="L4139" s="111" t="s">
        <v>82</v>
      </c>
      <c r="M4139" s="103" t="e">
        <f>#REF!</f>
        <v>#REF!</v>
      </c>
      <c r="N4139" s="103" t="e">
        <f>IF(M4139=0,"",CHOOSE(M4139,"6","9","11","13","13","18","18","18","18","18","26","26","26","26","26","26","26","26","26","26","35","35","35","35","35","35","35","35","35","35","43","43","43","43","43","43","43","43","43","43","49","49","49","49","49","49","49","49","49","49","手入力箇所","手入力箇所","手入力箇所","手入力箇所","手入力箇所","手入力箇所","手入力箇所","手入力箇所","手入力箇所","手入力箇所"))</f>
        <v>#REF!</v>
      </c>
    </row>
    <row r="4140" spans="1:14" ht="13.8" thickBot="1" x14ac:dyDescent="0.25">
      <c r="A4140" s="31" t="s">
        <v>83</v>
      </c>
      <c r="B4140" s="18">
        <v>6</v>
      </c>
      <c r="C4140" s="18">
        <v>10</v>
      </c>
      <c r="D4140" s="18">
        <v>14</v>
      </c>
      <c r="E4140" s="18">
        <v>17</v>
      </c>
      <c r="F4140" s="18">
        <v>29</v>
      </c>
      <c r="G4140" s="18">
        <v>50</v>
      </c>
      <c r="H4140" s="18">
        <v>76</v>
      </c>
      <c r="I4140" s="18">
        <v>100</v>
      </c>
      <c r="J4140" s="18">
        <v>123</v>
      </c>
      <c r="K4140" s="69"/>
      <c r="L4140" s="111" t="s">
        <v>83</v>
      </c>
      <c r="M4140" s="103" t="e">
        <f>#REF!</f>
        <v>#REF!</v>
      </c>
      <c r="N4140" s="103" t="e">
        <f>IF(M4140=0,"",CHOOSE(M4140,"6","10","14","17","17","29","29","29","29","29","50","50","50","50","50","50","50","50","50","50","76","76","76","76","76","76","76","76","76","76","100","100","100","100","100","100","100","100","100","100","123","123","123","123","123","123","123","123","123","123","手入力箇所","手入力箇所","手入力箇所","手入力箇所","手入力箇所","手入力箇所","手入力箇所","手入力箇所","手入力箇所"))</f>
        <v>#REF!</v>
      </c>
    </row>
    <row r="4141" spans="1:14" ht="27" thickBot="1" x14ac:dyDescent="0.25">
      <c r="A4141" s="32" t="s">
        <v>84</v>
      </c>
      <c r="B4141" s="20">
        <v>9</v>
      </c>
      <c r="C4141" s="20">
        <v>15</v>
      </c>
      <c r="D4141" s="20">
        <v>20</v>
      </c>
      <c r="E4141" s="20">
        <v>24</v>
      </c>
      <c r="F4141" s="20">
        <v>39</v>
      </c>
      <c r="G4141" s="20">
        <v>65</v>
      </c>
      <c r="H4141" s="63"/>
      <c r="I4141" s="63"/>
      <c r="J4141" s="63"/>
      <c r="K4141" s="106"/>
      <c r="L4141" s="111" t="s">
        <v>84</v>
      </c>
      <c r="M4141" s="103" t="e">
        <f>#REF!</f>
        <v>#REF!</v>
      </c>
      <c r="N4141" s="103" t="e">
        <f>IF(M4141=0,"",CHOOSE(M4141,"9","15","20","24","24","39","39","39","39","39","65","65","65","65","65","65","65","65","65","65","手入力箇所","手入力箇所","手入力箇所","手入力箇所","手入力箇所","手入力箇所","手入力箇所","手入力箇所","手入力箇所","手入力箇所"))</f>
        <v>#REF!</v>
      </c>
    </row>
    <row r="4144" spans="1:14" ht="13.8" thickBot="1" x14ac:dyDescent="0.25"/>
    <row r="4145" spans="1:14" ht="13.8" thickBot="1" x14ac:dyDescent="0.25">
      <c r="A4145" s="688" t="e">
        <f>#REF!</f>
        <v>#REF!</v>
      </c>
      <c r="B4145" s="688"/>
      <c r="C4145" s="688"/>
      <c r="D4145" s="689" t="s">
        <v>192</v>
      </c>
      <c r="E4145" s="689"/>
      <c r="F4145" s="689"/>
      <c r="G4145" s="689"/>
      <c r="H4145" s="689"/>
      <c r="I4145" s="689"/>
      <c r="J4145" s="689"/>
      <c r="K4145" s="689"/>
      <c r="L4145" s="689"/>
      <c r="M4145" s="689"/>
      <c r="N4145" s="689"/>
    </row>
    <row r="4146" spans="1:14" ht="13.8" thickBot="1" x14ac:dyDescent="0.25">
      <c r="A4146" s="65"/>
      <c r="B4146" s="33">
        <v>1</v>
      </c>
      <c r="C4146" s="24">
        <v>2</v>
      </c>
      <c r="D4146" s="24">
        <v>3</v>
      </c>
      <c r="E4146" s="24" t="s">
        <v>58</v>
      </c>
      <c r="F4146" s="24" t="s">
        <v>59</v>
      </c>
      <c r="G4146" s="24" t="s">
        <v>60</v>
      </c>
      <c r="H4146" s="24" t="s">
        <v>61</v>
      </c>
      <c r="I4146" s="24" t="s">
        <v>62</v>
      </c>
      <c r="J4146" s="24" t="s">
        <v>194</v>
      </c>
      <c r="K4146" s="25" t="s">
        <v>85</v>
      </c>
      <c r="L4146" s="105" t="s">
        <v>189</v>
      </c>
      <c r="M4146" s="105" t="s">
        <v>188</v>
      </c>
      <c r="N4146" s="105" t="s">
        <v>51</v>
      </c>
    </row>
    <row r="4147" spans="1:14" ht="13.8" thickBot="1" x14ac:dyDescent="0.25">
      <c r="A4147" s="26" t="s">
        <v>56</v>
      </c>
      <c r="B4147" s="22">
        <v>5</v>
      </c>
      <c r="C4147" s="22">
        <v>7</v>
      </c>
      <c r="D4147" s="22">
        <v>8</v>
      </c>
      <c r="E4147" s="22">
        <v>8</v>
      </c>
      <c r="F4147" s="22">
        <v>10</v>
      </c>
      <c r="G4147" s="22">
        <v>13</v>
      </c>
      <c r="H4147" s="22">
        <v>16</v>
      </c>
      <c r="I4147" s="22"/>
      <c r="J4147" s="23"/>
      <c r="K4147" s="1"/>
      <c r="L4147" s="26" t="s">
        <v>56</v>
      </c>
      <c r="M4147" s="104" t="e">
        <f>#REF!</f>
        <v>#REF!</v>
      </c>
      <c r="N4147" s="112" t="e">
        <f>IF(M4147=0,"",CHOOSE(M4147,"5","7","8","8","8","10","10","10","10","10","13","13","13","13","13","13","13","13","13","13","16","16","16","16","16","16","16","16","16","16","16","手入力箇所","手入力箇所","手入力箇所","手入力箇所","手入力箇所","手入力箇所","手入力箇所","手入力箇所","手入力箇所","手入力箇所"))</f>
        <v>#REF!</v>
      </c>
    </row>
    <row r="4148" spans="1:14" ht="13.8" thickBot="1" x14ac:dyDescent="0.25">
      <c r="A4148" s="27" t="s">
        <v>57</v>
      </c>
      <c r="B4148" s="18">
        <v>5</v>
      </c>
      <c r="C4148" s="18">
        <v>7</v>
      </c>
      <c r="D4148" s="18">
        <v>8</v>
      </c>
      <c r="E4148" s="18">
        <v>9</v>
      </c>
      <c r="F4148" s="18">
        <v>12</v>
      </c>
      <c r="G4148" s="18">
        <v>16</v>
      </c>
      <c r="H4148" s="18"/>
      <c r="I4148" s="18"/>
      <c r="J4148" s="62"/>
      <c r="K4148" s="19"/>
      <c r="L4148" s="27" t="s">
        <v>57</v>
      </c>
      <c r="M4148" s="104" t="e">
        <f>#REF!</f>
        <v>#REF!</v>
      </c>
      <c r="N4148" s="113" t="e">
        <f>IF(M4148=0,"",CHOOSE(M4148,"5","7","8","9","9","12","12","12","12","12","16","16","16","16","16","16","16","16","16","16","手入力箇所","手入力箇所","手入力箇所","手入力箇所","手入力箇所","手入力箇所","手入力箇所","手入力箇所","手入力箇所","手入力箇所"))</f>
        <v>#REF!</v>
      </c>
    </row>
    <row r="4149" spans="1:14" ht="48.6" thickBot="1" x14ac:dyDescent="0.25">
      <c r="A4149" s="28" t="s">
        <v>64</v>
      </c>
      <c r="B4149" s="18">
        <v>6</v>
      </c>
      <c r="C4149" s="18"/>
      <c r="D4149" s="18"/>
      <c r="E4149" s="18"/>
      <c r="F4149" s="18"/>
      <c r="G4149" s="18"/>
      <c r="H4149" s="18"/>
      <c r="I4149" s="18"/>
      <c r="J4149" s="62"/>
      <c r="K4149" s="19"/>
      <c r="L4149" s="28" t="s">
        <v>64</v>
      </c>
      <c r="M4149" s="104" t="e">
        <f>#REF!</f>
        <v>#REF!</v>
      </c>
      <c r="N4149" s="113" t="e">
        <f>IF(M4149=0,"",CHOOSE(M4149,"6","手入力箇所","手入力箇所","手入力箇所","手入力箇所","手入力箇所","手入力箇所","手入力箇所","手入力箇所","手入力箇所","手入力箇所","",""))</f>
        <v>#REF!</v>
      </c>
    </row>
    <row r="4150" spans="1:14" ht="48.6" thickBot="1" x14ac:dyDescent="0.25">
      <c r="A4150" s="28" t="s">
        <v>65</v>
      </c>
      <c r="B4150" s="18">
        <v>6</v>
      </c>
      <c r="C4150" s="18"/>
      <c r="D4150" s="18"/>
      <c r="E4150" s="18"/>
      <c r="F4150" s="18"/>
      <c r="G4150" s="18"/>
      <c r="H4150" s="18"/>
      <c r="I4150" s="18"/>
      <c r="J4150" s="62"/>
      <c r="K4150" s="19"/>
      <c r="L4150" s="28" t="s">
        <v>65</v>
      </c>
      <c r="M4150" s="104" t="e">
        <f>#REF!</f>
        <v>#REF!</v>
      </c>
      <c r="N4150" s="113" t="e">
        <f>IF(M4150=0,"",CHOOSE(M4150,"6","手入力箇所","手入力箇所","手入力箇所","手入力箇所","手入力箇所","手入力箇所","手入力箇所","手入力箇所","手入力箇所","手入力箇所","",""))</f>
        <v>#REF!</v>
      </c>
    </row>
    <row r="4151" spans="1:14" ht="24.6" thickBot="1" x14ac:dyDescent="0.25">
      <c r="A4151" s="28" t="s">
        <v>66</v>
      </c>
      <c r="B4151" s="18">
        <v>5</v>
      </c>
      <c r="C4151" s="18">
        <v>7</v>
      </c>
      <c r="D4151" s="18">
        <v>8</v>
      </c>
      <c r="E4151" s="18">
        <v>9</v>
      </c>
      <c r="F4151" s="18">
        <v>12</v>
      </c>
      <c r="G4151" s="18"/>
      <c r="H4151" s="18"/>
      <c r="I4151" s="18"/>
      <c r="J4151" s="62"/>
      <c r="K4151" s="19"/>
      <c r="L4151" s="28" t="s">
        <v>66</v>
      </c>
      <c r="M4151" s="104" t="e">
        <f>#REF!</f>
        <v>#REF!</v>
      </c>
      <c r="N4151" s="113" t="e">
        <f>IF(M4151=0,"",CHOOSE(M4151,"5","7","8","9","9","12","12","12","12","12","手入力箇所","手入力箇所","手入力箇所","手入力箇所","手入力箇所","手入力箇所","手入力箇所","手入力箇所","手入力箇所","手入力箇所"))</f>
        <v>#REF!</v>
      </c>
    </row>
    <row r="4152" spans="1:14" ht="36.6" thickBot="1" x14ac:dyDescent="0.25">
      <c r="A4152" s="28" t="s">
        <v>67</v>
      </c>
      <c r="B4152" s="18">
        <v>4</v>
      </c>
      <c r="C4152" s="18">
        <v>5</v>
      </c>
      <c r="D4152" s="18">
        <v>5</v>
      </c>
      <c r="E4152" s="18">
        <v>6</v>
      </c>
      <c r="F4152" s="18"/>
      <c r="G4152" s="18"/>
      <c r="H4152" s="18"/>
      <c r="I4152" s="18"/>
      <c r="J4152" s="62"/>
      <c r="K4152" s="19"/>
      <c r="L4152" s="28" t="s">
        <v>67</v>
      </c>
      <c r="M4152" s="104" t="e">
        <f>#REF!</f>
        <v>#REF!</v>
      </c>
      <c r="N4152" s="113" t="e">
        <f>IF(M4152=0,"",CHOOSE(M4152,"4","5","5","6","6","手入力箇所","手入力箇所","手入力箇所","手入力箇所","手入力箇所","手入力箇所","手入力箇所","手入力箇所","手入力箇所","手入力箇所"))</f>
        <v>#REF!</v>
      </c>
    </row>
    <row r="4153" spans="1:14" ht="24.6" thickBot="1" x14ac:dyDescent="0.25">
      <c r="A4153" s="28" t="s">
        <v>68</v>
      </c>
      <c r="B4153" s="18">
        <v>12</v>
      </c>
      <c r="C4153" s="18">
        <v>12</v>
      </c>
      <c r="D4153" s="18">
        <v>12</v>
      </c>
      <c r="E4153" s="18">
        <v>12</v>
      </c>
      <c r="F4153" s="18">
        <v>12</v>
      </c>
      <c r="G4153" s="18">
        <v>12</v>
      </c>
      <c r="H4153" s="18">
        <v>12</v>
      </c>
      <c r="I4153" s="18"/>
      <c r="J4153" s="62"/>
      <c r="K4153" s="19"/>
      <c r="L4153" s="28" t="s">
        <v>68</v>
      </c>
      <c r="M4153" s="104" t="e">
        <f>#REF!</f>
        <v>#REF!</v>
      </c>
      <c r="N4153" s="113" t="e">
        <f>IF(M4153=0,"",CHOOSE(M4153,"12","12","12","12","12","12","12","12","12","12","12","12","12","12","12","12","12","12","12","12","12","12","12","12","12","12","12","12","12","12","手入力箇所","手入力箇所","手入力箇所","手入力箇所","手入力箇所","手入力箇所","手入力箇所","手入力箇所","手入力箇所","手入力箇所"))</f>
        <v>#REF!</v>
      </c>
    </row>
    <row r="4154" spans="1:14" ht="36.6" thickBot="1" x14ac:dyDescent="0.25">
      <c r="A4154" s="28" t="s">
        <v>69</v>
      </c>
      <c r="B4154" s="18">
        <v>7</v>
      </c>
      <c r="C4154" s="18">
        <v>7</v>
      </c>
      <c r="D4154" s="18">
        <v>7</v>
      </c>
      <c r="E4154" s="18">
        <v>7</v>
      </c>
      <c r="F4154" s="18">
        <v>7</v>
      </c>
      <c r="G4154" s="18"/>
      <c r="H4154" s="18"/>
      <c r="I4154" s="18"/>
      <c r="J4154" s="62"/>
      <c r="K4154" s="19"/>
      <c r="L4154" s="28" t="s">
        <v>69</v>
      </c>
      <c r="M4154" s="104" t="e">
        <f>#REF!</f>
        <v>#REF!</v>
      </c>
      <c r="N4154" s="113" t="e">
        <f>IF(M4154=0,"",CHOOSE(M4154,"7","7","7","7","7","7","7","7","7","7","手入力箇所","手入力箇所","手入力箇所","手入力箇所","手入力箇所","手入力箇所","手入力箇所","手入力箇所","手入力箇所","手入力箇所"))</f>
        <v>#REF!</v>
      </c>
    </row>
    <row r="4155" spans="1:14" ht="13.8" thickBot="1" x14ac:dyDescent="0.25">
      <c r="A4155" s="27" t="s">
        <v>63</v>
      </c>
      <c r="B4155" s="18">
        <v>4</v>
      </c>
      <c r="C4155" s="18">
        <v>5</v>
      </c>
      <c r="D4155" s="18">
        <v>7</v>
      </c>
      <c r="E4155" s="18">
        <v>8</v>
      </c>
      <c r="F4155" s="18">
        <v>11</v>
      </c>
      <c r="G4155" s="18">
        <v>16</v>
      </c>
      <c r="H4155" s="18">
        <v>22</v>
      </c>
      <c r="I4155" s="18">
        <v>26</v>
      </c>
      <c r="J4155" s="18">
        <v>31</v>
      </c>
      <c r="K4155" s="19"/>
      <c r="L4155" s="27" t="s">
        <v>63</v>
      </c>
      <c r="M4155" s="104" t="e">
        <f>#REF!</f>
        <v>#REF!</v>
      </c>
      <c r="N4155" s="113" t="e">
        <f>IF(M4155=0,"",CHOOSE(M4155,"4","5","7","8","8","11","11","11","11","11","16","16","16","16","16","16","16","16","16","16","22","22","22","22","22","22","22","22","22","22","26","26","26","26","26","26","26","26","26","26","31","31","31","31","31","31","31","31","31","31","31","手入力箇所","手入力箇所","手入力箇所","手入力箇所","手入力箇所","手入力箇所","手入力箇所","手入力箇所","手入力箇所","手入力箇所"))</f>
        <v>#REF!</v>
      </c>
    </row>
    <row r="4156" spans="1:14" ht="24.6" thickBot="1" x14ac:dyDescent="0.25">
      <c r="A4156" s="28" t="s">
        <v>70</v>
      </c>
      <c r="B4156" s="18">
        <v>5</v>
      </c>
      <c r="C4156" s="18">
        <v>6</v>
      </c>
      <c r="D4156" s="18">
        <v>7</v>
      </c>
      <c r="E4156" s="18"/>
      <c r="F4156" s="18"/>
      <c r="G4156" s="18"/>
      <c r="H4156" s="18"/>
      <c r="I4156" s="18"/>
      <c r="J4156" s="62"/>
      <c r="K4156" s="19"/>
      <c r="L4156" s="28" t="s">
        <v>70</v>
      </c>
      <c r="M4156" s="104" t="e">
        <f>#REF!</f>
        <v>#REF!</v>
      </c>
      <c r="N4156" s="113" t="e">
        <f>IF(M4156=0,"",CHOOSE(M4156,"5","6","7","手入力箇所","手入力箇所","手入力箇所","手入力箇所","手入力箇所","手入力箇所","手入力箇所","手入力箇所","手入力箇所","手入力箇所"))</f>
        <v>#REF!</v>
      </c>
    </row>
    <row r="4157" spans="1:14" ht="13.8" thickBot="1" x14ac:dyDescent="0.25">
      <c r="A4157" s="29" t="s">
        <v>71</v>
      </c>
      <c r="B4157" s="18">
        <v>3</v>
      </c>
      <c r="C4157" s="18">
        <v>6</v>
      </c>
      <c r="D4157" s="18">
        <v>19</v>
      </c>
      <c r="E4157" s="18"/>
      <c r="F4157" s="18"/>
      <c r="G4157" s="18"/>
      <c r="H4157" s="18"/>
      <c r="I4157" s="18"/>
      <c r="J4157" s="62"/>
      <c r="K4157" s="19"/>
      <c r="L4157" s="29" t="s">
        <v>71</v>
      </c>
      <c r="M4157" s="104" t="e">
        <f>#REF!</f>
        <v>#REF!</v>
      </c>
      <c r="N4157" s="113" t="e">
        <f>IF(M4157=0,"",CHOOSE(M4157,"3","6","19","手入力箇所","手入力箇所","手入力箇所","手入力箇所","手入力箇所","手入力箇所","手入力箇所","手入力箇所","手入力箇所","手入力箇所"))</f>
        <v>#REF!</v>
      </c>
    </row>
    <row r="4158" spans="1:14" ht="13.8" thickBot="1" x14ac:dyDescent="0.25">
      <c r="A4158" s="29" t="s">
        <v>72</v>
      </c>
      <c r="B4158" s="18">
        <v>1</v>
      </c>
      <c r="C4158" s="18">
        <v>3</v>
      </c>
      <c r="D4158" s="18">
        <v>5</v>
      </c>
      <c r="E4158" s="18">
        <v>9</v>
      </c>
      <c r="F4158" s="18">
        <v>26</v>
      </c>
      <c r="G4158" s="18"/>
      <c r="H4158" s="18"/>
      <c r="I4158" s="18"/>
      <c r="J4158" s="62"/>
      <c r="K4158" s="19"/>
      <c r="L4158" s="29" t="s">
        <v>72</v>
      </c>
      <c r="M4158" s="104" t="e">
        <f>#REF!</f>
        <v>#REF!</v>
      </c>
      <c r="N4158" s="113" t="e">
        <f>IF(M4158=0,"",CHOOSE(M4158,"1","3","5","9","9","26","26","26","26","26","手入力箇所","手入力箇所","手入力箇所","手入力箇所","手入力箇所","手入力箇所","手入力箇所","手入力箇所","手入力箇所","手入力箇所"))</f>
        <v>#REF!</v>
      </c>
    </row>
    <row r="4159" spans="1:14" ht="13.8" thickBot="1" x14ac:dyDescent="0.25">
      <c r="A4159" s="29" t="s">
        <v>73</v>
      </c>
      <c r="B4159" s="18">
        <v>4</v>
      </c>
      <c r="C4159" s="18">
        <v>11</v>
      </c>
      <c r="D4159" s="18">
        <v>20</v>
      </c>
      <c r="E4159" s="18">
        <v>33</v>
      </c>
      <c r="F4159" s="18"/>
      <c r="G4159" s="18"/>
      <c r="H4159" s="18"/>
      <c r="I4159" s="18"/>
      <c r="J4159" s="62"/>
      <c r="K4159" s="19"/>
      <c r="L4159" s="29" t="s">
        <v>73</v>
      </c>
      <c r="M4159" s="104" t="e">
        <f>#REF!</f>
        <v>#REF!</v>
      </c>
      <c r="N4159" s="113" t="e">
        <f>IF(M4159=0,"",CHOOSE(M4159,"4","11","20","33","33","手入力箇所","手入力箇所","手入力箇所","手入力箇所","手入力箇所","手入力箇所","手入力箇所","手入力箇所","手入力箇所","手入力箇所"))</f>
        <v>#REF!</v>
      </c>
    </row>
    <row r="4160" spans="1:14" ht="37.200000000000003" thickBot="1" x14ac:dyDescent="0.25">
      <c r="A4160" s="30" t="s">
        <v>74</v>
      </c>
      <c r="B4160" s="18">
        <v>4</v>
      </c>
      <c r="C4160" s="18">
        <v>6</v>
      </c>
      <c r="D4160" s="18">
        <v>8</v>
      </c>
      <c r="E4160" s="18">
        <v>10</v>
      </c>
      <c r="F4160" s="18">
        <v>15</v>
      </c>
      <c r="G4160" s="18">
        <v>23</v>
      </c>
      <c r="H4160" s="18">
        <v>33</v>
      </c>
      <c r="I4160" s="18"/>
      <c r="J4160" s="62"/>
      <c r="K4160" s="19"/>
      <c r="L4160" s="30" t="s">
        <v>74</v>
      </c>
      <c r="M4160" s="104" t="e">
        <f>#REF!</f>
        <v>#REF!</v>
      </c>
      <c r="N4160" s="113" t="e">
        <f>IF(M4160=0,"",CHOOSE(M4160,"4","6","8","10","10","15","15","15","15","15","23","23","23","23","23","23","23","23","23","23","33","33","33","33","33","33","33","33","33","33","手入力箇所","手入力箇所","手入力箇所","手入力箇所","手入力箇所","手入力箇所","手入力箇所","手入力箇所","手入力箇所","手入力箇所"))</f>
        <v>#REF!</v>
      </c>
    </row>
    <row r="4161" spans="1:14" ht="13.8" thickBot="1" x14ac:dyDescent="0.25">
      <c r="A4161" s="29" t="s">
        <v>75</v>
      </c>
      <c r="B4161" s="18">
        <v>6</v>
      </c>
      <c r="C4161" s="18">
        <v>14</v>
      </c>
      <c r="D4161" s="18">
        <v>25</v>
      </c>
      <c r="E4161" s="18">
        <v>39</v>
      </c>
      <c r="F4161" s="18"/>
      <c r="G4161" s="18"/>
      <c r="H4161" s="18"/>
      <c r="I4161" s="18"/>
      <c r="J4161" s="62"/>
      <c r="K4161" s="19"/>
      <c r="L4161" s="29" t="s">
        <v>75</v>
      </c>
      <c r="M4161" s="104" t="e">
        <f>#REF!</f>
        <v>#REF!</v>
      </c>
      <c r="N4161" s="113" t="e">
        <f>IF(M4161=0,"",CHOOSE(M4161,"6","14","25","39","39","手入力箇所","手入力箇所","手入力箇所","手入力箇所","手入力箇所","手入力箇所","手入力箇所","手入力箇所","手入力箇所","手入力箇所"))</f>
        <v>#REF!</v>
      </c>
    </row>
    <row r="4162" spans="1:14" ht="37.200000000000003" thickBot="1" x14ac:dyDescent="0.25">
      <c r="A4162" s="30" t="s">
        <v>76</v>
      </c>
      <c r="B4162" s="18">
        <v>2</v>
      </c>
      <c r="C4162" s="18">
        <v>3</v>
      </c>
      <c r="D4162" s="18">
        <v>6</v>
      </c>
      <c r="E4162" s="18">
        <v>9</v>
      </c>
      <c r="F4162" s="18"/>
      <c r="G4162" s="18"/>
      <c r="H4162" s="18"/>
      <c r="I4162" s="18"/>
      <c r="J4162" s="62"/>
      <c r="K4162" s="19"/>
      <c r="L4162" s="30" t="s">
        <v>76</v>
      </c>
      <c r="M4162" s="104" t="e">
        <f>#REF!</f>
        <v>#REF!</v>
      </c>
      <c r="N4162" s="113" t="e">
        <f>IF(M4162=0,"",CHOOSE(M4162,"2","3","6","9","9","手入力箇所","手入力箇所","手入力箇所","手入力箇所","手入力箇所","手入力箇所","手入力箇所","手入力箇所","手入力箇所","手入力箇所"))</f>
        <v>#REF!</v>
      </c>
    </row>
    <row r="4163" spans="1:14" ht="27" thickBot="1" x14ac:dyDescent="0.25">
      <c r="A4163" s="31" t="s">
        <v>77</v>
      </c>
      <c r="B4163" s="18">
        <v>12</v>
      </c>
      <c r="C4163" s="18">
        <v>18</v>
      </c>
      <c r="D4163" s="18">
        <v>22</v>
      </c>
      <c r="E4163" s="18">
        <v>26</v>
      </c>
      <c r="F4163" s="62"/>
      <c r="G4163" s="62"/>
      <c r="H4163" s="62"/>
      <c r="I4163" s="62"/>
      <c r="J4163" s="62"/>
      <c r="K4163" s="19"/>
      <c r="L4163" s="31" t="s">
        <v>77</v>
      </c>
      <c r="M4163" s="104" t="e">
        <f>#REF!</f>
        <v>#REF!</v>
      </c>
      <c r="N4163" s="113" t="e">
        <f>IF(M4163=0,"",CHOOSE(M4163,"12","18","22","26","26","手入力箇所","手入力箇所","手入力箇所","手入力箇所","手入力箇所","手入力箇所","手入力箇所","手入力箇所","手入力箇所","手入力箇所"))</f>
        <v>#REF!</v>
      </c>
    </row>
    <row r="4164" spans="1:14" ht="40.200000000000003" thickBot="1" x14ac:dyDescent="0.25">
      <c r="A4164" s="31" t="s">
        <v>78</v>
      </c>
      <c r="B4164" s="18">
        <v>5</v>
      </c>
      <c r="C4164" s="18">
        <v>8</v>
      </c>
      <c r="D4164" s="18">
        <v>11</v>
      </c>
      <c r="E4164" s="18">
        <v>14</v>
      </c>
      <c r="F4164" s="62"/>
      <c r="G4164" s="62"/>
      <c r="H4164" s="62"/>
      <c r="I4164" s="62"/>
      <c r="J4164" s="62"/>
      <c r="K4164" s="19"/>
      <c r="L4164" s="31" t="s">
        <v>78</v>
      </c>
      <c r="M4164" s="104" t="e">
        <f>#REF!</f>
        <v>#REF!</v>
      </c>
      <c r="N4164" s="113" t="e">
        <f>IF(M4164=0,"",CHOOSE(M4164,"5","8","11","14","14","手入力箇所","手入力箇所","手入力箇所","手入力箇所","手入力箇所","手入力箇所","手入力箇所","手入力箇所","手入力箇所","手入力箇所"))</f>
        <v>#REF!</v>
      </c>
    </row>
    <row r="4165" spans="1:14" ht="27" thickBot="1" x14ac:dyDescent="0.25">
      <c r="A4165" s="31" t="s">
        <v>79</v>
      </c>
      <c r="B4165" s="18">
        <v>6</v>
      </c>
      <c r="C4165" s="18">
        <v>11</v>
      </c>
      <c r="D4165" s="18">
        <v>16</v>
      </c>
      <c r="E4165" s="18">
        <v>21</v>
      </c>
      <c r="F4165" s="62"/>
      <c r="G4165" s="62"/>
      <c r="H4165" s="62"/>
      <c r="I4165" s="62"/>
      <c r="J4165" s="62"/>
      <c r="K4165" s="19"/>
      <c r="L4165" s="31" t="s">
        <v>79</v>
      </c>
      <c r="M4165" s="104" t="e">
        <f>#REF!</f>
        <v>#REF!</v>
      </c>
      <c r="N4165" s="113" t="e">
        <f>IF(M4165=0,"",CHOOSE(M4165,"6","11","16","21","21","手入力箇所","手入力箇所","手入力箇所","手入力箇所","手入力箇所","手入力箇所","手入力箇所","手入力箇所","手入力箇所"))</f>
        <v>#REF!</v>
      </c>
    </row>
    <row r="4166" spans="1:14" ht="40.200000000000003" thickBot="1" x14ac:dyDescent="0.25">
      <c r="A4166" s="31" t="s">
        <v>80</v>
      </c>
      <c r="B4166" s="18">
        <v>5</v>
      </c>
      <c r="C4166" s="18">
        <v>7</v>
      </c>
      <c r="D4166" s="18">
        <v>9</v>
      </c>
      <c r="E4166" s="18">
        <v>10</v>
      </c>
      <c r="F4166" s="62"/>
      <c r="G4166" s="62"/>
      <c r="H4166" s="62"/>
      <c r="I4166" s="62"/>
      <c r="J4166" s="62"/>
      <c r="K4166" s="19"/>
      <c r="L4166" s="31" t="s">
        <v>80</v>
      </c>
      <c r="M4166" s="104" t="e">
        <f>#REF!</f>
        <v>#REF!</v>
      </c>
      <c r="N4166" s="113" t="e">
        <f>IF(M4166=0,"",CHOOSE(M4166,"5","7","9","10","10","手入力箇所","手入力箇所","手入力箇所","手入力箇所","手入力箇所","手入力箇所","手入力箇所","手入力箇所","手入力箇所"))</f>
        <v>#REF!</v>
      </c>
    </row>
    <row r="4167" spans="1:14" ht="40.200000000000003" thickBot="1" x14ac:dyDescent="0.25">
      <c r="A4167" s="31" t="s">
        <v>81</v>
      </c>
      <c r="B4167" s="18">
        <v>9</v>
      </c>
      <c r="C4167" s="18">
        <v>14</v>
      </c>
      <c r="D4167" s="62"/>
      <c r="E4167" s="62"/>
      <c r="F4167" s="62"/>
      <c r="G4167" s="62"/>
      <c r="H4167" s="62"/>
      <c r="I4167" s="62"/>
      <c r="J4167" s="62"/>
      <c r="K4167" s="19"/>
      <c r="L4167" s="31" t="s">
        <v>81</v>
      </c>
      <c r="M4167" s="104" t="e">
        <f>#REF!</f>
        <v>#REF!</v>
      </c>
      <c r="N4167" s="113" t="e">
        <f>IF(M4167=0,"",CHOOSE(M4167,"9","14","手入力箇所","手入力箇所","手入力箇所","手入力箇所","手入力箇所","手入力箇所","手入力箇所","手入力箇所","手入力箇所","手入力箇所"))</f>
        <v>#REF!</v>
      </c>
    </row>
    <row r="4168" spans="1:14" ht="13.8" thickBot="1" x14ac:dyDescent="0.25">
      <c r="A4168" s="31" t="s">
        <v>82</v>
      </c>
      <c r="B4168" s="18">
        <v>3</v>
      </c>
      <c r="C4168" s="18">
        <v>4</v>
      </c>
      <c r="D4168" s="18">
        <v>4</v>
      </c>
      <c r="E4168" s="18">
        <v>5</v>
      </c>
      <c r="F4168" s="18">
        <v>6</v>
      </c>
      <c r="G4168" s="18">
        <v>8</v>
      </c>
      <c r="H4168" s="18">
        <v>9</v>
      </c>
      <c r="I4168" s="18">
        <v>11</v>
      </c>
      <c r="J4168" s="18">
        <v>12</v>
      </c>
      <c r="K4168" s="19"/>
      <c r="L4168" s="31" t="s">
        <v>82</v>
      </c>
      <c r="M4168" s="104" t="e">
        <f>#REF!</f>
        <v>#REF!</v>
      </c>
      <c r="N4168" s="113" t="e">
        <f>IF(M4168=0,"",CHOOSE(M4168,"3","4","4","5","5","6","6","6","6","6","8","8","8","8","8","8","8","8","8","8","9","9","9","9","9","9","9","9","9","9","11","11","11","11","11","11","11","11","11","11","12","12","12","12","12","12","12","12","12","12","12","手入力箇所","手入力箇所","手入力箇所","手入力箇所","手入力箇所","手入力箇所","手入力箇所","手入力箇所","手入力箇所","手入力箇所"))</f>
        <v>#REF!</v>
      </c>
    </row>
    <row r="4169" spans="1:14" ht="13.8" thickBot="1" x14ac:dyDescent="0.25">
      <c r="A4169" s="31" t="s">
        <v>83</v>
      </c>
      <c r="B4169" s="18">
        <v>3</v>
      </c>
      <c r="C4169" s="18">
        <v>4</v>
      </c>
      <c r="D4169" s="18">
        <v>4</v>
      </c>
      <c r="E4169" s="18">
        <v>5</v>
      </c>
      <c r="F4169" s="18">
        <v>6</v>
      </c>
      <c r="G4169" s="18">
        <v>8</v>
      </c>
      <c r="H4169" s="18">
        <v>10</v>
      </c>
      <c r="I4169" s="18">
        <v>12</v>
      </c>
      <c r="J4169" s="18">
        <v>13</v>
      </c>
      <c r="K4169" s="19"/>
      <c r="L4169" s="31" t="s">
        <v>83</v>
      </c>
      <c r="M4169" s="104" t="e">
        <f>#REF!</f>
        <v>#REF!</v>
      </c>
      <c r="N4169" s="113" t="e">
        <f>IF(M4169=0,"",CHOOSE(M4169,"3","4","4","5","5","6","6","6","6","6","8","8","8","8","8","8","8","8","8","8","10","10","10","10","10","10","10","10","10","10","12","12","12","12","12","12","12","12","12","12","13","13","13","13","13","13","13","13","13","13","13","手入力箇所","手入力箇所","手入力箇所","手入力箇所","手入力箇所","手入力箇所","手入力箇所","手入力箇所","手入力箇所","手入力箇所"))</f>
        <v>#REF!</v>
      </c>
    </row>
    <row r="4170" spans="1:14" ht="27" thickBot="1" x14ac:dyDescent="0.25">
      <c r="A4170" s="32" t="s">
        <v>84</v>
      </c>
      <c r="B4170" s="20">
        <v>1</v>
      </c>
      <c r="C4170" s="20">
        <v>2</v>
      </c>
      <c r="D4170" s="20">
        <v>3</v>
      </c>
      <c r="E4170" s="20">
        <v>4</v>
      </c>
      <c r="F4170" s="20">
        <v>8</v>
      </c>
      <c r="G4170" s="20">
        <v>19</v>
      </c>
      <c r="H4170" s="63"/>
      <c r="I4170" s="63"/>
      <c r="J4170" s="63"/>
      <c r="K4170" s="21"/>
      <c r="L4170" s="32" t="s">
        <v>84</v>
      </c>
      <c r="M4170" s="104" t="e">
        <f>#REF!</f>
        <v>#REF!</v>
      </c>
      <c r="N4170" s="113" t="e">
        <f>IF(M4170=0,"",CHOOSE(M4170,"1","2","3","4","4","8","8","8","8","8","19","19","19","19","19","19","19","19","19","19","手入力箇所","手入力箇所","手入力箇所","手入力箇所","手入力箇所","手入力箇所","手入力箇所","手入力箇所","手入力箇所","手入力箇所"))</f>
        <v>#REF!</v>
      </c>
    </row>
    <row r="4171" spans="1:14" ht="13.8" thickBot="1" x14ac:dyDescent="0.25"/>
    <row r="4172" spans="1:14" ht="13.8" thickBot="1" x14ac:dyDescent="0.25">
      <c r="A4172" s="686" t="e">
        <f>A4145</f>
        <v>#REF!</v>
      </c>
      <c r="B4172" s="686"/>
      <c r="C4172" s="686"/>
      <c r="D4172" s="687" t="s">
        <v>193</v>
      </c>
      <c r="E4172" s="687"/>
      <c r="F4172" s="687"/>
      <c r="G4172" s="687"/>
      <c r="H4172" s="687"/>
      <c r="I4172" s="687"/>
      <c r="J4172" s="687"/>
      <c r="K4172" s="687"/>
      <c r="L4172" s="687"/>
      <c r="M4172" s="687"/>
      <c r="N4172" s="687"/>
    </row>
    <row r="4173" spans="1:14" ht="13.8" thickBot="1" x14ac:dyDescent="0.25">
      <c r="A4173" s="105"/>
      <c r="B4173" s="33">
        <v>1</v>
      </c>
      <c r="C4173" s="24">
        <v>2</v>
      </c>
      <c r="D4173" s="24">
        <v>3</v>
      </c>
      <c r="E4173" s="24" t="s">
        <v>58</v>
      </c>
      <c r="F4173" s="24" t="s">
        <v>59</v>
      </c>
      <c r="G4173" s="24" t="s">
        <v>60</v>
      </c>
      <c r="H4173" s="24" t="s">
        <v>61</v>
      </c>
      <c r="I4173" s="24" t="s">
        <v>62</v>
      </c>
      <c r="J4173" s="24" t="s">
        <v>194</v>
      </c>
      <c r="K4173" s="102" t="s">
        <v>85</v>
      </c>
      <c r="L4173" s="105" t="s">
        <v>189</v>
      </c>
      <c r="M4173" s="105" t="s">
        <v>188</v>
      </c>
      <c r="N4173" s="105" t="s">
        <v>51</v>
      </c>
    </row>
    <row r="4174" spans="1:14" ht="13.8" thickBot="1" x14ac:dyDescent="0.25">
      <c r="A4174" s="26" t="s">
        <v>56</v>
      </c>
      <c r="B4174" s="22">
        <v>16</v>
      </c>
      <c r="C4174" s="22">
        <v>25</v>
      </c>
      <c r="D4174" s="22">
        <v>32</v>
      </c>
      <c r="E4174" s="22">
        <v>38</v>
      </c>
      <c r="F4174" s="22">
        <v>56</v>
      </c>
      <c r="G4174" s="22">
        <v>87</v>
      </c>
      <c r="H4174" s="22">
        <v>121</v>
      </c>
      <c r="I4174" s="22"/>
      <c r="J4174" s="23"/>
      <c r="K4174" s="68"/>
      <c r="L4174" s="107" t="s">
        <v>56</v>
      </c>
      <c r="M4174" s="103" t="e">
        <f>#REF!</f>
        <v>#REF!</v>
      </c>
      <c r="N4174" s="103" t="e">
        <f>IF(M4174=0,"",CHOOSE(M4174,"16","25","32","38","38","56","56","56","56","56","87","87","87","87","87","87","87","87","87","87","121","121","121","121","121","121","121","121","121","121","手入力箇所","手入力箇所","手入力箇所","手入力箇所","手入力箇所","手入力箇所","手入力箇所","手入力箇所","手入力箇所","手入力箇所"))</f>
        <v>#REF!</v>
      </c>
    </row>
    <row r="4175" spans="1:14" ht="13.8" thickBot="1" x14ac:dyDescent="0.25">
      <c r="A4175" s="27" t="s">
        <v>57</v>
      </c>
      <c r="B4175" s="18">
        <v>25</v>
      </c>
      <c r="C4175" s="18">
        <v>33</v>
      </c>
      <c r="D4175" s="18">
        <v>40</v>
      </c>
      <c r="E4175" s="18">
        <v>45</v>
      </c>
      <c r="F4175" s="18">
        <v>58</v>
      </c>
      <c r="G4175" s="18">
        <v>79</v>
      </c>
      <c r="H4175" s="18"/>
      <c r="I4175" s="18"/>
      <c r="J4175" s="62"/>
      <c r="K4175" s="69"/>
      <c r="L4175" s="107" t="s">
        <v>57</v>
      </c>
      <c r="M4175" s="103" t="e">
        <f>#REF!</f>
        <v>#REF!</v>
      </c>
      <c r="N4175" s="103" t="e">
        <f>IF(M4175=0,"",CHOOSE(M4175,"25","33","40","45","45","58","58","58","58","58","79","79","79","79","79","79","79","79","79","79","手入力箇所","手入力箇所","手入力箇所","手入力箇所","手入力箇所","手入力箇所","手入力箇所","手入力箇所","手入力箇所","手入力箇所"))</f>
        <v>#REF!</v>
      </c>
    </row>
    <row r="4176" spans="1:14" ht="48.6" thickBot="1" x14ac:dyDescent="0.25">
      <c r="A4176" s="28" t="s">
        <v>64</v>
      </c>
      <c r="B4176" s="18">
        <v>32</v>
      </c>
      <c r="C4176" s="18"/>
      <c r="D4176" s="18"/>
      <c r="E4176" s="18"/>
      <c r="F4176" s="18"/>
      <c r="G4176" s="18"/>
      <c r="H4176" s="18"/>
      <c r="I4176" s="18"/>
      <c r="J4176" s="62"/>
      <c r="K4176" s="69"/>
      <c r="L4176" s="108" t="s">
        <v>64</v>
      </c>
      <c r="M4176" s="103" t="e">
        <f>#REF!</f>
        <v>#REF!</v>
      </c>
      <c r="N4176" s="103" t="e">
        <f>IF(M4176=0,"",CHOOSE(M4176,"32","手入力箇所","手入力箇所","手入力箇所","手入力箇所","手入力箇所","手入力箇所","手入力箇所","手入力箇所","手入力箇所","手入力箇所"))</f>
        <v>#REF!</v>
      </c>
    </row>
    <row r="4177" spans="1:14" ht="48.6" thickBot="1" x14ac:dyDescent="0.25">
      <c r="A4177" s="28" t="s">
        <v>65</v>
      </c>
      <c r="B4177" s="18">
        <v>36</v>
      </c>
      <c r="C4177" s="18"/>
      <c r="D4177" s="18"/>
      <c r="E4177" s="18"/>
      <c r="F4177" s="18"/>
      <c r="G4177" s="18"/>
      <c r="H4177" s="18"/>
      <c r="I4177" s="18"/>
      <c r="J4177" s="62"/>
      <c r="K4177" s="69"/>
      <c r="L4177" s="108" t="s">
        <v>65</v>
      </c>
      <c r="M4177" s="103" t="e">
        <f>#REF!</f>
        <v>#REF!</v>
      </c>
      <c r="N4177" s="103" t="e">
        <f>IF(M4177=0,"",CHOOSE(M4177,"36","手入力箇所","手入力箇所","手入力箇所","手入力箇所","手入力箇所","手入力箇所","手入力箇所","手入力箇所","手入力箇所","手入力箇所"))</f>
        <v>#REF!</v>
      </c>
    </row>
    <row r="4178" spans="1:14" ht="24.6" thickBot="1" x14ac:dyDescent="0.25">
      <c r="A4178" s="28" t="s">
        <v>66</v>
      </c>
      <c r="B4178" s="18">
        <v>24</v>
      </c>
      <c r="C4178" s="18">
        <v>30</v>
      </c>
      <c r="D4178" s="18">
        <v>33</v>
      </c>
      <c r="E4178" s="18">
        <v>35</v>
      </c>
      <c r="F4178" s="18">
        <v>42</v>
      </c>
      <c r="G4178" s="18"/>
      <c r="H4178" s="18"/>
      <c r="I4178" s="18"/>
      <c r="J4178" s="62"/>
      <c r="K4178" s="69"/>
      <c r="L4178" s="108" t="s">
        <v>66</v>
      </c>
      <c r="M4178" s="103" t="e">
        <f>#REF!</f>
        <v>#REF!</v>
      </c>
      <c r="N4178" s="103" t="e">
        <f>IF(M4178=0,"",CHOOSE(M4178,"24","30","33","35","35","42","42","42","42","42","手入力箇所","手入力箇所","手入力箇所","手入力箇所","手入力箇所","手入力箇所","手入力箇所","手入力箇所","手入力箇所","手入力箇所"))</f>
        <v>#REF!</v>
      </c>
    </row>
    <row r="4179" spans="1:14" ht="36.6" thickBot="1" x14ac:dyDescent="0.25">
      <c r="A4179" s="28" t="s">
        <v>67</v>
      </c>
      <c r="B4179" s="18">
        <v>7</v>
      </c>
      <c r="C4179" s="18">
        <v>12</v>
      </c>
      <c r="D4179" s="18">
        <v>16</v>
      </c>
      <c r="E4179" s="18">
        <v>19</v>
      </c>
      <c r="F4179" s="18"/>
      <c r="G4179" s="18"/>
      <c r="H4179" s="18"/>
      <c r="I4179" s="18"/>
      <c r="J4179" s="62"/>
      <c r="K4179" s="69"/>
      <c r="L4179" s="108" t="s">
        <v>67</v>
      </c>
      <c r="M4179" s="103" t="e">
        <f>#REF!</f>
        <v>#REF!</v>
      </c>
      <c r="N4179" s="103" t="e">
        <f>IF(M4179=0,"",CHOOSE(M4179,"7","12","16","19","19","手入力箇所","手入力箇所","手入力箇所","手入力箇所","手入力箇所","手入力箇所","手入力箇所","手入力箇所","手入力箇所","手入力箇所"))</f>
        <v>#REF!</v>
      </c>
    </row>
    <row r="4180" spans="1:14" ht="24.6" thickBot="1" x14ac:dyDescent="0.25">
      <c r="A4180" s="28" t="s">
        <v>68</v>
      </c>
      <c r="B4180" s="18">
        <v>21</v>
      </c>
      <c r="C4180" s="18">
        <v>35</v>
      </c>
      <c r="D4180" s="18">
        <v>48</v>
      </c>
      <c r="E4180" s="18">
        <v>59</v>
      </c>
      <c r="F4180" s="18">
        <v>94</v>
      </c>
      <c r="G4180" s="18">
        <v>159</v>
      </c>
      <c r="H4180" s="18">
        <v>235</v>
      </c>
      <c r="I4180" s="18"/>
      <c r="J4180" s="62"/>
      <c r="K4180" s="69"/>
      <c r="L4180" s="108" t="s">
        <v>68</v>
      </c>
      <c r="M4180" s="103" t="e">
        <f>#REF!</f>
        <v>#REF!</v>
      </c>
      <c r="N4180" s="103" t="e">
        <f>IF(M4180=0,"",CHOOSE(M4180,"21","35","48","59","59","94","94","94","94","94","159","159","159","159","159","159","159","159","159","159","235","235","235","235","235","235","235","235","235","235","手入力箇所","手入力箇所","手入力箇所","手入力箇所","手入力箇所","手入力箇所","手入力箇所","手入力箇所","手入力箇所","手入力箇所"))</f>
        <v>#REF!</v>
      </c>
    </row>
    <row r="4181" spans="1:14" ht="36.6" thickBot="1" x14ac:dyDescent="0.25">
      <c r="A4181" s="28" t="s">
        <v>69</v>
      </c>
      <c r="B4181" s="18">
        <v>22</v>
      </c>
      <c r="C4181" s="18">
        <v>26</v>
      </c>
      <c r="D4181" s="18">
        <v>28</v>
      </c>
      <c r="E4181" s="18">
        <v>29</v>
      </c>
      <c r="F4181" s="18">
        <v>34</v>
      </c>
      <c r="G4181" s="18"/>
      <c r="H4181" s="18"/>
      <c r="I4181" s="18"/>
      <c r="J4181" s="62"/>
      <c r="K4181" s="69"/>
      <c r="L4181" s="108" t="s">
        <v>69</v>
      </c>
      <c r="M4181" s="103" t="e">
        <f>#REF!</f>
        <v>#REF!</v>
      </c>
      <c r="N4181" s="103" t="e">
        <f>IF(M4181=0,"",CHOOSE(M4181,"22","26","28","29","29","34","34","34","34","34","手入力箇所","手入力箇所","手入力箇所","手入力箇所","手入力箇所","手入力箇所","手入力箇所","手入力箇所","手入力箇所","手入力箇所"))</f>
        <v>#REF!</v>
      </c>
    </row>
    <row r="4182" spans="1:14" ht="13.8" thickBot="1" x14ac:dyDescent="0.25">
      <c r="A4182" s="27" t="s">
        <v>63</v>
      </c>
      <c r="B4182" s="18">
        <v>21</v>
      </c>
      <c r="C4182" s="18">
        <v>33</v>
      </c>
      <c r="D4182" s="18">
        <v>46</v>
      </c>
      <c r="E4182" s="18">
        <v>56</v>
      </c>
      <c r="F4182" s="18">
        <v>89</v>
      </c>
      <c r="G4182" s="18">
        <v>151</v>
      </c>
      <c r="H4182" s="18">
        <v>224</v>
      </c>
      <c r="I4182" s="18">
        <v>289</v>
      </c>
      <c r="J4182" s="18">
        <v>350</v>
      </c>
      <c r="K4182" s="69"/>
      <c r="L4182" s="107" t="s">
        <v>63</v>
      </c>
      <c r="M4182" s="103" t="e">
        <f>#REF!</f>
        <v>#REF!</v>
      </c>
      <c r="N4182" s="103" t="e">
        <f>IF(M4182=0,"",CHOOSE(M4182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183" spans="1:14" ht="24.6" thickBot="1" x14ac:dyDescent="0.25">
      <c r="A4183" s="34" t="s">
        <v>70</v>
      </c>
      <c r="B4183" s="35">
        <v>13</v>
      </c>
      <c r="C4183" s="35">
        <v>33</v>
      </c>
      <c r="D4183" s="35">
        <v>59</v>
      </c>
      <c r="E4183" s="35"/>
      <c r="F4183" s="35"/>
      <c r="G4183" s="35"/>
      <c r="H4183" s="35"/>
      <c r="I4183" s="35"/>
      <c r="J4183" s="36"/>
      <c r="K4183" s="67"/>
      <c r="L4183" s="108" t="s">
        <v>70</v>
      </c>
      <c r="M4183" s="103" t="e">
        <f>#REF!</f>
        <v>#REF!</v>
      </c>
      <c r="N4183" s="103" t="e">
        <f>IF(M4183=0,"",CHOOSE(M4183,"13","33","59","手入力箇所","手入力箇所","手入力箇所","手入力箇所","手入力箇所","手入力箇所","手入力箇所","手入力箇所","手入力箇所","手入力箇所"))</f>
        <v>#REF!</v>
      </c>
    </row>
    <row r="4184" spans="1:14" ht="13.8" thickBot="1" x14ac:dyDescent="0.25">
      <c r="A4184" s="37" t="s">
        <v>71</v>
      </c>
      <c r="B4184" s="17">
        <v>23</v>
      </c>
      <c r="C4184" s="17">
        <v>39</v>
      </c>
      <c r="D4184" s="17">
        <v>97</v>
      </c>
      <c r="E4184" s="17"/>
      <c r="F4184" s="17"/>
      <c r="G4184" s="17"/>
      <c r="H4184" s="17"/>
      <c r="I4184" s="17"/>
      <c r="J4184" s="64"/>
      <c r="K4184" s="70"/>
      <c r="L4184" s="109" t="s">
        <v>71</v>
      </c>
      <c r="M4184" s="103" t="e">
        <f>#REF!</f>
        <v>#REF!</v>
      </c>
      <c r="N4184" s="103" t="e">
        <f>IF(M4184=0,"",CHOOSE(M4184,"23","39","97","手入力箇所","手入力箇所","手入力箇所","手入力箇所","手入力箇所","手入力箇所","手入力箇所","手入力箇所","手入力箇所","手入力箇所"))</f>
        <v>#REF!</v>
      </c>
    </row>
    <row r="4185" spans="1:14" ht="13.8" thickBot="1" x14ac:dyDescent="0.25">
      <c r="A4185" s="29" t="s">
        <v>72</v>
      </c>
      <c r="B4185" s="18">
        <v>21</v>
      </c>
      <c r="C4185" s="18">
        <v>37</v>
      </c>
      <c r="D4185" s="18">
        <v>58</v>
      </c>
      <c r="E4185" s="18">
        <v>76</v>
      </c>
      <c r="F4185" s="18">
        <v>137</v>
      </c>
      <c r="G4185" s="18"/>
      <c r="H4185" s="18"/>
      <c r="I4185" s="18"/>
      <c r="J4185" s="62"/>
      <c r="K4185" s="69"/>
      <c r="L4185" s="109" t="s">
        <v>72</v>
      </c>
      <c r="M4185" s="103" t="e">
        <f>#REF!</f>
        <v>#REF!</v>
      </c>
      <c r="N4185" s="103" t="e">
        <f>IF(M4185=0,"",CHOOSE(M4185,"21","37","58","76","76","137","137","137","137","137","手入力箇所","手入力箇所","手入力箇所","手入力箇所","手入力箇所","手入力箇所","手入力箇所","手入力箇所","手入力箇所","手入力箇所"))</f>
        <v>#REF!</v>
      </c>
    </row>
    <row r="4186" spans="1:14" ht="13.8" thickBot="1" x14ac:dyDescent="0.25">
      <c r="A4186" s="29" t="s">
        <v>73</v>
      </c>
      <c r="B4186" s="18">
        <v>48</v>
      </c>
      <c r="C4186" s="18">
        <v>93</v>
      </c>
      <c r="D4186" s="18">
        <v>138</v>
      </c>
      <c r="E4186" s="18">
        <v>183</v>
      </c>
      <c r="F4186" s="18"/>
      <c r="G4186" s="18"/>
      <c r="H4186" s="18"/>
      <c r="I4186" s="18"/>
      <c r="J4186" s="62"/>
      <c r="K4186" s="69"/>
      <c r="L4186" s="109" t="s">
        <v>73</v>
      </c>
      <c r="M4186" s="103" t="e">
        <f>#REF!</f>
        <v>#REF!</v>
      </c>
      <c r="N4186" s="103" t="e">
        <f>IF(M4186=0,"",CHOOSE(M4186,"48","93","138","183","183","手入力箇所","手入力箇所","手入力箇所","手入力箇所","手入力箇所","手入力箇所","手入力箇所","手入力箇所","手入力箇所","手入力箇所"))</f>
        <v>#REF!</v>
      </c>
    </row>
    <row r="4187" spans="1:14" ht="37.200000000000003" thickBot="1" x14ac:dyDescent="0.25">
      <c r="A4187" s="30" t="s">
        <v>74</v>
      </c>
      <c r="B4187" s="18">
        <v>13</v>
      </c>
      <c r="C4187" s="18">
        <v>26</v>
      </c>
      <c r="D4187" s="18">
        <v>40</v>
      </c>
      <c r="E4187" s="18">
        <v>55</v>
      </c>
      <c r="F4187" s="18">
        <v>107</v>
      </c>
      <c r="G4187" s="18">
        <v>224</v>
      </c>
      <c r="H4187" s="18">
        <v>386</v>
      </c>
      <c r="I4187" s="18"/>
      <c r="J4187" s="62"/>
      <c r="K4187" s="69"/>
      <c r="L4187" s="110" t="s">
        <v>74</v>
      </c>
      <c r="M4187" s="103" t="e">
        <f>#REF!</f>
        <v>#REF!</v>
      </c>
      <c r="N4187" s="103" t="e">
        <f>IF(M4187=0,"",CHOOSE(M4187,"13","26","40","55","55","107","107","107","107","107","224","224","224","224","224","224","224","224","224","224","386","386","386","386","386","386","386","386","386","386","手入力箇所","手入力箇所","手入力箇所","手入力箇所","手入力箇所","手入力箇所","手入力箇所","手入力箇所","手入力箇所","手入力箇所"))</f>
        <v>#REF!</v>
      </c>
    </row>
    <row r="4188" spans="1:14" ht="13.8" thickBot="1" x14ac:dyDescent="0.25">
      <c r="A4188" s="29" t="s">
        <v>75</v>
      </c>
      <c r="B4188" s="18">
        <v>36</v>
      </c>
      <c r="C4188" s="18">
        <v>98</v>
      </c>
      <c r="D4188" s="18">
        <v>173</v>
      </c>
      <c r="E4188" s="18">
        <v>274</v>
      </c>
      <c r="F4188" s="18"/>
      <c r="G4188" s="18"/>
      <c r="H4188" s="18"/>
      <c r="I4188" s="18"/>
      <c r="J4188" s="62"/>
      <c r="K4188" s="69"/>
      <c r="L4188" s="109" t="s">
        <v>75</v>
      </c>
      <c r="M4188" s="103" t="e">
        <f>#REF!</f>
        <v>#REF!</v>
      </c>
      <c r="N4188" s="103" t="e">
        <f>IF(M4188=0,"",CHOOSE(M4188,"36","98","173","274","274","手入力箇所","手入力箇所","手入力箇所","手入力箇所","手入力箇所","手入力箇所","手入力箇所","手入力箇所","手入力箇所","手入力箇所"))</f>
        <v>#REF!</v>
      </c>
    </row>
    <row r="4189" spans="1:14" ht="37.200000000000003" thickBot="1" x14ac:dyDescent="0.25">
      <c r="A4189" s="30" t="s">
        <v>76</v>
      </c>
      <c r="B4189" s="18">
        <v>127</v>
      </c>
      <c r="C4189" s="18">
        <v>127</v>
      </c>
      <c r="D4189" s="18">
        <v>127</v>
      </c>
      <c r="E4189" s="18">
        <v>127</v>
      </c>
      <c r="F4189" s="18"/>
      <c r="G4189" s="18"/>
      <c r="H4189" s="18"/>
      <c r="I4189" s="18"/>
      <c r="J4189" s="62"/>
      <c r="K4189" s="69"/>
      <c r="L4189" s="110" t="s">
        <v>76</v>
      </c>
      <c r="M4189" s="103" t="e">
        <f>#REF!</f>
        <v>#REF!</v>
      </c>
      <c r="N4189" s="103" t="e">
        <f>IF(M4189=0,"",CHOOSE(M4189,"127","127","127","127","127","手入力箇所","手入力箇所","手入力箇所","手入力箇所","手入力箇所","手入力箇所","手入力箇所","手入力箇所","手入力箇所","手入力箇所"))</f>
        <v>#REF!</v>
      </c>
    </row>
    <row r="4190" spans="1:14" ht="27" thickBot="1" x14ac:dyDescent="0.25">
      <c r="A4190" s="31" t="s">
        <v>77</v>
      </c>
      <c r="B4190" s="18">
        <v>42</v>
      </c>
      <c r="C4190" s="18">
        <v>90</v>
      </c>
      <c r="D4190" s="18">
        <v>141</v>
      </c>
      <c r="E4190" s="18">
        <v>193</v>
      </c>
      <c r="F4190" s="62"/>
      <c r="G4190" s="62"/>
      <c r="H4190" s="62"/>
      <c r="I4190" s="62"/>
      <c r="J4190" s="62"/>
      <c r="K4190" s="69"/>
      <c r="L4190" s="111" t="s">
        <v>77</v>
      </c>
      <c r="M4190" s="103" t="e">
        <f>#REF!</f>
        <v>#REF!</v>
      </c>
      <c r="N4190" s="103" t="e">
        <f>IF(M4190=0,"",CHOOSE(M4190,"42","90","141","193","1936","手入力箇所","手入力箇所","手入力箇所","手入力箇所","手入力箇所","手入力箇所","手入力箇所","手入力箇所","手入力箇所","手入力箇所"))</f>
        <v>#REF!</v>
      </c>
    </row>
    <row r="4191" spans="1:14" ht="40.200000000000003" thickBot="1" x14ac:dyDescent="0.25">
      <c r="A4191" s="31" t="s">
        <v>78</v>
      </c>
      <c r="B4191" s="18">
        <v>24</v>
      </c>
      <c r="C4191" s="18">
        <v>43</v>
      </c>
      <c r="D4191" s="18">
        <v>61</v>
      </c>
      <c r="E4191" s="18">
        <v>76</v>
      </c>
      <c r="F4191" s="62"/>
      <c r="G4191" s="62"/>
      <c r="H4191" s="62"/>
      <c r="I4191" s="62"/>
      <c r="J4191" s="62"/>
      <c r="K4191" s="69"/>
      <c r="L4191" s="111" t="s">
        <v>78</v>
      </c>
      <c r="M4191" s="103" t="e">
        <f>#REF!</f>
        <v>#REF!</v>
      </c>
      <c r="N4191" s="103" t="e">
        <f>IF(M4191=0,"",CHOOSE(M4191,"24","43","61","76","76","手入力箇所","手入力箇所","手入力箇所","手入力箇所","手入力箇所","手入力箇所","手入力箇所","手入力箇所","手入力箇所","手入力箇所"))</f>
        <v>#REF!</v>
      </c>
    </row>
    <row r="4192" spans="1:14" ht="27" thickBot="1" x14ac:dyDescent="0.25">
      <c r="A4192" s="31" t="s">
        <v>79</v>
      </c>
      <c r="B4192" s="18">
        <v>54</v>
      </c>
      <c r="C4192" s="18">
        <v>77</v>
      </c>
      <c r="D4192" s="18">
        <v>94</v>
      </c>
      <c r="E4192" s="18">
        <v>107</v>
      </c>
      <c r="F4192" s="62"/>
      <c r="G4192" s="62"/>
      <c r="H4192" s="62"/>
      <c r="I4192" s="62"/>
      <c r="J4192" s="62"/>
      <c r="K4192" s="69"/>
      <c r="L4192" s="111" t="s">
        <v>79</v>
      </c>
      <c r="M4192" s="103" t="e">
        <f>#REF!</f>
        <v>#REF!</v>
      </c>
      <c r="N4192" s="103" t="e">
        <f>IF(M4192=0,"",CHOOSE(M4192,"54","77","94","107","107","手入力箇所","手入力箇所","手入力箇所","手入力箇所","手入力箇所","手入力箇所","手入力箇所","手入力箇所","手入力箇所","手入力箇所"))</f>
        <v>#REF!</v>
      </c>
    </row>
    <row r="4193" spans="1:14" ht="40.200000000000003" thickBot="1" x14ac:dyDescent="0.25">
      <c r="A4193" s="31" t="s">
        <v>80</v>
      </c>
      <c r="B4193" s="18">
        <v>49</v>
      </c>
      <c r="C4193" s="18">
        <v>53</v>
      </c>
      <c r="D4193" s="18">
        <v>55</v>
      </c>
      <c r="E4193" s="18">
        <v>56</v>
      </c>
      <c r="F4193" s="62"/>
      <c r="G4193" s="62"/>
      <c r="H4193" s="62"/>
      <c r="I4193" s="62"/>
      <c r="J4193" s="62"/>
      <c r="K4193" s="69"/>
      <c r="L4193" s="111" t="s">
        <v>80</v>
      </c>
      <c r="M4193" s="103" t="e">
        <f>#REF!</f>
        <v>#REF!</v>
      </c>
      <c r="N4193" s="103" t="e">
        <f>IF(M4193=0,"",CHOOSE(M4193,"49","53","55","56","56","手入力箇所","手入力箇所","手入力箇所","手入力箇所","手入力箇所","手入力箇所","手入力箇所","手入力箇所","手入力箇所","手入力箇所"))</f>
        <v>#REF!</v>
      </c>
    </row>
    <row r="4194" spans="1:14" ht="40.200000000000003" thickBot="1" x14ac:dyDescent="0.25">
      <c r="A4194" s="38" t="s">
        <v>81</v>
      </c>
      <c r="B4194" s="35">
        <v>232</v>
      </c>
      <c r="C4194" s="35">
        <v>232</v>
      </c>
      <c r="D4194" s="36"/>
      <c r="E4194" s="36"/>
      <c r="F4194" s="36"/>
      <c r="G4194" s="36"/>
      <c r="H4194" s="36"/>
      <c r="I4194" s="36"/>
      <c r="J4194" s="36"/>
      <c r="K4194" s="67"/>
      <c r="L4194" s="111" t="s">
        <v>81</v>
      </c>
      <c r="M4194" s="103" t="e">
        <f>#REF!</f>
        <v>#REF!</v>
      </c>
      <c r="N4194" s="103" t="e">
        <f>IF(M4194=0,"",CHOOSE(M4194,"232","232","手入力箇所","手入力箇所","手入力箇所","手入力箇所","手入力箇所","手入力箇所","手入力箇所","手入力箇所","手入力箇所","手入力箇所"))</f>
        <v>#REF!</v>
      </c>
    </row>
    <row r="4195" spans="1:14" ht="13.8" thickBot="1" x14ac:dyDescent="0.25">
      <c r="A4195" s="39" t="s">
        <v>82</v>
      </c>
      <c r="B4195" s="17">
        <v>6</v>
      </c>
      <c r="C4195" s="17">
        <v>9</v>
      </c>
      <c r="D4195" s="17">
        <v>11</v>
      </c>
      <c r="E4195" s="17">
        <v>13</v>
      </c>
      <c r="F4195" s="17">
        <v>18</v>
      </c>
      <c r="G4195" s="17">
        <v>26</v>
      </c>
      <c r="H4195" s="17">
        <v>35</v>
      </c>
      <c r="I4195" s="17">
        <v>43</v>
      </c>
      <c r="J4195" s="17">
        <v>49</v>
      </c>
      <c r="K4195" s="70"/>
      <c r="L4195" s="111" t="s">
        <v>82</v>
      </c>
      <c r="M4195" s="103" t="e">
        <f>#REF!</f>
        <v>#REF!</v>
      </c>
      <c r="N4195" s="103" t="e">
        <f>IF(M4195=0,"",CHOOSE(M4195,"6","9","11","13","13","18","18","18","18","18","26","26","26","26","26","26","26","26","26","26","35","35","35","35","35","35","35","35","35","35","43","43","43","43","43","43","43","43","43","43","49","49","49","49","49","49","49","49","49","49","手入力箇所","手入力箇所","手入力箇所","手入力箇所","手入力箇所","手入力箇所","手入力箇所","手入力箇所","手入力箇所","手入力箇所"))</f>
        <v>#REF!</v>
      </c>
    </row>
    <row r="4196" spans="1:14" ht="13.8" thickBot="1" x14ac:dyDescent="0.25">
      <c r="A4196" s="31" t="s">
        <v>83</v>
      </c>
      <c r="B4196" s="18">
        <v>6</v>
      </c>
      <c r="C4196" s="18">
        <v>10</v>
      </c>
      <c r="D4196" s="18">
        <v>14</v>
      </c>
      <c r="E4196" s="18">
        <v>17</v>
      </c>
      <c r="F4196" s="18">
        <v>29</v>
      </c>
      <c r="G4196" s="18">
        <v>50</v>
      </c>
      <c r="H4196" s="18">
        <v>76</v>
      </c>
      <c r="I4196" s="18">
        <v>100</v>
      </c>
      <c r="J4196" s="18">
        <v>123</v>
      </c>
      <c r="K4196" s="69"/>
      <c r="L4196" s="111" t="s">
        <v>83</v>
      </c>
      <c r="M4196" s="103" t="e">
        <f>#REF!</f>
        <v>#REF!</v>
      </c>
      <c r="N4196" s="103" t="e">
        <f>IF(M4196=0,"",CHOOSE(M4196,"6","10","14","17","17","29","29","29","29","29","50","50","50","50","50","50","50","50","50","50","76","76","76","76","76","76","76","76","76","76","100","100","100","100","100","100","100","100","100","100","123","123","123","123","123","123","123","123","123","123","手入力箇所","手入力箇所","手入力箇所","手入力箇所","手入力箇所","手入力箇所","手入力箇所","手入力箇所","手入力箇所"))</f>
        <v>#REF!</v>
      </c>
    </row>
    <row r="4197" spans="1:14" ht="27" thickBot="1" x14ac:dyDescent="0.25">
      <c r="A4197" s="32" t="s">
        <v>84</v>
      </c>
      <c r="B4197" s="20">
        <v>9</v>
      </c>
      <c r="C4197" s="20">
        <v>15</v>
      </c>
      <c r="D4197" s="20">
        <v>20</v>
      </c>
      <c r="E4197" s="20">
        <v>24</v>
      </c>
      <c r="F4197" s="20">
        <v>39</v>
      </c>
      <c r="G4197" s="20">
        <v>65</v>
      </c>
      <c r="H4197" s="63"/>
      <c r="I4197" s="63"/>
      <c r="J4197" s="63"/>
      <c r="K4197" s="106"/>
      <c r="L4197" s="111" t="s">
        <v>84</v>
      </c>
      <c r="M4197" s="103" t="e">
        <f>#REF!</f>
        <v>#REF!</v>
      </c>
      <c r="N4197" s="103" t="e">
        <f>IF(M4197=0,"",CHOOSE(M4197,"9","15","20","24","24","39","39","39","39","39","65","65","65","65","65","65","65","65","65","65","手入力箇所","手入力箇所","手入力箇所","手入力箇所","手入力箇所","手入力箇所","手入力箇所","手入力箇所","手入力箇所","手入力箇所"))</f>
        <v>#REF!</v>
      </c>
    </row>
    <row r="4200" spans="1:14" ht="13.8" thickBot="1" x14ac:dyDescent="0.25"/>
    <row r="4201" spans="1:14" ht="13.8" thickBot="1" x14ac:dyDescent="0.25">
      <c r="A4201" s="688" t="e">
        <f>#REF!</f>
        <v>#REF!</v>
      </c>
      <c r="B4201" s="688"/>
      <c r="C4201" s="688"/>
      <c r="D4201" s="689" t="s">
        <v>192</v>
      </c>
      <c r="E4201" s="689"/>
      <c r="F4201" s="689"/>
      <c r="G4201" s="689"/>
      <c r="H4201" s="689"/>
      <c r="I4201" s="689"/>
      <c r="J4201" s="689"/>
      <c r="K4201" s="689"/>
      <c r="L4201" s="689"/>
      <c r="M4201" s="689"/>
      <c r="N4201" s="689"/>
    </row>
    <row r="4202" spans="1:14" ht="13.8" thickBot="1" x14ac:dyDescent="0.25">
      <c r="A4202" s="65"/>
      <c r="B4202" s="33">
        <v>1</v>
      </c>
      <c r="C4202" s="24">
        <v>2</v>
      </c>
      <c r="D4202" s="24">
        <v>3</v>
      </c>
      <c r="E4202" s="24" t="s">
        <v>58</v>
      </c>
      <c r="F4202" s="24" t="s">
        <v>59</v>
      </c>
      <c r="G4202" s="24" t="s">
        <v>60</v>
      </c>
      <c r="H4202" s="24" t="s">
        <v>61</v>
      </c>
      <c r="I4202" s="24" t="s">
        <v>62</v>
      </c>
      <c r="J4202" s="24" t="s">
        <v>194</v>
      </c>
      <c r="K4202" s="25" t="s">
        <v>85</v>
      </c>
      <c r="L4202" s="105" t="s">
        <v>189</v>
      </c>
      <c r="M4202" s="105" t="s">
        <v>188</v>
      </c>
      <c r="N4202" s="105" t="s">
        <v>51</v>
      </c>
    </row>
    <row r="4203" spans="1:14" ht="13.8" thickBot="1" x14ac:dyDescent="0.25">
      <c r="A4203" s="26" t="s">
        <v>56</v>
      </c>
      <c r="B4203" s="22">
        <v>5</v>
      </c>
      <c r="C4203" s="22">
        <v>7</v>
      </c>
      <c r="D4203" s="22">
        <v>8</v>
      </c>
      <c r="E4203" s="22">
        <v>8</v>
      </c>
      <c r="F4203" s="22">
        <v>10</v>
      </c>
      <c r="G4203" s="22">
        <v>13</v>
      </c>
      <c r="H4203" s="22">
        <v>16</v>
      </c>
      <c r="I4203" s="22"/>
      <c r="J4203" s="23"/>
      <c r="K4203" s="1"/>
      <c r="L4203" s="26" t="s">
        <v>56</v>
      </c>
      <c r="M4203" s="104" t="e">
        <f>#REF!</f>
        <v>#REF!</v>
      </c>
      <c r="N4203" s="112" t="e">
        <f>IF(M4203=0,"",CHOOSE(M4203,"5","7","8","8","8","10","10","10","10","10","13","13","13","13","13","13","13","13","13","13","16","16","16","16","16","16","16","16","16","16","16","手入力箇所","手入力箇所","手入力箇所","手入力箇所","手入力箇所","手入力箇所","手入力箇所","手入力箇所","手入力箇所","手入力箇所"))</f>
        <v>#REF!</v>
      </c>
    </row>
    <row r="4204" spans="1:14" ht="13.8" thickBot="1" x14ac:dyDescent="0.25">
      <c r="A4204" s="27" t="s">
        <v>57</v>
      </c>
      <c r="B4204" s="18">
        <v>5</v>
      </c>
      <c r="C4204" s="18">
        <v>7</v>
      </c>
      <c r="D4204" s="18">
        <v>8</v>
      </c>
      <c r="E4204" s="18">
        <v>9</v>
      </c>
      <c r="F4204" s="18">
        <v>12</v>
      </c>
      <c r="G4204" s="18">
        <v>16</v>
      </c>
      <c r="H4204" s="18"/>
      <c r="I4204" s="18"/>
      <c r="J4204" s="62"/>
      <c r="K4204" s="19"/>
      <c r="L4204" s="27" t="s">
        <v>57</v>
      </c>
      <c r="M4204" s="104" t="e">
        <f>#REF!</f>
        <v>#REF!</v>
      </c>
      <c r="N4204" s="113" t="e">
        <f>IF(M4204=0,"",CHOOSE(M4204,"5","7","8","9","9","12","12","12","12","12","16","16","16","16","16","16","16","16","16","16","手入力箇所","手入力箇所","手入力箇所","手入力箇所","手入力箇所","手入力箇所","手入力箇所","手入力箇所","手入力箇所","手入力箇所"))</f>
        <v>#REF!</v>
      </c>
    </row>
    <row r="4205" spans="1:14" ht="48.6" thickBot="1" x14ac:dyDescent="0.25">
      <c r="A4205" s="28" t="s">
        <v>64</v>
      </c>
      <c r="B4205" s="18">
        <v>6</v>
      </c>
      <c r="C4205" s="18"/>
      <c r="D4205" s="18"/>
      <c r="E4205" s="18"/>
      <c r="F4205" s="18"/>
      <c r="G4205" s="18"/>
      <c r="H4205" s="18"/>
      <c r="I4205" s="18"/>
      <c r="J4205" s="62"/>
      <c r="K4205" s="19"/>
      <c r="L4205" s="28" t="s">
        <v>64</v>
      </c>
      <c r="M4205" s="104" t="e">
        <f>#REF!</f>
        <v>#REF!</v>
      </c>
      <c r="N4205" s="113" t="e">
        <f>IF(M4205=0,"",CHOOSE(M4205,"6","手入力箇所","手入力箇所","手入力箇所","手入力箇所","手入力箇所","手入力箇所","手入力箇所","手入力箇所","手入力箇所","手入力箇所","",""))</f>
        <v>#REF!</v>
      </c>
    </row>
    <row r="4206" spans="1:14" ht="48.6" thickBot="1" x14ac:dyDescent="0.25">
      <c r="A4206" s="28" t="s">
        <v>65</v>
      </c>
      <c r="B4206" s="18">
        <v>6</v>
      </c>
      <c r="C4206" s="18"/>
      <c r="D4206" s="18"/>
      <c r="E4206" s="18"/>
      <c r="F4206" s="18"/>
      <c r="G4206" s="18"/>
      <c r="H4206" s="18"/>
      <c r="I4206" s="18"/>
      <c r="J4206" s="62"/>
      <c r="K4206" s="19"/>
      <c r="L4206" s="28" t="s">
        <v>65</v>
      </c>
      <c r="M4206" s="104" t="e">
        <f>#REF!</f>
        <v>#REF!</v>
      </c>
      <c r="N4206" s="113" t="e">
        <f>IF(M4206=0,"",CHOOSE(M4206,"6","手入力箇所","手入力箇所","手入力箇所","手入力箇所","手入力箇所","手入力箇所","手入力箇所","手入力箇所","手入力箇所","手入力箇所","",""))</f>
        <v>#REF!</v>
      </c>
    </row>
    <row r="4207" spans="1:14" ht="24.6" thickBot="1" x14ac:dyDescent="0.25">
      <c r="A4207" s="28" t="s">
        <v>66</v>
      </c>
      <c r="B4207" s="18">
        <v>5</v>
      </c>
      <c r="C4207" s="18">
        <v>7</v>
      </c>
      <c r="D4207" s="18">
        <v>8</v>
      </c>
      <c r="E4207" s="18">
        <v>9</v>
      </c>
      <c r="F4207" s="18">
        <v>12</v>
      </c>
      <c r="G4207" s="18"/>
      <c r="H4207" s="18"/>
      <c r="I4207" s="18"/>
      <c r="J4207" s="62"/>
      <c r="K4207" s="19"/>
      <c r="L4207" s="28" t="s">
        <v>66</v>
      </c>
      <c r="M4207" s="104" t="e">
        <f>#REF!</f>
        <v>#REF!</v>
      </c>
      <c r="N4207" s="113" t="e">
        <f>IF(M4207=0,"",CHOOSE(M4207,"5","7","8","9","9","12","12","12","12","12","手入力箇所","手入力箇所","手入力箇所","手入力箇所","手入力箇所","手入力箇所","手入力箇所","手入力箇所","手入力箇所","手入力箇所"))</f>
        <v>#REF!</v>
      </c>
    </row>
    <row r="4208" spans="1:14" ht="36.6" thickBot="1" x14ac:dyDescent="0.25">
      <c r="A4208" s="28" t="s">
        <v>67</v>
      </c>
      <c r="B4208" s="18">
        <v>4</v>
      </c>
      <c r="C4208" s="18">
        <v>5</v>
      </c>
      <c r="D4208" s="18">
        <v>5</v>
      </c>
      <c r="E4208" s="18">
        <v>6</v>
      </c>
      <c r="F4208" s="18"/>
      <c r="G4208" s="18"/>
      <c r="H4208" s="18"/>
      <c r="I4208" s="18"/>
      <c r="J4208" s="62"/>
      <c r="K4208" s="19"/>
      <c r="L4208" s="28" t="s">
        <v>67</v>
      </c>
      <c r="M4208" s="104" t="e">
        <f>#REF!</f>
        <v>#REF!</v>
      </c>
      <c r="N4208" s="113" t="e">
        <f>IF(M4208=0,"",CHOOSE(M4208,"4","5","5","6","6","手入力箇所","手入力箇所","手入力箇所","手入力箇所","手入力箇所","手入力箇所","手入力箇所","手入力箇所","手入力箇所","手入力箇所"))</f>
        <v>#REF!</v>
      </c>
    </row>
    <row r="4209" spans="1:14" ht="24.6" thickBot="1" x14ac:dyDescent="0.25">
      <c r="A4209" s="28" t="s">
        <v>68</v>
      </c>
      <c r="B4209" s="18">
        <v>12</v>
      </c>
      <c r="C4209" s="18">
        <v>12</v>
      </c>
      <c r="D4209" s="18">
        <v>12</v>
      </c>
      <c r="E4209" s="18">
        <v>12</v>
      </c>
      <c r="F4209" s="18">
        <v>12</v>
      </c>
      <c r="G4209" s="18">
        <v>12</v>
      </c>
      <c r="H4209" s="18">
        <v>12</v>
      </c>
      <c r="I4209" s="18"/>
      <c r="J4209" s="62"/>
      <c r="K4209" s="19"/>
      <c r="L4209" s="28" t="s">
        <v>68</v>
      </c>
      <c r="M4209" s="104" t="e">
        <f>#REF!</f>
        <v>#REF!</v>
      </c>
      <c r="N4209" s="113" t="e">
        <f>IF(M4209=0,"",CHOOSE(M4209,"12","12","12","12","12","12","12","12","12","12","12","12","12","12","12","12","12","12","12","12","12","12","12","12","12","12","12","12","12","12","手入力箇所","手入力箇所","手入力箇所","手入力箇所","手入力箇所","手入力箇所","手入力箇所","手入力箇所","手入力箇所","手入力箇所"))</f>
        <v>#REF!</v>
      </c>
    </row>
    <row r="4210" spans="1:14" ht="36.6" thickBot="1" x14ac:dyDescent="0.25">
      <c r="A4210" s="28" t="s">
        <v>69</v>
      </c>
      <c r="B4210" s="18">
        <v>7</v>
      </c>
      <c r="C4210" s="18">
        <v>7</v>
      </c>
      <c r="D4210" s="18">
        <v>7</v>
      </c>
      <c r="E4210" s="18">
        <v>7</v>
      </c>
      <c r="F4210" s="18">
        <v>7</v>
      </c>
      <c r="G4210" s="18"/>
      <c r="H4210" s="18"/>
      <c r="I4210" s="18"/>
      <c r="J4210" s="62"/>
      <c r="K4210" s="19"/>
      <c r="L4210" s="28" t="s">
        <v>69</v>
      </c>
      <c r="M4210" s="104" t="e">
        <f>#REF!</f>
        <v>#REF!</v>
      </c>
      <c r="N4210" s="113" t="e">
        <f>IF(M4210=0,"",CHOOSE(M4210,"7","7","7","7","7","7","7","7","7","7","手入力箇所","手入力箇所","手入力箇所","手入力箇所","手入力箇所","手入力箇所","手入力箇所","手入力箇所","手入力箇所","手入力箇所"))</f>
        <v>#REF!</v>
      </c>
    </row>
    <row r="4211" spans="1:14" ht="13.8" thickBot="1" x14ac:dyDescent="0.25">
      <c r="A4211" s="27" t="s">
        <v>63</v>
      </c>
      <c r="B4211" s="18">
        <v>4</v>
      </c>
      <c r="C4211" s="18">
        <v>5</v>
      </c>
      <c r="D4211" s="18">
        <v>7</v>
      </c>
      <c r="E4211" s="18">
        <v>8</v>
      </c>
      <c r="F4211" s="18">
        <v>11</v>
      </c>
      <c r="G4211" s="18">
        <v>16</v>
      </c>
      <c r="H4211" s="18">
        <v>22</v>
      </c>
      <c r="I4211" s="18">
        <v>26</v>
      </c>
      <c r="J4211" s="18">
        <v>31</v>
      </c>
      <c r="K4211" s="19"/>
      <c r="L4211" s="27" t="s">
        <v>63</v>
      </c>
      <c r="M4211" s="104" t="e">
        <f>#REF!</f>
        <v>#REF!</v>
      </c>
      <c r="N4211" s="113" t="e">
        <f>IF(M4211=0,"",CHOOSE(M4211,"4","5","7","8","8","11","11","11","11","11","16","16","16","16","16","16","16","16","16","16","22","22","22","22","22","22","22","22","22","22","26","26","26","26","26","26","26","26","26","26","31","31","31","31","31","31","31","31","31","31","31","手入力箇所","手入力箇所","手入力箇所","手入力箇所","手入力箇所","手入力箇所","手入力箇所","手入力箇所","手入力箇所","手入力箇所"))</f>
        <v>#REF!</v>
      </c>
    </row>
    <row r="4212" spans="1:14" ht="24.6" thickBot="1" x14ac:dyDescent="0.25">
      <c r="A4212" s="28" t="s">
        <v>70</v>
      </c>
      <c r="B4212" s="18">
        <v>5</v>
      </c>
      <c r="C4212" s="18">
        <v>6</v>
      </c>
      <c r="D4212" s="18">
        <v>7</v>
      </c>
      <c r="E4212" s="18"/>
      <c r="F4212" s="18"/>
      <c r="G4212" s="18"/>
      <c r="H4212" s="18"/>
      <c r="I4212" s="18"/>
      <c r="J4212" s="62"/>
      <c r="K4212" s="19"/>
      <c r="L4212" s="28" t="s">
        <v>70</v>
      </c>
      <c r="M4212" s="104" t="e">
        <f>#REF!</f>
        <v>#REF!</v>
      </c>
      <c r="N4212" s="113" t="e">
        <f>IF(M4212=0,"",CHOOSE(M4212,"5","6","7","手入力箇所","手入力箇所","手入力箇所","手入力箇所","手入力箇所","手入力箇所","手入力箇所","手入力箇所","手入力箇所","手入力箇所"))</f>
        <v>#REF!</v>
      </c>
    </row>
    <row r="4213" spans="1:14" ht="13.8" thickBot="1" x14ac:dyDescent="0.25">
      <c r="A4213" s="29" t="s">
        <v>71</v>
      </c>
      <c r="B4213" s="18">
        <v>3</v>
      </c>
      <c r="C4213" s="18">
        <v>6</v>
      </c>
      <c r="D4213" s="18">
        <v>19</v>
      </c>
      <c r="E4213" s="18"/>
      <c r="F4213" s="18"/>
      <c r="G4213" s="18"/>
      <c r="H4213" s="18"/>
      <c r="I4213" s="18"/>
      <c r="J4213" s="62"/>
      <c r="K4213" s="19"/>
      <c r="L4213" s="29" t="s">
        <v>71</v>
      </c>
      <c r="M4213" s="104" t="e">
        <f>#REF!</f>
        <v>#REF!</v>
      </c>
      <c r="N4213" s="113" t="e">
        <f>IF(M4213=0,"",CHOOSE(M4213,"3","6","19","手入力箇所","手入力箇所","手入力箇所","手入力箇所","手入力箇所","手入力箇所","手入力箇所","手入力箇所","手入力箇所","手入力箇所"))</f>
        <v>#REF!</v>
      </c>
    </row>
    <row r="4214" spans="1:14" ht="13.8" thickBot="1" x14ac:dyDescent="0.25">
      <c r="A4214" s="29" t="s">
        <v>72</v>
      </c>
      <c r="B4214" s="18">
        <v>1</v>
      </c>
      <c r="C4214" s="18">
        <v>3</v>
      </c>
      <c r="D4214" s="18">
        <v>5</v>
      </c>
      <c r="E4214" s="18">
        <v>9</v>
      </c>
      <c r="F4214" s="18">
        <v>26</v>
      </c>
      <c r="G4214" s="18"/>
      <c r="H4214" s="18"/>
      <c r="I4214" s="18"/>
      <c r="J4214" s="62"/>
      <c r="K4214" s="19"/>
      <c r="L4214" s="29" t="s">
        <v>72</v>
      </c>
      <c r="M4214" s="104" t="e">
        <f>#REF!</f>
        <v>#REF!</v>
      </c>
      <c r="N4214" s="113" t="e">
        <f>IF(M4214=0,"",CHOOSE(M4214,"1","3","5","9","9","26","26","26","26","26","手入力箇所","手入力箇所","手入力箇所","手入力箇所","手入力箇所","手入力箇所","手入力箇所","手入力箇所","手入力箇所","手入力箇所"))</f>
        <v>#REF!</v>
      </c>
    </row>
    <row r="4215" spans="1:14" ht="13.8" thickBot="1" x14ac:dyDescent="0.25">
      <c r="A4215" s="29" t="s">
        <v>73</v>
      </c>
      <c r="B4215" s="18">
        <v>4</v>
      </c>
      <c r="C4215" s="18">
        <v>11</v>
      </c>
      <c r="D4215" s="18">
        <v>20</v>
      </c>
      <c r="E4215" s="18">
        <v>33</v>
      </c>
      <c r="F4215" s="18"/>
      <c r="G4215" s="18"/>
      <c r="H4215" s="18"/>
      <c r="I4215" s="18"/>
      <c r="J4215" s="62"/>
      <c r="K4215" s="19"/>
      <c r="L4215" s="29" t="s">
        <v>73</v>
      </c>
      <c r="M4215" s="104" t="e">
        <f>#REF!</f>
        <v>#REF!</v>
      </c>
      <c r="N4215" s="113" t="e">
        <f>IF(M4215=0,"",CHOOSE(M4215,"4","11","20","33","33","手入力箇所","手入力箇所","手入力箇所","手入力箇所","手入力箇所","手入力箇所","手入力箇所","手入力箇所","手入力箇所","手入力箇所"))</f>
        <v>#REF!</v>
      </c>
    </row>
    <row r="4216" spans="1:14" ht="37.200000000000003" thickBot="1" x14ac:dyDescent="0.25">
      <c r="A4216" s="30" t="s">
        <v>74</v>
      </c>
      <c r="B4216" s="18">
        <v>4</v>
      </c>
      <c r="C4216" s="18">
        <v>6</v>
      </c>
      <c r="D4216" s="18">
        <v>8</v>
      </c>
      <c r="E4216" s="18">
        <v>10</v>
      </c>
      <c r="F4216" s="18">
        <v>15</v>
      </c>
      <c r="G4216" s="18">
        <v>23</v>
      </c>
      <c r="H4216" s="18">
        <v>33</v>
      </c>
      <c r="I4216" s="18"/>
      <c r="J4216" s="62"/>
      <c r="K4216" s="19"/>
      <c r="L4216" s="30" t="s">
        <v>74</v>
      </c>
      <c r="M4216" s="104" t="e">
        <f>#REF!</f>
        <v>#REF!</v>
      </c>
      <c r="N4216" s="113" t="e">
        <f>IF(M4216=0,"",CHOOSE(M4216,"4","6","8","10","10","15","15","15","15","15","23","23","23","23","23","23","23","23","23","23","33","33","33","33","33","33","33","33","33","33","手入力箇所","手入力箇所","手入力箇所","手入力箇所","手入力箇所","手入力箇所","手入力箇所","手入力箇所","手入力箇所","手入力箇所"))</f>
        <v>#REF!</v>
      </c>
    </row>
    <row r="4217" spans="1:14" ht="13.8" thickBot="1" x14ac:dyDescent="0.25">
      <c r="A4217" s="29" t="s">
        <v>75</v>
      </c>
      <c r="B4217" s="18">
        <v>6</v>
      </c>
      <c r="C4217" s="18">
        <v>14</v>
      </c>
      <c r="D4217" s="18">
        <v>25</v>
      </c>
      <c r="E4217" s="18">
        <v>39</v>
      </c>
      <c r="F4217" s="18"/>
      <c r="G4217" s="18"/>
      <c r="H4217" s="18"/>
      <c r="I4217" s="18"/>
      <c r="J4217" s="62"/>
      <c r="K4217" s="19"/>
      <c r="L4217" s="29" t="s">
        <v>75</v>
      </c>
      <c r="M4217" s="104" t="e">
        <f>#REF!</f>
        <v>#REF!</v>
      </c>
      <c r="N4217" s="113" t="e">
        <f>IF(M4217=0,"",CHOOSE(M4217,"6","14","25","39","39","手入力箇所","手入力箇所","手入力箇所","手入力箇所","手入力箇所","手入力箇所","手入力箇所","手入力箇所","手入力箇所","手入力箇所"))</f>
        <v>#REF!</v>
      </c>
    </row>
    <row r="4218" spans="1:14" ht="37.200000000000003" thickBot="1" x14ac:dyDescent="0.25">
      <c r="A4218" s="30" t="s">
        <v>76</v>
      </c>
      <c r="B4218" s="18">
        <v>2</v>
      </c>
      <c r="C4218" s="18">
        <v>3</v>
      </c>
      <c r="D4218" s="18">
        <v>6</v>
      </c>
      <c r="E4218" s="18">
        <v>9</v>
      </c>
      <c r="F4218" s="18"/>
      <c r="G4218" s="18"/>
      <c r="H4218" s="18"/>
      <c r="I4218" s="18"/>
      <c r="J4218" s="62"/>
      <c r="K4218" s="19"/>
      <c r="L4218" s="30" t="s">
        <v>76</v>
      </c>
      <c r="M4218" s="104" t="e">
        <f>#REF!</f>
        <v>#REF!</v>
      </c>
      <c r="N4218" s="113" t="e">
        <f>IF(M4218=0,"",CHOOSE(M4218,"2","3","6","9","9","手入力箇所","手入力箇所","手入力箇所","手入力箇所","手入力箇所","手入力箇所","手入力箇所","手入力箇所","手入力箇所","手入力箇所"))</f>
        <v>#REF!</v>
      </c>
    </row>
    <row r="4219" spans="1:14" ht="27" thickBot="1" x14ac:dyDescent="0.25">
      <c r="A4219" s="31" t="s">
        <v>77</v>
      </c>
      <c r="B4219" s="18">
        <v>12</v>
      </c>
      <c r="C4219" s="18">
        <v>18</v>
      </c>
      <c r="D4219" s="18">
        <v>22</v>
      </c>
      <c r="E4219" s="18">
        <v>26</v>
      </c>
      <c r="F4219" s="62"/>
      <c r="G4219" s="62"/>
      <c r="H4219" s="62"/>
      <c r="I4219" s="62"/>
      <c r="J4219" s="62"/>
      <c r="K4219" s="19"/>
      <c r="L4219" s="31" t="s">
        <v>77</v>
      </c>
      <c r="M4219" s="104" t="e">
        <f>#REF!</f>
        <v>#REF!</v>
      </c>
      <c r="N4219" s="113" t="e">
        <f>IF(M4219=0,"",CHOOSE(M4219,"12","18","22","26","26","手入力箇所","手入力箇所","手入力箇所","手入力箇所","手入力箇所","手入力箇所","手入力箇所","手入力箇所","手入力箇所","手入力箇所"))</f>
        <v>#REF!</v>
      </c>
    </row>
    <row r="4220" spans="1:14" ht="40.200000000000003" thickBot="1" x14ac:dyDescent="0.25">
      <c r="A4220" s="31" t="s">
        <v>78</v>
      </c>
      <c r="B4220" s="18">
        <v>5</v>
      </c>
      <c r="C4220" s="18">
        <v>8</v>
      </c>
      <c r="D4220" s="18">
        <v>11</v>
      </c>
      <c r="E4220" s="18">
        <v>14</v>
      </c>
      <c r="F4220" s="62"/>
      <c r="G4220" s="62"/>
      <c r="H4220" s="62"/>
      <c r="I4220" s="62"/>
      <c r="J4220" s="62"/>
      <c r="K4220" s="19"/>
      <c r="L4220" s="31" t="s">
        <v>78</v>
      </c>
      <c r="M4220" s="104" t="e">
        <f>#REF!</f>
        <v>#REF!</v>
      </c>
      <c r="N4220" s="113" t="e">
        <f>IF(M4220=0,"",CHOOSE(M4220,"5","8","11","14","14","手入力箇所","手入力箇所","手入力箇所","手入力箇所","手入力箇所","手入力箇所","手入力箇所","手入力箇所","手入力箇所","手入力箇所"))</f>
        <v>#REF!</v>
      </c>
    </row>
    <row r="4221" spans="1:14" ht="27" thickBot="1" x14ac:dyDescent="0.25">
      <c r="A4221" s="31" t="s">
        <v>79</v>
      </c>
      <c r="B4221" s="18">
        <v>6</v>
      </c>
      <c r="C4221" s="18">
        <v>11</v>
      </c>
      <c r="D4221" s="18">
        <v>16</v>
      </c>
      <c r="E4221" s="18">
        <v>21</v>
      </c>
      <c r="F4221" s="62"/>
      <c r="G4221" s="62"/>
      <c r="H4221" s="62"/>
      <c r="I4221" s="62"/>
      <c r="J4221" s="62"/>
      <c r="K4221" s="19"/>
      <c r="L4221" s="31" t="s">
        <v>79</v>
      </c>
      <c r="M4221" s="104" t="e">
        <f>#REF!</f>
        <v>#REF!</v>
      </c>
      <c r="N4221" s="113" t="e">
        <f>IF(M4221=0,"",CHOOSE(M4221,"6","11","16","21","21","手入力箇所","手入力箇所","手入力箇所","手入力箇所","手入力箇所","手入力箇所","手入力箇所","手入力箇所","手入力箇所"))</f>
        <v>#REF!</v>
      </c>
    </row>
    <row r="4222" spans="1:14" ht="40.200000000000003" thickBot="1" x14ac:dyDescent="0.25">
      <c r="A4222" s="31" t="s">
        <v>80</v>
      </c>
      <c r="B4222" s="18">
        <v>5</v>
      </c>
      <c r="C4222" s="18">
        <v>7</v>
      </c>
      <c r="D4222" s="18">
        <v>9</v>
      </c>
      <c r="E4222" s="18">
        <v>10</v>
      </c>
      <c r="F4222" s="62"/>
      <c r="G4222" s="62"/>
      <c r="H4222" s="62"/>
      <c r="I4222" s="62"/>
      <c r="J4222" s="62"/>
      <c r="K4222" s="19"/>
      <c r="L4222" s="31" t="s">
        <v>80</v>
      </c>
      <c r="M4222" s="104" t="e">
        <f>#REF!</f>
        <v>#REF!</v>
      </c>
      <c r="N4222" s="113" t="e">
        <f>IF(M4222=0,"",CHOOSE(M4222,"5","7","9","10","10","手入力箇所","手入力箇所","手入力箇所","手入力箇所","手入力箇所","手入力箇所","手入力箇所","手入力箇所","手入力箇所"))</f>
        <v>#REF!</v>
      </c>
    </row>
    <row r="4223" spans="1:14" ht="40.200000000000003" thickBot="1" x14ac:dyDescent="0.25">
      <c r="A4223" s="31" t="s">
        <v>81</v>
      </c>
      <c r="B4223" s="18">
        <v>9</v>
      </c>
      <c r="C4223" s="18">
        <v>14</v>
      </c>
      <c r="D4223" s="62"/>
      <c r="E4223" s="62"/>
      <c r="F4223" s="62"/>
      <c r="G4223" s="62"/>
      <c r="H4223" s="62"/>
      <c r="I4223" s="62"/>
      <c r="J4223" s="62"/>
      <c r="K4223" s="19"/>
      <c r="L4223" s="31" t="s">
        <v>81</v>
      </c>
      <c r="M4223" s="104" t="e">
        <f>#REF!</f>
        <v>#REF!</v>
      </c>
      <c r="N4223" s="113" t="e">
        <f>IF(M4223=0,"",CHOOSE(M4223,"9","14","手入力箇所","手入力箇所","手入力箇所","手入力箇所","手入力箇所","手入力箇所","手入力箇所","手入力箇所","手入力箇所","手入力箇所"))</f>
        <v>#REF!</v>
      </c>
    </row>
    <row r="4224" spans="1:14" ht="13.8" thickBot="1" x14ac:dyDescent="0.25">
      <c r="A4224" s="31" t="s">
        <v>82</v>
      </c>
      <c r="B4224" s="18">
        <v>3</v>
      </c>
      <c r="C4224" s="18">
        <v>4</v>
      </c>
      <c r="D4224" s="18">
        <v>4</v>
      </c>
      <c r="E4224" s="18">
        <v>5</v>
      </c>
      <c r="F4224" s="18">
        <v>6</v>
      </c>
      <c r="G4224" s="18">
        <v>8</v>
      </c>
      <c r="H4224" s="18">
        <v>9</v>
      </c>
      <c r="I4224" s="18">
        <v>11</v>
      </c>
      <c r="J4224" s="18">
        <v>12</v>
      </c>
      <c r="K4224" s="19"/>
      <c r="L4224" s="31" t="s">
        <v>82</v>
      </c>
      <c r="M4224" s="104" t="e">
        <f>#REF!</f>
        <v>#REF!</v>
      </c>
      <c r="N4224" s="113" t="e">
        <f>IF(M4224=0,"",CHOOSE(M4224,"3","4","4","5","5","6","6","6","6","6","8","8","8","8","8","8","8","8","8","8","9","9","9","9","9","9","9","9","9","9","11","11","11","11","11","11","11","11","11","11","12","12","12","12","12","12","12","12","12","12","12","手入力箇所","手入力箇所","手入力箇所","手入力箇所","手入力箇所","手入力箇所","手入力箇所","手入力箇所","手入力箇所","手入力箇所"))</f>
        <v>#REF!</v>
      </c>
    </row>
    <row r="4225" spans="1:14" ht="13.8" thickBot="1" x14ac:dyDescent="0.25">
      <c r="A4225" s="31" t="s">
        <v>83</v>
      </c>
      <c r="B4225" s="18">
        <v>3</v>
      </c>
      <c r="C4225" s="18">
        <v>4</v>
      </c>
      <c r="D4225" s="18">
        <v>4</v>
      </c>
      <c r="E4225" s="18">
        <v>5</v>
      </c>
      <c r="F4225" s="18">
        <v>6</v>
      </c>
      <c r="G4225" s="18">
        <v>8</v>
      </c>
      <c r="H4225" s="18">
        <v>10</v>
      </c>
      <c r="I4225" s="18">
        <v>12</v>
      </c>
      <c r="J4225" s="18">
        <v>13</v>
      </c>
      <c r="K4225" s="19"/>
      <c r="L4225" s="31" t="s">
        <v>83</v>
      </c>
      <c r="M4225" s="104" t="e">
        <f>#REF!</f>
        <v>#REF!</v>
      </c>
      <c r="N4225" s="113" t="e">
        <f>IF(M4225=0,"",CHOOSE(M4225,"3","4","4","5","5","6","6","6","6","6","8","8","8","8","8","8","8","8","8","8","10","10","10","10","10","10","10","10","10","10","12","12","12","12","12","12","12","12","12","12","13","13","13","13","13","13","13","13","13","13","13","手入力箇所","手入力箇所","手入力箇所","手入力箇所","手入力箇所","手入力箇所","手入力箇所","手入力箇所","手入力箇所","手入力箇所"))</f>
        <v>#REF!</v>
      </c>
    </row>
    <row r="4226" spans="1:14" ht="27" thickBot="1" x14ac:dyDescent="0.25">
      <c r="A4226" s="32" t="s">
        <v>84</v>
      </c>
      <c r="B4226" s="20">
        <v>1</v>
      </c>
      <c r="C4226" s="20">
        <v>2</v>
      </c>
      <c r="D4226" s="20">
        <v>3</v>
      </c>
      <c r="E4226" s="20">
        <v>4</v>
      </c>
      <c r="F4226" s="20">
        <v>8</v>
      </c>
      <c r="G4226" s="20">
        <v>19</v>
      </c>
      <c r="H4226" s="63"/>
      <c r="I4226" s="63"/>
      <c r="J4226" s="63"/>
      <c r="K4226" s="21"/>
      <c r="L4226" s="32" t="s">
        <v>84</v>
      </c>
      <c r="M4226" s="104" t="e">
        <f>#REF!</f>
        <v>#REF!</v>
      </c>
      <c r="N4226" s="113" t="e">
        <f>IF(M4226=0,"",CHOOSE(M4226,"1","2","3","4","4","8","8","8","8","8","19","19","19","19","19","19","19","19","19","19","手入力箇所","手入力箇所","手入力箇所","手入力箇所","手入力箇所","手入力箇所","手入力箇所","手入力箇所","手入力箇所","手入力箇所"))</f>
        <v>#REF!</v>
      </c>
    </row>
    <row r="4227" spans="1:14" ht="13.8" thickBot="1" x14ac:dyDescent="0.25"/>
    <row r="4228" spans="1:14" ht="13.8" thickBot="1" x14ac:dyDescent="0.25">
      <c r="A4228" s="686" t="e">
        <f>A4201</f>
        <v>#REF!</v>
      </c>
      <c r="B4228" s="686"/>
      <c r="C4228" s="686"/>
      <c r="D4228" s="687" t="s">
        <v>193</v>
      </c>
      <c r="E4228" s="687"/>
      <c r="F4228" s="687"/>
      <c r="G4228" s="687"/>
      <c r="H4228" s="687"/>
      <c r="I4228" s="687"/>
      <c r="J4228" s="687"/>
      <c r="K4228" s="687"/>
      <c r="L4228" s="687"/>
      <c r="M4228" s="687"/>
      <c r="N4228" s="687"/>
    </row>
    <row r="4229" spans="1:14" ht="13.8" thickBot="1" x14ac:dyDescent="0.25">
      <c r="A4229" s="105"/>
      <c r="B4229" s="33">
        <v>1</v>
      </c>
      <c r="C4229" s="24">
        <v>2</v>
      </c>
      <c r="D4229" s="24">
        <v>3</v>
      </c>
      <c r="E4229" s="24" t="s">
        <v>58</v>
      </c>
      <c r="F4229" s="24" t="s">
        <v>59</v>
      </c>
      <c r="G4229" s="24" t="s">
        <v>60</v>
      </c>
      <c r="H4229" s="24" t="s">
        <v>61</v>
      </c>
      <c r="I4229" s="24" t="s">
        <v>62</v>
      </c>
      <c r="J4229" s="24" t="s">
        <v>194</v>
      </c>
      <c r="K4229" s="102" t="s">
        <v>85</v>
      </c>
      <c r="L4229" s="105" t="s">
        <v>189</v>
      </c>
      <c r="M4229" s="105" t="s">
        <v>188</v>
      </c>
      <c r="N4229" s="105" t="s">
        <v>51</v>
      </c>
    </row>
    <row r="4230" spans="1:14" ht="13.8" thickBot="1" x14ac:dyDescent="0.25">
      <c r="A4230" s="26" t="s">
        <v>56</v>
      </c>
      <c r="B4230" s="22">
        <v>16</v>
      </c>
      <c r="C4230" s="22">
        <v>25</v>
      </c>
      <c r="D4230" s="22">
        <v>32</v>
      </c>
      <c r="E4230" s="22">
        <v>38</v>
      </c>
      <c r="F4230" s="22">
        <v>56</v>
      </c>
      <c r="G4230" s="22">
        <v>87</v>
      </c>
      <c r="H4230" s="22">
        <v>121</v>
      </c>
      <c r="I4230" s="22"/>
      <c r="J4230" s="23"/>
      <c r="K4230" s="68"/>
      <c r="L4230" s="107" t="s">
        <v>56</v>
      </c>
      <c r="M4230" s="103" t="e">
        <f>#REF!</f>
        <v>#REF!</v>
      </c>
      <c r="N4230" s="103" t="e">
        <f>IF(M4230=0,"",CHOOSE(M4230,"16","25","32","38","38","56","56","56","56","56","87","87","87","87","87","87","87","87","87","87","121","121","121","121","121","121","121","121","121","121","手入力箇所","手入力箇所","手入力箇所","手入力箇所","手入力箇所","手入力箇所","手入力箇所","手入力箇所","手入力箇所","手入力箇所"))</f>
        <v>#REF!</v>
      </c>
    </row>
    <row r="4231" spans="1:14" ht="13.8" thickBot="1" x14ac:dyDescent="0.25">
      <c r="A4231" s="27" t="s">
        <v>57</v>
      </c>
      <c r="B4231" s="18">
        <v>25</v>
      </c>
      <c r="C4231" s="18">
        <v>33</v>
      </c>
      <c r="D4231" s="18">
        <v>40</v>
      </c>
      <c r="E4231" s="18">
        <v>45</v>
      </c>
      <c r="F4231" s="18">
        <v>58</v>
      </c>
      <c r="G4231" s="18">
        <v>79</v>
      </c>
      <c r="H4231" s="18"/>
      <c r="I4231" s="18"/>
      <c r="J4231" s="62"/>
      <c r="K4231" s="69"/>
      <c r="L4231" s="107" t="s">
        <v>57</v>
      </c>
      <c r="M4231" s="103" t="e">
        <f>#REF!</f>
        <v>#REF!</v>
      </c>
      <c r="N4231" s="103" t="e">
        <f>IF(M4231=0,"",CHOOSE(M4231,"25","33","40","45","45","58","58","58","58","58","79","79","79","79","79","79","79","79","79","79","手入力箇所","手入力箇所","手入力箇所","手入力箇所","手入力箇所","手入力箇所","手入力箇所","手入力箇所","手入力箇所","手入力箇所"))</f>
        <v>#REF!</v>
      </c>
    </row>
    <row r="4232" spans="1:14" ht="48.6" thickBot="1" x14ac:dyDescent="0.25">
      <c r="A4232" s="28" t="s">
        <v>64</v>
      </c>
      <c r="B4232" s="18">
        <v>32</v>
      </c>
      <c r="C4232" s="18"/>
      <c r="D4232" s="18"/>
      <c r="E4232" s="18"/>
      <c r="F4232" s="18"/>
      <c r="G4232" s="18"/>
      <c r="H4232" s="18"/>
      <c r="I4232" s="18"/>
      <c r="J4232" s="62"/>
      <c r="K4232" s="69"/>
      <c r="L4232" s="108" t="s">
        <v>64</v>
      </c>
      <c r="M4232" s="103" t="e">
        <f>#REF!</f>
        <v>#REF!</v>
      </c>
      <c r="N4232" s="103" t="e">
        <f>IF(M4232=0,"",CHOOSE(M4232,"32","手入力箇所","手入力箇所","手入力箇所","手入力箇所","手入力箇所","手入力箇所","手入力箇所","手入力箇所","手入力箇所","手入力箇所"))</f>
        <v>#REF!</v>
      </c>
    </row>
    <row r="4233" spans="1:14" ht="48.6" thickBot="1" x14ac:dyDescent="0.25">
      <c r="A4233" s="28" t="s">
        <v>65</v>
      </c>
      <c r="B4233" s="18">
        <v>36</v>
      </c>
      <c r="C4233" s="18"/>
      <c r="D4233" s="18"/>
      <c r="E4233" s="18"/>
      <c r="F4233" s="18"/>
      <c r="G4233" s="18"/>
      <c r="H4233" s="18"/>
      <c r="I4233" s="18"/>
      <c r="J4233" s="62"/>
      <c r="K4233" s="69"/>
      <c r="L4233" s="108" t="s">
        <v>65</v>
      </c>
      <c r="M4233" s="103" t="e">
        <f>#REF!</f>
        <v>#REF!</v>
      </c>
      <c r="N4233" s="103" t="e">
        <f>IF(M4233=0,"",CHOOSE(M4233,"36","手入力箇所","手入力箇所","手入力箇所","手入力箇所","手入力箇所","手入力箇所","手入力箇所","手入力箇所","手入力箇所","手入力箇所"))</f>
        <v>#REF!</v>
      </c>
    </row>
    <row r="4234" spans="1:14" ht="24.6" thickBot="1" x14ac:dyDescent="0.25">
      <c r="A4234" s="28" t="s">
        <v>66</v>
      </c>
      <c r="B4234" s="18">
        <v>24</v>
      </c>
      <c r="C4234" s="18">
        <v>30</v>
      </c>
      <c r="D4234" s="18">
        <v>33</v>
      </c>
      <c r="E4234" s="18">
        <v>35</v>
      </c>
      <c r="F4234" s="18">
        <v>42</v>
      </c>
      <c r="G4234" s="18"/>
      <c r="H4234" s="18"/>
      <c r="I4234" s="18"/>
      <c r="J4234" s="62"/>
      <c r="K4234" s="69"/>
      <c r="L4234" s="108" t="s">
        <v>66</v>
      </c>
      <c r="M4234" s="103" t="e">
        <f>#REF!</f>
        <v>#REF!</v>
      </c>
      <c r="N4234" s="103" t="e">
        <f>IF(M4234=0,"",CHOOSE(M4234,"24","30","33","35","35","42","42","42","42","42","手入力箇所","手入力箇所","手入力箇所","手入力箇所","手入力箇所","手入力箇所","手入力箇所","手入力箇所","手入力箇所","手入力箇所"))</f>
        <v>#REF!</v>
      </c>
    </row>
    <row r="4235" spans="1:14" ht="36.6" thickBot="1" x14ac:dyDescent="0.25">
      <c r="A4235" s="28" t="s">
        <v>67</v>
      </c>
      <c r="B4235" s="18">
        <v>7</v>
      </c>
      <c r="C4235" s="18">
        <v>12</v>
      </c>
      <c r="D4235" s="18">
        <v>16</v>
      </c>
      <c r="E4235" s="18">
        <v>19</v>
      </c>
      <c r="F4235" s="18"/>
      <c r="G4235" s="18"/>
      <c r="H4235" s="18"/>
      <c r="I4235" s="18"/>
      <c r="J4235" s="62"/>
      <c r="K4235" s="69"/>
      <c r="L4235" s="108" t="s">
        <v>67</v>
      </c>
      <c r="M4235" s="103" t="e">
        <f>#REF!</f>
        <v>#REF!</v>
      </c>
      <c r="N4235" s="103" t="e">
        <f>IF(M4235=0,"",CHOOSE(M4235,"7","12","16","19","19","手入力箇所","手入力箇所","手入力箇所","手入力箇所","手入力箇所","手入力箇所","手入力箇所","手入力箇所","手入力箇所","手入力箇所"))</f>
        <v>#REF!</v>
      </c>
    </row>
    <row r="4236" spans="1:14" ht="24.6" thickBot="1" x14ac:dyDescent="0.25">
      <c r="A4236" s="28" t="s">
        <v>68</v>
      </c>
      <c r="B4236" s="18">
        <v>21</v>
      </c>
      <c r="C4236" s="18">
        <v>35</v>
      </c>
      <c r="D4236" s="18">
        <v>48</v>
      </c>
      <c r="E4236" s="18">
        <v>59</v>
      </c>
      <c r="F4236" s="18">
        <v>94</v>
      </c>
      <c r="G4236" s="18">
        <v>159</v>
      </c>
      <c r="H4236" s="18">
        <v>235</v>
      </c>
      <c r="I4236" s="18"/>
      <c r="J4236" s="62"/>
      <c r="K4236" s="69"/>
      <c r="L4236" s="108" t="s">
        <v>68</v>
      </c>
      <c r="M4236" s="103" t="e">
        <f>#REF!</f>
        <v>#REF!</v>
      </c>
      <c r="N4236" s="103" t="e">
        <f>IF(M4236=0,"",CHOOSE(M4236,"21","35","48","59","59","94","94","94","94","94","159","159","159","159","159","159","159","159","159","159","235","235","235","235","235","235","235","235","235","235","手入力箇所","手入力箇所","手入力箇所","手入力箇所","手入力箇所","手入力箇所","手入力箇所","手入力箇所","手入力箇所","手入力箇所"))</f>
        <v>#REF!</v>
      </c>
    </row>
    <row r="4237" spans="1:14" ht="36.6" thickBot="1" x14ac:dyDescent="0.25">
      <c r="A4237" s="28" t="s">
        <v>69</v>
      </c>
      <c r="B4237" s="18">
        <v>22</v>
      </c>
      <c r="C4237" s="18">
        <v>26</v>
      </c>
      <c r="D4237" s="18">
        <v>28</v>
      </c>
      <c r="E4237" s="18">
        <v>29</v>
      </c>
      <c r="F4237" s="18">
        <v>34</v>
      </c>
      <c r="G4237" s="18"/>
      <c r="H4237" s="18"/>
      <c r="I4237" s="18"/>
      <c r="J4237" s="62"/>
      <c r="K4237" s="69"/>
      <c r="L4237" s="108" t="s">
        <v>69</v>
      </c>
      <c r="M4237" s="103" t="e">
        <f>#REF!</f>
        <v>#REF!</v>
      </c>
      <c r="N4237" s="103" t="e">
        <f>IF(M4237=0,"",CHOOSE(M4237,"22","26","28","29","29","34","34","34","34","34","手入力箇所","手入力箇所","手入力箇所","手入力箇所","手入力箇所","手入力箇所","手入力箇所","手入力箇所","手入力箇所","手入力箇所"))</f>
        <v>#REF!</v>
      </c>
    </row>
    <row r="4238" spans="1:14" ht="13.8" thickBot="1" x14ac:dyDescent="0.25">
      <c r="A4238" s="27" t="s">
        <v>63</v>
      </c>
      <c r="B4238" s="18">
        <v>21</v>
      </c>
      <c r="C4238" s="18">
        <v>33</v>
      </c>
      <c r="D4238" s="18">
        <v>46</v>
      </c>
      <c r="E4238" s="18">
        <v>56</v>
      </c>
      <c r="F4238" s="18">
        <v>89</v>
      </c>
      <c r="G4238" s="18">
        <v>151</v>
      </c>
      <c r="H4238" s="18">
        <v>224</v>
      </c>
      <c r="I4238" s="18">
        <v>289</v>
      </c>
      <c r="J4238" s="18">
        <v>350</v>
      </c>
      <c r="K4238" s="69"/>
      <c r="L4238" s="107" t="s">
        <v>63</v>
      </c>
      <c r="M4238" s="103" t="e">
        <f>#REF!</f>
        <v>#REF!</v>
      </c>
      <c r="N4238" s="103" t="e">
        <f>IF(M4238=0,"",CHOOSE(M4238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239" spans="1:14" ht="24.6" thickBot="1" x14ac:dyDescent="0.25">
      <c r="A4239" s="34" t="s">
        <v>70</v>
      </c>
      <c r="B4239" s="35">
        <v>13</v>
      </c>
      <c r="C4239" s="35">
        <v>33</v>
      </c>
      <c r="D4239" s="35">
        <v>59</v>
      </c>
      <c r="E4239" s="35"/>
      <c r="F4239" s="35"/>
      <c r="G4239" s="35"/>
      <c r="H4239" s="35"/>
      <c r="I4239" s="35"/>
      <c r="J4239" s="36"/>
      <c r="K4239" s="67"/>
      <c r="L4239" s="108" t="s">
        <v>70</v>
      </c>
      <c r="M4239" s="103" t="e">
        <f>#REF!</f>
        <v>#REF!</v>
      </c>
      <c r="N4239" s="103" t="e">
        <f>IF(M4239=0,"",CHOOSE(M4239,"13","33","59","手入力箇所","手入力箇所","手入力箇所","手入力箇所","手入力箇所","手入力箇所","手入力箇所","手入力箇所","手入力箇所","手入力箇所"))</f>
        <v>#REF!</v>
      </c>
    </row>
    <row r="4240" spans="1:14" ht="13.8" thickBot="1" x14ac:dyDescent="0.25">
      <c r="A4240" s="37" t="s">
        <v>71</v>
      </c>
      <c r="B4240" s="17">
        <v>23</v>
      </c>
      <c r="C4240" s="17">
        <v>39</v>
      </c>
      <c r="D4240" s="17">
        <v>97</v>
      </c>
      <c r="E4240" s="17"/>
      <c r="F4240" s="17"/>
      <c r="G4240" s="17"/>
      <c r="H4240" s="17"/>
      <c r="I4240" s="17"/>
      <c r="J4240" s="64"/>
      <c r="K4240" s="70"/>
      <c r="L4240" s="109" t="s">
        <v>71</v>
      </c>
      <c r="M4240" s="103" t="e">
        <f>#REF!</f>
        <v>#REF!</v>
      </c>
      <c r="N4240" s="103" t="e">
        <f>IF(M4240=0,"",CHOOSE(M4240,"23","39","97","手入力箇所","手入力箇所","手入力箇所","手入力箇所","手入力箇所","手入力箇所","手入力箇所","手入力箇所","手入力箇所","手入力箇所"))</f>
        <v>#REF!</v>
      </c>
    </row>
    <row r="4241" spans="1:14" ht="13.8" thickBot="1" x14ac:dyDescent="0.25">
      <c r="A4241" s="29" t="s">
        <v>72</v>
      </c>
      <c r="B4241" s="18">
        <v>21</v>
      </c>
      <c r="C4241" s="18">
        <v>37</v>
      </c>
      <c r="D4241" s="18">
        <v>58</v>
      </c>
      <c r="E4241" s="18">
        <v>76</v>
      </c>
      <c r="F4241" s="18">
        <v>137</v>
      </c>
      <c r="G4241" s="18"/>
      <c r="H4241" s="18"/>
      <c r="I4241" s="18"/>
      <c r="J4241" s="62"/>
      <c r="K4241" s="69"/>
      <c r="L4241" s="109" t="s">
        <v>72</v>
      </c>
      <c r="M4241" s="103" t="e">
        <f>#REF!</f>
        <v>#REF!</v>
      </c>
      <c r="N4241" s="103" t="e">
        <f>IF(M4241=0,"",CHOOSE(M4241,"21","37","58","76","76","137","137","137","137","137","手入力箇所","手入力箇所","手入力箇所","手入力箇所","手入力箇所","手入力箇所","手入力箇所","手入力箇所","手入力箇所","手入力箇所"))</f>
        <v>#REF!</v>
      </c>
    </row>
    <row r="4242" spans="1:14" ht="13.8" thickBot="1" x14ac:dyDescent="0.25">
      <c r="A4242" s="29" t="s">
        <v>73</v>
      </c>
      <c r="B4242" s="18">
        <v>48</v>
      </c>
      <c r="C4242" s="18">
        <v>93</v>
      </c>
      <c r="D4242" s="18">
        <v>138</v>
      </c>
      <c r="E4242" s="18">
        <v>183</v>
      </c>
      <c r="F4242" s="18"/>
      <c r="G4242" s="18"/>
      <c r="H4242" s="18"/>
      <c r="I4242" s="18"/>
      <c r="J4242" s="62"/>
      <c r="K4242" s="69"/>
      <c r="L4242" s="109" t="s">
        <v>73</v>
      </c>
      <c r="M4242" s="103" t="e">
        <f>#REF!</f>
        <v>#REF!</v>
      </c>
      <c r="N4242" s="103" t="e">
        <f>IF(M4242=0,"",CHOOSE(M4242,"48","93","138","183","183","手入力箇所","手入力箇所","手入力箇所","手入力箇所","手入力箇所","手入力箇所","手入力箇所","手入力箇所","手入力箇所","手入力箇所"))</f>
        <v>#REF!</v>
      </c>
    </row>
    <row r="4243" spans="1:14" ht="37.200000000000003" thickBot="1" x14ac:dyDescent="0.25">
      <c r="A4243" s="30" t="s">
        <v>74</v>
      </c>
      <c r="B4243" s="18">
        <v>13</v>
      </c>
      <c r="C4243" s="18">
        <v>26</v>
      </c>
      <c r="D4243" s="18">
        <v>40</v>
      </c>
      <c r="E4243" s="18">
        <v>55</v>
      </c>
      <c r="F4243" s="18">
        <v>107</v>
      </c>
      <c r="G4243" s="18">
        <v>224</v>
      </c>
      <c r="H4243" s="18">
        <v>386</v>
      </c>
      <c r="I4243" s="18"/>
      <c r="J4243" s="62"/>
      <c r="K4243" s="69"/>
      <c r="L4243" s="110" t="s">
        <v>74</v>
      </c>
      <c r="M4243" s="103" t="e">
        <f>#REF!</f>
        <v>#REF!</v>
      </c>
      <c r="N4243" s="103" t="e">
        <f>IF(M4243=0,"",CHOOSE(M4243,"13","26","40","55","55","107","107","107","107","107","224","224","224","224","224","224","224","224","224","224","386","386","386","386","386","386","386","386","386","386","手入力箇所","手入力箇所","手入力箇所","手入力箇所","手入力箇所","手入力箇所","手入力箇所","手入力箇所","手入力箇所","手入力箇所"))</f>
        <v>#REF!</v>
      </c>
    </row>
    <row r="4244" spans="1:14" ht="13.8" thickBot="1" x14ac:dyDescent="0.25">
      <c r="A4244" s="29" t="s">
        <v>75</v>
      </c>
      <c r="B4244" s="18">
        <v>36</v>
      </c>
      <c r="C4244" s="18">
        <v>98</v>
      </c>
      <c r="D4244" s="18">
        <v>173</v>
      </c>
      <c r="E4244" s="18">
        <v>274</v>
      </c>
      <c r="F4244" s="18"/>
      <c r="G4244" s="18"/>
      <c r="H4244" s="18"/>
      <c r="I4244" s="18"/>
      <c r="J4244" s="62"/>
      <c r="K4244" s="69"/>
      <c r="L4244" s="109" t="s">
        <v>75</v>
      </c>
      <c r="M4244" s="103" t="e">
        <f>#REF!</f>
        <v>#REF!</v>
      </c>
      <c r="N4244" s="103" t="e">
        <f>IF(M4244=0,"",CHOOSE(M4244,"36","98","173","274","274","手入力箇所","手入力箇所","手入力箇所","手入力箇所","手入力箇所","手入力箇所","手入力箇所","手入力箇所","手入力箇所","手入力箇所"))</f>
        <v>#REF!</v>
      </c>
    </row>
    <row r="4245" spans="1:14" ht="37.200000000000003" thickBot="1" x14ac:dyDescent="0.25">
      <c r="A4245" s="30" t="s">
        <v>76</v>
      </c>
      <c r="B4245" s="18">
        <v>127</v>
      </c>
      <c r="C4245" s="18">
        <v>127</v>
      </c>
      <c r="D4245" s="18">
        <v>127</v>
      </c>
      <c r="E4245" s="18">
        <v>127</v>
      </c>
      <c r="F4245" s="18"/>
      <c r="G4245" s="18"/>
      <c r="H4245" s="18"/>
      <c r="I4245" s="18"/>
      <c r="J4245" s="62"/>
      <c r="K4245" s="69"/>
      <c r="L4245" s="110" t="s">
        <v>76</v>
      </c>
      <c r="M4245" s="103" t="e">
        <f>#REF!</f>
        <v>#REF!</v>
      </c>
      <c r="N4245" s="103" t="e">
        <f>IF(M4245=0,"",CHOOSE(M4245,"127","127","127","127","127","手入力箇所","手入力箇所","手入力箇所","手入力箇所","手入力箇所","手入力箇所","手入力箇所","手入力箇所","手入力箇所","手入力箇所"))</f>
        <v>#REF!</v>
      </c>
    </row>
    <row r="4246" spans="1:14" ht="27" thickBot="1" x14ac:dyDescent="0.25">
      <c r="A4246" s="31" t="s">
        <v>77</v>
      </c>
      <c r="B4246" s="18">
        <v>42</v>
      </c>
      <c r="C4246" s="18">
        <v>90</v>
      </c>
      <c r="D4246" s="18">
        <v>141</v>
      </c>
      <c r="E4246" s="18">
        <v>193</v>
      </c>
      <c r="F4246" s="62"/>
      <c r="G4246" s="62"/>
      <c r="H4246" s="62"/>
      <c r="I4246" s="62"/>
      <c r="J4246" s="62"/>
      <c r="K4246" s="69"/>
      <c r="L4246" s="111" t="s">
        <v>77</v>
      </c>
      <c r="M4246" s="103" t="e">
        <f>#REF!</f>
        <v>#REF!</v>
      </c>
      <c r="N4246" s="103" t="e">
        <f>IF(M4246=0,"",CHOOSE(M4246,"42","90","141","193","1936","手入力箇所","手入力箇所","手入力箇所","手入力箇所","手入力箇所","手入力箇所","手入力箇所","手入力箇所","手入力箇所","手入力箇所"))</f>
        <v>#REF!</v>
      </c>
    </row>
    <row r="4247" spans="1:14" ht="40.200000000000003" thickBot="1" x14ac:dyDescent="0.25">
      <c r="A4247" s="31" t="s">
        <v>78</v>
      </c>
      <c r="B4247" s="18">
        <v>24</v>
      </c>
      <c r="C4247" s="18">
        <v>43</v>
      </c>
      <c r="D4247" s="18">
        <v>61</v>
      </c>
      <c r="E4247" s="18">
        <v>76</v>
      </c>
      <c r="F4247" s="62"/>
      <c r="G4247" s="62"/>
      <c r="H4247" s="62"/>
      <c r="I4247" s="62"/>
      <c r="J4247" s="62"/>
      <c r="K4247" s="69"/>
      <c r="L4247" s="111" t="s">
        <v>78</v>
      </c>
      <c r="M4247" s="103" t="e">
        <f>#REF!</f>
        <v>#REF!</v>
      </c>
      <c r="N4247" s="103" t="e">
        <f>IF(M4247=0,"",CHOOSE(M4247,"24","43","61","76","76","手入力箇所","手入力箇所","手入力箇所","手入力箇所","手入力箇所","手入力箇所","手入力箇所","手入力箇所","手入力箇所","手入力箇所"))</f>
        <v>#REF!</v>
      </c>
    </row>
    <row r="4248" spans="1:14" ht="27" thickBot="1" x14ac:dyDescent="0.25">
      <c r="A4248" s="31" t="s">
        <v>79</v>
      </c>
      <c r="B4248" s="18">
        <v>54</v>
      </c>
      <c r="C4248" s="18">
        <v>77</v>
      </c>
      <c r="D4248" s="18">
        <v>94</v>
      </c>
      <c r="E4248" s="18">
        <v>107</v>
      </c>
      <c r="F4248" s="62"/>
      <c r="G4248" s="62"/>
      <c r="H4248" s="62"/>
      <c r="I4248" s="62"/>
      <c r="J4248" s="62"/>
      <c r="K4248" s="69"/>
      <c r="L4248" s="111" t="s">
        <v>79</v>
      </c>
      <c r="M4248" s="103" t="e">
        <f>#REF!</f>
        <v>#REF!</v>
      </c>
      <c r="N4248" s="103" t="e">
        <f>IF(M4248=0,"",CHOOSE(M4248,"54","77","94","107","107","手入力箇所","手入力箇所","手入力箇所","手入力箇所","手入力箇所","手入力箇所","手入力箇所","手入力箇所","手入力箇所","手入力箇所"))</f>
        <v>#REF!</v>
      </c>
    </row>
    <row r="4249" spans="1:14" ht="40.200000000000003" thickBot="1" x14ac:dyDescent="0.25">
      <c r="A4249" s="31" t="s">
        <v>80</v>
      </c>
      <c r="B4249" s="18">
        <v>49</v>
      </c>
      <c r="C4249" s="18">
        <v>53</v>
      </c>
      <c r="D4249" s="18">
        <v>55</v>
      </c>
      <c r="E4249" s="18">
        <v>56</v>
      </c>
      <c r="F4249" s="62"/>
      <c r="G4249" s="62"/>
      <c r="H4249" s="62"/>
      <c r="I4249" s="62"/>
      <c r="J4249" s="62"/>
      <c r="K4249" s="69"/>
      <c r="L4249" s="111" t="s">
        <v>80</v>
      </c>
      <c r="M4249" s="103" t="e">
        <f>#REF!</f>
        <v>#REF!</v>
      </c>
      <c r="N4249" s="103" t="e">
        <f>IF(M4249=0,"",CHOOSE(M4249,"49","53","55","56","56","手入力箇所","手入力箇所","手入力箇所","手入力箇所","手入力箇所","手入力箇所","手入力箇所","手入力箇所","手入力箇所","手入力箇所"))</f>
        <v>#REF!</v>
      </c>
    </row>
    <row r="4250" spans="1:14" ht="40.200000000000003" thickBot="1" x14ac:dyDescent="0.25">
      <c r="A4250" s="38" t="s">
        <v>81</v>
      </c>
      <c r="B4250" s="35">
        <v>232</v>
      </c>
      <c r="C4250" s="35">
        <v>232</v>
      </c>
      <c r="D4250" s="36"/>
      <c r="E4250" s="36"/>
      <c r="F4250" s="36"/>
      <c r="G4250" s="36"/>
      <c r="H4250" s="36"/>
      <c r="I4250" s="36"/>
      <c r="J4250" s="36"/>
      <c r="K4250" s="67"/>
      <c r="L4250" s="111" t="s">
        <v>81</v>
      </c>
      <c r="M4250" s="103" t="e">
        <f>#REF!</f>
        <v>#REF!</v>
      </c>
      <c r="N4250" s="103" t="e">
        <f>IF(M4250=0,"",CHOOSE(M4250,"232","232","手入力箇所","手入力箇所","手入力箇所","手入力箇所","手入力箇所","手入力箇所","手入力箇所","手入力箇所","手入力箇所","手入力箇所"))</f>
        <v>#REF!</v>
      </c>
    </row>
    <row r="4251" spans="1:14" ht="13.8" thickBot="1" x14ac:dyDescent="0.25">
      <c r="A4251" s="39" t="s">
        <v>82</v>
      </c>
      <c r="B4251" s="17">
        <v>6</v>
      </c>
      <c r="C4251" s="17">
        <v>9</v>
      </c>
      <c r="D4251" s="17">
        <v>11</v>
      </c>
      <c r="E4251" s="17">
        <v>13</v>
      </c>
      <c r="F4251" s="17">
        <v>18</v>
      </c>
      <c r="G4251" s="17">
        <v>26</v>
      </c>
      <c r="H4251" s="17">
        <v>35</v>
      </c>
      <c r="I4251" s="17">
        <v>43</v>
      </c>
      <c r="J4251" s="17">
        <v>49</v>
      </c>
      <c r="K4251" s="70"/>
      <c r="L4251" s="111" t="s">
        <v>82</v>
      </c>
      <c r="M4251" s="103" t="e">
        <f>#REF!</f>
        <v>#REF!</v>
      </c>
      <c r="N4251" s="103" t="e">
        <f>IF(M4251=0,"",CHOOSE(M4251,"6","9","11","13","13","18","18","18","18","18","26","26","26","26","26","26","26","26","26","26","35","35","35","35","35","35","35","35","35","35","43","43","43","43","43","43","43","43","43","43","49","49","49","49","49","49","49","49","49","49","手入力箇所","手入力箇所","手入力箇所","手入力箇所","手入力箇所","手入力箇所","手入力箇所","手入力箇所","手入力箇所","手入力箇所"))</f>
        <v>#REF!</v>
      </c>
    </row>
    <row r="4252" spans="1:14" ht="13.8" thickBot="1" x14ac:dyDescent="0.25">
      <c r="A4252" s="31" t="s">
        <v>83</v>
      </c>
      <c r="B4252" s="18">
        <v>6</v>
      </c>
      <c r="C4252" s="18">
        <v>10</v>
      </c>
      <c r="D4252" s="18">
        <v>14</v>
      </c>
      <c r="E4252" s="18">
        <v>17</v>
      </c>
      <c r="F4252" s="18">
        <v>29</v>
      </c>
      <c r="G4252" s="18">
        <v>50</v>
      </c>
      <c r="H4252" s="18">
        <v>76</v>
      </c>
      <c r="I4252" s="18">
        <v>100</v>
      </c>
      <c r="J4252" s="18">
        <v>123</v>
      </c>
      <c r="K4252" s="69"/>
      <c r="L4252" s="111" t="s">
        <v>83</v>
      </c>
      <c r="M4252" s="103" t="e">
        <f>#REF!</f>
        <v>#REF!</v>
      </c>
      <c r="N4252" s="103" t="e">
        <f>IF(M4252=0,"",CHOOSE(M4252,"6","10","14","17","17","29","29","29","29","29","50","50","50","50","50","50","50","50","50","50","76","76","76","76","76","76","76","76","76","76","100","100","100","100","100","100","100","100","100","100","123","123","123","123","123","123","123","123","123","123","手入力箇所","手入力箇所","手入力箇所","手入力箇所","手入力箇所","手入力箇所","手入力箇所","手入力箇所","手入力箇所"))</f>
        <v>#REF!</v>
      </c>
    </row>
    <row r="4253" spans="1:14" ht="27" thickBot="1" x14ac:dyDescent="0.25">
      <c r="A4253" s="32" t="s">
        <v>84</v>
      </c>
      <c r="B4253" s="20">
        <v>9</v>
      </c>
      <c r="C4253" s="20">
        <v>15</v>
      </c>
      <c r="D4253" s="20">
        <v>20</v>
      </c>
      <c r="E4253" s="20">
        <v>24</v>
      </c>
      <c r="F4253" s="20">
        <v>39</v>
      </c>
      <c r="G4253" s="20">
        <v>65</v>
      </c>
      <c r="H4253" s="63"/>
      <c r="I4253" s="63"/>
      <c r="J4253" s="63"/>
      <c r="K4253" s="106"/>
      <c r="L4253" s="111" t="s">
        <v>84</v>
      </c>
      <c r="M4253" s="103" t="e">
        <f>#REF!</f>
        <v>#REF!</v>
      </c>
      <c r="N4253" s="103" t="e">
        <f>IF(M4253=0,"",CHOOSE(M4253,"9","15","20","24","24","39","39","39","39","39","65","65","65","65","65","65","65","65","65","65","手入力箇所","手入力箇所","手入力箇所","手入力箇所","手入力箇所","手入力箇所","手入力箇所","手入力箇所","手入力箇所","手入力箇所"))</f>
        <v>#REF!</v>
      </c>
    </row>
    <row r="4256" spans="1:14" ht="13.8" thickBot="1" x14ac:dyDescent="0.25"/>
    <row r="4257" spans="1:14" ht="13.8" thickBot="1" x14ac:dyDescent="0.25">
      <c r="A4257" s="688" t="e">
        <f>#REF!</f>
        <v>#REF!</v>
      </c>
      <c r="B4257" s="688"/>
      <c r="C4257" s="688"/>
      <c r="D4257" s="689" t="s">
        <v>192</v>
      </c>
      <c r="E4257" s="689"/>
      <c r="F4257" s="689"/>
      <c r="G4257" s="689"/>
      <c r="H4257" s="689"/>
      <c r="I4257" s="689"/>
      <c r="J4257" s="689"/>
      <c r="K4257" s="689"/>
      <c r="L4257" s="689"/>
      <c r="M4257" s="689"/>
      <c r="N4257" s="689"/>
    </row>
    <row r="4258" spans="1:14" ht="13.8" thickBot="1" x14ac:dyDescent="0.25">
      <c r="A4258" s="65"/>
      <c r="B4258" s="33">
        <v>1</v>
      </c>
      <c r="C4258" s="24">
        <v>2</v>
      </c>
      <c r="D4258" s="24">
        <v>3</v>
      </c>
      <c r="E4258" s="24" t="s">
        <v>58</v>
      </c>
      <c r="F4258" s="24" t="s">
        <v>59</v>
      </c>
      <c r="G4258" s="24" t="s">
        <v>60</v>
      </c>
      <c r="H4258" s="24" t="s">
        <v>61</v>
      </c>
      <c r="I4258" s="24" t="s">
        <v>62</v>
      </c>
      <c r="J4258" s="24" t="s">
        <v>194</v>
      </c>
      <c r="K4258" s="25" t="s">
        <v>85</v>
      </c>
      <c r="L4258" s="105" t="s">
        <v>189</v>
      </c>
      <c r="M4258" s="105" t="s">
        <v>188</v>
      </c>
      <c r="N4258" s="105" t="s">
        <v>51</v>
      </c>
    </row>
    <row r="4259" spans="1:14" ht="13.8" thickBot="1" x14ac:dyDescent="0.25">
      <c r="A4259" s="26" t="s">
        <v>56</v>
      </c>
      <c r="B4259" s="22">
        <v>5</v>
      </c>
      <c r="C4259" s="22">
        <v>7</v>
      </c>
      <c r="D4259" s="22">
        <v>8</v>
      </c>
      <c r="E4259" s="22">
        <v>8</v>
      </c>
      <c r="F4259" s="22">
        <v>10</v>
      </c>
      <c r="G4259" s="22">
        <v>13</v>
      </c>
      <c r="H4259" s="22">
        <v>16</v>
      </c>
      <c r="I4259" s="22"/>
      <c r="J4259" s="23"/>
      <c r="K4259" s="1"/>
      <c r="L4259" s="26" t="s">
        <v>56</v>
      </c>
      <c r="M4259" s="104" t="e">
        <f>#REF!</f>
        <v>#REF!</v>
      </c>
      <c r="N4259" s="112" t="e">
        <f>IF(M4259=0,"",CHOOSE(M4259,"5","7","8","8","8","10","10","10","10","10","13","13","13","13","13","13","13","13","13","13","16","16","16","16","16","16","16","16","16","16","16","手入力箇所","手入力箇所","手入力箇所","手入力箇所","手入力箇所","手入力箇所","手入力箇所","手入力箇所","手入力箇所","手入力箇所"))</f>
        <v>#REF!</v>
      </c>
    </row>
    <row r="4260" spans="1:14" ht="13.8" thickBot="1" x14ac:dyDescent="0.25">
      <c r="A4260" s="27" t="s">
        <v>57</v>
      </c>
      <c r="B4260" s="18">
        <v>5</v>
      </c>
      <c r="C4260" s="18">
        <v>7</v>
      </c>
      <c r="D4260" s="18">
        <v>8</v>
      </c>
      <c r="E4260" s="18">
        <v>9</v>
      </c>
      <c r="F4260" s="18">
        <v>12</v>
      </c>
      <c r="G4260" s="18">
        <v>16</v>
      </c>
      <c r="H4260" s="18"/>
      <c r="I4260" s="18"/>
      <c r="J4260" s="62"/>
      <c r="K4260" s="19"/>
      <c r="L4260" s="27" t="s">
        <v>57</v>
      </c>
      <c r="M4260" s="104" t="e">
        <f>#REF!</f>
        <v>#REF!</v>
      </c>
      <c r="N4260" s="113" t="e">
        <f>IF(M4260=0,"",CHOOSE(M4260,"5","7","8","9","9","12","12","12","12","12","16","16","16","16","16","16","16","16","16","16","手入力箇所","手入力箇所","手入力箇所","手入力箇所","手入力箇所","手入力箇所","手入力箇所","手入力箇所","手入力箇所","手入力箇所"))</f>
        <v>#REF!</v>
      </c>
    </row>
    <row r="4261" spans="1:14" ht="48.6" thickBot="1" x14ac:dyDescent="0.25">
      <c r="A4261" s="28" t="s">
        <v>64</v>
      </c>
      <c r="B4261" s="18">
        <v>6</v>
      </c>
      <c r="C4261" s="18"/>
      <c r="D4261" s="18"/>
      <c r="E4261" s="18"/>
      <c r="F4261" s="18"/>
      <c r="G4261" s="18"/>
      <c r="H4261" s="18"/>
      <c r="I4261" s="18"/>
      <c r="J4261" s="62"/>
      <c r="K4261" s="19"/>
      <c r="L4261" s="28" t="s">
        <v>64</v>
      </c>
      <c r="M4261" s="104" t="e">
        <f>#REF!</f>
        <v>#REF!</v>
      </c>
      <c r="N4261" s="113" t="e">
        <f>IF(M4261=0,"",CHOOSE(M4261,"6","手入力箇所","手入力箇所","手入力箇所","手入力箇所","手入力箇所","手入力箇所","手入力箇所","手入力箇所","手入力箇所","手入力箇所","",""))</f>
        <v>#REF!</v>
      </c>
    </row>
    <row r="4262" spans="1:14" ht="48.6" thickBot="1" x14ac:dyDescent="0.25">
      <c r="A4262" s="28" t="s">
        <v>65</v>
      </c>
      <c r="B4262" s="18">
        <v>6</v>
      </c>
      <c r="C4262" s="18"/>
      <c r="D4262" s="18"/>
      <c r="E4262" s="18"/>
      <c r="F4262" s="18"/>
      <c r="G4262" s="18"/>
      <c r="H4262" s="18"/>
      <c r="I4262" s="18"/>
      <c r="J4262" s="62"/>
      <c r="K4262" s="19"/>
      <c r="L4262" s="28" t="s">
        <v>65</v>
      </c>
      <c r="M4262" s="104" t="e">
        <f>#REF!</f>
        <v>#REF!</v>
      </c>
      <c r="N4262" s="113" t="e">
        <f>IF(M4262=0,"",CHOOSE(M4262,"6","手入力箇所","手入力箇所","手入力箇所","手入力箇所","手入力箇所","手入力箇所","手入力箇所","手入力箇所","手入力箇所","手入力箇所","",""))</f>
        <v>#REF!</v>
      </c>
    </row>
    <row r="4263" spans="1:14" ht="24.6" thickBot="1" x14ac:dyDescent="0.25">
      <c r="A4263" s="28" t="s">
        <v>66</v>
      </c>
      <c r="B4263" s="18">
        <v>5</v>
      </c>
      <c r="C4263" s="18">
        <v>7</v>
      </c>
      <c r="D4263" s="18">
        <v>8</v>
      </c>
      <c r="E4263" s="18">
        <v>9</v>
      </c>
      <c r="F4263" s="18">
        <v>12</v>
      </c>
      <c r="G4263" s="18"/>
      <c r="H4263" s="18"/>
      <c r="I4263" s="18"/>
      <c r="J4263" s="62"/>
      <c r="K4263" s="19"/>
      <c r="L4263" s="28" t="s">
        <v>66</v>
      </c>
      <c r="M4263" s="104" t="e">
        <f>#REF!</f>
        <v>#REF!</v>
      </c>
      <c r="N4263" s="113" t="e">
        <f>IF(M4263=0,"",CHOOSE(M4263,"5","7","8","9","9","12","12","12","12","12","手入力箇所","手入力箇所","手入力箇所","手入力箇所","手入力箇所","手入力箇所","手入力箇所","手入力箇所","手入力箇所","手入力箇所"))</f>
        <v>#REF!</v>
      </c>
    </row>
    <row r="4264" spans="1:14" ht="36.6" thickBot="1" x14ac:dyDescent="0.25">
      <c r="A4264" s="28" t="s">
        <v>67</v>
      </c>
      <c r="B4264" s="18">
        <v>4</v>
      </c>
      <c r="C4264" s="18">
        <v>5</v>
      </c>
      <c r="D4264" s="18">
        <v>5</v>
      </c>
      <c r="E4264" s="18">
        <v>6</v>
      </c>
      <c r="F4264" s="18"/>
      <c r="G4264" s="18"/>
      <c r="H4264" s="18"/>
      <c r="I4264" s="18"/>
      <c r="J4264" s="62"/>
      <c r="K4264" s="19"/>
      <c r="L4264" s="28" t="s">
        <v>67</v>
      </c>
      <c r="M4264" s="104" t="e">
        <f>#REF!</f>
        <v>#REF!</v>
      </c>
      <c r="N4264" s="113" t="e">
        <f>IF(M4264=0,"",CHOOSE(M4264,"4","5","5","6","6","手入力箇所","手入力箇所","手入力箇所","手入力箇所","手入力箇所","手入力箇所","手入力箇所","手入力箇所","手入力箇所","手入力箇所"))</f>
        <v>#REF!</v>
      </c>
    </row>
    <row r="4265" spans="1:14" ht="24.6" thickBot="1" x14ac:dyDescent="0.25">
      <c r="A4265" s="28" t="s">
        <v>68</v>
      </c>
      <c r="B4265" s="18">
        <v>12</v>
      </c>
      <c r="C4265" s="18">
        <v>12</v>
      </c>
      <c r="D4265" s="18">
        <v>12</v>
      </c>
      <c r="E4265" s="18">
        <v>12</v>
      </c>
      <c r="F4265" s="18">
        <v>12</v>
      </c>
      <c r="G4265" s="18">
        <v>12</v>
      </c>
      <c r="H4265" s="18">
        <v>12</v>
      </c>
      <c r="I4265" s="18"/>
      <c r="J4265" s="62"/>
      <c r="K4265" s="19"/>
      <c r="L4265" s="28" t="s">
        <v>68</v>
      </c>
      <c r="M4265" s="104" t="e">
        <f>#REF!</f>
        <v>#REF!</v>
      </c>
      <c r="N4265" s="113" t="e">
        <f>IF(M4265=0,"",CHOOSE(M4265,"12","12","12","12","12","12","12","12","12","12","12","12","12","12","12","12","12","12","12","12","12","12","12","12","12","12","12","12","12","12","手入力箇所","手入力箇所","手入力箇所","手入力箇所","手入力箇所","手入力箇所","手入力箇所","手入力箇所","手入力箇所","手入力箇所"))</f>
        <v>#REF!</v>
      </c>
    </row>
    <row r="4266" spans="1:14" ht="36.6" thickBot="1" x14ac:dyDescent="0.25">
      <c r="A4266" s="28" t="s">
        <v>69</v>
      </c>
      <c r="B4266" s="18">
        <v>7</v>
      </c>
      <c r="C4266" s="18">
        <v>7</v>
      </c>
      <c r="D4266" s="18">
        <v>7</v>
      </c>
      <c r="E4266" s="18">
        <v>7</v>
      </c>
      <c r="F4266" s="18">
        <v>7</v>
      </c>
      <c r="G4266" s="18"/>
      <c r="H4266" s="18"/>
      <c r="I4266" s="18"/>
      <c r="J4266" s="62"/>
      <c r="K4266" s="19"/>
      <c r="L4266" s="28" t="s">
        <v>69</v>
      </c>
      <c r="M4266" s="104" t="e">
        <f>#REF!</f>
        <v>#REF!</v>
      </c>
      <c r="N4266" s="113" t="e">
        <f>IF(M4266=0,"",CHOOSE(M4266,"7","7","7","7","7","7","7","7","7","7","手入力箇所","手入力箇所","手入力箇所","手入力箇所","手入力箇所","手入力箇所","手入力箇所","手入力箇所","手入力箇所","手入力箇所"))</f>
        <v>#REF!</v>
      </c>
    </row>
    <row r="4267" spans="1:14" ht="13.8" thickBot="1" x14ac:dyDescent="0.25">
      <c r="A4267" s="27" t="s">
        <v>63</v>
      </c>
      <c r="B4267" s="18">
        <v>4</v>
      </c>
      <c r="C4267" s="18">
        <v>5</v>
      </c>
      <c r="D4267" s="18">
        <v>7</v>
      </c>
      <c r="E4267" s="18">
        <v>8</v>
      </c>
      <c r="F4267" s="18">
        <v>11</v>
      </c>
      <c r="G4267" s="18">
        <v>16</v>
      </c>
      <c r="H4267" s="18">
        <v>22</v>
      </c>
      <c r="I4267" s="18">
        <v>26</v>
      </c>
      <c r="J4267" s="18">
        <v>31</v>
      </c>
      <c r="K4267" s="19"/>
      <c r="L4267" s="27" t="s">
        <v>63</v>
      </c>
      <c r="M4267" s="104" t="e">
        <f>#REF!</f>
        <v>#REF!</v>
      </c>
      <c r="N4267" s="113" t="e">
        <f>IF(M4267=0,"",CHOOSE(M4267,"4","5","7","8","8","11","11","11","11","11","16","16","16","16","16","16","16","16","16","16","22","22","22","22","22","22","22","22","22","22","26","26","26","26","26","26","26","26","26","26","31","31","31","31","31","31","31","31","31","31","31","手入力箇所","手入力箇所","手入力箇所","手入力箇所","手入力箇所","手入力箇所","手入力箇所","手入力箇所","手入力箇所","手入力箇所"))</f>
        <v>#REF!</v>
      </c>
    </row>
    <row r="4268" spans="1:14" ht="24.6" thickBot="1" x14ac:dyDescent="0.25">
      <c r="A4268" s="28" t="s">
        <v>70</v>
      </c>
      <c r="B4268" s="18">
        <v>5</v>
      </c>
      <c r="C4268" s="18">
        <v>6</v>
      </c>
      <c r="D4268" s="18">
        <v>7</v>
      </c>
      <c r="E4268" s="18"/>
      <c r="F4268" s="18"/>
      <c r="G4268" s="18"/>
      <c r="H4268" s="18"/>
      <c r="I4268" s="18"/>
      <c r="J4268" s="62"/>
      <c r="K4268" s="19"/>
      <c r="L4268" s="28" t="s">
        <v>70</v>
      </c>
      <c r="M4268" s="104" t="e">
        <f>#REF!</f>
        <v>#REF!</v>
      </c>
      <c r="N4268" s="113" t="e">
        <f>IF(M4268=0,"",CHOOSE(M4268,"5","6","7","手入力箇所","手入力箇所","手入力箇所","手入力箇所","手入力箇所","手入力箇所","手入力箇所","手入力箇所","手入力箇所","手入力箇所"))</f>
        <v>#REF!</v>
      </c>
    </row>
    <row r="4269" spans="1:14" ht="13.8" thickBot="1" x14ac:dyDescent="0.25">
      <c r="A4269" s="29" t="s">
        <v>71</v>
      </c>
      <c r="B4269" s="18">
        <v>3</v>
      </c>
      <c r="C4269" s="18">
        <v>6</v>
      </c>
      <c r="D4269" s="18">
        <v>19</v>
      </c>
      <c r="E4269" s="18"/>
      <c r="F4269" s="18"/>
      <c r="G4269" s="18"/>
      <c r="H4269" s="18"/>
      <c r="I4269" s="18"/>
      <c r="J4269" s="62"/>
      <c r="K4269" s="19"/>
      <c r="L4269" s="29" t="s">
        <v>71</v>
      </c>
      <c r="M4269" s="104" t="e">
        <f>#REF!</f>
        <v>#REF!</v>
      </c>
      <c r="N4269" s="113" t="e">
        <f>IF(M4269=0,"",CHOOSE(M4269,"3","6","19","手入力箇所","手入力箇所","手入力箇所","手入力箇所","手入力箇所","手入力箇所","手入力箇所","手入力箇所","手入力箇所","手入力箇所"))</f>
        <v>#REF!</v>
      </c>
    </row>
    <row r="4270" spans="1:14" ht="13.8" thickBot="1" x14ac:dyDescent="0.25">
      <c r="A4270" s="29" t="s">
        <v>72</v>
      </c>
      <c r="B4270" s="18">
        <v>1</v>
      </c>
      <c r="C4270" s="18">
        <v>3</v>
      </c>
      <c r="D4270" s="18">
        <v>5</v>
      </c>
      <c r="E4270" s="18">
        <v>9</v>
      </c>
      <c r="F4270" s="18">
        <v>26</v>
      </c>
      <c r="G4270" s="18"/>
      <c r="H4270" s="18"/>
      <c r="I4270" s="18"/>
      <c r="J4270" s="62"/>
      <c r="K4270" s="19"/>
      <c r="L4270" s="29" t="s">
        <v>72</v>
      </c>
      <c r="M4270" s="104" t="e">
        <f>#REF!</f>
        <v>#REF!</v>
      </c>
      <c r="N4270" s="113" t="e">
        <f>IF(M4270=0,"",CHOOSE(M4270,"1","3","5","9","9","26","26","26","26","26","手入力箇所","手入力箇所","手入力箇所","手入力箇所","手入力箇所","手入力箇所","手入力箇所","手入力箇所","手入力箇所","手入力箇所"))</f>
        <v>#REF!</v>
      </c>
    </row>
    <row r="4271" spans="1:14" ht="13.8" thickBot="1" x14ac:dyDescent="0.25">
      <c r="A4271" s="29" t="s">
        <v>73</v>
      </c>
      <c r="B4271" s="18">
        <v>4</v>
      </c>
      <c r="C4271" s="18">
        <v>11</v>
      </c>
      <c r="D4271" s="18">
        <v>20</v>
      </c>
      <c r="E4271" s="18">
        <v>33</v>
      </c>
      <c r="F4271" s="18"/>
      <c r="G4271" s="18"/>
      <c r="H4271" s="18"/>
      <c r="I4271" s="18"/>
      <c r="J4271" s="62"/>
      <c r="K4271" s="19"/>
      <c r="L4271" s="29" t="s">
        <v>73</v>
      </c>
      <c r="M4271" s="104" t="e">
        <f>#REF!</f>
        <v>#REF!</v>
      </c>
      <c r="N4271" s="113" t="e">
        <f>IF(M4271=0,"",CHOOSE(M4271,"4","11","20","33","33","手入力箇所","手入力箇所","手入力箇所","手入力箇所","手入力箇所","手入力箇所","手入力箇所","手入力箇所","手入力箇所","手入力箇所"))</f>
        <v>#REF!</v>
      </c>
    </row>
    <row r="4272" spans="1:14" ht="37.200000000000003" thickBot="1" x14ac:dyDescent="0.25">
      <c r="A4272" s="30" t="s">
        <v>74</v>
      </c>
      <c r="B4272" s="18">
        <v>4</v>
      </c>
      <c r="C4272" s="18">
        <v>6</v>
      </c>
      <c r="D4272" s="18">
        <v>8</v>
      </c>
      <c r="E4272" s="18">
        <v>10</v>
      </c>
      <c r="F4272" s="18">
        <v>15</v>
      </c>
      <c r="G4272" s="18">
        <v>23</v>
      </c>
      <c r="H4272" s="18">
        <v>33</v>
      </c>
      <c r="I4272" s="18"/>
      <c r="J4272" s="62"/>
      <c r="K4272" s="19"/>
      <c r="L4272" s="30" t="s">
        <v>74</v>
      </c>
      <c r="M4272" s="104" t="e">
        <f>#REF!</f>
        <v>#REF!</v>
      </c>
      <c r="N4272" s="113" t="e">
        <f>IF(M4272=0,"",CHOOSE(M4272,"4","6","8","10","10","15","15","15","15","15","23","23","23","23","23","23","23","23","23","23","33","33","33","33","33","33","33","33","33","33","手入力箇所","手入力箇所","手入力箇所","手入力箇所","手入力箇所","手入力箇所","手入力箇所","手入力箇所","手入力箇所","手入力箇所"))</f>
        <v>#REF!</v>
      </c>
    </row>
    <row r="4273" spans="1:14" ht="13.8" thickBot="1" x14ac:dyDescent="0.25">
      <c r="A4273" s="29" t="s">
        <v>75</v>
      </c>
      <c r="B4273" s="18">
        <v>6</v>
      </c>
      <c r="C4273" s="18">
        <v>14</v>
      </c>
      <c r="D4273" s="18">
        <v>25</v>
      </c>
      <c r="E4273" s="18">
        <v>39</v>
      </c>
      <c r="F4273" s="18"/>
      <c r="G4273" s="18"/>
      <c r="H4273" s="18"/>
      <c r="I4273" s="18"/>
      <c r="J4273" s="62"/>
      <c r="K4273" s="19"/>
      <c r="L4273" s="29" t="s">
        <v>75</v>
      </c>
      <c r="M4273" s="104" t="e">
        <f>#REF!</f>
        <v>#REF!</v>
      </c>
      <c r="N4273" s="113" t="e">
        <f>IF(M4273=0,"",CHOOSE(M4273,"6","14","25","39","39","手入力箇所","手入力箇所","手入力箇所","手入力箇所","手入力箇所","手入力箇所","手入力箇所","手入力箇所","手入力箇所","手入力箇所"))</f>
        <v>#REF!</v>
      </c>
    </row>
    <row r="4274" spans="1:14" ht="37.200000000000003" thickBot="1" x14ac:dyDescent="0.25">
      <c r="A4274" s="30" t="s">
        <v>76</v>
      </c>
      <c r="B4274" s="18">
        <v>2</v>
      </c>
      <c r="C4274" s="18">
        <v>3</v>
      </c>
      <c r="D4274" s="18">
        <v>6</v>
      </c>
      <c r="E4274" s="18">
        <v>9</v>
      </c>
      <c r="F4274" s="18"/>
      <c r="G4274" s="18"/>
      <c r="H4274" s="18"/>
      <c r="I4274" s="18"/>
      <c r="J4274" s="62"/>
      <c r="K4274" s="19"/>
      <c r="L4274" s="30" t="s">
        <v>76</v>
      </c>
      <c r="M4274" s="104" t="e">
        <f>#REF!</f>
        <v>#REF!</v>
      </c>
      <c r="N4274" s="113" t="e">
        <f>IF(M4274=0,"",CHOOSE(M4274,"2","3","6","9","9","手入力箇所","手入力箇所","手入力箇所","手入力箇所","手入力箇所","手入力箇所","手入力箇所","手入力箇所","手入力箇所","手入力箇所"))</f>
        <v>#REF!</v>
      </c>
    </row>
    <row r="4275" spans="1:14" ht="27" thickBot="1" x14ac:dyDescent="0.25">
      <c r="A4275" s="31" t="s">
        <v>77</v>
      </c>
      <c r="B4275" s="18">
        <v>12</v>
      </c>
      <c r="C4275" s="18">
        <v>18</v>
      </c>
      <c r="D4275" s="18">
        <v>22</v>
      </c>
      <c r="E4275" s="18">
        <v>26</v>
      </c>
      <c r="F4275" s="62"/>
      <c r="G4275" s="62"/>
      <c r="H4275" s="62"/>
      <c r="I4275" s="62"/>
      <c r="J4275" s="62"/>
      <c r="K4275" s="19"/>
      <c r="L4275" s="31" t="s">
        <v>77</v>
      </c>
      <c r="M4275" s="104" t="e">
        <f>#REF!</f>
        <v>#REF!</v>
      </c>
      <c r="N4275" s="113" t="e">
        <f>IF(M4275=0,"",CHOOSE(M4275,"12","18","22","26","26","手入力箇所","手入力箇所","手入力箇所","手入力箇所","手入力箇所","手入力箇所","手入力箇所","手入力箇所","手入力箇所","手入力箇所"))</f>
        <v>#REF!</v>
      </c>
    </row>
    <row r="4276" spans="1:14" ht="40.200000000000003" thickBot="1" x14ac:dyDescent="0.25">
      <c r="A4276" s="31" t="s">
        <v>78</v>
      </c>
      <c r="B4276" s="18">
        <v>5</v>
      </c>
      <c r="C4276" s="18">
        <v>8</v>
      </c>
      <c r="D4276" s="18">
        <v>11</v>
      </c>
      <c r="E4276" s="18">
        <v>14</v>
      </c>
      <c r="F4276" s="62"/>
      <c r="G4276" s="62"/>
      <c r="H4276" s="62"/>
      <c r="I4276" s="62"/>
      <c r="J4276" s="62"/>
      <c r="K4276" s="19"/>
      <c r="L4276" s="31" t="s">
        <v>78</v>
      </c>
      <c r="M4276" s="104" t="e">
        <f>#REF!</f>
        <v>#REF!</v>
      </c>
      <c r="N4276" s="113" t="e">
        <f>IF(M4276=0,"",CHOOSE(M4276,"5","8","11","14","14","手入力箇所","手入力箇所","手入力箇所","手入力箇所","手入力箇所","手入力箇所","手入力箇所","手入力箇所","手入力箇所","手入力箇所"))</f>
        <v>#REF!</v>
      </c>
    </row>
    <row r="4277" spans="1:14" ht="27" thickBot="1" x14ac:dyDescent="0.25">
      <c r="A4277" s="31" t="s">
        <v>79</v>
      </c>
      <c r="B4277" s="18">
        <v>6</v>
      </c>
      <c r="C4277" s="18">
        <v>11</v>
      </c>
      <c r="D4277" s="18">
        <v>16</v>
      </c>
      <c r="E4277" s="18">
        <v>21</v>
      </c>
      <c r="F4277" s="62"/>
      <c r="G4277" s="62"/>
      <c r="H4277" s="62"/>
      <c r="I4277" s="62"/>
      <c r="J4277" s="62"/>
      <c r="K4277" s="19"/>
      <c r="L4277" s="31" t="s">
        <v>79</v>
      </c>
      <c r="M4277" s="104" t="e">
        <f>#REF!</f>
        <v>#REF!</v>
      </c>
      <c r="N4277" s="113" t="e">
        <f>IF(M4277=0,"",CHOOSE(M4277,"6","11","16","21","21","手入力箇所","手入力箇所","手入力箇所","手入力箇所","手入力箇所","手入力箇所","手入力箇所","手入力箇所","手入力箇所"))</f>
        <v>#REF!</v>
      </c>
    </row>
    <row r="4278" spans="1:14" ht="40.200000000000003" thickBot="1" x14ac:dyDescent="0.25">
      <c r="A4278" s="31" t="s">
        <v>80</v>
      </c>
      <c r="B4278" s="18">
        <v>5</v>
      </c>
      <c r="C4278" s="18">
        <v>7</v>
      </c>
      <c r="D4278" s="18">
        <v>9</v>
      </c>
      <c r="E4278" s="18">
        <v>10</v>
      </c>
      <c r="F4278" s="62"/>
      <c r="G4278" s="62"/>
      <c r="H4278" s="62"/>
      <c r="I4278" s="62"/>
      <c r="J4278" s="62"/>
      <c r="K4278" s="19"/>
      <c r="L4278" s="31" t="s">
        <v>80</v>
      </c>
      <c r="M4278" s="104" t="e">
        <f>#REF!</f>
        <v>#REF!</v>
      </c>
      <c r="N4278" s="113" t="e">
        <f>IF(M4278=0,"",CHOOSE(M4278,"5","7","9","10","10","手入力箇所","手入力箇所","手入力箇所","手入力箇所","手入力箇所","手入力箇所","手入力箇所","手入力箇所","手入力箇所"))</f>
        <v>#REF!</v>
      </c>
    </row>
    <row r="4279" spans="1:14" ht="40.200000000000003" thickBot="1" x14ac:dyDescent="0.25">
      <c r="A4279" s="31" t="s">
        <v>81</v>
      </c>
      <c r="B4279" s="18">
        <v>9</v>
      </c>
      <c r="C4279" s="18">
        <v>14</v>
      </c>
      <c r="D4279" s="62"/>
      <c r="E4279" s="62"/>
      <c r="F4279" s="62"/>
      <c r="G4279" s="62"/>
      <c r="H4279" s="62"/>
      <c r="I4279" s="62"/>
      <c r="J4279" s="62"/>
      <c r="K4279" s="19"/>
      <c r="L4279" s="31" t="s">
        <v>81</v>
      </c>
      <c r="M4279" s="104" t="e">
        <f>#REF!</f>
        <v>#REF!</v>
      </c>
      <c r="N4279" s="113" t="e">
        <f>IF(M4279=0,"",CHOOSE(M4279,"9","14","手入力箇所","手入力箇所","手入力箇所","手入力箇所","手入力箇所","手入力箇所","手入力箇所","手入力箇所","手入力箇所","手入力箇所"))</f>
        <v>#REF!</v>
      </c>
    </row>
    <row r="4280" spans="1:14" ht="13.8" thickBot="1" x14ac:dyDescent="0.25">
      <c r="A4280" s="31" t="s">
        <v>82</v>
      </c>
      <c r="B4280" s="18">
        <v>3</v>
      </c>
      <c r="C4280" s="18">
        <v>4</v>
      </c>
      <c r="D4280" s="18">
        <v>4</v>
      </c>
      <c r="E4280" s="18">
        <v>5</v>
      </c>
      <c r="F4280" s="18">
        <v>6</v>
      </c>
      <c r="G4280" s="18">
        <v>8</v>
      </c>
      <c r="H4280" s="18">
        <v>9</v>
      </c>
      <c r="I4280" s="18">
        <v>11</v>
      </c>
      <c r="J4280" s="18">
        <v>12</v>
      </c>
      <c r="K4280" s="19"/>
      <c r="L4280" s="31" t="s">
        <v>82</v>
      </c>
      <c r="M4280" s="104" t="e">
        <f>#REF!</f>
        <v>#REF!</v>
      </c>
      <c r="N4280" s="113" t="e">
        <f>IF(M4280=0,"",CHOOSE(M4280,"3","4","4","5","5","6","6","6","6","6","8","8","8","8","8","8","8","8","8","8","9","9","9","9","9","9","9","9","9","9","11","11","11","11","11","11","11","11","11","11","12","12","12","12","12","12","12","12","12","12","12","手入力箇所","手入力箇所","手入力箇所","手入力箇所","手入力箇所","手入力箇所","手入力箇所","手入力箇所","手入力箇所","手入力箇所"))</f>
        <v>#REF!</v>
      </c>
    </row>
    <row r="4281" spans="1:14" ht="13.8" thickBot="1" x14ac:dyDescent="0.25">
      <c r="A4281" s="31" t="s">
        <v>83</v>
      </c>
      <c r="B4281" s="18">
        <v>3</v>
      </c>
      <c r="C4281" s="18">
        <v>4</v>
      </c>
      <c r="D4281" s="18">
        <v>4</v>
      </c>
      <c r="E4281" s="18">
        <v>5</v>
      </c>
      <c r="F4281" s="18">
        <v>6</v>
      </c>
      <c r="G4281" s="18">
        <v>8</v>
      </c>
      <c r="H4281" s="18">
        <v>10</v>
      </c>
      <c r="I4281" s="18">
        <v>12</v>
      </c>
      <c r="J4281" s="18">
        <v>13</v>
      </c>
      <c r="K4281" s="19"/>
      <c r="L4281" s="31" t="s">
        <v>83</v>
      </c>
      <c r="M4281" s="104" t="e">
        <f>#REF!</f>
        <v>#REF!</v>
      </c>
      <c r="N4281" s="113" t="e">
        <f>IF(M4281=0,"",CHOOSE(M4281,"3","4","4","5","5","6","6","6","6","6","8","8","8","8","8","8","8","8","8","8","10","10","10","10","10","10","10","10","10","10","12","12","12","12","12","12","12","12","12","12","13","13","13","13","13","13","13","13","13","13","13","手入力箇所","手入力箇所","手入力箇所","手入力箇所","手入力箇所","手入力箇所","手入力箇所","手入力箇所","手入力箇所","手入力箇所"))</f>
        <v>#REF!</v>
      </c>
    </row>
    <row r="4282" spans="1:14" ht="27" thickBot="1" x14ac:dyDescent="0.25">
      <c r="A4282" s="32" t="s">
        <v>84</v>
      </c>
      <c r="B4282" s="20">
        <v>1</v>
      </c>
      <c r="C4282" s="20">
        <v>2</v>
      </c>
      <c r="D4282" s="20">
        <v>3</v>
      </c>
      <c r="E4282" s="20">
        <v>4</v>
      </c>
      <c r="F4282" s="20">
        <v>8</v>
      </c>
      <c r="G4282" s="20">
        <v>19</v>
      </c>
      <c r="H4282" s="63"/>
      <c r="I4282" s="63"/>
      <c r="J4282" s="63"/>
      <c r="K4282" s="21"/>
      <c r="L4282" s="32" t="s">
        <v>84</v>
      </c>
      <c r="M4282" s="104" t="e">
        <f>#REF!</f>
        <v>#REF!</v>
      </c>
      <c r="N4282" s="113" t="e">
        <f>IF(M4282=0,"",CHOOSE(M4282,"1","2","3","4","4","8","8","8","8","8","19","19","19","19","19","19","19","19","19","19","手入力箇所","手入力箇所","手入力箇所","手入力箇所","手入力箇所","手入力箇所","手入力箇所","手入力箇所","手入力箇所","手入力箇所"))</f>
        <v>#REF!</v>
      </c>
    </row>
    <row r="4283" spans="1:14" ht="13.8" thickBot="1" x14ac:dyDescent="0.25"/>
    <row r="4284" spans="1:14" ht="13.8" thickBot="1" x14ac:dyDescent="0.25">
      <c r="A4284" s="686" t="e">
        <f>A4257</f>
        <v>#REF!</v>
      </c>
      <c r="B4284" s="686"/>
      <c r="C4284" s="686"/>
      <c r="D4284" s="687" t="s">
        <v>193</v>
      </c>
      <c r="E4284" s="687"/>
      <c r="F4284" s="687"/>
      <c r="G4284" s="687"/>
      <c r="H4284" s="687"/>
      <c r="I4284" s="687"/>
      <c r="J4284" s="687"/>
      <c r="K4284" s="687"/>
      <c r="L4284" s="687"/>
      <c r="M4284" s="687"/>
      <c r="N4284" s="687"/>
    </row>
    <row r="4285" spans="1:14" ht="13.8" thickBot="1" x14ac:dyDescent="0.25">
      <c r="A4285" s="105"/>
      <c r="B4285" s="33">
        <v>1</v>
      </c>
      <c r="C4285" s="24">
        <v>2</v>
      </c>
      <c r="D4285" s="24">
        <v>3</v>
      </c>
      <c r="E4285" s="24" t="s">
        <v>58</v>
      </c>
      <c r="F4285" s="24" t="s">
        <v>59</v>
      </c>
      <c r="G4285" s="24" t="s">
        <v>60</v>
      </c>
      <c r="H4285" s="24" t="s">
        <v>61</v>
      </c>
      <c r="I4285" s="24" t="s">
        <v>62</v>
      </c>
      <c r="J4285" s="24" t="s">
        <v>194</v>
      </c>
      <c r="K4285" s="102" t="s">
        <v>85</v>
      </c>
      <c r="L4285" s="105" t="s">
        <v>189</v>
      </c>
      <c r="M4285" s="105" t="s">
        <v>188</v>
      </c>
      <c r="N4285" s="105" t="s">
        <v>51</v>
      </c>
    </row>
    <row r="4286" spans="1:14" ht="13.8" thickBot="1" x14ac:dyDescent="0.25">
      <c r="A4286" s="26" t="s">
        <v>56</v>
      </c>
      <c r="B4286" s="22">
        <v>16</v>
      </c>
      <c r="C4286" s="22">
        <v>25</v>
      </c>
      <c r="D4286" s="22">
        <v>32</v>
      </c>
      <c r="E4286" s="22">
        <v>38</v>
      </c>
      <c r="F4286" s="22">
        <v>56</v>
      </c>
      <c r="G4286" s="22">
        <v>87</v>
      </c>
      <c r="H4286" s="22">
        <v>121</v>
      </c>
      <c r="I4286" s="22"/>
      <c r="J4286" s="23"/>
      <c r="K4286" s="68"/>
      <c r="L4286" s="107" t="s">
        <v>56</v>
      </c>
      <c r="M4286" s="103" t="e">
        <f>#REF!</f>
        <v>#REF!</v>
      </c>
      <c r="N4286" s="103" t="e">
        <f>IF(M4286=0,"",CHOOSE(M4286,"16","25","32","38","38","56","56","56","56","56","87","87","87","87","87","87","87","87","87","87","121","121","121","121","121","121","121","121","121","121","手入力箇所","手入力箇所","手入力箇所","手入力箇所","手入力箇所","手入力箇所","手入力箇所","手入力箇所","手入力箇所","手入力箇所"))</f>
        <v>#REF!</v>
      </c>
    </row>
    <row r="4287" spans="1:14" ht="13.8" thickBot="1" x14ac:dyDescent="0.25">
      <c r="A4287" s="27" t="s">
        <v>57</v>
      </c>
      <c r="B4287" s="18">
        <v>25</v>
      </c>
      <c r="C4287" s="18">
        <v>33</v>
      </c>
      <c r="D4287" s="18">
        <v>40</v>
      </c>
      <c r="E4287" s="18">
        <v>45</v>
      </c>
      <c r="F4287" s="18">
        <v>58</v>
      </c>
      <c r="G4287" s="18">
        <v>79</v>
      </c>
      <c r="H4287" s="18"/>
      <c r="I4287" s="18"/>
      <c r="J4287" s="62"/>
      <c r="K4287" s="69"/>
      <c r="L4287" s="107" t="s">
        <v>57</v>
      </c>
      <c r="M4287" s="103" t="e">
        <f>#REF!</f>
        <v>#REF!</v>
      </c>
      <c r="N4287" s="103" t="e">
        <f>IF(M4287=0,"",CHOOSE(M4287,"25","33","40","45","45","58","58","58","58","58","79","79","79","79","79","79","79","79","79","79","手入力箇所","手入力箇所","手入力箇所","手入力箇所","手入力箇所","手入力箇所","手入力箇所","手入力箇所","手入力箇所","手入力箇所"))</f>
        <v>#REF!</v>
      </c>
    </row>
    <row r="4288" spans="1:14" ht="48.6" thickBot="1" x14ac:dyDescent="0.25">
      <c r="A4288" s="28" t="s">
        <v>64</v>
      </c>
      <c r="B4288" s="18">
        <v>32</v>
      </c>
      <c r="C4288" s="18"/>
      <c r="D4288" s="18"/>
      <c r="E4288" s="18"/>
      <c r="F4288" s="18"/>
      <c r="G4288" s="18"/>
      <c r="H4288" s="18"/>
      <c r="I4288" s="18"/>
      <c r="J4288" s="62"/>
      <c r="K4288" s="69"/>
      <c r="L4288" s="108" t="s">
        <v>64</v>
      </c>
      <c r="M4288" s="103" t="e">
        <f>#REF!</f>
        <v>#REF!</v>
      </c>
      <c r="N4288" s="103" t="e">
        <f>IF(M4288=0,"",CHOOSE(M4288,"32","手入力箇所","手入力箇所","手入力箇所","手入力箇所","手入力箇所","手入力箇所","手入力箇所","手入力箇所","手入力箇所","手入力箇所"))</f>
        <v>#REF!</v>
      </c>
    </row>
    <row r="4289" spans="1:14" ht="48.6" thickBot="1" x14ac:dyDescent="0.25">
      <c r="A4289" s="28" t="s">
        <v>65</v>
      </c>
      <c r="B4289" s="18">
        <v>36</v>
      </c>
      <c r="C4289" s="18"/>
      <c r="D4289" s="18"/>
      <c r="E4289" s="18"/>
      <c r="F4289" s="18"/>
      <c r="G4289" s="18"/>
      <c r="H4289" s="18"/>
      <c r="I4289" s="18"/>
      <c r="J4289" s="62"/>
      <c r="K4289" s="69"/>
      <c r="L4289" s="108" t="s">
        <v>65</v>
      </c>
      <c r="M4289" s="103" t="e">
        <f>#REF!</f>
        <v>#REF!</v>
      </c>
      <c r="N4289" s="103" t="e">
        <f>IF(M4289=0,"",CHOOSE(M4289,"36","手入力箇所","手入力箇所","手入力箇所","手入力箇所","手入力箇所","手入力箇所","手入力箇所","手入力箇所","手入力箇所","手入力箇所"))</f>
        <v>#REF!</v>
      </c>
    </row>
    <row r="4290" spans="1:14" ht="24.6" thickBot="1" x14ac:dyDescent="0.25">
      <c r="A4290" s="28" t="s">
        <v>66</v>
      </c>
      <c r="B4290" s="18">
        <v>24</v>
      </c>
      <c r="C4290" s="18">
        <v>30</v>
      </c>
      <c r="D4290" s="18">
        <v>33</v>
      </c>
      <c r="E4290" s="18">
        <v>35</v>
      </c>
      <c r="F4290" s="18">
        <v>42</v>
      </c>
      <c r="G4290" s="18"/>
      <c r="H4290" s="18"/>
      <c r="I4290" s="18"/>
      <c r="J4290" s="62"/>
      <c r="K4290" s="69"/>
      <c r="L4290" s="108" t="s">
        <v>66</v>
      </c>
      <c r="M4290" s="103" t="e">
        <f>#REF!</f>
        <v>#REF!</v>
      </c>
      <c r="N4290" s="103" t="e">
        <f>IF(M4290=0,"",CHOOSE(M4290,"24","30","33","35","35","42","42","42","42","42","手入力箇所","手入力箇所","手入力箇所","手入力箇所","手入力箇所","手入力箇所","手入力箇所","手入力箇所","手入力箇所","手入力箇所"))</f>
        <v>#REF!</v>
      </c>
    </row>
    <row r="4291" spans="1:14" ht="36.6" thickBot="1" x14ac:dyDescent="0.25">
      <c r="A4291" s="28" t="s">
        <v>67</v>
      </c>
      <c r="B4291" s="18">
        <v>7</v>
      </c>
      <c r="C4291" s="18">
        <v>12</v>
      </c>
      <c r="D4291" s="18">
        <v>16</v>
      </c>
      <c r="E4291" s="18">
        <v>19</v>
      </c>
      <c r="F4291" s="18"/>
      <c r="G4291" s="18"/>
      <c r="H4291" s="18"/>
      <c r="I4291" s="18"/>
      <c r="J4291" s="62"/>
      <c r="K4291" s="69"/>
      <c r="L4291" s="108" t="s">
        <v>67</v>
      </c>
      <c r="M4291" s="103" t="e">
        <f>#REF!</f>
        <v>#REF!</v>
      </c>
      <c r="N4291" s="103" t="e">
        <f>IF(M4291=0,"",CHOOSE(M4291,"7","12","16","19","19","手入力箇所","手入力箇所","手入力箇所","手入力箇所","手入力箇所","手入力箇所","手入力箇所","手入力箇所","手入力箇所","手入力箇所"))</f>
        <v>#REF!</v>
      </c>
    </row>
    <row r="4292" spans="1:14" ht="24.6" thickBot="1" x14ac:dyDescent="0.25">
      <c r="A4292" s="28" t="s">
        <v>68</v>
      </c>
      <c r="B4292" s="18">
        <v>21</v>
      </c>
      <c r="C4292" s="18">
        <v>35</v>
      </c>
      <c r="D4292" s="18">
        <v>48</v>
      </c>
      <c r="E4292" s="18">
        <v>59</v>
      </c>
      <c r="F4292" s="18">
        <v>94</v>
      </c>
      <c r="G4292" s="18">
        <v>159</v>
      </c>
      <c r="H4292" s="18">
        <v>235</v>
      </c>
      <c r="I4292" s="18"/>
      <c r="J4292" s="62"/>
      <c r="K4292" s="69"/>
      <c r="L4292" s="108" t="s">
        <v>68</v>
      </c>
      <c r="M4292" s="103" t="e">
        <f>#REF!</f>
        <v>#REF!</v>
      </c>
      <c r="N4292" s="103" t="e">
        <f>IF(M4292=0,"",CHOOSE(M4292,"21","35","48","59","59","94","94","94","94","94","159","159","159","159","159","159","159","159","159","159","235","235","235","235","235","235","235","235","235","235","手入力箇所","手入力箇所","手入力箇所","手入力箇所","手入力箇所","手入力箇所","手入力箇所","手入力箇所","手入力箇所","手入力箇所"))</f>
        <v>#REF!</v>
      </c>
    </row>
    <row r="4293" spans="1:14" ht="36.6" thickBot="1" x14ac:dyDescent="0.25">
      <c r="A4293" s="28" t="s">
        <v>69</v>
      </c>
      <c r="B4293" s="18">
        <v>22</v>
      </c>
      <c r="C4293" s="18">
        <v>26</v>
      </c>
      <c r="D4293" s="18">
        <v>28</v>
      </c>
      <c r="E4293" s="18">
        <v>29</v>
      </c>
      <c r="F4293" s="18">
        <v>34</v>
      </c>
      <c r="G4293" s="18"/>
      <c r="H4293" s="18"/>
      <c r="I4293" s="18"/>
      <c r="J4293" s="62"/>
      <c r="K4293" s="69"/>
      <c r="L4293" s="108" t="s">
        <v>69</v>
      </c>
      <c r="M4293" s="103" t="e">
        <f>#REF!</f>
        <v>#REF!</v>
      </c>
      <c r="N4293" s="103" t="e">
        <f>IF(M4293=0,"",CHOOSE(M4293,"22","26","28","29","29","34","34","34","34","34","手入力箇所","手入力箇所","手入力箇所","手入力箇所","手入力箇所","手入力箇所","手入力箇所","手入力箇所","手入力箇所","手入力箇所"))</f>
        <v>#REF!</v>
      </c>
    </row>
    <row r="4294" spans="1:14" ht="13.8" thickBot="1" x14ac:dyDescent="0.25">
      <c r="A4294" s="27" t="s">
        <v>63</v>
      </c>
      <c r="B4294" s="18">
        <v>21</v>
      </c>
      <c r="C4294" s="18">
        <v>33</v>
      </c>
      <c r="D4294" s="18">
        <v>46</v>
      </c>
      <c r="E4294" s="18">
        <v>56</v>
      </c>
      <c r="F4294" s="18">
        <v>89</v>
      </c>
      <c r="G4294" s="18">
        <v>151</v>
      </c>
      <c r="H4294" s="18">
        <v>224</v>
      </c>
      <c r="I4294" s="18">
        <v>289</v>
      </c>
      <c r="J4294" s="18">
        <v>350</v>
      </c>
      <c r="K4294" s="69"/>
      <c r="L4294" s="107" t="s">
        <v>63</v>
      </c>
      <c r="M4294" s="103" t="e">
        <f>#REF!</f>
        <v>#REF!</v>
      </c>
      <c r="N4294" s="103" t="e">
        <f>IF(M4294=0,"",CHOOSE(M4294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295" spans="1:14" ht="24.6" thickBot="1" x14ac:dyDescent="0.25">
      <c r="A4295" s="34" t="s">
        <v>70</v>
      </c>
      <c r="B4295" s="35">
        <v>13</v>
      </c>
      <c r="C4295" s="35">
        <v>33</v>
      </c>
      <c r="D4295" s="35">
        <v>59</v>
      </c>
      <c r="E4295" s="35"/>
      <c r="F4295" s="35"/>
      <c r="G4295" s="35"/>
      <c r="H4295" s="35"/>
      <c r="I4295" s="35"/>
      <c r="J4295" s="36"/>
      <c r="K4295" s="67"/>
      <c r="L4295" s="108" t="s">
        <v>70</v>
      </c>
      <c r="M4295" s="103" t="e">
        <f>#REF!</f>
        <v>#REF!</v>
      </c>
      <c r="N4295" s="103" t="e">
        <f>IF(M4295=0,"",CHOOSE(M4295,"13","33","59","手入力箇所","手入力箇所","手入力箇所","手入力箇所","手入力箇所","手入力箇所","手入力箇所","手入力箇所","手入力箇所","手入力箇所"))</f>
        <v>#REF!</v>
      </c>
    </row>
    <row r="4296" spans="1:14" ht="13.8" thickBot="1" x14ac:dyDescent="0.25">
      <c r="A4296" s="37" t="s">
        <v>71</v>
      </c>
      <c r="B4296" s="17">
        <v>23</v>
      </c>
      <c r="C4296" s="17">
        <v>39</v>
      </c>
      <c r="D4296" s="17">
        <v>97</v>
      </c>
      <c r="E4296" s="17"/>
      <c r="F4296" s="17"/>
      <c r="G4296" s="17"/>
      <c r="H4296" s="17"/>
      <c r="I4296" s="17"/>
      <c r="J4296" s="64"/>
      <c r="K4296" s="70"/>
      <c r="L4296" s="109" t="s">
        <v>71</v>
      </c>
      <c r="M4296" s="103" t="e">
        <f>#REF!</f>
        <v>#REF!</v>
      </c>
      <c r="N4296" s="103" t="e">
        <f>IF(M4296=0,"",CHOOSE(M4296,"23","39","97","手入力箇所","手入力箇所","手入力箇所","手入力箇所","手入力箇所","手入力箇所","手入力箇所","手入力箇所","手入力箇所","手入力箇所"))</f>
        <v>#REF!</v>
      </c>
    </row>
    <row r="4297" spans="1:14" ht="13.8" thickBot="1" x14ac:dyDescent="0.25">
      <c r="A4297" s="29" t="s">
        <v>72</v>
      </c>
      <c r="B4297" s="18">
        <v>21</v>
      </c>
      <c r="C4297" s="18">
        <v>37</v>
      </c>
      <c r="D4297" s="18">
        <v>58</v>
      </c>
      <c r="E4297" s="18">
        <v>76</v>
      </c>
      <c r="F4297" s="18">
        <v>137</v>
      </c>
      <c r="G4297" s="18"/>
      <c r="H4297" s="18"/>
      <c r="I4297" s="18"/>
      <c r="J4297" s="62"/>
      <c r="K4297" s="69"/>
      <c r="L4297" s="109" t="s">
        <v>72</v>
      </c>
      <c r="M4297" s="103" t="e">
        <f>#REF!</f>
        <v>#REF!</v>
      </c>
      <c r="N4297" s="103" t="e">
        <f>IF(M4297=0,"",CHOOSE(M4297,"21","37","58","76","76","137","137","137","137","137","手入力箇所","手入力箇所","手入力箇所","手入力箇所","手入力箇所","手入力箇所","手入力箇所","手入力箇所","手入力箇所","手入力箇所"))</f>
        <v>#REF!</v>
      </c>
    </row>
    <row r="4298" spans="1:14" ht="13.8" thickBot="1" x14ac:dyDescent="0.25">
      <c r="A4298" s="29" t="s">
        <v>73</v>
      </c>
      <c r="B4298" s="18">
        <v>48</v>
      </c>
      <c r="C4298" s="18">
        <v>93</v>
      </c>
      <c r="D4298" s="18">
        <v>138</v>
      </c>
      <c r="E4298" s="18">
        <v>183</v>
      </c>
      <c r="F4298" s="18"/>
      <c r="G4298" s="18"/>
      <c r="H4298" s="18"/>
      <c r="I4298" s="18"/>
      <c r="J4298" s="62"/>
      <c r="K4298" s="69"/>
      <c r="L4298" s="109" t="s">
        <v>73</v>
      </c>
      <c r="M4298" s="103" t="e">
        <f>#REF!</f>
        <v>#REF!</v>
      </c>
      <c r="N4298" s="103" t="e">
        <f>IF(M4298=0,"",CHOOSE(M4298,"48","93","138","183","183","手入力箇所","手入力箇所","手入力箇所","手入力箇所","手入力箇所","手入力箇所","手入力箇所","手入力箇所","手入力箇所","手入力箇所"))</f>
        <v>#REF!</v>
      </c>
    </row>
    <row r="4299" spans="1:14" ht="37.200000000000003" thickBot="1" x14ac:dyDescent="0.25">
      <c r="A4299" s="30" t="s">
        <v>74</v>
      </c>
      <c r="B4299" s="18">
        <v>13</v>
      </c>
      <c r="C4299" s="18">
        <v>26</v>
      </c>
      <c r="D4299" s="18">
        <v>40</v>
      </c>
      <c r="E4299" s="18">
        <v>55</v>
      </c>
      <c r="F4299" s="18">
        <v>107</v>
      </c>
      <c r="G4299" s="18">
        <v>224</v>
      </c>
      <c r="H4299" s="18">
        <v>386</v>
      </c>
      <c r="I4299" s="18"/>
      <c r="J4299" s="62"/>
      <c r="K4299" s="69"/>
      <c r="L4299" s="110" t="s">
        <v>74</v>
      </c>
      <c r="M4299" s="103" t="e">
        <f>#REF!</f>
        <v>#REF!</v>
      </c>
      <c r="N4299" s="103" t="e">
        <f>IF(M4299=0,"",CHOOSE(M4299,"13","26","40","55","55","107","107","107","107","107","224","224","224","224","224","224","224","224","224","224","386","386","386","386","386","386","386","386","386","386","手入力箇所","手入力箇所","手入力箇所","手入力箇所","手入力箇所","手入力箇所","手入力箇所","手入力箇所","手入力箇所","手入力箇所"))</f>
        <v>#REF!</v>
      </c>
    </row>
    <row r="4300" spans="1:14" ht="13.8" thickBot="1" x14ac:dyDescent="0.25">
      <c r="A4300" s="29" t="s">
        <v>75</v>
      </c>
      <c r="B4300" s="18">
        <v>36</v>
      </c>
      <c r="C4300" s="18">
        <v>98</v>
      </c>
      <c r="D4300" s="18">
        <v>173</v>
      </c>
      <c r="E4300" s="18">
        <v>274</v>
      </c>
      <c r="F4300" s="18"/>
      <c r="G4300" s="18"/>
      <c r="H4300" s="18"/>
      <c r="I4300" s="18"/>
      <c r="J4300" s="62"/>
      <c r="K4300" s="69"/>
      <c r="L4300" s="109" t="s">
        <v>75</v>
      </c>
      <c r="M4300" s="103" t="e">
        <f>#REF!</f>
        <v>#REF!</v>
      </c>
      <c r="N4300" s="103" t="e">
        <f>IF(M4300=0,"",CHOOSE(M4300,"36","98","173","274","274","手入力箇所","手入力箇所","手入力箇所","手入力箇所","手入力箇所","手入力箇所","手入力箇所","手入力箇所","手入力箇所","手入力箇所"))</f>
        <v>#REF!</v>
      </c>
    </row>
    <row r="4301" spans="1:14" ht="37.200000000000003" thickBot="1" x14ac:dyDescent="0.25">
      <c r="A4301" s="30" t="s">
        <v>76</v>
      </c>
      <c r="B4301" s="18">
        <v>127</v>
      </c>
      <c r="C4301" s="18">
        <v>127</v>
      </c>
      <c r="D4301" s="18">
        <v>127</v>
      </c>
      <c r="E4301" s="18">
        <v>127</v>
      </c>
      <c r="F4301" s="18"/>
      <c r="G4301" s="18"/>
      <c r="H4301" s="18"/>
      <c r="I4301" s="18"/>
      <c r="J4301" s="62"/>
      <c r="K4301" s="69"/>
      <c r="L4301" s="110" t="s">
        <v>76</v>
      </c>
      <c r="M4301" s="103" t="e">
        <f>#REF!</f>
        <v>#REF!</v>
      </c>
      <c r="N4301" s="103" t="e">
        <f>IF(M4301=0,"",CHOOSE(M4301,"127","127","127","127","127","手入力箇所","手入力箇所","手入力箇所","手入力箇所","手入力箇所","手入力箇所","手入力箇所","手入力箇所","手入力箇所","手入力箇所"))</f>
        <v>#REF!</v>
      </c>
    </row>
    <row r="4302" spans="1:14" ht="27" thickBot="1" x14ac:dyDescent="0.25">
      <c r="A4302" s="31" t="s">
        <v>77</v>
      </c>
      <c r="B4302" s="18">
        <v>42</v>
      </c>
      <c r="C4302" s="18">
        <v>90</v>
      </c>
      <c r="D4302" s="18">
        <v>141</v>
      </c>
      <c r="E4302" s="18">
        <v>193</v>
      </c>
      <c r="F4302" s="62"/>
      <c r="G4302" s="62"/>
      <c r="H4302" s="62"/>
      <c r="I4302" s="62"/>
      <c r="J4302" s="62"/>
      <c r="K4302" s="69"/>
      <c r="L4302" s="111" t="s">
        <v>77</v>
      </c>
      <c r="M4302" s="103" t="e">
        <f>#REF!</f>
        <v>#REF!</v>
      </c>
      <c r="N4302" s="103" t="e">
        <f>IF(M4302=0,"",CHOOSE(M4302,"42","90","141","193","1936","手入力箇所","手入力箇所","手入力箇所","手入力箇所","手入力箇所","手入力箇所","手入力箇所","手入力箇所","手入力箇所","手入力箇所"))</f>
        <v>#REF!</v>
      </c>
    </row>
    <row r="4303" spans="1:14" ht="40.200000000000003" thickBot="1" x14ac:dyDescent="0.25">
      <c r="A4303" s="31" t="s">
        <v>78</v>
      </c>
      <c r="B4303" s="18">
        <v>24</v>
      </c>
      <c r="C4303" s="18">
        <v>43</v>
      </c>
      <c r="D4303" s="18">
        <v>61</v>
      </c>
      <c r="E4303" s="18">
        <v>76</v>
      </c>
      <c r="F4303" s="62"/>
      <c r="G4303" s="62"/>
      <c r="H4303" s="62"/>
      <c r="I4303" s="62"/>
      <c r="J4303" s="62"/>
      <c r="K4303" s="69"/>
      <c r="L4303" s="111" t="s">
        <v>78</v>
      </c>
      <c r="M4303" s="103" t="e">
        <f>#REF!</f>
        <v>#REF!</v>
      </c>
      <c r="N4303" s="103" t="e">
        <f>IF(M4303=0,"",CHOOSE(M4303,"24","43","61","76","76","手入力箇所","手入力箇所","手入力箇所","手入力箇所","手入力箇所","手入力箇所","手入力箇所","手入力箇所","手入力箇所","手入力箇所"))</f>
        <v>#REF!</v>
      </c>
    </row>
    <row r="4304" spans="1:14" ht="27" thickBot="1" x14ac:dyDescent="0.25">
      <c r="A4304" s="31" t="s">
        <v>79</v>
      </c>
      <c r="B4304" s="18">
        <v>54</v>
      </c>
      <c r="C4304" s="18">
        <v>77</v>
      </c>
      <c r="D4304" s="18">
        <v>94</v>
      </c>
      <c r="E4304" s="18">
        <v>107</v>
      </c>
      <c r="F4304" s="62"/>
      <c r="G4304" s="62"/>
      <c r="H4304" s="62"/>
      <c r="I4304" s="62"/>
      <c r="J4304" s="62"/>
      <c r="K4304" s="69"/>
      <c r="L4304" s="111" t="s">
        <v>79</v>
      </c>
      <c r="M4304" s="103" t="e">
        <f>#REF!</f>
        <v>#REF!</v>
      </c>
      <c r="N4304" s="103" t="e">
        <f>IF(M4304=0,"",CHOOSE(M4304,"54","77","94","107","107","手入力箇所","手入力箇所","手入力箇所","手入力箇所","手入力箇所","手入力箇所","手入力箇所","手入力箇所","手入力箇所","手入力箇所"))</f>
        <v>#REF!</v>
      </c>
    </row>
    <row r="4305" spans="1:14" ht="40.200000000000003" thickBot="1" x14ac:dyDescent="0.25">
      <c r="A4305" s="31" t="s">
        <v>80</v>
      </c>
      <c r="B4305" s="18">
        <v>49</v>
      </c>
      <c r="C4305" s="18">
        <v>53</v>
      </c>
      <c r="D4305" s="18">
        <v>55</v>
      </c>
      <c r="E4305" s="18">
        <v>56</v>
      </c>
      <c r="F4305" s="62"/>
      <c r="G4305" s="62"/>
      <c r="H4305" s="62"/>
      <c r="I4305" s="62"/>
      <c r="J4305" s="62"/>
      <c r="K4305" s="69"/>
      <c r="L4305" s="111" t="s">
        <v>80</v>
      </c>
      <c r="M4305" s="103" t="e">
        <f>#REF!</f>
        <v>#REF!</v>
      </c>
      <c r="N4305" s="103" t="e">
        <f>IF(M4305=0,"",CHOOSE(M4305,"49","53","55","56","56","手入力箇所","手入力箇所","手入力箇所","手入力箇所","手入力箇所","手入力箇所","手入力箇所","手入力箇所","手入力箇所","手入力箇所"))</f>
        <v>#REF!</v>
      </c>
    </row>
    <row r="4306" spans="1:14" ht="40.200000000000003" thickBot="1" x14ac:dyDescent="0.25">
      <c r="A4306" s="38" t="s">
        <v>81</v>
      </c>
      <c r="B4306" s="35">
        <v>232</v>
      </c>
      <c r="C4306" s="35">
        <v>232</v>
      </c>
      <c r="D4306" s="36"/>
      <c r="E4306" s="36"/>
      <c r="F4306" s="36"/>
      <c r="G4306" s="36"/>
      <c r="H4306" s="36"/>
      <c r="I4306" s="36"/>
      <c r="J4306" s="36"/>
      <c r="K4306" s="67"/>
      <c r="L4306" s="111" t="s">
        <v>81</v>
      </c>
      <c r="M4306" s="103" t="e">
        <f>#REF!</f>
        <v>#REF!</v>
      </c>
      <c r="N4306" s="103" t="e">
        <f>IF(M4306=0,"",CHOOSE(M4306,"232","232","手入力箇所","手入力箇所","手入力箇所","手入力箇所","手入力箇所","手入力箇所","手入力箇所","手入力箇所","手入力箇所","手入力箇所"))</f>
        <v>#REF!</v>
      </c>
    </row>
    <row r="4307" spans="1:14" ht="13.8" thickBot="1" x14ac:dyDescent="0.25">
      <c r="A4307" s="39" t="s">
        <v>82</v>
      </c>
      <c r="B4307" s="17">
        <v>6</v>
      </c>
      <c r="C4307" s="17">
        <v>9</v>
      </c>
      <c r="D4307" s="17">
        <v>11</v>
      </c>
      <c r="E4307" s="17">
        <v>13</v>
      </c>
      <c r="F4307" s="17">
        <v>18</v>
      </c>
      <c r="G4307" s="17">
        <v>26</v>
      </c>
      <c r="H4307" s="17">
        <v>35</v>
      </c>
      <c r="I4307" s="17">
        <v>43</v>
      </c>
      <c r="J4307" s="17">
        <v>49</v>
      </c>
      <c r="K4307" s="70"/>
      <c r="L4307" s="111" t="s">
        <v>82</v>
      </c>
      <c r="M4307" s="103" t="e">
        <f>#REF!</f>
        <v>#REF!</v>
      </c>
      <c r="N4307" s="103" t="e">
        <f>IF(M4307=0,"",CHOOSE(M4307,"6","9","11","13","13","18","18","18","18","18","26","26","26","26","26","26","26","26","26","26","35","35","35","35","35","35","35","35","35","35","43","43","43","43","43","43","43","43","43","43","49","49","49","49","49","49","49","49","49","49","手入力箇所","手入力箇所","手入力箇所","手入力箇所","手入力箇所","手入力箇所","手入力箇所","手入力箇所","手入力箇所","手入力箇所"))</f>
        <v>#REF!</v>
      </c>
    </row>
    <row r="4308" spans="1:14" ht="13.8" thickBot="1" x14ac:dyDescent="0.25">
      <c r="A4308" s="31" t="s">
        <v>83</v>
      </c>
      <c r="B4308" s="18">
        <v>6</v>
      </c>
      <c r="C4308" s="18">
        <v>10</v>
      </c>
      <c r="D4308" s="18">
        <v>14</v>
      </c>
      <c r="E4308" s="18">
        <v>17</v>
      </c>
      <c r="F4308" s="18">
        <v>29</v>
      </c>
      <c r="G4308" s="18">
        <v>50</v>
      </c>
      <c r="H4308" s="18">
        <v>76</v>
      </c>
      <c r="I4308" s="18">
        <v>100</v>
      </c>
      <c r="J4308" s="18">
        <v>123</v>
      </c>
      <c r="K4308" s="69"/>
      <c r="L4308" s="111" t="s">
        <v>83</v>
      </c>
      <c r="M4308" s="103" t="e">
        <f>#REF!</f>
        <v>#REF!</v>
      </c>
      <c r="N4308" s="103" t="e">
        <f>IF(M4308=0,"",CHOOSE(M4308,"6","10","14","17","17","29","29","29","29","29","50","50","50","50","50","50","50","50","50","50","76","76","76","76","76","76","76","76","76","76","100","100","100","100","100","100","100","100","100","100","123","123","123","123","123","123","123","123","123","123","手入力箇所","手入力箇所","手入力箇所","手入力箇所","手入力箇所","手入力箇所","手入力箇所","手入力箇所","手入力箇所"))</f>
        <v>#REF!</v>
      </c>
    </row>
    <row r="4309" spans="1:14" ht="27" thickBot="1" x14ac:dyDescent="0.25">
      <c r="A4309" s="32" t="s">
        <v>84</v>
      </c>
      <c r="B4309" s="20">
        <v>9</v>
      </c>
      <c r="C4309" s="20">
        <v>15</v>
      </c>
      <c r="D4309" s="20">
        <v>20</v>
      </c>
      <c r="E4309" s="20">
        <v>24</v>
      </c>
      <c r="F4309" s="20">
        <v>39</v>
      </c>
      <c r="G4309" s="20">
        <v>65</v>
      </c>
      <c r="H4309" s="63"/>
      <c r="I4309" s="63"/>
      <c r="J4309" s="63"/>
      <c r="K4309" s="106"/>
      <c r="L4309" s="111" t="s">
        <v>84</v>
      </c>
      <c r="M4309" s="103" t="e">
        <f>#REF!</f>
        <v>#REF!</v>
      </c>
      <c r="N4309" s="103" t="e">
        <f>IF(M4309=0,"",CHOOSE(M4309,"9","15","20","24","24","39","39","39","39","39","65","65","65","65","65","65","65","65","65","65","手入力箇所","手入力箇所","手入力箇所","手入力箇所","手入力箇所","手入力箇所","手入力箇所","手入力箇所","手入力箇所","手入力箇所"))</f>
        <v>#REF!</v>
      </c>
    </row>
    <row r="4312" spans="1:14" ht="13.8" thickBot="1" x14ac:dyDescent="0.25"/>
    <row r="4313" spans="1:14" ht="13.8" thickBot="1" x14ac:dyDescent="0.25">
      <c r="A4313" s="688" t="e">
        <f>#REF!</f>
        <v>#REF!</v>
      </c>
      <c r="B4313" s="688"/>
      <c r="C4313" s="688"/>
      <c r="D4313" s="689" t="s">
        <v>192</v>
      </c>
      <c r="E4313" s="689"/>
      <c r="F4313" s="689"/>
      <c r="G4313" s="689"/>
      <c r="H4313" s="689"/>
      <c r="I4313" s="689"/>
      <c r="J4313" s="689"/>
      <c r="K4313" s="689"/>
      <c r="L4313" s="689"/>
      <c r="M4313" s="689"/>
      <c r="N4313" s="689"/>
    </row>
    <row r="4314" spans="1:14" ht="13.8" thickBot="1" x14ac:dyDescent="0.25">
      <c r="A4314" s="65"/>
      <c r="B4314" s="33">
        <v>1</v>
      </c>
      <c r="C4314" s="24">
        <v>2</v>
      </c>
      <c r="D4314" s="24">
        <v>3</v>
      </c>
      <c r="E4314" s="24" t="s">
        <v>58</v>
      </c>
      <c r="F4314" s="24" t="s">
        <v>59</v>
      </c>
      <c r="G4314" s="24" t="s">
        <v>60</v>
      </c>
      <c r="H4314" s="24" t="s">
        <v>61</v>
      </c>
      <c r="I4314" s="24" t="s">
        <v>62</v>
      </c>
      <c r="J4314" s="24" t="s">
        <v>194</v>
      </c>
      <c r="K4314" s="25" t="s">
        <v>85</v>
      </c>
      <c r="L4314" s="105" t="s">
        <v>189</v>
      </c>
      <c r="M4314" s="105" t="s">
        <v>188</v>
      </c>
      <c r="N4314" s="105" t="s">
        <v>51</v>
      </c>
    </row>
    <row r="4315" spans="1:14" ht="13.8" thickBot="1" x14ac:dyDescent="0.25">
      <c r="A4315" s="26" t="s">
        <v>56</v>
      </c>
      <c r="B4315" s="22">
        <v>5</v>
      </c>
      <c r="C4315" s="22">
        <v>7</v>
      </c>
      <c r="D4315" s="22">
        <v>8</v>
      </c>
      <c r="E4315" s="22">
        <v>8</v>
      </c>
      <c r="F4315" s="22">
        <v>10</v>
      </c>
      <c r="G4315" s="22">
        <v>13</v>
      </c>
      <c r="H4315" s="22">
        <v>16</v>
      </c>
      <c r="I4315" s="22"/>
      <c r="J4315" s="23"/>
      <c r="K4315" s="1"/>
      <c r="L4315" s="26" t="s">
        <v>56</v>
      </c>
      <c r="M4315" s="104" t="e">
        <f>#REF!</f>
        <v>#REF!</v>
      </c>
      <c r="N4315" s="112" t="e">
        <f>IF(M4315=0,"",CHOOSE(M4315,"5","7","8","8","8","10","10","10","10","10","13","13","13","13","13","13","13","13","13","13","16","16","16","16","16","16","16","16","16","16","16","手入力箇所","手入力箇所","手入力箇所","手入力箇所","手入力箇所","手入力箇所","手入力箇所","手入力箇所","手入力箇所","手入力箇所"))</f>
        <v>#REF!</v>
      </c>
    </row>
    <row r="4316" spans="1:14" ht="13.8" thickBot="1" x14ac:dyDescent="0.25">
      <c r="A4316" s="27" t="s">
        <v>57</v>
      </c>
      <c r="B4316" s="18">
        <v>5</v>
      </c>
      <c r="C4316" s="18">
        <v>7</v>
      </c>
      <c r="D4316" s="18">
        <v>8</v>
      </c>
      <c r="E4316" s="18">
        <v>9</v>
      </c>
      <c r="F4316" s="18">
        <v>12</v>
      </c>
      <c r="G4316" s="18">
        <v>16</v>
      </c>
      <c r="H4316" s="18"/>
      <c r="I4316" s="18"/>
      <c r="J4316" s="62"/>
      <c r="K4316" s="19"/>
      <c r="L4316" s="27" t="s">
        <v>57</v>
      </c>
      <c r="M4316" s="104" t="e">
        <f>#REF!</f>
        <v>#REF!</v>
      </c>
      <c r="N4316" s="113" t="e">
        <f>IF(M4316=0,"",CHOOSE(M4316,"5","7","8","9","9","12","12","12","12","12","16","16","16","16","16","16","16","16","16","16","手入力箇所","手入力箇所","手入力箇所","手入力箇所","手入力箇所","手入力箇所","手入力箇所","手入力箇所","手入力箇所","手入力箇所"))</f>
        <v>#REF!</v>
      </c>
    </row>
    <row r="4317" spans="1:14" ht="48.6" thickBot="1" x14ac:dyDescent="0.25">
      <c r="A4317" s="28" t="s">
        <v>64</v>
      </c>
      <c r="B4317" s="18">
        <v>6</v>
      </c>
      <c r="C4317" s="18"/>
      <c r="D4317" s="18"/>
      <c r="E4317" s="18"/>
      <c r="F4317" s="18"/>
      <c r="G4317" s="18"/>
      <c r="H4317" s="18"/>
      <c r="I4317" s="18"/>
      <c r="J4317" s="62"/>
      <c r="K4317" s="19"/>
      <c r="L4317" s="28" t="s">
        <v>64</v>
      </c>
      <c r="M4317" s="104" t="e">
        <f>#REF!</f>
        <v>#REF!</v>
      </c>
      <c r="N4317" s="113" t="e">
        <f>IF(M4317=0,"",CHOOSE(M4317,"6","手入力箇所","手入力箇所","手入力箇所","手入力箇所","手入力箇所","手入力箇所","手入力箇所","手入力箇所","手入力箇所","手入力箇所","",""))</f>
        <v>#REF!</v>
      </c>
    </row>
    <row r="4318" spans="1:14" ht="48.6" thickBot="1" x14ac:dyDescent="0.25">
      <c r="A4318" s="28" t="s">
        <v>65</v>
      </c>
      <c r="B4318" s="18">
        <v>6</v>
      </c>
      <c r="C4318" s="18"/>
      <c r="D4318" s="18"/>
      <c r="E4318" s="18"/>
      <c r="F4318" s="18"/>
      <c r="G4318" s="18"/>
      <c r="H4318" s="18"/>
      <c r="I4318" s="18"/>
      <c r="J4318" s="62"/>
      <c r="K4318" s="19"/>
      <c r="L4318" s="28" t="s">
        <v>65</v>
      </c>
      <c r="M4318" s="104" t="e">
        <f>#REF!</f>
        <v>#REF!</v>
      </c>
      <c r="N4318" s="113" t="e">
        <f>IF(M4318=0,"",CHOOSE(M4318,"6","手入力箇所","手入力箇所","手入力箇所","手入力箇所","手入力箇所","手入力箇所","手入力箇所","手入力箇所","手入力箇所","手入力箇所","",""))</f>
        <v>#REF!</v>
      </c>
    </row>
    <row r="4319" spans="1:14" ht="24.6" thickBot="1" x14ac:dyDescent="0.25">
      <c r="A4319" s="28" t="s">
        <v>66</v>
      </c>
      <c r="B4319" s="18">
        <v>5</v>
      </c>
      <c r="C4319" s="18">
        <v>7</v>
      </c>
      <c r="D4319" s="18">
        <v>8</v>
      </c>
      <c r="E4319" s="18">
        <v>9</v>
      </c>
      <c r="F4319" s="18">
        <v>12</v>
      </c>
      <c r="G4319" s="18"/>
      <c r="H4319" s="18"/>
      <c r="I4319" s="18"/>
      <c r="J4319" s="62"/>
      <c r="K4319" s="19"/>
      <c r="L4319" s="28" t="s">
        <v>66</v>
      </c>
      <c r="M4319" s="104" t="e">
        <f>#REF!</f>
        <v>#REF!</v>
      </c>
      <c r="N4319" s="113" t="e">
        <f>IF(M4319=0,"",CHOOSE(M4319,"5","7","8","9","9","12","12","12","12","12","手入力箇所","手入力箇所","手入力箇所","手入力箇所","手入力箇所","手入力箇所","手入力箇所","手入力箇所","手入力箇所","手入力箇所"))</f>
        <v>#REF!</v>
      </c>
    </row>
    <row r="4320" spans="1:14" ht="36.6" thickBot="1" x14ac:dyDescent="0.25">
      <c r="A4320" s="28" t="s">
        <v>67</v>
      </c>
      <c r="B4320" s="18">
        <v>4</v>
      </c>
      <c r="C4320" s="18">
        <v>5</v>
      </c>
      <c r="D4320" s="18">
        <v>5</v>
      </c>
      <c r="E4320" s="18">
        <v>6</v>
      </c>
      <c r="F4320" s="18"/>
      <c r="G4320" s="18"/>
      <c r="H4320" s="18"/>
      <c r="I4320" s="18"/>
      <c r="J4320" s="62"/>
      <c r="K4320" s="19"/>
      <c r="L4320" s="28" t="s">
        <v>67</v>
      </c>
      <c r="M4320" s="104" t="e">
        <f>#REF!</f>
        <v>#REF!</v>
      </c>
      <c r="N4320" s="113" t="e">
        <f>IF(M4320=0,"",CHOOSE(M4320,"4","5","5","6","6","手入力箇所","手入力箇所","手入力箇所","手入力箇所","手入力箇所","手入力箇所","手入力箇所","手入力箇所","手入力箇所","手入力箇所"))</f>
        <v>#REF!</v>
      </c>
    </row>
    <row r="4321" spans="1:14" ht="24.6" thickBot="1" x14ac:dyDescent="0.25">
      <c r="A4321" s="28" t="s">
        <v>68</v>
      </c>
      <c r="B4321" s="18">
        <v>12</v>
      </c>
      <c r="C4321" s="18">
        <v>12</v>
      </c>
      <c r="D4321" s="18">
        <v>12</v>
      </c>
      <c r="E4321" s="18">
        <v>12</v>
      </c>
      <c r="F4321" s="18">
        <v>12</v>
      </c>
      <c r="G4321" s="18">
        <v>12</v>
      </c>
      <c r="H4321" s="18">
        <v>12</v>
      </c>
      <c r="I4321" s="18"/>
      <c r="J4321" s="62"/>
      <c r="K4321" s="19"/>
      <c r="L4321" s="28" t="s">
        <v>68</v>
      </c>
      <c r="M4321" s="104" t="e">
        <f>#REF!</f>
        <v>#REF!</v>
      </c>
      <c r="N4321" s="113" t="e">
        <f>IF(M4321=0,"",CHOOSE(M4321,"12","12","12","12","12","12","12","12","12","12","12","12","12","12","12","12","12","12","12","12","12","12","12","12","12","12","12","12","12","12","手入力箇所","手入力箇所","手入力箇所","手入力箇所","手入力箇所","手入力箇所","手入力箇所","手入力箇所","手入力箇所","手入力箇所"))</f>
        <v>#REF!</v>
      </c>
    </row>
    <row r="4322" spans="1:14" ht="36.6" thickBot="1" x14ac:dyDescent="0.25">
      <c r="A4322" s="28" t="s">
        <v>69</v>
      </c>
      <c r="B4322" s="18">
        <v>7</v>
      </c>
      <c r="C4322" s="18">
        <v>7</v>
      </c>
      <c r="D4322" s="18">
        <v>7</v>
      </c>
      <c r="E4322" s="18">
        <v>7</v>
      </c>
      <c r="F4322" s="18">
        <v>7</v>
      </c>
      <c r="G4322" s="18"/>
      <c r="H4322" s="18"/>
      <c r="I4322" s="18"/>
      <c r="J4322" s="62"/>
      <c r="K4322" s="19"/>
      <c r="L4322" s="28" t="s">
        <v>69</v>
      </c>
      <c r="M4322" s="104" t="e">
        <f>#REF!</f>
        <v>#REF!</v>
      </c>
      <c r="N4322" s="113" t="e">
        <f>IF(M4322=0,"",CHOOSE(M4322,"7","7","7","7","7","7","7","7","7","7","手入力箇所","手入力箇所","手入力箇所","手入力箇所","手入力箇所","手入力箇所","手入力箇所","手入力箇所","手入力箇所","手入力箇所"))</f>
        <v>#REF!</v>
      </c>
    </row>
    <row r="4323" spans="1:14" ht="13.8" thickBot="1" x14ac:dyDescent="0.25">
      <c r="A4323" s="27" t="s">
        <v>63</v>
      </c>
      <c r="B4323" s="18">
        <v>4</v>
      </c>
      <c r="C4323" s="18">
        <v>5</v>
      </c>
      <c r="D4323" s="18">
        <v>7</v>
      </c>
      <c r="E4323" s="18">
        <v>8</v>
      </c>
      <c r="F4323" s="18">
        <v>11</v>
      </c>
      <c r="G4323" s="18">
        <v>16</v>
      </c>
      <c r="H4323" s="18">
        <v>22</v>
      </c>
      <c r="I4323" s="18">
        <v>26</v>
      </c>
      <c r="J4323" s="18">
        <v>31</v>
      </c>
      <c r="K4323" s="19"/>
      <c r="L4323" s="27" t="s">
        <v>63</v>
      </c>
      <c r="M4323" s="104" t="e">
        <f>#REF!</f>
        <v>#REF!</v>
      </c>
      <c r="N4323" s="113" t="e">
        <f>IF(M4323=0,"",CHOOSE(M4323,"4","5","7","8","8","11","11","11","11","11","16","16","16","16","16","16","16","16","16","16","22","22","22","22","22","22","22","22","22","22","26","26","26","26","26","26","26","26","26","26","31","31","31","31","31","31","31","31","31","31","31","手入力箇所","手入力箇所","手入力箇所","手入力箇所","手入力箇所","手入力箇所","手入力箇所","手入力箇所","手入力箇所","手入力箇所"))</f>
        <v>#REF!</v>
      </c>
    </row>
    <row r="4324" spans="1:14" ht="24.6" thickBot="1" x14ac:dyDescent="0.25">
      <c r="A4324" s="28" t="s">
        <v>70</v>
      </c>
      <c r="B4324" s="18">
        <v>5</v>
      </c>
      <c r="C4324" s="18">
        <v>6</v>
      </c>
      <c r="D4324" s="18">
        <v>7</v>
      </c>
      <c r="E4324" s="18"/>
      <c r="F4324" s="18"/>
      <c r="G4324" s="18"/>
      <c r="H4324" s="18"/>
      <c r="I4324" s="18"/>
      <c r="J4324" s="62"/>
      <c r="K4324" s="19"/>
      <c r="L4324" s="28" t="s">
        <v>70</v>
      </c>
      <c r="M4324" s="104" t="e">
        <f>#REF!</f>
        <v>#REF!</v>
      </c>
      <c r="N4324" s="113" t="e">
        <f>IF(M4324=0,"",CHOOSE(M4324,"5","6","7","手入力箇所","手入力箇所","手入力箇所","手入力箇所","手入力箇所","手入力箇所","手入力箇所","手入力箇所","手入力箇所","手入力箇所"))</f>
        <v>#REF!</v>
      </c>
    </row>
    <row r="4325" spans="1:14" ht="13.8" thickBot="1" x14ac:dyDescent="0.25">
      <c r="A4325" s="29" t="s">
        <v>71</v>
      </c>
      <c r="B4325" s="18">
        <v>3</v>
      </c>
      <c r="C4325" s="18">
        <v>6</v>
      </c>
      <c r="D4325" s="18">
        <v>19</v>
      </c>
      <c r="E4325" s="18"/>
      <c r="F4325" s="18"/>
      <c r="G4325" s="18"/>
      <c r="H4325" s="18"/>
      <c r="I4325" s="18"/>
      <c r="J4325" s="62"/>
      <c r="K4325" s="19"/>
      <c r="L4325" s="29" t="s">
        <v>71</v>
      </c>
      <c r="M4325" s="104" t="e">
        <f>#REF!</f>
        <v>#REF!</v>
      </c>
      <c r="N4325" s="113" t="e">
        <f>IF(M4325=0,"",CHOOSE(M4325,"3","6","19","手入力箇所","手入力箇所","手入力箇所","手入力箇所","手入力箇所","手入力箇所","手入力箇所","手入力箇所","手入力箇所","手入力箇所"))</f>
        <v>#REF!</v>
      </c>
    </row>
    <row r="4326" spans="1:14" ht="13.8" thickBot="1" x14ac:dyDescent="0.25">
      <c r="A4326" s="29" t="s">
        <v>72</v>
      </c>
      <c r="B4326" s="18">
        <v>1</v>
      </c>
      <c r="C4326" s="18">
        <v>3</v>
      </c>
      <c r="D4326" s="18">
        <v>5</v>
      </c>
      <c r="E4326" s="18">
        <v>9</v>
      </c>
      <c r="F4326" s="18">
        <v>26</v>
      </c>
      <c r="G4326" s="18"/>
      <c r="H4326" s="18"/>
      <c r="I4326" s="18"/>
      <c r="J4326" s="62"/>
      <c r="K4326" s="19"/>
      <c r="L4326" s="29" t="s">
        <v>72</v>
      </c>
      <c r="M4326" s="104" t="e">
        <f>#REF!</f>
        <v>#REF!</v>
      </c>
      <c r="N4326" s="113" t="e">
        <f>IF(M4326=0,"",CHOOSE(M4326,"1","3","5","9","9","26","26","26","26","26","手入力箇所","手入力箇所","手入力箇所","手入力箇所","手入力箇所","手入力箇所","手入力箇所","手入力箇所","手入力箇所","手入力箇所"))</f>
        <v>#REF!</v>
      </c>
    </row>
    <row r="4327" spans="1:14" ht="13.8" thickBot="1" x14ac:dyDescent="0.25">
      <c r="A4327" s="29" t="s">
        <v>73</v>
      </c>
      <c r="B4327" s="18">
        <v>4</v>
      </c>
      <c r="C4327" s="18">
        <v>11</v>
      </c>
      <c r="D4327" s="18">
        <v>20</v>
      </c>
      <c r="E4327" s="18">
        <v>33</v>
      </c>
      <c r="F4327" s="18"/>
      <c r="G4327" s="18"/>
      <c r="H4327" s="18"/>
      <c r="I4327" s="18"/>
      <c r="J4327" s="62"/>
      <c r="K4327" s="19"/>
      <c r="L4327" s="29" t="s">
        <v>73</v>
      </c>
      <c r="M4327" s="104" t="e">
        <f>#REF!</f>
        <v>#REF!</v>
      </c>
      <c r="N4327" s="113" t="e">
        <f>IF(M4327=0,"",CHOOSE(M4327,"4","11","20","33","33","手入力箇所","手入力箇所","手入力箇所","手入力箇所","手入力箇所","手入力箇所","手入力箇所","手入力箇所","手入力箇所","手入力箇所"))</f>
        <v>#REF!</v>
      </c>
    </row>
    <row r="4328" spans="1:14" ht="37.200000000000003" thickBot="1" x14ac:dyDescent="0.25">
      <c r="A4328" s="30" t="s">
        <v>74</v>
      </c>
      <c r="B4328" s="18">
        <v>4</v>
      </c>
      <c r="C4328" s="18">
        <v>6</v>
      </c>
      <c r="D4328" s="18">
        <v>8</v>
      </c>
      <c r="E4328" s="18">
        <v>10</v>
      </c>
      <c r="F4328" s="18">
        <v>15</v>
      </c>
      <c r="G4328" s="18">
        <v>23</v>
      </c>
      <c r="H4328" s="18">
        <v>33</v>
      </c>
      <c r="I4328" s="18"/>
      <c r="J4328" s="62"/>
      <c r="K4328" s="19"/>
      <c r="L4328" s="30" t="s">
        <v>74</v>
      </c>
      <c r="M4328" s="104" t="e">
        <f>#REF!</f>
        <v>#REF!</v>
      </c>
      <c r="N4328" s="113" t="e">
        <f>IF(M4328=0,"",CHOOSE(M4328,"4","6","8","10","10","15","15","15","15","15","23","23","23","23","23","23","23","23","23","23","33","33","33","33","33","33","33","33","33","33","手入力箇所","手入力箇所","手入力箇所","手入力箇所","手入力箇所","手入力箇所","手入力箇所","手入力箇所","手入力箇所","手入力箇所"))</f>
        <v>#REF!</v>
      </c>
    </row>
    <row r="4329" spans="1:14" ht="13.8" thickBot="1" x14ac:dyDescent="0.25">
      <c r="A4329" s="29" t="s">
        <v>75</v>
      </c>
      <c r="B4329" s="18">
        <v>6</v>
      </c>
      <c r="C4329" s="18">
        <v>14</v>
      </c>
      <c r="D4329" s="18">
        <v>25</v>
      </c>
      <c r="E4329" s="18">
        <v>39</v>
      </c>
      <c r="F4329" s="18"/>
      <c r="G4329" s="18"/>
      <c r="H4329" s="18"/>
      <c r="I4329" s="18"/>
      <c r="J4329" s="62"/>
      <c r="K4329" s="19"/>
      <c r="L4329" s="29" t="s">
        <v>75</v>
      </c>
      <c r="M4329" s="104" t="e">
        <f>#REF!</f>
        <v>#REF!</v>
      </c>
      <c r="N4329" s="113" t="e">
        <f>IF(M4329=0,"",CHOOSE(M4329,"6","14","25","39","39","手入力箇所","手入力箇所","手入力箇所","手入力箇所","手入力箇所","手入力箇所","手入力箇所","手入力箇所","手入力箇所","手入力箇所"))</f>
        <v>#REF!</v>
      </c>
    </row>
    <row r="4330" spans="1:14" ht="37.200000000000003" thickBot="1" x14ac:dyDescent="0.25">
      <c r="A4330" s="30" t="s">
        <v>76</v>
      </c>
      <c r="B4330" s="18">
        <v>2</v>
      </c>
      <c r="C4330" s="18">
        <v>3</v>
      </c>
      <c r="D4330" s="18">
        <v>6</v>
      </c>
      <c r="E4330" s="18">
        <v>9</v>
      </c>
      <c r="F4330" s="18"/>
      <c r="G4330" s="18"/>
      <c r="H4330" s="18"/>
      <c r="I4330" s="18"/>
      <c r="J4330" s="62"/>
      <c r="K4330" s="19"/>
      <c r="L4330" s="30" t="s">
        <v>76</v>
      </c>
      <c r="M4330" s="104" t="e">
        <f>#REF!</f>
        <v>#REF!</v>
      </c>
      <c r="N4330" s="113" t="e">
        <f>IF(M4330=0,"",CHOOSE(M4330,"2","3","6","9","9","手入力箇所","手入力箇所","手入力箇所","手入力箇所","手入力箇所","手入力箇所","手入力箇所","手入力箇所","手入力箇所","手入力箇所"))</f>
        <v>#REF!</v>
      </c>
    </row>
    <row r="4331" spans="1:14" ht="27" thickBot="1" x14ac:dyDescent="0.25">
      <c r="A4331" s="31" t="s">
        <v>77</v>
      </c>
      <c r="B4331" s="18">
        <v>12</v>
      </c>
      <c r="C4331" s="18">
        <v>18</v>
      </c>
      <c r="D4331" s="18">
        <v>22</v>
      </c>
      <c r="E4331" s="18">
        <v>26</v>
      </c>
      <c r="F4331" s="62"/>
      <c r="G4331" s="62"/>
      <c r="H4331" s="62"/>
      <c r="I4331" s="62"/>
      <c r="J4331" s="62"/>
      <c r="K4331" s="19"/>
      <c r="L4331" s="31" t="s">
        <v>77</v>
      </c>
      <c r="M4331" s="104" t="e">
        <f>#REF!</f>
        <v>#REF!</v>
      </c>
      <c r="N4331" s="113" t="e">
        <f>IF(M4331=0,"",CHOOSE(M4331,"12","18","22","26","26","手入力箇所","手入力箇所","手入力箇所","手入力箇所","手入力箇所","手入力箇所","手入力箇所","手入力箇所","手入力箇所","手入力箇所"))</f>
        <v>#REF!</v>
      </c>
    </row>
    <row r="4332" spans="1:14" ht="40.200000000000003" thickBot="1" x14ac:dyDescent="0.25">
      <c r="A4332" s="31" t="s">
        <v>78</v>
      </c>
      <c r="B4332" s="18">
        <v>5</v>
      </c>
      <c r="C4332" s="18">
        <v>8</v>
      </c>
      <c r="D4332" s="18">
        <v>11</v>
      </c>
      <c r="E4332" s="18">
        <v>14</v>
      </c>
      <c r="F4332" s="62"/>
      <c r="G4332" s="62"/>
      <c r="H4332" s="62"/>
      <c r="I4332" s="62"/>
      <c r="J4332" s="62"/>
      <c r="K4332" s="19"/>
      <c r="L4332" s="31" t="s">
        <v>78</v>
      </c>
      <c r="M4332" s="104" t="e">
        <f>#REF!</f>
        <v>#REF!</v>
      </c>
      <c r="N4332" s="113" t="e">
        <f>IF(M4332=0,"",CHOOSE(M4332,"5","8","11","14","14","手入力箇所","手入力箇所","手入力箇所","手入力箇所","手入力箇所","手入力箇所","手入力箇所","手入力箇所","手入力箇所","手入力箇所"))</f>
        <v>#REF!</v>
      </c>
    </row>
    <row r="4333" spans="1:14" ht="27" thickBot="1" x14ac:dyDescent="0.25">
      <c r="A4333" s="31" t="s">
        <v>79</v>
      </c>
      <c r="B4333" s="18">
        <v>6</v>
      </c>
      <c r="C4333" s="18">
        <v>11</v>
      </c>
      <c r="D4333" s="18">
        <v>16</v>
      </c>
      <c r="E4333" s="18">
        <v>21</v>
      </c>
      <c r="F4333" s="62"/>
      <c r="G4333" s="62"/>
      <c r="H4333" s="62"/>
      <c r="I4333" s="62"/>
      <c r="J4333" s="62"/>
      <c r="K4333" s="19"/>
      <c r="L4333" s="31" t="s">
        <v>79</v>
      </c>
      <c r="M4333" s="104" t="e">
        <f>#REF!</f>
        <v>#REF!</v>
      </c>
      <c r="N4333" s="113" t="e">
        <f>IF(M4333=0,"",CHOOSE(M4333,"6","11","16","21","21","手入力箇所","手入力箇所","手入力箇所","手入力箇所","手入力箇所","手入力箇所","手入力箇所","手入力箇所","手入力箇所"))</f>
        <v>#REF!</v>
      </c>
    </row>
    <row r="4334" spans="1:14" ht="40.200000000000003" thickBot="1" x14ac:dyDescent="0.25">
      <c r="A4334" s="31" t="s">
        <v>80</v>
      </c>
      <c r="B4334" s="18">
        <v>5</v>
      </c>
      <c r="C4334" s="18">
        <v>7</v>
      </c>
      <c r="D4334" s="18">
        <v>9</v>
      </c>
      <c r="E4334" s="18">
        <v>10</v>
      </c>
      <c r="F4334" s="62"/>
      <c r="G4334" s="62"/>
      <c r="H4334" s="62"/>
      <c r="I4334" s="62"/>
      <c r="J4334" s="62"/>
      <c r="K4334" s="19"/>
      <c r="L4334" s="31" t="s">
        <v>80</v>
      </c>
      <c r="M4334" s="104" t="e">
        <f>#REF!</f>
        <v>#REF!</v>
      </c>
      <c r="N4334" s="113" t="e">
        <f>IF(M4334=0,"",CHOOSE(M4334,"5","7","9","10","10","手入力箇所","手入力箇所","手入力箇所","手入力箇所","手入力箇所","手入力箇所","手入力箇所","手入力箇所","手入力箇所"))</f>
        <v>#REF!</v>
      </c>
    </row>
    <row r="4335" spans="1:14" ht="40.200000000000003" thickBot="1" x14ac:dyDescent="0.25">
      <c r="A4335" s="31" t="s">
        <v>81</v>
      </c>
      <c r="B4335" s="18">
        <v>9</v>
      </c>
      <c r="C4335" s="18">
        <v>14</v>
      </c>
      <c r="D4335" s="62"/>
      <c r="E4335" s="62"/>
      <c r="F4335" s="62"/>
      <c r="G4335" s="62"/>
      <c r="H4335" s="62"/>
      <c r="I4335" s="62"/>
      <c r="J4335" s="62"/>
      <c r="K4335" s="19"/>
      <c r="L4335" s="31" t="s">
        <v>81</v>
      </c>
      <c r="M4335" s="104" t="e">
        <f>#REF!</f>
        <v>#REF!</v>
      </c>
      <c r="N4335" s="113" t="e">
        <f>IF(M4335=0,"",CHOOSE(M4335,"9","14","手入力箇所","手入力箇所","手入力箇所","手入力箇所","手入力箇所","手入力箇所","手入力箇所","手入力箇所","手入力箇所","手入力箇所"))</f>
        <v>#REF!</v>
      </c>
    </row>
    <row r="4336" spans="1:14" ht="13.8" thickBot="1" x14ac:dyDescent="0.25">
      <c r="A4336" s="31" t="s">
        <v>82</v>
      </c>
      <c r="B4336" s="18">
        <v>3</v>
      </c>
      <c r="C4336" s="18">
        <v>4</v>
      </c>
      <c r="D4336" s="18">
        <v>4</v>
      </c>
      <c r="E4336" s="18">
        <v>5</v>
      </c>
      <c r="F4336" s="18">
        <v>6</v>
      </c>
      <c r="G4336" s="18">
        <v>8</v>
      </c>
      <c r="H4336" s="18">
        <v>9</v>
      </c>
      <c r="I4336" s="18">
        <v>11</v>
      </c>
      <c r="J4336" s="18">
        <v>12</v>
      </c>
      <c r="K4336" s="19"/>
      <c r="L4336" s="31" t="s">
        <v>82</v>
      </c>
      <c r="M4336" s="104" t="e">
        <f>#REF!</f>
        <v>#REF!</v>
      </c>
      <c r="N4336" s="113" t="e">
        <f>IF(M4336=0,"",CHOOSE(M4336,"3","4","4","5","5","6","6","6","6","6","8","8","8","8","8","8","8","8","8","8","9","9","9","9","9","9","9","9","9","9","11","11","11","11","11","11","11","11","11","11","12","12","12","12","12","12","12","12","12","12","12","手入力箇所","手入力箇所","手入力箇所","手入力箇所","手入力箇所","手入力箇所","手入力箇所","手入力箇所","手入力箇所","手入力箇所"))</f>
        <v>#REF!</v>
      </c>
    </row>
    <row r="4337" spans="1:14" ht="13.8" thickBot="1" x14ac:dyDescent="0.25">
      <c r="A4337" s="31" t="s">
        <v>83</v>
      </c>
      <c r="B4337" s="18">
        <v>3</v>
      </c>
      <c r="C4337" s="18">
        <v>4</v>
      </c>
      <c r="D4337" s="18">
        <v>4</v>
      </c>
      <c r="E4337" s="18">
        <v>5</v>
      </c>
      <c r="F4337" s="18">
        <v>6</v>
      </c>
      <c r="G4337" s="18">
        <v>8</v>
      </c>
      <c r="H4337" s="18">
        <v>10</v>
      </c>
      <c r="I4337" s="18">
        <v>12</v>
      </c>
      <c r="J4337" s="18">
        <v>13</v>
      </c>
      <c r="K4337" s="19"/>
      <c r="L4337" s="31" t="s">
        <v>83</v>
      </c>
      <c r="M4337" s="104" t="e">
        <f>#REF!</f>
        <v>#REF!</v>
      </c>
      <c r="N4337" s="113" t="e">
        <f>IF(M4337=0,"",CHOOSE(M4337,"3","4","4","5","5","6","6","6","6","6","8","8","8","8","8","8","8","8","8","8","10","10","10","10","10","10","10","10","10","10","12","12","12","12","12","12","12","12","12","12","13","13","13","13","13","13","13","13","13","13","13","手入力箇所","手入力箇所","手入力箇所","手入力箇所","手入力箇所","手入力箇所","手入力箇所","手入力箇所","手入力箇所","手入力箇所"))</f>
        <v>#REF!</v>
      </c>
    </row>
    <row r="4338" spans="1:14" ht="27" thickBot="1" x14ac:dyDescent="0.25">
      <c r="A4338" s="32" t="s">
        <v>84</v>
      </c>
      <c r="B4338" s="20">
        <v>1</v>
      </c>
      <c r="C4338" s="20">
        <v>2</v>
      </c>
      <c r="D4338" s="20">
        <v>3</v>
      </c>
      <c r="E4338" s="20">
        <v>4</v>
      </c>
      <c r="F4338" s="20">
        <v>8</v>
      </c>
      <c r="G4338" s="20">
        <v>19</v>
      </c>
      <c r="H4338" s="63"/>
      <c r="I4338" s="63"/>
      <c r="J4338" s="63"/>
      <c r="K4338" s="21"/>
      <c r="L4338" s="32" t="s">
        <v>84</v>
      </c>
      <c r="M4338" s="104" t="e">
        <f>#REF!</f>
        <v>#REF!</v>
      </c>
      <c r="N4338" s="113" t="e">
        <f>IF(M4338=0,"",CHOOSE(M4338,"1","2","3","4","4","8","8","8","8","8","19","19","19","19","19","19","19","19","19","19","手入力箇所","手入力箇所","手入力箇所","手入力箇所","手入力箇所","手入力箇所","手入力箇所","手入力箇所","手入力箇所","手入力箇所"))</f>
        <v>#REF!</v>
      </c>
    </row>
    <row r="4339" spans="1:14" ht="13.8" thickBot="1" x14ac:dyDescent="0.25"/>
    <row r="4340" spans="1:14" ht="13.8" thickBot="1" x14ac:dyDescent="0.25">
      <c r="A4340" s="686" t="e">
        <f>A4313</f>
        <v>#REF!</v>
      </c>
      <c r="B4340" s="686"/>
      <c r="C4340" s="686"/>
      <c r="D4340" s="687" t="s">
        <v>193</v>
      </c>
      <c r="E4340" s="687"/>
      <c r="F4340" s="687"/>
      <c r="G4340" s="687"/>
      <c r="H4340" s="687"/>
      <c r="I4340" s="687"/>
      <c r="J4340" s="687"/>
      <c r="K4340" s="687"/>
      <c r="L4340" s="687"/>
      <c r="M4340" s="687"/>
      <c r="N4340" s="687"/>
    </row>
    <row r="4341" spans="1:14" ht="13.8" thickBot="1" x14ac:dyDescent="0.25">
      <c r="A4341" s="105"/>
      <c r="B4341" s="33">
        <v>1</v>
      </c>
      <c r="C4341" s="24">
        <v>2</v>
      </c>
      <c r="D4341" s="24">
        <v>3</v>
      </c>
      <c r="E4341" s="24" t="s">
        <v>58</v>
      </c>
      <c r="F4341" s="24" t="s">
        <v>59</v>
      </c>
      <c r="G4341" s="24" t="s">
        <v>60</v>
      </c>
      <c r="H4341" s="24" t="s">
        <v>61</v>
      </c>
      <c r="I4341" s="24" t="s">
        <v>62</v>
      </c>
      <c r="J4341" s="24" t="s">
        <v>194</v>
      </c>
      <c r="K4341" s="102" t="s">
        <v>85</v>
      </c>
      <c r="L4341" s="105" t="s">
        <v>189</v>
      </c>
      <c r="M4341" s="105" t="s">
        <v>188</v>
      </c>
      <c r="N4341" s="105" t="s">
        <v>51</v>
      </c>
    </row>
    <row r="4342" spans="1:14" ht="13.8" thickBot="1" x14ac:dyDescent="0.25">
      <c r="A4342" s="26" t="s">
        <v>56</v>
      </c>
      <c r="B4342" s="22">
        <v>16</v>
      </c>
      <c r="C4342" s="22">
        <v>25</v>
      </c>
      <c r="D4342" s="22">
        <v>32</v>
      </c>
      <c r="E4342" s="22">
        <v>38</v>
      </c>
      <c r="F4342" s="22">
        <v>56</v>
      </c>
      <c r="G4342" s="22">
        <v>87</v>
      </c>
      <c r="H4342" s="22">
        <v>121</v>
      </c>
      <c r="I4342" s="22"/>
      <c r="J4342" s="23"/>
      <c r="K4342" s="68"/>
      <c r="L4342" s="107" t="s">
        <v>56</v>
      </c>
      <c r="M4342" s="103" t="e">
        <f>#REF!</f>
        <v>#REF!</v>
      </c>
      <c r="N4342" s="103" t="e">
        <f>IF(M4342=0,"",CHOOSE(M4342,"16","25","32","38","38","56","56","56","56","56","87","87","87","87","87","87","87","87","87","87","121","121","121","121","121","121","121","121","121","121","手入力箇所","手入力箇所","手入力箇所","手入力箇所","手入力箇所","手入力箇所","手入力箇所","手入力箇所","手入力箇所","手入力箇所"))</f>
        <v>#REF!</v>
      </c>
    </row>
    <row r="4343" spans="1:14" ht="13.8" thickBot="1" x14ac:dyDescent="0.25">
      <c r="A4343" s="27" t="s">
        <v>57</v>
      </c>
      <c r="B4343" s="18">
        <v>25</v>
      </c>
      <c r="C4343" s="18">
        <v>33</v>
      </c>
      <c r="D4343" s="18">
        <v>40</v>
      </c>
      <c r="E4343" s="18">
        <v>45</v>
      </c>
      <c r="F4343" s="18">
        <v>58</v>
      </c>
      <c r="G4343" s="18">
        <v>79</v>
      </c>
      <c r="H4343" s="18"/>
      <c r="I4343" s="18"/>
      <c r="J4343" s="62"/>
      <c r="K4343" s="69"/>
      <c r="L4343" s="107" t="s">
        <v>57</v>
      </c>
      <c r="M4343" s="103" t="e">
        <f>#REF!</f>
        <v>#REF!</v>
      </c>
      <c r="N4343" s="103" t="e">
        <f>IF(M4343=0,"",CHOOSE(M4343,"25","33","40","45","45","58","58","58","58","58","79","79","79","79","79","79","79","79","79","79","手入力箇所","手入力箇所","手入力箇所","手入力箇所","手入力箇所","手入力箇所","手入力箇所","手入力箇所","手入力箇所","手入力箇所"))</f>
        <v>#REF!</v>
      </c>
    </row>
    <row r="4344" spans="1:14" ht="48.6" thickBot="1" x14ac:dyDescent="0.25">
      <c r="A4344" s="28" t="s">
        <v>64</v>
      </c>
      <c r="B4344" s="18">
        <v>32</v>
      </c>
      <c r="C4344" s="18"/>
      <c r="D4344" s="18"/>
      <c r="E4344" s="18"/>
      <c r="F4344" s="18"/>
      <c r="G4344" s="18"/>
      <c r="H4344" s="18"/>
      <c r="I4344" s="18"/>
      <c r="J4344" s="62"/>
      <c r="K4344" s="69"/>
      <c r="L4344" s="108" t="s">
        <v>64</v>
      </c>
      <c r="M4344" s="103" t="e">
        <f>#REF!</f>
        <v>#REF!</v>
      </c>
      <c r="N4344" s="103" t="e">
        <f>IF(M4344=0,"",CHOOSE(M4344,"32","手入力箇所","手入力箇所","手入力箇所","手入力箇所","手入力箇所","手入力箇所","手入力箇所","手入力箇所","手入力箇所","手入力箇所"))</f>
        <v>#REF!</v>
      </c>
    </row>
    <row r="4345" spans="1:14" ht="48.6" thickBot="1" x14ac:dyDescent="0.25">
      <c r="A4345" s="28" t="s">
        <v>65</v>
      </c>
      <c r="B4345" s="18">
        <v>36</v>
      </c>
      <c r="C4345" s="18"/>
      <c r="D4345" s="18"/>
      <c r="E4345" s="18"/>
      <c r="F4345" s="18"/>
      <c r="G4345" s="18"/>
      <c r="H4345" s="18"/>
      <c r="I4345" s="18"/>
      <c r="J4345" s="62"/>
      <c r="K4345" s="69"/>
      <c r="L4345" s="108" t="s">
        <v>65</v>
      </c>
      <c r="M4345" s="103" t="e">
        <f>#REF!</f>
        <v>#REF!</v>
      </c>
      <c r="N4345" s="103" t="e">
        <f>IF(M4345=0,"",CHOOSE(M4345,"36","手入力箇所","手入力箇所","手入力箇所","手入力箇所","手入力箇所","手入力箇所","手入力箇所","手入力箇所","手入力箇所","手入力箇所"))</f>
        <v>#REF!</v>
      </c>
    </row>
    <row r="4346" spans="1:14" ht="24.6" thickBot="1" x14ac:dyDescent="0.25">
      <c r="A4346" s="28" t="s">
        <v>66</v>
      </c>
      <c r="B4346" s="18">
        <v>24</v>
      </c>
      <c r="C4346" s="18">
        <v>30</v>
      </c>
      <c r="D4346" s="18">
        <v>33</v>
      </c>
      <c r="E4346" s="18">
        <v>35</v>
      </c>
      <c r="F4346" s="18">
        <v>42</v>
      </c>
      <c r="G4346" s="18"/>
      <c r="H4346" s="18"/>
      <c r="I4346" s="18"/>
      <c r="J4346" s="62"/>
      <c r="K4346" s="69"/>
      <c r="L4346" s="108" t="s">
        <v>66</v>
      </c>
      <c r="M4346" s="103" t="e">
        <f>#REF!</f>
        <v>#REF!</v>
      </c>
      <c r="N4346" s="103" t="e">
        <f>IF(M4346=0,"",CHOOSE(M4346,"24","30","33","35","35","42","42","42","42","42","手入力箇所","手入力箇所","手入力箇所","手入力箇所","手入力箇所","手入力箇所","手入力箇所","手入力箇所","手入力箇所","手入力箇所"))</f>
        <v>#REF!</v>
      </c>
    </row>
    <row r="4347" spans="1:14" ht="36.6" thickBot="1" x14ac:dyDescent="0.25">
      <c r="A4347" s="28" t="s">
        <v>67</v>
      </c>
      <c r="B4347" s="18">
        <v>7</v>
      </c>
      <c r="C4347" s="18">
        <v>12</v>
      </c>
      <c r="D4347" s="18">
        <v>16</v>
      </c>
      <c r="E4347" s="18">
        <v>19</v>
      </c>
      <c r="F4347" s="18"/>
      <c r="G4347" s="18"/>
      <c r="H4347" s="18"/>
      <c r="I4347" s="18"/>
      <c r="J4347" s="62"/>
      <c r="K4347" s="69"/>
      <c r="L4347" s="108" t="s">
        <v>67</v>
      </c>
      <c r="M4347" s="103" t="e">
        <f>#REF!</f>
        <v>#REF!</v>
      </c>
      <c r="N4347" s="103" t="e">
        <f>IF(M4347=0,"",CHOOSE(M4347,"7","12","16","19","19","手入力箇所","手入力箇所","手入力箇所","手入力箇所","手入力箇所","手入力箇所","手入力箇所","手入力箇所","手入力箇所","手入力箇所"))</f>
        <v>#REF!</v>
      </c>
    </row>
    <row r="4348" spans="1:14" ht="24.6" thickBot="1" x14ac:dyDescent="0.25">
      <c r="A4348" s="28" t="s">
        <v>68</v>
      </c>
      <c r="B4348" s="18">
        <v>21</v>
      </c>
      <c r="C4348" s="18">
        <v>35</v>
      </c>
      <c r="D4348" s="18">
        <v>48</v>
      </c>
      <c r="E4348" s="18">
        <v>59</v>
      </c>
      <c r="F4348" s="18">
        <v>94</v>
      </c>
      <c r="G4348" s="18">
        <v>159</v>
      </c>
      <c r="H4348" s="18">
        <v>235</v>
      </c>
      <c r="I4348" s="18"/>
      <c r="J4348" s="62"/>
      <c r="K4348" s="69"/>
      <c r="L4348" s="108" t="s">
        <v>68</v>
      </c>
      <c r="M4348" s="103" t="e">
        <f>#REF!</f>
        <v>#REF!</v>
      </c>
      <c r="N4348" s="103" t="e">
        <f>IF(M4348=0,"",CHOOSE(M4348,"21","35","48","59","59","94","94","94","94","94","159","159","159","159","159","159","159","159","159","159","235","235","235","235","235","235","235","235","235","235","手入力箇所","手入力箇所","手入力箇所","手入力箇所","手入力箇所","手入力箇所","手入力箇所","手入力箇所","手入力箇所","手入力箇所"))</f>
        <v>#REF!</v>
      </c>
    </row>
    <row r="4349" spans="1:14" ht="36.6" thickBot="1" x14ac:dyDescent="0.25">
      <c r="A4349" s="28" t="s">
        <v>69</v>
      </c>
      <c r="B4349" s="18">
        <v>22</v>
      </c>
      <c r="C4349" s="18">
        <v>26</v>
      </c>
      <c r="D4349" s="18">
        <v>28</v>
      </c>
      <c r="E4349" s="18">
        <v>29</v>
      </c>
      <c r="F4349" s="18">
        <v>34</v>
      </c>
      <c r="G4349" s="18"/>
      <c r="H4349" s="18"/>
      <c r="I4349" s="18"/>
      <c r="J4349" s="62"/>
      <c r="K4349" s="69"/>
      <c r="L4349" s="108" t="s">
        <v>69</v>
      </c>
      <c r="M4349" s="103" t="e">
        <f>#REF!</f>
        <v>#REF!</v>
      </c>
      <c r="N4349" s="103" t="e">
        <f>IF(M4349=0,"",CHOOSE(M4349,"22","26","28","29","29","34","34","34","34","34","手入力箇所","手入力箇所","手入力箇所","手入力箇所","手入力箇所","手入力箇所","手入力箇所","手入力箇所","手入力箇所","手入力箇所"))</f>
        <v>#REF!</v>
      </c>
    </row>
    <row r="4350" spans="1:14" ht="13.8" thickBot="1" x14ac:dyDescent="0.25">
      <c r="A4350" s="27" t="s">
        <v>63</v>
      </c>
      <c r="B4350" s="18">
        <v>21</v>
      </c>
      <c r="C4350" s="18">
        <v>33</v>
      </c>
      <c r="D4350" s="18">
        <v>46</v>
      </c>
      <c r="E4350" s="18">
        <v>56</v>
      </c>
      <c r="F4350" s="18">
        <v>89</v>
      </c>
      <c r="G4350" s="18">
        <v>151</v>
      </c>
      <c r="H4350" s="18">
        <v>224</v>
      </c>
      <c r="I4350" s="18">
        <v>289</v>
      </c>
      <c r="J4350" s="18">
        <v>350</v>
      </c>
      <c r="K4350" s="69"/>
      <c r="L4350" s="107" t="s">
        <v>63</v>
      </c>
      <c r="M4350" s="103" t="e">
        <f>#REF!</f>
        <v>#REF!</v>
      </c>
      <c r="N4350" s="103" t="e">
        <f>IF(M4350=0,"",CHOOSE(M4350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351" spans="1:14" ht="24.6" thickBot="1" x14ac:dyDescent="0.25">
      <c r="A4351" s="34" t="s">
        <v>70</v>
      </c>
      <c r="B4351" s="35">
        <v>13</v>
      </c>
      <c r="C4351" s="35">
        <v>33</v>
      </c>
      <c r="D4351" s="35">
        <v>59</v>
      </c>
      <c r="E4351" s="35"/>
      <c r="F4351" s="35"/>
      <c r="G4351" s="35"/>
      <c r="H4351" s="35"/>
      <c r="I4351" s="35"/>
      <c r="J4351" s="36"/>
      <c r="K4351" s="67"/>
      <c r="L4351" s="108" t="s">
        <v>70</v>
      </c>
      <c r="M4351" s="103" t="e">
        <f>#REF!</f>
        <v>#REF!</v>
      </c>
      <c r="N4351" s="103" t="e">
        <f>IF(M4351=0,"",CHOOSE(M4351,"13","33","59","手入力箇所","手入力箇所","手入力箇所","手入力箇所","手入力箇所","手入力箇所","手入力箇所","手入力箇所","手入力箇所","手入力箇所"))</f>
        <v>#REF!</v>
      </c>
    </row>
    <row r="4352" spans="1:14" ht="13.8" thickBot="1" x14ac:dyDescent="0.25">
      <c r="A4352" s="37" t="s">
        <v>71</v>
      </c>
      <c r="B4352" s="17">
        <v>23</v>
      </c>
      <c r="C4352" s="17">
        <v>39</v>
      </c>
      <c r="D4352" s="17">
        <v>97</v>
      </c>
      <c r="E4352" s="17"/>
      <c r="F4352" s="17"/>
      <c r="G4352" s="17"/>
      <c r="H4352" s="17"/>
      <c r="I4352" s="17"/>
      <c r="J4352" s="64"/>
      <c r="K4352" s="70"/>
      <c r="L4352" s="109" t="s">
        <v>71</v>
      </c>
      <c r="M4352" s="103" t="e">
        <f>#REF!</f>
        <v>#REF!</v>
      </c>
      <c r="N4352" s="103" t="e">
        <f>IF(M4352=0,"",CHOOSE(M4352,"23","39","97","手入力箇所","手入力箇所","手入力箇所","手入力箇所","手入力箇所","手入力箇所","手入力箇所","手入力箇所","手入力箇所","手入力箇所"))</f>
        <v>#REF!</v>
      </c>
    </row>
    <row r="4353" spans="1:14" ht="13.8" thickBot="1" x14ac:dyDescent="0.25">
      <c r="A4353" s="29" t="s">
        <v>72</v>
      </c>
      <c r="B4353" s="18">
        <v>21</v>
      </c>
      <c r="C4353" s="18">
        <v>37</v>
      </c>
      <c r="D4353" s="18">
        <v>58</v>
      </c>
      <c r="E4353" s="18">
        <v>76</v>
      </c>
      <c r="F4353" s="18">
        <v>137</v>
      </c>
      <c r="G4353" s="18"/>
      <c r="H4353" s="18"/>
      <c r="I4353" s="18"/>
      <c r="J4353" s="62"/>
      <c r="K4353" s="69"/>
      <c r="L4353" s="109" t="s">
        <v>72</v>
      </c>
      <c r="M4353" s="103" t="e">
        <f>#REF!</f>
        <v>#REF!</v>
      </c>
      <c r="N4353" s="103" t="e">
        <f>IF(M4353=0,"",CHOOSE(M4353,"21","37","58","76","76","137","137","137","137","137","手入力箇所","手入力箇所","手入力箇所","手入力箇所","手入力箇所","手入力箇所","手入力箇所","手入力箇所","手入力箇所","手入力箇所"))</f>
        <v>#REF!</v>
      </c>
    </row>
    <row r="4354" spans="1:14" ht="13.8" thickBot="1" x14ac:dyDescent="0.25">
      <c r="A4354" s="29" t="s">
        <v>73</v>
      </c>
      <c r="B4354" s="18">
        <v>48</v>
      </c>
      <c r="C4354" s="18">
        <v>93</v>
      </c>
      <c r="D4354" s="18">
        <v>138</v>
      </c>
      <c r="E4354" s="18">
        <v>183</v>
      </c>
      <c r="F4354" s="18"/>
      <c r="G4354" s="18"/>
      <c r="H4354" s="18"/>
      <c r="I4354" s="18"/>
      <c r="J4354" s="62"/>
      <c r="K4354" s="69"/>
      <c r="L4354" s="109" t="s">
        <v>73</v>
      </c>
      <c r="M4354" s="103" t="e">
        <f>#REF!</f>
        <v>#REF!</v>
      </c>
      <c r="N4354" s="103" t="e">
        <f>IF(M4354=0,"",CHOOSE(M4354,"48","93","138","183","183","手入力箇所","手入力箇所","手入力箇所","手入力箇所","手入力箇所","手入力箇所","手入力箇所","手入力箇所","手入力箇所","手入力箇所"))</f>
        <v>#REF!</v>
      </c>
    </row>
    <row r="4355" spans="1:14" ht="37.200000000000003" thickBot="1" x14ac:dyDescent="0.25">
      <c r="A4355" s="30" t="s">
        <v>74</v>
      </c>
      <c r="B4355" s="18">
        <v>13</v>
      </c>
      <c r="C4355" s="18">
        <v>26</v>
      </c>
      <c r="D4355" s="18">
        <v>40</v>
      </c>
      <c r="E4355" s="18">
        <v>55</v>
      </c>
      <c r="F4355" s="18">
        <v>107</v>
      </c>
      <c r="G4355" s="18">
        <v>224</v>
      </c>
      <c r="H4355" s="18">
        <v>386</v>
      </c>
      <c r="I4355" s="18"/>
      <c r="J4355" s="62"/>
      <c r="K4355" s="69"/>
      <c r="L4355" s="110" t="s">
        <v>74</v>
      </c>
      <c r="M4355" s="103" t="e">
        <f>#REF!</f>
        <v>#REF!</v>
      </c>
      <c r="N4355" s="103" t="e">
        <f>IF(M4355=0,"",CHOOSE(M4355,"13","26","40","55","55","107","107","107","107","107","224","224","224","224","224","224","224","224","224","224","386","386","386","386","386","386","386","386","386","386","手入力箇所","手入力箇所","手入力箇所","手入力箇所","手入力箇所","手入力箇所","手入力箇所","手入力箇所","手入力箇所","手入力箇所"))</f>
        <v>#REF!</v>
      </c>
    </row>
    <row r="4356" spans="1:14" ht="13.8" thickBot="1" x14ac:dyDescent="0.25">
      <c r="A4356" s="29" t="s">
        <v>75</v>
      </c>
      <c r="B4356" s="18">
        <v>36</v>
      </c>
      <c r="C4356" s="18">
        <v>98</v>
      </c>
      <c r="D4356" s="18">
        <v>173</v>
      </c>
      <c r="E4356" s="18">
        <v>274</v>
      </c>
      <c r="F4356" s="18"/>
      <c r="G4356" s="18"/>
      <c r="H4356" s="18"/>
      <c r="I4356" s="18"/>
      <c r="J4356" s="62"/>
      <c r="K4356" s="69"/>
      <c r="L4356" s="109" t="s">
        <v>75</v>
      </c>
      <c r="M4356" s="103" t="e">
        <f>#REF!</f>
        <v>#REF!</v>
      </c>
      <c r="N4356" s="103" t="e">
        <f>IF(M4356=0,"",CHOOSE(M4356,"36","98","173","274","274","手入力箇所","手入力箇所","手入力箇所","手入力箇所","手入力箇所","手入力箇所","手入力箇所","手入力箇所","手入力箇所","手入力箇所"))</f>
        <v>#REF!</v>
      </c>
    </row>
    <row r="4357" spans="1:14" ht="37.200000000000003" thickBot="1" x14ac:dyDescent="0.25">
      <c r="A4357" s="30" t="s">
        <v>76</v>
      </c>
      <c r="B4357" s="18">
        <v>127</v>
      </c>
      <c r="C4357" s="18">
        <v>127</v>
      </c>
      <c r="D4357" s="18">
        <v>127</v>
      </c>
      <c r="E4357" s="18">
        <v>127</v>
      </c>
      <c r="F4357" s="18"/>
      <c r="G4357" s="18"/>
      <c r="H4357" s="18"/>
      <c r="I4357" s="18"/>
      <c r="J4357" s="62"/>
      <c r="K4357" s="69"/>
      <c r="L4357" s="110" t="s">
        <v>76</v>
      </c>
      <c r="M4357" s="103" t="e">
        <f>#REF!</f>
        <v>#REF!</v>
      </c>
      <c r="N4357" s="103" t="e">
        <f>IF(M4357=0,"",CHOOSE(M4357,"127","127","127","127","127","手入力箇所","手入力箇所","手入力箇所","手入力箇所","手入力箇所","手入力箇所","手入力箇所","手入力箇所","手入力箇所","手入力箇所"))</f>
        <v>#REF!</v>
      </c>
    </row>
    <row r="4358" spans="1:14" ht="27" thickBot="1" x14ac:dyDescent="0.25">
      <c r="A4358" s="31" t="s">
        <v>77</v>
      </c>
      <c r="B4358" s="18">
        <v>42</v>
      </c>
      <c r="C4358" s="18">
        <v>90</v>
      </c>
      <c r="D4358" s="18">
        <v>141</v>
      </c>
      <c r="E4358" s="18">
        <v>193</v>
      </c>
      <c r="F4358" s="62"/>
      <c r="G4358" s="62"/>
      <c r="H4358" s="62"/>
      <c r="I4358" s="62"/>
      <c r="J4358" s="62"/>
      <c r="K4358" s="69"/>
      <c r="L4358" s="111" t="s">
        <v>77</v>
      </c>
      <c r="M4358" s="103" t="e">
        <f>#REF!</f>
        <v>#REF!</v>
      </c>
      <c r="N4358" s="103" t="e">
        <f>IF(M4358=0,"",CHOOSE(M4358,"42","90","141","193","1936","手入力箇所","手入力箇所","手入力箇所","手入力箇所","手入力箇所","手入力箇所","手入力箇所","手入力箇所","手入力箇所","手入力箇所"))</f>
        <v>#REF!</v>
      </c>
    </row>
    <row r="4359" spans="1:14" ht="40.200000000000003" thickBot="1" x14ac:dyDescent="0.25">
      <c r="A4359" s="31" t="s">
        <v>78</v>
      </c>
      <c r="B4359" s="18">
        <v>24</v>
      </c>
      <c r="C4359" s="18">
        <v>43</v>
      </c>
      <c r="D4359" s="18">
        <v>61</v>
      </c>
      <c r="E4359" s="18">
        <v>76</v>
      </c>
      <c r="F4359" s="62"/>
      <c r="G4359" s="62"/>
      <c r="H4359" s="62"/>
      <c r="I4359" s="62"/>
      <c r="J4359" s="62"/>
      <c r="K4359" s="69"/>
      <c r="L4359" s="111" t="s">
        <v>78</v>
      </c>
      <c r="M4359" s="103" t="e">
        <f>#REF!</f>
        <v>#REF!</v>
      </c>
      <c r="N4359" s="103" t="e">
        <f>IF(M4359=0,"",CHOOSE(M4359,"24","43","61","76","76","手入力箇所","手入力箇所","手入力箇所","手入力箇所","手入力箇所","手入力箇所","手入力箇所","手入力箇所","手入力箇所","手入力箇所"))</f>
        <v>#REF!</v>
      </c>
    </row>
    <row r="4360" spans="1:14" ht="27" thickBot="1" x14ac:dyDescent="0.25">
      <c r="A4360" s="31" t="s">
        <v>79</v>
      </c>
      <c r="B4360" s="18">
        <v>54</v>
      </c>
      <c r="C4360" s="18">
        <v>77</v>
      </c>
      <c r="D4360" s="18">
        <v>94</v>
      </c>
      <c r="E4360" s="18">
        <v>107</v>
      </c>
      <c r="F4360" s="62"/>
      <c r="G4360" s="62"/>
      <c r="H4360" s="62"/>
      <c r="I4360" s="62"/>
      <c r="J4360" s="62"/>
      <c r="K4360" s="69"/>
      <c r="L4360" s="111" t="s">
        <v>79</v>
      </c>
      <c r="M4360" s="103" t="e">
        <f>#REF!</f>
        <v>#REF!</v>
      </c>
      <c r="N4360" s="103" t="e">
        <f>IF(M4360=0,"",CHOOSE(M4360,"54","77","94","107","107","手入力箇所","手入力箇所","手入力箇所","手入力箇所","手入力箇所","手入力箇所","手入力箇所","手入力箇所","手入力箇所","手入力箇所"))</f>
        <v>#REF!</v>
      </c>
    </row>
    <row r="4361" spans="1:14" ht="40.200000000000003" thickBot="1" x14ac:dyDescent="0.25">
      <c r="A4361" s="31" t="s">
        <v>80</v>
      </c>
      <c r="B4361" s="18">
        <v>49</v>
      </c>
      <c r="C4361" s="18">
        <v>53</v>
      </c>
      <c r="D4361" s="18">
        <v>55</v>
      </c>
      <c r="E4361" s="18">
        <v>56</v>
      </c>
      <c r="F4361" s="62"/>
      <c r="G4361" s="62"/>
      <c r="H4361" s="62"/>
      <c r="I4361" s="62"/>
      <c r="J4361" s="62"/>
      <c r="K4361" s="69"/>
      <c r="L4361" s="111" t="s">
        <v>80</v>
      </c>
      <c r="M4361" s="103" t="e">
        <f>#REF!</f>
        <v>#REF!</v>
      </c>
      <c r="N4361" s="103" t="e">
        <f>IF(M4361=0,"",CHOOSE(M4361,"49","53","55","56","56","手入力箇所","手入力箇所","手入力箇所","手入力箇所","手入力箇所","手入力箇所","手入力箇所","手入力箇所","手入力箇所","手入力箇所"))</f>
        <v>#REF!</v>
      </c>
    </row>
    <row r="4362" spans="1:14" ht="40.200000000000003" thickBot="1" x14ac:dyDescent="0.25">
      <c r="A4362" s="38" t="s">
        <v>81</v>
      </c>
      <c r="B4362" s="35">
        <v>232</v>
      </c>
      <c r="C4362" s="35">
        <v>232</v>
      </c>
      <c r="D4362" s="36"/>
      <c r="E4362" s="36"/>
      <c r="F4362" s="36"/>
      <c r="G4362" s="36"/>
      <c r="H4362" s="36"/>
      <c r="I4362" s="36"/>
      <c r="J4362" s="36"/>
      <c r="K4362" s="67"/>
      <c r="L4362" s="111" t="s">
        <v>81</v>
      </c>
      <c r="M4362" s="103" t="e">
        <f>#REF!</f>
        <v>#REF!</v>
      </c>
      <c r="N4362" s="103" t="e">
        <f>IF(M4362=0,"",CHOOSE(M4362,"232","232","手入力箇所","手入力箇所","手入力箇所","手入力箇所","手入力箇所","手入力箇所","手入力箇所","手入力箇所","手入力箇所","手入力箇所"))</f>
        <v>#REF!</v>
      </c>
    </row>
    <row r="4363" spans="1:14" ht="13.8" thickBot="1" x14ac:dyDescent="0.25">
      <c r="A4363" s="39" t="s">
        <v>82</v>
      </c>
      <c r="B4363" s="17">
        <v>6</v>
      </c>
      <c r="C4363" s="17">
        <v>9</v>
      </c>
      <c r="D4363" s="17">
        <v>11</v>
      </c>
      <c r="E4363" s="17">
        <v>13</v>
      </c>
      <c r="F4363" s="17">
        <v>18</v>
      </c>
      <c r="G4363" s="17">
        <v>26</v>
      </c>
      <c r="H4363" s="17">
        <v>35</v>
      </c>
      <c r="I4363" s="17">
        <v>43</v>
      </c>
      <c r="J4363" s="17">
        <v>49</v>
      </c>
      <c r="K4363" s="70"/>
      <c r="L4363" s="111" t="s">
        <v>82</v>
      </c>
      <c r="M4363" s="103" t="e">
        <f>#REF!</f>
        <v>#REF!</v>
      </c>
      <c r="N4363" s="103" t="e">
        <f>IF(M4363=0,"",CHOOSE(M4363,"6","9","11","13","13","18","18","18","18","18","26","26","26","26","26","26","26","26","26","26","35","35","35","35","35","35","35","35","35","35","43","43","43","43","43","43","43","43","43","43","49","49","49","49","49","49","49","49","49","49","手入力箇所","手入力箇所","手入力箇所","手入力箇所","手入力箇所","手入力箇所","手入力箇所","手入力箇所","手入力箇所","手入力箇所"))</f>
        <v>#REF!</v>
      </c>
    </row>
    <row r="4364" spans="1:14" ht="13.8" thickBot="1" x14ac:dyDescent="0.25">
      <c r="A4364" s="31" t="s">
        <v>83</v>
      </c>
      <c r="B4364" s="18">
        <v>6</v>
      </c>
      <c r="C4364" s="18">
        <v>10</v>
      </c>
      <c r="D4364" s="18">
        <v>14</v>
      </c>
      <c r="E4364" s="18">
        <v>17</v>
      </c>
      <c r="F4364" s="18">
        <v>29</v>
      </c>
      <c r="G4364" s="18">
        <v>50</v>
      </c>
      <c r="H4364" s="18">
        <v>76</v>
      </c>
      <c r="I4364" s="18">
        <v>100</v>
      </c>
      <c r="J4364" s="18">
        <v>123</v>
      </c>
      <c r="K4364" s="69"/>
      <c r="L4364" s="111" t="s">
        <v>83</v>
      </c>
      <c r="M4364" s="103" t="e">
        <f>#REF!</f>
        <v>#REF!</v>
      </c>
      <c r="N4364" s="103" t="e">
        <f>IF(M4364=0,"",CHOOSE(M4364,"6","10","14","17","17","29","29","29","29","29","50","50","50","50","50","50","50","50","50","50","76","76","76","76","76","76","76","76","76","76","100","100","100","100","100","100","100","100","100","100","123","123","123","123","123","123","123","123","123","123","手入力箇所","手入力箇所","手入力箇所","手入力箇所","手入力箇所","手入力箇所","手入力箇所","手入力箇所","手入力箇所"))</f>
        <v>#REF!</v>
      </c>
    </row>
    <row r="4365" spans="1:14" ht="27" thickBot="1" x14ac:dyDescent="0.25">
      <c r="A4365" s="32" t="s">
        <v>84</v>
      </c>
      <c r="B4365" s="20">
        <v>9</v>
      </c>
      <c r="C4365" s="20">
        <v>15</v>
      </c>
      <c r="D4365" s="20">
        <v>20</v>
      </c>
      <c r="E4365" s="20">
        <v>24</v>
      </c>
      <c r="F4365" s="20">
        <v>39</v>
      </c>
      <c r="G4365" s="20">
        <v>65</v>
      </c>
      <c r="H4365" s="63"/>
      <c r="I4365" s="63"/>
      <c r="J4365" s="63"/>
      <c r="K4365" s="106"/>
      <c r="L4365" s="111" t="s">
        <v>84</v>
      </c>
      <c r="M4365" s="103" t="e">
        <f>#REF!</f>
        <v>#REF!</v>
      </c>
      <c r="N4365" s="103" t="e">
        <f>IF(M4365=0,"",CHOOSE(M4365,"9","15","20","24","24","39","39","39","39","39","65","65","65","65","65","65","65","65","65","65","手入力箇所","手入力箇所","手入力箇所","手入力箇所","手入力箇所","手入力箇所","手入力箇所","手入力箇所","手入力箇所","手入力箇所"))</f>
        <v>#REF!</v>
      </c>
    </row>
    <row r="4368" spans="1:14" ht="13.8" thickBot="1" x14ac:dyDescent="0.25"/>
    <row r="4369" spans="1:14" ht="13.8" thickBot="1" x14ac:dyDescent="0.25">
      <c r="A4369" s="688" t="e">
        <f>#REF!</f>
        <v>#REF!</v>
      </c>
      <c r="B4369" s="688"/>
      <c r="C4369" s="688"/>
      <c r="D4369" s="689" t="s">
        <v>192</v>
      </c>
      <c r="E4369" s="689"/>
      <c r="F4369" s="689"/>
      <c r="G4369" s="689"/>
      <c r="H4369" s="689"/>
      <c r="I4369" s="689"/>
      <c r="J4369" s="689"/>
      <c r="K4369" s="689"/>
      <c r="L4369" s="689"/>
      <c r="M4369" s="689"/>
      <c r="N4369" s="689"/>
    </row>
    <row r="4370" spans="1:14" ht="13.8" thickBot="1" x14ac:dyDescent="0.25">
      <c r="A4370" s="65"/>
      <c r="B4370" s="33">
        <v>1</v>
      </c>
      <c r="C4370" s="24">
        <v>2</v>
      </c>
      <c r="D4370" s="24">
        <v>3</v>
      </c>
      <c r="E4370" s="24" t="s">
        <v>58</v>
      </c>
      <c r="F4370" s="24" t="s">
        <v>59</v>
      </c>
      <c r="G4370" s="24" t="s">
        <v>60</v>
      </c>
      <c r="H4370" s="24" t="s">
        <v>61</v>
      </c>
      <c r="I4370" s="24" t="s">
        <v>62</v>
      </c>
      <c r="J4370" s="24" t="s">
        <v>194</v>
      </c>
      <c r="K4370" s="25" t="s">
        <v>85</v>
      </c>
      <c r="L4370" s="105" t="s">
        <v>189</v>
      </c>
      <c r="M4370" s="105" t="s">
        <v>188</v>
      </c>
      <c r="N4370" s="105" t="s">
        <v>51</v>
      </c>
    </row>
    <row r="4371" spans="1:14" ht="13.8" thickBot="1" x14ac:dyDescent="0.25">
      <c r="A4371" s="26" t="s">
        <v>56</v>
      </c>
      <c r="B4371" s="22">
        <v>5</v>
      </c>
      <c r="C4371" s="22">
        <v>7</v>
      </c>
      <c r="D4371" s="22">
        <v>8</v>
      </c>
      <c r="E4371" s="22">
        <v>8</v>
      </c>
      <c r="F4371" s="22">
        <v>10</v>
      </c>
      <c r="G4371" s="22">
        <v>13</v>
      </c>
      <c r="H4371" s="22">
        <v>16</v>
      </c>
      <c r="I4371" s="22"/>
      <c r="J4371" s="23"/>
      <c r="K4371" s="1"/>
      <c r="L4371" s="26" t="s">
        <v>56</v>
      </c>
      <c r="M4371" s="104" t="e">
        <f>#REF!</f>
        <v>#REF!</v>
      </c>
      <c r="N4371" s="112" t="e">
        <f>IF(M4371=0,"",CHOOSE(M4371,"5","7","8","8","8","10","10","10","10","10","13","13","13","13","13","13","13","13","13","13","16","16","16","16","16","16","16","16","16","16","16","手入力箇所","手入力箇所","手入力箇所","手入力箇所","手入力箇所","手入力箇所","手入力箇所","手入力箇所","手入力箇所","手入力箇所"))</f>
        <v>#REF!</v>
      </c>
    </row>
    <row r="4372" spans="1:14" ht="13.8" thickBot="1" x14ac:dyDescent="0.25">
      <c r="A4372" s="27" t="s">
        <v>57</v>
      </c>
      <c r="B4372" s="18">
        <v>5</v>
      </c>
      <c r="C4372" s="18">
        <v>7</v>
      </c>
      <c r="D4372" s="18">
        <v>8</v>
      </c>
      <c r="E4372" s="18">
        <v>9</v>
      </c>
      <c r="F4372" s="18">
        <v>12</v>
      </c>
      <c r="G4372" s="18">
        <v>16</v>
      </c>
      <c r="H4372" s="18"/>
      <c r="I4372" s="18"/>
      <c r="J4372" s="62"/>
      <c r="K4372" s="19"/>
      <c r="L4372" s="27" t="s">
        <v>57</v>
      </c>
      <c r="M4372" s="104" t="e">
        <f>#REF!</f>
        <v>#REF!</v>
      </c>
      <c r="N4372" s="113" t="e">
        <f>IF(M4372=0,"",CHOOSE(M4372,"5","7","8","9","9","12","12","12","12","12","16","16","16","16","16","16","16","16","16","16","手入力箇所","手入力箇所","手入力箇所","手入力箇所","手入力箇所","手入力箇所","手入力箇所","手入力箇所","手入力箇所","手入力箇所"))</f>
        <v>#REF!</v>
      </c>
    </row>
    <row r="4373" spans="1:14" ht="48.6" thickBot="1" x14ac:dyDescent="0.25">
      <c r="A4373" s="28" t="s">
        <v>64</v>
      </c>
      <c r="B4373" s="18">
        <v>6</v>
      </c>
      <c r="C4373" s="18"/>
      <c r="D4373" s="18"/>
      <c r="E4373" s="18"/>
      <c r="F4373" s="18"/>
      <c r="G4373" s="18"/>
      <c r="H4373" s="18"/>
      <c r="I4373" s="18"/>
      <c r="J4373" s="62"/>
      <c r="K4373" s="19"/>
      <c r="L4373" s="28" t="s">
        <v>64</v>
      </c>
      <c r="M4373" s="104" t="e">
        <f>#REF!</f>
        <v>#REF!</v>
      </c>
      <c r="N4373" s="113" t="e">
        <f>IF(M4373=0,"",CHOOSE(M4373,"6","手入力箇所","手入力箇所","手入力箇所","手入力箇所","手入力箇所","手入力箇所","手入力箇所","手入力箇所","手入力箇所","手入力箇所","",""))</f>
        <v>#REF!</v>
      </c>
    </row>
    <row r="4374" spans="1:14" ht="48.6" thickBot="1" x14ac:dyDescent="0.25">
      <c r="A4374" s="28" t="s">
        <v>65</v>
      </c>
      <c r="B4374" s="18">
        <v>6</v>
      </c>
      <c r="C4374" s="18"/>
      <c r="D4374" s="18"/>
      <c r="E4374" s="18"/>
      <c r="F4374" s="18"/>
      <c r="G4374" s="18"/>
      <c r="H4374" s="18"/>
      <c r="I4374" s="18"/>
      <c r="J4374" s="62"/>
      <c r="K4374" s="19"/>
      <c r="L4374" s="28" t="s">
        <v>65</v>
      </c>
      <c r="M4374" s="104" t="e">
        <f>#REF!</f>
        <v>#REF!</v>
      </c>
      <c r="N4374" s="113" t="e">
        <f>IF(M4374=0,"",CHOOSE(M4374,"6","手入力箇所","手入力箇所","手入力箇所","手入力箇所","手入力箇所","手入力箇所","手入力箇所","手入力箇所","手入力箇所","手入力箇所","",""))</f>
        <v>#REF!</v>
      </c>
    </row>
    <row r="4375" spans="1:14" ht="24.6" thickBot="1" x14ac:dyDescent="0.25">
      <c r="A4375" s="28" t="s">
        <v>66</v>
      </c>
      <c r="B4375" s="18">
        <v>5</v>
      </c>
      <c r="C4375" s="18">
        <v>7</v>
      </c>
      <c r="D4375" s="18">
        <v>8</v>
      </c>
      <c r="E4375" s="18">
        <v>9</v>
      </c>
      <c r="F4375" s="18">
        <v>12</v>
      </c>
      <c r="G4375" s="18"/>
      <c r="H4375" s="18"/>
      <c r="I4375" s="18"/>
      <c r="J4375" s="62"/>
      <c r="K4375" s="19"/>
      <c r="L4375" s="28" t="s">
        <v>66</v>
      </c>
      <c r="M4375" s="104" t="e">
        <f>#REF!</f>
        <v>#REF!</v>
      </c>
      <c r="N4375" s="113" t="e">
        <f>IF(M4375=0,"",CHOOSE(M4375,"5","7","8","9","9","12","12","12","12","12","手入力箇所","手入力箇所","手入力箇所","手入力箇所","手入力箇所","手入力箇所","手入力箇所","手入力箇所","手入力箇所","手入力箇所"))</f>
        <v>#REF!</v>
      </c>
    </row>
    <row r="4376" spans="1:14" ht="36.6" thickBot="1" x14ac:dyDescent="0.25">
      <c r="A4376" s="28" t="s">
        <v>67</v>
      </c>
      <c r="B4376" s="18">
        <v>4</v>
      </c>
      <c r="C4376" s="18">
        <v>5</v>
      </c>
      <c r="D4376" s="18">
        <v>5</v>
      </c>
      <c r="E4376" s="18">
        <v>6</v>
      </c>
      <c r="F4376" s="18"/>
      <c r="G4376" s="18"/>
      <c r="H4376" s="18"/>
      <c r="I4376" s="18"/>
      <c r="J4376" s="62"/>
      <c r="K4376" s="19"/>
      <c r="L4376" s="28" t="s">
        <v>67</v>
      </c>
      <c r="M4376" s="104" t="e">
        <f>#REF!</f>
        <v>#REF!</v>
      </c>
      <c r="N4376" s="113" t="e">
        <f>IF(M4376=0,"",CHOOSE(M4376,"4","5","5","6","6","手入力箇所","手入力箇所","手入力箇所","手入力箇所","手入力箇所","手入力箇所","手入力箇所","手入力箇所","手入力箇所","手入力箇所"))</f>
        <v>#REF!</v>
      </c>
    </row>
    <row r="4377" spans="1:14" ht="24.6" thickBot="1" x14ac:dyDescent="0.25">
      <c r="A4377" s="28" t="s">
        <v>68</v>
      </c>
      <c r="B4377" s="18">
        <v>12</v>
      </c>
      <c r="C4377" s="18">
        <v>12</v>
      </c>
      <c r="D4377" s="18">
        <v>12</v>
      </c>
      <c r="E4377" s="18">
        <v>12</v>
      </c>
      <c r="F4377" s="18">
        <v>12</v>
      </c>
      <c r="G4377" s="18">
        <v>12</v>
      </c>
      <c r="H4377" s="18">
        <v>12</v>
      </c>
      <c r="I4377" s="18"/>
      <c r="J4377" s="62"/>
      <c r="K4377" s="19"/>
      <c r="L4377" s="28" t="s">
        <v>68</v>
      </c>
      <c r="M4377" s="104" t="e">
        <f>#REF!</f>
        <v>#REF!</v>
      </c>
      <c r="N4377" s="113" t="e">
        <f>IF(M4377=0,"",CHOOSE(M4377,"12","12","12","12","12","12","12","12","12","12","12","12","12","12","12","12","12","12","12","12","12","12","12","12","12","12","12","12","12","12","手入力箇所","手入力箇所","手入力箇所","手入力箇所","手入力箇所","手入力箇所","手入力箇所","手入力箇所","手入力箇所","手入力箇所"))</f>
        <v>#REF!</v>
      </c>
    </row>
    <row r="4378" spans="1:14" ht="36.6" thickBot="1" x14ac:dyDescent="0.25">
      <c r="A4378" s="28" t="s">
        <v>69</v>
      </c>
      <c r="B4378" s="18">
        <v>7</v>
      </c>
      <c r="C4378" s="18">
        <v>7</v>
      </c>
      <c r="D4378" s="18">
        <v>7</v>
      </c>
      <c r="E4378" s="18">
        <v>7</v>
      </c>
      <c r="F4378" s="18">
        <v>7</v>
      </c>
      <c r="G4378" s="18"/>
      <c r="H4378" s="18"/>
      <c r="I4378" s="18"/>
      <c r="J4378" s="62"/>
      <c r="K4378" s="19"/>
      <c r="L4378" s="28" t="s">
        <v>69</v>
      </c>
      <c r="M4378" s="104" t="e">
        <f>#REF!</f>
        <v>#REF!</v>
      </c>
      <c r="N4378" s="113" t="e">
        <f>IF(M4378=0,"",CHOOSE(M4378,"7","7","7","7","7","7","7","7","7","7","手入力箇所","手入力箇所","手入力箇所","手入力箇所","手入力箇所","手入力箇所","手入力箇所","手入力箇所","手入力箇所","手入力箇所"))</f>
        <v>#REF!</v>
      </c>
    </row>
    <row r="4379" spans="1:14" ht="13.8" thickBot="1" x14ac:dyDescent="0.25">
      <c r="A4379" s="27" t="s">
        <v>63</v>
      </c>
      <c r="B4379" s="18">
        <v>4</v>
      </c>
      <c r="C4379" s="18">
        <v>5</v>
      </c>
      <c r="D4379" s="18">
        <v>7</v>
      </c>
      <c r="E4379" s="18">
        <v>8</v>
      </c>
      <c r="F4379" s="18">
        <v>11</v>
      </c>
      <c r="G4379" s="18">
        <v>16</v>
      </c>
      <c r="H4379" s="18">
        <v>22</v>
      </c>
      <c r="I4379" s="18">
        <v>26</v>
      </c>
      <c r="J4379" s="18">
        <v>31</v>
      </c>
      <c r="K4379" s="19"/>
      <c r="L4379" s="27" t="s">
        <v>63</v>
      </c>
      <c r="M4379" s="104" t="e">
        <f>#REF!</f>
        <v>#REF!</v>
      </c>
      <c r="N4379" s="113" t="e">
        <f>IF(M4379=0,"",CHOOSE(M4379,"4","5","7","8","8","11","11","11","11","11","16","16","16","16","16","16","16","16","16","16","22","22","22","22","22","22","22","22","22","22","26","26","26","26","26","26","26","26","26","26","31","31","31","31","31","31","31","31","31","31","31","手入力箇所","手入力箇所","手入力箇所","手入力箇所","手入力箇所","手入力箇所","手入力箇所","手入力箇所","手入力箇所","手入力箇所"))</f>
        <v>#REF!</v>
      </c>
    </row>
    <row r="4380" spans="1:14" ht="24.6" thickBot="1" x14ac:dyDescent="0.25">
      <c r="A4380" s="28" t="s">
        <v>70</v>
      </c>
      <c r="B4380" s="18">
        <v>5</v>
      </c>
      <c r="C4380" s="18">
        <v>6</v>
      </c>
      <c r="D4380" s="18">
        <v>7</v>
      </c>
      <c r="E4380" s="18"/>
      <c r="F4380" s="18"/>
      <c r="G4380" s="18"/>
      <c r="H4380" s="18"/>
      <c r="I4380" s="18"/>
      <c r="J4380" s="62"/>
      <c r="K4380" s="19"/>
      <c r="L4380" s="28" t="s">
        <v>70</v>
      </c>
      <c r="M4380" s="104" t="e">
        <f>#REF!</f>
        <v>#REF!</v>
      </c>
      <c r="N4380" s="113" t="e">
        <f>IF(M4380=0,"",CHOOSE(M4380,"5","6","7","手入力箇所","手入力箇所","手入力箇所","手入力箇所","手入力箇所","手入力箇所","手入力箇所","手入力箇所","手入力箇所","手入力箇所"))</f>
        <v>#REF!</v>
      </c>
    </row>
    <row r="4381" spans="1:14" ht="13.8" thickBot="1" x14ac:dyDescent="0.25">
      <c r="A4381" s="29" t="s">
        <v>71</v>
      </c>
      <c r="B4381" s="18">
        <v>3</v>
      </c>
      <c r="C4381" s="18">
        <v>6</v>
      </c>
      <c r="D4381" s="18">
        <v>19</v>
      </c>
      <c r="E4381" s="18"/>
      <c r="F4381" s="18"/>
      <c r="G4381" s="18"/>
      <c r="H4381" s="18"/>
      <c r="I4381" s="18"/>
      <c r="J4381" s="62"/>
      <c r="K4381" s="19"/>
      <c r="L4381" s="29" t="s">
        <v>71</v>
      </c>
      <c r="M4381" s="104" t="e">
        <f>#REF!</f>
        <v>#REF!</v>
      </c>
      <c r="N4381" s="113" t="e">
        <f>IF(M4381=0,"",CHOOSE(M4381,"3","6","19","手入力箇所","手入力箇所","手入力箇所","手入力箇所","手入力箇所","手入力箇所","手入力箇所","手入力箇所","手入力箇所","手入力箇所"))</f>
        <v>#REF!</v>
      </c>
    </row>
    <row r="4382" spans="1:14" ht="13.8" thickBot="1" x14ac:dyDescent="0.25">
      <c r="A4382" s="29" t="s">
        <v>72</v>
      </c>
      <c r="B4382" s="18">
        <v>1</v>
      </c>
      <c r="C4382" s="18">
        <v>3</v>
      </c>
      <c r="D4382" s="18">
        <v>5</v>
      </c>
      <c r="E4382" s="18">
        <v>9</v>
      </c>
      <c r="F4382" s="18">
        <v>26</v>
      </c>
      <c r="G4382" s="18"/>
      <c r="H4382" s="18"/>
      <c r="I4382" s="18"/>
      <c r="J4382" s="62"/>
      <c r="K4382" s="19"/>
      <c r="L4382" s="29" t="s">
        <v>72</v>
      </c>
      <c r="M4382" s="104" t="e">
        <f>#REF!</f>
        <v>#REF!</v>
      </c>
      <c r="N4382" s="113" t="e">
        <f>IF(M4382=0,"",CHOOSE(M4382,"1","3","5","9","9","26","26","26","26","26","手入力箇所","手入力箇所","手入力箇所","手入力箇所","手入力箇所","手入力箇所","手入力箇所","手入力箇所","手入力箇所","手入力箇所"))</f>
        <v>#REF!</v>
      </c>
    </row>
    <row r="4383" spans="1:14" ht="13.8" thickBot="1" x14ac:dyDescent="0.25">
      <c r="A4383" s="29" t="s">
        <v>73</v>
      </c>
      <c r="B4383" s="18">
        <v>4</v>
      </c>
      <c r="C4383" s="18">
        <v>11</v>
      </c>
      <c r="D4383" s="18">
        <v>20</v>
      </c>
      <c r="E4383" s="18">
        <v>33</v>
      </c>
      <c r="F4383" s="18"/>
      <c r="G4383" s="18"/>
      <c r="H4383" s="18"/>
      <c r="I4383" s="18"/>
      <c r="J4383" s="62"/>
      <c r="K4383" s="19"/>
      <c r="L4383" s="29" t="s">
        <v>73</v>
      </c>
      <c r="M4383" s="104" t="e">
        <f>#REF!</f>
        <v>#REF!</v>
      </c>
      <c r="N4383" s="113" t="e">
        <f>IF(M4383=0,"",CHOOSE(M4383,"4","11","20","33","33","手入力箇所","手入力箇所","手入力箇所","手入力箇所","手入力箇所","手入力箇所","手入力箇所","手入力箇所","手入力箇所","手入力箇所"))</f>
        <v>#REF!</v>
      </c>
    </row>
    <row r="4384" spans="1:14" ht="37.200000000000003" thickBot="1" x14ac:dyDescent="0.25">
      <c r="A4384" s="30" t="s">
        <v>74</v>
      </c>
      <c r="B4384" s="18">
        <v>4</v>
      </c>
      <c r="C4384" s="18">
        <v>6</v>
      </c>
      <c r="D4384" s="18">
        <v>8</v>
      </c>
      <c r="E4384" s="18">
        <v>10</v>
      </c>
      <c r="F4384" s="18">
        <v>15</v>
      </c>
      <c r="G4384" s="18">
        <v>23</v>
      </c>
      <c r="H4384" s="18">
        <v>33</v>
      </c>
      <c r="I4384" s="18"/>
      <c r="J4384" s="62"/>
      <c r="K4384" s="19"/>
      <c r="L4384" s="30" t="s">
        <v>74</v>
      </c>
      <c r="M4384" s="104" t="e">
        <f>#REF!</f>
        <v>#REF!</v>
      </c>
      <c r="N4384" s="113" t="e">
        <f>IF(M4384=0,"",CHOOSE(M4384,"4","6","8","10","10","15","15","15","15","15","23","23","23","23","23","23","23","23","23","23","33","33","33","33","33","33","33","33","33","33","手入力箇所","手入力箇所","手入力箇所","手入力箇所","手入力箇所","手入力箇所","手入力箇所","手入力箇所","手入力箇所","手入力箇所"))</f>
        <v>#REF!</v>
      </c>
    </row>
    <row r="4385" spans="1:14" ht="13.8" thickBot="1" x14ac:dyDescent="0.25">
      <c r="A4385" s="29" t="s">
        <v>75</v>
      </c>
      <c r="B4385" s="18">
        <v>6</v>
      </c>
      <c r="C4385" s="18">
        <v>14</v>
      </c>
      <c r="D4385" s="18">
        <v>25</v>
      </c>
      <c r="E4385" s="18">
        <v>39</v>
      </c>
      <c r="F4385" s="18"/>
      <c r="G4385" s="18"/>
      <c r="H4385" s="18"/>
      <c r="I4385" s="18"/>
      <c r="J4385" s="62"/>
      <c r="K4385" s="19"/>
      <c r="L4385" s="29" t="s">
        <v>75</v>
      </c>
      <c r="M4385" s="104" t="e">
        <f>#REF!</f>
        <v>#REF!</v>
      </c>
      <c r="N4385" s="113" t="e">
        <f>IF(M4385=0,"",CHOOSE(M4385,"6","14","25","39","39","手入力箇所","手入力箇所","手入力箇所","手入力箇所","手入力箇所","手入力箇所","手入力箇所","手入力箇所","手入力箇所","手入力箇所"))</f>
        <v>#REF!</v>
      </c>
    </row>
    <row r="4386" spans="1:14" ht="37.200000000000003" thickBot="1" x14ac:dyDescent="0.25">
      <c r="A4386" s="30" t="s">
        <v>76</v>
      </c>
      <c r="B4386" s="18">
        <v>2</v>
      </c>
      <c r="C4386" s="18">
        <v>3</v>
      </c>
      <c r="D4386" s="18">
        <v>6</v>
      </c>
      <c r="E4386" s="18">
        <v>9</v>
      </c>
      <c r="F4386" s="18"/>
      <c r="G4386" s="18"/>
      <c r="H4386" s="18"/>
      <c r="I4386" s="18"/>
      <c r="J4386" s="62"/>
      <c r="K4386" s="19"/>
      <c r="L4386" s="30" t="s">
        <v>76</v>
      </c>
      <c r="M4386" s="104" t="e">
        <f>#REF!</f>
        <v>#REF!</v>
      </c>
      <c r="N4386" s="113" t="e">
        <f>IF(M4386=0,"",CHOOSE(M4386,"2","3","6","9","9","手入力箇所","手入力箇所","手入力箇所","手入力箇所","手入力箇所","手入力箇所","手入力箇所","手入力箇所","手入力箇所","手入力箇所"))</f>
        <v>#REF!</v>
      </c>
    </row>
    <row r="4387" spans="1:14" ht="27" thickBot="1" x14ac:dyDescent="0.25">
      <c r="A4387" s="31" t="s">
        <v>77</v>
      </c>
      <c r="B4387" s="18">
        <v>12</v>
      </c>
      <c r="C4387" s="18">
        <v>18</v>
      </c>
      <c r="D4387" s="18">
        <v>22</v>
      </c>
      <c r="E4387" s="18">
        <v>26</v>
      </c>
      <c r="F4387" s="62"/>
      <c r="G4387" s="62"/>
      <c r="H4387" s="62"/>
      <c r="I4387" s="62"/>
      <c r="J4387" s="62"/>
      <c r="K4387" s="19"/>
      <c r="L4387" s="31" t="s">
        <v>77</v>
      </c>
      <c r="M4387" s="104" t="e">
        <f>#REF!</f>
        <v>#REF!</v>
      </c>
      <c r="N4387" s="113" t="e">
        <f>IF(M4387=0,"",CHOOSE(M4387,"12","18","22","26","26","手入力箇所","手入力箇所","手入力箇所","手入力箇所","手入力箇所","手入力箇所","手入力箇所","手入力箇所","手入力箇所","手入力箇所"))</f>
        <v>#REF!</v>
      </c>
    </row>
    <row r="4388" spans="1:14" ht="40.200000000000003" thickBot="1" x14ac:dyDescent="0.25">
      <c r="A4388" s="31" t="s">
        <v>78</v>
      </c>
      <c r="B4388" s="18">
        <v>5</v>
      </c>
      <c r="C4388" s="18">
        <v>8</v>
      </c>
      <c r="D4388" s="18">
        <v>11</v>
      </c>
      <c r="E4388" s="18">
        <v>14</v>
      </c>
      <c r="F4388" s="62"/>
      <c r="G4388" s="62"/>
      <c r="H4388" s="62"/>
      <c r="I4388" s="62"/>
      <c r="J4388" s="62"/>
      <c r="K4388" s="19"/>
      <c r="L4388" s="31" t="s">
        <v>78</v>
      </c>
      <c r="M4388" s="104" t="e">
        <f>#REF!</f>
        <v>#REF!</v>
      </c>
      <c r="N4388" s="113" t="e">
        <f>IF(M4388=0,"",CHOOSE(M4388,"5","8","11","14","14","手入力箇所","手入力箇所","手入力箇所","手入力箇所","手入力箇所","手入力箇所","手入力箇所","手入力箇所","手入力箇所","手入力箇所"))</f>
        <v>#REF!</v>
      </c>
    </row>
    <row r="4389" spans="1:14" ht="27" thickBot="1" x14ac:dyDescent="0.25">
      <c r="A4389" s="31" t="s">
        <v>79</v>
      </c>
      <c r="B4389" s="18">
        <v>6</v>
      </c>
      <c r="C4389" s="18">
        <v>11</v>
      </c>
      <c r="D4389" s="18">
        <v>16</v>
      </c>
      <c r="E4389" s="18">
        <v>21</v>
      </c>
      <c r="F4389" s="62"/>
      <c r="G4389" s="62"/>
      <c r="H4389" s="62"/>
      <c r="I4389" s="62"/>
      <c r="J4389" s="62"/>
      <c r="K4389" s="19"/>
      <c r="L4389" s="31" t="s">
        <v>79</v>
      </c>
      <c r="M4389" s="104" t="e">
        <f>#REF!</f>
        <v>#REF!</v>
      </c>
      <c r="N4389" s="113" t="e">
        <f>IF(M4389=0,"",CHOOSE(M4389,"6","11","16","21","21","手入力箇所","手入力箇所","手入力箇所","手入力箇所","手入力箇所","手入力箇所","手入力箇所","手入力箇所","手入力箇所"))</f>
        <v>#REF!</v>
      </c>
    </row>
    <row r="4390" spans="1:14" ht="40.200000000000003" thickBot="1" x14ac:dyDescent="0.25">
      <c r="A4390" s="31" t="s">
        <v>80</v>
      </c>
      <c r="B4390" s="18">
        <v>5</v>
      </c>
      <c r="C4390" s="18">
        <v>7</v>
      </c>
      <c r="D4390" s="18">
        <v>9</v>
      </c>
      <c r="E4390" s="18">
        <v>10</v>
      </c>
      <c r="F4390" s="62"/>
      <c r="G4390" s="62"/>
      <c r="H4390" s="62"/>
      <c r="I4390" s="62"/>
      <c r="J4390" s="62"/>
      <c r="K4390" s="19"/>
      <c r="L4390" s="31" t="s">
        <v>80</v>
      </c>
      <c r="M4390" s="104" t="e">
        <f>#REF!</f>
        <v>#REF!</v>
      </c>
      <c r="N4390" s="113" t="e">
        <f>IF(M4390=0,"",CHOOSE(M4390,"5","7","9","10","10","手入力箇所","手入力箇所","手入力箇所","手入力箇所","手入力箇所","手入力箇所","手入力箇所","手入力箇所","手入力箇所"))</f>
        <v>#REF!</v>
      </c>
    </row>
    <row r="4391" spans="1:14" ht="40.200000000000003" thickBot="1" x14ac:dyDescent="0.25">
      <c r="A4391" s="31" t="s">
        <v>81</v>
      </c>
      <c r="B4391" s="18">
        <v>9</v>
      </c>
      <c r="C4391" s="18">
        <v>14</v>
      </c>
      <c r="D4391" s="62"/>
      <c r="E4391" s="62"/>
      <c r="F4391" s="62"/>
      <c r="G4391" s="62"/>
      <c r="H4391" s="62"/>
      <c r="I4391" s="62"/>
      <c r="J4391" s="62"/>
      <c r="K4391" s="19"/>
      <c r="L4391" s="31" t="s">
        <v>81</v>
      </c>
      <c r="M4391" s="104" t="e">
        <f>#REF!</f>
        <v>#REF!</v>
      </c>
      <c r="N4391" s="113" t="e">
        <f>IF(M4391=0,"",CHOOSE(M4391,"9","14","手入力箇所","手入力箇所","手入力箇所","手入力箇所","手入力箇所","手入力箇所","手入力箇所","手入力箇所","手入力箇所","手入力箇所"))</f>
        <v>#REF!</v>
      </c>
    </row>
    <row r="4392" spans="1:14" ht="13.8" thickBot="1" x14ac:dyDescent="0.25">
      <c r="A4392" s="31" t="s">
        <v>82</v>
      </c>
      <c r="B4392" s="18">
        <v>3</v>
      </c>
      <c r="C4392" s="18">
        <v>4</v>
      </c>
      <c r="D4392" s="18">
        <v>4</v>
      </c>
      <c r="E4392" s="18">
        <v>5</v>
      </c>
      <c r="F4392" s="18">
        <v>6</v>
      </c>
      <c r="G4392" s="18">
        <v>8</v>
      </c>
      <c r="H4392" s="18">
        <v>9</v>
      </c>
      <c r="I4392" s="18">
        <v>11</v>
      </c>
      <c r="J4392" s="18">
        <v>12</v>
      </c>
      <c r="K4392" s="19"/>
      <c r="L4392" s="31" t="s">
        <v>82</v>
      </c>
      <c r="M4392" s="104" t="e">
        <f>#REF!</f>
        <v>#REF!</v>
      </c>
      <c r="N4392" s="113" t="e">
        <f>IF(M4392=0,"",CHOOSE(M4392,"3","4","4","5","5","6","6","6","6","6","8","8","8","8","8","8","8","8","8","8","9","9","9","9","9","9","9","9","9","9","11","11","11","11","11","11","11","11","11","11","12","12","12","12","12","12","12","12","12","12","12","手入力箇所","手入力箇所","手入力箇所","手入力箇所","手入力箇所","手入力箇所","手入力箇所","手入力箇所","手入力箇所","手入力箇所"))</f>
        <v>#REF!</v>
      </c>
    </row>
    <row r="4393" spans="1:14" ht="13.8" thickBot="1" x14ac:dyDescent="0.25">
      <c r="A4393" s="31" t="s">
        <v>83</v>
      </c>
      <c r="B4393" s="18">
        <v>3</v>
      </c>
      <c r="C4393" s="18">
        <v>4</v>
      </c>
      <c r="D4393" s="18">
        <v>4</v>
      </c>
      <c r="E4393" s="18">
        <v>5</v>
      </c>
      <c r="F4393" s="18">
        <v>6</v>
      </c>
      <c r="G4393" s="18">
        <v>8</v>
      </c>
      <c r="H4393" s="18">
        <v>10</v>
      </c>
      <c r="I4393" s="18">
        <v>12</v>
      </c>
      <c r="J4393" s="18">
        <v>13</v>
      </c>
      <c r="K4393" s="19"/>
      <c r="L4393" s="31" t="s">
        <v>83</v>
      </c>
      <c r="M4393" s="104" t="e">
        <f>#REF!</f>
        <v>#REF!</v>
      </c>
      <c r="N4393" s="113" t="e">
        <f>IF(M4393=0,"",CHOOSE(M4393,"3","4","4","5","5","6","6","6","6","6","8","8","8","8","8","8","8","8","8","8","10","10","10","10","10","10","10","10","10","10","12","12","12","12","12","12","12","12","12","12","13","13","13","13","13","13","13","13","13","13","13","手入力箇所","手入力箇所","手入力箇所","手入力箇所","手入力箇所","手入力箇所","手入力箇所","手入力箇所","手入力箇所","手入力箇所"))</f>
        <v>#REF!</v>
      </c>
    </row>
    <row r="4394" spans="1:14" ht="27" thickBot="1" x14ac:dyDescent="0.25">
      <c r="A4394" s="32" t="s">
        <v>84</v>
      </c>
      <c r="B4394" s="20">
        <v>1</v>
      </c>
      <c r="C4394" s="20">
        <v>2</v>
      </c>
      <c r="D4394" s="20">
        <v>3</v>
      </c>
      <c r="E4394" s="20">
        <v>4</v>
      </c>
      <c r="F4394" s="20">
        <v>8</v>
      </c>
      <c r="G4394" s="20">
        <v>19</v>
      </c>
      <c r="H4394" s="63"/>
      <c r="I4394" s="63"/>
      <c r="J4394" s="63"/>
      <c r="K4394" s="21"/>
      <c r="L4394" s="32" t="s">
        <v>84</v>
      </c>
      <c r="M4394" s="104" t="e">
        <f>#REF!</f>
        <v>#REF!</v>
      </c>
      <c r="N4394" s="113" t="e">
        <f>IF(M4394=0,"",CHOOSE(M4394,"1","2","3","4","4","8","8","8","8","8","19","19","19","19","19","19","19","19","19","19","手入力箇所","手入力箇所","手入力箇所","手入力箇所","手入力箇所","手入力箇所","手入力箇所","手入力箇所","手入力箇所","手入力箇所"))</f>
        <v>#REF!</v>
      </c>
    </row>
    <row r="4395" spans="1:14" ht="13.8" thickBot="1" x14ac:dyDescent="0.25"/>
    <row r="4396" spans="1:14" ht="13.8" thickBot="1" x14ac:dyDescent="0.25">
      <c r="A4396" s="686" t="e">
        <f>A4369</f>
        <v>#REF!</v>
      </c>
      <c r="B4396" s="686"/>
      <c r="C4396" s="686"/>
      <c r="D4396" s="687" t="s">
        <v>193</v>
      </c>
      <c r="E4396" s="687"/>
      <c r="F4396" s="687"/>
      <c r="G4396" s="687"/>
      <c r="H4396" s="687"/>
      <c r="I4396" s="687"/>
      <c r="J4396" s="687"/>
      <c r="K4396" s="687"/>
      <c r="L4396" s="687"/>
      <c r="M4396" s="687"/>
      <c r="N4396" s="687"/>
    </row>
    <row r="4397" spans="1:14" ht="13.8" thickBot="1" x14ac:dyDescent="0.25">
      <c r="A4397" s="105"/>
      <c r="B4397" s="33">
        <v>1</v>
      </c>
      <c r="C4397" s="24">
        <v>2</v>
      </c>
      <c r="D4397" s="24">
        <v>3</v>
      </c>
      <c r="E4397" s="24" t="s">
        <v>58</v>
      </c>
      <c r="F4397" s="24" t="s">
        <v>59</v>
      </c>
      <c r="G4397" s="24" t="s">
        <v>60</v>
      </c>
      <c r="H4397" s="24" t="s">
        <v>61</v>
      </c>
      <c r="I4397" s="24" t="s">
        <v>62</v>
      </c>
      <c r="J4397" s="24" t="s">
        <v>194</v>
      </c>
      <c r="K4397" s="102" t="s">
        <v>85</v>
      </c>
      <c r="L4397" s="105" t="s">
        <v>189</v>
      </c>
      <c r="M4397" s="105" t="s">
        <v>188</v>
      </c>
      <c r="N4397" s="105" t="s">
        <v>51</v>
      </c>
    </row>
    <row r="4398" spans="1:14" ht="13.8" thickBot="1" x14ac:dyDescent="0.25">
      <c r="A4398" s="26" t="s">
        <v>56</v>
      </c>
      <c r="B4398" s="22">
        <v>16</v>
      </c>
      <c r="C4398" s="22">
        <v>25</v>
      </c>
      <c r="D4398" s="22">
        <v>32</v>
      </c>
      <c r="E4398" s="22">
        <v>38</v>
      </c>
      <c r="F4398" s="22">
        <v>56</v>
      </c>
      <c r="G4398" s="22">
        <v>87</v>
      </c>
      <c r="H4398" s="22">
        <v>121</v>
      </c>
      <c r="I4398" s="22"/>
      <c r="J4398" s="23"/>
      <c r="K4398" s="68"/>
      <c r="L4398" s="107" t="s">
        <v>56</v>
      </c>
      <c r="M4398" s="103" t="e">
        <f>#REF!</f>
        <v>#REF!</v>
      </c>
      <c r="N4398" s="103" t="e">
        <f>IF(M4398=0,"",CHOOSE(M4398,"16","25","32","38","38","56","56","56","56","56","87","87","87","87","87","87","87","87","87","87","121","121","121","121","121","121","121","121","121","121","手入力箇所","手入力箇所","手入力箇所","手入力箇所","手入力箇所","手入力箇所","手入力箇所","手入力箇所","手入力箇所","手入力箇所"))</f>
        <v>#REF!</v>
      </c>
    </row>
    <row r="4399" spans="1:14" ht="13.8" thickBot="1" x14ac:dyDescent="0.25">
      <c r="A4399" s="27" t="s">
        <v>57</v>
      </c>
      <c r="B4399" s="18">
        <v>25</v>
      </c>
      <c r="C4399" s="18">
        <v>33</v>
      </c>
      <c r="D4399" s="18">
        <v>40</v>
      </c>
      <c r="E4399" s="18">
        <v>45</v>
      </c>
      <c r="F4399" s="18">
        <v>58</v>
      </c>
      <c r="G4399" s="18">
        <v>79</v>
      </c>
      <c r="H4399" s="18"/>
      <c r="I4399" s="18"/>
      <c r="J4399" s="62"/>
      <c r="K4399" s="69"/>
      <c r="L4399" s="107" t="s">
        <v>57</v>
      </c>
      <c r="M4399" s="103" t="e">
        <f>#REF!</f>
        <v>#REF!</v>
      </c>
      <c r="N4399" s="103" t="e">
        <f>IF(M4399=0,"",CHOOSE(M4399,"25","33","40","45","45","58","58","58","58","58","79","79","79","79","79","79","79","79","79","79","手入力箇所","手入力箇所","手入力箇所","手入力箇所","手入力箇所","手入力箇所","手入力箇所","手入力箇所","手入力箇所","手入力箇所"))</f>
        <v>#REF!</v>
      </c>
    </row>
    <row r="4400" spans="1:14" ht="48.6" thickBot="1" x14ac:dyDescent="0.25">
      <c r="A4400" s="28" t="s">
        <v>64</v>
      </c>
      <c r="B4400" s="18">
        <v>32</v>
      </c>
      <c r="C4400" s="18"/>
      <c r="D4400" s="18"/>
      <c r="E4400" s="18"/>
      <c r="F4400" s="18"/>
      <c r="G4400" s="18"/>
      <c r="H4400" s="18"/>
      <c r="I4400" s="18"/>
      <c r="J4400" s="62"/>
      <c r="K4400" s="69"/>
      <c r="L4400" s="108" t="s">
        <v>64</v>
      </c>
      <c r="M4400" s="103" t="e">
        <f>#REF!</f>
        <v>#REF!</v>
      </c>
      <c r="N4400" s="103" t="e">
        <f>IF(M4400=0,"",CHOOSE(M4400,"32","手入力箇所","手入力箇所","手入力箇所","手入力箇所","手入力箇所","手入力箇所","手入力箇所","手入力箇所","手入力箇所","手入力箇所"))</f>
        <v>#REF!</v>
      </c>
    </row>
    <row r="4401" spans="1:14" ht="48.6" thickBot="1" x14ac:dyDescent="0.25">
      <c r="A4401" s="28" t="s">
        <v>65</v>
      </c>
      <c r="B4401" s="18">
        <v>36</v>
      </c>
      <c r="C4401" s="18"/>
      <c r="D4401" s="18"/>
      <c r="E4401" s="18"/>
      <c r="F4401" s="18"/>
      <c r="G4401" s="18"/>
      <c r="H4401" s="18"/>
      <c r="I4401" s="18"/>
      <c r="J4401" s="62"/>
      <c r="K4401" s="69"/>
      <c r="L4401" s="108" t="s">
        <v>65</v>
      </c>
      <c r="M4401" s="103" t="e">
        <f>#REF!</f>
        <v>#REF!</v>
      </c>
      <c r="N4401" s="103" t="e">
        <f>IF(M4401=0,"",CHOOSE(M4401,"36","手入力箇所","手入力箇所","手入力箇所","手入力箇所","手入力箇所","手入力箇所","手入力箇所","手入力箇所","手入力箇所","手入力箇所"))</f>
        <v>#REF!</v>
      </c>
    </row>
    <row r="4402" spans="1:14" ht="24.6" thickBot="1" x14ac:dyDescent="0.25">
      <c r="A4402" s="28" t="s">
        <v>66</v>
      </c>
      <c r="B4402" s="18">
        <v>24</v>
      </c>
      <c r="C4402" s="18">
        <v>30</v>
      </c>
      <c r="D4402" s="18">
        <v>33</v>
      </c>
      <c r="E4402" s="18">
        <v>35</v>
      </c>
      <c r="F4402" s="18">
        <v>42</v>
      </c>
      <c r="G4402" s="18"/>
      <c r="H4402" s="18"/>
      <c r="I4402" s="18"/>
      <c r="J4402" s="62"/>
      <c r="K4402" s="69"/>
      <c r="L4402" s="108" t="s">
        <v>66</v>
      </c>
      <c r="M4402" s="103" t="e">
        <f>#REF!</f>
        <v>#REF!</v>
      </c>
      <c r="N4402" s="103" t="e">
        <f>IF(M4402=0,"",CHOOSE(M4402,"24","30","33","35","35","42","42","42","42","42","手入力箇所","手入力箇所","手入力箇所","手入力箇所","手入力箇所","手入力箇所","手入力箇所","手入力箇所","手入力箇所","手入力箇所"))</f>
        <v>#REF!</v>
      </c>
    </row>
    <row r="4403" spans="1:14" ht="36.6" thickBot="1" x14ac:dyDescent="0.25">
      <c r="A4403" s="28" t="s">
        <v>67</v>
      </c>
      <c r="B4403" s="18">
        <v>7</v>
      </c>
      <c r="C4403" s="18">
        <v>12</v>
      </c>
      <c r="D4403" s="18">
        <v>16</v>
      </c>
      <c r="E4403" s="18">
        <v>19</v>
      </c>
      <c r="F4403" s="18"/>
      <c r="G4403" s="18"/>
      <c r="H4403" s="18"/>
      <c r="I4403" s="18"/>
      <c r="J4403" s="62"/>
      <c r="K4403" s="69"/>
      <c r="L4403" s="108" t="s">
        <v>67</v>
      </c>
      <c r="M4403" s="103" t="e">
        <f>#REF!</f>
        <v>#REF!</v>
      </c>
      <c r="N4403" s="103" t="e">
        <f>IF(M4403=0,"",CHOOSE(M4403,"7","12","16","19","19","手入力箇所","手入力箇所","手入力箇所","手入力箇所","手入力箇所","手入力箇所","手入力箇所","手入力箇所","手入力箇所","手入力箇所"))</f>
        <v>#REF!</v>
      </c>
    </row>
    <row r="4404" spans="1:14" ht="24.6" thickBot="1" x14ac:dyDescent="0.25">
      <c r="A4404" s="28" t="s">
        <v>68</v>
      </c>
      <c r="B4404" s="18">
        <v>21</v>
      </c>
      <c r="C4404" s="18">
        <v>35</v>
      </c>
      <c r="D4404" s="18">
        <v>48</v>
      </c>
      <c r="E4404" s="18">
        <v>59</v>
      </c>
      <c r="F4404" s="18">
        <v>94</v>
      </c>
      <c r="G4404" s="18">
        <v>159</v>
      </c>
      <c r="H4404" s="18">
        <v>235</v>
      </c>
      <c r="I4404" s="18"/>
      <c r="J4404" s="62"/>
      <c r="K4404" s="69"/>
      <c r="L4404" s="108" t="s">
        <v>68</v>
      </c>
      <c r="M4404" s="103" t="e">
        <f>#REF!</f>
        <v>#REF!</v>
      </c>
      <c r="N4404" s="103" t="e">
        <f>IF(M4404=0,"",CHOOSE(M4404,"21","35","48","59","59","94","94","94","94","94","159","159","159","159","159","159","159","159","159","159","235","235","235","235","235","235","235","235","235","235","手入力箇所","手入力箇所","手入力箇所","手入力箇所","手入力箇所","手入力箇所","手入力箇所","手入力箇所","手入力箇所","手入力箇所"))</f>
        <v>#REF!</v>
      </c>
    </row>
    <row r="4405" spans="1:14" ht="36.6" thickBot="1" x14ac:dyDescent="0.25">
      <c r="A4405" s="28" t="s">
        <v>69</v>
      </c>
      <c r="B4405" s="18">
        <v>22</v>
      </c>
      <c r="C4405" s="18">
        <v>26</v>
      </c>
      <c r="D4405" s="18">
        <v>28</v>
      </c>
      <c r="E4405" s="18">
        <v>29</v>
      </c>
      <c r="F4405" s="18">
        <v>34</v>
      </c>
      <c r="G4405" s="18"/>
      <c r="H4405" s="18"/>
      <c r="I4405" s="18"/>
      <c r="J4405" s="62"/>
      <c r="K4405" s="69"/>
      <c r="L4405" s="108" t="s">
        <v>69</v>
      </c>
      <c r="M4405" s="103" t="e">
        <f>#REF!</f>
        <v>#REF!</v>
      </c>
      <c r="N4405" s="103" t="e">
        <f>IF(M4405=0,"",CHOOSE(M4405,"22","26","28","29","29","34","34","34","34","34","手入力箇所","手入力箇所","手入力箇所","手入力箇所","手入力箇所","手入力箇所","手入力箇所","手入力箇所","手入力箇所","手入力箇所"))</f>
        <v>#REF!</v>
      </c>
    </row>
    <row r="4406" spans="1:14" ht="13.8" thickBot="1" x14ac:dyDescent="0.25">
      <c r="A4406" s="27" t="s">
        <v>63</v>
      </c>
      <c r="B4406" s="18">
        <v>21</v>
      </c>
      <c r="C4406" s="18">
        <v>33</v>
      </c>
      <c r="D4406" s="18">
        <v>46</v>
      </c>
      <c r="E4406" s="18">
        <v>56</v>
      </c>
      <c r="F4406" s="18">
        <v>89</v>
      </c>
      <c r="G4406" s="18">
        <v>151</v>
      </c>
      <c r="H4406" s="18">
        <v>224</v>
      </c>
      <c r="I4406" s="18">
        <v>289</v>
      </c>
      <c r="J4406" s="18">
        <v>350</v>
      </c>
      <c r="K4406" s="69"/>
      <c r="L4406" s="107" t="s">
        <v>63</v>
      </c>
      <c r="M4406" s="103" t="e">
        <f>#REF!</f>
        <v>#REF!</v>
      </c>
      <c r="N4406" s="103" t="e">
        <f>IF(M4406=0,"",CHOOSE(M4406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407" spans="1:14" ht="24.6" thickBot="1" x14ac:dyDescent="0.25">
      <c r="A4407" s="34" t="s">
        <v>70</v>
      </c>
      <c r="B4407" s="35">
        <v>13</v>
      </c>
      <c r="C4407" s="35">
        <v>33</v>
      </c>
      <c r="D4407" s="35">
        <v>59</v>
      </c>
      <c r="E4407" s="35"/>
      <c r="F4407" s="35"/>
      <c r="G4407" s="35"/>
      <c r="H4407" s="35"/>
      <c r="I4407" s="35"/>
      <c r="J4407" s="36"/>
      <c r="K4407" s="67"/>
      <c r="L4407" s="108" t="s">
        <v>70</v>
      </c>
      <c r="M4407" s="103" t="e">
        <f>#REF!</f>
        <v>#REF!</v>
      </c>
      <c r="N4407" s="103" t="e">
        <f>IF(M4407=0,"",CHOOSE(M4407,"13","33","59","手入力箇所","手入力箇所","手入力箇所","手入力箇所","手入力箇所","手入力箇所","手入力箇所","手入力箇所","手入力箇所","手入力箇所"))</f>
        <v>#REF!</v>
      </c>
    </row>
    <row r="4408" spans="1:14" ht="13.8" thickBot="1" x14ac:dyDescent="0.25">
      <c r="A4408" s="37" t="s">
        <v>71</v>
      </c>
      <c r="B4408" s="17">
        <v>23</v>
      </c>
      <c r="C4408" s="17">
        <v>39</v>
      </c>
      <c r="D4408" s="17">
        <v>97</v>
      </c>
      <c r="E4408" s="17"/>
      <c r="F4408" s="17"/>
      <c r="G4408" s="17"/>
      <c r="H4408" s="17"/>
      <c r="I4408" s="17"/>
      <c r="J4408" s="64"/>
      <c r="K4408" s="70"/>
      <c r="L4408" s="109" t="s">
        <v>71</v>
      </c>
      <c r="M4408" s="103" t="e">
        <f>#REF!</f>
        <v>#REF!</v>
      </c>
      <c r="N4408" s="103" t="e">
        <f>IF(M4408=0,"",CHOOSE(M4408,"23","39","97","手入力箇所","手入力箇所","手入力箇所","手入力箇所","手入力箇所","手入力箇所","手入力箇所","手入力箇所","手入力箇所","手入力箇所"))</f>
        <v>#REF!</v>
      </c>
    </row>
    <row r="4409" spans="1:14" ht="13.8" thickBot="1" x14ac:dyDescent="0.25">
      <c r="A4409" s="29" t="s">
        <v>72</v>
      </c>
      <c r="B4409" s="18">
        <v>21</v>
      </c>
      <c r="C4409" s="18">
        <v>37</v>
      </c>
      <c r="D4409" s="18">
        <v>58</v>
      </c>
      <c r="E4409" s="18">
        <v>76</v>
      </c>
      <c r="F4409" s="18">
        <v>137</v>
      </c>
      <c r="G4409" s="18"/>
      <c r="H4409" s="18"/>
      <c r="I4409" s="18"/>
      <c r="J4409" s="62"/>
      <c r="K4409" s="69"/>
      <c r="L4409" s="109" t="s">
        <v>72</v>
      </c>
      <c r="M4409" s="103" t="e">
        <f>#REF!</f>
        <v>#REF!</v>
      </c>
      <c r="N4409" s="103" t="e">
        <f>IF(M4409=0,"",CHOOSE(M4409,"21","37","58","76","76","137","137","137","137","137","手入力箇所","手入力箇所","手入力箇所","手入力箇所","手入力箇所","手入力箇所","手入力箇所","手入力箇所","手入力箇所","手入力箇所"))</f>
        <v>#REF!</v>
      </c>
    </row>
    <row r="4410" spans="1:14" ht="13.8" thickBot="1" x14ac:dyDescent="0.25">
      <c r="A4410" s="29" t="s">
        <v>73</v>
      </c>
      <c r="B4410" s="18">
        <v>48</v>
      </c>
      <c r="C4410" s="18">
        <v>93</v>
      </c>
      <c r="D4410" s="18">
        <v>138</v>
      </c>
      <c r="E4410" s="18">
        <v>183</v>
      </c>
      <c r="F4410" s="18"/>
      <c r="G4410" s="18"/>
      <c r="H4410" s="18"/>
      <c r="I4410" s="18"/>
      <c r="J4410" s="62"/>
      <c r="K4410" s="69"/>
      <c r="L4410" s="109" t="s">
        <v>73</v>
      </c>
      <c r="M4410" s="103" t="e">
        <f>#REF!</f>
        <v>#REF!</v>
      </c>
      <c r="N4410" s="103" t="e">
        <f>IF(M4410=0,"",CHOOSE(M4410,"48","93","138","183","183","手入力箇所","手入力箇所","手入力箇所","手入力箇所","手入力箇所","手入力箇所","手入力箇所","手入力箇所","手入力箇所","手入力箇所"))</f>
        <v>#REF!</v>
      </c>
    </row>
    <row r="4411" spans="1:14" ht="37.200000000000003" thickBot="1" x14ac:dyDescent="0.25">
      <c r="A4411" s="30" t="s">
        <v>74</v>
      </c>
      <c r="B4411" s="18">
        <v>13</v>
      </c>
      <c r="C4411" s="18">
        <v>26</v>
      </c>
      <c r="D4411" s="18">
        <v>40</v>
      </c>
      <c r="E4411" s="18">
        <v>55</v>
      </c>
      <c r="F4411" s="18">
        <v>107</v>
      </c>
      <c r="G4411" s="18">
        <v>224</v>
      </c>
      <c r="H4411" s="18">
        <v>386</v>
      </c>
      <c r="I4411" s="18"/>
      <c r="J4411" s="62"/>
      <c r="K4411" s="69"/>
      <c r="L4411" s="110" t="s">
        <v>74</v>
      </c>
      <c r="M4411" s="103" t="e">
        <f>#REF!</f>
        <v>#REF!</v>
      </c>
      <c r="N4411" s="103" t="e">
        <f>IF(M4411=0,"",CHOOSE(M4411,"13","26","40","55","55","107","107","107","107","107","224","224","224","224","224","224","224","224","224","224","386","386","386","386","386","386","386","386","386","386","手入力箇所","手入力箇所","手入力箇所","手入力箇所","手入力箇所","手入力箇所","手入力箇所","手入力箇所","手入力箇所","手入力箇所"))</f>
        <v>#REF!</v>
      </c>
    </row>
    <row r="4412" spans="1:14" ht="13.8" thickBot="1" x14ac:dyDescent="0.25">
      <c r="A4412" s="29" t="s">
        <v>75</v>
      </c>
      <c r="B4412" s="18">
        <v>36</v>
      </c>
      <c r="C4412" s="18">
        <v>98</v>
      </c>
      <c r="D4412" s="18">
        <v>173</v>
      </c>
      <c r="E4412" s="18">
        <v>274</v>
      </c>
      <c r="F4412" s="18"/>
      <c r="G4412" s="18"/>
      <c r="H4412" s="18"/>
      <c r="I4412" s="18"/>
      <c r="J4412" s="62"/>
      <c r="K4412" s="69"/>
      <c r="L4412" s="109" t="s">
        <v>75</v>
      </c>
      <c r="M4412" s="103" t="e">
        <f>#REF!</f>
        <v>#REF!</v>
      </c>
      <c r="N4412" s="103" t="e">
        <f>IF(M4412=0,"",CHOOSE(M4412,"36","98","173","274","274","手入力箇所","手入力箇所","手入力箇所","手入力箇所","手入力箇所","手入力箇所","手入力箇所","手入力箇所","手入力箇所","手入力箇所"))</f>
        <v>#REF!</v>
      </c>
    </row>
    <row r="4413" spans="1:14" ht="37.200000000000003" thickBot="1" x14ac:dyDescent="0.25">
      <c r="A4413" s="30" t="s">
        <v>76</v>
      </c>
      <c r="B4413" s="18">
        <v>127</v>
      </c>
      <c r="C4413" s="18">
        <v>127</v>
      </c>
      <c r="D4413" s="18">
        <v>127</v>
      </c>
      <c r="E4413" s="18">
        <v>127</v>
      </c>
      <c r="F4413" s="18"/>
      <c r="G4413" s="18"/>
      <c r="H4413" s="18"/>
      <c r="I4413" s="18"/>
      <c r="J4413" s="62"/>
      <c r="K4413" s="69"/>
      <c r="L4413" s="110" t="s">
        <v>76</v>
      </c>
      <c r="M4413" s="103" t="e">
        <f>#REF!</f>
        <v>#REF!</v>
      </c>
      <c r="N4413" s="103" t="e">
        <f>IF(M4413=0,"",CHOOSE(M4413,"127","127","127","127","127","手入力箇所","手入力箇所","手入力箇所","手入力箇所","手入力箇所","手入力箇所","手入力箇所","手入力箇所","手入力箇所","手入力箇所"))</f>
        <v>#REF!</v>
      </c>
    </row>
    <row r="4414" spans="1:14" ht="27" thickBot="1" x14ac:dyDescent="0.25">
      <c r="A4414" s="31" t="s">
        <v>77</v>
      </c>
      <c r="B4414" s="18">
        <v>42</v>
      </c>
      <c r="C4414" s="18">
        <v>90</v>
      </c>
      <c r="D4414" s="18">
        <v>141</v>
      </c>
      <c r="E4414" s="18">
        <v>193</v>
      </c>
      <c r="F4414" s="62"/>
      <c r="G4414" s="62"/>
      <c r="H4414" s="62"/>
      <c r="I4414" s="62"/>
      <c r="J4414" s="62"/>
      <c r="K4414" s="69"/>
      <c r="L4414" s="111" t="s">
        <v>77</v>
      </c>
      <c r="M4414" s="103" t="e">
        <f>#REF!</f>
        <v>#REF!</v>
      </c>
      <c r="N4414" s="103" t="e">
        <f>IF(M4414=0,"",CHOOSE(M4414,"42","90","141","193","1936","手入力箇所","手入力箇所","手入力箇所","手入力箇所","手入力箇所","手入力箇所","手入力箇所","手入力箇所","手入力箇所","手入力箇所"))</f>
        <v>#REF!</v>
      </c>
    </row>
    <row r="4415" spans="1:14" ht="40.200000000000003" thickBot="1" x14ac:dyDescent="0.25">
      <c r="A4415" s="31" t="s">
        <v>78</v>
      </c>
      <c r="B4415" s="18">
        <v>24</v>
      </c>
      <c r="C4415" s="18">
        <v>43</v>
      </c>
      <c r="D4415" s="18">
        <v>61</v>
      </c>
      <c r="E4415" s="18">
        <v>76</v>
      </c>
      <c r="F4415" s="62"/>
      <c r="G4415" s="62"/>
      <c r="H4415" s="62"/>
      <c r="I4415" s="62"/>
      <c r="J4415" s="62"/>
      <c r="K4415" s="69"/>
      <c r="L4415" s="111" t="s">
        <v>78</v>
      </c>
      <c r="M4415" s="103" t="e">
        <f>#REF!</f>
        <v>#REF!</v>
      </c>
      <c r="N4415" s="103" t="e">
        <f>IF(M4415=0,"",CHOOSE(M4415,"24","43","61","76","76","手入力箇所","手入力箇所","手入力箇所","手入力箇所","手入力箇所","手入力箇所","手入力箇所","手入力箇所","手入力箇所","手入力箇所"))</f>
        <v>#REF!</v>
      </c>
    </row>
    <row r="4416" spans="1:14" ht="27" thickBot="1" x14ac:dyDescent="0.25">
      <c r="A4416" s="31" t="s">
        <v>79</v>
      </c>
      <c r="B4416" s="18">
        <v>54</v>
      </c>
      <c r="C4416" s="18">
        <v>77</v>
      </c>
      <c r="D4416" s="18">
        <v>94</v>
      </c>
      <c r="E4416" s="18">
        <v>107</v>
      </c>
      <c r="F4416" s="62"/>
      <c r="G4416" s="62"/>
      <c r="H4416" s="62"/>
      <c r="I4416" s="62"/>
      <c r="J4416" s="62"/>
      <c r="K4416" s="69"/>
      <c r="L4416" s="111" t="s">
        <v>79</v>
      </c>
      <c r="M4416" s="103" t="e">
        <f>#REF!</f>
        <v>#REF!</v>
      </c>
      <c r="N4416" s="103" t="e">
        <f>IF(M4416=0,"",CHOOSE(M4416,"54","77","94","107","107","手入力箇所","手入力箇所","手入力箇所","手入力箇所","手入力箇所","手入力箇所","手入力箇所","手入力箇所","手入力箇所","手入力箇所"))</f>
        <v>#REF!</v>
      </c>
    </row>
    <row r="4417" spans="1:14" ht="40.200000000000003" thickBot="1" x14ac:dyDescent="0.25">
      <c r="A4417" s="31" t="s">
        <v>80</v>
      </c>
      <c r="B4417" s="18">
        <v>49</v>
      </c>
      <c r="C4417" s="18">
        <v>53</v>
      </c>
      <c r="D4417" s="18">
        <v>55</v>
      </c>
      <c r="E4417" s="18">
        <v>56</v>
      </c>
      <c r="F4417" s="62"/>
      <c r="G4417" s="62"/>
      <c r="H4417" s="62"/>
      <c r="I4417" s="62"/>
      <c r="J4417" s="62"/>
      <c r="K4417" s="69"/>
      <c r="L4417" s="111" t="s">
        <v>80</v>
      </c>
      <c r="M4417" s="103" t="e">
        <f>#REF!</f>
        <v>#REF!</v>
      </c>
      <c r="N4417" s="103" t="e">
        <f>IF(M4417=0,"",CHOOSE(M4417,"49","53","55","56","56","手入力箇所","手入力箇所","手入力箇所","手入力箇所","手入力箇所","手入力箇所","手入力箇所","手入力箇所","手入力箇所","手入力箇所"))</f>
        <v>#REF!</v>
      </c>
    </row>
    <row r="4418" spans="1:14" ht="40.200000000000003" thickBot="1" x14ac:dyDescent="0.25">
      <c r="A4418" s="38" t="s">
        <v>81</v>
      </c>
      <c r="B4418" s="35">
        <v>232</v>
      </c>
      <c r="C4418" s="35">
        <v>232</v>
      </c>
      <c r="D4418" s="36"/>
      <c r="E4418" s="36"/>
      <c r="F4418" s="36"/>
      <c r="G4418" s="36"/>
      <c r="H4418" s="36"/>
      <c r="I4418" s="36"/>
      <c r="J4418" s="36"/>
      <c r="K4418" s="67"/>
      <c r="L4418" s="111" t="s">
        <v>81</v>
      </c>
      <c r="M4418" s="103" t="e">
        <f>#REF!</f>
        <v>#REF!</v>
      </c>
      <c r="N4418" s="103" t="e">
        <f>IF(M4418=0,"",CHOOSE(M4418,"232","232","手入力箇所","手入力箇所","手入力箇所","手入力箇所","手入力箇所","手入力箇所","手入力箇所","手入力箇所","手入力箇所","手入力箇所"))</f>
        <v>#REF!</v>
      </c>
    </row>
    <row r="4419" spans="1:14" ht="13.8" thickBot="1" x14ac:dyDescent="0.25">
      <c r="A4419" s="39" t="s">
        <v>82</v>
      </c>
      <c r="B4419" s="17">
        <v>6</v>
      </c>
      <c r="C4419" s="17">
        <v>9</v>
      </c>
      <c r="D4419" s="17">
        <v>11</v>
      </c>
      <c r="E4419" s="17">
        <v>13</v>
      </c>
      <c r="F4419" s="17">
        <v>18</v>
      </c>
      <c r="G4419" s="17">
        <v>26</v>
      </c>
      <c r="H4419" s="17">
        <v>35</v>
      </c>
      <c r="I4419" s="17">
        <v>43</v>
      </c>
      <c r="J4419" s="17">
        <v>49</v>
      </c>
      <c r="K4419" s="70"/>
      <c r="L4419" s="111" t="s">
        <v>82</v>
      </c>
      <c r="M4419" s="103" t="e">
        <f>#REF!</f>
        <v>#REF!</v>
      </c>
      <c r="N4419" s="103" t="e">
        <f>IF(M4419=0,"",CHOOSE(M4419,"6","9","11","13","13","18","18","18","18","18","26","26","26","26","26","26","26","26","26","26","35","35","35","35","35","35","35","35","35","35","43","43","43","43","43","43","43","43","43","43","49","49","49","49","49","49","49","49","49","49","手入力箇所","手入力箇所","手入力箇所","手入力箇所","手入力箇所","手入力箇所","手入力箇所","手入力箇所","手入力箇所","手入力箇所"))</f>
        <v>#REF!</v>
      </c>
    </row>
    <row r="4420" spans="1:14" ht="13.8" thickBot="1" x14ac:dyDescent="0.25">
      <c r="A4420" s="31" t="s">
        <v>83</v>
      </c>
      <c r="B4420" s="18">
        <v>6</v>
      </c>
      <c r="C4420" s="18">
        <v>10</v>
      </c>
      <c r="D4420" s="18">
        <v>14</v>
      </c>
      <c r="E4420" s="18">
        <v>17</v>
      </c>
      <c r="F4420" s="18">
        <v>29</v>
      </c>
      <c r="G4420" s="18">
        <v>50</v>
      </c>
      <c r="H4420" s="18">
        <v>76</v>
      </c>
      <c r="I4420" s="18">
        <v>100</v>
      </c>
      <c r="J4420" s="18">
        <v>123</v>
      </c>
      <c r="K4420" s="69"/>
      <c r="L4420" s="111" t="s">
        <v>83</v>
      </c>
      <c r="M4420" s="103" t="e">
        <f>#REF!</f>
        <v>#REF!</v>
      </c>
      <c r="N4420" s="103" t="e">
        <f>IF(M4420=0,"",CHOOSE(M4420,"6","10","14","17","17","29","29","29","29","29","50","50","50","50","50","50","50","50","50","50","76","76","76","76","76","76","76","76","76","76","100","100","100","100","100","100","100","100","100","100","123","123","123","123","123","123","123","123","123","123","手入力箇所","手入力箇所","手入力箇所","手入力箇所","手入力箇所","手入力箇所","手入力箇所","手入力箇所","手入力箇所"))</f>
        <v>#REF!</v>
      </c>
    </row>
    <row r="4421" spans="1:14" ht="27" thickBot="1" x14ac:dyDescent="0.25">
      <c r="A4421" s="32" t="s">
        <v>84</v>
      </c>
      <c r="B4421" s="20">
        <v>9</v>
      </c>
      <c r="C4421" s="20">
        <v>15</v>
      </c>
      <c r="D4421" s="20">
        <v>20</v>
      </c>
      <c r="E4421" s="20">
        <v>24</v>
      </c>
      <c r="F4421" s="20">
        <v>39</v>
      </c>
      <c r="G4421" s="20">
        <v>65</v>
      </c>
      <c r="H4421" s="63"/>
      <c r="I4421" s="63"/>
      <c r="J4421" s="63"/>
      <c r="K4421" s="106"/>
      <c r="L4421" s="111" t="s">
        <v>84</v>
      </c>
      <c r="M4421" s="103" t="e">
        <f>#REF!</f>
        <v>#REF!</v>
      </c>
      <c r="N4421" s="103" t="e">
        <f>IF(M4421=0,"",CHOOSE(M4421,"9","15","20","24","24","39","39","39","39","39","65","65","65","65","65","65","65","65","65","65","手入力箇所","手入力箇所","手入力箇所","手入力箇所","手入力箇所","手入力箇所","手入力箇所","手入力箇所","手入力箇所","手入力箇所"))</f>
        <v>#REF!</v>
      </c>
    </row>
    <row r="4424" spans="1:14" ht="13.8" thickBot="1" x14ac:dyDescent="0.25"/>
    <row r="4425" spans="1:14" ht="13.8" thickBot="1" x14ac:dyDescent="0.25">
      <c r="A4425" s="688" t="e">
        <f>#REF!</f>
        <v>#REF!</v>
      </c>
      <c r="B4425" s="688"/>
      <c r="C4425" s="688"/>
      <c r="D4425" s="689" t="s">
        <v>192</v>
      </c>
      <c r="E4425" s="689"/>
      <c r="F4425" s="689"/>
      <c r="G4425" s="689"/>
      <c r="H4425" s="689"/>
      <c r="I4425" s="689"/>
      <c r="J4425" s="689"/>
      <c r="K4425" s="689"/>
      <c r="L4425" s="689"/>
      <c r="M4425" s="689"/>
      <c r="N4425" s="689"/>
    </row>
    <row r="4426" spans="1:14" ht="13.8" thickBot="1" x14ac:dyDescent="0.25">
      <c r="A4426" s="65"/>
      <c r="B4426" s="33">
        <v>1</v>
      </c>
      <c r="C4426" s="24">
        <v>2</v>
      </c>
      <c r="D4426" s="24">
        <v>3</v>
      </c>
      <c r="E4426" s="24" t="s">
        <v>58</v>
      </c>
      <c r="F4426" s="24" t="s">
        <v>59</v>
      </c>
      <c r="G4426" s="24" t="s">
        <v>60</v>
      </c>
      <c r="H4426" s="24" t="s">
        <v>61</v>
      </c>
      <c r="I4426" s="24" t="s">
        <v>62</v>
      </c>
      <c r="J4426" s="24" t="s">
        <v>194</v>
      </c>
      <c r="K4426" s="25" t="s">
        <v>85</v>
      </c>
      <c r="L4426" s="105" t="s">
        <v>189</v>
      </c>
      <c r="M4426" s="105" t="s">
        <v>188</v>
      </c>
      <c r="N4426" s="105" t="s">
        <v>51</v>
      </c>
    </row>
    <row r="4427" spans="1:14" ht="13.8" thickBot="1" x14ac:dyDescent="0.25">
      <c r="A4427" s="26" t="s">
        <v>56</v>
      </c>
      <c r="B4427" s="22">
        <v>5</v>
      </c>
      <c r="C4427" s="22">
        <v>7</v>
      </c>
      <c r="D4427" s="22">
        <v>8</v>
      </c>
      <c r="E4427" s="22">
        <v>8</v>
      </c>
      <c r="F4427" s="22">
        <v>10</v>
      </c>
      <c r="G4427" s="22">
        <v>13</v>
      </c>
      <c r="H4427" s="22">
        <v>16</v>
      </c>
      <c r="I4427" s="22"/>
      <c r="J4427" s="23"/>
      <c r="K4427" s="1"/>
      <c r="L4427" s="26" t="s">
        <v>56</v>
      </c>
      <c r="M4427" s="104" t="e">
        <f>#REF!</f>
        <v>#REF!</v>
      </c>
      <c r="N4427" s="112" t="e">
        <f>IF(M4427=0,"",CHOOSE(M4427,"5","7","8","8","8","10","10","10","10","10","13","13","13","13","13","13","13","13","13","13","16","16","16","16","16","16","16","16","16","16","16","手入力箇所","手入力箇所","手入力箇所","手入力箇所","手入力箇所","手入力箇所","手入力箇所","手入力箇所","手入力箇所","手入力箇所"))</f>
        <v>#REF!</v>
      </c>
    </row>
    <row r="4428" spans="1:14" ht="13.8" thickBot="1" x14ac:dyDescent="0.25">
      <c r="A4428" s="27" t="s">
        <v>57</v>
      </c>
      <c r="B4428" s="18">
        <v>5</v>
      </c>
      <c r="C4428" s="18">
        <v>7</v>
      </c>
      <c r="D4428" s="18">
        <v>8</v>
      </c>
      <c r="E4428" s="18">
        <v>9</v>
      </c>
      <c r="F4428" s="18">
        <v>12</v>
      </c>
      <c r="G4428" s="18">
        <v>16</v>
      </c>
      <c r="H4428" s="18"/>
      <c r="I4428" s="18"/>
      <c r="J4428" s="62"/>
      <c r="K4428" s="19"/>
      <c r="L4428" s="27" t="s">
        <v>57</v>
      </c>
      <c r="M4428" s="104" t="e">
        <f>#REF!</f>
        <v>#REF!</v>
      </c>
      <c r="N4428" s="113" t="e">
        <f>IF(M4428=0,"",CHOOSE(M4428,"5","7","8","9","9","12","12","12","12","12","16","16","16","16","16","16","16","16","16","16","手入力箇所","手入力箇所","手入力箇所","手入力箇所","手入力箇所","手入力箇所","手入力箇所","手入力箇所","手入力箇所","手入力箇所"))</f>
        <v>#REF!</v>
      </c>
    </row>
    <row r="4429" spans="1:14" ht="48.6" thickBot="1" x14ac:dyDescent="0.25">
      <c r="A4429" s="28" t="s">
        <v>64</v>
      </c>
      <c r="B4429" s="18">
        <v>6</v>
      </c>
      <c r="C4429" s="18"/>
      <c r="D4429" s="18"/>
      <c r="E4429" s="18"/>
      <c r="F4429" s="18"/>
      <c r="G4429" s="18"/>
      <c r="H4429" s="18"/>
      <c r="I4429" s="18"/>
      <c r="J4429" s="62"/>
      <c r="K4429" s="19"/>
      <c r="L4429" s="28" t="s">
        <v>64</v>
      </c>
      <c r="M4429" s="104" t="e">
        <f>#REF!</f>
        <v>#REF!</v>
      </c>
      <c r="N4429" s="113" t="e">
        <f>IF(M4429=0,"",CHOOSE(M4429,"6","手入力箇所","手入力箇所","手入力箇所","手入力箇所","手入力箇所","手入力箇所","手入力箇所","手入力箇所","手入力箇所","手入力箇所","",""))</f>
        <v>#REF!</v>
      </c>
    </row>
    <row r="4430" spans="1:14" ht="48.6" thickBot="1" x14ac:dyDescent="0.25">
      <c r="A4430" s="28" t="s">
        <v>65</v>
      </c>
      <c r="B4430" s="18">
        <v>6</v>
      </c>
      <c r="C4430" s="18"/>
      <c r="D4430" s="18"/>
      <c r="E4430" s="18"/>
      <c r="F4430" s="18"/>
      <c r="G4430" s="18"/>
      <c r="H4430" s="18"/>
      <c r="I4430" s="18"/>
      <c r="J4430" s="62"/>
      <c r="K4430" s="19"/>
      <c r="L4430" s="28" t="s">
        <v>65</v>
      </c>
      <c r="M4430" s="104" t="e">
        <f>#REF!</f>
        <v>#REF!</v>
      </c>
      <c r="N4430" s="113" t="e">
        <f>IF(M4430=0,"",CHOOSE(M4430,"6","手入力箇所","手入力箇所","手入力箇所","手入力箇所","手入力箇所","手入力箇所","手入力箇所","手入力箇所","手入力箇所","手入力箇所","",""))</f>
        <v>#REF!</v>
      </c>
    </row>
    <row r="4431" spans="1:14" ht="24.6" thickBot="1" x14ac:dyDescent="0.25">
      <c r="A4431" s="28" t="s">
        <v>66</v>
      </c>
      <c r="B4431" s="18">
        <v>5</v>
      </c>
      <c r="C4431" s="18">
        <v>7</v>
      </c>
      <c r="D4431" s="18">
        <v>8</v>
      </c>
      <c r="E4431" s="18">
        <v>9</v>
      </c>
      <c r="F4431" s="18">
        <v>12</v>
      </c>
      <c r="G4431" s="18"/>
      <c r="H4431" s="18"/>
      <c r="I4431" s="18"/>
      <c r="J4431" s="62"/>
      <c r="K4431" s="19"/>
      <c r="L4431" s="28" t="s">
        <v>66</v>
      </c>
      <c r="M4431" s="104" t="e">
        <f>#REF!</f>
        <v>#REF!</v>
      </c>
      <c r="N4431" s="113" t="e">
        <f>IF(M4431=0,"",CHOOSE(M4431,"5","7","8","9","9","12","12","12","12","12","手入力箇所","手入力箇所","手入力箇所","手入力箇所","手入力箇所","手入力箇所","手入力箇所","手入力箇所","手入力箇所","手入力箇所"))</f>
        <v>#REF!</v>
      </c>
    </row>
    <row r="4432" spans="1:14" ht="36.6" thickBot="1" x14ac:dyDescent="0.25">
      <c r="A4432" s="28" t="s">
        <v>67</v>
      </c>
      <c r="B4432" s="18">
        <v>4</v>
      </c>
      <c r="C4432" s="18">
        <v>5</v>
      </c>
      <c r="D4432" s="18">
        <v>5</v>
      </c>
      <c r="E4432" s="18">
        <v>6</v>
      </c>
      <c r="F4432" s="18"/>
      <c r="G4432" s="18"/>
      <c r="H4432" s="18"/>
      <c r="I4432" s="18"/>
      <c r="J4432" s="62"/>
      <c r="K4432" s="19"/>
      <c r="L4432" s="28" t="s">
        <v>67</v>
      </c>
      <c r="M4432" s="104" t="e">
        <f>#REF!</f>
        <v>#REF!</v>
      </c>
      <c r="N4432" s="113" t="e">
        <f>IF(M4432=0,"",CHOOSE(M4432,"4","5","5","6","6","手入力箇所","手入力箇所","手入力箇所","手入力箇所","手入力箇所","手入力箇所","手入力箇所","手入力箇所","手入力箇所","手入力箇所"))</f>
        <v>#REF!</v>
      </c>
    </row>
    <row r="4433" spans="1:14" ht="24.6" thickBot="1" x14ac:dyDescent="0.25">
      <c r="A4433" s="28" t="s">
        <v>68</v>
      </c>
      <c r="B4433" s="18">
        <v>12</v>
      </c>
      <c r="C4433" s="18">
        <v>12</v>
      </c>
      <c r="D4433" s="18">
        <v>12</v>
      </c>
      <c r="E4433" s="18">
        <v>12</v>
      </c>
      <c r="F4433" s="18">
        <v>12</v>
      </c>
      <c r="G4433" s="18">
        <v>12</v>
      </c>
      <c r="H4433" s="18">
        <v>12</v>
      </c>
      <c r="I4433" s="18"/>
      <c r="J4433" s="62"/>
      <c r="K4433" s="19"/>
      <c r="L4433" s="28" t="s">
        <v>68</v>
      </c>
      <c r="M4433" s="104" t="e">
        <f>#REF!</f>
        <v>#REF!</v>
      </c>
      <c r="N4433" s="113" t="e">
        <f>IF(M4433=0,"",CHOOSE(M4433,"12","12","12","12","12","12","12","12","12","12","12","12","12","12","12","12","12","12","12","12","12","12","12","12","12","12","12","12","12","12","手入力箇所","手入力箇所","手入力箇所","手入力箇所","手入力箇所","手入力箇所","手入力箇所","手入力箇所","手入力箇所","手入力箇所"))</f>
        <v>#REF!</v>
      </c>
    </row>
    <row r="4434" spans="1:14" ht="36.6" thickBot="1" x14ac:dyDescent="0.25">
      <c r="A4434" s="28" t="s">
        <v>69</v>
      </c>
      <c r="B4434" s="18">
        <v>7</v>
      </c>
      <c r="C4434" s="18">
        <v>7</v>
      </c>
      <c r="D4434" s="18">
        <v>7</v>
      </c>
      <c r="E4434" s="18">
        <v>7</v>
      </c>
      <c r="F4434" s="18">
        <v>7</v>
      </c>
      <c r="G4434" s="18"/>
      <c r="H4434" s="18"/>
      <c r="I4434" s="18"/>
      <c r="J4434" s="62"/>
      <c r="K4434" s="19"/>
      <c r="L4434" s="28" t="s">
        <v>69</v>
      </c>
      <c r="M4434" s="104" t="e">
        <f>#REF!</f>
        <v>#REF!</v>
      </c>
      <c r="N4434" s="113" t="e">
        <f>IF(M4434=0,"",CHOOSE(M4434,"7","7","7","7","7","7","7","7","7","7","手入力箇所","手入力箇所","手入力箇所","手入力箇所","手入力箇所","手入力箇所","手入力箇所","手入力箇所","手入力箇所","手入力箇所"))</f>
        <v>#REF!</v>
      </c>
    </row>
    <row r="4435" spans="1:14" ht="13.8" thickBot="1" x14ac:dyDescent="0.25">
      <c r="A4435" s="27" t="s">
        <v>63</v>
      </c>
      <c r="B4435" s="18">
        <v>4</v>
      </c>
      <c r="C4435" s="18">
        <v>5</v>
      </c>
      <c r="D4435" s="18">
        <v>7</v>
      </c>
      <c r="E4435" s="18">
        <v>8</v>
      </c>
      <c r="F4435" s="18">
        <v>11</v>
      </c>
      <c r="G4435" s="18">
        <v>16</v>
      </c>
      <c r="H4435" s="18">
        <v>22</v>
      </c>
      <c r="I4435" s="18">
        <v>26</v>
      </c>
      <c r="J4435" s="18">
        <v>31</v>
      </c>
      <c r="K4435" s="19"/>
      <c r="L4435" s="27" t="s">
        <v>63</v>
      </c>
      <c r="M4435" s="104" t="e">
        <f>#REF!</f>
        <v>#REF!</v>
      </c>
      <c r="N4435" s="113" t="e">
        <f>IF(M4435=0,"",CHOOSE(M4435,"4","5","7","8","8","11","11","11","11","11","16","16","16","16","16","16","16","16","16","16","22","22","22","22","22","22","22","22","22","22","26","26","26","26","26","26","26","26","26","26","31","31","31","31","31","31","31","31","31","31","31","手入力箇所","手入力箇所","手入力箇所","手入力箇所","手入力箇所","手入力箇所","手入力箇所","手入力箇所","手入力箇所","手入力箇所"))</f>
        <v>#REF!</v>
      </c>
    </row>
    <row r="4436" spans="1:14" ht="24.6" thickBot="1" x14ac:dyDescent="0.25">
      <c r="A4436" s="28" t="s">
        <v>70</v>
      </c>
      <c r="B4436" s="18">
        <v>5</v>
      </c>
      <c r="C4436" s="18">
        <v>6</v>
      </c>
      <c r="D4436" s="18">
        <v>7</v>
      </c>
      <c r="E4436" s="18"/>
      <c r="F4436" s="18"/>
      <c r="G4436" s="18"/>
      <c r="H4436" s="18"/>
      <c r="I4436" s="18"/>
      <c r="J4436" s="62"/>
      <c r="K4436" s="19"/>
      <c r="L4436" s="28" t="s">
        <v>70</v>
      </c>
      <c r="M4436" s="104" t="e">
        <f>#REF!</f>
        <v>#REF!</v>
      </c>
      <c r="N4436" s="113" t="e">
        <f>IF(M4436=0,"",CHOOSE(M4436,"5","6","7","手入力箇所","手入力箇所","手入力箇所","手入力箇所","手入力箇所","手入力箇所","手入力箇所","手入力箇所","手入力箇所","手入力箇所"))</f>
        <v>#REF!</v>
      </c>
    </row>
    <row r="4437" spans="1:14" ht="13.8" thickBot="1" x14ac:dyDescent="0.25">
      <c r="A4437" s="29" t="s">
        <v>71</v>
      </c>
      <c r="B4437" s="18">
        <v>3</v>
      </c>
      <c r="C4437" s="18">
        <v>6</v>
      </c>
      <c r="D4437" s="18">
        <v>19</v>
      </c>
      <c r="E4437" s="18"/>
      <c r="F4437" s="18"/>
      <c r="G4437" s="18"/>
      <c r="H4437" s="18"/>
      <c r="I4437" s="18"/>
      <c r="J4437" s="62"/>
      <c r="K4437" s="19"/>
      <c r="L4437" s="29" t="s">
        <v>71</v>
      </c>
      <c r="M4437" s="104" t="e">
        <f>#REF!</f>
        <v>#REF!</v>
      </c>
      <c r="N4437" s="113" t="e">
        <f>IF(M4437=0,"",CHOOSE(M4437,"3","6","19","手入力箇所","手入力箇所","手入力箇所","手入力箇所","手入力箇所","手入力箇所","手入力箇所","手入力箇所","手入力箇所","手入力箇所"))</f>
        <v>#REF!</v>
      </c>
    </row>
    <row r="4438" spans="1:14" ht="13.8" thickBot="1" x14ac:dyDescent="0.25">
      <c r="A4438" s="29" t="s">
        <v>72</v>
      </c>
      <c r="B4438" s="18">
        <v>1</v>
      </c>
      <c r="C4438" s="18">
        <v>3</v>
      </c>
      <c r="D4438" s="18">
        <v>5</v>
      </c>
      <c r="E4438" s="18">
        <v>9</v>
      </c>
      <c r="F4438" s="18">
        <v>26</v>
      </c>
      <c r="G4438" s="18"/>
      <c r="H4438" s="18"/>
      <c r="I4438" s="18"/>
      <c r="J4438" s="62"/>
      <c r="K4438" s="19"/>
      <c r="L4438" s="29" t="s">
        <v>72</v>
      </c>
      <c r="M4438" s="104" t="e">
        <f>#REF!</f>
        <v>#REF!</v>
      </c>
      <c r="N4438" s="113" t="e">
        <f>IF(M4438=0,"",CHOOSE(M4438,"1","3","5","9","9","26","26","26","26","26","手入力箇所","手入力箇所","手入力箇所","手入力箇所","手入力箇所","手入力箇所","手入力箇所","手入力箇所","手入力箇所","手入力箇所"))</f>
        <v>#REF!</v>
      </c>
    </row>
    <row r="4439" spans="1:14" ht="13.8" thickBot="1" x14ac:dyDescent="0.25">
      <c r="A4439" s="29" t="s">
        <v>73</v>
      </c>
      <c r="B4439" s="18">
        <v>4</v>
      </c>
      <c r="C4439" s="18">
        <v>11</v>
      </c>
      <c r="D4439" s="18">
        <v>20</v>
      </c>
      <c r="E4439" s="18">
        <v>33</v>
      </c>
      <c r="F4439" s="18"/>
      <c r="G4439" s="18"/>
      <c r="H4439" s="18"/>
      <c r="I4439" s="18"/>
      <c r="J4439" s="62"/>
      <c r="K4439" s="19"/>
      <c r="L4439" s="29" t="s">
        <v>73</v>
      </c>
      <c r="M4439" s="104" t="e">
        <f>#REF!</f>
        <v>#REF!</v>
      </c>
      <c r="N4439" s="113" t="e">
        <f>IF(M4439=0,"",CHOOSE(M4439,"4","11","20","33","33","手入力箇所","手入力箇所","手入力箇所","手入力箇所","手入力箇所","手入力箇所","手入力箇所","手入力箇所","手入力箇所","手入力箇所"))</f>
        <v>#REF!</v>
      </c>
    </row>
    <row r="4440" spans="1:14" ht="37.200000000000003" thickBot="1" x14ac:dyDescent="0.25">
      <c r="A4440" s="30" t="s">
        <v>74</v>
      </c>
      <c r="B4440" s="18">
        <v>4</v>
      </c>
      <c r="C4440" s="18">
        <v>6</v>
      </c>
      <c r="D4440" s="18">
        <v>8</v>
      </c>
      <c r="E4440" s="18">
        <v>10</v>
      </c>
      <c r="F4440" s="18">
        <v>15</v>
      </c>
      <c r="G4440" s="18">
        <v>23</v>
      </c>
      <c r="H4440" s="18">
        <v>33</v>
      </c>
      <c r="I4440" s="18"/>
      <c r="J4440" s="62"/>
      <c r="K4440" s="19"/>
      <c r="L4440" s="30" t="s">
        <v>74</v>
      </c>
      <c r="M4440" s="104" t="e">
        <f>#REF!</f>
        <v>#REF!</v>
      </c>
      <c r="N4440" s="113" t="e">
        <f>IF(M4440=0,"",CHOOSE(M4440,"4","6","8","10","10","15","15","15","15","15","23","23","23","23","23","23","23","23","23","23","33","33","33","33","33","33","33","33","33","33","手入力箇所","手入力箇所","手入力箇所","手入力箇所","手入力箇所","手入力箇所","手入力箇所","手入力箇所","手入力箇所","手入力箇所"))</f>
        <v>#REF!</v>
      </c>
    </row>
    <row r="4441" spans="1:14" ht="13.8" thickBot="1" x14ac:dyDescent="0.25">
      <c r="A4441" s="29" t="s">
        <v>75</v>
      </c>
      <c r="B4441" s="18">
        <v>6</v>
      </c>
      <c r="C4441" s="18">
        <v>14</v>
      </c>
      <c r="D4441" s="18">
        <v>25</v>
      </c>
      <c r="E4441" s="18">
        <v>39</v>
      </c>
      <c r="F4441" s="18"/>
      <c r="G4441" s="18"/>
      <c r="H4441" s="18"/>
      <c r="I4441" s="18"/>
      <c r="J4441" s="62"/>
      <c r="K4441" s="19"/>
      <c r="L4441" s="29" t="s">
        <v>75</v>
      </c>
      <c r="M4441" s="104" t="e">
        <f>#REF!</f>
        <v>#REF!</v>
      </c>
      <c r="N4441" s="113" t="e">
        <f>IF(M4441=0,"",CHOOSE(M4441,"6","14","25","39","39","手入力箇所","手入力箇所","手入力箇所","手入力箇所","手入力箇所","手入力箇所","手入力箇所","手入力箇所","手入力箇所","手入力箇所"))</f>
        <v>#REF!</v>
      </c>
    </row>
    <row r="4442" spans="1:14" ht="37.200000000000003" thickBot="1" x14ac:dyDescent="0.25">
      <c r="A4442" s="30" t="s">
        <v>76</v>
      </c>
      <c r="B4442" s="18">
        <v>2</v>
      </c>
      <c r="C4442" s="18">
        <v>3</v>
      </c>
      <c r="D4442" s="18">
        <v>6</v>
      </c>
      <c r="E4442" s="18">
        <v>9</v>
      </c>
      <c r="F4442" s="18"/>
      <c r="G4442" s="18"/>
      <c r="H4442" s="18"/>
      <c r="I4442" s="18"/>
      <c r="J4442" s="62"/>
      <c r="K4442" s="19"/>
      <c r="L4442" s="30" t="s">
        <v>76</v>
      </c>
      <c r="M4442" s="104" t="e">
        <f>#REF!</f>
        <v>#REF!</v>
      </c>
      <c r="N4442" s="113" t="e">
        <f>IF(M4442=0,"",CHOOSE(M4442,"2","3","6","9","9","手入力箇所","手入力箇所","手入力箇所","手入力箇所","手入力箇所","手入力箇所","手入力箇所","手入力箇所","手入力箇所","手入力箇所"))</f>
        <v>#REF!</v>
      </c>
    </row>
    <row r="4443" spans="1:14" ht="27" thickBot="1" x14ac:dyDescent="0.25">
      <c r="A4443" s="31" t="s">
        <v>77</v>
      </c>
      <c r="B4443" s="18">
        <v>12</v>
      </c>
      <c r="C4443" s="18">
        <v>18</v>
      </c>
      <c r="D4443" s="18">
        <v>22</v>
      </c>
      <c r="E4443" s="18">
        <v>26</v>
      </c>
      <c r="F4443" s="62"/>
      <c r="G4443" s="62"/>
      <c r="H4443" s="62"/>
      <c r="I4443" s="62"/>
      <c r="J4443" s="62"/>
      <c r="K4443" s="19"/>
      <c r="L4443" s="31" t="s">
        <v>77</v>
      </c>
      <c r="M4443" s="104" t="e">
        <f>#REF!</f>
        <v>#REF!</v>
      </c>
      <c r="N4443" s="113" t="e">
        <f>IF(M4443=0,"",CHOOSE(M4443,"12","18","22","26","26","手入力箇所","手入力箇所","手入力箇所","手入力箇所","手入力箇所","手入力箇所","手入力箇所","手入力箇所","手入力箇所","手入力箇所"))</f>
        <v>#REF!</v>
      </c>
    </row>
    <row r="4444" spans="1:14" ht="40.200000000000003" thickBot="1" x14ac:dyDescent="0.25">
      <c r="A4444" s="31" t="s">
        <v>78</v>
      </c>
      <c r="B4444" s="18">
        <v>5</v>
      </c>
      <c r="C4444" s="18">
        <v>8</v>
      </c>
      <c r="D4444" s="18">
        <v>11</v>
      </c>
      <c r="E4444" s="18">
        <v>14</v>
      </c>
      <c r="F4444" s="62"/>
      <c r="G4444" s="62"/>
      <c r="H4444" s="62"/>
      <c r="I4444" s="62"/>
      <c r="J4444" s="62"/>
      <c r="K4444" s="19"/>
      <c r="L4444" s="31" t="s">
        <v>78</v>
      </c>
      <c r="M4444" s="104" t="e">
        <f>#REF!</f>
        <v>#REF!</v>
      </c>
      <c r="N4444" s="113" t="e">
        <f>IF(M4444=0,"",CHOOSE(M4444,"5","8","11","14","14","手入力箇所","手入力箇所","手入力箇所","手入力箇所","手入力箇所","手入力箇所","手入力箇所","手入力箇所","手入力箇所","手入力箇所"))</f>
        <v>#REF!</v>
      </c>
    </row>
    <row r="4445" spans="1:14" ht="27" thickBot="1" x14ac:dyDescent="0.25">
      <c r="A4445" s="31" t="s">
        <v>79</v>
      </c>
      <c r="B4445" s="18">
        <v>6</v>
      </c>
      <c r="C4445" s="18">
        <v>11</v>
      </c>
      <c r="D4445" s="18">
        <v>16</v>
      </c>
      <c r="E4445" s="18">
        <v>21</v>
      </c>
      <c r="F4445" s="62"/>
      <c r="G4445" s="62"/>
      <c r="H4445" s="62"/>
      <c r="I4445" s="62"/>
      <c r="J4445" s="62"/>
      <c r="K4445" s="19"/>
      <c r="L4445" s="31" t="s">
        <v>79</v>
      </c>
      <c r="M4445" s="104" t="e">
        <f>#REF!</f>
        <v>#REF!</v>
      </c>
      <c r="N4445" s="113" t="e">
        <f>IF(M4445=0,"",CHOOSE(M4445,"6","11","16","21","21","手入力箇所","手入力箇所","手入力箇所","手入力箇所","手入力箇所","手入力箇所","手入力箇所","手入力箇所","手入力箇所"))</f>
        <v>#REF!</v>
      </c>
    </row>
    <row r="4446" spans="1:14" ht="40.200000000000003" thickBot="1" x14ac:dyDescent="0.25">
      <c r="A4446" s="31" t="s">
        <v>80</v>
      </c>
      <c r="B4446" s="18">
        <v>5</v>
      </c>
      <c r="C4446" s="18">
        <v>7</v>
      </c>
      <c r="D4446" s="18">
        <v>9</v>
      </c>
      <c r="E4446" s="18">
        <v>10</v>
      </c>
      <c r="F4446" s="62"/>
      <c r="G4446" s="62"/>
      <c r="H4446" s="62"/>
      <c r="I4446" s="62"/>
      <c r="J4446" s="62"/>
      <c r="K4446" s="19"/>
      <c r="L4446" s="31" t="s">
        <v>80</v>
      </c>
      <c r="M4446" s="104" t="e">
        <f>#REF!</f>
        <v>#REF!</v>
      </c>
      <c r="N4446" s="113" t="e">
        <f>IF(M4446=0,"",CHOOSE(M4446,"5","7","9","10","10","手入力箇所","手入力箇所","手入力箇所","手入力箇所","手入力箇所","手入力箇所","手入力箇所","手入力箇所","手入力箇所"))</f>
        <v>#REF!</v>
      </c>
    </row>
    <row r="4447" spans="1:14" ht="40.200000000000003" thickBot="1" x14ac:dyDescent="0.25">
      <c r="A4447" s="31" t="s">
        <v>81</v>
      </c>
      <c r="B4447" s="18">
        <v>9</v>
      </c>
      <c r="C4447" s="18">
        <v>14</v>
      </c>
      <c r="D4447" s="62"/>
      <c r="E4447" s="62"/>
      <c r="F4447" s="62"/>
      <c r="G4447" s="62"/>
      <c r="H4447" s="62"/>
      <c r="I4447" s="62"/>
      <c r="J4447" s="62"/>
      <c r="K4447" s="19"/>
      <c r="L4447" s="31" t="s">
        <v>81</v>
      </c>
      <c r="M4447" s="104" t="e">
        <f>#REF!</f>
        <v>#REF!</v>
      </c>
      <c r="N4447" s="113" t="e">
        <f>IF(M4447=0,"",CHOOSE(M4447,"9","14","手入力箇所","手入力箇所","手入力箇所","手入力箇所","手入力箇所","手入力箇所","手入力箇所","手入力箇所","手入力箇所","手入力箇所"))</f>
        <v>#REF!</v>
      </c>
    </row>
    <row r="4448" spans="1:14" ht="13.8" thickBot="1" x14ac:dyDescent="0.25">
      <c r="A4448" s="31" t="s">
        <v>82</v>
      </c>
      <c r="B4448" s="18">
        <v>3</v>
      </c>
      <c r="C4448" s="18">
        <v>4</v>
      </c>
      <c r="D4448" s="18">
        <v>4</v>
      </c>
      <c r="E4448" s="18">
        <v>5</v>
      </c>
      <c r="F4448" s="18">
        <v>6</v>
      </c>
      <c r="G4448" s="18">
        <v>8</v>
      </c>
      <c r="H4448" s="18">
        <v>9</v>
      </c>
      <c r="I4448" s="18">
        <v>11</v>
      </c>
      <c r="J4448" s="18">
        <v>12</v>
      </c>
      <c r="K4448" s="19"/>
      <c r="L4448" s="31" t="s">
        <v>82</v>
      </c>
      <c r="M4448" s="104" t="e">
        <f>#REF!</f>
        <v>#REF!</v>
      </c>
      <c r="N4448" s="113" t="e">
        <f>IF(M4448=0,"",CHOOSE(M4448,"3","4","4","5","5","6","6","6","6","6","8","8","8","8","8","8","8","8","8","8","9","9","9","9","9","9","9","9","9","9","11","11","11","11","11","11","11","11","11","11","12","12","12","12","12","12","12","12","12","12","12","手入力箇所","手入力箇所","手入力箇所","手入力箇所","手入力箇所","手入力箇所","手入力箇所","手入力箇所","手入力箇所","手入力箇所"))</f>
        <v>#REF!</v>
      </c>
    </row>
    <row r="4449" spans="1:14" ht="13.8" thickBot="1" x14ac:dyDescent="0.25">
      <c r="A4449" s="31" t="s">
        <v>83</v>
      </c>
      <c r="B4449" s="18">
        <v>3</v>
      </c>
      <c r="C4449" s="18">
        <v>4</v>
      </c>
      <c r="D4449" s="18">
        <v>4</v>
      </c>
      <c r="E4449" s="18">
        <v>5</v>
      </c>
      <c r="F4449" s="18">
        <v>6</v>
      </c>
      <c r="G4449" s="18">
        <v>8</v>
      </c>
      <c r="H4449" s="18">
        <v>10</v>
      </c>
      <c r="I4449" s="18">
        <v>12</v>
      </c>
      <c r="J4449" s="18">
        <v>13</v>
      </c>
      <c r="K4449" s="19"/>
      <c r="L4449" s="31" t="s">
        <v>83</v>
      </c>
      <c r="M4449" s="104" t="e">
        <f>#REF!</f>
        <v>#REF!</v>
      </c>
      <c r="N4449" s="113" t="e">
        <f>IF(M4449=0,"",CHOOSE(M4449,"3","4","4","5","5","6","6","6","6","6","8","8","8","8","8","8","8","8","8","8","10","10","10","10","10","10","10","10","10","10","12","12","12","12","12","12","12","12","12","12","13","13","13","13","13","13","13","13","13","13","13","手入力箇所","手入力箇所","手入力箇所","手入力箇所","手入力箇所","手入力箇所","手入力箇所","手入力箇所","手入力箇所","手入力箇所"))</f>
        <v>#REF!</v>
      </c>
    </row>
    <row r="4450" spans="1:14" ht="27" thickBot="1" x14ac:dyDescent="0.25">
      <c r="A4450" s="32" t="s">
        <v>84</v>
      </c>
      <c r="B4450" s="20">
        <v>1</v>
      </c>
      <c r="C4450" s="20">
        <v>2</v>
      </c>
      <c r="D4450" s="20">
        <v>3</v>
      </c>
      <c r="E4450" s="20">
        <v>4</v>
      </c>
      <c r="F4450" s="20">
        <v>8</v>
      </c>
      <c r="G4450" s="20">
        <v>19</v>
      </c>
      <c r="H4450" s="63"/>
      <c r="I4450" s="63"/>
      <c r="J4450" s="63"/>
      <c r="K4450" s="21"/>
      <c r="L4450" s="32" t="s">
        <v>84</v>
      </c>
      <c r="M4450" s="104" t="e">
        <f>#REF!</f>
        <v>#REF!</v>
      </c>
      <c r="N4450" s="113" t="e">
        <f>IF(M4450=0,"",CHOOSE(M4450,"1","2","3","4","4","8","8","8","8","8","19","19","19","19","19","19","19","19","19","19","手入力箇所","手入力箇所","手入力箇所","手入力箇所","手入力箇所","手入力箇所","手入力箇所","手入力箇所","手入力箇所","手入力箇所"))</f>
        <v>#REF!</v>
      </c>
    </row>
    <row r="4451" spans="1:14" ht="13.8" thickBot="1" x14ac:dyDescent="0.25"/>
    <row r="4452" spans="1:14" ht="13.8" thickBot="1" x14ac:dyDescent="0.25">
      <c r="A4452" s="686" t="e">
        <f>A4425</f>
        <v>#REF!</v>
      </c>
      <c r="B4452" s="686"/>
      <c r="C4452" s="686"/>
      <c r="D4452" s="687" t="s">
        <v>193</v>
      </c>
      <c r="E4452" s="687"/>
      <c r="F4452" s="687"/>
      <c r="G4452" s="687"/>
      <c r="H4452" s="687"/>
      <c r="I4452" s="687"/>
      <c r="J4452" s="687"/>
      <c r="K4452" s="687"/>
      <c r="L4452" s="687"/>
      <c r="M4452" s="687"/>
      <c r="N4452" s="687"/>
    </row>
    <row r="4453" spans="1:14" ht="13.8" thickBot="1" x14ac:dyDescent="0.25">
      <c r="A4453" s="105"/>
      <c r="B4453" s="33">
        <v>1</v>
      </c>
      <c r="C4453" s="24">
        <v>2</v>
      </c>
      <c r="D4453" s="24">
        <v>3</v>
      </c>
      <c r="E4453" s="24" t="s">
        <v>58</v>
      </c>
      <c r="F4453" s="24" t="s">
        <v>59</v>
      </c>
      <c r="G4453" s="24" t="s">
        <v>60</v>
      </c>
      <c r="H4453" s="24" t="s">
        <v>61</v>
      </c>
      <c r="I4453" s="24" t="s">
        <v>62</v>
      </c>
      <c r="J4453" s="24" t="s">
        <v>194</v>
      </c>
      <c r="K4453" s="102" t="s">
        <v>85</v>
      </c>
      <c r="L4453" s="105" t="s">
        <v>189</v>
      </c>
      <c r="M4453" s="105" t="s">
        <v>188</v>
      </c>
      <c r="N4453" s="105" t="s">
        <v>51</v>
      </c>
    </row>
    <row r="4454" spans="1:14" ht="13.8" thickBot="1" x14ac:dyDescent="0.25">
      <c r="A4454" s="26" t="s">
        <v>56</v>
      </c>
      <c r="B4454" s="22">
        <v>16</v>
      </c>
      <c r="C4454" s="22">
        <v>25</v>
      </c>
      <c r="D4454" s="22">
        <v>32</v>
      </c>
      <c r="E4454" s="22">
        <v>38</v>
      </c>
      <c r="F4454" s="22">
        <v>56</v>
      </c>
      <c r="G4454" s="22">
        <v>87</v>
      </c>
      <c r="H4454" s="22">
        <v>121</v>
      </c>
      <c r="I4454" s="22"/>
      <c r="J4454" s="23"/>
      <c r="K4454" s="68"/>
      <c r="L4454" s="107" t="s">
        <v>56</v>
      </c>
      <c r="M4454" s="103" t="e">
        <f>#REF!</f>
        <v>#REF!</v>
      </c>
      <c r="N4454" s="103" t="e">
        <f>IF(M4454=0,"",CHOOSE(M4454,"16","25","32","38","38","56","56","56","56","56","87","87","87","87","87","87","87","87","87","87","121","121","121","121","121","121","121","121","121","121","手入力箇所","手入力箇所","手入力箇所","手入力箇所","手入力箇所","手入力箇所","手入力箇所","手入力箇所","手入力箇所","手入力箇所"))</f>
        <v>#REF!</v>
      </c>
    </row>
    <row r="4455" spans="1:14" ht="13.8" thickBot="1" x14ac:dyDescent="0.25">
      <c r="A4455" s="27" t="s">
        <v>57</v>
      </c>
      <c r="B4455" s="18">
        <v>25</v>
      </c>
      <c r="C4455" s="18">
        <v>33</v>
      </c>
      <c r="D4455" s="18">
        <v>40</v>
      </c>
      <c r="E4455" s="18">
        <v>45</v>
      </c>
      <c r="F4455" s="18">
        <v>58</v>
      </c>
      <c r="G4455" s="18">
        <v>79</v>
      </c>
      <c r="H4455" s="18"/>
      <c r="I4455" s="18"/>
      <c r="J4455" s="62"/>
      <c r="K4455" s="69"/>
      <c r="L4455" s="107" t="s">
        <v>57</v>
      </c>
      <c r="M4455" s="103" t="e">
        <f>#REF!</f>
        <v>#REF!</v>
      </c>
      <c r="N4455" s="103" t="e">
        <f>IF(M4455=0,"",CHOOSE(M4455,"25","33","40","45","45","58","58","58","58","58","79","79","79","79","79","79","79","79","79","79","手入力箇所","手入力箇所","手入力箇所","手入力箇所","手入力箇所","手入力箇所","手入力箇所","手入力箇所","手入力箇所","手入力箇所"))</f>
        <v>#REF!</v>
      </c>
    </row>
    <row r="4456" spans="1:14" ht="48.6" thickBot="1" x14ac:dyDescent="0.25">
      <c r="A4456" s="28" t="s">
        <v>64</v>
      </c>
      <c r="B4456" s="18">
        <v>32</v>
      </c>
      <c r="C4456" s="18"/>
      <c r="D4456" s="18"/>
      <c r="E4456" s="18"/>
      <c r="F4456" s="18"/>
      <c r="G4456" s="18"/>
      <c r="H4456" s="18"/>
      <c r="I4456" s="18"/>
      <c r="J4456" s="62"/>
      <c r="K4456" s="69"/>
      <c r="L4456" s="108" t="s">
        <v>64</v>
      </c>
      <c r="M4456" s="103" t="e">
        <f>#REF!</f>
        <v>#REF!</v>
      </c>
      <c r="N4456" s="103" t="e">
        <f>IF(M4456=0,"",CHOOSE(M4456,"32","手入力箇所","手入力箇所","手入力箇所","手入力箇所","手入力箇所","手入力箇所","手入力箇所","手入力箇所","手入力箇所","手入力箇所"))</f>
        <v>#REF!</v>
      </c>
    </row>
    <row r="4457" spans="1:14" ht="48.6" thickBot="1" x14ac:dyDescent="0.25">
      <c r="A4457" s="28" t="s">
        <v>65</v>
      </c>
      <c r="B4457" s="18">
        <v>36</v>
      </c>
      <c r="C4457" s="18"/>
      <c r="D4457" s="18"/>
      <c r="E4457" s="18"/>
      <c r="F4457" s="18"/>
      <c r="G4457" s="18"/>
      <c r="H4457" s="18"/>
      <c r="I4457" s="18"/>
      <c r="J4457" s="62"/>
      <c r="K4457" s="69"/>
      <c r="L4457" s="108" t="s">
        <v>65</v>
      </c>
      <c r="M4457" s="103" t="e">
        <f>#REF!</f>
        <v>#REF!</v>
      </c>
      <c r="N4457" s="103" t="e">
        <f>IF(M4457=0,"",CHOOSE(M4457,"36","手入力箇所","手入力箇所","手入力箇所","手入力箇所","手入力箇所","手入力箇所","手入力箇所","手入力箇所","手入力箇所","手入力箇所"))</f>
        <v>#REF!</v>
      </c>
    </row>
    <row r="4458" spans="1:14" ht="24.6" thickBot="1" x14ac:dyDescent="0.25">
      <c r="A4458" s="28" t="s">
        <v>66</v>
      </c>
      <c r="B4458" s="18">
        <v>24</v>
      </c>
      <c r="C4458" s="18">
        <v>30</v>
      </c>
      <c r="D4458" s="18">
        <v>33</v>
      </c>
      <c r="E4458" s="18">
        <v>35</v>
      </c>
      <c r="F4458" s="18">
        <v>42</v>
      </c>
      <c r="G4458" s="18"/>
      <c r="H4458" s="18"/>
      <c r="I4458" s="18"/>
      <c r="J4458" s="62"/>
      <c r="K4458" s="69"/>
      <c r="L4458" s="108" t="s">
        <v>66</v>
      </c>
      <c r="M4458" s="103" t="e">
        <f>#REF!</f>
        <v>#REF!</v>
      </c>
      <c r="N4458" s="103" t="e">
        <f>IF(M4458=0,"",CHOOSE(M4458,"24","30","33","35","35","42","42","42","42","42","手入力箇所","手入力箇所","手入力箇所","手入力箇所","手入力箇所","手入力箇所","手入力箇所","手入力箇所","手入力箇所","手入力箇所"))</f>
        <v>#REF!</v>
      </c>
    </row>
    <row r="4459" spans="1:14" ht="36.6" thickBot="1" x14ac:dyDescent="0.25">
      <c r="A4459" s="28" t="s">
        <v>67</v>
      </c>
      <c r="B4459" s="18">
        <v>7</v>
      </c>
      <c r="C4459" s="18">
        <v>12</v>
      </c>
      <c r="D4459" s="18">
        <v>16</v>
      </c>
      <c r="E4459" s="18">
        <v>19</v>
      </c>
      <c r="F4459" s="18"/>
      <c r="G4459" s="18"/>
      <c r="H4459" s="18"/>
      <c r="I4459" s="18"/>
      <c r="J4459" s="62"/>
      <c r="K4459" s="69"/>
      <c r="L4459" s="108" t="s">
        <v>67</v>
      </c>
      <c r="M4459" s="103" t="e">
        <f>#REF!</f>
        <v>#REF!</v>
      </c>
      <c r="N4459" s="103" t="e">
        <f>IF(M4459=0,"",CHOOSE(M4459,"7","12","16","19","19","手入力箇所","手入力箇所","手入力箇所","手入力箇所","手入力箇所","手入力箇所","手入力箇所","手入力箇所","手入力箇所","手入力箇所"))</f>
        <v>#REF!</v>
      </c>
    </row>
    <row r="4460" spans="1:14" ht="24.6" thickBot="1" x14ac:dyDescent="0.25">
      <c r="A4460" s="28" t="s">
        <v>68</v>
      </c>
      <c r="B4460" s="18">
        <v>21</v>
      </c>
      <c r="C4460" s="18">
        <v>35</v>
      </c>
      <c r="D4460" s="18">
        <v>48</v>
      </c>
      <c r="E4460" s="18">
        <v>59</v>
      </c>
      <c r="F4460" s="18">
        <v>94</v>
      </c>
      <c r="G4460" s="18">
        <v>159</v>
      </c>
      <c r="H4460" s="18">
        <v>235</v>
      </c>
      <c r="I4460" s="18"/>
      <c r="J4460" s="62"/>
      <c r="K4460" s="69"/>
      <c r="L4460" s="108" t="s">
        <v>68</v>
      </c>
      <c r="M4460" s="103" t="e">
        <f>#REF!</f>
        <v>#REF!</v>
      </c>
      <c r="N4460" s="103" t="e">
        <f>IF(M4460=0,"",CHOOSE(M4460,"21","35","48","59","59","94","94","94","94","94","159","159","159","159","159","159","159","159","159","159","235","235","235","235","235","235","235","235","235","235","手入力箇所","手入力箇所","手入力箇所","手入力箇所","手入力箇所","手入力箇所","手入力箇所","手入力箇所","手入力箇所","手入力箇所"))</f>
        <v>#REF!</v>
      </c>
    </row>
    <row r="4461" spans="1:14" ht="36.6" thickBot="1" x14ac:dyDescent="0.25">
      <c r="A4461" s="28" t="s">
        <v>69</v>
      </c>
      <c r="B4461" s="18">
        <v>22</v>
      </c>
      <c r="C4461" s="18">
        <v>26</v>
      </c>
      <c r="D4461" s="18">
        <v>28</v>
      </c>
      <c r="E4461" s="18">
        <v>29</v>
      </c>
      <c r="F4461" s="18">
        <v>34</v>
      </c>
      <c r="G4461" s="18"/>
      <c r="H4461" s="18"/>
      <c r="I4461" s="18"/>
      <c r="J4461" s="62"/>
      <c r="K4461" s="69"/>
      <c r="L4461" s="108" t="s">
        <v>69</v>
      </c>
      <c r="M4461" s="103" t="e">
        <f>#REF!</f>
        <v>#REF!</v>
      </c>
      <c r="N4461" s="103" t="e">
        <f>IF(M4461=0,"",CHOOSE(M4461,"22","26","28","29","29","34","34","34","34","34","手入力箇所","手入力箇所","手入力箇所","手入力箇所","手入力箇所","手入力箇所","手入力箇所","手入力箇所","手入力箇所","手入力箇所"))</f>
        <v>#REF!</v>
      </c>
    </row>
    <row r="4462" spans="1:14" ht="13.8" thickBot="1" x14ac:dyDescent="0.25">
      <c r="A4462" s="27" t="s">
        <v>63</v>
      </c>
      <c r="B4462" s="18">
        <v>21</v>
      </c>
      <c r="C4462" s="18">
        <v>33</v>
      </c>
      <c r="D4462" s="18">
        <v>46</v>
      </c>
      <c r="E4462" s="18">
        <v>56</v>
      </c>
      <c r="F4462" s="18">
        <v>89</v>
      </c>
      <c r="G4462" s="18">
        <v>151</v>
      </c>
      <c r="H4462" s="18">
        <v>224</v>
      </c>
      <c r="I4462" s="18">
        <v>289</v>
      </c>
      <c r="J4462" s="18">
        <v>350</v>
      </c>
      <c r="K4462" s="69"/>
      <c r="L4462" s="107" t="s">
        <v>63</v>
      </c>
      <c r="M4462" s="103" t="e">
        <f>#REF!</f>
        <v>#REF!</v>
      </c>
      <c r="N4462" s="103" t="e">
        <f>IF(M4462=0,"",CHOOSE(M4462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463" spans="1:14" ht="24.6" thickBot="1" x14ac:dyDescent="0.25">
      <c r="A4463" s="34" t="s">
        <v>70</v>
      </c>
      <c r="B4463" s="35">
        <v>13</v>
      </c>
      <c r="C4463" s="35">
        <v>33</v>
      </c>
      <c r="D4463" s="35">
        <v>59</v>
      </c>
      <c r="E4463" s="35"/>
      <c r="F4463" s="35"/>
      <c r="G4463" s="35"/>
      <c r="H4463" s="35"/>
      <c r="I4463" s="35"/>
      <c r="J4463" s="36"/>
      <c r="K4463" s="67"/>
      <c r="L4463" s="108" t="s">
        <v>70</v>
      </c>
      <c r="M4463" s="103" t="e">
        <f>#REF!</f>
        <v>#REF!</v>
      </c>
      <c r="N4463" s="103" t="e">
        <f>IF(M4463=0,"",CHOOSE(M4463,"13","33","59","手入力箇所","手入力箇所","手入力箇所","手入力箇所","手入力箇所","手入力箇所","手入力箇所","手入力箇所","手入力箇所","手入力箇所"))</f>
        <v>#REF!</v>
      </c>
    </row>
    <row r="4464" spans="1:14" ht="13.8" thickBot="1" x14ac:dyDescent="0.25">
      <c r="A4464" s="37" t="s">
        <v>71</v>
      </c>
      <c r="B4464" s="17">
        <v>23</v>
      </c>
      <c r="C4464" s="17">
        <v>39</v>
      </c>
      <c r="D4464" s="17">
        <v>97</v>
      </c>
      <c r="E4464" s="17"/>
      <c r="F4464" s="17"/>
      <c r="G4464" s="17"/>
      <c r="H4464" s="17"/>
      <c r="I4464" s="17"/>
      <c r="J4464" s="64"/>
      <c r="K4464" s="70"/>
      <c r="L4464" s="109" t="s">
        <v>71</v>
      </c>
      <c r="M4464" s="103" t="e">
        <f>#REF!</f>
        <v>#REF!</v>
      </c>
      <c r="N4464" s="103" t="e">
        <f>IF(M4464=0,"",CHOOSE(M4464,"23","39","97","手入力箇所","手入力箇所","手入力箇所","手入力箇所","手入力箇所","手入力箇所","手入力箇所","手入力箇所","手入力箇所","手入力箇所"))</f>
        <v>#REF!</v>
      </c>
    </row>
    <row r="4465" spans="1:14" ht="13.8" thickBot="1" x14ac:dyDescent="0.25">
      <c r="A4465" s="29" t="s">
        <v>72</v>
      </c>
      <c r="B4465" s="18">
        <v>21</v>
      </c>
      <c r="C4465" s="18">
        <v>37</v>
      </c>
      <c r="D4465" s="18">
        <v>58</v>
      </c>
      <c r="E4465" s="18">
        <v>76</v>
      </c>
      <c r="F4465" s="18">
        <v>137</v>
      </c>
      <c r="G4465" s="18"/>
      <c r="H4465" s="18"/>
      <c r="I4465" s="18"/>
      <c r="J4465" s="62"/>
      <c r="K4465" s="69"/>
      <c r="L4465" s="109" t="s">
        <v>72</v>
      </c>
      <c r="M4465" s="103" t="e">
        <f>#REF!</f>
        <v>#REF!</v>
      </c>
      <c r="N4465" s="103" t="e">
        <f>IF(M4465=0,"",CHOOSE(M4465,"21","37","58","76","76","137","137","137","137","137","手入力箇所","手入力箇所","手入力箇所","手入力箇所","手入力箇所","手入力箇所","手入力箇所","手入力箇所","手入力箇所","手入力箇所"))</f>
        <v>#REF!</v>
      </c>
    </row>
    <row r="4466" spans="1:14" ht="13.8" thickBot="1" x14ac:dyDescent="0.25">
      <c r="A4466" s="29" t="s">
        <v>73</v>
      </c>
      <c r="B4466" s="18">
        <v>48</v>
      </c>
      <c r="C4466" s="18">
        <v>93</v>
      </c>
      <c r="D4466" s="18">
        <v>138</v>
      </c>
      <c r="E4466" s="18">
        <v>183</v>
      </c>
      <c r="F4466" s="18"/>
      <c r="G4466" s="18"/>
      <c r="H4466" s="18"/>
      <c r="I4466" s="18"/>
      <c r="J4466" s="62"/>
      <c r="K4466" s="69"/>
      <c r="L4466" s="109" t="s">
        <v>73</v>
      </c>
      <c r="M4466" s="103" t="e">
        <f>#REF!</f>
        <v>#REF!</v>
      </c>
      <c r="N4466" s="103" t="e">
        <f>IF(M4466=0,"",CHOOSE(M4466,"48","93","138","183","183","手入力箇所","手入力箇所","手入力箇所","手入力箇所","手入力箇所","手入力箇所","手入力箇所","手入力箇所","手入力箇所","手入力箇所"))</f>
        <v>#REF!</v>
      </c>
    </row>
    <row r="4467" spans="1:14" ht="37.200000000000003" thickBot="1" x14ac:dyDescent="0.25">
      <c r="A4467" s="30" t="s">
        <v>74</v>
      </c>
      <c r="B4467" s="18">
        <v>13</v>
      </c>
      <c r="C4467" s="18">
        <v>26</v>
      </c>
      <c r="D4467" s="18">
        <v>40</v>
      </c>
      <c r="E4467" s="18">
        <v>55</v>
      </c>
      <c r="F4467" s="18">
        <v>107</v>
      </c>
      <c r="G4467" s="18">
        <v>224</v>
      </c>
      <c r="H4467" s="18">
        <v>386</v>
      </c>
      <c r="I4467" s="18"/>
      <c r="J4467" s="62"/>
      <c r="K4467" s="69"/>
      <c r="L4467" s="110" t="s">
        <v>74</v>
      </c>
      <c r="M4467" s="103" t="e">
        <f>#REF!</f>
        <v>#REF!</v>
      </c>
      <c r="N4467" s="103" t="e">
        <f>IF(M4467=0,"",CHOOSE(M4467,"13","26","40","55","55","107","107","107","107","107","224","224","224","224","224","224","224","224","224","224","386","386","386","386","386","386","386","386","386","386","手入力箇所","手入力箇所","手入力箇所","手入力箇所","手入力箇所","手入力箇所","手入力箇所","手入力箇所","手入力箇所","手入力箇所"))</f>
        <v>#REF!</v>
      </c>
    </row>
    <row r="4468" spans="1:14" ht="13.8" thickBot="1" x14ac:dyDescent="0.25">
      <c r="A4468" s="29" t="s">
        <v>75</v>
      </c>
      <c r="B4468" s="18">
        <v>36</v>
      </c>
      <c r="C4468" s="18">
        <v>98</v>
      </c>
      <c r="D4468" s="18">
        <v>173</v>
      </c>
      <c r="E4468" s="18">
        <v>274</v>
      </c>
      <c r="F4468" s="18"/>
      <c r="G4468" s="18"/>
      <c r="H4468" s="18"/>
      <c r="I4468" s="18"/>
      <c r="J4468" s="62"/>
      <c r="K4468" s="69"/>
      <c r="L4468" s="109" t="s">
        <v>75</v>
      </c>
      <c r="M4468" s="103" t="e">
        <f>#REF!</f>
        <v>#REF!</v>
      </c>
      <c r="N4468" s="103" t="e">
        <f>IF(M4468=0,"",CHOOSE(M4468,"36","98","173","274","274","手入力箇所","手入力箇所","手入力箇所","手入力箇所","手入力箇所","手入力箇所","手入力箇所","手入力箇所","手入力箇所","手入力箇所"))</f>
        <v>#REF!</v>
      </c>
    </row>
    <row r="4469" spans="1:14" ht="37.200000000000003" thickBot="1" x14ac:dyDescent="0.25">
      <c r="A4469" s="30" t="s">
        <v>76</v>
      </c>
      <c r="B4469" s="18">
        <v>127</v>
      </c>
      <c r="C4469" s="18">
        <v>127</v>
      </c>
      <c r="D4469" s="18">
        <v>127</v>
      </c>
      <c r="E4469" s="18">
        <v>127</v>
      </c>
      <c r="F4469" s="18"/>
      <c r="G4469" s="18"/>
      <c r="H4469" s="18"/>
      <c r="I4469" s="18"/>
      <c r="J4469" s="62"/>
      <c r="K4469" s="69"/>
      <c r="L4469" s="110" t="s">
        <v>76</v>
      </c>
      <c r="M4469" s="103" t="e">
        <f>#REF!</f>
        <v>#REF!</v>
      </c>
      <c r="N4469" s="103" t="e">
        <f>IF(M4469=0,"",CHOOSE(M4469,"127","127","127","127","127","手入力箇所","手入力箇所","手入力箇所","手入力箇所","手入力箇所","手入力箇所","手入力箇所","手入力箇所","手入力箇所","手入力箇所"))</f>
        <v>#REF!</v>
      </c>
    </row>
    <row r="4470" spans="1:14" ht="27" thickBot="1" x14ac:dyDescent="0.25">
      <c r="A4470" s="31" t="s">
        <v>77</v>
      </c>
      <c r="B4470" s="18">
        <v>42</v>
      </c>
      <c r="C4470" s="18">
        <v>90</v>
      </c>
      <c r="D4470" s="18">
        <v>141</v>
      </c>
      <c r="E4470" s="18">
        <v>193</v>
      </c>
      <c r="F4470" s="62"/>
      <c r="G4470" s="62"/>
      <c r="H4470" s="62"/>
      <c r="I4470" s="62"/>
      <c r="J4470" s="62"/>
      <c r="K4470" s="69"/>
      <c r="L4470" s="111" t="s">
        <v>77</v>
      </c>
      <c r="M4470" s="103" t="e">
        <f>#REF!</f>
        <v>#REF!</v>
      </c>
      <c r="N4470" s="103" t="e">
        <f>IF(M4470=0,"",CHOOSE(M4470,"42","90","141","193","1936","手入力箇所","手入力箇所","手入力箇所","手入力箇所","手入力箇所","手入力箇所","手入力箇所","手入力箇所","手入力箇所","手入力箇所"))</f>
        <v>#REF!</v>
      </c>
    </row>
    <row r="4471" spans="1:14" ht="40.200000000000003" thickBot="1" x14ac:dyDescent="0.25">
      <c r="A4471" s="31" t="s">
        <v>78</v>
      </c>
      <c r="B4471" s="18">
        <v>24</v>
      </c>
      <c r="C4471" s="18">
        <v>43</v>
      </c>
      <c r="D4471" s="18">
        <v>61</v>
      </c>
      <c r="E4471" s="18">
        <v>76</v>
      </c>
      <c r="F4471" s="62"/>
      <c r="G4471" s="62"/>
      <c r="H4471" s="62"/>
      <c r="I4471" s="62"/>
      <c r="J4471" s="62"/>
      <c r="K4471" s="69"/>
      <c r="L4471" s="111" t="s">
        <v>78</v>
      </c>
      <c r="M4471" s="103" t="e">
        <f>#REF!</f>
        <v>#REF!</v>
      </c>
      <c r="N4471" s="103" t="e">
        <f>IF(M4471=0,"",CHOOSE(M4471,"24","43","61","76","76","手入力箇所","手入力箇所","手入力箇所","手入力箇所","手入力箇所","手入力箇所","手入力箇所","手入力箇所","手入力箇所","手入力箇所"))</f>
        <v>#REF!</v>
      </c>
    </row>
    <row r="4472" spans="1:14" ht="27" thickBot="1" x14ac:dyDescent="0.25">
      <c r="A4472" s="31" t="s">
        <v>79</v>
      </c>
      <c r="B4472" s="18">
        <v>54</v>
      </c>
      <c r="C4472" s="18">
        <v>77</v>
      </c>
      <c r="D4472" s="18">
        <v>94</v>
      </c>
      <c r="E4472" s="18">
        <v>107</v>
      </c>
      <c r="F4472" s="62"/>
      <c r="G4472" s="62"/>
      <c r="H4472" s="62"/>
      <c r="I4472" s="62"/>
      <c r="J4472" s="62"/>
      <c r="K4472" s="69"/>
      <c r="L4472" s="111" t="s">
        <v>79</v>
      </c>
      <c r="M4472" s="103" t="e">
        <f>#REF!</f>
        <v>#REF!</v>
      </c>
      <c r="N4472" s="103" t="e">
        <f>IF(M4472=0,"",CHOOSE(M4472,"54","77","94","107","107","手入力箇所","手入力箇所","手入力箇所","手入力箇所","手入力箇所","手入力箇所","手入力箇所","手入力箇所","手入力箇所","手入力箇所"))</f>
        <v>#REF!</v>
      </c>
    </row>
    <row r="4473" spans="1:14" ht="40.200000000000003" thickBot="1" x14ac:dyDescent="0.25">
      <c r="A4473" s="31" t="s">
        <v>80</v>
      </c>
      <c r="B4473" s="18">
        <v>49</v>
      </c>
      <c r="C4473" s="18">
        <v>53</v>
      </c>
      <c r="D4473" s="18">
        <v>55</v>
      </c>
      <c r="E4473" s="18">
        <v>56</v>
      </c>
      <c r="F4473" s="62"/>
      <c r="G4473" s="62"/>
      <c r="H4473" s="62"/>
      <c r="I4473" s="62"/>
      <c r="J4473" s="62"/>
      <c r="K4473" s="69"/>
      <c r="L4473" s="111" t="s">
        <v>80</v>
      </c>
      <c r="M4473" s="103" t="e">
        <f>#REF!</f>
        <v>#REF!</v>
      </c>
      <c r="N4473" s="103" t="e">
        <f>IF(M4473=0,"",CHOOSE(M4473,"49","53","55","56","56","手入力箇所","手入力箇所","手入力箇所","手入力箇所","手入力箇所","手入力箇所","手入力箇所","手入力箇所","手入力箇所","手入力箇所"))</f>
        <v>#REF!</v>
      </c>
    </row>
    <row r="4474" spans="1:14" ht="40.200000000000003" thickBot="1" x14ac:dyDescent="0.25">
      <c r="A4474" s="38" t="s">
        <v>81</v>
      </c>
      <c r="B4474" s="35">
        <v>232</v>
      </c>
      <c r="C4474" s="35">
        <v>232</v>
      </c>
      <c r="D4474" s="36"/>
      <c r="E4474" s="36"/>
      <c r="F4474" s="36"/>
      <c r="G4474" s="36"/>
      <c r="H4474" s="36"/>
      <c r="I4474" s="36"/>
      <c r="J4474" s="36"/>
      <c r="K4474" s="67"/>
      <c r="L4474" s="111" t="s">
        <v>81</v>
      </c>
      <c r="M4474" s="103" t="e">
        <f>#REF!</f>
        <v>#REF!</v>
      </c>
      <c r="N4474" s="103" t="e">
        <f>IF(M4474=0,"",CHOOSE(M4474,"232","232","手入力箇所","手入力箇所","手入力箇所","手入力箇所","手入力箇所","手入力箇所","手入力箇所","手入力箇所","手入力箇所","手入力箇所"))</f>
        <v>#REF!</v>
      </c>
    </row>
    <row r="4475" spans="1:14" ht="13.8" thickBot="1" x14ac:dyDescent="0.25">
      <c r="A4475" s="39" t="s">
        <v>82</v>
      </c>
      <c r="B4475" s="17">
        <v>6</v>
      </c>
      <c r="C4475" s="17">
        <v>9</v>
      </c>
      <c r="D4475" s="17">
        <v>11</v>
      </c>
      <c r="E4475" s="17">
        <v>13</v>
      </c>
      <c r="F4475" s="17">
        <v>18</v>
      </c>
      <c r="G4475" s="17">
        <v>26</v>
      </c>
      <c r="H4475" s="17">
        <v>35</v>
      </c>
      <c r="I4475" s="17">
        <v>43</v>
      </c>
      <c r="J4475" s="17">
        <v>49</v>
      </c>
      <c r="K4475" s="70"/>
      <c r="L4475" s="111" t="s">
        <v>82</v>
      </c>
      <c r="M4475" s="103" t="e">
        <f>#REF!</f>
        <v>#REF!</v>
      </c>
      <c r="N4475" s="103" t="e">
        <f>IF(M4475=0,"",CHOOSE(M4475,"6","9","11","13","13","18","18","18","18","18","26","26","26","26","26","26","26","26","26","26","35","35","35","35","35","35","35","35","35","35","43","43","43","43","43","43","43","43","43","43","49","49","49","49","49","49","49","49","49","49","手入力箇所","手入力箇所","手入力箇所","手入力箇所","手入力箇所","手入力箇所","手入力箇所","手入力箇所","手入力箇所","手入力箇所"))</f>
        <v>#REF!</v>
      </c>
    </row>
    <row r="4476" spans="1:14" ht="13.8" thickBot="1" x14ac:dyDescent="0.25">
      <c r="A4476" s="31" t="s">
        <v>83</v>
      </c>
      <c r="B4476" s="18">
        <v>6</v>
      </c>
      <c r="C4476" s="18">
        <v>10</v>
      </c>
      <c r="D4476" s="18">
        <v>14</v>
      </c>
      <c r="E4476" s="18">
        <v>17</v>
      </c>
      <c r="F4476" s="18">
        <v>29</v>
      </c>
      <c r="G4476" s="18">
        <v>50</v>
      </c>
      <c r="H4476" s="18">
        <v>76</v>
      </c>
      <c r="I4476" s="18">
        <v>100</v>
      </c>
      <c r="J4476" s="18">
        <v>123</v>
      </c>
      <c r="K4476" s="69"/>
      <c r="L4476" s="111" t="s">
        <v>83</v>
      </c>
      <c r="M4476" s="103" t="e">
        <f>#REF!</f>
        <v>#REF!</v>
      </c>
      <c r="N4476" s="103" t="e">
        <f>IF(M4476=0,"",CHOOSE(M4476,"6","10","14","17","17","29","29","29","29","29","50","50","50","50","50","50","50","50","50","50","76","76","76","76","76","76","76","76","76","76","100","100","100","100","100","100","100","100","100","100","123","123","123","123","123","123","123","123","123","123","手入力箇所","手入力箇所","手入力箇所","手入力箇所","手入力箇所","手入力箇所","手入力箇所","手入力箇所","手入力箇所"))</f>
        <v>#REF!</v>
      </c>
    </row>
    <row r="4477" spans="1:14" ht="27" thickBot="1" x14ac:dyDescent="0.25">
      <c r="A4477" s="32" t="s">
        <v>84</v>
      </c>
      <c r="B4477" s="20">
        <v>9</v>
      </c>
      <c r="C4477" s="20">
        <v>15</v>
      </c>
      <c r="D4477" s="20">
        <v>20</v>
      </c>
      <c r="E4477" s="20">
        <v>24</v>
      </c>
      <c r="F4477" s="20">
        <v>39</v>
      </c>
      <c r="G4477" s="20">
        <v>65</v>
      </c>
      <c r="H4477" s="63"/>
      <c r="I4477" s="63"/>
      <c r="J4477" s="63"/>
      <c r="K4477" s="106"/>
      <c r="L4477" s="111" t="s">
        <v>84</v>
      </c>
      <c r="M4477" s="103" t="e">
        <f>#REF!</f>
        <v>#REF!</v>
      </c>
      <c r="N4477" s="103" t="e">
        <f>IF(M4477=0,"",CHOOSE(M4477,"9","15","20","24","24","39","39","39","39","39","65","65","65","65","65","65","65","65","65","65","手入力箇所","手入力箇所","手入力箇所","手入力箇所","手入力箇所","手入力箇所","手入力箇所","手入力箇所","手入力箇所","手入力箇所"))</f>
        <v>#REF!</v>
      </c>
    </row>
    <row r="4480" spans="1:14" ht="13.8" thickBot="1" x14ac:dyDescent="0.25"/>
    <row r="4481" spans="1:14" ht="13.8" thickBot="1" x14ac:dyDescent="0.25">
      <c r="A4481" s="688" t="e">
        <f>#REF!</f>
        <v>#REF!</v>
      </c>
      <c r="B4481" s="688"/>
      <c r="C4481" s="688"/>
      <c r="D4481" s="689" t="s">
        <v>192</v>
      </c>
      <c r="E4481" s="689"/>
      <c r="F4481" s="689"/>
      <c r="G4481" s="689"/>
      <c r="H4481" s="689"/>
      <c r="I4481" s="689"/>
      <c r="J4481" s="689"/>
      <c r="K4481" s="689"/>
      <c r="L4481" s="689"/>
      <c r="M4481" s="689"/>
      <c r="N4481" s="689"/>
    </row>
    <row r="4482" spans="1:14" ht="13.8" thickBot="1" x14ac:dyDescent="0.25">
      <c r="A4482" s="65"/>
      <c r="B4482" s="33">
        <v>1</v>
      </c>
      <c r="C4482" s="24">
        <v>2</v>
      </c>
      <c r="D4482" s="24">
        <v>3</v>
      </c>
      <c r="E4482" s="24" t="s">
        <v>58</v>
      </c>
      <c r="F4482" s="24" t="s">
        <v>59</v>
      </c>
      <c r="G4482" s="24" t="s">
        <v>60</v>
      </c>
      <c r="H4482" s="24" t="s">
        <v>61</v>
      </c>
      <c r="I4482" s="24" t="s">
        <v>62</v>
      </c>
      <c r="J4482" s="24" t="s">
        <v>194</v>
      </c>
      <c r="K4482" s="25" t="s">
        <v>85</v>
      </c>
      <c r="L4482" s="105" t="s">
        <v>189</v>
      </c>
      <c r="M4482" s="105" t="s">
        <v>188</v>
      </c>
      <c r="N4482" s="105" t="s">
        <v>51</v>
      </c>
    </row>
    <row r="4483" spans="1:14" ht="13.8" thickBot="1" x14ac:dyDescent="0.25">
      <c r="A4483" s="26" t="s">
        <v>56</v>
      </c>
      <c r="B4483" s="22">
        <v>5</v>
      </c>
      <c r="C4483" s="22">
        <v>7</v>
      </c>
      <c r="D4483" s="22">
        <v>8</v>
      </c>
      <c r="E4483" s="22">
        <v>8</v>
      </c>
      <c r="F4483" s="22">
        <v>10</v>
      </c>
      <c r="G4483" s="22">
        <v>13</v>
      </c>
      <c r="H4483" s="22">
        <v>16</v>
      </c>
      <c r="I4483" s="22"/>
      <c r="J4483" s="23"/>
      <c r="K4483" s="1"/>
      <c r="L4483" s="26" t="s">
        <v>56</v>
      </c>
      <c r="M4483" s="104" t="e">
        <f>#REF!</f>
        <v>#REF!</v>
      </c>
      <c r="N4483" s="112" t="e">
        <f>IF(M4483=0,"",CHOOSE(M4483,"5","7","8","8","8","10","10","10","10","10","13","13","13","13","13","13","13","13","13","13","16","16","16","16","16","16","16","16","16","16","16","手入力箇所","手入力箇所","手入力箇所","手入力箇所","手入力箇所","手入力箇所","手入力箇所","手入力箇所","手入力箇所","手入力箇所"))</f>
        <v>#REF!</v>
      </c>
    </row>
    <row r="4484" spans="1:14" ht="13.8" thickBot="1" x14ac:dyDescent="0.25">
      <c r="A4484" s="27" t="s">
        <v>57</v>
      </c>
      <c r="B4484" s="18">
        <v>5</v>
      </c>
      <c r="C4484" s="18">
        <v>7</v>
      </c>
      <c r="D4484" s="18">
        <v>8</v>
      </c>
      <c r="E4484" s="18">
        <v>9</v>
      </c>
      <c r="F4484" s="18">
        <v>12</v>
      </c>
      <c r="G4484" s="18">
        <v>16</v>
      </c>
      <c r="H4484" s="18"/>
      <c r="I4484" s="18"/>
      <c r="J4484" s="62"/>
      <c r="K4484" s="19"/>
      <c r="L4484" s="27" t="s">
        <v>57</v>
      </c>
      <c r="M4484" s="104" t="e">
        <f>#REF!</f>
        <v>#REF!</v>
      </c>
      <c r="N4484" s="113" t="e">
        <f>IF(M4484=0,"",CHOOSE(M4484,"5","7","8","9","9","12","12","12","12","12","16","16","16","16","16","16","16","16","16","16","手入力箇所","手入力箇所","手入力箇所","手入力箇所","手入力箇所","手入力箇所","手入力箇所","手入力箇所","手入力箇所","手入力箇所"))</f>
        <v>#REF!</v>
      </c>
    </row>
    <row r="4485" spans="1:14" ht="48.6" thickBot="1" x14ac:dyDescent="0.25">
      <c r="A4485" s="28" t="s">
        <v>64</v>
      </c>
      <c r="B4485" s="18">
        <v>6</v>
      </c>
      <c r="C4485" s="18"/>
      <c r="D4485" s="18"/>
      <c r="E4485" s="18"/>
      <c r="F4485" s="18"/>
      <c r="G4485" s="18"/>
      <c r="H4485" s="18"/>
      <c r="I4485" s="18"/>
      <c r="J4485" s="62"/>
      <c r="K4485" s="19"/>
      <c r="L4485" s="28" t="s">
        <v>64</v>
      </c>
      <c r="M4485" s="104" t="e">
        <f>#REF!</f>
        <v>#REF!</v>
      </c>
      <c r="N4485" s="113" t="e">
        <f>IF(M4485=0,"",CHOOSE(M4485,"6","手入力箇所","手入力箇所","手入力箇所","手入力箇所","手入力箇所","手入力箇所","手入力箇所","手入力箇所","手入力箇所","手入力箇所","",""))</f>
        <v>#REF!</v>
      </c>
    </row>
    <row r="4486" spans="1:14" ht="48.6" thickBot="1" x14ac:dyDescent="0.25">
      <c r="A4486" s="28" t="s">
        <v>65</v>
      </c>
      <c r="B4486" s="18">
        <v>6</v>
      </c>
      <c r="C4486" s="18"/>
      <c r="D4486" s="18"/>
      <c r="E4486" s="18"/>
      <c r="F4486" s="18"/>
      <c r="G4486" s="18"/>
      <c r="H4486" s="18"/>
      <c r="I4486" s="18"/>
      <c r="J4486" s="62"/>
      <c r="K4486" s="19"/>
      <c r="L4486" s="28" t="s">
        <v>65</v>
      </c>
      <c r="M4486" s="104" t="e">
        <f>#REF!</f>
        <v>#REF!</v>
      </c>
      <c r="N4486" s="113" t="e">
        <f>IF(M4486=0,"",CHOOSE(M4486,"6","手入力箇所","手入力箇所","手入力箇所","手入力箇所","手入力箇所","手入力箇所","手入力箇所","手入力箇所","手入力箇所","手入力箇所","",""))</f>
        <v>#REF!</v>
      </c>
    </row>
    <row r="4487" spans="1:14" ht="24.6" thickBot="1" x14ac:dyDescent="0.25">
      <c r="A4487" s="28" t="s">
        <v>66</v>
      </c>
      <c r="B4487" s="18">
        <v>5</v>
      </c>
      <c r="C4487" s="18">
        <v>7</v>
      </c>
      <c r="D4487" s="18">
        <v>8</v>
      </c>
      <c r="E4487" s="18">
        <v>9</v>
      </c>
      <c r="F4487" s="18">
        <v>12</v>
      </c>
      <c r="G4487" s="18"/>
      <c r="H4487" s="18"/>
      <c r="I4487" s="18"/>
      <c r="J4487" s="62"/>
      <c r="K4487" s="19"/>
      <c r="L4487" s="28" t="s">
        <v>66</v>
      </c>
      <c r="M4487" s="104" t="e">
        <f>#REF!</f>
        <v>#REF!</v>
      </c>
      <c r="N4487" s="113" t="e">
        <f>IF(M4487=0,"",CHOOSE(M4487,"5","7","8","9","9","12","12","12","12","12","手入力箇所","手入力箇所","手入力箇所","手入力箇所","手入力箇所","手入力箇所","手入力箇所","手入力箇所","手入力箇所","手入力箇所"))</f>
        <v>#REF!</v>
      </c>
    </row>
    <row r="4488" spans="1:14" ht="36.6" thickBot="1" x14ac:dyDescent="0.25">
      <c r="A4488" s="28" t="s">
        <v>67</v>
      </c>
      <c r="B4488" s="18">
        <v>4</v>
      </c>
      <c r="C4488" s="18">
        <v>5</v>
      </c>
      <c r="D4488" s="18">
        <v>5</v>
      </c>
      <c r="E4488" s="18">
        <v>6</v>
      </c>
      <c r="F4488" s="18"/>
      <c r="G4488" s="18"/>
      <c r="H4488" s="18"/>
      <c r="I4488" s="18"/>
      <c r="J4488" s="62"/>
      <c r="K4488" s="19"/>
      <c r="L4488" s="28" t="s">
        <v>67</v>
      </c>
      <c r="M4488" s="104" t="e">
        <f>#REF!</f>
        <v>#REF!</v>
      </c>
      <c r="N4488" s="113" t="e">
        <f>IF(M4488=0,"",CHOOSE(M4488,"4","5","5","6","6","手入力箇所","手入力箇所","手入力箇所","手入力箇所","手入力箇所","手入力箇所","手入力箇所","手入力箇所","手入力箇所","手入力箇所"))</f>
        <v>#REF!</v>
      </c>
    </row>
    <row r="4489" spans="1:14" ht="24.6" thickBot="1" x14ac:dyDescent="0.25">
      <c r="A4489" s="28" t="s">
        <v>68</v>
      </c>
      <c r="B4489" s="18">
        <v>12</v>
      </c>
      <c r="C4489" s="18">
        <v>12</v>
      </c>
      <c r="D4489" s="18">
        <v>12</v>
      </c>
      <c r="E4489" s="18">
        <v>12</v>
      </c>
      <c r="F4489" s="18">
        <v>12</v>
      </c>
      <c r="G4489" s="18">
        <v>12</v>
      </c>
      <c r="H4489" s="18">
        <v>12</v>
      </c>
      <c r="I4489" s="18"/>
      <c r="J4489" s="62"/>
      <c r="K4489" s="19"/>
      <c r="L4489" s="28" t="s">
        <v>68</v>
      </c>
      <c r="M4489" s="104" t="e">
        <f>#REF!</f>
        <v>#REF!</v>
      </c>
      <c r="N4489" s="113" t="e">
        <f>IF(M4489=0,"",CHOOSE(M4489,"12","12","12","12","12","12","12","12","12","12","12","12","12","12","12","12","12","12","12","12","12","12","12","12","12","12","12","12","12","12","手入力箇所","手入力箇所","手入力箇所","手入力箇所","手入力箇所","手入力箇所","手入力箇所","手入力箇所","手入力箇所","手入力箇所"))</f>
        <v>#REF!</v>
      </c>
    </row>
    <row r="4490" spans="1:14" ht="36.6" thickBot="1" x14ac:dyDescent="0.25">
      <c r="A4490" s="28" t="s">
        <v>69</v>
      </c>
      <c r="B4490" s="18">
        <v>7</v>
      </c>
      <c r="C4490" s="18">
        <v>7</v>
      </c>
      <c r="D4490" s="18">
        <v>7</v>
      </c>
      <c r="E4490" s="18">
        <v>7</v>
      </c>
      <c r="F4490" s="18">
        <v>7</v>
      </c>
      <c r="G4490" s="18"/>
      <c r="H4490" s="18"/>
      <c r="I4490" s="18"/>
      <c r="J4490" s="62"/>
      <c r="K4490" s="19"/>
      <c r="L4490" s="28" t="s">
        <v>69</v>
      </c>
      <c r="M4490" s="104" t="e">
        <f>#REF!</f>
        <v>#REF!</v>
      </c>
      <c r="N4490" s="113" t="e">
        <f>IF(M4490=0,"",CHOOSE(M4490,"7","7","7","7","7","7","7","7","7","7","手入力箇所","手入力箇所","手入力箇所","手入力箇所","手入力箇所","手入力箇所","手入力箇所","手入力箇所","手入力箇所","手入力箇所"))</f>
        <v>#REF!</v>
      </c>
    </row>
    <row r="4491" spans="1:14" ht="13.8" thickBot="1" x14ac:dyDescent="0.25">
      <c r="A4491" s="27" t="s">
        <v>63</v>
      </c>
      <c r="B4491" s="18">
        <v>4</v>
      </c>
      <c r="C4491" s="18">
        <v>5</v>
      </c>
      <c r="D4491" s="18">
        <v>7</v>
      </c>
      <c r="E4491" s="18">
        <v>8</v>
      </c>
      <c r="F4491" s="18">
        <v>11</v>
      </c>
      <c r="G4491" s="18">
        <v>16</v>
      </c>
      <c r="H4491" s="18">
        <v>22</v>
      </c>
      <c r="I4491" s="18">
        <v>26</v>
      </c>
      <c r="J4491" s="18">
        <v>31</v>
      </c>
      <c r="K4491" s="19"/>
      <c r="L4491" s="27" t="s">
        <v>63</v>
      </c>
      <c r="M4491" s="104" t="e">
        <f>#REF!</f>
        <v>#REF!</v>
      </c>
      <c r="N4491" s="113" t="e">
        <f>IF(M4491=0,"",CHOOSE(M4491,"4","5","7","8","8","11","11","11","11","11","16","16","16","16","16","16","16","16","16","16","22","22","22","22","22","22","22","22","22","22","26","26","26","26","26","26","26","26","26","26","31","31","31","31","31","31","31","31","31","31","31","手入力箇所","手入力箇所","手入力箇所","手入力箇所","手入力箇所","手入力箇所","手入力箇所","手入力箇所","手入力箇所","手入力箇所"))</f>
        <v>#REF!</v>
      </c>
    </row>
    <row r="4492" spans="1:14" ht="24.6" thickBot="1" x14ac:dyDescent="0.25">
      <c r="A4492" s="28" t="s">
        <v>70</v>
      </c>
      <c r="B4492" s="18">
        <v>5</v>
      </c>
      <c r="C4492" s="18">
        <v>6</v>
      </c>
      <c r="D4492" s="18">
        <v>7</v>
      </c>
      <c r="E4492" s="18"/>
      <c r="F4492" s="18"/>
      <c r="G4492" s="18"/>
      <c r="H4492" s="18"/>
      <c r="I4492" s="18"/>
      <c r="J4492" s="62"/>
      <c r="K4492" s="19"/>
      <c r="L4492" s="28" t="s">
        <v>70</v>
      </c>
      <c r="M4492" s="104" t="e">
        <f>#REF!</f>
        <v>#REF!</v>
      </c>
      <c r="N4492" s="113" t="e">
        <f>IF(M4492=0,"",CHOOSE(M4492,"5","6","7","手入力箇所","手入力箇所","手入力箇所","手入力箇所","手入力箇所","手入力箇所","手入力箇所","手入力箇所","手入力箇所","手入力箇所"))</f>
        <v>#REF!</v>
      </c>
    </row>
    <row r="4493" spans="1:14" ht="13.8" thickBot="1" x14ac:dyDescent="0.25">
      <c r="A4493" s="29" t="s">
        <v>71</v>
      </c>
      <c r="B4493" s="18">
        <v>3</v>
      </c>
      <c r="C4493" s="18">
        <v>6</v>
      </c>
      <c r="D4493" s="18">
        <v>19</v>
      </c>
      <c r="E4493" s="18"/>
      <c r="F4493" s="18"/>
      <c r="G4493" s="18"/>
      <c r="H4493" s="18"/>
      <c r="I4493" s="18"/>
      <c r="J4493" s="62"/>
      <c r="K4493" s="19"/>
      <c r="L4493" s="29" t="s">
        <v>71</v>
      </c>
      <c r="M4493" s="104" t="e">
        <f>#REF!</f>
        <v>#REF!</v>
      </c>
      <c r="N4493" s="113" t="e">
        <f>IF(M4493=0,"",CHOOSE(M4493,"3","6","19","手入力箇所","手入力箇所","手入力箇所","手入力箇所","手入力箇所","手入力箇所","手入力箇所","手入力箇所","手入力箇所","手入力箇所"))</f>
        <v>#REF!</v>
      </c>
    </row>
    <row r="4494" spans="1:14" ht="13.8" thickBot="1" x14ac:dyDescent="0.25">
      <c r="A4494" s="29" t="s">
        <v>72</v>
      </c>
      <c r="B4494" s="18">
        <v>1</v>
      </c>
      <c r="C4494" s="18">
        <v>3</v>
      </c>
      <c r="D4494" s="18">
        <v>5</v>
      </c>
      <c r="E4494" s="18">
        <v>9</v>
      </c>
      <c r="F4494" s="18">
        <v>26</v>
      </c>
      <c r="G4494" s="18"/>
      <c r="H4494" s="18"/>
      <c r="I4494" s="18"/>
      <c r="J4494" s="62"/>
      <c r="K4494" s="19"/>
      <c r="L4494" s="29" t="s">
        <v>72</v>
      </c>
      <c r="M4494" s="104" t="e">
        <f>#REF!</f>
        <v>#REF!</v>
      </c>
      <c r="N4494" s="113" t="e">
        <f>IF(M4494=0,"",CHOOSE(M4494,"1","3","5","9","9","26","26","26","26","26","手入力箇所","手入力箇所","手入力箇所","手入力箇所","手入力箇所","手入力箇所","手入力箇所","手入力箇所","手入力箇所","手入力箇所"))</f>
        <v>#REF!</v>
      </c>
    </row>
    <row r="4495" spans="1:14" ht="13.8" thickBot="1" x14ac:dyDescent="0.25">
      <c r="A4495" s="29" t="s">
        <v>73</v>
      </c>
      <c r="B4495" s="18">
        <v>4</v>
      </c>
      <c r="C4495" s="18">
        <v>11</v>
      </c>
      <c r="D4495" s="18">
        <v>20</v>
      </c>
      <c r="E4495" s="18">
        <v>33</v>
      </c>
      <c r="F4495" s="18"/>
      <c r="G4495" s="18"/>
      <c r="H4495" s="18"/>
      <c r="I4495" s="18"/>
      <c r="J4495" s="62"/>
      <c r="K4495" s="19"/>
      <c r="L4495" s="29" t="s">
        <v>73</v>
      </c>
      <c r="M4495" s="104" t="e">
        <f>#REF!</f>
        <v>#REF!</v>
      </c>
      <c r="N4495" s="113" t="e">
        <f>IF(M4495=0,"",CHOOSE(M4495,"4","11","20","33","33","手入力箇所","手入力箇所","手入力箇所","手入力箇所","手入力箇所","手入力箇所","手入力箇所","手入力箇所","手入力箇所","手入力箇所"))</f>
        <v>#REF!</v>
      </c>
    </row>
    <row r="4496" spans="1:14" ht="37.200000000000003" thickBot="1" x14ac:dyDescent="0.25">
      <c r="A4496" s="30" t="s">
        <v>74</v>
      </c>
      <c r="B4496" s="18">
        <v>4</v>
      </c>
      <c r="C4496" s="18">
        <v>6</v>
      </c>
      <c r="D4496" s="18">
        <v>8</v>
      </c>
      <c r="E4496" s="18">
        <v>10</v>
      </c>
      <c r="F4496" s="18">
        <v>15</v>
      </c>
      <c r="G4496" s="18">
        <v>23</v>
      </c>
      <c r="H4496" s="18">
        <v>33</v>
      </c>
      <c r="I4496" s="18"/>
      <c r="J4496" s="62"/>
      <c r="K4496" s="19"/>
      <c r="L4496" s="30" t="s">
        <v>74</v>
      </c>
      <c r="M4496" s="104" t="e">
        <f>#REF!</f>
        <v>#REF!</v>
      </c>
      <c r="N4496" s="113" t="e">
        <f>IF(M4496=0,"",CHOOSE(M4496,"4","6","8","10","10","15","15","15","15","15","23","23","23","23","23","23","23","23","23","23","33","33","33","33","33","33","33","33","33","33","手入力箇所","手入力箇所","手入力箇所","手入力箇所","手入力箇所","手入力箇所","手入力箇所","手入力箇所","手入力箇所","手入力箇所"))</f>
        <v>#REF!</v>
      </c>
    </row>
    <row r="4497" spans="1:14" ht="13.8" thickBot="1" x14ac:dyDescent="0.25">
      <c r="A4497" s="29" t="s">
        <v>75</v>
      </c>
      <c r="B4497" s="18">
        <v>6</v>
      </c>
      <c r="C4497" s="18">
        <v>14</v>
      </c>
      <c r="D4497" s="18">
        <v>25</v>
      </c>
      <c r="E4497" s="18">
        <v>39</v>
      </c>
      <c r="F4497" s="18"/>
      <c r="G4497" s="18"/>
      <c r="H4497" s="18"/>
      <c r="I4497" s="18"/>
      <c r="J4497" s="62"/>
      <c r="K4497" s="19"/>
      <c r="L4497" s="29" t="s">
        <v>75</v>
      </c>
      <c r="M4497" s="104" t="e">
        <f>#REF!</f>
        <v>#REF!</v>
      </c>
      <c r="N4497" s="113" t="e">
        <f>IF(M4497=0,"",CHOOSE(M4497,"6","14","25","39","39","手入力箇所","手入力箇所","手入力箇所","手入力箇所","手入力箇所","手入力箇所","手入力箇所","手入力箇所","手入力箇所","手入力箇所"))</f>
        <v>#REF!</v>
      </c>
    </row>
    <row r="4498" spans="1:14" ht="37.200000000000003" thickBot="1" x14ac:dyDescent="0.25">
      <c r="A4498" s="30" t="s">
        <v>76</v>
      </c>
      <c r="B4498" s="18">
        <v>2</v>
      </c>
      <c r="C4498" s="18">
        <v>3</v>
      </c>
      <c r="D4498" s="18">
        <v>6</v>
      </c>
      <c r="E4498" s="18">
        <v>9</v>
      </c>
      <c r="F4498" s="18"/>
      <c r="G4498" s="18"/>
      <c r="H4498" s="18"/>
      <c r="I4498" s="18"/>
      <c r="J4498" s="62"/>
      <c r="K4498" s="19"/>
      <c r="L4498" s="30" t="s">
        <v>76</v>
      </c>
      <c r="M4498" s="104" t="e">
        <f>#REF!</f>
        <v>#REF!</v>
      </c>
      <c r="N4498" s="113" t="e">
        <f>IF(M4498=0,"",CHOOSE(M4498,"2","3","6","9","9","手入力箇所","手入力箇所","手入力箇所","手入力箇所","手入力箇所","手入力箇所","手入力箇所","手入力箇所","手入力箇所","手入力箇所"))</f>
        <v>#REF!</v>
      </c>
    </row>
    <row r="4499" spans="1:14" ht="27" thickBot="1" x14ac:dyDescent="0.25">
      <c r="A4499" s="31" t="s">
        <v>77</v>
      </c>
      <c r="B4499" s="18">
        <v>12</v>
      </c>
      <c r="C4499" s="18">
        <v>18</v>
      </c>
      <c r="D4499" s="18">
        <v>22</v>
      </c>
      <c r="E4499" s="18">
        <v>26</v>
      </c>
      <c r="F4499" s="62"/>
      <c r="G4499" s="62"/>
      <c r="H4499" s="62"/>
      <c r="I4499" s="62"/>
      <c r="J4499" s="62"/>
      <c r="K4499" s="19"/>
      <c r="L4499" s="31" t="s">
        <v>77</v>
      </c>
      <c r="M4499" s="104" t="e">
        <f>#REF!</f>
        <v>#REF!</v>
      </c>
      <c r="N4499" s="113" t="e">
        <f>IF(M4499=0,"",CHOOSE(M4499,"12","18","22","26","26","手入力箇所","手入力箇所","手入力箇所","手入力箇所","手入力箇所","手入力箇所","手入力箇所","手入力箇所","手入力箇所","手入力箇所"))</f>
        <v>#REF!</v>
      </c>
    </row>
    <row r="4500" spans="1:14" ht="40.200000000000003" thickBot="1" x14ac:dyDescent="0.25">
      <c r="A4500" s="31" t="s">
        <v>78</v>
      </c>
      <c r="B4500" s="18">
        <v>5</v>
      </c>
      <c r="C4500" s="18">
        <v>8</v>
      </c>
      <c r="D4500" s="18">
        <v>11</v>
      </c>
      <c r="E4500" s="18">
        <v>14</v>
      </c>
      <c r="F4500" s="62"/>
      <c r="G4500" s="62"/>
      <c r="H4500" s="62"/>
      <c r="I4500" s="62"/>
      <c r="J4500" s="62"/>
      <c r="K4500" s="19"/>
      <c r="L4500" s="31" t="s">
        <v>78</v>
      </c>
      <c r="M4500" s="104" t="e">
        <f>#REF!</f>
        <v>#REF!</v>
      </c>
      <c r="N4500" s="113" t="e">
        <f>IF(M4500=0,"",CHOOSE(M4500,"5","8","11","14","14","手入力箇所","手入力箇所","手入力箇所","手入力箇所","手入力箇所","手入力箇所","手入力箇所","手入力箇所","手入力箇所","手入力箇所"))</f>
        <v>#REF!</v>
      </c>
    </row>
    <row r="4501" spans="1:14" ht="27" thickBot="1" x14ac:dyDescent="0.25">
      <c r="A4501" s="31" t="s">
        <v>79</v>
      </c>
      <c r="B4501" s="18">
        <v>6</v>
      </c>
      <c r="C4501" s="18">
        <v>11</v>
      </c>
      <c r="D4501" s="18">
        <v>16</v>
      </c>
      <c r="E4501" s="18">
        <v>21</v>
      </c>
      <c r="F4501" s="62"/>
      <c r="G4501" s="62"/>
      <c r="H4501" s="62"/>
      <c r="I4501" s="62"/>
      <c r="J4501" s="62"/>
      <c r="K4501" s="19"/>
      <c r="L4501" s="31" t="s">
        <v>79</v>
      </c>
      <c r="M4501" s="104" t="e">
        <f>#REF!</f>
        <v>#REF!</v>
      </c>
      <c r="N4501" s="113" t="e">
        <f>IF(M4501=0,"",CHOOSE(M4501,"6","11","16","21","21","手入力箇所","手入力箇所","手入力箇所","手入力箇所","手入力箇所","手入力箇所","手入力箇所","手入力箇所","手入力箇所"))</f>
        <v>#REF!</v>
      </c>
    </row>
    <row r="4502" spans="1:14" ht="40.200000000000003" thickBot="1" x14ac:dyDescent="0.25">
      <c r="A4502" s="31" t="s">
        <v>80</v>
      </c>
      <c r="B4502" s="18">
        <v>5</v>
      </c>
      <c r="C4502" s="18">
        <v>7</v>
      </c>
      <c r="D4502" s="18">
        <v>9</v>
      </c>
      <c r="E4502" s="18">
        <v>10</v>
      </c>
      <c r="F4502" s="62"/>
      <c r="G4502" s="62"/>
      <c r="H4502" s="62"/>
      <c r="I4502" s="62"/>
      <c r="J4502" s="62"/>
      <c r="K4502" s="19"/>
      <c r="L4502" s="31" t="s">
        <v>80</v>
      </c>
      <c r="M4502" s="104" t="e">
        <f>#REF!</f>
        <v>#REF!</v>
      </c>
      <c r="N4502" s="113" t="e">
        <f>IF(M4502=0,"",CHOOSE(M4502,"5","7","9","10","10","手入力箇所","手入力箇所","手入力箇所","手入力箇所","手入力箇所","手入力箇所","手入力箇所","手入力箇所","手入力箇所"))</f>
        <v>#REF!</v>
      </c>
    </row>
    <row r="4503" spans="1:14" ht="40.200000000000003" thickBot="1" x14ac:dyDescent="0.25">
      <c r="A4503" s="31" t="s">
        <v>81</v>
      </c>
      <c r="B4503" s="18">
        <v>9</v>
      </c>
      <c r="C4503" s="18">
        <v>14</v>
      </c>
      <c r="D4503" s="62"/>
      <c r="E4503" s="62"/>
      <c r="F4503" s="62"/>
      <c r="G4503" s="62"/>
      <c r="H4503" s="62"/>
      <c r="I4503" s="62"/>
      <c r="J4503" s="62"/>
      <c r="K4503" s="19"/>
      <c r="L4503" s="31" t="s">
        <v>81</v>
      </c>
      <c r="M4503" s="104" t="e">
        <f>#REF!</f>
        <v>#REF!</v>
      </c>
      <c r="N4503" s="113" t="e">
        <f>IF(M4503=0,"",CHOOSE(M4503,"9","14","手入力箇所","手入力箇所","手入力箇所","手入力箇所","手入力箇所","手入力箇所","手入力箇所","手入力箇所","手入力箇所","手入力箇所"))</f>
        <v>#REF!</v>
      </c>
    </row>
    <row r="4504" spans="1:14" ht="13.8" thickBot="1" x14ac:dyDescent="0.25">
      <c r="A4504" s="31" t="s">
        <v>82</v>
      </c>
      <c r="B4504" s="18">
        <v>3</v>
      </c>
      <c r="C4504" s="18">
        <v>4</v>
      </c>
      <c r="D4504" s="18">
        <v>4</v>
      </c>
      <c r="E4504" s="18">
        <v>5</v>
      </c>
      <c r="F4504" s="18">
        <v>6</v>
      </c>
      <c r="G4504" s="18">
        <v>8</v>
      </c>
      <c r="H4504" s="18">
        <v>9</v>
      </c>
      <c r="I4504" s="18">
        <v>11</v>
      </c>
      <c r="J4504" s="18">
        <v>12</v>
      </c>
      <c r="K4504" s="19"/>
      <c r="L4504" s="31" t="s">
        <v>82</v>
      </c>
      <c r="M4504" s="104" t="e">
        <f>#REF!</f>
        <v>#REF!</v>
      </c>
      <c r="N4504" s="113" t="e">
        <f>IF(M4504=0,"",CHOOSE(M4504,"3","4","4","5","5","6","6","6","6","6","8","8","8","8","8","8","8","8","8","8","9","9","9","9","9","9","9","9","9","9","11","11","11","11","11","11","11","11","11","11","12","12","12","12","12","12","12","12","12","12","12","手入力箇所","手入力箇所","手入力箇所","手入力箇所","手入力箇所","手入力箇所","手入力箇所","手入力箇所","手入力箇所","手入力箇所"))</f>
        <v>#REF!</v>
      </c>
    </row>
    <row r="4505" spans="1:14" ht="13.8" thickBot="1" x14ac:dyDescent="0.25">
      <c r="A4505" s="31" t="s">
        <v>83</v>
      </c>
      <c r="B4505" s="18">
        <v>3</v>
      </c>
      <c r="C4505" s="18">
        <v>4</v>
      </c>
      <c r="D4505" s="18">
        <v>4</v>
      </c>
      <c r="E4505" s="18">
        <v>5</v>
      </c>
      <c r="F4505" s="18">
        <v>6</v>
      </c>
      <c r="G4505" s="18">
        <v>8</v>
      </c>
      <c r="H4505" s="18">
        <v>10</v>
      </c>
      <c r="I4505" s="18">
        <v>12</v>
      </c>
      <c r="J4505" s="18">
        <v>13</v>
      </c>
      <c r="K4505" s="19"/>
      <c r="L4505" s="31" t="s">
        <v>83</v>
      </c>
      <c r="M4505" s="104" t="e">
        <f>#REF!</f>
        <v>#REF!</v>
      </c>
      <c r="N4505" s="113" t="e">
        <f>IF(M4505=0,"",CHOOSE(M4505,"3","4","4","5","5","6","6","6","6","6","8","8","8","8","8","8","8","8","8","8","10","10","10","10","10","10","10","10","10","10","12","12","12","12","12","12","12","12","12","12","13","13","13","13","13","13","13","13","13","13","13","手入力箇所","手入力箇所","手入力箇所","手入力箇所","手入力箇所","手入力箇所","手入力箇所","手入力箇所","手入力箇所","手入力箇所"))</f>
        <v>#REF!</v>
      </c>
    </row>
    <row r="4506" spans="1:14" ht="27" thickBot="1" x14ac:dyDescent="0.25">
      <c r="A4506" s="32" t="s">
        <v>84</v>
      </c>
      <c r="B4506" s="20">
        <v>1</v>
      </c>
      <c r="C4506" s="20">
        <v>2</v>
      </c>
      <c r="D4506" s="20">
        <v>3</v>
      </c>
      <c r="E4506" s="20">
        <v>4</v>
      </c>
      <c r="F4506" s="20">
        <v>8</v>
      </c>
      <c r="G4506" s="20">
        <v>19</v>
      </c>
      <c r="H4506" s="63"/>
      <c r="I4506" s="63"/>
      <c r="J4506" s="63"/>
      <c r="K4506" s="21"/>
      <c r="L4506" s="32" t="s">
        <v>84</v>
      </c>
      <c r="M4506" s="104" t="e">
        <f>#REF!</f>
        <v>#REF!</v>
      </c>
      <c r="N4506" s="113" t="e">
        <f>IF(M4506=0,"",CHOOSE(M4506,"1","2","3","4","4","8","8","8","8","8","19","19","19","19","19","19","19","19","19","19","手入力箇所","手入力箇所","手入力箇所","手入力箇所","手入力箇所","手入力箇所","手入力箇所","手入力箇所","手入力箇所","手入力箇所"))</f>
        <v>#REF!</v>
      </c>
    </row>
    <row r="4507" spans="1:14" ht="13.8" thickBot="1" x14ac:dyDescent="0.25"/>
    <row r="4508" spans="1:14" ht="13.8" thickBot="1" x14ac:dyDescent="0.25">
      <c r="A4508" s="686" t="e">
        <f>A4481</f>
        <v>#REF!</v>
      </c>
      <c r="B4508" s="686"/>
      <c r="C4508" s="686"/>
      <c r="D4508" s="687" t="s">
        <v>193</v>
      </c>
      <c r="E4508" s="687"/>
      <c r="F4508" s="687"/>
      <c r="G4508" s="687"/>
      <c r="H4508" s="687"/>
      <c r="I4508" s="687"/>
      <c r="J4508" s="687"/>
      <c r="K4508" s="687"/>
      <c r="L4508" s="687"/>
      <c r="M4508" s="687"/>
      <c r="N4508" s="687"/>
    </row>
    <row r="4509" spans="1:14" ht="13.8" thickBot="1" x14ac:dyDescent="0.25">
      <c r="A4509" s="105"/>
      <c r="B4509" s="33">
        <v>1</v>
      </c>
      <c r="C4509" s="24">
        <v>2</v>
      </c>
      <c r="D4509" s="24">
        <v>3</v>
      </c>
      <c r="E4509" s="24" t="s">
        <v>58</v>
      </c>
      <c r="F4509" s="24" t="s">
        <v>59</v>
      </c>
      <c r="G4509" s="24" t="s">
        <v>60</v>
      </c>
      <c r="H4509" s="24" t="s">
        <v>61</v>
      </c>
      <c r="I4509" s="24" t="s">
        <v>62</v>
      </c>
      <c r="J4509" s="24" t="s">
        <v>194</v>
      </c>
      <c r="K4509" s="102" t="s">
        <v>85</v>
      </c>
      <c r="L4509" s="105" t="s">
        <v>189</v>
      </c>
      <c r="M4509" s="105" t="s">
        <v>188</v>
      </c>
      <c r="N4509" s="105" t="s">
        <v>51</v>
      </c>
    </row>
    <row r="4510" spans="1:14" ht="13.8" thickBot="1" x14ac:dyDescent="0.25">
      <c r="A4510" s="26" t="s">
        <v>56</v>
      </c>
      <c r="B4510" s="22">
        <v>16</v>
      </c>
      <c r="C4510" s="22">
        <v>25</v>
      </c>
      <c r="D4510" s="22">
        <v>32</v>
      </c>
      <c r="E4510" s="22">
        <v>38</v>
      </c>
      <c r="F4510" s="22">
        <v>56</v>
      </c>
      <c r="G4510" s="22">
        <v>87</v>
      </c>
      <c r="H4510" s="22">
        <v>121</v>
      </c>
      <c r="I4510" s="22"/>
      <c r="J4510" s="23"/>
      <c r="K4510" s="68"/>
      <c r="L4510" s="107" t="s">
        <v>56</v>
      </c>
      <c r="M4510" s="103" t="e">
        <f>#REF!</f>
        <v>#REF!</v>
      </c>
      <c r="N4510" s="103" t="e">
        <f>IF(M4510=0,"",CHOOSE(M4510,"16","25","32","38","38","56","56","56","56","56","87","87","87","87","87","87","87","87","87","87","121","121","121","121","121","121","121","121","121","121","手入力箇所","手入力箇所","手入力箇所","手入力箇所","手入力箇所","手入力箇所","手入力箇所","手入力箇所","手入力箇所","手入力箇所"))</f>
        <v>#REF!</v>
      </c>
    </row>
    <row r="4511" spans="1:14" ht="13.8" thickBot="1" x14ac:dyDescent="0.25">
      <c r="A4511" s="27" t="s">
        <v>57</v>
      </c>
      <c r="B4511" s="18">
        <v>25</v>
      </c>
      <c r="C4511" s="18">
        <v>33</v>
      </c>
      <c r="D4511" s="18">
        <v>40</v>
      </c>
      <c r="E4511" s="18">
        <v>45</v>
      </c>
      <c r="F4511" s="18">
        <v>58</v>
      </c>
      <c r="G4511" s="18">
        <v>79</v>
      </c>
      <c r="H4511" s="18"/>
      <c r="I4511" s="18"/>
      <c r="J4511" s="62"/>
      <c r="K4511" s="69"/>
      <c r="L4511" s="107" t="s">
        <v>57</v>
      </c>
      <c r="M4511" s="103" t="e">
        <f>#REF!</f>
        <v>#REF!</v>
      </c>
      <c r="N4511" s="103" t="e">
        <f>IF(M4511=0,"",CHOOSE(M4511,"25","33","40","45","45","58","58","58","58","58","79","79","79","79","79","79","79","79","79","79","手入力箇所","手入力箇所","手入力箇所","手入力箇所","手入力箇所","手入力箇所","手入力箇所","手入力箇所","手入力箇所","手入力箇所"))</f>
        <v>#REF!</v>
      </c>
    </row>
    <row r="4512" spans="1:14" ht="48.6" thickBot="1" x14ac:dyDescent="0.25">
      <c r="A4512" s="28" t="s">
        <v>64</v>
      </c>
      <c r="B4512" s="18">
        <v>32</v>
      </c>
      <c r="C4512" s="18"/>
      <c r="D4512" s="18"/>
      <c r="E4512" s="18"/>
      <c r="F4512" s="18"/>
      <c r="G4512" s="18"/>
      <c r="H4512" s="18"/>
      <c r="I4512" s="18"/>
      <c r="J4512" s="62"/>
      <c r="K4512" s="69"/>
      <c r="L4512" s="108" t="s">
        <v>64</v>
      </c>
      <c r="M4512" s="103" t="e">
        <f>#REF!</f>
        <v>#REF!</v>
      </c>
      <c r="N4512" s="103" t="e">
        <f>IF(M4512=0,"",CHOOSE(M4512,"32","手入力箇所","手入力箇所","手入力箇所","手入力箇所","手入力箇所","手入力箇所","手入力箇所","手入力箇所","手入力箇所","手入力箇所"))</f>
        <v>#REF!</v>
      </c>
    </row>
    <row r="4513" spans="1:14" ht="48.6" thickBot="1" x14ac:dyDescent="0.25">
      <c r="A4513" s="28" t="s">
        <v>65</v>
      </c>
      <c r="B4513" s="18">
        <v>36</v>
      </c>
      <c r="C4513" s="18"/>
      <c r="D4513" s="18"/>
      <c r="E4513" s="18"/>
      <c r="F4513" s="18"/>
      <c r="G4513" s="18"/>
      <c r="H4513" s="18"/>
      <c r="I4513" s="18"/>
      <c r="J4513" s="62"/>
      <c r="K4513" s="69"/>
      <c r="L4513" s="108" t="s">
        <v>65</v>
      </c>
      <c r="M4513" s="103" t="e">
        <f>#REF!</f>
        <v>#REF!</v>
      </c>
      <c r="N4513" s="103" t="e">
        <f>IF(M4513=0,"",CHOOSE(M4513,"36","手入力箇所","手入力箇所","手入力箇所","手入力箇所","手入力箇所","手入力箇所","手入力箇所","手入力箇所","手入力箇所","手入力箇所"))</f>
        <v>#REF!</v>
      </c>
    </row>
    <row r="4514" spans="1:14" ht="24.6" thickBot="1" x14ac:dyDescent="0.25">
      <c r="A4514" s="28" t="s">
        <v>66</v>
      </c>
      <c r="B4514" s="18">
        <v>24</v>
      </c>
      <c r="C4514" s="18">
        <v>30</v>
      </c>
      <c r="D4514" s="18">
        <v>33</v>
      </c>
      <c r="E4514" s="18">
        <v>35</v>
      </c>
      <c r="F4514" s="18">
        <v>42</v>
      </c>
      <c r="G4514" s="18"/>
      <c r="H4514" s="18"/>
      <c r="I4514" s="18"/>
      <c r="J4514" s="62"/>
      <c r="K4514" s="69"/>
      <c r="L4514" s="108" t="s">
        <v>66</v>
      </c>
      <c r="M4514" s="103" t="e">
        <f>#REF!</f>
        <v>#REF!</v>
      </c>
      <c r="N4514" s="103" t="e">
        <f>IF(M4514=0,"",CHOOSE(M4514,"24","30","33","35","35","42","42","42","42","42","手入力箇所","手入力箇所","手入力箇所","手入力箇所","手入力箇所","手入力箇所","手入力箇所","手入力箇所","手入力箇所","手入力箇所"))</f>
        <v>#REF!</v>
      </c>
    </row>
    <row r="4515" spans="1:14" ht="36.6" thickBot="1" x14ac:dyDescent="0.25">
      <c r="A4515" s="28" t="s">
        <v>67</v>
      </c>
      <c r="B4515" s="18">
        <v>7</v>
      </c>
      <c r="C4515" s="18">
        <v>12</v>
      </c>
      <c r="D4515" s="18">
        <v>16</v>
      </c>
      <c r="E4515" s="18">
        <v>19</v>
      </c>
      <c r="F4515" s="18"/>
      <c r="G4515" s="18"/>
      <c r="H4515" s="18"/>
      <c r="I4515" s="18"/>
      <c r="J4515" s="62"/>
      <c r="K4515" s="69"/>
      <c r="L4515" s="108" t="s">
        <v>67</v>
      </c>
      <c r="M4515" s="103" t="e">
        <f>#REF!</f>
        <v>#REF!</v>
      </c>
      <c r="N4515" s="103" t="e">
        <f>IF(M4515=0,"",CHOOSE(M4515,"7","12","16","19","19","手入力箇所","手入力箇所","手入力箇所","手入力箇所","手入力箇所","手入力箇所","手入力箇所","手入力箇所","手入力箇所","手入力箇所"))</f>
        <v>#REF!</v>
      </c>
    </row>
    <row r="4516" spans="1:14" ht="24.6" thickBot="1" x14ac:dyDescent="0.25">
      <c r="A4516" s="28" t="s">
        <v>68</v>
      </c>
      <c r="B4516" s="18">
        <v>21</v>
      </c>
      <c r="C4516" s="18">
        <v>35</v>
      </c>
      <c r="D4516" s="18">
        <v>48</v>
      </c>
      <c r="E4516" s="18">
        <v>59</v>
      </c>
      <c r="F4516" s="18">
        <v>94</v>
      </c>
      <c r="G4516" s="18">
        <v>159</v>
      </c>
      <c r="H4516" s="18">
        <v>235</v>
      </c>
      <c r="I4516" s="18"/>
      <c r="J4516" s="62"/>
      <c r="K4516" s="69"/>
      <c r="L4516" s="108" t="s">
        <v>68</v>
      </c>
      <c r="M4516" s="103" t="e">
        <f>#REF!</f>
        <v>#REF!</v>
      </c>
      <c r="N4516" s="103" t="e">
        <f>IF(M4516=0,"",CHOOSE(M4516,"21","35","48","59","59","94","94","94","94","94","159","159","159","159","159","159","159","159","159","159","235","235","235","235","235","235","235","235","235","235","手入力箇所","手入力箇所","手入力箇所","手入力箇所","手入力箇所","手入力箇所","手入力箇所","手入力箇所","手入力箇所","手入力箇所"))</f>
        <v>#REF!</v>
      </c>
    </row>
    <row r="4517" spans="1:14" ht="36.6" thickBot="1" x14ac:dyDescent="0.25">
      <c r="A4517" s="28" t="s">
        <v>69</v>
      </c>
      <c r="B4517" s="18">
        <v>22</v>
      </c>
      <c r="C4517" s="18">
        <v>26</v>
      </c>
      <c r="D4517" s="18">
        <v>28</v>
      </c>
      <c r="E4517" s="18">
        <v>29</v>
      </c>
      <c r="F4517" s="18">
        <v>34</v>
      </c>
      <c r="G4517" s="18"/>
      <c r="H4517" s="18"/>
      <c r="I4517" s="18"/>
      <c r="J4517" s="62"/>
      <c r="K4517" s="69"/>
      <c r="L4517" s="108" t="s">
        <v>69</v>
      </c>
      <c r="M4517" s="103" t="e">
        <f>#REF!</f>
        <v>#REF!</v>
      </c>
      <c r="N4517" s="103" t="e">
        <f>IF(M4517=0,"",CHOOSE(M4517,"22","26","28","29","29","34","34","34","34","34","手入力箇所","手入力箇所","手入力箇所","手入力箇所","手入力箇所","手入力箇所","手入力箇所","手入力箇所","手入力箇所","手入力箇所"))</f>
        <v>#REF!</v>
      </c>
    </row>
    <row r="4518" spans="1:14" ht="13.8" thickBot="1" x14ac:dyDescent="0.25">
      <c r="A4518" s="27" t="s">
        <v>63</v>
      </c>
      <c r="B4518" s="18">
        <v>21</v>
      </c>
      <c r="C4518" s="18">
        <v>33</v>
      </c>
      <c r="D4518" s="18">
        <v>46</v>
      </c>
      <c r="E4518" s="18">
        <v>56</v>
      </c>
      <c r="F4518" s="18">
        <v>89</v>
      </c>
      <c r="G4518" s="18">
        <v>151</v>
      </c>
      <c r="H4518" s="18">
        <v>224</v>
      </c>
      <c r="I4518" s="18">
        <v>289</v>
      </c>
      <c r="J4518" s="18">
        <v>350</v>
      </c>
      <c r="K4518" s="69"/>
      <c r="L4518" s="107" t="s">
        <v>63</v>
      </c>
      <c r="M4518" s="103" t="e">
        <f>#REF!</f>
        <v>#REF!</v>
      </c>
      <c r="N4518" s="103" t="e">
        <f>IF(M4518=0,"",CHOOSE(M4518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519" spans="1:14" ht="24.6" thickBot="1" x14ac:dyDescent="0.25">
      <c r="A4519" s="34" t="s">
        <v>70</v>
      </c>
      <c r="B4519" s="35">
        <v>13</v>
      </c>
      <c r="C4519" s="35">
        <v>33</v>
      </c>
      <c r="D4519" s="35">
        <v>59</v>
      </c>
      <c r="E4519" s="35"/>
      <c r="F4519" s="35"/>
      <c r="G4519" s="35"/>
      <c r="H4519" s="35"/>
      <c r="I4519" s="35"/>
      <c r="J4519" s="36"/>
      <c r="K4519" s="67"/>
      <c r="L4519" s="108" t="s">
        <v>70</v>
      </c>
      <c r="M4519" s="103" t="e">
        <f>#REF!</f>
        <v>#REF!</v>
      </c>
      <c r="N4519" s="103" t="e">
        <f>IF(M4519=0,"",CHOOSE(M4519,"13","33","59","手入力箇所","手入力箇所","手入力箇所","手入力箇所","手入力箇所","手入力箇所","手入力箇所","手入力箇所","手入力箇所","手入力箇所"))</f>
        <v>#REF!</v>
      </c>
    </row>
    <row r="4520" spans="1:14" ht="13.8" thickBot="1" x14ac:dyDescent="0.25">
      <c r="A4520" s="37" t="s">
        <v>71</v>
      </c>
      <c r="B4520" s="17">
        <v>23</v>
      </c>
      <c r="C4520" s="17">
        <v>39</v>
      </c>
      <c r="D4520" s="17">
        <v>97</v>
      </c>
      <c r="E4520" s="17"/>
      <c r="F4520" s="17"/>
      <c r="G4520" s="17"/>
      <c r="H4520" s="17"/>
      <c r="I4520" s="17"/>
      <c r="J4520" s="64"/>
      <c r="K4520" s="70"/>
      <c r="L4520" s="109" t="s">
        <v>71</v>
      </c>
      <c r="M4520" s="103" t="e">
        <f>#REF!</f>
        <v>#REF!</v>
      </c>
      <c r="N4520" s="103" t="e">
        <f>IF(M4520=0,"",CHOOSE(M4520,"23","39","97","手入力箇所","手入力箇所","手入力箇所","手入力箇所","手入力箇所","手入力箇所","手入力箇所","手入力箇所","手入力箇所","手入力箇所"))</f>
        <v>#REF!</v>
      </c>
    </row>
    <row r="4521" spans="1:14" ht="13.8" thickBot="1" x14ac:dyDescent="0.25">
      <c r="A4521" s="29" t="s">
        <v>72</v>
      </c>
      <c r="B4521" s="18">
        <v>21</v>
      </c>
      <c r="C4521" s="18">
        <v>37</v>
      </c>
      <c r="D4521" s="18">
        <v>58</v>
      </c>
      <c r="E4521" s="18">
        <v>76</v>
      </c>
      <c r="F4521" s="18">
        <v>137</v>
      </c>
      <c r="G4521" s="18"/>
      <c r="H4521" s="18"/>
      <c r="I4521" s="18"/>
      <c r="J4521" s="62"/>
      <c r="K4521" s="69"/>
      <c r="L4521" s="109" t="s">
        <v>72</v>
      </c>
      <c r="M4521" s="103" t="e">
        <f>#REF!</f>
        <v>#REF!</v>
      </c>
      <c r="N4521" s="103" t="e">
        <f>IF(M4521=0,"",CHOOSE(M4521,"21","37","58","76","76","137","137","137","137","137","手入力箇所","手入力箇所","手入力箇所","手入力箇所","手入力箇所","手入力箇所","手入力箇所","手入力箇所","手入力箇所","手入力箇所"))</f>
        <v>#REF!</v>
      </c>
    </row>
    <row r="4522" spans="1:14" ht="13.8" thickBot="1" x14ac:dyDescent="0.25">
      <c r="A4522" s="29" t="s">
        <v>73</v>
      </c>
      <c r="B4522" s="18">
        <v>48</v>
      </c>
      <c r="C4522" s="18">
        <v>93</v>
      </c>
      <c r="D4522" s="18">
        <v>138</v>
      </c>
      <c r="E4522" s="18">
        <v>183</v>
      </c>
      <c r="F4522" s="18"/>
      <c r="G4522" s="18"/>
      <c r="H4522" s="18"/>
      <c r="I4522" s="18"/>
      <c r="J4522" s="62"/>
      <c r="K4522" s="69"/>
      <c r="L4522" s="109" t="s">
        <v>73</v>
      </c>
      <c r="M4522" s="103" t="e">
        <f>#REF!</f>
        <v>#REF!</v>
      </c>
      <c r="N4522" s="103" t="e">
        <f>IF(M4522=0,"",CHOOSE(M4522,"48","93","138","183","183","手入力箇所","手入力箇所","手入力箇所","手入力箇所","手入力箇所","手入力箇所","手入力箇所","手入力箇所","手入力箇所","手入力箇所"))</f>
        <v>#REF!</v>
      </c>
    </row>
    <row r="4523" spans="1:14" ht="37.200000000000003" thickBot="1" x14ac:dyDescent="0.25">
      <c r="A4523" s="30" t="s">
        <v>74</v>
      </c>
      <c r="B4523" s="18">
        <v>13</v>
      </c>
      <c r="C4523" s="18">
        <v>26</v>
      </c>
      <c r="D4523" s="18">
        <v>40</v>
      </c>
      <c r="E4523" s="18">
        <v>55</v>
      </c>
      <c r="F4523" s="18">
        <v>107</v>
      </c>
      <c r="G4523" s="18">
        <v>224</v>
      </c>
      <c r="H4523" s="18">
        <v>386</v>
      </c>
      <c r="I4523" s="18"/>
      <c r="J4523" s="62"/>
      <c r="K4523" s="69"/>
      <c r="L4523" s="110" t="s">
        <v>74</v>
      </c>
      <c r="M4523" s="103" t="e">
        <f>#REF!</f>
        <v>#REF!</v>
      </c>
      <c r="N4523" s="103" t="e">
        <f>IF(M4523=0,"",CHOOSE(M4523,"13","26","40","55","55","107","107","107","107","107","224","224","224","224","224","224","224","224","224","224","386","386","386","386","386","386","386","386","386","386","手入力箇所","手入力箇所","手入力箇所","手入力箇所","手入力箇所","手入力箇所","手入力箇所","手入力箇所","手入力箇所","手入力箇所"))</f>
        <v>#REF!</v>
      </c>
    </row>
    <row r="4524" spans="1:14" ht="13.8" thickBot="1" x14ac:dyDescent="0.25">
      <c r="A4524" s="29" t="s">
        <v>75</v>
      </c>
      <c r="B4524" s="18">
        <v>36</v>
      </c>
      <c r="C4524" s="18">
        <v>98</v>
      </c>
      <c r="D4524" s="18">
        <v>173</v>
      </c>
      <c r="E4524" s="18">
        <v>274</v>
      </c>
      <c r="F4524" s="18"/>
      <c r="G4524" s="18"/>
      <c r="H4524" s="18"/>
      <c r="I4524" s="18"/>
      <c r="J4524" s="62"/>
      <c r="K4524" s="69"/>
      <c r="L4524" s="109" t="s">
        <v>75</v>
      </c>
      <c r="M4524" s="103" t="e">
        <f>#REF!</f>
        <v>#REF!</v>
      </c>
      <c r="N4524" s="103" t="e">
        <f>IF(M4524=0,"",CHOOSE(M4524,"36","98","173","274","274","手入力箇所","手入力箇所","手入力箇所","手入力箇所","手入力箇所","手入力箇所","手入力箇所","手入力箇所","手入力箇所","手入力箇所"))</f>
        <v>#REF!</v>
      </c>
    </row>
    <row r="4525" spans="1:14" ht="37.200000000000003" thickBot="1" x14ac:dyDescent="0.25">
      <c r="A4525" s="30" t="s">
        <v>76</v>
      </c>
      <c r="B4525" s="18">
        <v>127</v>
      </c>
      <c r="C4525" s="18">
        <v>127</v>
      </c>
      <c r="D4525" s="18">
        <v>127</v>
      </c>
      <c r="E4525" s="18">
        <v>127</v>
      </c>
      <c r="F4525" s="18"/>
      <c r="G4525" s="18"/>
      <c r="H4525" s="18"/>
      <c r="I4525" s="18"/>
      <c r="J4525" s="62"/>
      <c r="K4525" s="69"/>
      <c r="L4525" s="110" t="s">
        <v>76</v>
      </c>
      <c r="M4525" s="103" t="e">
        <f>#REF!</f>
        <v>#REF!</v>
      </c>
      <c r="N4525" s="103" t="e">
        <f>IF(M4525=0,"",CHOOSE(M4525,"127","127","127","127","127","手入力箇所","手入力箇所","手入力箇所","手入力箇所","手入力箇所","手入力箇所","手入力箇所","手入力箇所","手入力箇所","手入力箇所"))</f>
        <v>#REF!</v>
      </c>
    </row>
    <row r="4526" spans="1:14" ht="27" thickBot="1" x14ac:dyDescent="0.25">
      <c r="A4526" s="31" t="s">
        <v>77</v>
      </c>
      <c r="B4526" s="18">
        <v>42</v>
      </c>
      <c r="C4526" s="18">
        <v>90</v>
      </c>
      <c r="D4526" s="18">
        <v>141</v>
      </c>
      <c r="E4526" s="18">
        <v>193</v>
      </c>
      <c r="F4526" s="62"/>
      <c r="G4526" s="62"/>
      <c r="H4526" s="62"/>
      <c r="I4526" s="62"/>
      <c r="J4526" s="62"/>
      <c r="K4526" s="69"/>
      <c r="L4526" s="111" t="s">
        <v>77</v>
      </c>
      <c r="M4526" s="103" t="e">
        <f>#REF!</f>
        <v>#REF!</v>
      </c>
      <c r="N4526" s="103" t="e">
        <f>IF(M4526=0,"",CHOOSE(M4526,"42","90","141","193","1936","手入力箇所","手入力箇所","手入力箇所","手入力箇所","手入力箇所","手入力箇所","手入力箇所","手入力箇所","手入力箇所","手入力箇所"))</f>
        <v>#REF!</v>
      </c>
    </row>
    <row r="4527" spans="1:14" ht="40.200000000000003" thickBot="1" x14ac:dyDescent="0.25">
      <c r="A4527" s="31" t="s">
        <v>78</v>
      </c>
      <c r="B4527" s="18">
        <v>24</v>
      </c>
      <c r="C4527" s="18">
        <v>43</v>
      </c>
      <c r="D4527" s="18">
        <v>61</v>
      </c>
      <c r="E4527" s="18">
        <v>76</v>
      </c>
      <c r="F4527" s="62"/>
      <c r="G4527" s="62"/>
      <c r="H4527" s="62"/>
      <c r="I4527" s="62"/>
      <c r="J4527" s="62"/>
      <c r="K4527" s="69"/>
      <c r="L4527" s="111" t="s">
        <v>78</v>
      </c>
      <c r="M4527" s="103" t="e">
        <f>#REF!</f>
        <v>#REF!</v>
      </c>
      <c r="N4527" s="103" t="e">
        <f>IF(M4527=0,"",CHOOSE(M4527,"24","43","61","76","76","手入力箇所","手入力箇所","手入力箇所","手入力箇所","手入力箇所","手入力箇所","手入力箇所","手入力箇所","手入力箇所","手入力箇所"))</f>
        <v>#REF!</v>
      </c>
    </row>
    <row r="4528" spans="1:14" ht="27" thickBot="1" x14ac:dyDescent="0.25">
      <c r="A4528" s="31" t="s">
        <v>79</v>
      </c>
      <c r="B4528" s="18">
        <v>54</v>
      </c>
      <c r="C4528" s="18">
        <v>77</v>
      </c>
      <c r="D4528" s="18">
        <v>94</v>
      </c>
      <c r="E4528" s="18">
        <v>107</v>
      </c>
      <c r="F4528" s="62"/>
      <c r="G4528" s="62"/>
      <c r="H4528" s="62"/>
      <c r="I4528" s="62"/>
      <c r="J4528" s="62"/>
      <c r="K4528" s="69"/>
      <c r="L4528" s="111" t="s">
        <v>79</v>
      </c>
      <c r="M4528" s="103" t="e">
        <f>#REF!</f>
        <v>#REF!</v>
      </c>
      <c r="N4528" s="103" t="e">
        <f>IF(M4528=0,"",CHOOSE(M4528,"54","77","94","107","107","手入力箇所","手入力箇所","手入力箇所","手入力箇所","手入力箇所","手入力箇所","手入力箇所","手入力箇所","手入力箇所","手入力箇所"))</f>
        <v>#REF!</v>
      </c>
    </row>
    <row r="4529" spans="1:14" ht="40.200000000000003" thickBot="1" x14ac:dyDescent="0.25">
      <c r="A4529" s="31" t="s">
        <v>80</v>
      </c>
      <c r="B4529" s="18">
        <v>49</v>
      </c>
      <c r="C4529" s="18">
        <v>53</v>
      </c>
      <c r="D4529" s="18">
        <v>55</v>
      </c>
      <c r="E4529" s="18">
        <v>56</v>
      </c>
      <c r="F4529" s="62"/>
      <c r="G4529" s="62"/>
      <c r="H4529" s="62"/>
      <c r="I4529" s="62"/>
      <c r="J4529" s="62"/>
      <c r="K4529" s="69"/>
      <c r="L4529" s="111" t="s">
        <v>80</v>
      </c>
      <c r="M4529" s="103" t="e">
        <f>#REF!</f>
        <v>#REF!</v>
      </c>
      <c r="N4529" s="103" t="e">
        <f>IF(M4529=0,"",CHOOSE(M4529,"49","53","55","56","56","手入力箇所","手入力箇所","手入力箇所","手入力箇所","手入力箇所","手入力箇所","手入力箇所","手入力箇所","手入力箇所","手入力箇所"))</f>
        <v>#REF!</v>
      </c>
    </row>
    <row r="4530" spans="1:14" ht="40.200000000000003" thickBot="1" x14ac:dyDescent="0.25">
      <c r="A4530" s="38" t="s">
        <v>81</v>
      </c>
      <c r="B4530" s="35">
        <v>232</v>
      </c>
      <c r="C4530" s="35">
        <v>232</v>
      </c>
      <c r="D4530" s="36"/>
      <c r="E4530" s="36"/>
      <c r="F4530" s="36"/>
      <c r="G4530" s="36"/>
      <c r="H4530" s="36"/>
      <c r="I4530" s="36"/>
      <c r="J4530" s="36"/>
      <c r="K4530" s="67"/>
      <c r="L4530" s="111" t="s">
        <v>81</v>
      </c>
      <c r="M4530" s="103" t="e">
        <f>#REF!</f>
        <v>#REF!</v>
      </c>
      <c r="N4530" s="103" t="e">
        <f>IF(M4530=0,"",CHOOSE(M4530,"232","232","手入力箇所","手入力箇所","手入力箇所","手入力箇所","手入力箇所","手入力箇所","手入力箇所","手入力箇所","手入力箇所","手入力箇所"))</f>
        <v>#REF!</v>
      </c>
    </row>
    <row r="4531" spans="1:14" ht="13.8" thickBot="1" x14ac:dyDescent="0.25">
      <c r="A4531" s="39" t="s">
        <v>82</v>
      </c>
      <c r="B4531" s="17">
        <v>6</v>
      </c>
      <c r="C4531" s="17">
        <v>9</v>
      </c>
      <c r="D4531" s="17">
        <v>11</v>
      </c>
      <c r="E4531" s="17">
        <v>13</v>
      </c>
      <c r="F4531" s="17">
        <v>18</v>
      </c>
      <c r="G4531" s="17">
        <v>26</v>
      </c>
      <c r="H4531" s="17">
        <v>35</v>
      </c>
      <c r="I4531" s="17">
        <v>43</v>
      </c>
      <c r="J4531" s="17">
        <v>49</v>
      </c>
      <c r="K4531" s="70"/>
      <c r="L4531" s="111" t="s">
        <v>82</v>
      </c>
      <c r="M4531" s="103" t="e">
        <f>#REF!</f>
        <v>#REF!</v>
      </c>
      <c r="N4531" s="103" t="e">
        <f>IF(M4531=0,"",CHOOSE(M4531,"6","9","11","13","13","18","18","18","18","18","26","26","26","26","26","26","26","26","26","26","35","35","35","35","35","35","35","35","35","35","43","43","43","43","43","43","43","43","43","43","49","49","49","49","49","49","49","49","49","49","手入力箇所","手入力箇所","手入力箇所","手入力箇所","手入力箇所","手入力箇所","手入力箇所","手入力箇所","手入力箇所","手入力箇所"))</f>
        <v>#REF!</v>
      </c>
    </row>
    <row r="4532" spans="1:14" ht="13.8" thickBot="1" x14ac:dyDescent="0.25">
      <c r="A4532" s="31" t="s">
        <v>83</v>
      </c>
      <c r="B4532" s="18">
        <v>6</v>
      </c>
      <c r="C4532" s="18">
        <v>10</v>
      </c>
      <c r="D4532" s="18">
        <v>14</v>
      </c>
      <c r="E4532" s="18">
        <v>17</v>
      </c>
      <c r="F4532" s="18">
        <v>29</v>
      </c>
      <c r="G4532" s="18">
        <v>50</v>
      </c>
      <c r="H4532" s="18">
        <v>76</v>
      </c>
      <c r="I4532" s="18">
        <v>100</v>
      </c>
      <c r="J4532" s="18">
        <v>123</v>
      </c>
      <c r="K4532" s="69"/>
      <c r="L4532" s="111" t="s">
        <v>83</v>
      </c>
      <c r="M4532" s="103" t="e">
        <f>#REF!</f>
        <v>#REF!</v>
      </c>
      <c r="N4532" s="103" t="e">
        <f>IF(M4532=0,"",CHOOSE(M4532,"6","10","14","17","17","29","29","29","29","29","50","50","50","50","50","50","50","50","50","50","76","76","76","76","76","76","76","76","76","76","100","100","100","100","100","100","100","100","100","100","123","123","123","123","123","123","123","123","123","123","手入力箇所","手入力箇所","手入力箇所","手入力箇所","手入力箇所","手入力箇所","手入力箇所","手入力箇所","手入力箇所"))</f>
        <v>#REF!</v>
      </c>
    </row>
    <row r="4533" spans="1:14" ht="27" thickBot="1" x14ac:dyDescent="0.25">
      <c r="A4533" s="32" t="s">
        <v>84</v>
      </c>
      <c r="B4533" s="20">
        <v>9</v>
      </c>
      <c r="C4533" s="20">
        <v>15</v>
      </c>
      <c r="D4533" s="20">
        <v>20</v>
      </c>
      <c r="E4533" s="20">
        <v>24</v>
      </c>
      <c r="F4533" s="20">
        <v>39</v>
      </c>
      <c r="G4533" s="20">
        <v>65</v>
      </c>
      <c r="H4533" s="63"/>
      <c r="I4533" s="63"/>
      <c r="J4533" s="63"/>
      <c r="K4533" s="106"/>
      <c r="L4533" s="111" t="s">
        <v>84</v>
      </c>
      <c r="M4533" s="103" t="e">
        <f>#REF!</f>
        <v>#REF!</v>
      </c>
      <c r="N4533" s="103" t="e">
        <f>IF(M4533=0,"",CHOOSE(M4533,"9","15","20","24","24","39","39","39","39","39","65","65","65","65","65","65","65","65","65","65","手入力箇所","手入力箇所","手入力箇所","手入力箇所","手入力箇所","手入力箇所","手入力箇所","手入力箇所","手入力箇所","手入力箇所"))</f>
        <v>#REF!</v>
      </c>
    </row>
    <row r="4536" spans="1:14" ht="13.8" thickBot="1" x14ac:dyDescent="0.25"/>
    <row r="4537" spans="1:14" ht="13.8" thickBot="1" x14ac:dyDescent="0.25">
      <c r="A4537" s="688" t="e">
        <f>#REF!</f>
        <v>#REF!</v>
      </c>
      <c r="B4537" s="688"/>
      <c r="C4537" s="688"/>
      <c r="D4537" s="689" t="s">
        <v>192</v>
      </c>
      <c r="E4537" s="689"/>
      <c r="F4537" s="689"/>
      <c r="G4537" s="689"/>
      <c r="H4537" s="689"/>
      <c r="I4537" s="689"/>
      <c r="J4537" s="689"/>
      <c r="K4537" s="689"/>
      <c r="L4537" s="689"/>
      <c r="M4537" s="689"/>
      <c r="N4537" s="689"/>
    </row>
    <row r="4538" spans="1:14" ht="13.8" thickBot="1" x14ac:dyDescent="0.25">
      <c r="A4538" s="65"/>
      <c r="B4538" s="33">
        <v>1</v>
      </c>
      <c r="C4538" s="24">
        <v>2</v>
      </c>
      <c r="D4538" s="24">
        <v>3</v>
      </c>
      <c r="E4538" s="24" t="s">
        <v>58</v>
      </c>
      <c r="F4538" s="24" t="s">
        <v>59</v>
      </c>
      <c r="G4538" s="24" t="s">
        <v>60</v>
      </c>
      <c r="H4538" s="24" t="s">
        <v>61</v>
      </c>
      <c r="I4538" s="24" t="s">
        <v>62</v>
      </c>
      <c r="J4538" s="24" t="s">
        <v>194</v>
      </c>
      <c r="K4538" s="25" t="s">
        <v>85</v>
      </c>
      <c r="L4538" s="105" t="s">
        <v>189</v>
      </c>
      <c r="M4538" s="105" t="s">
        <v>188</v>
      </c>
      <c r="N4538" s="105" t="s">
        <v>51</v>
      </c>
    </row>
    <row r="4539" spans="1:14" ht="13.8" thickBot="1" x14ac:dyDescent="0.25">
      <c r="A4539" s="26" t="s">
        <v>56</v>
      </c>
      <c r="B4539" s="22">
        <v>5</v>
      </c>
      <c r="C4539" s="22">
        <v>7</v>
      </c>
      <c r="D4539" s="22">
        <v>8</v>
      </c>
      <c r="E4539" s="22">
        <v>8</v>
      </c>
      <c r="F4539" s="22">
        <v>10</v>
      </c>
      <c r="G4539" s="22">
        <v>13</v>
      </c>
      <c r="H4539" s="22">
        <v>16</v>
      </c>
      <c r="I4539" s="22"/>
      <c r="J4539" s="23"/>
      <c r="K4539" s="1"/>
      <c r="L4539" s="26" t="s">
        <v>56</v>
      </c>
      <c r="M4539" s="104" t="e">
        <f>#REF!</f>
        <v>#REF!</v>
      </c>
      <c r="N4539" s="112" t="e">
        <f>IF(M4539=0,"",CHOOSE(M4539,"5","7","8","8","8","10","10","10","10","10","13","13","13","13","13","13","13","13","13","13","16","16","16","16","16","16","16","16","16","16","16","手入力箇所","手入力箇所","手入力箇所","手入力箇所","手入力箇所","手入力箇所","手入力箇所","手入力箇所","手入力箇所","手入力箇所"))</f>
        <v>#REF!</v>
      </c>
    </row>
    <row r="4540" spans="1:14" ht="13.8" thickBot="1" x14ac:dyDescent="0.25">
      <c r="A4540" s="27" t="s">
        <v>57</v>
      </c>
      <c r="B4540" s="18">
        <v>5</v>
      </c>
      <c r="C4540" s="18">
        <v>7</v>
      </c>
      <c r="D4540" s="18">
        <v>8</v>
      </c>
      <c r="E4540" s="18">
        <v>9</v>
      </c>
      <c r="F4540" s="18">
        <v>12</v>
      </c>
      <c r="G4540" s="18">
        <v>16</v>
      </c>
      <c r="H4540" s="18"/>
      <c r="I4540" s="18"/>
      <c r="J4540" s="62"/>
      <c r="K4540" s="19"/>
      <c r="L4540" s="27" t="s">
        <v>57</v>
      </c>
      <c r="M4540" s="104" t="e">
        <f>#REF!</f>
        <v>#REF!</v>
      </c>
      <c r="N4540" s="113" t="e">
        <f>IF(M4540=0,"",CHOOSE(M4540,"5","7","8","9","9","12","12","12","12","12","16","16","16","16","16","16","16","16","16","16","手入力箇所","手入力箇所","手入力箇所","手入力箇所","手入力箇所","手入力箇所","手入力箇所","手入力箇所","手入力箇所","手入力箇所"))</f>
        <v>#REF!</v>
      </c>
    </row>
    <row r="4541" spans="1:14" ht="48.6" thickBot="1" x14ac:dyDescent="0.25">
      <c r="A4541" s="28" t="s">
        <v>64</v>
      </c>
      <c r="B4541" s="18">
        <v>6</v>
      </c>
      <c r="C4541" s="18"/>
      <c r="D4541" s="18"/>
      <c r="E4541" s="18"/>
      <c r="F4541" s="18"/>
      <c r="G4541" s="18"/>
      <c r="H4541" s="18"/>
      <c r="I4541" s="18"/>
      <c r="J4541" s="62"/>
      <c r="K4541" s="19"/>
      <c r="L4541" s="28" t="s">
        <v>64</v>
      </c>
      <c r="M4541" s="104" t="e">
        <f>#REF!</f>
        <v>#REF!</v>
      </c>
      <c r="N4541" s="113" t="e">
        <f>IF(M4541=0,"",CHOOSE(M4541,"6","手入力箇所","手入力箇所","手入力箇所","手入力箇所","手入力箇所","手入力箇所","手入力箇所","手入力箇所","手入力箇所","手入力箇所","",""))</f>
        <v>#REF!</v>
      </c>
    </row>
    <row r="4542" spans="1:14" ht="48.6" thickBot="1" x14ac:dyDescent="0.25">
      <c r="A4542" s="28" t="s">
        <v>65</v>
      </c>
      <c r="B4542" s="18">
        <v>6</v>
      </c>
      <c r="C4542" s="18"/>
      <c r="D4542" s="18"/>
      <c r="E4542" s="18"/>
      <c r="F4542" s="18"/>
      <c r="G4542" s="18"/>
      <c r="H4542" s="18"/>
      <c r="I4542" s="18"/>
      <c r="J4542" s="62"/>
      <c r="K4542" s="19"/>
      <c r="L4542" s="28" t="s">
        <v>65</v>
      </c>
      <c r="M4542" s="104" t="e">
        <f>#REF!</f>
        <v>#REF!</v>
      </c>
      <c r="N4542" s="113" t="e">
        <f>IF(M4542=0,"",CHOOSE(M4542,"6","手入力箇所","手入力箇所","手入力箇所","手入力箇所","手入力箇所","手入力箇所","手入力箇所","手入力箇所","手入力箇所","手入力箇所","",""))</f>
        <v>#REF!</v>
      </c>
    </row>
    <row r="4543" spans="1:14" ht="24.6" thickBot="1" x14ac:dyDescent="0.25">
      <c r="A4543" s="28" t="s">
        <v>66</v>
      </c>
      <c r="B4543" s="18">
        <v>5</v>
      </c>
      <c r="C4543" s="18">
        <v>7</v>
      </c>
      <c r="D4543" s="18">
        <v>8</v>
      </c>
      <c r="E4543" s="18">
        <v>9</v>
      </c>
      <c r="F4543" s="18">
        <v>12</v>
      </c>
      <c r="G4543" s="18"/>
      <c r="H4543" s="18"/>
      <c r="I4543" s="18"/>
      <c r="J4543" s="62"/>
      <c r="K4543" s="19"/>
      <c r="L4543" s="28" t="s">
        <v>66</v>
      </c>
      <c r="M4543" s="104" t="e">
        <f>#REF!</f>
        <v>#REF!</v>
      </c>
      <c r="N4543" s="113" t="e">
        <f>IF(M4543=0,"",CHOOSE(M4543,"5","7","8","9","9","12","12","12","12","12","手入力箇所","手入力箇所","手入力箇所","手入力箇所","手入力箇所","手入力箇所","手入力箇所","手入力箇所","手入力箇所","手入力箇所"))</f>
        <v>#REF!</v>
      </c>
    </row>
    <row r="4544" spans="1:14" ht="36.6" thickBot="1" x14ac:dyDescent="0.25">
      <c r="A4544" s="28" t="s">
        <v>67</v>
      </c>
      <c r="B4544" s="18">
        <v>4</v>
      </c>
      <c r="C4544" s="18">
        <v>5</v>
      </c>
      <c r="D4544" s="18">
        <v>5</v>
      </c>
      <c r="E4544" s="18">
        <v>6</v>
      </c>
      <c r="F4544" s="18"/>
      <c r="G4544" s="18"/>
      <c r="H4544" s="18"/>
      <c r="I4544" s="18"/>
      <c r="J4544" s="62"/>
      <c r="K4544" s="19"/>
      <c r="L4544" s="28" t="s">
        <v>67</v>
      </c>
      <c r="M4544" s="104" t="e">
        <f>#REF!</f>
        <v>#REF!</v>
      </c>
      <c r="N4544" s="113" t="e">
        <f>IF(M4544=0,"",CHOOSE(M4544,"4","5","5","6","6","手入力箇所","手入力箇所","手入力箇所","手入力箇所","手入力箇所","手入力箇所","手入力箇所","手入力箇所","手入力箇所","手入力箇所"))</f>
        <v>#REF!</v>
      </c>
    </row>
    <row r="4545" spans="1:14" ht="24.6" thickBot="1" x14ac:dyDescent="0.25">
      <c r="A4545" s="28" t="s">
        <v>68</v>
      </c>
      <c r="B4545" s="18">
        <v>12</v>
      </c>
      <c r="C4545" s="18">
        <v>12</v>
      </c>
      <c r="D4545" s="18">
        <v>12</v>
      </c>
      <c r="E4545" s="18">
        <v>12</v>
      </c>
      <c r="F4545" s="18">
        <v>12</v>
      </c>
      <c r="G4545" s="18">
        <v>12</v>
      </c>
      <c r="H4545" s="18">
        <v>12</v>
      </c>
      <c r="I4545" s="18"/>
      <c r="J4545" s="62"/>
      <c r="K4545" s="19"/>
      <c r="L4545" s="28" t="s">
        <v>68</v>
      </c>
      <c r="M4545" s="104" t="e">
        <f>#REF!</f>
        <v>#REF!</v>
      </c>
      <c r="N4545" s="113" t="e">
        <f>IF(M4545=0,"",CHOOSE(M4545,"12","12","12","12","12","12","12","12","12","12","12","12","12","12","12","12","12","12","12","12","12","12","12","12","12","12","12","12","12","12","手入力箇所","手入力箇所","手入力箇所","手入力箇所","手入力箇所","手入力箇所","手入力箇所","手入力箇所","手入力箇所","手入力箇所"))</f>
        <v>#REF!</v>
      </c>
    </row>
    <row r="4546" spans="1:14" ht="36.6" thickBot="1" x14ac:dyDescent="0.25">
      <c r="A4546" s="28" t="s">
        <v>69</v>
      </c>
      <c r="B4546" s="18">
        <v>7</v>
      </c>
      <c r="C4546" s="18">
        <v>7</v>
      </c>
      <c r="D4546" s="18">
        <v>7</v>
      </c>
      <c r="E4546" s="18">
        <v>7</v>
      </c>
      <c r="F4546" s="18">
        <v>7</v>
      </c>
      <c r="G4546" s="18"/>
      <c r="H4546" s="18"/>
      <c r="I4546" s="18"/>
      <c r="J4546" s="62"/>
      <c r="K4546" s="19"/>
      <c r="L4546" s="28" t="s">
        <v>69</v>
      </c>
      <c r="M4546" s="104" t="e">
        <f>#REF!</f>
        <v>#REF!</v>
      </c>
      <c r="N4546" s="113" t="e">
        <f>IF(M4546=0,"",CHOOSE(M4546,"7","7","7","7","7","7","7","7","7","7","手入力箇所","手入力箇所","手入力箇所","手入力箇所","手入力箇所","手入力箇所","手入力箇所","手入力箇所","手入力箇所","手入力箇所"))</f>
        <v>#REF!</v>
      </c>
    </row>
    <row r="4547" spans="1:14" ht="13.8" thickBot="1" x14ac:dyDescent="0.25">
      <c r="A4547" s="27" t="s">
        <v>63</v>
      </c>
      <c r="B4547" s="18">
        <v>4</v>
      </c>
      <c r="C4547" s="18">
        <v>5</v>
      </c>
      <c r="D4547" s="18">
        <v>7</v>
      </c>
      <c r="E4547" s="18">
        <v>8</v>
      </c>
      <c r="F4547" s="18">
        <v>11</v>
      </c>
      <c r="G4547" s="18">
        <v>16</v>
      </c>
      <c r="H4547" s="18">
        <v>22</v>
      </c>
      <c r="I4547" s="18">
        <v>26</v>
      </c>
      <c r="J4547" s="18">
        <v>31</v>
      </c>
      <c r="K4547" s="19"/>
      <c r="L4547" s="27" t="s">
        <v>63</v>
      </c>
      <c r="M4547" s="104" t="e">
        <f>#REF!</f>
        <v>#REF!</v>
      </c>
      <c r="N4547" s="113" t="e">
        <f>IF(M4547=0,"",CHOOSE(M4547,"4","5","7","8","8","11","11","11","11","11","16","16","16","16","16","16","16","16","16","16","22","22","22","22","22","22","22","22","22","22","26","26","26","26","26","26","26","26","26","26","31","31","31","31","31","31","31","31","31","31","31","手入力箇所","手入力箇所","手入力箇所","手入力箇所","手入力箇所","手入力箇所","手入力箇所","手入力箇所","手入力箇所","手入力箇所"))</f>
        <v>#REF!</v>
      </c>
    </row>
    <row r="4548" spans="1:14" ht="24.6" thickBot="1" x14ac:dyDescent="0.25">
      <c r="A4548" s="28" t="s">
        <v>70</v>
      </c>
      <c r="B4548" s="18">
        <v>5</v>
      </c>
      <c r="C4548" s="18">
        <v>6</v>
      </c>
      <c r="D4548" s="18">
        <v>7</v>
      </c>
      <c r="E4548" s="18"/>
      <c r="F4548" s="18"/>
      <c r="G4548" s="18"/>
      <c r="H4548" s="18"/>
      <c r="I4548" s="18"/>
      <c r="J4548" s="62"/>
      <c r="K4548" s="19"/>
      <c r="L4548" s="28" t="s">
        <v>70</v>
      </c>
      <c r="M4548" s="104" t="e">
        <f>#REF!</f>
        <v>#REF!</v>
      </c>
      <c r="N4548" s="113" t="e">
        <f>IF(M4548=0,"",CHOOSE(M4548,"5","6","7","手入力箇所","手入力箇所","手入力箇所","手入力箇所","手入力箇所","手入力箇所","手入力箇所","手入力箇所","手入力箇所","手入力箇所"))</f>
        <v>#REF!</v>
      </c>
    </row>
    <row r="4549" spans="1:14" ht="13.8" thickBot="1" x14ac:dyDescent="0.25">
      <c r="A4549" s="29" t="s">
        <v>71</v>
      </c>
      <c r="B4549" s="18">
        <v>3</v>
      </c>
      <c r="C4549" s="18">
        <v>6</v>
      </c>
      <c r="D4549" s="18">
        <v>19</v>
      </c>
      <c r="E4549" s="18"/>
      <c r="F4549" s="18"/>
      <c r="G4549" s="18"/>
      <c r="H4549" s="18"/>
      <c r="I4549" s="18"/>
      <c r="J4549" s="62"/>
      <c r="K4549" s="19"/>
      <c r="L4549" s="29" t="s">
        <v>71</v>
      </c>
      <c r="M4549" s="104" t="e">
        <f>#REF!</f>
        <v>#REF!</v>
      </c>
      <c r="N4549" s="113" t="e">
        <f>IF(M4549=0,"",CHOOSE(M4549,"3","6","19","手入力箇所","手入力箇所","手入力箇所","手入力箇所","手入力箇所","手入力箇所","手入力箇所","手入力箇所","手入力箇所","手入力箇所"))</f>
        <v>#REF!</v>
      </c>
    </row>
    <row r="4550" spans="1:14" ht="13.8" thickBot="1" x14ac:dyDescent="0.25">
      <c r="A4550" s="29" t="s">
        <v>72</v>
      </c>
      <c r="B4550" s="18">
        <v>1</v>
      </c>
      <c r="C4550" s="18">
        <v>3</v>
      </c>
      <c r="D4550" s="18">
        <v>5</v>
      </c>
      <c r="E4550" s="18">
        <v>9</v>
      </c>
      <c r="F4550" s="18">
        <v>26</v>
      </c>
      <c r="G4550" s="18"/>
      <c r="H4550" s="18"/>
      <c r="I4550" s="18"/>
      <c r="J4550" s="62"/>
      <c r="K4550" s="19"/>
      <c r="L4550" s="29" t="s">
        <v>72</v>
      </c>
      <c r="M4550" s="104" t="e">
        <f>#REF!</f>
        <v>#REF!</v>
      </c>
      <c r="N4550" s="113" t="e">
        <f>IF(M4550=0,"",CHOOSE(M4550,"1","3","5","9","9","26","26","26","26","26","手入力箇所","手入力箇所","手入力箇所","手入力箇所","手入力箇所","手入力箇所","手入力箇所","手入力箇所","手入力箇所","手入力箇所"))</f>
        <v>#REF!</v>
      </c>
    </row>
    <row r="4551" spans="1:14" ht="13.8" thickBot="1" x14ac:dyDescent="0.25">
      <c r="A4551" s="29" t="s">
        <v>73</v>
      </c>
      <c r="B4551" s="18">
        <v>4</v>
      </c>
      <c r="C4551" s="18">
        <v>11</v>
      </c>
      <c r="D4551" s="18">
        <v>20</v>
      </c>
      <c r="E4551" s="18">
        <v>33</v>
      </c>
      <c r="F4551" s="18"/>
      <c r="G4551" s="18"/>
      <c r="H4551" s="18"/>
      <c r="I4551" s="18"/>
      <c r="J4551" s="62"/>
      <c r="K4551" s="19"/>
      <c r="L4551" s="29" t="s">
        <v>73</v>
      </c>
      <c r="M4551" s="104" t="e">
        <f>#REF!</f>
        <v>#REF!</v>
      </c>
      <c r="N4551" s="113" t="e">
        <f>IF(M4551=0,"",CHOOSE(M4551,"4","11","20","33","33","手入力箇所","手入力箇所","手入力箇所","手入力箇所","手入力箇所","手入力箇所","手入力箇所","手入力箇所","手入力箇所","手入力箇所"))</f>
        <v>#REF!</v>
      </c>
    </row>
    <row r="4552" spans="1:14" ht="37.200000000000003" thickBot="1" x14ac:dyDescent="0.25">
      <c r="A4552" s="30" t="s">
        <v>74</v>
      </c>
      <c r="B4552" s="18">
        <v>4</v>
      </c>
      <c r="C4552" s="18">
        <v>6</v>
      </c>
      <c r="D4552" s="18">
        <v>8</v>
      </c>
      <c r="E4552" s="18">
        <v>10</v>
      </c>
      <c r="F4552" s="18">
        <v>15</v>
      </c>
      <c r="G4552" s="18">
        <v>23</v>
      </c>
      <c r="H4552" s="18">
        <v>33</v>
      </c>
      <c r="I4552" s="18"/>
      <c r="J4552" s="62"/>
      <c r="K4552" s="19"/>
      <c r="L4552" s="30" t="s">
        <v>74</v>
      </c>
      <c r="M4552" s="104" t="e">
        <f>#REF!</f>
        <v>#REF!</v>
      </c>
      <c r="N4552" s="113" t="e">
        <f>IF(M4552=0,"",CHOOSE(M4552,"4","6","8","10","10","15","15","15","15","15","23","23","23","23","23","23","23","23","23","23","33","33","33","33","33","33","33","33","33","33","手入力箇所","手入力箇所","手入力箇所","手入力箇所","手入力箇所","手入力箇所","手入力箇所","手入力箇所","手入力箇所","手入力箇所"))</f>
        <v>#REF!</v>
      </c>
    </row>
    <row r="4553" spans="1:14" ht="13.8" thickBot="1" x14ac:dyDescent="0.25">
      <c r="A4553" s="29" t="s">
        <v>75</v>
      </c>
      <c r="B4553" s="18">
        <v>6</v>
      </c>
      <c r="C4553" s="18">
        <v>14</v>
      </c>
      <c r="D4553" s="18">
        <v>25</v>
      </c>
      <c r="E4553" s="18">
        <v>39</v>
      </c>
      <c r="F4553" s="18"/>
      <c r="G4553" s="18"/>
      <c r="H4553" s="18"/>
      <c r="I4553" s="18"/>
      <c r="J4553" s="62"/>
      <c r="K4553" s="19"/>
      <c r="L4553" s="29" t="s">
        <v>75</v>
      </c>
      <c r="M4553" s="104" t="e">
        <f>#REF!</f>
        <v>#REF!</v>
      </c>
      <c r="N4553" s="113" t="e">
        <f>IF(M4553=0,"",CHOOSE(M4553,"6","14","25","39","39","手入力箇所","手入力箇所","手入力箇所","手入力箇所","手入力箇所","手入力箇所","手入力箇所","手入力箇所","手入力箇所","手入力箇所"))</f>
        <v>#REF!</v>
      </c>
    </row>
    <row r="4554" spans="1:14" ht="37.200000000000003" thickBot="1" x14ac:dyDescent="0.25">
      <c r="A4554" s="30" t="s">
        <v>76</v>
      </c>
      <c r="B4554" s="18">
        <v>2</v>
      </c>
      <c r="C4554" s="18">
        <v>3</v>
      </c>
      <c r="D4554" s="18">
        <v>6</v>
      </c>
      <c r="E4554" s="18">
        <v>9</v>
      </c>
      <c r="F4554" s="18"/>
      <c r="G4554" s="18"/>
      <c r="H4554" s="18"/>
      <c r="I4554" s="18"/>
      <c r="J4554" s="62"/>
      <c r="K4554" s="19"/>
      <c r="L4554" s="30" t="s">
        <v>76</v>
      </c>
      <c r="M4554" s="104" t="e">
        <f>#REF!</f>
        <v>#REF!</v>
      </c>
      <c r="N4554" s="113" t="e">
        <f>IF(M4554=0,"",CHOOSE(M4554,"2","3","6","9","9","手入力箇所","手入力箇所","手入力箇所","手入力箇所","手入力箇所","手入力箇所","手入力箇所","手入力箇所","手入力箇所","手入力箇所"))</f>
        <v>#REF!</v>
      </c>
    </row>
    <row r="4555" spans="1:14" ht="27" thickBot="1" x14ac:dyDescent="0.25">
      <c r="A4555" s="31" t="s">
        <v>77</v>
      </c>
      <c r="B4555" s="18">
        <v>12</v>
      </c>
      <c r="C4555" s="18">
        <v>18</v>
      </c>
      <c r="D4555" s="18">
        <v>22</v>
      </c>
      <c r="E4555" s="18">
        <v>26</v>
      </c>
      <c r="F4555" s="62"/>
      <c r="G4555" s="62"/>
      <c r="H4555" s="62"/>
      <c r="I4555" s="62"/>
      <c r="J4555" s="62"/>
      <c r="K4555" s="19"/>
      <c r="L4555" s="31" t="s">
        <v>77</v>
      </c>
      <c r="M4555" s="104" t="e">
        <f>#REF!</f>
        <v>#REF!</v>
      </c>
      <c r="N4555" s="113" t="e">
        <f>IF(M4555=0,"",CHOOSE(M4555,"12","18","22","26","26","手入力箇所","手入力箇所","手入力箇所","手入力箇所","手入力箇所","手入力箇所","手入力箇所","手入力箇所","手入力箇所","手入力箇所"))</f>
        <v>#REF!</v>
      </c>
    </row>
    <row r="4556" spans="1:14" ht="40.200000000000003" thickBot="1" x14ac:dyDescent="0.25">
      <c r="A4556" s="31" t="s">
        <v>78</v>
      </c>
      <c r="B4556" s="18">
        <v>5</v>
      </c>
      <c r="C4556" s="18">
        <v>8</v>
      </c>
      <c r="D4556" s="18">
        <v>11</v>
      </c>
      <c r="E4556" s="18">
        <v>14</v>
      </c>
      <c r="F4556" s="62"/>
      <c r="G4556" s="62"/>
      <c r="H4556" s="62"/>
      <c r="I4556" s="62"/>
      <c r="J4556" s="62"/>
      <c r="K4556" s="19"/>
      <c r="L4556" s="31" t="s">
        <v>78</v>
      </c>
      <c r="M4556" s="104" t="e">
        <f>#REF!</f>
        <v>#REF!</v>
      </c>
      <c r="N4556" s="113" t="e">
        <f>IF(M4556=0,"",CHOOSE(M4556,"5","8","11","14","14","手入力箇所","手入力箇所","手入力箇所","手入力箇所","手入力箇所","手入力箇所","手入力箇所","手入力箇所","手入力箇所","手入力箇所"))</f>
        <v>#REF!</v>
      </c>
    </row>
    <row r="4557" spans="1:14" ht="27" thickBot="1" x14ac:dyDescent="0.25">
      <c r="A4557" s="31" t="s">
        <v>79</v>
      </c>
      <c r="B4557" s="18">
        <v>6</v>
      </c>
      <c r="C4557" s="18">
        <v>11</v>
      </c>
      <c r="D4557" s="18">
        <v>16</v>
      </c>
      <c r="E4557" s="18">
        <v>21</v>
      </c>
      <c r="F4557" s="62"/>
      <c r="G4557" s="62"/>
      <c r="H4557" s="62"/>
      <c r="I4557" s="62"/>
      <c r="J4557" s="62"/>
      <c r="K4557" s="19"/>
      <c r="L4557" s="31" t="s">
        <v>79</v>
      </c>
      <c r="M4557" s="104" t="e">
        <f>#REF!</f>
        <v>#REF!</v>
      </c>
      <c r="N4557" s="113" t="e">
        <f>IF(M4557=0,"",CHOOSE(M4557,"6","11","16","21","21","手入力箇所","手入力箇所","手入力箇所","手入力箇所","手入力箇所","手入力箇所","手入力箇所","手入力箇所","手入力箇所"))</f>
        <v>#REF!</v>
      </c>
    </row>
    <row r="4558" spans="1:14" ht="40.200000000000003" thickBot="1" x14ac:dyDescent="0.25">
      <c r="A4558" s="31" t="s">
        <v>80</v>
      </c>
      <c r="B4558" s="18">
        <v>5</v>
      </c>
      <c r="C4558" s="18">
        <v>7</v>
      </c>
      <c r="D4558" s="18">
        <v>9</v>
      </c>
      <c r="E4558" s="18">
        <v>10</v>
      </c>
      <c r="F4558" s="62"/>
      <c r="G4558" s="62"/>
      <c r="H4558" s="62"/>
      <c r="I4558" s="62"/>
      <c r="J4558" s="62"/>
      <c r="K4558" s="19"/>
      <c r="L4558" s="31" t="s">
        <v>80</v>
      </c>
      <c r="M4558" s="104" t="e">
        <f>#REF!</f>
        <v>#REF!</v>
      </c>
      <c r="N4558" s="113" t="e">
        <f>IF(M4558=0,"",CHOOSE(M4558,"5","7","9","10","10","手入力箇所","手入力箇所","手入力箇所","手入力箇所","手入力箇所","手入力箇所","手入力箇所","手入力箇所","手入力箇所"))</f>
        <v>#REF!</v>
      </c>
    </row>
    <row r="4559" spans="1:14" ht="40.200000000000003" thickBot="1" x14ac:dyDescent="0.25">
      <c r="A4559" s="31" t="s">
        <v>81</v>
      </c>
      <c r="B4559" s="18">
        <v>9</v>
      </c>
      <c r="C4559" s="18">
        <v>14</v>
      </c>
      <c r="D4559" s="62"/>
      <c r="E4559" s="62"/>
      <c r="F4559" s="62"/>
      <c r="G4559" s="62"/>
      <c r="H4559" s="62"/>
      <c r="I4559" s="62"/>
      <c r="J4559" s="62"/>
      <c r="K4559" s="19"/>
      <c r="L4559" s="31" t="s">
        <v>81</v>
      </c>
      <c r="M4559" s="104" t="e">
        <f>#REF!</f>
        <v>#REF!</v>
      </c>
      <c r="N4559" s="113" t="e">
        <f>IF(M4559=0,"",CHOOSE(M4559,"9","14","手入力箇所","手入力箇所","手入力箇所","手入力箇所","手入力箇所","手入力箇所","手入力箇所","手入力箇所","手入力箇所","手入力箇所"))</f>
        <v>#REF!</v>
      </c>
    </row>
    <row r="4560" spans="1:14" ht="13.8" thickBot="1" x14ac:dyDescent="0.25">
      <c r="A4560" s="31" t="s">
        <v>82</v>
      </c>
      <c r="B4560" s="18">
        <v>3</v>
      </c>
      <c r="C4560" s="18">
        <v>4</v>
      </c>
      <c r="D4560" s="18">
        <v>4</v>
      </c>
      <c r="E4560" s="18">
        <v>5</v>
      </c>
      <c r="F4560" s="18">
        <v>6</v>
      </c>
      <c r="G4560" s="18">
        <v>8</v>
      </c>
      <c r="H4560" s="18">
        <v>9</v>
      </c>
      <c r="I4560" s="18">
        <v>11</v>
      </c>
      <c r="J4560" s="18">
        <v>12</v>
      </c>
      <c r="K4560" s="19"/>
      <c r="L4560" s="31" t="s">
        <v>82</v>
      </c>
      <c r="M4560" s="104" t="e">
        <f>#REF!</f>
        <v>#REF!</v>
      </c>
      <c r="N4560" s="113" t="e">
        <f>IF(M4560=0,"",CHOOSE(M4560,"3","4","4","5","5","6","6","6","6","6","8","8","8","8","8","8","8","8","8","8","9","9","9","9","9","9","9","9","9","9","11","11","11","11","11","11","11","11","11","11","12","12","12","12","12","12","12","12","12","12","12","手入力箇所","手入力箇所","手入力箇所","手入力箇所","手入力箇所","手入力箇所","手入力箇所","手入力箇所","手入力箇所","手入力箇所"))</f>
        <v>#REF!</v>
      </c>
    </row>
    <row r="4561" spans="1:14" ht="13.8" thickBot="1" x14ac:dyDescent="0.25">
      <c r="A4561" s="31" t="s">
        <v>83</v>
      </c>
      <c r="B4561" s="18">
        <v>3</v>
      </c>
      <c r="C4561" s="18">
        <v>4</v>
      </c>
      <c r="D4561" s="18">
        <v>4</v>
      </c>
      <c r="E4561" s="18">
        <v>5</v>
      </c>
      <c r="F4561" s="18">
        <v>6</v>
      </c>
      <c r="G4561" s="18">
        <v>8</v>
      </c>
      <c r="H4561" s="18">
        <v>10</v>
      </c>
      <c r="I4561" s="18">
        <v>12</v>
      </c>
      <c r="J4561" s="18">
        <v>13</v>
      </c>
      <c r="K4561" s="19"/>
      <c r="L4561" s="31" t="s">
        <v>83</v>
      </c>
      <c r="M4561" s="104" t="e">
        <f>#REF!</f>
        <v>#REF!</v>
      </c>
      <c r="N4561" s="113" t="e">
        <f>IF(M4561=0,"",CHOOSE(M4561,"3","4","4","5","5","6","6","6","6","6","8","8","8","8","8","8","8","8","8","8","10","10","10","10","10","10","10","10","10","10","12","12","12","12","12","12","12","12","12","12","13","13","13","13","13","13","13","13","13","13","13","手入力箇所","手入力箇所","手入力箇所","手入力箇所","手入力箇所","手入力箇所","手入力箇所","手入力箇所","手入力箇所","手入力箇所"))</f>
        <v>#REF!</v>
      </c>
    </row>
    <row r="4562" spans="1:14" ht="27" thickBot="1" x14ac:dyDescent="0.25">
      <c r="A4562" s="32" t="s">
        <v>84</v>
      </c>
      <c r="B4562" s="20">
        <v>1</v>
      </c>
      <c r="C4562" s="20">
        <v>2</v>
      </c>
      <c r="D4562" s="20">
        <v>3</v>
      </c>
      <c r="E4562" s="20">
        <v>4</v>
      </c>
      <c r="F4562" s="20">
        <v>8</v>
      </c>
      <c r="G4562" s="20">
        <v>19</v>
      </c>
      <c r="H4562" s="63"/>
      <c r="I4562" s="63"/>
      <c r="J4562" s="63"/>
      <c r="K4562" s="21"/>
      <c r="L4562" s="32" t="s">
        <v>84</v>
      </c>
      <c r="M4562" s="104" t="e">
        <f>#REF!</f>
        <v>#REF!</v>
      </c>
      <c r="N4562" s="113" t="e">
        <f>IF(M4562=0,"",CHOOSE(M4562,"1","2","3","4","4","8","8","8","8","8","19","19","19","19","19","19","19","19","19","19","手入力箇所","手入力箇所","手入力箇所","手入力箇所","手入力箇所","手入力箇所","手入力箇所","手入力箇所","手入力箇所","手入力箇所"))</f>
        <v>#REF!</v>
      </c>
    </row>
    <row r="4563" spans="1:14" ht="13.8" thickBot="1" x14ac:dyDescent="0.25"/>
    <row r="4564" spans="1:14" ht="13.8" thickBot="1" x14ac:dyDescent="0.25">
      <c r="A4564" s="686" t="e">
        <f>A4537</f>
        <v>#REF!</v>
      </c>
      <c r="B4564" s="686"/>
      <c r="C4564" s="686"/>
      <c r="D4564" s="687" t="s">
        <v>193</v>
      </c>
      <c r="E4564" s="687"/>
      <c r="F4564" s="687"/>
      <c r="G4564" s="687"/>
      <c r="H4564" s="687"/>
      <c r="I4564" s="687"/>
      <c r="J4564" s="687"/>
      <c r="K4564" s="687"/>
      <c r="L4564" s="687"/>
      <c r="M4564" s="687"/>
      <c r="N4564" s="687"/>
    </row>
    <row r="4565" spans="1:14" ht="13.8" thickBot="1" x14ac:dyDescent="0.25">
      <c r="A4565" s="105"/>
      <c r="B4565" s="33">
        <v>1</v>
      </c>
      <c r="C4565" s="24">
        <v>2</v>
      </c>
      <c r="D4565" s="24">
        <v>3</v>
      </c>
      <c r="E4565" s="24" t="s">
        <v>58</v>
      </c>
      <c r="F4565" s="24" t="s">
        <v>59</v>
      </c>
      <c r="G4565" s="24" t="s">
        <v>60</v>
      </c>
      <c r="H4565" s="24" t="s">
        <v>61</v>
      </c>
      <c r="I4565" s="24" t="s">
        <v>62</v>
      </c>
      <c r="J4565" s="24" t="s">
        <v>194</v>
      </c>
      <c r="K4565" s="102" t="s">
        <v>85</v>
      </c>
      <c r="L4565" s="105" t="s">
        <v>189</v>
      </c>
      <c r="M4565" s="105" t="s">
        <v>188</v>
      </c>
      <c r="N4565" s="105" t="s">
        <v>51</v>
      </c>
    </row>
    <row r="4566" spans="1:14" ht="13.8" thickBot="1" x14ac:dyDescent="0.25">
      <c r="A4566" s="26" t="s">
        <v>56</v>
      </c>
      <c r="B4566" s="22">
        <v>16</v>
      </c>
      <c r="C4566" s="22">
        <v>25</v>
      </c>
      <c r="D4566" s="22">
        <v>32</v>
      </c>
      <c r="E4566" s="22">
        <v>38</v>
      </c>
      <c r="F4566" s="22">
        <v>56</v>
      </c>
      <c r="G4566" s="22">
        <v>87</v>
      </c>
      <c r="H4566" s="22">
        <v>121</v>
      </c>
      <c r="I4566" s="22"/>
      <c r="J4566" s="23"/>
      <c r="K4566" s="68"/>
      <c r="L4566" s="107" t="s">
        <v>56</v>
      </c>
      <c r="M4566" s="103" t="e">
        <f>#REF!</f>
        <v>#REF!</v>
      </c>
      <c r="N4566" s="103" t="e">
        <f>IF(M4566=0,"",CHOOSE(M4566,"16","25","32","38","38","56","56","56","56","56","87","87","87","87","87","87","87","87","87","87","121","121","121","121","121","121","121","121","121","121","手入力箇所","手入力箇所","手入力箇所","手入力箇所","手入力箇所","手入力箇所","手入力箇所","手入力箇所","手入力箇所","手入力箇所"))</f>
        <v>#REF!</v>
      </c>
    </row>
    <row r="4567" spans="1:14" ht="13.8" thickBot="1" x14ac:dyDescent="0.25">
      <c r="A4567" s="27" t="s">
        <v>57</v>
      </c>
      <c r="B4567" s="18">
        <v>25</v>
      </c>
      <c r="C4567" s="18">
        <v>33</v>
      </c>
      <c r="D4567" s="18">
        <v>40</v>
      </c>
      <c r="E4567" s="18">
        <v>45</v>
      </c>
      <c r="F4567" s="18">
        <v>58</v>
      </c>
      <c r="G4567" s="18">
        <v>79</v>
      </c>
      <c r="H4567" s="18"/>
      <c r="I4567" s="18"/>
      <c r="J4567" s="62"/>
      <c r="K4567" s="69"/>
      <c r="L4567" s="107" t="s">
        <v>57</v>
      </c>
      <c r="M4567" s="103" t="e">
        <f>#REF!</f>
        <v>#REF!</v>
      </c>
      <c r="N4567" s="103" t="e">
        <f>IF(M4567=0,"",CHOOSE(M4567,"25","33","40","45","45","58","58","58","58","58","79","79","79","79","79","79","79","79","79","79","手入力箇所","手入力箇所","手入力箇所","手入力箇所","手入力箇所","手入力箇所","手入力箇所","手入力箇所","手入力箇所","手入力箇所"))</f>
        <v>#REF!</v>
      </c>
    </row>
    <row r="4568" spans="1:14" ht="48.6" thickBot="1" x14ac:dyDescent="0.25">
      <c r="A4568" s="28" t="s">
        <v>64</v>
      </c>
      <c r="B4568" s="18">
        <v>32</v>
      </c>
      <c r="C4568" s="18"/>
      <c r="D4568" s="18"/>
      <c r="E4568" s="18"/>
      <c r="F4568" s="18"/>
      <c r="G4568" s="18"/>
      <c r="H4568" s="18"/>
      <c r="I4568" s="18"/>
      <c r="J4568" s="62"/>
      <c r="K4568" s="69"/>
      <c r="L4568" s="108" t="s">
        <v>64</v>
      </c>
      <c r="M4568" s="103" t="e">
        <f>#REF!</f>
        <v>#REF!</v>
      </c>
      <c r="N4568" s="103" t="e">
        <f>IF(M4568=0,"",CHOOSE(M4568,"32","手入力箇所","手入力箇所","手入力箇所","手入力箇所","手入力箇所","手入力箇所","手入力箇所","手入力箇所","手入力箇所","手入力箇所"))</f>
        <v>#REF!</v>
      </c>
    </row>
    <row r="4569" spans="1:14" ht="48.6" thickBot="1" x14ac:dyDescent="0.25">
      <c r="A4569" s="28" t="s">
        <v>65</v>
      </c>
      <c r="B4569" s="18">
        <v>36</v>
      </c>
      <c r="C4569" s="18"/>
      <c r="D4569" s="18"/>
      <c r="E4569" s="18"/>
      <c r="F4569" s="18"/>
      <c r="G4569" s="18"/>
      <c r="H4569" s="18"/>
      <c r="I4569" s="18"/>
      <c r="J4569" s="62"/>
      <c r="K4569" s="69"/>
      <c r="L4569" s="108" t="s">
        <v>65</v>
      </c>
      <c r="M4569" s="103" t="e">
        <f>#REF!</f>
        <v>#REF!</v>
      </c>
      <c r="N4569" s="103" t="e">
        <f>IF(M4569=0,"",CHOOSE(M4569,"36","手入力箇所","手入力箇所","手入力箇所","手入力箇所","手入力箇所","手入力箇所","手入力箇所","手入力箇所","手入力箇所","手入力箇所"))</f>
        <v>#REF!</v>
      </c>
    </row>
    <row r="4570" spans="1:14" ht="24.6" thickBot="1" x14ac:dyDescent="0.25">
      <c r="A4570" s="28" t="s">
        <v>66</v>
      </c>
      <c r="B4570" s="18">
        <v>24</v>
      </c>
      <c r="C4570" s="18">
        <v>30</v>
      </c>
      <c r="D4570" s="18">
        <v>33</v>
      </c>
      <c r="E4570" s="18">
        <v>35</v>
      </c>
      <c r="F4570" s="18">
        <v>42</v>
      </c>
      <c r="G4570" s="18"/>
      <c r="H4570" s="18"/>
      <c r="I4570" s="18"/>
      <c r="J4570" s="62"/>
      <c r="K4570" s="69"/>
      <c r="L4570" s="108" t="s">
        <v>66</v>
      </c>
      <c r="M4570" s="103" t="e">
        <f>#REF!</f>
        <v>#REF!</v>
      </c>
      <c r="N4570" s="103" t="e">
        <f>IF(M4570=0,"",CHOOSE(M4570,"24","30","33","35","35","42","42","42","42","42","手入力箇所","手入力箇所","手入力箇所","手入力箇所","手入力箇所","手入力箇所","手入力箇所","手入力箇所","手入力箇所","手入力箇所"))</f>
        <v>#REF!</v>
      </c>
    </row>
    <row r="4571" spans="1:14" ht="36.6" thickBot="1" x14ac:dyDescent="0.25">
      <c r="A4571" s="28" t="s">
        <v>67</v>
      </c>
      <c r="B4571" s="18">
        <v>7</v>
      </c>
      <c r="C4571" s="18">
        <v>12</v>
      </c>
      <c r="D4571" s="18">
        <v>16</v>
      </c>
      <c r="E4571" s="18">
        <v>19</v>
      </c>
      <c r="F4571" s="18"/>
      <c r="G4571" s="18"/>
      <c r="H4571" s="18"/>
      <c r="I4571" s="18"/>
      <c r="J4571" s="62"/>
      <c r="K4571" s="69"/>
      <c r="L4571" s="108" t="s">
        <v>67</v>
      </c>
      <c r="M4571" s="103" t="e">
        <f>#REF!</f>
        <v>#REF!</v>
      </c>
      <c r="N4571" s="103" t="e">
        <f>IF(M4571=0,"",CHOOSE(M4571,"7","12","16","19","19","手入力箇所","手入力箇所","手入力箇所","手入力箇所","手入力箇所","手入力箇所","手入力箇所","手入力箇所","手入力箇所","手入力箇所"))</f>
        <v>#REF!</v>
      </c>
    </row>
    <row r="4572" spans="1:14" ht="24.6" thickBot="1" x14ac:dyDescent="0.25">
      <c r="A4572" s="28" t="s">
        <v>68</v>
      </c>
      <c r="B4572" s="18">
        <v>21</v>
      </c>
      <c r="C4572" s="18">
        <v>35</v>
      </c>
      <c r="D4572" s="18">
        <v>48</v>
      </c>
      <c r="E4572" s="18">
        <v>59</v>
      </c>
      <c r="F4572" s="18">
        <v>94</v>
      </c>
      <c r="G4572" s="18">
        <v>159</v>
      </c>
      <c r="H4572" s="18">
        <v>235</v>
      </c>
      <c r="I4572" s="18"/>
      <c r="J4572" s="62"/>
      <c r="K4572" s="69"/>
      <c r="L4572" s="108" t="s">
        <v>68</v>
      </c>
      <c r="M4572" s="103" t="e">
        <f>#REF!</f>
        <v>#REF!</v>
      </c>
      <c r="N4572" s="103" t="e">
        <f>IF(M4572=0,"",CHOOSE(M4572,"21","35","48","59","59","94","94","94","94","94","159","159","159","159","159","159","159","159","159","159","235","235","235","235","235","235","235","235","235","235","手入力箇所","手入力箇所","手入力箇所","手入力箇所","手入力箇所","手入力箇所","手入力箇所","手入力箇所","手入力箇所","手入力箇所"))</f>
        <v>#REF!</v>
      </c>
    </row>
    <row r="4573" spans="1:14" ht="36.6" thickBot="1" x14ac:dyDescent="0.25">
      <c r="A4573" s="28" t="s">
        <v>69</v>
      </c>
      <c r="B4573" s="18">
        <v>22</v>
      </c>
      <c r="C4573" s="18">
        <v>26</v>
      </c>
      <c r="D4573" s="18">
        <v>28</v>
      </c>
      <c r="E4573" s="18">
        <v>29</v>
      </c>
      <c r="F4573" s="18">
        <v>34</v>
      </c>
      <c r="G4573" s="18"/>
      <c r="H4573" s="18"/>
      <c r="I4573" s="18"/>
      <c r="J4573" s="62"/>
      <c r="K4573" s="69"/>
      <c r="L4573" s="108" t="s">
        <v>69</v>
      </c>
      <c r="M4573" s="103" t="e">
        <f>#REF!</f>
        <v>#REF!</v>
      </c>
      <c r="N4573" s="103" t="e">
        <f>IF(M4573=0,"",CHOOSE(M4573,"22","26","28","29","29","34","34","34","34","34","手入力箇所","手入力箇所","手入力箇所","手入力箇所","手入力箇所","手入力箇所","手入力箇所","手入力箇所","手入力箇所","手入力箇所"))</f>
        <v>#REF!</v>
      </c>
    </row>
    <row r="4574" spans="1:14" ht="13.8" thickBot="1" x14ac:dyDescent="0.25">
      <c r="A4574" s="27" t="s">
        <v>63</v>
      </c>
      <c r="B4574" s="18">
        <v>21</v>
      </c>
      <c r="C4574" s="18">
        <v>33</v>
      </c>
      <c r="D4574" s="18">
        <v>46</v>
      </c>
      <c r="E4574" s="18">
        <v>56</v>
      </c>
      <c r="F4574" s="18">
        <v>89</v>
      </c>
      <c r="G4574" s="18">
        <v>151</v>
      </c>
      <c r="H4574" s="18">
        <v>224</v>
      </c>
      <c r="I4574" s="18">
        <v>289</v>
      </c>
      <c r="J4574" s="18">
        <v>350</v>
      </c>
      <c r="K4574" s="69"/>
      <c r="L4574" s="107" t="s">
        <v>63</v>
      </c>
      <c r="M4574" s="103" t="e">
        <f>#REF!</f>
        <v>#REF!</v>
      </c>
      <c r="N4574" s="103" t="e">
        <f>IF(M4574=0,"",CHOOSE(M4574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575" spans="1:14" ht="24.6" thickBot="1" x14ac:dyDescent="0.25">
      <c r="A4575" s="34" t="s">
        <v>70</v>
      </c>
      <c r="B4575" s="35">
        <v>13</v>
      </c>
      <c r="C4575" s="35">
        <v>33</v>
      </c>
      <c r="D4575" s="35">
        <v>59</v>
      </c>
      <c r="E4575" s="35"/>
      <c r="F4575" s="35"/>
      <c r="G4575" s="35"/>
      <c r="H4575" s="35"/>
      <c r="I4575" s="35"/>
      <c r="J4575" s="36"/>
      <c r="K4575" s="67"/>
      <c r="L4575" s="108" t="s">
        <v>70</v>
      </c>
      <c r="M4575" s="103" t="e">
        <f>#REF!</f>
        <v>#REF!</v>
      </c>
      <c r="N4575" s="103" t="e">
        <f>IF(M4575=0,"",CHOOSE(M4575,"13","33","59","手入力箇所","手入力箇所","手入力箇所","手入力箇所","手入力箇所","手入力箇所","手入力箇所","手入力箇所","手入力箇所","手入力箇所"))</f>
        <v>#REF!</v>
      </c>
    </row>
    <row r="4576" spans="1:14" ht="13.8" thickBot="1" x14ac:dyDescent="0.25">
      <c r="A4576" s="37" t="s">
        <v>71</v>
      </c>
      <c r="B4576" s="17">
        <v>23</v>
      </c>
      <c r="C4576" s="17">
        <v>39</v>
      </c>
      <c r="D4576" s="17">
        <v>97</v>
      </c>
      <c r="E4576" s="17"/>
      <c r="F4576" s="17"/>
      <c r="G4576" s="17"/>
      <c r="H4576" s="17"/>
      <c r="I4576" s="17"/>
      <c r="J4576" s="64"/>
      <c r="K4576" s="70"/>
      <c r="L4576" s="109" t="s">
        <v>71</v>
      </c>
      <c r="M4576" s="103" t="e">
        <f>#REF!</f>
        <v>#REF!</v>
      </c>
      <c r="N4576" s="103" t="e">
        <f>IF(M4576=0,"",CHOOSE(M4576,"23","39","97","手入力箇所","手入力箇所","手入力箇所","手入力箇所","手入力箇所","手入力箇所","手入力箇所","手入力箇所","手入力箇所","手入力箇所"))</f>
        <v>#REF!</v>
      </c>
    </row>
    <row r="4577" spans="1:14" ht="13.8" thickBot="1" x14ac:dyDescent="0.25">
      <c r="A4577" s="29" t="s">
        <v>72</v>
      </c>
      <c r="B4577" s="18">
        <v>21</v>
      </c>
      <c r="C4577" s="18">
        <v>37</v>
      </c>
      <c r="D4577" s="18">
        <v>58</v>
      </c>
      <c r="E4577" s="18">
        <v>76</v>
      </c>
      <c r="F4577" s="18">
        <v>137</v>
      </c>
      <c r="G4577" s="18"/>
      <c r="H4577" s="18"/>
      <c r="I4577" s="18"/>
      <c r="J4577" s="62"/>
      <c r="K4577" s="69"/>
      <c r="L4577" s="109" t="s">
        <v>72</v>
      </c>
      <c r="M4577" s="103" t="e">
        <f>#REF!</f>
        <v>#REF!</v>
      </c>
      <c r="N4577" s="103" t="e">
        <f>IF(M4577=0,"",CHOOSE(M4577,"21","37","58","76","76","137","137","137","137","137","手入力箇所","手入力箇所","手入力箇所","手入力箇所","手入力箇所","手入力箇所","手入力箇所","手入力箇所","手入力箇所","手入力箇所"))</f>
        <v>#REF!</v>
      </c>
    </row>
    <row r="4578" spans="1:14" ht="13.8" thickBot="1" x14ac:dyDescent="0.25">
      <c r="A4578" s="29" t="s">
        <v>73</v>
      </c>
      <c r="B4578" s="18">
        <v>48</v>
      </c>
      <c r="C4578" s="18">
        <v>93</v>
      </c>
      <c r="D4578" s="18">
        <v>138</v>
      </c>
      <c r="E4578" s="18">
        <v>183</v>
      </c>
      <c r="F4578" s="18"/>
      <c r="G4578" s="18"/>
      <c r="H4578" s="18"/>
      <c r="I4578" s="18"/>
      <c r="J4578" s="62"/>
      <c r="K4578" s="69"/>
      <c r="L4578" s="109" t="s">
        <v>73</v>
      </c>
      <c r="M4578" s="103" t="e">
        <f>#REF!</f>
        <v>#REF!</v>
      </c>
      <c r="N4578" s="103" t="e">
        <f>IF(M4578=0,"",CHOOSE(M4578,"48","93","138","183","183","手入力箇所","手入力箇所","手入力箇所","手入力箇所","手入力箇所","手入力箇所","手入力箇所","手入力箇所","手入力箇所","手入力箇所"))</f>
        <v>#REF!</v>
      </c>
    </row>
    <row r="4579" spans="1:14" ht="37.200000000000003" thickBot="1" x14ac:dyDescent="0.25">
      <c r="A4579" s="30" t="s">
        <v>74</v>
      </c>
      <c r="B4579" s="18">
        <v>13</v>
      </c>
      <c r="C4579" s="18">
        <v>26</v>
      </c>
      <c r="D4579" s="18">
        <v>40</v>
      </c>
      <c r="E4579" s="18">
        <v>55</v>
      </c>
      <c r="F4579" s="18">
        <v>107</v>
      </c>
      <c r="G4579" s="18">
        <v>224</v>
      </c>
      <c r="H4579" s="18">
        <v>386</v>
      </c>
      <c r="I4579" s="18"/>
      <c r="J4579" s="62"/>
      <c r="K4579" s="69"/>
      <c r="L4579" s="110" t="s">
        <v>74</v>
      </c>
      <c r="M4579" s="103" t="e">
        <f>#REF!</f>
        <v>#REF!</v>
      </c>
      <c r="N4579" s="103" t="e">
        <f>IF(M4579=0,"",CHOOSE(M4579,"13","26","40","55","55","107","107","107","107","107","224","224","224","224","224","224","224","224","224","224","386","386","386","386","386","386","386","386","386","386","手入力箇所","手入力箇所","手入力箇所","手入力箇所","手入力箇所","手入力箇所","手入力箇所","手入力箇所","手入力箇所","手入力箇所"))</f>
        <v>#REF!</v>
      </c>
    </row>
    <row r="4580" spans="1:14" ht="13.8" thickBot="1" x14ac:dyDescent="0.25">
      <c r="A4580" s="29" t="s">
        <v>75</v>
      </c>
      <c r="B4580" s="18">
        <v>36</v>
      </c>
      <c r="C4580" s="18">
        <v>98</v>
      </c>
      <c r="D4580" s="18">
        <v>173</v>
      </c>
      <c r="E4580" s="18">
        <v>274</v>
      </c>
      <c r="F4580" s="18"/>
      <c r="G4580" s="18"/>
      <c r="H4580" s="18"/>
      <c r="I4580" s="18"/>
      <c r="J4580" s="62"/>
      <c r="K4580" s="69"/>
      <c r="L4580" s="109" t="s">
        <v>75</v>
      </c>
      <c r="M4580" s="103" t="e">
        <f>#REF!</f>
        <v>#REF!</v>
      </c>
      <c r="N4580" s="103" t="e">
        <f>IF(M4580=0,"",CHOOSE(M4580,"36","98","173","274","274","手入力箇所","手入力箇所","手入力箇所","手入力箇所","手入力箇所","手入力箇所","手入力箇所","手入力箇所","手入力箇所","手入力箇所"))</f>
        <v>#REF!</v>
      </c>
    </row>
    <row r="4581" spans="1:14" ht="37.200000000000003" thickBot="1" x14ac:dyDescent="0.25">
      <c r="A4581" s="30" t="s">
        <v>76</v>
      </c>
      <c r="B4581" s="18">
        <v>127</v>
      </c>
      <c r="C4581" s="18">
        <v>127</v>
      </c>
      <c r="D4581" s="18">
        <v>127</v>
      </c>
      <c r="E4581" s="18">
        <v>127</v>
      </c>
      <c r="F4581" s="18"/>
      <c r="G4581" s="18"/>
      <c r="H4581" s="18"/>
      <c r="I4581" s="18"/>
      <c r="J4581" s="62"/>
      <c r="K4581" s="69"/>
      <c r="L4581" s="110" t="s">
        <v>76</v>
      </c>
      <c r="M4581" s="103" t="e">
        <f>#REF!</f>
        <v>#REF!</v>
      </c>
      <c r="N4581" s="103" t="e">
        <f>IF(M4581=0,"",CHOOSE(M4581,"127","127","127","127","127","手入力箇所","手入力箇所","手入力箇所","手入力箇所","手入力箇所","手入力箇所","手入力箇所","手入力箇所","手入力箇所","手入力箇所"))</f>
        <v>#REF!</v>
      </c>
    </row>
    <row r="4582" spans="1:14" ht="27" thickBot="1" x14ac:dyDescent="0.25">
      <c r="A4582" s="31" t="s">
        <v>77</v>
      </c>
      <c r="B4582" s="18">
        <v>42</v>
      </c>
      <c r="C4582" s="18">
        <v>90</v>
      </c>
      <c r="D4582" s="18">
        <v>141</v>
      </c>
      <c r="E4582" s="18">
        <v>193</v>
      </c>
      <c r="F4582" s="62"/>
      <c r="G4582" s="62"/>
      <c r="H4582" s="62"/>
      <c r="I4582" s="62"/>
      <c r="J4582" s="62"/>
      <c r="K4582" s="69"/>
      <c r="L4582" s="111" t="s">
        <v>77</v>
      </c>
      <c r="M4582" s="103" t="e">
        <f>#REF!</f>
        <v>#REF!</v>
      </c>
      <c r="N4582" s="103" t="e">
        <f>IF(M4582=0,"",CHOOSE(M4582,"42","90","141","193","1936","手入力箇所","手入力箇所","手入力箇所","手入力箇所","手入力箇所","手入力箇所","手入力箇所","手入力箇所","手入力箇所","手入力箇所"))</f>
        <v>#REF!</v>
      </c>
    </row>
    <row r="4583" spans="1:14" ht="40.200000000000003" thickBot="1" x14ac:dyDescent="0.25">
      <c r="A4583" s="31" t="s">
        <v>78</v>
      </c>
      <c r="B4583" s="18">
        <v>24</v>
      </c>
      <c r="C4583" s="18">
        <v>43</v>
      </c>
      <c r="D4583" s="18">
        <v>61</v>
      </c>
      <c r="E4583" s="18">
        <v>76</v>
      </c>
      <c r="F4583" s="62"/>
      <c r="G4583" s="62"/>
      <c r="H4583" s="62"/>
      <c r="I4583" s="62"/>
      <c r="J4583" s="62"/>
      <c r="K4583" s="69"/>
      <c r="L4583" s="111" t="s">
        <v>78</v>
      </c>
      <c r="M4583" s="103" t="e">
        <f>#REF!</f>
        <v>#REF!</v>
      </c>
      <c r="N4583" s="103" t="e">
        <f>IF(M4583=0,"",CHOOSE(M4583,"24","43","61","76","76","手入力箇所","手入力箇所","手入力箇所","手入力箇所","手入力箇所","手入力箇所","手入力箇所","手入力箇所","手入力箇所","手入力箇所"))</f>
        <v>#REF!</v>
      </c>
    </row>
    <row r="4584" spans="1:14" ht="27" thickBot="1" x14ac:dyDescent="0.25">
      <c r="A4584" s="31" t="s">
        <v>79</v>
      </c>
      <c r="B4584" s="18">
        <v>54</v>
      </c>
      <c r="C4584" s="18">
        <v>77</v>
      </c>
      <c r="D4584" s="18">
        <v>94</v>
      </c>
      <c r="E4584" s="18">
        <v>107</v>
      </c>
      <c r="F4584" s="62"/>
      <c r="G4584" s="62"/>
      <c r="H4584" s="62"/>
      <c r="I4584" s="62"/>
      <c r="J4584" s="62"/>
      <c r="K4584" s="69"/>
      <c r="L4584" s="111" t="s">
        <v>79</v>
      </c>
      <c r="M4584" s="103" t="e">
        <f>#REF!</f>
        <v>#REF!</v>
      </c>
      <c r="N4584" s="103" t="e">
        <f>IF(M4584=0,"",CHOOSE(M4584,"54","77","94","107","107","手入力箇所","手入力箇所","手入力箇所","手入力箇所","手入力箇所","手入力箇所","手入力箇所","手入力箇所","手入力箇所","手入力箇所"))</f>
        <v>#REF!</v>
      </c>
    </row>
    <row r="4585" spans="1:14" ht="40.200000000000003" thickBot="1" x14ac:dyDescent="0.25">
      <c r="A4585" s="31" t="s">
        <v>80</v>
      </c>
      <c r="B4585" s="18">
        <v>49</v>
      </c>
      <c r="C4585" s="18">
        <v>53</v>
      </c>
      <c r="D4585" s="18">
        <v>55</v>
      </c>
      <c r="E4585" s="18">
        <v>56</v>
      </c>
      <c r="F4585" s="62"/>
      <c r="G4585" s="62"/>
      <c r="H4585" s="62"/>
      <c r="I4585" s="62"/>
      <c r="J4585" s="62"/>
      <c r="K4585" s="69"/>
      <c r="L4585" s="111" t="s">
        <v>80</v>
      </c>
      <c r="M4585" s="103" t="e">
        <f>#REF!</f>
        <v>#REF!</v>
      </c>
      <c r="N4585" s="103" t="e">
        <f>IF(M4585=0,"",CHOOSE(M4585,"49","53","55","56","56","手入力箇所","手入力箇所","手入力箇所","手入力箇所","手入力箇所","手入力箇所","手入力箇所","手入力箇所","手入力箇所","手入力箇所"))</f>
        <v>#REF!</v>
      </c>
    </row>
    <row r="4586" spans="1:14" ht="40.200000000000003" thickBot="1" x14ac:dyDescent="0.25">
      <c r="A4586" s="38" t="s">
        <v>81</v>
      </c>
      <c r="B4586" s="35">
        <v>232</v>
      </c>
      <c r="C4586" s="35">
        <v>232</v>
      </c>
      <c r="D4586" s="36"/>
      <c r="E4586" s="36"/>
      <c r="F4586" s="36"/>
      <c r="G4586" s="36"/>
      <c r="H4586" s="36"/>
      <c r="I4586" s="36"/>
      <c r="J4586" s="36"/>
      <c r="K4586" s="67"/>
      <c r="L4586" s="111" t="s">
        <v>81</v>
      </c>
      <c r="M4586" s="103" t="e">
        <f>#REF!</f>
        <v>#REF!</v>
      </c>
      <c r="N4586" s="103" t="e">
        <f>IF(M4586=0,"",CHOOSE(M4586,"232","232","手入力箇所","手入力箇所","手入力箇所","手入力箇所","手入力箇所","手入力箇所","手入力箇所","手入力箇所","手入力箇所","手入力箇所"))</f>
        <v>#REF!</v>
      </c>
    </row>
    <row r="4587" spans="1:14" ht="13.8" thickBot="1" x14ac:dyDescent="0.25">
      <c r="A4587" s="39" t="s">
        <v>82</v>
      </c>
      <c r="B4587" s="17">
        <v>6</v>
      </c>
      <c r="C4587" s="17">
        <v>9</v>
      </c>
      <c r="D4587" s="17">
        <v>11</v>
      </c>
      <c r="E4587" s="17">
        <v>13</v>
      </c>
      <c r="F4587" s="17">
        <v>18</v>
      </c>
      <c r="G4587" s="17">
        <v>26</v>
      </c>
      <c r="H4587" s="17">
        <v>35</v>
      </c>
      <c r="I4587" s="17">
        <v>43</v>
      </c>
      <c r="J4587" s="17">
        <v>49</v>
      </c>
      <c r="K4587" s="70"/>
      <c r="L4587" s="111" t="s">
        <v>82</v>
      </c>
      <c r="M4587" s="103" t="e">
        <f>#REF!</f>
        <v>#REF!</v>
      </c>
      <c r="N4587" s="103" t="e">
        <f>IF(M4587=0,"",CHOOSE(M4587,"6","9","11","13","13","18","18","18","18","18","26","26","26","26","26","26","26","26","26","26","35","35","35","35","35","35","35","35","35","35","43","43","43","43","43","43","43","43","43","43","49","49","49","49","49","49","49","49","49","49","手入力箇所","手入力箇所","手入力箇所","手入力箇所","手入力箇所","手入力箇所","手入力箇所","手入力箇所","手入力箇所","手入力箇所"))</f>
        <v>#REF!</v>
      </c>
    </row>
    <row r="4588" spans="1:14" ht="13.8" thickBot="1" x14ac:dyDescent="0.25">
      <c r="A4588" s="31" t="s">
        <v>83</v>
      </c>
      <c r="B4588" s="18">
        <v>6</v>
      </c>
      <c r="C4588" s="18">
        <v>10</v>
      </c>
      <c r="D4588" s="18">
        <v>14</v>
      </c>
      <c r="E4588" s="18">
        <v>17</v>
      </c>
      <c r="F4588" s="18">
        <v>29</v>
      </c>
      <c r="G4588" s="18">
        <v>50</v>
      </c>
      <c r="H4588" s="18">
        <v>76</v>
      </c>
      <c r="I4588" s="18">
        <v>100</v>
      </c>
      <c r="J4588" s="18">
        <v>123</v>
      </c>
      <c r="K4588" s="69"/>
      <c r="L4588" s="111" t="s">
        <v>83</v>
      </c>
      <c r="M4588" s="103" t="e">
        <f>#REF!</f>
        <v>#REF!</v>
      </c>
      <c r="N4588" s="103" t="e">
        <f>IF(M4588=0,"",CHOOSE(M4588,"6","10","14","17","17","29","29","29","29","29","50","50","50","50","50","50","50","50","50","50","76","76","76","76","76","76","76","76","76","76","100","100","100","100","100","100","100","100","100","100","123","123","123","123","123","123","123","123","123","123","手入力箇所","手入力箇所","手入力箇所","手入力箇所","手入力箇所","手入力箇所","手入力箇所","手入力箇所","手入力箇所"))</f>
        <v>#REF!</v>
      </c>
    </row>
    <row r="4589" spans="1:14" ht="27" thickBot="1" x14ac:dyDescent="0.25">
      <c r="A4589" s="32" t="s">
        <v>84</v>
      </c>
      <c r="B4589" s="20">
        <v>9</v>
      </c>
      <c r="C4589" s="20">
        <v>15</v>
      </c>
      <c r="D4589" s="20">
        <v>20</v>
      </c>
      <c r="E4589" s="20">
        <v>24</v>
      </c>
      <c r="F4589" s="20">
        <v>39</v>
      </c>
      <c r="G4589" s="20">
        <v>65</v>
      </c>
      <c r="H4589" s="63"/>
      <c r="I4589" s="63"/>
      <c r="J4589" s="63"/>
      <c r="K4589" s="106"/>
      <c r="L4589" s="111" t="s">
        <v>84</v>
      </c>
      <c r="M4589" s="103" t="e">
        <f>#REF!</f>
        <v>#REF!</v>
      </c>
      <c r="N4589" s="103" t="e">
        <f>IF(M4589=0,"",CHOOSE(M4589,"9","15","20","24","24","39","39","39","39","39","65","65","65","65","65","65","65","65","65","65","手入力箇所","手入力箇所","手入力箇所","手入力箇所","手入力箇所","手入力箇所","手入力箇所","手入力箇所","手入力箇所","手入力箇所"))</f>
        <v>#REF!</v>
      </c>
    </row>
    <row r="4592" spans="1:14" ht="13.8" thickBot="1" x14ac:dyDescent="0.25"/>
    <row r="4593" spans="1:14" ht="13.8" thickBot="1" x14ac:dyDescent="0.25">
      <c r="A4593" s="688" t="e">
        <f>#REF!</f>
        <v>#REF!</v>
      </c>
      <c r="B4593" s="688"/>
      <c r="C4593" s="688"/>
      <c r="D4593" s="689" t="s">
        <v>192</v>
      </c>
      <c r="E4593" s="689"/>
      <c r="F4593" s="689"/>
      <c r="G4593" s="689"/>
      <c r="H4593" s="689"/>
      <c r="I4593" s="689"/>
      <c r="J4593" s="689"/>
      <c r="K4593" s="689"/>
      <c r="L4593" s="689"/>
      <c r="M4593" s="689"/>
      <c r="N4593" s="689"/>
    </row>
    <row r="4594" spans="1:14" ht="13.8" thickBot="1" x14ac:dyDescent="0.25">
      <c r="A4594" s="65"/>
      <c r="B4594" s="33">
        <v>1</v>
      </c>
      <c r="C4594" s="24">
        <v>2</v>
      </c>
      <c r="D4594" s="24">
        <v>3</v>
      </c>
      <c r="E4594" s="24" t="s">
        <v>58</v>
      </c>
      <c r="F4594" s="24" t="s">
        <v>59</v>
      </c>
      <c r="G4594" s="24" t="s">
        <v>60</v>
      </c>
      <c r="H4594" s="24" t="s">
        <v>61</v>
      </c>
      <c r="I4594" s="24" t="s">
        <v>62</v>
      </c>
      <c r="J4594" s="24" t="s">
        <v>194</v>
      </c>
      <c r="K4594" s="25" t="s">
        <v>85</v>
      </c>
      <c r="L4594" s="105" t="s">
        <v>189</v>
      </c>
      <c r="M4594" s="105" t="s">
        <v>188</v>
      </c>
      <c r="N4594" s="105" t="s">
        <v>51</v>
      </c>
    </row>
    <row r="4595" spans="1:14" ht="13.8" thickBot="1" x14ac:dyDescent="0.25">
      <c r="A4595" s="26" t="s">
        <v>56</v>
      </c>
      <c r="B4595" s="22">
        <v>5</v>
      </c>
      <c r="C4595" s="22">
        <v>7</v>
      </c>
      <c r="D4595" s="22">
        <v>8</v>
      </c>
      <c r="E4595" s="22">
        <v>8</v>
      </c>
      <c r="F4595" s="22">
        <v>10</v>
      </c>
      <c r="G4595" s="22">
        <v>13</v>
      </c>
      <c r="H4595" s="22">
        <v>16</v>
      </c>
      <c r="I4595" s="22"/>
      <c r="J4595" s="23"/>
      <c r="K4595" s="1"/>
      <c r="L4595" s="26" t="s">
        <v>56</v>
      </c>
      <c r="M4595" s="104" t="e">
        <f>#REF!</f>
        <v>#REF!</v>
      </c>
      <c r="N4595" s="112" t="e">
        <f>IF(M4595=0,"",CHOOSE(M4595,"5","7","8","8","8","10","10","10","10","10","13","13","13","13","13","13","13","13","13","13","16","16","16","16","16","16","16","16","16","16","16","手入力箇所","手入力箇所","手入力箇所","手入力箇所","手入力箇所","手入力箇所","手入力箇所","手入力箇所","手入力箇所","手入力箇所"))</f>
        <v>#REF!</v>
      </c>
    </row>
    <row r="4596" spans="1:14" ht="13.8" thickBot="1" x14ac:dyDescent="0.25">
      <c r="A4596" s="27" t="s">
        <v>57</v>
      </c>
      <c r="B4596" s="18">
        <v>5</v>
      </c>
      <c r="C4596" s="18">
        <v>7</v>
      </c>
      <c r="D4596" s="18">
        <v>8</v>
      </c>
      <c r="E4596" s="18">
        <v>9</v>
      </c>
      <c r="F4596" s="18">
        <v>12</v>
      </c>
      <c r="G4596" s="18">
        <v>16</v>
      </c>
      <c r="H4596" s="18"/>
      <c r="I4596" s="18"/>
      <c r="J4596" s="62"/>
      <c r="K4596" s="19"/>
      <c r="L4596" s="27" t="s">
        <v>57</v>
      </c>
      <c r="M4596" s="104" t="e">
        <f>#REF!</f>
        <v>#REF!</v>
      </c>
      <c r="N4596" s="113" t="e">
        <f>IF(M4596=0,"",CHOOSE(M4596,"5","7","8","9","9","12","12","12","12","12","16","16","16","16","16","16","16","16","16","16","手入力箇所","手入力箇所","手入力箇所","手入力箇所","手入力箇所","手入力箇所","手入力箇所","手入力箇所","手入力箇所","手入力箇所"))</f>
        <v>#REF!</v>
      </c>
    </row>
    <row r="4597" spans="1:14" ht="48.6" thickBot="1" x14ac:dyDescent="0.25">
      <c r="A4597" s="28" t="s">
        <v>64</v>
      </c>
      <c r="B4597" s="18">
        <v>6</v>
      </c>
      <c r="C4597" s="18"/>
      <c r="D4597" s="18"/>
      <c r="E4597" s="18"/>
      <c r="F4597" s="18"/>
      <c r="G4597" s="18"/>
      <c r="H4597" s="18"/>
      <c r="I4597" s="18"/>
      <c r="J4597" s="62"/>
      <c r="K4597" s="19"/>
      <c r="L4597" s="28" t="s">
        <v>64</v>
      </c>
      <c r="M4597" s="104" t="e">
        <f>#REF!</f>
        <v>#REF!</v>
      </c>
      <c r="N4597" s="113" t="e">
        <f>IF(M4597=0,"",CHOOSE(M4597,"6","手入力箇所","手入力箇所","手入力箇所","手入力箇所","手入力箇所","手入力箇所","手入力箇所","手入力箇所","手入力箇所","手入力箇所","",""))</f>
        <v>#REF!</v>
      </c>
    </row>
    <row r="4598" spans="1:14" ht="48.6" thickBot="1" x14ac:dyDescent="0.25">
      <c r="A4598" s="28" t="s">
        <v>65</v>
      </c>
      <c r="B4598" s="18">
        <v>6</v>
      </c>
      <c r="C4598" s="18"/>
      <c r="D4598" s="18"/>
      <c r="E4598" s="18"/>
      <c r="F4598" s="18"/>
      <c r="G4598" s="18"/>
      <c r="H4598" s="18"/>
      <c r="I4598" s="18"/>
      <c r="J4598" s="62"/>
      <c r="K4598" s="19"/>
      <c r="L4598" s="28" t="s">
        <v>65</v>
      </c>
      <c r="M4598" s="104" t="e">
        <f>#REF!</f>
        <v>#REF!</v>
      </c>
      <c r="N4598" s="113" t="e">
        <f>IF(M4598=0,"",CHOOSE(M4598,"6","手入力箇所","手入力箇所","手入力箇所","手入力箇所","手入力箇所","手入力箇所","手入力箇所","手入力箇所","手入力箇所","手入力箇所","",""))</f>
        <v>#REF!</v>
      </c>
    </row>
    <row r="4599" spans="1:14" ht="24.6" thickBot="1" x14ac:dyDescent="0.25">
      <c r="A4599" s="28" t="s">
        <v>66</v>
      </c>
      <c r="B4599" s="18">
        <v>5</v>
      </c>
      <c r="C4599" s="18">
        <v>7</v>
      </c>
      <c r="D4599" s="18">
        <v>8</v>
      </c>
      <c r="E4599" s="18">
        <v>9</v>
      </c>
      <c r="F4599" s="18">
        <v>12</v>
      </c>
      <c r="G4599" s="18"/>
      <c r="H4599" s="18"/>
      <c r="I4599" s="18"/>
      <c r="J4599" s="62"/>
      <c r="K4599" s="19"/>
      <c r="L4599" s="28" t="s">
        <v>66</v>
      </c>
      <c r="M4599" s="104" t="e">
        <f>#REF!</f>
        <v>#REF!</v>
      </c>
      <c r="N4599" s="113" t="e">
        <f>IF(M4599=0,"",CHOOSE(M4599,"5","7","8","9","9","12","12","12","12","12","手入力箇所","手入力箇所","手入力箇所","手入力箇所","手入力箇所","手入力箇所","手入力箇所","手入力箇所","手入力箇所","手入力箇所"))</f>
        <v>#REF!</v>
      </c>
    </row>
    <row r="4600" spans="1:14" ht="36.6" thickBot="1" x14ac:dyDescent="0.25">
      <c r="A4600" s="28" t="s">
        <v>67</v>
      </c>
      <c r="B4600" s="18">
        <v>4</v>
      </c>
      <c r="C4600" s="18">
        <v>5</v>
      </c>
      <c r="D4600" s="18">
        <v>5</v>
      </c>
      <c r="E4600" s="18">
        <v>6</v>
      </c>
      <c r="F4600" s="18"/>
      <c r="G4600" s="18"/>
      <c r="H4600" s="18"/>
      <c r="I4600" s="18"/>
      <c r="J4600" s="62"/>
      <c r="K4600" s="19"/>
      <c r="L4600" s="28" t="s">
        <v>67</v>
      </c>
      <c r="M4600" s="104" t="e">
        <f>#REF!</f>
        <v>#REF!</v>
      </c>
      <c r="N4600" s="113" t="e">
        <f>IF(M4600=0,"",CHOOSE(M4600,"4","5","5","6","6","手入力箇所","手入力箇所","手入力箇所","手入力箇所","手入力箇所","手入力箇所","手入力箇所","手入力箇所","手入力箇所","手入力箇所"))</f>
        <v>#REF!</v>
      </c>
    </row>
    <row r="4601" spans="1:14" ht="24.6" thickBot="1" x14ac:dyDescent="0.25">
      <c r="A4601" s="28" t="s">
        <v>68</v>
      </c>
      <c r="B4601" s="18">
        <v>12</v>
      </c>
      <c r="C4601" s="18">
        <v>12</v>
      </c>
      <c r="D4601" s="18">
        <v>12</v>
      </c>
      <c r="E4601" s="18">
        <v>12</v>
      </c>
      <c r="F4601" s="18">
        <v>12</v>
      </c>
      <c r="G4601" s="18">
        <v>12</v>
      </c>
      <c r="H4601" s="18">
        <v>12</v>
      </c>
      <c r="I4601" s="18"/>
      <c r="J4601" s="62"/>
      <c r="K4601" s="19"/>
      <c r="L4601" s="28" t="s">
        <v>68</v>
      </c>
      <c r="M4601" s="104" t="e">
        <f>#REF!</f>
        <v>#REF!</v>
      </c>
      <c r="N4601" s="113" t="e">
        <f>IF(M4601=0,"",CHOOSE(M4601,"12","12","12","12","12","12","12","12","12","12","12","12","12","12","12","12","12","12","12","12","12","12","12","12","12","12","12","12","12","12","手入力箇所","手入力箇所","手入力箇所","手入力箇所","手入力箇所","手入力箇所","手入力箇所","手入力箇所","手入力箇所","手入力箇所"))</f>
        <v>#REF!</v>
      </c>
    </row>
    <row r="4602" spans="1:14" ht="36.6" thickBot="1" x14ac:dyDescent="0.25">
      <c r="A4602" s="28" t="s">
        <v>69</v>
      </c>
      <c r="B4602" s="18">
        <v>7</v>
      </c>
      <c r="C4602" s="18">
        <v>7</v>
      </c>
      <c r="D4602" s="18">
        <v>7</v>
      </c>
      <c r="E4602" s="18">
        <v>7</v>
      </c>
      <c r="F4602" s="18">
        <v>7</v>
      </c>
      <c r="G4602" s="18"/>
      <c r="H4602" s="18"/>
      <c r="I4602" s="18"/>
      <c r="J4602" s="62"/>
      <c r="K4602" s="19"/>
      <c r="L4602" s="28" t="s">
        <v>69</v>
      </c>
      <c r="M4602" s="104" t="e">
        <f>#REF!</f>
        <v>#REF!</v>
      </c>
      <c r="N4602" s="113" t="e">
        <f>IF(M4602=0,"",CHOOSE(M4602,"7","7","7","7","7","7","7","7","7","7","手入力箇所","手入力箇所","手入力箇所","手入力箇所","手入力箇所","手入力箇所","手入力箇所","手入力箇所","手入力箇所","手入力箇所"))</f>
        <v>#REF!</v>
      </c>
    </row>
    <row r="4603" spans="1:14" ht="13.8" thickBot="1" x14ac:dyDescent="0.25">
      <c r="A4603" s="27" t="s">
        <v>63</v>
      </c>
      <c r="B4603" s="18">
        <v>4</v>
      </c>
      <c r="C4603" s="18">
        <v>5</v>
      </c>
      <c r="D4603" s="18">
        <v>7</v>
      </c>
      <c r="E4603" s="18">
        <v>8</v>
      </c>
      <c r="F4603" s="18">
        <v>11</v>
      </c>
      <c r="G4603" s="18">
        <v>16</v>
      </c>
      <c r="H4603" s="18">
        <v>22</v>
      </c>
      <c r="I4603" s="18">
        <v>26</v>
      </c>
      <c r="J4603" s="18">
        <v>31</v>
      </c>
      <c r="K4603" s="19"/>
      <c r="L4603" s="27" t="s">
        <v>63</v>
      </c>
      <c r="M4603" s="104" t="e">
        <f>#REF!</f>
        <v>#REF!</v>
      </c>
      <c r="N4603" s="113" t="e">
        <f>IF(M4603=0,"",CHOOSE(M4603,"4","5","7","8","8","11","11","11","11","11","16","16","16","16","16","16","16","16","16","16","22","22","22","22","22","22","22","22","22","22","26","26","26","26","26","26","26","26","26","26","31","31","31","31","31","31","31","31","31","31","31","手入力箇所","手入力箇所","手入力箇所","手入力箇所","手入力箇所","手入力箇所","手入力箇所","手入力箇所","手入力箇所","手入力箇所"))</f>
        <v>#REF!</v>
      </c>
    </row>
    <row r="4604" spans="1:14" ht="24.6" thickBot="1" x14ac:dyDescent="0.25">
      <c r="A4604" s="28" t="s">
        <v>70</v>
      </c>
      <c r="B4604" s="18">
        <v>5</v>
      </c>
      <c r="C4604" s="18">
        <v>6</v>
      </c>
      <c r="D4604" s="18">
        <v>7</v>
      </c>
      <c r="E4604" s="18"/>
      <c r="F4604" s="18"/>
      <c r="G4604" s="18"/>
      <c r="H4604" s="18"/>
      <c r="I4604" s="18"/>
      <c r="J4604" s="62"/>
      <c r="K4604" s="19"/>
      <c r="L4604" s="28" t="s">
        <v>70</v>
      </c>
      <c r="M4604" s="104" t="e">
        <f>#REF!</f>
        <v>#REF!</v>
      </c>
      <c r="N4604" s="113" t="e">
        <f>IF(M4604=0,"",CHOOSE(M4604,"5","6","7","手入力箇所","手入力箇所","手入力箇所","手入力箇所","手入力箇所","手入力箇所","手入力箇所","手入力箇所","手入力箇所","手入力箇所"))</f>
        <v>#REF!</v>
      </c>
    </row>
    <row r="4605" spans="1:14" ht="13.8" thickBot="1" x14ac:dyDescent="0.25">
      <c r="A4605" s="29" t="s">
        <v>71</v>
      </c>
      <c r="B4605" s="18">
        <v>3</v>
      </c>
      <c r="C4605" s="18">
        <v>6</v>
      </c>
      <c r="D4605" s="18">
        <v>19</v>
      </c>
      <c r="E4605" s="18"/>
      <c r="F4605" s="18"/>
      <c r="G4605" s="18"/>
      <c r="H4605" s="18"/>
      <c r="I4605" s="18"/>
      <c r="J4605" s="62"/>
      <c r="K4605" s="19"/>
      <c r="L4605" s="29" t="s">
        <v>71</v>
      </c>
      <c r="M4605" s="104" t="e">
        <f>#REF!</f>
        <v>#REF!</v>
      </c>
      <c r="N4605" s="113" t="e">
        <f>IF(M4605=0,"",CHOOSE(M4605,"3","6","19","手入力箇所","手入力箇所","手入力箇所","手入力箇所","手入力箇所","手入力箇所","手入力箇所","手入力箇所","手入力箇所","手入力箇所"))</f>
        <v>#REF!</v>
      </c>
    </row>
    <row r="4606" spans="1:14" ht="13.8" thickBot="1" x14ac:dyDescent="0.25">
      <c r="A4606" s="29" t="s">
        <v>72</v>
      </c>
      <c r="B4606" s="18">
        <v>1</v>
      </c>
      <c r="C4606" s="18">
        <v>3</v>
      </c>
      <c r="D4606" s="18">
        <v>5</v>
      </c>
      <c r="E4606" s="18">
        <v>9</v>
      </c>
      <c r="F4606" s="18">
        <v>26</v>
      </c>
      <c r="G4606" s="18"/>
      <c r="H4606" s="18"/>
      <c r="I4606" s="18"/>
      <c r="J4606" s="62"/>
      <c r="K4606" s="19"/>
      <c r="L4606" s="29" t="s">
        <v>72</v>
      </c>
      <c r="M4606" s="104" t="e">
        <f>#REF!</f>
        <v>#REF!</v>
      </c>
      <c r="N4606" s="113" t="e">
        <f>IF(M4606=0,"",CHOOSE(M4606,"1","3","5","9","9","26","26","26","26","26","手入力箇所","手入力箇所","手入力箇所","手入力箇所","手入力箇所","手入力箇所","手入力箇所","手入力箇所","手入力箇所","手入力箇所"))</f>
        <v>#REF!</v>
      </c>
    </row>
    <row r="4607" spans="1:14" ht="13.8" thickBot="1" x14ac:dyDescent="0.25">
      <c r="A4607" s="29" t="s">
        <v>73</v>
      </c>
      <c r="B4607" s="18">
        <v>4</v>
      </c>
      <c r="C4607" s="18">
        <v>11</v>
      </c>
      <c r="D4607" s="18">
        <v>20</v>
      </c>
      <c r="E4607" s="18">
        <v>33</v>
      </c>
      <c r="F4607" s="18"/>
      <c r="G4607" s="18"/>
      <c r="H4607" s="18"/>
      <c r="I4607" s="18"/>
      <c r="J4607" s="62"/>
      <c r="K4607" s="19"/>
      <c r="L4607" s="29" t="s">
        <v>73</v>
      </c>
      <c r="M4607" s="104" t="e">
        <f>#REF!</f>
        <v>#REF!</v>
      </c>
      <c r="N4607" s="113" t="e">
        <f>IF(M4607=0,"",CHOOSE(M4607,"4","11","20","33","33","手入力箇所","手入力箇所","手入力箇所","手入力箇所","手入力箇所","手入力箇所","手入力箇所","手入力箇所","手入力箇所","手入力箇所"))</f>
        <v>#REF!</v>
      </c>
    </row>
    <row r="4608" spans="1:14" ht="37.200000000000003" thickBot="1" x14ac:dyDescent="0.25">
      <c r="A4608" s="30" t="s">
        <v>74</v>
      </c>
      <c r="B4608" s="18">
        <v>4</v>
      </c>
      <c r="C4608" s="18">
        <v>6</v>
      </c>
      <c r="D4608" s="18">
        <v>8</v>
      </c>
      <c r="E4608" s="18">
        <v>10</v>
      </c>
      <c r="F4608" s="18">
        <v>15</v>
      </c>
      <c r="G4608" s="18">
        <v>23</v>
      </c>
      <c r="H4608" s="18">
        <v>33</v>
      </c>
      <c r="I4608" s="18"/>
      <c r="J4608" s="62"/>
      <c r="K4608" s="19"/>
      <c r="L4608" s="30" t="s">
        <v>74</v>
      </c>
      <c r="M4608" s="104" t="e">
        <f>#REF!</f>
        <v>#REF!</v>
      </c>
      <c r="N4608" s="113" t="e">
        <f>IF(M4608=0,"",CHOOSE(M4608,"4","6","8","10","10","15","15","15","15","15","23","23","23","23","23","23","23","23","23","23","33","33","33","33","33","33","33","33","33","33","手入力箇所","手入力箇所","手入力箇所","手入力箇所","手入力箇所","手入力箇所","手入力箇所","手入力箇所","手入力箇所","手入力箇所"))</f>
        <v>#REF!</v>
      </c>
    </row>
    <row r="4609" spans="1:14" ht="13.8" thickBot="1" x14ac:dyDescent="0.25">
      <c r="A4609" s="29" t="s">
        <v>75</v>
      </c>
      <c r="B4609" s="18">
        <v>6</v>
      </c>
      <c r="C4609" s="18">
        <v>14</v>
      </c>
      <c r="D4609" s="18">
        <v>25</v>
      </c>
      <c r="E4609" s="18">
        <v>39</v>
      </c>
      <c r="F4609" s="18"/>
      <c r="G4609" s="18"/>
      <c r="H4609" s="18"/>
      <c r="I4609" s="18"/>
      <c r="J4609" s="62"/>
      <c r="K4609" s="19"/>
      <c r="L4609" s="29" t="s">
        <v>75</v>
      </c>
      <c r="M4609" s="104" t="e">
        <f>#REF!</f>
        <v>#REF!</v>
      </c>
      <c r="N4609" s="113" t="e">
        <f>IF(M4609=0,"",CHOOSE(M4609,"6","14","25","39","39","手入力箇所","手入力箇所","手入力箇所","手入力箇所","手入力箇所","手入力箇所","手入力箇所","手入力箇所","手入力箇所","手入力箇所"))</f>
        <v>#REF!</v>
      </c>
    </row>
    <row r="4610" spans="1:14" ht="37.200000000000003" thickBot="1" x14ac:dyDescent="0.25">
      <c r="A4610" s="30" t="s">
        <v>76</v>
      </c>
      <c r="B4610" s="18">
        <v>2</v>
      </c>
      <c r="C4610" s="18">
        <v>3</v>
      </c>
      <c r="D4610" s="18">
        <v>6</v>
      </c>
      <c r="E4610" s="18">
        <v>9</v>
      </c>
      <c r="F4610" s="18"/>
      <c r="G4610" s="18"/>
      <c r="H4610" s="18"/>
      <c r="I4610" s="18"/>
      <c r="J4610" s="62"/>
      <c r="K4610" s="19"/>
      <c r="L4610" s="30" t="s">
        <v>76</v>
      </c>
      <c r="M4610" s="104" t="e">
        <f>#REF!</f>
        <v>#REF!</v>
      </c>
      <c r="N4610" s="113" t="e">
        <f>IF(M4610=0,"",CHOOSE(M4610,"2","3","6","9","9","手入力箇所","手入力箇所","手入力箇所","手入力箇所","手入力箇所","手入力箇所","手入力箇所","手入力箇所","手入力箇所","手入力箇所"))</f>
        <v>#REF!</v>
      </c>
    </row>
    <row r="4611" spans="1:14" ht="27" thickBot="1" x14ac:dyDescent="0.25">
      <c r="A4611" s="31" t="s">
        <v>77</v>
      </c>
      <c r="B4611" s="18">
        <v>12</v>
      </c>
      <c r="C4611" s="18">
        <v>18</v>
      </c>
      <c r="D4611" s="18">
        <v>22</v>
      </c>
      <c r="E4611" s="18">
        <v>26</v>
      </c>
      <c r="F4611" s="62"/>
      <c r="G4611" s="62"/>
      <c r="H4611" s="62"/>
      <c r="I4611" s="62"/>
      <c r="J4611" s="62"/>
      <c r="K4611" s="19"/>
      <c r="L4611" s="31" t="s">
        <v>77</v>
      </c>
      <c r="M4611" s="104" t="e">
        <f>#REF!</f>
        <v>#REF!</v>
      </c>
      <c r="N4611" s="113" t="e">
        <f>IF(M4611=0,"",CHOOSE(M4611,"12","18","22","26","26","手入力箇所","手入力箇所","手入力箇所","手入力箇所","手入力箇所","手入力箇所","手入力箇所","手入力箇所","手入力箇所","手入力箇所"))</f>
        <v>#REF!</v>
      </c>
    </row>
    <row r="4612" spans="1:14" ht="40.200000000000003" thickBot="1" x14ac:dyDescent="0.25">
      <c r="A4612" s="31" t="s">
        <v>78</v>
      </c>
      <c r="B4612" s="18">
        <v>5</v>
      </c>
      <c r="C4612" s="18">
        <v>8</v>
      </c>
      <c r="D4612" s="18">
        <v>11</v>
      </c>
      <c r="E4612" s="18">
        <v>14</v>
      </c>
      <c r="F4612" s="62"/>
      <c r="G4612" s="62"/>
      <c r="H4612" s="62"/>
      <c r="I4612" s="62"/>
      <c r="J4612" s="62"/>
      <c r="K4612" s="19"/>
      <c r="L4612" s="31" t="s">
        <v>78</v>
      </c>
      <c r="M4612" s="104" t="e">
        <f>#REF!</f>
        <v>#REF!</v>
      </c>
      <c r="N4612" s="113" t="e">
        <f>IF(M4612=0,"",CHOOSE(M4612,"5","8","11","14","14","手入力箇所","手入力箇所","手入力箇所","手入力箇所","手入力箇所","手入力箇所","手入力箇所","手入力箇所","手入力箇所","手入力箇所"))</f>
        <v>#REF!</v>
      </c>
    </row>
    <row r="4613" spans="1:14" ht="27" thickBot="1" x14ac:dyDescent="0.25">
      <c r="A4613" s="31" t="s">
        <v>79</v>
      </c>
      <c r="B4613" s="18">
        <v>6</v>
      </c>
      <c r="C4613" s="18">
        <v>11</v>
      </c>
      <c r="D4613" s="18">
        <v>16</v>
      </c>
      <c r="E4613" s="18">
        <v>21</v>
      </c>
      <c r="F4613" s="62"/>
      <c r="G4613" s="62"/>
      <c r="H4613" s="62"/>
      <c r="I4613" s="62"/>
      <c r="J4613" s="62"/>
      <c r="K4613" s="19"/>
      <c r="L4613" s="31" t="s">
        <v>79</v>
      </c>
      <c r="M4613" s="104" t="e">
        <f>#REF!</f>
        <v>#REF!</v>
      </c>
      <c r="N4613" s="113" t="e">
        <f>IF(M4613=0,"",CHOOSE(M4613,"6","11","16","21","21","手入力箇所","手入力箇所","手入力箇所","手入力箇所","手入力箇所","手入力箇所","手入力箇所","手入力箇所","手入力箇所"))</f>
        <v>#REF!</v>
      </c>
    </row>
    <row r="4614" spans="1:14" ht="40.200000000000003" thickBot="1" x14ac:dyDescent="0.25">
      <c r="A4614" s="31" t="s">
        <v>80</v>
      </c>
      <c r="B4614" s="18">
        <v>5</v>
      </c>
      <c r="C4614" s="18">
        <v>7</v>
      </c>
      <c r="D4614" s="18">
        <v>9</v>
      </c>
      <c r="E4614" s="18">
        <v>10</v>
      </c>
      <c r="F4614" s="62"/>
      <c r="G4614" s="62"/>
      <c r="H4614" s="62"/>
      <c r="I4614" s="62"/>
      <c r="J4614" s="62"/>
      <c r="K4614" s="19"/>
      <c r="L4614" s="31" t="s">
        <v>80</v>
      </c>
      <c r="M4614" s="104" t="e">
        <f>#REF!</f>
        <v>#REF!</v>
      </c>
      <c r="N4614" s="113" t="e">
        <f>IF(M4614=0,"",CHOOSE(M4614,"5","7","9","10","10","手入力箇所","手入力箇所","手入力箇所","手入力箇所","手入力箇所","手入力箇所","手入力箇所","手入力箇所","手入力箇所"))</f>
        <v>#REF!</v>
      </c>
    </row>
    <row r="4615" spans="1:14" ht="40.200000000000003" thickBot="1" x14ac:dyDescent="0.25">
      <c r="A4615" s="31" t="s">
        <v>81</v>
      </c>
      <c r="B4615" s="18">
        <v>9</v>
      </c>
      <c r="C4615" s="18">
        <v>14</v>
      </c>
      <c r="D4615" s="62"/>
      <c r="E4615" s="62"/>
      <c r="F4615" s="62"/>
      <c r="G4615" s="62"/>
      <c r="H4615" s="62"/>
      <c r="I4615" s="62"/>
      <c r="J4615" s="62"/>
      <c r="K4615" s="19"/>
      <c r="L4615" s="31" t="s">
        <v>81</v>
      </c>
      <c r="M4615" s="104" t="e">
        <f>#REF!</f>
        <v>#REF!</v>
      </c>
      <c r="N4615" s="113" t="e">
        <f>IF(M4615=0,"",CHOOSE(M4615,"9","14","手入力箇所","手入力箇所","手入力箇所","手入力箇所","手入力箇所","手入力箇所","手入力箇所","手入力箇所","手入力箇所","手入力箇所"))</f>
        <v>#REF!</v>
      </c>
    </row>
    <row r="4616" spans="1:14" ht="13.8" thickBot="1" x14ac:dyDescent="0.25">
      <c r="A4616" s="31" t="s">
        <v>82</v>
      </c>
      <c r="B4616" s="18">
        <v>3</v>
      </c>
      <c r="C4616" s="18">
        <v>4</v>
      </c>
      <c r="D4616" s="18">
        <v>4</v>
      </c>
      <c r="E4616" s="18">
        <v>5</v>
      </c>
      <c r="F4616" s="18">
        <v>6</v>
      </c>
      <c r="G4616" s="18">
        <v>8</v>
      </c>
      <c r="H4616" s="18">
        <v>9</v>
      </c>
      <c r="I4616" s="18">
        <v>11</v>
      </c>
      <c r="J4616" s="18">
        <v>12</v>
      </c>
      <c r="K4616" s="19"/>
      <c r="L4616" s="31" t="s">
        <v>82</v>
      </c>
      <c r="M4616" s="104" t="e">
        <f>#REF!</f>
        <v>#REF!</v>
      </c>
      <c r="N4616" s="113" t="e">
        <f>IF(M4616=0,"",CHOOSE(M4616,"3","4","4","5","5","6","6","6","6","6","8","8","8","8","8","8","8","8","8","8","9","9","9","9","9","9","9","9","9","9","11","11","11","11","11","11","11","11","11","11","12","12","12","12","12","12","12","12","12","12","12","手入力箇所","手入力箇所","手入力箇所","手入力箇所","手入力箇所","手入力箇所","手入力箇所","手入力箇所","手入力箇所","手入力箇所"))</f>
        <v>#REF!</v>
      </c>
    </row>
    <row r="4617" spans="1:14" ht="13.8" thickBot="1" x14ac:dyDescent="0.25">
      <c r="A4617" s="31" t="s">
        <v>83</v>
      </c>
      <c r="B4617" s="18">
        <v>3</v>
      </c>
      <c r="C4617" s="18">
        <v>4</v>
      </c>
      <c r="D4617" s="18">
        <v>4</v>
      </c>
      <c r="E4617" s="18">
        <v>5</v>
      </c>
      <c r="F4617" s="18">
        <v>6</v>
      </c>
      <c r="G4617" s="18">
        <v>8</v>
      </c>
      <c r="H4617" s="18">
        <v>10</v>
      </c>
      <c r="I4617" s="18">
        <v>12</v>
      </c>
      <c r="J4617" s="18">
        <v>13</v>
      </c>
      <c r="K4617" s="19"/>
      <c r="L4617" s="31" t="s">
        <v>83</v>
      </c>
      <c r="M4617" s="104" t="e">
        <f>#REF!</f>
        <v>#REF!</v>
      </c>
      <c r="N4617" s="113" t="e">
        <f>IF(M4617=0,"",CHOOSE(M4617,"3","4","4","5","5","6","6","6","6","6","8","8","8","8","8","8","8","8","8","8","10","10","10","10","10","10","10","10","10","10","12","12","12","12","12","12","12","12","12","12","13","13","13","13","13","13","13","13","13","13","13","手入力箇所","手入力箇所","手入力箇所","手入力箇所","手入力箇所","手入力箇所","手入力箇所","手入力箇所","手入力箇所","手入力箇所"))</f>
        <v>#REF!</v>
      </c>
    </row>
    <row r="4618" spans="1:14" ht="27" thickBot="1" x14ac:dyDescent="0.25">
      <c r="A4618" s="32" t="s">
        <v>84</v>
      </c>
      <c r="B4618" s="20">
        <v>1</v>
      </c>
      <c r="C4618" s="20">
        <v>2</v>
      </c>
      <c r="D4618" s="20">
        <v>3</v>
      </c>
      <c r="E4618" s="20">
        <v>4</v>
      </c>
      <c r="F4618" s="20">
        <v>8</v>
      </c>
      <c r="G4618" s="20">
        <v>19</v>
      </c>
      <c r="H4618" s="63"/>
      <c r="I4618" s="63"/>
      <c r="J4618" s="63"/>
      <c r="K4618" s="21"/>
      <c r="L4618" s="32" t="s">
        <v>84</v>
      </c>
      <c r="M4618" s="104" t="e">
        <f>#REF!</f>
        <v>#REF!</v>
      </c>
      <c r="N4618" s="113" t="e">
        <f>IF(M4618=0,"",CHOOSE(M4618,"1","2","3","4","4","8","8","8","8","8","19","19","19","19","19","19","19","19","19","19","手入力箇所","手入力箇所","手入力箇所","手入力箇所","手入力箇所","手入力箇所","手入力箇所","手入力箇所","手入力箇所","手入力箇所"))</f>
        <v>#REF!</v>
      </c>
    </row>
    <row r="4619" spans="1:14" ht="13.8" thickBot="1" x14ac:dyDescent="0.25"/>
    <row r="4620" spans="1:14" ht="13.8" thickBot="1" x14ac:dyDescent="0.25">
      <c r="A4620" s="686" t="e">
        <f>A4593</f>
        <v>#REF!</v>
      </c>
      <c r="B4620" s="686"/>
      <c r="C4620" s="686"/>
      <c r="D4620" s="687" t="s">
        <v>193</v>
      </c>
      <c r="E4620" s="687"/>
      <c r="F4620" s="687"/>
      <c r="G4620" s="687"/>
      <c r="H4620" s="687"/>
      <c r="I4620" s="687"/>
      <c r="J4620" s="687"/>
      <c r="K4620" s="687"/>
      <c r="L4620" s="687"/>
      <c r="M4620" s="687"/>
      <c r="N4620" s="687"/>
    </row>
    <row r="4621" spans="1:14" ht="13.8" thickBot="1" x14ac:dyDescent="0.25">
      <c r="A4621" s="105"/>
      <c r="B4621" s="33">
        <v>1</v>
      </c>
      <c r="C4621" s="24">
        <v>2</v>
      </c>
      <c r="D4621" s="24">
        <v>3</v>
      </c>
      <c r="E4621" s="24" t="s">
        <v>58</v>
      </c>
      <c r="F4621" s="24" t="s">
        <v>59</v>
      </c>
      <c r="G4621" s="24" t="s">
        <v>60</v>
      </c>
      <c r="H4621" s="24" t="s">
        <v>61</v>
      </c>
      <c r="I4621" s="24" t="s">
        <v>62</v>
      </c>
      <c r="J4621" s="24" t="s">
        <v>194</v>
      </c>
      <c r="K4621" s="102" t="s">
        <v>85</v>
      </c>
      <c r="L4621" s="105" t="s">
        <v>189</v>
      </c>
      <c r="M4621" s="105" t="s">
        <v>188</v>
      </c>
      <c r="N4621" s="105" t="s">
        <v>51</v>
      </c>
    </row>
    <row r="4622" spans="1:14" ht="13.8" thickBot="1" x14ac:dyDescent="0.25">
      <c r="A4622" s="26" t="s">
        <v>56</v>
      </c>
      <c r="B4622" s="22">
        <v>16</v>
      </c>
      <c r="C4622" s="22">
        <v>25</v>
      </c>
      <c r="D4622" s="22">
        <v>32</v>
      </c>
      <c r="E4622" s="22">
        <v>38</v>
      </c>
      <c r="F4622" s="22">
        <v>56</v>
      </c>
      <c r="G4622" s="22">
        <v>87</v>
      </c>
      <c r="H4622" s="22">
        <v>121</v>
      </c>
      <c r="I4622" s="22"/>
      <c r="J4622" s="23"/>
      <c r="K4622" s="68"/>
      <c r="L4622" s="107" t="s">
        <v>56</v>
      </c>
      <c r="M4622" s="103" t="e">
        <f>#REF!</f>
        <v>#REF!</v>
      </c>
      <c r="N4622" s="103" t="e">
        <f>IF(M4622=0,"",CHOOSE(M4622,"16","25","32","38","38","56","56","56","56","56","87","87","87","87","87","87","87","87","87","87","121","121","121","121","121","121","121","121","121","121","手入力箇所","手入力箇所","手入力箇所","手入力箇所","手入力箇所","手入力箇所","手入力箇所","手入力箇所","手入力箇所","手入力箇所"))</f>
        <v>#REF!</v>
      </c>
    </row>
    <row r="4623" spans="1:14" ht="13.8" thickBot="1" x14ac:dyDescent="0.25">
      <c r="A4623" s="27" t="s">
        <v>57</v>
      </c>
      <c r="B4623" s="18">
        <v>25</v>
      </c>
      <c r="C4623" s="18">
        <v>33</v>
      </c>
      <c r="D4623" s="18">
        <v>40</v>
      </c>
      <c r="E4623" s="18">
        <v>45</v>
      </c>
      <c r="F4623" s="18">
        <v>58</v>
      </c>
      <c r="G4623" s="18">
        <v>79</v>
      </c>
      <c r="H4623" s="18"/>
      <c r="I4623" s="18"/>
      <c r="J4623" s="62"/>
      <c r="K4623" s="69"/>
      <c r="L4623" s="107" t="s">
        <v>57</v>
      </c>
      <c r="M4623" s="103" t="e">
        <f>#REF!</f>
        <v>#REF!</v>
      </c>
      <c r="N4623" s="103" t="e">
        <f>IF(M4623=0,"",CHOOSE(M4623,"25","33","40","45","45","58","58","58","58","58","79","79","79","79","79","79","79","79","79","79","手入力箇所","手入力箇所","手入力箇所","手入力箇所","手入力箇所","手入力箇所","手入力箇所","手入力箇所","手入力箇所","手入力箇所"))</f>
        <v>#REF!</v>
      </c>
    </row>
    <row r="4624" spans="1:14" ht="48.6" thickBot="1" x14ac:dyDescent="0.25">
      <c r="A4624" s="28" t="s">
        <v>64</v>
      </c>
      <c r="B4624" s="18">
        <v>32</v>
      </c>
      <c r="C4624" s="18"/>
      <c r="D4624" s="18"/>
      <c r="E4624" s="18"/>
      <c r="F4624" s="18"/>
      <c r="G4624" s="18"/>
      <c r="H4624" s="18"/>
      <c r="I4624" s="18"/>
      <c r="J4624" s="62"/>
      <c r="K4624" s="69"/>
      <c r="L4624" s="108" t="s">
        <v>64</v>
      </c>
      <c r="M4624" s="103" t="e">
        <f>#REF!</f>
        <v>#REF!</v>
      </c>
      <c r="N4624" s="103" t="e">
        <f>IF(M4624=0,"",CHOOSE(M4624,"32","手入力箇所","手入力箇所","手入力箇所","手入力箇所","手入力箇所","手入力箇所","手入力箇所","手入力箇所","手入力箇所","手入力箇所"))</f>
        <v>#REF!</v>
      </c>
    </row>
    <row r="4625" spans="1:14" ht="48.6" thickBot="1" x14ac:dyDescent="0.25">
      <c r="A4625" s="28" t="s">
        <v>65</v>
      </c>
      <c r="B4625" s="18">
        <v>36</v>
      </c>
      <c r="C4625" s="18"/>
      <c r="D4625" s="18"/>
      <c r="E4625" s="18"/>
      <c r="F4625" s="18"/>
      <c r="G4625" s="18"/>
      <c r="H4625" s="18"/>
      <c r="I4625" s="18"/>
      <c r="J4625" s="62"/>
      <c r="K4625" s="69"/>
      <c r="L4625" s="108" t="s">
        <v>65</v>
      </c>
      <c r="M4625" s="103" t="e">
        <f>#REF!</f>
        <v>#REF!</v>
      </c>
      <c r="N4625" s="103" t="e">
        <f>IF(M4625=0,"",CHOOSE(M4625,"36","手入力箇所","手入力箇所","手入力箇所","手入力箇所","手入力箇所","手入力箇所","手入力箇所","手入力箇所","手入力箇所","手入力箇所"))</f>
        <v>#REF!</v>
      </c>
    </row>
    <row r="4626" spans="1:14" ht="24.6" thickBot="1" x14ac:dyDescent="0.25">
      <c r="A4626" s="28" t="s">
        <v>66</v>
      </c>
      <c r="B4626" s="18">
        <v>24</v>
      </c>
      <c r="C4626" s="18">
        <v>30</v>
      </c>
      <c r="D4626" s="18">
        <v>33</v>
      </c>
      <c r="E4626" s="18">
        <v>35</v>
      </c>
      <c r="F4626" s="18">
        <v>42</v>
      </c>
      <c r="G4626" s="18"/>
      <c r="H4626" s="18"/>
      <c r="I4626" s="18"/>
      <c r="J4626" s="62"/>
      <c r="K4626" s="69"/>
      <c r="L4626" s="108" t="s">
        <v>66</v>
      </c>
      <c r="M4626" s="103" t="e">
        <f>#REF!</f>
        <v>#REF!</v>
      </c>
      <c r="N4626" s="103" t="e">
        <f>IF(M4626=0,"",CHOOSE(M4626,"24","30","33","35","35","42","42","42","42","42","手入力箇所","手入力箇所","手入力箇所","手入力箇所","手入力箇所","手入力箇所","手入力箇所","手入力箇所","手入力箇所","手入力箇所"))</f>
        <v>#REF!</v>
      </c>
    </row>
    <row r="4627" spans="1:14" ht="36.6" thickBot="1" x14ac:dyDescent="0.25">
      <c r="A4627" s="28" t="s">
        <v>67</v>
      </c>
      <c r="B4627" s="18">
        <v>7</v>
      </c>
      <c r="C4627" s="18">
        <v>12</v>
      </c>
      <c r="D4627" s="18">
        <v>16</v>
      </c>
      <c r="E4627" s="18">
        <v>19</v>
      </c>
      <c r="F4627" s="18"/>
      <c r="G4627" s="18"/>
      <c r="H4627" s="18"/>
      <c r="I4627" s="18"/>
      <c r="J4627" s="62"/>
      <c r="K4627" s="69"/>
      <c r="L4627" s="108" t="s">
        <v>67</v>
      </c>
      <c r="M4627" s="103" t="e">
        <f>#REF!</f>
        <v>#REF!</v>
      </c>
      <c r="N4627" s="103" t="e">
        <f>IF(M4627=0,"",CHOOSE(M4627,"7","12","16","19","19","手入力箇所","手入力箇所","手入力箇所","手入力箇所","手入力箇所","手入力箇所","手入力箇所","手入力箇所","手入力箇所","手入力箇所"))</f>
        <v>#REF!</v>
      </c>
    </row>
    <row r="4628" spans="1:14" ht="24.6" thickBot="1" x14ac:dyDescent="0.25">
      <c r="A4628" s="28" t="s">
        <v>68</v>
      </c>
      <c r="B4628" s="18">
        <v>21</v>
      </c>
      <c r="C4628" s="18">
        <v>35</v>
      </c>
      <c r="D4628" s="18">
        <v>48</v>
      </c>
      <c r="E4628" s="18">
        <v>59</v>
      </c>
      <c r="F4628" s="18">
        <v>94</v>
      </c>
      <c r="G4628" s="18">
        <v>159</v>
      </c>
      <c r="H4628" s="18">
        <v>235</v>
      </c>
      <c r="I4628" s="18"/>
      <c r="J4628" s="62"/>
      <c r="K4628" s="69"/>
      <c r="L4628" s="108" t="s">
        <v>68</v>
      </c>
      <c r="M4628" s="103" t="e">
        <f>#REF!</f>
        <v>#REF!</v>
      </c>
      <c r="N4628" s="103" t="e">
        <f>IF(M4628=0,"",CHOOSE(M4628,"21","35","48","59","59","94","94","94","94","94","159","159","159","159","159","159","159","159","159","159","235","235","235","235","235","235","235","235","235","235","手入力箇所","手入力箇所","手入力箇所","手入力箇所","手入力箇所","手入力箇所","手入力箇所","手入力箇所","手入力箇所","手入力箇所"))</f>
        <v>#REF!</v>
      </c>
    </row>
    <row r="4629" spans="1:14" ht="36.6" thickBot="1" x14ac:dyDescent="0.25">
      <c r="A4629" s="28" t="s">
        <v>69</v>
      </c>
      <c r="B4629" s="18">
        <v>22</v>
      </c>
      <c r="C4629" s="18">
        <v>26</v>
      </c>
      <c r="D4629" s="18">
        <v>28</v>
      </c>
      <c r="E4629" s="18">
        <v>29</v>
      </c>
      <c r="F4629" s="18">
        <v>34</v>
      </c>
      <c r="G4629" s="18"/>
      <c r="H4629" s="18"/>
      <c r="I4629" s="18"/>
      <c r="J4629" s="62"/>
      <c r="K4629" s="69"/>
      <c r="L4629" s="108" t="s">
        <v>69</v>
      </c>
      <c r="M4629" s="103" t="e">
        <f>#REF!</f>
        <v>#REF!</v>
      </c>
      <c r="N4629" s="103" t="e">
        <f>IF(M4629=0,"",CHOOSE(M4629,"22","26","28","29","29","34","34","34","34","34","手入力箇所","手入力箇所","手入力箇所","手入力箇所","手入力箇所","手入力箇所","手入力箇所","手入力箇所","手入力箇所","手入力箇所"))</f>
        <v>#REF!</v>
      </c>
    </row>
    <row r="4630" spans="1:14" ht="13.8" thickBot="1" x14ac:dyDescent="0.25">
      <c r="A4630" s="27" t="s">
        <v>63</v>
      </c>
      <c r="B4630" s="18">
        <v>21</v>
      </c>
      <c r="C4630" s="18">
        <v>33</v>
      </c>
      <c r="D4630" s="18">
        <v>46</v>
      </c>
      <c r="E4630" s="18">
        <v>56</v>
      </c>
      <c r="F4630" s="18">
        <v>89</v>
      </c>
      <c r="G4630" s="18">
        <v>151</v>
      </c>
      <c r="H4630" s="18">
        <v>224</v>
      </c>
      <c r="I4630" s="18">
        <v>289</v>
      </c>
      <c r="J4630" s="18">
        <v>350</v>
      </c>
      <c r="K4630" s="69"/>
      <c r="L4630" s="107" t="s">
        <v>63</v>
      </c>
      <c r="M4630" s="103" t="e">
        <f>#REF!</f>
        <v>#REF!</v>
      </c>
      <c r="N4630" s="103" t="e">
        <f>IF(M4630=0,"",CHOOSE(M4630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631" spans="1:14" ht="24.6" thickBot="1" x14ac:dyDescent="0.25">
      <c r="A4631" s="34" t="s">
        <v>70</v>
      </c>
      <c r="B4631" s="35">
        <v>13</v>
      </c>
      <c r="C4631" s="35">
        <v>33</v>
      </c>
      <c r="D4631" s="35">
        <v>59</v>
      </c>
      <c r="E4631" s="35"/>
      <c r="F4631" s="35"/>
      <c r="G4631" s="35"/>
      <c r="H4631" s="35"/>
      <c r="I4631" s="35"/>
      <c r="J4631" s="36"/>
      <c r="K4631" s="67"/>
      <c r="L4631" s="108" t="s">
        <v>70</v>
      </c>
      <c r="M4631" s="103" t="e">
        <f>#REF!</f>
        <v>#REF!</v>
      </c>
      <c r="N4631" s="103" t="e">
        <f>IF(M4631=0,"",CHOOSE(M4631,"13","33","59","手入力箇所","手入力箇所","手入力箇所","手入力箇所","手入力箇所","手入力箇所","手入力箇所","手入力箇所","手入力箇所","手入力箇所"))</f>
        <v>#REF!</v>
      </c>
    </row>
    <row r="4632" spans="1:14" ht="13.8" thickBot="1" x14ac:dyDescent="0.25">
      <c r="A4632" s="37" t="s">
        <v>71</v>
      </c>
      <c r="B4632" s="17">
        <v>23</v>
      </c>
      <c r="C4632" s="17">
        <v>39</v>
      </c>
      <c r="D4632" s="17">
        <v>97</v>
      </c>
      <c r="E4632" s="17"/>
      <c r="F4632" s="17"/>
      <c r="G4632" s="17"/>
      <c r="H4632" s="17"/>
      <c r="I4632" s="17"/>
      <c r="J4632" s="64"/>
      <c r="K4632" s="70"/>
      <c r="L4632" s="109" t="s">
        <v>71</v>
      </c>
      <c r="M4632" s="103" t="e">
        <f>#REF!</f>
        <v>#REF!</v>
      </c>
      <c r="N4632" s="103" t="e">
        <f>IF(M4632=0,"",CHOOSE(M4632,"23","39","97","手入力箇所","手入力箇所","手入力箇所","手入力箇所","手入力箇所","手入力箇所","手入力箇所","手入力箇所","手入力箇所","手入力箇所"))</f>
        <v>#REF!</v>
      </c>
    </row>
    <row r="4633" spans="1:14" ht="13.8" thickBot="1" x14ac:dyDescent="0.25">
      <c r="A4633" s="29" t="s">
        <v>72</v>
      </c>
      <c r="B4633" s="18">
        <v>21</v>
      </c>
      <c r="C4633" s="18">
        <v>37</v>
      </c>
      <c r="D4633" s="18">
        <v>58</v>
      </c>
      <c r="E4633" s="18">
        <v>76</v>
      </c>
      <c r="F4633" s="18">
        <v>137</v>
      </c>
      <c r="G4633" s="18"/>
      <c r="H4633" s="18"/>
      <c r="I4633" s="18"/>
      <c r="J4633" s="62"/>
      <c r="K4633" s="69"/>
      <c r="L4633" s="109" t="s">
        <v>72</v>
      </c>
      <c r="M4633" s="103" t="e">
        <f>#REF!</f>
        <v>#REF!</v>
      </c>
      <c r="N4633" s="103" t="e">
        <f>IF(M4633=0,"",CHOOSE(M4633,"21","37","58","76","76","137","137","137","137","137","手入力箇所","手入力箇所","手入力箇所","手入力箇所","手入力箇所","手入力箇所","手入力箇所","手入力箇所","手入力箇所","手入力箇所"))</f>
        <v>#REF!</v>
      </c>
    </row>
    <row r="4634" spans="1:14" ht="13.8" thickBot="1" x14ac:dyDescent="0.25">
      <c r="A4634" s="29" t="s">
        <v>73</v>
      </c>
      <c r="B4634" s="18">
        <v>48</v>
      </c>
      <c r="C4634" s="18">
        <v>93</v>
      </c>
      <c r="D4634" s="18">
        <v>138</v>
      </c>
      <c r="E4634" s="18">
        <v>183</v>
      </c>
      <c r="F4634" s="18"/>
      <c r="G4634" s="18"/>
      <c r="H4634" s="18"/>
      <c r="I4634" s="18"/>
      <c r="J4634" s="62"/>
      <c r="K4634" s="69"/>
      <c r="L4634" s="109" t="s">
        <v>73</v>
      </c>
      <c r="M4634" s="103" t="e">
        <f>#REF!</f>
        <v>#REF!</v>
      </c>
      <c r="N4634" s="103" t="e">
        <f>IF(M4634=0,"",CHOOSE(M4634,"48","93","138","183","183","手入力箇所","手入力箇所","手入力箇所","手入力箇所","手入力箇所","手入力箇所","手入力箇所","手入力箇所","手入力箇所","手入力箇所"))</f>
        <v>#REF!</v>
      </c>
    </row>
    <row r="4635" spans="1:14" ht="37.200000000000003" thickBot="1" x14ac:dyDescent="0.25">
      <c r="A4635" s="30" t="s">
        <v>74</v>
      </c>
      <c r="B4635" s="18">
        <v>13</v>
      </c>
      <c r="C4635" s="18">
        <v>26</v>
      </c>
      <c r="D4635" s="18">
        <v>40</v>
      </c>
      <c r="E4635" s="18">
        <v>55</v>
      </c>
      <c r="F4635" s="18">
        <v>107</v>
      </c>
      <c r="G4635" s="18">
        <v>224</v>
      </c>
      <c r="H4635" s="18">
        <v>386</v>
      </c>
      <c r="I4635" s="18"/>
      <c r="J4635" s="62"/>
      <c r="K4635" s="69"/>
      <c r="L4635" s="110" t="s">
        <v>74</v>
      </c>
      <c r="M4635" s="103" t="e">
        <f>#REF!</f>
        <v>#REF!</v>
      </c>
      <c r="N4635" s="103" t="e">
        <f>IF(M4635=0,"",CHOOSE(M4635,"13","26","40","55","55","107","107","107","107","107","224","224","224","224","224","224","224","224","224","224","386","386","386","386","386","386","386","386","386","386","手入力箇所","手入力箇所","手入力箇所","手入力箇所","手入力箇所","手入力箇所","手入力箇所","手入力箇所","手入力箇所","手入力箇所"))</f>
        <v>#REF!</v>
      </c>
    </row>
    <row r="4636" spans="1:14" ht="13.8" thickBot="1" x14ac:dyDescent="0.25">
      <c r="A4636" s="29" t="s">
        <v>75</v>
      </c>
      <c r="B4636" s="18">
        <v>36</v>
      </c>
      <c r="C4636" s="18">
        <v>98</v>
      </c>
      <c r="D4636" s="18">
        <v>173</v>
      </c>
      <c r="E4636" s="18">
        <v>274</v>
      </c>
      <c r="F4636" s="18"/>
      <c r="G4636" s="18"/>
      <c r="H4636" s="18"/>
      <c r="I4636" s="18"/>
      <c r="J4636" s="62"/>
      <c r="K4636" s="69"/>
      <c r="L4636" s="109" t="s">
        <v>75</v>
      </c>
      <c r="M4636" s="103" t="e">
        <f>#REF!</f>
        <v>#REF!</v>
      </c>
      <c r="N4636" s="103" t="e">
        <f>IF(M4636=0,"",CHOOSE(M4636,"36","98","173","274","274","手入力箇所","手入力箇所","手入力箇所","手入力箇所","手入力箇所","手入力箇所","手入力箇所","手入力箇所","手入力箇所","手入力箇所"))</f>
        <v>#REF!</v>
      </c>
    </row>
    <row r="4637" spans="1:14" ht="37.200000000000003" thickBot="1" x14ac:dyDescent="0.25">
      <c r="A4637" s="30" t="s">
        <v>76</v>
      </c>
      <c r="B4637" s="18">
        <v>127</v>
      </c>
      <c r="C4637" s="18">
        <v>127</v>
      </c>
      <c r="D4637" s="18">
        <v>127</v>
      </c>
      <c r="E4637" s="18">
        <v>127</v>
      </c>
      <c r="F4637" s="18"/>
      <c r="G4637" s="18"/>
      <c r="H4637" s="18"/>
      <c r="I4637" s="18"/>
      <c r="J4637" s="62"/>
      <c r="K4637" s="69"/>
      <c r="L4637" s="110" t="s">
        <v>76</v>
      </c>
      <c r="M4637" s="103" t="e">
        <f>#REF!</f>
        <v>#REF!</v>
      </c>
      <c r="N4637" s="103" t="e">
        <f>IF(M4637=0,"",CHOOSE(M4637,"127","127","127","127","127","手入力箇所","手入力箇所","手入力箇所","手入力箇所","手入力箇所","手入力箇所","手入力箇所","手入力箇所","手入力箇所","手入力箇所"))</f>
        <v>#REF!</v>
      </c>
    </row>
    <row r="4638" spans="1:14" ht="27" thickBot="1" x14ac:dyDescent="0.25">
      <c r="A4638" s="31" t="s">
        <v>77</v>
      </c>
      <c r="B4638" s="18">
        <v>42</v>
      </c>
      <c r="C4638" s="18">
        <v>90</v>
      </c>
      <c r="D4638" s="18">
        <v>141</v>
      </c>
      <c r="E4638" s="18">
        <v>193</v>
      </c>
      <c r="F4638" s="62"/>
      <c r="G4638" s="62"/>
      <c r="H4638" s="62"/>
      <c r="I4638" s="62"/>
      <c r="J4638" s="62"/>
      <c r="K4638" s="69"/>
      <c r="L4638" s="111" t="s">
        <v>77</v>
      </c>
      <c r="M4638" s="103" t="e">
        <f>#REF!</f>
        <v>#REF!</v>
      </c>
      <c r="N4638" s="103" t="e">
        <f>IF(M4638=0,"",CHOOSE(M4638,"42","90","141","193","1936","手入力箇所","手入力箇所","手入力箇所","手入力箇所","手入力箇所","手入力箇所","手入力箇所","手入力箇所","手入力箇所","手入力箇所"))</f>
        <v>#REF!</v>
      </c>
    </row>
    <row r="4639" spans="1:14" ht="40.200000000000003" thickBot="1" x14ac:dyDescent="0.25">
      <c r="A4639" s="31" t="s">
        <v>78</v>
      </c>
      <c r="B4639" s="18">
        <v>24</v>
      </c>
      <c r="C4639" s="18">
        <v>43</v>
      </c>
      <c r="D4639" s="18">
        <v>61</v>
      </c>
      <c r="E4639" s="18">
        <v>76</v>
      </c>
      <c r="F4639" s="62"/>
      <c r="G4639" s="62"/>
      <c r="H4639" s="62"/>
      <c r="I4639" s="62"/>
      <c r="J4639" s="62"/>
      <c r="K4639" s="69"/>
      <c r="L4639" s="111" t="s">
        <v>78</v>
      </c>
      <c r="M4639" s="103" t="e">
        <f>#REF!</f>
        <v>#REF!</v>
      </c>
      <c r="N4639" s="103" t="e">
        <f>IF(M4639=0,"",CHOOSE(M4639,"24","43","61","76","76","手入力箇所","手入力箇所","手入力箇所","手入力箇所","手入力箇所","手入力箇所","手入力箇所","手入力箇所","手入力箇所","手入力箇所"))</f>
        <v>#REF!</v>
      </c>
    </row>
    <row r="4640" spans="1:14" ht="27" thickBot="1" x14ac:dyDescent="0.25">
      <c r="A4640" s="31" t="s">
        <v>79</v>
      </c>
      <c r="B4640" s="18">
        <v>54</v>
      </c>
      <c r="C4640" s="18">
        <v>77</v>
      </c>
      <c r="D4640" s="18">
        <v>94</v>
      </c>
      <c r="E4640" s="18">
        <v>107</v>
      </c>
      <c r="F4640" s="62"/>
      <c r="G4640" s="62"/>
      <c r="H4640" s="62"/>
      <c r="I4640" s="62"/>
      <c r="J4640" s="62"/>
      <c r="K4640" s="69"/>
      <c r="L4640" s="111" t="s">
        <v>79</v>
      </c>
      <c r="M4640" s="103" t="e">
        <f>#REF!</f>
        <v>#REF!</v>
      </c>
      <c r="N4640" s="103" t="e">
        <f>IF(M4640=0,"",CHOOSE(M4640,"54","77","94","107","107","手入力箇所","手入力箇所","手入力箇所","手入力箇所","手入力箇所","手入力箇所","手入力箇所","手入力箇所","手入力箇所","手入力箇所"))</f>
        <v>#REF!</v>
      </c>
    </row>
    <row r="4641" spans="1:14" ht="40.200000000000003" thickBot="1" x14ac:dyDescent="0.25">
      <c r="A4641" s="31" t="s">
        <v>80</v>
      </c>
      <c r="B4641" s="18">
        <v>49</v>
      </c>
      <c r="C4641" s="18">
        <v>53</v>
      </c>
      <c r="D4641" s="18">
        <v>55</v>
      </c>
      <c r="E4641" s="18">
        <v>56</v>
      </c>
      <c r="F4641" s="62"/>
      <c r="G4641" s="62"/>
      <c r="H4641" s="62"/>
      <c r="I4641" s="62"/>
      <c r="J4641" s="62"/>
      <c r="K4641" s="69"/>
      <c r="L4641" s="111" t="s">
        <v>80</v>
      </c>
      <c r="M4641" s="103" t="e">
        <f>#REF!</f>
        <v>#REF!</v>
      </c>
      <c r="N4641" s="103" t="e">
        <f>IF(M4641=0,"",CHOOSE(M4641,"49","53","55","56","56","手入力箇所","手入力箇所","手入力箇所","手入力箇所","手入力箇所","手入力箇所","手入力箇所","手入力箇所","手入力箇所","手入力箇所"))</f>
        <v>#REF!</v>
      </c>
    </row>
    <row r="4642" spans="1:14" ht="40.200000000000003" thickBot="1" x14ac:dyDescent="0.25">
      <c r="A4642" s="38" t="s">
        <v>81</v>
      </c>
      <c r="B4642" s="35">
        <v>232</v>
      </c>
      <c r="C4642" s="35">
        <v>232</v>
      </c>
      <c r="D4642" s="36"/>
      <c r="E4642" s="36"/>
      <c r="F4642" s="36"/>
      <c r="G4642" s="36"/>
      <c r="H4642" s="36"/>
      <c r="I4642" s="36"/>
      <c r="J4642" s="36"/>
      <c r="K4642" s="67"/>
      <c r="L4642" s="111" t="s">
        <v>81</v>
      </c>
      <c r="M4642" s="103" t="e">
        <f>#REF!</f>
        <v>#REF!</v>
      </c>
      <c r="N4642" s="103" t="e">
        <f>IF(M4642=0,"",CHOOSE(M4642,"232","232","手入力箇所","手入力箇所","手入力箇所","手入力箇所","手入力箇所","手入力箇所","手入力箇所","手入力箇所","手入力箇所","手入力箇所"))</f>
        <v>#REF!</v>
      </c>
    </row>
    <row r="4643" spans="1:14" ht="13.8" thickBot="1" x14ac:dyDescent="0.25">
      <c r="A4643" s="39" t="s">
        <v>82</v>
      </c>
      <c r="B4643" s="17">
        <v>6</v>
      </c>
      <c r="C4643" s="17">
        <v>9</v>
      </c>
      <c r="D4643" s="17">
        <v>11</v>
      </c>
      <c r="E4643" s="17">
        <v>13</v>
      </c>
      <c r="F4643" s="17">
        <v>18</v>
      </c>
      <c r="G4643" s="17">
        <v>26</v>
      </c>
      <c r="H4643" s="17">
        <v>35</v>
      </c>
      <c r="I4643" s="17">
        <v>43</v>
      </c>
      <c r="J4643" s="17">
        <v>49</v>
      </c>
      <c r="K4643" s="70"/>
      <c r="L4643" s="111" t="s">
        <v>82</v>
      </c>
      <c r="M4643" s="103" t="e">
        <f>#REF!</f>
        <v>#REF!</v>
      </c>
      <c r="N4643" s="103" t="e">
        <f>IF(M4643=0,"",CHOOSE(M4643,"6","9","11","13","13","18","18","18","18","18","26","26","26","26","26","26","26","26","26","26","35","35","35","35","35","35","35","35","35","35","43","43","43","43","43","43","43","43","43","43","49","49","49","49","49","49","49","49","49","49","手入力箇所","手入力箇所","手入力箇所","手入力箇所","手入力箇所","手入力箇所","手入力箇所","手入力箇所","手入力箇所","手入力箇所"))</f>
        <v>#REF!</v>
      </c>
    </row>
    <row r="4644" spans="1:14" ht="13.8" thickBot="1" x14ac:dyDescent="0.25">
      <c r="A4644" s="31" t="s">
        <v>83</v>
      </c>
      <c r="B4644" s="18">
        <v>6</v>
      </c>
      <c r="C4644" s="18">
        <v>10</v>
      </c>
      <c r="D4644" s="18">
        <v>14</v>
      </c>
      <c r="E4644" s="18">
        <v>17</v>
      </c>
      <c r="F4644" s="18">
        <v>29</v>
      </c>
      <c r="G4644" s="18">
        <v>50</v>
      </c>
      <c r="H4644" s="18">
        <v>76</v>
      </c>
      <c r="I4644" s="18">
        <v>100</v>
      </c>
      <c r="J4644" s="18">
        <v>123</v>
      </c>
      <c r="K4644" s="69"/>
      <c r="L4644" s="111" t="s">
        <v>83</v>
      </c>
      <c r="M4644" s="103" t="e">
        <f>#REF!</f>
        <v>#REF!</v>
      </c>
      <c r="N4644" s="103" t="e">
        <f>IF(M4644=0,"",CHOOSE(M4644,"6","10","14","17","17","29","29","29","29","29","50","50","50","50","50","50","50","50","50","50","76","76","76","76","76","76","76","76","76","76","100","100","100","100","100","100","100","100","100","100","123","123","123","123","123","123","123","123","123","123","手入力箇所","手入力箇所","手入力箇所","手入力箇所","手入力箇所","手入力箇所","手入力箇所","手入力箇所","手入力箇所"))</f>
        <v>#REF!</v>
      </c>
    </row>
    <row r="4645" spans="1:14" ht="27" thickBot="1" x14ac:dyDescent="0.25">
      <c r="A4645" s="32" t="s">
        <v>84</v>
      </c>
      <c r="B4645" s="20">
        <v>9</v>
      </c>
      <c r="C4645" s="20">
        <v>15</v>
      </c>
      <c r="D4645" s="20">
        <v>20</v>
      </c>
      <c r="E4645" s="20">
        <v>24</v>
      </c>
      <c r="F4645" s="20">
        <v>39</v>
      </c>
      <c r="G4645" s="20">
        <v>65</v>
      </c>
      <c r="H4645" s="63"/>
      <c r="I4645" s="63"/>
      <c r="J4645" s="63"/>
      <c r="K4645" s="106"/>
      <c r="L4645" s="111" t="s">
        <v>84</v>
      </c>
      <c r="M4645" s="103" t="e">
        <f>#REF!</f>
        <v>#REF!</v>
      </c>
      <c r="N4645" s="103" t="e">
        <f>IF(M4645=0,"",CHOOSE(M4645,"9","15","20","24","24","39","39","39","39","39","65","65","65","65","65","65","65","65","65","65","手入力箇所","手入力箇所","手入力箇所","手入力箇所","手入力箇所","手入力箇所","手入力箇所","手入力箇所","手入力箇所","手入力箇所"))</f>
        <v>#REF!</v>
      </c>
    </row>
    <row r="4648" spans="1:14" ht="13.8" thickBot="1" x14ac:dyDescent="0.25"/>
    <row r="4649" spans="1:14" ht="13.8" thickBot="1" x14ac:dyDescent="0.25">
      <c r="A4649" s="688" t="e">
        <f>#REF!</f>
        <v>#REF!</v>
      </c>
      <c r="B4649" s="688"/>
      <c r="C4649" s="688"/>
      <c r="D4649" s="689" t="s">
        <v>192</v>
      </c>
      <c r="E4649" s="689"/>
      <c r="F4649" s="689"/>
      <c r="G4649" s="689"/>
      <c r="H4649" s="689"/>
      <c r="I4649" s="689"/>
      <c r="J4649" s="689"/>
      <c r="K4649" s="689"/>
      <c r="L4649" s="689"/>
      <c r="M4649" s="689"/>
      <c r="N4649" s="689"/>
    </row>
    <row r="4650" spans="1:14" ht="13.8" thickBot="1" x14ac:dyDescent="0.25">
      <c r="A4650" s="65"/>
      <c r="B4650" s="33">
        <v>1</v>
      </c>
      <c r="C4650" s="24">
        <v>2</v>
      </c>
      <c r="D4650" s="24">
        <v>3</v>
      </c>
      <c r="E4650" s="24" t="s">
        <v>58</v>
      </c>
      <c r="F4650" s="24" t="s">
        <v>59</v>
      </c>
      <c r="G4650" s="24" t="s">
        <v>60</v>
      </c>
      <c r="H4650" s="24" t="s">
        <v>61</v>
      </c>
      <c r="I4650" s="24" t="s">
        <v>62</v>
      </c>
      <c r="J4650" s="24" t="s">
        <v>194</v>
      </c>
      <c r="K4650" s="25" t="s">
        <v>85</v>
      </c>
      <c r="L4650" s="105" t="s">
        <v>189</v>
      </c>
      <c r="M4650" s="105" t="s">
        <v>188</v>
      </c>
      <c r="N4650" s="105" t="s">
        <v>51</v>
      </c>
    </row>
    <row r="4651" spans="1:14" ht="13.8" thickBot="1" x14ac:dyDescent="0.25">
      <c r="A4651" s="26" t="s">
        <v>56</v>
      </c>
      <c r="B4651" s="22">
        <v>5</v>
      </c>
      <c r="C4651" s="22">
        <v>7</v>
      </c>
      <c r="D4651" s="22">
        <v>8</v>
      </c>
      <c r="E4651" s="22">
        <v>8</v>
      </c>
      <c r="F4651" s="22">
        <v>10</v>
      </c>
      <c r="G4651" s="22">
        <v>13</v>
      </c>
      <c r="H4651" s="22">
        <v>16</v>
      </c>
      <c r="I4651" s="22"/>
      <c r="J4651" s="23"/>
      <c r="K4651" s="1"/>
      <c r="L4651" s="26" t="s">
        <v>56</v>
      </c>
      <c r="M4651" s="104" t="e">
        <f>#REF!</f>
        <v>#REF!</v>
      </c>
      <c r="N4651" s="112" t="e">
        <f>IF(M4651=0,"",CHOOSE(M4651,"5","7","8","8","8","10","10","10","10","10","13","13","13","13","13","13","13","13","13","13","16","16","16","16","16","16","16","16","16","16","16","手入力箇所","手入力箇所","手入力箇所","手入力箇所","手入力箇所","手入力箇所","手入力箇所","手入力箇所","手入力箇所","手入力箇所"))</f>
        <v>#REF!</v>
      </c>
    </row>
    <row r="4652" spans="1:14" ht="13.8" thickBot="1" x14ac:dyDescent="0.25">
      <c r="A4652" s="27" t="s">
        <v>57</v>
      </c>
      <c r="B4652" s="18">
        <v>5</v>
      </c>
      <c r="C4652" s="18">
        <v>7</v>
      </c>
      <c r="D4652" s="18">
        <v>8</v>
      </c>
      <c r="E4652" s="18">
        <v>9</v>
      </c>
      <c r="F4652" s="18">
        <v>12</v>
      </c>
      <c r="G4652" s="18">
        <v>16</v>
      </c>
      <c r="H4652" s="18"/>
      <c r="I4652" s="18"/>
      <c r="J4652" s="62"/>
      <c r="K4652" s="19"/>
      <c r="L4652" s="27" t="s">
        <v>57</v>
      </c>
      <c r="M4652" s="104" t="e">
        <f>#REF!</f>
        <v>#REF!</v>
      </c>
      <c r="N4652" s="113" t="e">
        <f>IF(M4652=0,"",CHOOSE(M4652,"5","7","8","9","9","12","12","12","12","12","16","16","16","16","16","16","16","16","16","16","手入力箇所","手入力箇所","手入力箇所","手入力箇所","手入力箇所","手入力箇所","手入力箇所","手入力箇所","手入力箇所","手入力箇所"))</f>
        <v>#REF!</v>
      </c>
    </row>
    <row r="4653" spans="1:14" ht="48.6" thickBot="1" x14ac:dyDescent="0.25">
      <c r="A4653" s="28" t="s">
        <v>64</v>
      </c>
      <c r="B4653" s="18">
        <v>6</v>
      </c>
      <c r="C4653" s="18"/>
      <c r="D4653" s="18"/>
      <c r="E4653" s="18"/>
      <c r="F4653" s="18"/>
      <c r="G4653" s="18"/>
      <c r="H4653" s="18"/>
      <c r="I4653" s="18"/>
      <c r="J4653" s="62"/>
      <c r="K4653" s="19"/>
      <c r="L4653" s="28" t="s">
        <v>64</v>
      </c>
      <c r="M4653" s="104" t="e">
        <f>#REF!</f>
        <v>#REF!</v>
      </c>
      <c r="N4653" s="113" t="e">
        <f>IF(M4653=0,"",CHOOSE(M4653,"6","手入力箇所","手入力箇所","手入力箇所","手入力箇所","手入力箇所","手入力箇所","手入力箇所","手入力箇所","手入力箇所","手入力箇所","",""))</f>
        <v>#REF!</v>
      </c>
    </row>
    <row r="4654" spans="1:14" ht="48.6" thickBot="1" x14ac:dyDescent="0.25">
      <c r="A4654" s="28" t="s">
        <v>65</v>
      </c>
      <c r="B4654" s="18">
        <v>6</v>
      </c>
      <c r="C4654" s="18"/>
      <c r="D4654" s="18"/>
      <c r="E4654" s="18"/>
      <c r="F4654" s="18"/>
      <c r="G4654" s="18"/>
      <c r="H4654" s="18"/>
      <c r="I4654" s="18"/>
      <c r="J4654" s="62"/>
      <c r="K4654" s="19"/>
      <c r="L4654" s="28" t="s">
        <v>65</v>
      </c>
      <c r="M4654" s="104" t="e">
        <f>#REF!</f>
        <v>#REF!</v>
      </c>
      <c r="N4654" s="113" t="e">
        <f>IF(M4654=0,"",CHOOSE(M4654,"6","手入力箇所","手入力箇所","手入力箇所","手入力箇所","手入力箇所","手入力箇所","手入力箇所","手入力箇所","手入力箇所","手入力箇所","",""))</f>
        <v>#REF!</v>
      </c>
    </row>
    <row r="4655" spans="1:14" ht="24.6" thickBot="1" x14ac:dyDescent="0.25">
      <c r="A4655" s="28" t="s">
        <v>66</v>
      </c>
      <c r="B4655" s="18">
        <v>5</v>
      </c>
      <c r="C4655" s="18">
        <v>7</v>
      </c>
      <c r="D4655" s="18">
        <v>8</v>
      </c>
      <c r="E4655" s="18">
        <v>9</v>
      </c>
      <c r="F4655" s="18">
        <v>12</v>
      </c>
      <c r="G4655" s="18"/>
      <c r="H4655" s="18"/>
      <c r="I4655" s="18"/>
      <c r="J4655" s="62"/>
      <c r="K4655" s="19"/>
      <c r="L4655" s="28" t="s">
        <v>66</v>
      </c>
      <c r="M4655" s="104" t="e">
        <f>#REF!</f>
        <v>#REF!</v>
      </c>
      <c r="N4655" s="113" t="e">
        <f>IF(M4655=0,"",CHOOSE(M4655,"5","7","8","9","9","12","12","12","12","12","手入力箇所","手入力箇所","手入力箇所","手入力箇所","手入力箇所","手入力箇所","手入力箇所","手入力箇所","手入力箇所","手入力箇所"))</f>
        <v>#REF!</v>
      </c>
    </row>
    <row r="4656" spans="1:14" ht="36.6" thickBot="1" x14ac:dyDescent="0.25">
      <c r="A4656" s="28" t="s">
        <v>67</v>
      </c>
      <c r="B4656" s="18">
        <v>4</v>
      </c>
      <c r="C4656" s="18">
        <v>5</v>
      </c>
      <c r="D4656" s="18">
        <v>5</v>
      </c>
      <c r="E4656" s="18">
        <v>6</v>
      </c>
      <c r="F4656" s="18"/>
      <c r="G4656" s="18"/>
      <c r="H4656" s="18"/>
      <c r="I4656" s="18"/>
      <c r="J4656" s="62"/>
      <c r="K4656" s="19"/>
      <c r="L4656" s="28" t="s">
        <v>67</v>
      </c>
      <c r="M4656" s="104" t="e">
        <f>#REF!</f>
        <v>#REF!</v>
      </c>
      <c r="N4656" s="113" t="e">
        <f>IF(M4656=0,"",CHOOSE(M4656,"4","5","5","6","6","手入力箇所","手入力箇所","手入力箇所","手入力箇所","手入力箇所","手入力箇所","手入力箇所","手入力箇所","手入力箇所","手入力箇所"))</f>
        <v>#REF!</v>
      </c>
    </row>
    <row r="4657" spans="1:14" ht="24.6" thickBot="1" x14ac:dyDescent="0.25">
      <c r="A4657" s="28" t="s">
        <v>68</v>
      </c>
      <c r="B4657" s="18">
        <v>12</v>
      </c>
      <c r="C4657" s="18">
        <v>12</v>
      </c>
      <c r="D4657" s="18">
        <v>12</v>
      </c>
      <c r="E4657" s="18">
        <v>12</v>
      </c>
      <c r="F4657" s="18">
        <v>12</v>
      </c>
      <c r="G4657" s="18">
        <v>12</v>
      </c>
      <c r="H4657" s="18">
        <v>12</v>
      </c>
      <c r="I4657" s="18"/>
      <c r="J4657" s="62"/>
      <c r="K4657" s="19"/>
      <c r="L4657" s="28" t="s">
        <v>68</v>
      </c>
      <c r="M4657" s="104" t="e">
        <f>#REF!</f>
        <v>#REF!</v>
      </c>
      <c r="N4657" s="113" t="e">
        <f>IF(M4657=0,"",CHOOSE(M4657,"12","12","12","12","12","12","12","12","12","12","12","12","12","12","12","12","12","12","12","12","12","12","12","12","12","12","12","12","12","12","手入力箇所","手入力箇所","手入力箇所","手入力箇所","手入力箇所","手入力箇所","手入力箇所","手入力箇所","手入力箇所","手入力箇所"))</f>
        <v>#REF!</v>
      </c>
    </row>
    <row r="4658" spans="1:14" ht="36.6" thickBot="1" x14ac:dyDescent="0.25">
      <c r="A4658" s="28" t="s">
        <v>69</v>
      </c>
      <c r="B4658" s="18">
        <v>7</v>
      </c>
      <c r="C4658" s="18">
        <v>7</v>
      </c>
      <c r="D4658" s="18">
        <v>7</v>
      </c>
      <c r="E4658" s="18">
        <v>7</v>
      </c>
      <c r="F4658" s="18">
        <v>7</v>
      </c>
      <c r="G4658" s="18"/>
      <c r="H4658" s="18"/>
      <c r="I4658" s="18"/>
      <c r="J4658" s="62"/>
      <c r="K4658" s="19"/>
      <c r="L4658" s="28" t="s">
        <v>69</v>
      </c>
      <c r="M4658" s="104" t="e">
        <f>#REF!</f>
        <v>#REF!</v>
      </c>
      <c r="N4658" s="113" t="e">
        <f>IF(M4658=0,"",CHOOSE(M4658,"7","7","7","7","7","7","7","7","7","7","手入力箇所","手入力箇所","手入力箇所","手入力箇所","手入力箇所","手入力箇所","手入力箇所","手入力箇所","手入力箇所","手入力箇所"))</f>
        <v>#REF!</v>
      </c>
    </row>
    <row r="4659" spans="1:14" ht="13.8" thickBot="1" x14ac:dyDescent="0.25">
      <c r="A4659" s="27" t="s">
        <v>63</v>
      </c>
      <c r="B4659" s="18">
        <v>4</v>
      </c>
      <c r="C4659" s="18">
        <v>5</v>
      </c>
      <c r="D4659" s="18">
        <v>7</v>
      </c>
      <c r="E4659" s="18">
        <v>8</v>
      </c>
      <c r="F4659" s="18">
        <v>11</v>
      </c>
      <c r="G4659" s="18">
        <v>16</v>
      </c>
      <c r="H4659" s="18">
        <v>22</v>
      </c>
      <c r="I4659" s="18">
        <v>26</v>
      </c>
      <c r="J4659" s="18">
        <v>31</v>
      </c>
      <c r="K4659" s="19"/>
      <c r="L4659" s="27" t="s">
        <v>63</v>
      </c>
      <c r="M4659" s="104" t="e">
        <f>#REF!</f>
        <v>#REF!</v>
      </c>
      <c r="N4659" s="113" t="e">
        <f>IF(M4659=0,"",CHOOSE(M4659,"4","5","7","8","8","11","11","11","11","11","16","16","16","16","16","16","16","16","16","16","22","22","22","22","22","22","22","22","22","22","26","26","26","26","26","26","26","26","26","26","31","31","31","31","31","31","31","31","31","31","31","手入力箇所","手入力箇所","手入力箇所","手入力箇所","手入力箇所","手入力箇所","手入力箇所","手入力箇所","手入力箇所","手入力箇所"))</f>
        <v>#REF!</v>
      </c>
    </row>
    <row r="4660" spans="1:14" ht="24.6" thickBot="1" x14ac:dyDescent="0.25">
      <c r="A4660" s="28" t="s">
        <v>70</v>
      </c>
      <c r="B4660" s="18">
        <v>5</v>
      </c>
      <c r="C4660" s="18">
        <v>6</v>
      </c>
      <c r="D4660" s="18">
        <v>7</v>
      </c>
      <c r="E4660" s="18"/>
      <c r="F4660" s="18"/>
      <c r="G4660" s="18"/>
      <c r="H4660" s="18"/>
      <c r="I4660" s="18"/>
      <c r="J4660" s="62"/>
      <c r="K4660" s="19"/>
      <c r="L4660" s="28" t="s">
        <v>70</v>
      </c>
      <c r="M4660" s="104" t="e">
        <f>#REF!</f>
        <v>#REF!</v>
      </c>
      <c r="N4660" s="113" t="e">
        <f>IF(M4660=0,"",CHOOSE(M4660,"5","6","7","手入力箇所","手入力箇所","手入力箇所","手入力箇所","手入力箇所","手入力箇所","手入力箇所","手入力箇所","手入力箇所","手入力箇所"))</f>
        <v>#REF!</v>
      </c>
    </row>
    <row r="4661" spans="1:14" ht="13.8" thickBot="1" x14ac:dyDescent="0.25">
      <c r="A4661" s="29" t="s">
        <v>71</v>
      </c>
      <c r="B4661" s="18">
        <v>3</v>
      </c>
      <c r="C4661" s="18">
        <v>6</v>
      </c>
      <c r="D4661" s="18">
        <v>19</v>
      </c>
      <c r="E4661" s="18"/>
      <c r="F4661" s="18"/>
      <c r="G4661" s="18"/>
      <c r="H4661" s="18"/>
      <c r="I4661" s="18"/>
      <c r="J4661" s="62"/>
      <c r="K4661" s="19"/>
      <c r="L4661" s="29" t="s">
        <v>71</v>
      </c>
      <c r="M4661" s="104" t="e">
        <f>#REF!</f>
        <v>#REF!</v>
      </c>
      <c r="N4661" s="113" t="e">
        <f>IF(M4661=0,"",CHOOSE(M4661,"3","6","19","手入力箇所","手入力箇所","手入力箇所","手入力箇所","手入力箇所","手入力箇所","手入力箇所","手入力箇所","手入力箇所","手入力箇所"))</f>
        <v>#REF!</v>
      </c>
    </row>
    <row r="4662" spans="1:14" ht="13.8" thickBot="1" x14ac:dyDescent="0.25">
      <c r="A4662" s="29" t="s">
        <v>72</v>
      </c>
      <c r="B4662" s="18">
        <v>1</v>
      </c>
      <c r="C4662" s="18">
        <v>3</v>
      </c>
      <c r="D4662" s="18">
        <v>5</v>
      </c>
      <c r="E4662" s="18">
        <v>9</v>
      </c>
      <c r="F4662" s="18">
        <v>26</v>
      </c>
      <c r="G4662" s="18"/>
      <c r="H4662" s="18"/>
      <c r="I4662" s="18"/>
      <c r="J4662" s="62"/>
      <c r="K4662" s="19"/>
      <c r="L4662" s="29" t="s">
        <v>72</v>
      </c>
      <c r="M4662" s="104" t="e">
        <f>#REF!</f>
        <v>#REF!</v>
      </c>
      <c r="N4662" s="113" t="e">
        <f>IF(M4662=0,"",CHOOSE(M4662,"1","3","5","9","9","26","26","26","26","26","手入力箇所","手入力箇所","手入力箇所","手入力箇所","手入力箇所","手入力箇所","手入力箇所","手入力箇所","手入力箇所","手入力箇所"))</f>
        <v>#REF!</v>
      </c>
    </row>
    <row r="4663" spans="1:14" ht="13.8" thickBot="1" x14ac:dyDescent="0.25">
      <c r="A4663" s="29" t="s">
        <v>73</v>
      </c>
      <c r="B4663" s="18">
        <v>4</v>
      </c>
      <c r="C4663" s="18">
        <v>11</v>
      </c>
      <c r="D4663" s="18">
        <v>20</v>
      </c>
      <c r="E4663" s="18">
        <v>33</v>
      </c>
      <c r="F4663" s="18"/>
      <c r="G4663" s="18"/>
      <c r="H4663" s="18"/>
      <c r="I4663" s="18"/>
      <c r="J4663" s="62"/>
      <c r="K4663" s="19"/>
      <c r="L4663" s="29" t="s">
        <v>73</v>
      </c>
      <c r="M4663" s="104" t="e">
        <f>#REF!</f>
        <v>#REF!</v>
      </c>
      <c r="N4663" s="113" t="e">
        <f>IF(M4663=0,"",CHOOSE(M4663,"4","11","20","33","33","手入力箇所","手入力箇所","手入力箇所","手入力箇所","手入力箇所","手入力箇所","手入力箇所","手入力箇所","手入力箇所","手入力箇所"))</f>
        <v>#REF!</v>
      </c>
    </row>
    <row r="4664" spans="1:14" ht="37.200000000000003" thickBot="1" x14ac:dyDescent="0.25">
      <c r="A4664" s="30" t="s">
        <v>74</v>
      </c>
      <c r="B4664" s="18">
        <v>4</v>
      </c>
      <c r="C4664" s="18">
        <v>6</v>
      </c>
      <c r="D4664" s="18">
        <v>8</v>
      </c>
      <c r="E4664" s="18">
        <v>10</v>
      </c>
      <c r="F4664" s="18">
        <v>15</v>
      </c>
      <c r="G4664" s="18">
        <v>23</v>
      </c>
      <c r="H4664" s="18">
        <v>33</v>
      </c>
      <c r="I4664" s="18"/>
      <c r="J4664" s="62"/>
      <c r="K4664" s="19"/>
      <c r="L4664" s="30" t="s">
        <v>74</v>
      </c>
      <c r="M4664" s="104" t="e">
        <f>#REF!</f>
        <v>#REF!</v>
      </c>
      <c r="N4664" s="113" t="e">
        <f>IF(M4664=0,"",CHOOSE(M4664,"4","6","8","10","10","15","15","15","15","15","23","23","23","23","23","23","23","23","23","23","33","33","33","33","33","33","33","33","33","33","手入力箇所","手入力箇所","手入力箇所","手入力箇所","手入力箇所","手入力箇所","手入力箇所","手入力箇所","手入力箇所","手入力箇所"))</f>
        <v>#REF!</v>
      </c>
    </row>
    <row r="4665" spans="1:14" ht="13.8" thickBot="1" x14ac:dyDescent="0.25">
      <c r="A4665" s="29" t="s">
        <v>75</v>
      </c>
      <c r="B4665" s="18">
        <v>6</v>
      </c>
      <c r="C4665" s="18">
        <v>14</v>
      </c>
      <c r="D4665" s="18">
        <v>25</v>
      </c>
      <c r="E4665" s="18">
        <v>39</v>
      </c>
      <c r="F4665" s="18"/>
      <c r="G4665" s="18"/>
      <c r="H4665" s="18"/>
      <c r="I4665" s="18"/>
      <c r="J4665" s="62"/>
      <c r="K4665" s="19"/>
      <c r="L4665" s="29" t="s">
        <v>75</v>
      </c>
      <c r="M4665" s="104" t="e">
        <f>#REF!</f>
        <v>#REF!</v>
      </c>
      <c r="N4665" s="113" t="e">
        <f>IF(M4665=0,"",CHOOSE(M4665,"6","14","25","39","39","手入力箇所","手入力箇所","手入力箇所","手入力箇所","手入力箇所","手入力箇所","手入力箇所","手入力箇所","手入力箇所","手入力箇所"))</f>
        <v>#REF!</v>
      </c>
    </row>
    <row r="4666" spans="1:14" ht="37.200000000000003" thickBot="1" x14ac:dyDescent="0.25">
      <c r="A4666" s="30" t="s">
        <v>76</v>
      </c>
      <c r="B4666" s="18">
        <v>2</v>
      </c>
      <c r="C4666" s="18">
        <v>3</v>
      </c>
      <c r="D4666" s="18">
        <v>6</v>
      </c>
      <c r="E4666" s="18">
        <v>9</v>
      </c>
      <c r="F4666" s="18"/>
      <c r="G4666" s="18"/>
      <c r="H4666" s="18"/>
      <c r="I4666" s="18"/>
      <c r="J4666" s="62"/>
      <c r="K4666" s="19"/>
      <c r="L4666" s="30" t="s">
        <v>76</v>
      </c>
      <c r="M4666" s="104" t="e">
        <f>#REF!</f>
        <v>#REF!</v>
      </c>
      <c r="N4666" s="113" t="e">
        <f>IF(M4666=0,"",CHOOSE(M4666,"2","3","6","9","9","手入力箇所","手入力箇所","手入力箇所","手入力箇所","手入力箇所","手入力箇所","手入力箇所","手入力箇所","手入力箇所","手入力箇所"))</f>
        <v>#REF!</v>
      </c>
    </row>
    <row r="4667" spans="1:14" ht="27" thickBot="1" x14ac:dyDescent="0.25">
      <c r="A4667" s="31" t="s">
        <v>77</v>
      </c>
      <c r="B4667" s="18">
        <v>12</v>
      </c>
      <c r="C4667" s="18">
        <v>18</v>
      </c>
      <c r="D4667" s="18">
        <v>22</v>
      </c>
      <c r="E4667" s="18">
        <v>26</v>
      </c>
      <c r="F4667" s="62"/>
      <c r="G4667" s="62"/>
      <c r="H4667" s="62"/>
      <c r="I4667" s="62"/>
      <c r="J4667" s="62"/>
      <c r="K4667" s="19"/>
      <c r="L4667" s="31" t="s">
        <v>77</v>
      </c>
      <c r="M4667" s="104" t="e">
        <f>#REF!</f>
        <v>#REF!</v>
      </c>
      <c r="N4667" s="113" t="e">
        <f>IF(M4667=0,"",CHOOSE(M4667,"12","18","22","26","26","手入力箇所","手入力箇所","手入力箇所","手入力箇所","手入力箇所","手入力箇所","手入力箇所","手入力箇所","手入力箇所","手入力箇所"))</f>
        <v>#REF!</v>
      </c>
    </row>
    <row r="4668" spans="1:14" ht="40.200000000000003" thickBot="1" x14ac:dyDescent="0.25">
      <c r="A4668" s="31" t="s">
        <v>78</v>
      </c>
      <c r="B4668" s="18">
        <v>5</v>
      </c>
      <c r="C4668" s="18">
        <v>8</v>
      </c>
      <c r="D4668" s="18">
        <v>11</v>
      </c>
      <c r="E4668" s="18">
        <v>14</v>
      </c>
      <c r="F4668" s="62"/>
      <c r="G4668" s="62"/>
      <c r="H4668" s="62"/>
      <c r="I4668" s="62"/>
      <c r="J4668" s="62"/>
      <c r="K4668" s="19"/>
      <c r="L4668" s="31" t="s">
        <v>78</v>
      </c>
      <c r="M4668" s="104" t="e">
        <f>#REF!</f>
        <v>#REF!</v>
      </c>
      <c r="N4668" s="113" t="e">
        <f>IF(M4668=0,"",CHOOSE(M4668,"5","8","11","14","14","手入力箇所","手入力箇所","手入力箇所","手入力箇所","手入力箇所","手入力箇所","手入力箇所","手入力箇所","手入力箇所","手入力箇所"))</f>
        <v>#REF!</v>
      </c>
    </row>
    <row r="4669" spans="1:14" ht="27" thickBot="1" x14ac:dyDescent="0.25">
      <c r="A4669" s="31" t="s">
        <v>79</v>
      </c>
      <c r="B4669" s="18">
        <v>6</v>
      </c>
      <c r="C4669" s="18">
        <v>11</v>
      </c>
      <c r="D4669" s="18">
        <v>16</v>
      </c>
      <c r="E4669" s="18">
        <v>21</v>
      </c>
      <c r="F4669" s="62"/>
      <c r="G4669" s="62"/>
      <c r="H4669" s="62"/>
      <c r="I4669" s="62"/>
      <c r="J4669" s="62"/>
      <c r="K4669" s="19"/>
      <c r="L4669" s="31" t="s">
        <v>79</v>
      </c>
      <c r="M4669" s="104" t="e">
        <f>#REF!</f>
        <v>#REF!</v>
      </c>
      <c r="N4669" s="113" t="e">
        <f>IF(M4669=0,"",CHOOSE(M4669,"6","11","16","21","21","手入力箇所","手入力箇所","手入力箇所","手入力箇所","手入力箇所","手入力箇所","手入力箇所","手入力箇所","手入力箇所"))</f>
        <v>#REF!</v>
      </c>
    </row>
    <row r="4670" spans="1:14" ht="40.200000000000003" thickBot="1" x14ac:dyDescent="0.25">
      <c r="A4670" s="31" t="s">
        <v>80</v>
      </c>
      <c r="B4670" s="18">
        <v>5</v>
      </c>
      <c r="C4670" s="18">
        <v>7</v>
      </c>
      <c r="D4670" s="18">
        <v>9</v>
      </c>
      <c r="E4670" s="18">
        <v>10</v>
      </c>
      <c r="F4670" s="62"/>
      <c r="G4670" s="62"/>
      <c r="H4670" s="62"/>
      <c r="I4670" s="62"/>
      <c r="J4670" s="62"/>
      <c r="K4670" s="19"/>
      <c r="L4670" s="31" t="s">
        <v>80</v>
      </c>
      <c r="M4670" s="104" t="e">
        <f>#REF!</f>
        <v>#REF!</v>
      </c>
      <c r="N4670" s="113" t="e">
        <f>IF(M4670=0,"",CHOOSE(M4670,"5","7","9","10","10","手入力箇所","手入力箇所","手入力箇所","手入力箇所","手入力箇所","手入力箇所","手入力箇所","手入力箇所","手入力箇所"))</f>
        <v>#REF!</v>
      </c>
    </row>
    <row r="4671" spans="1:14" ht="40.200000000000003" thickBot="1" x14ac:dyDescent="0.25">
      <c r="A4671" s="31" t="s">
        <v>81</v>
      </c>
      <c r="B4671" s="18">
        <v>9</v>
      </c>
      <c r="C4671" s="18">
        <v>14</v>
      </c>
      <c r="D4671" s="62"/>
      <c r="E4671" s="62"/>
      <c r="F4671" s="62"/>
      <c r="G4671" s="62"/>
      <c r="H4671" s="62"/>
      <c r="I4671" s="62"/>
      <c r="J4671" s="62"/>
      <c r="K4671" s="19"/>
      <c r="L4671" s="31" t="s">
        <v>81</v>
      </c>
      <c r="M4671" s="104" t="e">
        <f>#REF!</f>
        <v>#REF!</v>
      </c>
      <c r="N4671" s="113" t="e">
        <f>IF(M4671=0,"",CHOOSE(M4671,"9","14","手入力箇所","手入力箇所","手入力箇所","手入力箇所","手入力箇所","手入力箇所","手入力箇所","手入力箇所","手入力箇所","手入力箇所"))</f>
        <v>#REF!</v>
      </c>
    </row>
    <row r="4672" spans="1:14" ht="13.8" thickBot="1" x14ac:dyDescent="0.25">
      <c r="A4672" s="31" t="s">
        <v>82</v>
      </c>
      <c r="B4672" s="18">
        <v>3</v>
      </c>
      <c r="C4672" s="18">
        <v>4</v>
      </c>
      <c r="D4672" s="18">
        <v>4</v>
      </c>
      <c r="E4672" s="18">
        <v>5</v>
      </c>
      <c r="F4672" s="18">
        <v>6</v>
      </c>
      <c r="G4672" s="18">
        <v>8</v>
      </c>
      <c r="H4672" s="18">
        <v>9</v>
      </c>
      <c r="I4672" s="18">
        <v>11</v>
      </c>
      <c r="J4672" s="18">
        <v>12</v>
      </c>
      <c r="K4672" s="19"/>
      <c r="L4672" s="31" t="s">
        <v>82</v>
      </c>
      <c r="M4672" s="104" t="e">
        <f>#REF!</f>
        <v>#REF!</v>
      </c>
      <c r="N4672" s="113" t="e">
        <f>IF(M4672=0,"",CHOOSE(M4672,"3","4","4","5","5","6","6","6","6","6","8","8","8","8","8","8","8","8","8","8","9","9","9","9","9","9","9","9","9","9","11","11","11","11","11","11","11","11","11","11","12","12","12","12","12","12","12","12","12","12","12","手入力箇所","手入力箇所","手入力箇所","手入力箇所","手入力箇所","手入力箇所","手入力箇所","手入力箇所","手入力箇所","手入力箇所"))</f>
        <v>#REF!</v>
      </c>
    </row>
    <row r="4673" spans="1:14" ht="13.8" thickBot="1" x14ac:dyDescent="0.25">
      <c r="A4673" s="31" t="s">
        <v>83</v>
      </c>
      <c r="B4673" s="18">
        <v>3</v>
      </c>
      <c r="C4673" s="18">
        <v>4</v>
      </c>
      <c r="D4673" s="18">
        <v>4</v>
      </c>
      <c r="E4673" s="18">
        <v>5</v>
      </c>
      <c r="F4673" s="18">
        <v>6</v>
      </c>
      <c r="G4673" s="18">
        <v>8</v>
      </c>
      <c r="H4673" s="18">
        <v>10</v>
      </c>
      <c r="I4673" s="18">
        <v>12</v>
      </c>
      <c r="J4673" s="18">
        <v>13</v>
      </c>
      <c r="K4673" s="19"/>
      <c r="L4673" s="31" t="s">
        <v>83</v>
      </c>
      <c r="M4673" s="104" t="e">
        <f>#REF!</f>
        <v>#REF!</v>
      </c>
      <c r="N4673" s="113" t="e">
        <f>IF(M4673=0,"",CHOOSE(M4673,"3","4","4","5","5","6","6","6","6","6","8","8","8","8","8","8","8","8","8","8","10","10","10","10","10","10","10","10","10","10","12","12","12","12","12","12","12","12","12","12","13","13","13","13","13","13","13","13","13","13","13","手入力箇所","手入力箇所","手入力箇所","手入力箇所","手入力箇所","手入力箇所","手入力箇所","手入力箇所","手入力箇所","手入力箇所"))</f>
        <v>#REF!</v>
      </c>
    </row>
    <row r="4674" spans="1:14" ht="27" thickBot="1" x14ac:dyDescent="0.25">
      <c r="A4674" s="32" t="s">
        <v>84</v>
      </c>
      <c r="B4674" s="20">
        <v>1</v>
      </c>
      <c r="C4674" s="20">
        <v>2</v>
      </c>
      <c r="D4674" s="20">
        <v>3</v>
      </c>
      <c r="E4674" s="20">
        <v>4</v>
      </c>
      <c r="F4674" s="20">
        <v>8</v>
      </c>
      <c r="G4674" s="20">
        <v>19</v>
      </c>
      <c r="H4674" s="63"/>
      <c r="I4674" s="63"/>
      <c r="J4674" s="63"/>
      <c r="K4674" s="21"/>
      <c r="L4674" s="32" t="s">
        <v>84</v>
      </c>
      <c r="M4674" s="104" t="e">
        <f>#REF!</f>
        <v>#REF!</v>
      </c>
      <c r="N4674" s="113" t="e">
        <f>IF(M4674=0,"",CHOOSE(M4674,"1","2","3","4","4","8","8","8","8","8","19","19","19","19","19","19","19","19","19","19","手入力箇所","手入力箇所","手入力箇所","手入力箇所","手入力箇所","手入力箇所","手入力箇所","手入力箇所","手入力箇所","手入力箇所"))</f>
        <v>#REF!</v>
      </c>
    </row>
    <row r="4675" spans="1:14" ht="13.8" thickBot="1" x14ac:dyDescent="0.25"/>
    <row r="4676" spans="1:14" ht="13.8" thickBot="1" x14ac:dyDescent="0.25">
      <c r="A4676" s="686" t="e">
        <f>A4649</f>
        <v>#REF!</v>
      </c>
      <c r="B4676" s="686"/>
      <c r="C4676" s="686"/>
      <c r="D4676" s="687" t="s">
        <v>193</v>
      </c>
      <c r="E4676" s="687"/>
      <c r="F4676" s="687"/>
      <c r="G4676" s="687"/>
      <c r="H4676" s="687"/>
      <c r="I4676" s="687"/>
      <c r="J4676" s="687"/>
      <c r="K4676" s="687"/>
      <c r="L4676" s="687"/>
      <c r="M4676" s="687"/>
      <c r="N4676" s="687"/>
    </row>
    <row r="4677" spans="1:14" ht="13.8" thickBot="1" x14ac:dyDescent="0.25">
      <c r="A4677" s="105"/>
      <c r="B4677" s="33">
        <v>1</v>
      </c>
      <c r="C4677" s="24">
        <v>2</v>
      </c>
      <c r="D4677" s="24">
        <v>3</v>
      </c>
      <c r="E4677" s="24" t="s">
        <v>58</v>
      </c>
      <c r="F4677" s="24" t="s">
        <v>59</v>
      </c>
      <c r="G4677" s="24" t="s">
        <v>60</v>
      </c>
      <c r="H4677" s="24" t="s">
        <v>61</v>
      </c>
      <c r="I4677" s="24" t="s">
        <v>62</v>
      </c>
      <c r="J4677" s="24" t="s">
        <v>194</v>
      </c>
      <c r="K4677" s="102" t="s">
        <v>85</v>
      </c>
      <c r="L4677" s="105" t="s">
        <v>189</v>
      </c>
      <c r="M4677" s="105" t="s">
        <v>188</v>
      </c>
      <c r="N4677" s="105" t="s">
        <v>51</v>
      </c>
    </row>
    <row r="4678" spans="1:14" ht="13.8" thickBot="1" x14ac:dyDescent="0.25">
      <c r="A4678" s="26" t="s">
        <v>56</v>
      </c>
      <c r="B4678" s="22">
        <v>16</v>
      </c>
      <c r="C4678" s="22">
        <v>25</v>
      </c>
      <c r="D4678" s="22">
        <v>32</v>
      </c>
      <c r="E4678" s="22">
        <v>38</v>
      </c>
      <c r="F4678" s="22">
        <v>56</v>
      </c>
      <c r="G4678" s="22">
        <v>87</v>
      </c>
      <c r="H4678" s="22">
        <v>121</v>
      </c>
      <c r="I4678" s="22"/>
      <c r="J4678" s="23"/>
      <c r="K4678" s="68"/>
      <c r="L4678" s="107" t="s">
        <v>56</v>
      </c>
      <c r="M4678" s="103" t="e">
        <f>#REF!</f>
        <v>#REF!</v>
      </c>
      <c r="N4678" s="103" t="e">
        <f>IF(M4678=0,"",CHOOSE(M4678,"16","25","32","38","38","56","56","56","56","56","87","87","87","87","87","87","87","87","87","87","121","121","121","121","121","121","121","121","121","121","手入力箇所","手入力箇所","手入力箇所","手入力箇所","手入力箇所","手入力箇所","手入力箇所","手入力箇所","手入力箇所","手入力箇所"))</f>
        <v>#REF!</v>
      </c>
    </row>
    <row r="4679" spans="1:14" ht="13.8" thickBot="1" x14ac:dyDescent="0.25">
      <c r="A4679" s="27" t="s">
        <v>57</v>
      </c>
      <c r="B4679" s="18">
        <v>25</v>
      </c>
      <c r="C4679" s="18">
        <v>33</v>
      </c>
      <c r="D4679" s="18">
        <v>40</v>
      </c>
      <c r="E4679" s="18">
        <v>45</v>
      </c>
      <c r="F4679" s="18">
        <v>58</v>
      </c>
      <c r="G4679" s="18">
        <v>79</v>
      </c>
      <c r="H4679" s="18"/>
      <c r="I4679" s="18"/>
      <c r="J4679" s="62"/>
      <c r="K4679" s="69"/>
      <c r="L4679" s="107" t="s">
        <v>57</v>
      </c>
      <c r="M4679" s="103" t="e">
        <f>#REF!</f>
        <v>#REF!</v>
      </c>
      <c r="N4679" s="103" t="e">
        <f>IF(M4679=0,"",CHOOSE(M4679,"25","33","40","45","45","58","58","58","58","58","79","79","79","79","79","79","79","79","79","79","手入力箇所","手入力箇所","手入力箇所","手入力箇所","手入力箇所","手入力箇所","手入力箇所","手入力箇所","手入力箇所","手入力箇所"))</f>
        <v>#REF!</v>
      </c>
    </row>
    <row r="4680" spans="1:14" ht="48.6" thickBot="1" x14ac:dyDescent="0.25">
      <c r="A4680" s="28" t="s">
        <v>64</v>
      </c>
      <c r="B4680" s="18">
        <v>32</v>
      </c>
      <c r="C4680" s="18"/>
      <c r="D4680" s="18"/>
      <c r="E4680" s="18"/>
      <c r="F4680" s="18"/>
      <c r="G4680" s="18"/>
      <c r="H4680" s="18"/>
      <c r="I4680" s="18"/>
      <c r="J4680" s="62"/>
      <c r="K4680" s="69"/>
      <c r="L4680" s="108" t="s">
        <v>64</v>
      </c>
      <c r="M4680" s="103" t="e">
        <f>#REF!</f>
        <v>#REF!</v>
      </c>
      <c r="N4680" s="103" t="e">
        <f>IF(M4680=0,"",CHOOSE(M4680,"32","手入力箇所","手入力箇所","手入力箇所","手入力箇所","手入力箇所","手入力箇所","手入力箇所","手入力箇所","手入力箇所","手入力箇所"))</f>
        <v>#REF!</v>
      </c>
    </row>
    <row r="4681" spans="1:14" ht="48.6" thickBot="1" x14ac:dyDescent="0.25">
      <c r="A4681" s="28" t="s">
        <v>65</v>
      </c>
      <c r="B4681" s="18">
        <v>36</v>
      </c>
      <c r="C4681" s="18"/>
      <c r="D4681" s="18"/>
      <c r="E4681" s="18"/>
      <c r="F4681" s="18"/>
      <c r="G4681" s="18"/>
      <c r="H4681" s="18"/>
      <c r="I4681" s="18"/>
      <c r="J4681" s="62"/>
      <c r="K4681" s="69"/>
      <c r="L4681" s="108" t="s">
        <v>65</v>
      </c>
      <c r="M4681" s="103" t="e">
        <f>#REF!</f>
        <v>#REF!</v>
      </c>
      <c r="N4681" s="103" t="e">
        <f>IF(M4681=0,"",CHOOSE(M4681,"36","手入力箇所","手入力箇所","手入力箇所","手入力箇所","手入力箇所","手入力箇所","手入力箇所","手入力箇所","手入力箇所","手入力箇所"))</f>
        <v>#REF!</v>
      </c>
    </row>
    <row r="4682" spans="1:14" ht="24.6" thickBot="1" x14ac:dyDescent="0.25">
      <c r="A4682" s="28" t="s">
        <v>66</v>
      </c>
      <c r="B4682" s="18">
        <v>24</v>
      </c>
      <c r="C4682" s="18">
        <v>30</v>
      </c>
      <c r="D4682" s="18">
        <v>33</v>
      </c>
      <c r="E4682" s="18">
        <v>35</v>
      </c>
      <c r="F4682" s="18">
        <v>42</v>
      </c>
      <c r="G4682" s="18"/>
      <c r="H4682" s="18"/>
      <c r="I4682" s="18"/>
      <c r="J4682" s="62"/>
      <c r="K4682" s="69"/>
      <c r="L4682" s="108" t="s">
        <v>66</v>
      </c>
      <c r="M4682" s="103" t="e">
        <f>#REF!</f>
        <v>#REF!</v>
      </c>
      <c r="N4682" s="103" t="e">
        <f>IF(M4682=0,"",CHOOSE(M4682,"24","30","33","35","35","42","42","42","42","42","手入力箇所","手入力箇所","手入力箇所","手入力箇所","手入力箇所","手入力箇所","手入力箇所","手入力箇所","手入力箇所","手入力箇所"))</f>
        <v>#REF!</v>
      </c>
    </row>
    <row r="4683" spans="1:14" ht="36.6" thickBot="1" x14ac:dyDescent="0.25">
      <c r="A4683" s="28" t="s">
        <v>67</v>
      </c>
      <c r="B4683" s="18">
        <v>7</v>
      </c>
      <c r="C4683" s="18">
        <v>12</v>
      </c>
      <c r="D4683" s="18">
        <v>16</v>
      </c>
      <c r="E4683" s="18">
        <v>19</v>
      </c>
      <c r="F4683" s="18"/>
      <c r="G4683" s="18"/>
      <c r="H4683" s="18"/>
      <c r="I4683" s="18"/>
      <c r="J4683" s="62"/>
      <c r="K4683" s="69"/>
      <c r="L4683" s="108" t="s">
        <v>67</v>
      </c>
      <c r="M4683" s="103" t="e">
        <f>#REF!</f>
        <v>#REF!</v>
      </c>
      <c r="N4683" s="103" t="e">
        <f>IF(M4683=0,"",CHOOSE(M4683,"7","12","16","19","19","手入力箇所","手入力箇所","手入力箇所","手入力箇所","手入力箇所","手入力箇所","手入力箇所","手入力箇所","手入力箇所","手入力箇所"))</f>
        <v>#REF!</v>
      </c>
    </row>
    <row r="4684" spans="1:14" ht="24.6" thickBot="1" x14ac:dyDescent="0.25">
      <c r="A4684" s="28" t="s">
        <v>68</v>
      </c>
      <c r="B4684" s="18">
        <v>21</v>
      </c>
      <c r="C4684" s="18">
        <v>35</v>
      </c>
      <c r="D4684" s="18">
        <v>48</v>
      </c>
      <c r="E4684" s="18">
        <v>59</v>
      </c>
      <c r="F4684" s="18">
        <v>94</v>
      </c>
      <c r="G4684" s="18">
        <v>159</v>
      </c>
      <c r="H4684" s="18">
        <v>235</v>
      </c>
      <c r="I4684" s="18"/>
      <c r="J4684" s="62"/>
      <c r="K4684" s="69"/>
      <c r="L4684" s="108" t="s">
        <v>68</v>
      </c>
      <c r="M4684" s="103" t="e">
        <f>#REF!</f>
        <v>#REF!</v>
      </c>
      <c r="N4684" s="103" t="e">
        <f>IF(M4684=0,"",CHOOSE(M4684,"21","35","48","59","59","94","94","94","94","94","159","159","159","159","159","159","159","159","159","159","235","235","235","235","235","235","235","235","235","235","手入力箇所","手入力箇所","手入力箇所","手入力箇所","手入力箇所","手入力箇所","手入力箇所","手入力箇所","手入力箇所","手入力箇所"))</f>
        <v>#REF!</v>
      </c>
    </row>
    <row r="4685" spans="1:14" ht="36.6" thickBot="1" x14ac:dyDescent="0.25">
      <c r="A4685" s="28" t="s">
        <v>69</v>
      </c>
      <c r="B4685" s="18">
        <v>22</v>
      </c>
      <c r="C4685" s="18">
        <v>26</v>
      </c>
      <c r="D4685" s="18">
        <v>28</v>
      </c>
      <c r="E4685" s="18">
        <v>29</v>
      </c>
      <c r="F4685" s="18">
        <v>34</v>
      </c>
      <c r="G4685" s="18"/>
      <c r="H4685" s="18"/>
      <c r="I4685" s="18"/>
      <c r="J4685" s="62"/>
      <c r="K4685" s="69"/>
      <c r="L4685" s="108" t="s">
        <v>69</v>
      </c>
      <c r="M4685" s="103" t="e">
        <f>#REF!</f>
        <v>#REF!</v>
      </c>
      <c r="N4685" s="103" t="e">
        <f>IF(M4685=0,"",CHOOSE(M4685,"22","26","28","29","29","34","34","34","34","34","手入力箇所","手入力箇所","手入力箇所","手入力箇所","手入力箇所","手入力箇所","手入力箇所","手入力箇所","手入力箇所","手入力箇所"))</f>
        <v>#REF!</v>
      </c>
    </row>
    <row r="4686" spans="1:14" ht="13.8" thickBot="1" x14ac:dyDescent="0.25">
      <c r="A4686" s="27" t="s">
        <v>63</v>
      </c>
      <c r="B4686" s="18">
        <v>21</v>
      </c>
      <c r="C4686" s="18">
        <v>33</v>
      </c>
      <c r="D4686" s="18">
        <v>46</v>
      </c>
      <c r="E4686" s="18">
        <v>56</v>
      </c>
      <c r="F4686" s="18">
        <v>89</v>
      </c>
      <c r="G4686" s="18">
        <v>151</v>
      </c>
      <c r="H4686" s="18">
        <v>224</v>
      </c>
      <c r="I4686" s="18">
        <v>289</v>
      </c>
      <c r="J4686" s="18">
        <v>350</v>
      </c>
      <c r="K4686" s="69"/>
      <c r="L4686" s="107" t="s">
        <v>63</v>
      </c>
      <c r="M4686" s="103" t="e">
        <f>#REF!</f>
        <v>#REF!</v>
      </c>
      <c r="N4686" s="103" t="e">
        <f>IF(M4686=0,"",CHOOSE(M4686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687" spans="1:14" ht="24.6" thickBot="1" x14ac:dyDescent="0.25">
      <c r="A4687" s="34" t="s">
        <v>70</v>
      </c>
      <c r="B4687" s="35">
        <v>13</v>
      </c>
      <c r="C4687" s="35">
        <v>33</v>
      </c>
      <c r="D4687" s="35">
        <v>59</v>
      </c>
      <c r="E4687" s="35"/>
      <c r="F4687" s="35"/>
      <c r="G4687" s="35"/>
      <c r="H4687" s="35"/>
      <c r="I4687" s="35"/>
      <c r="J4687" s="36"/>
      <c r="K4687" s="67"/>
      <c r="L4687" s="108" t="s">
        <v>70</v>
      </c>
      <c r="M4687" s="103" t="e">
        <f>#REF!</f>
        <v>#REF!</v>
      </c>
      <c r="N4687" s="103" t="e">
        <f>IF(M4687=0,"",CHOOSE(M4687,"13","33","59","手入力箇所","手入力箇所","手入力箇所","手入力箇所","手入力箇所","手入力箇所","手入力箇所","手入力箇所","手入力箇所","手入力箇所"))</f>
        <v>#REF!</v>
      </c>
    </row>
    <row r="4688" spans="1:14" ht="13.8" thickBot="1" x14ac:dyDescent="0.25">
      <c r="A4688" s="37" t="s">
        <v>71</v>
      </c>
      <c r="B4688" s="17">
        <v>23</v>
      </c>
      <c r="C4688" s="17">
        <v>39</v>
      </c>
      <c r="D4688" s="17">
        <v>97</v>
      </c>
      <c r="E4688" s="17"/>
      <c r="F4688" s="17"/>
      <c r="G4688" s="17"/>
      <c r="H4688" s="17"/>
      <c r="I4688" s="17"/>
      <c r="J4688" s="64"/>
      <c r="K4688" s="70"/>
      <c r="L4688" s="109" t="s">
        <v>71</v>
      </c>
      <c r="M4688" s="103" t="e">
        <f>#REF!</f>
        <v>#REF!</v>
      </c>
      <c r="N4688" s="103" t="e">
        <f>IF(M4688=0,"",CHOOSE(M4688,"23","39","97","手入力箇所","手入力箇所","手入力箇所","手入力箇所","手入力箇所","手入力箇所","手入力箇所","手入力箇所","手入力箇所","手入力箇所"))</f>
        <v>#REF!</v>
      </c>
    </row>
    <row r="4689" spans="1:14" ht="13.8" thickBot="1" x14ac:dyDescent="0.25">
      <c r="A4689" s="29" t="s">
        <v>72</v>
      </c>
      <c r="B4689" s="18">
        <v>21</v>
      </c>
      <c r="C4689" s="18">
        <v>37</v>
      </c>
      <c r="D4689" s="18">
        <v>58</v>
      </c>
      <c r="E4689" s="18">
        <v>76</v>
      </c>
      <c r="F4689" s="18">
        <v>137</v>
      </c>
      <c r="G4689" s="18"/>
      <c r="H4689" s="18"/>
      <c r="I4689" s="18"/>
      <c r="J4689" s="62"/>
      <c r="K4689" s="69"/>
      <c r="L4689" s="109" t="s">
        <v>72</v>
      </c>
      <c r="M4689" s="103" t="e">
        <f>#REF!</f>
        <v>#REF!</v>
      </c>
      <c r="N4689" s="103" t="e">
        <f>IF(M4689=0,"",CHOOSE(M4689,"21","37","58","76","76","137","137","137","137","137","手入力箇所","手入力箇所","手入力箇所","手入力箇所","手入力箇所","手入力箇所","手入力箇所","手入力箇所","手入力箇所","手入力箇所"))</f>
        <v>#REF!</v>
      </c>
    </row>
    <row r="4690" spans="1:14" ht="13.8" thickBot="1" x14ac:dyDescent="0.25">
      <c r="A4690" s="29" t="s">
        <v>73</v>
      </c>
      <c r="B4690" s="18">
        <v>48</v>
      </c>
      <c r="C4690" s="18">
        <v>93</v>
      </c>
      <c r="D4690" s="18">
        <v>138</v>
      </c>
      <c r="E4690" s="18">
        <v>183</v>
      </c>
      <c r="F4690" s="18"/>
      <c r="G4690" s="18"/>
      <c r="H4690" s="18"/>
      <c r="I4690" s="18"/>
      <c r="J4690" s="62"/>
      <c r="K4690" s="69"/>
      <c r="L4690" s="109" t="s">
        <v>73</v>
      </c>
      <c r="M4690" s="103" t="e">
        <f>#REF!</f>
        <v>#REF!</v>
      </c>
      <c r="N4690" s="103" t="e">
        <f>IF(M4690=0,"",CHOOSE(M4690,"48","93","138","183","183","手入力箇所","手入力箇所","手入力箇所","手入力箇所","手入力箇所","手入力箇所","手入力箇所","手入力箇所","手入力箇所","手入力箇所"))</f>
        <v>#REF!</v>
      </c>
    </row>
    <row r="4691" spans="1:14" ht="37.200000000000003" thickBot="1" x14ac:dyDescent="0.25">
      <c r="A4691" s="30" t="s">
        <v>74</v>
      </c>
      <c r="B4691" s="18">
        <v>13</v>
      </c>
      <c r="C4691" s="18">
        <v>26</v>
      </c>
      <c r="D4691" s="18">
        <v>40</v>
      </c>
      <c r="E4691" s="18">
        <v>55</v>
      </c>
      <c r="F4691" s="18">
        <v>107</v>
      </c>
      <c r="G4691" s="18">
        <v>224</v>
      </c>
      <c r="H4691" s="18">
        <v>386</v>
      </c>
      <c r="I4691" s="18"/>
      <c r="J4691" s="62"/>
      <c r="K4691" s="69"/>
      <c r="L4691" s="110" t="s">
        <v>74</v>
      </c>
      <c r="M4691" s="103" t="e">
        <f>#REF!</f>
        <v>#REF!</v>
      </c>
      <c r="N4691" s="103" t="e">
        <f>IF(M4691=0,"",CHOOSE(M4691,"13","26","40","55","55","107","107","107","107","107","224","224","224","224","224","224","224","224","224","224","386","386","386","386","386","386","386","386","386","386","手入力箇所","手入力箇所","手入力箇所","手入力箇所","手入力箇所","手入力箇所","手入力箇所","手入力箇所","手入力箇所","手入力箇所"))</f>
        <v>#REF!</v>
      </c>
    </row>
    <row r="4692" spans="1:14" ht="13.8" thickBot="1" x14ac:dyDescent="0.25">
      <c r="A4692" s="29" t="s">
        <v>75</v>
      </c>
      <c r="B4692" s="18">
        <v>36</v>
      </c>
      <c r="C4692" s="18">
        <v>98</v>
      </c>
      <c r="D4692" s="18">
        <v>173</v>
      </c>
      <c r="E4692" s="18">
        <v>274</v>
      </c>
      <c r="F4692" s="18"/>
      <c r="G4692" s="18"/>
      <c r="H4692" s="18"/>
      <c r="I4692" s="18"/>
      <c r="J4692" s="62"/>
      <c r="K4692" s="69"/>
      <c r="L4692" s="109" t="s">
        <v>75</v>
      </c>
      <c r="M4692" s="103" t="e">
        <f>#REF!</f>
        <v>#REF!</v>
      </c>
      <c r="N4692" s="103" t="e">
        <f>IF(M4692=0,"",CHOOSE(M4692,"36","98","173","274","274","手入力箇所","手入力箇所","手入力箇所","手入力箇所","手入力箇所","手入力箇所","手入力箇所","手入力箇所","手入力箇所","手入力箇所"))</f>
        <v>#REF!</v>
      </c>
    </row>
    <row r="4693" spans="1:14" ht="37.200000000000003" thickBot="1" x14ac:dyDescent="0.25">
      <c r="A4693" s="30" t="s">
        <v>76</v>
      </c>
      <c r="B4693" s="18">
        <v>127</v>
      </c>
      <c r="C4693" s="18">
        <v>127</v>
      </c>
      <c r="D4693" s="18">
        <v>127</v>
      </c>
      <c r="E4693" s="18">
        <v>127</v>
      </c>
      <c r="F4693" s="18"/>
      <c r="G4693" s="18"/>
      <c r="H4693" s="18"/>
      <c r="I4693" s="18"/>
      <c r="J4693" s="62"/>
      <c r="K4693" s="69"/>
      <c r="L4693" s="110" t="s">
        <v>76</v>
      </c>
      <c r="M4693" s="103" t="e">
        <f>#REF!</f>
        <v>#REF!</v>
      </c>
      <c r="N4693" s="103" t="e">
        <f>IF(M4693=0,"",CHOOSE(M4693,"127","127","127","127","127","手入力箇所","手入力箇所","手入力箇所","手入力箇所","手入力箇所","手入力箇所","手入力箇所","手入力箇所","手入力箇所","手入力箇所"))</f>
        <v>#REF!</v>
      </c>
    </row>
    <row r="4694" spans="1:14" ht="27" thickBot="1" x14ac:dyDescent="0.25">
      <c r="A4694" s="31" t="s">
        <v>77</v>
      </c>
      <c r="B4694" s="18">
        <v>42</v>
      </c>
      <c r="C4694" s="18">
        <v>90</v>
      </c>
      <c r="D4694" s="18">
        <v>141</v>
      </c>
      <c r="E4694" s="18">
        <v>193</v>
      </c>
      <c r="F4694" s="62"/>
      <c r="G4694" s="62"/>
      <c r="H4694" s="62"/>
      <c r="I4694" s="62"/>
      <c r="J4694" s="62"/>
      <c r="K4694" s="69"/>
      <c r="L4694" s="111" t="s">
        <v>77</v>
      </c>
      <c r="M4694" s="103" t="e">
        <f>#REF!</f>
        <v>#REF!</v>
      </c>
      <c r="N4694" s="103" t="e">
        <f>IF(M4694=0,"",CHOOSE(M4694,"42","90","141","193","1936","手入力箇所","手入力箇所","手入力箇所","手入力箇所","手入力箇所","手入力箇所","手入力箇所","手入力箇所","手入力箇所","手入力箇所"))</f>
        <v>#REF!</v>
      </c>
    </row>
    <row r="4695" spans="1:14" ht="40.200000000000003" thickBot="1" x14ac:dyDescent="0.25">
      <c r="A4695" s="31" t="s">
        <v>78</v>
      </c>
      <c r="B4695" s="18">
        <v>24</v>
      </c>
      <c r="C4695" s="18">
        <v>43</v>
      </c>
      <c r="D4695" s="18">
        <v>61</v>
      </c>
      <c r="E4695" s="18">
        <v>76</v>
      </c>
      <c r="F4695" s="62"/>
      <c r="G4695" s="62"/>
      <c r="H4695" s="62"/>
      <c r="I4695" s="62"/>
      <c r="J4695" s="62"/>
      <c r="K4695" s="69"/>
      <c r="L4695" s="111" t="s">
        <v>78</v>
      </c>
      <c r="M4695" s="103" t="e">
        <f>#REF!</f>
        <v>#REF!</v>
      </c>
      <c r="N4695" s="103" t="e">
        <f>IF(M4695=0,"",CHOOSE(M4695,"24","43","61","76","76","手入力箇所","手入力箇所","手入力箇所","手入力箇所","手入力箇所","手入力箇所","手入力箇所","手入力箇所","手入力箇所","手入力箇所"))</f>
        <v>#REF!</v>
      </c>
    </row>
    <row r="4696" spans="1:14" ht="27" thickBot="1" x14ac:dyDescent="0.25">
      <c r="A4696" s="31" t="s">
        <v>79</v>
      </c>
      <c r="B4696" s="18">
        <v>54</v>
      </c>
      <c r="C4696" s="18">
        <v>77</v>
      </c>
      <c r="D4696" s="18">
        <v>94</v>
      </c>
      <c r="E4696" s="18">
        <v>107</v>
      </c>
      <c r="F4696" s="62"/>
      <c r="G4696" s="62"/>
      <c r="H4696" s="62"/>
      <c r="I4696" s="62"/>
      <c r="J4696" s="62"/>
      <c r="K4696" s="69"/>
      <c r="L4696" s="111" t="s">
        <v>79</v>
      </c>
      <c r="M4696" s="103" t="e">
        <f>#REF!</f>
        <v>#REF!</v>
      </c>
      <c r="N4696" s="103" t="e">
        <f>IF(M4696=0,"",CHOOSE(M4696,"54","77","94","107","107","手入力箇所","手入力箇所","手入力箇所","手入力箇所","手入力箇所","手入力箇所","手入力箇所","手入力箇所","手入力箇所","手入力箇所"))</f>
        <v>#REF!</v>
      </c>
    </row>
    <row r="4697" spans="1:14" ht="40.200000000000003" thickBot="1" x14ac:dyDescent="0.25">
      <c r="A4697" s="31" t="s">
        <v>80</v>
      </c>
      <c r="B4697" s="18">
        <v>49</v>
      </c>
      <c r="C4697" s="18">
        <v>53</v>
      </c>
      <c r="D4697" s="18">
        <v>55</v>
      </c>
      <c r="E4697" s="18">
        <v>56</v>
      </c>
      <c r="F4697" s="62"/>
      <c r="G4697" s="62"/>
      <c r="H4697" s="62"/>
      <c r="I4697" s="62"/>
      <c r="J4697" s="62"/>
      <c r="K4697" s="69"/>
      <c r="L4697" s="111" t="s">
        <v>80</v>
      </c>
      <c r="M4697" s="103" t="e">
        <f>#REF!</f>
        <v>#REF!</v>
      </c>
      <c r="N4697" s="103" t="e">
        <f>IF(M4697=0,"",CHOOSE(M4697,"49","53","55","56","56","手入力箇所","手入力箇所","手入力箇所","手入力箇所","手入力箇所","手入力箇所","手入力箇所","手入力箇所","手入力箇所","手入力箇所"))</f>
        <v>#REF!</v>
      </c>
    </row>
    <row r="4698" spans="1:14" ht="40.200000000000003" thickBot="1" x14ac:dyDescent="0.25">
      <c r="A4698" s="38" t="s">
        <v>81</v>
      </c>
      <c r="B4698" s="35">
        <v>232</v>
      </c>
      <c r="C4698" s="35">
        <v>232</v>
      </c>
      <c r="D4698" s="36"/>
      <c r="E4698" s="36"/>
      <c r="F4698" s="36"/>
      <c r="G4698" s="36"/>
      <c r="H4698" s="36"/>
      <c r="I4698" s="36"/>
      <c r="J4698" s="36"/>
      <c r="K4698" s="67"/>
      <c r="L4698" s="111" t="s">
        <v>81</v>
      </c>
      <c r="M4698" s="103" t="e">
        <f>#REF!</f>
        <v>#REF!</v>
      </c>
      <c r="N4698" s="103" t="e">
        <f>IF(M4698=0,"",CHOOSE(M4698,"232","232","手入力箇所","手入力箇所","手入力箇所","手入力箇所","手入力箇所","手入力箇所","手入力箇所","手入力箇所","手入力箇所","手入力箇所"))</f>
        <v>#REF!</v>
      </c>
    </row>
    <row r="4699" spans="1:14" ht="13.8" thickBot="1" x14ac:dyDescent="0.25">
      <c r="A4699" s="39" t="s">
        <v>82</v>
      </c>
      <c r="B4699" s="17">
        <v>6</v>
      </c>
      <c r="C4699" s="17">
        <v>9</v>
      </c>
      <c r="D4699" s="17">
        <v>11</v>
      </c>
      <c r="E4699" s="17">
        <v>13</v>
      </c>
      <c r="F4699" s="17">
        <v>18</v>
      </c>
      <c r="G4699" s="17">
        <v>26</v>
      </c>
      <c r="H4699" s="17">
        <v>35</v>
      </c>
      <c r="I4699" s="17">
        <v>43</v>
      </c>
      <c r="J4699" s="17">
        <v>49</v>
      </c>
      <c r="K4699" s="70"/>
      <c r="L4699" s="111" t="s">
        <v>82</v>
      </c>
      <c r="M4699" s="103" t="e">
        <f>#REF!</f>
        <v>#REF!</v>
      </c>
      <c r="N4699" s="103" t="e">
        <f>IF(M4699=0,"",CHOOSE(M4699,"6","9","11","13","13","18","18","18","18","18","26","26","26","26","26","26","26","26","26","26","35","35","35","35","35","35","35","35","35","35","43","43","43","43","43","43","43","43","43","43","49","49","49","49","49","49","49","49","49","49","手入力箇所","手入力箇所","手入力箇所","手入力箇所","手入力箇所","手入力箇所","手入力箇所","手入力箇所","手入力箇所","手入力箇所"))</f>
        <v>#REF!</v>
      </c>
    </row>
    <row r="4700" spans="1:14" ht="13.8" thickBot="1" x14ac:dyDescent="0.25">
      <c r="A4700" s="31" t="s">
        <v>83</v>
      </c>
      <c r="B4700" s="18">
        <v>6</v>
      </c>
      <c r="C4700" s="18">
        <v>10</v>
      </c>
      <c r="D4700" s="18">
        <v>14</v>
      </c>
      <c r="E4700" s="18">
        <v>17</v>
      </c>
      <c r="F4700" s="18">
        <v>29</v>
      </c>
      <c r="G4700" s="18">
        <v>50</v>
      </c>
      <c r="H4700" s="18">
        <v>76</v>
      </c>
      <c r="I4700" s="18">
        <v>100</v>
      </c>
      <c r="J4700" s="18">
        <v>123</v>
      </c>
      <c r="K4700" s="69"/>
      <c r="L4700" s="111" t="s">
        <v>83</v>
      </c>
      <c r="M4700" s="103" t="e">
        <f>#REF!</f>
        <v>#REF!</v>
      </c>
      <c r="N4700" s="103" t="e">
        <f>IF(M4700=0,"",CHOOSE(M4700,"6","10","14","17","17","29","29","29","29","29","50","50","50","50","50","50","50","50","50","50","76","76","76","76","76","76","76","76","76","76","100","100","100","100","100","100","100","100","100","100","123","123","123","123","123","123","123","123","123","123","手入力箇所","手入力箇所","手入力箇所","手入力箇所","手入力箇所","手入力箇所","手入力箇所","手入力箇所","手入力箇所"))</f>
        <v>#REF!</v>
      </c>
    </row>
    <row r="4701" spans="1:14" ht="27" thickBot="1" x14ac:dyDescent="0.25">
      <c r="A4701" s="32" t="s">
        <v>84</v>
      </c>
      <c r="B4701" s="20">
        <v>9</v>
      </c>
      <c r="C4701" s="20">
        <v>15</v>
      </c>
      <c r="D4701" s="20">
        <v>20</v>
      </c>
      <c r="E4701" s="20">
        <v>24</v>
      </c>
      <c r="F4701" s="20">
        <v>39</v>
      </c>
      <c r="G4701" s="20">
        <v>65</v>
      </c>
      <c r="H4701" s="63"/>
      <c r="I4701" s="63"/>
      <c r="J4701" s="63"/>
      <c r="K4701" s="106"/>
      <c r="L4701" s="111" t="s">
        <v>84</v>
      </c>
      <c r="M4701" s="103" t="e">
        <f>#REF!</f>
        <v>#REF!</v>
      </c>
      <c r="N4701" s="103" t="e">
        <f>IF(M4701=0,"",CHOOSE(M4701,"9","15","20","24","24","39","39","39","39","39","65","65","65","65","65","65","65","65","65","65","手入力箇所","手入力箇所","手入力箇所","手入力箇所","手入力箇所","手入力箇所","手入力箇所","手入力箇所","手入力箇所","手入力箇所"))</f>
        <v>#REF!</v>
      </c>
    </row>
    <row r="4704" spans="1:14" ht="13.8" thickBot="1" x14ac:dyDescent="0.25"/>
    <row r="4705" spans="1:14" ht="13.8" thickBot="1" x14ac:dyDescent="0.25">
      <c r="A4705" s="688" t="e">
        <f>#REF!</f>
        <v>#REF!</v>
      </c>
      <c r="B4705" s="688"/>
      <c r="C4705" s="688"/>
      <c r="D4705" s="689" t="s">
        <v>192</v>
      </c>
      <c r="E4705" s="689"/>
      <c r="F4705" s="689"/>
      <c r="G4705" s="689"/>
      <c r="H4705" s="689"/>
      <c r="I4705" s="689"/>
      <c r="J4705" s="689"/>
      <c r="K4705" s="689"/>
      <c r="L4705" s="689"/>
      <c r="M4705" s="689"/>
      <c r="N4705" s="689"/>
    </row>
    <row r="4706" spans="1:14" ht="13.8" thickBot="1" x14ac:dyDescent="0.25">
      <c r="A4706" s="65"/>
      <c r="B4706" s="33">
        <v>1</v>
      </c>
      <c r="C4706" s="24">
        <v>2</v>
      </c>
      <c r="D4706" s="24">
        <v>3</v>
      </c>
      <c r="E4706" s="24" t="s">
        <v>58</v>
      </c>
      <c r="F4706" s="24" t="s">
        <v>59</v>
      </c>
      <c r="G4706" s="24" t="s">
        <v>60</v>
      </c>
      <c r="H4706" s="24" t="s">
        <v>61</v>
      </c>
      <c r="I4706" s="24" t="s">
        <v>62</v>
      </c>
      <c r="J4706" s="24" t="s">
        <v>194</v>
      </c>
      <c r="K4706" s="25" t="s">
        <v>85</v>
      </c>
      <c r="L4706" s="105" t="s">
        <v>189</v>
      </c>
      <c r="M4706" s="105" t="s">
        <v>188</v>
      </c>
      <c r="N4706" s="105" t="s">
        <v>51</v>
      </c>
    </row>
    <row r="4707" spans="1:14" ht="13.8" thickBot="1" x14ac:dyDescent="0.25">
      <c r="A4707" s="26" t="s">
        <v>56</v>
      </c>
      <c r="B4707" s="22">
        <v>5</v>
      </c>
      <c r="C4707" s="22">
        <v>7</v>
      </c>
      <c r="D4707" s="22">
        <v>8</v>
      </c>
      <c r="E4707" s="22">
        <v>8</v>
      </c>
      <c r="F4707" s="22">
        <v>10</v>
      </c>
      <c r="G4707" s="22">
        <v>13</v>
      </c>
      <c r="H4707" s="22">
        <v>16</v>
      </c>
      <c r="I4707" s="22"/>
      <c r="J4707" s="23"/>
      <c r="K4707" s="1"/>
      <c r="L4707" s="26" t="s">
        <v>56</v>
      </c>
      <c r="M4707" s="104" t="e">
        <f>#REF!</f>
        <v>#REF!</v>
      </c>
      <c r="N4707" s="112" t="e">
        <f>IF(M4707=0,"",CHOOSE(M4707,"5","7","8","8","8","10","10","10","10","10","13","13","13","13","13","13","13","13","13","13","16","16","16","16","16","16","16","16","16","16","16","手入力箇所","手入力箇所","手入力箇所","手入力箇所","手入力箇所","手入力箇所","手入力箇所","手入力箇所","手入力箇所","手入力箇所"))</f>
        <v>#REF!</v>
      </c>
    </row>
    <row r="4708" spans="1:14" ht="13.8" thickBot="1" x14ac:dyDescent="0.25">
      <c r="A4708" s="27" t="s">
        <v>57</v>
      </c>
      <c r="B4708" s="18">
        <v>5</v>
      </c>
      <c r="C4708" s="18">
        <v>7</v>
      </c>
      <c r="D4708" s="18">
        <v>8</v>
      </c>
      <c r="E4708" s="18">
        <v>9</v>
      </c>
      <c r="F4708" s="18">
        <v>12</v>
      </c>
      <c r="G4708" s="18">
        <v>16</v>
      </c>
      <c r="H4708" s="18"/>
      <c r="I4708" s="18"/>
      <c r="J4708" s="62"/>
      <c r="K4708" s="19"/>
      <c r="L4708" s="27" t="s">
        <v>57</v>
      </c>
      <c r="M4708" s="104" t="e">
        <f>#REF!</f>
        <v>#REF!</v>
      </c>
      <c r="N4708" s="113" t="e">
        <f>IF(M4708=0,"",CHOOSE(M4708,"5","7","8","9","9","12","12","12","12","12","16","16","16","16","16","16","16","16","16","16","手入力箇所","手入力箇所","手入力箇所","手入力箇所","手入力箇所","手入力箇所","手入力箇所","手入力箇所","手入力箇所","手入力箇所"))</f>
        <v>#REF!</v>
      </c>
    </row>
    <row r="4709" spans="1:14" ht="48.6" thickBot="1" x14ac:dyDescent="0.25">
      <c r="A4709" s="28" t="s">
        <v>64</v>
      </c>
      <c r="B4709" s="18">
        <v>6</v>
      </c>
      <c r="C4709" s="18"/>
      <c r="D4709" s="18"/>
      <c r="E4709" s="18"/>
      <c r="F4709" s="18"/>
      <c r="G4709" s="18"/>
      <c r="H4709" s="18"/>
      <c r="I4709" s="18"/>
      <c r="J4709" s="62"/>
      <c r="K4709" s="19"/>
      <c r="L4709" s="28" t="s">
        <v>64</v>
      </c>
      <c r="M4709" s="104" t="e">
        <f>#REF!</f>
        <v>#REF!</v>
      </c>
      <c r="N4709" s="113" t="e">
        <f>IF(M4709=0,"",CHOOSE(M4709,"6","手入力箇所","手入力箇所","手入力箇所","手入力箇所","手入力箇所","手入力箇所","手入力箇所","手入力箇所","手入力箇所","手入力箇所","",""))</f>
        <v>#REF!</v>
      </c>
    </row>
    <row r="4710" spans="1:14" ht="48.6" thickBot="1" x14ac:dyDescent="0.25">
      <c r="A4710" s="28" t="s">
        <v>65</v>
      </c>
      <c r="B4710" s="18">
        <v>6</v>
      </c>
      <c r="C4710" s="18"/>
      <c r="D4710" s="18"/>
      <c r="E4710" s="18"/>
      <c r="F4710" s="18"/>
      <c r="G4710" s="18"/>
      <c r="H4710" s="18"/>
      <c r="I4710" s="18"/>
      <c r="J4710" s="62"/>
      <c r="K4710" s="19"/>
      <c r="L4710" s="28" t="s">
        <v>65</v>
      </c>
      <c r="M4710" s="104" t="e">
        <f>#REF!</f>
        <v>#REF!</v>
      </c>
      <c r="N4710" s="113" t="e">
        <f>IF(M4710=0,"",CHOOSE(M4710,"6","手入力箇所","手入力箇所","手入力箇所","手入力箇所","手入力箇所","手入力箇所","手入力箇所","手入力箇所","手入力箇所","手入力箇所","",""))</f>
        <v>#REF!</v>
      </c>
    </row>
    <row r="4711" spans="1:14" ht="24.6" thickBot="1" x14ac:dyDescent="0.25">
      <c r="A4711" s="28" t="s">
        <v>66</v>
      </c>
      <c r="B4711" s="18">
        <v>5</v>
      </c>
      <c r="C4711" s="18">
        <v>7</v>
      </c>
      <c r="D4711" s="18">
        <v>8</v>
      </c>
      <c r="E4711" s="18">
        <v>9</v>
      </c>
      <c r="F4711" s="18">
        <v>12</v>
      </c>
      <c r="G4711" s="18"/>
      <c r="H4711" s="18"/>
      <c r="I4711" s="18"/>
      <c r="J4711" s="62"/>
      <c r="K4711" s="19"/>
      <c r="L4711" s="28" t="s">
        <v>66</v>
      </c>
      <c r="M4711" s="104" t="e">
        <f>#REF!</f>
        <v>#REF!</v>
      </c>
      <c r="N4711" s="113" t="e">
        <f>IF(M4711=0,"",CHOOSE(M4711,"5","7","8","9","9","12","12","12","12","12","手入力箇所","手入力箇所","手入力箇所","手入力箇所","手入力箇所","手入力箇所","手入力箇所","手入力箇所","手入力箇所","手入力箇所"))</f>
        <v>#REF!</v>
      </c>
    </row>
    <row r="4712" spans="1:14" ht="36.6" thickBot="1" x14ac:dyDescent="0.25">
      <c r="A4712" s="28" t="s">
        <v>67</v>
      </c>
      <c r="B4712" s="18">
        <v>4</v>
      </c>
      <c r="C4712" s="18">
        <v>5</v>
      </c>
      <c r="D4712" s="18">
        <v>5</v>
      </c>
      <c r="E4712" s="18">
        <v>6</v>
      </c>
      <c r="F4712" s="18"/>
      <c r="G4712" s="18"/>
      <c r="H4712" s="18"/>
      <c r="I4712" s="18"/>
      <c r="J4712" s="62"/>
      <c r="K4712" s="19"/>
      <c r="L4712" s="28" t="s">
        <v>67</v>
      </c>
      <c r="M4712" s="104" t="e">
        <f>#REF!</f>
        <v>#REF!</v>
      </c>
      <c r="N4712" s="113" t="e">
        <f>IF(M4712=0,"",CHOOSE(M4712,"4","5","5","6","6","手入力箇所","手入力箇所","手入力箇所","手入力箇所","手入力箇所","手入力箇所","手入力箇所","手入力箇所","手入力箇所","手入力箇所"))</f>
        <v>#REF!</v>
      </c>
    </row>
    <row r="4713" spans="1:14" ht="24.6" thickBot="1" x14ac:dyDescent="0.25">
      <c r="A4713" s="28" t="s">
        <v>68</v>
      </c>
      <c r="B4713" s="18">
        <v>12</v>
      </c>
      <c r="C4713" s="18">
        <v>12</v>
      </c>
      <c r="D4713" s="18">
        <v>12</v>
      </c>
      <c r="E4713" s="18">
        <v>12</v>
      </c>
      <c r="F4713" s="18">
        <v>12</v>
      </c>
      <c r="G4713" s="18">
        <v>12</v>
      </c>
      <c r="H4713" s="18">
        <v>12</v>
      </c>
      <c r="I4713" s="18"/>
      <c r="J4713" s="62"/>
      <c r="K4713" s="19"/>
      <c r="L4713" s="28" t="s">
        <v>68</v>
      </c>
      <c r="M4713" s="104" t="e">
        <f>#REF!</f>
        <v>#REF!</v>
      </c>
      <c r="N4713" s="113" t="e">
        <f>IF(M4713=0,"",CHOOSE(M4713,"12","12","12","12","12","12","12","12","12","12","12","12","12","12","12","12","12","12","12","12","12","12","12","12","12","12","12","12","12","12","手入力箇所","手入力箇所","手入力箇所","手入力箇所","手入力箇所","手入力箇所","手入力箇所","手入力箇所","手入力箇所","手入力箇所"))</f>
        <v>#REF!</v>
      </c>
    </row>
    <row r="4714" spans="1:14" ht="36.6" thickBot="1" x14ac:dyDescent="0.25">
      <c r="A4714" s="28" t="s">
        <v>69</v>
      </c>
      <c r="B4714" s="18">
        <v>7</v>
      </c>
      <c r="C4714" s="18">
        <v>7</v>
      </c>
      <c r="D4714" s="18">
        <v>7</v>
      </c>
      <c r="E4714" s="18">
        <v>7</v>
      </c>
      <c r="F4714" s="18">
        <v>7</v>
      </c>
      <c r="G4714" s="18"/>
      <c r="H4714" s="18"/>
      <c r="I4714" s="18"/>
      <c r="J4714" s="62"/>
      <c r="K4714" s="19"/>
      <c r="L4714" s="28" t="s">
        <v>69</v>
      </c>
      <c r="M4714" s="104" t="e">
        <f>#REF!</f>
        <v>#REF!</v>
      </c>
      <c r="N4714" s="113" t="e">
        <f>IF(M4714=0,"",CHOOSE(M4714,"7","7","7","7","7","7","7","7","7","7","手入力箇所","手入力箇所","手入力箇所","手入力箇所","手入力箇所","手入力箇所","手入力箇所","手入力箇所","手入力箇所","手入力箇所"))</f>
        <v>#REF!</v>
      </c>
    </row>
    <row r="4715" spans="1:14" ht="13.8" thickBot="1" x14ac:dyDescent="0.25">
      <c r="A4715" s="27" t="s">
        <v>63</v>
      </c>
      <c r="B4715" s="18">
        <v>4</v>
      </c>
      <c r="C4715" s="18">
        <v>5</v>
      </c>
      <c r="D4715" s="18">
        <v>7</v>
      </c>
      <c r="E4715" s="18">
        <v>8</v>
      </c>
      <c r="F4715" s="18">
        <v>11</v>
      </c>
      <c r="G4715" s="18">
        <v>16</v>
      </c>
      <c r="H4715" s="18">
        <v>22</v>
      </c>
      <c r="I4715" s="18">
        <v>26</v>
      </c>
      <c r="J4715" s="18">
        <v>31</v>
      </c>
      <c r="K4715" s="19"/>
      <c r="L4715" s="27" t="s">
        <v>63</v>
      </c>
      <c r="M4715" s="104" t="e">
        <f>#REF!</f>
        <v>#REF!</v>
      </c>
      <c r="N4715" s="113" t="e">
        <f>IF(M4715=0,"",CHOOSE(M4715,"4","5","7","8","8","11","11","11","11","11","16","16","16","16","16","16","16","16","16","16","22","22","22","22","22","22","22","22","22","22","26","26","26","26","26","26","26","26","26","26","31","31","31","31","31","31","31","31","31","31","31","手入力箇所","手入力箇所","手入力箇所","手入力箇所","手入力箇所","手入力箇所","手入力箇所","手入力箇所","手入力箇所","手入力箇所"))</f>
        <v>#REF!</v>
      </c>
    </row>
    <row r="4716" spans="1:14" ht="24.6" thickBot="1" x14ac:dyDescent="0.25">
      <c r="A4716" s="28" t="s">
        <v>70</v>
      </c>
      <c r="B4716" s="18">
        <v>5</v>
      </c>
      <c r="C4716" s="18">
        <v>6</v>
      </c>
      <c r="D4716" s="18">
        <v>7</v>
      </c>
      <c r="E4716" s="18"/>
      <c r="F4716" s="18"/>
      <c r="G4716" s="18"/>
      <c r="H4716" s="18"/>
      <c r="I4716" s="18"/>
      <c r="J4716" s="62"/>
      <c r="K4716" s="19"/>
      <c r="L4716" s="28" t="s">
        <v>70</v>
      </c>
      <c r="M4716" s="104" t="e">
        <f>#REF!</f>
        <v>#REF!</v>
      </c>
      <c r="N4716" s="113" t="e">
        <f>IF(M4716=0,"",CHOOSE(M4716,"5","6","7","手入力箇所","手入力箇所","手入力箇所","手入力箇所","手入力箇所","手入力箇所","手入力箇所","手入力箇所","手入力箇所","手入力箇所"))</f>
        <v>#REF!</v>
      </c>
    </row>
    <row r="4717" spans="1:14" ht="13.8" thickBot="1" x14ac:dyDescent="0.25">
      <c r="A4717" s="29" t="s">
        <v>71</v>
      </c>
      <c r="B4717" s="18">
        <v>3</v>
      </c>
      <c r="C4717" s="18">
        <v>6</v>
      </c>
      <c r="D4717" s="18">
        <v>19</v>
      </c>
      <c r="E4717" s="18"/>
      <c r="F4717" s="18"/>
      <c r="G4717" s="18"/>
      <c r="H4717" s="18"/>
      <c r="I4717" s="18"/>
      <c r="J4717" s="62"/>
      <c r="K4717" s="19"/>
      <c r="L4717" s="29" t="s">
        <v>71</v>
      </c>
      <c r="M4717" s="104" t="e">
        <f>#REF!</f>
        <v>#REF!</v>
      </c>
      <c r="N4717" s="113" t="e">
        <f>IF(M4717=0,"",CHOOSE(M4717,"3","6","19","手入力箇所","手入力箇所","手入力箇所","手入力箇所","手入力箇所","手入力箇所","手入力箇所","手入力箇所","手入力箇所","手入力箇所"))</f>
        <v>#REF!</v>
      </c>
    </row>
    <row r="4718" spans="1:14" ht="13.8" thickBot="1" x14ac:dyDescent="0.25">
      <c r="A4718" s="29" t="s">
        <v>72</v>
      </c>
      <c r="B4718" s="18">
        <v>1</v>
      </c>
      <c r="C4718" s="18">
        <v>3</v>
      </c>
      <c r="D4718" s="18">
        <v>5</v>
      </c>
      <c r="E4718" s="18">
        <v>9</v>
      </c>
      <c r="F4718" s="18">
        <v>26</v>
      </c>
      <c r="G4718" s="18"/>
      <c r="H4718" s="18"/>
      <c r="I4718" s="18"/>
      <c r="J4718" s="62"/>
      <c r="K4718" s="19"/>
      <c r="L4718" s="29" t="s">
        <v>72</v>
      </c>
      <c r="M4718" s="104" t="e">
        <f>#REF!</f>
        <v>#REF!</v>
      </c>
      <c r="N4718" s="113" t="e">
        <f>IF(M4718=0,"",CHOOSE(M4718,"1","3","5","9","9","26","26","26","26","26","手入力箇所","手入力箇所","手入力箇所","手入力箇所","手入力箇所","手入力箇所","手入力箇所","手入力箇所","手入力箇所","手入力箇所"))</f>
        <v>#REF!</v>
      </c>
    </row>
    <row r="4719" spans="1:14" ht="13.8" thickBot="1" x14ac:dyDescent="0.25">
      <c r="A4719" s="29" t="s">
        <v>73</v>
      </c>
      <c r="B4719" s="18">
        <v>4</v>
      </c>
      <c r="C4719" s="18">
        <v>11</v>
      </c>
      <c r="D4719" s="18">
        <v>20</v>
      </c>
      <c r="E4719" s="18">
        <v>33</v>
      </c>
      <c r="F4719" s="18"/>
      <c r="G4719" s="18"/>
      <c r="H4719" s="18"/>
      <c r="I4719" s="18"/>
      <c r="J4719" s="62"/>
      <c r="K4719" s="19"/>
      <c r="L4719" s="29" t="s">
        <v>73</v>
      </c>
      <c r="M4719" s="104" t="e">
        <f>#REF!</f>
        <v>#REF!</v>
      </c>
      <c r="N4719" s="113" t="e">
        <f>IF(M4719=0,"",CHOOSE(M4719,"4","11","20","33","33","手入力箇所","手入力箇所","手入力箇所","手入力箇所","手入力箇所","手入力箇所","手入力箇所","手入力箇所","手入力箇所","手入力箇所"))</f>
        <v>#REF!</v>
      </c>
    </row>
    <row r="4720" spans="1:14" ht="37.200000000000003" thickBot="1" x14ac:dyDescent="0.25">
      <c r="A4720" s="30" t="s">
        <v>74</v>
      </c>
      <c r="B4720" s="18">
        <v>4</v>
      </c>
      <c r="C4720" s="18">
        <v>6</v>
      </c>
      <c r="D4720" s="18">
        <v>8</v>
      </c>
      <c r="E4720" s="18">
        <v>10</v>
      </c>
      <c r="F4720" s="18">
        <v>15</v>
      </c>
      <c r="G4720" s="18">
        <v>23</v>
      </c>
      <c r="H4720" s="18">
        <v>33</v>
      </c>
      <c r="I4720" s="18"/>
      <c r="J4720" s="62"/>
      <c r="K4720" s="19"/>
      <c r="L4720" s="30" t="s">
        <v>74</v>
      </c>
      <c r="M4720" s="104" t="e">
        <f>#REF!</f>
        <v>#REF!</v>
      </c>
      <c r="N4720" s="113" t="e">
        <f>IF(M4720=0,"",CHOOSE(M4720,"4","6","8","10","10","15","15","15","15","15","23","23","23","23","23","23","23","23","23","23","33","33","33","33","33","33","33","33","33","33","手入力箇所","手入力箇所","手入力箇所","手入力箇所","手入力箇所","手入力箇所","手入力箇所","手入力箇所","手入力箇所","手入力箇所"))</f>
        <v>#REF!</v>
      </c>
    </row>
    <row r="4721" spans="1:14" ht="13.8" thickBot="1" x14ac:dyDescent="0.25">
      <c r="A4721" s="29" t="s">
        <v>75</v>
      </c>
      <c r="B4721" s="18">
        <v>6</v>
      </c>
      <c r="C4721" s="18">
        <v>14</v>
      </c>
      <c r="D4721" s="18">
        <v>25</v>
      </c>
      <c r="E4721" s="18">
        <v>39</v>
      </c>
      <c r="F4721" s="18"/>
      <c r="G4721" s="18"/>
      <c r="H4721" s="18"/>
      <c r="I4721" s="18"/>
      <c r="J4721" s="62"/>
      <c r="K4721" s="19"/>
      <c r="L4721" s="29" t="s">
        <v>75</v>
      </c>
      <c r="M4721" s="104" t="e">
        <f>#REF!</f>
        <v>#REF!</v>
      </c>
      <c r="N4721" s="113" t="e">
        <f>IF(M4721=0,"",CHOOSE(M4721,"6","14","25","39","39","手入力箇所","手入力箇所","手入力箇所","手入力箇所","手入力箇所","手入力箇所","手入力箇所","手入力箇所","手入力箇所","手入力箇所"))</f>
        <v>#REF!</v>
      </c>
    </row>
    <row r="4722" spans="1:14" ht="37.200000000000003" thickBot="1" x14ac:dyDescent="0.25">
      <c r="A4722" s="30" t="s">
        <v>76</v>
      </c>
      <c r="B4722" s="18">
        <v>2</v>
      </c>
      <c r="C4722" s="18">
        <v>3</v>
      </c>
      <c r="D4722" s="18">
        <v>6</v>
      </c>
      <c r="E4722" s="18">
        <v>9</v>
      </c>
      <c r="F4722" s="18"/>
      <c r="G4722" s="18"/>
      <c r="H4722" s="18"/>
      <c r="I4722" s="18"/>
      <c r="J4722" s="62"/>
      <c r="K4722" s="19"/>
      <c r="L4722" s="30" t="s">
        <v>76</v>
      </c>
      <c r="M4722" s="104" t="e">
        <f>#REF!</f>
        <v>#REF!</v>
      </c>
      <c r="N4722" s="113" t="e">
        <f>IF(M4722=0,"",CHOOSE(M4722,"2","3","6","9","9","手入力箇所","手入力箇所","手入力箇所","手入力箇所","手入力箇所","手入力箇所","手入力箇所","手入力箇所","手入力箇所","手入力箇所"))</f>
        <v>#REF!</v>
      </c>
    </row>
    <row r="4723" spans="1:14" ht="27" thickBot="1" x14ac:dyDescent="0.25">
      <c r="A4723" s="31" t="s">
        <v>77</v>
      </c>
      <c r="B4723" s="18">
        <v>12</v>
      </c>
      <c r="C4723" s="18">
        <v>18</v>
      </c>
      <c r="D4723" s="18">
        <v>22</v>
      </c>
      <c r="E4723" s="18">
        <v>26</v>
      </c>
      <c r="F4723" s="62"/>
      <c r="G4723" s="62"/>
      <c r="H4723" s="62"/>
      <c r="I4723" s="62"/>
      <c r="J4723" s="62"/>
      <c r="K4723" s="19"/>
      <c r="L4723" s="31" t="s">
        <v>77</v>
      </c>
      <c r="M4723" s="104" t="e">
        <f>#REF!</f>
        <v>#REF!</v>
      </c>
      <c r="N4723" s="113" t="e">
        <f>IF(M4723=0,"",CHOOSE(M4723,"12","18","22","26","26","手入力箇所","手入力箇所","手入力箇所","手入力箇所","手入力箇所","手入力箇所","手入力箇所","手入力箇所","手入力箇所","手入力箇所"))</f>
        <v>#REF!</v>
      </c>
    </row>
    <row r="4724" spans="1:14" ht="40.200000000000003" thickBot="1" x14ac:dyDescent="0.25">
      <c r="A4724" s="31" t="s">
        <v>78</v>
      </c>
      <c r="B4724" s="18">
        <v>5</v>
      </c>
      <c r="C4724" s="18">
        <v>8</v>
      </c>
      <c r="D4724" s="18">
        <v>11</v>
      </c>
      <c r="E4724" s="18">
        <v>14</v>
      </c>
      <c r="F4724" s="62"/>
      <c r="G4724" s="62"/>
      <c r="H4724" s="62"/>
      <c r="I4724" s="62"/>
      <c r="J4724" s="62"/>
      <c r="K4724" s="19"/>
      <c r="L4724" s="31" t="s">
        <v>78</v>
      </c>
      <c r="M4724" s="104" t="e">
        <f>#REF!</f>
        <v>#REF!</v>
      </c>
      <c r="N4724" s="113" t="e">
        <f>IF(M4724=0,"",CHOOSE(M4724,"5","8","11","14","14","手入力箇所","手入力箇所","手入力箇所","手入力箇所","手入力箇所","手入力箇所","手入力箇所","手入力箇所","手入力箇所","手入力箇所"))</f>
        <v>#REF!</v>
      </c>
    </row>
    <row r="4725" spans="1:14" ht="27" thickBot="1" x14ac:dyDescent="0.25">
      <c r="A4725" s="31" t="s">
        <v>79</v>
      </c>
      <c r="B4725" s="18">
        <v>6</v>
      </c>
      <c r="C4725" s="18">
        <v>11</v>
      </c>
      <c r="D4725" s="18">
        <v>16</v>
      </c>
      <c r="E4725" s="18">
        <v>21</v>
      </c>
      <c r="F4725" s="62"/>
      <c r="G4725" s="62"/>
      <c r="H4725" s="62"/>
      <c r="I4725" s="62"/>
      <c r="J4725" s="62"/>
      <c r="K4725" s="19"/>
      <c r="L4725" s="31" t="s">
        <v>79</v>
      </c>
      <c r="M4725" s="104" t="e">
        <f>#REF!</f>
        <v>#REF!</v>
      </c>
      <c r="N4725" s="113" t="e">
        <f>IF(M4725=0,"",CHOOSE(M4725,"6","11","16","21","21","手入力箇所","手入力箇所","手入力箇所","手入力箇所","手入力箇所","手入力箇所","手入力箇所","手入力箇所","手入力箇所"))</f>
        <v>#REF!</v>
      </c>
    </row>
    <row r="4726" spans="1:14" ht="40.200000000000003" thickBot="1" x14ac:dyDescent="0.25">
      <c r="A4726" s="31" t="s">
        <v>80</v>
      </c>
      <c r="B4726" s="18">
        <v>5</v>
      </c>
      <c r="C4726" s="18">
        <v>7</v>
      </c>
      <c r="D4726" s="18">
        <v>9</v>
      </c>
      <c r="E4726" s="18">
        <v>10</v>
      </c>
      <c r="F4726" s="62"/>
      <c r="G4726" s="62"/>
      <c r="H4726" s="62"/>
      <c r="I4726" s="62"/>
      <c r="J4726" s="62"/>
      <c r="K4726" s="19"/>
      <c r="L4726" s="31" t="s">
        <v>80</v>
      </c>
      <c r="M4726" s="104" t="e">
        <f>#REF!</f>
        <v>#REF!</v>
      </c>
      <c r="N4726" s="113" t="e">
        <f>IF(M4726=0,"",CHOOSE(M4726,"5","7","9","10","10","手入力箇所","手入力箇所","手入力箇所","手入力箇所","手入力箇所","手入力箇所","手入力箇所","手入力箇所","手入力箇所"))</f>
        <v>#REF!</v>
      </c>
    </row>
    <row r="4727" spans="1:14" ht="40.200000000000003" thickBot="1" x14ac:dyDescent="0.25">
      <c r="A4727" s="31" t="s">
        <v>81</v>
      </c>
      <c r="B4727" s="18">
        <v>9</v>
      </c>
      <c r="C4727" s="18">
        <v>14</v>
      </c>
      <c r="D4727" s="62"/>
      <c r="E4727" s="62"/>
      <c r="F4727" s="62"/>
      <c r="G4727" s="62"/>
      <c r="H4727" s="62"/>
      <c r="I4727" s="62"/>
      <c r="J4727" s="62"/>
      <c r="K4727" s="19"/>
      <c r="L4727" s="31" t="s">
        <v>81</v>
      </c>
      <c r="M4727" s="104" t="e">
        <f>#REF!</f>
        <v>#REF!</v>
      </c>
      <c r="N4727" s="113" t="e">
        <f>IF(M4727=0,"",CHOOSE(M4727,"9","14","手入力箇所","手入力箇所","手入力箇所","手入力箇所","手入力箇所","手入力箇所","手入力箇所","手入力箇所","手入力箇所","手入力箇所"))</f>
        <v>#REF!</v>
      </c>
    </row>
    <row r="4728" spans="1:14" ht="13.8" thickBot="1" x14ac:dyDescent="0.25">
      <c r="A4728" s="31" t="s">
        <v>82</v>
      </c>
      <c r="B4728" s="18">
        <v>3</v>
      </c>
      <c r="C4728" s="18">
        <v>4</v>
      </c>
      <c r="D4728" s="18">
        <v>4</v>
      </c>
      <c r="E4728" s="18">
        <v>5</v>
      </c>
      <c r="F4728" s="18">
        <v>6</v>
      </c>
      <c r="G4728" s="18">
        <v>8</v>
      </c>
      <c r="H4728" s="18">
        <v>9</v>
      </c>
      <c r="I4728" s="18">
        <v>11</v>
      </c>
      <c r="J4728" s="18">
        <v>12</v>
      </c>
      <c r="K4728" s="19"/>
      <c r="L4728" s="31" t="s">
        <v>82</v>
      </c>
      <c r="M4728" s="104" t="e">
        <f>#REF!</f>
        <v>#REF!</v>
      </c>
      <c r="N4728" s="113" t="e">
        <f>IF(M4728=0,"",CHOOSE(M4728,"3","4","4","5","5","6","6","6","6","6","8","8","8","8","8","8","8","8","8","8","9","9","9","9","9","9","9","9","9","9","11","11","11","11","11","11","11","11","11","11","12","12","12","12","12","12","12","12","12","12","12","手入力箇所","手入力箇所","手入力箇所","手入力箇所","手入力箇所","手入力箇所","手入力箇所","手入力箇所","手入力箇所","手入力箇所"))</f>
        <v>#REF!</v>
      </c>
    </row>
    <row r="4729" spans="1:14" ht="13.8" thickBot="1" x14ac:dyDescent="0.25">
      <c r="A4729" s="31" t="s">
        <v>83</v>
      </c>
      <c r="B4729" s="18">
        <v>3</v>
      </c>
      <c r="C4729" s="18">
        <v>4</v>
      </c>
      <c r="D4729" s="18">
        <v>4</v>
      </c>
      <c r="E4729" s="18">
        <v>5</v>
      </c>
      <c r="F4729" s="18">
        <v>6</v>
      </c>
      <c r="G4729" s="18">
        <v>8</v>
      </c>
      <c r="H4729" s="18">
        <v>10</v>
      </c>
      <c r="I4729" s="18">
        <v>12</v>
      </c>
      <c r="J4729" s="18">
        <v>13</v>
      </c>
      <c r="K4729" s="19"/>
      <c r="L4729" s="31" t="s">
        <v>83</v>
      </c>
      <c r="M4729" s="104" t="e">
        <f>#REF!</f>
        <v>#REF!</v>
      </c>
      <c r="N4729" s="113" t="e">
        <f>IF(M4729=0,"",CHOOSE(M4729,"3","4","4","5","5","6","6","6","6","6","8","8","8","8","8","8","8","8","8","8","10","10","10","10","10","10","10","10","10","10","12","12","12","12","12","12","12","12","12","12","13","13","13","13","13","13","13","13","13","13","13","手入力箇所","手入力箇所","手入力箇所","手入力箇所","手入力箇所","手入力箇所","手入力箇所","手入力箇所","手入力箇所","手入力箇所"))</f>
        <v>#REF!</v>
      </c>
    </row>
    <row r="4730" spans="1:14" ht="27" thickBot="1" x14ac:dyDescent="0.25">
      <c r="A4730" s="32" t="s">
        <v>84</v>
      </c>
      <c r="B4730" s="20">
        <v>1</v>
      </c>
      <c r="C4730" s="20">
        <v>2</v>
      </c>
      <c r="D4730" s="20">
        <v>3</v>
      </c>
      <c r="E4730" s="20">
        <v>4</v>
      </c>
      <c r="F4730" s="20">
        <v>8</v>
      </c>
      <c r="G4730" s="20">
        <v>19</v>
      </c>
      <c r="H4730" s="63"/>
      <c r="I4730" s="63"/>
      <c r="J4730" s="63"/>
      <c r="K4730" s="21"/>
      <c r="L4730" s="32" t="s">
        <v>84</v>
      </c>
      <c r="M4730" s="104" t="e">
        <f>#REF!</f>
        <v>#REF!</v>
      </c>
      <c r="N4730" s="113" t="e">
        <f>IF(M4730=0,"",CHOOSE(M4730,"1","2","3","4","4","8","8","8","8","8","19","19","19","19","19","19","19","19","19","19","手入力箇所","手入力箇所","手入力箇所","手入力箇所","手入力箇所","手入力箇所","手入力箇所","手入力箇所","手入力箇所","手入力箇所"))</f>
        <v>#REF!</v>
      </c>
    </row>
    <row r="4731" spans="1:14" ht="13.8" thickBot="1" x14ac:dyDescent="0.25"/>
    <row r="4732" spans="1:14" ht="13.8" thickBot="1" x14ac:dyDescent="0.25">
      <c r="A4732" s="686" t="e">
        <f>A4705</f>
        <v>#REF!</v>
      </c>
      <c r="B4732" s="686"/>
      <c r="C4732" s="686"/>
      <c r="D4732" s="687" t="s">
        <v>193</v>
      </c>
      <c r="E4732" s="687"/>
      <c r="F4732" s="687"/>
      <c r="G4732" s="687"/>
      <c r="H4732" s="687"/>
      <c r="I4732" s="687"/>
      <c r="J4732" s="687"/>
      <c r="K4732" s="687"/>
      <c r="L4732" s="687"/>
      <c r="M4732" s="687"/>
      <c r="N4732" s="687"/>
    </row>
    <row r="4733" spans="1:14" ht="13.8" thickBot="1" x14ac:dyDescent="0.25">
      <c r="A4733" s="105"/>
      <c r="B4733" s="33">
        <v>1</v>
      </c>
      <c r="C4733" s="24">
        <v>2</v>
      </c>
      <c r="D4733" s="24">
        <v>3</v>
      </c>
      <c r="E4733" s="24" t="s">
        <v>58</v>
      </c>
      <c r="F4733" s="24" t="s">
        <v>59</v>
      </c>
      <c r="G4733" s="24" t="s">
        <v>60</v>
      </c>
      <c r="H4733" s="24" t="s">
        <v>61</v>
      </c>
      <c r="I4733" s="24" t="s">
        <v>62</v>
      </c>
      <c r="J4733" s="24" t="s">
        <v>194</v>
      </c>
      <c r="K4733" s="102" t="s">
        <v>85</v>
      </c>
      <c r="L4733" s="105" t="s">
        <v>189</v>
      </c>
      <c r="M4733" s="105" t="s">
        <v>188</v>
      </c>
      <c r="N4733" s="105" t="s">
        <v>51</v>
      </c>
    </row>
    <row r="4734" spans="1:14" ht="13.8" thickBot="1" x14ac:dyDescent="0.25">
      <c r="A4734" s="26" t="s">
        <v>56</v>
      </c>
      <c r="B4734" s="22">
        <v>16</v>
      </c>
      <c r="C4734" s="22">
        <v>25</v>
      </c>
      <c r="D4734" s="22">
        <v>32</v>
      </c>
      <c r="E4734" s="22">
        <v>38</v>
      </c>
      <c r="F4734" s="22">
        <v>56</v>
      </c>
      <c r="G4734" s="22">
        <v>87</v>
      </c>
      <c r="H4734" s="22">
        <v>121</v>
      </c>
      <c r="I4734" s="22"/>
      <c r="J4734" s="23"/>
      <c r="K4734" s="68"/>
      <c r="L4734" s="107" t="s">
        <v>56</v>
      </c>
      <c r="M4734" s="103" t="e">
        <f>#REF!</f>
        <v>#REF!</v>
      </c>
      <c r="N4734" s="103" t="e">
        <f>IF(M4734=0,"",CHOOSE(M4734,"16","25","32","38","38","56","56","56","56","56","87","87","87","87","87","87","87","87","87","87","121","121","121","121","121","121","121","121","121","121","手入力箇所","手入力箇所","手入力箇所","手入力箇所","手入力箇所","手入力箇所","手入力箇所","手入力箇所","手入力箇所","手入力箇所"))</f>
        <v>#REF!</v>
      </c>
    </row>
    <row r="4735" spans="1:14" ht="13.8" thickBot="1" x14ac:dyDescent="0.25">
      <c r="A4735" s="27" t="s">
        <v>57</v>
      </c>
      <c r="B4735" s="18">
        <v>25</v>
      </c>
      <c r="C4735" s="18">
        <v>33</v>
      </c>
      <c r="D4735" s="18">
        <v>40</v>
      </c>
      <c r="E4735" s="18">
        <v>45</v>
      </c>
      <c r="F4735" s="18">
        <v>58</v>
      </c>
      <c r="G4735" s="18">
        <v>79</v>
      </c>
      <c r="H4735" s="18"/>
      <c r="I4735" s="18"/>
      <c r="J4735" s="62"/>
      <c r="K4735" s="69"/>
      <c r="L4735" s="107" t="s">
        <v>57</v>
      </c>
      <c r="M4735" s="103" t="e">
        <f>#REF!</f>
        <v>#REF!</v>
      </c>
      <c r="N4735" s="103" t="e">
        <f>IF(M4735=0,"",CHOOSE(M4735,"25","33","40","45","45","58","58","58","58","58","79","79","79","79","79","79","79","79","79","79","手入力箇所","手入力箇所","手入力箇所","手入力箇所","手入力箇所","手入力箇所","手入力箇所","手入力箇所","手入力箇所","手入力箇所"))</f>
        <v>#REF!</v>
      </c>
    </row>
    <row r="4736" spans="1:14" ht="48.6" thickBot="1" x14ac:dyDescent="0.25">
      <c r="A4736" s="28" t="s">
        <v>64</v>
      </c>
      <c r="B4736" s="18">
        <v>32</v>
      </c>
      <c r="C4736" s="18"/>
      <c r="D4736" s="18"/>
      <c r="E4736" s="18"/>
      <c r="F4736" s="18"/>
      <c r="G4736" s="18"/>
      <c r="H4736" s="18"/>
      <c r="I4736" s="18"/>
      <c r="J4736" s="62"/>
      <c r="K4736" s="69"/>
      <c r="L4736" s="108" t="s">
        <v>64</v>
      </c>
      <c r="M4736" s="103" t="e">
        <f>#REF!</f>
        <v>#REF!</v>
      </c>
      <c r="N4736" s="103" t="e">
        <f>IF(M4736=0,"",CHOOSE(M4736,"32","手入力箇所","手入力箇所","手入力箇所","手入力箇所","手入力箇所","手入力箇所","手入力箇所","手入力箇所","手入力箇所","手入力箇所"))</f>
        <v>#REF!</v>
      </c>
    </row>
    <row r="4737" spans="1:14" ht="48.6" thickBot="1" x14ac:dyDescent="0.25">
      <c r="A4737" s="28" t="s">
        <v>65</v>
      </c>
      <c r="B4737" s="18">
        <v>36</v>
      </c>
      <c r="C4737" s="18"/>
      <c r="D4737" s="18"/>
      <c r="E4737" s="18"/>
      <c r="F4737" s="18"/>
      <c r="G4737" s="18"/>
      <c r="H4737" s="18"/>
      <c r="I4737" s="18"/>
      <c r="J4737" s="62"/>
      <c r="K4737" s="69"/>
      <c r="L4737" s="108" t="s">
        <v>65</v>
      </c>
      <c r="M4737" s="103" t="e">
        <f>#REF!</f>
        <v>#REF!</v>
      </c>
      <c r="N4737" s="103" t="e">
        <f>IF(M4737=0,"",CHOOSE(M4737,"36","手入力箇所","手入力箇所","手入力箇所","手入力箇所","手入力箇所","手入力箇所","手入力箇所","手入力箇所","手入力箇所","手入力箇所"))</f>
        <v>#REF!</v>
      </c>
    </row>
    <row r="4738" spans="1:14" ht="24.6" thickBot="1" x14ac:dyDescent="0.25">
      <c r="A4738" s="28" t="s">
        <v>66</v>
      </c>
      <c r="B4738" s="18">
        <v>24</v>
      </c>
      <c r="C4738" s="18">
        <v>30</v>
      </c>
      <c r="D4738" s="18">
        <v>33</v>
      </c>
      <c r="E4738" s="18">
        <v>35</v>
      </c>
      <c r="F4738" s="18">
        <v>42</v>
      </c>
      <c r="G4738" s="18"/>
      <c r="H4738" s="18"/>
      <c r="I4738" s="18"/>
      <c r="J4738" s="62"/>
      <c r="K4738" s="69"/>
      <c r="L4738" s="108" t="s">
        <v>66</v>
      </c>
      <c r="M4738" s="103" t="e">
        <f>#REF!</f>
        <v>#REF!</v>
      </c>
      <c r="N4738" s="103" t="e">
        <f>IF(M4738=0,"",CHOOSE(M4738,"24","30","33","35","35","42","42","42","42","42","手入力箇所","手入力箇所","手入力箇所","手入力箇所","手入力箇所","手入力箇所","手入力箇所","手入力箇所","手入力箇所","手入力箇所"))</f>
        <v>#REF!</v>
      </c>
    </row>
    <row r="4739" spans="1:14" ht="36.6" thickBot="1" x14ac:dyDescent="0.25">
      <c r="A4739" s="28" t="s">
        <v>67</v>
      </c>
      <c r="B4739" s="18">
        <v>7</v>
      </c>
      <c r="C4739" s="18">
        <v>12</v>
      </c>
      <c r="D4739" s="18">
        <v>16</v>
      </c>
      <c r="E4739" s="18">
        <v>19</v>
      </c>
      <c r="F4739" s="18"/>
      <c r="G4739" s="18"/>
      <c r="H4739" s="18"/>
      <c r="I4739" s="18"/>
      <c r="J4739" s="62"/>
      <c r="K4739" s="69"/>
      <c r="L4739" s="108" t="s">
        <v>67</v>
      </c>
      <c r="M4739" s="103" t="e">
        <f>#REF!</f>
        <v>#REF!</v>
      </c>
      <c r="N4739" s="103" t="e">
        <f>IF(M4739=0,"",CHOOSE(M4739,"7","12","16","19","19","手入力箇所","手入力箇所","手入力箇所","手入力箇所","手入力箇所","手入力箇所","手入力箇所","手入力箇所","手入力箇所","手入力箇所"))</f>
        <v>#REF!</v>
      </c>
    </row>
    <row r="4740" spans="1:14" ht="24.6" thickBot="1" x14ac:dyDescent="0.25">
      <c r="A4740" s="28" t="s">
        <v>68</v>
      </c>
      <c r="B4740" s="18">
        <v>21</v>
      </c>
      <c r="C4740" s="18">
        <v>35</v>
      </c>
      <c r="D4740" s="18">
        <v>48</v>
      </c>
      <c r="E4740" s="18">
        <v>59</v>
      </c>
      <c r="F4740" s="18">
        <v>94</v>
      </c>
      <c r="G4740" s="18">
        <v>159</v>
      </c>
      <c r="H4740" s="18">
        <v>235</v>
      </c>
      <c r="I4740" s="18"/>
      <c r="J4740" s="62"/>
      <c r="K4740" s="69"/>
      <c r="L4740" s="108" t="s">
        <v>68</v>
      </c>
      <c r="M4740" s="103" t="e">
        <f>#REF!</f>
        <v>#REF!</v>
      </c>
      <c r="N4740" s="103" t="e">
        <f>IF(M4740=0,"",CHOOSE(M4740,"21","35","48","59","59","94","94","94","94","94","159","159","159","159","159","159","159","159","159","159","235","235","235","235","235","235","235","235","235","235","手入力箇所","手入力箇所","手入力箇所","手入力箇所","手入力箇所","手入力箇所","手入力箇所","手入力箇所","手入力箇所","手入力箇所"))</f>
        <v>#REF!</v>
      </c>
    </row>
    <row r="4741" spans="1:14" ht="36.6" thickBot="1" x14ac:dyDescent="0.25">
      <c r="A4741" s="28" t="s">
        <v>69</v>
      </c>
      <c r="B4741" s="18">
        <v>22</v>
      </c>
      <c r="C4741" s="18">
        <v>26</v>
      </c>
      <c r="D4741" s="18">
        <v>28</v>
      </c>
      <c r="E4741" s="18">
        <v>29</v>
      </c>
      <c r="F4741" s="18">
        <v>34</v>
      </c>
      <c r="G4741" s="18"/>
      <c r="H4741" s="18"/>
      <c r="I4741" s="18"/>
      <c r="J4741" s="62"/>
      <c r="K4741" s="69"/>
      <c r="L4741" s="108" t="s">
        <v>69</v>
      </c>
      <c r="M4741" s="103" t="e">
        <f>#REF!</f>
        <v>#REF!</v>
      </c>
      <c r="N4741" s="103" t="e">
        <f>IF(M4741=0,"",CHOOSE(M4741,"22","26","28","29","29","34","34","34","34","34","手入力箇所","手入力箇所","手入力箇所","手入力箇所","手入力箇所","手入力箇所","手入力箇所","手入力箇所","手入力箇所","手入力箇所"))</f>
        <v>#REF!</v>
      </c>
    </row>
    <row r="4742" spans="1:14" ht="13.8" thickBot="1" x14ac:dyDescent="0.25">
      <c r="A4742" s="27" t="s">
        <v>63</v>
      </c>
      <c r="B4742" s="18">
        <v>21</v>
      </c>
      <c r="C4742" s="18">
        <v>33</v>
      </c>
      <c r="D4742" s="18">
        <v>46</v>
      </c>
      <c r="E4742" s="18">
        <v>56</v>
      </c>
      <c r="F4742" s="18">
        <v>89</v>
      </c>
      <c r="G4742" s="18">
        <v>151</v>
      </c>
      <c r="H4742" s="18">
        <v>224</v>
      </c>
      <c r="I4742" s="18">
        <v>289</v>
      </c>
      <c r="J4742" s="18">
        <v>350</v>
      </c>
      <c r="K4742" s="69"/>
      <c r="L4742" s="107" t="s">
        <v>63</v>
      </c>
      <c r="M4742" s="103" t="e">
        <f>#REF!</f>
        <v>#REF!</v>
      </c>
      <c r="N4742" s="103" t="e">
        <f>IF(M4742=0,"",CHOOSE(M4742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743" spans="1:14" ht="24.6" thickBot="1" x14ac:dyDescent="0.25">
      <c r="A4743" s="34" t="s">
        <v>70</v>
      </c>
      <c r="B4743" s="35">
        <v>13</v>
      </c>
      <c r="C4743" s="35">
        <v>33</v>
      </c>
      <c r="D4743" s="35">
        <v>59</v>
      </c>
      <c r="E4743" s="35"/>
      <c r="F4743" s="35"/>
      <c r="G4743" s="35"/>
      <c r="H4743" s="35"/>
      <c r="I4743" s="35"/>
      <c r="J4743" s="36"/>
      <c r="K4743" s="67"/>
      <c r="L4743" s="108" t="s">
        <v>70</v>
      </c>
      <c r="M4743" s="103" t="e">
        <f>#REF!</f>
        <v>#REF!</v>
      </c>
      <c r="N4743" s="103" t="e">
        <f>IF(M4743=0,"",CHOOSE(M4743,"13","33","59","手入力箇所","手入力箇所","手入力箇所","手入力箇所","手入力箇所","手入力箇所","手入力箇所","手入力箇所","手入力箇所","手入力箇所"))</f>
        <v>#REF!</v>
      </c>
    </row>
    <row r="4744" spans="1:14" ht="13.8" thickBot="1" x14ac:dyDescent="0.25">
      <c r="A4744" s="37" t="s">
        <v>71</v>
      </c>
      <c r="B4744" s="17">
        <v>23</v>
      </c>
      <c r="C4744" s="17">
        <v>39</v>
      </c>
      <c r="D4744" s="17">
        <v>97</v>
      </c>
      <c r="E4744" s="17"/>
      <c r="F4744" s="17"/>
      <c r="G4744" s="17"/>
      <c r="H4744" s="17"/>
      <c r="I4744" s="17"/>
      <c r="J4744" s="64"/>
      <c r="K4744" s="70"/>
      <c r="L4744" s="109" t="s">
        <v>71</v>
      </c>
      <c r="M4744" s="103" t="e">
        <f>#REF!</f>
        <v>#REF!</v>
      </c>
      <c r="N4744" s="103" t="e">
        <f>IF(M4744=0,"",CHOOSE(M4744,"23","39","97","手入力箇所","手入力箇所","手入力箇所","手入力箇所","手入力箇所","手入力箇所","手入力箇所","手入力箇所","手入力箇所","手入力箇所"))</f>
        <v>#REF!</v>
      </c>
    </row>
    <row r="4745" spans="1:14" ht="13.8" thickBot="1" x14ac:dyDescent="0.25">
      <c r="A4745" s="29" t="s">
        <v>72</v>
      </c>
      <c r="B4745" s="18">
        <v>21</v>
      </c>
      <c r="C4745" s="18">
        <v>37</v>
      </c>
      <c r="D4745" s="18">
        <v>58</v>
      </c>
      <c r="E4745" s="18">
        <v>76</v>
      </c>
      <c r="F4745" s="18">
        <v>137</v>
      </c>
      <c r="G4745" s="18"/>
      <c r="H4745" s="18"/>
      <c r="I4745" s="18"/>
      <c r="J4745" s="62"/>
      <c r="K4745" s="69"/>
      <c r="L4745" s="109" t="s">
        <v>72</v>
      </c>
      <c r="M4745" s="103" t="e">
        <f>#REF!</f>
        <v>#REF!</v>
      </c>
      <c r="N4745" s="103" t="e">
        <f>IF(M4745=0,"",CHOOSE(M4745,"21","37","58","76","76","137","137","137","137","137","手入力箇所","手入力箇所","手入力箇所","手入力箇所","手入力箇所","手入力箇所","手入力箇所","手入力箇所","手入力箇所","手入力箇所"))</f>
        <v>#REF!</v>
      </c>
    </row>
    <row r="4746" spans="1:14" ht="13.8" thickBot="1" x14ac:dyDescent="0.25">
      <c r="A4746" s="29" t="s">
        <v>73</v>
      </c>
      <c r="B4746" s="18">
        <v>48</v>
      </c>
      <c r="C4746" s="18">
        <v>93</v>
      </c>
      <c r="D4746" s="18">
        <v>138</v>
      </c>
      <c r="E4746" s="18">
        <v>183</v>
      </c>
      <c r="F4746" s="18"/>
      <c r="G4746" s="18"/>
      <c r="H4746" s="18"/>
      <c r="I4746" s="18"/>
      <c r="J4746" s="62"/>
      <c r="K4746" s="69"/>
      <c r="L4746" s="109" t="s">
        <v>73</v>
      </c>
      <c r="M4746" s="103" t="e">
        <f>#REF!</f>
        <v>#REF!</v>
      </c>
      <c r="N4746" s="103" t="e">
        <f>IF(M4746=0,"",CHOOSE(M4746,"48","93","138","183","183","手入力箇所","手入力箇所","手入力箇所","手入力箇所","手入力箇所","手入力箇所","手入力箇所","手入力箇所","手入力箇所","手入力箇所"))</f>
        <v>#REF!</v>
      </c>
    </row>
    <row r="4747" spans="1:14" ht="37.200000000000003" thickBot="1" x14ac:dyDescent="0.25">
      <c r="A4747" s="30" t="s">
        <v>74</v>
      </c>
      <c r="B4747" s="18">
        <v>13</v>
      </c>
      <c r="C4747" s="18">
        <v>26</v>
      </c>
      <c r="D4747" s="18">
        <v>40</v>
      </c>
      <c r="E4747" s="18">
        <v>55</v>
      </c>
      <c r="F4747" s="18">
        <v>107</v>
      </c>
      <c r="G4747" s="18">
        <v>224</v>
      </c>
      <c r="H4747" s="18">
        <v>386</v>
      </c>
      <c r="I4747" s="18"/>
      <c r="J4747" s="62"/>
      <c r="K4747" s="69"/>
      <c r="L4747" s="110" t="s">
        <v>74</v>
      </c>
      <c r="M4747" s="103" t="e">
        <f>#REF!</f>
        <v>#REF!</v>
      </c>
      <c r="N4747" s="103" t="e">
        <f>IF(M4747=0,"",CHOOSE(M4747,"13","26","40","55","55","107","107","107","107","107","224","224","224","224","224","224","224","224","224","224","386","386","386","386","386","386","386","386","386","386","手入力箇所","手入力箇所","手入力箇所","手入力箇所","手入力箇所","手入力箇所","手入力箇所","手入力箇所","手入力箇所","手入力箇所"))</f>
        <v>#REF!</v>
      </c>
    </row>
    <row r="4748" spans="1:14" ht="13.8" thickBot="1" x14ac:dyDescent="0.25">
      <c r="A4748" s="29" t="s">
        <v>75</v>
      </c>
      <c r="B4748" s="18">
        <v>36</v>
      </c>
      <c r="C4748" s="18">
        <v>98</v>
      </c>
      <c r="D4748" s="18">
        <v>173</v>
      </c>
      <c r="E4748" s="18">
        <v>274</v>
      </c>
      <c r="F4748" s="18"/>
      <c r="G4748" s="18"/>
      <c r="H4748" s="18"/>
      <c r="I4748" s="18"/>
      <c r="J4748" s="62"/>
      <c r="K4748" s="69"/>
      <c r="L4748" s="109" t="s">
        <v>75</v>
      </c>
      <c r="M4748" s="103" t="e">
        <f>#REF!</f>
        <v>#REF!</v>
      </c>
      <c r="N4748" s="103" t="e">
        <f>IF(M4748=0,"",CHOOSE(M4748,"36","98","173","274","274","手入力箇所","手入力箇所","手入力箇所","手入力箇所","手入力箇所","手入力箇所","手入力箇所","手入力箇所","手入力箇所","手入力箇所"))</f>
        <v>#REF!</v>
      </c>
    </row>
    <row r="4749" spans="1:14" ht="37.200000000000003" thickBot="1" x14ac:dyDescent="0.25">
      <c r="A4749" s="30" t="s">
        <v>76</v>
      </c>
      <c r="B4749" s="18">
        <v>127</v>
      </c>
      <c r="C4749" s="18">
        <v>127</v>
      </c>
      <c r="D4749" s="18">
        <v>127</v>
      </c>
      <c r="E4749" s="18">
        <v>127</v>
      </c>
      <c r="F4749" s="18"/>
      <c r="G4749" s="18"/>
      <c r="H4749" s="18"/>
      <c r="I4749" s="18"/>
      <c r="J4749" s="62"/>
      <c r="K4749" s="69"/>
      <c r="L4749" s="110" t="s">
        <v>76</v>
      </c>
      <c r="M4749" s="103" t="e">
        <f>#REF!</f>
        <v>#REF!</v>
      </c>
      <c r="N4749" s="103" t="e">
        <f>IF(M4749=0,"",CHOOSE(M4749,"127","127","127","127","127","手入力箇所","手入力箇所","手入力箇所","手入力箇所","手入力箇所","手入力箇所","手入力箇所","手入力箇所","手入力箇所","手入力箇所"))</f>
        <v>#REF!</v>
      </c>
    </row>
    <row r="4750" spans="1:14" ht="27" thickBot="1" x14ac:dyDescent="0.25">
      <c r="A4750" s="31" t="s">
        <v>77</v>
      </c>
      <c r="B4750" s="18">
        <v>42</v>
      </c>
      <c r="C4750" s="18">
        <v>90</v>
      </c>
      <c r="D4750" s="18">
        <v>141</v>
      </c>
      <c r="E4750" s="18">
        <v>193</v>
      </c>
      <c r="F4750" s="62"/>
      <c r="G4750" s="62"/>
      <c r="H4750" s="62"/>
      <c r="I4750" s="62"/>
      <c r="J4750" s="62"/>
      <c r="K4750" s="69"/>
      <c r="L4750" s="111" t="s">
        <v>77</v>
      </c>
      <c r="M4750" s="103" t="e">
        <f>#REF!</f>
        <v>#REF!</v>
      </c>
      <c r="N4750" s="103" t="e">
        <f>IF(M4750=0,"",CHOOSE(M4750,"42","90","141","193","1936","手入力箇所","手入力箇所","手入力箇所","手入力箇所","手入力箇所","手入力箇所","手入力箇所","手入力箇所","手入力箇所","手入力箇所"))</f>
        <v>#REF!</v>
      </c>
    </row>
    <row r="4751" spans="1:14" ht="40.200000000000003" thickBot="1" x14ac:dyDescent="0.25">
      <c r="A4751" s="31" t="s">
        <v>78</v>
      </c>
      <c r="B4751" s="18">
        <v>24</v>
      </c>
      <c r="C4751" s="18">
        <v>43</v>
      </c>
      <c r="D4751" s="18">
        <v>61</v>
      </c>
      <c r="E4751" s="18">
        <v>76</v>
      </c>
      <c r="F4751" s="62"/>
      <c r="G4751" s="62"/>
      <c r="H4751" s="62"/>
      <c r="I4751" s="62"/>
      <c r="J4751" s="62"/>
      <c r="K4751" s="69"/>
      <c r="L4751" s="111" t="s">
        <v>78</v>
      </c>
      <c r="M4751" s="103" t="e">
        <f>#REF!</f>
        <v>#REF!</v>
      </c>
      <c r="N4751" s="103" t="e">
        <f>IF(M4751=0,"",CHOOSE(M4751,"24","43","61","76","76","手入力箇所","手入力箇所","手入力箇所","手入力箇所","手入力箇所","手入力箇所","手入力箇所","手入力箇所","手入力箇所","手入力箇所"))</f>
        <v>#REF!</v>
      </c>
    </row>
    <row r="4752" spans="1:14" ht="27" thickBot="1" x14ac:dyDescent="0.25">
      <c r="A4752" s="31" t="s">
        <v>79</v>
      </c>
      <c r="B4752" s="18">
        <v>54</v>
      </c>
      <c r="C4752" s="18">
        <v>77</v>
      </c>
      <c r="D4752" s="18">
        <v>94</v>
      </c>
      <c r="E4752" s="18">
        <v>107</v>
      </c>
      <c r="F4752" s="62"/>
      <c r="G4752" s="62"/>
      <c r="H4752" s="62"/>
      <c r="I4752" s="62"/>
      <c r="J4752" s="62"/>
      <c r="K4752" s="69"/>
      <c r="L4752" s="111" t="s">
        <v>79</v>
      </c>
      <c r="M4752" s="103" t="e">
        <f>#REF!</f>
        <v>#REF!</v>
      </c>
      <c r="N4752" s="103" t="e">
        <f>IF(M4752=0,"",CHOOSE(M4752,"54","77","94","107","107","手入力箇所","手入力箇所","手入力箇所","手入力箇所","手入力箇所","手入力箇所","手入力箇所","手入力箇所","手入力箇所","手入力箇所"))</f>
        <v>#REF!</v>
      </c>
    </row>
    <row r="4753" spans="1:14" ht="40.200000000000003" thickBot="1" x14ac:dyDescent="0.25">
      <c r="A4753" s="31" t="s">
        <v>80</v>
      </c>
      <c r="B4753" s="18">
        <v>49</v>
      </c>
      <c r="C4753" s="18">
        <v>53</v>
      </c>
      <c r="D4753" s="18">
        <v>55</v>
      </c>
      <c r="E4753" s="18">
        <v>56</v>
      </c>
      <c r="F4753" s="62"/>
      <c r="G4753" s="62"/>
      <c r="H4753" s="62"/>
      <c r="I4753" s="62"/>
      <c r="J4753" s="62"/>
      <c r="K4753" s="69"/>
      <c r="L4753" s="111" t="s">
        <v>80</v>
      </c>
      <c r="M4753" s="103" t="e">
        <f>#REF!</f>
        <v>#REF!</v>
      </c>
      <c r="N4753" s="103" t="e">
        <f>IF(M4753=0,"",CHOOSE(M4753,"49","53","55","56","56","手入力箇所","手入力箇所","手入力箇所","手入力箇所","手入力箇所","手入力箇所","手入力箇所","手入力箇所","手入力箇所","手入力箇所"))</f>
        <v>#REF!</v>
      </c>
    </row>
    <row r="4754" spans="1:14" ht="40.200000000000003" thickBot="1" x14ac:dyDescent="0.25">
      <c r="A4754" s="38" t="s">
        <v>81</v>
      </c>
      <c r="B4754" s="35">
        <v>232</v>
      </c>
      <c r="C4754" s="35">
        <v>232</v>
      </c>
      <c r="D4754" s="36"/>
      <c r="E4754" s="36"/>
      <c r="F4754" s="36"/>
      <c r="G4754" s="36"/>
      <c r="H4754" s="36"/>
      <c r="I4754" s="36"/>
      <c r="J4754" s="36"/>
      <c r="K4754" s="67"/>
      <c r="L4754" s="111" t="s">
        <v>81</v>
      </c>
      <c r="M4754" s="103" t="e">
        <f>#REF!</f>
        <v>#REF!</v>
      </c>
      <c r="N4754" s="103" t="e">
        <f>IF(M4754=0,"",CHOOSE(M4754,"232","232","手入力箇所","手入力箇所","手入力箇所","手入力箇所","手入力箇所","手入力箇所","手入力箇所","手入力箇所","手入力箇所","手入力箇所"))</f>
        <v>#REF!</v>
      </c>
    </row>
    <row r="4755" spans="1:14" ht="13.8" thickBot="1" x14ac:dyDescent="0.25">
      <c r="A4755" s="39" t="s">
        <v>82</v>
      </c>
      <c r="B4755" s="17">
        <v>6</v>
      </c>
      <c r="C4755" s="17">
        <v>9</v>
      </c>
      <c r="D4755" s="17">
        <v>11</v>
      </c>
      <c r="E4755" s="17">
        <v>13</v>
      </c>
      <c r="F4755" s="17">
        <v>18</v>
      </c>
      <c r="G4755" s="17">
        <v>26</v>
      </c>
      <c r="H4755" s="17">
        <v>35</v>
      </c>
      <c r="I4755" s="17">
        <v>43</v>
      </c>
      <c r="J4755" s="17">
        <v>49</v>
      </c>
      <c r="K4755" s="70"/>
      <c r="L4755" s="111" t="s">
        <v>82</v>
      </c>
      <c r="M4755" s="103" t="e">
        <f>#REF!</f>
        <v>#REF!</v>
      </c>
      <c r="N4755" s="103" t="e">
        <f>IF(M4755=0,"",CHOOSE(M4755,"6","9","11","13","13","18","18","18","18","18","26","26","26","26","26","26","26","26","26","26","35","35","35","35","35","35","35","35","35","35","43","43","43","43","43","43","43","43","43","43","49","49","49","49","49","49","49","49","49","49","手入力箇所","手入力箇所","手入力箇所","手入力箇所","手入力箇所","手入力箇所","手入力箇所","手入力箇所","手入力箇所","手入力箇所"))</f>
        <v>#REF!</v>
      </c>
    </row>
    <row r="4756" spans="1:14" ht="13.8" thickBot="1" x14ac:dyDescent="0.25">
      <c r="A4756" s="31" t="s">
        <v>83</v>
      </c>
      <c r="B4756" s="18">
        <v>6</v>
      </c>
      <c r="C4756" s="18">
        <v>10</v>
      </c>
      <c r="D4756" s="18">
        <v>14</v>
      </c>
      <c r="E4756" s="18">
        <v>17</v>
      </c>
      <c r="F4756" s="18">
        <v>29</v>
      </c>
      <c r="G4756" s="18">
        <v>50</v>
      </c>
      <c r="H4756" s="18">
        <v>76</v>
      </c>
      <c r="I4756" s="18">
        <v>100</v>
      </c>
      <c r="J4756" s="18">
        <v>123</v>
      </c>
      <c r="K4756" s="69"/>
      <c r="L4756" s="111" t="s">
        <v>83</v>
      </c>
      <c r="M4756" s="103" t="e">
        <f>#REF!</f>
        <v>#REF!</v>
      </c>
      <c r="N4756" s="103" t="e">
        <f>IF(M4756=0,"",CHOOSE(M4756,"6","10","14","17","17","29","29","29","29","29","50","50","50","50","50","50","50","50","50","50","76","76","76","76","76","76","76","76","76","76","100","100","100","100","100","100","100","100","100","100","123","123","123","123","123","123","123","123","123","123","手入力箇所","手入力箇所","手入力箇所","手入力箇所","手入力箇所","手入力箇所","手入力箇所","手入力箇所","手入力箇所"))</f>
        <v>#REF!</v>
      </c>
    </row>
    <row r="4757" spans="1:14" ht="27" thickBot="1" x14ac:dyDescent="0.25">
      <c r="A4757" s="32" t="s">
        <v>84</v>
      </c>
      <c r="B4757" s="20">
        <v>9</v>
      </c>
      <c r="C4757" s="20">
        <v>15</v>
      </c>
      <c r="D4757" s="20">
        <v>20</v>
      </c>
      <c r="E4757" s="20">
        <v>24</v>
      </c>
      <c r="F4757" s="20">
        <v>39</v>
      </c>
      <c r="G4757" s="20">
        <v>65</v>
      </c>
      <c r="H4757" s="63"/>
      <c r="I4757" s="63"/>
      <c r="J4757" s="63"/>
      <c r="K4757" s="106"/>
      <c r="L4757" s="111" t="s">
        <v>84</v>
      </c>
      <c r="M4757" s="103" t="e">
        <f>#REF!</f>
        <v>#REF!</v>
      </c>
      <c r="N4757" s="103" t="e">
        <f>IF(M4757=0,"",CHOOSE(M4757,"9","15","20","24","24","39","39","39","39","39","65","65","65","65","65","65","65","65","65","65","手入力箇所","手入力箇所","手入力箇所","手入力箇所","手入力箇所","手入力箇所","手入力箇所","手入力箇所","手入力箇所","手入力箇所"))</f>
        <v>#REF!</v>
      </c>
    </row>
    <row r="4760" spans="1:14" ht="13.8" thickBot="1" x14ac:dyDescent="0.25"/>
    <row r="4761" spans="1:14" ht="13.8" thickBot="1" x14ac:dyDescent="0.25">
      <c r="A4761" s="688" t="e">
        <f>#REF!</f>
        <v>#REF!</v>
      </c>
      <c r="B4761" s="688"/>
      <c r="C4761" s="688"/>
      <c r="D4761" s="689" t="s">
        <v>192</v>
      </c>
      <c r="E4761" s="689"/>
      <c r="F4761" s="689"/>
      <c r="G4761" s="689"/>
      <c r="H4761" s="689"/>
      <c r="I4761" s="689"/>
      <c r="J4761" s="689"/>
      <c r="K4761" s="689"/>
      <c r="L4761" s="689"/>
      <c r="M4761" s="689"/>
      <c r="N4761" s="689"/>
    </row>
    <row r="4762" spans="1:14" ht="13.8" thickBot="1" x14ac:dyDescent="0.25">
      <c r="A4762" s="65"/>
      <c r="B4762" s="33">
        <v>1</v>
      </c>
      <c r="C4762" s="24">
        <v>2</v>
      </c>
      <c r="D4762" s="24">
        <v>3</v>
      </c>
      <c r="E4762" s="24" t="s">
        <v>58</v>
      </c>
      <c r="F4762" s="24" t="s">
        <v>59</v>
      </c>
      <c r="G4762" s="24" t="s">
        <v>60</v>
      </c>
      <c r="H4762" s="24" t="s">
        <v>61</v>
      </c>
      <c r="I4762" s="24" t="s">
        <v>62</v>
      </c>
      <c r="J4762" s="24" t="s">
        <v>194</v>
      </c>
      <c r="K4762" s="25" t="s">
        <v>85</v>
      </c>
      <c r="L4762" s="105" t="s">
        <v>189</v>
      </c>
      <c r="M4762" s="105" t="s">
        <v>188</v>
      </c>
      <c r="N4762" s="105" t="s">
        <v>51</v>
      </c>
    </row>
    <row r="4763" spans="1:14" ht="13.8" thickBot="1" x14ac:dyDescent="0.25">
      <c r="A4763" s="26" t="s">
        <v>56</v>
      </c>
      <c r="B4763" s="22">
        <v>5</v>
      </c>
      <c r="C4763" s="22">
        <v>7</v>
      </c>
      <c r="D4763" s="22">
        <v>8</v>
      </c>
      <c r="E4763" s="22">
        <v>8</v>
      </c>
      <c r="F4763" s="22">
        <v>10</v>
      </c>
      <c r="G4763" s="22">
        <v>13</v>
      </c>
      <c r="H4763" s="22">
        <v>16</v>
      </c>
      <c r="I4763" s="22"/>
      <c r="J4763" s="23"/>
      <c r="K4763" s="1"/>
      <c r="L4763" s="26" t="s">
        <v>56</v>
      </c>
      <c r="M4763" s="104" t="e">
        <f>#REF!</f>
        <v>#REF!</v>
      </c>
      <c r="N4763" s="112" t="e">
        <f>IF(M4763=0,"",CHOOSE(M4763,"5","7","8","8","8","10","10","10","10","10","13","13","13","13","13","13","13","13","13","13","16","16","16","16","16","16","16","16","16","16","16","手入力箇所","手入力箇所","手入力箇所","手入力箇所","手入力箇所","手入力箇所","手入力箇所","手入力箇所","手入力箇所","手入力箇所"))</f>
        <v>#REF!</v>
      </c>
    </row>
    <row r="4764" spans="1:14" ht="13.8" thickBot="1" x14ac:dyDescent="0.25">
      <c r="A4764" s="27" t="s">
        <v>57</v>
      </c>
      <c r="B4764" s="18">
        <v>5</v>
      </c>
      <c r="C4764" s="18">
        <v>7</v>
      </c>
      <c r="D4764" s="18">
        <v>8</v>
      </c>
      <c r="E4764" s="18">
        <v>9</v>
      </c>
      <c r="F4764" s="18">
        <v>12</v>
      </c>
      <c r="G4764" s="18">
        <v>16</v>
      </c>
      <c r="H4764" s="18"/>
      <c r="I4764" s="18"/>
      <c r="J4764" s="62"/>
      <c r="K4764" s="19"/>
      <c r="L4764" s="27" t="s">
        <v>57</v>
      </c>
      <c r="M4764" s="104" t="e">
        <f>#REF!</f>
        <v>#REF!</v>
      </c>
      <c r="N4764" s="113" t="e">
        <f>IF(M4764=0,"",CHOOSE(M4764,"5","7","8","9","9","12","12","12","12","12","16","16","16","16","16","16","16","16","16","16","手入力箇所","手入力箇所","手入力箇所","手入力箇所","手入力箇所","手入力箇所","手入力箇所","手入力箇所","手入力箇所","手入力箇所"))</f>
        <v>#REF!</v>
      </c>
    </row>
    <row r="4765" spans="1:14" ht="48.6" thickBot="1" x14ac:dyDescent="0.25">
      <c r="A4765" s="28" t="s">
        <v>64</v>
      </c>
      <c r="B4765" s="18">
        <v>6</v>
      </c>
      <c r="C4765" s="18"/>
      <c r="D4765" s="18"/>
      <c r="E4765" s="18"/>
      <c r="F4765" s="18"/>
      <c r="G4765" s="18"/>
      <c r="H4765" s="18"/>
      <c r="I4765" s="18"/>
      <c r="J4765" s="62"/>
      <c r="K4765" s="19"/>
      <c r="L4765" s="28" t="s">
        <v>64</v>
      </c>
      <c r="M4765" s="104" t="e">
        <f>#REF!</f>
        <v>#REF!</v>
      </c>
      <c r="N4765" s="113" t="e">
        <f>IF(M4765=0,"",CHOOSE(M4765,"6","手入力箇所","手入力箇所","手入力箇所","手入力箇所","手入力箇所","手入力箇所","手入力箇所","手入力箇所","手入力箇所","手入力箇所","",""))</f>
        <v>#REF!</v>
      </c>
    </row>
    <row r="4766" spans="1:14" ht="48.6" thickBot="1" x14ac:dyDescent="0.25">
      <c r="A4766" s="28" t="s">
        <v>65</v>
      </c>
      <c r="B4766" s="18">
        <v>6</v>
      </c>
      <c r="C4766" s="18"/>
      <c r="D4766" s="18"/>
      <c r="E4766" s="18"/>
      <c r="F4766" s="18"/>
      <c r="G4766" s="18"/>
      <c r="H4766" s="18"/>
      <c r="I4766" s="18"/>
      <c r="J4766" s="62"/>
      <c r="K4766" s="19"/>
      <c r="L4766" s="28" t="s">
        <v>65</v>
      </c>
      <c r="M4766" s="104" t="e">
        <f>#REF!</f>
        <v>#REF!</v>
      </c>
      <c r="N4766" s="113" t="e">
        <f>IF(M4766=0,"",CHOOSE(M4766,"6","手入力箇所","手入力箇所","手入力箇所","手入力箇所","手入力箇所","手入力箇所","手入力箇所","手入力箇所","手入力箇所","手入力箇所","",""))</f>
        <v>#REF!</v>
      </c>
    </row>
    <row r="4767" spans="1:14" ht="24.6" thickBot="1" x14ac:dyDescent="0.25">
      <c r="A4767" s="28" t="s">
        <v>66</v>
      </c>
      <c r="B4767" s="18">
        <v>5</v>
      </c>
      <c r="C4767" s="18">
        <v>7</v>
      </c>
      <c r="D4767" s="18">
        <v>8</v>
      </c>
      <c r="E4767" s="18">
        <v>9</v>
      </c>
      <c r="F4767" s="18">
        <v>12</v>
      </c>
      <c r="G4767" s="18"/>
      <c r="H4767" s="18"/>
      <c r="I4767" s="18"/>
      <c r="J4767" s="62"/>
      <c r="K4767" s="19"/>
      <c r="L4767" s="28" t="s">
        <v>66</v>
      </c>
      <c r="M4767" s="104" t="e">
        <f>#REF!</f>
        <v>#REF!</v>
      </c>
      <c r="N4767" s="113" t="e">
        <f>IF(M4767=0,"",CHOOSE(M4767,"5","7","8","9","9","12","12","12","12","12","手入力箇所","手入力箇所","手入力箇所","手入力箇所","手入力箇所","手入力箇所","手入力箇所","手入力箇所","手入力箇所","手入力箇所"))</f>
        <v>#REF!</v>
      </c>
    </row>
    <row r="4768" spans="1:14" ht="36.6" thickBot="1" x14ac:dyDescent="0.25">
      <c r="A4768" s="28" t="s">
        <v>67</v>
      </c>
      <c r="B4768" s="18">
        <v>4</v>
      </c>
      <c r="C4768" s="18">
        <v>5</v>
      </c>
      <c r="D4768" s="18">
        <v>5</v>
      </c>
      <c r="E4768" s="18">
        <v>6</v>
      </c>
      <c r="F4768" s="18"/>
      <c r="G4768" s="18"/>
      <c r="H4768" s="18"/>
      <c r="I4768" s="18"/>
      <c r="J4768" s="62"/>
      <c r="K4768" s="19"/>
      <c r="L4768" s="28" t="s">
        <v>67</v>
      </c>
      <c r="M4768" s="104" t="e">
        <f>#REF!</f>
        <v>#REF!</v>
      </c>
      <c r="N4768" s="113" t="e">
        <f>IF(M4768=0,"",CHOOSE(M4768,"4","5","5","6","6","手入力箇所","手入力箇所","手入力箇所","手入力箇所","手入力箇所","手入力箇所","手入力箇所","手入力箇所","手入力箇所","手入力箇所"))</f>
        <v>#REF!</v>
      </c>
    </row>
    <row r="4769" spans="1:14" ht="24.6" thickBot="1" x14ac:dyDescent="0.25">
      <c r="A4769" s="28" t="s">
        <v>68</v>
      </c>
      <c r="B4769" s="18">
        <v>12</v>
      </c>
      <c r="C4769" s="18">
        <v>12</v>
      </c>
      <c r="D4769" s="18">
        <v>12</v>
      </c>
      <c r="E4769" s="18">
        <v>12</v>
      </c>
      <c r="F4769" s="18">
        <v>12</v>
      </c>
      <c r="G4769" s="18">
        <v>12</v>
      </c>
      <c r="H4769" s="18">
        <v>12</v>
      </c>
      <c r="I4769" s="18"/>
      <c r="J4769" s="62"/>
      <c r="K4769" s="19"/>
      <c r="L4769" s="28" t="s">
        <v>68</v>
      </c>
      <c r="M4769" s="104" t="e">
        <f>#REF!</f>
        <v>#REF!</v>
      </c>
      <c r="N4769" s="113" t="e">
        <f>IF(M4769=0,"",CHOOSE(M4769,"12","12","12","12","12","12","12","12","12","12","12","12","12","12","12","12","12","12","12","12","12","12","12","12","12","12","12","12","12","12","手入力箇所","手入力箇所","手入力箇所","手入力箇所","手入力箇所","手入力箇所","手入力箇所","手入力箇所","手入力箇所","手入力箇所"))</f>
        <v>#REF!</v>
      </c>
    </row>
    <row r="4770" spans="1:14" ht="36.6" thickBot="1" x14ac:dyDescent="0.25">
      <c r="A4770" s="28" t="s">
        <v>69</v>
      </c>
      <c r="B4770" s="18">
        <v>7</v>
      </c>
      <c r="C4770" s="18">
        <v>7</v>
      </c>
      <c r="D4770" s="18">
        <v>7</v>
      </c>
      <c r="E4770" s="18">
        <v>7</v>
      </c>
      <c r="F4770" s="18">
        <v>7</v>
      </c>
      <c r="G4770" s="18"/>
      <c r="H4770" s="18"/>
      <c r="I4770" s="18"/>
      <c r="J4770" s="62"/>
      <c r="K4770" s="19"/>
      <c r="L4770" s="28" t="s">
        <v>69</v>
      </c>
      <c r="M4770" s="104" t="e">
        <f>#REF!</f>
        <v>#REF!</v>
      </c>
      <c r="N4770" s="113" t="e">
        <f>IF(M4770=0,"",CHOOSE(M4770,"7","7","7","7","7","7","7","7","7","7","手入力箇所","手入力箇所","手入力箇所","手入力箇所","手入力箇所","手入力箇所","手入力箇所","手入力箇所","手入力箇所","手入力箇所"))</f>
        <v>#REF!</v>
      </c>
    </row>
    <row r="4771" spans="1:14" ht="13.8" thickBot="1" x14ac:dyDescent="0.25">
      <c r="A4771" s="27" t="s">
        <v>63</v>
      </c>
      <c r="B4771" s="18">
        <v>4</v>
      </c>
      <c r="C4771" s="18">
        <v>5</v>
      </c>
      <c r="D4771" s="18">
        <v>7</v>
      </c>
      <c r="E4771" s="18">
        <v>8</v>
      </c>
      <c r="F4771" s="18">
        <v>11</v>
      </c>
      <c r="G4771" s="18">
        <v>16</v>
      </c>
      <c r="H4771" s="18">
        <v>22</v>
      </c>
      <c r="I4771" s="18">
        <v>26</v>
      </c>
      <c r="J4771" s="18">
        <v>31</v>
      </c>
      <c r="K4771" s="19"/>
      <c r="L4771" s="27" t="s">
        <v>63</v>
      </c>
      <c r="M4771" s="104" t="e">
        <f>#REF!</f>
        <v>#REF!</v>
      </c>
      <c r="N4771" s="113" t="e">
        <f>IF(M4771=0,"",CHOOSE(M4771,"4","5","7","8","8","11","11","11","11","11","16","16","16","16","16","16","16","16","16","16","22","22","22","22","22","22","22","22","22","22","26","26","26","26","26","26","26","26","26","26","31","31","31","31","31","31","31","31","31","31","31","手入力箇所","手入力箇所","手入力箇所","手入力箇所","手入力箇所","手入力箇所","手入力箇所","手入力箇所","手入力箇所","手入力箇所"))</f>
        <v>#REF!</v>
      </c>
    </row>
    <row r="4772" spans="1:14" ht="24.6" thickBot="1" x14ac:dyDescent="0.25">
      <c r="A4772" s="28" t="s">
        <v>70</v>
      </c>
      <c r="B4772" s="18">
        <v>5</v>
      </c>
      <c r="C4772" s="18">
        <v>6</v>
      </c>
      <c r="D4772" s="18">
        <v>7</v>
      </c>
      <c r="E4772" s="18"/>
      <c r="F4772" s="18"/>
      <c r="G4772" s="18"/>
      <c r="H4772" s="18"/>
      <c r="I4772" s="18"/>
      <c r="J4772" s="62"/>
      <c r="K4772" s="19"/>
      <c r="L4772" s="28" t="s">
        <v>70</v>
      </c>
      <c r="M4772" s="104" t="e">
        <f>#REF!</f>
        <v>#REF!</v>
      </c>
      <c r="N4772" s="113" t="e">
        <f>IF(M4772=0,"",CHOOSE(M4772,"5","6","7","手入力箇所","手入力箇所","手入力箇所","手入力箇所","手入力箇所","手入力箇所","手入力箇所","手入力箇所","手入力箇所","手入力箇所"))</f>
        <v>#REF!</v>
      </c>
    </row>
    <row r="4773" spans="1:14" ht="13.8" thickBot="1" x14ac:dyDescent="0.25">
      <c r="A4773" s="29" t="s">
        <v>71</v>
      </c>
      <c r="B4773" s="18">
        <v>3</v>
      </c>
      <c r="C4773" s="18">
        <v>6</v>
      </c>
      <c r="D4773" s="18">
        <v>19</v>
      </c>
      <c r="E4773" s="18"/>
      <c r="F4773" s="18"/>
      <c r="G4773" s="18"/>
      <c r="H4773" s="18"/>
      <c r="I4773" s="18"/>
      <c r="J4773" s="62"/>
      <c r="K4773" s="19"/>
      <c r="L4773" s="29" t="s">
        <v>71</v>
      </c>
      <c r="M4773" s="104" t="e">
        <f>#REF!</f>
        <v>#REF!</v>
      </c>
      <c r="N4773" s="113" t="e">
        <f>IF(M4773=0,"",CHOOSE(M4773,"3","6","19","手入力箇所","手入力箇所","手入力箇所","手入力箇所","手入力箇所","手入力箇所","手入力箇所","手入力箇所","手入力箇所","手入力箇所"))</f>
        <v>#REF!</v>
      </c>
    </row>
    <row r="4774" spans="1:14" ht="13.8" thickBot="1" x14ac:dyDescent="0.25">
      <c r="A4774" s="29" t="s">
        <v>72</v>
      </c>
      <c r="B4774" s="18">
        <v>1</v>
      </c>
      <c r="C4774" s="18">
        <v>3</v>
      </c>
      <c r="D4774" s="18">
        <v>5</v>
      </c>
      <c r="E4774" s="18">
        <v>9</v>
      </c>
      <c r="F4774" s="18">
        <v>26</v>
      </c>
      <c r="G4774" s="18"/>
      <c r="H4774" s="18"/>
      <c r="I4774" s="18"/>
      <c r="J4774" s="62"/>
      <c r="K4774" s="19"/>
      <c r="L4774" s="29" t="s">
        <v>72</v>
      </c>
      <c r="M4774" s="104" t="e">
        <f>#REF!</f>
        <v>#REF!</v>
      </c>
      <c r="N4774" s="113" t="e">
        <f>IF(M4774=0,"",CHOOSE(M4774,"1","3","5","9","9","26","26","26","26","26","手入力箇所","手入力箇所","手入力箇所","手入力箇所","手入力箇所","手入力箇所","手入力箇所","手入力箇所","手入力箇所","手入力箇所"))</f>
        <v>#REF!</v>
      </c>
    </row>
    <row r="4775" spans="1:14" ht="13.8" thickBot="1" x14ac:dyDescent="0.25">
      <c r="A4775" s="29" t="s">
        <v>73</v>
      </c>
      <c r="B4775" s="18">
        <v>4</v>
      </c>
      <c r="C4775" s="18">
        <v>11</v>
      </c>
      <c r="D4775" s="18">
        <v>20</v>
      </c>
      <c r="E4775" s="18">
        <v>33</v>
      </c>
      <c r="F4775" s="18"/>
      <c r="G4775" s="18"/>
      <c r="H4775" s="18"/>
      <c r="I4775" s="18"/>
      <c r="J4775" s="62"/>
      <c r="K4775" s="19"/>
      <c r="L4775" s="29" t="s">
        <v>73</v>
      </c>
      <c r="M4775" s="104" t="e">
        <f>#REF!</f>
        <v>#REF!</v>
      </c>
      <c r="N4775" s="113" t="e">
        <f>IF(M4775=0,"",CHOOSE(M4775,"4","11","20","33","33","手入力箇所","手入力箇所","手入力箇所","手入力箇所","手入力箇所","手入力箇所","手入力箇所","手入力箇所","手入力箇所","手入力箇所"))</f>
        <v>#REF!</v>
      </c>
    </row>
    <row r="4776" spans="1:14" ht="37.200000000000003" thickBot="1" x14ac:dyDescent="0.25">
      <c r="A4776" s="30" t="s">
        <v>74</v>
      </c>
      <c r="B4776" s="18">
        <v>4</v>
      </c>
      <c r="C4776" s="18">
        <v>6</v>
      </c>
      <c r="D4776" s="18">
        <v>8</v>
      </c>
      <c r="E4776" s="18">
        <v>10</v>
      </c>
      <c r="F4776" s="18">
        <v>15</v>
      </c>
      <c r="G4776" s="18">
        <v>23</v>
      </c>
      <c r="H4776" s="18">
        <v>33</v>
      </c>
      <c r="I4776" s="18"/>
      <c r="J4776" s="62"/>
      <c r="K4776" s="19"/>
      <c r="L4776" s="30" t="s">
        <v>74</v>
      </c>
      <c r="M4776" s="104" t="e">
        <f>#REF!</f>
        <v>#REF!</v>
      </c>
      <c r="N4776" s="113" t="e">
        <f>IF(M4776=0,"",CHOOSE(M4776,"4","6","8","10","10","15","15","15","15","15","23","23","23","23","23","23","23","23","23","23","33","33","33","33","33","33","33","33","33","33","手入力箇所","手入力箇所","手入力箇所","手入力箇所","手入力箇所","手入力箇所","手入力箇所","手入力箇所","手入力箇所","手入力箇所"))</f>
        <v>#REF!</v>
      </c>
    </row>
    <row r="4777" spans="1:14" ht="13.8" thickBot="1" x14ac:dyDescent="0.25">
      <c r="A4777" s="29" t="s">
        <v>75</v>
      </c>
      <c r="B4777" s="18">
        <v>6</v>
      </c>
      <c r="C4777" s="18">
        <v>14</v>
      </c>
      <c r="D4777" s="18">
        <v>25</v>
      </c>
      <c r="E4777" s="18">
        <v>39</v>
      </c>
      <c r="F4777" s="18"/>
      <c r="G4777" s="18"/>
      <c r="H4777" s="18"/>
      <c r="I4777" s="18"/>
      <c r="J4777" s="62"/>
      <c r="K4777" s="19"/>
      <c r="L4777" s="29" t="s">
        <v>75</v>
      </c>
      <c r="M4777" s="104" t="e">
        <f>#REF!</f>
        <v>#REF!</v>
      </c>
      <c r="N4777" s="113" t="e">
        <f>IF(M4777=0,"",CHOOSE(M4777,"6","14","25","39","39","手入力箇所","手入力箇所","手入力箇所","手入力箇所","手入力箇所","手入力箇所","手入力箇所","手入力箇所","手入力箇所","手入力箇所"))</f>
        <v>#REF!</v>
      </c>
    </row>
    <row r="4778" spans="1:14" ht="37.200000000000003" thickBot="1" x14ac:dyDescent="0.25">
      <c r="A4778" s="30" t="s">
        <v>76</v>
      </c>
      <c r="B4778" s="18">
        <v>2</v>
      </c>
      <c r="C4778" s="18">
        <v>3</v>
      </c>
      <c r="D4778" s="18">
        <v>6</v>
      </c>
      <c r="E4778" s="18">
        <v>9</v>
      </c>
      <c r="F4778" s="18"/>
      <c r="G4778" s="18"/>
      <c r="H4778" s="18"/>
      <c r="I4778" s="18"/>
      <c r="J4778" s="62"/>
      <c r="K4778" s="19"/>
      <c r="L4778" s="30" t="s">
        <v>76</v>
      </c>
      <c r="M4778" s="104" t="e">
        <f>#REF!</f>
        <v>#REF!</v>
      </c>
      <c r="N4778" s="113" t="e">
        <f>IF(M4778=0,"",CHOOSE(M4778,"2","3","6","9","9","手入力箇所","手入力箇所","手入力箇所","手入力箇所","手入力箇所","手入力箇所","手入力箇所","手入力箇所","手入力箇所","手入力箇所"))</f>
        <v>#REF!</v>
      </c>
    </row>
    <row r="4779" spans="1:14" ht="27" thickBot="1" x14ac:dyDescent="0.25">
      <c r="A4779" s="31" t="s">
        <v>77</v>
      </c>
      <c r="B4779" s="18">
        <v>12</v>
      </c>
      <c r="C4779" s="18">
        <v>18</v>
      </c>
      <c r="D4779" s="18">
        <v>22</v>
      </c>
      <c r="E4779" s="18">
        <v>26</v>
      </c>
      <c r="F4779" s="62"/>
      <c r="G4779" s="62"/>
      <c r="H4779" s="62"/>
      <c r="I4779" s="62"/>
      <c r="J4779" s="62"/>
      <c r="K4779" s="19"/>
      <c r="L4779" s="31" t="s">
        <v>77</v>
      </c>
      <c r="M4779" s="104" t="e">
        <f>#REF!</f>
        <v>#REF!</v>
      </c>
      <c r="N4779" s="113" t="e">
        <f>IF(M4779=0,"",CHOOSE(M4779,"12","18","22","26","26","手入力箇所","手入力箇所","手入力箇所","手入力箇所","手入力箇所","手入力箇所","手入力箇所","手入力箇所","手入力箇所","手入力箇所"))</f>
        <v>#REF!</v>
      </c>
    </row>
    <row r="4780" spans="1:14" ht="40.200000000000003" thickBot="1" x14ac:dyDescent="0.25">
      <c r="A4780" s="31" t="s">
        <v>78</v>
      </c>
      <c r="B4780" s="18">
        <v>5</v>
      </c>
      <c r="C4780" s="18">
        <v>8</v>
      </c>
      <c r="D4780" s="18">
        <v>11</v>
      </c>
      <c r="E4780" s="18">
        <v>14</v>
      </c>
      <c r="F4780" s="62"/>
      <c r="G4780" s="62"/>
      <c r="H4780" s="62"/>
      <c r="I4780" s="62"/>
      <c r="J4780" s="62"/>
      <c r="K4780" s="19"/>
      <c r="L4780" s="31" t="s">
        <v>78</v>
      </c>
      <c r="M4780" s="104" t="e">
        <f>#REF!</f>
        <v>#REF!</v>
      </c>
      <c r="N4780" s="113" t="e">
        <f>IF(M4780=0,"",CHOOSE(M4780,"5","8","11","14","14","手入力箇所","手入力箇所","手入力箇所","手入力箇所","手入力箇所","手入力箇所","手入力箇所","手入力箇所","手入力箇所","手入力箇所"))</f>
        <v>#REF!</v>
      </c>
    </row>
    <row r="4781" spans="1:14" ht="27" thickBot="1" x14ac:dyDescent="0.25">
      <c r="A4781" s="31" t="s">
        <v>79</v>
      </c>
      <c r="B4781" s="18">
        <v>6</v>
      </c>
      <c r="C4781" s="18">
        <v>11</v>
      </c>
      <c r="D4781" s="18">
        <v>16</v>
      </c>
      <c r="E4781" s="18">
        <v>21</v>
      </c>
      <c r="F4781" s="62"/>
      <c r="G4781" s="62"/>
      <c r="H4781" s="62"/>
      <c r="I4781" s="62"/>
      <c r="J4781" s="62"/>
      <c r="K4781" s="19"/>
      <c r="L4781" s="31" t="s">
        <v>79</v>
      </c>
      <c r="M4781" s="104" t="e">
        <f>#REF!</f>
        <v>#REF!</v>
      </c>
      <c r="N4781" s="113" t="e">
        <f>IF(M4781=0,"",CHOOSE(M4781,"6","11","16","21","21","手入力箇所","手入力箇所","手入力箇所","手入力箇所","手入力箇所","手入力箇所","手入力箇所","手入力箇所","手入力箇所"))</f>
        <v>#REF!</v>
      </c>
    </row>
    <row r="4782" spans="1:14" ht="40.200000000000003" thickBot="1" x14ac:dyDescent="0.25">
      <c r="A4782" s="31" t="s">
        <v>80</v>
      </c>
      <c r="B4782" s="18">
        <v>5</v>
      </c>
      <c r="C4782" s="18">
        <v>7</v>
      </c>
      <c r="D4782" s="18">
        <v>9</v>
      </c>
      <c r="E4782" s="18">
        <v>10</v>
      </c>
      <c r="F4782" s="62"/>
      <c r="G4782" s="62"/>
      <c r="H4782" s="62"/>
      <c r="I4782" s="62"/>
      <c r="J4782" s="62"/>
      <c r="K4782" s="19"/>
      <c r="L4782" s="31" t="s">
        <v>80</v>
      </c>
      <c r="M4782" s="104" t="e">
        <f>#REF!</f>
        <v>#REF!</v>
      </c>
      <c r="N4782" s="113" t="e">
        <f>IF(M4782=0,"",CHOOSE(M4782,"5","7","9","10","10","手入力箇所","手入力箇所","手入力箇所","手入力箇所","手入力箇所","手入力箇所","手入力箇所","手入力箇所","手入力箇所"))</f>
        <v>#REF!</v>
      </c>
    </row>
    <row r="4783" spans="1:14" ht="40.200000000000003" thickBot="1" x14ac:dyDescent="0.25">
      <c r="A4783" s="31" t="s">
        <v>81</v>
      </c>
      <c r="B4783" s="18">
        <v>9</v>
      </c>
      <c r="C4783" s="18">
        <v>14</v>
      </c>
      <c r="D4783" s="62"/>
      <c r="E4783" s="62"/>
      <c r="F4783" s="62"/>
      <c r="G4783" s="62"/>
      <c r="H4783" s="62"/>
      <c r="I4783" s="62"/>
      <c r="J4783" s="62"/>
      <c r="K4783" s="19"/>
      <c r="L4783" s="31" t="s">
        <v>81</v>
      </c>
      <c r="M4783" s="104" t="e">
        <f>#REF!</f>
        <v>#REF!</v>
      </c>
      <c r="N4783" s="113" t="e">
        <f>IF(M4783=0,"",CHOOSE(M4783,"9","14","手入力箇所","手入力箇所","手入力箇所","手入力箇所","手入力箇所","手入力箇所","手入力箇所","手入力箇所","手入力箇所","手入力箇所"))</f>
        <v>#REF!</v>
      </c>
    </row>
    <row r="4784" spans="1:14" ht="13.8" thickBot="1" x14ac:dyDescent="0.25">
      <c r="A4784" s="31" t="s">
        <v>82</v>
      </c>
      <c r="B4784" s="18">
        <v>3</v>
      </c>
      <c r="C4784" s="18">
        <v>4</v>
      </c>
      <c r="D4784" s="18">
        <v>4</v>
      </c>
      <c r="E4784" s="18">
        <v>5</v>
      </c>
      <c r="F4784" s="18">
        <v>6</v>
      </c>
      <c r="G4784" s="18">
        <v>8</v>
      </c>
      <c r="H4784" s="18">
        <v>9</v>
      </c>
      <c r="I4784" s="18">
        <v>11</v>
      </c>
      <c r="J4784" s="18">
        <v>12</v>
      </c>
      <c r="K4784" s="19"/>
      <c r="L4784" s="31" t="s">
        <v>82</v>
      </c>
      <c r="M4784" s="104" t="e">
        <f>#REF!</f>
        <v>#REF!</v>
      </c>
      <c r="N4784" s="113" t="e">
        <f>IF(M4784=0,"",CHOOSE(M4784,"3","4","4","5","5","6","6","6","6","6","8","8","8","8","8","8","8","8","8","8","9","9","9","9","9","9","9","9","9","9","11","11","11","11","11","11","11","11","11","11","12","12","12","12","12","12","12","12","12","12","12","手入力箇所","手入力箇所","手入力箇所","手入力箇所","手入力箇所","手入力箇所","手入力箇所","手入力箇所","手入力箇所","手入力箇所"))</f>
        <v>#REF!</v>
      </c>
    </row>
    <row r="4785" spans="1:14" ht="13.8" thickBot="1" x14ac:dyDescent="0.25">
      <c r="A4785" s="31" t="s">
        <v>83</v>
      </c>
      <c r="B4785" s="18">
        <v>3</v>
      </c>
      <c r="C4785" s="18">
        <v>4</v>
      </c>
      <c r="D4785" s="18">
        <v>4</v>
      </c>
      <c r="E4785" s="18">
        <v>5</v>
      </c>
      <c r="F4785" s="18">
        <v>6</v>
      </c>
      <c r="G4785" s="18">
        <v>8</v>
      </c>
      <c r="H4785" s="18">
        <v>10</v>
      </c>
      <c r="I4785" s="18">
        <v>12</v>
      </c>
      <c r="J4785" s="18">
        <v>13</v>
      </c>
      <c r="K4785" s="19"/>
      <c r="L4785" s="31" t="s">
        <v>83</v>
      </c>
      <c r="M4785" s="104" t="e">
        <f>#REF!</f>
        <v>#REF!</v>
      </c>
      <c r="N4785" s="113" t="e">
        <f>IF(M4785=0,"",CHOOSE(M4785,"3","4","4","5","5","6","6","6","6","6","8","8","8","8","8","8","8","8","8","8","10","10","10","10","10","10","10","10","10","10","12","12","12","12","12","12","12","12","12","12","13","13","13","13","13","13","13","13","13","13","13","手入力箇所","手入力箇所","手入力箇所","手入力箇所","手入力箇所","手入力箇所","手入力箇所","手入力箇所","手入力箇所","手入力箇所"))</f>
        <v>#REF!</v>
      </c>
    </row>
    <row r="4786" spans="1:14" ht="27" thickBot="1" x14ac:dyDescent="0.25">
      <c r="A4786" s="32" t="s">
        <v>84</v>
      </c>
      <c r="B4786" s="20">
        <v>1</v>
      </c>
      <c r="C4786" s="20">
        <v>2</v>
      </c>
      <c r="D4786" s="20">
        <v>3</v>
      </c>
      <c r="E4786" s="20">
        <v>4</v>
      </c>
      <c r="F4786" s="20">
        <v>8</v>
      </c>
      <c r="G4786" s="20">
        <v>19</v>
      </c>
      <c r="H4786" s="63"/>
      <c r="I4786" s="63"/>
      <c r="J4786" s="63"/>
      <c r="K4786" s="21"/>
      <c r="L4786" s="32" t="s">
        <v>84</v>
      </c>
      <c r="M4786" s="104" t="e">
        <f>#REF!</f>
        <v>#REF!</v>
      </c>
      <c r="N4786" s="113" t="e">
        <f>IF(M4786=0,"",CHOOSE(M4786,"1","2","3","4","4","8","8","8","8","8","19","19","19","19","19","19","19","19","19","19","手入力箇所","手入力箇所","手入力箇所","手入力箇所","手入力箇所","手入力箇所","手入力箇所","手入力箇所","手入力箇所","手入力箇所"))</f>
        <v>#REF!</v>
      </c>
    </row>
    <row r="4787" spans="1:14" ht="13.8" thickBot="1" x14ac:dyDescent="0.25"/>
    <row r="4788" spans="1:14" ht="13.8" thickBot="1" x14ac:dyDescent="0.25">
      <c r="A4788" s="686" t="e">
        <f>A4761</f>
        <v>#REF!</v>
      </c>
      <c r="B4788" s="686"/>
      <c r="C4788" s="686"/>
      <c r="D4788" s="687" t="s">
        <v>193</v>
      </c>
      <c r="E4788" s="687"/>
      <c r="F4788" s="687"/>
      <c r="G4788" s="687"/>
      <c r="H4788" s="687"/>
      <c r="I4788" s="687"/>
      <c r="J4788" s="687"/>
      <c r="K4788" s="687"/>
      <c r="L4788" s="687"/>
      <c r="M4788" s="687"/>
      <c r="N4788" s="687"/>
    </row>
    <row r="4789" spans="1:14" ht="13.8" thickBot="1" x14ac:dyDescent="0.25">
      <c r="A4789" s="105"/>
      <c r="B4789" s="33">
        <v>1</v>
      </c>
      <c r="C4789" s="24">
        <v>2</v>
      </c>
      <c r="D4789" s="24">
        <v>3</v>
      </c>
      <c r="E4789" s="24" t="s">
        <v>58</v>
      </c>
      <c r="F4789" s="24" t="s">
        <v>59</v>
      </c>
      <c r="G4789" s="24" t="s">
        <v>60</v>
      </c>
      <c r="H4789" s="24" t="s">
        <v>61</v>
      </c>
      <c r="I4789" s="24" t="s">
        <v>62</v>
      </c>
      <c r="J4789" s="24" t="s">
        <v>194</v>
      </c>
      <c r="K4789" s="102" t="s">
        <v>85</v>
      </c>
      <c r="L4789" s="105" t="s">
        <v>189</v>
      </c>
      <c r="M4789" s="105" t="s">
        <v>188</v>
      </c>
      <c r="N4789" s="105" t="s">
        <v>51</v>
      </c>
    </row>
    <row r="4790" spans="1:14" ht="13.8" thickBot="1" x14ac:dyDescent="0.25">
      <c r="A4790" s="26" t="s">
        <v>56</v>
      </c>
      <c r="B4790" s="22">
        <v>16</v>
      </c>
      <c r="C4790" s="22">
        <v>25</v>
      </c>
      <c r="D4790" s="22">
        <v>32</v>
      </c>
      <c r="E4790" s="22">
        <v>38</v>
      </c>
      <c r="F4790" s="22">
        <v>56</v>
      </c>
      <c r="G4790" s="22">
        <v>87</v>
      </c>
      <c r="H4790" s="22">
        <v>121</v>
      </c>
      <c r="I4790" s="22"/>
      <c r="J4790" s="23"/>
      <c r="K4790" s="68"/>
      <c r="L4790" s="107" t="s">
        <v>56</v>
      </c>
      <c r="M4790" s="103" t="e">
        <f>#REF!</f>
        <v>#REF!</v>
      </c>
      <c r="N4790" s="103" t="e">
        <f>IF(M4790=0,"",CHOOSE(M4790,"16","25","32","38","38","56","56","56","56","56","87","87","87","87","87","87","87","87","87","87","121","121","121","121","121","121","121","121","121","121","手入力箇所","手入力箇所","手入力箇所","手入力箇所","手入力箇所","手入力箇所","手入力箇所","手入力箇所","手入力箇所","手入力箇所"))</f>
        <v>#REF!</v>
      </c>
    </row>
    <row r="4791" spans="1:14" ht="13.8" thickBot="1" x14ac:dyDescent="0.25">
      <c r="A4791" s="27" t="s">
        <v>57</v>
      </c>
      <c r="B4791" s="18">
        <v>25</v>
      </c>
      <c r="C4791" s="18">
        <v>33</v>
      </c>
      <c r="D4791" s="18">
        <v>40</v>
      </c>
      <c r="E4791" s="18">
        <v>45</v>
      </c>
      <c r="F4791" s="18">
        <v>58</v>
      </c>
      <c r="G4791" s="18">
        <v>79</v>
      </c>
      <c r="H4791" s="18"/>
      <c r="I4791" s="18"/>
      <c r="J4791" s="62"/>
      <c r="K4791" s="69"/>
      <c r="L4791" s="107" t="s">
        <v>57</v>
      </c>
      <c r="M4791" s="103" t="e">
        <f>#REF!</f>
        <v>#REF!</v>
      </c>
      <c r="N4791" s="103" t="e">
        <f>IF(M4791=0,"",CHOOSE(M4791,"25","33","40","45","45","58","58","58","58","58","79","79","79","79","79","79","79","79","79","79","手入力箇所","手入力箇所","手入力箇所","手入力箇所","手入力箇所","手入力箇所","手入力箇所","手入力箇所","手入力箇所","手入力箇所"))</f>
        <v>#REF!</v>
      </c>
    </row>
    <row r="4792" spans="1:14" ht="48.6" thickBot="1" x14ac:dyDescent="0.25">
      <c r="A4792" s="28" t="s">
        <v>64</v>
      </c>
      <c r="B4792" s="18">
        <v>32</v>
      </c>
      <c r="C4792" s="18"/>
      <c r="D4792" s="18"/>
      <c r="E4792" s="18"/>
      <c r="F4792" s="18"/>
      <c r="G4792" s="18"/>
      <c r="H4792" s="18"/>
      <c r="I4792" s="18"/>
      <c r="J4792" s="62"/>
      <c r="K4792" s="69"/>
      <c r="L4792" s="108" t="s">
        <v>64</v>
      </c>
      <c r="M4792" s="103" t="e">
        <f>#REF!</f>
        <v>#REF!</v>
      </c>
      <c r="N4792" s="103" t="e">
        <f>IF(M4792=0,"",CHOOSE(M4792,"32","手入力箇所","手入力箇所","手入力箇所","手入力箇所","手入力箇所","手入力箇所","手入力箇所","手入力箇所","手入力箇所","手入力箇所"))</f>
        <v>#REF!</v>
      </c>
    </row>
    <row r="4793" spans="1:14" ht="48.6" thickBot="1" x14ac:dyDescent="0.25">
      <c r="A4793" s="28" t="s">
        <v>65</v>
      </c>
      <c r="B4793" s="18">
        <v>36</v>
      </c>
      <c r="C4793" s="18"/>
      <c r="D4793" s="18"/>
      <c r="E4793" s="18"/>
      <c r="F4793" s="18"/>
      <c r="G4793" s="18"/>
      <c r="H4793" s="18"/>
      <c r="I4793" s="18"/>
      <c r="J4793" s="62"/>
      <c r="K4793" s="69"/>
      <c r="L4793" s="108" t="s">
        <v>65</v>
      </c>
      <c r="M4793" s="103" t="e">
        <f>#REF!</f>
        <v>#REF!</v>
      </c>
      <c r="N4793" s="103" t="e">
        <f>IF(M4793=0,"",CHOOSE(M4793,"36","手入力箇所","手入力箇所","手入力箇所","手入力箇所","手入力箇所","手入力箇所","手入力箇所","手入力箇所","手入力箇所","手入力箇所"))</f>
        <v>#REF!</v>
      </c>
    </row>
    <row r="4794" spans="1:14" ht="24.6" thickBot="1" x14ac:dyDescent="0.25">
      <c r="A4794" s="28" t="s">
        <v>66</v>
      </c>
      <c r="B4794" s="18">
        <v>24</v>
      </c>
      <c r="C4794" s="18">
        <v>30</v>
      </c>
      <c r="D4794" s="18">
        <v>33</v>
      </c>
      <c r="E4794" s="18">
        <v>35</v>
      </c>
      <c r="F4794" s="18">
        <v>42</v>
      </c>
      <c r="G4794" s="18"/>
      <c r="H4794" s="18"/>
      <c r="I4794" s="18"/>
      <c r="J4794" s="62"/>
      <c r="K4794" s="69"/>
      <c r="L4794" s="108" t="s">
        <v>66</v>
      </c>
      <c r="M4794" s="103" t="e">
        <f>#REF!</f>
        <v>#REF!</v>
      </c>
      <c r="N4794" s="103" t="e">
        <f>IF(M4794=0,"",CHOOSE(M4794,"24","30","33","35","35","42","42","42","42","42","手入力箇所","手入力箇所","手入力箇所","手入力箇所","手入力箇所","手入力箇所","手入力箇所","手入力箇所","手入力箇所","手入力箇所"))</f>
        <v>#REF!</v>
      </c>
    </row>
    <row r="4795" spans="1:14" ht="36.6" thickBot="1" x14ac:dyDescent="0.25">
      <c r="A4795" s="28" t="s">
        <v>67</v>
      </c>
      <c r="B4795" s="18">
        <v>7</v>
      </c>
      <c r="C4795" s="18">
        <v>12</v>
      </c>
      <c r="D4795" s="18">
        <v>16</v>
      </c>
      <c r="E4795" s="18">
        <v>19</v>
      </c>
      <c r="F4795" s="18"/>
      <c r="G4795" s="18"/>
      <c r="H4795" s="18"/>
      <c r="I4795" s="18"/>
      <c r="J4795" s="62"/>
      <c r="K4795" s="69"/>
      <c r="L4795" s="108" t="s">
        <v>67</v>
      </c>
      <c r="M4795" s="103" t="e">
        <f>#REF!</f>
        <v>#REF!</v>
      </c>
      <c r="N4795" s="103" t="e">
        <f>IF(M4795=0,"",CHOOSE(M4795,"7","12","16","19","19","手入力箇所","手入力箇所","手入力箇所","手入力箇所","手入力箇所","手入力箇所","手入力箇所","手入力箇所","手入力箇所","手入力箇所"))</f>
        <v>#REF!</v>
      </c>
    </row>
    <row r="4796" spans="1:14" ht="24.6" thickBot="1" x14ac:dyDescent="0.25">
      <c r="A4796" s="28" t="s">
        <v>68</v>
      </c>
      <c r="B4796" s="18">
        <v>21</v>
      </c>
      <c r="C4796" s="18">
        <v>35</v>
      </c>
      <c r="D4796" s="18">
        <v>48</v>
      </c>
      <c r="E4796" s="18">
        <v>59</v>
      </c>
      <c r="F4796" s="18">
        <v>94</v>
      </c>
      <c r="G4796" s="18">
        <v>159</v>
      </c>
      <c r="H4796" s="18">
        <v>235</v>
      </c>
      <c r="I4796" s="18"/>
      <c r="J4796" s="62"/>
      <c r="K4796" s="69"/>
      <c r="L4796" s="108" t="s">
        <v>68</v>
      </c>
      <c r="M4796" s="103" t="e">
        <f>#REF!</f>
        <v>#REF!</v>
      </c>
      <c r="N4796" s="103" t="e">
        <f>IF(M4796=0,"",CHOOSE(M4796,"21","35","48","59","59","94","94","94","94","94","159","159","159","159","159","159","159","159","159","159","235","235","235","235","235","235","235","235","235","235","手入力箇所","手入力箇所","手入力箇所","手入力箇所","手入力箇所","手入力箇所","手入力箇所","手入力箇所","手入力箇所","手入力箇所"))</f>
        <v>#REF!</v>
      </c>
    </row>
    <row r="4797" spans="1:14" ht="36.6" thickBot="1" x14ac:dyDescent="0.25">
      <c r="A4797" s="28" t="s">
        <v>69</v>
      </c>
      <c r="B4797" s="18">
        <v>22</v>
      </c>
      <c r="C4797" s="18">
        <v>26</v>
      </c>
      <c r="D4797" s="18">
        <v>28</v>
      </c>
      <c r="E4797" s="18">
        <v>29</v>
      </c>
      <c r="F4797" s="18">
        <v>34</v>
      </c>
      <c r="G4797" s="18"/>
      <c r="H4797" s="18"/>
      <c r="I4797" s="18"/>
      <c r="J4797" s="62"/>
      <c r="K4797" s="69"/>
      <c r="L4797" s="108" t="s">
        <v>69</v>
      </c>
      <c r="M4797" s="103" t="e">
        <f>#REF!</f>
        <v>#REF!</v>
      </c>
      <c r="N4797" s="103" t="e">
        <f>IF(M4797=0,"",CHOOSE(M4797,"22","26","28","29","29","34","34","34","34","34","手入力箇所","手入力箇所","手入力箇所","手入力箇所","手入力箇所","手入力箇所","手入力箇所","手入力箇所","手入力箇所","手入力箇所"))</f>
        <v>#REF!</v>
      </c>
    </row>
    <row r="4798" spans="1:14" ht="13.8" thickBot="1" x14ac:dyDescent="0.25">
      <c r="A4798" s="27" t="s">
        <v>63</v>
      </c>
      <c r="B4798" s="18">
        <v>21</v>
      </c>
      <c r="C4798" s="18">
        <v>33</v>
      </c>
      <c r="D4798" s="18">
        <v>46</v>
      </c>
      <c r="E4798" s="18">
        <v>56</v>
      </c>
      <c r="F4798" s="18">
        <v>89</v>
      </c>
      <c r="G4798" s="18">
        <v>151</v>
      </c>
      <c r="H4798" s="18">
        <v>224</v>
      </c>
      <c r="I4798" s="18">
        <v>289</v>
      </c>
      <c r="J4798" s="18">
        <v>350</v>
      </c>
      <c r="K4798" s="69"/>
      <c r="L4798" s="107" t="s">
        <v>63</v>
      </c>
      <c r="M4798" s="103" t="e">
        <f>#REF!</f>
        <v>#REF!</v>
      </c>
      <c r="N4798" s="103" t="e">
        <f>IF(M4798=0,"",CHOOSE(M4798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799" spans="1:14" ht="24.6" thickBot="1" x14ac:dyDescent="0.25">
      <c r="A4799" s="34" t="s">
        <v>70</v>
      </c>
      <c r="B4799" s="35">
        <v>13</v>
      </c>
      <c r="C4799" s="35">
        <v>33</v>
      </c>
      <c r="D4799" s="35">
        <v>59</v>
      </c>
      <c r="E4799" s="35"/>
      <c r="F4799" s="35"/>
      <c r="G4799" s="35"/>
      <c r="H4799" s="35"/>
      <c r="I4799" s="35"/>
      <c r="J4799" s="36"/>
      <c r="K4799" s="67"/>
      <c r="L4799" s="108" t="s">
        <v>70</v>
      </c>
      <c r="M4799" s="103" t="e">
        <f>#REF!</f>
        <v>#REF!</v>
      </c>
      <c r="N4799" s="103" t="e">
        <f>IF(M4799=0,"",CHOOSE(M4799,"13","33","59","手入力箇所","手入力箇所","手入力箇所","手入力箇所","手入力箇所","手入力箇所","手入力箇所","手入力箇所","手入力箇所","手入力箇所"))</f>
        <v>#REF!</v>
      </c>
    </row>
    <row r="4800" spans="1:14" ht="13.8" thickBot="1" x14ac:dyDescent="0.25">
      <c r="A4800" s="37" t="s">
        <v>71</v>
      </c>
      <c r="B4800" s="17">
        <v>23</v>
      </c>
      <c r="C4800" s="17">
        <v>39</v>
      </c>
      <c r="D4800" s="17">
        <v>97</v>
      </c>
      <c r="E4800" s="17"/>
      <c r="F4800" s="17"/>
      <c r="G4800" s="17"/>
      <c r="H4800" s="17"/>
      <c r="I4800" s="17"/>
      <c r="J4800" s="64"/>
      <c r="K4800" s="70"/>
      <c r="L4800" s="109" t="s">
        <v>71</v>
      </c>
      <c r="M4800" s="103" t="e">
        <f>#REF!</f>
        <v>#REF!</v>
      </c>
      <c r="N4800" s="103" t="e">
        <f>IF(M4800=0,"",CHOOSE(M4800,"23","39","97","手入力箇所","手入力箇所","手入力箇所","手入力箇所","手入力箇所","手入力箇所","手入力箇所","手入力箇所","手入力箇所","手入力箇所"))</f>
        <v>#REF!</v>
      </c>
    </row>
    <row r="4801" spans="1:14" ht="13.8" thickBot="1" x14ac:dyDescent="0.25">
      <c r="A4801" s="29" t="s">
        <v>72</v>
      </c>
      <c r="B4801" s="18">
        <v>21</v>
      </c>
      <c r="C4801" s="18">
        <v>37</v>
      </c>
      <c r="D4801" s="18">
        <v>58</v>
      </c>
      <c r="E4801" s="18">
        <v>76</v>
      </c>
      <c r="F4801" s="18">
        <v>137</v>
      </c>
      <c r="G4801" s="18"/>
      <c r="H4801" s="18"/>
      <c r="I4801" s="18"/>
      <c r="J4801" s="62"/>
      <c r="K4801" s="69"/>
      <c r="L4801" s="109" t="s">
        <v>72</v>
      </c>
      <c r="M4801" s="103" t="e">
        <f>#REF!</f>
        <v>#REF!</v>
      </c>
      <c r="N4801" s="103" t="e">
        <f>IF(M4801=0,"",CHOOSE(M4801,"21","37","58","76","76","137","137","137","137","137","手入力箇所","手入力箇所","手入力箇所","手入力箇所","手入力箇所","手入力箇所","手入力箇所","手入力箇所","手入力箇所","手入力箇所"))</f>
        <v>#REF!</v>
      </c>
    </row>
    <row r="4802" spans="1:14" ht="13.8" thickBot="1" x14ac:dyDescent="0.25">
      <c r="A4802" s="29" t="s">
        <v>73</v>
      </c>
      <c r="B4802" s="18">
        <v>48</v>
      </c>
      <c r="C4802" s="18">
        <v>93</v>
      </c>
      <c r="D4802" s="18">
        <v>138</v>
      </c>
      <c r="E4802" s="18">
        <v>183</v>
      </c>
      <c r="F4802" s="18"/>
      <c r="G4802" s="18"/>
      <c r="H4802" s="18"/>
      <c r="I4802" s="18"/>
      <c r="J4802" s="62"/>
      <c r="K4802" s="69"/>
      <c r="L4802" s="109" t="s">
        <v>73</v>
      </c>
      <c r="M4802" s="103" t="e">
        <f>#REF!</f>
        <v>#REF!</v>
      </c>
      <c r="N4802" s="103" t="e">
        <f>IF(M4802=0,"",CHOOSE(M4802,"48","93","138","183","183","手入力箇所","手入力箇所","手入力箇所","手入力箇所","手入力箇所","手入力箇所","手入力箇所","手入力箇所","手入力箇所","手入力箇所"))</f>
        <v>#REF!</v>
      </c>
    </row>
    <row r="4803" spans="1:14" ht="37.200000000000003" thickBot="1" x14ac:dyDescent="0.25">
      <c r="A4803" s="30" t="s">
        <v>74</v>
      </c>
      <c r="B4803" s="18">
        <v>13</v>
      </c>
      <c r="C4803" s="18">
        <v>26</v>
      </c>
      <c r="D4803" s="18">
        <v>40</v>
      </c>
      <c r="E4803" s="18">
        <v>55</v>
      </c>
      <c r="F4803" s="18">
        <v>107</v>
      </c>
      <c r="G4803" s="18">
        <v>224</v>
      </c>
      <c r="H4803" s="18">
        <v>386</v>
      </c>
      <c r="I4803" s="18"/>
      <c r="J4803" s="62"/>
      <c r="K4803" s="69"/>
      <c r="L4803" s="110" t="s">
        <v>74</v>
      </c>
      <c r="M4803" s="103" t="e">
        <f>#REF!</f>
        <v>#REF!</v>
      </c>
      <c r="N4803" s="103" t="e">
        <f>IF(M4803=0,"",CHOOSE(M4803,"13","26","40","55","55","107","107","107","107","107","224","224","224","224","224","224","224","224","224","224","386","386","386","386","386","386","386","386","386","386","手入力箇所","手入力箇所","手入力箇所","手入力箇所","手入力箇所","手入力箇所","手入力箇所","手入力箇所","手入力箇所","手入力箇所"))</f>
        <v>#REF!</v>
      </c>
    </row>
    <row r="4804" spans="1:14" ht="13.8" thickBot="1" x14ac:dyDescent="0.25">
      <c r="A4804" s="29" t="s">
        <v>75</v>
      </c>
      <c r="B4804" s="18">
        <v>36</v>
      </c>
      <c r="C4804" s="18">
        <v>98</v>
      </c>
      <c r="D4804" s="18">
        <v>173</v>
      </c>
      <c r="E4804" s="18">
        <v>274</v>
      </c>
      <c r="F4804" s="18"/>
      <c r="G4804" s="18"/>
      <c r="H4804" s="18"/>
      <c r="I4804" s="18"/>
      <c r="J4804" s="62"/>
      <c r="K4804" s="69"/>
      <c r="L4804" s="109" t="s">
        <v>75</v>
      </c>
      <c r="M4804" s="103" t="e">
        <f>#REF!</f>
        <v>#REF!</v>
      </c>
      <c r="N4804" s="103" t="e">
        <f>IF(M4804=0,"",CHOOSE(M4804,"36","98","173","274","274","手入力箇所","手入力箇所","手入力箇所","手入力箇所","手入力箇所","手入力箇所","手入力箇所","手入力箇所","手入力箇所","手入力箇所"))</f>
        <v>#REF!</v>
      </c>
    </row>
    <row r="4805" spans="1:14" ht="37.200000000000003" thickBot="1" x14ac:dyDescent="0.25">
      <c r="A4805" s="30" t="s">
        <v>76</v>
      </c>
      <c r="B4805" s="18">
        <v>127</v>
      </c>
      <c r="C4805" s="18">
        <v>127</v>
      </c>
      <c r="D4805" s="18">
        <v>127</v>
      </c>
      <c r="E4805" s="18">
        <v>127</v>
      </c>
      <c r="F4805" s="18"/>
      <c r="G4805" s="18"/>
      <c r="H4805" s="18"/>
      <c r="I4805" s="18"/>
      <c r="J4805" s="62"/>
      <c r="K4805" s="69"/>
      <c r="L4805" s="110" t="s">
        <v>76</v>
      </c>
      <c r="M4805" s="103" t="e">
        <f>#REF!</f>
        <v>#REF!</v>
      </c>
      <c r="N4805" s="103" t="e">
        <f>IF(M4805=0,"",CHOOSE(M4805,"127","127","127","127","127","手入力箇所","手入力箇所","手入力箇所","手入力箇所","手入力箇所","手入力箇所","手入力箇所","手入力箇所","手入力箇所","手入力箇所"))</f>
        <v>#REF!</v>
      </c>
    </row>
    <row r="4806" spans="1:14" ht="27" thickBot="1" x14ac:dyDescent="0.25">
      <c r="A4806" s="31" t="s">
        <v>77</v>
      </c>
      <c r="B4806" s="18">
        <v>42</v>
      </c>
      <c r="C4806" s="18">
        <v>90</v>
      </c>
      <c r="D4806" s="18">
        <v>141</v>
      </c>
      <c r="E4806" s="18">
        <v>193</v>
      </c>
      <c r="F4806" s="62"/>
      <c r="G4806" s="62"/>
      <c r="H4806" s="62"/>
      <c r="I4806" s="62"/>
      <c r="J4806" s="62"/>
      <c r="K4806" s="69"/>
      <c r="L4806" s="111" t="s">
        <v>77</v>
      </c>
      <c r="M4806" s="103" t="e">
        <f>#REF!</f>
        <v>#REF!</v>
      </c>
      <c r="N4806" s="103" t="e">
        <f>IF(M4806=0,"",CHOOSE(M4806,"42","90","141","193","1936","手入力箇所","手入力箇所","手入力箇所","手入力箇所","手入力箇所","手入力箇所","手入力箇所","手入力箇所","手入力箇所","手入力箇所"))</f>
        <v>#REF!</v>
      </c>
    </row>
    <row r="4807" spans="1:14" ht="40.200000000000003" thickBot="1" x14ac:dyDescent="0.25">
      <c r="A4807" s="31" t="s">
        <v>78</v>
      </c>
      <c r="B4807" s="18">
        <v>24</v>
      </c>
      <c r="C4807" s="18">
        <v>43</v>
      </c>
      <c r="D4807" s="18">
        <v>61</v>
      </c>
      <c r="E4807" s="18">
        <v>76</v>
      </c>
      <c r="F4807" s="62"/>
      <c r="G4807" s="62"/>
      <c r="H4807" s="62"/>
      <c r="I4807" s="62"/>
      <c r="J4807" s="62"/>
      <c r="K4807" s="69"/>
      <c r="L4807" s="111" t="s">
        <v>78</v>
      </c>
      <c r="M4807" s="103" t="e">
        <f>#REF!</f>
        <v>#REF!</v>
      </c>
      <c r="N4807" s="103" t="e">
        <f>IF(M4807=0,"",CHOOSE(M4807,"24","43","61","76","76","手入力箇所","手入力箇所","手入力箇所","手入力箇所","手入力箇所","手入力箇所","手入力箇所","手入力箇所","手入力箇所","手入力箇所"))</f>
        <v>#REF!</v>
      </c>
    </row>
    <row r="4808" spans="1:14" ht="27" thickBot="1" x14ac:dyDescent="0.25">
      <c r="A4808" s="31" t="s">
        <v>79</v>
      </c>
      <c r="B4808" s="18">
        <v>54</v>
      </c>
      <c r="C4808" s="18">
        <v>77</v>
      </c>
      <c r="D4808" s="18">
        <v>94</v>
      </c>
      <c r="E4808" s="18">
        <v>107</v>
      </c>
      <c r="F4808" s="62"/>
      <c r="G4808" s="62"/>
      <c r="H4808" s="62"/>
      <c r="I4808" s="62"/>
      <c r="J4808" s="62"/>
      <c r="K4808" s="69"/>
      <c r="L4808" s="111" t="s">
        <v>79</v>
      </c>
      <c r="M4808" s="103" t="e">
        <f>#REF!</f>
        <v>#REF!</v>
      </c>
      <c r="N4808" s="103" t="e">
        <f>IF(M4808=0,"",CHOOSE(M4808,"54","77","94","107","107","手入力箇所","手入力箇所","手入力箇所","手入力箇所","手入力箇所","手入力箇所","手入力箇所","手入力箇所","手入力箇所","手入力箇所"))</f>
        <v>#REF!</v>
      </c>
    </row>
    <row r="4809" spans="1:14" ht="40.200000000000003" thickBot="1" x14ac:dyDescent="0.25">
      <c r="A4809" s="31" t="s">
        <v>80</v>
      </c>
      <c r="B4809" s="18">
        <v>49</v>
      </c>
      <c r="C4809" s="18">
        <v>53</v>
      </c>
      <c r="D4809" s="18">
        <v>55</v>
      </c>
      <c r="E4809" s="18">
        <v>56</v>
      </c>
      <c r="F4809" s="62"/>
      <c r="G4809" s="62"/>
      <c r="H4809" s="62"/>
      <c r="I4809" s="62"/>
      <c r="J4809" s="62"/>
      <c r="K4809" s="69"/>
      <c r="L4809" s="111" t="s">
        <v>80</v>
      </c>
      <c r="M4809" s="103" t="e">
        <f>#REF!</f>
        <v>#REF!</v>
      </c>
      <c r="N4809" s="103" t="e">
        <f>IF(M4809=0,"",CHOOSE(M4809,"49","53","55","56","56","手入力箇所","手入力箇所","手入力箇所","手入力箇所","手入力箇所","手入力箇所","手入力箇所","手入力箇所","手入力箇所","手入力箇所"))</f>
        <v>#REF!</v>
      </c>
    </row>
    <row r="4810" spans="1:14" ht="40.200000000000003" thickBot="1" x14ac:dyDescent="0.25">
      <c r="A4810" s="38" t="s">
        <v>81</v>
      </c>
      <c r="B4810" s="35">
        <v>232</v>
      </c>
      <c r="C4810" s="35">
        <v>232</v>
      </c>
      <c r="D4810" s="36"/>
      <c r="E4810" s="36"/>
      <c r="F4810" s="36"/>
      <c r="G4810" s="36"/>
      <c r="H4810" s="36"/>
      <c r="I4810" s="36"/>
      <c r="J4810" s="36"/>
      <c r="K4810" s="67"/>
      <c r="L4810" s="111" t="s">
        <v>81</v>
      </c>
      <c r="M4810" s="103" t="e">
        <f>#REF!</f>
        <v>#REF!</v>
      </c>
      <c r="N4810" s="103" t="e">
        <f>IF(M4810=0,"",CHOOSE(M4810,"232","232","手入力箇所","手入力箇所","手入力箇所","手入力箇所","手入力箇所","手入力箇所","手入力箇所","手入力箇所","手入力箇所","手入力箇所"))</f>
        <v>#REF!</v>
      </c>
    </row>
    <row r="4811" spans="1:14" ht="13.8" thickBot="1" x14ac:dyDescent="0.25">
      <c r="A4811" s="39" t="s">
        <v>82</v>
      </c>
      <c r="B4811" s="17">
        <v>6</v>
      </c>
      <c r="C4811" s="17">
        <v>9</v>
      </c>
      <c r="D4811" s="17">
        <v>11</v>
      </c>
      <c r="E4811" s="17">
        <v>13</v>
      </c>
      <c r="F4811" s="17">
        <v>18</v>
      </c>
      <c r="G4811" s="17">
        <v>26</v>
      </c>
      <c r="H4811" s="17">
        <v>35</v>
      </c>
      <c r="I4811" s="17">
        <v>43</v>
      </c>
      <c r="J4811" s="17">
        <v>49</v>
      </c>
      <c r="K4811" s="70"/>
      <c r="L4811" s="111" t="s">
        <v>82</v>
      </c>
      <c r="M4811" s="103" t="e">
        <f>#REF!</f>
        <v>#REF!</v>
      </c>
      <c r="N4811" s="103" t="e">
        <f>IF(M4811=0,"",CHOOSE(M4811,"6","9","11","13","13","18","18","18","18","18","26","26","26","26","26","26","26","26","26","26","35","35","35","35","35","35","35","35","35","35","43","43","43","43","43","43","43","43","43","43","49","49","49","49","49","49","49","49","49","49","手入力箇所","手入力箇所","手入力箇所","手入力箇所","手入力箇所","手入力箇所","手入力箇所","手入力箇所","手入力箇所","手入力箇所"))</f>
        <v>#REF!</v>
      </c>
    </row>
    <row r="4812" spans="1:14" ht="13.8" thickBot="1" x14ac:dyDescent="0.25">
      <c r="A4812" s="31" t="s">
        <v>83</v>
      </c>
      <c r="B4812" s="18">
        <v>6</v>
      </c>
      <c r="C4812" s="18">
        <v>10</v>
      </c>
      <c r="D4812" s="18">
        <v>14</v>
      </c>
      <c r="E4812" s="18">
        <v>17</v>
      </c>
      <c r="F4812" s="18">
        <v>29</v>
      </c>
      <c r="G4812" s="18">
        <v>50</v>
      </c>
      <c r="H4812" s="18">
        <v>76</v>
      </c>
      <c r="I4812" s="18">
        <v>100</v>
      </c>
      <c r="J4812" s="18">
        <v>123</v>
      </c>
      <c r="K4812" s="69"/>
      <c r="L4812" s="111" t="s">
        <v>83</v>
      </c>
      <c r="M4812" s="103" t="e">
        <f>#REF!</f>
        <v>#REF!</v>
      </c>
      <c r="N4812" s="103" t="e">
        <f>IF(M4812=0,"",CHOOSE(M4812,"6","10","14","17","17","29","29","29","29","29","50","50","50","50","50","50","50","50","50","50","76","76","76","76","76","76","76","76","76","76","100","100","100","100","100","100","100","100","100","100","123","123","123","123","123","123","123","123","123","123","手入力箇所","手入力箇所","手入力箇所","手入力箇所","手入力箇所","手入力箇所","手入力箇所","手入力箇所","手入力箇所"))</f>
        <v>#REF!</v>
      </c>
    </row>
    <row r="4813" spans="1:14" ht="27" thickBot="1" x14ac:dyDescent="0.25">
      <c r="A4813" s="32" t="s">
        <v>84</v>
      </c>
      <c r="B4813" s="20">
        <v>9</v>
      </c>
      <c r="C4813" s="20">
        <v>15</v>
      </c>
      <c r="D4813" s="20">
        <v>20</v>
      </c>
      <c r="E4813" s="20">
        <v>24</v>
      </c>
      <c r="F4813" s="20">
        <v>39</v>
      </c>
      <c r="G4813" s="20">
        <v>65</v>
      </c>
      <c r="H4813" s="63"/>
      <c r="I4813" s="63"/>
      <c r="J4813" s="63"/>
      <c r="K4813" s="106"/>
      <c r="L4813" s="111" t="s">
        <v>84</v>
      </c>
      <c r="M4813" s="103" t="e">
        <f>#REF!</f>
        <v>#REF!</v>
      </c>
      <c r="N4813" s="103" t="e">
        <f>IF(M4813=0,"",CHOOSE(M4813,"9","15","20","24","24","39","39","39","39","39","65","65","65","65","65","65","65","65","65","65","手入力箇所","手入力箇所","手入力箇所","手入力箇所","手入力箇所","手入力箇所","手入力箇所","手入力箇所","手入力箇所","手入力箇所"))</f>
        <v>#REF!</v>
      </c>
    </row>
    <row r="4816" spans="1:14" ht="13.8" thickBot="1" x14ac:dyDescent="0.25"/>
    <row r="4817" spans="1:14" ht="13.8" thickBot="1" x14ac:dyDescent="0.25">
      <c r="A4817" s="688" t="e">
        <f>#REF!</f>
        <v>#REF!</v>
      </c>
      <c r="B4817" s="688"/>
      <c r="C4817" s="688"/>
      <c r="D4817" s="689" t="s">
        <v>192</v>
      </c>
      <c r="E4817" s="689"/>
      <c r="F4817" s="689"/>
      <c r="G4817" s="689"/>
      <c r="H4817" s="689"/>
      <c r="I4817" s="689"/>
      <c r="J4817" s="689"/>
      <c r="K4817" s="689"/>
      <c r="L4817" s="689"/>
      <c r="M4817" s="689"/>
      <c r="N4817" s="689"/>
    </row>
    <row r="4818" spans="1:14" ht="13.8" thickBot="1" x14ac:dyDescent="0.25">
      <c r="A4818" s="65"/>
      <c r="B4818" s="33">
        <v>1</v>
      </c>
      <c r="C4818" s="24">
        <v>2</v>
      </c>
      <c r="D4818" s="24">
        <v>3</v>
      </c>
      <c r="E4818" s="24" t="s">
        <v>58</v>
      </c>
      <c r="F4818" s="24" t="s">
        <v>59</v>
      </c>
      <c r="G4818" s="24" t="s">
        <v>60</v>
      </c>
      <c r="H4818" s="24" t="s">
        <v>61</v>
      </c>
      <c r="I4818" s="24" t="s">
        <v>62</v>
      </c>
      <c r="J4818" s="24" t="s">
        <v>194</v>
      </c>
      <c r="K4818" s="25" t="s">
        <v>85</v>
      </c>
      <c r="L4818" s="105" t="s">
        <v>189</v>
      </c>
      <c r="M4818" s="105" t="s">
        <v>188</v>
      </c>
      <c r="N4818" s="105" t="s">
        <v>51</v>
      </c>
    </row>
    <row r="4819" spans="1:14" ht="13.8" thickBot="1" x14ac:dyDescent="0.25">
      <c r="A4819" s="26" t="s">
        <v>56</v>
      </c>
      <c r="B4819" s="22">
        <v>5</v>
      </c>
      <c r="C4819" s="22">
        <v>7</v>
      </c>
      <c r="D4819" s="22">
        <v>8</v>
      </c>
      <c r="E4819" s="22">
        <v>8</v>
      </c>
      <c r="F4819" s="22">
        <v>10</v>
      </c>
      <c r="G4819" s="22">
        <v>13</v>
      </c>
      <c r="H4819" s="22">
        <v>16</v>
      </c>
      <c r="I4819" s="22"/>
      <c r="J4819" s="23"/>
      <c r="K4819" s="1"/>
      <c r="L4819" s="26" t="s">
        <v>56</v>
      </c>
      <c r="M4819" s="104" t="e">
        <f>#REF!</f>
        <v>#REF!</v>
      </c>
      <c r="N4819" s="112" t="e">
        <f>IF(M4819=0,"",CHOOSE(M4819,"5","7","8","8","8","10","10","10","10","10","13","13","13","13","13","13","13","13","13","13","16","16","16","16","16","16","16","16","16","16","16","手入力箇所","手入力箇所","手入力箇所","手入力箇所","手入力箇所","手入力箇所","手入力箇所","手入力箇所","手入力箇所","手入力箇所"))</f>
        <v>#REF!</v>
      </c>
    </row>
    <row r="4820" spans="1:14" ht="13.8" thickBot="1" x14ac:dyDescent="0.25">
      <c r="A4820" s="27" t="s">
        <v>57</v>
      </c>
      <c r="B4820" s="18">
        <v>5</v>
      </c>
      <c r="C4820" s="18">
        <v>7</v>
      </c>
      <c r="D4820" s="18">
        <v>8</v>
      </c>
      <c r="E4820" s="18">
        <v>9</v>
      </c>
      <c r="F4820" s="18">
        <v>12</v>
      </c>
      <c r="G4820" s="18">
        <v>16</v>
      </c>
      <c r="H4820" s="18"/>
      <c r="I4820" s="18"/>
      <c r="J4820" s="62"/>
      <c r="K4820" s="19"/>
      <c r="L4820" s="27" t="s">
        <v>57</v>
      </c>
      <c r="M4820" s="104" t="e">
        <f>#REF!</f>
        <v>#REF!</v>
      </c>
      <c r="N4820" s="113" t="e">
        <f>IF(M4820=0,"",CHOOSE(M4820,"5","7","8","9","9","12","12","12","12","12","16","16","16","16","16","16","16","16","16","16","手入力箇所","手入力箇所","手入力箇所","手入力箇所","手入力箇所","手入力箇所","手入力箇所","手入力箇所","手入力箇所","手入力箇所"))</f>
        <v>#REF!</v>
      </c>
    </row>
    <row r="4821" spans="1:14" ht="48.6" thickBot="1" x14ac:dyDescent="0.25">
      <c r="A4821" s="28" t="s">
        <v>64</v>
      </c>
      <c r="B4821" s="18">
        <v>6</v>
      </c>
      <c r="C4821" s="18"/>
      <c r="D4821" s="18"/>
      <c r="E4821" s="18"/>
      <c r="F4821" s="18"/>
      <c r="G4821" s="18"/>
      <c r="H4821" s="18"/>
      <c r="I4821" s="18"/>
      <c r="J4821" s="62"/>
      <c r="K4821" s="19"/>
      <c r="L4821" s="28" t="s">
        <v>64</v>
      </c>
      <c r="M4821" s="104" t="e">
        <f>#REF!</f>
        <v>#REF!</v>
      </c>
      <c r="N4821" s="113" t="e">
        <f>IF(M4821=0,"",CHOOSE(M4821,"6","手入力箇所","手入力箇所","手入力箇所","手入力箇所","手入力箇所","手入力箇所","手入力箇所","手入力箇所","手入力箇所","手入力箇所","",""))</f>
        <v>#REF!</v>
      </c>
    </row>
    <row r="4822" spans="1:14" ht="48.6" thickBot="1" x14ac:dyDescent="0.25">
      <c r="A4822" s="28" t="s">
        <v>65</v>
      </c>
      <c r="B4822" s="18">
        <v>6</v>
      </c>
      <c r="C4822" s="18"/>
      <c r="D4822" s="18"/>
      <c r="E4822" s="18"/>
      <c r="F4822" s="18"/>
      <c r="G4822" s="18"/>
      <c r="H4822" s="18"/>
      <c r="I4822" s="18"/>
      <c r="J4822" s="62"/>
      <c r="K4822" s="19"/>
      <c r="L4822" s="28" t="s">
        <v>65</v>
      </c>
      <c r="M4822" s="104" t="e">
        <f>#REF!</f>
        <v>#REF!</v>
      </c>
      <c r="N4822" s="113" t="e">
        <f>IF(M4822=0,"",CHOOSE(M4822,"6","手入力箇所","手入力箇所","手入力箇所","手入力箇所","手入力箇所","手入力箇所","手入力箇所","手入力箇所","手入力箇所","手入力箇所","",""))</f>
        <v>#REF!</v>
      </c>
    </row>
    <row r="4823" spans="1:14" ht="24.6" thickBot="1" x14ac:dyDescent="0.25">
      <c r="A4823" s="28" t="s">
        <v>66</v>
      </c>
      <c r="B4823" s="18">
        <v>5</v>
      </c>
      <c r="C4823" s="18">
        <v>7</v>
      </c>
      <c r="D4823" s="18">
        <v>8</v>
      </c>
      <c r="E4823" s="18">
        <v>9</v>
      </c>
      <c r="F4823" s="18">
        <v>12</v>
      </c>
      <c r="G4823" s="18"/>
      <c r="H4823" s="18"/>
      <c r="I4823" s="18"/>
      <c r="J4823" s="62"/>
      <c r="K4823" s="19"/>
      <c r="L4823" s="28" t="s">
        <v>66</v>
      </c>
      <c r="M4823" s="104" t="e">
        <f>#REF!</f>
        <v>#REF!</v>
      </c>
      <c r="N4823" s="113" t="e">
        <f>IF(M4823=0,"",CHOOSE(M4823,"5","7","8","9","9","12","12","12","12","12","手入力箇所","手入力箇所","手入力箇所","手入力箇所","手入力箇所","手入力箇所","手入力箇所","手入力箇所","手入力箇所","手入力箇所"))</f>
        <v>#REF!</v>
      </c>
    </row>
    <row r="4824" spans="1:14" ht="36.6" thickBot="1" x14ac:dyDescent="0.25">
      <c r="A4824" s="28" t="s">
        <v>67</v>
      </c>
      <c r="B4824" s="18">
        <v>4</v>
      </c>
      <c r="C4824" s="18">
        <v>5</v>
      </c>
      <c r="D4824" s="18">
        <v>5</v>
      </c>
      <c r="E4824" s="18">
        <v>6</v>
      </c>
      <c r="F4824" s="18"/>
      <c r="G4824" s="18"/>
      <c r="H4824" s="18"/>
      <c r="I4824" s="18"/>
      <c r="J4824" s="62"/>
      <c r="K4824" s="19"/>
      <c r="L4824" s="28" t="s">
        <v>67</v>
      </c>
      <c r="M4824" s="104" t="e">
        <f>#REF!</f>
        <v>#REF!</v>
      </c>
      <c r="N4824" s="113" t="e">
        <f>IF(M4824=0,"",CHOOSE(M4824,"4","5","5","6","6","手入力箇所","手入力箇所","手入力箇所","手入力箇所","手入力箇所","手入力箇所","手入力箇所","手入力箇所","手入力箇所","手入力箇所"))</f>
        <v>#REF!</v>
      </c>
    </row>
    <row r="4825" spans="1:14" ht="24.6" thickBot="1" x14ac:dyDescent="0.25">
      <c r="A4825" s="28" t="s">
        <v>68</v>
      </c>
      <c r="B4825" s="18">
        <v>12</v>
      </c>
      <c r="C4825" s="18">
        <v>12</v>
      </c>
      <c r="D4825" s="18">
        <v>12</v>
      </c>
      <c r="E4825" s="18">
        <v>12</v>
      </c>
      <c r="F4825" s="18">
        <v>12</v>
      </c>
      <c r="G4825" s="18">
        <v>12</v>
      </c>
      <c r="H4825" s="18">
        <v>12</v>
      </c>
      <c r="I4825" s="18"/>
      <c r="J4825" s="62"/>
      <c r="K4825" s="19"/>
      <c r="L4825" s="28" t="s">
        <v>68</v>
      </c>
      <c r="M4825" s="104" t="e">
        <f>#REF!</f>
        <v>#REF!</v>
      </c>
      <c r="N4825" s="113" t="e">
        <f>IF(M4825=0,"",CHOOSE(M4825,"12","12","12","12","12","12","12","12","12","12","12","12","12","12","12","12","12","12","12","12","12","12","12","12","12","12","12","12","12","12","手入力箇所","手入力箇所","手入力箇所","手入力箇所","手入力箇所","手入力箇所","手入力箇所","手入力箇所","手入力箇所","手入力箇所"))</f>
        <v>#REF!</v>
      </c>
    </row>
    <row r="4826" spans="1:14" ht="36.6" thickBot="1" x14ac:dyDescent="0.25">
      <c r="A4826" s="28" t="s">
        <v>69</v>
      </c>
      <c r="B4826" s="18">
        <v>7</v>
      </c>
      <c r="C4826" s="18">
        <v>7</v>
      </c>
      <c r="D4826" s="18">
        <v>7</v>
      </c>
      <c r="E4826" s="18">
        <v>7</v>
      </c>
      <c r="F4826" s="18">
        <v>7</v>
      </c>
      <c r="G4826" s="18"/>
      <c r="H4826" s="18"/>
      <c r="I4826" s="18"/>
      <c r="J4826" s="62"/>
      <c r="K4826" s="19"/>
      <c r="L4826" s="28" t="s">
        <v>69</v>
      </c>
      <c r="M4826" s="104" t="e">
        <f>#REF!</f>
        <v>#REF!</v>
      </c>
      <c r="N4826" s="113" t="e">
        <f>IF(M4826=0,"",CHOOSE(M4826,"7","7","7","7","7","7","7","7","7","7","手入力箇所","手入力箇所","手入力箇所","手入力箇所","手入力箇所","手入力箇所","手入力箇所","手入力箇所","手入力箇所","手入力箇所"))</f>
        <v>#REF!</v>
      </c>
    </row>
    <row r="4827" spans="1:14" ht="13.8" thickBot="1" x14ac:dyDescent="0.25">
      <c r="A4827" s="27" t="s">
        <v>63</v>
      </c>
      <c r="B4827" s="18">
        <v>4</v>
      </c>
      <c r="C4827" s="18">
        <v>5</v>
      </c>
      <c r="D4827" s="18">
        <v>7</v>
      </c>
      <c r="E4827" s="18">
        <v>8</v>
      </c>
      <c r="F4827" s="18">
        <v>11</v>
      </c>
      <c r="G4827" s="18">
        <v>16</v>
      </c>
      <c r="H4827" s="18">
        <v>22</v>
      </c>
      <c r="I4827" s="18">
        <v>26</v>
      </c>
      <c r="J4827" s="18">
        <v>31</v>
      </c>
      <c r="K4827" s="19"/>
      <c r="L4827" s="27" t="s">
        <v>63</v>
      </c>
      <c r="M4827" s="104" t="e">
        <f>#REF!</f>
        <v>#REF!</v>
      </c>
      <c r="N4827" s="113" t="e">
        <f>IF(M4827=0,"",CHOOSE(M4827,"4","5","7","8","8","11","11","11","11","11","16","16","16","16","16","16","16","16","16","16","22","22","22","22","22","22","22","22","22","22","26","26","26","26","26","26","26","26","26","26","31","31","31","31","31","31","31","31","31","31","31","手入力箇所","手入力箇所","手入力箇所","手入力箇所","手入力箇所","手入力箇所","手入力箇所","手入力箇所","手入力箇所","手入力箇所"))</f>
        <v>#REF!</v>
      </c>
    </row>
    <row r="4828" spans="1:14" ht="24.6" thickBot="1" x14ac:dyDescent="0.25">
      <c r="A4828" s="28" t="s">
        <v>70</v>
      </c>
      <c r="B4828" s="18">
        <v>5</v>
      </c>
      <c r="C4828" s="18">
        <v>6</v>
      </c>
      <c r="D4828" s="18">
        <v>7</v>
      </c>
      <c r="E4828" s="18"/>
      <c r="F4828" s="18"/>
      <c r="G4828" s="18"/>
      <c r="H4828" s="18"/>
      <c r="I4828" s="18"/>
      <c r="J4828" s="62"/>
      <c r="K4828" s="19"/>
      <c r="L4828" s="28" t="s">
        <v>70</v>
      </c>
      <c r="M4828" s="104" t="e">
        <f>#REF!</f>
        <v>#REF!</v>
      </c>
      <c r="N4828" s="113" t="e">
        <f>IF(M4828=0,"",CHOOSE(M4828,"5","6","7","手入力箇所","手入力箇所","手入力箇所","手入力箇所","手入力箇所","手入力箇所","手入力箇所","手入力箇所","手入力箇所","手入力箇所"))</f>
        <v>#REF!</v>
      </c>
    </row>
    <row r="4829" spans="1:14" ht="13.8" thickBot="1" x14ac:dyDescent="0.25">
      <c r="A4829" s="29" t="s">
        <v>71</v>
      </c>
      <c r="B4829" s="18">
        <v>3</v>
      </c>
      <c r="C4829" s="18">
        <v>6</v>
      </c>
      <c r="D4829" s="18">
        <v>19</v>
      </c>
      <c r="E4829" s="18"/>
      <c r="F4829" s="18"/>
      <c r="G4829" s="18"/>
      <c r="H4829" s="18"/>
      <c r="I4829" s="18"/>
      <c r="J4829" s="62"/>
      <c r="K4829" s="19"/>
      <c r="L4829" s="29" t="s">
        <v>71</v>
      </c>
      <c r="M4829" s="104" t="e">
        <f>#REF!</f>
        <v>#REF!</v>
      </c>
      <c r="N4829" s="113" t="e">
        <f>IF(M4829=0,"",CHOOSE(M4829,"3","6","19","手入力箇所","手入力箇所","手入力箇所","手入力箇所","手入力箇所","手入力箇所","手入力箇所","手入力箇所","手入力箇所","手入力箇所"))</f>
        <v>#REF!</v>
      </c>
    </row>
    <row r="4830" spans="1:14" ht="13.8" thickBot="1" x14ac:dyDescent="0.25">
      <c r="A4830" s="29" t="s">
        <v>72</v>
      </c>
      <c r="B4830" s="18">
        <v>1</v>
      </c>
      <c r="C4830" s="18">
        <v>3</v>
      </c>
      <c r="D4830" s="18">
        <v>5</v>
      </c>
      <c r="E4830" s="18">
        <v>9</v>
      </c>
      <c r="F4830" s="18">
        <v>26</v>
      </c>
      <c r="G4830" s="18"/>
      <c r="H4830" s="18"/>
      <c r="I4830" s="18"/>
      <c r="J4830" s="62"/>
      <c r="K4830" s="19"/>
      <c r="L4830" s="29" t="s">
        <v>72</v>
      </c>
      <c r="M4830" s="104" t="e">
        <f>#REF!</f>
        <v>#REF!</v>
      </c>
      <c r="N4830" s="113" t="e">
        <f>IF(M4830=0,"",CHOOSE(M4830,"1","3","5","9","9","26","26","26","26","26","手入力箇所","手入力箇所","手入力箇所","手入力箇所","手入力箇所","手入力箇所","手入力箇所","手入力箇所","手入力箇所","手入力箇所"))</f>
        <v>#REF!</v>
      </c>
    </row>
    <row r="4831" spans="1:14" ht="13.8" thickBot="1" x14ac:dyDescent="0.25">
      <c r="A4831" s="29" t="s">
        <v>73</v>
      </c>
      <c r="B4831" s="18">
        <v>4</v>
      </c>
      <c r="C4831" s="18">
        <v>11</v>
      </c>
      <c r="D4831" s="18">
        <v>20</v>
      </c>
      <c r="E4831" s="18">
        <v>33</v>
      </c>
      <c r="F4831" s="18"/>
      <c r="G4831" s="18"/>
      <c r="H4831" s="18"/>
      <c r="I4831" s="18"/>
      <c r="J4831" s="62"/>
      <c r="K4831" s="19"/>
      <c r="L4831" s="29" t="s">
        <v>73</v>
      </c>
      <c r="M4831" s="104" t="e">
        <f>#REF!</f>
        <v>#REF!</v>
      </c>
      <c r="N4831" s="113" t="e">
        <f>IF(M4831=0,"",CHOOSE(M4831,"4","11","20","33","33","手入力箇所","手入力箇所","手入力箇所","手入力箇所","手入力箇所","手入力箇所","手入力箇所","手入力箇所","手入力箇所","手入力箇所"))</f>
        <v>#REF!</v>
      </c>
    </row>
    <row r="4832" spans="1:14" ht="37.200000000000003" thickBot="1" x14ac:dyDescent="0.25">
      <c r="A4832" s="30" t="s">
        <v>74</v>
      </c>
      <c r="B4832" s="18">
        <v>4</v>
      </c>
      <c r="C4832" s="18">
        <v>6</v>
      </c>
      <c r="D4832" s="18">
        <v>8</v>
      </c>
      <c r="E4832" s="18">
        <v>10</v>
      </c>
      <c r="F4832" s="18">
        <v>15</v>
      </c>
      <c r="G4832" s="18">
        <v>23</v>
      </c>
      <c r="H4832" s="18">
        <v>33</v>
      </c>
      <c r="I4832" s="18"/>
      <c r="J4832" s="62"/>
      <c r="K4832" s="19"/>
      <c r="L4832" s="30" t="s">
        <v>74</v>
      </c>
      <c r="M4832" s="104" t="e">
        <f>#REF!</f>
        <v>#REF!</v>
      </c>
      <c r="N4832" s="113" t="e">
        <f>IF(M4832=0,"",CHOOSE(M4832,"4","6","8","10","10","15","15","15","15","15","23","23","23","23","23","23","23","23","23","23","33","33","33","33","33","33","33","33","33","33","手入力箇所","手入力箇所","手入力箇所","手入力箇所","手入力箇所","手入力箇所","手入力箇所","手入力箇所","手入力箇所","手入力箇所"))</f>
        <v>#REF!</v>
      </c>
    </row>
    <row r="4833" spans="1:14" ht="13.8" thickBot="1" x14ac:dyDescent="0.25">
      <c r="A4833" s="29" t="s">
        <v>75</v>
      </c>
      <c r="B4833" s="18">
        <v>6</v>
      </c>
      <c r="C4833" s="18">
        <v>14</v>
      </c>
      <c r="D4833" s="18">
        <v>25</v>
      </c>
      <c r="E4833" s="18">
        <v>39</v>
      </c>
      <c r="F4833" s="18"/>
      <c r="G4833" s="18"/>
      <c r="H4833" s="18"/>
      <c r="I4833" s="18"/>
      <c r="J4833" s="62"/>
      <c r="K4833" s="19"/>
      <c r="L4833" s="29" t="s">
        <v>75</v>
      </c>
      <c r="M4833" s="104" t="e">
        <f>#REF!</f>
        <v>#REF!</v>
      </c>
      <c r="N4833" s="113" t="e">
        <f>IF(M4833=0,"",CHOOSE(M4833,"6","14","25","39","39","手入力箇所","手入力箇所","手入力箇所","手入力箇所","手入力箇所","手入力箇所","手入力箇所","手入力箇所","手入力箇所","手入力箇所"))</f>
        <v>#REF!</v>
      </c>
    </row>
    <row r="4834" spans="1:14" ht="37.200000000000003" thickBot="1" x14ac:dyDescent="0.25">
      <c r="A4834" s="30" t="s">
        <v>76</v>
      </c>
      <c r="B4834" s="18">
        <v>2</v>
      </c>
      <c r="C4834" s="18">
        <v>3</v>
      </c>
      <c r="D4834" s="18">
        <v>6</v>
      </c>
      <c r="E4834" s="18">
        <v>9</v>
      </c>
      <c r="F4834" s="18"/>
      <c r="G4834" s="18"/>
      <c r="H4834" s="18"/>
      <c r="I4834" s="18"/>
      <c r="J4834" s="62"/>
      <c r="K4834" s="19"/>
      <c r="L4834" s="30" t="s">
        <v>76</v>
      </c>
      <c r="M4834" s="104" t="e">
        <f>#REF!</f>
        <v>#REF!</v>
      </c>
      <c r="N4834" s="113" t="e">
        <f>IF(M4834=0,"",CHOOSE(M4834,"2","3","6","9","9","手入力箇所","手入力箇所","手入力箇所","手入力箇所","手入力箇所","手入力箇所","手入力箇所","手入力箇所","手入力箇所","手入力箇所"))</f>
        <v>#REF!</v>
      </c>
    </row>
    <row r="4835" spans="1:14" ht="27" thickBot="1" x14ac:dyDescent="0.25">
      <c r="A4835" s="31" t="s">
        <v>77</v>
      </c>
      <c r="B4835" s="18">
        <v>12</v>
      </c>
      <c r="C4835" s="18">
        <v>18</v>
      </c>
      <c r="D4835" s="18">
        <v>22</v>
      </c>
      <c r="E4835" s="18">
        <v>26</v>
      </c>
      <c r="F4835" s="62"/>
      <c r="G4835" s="62"/>
      <c r="H4835" s="62"/>
      <c r="I4835" s="62"/>
      <c r="J4835" s="62"/>
      <c r="K4835" s="19"/>
      <c r="L4835" s="31" t="s">
        <v>77</v>
      </c>
      <c r="M4835" s="104" t="e">
        <f>#REF!</f>
        <v>#REF!</v>
      </c>
      <c r="N4835" s="113" t="e">
        <f>IF(M4835=0,"",CHOOSE(M4835,"12","18","22","26","26","手入力箇所","手入力箇所","手入力箇所","手入力箇所","手入力箇所","手入力箇所","手入力箇所","手入力箇所","手入力箇所","手入力箇所"))</f>
        <v>#REF!</v>
      </c>
    </row>
    <row r="4836" spans="1:14" ht="40.200000000000003" thickBot="1" x14ac:dyDescent="0.25">
      <c r="A4836" s="31" t="s">
        <v>78</v>
      </c>
      <c r="B4836" s="18">
        <v>5</v>
      </c>
      <c r="C4836" s="18">
        <v>8</v>
      </c>
      <c r="D4836" s="18">
        <v>11</v>
      </c>
      <c r="E4836" s="18">
        <v>14</v>
      </c>
      <c r="F4836" s="62"/>
      <c r="G4836" s="62"/>
      <c r="H4836" s="62"/>
      <c r="I4836" s="62"/>
      <c r="J4836" s="62"/>
      <c r="K4836" s="19"/>
      <c r="L4836" s="31" t="s">
        <v>78</v>
      </c>
      <c r="M4836" s="104" t="e">
        <f>#REF!</f>
        <v>#REF!</v>
      </c>
      <c r="N4836" s="113" t="e">
        <f>IF(M4836=0,"",CHOOSE(M4836,"5","8","11","14","14","手入力箇所","手入力箇所","手入力箇所","手入力箇所","手入力箇所","手入力箇所","手入力箇所","手入力箇所","手入力箇所","手入力箇所"))</f>
        <v>#REF!</v>
      </c>
    </row>
    <row r="4837" spans="1:14" ht="27" thickBot="1" x14ac:dyDescent="0.25">
      <c r="A4837" s="31" t="s">
        <v>79</v>
      </c>
      <c r="B4837" s="18">
        <v>6</v>
      </c>
      <c r="C4837" s="18">
        <v>11</v>
      </c>
      <c r="D4837" s="18">
        <v>16</v>
      </c>
      <c r="E4837" s="18">
        <v>21</v>
      </c>
      <c r="F4837" s="62"/>
      <c r="G4837" s="62"/>
      <c r="H4837" s="62"/>
      <c r="I4837" s="62"/>
      <c r="J4837" s="62"/>
      <c r="K4837" s="19"/>
      <c r="L4837" s="31" t="s">
        <v>79</v>
      </c>
      <c r="M4837" s="104" t="e">
        <f>#REF!</f>
        <v>#REF!</v>
      </c>
      <c r="N4837" s="113" t="e">
        <f>IF(M4837=0,"",CHOOSE(M4837,"6","11","16","21","21","手入力箇所","手入力箇所","手入力箇所","手入力箇所","手入力箇所","手入力箇所","手入力箇所","手入力箇所","手入力箇所"))</f>
        <v>#REF!</v>
      </c>
    </row>
    <row r="4838" spans="1:14" ht="40.200000000000003" thickBot="1" x14ac:dyDescent="0.25">
      <c r="A4838" s="31" t="s">
        <v>80</v>
      </c>
      <c r="B4838" s="18">
        <v>5</v>
      </c>
      <c r="C4838" s="18">
        <v>7</v>
      </c>
      <c r="D4838" s="18">
        <v>9</v>
      </c>
      <c r="E4838" s="18">
        <v>10</v>
      </c>
      <c r="F4838" s="62"/>
      <c r="G4838" s="62"/>
      <c r="H4838" s="62"/>
      <c r="I4838" s="62"/>
      <c r="J4838" s="62"/>
      <c r="K4838" s="19"/>
      <c r="L4838" s="31" t="s">
        <v>80</v>
      </c>
      <c r="M4838" s="104" t="e">
        <f>#REF!</f>
        <v>#REF!</v>
      </c>
      <c r="N4838" s="113" t="e">
        <f>IF(M4838=0,"",CHOOSE(M4838,"5","7","9","10","10","手入力箇所","手入力箇所","手入力箇所","手入力箇所","手入力箇所","手入力箇所","手入力箇所","手入力箇所","手入力箇所"))</f>
        <v>#REF!</v>
      </c>
    </row>
    <row r="4839" spans="1:14" ht="40.200000000000003" thickBot="1" x14ac:dyDescent="0.25">
      <c r="A4839" s="31" t="s">
        <v>81</v>
      </c>
      <c r="B4839" s="18">
        <v>9</v>
      </c>
      <c r="C4839" s="18">
        <v>14</v>
      </c>
      <c r="D4839" s="62"/>
      <c r="E4839" s="62"/>
      <c r="F4839" s="62"/>
      <c r="G4839" s="62"/>
      <c r="H4839" s="62"/>
      <c r="I4839" s="62"/>
      <c r="J4839" s="62"/>
      <c r="K4839" s="19"/>
      <c r="L4839" s="31" t="s">
        <v>81</v>
      </c>
      <c r="M4839" s="104" t="e">
        <f>#REF!</f>
        <v>#REF!</v>
      </c>
      <c r="N4839" s="113" t="e">
        <f>IF(M4839=0,"",CHOOSE(M4839,"9","14","手入力箇所","手入力箇所","手入力箇所","手入力箇所","手入力箇所","手入力箇所","手入力箇所","手入力箇所","手入力箇所","手入力箇所"))</f>
        <v>#REF!</v>
      </c>
    </row>
    <row r="4840" spans="1:14" ht="13.8" thickBot="1" x14ac:dyDescent="0.25">
      <c r="A4840" s="31" t="s">
        <v>82</v>
      </c>
      <c r="B4840" s="18">
        <v>3</v>
      </c>
      <c r="C4840" s="18">
        <v>4</v>
      </c>
      <c r="D4840" s="18">
        <v>4</v>
      </c>
      <c r="E4840" s="18">
        <v>5</v>
      </c>
      <c r="F4840" s="18">
        <v>6</v>
      </c>
      <c r="G4840" s="18">
        <v>8</v>
      </c>
      <c r="H4840" s="18">
        <v>9</v>
      </c>
      <c r="I4840" s="18">
        <v>11</v>
      </c>
      <c r="J4840" s="18">
        <v>12</v>
      </c>
      <c r="K4840" s="19"/>
      <c r="L4840" s="31" t="s">
        <v>82</v>
      </c>
      <c r="M4840" s="104" t="e">
        <f>#REF!</f>
        <v>#REF!</v>
      </c>
      <c r="N4840" s="113" t="e">
        <f>IF(M4840=0,"",CHOOSE(M4840,"3","4","4","5","5","6","6","6","6","6","8","8","8","8","8","8","8","8","8","8","9","9","9","9","9","9","9","9","9","9","11","11","11","11","11","11","11","11","11","11","12","12","12","12","12","12","12","12","12","12","12","手入力箇所","手入力箇所","手入力箇所","手入力箇所","手入力箇所","手入力箇所","手入力箇所","手入力箇所","手入力箇所","手入力箇所"))</f>
        <v>#REF!</v>
      </c>
    </row>
    <row r="4841" spans="1:14" ht="13.8" thickBot="1" x14ac:dyDescent="0.25">
      <c r="A4841" s="31" t="s">
        <v>83</v>
      </c>
      <c r="B4841" s="18">
        <v>3</v>
      </c>
      <c r="C4841" s="18">
        <v>4</v>
      </c>
      <c r="D4841" s="18">
        <v>4</v>
      </c>
      <c r="E4841" s="18">
        <v>5</v>
      </c>
      <c r="F4841" s="18">
        <v>6</v>
      </c>
      <c r="G4841" s="18">
        <v>8</v>
      </c>
      <c r="H4841" s="18">
        <v>10</v>
      </c>
      <c r="I4841" s="18">
        <v>12</v>
      </c>
      <c r="J4841" s="18">
        <v>13</v>
      </c>
      <c r="K4841" s="19"/>
      <c r="L4841" s="31" t="s">
        <v>83</v>
      </c>
      <c r="M4841" s="104" t="e">
        <f>#REF!</f>
        <v>#REF!</v>
      </c>
      <c r="N4841" s="113" t="e">
        <f>IF(M4841=0,"",CHOOSE(M4841,"3","4","4","5","5","6","6","6","6","6","8","8","8","8","8","8","8","8","8","8","10","10","10","10","10","10","10","10","10","10","12","12","12","12","12","12","12","12","12","12","13","13","13","13","13","13","13","13","13","13","13","手入力箇所","手入力箇所","手入力箇所","手入力箇所","手入力箇所","手入力箇所","手入力箇所","手入力箇所","手入力箇所","手入力箇所"))</f>
        <v>#REF!</v>
      </c>
    </row>
    <row r="4842" spans="1:14" ht="27" thickBot="1" x14ac:dyDescent="0.25">
      <c r="A4842" s="32" t="s">
        <v>84</v>
      </c>
      <c r="B4842" s="20">
        <v>1</v>
      </c>
      <c r="C4842" s="20">
        <v>2</v>
      </c>
      <c r="D4842" s="20">
        <v>3</v>
      </c>
      <c r="E4842" s="20">
        <v>4</v>
      </c>
      <c r="F4842" s="20">
        <v>8</v>
      </c>
      <c r="G4842" s="20">
        <v>19</v>
      </c>
      <c r="H4842" s="63"/>
      <c r="I4842" s="63"/>
      <c r="J4842" s="63"/>
      <c r="K4842" s="21"/>
      <c r="L4842" s="32" t="s">
        <v>84</v>
      </c>
      <c r="M4842" s="104" t="e">
        <f>#REF!</f>
        <v>#REF!</v>
      </c>
      <c r="N4842" s="113" t="e">
        <f>IF(M4842=0,"",CHOOSE(M4842,"1","2","3","4","4","8","8","8","8","8","19","19","19","19","19","19","19","19","19","19","手入力箇所","手入力箇所","手入力箇所","手入力箇所","手入力箇所","手入力箇所","手入力箇所","手入力箇所","手入力箇所","手入力箇所"))</f>
        <v>#REF!</v>
      </c>
    </row>
    <row r="4843" spans="1:14" ht="13.8" thickBot="1" x14ac:dyDescent="0.25"/>
    <row r="4844" spans="1:14" ht="13.8" thickBot="1" x14ac:dyDescent="0.25">
      <c r="A4844" s="686" t="e">
        <f>A4817</f>
        <v>#REF!</v>
      </c>
      <c r="B4844" s="686"/>
      <c r="C4844" s="686"/>
      <c r="D4844" s="687" t="s">
        <v>193</v>
      </c>
      <c r="E4844" s="687"/>
      <c r="F4844" s="687"/>
      <c r="G4844" s="687"/>
      <c r="H4844" s="687"/>
      <c r="I4844" s="687"/>
      <c r="J4844" s="687"/>
      <c r="K4844" s="687"/>
      <c r="L4844" s="687"/>
      <c r="M4844" s="687"/>
      <c r="N4844" s="687"/>
    </row>
    <row r="4845" spans="1:14" ht="13.8" thickBot="1" x14ac:dyDescent="0.25">
      <c r="A4845" s="105"/>
      <c r="B4845" s="33">
        <v>1</v>
      </c>
      <c r="C4845" s="24">
        <v>2</v>
      </c>
      <c r="D4845" s="24">
        <v>3</v>
      </c>
      <c r="E4845" s="24" t="s">
        <v>58</v>
      </c>
      <c r="F4845" s="24" t="s">
        <v>59</v>
      </c>
      <c r="G4845" s="24" t="s">
        <v>60</v>
      </c>
      <c r="H4845" s="24" t="s">
        <v>61</v>
      </c>
      <c r="I4845" s="24" t="s">
        <v>62</v>
      </c>
      <c r="J4845" s="24" t="s">
        <v>194</v>
      </c>
      <c r="K4845" s="102" t="s">
        <v>85</v>
      </c>
      <c r="L4845" s="105" t="s">
        <v>189</v>
      </c>
      <c r="M4845" s="105" t="s">
        <v>188</v>
      </c>
      <c r="N4845" s="105" t="s">
        <v>51</v>
      </c>
    </row>
    <row r="4846" spans="1:14" ht="13.8" thickBot="1" x14ac:dyDescent="0.25">
      <c r="A4846" s="26" t="s">
        <v>56</v>
      </c>
      <c r="B4846" s="22">
        <v>16</v>
      </c>
      <c r="C4846" s="22">
        <v>25</v>
      </c>
      <c r="D4846" s="22">
        <v>32</v>
      </c>
      <c r="E4846" s="22">
        <v>38</v>
      </c>
      <c r="F4846" s="22">
        <v>56</v>
      </c>
      <c r="G4846" s="22">
        <v>87</v>
      </c>
      <c r="H4846" s="22">
        <v>121</v>
      </c>
      <c r="I4846" s="22"/>
      <c r="J4846" s="23"/>
      <c r="K4846" s="68"/>
      <c r="L4846" s="107" t="s">
        <v>56</v>
      </c>
      <c r="M4846" s="103" t="e">
        <f>#REF!</f>
        <v>#REF!</v>
      </c>
      <c r="N4846" s="103" t="e">
        <f>IF(M4846=0,"",CHOOSE(M4846,"16","25","32","38","38","56","56","56","56","56","87","87","87","87","87","87","87","87","87","87","121","121","121","121","121","121","121","121","121","121","手入力箇所","手入力箇所","手入力箇所","手入力箇所","手入力箇所","手入力箇所","手入力箇所","手入力箇所","手入力箇所","手入力箇所"))</f>
        <v>#REF!</v>
      </c>
    </row>
    <row r="4847" spans="1:14" ht="13.8" thickBot="1" x14ac:dyDescent="0.25">
      <c r="A4847" s="27" t="s">
        <v>57</v>
      </c>
      <c r="B4847" s="18">
        <v>25</v>
      </c>
      <c r="C4847" s="18">
        <v>33</v>
      </c>
      <c r="D4847" s="18">
        <v>40</v>
      </c>
      <c r="E4847" s="18">
        <v>45</v>
      </c>
      <c r="F4847" s="18">
        <v>58</v>
      </c>
      <c r="G4847" s="18">
        <v>79</v>
      </c>
      <c r="H4847" s="18"/>
      <c r="I4847" s="18"/>
      <c r="J4847" s="62"/>
      <c r="K4847" s="69"/>
      <c r="L4847" s="107" t="s">
        <v>57</v>
      </c>
      <c r="M4847" s="103" t="e">
        <f>#REF!</f>
        <v>#REF!</v>
      </c>
      <c r="N4847" s="103" t="e">
        <f>IF(M4847=0,"",CHOOSE(M4847,"25","33","40","45","45","58","58","58","58","58","79","79","79","79","79","79","79","79","79","79","手入力箇所","手入力箇所","手入力箇所","手入力箇所","手入力箇所","手入力箇所","手入力箇所","手入力箇所","手入力箇所","手入力箇所"))</f>
        <v>#REF!</v>
      </c>
    </row>
    <row r="4848" spans="1:14" ht="48.6" thickBot="1" x14ac:dyDescent="0.25">
      <c r="A4848" s="28" t="s">
        <v>64</v>
      </c>
      <c r="B4848" s="18">
        <v>32</v>
      </c>
      <c r="C4848" s="18"/>
      <c r="D4848" s="18"/>
      <c r="E4848" s="18"/>
      <c r="F4848" s="18"/>
      <c r="G4848" s="18"/>
      <c r="H4848" s="18"/>
      <c r="I4848" s="18"/>
      <c r="J4848" s="62"/>
      <c r="K4848" s="69"/>
      <c r="L4848" s="108" t="s">
        <v>64</v>
      </c>
      <c r="M4848" s="103" t="e">
        <f>#REF!</f>
        <v>#REF!</v>
      </c>
      <c r="N4848" s="103" t="e">
        <f>IF(M4848=0,"",CHOOSE(M4848,"32","手入力箇所","手入力箇所","手入力箇所","手入力箇所","手入力箇所","手入力箇所","手入力箇所","手入力箇所","手入力箇所","手入力箇所"))</f>
        <v>#REF!</v>
      </c>
    </row>
    <row r="4849" spans="1:14" ht="48.6" thickBot="1" x14ac:dyDescent="0.25">
      <c r="A4849" s="28" t="s">
        <v>65</v>
      </c>
      <c r="B4849" s="18">
        <v>36</v>
      </c>
      <c r="C4849" s="18"/>
      <c r="D4849" s="18"/>
      <c r="E4849" s="18"/>
      <c r="F4849" s="18"/>
      <c r="G4849" s="18"/>
      <c r="H4849" s="18"/>
      <c r="I4849" s="18"/>
      <c r="J4849" s="62"/>
      <c r="K4849" s="69"/>
      <c r="L4849" s="108" t="s">
        <v>65</v>
      </c>
      <c r="M4849" s="103" t="e">
        <f>#REF!</f>
        <v>#REF!</v>
      </c>
      <c r="N4849" s="103" t="e">
        <f>IF(M4849=0,"",CHOOSE(M4849,"36","手入力箇所","手入力箇所","手入力箇所","手入力箇所","手入力箇所","手入力箇所","手入力箇所","手入力箇所","手入力箇所","手入力箇所"))</f>
        <v>#REF!</v>
      </c>
    </row>
    <row r="4850" spans="1:14" ht="24.6" thickBot="1" x14ac:dyDescent="0.25">
      <c r="A4850" s="28" t="s">
        <v>66</v>
      </c>
      <c r="B4850" s="18">
        <v>24</v>
      </c>
      <c r="C4850" s="18">
        <v>30</v>
      </c>
      <c r="D4850" s="18">
        <v>33</v>
      </c>
      <c r="E4850" s="18">
        <v>35</v>
      </c>
      <c r="F4850" s="18">
        <v>42</v>
      </c>
      <c r="G4850" s="18"/>
      <c r="H4850" s="18"/>
      <c r="I4850" s="18"/>
      <c r="J4850" s="62"/>
      <c r="K4850" s="69"/>
      <c r="L4850" s="108" t="s">
        <v>66</v>
      </c>
      <c r="M4850" s="103" t="e">
        <f>#REF!</f>
        <v>#REF!</v>
      </c>
      <c r="N4850" s="103" t="e">
        <f>IF(M4850=0,"",CHOOSE(M4850,"24","30","33","35","35","42","42","42","42","42","手入力箇所","手入力箇所","手入力箇所","手入力箇所","手入力箇所","手入力箇所","手入力箇所","手入力箇所","手入力箇所","手入力箇所"))</f>
        <v>#REF!</v>
      </c>
    </row>
    <row r="4851" spans="1:14" ht="36.6" thickBot="1" x14ac:dyDescent="0.25">
      <c r="A4851" s="28" t="s">
        <v>67</v>
      </c>
      <c r="B4851" s="18">
        <v>7</v>
      </c>
      <c r="C4851" s="18">
        <v>12</v>
      </c>
      <c r="D4851" s="18">
        <v>16</v>
      </c>
      <c r="E4851" s="18">
        <v>19</v>
      </c>
      <c r="F4851" s="18"/>
      <c r="G4851" s="18"/>
      <c r="H4851" s="18"/>
      <c r="I4851" s="18"/>
      <c r="J4851" s="62"/>
      <c r="K4851" s="69"/>
      <c r="L4851" s="108" t="s">
        <v>67</v>
      </c>
      <c r="M4851" s="103" t="e">
        <f>#REF!</f>
        <v>#REF!</v>
      </c>
      <c r="N4851" s="103" t="e">
        <f>IF(M4851=0,"",CHOOSE(M4851,"7","12","16","19","19","手入力箇所","手入力箇所","手入力箇所","手入力箇所","手入力箇所","手入力箇所","手入力箇所","手入力箇所","手入力箇所","手入力箇所"))</f>
        <v>#REF!</v>
      </c>
    </row>
    <row r="4852" spans="1:14" ht="24.6" thickBot="1" x14ac:dyDescent="0.25">
      <c r="A4852" s="28" t="s">
        <v>68</v>
      </c>
      <c r="B4852" s="18">
        <v>21</v>
      </c>
      <c r="C4852" s="18">
        <v>35</v>
      </c>
      <c r="D4852" s="18">
        <v>48</v>
      </c>
      <c r="E4852" s="18">
        <v>59</v>
      </c>
      <c r="F4852" s="18">
        <v>94</v>
      </c>
      <c r="G4852" s="18">
        <v>159</v>
      </c>
      <c r="H4852" s="18">
        <v>235</v>
      </c>
      <c r="I4852" s="18"/>
      <c r="J4852" s="62"/>
      <c r="K4852" s="69"/>
      <c r="L4852" s="108" t="s">
        <v>68</v>
      </c>
      <c r="M4852" s="103" t="e">
        <f>#REF!</f>
        <v>#REF!</v>
      </c>
      <c r="N4852" s="103" t="e">
        <f>IF(M4852=0,"",CHOOSE(M4852,"21","35","48","59","59","94","94","94","94","94","159","159","159","159","159","159","159","159","159","159","235","235","235","235","235","235","235","235","235","235","手入力箇所","手入力箇所","手入力箇所","手入力箇所","手入力箇所","手入力箇所","手入力箇所","手入力箇所","手入力箇所","手入力箇所"))</f>
        <v>#REF!</v>
      </c>
    </row>
    <row r="4853" spans="1:14" ht="36.6" thickBot="1" x14ac:dyDescent="0.25">
      <c r="A4853" s="28" t="s">
        <v>69</v>
      </c>
      <c r="B4853" s="18">
        <v>22</v>
      </c>
      <c r="C4853" s="18">
        <v>26</v>
      </c>
      <c r="D4853" s="18">
        <v>28</v>
      </c>
      <c r="E4853" s="18">
        <v>29</v>
      </c>
      <c r="F4853" s="18">
        <v>34</v>
      </c>
      <c r="G4853" s="18"/>
      <c r="H4853" s="18"/>
      <c r="I4853" s="18"/>
      <c r="J4853" s="62"/>
      <c r="K4853" s="69"/>
      <c r="L4853" s="108" t="s">
        <v>69</v>
      </c>
      <c r="M4853" s="103" t="e">
        <f>#REF!</f>
        <v>#REF!</v>
      </c>
      <c r="N4853" s="103" t="e">
        <f>IF(M4853=0,"",CHOOSE(M4853,"22","26","28","29","29","34","34","34","34","34","手入力箇所","手入力箇所","手入力箇所","手入力箇所","手入力箇所","手入力箇所","手入力箇所","手入力箇所","手入力箇所","手入力箇所"))</f>
        <v>#REF!</v>
      </c>
    </row>
    <row r="4854" spans="1:14" ht="13.8" thickBot="1" x14ac:dyDescent="0.25">
      <c r="A4854" s="27" t="s">
        <v>63</v>
      </c>
      <c r="B4854" s="18">
        <v>21</v>
      </c>
      <c r="C4854" s="18">
        <v>33</v>
      </c>
      <c r="D4854" s="18">
        <v>46</v>
      </c>
      <c r="E4854" s="18">
        <v>56</v>
      </c>
      <c r="F4854" s="18">
        <v>89</v>
      </c>
      <c r="G4854" s="18">
        <v>151</v>
      </c>
      <c r="H4854" s="18">
        <v>224</v>
      </c>
      <c r="I4854" s="18">
        <v>289</v>
      </c>
      <c r="J4854" s="18">
        <v>350</v>
      </c>
      <c r="K4854" s="69"/>
      <c r="L4854" s="107" t="s">
        <v>63</v>
      </c>
      <c r="M4854" s="103" t="e">
        <f>#REF!</f>
        <v>#REF!</v>
      </c>
      <c r="N4854" s="103" t="e">
        <f>IF(M4854=0,"",CHOOSE(M4854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855" spans="1:14" ht="24.6" thickBot="1" x14ac:dyDescent="0.25">
      <c r="A4855" s="34" t="s">
        <v>70</v>
      </c>
      <c r="B4855" s="35">
        <v>13</v>
      </c>
      <c r="C4855" s="35">
        <v>33</v>
      </c>
      <c r="D4855" s="35">
        <v>59</v>
      </c>
      <c r="E4855" s="35"/>
      <c r="F4855" s="35"/>
      <c r="G4855" s="35"/>
      <c r="H4855" s="35"/>
      <c r="I4855" s="35"/>
      <c r="J4855" s="36"/>
      <c r="K4855" s="67"/>
      <c r="L4855" s="108" t="s">
        <v>70</v>
      </c>
      <c r="M4855" s="103" t="e">
        <f>#REF!</f>
        <v>#REF!</v>
      </c>
      <c r="N4855" s="103" t="e">
        <f>IF(M4855=0,"",CHOOSE(M4855,"13","33","59","手入力箇所","手入力箇所","手入力箇所","手入力箇所","手入力箇所","手入力箇所","手入力箇所","手入力箇所","手入力箇所","手入力箇所"))</f>
        <v>#REF!</v>
      </c>
    </row>
    <row r="4856" spans="1:14" ht="13.8" thickBot="1" x14ac:dyDescent="0.25">
      <c r="A4856" s="37" t="s">
        <v>71</v>
      </c>
      <c r="B4856" s="17">
        <v>23</v>
      </c>
      <c r="C4856" s="17">
        <v>39</v>
      </c>
      <c r="D4856" s="17">
        <v>97</v>
      </c>
      <c r="E4856" s="17"/>
      <c r="F4856" s="17"/>
      <c r="G4856" s="17"/>
      <c r="H4856" s="17"/>
      <c r="I4856" s="17"/>
      <c r="J4856" s="64"/>
      <c r="K4856" s="70"/>
      <c r="L4856" s="109" t="s">
        <v>71</v>
      </c>
      <c r="M4856" s="103" t="e">
        <f>#REF!</f>
        <v>#REF!</v>
      </c>
      <c r="N4856" s="103" t="e">
        <f>IF(M4856=0,"",CHOOSE(M4856,"23","39","97","手入力箇所","手入力箇所","手入力箇所","手入力箇所","手入力箇所","手入力箇所","手入力箇所","手入力箇所","手入力箇所","手入力箇所"))</f>
        <v>#REF!</v>
      </c>
    </row>
    <row r="4857" spans="1:14" ht="13.8" thickBot="1" x14ac:dyDescent="0.25">
      <c r="A4857" s="29" t="s">
        <v>72</v>
      </c>
      <c r="B4857" s="18">
        <v>21</v>
      </c>
      <c r="C4857" s="18">
        <v>37</v>
      </c>
      <c r="D4857" s="18">
        <v>58</v>
      </c>
      <c r="E4857" s="18">
        <v>76</v>
      </c>
      <c r="F4857" s="18">
        <v>137</v>
      </c>
      <c r="G4857" s="18"/>
      <c r="H4857" s="18"/>
      <c r="I4857" s="18"/>
      <c r="J4857" s="62"/>
      <c r="K4857" s="69"/>
      <c r="L4857" s="109" t="s">
        <v>72</v>
      </c>
      <c r="M4857" s="103" t="e">
        <f>#REF!</f>
        <v>#REF!</v>
      </c>
      <c r="N4857" s="103" t="e">
        <f>IF(M4857=0,"",CHOOSE(M4857,"21","37","58","76","76","137","137","137","137","137","手入力箇所","手入力箇所","手入力箇所","手入力箇所","手入力箇所","手入力箇所","手入力箇所","手入力箇所","手入力箇所","手入力箇所"))</f>
        <v>#REF!</v>
      </c>
    </row>
    <row r="4858" spans="1:14" ht="13.8" thickBot="1" x14ac:dyDescent="0.25">
      <c r="A4858" s="29" t="s">
        <v>73</v>
      </c>
      <c r="B4858" s="18">
        <v>48</v>
      </c>
      <c r="C4858" s="18">
        <v>93</v>
      </c>
      <c r="D4858" s="18">
        <v>138</v>
      </c>
      <c r="E4858" s="18">
        <v>183</v>
      </c>
      <c r="F4858" s="18"/>
      <c r="G4858" s="18"/>
      <c r="H4858" s="18"/>
      <c r="I4858" s="18"/>
      <c r="J4858" s="62"/>
      <c r="K4858" s="69"/>
      <c r="L4858" s="109" t="s">
        <v>73</v>
      </c>
      <c r="M4858" s="103" t="e">
        <f>#REF!</f>
        <v>#REF!</v>
      </c>
      <c r="N4858" s="103" t="e">
        <f>IF(M4858=0,"",CHOOSE(M4858,"48","93","138","183","183","手入力箇所","手入力箇所","手入力箇所","手入力箇所","手入力箇所","手入力箇所","手入力箇所","手入力箇所","手入力箇所","手入力箇所"))</f>
        <v>#REF!</v>
      </c>
    </row>
    <row r="4859" spans="1:14" ht="37.200000000000003" thickBot="1" x14ac:dyDescent="0.25">
      <c r="A4859" s="30" t="s">
        <v>74</v>
      </c>
      <c r="B4859" s="18">
        <v>13</v>
      </c>
      <c r="C4859" s="18">
        <v>26</v>
      </c>
      <c r="D4859" s="18">
        <v>40</v>
      </c>
      <c r="E4859" s="18">
        <v>55</v>
      </c>
      <c r="F4859" s="18">
        <v>107</v>
      </c>
      <c r="G4859" s="18">
        <v>224</v>
      </c>
      <c r="H4859" s="18">
        <v>386</v>
      </c>
      <c r="I4859" s="18"/>
      <c r="J4859" s="62"/>
      <c r="K4859" s="69"/>
      <c r="L4859" s="110" t="s">
        <v>74</v>
      </c>
      <c r="M4859" s="103" t="e">
        <f>#REF!</f>
        <v>#REF!</v>
      </c>
      <c r="N4859" s="103" t="e">
        <f>IF(M4859=0,"",CHOOSE(M4859,"13","26","40","55","55","107","107","107","107","107","224","224","224","224","224","224","224","224","224","224","386","386","386","386","386","386","386","386","386","386","手入力箇所","手入力箇所","手入力箇所","手入力箇所","手入力箇所","手入力箇所","手入力箇所","手入力箇所","手入力箇所","手入力箇所"))</f>
        <v>#REF!</v>
      </c>
    </row>
    <row r="4860" spans="1:14" ht="13.8" thickBot="1" x14ac:dyDescent="0.25">
      <c r="A4860" s="29" t="s">
        <v>75</v>
      </c>
      <c r="B4860" s="18">
        <v>36</v>
      </c>
      <c r="C4860" s="18">
        <v>98</v>
      </c>
      <c r="D4860" s="18">
        <v>173</v>
      </c>
      <c r="E4860" s="18">
        <v>274</v>
      </c>
      <c r="F4860" s="18"/>
      <c r="G4860" s="18"/>
      <c r="H4860" s="18"/>
      <c r="I4860" s="18"/>
      <c r="J4860" s="62"/>
      <c r="K4860" s="69"/>
      <c r="L4860" s="109" t="s">
        <v>75</v>
      </c>
      <c r="M4860" s="103" t="e">
        <f>#REF!</f>
        <v>#REF!</v>
      </c>
      <c r="N4860" s="103" t="e">
        <f>IF(M4860=0,"",CHOOSE(M4860,"36","98","173","274","274","手入力箇所","手入力箇所","手入力箇所","手入力箇所","手入力箇所","手入力箇所","手入力箇所","手入力箇所","手入力箇所","手入力箇所"))</f>
        <v>#REF!</v>
      </c>
    </row>
    <row r="4861" spans="1:14" ht="37.200000000000003" thickBot="1" x14ac:dyDescent="0.25">
      <c r="A4861" s="30" t="s">
        <v>76</v>
      </c>
      <c r="B4861" s="18">
        <v>127</v>
      </c>
      <c r="C4861" s="18">
        <v>127</v>
      </c>
      <c r="D4861" s="18">
        <v>127</v>
      </c>
      <c r="E4861" s="18">
        <v>127</v>
      </c>
      <c r="F4861" s="18"/>
      <c r="G4861" s="18"/>
      <c r="H4861" s="18"/>
      <c r="I4861" s="18"/>
      <c r="J4861" s="62"/>
      <c r="K4861" s="69"/>
      <c r="L4861" s="110" t="s">
        <v>76</v>
      </c>
      <c r="M4861" s="103" t="e">
        <f>#REF!</f>
        <v>#REF!</v>
      </c>
      <c r="N4861" s="103" t="e">
        <f>IF(M4861=0,"",CHOOSE(M4861,"127","127","127","127","127","手入力箇所","手入力箇所","手入力箇所","手入力箇所","手入力箇所","手入力箇所","手入力箇所","手入力箇所","手入力箇所","手入力箇所"))</f>
        <v>#REF!</v>
      </c>
    </row>
    <row r="4862" spans="1:14" ht="27" thickBot="1" x14ac:dyDescent="0.25">
      <c r="A4862" s="31" t="s">
        <v>77</v>
      </c>
      <c r="B4862" s="18">
        <v>42</v>
      </c>
      <c r="C4862" s="18">
        <v>90</v>
      </c>
      <c r="D4862" s="18">
        <v>141</v>
      </c>
      <c r="E4862" s="18">
        <v>193</v>
      </c>
      <c r="F4862" s="62"/>
      <c r="G4862" s="62"/>
      <c r="H4862" s="62"/>
      <c r="I4862" s="62"/>
      <c r="J4862" s="62"/>
      <c r="K4862" s="69"/>
      <c r="L4862" s="111" t="s">
        <v>77</v>
      </c>
      <c r="M4862" s="103" t="e">
        <f>#REF!</f>
        <v>#REF!</v>
      </c>
      <c r="N4862" s="103" t="e">
        <f>IF(M4862=0,"",CHOOSE(M4862,"42","90","141","193","1936","手入力箇所","手入力箇所","手入力箇所","手入力箇所","手入力箇所","手入力箇所","手入力箇所","手入力箇所","手入力箇所","手入力箇所"))</f>
        <v>#REF!</v>
      </c>
    </row>
    <row r="4863" spans="1:14" ht="40.200000000000003" thickBot="1" x14ac:dyDescent="0.25">
      <c r="A4863" s="31" t="s">
        <v>78</v>
      </c>
      <c r="B4863" s="18">
        <v>24</v>
      </c>
      <c r="C4863" s="18">
        <v>43</v>
      </c>
      <c r="D4863" s="18">
        <v>61</v>
      </c>
      <c r="E4863" s="18">
        <v>76</v>
      </c>
      <c r="F4863" s="62"/>
      <c r="G4863" s="62"/>
      <c r="H4863" s="62"/>
      <c r="I4863" s="62"/>
      <c r="J4863" s="62"/>
      <c r="K4863" s="69"/>
      <c r="L4863" s="111" t="s">
        <v>78</v>
      </c>
      <c r="M4863" s="103" t="e">
        <f>#REF!</f>
        <v>#REF!</v>
      </c>
      <c r="N4863" s="103" t="e">
        <f>IF(M4863=0,"",CHOOSE(M4863,"24","43","61","76","76","手入力箇所","手入力箇所","手入力箇所","手入力箇所","手入力箇所","手入力箇所","手入力箇所","手入力箇所","手入力箇所","手入力箇所"))</f>
        <v>#REF!</v>
      </c>
    </row>
    <row r="4864" spans="1:14" ht="27" thickBot="1" x14ac:dyDescent="0.25">
      <c r="A4864" s="31" t="s">
        <v>79</v>
      </c>
      <c r="B4864" s="18">
        <v>54</v>
      </c>
      <c r="C4864" s="18">
        <v>77</v>
      </c>
      <c r="D4864" s="18">
        <v>94</v>
      </c>
      <c r="E4864" s="18">
        <v>107</v>
      </c>
      <c r="F4864" s="62"/>
      <c r="G4864" s="62"/>
      <c r="H4864" s="62"/>
      <c r="I4864" s="62"/>
      <c r="J4864" s="62"/>
      <c r="K4864" s="69"/>
      <c r="L4864" s="111" t="s">
        <v>79</v>
      </c>
      <c r="M4864" s="103" t="e">
        <f>#REF!</f>
        <v>#REF!</v>
      </c>
      <c r="N4864" s="103" t="e">
        <f>IF(M4864=0,"",CHOOSE(M4864,"54","77","94","107","107","手入力箇所","手入力箇所","手入力箇所","手入力箇所","手入力箇所","手入力箇所","手入力箇所","手入力箇所","手入力箇所","手入力箇所"))</f>
        <v>#REF!</v>
      </c>
    </row>
    <row r="4865" spans="1:14" ht="40.200000000000003" thickBot="1" x14ac:dyDescent="0.25">
      <c r="A4865" s="31" t="s">
        <v>80</v>
      </c>
      <c r="B4865" s="18">
        <v>49</v>
      </c>
      <c r="C4865" s="18">
        <v>53</v>
      </c>
      <c r="D4865" s="18">
        <v>55</v>
      </c>
      <c r="E4865" s="18">
        <v>56</v>
      </c>
      <c r="F4865" s="62"/>
      <c r="G4865" s="62"/>
      <c r="H4865" s="62"/>
      <c r="I4865" s="62"/>
      <c r="J4865" s="62"/>
      <c r="K4865" s="69"/>
      <c r="L4865" s="111" t="s">
        <v>80</v>
      </c>
      <c r="M4865" s="103" t="e">
        <f>#REF!</f>
        <v>#REF!</v>
      </c>
      <c r="N4865" s="103" t="e">
        <f>IF(M4865=0,"",CHOOSE(M4865,"49","53","55","56","56","手入力箇所","手入力箇所","手入力箇所","手入力箇所","手入力箇所","手入力箇所","手入力箇所","手入力箇所","手入力箇所","手入力箇所"))</f>
        <v>#REF!</v>
      </c>
    </row>
    <row r="4866" spans="1:14" ht="40.200000000000003" thickBot="1" x14ac:dyDescent="0.25">
      <c r="A4866" s="38" t="s">
        <v>81</v>
      </c>
      <c r="B4866" s="35">
        <v>232</v>
      </c>
      <c r="C4866" s="35">
        <v>232</v>
      </c>
      <c r="D4866" s="36"/>
      <c r="E4866" s="36"/>
      <c r="F4866" s="36"/>
      <c r="G4866" s="36"/>
      <c r="H4866" s="36"/>
      <c r="I4866" s="36"/>
      <c r="J4866" s="36"/>
      <c r="K4866" s="67"/>
      <c r="L4866" s="111" t="s">
        <v>81</v>
      </c>
      <c r="M4866" s="103" t="e">
        <f>#REF!</f>
        <v>#REF!</v>
      </c>
      <c r="N4866" s="103" t="e">
        <f>IF(M4866=0,"",CHOOSE(M4866,"232","232","手入力箇所","手入力箇所","手入力箇所","手入力箇所","手入力箇所","手入力箇所","手入力箇所","手入力箇所","手入力箇所","手入力箇所"))</f>
        <v>#REF!</v>
      </c>
    </row>
    <row r="4867" spans="1:14" ht="13.8" thickBot="1" x14ac:dyDescent="0.25">
      <c r="A4867" s="39" t="s">
        <v>82</v>
      </c>
      <c r="B4867" s="17">
        <v>6</v>
      </c>
      <c r="C4867" s="17">
        <v>9</v>
      </c>
      <c r="D4867" s="17">
        <v>11</v>
      </c>
      <c r="E4867" s="17">
        <v>13</v>
      </c>
      <c r="F4867" s="17">
        <v>18</v>
      </c>
      <c r="G4867" s="17">
        <v>26</v>
      </c>
      <c r="H4867" s="17">
        <v>35</v>
      </c>
      <c r="I4867" s="17">
        <v>43</v>
      </c>
      <c r="J4867" s="17">
        <v>49</v>
      </c>
      <c r="K4867" s="70"/>
      <c r="L4867" s="111" t="s">
        <v>82</v>
      </c>
      <c r="M4867" s="103" t="e">
        <f>#REF!</f>
        <v>#REF!</v>
      </c>
      <c r="N4867" s="103" t="e">
        <f>IF(M4867=0,"",CHOOSE(M4867,"6","9","11","13","13","18","18","18","18","18","26","26","26","26","26","26","26","26","26","26","35","35","35","35","35","35","35","35","35","35","43","43","43","43","43","43","43","43","43","43","49","49","49","49","49","49","49","49","49","49","手入力箇所","手入力箇所","手入力箇所","手入力箇所","手入力箇所","手入力箇所","手入力箇所","手入力箇所","手入力箇所","手入力箇所"))</f>
        <v>#REF!</v>
      </c>
    </row>
    <row r="4868" spans="1:14" ht="13.8" thickBot="1" x14ac:dyDescent="0.25">
      <c r="A4868" s="31" t="s">
        <v>83</v>
      </c>
      <c r="B4868" s="18">
        <v>6</v>
      </c>
      <c r="C4868" s="18">
        <v>10</v>
      </c>
      <c r="D4868" s="18">
        <v>14</v>
      </c>
      <c r="E4868" s="18">
        <v>17</v>
      </c>
      <c r="F4868" s="18">
        <v>29</v>
      </c>
      <c r="G4868" s="18">
        <v>50</v>
      </c>
      <c r="H4868" s="18">
        <v>76</v>
      </c>
      <c r="I4868" s="18">
        <v>100</v>
      </c>
      <c r="J4868" s="18">
        <v>123</v>
      </c>
      <c r="K4868" s="69"/>
      <c r="L4868" s="111" t="s">
        <v>83</v>
      </c>
      <c r="M4868" s="103" t="e">
        <f>#REF!</f>
        <v>#REF!</v>
      </c>
      <c r="N4868" s="103" t="e">
        <f>IF(M4868=0,"",CHOOSE(M4868,"6","10","14","17","17","29","29","29","29","29","50","50","50","50","50","50","50","50","50","50","76","76","76","76","76","76","76","76","76","76","100","100","100","100","100","100","100","100","100","100","123","123","123","123","123","123","123","123","123","123","手入力箇所","手入力箇所","手入力箇所","手入力箇所","手入力箇所","手入力箇所","手入力箇所","手入力箇所","手入力箇所"))</f>
        <v>#REF!</v>
      </c>
    </row>
    <row r="4869" spans="1:14" ht="27" thickBot="1" x14ac:dyDescent="0.25">
      <c r="A4869" s="32" t="s">
        <v>84</v>
      </c>
      <c r="B4869" s="20">
        <v>9</v>
      </c>
      <c r="C4869" s="20">
        <v>15</v>
      </c>
      <c r="D4869" s="20">
        <v>20</v>
      </c>
      <c r="E4869" s="20">
        <v>24</v>
      </c>
      <c r="F4869" s="20">
        <v>39</v>
      </c>
      <c r="G4869" s="20">
        <v>65</v>
      </c>
      <c r="H4869" s="63"/>
      <c r="I4869" s="63"/>
      <c r="J4869" s="63"/>
      <c r="K4869" s="106"/>
      <c r="L4869" s="111" t="s">
        <v>84</v>
      </c>
      <c r="M4869" s="103" t="e">
        <f>#REF!</f>
        <v>#REF!</v>
      </c>
      <c r="N4869" s="103" t="e">
        <f>IF(M4869=0,"",CHOOSE(M4869,"9","15","20","24","24","39","39","39","39","39","65","65","65","65","65","65","65","65","65","65","手入力箇所","手入力箇所","手入力箇所","手入力箇所","手入力箇所","手入力箇所","手入力箇所","手入力箇所","手入力箇所","手入力箇所"))</f>
        <v>#REF!</v>
      </c>
    </row>
    <row r="4872" spans="1:14" ht="13.8" thickBot="1" x14ac:dyDescent="0.25"/>
    <row r="4873" spans="1:14" ht="13.8" thickBot="1" x14ac:dyDescent="0.25">
      <c r="A4873" s="688" t="e">
        <f>#REF!</f>
        <v>#REF!</v>
      </c>
      <c r="B4873" s="688"/>
      <c r="C4873" s="688"/>
      <c r="D4873" s="689" t="s">
        <v>192</v>
      </c>
      <c r="E4873" s="689"/>
      <c r="F4873" s="689"/>
      <c r="G4873" s="689"/>
      <c r="H4873" s="689"/>
      <c r="I4873" s="689"/>
      <c r="J4873" s="689"/>
      <c r="K4873" s="689"/>
      <c r="L4873" s="689"/>
      <c r="M4873" s="689"/>
      <c r="N4873" s="689"/>
    </row>
    <row r="4874" spans="1:14" ht="13.8" thickBot="1" x14ac:dyDescent="0.25">
      <c r="A4874" s="65"/>
      <c r="B4874" s="33">
        <v>1</v>
      </c>
      <c r="C4874" s="24">
        <v>2</v>
      </c>
      <c r="D4874" s="24">
        <v>3</v>
      </c>
      <c r="E4874" s="24" t="s">
        <v>58</v>
      </c>
      <c r="F4874" s="24" t="s">
        <v>59</v>
      </c>
      <c r="G4874" s="24" t="s">
        <v>60</v>
      </c>
      <c r="H4874" s="24" t="s">
        <v>61</v>
      </c>
      <c r="I4874" s="24" t="s">
        <v>62</v>
      </c>
      <c r="J4874" s="24" t="s">
        <v>194</v>
      </c>
      <c r="K4874" s="25" t="s">
        <v>85</v>
      </c>
      <c r="L4874" s="105" t="s">
        <v>189</v>
      </c>
      <c r="M4874" s="105" t="s">
        <v>188</v>
      </c>
      <c r="N4874" s="105" t="s">
        <v>51</v>
      </c>
    </row>
    <row r="4875" spans="1:14" ht="13.8" thickBot="1" x14ac:dyDescent="0.25">
      <c r="A4875" s="26" t="s">
        <v>56</v>
      </c>
      <c r="B4875" s="22">
        <v>5</v>
      </c>
      <c r="C4875" s="22">
        <v>7</v>
      </c>
      <c r="D4875" s="22">
        <v>8</v>
      </c>
      <c r="E4875" s="22">
        <v>8</v>
      </c>
      <c r="F4875" s="22">
        <v>10</v>
      </c>
      <c r="G4875" s="22">
        <v>13</v>
      </c>
      <c r="H4875" s="22">
        <v>16</v>
      </c>
      <c r="I4875" s="22"/>
      <c r="J4875" s="23"/>
      <c r="K4875" s="1"/>
      <c r="L4875" s="26" t="s">
        <v>56</v>
      </c>
      <c r="M4875" s="104" t="e">
        <f>#REF!</f>
        <v>#REF!</v>
      </c>
      <c r="N4875" s="112" t="e">
        <f>IF(M4875=0,"",CHOOSE(M4875,"5","7","8","8","8","10","10","10","10","10","13","13","13","13","13","13","13","13","13","13","16","16","16","16","16","16","16","16","16","16","16","手入力箇所","手入力箇所","手入力箇所","手入力箇所","手入力箇所","手入力箇所","手入力箇所","手入力箇所","手入力箇所","手入力箇所"))</f>
        <v>#REF!</v>
      </c>
    </row>
    <row r="4876" spans="1:14" ht="13.8" thickBot="1" x14ac:dyDescent="0.25">
      <c r="A4876" s="27" t="s">
        <v>57</v>
      </c>
      <c r="B4876" s="18">
        <v>5</v>
      </c>
      <c r="C4876" s="18">
        <v>7</v>
      </c>
      <c r="D4876" s="18">
        <v>8</v>
      </c>
      <c r="E4876" s="18">
        <v>9</v>
      </c>
      <c r="F4876" s="18">
        <v>12</v>
      </c>
      <c r="G4876" s="18">
        <v>16</v>
      </c>
      <c r="H4876" s="18"/>
      <c r="I4876" s="18"/>
      <c r="J4876" s="62"/>
      <c r="K4876" s="19"/>
      <c r="L4876" s="27" t="s">
        <v>57</v>
      </c>
      <c r="M4876" s="104" t="e">
        <f>#REF!</f>
        <v>#REF!</v>
      </c>
      <c r="N4876" s="113" t="e">
        <f>IF(M4876=0,"",CHOOSE(M4876,"5","7","8","9","9","12","12","12","12","12","16","16","16","16","16","16","16","16","16","16","手入力箇所","手入力箇所","手入力箇所","手入力箇所","手入力箇所","手入力箇所","手入力箇所","手入力箇所","手入力箇所","手入力箇所"))</f>
        <v>#REF!</v>
      </c>
    </row>
    <row r="4877" spans="1:14" ht="48.6" thickBot="1" x14ac:dyDescent="0.25">
      <c r="A4877" s="28" t="s">
        <v>64</v>
      </c>
      <c r="B4877" s="18">
        <v>6</v>
      </c>
      <c r="C4877" s="18"/>
      <c r="D4877" s="18"/>
      <c r="E4877" s="18"/>
      <c r="F4877" s="18"/>
      <c r="G4877" s="18"/>
      <c r="H4877" s="18"/>
      <c r="I4877" s="18"/>
      <c r="J4877" s="62"/>
      <c r="K4877" s="19"/>
      <c r="L4877" s="28" t="s">
        <v>64</v>
      </c>
      <c r="M4877" s="104" t="e">
        <f>#REF!</f>
        <v>#REF!</v>
      </c>
      <c r="N4877" s="113" t="e">
        <f>IF(M4877=0,"",CHOOSE(M4877,"6","手入力箇所","手入力箇所","手入力箇所","手入力箇所","手入力箇所","手入力箇所","手入力箇所","手入力箇所","手入力箇所","手入力箇所","",""))</f>
        <v>#REF!</v>
      </c>
    </row>
    <row r="4878" spans="1:14" ht="48.6" thickBot="1" x14ac:dyDescent="0.25">
      <c r="A4878" s="28" t="s">
        <v>65</v>
      </c>
      <c r="B4878" s="18">
        <v>6</v>
      </c>
      <c r="C4878" s="18"/>
      <c r="D4878" s="18"/>
      <c r="E4878" s="18"/>
      <c r="F4878" s="18"/>
      <c r="G4878" s="18"/>
      <c r="H4878" s="18"/>
      <c r="I4878" s="18"/>
      <c r="J4878" s="62"/>
      <c r="K4878" s="19"/>
      <c r="L4878" s="28" t="s">
        <v>65</v>
      </c>
      <c r="M4878" s="104" t="e">
        <f>#REF!</f>
        <v>#REF!</v>
      </c>
      <c r="N4878" s="113" t="e">
        <f>IF(M4878=0,"",CHOOSE(M4878,"6","手入力箇所","手入力箇所","手入力箇所","手入力箇所","手入力箇所","手入力箇所","手入力箇所","手入力箇所","手入力箇所","手入力箇所","",""))</f>
        <v>#REF!</v>
      </c>
    </row>
    <row r="4879" spans="1:14" ht="24.6" thickBot="1" x14ac:dyDescent="0.25">
      <c r="A4879" s="28" t="s">
        <v>66</v>
      </c>
      <c r="B4879" s="18">
        <v>5</v>
      </c>
      <c r="C4879" s="18">
        <v>7</v>
      </c>
      <c r="D4879" s="18">
        <v>8</v>
      </c>
      <c r="E4879" s="18">
        <v>9</v>
      </c>
      <c r="F4879" s="18">
        <v>12</v>
      </c>
      <c r="G4879" s="18"/>
      <c r="H4879" s="18"/>
      <c r="I4879" s="18"/>
      <c r="J4879" s="62"/>
      <c r="K4879" s="19"/>
      <c r="L4879" s="28" t="s">
        <v>66</v>
      </c>
      <c r="M4879" s="104" t="e">
        <f>#REF!</f>
        <v>#REF!</v>
      </c>
      <c r="N4879" s="113" t="e">
        <f>IF(M4879=0,"",CHOOSE(M4879,"5","7","8","9","9","12","12","12","12","12","手入力箇所","手入力箇所","手入力箇所","手入力箇所","手入力箇所","手入力箇所","手入力箇所","手入力箇所","手入力箇所","手入力箇所"))</f>
        <v>#REF!</v>
      </c>
    </row>
    <row r="4880" spans="1:14" ht="36.6" thickBot="1" x14ac:dyDescent="0.25">
      <c r="A4880" s="28" t="s">
        <v>67</v>
      </c>
      <c r="B4880" s="18">
        <v>4</v>
      </c>
      <c r="C4880" s="18">
        <v>5</v>
      </c>
      <c r="D4880" s="18">
        <v>5</v>
      </c>
      <c r="E4880" s="18">
        <v>6</v>
      </c>
      <c r="F4880" s="18"/>
      <c r="G4880" s="18"/>
      <c r="H4880" s="18"/>
      <c r="I4880" s="18"/>
      <c r="J4880" s="62"/>
      <c r="K4880" s="19"/>
      <c r="L4880" s="28" t="s">
        <v>67</v>
      </c>
      <c r="M4880" s="104" t="e">
        <f>#REF!</f>
        <v>#REF!</v>
      </c>
      <c r="N4880" s="113" t="e">
        <f>IF(M4880=0,"",CHOOSE(M4880,"4","5","5","6","6","手入力箇所","手入力箇所","手入力箇所","手入力箇所","手入力箇所","手入力箇所","手入力箇所","手入力箇所","手入力箇所","手入力箇所"))</f>
        <v>#REF!</v>
      </c>
    </row>
    <row r="4881" spans="1:14" ht="24.6" thickBot="1" x14ac:dyDescent="0.25">
      <c r="A4881" s="28" t="s">
        <v>68</v>
      </c>
      <c r="B4881" s="18">
        <v>12</v>
      </c>
      <c r="C4881" s="18">
        <v>12</v>
      </c>
      <c r="D4881" s="18">
        <v>12</v>
      </c>
      <c r="E4881" s="18">
        <v>12</v>
      </c>
      <c r="F4881" s="18">
        <v>12</v>
      </c>
      <c r="G4881" s="18">
        <v>12</v>
      </c>
      <c r="H4881" s="18">
        <v>12</v>
      </c>
      <c r="I4881" s="18"/>
      <c r="J4881" s="62"/>
      <c r="K4881" s="19"/>
      <c r="L4881" s="28" t="s">
        <v>68</v>
      </c>
      <c r="M4881" s="104" t="e">
        <f>#REF!</f>
        <v>#REF!</v>
      </c>
      <c r="N4881" s="113" t="e">
        <f>IF(M4881=0,"",CHOOSE(M4881,"12","12","12","12","12","12","12","12","12","12","12","12","12","12","12","12","12","12","12","12","12","12","12","12","12","12","12","12","12","12","手入力箇所","手入力箇所","手入力箇所","手入力箇所","手入力箇所","手入力箇所","手入力箇所","手入力箇所","手入力箇所","手入力箇所"))</f>
        <v>#REF!</v>
      </c>
    </row>
    <row r="4882" spans="1:14" ht="36.6" thickBot="1" x14ac:dyDescent="0.25">
      <c r="A4882" s="28" t="s">
        <v>69</v>
      </c>
      <c r="B4882" s="18">
        <v>7</v>
      </c>
      <c r="C4882" s="18">
        <v>7</v>
      </c>
      <c r="D4882" s="18">
        <v>7</v>
      </c>
      <c r="E4882" s="18">
        <v>7</v>
      </c>
      <c r="F4882" s="18">
        <v>7</v>
      </c>
      <c r="G4882" s="18"/>
      <c r="H4882" s="18"/>
      <c r="I4882" s="18"/>
      <c r="J4882" s="62"/>
      <c r="K4882" s="19"/>
      <c r="L4882" s="28" t="s">
        <v>69</v>
      </c>
      <c r="M4882" s="104" t="e">
        <f>#REF!</f>
        <v>#REF!</v>
      </c>
      <c r="N4882" s="113" t="e">
        <f>IF(M4882=0,"",CHOOSE(M4882,"7","7","7","7","7","7","7","7","7","7","手入力箇所","手入力箇所","手入力箇所","手入力箇所","手入力箇所","手入力箇所","手入力箇所","手入力箇所","手入力箇所","手入力箇所"))</f>
        <v>#REF!</v>
      </c>
    </row>
    <row r="4883" spans="1:14" ht="13.8" thickBot="1" x14ac:dyDescent="0.25">
      <c r="A4883" s="27" t="s">
        <v>63</v>
      </c>
      <c r="B4883" s="18">
        <v>4</v>
      </c>
      <c r="C4883" s="18">
        <v>5</v>
      </c>
      <c r="D4883" s="18">
        <v>7</v>
      </c>
      <c r="E4883" s="18">
        <v>8</v>
      </c>
      <c r="F4883" s="18">
        <v>11</v>
      </c>
      <c r="G4883" s="18">
        <v>16</v>
      </c>
      <c r="H4883" s="18">
        <v>22</v>
      </c>
      <c r="I4883" s="18">
        <v>26</v>
      </c>
      <c r="J4883" s="18">
        <v>31</v>
      </c>
      <c r="K4883" s="19"/>
      <c r="L4883" s="27" t="s">
        <v>63</v>
      </c>
      <c r="M4883" s="104" t="e">
        <f>#REF!</f>
        <v>#REF!</v>
      </c>
      <c r="N4883" s="113" t="e">
        <f>IF(M4883=0,"",CHOOSE(M4883,"4","5","7","8","8","11","11","11","11","11","16","16","16","16","16","16","16","16","16","16","22","22","22","22","22","22","22","22","22","22","26","26","26","26","26","26","26","26","26","26","31","31","31","31","31","31","31","31","31","31","31","手入力箇所","手入力箇所","手入力箇所","手入力箇所","手入力箇所","手入力箇所","手入力箇所","手入力箇所","手入力箇所","手入力箇所"))</f>
        <v>#REF!</v>
      </c>
    </row>
    <row r="4884" spans="1:14" ht="24.6" thickBot="1" x14ac:dyDescent="0.25">
      <c r="A4884" s="28" t="s">
        <v>70</v>
      </c>
      <c r="B4884" s="18">
        <v>5</v>
      </c>
      <c r="C4884" s="18">
        <v>6</v>
      </c>
      <c r="D4884" s="18">
        <v>7</v>
      </c>
      <c r="E4884" s="18"/>
      <c r="F4884" s="18"/>
      <c r="G4884" s="18"/>
      <c r="H4884" s="18"/>
      <c r="I4884" s="18"/>
      <c r="J4884" s="62"/>
      <c r="K4884" s="19"/>
      <c r="L4884" s="28" t="s">
        <v>70</v>
      </c>
      <c r="M4884" s="104" t="e">
        <f>#REF!</f>
        <v>#REF!</v>
      </c>
      <c r="N4884" s="113" t="e">
        <f>IF(M4884=0,"",CHOOSE(M4884,"5","6","7","手入力箇所","手入力箇所","手入力箇所","手入力箇所","手入力箇所","手入力箇所","手入力箇所","手入力箇所","手入力箇所","手入力箇所"))</f>
        <v>#REF!</v>
      </c>
    </row>
    <row r="4885" spans="1:14" ht="13.8" thickBot="1" x14ac:dyDescent="0.25">
      <c r="A4885" s="29" t="s">
        <v>71</v>
      </c>
      <c r="B4885" s="18">
        <v>3</v>
      </c>
      <c r="C4885" s="18">
        <v>6</v>
      </c>
      <c r="D4885" s="18">
        <v>19</v>
      </c>
      <c r="E4885" s="18"/>
      <c r="F4885" s="18"/>
      <c r="G4885" s="18"/>
      <c r="H4885" s="18"/>
      <c r="I4885" s="18"/>
      <c r="J4885" s="62"/>
      <c r="K4885" s="19"/>
      <c r="L4885" s="29" t="s">
        <v>71</v>
      </c>
      <c r="M4885" s="104" t="e">
        <f>#REF!</f>
        <v>#REF!</v>
      </c>
      <c r="N4885" s="113" t="e">
        <f>IF(M4885=0,"",CHOOSE(M4885,"3","6","19","手入力箇所","手入力箇所","手入力箇所","手入力箇所","手入力箇所","手入力箇所","手入力箇所","手入力箇所","手入力箇所","手入力箇所"))</f>
        <v>#REF!</v>
      </c>
    </row>
    <row r="4886" spans="1:14" ht="13.8" thickBot="1" x14ac:dyDescent="0.25">
      <c r="A4886" s="29" t="s">
        <v>72</v>
      </c>
      <c r="B4886" s="18">
        <v>1</v>
      </c>
      <c r="C4886" s="18">
        <v>3</v>
      </c>
      <c r="D4886" s="18">
        <v>5</v>
      </c>
      <c r="E4886" s="18">
        <v>9</v>
      </c>
      <c r="F4886" s="18">
        <v>26</v>
      </c>
      <c r="G4886" s="18"/>
      <c r="H4886" s="18"/>
      <c r="I4886" s="18"/>
      <c r="J4886" s="62"/>
      <c r="K4886" s="19"/>
      <c r="L4886" s="29" t="s">
        <v>72</v>
      </c>
      <c r="M4886" s="104" t="e">
        <f>#REF!</f>
        <v>#REF!</v>
      </c>
      <c r="N4886" s="113" t="e">
        <f>IF(M4886=0,"",CHOOSE(M4886,"1","3","5","9","9","26","26","26","26","26","手入力箇所","手入力箇所","手入力箇所","手入力箇所","手入力箇所","手入力箇所","手入力箇所","手入力箇所","手入力箇所","手入力箇所"))</f>
        <v>#REF!</v>
      </c>
    </row>
    <row r="4887" spans="1:14" ht="13.8" thickBot="1" x14ac:dyDescent="0.25">
      <c r="A4887" s="29" t="s">
        <v>73</v>
      </c>
      <c r="B4887" s="18">
        <v>4</v>
      </c>
      <c r="C4887" s="18">
        <v>11</v>
      </c>
      <c r="D4887" s="18">
        <v>20</v>
      </c>
      <c r="E4887" s="18">
        <v>33</v>
      </c>
      <c r="F4887" s="18"/>
      <c r="G4887" s="18"/>
      <c r="H4887" s="18"/>
      <c r="I4887" s="18"/>
      <c r="J4887" s="62"/>
      <c r="K4887" s="19"/>
      <c r="L4887" s="29" t="s">
        <v>73</v>
      </c>
      <c r="M4887" s="104" t="e">
        <f>#REF!</f>
        <v>#REF!</v>
      </c>
      <c r="N4887" s="113" t="e">
        <f>IF(M4887=0,"",CHOOSE(M4887,"4","11","20","33","33","手入力箇所","手入力箇所","手入力箇所","手入力箇所","手入力箇所","手入力箇所","手入力箇所","手入力箇所","手入力箇所","手入力箇所"))</f>
        <v>#REF!</v>
      </c>
    </row>
    <row r="4888" spans="1:14" ht="37.200000000000003" thickBot="1" x14ac:dyDescent="0.25">
      <c r="A4888" s="30" t="s">
        <v>74</v>
      </c>
      <c r="B4888" s="18">
        <v>4</v>
      </c>
      <c r="C4888" s="18">
        <v>6</v>
      </c>
      <c r="D4888" s="18">
        <v>8</v>
      </c>
      <c r="E4888" s="18">
        <v>10</v>
      </c>
      <c r="F4888" s="18">
        <v>15</v>
      </c>
      <c r="G4888" s="18">
        <v>23</v>
      </c>
      <c r="H4888" s="18">
        <v>33</v>
      </c>
      <c r="I4888" s="18"/>
      <c r="J4888" s="62"/>
      <c r="K4888" s="19"/>
      <c r="L4888" s="30" t="s">
        <v>74</v>
      </c>
      <c r="M4888" s="104" t="e">
        <f>#REF!</f>
        <v>#REF!</v>
      </c>
      <c r="N4888" s="113" t="e">
        <f>IF(M4888=0,"",CHOOSE(M4888,"4","6","8","10","10","15","15","15","15","15","23","23","23","23","23","23","23","23","23","23","33","33","33","33","33","33","33","33","33","33","手入力箇所","手入力箇所","手入力箇所","手入力箇所","手入力箇所","手入力箇所","手入力箇所","手入力箇所","手入力箇所","手入力箇所"))</f>
        <v>#REF!</v>
      </c>
    </row>
    <row r="4889" spans="1:14" ht="13.8" thickBot="1" x14ac:dyDescent="0.25">
      <c r="A4889" s="29" t="s">
        <v>75</v>
      </c>
      <c r="B4889" s="18">
        <v>6</v>
      </c>
      <c r="C4889" s="18">
        <v>14</v>
      </c>
      <c r="D4889" s="18">
        <v>25</v>
      </c>
      <c r="E4889" s="18">
        <v>39</v>
      </c>
      <c r="F4889" s="18"/>
      <c r="G4889" s="18"/>
      <c r="H4889" s="18"/>
      <c r="I4889" s="18"/>
      <c r="J4889" s="62"/>
      <c r="K4889" s="19"/>
      <c r="L4889" s="29" t="s">
        <v>75</v>
      </c>
      <c r="M4889" s="104" t="e">
        <f>#REF!</f>
        <v>#REF!</v>
      </c>
      <c r="N4889" s="113" t="e">
        <f>IF(M4889=0,"",CHOOSE(M4889,"6","14","25","39","39","手入力箇所","手入力箇所","手入力箇所","手入力箇所","手入力箇所","手入力箇所","手入力箇所","手入力箇所","手入力箇所","手入力箇所"))</f>
        <v>#REF!</v>
      </c>
    </row>
    <row r="4890" spans="1:14" ht="37.200000000000003" thickBot="1" x14ac:dyDescent="0.25">
      <c r="A4890" s="30" t="s">
        <v>76</v>
      </c>
      <c r="B4890" s="18">
        <v>2</v>
      </c>
      <c r="C4890" s="18">
        <v>3</v>
      </c>
      <c r="D4890" s="18">
        <v>6</v>
      </c>
      <c r="E4890" s="18">
        <v>9</v>
      </c>
      <c r="F4890" s="18"/>
      <c r="G4890" s="18"/>
      <c r="H4890" s="18"/>
      <c r="I4890" s="18"/>
      <c r="J4890" s="62"/>
      <c r="K4890" s="19"/>
      <c r="L4890" s="30" t="s">
        <v>76</v>
      </c>
      <c r="M4890" s="104" t="e">
        <f>#REF!</f>
        <v>#REF!</v>
      </c>
      <c r="N4890" s="113" t="e">
        <f>IF(M4890=0,"",CHOOSE(M4890,"2","3","6","9","9","手入力箇所","手入力箇所","手入力箇所","手入力箇所","手入力箇所","手入力箇所","手入力箇所","手入力箇所","手入力箇所","手入力箇所"))</f>
        <v>#REF!</v>
      </c>
    </row>
    <row r="4891" spans="1:14" ht="27" thickBot="1" x14ac:dyDescent="0.25">
      <c r="A4891" s="31" t="s">
        <v>77</v>
      </c>
      <c r="B4891" s="18">
        <v>12</v>
      </c>
      <c r="C4891" s="18">
        <v>18</v>
      </c>
      <c r="D4891" s="18">
        <v>22</v>
      </c>
      <c r="E4891" s="18">
        <v>26</v>
      </c>
      <c r="F4891" s="62"/>
      <c r="G4891" s="62"/>
      <c r="H4891" s="62"/>
      <c r="I4891" s="62"/>
      <c r="J4891" s="62"/>
      <c r="K4891" s="19"/>
      <c r="L4891" s="31" t="s">
        <v>77</v>
      </c>
      <c r="M4891" s="104" t="e">
        <f>#REF!</f>
        <v>#REF!</v>
      </c>
      <c r="N4891" s="113" t="e">
        <f>IF(M4891=0,"",CHOOSE(M4891,"12","18","22","26","26","手入力箇所","手入力箇所","手入力箇所","手入力箇所","手入力箇所","手入力箇所","手入力箇所","手入力箇所","手入力箇所","手入力箇所"))</f>
        <v>#REF!</v>
      </c>
    </row>
    <row r="4892" spans="1:14" ht="40.200000000000003" thickBot="1" x14ac:dyDescent="0.25">
      <c r="A4892" s="31" t="s">
        <v>78</v>
      </c>
      <c r="B4892" s="18">
        <v>5</v>
      </c>
      <c r="C4892" s="18">
        <v>8</v>
      </c>
      <c r="D4892" s="18">
        <v>11</v>
      </c>
      <c r="E4892" s="18">
        <v>14</v>
      </c>
      <c r="F4892" s="62"/>
      <c r="G4892" s="62"/>
      <c r="H4892" s="62"/>
      <c r="I4892" s="62"/>
      <c r="J4892" s="62"/>
      <c r="K4892" s="19"/>
      <c r="L4892" s="31" t="s">
        <v>78</v>
      </c>
      <c r="M4892" s="104" t="e">
        <f>#REF!</f>
        <v>#REF!</v>
      </c>
      <c r="N4892" s="113" t="e">
        <f>IF(M4892=0,"",CHOOSE(M4892,"5","8","11","14","14","手入力箇所","手入力箇所","手入力箇所","手入力箇所","手入力箇所","手入力箇所","手入力箇所","手入力箇所","手入力箇所","手入力箇所"))</f>
        <v>#REF!</v>
      </c>
    </row>
    <row r="4893" spans="1:14" ht="27" thickBot="1" x14ac:dyDescent="0.25">
      <c r="A4893" s="31" t="s">
        <v>79</v>
      </c>
      <c r="B4893" s="18">
        <v>6</v>
      </c>
      <c r="C4893" s="18">
        <v>11</v>
      </c>
      <c r="D4893" s="18">
        <v>16</v>
      </c>
      <c r="E4893" s="18">
        <v>21</v>
      </c>
      <c r="F4893" s="62"/>
      <c r="G4893" s="62"/>
      <c r="H4893" s="62"/>
      <c r="I4893" s="62"/>
      <c r="J4893" s="62"/>
      <c r="K4893" s="19"/>
      <c r="L4893" s="31" t="s">
        <v>79</v>
      </c>
      <c r="M4893" s="104" t="e">
        <f>#REF!</f>
        <v>#REF!</v>
      </c>
      <c r="N4893" s="113" t="e">
        <f>IF(M4893=0,"",CHOOSE(M4893,"6","11","16","21","21","手入力箇所","手入力箇所","手入力箇所","手入力箇所","手入力箇所","手入力箇所","手入力箇所","手入力箇所","手入力箇所"))</f>
        <v>#REF!</v>
      </c>
    </row>
    <row r="4894" spans="1:14" ht="40.200000000000003" thickBot="1" x14ac:dyDescent="0.25">
      <c r="A4894" s="31" t="s">
        <v>80</v>
      </c>
      <c r="B4894" s="18">
        <v>5</v>
      </c>
      <c r="C4894" s="18">
        <v>7</v>
      </c>
      <c r="D4894" s="18">
        <v>9</v>
      </c>
      <c r="E4894" s="18">
        <v>10</v>
      </c>
      <c r="F4894" s="62"/>
      <c r="G4894" s="62"/>
      <c r="H4894" s="62"/>
      <c r="I4894" s="62"/>
      <c r="J4894" s="62"/>
      <c r="K4894" s="19"/>
      <c r="L4894" s="31" t="s">
        <v>80</v>
      </c>
      <c r="M4894" s="104" t="e">
        <f>#REF!</f>
        <v>#REF!</v>
      </c>
      <c r="N4894" s="113" t="e">
        <f>IF(M4894=0,"",CHOOSE(M4894,"5","7","9","10","10","手入力箇所","手入力箇所","手入力箇所","手入力箇所","手入力箇所","手入力箇所","手入力箇所","手入力箇所","手入力箇所"))</f>
        <v>#REF!</v>
      </c>
    </row>
    <row r="4895" spans="1:14" ht="40.200000000000003" thickBot="1" x14ac:dyDescent="0.25">
      <c r="A4895" s="31" t="s">
        <v>81</v>
      </c>
      <c r="B4895" s="18">
        <v>9</v>
      </c>
      <c r="C4895" s="18">
        <v>14</v>
      </c>
      <c r="D4895" s="62"/>
      <c r="E4895" s="62"/>
      <c r="F4895" s="62"/>
      <c r="G4895" s="62"/>
      <c r="H4895" s="62"/>
      <c r="I4895" s="62"/>
      <c r="J4895" s="62"/>
      <c r="K4895" s="19"/>
      <c r="L4895" s="31" t="s">
        <v>81</v>
      </c>
      <c r="M4895" s="104" t="e">
        <f>#REF!</f>
        <v>#REF!</v>
      </c>
      <c r="N4895" s="113" t="e">
        <f>IF(M4895=0,"",CHOOSE(M4895,"9","14","手入力箇所","手入力箇所","手入力箇所","手入力箇所","手入力箇所","手入力箇所","手入力箇所","手入力箇所","手入力箇所","手入力箇所"))</f>
        <v>#REF!</v>
      </c>
    </row>
    <row r="4896" spans="1:14" ht="13.8" thickBot="1" x14ac:dyDescent="0.25">
      <c r="A4896" s="31" t="s">
        <v>82</v>
      </c>
      <c r="B4896" s="18">
        <v>3</v>
      </c>
      <c r="C4896" s="18">
        <v>4</v>
      </c>
      <c r="D4896" s="18">
        <v>4</v>
      </c>
      <c r="E4896" s="18">
        <v>5</v>
      </c>
      <c r="F4896" s="18">
        <v>6</v>
      </c>
      <c r="G4896" s="18">
        <v>8</v>
      </c>
      <c r="H4896" s="18">
        <v>9</v>
      </c>
      <c r="I4896" s="18">
        <v>11</v>
      </c>
      <c r="J4896" s="18">
        <v>12</v>
      </c>
      <c r="K4896" s="19"/>
      <c r="L4896" s="31" t="s">
        <v>82</v>
      </c>
      <c r="M4896" s="104" t="e">
        <f>#REF!</f>
        <v>#REF!</v>
      </c>
      <c r="N4896" s="113" t="e">
        <f>IF(M4896=0,"",CHOOSE(M4896,"3","4","4","5","5","6","6","6","6","6","8","8","8","8","8","8","8","8","8","8","9","9","9","9","9","9","9","9","9","9","11","11","11","11","11","11","11","11","11","11","12","12","12","12","12","12","12","12","12","12","12","手入力箇所","手入力箇所","手入力箇所","手入力箇所","手入力箇所","手入力箇所","手入力箇所","手入力箇所","手入力箇所","手入力箇所"))</f>
        <v>#REF!</v>
      </c>
    </row>
    <row r="4897" spans="1:14" ht="13.8" thickBot="1" x14ac:dyDescent="0.25">
      <c r="A4897" s="31" t="s">
        <v>83</v>
      </c>
      <c r="B4897" s="18">
        <v>3</v>
      </c>
      <c r="C4897" s="18">
        <v>4</v>
      </c>
      <c r="D4897" s="18">
        <v>4</v>
      </c>
      <c r="E4897" s="18">
        <v>5</v>
      </c>
      <c r="F4897" s="18">
        <v>6</v>
      </c>
      <c r="G4897" s="18">
        <v>8</v>
      </c>
      <c r="H4897" s="18">
        <v>10</v>
      </c>
      <c r="I4897" s="18">
        <v>12</v>
      </c>
      <c r="J4897" s="18">
        <v>13</v>
      </c>
      <c r="K4897" s="19"/>
      <c r="L4897" s="31" t="s">
        <v>83</v>
      </c>
      <c r="M4897" s="104" t="e">
        <f>#REF!</f>
        <v>#REF!</v>
      </c>
      <c r="N4897" s="113" t="e">
        <f>IF(M4897=0,"",CHOOSE(M4897,"3","4","4","5","5","6","6","6","6","6","8","8","8","8","8","8","8","8","8","8","10","10","10","10","10","10","10","10","10","10","12","12","12","12","12","12","12","12","12","12","13","13","13","13","13","13","13","13","13","13","13","手入力箇所","手入力箇所","手入力箇所","手入力箇所","手入力箇所","手入力箇所","手入力箇所","手入力箇所","手入力箇所","手入力箇所"))</f>
        <v>#REF!</v>
      </c>
    </row>
    <row r="4898" spans="1:14" ht="27" thickBot="1" x14ac:dyDescent="0.25">
      <c r="A4898" s="32" t="s">
        <v>84</v>
      </c>
      <c r="B4898" s="20">
        <v>1</v>
      </c>
      <c r="C4898" s="20">
        <v>2</v>
      </c>
      <c r="D4898" s="20">
        <v>3</v>
      </c>
      <c r="E4898" s="20">
        <v>4</v>
      </c>
      <c r="F4898" s="20">
        <v>8</v>
      </c>
      <c r="G4898" s="20">
        <v>19</v>
      </c>
      <c r="H4898" s="63"/>
      <c r="I4898" s="63"/>
      <c r="J4898" s="63"/>
      <c r="K4898" s="21"/>
      <c r="L4898" s="32" t="s">
        <v>84</v>
      </c>
      <c r="M4898" s="104" t="e">
        <f>#REF!</f>
        <v>#REF!</v>
      </c>
      <c r="N4898" s="113" t="e">
        <f>IF(M4898=0,"",CHOOSE(M4898,"1","2","3","4","4","8","8","8","8","8","19","19","19","19","19","19","19","19","19","19","手入力箇所","手入力箇所","手入力箇所","手入力箇所","手入力箇所","手入力箇所","手入力箇所","手入力箇所","手入力箇所","手入力箇所"))</f>
        <v>#REF!</v>
      </c>
    </row>
    <row r="4899" spans="1:14" ht="13.8" thickBot="1" x14ac:dyDescent="0.25"/>
    <row r="4900" spans="1:14" ht="13.8" thickBot="1" x14ac:dyDescent="0.25">
      <c r="A4900" s="686" t="e">
        <f>A4873</f>
        <v>#REF!</v>
      </c>
      <c r="B4900" s="686"/>
      <c r="C4900" s="686"/>
      <c r="D4900" s="687" t="s">
        <v>193</v>
      </c>
      <c r="E4900" s="687"/>
      <c r="F4900" s="687"/>
      <c r="G4900" s="687"/>
      <c r="H4900" s="687"/>
      <c r="I4900" s="687"/>
      <c r="J4900" s="687"/>
      <c r="K4900" s="687"/>
      <c r="L4900" s="687"/>
      <c r="M4900" s="687"/>
      <c r="N4900" s="687"/>
    </row>
    <row r="4901" spans="1:14" ht="13.8" thickBot="1" x14ac:dyDescent="0.25">
      <c r="A4901" s="105"/>
      <c r="B4901" s="33">
        <v>1</v>
      </c>
      <c r="C4901" s="24">
        <v>2</v>
      </c>
      <c r="D4901" s="24">
        <v>3</v>
      </c>
      <c r="E4901" s="24" t="s">
        <v>58</v>
      </c>
      <c r="F4901" s="24" t="s">
        <v>59</v>
      </c>
      <c r="G4901" s="24" t="s">
        <v>60</v>
      </c>
      <c r="H4901" s="24" t="s">
        <v>61</v>
      </c>
      <c r="I4901" s="24" t="s">
        <v>62</v>
      </c>
      <c r="J4901" s="24" t="s">
        <v>194</v>
      </c>
      <c r="K4901" s="102" t="s">
        <v>85</v>
      </c>
      <c r="L4901" s="105" t="s">
        <v>189</v>
      </c>
      <c r="M4901" s="105" t="s">
        <v>188</v>
      </c>
      <c r="N4901" s="105" t="s">
        <v>51</v>
      </c>
    </row>
    <row r="4902" spans="1:14" ht="13.8" thickBot="1" x14ac:dyDescent="0.25">
      <c r="A4902" s="26" t="s">
        <v>56</v>
      </c>
      <c r="B4902" s="22">
        <v>16</v>
      </c>
      <c r="C4902" s="22">
        <v>25</v>
      </c>
      <c r="D4902" s="22">
        <v>32</v>
      </c>
      <c r="E4902" s="22">
        <v>38</v>
      </c>
      <c r="F4902" s="22">
        <v>56</v>
      </c>
      <c r="G4902" s="22">
        <v>87</v>
      </c>
      <c r="H4902" s="22">
        <v>121</v>
      </c>
      <c r="I4902" s="22"/>
      <c r="J4902" s="23"/>
      <c r="K4902" s="68"/>
      <c r="L4902" s="107" t="s">
        <v>56</v>
      </c>
      <c r="M4902" s="103" t="e">
        <f>#REF!</f>
        <v>#REF!</v>
      </c>
      <c r="N4902" s="103" t="e">
        <f>IF(M4902=0,"",CHOOSE(M4902,"16","25","32","38","38","56","56","56","56","56","87","87","87","87","87","87","87","87","87","87","121","121","121","121","121","121","121","121","121","121","手入力箇所","手入力箇所","手入力箇所","手入力箇所","手入力箇所","手入力箇所","手入力箇所","手入力箇所","手入力箇所","手入力箇所"))</f>
        <v>#REF!</v>
      </c>
    </row>
    <row r="4903" spans="1:14" ht="13.8" thickBot="1" x14ac:dyDescent="0.25">
      <c r="A4903" s="27" t="s">
        <v>57</v>
      </c>
      <c r="B4903" s="18">
        <v>25</v>
      </c>
      <c r="C4903" s="18">
        <v>33</v>
      </c>
      <c r="D4903" s="18">
        <v>40</v>
      </c>
      <c r="E4903" s="18">
        <v>45</v>
      </c>
      <c r="F4903" s="18">
        <v>58</v>
      </c>
      <c r="G4903" s="18">
        <v>79</v>
      </c>
      <c r="H4903" s="18"/>
      <c r="I4903" s="18"/>
      <c r="J4903" s="62"/>
      <c r="K4903" s="69"/>
      <c r="L4903" s="107" t="s">
        <v>57</v>
      </c>
      <c r="M4903" s="103" t="e">
        <f>#REF!</f>
        <v>#REF!</v>
      </c>
      <c r="N4903" s="103" t="e">
        <f>IF(M4903=0,"",CHOOSE(M4903,"25","33","40","45","45","58","58","58","58","58","79","79","79","79","79","79","79","79","79","79","手入力箇所","手入力箇所","手入力箇所","手入力箇所","手入力箇所","手入力箇所","手入力箇所","手入力箇所","手入力箇所","手入力箇所"))</f>
        <v>#REF!</v>
      </c>
    </row>
    <row r="4904" spans="1:14" ht="48.6" thickBot="1" x14ac:dyDescent="0.25">
      <c r="A4904" s="28" t="s">
        <v>64</v>
      </c>
      <c r="B4904" s="18">
        <v>32</v>
      </c>
      <c r="C4904" s="18"/>
      <c r="D4904" s="18"/>
      <c r="E4904" s="18"/>
      <c r="F4904" s="18"/>
      <c r="G4904" s="18"/>
      <c r="H4904" s="18"/>
      <c r="I4904" s="18"/>
      <c r="J4904" s="62"/>
      <c r="K4904" s="69"/>
      <c r="L4904" s="108" t="s">
        <v>64</v>
      </c>
      <c r="M4904" s="103" t="e">
        <f>#REF!</f>
        <v>#REF!</v>
      </c>
      <c r="N4904" s="103" t="e">
        <f>IF(M4904=0,"",CHOOSE(M4904,"32","手入力箇所","手入力箇所","手入力箇所","手入力箇所","手入力箇所","手入力箇所","手入力箇所","手入力箇所","手入力箇所","手入力箇所"))</f>
        <v>#REF!</v>
      </c>
    </row>
    <row r="4905" spans="1:14" ht="48.6" thickBot="1" x14ac:dyDescent="0.25">
      <c r="A4905" s="28" t="s">
        <v>65</v>
      </c>
      <c r="B4905" s="18">
        <v>36</v>
      </c>
      <c r="C4905" s="18"/>
      <c r="D4905" s="18"/>
      <c r="E4905" s="18"/>
      <c r="F4905" s="18"/>
      <c r="G4905" s="18"/>
      <c r="H4905" s="18"/>
      <c r="I4905" s="18"/>
      <c r="J4905" s="62"/>
      <c r="K4905" s="69"/>
      <c r="L4905" s="108" t="s">
        <v>65</v>
      </c>
      <c r="M4905" s="103" t="e">
        <f>#REF!</f>
        <v>#REF!</v>
      </c>
      <c r="N4905" s="103" t="e">
        <f>IF(M4905=0,"",CHOOSE(M4905,"36","手入力箇所","手入力箇所","手入力箇所","手入力箇所","手入力箇所","手入力箇所","手入力箇所","手入力箇所","手入力箇所","手入力箇所"))</f>
        <v>#REF!</v>
      </c>
    </row>
    <row r="4906" spans="1:14" ht="24.6" thickBot="1" x14ac:dyDescent="0.25">
      <c r="A4906" s="28" t="s">
        <v>66</v>
      </c>
      <c r="B4906" s="18">
        <v>24</v>
      </c>
      <c r="C4906" s="18">
        <v>30</v>
      </c>
      <c r="D4906" s="18">
        <v>33</v>
      </c>
      <c r="E4906" s="18">
        <v>35</v>
      </c>
      <c r="F4906" s="18">
        <v>42</v>
      </c>
      <c r="G4906" s="18"/>
      <c r="H4906" s="18"/>
      <c r="I4906" s="18"/>
      <c r="J4906" s="62"/>
      <c r="K4906" s="69"/>
      <c r="L4906" s="108" t="s">
        <v>66</v>
      </c>
      <c r="M4906" s="103" t="e">
        <f>#REF!</f>
        <v>#REF!</v>
      </c>
      <c r="N4906" s="103" t="e">
        <f>IF(M4906=0,"",CHOOSE(M4906,"24","30","33","35","35","42","42","42","42","42","手入力箇所","手入力箇所","手入力箇所","手入力箇所","手入力箇所","手入力箇所","手入力箇所","手入力箇所","手入力箇所","手入力箇所"))</f>
        <v>#REF!</v>
      </c>
    </row>
    <row r="4907" spans="1:14" ht="36.6" thickBot="1" x14ac:dyDescent="0.25">
      <c r="A4907" s="28" t="s">
        <v>67</v>
      </c>
      <c r="B4907" s="18">
        <v>7</v>
      </c>
      <c r="C4907" s="18">
        <v>12</v>
      </c>
      <c r="D4907" s="18">
        <v>16</v>
      </c>
      <c r="E4907" s="18">
        <v>19</v>
      </c>
      <c r="F4907" s="18"/>
      <c r="G4907" s="18"/>
      <c r="H4907" s="18"/>
      <c r="I4907" s="18"/>
      <c r="J4907" s="62"/>
      <c r="K4907" s="69"/>
      <c r="L4907" s="108" t="s">
        <v>67</v>
      </c>
      <c r="M4907" s="103" t="e">
        <f>#REF!</f>
        <v>#REF!</v>
      </c>
      <c r="N4907" s="103" t="e">
        <f>IF(M4907=0,"",CHOOSE(M4907,"7","12","16","19","19","手入力箇所","手入力箇所","手入力箇所","手入力箇所","手入力箇所","手入力箇所","手入力箇所","手入力箇所","手入力箇所","手入力箇所"))</f>
        <v>#REF!</v>
      </c>
    </row>
    <row r="4908" spans="1:14" ht="24.6" thickBot="1" x14ac:dyDescent="0.25">
      <c r="A4908" s="28" t="s">
        <v>68</v>
      </c>
      <c r="B4908" s="18">
        <v>21</v>
      </c>
      <c r="C4908" s="18">
        <v>35</v>
      </c>
      <c r="D4908" s="18">
        <v>48</v>
      </c>
      <c r="E4908" s="18">
        <v>59</v>
      </c>
      <c r="F4908" s="18">
        <v>94</v>
      </c>
      <c r="G4908" s="18">
        <v>159</v>
      </c>
      <c r="H4908" s="18">
        <v>235</v>
      </c>
      <c r="I4908" s="18"/>
      <c r="J4908" s="62"/>
      <c r="K4908" s="69"/>
      <c r="L4908" s="108" t="s">
        <v>68</v>
      </c>
      <c r="M4908" s="103" t="e">
        <f>#REF!</f>
        <v>#REF!</v>
      </c>
      <c r="N4908" s="103" t="e">
        <f>IF(M4908=0,"",CHOOSE(M4908,"21","35","48","59","59","94","94","94","94","94","159","159","159","159","159","159","159","159","159","159","235","235","235","235","235","235","235","235","235","235","手入力箇所","手入力箇所","手入力箇所","手入力箇所","手入力箇所","手入力箇所","手入力箇所","手入力箇所","手入力箇所","手入力箇所"))</f>
        <v>#REF!</v>
      </c>
    </row>
    <row r="4909" spans="1:14" ht="36.6" thickBot="1" x14ac:dyDescent="0.25">
      <c r="A4909" s="28" t="s">
        <v>69</v>
      </c>
      <c r="B4909" s="18">
        <v>22</v>
      </c>
      <c r="C4909" s="18">
        <v>26</v>
      </c>
      <c r="D4909" s="18">
        <v>28</v>
      </c>
      <c r="E4909" s="18">
        <v>29</v>
      </c>
      <c r="F4909" s="18">
        <v>34</v>
      </c>
      <c r="G4909" s="18"/>
      <c r="H4909" s="18"/>
      <c r="I4909" s="18"/>
      <c r="J4909" s="62"/>
      <c r="K4909" s="69"/>
      <c r="L4909" s="108" t="s">
        <v>69</v>
      </c>
      <c r="M4909" s="103" t="e">
        <f>#REF!</f>
        <v>#REF!</v>
      </c>
      <c r="N4909" s="103" t="e">
        <f>IF(M4909=0,"",CHOOSE(M4909,"22","26","28","29","29","34","34","34","34","34","手入力箇所","手入力箇所","手入力箇所","手入力箇所","手入力箇所","手入力箇所","手入力箇所","手入力箇所","手入力箇所","手入力箇所"))</f>
        <v>#REF!</v>
      </c>
    </row>
    <row r="4910" spans="1:14" ht="13.8" thickBot="1" x14ac:dyDescent="0.25">
      <c r="A4910" s="27" t="s">
        <v>63</v>
      </c>
      <c r="B4910" s="18">
        <v>21</v>
      </c>
      <c r="C4910" s="18">
        <v>33</v>
      </c>
      <c r="D4910" s="18">
        <v>46</v>
      </c>
      <c r="E4910" s="18">
        <v>56</v>
      </c>
      <c r="F4910" s="18">
        <v>89</v>
      </c>
      <c r="G4910" s="18">
        <v>151</v>
      </c>
      <c r="H4910" s="18">
        <v>224</v>
      </c>
      <c r="I4910" s="18">
        <v>289</v>
      </c>
      <c r="J4910" s="18">
        <v>350</v>
      </c>
      <c r="K4910" s="69"/>
      <c r="L4910" s="107" t="s">
        <v>63</v>
      </c>
      <c r="M4910" s="103" t="e">
        <f>#REF!</f>
        <v>#REF!</v>
      </c>
      <c r="N4910" s="103" t="e">
        <f>IF(M4910=0,"",CHOOSE(M4910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911" spans="1:14" ht="24.6" thickBot="1" x14ac:dyDescent="0.25">
      <c r="A4911" s="34" t="s">
        <v>70</v>
      </c>
      <c r="B4911" s="35">
        <v>13</v>
      </c>
      <c r="C4911" s="35">
        <v>33</v>
      </c>
      <c r="D4911" s="35">
        <v>59</v>
      </c>
      <c r="E4911" s="35"/>
      <c r="F4911" s="35"/>
      <c r="G4911" s="35"/>
      <c r="H4911" s="35"/>
      <c r="I4911" s="35"/>
      <c r="J4911" s="36"/>
      <c r="K4911" s="67"/>
      <c r="L4911" s="108" t="s">
        <v>70</v>
      </c>
      <c r="M4911" s="103" t="e">
        <f>#REF!</f>
        <v>#REF!</v>
      </c>
      <c r="N4911" s="103" t="e">
        <f>IF(M4911=0,"",CHOOSE(M4911,"13","33","59","手入力箇所","手入力箇所","手入力箇所","手入力箇所","手入力箇所","手入力箇所","手入力箇所","手入力箇所","手入力箇所","手入力箇所"))</f>
        <v>#REF!</v>
      </c>
    </row>
    <row r="4912" spans="1:14" ht="13.8" thickBot="1" x14ac:dyDescent="0.25">
      <c r="A4912" s="37" t="s">
        <v>71</v>
      </c>
      <c r="B4912" s="17">
        <v>23</v>
      </c>
      <c r="C4912" s="17">
        <v>39</v>
      </c>
      <c r="D4912" s="17">
        <v>97</v>
      </c>
      <c r="E4912" s="17"/>
      <c r="F4912" s="17"/>
      <c r="G4912" s="17"/>
      <c r="H4912" s="17"/>
      <c r="I4912" s="17"/>
      <c r="J4912" s="64"/>
      <c r="K4912" s="70"/>
      <c r="L4912" s="109" t="s">
        <v>71</v>
      </c>
      <c r="M4912" s="103" t="e">
        <f>#REF!</f>
        <v>#REF!</v>
      </c>
      <c r="N4912" s="103" t="e">
        <f>IF(M4912=0,"",CHOOSE(M4912,"23","39","97","手入力箇所","手入力箇所","手入力箇所","手入力箇所","手入力箇所","手入力箇所","手入力箇所","手入力箇所","手入力箇所","手入力箇所"))</f>
        <v>#REF!</v>
      </c>
    </row>
    <row r="4913" spans="1:14" ht="13.8" thickBot="1" x14ac:dyDescent="0.25">
      <c r="A4913" s="29" t="s">
        <v>72</v>
      </c>
      <c r="B4913" s="18">
        <v>21</v>
      </c>
      <c r="C4913" s="18">
        <v>37</v>
      </c>
      <c r="D4913" s="18">
        <v>58</v>
      </c>
      <c r="E4913" s="18">
        <v>76</v>
      </c>
      <c r="F4913" s="18">
        <v>137</v>
      </c>
      <c r="G4913" s="18"/>
      <c r="H4913" s="18"/>
      <c r="I4913" s="18"/>
      <c r="J4913" s="62"/>
      <c r="K4913" s="69"/>
      <c r="L4913" s="109" t="s">
        <v>72</v>
      </c>
      <c r="M4913" s="103" t="e">
        <f>#REF!</f>
        <v>#REF!</v>
      </c>
      <c r="N4913" s="103" t="e">
        <f>IF(M4913=0,"",CHOOSE(M4913,"21","37","58","76","76","137","137","137","137","137","手入力箇所","手入力箇所","手入力箇所","手入力箇所","手入力箇所","手入力箇所","手入力箇所","手入力箇所","手入力箇所","手入力箇所"))</f>
        <v>#REF!</v>
      </c>
    </row>
    <row r="4914" spans="1:14" ht="13.8" thickBot="1" x14ac:dyDescent="0.25">
      <c r="A4914" s="29" t="s">
        <v>73</v>
      </c>
      <c r="B4914" s="18">
        <v>48</v>
      </c>
      <c r="C4914" s="18">
        <v>93</v>
      </c>
      <c r="D4914" s="18">
        <v>138</v>
      </c>
      <c r="E4914" s="18">
        <v>183</v>
      </c>
      <c r="F4914" s="18"/>
      <c r="G4914" s="18"/>
      <c r="H4914" s="18"/>
      <c r="I4914" s="18"/>
      <c r="J4914" s="62"/>
      <c r="K4914" s="69"/>
      <c r="L4914" s="109" t="s">
        <v>73</v>
      </c>
      <c r="M4914" s="103" t="e">
        <f>#REF!</f>
        <v>#REF!</v>
      </c>
      <c r="N4914" s="103" t="e">
        <f>IF(M4914=0,"",CHOOSE(M4914,"48","93","138","183","183","手入力箇所","手入力箇所","手入力箇所","手入力箇所","手入力箇所","手入力箇所","手入力箇所","手入力箇所","手入力箇所","手入力箇所"))</f>
        <v>#REF!</v>
      </c>
    </row>
    <row r="4915" spans="1:14" ht="37.200000000000003" thickBot="1" x14ac:dyDescent="0.25">
      <c r="A4915" s="30" t="s">
        <v>74</v>
      </c>
      <c r="B4915" s="18">
        <v>13</v>
      </c>
      <c r="C4915" s="18">
        <v>26</v>
      </c>
      <c r="D4915" s="18">
        <v>40</v>
      </c>
      <c r="E4915" s="18">
        <v>55</v>
      </c>
      <c r="F4915" s="18">
        <v>107</v>
      </c>
      <c r="G4915" s="18">
        <v>224</v>
      </c>
      <c r="H4915" s="18">
        <v>386</v>
      </c>
      <c r="I4915" s="18"/>
      <c r="J4915" s="62"/>
      <c r="K4915" s="69"/>
      <c r="L4915" s="110" t="s">
        <v>74</v>
      </c>
      <c r="M4915" s="103" t="e">
        <f>#REF!</f>
        <v>#REF!</v>
      </c>
      <c r="N4915" s="103" t="e">
        <f>IF(M4915=0,"",CHOOSE(M4915,"13","26","40","55","55","107","107","107","107","107","224","224","224","224","224","224","224","224","224","224","386","386","386","386","386","386","386","386","386","386","手入力箇所","手入力箇所","手入力箇所","手入力箇所","手入力箇所","手入力箇所","手入力箇所","手入力箇所","手入力箇所","手入力箇所"))</f>
        <v>#REF!</v>
      </c>
    </row>
    <row r="4916" spans="1:14" ht="13.8" thickBot="1" x14ac:dyDescent="0.25">
      <c r="A4916" s="29" t="s">
        <v>75</v>
      </c>
      <c r="B4916" s="18">
        <v>36</v>
      </c>
      <c r="C4916" s="18">
        <v>98</v>
      </c>
      <c r="D4916" s="18">
        <v>173</v>
      </c>
      <c r="E4916" s="18">
        <v>274</v>
      </c>
      <c r="F4916" s="18"/>
      <c r="G4916" s="18"/>
      <c r="H4916" s="18"/>
      <c r="I4916" s="18"/>
      <c r="J4916" s="62"/>
      <c r="K4916" s="69"/>
      <c r="L4916" s="109" t="s">
        <v>75</v>
      </c>
      <c r="M4916" s="103" t="e">
        <f>#REF!</f>
        <v>#REF!</v>
      </c>
      <c r="N4916" s="103" t="e">
        <f>IF(M4916=0,"",CHOOSE(M4916,"36","98","173","274","274","手入力箇所","手入力箇所","手入力箇所","手入力箇所","手入力箇所","手入力箇所","手入力箇所","手入力箇所","手入力箇所","手入力箇所"))</f>
        <v>#REF!</v>
      </c>
    </row>
    <row r="4917" spans="1:14" ht="37.200000000000003" thickBot="1" x14ac:dyDescent="0.25">
      <c r="A4917" s="30" t="s">
        <v>76</v>
      </c>
      <c r="B4917" s="18">
        <v>127</v>
      </c>
      <c r="C4917" s="18">
        <v>127</v>
      </c>
      <c r="D4917" s="18">
        <v>127</v>
      </c>
      <c r="E4917" s="18">
        <v>127</v>
      </c>
      <c r="F4917" s="18"/>
      <c r="G4917" s="18"/>
      <c r="H4917" s="18"/>
      <c r="I4917" s="18"/>
      <c r="J4917" s="62"/>
      <c r="K4917" s="69"/>
      <c r="L4917" s="110" t="s">
        <v>76</v>
      </c>
      <c r="M4917" s="103" t="e">
        <f>#REF!</f>
        <v>#REF!</v>
      </c>
      <c r="N4917" s="103" t="e">
        <f>IF(M4917=0,"",CHOOSE(M4917,"127","127","127","127","127","手入力箇所","手入力箇所","手入力箇所","手入力箇所","手入力箇所","手入力箇所","手入力箇所","手入力箇所","手入力箇所","手入力箇所"))</f>
        <v>#REF!</v>
      </c>
    </row>
    <row r="4918" spans="1:14" ht="27" thickBot="1" x14ac:dyDescent="0.25">
      <c r="A4918" s="31" t="s">
        <v>77</v>
      </c>
      <c r="B4918" s="18">
        <v>42</v>
      </c>
      <c r="C4918" s="18">
        <v>90</v>
      </c>
      <c r="D4918" s="18">
        <v>141</v>
      </c>
      <c r="E4918" s="18">
        <v>193</v>
      </c>
      <c r="F4918" s="62"/>
      <c r="G4918" s="62"/>
      <c r="H4918" s="62"/>
      <c r="I4918" s="62"/>
      <c r="J4918" s="62"/>
      <c r="K4918" s="69"/>
      <c r="L4918" s="111" t="s">
        <v>77</v>
      </c>
      <c r="M4918" s="103" t="e">
        <f>#REF!</f>
        <v>#REF!</v>
      </c>
      <c r="N4918" s="103" t="e">
        <f>IF(M4918=0,"",CHOOSE(M4918,"42","90","141","193","1936","手入力箇所","手入力箇所","手入力箇所","手入力箇所","手入力箇所","手入力箇所","手入力箇所","手入力箇所","手入力箇所","手入力箇所"))</f>
        <v>#REF!</v>
      </c>
    </row>
    <row r="4919" spans="1:14" ht="40.200000000000003" thickBot="1" x14ac:dyDescent="0.25">
      <c r="A4919" s="31" t="s">
        <v>78</v>
      </c>
      <c r="B4919" s="18">
        <v>24</v>
      </c>
      <c r="C4919" s="18">
        <v>43</v>
      </c>
      <c r="D4919" s="18">
        <v>61</v>
      </c>
      <c r="E4919" s="18">
        <v>76</v>
      </c>
      <c r="F4919" s="62"/>
      <c r="G4919" s="62"/>
      <c r="H4919" s="62"/>
      <c r="I4919" s="62"/>
      <c r="J4919" s="62"/>
      <c r="K4919" s="69"/>
      <c r="L4919" s="111" t="s">
        <v>78</v>
      </c>
      <c r="M4919" s="103" t="e">
        <f>#REF!</f>
        <v>#REF!</v>
      </c>
      <c r="N4919" s="103" t="e">
        <f>IF(M4919=0,"",CHOOSE(M4919,"24","43","61","76","76","手入力箇所","手入力箇所","手入力箇所","手入力箇所","手入力箇所","手入力箇所","手入力箇所","手入力箇所","手入力箇所","手入力箇所"))</f>
        <v>#REF!</v>
      </c>
    </row>
    <row r="4920" spans="1:14" ht="27" thickBot="1" x14ac:dyDescent="0.25">
      <c r="A4920" s="31" t="s">
        <v>79</v>
      </c>
      <c r="B4920" s="18">
        <v>54</v>
      </c>
      <c r="C4920" s="18">
        <v>77</v>
      </c>
      <c r="D4920" s="18">
        <v>94</v>
      </c>
      <c r="E4920" s="18">
        <v>107</v>
      </c>
      <c r="F4920" s="62"/>
      <c r="G4920" s="62"/>
      <c r="H4920" s="62"/>
      <c r="I4920" s="62"/>
      <c r="J4920" s="62"/>
      <c r="K4920" s="69"/>
      <c r="L4920" s="111" t="s">
        <v>79</v>
      </c>
      <c r="M4920" s="103" t="e">
        <f>#REF!</f>
        <v>#REF!</v>
      </c>
      <c r="N4920" s="103" t="e">
        <f>IF(M4920=0,"",CHOOSE(M4920,"54","77","94","107","107","手入力箇所","手入力箇所","手入力箇所","手入力箇所","手入力箇所","手入力箇所","手入力箇所","手入力箇所","手入力箇所","手入力箇所"))</f>
        <v>#REF!</v>
      </c>
    </row>
    <row r="4921" spans="1:14" ht="40.200000000000003" thickBot="1" x14ac:dyDescent="0.25">
      <c r="A4921" s="31" t="s">
        <v>80</v>
      </c>
      <c r="B4921" s="18">
        <v>49</v>
      </c>
      <c r="C4921" s="18">
        <v>53</v>
      </c>
      <c r="D4921" s="18">
        <v>55</v>
      </c>
      <c r="E4921" s="18">
        <v>56</v>
      </c>
      <c r="F4921" s="62"/>
      <c r="G4921" s="62"/>
      <c r="H4921" s="62"/>
      <c r="I4921" s="62"/>
      <c r="J4921" s="62"/>
      <c r="K4921" s="69"/>
      <c r="L4921" s="111" t="s">
        <v>80</v>
      </c>
      <c r="M4921" s="103" t="e">
        <f>#REF!</f>
        <v>#REF!</v>
      </c>
      <c r="N4921" s="103" t="e">
        <f>IF(M4921=0,"",CHOOSE(M4921,"49","53","55","56","56","手入力箇所","手入力箇所","手入力箇所","手入力箇所","手入力箇所","手入力箇所","手入力箇所","手入力箇所","手入力箇所","手入力箇所"))</f>
        <v>#REF!</v>
      </c>
    </row>
    <row r="4922" spans="1:14" ht="40.200000000000003" thickBot="1" x14ac:dyDescent="0.25">
      <c r="A4922" s="38" t="s">
        <v>81</v>
      </c>
      <c r="B4922" s="35">
        <v>232</v>
      </c>
      <c r="C4922" s="35">
        <v>232</v>
      </c>
      <c r="D4922" s="36"/>
      <c r="E4922" s="36"/>
      <c r="F4922" s="36"/>
      <c r="G4922" s="36"/>
      <c r="H4922" s="36"/>
      <c r="I4922" s="36"/>
      <c r="J4922" s="36"/>
      <c r="K4922" s="67"/>
      <c r="L4922" s="111" t="s">
        <v>81</v>
      </c>
      <c r="M4922" s="103" t="e">
        <f>#REF!</f>
        <v>#REF!</v>
      </c>
      <c r="N4922" s="103" t="e">
        <f>IF(M4922=0,"",CHOOSE(M4922,"232","232","手入力箇所","手入力箇所","手入力箇所","手入力箇所","手入力箇所","手入力箇所","手入力箇所","手入力箇所","手入力箇所","手入力箇所"))</f>
        <v>#REF!</v>
      </c>
    </row>
    <row r="4923" spans="1:14" ht="13.8" thickBot="1" x14ac:dyDescent="0.25">
      <c r="A4923" s="39" t="s">
        <v>82</v>
      </c>
      <c r="B4923" s="17">
        <v>6</v>
      </c>
      <c r="C4923" s="17">
        <v>9</v>
      </c>
      <c r="D4923" s="17">
        <v>11</v>
      </c>
      <c r="E4923" s="17">
        <v>13</v>
      </c>
      <c r="F4923" s="17">
        <v>18</v>
      </c>
      <c r="G4923" s="17">
        <v>26</v>
      </c>
      <c r="H4923" s="17">
        <v>35</v>
      </c>
      <c r="I4923" s="17">
        <v>43</v>
      </c>
      <c r="J4923" s="17">
        <v>49</v>
      </c>
      <c r="K4923" s="70"/>
      <c r="L4923" s="111" t="s">
        <v>82</v>
      </c>
      <c r="M4923" s="103" t="e">
        <f>#REF!</f>
        <v>#REF!</v>
      </c>
      <c r="N4923" s="103" t="e">
        <f>IF(M4923=0,"",CHOOSE(M4923,"6","9","11","13","13","18","18","18","18","18","26","26","26","26","26","26","26","26","26","26","35","35","35","35","35","35","35","35","35","35","43","43","43","43","43","43","43","43","43","43","49","49","49","49","49","49","49","49","49","49","手入力箇所","手入力箇所","手入力箇所","手入力箇所","手入力箇所","手入力箇所","手入力箇所","手入力箇所","手入力箇所","手入力箇所"))</f>
        <v>#REF!</v>
      </c>
    </row>
    <row r="4924" spans="1:14" ht="13.8" thickBot="1" x14ac:dyDescent="0.25">
      <c r="A4924" s="31" t="s">
        <v>83</v>
      </c>
      <c r="B4924" s="18">
        <v>6</v>
      </c>
      <c r="C4924" s="18">
        <v>10</v>
      </c>
      <c r="D4924" s="18">
        <v>14</v>
      </c>
      <c r="E4924" s="18">
        <v>17</v>
      </c>
      <c r="F4924" s="18">
        <v>29</v>
      </c>
      <c r="G4924" s="18">
        <v>50</v>
      </c>
      <c r="H4924" s="18">
        <v>76</v>
      </c>
      <c r="I4924" s="18">
        <v>100</v>
      </c>
      <c r="J4924" s="18">
        <v>123</v>
      </c>
      <c r="K4924" s="69"/>
      <c r="L4924" s="111" t="s">
        <v>83</v>
      </c>
      <c r="M4924" s="103" t="e">
        <f>#REF!</f>
        <v>#REF!</v>
      </c>
      <c r="N4924" s="103" t="e">
        <f>IF(M4924=0,"",CHOOSE(M4924,"6","10","14","17","17","29","29","29","29","29","50","50","50","50","50","50","50","50","50","50","76","76","76","76","76","76","76","76","76","76","100","100","100","100","100","100","100","100","100","100","123","123","123","123","123","123","123","123","123","123","手入力箇所","手入力箇所","手入力箇所","手入力箇所","手入力箇所","手入力箇所","手入力箇所","手入力箇所","手入力箇所"))</f>
        <v>#REF!</v>
      </c>
    </row>
    <row r="4925" spans="1:14" ht="27" thickBot="1" x14ac:dyDescent="0.25">
      <c r="A4925" s="32" t="s">
        <v>84</v>
      </c>
      <c r="B4925" s="20">
        <v>9</v>
      </c>
      <c r="C4925" s="20">
        <v>15</v>
      </c>
      <c r="D4925" s="20">
        <v>20</v>
      </c>
      <c r="E4925" s="20">
        <v>24</v>
      </c>
      <c r="F4925" s="20">
        <v>39</v>
      </c>
      <c r="G4925" s="20">
        <v>65</v>
      </c>
      <c r="H4925" s="63"/>
      <c r="I4925" s="63"/>
      <c r="J4925" s="63"/>
      <c r="K4925" s="106"/>
      <c r="L4925" s="111" t="s">
        <v>84</v>
      </c>
      <c r="M4925" s="103" t="e">
        <f>#REF!</f>
        <v>#REF!</v>
      </c>
      <c r="N4925" s="103" t="e">
        <f>IF(M4925=0,"",CHOOSE(M4925,"9","15","20","24","24","39","39","39","39","39","65","65","65","65","65","65","65","65","65","65","手入力箇所","手入力箇所","手入力箇所","手入力箇所","手入力箇所","手入力箇所","手入力箇所","手入力箇所","手入力箇所","手入力箇所"))</f>
        <v>#REF!</v>
      </c>
    </row>
    <row r="4928" spans="1:14" ht="13.8" thickBot="1" x14ac:dyDescent="0.25"/>
    <row r="4929" spans="1:14" ht="13.8" thickBot="1" x14ac:dyDescent="0.25">
      <c r="A4929" s="688" t="e">
        <f>#REF!</f>
        <v>#REF!</v>
      </c>
      <c r="B4929" s="688"/>
      <c r="C4929" s="688"/>
      <c r="D4929" s="689" t="s">
        <v>192</v>
      </c>
      <c r="E4929" s="689"/>
      <c r="F4929" s="689"/>
      <c r="G4929" s="689"/>
      <c r="H4929" s="689"/>
      <c r="I4929" s="689"/>
      <c r="J4929" s="689"/>
      <c r="K4929" s="689"/>
      <c r="L4929" s="689"/>
      <c r="M4929" s="689"/>
      <c r="N4929" s="689"/>
    </row>
    <row r="4930" spans="1:14" ht="13.8" thickBot="1" x14ac:dyDescent="0.25">
      <c r="A4930" s="65"/>
      <c r="B4930" s="33">
        <v>1</v>
      </c>
      <c r="C4930" s="24">
        <v>2</v>
      </c>
      <c r="D4930" s="24">
        <v>3</v>
      </c>
      <c r="E4930" s="24" t="s">
        <v>58</v>
      </c>
      <c r="F4930" s="24" t="s">
        <v>59</v>
      </c>
      <c r="G4930" s="24" t="s">
        <v>60</v>
      </c>
      <c r="H4930" s="24" t="s">
        <v>61</v>
      </c>
      <c r="I4930" s="24" t="s">
        <v>62</v>
      </c>
      <c r="J4930" s="24" t="s">
        <v>194</v>
      </c>
      <c r="K4930" s="25" t="s">
        <v>85</v>
      </c>
      <c r="L4930" s="105" t="s">
        <v>189</v>
      </c>
      <c r="M4930" s="105" t="s">
        <v>188</v>
      </c>
      <c r="N4930" s="105" t="s">
        <v>51</v>
      </c>
    </row>
    <row r="4931" spans="1:14" ht="13.8" thickBot="1" x14ac:dyDescent="0.25">
      <c r="A4931" s="26" t="s">
        <v>56</v>
      </c>
      <c r="B4931" s="22">
        <v>5</v>
      </c>
      <c r="C4931" s="22">
        <v>7</v>
      </c>
      <c r="D4931" s="22">
        <v>8</v>
      </c>
      <c r="E4931" s="22">
        <v>8</v>
      </c>
      <c r="F4931" s="22">
        <v>10</v>
      </c>
      <c r="G4931" s="22">
        <v>13</v>
      </c>
      <c r="H4931" s="22">
        <v>16</v>
      </c>
      <c r="I4931" s="22"/>
      <c r="J4931" s="23"/>
      <c r="K4931" s="1"/>
      <c r="L4931" s="26" t="s">
        <v>56</v>
      </c>
      <c r="M4931" s="104" t="e">
        <f>#REF!</f>
        <v>#REF!</v>
      </c>
      <c r="N4931" s="112" t="e">
        <f>IF(M4931=0,"",CHOOSE(M4931,"5","7","8","8","8","10","10","10","10","10","13","13","13","13","13","13","13","13","13","13","16","16","16","16","16","16","16","16","16","16","16","手入力箇所","手入力箇所","手入力箇所","手入力箇所","手入力箇所","手入力箇所","手入力箇所","手入力箇所","手入力箇所","手入力箇所"))</f>
        <v>#REF!</v>
      </c>
    </row>
    <row r="4932" spans="1:14" ht="13.8" thickBot="1" x14ac:dyDescent="0.25">
      <c r="A4932" s="27" t="s">
        <v>57</v>
      </c>
      <c r="B4932" s="18">
        <v>5</v>
      </c>
      <c r="C4932" s="18">
        <v>7</v>
      </c>
      <c r="D4932" s="18">
        <v>8</v>
      </c>
      <c r="E4932" s="18">
        <v>9</v>
      </c>
      <c r="F4932" s="18">
        <v>12</v>
      </c>
      <c r="G4932" s="18">
        <v>16</v>
      </c>
      <c r="H4932" s="18"/>
      <c r="I4932" s="18"/>
      <c r="J4932" s="62"/>
      <c r="K4932" s="19"/>
      <c r="L4932" s="27" t="s">
        <v>57</v>
      </c>
      <c r="M4932" s="104" t="e">
        <f>#REF!</f>
        <v>#REF!</v>
      </c>
      <c r="N4932" s="113" t="e">
        <f>IF(M4932=0,"",CHOOSE(M4932,"5","7","8","9","9","12","12","12","12","12","16","16","16","16","16","16","16","16","16","16","手入力箇所","手入力箇所","手入力箇所","手入力箇所","手入力箇所","手入力箇所","手入力箇所","手入力箇所","手入力箇所","手入力箇所"))</f>
        <v>#REF!</v>
      </c>
    </row>
    <row r="4933" spans="1:14" ht="48.6" thickBot="1" x14ac:dyDescent="0.25">
      <c r="A4933" s="28" t="s">
        <v>64</v>
      </c>
      <c r="B4933" s="18">
        <v>6</v>
      </c>
      <c r="C4933" s="18"/>
      <c r="D4933" s="18"/>
      <c r="E4933" s="18"/>
      <c r="F4933" s="18"/>
      <c r="G4933" s="18"/>
      <c r="H4933" s="18"/>
      <c r="I4933" s="18"/>
      <c r="J4933" s="62"/>
      <c r="K4933" s="19"/>
      <c r="L4933" s="28" t="s">
        <v>64</v>
      </c>
      <c r="M4933" s="104" t="e">
        <f>#REF!</f>
        <v>#REF!</v>
      </c>
      <c r="N4933" s="113" t="e">
        <f>IF(M4933=0,"",CHOOSE(M4933,"6","手入力箇所","手入力箇所","手入力箇所","手入力箇所","手入力箇所","手入力箇所","手入力箇所","手入力箇所","手入力箇所","手入力箇所","",""))</f>
        <v>#REF!</v>
      </c>
    </row>
    <row r="4934" spans="1:14" ht="48.6" thickBot="1" x14ac:dyDescent="0.25">
      <c r="A4934" s="28" t="s">
        <v>65</v>
      </c>
      <c r="B4934" s="18">
        <v>6</v>
      </c>
      <c r="C4934" s="18"/>
      <c r="D4934" s="18"/>
      <c r="E4934" s="18"/>
      <c r="F4934" s="18"/>
      <c r="G4934" s="18"/>
      <c r="H4934" s="18"/>
      <c r="I4934" s="18"/>
      <c r="J4934" s="62"/>
      <c r="K4934" s="19"/>
      <c r="L4934" s="28" t="s">
        <v>65</v>
      </c>
      <c r="M4934" s="104" t="e">
        <f>#REF!</f>
        <v>#REF!</v>
      </c>
      <c r="N4934" s="113" t="e">
        <f>IF(M4934=0,"",CHOOSE(M4934,"6","手入力箇所","手入力箇所","手入力箇所","手入力箇所","手入力箇所","手入力箇所","手入力箇所","手入力箇所","手入力箇所","手入力箇所","",""))</f>
        <v>#REF!</v>
      </c>
    </row>
    <row r="4935" spans="1:14" ht="24.6" thickBot="1" x14ac:dyDescent="0.25">
      <c r="A4935" s="28" t="s">
        <v>66</v>
      </c>
      <c r="B4935" s="18">
        <v>5</v>
      </c>
      <c r="C4935" s="18">
        <v>7</v>
      </c>
      <c r="D4935" s="18">
        <v>8</v>
      </c>
      <c r="E4935" s="18">
        <v>9</v>
      </c>
      <c r="F4935" s="18">
        <v>12</v>
      </c>
      <c r="G4935" s="18"/>
      <c r="H4935" s="18"/>
      <c r="I4935" s="18"/>
      <c r="J4935" s="62"/>
      <c r="K4935" s="19"/>
      <c r="L4935" s="28" t="s">
        <v>66</v>
      </c>
      <c r="M4935" s="104" t="e">
        <f>#REF!</f>
        <v>#REF!</v>
      </c>
      <c r="N4935" s="113" t="e">
        <f>IF(M4935=0,"",CHOOSE(M4935,"5","7","8","9","9","12","12","12","12","12","手入力箇所","手入力箇所","手入力箇所","手入力箇所","手入力箇所","手入力箇所","手入力箇所","手入力箇所","手入力箇所","手入力箇所"))</f>
        <v>#REF!</v>
      </c>
    </row>
    <row r="4936" spans="1:14" ht="36.6" thickBot="1" x14ac:dyDescent="0.25">
      <c r="A4936" s="28" t="s">
        <v>67</v>
      </c>
      <c r="B4936" s="18">
        <v>4</v>
      </c>
      <c r="C4936" s="18">
        <v>5</v>
      </c>
      <c r="D4936" s="18">
        <v>5</v>
      </c>
      <c r="E4936" s="18">
        <v>6</v>
      </c>
      <c r="F4936" s="18"/>
      <c r="G4936" s="18"/>
      <c r="H4936" s="18"/>
      <c r="I4936" s="18"/>
      <c r="J4936" s="62"/>
      <c r="K4936" s="19"/>
      <c r="L4936" s="28" t="s">
        <v>67</v>
      </c>
      <c r="M4936" s="104" t="e">
        <f>#REF!</f>
        <v>#REF!</v>
      </c>
      <c r="N4936" s="113" t="e">
        <f>IF(M4936=0,"",CHOOSE(M4936,"4","5","5","6","6","手入力箇所","手入力箇所","手入力箇所","手入力箇所","手入力箇所","手入力箇所","手入力箇所","手入力箇所","手入力箇所","手入力箇所"))</f>
        <v>#REF!</v>
      </c>
    </row>
    <row r="4937" spans="1:14" ht="24.6" thickBot="1" x14ac:dyDescent="0.25">
      <c r="A4937" s="28" t="s">
        <v>68</v>
      </c>
      <c r="B4937" s="18">
        <v>12</v>
      </c>
      <c r="C4937" s="18">
        <v>12</v>
      </c>
      <c r="D4937" s="18">
        <v>12</v>
      </c>
      <c r="E4937" s="18">
        <v>12</v>
      </c>
      <c r="F4937" s="18">
        <v>12</v>
      </c>
      <c r="G4937" s="18">
        <v>12</v>
      </c>
      <c r="H4937" s="18">
        <v>12</v>
      </c>
      <c r="I4937" s="18"/>
      <c r="J4937" s="62"/>
      <c r="K4937" s="19"/>
      <c r="L4937" s="28" t="s">
        <v>68</v>
      </c>
      <c r="M4937" s="104" t="e">
        <f>#REF!</f>
        <v>#REF!</v>
      </c>
      <c r="N4937" s="113" t="e">
        <f>IF(M4937=0,"",CHOOSE(M4937,"12","12","12","12","12","12","12","12","12","12","12","12","12","12","12","12","12","12","12","12","12","12","12","12","12","12","12","12","12","12","手入力箇所","手入力箇所","手入力箇所","手入力箇所","手入力箇所","手入力箇所","手入力箇所","手入力箇所","手入力箇所","手入力箇所"))</f>
        <v>#REF!</v>
      </c>
    </row>
    <row r="4938" spans="1:14" ht="36.6" thickBot="1" x14ac:dyDescent="0.25">
      <c r="A4938" s="28" t="s">
        <v>69</v>
      </c>
      <c r="B4938" s="18">
        <v>7</v>
      </c>
      <c r="C4938" s="18">
        <v>7</v>
      </c>
      <c r="D4938" s="18">
        <v>7</v>
      </c>
      <c r="E4938" s="18">
        <v>7</v>
      </c>
      <c r="F4938" s="18">
        <v>7</v>
      </c>
      <c r="G4938" s="18"/>
      <c r="H4938" s="18"/>
      <c r="I4938" s="18"/>
      <c r="J4938" s="62"/>
      <c r="K4938" s="19"/>
      <c r="L4938" s="28" t="s">
        <v>69</v>
      </c>
      <c r="M4938" s="104" t="e">
        <f>#REF!</f>
        <v>#REF!</v>
      </c>
      <c r="N4938" s="113" t="e">
        <f>IF(M4938=0,"",CHOOSE(M4938,"7","7","7","7","7","7","7","7","7","7","手入力箇所","手入力箇所","手入力箇所","手入力箇所","手入力箇所","手入力箇所","手入力箇所","手入力箇所","手入力箇所","手入力箇所"))</f>
        <v>#REF!</v>
      </c>
    </row>
    <row r="4939" spans="1:14" ht="13.8" thickBot="1" x14ac:dyDescent="0.25">
      <c r="A4939" s="27" t="s">
        <v>63</v>
      </c>
      <c r="B4939" s="18">
        <v>4</v>
      </c>
      <c r="C4939" s="18">
        <v>5</v>
      </c>
      <c r="D4939" s="18">
        <v>7</v>
      </c>
      <c r="E4939" s="18">
        <v>8</v>
      </c>
      <c r="F4939" s="18">
        <v>11</v>
      </c>
      <c r="G4939" s="18">
        <v>16</v>
      </c>
      <c r="H4939" s="18">
        <v>22</v>
      </c>
      <c r="I4939" s="18">
        <v>26</v>
      </c>
      <c r="J4939" s="18">
        <v>31</v>
      </c>
      <c r="K4939" s="19"/>
      <c r="L4939" s="27" t="s">
        <v>63</v>
      </c>
      <c r="M4939" s="104" t="e">
        <f>#REF!</f>
        <v>#REF!</v>
      </c>
      <c r="N4939" s="113" t="e">
        <f>IF(M4939=0,"",CHOOSE(M4939,"4","5","7","8","8","11","11","11","11","11","16","16","16","16","16","16","16","16","16","16","22","22","22","22","22","22","22","22","22","22","26","26","26","26","26","26","26","26","26","26","31","31","31","31","31","31","31","31","31","31","31","手入力箇所","手入力箇所","手入力箇所","手入力箇所","手入力箇所","手入力箇所","手入力箇所","手入力箇所","手入力箇所","手入力箇所"))</f>
        <v>#REF!</v>
      </c>
    </row>
    <row r="4940" spans="1:14" ht="24.6" thickBot="1" x14ac:dyDescent="0.25">
      <c r="A4940" s="28" t="s">
        <v>70</v>
      </c>
      <c r="B4940" s="18">
        <v>5</v>
      </c>
      <c r="C4940" s="18">
        <v>6</v>
      </c>
      <c r="D4940" s="18">
        <v>7</v>
      </c>
      <c r="E4940" s="18"/>
      <c r="F4940" s="18"/>
      <c r="G4940" s="18"/>
      <c r="H4940" s="18"/>
      <c r="I4940" s="18"/>
      <c r="J4940" s="62"/>
      <c r="K4940" s="19"/>
      <c r="L4940" s="28" t="s">
        <v>70</v>
      </c>
      <c r="M4940" s="104" t="e">
        <f>#REF!</f>
        <v>#REF!</v>
      </c>
      <c r="N4940" s="113" t="e">
        <f>IF(M4940=0,"",CHOOSE(M4940,"5","6","7","手入力箇所","手入力箇所","手入力箇所","手入力箇所","手入力箇所","手入力箇所","手入力箇所","手入力箇所","手入力箇所","手入力箇所"))</f>
        <v>#REF!</v>
      </c>
    </row>
    <row r="4941" spans="1:14" ht="13.8" thickBot="1" x14ac:dyDescent="0.25">
      <c r="A4941" s="29" t="s">
        <v>71</v>
      </c>
      <c r="B4941" s="18">
        <v>3</v>
      </c>
      <c r="C4941" s="18">
        <v>6</v>
      </c>
      <c r="D4941" s="18">
        <v>19</v>
      </c>
      <c r="E4941" s="18"/>
      <c r="F4941" s="18"/>
      <c r="G4941" s="18"/>
      <c r="H4941" s="18"/>
      <c r="I4941" s="18"/>
      <c r="J4941" s="62"/>
      <c r="K4941" s="19"/>
      <c r="L4941" s="29" t="s">
        <v>71</v>
      </c>
      <c r="M4941" s="104" t="e">
        <f>#REF!</f>
        <v>#REF!</v>
      </c>
      <c r="N4941" s="113" t="e">
        <f>IF(M4941=0,"",CHOOSE(M4941,"3","6","19","手入力箇所","手入力箇所","手入力箇所","手入力箇所","手入力箇所","手入力箇所","手入力箇所","手入力箇所","手入力箇所","手入力箇所"))</f>
        <v>#REF!</v>
      </c>
    </row>
    <row r="4942" spans="1:14" ht="13.8" thickBot="1" x14ac:dyDescent="0.25">
      <c r="A4942" s="29" t="s">
        <v>72</v>
      </c>
      <c r="B4942" s="18">
        <v>1</v>
      </c>
      <c r="C4942" s="18">
        <v>3</v>
      </c>
      <c r="D4942" s="18">
        <v>5</v>
      </c>
      <c r="E4942" s="18">
        <v>9</v>
      </c>
      <c r="F4942" s="18">
        <v>26</v>
      </c>
      <c r="G4942" s="18"/>
      <c r="H4942" s="18"/>
      <c r="I4942" s="18"/>
      <c r="J4942" s="62"/>
      <c r="K4942" s="19"/>
      <c r="L4942" s="29" t="s">
        <v>72</v>
      </c>
      <c r="M4942" s="104" t="e">
        <f>#REF!</f>
        <v>#REF!</v>
      </c>
      <c r="N4942" s="113" t="e">
        <f>IF(M4942=0,"",CHOOSE(M4942,"1","3","5","9","9","26","26","26","26","26","手入力箇所","手入力箇所","手入力箇所","手入力箇所","手入力箇所","手入力箇所","手入力箇所","手入力箇所","手入力箇所","手入力箇所"))</f>
        <v>#REF!</v>
      </c>
    </row>
    <row r="4943" spans="1:14" ht="13.8" thickBot="1" x14ac:dyDescent="0.25">
      <c r="A4943" s="29" t="s">
        <v>73</v>
      </c>
      <c r="B4943" s="18">
        <v>4</v>
      </c>
      <c r="C4943" s="18">
        <v>11</v>
      </c>
      <c r="D4943" s="18">
        <v>20</v>
      </c>
      <c r="E4943" s="18">
        <v>33</v>
      </c>
      <c r="F4943" s="18"/>
      <c r="G4943" s="18"/>
      <c r="H4943" s="18"/>
      <c r="I4943" s="18"/>
      <c r="J4943" s="62"/>
      <c r="K4943" s="19"/>
      <c r="L4943" s="29" t="s">
        <v>73</v>
      </c>
      <c r="M4943" s="104" t="e">
        <f>#REF!</f>
        <v>#REF!</v>
      </c>
      <c r="N4943" s="113" t="e">
        <f>IF(M4943=0,"",CHOOSE(M4943,"4","11","20","33","33","手入力箇所","手入力箇所","手入力箇所","手入力箇所","手入力箇所","手入力箇所","手入力箇所","手入力箇所","手入力箇所","手入力箇所"))</f>
        <v>#REF!</v>
      </c>
    </row>
    <row r="4944" spans="1:14" ht="37.200000000000003" thickBot="1" x14ac:dyDescent="0.25">
      <c r="A4944" s="30" t="s">
        <v>74</v>
      </c>
      <c r="B4944" s="18">
        <v>4</v>
      </c>
      <c r="C4944" s="18">
        <v>6</v>
      </c>
      <c r="D4944" s="18">
        <v>8</v>
      </c>
      <c r="E4944" s="18">
        <v>10</v>
      </c>
      <c r="F4944" s="18">
        <v>15</v>
      </c>
      <c r="G4944" s="18">
        <v>23</v>
      </c>
      <c r="H4944" s="18">
        <v>33</v>
      </c>
      <c r="I4944" s="18"/>
      <c r="J4944" s="62"/>
      <c r="K4944" s="19"/>
      <c r="L4944" s="30" t="s">
        <v>74</v>
      </c>
      <c r="M4944" s="104" t="e">
        <f>#REF!</f>
        <v>#REF!</v>
      </c>
      <c r="N4944" s="113" t="e">
        <f>IF(M4944=0,"",CHOOSE(M4944,"4","6","8","10","10","15","15","15","15","15","23","23","23","23","23","23","23","23","23","23","33","33","33","33","33","33","33","33","33","33","手入力箇所","手入力箇所","手入力箇所","手入力箇所","手入力箇所","手入力箇所","手入力箇所","手入力箇所","手入力箇所","手入力箇所"))</f>
        <v>#REF!</v>
      </c>
    </row>
    <row r="4945" spans="1:14" ht="13.8" thickBot="1" x14ac:dyDescent="0.25">
      <c r="A4945" s="29" t="s">
        <v>75</v>
      </c>
      <c r="B4945" s="18">
        <v>6</v>
      </c>
      <c r="C4945" s="18">
        <v>14</v>
      </c>
      <c r="D4945" s="18">
        <v>25</v>
      </c>
      <c r="E4945" s="18">
        <v>39</v>
      </c>
      <c r="F4945" s="18"/>
      <c r="G4945" s="18"/>
      <c r="H4945" s="18"/>
      <c r="I4945" s="18"/>
      <c r="J4945" s="62"/>
      <c r="K4945" s="19"/>
      <c r="L4945" s="29" t="s">
        <v>75</v>
      </c>
      <c r="M4945" s="104" t="e">
        <f>#REF!</f>
        <v>#REF!</v>
      </c>
      <c r="N4945" s="113" t="e">
        <f>IF(M4945=0,"",CHOOSE(M4945,"6","14","25","39","39","手入力箇所","手入力箇所","手入力箇所","手入力箇所","手入力箇所","手入力箇所","手入力箇所","手入力箇所","手入力箇所","手入力箇所"))</f>
        <v>#REF!</v>
      </c>
    </row>
    <row r="4946" spans="1:14" ht="37.200000000000003" thickBot="1" x14ac:dyDescent="0.25">
      <c r="A4946" s="30" t="s">
        <v>76</v>
      </c>
      <c r="B4946" s="18">
        <v>2</v>
      </c>
      <c r="C4946" s="18">
        <v>3</v>
      </c>
      <c r="D4946" s="18">
        <v>6</v>
      </c>
      <c r="E4946" s="18">
        <v>9</v>
      </c>
      <c r="F4946" s="18"/>
      <c r="G4946" s="18"/>
      <c r="H4946" s="18"/>
      <c r="I4946" s="18"/>
      <c r="J4946" s="62"/>
      <c r="K4946" s="19"/>
      <c r="L4946" s="30" t="s">
        <v>76</v>
      </c>
      <c r="M4946" s="104" t="e">
        <f>#REF!</f>
        <v>#REF!</v>
      </c>
      <c r="N4946" s="113" t="e">
        <f>IF(M4946=0,"",CHOOSE(M4946,"2","3","6","9","9","手入力箇所","手入力箇所","手入力箇所","手入力箇所","手入力箇所","手入力箇所","手入力箇所","手入力箇所","手入力箇所","手入力箇所"))</f>
        <v>#REF!</v>
      </c>
    </row>
    <row r="4947" spans="1:14" ht="27" thickBot="1" x14ac:dyDescent="0.25">
      <c r="A4947" s="31" t="s">
        <v>77</v>
      </c>
      <c r="B4947" s="18">
        <v>12</v>
      </c>
      <c r="C4947" s="18">
        <v>18</v>
      </c>
      <c r="D4947" s="18">
        <v>22</v>
      </c>
      <c r="E4947" s="18">
        <v>26</v>
      </c>
      <c r="F4947" s="62"/>
      <c r="G4947" s="62"/>
      <c r="H4947" s="62"/>
      <c r="I4947" s="62"/>
      <c r="J4947" s="62"/>
      <c r="K4947" s="19"/>
      <c r="L4947" s="31" t="s">
        <v>77</v>
      </c>
      <c r="M4947" s="104" t="e">
        <f>#REF!</f>
        <v>#REF!</v>
      </c>
      <c r="N4947" s="113" t="e">
        <f>IF(M4947=0,"",CHOOSE(M4947,"12","18","22","26","26","手入力箇所","手入力箇所","手入力箇所","手入力箇所","手入力箇所","手入力箇所","手入力箇所","手入力箇所","手入力箇所","手入力箇所"))</f>
        <v>#REF!</v>
      </c>
    </row>
    <row r="4948" spans="1:14" ht="40.200000000000003" thickBot="1" x14ac:dyDescent="0.25">
      <c r="A4948" s="31" t="s">
        <v>78</v>
      </c>
      <c r="B4948" s="18">
        <v>5</v>
      </c>
      <c r="C4948" s="18">
        <v>8</v>
      </c>
      <c r="D4948" s="18">
        <v>11</v>
      </c>
      <c r="E4948" s="18">
        <v>14</v>
      </c>
      <c r="F4948" s="62"/>
      <c r="G4948" s="62"/>
      <c r="H4948" s="62"/>
      <c r="I4948" s="62"/>
      <c r="J4948" s="62"/>
      <c r="K4948" s="19"/>
      <c r="L4948" s="31" t="s">
        <v>78</v>
      </c>
      <c r="M4948" s="104" t="e">
        <f>#REF!</f>
        <v>#REF!</v>
      </c>
      <c r="N4948" s="113" t="e">
        <f>IF(M4948=0,"",CHOOSE(M4948,"5","8","11","14","14","手入力箇所","手入力箇所","手入力箇所","手入力箇所","手入力箇所","手入力箇所","手入力箇所","手入力箇所","手入力箇所","手入力箇所"))</f>
        <v>#REF!</v>
      </c>
    </row>
    <row r="4949" spans="1:14" ht="27" thickBot="1" x14ac:dyDescent="0.25">
      <c r="A4949" s="31" t="s">
        <v>79</v>
      </c>
      <c r="B4949" s="18">
        <v>6</v>
      </c>
      <c r="C4949" s="18">
        <v>11</v>
      </c>
      <c r="D4949" s="18">
        <v>16</v>
      </c>
      <c r="E4949" s="18">
        <v>21</v>
      </c>
      <c r="F4949" s="62"/>
      <c r="G4949" s="62"/>
      <c r="H4949" s="62"/>
      <c r="I4949" s="62"/>
      <c r="J4949" s="62"/>
      <c r="K4949" s="19"/>
      <c r="L4949" s="31" t="s">
        <v>79</v>
      </c>
      <c r="M4949" s="104" t="e">
        <f>#REF!</f>
        <v>#REF!</v>
      </c>
      <c r="N4949" s="113" t="e">
        <f>IF(M4949=0,"",CHOOSE(M4949,"6","11","16","21","21","手入力箇所","手入力箇所","手入力箇所","手入力箇所","手入力箇所","手入力箇所","手入力箇所","手入力箇所","手入力箇所"))</f>
        <v>#REF!</v>
      </c>
    </row>
    <row r="4950" spans="1:14" ht="40.200000000000003" thickBot="1" x14ac:dyDescent="0.25">
      <c r="A4950" s="31" t="s">
        <v>80</v>
      </c>
      <c r="B4950" s="18">
        <v>5</v>
      </c>
      <c r="C4950" s="18">
        <v>7</v>
      </c>
      <c r="D4950" s="18">
        <v>9</v>
      </c>
      <c r="E4950" s="18">
        <v>10</v>
      </c>
      <c r="F4950" s="62"/>
      <c r="G4950" s="62"/>
      <c r="H4950" s="62"/>
      <c r="I4950" s="62"/>
      <c r="J4950" s="62"/>
      <c r="K4950" s="19"/>
      <c r="L4950" s="31" t="s">
        <v>80</v>
      </c>
      <c r="M4950" s="104" t="e">
        <f>#REF!</f>
        <v>#REF!</v>
      </c>
      <c r="N4950" s="113" t="e">
        <f>IF(M4950=0,"",CHOOSE(M4950,"5","7","9","10","10","手入力箇所","手入力箇所","手入力箇所","手入力箇所","手入力箇所","手入力箇所","手入力箇所","手入力箇所","手入力箇所"))</f>
        <v>#REF!</v>
      </c>
    </row>
    <row r="4951" spans="1:14" ht="40.200000000000003" thickBot="1" x14ac:dyDescent="0.25">
      <c r="A4951" s="31" t="s">
        <v>81</v>
      </c>
      <c r="B4951" s="18">
        <v>9</v>
      </c>
      <c r="C4951" s="18">
        <v>14</v>
      </c>
      <c r="D4951" s="62"/>
      <c r="E4951" s="62"/>
      <c r="F4951" s="62"/>
      <c r="G4951" s="62"/>
      <c r="H4951" s="62"/>
      <c r="I4951" s="62"/>
      <c r="J4951" s="62"/>
      <c r="K4951" s="19"/>
      <c r="L4951" s="31" t="s">
        <v>81</v>
      </c>
      <c r="M4951" s="104" t="e">
        <f>#REF!</f>
        <v>#REF!</v>
      </c>
      <c r="N4951" s="113" t="e">
        <f>IF(M4951=0,"",CHOOSE(M4951,"9","14","手入力箇所","手入力箇所","手入力箇所","手入力箇所","手入力箇所","手入力箇所","手入力箇所","手入力箇所","手入力箇所","手入力箇所"))</f>
        <v>#REF!</v>
      </c>
    </row>
    <row r="4952" spans="1:14" ht="13.8" thickBot="1" x14ac:dyDescent="0.25">
      <c r="A4952" s="31" t="s">
        <v>82</v>
      </c>
      <c r="B4952" s="18">
        <v>3</v>
      </c>
      <c r="C4952" s="18">
        <v>4</v>
      </c>
      <c r="D4952" s="18">
        <v>4</v>
      </c>
      <c r="E4952" s="18">
        <v>5</v>
      </c>
      <c r="F4952" s="18">
        <v>6</v>
      </c>
      <c r="G4952" s="18">
        <v>8</v>
      </c>
      <c r="H4952" s="18">
        <v>9</v>
      </c>
      <c r="I4952" s="18">
        <v>11</v>
      </c>
      <c r="J4952" s="18">
        <v>12</v>
      </c>
      <c r="K4952" s="19"/>
      <c r="L4952" s="31" t="s">
        <v>82</v>
      </c>
      <c r="M4952" s="104" t="e">
        <f>#REF!</f>
        <v>#REF!</v>
      </c>
      <c r="N4952" s="113" t="e">
        <f>IF(M4952=0,"",CHOOSE(M4952,"3","4","4","5","5","6","6","6","6","6","8","8","8","8","8","8","8","8","8","8","9","9","9","9","9","9","9","9","9","9","11","11","11","11","11","11","11","11","11","11","12","12","12","12","12","12","12","12","12","12","12","手入力箇所","手入力箇所","手入力箇所","手入力箇所","手入力箇所","手入力箇所","手入力箇所","手入力箇所","手入力箇所","手入力箇所"))</f>
        <v>#REF!</v>
      </c>
    </row>
    <row r="4953" spans="1:14" ht="13.8" thickBot="1" x14ac:dyDescent="0.25">
      <c r="A4953" s="31" t="s">
        <v>83</v>
      </c>
      <c r="B4953" s="18">
        <v>3</v>
      </c>
      <c r="C4953" s="18">
        <v>4</v>
      </c>
      <c r="D4953" s="18">
        <v>4</v>
      </c>
      <c r="E4953" s="18">
        <v>5</v>
      </c>
      <c r="F4953" s="18">
        <v>6</v>
      </c>
      <c r="G4953" s="18">
        <v>8</v>
      </c>
      <c r="H4953" s="18">
        <v>10</v>
      </c>
      <c r="I4953" s="18">
        <v>12</v>
      </c>
      <c r="J4953" s="18">
        <v>13</v>
      </c>
      <c r="K4953" s="19"/>
      <c r="L4953" s="31" t="s">
        <v>83</v>
      </c>
      <c r="M4953" s="104" t="e">
        <f>#REF!</f>
        <v>#REF!</v>
      </c>
      <c r="N4953" s="113" t="e">
        <f>IF(M4953=0,"",CHOOSE(M4953,"3","4","4","5","5","6","6","6","6","6","8","8","8","8","8","8","8","8","8","8","10","10","10","10","10","10","10","10","10","10","12","12","12","12","12","12","12","12","12","12","13","13","13","13","13","13","13","13","13","13","13","手入力箇所","手入力箇所","手入力箇所","手入力箇所","手入力箇所","手入力箇所","手入力箇所","手入力箇所","手入力箇所","手入力箇所"))</f>
        <v>#REF!</v>
      </c>
    </row>
    <row r="4954" spans="1:14" ht="27" thickBot="1" x14ac:dyDescent="0.25">
      <c r="A4954" s="32" t="s">
        <v>84</v>
      </c>
      <c r="B4954" s="20">
        <v>1</v>
      </c>
      <c r="C4954" s="20">
        <v>2</v>
      </c>
      <c r="D4954" s="20">
        <v>3</v>
      </c>
      <c r="E4954" s="20">
        <v>4</v>
      </c>
      <c r="F4954" s="20">
        <v>8</v>
      </c>
      <c r="G4954" s="20">
        <v>19</v>
      </c>
      <c r="H4954" s="63"/>
      <c r="I4954" s="63"/>
      <c r="J4954" s="63"/>
      <c r="K4954" s="21"/>
      <c r="L4954" s="32" t="s">
        <v>84</v>
      </c>
      <c r="M4954" s="104" t="e">
        <f>#REF!</f>
        <v>#REF!</v>
      </c>
      <c r="N4954" s="113" t="e">
        <f>IF(M4954=0,"",CHOOSE(M4954,"1","2","3","4","4","8","8","8","8","8","19","19","19","19","19","19","19","19","19","19","手入力箇所","手入力箇所","手入力箇所","手入力箇所","手入力箇所","手入力箇所","手入力箇所","手入力箇所","手入力箇所","手入力箇所"))</f>
        <v>#REF!</v>
      </c>
    </row>
    <row r="4955" spans="1:14" ht="13.8" thickBot="1" x14ac:dyDescent="0.25"/>
    <row r="4956" spans="1:14" ht="13.8" thickBot="1" x14ac:dyDescent="0.25">
      <c r="A4956" s="686" t="e">
        <f>A4929</f>
        <v>#REF!</v>
      </c>
      <c r="B4956" s="686"/>
      <c r="C4956" s="686"/>
      <c r="D4956" s="687" t="s">
        <v>193</v>
      </c>
      <c r="E4956" s="687"/>
      <c r="F4956" s="687"/>
      <c r="G4956" s="687"/>
      <c r="H4956" s="687"/>
      <c r="I4956" s="687"/>
      <c r="J4956" s="687"/>
      <c r="K4956" s="687"/>
      <c r="L4956" s="687"/>
      <c r="M4956" s="687"/>
      <c r="N4956" s="687"/>
    </row>
    <row r="4957" spans="1:14" ht="13.8" thickBot="1" x14ac:dyDescent="0.25">
      <c r="A4957" s="105"/>
      <c r="B4957" s="33">
        <v>1</v>
      </c>
      <c r="C4957" s="24">
        <v>2</v>
      </c>
      <c r="D4957" s="24">
        <v>3</v>
      </c>
      <c r="E4957" s="24" t="s">
        <v>58</v>
      </c>
      <c r="F4957" s="24" t="s">
        <v>59</v>
      </c>
      <c r="G4957" s="24" t="s">
        <v>60</v>
      </c>
      <c r="H4957" s="24" t="s">
        <v>61</v>
      </c>
      <c r="I4957" s="24" t="s">
        <v>62</v>
      </c>
      <c r="J4957" s="24" t="s">
        <v>194</v>
      </c>
      <c r="K4957" s="102" t="s">
        <v>85</v>
      </c>
      <c r="L4957" s="105" t="s">
        <v>189</v>
      </c>
      <c r="M4957" s="105" t="s">
        <v>188</v>
      </c>
      <c r="N4957" s="105" t="s">
        <v>51</v>
      </c>
    </row>
    <row r="4958" spans="1:14" ht="13.8" thickBot="1" x14ac:dyDescent="0.25">
      <c r="A4958" s="26" t="s">
        <v>56</v>
      </c>
      <c r="B4958" s="22">
        <v>16</v>
      </c>
      <c r="C4958" s="22">
        <v>25</v>
      </c>
      <c r="D4958" s="22">
        <v>32</v>
      </c>
      <c r="E4958" s="22">
        <v>38</v>
      </c>
      <c r="F4958" s="22">
        <v>56</v>
      </c>
      <c r="G4958" s="22">
        <v>87</v>
      </c>
      <c r="H4958" s="22">
        <v>121</v>
      </c>
      <c r="I4958" s="22"/>
      <c r="J4958" s="23"/>
      <c r="K4958" s="68"/>
      <c r="L4958" s="107" t="s">
        <v>56</v>
      </c>
      <c r="M4958" s="103" t="e">
        <f>#REF!</f>
        <v>#REF!</v>
      </c>
      <c r="N4958" s="103" t="e">
        <f>IF(M4958=0,"",CHOOSE(M4958,"16","25","32","38","38","56","56","56","56","56","87","87","87","87","87","87","87","87","87","87","121","121","121","121","121","121","121","121","121","121","手入力箇所","手入力箇所","手入力箇所","手入力箇所","手入力箇所","手入力箇所","手入力箇所","手入力箇所","手入力箇所","手入力箇所"))</f>
        <v>#REF!</v>
      </c>
    </row>
    <row r="4959" spans="1:14" ht="13.8" thickBot="1" x14ac:dyDescent="0.25">
      <c r="A4959" s="27" t="s">
        <v>57</v>
      </c>
      <c r="B4959" s="18">
        <v>25</v>
      </c>
      <c r="C4959" s="18">
        <v>33</v>
      </c>
      <c r="D4959" s="18">
        <v>40</v>
      </c>
      <c r="E4959" s="18">
        <v>45</v>
      </c>
      <c r="F4959" s="18">
        <v>58</v>
      </c>
      <c r="G4959" s="18">
        <v>79</v>
      </c>
      <c r="H4959" s="18"/>
      <c r="I4959" s="18"/>
      <c r="J4959" s="62"/>
      <c r="K4959" s="69"/>
      <c r="L4959" s="107" t="s">
        <v>57</v>
      </c>
      <c r="M4959" s="103" t="e">
        <f>#REF!</f>
        <v>#REF!</v>
      </c>
      <c r="N4959" s="103" t="e">
        <f>IF(M4959=0,"",CHOOSE(M4959,"25","33","40","45","45","58","58","58","58","58","79","79","79","79","79","79","79","79","79","79","手入力箇所","手入力箇所","手入力箇所","手入力箇所","手入力箇所","手入力箇所","手入力箇所","手入力箇所","手入力箇所","手入力箇所"))</f>
        <v>#REF!</v>
      </c>
    </row>
    <row r="4960" spans="1:14" ht="48.6" thickBot="1" x14ac:dyDescent="0.25">
      <c r="A4960" s="28" t="s">
        <v>64</v>
      </c>
      <c r="B4960" s="18">
        <v>32</v>
      </c>
      <c r="C4960" s="18"/>
      <c r="D4960" s="18"/>
      <c r="E4960" s="18"/>
      <c r="F4960" s="18"/>
      <c r="G4960" s="18"/>
      <c r="H4960" s="18"/>
      <c r="I4960" s="18"/>
      <c r="J4960" s="62"/>
      <c r="K4960" s="69"/>
      <c r="L4960" s="108" t="s">
        <v>64</v>
      </c>
      <c r="M4960" s="103" t="e">
        <f>#REF!</f>
        <v>#REF!</v>
      </c>
      <c r="N4960" s="103" t="e">
        <f>IF(M4960=0,"",CHOOSE(M4960,"32","手入力箇所","手入力箇所","手入力箇所","手入力箇所","手入力箇所","手入力箇所","手入力箇所","手入力箇所","手入力箇所","手入力箇所"))</f>
        <v>#REF!</v>
      </c>
    </row>
    <row r="4961" spans="1:14" ht="48.6" thickBot="1" x14ac:dyDescent="0.25">
      <c r="A4961" s="28" t="s">
        <v>65</v>
      </c>
      <c r="B4961" s="18">
        <v>36</v>
      </c>
      <c r="C4961" s="18"/>
      <c r="D4961" s="18"/>
      <c r="E4961" s="18"/>
      <c r="F4961" s="18"/>
      <c r="G4961" s="18"/>
      <c r="H4961" s="18"/>
      <c r="I4961" s="18"/>
      <c r="J4961" s="62"/>
      <c r="K4961" s="69"/>
      <c r="L4961" s="108" t="s">
        <v>65</v>
      </c>
      <c r="M4961" s="103" t="e">
        <f>#REF!</f>
        <v>#REF!</v>
      </c>
      <c r="N4961" s="103" t="e">
        <f>IF(M4961=0,"",CHOOSE(M4961,"36","手入力箇所","手入力箇所","手入力箇所","手入力箇所","手入力箇所","手入力箇所","手入力箇所","手入力箇所","手入力箇所","手入力箇所"))</f>
        <v>#REF!</v>
      </c>
    </row>
    <row r="4962" spans="1:14" ht="24.6" thickBot="1" x14ac:dyDescent="0.25">
      <c r="A4962" s="28" t="s">
        <v>66</v>
      </c>
      <c r="B4962" s="18">
        <v>24</v>
      </c>
      <c r="C4962" s="18">
        <v>30</v>
      </c>
      <c r="D4962" s="18">
        <v>33</v>
      </c>
      <c r="E4962" s="18">
        <v>35</v>
      </c>
      <c r="F4962" s="18">
        <v>42</v>
      </c>
      <c r="G4962" s="18"/>
      <c r="H4962" s="18"/>
      <c r="I4962" s="18"/>
      <c r="J4962" s="62"/>
      <c r="K4962" s="69"/>
      <c r="L4962" s="108" t="s">
        <v>66</v>
      </c>
      <c r="M4962" s="103" t="e">
        <f>#REF!</f>
        <v>#REF!</v>
      </c>
      <c r="N4962" s="103" t="e">
        <f>IF(M4962=0,"",CHOOSE(M4962,"24","30","33","35","35","42","42","42","42","42","手入力箇所","手入力箇所","手入力箇所","手入力箇所","手入力箇所","手入力箇所","手入力箇所","手入力箇所","手入力箇所","手入力箇所"))</f>
        <v>#REF!</v>
      </c>
    </row>
    <row r="4963" spans="1:14" ht="36.6" thickBot="1" x14ac:dyDescent="0.25">
      <c r="A4963" s="28" t="s">
        <v>67</v>
      </c>
      <c r="B4963" s="18">
        <v>7</v>
      </c>
      <c r="C4963" s="18">
        <v>12</v>
      </c>
      <c r="D4963" s="18">
        <v>16</v>
      </c>
      <c r="E4963" s="18">
        <v>19</v>
      </c>
      <c r="F4963" s="18"/>
      <c r="G4963" s="18"/>
      <c r="H4963" s="18"/>
      <c r="I4963" s="18"/>
      <c r="J4963" s="62"/>
      <c r="K4963" s="69"/>
      <c r="L4963" s="108" t="s">
        <v>67</v>
      </c>
      <c r="M4963" s="103" t="e">
        <f>#REF!</f>
        <v>#REF!</v>
      </c>
      <c r="N4963" s="103" t="e">
        <f>IF(M4963=0,"",CHOOSE(M4963,"7","12","16","19","19","手入力箇所","手入力箇所","手入力箇所","手入力箇所","手入力箇所","手入力箇所","手入力箇所","手入力箇所","手入力箇所","手入力箇所"))</f>
        <v>#REF!</v>
      </c>
    </row>
    <row r="4964" spans="1:14" ht="24.6" thickBot="1" x14ac:dyDescent="0.25">
      <c r="A4964" s="28" t="s">
        <v>68</v>
      </c>
      <c r="B4964" s="18">
        <v>21</v>
      </c>
      <c r="C4964" s="18">
        <v>35</v>
      </c>
      <c r="D4964" s="18">
        <v>48</v>
      </c>
      <c r="E4964" s="18">
        <v>59</v>
      </c>
      <c r="F4964" s="18">
        <v>94</v>
      </c>
      <c r="G4964" s="18">
        <v>159</v>
      </c>
      <c r="H4964" s="18">
        <v>235</v>
      </c>
      <c r="I4964" s="18"/>
      <c r="J4964" s="62"/>
      <c r="K4964" s="69"/>
      <c r="L4964" s="108" t="s">
        <v>68</v>
      </c>
      <c r="M4964" s="103" t="e">
        <f>#REF!</f>
        <v>#REF!</v>
      </c>
      <c r="N4964" s="103" t="e">
        <f>IF(M4964=0,"",CHOOSE(M4964,"21","35","48","59","59","94","94","94","94","94","159","159","159","159","159","159","159","159","159","159","235","235","235","235","235","235","235","235","235","235","手入力箇所","手入力箇所","手入力箇所","手入力箇所","手入力箇所","手入力箇所","手入力箇所","手入力箇所","手入力箇所","手入力箇所"))</f>
        <v>#REF!</v>
      </c>
    </row>
    <row r="4965" spans="1:14" ht="36.6" thickBot="1" x14ac:dyDescent="0.25">
      <c r="A4965" s="28" t="s">
        <v>69</v>
      </c>
      <c r="B4965" s="18">
        <v>22</v>
      </c>
      <c r="C4965" s="18">
        <v>26</v>
      </c>
      <c r="D4965" s="18">
        <v>28</v>
      </c>
      <c r="E4965" s="18">
        <v>29</v>
      </c>
      <c r="F4965" s="18">
        <v>34</v>
      </c>
      <c r="G4965" s="18"/>
      <c r="H4965" s="18"/>
      <c r="I4965" s="18"/>
      <c r="J4965" s="62"/>
      <c r="K4965" s="69"/>
      <c r="L4965" s="108" t="s">
        <v>69</v>
      </c>
      <c r="M4965" s="103" t="e">
        <f>#REF!</f>
        <v>#REF!</v>
      </c>
      <c r="N4965" s="103" t="e">
        <f>IF(M4965=0,"",CHOOSE(M4965,"22","26","28","29","29","34","34","34","34","34","手入力箇所","手入力箇所","手入力箇所","手入力箇所","手入力箇所","手入力箇所","手入力箇所","手入力箇所","手入力箇所","手入力箇所"))</f>
        <v>#REF!</v>
      </c>
    </row>
    <row r="4966" spans="1:14" ht="13.8" thickBot="1" x14ac:dyDescent="0.25">
      <c r="A4966" s="27" t="s">
        <v>63</v>
      </c>
      <c r="B4966" s="18">
        <v>21</v>
      </c>
      <c r="C4966" s="18">
        <v>33</v>
      </c>
      <c r="D4966" s="18">
        <v>46</v>
      </c>
      <c r="E4966" s="18">
        <v>56</v>
      </c>
      <c r="F4966" s="18">
        <v>89</v>
      </c>
      <c r="G4966" s="18">
        <v>151</v>
      </c>
      <c r="H4966" s="18">
        <v>224</v>
      </c>
      <c r="I4966" s="18">
        <v>289</v>
      </c>
      <c r="J4966" s="18">
        <v>350</v>
      </c>
      <c r="K4966" s="69"/>
      <c r="L4966" s="107" t="s">
        <v>63</v>
      </c>
      <c r="M4966" s="103" t="e">
        <f>#REF!</f>
        <v>#REF!</v>
      </c>
      <c r="N4966" s="103" t="e">
        <f>IF(M4966=0,"",CHOOSE(M4966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4967" spans="1:14" ht="24.6" thickBot="1" x14ac:dyDescent="0.25">
      <c r="A4967" s="34" t="s">
        <v>70</v>
      </c>
      <c r="B4967" s="35">
        <v>13</v>
      </c>
      <c r="C4967" s="35">
        <v>33</v>
      </c>
      <c r="D4967" s="35">
        <v>59</v>
      </c>
      <c r="E4967" s="35"/>
      <c r="F4967" s="35"/>
      <c r="G4967" s="35"/>
      <c r="H4967" s="35"/>
      <c r="I4967" s="35"/>
      <c r="J4967" s="36"/>
      <c r="K4967" s="67"/>
      <c r="L4967" s="108" t="s">
        <v>70</v>
      </c>
      <c r="M4967" s="103" t="e">
        <f>#REF!</f>
        <v>#REF!</v>
      </c>
      <c r="N4967" s="103" t="e">
        <f>IF(M4967=0,"",CHOOSE(M4967,"13","33","59","手入力箇所","手入力箇所","手入力箇所","手入力箇所","手入力箇所","手入力箇所","手入力箇所","手入力箇所","手入力箇所","手入力箇所"))</f>
        <v>#REF!</v>
      </c>
    </row>
    <row r="4968" spans="1:14" ht="13.8" thickBot="1" x14ac:dyDescent="0.25">
      <c r="A4968" s="37" t="s">
        <v>71</v>
      </c>
      <c r="B4968" s="17">
        <v>23</v>
      </c>
      <c r="C4968" s="17">
        <v>39</v>
      </c>
      <c r="D4968" s="17">
        <v>97</v>
      </c>
      <c r="E4968" s="17"/>
      <c r="F4968" s="17"/>
      <c r="G4968" s="17"/>
      <c r="H4968" s="17"/>
      <c r="I4968" s="17"/>
      <c r="J4968" s="64"/>
      <c r="K4968" s="70"/>
      <c r="L4968" s="109" t="s">
        <v>71</v>
      </c>
      <c r="M4968" s="103" t="e">
        <f>#REF!</f>
        <v>#REF!</v>
      </c>
      <c r="N4968" s="103" t="e">
        <f>IF(M4968=0,"",CHOOSE(M4968,"23","39","97","手入力箇所","手入力箇所","手入力箇所","手入力箇所","手入力箇所","手入力箇所","手入力箇所","手入力箇所","手入力箇所","手入力箇所"))</f>
        <v>#REF!</v>
      </c>
    </row>
    <row r="4969" spans="1:14" ht="13.8" thickBot="1" x14ac:dyDescent="0.25">
      <c r="A4969" s="29" t="s">
        <v>72</v>
      </c>
      <c r="B4969" s="18">
        <v>21</v>
      </c>
      <c r="C4969" s="18">
        <v>37</v>
      </c>
      <c r="D4969" s="18">
        <v>58</v>
      </c>
      <c r="E4969" s="18">
        <v>76</v>
      </c>
      <c r="F4969" s="18">
        <v>137</v>
      </c>
      <c r="G4969" s="18"/>
      <c r="H4969" s="18"/>
      <c r="I4969" s="18"/>
      <c r="J4969" s="62"/>
      <c r="K4969" s="69"/>
      <c r="L4969" s="109" t="s">
        <v>72</v>
      </c>
      <c r="M4969" s="103" t="e">
        <f>#REF!</f>
        <v>#REF!</v>
      </c>
      <c r="N4969" s="103" t="e">
        <f>IF(M4969=0,"",CHOOSE(M4969,"21","37","58","76","76","137","137","137","137","137","手入力箇所","手入力箇所","手入力箇所","手入力箇所","手入力箇所","手入力箇所","手入力箇所","手入力箇所","手入力箇所","手入力箇所"))</f>
        <v>#REF!</v>
      </c>
    </row>
    <row r="4970" spans="1:14" ht="13.8" thickBot="1" x14ac:dyDescent="0.25">
      <c r="A4970" s="29" t="s">
        <v>73</v>
      </c>
      <c r="B4970" s="18">
        <v>48</v>
      </c>
      <c r="C4970" s="18">
        <v>93</v>
      </c>
      <c r="D4970" s="18">
        <v>138</v>
      </c>
      <c r="E4970" s="18">
        <v>183</v>
      </c>
      <c r="F4970" s="18"/>
      <c r="G4970" s="18"/>
      <c r="H4970" s="18"/>
      <c r="I4970" s="18"/>
      <c r="J4970" s="62"/>
      <c r="K4970" s="69"/>
      <c r="L4970" s="109" t="s">
        <v>73</v>
      </c>
      <c r="M4970" s="103" t="e">
        <f>#REF!</f>
        <v>#REF!</v>
      </c>
      <c r="N4970" s="103" t="e">
        <f>IF(M4970=0,"",CHOOSE(M4970,"48","93","138","183","183","手入力箇所","手入力箇所","手入力箇所","手入力箇所","手入力箇所","手入力箇所","手入力箇所","手入力箇所","手入力箇所","手入力箇所"))</f>
        <v>#REF!</v>
      </c>
    </row>
    <row r="4971" spans="1:14" ht="37.200000000000003" thickBot="1" x14ac:dyDescent="0.25">
      <c r="A4971" s="30" t="s">
        <v>74</v>
      </c>
      <c r="B4971" s="18">
        <v>13</v>
      </c>
      <c r="C4971" s="18">
        <v>26</v>
      </c>
      <c r="D4971" s="18">
        <v>40</v>
      </c>
      <c r="E4971" s="18">
        <v>55</v>
      </c>
      <c r="F4971" s="18">
        <v>107</v>
      </c>
      <c r="G4971" s="18">
        <v>224</v>
      </c>
      <c r="H4971" s="18">
        <v>386</v>
      </c>
      <c r="I4971" s="18"/>
      <c r="J4971" s="62"/>
      <c r="K4971" s="69"/>
      <c r="L4971" s="110" t="s">
        <v>74</v>
      </c>
      <c r="M4971" s="103" t="e">
        <f>#REF!</f>
        <v>#REF!</v>
      </c>
      <c r="N4971" s="103" t="e">
        <f>IF(M4971=0,"",CHOOSE(M4971,"13","26","40","55","55","107","107","107","107","107","224","224","224","224","224","224","224","224","224","224","386","386","386","386","386","386","386","386","386","386","手入力箇所","手入力箇所","手入力箇所","手入力箇所","手入力箇所","手入力箇所","手入力箇所","手入力箇所","手入力箇所","手入力箇所"))</f>
        <v>#REF!</v>
      </c>
    </row>
    <row r="4972" spans="1:14" ht="13.8" thickBot="1" x14ac:dyDescent="0.25">
      <c r="A4972" s="29" t="s">
        <v>75</v>
      </c>
      <c r="B4972" s="18">
        <v>36</v>
      </c>
      <c r="C4972" s="18">
        <v>98</v>
      </c>
      <c r="D4972" s="18">
        <v>173</v>
      </c>
      <c r="E4972" s="18">
        <v>274</v>
      </c>
      <c r="F4972" s="18"/>
      <c r="G4972" s="18"/>
      <c r="H4972" s="18"/>
      <c r="I4972" s="18"/>
      <c r="J4972" s="62"/>
      <c r="K4972" s="69"/>
      <c r="L4972" s="109" t="s">
        <v>75</v>
      </c>
      <c r="M4972" s="103" t="e">
        <f>#REF!</f>
        <v>#REF!</v>
      </c>
      <c r="N4972" s="103" t="e">
        <f>IF(M4972=0,"",CHOOSE(M4972,"36","98","173","274","274","手入力箇所","手入力箇所","手入力箇所","手入力箇所","手入力箇所","手入力箇所","手入力箇所","手入力箇所","手入力箇所","手入力箇所"))</f>
        <v>#REF!</v>
      </c>
    </row>
    <row r="4973" spans="1:14" ht="37.200000000000003" thickBot="1" x14ac:dyDescent="0.25">
      <c r="A4973" s="30" t="s">
        <v>76</v>
      </c>
      <c r="B4973" s="18">
        <v>127</v>
      </c>
      <c r="C4973" s="18">
        <v>127</v>
      </c>
      <c r="D4973" s="18">
        <v>127</v>
      </c>
      <c r="E4973" s="18">
        <v>127</v>
      </c>
      <c r="F4973" s="18"/>
      <c r="G4973" s="18"/>
      <c r="H4973" s="18"/>
      <c r="I4973" s="18"/>
      <c r="J4973" s="62"/>
      <c r="K4973" s="69"/>
      <c r="L4973" s="110" t="s">
        <v>76</v>
      </c>
      <c r="M4973" s="103" t="e">
        <f>#REF!</f>
        <v>#REF!</v>
      </c>
      <c r="N4973" s="103" t="e">
        <f>IF(M4973=0,"",CHOOSE(M4973,"127","127","127","127","127","手入力箇所","手入力箇所","手入力箇所","手入力箇所","手入力箇所","手入力箇所","手入力箇所","手入力箇所","手入力箇所","手入力箇所"))</f>
        <v>#REF!</v>
      </c>
    </row>
    <row r="4974" spans="1:14" ht="27" thickBot="1" x14ac:dyDescent="0.25">
      <c r="A4974" s="31" t="s">
        <v>77</v>
      </c>
      <c r="B4974" s="18">
        <v>42</v>
      </c>
      <c r="C4974" s="18">
        <v>90</v>
      </c>
      <c r="D4974" s="18">
        <v>141</v>
      </c>
      <c r="E4974" s="18">
        <v>193</v>
      </c>
      <c r="F4974" s="62"/>
      <c r="G4974" s="62"/>
      <c r="H4974" s="62"/>
      <c r="I4974" s="62"/>
      <c r="J4974" s="62"/>
      <c r="K4974" s="69"/>
      <c r="L4974" s="111" t="s">
        <v>77</v>
      </c>
      <c r="M4974" s="103" t="e">
        <f>#REF!</f>
        <v>#REF!</v>
      </c>
      <c r="N4974" s="103" t="e">
        <f>IF(M4974=0,"",CHOOSE(M4974,"42","90","141","193","1936","手入力箇所","手入力箇所","手入力箇所","手入力箇所","手入力箇所","手入力箇所","手入力箇所","手入力箇所","手入力箇所","手入力箇所"))</f>
        <v>#REF!</v>
      </c>
    </row>
    <row r="4975" spans="1:14" ht="40.200000000000003" thickBot="1" x14ac:dyDescent="0.25">
      <c r="A4975" s="31" t="s">
        <v>78</v>
      </c>
      <c r="B4975" s="18">
        <v>24</v>
      </c>
      <c r="C4975" s="18">
        <v>43</v>
      </c>
      <c r="D4975" s="18">
        <v>61</v>
      </c>
      <c r="E4975" s="18">
        <v>76</v>
      </c>
      <c r="F4975" s="62"/>
      <c r="G4975" s="62"/>
      <c r="H4975" s="62"/>
      <c r="I4975" s="62"/>
      <c r="J4975" s="62"/>
      <c r="K4975" s="69"/>
      <c r="L4975" s="111" t="s">
        <v>78</v>
      </c>
      <c r="M4975" s="103" t="e">
        <f>#REF!</f>
        <v>#REF!</v>
      </c>
      <c r="N4975" s="103" t="e">
        <f>IF(M4975=0,"",CHOOSE(M4975,"24","43","61","76","76","手入力箇所","手入力箇所","手入力箇所","手入力箇所","手入力箇所","手入力箇所","手入力箇所","手入力箇所","手入力箇所","手入力箇所"))</f>
        <v>#REF!</v>
      </c>
    </row>
    <row r="4976" spans="1:14" ht="27" thickBot="1" x14ac:dyDescent="0.25">
      <c r="A4976" s="31" t="s">
        <v>79</v>
      </c>
      <c r="B4976" s="18">
        <v>54</v>
      </c>
      <c r="C4976" s="18">
        <v>77</v>
      </c>
      <c r="D4976" s="18">
        <v>94</v>
      </c>
      <c r="E4976" s="18">
        <v>107</v>
      </c>
      <c r="F4976" s="62"/>
      <c r="G4976" s="62"/>
      <c r="H4976" s="62"/>
      <c r="I4976" s="62"/>
      <c r="J4976" s="62"/>
      <c r="K4976" s="69"/>
      <c r="L4976" s="111" t="s">
        <v>79</v>
      </c>
      <c r="M4976" s="103" t="e">
        <f>#REF!</f>
        <v>#REF!</v>
      </c>
      <c r="N4976" s="103" t="e">
        <f>IF(M4976=0,"",CHOOSE(M4976,"54","77","94","107","107","手入力箇所","手入力箇所","手入力箇所","手入力箇所","手入力箇所","手入力箇所","手入力箇所","手入力箇所","手入力箇所","手入力箇所"))</f>
        <v>#REF!</v>
      </c>
    </row>
    <row r="4977" spans="1:14" ht="40.200000000000003" thickBot="1" x14ac:dyDescent="0.25">
      <c r="A4977" s="31" t="s">
        <v>80</v>
      </c>
      <c r="B4977" s="18">
        <v>49</v>
      </c>
      <c r="C4977" s="18">
        <v>53</v>
      </c>
      <c r="D4977" s="18">
        <v>55</v>
      </c>
      <c r="E4977" s="18">
        <v>56</v>
      </c>
      <c r="F4977" s="62"/>
      <c r="G4977" s="62"/>
      <c r="H4977" s="62"/>
      <c r="I4977" s="62"/>
      <c r="J4977" s="62"/>
      <c r="K4977" s="69"/>
      <c r="L4977" s="111" t="s">
        <v>80</v>
      </c>
      <c r="M4977" s="103" t="e">
        <f>#REF!</f>
        <v>#REF!</v>
      </c>
      <c r="N4977" s="103" t="e">
        <f>IF(M4977=0,"",CHOOSE(M4977,"49","53","55","56","56","手入力箇所","手入力箇所","手入力箇所","手入力箇所","手入力箇所","手入力箇所","手入力箇所","手入力箇所","手入力箇所","手入力箇所"))</f>
        <v>#REF!</v>
      </c>
    </row>
    <row r="4978" spans="1:14" ht="40.200000000000003" thickBot="1" x14ac:dyDescent="0.25">
      <c r="A4978" s="38" t="s">
        <v>81</v>
      </c>
      <c r="B4978" s="35">
        <v>232</v>
      </c>
      <c r="C4978" s="35">
        <v>232</v>
      </c>
      <c r="D4978" s="36"/>
      <c r="E4978" s="36"/>
      <c r="F4978" s="36"/>
      <c r="G4978" s="36"/>
      <c r="H4978" s="36"/>
      <c r="I4978" s="36"/>
      <c r="J4978" s="36"/>
      <c r="K4978" s="67"/>
      <c r="L4978" s="111" t="s">
        <v>81</v>
      </c>
      <c r="M4978" s="103" t="e">
        <f>#REF!</f>
        <v>#REF!</v>
      </c>
      <c r="N4978" s="103" t="e">
        <f>IF(M4978=0,"",CHOOSE(M4978,"232","232","手入力箇所","手入力箇所","手入力箇所","手入力箇所","手入力箇所","手入力箇所","手入力箇所","手入力箇所","手入力箇所","手入力箇所"))</f>
        <v>#REF!</v>
      </c>
    </row>
    <row r="4979" spans="1:14" ht="13.8" thickBot="1" x14ac:dyDescent="0.25">
      <c r="A4979" s="39" t="s">
        <v>82</v>
      </c>
      <c r="B4979" s="17">
        <v>6</v>
      </c>
      <c r="C4979" s="17">
        <v>9</v>
      </c>
      <c r="D4979" s="17">
        <v>11</v>
      </c>
      <c r="E4979" s="17">
        <v>13</v>
      </c>
      <c r="F4979" s="17">
        <v>18</v>
      </c>
      <c r="G4979" s="17">
        <v>26</v>
      </c>
      <c r="H4979" s="17">
        <v>35</v>
      </c>
      <c r="I4979" s="17">
        <v>43</v>
      </c>
      <c r="J4979" s="17">
        <v>49</v>
      </c>
      <c r="K4979" s="70"/>
      <c r="L4979" s="111" t="s">
        <v>82</v>
      </c>
      <c r="M4979" s="103" t="e">
        <f>#REF!</f>
        <v>#REF!</v>
      </c>
      <c r="N4979" s="103" t="e">
        <f>IF(M4979=0,"",CHOOSE(M4979,"6","9","11","13","13","18","18","18","18","18","26","26","26","26","26","26","26","26","26","26","35","35","35","35","35","35","35","35","35","35","43","43","43","43","43","43","43","43","43","43","49","49","49","49","49","49","49","49","49","49","手入力箇所","手入力箇所","手入力箇所","手入力箇所","手入力箇所","手入力箇所","手入力箇所","手入力箇所","手入力箇所","手入力箇所"))</f>
        <v>#REF!</v>
      </c>
    </row>
    <row r="4980" spans="1:14" ht="13.8" thickBot="1" x14ac:dyDescent="0.25">
      <c r="A4980" s="31" t="s">
        <v>83</v>
      </c>
      <c r="B4980" s="18">
        <v>6</v>
      </c>
      <c r="C4980" s="18">
        <v>10</v>
      </c>
      <c r="D4980" s="18">
        <v>14</v>
      </c>
      <c r="E4980" s="18">
        <v>17</v>
      </c>
      <c r="F4980" s="18">
        <v>29</v>
      </c>
      <c r="G4980" s="18">
        <v>50</v>
      </c>
      <c r="H4980" s="18">
        <v>76</v>
      </c>
      <c r="I4980" s="18">
        <v>100</v>
      </c>
      <c r="J4980" s="18">
        <v>123</v>
      </c>
      <c r="K4980" s="69"/>
      <c r="L4980" s="111" t="s">
        <v>83</v>
      </c>
      <c r="M4980" s="103" t="e">
        <f>#REF!</f>
        <v>#REF!</v>
      </c>
      <c r="N4980" s="103" t="e">
        <f>IF(M4980=0,"",CHOOSE(M4980,"6","10","14","17","17","29","29","29","29","29","50","50","50","50","50","50","50","50","50","50","76","76","76","76","76","76","76","76","76","76","100","100","100","100","100","100","100","100","100","100","123","123","123","123","123","123","123","123","123","123","手入力箇所","手入力箇所","手入力箇所","手入力箇所","手入力箇所","手入力箇所","手入力箇所","手入力箇所","手入力箇所"))</f>
        <v>#REF!</v>
      </c>
    </row>
    <row r="4981" spans="1:14" ht="27" thickBot="1" x14ac:dyDescent="0.25">
      <c r="A4981" s="32" t="s">
        <v>84</v>
      </c>
      <c r="B4981" s="20">
        <v>9</v>
      </c>
      <c r="C4981" s="20">
        <v>15</v>
      </c>
      <c r="D4981" s="20">
        <v>20</v>
      </c>
      <c r="E4981" s="20">
        <v>24</v>
      </c>
      <c r="F4981" s="20">
        <v>39</v>
      </c>
      <c r="G4981" s="20">
        <v>65</v>
      </c>
      <c r="H4981" s="63"/>
      <c r="I4981" s="63"/>
      <c r="J4981" s="63"/>
      <c r="K4981" s="106"/>
      <c r="L4981" s="111" t="s">
        <v>84</v>
      </c>
      <c r="M4981" s="103" t="e">
        <f>#REF!</f>
        <v>#REF!</v>
      </c>
      <c r="N4981" s="103" t="e">
        <f>IF(M4981=0,"",CHOOSE(M4981,"9","15","20","24","24","39","39","39","39","39","65","65","65","65","65","65","65","65","65","65","手入力箇所","手入力箇所","手入力箇所","手入力箇所","手入力箇所","手入力箇所","手入力箇所","手入力箇所","手入力箇所","手入力箇所"))</f>
        <v>#REF!</v>
      </c>
    </row>
    <row r="4984" spans="1:14" ht="13.8" thickBot="1" x14ac:dyDescent="0.25"/>
    <row r="4985" spans="1:14" ht="13.8" thickBot="1" x14ac:dyDescent="0.25">
      <c r="A4985" s="688" t="e">
        <f>#REF!</f>
        <v>#REF!</v>
      </c>
      <c r="B4985" s="688"/>
      <c r="C4985" s="688"/>
      <c r="D4985" s="689" t="s">
        <v>192</v>
      </c>
      <c r="E4985" s="689"/>
      <c r="F4985" s="689"/>
      <c r="G4985" s="689"/>
      <c r="H4985" s="689"/>
      <c r="I4985" s="689"/>
      <c r="J4985" s="689"/>
      <c r="K4985" s="689"/>
      <c r="L4985" s="689"/>
      <c r="M4985" s="689"/>
      <c r="N4985" s="689"/>
    </row>
    <row r="4986" spans="1:14" ht="13.8" thickBot="1" x14ac:dyDescent="0.25">
      <c r="A4986" s="65"/>
      <c r="B4986" s="33">
        <v>1</v>
      </c>
      <c r="C4986" s="24">
        <v>2</v>
      </c>
      <c r="D4986" s="24">
        <v>3</v>
      </c>
      <c r="E4986" s="24" t="s">
        <v>58</v>
      </c>
      <c r="F4986" s="24" t="s">
        <v>59</v>
      </c>
      <c r="G4986" s="24" t="s">
        <v>60</v>
      </c>
      <c r="H4986" s="24" t="s">
        <v>61</v>
      </c>
      <c r="I4986" s="24" t="s">
        <v>62</v>
      </c>
      <c r="J4986" s="24" t="s">
        <v>194</v>
      </c>
      <c r="K4986" s="25" t="s">
        <v>85</v>
      </c>
      <c r="L4986" s="105" t="s">
        <v>189</v>
      </c>
      <c r="M4986" s="105" t="s">
        <v>188</v>
      </c>
      <c r="N4986" s="105" t="s">
        <v>51</v>
      </c>
    </row>
    <row r="4987" spans="1:14" ht="13.8" thickBot="1" x14ac:dyDescent="0.25">
      <c r="A4987" s="26" t="s">
        <v>56</v>
      </c>
      <c r="B4987" s="22">
        <v>5</v>
      </c>
      <c r="C4987" s="22">
        <v>7</v>
      </c>
      <c r="D4987" s="22">
        <v>8</v>
      </c>
      <c r="E4987" s="22">
        <v>8</v>
      </c>
      <c r="F4987" s="22">
        <v>10</v>
      </c>
      <c r="G4987" s="22">
        <v>13</v>
      </c>
      <c r="H4987" s="22">
        <v>16</v>
      </c>
      <c r="I4987" s="22"/>
      <c r="J4987" s="23"/>
      <c r="K4987" s="1"/>
      <c r="L4987" s="26" t="s">
        <v>56</v>
      </c>
      <c r="M4987" s="104" t="e">
        <f>#REF!</f>
        <v>#REF!</v>
      </c>
      <c r="N4987" s="112" t="e">
        <f>IF(M4987=0,"",CHOOSE(M4987,"5","7","8","8","8","10","10","10","10","10","13","13","13","13","13","13","13","13","13","13","16","16","16","16","16","16","16","16","16","16","16","手入力箇所","手入力箇所","手入力箇所","手入力箇所","手入力箇所","手入力箇所","手入力箇所","手入力箇所","手入力箇所","手入力箇所"))</f>
        <v>#REF!</v>
      </c>
    </row>
    <row r="4988" spans="1:14" ht="13.8" thickBot="1" x14ac:dyDescent="0.25">
      <c r="A4988" s="27" t="s">
        <v>57</v>
      </c>
      <c r="B4988" s="18">
        <v>5</v>
      </c>
      <c r="C4988" s="18">
        <v>7</v>
      </c>
      <c r="D4988" s="18">
        <v>8</v>
      </c>
      <c r="E4988" s="18">
        <v>9</v>
      </c>
      <c r="F4988" s="18">
        <v>12</v>
      </c>
      <c r="G4988" s="18">
        <v>16</v>
      </c>
      <c r="H4988" s="18"/>
      <c r="I4988" s="18"/>
      <c r="J4988" s="62"/>
      <c r="K4988" s="19"/>
      <c r="L4988" s="27" t="s">
        <v>57</v>
      </c>
      <c r="M4988" s="104" t="e">
        <f>#REF!</f>
        <v>#REF!</v>
      </c>
      <c r="N4988" s="113" t="e">
        <f>IF(M4988=0,"",CHOOSE(M4988,"5","7","8","9","9","12","12","12","12","12","16","16","16","16","16","16","16","16","16","16","手入力箇所","手入力箇所","手入力箇所","手入力箇所","手入力箇所","手入力箇所","手入力箇所","手入力箇所","手入力箇所","手入力箇所"))</f>
        <v>#REF!</v>
      </c>
    </row>
    <row r="4989" spans="1:14" ht="48.6" thickBot="1" x14ac:dyDescent="0.25">
      <c r="A4989" s="28" t="s">
        <v>64</v>
      </c>
      <c r="B4989" s="18">
        <v>6</v>
      </c>
      <c r="C4989" s="18"/>
      <c r="D4989" s="18"/>
      <c r="E4989" s="18"/>
      <c r="F4989" s="18"/>
      <c r="G4989" s="18"/>
      <c r="H4989" s="18"/>
      <c r="I4989" s="18"/>
      <c r="J4989" s="62"/>
      <c r="K4989" s="19"/>
      <c r="L4989" s="28" t="s">
        <v>64</v>
      </c>
      <c r="M4989" s="104" t="e">
        <f>#REF!</f>
        <v>#REF!</v>
      </c>
      <c r="N4989" s="113" t="e">
        <f>IF(M4989=0,"",CHOOSE(M4989,"6","手入力箇所","手入力箇所","手入力箇所","手入力箇所","手入力箇所","手入力箇所","手入力箇所","手入力箇所","手入力箇所","手入力箇所","",""))</f>
        <v>#REF!</v>
      </c>
    </row>
    <row r="4990" spans="1:14" ht="48.6" thickBot="1" x14ac:dyDescent="0.25">
      <c r="A4990" s="28" t="s">
        <v>65</v>
      </c>
      <c r="B4990" s="18">
        <v>6</v>
      </c>
      <c r="C4990" s="18"/>
      <c r="D4990" s="18"/>
      <c r="E4990" s="18"/>
      <c r="F4990" s="18"/>
      <c r="G4990" s="18"/>
      <c r="H4990" s="18"/>
      <c r="I4990" s="18"/>
      <c r="J4990" s="62"/>
      <c r="K4990" s="19"/>
      <c r="L4990" s="28" t="s">
        <v>65</v>
      </c>
      <c r="M4990" s="104" t="e">
        <f>#REF!</f>
        <v>#REF!</v>
      </c>
      <c r="N4990" s="113" t="e">
        <f>IF(M4990=0,"",CHOOSE(M4990,"6","手入力箇所","手入力箇所","手入力箇所","手入力箇所","手入力箇所","手入力箇所","手入力箇所","手入力箇所","手入力箇所","手入力箇所","",""))</f>
        <v>#REF!</v>
      </c>
    </row>
    <row r="4991" spans="1:14" ht="24.6" thickBot="1" x14ac:dyDescent="0.25">
      <c r="A4991" s="28" t="s">
        <v>66</v>
      </c>
      <c r="B4991" s="18">
        <v>5</v>
      </c>
      <c r="C4991" s="18">
        <v>7</v>
      </c>
      <c r="D4991" s="18">
        <v>8</v>
      </c>
      <c r="E4991" s="18">
        <v>9</v>
      </c>
      <c r="F4991" s="18">
        <v>12</v>
      </c>
      <c r="G4991" s="18"/>
      <c r="H4991" s="18"/>
      <c r="I4991" s="18"/>
      <c r="J4991" s="62"/>
      <c r="K4991" s="19"/>
      <c r="L4991" s="28" t="s">
        <v>66</v>
      </c>
      <c r="M4991" s="104" t="e">
        <f>#REF!</f>
        <v>#REF!</v>
      </c>
      <c r="N4991" s="113" t="e">
        <f>IF(M4991=0,"",CHOOSE(M4991,"5","7","8","9","9","12","12","12","12","12","手入力箇所","手入力箇所","手入力箇所","手入力箇所","手入力箇所","手入力箇所","手入力箇所","手入力箇所","手入力箇所","手入力箇所"))</f>
        <v>#REF!</v>
      </c>
    </row>
    <row r="4992" spans="1:14" ht="36.6" thickBot="1" x14ac:dyDescent="0.25">
      <c r="A4992" s="28" t="s">
        <v>67</v>
      </c>
      <c r="B4992" s="18">
        <v>4</v>
      </c>
      <c r="C4992" s="18">
        <v>5</v>
      </c>
      <c r="D4992" s="18">
        <v>5</v>
      </c>
      <c r="E4992" s="18">
        <v>6</v>
      </c>
      <c r="F4992" s="18"/>
      <c r="G4992" s="18"/>
      <c r="H4992" s="18"/>
      <c r="I4992" s="18"/>
      <c r="J4992" s="62"/>
      <c r="K4992" s="19"/>
      <c r="L4992" s="28" t="s">
        <v>67</v>
      </c>
      <c r="M4992" s="104" t="e">
        <f>#REF!</f>
        <v>#REF!</v>
      </c>
      <c r="N4992" s="113" t="e">
        <f>IF(M4992=0,"",CHOOSE(M4992,"4","5","5","6","6","手入力箇所","手入力箇所","手入力箇所","手入力箇所","手入力箇所","手入力箇所","手入力箇所","手入力箇所","手入力箇所","手入力箇所"))</f>
        <v>#REF!</v>
      </c>
    </row>
    <row r="4993" spans="1:14" ht="24.6" thickBot="1" x14ac:dyDescent="0.25">
      <c r="A4993" s="28" t="s">
        <v>68</v>
      </c>
      <c r="B4993" s="18">
        <v>12</v>
      </c>
      <c r="C4993" s="18">
        <v>12</v>
      </c>
      <c r="D4993" s="18">
        <v>12</v>
      </c>
      <c r="E4993" s="18">
        <v>12</v>
      </c>
      <c r="F4993" s="18">
        <v>12</v>
      </c>
      <c r="G4993" s="18">
        <v>12</v>
      </c>
      <c r="H4993" s="18">
        <v>12</v>
      </c>
      <c r="I4993" s="18"/>
      <c r="J4993" s="62"/>
      <c r="K4993" s="19"/>
      <c r="L4993" s="28" t="s">
        <v>68</v>
      </c>
      <c r="M4993" s="104" t="e">
        <f>#REF!</f>
        <v>#REF!</v>
      </c>
      <c r="N4993" s="113" t="e">
        <f>IF(M4993=0,"",CHOOSE(M4993,"12","12","12","12","12","12","12","12","12","12","12","12","12","12","12","12","12","12","12","12","12","12","12","12","12","12","12","12","12","12","手入力箇所","手入力箇所","手入力箇所","手入力箇所","手入力箇所","手入力箇所","手入力箇所","手入力箇所","手入力箇所","手入力箇所"))</f>
        <v>#REF!</v>
      </c>
    </row>
    <row r="4994" spans="1:14" ht="36.6" thickBot="1" x14ac:dyDescent="0.25">
      <c r="A4994" s="28" t="s">
        <v>69</v>
      </c>
      <c r="B4994" s="18">
        <v>7</v>
      </c>
      <c r="C4994" s="18">
        <v>7</v>
      </c>
      <c r="D4994" s="18">
        <v>7</v>
      </c>
      <c r="E4994" s="18">
        <v>7</v>
      </c>
      <c r="F4994" s="18">
        <v>7</v>
      </c>
      <c r="G4994" s="18"/>
      <c r="H4994" s="18"/>
      <c r="I4994" s="18"/>
      <c r="J4994" s="62"/>
      <c r="K4994" s="19"/>
      <c r="L4994" s="28" t="s">
        <v>69</v>
      </c>
      <c r="M4994" s="104" t="e">
        <f>#REF!</f>
        <v>#REF!</v>
      </c>
      <c r="N4994" s="113" t="e">
        <f>IF(M4994=0,"",CHOOSE(M4994,"7","7","7","7","7","7","7","7","7","7","手入力箇所","手入力箇所","手入力箇所","手入力箇所","手入力箇所","手入力箇所","手入力箇所","手入力箇所","手入力箇所","手入力箇所"))</f>
        <v>#REF!</v>
      </c>
    </row>
    <row r="4995" spans="1:14" ht="13.8" thickBot="1" x14ac:dyDescent="0.25">
      <c r="A4995" s="27" t="s">
        <v>63</v>
      </c>
      <c r="B4995" s="18">
        <v>4</v>
      </c>
      <c r="C4995" s="18">
        <v>5</v>
      </c>
      <c r="D4995" s="18">
        <v>7</v>
      </c>
      <c r="E4995" s="18">
        <v>8</v>
      </c>
      <c r="F4995" s="18">
        <v>11</v>
      </c>
      <c r="G4995" s="18">
        <v>16</v>
      </c>
      <c r="H4995" s="18">
        <v>22</v>
      </c>
      <c r="I4995" s="18">
        <v>26</v>
      </c>
      <c r="J4995" s="18">
        <v>31</v>
      </c>
      <c r="K4995" s="19"/>
      <c r="L4995" s="27" t="s">
        <v>63</v>
      </c>
      <c r="M4995" s="104" t="e">
        <f>#REF!</f>
        <v>#REF!</v>
      </c>
      <c r="N4995" s="113" t="e">
        <f>IF(M4995=0,"",CHOOSE(M4995,"4","5","7","8","8","11","11","11","11","11","16","16","16","16","16","16","16","16","16","16","22","22","22","22","22","22","22","22","22","22","26","26","26","26","26","26","26","26","26","26","31","31","31","31","31","31","31","31","31","31","31","手入力箇所","手入力箇所","手入力箇所","手入力箇所","手入力箇所","手入力箇所","手入力箇所","手入力箇所","手入力箇所","手入力箇所"))</f>
        <v>#REF!</v>
      </c>
    </row>
    <row r="4996" spans="1:14" ht="24.6" thickBot="1" x14ac:dyDescent="0.25">
      <c r="A4996" s="28" t="s">
        <v>70</v>
      </c>
      <c r="B4996" s="18">
        <v>5</v>
      </c>
      <c r="C4996" s="18">
        <v>6</v>
      </c>
      <c r="D4996" s="18">
        <v>7</v>
      </c>
      <c r="E4996" s="18"/>
      <c r="F4996" s="18"/>
      <c r="G4996" s="18"/>
      <c r="H4996" s="18"/>
      <c r="I4996" s="18"/>
      <c r="J4996" s="62"/>
      <c r="K4996" s="19"/>
      <c r="L4996" s="28" t="s">
        <v>70</v>
      </c>
      <c r="M4996" s="104" t="e">
        <f>#REF!</f>
        <v>#REF!</v>
      </c>
      <c r="N4996" s="113" t="e">
        <f>IF(M4996=0,"",CHOOSE(M4996,"5","6","7","手入力箇所","手入力箇所","手入力箇所","手入力箇所","手入力箇所","手入力箇所","手入力箇所","手入力箇所","手入力箇所","手入力箇所"))</f>
        <v>#REF!</v>
      </c>
    </row>
    <row r="4997" spans="1:14" ht="13.8" thickBot="1" x14ac:dyDescent="0.25">
      <c r="A4997" s="29" t="s">
        <v>71</v>
      </c>
      <c r="B4997" s="18">
        <v>3</v>
      </c>
      <c r="C4997" s="18">
        <v>6</v>
      </c>
      <c r="D4997" s="18">
        <v>19</v>
      </c>
      <c r="E4997" s="18"/>
      <c r="F4997" s="18"/>
      <c r="G4997" s="18"/>
      <c r="H4997" s="18"/>
      <c r="I4997" s="18"/>
      <c r="J4997" s="62"/>
      <c r="K4997" s="19"/>
      <c r="L4997" s="29" t="s">
        <v>71</v>
      </c>
      <c r="M4997" s="104" t="e">
        <f>#REF!</f>
        <v>#REF!</v>
      </c>
      <c r="N4997" s="113" t="e">
        <f>IF(M4997=0,"",CHOOSE(M4997,"3","6","19","手入力箇所","手入力箇所","手入力箇所","手入力箇所","手入力箇所","手入力箇所","手入力箇所","手入力箇所","手入力箇所","手入力箇所"))</f>
        <v>#REF!</v>
      </c>
    </row>
    <row r="4998" spans="1:14" ht="13.8" thickBot="1" x14ac:dyDescent="0.25">
      <c r="A4998" s="29" t="s">
        <v>72</v>
      </c>
      <c r="B4998" s="18">
        <v>1</v>
      </c>
      <c r="C4998" s="18">
        <v>3</v>
      </c>
      <c r="D4998" s="18">
        <v>5</v>
      </c>
      <c r="E4998" s="18">
        <v>9</v>
      </c>
      <c r="F4998" s="18">
        <v>26</v>
      </c>
      <c r="G4998" s="18"/>
      <c r="H4998" s="18"/>
      <c r="I4998" s="18"/>
      <c r="J4998" s="62"/>
      <c r="K4998" s="19"/>
      <c r="L4998" s="29" t="s">
        <v>72</v>
      </c>
      <c r="M4998" s="104" t="e">
        <f>#REF!</f>
        <v>#REF!</v>
      </c>
      <c r="N4998" s="113" t="e">
        <f>IF(M4998=0,"",CHOOSE(M4998,"1","3","5","9","9","26","26","26","26","26","手入力箇所","手入力箇所","手入力箇所","手入力箇所","手入力箇所","手入力箇所","手入力箇所","手入力箇所","手入力箇所","手入力箇所"))</f>
        <v>#REF!</v>
      </c>
    </row>
    <row r="4999" spans="1:14" ht="13.8" thickBot="1" x14ac:dyDescent="0.25">
      <c r="A4999" s="29" t="s">
        <v>73</v>
      </c>
      <c r="B4999" s="18">
        <v>4</v>
      </c>
      <c r="C4999" s="18">
        <v>11</v>
      </c>
      <c r="D4999" s="18">
        <v>20</v>
      </c>
      <c r="E4999" s="18">
        <v>33</v>
      </c>
      <c r="F4999" s="18"/>
      <c r="G4999" s="18"/>
      <c r="H4999" s="18"/>
      <c r="I4999" s="18"/>
      <c r="J4999" s="62"/>
      <c r="K4999" s="19"/>
      <c r="L4999" s="29" t="s">
        <v>73</v>
      </c>
      <c r="M4999" s="104" t="e">
        <f>#REF!</f>
        <v>#REF!</v>
      </c>
      <c r="N4999" s="113" t="e">
        <f>IF(M4999=0,"",CHOOSE(M4999,"4","11","20","33","33","手入力箇所","手入力箇所","手入力箇所","手入力箇所","手入力箇所","手入力箇所","手入力箇所","手入力箇所","手入力箇所","手入力箇所"))</f>
        <v>#REF!</v>
      </c>
    </row>
    <row r="5000" spans="1:14" ht="37.200000000000003" thickBot="1" x14ac:dyDescent="0.25">
      <c r="A5000" s="30" t="s">
        <v>74</v>
      </c>
      <c r="B5000" s="18">
        <v>4</v>
      </c>
      <c r="C5000" s="18">
        <v>6</v>
      </c>
      <c r="D5000" s="18">
        <v>8</v>
      </c>
      <c r="E5000" s="18">
        <v>10</v>
      </c>
      <c r="F5000" s="18">
        <v>15</v>
      </c>
      <c r="G5000" s="18">
        <v>23</v>
      </c>
      <c r="H5000" s="18">
        <v>33</v>
      </c>
      <c r="I5000" s="18"/>
      <c r="J5000" s="62"/>
      <c r="K5000" s="19"/>
      <c r="L5000" s="30" t="s">
        <v>74</v>
      </c>
      <c r="M5000" s="104" t="e">
        <f>#REF!</f>
        <v>#REF!</v>
      </c>
      <c r="N5000" s="113" t="e">
        <f>IF(M5000=0,"",CHOOSE(M5000,"4","6","8","10","10","15","15","15","15","15","23","23","23","23","23","23","23","23","23","23","33","33","33","33","33","33","33","33","33","33","手入力箇所","手入力箇所","手入力箇所","手入力箇所","手入力箇所","手入力箇所","手入力箇所","手入力箇所","手入力箇所","手入力箇所"))</f>
        <v>#REF!</v>
      </c>
    </row>
    <row r="5001" spans="1:14" ht="13.8" thickBot="1" x14ac:dyDescent="0.25">
      <c r="A5001" s="29" t="s">
        <v>75</v>
      </c>
      <c r="B5001" s="18">
        <v>6</v>
      </c>
      <c r="C5001" s="18">
        <v>14</v>
      </c>
      <c r="D5001" s="18">
        <v>25</v>
      </c>
      <c r="E5001" s="18">
        <v>39</v>
      </c>
      <c r="F5001" s="18"/>
      <c r="G5001" s="18"/>
      <c r="H5001" s="18"/>
      <c r="I5001" s="18"/>
      <c r="J5001" s="62"/>
      <c r="K5001" s="19"/>
      <c r="L5001" s="29" t="s">
        <v>75</v>
      </c>
      <c r="M5001" s="104" t="e">
        <f>#REF!</f>
        <v>#REF!</v>
      </c>
      <c r="N5001" s="113" t="e">
        <f>IF(M5001=0,"",CHOOSE(M5001,"6","14","25","39","39","手入力箇所","手入力箇所","手入力箇所","手入力箇所","手入力箇所","手入力箇所","手入力箇所","手入力箇所","手入力箇所","手入力箇所"))</f>
        <v>#REF!</v>
      </c>
    </row>
    <row r="5002" spans="1:14" ht="37.200000000000003" thickBot="1" x14ac:dyDescent="0.25">
      <c r="A5002" s="30" t="s">
        <v>76</v>
      </c>
      <c r="B5002" s="18">
        <v>2</v>
      </c>
      <c r="C5002" s="18">
        <v>3</v>
      </c>
      <c r="D5002" s="18">
        <v>6</v>
      </c>
      <c r="E5002" s="18">
        <v>9</v>
      </c>
      <c r="F5002" s="18"/>
      <c r="G5002" s="18"/>
      <c r="H5002" s="18"/>
      <c r="I5002" s="18"/>
      <c r="J5002" s="62"/>
      <c r="K5002" s="19"/>
      <c r="L5002" s="30" t="s">
        <v>76</v>
      </c>
      <c r="M5002" s="104" t="e">
        <f>#REF!</f>
        <v>#REF!</v>
      </c>
      <c r="N5002" s="113" t="e">
        <f>IF(M5002=0,"",CHOOSE(M5002,"2","3","6","9","9","手入力箇所","手入力箇所","手入力箇所","手入力箇所","手入力箇所","手入力箇所","手入力箇所","手入力箇所","手入力箇所","手入力箇所"))</f>
        <v>#REF!</v>
      </c>
    </row>
    <row r="5003" spans="1:14" ht="27" thickBot="1" x14ac:dyDescent="0.25">
      <c r="A5003" s="31" t="s">
        <v>77</v>
      </c>
      <c r="B5003" s="18">
        <v>12</v>
      </c>
      <c r="C5003" s="18">
        <v>18</v>
      </c>
      <c r="D5003" s="18">
        <v>22</v>
      </c>
      <c r="E5003" s="18">
        <v>26</v>
      </c>
      <c r="F5003" s="62"/>
      <c r="G5003" s="62"/>
      <c r="H5003" s="62"/>
      <c r="I5003" s="62"/>
      <c r="J5003" s="62"/>
      <c r="K5003" s="19"/>
      <c r="L5003" s="31" t="s">
        <v>77</v>
      </c>
      <c r="M5003" s="104" t="e">
        <f>#REF!</f>
        <v>#REF!</v>
      </c>
      <c r="N5003" s="113" t="e">
        <f>IF(M5003=0,"",CHOOSE(M5003,"12","18","22","26","26","手入力箇所","手入力箇所","手入力箇所","手入力箇所","手入力箇所","手入力箇所","手入力箇所","手入力箇所","手入力箇所","手入力箇所"))</f>
        <v>#REF!</v>
      </c>
    </row>
    <row r="5004" spans="1:14" ht="40.200000000000003" thickBot="1" x14ac:dyDescent="0.25">
      <c r="A5004" s="31" t="s">
        <v>78</v>
      </c>
      <c r="B5004" s="18">
        <v>5</v>
      </c>
      <c r="C5004" s="18">
        <v>8</v>
      </c>
      <c r="D5004" s="18">
        <v>11</v>
      </c>
      <c r="E5004" s="18">
        <v>14</v>
      </c>
      <c r="F5004" s="62"/>
      <c r="G5004" s="62"/>
      <c r="H5004" s="62"/>
      <c r="I5004" s="62"/>
      <c r="J5004" s="62"/>
      <c r="K5004" s="19"/>
      <c r="L5004" s="31" t="s">
        <v>78</v>
      </c>
      <c r="M5004" s="104" t="e">
        <f>#REF!</f>
        <v>#REF!</v>
      </c>
      <c r="N5004" s="113" t="e">
        <f>IF(M5004=0,"",CHOOSE(M5004,"5","8","11","14","14","手入力箇所","手入力箇所","手入力箇所","手入力箇所","手入力箇所","手入力箇所","手入力箇所","手入力箇所","手入力箇所","手入力箇所"))</f>
        <v>#REF!</v>
      </c>
    </row>
    <row r="5005" spans="1:14" ht="27" thickBot="1" x14ac:dyDescent="0.25">
      <c r="A5005" s="31" t="s">
        <v>79</v>
      </c>
      <c r="B5005" s="18">
        <v>6</v>
      </c>
      <c r="C5005" s="18">
        <v>11</v>
      </c>
      <c r="D5005" s="18">
        <v>16</v>
      </c>
      <c r="E5005" s="18">
        <v>21</v>
      </c>
      <c r="F5005" s="62"/>
      <c r="G5005" s="62"/>
      <c r="H5005" s="62"/>
      <c r="I5005" s="62"/>
      <c r="J5005" s="62"/>
      <c r="K5005" s="19"/>
      <c r="L5005" s="31" t="s">
        <v>79</v>
      </c>
      <c r="M5005" s="104" t="e">
        <f>#REF!</f>
        <v>#REF!</v>
      </c>
      <c r="N5005" s="113" t="e">
        <f>IF(M5005=0,"",CHOOSE(M5005,"6","11","16","21","21","手入力箇所","手入力箇所","手入力箇所","手入力箇所","手入力箇所","手入力箇所","手入力箇所","手入力箇所","手入力箇所"))</f>
        <v>#REF!</v>
      </c>
    </row>
    <row r="5006" spans="1:14" ht="40.200000000000003" thickBot="1" x14ac:dyDescent="0.25">
      <c r="A5006" s="31" t="s">
        <v>80</v>
      </c>
      <c r="B5006" s="18">
        <v>5</v>
      </c>
      <c r="C5006" s="18">
        <v>7</v>
      </c>
      <c r="D5006" s="18">
        <v>9</v>
      </c>
      <c r="E5006" s="18">
        <v>10</v>
      </c>
      <c r="F5006" s="62"/>
      <c r="G5006" s="62"/>
      <c r="H5006" s="62"/>
      <c r="I5006" s="62"/>
      <c r="J5006" s="62"/>
      <c r="K5006" s="19"/>
      <c r="L5006" s="31" t="s">
        <v>80</v>
      </c>
      <c r="M5006" s="104" t="e">
        <f>#REF!</f>
        <v>#REF!</v>
      </c>
      <c r="N5006" s="113" t="e">
        <f>IF(M5006=0,"",CHOOSE(M5006,"5","7","9","10","10","手入力箇所","手入力箇所","手入力箇所","手入力箇所","手入力箇所","手入力箇所","手入力箇所","手入力箇所","手入力箇所"))</f>
        <v>#REF!</v>
      </c>
    </row>
    <row r="5007" spans="1:14" ht="40.200000000000003" thickBot="1" x14ac:dyDescent="0.25">
      <c r="A5007" s="31" t="s">
        <v>81</v>
      </c>
      <c r="B5007" s="18">
        <v>9</v>
      </c>
      <c r="C5007" s="18">
        <v>14</v>
      </c>
      <c r="D5007" s="62"/>
      <c r="E5007" s="62"/>
      <c r="F5007" s="62"/>
      <c r="G5007" s="62"/>
      <c r="H5007" s="62"/>
      <c r="I5007" s="62"/>
      <c r="J5007" s="62"/>
      <c r="K5007" s="19"/>
      <c r="L5007" s="31" t="s">
        <v>81</v>
      </c>
      <c r="M5007" s="104" t="e">
        <f>#REF!</f>
        <v>#REF!</v>
      </c>
      <c r="N5007" s="113" t="e">
        <f>IF(M5007=0,"",CHOOSE(M5007,"9","14","手入力箇所","手入力箇所","手入力箇所","手入力箇所","手入力箇所","手入力箇所","手入力箇所","手入力箇所","手入力箇所","手入力箇所"))</f>
        <v>#REF!</v>
      </c>
    </row>
    <row r="5008" spans="1:14" ht="13.8" thickBot="1" x14ac:dyDescent="0.25">
      <c r="A5008" s="31" t="s">
        <v>82</v>
      </c>
      <c r="B5008" s="18">
        <v>3</v>
      </c>
      <c r="C5008" s="18">
        <v>4</v>
      </c>
      <c r="D5008" s="18">
        <v>4</v>
      </c>
      <c r="E5008" s="18">
        <v>5</v>
      </c>
      <c r="F5008" s="18">
        <v>6</v>
      </c>
      <c r="G5008" s="18">
        <v>8</v>
      </c>
      <c r="H5008" s="18">
        <v>9</v>
      </c>
      <c r="I5008" s="18">
        <v>11</v>
      </c>
      <c r="J5008" s="18">
        <v>12</v>
      </c>
      <c r="K5008" s="19"/>
      <c r="L5008" s="31" t="s">
        <v>82</v>
      </c>
      <c r="M5008" s="104" t="e">
        <f>#REF!</f>
        <v>#REF!</v>
      </c>
      <c r="N5008" s="113" t="e">
        <f>IF(M5008=0,"",CHOOSE(M5008,"3","4","4","5","5","6","6","6","6","6","8","8","8","8","8","8","8","8","8","8","9","9","9","9","9","9","9","9","9","9","11","11","11","11","11","11","11","11","11","11","12","12","12","12","12","12","12","12","12","12","12","手入力箇所","手入力箇所","手入力箇所","手入力箇所","手入力箇所","手入力箇所","手入力箇所","手入力箇所","手入力箇所","手入力箇所"))</f>
        <v>#REF!</v>
      </c>
    </row>
    <row r="5009" spans="1:14" ht="13.8" thickBot="1" x14ac:dyDescent="0.25">
      <c r="A5009" s="31" t="s">
        <v>83</v>
      </c>
      <c r="B5009" s="18">
        <v>3</v>
      </c>
      <c r="C5009" s="18">
        <v>4</v>
      </c>
      <c r="D5009" s="18">
        <v>4</v>
      </c>
      <c r="E5009" s="18">
        <v>5</v>
      </c>
      <c r="F5009" s="18">
        <v>6</v>
      </c>
      <c r="G5009" s="18">
        <v>8</v>
      </c>
      <c r="H5009" s="18">
        <v>10</v>
      </c>
      <c r="I5009" s="18">
        <v>12</v>
      </c>
      <c r="J5009" s="18">
        <v>13</v>
      </c>
      <c r="K5009" s="19"/>
      <c r="L5009" s="31" t="s">
        <v>83</v>
      </c>
      <c r="M5009" s="104" t="e">
        <f>#REF!</f>
        <v>#REF!</v>
      </c>
      <c r="N5009" s="113" t="e">
        <f>IF(M5009=0,"",CHOOSE(M5009,"3","4","4","5","5","6","6","6","6","6","8","8","8","8","8","8","8","8","8","8","10","10","10","10","10","10","10","10","10","10","12","12","12","12","12","12","12","12","12","12","13","13","13","13","13","13","13","13","13","13","13","手入力箇所","手入力箇所","手入力箇所","手入力箇所","手入力箇所","手入力箇所","手入力箇所","手入力箇所","手入力箇所","手入力箇所"))</f>
        <v>#REF!</v>
      </c>
    </row>
    <row r="5010" spans="1:14" ht="27" thickBot="1" x14ac:dyDescent="0.25">
      <c r="A5010" s="32" t="s">
        <v>84</v>
      </c>
      <c r="B5010" s="20">
        <v>1</v>
      </c>
      <c r="C5010" s="20">
        <v>2</v>
      </c>
      <c r="D5010" s="20">
        <v>3</v>
      </c>
      <c r="E5010" s="20">
        <v>4</v>
      </c>
      <c r="F5010" s="20">
        <v>8</v>
      </c>
      <c r="G5010" s="20">
        <v>19</v>
      </c>
      <c r="H5010" s="63"/>
      <c r="I5010" s="63"/>
      <c r="J5010" s="63"/>
      <c r="K5010" s="21"/>
      <c r="L5010" s="32" t="s">
        <v>84</v>
      </c>
      <c r="M5010" s="104" t="e">
        <f>#REF!</f>
        <v>#REF!</v>
      </c>
      <c r="N5010" s="113" t="e">
        <f>IF(M5010=0,"",CHOOSE(M5010,"1","2","3","4","4","8","8","8","8","8","19","19","19","19","19","19","19","19","19","19","手入力箇所","手入力箇所","手入力箇所","手入力箇所","手入力箇所","手入力箇所","手入力箇所","手入力箇所","手入力箇所","手入力箇所"))</f>
        <v>#REF!</v>
      </c>
    </row>
    <row r="5011" spans="1:14" ht="13.8" thickBot="1" x14ac:dyDescent="0.25"/>
    <row r="5012" spans="1:14" ht="13.8" thickBot="1" x14ac:dyDescent="0.25">
      <c r="A5012" s="686" t="e">
        <f>A4985</f>
        <v>#REF!</v>
      </c>
      <c r="B5012" s="686"/>
      <c r="C5012" s="686"/>
      <c r="D5012" s="687" t="s">
        <v>193</v>
      </c>
      <c r="E5012" s="687"/>
      <c r="F5012" s="687"/>
      <c r="G5012" s="687"/>
      <c r="H5012" s="687"/>
      <c r="I5012" s="687"/>
      <c r="J5012" s="687"/>
      <c r="K5012" s="687"/>
      <c r="L5012" s="687"/>
      <c r="M5012" s="687"/>
      <c r="N5012" s="687"/>
    </row>
    <row r="5013" spans="1:14" ht="13.8" thickBot="1" x14ac:dyDescent="0.25">
      <c r="A5013" s="105"/>
      <c r="B5013" s="33">
        <v>1</v>
      </c>
      <c r="C5013" s="24">
        <v>2</v>
      </c>
      <c r="D5013" s="24">
        <v>3</v>
      </c>
      <c r="E5013" s="24" t="s">
        <v>58</v>
      </c>
      <c r="F5013" s="24" t="s">
        <v>59</v>
      </c>
      <c r="G5013" s="24" t="s">
        <v>60</v>
      </c>
      <c r="H5013" s="24" t="s">
        <v>61</v>
      </c>
      <c r="I5013" s="24" t="s">
        <v>62</v>
      </c>
      <c r="J5013" s="24" t="s">
        <v>194</v>
      </c>
      <c r="K5013" s="102" t="s">
        <v>85</v>
      </c>
      <c r="L5013" s="105" t="s">
        <v>189</v>
      </c>
      <c r="M5013" s="105" t="s">
        <v>188</v>
      </c>
      <c r="N5013" s="105" t="s">
        <v>51</v>
      </c>
    </row>
    <row r="5014" spans="1:14" ht="13.8" thickBot="1" x14ac:dyDescent="0.25">
      <c r="A5014" s="26" t="s">
        <v>56</v>
      </c>
      <c r="B5014" s="22">
        <v>16</v>
      </c>
      <c r="C5014" s="22">
        <v>25</v>
      </c>
      <c r="D5014" s="22">
        <v>32</v>
      </c>
      <c r="E5014" s="22">
        <v>38</v>
      </c>
      <c r="F5014" s="22">
        <v>56</v>
      </c>
      <c r="G5014" s="22">
        <v>87</v>
      </c>
      <c r="H5014" s="22">
        <v>121</v>
      </c>
      <c r="I5014" s="22"/>
      <c r="J5014" s="23"/>
      <c r="K5014" s="68"/>
      <c r="L5014" s="107" t="s">
        <v>56</v>
      </c>
      <c r="M5014" s="103" t="e">
        <f>#REF!</f>
        <v>#REF!</v>
      </c>
      <c r="N5014" s="103" t="e">
        <f>IF(M5014=0,"",CHOOSE(M5014,"16","25","32","38","38","56","56","56","56","56","87","87","87","87","87","87","87","87","87","87","121","121","121","121","121","121","121","121","121","121","手入力箇所","手入力箇所","手入力箇所","手入力箇所","手入力箇所","手入力箇所","手入力箇所","手入力箇所","手入力箇所","手入力箇所"))</f>
        <v>#REF!</v>
      </c>
    </row>
    <row r="5015" spans="1:14" ht="13.8" thickBot="1" x14ac:dyDescent="0.25">
      <c r="A5015" s="27" t="s">
        <v>57</v>
      </c>
      <c r="B5015" s="18">
        <v>25</v>
      </c>
      <c r="C5015" s="18">
        <v>33</v>
      </c>
      <c r="D5015" s="18">
        <v>40</v>
      </c>
      <c r="E5015" s="18">
        <v>45</v>
      </c>
      <c r="F5015" s="18">
        <v>58</v>
      </c>
      <c r="G5015" s="18">
        <v>79</v>
      </c>
      <c r="H5015" s="18"/>
      <c r="I5015" s="18"/>
      <c r="J5015" s="62"/>
      <c r="K5015" s="69"/>
      <c r="L5015" s="107" t="s">
        <v>57</v>
      </c>
      <c r="M5015" s="103" t="e">
        <f>#REF!</f>
        <v>#REF!</v>
      </c>
      <c r="N5015" s="103" t="e">
        <f>IF(M5015=0,"",CHOOSE(M5015,"25","33","40","45","45","58","58","58","58","58","79","79","79","79","79","79","79","79","79","79","手入力箇所","手入力箇所","手入力箇所","手入力箇所","手入力箇所","手入力箇所","手入力箇所","手入力箇所","手入力箇所","手入力箇所"))</f>
        <v>#REF!</v>
      </c>
    </row>
    <row r="5016" spans="1:14" ht="48.6" thickBot="1" x14ac:dyDescent="0.25">
      <c r="A5016" s="28" t="s">
        <v>64</v>
      </c>
      <c r="B5016" s="18">
        <v>32</v>
      </c>
      <c r="C5016" s="18"/>
      <c r="D5016" s="18"/>
      <c r="E5016" s="18"/>
      <c r="F5016" s="18"/>
      <c r="G5016" s="18"/>
      <c r="H5016" s="18"/>
      <c r="I5016" s="18"/>
      <c r="J5016" s="62"/>
      <c r="K5016" s="69"/>
      <c r="L5016" s="108" t="s">
        <v>64</v>
      </c>
      <c r="M5016" s="103" t="e">
        <f>#REF!</f>
        <v>#REF!</v>
      </c>
      <c r="N5016" s="103" t="e">
        <f>IF(M5016=0,"",CHOOSE(M5016,"32","手入力箇所","手入力箇所","手入力箇所","手入力箇所","手入力箇所","手入力箇所","手入力箇所","手入力箇所","手入力箇所","手入力箇所"))</f>
        <v>#REF!</v>
      </c>
    </row>
    <row r="5017" spans="1:14" ht="48.6" thickBot="1" x14ac:dyDescent="0.25">
      <c r="A5017" s="28" t="s">
        <v>65</v>
      </c>
      <c r="B5017" s="18">
        <v>36</v>
      </c>
      <c r="C5017" s="18"/>
      <c r="D5017" s="18"/>
      <c r="E5017" s="18"/>
      <c r="F5017" s="18"/>
      <c r="G5017" s="18"/>
      <c r="H5017" s="18"/>
      <c r="I5017" s="18"/>
      <c r="J5017" s="62"/>
      <c r="K5017" s="69"/>
      <c r="L5017" s="108" t="s">
        <v>65</v>
      </c>
      <c r="M5017" s="103" t="e">
        <f>#REF!</f>
        <v>#REF!</v>
      </c>
      <c r="N5017" s="103" t="e">
        <f>IF(M5017=0,"",CHOOSE(M5017,"36","手入力箇所","手入力箇所","手入力箇所","手入力箇所","手入力箇所","手入力箇所","手入力箇所","手入力箇所","手入力箇所","手入力箇所"))</f>
        <v>#REF!</v>
      </c>
    </row>
    <row r="5018" spans="1:14" ht="24.6" thickBot="1" x14ac:dyDescent="0.25">
      <c r="A5018" s="28" t="s">
        <v>66</v>
      </c>
      <c r="B5018" s="18">
        <v>24</v>
      </c>
      <c r="C5018" s="18">
        <v>30</v>
      </c>
      <c r="D5018" s="18">
        <v>33</v>
      </c>
      <c r="E5018" s="18">
        <v>35</v>
      </c>
      <c r="F5018" s="18">
        <v>42</v>
      </c>
      <c r="G5018" s="18"/>
      <c r="H5018" s="18"/>
      <c r="I5018" s="18"/>
      <c r="J5018" s="62"/>
      <c r="K5018" s="69"/>
      <c r="L5018" s="108" t="s">
        <v>66</v>
      </c>
      <c r="M5018" s="103" t="e">
        <f>#REF!</f>
        <v>#REF!</v>
      </c>
      <c r="N5018" s="103" t="e">
        <f>IF(M5018=0,"",CHOOSE(M5018,"24","30","33","35","35","42","42","42","42","42","手入力箇所","手入力箇所","手入力箇所","手入力箇所","手入力箇所","手入力箇所","手入力箇所","手入力箇所","手入力箇所","手入力箇所"))</f>
        <v>#REF!</v>
      </c>
    </row>
    <row r="5019" spans="1:14" ht="36.6" thickBot="1" x14ac:dyDescent="0.25">
      <c r="A5019" s="28" t="s">
        <v>67</v>
      </c>
      <c r="B5019" s="18">
        <v>7</v>
      </c>
      <c r="C5019" s="18">
        <v>12</v>
      </c>
      <c r="D5019" s="18">
        <v>16</v>
      </c>
      <c r="E5019" s="18">
        <v>19</v>
      </c>
      <c r="F5019" s="18"/>
      <c r="G5019" s="18"/>
      <c r="H5019" s="18"/>
      <c r="I5019" s="18"/>
      <c r="J5019" s="62"/>
      <c r="K5019" s="69"/>
      <c r="L5019" s="108" t="s">
        <v>67</v>
      </c>
      <c r="M5019" s="103" t="e">
        <f>#REF!</f>
        <v>#REF!</v>
      </c>
      <c r="N5019" s="103" t="e">
        <f>IF(M5019=0,"",CHOOSE(M5019,"7","12","16","19","19","手入力箇所","手入力箇所","手入力箇所","手入力箇所","手入力箇所","手入力箇所","手入力箇所","手入力箇所","手入力箇所","手入力箇所"))</f>
        <v>#REF!</v>
      </c>
    </row>
    <row r="5020" spans="1:14" ht="24.6" thickBot="1" x14ac:dyDescent="0.25">
      <c r="A5020" s="28" t="s">
        <v>68</v>
      </c>
      <c r="B5020" s="18">
        <v>21</v>
      </c>
      <c r="C5020" s="18">
        <v>35</v>
      </c>
      <c r="D5020" s="18">
        <v>48</v>
      </c>
      <c r="E5020" s="18">
        <v>59</v>
      </c>
      <c r="F5020" s="18">
        <v>94</v>
      </c>
      <c r="G5020" s="18">
        <v>159</v>
      </c>
      <c r="H5020" s="18">
        <v>235</v>
      </c>
      <c r="I5020" s="18"/>
      <c r="J5020" s="62"/>
      <c r="K5020" s="69"/>
      <c r="L5020" s="108" t="s">
        <v>68</v>
      </c>
      <c r="M5020" s="103" t="e">
        <f>#REF!</f>
        <v>#REF!</v>
      </c>
      <c r="N5020" s="103" t="e">
        <f>IF(M5020=0,"",CHOOSE(M5020,"21","35","48","59","59","94","94","94","94","94","159","159","159","159","159","159","159","159","159","159","235","235","235","235","235","235","235","235","235","235","手入力箇所","手入力箇所","手入力箇所","手入力箇所","手入力箇所","手入力箇所","手入力箇所","手入力箇所","手入力箇所","手入力箇所"))</f>
        <v>#REF!</v>
      </c>
    </row>
    <row r="5021" spans="1:14" ht="36.6" thickBot="1" x14ac:dyDescent="0.25">
      <c r="A5021" s="28" t="s">
        <v>69</v>
      </c>
      <c r="B5021" s="18">
        <v>22</v>
      </c>
      <c r="C5021" s="18">
        <v>26</v>
      </c>
      <c r="D5021" s="18">
        <v>28</v>
      </c>
      <c r="E5021" s="18">
        <v>29</v>
      </c>
      <c r="F5021" s="18">
        <v>34</v>
      </c>
      <c r="G5021" s="18"/>
      <c r="H5021" s="18"/>
      <c r="I5021" s="18"/>
      <c r="J5021" s="62"/>
      <c r="K5021" s="69"/>
      <c r="L5021" s="108" t="s">
        <v>69</v>
      </c>
      <c r="M5021" s="103" t="e">
        <f>#REF!</f>
        <v>#REF!</v>
      </c>
      <c r="N5021" s="103" t="e">
        <f>IF(M5021=0,"",CHOOSE(M5021,"22","26","28","29","29","34","34","34","34","34","手入力箇所","手入力箇所","手入力箇所","手入力箇所","手入力箇所","手入力箇所","手入力箇所","手入力箇所","手入力箇所","手入力箇所"))</f>
        <v>#REF!</v>
      </c>
    </row>
    <row r="5022" spans="1:14" ht="13.8" thickBot="1" x14ac:dyDescent="0.25">
      <c r="A5022" s="27" t="s">
        <v>63</v>
      </c>
      <c r="B5022" s="18">
        <v>21</v>
      </c>
      <c r="C5022" s="18">
        <v>33</v>
      </c>
      <c r="D5022" s="18">
        <v>46</v>
      </c>
      <c r="E5022" s="18">
        <v>56</v>
      </c>
      <c r="F5022" s="18">
        <v>89</v>
      </c>
      <c r="G5022" s="18">
        <v>151</v>
      </c>
      <c r="H5022" s="18">
        <v>224</v>
      </c>
      <c r="I5022" s="18">
        <v>289</v>
      </c>
      <c r="J5022" s="18">
        <v>350</v>
      </c>
      <c r="K5022" s="69"/>
      <c r="L5022" s="107" t="s">
        <v>63</v>
      </c>
      <c r="M5022" s="103" t="e">
        <f>#REF!</f>
        <v>#REF!</v>
      </c>
      <c r="N5022" s="103" t="e">
        <f>IF(M5022=0,"",CHOOSE(M5022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023" spans="1:14" ht="24.6" thickBot="1" x14ac:dyDescent="0.25">
      <c r="A5023" s="34" t="s">
        <v>70</v>
      </c>
      <c r="B5023" s="35">
        <v>13</v>
      </c>
      <c r="C5023" s="35">
        <v>33</v>
      </c>
      <c r="D5023" s="35">
        <v>59</v>
      </c>
      <c r="E5023" s="35"/>
      <c r="F5023" s="35"/>
      <c r="G5023" s="35"/>
      <c r="H5023" s="35"/>
      <c r="I5023" s="35"/>
      <c r="J5023" s="36"/>
      <c r="K5023" s="67"/>
      <c r="L5023" s="108" t="s">
        <v>70</v>
      </c>
      <c r="M5023" s="103" t="e">
        <f>#REF!</f>
        <v>#REF!</v>
      </c>
      <c r="N5023" s="103" t="e">
        <f>IF(M5023=0,"",CHOOSE(M5023,"13","33","59","手入力箇所","手入力箇所","手入力箇所","手入力箇所","手入力箇所","手入力箇所","手入力箇所","手入力箇所","手入力箇所","手入力箇所"))</f>
        <v>#REF!</v>
      </c>
    </row>
    <row r="5024" spans="1:14" ht="13.8" thickBot="1" x14ac:dyDescent="0.25">
      <c r="A5024" s="37" t="s">
        <v>71</v>
      </c>
      <c r="B5024" s="17">
        <v>23</v>
      </c>
      <c r="C5024" s="17">
        <v>39</v>
      </c>
      <c r="D5024" s="17">
        <v>97</v>
      </c>
      <c r="E5024" s="17"/>
      <c r="F5024" s="17"/>
      <c r="G5024" s="17"/>
      <c r="H5024" s="17"/>
      <c r="I5024" s="17"/>
      <c r="J5024" s="64"/>
      <c r="K5024" s="70"/>
      <c r="L5024" s="109" t="s">
        <v>71</v>
      </c>
      <c r="M5024" s="103" t="e">
        <f>#REF!</f>
        <v>#REF!</v>
      </c>
      <c r="N5024" s="103" t="e">
        <f>IF(M5024=0,"",CHOOSE(M5024,"23","39","97","手入力箇所","手入力箇所","手入力箇所","手入力箇所","手入力箇所","手入力箇所","手入力箇所","手入力箇所","手入力箇所","手入力箇所"))</f>
        <v>#REF!</v>
      </c>
    </row>
    <row r="5025" spans="1:14" ht="13.8" thickBot="1" x14ac:dyDescent="0.25">
      <c r="A5025" s="29" t="s">
        <v>72</v>
      </c>
      <c r="B5025" s="18">
        <v>21</v>
      </c>
      <c r="C5025" s="18">
        <v>37</v>
      </c>
      <c r="D5025" s="18">
        <v>58</v>
      </c>
      <c r="E5025" s="18">
        <v>76</v>
      </c>
      <c r="F5025" s="18">
        <v>137</v>
      </c>
      <c r="G5025" s="18"/>
      <c r="H5025" s="18"/>
      <c r="I5025" s="18"/>
      <c r="J5025" s="62"/>
      <c r="K5025" s="69"/>
      <c r="L5025" s="109" t="s">
        <v>72</v>
      </c>
      <c r="M5025" s="103" t="e">
        <f>#REF!</f>
        <v>#REF!</v>
      </c>
      <c r="N5025" s="103" t="e">
        <f>IF(M5025=0,"",CHOOSE(M5025,"21","37","58","76","76","137","137","137","137","137","手入力箇所","手入力箇所","手入力箇所","手入力箇所","手入力箇所","手入力箇所","手入力箇所","手入力箇所","手入力箇所","手入力箇所"))</f>
        <v>#REF!</v>
      </c>
    </row>
    <row r="5026" spans="1:14" ht="13.8" thickBot="1" x14ac:dyDescent="0.25">
      <c r="A5026" s="29" t="s">
        <v>73</v>
      </c>
      <c r="B5026" s="18">
        <v>48</v>
      </c>
      <c r="C5026" s="18">
        <v>93</v>
      </c>
      <c r="D5026" s="18">
        <v>138</v>
      </c>
      <c r="E5026" s="18">
        <v>183</v>
      </c>
      <c r="F5026" s="18"/>
      <c r="G5026" s="18"/>
      <c r="H5026" s="18"/>
      <c r="I5026" s="18"/>
      <c r="J5026" s="62"/>
      <c r="K5026" s="69"/>
      <c r="L5026" s="109" t="s">
        <v>73</v>
      </c>
      <c r="M5026" s="103" t="e">
        <f>#REF!</f>
        <v>#REF!</v>
      </c>
      <c r="N5026" s="103" t="e">
        <f>IF(M5026=0,"",CHOOSE(M5026,"48","93","138","183","183","手入力箇所","手入力箇所","手入力箇所","手入力箇所","手入力箇所","手入力箇所","手入力箇所","手入力箇所","手入力箇所","手入力箇所"))</f>
        <v>#REF!</v>
      </c>
    </row>
    <row r="5027" spans="1:14" ht="37.200000000000003" thickBot="1" x14ac:dyDescent="0.25">
      <c r="A5027" s="30" t="s">
        <v>74</v>
      </c>
      <c r="B5027" s="18">
        <v>13</v>
      </c>
      <c r="C5027" s="18">
        <v>26</v>
      </c>
      <c r="D5027" s="18">
        <v>40</v>
      </c>
      <c r="E5027" s="18">
        <v>55</v>
      </c>
      <c r="F5027" s="18">
        <v>107</v>
      </c>
      <c r="G5027" s="18">
        <v>224</v>
      </c>
      <c r="H5027" s="18">
        <v>386</v>
      </c>
      <c r="I5027" s="18"/>
      <c r="J5027" s="62"/>
      <c r="K5027" s="69"/>
      <c r="L5027" s="110" t="s">
        <v>74</v>
      </c>
      <c r="M5027" s="103" t="e">
        <f>#REF!</f>
        <v>#REF!</v>
      </c>
      <c r="N5027" s="103" t="e">
        <f>IF(M5027=0,"",CHOOSE(M5027,"13","26","40","55","55","107","107","107","107","107","224","224","224","224","224","224","224","224","224","224","386","386","386","386","386","386","386","386","386","386","手入力箇所","手入力箇所","手入力箇所","手入力箇所","手入力箇所","手入力箇所","手入力箇所","手入力箇所","手入力箇所","手入力箇所"))</f>
        <v>#REF!</v>
      </c>
    </row>
    <row r="5028" spans="1:14" ht="13.8" thickBot="1" x14ac:dyDescent="0.25">
      <c r="A5028" s="29" t="s">
        <v>75</v>
      </c>
      <c r="B5028" s="18">
        <v>36</v>
      </c>
      <c r="C5028" s="18">
        <v>98</v>
      </c>
      <c r="D5028" s="18">
        <v>173</v>
      </c>
      <c r="E5028" s="18">
        <v>274</v>
      </c>
      <c r="F5028" s="18"/>
      <c r="G5028" s="18"/>
      <c r="H5028" s="18"/>
      <c r="I5028" s="18"/>
      <c r="J5028" s="62"/>
      <c r="K5028" s="69"/>
      <c r="L5028" s="109" t="s">
        <v>75</v>
      </c>
      <c r="M5028" s="103" t="e">
        <f>#REF!</f>
        <v>#REF!</v>
      </c>
      <c r="N5028" s="103" t="e">
        <f>IF(M5028=0,"",CHOOSE(M5028,"36","98","173","274","274","手入力箇所","手入力箇所","手入力箇所","手入力箇所","手入力箇所","手入力箇所","手入力箇所","手入力箇所","手入力箇所","手入力箇所"))</f>
        <v>#REF!</v>
      </c>
    </row>
    <row r="5029" spans="1:14" ht="37.200000000000003" thickBot="1" x14ac:dyDescent="0.25">
      <c r="A5029" s="30" t="s">
        <v>76</v>
      </c>
      <c r="B5029" s="18">
        <v>127</v>
      </c>
      <c r="C5029" s="18">
        <v>127</v>
      </c>
      <c r="D5029" s="18">
        <v>127</v>
      </c>
      <c r="E5029" s="18">
        <v>127</v>
      </c>
      <c r="F5029" s="18"/>
      <c r="G5029" s="18"/>
      <c r="H5029" s="18"/>
      <c r="I5029" s="18"/>
      <c r="J5029" s="62"/>
      <c r="K5029" s="69"/>
      <c r="L5029" s="110" t="s">
        <v>76</v>
      </c>
      <c r="M5029" s="103" t="e">
        <f>#REF!</f>
        <v>#REF!</v>
      </c>
      <c r="N5029" s="103" t="e">
        <f>IF(M5029=0,"",CHOOSE(M5029,"127","127","127","127","127","手入力箇所","手入力箇所","手入力箇所","手入力箇所","手入力箇所","手入力箇所","手入力箇所","手入力箇所","手入力箇所","手入力箇所"))</f>
        <v>#REF!</v>
      </c>
    </row>
    <row r="5030" spans="1:14" ht="27" thickBot="1" x14ac:dyDescent="0.25">
      <c r="A5030" s="31" t="s">
        <v>77</v>
      </c>
      <c r="B5030" s="18">
        <v>42</v>
      </c>
      <c r="C5030" s="18">
        <v>90</v>
      </c>
      <c r="D5030" s="18">
        <v>141</v>
      </c>
      <c r="E5030" s="18">
        <v>193</v>
      </c>
      <c r="F5030" s="62"/>
      <c r="G5030" s="62"/>
      <c r="H5030" s="62"/>
      <c r="I5030" s="62"/>
      <c r="J5030" s="62"/>
      <c r="K5030" s="69"/>
      <c r="L5030" s="111" t="s">
        <v>77</v>
      </c>
      <c r="M5030" s="103" t="e">
        <f>#REF!</f>
        <v>#REF!</v>
      </c>
      <c r="N5030" s="103" t="e">
        <f>IF(M5030=0,"",CHOOSE(M5030,"42","90","141","193","1936","手入力箇所","手入力箇所","手入力箇所","手入力箇所","手入力箇所","手入力箇所","手入力箇所","手入力箇所","手入力箇所","手入力箇所"))</f>
        <v>#REF!</v>
      </c>
    </row>
    <row r="5031" spans="1:14" ht="40.200000000000003" thickBot="1" x14ac:dyDescent="0.25">
      <c r="A5031" s="31" t="s">
        <v>78</v>
      </c>
      <c r="B5031" s="18">
        <v>24</v>
      </c>
      <c r="C5031" s="18">
        <v>43</v>
      </c>
      <c r="D5031" s="18">
        <v>61</v>
      </c>
      <c r="E5031" s="18">
        <v>76</v>
      </c>
      <c r="F5031" s="62"/>
      <c r="G5031" s="62"/>
      <c r="H5031" s="62"/>
      <c r="I5031" s="62"/>
      <c r="J5031" s="62"/>
      <c r="K5031" s="69"/>
      <c r="L5031" s="111" t="s">
        <v>78</v>
      </c>
      <c r="M5031" s="103" t="e">
        <f>#REF!</f>
        <v>#REF!</v>
      </c>
      <c r="N5031" s="103" t="e">
        <f>IF(M5031=0,"",CHOOSE(M5031,"24","43","61","76","76","手入力箇所","手入力箇所","手入力箇所","手入力箇所","手入力箇所","手入力箇所","手入力箇所","手入力箇所","手入力箇所","手入力箇所"))</f>
        <v>#REF!</v>
      </c>
    </row>
    <row r="5032" spans="1:14" ht="27" thickBot="1" x14ac:dyDescent="0.25">
      <c r="A5032" s="31" t="s">
        <v>79</v>
      </c>
      <c r="B5032" s="18">
        <v>54</v>
      </c>
      <c r="C5032" s="18">
        <v>77</v>
      </c>
      <c r="D5032" s="18">
        <v>94</v>
      </c>
      <c r="E5032" s="18">
        <v>107</v>
      </c>
      <c r="F5032" s="62"/>
      <c r="G5032" s="62"/>
      <c r="H5032" s="62"/>
      <c r="I5032" s="62"/>
      <c r="J5032" s="62"/>
      <c r="K5032" s="69"/>
      <c r="L5032" s="111" t="s">
        <v>79</v>
      </c>
      <c r="M5032" s="103" t="e">
        <f>#REF!</f>
        <v>#REF!</v>
      </c>
      <c r="N5032" s="103" t="e">
        <f>IF(M5032=0,"",CHOOSE(M5032,"54","77","94","107","107","手入力箇所","手入力箇所","手入力箇所","手入力箇所","手入力箇所","手入力箇所","手入力箇所","手入力箇所","手入力箇所","手入力箇所"))</f>
        <v>#REF!</v>
      </c>
    </row>
    <row r="5033" spans="1:14" ht="40.200000000000003" thickBot="1" x14ac:dyDescent="0.25">
      <c r="A5033" s="31" t="s">
        <v>80</v>
      </c>
      <c r="B5033" s="18">
        <v>49</v>
      </c>
      <c r="C5033" s="18">
        <v>53</v>
      </c>
      <c r="D5033" s="18">
        <v>55</v>
      </c>
      <c r="E5033" s="18">
        <v>56</v>
      </c>
      <c r="F5033" s="62"/>
      <c r="G5033" s="62"/>
      <c r="H5033" s="62"/>
      <c r="I5033" s="62"/>
      <c r="J5033" s="62"/>
      <c r="K5033" s="69"/>
      <c r="L5033" s="111" t="s">
        <v>80</v>
      </c>
      <c r="M5033" s="103" t="e">
        <f>#REF!</f>
        <v>#REF!</v>
      </c>
      <c r="N5033" s="103" t="e">
        <f>IF(M5033=0,"",CHOOSE(M5033,"49","53","55","56","56","手入力箇所","手入力箇所","手入力箇所","手入力箇所","手入力箇所","手入力箇所","手入力箇所","手入力箇所","手入力箇所","手入力箇所"))</f>
        <v>#REF!</v>
      </c>
    </row>
    <row r="5034" spans="1:14" ht="40.200000000000003" thickBot="1" x14ac:dyDescent="0.25">
      <c r="A5034" s="38" t="s">
        <v>81</v>
      </c>
      <c r="B5034" s="35">
        <v>232</v>
      </c>
      <c r="C5034" s="35">
        <v>232</v>
      </c>
      <c r="D5034" s="36"/>
      <c r="E5034" s="36"/>
      <c r="F5034" s="36"/>
      <c r="G5034" s="36"/>
      <c r="H5034" s="36"/>
      <c r="I5034" s="36"/>
      <c r="J5034" s="36"/>
      <c r="K5034" s="67"/>
      <c r="L5034" s="111" t="s">
        <v>81</v>
      </c>
      <c r="M5034" s="103" t="e">
        <f>#REF!</f>
        <v>#REF!</v>
      </c>
      <c r="N5034" s="103" t="e">
        <f>IF(M5034=0,"",CHOOSE(M5034,"232","232","手入力箇所","手入力箇所","手入力箇所","手入力箇所","手入力箇所","手入力箇所","手入力箇所","手入力箇所","手入力箇所","手入力箇所"))</f>
        <v>#REF!</v>
      </c>
    </row>
    <row r="5035" spans="1:14" ht="13.8" thickBot="1" x14ac:dyDescent="0.25">
      <c r="A5035" s="39" t="s">
        <v>82</v>
      </c>
      <c r="B5035" s="17">
        <v>6</v>
      </c>
      <c r="C5035" s="17">
        <v>9</v>
      </c>
      <c r="D5035" s="17">
        <v>11</v>
      </c>
      <c r="E5035" s="17">
        <v>13</v>
      </c>
      <c r="F5035" s="17">
        <v>18</v>
      </c>
      <c r="G5035" s="17">
        <v>26</v>
      </c>
      <c r="H5035" s="17">
        <v>35</v>
      </c>
      <c r="I5035" s="17">
        <v>43</v>
      </c>
      <c r="J5035" s="17">
        <v>49</v>
      </c>
      <c r="K5035" s="70"/>
      <c r="L5035" s="111" t="s">
        <v>82</v>
      </c>
      <c r="M5035" s="103" t="e">
        <f>#REF!</f>
        <v>#REF!</v>
      </c>
      <c r="N5035" s="103" t="e">
        <f>IF(M5035=0,"",CHOOSE(M5035,"6","9","11","13","13","18","18","18","18","18","26","26","26","26","26","26","26","26","26","26","35","35","35","35","35","35","35","35","35","35","43","43","43","43","43","43","43","43","43","43","49","49","49","49","49","49","49","49","49","49","手入力箇所","手入力箇所","手入力箇所","手入力箇所","手入力箇所","手入力箇所","手入力箇所","手入力箇所","手入力箇所","手入力箇所"))</f>
        <v>#REF!</v>
      </c>
    </row>
    <row r="5036" spans="1:14" ht="13.8" thickBot="1" x14ac:dyDescent="0.25">
      <c r="A5036" s="31" t="s">
        <v>83</v>
      </c>
      <c r="B5036" s="18">
        <v>6</v>
      </c>
      <c r="C5036" s="18">
        <v>10</v>
      </c>
      <c r="D5036" s="18">
        <v>14</v>
      </c>
      <c r="E5036" s="18">
        <v>17</v>
      </c>
      <c r="F5036" s="18">
        <v>29</v>
      </c>
      <c r="G5036" s="18">
        <v>50</v>
      </c>
      <c r="H5036" s="18">
        <v>76</v>
      </c>
      <c r="I5036" s="18">
        <v>100</v>
      </c>
      <c r="J5036" s="18">
        <v>123</v>
      </c>
      <c r="K5036" s="69"/>
      <c r="L5036" s="111" t="s">
        <v>83</v>
      </c>
      <c r="M5036" s="103" t="e">
        <f>#REF!</f>
        <v>#REF!</v>
      </c>
      <c r="N5036" s="103" t="e">
        <f>IF(M5036=0,"",CHOOSE(M5036,"6","10","14","17","17","29","29","29","29","29","50","50","50","50","50","50","50","50","50","50","76","76","76","76","76","76","76","76","76","76","100","100","100","100","100","100","100","100","100","100","123","123","123","123","123","123","123","123","123","123","手入力箇所","手入力箇所","手入力箇所","手入力箇所","手入力箇所","手入力箇所","手入力箇所","手入力箇所","手入力箇所"))</f>
        <v>#REF!</v>
      </c>
    </row>
    <row r="5037" spans="1:14" ht="27" thickBot="1" x14ac:dyDescent="0.25">
      <c r="A5037" s="32" t="s">
        <v>84</v>
      </c>
      <c r="B5037" s="20">
        <v>9</v>
      </c>
      <c r="C5037" s="20">
        <v>15</v>
      </c>
      <c r="D5037" s="20">
        <v>20</v>
      </c>
      <c r="E5037" s="20">
        <v>24</v>
      </c>
      <c r="F5037" s="20">
        <v>39</v>
      </c>
      <c r="G5037" s="20">
        <v>65</v>
      </c>
      <c r="H5037" s="63"/>
      <c r="I5037" s="63"/>
      <c r="J5037" s="63"/>
      <c r="K5037" s="106"/>
      <c r="L5037" s="111" t="s">
        <v>84</v>
      </c>
      <c r="M5037" s="103" t="e">
        <f>#REF!</f>
        <v>#REF!</v>
      </c>
      <c r="N5037" s="103" t="e">
        <f>IF(M5037=0,"",CHOOSE(M5037,"9","15","20","24","24","39","39","39","39","39","65","65","65","65","65","65","65","65","65","65","手入力箇所","手入力箇所","手入力箇所","手入力箇所","手入力箇所","手入力箇所","手入力箇所","手入力箇所","手入力箇所","手入力箇所"))</f>
        <v>#REF!</v>
      </c>
    </row>
    <row r="5040" spans="1:14" ht="13.8" thickBot="1" x14ac:dyDescent="0.25"/>
    <row r="5041" spans="1:14" ht="13.8" thickBot="1" x14ac:dyDescent="0.25">
      <c r="A5041" s="688" t="e">
        <f>#REF!</f>
        <v>#REF!</v>
      </c>
      <c r="B5041" s="688"/>
      <c r="C5041" s="688"/>
      <c r="D5041" s="689" t="s">
        <v>192</v>
      </c>
      <c r="E5041" s="689"/>
      <c r="F5041" s="689"/>
      <c r="G5041" s="689"/>
      <c r="H5041" s="689"/>
      <c r="I5041" s="689"/>
      <c r="J5041" s="689"/>
      <c r="K5041" s="689"/>
      <c r="L5041" s="689"/>
      <c r="M5041" s="689"/>
      <c r="N5041" s="689"/>
    </row>
    <row r="5042" spans="1:14" ht="13.8" thickBot="1" x14ac:dyDescent="0.25">
      <c r="A5042" s="65"/>
      <c r="B5042" s="33">
        <v>1</v>
      </c>
      <c r="C5042" s="24">
        <v>2</v>
      </c>
      <c r="D5042" s="24">
        <v>3</v>
      </c>
      <c r="E5042" s="24" t="s">
        <v>58</v>
      </c>
      <c r="F5042" s="24" t="s">
        <v>59</v>
      </c>
      <c r="G5042" s="24" t="s">
        <v>60</v>
      </c>
      <c r="H5042" s="24" t="s">
        <v>61</v>
      </c>
      <c r="I5042" s="24" t="s">
        <v>62</v>
      </c>
      <c r="J5042" s="24" t="s">
        <v>194</v>
      </c>
      <c r="K5042" s="25" t="s">
        <v>85</v>
      </c>
      <c r="L5042" s="105" t="s">
        <v>189</v>
      </c>
      <c r="M5042" s="105" t="s">
        <v>188</v>
      </c>
      <c r="N5042" s="105" t="s">
        <v>51</v>
      </c>
    </row>
    <row r="5043" spans="1:14" ht="13.8" thickBot="1" x14ac:dyDescent="0.25">
      <c r="A5043" s="26" t="s">
        <v>56</v>
      </c>
      <c r="B5043" s="22">
        <v>5</v>
      </c>
      <c r="C5043" s="22">
        <v>7</v>
      </c>
      <c r="D5043" s="22">
        <v>8</v>
      </c>
      <c r="E5043" s="22">
        <v>8</v>
      </c>
      <c r="F5043" s="22">
        <v>10</v>
      </c>
      <c r="G5043" s="22">
        <v>13</v>
      </c>
      <c r="H5043" s="22">
        <v>16</v>
      </c>
      <c r="I5043" s="22"/>
      <c r="J5043" s="23"/>
      <c r="K5043" s="1"/>
      <c r="L5043" s="26" t="s">
        <v>56</v>
      </c>
      <c r="M5043" s="104" t="e">
        <f>#REF!</f>
        <v>#REF!</v>
      </c>
      <c r="N5043" s="112" t="e">
        <f>IF(M5043=0,"",CHOOSE(M5043,"5","7","8","8","8","10","10","10","10","10","13","13","13","13","13","13","13","13","13","13","16","16","16","16","16","16","16","16","16","16","16","手入力箇所","手入力箇所","手入力箇所","手入力箇所","手入力箇所","手入力箇所","手入力箇所","手入力箇所","手入力箇所","手入力箇所"))</f>
        <v>#REF!</v>
      </c>
    </row>
    <row r="5044" spans="1:14" ht="13.8" thickBot="1" x14ac:dyDescent="0.25">
      <c r="A5044" s="27" t="s">
        <v>57</v>
      </c>
      <c r="B5044" s="18">
        <v>5</v>
      </c>
      <c r="C5044" s="18">
        <v>7</v>
      </c>
      <c r="D5044" s="18">
        <v>8</v>
      </c>
      <c r="E5044" s="18">
        <v>9</v>
      </c>
      <c r="F5044" s="18">
        <v>12</v>
      </c>
      <c r="G5044" s="18">
        <v>16</v>
      </c>
      <c r="H5044" s="18"/>
      <c r="I5044" s="18"/>
      <c r="J5044" s="62"/>
      <c r="K5044" s="19"/>
      <c r="L5044" s="27" t="s">
        <v>57</v>
      </c>
      <c r="M5044" s="104" t="e">
        <f>#REF!</f>
        <v>#REF!</v>
      </c>
      <c r="N5044" s="113" t="e">
        <f>IF(M5044=0,"",CHOOSE(M5044,"5","7","8","9","9","12","12","12","12","12","16","16","16","16","16","16","16","16","16","16","手入力箇所","手入力箇所","手入力箇所","手入力箇所","手入力箇所","手入力箇所","手入力箇所","手入力箇所","手入力箇所","手入力箇所"))</f>
        <v>#REF!</v>
      </c>
    </row>
    <row r="5045" spans="1:14" ht="48.6" thickBot="1" x14ac:dyDescent="0.25">
      <c r="A5045" s="28" t="s">
        <v>64</v>
      </c>
      <c r="B5045" s="18">
        <v>6</v>
      </c>
      <c r="C5045" s="18"/>
      <c r="D5045" s="18"/>
      <c r="E5045" s="18"/>
      <c r="F5045" s="18"/>
      <c r="G5045" s="18"/>
      <c r="H5045" s="18"/>
      <c r="I5045" s="18"/>
      <c r="J5045" s="62"/>
      <c r="K5045" s="19"/>
      <c r="L5045" s="28" t="s">
        <v>64</v>
      </c>
      <c r="M5045" s="104" t="e">
        <f>#REF!</f>
        <v>#REF!</v>
      </c>
      <c r="N5045" s="113" t="e">
        <f>IF(M5045=0,"",CHOOSE(M5045,"6","手入力箇所","手入力箇所","手入力箇所","手入力箇所","手入力箇所","手入力箇所","手入力箇所","手入力箇所","手入力箇所","手入力箇所","",""))</f>
        <v>#REF!</v>
      </c>
    </row>
    <row r="5046" spans="1:14" ht="48.6" thickBot="1" x14ac:dyDescent="0.25">
      <c r="A5046" s="28" t="s">
        <v>65</v>
      </c>
      <c r="B5046" s="18">
        <v>6</v>
      </c>
      <c r="C5046" s="18"/>
      <c r="D5046" s="18"/>
      <c r="E5046" s="18"/>
      <c r="F5046" s="18"/>
      <c r="G5046" s="18"/>
      <c r="H5046" s="18"/>
      <c r="I5046" s="18"/>
      <c r="J5046" s="62"/>
      <c r="K5046" s="19"/>
      <c r="L5046" s="28" t="s">
        <v>65</v>
      </c>
      <c r="M5046" s="104" t="e">
        <f>#REF!</f>
        <v>#REF!</v>
      </c>
      <c r="N5046" s="113" t="e">
        <f>IF(M5046=0,"",CHOOSE(M5046,"6","手入力箇所","手入力箇所","手入力箇所","手入力箇所","手入力箇所","手入力箇所","手入力箇所","手入力箇所","手入力箇所","手入力箇所","",""))</f>
        <v>#REF!</v>
      </c>
    </row>
    <row r="5047" spans="1:14" ht="24.6" thickBot="1" x14ac:dyDescent="0.25">
      <c r="A5047" s="28" t="s">
        <v>66</v>
      </c>
      <c r="B5047" s="18">
        <v>5</v>
      </c>
      <c r="C5047" s="18">
        <v>7</v>
      </c>
      <c r="D5047" s="18">
        <v>8</v>
      </c>
      <c r="E5047" s="18">
        <v>9</v>
      </c>
      <c r="F5047" s="18">
        <v>12</v>
      </c>
      <c r="G5047" s="18"/>
      <c r="H5047" s="18"/>
      <c r="I5047" s="18"/>
      <c r="J5047" s="62"/>
      <c r="K5047" s="19"/>
      <c r="L5047" s="28" t="s">
        <v>66</v>
      </c>
      <c r="M5047" s="104" t="e">
        <f>#REF!</f>
        <v>#REF!</v>
      </c>
      <c r="N5047" s="113" t="e">
        <f>IF(M5047=0,"",CHOOSE(M5047,"5","7","8","9","9","12","12","12","12","12","手入力箇所","手入力箇所","手入力箇所","手入力箇所","手入力箇所","手入力箇所","手入力箇所","手入力箇所","手入力箇所","手入力箇所"))</f>
        <v>#REF!</v>
      </c>
    </row>
    <row r="5048" spans="1:14" ht="36.6" thickBot="1" x14ac:dyDescent="0.25">
      <c r="A5048" s="28" t="s">
        <v>67</v>
      </c>
      <c r="B5048" s="18">
        <v>4</v>
      </c>
      <c r="C5048" s="18">
        <v>5</v>
      </c>
      <c r="D5048" s="18">
        <v>5</v>
      </c>
      <c r="E5048" s="18">
        <v>6</v>
      </c>
      <c r="F5048" s="18"/>
      <c r="G5048" s="18"/>
      <c r="H5048" s="18"/>
      <c r="I5048" s="18"/>
      <c r="J5048" s="62"/>
      <c r="K5048" s="19"/>
      <c r="L5048" s="28" t="s">
        <v>67</v>
      </c>
      <c r="M5048" s="104" t="e">
        <f>#REF!</f>
        <v>#REF!</v>
      </c>
      <c r="N5048" s="113" t="e">
        <f>IF(M5048=0,"",CHOOSE(M5048,"4","5","5","6","6","手入力箇所","手入力箇所","手入力箇所","手入力箇所","手入力箇所","手入力箇所","手入力箇所","手入力箇所","手入力箇所","手入力箇所"))</f>
        <v>#REF!</v>
      </c>
    </row>
    <row r="5049" spans="1:14" ht="24.6" thickBot="1" x14ac:dyDescent="0.25">
      <c r="A5049" s="28" t="s">
        <v>68</v>
      </c>
      <c r="B5049" s="18">
        <v>12</v>
      </c>
      <c r="C5049" s="18">
        <v>12</v>
      </c>
      <c r="D5049" s="18">
        <v>12</v>
      </c>
      <c r="E5049" s="18">
        <v>12</v>
      </c>
      <c r="F5049" s="18">
        <v>12</v>
      </c>
      <c r="G5049" s="18">
        <v>12</v>
      </c>
      <c r="H5049" s="18">
        <v>12</v>
      </c>
      <c r="I5049" s="18"/>
      <c r="J5049" s="62"/>
      <c r="K5049" s="19"/>
      <c r="L5049" s="28" t="s">
        <v>68</v>
      </c>
      <c r="M5049" s="104" t="e">
        <f>#REF!</f>
        <v>#REF!</v>
      </c>
      <c r="N5049" s="113" t="e">
        <f>IF(M5049=0,"",CHOOSE(M5049,"12","12","12","12","12","12","12","12","12","12","12","12","12","12","12","12","12","12","12","12","12","12","12","12","12","12","12","12","12","12","手入力箇所","手入力箇所","手入力箇所","手入力箇所","手入力箇所","手入力箇所","手入力箇所","手入力箇所","手入力箇所","手入力箇所"))</f>
        <v>#REF!</v>
      </c>
    </row>
    <row r="5050" spans="1:14" ht="36.6" thickBot="1" x14ac:dyDescent="0.25">
      <c r="A5050" s="28" t="s">
        <v>69</v>
      </c>
      <c r="B5050" s="18">
        <v>7</v>
      </c>
      <c r="C5050" s="18">
        <v>7</v>
      </c>
      <c r="D5050" s="18">
        <v>7</v>
      </c>
      <c r="E5050" s="18">
        <v>7</v>
      </c>
      <c r="F5050" s="18">
        <v>7</v>
      </c>
      <c r="G5050" s="18"/>
      <c r="H5050" s="18"/>
      <c r="I5050" s="18"/>
      <c r="J5050" s="62"/>
      <c r="K5050" s="19"/>
      <c r="L5050" s="28" t="s">
        <v>69</v>
      </c>
      <c r="M5050" s="104" t="e">
        <f>#REF!</f>
        <v>#REF!</v>
      </c>
      <c r="N5050" s="113" t="e">
        <f>IF(M5050=0,"",CHOOSE(M5050,"7","7","7","7","7","7","7","7","7","7","手入力箇所","手入力箇所","手入力箇所","手入力箇所","手入力箇所","手入力箇所","手入力箇所","手入力箇所","手入力箇所","手入力箇所"))</f>
        <v>#REF!</v>
      </c>
    </row>
    <row r="5051" spans="1:14" ht="13.8" thickBot="1" x14ac:dyDescent="0.25">
      <c r="A5051" s="27" t="s">
        <v>63</v>
      </c>
      <c r="B5051" s="18">
        <v>4</v>
      </c>
      <c r="C5051" s="18">
        <v>5</v>
      </c>
      <c r="D5051" s="18">
        <v>7</v>
      </c>
      <c r="E5051" s="18">
        <v>8</v>
      </c>
      <c r="F5051" s="18">
        <v>11</v>
      </c>
      <c r="G5051" s="18">
        <v>16</v>
      </c>
      <c r="H5051" s="18">
        <v>22</v>
      </c>
      <c r="I5051" s="18">
        <v>26</v>
      </c>
      <c r="J5051" s="18">
        <v>31</v>
      </c>
      <c r="K5051" s="19"/>
      <c r="L5051" s="27" t="s">
        <v>63</v>
      </c>
      <c r="M5051" s="104" t="e">
        <f>#REF!</f>
        <v>#REF!</v>
      </c>
      <c r="N5051" s="113" t="e">
        <f>IF(M5051=0,"",CHOOSE(M5051,"4","5","7","8","8","11","11","11","11","11","16","16","16","16","16","16","16","16","16","16","22","22","22","22","22","22","22","22","22","22","26","26","26","26","26","26","26","26","26","26","31","31","31","31","31","31","31","31","31","31","31","手入力箇所","手入力箇所","手入力箇所","手入力箇所","手入力箇所","手入力箇所","手入力箇所","手入力箇所","手入力箇所","手入力箇所"))</f>
        <v>#REF!</v>
      </c>
    </row>
    <row r="5052" spans="1:14" ht="24.6" thickBot="1" x14ac:dyDescent="0.25">
      <c r="A5052" s="28" t="s">
        <v>70</v>
      </c>
      <c r="B5052" s="18">
        <v>5</v>
      </c>
      <c r="C5052" s="18">
        <v>6</v>
      </c>
      <c r="D5052" s="18">
        <v>7</v>
      </c>
      <c r="E5052" s="18"/>
      <c r="F5052" s="18"/>
      <c r="G5052" s="18"/>
      <c r="H5052" s="18"/>
      <c r="I5052" s="18"/>
      <c r="J5052" s="62"/>
      <c r="K5052" s="19"/>
      <c r="L5052" s="28" t="s">
        <v>70</v>
      </c>
      <c r="M5052" s="104" t="e">
        <f>#REF!</f>
        <v>#REF!</v>
      </c>
      <c r="N5052" s="113" t="e">
        <f>IF(M5052=0,"",CHOOSE(M5052,"5","6","7","手入力箇所","手入力箇所","手入力箇所","手入力箇所","手入力箇所","手入力箇所","手入力箇所","手入力箇所","手入力箇所","手入力箇所"))</f>
        <v>#REF!</v>
      </c>
    </row>
    <row r="5053" spans="1:14" ht="13.8" thickBot="1" x14ac:dyDescent="0.25">
      <c r="A5053" s="29" t="s">
        <v>71</v>
      </c>
      <c r="B5053" s="18">
        <v>3</v>
      </c>
      <c r="C5053" s="18">
        <v>6</v>
      </c>
      <c r="D5053" s="18">
        <v>19</v>
      </c>
      <c r="E5053" s="18"/>
      <c r="F5053" s="18"/>
      <c r="G5053" s="18"/>
      <c r="H5053" s="18"/>
      <c r="I5053" s="18"/>
      <c r="J5053" s="62"/>
      <c r="K5053" s="19"/>
      <c r="L5053" s="29" t="s">
        <v>71</v>
      </c>
      <c r="M5053" s="104" t="e">
        <f>#REF!</f>
        <v>#REF!</v>
      </c>
      <c r="N5053" s="113" t="e">
        <f>IF(M5053=0,"",CHOOSE(M5053,"3","6","19","手入力箇所","手入力箇所","手入力箇所","手入力箇所","手入力箇所","手入力箇所","手入力箇所","手入力箇所","手入力箇所","手入力箇所"))</f>
        <v>#REF!</v>
      </c>
    </row>
    <row r="5054" spans="1:14" ht="13.8" thickBot="1" x14ac:dyDescent="0.25">
      <c r="A5054" s="29" t="s">
        <v>72</v>
      </c>
      <c r="B5054" s="18">
        <v>1</v>
      </c>
      <c r="C5054" s="18">
        <v>3</v>
      </c>
      <c r="D5054" s="18">
        <v>5</v>
      </c>
      <c r="E5054" s="18">
        <v>9</v>
      </c>
      <c r="F5054" s="18">
        <v>26</v>
      </c>
      <c r="G5054" s="18"/>
      <c r="H5054" s="18"/>
      <c r="I5054" s="18"/>
      <c r="J5054" s="62"/>
      <c r="K5054" s="19"/>
      <c r="L5054" s="29" t="s">
        <v>72</v>
      </c>
      <c r="M5054" s="104" t="e">
        <f>#REF!</f>
        <v>#REF!</v>
      </c>
      <c r="N5054" s="113" t="e">
        <f>IF(M5054=0,"",CHOOSE(M5054,"1","3","5","9","9","26","26","26","26","26","手入力箇所","手入力箇所","手入力箇所","手入力箇所","手入力箇所","手入力箇所","手入力箇所","手入力箇所","手入力箇所","手入力箇所"))</f>
        <v>#REF!</v>
      </c>
    </row>
    <row r="5055" spans="1:14" ht="13.8" thickBot="1" x14ac:dyDescent="0.25">
      <c r="A5055" s="29" t="s">
        <v>73</v>
      </c>
      <c r="B5055" s="18">
        <v>4</v>
      </c>
      <c r="C5055" s="18">
        <v>11</v>
      </c>
      <c r="D5055" s="18">
        <v>20</v>
      </c>
      <c r="E5055" s="18">
        <v>33</v>
      </c>
      <c r="F5055" s="18"/>
      <c r="G5055" s="18"/>
      <c r="H5055" s="18"/>
      <c r="I5055" s="18"/>
      <c r="J5055" s="62"/>
      <c r="K5055" s="19"/>
      <c r="L5055" s="29" t="s">
        <v>73</v>
      </c>
      <c r="M5055" s="104" t="e">
        <f>#REF!</f>
        <v>#REF!</v>
      </c>
      <c r="N5055" s="113" t="e">
        <f>IF(M5055=0,"",CHOOSE(M5055,"4","11","20","33","33","手入力箇所","手入力箇所","手入力箇所","手入力箇所","手入力箇所","手入力箇所","手入力箇所","手入力箇所","手入力箇所","手入力箇所"))</f>
        <v>#REF!</v>
      </c>
    </row>
    <row r="5056" spans="1:14" ht="37.200000000000003" thickBot="1" x14ac:dyDescent="0.25">
      <c r="A5056" s="30" t="s">
        <v>74</v>
      </c>
      <c r="B5056" s="18">
        <v>4</v>
      </c>
      <c r="C5056" s="18">
        <v>6</v>
      </c>
      <c r="D5056" s="18">
        <v>8</v>
      </c>
      <c r="E5056" s="18">
        <v>10</v>
      </c>
      <c r="F5056" s="18">
        <v>15</v>
      </c>
      <c r="G5056" s="18">
        <v>23</v>
      </c>
      <c r="H5056" s="18">
        <v>33</v>
      </c>
      <c r="I5056" s="18"/>
      <c r="J5056" s="62"/>
      <c r="K5056" s="19"/>
      <c r="L5056" s="30" t="s">
        <v>74</v>
      </c>
      <c r="M5056" s="104" t="e">
        <f>#REF!</f>
        <v>#REF!</v>
      </c>
      <c r="N5056" s="113" t="e">
        <f>IF(M5056=0,"",CHOOSE(M5056,"4","6","8","10","10","15","15","15","15","15","23","23","23","23","23","23","23","23","23","23","33","33","33","33","33","33","33","33","33","33","手入力箇所","手入力箇所","手入力箇所","手入力箇所","手入力箇所","手入力箇所","手入力箇所","手入力箇所","手入力箇所","手入力箇所"))</f>
        <v>#REF!</v>
      </c>
    </row>
    <row r="5057" spans="1:14" ht="13.8" thickBot="1" x14ac:dyDescent="0.25">
      <c r="A5057" s="29" t="s">
        <v>75</v>
      </c>
      <c r="B5057" s="18">
        <v>6</v>
      </c>
      <c r="C5057" s="18">
        <v>14</v>
      </c>
      <c r="D5057" s="18">
        <v>25</v>
      </c>
      <c r="E5057" s="18">
        <v>39</v>
      </c>
      <c r="F5057" s="18"/>
      <c r="G5057" s="18"/>
      <c r="H5057" s="18"/>
      <c r="I5057" s="18"/>
      <c r="J5057" s="62"/>
      <c r="K5057" s="19"/>
      <c r="L5057" s="29" t="s">
        <v>75</v>
      </c>
      <c r="M5057" s="104" t="e">
        <f>#REF!</f>
        <v>#REF!</v>
      </c>
      <c r="N5057" s="113" t="e">
        <f>IF(M5057=0,"",CHOOSE(M5057,"6","14","25","39","39","手入力箇所","手入力箇所","手入力箇所","手入力箇所","手入力箇所","手入力箇所","手入力箇所","手入力箇所","手入力箇所","手入力箇所"))</f>
        <v>#REF!</v>
      </c>
    </row>
    <row r="5058" spans="1:14" ht="37.200000000000003" thickBot="1" x14ac:dyDescent="0.25">
      <c r="A5058" s="30" t="s">
        <v>76</v>
      </c>
      <c r="B5058" s="18">
        <v>2</v>
      </c>
      <c r="C5058" s="18">
        <v>3</v>
      </c>
      <c r="D5058" s="18">
        <v>6</v>
      </c>
      <c r="E5058" s="18">
        <v>9</v>
      </c>
      <c r="F5058" s="18"/>
      <c r="G5058" s="18"/>
      <c r="H5058" s="18"/>
      <c r="I5058" s="18"/>
      <c r="J5058" s="62"/>
      <c r="K5058" s="19"/>
      <c r="L5058" s="30" t="s">
        <v>76</v>
      </c>
      <c r="M5058" s="104" t="e">
        <f>#REF!</f>
        <v>#REF!</v>
      </c>
      <c r="N5058" s="113" t="e">
        <f>IF(M5058=0,"",CHOOSE(M5058,"2","3","6","9","9","手入力箇所","手入力箇所","手入力箇所","手入力箇所","手入力箇所","手入力箇所","手入力箇所","手入力箇所","手入力箇所","手入力箇所"))</f>
        <v>#REF!</v>
      </c>
    </row>
    <row r="5059" spans="1:14" ht="27" thickBot="1" x14ac:dyDescent="0.25">
      <c r="A5059" s="31" t="s">
        <v>77</v>
      </c>
      <c r="B5059" s="18">
        <v>12</v>
      </c>
      <c r="C5059" s="18">
        <v>18</v>
      </c>
      <c r="D5059" s="18">
        <v>22</v>
      </c>
      <c r="E5059" s="18">
        <v>26</v>
      </c>
      <c r="F5059" s="62"/>
      <c r="G5059" s="62"/>
      <c r="H5059" s="62"/>
      <c r="I5059" s="62"/>
      <c r="J5059" s="62"/>
      <c r="K5059" s="19"/>
      <c r="L5059" s="31" t="s">
        <v>77</v>
      </c>
      <c r="M5059" s="104" t="e">
        <f>#REF!</f>
        <v>#REF!</v>
      </c>
      <c r="N5059" s="113" t="e">
        <f>IF(M5059=0,"",CHOOSE(M5059,"12","18","22","26","26","手入力箇所","手入力箇所","手入力箇所","手入力箇所","手入力箇所","手入力箇所","手入力箇所","手入力箇所","手入力箇所","手入力箇所"))</f>
        <v>#REF!</v>
      </c>
    </row>
    <row r="5060" spans="1:14" ht="40.200000000000003" thickBot="1" x14ac:dyDescent="0.25">
      <c r="A5060" s="31" t="s">
        <v>78</v>
      </c>
      <c r="B5060" s="18">
        <v>5</v>
      </c>
      <c r="C5060" s="18">
        <v>8</v>
      </c>
      <c r="D5060" s="18">
        <v>11</v>
      </c>
      <c r="E5060" s="18">
        <v>14</v>
      </c>
      <c r="F5060" s="62"/>
      <c r="G5060" s="62"/>
      <c r="H5060" s="62"/>
      <c r="I5060" s="62"/>
      <c r="J5060" s="62"/>
      <c r="K5060" s="19"/>
      <c r="L5060" s="31" t="s">
        <v>78</v>
      </c>
      <c r="M5060" s="104" t="e">
        <f>#REF!</f>
        <v>#REF!</v>
      </c>
      <c r="N5060" s="113" t="e">
        <f>IF(M5060=0,"",CHOOSE(M5060,"5","8","11","14","14","手入力箇所","手入力箇所","手入力箇所","手入力箇所","手入力箇所","手入力箇所","手入力箇所","手入力箇所","手入力箇所","手入力箇所"))</f>
        <v>#REF!</v>
      </c>
    </row>
    <row r="5061" spans="1:14" ht="27" thickBot="1" x14ac:dyDescent="0.25">
      <c r="A5061" s="31" t="s">
        <v>79</v>
      </c>
      <c r="B5061" s="18">
        <v>6</v>
      </c>
      <c r="C5061" s="18">
        <v>11</v>
      </c>
      <c r="D5061" s="18">
        <v>16</v>
      </c>
      <c r="E5061" s="18">
        <v>21</v>
      </c>
      <c r="F5061" s="62"/>
      <c r="G5061" s="62"/>
      <c r="H5061" s="62"/>
      <c r="I5061" s="62"/>
      <c r="J5061" s="62"/>
      <c r="K5061" s="19"/>
      <c r="L5061" s="31" t="s">
        <v>79</v>
      </c>
      <c r="M5061" s="104" t="e">
        <f>#REF!</f>
        <v>#REF!</v>
      </c>
      <c r="N5061" s="113" t="e">
        <f>IF(M5061=0,"",CHOOSE(M5061,"6","11","16","21","21","手入力箇所","手入力箇所","手入力箇所","手入力箇所","手入力箇所","手入力箇所","手入力箇所","手入力箇所","手入力箇所"))</f>
        <v>#REF!</v>
      </c>
    </row>
    <row r="5062" spans="1:14" ht="40.200000000000003" thickBot="1" x14ac:dyDescent="0.25">
      <c r="A5062" s="31" t="s">
        <v>80</v>
      </c>
      <c r="B5062" s="18">
        <v>5</v>
      </c>
      <c r="C5062" s="18">
        <v>7</v>
      </c>
      <c r="D5062" s="18">
        <v>9</v>
      </c>
      <c r="E5062" s="18">
        <v>10</v>
      </c>
      <c r="F5062" s="62"/>
      <c r="G5062" s="62"/>
      <c r="H5062" s="62"/>
      <c r="I5062" s="62"/>
      <c r="J5062" s="62"/>
      <c r="K5062" s="19"/>
      <c r="L5062" s="31" t="s">
        <v>80</v>
      </c>
      <c r="M5062" s="104" t="e">
        <f>#REF!</f>
        <v>#REF!</v>
      </c>
      <c r="N5062" s="113" t="e">
        <f>IF(M5062=0,"",CHOOSE(M5062,"5","7","9","10","10","手入力箇所","手入力箇所","手入力箇所","手入力箇所","手入力箇所","手入力箇所","手入力箇所","手入力箇所","手入力箇所"))</f>
        <v>#REF!</v>
      </c>
    </row>
    <row r="5063" spans="1:14" ht="40.200000000000003" thickBot="1" x14ac:dyDescent="0.25">
      <c r="A5063" s="31" t="s">
        <v>81</v>
      </c>
      <c r="B5063" s="18">
        <v>9</v>
      </c>
      <c r="C5063" s="18">
        <v>14</v>
      </c>
      <c r="D5063" s="62"/>
      <c r="E5063" s="62"/>
      <c r="F5063" s="62"/>
      <c r="G5063" s="62"/>
      <c r="H5063" s="62"/>
      <c r="I5063" s="62"/>
      <c r="J5063" s="62"/>
      <c r="K5063" s="19"/>
      <c r="L5063" s="31" t="s">
        <v>81</v>
      </c>
      <c r="M5063" s="104" t="e">
        <f>#REF!</f>
        <v>#REF!</v>
      </c>
      <c r="N5063" s="113" t="e">
        <f>IF(M5063=0,"",CHOOSE(M5063,"9","14","手入力箇所","手入力箇所","手入力箇所","手入力箇所","手入力箇所","手入力箇所","手入力箇所","手入力箇所","手入力箇所","手入力箇所"))</f>
        <v>#REF!</v>
      </c>
    </row>
    <row r="5064" spans="1:14" ht="13.8" thickBot="1" x14ac:dyDescent="0.25">
      <c r="A5064" s="31" t="s">
        <v>82</v>
      </c>
      <c r="B5064" s="18">
        <v>3</v>
      </c>
      <c r="C5064" s="18">
        <v>4</v>
      </c>
      <c r="D5064" s="18">
        <v>4</v>
      </c>
      <c r="E5064" s="18">
        <v>5</v>
      </c>
      <c r="F5064" s="18">
        <v>6</v>
      </c>
      <c r="G5064" s="18">
        <v>8</v>
      </c>
      <c r="H5064" s="18">
        <v>9</v>
      </c>
      <c r="I5064" s="18">
        <v>11</v>
      </c>
      <c r="J5064" s="18">
        <v>12</v>
      </c>
      <c r="K5064" s="19"/>
      <c r="L5064" s="31" t="s">
        <v>82</v>
      </c>
      <c r="M5064" s="104" t="e">
        <f>#REF!</f>
        <v>#REF!</v>
      </c>
      <c r="N5064" s="113" t="e">
        <f>IF(M5064=0,"",CHOOSE(M5064,"3","4","4","5","5","6","6","6","6","6","8","8","8","8","8","8","8","8","8","8","9","9","9","9","9","9","9","9","9","9","11","11","11","11","11","11","11","11","11","11","12","12","12","12","12","12","12","12","12","12","12","手入力箇所","手入力箇所","手入力箇所","手入力箇所","手入力箇所","手入力箇所","手入力箇所","手入力箇所","手入力箇所","手入力箇所"))</f>
        <v>#REF!</v>
      </c>
    </row>
    <row r="5065" spans="1:14" ht="13.8" thickBot="1" x14ac:dyDescent="0.25">
      <c r="A5065" s="31" t="s">
        <v>83</v>
      </c>
      <c r="B5065" s="18">
        <v>3</v>
      </c>
      <c r="C5065" s="18">
        <v>4</v>
      </c>
      <c r="D5065" s="18">
        <v>4</v>
      </c>
      <c r="E5065" s="18">
        <v>5</v>
      </c>
      <c r="F5065" s="18">
        <v>6</v>
      </c>
      <c r="G5065" s="18">
        <v>8</v>
      </c>
      <c r="H5065" s="18">
        <v>10</v>
      </c>
      <c r="I5065" s="18">
        <v>12</v>
      </c>
      <c r="J5065" s="18">
        <v>13</v>
      </c>
      <c r="K5065" s="19"/>
      <c r="L5065" s="31" t="s">
        <v>83</v>
      </c>
      <c r="M5065" s="104" t="e">
        <f>#REF!</f>
        <v>#REF!</v>
      </c>
      <c r="N5065" s="113" t="e">
        <f>IF(M5065=0,"",CHOOSE(M5065,"3","4","4","5","5","6","6","6","6","6","8","8","8","8","8","8","8","8","8","8","10","10","10","10","10","10","10","10","10","10","12","12","12","12","12","12","12","12","12","12","13","13","13","13","13","13","13","13","13","13","13","手入力箇所","手入力箇所","手入力箇所","手入力箇所","手入力箇所","手入力箇所","手入力箇所","手入力箇所","手入力箇所","手入力箇所"))</f>
        <v>#REF!</v>
      </c>
    </row>
    <row r="5066" spans="1:14" ht="27" thickBot="1" x14ac:dyDescent="0.25">
      <c r="A5066" s="32" t="s">
        <v>84</v>
      </c>
      <c r="B5066" s="20">
        <v>1</v>
      </c>
      <c r="C5066" s="20">
        <v>2</v>
      </c>
      <c r="D5066" s="20">
        <v>3</v>
      </c>
      <c r="E5066" s="20">
        <v>4</v>
      </c>
      <c r="F5066" s="20">
        <v>8</v>
      </c>
      <c r="G5066" s="20">
        <v>19</v>
      </c>
      <c r="H5066" s="63"/>
      <c r="I5066" s="63"/>
      <c r="J5066" s="63"/>
      <c r="K5066" s="21"/>
      <c r="L5066" s="32" t="s">
        <v>84</v>
      </c>
      <c r="M5066" s="104" t="e">
        <f>#REF!</f>
        <v>#REF!</v>
      </c>
      <c r="N5066" s="113" t="e">
        <f>IF(M5066=0,"",CHOOSE(M5066,"1","2","3","4","4","8","8","8","8","8","19","19","19","19","19","19","19","19","19","19","手入力箇所","手入力箇所","手入力箇所","手入力箇所","手入力箇所","手入力箇所","手入力箇所","手入力箇所","手入力箇所","手入力箇所"))</f>
        <v>#REF!</v>
      </c>
    </row>
    <row r="5067" spans="1:14" ht="13.8" thickBot="1" x14ac:dyDescent="0.25"/>
    <row r="5068" spans="1:14" ht="13.8" thickBot="1" x14ac:dyDescent="0.25">
      <c r="A5068" s="686" t="e">
        <f>A5041</f>
        <v>#REF!</v>
      </c>
      <c r="B5068" s="686"/>
      <c r="C5068" s="686"/>
      <c r="D5068" s="687" t="s">
        <v>193</v>
      </c>
      <c r="E5068" s="687"/>
      <c r="F5068" s="687"/>
      <c r="G5068" s="687"/>
      <c r="H5068" s="687"/>
      <c r="I5068" s="687"/>
      <c r="J5068" s="687"/>
      <c r="K5068" s="687"/>
      <c r="L5068" s="687"/>
      <c r="M5068" s="687"/>
      <c r="N5068" s="687"/>
    </row>
    <row r="5069" spans="1:14" ht="13.8" thickBot="1" x14ac:dyDescent="0.25">
      <c r="A5069" s="105"/>
      <c r="B5069" s="33">
        <v>1</v>
      </c>
      <c r="C5069" s="24">
        <v>2</v>
      </c>
      <c r="D5069" s="24">
        <v>3</v>
      </c>
      <c r="E5069" s="24" t="s">
        <v>58</v>
      </c>
      <c r="F5069" s="24" t="s">
        <v>59</v>
      </c>
      <c r="G5069" s="24" t="s">
        <v>60</v>
      </c>
      <c r="H5069" s="24" t="s">
        <v>61</v>
      </c>
      <c r="I5069" s="24" t="s">
        <v>62</v>
      </c>
      <c r="J5069" s="24" t="s">
        <v>194</v>
      </c>
      <c r="K5069" s="102" t="s">
        <v>85</v>
      </c>
      <c r="L5069" s="105" t="s">
        <v>189</v>
      </c>
      <c r="M5069" s="105" t="s">
        <v>188</v>
      </c>
      <c r="N5069" s="105" t="s">
        <v>51</v>
      </c>
    </row>
    <row r="5070" spans="1:14" ht="13.8" thickBot="1" x14ac:dyDescent="0.25">
      <c r="A5070" s="26" t="s">
        <v>56</v>
      </c>
      <c r="B5070" s="22">
        <v>16</v>
      </c>
      <c r="C5070" s="22">
        <v>25</v>
      </c>
      <c r="D5070" s="22">
        <v>32</v>
      </c>
      <c r="E5070" s="22">
        <v>38</v>
      </c>
      <c r="F5070" s="22">
        <v>56</v>
      </c>
      <c r="G5070" s="22">
        <v>87</v>
      </c>
      <c r="H5070" s="22">
        <v>121</v>
      </c>
      <c r="I5070" s="22"/>
      <c r="J5070" s="23"/>
      <c r="K5070" s="68"/>
      <c r="L5070" s="107" t="s">
        <v>56</v>
      </c>
      <c r="M5070" s="103" t="e">
        <f>#REF!</f>
        <v>#REF!</v>
      </c>
      <c r="N5070" s="103" t="e">
        <f>IF(M5070=0,"",CHOOSE(M5070,"16","25","32","38","38","56","56","56","56","56","87","87","87","87","87","87","87","87","87","87","121","121","121","121","121","121","121","121","121","121","手入力箇所","手入力箇所","手入力箇所","手入力箇所","手入力箇所","手入力箇所","手入力箇所","手入力箇所","手入力箇所","手入力箇所"))</f>
        <v>#REF!</v>
      </c>
    </row>
    <row r="5071" spans="1:14" ht="13.8" thickBot="1" x14ac:dyDescent="0.25">
      <c r="A5071" s="27" t="s">
        <v>57</v>
      </c>
      <c r="B5071" s="18">
        <v>25</v>
      </c>
      <c r="C5071" s="18">
        <v>33</v>
      </c>
      <c r="D5071" s="18">
        <v>40</v>
      </c>
      <c r="E5071" s="18">
        <v>45</v>
      </c>
      <c r="F5071" s="18">
        <v>58</v>
      </c>
      <c r="G5071" s="18">
        <v>79</v>
      </c>
      <c r="H5071" s="18"/>
      <c r="I5071" s="18"/>
      <c r="J5071" s="62"/>
      <c r="K5071" s="69"/>
      <c r="L5071" s="107" t="s">
        <v>57</v>
      </c>
      <c r="M5071" s="103" t="e">
        <f>#REF!</f>
        <v>#REF!</v>
      </c>
      <c r="N5071" s="103" t="e">
        <f>IF(M5071=0,"",CHOOSE(M5071,"25","33","40","45","45","58","58","58","58","58","79","79","79","79","79","79","79","79","79","79","手入力箇所","手入力箇所","手入力箇所","手入力箇所","手入力箇所","手入力箇所","手入力箇所","手入力箇所","手入力箇所","手入力箇所"))</f>
        <v>#REF!</v>
      </c>
    </row>
    <row r="5072" spans="1:14" ht="48.6" thickBot="1" x14ac:dyDescent="0.25">
      <c r="A5072" s="28" t="s">
        <v>64</v>
      </c>
      <c r="B5072" s="18">
        <v>32</v>
      </c>
      <c r="C5072" s="18"/>
      <c r="D5072" s="18"/>
      <c r="E5072" s="18"/>
      <c r="F5072" s="18"/>
      <c r="G5072" s="18"/>
      <c r="H5072" s="18"/>
      <c r="I5072" s="18"/>
      <c r="J5072" s="62"/>
      <c r="K5072" s="69"/>
      <c r="L5072" s="108" t="s">
        <v>64</v>
      </c>
      <c r="M5072" s="103" t="e">
        <f>#REF!</f>
        <v>#REF!</v>
      </c>
      <c r="N5072" s="103" t="e">
        <f>IF(M5072=0,"",CHOOSE(M5072,"32","手入力箇所","手入力箇所","手入力箇所","手入力箇所","手入力箇所","手入力箇所","手入力箇所","手入力箇所","手入力箇所","手入力箇所"))</f>
        <v>#REF!</v>
      </c>
    </row>
    <row r="5073" spans="1:14" ht="48.6" thickBot="1" x14ac:dyDescent="0.25">
      <c r="A5073" s="28" t="s">
        <v>65</v>
      </c>
      <c r="B5073" s="18">
        <v>36</v>
      </c>
      <c r="C5073" s="18"/>
      <c r="D5073" s="18"/>
      <c r="E5073" s="18"/>
      <c r="F5073" s="18"/>
      <c r="G5073" s="18"/>
      <c r="H5073" s="18"/>
      <c r="I5073" s="18"/>
      <c r="J5073" s="62"/>
      <c r="K5073" s="69"/>
      <c r="L5073" s="108" t="s">
        <v>65</v>
      </c>
      <c r="M5073" s="103" t="e">
        <f>#REF!</f>
        <v>#REF!</v>
      </c>
      <c r="N5073" s="103" t="e">
        <f>IF(M5073=0,"",CHOOSE(M5073,"36","手入力箇所","手入力箇所","手入力箇所","手入力箇所","手入力箇所","手入力箇所","手入力箇所","手入力箇所","手入力箇所","手入力箇所"))</f>
        <v>#REF!</v>
      </c>
    </row>
    <row r="5074" spans="1:14" ht="24.6" thickBot="1" x14ac:dyDescent="0.25">
      <c r="A5074" s="28" t="s">
        <v>66</v>
      </c>
      <c r="B5074" s="18">
        <v>24</v>
      </c>
      <c r="C5074" s="18">
        <v>30</v>
      </c>
      <c r="D5074" s="18">
        <v>33</v>
      </c>
      <c r="E5074" s="18">
        <v>35</v>
      </c>
      <c r="F5074" s="18">
        <v>42</v>
      </c>
      <c r="G5074" s="18"/>
      <c r="H5074" s="18"/>
      <c r="I5074" s="18"/>
      <c r="J5074" s="62"/>
      <c r="K5074" s="69"/>
      <c r="L5074" s="108" t="s">
        <v>66</v>
      </c>
      <c r="M5074" s="103" t="e">
        <f>#REF!</f>
        <v>#REF!</v>
      </c>
      <c r="N5074" s="103" t="e">
        <f>IF(M5074=0,"",CHOOSE(M5074,"24","30","33","35","35","42","42","42","42","42","手入力箇所","手入力箇所","手入力箇所","手入力箇所","手入力箇所","手入力箇所","手入力箇所","手入力箇所","手入力箇所","手入力箇所"))</f>
        <v>#REF!</v>
      </c>
    </row>
    <row r="5075" spans="1:14" ht="36.6" thickBot="1" x14ac:dyDescent="0.25">
      <c r="A5075" s="28" t="s">
        <v>67</v>
      </c>
      <c r="B5075" s="18">
        <v>7</v>
      </c>
      <c r="C5075" s="18">
        <v>12</v>
      </c>
      <c r="D5075" s="18">
        <v>16</v>
      </c>
      <c r="E5075" s="18">
        <v>19</v>
      </c>
      <c r="F5075" s="18"/>
      <c r="G5075" s="18"/>
      <c r="H5075" s="18"/>
      <c r="I5075" s="18"/>
      <c r="J5075" s="62"/>
      <c r="K5075" s="69"/>
      <c r="L5075" s="108" t="s">
        <v>67</v>
      </c>
      <c r="M5075" s="103" t="e">
        <f>#REF!</f>
        <v>#REF!</v>
      </c>
      <c r="N5075" s="103" t="e">
        <f>IF(M5075=0,"",CHOOSE(M5075,"7","12","16","19","19","手入力箇所","手入力箇所","手入力箇所","手入力箇所","手入力箇所","手入力箇所","手入力箇所","手入力箇所","手入力箇所","手入力箇所"))</f>
        <v>#REF!</v>
      </c>
    </row>
    <row r="5076" spans="1:14" ht="24.6" thickBot="1" x14ac:dyDescent="0.25">
      <c r="A5076" s="28" t="s">
        <v>68</v>
      </c>
      <c r="B5076" s="18">
        <v>21</v>
      </c>
      <c r="C5076" s="18">
        <v>35</v>
      </c>
      <c r="D5076" s="18">
        <v>48</v>
      </c>
      <c r="E5076" s="18">
        <v>59</v>
      </c>
      <c r="F5076" s="18">
        <v>94</v>
      </c>
      <c r="G5076" s="18">
        <v>159</v>
      </c>
      <c r="H5076" s="18">
        <v>235</v>
      </c>
      <c r="I5076" s="18"/>
      <c r="J5076" s="62"/>
      <c r="K5076" s="69"/>
      <c r="L5076" s="108" t="s">
        <v>68</v>
      </c>
      <c r="M5076" s="103" t="e">
        <f>#REF!</f>
        <v>#REF!</v>
      </c>
      <c r="N5076" s="103" t="e">
        <f>IF(M5076=0,"",CHOOSE(M5076,"21","35","48","59","59","94","94","94","94","94","159","159","159","159","159","159","159","159","159","159","235","235","235","235","235","235","235","235","235","235","手入力箇所","手入力箇所","手入力箇所","手入力箇所","手入力箇所","手入力箇所","手入力箇所","手入力箇所","手入力箇所","手入力箇所"))</f>
        <v>#REF!</v>
      </c>
    </row>
    <row r="5077" spans="1:14" ht="36.6" thickBot="1" x14ac:dyDescent="0.25">
      <c r="A5077" s="28" t="s">
        <v>69</v>
      </c>
      <c r="B5077" s="18">
        <v>22</v>
      </c>
      <c r="C5077" s="18">
        <v>26</v>
      </c>
      <c r="D5077" s="18">
        <v>28</v>
      </c>
      <c r="E5077" s="18">
        <v>29</v>
      </c>
      <c r="F5077" s="18">
        <v>34</v>
      </c>
      <c r="G5077" s="18"/>
      <c r="H5077" s="18"/>
      <c r="I5077" s="18"/>
      <c r="J5077" s="62"/>
      <c r="K5077" s="69"/>
      <c r="L5077" s="108" t="s">
        <v>69</v>
      </c>
      <c r="M5077" s="103" t="e">
        <f>#REF!</f>
        <v>#REF!</v>
      </c>
      <c r="N5077" s="103" t="e">
        <f>IF(M5077=0,"",CHOOSE(M5077,"22","26","28","29","29","34","34","34","34","34","手入力箇所","手入力箇所","手入力箇所","手入力箇所","手入力箇所","手入力箇所","手入力箇所","手入力箇所","手入力箇所","手入力箇所"))</f>
        <v>#REF!</v>
      </c>
    </row>
    <row r="5078" spans="1:14" ht="13.8" thickBot="1" x14ac:dyDescent="0.25">
      <c r="A5078" s="27" t="s">
        <v>63</v>
      </c>
      <c r="B5078" s="18">
        <v>21</v>
      </c>
      <c r="C5078" s="18">
        <v>33</v>
      </c>
      <c r="D5078" s="18">
        <v>46</v>
      </c>
      <c r="E5078" s="18">
        <v>56</v>
      </c>
      <c r="F5078" s="18">
        <v>89</v>
      </c>
      <c r="G5078" s="18">
        <v>151</v>
      </c>
      <c r="H5078" s="18">
        <v>224</v>
      </c>
      <c r="I5078" s="18">
        <v>289</v>
      </c>
      <c r="J5078" s="18">
        <v>350</v>
      </c>
      <c r="K5078" s="69"/>
      <c r="L5078" s="107" t="s">
        <v>63</v>
      </c>
      <c r="M5078" s="103" t="e">
        <f>#REF!</f>
        <v>#REF!</v>
      </c>
      <c r="N5078" s="103" t="e">
        <f>IF(M5078=0,"",CHOOSE(M5078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079" spans="1:14" ht="24.6" thickBot="1" x14ac:dyDescent="0.25">
      <c r="A5079" s="34" t="s">
        <v>70</v>
      </c>
      <c r="B5079" s="35">
        <v>13</v>
      </c>
      <c r="C5079" s="35">
        <v>33</v>
      </c>
      <c r="D5079" s="35">
        <v>59</v>
      </c>
      <c r="E5079" s="35"/>
      <c r="F5079" s="35"/>
      <c r="G5079" s="35"/>
      <c r="H5079" s="35"/>
      <c r="I5079" s="35"/>
      <c r="J5079" s="36"/>
      <c r="K5079" s="67"/>
      <c r="L5079" s="108" t="s">
        <v>70</v>
      </c>
      <c r="M5079" s="103" t="e">
        <f>#REF!</f>
        <v>#REF!</v>
      </c>
      <c r="N5079" s="103" t="e">
        <f>IF(M5079=0,"",CHOOSE(M5079,"13","33","59","手入力箇所","手入力箇所","手入力箇所","手入力箇所","手入力箇所","手入力箇所","手入力箇所","手入力箇所","手入力箇所","手入力箇所"))</f>
        <v>#REF!</v>
      </c>
    </row>
    <row r="5080" spans="1:14" ht="13.8" thickBot="1" x14ac:dyDescent="0.25">
      <c r="A5080" s="37" t="s">
        <v>71</v>
      </c>
      <c r="B5080" s="17">
        <v>23</v>
      </c>
      <c r="C5080" s="17">
        <v>39</v>
      </c>
      <c r="D5080" s="17">
        <v>97</v>
      </c>
      <c r="E5080" s="17"/>
      <c r="F5080" s="17"/>
      <c r="G5080" s="17"/>
      <c r="H5080" s="17"/>
      <c r="I5080" s="17"/>
      <c r="J5080" s="64"/>
      <c r="K5080" s="70"/>
      <c r="L5080" s="109" t="s">
        <v>71</v>
      </c>
      <c r="M5080" s="103" t="e">
        <f>#REF!</f>
        <v>#REF!</v>
      </c>
      <c r="N5080" s="103" t="e">
        <f>IF(M5080=0,"",CHOOSE(M5080,"23","39","97","手入力箇所","手入力箇所","手入力箇所","手入力箇所","手入力箇所","手入力箇所","手入力箇所","手入力箇所","手入力箇所","手入力箇所"))</f>
        <v>#REF!</v>
      </c>
    </row>
    <row r="5081" spans="1:14" ht="13.8" thickBot="1" x14ac:dyDescent="0.25">
      <c r="A5081" s="29" t="s">
        <v>72</v>
      </c>
      <c r="B5081" s="18">
        <v>21</v>
      </c>
      <c r="C5081" s="18">
        <v>37</v>
      </c>
      <c r="D5081" s="18">
        <v>58</v>
      </c>
      <c r="E5081" s="18">
        <v>76</v>
      </c>
      <c r="F5081" s="18">
        <v>137</v>
      </c>
      <c r="G5081" s="18"/>
      <c r="H5081" s="18"/>
      <c r="I5081" s="18"/>
      <c r="J5081" s="62"/>
      <c r="K5081" s="69"/>
      <c r="L5081" s="109" t="s">
        <v>72</v>
      </c>
      <c r="M5081" s="103" t="e">
        <f>#REF!</f>
        <v>#REF!</v>
      </c>
      <c r="N5081" s="103" t="e">
        <f>IF(M5081=0,"",CHOOSE(M5081,"21","37","58","76","76","137","137","137","137","137","手入力箇所","手入力箇所","手入力箇所","手入力箇所","手入力箇所","手入力箇所","手入力箇所","手入力箇所","手入力箇所","手入力箇所"))</f>
        <v>#REF!</v>
      </c>
    </row>
    <row r="5082" spans="1:14" ht="13.8" thickBot="1" x14ac:dyDescent="0.25">
      <c r="A5082" s="29" t="s">
        <v>73</v>
      </c>
      <c r="B5082" s="18">
        <v>48</v>
      </c>
      <c r="C5082" s="18">
        <v>93</v>
      </c>
      <c r="D5082" s="18">
        <v>138</v>
      </c>
      <c r="E5082" s="18">
        <v>183</v>
      </c>
      <c r="F5082" s="18"/>
      <c r="G5082" s="18"/>
      <c r="H5082" s="18"/>
      <c r="I5082" s="18"/>
      <c r="J5082" s="62"/>
      <c r="K5082" s="69"/>
      <c r="L5082" s="109" t="s">
        <v>73</v>
      </c>
      <c r="M5082" s="103" t="e">
        <f>#REF!</f>
        <v>#REF!</v>
      </c>
      <c r="N5082" s="103" t="e">
        <f>IF(M5082=0,"",CHOOSE(M5082,"48","93","138","183","183","手入力箇所","手入力箇所","手入力箇所","手入力箇所","手入力箇所","手入力箇所","手入力箇所","手入力箇所","手入力箇所","手入力箇所"))</f>
        <v>#REF!</v>
      </c>
    </row>
    <row r="5083" spans="1:14" ht="37.200000000000003" thickBot="1" x14ac:dyDescent="0.25">
      <c r="A5083" s="30" t="s">
        <v>74</v>
      </c>
      <c r="B5083" s="18">
        <v>13</v>
      </c>
      <c r="C5083" s="18">
        <v>26</v>
      </c>
      <c r="D5083" s="18">
        <v>40</v>
      </c>
      <c r="E5083" s="18">
        <v>55</v>
      </c>
      <c r="F5083" s="18">
        <v>107</v>
      </c>
      <c r="G5083" s="18">
        <v>224</v>
      </c>
      <c r="H5083" s="18">
        <v>386</v>
      </c>
      <c r="I5083" s="18"/>
      <c r="J5083" s="62"/>
      <c r="K5083" s="69"/>
      <c r="L5083" s="110" t="s">
        <v>74</v>
      </c>
      <c r="M5083" s="103" t="e">
        <f>#REF!</f>
        <v>#REF!</v>
      </c>
      <c r="N5083" s="103" t="e">
        <f>IF(M5083=0,"",CHOOSE(M5083,"13","26","40","55","55","107","107","107","107","107","224","224","224","224","224","224","224","224","224","224","386","386","386","386","386","386","386","386","386","386","手入力箇所","手入力箇所","手入力箇所","手入力箇所","手入力箇所","手入力箇所","手入力箇所","手入力箇所","手入力箇所","手入力箇所"))</f>
        <v>#REF!</v>
      </c>
    </row>
    <row r="5084" spans="1:14" ht="13.8" thickBot="1" x14ac:dyDescent="0.25">
      <c r="A5084" s="29" t="s">
        <v>75</v>
      </c>
      <c r="B5084" s="18">
        <v>36</v>
      </c>
      <c r="C5084" s="18">
        <v>98</v>
      </c>
      <c r="D5084" s="18">
        <v>173</v>
      </c>
      <c r="E5084" s="18">
        <v>274</v>
      </c>
      <c r="F5084" s="18"/>
      <c r="G5084" s="18"/>
      <c r="H5084" s="18"/>
      <c r="I5084" s="18"/>
      <c r="J5084" s="62"/>
      <c r="K5084" s="69"/>
      <c r="L5084" s="109" t="s">
        <v>75</v>
      </c>
      <c r="M5084" s="103" t="e">
        <f>#REF!</f>
        <v>#REF!</v>
      </c>
      <c r="N5084" s="103" t="e">
        <f>IF(M5084=0,"",CHOOSE(M5084,"36","98","173","274","274","手入力箇所","手入力箇所","手入力箇所","手入力箇所","手入力箇所","手入力箇所","手入力箇所","手入力箇所","手入力箇所","手入力箇所"))</f>
        <v>#REF!</v>
      </c>
    </row>
    <row r="5085" spans="1:14" ht="37.200000000000003" thickBot="1" x14ac:dyDescent="0.25">
      <c r="A5085" s="30" t="s">
        <v>76</v>
      </c>
      <c r="B5085" s="18">
        <v>127</v>
      </c>
      <c r="C5085" s="18">
        <v>127</v>
      </c>
      <c r="D5085" s="18">
        <v>127</v>
      </c>
      <c r="E5085" s="18">
        <v>127</v>
      </c>
      <c r="F5085" s="18"/>
      <c r="G5085" s="18"/>
      <c r="H5085" s="18"/>
      <c r="I5085" s="18"/>
      <c r="J5085" s="62"/>
      <c r="K5085" s="69"/>
      <c r="L5085" s="110" t="s">
        <v>76</v>
      </c>
      <c r="M5085" s="103" t="e">
        <f>#REF!</f>
        <v>#REF!</v>
      </c>
      <c r="N5085" s="103" t="e">
        <f>IF(M5085=0,"",CHOOSE(M5085,"127","127","127","127","127","手入力箇所","手入力箇所","手入力箇所","手入力箇所","手入力箇所","手入力箇所","手入力箇所","手入力箇所","手入力箇所","手入力箇所"))</f>
        <v>#REF!</v>
      </c>
    </row>
    <row r="5086" spans="1:14" ht="27" thickBot="1" x14ac:dyDescent="0.25">
      <c r="A5086" s="31" t="s">
        <v>77</v>
      </c>
      <c r="B5086" s="18">
        <v>42</v>
      </c>
      <c r="C5086" s="18">
        <v>90</v>
      </c>
      <c r="D5086" s="18">
        <v>141</v>
      </c>
      <c r="E5086" s="18">
        <v>193</v>
      </c>
      <c r="F5086" s="62"/>
      <c r="G5086" s="62"/>
      <c r="H5086" s="62"/>
      <c r="I5086" s="62"/>
      <c r="J5086" s="62"/>
      <c r="K5086" s="69"/>
      <c r="L5086" s="111" t="s">
        <v>77</v>
      </c>
      <c r="M5086" s="103" t="e">
        <f>#REF!</f>
        <v>#REF!</v>
      </c>
      <c r="N5086" s="103" t="e">
        <f>IF(M5086=0,"",CHOOSE(M5086,"42","90","141","193","1936","手入力箇所","手入力箇所","手入力箇所","手入力箇所","手入力箇所","手入力箇所","手入力箇所","手入力箇所","手入力箇所","手入力箇所"))</f>
        <v>#REF!</v>
      </c>
    </row>
    <row r="5087" spans="1:14" ht="40.200000000000003" thickBot="1" x14ac:dyDescent="0.25">
      <c r="A5087" s="31" t="s">
        <v>78</v>
      </c>
      <c r="B5087" s="18">
        <v>24</v>
      </c>
      <c r="C5087" s="18">
        <v>43</v>
      </c>
      <c r="D5087" s="18">
        <v>61</v>
      </c>
      <c r="E5087" s="18">
        <v>76</v>
      </c>
      <c r="F5087" s="62"/>
      <c r="G5087" s="62"/>
      <c r="H5087" s="62"/>
      <c r="I5087" s="62"/>
      <c r="J5087" s="62"/>
      <c r="K5087" s="69"/>
      <c r="L5087" s="111" t="s">
        <v>78</v>
      </c>
      <c r="M5087" s="103" t="e">
        <f>#REF!</f>
        <v>#REF!</v>
      </c>
      <c r="N5087" s="103" t="e">
        <f>IF(M5087=0,"",CHOOSE(M5087,"24","43","61","76","76","手入力箇所","手入力箇所","手入力箇所","手入力箇所","手入力箇所","手入力箇所","手入力箇所","手入力箇所","手入力箇所","手入力箇所"))</f>
        <v>#REF!</v>
      </c>
    </row>
    <row r="5088" spans="1:14" ht="27" thickBot="1" x14ac:dyDescent="0.25">
      <c r="A5088" s="31" t="s">
        <v>79</v>
      </c>
      <c r="B5088" s="18">
        <v>54</v>
      </c>
      <c r="C5088" s="18">
        <v>77</v>
      </c>
      <c r="D5088" s="18">
        <v>94</v>
      </c>
      <c r="E5088" s="18">
        <v>107</v>
      </c>
      <c r="F5088" s="62"/>
      <c r="G5088" s="62"/>
      <c r="H5088" s="62"/>
      <c r="I5088" s="62"/>
      <c r="J5088" s="62"/>
      <c r="K5088" s="69"/>
      <c r="L5088" s="111" t="s">
        <v>79</v>
      </c>
      <c r="M5088" s="103" t="e">
        <f>#REF!</f>
        <v>#REF!</v>
      </c>
      <c r="N5088" s="103" t="e">
        <f>IF(M5088=0,"",CHOOSE(M5088,"54","77","94","107","107","手入力箇所","手入力箇所","手入力箇所","手入力箇所","手入力箇所","手入力箇所","手入力箇所","手入力箇所","手入力箇所","手入力箇所"))</f>
        <v>#REF!</v>
      </c>
    </row>
    <row r="5089" spans="1:14" ht="40.200000000000003" thickBot="1" x14ac:dyDescent="0.25">
      <c r="A5089" s="31" t="s">
        <v>80</v>
      </c>
      <c r="B5089" s="18">
        <v>49</v>
      </c>
      <c r="C5089" s="18">
        <v>53</v>
      </c>
      <c r="D5089" s="18">
        <v>55</v>
      </c>
      <c r="E5089" s="18">
        <v>56</v>
      </c>
      <c r="F5089" s="62"/>
      <c r="G5089" s="62"/>
      <c r="H5089" s="62"/>
      <c r="I5089" s="62"/>
      <c r="J5089" s="62"/>
      <c r="K5089" s="69"/>
      <c r="L5089" s="111" t="s">
        <v>80</v>
      </c>
      <c r="M5089" s="103" t="e">
        <f>#REF!</f>
        <v>#REF!</v>
      </c>
      <c r="N5089" s="103" t="e">
        <f>IF(M5089=0,"",CHOOSE(M5089,"49","53","55","56","56","手入力箇所","手入力箇所","手入力箇所","手入力箇所","手入力箇所","手入力箇所","手入力箇所","手入力箇所","手入力箇所","手入力箇所"))</f>
        <v>#REF!</v>
      </c>
    </row>
    <row r="5090" spans="1:14" ht="40.200000000000003" thickBot="1" x14ac:dyDescent="0.25">
      <c r="A5090" s="38" t="s">
        <v>81</v>
      </c>
      <c r="B5090" s="35">
        <v>232</v>
      </c>
      <c r="C5090" s="35">
        <v>232</v>
      </c>
      <c r="D5090" s="36"/>
      <c r="E5090" s="36"/>
      <c r="F5090" s="36"/>
      <c r="G5090" s="36"/>
      <c r="H5090" s="36"/>
      <c r="I5090" s="36"/>
      <c r="J5090" s="36"/>
      <c r="K5090" s="67"/>
      <c r="L5090" s="111" t="s">
        <v>81</v>
      </c>
      <c r="M5090" s="103" t="e">
        <f>#REF!</f>
        <v>#REF!</v>
      </c>
      <c r="N5090" s="103" t="e">
        <f>IF(M5090=0,"",CHOOSE(M5090,"232","232","手入力箇所","手入力箇所","手入力箇所","手入力箇所","手入力箇所","手入力箇所","手入力箇所","手入力箇所","手入力箇所","手入力箇所"))</f>
        <v>#REF!</v>
      </c>
    </row>
    <row r="5091" spans="1:14" ht="13.8" thickBot="1" x14ac:dyDescent="0.25">
      <c r="A5091" s="39" t="s">
        <v>82</v>
      </c>
      <c r="B5091" s="17">
        <v>6</v>
      </c>
      <c r="C5091" s="17">
        <v>9</v>
      </c>
      <c r="D5091" s="17">
        <v>11</v>
      </c>
      <c r="E5091" s="17">
        <v>13</v>
      </c>
      <c r="F5091" s="17">
        <v>18</v>
      </c>
      <c r="G5091" s="17">
        <v>26</v>
      </c>
      <c r="H5091" s="17">
        <v>35</v>
      </c>
      <c r="I5091" s="17">
        <v>43</v>
      </c>
      <c r="J5091" s="17">
        <v>49</v>
      </c>
      <c r="K5091" s="70"/>
      <c r="L5091" s="111" t="s">
        <v>82</v>
      </c>
      <c r="M5091" s="103" t="e">
        <f>#REF!</f>
        <v>#REF!</v>
      </c>
      <c r="N5091" s="103" t="e">
        <f>IF(M5091=0,"",CHOOSE(M5091,"6","9","11","13","13","18","18","18","18","18","26","26","26","26","26","26","26","26","26","26","35","35","35","35","35","35","35","35","35","35","43","43","43","43","43","43","43","43","43","43","49","49","49","49","49","49","49","49","49","49","手入力箇所","手入力箇所","手入力箇所","手入力箇所","手入力箇所","手入力箇所","手入力箇所","手入力箇所","手入力箇所","手入力箇所"))</f>
        <v>#REF!</v>
      </c>
    </row>
    <row r="5092" spans="1:14" ht="13.8" thickBot="1" x14ac:dyDescent="0.25">
      <c r="A5092" s="31" t="s">
        <v>83</v>
      </c>
      <c r="B5092" s="18">
        <v>6</v>
      </c>
      <c r="C5092" s="18">
        <v>10</v>
      </c>
      <c r="D5092" s="18">
        <v>14</v>
      </c>
      <c r="E5092" s="18">
        <v>17</v>
      </c>
      <c r="F5092" s="18">
        <v>29</v>
      </c>
      <c r="G5092" s="18">
        <v>50</v>
      </c>
      <c r="H5092" s="18">
        <v>76</v>
      </c>
      <c r="I5092" s="18">
        <v>100</v>
      </c>
      <c r="J5092" s="18">
        <v>123</v>
      </c>
      <c r="K5092" s="69"/>
      <c r="L5092" s="111" t="s">
        <v>83</v>
      </c>
      <c r="M5092" s="103" t="e">
        <f>#REF!</f>
        <v>#REF!</v>
      </c>
      <c r="N5092" s="103" t="e">
        <f>IF(M5092=0,"",CHOOSE(M5092,"6","10","14","17","17","29","29","29","29","29","50","50","50","50","50","50","50","50","50","50","76","76","76","76","76","76","76","76","76","76","100","100","100","100","100","100","100","100","100","100","123","123","123","123","123","123","123","123","123","123","手入力箇所","手入力箇所","手入力箇所","手入力箇所","手入力箇所","手入力箇所","手入力箇所","手入力箇所","手入力箇所"))</f>
        <v>#REF!</v>
      </c>
    </row>
    <row r="5093" spans="1:14" ht="27" thickBot="1" x14ac:dyDescent="0.25">
      <c r="A5093" s="32" t="s">
        <v>84</v>
      </c>
      <c r="B5093" s="20">
        <v>9</v>
      </c>
      <c r="C5093" s="20">
        <v>15</v>
      </c>
      <c r="D5093" s="20">
        <v>20</v>
      </c>
      <c r="E5093" s="20">
        <v>24</v>
      </c>
      <c r="F5093" s="20">
        <v>39</v>
      </c>
      <c r="G5093" s="20">
        <v>65</v>
      </c>
      <c r="H5093" s="63"/>
      <c r="I5093" s="63"/>
      <c r="J5093" s="63"/>
      <c r="K5093" s="106"/>
      <c r="L5093" s="111" t="s">
        <v>84</v>
      </c>
      <c r="M5093" s="103" t="e">
        <f>#REF!</f>
        <v>#REF!</v>
      </c>
      <c r="N5093" s="103" t="e">
        <f>IF(M5093=0,"",CHOOSE(M5093,"9","15","20","24","24","39","39","39","39","39","65","65","65","65","65","65","65","65","65","65","手入力箇所","手入力箇所","手入力箇所","手入力箇所","手入力箇所","手入力箇所","手入力箇所","手入力箇所","手入力箇所","手入力箇所"))</f>
        <v>#REF!</v>
      </c>
    </row>
    <row r="5096" spans="1:14" ht="13.8" thickBot="1" x14ac:dyDescent="0.25"/>
    <row r="5097" spans="1:14" ht="13.8" thickBot="1" x14ac:dyDescent="0.25">
      <c r="A5097" s="688" t="e">
        <f>#REF!</f>
        <v>#REF!</v>
      </c>
      <c r="B5097" s="688"/>
      <c r="C5097" s="688"/>
      <c r="D5097" s="689" t="s">
        <v>192</v>
      </c>
      <c r="E5097" s="689"/>
      <c r="F5097" s="689"/>
      <c r="G5097" s="689"/>
      <c r="H5097" s="689"/>
      <c r="I5097" s="689"/>
      <c r="J5097" s="689"/>
      <c r="K5097" s="689"/>
      <c r="L5097" s="689"/>
      <c r="M5097" s="689"/>
      <c r="N5097" s="689"/>
    </row>
    <row r="5098" spans="1:14" ht="13.8" thickBot="1" x14ac:dyDescent="0.25">
      <c r="A5098" s="65"/>
      <c r="B5098" s="33">
        <v>1</v>
      </c>
      <c r="C5098" s="24">
        <v>2</v>
      </c>
      <c r="D5098" s="24">
        <v>3</v>
      </c>
      <c r="E5098" s="24" t="s">
        <v>58</v>
      </c>
      <c r="F5098" s="24" t="s">
        <v>59</v>
      </c>
      <c r="G5098" s="24" t="s">
        <v>60</v>
      </c>
      <c r="H5098" s="24" t="s">
        <v>61</v>
      </c>
      <c r="I5098" s="24" t="s">
        <v>62</v>
      </c>
      <c r="J5098" s="24" t="s">
        <v>194</v>
      </c>
      <c r="K5098" s="25" t="s">
        <v>85</v>
      </c>
      <c r="L5098" s="105" t="s">
        <v>189</v>
      </c>
      <c r="M5098" s="105" t="s">
        <v>188</v>
      </c>
      <c r="N5098" s="105" t="s">
        <v>51</v>
      </c>
    </row>
    <row r="5099" spans="1:14" ht="13.8" thickBot="1" x14ac:dyDescent="0.25">
      <c r="A5099" s="26" t="s">
        <v>56</v>
      </c>
      <c r="B5099" s="22">
        <v>5</v>
      </c>
      <c r="C5099" s="22">
        <v>7</v>
      </c>
      <c r="D5099" s="22">
        <v>8</v>
      </c>
      <c r="E5099" s="22">
        <v>8</v>
      </c>
      <c r="F5099" s="22">
        <v>10</v>
      </c>
      <c r="G5099" s="22">
        <v>13</v>
      </c>
      <c r="H5099" s="22">
        <v>16</v>
      </c>
      <c r="I5099" s="22"/>
      <c r="J5099" s="23"/>
      <c r="K5099" s="1"/>
      <c r="L5099" s="26" t="s">
        <v>56</v>
      </c>
      <c r="M5099" s="104" t="e">
        <f>#REF!</f>
        <v>#REF!</v>
      </c>
      <c r="N5099" s="112" t="e">
        <f>IF(M5099=0,"",CHOOSE(M5099,"5","7","8","8","8","10","10","10","10","10","13","13","13","13","13","13","13","13","13","13","16","16","16","16","16","16","16","16","16","16","16","手入力箇所","手入力箇所","手入力箇所","手入力箇所","手入力箇所","手入力箇所","手入力箇所","手入力箇所","手入力箇所","手入力箇所"))</f>
        <v>#REF!</v>
      </c>
    </row>
    <row r="5100" spans="1:14" ht="13.8" thickBot="1" x14ac:dyDescent="0.25">
      <c r="A5100" s="27" t="s">
        <v>57</v>
      </c>
      <c r="B5100" s="18">
        <v>5</v>
      </c>
      <c r="C5100" s="18">
        <v>7</v>
      </c>
      <c r="D5100" s="18">
        <v>8</v>
      </c>
      <c r="E5100" s="18">
        <v>9</v>
      </c>
      <c r="F5100" s="18">
        <v>12</v>
      </c>
      <c r="G5100" s="18">
        <v>16</v>
      </c>
      <c r="H5100" s="18"/>
      <c r="I5100" s="18"/>
      <c r="J5100" s="62"/>
      <c r="K5100" s="19"/>
      <c r="L5100" s="27" t="s">
        <v>57</v>
      </c>
      <c r="M5100" s="104" t="e">
        <f>#REF!</f>
        <v>#REF!</v>
      </c>
      <c r="N5100" s="113" t="e">
        <f>IF(M5100=0,"",CHOOSE(M5100,"5","7","8","9","9","12","12","12","12","12","16","16","16","16","16","16","16","16","16","16","手入力箇所","手入力箇所","手入力箇所","手入力箇所","手入力箇所","手入力箇所","手入力箇所","手入力箇所","手入力箇所","手入力箇所"))</f>
        <v>#REF!</v>
      </c>
    </row>
    <row r="5101" spans="1:14" ht="48.6" thickBot="1" x14ac:dyDescent="0.25">
      <c r="A5101" s="28" t="s">
        <v>64</v>
      </c>
      <c r="B5101" s="18">
        <v>6</v>
      </c>
      <c r="C5101" s="18"/>
      <c r="D5101" s="18"/>
      <c r="E5101" s="18"/>
      <c r="F5101" s="18"/>
      <c r="G5101" s="18"/>
      <c r="H5101" s="18"/>
      <c r="I5101" s="18"/>
      <c r="J5101" s="62"/>
      <c r="K5101" s="19"/>
      <c r="L5101" s="28" t="s">
        <v>64</v>
      </c>
      <c r="M5101" s="104" t="e">
        <f>#REF!</f>
        <v>#REF!</v>
      </c>
      <c r="N5101" s="113" t="e">
        <f>IF(M5101=0,"",CHOOSE(M5101,"6","手入力箇所","手入力箇所","手入力箇所","手入力箇所","手入力箇所","手入力箇所","手入力箇所","手入力箇所","手入力箇所","手入力箇所","",""))</f>
        <v>#REF!</v>
      </c>
    </row>
    <row r="5102" spans="1:14" ht="48.6" thickBot="1" x14ac:dyDescent="0.25">
      <c r="A5102" s="28" t="s">
        <v>65</v>
      </c>
      <c r="B5102" s="18">
        <v>6</v>
      </c>
      <c r="C5102" s="18"/>
      <c r="D5102" s="18"/>
      <c r="E5102" s="18"/>
      <c r="F5102" s="18"/>
      <c r="G5102" s="18"/>
      <c r="H5102" s="18"/>
      <c r="I5102" s="18"/>
      <c r="J5102" s="62"/>
      <c r="K5102" s="19"/>
      <c r="L5102" s="28" t="s">
        <v>65</v>
      </c>
      <c r="M5102" s="104" t="e">
        <f>#REF!</f>
        <v>#REF!</v>
      </c>
      <c r="N5102" s="113" t="e">
        <f>IF(M5102=0,"",CHOOSE(M5102,"6","手入力箇所","手入力箇所","手入力箇所","手入力箇所","手入力箇所","手入力箇所","手入力箇所","手入力箇所","手入力箇所","手入力箇所","",""))</f>
        <v>#REF!</v>
      </c>
    </row>
    <row r="5103" spans="1:14" ht="24.6" thickBot="1" x14ac:dyDescent="0.25">
      <c r="A5103" s="28" t="s">
        <v>66</v>
      </c>
      <c r="B5103" s="18">
        <v>5</v>
      </c>
      <c r="C5103" s="18">
        <v>7</v>
      </c>
      <c r="D5103" s="18">
        <v>8</v>
      </c>
      <c r="E5103" s="18">
        <v>9</v>
      </c>
      <c r="F5103" s="18">
        <v>12</v>
      </c>
      <c r="G5103" s="18"/>
      <c r="H5103" s="18"/>
      <c r="I5103" s="18"/>
      <c r="J5103" s="62"/>
      <c r="K5103" s="19"/>
      <c r="L5103" s="28" t="s">
        <v>66</v>
      </c>
      <c r="M5103" s="104" t="e">
        <f>#REF!</f>
        <v>#REF!</v>
      </c>
      <c r="N5103" s="113" t="e">
        <f>IF(M5103=0,"",CHOOSE(M5103,"5","7","8","9","9","12","12","12","12","12","手入力箇所","手入力箇所","手入力箇所","手入力箇所","手入力箇所","手入力箇所","手入力箇所","手入力箇所","手入力箇所","手入力箇所"))</f>
        <v>#REF!</v>
      </c>
    </row>
    <row r="5104" spans="1:14" ht="36.6" thickBot="1" x14ac:dyDescent="0.25">
      <c r="A5104" s="28" t="s">
        <v>67</v>
      </c>
      <c r="B5104" s="18">
        <v>4</v>
      </c>
      <c r="C5104" s="18">
        <v>5</v>
      </c>
      <c r="D5104" s="18">
        <v>5</v>
      </c>
      <c r="E5104" s="18">
        <v>6</v>
      </c>
      <c r="F5104" s="18"/>
      <c r="G5104" s="18"/>
      <c r="H5104" s="18"/>
      <c r="I5104" s="18"/>
      <c r="J5104" s="62"/>
      <c r="K5104" s="19"/>
      <c r="L5104" s="28" t="s">
        <v>67</v>
      </c>
      <c r="M5104" s="104" t="e">
        <f>#REF!</f>
        <v>#REF!</v>
      </c>
      <c r="N5104" s="113" t="e">
        <f>IF(M5104=0,"",CHOOSE(M5104,"4","5","5","6","6","手入力箇所","手入力箇所","手入力箇所","手入力箇所","手入力箇所","手入力箇所","手入力箇所","手入力箇所","手入力箇所","手入力箇所"))</f>
        <v>#REF!</v>
      </c>
    </row>
    <row r="5105" spans="1:14" ht="24.6" thickBot="1" x14ac:dyDescent="0.25">
      <c r="A5105" s="28" t="s">
        <v>68</v>
      </c>
      <c r="B5105" s="18">
        <v>12</v>
      </c>
      <c r="C5105" s="18">
        <v>12</v>
      </c>
      <c r="D5105" s="18">
        <v>12</v>
      </c>
      <c r="E5105" s="18">
        <v>12</v>
      </c>
      <c r="F5105" s="18">
        <v>12</v>
      </c>
      <c r="G5105" s="18">
        <v>12</v>
      </c>
      <c r="H5105" s="18">
        <v>12</v>
      </c>
      <c r="I5105" s="18"/>
      <c r="J5105" s="62"/>
      <c r="K5105" s="19"/>
      <c r="L5105" s="28" t="s">
        <v>68</v>
      </c>
      <c r="M5105" s="104" t="e">
        <f>#REF!</f>
        <v>#REF!</v>
      </c>
      <c r="N5105" s="113" t="e">
        <f>IF(M5105=0,"",CHOOSE(M5105,"12","12","12","12","12","12","12","12","12","12","12","12","12","12","12","12","12","12","12","12","12","12","12","12","12","12","12","12","12","12","手入力箇所","手入力箇所","手入力箇所","手入力箇所","手入力箇所","手入力箇所","手入力箇所","手入力箇所","手入力箇所","手入力箇所"))</f>
        <v>#REF!</v>
      </c>
    </row>
    <row r="5106" spans="1:14" ht="36.6" thickBot="1" x14ac:dyDescent="0.25">
      <c r="A5106" s="28" t="s">
        <v>69</v>
      </c>
      <c r="B5106" s="18">
        <v>7</v>
      </c>
      <c r="C5106" s="18">
        <v>7</v>
      </c>
      <c r="D5106" s="18">
        <v>7</v>
      </c>
      <c r="E5106" s="18">
        <v>7</v>
      </c>
      <c r="F5106" s="18">
        <v>7</v>
      </c>
      <c r="G5106" s="18"/>
      <c r="H5106" s="18"/>
      <c r="I5106" s="18"/>
      <c r="J5106" s="62"/>
      <c r="K5106" s="19"/>
      <c r="L5106" s="28" t="s">
        <v>69</v>
      </c>
      <c r="M5106" s="104" t="e">
        <f>#REF!</f>
        <v>#REF!</v>
      </c>
      <c r="N5106" s="113" t="e">
        <f>IF(M5106=0,"",CHOOSE(M5106,"7","7","7","7","7","7","7","7","7","7","手入力箇所","手入力箇所","手入力箇所","手入力箇所","手入力箇所","手入力箇所","手入力箇所","手入力箇所","手入力箇所","手入力箇所"))</f>
        <v>#REF!</v>
      </c>
    </row>
    <row r="5107" spans="1:14" ht="13.8" thickBot="1" x14ac:dyDescent="0.25">
      <c r="A5107" s="27" t="s">
        <v>63</v>
      </c>
      <c r="B5107" s="18">
        <v>4</v>
      </c>
      <c r="C5107" s="18">
        <v>5</v>
      </c>
      <c r="D5107" s="18">
        <v>7</v>
      </c>
      <c r="E5107" s="18">
        <v>8</v>
      </c>
      <c r="F5107" s="18">
        <v>11</v>
      </c>
      <c r="G5107" s="18">
        <v>16</v>
      </c>
      <c r="H5107" s="18">
        <v>22</v>
      </c>
      <c r="I5107" s="18">
        <v>26</v>
      </c>
      <c r="J5107" s="18">
        <v>31</v>
      </c>
      <c r="K5107" s="19"/>
      <c r="L5107" s="27" t="s">
        <v>63</v>
      </c>
      <c r="M5107" s="104" t="e">
        <f>#REF!</f>
        <v>#REF!</v>
      </c>
      <c r="N5107" s="113" t="e">
        <f>IF(M5107=0,"",CHOOSE(M5107,"4","5","7","8","8","11","11","11","11","11","16","16","16","16","16","16","16","16","16","16","22","22","22","22","22","22","22","22","22","22","26","26","26","26","26","26","26","26","26","26","31","31","31","31","31","31","31","31","31","31","31","手入力箇所","手入力箇所","手入力箇所","手入力箇所","手入力箇所","手入力箇所","手入力箇所","手入力箇所","手入力箇所","手入力箇所"))</f>
        <v>#REF!</v>
      </c>
    </row>
    <row r="5108" spans="1:14" ht="24.6" thickBot="1" x14ac:dyDescent="0.25">
      <c r="A5108" s="28" t="s">
        <v>70</v>
      </c>
      <c r="B5108" s="18">
        <v>5</v>
      </c>
      <c r="C5108" s="18">
        <v>6</v>
      </c>
      <c r="D5108" s="18">
        <v>7</v>
      </c>
      <c r="E5108" s="18"/>
      <c r="F5108" s="18"/>
      <c r="G5108" s="18"/>
      <c r="H5108" s="18"/>
      <c r="I5108" s="18"/>
      <c r="J5108" s="62"/>
      <c r="K5108" s="19"/>
      <c r="L5108" s="28" t="s">
        <v>70</v>
      </c>
      <c r="M5108" s="104" t="e">
        <f>#REF!</f>
        <v>#REF!</v>
      </c>
      <c r="N5108" s="113" t="e">
        <f>IF(M5108=0,"",CHOOSE(M5108,"5","6","7","手入力箇所","手入力箇所","手入力箇所","手入力箇所","手入力箇所","手入力箇所","手入力箇所","手入力箇所","手入力箇所","手入力箇所"))</f>
        <v>#REF!</v>
      </c>
    </row>
    <row r="5109" spans="1:14" ht="13.8" thickBot="1" x14ac:dyDescent="0.25">
      <c r="A5109" s="29" t="s">
        <v>71</v>
      </c>
      <c r="B5109" s="18">
        <v>3</v>
      </c>
      <c r="C5109" s="18">
        <v>6</v>
      </c>
      <c r="D5109" s="18">
        <v>19</v>
      </c>
      <c r="E5109" s="18"/>
      <c r="F5109" s="18"/>
      <c r="G5109" s="18"/>
      <c r="H5109" s="18"/>
      <c r="I5109" s="18"/>
      <c r="J5109" s="62"/>
      <c r="K5109" s="19"/>
      <c r="L5109" s="29" t="s">
        <v>71</v>
      </c>
      <c r="M5109" s="104" t="e">
        <f>#REF!</f>
        <v>#REF!</v>
      </c>
      <c r="N5109" s="113" t="e">
        <f>IF(M5109=0,"",CHOOSE(M5109,"3","6","19","手入力箇所","手入力箇所","手入力箇所","手入力箇所","手入力箇所","手入力箇所","手入力箇所","手入力箇所","手入力箇所","手入力箇所"))</f>
        <v>#REF!</v>
      </c>
    </row>
    <row r="5110" spans="1:14" ht="13.8" thickBot="1" x14ac:dyDescent="0.25">
      <c r="A5110" s="29" t="s">
        <v>72</v>
      </c>
      <c r="B5110" s="18">
        <v>1</v>
      </c>
      <c r="C5110" s="18">
        <v>3</v>
      </c>
      <c r="D5110" s="18">
        <v>5</v>
      </c>
      <c r="E5110" s="18">
        <v>9</v>
      </c>
      <c r="F5110" s="18">
        <v>26</v>
      </c>
      <c r="G5110" s="18"/>
      <c r="H5110" s="18"/>
      <c r="I5110" s="18"/>
      <c r="J5110" s="62"/>
      <c r="K5110" s="19"/>
      <c r="L5110" s="29" t="s">
        <v>72</v>
      </c>
      <c r="M5110" s="104" t="e">
        <f>#REF!</f>
        <v>#REF!</v>
      </c>
      <c r="N5110" s="113" t="e">
        <f>IF(M5110=0,"",CHOOSE(M5110,"1","3","5","9","9","26","26","26","26","26","手入力箇所","手入力箇所","手入力箇所","手入力箇所","手入力箇所","手入力箇所","手入力箇所","手入力箇所","手入力箇所","手入力箇所"))</f>
        <v>#REF!</v>
      </c>
    </row>
    <row r="5111" spans="1:14" ht="13.8" thickBot="1" x14ac:dyDescent="0.25">
      <c r="A5111" s="29" t="s">
        <v>73</v>
      </c>
      <c r="B5111" s="18">
        <v>4</v>
      </c>
      <c r="C5111" s="18">
        <v>11</v>
      </c>
      <c r="D5111" s="18">
        <v>20</v>
      </c>
      <c r="E5111" s="18">
        <v>33</v>
      </c>
      <c r="F5111" s="18"/>
      <c r="G5111" s="18"/>
      <c r="H5111" s="18"/>
      <c r="I5111" s="18"/>
      <c r="J5111" s="62"/>
      <c r="K5111" s="19"/>
      <c r="L5111" s="29" t="s">
        <v>73</v>
      </c>
      <c r="M5111" s="104" t="e">
        <f>#REF!</f>
        <v>#REF!</v>
      </c>
      <c r="N5111" s="113" t="e">
        <f>IF(M5111=0,"",CHOOSE(M5111,"4","11","20","33","33","手入力箇所","手入力箇所","手入力箇所","手入力箇所","手入力箇所","手入力箇所","手入力箇所","手入力箇所","手入力箇所","手入力箇所"))</f>
        <v>#REF!</v>
      </c>
    </row>
    <row r="5112" spans="1:14" ht="37.200000000000003" thickBot="1" x14ac:dyDescent="0.25">
      <c r="A5112" s="30" t="s">
        <v>74</v>
      </c>
      <c r="B5112" s="18">
        <v>4</v>
      </c>
      <c r="C5112" s="18">
        <v>6</v>
      </c>
      <c r="D5112" s="18">
        <v>8</v>
      </c>
      <c r="E5112" s="18">
        <v>10</v>
      </c>
      <c r="F5112" s="18">
        <v>15</v>
      </c>
      <c r="G5112" s="18">
        <v>23</v>
      </c>
      <c r="H5112" s="18">
        <v>33</v>
      </c>
      <c r="I5112" s="18"/>
      <c r="J5112" s="62"/>
      <c r="K5112" s="19"/>
      <c r="L5112" s="30" t="s">
        <v>74</v>
      </c>
      <c r="M5112" s="104" t="e">
        <f>#REF!</f>
        <v>#REF!</v>
      </c>
      <c r="N5112" s="113" t="e">
        <f>IF(M5112=0,"",CHOOSE(M5112,"4","6","8","10","10","15","15","15","15","15","23","23","23","23","23","23","23","23","23","23","33","33","33","33","33","33","33","33","33","33","手入力箇所","手入力箇所","手入力箇所","手入力箇所","手入力箇所","手入力箇所","手入力箇所","手入力箇所","手入力箇所","手入力箇所"))</f>
        <v>#REF!</v>
      </c>
    </row>
    <row r="5113" spans="1:14" ht="13.8" thickBot="1" x14ac:dyDescent="0.25">
      <c r="A5113" s="29" t="s">
        <v>75</v>
      </c>
      <c r="B5113" s="18">
        <v>6</v>
      </c>
      <c r="C5113" s="18">
        <v>14</v>
      </c>
      <c r="D5113" s="18">
        <v>25</v>
      </c>
      <c r="E5113" s="18">
        <v>39</v>
      </c>
      <c r="F5113" s="18"/>
      <c r="G5113" s="18"/>
      <c r="H5113" s="18"/>
      <c r="I5113" s="18"/>
      <c r="J5113" s="62"/>
      <c r="K5113" s="19"/>
      <c r="L5113" s="29" t="s">
        <v>75</v>
      </c>
      <c r="M5113" s="104" t="e">
        <f>#REF!</f>
        <v>#REF!</v>
      </c>
      <c r="N5113" s="113" t="e">
        <f>IF(M5113=0,"",CHOOSE(M5113,"6","14","25","39","39","手入力箇所","手入力箇所","手入力箇所","手入力箇所","手入力箇所","手入力箇所","手入力箇所","手入力箇所","手入力箇所","手入力箇所"))</f>
        <v>#REF!</v>
      </c>
    </row>
    <row r="5114" spans="1:14" ht="37.200000000000003" thickBot="1" x14ac:dyDescent="0.25">
      <c r="A5114" s="30" t="s">
        <v>76</v>
      </c>
      <c r="B5114" s="18">
        <v>2</v>
      </c>
      <c r="C5114" s="18">
        <v>3</v>
      </c>
      <c r="D5114" s="18">
        <v>6</v>
      </c>
      <c r="E5114" s="18">
        <v>9</v>
      </c>
      <c r="F5114" s="18"/>
      <c r="G5114" s="18"/>
      <c r="H5114" s="18"/>
      <c r="I5114" s="18"/>
      <c r="J5114" s="62"/>
      <c r="K5114" s="19"/>
      <c r="L5114" s="30" t="s">
        <v>76</v>
      </c>
      <c r="M5114" s="104" t="e">
        <f>#REF!</f>
        <v>#REF!</v>
      </c>
      <c r="N5114" s="113" t="e">
        <f>IF(M5114=0,"",CHOOSE(M5114,"2","3","6","9","9","手入力箇所","手入力箇所","手入力箇所","手入力箇所","手入力箇所","手入力箇所","手入力箇所","手入力箇所","手入力箇所","手入力箇所"))</f>
        <v>#REF!</v>
      </c>
    </row>
    <row r="5115" spans="1:14" ht="27" thickBot="1" x14ac:dyDescent="0.25">
      <c r="A5115" s="31" t="s">
        <v>77</v>
      </c>
      <c r="B5115" s="18">
        <v>12</v>
      </c>
      <c r="C5115" s="18">
        <v>18</v>
      </c>
      <c r="D5115" s="18">
        <v>22</v>
      </c>
      <c r="E5115" s="18">
        <v>26</v>
      </c>
      <c r="F5115" s="62"/>
      <c r="G5115" s="62"/>
      <c r="H5115" s="62"/>
      <c r="I5115" s="62"/>
      <c r="J5115" s="62"/>
      <c r="K5115" s="19"/>
      <c r="L5115" s="31" t="s">
        <v>77</v>
      </c>
      <c r="M5115" s="104" t="e">
        <f>#REF!</f>
        <v>#REF!</v>
      </c>
      <c r="N5115" s="113" t="e">
        <f>IF(M5115=0,"",CHOOSE(M5115,"12","18","22","26","26","手入力箇所","手入力箇所","手入力箇所","手入力箇所","手入力箇所","手入力箇所","手入力箇所","手入力箇所","手入力箇所","手入力箇所"))</f>
        <v>#REF!</v>
      </c>
    </row>
    <row r="5116" spans="1:14" ht="40.200000000000003" thickBot="1" x14ac:dyDescent="0.25">
      <c r="A5116" s="31" t="s">
        <v>78</v>
      </c>
      <c r="B5116" s="18">
        <v>5</v>
      </c>
      <c r="C5116" s="18">
        <v>8</v>
      </c>
      <c r="D5116" s="18">
        <v>11</v>
      </c>
      <c r="E5116" s="18">
        <v>14</v>
      </c>
      <c r="F5116" s="62"/>
      <c r="G5116" s="62"/>
      <c r="H5116" s="62"/>
      <c r="I5116" s="62"/>
      <c r="J5116" s="62"/>
      <c r="K5116" s="19"/>
      <c r="L5116" s="31" t="s">
        <v>78</v>
      </c>
      <c r="M5116" s="104" t="e">
        <f>#REF!</f>
        <v>#REF!</v>
      </c>
      <c r="N5116" s="113" t="e">
        <f>IF(M5116=0,"",CHOOSE(M5116,"5","8","11","14","14","手入力箇所","手入力箇所","手入力箇所","手入力箇所","手入力箇所","手入力箇所","手入力箇所","手入力箇所","手入力箇所","手入力箇所"))</f>
        <v>#REF!</v>
      </c>
    </row>
    <row r="5117" spans="1:14" ht="27" thickBot="1" x14ac:dyDescent="0.25">
      <c r="A5117" s="31" t="s">
        <v>79</v>
      </c>
      <c r="B5117" s="18">
        <v>6</v>
      </c>
      <c r="C5117" s="18">
        <v>11</v>
      </c>
      <c r="D5117" s="18">
        <v>16</v>
      </c>
      <c r="E5117" s="18">
        <v>21</v>
      </c>
      <c r="F5117" s="62"/>
      <c r="G5117" s="62"/>
      <c r="H5117" s="62"/>
      <c r="I5117" s="62"/>
      <c r="J5117" s="62"/>
      <c r="K5117" s="19"/>
      <c r="L5117" s="31" t="s">
        <v>79</v>
      </c>
      <c r="M5117" s="104" t="e">
        <f>#REF!</f>
        <v>#REF!</v>
      </c>
      <c r="N5117" s="113" t="e">
        <f>IF(M5117=0,"",CHOOSE(M5117,"6","11","16","21","21","手入力箇所","手入力箇所","手入力箇所","手入力箇所","手入力箇所","手入力箇所","手入力箇所","手入力箇所","手入力箇所"))</f>
        <v>#REF!</v>
      </c>
    </row>
    <row r="5118" spans="1:14" ht="40.200000000000003" thickBot="1" x14ac:dyDescent="0.25">
      <c r="A5118" s="31" t="s">
        <v>80</v>
      </c>
      <c r="B5118" s="18">
        <v>5</v>
      </c>
      <c r="C5118" s="18">
        <v>7</v>
      </c>
      <c r="D5118" s="18">
        <v>9</v>
      </c>
      <c r="E5118" s="18">
        <v>10</v>
      </c>
      <c r="F5118" s="62"/>
      <c r="G5118" s="62"/>
      <c r="H5118" s="62"/>
      <c r="I5118" s="62"/>
      <c r="J5118" s="62"/>
      <c r="K5118" s="19"/>
      <c r="L5118" s="31" t="s">
        <v>80</v>
      </c>
      <c r="M5118" s="104" t="e">
        <f>#REF!</f>
        <v>#REF!</v>
      </c>
      <c r="N5118" s="113" t="e">
        <f>IF(M5118=0,"",CHOOSE(M5118,"5","7","9","10","10","手入力箇所","手入力箇所","手入力箇所","手入力箇所","手入力箇所","手入力箇所","手入力箇所","手入力箇所","手入力箇所"))</f>
        <v>#REF!</v>
      </c>
    </row>
    <row r="5119" spans="1:14" ht="40.200000000000003" thickBot="1" x14ac:dyDescent="0.25">
      <c r="A5119" s="31" t="s">
        <v>81</v>
      </c>
      <c r="B5119" s="18">
        <v>9</v>
      </c>
      <c r="C5119" s="18">
        <v>14</v>
      </c>
      <c r="D5119" s="62"/>
      <c r="E5119" s="62"/>
      <c r="F5119" s="62"/>
      <c r="G5119" s="62"/>
      <c r="H5119" s="62"/>
      <c r="I5119" s="62"/>
      <c r="J5119" s="62"/>
      <c r="K5119" s="19"/>
      <c r="L5119" s="31" t="s">
        <v>81</v>
      </c>
      <c r="M5119" s="104" t="e">
        <f>#REF!</f>
        <v>#REF!</v>
      </c>
      <c r="N5119" s="113" t="e">
        <f>IF(M5119=0,"",CHOOSE(M5119,"9","14","手入力箇所","手入力箇所","手入力箇所","手入力箇所","手入力箇所","手入力箇所","手入力箇所","手入力箇所","手入力箇所","手入力箇所"))</f>
        <v>#REF!</v>
      </c>
    </row>
    <row r="5120" spans="1:14" ht="13.8" thickBot="1" x14ac:dyDescent="0.25">
      <c r="A5120" s="31" t="s">
        <v>82</v>
      </c>
      <c r="B5120" s="18">
        <v>3</v>
      </c>
      <c r="C5120" s="18">
        <v>4</v>
      </c>
      <c r="D5120" s="18">
        <v>4</v>
      </c>
      <c r="E5120" s="18">
        <v>5</v>
      </c>
      <c r="F5120" s="18">
        <v>6</v>
      </c>
      <c r="G5120" s="18">
        <v>8</v>
      </c>
      <c r="H5120" s="18">
        <v>9</v>
      </c>
      <c r="I5120" s="18">
        <v>11</v>
      </c>
      <c r="J5120" s="18">
        <v>12</v>
      </c>
      <c r="K5120" s="19"/>
      <c r="L5120" s="31" t="s">
        <v>82</v>
      </c>
      <c r="M5120" s="104" t="e">
        <f>#REF!</f>
        <v>#REF!</v>
      </c>
      <c r="N5120" s="113" t="e">
        <f>IF(M5120=0,"",CHOOSE(M5120,"3","4","4","5","5","6","6","6","6","6","8","8","8","8","8","8","8","8","8","8","9","9","9","9","9","9","9","9","9","9","11","11","11","11","11","11","11","11","11","11","12","12","12","12","12","12","12","12","12","12","12","手入力箇所","手入力箇所","手入力箇所","手入力箇所","手入力箇所","手入力箇所","手入力箇所","手入力箇所","手入力箇所","手入力箇所"))</f>
        <v>#REF!</v>
      </c>
    </row>
    <row r="5121" spans="1:14" ht="13.8" thickBot="1" x14ac:dyDescent="0.25">
      <c r="A5121" s="31" t="s">
        <v>83</v>
      </c>
      <c r="B5121" s="18">
        <v>3</v>
      </c>
      <c r="C5121" s="18">
        <v>4</v>
      </c>
      <c r="D5121" s="18">
        <v>4</v>
      </c>
      <c r="E5121" s="18">
        <v>5</v>
      </c>
      <c r="F5121" s="18">
        <v>6</v>
      </c>
      <c r="G5121" s="18">
        <v>8</v>
      </c>
      <c r="H5121" s="18">
        <v>10</v>
      </c>
      <c r="I5121" s="18">
        <v>12</v>
      </c>
      <c r="J5121" s="18">
        <v>13</v>
      </c>
      <c r="K5121" s="19"/>
      <c r="L5121" s="31" t="s">
        <v>83</v>
      </c>
      <c r="M5121" s="104" t="e">
        <f>#REF!</f>
        <v>#REF!</v>
      </c>
      <c r="N5121" s="113" t="e">
        <f>IF(M5121=0,"",CHOOSE(M5121,"3","4","4","5","5","6","6","6","6","6","8","8","8","8","8","8","8","8","8","8","10","10","10","10","10","10","10","10","10","10","12","12","12","12","12","12","12","12","12","12","13","13","13","13","13","13","13","13","13","13","13","手入力箇所","手入力箇所","手入力箇所","手入力箇所","手入力箇所","手入力箇所","手入力箇所","手入力箇所","手入力箇所","手入力箇所"))</f>
        <v>#REF!</v>
      </c>
    </row>
    <row r="5122" spans="1:14" ht="27" thickBot="1" x14ac:dyDescent="0.25">
      <c r="A5122" s="32" t="s">
        <v>84</v>
      </c>
      <c r="B5122" s="20">
        <v>1</v>
      </c>
      <c r="C5122" s="20">
        <v>2</v>
      </c>
      <c r="D5122" s="20">
        <v>3</v>
      </c>
      <c r="E5122" s="20">
        <v>4</v>
      </c>
      <c r="F5122" s="20">
        <v>8</v>
      </c>
      <c r="G5122" s="20">
        <v>19</v>
      </c>
      <c r="H5122" s="63"/>
      <c r="I5122" s="63"/>
      <c r="J5122" s="63"/>
      <c r="K5122" s="21"/>
      <c r="L5122" s="32" t="s">
        <v>84</v>
      </c>
      <c r="M5122" s="104" t="e">
        <f>#REF!</f>
        <v>#REF!</v>
      </c>
      <c r="N5122" s="113" t="e">
        <f>IF(M5122=0,"",CHOOSE(M5122,"1","2","3","4","4","8","8","8","8","8","19","19","19","19","19","19","19","19","19","19","手入力箇所","手入力箇所","手入力箇所","手入力箇所","手入力箇所","手入力箇所","手入力箇所","手入力箇所","手入力箇所","手入力箇所"))</f>
        <v>#REF!</v>
      </c>
    </row>
    <row r="5123" spans="1:14" ht="13.8" thickBot="1" x14ac:dyDescent="0.25"/>
    <row r="5124" spans="1:14" ht="13.8" thickBot="1" x14ac:dyDescent="0.25">
      <c r="A5124" s="686" t="e">
        <f>A5097</f>
        <v>#REF!</v>
      </c>
      <c r="B5124" s="686"/>
      <c r="C5124" s="686"/>
      <c r="D5124" s="687" t="s">
        <v>193</v>
      </c>
      <c r="E5124" s="687"/>
      <c r="F5124" s="687"/>
      <c r="G5124" s="687"/>
      <c r="H5124" s="687"/>
      <c r="I5124" s="687"/>
      <c r="J5124" s="687"/>
      <c r="K5124" s="687"/>
      <c r="L5124" s="687"/>
      <c r="M5124" s="687"/>
      <c r="N5124" s="687"/>
    </row>
    <row r="5125" spans="1:14" ht="13.8" thickBot="1" x14ac:dyDescent="0.25">
      <c r="A5125" s="105"/>
      <c r="B5125" s="33">
        <v>1</v>
      </c>
      <c r="C5125" s="24">
        <v>2</v>
      </c>
      <c r="D5125" s="24">
        <v>3</v>
      </c>
      <c r="E5125" s="24" t="s">
        <v>58</v>
      </c>
      <c r="F5125" s="24" t="s">
        <v>59</v>
      </c>
      <c r="G5125" s="24" t="s">
        <v>60</v>
      </c>
      <c r="H5125" s="24" t="s">
        <v>61</v>
      </c>
      <c r="I5125" s="24" t="s">
        <v>62</v>
      </c>
      <c r="J5125" s="24" t="s">
        <v>194</v>
      </c>
      <c r="K5125" s="102" t="s">
        <v>85</v>
      </c>
      <c r="L5125" s="105" t="s">
        <v>189</v>
      </c>
      <c r="M5125" s="105" t="s">
        <v>188</v>
      </c>
      <c r="N5125" s="105" t="s">
        <v>51</v>
      </c>
    </row>
    <row r="5126" spans="1:14" ht="13.8" thickBot="1" x14ac:dyDescent="0.25">
      <c r="A5126" s="26" t="s">
        <v>56</v>
      </c>
      <c r="B5126" s="22">
        <v>16</v>
      </c>
      <c r="C5126" s="22">
        <v>25</v>
      </c>
      <c r="D5126" s="22">
        <v>32</v>
      </c>
      <c r="E5126" s="22">
        <v>38</v>
      </c>
      <c r="F5126" s="22">
        <v>56</v>
      </c>
      <c r="G5126" s="22">
        <v>87</v>
      </c>
      <c r="H5126" s="22">
        <v>121</v>
      </c>
      <c r="I5126" s="22"/>
      <c r="J5126" s="23"/>
      <c r="K5126" s="68"/>
      <c r="L5126" s="107" t="s">
        <v>56</v>
      </c>
      <c r="M5126" s="103" t="e">
        <f>#REF!</f>
        <v>#REF!</v>
      </c>
      <c r="N5126" s="103" t="e">
        <f>IF(M5126=0,"",CHOOSE(M5126,"16","25","32","38","38","56","56","56","56","56","87","87","87","87","87","87","87","87","87","87","121","121","121","121","121","121","121","121","121","121","手入力箇所","手入力箇所","手入力箇所","手入力箇所","手入力箇所","手入力箇所","手入力箇所","手入力箇所","手入力箇所","手入力箇所"))</f>
        <v>#REF!</v>
      </c>
    </row>
    <row r="5127" spans="1:14" ht="13.8" thickBot="1" x14ac:dyDescent="0.25">
      <c r="A5127" s="27" t="s">
        <v>57</v>
      </c>
      <c r="B5127" s="18">
        <v>25</v>
      </c>
      <c r="C5127" s="18">
        <v>33</v>
      </c>
      <c r="D5127" s="18">
        <v>40</v>
      </c>
      <c r="E5127" s="18">
        <v>45</v>
      </c>
      <c r="F5127" s="18">
        <v>58</v>
      </c>
      <c r="G5127" s="18">
        <v>79</v>
      </c>
      <c r="H5127" s="18"/>
      <c r="I5127" s="18"/>
      <c r="J5127" s="62"/>
      <c r="K5127" s="69"/>
      <c r="L5127" s="107" t="s">
        <v>57</v>
      </c>
      <c r="M5127" s="103" t="e">
        <f>#REF!</f>
        <v>#REF!</v>
      </c>
      <c r="N5127" s="103" t="e">
        <f>IF(M5127=0,"",CHOOSE(M5127,"25","33","40","45","45","58","58","58","58","58","79","79","79","79","79","79","79","79","79","79","手入力箇所","手入力箇所","手入力箇所","手入力箇所","手入力箇所","手入力箇所","手入力箇所","手入力箇所","手入力箇所","手入力箇所"))</f>
        <v>#REF!</v>
      </c>
    </row>
    <row r="5128" spans="1:14" ht="48.6" thickBot="1" x14ac:dyDescent="0.25">
      <c r="A5128" s="28" t="s">
        <v>64</v>
      </c>
      <c r="B5128" s="18">
        <v>32</v>
      </c>
      <c r="C5128" s="18"/>
      <c r="D5128" s="18"/>
      <c r="E5128" s="18"/>
      <c r="F5128" s="18"/>
      <c r="G5128" s="18"/>
      <c r="H5128" s="18"/>
      <c r="I5128" s="18"/>
      <c r="J5128" s="62"/>
      <c r="K5128" s="69"/>
      <c r="L5128" s="108" t="s">
        <v>64</v>
      </c>
      <c r="M5128" s="103" t="e">
        <f>#REF!</f>
        <v>#REF!</v>
      </c>
      <c r="N5128" s="103" t="e">
        <f>IF(M5128=0,"",CHOOSE(M5128,"32","手入力箇所","手入力箇所","手入力箇所","手入力箇所","手入力箇所","手入力箇所","手入力箇所","手入力箇所","手入力箇所","手入力箇所"))</f>
        <v>#REF!</v>
      </c>
    </row>
    <row r="5129" spans="1:14" ht="48.6" thickBot="1" x14ac:dyDescent="0.25">
      <c r="A5129" s="28" t="s">
        <v>65</v>
      </c>
      <c r="B5129" s="18">
        <v>36</v>
      </c>
      <c r="C5129" s="18"/>
      <c r="D5129" s="18"/>
      <c r="E5129" s="18"/>
      <c r="F5129" s="18"/>
      <c r="G5129" s="18"/>
      <c r="H5129" s="18"/>
      <c r="I5129" s="18"/>
      <c r="J5129" s="62"/>
      <c r="K5129" s="69"/>
      <c r="L5129" s="108" t="s">
        <v>65</v>
      </c>
      <c r="M5129" s="103" t="e">
        <f>#REF!</f>
        <v>#REF!</v>
      </c>
      <c r="N5129" s="103" t="e">
        <f>IF(M5129=0,"",CHOOSE(M5129,"36","手入力箇所","手入力箇所","手入力箇所","手入力箇所","手入力箇所","手入力箇所","手入力箇所","手入力箇所","手入力箇所","手入力箇所"))</f>
        <v>#REF!</v>
      </c>
    </row>
    <row r="5130" spans="1:14" ht="24.6" thickBot="1" x14ac:dyDescent="0.25">
      <c r="A5130" s="28" t="s">
        <v>66</v>
      </c>
      <c r="B5130" s="18">
        <v>24</v>
      </c>
      <c r="C5130" s="18">
        <v>30</v>
      </c>
      <c r="D5130" s="18">
        <v>33</v>
      </c>
      <c r="E5130" s="18">
        <v>35</v>
      </c>
      <c r="F5130" s="18">
        <v>42</v>
      </c>
      <c r="G5130" s="18"/>
      <c r="H5130" s="18"/>
      <c r="I5130" s="18"/>
      <c r="J5130" s="62"/>
      <c r="K5130" s="69"/>
      <c r="L5130" s="108" t="s">
        <v>66</v>
      </c>
      <c r="M5130" s="103" t="e">
        <f>#REF!</f>
        <v>#REF!</v>
      </c>
      <c r="N5130" s="103" t="e">
        <f>IF(M5130=0,"",CHOOSE(M5130,"24","30","33","35","35","42","42","42","42","42","手入力箇所","手入力箇所","手入力箇所","手入力箇所","手入力箇所","手入力箇所","手入力箇所","手入力箇所","手入力箇所","手入力箇所"))</f>
        <v>#REF!</v>
      </c>
    </row>
    <row r="5131" spans="1:14" ht="36.6" thickBot="1" x14ac:dyDescent="0.25">
      <c r="A5131" s="28" t="s">
        <v>67</v>
      </c>
      <c r="B5131" s="18">
        <v>7</v>
      </c>
      <c r="C5131" s="18">
        <v>12</v>
      </c>
      <c r="D5131" s="18">
        <v>16</v>
      </c>
      <c r="E5131" s="18">
        <v>19</v>
      </c>
      <c r="F5131" s="18"/>
      <c r="G5131" s="18"/>
      <c r="H5131" s="18"/>
      <c r="I5131" s="18"/>
      <c r="J5131" s="62"/>
      <c r="K5131" s="69"/>
      <c r="L5131" s="108" t="s">
        <v>67</v>
      </c>
      <c r="M5131" s="103" t="e">
        <f>#REF!</f>
        <v>#REF!</v>
      </c>
      <c r="N5131" s="103" t="e">
        <f>IF(M5131=0,"",CHOOSE(M5131,"7","12","16","19","19","手入力箇所","手入力箇所","手入力箇所","手入力箇所","手入力箇所","手入力箇所","手入力箇所","手入力箇所","手入力箇所","手入力箇所"))</f>
        <v>#REF!</v>
      </c>
    </row>
    <row r="5132" spans="1:14" ht="24.6" thickBot="1" x14ac:dyDescent="0.25">
      <c r="A5132" s="28" t="s">
        <v>68</v>
      </c>
      <c r="B5132" s="18">
        <v>21</v>
      </c>
      <c r="C5132" s="18">
        <v>35</v>
      </c>
      <c r="D5132" s="18">
        <v>48</v>
      </c>
      <c r="E5132" s="18">
        <v>59</v>
      </c>
      <c r="F5132" s="18">
        <v>94</v>
      </c>
      <c r="G5132" s="18">
        <v>159</v>
      </c>
      <c r="H5132" s="18">
        <v>235</v>
      </c>
      <c r="I5132" s="18"/>
      <c r="J5132" s="62"/>
      <c r="K5132" s="69"/>
      <c r="L5132" s="108" t="s">
        <v>68</v>
      </c>
      <c r="M5132" s="103" t="e">
        <f>#REF!</f>
        <v>#REF!</v>
      </c>
      <c r="N5132" s="103" t="e">
        <f>IF(M5132=0,"",CHOOSE(M5132,"21","35","48","59","59","94","94","94","94","94","159","159","159","159","159","159","159","159","159","159","235","235","235","235","235","235","235","235","235","235","手入力箇所","手入力箇所","手入力箇所","手入力箇所","手入力箇所","手入力箇所","手入力箇所","手入力箇所","手入力箇所","手入力箇所"))</f>
        <v>#REF!</v>
      </c>
    </row>
    <row r="5133" spans="1:14" ht="36.6" thickBot="1" x14ac:dyDescent="0.25">
      <c r="A5133" s="28" t="s">
        <v>69</v>
      </c>
      <c r="B5133" s="18">
        <v>22</v>
      </c>
      <c r="C5133" s="18">
        <v>26</v>
      </c>
      <c r="D5133" s="18">
        <v>28</v>
      </c>
      <c r="E5133" s="18">
        <v>29</v>
      </c>
      <c r="F5133" s="18">
        <v>34</v>
      </c>
      <c r="G5133" s="18"/>
      <c r="H5133" s="18"/>
      <c r="I5133" s="18"/>
      <c r="J5133" s="62"/>
      <c r="K5133" s="69"/>
      <c r="L5133" s="108" t="s">
        <v>69</v>
      </c>
      <c r="M5133" s="103" t="e">
        <f>#REF!</f>
        <v>#REF!</v>
      </c>
      <c r="N5133" s="103" t="e">
        <f>IF(M5133=0,"",CHOOSE(M5133,"22","26","28","29","29","34","34","34","34","34","手入力箇所","手入力箇所","手入力箇所","手入力箇所","手入力箇所","手入力箇所","手入力箇所","手入力箇所","手入力箇所","手入力箇所"))</f>
        <v>#REF!</v>
      </c>
    </row>
    <row r="5134" spans="1:14" ht="13.8" thickBot="1" x14ac:dyDescent="0.25">
      <c r="A5134" s="27" t="s">
        <v>63</v>
      </c>
      <c r="B5134" s="18">
        <v>21</v>
      </c>
      <c r="C5134" s="18">
        <v>33</v>
      </c>
      <c r="D5134" s="18">
        <v>46</v>
      </c>
      <c r="E5134" s="18">
        <v>56</v>
      </c>
      <c r="F5134" s="18">
        <v>89</v>
      </c>
      <c r="G5134" s="18">
        <v>151</v>
      </c>
      <c r="H5134" s="18">
        <v>224</v>
      </c>
      <c r="I5134" s="18">
        <v>289</v>
      </c>
      <c r="J5134" s="18">
        <v>350</v>
      </c>
      <c r="K5134" s="69"/>
      <c r="L5134" s="107" t="s">
        <v>63</v>
      </c>
      <c r="M5134" s="103" t="e">
        <f>#REF!</f>
        <v>#REF!</v>
      </c>
      <c r="N5134" s="103" t="e">
        <f>IF(M5134=0,"",CHOOSE(M5134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135" spans="1:14" ht="24.6" thickBot="1" x14ac:dyDescent="0.25">
      <c r="A5135" s="34" t="s">
        <v>70</v>
      </c>
      <c r="B5135" s="35">
        <v>13</v>
      </c>
      <c r="C5135" s="35">
        <v>33</v>
      </c>
      <c r="D5135" s="35">
        <v>59</v>
      </c>
      <c r="E5135" s="35"/>
      <c r="F5135" s="35"/>
      <c r="G5135" s="35"/>
      <c r="H5135" s="35"/>
      <c r="I5135" s="35"/>
      <c r="J5135" s="36"/>
      <c r="K5135" s="67"/>
      <c r="L5135" s="108" t="s">
        <v>70</v>
      </c>
      <c r="M5135" s="103" t="e">
        <f>#REF!</f>
        <v>#REF!</v>
      </c>
      <c r="N5135" s="103" t="e">
        <f>IF(M5135=0,"",CHOOSE(M5135,"13","33","59","手入力箇所","手入力箇所","手入力箇所","手入力箇所","手入力箇所","手入力箇所","手入力箇所","手入力箇所","手入力箇所","手入力箇所"))</f>
        <v>#REF!</v>
      </c>
    </row>
    <row r="5136" spans="1:14" ht="13.8" thickBot="1" x14ac:dyDescent="0.25">
      <c r="A5136" s="37" t="s">
        <v>71</v>
      </c>
      <c r="B5136" s="17">
        <v>23</v>
      </c>
      <c r="C5136" s="17">
        <v>39</v>
      </c>
      <c r="D5136" s="17">
        <v>97</v>
      </c>
      <c r="E5136" s="17"/>
      <c r="F5136" s="17"/>
      <c r="G5136" s="17"/>
      <c r="H5136" s="17"/>
      <c r="I5136" s="17"/>
      <c r="J5136" s="64"/>
      <c r="K5136" s="70"/>
      <c r="L5136" s="109" t="s">
        <v>71</v>
      </c>
      <c r="M5136" s="103" t="e">
        <f>#REF!</f>
        <v>#REF!</v>
      </c>
      <c r="N5136" s="103" t="e">
        <f>IF(M5136=0,"",CHOOSE(M5136,"23","39","97","手入力箇所","手入力箇所","手入力箇所","手入力箇所","手入力箇所","手入力箇所","手入力箇所","手入力箇所","手入力箇所","手入力箇所"))</f>
        <v>#REF!</v>
      </c>
    </row>
    <row r="5137" spans="1:14" ht="13.8" thickBot="1" x14ac:dyDescent="0.25">
      <c r="A5137" s="29" t="s">
        <v>72</v>
      </c>
      <c r="B5137" s="18">
        <v>21</v>
      </c>
      <c r="C5137" s="18">
        <v>37</v>
      </c>
      <c r="D5137" s="18">
        <v>58</v>
      </c>
      <c r="E5137" s="18">
        <v>76</v>
      </c>
      <c r="F5137" s="18">
        <v>137</v>
      </c>
      <c r="G5137" s="18"/>
      <c r="H5137" s="18"/>
      <c r="I5137" s="18"/>
      <c r="J5137" s="62"/>
      <c r="K5137" s="69"/>
      <c r="L5137" s="109" t="s">
        <v>72</v>
      </c>
      <c r="M5137" s="103" t="e">
        <f>#REF!</f>
        <v>#REF!</v>
      </c>
      <c r="N5137" s="103" t="e">
        <f>IF(M5137=0,"",CHOOSE(M5137,"21","37","58","76","76","137","137","137","137","137","手入力箇所","手入力箇所","手入力箇所","手入力箇所","手入力箇所","手入力箇所","手入力箇所","手入力箇所","手入力箇所","手入力箇所"))</f>
        <v>#REF!</v>
      </c>
    </row>
    <row r="5138" spans="1:14" ht="13.8" thickBot="1" x14ac:dyDescent="0.25">
      <c r="A5138" s="29" t="s">
        <v>73</v>
      </c>
      <c r="B5138" s="18">
        <v>48</v>
      </c>
      <c r="C5138" s="18">
        <v>93</v>
      </c>
      <c r="D5138" s="18">
        <v>138</v>
      </c>
      <c r="E5138" s="18">
        <v>183</v>
      </c>
      <c r="F5138" s="18"/>
      <c r="G5138" s="18"/>
      <c r="H5138" s="18"/>
      <c r="I5138" s="18"/>
      <c r="J5138" s="62"/>
      <c r="K5138" s="69"/>
      <c r="L5138" s="109" t="s">
        <v>73</v>
      </c>
      <c r="M5138" s="103" t="e">
        <f>#REF!</f>
        <v>#REF!</v>
      </c>
      <c r="N5138" s="103" t="e">
        <f>IF(M5138=0,"",CHOOSE(M5138,"48","93","138","183","183","手入力箇所","手入力箇所","手入力箇所","手入力箇所","手入力箇所","手入力箇所","手入力箇所","手入力箇所","手入力箇所","手入力箇所"))</f>
        <v>#REF!</v>
      </c>
    </row>
    <row r="5139" spans="1:14" ht="37.200000000000003" thickBot="1" x14ac:dyDescent="0.25">
      <c r="A5139" s="30" t="s">
        <v>74</v>
      </c>
      <c r="B5139" s="18">
        <v>13</v>
      </c>
      <c r="C5139" s="18">
        <v>26</v>
      </c>
      <c r="D5139" s="18">
        <v>40</v>
      </c>
      <c r="E5139" s="18">
        <v>55</v>
      </c>
      <c r="F5139" s="18">
        <v>107</v>
      </c>
      <c r="G5139" s="18">
        <v>224</v>
      </c>
      <c r="H5139" s="18">
        <v>386</v>
      </c>
      <c r="I5139" s="18"/>
      <c r="J5139" s="62"/>
      <c r="K5139" s="69"/>
      <c r="L5139" s="110" t="s">
        <v>74</v>
      </c>
      <c r="M5139" s="103" t="e">
        <f>#REF!</f>
        <v>#REF!</v>
      </c>
      <c r="N5139" s="103" t="e">
        <f>IF(M5139=0,"",CHOOSE(M5139,"13","26","40","55","55","107","107","107","107","107","224","224","224","224","224","224","224","224","224","224","386","386","386","386","386","386","386","386","386","386","手入力箇所","手入力箇所","手入力箇所","手入力箇所","手入力箇所","手入力箇所","手入力箇所","手入力箇所","手入力箇所","手入力箇所"))</f>
        <v>#REF!</v>
      </c>
    </row>
    <row r="5140" spans="1:14" ht="13.8" thickBot="1" x14ac:dyDescent="0.25">
      <c r="A5140" s="29" t="s">
        <v>75</v>
      </c>
      <c r="B5140" s="18">
        <v>36</v>
      </c>
      <c r="C5140" s="18">
        <v>98</v>
      </c>
      <c r="D5140" s="18">
        <v>173</v>
      </c>
      <c r="E5140" s="18">
        <v>274</v>
      </c>
      <c r="F5140" s="18"/>
      <c r="G5140" s="18"/>
      <c r="H5140" s="18"/>
      <c r="I5140" s="18"/>
      <c r="J5140" s="62"/>
      <c r="K5140" s="69"/>
      <c r="L5140" s="109" t="s">
        <v>75</v>
      </c>
      <c r="M5140" s="103" t="e">
        <f>#REF!</f>
        <v>#REF!</v>
      </c>
      <c r="N5140" s="103" t="e">
        <f>IF(M5140=0,"",CHOOSE(M5140,"36","98","173","274","274","手入力箇所","手入力箇所","手入力箇所","手入力箇所","手入力箇所","手入力箇所","手入力箇所","手入力箇所","手入力箇所","手入力箇所"))</f>
        <v>#REF!</v>
      </c>
    </row>
    <row r="5141" spans="1:14" ht="37.200000000000003" thickBot="1" x14ac:dyDescent="0.25">
      <c r="A5141" s="30" t="s">
        <v>76</v>
      </c>
      <c r="B5141" s="18">
        <v>127</v>
      </c>
      <c r="C5141" s="18">
        <v>127</v>
      </c>
      <c r="D5141" s="18">
        <v>127</v>
      </c>
      <c r="E5141" s="18">
        <v>127</v>
      </c>
      <c r="F5141" s="18"/>
      <c r="G5141" s="18"/>
      <c r="H5141" s="18"/>
      <c r="I5141" s="18"/>
      <c r="J5141" s="62"/>
      <c r="K5141" s="69"/>
      <c r="L5141" s="110" t="s">
        <v>76</v>
      </c>
      <c r="M5141" s="103" t="e">
        <f>#REF!</f>
        <v>#REF!</v>
      </c>
      <c r="N5141" s="103" t="e">
        <f>IF(M5141=0,"",CHOOSE(M5141,"127","127","127","127","127","手入力箇所","手入力箇所","手入力箇所","手入力箇所","手入力箇所","手入力箇所","手入力箇所","手入力箇所","手入力箇所","手入力箇所"))</f>
        <v>#REF!</v>
      </c>
    </row>
    <row r="5142" spans="1:14" ht="27" thickBot="1" x14ac:dyDescent="0.25">
      <c r="A5142" s="31" t="s">
        <v>77</v>
      </c>
      <c r="B5142" s="18">
        <v>42</v>
      </c>
      <c r="C5142" s="18">
        <v>90</v>
      </c>
      <c r="D5142" s="18">
        <v>141</v>
      </c>
      <c r="E5142" s="18">
        <v>193</v>
      </c>
      <c r="F5142" s="62"/>
      <c r="G5142" s="62"/>
      <c r="H5142" s="62"/>
      <c r="I5142" s="62"/>
      <c r="J5142" s="62"/>
      <c r="K5142" s="69"/>
      <c r="L5142" s="111" t="s">
        <v>77</v>
      </c>
      <c r="M5142" s="103" t="e">
        <f>#REF!</f>
        <v>#REF!</v>
      </c>
      <c r="N5142" s="103" t="e">
        <f>IF(M5142=0,"",CHOOSE(M5142,"42","90","141","193","1936","手入力箇所","手入力箇所","手入力箇所","手入力箇所","手入力箇所","手入力箇所","手入力箇所","手入力箇所","手入力箇所","手入力箇所"))</f>
        <v>#REF!</v>
      </c>
    </row>
    <row r="5143" spans="1:14" ht="40.200000000000003" thickBot="1" x14ac:dyDescent="0.25">
      <c r="A5143" s="31" t="s">
        <v>78</v>
      </c>
      <c r="B5143" s="18">
        <v>24</v>
      </c>
      <c r="C5143" s="18">
        <v>43</v>
      </c>
      <c r="D5143" s="18">
        <v>61</v>
      </c>
      <c r="E5143" s="18">
        <v>76</v>
      </c>
      <c r="F5143" s="62"/>
      <c r="G5143" s="62"/>
      <c r="H5143" s="62"/>
      <c r="I5143" s="62"/>
      <c r="J5143" s="62"/>
      <c r="K5143" s="69"/>
      <c r="L5143" s="111" t="s">
        <v>78</v>
      </c>
      <c r="M5143" s="103" t="e">
        <f>#REF!</f>
        <v>#REF!</v>
      </c>
      <c r="N5143" s="103" t="e">
        <f>IF(M5143=0,"",CHOOSE(M5143,"24","43","61","76","76","手入力箇所","手入力箇所","手入力箇所","手入力箇所","手入力箇所","手入力箇所","手入力箇所","手入力箇所","手入力箇所","手入力箇所"))</f>
        <v>#REF!</v>
      </c>
    </row>
    <row r="5144" spans="1:14" ht="27" thickBot="1" x14ac:dyDescent="0.25">
      <c r="A5144" s="31" t="s">
        <v>79</v>
      </c>
      <c r="B5144" s="18">
        <v>54</v>
      </c>
      <c r="C5144" s="18">
        <v>77</v>
      </c>
      <c r="D5144" s="18">
        <v>94</v>
      </c>
      <c r="E5144" s="18">
        <v>107</v>
      </c>
      <c r="F5144" s="62"/>
      <c r="G5144" s="62"/>
      <c r="H5144" s="62"/>
      <c r="I5144" s="62"/>
      <c r="J5144" s="62"/>
      <c r="K5144" s="69"/>
      <c r="L5144" s="111" t="s">
        <v>79</v>
      </c>
      <c r="M5144" s="103" t="e">
        <f>#REF!</f>
        <v>#REF!</v>
      </c>
      <c r="N5144" s="103" t="e">
        <f>IF(M5144=0,"",CHOOSE(M5144,"54","77","94","107","107","手入力箇所","手入力箇所","手入力箇所","手入力箇所","手入力箇所","手入力箇所","手入力箇所","手入力箇所","手入力箇所","手入力箇所"))</f>
        <v>#REF!</v>
      </c>
    </row>
    <row r="5145" spans="1:14" ht="40.200000000000003" thickBot="1" x14ac:dyDescent="0.25">
      <c r="A5145" s="31" t="s">
        <v>80</v>
      </c>
      <c r="B5145" s="18">
        <v>49</v>
      </c>
      <c r="C5145" s="18">
        <v>53</v>
      </c>
      <c r="D5145" s="18">
        <v>55</v>
      </c>
      <c r="E5145" s="18">
        <v>56</v>
      </c>
      <c r="F5145" s="62"/>
      <c r="G5145" s="62"/>
      <c r="H5145" s="62"/>
      <c r="I5145" s="62"/>
      <c r="J5145" s="62"/>
      <c r="K5145" s="69"/>
      <c r="L5145" s="111" t="s">
        <v>80</v>
      </c>
      <c r="M5145" s="103" t="e">
        <f>#REF!</f>
        <v>#REF!</v>
      </c>
      <c r="N5145" s="103" t="e">
        <f>IF(M5145=0,"",CHOOSE(M5145,"49","53","55","56","56","手入力箇所","手入力箇所","手入力箇所","手入力箇所","手入力箇所","手入力箇所","手入力箇所","手入力箇所","手入力箇所","手入力箇所"))</f>
        <v>#REF!</v>
      </c>
    </row>
    <row r="5146" spans="1:14" ht="40.200000000000003" thickBot="1" x14ac:dyDescent="0.25">
      <c r="A5146" s="38" t="s">
        <v>81</v>
      </c>
      <c r="B5146" s="35">
        <v>232</v>
      </c>
      <c r="C5146" s="35">
        <v>232</v>
      </c>
      <c r="D5146" s="36"/>
      <c r="E5146" s="36"/>
      <c r="F5146" s="36"/>
      <c r="G5146" s="36"/>
      <c r="H5146" s="36"/>
      <c r="I5146" s="36"/>
      <c r="J5146" s="36"/>
      <c r="K5146" s="67"/>
      <c r="L5146" s="111" t="s">
        <v>81</v>
      </c>
      <c r="M5146" s="103" t="e">
        <f>#REF!</f>
        <v>#REF!</v>
      </c>
      <c r="N5146" s="103" t="e">
        <f>IF(M5146=0,"",CHOOSE(M5146,"232","232","手入力箇所","手入力箇所","手入力箇所","手入力箇所","手入力箇所","手入力箇所","手入力箇所","手入力箇所","手入力箇所","手入力箇所"))</f>
        <v>#REF!</v>
      </c>
    </row>
    <row r="5147" spans="1:14" ht="13.8" thickBot="1" x14ac:dyDescent="0.25">
      <c r="A5147" s="39" t="s">
        <v>82</v>
      </c>
      <c r="B5147" s="17">
        <v>6</v>
      </c>
      <c r="C5147" s="17">
        <v>9</v>
      </c>
      <c r="D5147" s="17">
        <v>11</v>
      </c>
      <c r="E5147" s="17">
        <v>13</v>
      </c>
      <c r="F5147" s="17">
        <v>18</v>
      </c>
      <c r="G5147" s="17">
        <v>26</v>
      </c>
      <c r="H5147" s="17">
        <v>35</v>
      </c>
      <c r="I5147" s="17">
        <v>43</v>
      </c>
      <c r="J5147" s="17">
        <v>49</v>
      </c>
      <c r="K5147" s="70"/>
      <c r="L5147" s="111" t="s">
        <v>82</v>
      </c>
      <c r="M5147" s="103" t="e">
        <f>#REF!</f>
        <v>#REF!</v>
      </c>
      <c r="N5147" s="103" t="e">
        <f>IF(M5147=0,"",CHOOSE(M5147,"6","9","11","13","13","18","18","18","18","18","26","26","26","26","26","26","26","26","26","26","35","35","35","35","35","35","35","35","35","35","43","43","43","43","43","43","43","43","43","43","49","49","49","49","49","49","49","49","49","49","手入力箇所","手入力箇所","手入力箇所","手入力箇所","手入力箇所","手入力箇所","手入力箇所","手入力箇所","手入力箇所","手入力箇所"))</f>
        <v>#REF!</v>
      </c>
    </row>
    <row r="5148" spans="1:14" ht="13.8" thickBot="1" x14ac:dyDescent="0.25">
      <c r="A5148" s="31" t="s">
        <v>83</v>
      </c>
      <c r="B5148" s="18">
        <v>6</v>
      </c>
      <c r="C5148" s="18">
        <v>10</v>
      </c>
      <c r="D5148" s="18">
        <v>14</v>
      </c>
      <c r="E5148" s="18">
        <v>17</v>
      </c>
      <c r="F5148" s="18">
        <v>29</v>
      </c>
      <c r="G5148" s="18">
        <v>50</v>
      </c>
      <c r="H5148" s="18">
        <v>76</v>
      </c>
      <c r="I5148" s="18">
        <v>100</v>
      </c>
      <c r="J5148" s="18">
        <v>123</v>
      </c>
      <c r="K5148" s="69"/>
      <c r="L5148" s="111" t="s">
        <v>83</v>
      </c>
      <c r="M5148" s="103" t="e">
        <f>#REF!</f>
        <v>#REF!</v>
      </c>
      <c r="N5148" s="103" t="e">
        <f>IF(M5148=0,"",CHOOSE(M5148,"6","10","14","17","17","29","29","29","29","29","50","50","50","50","50","50","50","50","50","50","76","76","76","76","76","76","76","76","76","76","100","100","100","100","100","100","100","100","100","100","123","123","123","123","123","123","123","123","123","123","手入力箇所","手入力箇所","手入力箇所","手入力箇所","手入力箇所","手入力箇所","手入力箇所","手入力箇所","手入力箇所"))</f>
        <v>#REF!</v>
      </c>
    </row>
    <row r="5149" spans="1:14" ht="27" thickBot="1" x14ac:dyDescent="0.25">
      <c r="A5149" s="32" t="s">
        <v>84</v>
      </c>
      <c r="B5149" s="20">
        <v>9</v>
      </c>
      <c r="C5149" s="20">
        <v>15</v>
      </c>
      <c r="D5149" s="20">
        <v>20</v>
      </c>
      <c r="E5149" s="20">
        <v>24</v>
      </c>
      <c r="F5149" s="20">
        <v>39</v>
      </c>
      <c r="G5149" s="20">
        <v>65</v>
      </c>
      <c r="H5149" s="63"/>
      <c r="I5149" s="63"/>
      <c r="J5149" s="63"/>
      <c r="K5149" s="106"/>
      <c r="L5149" s="111" t="s">
        <v>84</v>
      </c>
      <c r="M5149" s="103" t="e">
        <f>#REF!</f>
        <v>#REF!</v>
      </c>
      <c r="N5149" s="103" t="e">
        <f>IF(M5149=0,"",CHOOSE(M5149,"9","15","20","24","24","39","39","39","39","39","65","65","65","65","65","65","65","65","65","65","手入力箇所","手入力箇所","手入力箇所","手入力箇所","手入力箇所","手入力箇所","手入力箇所","手入力箇所","手入力箇所","手入力箇所"))</f>
        <v>#REF!</v>
      </c>
    </row>
    <row r="5152" spans="1:14" ht="13.8" thickBot="1" x14ac:dyDescent="0.25"/>
    <row r="5153" spans="1:14" ht="13.8" thickBot="1" x14ac:dyDescent="0.25">
      <c r="A5153" s="688" t="e">
        <f>#REF!</f>
        <v>#REF!</v>
      </c>
      <c r="B5153" s="688"/>
      <c r="C5153" s="688"/>
      <c r="D5153" s="689" t="s">
        <v>192</v>
      </c>
      <c r="E5153" s="689"/>
      <c r="F5153" s="689"/>
      <c r="G5153" s="689"/>
      <c r="H5153" s="689"/>
      <c r="I5153" s="689"/>
      <c r="J5153" s="689"/>
      <c r="K5153" s="689"/>
      <c r="L5153" s="689"/>
      <c r="M5153" s="689"/>
      <c r="N5153" s="689"/>
    </row>
    <row r="5154" spans="1:14" ht="13.8" thickBot="1" x14ac:dyDescent="0.25">
      <c r="A5154" s="65"/>
      <c r="B5154" s="33">
        <v>1</v>
      </c>
      <c r="C5154" s="24">
        <v>2</v>
      </c>
      <c r="D5154" s="24">
        <v>3</v>
      </c>
      <c r="E5154" s="24" t="s">
        <v>58</v>
      </c>
      <c r="F5154" s="24" t="s">
        <v>59</v>
      </c>
      <c r="G5154" s="24" t="s">
        <v>60</v>
      </c>
      <c r="H5154" s="24" t="s">
        <v>61</v>
      </c>
      <c r="I5154" s="24" t="s">
        <v>62</v>
      </c>
      <c r="J5154" s="24" t="s">
        <v>194</v>
      </c>
      <c r="K5154" s="25" t="s">
        <v>85</v>
      </c>
      <c r="L5154" s="105" t="s">
        <v>189</v>
      </c>
      <c r="M5154" s="105" t="s">
        <v>188</v>
      </c>
      <c r="N5154" s="105" t="s">
        <v>51</v>
      </c>
    </row>
    <row r="5155" spans="1:14" ht="13.8" thickBot="1" x14ac:dyDescent="0.25">
      <c r="A5155" s="26" t="s">
        <v>56</v>
      </c>
      <c r="B5155" s="22">
        <v>5</v>
      </c>
      <c r="C5155" s="22">
        <v>7</v>
      </c>
      <c r="D5155" s="22">
        <v>8</v>
      </c>
      <c r="E5155" s="22">
        <v>8</v>
      </c>
      <c r="F5155" s="22">
        <v>10</v>
      </c>
      <c r="G5155" s="22">
        <v>13</v>
      </c>
      <c r="H5155" s="22">
        <v>16</v>
      </c>
      <c r="I5155" s="22"/>
      <c r="J5155" s="23"/>
      <c r="K5155" s="1"/>
      <c r="L5155" s="26" t="s">
        <v>56</v>
      </c>
      <c r="M5155" s="104" t="e">
        <f>#REF!</f>
        <v>#REF!</v>
      </c>
      <c r="N5155" s="112" t="e">
        <f>IF(M5155=0,"",CHOOSE(M5155,"5","7","8","8","8","10","10","10","10","10","13","13","13","13","13","13","13","13","13","13","16","16","16","16","16","16","16","16","16","16","16","手入力箇所","手入力箇所","手入力箇所","手入力箇所","手入力箇所","手入力箇所","手入力箇所","手入力箇所","手入力箇所","手入力箇所"))</f>
        <v>#REF!</v>
      </c>
    </row>
    <row r="5156" spans="1:14" ht="13.8" thickBot="1" x14ac:dyDescent="0.25">
      <c r="A5156" s="27" t="s">
        <v>57</v>
      </c>
      <c r="B5156" s="18">
        <v>5</v>
      </c>
      <c r="C5156" s="18">
        <v>7</v>
      </c>
      <c r="D5156" s="18">
        <v>8</v>
      </c>
      <c r="E5156" s="18">
        <v>9</v>
      </c>
      <c r="F5156" s="18">
        <v>12</v>
      </c>
      <c r="G5156" s="18">
        <v>16</v>
      </c>
      <c r="H5156" s="18"/>
      <c r="I5156" s="18"/>
      <c r="J5156" s="62"/>
      <c r="K5156" s="19"/>
      <c r="L5156" s="27" t="s">
        <v>57</v>
      </c>
      <c r="M5156" s="104" t="e">
        <f>#REF!</f>
        <v>#REF!</v>
      </c>
      <c r="N5156" s="113" t="e">
        <f>IF(M5156=0,"",CHOOSE(M5156,"5","7","8","9","9","12","12","12","12","12","16","16","16","16","16","16","16","16","16","16","手入力箇所","手入力箇所","手入力箇所","手入力箇所","手入力箇所","手入力箇所","手入力箇所","手入力箇所","手入力箇所","手入力箇所"))</f>
        <v>#REF!</v>
      </c>
    </row>
    <row r="5157" spans="1:14" ht="48.6" thickBot="1" x14ac:dyDescent="0.25">
      <c r="A5157" s="28" t="s">
        <v>64</v>
      </c>
      <c r="B5157" s="18">
        <v>6</v>
      </c>
      <c r="C5157" s="18"/>
      <c r="D5157" s="18"/>
      <c r="E5157" s="18"/>
      <c r="F5157" s="18"/>
      <c r="G5157" s="18"/>
      <c r="H5157" s="18"/>
      <c r="I5157" s="18"/>
      <c r="J5157" s="62"/>
      <c r="K5157" s="19"/>
      <c r="L5157" s="28" t="s">
        <v>64</v>
      </c>
      <c r="M5157" s="104" t="e">
        <f>#REF!</f>
        <v>#REF!</v>
      </c>
      <c r="N5157" s="113" t="e">
        <f>IF(M5157=0,"",CHOOSE(M5157,"6","手入力箇所","手入力箇所","手入力箇所","手入力箇所","手入力箇所","手入力箇所","手入力箇所","手入力箇所","手入力箇所","手入力箇所","",""))</f>
        <v>#REF!</v>
      </c>
    </row>
    <row r="5158" spans="1:14" ht="48.6" thickBot="1" x14ac:dyDescent="0.25">
      <c r="A5158" s="28" t="s">
        <v>65</v>
      </c>
      <c r="B5158" s="18">
        <v>6</v>
      </c>
      <c r="C5158" s="18"/>
      <c r="D5158" s="18"/>
      <c r="E5158" s="18"/>
      <c r="F5158" s="18"/>
      <c r="G5158" s="18"/>
      <c r="H5158" s="18"/>
      <c r="I5158" s="18"/>
      <c r="J5158" s="62"/>
      <c r="K5158" s="19"/>
      <c r="L5158" s="28" t="s">
        <v>65</v>
      </c>
      <c r="M5158" s="104" t="e">
        <f>#REF!</f>
        <v>#REF!</v>
      </c>
      <c r="N5158" s="113" t="e">
        <f>IF(M5158=0,"",CHOOSE(M5158,"6","手入力箇所","手入力箇所","手入力箇所","手入力箇所","手入力箇所","手入力箇所","手入力箇所","手入力箇所","手入力箇所","手入力箇所","",""))</f>
        <v>#REF!</v>
      </c>
    </row>
    <row r="5159" spans="1:14" ht="24.6" thickBot="1" x14ac:dyDescent="0.25">
      <c r="A5159" s="28" t="s">
        <v>66</v>
      </c>
      <c r="B5159" s="18">
        <v>5</v>
      </c>
      <c r="C5159" s="18">
        <v>7</v>
      </c>
      <c r="D5159" s="18">
        <v>8</v>
      </c>
      <c r="E5159" s="18">
        <v>9</v>
      </c>
      <c r="F5159" s="18">
        <v>12</v>
      </c>
      <c r="G5159" s="18"/>
      <c r="H5159" s="18"/>
      <c r="I5159" s="18"/>
      <c r="J5159" s="62"/>
      <c r="K5159" s="19"/>
      <c r="L5159" s="28" t="s">
        <v>66</v>
      </c>
      <c r="M5159" s="104" t="e">
        <f>#REF!</f>
        <v>#REF!</v>
      </c>
      <c r="N5159" s="113" t="e">
        <f>IF(M5159=0,"",CHOOSE(M5159,"5","7","8","9","9","12","12","12","12","12","手入力箇所","手入力箇所","手入力箇所","手入力箇所","手入力箇所","手入力箇所","手入力箇所","手入力箇所","手入力箇所","手入力箇所"))</f>
        <v>#REF!</v>
      </c>
    </row>
    <row r="5160" spans="1:14" ht="36.6" thickBot="1" x14ac:dyDescent="0.25">
      <c r="A5160" s="28" t="s">
        <v>67</v>
      </c>
      <c r="B5160" s="18">
        <v>4</v>
      </c>
      <c r="C5160" s="18">
        <v>5</v>
      </c>
      <c r="D5160" s="18">
        <v>5</v>
      </c>
      <c r="E5160" s="18">
        <v>6</v>
      </c>
      <c r="F5160" s="18"/>
      <c r="G5160" s="18"/>
      <c r="H5160" s="18"/>
      <c r="I5160" s="18"/>
      <c r="J5160" s="62"/>
      <c r="K5160" s="19"/>
      <c r="L5160" s="28" t="s">
        <v>67</v>
      </c>
      <c r="M5160" s="104" t="e">
        <f>#REF!</f>
        <v>#REF!</v>
      </c>
      <c r="N5160" s="113" t="e">
        <f>IF(M5160=0,"",CHOOSE(M5160,"4","5","5","6","6","手入力箇所","手入力箇所","手入力箇所","手入力箇所","手入力箇所","手入力箇所","手入力箇所","手入力箇所","手入力箇所","手入力箇所"))</f>
        <v>#REF!</v>
      </c>
    </row>
    <row r="5161" spans="1:14" ht="24.6" thickBot="1" x14ac:dyDescent="0.25">
      <c r="A5161" s="28" t="s">
        <v>68</v>
      </c>
      <c r="B5161" s="18">
        <v>12</v>
      </c>
      <c r="C5161" s="18">
        <v>12</v>
      </c>
      <c r="D5161" s="18">
        <v>12</v>
      </c>
      <c r="E5161" s="18">
        <v>12</v>
      </c>
      <c r="F5161" s="18">
        <v>12</v>
      </c>
      <c r="G5161" s="18">
        <v>12</v>
      </c>
      <c r="H5161" s="18">
        <v>12</v>
      </c>
      <c r="I5161" s="18"/>
      <c r="J5161" s="62"/>
      <c r="K5161" s="19"/>
      <c r="L5161" s="28" t="s">
        <v>68</v>
      </c>
      <c r="M5161" s="104" t="e">
        <f>#REF!</f>
        <v>#REF!</v>
      </c>
      <c r="N5161" s="113" t="e">
        <f>IF(M5161=0,"",CHOOSE(M5161,"12","12","12","12","12","12","12","12","12","12","12","12","12","12","12","12","12","12","12","12","12","12","12","12","12","12","12","12","12","12","手入力箇所","手入力箇所","手入力箇所","手入力箇所","手入力箇所","手入力箇所","手入力箇所","手入力箇所","手入力箇所","手入力箇所"))</f>
        <v>#REF!</v>
      </c>
    </row>
    <row r="5162" spans="1:14" ht="36.6" thickBot="1" x14ac:dyDescent="0.25">
      <c r="A5162" s="28" t="s">
        <v>69</v>
      </c>
      <c r="B5162" s="18">
        <v>7</v>
      </c>
      <c r="C5162" s="18">
        <v>7</v>
      </c>
      <c r="D5162" s="18">
        <v>7</v>
      </c>
      <c r="E5162" s="18">
        <v>7</v>
      </c>
      <c r="F5162" s="18">
        <v>7</v>
      </c>
      <c r="G5162" s="18"/>
      <c r="H5162" s="18"/>
      <c r="I5162" s="18"/>
      <c r="J5162" s="62"/>
      <c r="K5162" s="19"/>
      <c r="L5162" s="28" t="s">
        <v>69</v>
      </c>
      <c r="M5162" s="104" t="e">
        <f>#REF!</f>
        <v>#REF!</v>
      </c>
      <c r="N5162" s="113" t="e">
        <f>IF(M5162=0,"",CHOOSE(M5162,"7","7","7","7","7","7","7","7","7","7","手入力箇所","手入力箇所","手入力箇所","手入力箇所","手入力箇所","手入力箇所","手入力箇所","手入力箇所","手入力箇所","手入力箇所"))</f>
        <v>#REF!</v>
      </c>
    </row>
    <row r="5163" spans="1:14" ht="13.8" thickBot="1" x14ac:dyDescent="0.25">
      <c r="A5163" s="27" t="s">
        <v>63</v>
      </c>
      <c r="B5163" s="18">
        <v>4</v>
      </c>
      <c r="C5163" s="18">
        <v>5</v>
      </c>
      <c r="D5163" s="18">
        <v>7</v>
      </c>
      <c r="E5163" s="18">
        <v>8</v>
      </c>
      <c r="F5163" s="18">
        <v>11</v>
      </c>
      <c r="G5163" s="18">
        <v>16</v>
      </c>
      <c r="H5163" s="18">
        <v>22</v>
      </c>
      <c r="I5163" s="18">
        <v>26</v>
      </c>
      <c r="J5163" s="18">
        <v>31</v>
      </c>
      <c r="K5163" s="19"/>
      <c r="L5163" s="27" t="s">
        <v>63</v>
      </c>
      <c r="M5163" s="104" t="e">
        <f>#REF!</f>
        <v>#REF!</v>
      </c>
      <c r="N5163" s="113" t="e">
        <f>IF(M5163=0,"",CHOOSE(M5163,"4","5","7","8","8","11","11","11","11","11","16","16","16","16","16","16","16","16","16","16","22","22","22","22","22","22","22","22","22","22","26","26","26","26","26","26","26","26","26","26","31","31","31","31","31","31","31","31","31","31","31","手入力箇所","手入力箇所","手入力箇所","手入力箇所","手入力箇所","手入力箇所","手入力箇所","手入力箇所","手入力箇所","手入力箇所"))</f>
        <v>#REF!</v>
      </c>
    </row>
    <row r="5164" spans="1:14" ht="24.6" thickBot="1" x14ac:dyDescent="0.25">
      <c r="A5164" s="28" t="s">
        <v>70</v>
      </c>
      <c r="B5164" s="18">
        <v>5</v>
      </c>
      <c r="C5164" s="18">
        <v>6</v>
      </c>
      <c r="D5164" s="18">
        <v>7</v>
      </c>
      <c r="E5164" s="18"/>
      <c r="F5164" s="18"/>
      <c r="G5164" s="18"/>
      <c r="H5164" s="18"/>
      <c r="I5164" s="18"/>
      <c r="J5164" s="62"/>
      <c r="K5164" s="19"/>
      <c r="L5164" s="28" t="s">
        <v>70</v>
      </c>
      <c r="M5164" s="104" t="e">
        <f>#REF!</f>
        <v>#REF!</v>
      </c>
      <c r="N5164" s="113" t="e">
        <f>IF(M5164=0,"",CHOOSE(M5164,"5","6","7","手入力箇所","手入力箇所","手入力箇所","手入力箇所","手入力箇所","手入力箇所","手入力箇所","手入力箇所","手入力箇所","手入力箇所"))</f>
        <v>#REF!</v>
      </c>
    </row>
    <row r="5165" spans="1:14" ht="13.8" thickBot="1" x14ac:dyDescent="0.25">
      <c r="A5165" s="29" t="s">
        <v>71</v>
      </c>
      <c r="B5165" s="18">
        <v>3</v>
      </c>
      <c r="C5165" s="18">
        <v>6</v>
      </c>
      <c r="D5165" s="18">
        <v>19</v>
      </c>
      <c r="E5165" s="18"/>
      <c r="F5165" s="18"/>
      <c r="G5165" s="18"/>
      <c r="H5165" s="18"/>
      <c r="I5165" s="18"/>
      <c r="J5165" s="62"/>
      <c r="K5165" s="19"/>
      <c r="L5165" s="29" t="s">
        <v>71</v>
      </c>
      <c r="M5165" s="104" t="e">
        <f>#REF!</f>
        <v>#REF!</v>
      </c>
      <c r="N5165" s="113" t="e">
        <f>IF(M5165=0,"",CHOOSE(M5165,"3","6","19","手入力箇所","手入力箇所","手入力箇所","手入力箇所","手入力箇所","手入力箇所","手入力箇所","手入力箇所","手入力箇所","手入力箇所"))</f>
        <v>#REF!</v>
      </c>
    </row>
    <row r="5166" spans="1:14" ht="13.8" thickBot="1" x14ac:dyDescent="0.25">
      <c r="A5166" s="29" t="s">
        <v>72</v>
      </c>
      <c r="B5166" s="18">
        <v>1</v>
      </c>
      <c r="C5166" s="18">
        <v>3</v>
      </c>
      <c r="D5166" s="18">
        <v>5</v>
      </c>
      <c r="E5166" s="18">
        <v>9</v>
      </c>
      <c r="F5166" s="18">
        <v>26</v>
      </c>
      <c r="G5166" s="18"/>
      <c r="H5166" s="18"/>
      <c r="I5166" s="18"/>
      <c r="J5166" s="62"/>
      <c r="K5166" s="19"/>
      <c r="L5166" s="29" t="s">
        <v>72</v>
      </c>
      <c r="M5166" s="104" t="e">
        <f>#REF!</f>
        <v>#REF!</v>
      </c>
      <c r="N5166" s="113" t="e">
        <f>IF(M5166=0,"",CHOOSE(M5166,"1","3","5","9","9","26","26","26","26","26","手入力箇所","手入力箇所","手入力箇所","手入力箇所","手入力箇所","手入力箇所","手入力箇所","手入力箇所","手入力箇所","手入力箇所"))</f>
        <v>#REF!</v>
      </c>
    </row>
    <row r="5167" spans="1:14" ht="13.8" thickBot="1" x14ac:dyDescent="0.25">
      <c r="A5167" s="29" t="s">
        <v>73</v>
      </c>
      <c r="B5167" s="18">
        <v>4</v>
      </c>
      <c r="C5167" s="18">
        <v>11</v>
      </c>
      <c r="D5167" s="18">
        <v>20</v>
      </c>
      <c r="E5167" s="18">
        <v>33</v>
      </c>
      <c r="F5167" s="18"/>
      <c r="G5167" s="18"/>
      <c r="H5167" s="18"/>
      <c r="I5167" s="18"/>
      <c r="J5167" s="62"/>
      <c r="K5167" s="19"/>
      <c r="L5167" s="29" t="s">
        <v>73</v>
      </c>
      <c r="M5167" s="104" t="e">
        <f>#REF!</f>
        <v>#REF!</v>
      </c>
      <c r="N5167" s="113" t="e">
        <f>IF(M5167=0,"",CHOOSE(M5167,"4","11","20","33","33","手入力箇所","手入力箇所","手入力箇所","手入力箇所","手入力箇所","手入力箇所","手入力箇所","手入力箇所","手入力箇所","手入力箇所"))</f>
        <v>#REF!</v>
      </c>
    </row>
    <row r="5168" spans="1:14" ht="37.200000000000003" thickBot="1" x14ac:dyDescent="0.25">
      <c r="A5168" s="30" t="s">
        <v>74</v>
      </c>
      <c r="B5168" s="18">
        <v>4</v>
      </c>
      <c r="C5168" s="18">
        <v>6</v>
      </c>
      <c r="D5168" s="18">
        <v>8</v>
      </c>
      <c r="E5168" s="18">
        <v>10</v>
      </c>
      <c r="F5168" s="18">
        <v>15</v>
      </c>
      <c r="G5168" s="18">
        <v>23</v>
      </c>
      <c r="H5168" s="18">
        <v>33</v>
      </c>
      <c r="I5168" s="18"/>
      <c r="J5168" s="62"/>
      <c r="K5168" s="19"/>
      <c r="L5168" s="30" t="s">
        <v>74</v>
      </c>
      <c r="M5168" s="104" t="e">
        <f>#REF!</f>
        <v>#REF!</v>
      </c>
      <c r="N5168" s="113" t="e">
        <f>IF(M5168=0,"",CHOOSE(M5168,"4","6","8","10","10","15","15","15","15","15","23","23","23","23","23","23","23","23","23","23","33","33","33","33","33","33","33","33","33","33","手入力箇所","手入力箇所","手入力箇所","手入力箇所","手入力箇所","手入力箇所","手入力箇所","手入力箇所","手入力箇所","手入力箇所"))</f>
        <v>#REF!</v>
      </c>
    </row>
    <row r="5169" spans="1:14" ht="13.8" thickBot="1" x14ac:dyDescent="0.25">
      <c r="A5169" s="29" t="s">
        <v>75</v>
      </c>
      <c r="B5169" s="18">
        <v>6</v>
      </c>
      <c r="C5169" s="18">
        <v>14</v>
      </c>
      <c r="D5169" s="18">
        <v>25</v>
      </c>
      <c r="E5169" s="18">
        <v>39</v>
      </c>
      <c r="F5169" s="18"/>
      <c r="G5169" s="18"/>
      <c r="H5169" s="18"/>
      <c r="I5169" s="18"/>
      <c r="J5169" s="62"/>
      <c r="K5169" s="19"/>
      <c r="L5169" s="29" t="s">
        <v>75</v>
      </c>
      <c r="M5169" s="104" t="e">
        <f>#REF!</f>
        <v>#REF!</v>
      </c>
      <c r="N5169" s="113" t="e">
        <f>IF(M5169=0,"",CHOOSE(M5169,"6","14","25","39","39","手入力箇所","手入力箇所","手入力箇所","手入力箇所","手入力箇所","手入力箇所","手入力箇所","手入力箇所","手入力箇所","手入力箇所"))</f>
        <v>#REF!</v>
      </c>
    </row>
    <row r="5170" spans="1:14" ht="37.200000000000003" thickBot="1" x14ac:dyDescent="0.25">
      <c r="A5170" s="30" t="s">
        <v>76</v>
      </c>
      <c r="B5170" s="18">
        <v>2</v>
      </c>
      <c r="C5170" s="18">
        <v>3</v>
      </c>
      <c r="D5170" s="18">
        <v>6</v>
      </c>
      <c r="E5170" s="18">
        <v>9</v>
      </c>
      <c r="F5170" s="18"/>
      <c r="G5170" s="18"/>
      <c r="H5170" s="18"/>
      <c r="I5170" s="18"/>
      <c r="J5170" s="62"/>
      <c r="K5170" s="19"/>
      <c r="L5170" s="30" t="s">
        <v>76</v>
      </c>
      <c r="M5170" s="104" t="e">
        <f>#REF!</f>
        <v>#REF!</v>
      </c>
      <c r="N5170" s="113" t="e">
        <f>IF(M5170=0,"",CHOOSE(M5170,"2","3","6","9","9","手入力箇所","手入力箇所","手入力箇所","手入力箇所","手入力箇所","手入力箇所","手入力箇所","手入力箇所","手入力箇所","手入力箇所"))</f>
        <v>#REF!</v>
      </c>
    </row>
    <row r="5171" spans="1:14" ht="27" thickBot="1" x14ac:dyDescent="0.25">
      <c r="A5171" s="31" t="s">
        <v>77</v>
      </c>
      <c r="B5171" s="18">
        <v>12</v>
      </c>
      <c r="C5171" s="18">
        <v>18</v>
      </c>
      <c r="D5171" s="18">
        <v>22</v>
      </c>
      <c r="E5171" s="18">
        <v>26</v>
      </c>
      <c r="F5171" s="62"/>
      <c r="G5171" s="62"/>
      <c r="H5171" s="62"/>
      <c r="I5171" s="62"/>
      <c r="J5171" s="62"/>
      <c r="K5171" s="19"/>
      <c r="L5171" s="31" t="s">
        <v>77</v>
      </c>
      <c r="M5171" s="104" t="e">
        <f>#REF!</f>
        <v>#REF!</v>
      </c>
      <c r="N5171" s="113" t="e">
        <f>IF(M5171=0,"",CHOOSE(M5171,"12","18","22","26","26","手入力箇所","手入力箇所","手入力箇所","手入力箇所","手入力箇所","手入力箇所","手入力箇所","手入力箇所","手入力箇所","手入力箇所"))</f>
        <v>#REF!</v>
      </c>
    </row>
    <row r="5172" spans="1:14" ht="40.200000000000003" thickBot="1" x14ac:dyDescent="0.25">
      <c r="A5172" s="31" t="s">
        <v>78</v>
      </c>
      <c r="B5172" s="18">
        <v>5</v>
      </c>
      <c r="C5172" s="18">
        <v>8</v>
      </c>
      <c r="D5172" s="18">
        <v>11</v>
      </c>
      <c r="E5172" s="18">
        <v>14</v>
      </c>
      <c r="F5172" s="62"/>
      <c r="G5172" s="62"/>
      <c r="H5172" s="62"/>
      <c r="I5172" s="62"/>
      <c r="J5172" s="62"/>
      <c r="K5172" s="19"/>
      <c r="L5172" s="31" t="s">
        <v>78</v>
      </c>
      <c r="M5172" s="104" t="e">
        <f>#REF!</f>
        <v>#REF!</v>
      </c>
      <c r="N5172" s="113" t="e">
        <f>IF(M5172=0,"",CHOOSE(M5172,"5","8","11","14","14","手入力箇所","手入力箇所","手入力箇所","手入力箇所","手入力箇所","手入力箇所","手入力箇所","手入力箇所","手入力箇所","手入力箇所"))</f>
        <v>#REF!</v>
      </c>
    </row>
    <row r="5173" spans="1:14" ht="27" thickBot="1" x14ac:dyDescent="0.25">
      <c r="A5173" s="31" t="s">
        <v>79</v>
      </c>
      <c r="B5173" s="18">
        <v>6</v>
      </c>
      <c r="C5173" s="18">
        <v>11</v>
      </c>
      <c r="D5173" s="18">
        <v>16</v>
      </c>
      <c r="E5173" s="18">
        <v>21</v>
      </c>
      <c r="F5173" s="62"/>
      <c r="G5173" s="62"/>
      <c r="H5173" s="62"/>
      <c r="I5173" s="62"/>
      <c r="J5173" s="62"/>
      <c r="K5173" s="19"/>
      <c r="L5173" s="31" t="s">
        <v>79</v>
      </c>
      <c r="M5173" s="104" t="e">
        <f>#REF!</f>
        <v>#REF!</v>
      </c>
      <c r="N5173" s="113" t="e">
        <f>IF(M5173=0,"",CHOOSE(M5173,"6","11","16","21","21","手入力箇所","手入力箇所","手入力箇所","手入力箇所","手入力箇所","手入力箇所","手入力箇所","手入力箇所","手入力箇所"))</f>
        <v>#REF!</v>
      </c>
    </row>
    <row r="5174" spans="1:14" ht="40.200000000000003" thickBot="1" x14ac:dyDescent="0.25">
      <c r="A5174" s="31" t="s">
        <v>80</v>
      </c>
      <c r="B5174" s="18">
        <v>5</v>
      </c>
      <c r="C5174" s="18">
        <v>7</v>
      </c>
      <c r="D5174" s="18">
        <v>9</v>
      </c>
      <c r="E5174" s="18">
        <v>10</v>
      </c>
      <c r="F5174" s="62"/>
      <c r="G5174" s="62"/>
      <c r="H5174" s="62"/>
      <c r="I5174" s="62"/>
      <c r="J5174" s="62"/>
      <c r="K5174" s="19"/>
      <c r="L5174" s="31" t="s">
        <v>80</v>
      </c>
      <c r="M5174" s="104" t="e">
        <f>#REF!</f>
        <v>#REF!</v>
      </c>
      <c r="N5174" s="113" t="e">
        <f>IF(M5174=0,"",CHOOSE(M5174,"5","7","9","10","10","手入力箇所","手入力箇所","手入力箇所","手入力箇所","手入力箇所","手入力箇所","手入力箇所","手入力箇所","手入力箇所"))</f>
        <v>#REF!</v>
      </c>
    </row>
    <row r="5175" spans="1:14" ht="40.200000000000003" thickBot="1" x14ac:dyDescent="0.25">
      <c r="A5175" s="31" t="s">
        <v>81</v>
      </c>
      <c r="B5175" s="18">
        <v>9</v>
      </c>
      <c r="C5175" s="18">
        <v>14</v>
      </c>
      <c r="D5175" s="62"/>
      <c r="E5175" s="62"/>
      <c r="F5175" s="62"/>
      <c r="G5175" s="62"/>
      <c r="H5175" s="62"/>
      <c r="I5175" s="62"/>
      <c r="J5175" s="62"/>
      <c r="K5175" s="19"/>
      <c r="L5175" s="31" t="s">
        <v>81</v>
      </c>
      <c r="M5175" s="104" t="e">
        <f>#REF!</f>
        <v>#REF!</v>
      </c>
      <c r="N5175" s="113" t="e">
        <f>IF(M5175=0,"",CHOOSE(M5175,"9","14","手入力箇所","手入力箇所","手入力箇所","手入力箇所","手入力箇所","手入力箇所","手入力箇所","手入力箇所","手入力箇所","手入力箇所"))</f>
        <v>#REF!</v>
      </c>
    </row>
    <row r="5176" spans="1:14" ht="13.8" thickBot="1" x14ac:dyDescent="0.25">
      <c r="A5176" s="31" t="s">
        <v>82</v>
      </c>
      <c r="B5176" s="18">
        <v>3</v>
      </c>
      <c r="C5176" s="18">
        <v>4</v>
      </c>
      <c r="D5176" s="18">
        <v>4</v>
      </c>
      <c r="E5176" s="18">
        <v>5</v>
      </c>
      <c r="F5176" s="18">
        <v>6</v>
      </c>
      <c r="G5176" s="18">
        <v>8</v>
      </c>
      <c r="H5176" s="18">
        <v>9</v>
      </c>
      <c r="I5176" s="18">
        <v>11</v>
      </c>
      <c r="J5176" s="18">
        <v>12</v>
      </c>
      <c r="K5176" s="19"/>
      <c r="L5176" s="31" t="s">
        <v>82</v>
      </c>
      <c r="M5176" s="104" t="e">
        <f>#REF!</f>
        <v>#REF!</v>
      </c>
      <c r="N5176" s="113" t="e">
        <f>IF(M5176=0,"",CHOOSE(M5176,"3","4","4","5","5","6","6","6","6","6","8","8","8","8","8","8","8","8","8","8","9","9","9","9","9","9","9","9","9","9","11","11","11","11","11","11","11","11","11","11","12","12","12","12","12","12","12","12","12","12","12","手入力箇所","手入力箇所","手入力箇所","手入力箇所","手入力箇所","手入力箇所","手入力箇所","手入力箇所","手入力箇所","手入力箇所"))</f>
        <v>#REF!</v>
      </c>
    </row>
    <row r="5177" spans="1:14" ht="13.8" thickBot="1" x14ac:dyDescent="0.25">
      <c r="A5177" s="31" t="s">
        <v>83</v>
      </c>
      <c r="B5177" s="18">
        <v>3</v>
      </c>
      <c r="C5177" s="18">
        <v>4</v>
      </c>
      <c r="D5177" s="18">
        <v>4</v>
      </c>
      <c r="E5177" s="18">
        <v>5</v>
      </c>
      <c r="F5177" s="18">
        <v>6</v>
      </c>
      <c r="G5177" s="18">
        <v>8</v>
      </c>
      <c r="H5177" s="18">
        <v>10</v>
      </c>
      <c r="I5177" s="18">
        <v>12</v>
      </c>
      <c r="J5177" s="18">
        <v>13</v>
      </c>
      <c r="K5177" s="19"/>
      <c r="L5177" s="31" t="s">
        <v>83</v>
      </c>
      <c r="M5177" s="104" t="e">
        <f>#REF!</f>
        <v>#REF!</v>
      </c>
      <c r="N5177" s="113" t="e">
        <f>IF(M5177=0,"",CHOOSE(M5177,"3","4","4","5","5","6","6","6","6","6","8","8","8","8","8","8","8","8","8","8","10","10","10","10","10","10","10","10","10","10","12","12","12","12","12","12","12","12","12","12","13","13","13","13","13","13","13","13","13","13","13","手入力箇所","手入力箇所","手入力箇所","手入力箇所","手入力箇所","手入力箇所","手入力箇所","手入力箇所","手入力箇所","手入力箇所"))</f>
        <v>#REF!</v>
      </c>
    </row>
    <row r="5178" spans="1:14" ht="27" thickBot="1" x14ac:dyDescent="0.25">
      <c r="A5178" s="32" t="s">
        <v>84</v>
      </c>
      <c r="B5178" s="20">
        <v>1</v>
      </c>
      <c r="C5178" s="20">
        <v>2</v>
      </c>
      <c r="D5178" s="20">
        <v>3</v>
      </c>
      <c r="E5178" s="20">
        <v>4</v>
      </c>
      <c r="F5178" s="20">
        <v>8</v>
      </c>
      <c r="G5178" s="20">
        <v>19</v>
      </c>
      <c r="H5178" s="63"/>
      <c r="I5178" s="63"/>
      <c r="J5178" s="63"/>
      <c r="K5178" s="21"/>
      <c r="L5178" s="32" t="s">
        <v>84</v>
      </c>
      <c r="M5178" s="104" t="e">
        <f>#REF!</f>
        <v>#REF!</v>
      </c>
      <c r="N5178" s="113" t="e">
        <f>IF(M5178=0,"",CHOOSE(M5178,"1","2","3","4","4","8","8","8","8","8","19","19","19","19","19","19","19","19","19","19","手入力箇所","手入力箇所","手入力箇所","手入力箇所","手入力箇所","手入力箇所","手入力箇所","手入力箇所","手入力箇所","手入力箇所"))</f>
        <v>#REF!</v>
      </c>
    </row>
    <row r="5179" spans="1:14" ht="13.8" thickBot="1" x14ac:dyDescent="0.25"/>
    <row r="5180" spans="1:14" ht="13.8" thickBot="1" x14ac:dyDescent="0.25">
      <c r="A5180" s="686" t="e">
        <f>A5153</f>
        <v>#REF!</v>
      </c>
      <c r="B5180" s="686"/>
      <c r="C5180" s="686"/>
      <c r="D5180" s="687" t="s">
        <v>193</v>
      </c>
      <c r="E5180" s="687"/>
      <c r="F5180" s="687"/>
      <c r="G5180" s="687"/>
      <c r="H5180" s="687"/>
      <c r="I5180" s="687"/>
      <c r="J5180" s="687"/>
      <c r="K5180" s="687"/>
      <c r="L5180" s="687"/>
      <c r="M5180" s="687"/>
      <c r="N5180" s="687"/>
    </row>
    <row r="5181" spans="1:14" ht="13.8" thickBot="1" x14ac:dyDescent="0.25">
      <c r="A5181" s="105"/>
      <c r="B5181" s="33">
        <v>1</v>
      </c>
      <c r="C5181" s="24">
        <v>2</v>
      </c>
      <c r="D5181" s="24">
        <v>3</v>
      </c>
      <c r="E5181" s="24" t="s">
        <v>58</v>
      </c>
      <c r="F5181" s="24" t="s">
        <v>59</v>
      </c>
      <c r="G5181" s="24" t="s">
        <v>60</v>
      </c>
      <c r="H5181" s="24" t="s">
        <v>61</v>
      </c>
      <c r="I5181" s="24" t="s">
        <v>62</v>
      </c>
      <c r="J5181" s="24" t="s">
        <v>194</v>
      </c>
      <c r="K5181" s="102" t="s">
        <v>85</v>
      </c>
      <c r="L5181" s="105" t="s">
        <v>189</v>
      </c>
      <c r="M5181" s="105" t="s">
        <v>188</v>
      </c>
      <c r="N5181" s="105" t="s">
        <v>51</v>
      </c>
    </row>
    <row r="5182" spans="1:14" ht="13.8" thickBot="1" x14ac:dyDescent="0.25">
      <c r="A5182" s="26" t="s">
        <v>56</v>
      </c>
      <c r="B5182" s="22">
        <v>16</v>
      </c>
      <c r="C5182" s="22">
        <v>25</v>
      </c>
      <c r="D5182" s="22">
        <v>32</v>
      </c>
      <c r="E5182" s="22">
        <v>38</v>
      </c>
      <c r="F5182" s="22">
        <v>56</v>
      </c>
      <c r="G5182" s="22">
        <v>87</v>
      </c>
      <c r="H5182" s="22">
        <v>121</v>
      </c>
      <c r="I5182" s="22"/>
      <c r="J5182" s="23"/>
      <c r="K5182" s="68"/>
      <c r="L5182" s="107" t="s">
        <v>56</v>
      </c>
      <c r="M5182" s="103" t="e">
        <f>#REF!</f>
        <v>#REF!</v>
      </c>
      <c r="N5182" s="103" t="e">
        <f>IF(M5182=0,"",CHOOSE(M5182,"16","25","32","38","38","56","56","56","56","56","87","87","87","87","87","87","87","87","87","87","121","121","121","121","121","121","121","121","121","121","手入力箇所","手入力箇所","手入力箇所","手入力箇所","手入力箇所","手入力箇所","手入力箇所","手入力箇所","手入力箇所","手入力箇所"))</f>
        <v>#REF!</v>
      </c>
    </row>
    <row r="5183" spans="1:14" ht="13.8" thickBot="1" x14ac:dyDescent="0.25">
      <c r="A5183" s="27" t="s">
        <v>57</v>
      </c>
      <c r="B5183" s="18">
        <v>25</v>
      </c>
      <c r="C5183" s="18">
        <v>33</v>
      </c>
      <c r="D5183" s="18">
        <v>40</v>
      </c>
      <c r="E5183" s="18">
        <v>45</v>
      </c>
      <c r="F5183" s="18">
        <v>58</v>
      </c>
      <c r="G5183" s="18">
        <v>79</v>
      </c>
      <c r="H5183" s="18"/>
      <c r="I5183" s="18"/>
      <c r="J5183" s="62"/>
      <c r="K5183" s="69"/>
      <c r="L5183" s="107" t="s">
        <v>57</v>
      </c>
      <c r="M5183" s="103" t="e">
        <f>#REF!</f>
        <v>#REF!</v>
      </c>
      <c r="N5183" s="103" t="e">
        <f>IF(M5183=0,"",CHOOSE(M5183,"25","33","40","45","45","58","58","58","58","58","79","79","79","79","79","79","79","79","79","79","手入力箇所","手入力箇所","手入力箇所","手入力箇所","手入力箇所","手入力箇所","手入力箇所","手入力箇所","手入力箇所","手入力箇所"))</f>
        <v>#REF!</v>
      </c>
    </row>
    <row r="5184" spans="1:14" ht="48.6" thickBot="1" x14ac:dyDescent="0.25">
      <c r="A5184" s="28" t="s">
        <v>64</v>
      </c>
      <c r="B5184" s="18">
        <v>32</v>
      </c>
      <c r="C5184" s="18"/>
      <c r="D5184" s="18"/>
      <c r="E5184" s="18"/>
      <c r="F5184" s="18"/>
      <c r="G5184" s="18"/>
      <c r="H5184" s="18"/>
      <c r="I5184" s="18"/>
      <c r="J5184" s="62"/>
      <c r="K5184" s="69"/>
      <c r="L5184" s="108" t="s">
        <v>64</v>
      </c>
      <c r="M5184" s="103" t="e">
        <f>#REF!</f>
        <v>#REF!</v>
      </c>
      <c r="N5184" s="103" t="e">
        <f>IF(M5184=0,"",CHOOSE(M5184,"32","手入力箇所","手入力箇所","手入力箇所","手入力箇所","手入力箇所","手入力箇所","手入力箇所","手入力箇所","手入力箇所","手入力箇所"))</f>
        <v>#REF!</v>
      </c>
    </row>
    <row r="5185" spans="1:14" ht="48.6" thickBot="1" x14ac:dyDescent="0.25">
      <c r="A5185" s="28" t="s">
        <v>65</v>
      </c>
      <c r="B5185" s="18">
        <v>36</v>
      </c>
      <c r="C5185" s="18"/>
      <c r="D5185" s="18"/>
      <c r="E5185" s="18"/>
      <c r="F5185" s="18"/>
      <c r="G5185" s="18"/>
      <c r="H5185" s="18"/>
      <c r="I5185" s="18"/>
      <c r="J5185" s="62"/>
      <c r="K5185" s="69"/>
      <c r="L5185" s="108" t="s">
        <v>65</v>
      </c>
      <c r="M5185" s="103" t="e">
        <f>#REF!</f>
        <v>#REF!</v>
      </c>
      <c r="N5185" s="103" t="e">
        <f>IF(M5185=0,"",CHOOSE(M5185,"36","手入力箇所","手入力箇所","手入力箇所","手入力箇所","手入力箇所","手入力箇所","手入力箇所","手入力箇所","手入力箇所","手入力箇所"))</f>
        <v>#REF!</v>
      </c>
    </row>
    <row r="5186" spans="1:14" ht="24.6" thickBot="1" x14ac:dyDescent="0.25">
      <c r="A5186" s="28" t="s">
        <v>66</v>
      </c>
      <c r="B5186" s="18">
        <v>24</v>
      </c>
      <c r="C5186" s="18">
        <v>30</v>
      </c>
      <c r="D5186" s="18">
        <v>33</v>
      </c>
      <c r="E5186" s="18">
        <v>35</v>
      </c>
      <c r="F5186" s="18">
        <v>42</v>
      </c>
      <c r="G5186" s="18"/>
      <c r="H5186" s="18"/>
      <c r="I5186" s="18"/>
      <c r="J5186" s="62"/>
      <c r="K5186" s="69"/>
      <c r="L5186" s="108" t="s">
        <v>66</v>
      </c>
      <c r="M5186" s="103" t="e">
        <f>#REF!</f>
        <v>#REF!</v>
      </c>
      <c r="N5186" s="103" t="e">
        <f>IF(M5186=0,"",CHOOSE(M5186,"24","30","33","35","35","42","42","42","42","42","手入力箇所","手入力箇所","手入力箇所","手入力箇所","手入力箇所","手入力箇所","手入力箇所","手入力箇所","手入力箇所","手入力箇所"))</f>
        <v>#REF!</v>
      </c>
    </row>
    <row r="5187" spans="1:14" ht="36.6" thickBot="1" x14ac:dyDescent="0.25">
      <c r="A5187" s="28" t="s">
        <v>67</v>
      </c>
      <c r="B5187" s="18">
        <v>7</v>
      </c>
      <c r="C5187" s="18">
        <v>12</v>
      </c>
      <c r="D5187" s="18">
        <v>16</v>
      </c>
      <c r="E5187" s="18">
        <v>19</v>
      </c>
      <c r="F5187" s="18"/>
      <c r="G5187" s="18"/>
      <c r="H5187" s="18"/>
      <c r="I5187" s="18"/>
      <c r="J5187" s="62"/>
      <c r="K5187" s="69"/>
      <c r="L5187" s="108" t="s">
        <v>67</v>
      </c>
      <c r="M5187" s="103" t="e">
        <f>#REF!</f>
        <v>#REF!</v>
      </c>
      <c r="N5187" s="103" t="e">
        <f>IF(M5187=0,"",CHOOSE(M5187,"7","12","16","19","19","手入力箇所","手入力箇所","手入力箇所","手入力箇所","手入力箇所","手入力箇所","手入力箇所","手入力箇所","手入力箇所","手入力箇所"))</f>
        <v>#REF!</v>
      </c>
    </row>
    <row r="5188" spans="1:14" ht="24.6" thickBot="1" x14ac:dyDescent="0.25">
      <c r="A5188" s="28" t="s">
        <v>68</v>
      </c>
      <c r="B5188" s="18">
        <v>21</v>
      </c>
      <c r="C5188" s="18">
        <v>35</v>
      </c>
      <c r="D5188" s="18">
        <v>48</v>
      </c>
      <c r="E5188" s="18">
        <v>59</v>
      </c>
      <c r="F5188" s="18">
        <v>94</v>
      </c>
      <c r="G5188" s="18">
        <v>159</v>
      </c>
      <c r="H5188" s="18">
        <v>235</v>
      </c>
      <c r="I5188" s="18"/>
      <c r="J5188" s="62"/>
      <c r="K5188" s="69"/>
      <c r="L5188" s="108" t="s">
        <v>68</v>
      </c>
      <c r="M5188" s="103" t="e">
        <f>#REF!</f>
        <v>#REF!</v>
      </c>
      <c r="N5188" s="103" t="e">
        <f>IF(M5188=0,"",CHOOSE(M5188,"21","35","48","59","59","94","94","94","94","94","159","159","159","159","159","159","159","159","159","159","235","235","235","235","235","235","235","235","235","235","手入力箇所","手入力箇所","手入力箇所","手入力箇所","手入力箇所","手入力箇所","手入力箇所","手入力箇所","手入力箇所","手入力箇所"))</f>
        <v>#REF!</v>
      </c>
    </row>
    <row r="5189" spans="1:14" ht="36.6" thickBot="1" x14ac:dyDescent="0.25">
      <c r="A5189" s="28" t="s">
        <v>69</v>
      </c>
      <c r="B5189" s="18">
        <v>22</v>
      </c>
      <c r="C5189" s="18">
        <v>26</v>
      </c>
      <c r="D5189" s="18">
        <v>28</v>
      </c>
      <c r="E5189" s="18">
        <v>29</v>
      </c>
      <c r="F5189" s="18">
        <v>34</v>
      </c>
      <c r="G5189" s="18"/>
      <c r="H5189" s="18"/>
      <c r="I5189" s="18"/>
      <c r="J5189" s="62"/>
      <c r="K5189" s="69"/>
      <c r="L5189" s="108" t="s">
        <v>69</v>
      </c>
      <c r="M5189" s="103" t="e">
        <f>#REF!</f>
        <v>#REF!</v>
      </c>
      <c r="N5189" s="103" t="e">
        <f>IF(M5189=0,"",CHOOSE(M5189,"22","26","28","29","29","34","34","34","34","34","手入力箇所","手入力箇所","手入力箇所","手入力箇所","手入力箇所","手入力箇所","手入力箇所","手入力箇所","手入力箇所","手入力箇所"))</f>
        <v>#REF!</v>
      </c>
    </row>
    <row r="5190" spans="1:14" ht="13.8" thickBot="1" x14ac:dyDescent="0.25">
      <c r="A5190" s="27" t="s">
        <v>63</v>
      </c>
      <c r="B5190" s="18">
        <v>21</v>
      </c>
      <c r="C5190" s="18">
        <v>33</v>
      </c>
      <c r="D5190" s="18">
        <v>46</v>
      </c>
      <c r="E5190" s="18">
        <v>56</v>
      </c>
      <c r="F5190" s="18">
        <v>89</v>
      </c>
      <c r="G5190" s="18">
        <v>151</v>
      </c>
      <c r="H5190" s="18">
        <v>224</v>
      </c>
      <c r="I5190" s="18">
        <v>289</v>
      </c>
      <c r="J5190" s="18">
        <v>350</v>
      </c>
      <c r="K5190" s="69"/>
      <c r="L5190" s="107" t="s">
        <v>63</v>
      </c>
      <c r="M5190" s="103" t="e">
        <f>#REF!</f>
        <v>#REF!</v>
      </c>
      <c r="N5190" s="103" t="e">
        <f>IF(M5190=0,"",CHOOSE(M5190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191" spans="1:14" ht="24.6" thickBot="1" x14ac:dyDescent="0.25">
      <c r="A5191" s="34" t="s">
        <v>70</v>
      </c>
      <c r="B5191" s="35">
        <v>13</v>
      </c>
      <c r="C5191" s="35">
        <v>33</v>
      </c>
      <c r="D5191" s="35">
        <v>59</v>
      </c>
      <c r="E5191" s="35"/>
      <c r="F5191" s="35"/>
      <c r="G5191" s="35"/>
      <c r="H5191" s="35"/>
      <c r="I5191" s="35"/>
      <c r="J5191" s="36"/>
      <c r="K5191" s="67"/>
      <c r="L5191" s="108" t="s">
        <v>70</v>
      </c>
      <c r="M5191" s="103" t="e">
        <f>#REF!</f>
        <v>#REF!</v>
      </c>
      <c r="N5191" s="103" t="e">
        <f>IF(M5191=0,"",CHOOSE(M5191,"13","33","59","手入力箇所","手入力箇所","手入力箇所","手入力箇所","手入力箇所","手入力箇所","手入力箇所","手入力箇所","手入力箇所","手入力箇所"))</f>
        <v>#REF!</v>
      </c>
    </row>
    <row r="5192" spans="1:14" ht="13.8" thickBot="1" x14ac:dyDescent="0.25">
      <c r="A5192" s="37" t="s">
        <v>71</v>
      </c>
      <c r="B5192" s="17">
        <v>23</v>
      </c>
      <c r="C5192" s="17">
        <v>39</v>
      </c>
      <c r="D5192" s="17">
        <v>97</v>
      </c>
      <c r="E5192" s="17"/>
      <c r="F5192" s="17"/>
      <c r="G5192" s="17"/>
      <c r="H5192" s="17"/>
      <c r="I5192" s="17"/>
      <c r="J5192" s="64"/>
      <c r="K5192" s="70"/>
      <c r="L5192" s="109" t="s">
        <v>71</v>
      </c>
      <c r="M5192" s="103" t="e">
        <f>#REF!</f>
        <v>#REF!</v>
      </c>
      <c r="N5192" s="103" t="e">
        <f>IF(M5192=0,"",CHOOSE(M5192,"23","39","97","手入力箇所","手入力箇所","手入力箇所","手入力箇所","手入力箇所","手入力箇所","手入力箇所","手入力箇所","手入力箇所","手入力箇所"))</f>
        <v>#REF!</v>
      </c>
    </row>
    <row r="5193" spans="1:14" ht="13.8" thickBot="1" x14ac:dyDescent="0.25">
      <c r="A5193" s="29" t="s">
        <v>72</v>
      </c>
      <c r="B5193" s="18">
        <v>21</v>
      </c>
      <c r="C5193" s="18">
        <v>37</v>
      </c>
      <c r="D5193" s="18">
        <v>58</v>
      </c>
      <c r="E5193" s="18">
        <v>76</v>
      </c>
      <c r="F5193" s="18">
        <v>137</v>
      </c>
      <c r="G5193" s="18"/>
      <c r="H5193" s="18"/>
      <c r="I5193" s="18"/>
      <c r="J5193" s="62"/>
      <c r="K5193" s="69"/>
      <c r="L5193" s="109" t="s">
        <v>72</v>
      </c>
      <c r="M5193" s="103" t="e">
        <f>#REF!</f>
        <v>#REF!</v>
      </c>
      <c r="N5193" s="103" t="e">
        <f>IF(M5193=0,"",CHOOSE(M5193,"21","37","58","76","76","137","137","137","137","137","手入力箇所","手入力箇所","手入力箇所","手入力箇所","手入力箇所","手入力箇所","手入力箇所","手入力箇所","手入力箇所","手入力箇所"))</f>
        <v>#REF!</v>
      </c>
    </row>
    <row r="5194" spans="1:14" ht="13.8" thickBot="1" x14ac:dyDescent="0.25">
      <c r="A5194" s="29" t="s">
        <v>73</v>
      </c>
      <c r="B5194" s="18">
        <v>48</v>
      </c>
      <c r="C5194" s="18">
        <v>93</v>
      </c>
      <c r="D5194" s="18">
        <v>138</v>
      </c>
      <c r="E5194" s="18">
        <v>183</v>
      </c>
      <c r="F5194" s="18"/>
      <c r="G5194" s="18"/>
      <c r="H5194" s="18"/>
      <c r="I5194" s="18"/>
      <c r="J5194" s="62"/>
      <c r="K5194" s="69"/>
      <c r="L5194" s="109" t="s">
        <v>73</v>
      </c>
      <c r="M5194" s="103" t="e">
        <f>#REF!</f>
        <v>#REF!</v>
      </c>
      <c r="N5194" s="103" t="e">
        <f>IF(M5194=0,"",CHOOSE(M5194,"48","93","138","183","183","手入力箇所","手入力箇所","手入力箇所","手入力箇所","手入力箇所","手入力箇所","手入力箇所","手入力箇所","手入力箇所","手入力箇所"))</f>
        <v>#REF!</v>
      </c>
    </row>
    <row r="5195" spans="1:14" ht="37.200000000000003" thickBot="1" x14ac:dyDescent="0.25">
      <c r="A5195" s="30" t="s">
        <v>74</v>
      </c>
      <c r="B5195" s="18">
        <v>13</v>
      </c>
      <c r="C5195" s="18">
        <v>26</v>
      </c>
      <c r="D5195" s="18">
        <v>40</v>
      </c>
      <c r="E5195" s="18">
        <v>55</v>
      </c>
      <c r="F5195" s="18">
        <v>107</v>
      </c>
      <c r="G5195" s="18">
        <v>224</v>
      </c>
      <c r="H5195" s="18">
        <v>386</v>
      </c>
      <c r="I5195" s="18"/>
      <c r="J5195" s="62"/>
      <c r="K5195" s="69"/>
      <c r="L5195" s="110" t="s">
        <v>74</v>
      </c>
      <c r="M5195" s="103" t="e">
        <f>#REF!</f>
        <v>#REF!</v>
      </c>
      <c r="N5195" s="103" t="e">
        <f>IF(M5195=0,"",CHOOSE(M5195,"13","26","40","55","55","107","107","107","107","107","224","224","224","224","224","224","224","224","224","224","386","386","386","386","386","386","386","386","386","386","手入力箇所","手入力箇所","手入力箇所","手入力箇所","手入力箇所","手入力箇所","手入力箇所","手入力箇所","手入力箇所","手入力箇所"))</f>
        <v>#REF!</v>
      </c>
    </row>
    <row r="5196" spans="1:14" ht="13.8" thickBot="1" x14ac:dyDescent="0.25">
      <c r="A5196" s="29" t="s">
        <v>75</v>
      </c>
      <c r="B5196" s="18">
        <v>36</v>
      </c>
      <c r="C5196" s="18">
        <v>98</v>
      </c>
      <c r="D5196" s="18">
        <v>173</v>
      </c>
      <c r="E5196" s="18">
        <v>274</v>
      </c>
      <c r="F5196" s="18"/>
      <c r="G5196" s="18"/>
      <c r="H5196" s="18"/>
      <c r="I5196" s="18"/>
      <c r="J5196" s="62"/>
      <c r="K5196" s="69"/>
      <c r="L5196" s="109" t="s">
        <v>75</v>
      </c>
      <c r="M5196" s="103" t="e">
        <f>#REF!</f>
        <v>#REF!</v>
      </c>
      <c r="N5196" s="103" t="e">
        <f>IF(M5196=0,"",CHOOSE(M5196,"36","98","173","274","274","手入力箇所","手入力箇所","手入力箇所","手入力箇所","手入力箇所","手入力箇所","手入力箇所","手入力箇所","手入力箇所","手入力箇所"))</f>
        <v>#REF!</v>
      </c>
    </row>
    <row r="5197" spans="1:14" ht="37.200000000000003" thickBot="1" x14ac:dyDescent="0.25">
      <c r="A5197" s="30" t="s">
        <v>76</v>
      </c>
      <c r="B5197" s="18">
        <v>127</v>
      </c>
      <c r="C5197" s="18">
        <v>127</v>
      </c>
      <c r="D5197" s="18">
        <v>127</v>
      </c>
      <c r="E5197" s="18">
        <v>127</v>
      </c>
      <c r="F5197" s="18"/>
      <c r="G5197" s="18"/>
      <c r="H5197" s="18"/>
      <c r="I5197" s="18"/>
      <c r="J5197" s="62"/>
      <c r="K5197" s="69"/>
      <c r="L5197" s="110" t="s">
        <v>76</v>
      </c>
      <c r="M5197" s="103" t="e">
        <f>#REF!</f>
        <v>#REF!</v>
      </c>
      <c r="N5197" s="103" t="e">
        <f>IF(M5197=0,"",CHOOSE(M5197,"127","127","127","127","127","手入力箇所","手入力箇所","手入力箇所","手入力箇所","手入力箇所","手入力箇所","手入力箇所","手入力箇所","手入力箇所","手入力箇所"))</f>
        <v>#REF!</v>
      </c>
    </row>
    <row r="5198" spans="1:14" ht="27" thickBot="1" x14ac:dyDescent="0.25">
      <c r="A5198" s="31" t="s">
        <v>77</v>
      </c>
      <c r="B5198" s="18">
        <v>42</v>
      </c>
      <c r="C5198" s="18">
        <v>90</v>
      </c>
      <c r="D5198" s="18">
        <v>141</v>
      </c>
      <c r="E5198" s="18">
        <v>193</v>
      </c>
      <c r="F5198" s="62"/>
      <c r="G5198" s="62"/>
      <c r="H5198" s="62"/>
      <c r="I5198" s="62"/>
      <c r="J5198" s="62"/>
      <c r="K5198" s="69"/>
      <c r="L5198" s="111" t="s">
        <v>77</v>
      </c>
      <c r="M5198" s="103" t="e">
        <f>#REF!</f>
        <v>#REF!</v>
      </c>
      <c r="N5198" s="103" t="e">
        <f>IF(M5198=0,"",CHOOSE(M5198,"42","90","141","193","1936","手入力箇所","手入力箇所","手入力箇所","手入力箇所","手入力箇所","手入力箇所","手入力箇所","手入力箇所","手入力箇所","手入力箇所"))</f>
        <v>#REF!</v>
      </c>
    </row>
    <row r="5199" spans="1:14" ht="40.200000000000003" thickBot="1" x14ac:dyDescent="0.25">
      <c r="A5199" s="31" t="s">
        <v>78</v>
      </c>
      <c r="B5199" s="18">
        <v>24</v>
      </c>
      <c r="C5199" s="18">
        <v>43</v>
      </c>
      <c r="D5199" s="18">
        <v>61</v>
      </c>
      <c r="E5199" s="18">
        <v>76</v>
      </c>
      <c r="F5199" s="62"/>
      <c r="G5199" s="62"/>
      <c r="H5199" s="62"/>
      <c r="I5199" s="62"/>
      <c r="J5199" s="62"/>
      <c r="K5199" s="69"/>
      <c r="L5199" s="111" t="s">
        <v>78</v>
      </c>
      <c r="M5199" s="103" t="e">
        <f>#REF!</f>
        <v>#REF!</v>
      </c>
      <c r="N5199" s="103" t="e">
        <f>IF(M5199=0,"",CHOOSE(M5199,"24","43","61","76","76","手入力箇所","手入力箇所","手入力箇所","手入力箇所","手入力箇所","手入力箇所","手入力箇所","手入力箇所","手入力箇所","手入力箇所"))</f>
        <v>#REF!</v>
      </c>
    </row>
    <row r="5200" spans="1:14" ht="27" thickBot="1" x14ac:dyDescent="0.25">
      <c r="A5200" s="31" t="s">
        <v>79</v>
      </c>
      <c r="B5200" s="18">
        <v>54</v>
      </c>
      <c r="C5200" s="18">
        <v>77</v>
      </c>
      <c r="D5200" s="18">
        <v>94</v>
      </c>
      <c r="E5200" s="18">
        <v>107</v>
      </c>
      <c r="F5200" s="62"/>
      <c r="G5200" s="62"/>
      <c r="H5200" s="62"/>
      <c r="I5200" s="62"/>
      <c r="J5200" s="62"/>
      <c r="K5200" s="69"/>
      <c r="L5200" s="111" t="s">
        <v>79</v>
      </c>
      <c r="M5200" s="103" t="e">
        <f>#REF!</f>
        <v>#REF!</v>
      </c>
      <c r="N5200" s="103" t="e">
        <f>IF(M5200=0,"",CHOOSE(M5200,"54","77","94","107","107","手入力箇所","手入力箇所","手入力箇所","手入力箇所","手入力箇所","手入力箇所","手入力箇所","手入力箇所","手入力箇所","手入力箇所"))</f>
        <v>#REF!</v>
      </c>
    </row>
    <row r="5201" spans="1:14" ht="40.200000000000003" thickBot="1" x14ac:dyDescent="0.25">
      <c r="A5201" s="31" t="s">
        <v>80</v>
      </c>
      <c r="B5201" s="18">
        <v>49</v>
      </c>
      <c r="C5201" s="18">
        <v>53</v>
      </c>
      <c r="D5201" s="18">
        <v>55</v>
      </c>
      <c r="E5201" s="18">
        <v>56</v>
      </c>
      <c r="F5201" s="62"/>
      <c r="G5201" s="62"/>
      <c r="H5201" s="62"/>
      <c r="I5201" s="62"/>
      <c r="J5201" s="62"/>
      <c r="K5201" s="69"/>
      <c r="L5201" s="111" t="s">
        <v>80</v>
      </c>
      <c r="M5201" s="103" t="e">
        <f>#REF!</f>
        <v>#REF!</v>
      </c>
      <c r="N5201" s="103" t="e">
        <f>IF(M5201=0,"",CHOOSE(M5201,"49","53","55","56","56","手入力箇所","手入力箇所","手入力箇所","手入力箇所","手入力箇所","手入力箇所","手入力箇所","手入力箇所","手入力箇所","手入力箇所"))</f>
        <v>#REF!</v>
      </c>
    </row>
    <row r="5202" spans="1:14" ht="40.200000000000003" thickBot="1" x14ac:dyDescent="0.25">
      <c r="A5202" s="38" t="s">
        <v>81</v>
      </c>
      <c r="B5202" s="35">
        <v>232</v>
      </c>
      <c r="C5202" s="35">
        <v>232</v>
      </c>
      <c r="D5202" s="36"/>
      <c r="E5202" s="36"/>
      <c r="F5202" s="36"/>
      <c r="G5202" s="36"/>
      <c r="H5202" s="36"/>
      <c r="I5202" s="36"/>
      <c r="J5202" s="36"/>
      <c r="K5202" s="67"/>
      <c r="L5202" s="111" t="s">
        <v>81</v>
      </c>
      <c r="M5202" s="103" t="e">
        <f>#REF!</f>
        <v>#REF!</v>
      </c>
      <c r="N5202" s="103" t="e">
        <f>IF(M5202=0,"",CHOOSE(M5202,"232","232","手入力箇所","手入力箇所","手入力箇所","手入力箇所","手入力箇所","手入力箇所","手入力箇所","手入力箇所","手入力箇所","手入力箇所"))</f>
        <v>#REF!</v>
      </c>
    </row>
    <row r="5203" spans="1:14" ht="13.8" thickBot="1" x14ac:dyDescent="0.25">
      <c r="A5203" s="39" t="s">
        <v>82</v>
      </c>
      <c r="B5203" s="17">
        <v>6</v>
      </c>
      <c r="C5203" s="17">
        <v>9</v>
      </c>
      <c r="D5203" s="17">
        <v>11</v>
      </c>
      <c r="E5203" s="17">
        <v>13</v>
      </c>
      <c r="F5203" s="17">
        <v>18</v>
      </c>
      <c r="G5203" s="17">
        <v>26</v>
      </c>
      <c r="H5203" s="17">
        <v>35</v>
      </c>
      <c r="I5203" s="17">
        <v>43</v>
      </c>
      <c r="J5203" s="17">
        <v>49</v>
      </c>
      <c r="K5203" s="70"/>
      <c r="L5203" s="111" t="s">
        <v>82</v>
      </c>
      <c r="M5203" s="103" t="e">
        <f>#REF!</f>
        <v>#REF!</v>
      </c>
      <c r="N5203" s="103" t="e">
        <f>IF(M5203=0,"",CHOOSE(M5203,"6","9","11","13","13","18","18","18","18","18","26","26","26","26","26","26","26","26","26","26","35","35","35","35","35","35","35","35","35","35","43","43","43","43","43","43","43","43","43","43","49","49","49","49","49","49","49","49","49","49","手入力箇所","手入力箇所","手入力箇所","手入力箇所","手入力箇所","手入力箇所","手入力箇所","手入力箇所","手入力箇所","手入力箇所"))</f>
        <v>#REF!</v>
      </c>
    </row>
    <row r="5204" spans="1:14" ht="13.8" thickBot="1" x14ac:dyDescent="0.25">
      <c r="A5204" s="31" t="s">
        <v>83</v>
      </c>
      <c r="B5204" s="18">
        <v>6</v>
      </c>
      <c r="C5204" s="18">
        <v>10</v>
      </c>
      <c r="D5204" s="18">
        <v>14</v>
      </c>
      <c r="E5204" s="18">
        <v>17</v>
      </c>
      <c r="F5204" s="18">
        <v>29</v>
      </c>
      <c r="G5204" s="18">
        <v>50</v>
      </c>
      <c r="H5204" s="18">
        <v>76</v>
      </c>
      <c r="I5204" s="18">
        <v>100</v>
      </c>
      <c r="J5204" s="18">
        <v>123</v>
      </c>
      <c r="K5204" s="69"/>
      <c r="L5204" s="111" t="s">
        <v>83</v>
      </c>
      <c r="M5204" s="103" t="e">
        <f>#REF!</f>
        <v>#REF!</v>
      </c>
      <c r="N5204" s="103" t="e">
        <f>IF(M5204=0,"",CHOOSE(M5204,"6","10","14","17","17","29","29","29","29","29","50","50","50","50","50","50","50","50","50","50","76","76","76","76","76","76","76","76","76","76","100","100","100","100","100","100","100","100","100","100","123","123","123","123","123","123","123","123","123","123","手入力箇所","手入力箇所","手入力箇所","手入力箇所","手入力箇所","手入力箇所","手入力箇所","手入力箇所","手入力箇所"))</f>
        <v>#REF!</v>
      </c>
    </row>
    <row r="5205" spans="1:14" ht="27" thickBot="1" x14ac:dyDescent="0.25">
      <c r="A5205" s="32" t="s">
        <v>84</v>
      </c>
      <c r="B5205" s="20">
        <v>9</v>
      </c>
      <c r="C5205" s="20">
        <v>15</v>
      </c>
      <c r="D5205" s="20">
        <v>20</v>
      </c>
      <c r="E5205" s="20">
        <v>24</v>
      </c>
      <c r="F5205" s="20">
        <v>39</v>
      </c>
      <c r="G5205" s="20">
        <v>65</v>
      </c>
      <c r="H5205" s="63"/>
      <c r="I5205" s="63"/>
      <c r="J5205" s="63"/>
      <c r="K5205" s="106"/>
      <c r="L5205" s="111" t="s">
        <v>84</v>
      </c>
      <c r="M5205" s="103" t="e">
        <f>#REF!</f>
        <v>#REF!</v>
      </c>
      <c r="N5205" s="103" t="e">
        <f>IF(M5205=0,"",CHOOSE(M5205,"9","15","20","24","24","39","39","39","39","39","65","65","65","65","65","65","65","65","65","65","手入力箇所","手入力箇所","手入力箇所","手入力箇所","手入力箇所","手入力箇所","手入力箇所","手入力箇所","手入力箇所","手入力箇所"))</f>
        <v>#REF!</v>
      </c>
    </row>
    <row r="5208" spans="1:14" ht="13.8" thickBot="1" x14ac:dyDescent="0.25"/>
    <row r="5209" spans="1:14" ht="13.8" thickBot="1" x14ac:dyDescent="0.25">
      <c r="A5209" s="688" t="e">
        <f>#REF!</f>
        <v>#REF!</v>
      </c>
      <c r="B5209" s="688"/>
      <c r="C5209" s="688"/>
      <c r="D5209" s="689" t="s">
        <v>192</v>
      </c>
      <c r="E5209" s="689"/>
      <c r="F5209" s="689"/>
      <c r="G5209" s="689"/>
      <c r="H5209" s="689"/>
      <c r="I5209" s="689"/>
      <c r="J5209" s="689"/>
      <c r="K5209" s="689"/>
      <c r="L5209" s="689"/>
      <c r="M5209" s="689"/>
      <c r="N5209" s="689"/>
    </row>
    <row r="5210" spans="1:14" ht="13.8" thickBot="1" x14ac:dyDescent="0.25">
      <c r="A5210" s="65"/>
      <c r="B5210" s="33">
        <v>1</v>
      </c>
      <c r="C5210" s="24">
        <v>2</v>
      </c>
      <c r="D5210" s="24">
        <v>3</v>
      </c>
      <c r="E5210" s="24" t="s">
        <v>58</v>
      </c>
      <c r="F5210" s="24" t="s">
        <v>59</v>
      </c>
      <c r="G5210" s="24" t="s">
        <v>60</v>
      </c>
      <c r="H5210" s="24" t="s">
        <v>61</v>
      </c>
      <c r="I5210" s="24" t="s">
        <v>62</v>
      </c>
      <c r="J5210" s="24" t="s">
        <v>194</v>
      </c>
      <c r="K5210" s="25" t="s">
        <v>85</v>
      </c>
      <c r="L5210" s="105" t="s">
        <v>189</v>
      </c>
      <c r="M5210" s="105" t="s">
        <v>188</v>
      </c>
      <c r="N5210" s="105" t="s">
        <v>51</v>
      </c>
    </row>
    <row r="5211" spans="1:14" ht="13.8" thickBot="1" x14ac:dyDescent="0.25">
      <c r="A5211" s="26" t="s">
        <v>56</v>
      </c>
      <c r="B5211" s="22">
        <v>5</v>
      </c>
      <c r="C5211" s="22">
        <v>7</v>
      </c>
      <c r="D5211" s="22">
        <v>8</v>
      </c>
      <c r="E5211" s="22">
        <v>8</v>
      </c>
      <c r="F5211" s="22">
        <v>10</v>
      </c>
      <c r="G5211" s="22">
        <v>13</v>
      </c>
      <c r="H5211" s="22">
        <v>16</v>
      </c>
      <c r="I5211" s="22"/>
      <c r="J5211" s="23"/>
      <c r="K5211" s="1"/>
      <c r="L5211" s="26" t="s">
        <v>56</v>
      </c>
      <c r="M5211" s="104" t="e">
        <f>#REF!</f>
        <v>#REF!</v>
      </c>
      <c r="N5211" s="112" t="e">
        <f>IF(M5211=0,"",CHOOSE(M5211,"5","7","8","8","8","10","10","10","10","10","13","13","13","13","13","13","13","13","13","13","16","16","16","16","16","16","16","16","16","16","16","手入力箇所","手入力箇所","手入力箇所","手入力箇所","手入力箇所","手入力箇所","手入力箇所","手入力箇所","手入力箇所","手入力箇所"))</f>
        <v>#REF!</v>
      </c>
    </row>
    <row r="5212" spans="1:14" ht="13.8" thickBot="1" x14ac:dyDescent="0.25">
      <c r="A5212" s="27" t="s">
        <v>57</v>
      </c>
      <c r="B5212" s="18">
        <v>5</v>
      </c>
      <c r="C5212" s="18">
        <v>7</v>
      </c>
      <c r="D5212" s="18">
        <v>8</v>
      </c>
      <c r="E5212" s="18">
        <v>9</v>
      </c>
      <c r="F5212" s="18">
        <v>12</v>
      </c>
      <c r="G5212" s="18">
        <v>16</v>
      </c>
      <c r="H5212" s="18"/>
      <c r="I5212" s="18"/>
      <c r="J5212" s="62"/>
      <c r="K5212" s="19"/>
      <c r="L5212" s="27" t="s">
        <v>57</v>
      </c>
      <c r="M5212" s="104" t="e">
        <f>#REF!</f>
        <v>#REF!</v>
      </c>
      <c r="N5212" s="113" t="e">
        <f>IF(M5212=0,"",CHOOSE(M5212,"5","7","8","9","9","12","12","12","12","12","16","16","16","16","16","16","16","16","16","16","手入力箇所","手入力箇所","手入力箇所","手入力箇所","手入力箇所","手入力箇所","手入力箇所","手入力箇所","手入力箇所","手入力箇所"))</f>
        <v>#REF!</v>
      </c>
    </row>
    <row r="5213" spans="1:14" ht="48.6" thickBot="1" x14ac:dyDescent="0.25">
      <c r="A5213" s="28" t="s">
        <v>64</v>
      </c>
      <c r="B5213" s="18">
        <v>6</v>
      </c>
      <c r="C5213" s="18"/>
      <c r="D5213" s="18"/>
      <c r="E5213" s="18"/>
      <c r="F5213" s="18"/>
      <c r="G5213" s="18"/>
      <c r="H5213" s="18"/>
      <c r="I5213" s="18"/>
      <c r="J5213" s="62"/>
      <c r="K5213" s="19"/>
      <c r="L5213" s="28" t="s">
        <v>64</v>
      </c>
      <c r="M5213" s="104" t="e">
        <f>#REF!</f>
        <v>#REF!</v>
      </c>
      <c r="N5213" s="113" t="e">
        <f>IF(M5213=0,"",CHOOSE(M5213,"6","手入力箇所","手入力箇所","手入力箇所","手入力箇所","手入力箇所","手入力箇所","手入力箇所","手入力箇所","手入力箇所","手入力箇所","",""))</f>
        <v>#REF!</v>
      </c>
    </row>
    <row r="5214" spans="1:14" ht="48.6" thickBot="1" x14ac:dyDescent="0.25">
      <c r="A5214" s="28" t="s">
        <v>65</v>
      </c>
      <c r="B5214" s="18">
        <v>6</v>
      </c>
      <c r="C5214" s="18"/>
      <c r="D5214" s="18"/>
      <c r="E5214" s="18"/>
      <c r="F5214" s="18"/>
      <c r="G5214" s="18"/>
      <c r="H5214" s="18"/>
      <c r="I5214" s="18"/>
      <c r="J5214" s="62"/>
      <c r="K5214" s="19"/>
      <c r="L5214" s="28" t="s">
        <v>65</v>
      </c>
      <c r="M5214" s="104" t="e">
        <f>#REF!</f>
        <v>#REF!</v>
      </c>
      <c r="N5214" s="113" t="e">
        <f>IF(M5214=0,"",CHOOSE(M5214,"6","手入力箇所","手入力箇所","手入力箇所","手入力箇所","手入力箇所","手入力箇所","手入力箇所","手入力箇所","手入力箇所","手入力箇所","",""))</f>
        <v>#REF!</v>
      </c>
    </row>
    <row r="5215" spans="1:14" ht="24.6" thickBot="1" x14ac:dyDescent="0.25">
      <c r="A5215" s="28" t="s">
        <v>66</v>
      </c>
      <c r="B5215" s="18">
        <v>5</v>
      </c>
      <c r="C5215" s="18">
        <v>7</v>
      </c>
      <c r="D5215" s="18">
        <v>8</v>
      </c>
      <c r="E5215" s="18">
        <v>9</v>
      </c>
      <c r="F5215" s="18">
        <v>12</v>
      </c>
      <c r="G5215" s="18"/>
      <c r="H5215" s="18"/>
      <c r="I5215" s="18"/>
      <c r="J5215" s="62"/>
      <c r="K5215" s="19"/>
      <c r="L5215" s="28" t="s">
        <v>66</v>
      </c>
      <c r="M5215" s="104" t="e">
        <f>#REF!</f>
        <v>#REF!</v>
      </c>
      <c r="N5215" s="113" t="e">
        <f>IF(M5215=0,"",CHOOSE(M5215,"5","7","8","9","9","12","12","12","12","12","手入力箇所","手入力箇所","手入力箇所","手入力箇所","手入力箇所","手入力箇所","手入力箇所","手入力箇所","手入力箇所","手入力箇所"))</f>
        <v>#REF!</v>
      </c>
    </row>
    <row r="5216" spans="1:14" ht="36.6" thickBot="1" x14ac:dyDescent="0.25">
      <c r="A5216" s="28" t="s">
        <v>67</v>
      </c>
      <c r="B5216" s="18">
        <v>4</v>
      </c>
      <c r="C5216" s="18">
        <v>5</v>
      </c>
      <c r="D5216" s="18">
        <v>5</v>
      </c>
      <c r="E5216" s="18">
        <v>6</v>
      </c>
      <c r="F5216" s="18"/>
      <c r="G5216" s="18"/>
      <c r="H5216" s="18"/>
      <c r="I5216" s="18"/>
      <c r="J5216" s="62"/>
      <c r="K5216" s="19"/>
      <c r="L5216" s="28" t="s">
        <v>67</v>
      </c>
      <c r="M5216" s="104" t="e">
        <f>#REF!</f>
        <v>#REF!</v>
      </c>
      <c r="N5216" s="113" t="e">
        <f>IF(M5216=0,"",CHOOSE(M5216,"4","5","5","6","6","手入力箇所","手入力箇所","手入力箇所","手入力箇所","手入力箇所","手入力箇所","手入力箇所","手入力箇所","手入力箇所","手入力箇所"))</f>
        <v>#REF!</v>
      </c>
    </row>
    <row r="5217" spans="1:14" ht="24.6" thickBot="1" x14ac:dyDescent="0.25">
      <c r="A5217" s="28" t="s">
        <v>68</v>
      </c>
      <c r="B5217" s="18">
        <v>12</v>
      </c>
      <c r="C5217" s="18">
        <v>12</v>
      </c>
      <c r="D5217" s="18">
        <v>12</v>
      </c>
      <c r="E5217" s="18">
        <v>12</v>
      </c>
      <c r="F5217" s="18">
        <v>12</v>
      </c>
      <c r="G5217" s="18">
        <v>12</v>
      </c>
      <c r="H5217" s="18">
        <v>12</v>
      </c>
      <c r="I5217" s="18"/>
      <c r="J5217" s="62"/>
      <c r="K5217" s="19"/>
      <c r="L5217" s="28" t="s">
        <v>68</v>
      </c>
      <c r="M5217" s="104" t="e">
        <f>#REF!</f>
        <v>#REF!</v>
      </c>
      <c r="N5217" s="113" t="e">
        <f>IF(M5217=0,"",CHOOSE(M5217,"12","12","12","12","12","12","12","12","12","12","12","12","12","12","12","12","12","12","12","12","12","12","12","12","12","12","12","12","12","12","手入力箇所","手入力箇所","手入力箇所","手入力箇所","手入力箇所","手入力箇所","手入力箇所","手入力箇所","手入力箇所","手入力箇所"))</f>
        <v>#REF!</v>
      </c>
    </row>
    <row r="5218" spans="1:14" ht="36.6" thickBot="1" x14ac:dyDescent="0.25">
      <c r="A5218" s="28" t="s">
        <v>69</v>
      </c>
      <c r="B5218" s="18">
        <v>7</v>
      </c>
      <c r="C5218" s="18">
        <v>7</v>
      </c>
      <c r="D5218" s="18">
        <v>7</v>
      </c>
      <c r="E5218" s="18">
        <v>7</v>
      </c>
      <c r="F5218" s="18">
        <v>7</v>
      </c>
      <c r="G5218" s="18"/>
      <c r="H5218" s="18"/>
      <c r="I5218" s="18"/>
      <c r="J5218" s="62"/>
      <c r="K5218" s="19"/>
      <c r="L5218" s="28" t="s">
        <v>69</v>
      </c>
      <c r="M5218" s="104" t="e">
        <f>#REF!</f>
        <v>#REF!</v>
      </c>
      <c r="N5218" s="113" t="e">
        <f>IF(M5218=0,"",CHOOSE(M5218,"7","7","7","7","7","7","7","7","7","7","手入力箇所","手入力箇所","手入力箇所","手入力箇所","手入力箇所","手入力箇所","手入力箇所","手入力箇所","手入力箇所","手入力箇所"))</f>
        <v>#REF!</v>
      </c>
    </row>
    <row r="5219" spans="1:14" ht="13.8" thickBot="1" x14ac:dyDescent="0.25">
      <c r="A5219" s="27" t="s">
        <v>63</v>
      </c>
      <c r="B5219" s="18">
        <v>4</v>
      </c>
      <c r="C5219" s="18">
        <v>5</v>
      </c>
      <c r="D5219" s="18">
        <v>7</v>
      </c>
      <c r="E5219" s="18">
        <v>8</v>
      </c>
      <c r="F5219" s="18">
        <v>11</v>
      </c>
      <c r="G5219" s="18">
        <v>16</v>
      </c>
      <c r="H5219" s="18">
        <v>22</v>
      </c>
      <c r="I5219" s="18">
        <v>26</v>
      </c>
      <c r="J5219" s="18">
        <v>31</v>
      </c>
      <c r="K5219" s="19"/>
      <c r="L5219" s="27" t="s">
        <v>63</v>
      </c>
      <c r="M5219" s="104" t="e">
        <f>#REF!</f>
        <v>#REF!</v>
      </c>
      <c r="N5219" s="113" t="e">
        <f>IF(M5219=0,"",CHOOSE(M5219,"4","5","7","8","8","11","11","11","11","11","16","16","16","16","16","16","16","16","16","16","22","22","22","22","22","22","22","22","22","22","26","26","26","26","26","26","26","26","26","26","31","31","31","31","31","31","31","31","31","31","31","手入力箇所","手入力箇所","手入力箇所","手入力箇所","手入力箇所","手入力箇所","手入力箇所","手入力箇所","手入力箇所","手入力箇所"))</f>
        <v>#REF!</v>
      </c>
    </row>
    <row r="5220" spans="1:14" ht="24.6" thickBot="1" x14ac:dyDescent="0.25">
      <c r="A5220" s="28" t="s">
        <v>70</v>
      </c>
      <c r="B5220" s="18">
        <v>5</v>
      </c>
      <c r="C5220" s="18">
        <v>6</v>
      </c>
      <c r="D5220" s="18">
        <v>7</v>
      </c>
      <c r="E5220" s="18"/>
      <c r="F5220" s="18"/>
      <c r="G5220" s="18"/>
      <c r="H5220" s="18"/>
      <c r="I5220" s="18"/>
      <c r="J5220" s="62"/>
      <c r="K5220" s="19"/>
      <c r="L5220" s="28" t="s">
        <v>70</v>
      </c>
      <c r="M5220" s="104" t="e">
        <f>#REF!</f>
        <v>#REF!</v>
      </c>
      <c r="N5220" s="113" t="e">
        <f>IF(M5220=0,"",CHOOSE(M5220,"5","6","7","手入力箇所","手入力箇所","手入力箇所","手入力箇所","手入力箇所","手入力箇所","手入力箇所","手入力箇所","手入力箇所","手入力箇所"))</f>
        <v>#REF!</v>
      </c>
    </row>
    <row r="5221" spans="1:14" ht="13.8" thickBot="1" x14ac:dyDescent="0.25">
      <c r="A5221" s="29" t="s">
        <v>71</v>
      </c>
      <c r="B5221" s="18">
        <v>3</v>
      </c>
      <c r="C5221" s="18">
        <v>6</v>
      </c>
      <c r="D5221" s="18">
        <v>19</v>
      </c>
      <c r="E5221" s="18"/>
      <c r="F5221" s="18"/>
      <c r="G5221" s="18"/>
      <c r="H5221" s="18"/>
      <c r="I5221" s="18"/>
      <c r="J5221" s="62"/>
      <c r="K5221" s="19"/>
      <c r="L5221" s="29" t="s">
        <v>71</v>
      </c>
      <c r="M5221" s="104" t="e">
        <f>#REF!</f>
        <v>#REF!</v>
      </c>
      <c r="N5221" s="113" t="e">
        <f>IF(M5221=0,"",CHOOSE(M5221,"3","6","19","手入力箇所","手入力箇所","手入力箇所","手入力箇所","手入力箇所","手入力箇所","手入力箇所","手入力箇所","手入力箇所","手入力箇所"))</f>
        <v>#REF!</v>
      </c>
    </row>
    <row r="5222" spans="1:14" ht="13.8" thickBot="1" x14ac:dyDescent="0.25">
      <c r="A5222" s="29" t="s">
        <v>72</v>
      </c>
      <c r="B5222" s="18">
        <v>1</v>
      </c>
      <c r="C5222" s="18">
        <v>3</v>
      </c>
      <c r="D5222" s="18">
        <v>5</v>
      </c>
      <c r="E5222" s="18">
        <v>9</v>
      </c>
      <c r="F5222" s="18">
        <v>26</v>
      </c>
      <c r="G5222" s="18"/>
      <c r="H5222" s="18"/>
      <c r="I5222" s="18"/>
      <c r="J5222" s="62"/>
      <c r="K5222" s="19"/>
      <c r="L5222" s="29" t="s">
        <v>72</v>
      </c>
      <c r="M5222" s="104" t="e">
        <f>#REF!</f>
        <v>#REF!</v>
      </c>
      <c r="N5222" s="113" t="e">
        <f>IF(M5222=0,"",CHOOSE(M5222,"1","3","5","9","9","26","26","26","26","26","手入力箇所","手入力箇所","手入力箇所","手入力箇所","手入力箇所","手入力箇所","手入力箇所","手入力箇所","手入力箇所","手入力箇所"))</f>
        <v>#REF!</v>
      </c>
    </row>
    <row r="5223" spans="1:14" ht="13.8" thickBot="1" x14ac:dyDescent="0.25">
      <c r="A5223" s="29" t="s">
        <v>73</v>
      </c>
      <c r="B5223" s="18">
        <v>4</v>
      </c>
      <c r="C5223" s="18">
        <v>11</v>
      </c>
      <c r="D5223" s="18">
        <v>20</v>
      </c>
      <c r="E5223" s="18">
        <v>33</v>
      </c>
      <c r="F5223" s="18"/>
      <c r="G5223" s="18"/>
      <c r="H5223" s="18"/>
      <c r="I5223" s="18"/>
      <c r="J5223" s="62"/>
      <c r="K5223" s="19"/>
      <c r="L5223" s="29" t="s">
        <v>73</v>
      </c>
      <c r="M5223" s="104" t="e">
        <f>#REF!</f>
        <v>#REF!</v>
      </c>
      <c r="N5223" s="113" t="e">
        <f>IF(M5223=0,"",CHOOSE(M5223,"4","11","20","33","33","手入力箇所","手入力箇所","手入力箇所","手入力箇所","手入力箇所","手入力箇所","手入力箇所","手入力箇所","手入力箇所","手入力箇所"))</f>
        <v>#REF!</v>
      </c>
    </row>
    <row r="5224" spans="1:14" ht="37.200000000000003" thickBot="1" x14ac:dyDescent="0.25">
      <c r="A5224" s="30" t="s">
        <v>74</v>
      </c>
      <c r="B5224" s="18">
        <v>4</v>
      </c>
      <c r="C5224" s="18">
        <v>6</v>
      </c>
      <c r="D5224" s="18">
        <v>8</v>
      </c>
      <c r="E5224" s="18">
        <v>10</v>
      </c>
      <c r="F5224" s="18">
        <v>15</v>
      </c>
      <c r="G5224" s="18">
        <v>23</v>
      </c>
      <c r="H5224" s="18">
        <v>33</v>
      </c>
      <c r="I5224" s="18"/>
      <c r="J5224" s="62"/>
      <c r="K5224" s="19"/>
      <c r="L5224" s="30" t="s">
        <v>74</v>
      </c>
      <c r="M5224" s="104" t="e">
        <f>#REF!</f>
        <v>#REF!</v>
      </c>
      <c r="N5224" s="113" t="e">
        <f>IF(M5224=0,"",CHOOSE(M5224,"4","6","8","10","10","15","15","15","15","15","23","23","23","23","23","23","23","23","23","23","33","33","33","33","33","33","33","33","33","33","手入力箇所","手入力箇所","手入力箇所","手入力箇所","手入力箇所","手入力箇所","手入力箇所","手入力箇所","手入力箇所","手入力箇所"))</f>
        <v>#REF!</v>
      </c>
    </row>
    <row r="5225" spans="1:14" ht="13.8" thickBot="1" x14ac:dyDescent="0.25">
      <c r="A5225" s="29" t="s">
        <v>75</v>
      </c>
      <c r="B5225" s="18">
        <v>6</v>
      </c>
      <c r="C5225" s="18">
        <v>14</v>
      </c>
      <c r="D5225" s="18">
        <v>25</v>
      </c>
      <c r="E5225" s="18">
        <v>39</v>
      </c>
      <c r="F5225" s="18"/>
      <c r="G5225" s="18"/>
      <c r="H5225" s="18"/>
      <c r="I5225" s="18"/>
      <c r="J5225" s="62"/>
      <c r="K5225" s="19"/>
      <c r="L5225" s="29" t="s">
        <v>75</v>
      </c>
      <c r="M5225" s="104" t="e">
        <f>#REF!</f>
        <v>#REF!</v>
      </c>
      <c r="N5225" s="113" t="e">
        <f>IF(M5225=0,"",CHOOSE(M5225,"6","14","25","39","39","手入力箇所","手入力箇所","手入力箇所","手入力箇所","手入力箇所","手入力箇所","手入力箇所","手入力箇所","手入力箇所","手入力箇所"))</f>
        <v>#REF!</v>
      </c>
    </row>
    <row r="5226" spans="1:14" ht="37.200000000000003" thickBot="1" x14ac:dyDescent="0.25">
      <c r="A5226" s="30" t="s">
        <v>76</v>
      </c>
      <c r="B5226" s="18">
        <v>2</v>
      </c>
      <c r="C5226" s="18">
        <v>3</v>
      </c>
      <c r="D5226" s="18">
        <v>6</v>
      </c>
      <c r="E5226" s="18">
        <v>9</v>
      </c>
      <c r="F5226" s="18"/>
      <c r="G5226" s="18"/>
      <c r="H5226" s="18"/>
      <c r="I5226" s="18"/>
      <c r="J5226" s="62"/>
      <c r="K5226" s="19"/>
      <c r="L5226" s="30" t="s">
        <v>76</v>
      </c>
      <c r="M5226" s="104" t="e">
        <f>#REF!</f>
        <v>#REF!</v>
      </c>
      <c r="N5226" s="113" t="e">
        <f>IF(M5226=0,"",CHOOSE(M5226,"2","3","6","9","9","手入力箇所","手入力箇所","手入力箇所","手入力箇所","手入力箇所","手入力箇所","手入力箇所","手入力箇所","手入力箇所","手入力箇所"))</f>
        <v>#REF!</v>
      </c>
    </row>
    <row r="5227" spans="1:14" ht="27" thickBot="1" x14ac:dyDescent="0.25">
      <c r="A5227" s="31" t="s">
        <v>77</v>
      </c>
      <c r="B5227" s="18">
        <v>12</v>
      </c>
      <c r="C5227" s="18">
        <v>18</v>
      </c>
      <c r="D5227" s="18">
        <v>22</v>
      </c>
      <c r="E5227" s="18">
        <v>26</v>
      </c>
      <c r="F5227" s="62"/>
      <c r="G5227" s="62"/>
      <c r="H5227" s="62"/>
      <c r="I5227" s="62"/>
      <c r="J5227" s="62"/>
      <c r="K5227" s="19"/>
      <c r="L5227" s="31" t="s">
        <v>77</v>
      </c>
      <c r="M5227" s="104" t="e">
        <f>#REF!</f>
        <v>#REF!</v>
      </c>
      <c r="N5227" s="113" t="e">
        <f>IF(M5227=0,"",CHOOSE(M5227,"12","18","22","26","26","手入力箇所","手入力箇所","手入力箇所","手入力箇所","手入力箇所","手入力箇所","手入力箇所","手入力箇所","手入力箇所","手入力箇所"))</f>
        <v>#REF!</v>
      </c>
    </row>
    <row r="5228" spans="1:14" ht="40.200000000000003" thickBot="1" x14ac:dyDescent="0.25">
      <c r="A5228" s="31" t="s">
        <v>78</v>
      </c>
      <c r="B5228" s="18">
        <v>5</v>
      </c>
      <c r="C5228" s="18">
        <v>8</v>
      </c>
      <c r="D5228" s="18">
        <v>11</v>
      </c>
      <c r="E5228" s="18">
        <v>14</v>
      </c>
      <c r="F5228" s="62"/>
      <c r="G5228" s="62"/>
      <c r="H5228" s="62"/>
      <c r="I5228" s="62"/>
      <c r="J5228" s="62"/>
      <c r="K5228" s="19"/>
      <c r="L5228" s="31" t="s">
        <v>78</v>
      </c>
      <c r="M5228" s="104" t="e">
        <f>#REF!</f>
        <v>#REF!</v>
      </c>
      <c r="N5228" s="113" t="e">
        <f>IF(M5228=0,"",CHOOSE(M5228,"5","8","11","14","14","手入力箇所","手入力箇所","手入力箇所","手入力箇所","手入力箇所","手入力箇所","手入力箇所","手入力箇所","手入力箇所","手入力箇所"))</f>
        <v>#REF!</v>
      </c>
    </row>
    <row r="5229" spans="1:14" ht="27" thickBot="1" x14ac:dyDescent="0.25">
      <c r="A5229" s="31" t="s">
        <v>79</v>
      </c>
      <c r="B5229" s="18">
        <v>6</v>
      </c>
      <c r="C5229" s="18">
        <v>11</v>
      </c>
      <c r="D5229" s="18">
        <v>16</v>
      </c>
      <c r="E5229" s="18">
        <v>21</v>
      </c>
      <c r="F5229" s="62"/>
      <c r="G5229" s="62"/>
      <c r="H5229" s="62"/>
      <c r="I5229" s="62"/>
      <c r="J5229" s="62"/>
      <c r="K5229" s="19"/>
      <c r="L5229" s="31" t="s">
        <v>79</v>
      </c>
      <c r="M5229" s="104" t="e">
        <f>#REF!</f>
        <v>#REF!</v>
      </c>
      <c r="N5229" s="113" t="e">
        <f>IF(M5229=0,"",CHOOSE(M5229,"6","11","16","21","21","手入力箇所","手入力箇所","手入力箇所","手入力箇所","手入力箇所","手入力箇所","手入力箇所","手入力箇所","手入力箇所"))</f>
        <v>#REF!</v>
      </c>
    </row>
    <row r="5230" spans="1:14" ht="40.200000000000003" thickBot="1" x14ac:dyDescent="0.25">
      <c r="A5230" s="31" t="s">
        <v>80</v>
      </c>
      <c r="B5230" s="18">
        <v>5</v>
      </c>
      <c r="C5230" s="18">
        <v>7</v>
      </c>
      <c r="D5230" s="18">
        <v>9</v>
      </c>
      <c r="E5230" s="18">
        <v>10</v>
      </c>
      <c r="F5230" s="62"/>
      <c r="G5230" s="62"/>
      <c r="H5230" s="62"/>
      <c r="I5230" s="62"/>
      <c r="J5230" s="62"/>
      <c r="K5230" s="19"/>
      <c r="L5230" s="31" t="s">
        <v>80</v>
      </c>
      <c r="M5230" s="104" t="e">
        <f>#REF!</f>
        <v>#REF!</v>
      </c>
      <c r="N5230" s="113" t="e">
        <f>IF(M5230=0,"",CHOOSE(M5230,"5","7","9","10","10","手入力箇所","手入力箇所","手入力箇所","手入力箇所","手入力箇所","手入力箇所","手入力箇所","手入力箇所","手入力箇所"))</f>
        <v>#REF!</v>
      </c>
    </row>
    <row r="5231" spans="1:14" ht="40.200000000000003" thickBot="1" x14ac:dyDescent="0.25">
      <c r="A5231" s="31" t="s">
        <v>81</v>
      </c>
      <c r="B5231" s="18">
        <v>9</v>
      </c>
      <c r="C5231" s="18">
        <v>14</v>
      </c>
      <c r="D5231" s="62"/>
      <c r="E5231" s="62"/>
      <c r="F5231" s="62"/>
      <c r="G5231" s="62"/>
      <c r="H5231" s="62"/>
      <c r="I5231" s="62"/>
      <c r="J5231" s="62"/>
      <c r="K5231" s="19"/>
      <c r="L5231" s="31" t="s">
        <v>81</v>
      </c>
      <c r="M5231" s="104" t="e">
        <f>#REF!</f>
        <v>#REF!</v>
      </c>
      <c r="N5231" s="113" t="e">
        <f>IF(M5231=0,"",CHOOSE(M5231,"9","14","手入力箇所","手入力箇所","手入力箇所","手入力箇所","手入力箇所","手入力箇所","手入力箇所","手入力箇所","手入力箇所","手入力箇所"))</f>
        <v>#REF!</v>
      </c>
    </row>
    <row r="5232" spans="1:14" ht="13.8" thickBot="1" x14ac:dyDescent="0.25">
      <c r="A5232" s="31" t="s">
        <v>82</v>
      </c>
      <c r="B5232" s="18">
        <v>3</v>
      </c>
      <c r="C5232" s="18">
        <v>4</v>
      </c>
      <c r="D5232" s="18">
        <v>4</v>
      </c>
      <c r="E5232" s="18">
        <v>5</v>
      </c>
      <c r="F5232" s="18">
        <v>6</v>
      </c>
      <c r="G5232" s="18">
        <v>8</v>
      </c>
      <c r="H5232" s="18">
        <v>9</v>
      </c>
      <c r="I5232" s="18">
        <v>11</v>
      </c>
      <c r="J5232" s="18">
        <v>12</v>
      </c>
      <c r="K5232" s="19"/>
      <c r="L5232" s="31" t="s">
        <v>82</v>
      </c>
      <c r="M5232" s="104" t="e">
        <f>#REF!</f>
        <v>#REF!</v>
      </c>
      <c r="N5232" s="113" t="e">
        <f>IF(M5232=0,"",CHOOSE(M5232,"3","4","4","5","5","6","6","6","6","6","8","8","8","8","8","8","8","8","8","8","9","9","9","9","9","9","9","9","9","9","11","11","11","11","11","11","11","11","11","11","12","12","12","12","12","12","12","12","12","12","12","手入力箇所","手入力箇所","手入力箇所","手入力箇所","手入力箇所","手入力箇所","手入力箇所","手入力箇所","手入力箇所","手入力箇所"))</f>
        <v>#REF!</v>
      </c>
    </row>
    <row r="5233" spans="1:14" ht="13.8" thickBot="1" x14ac:dyDescent="0.25">
      <c r="A5233" s="31" t="s">
        <v>83</v>
      </c>
      <c r="B5233" s="18">
        <v>3</v>
      </c>
      <c r="C5233" s="18">
        <v>4</v>
      </c>
      <c r="D5233" s="18">
        <v>4</v>
      </c>
      <c r="E5233" s="18">
        <v>5</v>
      </c>
      <c r="F5233" s="18">
        <v>6</v>
      </c>
      <c r="G5233" s="18">
        <v>8</v>
      </c>
      <c r="H5233" s="18">
        <v>10</v>
      </c>
      <c r="I5233" s="18">
        <v>12</v>
      </c>
      <c r="J5233" s="18">
        <v>13</v>
      </c>
      <c r="K5233" s="19"/>
      <c r="L5233" s="31" t="s">
        <v>83</v>
      </c>
      <c r="M5233" s="104" t="e">
        <f>#REF!</f>
        <v>#REF!</v>
      </c>
      <c r="N5233" s="113" t="e">
        <f>IF(M5233=0,"",CHOOSE(M5233,"3","4","4","5","5","6","6","6","6","6","8","8","8","8","8","8","8","8","8","8","10","10","10","10","10","10","10","10","10","10","12","12","12","12","12","12","12","12","12","12","13","13","13","13","13","13","13","13","13","13","13","手入力箇所","手入力箇所","手入力箇所","手入力箇所","手入力箇所","手入力箇所","手入力箇所","手入力箇所","手入力箇所","手入力箇所"))</f>
        <v>#REF!</v>
      </c>
    </row>
    <row r="5234" spans="1:14" ht="27" thickBot="1" x14ac:dyDescent="0.25">
      <c r="A5234" s="32" t="s">
        <v>84</v>
      </c>
      <c r="B5234" s="20">
        <v>1</v>
      </c>
      <c r="C5234" s="20">
        <v>2</v>
      </c>
      <c r="D5234" s="20">
        <v>3</v>
      </c>
      <c r="E5234" s="20">
        <v>4</v>
      </c>
      <c r="F5234" s="20">
        <v>8</v>
      </c>
      <c r="G5234" s="20">
        <v>19</v>
      </c>
      <c r="H5234" s="63"/>
      <c r="I5234" s="63"/>
      <c r="J5234" s="63"/>
      <c r="K5234" s="21"/>
      <c r="L5234" s="32" t="s">
        <v>84</v>
      </c>
      <c r="M5234" s="104" t="e">
        <f>#REF!</f>
        <v>#REF!</v>
      </c>
      <c r="N5234" s="113" t="e">
        <f>IF(M5234=0,"",CHOOSE(M5234,"1","2","3","4","4","8","8","8","8","8","19","19","19","19","19","19","19","19","19","19","手入力箇所","手入力箇所","手入力箇所","手入力箇所","手入力箇所","手入力箇所","手入力箇所","手入力箇所","手入力箇所","手入力箇所"))</f>
        <v>#REF!</v>
      </c>
    </row>
    <row r="5235" spans="1:14" ht="13.8" thickBot="1" x14ac:dyDescent="0.25"/>
    <row r="5236" spans="1:14" ht="13.8" thickBot="1" x14ac:dyDescent="0.25">
      <c r="A5236" s="686" t="e">
        <f>A5209</f>
        <v>#REF!</v>
      </c>
      <c r="B5236" s="686"/>
      <c r="C5236" s="686"/>
      <c r="D5236" s="687" t="s">
        <v>193</v>
      </c>
      <c r="E5236" s="687"/>
      <c r="F5236" s="687"/>
      <c r="G5236" s="687"/>
      <c r="H5236" s="687"/>
      <c r="I5236" s="687"/>
      <c r="J5236" s="687"/>
      <c r="K5236" s="687"/>
      <c r="L5236" s="687"/>
      <c r="M5236" s="687"/>
      <c r="N5236" s="687"/>
    </row>
    <row r="5237" spans="1:14" ht="13.8" thickBot="1" x14ac:dyDescent="0.25">
      <c r="A5237" s="105"/>
      <c r="B5237" s="33">
        <v>1</v>
      </c>
      <c r="C5237" s="24">
        <v>2</v>
      </c>
      <c r="D5237" s="24">
        <v>3</v>
      </c>
      <c r="E5237" s="24" t="s">
        <v>58</v>
      </c>
      <c r="F5237" s="24" t="s">
        <v>59</v>
      </c>
      <c r="G5237" s="24" t="s">
        <v>60</v>
      </c>
      <c r="H5237" s="24" t="s">
        <v>61</v>
      </c>
      <c r="I5237" s="24" t="s">
        <v>62</v>
      </c>
      <c r="J5237" s="24" t="s">
        <v>194</v>
      </c>
      <c r="K5237" s="102" t="s">
        <v>85</v>
      </c>
      <c r="L5237" s="105" t="s">
        <v>189</v>
      </c>
      <c r="M5237" s="105" t="s">
        <v>188</v>
      </c>
      <c r="N5237" s="105" t="s">
        <v>51</v>
      </c>
    </row>
    <row r="5238" spans="1:14" ht="13.8" thickBot="1" x14ac:dyDescent="0.25">
      <c r="A5238" s="26" t="s">
        <v>56</v>
      </c>
      <c r="B5238" s="22">
        <v>16</v>
      </c>
      <c r="C5238" s="22">
        <v>25</v>
      </c>
      <c r="D5238" s="22">
        <v>32</v>
      </c>
      <c r="E5238" s="22">
        <v>38</v>
      </c>
      <c r="F5238" s="22">
        <v>56</v>
      </c>
      <c r="G5238" s="22">
        <v>87</v>
      </c>
      <c r="H5238" s="22">
        <v>121</v>
      </c>
      <c r="I5238" s="22"/>
      <c r="J5238" s="23"/>
      <c r="K5238" s="68"/>
      <c r="L5238" s="107" t="s">
        <v>56</v>
      </c>
      <c r="M5238" s="103" t="e">
        <f>#REF!</f>
        <v>#REF!</v>
      </c>
      <c r="N5238" s="103" t="e">
        <f>IF(M5238=0,"",CHOOSE(M5238,"16","25","32","38","38","56","56","56","56","56","87","87","87","87","87","87","87","87","87","87","121","121","121","121","121","121","121","121","121","121","手入力箇所","手入力箇所","手入力箇所","手入力箇所","手入力箇所","手入力箇所","手入力箇所","手入力箇所","手入力箇所","手入力箇所"))</f>
        <v>#REF!</v>
      </c>
    </row>
    <row r="5239" spans="1:14" ht="13.8" thickBot="1" x14ac:dyDescent="0.25">
      <c r="A5239" s="27" t="s">
        <v>57</v>
      </c>
      <c r="B5239" s="18">
        <v>25</v>
      </c>
      <c r="C5239" s="18">
        <v>33</v>
      </c>
      <c r="D5239" s="18">
        <v>40</v>
      </c>
      <c r="E5239" s="18">
        <v>45</v>
      </c>
      <c r="F5239" s="18">
        <v>58</v>
      </c>
      <c r="G5239" s="18">
        <v>79</v>
      </c>
      <c r="H5239" s="18"/>
      <c r="I5239" s="18"/>
      <c r="J5239" s="62"/>
      <c r="K5239" s="69"/>
      <c r="L5239" s="107" t="s">
        <v>57</v>
      </c>
      <c r="M5239" s="103" t="e">
        <f>#REF!</f>
        <v>#REF!</v>
      </c>
      <c r="N5239" s="103" t="e">
        <f>IF(M5239=0,"",CHOOSE(M5239,"25","33","40","45","45","58","58","58","58","58","79","79","79","79","79","79","79","79","79","79","手入力箇所","手入力箇所","手入力箇所","手入力箇所","手入力箇所","手入力箇所","手入力箇所","手入力箇所","手入力箇所","手入力箇所"))</f>
        <v>#REF!</v>
      </c>
    </row>
    <row r="5240" spans="1:14" ht="48.6" thickBot="1" x14ac:dyDescent="0.25">
      <c r="A5240" s="28" t="s">
        <v>64</v>
      </c>
      <c r="B5240" s="18">
        <v>32</v>
      </c>
      <c r="C5240" s="18"/>
      <c r="D5240" s="18"/>
      <c r="E5240" s="18"/>
      <c r="F5240" s="18"/>
      <c r="G5240" s="18"/>
      <c r="H5240" s="18"/>
      <c r="I5240" s="18"/>
      <c r="J5240" s="62"/>
      <c r="K5240" s="69"/>
      <c r="L5240" s="108" t="s">
        <v>64</v>
      </c>
      <c r="M5240" s="103" t="e">
        <f>#REF!</f>
        <v>#REF!</v>
      </c>
      <c r="N5240" s="103" t="e">
        <f>IF(M5240=0,"",CHOOSE(M5240,"32","手入力箇所","手入力箇所","手入力箇所","手入力箇所","手入力箇所","手入力箇所","手入力箇所","手入力箇所","手入力箇所","手入力箇所"))</f>
        <v>#REF!</v>
      </c>
    </row>
    <row r="5241" spans="1:14" ht="48.6" thickBot="1" x14ac:dyDescent="0.25">
      <c r="A5241" s="28" t="s">
        <v>65</v>
      </c>
      <c r="B5241" s="18">
        <v>36</v>
      </c>
      <c r="C5241" s="18"/>
      <c r="D5241" s="18"/>
      <c r="E5241" s="18"/>
      <c r="F5241" s="18"/>
      <c r="G5241" s="18"/>
      <c r="H5241" s="18"/>
      <c r="I5241" s="18"/>
      <c r="J5241" s="62"/>
      <c r="K5241" s="69"/>
      <c r="L5241" s="108" t="s">
        <v>65</v>
      </c>
      <c r="M5241" s="103" t="e">
        <f>#REF!</f>
        <v>#REF!</v>
      </c>
      <c r="N5241" s="103" t="e">
        <f>IF(M5241=0,"",CHOOSE(M5241,"36","手入力箇所","手入力箇所","手入力箇所","手入力箇所","手入力箇所","手入力箇所","手入力箇所","手入力箇所","手入力箇所","手入力箇所"))</f>
        <v>#REF!</v>
      </c>
    </row>
    <row r="5242" spans="1:14" ht="24.6" thickBot="1" x14ac:dyDescent="0.25">
      <c r="A5242" s="28" t="s">
        <v>66</v>
      </c>
      <c r="B5242" s="18">
        <v>24</v>
      </c>
      <c r="C5242" s="18">
        <v>30</v>
      </c>
      <c r="D5242" s="18">
        <v>33</v>
      </c>
      <c r="E5242" s="18">
        <v>35</v>
      </c>
      <c r="F5242" s="18">
        <v>42</v>
      </c>
      <c r="G5242" s="18"/>
      <c r="H5242" s="18"/>
      <c r="I5242" s="18"/>
      <c r="J5242" s="62"/>
      <c r="K5242" s="69"/>
      <c r="L5242" s="108" t="s">
        <v>66</v>
      </c>
      <c r="M5242" s="103" t="e">
        <f>#REF!</f>
        <v>#REF!</v>
      </c>
      <c r="N5242" s="103" t="e">
        <f>IF(M5242=0,"",CHOOSE(M5242,"24","30","33","35","35","42","42","42","42","42","手入力箇所","手入力箇所","手入力箇所","手入力箇所","手入力箇所","手入力箇所","手入力箇所","手入力箇所","手入力箇所","手入力箇所"))</f>
        <v>#REF!</v>
      </c>
    </row>
    <row r="5243" spans="1:14" ht="36.6" thickBot="1" x14ac:dyDescent="0.25">
      <c r="A5243" s="28" t="s">
        <v>67</v>
      </c>
      <c r="B5243" s="18">
        <v>7</v>
      </c>
      <c r="C5243" s="18">
        <v>12</v>
      </c>
      <c r="D5243" s="18">
        <v>16</v>
      </c>
      <c r="E5243" s="18">
        <v>19</v>
      </c>
      <c r="F5243" s="18"/>
      <c r="G5243" s="18"/>
      <c r="H5243" s="18"/>
      <c r="I5243" s="18"/>
      <c r="J5243" s="62"/>
      <c r="K5243" s="69"/>
      <c r="L5243" s="108" t="s">
        <v>67</v>
      </c>
      <c r="M5243" s="103" t="e">
        <f>#REF!</f>
        <v>#REF!</v>
      </c>
      <c r="N5243" s="103" t="e">
        <f>IF(M5243=0,"",CHOOSE(M5243,"7","12","16","19","19","手入力箇所","手入力箇所","手入力箇所","手入力箇所","手入力箇所","手入力箇所","手入力箇所","手入力箇所","手入力箇所","手入力箇所"))</f>
        <v>#REF!</v>
      </c>
    </row>
    <row r="5244" spans="1:14" ht="24.6" thickBot="1" x14ac:dyDescent="0.25">
      <c r="A5244" s="28" t="s">
        <v>68</v>
      </c>
      <c r="B5244" s="18">
        <v>21</v>
      </c>
      <c r="C5244" s="18">
        <v>35</v>
      </c>
      <c r="D5244" s="18">
        <v>48</v>
      </c>
      <c r="E5244" s="18">
        <v>59</v>
      </c>
      <c r="F5244" s="18">
        <v>94</v>
      </c>
      <c r="G5244" s="18">
        <v>159</v>
      </c>
      <c r="H5244" s="18">
        <v>235</v>
      </c>
      <c r="I5244" s="18"/>
      <c r="J5244" s="62"/>
      <c r="K5244" s="69"/>
      <c r="L5244" s="108" t="s">
        <v>68</v>
      </c>
      <c r="M5244" s="103" t="e">
        <f>#REF!</f>
        <v>#REF!</v>
      </c>
      <c r="N5244" s="103" t="e">
        <f>IF(M5244=0,"",CHOOSE(M5244,"21","35","48","59","59","94","94","94","94","94","159","159","159","159","159","159","159","159","159","159","235","235","235","235","235","235","235","235","235","235","手入力箇所","手入力箇所","手入力箇所","手入力箇所","手入力箇所","手入力箇所","手入力箇所","手入力箇所","手入力箇所","手入力箇所"))</f>
        <v>#REF!</v>
      </c>
    </row>
    <row r="5245" spans="1:14" ht="36.6" thickBot="1" x14ac:dyDescent="0.25">
      <c r="A5245" s="28" t="s">
        <v>69</v>
      </c>
      <c r="B5245" s="18">
        <v>22</v>
      </c>
      <c r="C5245" s="18">
        <v>26</v>
      </c>
      <c r="D5245" s="18">
        <v>28</v>
      </c>
      <c r="E5245" s="18">
        <v>29</v>
      </c>
      <c r="F5245" s="18">
        <v>34</v>
      </c>
      <c r="G5245" s="18"/>
      <c r="H5245" s="18"/>
      <c r="I5245" s="18"/>
      <c r="J5245" s="62"/>
      <c r="K5245" s="69"/>
      <c r="L5245" s="108" t="s">
        <v>69</v>
      </c>
      <c r="M5245" s="103" t="e">
        <f>#REF!</f>
        <v>#REF!</v>
      </c>
      <c r="N5245" s="103" t="e">
        <f>IF(M5245=0,"",CHOOSE(M5245,"22","26","28","29","29","34","34","34","34","34","手入力箇所","手入力箇所","手入力箇所","手入力箇所","手入力箇所","手入力箇所","手入力箇所","手入力箇所","手入力箇所","手入力箇所"))</f>
        <v>#REF!</v>
      </c>
    </row>
    <row r="5246" spans="1:14" ht="13.8" thickBot="1" x14ac:dyDescent="0.25">
      <c r="A5246" s="27" t="s">
        <v>63</v>
      </c>
      <c r="B5246" s="18">
        <v>21</v>
      </c>
      <c r="C5246" s="18">
        <v>33</v>
      </c>
      <c r="D5246" s="18">
        <v>46</v>
      </c>
      <c r="E5246" s="18">
        <v>56</v>
      </c>
      <c r="F5246" s="18">
        <v>89</v>
      </c>
      <c r="G5246" s="18">
        <v>151</v>
      </c>
      <c r="H5246" s="18">
        <v>224</v>
      </c>
      <c r="I5246" s="18">
        <v>289</v>
      </c>
      <c r="J5246" s="18">
        <v>350</v>
      </c>
      <c r="K5246" s="69"/>
      <c r="L5246" s="107" t="s">
        <v>63</v>
      </c>
      <c r="M5246" s="103" t="e">
        <f>#REF!</f>
        <v>#REF!</v>
      </c>
      <c r="N5246" s="103" t="e">
        <f>IF(M5246=0,"",CHOOSE(M5246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247" spans="1:14" ht="24.6" thickBot="1" x14ac:dyDescent="0.25">
      <c r="A5247" s="34" t="s">
        <v>70</v>
      </c>
      <c r="B5247" s="35">
        <v>13</v>
      </c>
      <c r="C5247" s="35">
        <v>33</v>
      </c>
      <c r="D5247" s="35">
        <v>59</v>
      </c>
      <c r="E5247" s="35"/>
      <c r="F5247" s="35"/>
      <c r="G5247" s="35"/>
      <c r="H5247" s="35"/>
      <c r="I5247" s="35"/>
      <c r="J5247" s="36"/>
      <c r="K5247" s="67"/>
      <c r="L5247" s="108" t="s">
        <v>70</v>
      </c>
      <c r="M5247" s="103" t="e">
        <f>#REF!</f>
        <v>#REF!</v>
      </c>
      <c r="N5247" s="103" t="e">
        <f>IF(M5247=0,"",CHOOSE(M5247,"13","33","59","手入力箇所","手入力箇所","手入力箇所","手入力箇所","手入力箇所","手入力箇所","手入力箇所","手入力箇所","手入力箇所","手入力箇所"))</f>
        <v>#REF!</v>
      </c>
    </row>
    <row r="5248" spans="1:14" ht="13.8" thickBot="1" x14ac:dyDescent="0.25">
      <c r="A5248" s="37" t="s">
        <v>71</v>
      </c>
      <c r="B5248" s="17">
        <v>23</v>
      </c>
      <c r="C5248" s="17">
        <v>39</v>
      </c>
      <c r="D5248" s="17">
        <v>97</v>
      </c>
      <c r="E5248" s="17"/>
      <c r="F5248" s="17"/>
      <c r="G5248" s="17"/>
      <c r="H5248" s="17"/>
      <c r="I5248" s="17"/>
      <c r="J5248" s="64"/>
      <c r="K5248" s="70"/>
      <c r="L5248" s="109" t="s">
        <v>71</v>
      </c>
      <c r="M5248" s="103" t="e">
        <f>#REF!</f>
        <v>#REF!</v>
      </c>
      <c r="N5248" s="103" t="e">
        <f>IF(M5248=0,"",CHOOSE(M5248,"23","39","97","手入力箇所","手入力箇所","手入力箇所","手入力箇所","手入力箇所","手入力箇所","手入力箇所","手入力箇所","手入力箇所","手入力箇所"))</f>
        <v>#REF!</v>
      </c>
    </row>
    <row r="5249" spans="1:14" ht="13.8" thickBot="1" x14ac:dyDescent="0.25">
      <c r="A5249" s="29" t="s">
        <v>72</v>
      </c>
      <c r="B5249" s="18">
        <v>21</v>
      </c>
      <c r="C5249" s="18">
        <v>37</v>
      </c>
      <c r="D5249" s="18">
        <v>58</v>
      </c>
      <c r="E5249" s="18">
        <v>76</v>
      </c>
      <c r="F5249" s="18">
        <v>137</v>
      </c>
      <c r="G5249" s="18"/>
      <c r="H5249" s="18"/>
      <c r="I5249" s="18"/>
      <c r="J5249" s="62"/>
      <c r="K5249" s="69"/>
      <c r="L5249" s="109" t="s">
        <v>72</v>
      </c>
      <c r="M5249" s="103" t="e">
        <f>#REF!</f>
        <v>#REF!</v>
      </c>
      <c r="N5249" s="103" t="e">
        <f>IF(M5249=0,"",CHOOSE(M5249,"21","37","58","76","76","137","137","137","137","137","手入力箇所","手入力箇所","手入力箇所","手入力箇所","手入力箇所","手入力箇所","手入力箇所","手入力箇所","手入力箇所","手入力箇所"))</f>
        <v>#REF!</v>
      </c>
    </row>
    <row r="5250" spans="1:14" ht="13.8" thickBot="1" x14ac:dyDescent="0.25">
      <c r="A5250" s="29" t="s">
        <v>73</v>
      </c>
      <c r="B5250" s="18">
        <v>48</v>
      </c>
      <c r="C5250" s="18">
        <v>93</v>
      </c>
      <c r="D5250" s="18">
        <v>138</v>
      </c>
      <c r="E5250" s="18">
        <v>183</v>
      </c>
      <c r="F5250" s="18"/>
      <c r="G5250" s="18"/>
      <c r="H5250" s="18"/>
      <c r="I5250" s="18"/>
      <c r="J5250" s="62"/>
      <c r="K5250" s="69"/>
      <c r="L5250" s="109" t="s">
        <v>73</v>
      </c>
      <c r="M5250" s="103" t="e">
        <f>#REF!</f>
        <v>#REF!</v>
      </c>
      <c r="N5250" s="103" t="e">
        <f>IF(M5250=0,"",CHOOSE(M5250,"48","93","138","183","183","手入力箇所","手入力箇所","手入力箇所","手入力箇所","手入力箇所","手入力箇所","手入力箇所","手入力箇所","手入力箇所","手入力箇所"))</f>
        <v>#REF!</v>
      </c>
    </row>
    <row r="5251" spans="1:14" ht="37.200000000000003" thickBot="1" x14ac:dyDescent="0.25">
      <c r="A5251" s="30" t="s">
        <v>74</v>
      </c>
      <c r="B5251" s="18">
        <v>13</v>
      </c>
      <c r="C5251" s="18">
        <v>26</v>
      </c>
      <c r="D5251" s="18">
        <v>40</v>
      </c>
      <c r="E5251" s="18">
        <v>55</v>
      </c>
      <c r="F5251" s="18">
        <v>107</v>
      </c>
      <c r="G5251" s="18">
        <v>224</v>
      </c>
      <c r="H5251" s="18">
        <v>386</v>
      </c>
      <c r="I5251" s="18"/>
      <c r="J5251" s="62"/>
      <c r="K5251" s="69"/>
      <c r="L5251" s="110" t="s">
        <v>74</v>
      </c>
      <c r="M5251" s="103" t="e">
        <f>#REF!</f>
        <v>#REF!</v>
      </c>
      <c r="N5251" s="103" t="e">
        <f>IF(M5251=0,"",CHOOSE(M5251,"13","26","40","55","55","107","107","107","107","107","224","224","224","224","224","224","224","224","224","224","386","386","386","386","386","386","386","386","386","386","手入力箇所","手入力箇所","手入力箇所","手入力箇所","手入力箇所","手入力箇所","手入力箇所","手入力箇所","手入力箇所","手入力箇所"))</f>
        <v>#REF!</v>
      </c>
    </row>
    <row r="5252" spans="1:14" ht="13.8" thickBot="1" x14ac:dyDescent="0.25">
      <c r="A5252" s="29" t="s">
        <v>75</v>
      </c>
      <c r="B5252" s="18">
        <v>36</v>
      </c>
      <c r="C5252" s="18">
        <v>98</v>
      </c>
      <c r="D5252" s="18">
        <v>173</v>
      </c>
      <c r="E5252" s="18">
        <v>274</v>
      </c>
      <c r="F5252" s="18"/>
      <c r="G5252" s="18"/>
      <c r="H5252" s="18"/>
      <c r="I5252" s="18"/>
      <c r="J5252" s="62"/>
      <c r="K5252" s="69"/>
      <c r="L5252" s="109" t="s">
        <v>75</v>
      </c>
      <c r="M5252" s="103" t="e">
        <f>#REF!</f>
        <v>#REF!</v>
      </c>
      <c r="N5252" s="103" t="e">
        <f>IF(M5252=0,"",CHOOSE(M5252,"36","98","173","274","274","手入力箇所","手入力箇所","手入力箇所","手入力箇所","手入力箇所","手入力箇所","手入力箇所","手入力箇所","手入力箇所","手入力箇所"))</f>
        <v>#REF!</v>
      </c>
    </row>
    <row r="5253" spans="1:14" ht="37.200000000000003" thickBot="1" x14ac:dyDescent="0.25">
      <c r="A5253" s="30" t="s">
        <v>76</v>
      </c>
      <c r="B5253" s="18">
        <v>127</v>
      </c>
      <c r="C5253" s="18">
        <v>127</v>
      </c>
      <c r="D5253" s="18">
        <v>127</v>
      </c>
      <c r="E5253" s="18">
        <v>127</v>
      </c>
      <c r="F5253" s="18"/>
      <c r="G5253" s="18"/>
      <c r="H5253" s="18"/>
      <c r="I5253" s="18"/>
      <c r="J5253" s="62"/>
      <c r="K5253" s="69"/>
      <c r="L5253" s="110" t="s">
        <v>76</v>
      </c>
      <c r="M5253" s="103" t="e">
        <f>#REF!</f>
        <v>#REF!</v>
      </c>
      <c r="N5253" s="103" t="e">
        <f>IF(M5253=0,"",CHOOSE(M5253,"127","127","127","127","127","手入力箇所","手入力箇所","手入力箇所","手入力箇所","手入力箇所","手入力箇所","手入力箇所","手入力箇所","手入力箇所","手入力箇所"))</f>
        <v>#REF!</v>
      </c>
    </row>
    <row r="5254" spans="1:14" ht="27" thickBot="1" x14ac:dyDescent="0.25">
      <c r="A5254" s="31" t="s">
        <v>77</v>
      </c>
      <c r="B5254" s="18">
        <v>42</v>
      </c>
      <c r="C5254" s="18">
        <v>90</v>
      </c>
      <c r="D5254" s="18">
        <v>141</v>
      </c>
      <c r="E5254" s="18">
        <v>193</v>
      </c>
      <c r="F5254" s="62"/>
      <c r="G5254" s="62"/>
      <c r="H5254" s="62"/>
      <c r="I5254" s="62"/>
      <c r="J5254" s="62"/>
      <c r="K5254" s="69"/>
      <c r="L5254" s="111" t="s">
        <v>77</v>
      </c>
      <c r="M5254" s="103" t="e">
        <f>#REF!</f>
        <v>#REF!</v>
      </c>
      <c r="N5254" s="103" t="e">
        <f>IF(M5254=0,"",CHOOSE(M5254,"42","90","141","193","1936","手入力箇所","手入力箇所","手入力箇所","手入力箇所","手入力箇所","手入力箇所","手入力箇所","手入力箇所","手入力箇所","手入力箇所"))</f>
        <v>#REF!</v>
      </c>
    </row>
    <row r="5255" spans="1:14" ht="40.200000000000003" thickBot="1" x14ac:dyDescent="0.25">
      <c r="A5255" s="31" t="s">
        <v>78</v>
      </c>
      <c r="B5255" s="18">
        <v>24</v>
      </c>
      <c r="C5255" s="18">
        <v>43</v>
      </c>
      <c r="D5255" s="18">
        <v>61</v>
      </c>
      <c r="E5255" s="18">
        <v>76</v>
      </c>
      <c r="F5255" s="62"/>
      <c r="G5255" s="62"/>
      <c r="H5255" s="62"/>
      <c r="I5255" s="62"/>
      <c r="J5255" s="62"/>
      <c r="K5255" s="69"/>
      <c r="L5255" s="111" t="s">
        <v>78</v>
      </c>
      <c r="M5255" s="103" t="e">
        <f>#REF!</f>
        <v>#REF!</v>
      </c>
      <c r="N5255" s="103" t="e">
        <f>IF(M5255=0,"",CHOOSE(M5255,"24","43","61","76","76","手入力箇所","手入力箇所","手入力箇所","手入力箇所","手入力箇所","手入力箇所","手入力箇所","手入力箇所","手入力箇所","手入力箇所"))</f>
        <v>#REF!</v>
      </c>
    </row>
    <row r="5256" spans="1:14" ht="27" thickBot="1" x14ac:dyDescent="0.25">
      <c r="A5256" s="31" t="s">
        <v>79</v>
      </c>
      <c r="B5256" s="18">
        <v>54</v>
      </c>
      <c r="C5256" s="18">
        <v>77</v>
      </c>
      <c r="D5256" s="18">
        <v>94</v>
      </c>
      <c r="E5256" s="18">
        <v>107</v>
      </c>
      <c r="F5256" s="62"/>
      <c r="G5256" s="62"/>
      <c r="H5256" s="62"/>
      <c r="I5256" s="62"/>
      <c r="J5256" s="62"/>
      <c r="K5256" s="69"/>
      <c r="L5256" s="111" t="s">
        <v>79</v>
      </c>
      <c r="M5256" s="103" t="e">
        <f>#REF!</f>
        <v>#REF!</v>
      </c>
      <c r="N5256" s="103" t="e">
        <f>IF(M5256=0,"",CHOOSE(M5256,"54","77","94","107","107","手入力箇所","手入力箇所","手入力箇所","手入力箇所","手入力箇所","手入力箇所","手入力箇所","手入力箇所","手入力箇所","手入力箇所"))</f>
        <v>#REF!</v>
      </c>
    </row>
    <row r="5257" spans="1:14" ht="40.200000000000003" thickBot="1" x14ac:dyDescent="0.25">
      <c r="A5257" s="31" t="s">
        <v>80</v>
      </c>
      <c r="B5257" s="18">
        <v>49</v>
      </c>
      <c r="C5257" s="18">
        <v>53</v>
      </c>
      <c r="D5257" s="18">
        <v>55</v>
      </c>
      <c r="E5257" s="18">
        <v>56</v>
      </c>
      <c r="F5257" s="62"/>
      <c r="G5257" s="62"/>
      <c r="H5257" s="62"/>
      <c r="I5257" s="62"/>
      <c r="J5257" s="62"/>
      <c r="K5257" s="69"/>
      <c r="L5257" s="111" t="s">
        <v>80</v>
      </c>
      <c r="M5257" s="103" t="e">
        <f>#REF!</f>
        <v>#REF!</v>
      </c>
      <c r="N5257" s="103" t="e">
        <f>IF(M5257=0,"",CHOOSE(M5257,"49","53","55","56","56","手入力箇所","手入力箇所","手入力箇所","手入力箇所","手入力箇所","手入力箇所","手入力箇所","手入力箇所","手入力箇所","手入力箇所"))</f>
        <v>#REF!</v>
      </c>
    </row>
    <row r="5258" spans="1:14" ht="40.200000000000003" thickBot="1" x14ac:dyDescent="0.25">
      <c r="A5258" s="38" t="s">
        <v>81</v>
      </c>
      <c r="B5258" s="35">
        <v>232</v>
      </c>
      <c r="C5258" s="35">
        <v>232</v>
      </c>
      <c r="D5258" s="36"/>
      <c r="E5258" s="36"/>
      <c r="F5258" s="36"/>
      <c r="G5258" s="36"/>
      <c r="H5258" s="36"/>
      <c r="I5258" s="36"/>
      <c r="J5258" s="36"/>
      <c r="K5258" s="67"/>
      <c r="L5258" s="111" t="s">
        <v>81</v>
      </c>
      <c r="M5258" s="103" t="e">
        <f>#REF!</f>
        <v>#REF!</v>
      </c>
      <c r="N5258" s="103" t="e">
        <f>IF(M5258=0,"",CHOOSE(M5258,"232","232","手入力箇所","手入力箇所","手入力箇所","手入力箇所","手入力箇所","手入力箇所","手入力箇所","手入力箇所","手入力箇所","手入力箇所"))</f>
        <v>#REF!</v>
      </c>
    </row>
    <row r="5259" spans="1:14" ht="13.8" thickBot="1" x14ac:dyDescent="0.25">
      <c r="A5259" s="39" t="s">
        <v>82</v>
      </c>
      <c r="B5259" s="17">
        <v>6</v>
      </c>
      <c r="C5259" s="17">
        <v>9</v>
      </c>
      <c r="D5259" s="17">
        <v>11</v>
      </c>
      <c r="E5259" s="17">
        <v>13</v>
      </c>
      <c r="F5259" s="17">
        <v>18</v>
      </c>
      <c r="G5259" s="17">
        <v>26</v>
      </c>
      <c r="H5259" s="17">
        <v>35</v>
      </c>
      <c r="I5259" s="17">
        <v>43</v>
      </c>
      <c r="J5259" s="17">
        <v>49</v>
      </c>
      <c r="K5259" s="70"/>
      <c r="L5259" s="111" t="s">
        <v>82</v>
      </c>
      <c r="M5259" s="103" t="e">
        <f>#REF!</f>
        <v>#REF!</v>
      </c>
      <c r="N5259" s="103" t="e">
        <f>IF(M5259=0,"",CHOOSE(M5259,"6","9","11","13","13","18","18","18","18","18","26","26","26","26","26","26","26","26","26","26","35","35","35","35","35","35","35","35","35","35","43","43","43","43","43","43","43","43","43","43","49","49","49","49","49","49","49","49","49","49","手入力箇所","手入力箇所","手入力箇所","手入力箇所","手入力箇所","手入力箇所","手入力箇所","手入力箇所","手入力箇所","手入力箇所"))</f>
        <v>#REF!</v>
      </c>
    </row>
    <row r="5260" spans="1:14" ht="13.8" thickBot="1" x14ac:dyDescent="0.25">
      <c r="A5260" s="31" t="s">
        <v>83</v>
      </c>
      <c r="B5260" s="18">
        <v>6</v>
      </c>
      <c r="C5260" s="18">
        <v>10</v>
      </c>
      <c r="D5260" s="18">
        <v>14</v>
      </c>
      <c r="E5260" s="18">
        <v>17</v>
      </c>
      <c r="F5260" s="18">
        <v>29</v>
      </c>
      <c r="G5260" s="18">
        <v>50</v>
      </c>
      <c r="H5260" s="18">
        <v>76</v>
      </c>
      <c r="I5260" s="18">
        <v>100</v>
      </c>
      <c r="J5260" s="18">
        <v>123</v>
      </c>
      <c r="K5260" s="69"/>
      <c r="L5260" s="111" t="s">
        <v>83</v>
      </c>
      <c r="M5260" s="103" t="e">
        <f>#REF!</f>
        <v>#REF!</v>
      </c>
      <c r="N5260" s="103" t="e">
        <f>IF(M5260=0,"",CHOOSE(M5260,"6","10","14","17","17","29","29","29","29","29","50","50","50","50","50","50","50","50","50","50","76","76","76","76","76","76","76","76","76","76","100","100","100","100","100","100","100","100","100","100","123","123","123","123","123","123","123","123","123","123","手入力箇所","手入力箇所","手入力箇所","手入力箇所","手入力箇所","手入力箇所","手入力箇所","手入力箇所","手入力箇所"))</f>
        <v>#REF!</v>
      </c>
    </row>
    <row r="5261" spans="1:14" ht="27" thickBot="1" x14ac:dyDescent="0.25">
      <c r="A5261" s="32" t="s">
        <v>84</v>
      </c>
      <c r="B5261" s="20">
        <v>9</v>
      </c>
      <c r="C5261" s="20">
        <v>15</v>
      </c>
      <c r="D5261" s="20">
        <v>20</v>
      </c>
      <c r="E5261" s="20">
        <v>24</v>
      </c>
      <c r="F5261" s="20">
        <v>39</v>
      </c>
      <c r="G5261" s="20">
        <v>65</v>
      </c>
      <c r="H5261" s="63"/>
      <c r="I5261" s="63"/>
      <c r="J5261" s="63"/>
      <c r="K5261" s="106"/>
      <c r="L5261" s="111" t="s">
        <v>84</v>
      </c>
      <c r="M5261" s="103" t="e">
        <f>#REF!</f>
        <v>#REF!</v>
      </c>
      <c r="N5261" s="103" t="e">
        <f>IF(M5261=0,"",CHOOSE(M5261,"9","15","20","24","24","39","39","39","39","39","65","65","65","65","65","65","65","65","65","65","手入力箇所","手入力箇所","手入力箇所","手入力箇所","手入力箇所","手入力箇所","手入力箇所","手入力箇所","手入力箇所","手入力箇所"))</f>
        <v>#REF!</v>
      </c>
    </row>
    <row r="5264" spans="1:14" ht="13.8" thickBot="1" x14ac:dyDescent="0.25"/>
    <row r="5265" spans="1:14" ht="13.8" thickBot="1" x14ac:dyDescent="0.25">
      <c r="A5265" s="688" t="e">
        <f>#REF!</f>
        <v>#REF!</v>
      </c>
      <c r="B5265" s="688"/>
      <c r="C5265" s="688"/>
      <c r="D5265" s="689" t="s">
        <v>192</v>
      </c>
      <c r="E5265" s="689"/>
      <c r="F5265" s="689"/>
      <c r="G5265" s="689"/>
      <c r="H5265" s="689"/>
      <c r="I5265" s="689"/>
      <c r="J5265" s="689"/>
      <c r="K5265" s="689"/>
      <c r="L5265" s="689"/>
      <c r="M5265" s="689"/>
      <c r="N5265" s="689"/>
    </row>
    <row r="5266" spans="1:14" ht="13.8" thickBot="1" x14ac:dyDescent="0.25">
      <c r="A5266" s="65"/>
      <c r="B5266" s="33">
        <v>1</v>
      </c>
      <c r="C5266" s="24">
        <v>2</v>
      </c>
      <c r="D5266" s="24">
        <v>3</v>
      </c>
      <c r="E5266" s="24" t="s">
        <v>58</v>
      </c>
      <c r="F5266" s="24" t="s">
        <v>59</v>
      </c>
      <c r="G5266" s="24" t="s">
        <v>60</v>
      </c>
      <c r="H5266" s="24" t="s">
        <v>61</v>
      </c>
      <c r="I5266" s="24" t="s">
        <v>62</v>
      </c>
      <c r="J5266" s="24" t="s">
        <v>194</v>
      </c>
      <c r="K5266" s="25" t="s">
        <v>85</v>
      </c>
      <c r="L5266" s="105" t="s">
        <v>189</v>
      </c>
      <c r="M5266" s="105" t="s">
        <v>188</v>
      </c>
      <c r="N5266" s="105" t="s">
        <v>51</v>
      </c>
    </row>
    <row r="5267" spans="1:14" ht="13.8" thickBot="1" x14ac:dyDescent="0.25">
      <c r="A5267" s="26" t="s">
        <v>56</v>
      </c>
      <c r="B5267" s="22">
        <v>5</v>
      </c>
      <c r="C5267" s="22">
        <v>7</v>
      </c>
      <c r="D5267" s="22">
        <v>8</v>
      </c>
      <c r="E5267" s="22">
        <v>8</v>
      </c>
      <c r="F5267" s="22">
        <v>10</v>
      </c>
      <c r="G5267" s="22">
        <v>13</v>
      </c>
      <c r="H5267" s="22">
        <v>16</v>
      </c>
      <c r="I5267" s="22"/>
      <c r="J5267" s="23"/>
      <c r="K5267" s="1"/>
      <c r="L5267" s="26" t="s">
        <v>56</v>
      </c>
      <c r="M5267" s="104" t="e">
        <f>#REF!</f>
        <v>#REF!</v>
      </c>
      <c r="N5267" s="112" t="e">
        <f>IF(M5267=0,"",CHOOSE(M5267,"5","7","8","8","8","10","10","10","10","10","13","13","13","13","13","13","13","13","13","13","16","16","16","16","16","16","16","16","16","16","16","手入力箇所","手入力箇所","手入力箇所","手入力箇所","手入力箇所","手入力箇所","手入力箇所","手入力箇所","手入力箇所","手入力箇所"))</f>
        <v>#REF!</v>
      </c>
    </row>
    <row r="5268" spans="1:14" ht="13.8" thickBot="1" x14ac:dyDescent="0.25">
      <c r="A5268" s="27" t="s">
        <v>57</v>
      </c>
      <c r="B5268" s="18">
        <v>5</v>
      </c>
      <c r="C5268" s="18">
        <v>7</v>
      </c>
      <c r="D5268" s="18">
        <v>8</v>
      </c>
      <c r="E5268" s="18">
        <v>9</v>
      </c>
      <c r="F5268" s="18">
        <v>12</v>
      </c>
      <c r="G5268" s="18">
        <v>16</v>
      </c>
      <c r="H5268" s="18"/>
      <c r="I5268" s="18"/>
      <c r="J5268" s="62"/>
      <c r="K5268" s="19"/>
      <c r="L5268" s="27" t="s">
        <v>57</v>
      </c>
      <c r="M5268" s="104" t="e">
        <f>#REF!</f>
        <v>#REF!</v>
      </c>
      <c r="N5268" s="113" t="e">
        <f>IF(M5268=0,"",CHOOSE(M5268,"5","7","8","9","9","12","12","12","12","12","16","16","16","16","16","16","16","16","16","16","手入力箇所","手入力箇所","手入力箇所","手入力箇所","手入力箇所","手入力箇所","手入力箇所","手入力箇所","手入力箇所","手入力箇所"))</f>
        <v>#REF!</v>
      </c>
    </row>
    <row r="5269" spans="1:14" ht="48.6" thickBot="1" x14ac:dyDescent="0.25">
      <c r="A5269" s="28" t="s">
        <v>64</v>
      </c>
      <c r="B5269" s="18">
        <v>6</v>
      </c>
      <c r="C5269" s="18"/>
      <c r="D5269" s="18"/>
      <c r="E5269" s="18"/>
      <c r="F5269" s="18"/>
      <c r="G5269" s="18"/>
      <c r="H5269" s="18"/>
      <c r="I5269" s="18"/>
      <c r="J5269" s="62"/>
      <c r="K5269" s="19"/>
      <c r="L5269" s="28" t="s">
        <v>64</v>
      </c>
      <c r="M5269" s="104" t="e">
        <f>#REF!</f>
        <v>#REF!</v>
      </c>
      <c r="N5269" s="113" t="e">
        <f>IF(M5269=0,"",CHOOSE(M5269,"6","手入力箇所","手入力箇所","手入力箇所","手入力箇所","手入力箇所","手入力箇所","手入力箇所","手入力箇所","手入力箇所","手入力箇所","",""))</f>
        <v>#REF!</v>
      </c>
    </row>
    <row r="5270" spans="1:14" ht="48.6" thickBot="1" x14ac:dyDescent="0.25">
      <c r="A5270" s="28" t="s">
        <v>65</v>
      </c>
      <c r="B5270" s="18">
        <v>6</v>
      </c>
      <c r="C5270" s="18"/>
      <c r="D5270" s="18"/>
      <c r="E5270" s="18"/>
      <c r="F5270" s="18"/>
      <c r="G5270" s="18"/>
      <c r="H5270" s="18"/>
      <c r="I5270" s="18"/>
      <c r="J5270" s="62"/>
      <c r="K5270" s="19"/>
      <c r="L5270" s="28" t="s">
        <v>65</v>
      </c>
      <c r="M5270" s="104" t="e">
        <f>#REF!</f>
        <v>#REF!</v>
      </c>
      <c r="N5270" s="113" t="e">
        <f>IF(M5270=0,"",CHOOSE(M5270,"6","手入力箇所","手入力箇所","手入力箇所","手入力箇所","手入力箇所","手入力箇所","手入力箇所","手入力箇所","手入力箇所","手入力箇所","",""))</f>
        <v>#REF!</v>
      </c>
    </row>
    <row r="5271" spans="1:14" ht="24.6" thickBot="1" x14ac:dyDescent="0.25">
      <c r="A5271" s="28" t="s">
        <v>66</v>
      </c>
      <c r="B5271" s="18">
        <v>5</v>
      </c>
      <c r="C5271" s="18">
        <v>7</v>
      </c>
      <c r="D5271" s="18">
        <v>8</v>
      </c>
      <c r="E5271" s="18">
        <v>9</v>
      </c>
      <c r="F5271" s="18">
        <v>12</v>
      </c>
      <c r="G5271" s="18"/>
      <c r="H5271" s="18"/>
      <c r="I5271" s="18"/>
      <c r="J5271" s="62"/>
      <c r="K5271" s="19"/>
      <c r="L5271" s="28" t="s">
        <v>66</v>
      </c>
      <c r="M5271" s="104" t="e">
        <f>#REF!</f>
        <v>#REF!</v>
      </c>
      <c r="N5271" s="113" t="e">
        <f>IF(M5271=0,"",CHOOSE(M5271,"5","7","8","9","9","12","12","12","12","12","手入力箇所","手入力箇所","手入力箇所","手入力箇所","手入力箇所","手入力箇所","手入力箇所","手入力箇所","手入力箇所","手入力箇所"))</f>
        <v>#REF!</v>
      </c>
    </row>
    <row r="5272" spans="1:14" ht="36.6" thickBot="1" x14ac:dyDescent="0.25">
      <c r="A5272" s="28" t="s">
        <v>67</v>
      </c>
      <c r="B5272" s="18">
        <v>4</v>
      </c>
      <c r="C5272" s="18">
        <v>5</v>
      </c>
      <c r="D5272" s="18">
        <v>5</v>
      </c>
      <c r="E5272" s="18">
        <v>6</v>
      </c>
      <c r="F5272" s="18"/>
      <c r="G5272" s="18"/>
      <c r="H5272" s="18"/>
      <c r="I5272" s="18"/>
      <c r="J5272" s="62"/>
      <c r="K5272" s="19"/>
      <c r="L5272" s="28" t="s">
        <v>67</v>
      </c>
      <c r="M5272" s="104" t="e">
        <f>#REF!</f>
        <v>#REF!</v>
      </c>
      <c r="N5272" s="113" t="e">
        <f>IF(M5272=0,"",CHOOSE(M5272,"4","5","5","6","6","手入力箇所","手入力箇所","手入力箇所","手入力箇所","手入力箇所","手入力箇所","手入力箇所","手入力箇所","手入力箇所","手入力箇所"))</f>
        <v>#REF!</v>
      </c>
    </row>
    <row r="5273" spans="1:14" ht="24.6" thickBot="1" x14ac:dyDescent="0.25">
      <c r="A5273" s="28" t="s">
        <v>68</v>
      </c>
      <c r="B5273" s="18">
        <v>12</v>
      </c>
      <c r="C5273" s="18">
        <v>12</v>
      </c>
      <c r="D5273" s="18">
        <v>12</v>
      </c>
      <c r="E5273" s="18">
        <v>12</v>
      </c>
      <c r="F5273" s="18">
        <v>12</v>
      </c>
      <c r="G5273" s="18">
        <v>12</v>
      </c>
      <c r="H5273" s="18">
        <v>12</v>
      </c>
      <c r="I5273" s="18"/>
      <c r="J5273" s="62"/>
      <c r="K5273" s="19"/>
      <c r="L5273" s="28" t="s">
        <v>68</v>
      </c>
      <c r="M5273" s="104" t="e">
        <f>#REF!</f>
        <v>#REF!</v>
      </c>
      <c r="N5273" s="113" t="e">
        <f>IF(M5273=0,"",CHOOSE(M5273,"12","12","12","12","12","12","12","12","12","12","12","12","12","12","12","12","12","12","12","12","12","12","12","12","12","12","12","12","12","12","手入力箇所","手入力箇所","手入力箇所","手入力箇所","手入力箇所","手入力箇所","手入力箇所","手入力箇所","手入力箇所","手入力箇所"))</f>
        <v>#REF!</v>
      </c>
    </row>
    <row r="5274" spans="1:14" ht="36.6" thickBot="1" x14ac:dyDescent="0.25">
      <c r="A5274" s="28" t="s">
        <v>69</v>
      </c>
      <c r="B5274" s="18">
        <v>7</v>
      </c>
      <c r="C5274" s="18">
        <v>7</v>
      </c>
      <c r="D5274" s="18">
        <v>7</v>
      </c>
      <c r="E5274" s="18">
        <v>7</v>
      </c>
      <c r="F5274" s="18">
        <v>7</v>
      </c>
      <c r="G5274" s="18"/>
      <c r="H5274" s="18"/>
      <c r="I5274" s="18"/>
      <c r="J5274" s="62"/>
      <c r="K5274" s="19"/>
      <c r="L5274" s="28" t="s">
        <v>69</v>
      </c>
      <c r="M5274" s="104" t="e">
        <f>#REF!</f>
        <v>#REF!</v>
      </c>
      <c r="N5274" s="113" t="e">
        <f>IF(M5274=0,"",CHOOSE(M5274,"7","7","7","7","7","7","7","7","7","7","手入力箇所","手入力箇所","手入力箇所","手入力箇所","手入力箇所","手入力箇所","手入力箇所","手入力箇所","手入力箇所","手入力箇所"))</f>
        <v>#REF!</v>
      </c>
    </row>
    <row r="5275" spans="1:14" ht="13.8" thickBot="1" x14ac:dyDescent="0.25">
      <c r="A5275" s="27" t="s">
        <v>63</v>
      </c>
      <c r="B5275" s="18">
        <v>4</v>
      </c>
      <c r="C5275" s="18">
        <v>5</v>
      </c>
      <c r="D5275" s="18">
        <v>7</v>
      </c>
      <c r="E5275" s="18">
        <v>8</v>
      </c>
      <c r="F5275" s="18">
        <v>11</v>
      </c>
      <c r="G5275" s="18">
        <v>16</v>
      </c>
      <c r="H5275" s="18">
        <v>22</v>
      </c>
      <c r="I5275" s="18">
        <v>26</v>
      </c>
      <c r="J5275" s="18">
        <v>31</v>
      </c>
      <c r="K5275" s="19"/>
      <c r="L5275" s="27" t="s">
        <v>63</v>
      </c>
      <c r="M5275" s="104" t="e">
        <f>#REF!</f>
        <v>#REF!</v>
      </c>
      <c r="N5275" s="113" t="e">
        <f>IF(M5275=0,"",CHOOSE(M5275,"4","5","7","8","8","11","11","11","11","11","16","16","16","16","16","16","16","16","16","16","22","22","22","22","22","22","22","22","22","22","26","26","26","26","26","26","26","26","26","26","31","31","31","31","31","31","31","31","31","31","31","手入力箇所","手入力箇所","手入力箇所","手入力箇所","手入力箇所","手入力箇所","手入力箇所","手入力箇所","手入力箇所","手入力箇所"))</f>
        <v>#REF!</v>
      </c>
    </row>
    <row r="5276" spans="1:14" ht="24.6" thickBot="1" x14ac:dyDescent="0.25">
      <c r="A5276" s="28" t="s">
        <v>70</v>
      </c>
      <c r="B5276" s="18">
        <v>5</v>
      </c>
      <c r="C5276" s="18">
        <v>6</v>
      </c>
      <c r="D5276" s="18">
        <v>7</v>
      </c>
      <c r="E5276" s="18"/>
      <c r="F5276" s="18"/>
      <c r="G5276" s="18"/>
      <c r="H5276" s="18"/>
      <c r="I5276" s="18"/>
      <c r="J5276" s="62"/>
      <c r="K5276" s="19"/>
      <c r="L5276" s="28" t="s">
        <v>70</v>
      </c>
      <c r="M5276" s="104" t="e">
        <f>#REF!</f>
        <v>#REF!</v>
      </c>
      <c r="N5276" s="113" t="e">
        <f>IF(M5276=0,"",CHOOSE(M5276,"5","6","7","手入力箇所","手入力箇所","手入力箇所","手入力箇所","手入力箇所","手入力箇所","手入力箇所","手入力箇所","手入力箇所","手入力箇所"))</f>
        <v>#REF!</v>
      </c>
    </row>
    <row r="5277" spans="1:14" ht="13.8" thickBot="1" x14ac:dyDescent="0.25">
      <c r="A5277" s="29" t="s">
        <v>71</v>
      </c>
      <c r="B5277" s="18">
        <v>3</v>
      </c>
      <c r="C5277" s="18">
        <v>6</v>
      </c>
      <c r="D5277" s="18">
        <v>19</v>
      </c>
      <c r="E5277" s="18"/>
      <c r="F5277" s="18"/>
      <c r="G5277" s="18"/>
      <c r="H5277" s="18"/>
      <c r="I5277" s="18"/>
      <c r="J5277" s="62"/>
      <c r="K5277" s="19"/>
      <c r="L5277" s="29" t="s">
        <v>71</v>
      </c>
      <c r="M5277" s="104" t="e">
        <f>#REF!</f>
        <v>#REF!</v>
      </c>
      <c r="N5277" s="113" t="e">
        <f>IF(M5277=0,"",CHOOSE(M5277,"3","6","19","手入力箇所","手入力箇所","手入力箇所","手入力箇所","手入力箇所","手入力箇所","手入力箇所","手入力箇所","手入力箇所","手入力箇所"))</f>
        <v>#REF!</v>
      </c>
    </row>
    <row r="5278" spans="1:14" ht="13.8" thickBot="1" x14ac:dyDescent="0.25">
      <c r="A5278" s="29" t="s">
        <v>72</v>
      </c>
      <c r="B5278" s="18">
        <v>1</v>
      </c>
      <c r="C5278" s="18">
        <v>3</v>
      </c>
      <c r="D5278" s="18">
        <v>5</v>
      </c>
      <c r="E5278" s="18">
        <v>9</v>
      </c>
      <c r="F5278" s="18">
        <v>26</v>
      </c>
      <c r="G5278" s="18"/>
      <c r="H5278" s="18"/>
      <c r="I5278" s="18"/>
      <c r="J5278" s="62"/>
      <c r="K5278" s="19"/>
      <c r="L5278" s="29" t="s">
        <v>72</v>
      </c>
      <c r="M5278" s="104" t="e">
        <f>#REF!</f>
        <v>#REF!</v>
      </c>
      <c r="N5278" s="113" t="e">
        <f>IF(M5278=0,"",CHOOSE(M5278,"1","3","5","9","9","26","26","26","26","26","手入力箇所","手入力箇所","手入力箇所","手入力箇所","手入力箇所","手入力箇所","手入力箇所","手入力箇所","手入力箇所","手入力箇所"))</f>
        <v>#REF!</v>
      </c>
    </row>
    <row r="5279" spans="1:14" ht="13.8" thickBot="1" x14ac:dyDescent="0.25">
      <c r="A5279" s="29" t="s">
        <v>73</v>
      </c>
      <c r="B5279" s="18">
        <v>4</v>
      </c>
      <c r="C5279" s="18">
        <v>11</v>
      </c>
      <c r="D5279" s="18">
        <v>20</v>
      </c>
      <c r="E5279" s="18">
        <v>33</v>
      </c>
      <c r="F5279" s="18"/>
      <c r="G5279" s="18"/>
      <c r="H5279" s="18"/>
      <c r="I5279" s="18"/>
      <c r="J5279" s="62"/>
      <c r="K5279" s="19"/>
      <c r="L5279" s="29" t="s">
        <v>73</v>
      </c>
      <c r="M5279" s="104" t="e">
        <f>#REF!</f>
        <v>#REF!</v>
      </c>
      <c r="N5279" s="113" t="e">
        <f>IF(M5279=0,"",CHOOSE(M5279,"4","11","20","33","33","手入力箇所","手入力箇所","手入力箇所","手入力箇所","手入力箇所","手入力箇所","手入力箇所","手入力箇所","手入力箇所","手入力箇所"))</f>
        <v>#REF!</v>
      </c>
    </row>
    <row r="5280" spans="1:14" ht="37.200000000000003" thickBot="1" x14ac:dyDescent="0.25">
      <c r="A5280" s="30" t="s">
        <v>74</v>
      </c>
      <c r="B5280" s="18">
        <v>4</v>
      </c>
      <c r="C5280" s="18">
        <v>6</v>
      </c>
      <c r="D5280" s="18">
        <v>8</v>
      </c>
      <c r="E5280" s="18">
        <v>10</v>
      </c>
      <c r="F5280" s="18">
        <v>15</v>
      </c>
      <c r="G5280" s="18">
        <v>23</v>
      </c>
      <c r="H5280" s="18">
        <v>33</v>
      </c>
      <c r="I5280" s="18"/>
      <c r="J5280" s="62"/>
      <c r="K5280" s="19"/>
      <c r="L5280" s="30" t="s">
        <v>74</v>
      </c>
      <c r="M5280" s="104" t="e">
        <f>#REF!</f>
        <v>#REF!</v>
      </c>
      <c r="N5280" s="113" t="e">
        <f>IF(M5280=0,"",CHOOSE(M5280,"4","6","8","10","10","15","15","15","15","15","23","23","23","23","23","23","23","23","23","23","33","33","33","33","33","33","33","33","33","33","手入力箇所","手入力箇所","手入力箇所","手入力箇所","手入力箇所","手入力箇所","手入力箇所","手入力箇所","手入力箇所","手入力箇所"))</f>
        <v>#REF!</v>
      </c>
    </row>
    <row r="5281" spans="1:14" ht="13.8" thickBot="1" x14ac:dyDescent="0.25">
      <c r="A5281" s="29" t="s">
        <v>75</v>
      </c>
      <c r="B5281" s="18">
        <v>6</v>
      </c>
      <c r="C5281" s="18">
        <v>14</v>
      </c>
      <c r="D5281" s="18">
        <v>25</v>
      </c>
      <c r="E5281" s="18">
        <v>39</v>
      </c>
      <c r="F5281" s="18"/>
      <c r="G5281" s="18"/>
      <c r="H5281" s="18"/>
      <c r="I5281" s="18"/>
      <c r="J5281" s="62"/>
      <c r="K5281" s="19"/>
      <c r="L5281" s="29" t="s">
        <v>75</v>
      </c>
      <c r="M5281" s="104" t="e">
        <f>#REF!</f>
        <v>#REF!</v>
      </c>
      <c r="N5281" s="113" t="e">
        <f>IF(M5281=0,"",CHOOSE(M5281,"6","14","25","39","39","手入力箇所","手入力箇所","手入力箇所","手入力箇所","手入力箇所","手入力箇所","手入力箇所","手入力箇所","手入力箇所","手入力箇所"))</f>
        <v>#REF!</v>
      </c>
    </row>
    <row r="5282" spans="1:14" ht="37.200000000000003" thickBot="1" x14ac:dyDescent="0.25">
      <c r="A5282" s="30" t="s">
        <v>76</v>
      </c>
      <c r="B5282" s="18">
        <v>2</v>
      </c>
      <c r="C5282" s="18">
        <v>3</v>
      </c>
      <c r="D5282" s="18">
        <v>6</v>
      </c>
      <c r="E5282" s="18">
        <v>9</v>
      </c>
      <c r="F5282" s="18"/>
      <c r="G5282" s="18"/>
      <c r="H5282" s="18"/>
      <c r="I5282" s="18"/>
      <c r="J5282" s="62"/>
      <c r="K5282" s="19"/>
      <c r="L5282" s="30" t="s">
        <v>76</v>
      </c>
      <c r="M5282" s="104" t="e">
        <f>#REF!</f>
        <v>#REF!</v>
      </c>
      <c r="N5282" s="113" t="e">
        <f>IF(M5282=0,"",CHOOSE(M5282,"2","3","6","9","9","手入力箇所","手入力箇所","手入力箇所","手入力箇所","手入力箇所","手入力箇所","手入力箇所","手入力箇所","手入力箇所","手入力箇所"))</f>
        <v>#REF!</v>
      </c>
    </row>
    <row r="5283" spans="1:14" ht="27" thickBot="1" x14ac:dyDescent="0.25">
      <c r="A5283" s="31" t="s">
        <v>77</v>
      </c>
      <c r="B5283" s="18">
        <v>12</v>
      </c>
      <c r="C5283" s="18">
        <v>18</v>
      </c>
      <c r="D5283" s="18">
        <v>22</v>
      </c>
      <c r="E5283" s="18">
        <v>26</v>
      </c>
      <c r="F5283" s="62"/>
      <c r="G5283" s="62"/>
      <c r="H5283" s="62"/>
      <c r="I5283" s="62"/>
      <c r="J5283" s="62"/>
      <c r="K5283" s="19"/>
      <c r="L5283" s="31" t="s">
        <v>77</v>
      </c>
      <c r="M5283" s="104" t="e">
        <f>#REF!</f>
        <v>#REF!</v>
      </c>
      <c r="N5283" s="113" t="e">
        <f>IF(M5283=0,"",CHOOSE(M5283,"12","18","22","26","26","手入力箇所","手入力箇所","手入力箇所","手入力箇所","手入力箇所","手入力箇所","手入力箇所","手入力箇所","手入力箇所","手入力箇所"))</f>
        <v>#REF!</v>
      </c>
    </row>
    <row r="5284" spans="1:14" ht="40.200000000000003" thickBot="1" x14ac:dyDescent="0.25">
      <c r="A5284" s="31" t="s">
        <v>78</v>
      </c>
      <c r="B5284" s="18">
        <v>5</v>
      </c>
      <c r="C5284" s="18">
        <v>8</v>
      </c>
      <c r="D5284" s="18">
        <v>11</v>
      </c>
      <c r="E5284" s="18">
        <v>14</v>
      </c>
      <c r="F5284" s="62"/>
      <c r="G5284" s="62"/>
      <c r="H5284" s="62"/>
      <c r="I5284" s="62"/>
      <c r="J5284" s="62"/>
      <c r="K5284" s="19"/>
      <c r="L5284" s="31" t="s">
        <v>78</v>
      </c>
      <c r="M5284" s="104" t="e">
        <f>#REF!</f>
        <v>#REF!</v>
      </c>
      <c r="N5284" s="113" t="e">
        <f>IF(M5284=0,"",CHOOSE(M5284,"5","8","11","14","14","手入力箇所","手入力箇所","手入力箇所","手入力箇所","手入力箇所","手入力箇所","手入力箇所","手入力箇所","手入力箇所","手入力箇所"))</f>
        <v>#REF!</v>
      </c>
    </row>
    <row r="5285" spans="1:14" ht="27" thickBot="1" x14ac:dyDescent="0.25">
      <c r="A5285" s="31" t="s">
        <v>79</v>
      </c>
      <c r="B5285" s="18">
        <v>6</v>
      </c>
      <c r="C5285" s="18">
        <v>11</v>
      </c>
      <c r="D5285" s="18">
        <v>16</v>
      </c>
      <c r="E5285" s="18">
        <v>21</v>
      </c>
      <c r="F5285" s="62"/>
      <c r="G5285" s="62"/>
      <c r="H5285" s="62"/>
      <c r="I5285" s="62"/>
      <c r="J5285" s="62"/>
      <c r="K5285" s="19"/>
      <c r="L5285" s="31" t="s">
        <v>79</v>
      </c>
      <c r="M5285" s="104" t="e">
        <f>#REF!</f>
        <v>#REF!</v>
      </c>
      <c r="N5285" s="113" t="e">
        <f>IF(M5285=0,"",CHOOSE(M5285,"6","11","16","21","21","手入力箇所","手入力箇所","手入力箇所","手入力箇所","手入力箇所","手入力箇所","手入力箇所","手入力箇所","手入力箇所"))</f>
        <v>#REF!</v>
      </c>
    </row>
    <row r="5286" spans="1:14" ht="40.200000000000003" thickBot="1" x14ac:dyDescent="0.25">
      <c r="A5286" s="31" t="s">
        <v>80</v>
      </c>
      <c r="B5286" s="18">
        <v>5</v>
      </c>
      <c r="C5286" s="18">
        <v>7</v>
      </c>
      <c r="D5286" s="18">
        <v>9</v>
      </c>
      <c r="E5286" s="18">
        <v>10</v>
      </c>
      <c r="F5286" s="62"/>
      <c r="G5286" s="62"/>
      <c r="H5286" s="62"/>
      <c r="I5286" s="62"/>
      <c r="J5286" s="62"/>
      <c r="K5286" s="19"/>
      <c r="L5286" s="31" t="s">
        <v>80</v>
      </c>
      <c r="M5286" s="104" t="e">
        <f>#REF!</f>
        <v>#REF!</v>
      </c>
      <c r="N5286" s="113" t="e">
        <f>IF(M5286=0,"",CHOOSE(M5286,"5","7","9","10","10","手入力箇所","手入力箇所","手入力箇所","手入力箇所","手入力箇所","手入力箇所","手入力箇所","手入力箇所","手入力箇所"))</f>
        <v>#REF!</v>
      </c>
    </row>
    <row r="5287" spans="1:14" ht="40.200000000000003" thickBot="1" x14ac:dyDescent="0.25">
      <c r="A5287" s="31" t="s">
        <v>81</v>
      </c>
      <c r="B5287" s="18">
        <v>9</v>
      </c>
      <c r="C5287" s="18">
        <v>14</v>
      </c>
      <c r="D5287" s="62"/>
      <c r="E5287" s="62"/>
      <c r="F5287" s="62"/>
      <c r="G5287" s="62"/>
      <c r="H5287" s="62"/>
      <c r="I5287" s="62"/>
      <c r="J5287" s="62"/>
      <c r="K5287" s="19"/>
      <c r="L5287" s="31" t="s">
        <v>81</v>
      </c>
      <c r="M5287" s="104" t="e">
        <f>#REF!</f>
        <v>#REF!</v>
      </c>
      <c r="N5287" s="113" t="e">
        <f>IF(M5287=0,"",CHOOSE(M5287,"9","14","手入力箇所","手入力箇所","手入力箇所","手入力箇所","手入力箇所","手入力箇所","手入力箇所","手入力箇所","手入力箇所","手入力箇所"))</f>
        <v>#REF!</v>
      </c>
    </row>
    <row r="5288" spans="1:14" ht="13.8" thickBot="1" x14ac:dyDescent="0.25">
      <c r="A5288" s="31" t="s">
        <v>82</v>
      </c>
      <c r="B5288" s="18">
        <v>3</v>
      </c>
      <c r="C5288" s="18">
        <v>4</v>
      </c>
      <c r="D5288" s="18">
        <v>4</v>
      </c>
      <c r="E5288" s="18">
        <v>5</v>
      </c>
      <c r="F5288" s="18">
        <v>6</v>
      </c>
      <c r="G5288" s="18">
        <v>8</v>
      </c>
      <c r="H5288" s="18">
        <v>9</v>
      </c>
      <c r="I5288" s="18">
        <v>11</v>
      </c>
      <c r="J5288" s="18">
        <v>12</v>
      </c>
      <c r="K5288" s="19"/>
      <c r="L5288" s="31" t="s">
        <v>82</v>
      </c>
      <c r="M5288" s="104" t="e">
        <f>#REF!</f>
        <v>#REF!</v>
      </c>
      <c r="N5288" s="113" t="e">
        <f>IF(M5288=0,"",CHOOSE(M5288,"3","4","4","5","5","6","6","6","6","6","8","8","8","8","8","8","8","8","8","8","9","9","9","9","9","9","9","9","9","9","11","11","11","11","11","11","11","11","11","11","12","12","12","12","12","12","12","12","12","12","12","手入力箇所","手入力箇所","手入力箇所","手入力箇所","手入力箇所","手入力箇所","手入力箇所","手入力箇所","手入力箇所","手入力箇所"))</f>
        <v>#REF!</v>
      </c>
    </row>
    <row r="5289" spans="1:14" ht="13.8" thickBot="1" x14ac:dyDescent="0.25">
      <c r="A5289" s="31" t="s">
        <v>83</v>
      </c>
      <c r="B5289" s="18">
        <v>3</v>
      </c>
      <c r="C5289" s="18">
        <v>4</v>
      </c>
      <c r="D5289" s="18">
        <v>4</v>
      </c>
      <c r="E5289" s="18">
        <v>5</v>
      </c>
      <c r="F5289" s="18">
        <v>6</v>
      </c>
      <c r="G5289" s="18">
        <v>8</v>
      </c>
      <c r="H5289" s="18">
        <v>10</v>
      </c>
      <c r="I5289" s="18">
        <v>12</v>
      </c>
      <c r="J5289" s="18">
        <v>13</v>
      </c>
      <c r="K5289" s="19"/>
      <c r="L5289" s="31" t="s">
        <v>83</v>
      </c>
      <c r="M5289" s="104" t="e">
        <f>#REF!</f>
        <v>#REF!</v>
      </c>
      <c r="N5289" s="113" t="e">
        <f>IF(M5289=0,"",CHOOSE(M5289,"3","4","4","5","5","6","6","6","6","6","8","8","8","8","8","8","8","8","8","8","10","10","10","10","10","10","10","10","10","10","12","12","12","12","12","12","12","12","12","12","13","13","13","13","13","13","13","13","13","13","13","手入力箇所","手入力箇所","手入力箇所","手入力箇所","手入力箇所","手入力箇所","手入力箇所","手入力箇所","手入力箇所","手入力箇所"))</f>
        <v>#REF!</v>
      </c>
    </row>
    <row r="5290" spans="1:14" ht="27" thickBot="1" x14ac:dyDescent="0.25">
      <c r="A5290" s="32" t="s">
        <v>84</v>
      </c>
      <c r="B5290" s="20">
        <v>1</v>
      </c>
      <c r="C5290" s="20">
        <v>2</v>
      </c>
      <c r="D5290" s="20">
        <v>3</v>
      </c>
      <c r="E5290" s="20">
        <v>4</v>
      </c>
      <c r="F5290" s="20">
        <v>8</v>
      </c>
      <c r="G5290" s="20">
        <v>19</v>
      </c>
      <c r="H5290" s="63"/>
      <c r="I5290" s="63"/>
      <c r="J5290" s="63"/>
      <c r="K5290" s="21"/>
      <c r="L5290" s="32" t="s">
        <v>84</v>
      </c>
      <c r="M5290" s="104" t="e">
        <f>#REF!</f>
        <v>#REF!</v>
      </c>
      <c r="N5290" s="113" t="e">
        <f>IF(M5290=0,"",CHOOSE(M5290,"1","2","3","4","4","8","8","8","8","8","19","19","19","19","19","19","19","19","19","19","手入力箇所","手入力箇所","手入力箇所","手入力箇所","手入力箇所","手入力箇所","手入力箇所","手入力箇所","手入力箇所","手入力箇所"))</f>
        <v>#REF!</v>
      </c>
    </row>
    <row r="5291" spans="1:14" ht="13.8" thickBot="1" x14ac:dyDescent="0.25"/>
    <row r="5292" spans="1:14" ht="13.8" thickBot="1" x14ac:dyDescent="0.25">
      <c r="A5292" s="686" t="e">
        <f>A5265</f>
        <v>#REF!</v>
      </c>
      <c r="B5292" s="686"/>
      <c r="C5292" s="686"/>
      <c r="D5292" s="687" t="s">
        <v>193</v>
      </c>
      <c r="E5292" s="687"/>
      <c r="F5292" s="687"/>
      <c r="G5292" s="687"/>
      <c r="H5292" s="687"/>
      <c r="I5292" s="687"/>
      <c r="J5292" s="687"/>
      <c r="K5292" s="687"/>
      <c r="L5292" s="687"/>
      <c r="M5292" s="687"/>
      <c r="N5292" s="687"/>
    </row>
    <row r="5293" spans="1:14" ht="13.8" thickBot="1" x14ac:dyDescent="0.25">
      <c r="A5293" s="105"/>
      <c r="B5293" s="33">
        <v>1</v>
      </c>
      <c r="C5293" s="24">
        <v>2</v>
      </c>
      <c r="D5293" s="24">
        <v>3</v>
      </c>
      <c r="E5293" s="24" t="s">
        <v>58</v>
      </c>
      <c r="F5293" s="24" t="s">
        <v>59</v>
      </c>
      <c r="G5293" s="24" t="s">
        <v>60</v>
      </c>
      <c r="H5293" s="24" t="s">
        <v>61</v>
      </c>
      <c r="I5293" s="24" t="s">
        <v>62</v>
      </c>
      <c r="J5293" s="24" t="s">
        <v>194</v>
      </c>
      <c r="K5293" s="102" t="s">
        <v>85</v>
      </c>
      <c r="L5293" s="105" t="s">
        <v>189</v>
      </c>
      <c r="M5293" s="105" t="s">
        <v>188</v>
      </c>
      <c r="N5293" s="105" t="s">
        <v>51</v>
      </c>
    </row>
    <row r="5294" spans="1:14" ht="13.8" thickBot="1" x14ac:dyDescent="0.25">
      <c r="A5294" s="26" t="s">
        <v>56</v>
      </c>
      <c r="B5294" s="22">
        <v>16</v>
      </c>
      <c r="C5294" s="22">
        <v>25</v>
      </c>
      <c r="D5294" s="22">
        <v>32</v>
      </c>
      <c r="E5294" s="22">
        <v>38</v>
      </c>
      <c r="F5294" s="22">
        <v>56</v>
      </c>
      <c r="G5294" s="22">
        <v>87</v>
      </c>
      <c r="H5294" s="22">
        <v>121</v>
      </c>
      <c r="I5294" s="22"/>
      <c r="J5294" s="23"/>
      <c r="K5294" s="68"/>
      <c r="L5294" s="107" t="s">
        <v>56</v>
      </c>
      <c r="M5294" s="103" t="e">
        <f>#REF!</f>
        <v>#REF!</v>
      </c>
      <c r="N5294" s="103" t="e">
        <f>IF(M5294=0,"",CHOOSE(M5294,"16","25","32","38","38","56","56","56","56","56","87","87","87","87","87","87","87","87","87","87","121","121","121","121","121","121","121","121","121","121","手入力箇所","手入力箇所","手入力箇所","手入力箇所","手入力箇所","手入力箇所","手入力箇所","手入力箇所","手入力箇所","手入力箇所"))</f>
        <v>#REF!</v>
      </c>
    </row>
    <row r="5295" spans="1:14" ht="13.8" thickBot="1" x14ac:dyDescent="0.25">
      <c r="A5295" s="27" t="s">
        <v>57</v>
      </c>
      <c r="B5295" s="18">
        <v>25</v>
      </c>
      <c r="C5295" s="18">
        <v>33</v>
      </c>
      <c r="D5295" s="18">
        <v>40</v>
      </c>
      <c r="E5295" s="18">
        <v>45</v>
      </c>
      <c r="F5295" s="18">
        <v>58</v>
      </c>
      <c r="G5295" s="18">
        <v>79</v>
      </c>
      <c r="H5295" s="18"/>
      <c r="I5295" s="18"/>
      <c r="J5295" s="62"/>
      <c r="K5295" s="69"/>
      <c r="L5295" s="107" t="s">
        <v>57</v>
      </c>
      <c r="M5295" s="103" t="e">
        <f>#REF!</f>
        <v>#REF!</v>
      </c>
      <c r="N5295" s="103" t="e">
        <f>IF(M5295=0,"",CHOOSE(M5295,"25","33","40","45","45","58","58","58","58","58","79","79","79","79","79","79","79","79","79","79","手入力箇所","手入力箇所","手入力箇所","手入力箇所","手入力箇所","手入力箇所","手入力箇所","手入力箇所","手入力箇所","手入力箇所"))</f>
        <v>#REF!</v>
      </c>
    </row>
    <row r="5296" spans="1:14" ht="48.6" thickBot="1" x14ac:dyDescent="0.25">
      <c r="A5296" s="28" t="s">
        <v>64</v>
      </c>
      <c r="B5296" s="18">
        <v>32</v>
      </c>
      <c r="C5296" s="18"/>
      <c r="D5296" s="18"/>
      <c r="E5296" s="18"/>
      <c r="F5296" s="18"/>
      <c r="G5296" s="18"/>
      <c r="H5296" s="18"/>
      <c r="I5296" s="18"/>
      <c r="J5296" s="62"/>
      <c r="K5296" s="69"/>
      <c r="L5296" s="108" t="s">
        <v>64</v>
      </c>
      <c r="M5296" s="103" t="e">
        <f>#REF!</f>
        <v>#REF!</v>
      </c>
      <c r="N5296" s="103" t="e">
        <f>IF(M5296=0,"",CHOOSE(M5296,"32","手入力箇所","手入力箇所","手入力箇所","手入力箇所","手入力箇所","手入力箇所","手入力箇所","手入力箇所","手入力箇所","手入力箇所"))</f>
        <v>#REF!</v>
      </c>
    </row>
    <row r="5297" spans="1:14" ht="48.6" thickBot="1" x14ac:dyDescent="0.25">
      <c r="A5297" s="28" t="s">
        <v>65</v>
      </c>
      <c r="B5297" s="18">
        <v>36</v>
      </c>
      <c r="C5297" s="18"/>
      <c r="D5297" s="18"/>
      <c r="E5297" s="18"/>
      <c r="F5297" s="18"/>
      <c r="G5297" s="18"/>
      <c r="H5297" s="18"/>
      <c r="I5297" s="18"/>
      <c r="J5297" s="62"/>
      <c r="K5297" s="69"/>
      <c r="L5297" s="108" t="s">
        <v>65</v>
      </c>
      <c r="M5297" s="103" t="e">
        <f>#REF!</f>
        <v>#REF!</v>
      </c>
      <c r="N5297" s="103" t="e">
        <f>IF(M5297=0,"",CHOOSE(M5297,"36","手入力箇所","手入力箇所","手入力箇所","手入力箇所","手入力箇所","手入力箇所","手入力箇所","手入力箇所","手入力箇所","手入力箇所"))</f>
        <v>#REF!</v>
      </c>
    </row>
    <row r="5298" spans="1:14" ht="24.6" thickBot="1" x14ac:dyDescent="0.25">
      <c r="A5298" s="28" t="s">
        <v>66</v>
      </c>
      <c r="B5298" s="18">
        <v>24</v>
      </c>
      <c r="C5298" s="18">
        <v>30</v>
      </c>
      <c r="D5298" s="18">
        <v>33</v>
      </c>
      <c r="E5298" s="18">
        <v>35</v>
      </c>
      <c r="F5298" s="18">
        <v>42</v>
      </c>
      <c r="G5298" s="18"/>
      <c r="H5298" s="18"/>
      <c r="I5298" s="18"/>
      <c r="J5298" s="62"/>
      <c r="K5298" s="69"/>
      <c r="L5298" s="108" t="s">
        <v>66</v>
      </c>
      <c r="M5298" s="103" t="e">
        <f>#REF!</f>
        <v>#REF!</v>
      </c>
      <c r="N5298" s="103" t="e">
        <f>IF(M5298=0,"",CHOOSE(M5298,"24","30","33","35","35","42","42","42","42","42","手入力箇所","手入力箇所","手入力箇所","手入力箇所","手入力箇所","手入力箇所","手入力箇所","手入力箇所","手入力箇所","手入力箇所"))</f>
        <v>#REF!</v>
      </c>
    </row>
    <row r="5299" spans="1:14" ht="36.6" thickBot="1" x14ac:dyDescent="0.25">
      <c r="A5299" s="28" t="s">
        <v>67</v>
      </c>
      <c r="B5299" s="18">
        <v>7</v>
      </c>
      <c r="C5299" s="18">
        <v>12</v>
      </c>
      <c r="D5299" s="18">
        <v>16</v>
      </c>
      <c r="E5299" s="18">
        <v>19</v>
      </c>
      <c r="F5299" s="18"/>
      <c r="G5299" s="18"/>
      <c r="H5299" s="18"/>
      <c r="I5299" s="18"/>
      <c r="J5299" s="62"/>
      <c r="K5299" s="69"/>
      <c r="L5299" s="108" t="s">
        <v>67</v>
      </c>
      <c r="M5299" s="103" t="e">
        <f>#REF!</f>
        <v>#REF!</v>
      </c>
      <c r="N5299" s="103" t="e">
        <f>IF(M5299=0,"",CHOOSE(M5299,"7","12","16","19","19","手入力箇所","手入力箇所","手入力箇所","手入力箇所","手入力箇所","手入力箇所","手入力箇所","手入力箇所","手入力箇所","手入力箇所"))</f>
        <v>#REF!</v>
      </c>
    </row>
    <row r="5300" spans="1:14" ht="24.6" thickBot="1" x14ac:dyDescent="0.25">
      <c r="A5300" s="28" t="s">
        <v>68</v>
      </c>
      <c r="B5300" s="18">
        <v>21</v>
      </c>
      <c r="C5300" s="18">
        <v>35</v>
      </c>
      <c r="D5300" s="18">
        <v>48</v>
      </c>
      <c r="E5300" s="18">
        <v>59</v>
      </c>
      <c r="F5300" s="18">
        <v>94</v>
      </c>
      <c r="G5300" s="18">
        <v>159</v>
      </c>
      <c r="H5300" s="18">
        <v>235</v>
      </c>
      <c r="I5300" s="18"/>
      <c r="J5300" s="62"/>
      <c r="K5300" s="69"/>
      <c r="L5300" s="108" t="s">
        <v>68</v>
      </c>
      <c r="M5300" s="103" t="e">
        <f>#REF!</f>
        <v>#REF!</v>
      </c>
      <c r="N5300" s="103" t="e">
        <f>IF(M5300=0,"",CHOOSE(M5300,"21","35","48","59","59","94","94","94","94","94","159","159","159","159","159","159","159","159","159","159","235","235","235","235","235","235","235","235","235","235","手入力箇所","手入力箇所","手入力箇所","手入力箇所","手入力箇所","手入力箇所","手入力箇所","手入力箇所","手入力箇所","手入力箇所"))</f>
        <v>#REF!</v>
      </c>
    </row>
    <row r="5301" spans="1:14" ht="36.6" thickBot="1" x14ac:dyDescent="0.25">
      <c r="A5301" s="28" t="s">
        <v>69</v>
      </c>
      <c r="B5301" s="18">
        <v>22</v>
      </c>
      <c r="C5301" s="18">
        <v>26</v>
      </c>
      <c r="D5301" s="18">
        <v>28</v>
      </c>
      <c r="E5301" s="18">
        <v>29</v>
      </c>
      <c r="F5301" s="18">
        <v>34</v>
      </c>
      <c r="G5301" s="18"/>
      <c r="H5301" s="18"/>
      <c r="I5301" s="18"/>
      <c r="J5301" s="62"/>
      <c r="K5301" s="69"/>
      <c r="L5301" s="108" t="s">
        <v>69</v>
      </c>
      <c r="M5301" s="103" t="e">
        <f>#REF!</f>
        <v>#REF!</v>
      </c>
      <c r="N5301" s="103" t="e">
        <f>IF(M5301=0,"",CHOOSE(M5301,"22","26","28","29","29","34","34","34","34","34","手入力箇所","手入力箇所","手入力箇所","手入力箇所","手入力箇所","手入力箇所","手入力箇所","手入力箇所","手入力箇所","手入力箇所"))</f>
        <v>#REF!</v>
      </c>
    </row>
    <row r="5302" spans="1:14" ht="13.8" thickBot="1" x14ac:dyDescent="0.25">
      <c r="A5302" s="27" t="s">
        <v>63</v>
      </c>
      <c r="B5302" s="18">
        <v>21</v>
      </c>
      <c r="C5302" s="18">
        <v>33</v>
      </c>
      <c r="D5302" s="18">
        <v>46</v>
      </c>
      <c r="E5302" s="18">
        <v>56</v>
      </c>
      <c r="F5302" s="18">
        <v>89</v>
      </c>
      <c r="G5302" s="18">
        <v>151</v>
      </c>
      <c r="H5302" s="18">
        <v>224</v>
      </c>
      <c r="I5302" s="18">
        <v>289</v>
      </c>
      <c r="J5302" s="18">
        <v>350</v>
      </c>
      <c r="K5302" s="69"/>
      <c r="L5302" s="107" t="s">
        <v>63</v>
      </c>
      <c r="M5302" s="103" t="e">
        <f>#REF!</f>
        <v>#REF!</v>
      </c>
      <c r="N5302" s="103" t="e">
        <f>IF(M5302=0,"",CHOOSE(M5302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303" spans="1:14" ht="24.6" thickBot="1" x14ac:dyDescent="0.25">
      <c r="A5303" s="34" t="s">
        <v>70</v>
      </c>
      <c r="B5303" s="35">
        <v>13</v>
      </c>
      <c r="C5303" s="35">
        <v>33</v>
      </c>
      <c r="D5303" s="35">
        <v>59</v>
      </c>
      <c r="E5303" s="35"/>
      <c r="F5303" s="35"/>
      <c r="G5303" s="35"/>
      <c r="H5303" s="35"/>
      <c r="I5303" s="35"/>
      <c r="J5303" s="36"/>
      <c r="K5303" s="67"/>
      <c r="L5303" s="108" t="s">
        <v>70</v>
      </c>
      <c r="M5303" s="103" t="e">
        <f>#REF!</f>
        <v>#REF!</v>
      </c>
      <c r="N5303" s="103" t="e">
        <f>IF(M5303=0,"",CHOOSE(M5303,"13","33","59","手入力箇所","手入力箇所","手入力箇所","手入力箇所","手入力箇所","手入力箇所","手入力箇所","手入力箇所","手入力箇所","手入力箇所"))</f>
        <v>#REF!</v>
      </c>
    </row>
    <row r="5304" spans="1:14" ht="13.8" thickBot="1" x14ac:dyDescent="0.25">
      <c r="A5304" s="37" t="s">
        <v>71</v>
      </c>
      <c r="B5304" s="17">
        <v>23</v>
      </c>
      <c r="C5304" s="17">
        <v>39</v>
      </c>
      <c r="D5304" s="17">
        <v>97</v>
      </c>
      <c r="E5304" s="17"/>
      <c r="F5304" s="17"/>
      <c r="G5304" s="17"/>
      <c r="H5304" s="17"/>
      <c r="I5304" s="17"/>
      <c r="J5304" s="64"/>
      <c r="K5304" s="70"/>
      <c r="L5304" s="109" t="s">
        <v>71</v>
      </c>
      <c r="M5304" s="103" t="e">
        <f>#REF!</f>
        <v>#REF!</v>
      </c>
      <c r="N5304" s="103" t="e">
        <f>IF(M5304=0,"",CHOOSE(M5304,"23","39","97","手入力箇所","手入力箇所","手入力箇所","手入力箇所","手入力箇所","手入力箇所","手入力箇所","手入力箇所","手入力箇所","手入力箇所"))</f>
        <v>#REF!</v>
      </c>
    </row>
    <row r="5305" spans="1:14" ht="13.8" thickBot="1" x14ac:dyDescent="0.25">
      <c r="A5305" s="29" t="s">
        <v>72</v>
      </c>
      <c r="B5305" s="18">
        <v>21</v>
      </c>
      <c r="C5305" s="18">
        <v>37</v>
      </c>
      <c r="D5305" s="18">
        <v>58</v>
      </c>
      <c r="E5305" s="18">
        <v>76</v>
      </c>
      <c r="F5305" s="18">
        <v>137</v>
      </c>
      <c r="G5305" s="18"/>
      <c r="H5305" s="18"/>
      <c r="I5305" s="18"/>
      <c r="J5305" s="62"/>
      <c r="K5305" s="69"/>
      <c r="L5305" s="109" t="s">
        <v>72</v>
      </c>
      <c r="M5305" s="103" t="e">
        <f>#REF!</f>
        <v>#REF!</v>
      </c>
      <c r="N5305" s="103" t="e">
        <f>IF(M5305=0,"",CHOOSE(M5305,"21","37","58","76","76","137","137","137","137","137","手入力箇所","手入力箇所","手入力箇所","手入力箇所","手入力箇所","手入力箇所","手入力箇所","手入力箇所","手入力箇所","手入力箇所"))</f>
        <v>#REF!</v>
      </c>
    </row>
    <row r="5306" spans="1:14" ht="13.8" thickBot="1" x14ac:dyDescent="0.25">
      <c r="A5306" s="29" t="s">
        <v>73</v>
      </c>
      <c r="B5306" s="18">
        <v>48</v>
      </c>
      <c r="C5306" s="18">
        <v>93</v>
      </c>
      <c r="D5306" s="18">
        <v>138</v>
      </c>
      <c r="E5306" s="18">
        <v>183</v>
      </c>
      <c r="F5306" s="18"/>
      <c r="G5306" s="18"/>
      <c r="H5306" s="18"/>
      <c r="I5306" s="18"/>
      <c r="J5306" s="62"/>
      <c r="K5306" s="69"/>
      <c r="L5306" s="109" t="s">
        <v>73</v>
      </c>
      <c r="M5306" s="103" t="e">
        <f>#REF!</f>
        <v>#REF!</v>
      </c>
      <c r="N5306" s="103" t="e">
        <f>IF(M5306=0,"",CHOOSE(M5306,"48","93","138","183","183","手入力箇所","手入力箇所","手入力箇所","手入力箇所","手入力箇所","手入力箇所","手入力箇所","手入力箇所","手入力箇所","手入力箇所"))</f>
        <v>#REF!</v>
      </c>
    </row>
    <row r="5307" spans="1:14" ht="37.200000000000003" thickBot="1" x14ac:dyDescent="0.25">
      <c r="A5307" s="30" t="s">
        <v>74</v>
      </c>
      <c r="B5307" s="18">
        <v>13</v>
      </c>
      <c r="C5307" s="18">
        <v>26</v>
      </c>
      <c r="D5307" s="18">
        <v>40</v>
      </c>
      <c r="E5307" s="18">
        <v>55</v>
      </c>
      <c r="F5307" s="18">
        <v>107</v>
      </c>
      <c r="G5307" s="18">
        <v>224</v>
      </c>
      <c r="H5307" s="18">
        <v>386</v>
      </c>
      <c r="I5307" s="18"/>
      <c r="J5307" s="62"/>
      <c r="K5307" s="69"/>
      <c r="L5307" s="110" t="s">
        <v>74</v>
      </c>
      <c r="M5307" s="103" t="e">
        <f>#REF!</f>
        <v>#REF!</v>
      </c>
      <c r="N5307" s="103" t="e">
        <f>IF(M5307=0,"",CHOOSE(M5307,"13","26","40","55","55","107","107","107","107","107","224","224","224","224","224","224","224","224","224","224","386","386","386","386","386","386","386","386","386","386","手入力箇所","手入力箇所","手入力箇所","手入力箇所","手入力箇所","手入力箇所","手入力箇所","手入力箇所","手入力箇所","手入力箇所"))</f>
        <v>#REF!</v>
      </c>
    </row>
    <row r="5308" spans="1:14" ht="13.8" thickBot="1" x14ac:dyDescent="0.25">
      <c r="A5308" s="29" t="s">
        <v>75</v>
      </c>
      <c r="B5308" s="18">
        <v>36</v>
      </c>
      <c r="C5308" s="18">
        <v>98</v>
      </c>
      <c r="D5308" s="18">
        <v>173</v>
      </c>
      <c r="E5308" s="18">
        <v>274</v>
      </c>
      <c r="F5308" s="18"/>
      <c r="G5308" s="18"/>
      <c r="H5308" s="18"/>
      <c r="I5308" s="18"/>
      <c r="J5308" s="62"/>
      <c r="K5308" s="69"/>
      <c r="L5308" s="109" t="s">
        <v>75</v>
      </c>
      <c r="M5308" s="103" t="e">
        <f>#REF!</f>
        <v>#REF!</v>
      </c>
      <c r="N5308" s="103" t="e">
        <f>IF(M5308=0,"",CHOOSE(M5308,"36","98","173","274","274","手入力箇所","手入力箇所","手入力箇所","手入力箇所","手入力箇所","手入力箇所","手入力箇所","手入力箇所","手入力箇所","手入力箇所"))</f>
        <v>#REF!</v>
      </c>
    </row>
    <row r="5309" spans="1:14" ht="37.200000000000003" thickBot="1" x14ac:dyDescent="0.25">
      <c r="A5309" s="30" t="s">
        <v>76</v>
      </c>
      <c r="B5309" s="18">
        <v>127</v>
      </c>
      <c r="C5309" s="18">
        <v>127</v>
      </c>
      <c r="D5309" s="18">
        <v>127</v>
      </c>
      <c r="E5309" s="18">
        <v>127</v>
      </c>
      <c r="F5309" s="18"/>
      <c r="G5309" s="18"/>
      <c r="H5309" s="18"/>
      <c r="I5309" s="18"/>
      <c r="J5309" s="62"/>
      <c r="K5309" s="69"/>
      <c r="L5309" s="110" t="s">
        <v>76</v>
      </c>
      <c r="M5309" s="103" t="e">
        <f>#REF!</f>
        <v>#REF!</v>
      </c>
      <c r="N5309" s="103" t="e">
        <f>IF(M5309=0,"",CHOOSE(M5309,"127","127","127","127","127","手入力箇所","手入力箇所","手入力箇所","手入力箇所","手入力箇所","手入力箇所","手入力箇所","手入力箇所","手入力箇所","手入力箇所"))</f>
        <v>#REF!</v>
      </c>
    </row>
    <row r="5310" spans="1:14" ht="27" thickBot="1" x14ac:dyDescent="0.25">
      <c r="A5310" s="31" t="s">
        <v>77</v>
      </c>
      <c r="B5310" s="18">
        <v>42</v>
      </c>
      <c r="C5310" s="18">
        <v>90</v>
      </c>
      <c r="D5310" s="18">
        <v>141</v>
      </c>
      <c r="E5310" s="18">
        <v>193</v>
      </c>
      <c r="F5310" s="62"/>
      <c r="G5310" s="62"/>
      <c r="H5310" s="62"/>
      <c r="I5310" s="62"/>
      <c r="J5310" s="62"/>
      <c r="K5310" s="69"/>
      <c r="L5310" s="111" t="s">
        <v>77</v>
      </c>
      <c r="M5310" s="103" t="e">
        <f>#REF!</f>
        <v>#REF!</v>
      </c>
      <c r="N5310" s="103" t="e">
        <f>IF(M5310=0,"",CHOOSE(M5310,"42","90","141","193","1936","手入力箇所","手入力箇所","手入力箇所","手入力箇所","手入力箇所","手入力箇所","手入力箇所","手入力箇所","手入力箇所","手入力箇所"))</f>
        <v>#REF!</v>
      </c>
    </row>
    <row r="5311" spans="1:14" ht="40.200000000000003" thickBot="1" x14ac:dyDescent="0.25">
      <c r="A5311" s="31" t="s">
        <v>78</v>
      </c>
      <c r="B5311" s="18">
        <v>24</v>
      </c>
      <c r="C5311" s="18">
        <v>43</v>
      </c>
      <c r="D5311" s="18">
        <v>61</v>
      </c>
      <c r="E5311" s="18">
        <v>76</v>
      </c>
      <c r="F5311" s="62"/>
      <c r="G5311" s="62"/>
      <c r="H5311" s="62"/>
      <c r="I5311" s="62"/>
      <c r="J5311" s="62"/>
      <c r="K5311" s="69"/>
      <c r="L5311" s="111" t="s">
        <v>78</v>
      </c>
      <c r="M5311" s="103" t="e">
        <f>#REF!</f>
        <v>#REF!</v>
      </c>
      <c r="N5311" s="103" t="e">
        <f>IF(M5311=0,"",CHOOSE(M5311,"24","43","61","76","76","手入力箇所","手入力箇所","手入力箇所","手入力箇所","手入力箇所","手入力箇所","手入力箇所","手入力箇所","手入力箇所","手入力箇所"))</f>
        <v>#REF!</v>
      </c>
    </row>
    <row r="5312" spans="1:14" ht="27" thickBot="1" x14ac:dyDescent="0.25">
      <c r="A5312" s="31" t="s">
        <v>79</v>
      </c>
      <c r="B5312" s="18">
        <v>54</v>
      </c>
      <c r="C5312" s="18">
        <v>77</v>
      </c>
      <c r="D5312" s="18">
        <v>94</v>
      </c>
      <c r="E5312" s="18">
        <v>107</v>
      </c>
      <c r="F5312" s="62"/>
      <c r="G5312" s="62"/>
      <c r="H5312" s="62"/>
      <c r="I5312" s="62"/>
      <c r="J5312" s="62"/>
      <c r="K5312" s="69"/>
      <c r="L5312" s="111" t="s">
        <v>79</v>
      </c>
      <c r="M5312" s="103" t="e">
        <f>#REF!</f>
        <v>#REF!</v>
      </c>
      <c r="N5312" s="103" t="e">
        <f>IF(M5312=0,"",CHOOSE(M5312,"54","77","94","107","107","手入力箇所","手入力箇所","手入力箇所","手入力箇所","手入力箇所","手入力箇所","手入力箇所","手入力箇所","手入力箇所","手入力箇所"))</f>
        <v>#REF!</v>
      </c>
    </row>
    <row r="5313" spans="1:14" ht="40.200000000000003" thickBot="1" x14ac:dyDescent="0.25">
      <c r="A5313" s="31" t="s">
        <v>80</v>
      </c>
      <c r="B5313" s="18">
        <v>49</v>
      </c>
      <c r="C5313" s="18">
        <v>53</v>
      </c>
      <c r="D5313" s="18">
        <v>55</v>
      </c>
      <c r="E5313" s="18">
        <v>56</v>
      </c>
      <c r="F5313" s="62"/>
      <c r="G5313" s="62"/>
      <c r="H5313" s="62"/>
      <c r="I5313" s="62"/>
      <c r="J5313" s="62"/>
      <c r="K5313" s="69"/>
      <c r="L5313" s="111" t="s">
        <v>80</v>
      </c>
      <c r="M5313" s="103" t="e">
        <f>#REF!</f>
        <v>#REF!</v>
      </c>
      <c r="N5313" s="103" t="e">
        <f>IF(M5313=0,"",CHOOSE(M5313,"49","53","55","56","56","手入力箇所","手入力箇所","手入力箇所","手入力箇所","手入力箇所","手入力箇所","手入力箇所","手入力箇所","手入力箇所","手入力箇所"))</f>
        <v>#REF!</v>
      </c>
    </row>
    <row r="5314" spans="1:14" ht="40.200000000000003" thickBot="1" x14ac:dyDescent="0.25">
      <c r="A5314" s="38" t="s">
        <v>81</v>
      </c>
      <c r="B5314" s="35">
        <v>232</v>
      </c>
      <c r="C5314" s="35">
        <v>232</v>
      </c>
      <c r="D5314" s="36"/>
      <c r="E5314" s="36"/>
      <c r="F5314" s="36"/>
      <c r="G5314" s="36"/>
      <c r="H5314" s="36"/>
      <c r="I5314" s="36"/>
      <c r="J5314" s="36"/>
      <c r="K5314" s="67"/>
      <c r="L5314" s="111" t="s">
        <v>81</v>
      </c>
      <c r="M5314" s="103" t="e">
        <f>#REF!</f>
        <v>#REF!</v>
      </c>
      <c r="N5314" s="103" t="e">
        <f>IF(M5314=0,"",CHOOSE(M5314,"232","232","手入力箇所","手入力箇所","手入力箇所","手入力箇所","手入力箇所","手入力箇所","手入力箇所","手入力箇所","手入力箇所","手入力箇所"))</f>
        <v>#REF!</v>
      </c>
    </row>
    <row r="5315" spans="1:14" ht="13.8" thickBot="1" x14ac:dyDescent="0.25">
      <c r="A5315" s="39" t="s">
        <v>82</v>
      </c>
      <c r="B5315" s="17">
        <v>6</v>
      </c>
      <c r="C5315" s="17">
        <v>9</v>
      </c>
      <c r="D5315" s="17">
        <v>11</v>
      </c>
      <c r="E5315" s="17">
        <v>13</v>
      </c>
      <c r="F5315" s="17">
        <v>18</v>
      </c>
      <c r="G5315" s="17">
        <v>26</v>
      </c>
      <c r="H5315" s="17">
        <v>35</v>
      </c>
      <c r="I5315" s="17">
        <v>43</v>
      </c>
      <c r="J5315" s="17">
        <v>49</v>
      </c>
      <c r="K5315" s="70"/>
      <c r="L5315" s="111" t="s">
        <v>82</v>
      </c>
      <c r="M5315" s="103" t="e">
        <f>#REF!</f>
        <v>#REF!</v>
      </c>
      <c r="N5315" s="103" t="e">
        <f>IF(M5315=0,"",CHOOSE(M5315,"6","9","11","13","13","18","18","18","18","18","26","26","26","26","26","26","26","26","26","26","35","35","35","35","35","35","35","35","35","35","43","43","43","43","43","43","43","43","43","43","49","49","49","49","49","49","49","49","49","49","手入力箇所","手入力箇所","手入力箇所","手入力箇所","手入力箇所","手入力箇所","手入力箇所","手入力箇所","手入力箇所","手入力箇所"))</f>
        <v>#REF!</v>
      </c>
    </row>
    <row r="5316" spans="1:14" ht="13.8" thickBot="1" x14ac:dyDescent="0.25">
      <c r="A5316" s="31" t="s">
        <v>83</v>
      </c>
      <c r="B5316" s="18">
        <v>6</v>
      </c>
      <c r="C5316" s="18">
        <v>10</v>
      </c>
      <c r="D5316" s="18">
        <v>14</v>
      </c>
      <c r="E5316" s="18">
        <v>17</v>
      </c>
      <c r="F5316" s="18">
        <v>29</v>
      </c>
      <c r="G5316" s="18">
        <v>50</v>
      </c>
      <c r="H5316" s="18">
        <v>76</v>
      </c>
      <c r="I5316" s="18">
        <v>100</v>
      </c>
      <c r="J5316" s="18">
        <v>123</v>
      </c>
      <c r="K5316" s="69"/>
      <c r="L5316" s="111" t="s">
        <v>83</v>
      </c>
      <c r="M5316" s="103" t="e">
        <f>#REF!</f>
        <v>#REF!</v>
      </c>
      <c r="N5316" s="103" t="e">
        <f>IF(M5316=0,"",CHOOSE(M5316,"6","10","14","17","17","29","29","29","29","29","50","50","50","50","50","50","50","50","50","50","76","76","76","76","76","76","76","76","76","76","100","100","100","100","100","100","100","100","100","100","123","123","123","123","123","123","123","123","123","123","手入力箇所","手入力箇所","手入力箇所","手入力箇所","手入力箇所","手入力箇所","手入力箇所","手入力箇所","手入力箇所"))</f>
        <v>#REF!</v>
      </c>
    </row>
    <row r="5317" spans="1:14" ht="27" thickBot="1" x14ac:dyDescent="0.25">
      <c r="A5317" s="32" t="s">
        <v>84</v>
      </c>
      <c r="B5317" s="20">
        <v>9</v>
      </c>
      <c r="C5317" s="20">
        <v>15</v>
      </c>
      <c r="D5317" s="20">
        <v>20</v>
      </c>
      <c r="E5317" s="20">
        <v>24</v>
      </c>
      <c r="F5317" s="20">
        <v>39</v>
      </c>
      <c r="G5317" s="20">
        <v>65</v>
      </c>
      <c r="H5317" s="63"/>
      <c r="I5317" s="63"/>
      <c r="J5317" s="63"/>
      <c r="K5317" s="106"/>
      <c r="L5317" s="111" t="s">
        <v>84</v>
      </c>
      <c r="M5317" s="103" t="e">
        <f>#REF!</f>
        <v>#REF!</v>
      </c>
      <c r="N5317" s="103" t="e">
        <f>IF(M5317=0,"",CHOOSE(M5317,"9","15","20","24","24","39","39","39","39","39","65","65","65","65","65","65","65","65","65","65","手入力箇所","手入力箇所","手入力箇所","手入力箇所","手入力箇所","手入力箇所","手入力箇所","手入力箇所","手入力箇所","手入力箇所"))</f>
        <v>#REF!</v>
      </c>
    </row>
    <row r="5320" spans="1:14" ht="13.8" thickBot="1" x14ac:dyDescent="0.25"/>
    <row r="5321" spans="1:14" ht="13.8" thickBot="1" x14ac:dyDescent="0.25">
      <c r="A5321" s="688" t="e">
        <f>#REF!</f>
        <v>#REF!</v>
      </c>
      <c r="B5321" s="688"/>
      <c r="C5321" s="688"/>
      <c r="D5321" s="689" t="s">
        <v>192</v>
      </c>
      <c r="E5321" s="689"/>
      <c r="F5321" s="689"/>
      <c r="G5321" s="689"/>
      <c r="H5321" s="689"/>
      <c r="I5321" s="689"/>
      <c r="J5321" s="689"/>
      <c r="K5321" s="689"/>
      <c r="L5321" s="689"/>
      <c r="M5321" s="689"/>
      <c r="N5321" s="689"/>
    </row>
    <row r="5322" spans="1:14" ht="13.8" thickBot="1" x14ac:dyDescent="0.25">
      <c r="A5322" s="65"/>
      <c r="B5322" s="33">
        <v>1</v>
      </c>
      <c r="C5322" s="24">
        <v>2</v>
      </c>
      <c r="D5322" s="24">
        <v>3</v>
      </c>
      <c r="E5322" s="24" t="s">
        <v>58</v>
      </c>
      <c r="F5322" s="24" t="s">
        <v>59</v>
      </c>
      <c r="G5322" s="24" t="s">
        <v>60</v>
      </c>
      <c r="H5322" s="24" t="s">
        <v>61</v>
      </c>
      <c r="I5322" s="24" t="s">
        <v>62</v>
      </c>
      <c r="J5322" s="24" t="s">
        <v>194</v>
      </c>
      <c r="K5322" s="25" t="s">
        <v>85</v>
      </c>
      <c r="L5322" s="105" t="s">
        <v>189</v>
      </c>
      <c r="M5322" s="105" t="s">
        <v>188</v>
      </c>
      <c r="N5322" s="105" t="s">
        <v>51</v>
      </c>
    </row>
    <row r="5323" spans="1:14" ht="13.8" thickBot="1" x14ac:dyDescent="0.25">
      <c r="A5323" s="26" t="s">
        <v>56</v>
      </c>
      <c r="B5323" s="22">
        <v>5</v>
      </c>
      <c r="C5323" s="22">
        <v>7</v>
      </c>
      <c r="D5323" s="22">
        <v>8</v>
      </c>
      <c r="E5323" s="22">
        <v>8</v>
      </c>
      <c r="F5323" s="22">
        <v>10</v>
      </c>
      <c r="G5323" s="22">
        <v>13</v>
      </c>
      <c r="H5323" s="22">
        <v>16</v>
      </c>
      <c r="I5323" s="22"/>
      <c r="J5323" s="23"/>
      <c r="K5323" s="1"/>
      <c r="L5323" s="26" t="s">
        <v>56</v>
      </c>
      <c r="M5323" s="104" t="e">
        <f>#REF!</f>
        <v>#REF!</v>
      </c>
      <c r="N5323" s="112" t="e">
        <f>IF(M5323=0,"",CHOOSE(M5323,"5","7","8","8","8","10","10","10","10","10","13","13","13","13","13","13","13","13","13","13","16","16","16","16","16","16","16","16","16","16","16","手入力箇所","手入力箇所","手入力箇所","手入力箇所","手入力箇所","手入力箇所","手入力箇所","手入力箇所","手入力箇所","手入力箇所"))</f>
        <v>#REF!</v>
      </c>
    </row>
    <row r="5324" spans="1:14" ht="13.8" thickBot="1" x14ac:dyDescent="0.25">
      <c r="A5324" s="27" t="s">
        <v>57</v>
      </c>
      <c r="B5324" s="18">
        <v>5</v>
      </c>
      <c r="C5324" s="18">
        <v>7</v>
      </c>
      <c r="D5324" s="18">
        <v>8</v>
      </c>
      <c r="E5324" s="18">
        <v>9</v>
      </c>
      <c r="F5324" s="18">
        <v>12</v>
      </c>
      <c r="G5324" s="18">
        <v>16</v>
      </c>
      <c r="H5324" s="18"/>
      <c r="I5324" s="18"/>
      <c r="J5324" s="62"/>
      <c r="K5324" s="19"/>
      <c r="L5324" s="27" t="s">
        <v>57</v>
      </c>
      <c r="M5324" s="104" t="e">
        <f>#REF!</f>
        <v>#REF!</v>
      </c>
      <c r="N5324" s="113" t="e">
        <f>IF(M5324=0,"",CHOOSE(M5324,"5","7","8","9","9","12","12","12","12","12","16","16","16","16","16","16","16","16","16","16","手入力箇所","手入力箇所","手入力箇所","手入力箇所","手入力箇所","手入力箇所","手入力箇所","手入力箇所","手入力箇所","手入力箇所"))</f>
        <v>#REF!</v>
      </c>
    </row>
    <row r="5325" spans="1:14" ht="48.6" thickBot="1" x14ac:dyDescent="0.25">
      <c r="A5325" s="28" t="s">
        <v>64</v>
      </c>
      <c r="B5325" s="18">
        <v>6</v>
      </c>
      <c r="C5325" s="18"/>
      <c r="D5325" s="18"/>
      <c r="E5325" s="18"/>
      <c r="F5325" s="18"/>
      <c r="G5325" s="18"/>
      <c r="H5325" s="18"/>
      <c r="I5325" s="18"/>
      <c r="J5325" s="62"/>
      <c r="K5325" s="19"/>
      <c r="L5325" s="28" t="s">
        <v>64</v>
      </c>
      <c r="M5325" s="104" t="e">
        <f>#REF!</f>
        <v>#REF!</v>
      </c>
      <c r="N5325" s="113" t="e">
        <f>IF(M5325=0,"",CHOOSE(M5325,"6","手入力箇所","手入力箇所","手入力箇所","手入力箇所","手入力箇所","手入力箇所","手入力箇所","手入力箇所","手入力箇所","手入力箇所","",""))</f>
        <v>#REF!</v>
      </c>
    </row>
    <row r="5326" spans="1:14" ht="48.6" thickBot="1" x14ac:dyDescent="0.25">
      <c r="A5326" s="28" t="s">
        <v>65</v>
      </c>
      <c r="B5326" s="18">
        <v>6</v>
      </c>
      <c r="C5326" s="18"/>
      <c r="D5326" s="18"/>
      <c r="E5326" s="18"/>
      <c r="F5326" s="18"/>
      <c r="G5326" s="18"/>
      <c r="H5326" s="18"/>
      <c r="I5326" s="18"/>
      <c r="J5326" s="62"/>
      <c r="K5326" s="19"/>
      <c r="L5326" s="28" t="s">
        <v>65</v>
      </c>
      <c r="M5326" s="104" t="e">
        <f>#REF!</f>
        <v>#REF!</v>
      </c>
      <c r="N5326" s="113" t="e">
        <f>IF(M5326=0,"",CHOOSE(M5326,"6","手入力箇所","手入力箇所","手入力箇所","手入力箇所","手入力箇所","手入力箇所","手入力箇所","手入力箇所","手入力箇所","手入力箇所","",""))</f>
        <v>#REF!</v>
      </c>
    </row>
    <row r="5327" spans="1:14" ht="24.6" thickBot="1" x14ac:dyDescent="0.25">
      <c r="A5327" s="28" t="s">
        <v>66</v>
      </c>
      <c r="B5327" s="18">
        <v>5</v>
      </c>
      <c r="C5327" s="18">
        <v>7</v>
      </c>
      <c r="D5327" s="18">
        <v>8</v>
      </c>
      <c r="E5327" s="18">
        <v>9</v>
      </c>
      <c r="F5327" s="18">
        <v>12</v>
      </c>
      <c r="G5327" s="18"/>
      <c r="H5327" s="18"/>
      <c r="I5327" s="18"/>
      <c r="J5327" s="62"/>
      <c r="K5327" s="19"/>
      <c r="L5327" s="28" t="s">
        <v>66</v>
      </c>
      <c r="M5327" s="104" t="e">
        <f>#REF!</f>
        <v>#REF!</v>
      </c>
      <c r="N5327" s="113" t="e">
        <f>IF(M5327=0,"",CHOOSE(M5327,"5","7","8","9","9","12","12","12","12","12","手入力箇所","手入力箇所","手入力箇所","手入力箇所","手入力箇所","手入力箇所","手入力箇所","手入力箇所","手入力箇所","手入力箇所"))</f>
        <v>#REF!</v>
      </c>
    </row>
    <row r="5328" spans="1:14" ht="36.6" thickBot="1" x14ac:dyDescent="0.25">
      <c r="A5328" s="28" t="s">
        <v>67</v>
      </c>
      <c r="B5328" s="18">
        <v>4</v>
      </c>
      <c r="C5328" s="18">
        <v>5</v>
      </c>
      <c r="D5328" s="18">
        <v>5</v>
      </c>
      <c r="E5328" s="18">
        <v>6</v>
      </c>
      <c r="F5328" s="18"/>
      <c r="G5328" s="18"/>
      <c r="H5328" s="18"/>
      <c r="I5328" s="18"/>
      <c r="J5328" s="62"/>
      <c r="K5328" s="19"/>
      <c r="L5328" s="28" t="s">
        <v>67</v>
      </c>
      <c r="M5328" s="104" t="e">
        <f>#REF!</f>
        <v>#REF!</v>
      </c>
      <c r="N5328" s="113" t="e">
        <f>IF(M5328=0,"",CHOOSE(M5328,"4","5","5","6","6","手入力箇所","手入力箇所","手入力箇所","手入力箇所","手入力箇所","手入力箇所","手入力箇所","手入力箇所","手入力箇所","手入力箇所"))</f>
        <v>#REF!</v>
      </c>
    </row>
    <row r="5329" spans="1:14" ht="24.6" thickBot="1" x14ac:dyDescent="0.25">
      <c r="A5329" s="28" t="s">
        <v>68</v>
      </c>
      <c r="B5329" s="18">
        <v>12</v>
      </c>
      <c r="C5329" s="18">
        <v>12</v>
      </c>
      <c r="D5329" s="18">
        <v>12</v>
      </c>
      <c r="E5329" s="18">
        <v>12</v>
      </c>
      <c r="F5329" s="18">
        <v>12</v>
      </c>
      <c r="G5329" s="18">
        <v>12</v>
      </c>
      <c r="H5329" s="18">
        <v>12</v>
      </c>
      <c r="I5329" s="18"/>
      <c r="J5329" s="62"/>
      <c r="K5329" s="19"/>
      <c r="L5329" s="28" t="s">
        <v>68</v>
      </c>
      <c r="M5329" s="104" t="e">
        <f>#REF!</f>
        <v>#REF!</v>
      </c>
      <c r="N5329" s="113" t="e">
        <f>IF(M5329=0,"",CHOOSE(M5329,"12","12","12","12","12","12","12","12","12","12","12","12","12","12","12","12","12","12","12","12","12","12","12","12","12","12","12","12","12","12","手入力箇所","手入力箇所","手入力箇所","手入力箇所","手入力箇所","手入力箇所","手入力箇所","手入力箇所","手入力箇所","手入力箇所"))</f>
        <v>#REF!</v>
      </c>
    </row>
    <row r="5330" spans="1:14" ht="36.6" thickBot="1" x14ac:dyDescent="0.25">
      <c r="A5330" s="28" t="s">
        <v>69</v>
      </c>
      <c r="B5330" s="18">
        <v>7</v>
      </c>
      <c r="C5330" s="18">
        <v>7</v>
      </c>
      <c r="D5330" s="18">
        <v>7</v>
      </c>
      <c r="E5330" s="18">
        <v>7</v>
      </c>
      <c r="F5330" s="18">
        <v>7</v>
      </c>
      <c r="G5330" s="18"/>
      <c r="H5330" s="18"/>
      <c r="I5330" s="18"/>
      <c r="J5330" s="62"/>
      <c r="K5330" s="19"/>
      <c r="L5330" s="28" t="s">
        <v>69</v>
      </c>
      <c r="M5330" s="104" t="e">
        <f>#REF!</f>
        <v>#REF!</v>
      </c>
      <c r="N5330" s="113" t="e">
        <f>IF(M5330=0,"",CHOOSE(M5330,"7","7","7","7","7","7","7","7","7","7","手入力箇所","手入力箇所","手入力箇所","手入力箇所","手入力箇所","手入力箇所","手入力箇所","手入力箇所","手入力箇所","手入力箇所"))</f>
        <v>#REF!</v>
      </c>
    </row>
    <row r="5331" spans="1:14" ht="13.8" thickBot="1" x14ac:dyDescent="0.25">
      <c r="A5331" s="27" t="s">
        <v>63</v>
      </c>
      <c r="B5331" s="18">
        <v>4</v>
      </c>
      <c r="C5331" s="18">
        <v>5</v>
      </c>
      <c r="D5331" s="18">
        <v>7</v>
      </c>
      <c r="E5331" s="18">
        <v>8</v>
      </c>
      <c r="F5331" s="18">
        <v>11</v>
      </c>
      <c r="G5331" s="18">
        <v>16</v>
      </c>
      <c r="H5331" s="18">
        <v>22</v>
      </c>
      <c r="I5331" s="18">
        <v>26</v>
      </c>
      <c r="J5331" s="18">
        <v>31</v>
      </c>
      <c r="K5331" s="19"/>
      <c r="L5331" s="27" t="s">
        <v>63</v>
      </c>
      <c r="M5331" s="104" t="e">
        <f>#REF!</f>
        <v>#REF!</v>
      </c>
      <c r="N5331" s="113" t="e">
        <f>IF(M5331=0,"",CHOOSE(M5331,"4","5","7","8","8","11","11","11","11","11","16","16","16","16","16","16","16","16","16","16","22","22","22","22","22","22","22","22","22","22","26","26","26","26","26","26","26","26","26","26","31","31","31","31","31","31","31","31","31","31","31","手入力箇所","手入力箇所","手入力箇所","手入力箇所","手入力箇所","手入力箇所","手入力箇所","手入力箇所","手入力箇所","手入力箇所"))</f>
        <v>#REF!</v>
      </c>
    </row>
    <row r="5332" spans="1:14" ht="24.6" thickBot="1" x14ac:dyDescent="0.25">
      <c r="A5332" s="28" t="s">
        <v>70</v>
      </c>
      <c r="B5332" s="18">
        <v>5</v>
      </c>
      <c r="C5332" s="18">
        <v>6</v>
      </c>
      <c r="D5332" s="18">
        <v>7</v>
      </c>
      <c r="E5332" s="18"/>
      <c r="F5332" s="18"/>
      <c r="G5332" s="18"/>
      <c r="H5332" s="18"/>
      <c r="I5332" s="18"/>
      <c r="J5332" s="62"/>
      <c r="K5332" s="19"/>
      <c r="L5332" s="28" t="s">
        <v>70</v>
      </c>
      <c r="M5332" s="104" t="e">
        <f>#REF!</f>
        <v>#REF!</v>
      </c>
      <c r="N5332" s="113" t="e">
        <f>IF(M5332=0,"",CHOOSE(M5332,"5","6","7","手入力箇所","手入力箇所","手入力箇所","手入力箇所","手入力箇所","手入力箇所","手入力箇所","手入力箇所","手入力箇所","手入力箇所"))</f>
        <v>#REF!</v>
      </c>
    </row>
    <row r="5333" spans="1:14" ht="13.8" thickBot="1" x14ac:dyDescent="0.25">
      <c r="A5333" s="29" t="s">
        <v>71</v>
      </c>
      <c r="B5333" s="18">
        <v>3</v>
      </c>
      <c r="C5333" s="18">
        <v>6</v>
      </c>
      <c r="D5333" s="18">
        <v>19</v>
      </c>
      <c r="E5333" s="18"/>
      <c r="F5333" s="18"/>
      <c r="G5333" s="18"/>
      <c r="H5333" s="18"/>
      <c r="I5333" s="18"/>
      <c r="J5333" s="62"/>
      <c r="K5333" s="19"/>
      <c r="L5333" s="29" t="s">
        <v>71</v>
      </c>
      <c r="M5333" s="104" t="e">
        <f>#REF!</f>
        <v>#REF!</v>
      </c>
      <c r="N5333" s="113" t="e">
        <f>IF(M5333=0,"",CHOOSE(M5333,"3","6","19","手入力箇所","手入力箇所","手入力箇所","手入力箇所","手入力箇所","手入力箇所","手入力箇所","手入力箇所","手入力箇所","手入力箇所"))</f>
        <v>#REF!</v>
      </c>
    </row>
    <row r="5334" spans="1:14" ht="13.8" thickBot="1" x14ac:dyDescent="0.25">
      <c r="A5334" s="29" t="s">
        <v>72</v>
      </c>
      <c r="B5334" s="18">
        <v>1</v>
      </c>
      <c r="C5334" s="18">
        <v>3</v>
      </c>
      <c r="D5334" s="18">
        <v>5</v>
      </c>
      <c r="E5334" s="18">
        <v>9</v>
      </c>
      <c r="F5334" s="18">
        <v>26</v>
      </c>
      <c r="G5334" s="18"/>
      <c r="H5334" s="18"/>
      <c r="I5334" s="18"/>
      <c r="J5334" s="62"/>
      <c r="K5334" s="19"/>
      <c r="L5334" s="29" t="s">
        <v>72</v>
      </c>
      <c r="M5334" s="104" t="e">
        <f>#REF!</f>
        <v>#REF!</v>
      </c>
      <c r="N5334" s="113" t="e">
        <f>IF(M5334=0,"",CHOOSE(M5334,"1","3","5","9","9","26","26","26","26","26","手入力箇所","手入力箇所","手入力箇所","手入力箇所","手入力箇所","手入力箇所","手入力箇所","手入力箇所","手入力箇所","手入力箇所"))</f>
        <v>#REF!</v>
      </c>
    </row>
    <row r="5335" spans="1:14" ht="13.8" thickBot="1" x14ac:dyDescent="0.25">
      <c r="A5335" s="29" t="s">
        <v>73</v>
      </c>
      <c r="B5335" s="18">
        <v>4</v>
      </c>
      <c r="C5335" s="18">
        <v>11</v>
      </c>
      <c r="D5335" s="18">
        <v>20</v>
      </c>
      <c r="E5335" s="18">
        <v>33</v>
      </c>
      <c r="F5335" s="18"/>
      <c r="G5335" s="18"/>
      <c r="H5335" s="18"/>
      <c r="I5335" s="18"/>
      <c r="J5335" s="62"/>
      <c r="K5335" s="19"/>
      <c r="L5335" s="29" t="s">
        <v>73</v>
      </c>
      <c r="M5335" s="104" t="e">
        <f>#REF!</f>
        <v>#REF!</v>
      </c>
      <c r="N5335" s="113" t="e">
        <f>IF(M5335=0,"",CHOOSE(M5335,"4","11","20","33","33","手入力箇所","手入力箇所","手入力箇所","手入力箇所","手入力箇所","手入力箇所","手入力箇所","手入力箇所","手入力箇所","手入力箇所"))</f>
        <v>#REF!</v>
      </c>
    </row>
    <row r="5336" spans="1:14" ht="37.200000000000003" thickBot="1" x14ac:dyDescent="0.25">
      <c r="A5336" s="30" t="s">
        <v>74</v>
      </c>
      <c r="B5336" s="18">
        <v>4</v>
      </c>
      <c r="C5336" s="18">
        <v>6</v>
      </c>
      <c r="D5336" s="18">
        <v>8</v>
      </c>
      <c r="E5336" s="18">
        <v>10</v>
      </c>
      <c r="F5336" s="18">
        <v>15</v>
      </c>
      <c r="G5336" s="18">
        <v>23</v>
      </c>
      <c r="H5336" s="18">
        <v>33</v>
      </c>
      <c r="I5336" s="18"/>
      <c r="J5336" s="62"/>
      <c r="K5336" s="19"/>
      <c r="L5336" s="30" t="s">
        <v>74</v>
      </c>
      <c r="M5336" s="104" t="e">
        <f>#REF!</f>
        <v>#REF!</v>
      </c>
      <c r="N5336" s="113" t="e">
        <f>IF(M5336=0,"",CHOOSE(M5336,"4","6","8","10","10","15","15","15","15","15","23","23","23","23","23","23","23","23","23","23","33","33","33","33","33","33","33","33","33","33","手入力箇所","手入力箇所","手入力箇所","手入力箇所","手入力箇所","手入力箇所","手入力箇所","手入力箇所","手入力箇所","手入力箇所"))</f>
        <v>#REF!</v>
      </c>
    </row>
    <row r="5337" spans="1:14" ht="13.8" thickBot="1" x14ac:dyDescent="0.25">
      <c r="A5337" s="29" t="s">
        <v>75</v>
      </c>
      <c r="B5337" s="18">
        <v>6</v>
      </c>
      <c r="C5337" s="18">
        <v>14</v>
      </c>
      <c r="D5337" s="18">
        <v>25</v>
      </c>
      <c r="E5337" s="18">
        <v>39</v>
      </c>
      <c r="F5337" s="18"/>
      <c r="G5337" s="18"/>
      <c r="H5337" s="18"/>
      <c r="I5337" s="18"/>
      <c r="J5337" s="62"/>
      <c r="K5337" s="19"/>
      <c r="L5337" s="29" t="s">
        <v>75</v>
      </c>
      <c r="M5337" s="104" t="e">
        <f>#REF!</f>
        <v>#REF!</v>
      </c>
      <c r="N5337" s="113" t="e">
        <f>IF(M5337=0,"",CHOOSE(M5337,"6","14","25","39","39","手入力箇所","手入力箇所","手入力箇所","手入力箇所","手入力箇所","手入力箇所","手入力箇所","手入力箇所","手入力箇所","手入力箇所"))</f>
        <v>#REF!</v>
      </c>
    </row>
    <row r="5338" spans="1:14" ht="37.200000000000003" thickBot="1" x14ac:dyDescent="0.25">
      <c r="A5338" s="30" t="s">
        <v>76</v>
      </c>
      <c r="B5338" s="18">
        <v>2</v>
      </c>
      <c r="C5338" s="18">
        <v>3</v>
      </c>
      <c r="D5338" s="18">
        <v>6</v>
      </c>
      <c r="E5338" s="18">
        <v>9</v>
      </c>
      <c r="F5338" s="18"/>
      <c r="G5338" s="18"/>
      <c r="H5338" s="18"/>
      <c r="I5338" s="18"/>
      <c r="J5338" s="62"/>
      <c r="K5338" s="19"/>
      <c r="L5338" s="30" t="s">
        <v>76</v>
      </c>
      <c r="M5338" s="104" t="e">
        <f>#REF!</f>
        <v>#REF!</v>
      </c>
      <c r="N5338" s="113" t="e">
        <f>IF(M5338=0,"",CHOOSE(M5338,"2","3","6","9","9","手入力箇所","手入力箇所","手入力箇所","手入力箇所","手入力箇所","手入力箇所","手入力箇所","手入力箇所","手入力箇所","手入力箇所"))</f>
        <v>#REF!</v>
      </c>
    </row>
    <row r="5339" spans="1:14" ht="27" thickBot="1" x14ac:dyDescent="0.25">
      <c r="A5339" s="31" t="s">
        <v>77</v>
      </c>
      <c r="B5339" s="18">
        <v>12</v>
      </c>
      <c r="C5339" s="18">
        <v>18</v>
      </c>
      <c r="D5339" s="18">
        <v>22</v>
      </c>
      <c r="E5339" s="18">
        <v>26</v>
      </c>
      <c r="F5339" s="62"/>
      <c r="G5339" s="62"/>
      <c r="H5339" s="62"/>
      <c r="I5339" s="62"/>
      <c r="J5339" s="62"/>
      <c r="K5339" s="19"/>
      <c r="L5339" s="31" t="s">
        <v>77</v>
      </c>
      <c r="M5339" s="104" t="e">
        <f>#REF!</f>
        <v>#REF!</v>
      </c>
      <c r="N5339" s="113" t="e">
        <f>IF(M5339=0,"",CHOOSE(M5339,"12","18","22","26","26","手入力箇所","手入力箇所","手入力箇所","手入力箇所","手入力箇所","手入力箇所","手入力箇所","手入力箇所","手入力箇所","手入力箇所"))</f>
        <v>#REF!</v>
      </c>
    </row>
    <row r="5340" spans="1:14" ht="40.200000000000003" thickBot="1" x14ac:dyDescent="0.25">
      <c r="A5340" s="31" t="s">
        <v>78</v>
      </c>
      <c r="B5340" s="18">
        <v>5</v>
      </c>
      <c r="C5340" s="18">
        <v>8</v>
      </c>
      <c r="D5340" s="18">
        <v>11</v>
      </c>
      <c r="E5340" s="18">
        <v>14</v>
      </c>
      <c r="F5340" s="62"/>
      <c r="G5340" s="62"/>
      <c r="H5340" s="62"/>
      <c r="I5340" s="62"/>
      <c r="J5340" s="62"/>
      <c r="K5340" s="19"/>
      <c r="L5340" s="31" t="s">
        <v>78</v>
      </c>
      <c r="M5340" s="104" t="e">
        <f>#REF!</f>
        <v>#REF!</v>
      </c>
      <c r="N5340" s="113" t="e">
        <f>IF(M5340=0,"",CHOOSE(M5340,"5","8","11","14","14","手入力箇所","手入力箇所","手入力箇所","手入力箇所","手入力箇所","手入力箇所","手入力箇所","手入力箇所","手入力箇所","手入力箇所"))</f>
        <v>#REF!</v>
      </c>
    </row>
    <row r="5341" spans="1:14" ht="27" thickBot="1" x14ac:dyDescent="0.25">
      <c r="A5341" s="31" t="s">
        <v>79</v>
      </c>
      <c r="B5341" s="18">
        <v>6</v>
      </c>
      <c r="C5341" s="18">
        <v>11</v>
      </c>
      <c r="D5341" s="18">
        <v>16</v>
      </c>
      <c r="E5341" s="18">
        <v>21</v>
      </c>
      <c r="F5341" s="62"/>
      <c r="G5341" s="62"/>
      <c r="H5341" s="62"/>
      <c r="I5341" s="62"/>
      <c r="J5341" s="62"/>
      <c r="K5341" s="19"/>
      <c r="L5341" s="31" t="s">
        <v>79</v>
      </c>
      <c r="M5341" s="104" t="e">
        <f>#REF!</f>
        <v>#REF!</v>
      </c>
      <c r="N5341" s="113" t="e">
        <f>IF(M5341=0,"",CHOOSE(M5341,"6","11","16","21","21","手入力箇所","手入力箇所","手入力箇所","手入力箇所","手入力箇所","手入力箇所","手入力箇所","手入力箇所","手入力箇所"))</f>
        <v>#REF!</v>
      </c>
    </row>
    <row r="5342" spans="1:14" ht="40.200000000000003" thickBot="1" x14ac:dyDescent="0.25">
      <c r="A5342" s="31" t="s">
        <v>80</v>
      </c>
      <c r="B5342" s="18">
        <v>5</v>
      </c>
      <c r="C5342" s="18">
        <v>7</v>
      </c>
      <c r="D5342" s="18">
        <v>9</v>
      </c>
      <c r="E5342" s="18">
        <v>10</v>
      </c>
      <c r="F5342" s="62"/>
      <c r="G5342" s="62"/>
      <c r="H5342" s="62"/>
      <c r="I5342" s="62"/>
      <c r="J5342" s="62"/>
      <c r="K5342" s="19"/>
      <c r="L5342" s="31" t="s">
        <v>80</v>
      </c>
      <c r="M5342" s="104" t="e">
        <f>#REF!</f>
        <v>#REF!</v>
      </c>
      <c r="N5342" s="113" t="e">
        <f>IF(M5342=0,"",CHOOSE(M5342,"5","7","9","10","10","手入力箇所","手入力箇所","手入力箇所","手入力箇所","手入力箇所","手入力箇所","手入力箇所","手入力箇所","手入力箇所"))</f>
        <v>#REF!</v>
      </c>
    </row>
    <row r="5343" spans="1:14" ht="40.200000000000003" thickBot="1" x14ac:dyDescent="0.25">
      <c r="A5343" s="31" t="s">
        <v>81</v>
      </c>
      <c r="B5343" s="18">
        <v>9</v>
      </c>
      <c r="C5343" s="18">
        <v>14</v>
      </c>
      <c r="D5343" s="62"/>
      <c r="E5343" s="62"/>
      <c r="F5343" s="62"/>
      <c r="G5343" s="62"/>
      <c r="H5343" s="62"/>
      <c r="I5343" s="62"/>
      <c r="J5343" s="62"/>
      <c r="K5343" s="19"/>
      <c r="L5343" s="31" t="s">
        <v>81</v>
      </c>
      <c r="M5343" s="104" t="e">
        <f>#REF!</f>
        <v>#REF!</v>
      </c>
      <c r="N5343" s="113" t="e">
        <f>IF(M5343=0,"",CHOOSE(M5343,"9","14","手入力箇所","手入力箇所","手入力箇所","手入力箇所","手入力箇所","手入力箇所","手入力箇所","手入力箇所","手入力箇所","手入力箇所"))</f>
        <v>#REF!</v>
      </c>
    </row>
    <row r="5344" spans="1:14" ht="13.8" thickBot="1" x14ac:dyDescent="0.25">
      <c r="A5344" s="31" t="s">
        <v>82</v>
      </c>
      <c r="B5344" s="18">
        <v>3</v>
      </c>
      <c r="C5344" s="18">
        <v>4</v>
      </c>
      <c r="D5344" s="18">
        <v>4</v>
      </c>
      <c r="E5344" s="18">
        <v>5</v>
      </c>
      <c r="F5344" s="18">
        <v>6</v>
      </c>
      <c r="G5344" s="18">
        <v>8</v>
      </c>
      <c r="H5344" s="18">
        <v>9</v>
      </c>
      <c r="I5344" s="18">
        <v>11</v>
      </c>
      <c r="J5344" s="18">
        <v>12</v>
      </c>
      <c r="K5344" s="19"/>
      <c r="L5344" s="31" t="s">
        <v>82</v>
      </c>
      <c r="M5344" s="104" t="e">
        <f>#REF!</f>
        <v>#REF!</v>
      </c>
      <c r="N5344" s="113" t="e">
        <f>IF(M5344=0,"",CHOOSE(M5344,"3","4","4","5","5","6","6","6","6","6","8","8","8","8","8","8","8","8","8","8","9","9","9","9","9","9","9","9","9","9","11","11","11","11","11","11","11","11","11","11","12","12","12","12","12","12","12","12","12","12","12","手入力箇所","手入力箇所","手入力箇所","手入力箇所","手入力箇所","手入力箇所","手入力箇所","手入力箇所","手入力箇所","手入力箇所"))</f>
        <v>#REF!</v>
      </c>
    </row>
    <row r="5345" spans="1:14" ht="13.8" thickBot="1" x14ac:dyDescent="0.25">
      <c r="A5345" s="31" t="s">
        <v>83</v>
      </c>
      <c r="B5345" s="18">
        <v>3</v>
      </c>
      <c r="C5345" s="18">
        <v>4</v>
      </c>
      <c r="D5345" s="18">
        <v>4</v>
      </c>
      <c r="E5345" s="18">
        <v>5</v>
      </c>
      <c r="F5345" s="18">
        <v>6</v>
      </c>
      <c r="G5345" s="18">
        <v>8</v>
      </c>
      <c r="H5345" s="18">
        <v>10</v>
      </c>
      <c r="I5345" s="18">
        <v>12</v>
      </c>
      <c r="J5345" s="18">
        <v>13</v>
      </c>
      <c r="K5345" s="19"/>
      <c r="L5345" s="31" t="s">
        <v>83</v>
      </c>
      <c r="M5345" s="104" t="e">
        <f>#REF!</f>
        <v>#REF!</v>
      </c>
      <c r="N5345" s="113" t="e">
        <f>IF(M5345=0,"",CHOOSE(M5345,"3","4","4","5","5","6","6","6","6","6","8","8","8","8","8","8","8","8","8","8","10","10","10","10","10","10","10","10","10","10","12","12","12","12","12","12","12","12","12","12","13","13","13","13","13","13","13","13","13","13","13","手入力箇所","手入力箇所","手入力箇所","手入力箇所","手入力箇所","手入力箇所","手入力箇所","手入力箇所","手入力箇所","手入力箇所"))</f>
        <v>#REF!</v>
      </c>
    </row>
    <row r="5346" spans="1:14" ht="27" thickBot="1" x14ac:dyDescent="0.25">
      <c r="A5346" s="32" t="s">
        <v>84</v>
      </c>
      <c r="B5346" s="20">
        <v>1</v>
      </c>
      <c r="C5346" s="20">
        <v>2</v>
      </c>
      <c r="D5346" s="20">
        <v>3</v>
      </c>
      <c r="E5346" s="20">
        <v>4</v>
      </c>
      <c r="F5346" s="20">
        <v>8</v>
      </c>
      <c r="G5346" s="20">
        <v>19</v>
      </c>
      <c r="H5346" s="63"/>
      <c r="I5346" s="63"/>
      <c r="J5346" s="63"/>
      <c r="K5346" s="21"/>
      <c r="L5346" s="32" t="s">
        <v>84</v>
      </c>
      <c r="M5346" s="104" t="e">
        <f>#REF!</f>
        <v>#REF!</v>
      </c>
      <c r="N5346" s="113" t="e">
        <f>IF(M5346=0,"",CHOOSE(M5346,"1","2","3","4","4","8","8","8","8","8","19","19","19","19","19","19","19","19","19","19","手入力箇所","手入力箇所","手入力箇所","手入力箇所","手入力箇所","手入力箇所","手入力箇所","手入力箇所","手入力箇所","手入力箇所"))</f>
        <v>#REF!</v>
      </c>
    </row>
    <row r="5347" spans="1:14" ht="13.8" thickBot="1" x14ac:dyDescent="0.25"/>
    <row r="5348" spans="1:14" ht="13.8" thickBot="1" x14ac:dyDescent="0.25">
      <c r="A5348" s="686" t="e">
        <f>A5321</f>
        <v>#REF!</v>
      </c>
      <c r="B5348" s="686"/>
      <c r="C5348" s="686"/>
      <c r="D5348" s="687" t="s">
        <v>193</v>
      </c>
      <c r="E5348" s="687"/>
      <c r="F5348" s="687"/>
      <c r="G5348" s="687"/>
      <c r="H5348" s="687"/>
      <c r="I5348" s="687"/>
      <c r="J5348" s="687"/>
      <c r="K5348" s="687"/>
      <c r="L5348" s="687"/>
      <c r="M5348" s="687"/>
      <c r="N5348" s="687"/>
    </row>
    <row r="5349" spans="1:14" ht="13.8" thickBot="1" x14ac:dyDescent="0.25">
      <c r="A5349" s="105"/>
      <c r="B5349" s="33">
        <v>1</v>
      </c>
      <c r="C5349" s="24">
        <v>2</v>
      </c>
      <c r="D5349" s="24">
        <v>3</v>
      </c>
      <c r="E5349" s="24" t="s">
        <v>58</v>
      </c>
      <c r="F5349" s="24" t="s">
        <v>59</v>
      </c>
      <c r="G5349" s="24" t="s">
        <v>60</v>
      </c>
      <c r="H5349" s="24" t="s">
        <v>61</v>
      </c>
      <c r="I5349" s="24" t="s">
        <v>62</v>
      </c>
      <c r="J5349" s="24" t="s">
        <v>194</v>
      </c>
      <c r="K5349" s="102" t="s">
        <v>85</v>
      </c>
      <c r="L5349" s="105" t="s">
        <v>189</v>
      </c>
      <c r="M5349" s="105" t="s">
        <v>188</v>
      </c>
      <c r="N5349" s="105" t="s">
        <v>51</v>
      </c>
    </row>
    <row r="5350" spans="1:14" ht="13.8" thickBot="1" x14ac:dyDescent="0.25">
      <c r="A5350" s="26" t="s">
        <v>56</v>
      </c>
      <c r="B5350" s="22">
        <v>16</v>
      </c>
      <c r="C5350" s="22">
        <v>25</v>
      </c>
      <c r="D5350" s="22">
        <v>32</v>
      </c>
      <c r="E5350" s="22">
        <v>38</v>
      </c>
      <c r="F5350" s="22">
        <v>56</v>
      </c>
      <c r="G5350" s="22">
        <v>87</v>
      </c>
      <c r="H5350" s="22">
        <v>121</v>
      </c>
      <c r="I5350" s="22"/>
      <c r="J5350" s="23"/>
      <c r="K5350" s="68"/>
      <c r="L5350" s="107" t="s">
        <v>56</v>
      </c>
      <c r="M5350" s="103" t="e">
        <f>#REF!</f>
        <v>#REF!</v>
      </c>
      <c r="N5350" s="103" t="e">
        <f>IF(M5350=0,"",CHOOSE(M5350,"16","25","32","38","38","56","56","56","56","56","87","87","87","87","87","87","87","87","87","87","121","121","121","121","121","121","121","121","121","121","手入力箇所","手入力箇所","手入力箇所","手入力箇所","手入力箇所","手入力箇所","手入力箇所","手入力箇所","手入力箇所","手入力箇所"))</f>
        <v>#REF!</v>
      </c>
    </row>
    <row r="5351" spans="1:14" ht="13.8" thickBot="1" x14ac:dyDescent="0.25">
      <c r="A5351" s="27" t="s">
        <v>57</v>
      </c>
      <c r="B5351" s="18">
        <v>25</v>
      </c>
      <c r="C5351" s="18">
        <v>33</v>
      </c>
      <c r="D5351" s="18">
        <v>40</v>
      </c>
      <c r="E5351" s="18">
        <v>45</v>
      </c>
      <c r="F5351" s="18">
        <v>58</v>
      </c>
      <c r="G5351" s="18">
        <v>79</v>
      </c>
      <c r="H5351" s="18"/>
      <c r="I5351" s="18"/>
      <c r="J5351" s="62"/>
      <c r="K5351" s="69"/>
      <c r="L5351" s="107" t="s">
        <v>57</v>
      </c>
      <c r="M5351" s="103" t="e">
        <f>#REF!</f>
        <v>#REF!</v>
      </c>
      <c r="N5351" s="103" t="e">
        <f>IF(M5351=0,"",CHOOSE(M5351,"25","33","40","45","45","58","58","58","58","58","79","79","79","79","79","79","79","79","79","79","手入力箇所","手入力箇所","手入力箇所","手入力箇所","手入力箇所","手入力箇所","手入力箇所","手入力箇所","手入力箇所","手入力箇所"))</f>
        <v>#REF!</v>
      </c>
    </row>
    <row r="5352" spans="1:14" ht="48.6" thickBot="1" x14ac:dyDescent="0.25">
      <c r="A5352" s="28" t="s">
        <v>64</v>
      </c>
      <c r="B5352" s="18">
        <v>32</v>
      </c>
      <c r="C5352" s="18"/>
      <c r="D5352" s="18"/>
      <c r="E5352" s="18"/>
      <c r="F5352" s="18"/>
      <c r="G5352" s="18"/>
      <c r="H5352" s="18"/>
      <c r="I5352" s="18"/>
      <c r="J5352" s="62"/>
      <c r="K5352" s="69"/>
      <c r="L5352" s="108" t="s">
        <v>64</v>
      </c>
      <c r="M5352" s="103" t="e">
        <f>#REF!</f>
        <v>#REF!</v>
      </c>
      <c r="N5352" s="103" t="e">
        <f>IF(M5352=0,"",CHOOSE(M5352,"32","手入力箇所","手入力箇所","手入力箇所","手入力箇所","手入力箇所","手入力箇所","手入力箇所","手入力箇所","手入力箇所","手入力箇所"))</f>
        <v>#REF!</v>
      </c>
    </row>
    <row r="5353" spans="1:14" ht="48.6" thickBot="1" x14ac:dyDescent="0.25">
      <c r="A5353" s="28" t="s">
        <v>65</v>
      </c>
      <c r="B5353" s="18">
        <v>36</v>
      </c>
      <c r="C5353" s="18"/>
      <c r="D5353" s="18"/>
      <c r="E5353" s="18"/>
      <c r="F5353" s="18"/>
      <c r="G5353" s="18"/>
      <c r="H5353" s="18"/>
      <c r="I5353" s="18"/>
      <c r="J5353" s="62"/>
      <c r="K5353" s="69"/>
      <c r="L5353" s="108" t="s">
        <v>65</v>
      </c>
      <c r="M5353" s="103" t="e">
        <f>#REF!</f>
        <v>#REF!</v>
      </c>
      <c r="N5353" s="103" t="e">
        <f>IF(M5353=0,"",CHOOSE(M5353,"36","手入力箇所","手入力箇所","手入力箇所","手入力箇所","手入力箇所","手入力箇所","手入力箇所","手入力箇所","手入力箇所","手入力箇所"))</f>
        <v>#REF!</v>
      </c>
    </row>
    <row r="5354" spans="1:14" ht="24.6" thickBot="1" x14ac:dyDescent="0.25">
      <c r="A5354" s="28" t="s">
        <v>66</v>
      </c>
      <c r="B5354" s="18">
        <v>24</v>
      </c>
      <c r="C5354" s="18">
        <v>30</v>
      </c>
      <c r="D5354" s="18">
        <v>33</v>
      </c>
      <c r="E5354" s="18">
        <v>35</v>
      </c>
      <c r="F5354" s="18">
        <v>42</v>
      </c>
      <c r="G5354" s="18"/>
      <c r="H5354" s="18"/>
      <c r="I5354" s="18"/>
      <c r="J5354" s="62"/>
      <c r="K5354" s="69"/>
      <c r="L5354" s="108" t="s">
        <v>66</v>
      </c>
      <c r="M5354" s="103" t="e">
        <f>#REF!</f>
        <v>#REF!</v>
      </c>
      <c r="N5354" s="103" t="e">
        <f>IF(M5354=0,"",CHOOSE(M5354,"24","30","33","35","35","42","42","42","42","42","手入力箇所","手入力箇所","手入力箇所","手入力箇所","手入力箇所","手入力箇所","手入力箇所","手入力箇所","手入力箇所","手入力箇所"))</f>
        <v>#REF!</v>
      </c>
    </row>
    <row r="5355" spans="1:14" ht="36.6" thickBot="1" x14ac:dyDescent="0.25">
      <c r="A5355" s="28" t="s">
        <v>67</v>
      </c>
      <c r="B5355" s="18">
        <v>7</v>
      </c>
      <c r="C5355" s="18">
        <v>12</v>
      </c>
      <c r="D5355" s="18">
        <v>16</v>
      </c>
      <c r="E5355" s="18">
        <v>19</v>
      </c>
      <c r="F5355" s="18"/>
      <c r="G5355" s="18"/>
      <c r="H5355" s="18"/>
      <c r="I5355" s="18"/>
      <c r="J5355" s="62"/>
      <c r="K5355" s="69"/>
      <c r="L5355" s="108" t="s">
        <v>67</v>
      </c>
      <c r="M5355" s="103" t="e">
        <f>#REF!</f>
        <v>#REF!</v>
      </c>
      <c r="N5355" s="103" t="e">
        <f>IF(M5355=0,"",CHOOSE(M5355,"7","12","16","19","19","手入力箇所","手入力箇所","手入力箇所","手入力箇所","手入力箇所","手入力箇所","手入力箇所","手入力箇所","手入力箇所","手入力箇所"))</f>
        <v>#REF!</v>
      </c>
    </row>
    <row r="5356" spans="1:14" ht="24.6" thickBot="1" x14ac:dyDescent="0.25">
      <c r="A5356" s="28" t="s">
        <v>68</v>
      </c>
      <c r="B5356" s="18">
        <v>21</v>
      </c>
      <c r="C5356" s="18">
        <v>35</v>
      </c>
      <c r="D5356" s="18">
        <v>48</v>
      </c>
      <c r="E5356" s="18">
        <v>59</v>
      </c>
      <c r="F5356" s="18">
        <v>94</v>
      </c>
      <c r="G5356" s="18">
        <v>159</v>
      </c>
      <c r="H5356" s="18">
        <v>235</v>
      </c>
      <c r="I5356" s="18"/>
      <c r="J5356" s="62"/>
      <c r="K5356" s="69"/>
      <c r="L5356" s="108" t="s">
        <v>68</v>
      </c>
      <c r="M5356" s="103" t="e">
        <f>#REF!</f>
        <v>#REF!</v>
      </c>
      <c r="N5356" s="103" t="e">
        <f>IF(M5356=0,"",CHOOSE(M5356,"21","35","48","59","59","94","94","94","94","94","159","159","159","159","159","159","159","159","159","159","235","235","235","235","235","235","235","235","235","235","手入力箇所","手入力箇所","手入力箇所","手入力箇所","手入力箇所","手入力箇所","手入力箇所","手入力箇所","手入力箇所","手入力箇所"))</f>
        <v>#REF!</v>
      </c>
    </row>
    <row r="5357" spans="1:14" ht="36.6" thickBot="1" x14ac:dyDescent="0.25">
      <c r="A5357" s="28" t="s">
        <v>69</v>
      </c>
      <c r="B5357" s="18">
        <v>22</v>
      </c>
      <c r="C5357" s="18">
        <v>26</v>
      </c>
      <c r="D5357" s="18">
        <v>28</v>
      </c>
      <c r="E5357" s="18">
        <v>29</v>
      </c>
      <c r="F5357" s="18">
        <v>34</v>
      </c>
      <c r="G5357" s="18"/>
      <c r="H5357" s="18"/>
      <c r="I5357" s="18"/>
      <c r="J5357" s="62"/>
      <c r="K5357" s="69"/>
      <c r="L5357" s="108" t="s">
        <v>69</v>
      </c>
      <c r="M5357" s="103" t="e">
        <f>#REF!</f>
        <v>#REF!</v>
      </c>
      <c r="N5357" s="103" t="e">
        <f>IF(M5357=0,"",CHOOSE(M5357,"22","26","28","29","29","34","34","34","34","34","手入力箇所","手入力箇所","手入力箇所","手入力箇所","手入力箇所","手入力箇所","手入力箇所","手入力箇所","手入力箇所","手入力箇所"))</f>
        <v>#REF!</v>
      </c>
    </row>
    <row r="5358" spans="1:14" ht="13.8" thickBot="1" x14ac:dyDescent="0.25">
      <c r="A5358" s="27" t="s">
        <v>63</v>
      </c>
      <c r="B5358" s="18">
        <v>21</v>
      </c>
      <c r="C5358" s="18">
        <v>33</v>
      </c>
      <c r="D5358" s="18">
        <v>46</v>
      </c>
      <c r="E5358" s="18">
        <v>56</v>
      </c>
      <c r="F5358" s="18">
        <v>89</v>
      </c>
      <c r="G5358" s="18">
        <v>151</v>
      </c>
      <c r="H5358" s="18">
        <v>224</v>
      </c>
      <c r="I5358" s="18">
        <v>289</v>
      </c>
      <c r="J5358" s="18">
        <v>350</v>
      </c>
      <c r="K5358" s="69"/>
      <c r="L5358" s="107" t="s">
        <v>63</v>
      </c>
      <c r="M5358" s="103" t="e">
        <f>#REF!</f>
        <v>#REF!</v>
      </c>
      <c r="N5358" s="103" t="e">
        <f>IF(M5358=0,"",CHOOSE(M5358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359" spans="1:14" ht="24.6" thickBot="1" x14ac:dyDescent="0.25">
      <c r="A5359" s="34" t="s">
        <v>70</v>
      </c>
      <c r="B5359" s="35">
        <v>13</v>
      </c>
      <c r="C5359" s="35">
        <v>33</v>
      </c>
      <c r="D5359" s="35">
        <v>59</v>
      </c>
      <c r="E5359" s="35"/>
      <c r="F5359" s="35"/>
      <c r="G5359" s="35"/>
      <c r="H5359" s="35"/>
      <c r="I5359" s="35"/>
      <c r="J5359" s="36"/>
      <c r="K5359" s="67"/>
      <c r="L5359" s="108" t="s">
        <v>70</v>
      </c>
      <c r="M5359" s="103" t="e">
        <f>#REF!</f>
        <v>#REF!</v>
      </c>
      <c r="N5359" s="103" t="e">
        <f>IF(M5359=0,"",CHOOSE(M5359,"13","33","59","手入力箇所","手入力箇所","手入力箇所","手入力箇所","手入力箇所","手入力箇所","手入力箇所","手入力箇所","手入力箇所","手入力箇所"))</f>
        <v>#REF!</v>
      </c>
    </row>
    <row r="5360" spans="1:14" ht="13.8" thickBot="1" x14ac:dyDescent="0.25">
      <c r="A5360" s="37" t="s">
        <v>71</v>
      </c>
      <c r="B5360" s="17">
        <v>23</v>
      </c>
      <c r="C5360" s="17">
        <v>39</v>
      </c>
      <c r="D5360" s="17">
        <v>97</v>
      </c>
      <c r="E5360" s="17"/>
      <c r="F5360" s="17"/>
      <c r="G5360" s="17"/>
      <c r="H5360" s="17"/>
      <c r="I5360" s="17"/>
      <c r="J5360" s="64"/>
      <c r="K5360" s="70"/>
      <c r="L5360" s="109" t="s">
        <v>71</v>
      </c>
      <c r="M5360" s="103" t="e">
        <f>#REF!</f>
        <v>#REF!</v>
      </c>
      <c r="N5360" s="103" t="e">
        <f>IF(M5360=0,"",CHOOSE(M5360,"23","39","97","手入力箇所","手入力箇所","手入力箇所","手入力箇所","手入力箇所","手入力箇所","手入力箇所","手入力箇所","手入力箇所","手入力箇所"))</f>
        <v>#REF!</v>
      </c>
    </row>
    <row r="5361" spans="1:14" ht="13.8" thickBot="1" x14ac:dyDescent="0.25">
      <c r="A5361" s="29" t="s">
        <v>72</v>
      </c>
      <c r="B5361" s="18">
        <v>21</v>
      </c>
      <c r="C5361" s="18">
        <v>37</v>
      </c>
      <c r="D5361" s="18">
        <v>58</v>
      </c>
      <c r="E5361" s="18">
        <v>76</v>
      </c>
      <c r="F5361" s="18">
        <v>137</v>
      </c>
      <c r="G5361" s="18"/>
      <c r="H5361" s="18"/>
      <c r="I5361" s="18"/>
      <c r="J5361" s="62"/>
      <c r="K5361" s="69"/>
      <c r="L5361" s="109" t="s">
        <v>72</v>
      </c>
      <c r="M5361" s="103" t="e">
        <f>#REF!</f>
        <v>#REF!</v>
      </c>
      <c r="N5361" s="103" t="e">
        <f>IF(M5361=0,"",CHOOSE(M5361,"21","37","58","76","76","137","137","137","137","137","手入力箇所","手入力箇所","手入力箇所","手入力箇所","手入力箇所","手入力箇所","手入力箇所","手入力箇所","手入力箇所","手入力箇所"))</f>
        <v>#REF!</v>
      </c>
    </row>
    <row r="5362" spans="1:14" ht="13.8" thickBot="1" x14ac:dyDescent="0.25">
      <c r="A5362" s="29" t="s">
        <v>73</v>
      </c>
      <c r="B5362" s="18">
        <v>48</v>
      </c>
      <c r="C5362" s="18">
        <v>93</v>
      </c>
      <c r="D5362" s="18">
        <v>138</v>
      </c>
      <c r="E5362" s="18">
        <v>183</v>
      </c>
      <c r="F5362" s="18"/>
      <c r="G5362" s="18"/>
      <c r="H5362" s="18"/>
      <c r="I5362" s="18"/>
      <c r="J5362" s="62"/>
      <c r="K5362" s="69"/>
      <c r="L5362" s="109" t="s">
        <v>73</v>
      </c>
      <c r="M5362" s="103" t="e">
        <f>#REF!</f>
        <v>#REF!</v>
      </c>
      <c r="N5362" s="103" t="e">
        <f>IF(M5362=0,"",CHOOSE(M5362,"48","93","138","183","183","手入力箇所","手入力箇所","手入力箇所","手入力箇所","手入力箇所","手入力箇所","手入力箇所","手入力箇所","手入力箇所","手入力箇所"))</f>
        <v>#REF!</v>
      </c>
    </row>
    <row r="5363" spans="1:14" ht="37.200000000000003" thickBot="1" x14ac:dyDescent="0.25">
      <c r="A5363" s="30" t="s">
        <v>74</v>
      </c>
      <c r="B5363" s="18">
        <v>13</v>
      </c>
      <c r="C5363" s="18">
        <v>26</v>
      </c>
      <c r="D5363" s="18">
        <v>40</v>
      </c>
      <c r="E5363" s="18">
        <v>55</v>
      </c>
      <c r="F5363" s="18">
        <v>107</v>
      </c>
      <c r="G5363" s="18">
        <v>224</v>
      </c>
      <c r="H5363" s="18">
        <v>386</v>
      </c>
      <c r="I5363" s="18"/>
      <c r="J5363" s="62"/>
      <c r="K5363" s="69"/>
      <c r="L5363" s="110" t="s">
        <v>74</v>
      </c>
      <c r="M5363" s="103" t="e">
        <f>#REF!</f>
        <v>#REF!</v>
      </c>
      <c r="N5363" s="103" t="e">
        <f>IF(M5363=0,"",CHOOSE(M5363,"13","26","40","55","55","107","107","107","107","107","224","224","224","224","224","224","224","224","224","224","386","386","386","386","386","386","386","386","386","386","手入力箇所","手入力箇所","手入力箇所","手入力箇所","手入力箇所","手入力箇所","手入力箇所","手入力箇所","手入力箇所","手入力箇所"))</f>
        <v>#REF!</v>
      </c>
    </row>
    <row r="5364" spans="1:14" ht="13.8" thickBot="1" x14ac:dyDescent="0.25">
      <c r="A5364" s="29" t="s">
        <v>75</v>
      </c>
      <c r="B5364" s="18">
        <v>36</v>
      </c>
      <c r="C5364" s="18">
        <v>98</v>
      </c>
      <c r="D5364" s="18">
        <v>173</v>
      </c>
      <c r="E5364" s="18">
        <v>274</v>
      </c>
      <c r="F5364" s="18"/>
      <c r="G5364" s="18"/>
      <c r="H5364" s="18"/>
      <c r="I5364" s="18"/>
      <c r="J5364" s="62"/>
      <c r="K5364" s="69"/>
      <c r="L5364" s="109" t="s">
        <v>75</v>
      </c>
      <c r="M5364" s="103" t="e">
        <f>#REF!</f>
        <v>#REF!</v>
      </c>
      <c r="N5364" s="103" t="e">
        <f>IF(M5364=0,"",CHOOSE(M5364,"36","98","173","274","274","手入力箇所","手入力箇所","手入力箇所","手入力箇所","手入力箇所","手入力箇所","手入力箇所","手入力箇所","手入力箇所","手入力箇所"))</f>
        <v>#REF!</v>
      </c>
    </row>
    <row r="5365" spans="1:14" ht="37.200000000000003" thickBot="1" x14ac:dyDescent="0.25">
      <c r="A5365" s="30" t="s">
        <v>76</v>
      </c>
      <c r="B5365" s="18">
        <v>127</v>
      </c>
      <c r="C5365" s="18">
        <v>127</v>
      </c>
      <c r="D5365" s="18">
        <v>127</v>
      </c>
      <c r="E5365" s="18">
        <v>127</v>
      </c>
      <c r="F5365" s="18"/>
      <c r="G5365" s="18"/>
      <c r="H5365" s="18"/>
      <c r="I5365" s="18"/>
      <c r="J5365" s="62"/>
      <c r="K5365" s="69"/>
      <c r="L5365" s="110" t="s">
        <v>76</v>
      </c>
      <c r="M5365" s="103" t="e">
        <f>#REF!</f>
        <v>#REF!</v>
      </c>
      <c r="N5365" s="103" t="e">
        <f>IF(M5365=0,"",CHOOSE(M5365,"127","127","127","127","127","手入力箇所","手入力箇所","手入力箇所","手入力箇所","手入力箇所","手入力箇所","手入力箇所","手入力箇所","手入力箇所","手入力箇所"))</f>
        <v>#REF!</v>
      </c>
    </row>
    <row r="5366" spans="1:14" ht="27" thickBot="1" x14ac:dyDescent="0.25">
      <c r="A5366" s="31" t="s">
        <v>77</v>
      </c>
      <c r="B5366" s="18">
        <v>42</v>
      </c>
      <c r="C5366" s="18">
        <v>90</v>
      </c>
      <c r="D5366" s="18">
        <v>141</v>
      </c>
      <c r="E5366" s="18">
        <v>193</v>
      </c>
      <c r="F5366" s="62"/>
      <c r="G5366" s="62"/>
      <c r="H5366" s="62"/>
      <c r="I5366" s="62"/>
      <c r="J5366" s="62"/>
      <c r="K5366" s="69"/>
      <c r="L5366" s="111" t="s">
        <v>77</v>
      </c>
      <c r="M5366" s="103" t="e">
        <f>#REF!</f>
        <v>#REF!</v>
      </c>
      <c r="N5366" s="103" t="e">
        <f>IF(M5366=0,"",CHOOSE(M5366,"42","90","141","193","1936","手入力箇所","手入力箇所","手入力箇所","手入力箇所","手入力箇所","手入力箇所","手入力箇所","手入力箇所","手入力箇所","手入力箇所"))</f>
        <v>#REF!</v>
      </c>
    </row>
    <row r="5367" spans="1:14" ht="40.200000000000003" thickBot="1" x14ac:dyDescent="0.25">
      <c r="A5367" s="31" t="s">
        <v>78</v>
      </c>
      <c r="B5367" s="18">
        <v>24</v>
      </c>
      <c r="C5367" s="18">
        <v>43</v>
      </c>
      <c r="D5367" s="18">
        <v>61</v>
      </c>
      <c r="E5367" s="18">
        <v>76</v>
      </c>
      <c r="F5367" s="62"/>
      <c r="G5367" s="62"/>
      <c r="H5367" s="62"/>
      <c r="I5367" s="62"/>
      <c r="J5367" s="62"/>
      <c r="K5367" s="69"/>
      <c r="L5367" s="111" t="s">
        <v>78</v>
      </c>
      <c r="M5367" s="103" t="e">
        <f>#REF!</f>
        <v>#REF!</v>
      </c>
      <c r="N5367" s="103" t="e">
        <f>IF(M5367=0,"",CHOOSE(M5367,"24","43","61","76","76","手入力箇所","手入力箇所","手入力箇所","手入力箇所","手入力箇所","手入力箇所","手入力箇所","手入力箇所","手入力箇所","手入力箇所"))</f>
        <v>#REF!</v>
      </c>
    </row>
    <row r="5368" spans="1:14" ht="27" thickBot="1" x14ac:dyDescent="0.25">
      <c r="A5368" s="31" t="s">
        <v>79</v>
      </c>
      <c r="B5368" s="18">
        <v>54</v>
      </c>
      <c r="C5368" s="18">
        <v>77</v>
      </c>
      <c r="D5368" s="18">
        <v>94</v>
      </c>
      <c r="E5368" s="18">
        <v>107</v>
      </c>
      <c r="F5368" s="62"/>
      <c r="G5368" s="62"/>
      <c r="H5368" s="62"/>
      <c r="I5368" s="62"/>
      <c r="J5368" s="62"/>
      <c r="K5368" s="69"/>
      <c r="L5368" s="111" t="s">
        <v>79</v>
      </c>
      <c r="M5368" s="103" t="e">
        <f>#REF!</f>
        <v>#REF!</v>
      </c>
      <c r="N5368" s="103" t="e">
        <f>IF(M5368=0,"",CHOOSE(M5368,"54","77","94","107","107","手入力箇所","手入力箇所","手入力箇所","手入力箇所","手入力箇所","手入力箇所","手入力箇所","手入力箇所","手入力箇所","手入力箇所"))</f>
        <v>#REF!</v>
      </c>
    </row>
    <row r="5369" spans="1:14" ht="40.200000000000003" thickBot="1" x14ac:dyDescent="0.25">
      <c r="A5369" s="31" t="s">
        <v>80</v>
      </c>
      <c r="B5369" s="18">
        <v>49</v>
      </c>
      <c r="C5369" s="18">
        <v>53</v>
      </c>
      <c r="D5369" s="18">
        <v>55</v>
      </c>
      <c r="E5369" s="18">
        <v>56</v>
      </c>
      <c r="F5369" s="62"/>
      <c r="G5369" s="62"/>
      <c r="H5369" s="62"/>
      <c r="I5369" s="62"/>
      <c r="J5369" s="62"/>
      <c r="K5369" s="69"/>
      <c r="L5369" s="111" t="s">
        <v>80</v>
      </c>
      <c r="M5369" s="103" t="e">
        <f>#REF!</f>
        <v>#REF!</v>
      </c>
      <c r="N5369" s="103" t="e">
        <f>IF(M5369=0,"",CHOOSE(M5369,"49","53","55","56","56","手入力箇所","手入力箇所","手入力箇所","手入力箇所","手入力箇所","手入力箇所","手入力箇所","手入力箇所","手入力箇所","手入力箇所"))</f>
        <v>#REF!</v>
      </c>
    </row>
    <row r="5370" spans="1:14" ht="40.200000000000003" thickBot="1" x14ac:dyDescent="0.25">
      <c r="A5370" s="38" t="s">
        <v>81</v>
      </c>
      <c r="B5370" s="35">
        <v>232</v>
      </c>
      <c r="C5370" s="35">
        <v>232</v>
      </c>
      <c r="D5370" s="36"/>
      <c r="E5370" s="36"/>
      <c r="F5370" s="36"/>
      <c r="G5370" s="36"/>
      <c r="H5370" s="36"/>
      <c r="I5370" s="36"/>
      <c r="J5370" s="36"/>
      <c r="K5370" s="67"/>
      <c r="L5370" s="111" t="s">
        <v>81</v>
      </c>
      <c r="M5370" s="103" t="e">
        <f>#REF!</f>
        <v>#REF!</v>
      </c>
      <c r="N5370" s="103" t="e">
        <f>IF(M5370=0,"",CHOOSE(M5370,"232","232","手入力箇所","手入力箇所","手入力箇所","手入力箇所","手入力箇所","手入力箇所","手入力箇所","手入力箇所","手入力箇所","手入力箇所"))</f>
        <v>#REF!</v>
      </c>
    </row>
    <row r="5371" spans="1:14" ht="13.8" thickBot="1" x14ac:dyDescent="0.25">
      <c r="A5371" s="39" t="s">
        <v>82</v>
      </c>
      <c r="B5371" s="17">
        <v>6</v>
      </c>
      <c r="C5371" s="17">
        <v>9</v>
      </c>
      <c r="D5371" s="17">
        <v>11</v>
      </c>
      <c r="E5371" s="17">
        <v>13</v>
      </c>
      <c r="F5371" s="17">
        <v>18</v>
      </c>
      <c r="G5371" s="17">
        <v>26</v>
      </c>
      <c r="H5371" s="17">
        <v>35</v>
      </c>
      <c r="I5371" s="17">
        <v>43</v>
      </c>
      <c r="J5371" s="17">
        <v>49</v>
      </c>
      <c r="K5371" s="70"/>
      <c r="L5371" s="111" t="s">
        <v>82</v>
      </c>
      <c r="M5371" s="103" t="e">
        <f>#REF!</f>
        <v>#REF!</v>
      </c>
      <c r="N5371" s="103" t="e">
        <f>IF(M5371=0,"",CHOOSE(M5371,"6","9","11","13","13","18","18","18","18","18","26","26","26","26","26","26","26","26","26","26","35","35","35","35","35","35","35","35","35","35","43","43","43","43","43","43","43","43","43","43","49","49","49","49","49","49","49","49","49","49","手入力箇所","手入力箇所","手入力箇所","手入力箇所","手入力箇所","手入力箇所","手入力箇所","手入力箇所","手入力箇所","手入力箇所"))</f>
        <v>#REF!</v>
      </c>
    </row>
    <row r="5372" spans="1:14" ht="13.8" thickBot="1" x14ac:dyDescent="0.25">
      <c r="A5372" s="31" t="s">
        <v>83</v>
      </c>
      <c r="B5372" s="18">
        <v>6</v>
      </c>
      <c r="C5372" s="18">
        <v>10</v>
      </c>
      <c r="D5372" s="18">
        <v>14</v>
      </c>
      <c r="E5372" s="18">
        <v>17</v>
      </c>
      <c r="F5372" s="18">
        <v>29</v>
      </c>
      <c r="G5372" s="18">
        <v>50</v>
      </c>
      <c r="H5372" s="18">
        <v>76</v>
      </c>
      <c r="I5372" s="18">
        <v>100</v>
      </c>
      <c r="J5372" s="18">
        <v>123</v>
      </c>
      <c r="K5372" s="69"/>
      <c r="L5372" s="111" t="s">
        <v>83</v>
      </c>
      <c r="M5372" s="103" t="e">
        <f>#REF!</f>
        <v>#REF!</v>
      </c>
      <c r="N5372" s="103" t="e">
        <f>IF(M5372=0,"",CHOOSE(M5372,"6","10","14","17","17","29","29","29","29","29","50","50","50","50","50","50","50","50","50","50","76","76","76","76","76","76","76","76","76","76","100","100","100","100","100","100","100","100","100","100","123","123","123","123","123","123","123","123","123","123","手入力箇所","手入力箇所","手入力箇所","手入力箇所","手入力箇所","手入力箇所","手入力箇所","手入力箇所","手入力箇所"))</f>
        <v>#REF!</v>
      </c>
    </row>
    <row r="5373" spans="1:14" ht="27" thickBot="1" x14ac:dyDescent="0.25">
      <c r="A5373" s="32" t="s">
        <v>84</v>
      </c>
      <c r="B5373" s="20">
        <v>9</v>
      </c>
      <c r="C5373" s="20">
        <v>15</v>
      </c>
      <c r="D5373" s="20">
        <v>20</v>
      </c>
      <c r="E5373" s="20">
        <v>24</v>
      </c>
      <c r="F5373" s="20">
        <v>39</v>
      </c>
      <c r="G5373" s="20">
        <v>65</v>
      </c>
      <c r="H5373" s="63"/>
      <c r="I5373" s="63"/>
      <c r="J5373" s="63"/>
      <c r="K5373" s="106"/>
      <c r="L5373" s="111" t="s">
        <v>84</v>
      </c>
      <c r="M5373" s="103" t="e">
        <f>#REF!</f>
        <v>#REF!</v>
      </c>
      <c r="N5373" s="103" t="e">
        <f>IF(M5373=0,"",CHOOSE(M5373,"9","15","20","24","24","39","39","39","39","39","65","65","65","65","65","65","65","65","65","65","手入力箇所","手入力箇所","手入力箇所","手入力箇所","手入力箇所","手入力箇所","手入力箇所","手入力箇所","手入力箇所","手入力箇所"))</f>
        <v>#REF!</v>
      </c>
    </row>
    <row r="5376" spans="1:14" ht="13.8" thickBot="1" x14ac:dyDescent="0.25"/>
    <row r="5377" spans="1:14" ht="13.8" thickBot="1" x14ac:dyDescent="0.25">
      <c r="A5377" s="688" t="e">
        <f>#REF!</f>
        <v>#REF!</v>
      </c>
      <c r="B5377" s="688"/>
      <c r="C5377" s="688"/>
      <c r="D5377" s="689" t="s">
        <v>192</v>
      </c>
      <c r="E5377" s="689"/>
      <c r="F5377" s="689"/>
      <c r="G5377" s="689"/>
      <c r="H5377" s="689"/>
      <c r="I5377" s="689"/>
      <c r="J5377" s="689"/>
      <c r="K5377" s="689"/>
      <c r="L5377" s="689"/>
      <c r="M5377" s="689"/>
      <c r="N5377" s="689"/>
    </row>
    <row r="5378" spans="1:14" ht="13.8" thickBot="1" x14ac:dyDescent="0.25">
      <c r="A5378" s="65"/>
      <c r="B5378" s="33">
        <v>1</v>
      </c>
      <c r="C5378" s="24">
        <v>2</v>
      </c>
      <c r="D5378" s="24">
        <v>3</v>
      </c>
      <c r="E5378" s="24" t="s">
        <v>58</v>
      </c>
      <c r="F5378" s="24" t="s">
        <v>59</v>
      </c>
      <c r="G5378" s="24" t="s">
        <v>60</v>
      </c>
      <c r="H5378" s="24" t="s">
        <v>61</v>
      </c>
      <c r="I5378" s="24" t="s">
        <v>62</v>
      </c>
      <c r="J5378" s="24" t="s">
        <v>194</v>
      </c>
      <c r="K5378" s="25" t="s">
        <v>85</v>
      </c>
      <c r="L5378" s="105" t="s">
        <v>189</v>
      </c>
      <c r="M5378" s="105" t="s">
        <v>188</v>
      </c>
      <c r="N5378" s="105" t="s">
        <v>51</v>
      </c>
    </row>
    <row r="5379" spans="1:14" ht="13.8" thickBot="1" x14ac:dyDescent="0.25">
      <c r="A5379" s="26" t="s">
        <v>56</v>
      </c>
      <c r="B5379" s="22">
        <v>5</v>
      </c>
      <c r="C5379" s="22">
        <v>7</v>
      </c>
      <c r="D5379" s="22">
        <v>8</v>
      </c>
      <c r="E5379" s="22">
        <v>8</v>
      </c>
      <c r="F5379" s="22">
        <v>10</v>
      </c>
      <c r="G5379" s="22">
        <v>13</v>
      </c>
      <c r="H5379" s="22">
        <v>16</v>
      </c>
      <c r="I5379" s="22"/>
      <c r="J5379" s="23"/>
      <c r="K5379" s="1"/>
      <c r="L5379" s="26" t="s">
        <v>56</v>
      </c>
      <c r="M5379" s="104" t="e">
        <f>#REF!</f>
        <v>#REF!</v>
      </c>
      <c r="N5379" s="112" t="e">
        <f>IF(M5379=0,"",CHOOSE(M5379,"5","7","8","8","8","10","10","10","10","10","13","13","13","13","13","13","13","13","13","13","16","16","16","16","16","16","16","16","16","16","16","手入力箇所","手入力箇所","手入力箇所","手入力箇所","手入力箇所","手入力箇所","手入力箇所","手入力箇所","手入力箇所","手入力箇所"))</f>
        <v>#REF!</v>
      </c>
    </row>
    <row r="5380" spans="1:14" ht="13.8" thickBot="1" x14ac:dyDescent="0.25">
      <c r="A5380" s="27" t="s">
        <v>57</v>
      </c>
      <c r="B5380" s="18">
        <v>5</v>
      </c>
      <c r="C5380" s="18">
        <v>7</v>
      </c>
      <c r="D5380" s="18">
        <v>8</v>
      </c>
      <c r="E5380" s="18">
        <v>9</v>
      </c>
      <c r="F5380" s="18">
        <v>12</v>
      </c>
      <c r="G5380" s="18">
        <v>16</v>
      </c>
      <c r="H5380" s="18"/>
      <c r="I5380" s="18"/>
      <c r="J5380" s="62"/>
      <c r="K5380" s="19"/>
      <c r="L5380" s="27" t="s">
        <v>57</v>
      </c>
      <c r="M5380" s="104" t="e">
        <f>#REF!</f>
        <v>#REF!</v>
      </c>
      <c r="N5380" s="113" t="e">
        <f>IF(M5380=0,"",CHOOSE(M5380,"5","7","8","9","9","12","12","12","12","12","16","16","16","16","16","16","16","16","16","16","手入力箇所","手入力箇所","手入力箇所","手入力箇所","手入力箇所","手入力箇所","手入力箇所","手入力箇所","手入力箇所","手入力箇所"))</f>
        <v>#REF!</v>
      </c>
    </row>
    <row r="5381" spans="1:14" ht="48.6" thickBot="1" x14ac:dyDescent="0.25">
      <c r="A5381" s="28" t="s">
        <v>64</v>
      </c>
      <c r="B5381" s="18">
        <v>6</v>
      </c>
      <c r="C5381" s="18"/>
      <c r="D5381" s="18"/>
      <c r="E5381" s="18"/>
      <c r="F5381" s="18"/>
      <c r="G5381" s="18"/>
      <c r="H5381" s="18"/>
      <c r="I5381" s="18"/>
      <c r="J5381" s="62"/>
      <c r="K5381" s="19"/>
      <c r="L5381" s="28" t="s">
        <v>64</v>
      </c>
      <c r="M5381" s="104" t="e">
        <f>#REF!</f>
        <v>#REF!</v>
      </c>
      <c r="N5381" s="113" t="e">
        <f>IF(M5381=0,"",CHOOSE(M5381,"6","手入力箇所","手入力箇所","手入力箇所","手入力箇所","手入力箇所","手入力箇所","手入力箇所","手入力箇所","手入力箇所","手入力箇所","",""))</f>
        <v>#REF!</v>
      </c>
    </row>
    <row r="5382" spans="1:14" ht="48.6" thickBot="1" x14ac:dyDescent="0.25">
      <c r="A5382" s="28" t="s">
        <v>65</v>
      </c>
      <c r="B5382" s="18">
        <v>6</v>
      </c>
      <c r="C5382" s="18"/>
      <c r="D5382" s="18"/>
      <c r="E5382" s="18"/>
      <c r="F5382" s="18"/>
      <c r="G5382" s="18"/>
      <c r="H5382" s="18"/>
      <c r="I5382" s="18"/>
      <c r="J5382" s="62"/>
      <c r="K5382" s="19"/>
      <c r="L5382" s="28" t="s">
        <v>65</v>
      </c>
      <c r="M5382" s="104" t="e">
        <f>#REF!</f>
        <v>#REF!</v>
      </c>
      <c r="N5382" s="113" t="e">
        <f>IF(M5382=0,"",CHOOSE(M5382,"6","手入力箇所","手入力箇所","手入力箇所","手入力箇所","手入力箇所","手入力箇所","手入力箇所","手入力箇所","手入力箇所","手入力箇所","",""))</f>
        <v>#REF!</v>
      </c>
    </row>
    <row r="5383" spans="1:14" ht="24.6" thickBot="1" x14ac:dyDescent="0.25">
      <c r="A5383" s="28" t="s">
        <v>66</v>
      </c>
      <c r="B5383" s="18">
        <v>5</v>
      </c>
      <c r="C5383" s="18">
        <v>7</v>
      </c>
      <c r="D5383" s="18">
        <v>8</v>
      </c>
      <c r="E5383" s="18">
        <v>9</v>
      </c>
      <c r="F5383" s="18">
        <v>12</v>
      </c>
      <c r="G5383" s="18"/>
      <c r="H5383" s="18"/>
      <c r="I5383" s="18"/>
      <c r="J5383" s="62"/>
      <c r="K5383" s="19"/>
      <c r="L5383" s="28" t="s">
        <v>66</v>
      </c>
      <c r="M5383" s="104" t="e">
        <f>#REF!</f>
        <v>#REF!</v>
      </c>
      <c r="N5383" s="113" t="e">
        <f>IF(M5383=0,"",CHOOSE(M5383,"5","7","8","9","9","12","12","12","12","12","手入力箇所","手入力箇所","手入力箇所","手入力箇所","手入力箇所","手入力箇所","手入力箇所","手入力箇所","手入力箇所","手入力箇所"))</f>
        <v>#REF!</v>
      </c>
    </row>
    <row r="5384" spans="1:14" ht="36.6" thickBot="1" x14ac:dyDescent="0.25">
      <c r="A5384" s="28" t="s">
        <v>67</v>
      </c>
      <c r="B5384" s="18">
        <v>4</v>
      </c>
      <c r="C5384" s="18">
        <v>5</v>
      </c>
      <c r="D5384" s="18">
        <v>5</v>
      </c>
      <c r="E5384" s="18">
        <v>6</v>
      </c>
      <c r="F5384" s="18"/>
      <c r="G5384" s="18"/>
      <c r="H5384" s="18"/>
      <c r="I5384" s="18"/>
      <c r="J5384" s="62"/>
      <c r="K5384" s="19"/>
      <c r="L5384" s="28" t="s">
        <v>67</v>
      </c>
      <c r="M5384" s="104" t="e">
        <f>#REF!</f>
        <v>#REF!</v>
      </c>
      <c r="N5384" s="113" t="e">
        <f>IF(M5384=0,"",CHOOSE(M5384,"4","5","5","6","6","手入力箇所","手入力箇所","手入力箇所","手入力箇所","手入力箇所","手入力箇所","手入力箇所","手入力箇所","手入力箇所","手入力箇所"))</f>
        <v>#REF!</v>
      </c>
    </row>
    <row r="5385" spans="1:14" ht="24.6" thickBot="1" x14ac:dyDescent="0.25">
      <c r="A5385" s="28" t="s">
        <v>68</v>
      </c>
      <c r="B5385" s="18">
        <v>12</v>
      </c>
      <c r="C5385" s="18">
        <v>12</v>
      </c>
      <c r="D5385" s="18">
        <v>12</v>
      </c>
      <c r="E5385" s="18">
        <v>12</v>
      </c>
      <c r="F5385" s="18">
        <v>12</v>
      </c>
      <c r="G5385" s="18">
        <v>12</v>
      </c>
      <c r="H5385" s="18">
        <v>12</v>
      </c>
      <c r="I5385" s="18"/>
      <c r="J5385" s="62"/>
      <c r="K5385" s="19"/>
      <c r="L5385" s="28" t="s">
        <v>68</v>
      </c>
      <c r="M5385" s="104" t="e">
        <f>#REF!</f>
        <v>#REF!</v>
      </c>
      <c r="N5385" s="113" t="e">
        <f>IF(M5385=0,"",CHOOSE(M5385,"12","12","12","12","12","12","12","12","12","12","12","12","12","12","12","12","12","12","12","12","12","12","12","12","12","12","12","12","12","12","手入力箇所","手入力箇所","手入力箇所","手入力箇所","手入力箇所","手入力箇所","手入力箇所","手入力箇所","手入力箇所","手入力箇所"))</f>
        <v>#REF!</v>
      </c>
    </row>
    <row r="5386" spans="1:14" ht="36.6" thickBot="1" x14ac:dyDescent="0.25">
      <c r="A5386" s="28" t="s">
        <v>69</v>
      </c>
      <c r="B5386" s="18">
        <v>7</v>
      </c>
      <c r="C5386" s="18">
        <v>7</v>
      </c>
      <c r="D5386" s="18">
        <v>7</v>
      </c>
      <c r="E5386" s="18">
        <v>7</v>
      </c>
      <c r="F5386" s="18">
        <v>7</v>
      </c>
      <c r="G5386" s="18"/>
      <c r="H5386" s="18"/>
      <c r="I5386" s="18"/>
      <c r="J5386" s="62"/>
      <c r="K5386" s="19"/>
      <c r="L5386" s="28" t="s">
        <v>69</v>
      </c>
      <c r="M5386" s="104" t="e">
        <f>#REF!</f>
        <v>#REF!</v>
      </c>
      <c r="N5386" s="113" t="e">
        <f>IF(M5386=0,"",CHOOSE(M5386,"7","7","7","7","7","7","7","7","7","7","手入力箇所","手入力箇所","手入力箇所","手入力箇所","手入力箇所","手入力箇所","手入力箇所","手入力箇所","手入力箇所","手入力箇所"))</f>
        <v>#REF!</v>
      </c>
    </row>
    <row r="5387" spans="1:14" ht="13.8" thickBot="1" x14ac:dyDescent="0.25">
      <c r="A5387" s="27" t="s">
        <v>63</v>
      </c>
      <c r="B5387" s="18">
        <v>4</v>
      </c>
      <c r="C5387" s="18">
        <v>5</v>
      </c>
      <c r="D5387" s="18">
        <v>7</v>
      </c>
      <c r="E5387" s="18">
        <v>8</v>
      </c>
      <c r="F5387" s="18">
        <v>11</v>
      </c>
      <c r="G5387" s="18">
        <v>16</v>
      </c>
      <c r="H5387" s="18">
        <v>22</v>
      </c>
      <c r="I5387" s="18">
        <v>26</v>
      </c>
      <c r="J5387" s="18">
        <v>31</v>
      </c>
      <c r="K5387" s="19"/>
      <c r="L5387" s="27" t="s">
        <v>63</v>
      </c>
      <c r="M5387" s="104" t="e">
        <f>#REF!</f>
        <v>#REF!</v>
      </c>
      <c r="N5387" s="113" t="e">
        <f>IF(M5387=0,"",CHOOSE(M5387,"4","5","7","8","8","11","11","11","11","11","16","16","16","16","16","16","16","16","16","16","22","22","22","22","22","22","22","22","22","22","26","26","26","26","26","26","26","26","26","26","31","31","31","31","31","31","31","31","31","31","31","手入力箇所","手入力箇所","手入力箇所","手入力箇所","手入力箇所","手入力箇所","手入力箇所","手入力箇所","手入力箇所","手入力箇所"))</f>
        <v>#REF!</v>
      </c>
    </row>
    <row r="5388" spans="1:14" ht="24.6" thickBot="1" x14ac:dyDescent="0.25">
      <c r="A5388" s="28" t="s">
        <v>70</v>
      </c>
      <c r="B5388" s="18">
        <v>5</v>
      </c>
      <c r="C5388" s="18">
        <v>6</v>
      </c>
      <c r="D5388" s="18">
        <v>7</v>
      </c>
      <c r="E5388" s="18"/>
      <c r="F5388" s="18"/>
      <c r="G5388" s="18"/>
      <c r="H5388" s="18"/>
      <c r="I5388" s="18"/>
      <c r="J5388" s="62"/>
      <c r="K5388" s="19"/>
      <c r="L5388" s="28" t="s">
        <v>70</v>
      </c>
      <c r="M5388" s="104" t="e">
        <f>#REF!</f>
        <v>#REF!</v>
      </c>
      <c r="N5388" s="113" t="e">
        <f>IF(M5388=0,"",CHOOSE(M5388,"5","6","7","手入力箇所","手入力箇所","手入力箇所","手入力箇所","手入力箇所","手入力箇所","手入力箇所","手入力箇所","手入力箇所","手入力箇所"))</f>
        <v>#REF!</v>
      </c>
    </row>
    <row r="5389" spans="1:14" ht="13.8" thickBot="1" x14ac:dyDescent="0.25">
      <c r="A5389" s="29" t="s">
        <v>71</v>
      </c>
      <c r="B5389" s="18">
        <v>3</v>
      </c>
      <c r="C5389" s="18">
        <v>6</v>
      </c>
      <c r="D5389" s="18">
        <v>19</v>
      </c>
      <c r="E5389" s="18"/>
      <c r="F5389" s="18"/>
      <c r="G5389" s="18"/>
      <c r="H5389" s="18"/>
      <c r="I5389" s="18"/>
      <c r="J5389" s="62"/>
      <c r="K5389" s="19"/>
      <c r="L5389" s="29" t="s">
        <v>71</v>
      </c>
      <c r="M5389" s="104" t="e">
        <f>#REF!</f>
        <v>#REF!</v>
      </c>
      <c r="N5389" s="113" t="e">
        <f>IF(M5389=0,"",CHOOSE(M5389,"3","6","19","手入力箇所","手入力箇所","手入力箇所","手入力箇所","手入力箇所","手入力箇所","手入力箇所","手入力箇所","手入力箇所","手入力箇所"))</f>
        <v>#REF!</v>
      </c>
    </row>
    <row r="5390" spans="1:14" ht="13.8" thickBot="1" x14ac:dyDescent="0.25">
      <c r="A5390" s="29" t="s">
        <v>72</v>
      </c>
      <c r="B5390" s="18">
        <v>1</v>
      </c>
      <c r="C5390" s="18">
        <v>3</v>
      </c>
      <c r="D5390" s="18">
        <v>5</v>
      </c>
      <c r="E5390" s="18">
        <v>9</v>
      </c>
      <c r="F5390" s="18">
        <v>26</v>
      </c>
      <c r="G5390" s="18"/>
      <c r="H5390" s="18"/>
      <c r="I5390" s="18"/>
      <c r="J5390" s="62"/>
      <c r="K5390" s="19"/>
      <c r="L5390" s="29" t="s">
        <v>72</v>
      </c>
      <c r="M5390" s="104" t="e">
        <f>#REF!</f>
        <v>#REF!</v>
      </c>
      <c r="N5390" s="113" t="e">
        <f>IF(M5390=0,"",CHOOSE(M5390,"1","3","5","9","9","26","26","26","26","26","手入力箇所","手入力箇所","手入力箇所","手入力箇所","手入力箇所","手入力箇所","手入力箇所","手入力箇所","手入力箇所","手入力箇所"))</f>
        <v>#REF!</v>
      </c>
    </row>
    <row r="5391" spans="1:14" ht="13.8" thickBot="1" x14ac:dyDescent="0.25">
      <c r="A5391" s="29" t="s">
        <v>73</v>
      </c>
      <c r="B5391" s="18">
        <v>4</v>
      </c>
      <c r="C5391" s="18">
        <v>11</v>
      </c>
      <c r="D5391" s="18">
        <v>20</v>
      </c>
      <c r="E5391" s="18">
        <v>33</v>
      </c>
      <c r="F5391" s="18"/>
      <c r="G5391" s="18"/>
      <c r="H5391" s="18"/>
      <c r="I5391" s="18"/>
      <c r="J5391" s="62"/>
      <c r="K5391" s="19"/>
      <c r="L5391" s="29" t="s">
        <v>73</v>
      </c>
      <c r="M5391" s="104" t="e">
        <f>#REF!</f>
        <v>#REF!</v>
      </c>
      <c r="N5391" s="113" t="e">
        <f>IF(M5391=0,"",CHOOSE(M5391,"4","11","20","33","33","手入力箇所","手入力箇所","手入力箇所","手入力箇所","手入力箇所","手入力箇所","手入力箇所","手入力箇所","手入力箇所","手入力箇所"))</f>
        <v>#REF!</v>
      </c>
    </row>
    <row r="5392" spans="1:14" ht="37.200000000000003" thickBot="1" x14ac:dyDescent="0.25">
      <c r="A5392" s="30" t="s">
        <v>74</v>
      </c>
      <c r="B5392" s="18">
        <v>4</v>
      </c>
      <c r="C5392" s="18">
        <v>6</v>
      </c>
      <c r="D5392" s="18">
        <v>8</v>
      </c>
      <c r="E5392" s="18">
        <v>10</v>
      </c>
      <c r="F5392" s="18">
        <v>15</v>
      </c>
      <c r="G5392" s="18">
        <v>23</v>
      </c>
      <c r="H5392" s="18">
        <v>33</v>
      </c>
      <c r="I5392" s="18"/>
      <c r="J5392" s="62"/>
      <c r="K5392" s="19"/>
      <c r="L5392" s="30" t="s">
        <v>74</v>
      </c>
      <c r="M5392" s="104" t="e">
        <f>#REF!</f>
        <v>#REF!</v>
      </c>
      <c r="N5392" s="113" t="e">
        <f>IF(M5392=0,"",CHOOSE(M5392,"4","6","8","10","10","15","15","15","15","15","23","23","23","23","23","23","23","23","23","23","33","33","33","33","33","33","33","33","33","33","手入力箇所","手入力箇所","手入力箇所","手入力箇所","手入力箇所","手入力箇所","手入力箇所","手入力箇所","手入力箇所","手入力箇所"))</f>
        <v>#REF!</v>
      </c>
    </row>
    <row r="5393" spans="1:14" ht="13.8" thickBot="1" x14ac:dyDescent="0.25">
      <c r="A5393" s="29" t="s">
        <v>75</v>
      </c>
      <c r="B5393" s="18">
        <v>6</v>
      </c>
      <c r="C5393" s="18">
        <v>14</v>
      </c>
      <c r="D5393" s="18">
        <v>25</v>
      </c>
      <c r="E5393" s="18">
        <v>39</v>
      </c>
      <c r="F5393" s="18"/>
      <c r="G5393" s="18"/>
      <c r="H5393" s="18"/>
      <c r="I5393" s="18"/>
      <c r="J5393" s="62"/>
      <c r="K5393" s="19"/>
      <c r="L5393" s="29" t="s">
        <v>75</v>
      </c>
      <c r="M5393" s="104" t="e">
        <f>#REF!</f>
        <v>#REF!</v>
      </c>
      <c r="N5393" s="113" t="e">
        <f>IF(M5393=0,"",CHOOSE(M5393,"6","14","25","39","39","手入力箇所","手入力箇所","手入力箇所","手入力箇所","手入力箇所","手入力箇所","手入力箇所","手入力箇所","手入力箇所","手入力箇所"))</f>
        <v>#REF!</v>
      </c>
    </row>
    <row r="5394" spans="1:14" ht="37.200000000000003" thickBot="1" x14ac:dyDescent="0.25">
      <c r="A5394" s="30" t="s">
        <v>76</v>
      </c>
      <c r="B5394" s="18">
        <v>2</v>
      </c>
      <c r="C5394" s="18">
        <v>3</v>
      </c>
      <c r="D5394" s="18">
        <v>6</v>
      </c>
      <c r="E5394" s="18">
        <v>9</v>
      </c>
      <c r="F5394" s="18"/>
      <c r="G5394" s="18"/>
      <c r="H5394" s="18"/>
      <c r="I5394" s="18"/>
      <c r="J5394" s="62"/>
      <c r="K5394" s="19"/>
      <c r="L5394" s="30" t="s">
        <v>76</v>
      </c>
      <c r="M5394" s="104" t="e">
        <f>#REF!</f>
        <v>#REF!</v>
      </c>
      <c r="N5394" s="113" t="e">
        <f>IF(M5394=0,"",CHOOSE(M5394,"2","3","6","9","9","手入力箇所","手入力箇所","手入力箇所","手入力箇所","手入力箇所","手入力箇所","手入力箇所","手入力箇所","手入力箇所","手入力箇所"))</f>
        <v>#REF!</v>
      </c>
    </row>
    <row r="5395" spans="1:14" ht="27" thickBot="1" x14ac:dyDescent="0.25">
      <c r="A5395" s="31" t="s">
        <v>77</v>
      </c>
      <c r="B5395" s="18">
        <v>12</v>
      </c>
      <c r="C5395" s="18">
        <v>18</v>
      </c>
      <c r="D5395" s="18">
        <v>22</v>
      </c>
      <c r="E5395" s="18">
        <v>26</v>
      </c>
      <c r="F5395" s="62"/>
      <c r="G5395" s="62"/>
      <c r="H5395" s="62"/>
      <c r="I5395" s="62"/>
      <c r="J5395" s="62"/>
      <c r="K5395" s="19"/>
      <c r="L5395" s="31" t="s">
        <v>77</v>
      </c>
      <c r="M5395" s="104" t="e">
        <f>#REF!</f>
        <v>#REF!</v>
      </c>
      <c r="N5395" s="113" t="e">
        <f>IF(M5395=0,"",CHOOSE(M5395,"12","18","22","26","26","手入力箇所","手入力箇所","手入力箇所","手入力箇所","手入力箇所","手入力箇所","手入力箇所","手入力箇所","手入力箇所","手入力箇所"))</f>
        <v>#REF!</v>
      </c>
    </row>
    <row r="5396" spans="1:14" ht="40.200000000000003" thickBot="1" x14ac:dyDescent="0.25">
      <c r="A5396" s="31" t="s">
        <v>78</v>
      </c>
      <c r="B5396" s="18">
        <v>5</v>
      </c>
      <c r="C5396" s="18">
        <v>8</v>
      </c>
      <c r="D5396" s="18">
        <v>11</v>
      </c>
      <c r="E5396" s="18">
        <v>14</v>
      </c>
      <c r="F5396" s="62"/>
      <c r="G5396" s="62"/>
      <c r="H5396" s="62"/>
      <c r="I5396" s="62"/>
      <c r="J5396" s="62"/>
      <c r="K5396" s="19"/>
      <c r="L5396" s="31" t="s">
        <v>78</v>
      </c>
      <c r="M5396" s="104" t="e">
        <f>#REF!</f>
        <v>#REF!</v>
      </c>
      <c r="N5396" s="113" t="e">
        <f>IF(M5396=0,"",CHOOSE(M5396,"5","8","11","14","14","手入力箇所","手入力箇所","手入力箇所","手入力箇所","手入力箇所","手入力箇所","手入力箇所","手入力箇所","手入力箇所","手入力箇所"))</f>
        <v>#REF!</v>
      </c>
    </row>
    <row r="5397" spans="1:14" ht="27" thickBot="1" x14ac:dyDescent="0.25">
      <c r="A5397" s="31" t="s">
        <v>79</v>
      </c>
      <c r="B5397" s="18">
        <v>6</v>
      </c>
      <c r="C5397" s="18">
        <v>11</v>
      </c>
      <c r="D5397" s="18">
        <v>16</v>
      </c>
      <c r="E5397" s="18">
        <v>21</v>
      </c>
      <c r="F5397" s="62"/>
      <c r="G5397" s="62"/>
      <c r="H5397" s="62"/>
      <c r="I5397" s="62"/>
      <c r="J5397" s="62"/>
      <c r="K5397" s="19"/>
      <c r="L5397" s="31" t="s">
        <v>79</v>
      </c>
      <c r="M5397" s="104" t="e">
        <f>#REF!</f>
        <v>#REF!</v>
      </c>
      <c r="N5397" s="113" t="e">
        <f>IF(M5397=0,"",CHOOSE(M5397,"6","11","16","21","21","手入力箇所","手入力箇所","手入力箇所","手入力箇所","手入力箇所","手入力箇所","手入力箇所","手入力箇所","手入力箇所"))</f>
        <v>#REF!</v>
      </c>
    </row>
    <row r="5398" spans="1:14" ht="40.200000000000003" thickBot="1" x14ac:dyDescent="0.25">
      <c r="A5398" s="31" t="s">
        <v>80</v>
      </c>
      <c r="B5398" s="18">
        <v>5</v>
      </c>
      <c r="C5398" s="18">
        <v>7</v>
      </c>
      <c r="D5398" s="18">
        <v>9</v>
      </c>
      <c r="E5398" s="18">
        <v>10</v>
      </c>
      <c r="F5398" s="62"/>
      <c r="G5398" s="62"/>
      <c r="H5398" s="62"/>
      <c r="I5398" s="62"/>
      <c r="J5398" s="62"/>
      <c r="K5398" s="19"/>
      <c r="L5398" s="31" t="s">
        <v>80</v>
      </c>
      <c r="M5398" s="104" t="e">
        <f>#REF!</f>
        <v>#REF!</v>
      </c>
      <c r="N5398" s="113" t="e">
        <f>IF(M5398=0,"",CHOOSE(M5398,"5","7","9","10","10","手入力箇所","手入力箇所","手入力箇所","手入力箇所","手入力箇所","手入力箇所","手入力箇所","手入力箇所","手入力箇所"))</f>
        <v>#REF!</v>
      </c>
    </row>
    <row r="5399" spans="1:14" ht="40.200000000000003" thickBot="1" x14ac:dyDescent="0.25">
      <c r="A5399" s="31" t="s">
        <v>81</v>
      </c>
      <c r="B5399" s="18">
        <v>9</v>
      </c>
      <c r="C5399" s="18">
        <v>14</v>
      </c>
      <c r="D5399" s="62"/>
      <c r="E5399" s="62"/>
      <c r="F5399" s="62"/>
      <c r="G5399" s="62"/>
      <c r="H5399" s="62"/>
      <c r="I5399" s="62"/>
      <c r="J5399" s="62"/>
      <c r="K5399" s="19"/>
      <c r="L5399" s="31" t="s">
        <v>81</v>
      </c>
      <c r="M5399" s="104" t="e">
        <f>#REF!</f>
        <v>#REF!</v>
      </c>
      <c r="N5399" s="113" t="e">
        <f>IF(M5399=0,"",CHOOSE(M5399,"9","14","手入力箇所","手入力箇所","手入力箇所","手入力箇所","手入力箇所","手入力箇所","手入力箇所","手入力箇所","手入力箇所","手入力箇所"))</f>
        <v>#REF!</v>
      </c>
    </row>
    <row r="5400" spans="1:14" ht="13.8" thickBot="1" x14ac:dyDescent="0.25">
      <c r="A5400" s="31" t="s">
        <v>82</v>
      </c>
      <c r="B5400" s="18">
        <v>3</v>
      </c>
      <c r="C5400" s="18">
        <v>4</v>
      </c>
      <c r="D5400" s="18">
        <v>4</v>
      </c>
      <c r="E5400" s="18">
        <v>5</v>
      </c>
      <c r="F5400" s="18">
        <v>6</v>
      </c>
      <c r="G5400" s="18">
        <v>8</v>
      </c>
      <c r="H5400" s="18">
        <v>9</v>
      </c>
      <c r="I5400" s="18">
        <v>11</v>
      </c>
      <c r="J5400" s="18">
        <v>12</v>
      </c>
      <c r="K5400" s="19"/>
      <c r="L5400" s="31" t="s">
        <v>82</v>
      </c>
      <c r="M5400" s="104" t="e">
        <f>#REF!</f>
        <v>#REF!</v>
      </c>
      <c r="N5400" s="113" t="e">
        <f>IF(M5400=0,"",CHOOSE(M5400,"3","4","4","5","5","6","6","6","6","6","8","8","8","8","8","8","8","8","8","8","9","9","9","9","9","9","9","9","9","9","11","11","11","11","11","11","11","11","11","11","12","12","12","12","12","12","12","12","12","12","12","手入力箇所","手入力箇所","手入力箇所","手入力箇所","手入力箇所","手入力箇所","手入力箇所","手入力箇所","手入力箇所","手入力箇所"))</f>
        <v>#REF!</v>
      </c>
    </row>
    <row r="5401" spans="1:14" ht="13.8" thickBot="1" x14ac:dyDescent="0.25">
      <c r="A5401" s="31" t="s">
        <v>83</v>
      </c>
      <c r="B5401" s="18">
        <v>3</v>
      </c>
      <c r="C5401" s="18">
        <v>4</v>
      </c>
      <c r="D5401" s="18">
        <v>4</v>
      </c>
      <c r="E5401" s="18">
        <v>5</v>
      </c>
      <c r="F5401" s="18">
        <v>6</v>
      </c>
      <c r="G5401" s="18">
        <v>8</v>
      </c>
      <c r="H5401" s="18">
        <v>10</v>
      </c>
      <c r="I5401" s="18">
        <v>12</v>
      </c>
      <c r="J5401" s="18">
        <v>13</v>
      </c>
      <c r="K5401" s="19"/>
      <c r="L5401" s="31" t="s">
        <v>83</v>
      </c>
      <c r="M5401" s="104" t="e">
        <f>#REF!</f>
        <v>#REF!</v>
      </c>
      <c r="N5401" s="113" t="e">
        <f>IF(M5401=0,"",CHOOSE(M5401,"3","4","4","5","5","6","6","6","6","6","8","8","8","8","8","8","8","8","8","8","10","10","10","10","10","10","10","10","10","10","12","12","12","12","12","12","12","12","12","12","13","13","13","13","13","13","13","13","13","13","13","手入力箇所","手入力箇所","手入力箇所","手入力箇所","手入力箇所","手入力箇所","手入力箇所","手入力箇所","手入力箇所","手入力箇所"))</f>
        <v>#REF!</v>
      </c>
    </row>
    <row r="5402" spans="1:14" ht="27" thickBot="1" x14ac:dyDescent="0.25">
      <c r="A5402" s="32" t="s">
        <v>84</v>
      </c>
      <c r="B5402" s="20">
        <v>1</v>
      </c>
      <c r="C5402" s="20">
        <v>2</v>
      </c>
      <c r="D5402" s="20">
        <v>3</v>
      </c>
      <c r="E5402" s="20">
        <v>4</v>
      </c>
      <c r="F5402" s="20">
        <v>8</v>
      </c>
      <c r="G5402" s="20">
        <v>19</v>
      </c>
      <c r="H5402" s="63"/>
      <c r="I5402" s="63"/>
      <c r="J5402" s="63"/>
      <c r="K5402" s="21"/>
      <c r="L5402" s="32" t="s">
        <v>84</v>
      </c>
      <c r="M5402" s="104" t="e">
        <f>#REF!</f>
        <v>#REF!</v>
      </c>
      <c r="N5402" s="113" t="e">
        <f>IF(M5402=0,"",CHOOSE(M5402,"1","2","3","4","4","8","8","8","8","8","19","19","19","19","19","19","19","19","19","19","手入力箇所","手入力箇所","手入力箇所","手入力箇所","手入力箇所","手入力箇所","手入力箇所","手入力箇所","手入力箇所","手入力箇所"))</f>
        <v>#REF!</v>
      </c>
    </row>
    <row r="5403" spans="1:14" ht="13.8" thickBot="1" x14ac:dyDescent="0.25"/>
    <row r="5404" spans="1:14" ht="13.8" thickBot="1" x14ac:dyDescent="0.25">
      <c r="A5404" s="686" t="e">
        <f>A5377</f>
        <v>#REF!</v>
      </c>
      <c r="B5404" s="686"/>
      <c r="C5404" s="686"/>
      <c r="D5404" s="687" t="s">
        <v>193</v>
      </c>
      <c r="E5404" s="687"/>
      <c r="F5404" s="687"/>
      <c r="G5404" s="687"/>
      <c r="H5404" s="687"/>
      <c r="I5404" s="687"/>
      <c r="J5404" s="687"/>
      <c r="K5404" s="687"/>
      <c r="L5404" s="687"/>
      <c r="M5404" s="687"/>
      <c r="N5404" s="687"/>
    </row>
    <row r="5405" spans="1:14" ht="13.8" thickBot="1" x14ac:dyDescent="0.25">
      <c r="A5405" s="105"/>
      <c r="B5405" s="33">
        <v>1</v>
      </c>
      <c r="C5405" s="24">
        <v>2</v>
      </c>
      <c r="D5405" s="24">
        <v>3</v>
      </c>
      <c r="E5405" s="24" t="s">
        <v>58</v>
      </c>
      <c r="F5405" s="24" t="s">
        <v>59</v>
      </c>
      <c r="G5405" s="24" t="s">
        <v>60</v>
      </c>
      <c r="H5405" s="24" t="s">
        <v>61</v>
      </c>
      <c r="I5405" s="24" t="s">
        <v>62</v>
      </c>
      <c r="J5405" s="24" t="s">
        <v>194</v>
      </c>
      <c r="K5405" s="102" t="s">
        <v>85</v>
      </c>
      <c r="L5405" s="105" t="s">
        <v>189</v>
      </c>
      <c r="M5405" s="105" t="s">
        <v>188</v>
      </c>
      <c r="N5405" s="105" t="s">
        <v>51</v>
      </c>
    </row>
    <row r="5406" spans="1:14" ht="13.8" thickBot="1" x14ac:dyDescent="0.25">
      <c r="A5406" s="26" t="s">
        <v>56</v>
      </c>
      <c r="B5406" s="22">
        <v>16</v>
      </c>
      <c r="C5406" s="22">
        <v>25</v>
      </c>
      <c r="D5406" s="22">
        <v>32</v>
      </c>
      <c r="E5406" s="22">
        <v>38</v>
      </c>
      <c r="F5406" s="22">
        <v>56</v>
      </c>
      <c r="G5406" s="22">
        <v>87</v>
      </c>
      <c r="H5406" s="22">
        <v>121</v>
      </c>
      <c r="I5406" s="22"/>
      <c r="J5406" s="23"/>
      <c r="K5406" s="68"/>
      <c r="L5406" s="107" t="s">
        <v>56</v>
      </c>
      <c r="M5406" s="103" t="e">
        <f>#REF!</f>
        <v>#REF!</v>
      </c>
      <c r="N5406" s="103" t="e">
        <f>IF(M5406=0,"",CHOOSE(M5406,"16","25","32","38","38","56","56","56","56","56","87","87","87","87","87","87","87","87","87","87","121","121","121","121","121","121","121","121","121","121","手入力箇所","手入力箇所","手入力箇所","手入力箇所","手入力箇所","手入力箇所","手入力箇所","手入力箇所","手入力箇所","手入力箇所"))</f>
        <v>#REF!</v>
      </c>
    </row>
    <row r="5407" spans="1:14" ht="13.8" thickBot="1" x14ac:dyDescent="0.25">
      <c r="A5407" s="27" t="s">
        <v>57</v>
      </c>
      <c r="B5407" s="18">
        <v>25</v>
      </c>
      <c r="C5407" s="18">
        <v>33</v>
      </c>
      <c r="D5407" s="18">
        <v>40</v>
      </c>
      <c r="E5407" s="18">
        <v>45</v>
      </c>
      <c r="F5407" s="18">
        <v>58</v>
      </c>
      <c r="G5407" s="18">
        <v>79</v>
      </c>
      <c r="H5407" s="18"/>
      <c r="I5407" s="18"/>
      <c r="J5407" s="62"/>
      <c r="K5407" s="69"/>
      <c r="L5407" s="107" t="s">
        <v>57</v>
      </c>
      <c r="M5407" s="103" t="e">
        <f>#REF!</f>
        <v>#REF!</v>
      </c>
      <c r="N5407" s="103" t="e">
        <f>IF(M5407=0,"",CHOOSE(M5407,"25","33","40","45","45","58","58","58","58","58","79","79","79","79","79","79","79","79","79","79","手入力箇所","手入力箇所","手入力箇所","手入力箇所","手入力箇所","手入力箇所","手入力箇所","手入力箇所","手入力箇所","手入力箇所"))</f>
        <v>#REF!</v>
      </c>
    </row>
    <row r="5408" spans="1:14" ht="48.6" thickBot="1" x14ac:dyDescent="0.25">
      <c r="A5408" s="28" t="s">
        <v>64</v>
      </c>
      <c r="B5408" s="18">
        <v>32</v>
      </c>
      <c r="C5408" s="18"/>
      <c r="D5408" s="18"/>
      <c r="E5408" s="18"/>
      <c r="F5408" s="18"/>
      <c r="G5408" s="18"/>
      <c r="H5408" s="18"/>
      <c r="I5408" s="18"/>
      <c r="J5408" s="62"/>
      <c r="K5408" s="69"/>
      <c r="L5408" s="108" t="s">
        <v>64</v>
      </c>
      <c r="M5408" s="103" t="e">
        <f>#REF!</f>
        <v>#REF!</v>
      </c>
      <c r="N5408" s="103" t="e">
        <f>IF(M5408=0,"",CHOOSE(M5408,"32","手入力箇所","手入力箇所","手入力箇所","手入力箇所","手入力箇所","手入力箇所","手入力箇所","手入力箇所","手入力箇所","手入力箇所"))</f>
        <v>#REF!</v>
      </c>
    </row>
    <row r="5409" spans="1:14" ht="48.6" thickBot="1" x14ac:dyDescent="0.25">
      <c r="A5409" s="28" t="s">
        <v>65</v>
      </c>
      <c r="B5409" s="18">
        <v>36</v>
      </c>
      <c r="C5409" s="18"/>
      <c r="D5409" s="18"/>
      <c r="E5409" s="18"/>
      <c r="F5409" s="18"/>
      <c r="G5409" s="18"/>
      <c r="H5409" s="18"/>
      <c r="I5409" s="18"/>
      <c r="J5409" s="62"/>
      <c r="K5409" s="69"/>
      <c r="L5409" s="108" t="s">
        <v>65</v>
      </c>
      <c r="M5409" s="103" t="e">
        <f>#REF!</f>
        <v>#REF!</v>
      </c>
      <c r="N5409" s="103" t="e">
        <f>IF(M5409=0,"",CHOOSE(M5409,"36","手入力箇所","手入力箇所","手入力箇所","手入力箇所","手入力箇所","手入力箇所","手入力箇所","手入力箇所","手入力箇所","手入力箇所"))</f>
        <v>#REF!</v>
      </c>
    </row>
    <row r="5410" spans="1:14" ht="24.6" thickBot="1" x14ac:dyDescent="0.25">
      <c r="A5410" s="28" t="s">
        <v>66</v>
      </c>
      <c r="B5410" s="18">
        <v>24</v>
      </c>
      <c r="C5410" s="18">
        <v>30</v>
      </c>
      <c r="D5410" s="18">
        <v>33</v>
      </c>
      <c r="E5410" s="18">
        <v>35</v>
      </c>
      <c r="F5410" s="18">
        <v>42</v>
      </c>
      <c r="G5410" s="18"/>
      <c r="H5410" s="18"/>
      <c r="I5410" s="18"/>
      <c r="J5410" s="62"/>
      <c r="K5410" s="69"/>
      <c r="L5410" s="108" t="s">
        <v>66</v>
      </c>
      <c r="M5410" s="103" t="e">
        <f>#REF!</f>
        <v>#REF!</v>
      </c>
      <c r="N5410" s="103" t="e">
        <f>IF(M5410=0,"",CHOOSE(M5410,"24","30","33","35","35","42","42","42","42","42","手入力箇所","手入力箇所","手入力箇所","手入力箇所","手入力箇所","手入力箇所","手入力箇所","手入力箇所","手入力箇所","手入力箇所"))</f>
        <v>#REF!</v>
      </c>
    </row>
    <row r="5411" spans="1:14" ht="36.6" thickBot="1" x14ac:dyDescent="0.25">
      <c r="A5411" s="28" t="s">
        <v>67</v>
      </c>
      <c r="B5411" s="18">
        <v>7</v>
      </c>
      <c r="C5411" s="18">
        <v>12</v>
      </c>
      <c r="D5411" s="18">
        <v>16</v>
      </c>
      <c r="E5411" s="18">
        <v>19</v>
      </c>
      <c r="F5411" s="18"/>
      <c r="G5411" s="18"/>
      <c r="H5411" s="18"/>
      <c r="I5411" s="18"/>
      <c r="J5411" s="62"/>
      <c r="K5411" s="69"/>
      <c r="L5411" s="108" t="s">
        <v>67</v>
      </c>
      <c r="M5411" s="103" t="e">
        <f>#REF!</f>
        <v>#REF!</v>
      </c>
      <c r="N5411" s="103" t="e">
        <f>IF(M5411=0,"",CHOOSE(M5411,"7","12","16","19","19","手入力箇所","手入力箇所","手入力箇所","手入力箇所","手入力箇所","手入力箇所","手入力箇所","手入力箇所","手入力箇所","手入力箇所"))</f>
        <v>#REF!</v>
      </c>
    </row>
    <row r="5412" spans="1:14" ht="24.6" thickBot="1" x14ac:dyDescent="0.25">
      <c r="A5412" s="28" t="s">
        <v>68</v>
      </c>
      <c r="B5412" s="18">
        <v>21</v>
      </c>
      <c r="C5412" s="18">
        <v>35</v>
      </c>
      <c r="D5412" s="18">
        <v>48</v>
      </c>
      <c r="E5412" s="18">
        <v>59</v>
      </c>
      <c r="F5412" s="18">
        <v>94</v>
      </c>
      <c r="G5412" s="18">
        <v>159</v>
      </c>
      <c r="H5412" s="18">
        <v>235</v>
      </c>
      <c r="I5412" s="18"/>
      <c r="J5412" s="62"/>
      <c r="K5412" s="69"/>
      <c r="L5412" s="108" t="s">
        <v>68</v>
      </c>
      <c r="M5412" s="103" t="e">
        <f>#REF!</f>
        <v>#REF!</v>
      </c>
      <c r="N5412" s="103" t="e">
        <f>IF(M5412=0,"",CHOOSE(M5412,"21","35","48","59","59","94","94","94","94","94","159","159","159","159","159","159","159","159","159","159","235","235","235","235","235","235","235","235","235","235","手入力箇所","手入力箇所","手入力箇所","手入力箇所","手入力箇所","手入力箇所","手入力箇所","手入力箇所","手入力箇所","手入力箇所"))</f>
        <v>#REF!</v>
      </c>
    </row>
    <row r="5413" spans="1:14" ht="36.6" thickBot="1" x14ac:dyDescent="0.25">
      <c r="A5413" s="28" t="s">
        <v>69</v>
      </c>
      <c r="B5413" s="18">
        <v>22</v>
      </c>
      <c r="C5413" s="18">
        <v>26</v>
      </c>
      <c r="D5413" s="18">
        <v>28</v>
      </c>
      <c r="E5413" s="18">
        <v>29</v>
      </c>
      <c r="F5413" s="18">
        <v>34</v>
      </c>
      <c r="G5413" s="18"/>
      <c r="H5413" s="18"/>
      <c r="I5413" s="18"/>
      <c r="J5413" s="62"/>
      <c r="K5413" s="69"/>
      <c r="L5413" s="108" t="s">
        <v>69</v>
      </c>
      <c r="M5413" s="103" t="e">
        <f>#REF!</f>
        <v>#REF!</v>
      </c>
      <c r="N5413" s="103" t="e">
        <f>IF(M5413=0,"",CHOOSE(M5413,"22","26","28","29","29","34","34","34","34","34","手入力箇所","手入力箇所","手入力箇所","手入力箇所","手入力箇所","手入力箇所","手入力箇所","手入力箇所","手入力箇所","手入力箇所"))</f>
        <v>#REF!</v>
      </c>
    </row>
    <row r="5414" spans="1:14" ht="13.8" thickBot="1" x14ac:dyDescent="0.25">
      <c r="A5414" s="27" t="s">
        <v>63</v>
      </c>
      <c r="B5414" s="18">
        <v>21</v>
      </c>
      <c r="C5414" s="18">
        <v>33</v>
      </c>
      <c r="D5414" s="18">
        <v>46</v>
      </c>
      <c r="E5414" s="18">
        <v>56</v>
      </c>
      <c r="F5414" s="18">
        <v>89</v>
      </c>
      <c r="G5414" s="18">
        <v>151</v>
      </c>
      <c r="H5414" s="18">
        <v>224</v>
      </c>
      <c r="I5414" s="18">
        <v>289</v>
      </c>
      <c r="J5414" s="18">
        <v>350</v>
      </c>
      <c r="K5414" s="69"/>
      <c r="L5414" s="107" t="s">
        <v>63</v>
      </c>
      <c r="M5414" s="103" t="e">
        <f>#REF!</f>
        <v>#REF!</v>
      </c>
      <c r="N5414" s="103" t="e">
        <f>IF(M5414=0,"",CHOOSE(M5414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415" spans="1:14" ht="24.6" thickBot="1" x14ac:dyDescent="0.25">
      <c r="A5415" s="34" t="s">
        <v>70</v>
      </c>
      <c r="B5415" s="35">
        <v>13</v>
      </c>
      <c r="C5415" s="35">
        <v>33</v>
      </c>
      <c r="D5415" s="35">
        <v>59</v>
      </c>
      <c r="E5415" s="35"/>
      <c r="F5415" s="35"/>
      <c r="G5415" s="35"/>
      <c r="H5415" s="35"/>
      <c r="I5415" s="35"/>
      <c r="J5415" s="36"/>
      <c r="K5415" s="67"/>
      <c r="L5415" s="108" t="s">
        <v>70</v>
      </c>
      <c r="M5415" s="103" t="e">
        <f>#REF!</f>
        <v>#REF!</v>
      </c>
      <c r="N5415" s="103" t="e">
        <f>IF(M5415=0,"",CHOOSE(M5415,"13","33","59","手入力箇所","手入力箇所","手入力箇所","手入力箇所","手入力箇所","手入力箇所","手入力箇所","手入力箇所","手入力箇所","手入力箇所"))</f>
        <v>#REF!</v>
      </c>
    </row>
    <row r="5416" spans="1:14" ht="13.8" thickBot="1" x14ac:dyDescent="0.25">
      <c r="A5416" s="37" t="s">
        <v>71</v>
      </c>
      <c r="B5416" s="17">
        <v>23</v>
      </c>
      <c r="C5416" s="17">
        <v>39</v>
      </c>
      <c r="D5416" s="17">
        <v>97</v>
      </c>
      <c r="E5416" s="17"/>
      <c r="F5416" s="17"/>
      <c r="G5416" s="17"/>
      <c r="H5416" s="17"/>
      <c r="I5416" s="17"/>
      <c r="J5416" s="64"/>
      <c r="K5416" s="70"/>
      <c r="L5416" s="109" t="s">
        <v>71</v>
      </c>
      <c r="M5416" s="103" t="e">
        <f>#REF!</f>
        <v>#REF!</v>
      </c>
      <c r="N5416" s="103" t="e">
        <f>IF(M5416=0,"",CHOOSE(M5416,"23","39","97","手入力箇所","手入力箇所","手入力箇所","手入力箇所","手入力箇所","手入力箇所","手入力箇所","手入力箇所","手入力箇所","手入力箇所"))</f>
        <v>#REF!</v>
      </c>
    </row>
    <row r="5417" spans="1:14" ht="13.8" thickBot="1" x14ac:dyDescent="0.25">
      <c r="A5417" s="29" t="s">
        <v>72</v>
      </c>
      <c r="B5417" s="18">
        <v>21</v>
      </c>
      <c r="C5417" s="18">
        <v>37</v>
      </c>
      <c r="D5417" s="18">
        <v>58</v>
      </c>
      <c r="E5417" s="18">
        <v>76</v>
      </c>
      <c r="F5417" s="18">
        <v>137</v>
      </c>
      <c r="G5417" s="18"/>
      <c r="H5417" s="18"/>
      <c r="I5417" s="18"/>
      <c r="J5417" s="62"/>
      <c r="K5417" s="69"/>
      <c r="L5417" s="109" t="s">
        <v>72</v>
      </c>
      <c r="M5417" s="103" t="e">
        <f>#REF!</f>
        <v>#REF!</v>
      </c>
      <c r="N5417" s="103" t="e">
        <f>IF(M5417=0,"",CHOOSE(M5417,"21","37","58","76","76","137","137","137","137","137","手入力箇所","手入力箇所","手入力箇所","手入力箇所","手入力箇所","手入力箇所","手入力箇所","手入力箇所","手入力箇所","手入力箇所"))</f>
        <v>#REF!</v>
      </c>
    </row>
    <row r="5418" spans="1:14" ht="13.8" thickBot="1" x14ac:dyDescent="0.25">
      <c r="A5418" s="29" t="s">
        <v>73</v>
      </c>
      <c r="B5418" s="18">
        <v>48</v>
      </c>
      <c r="C5418" s="18">
        <v>93</v>
      </c>
      <c r="D5418" s="18">
        <v>138</v>
      </c>
      <c r="E5418" s="18">
        <v>183</v>
      </c>
      <c r="F5418" s="18"/>
      <c r="G5418" s="18"/>
      <c r="H5418" s="18"/>
      <c r="I5418" s="18"/>
      <c r="J5418" s="62"/>
      <c r="K5418" s="69"/>
      <c r="L5418" s="109" t="s">
        <v>73</v>
      </c>
      <c r="M5418" s="103" t="e">
        <f>#REF!</f>
        <v>#REF!</v>
      </c>
      <c r="N5418" s="103" t="e">
        <f>IF(M5418=0,"",CHOOSE(M5418,"48","93","138","183","183","手入力箇所","手入力箇所","手入力箇所","手入力箇所","手入力箇所","手入力箇所","手入力箇所","手入力箇所","手入力箇所","手入力箇所"))</f>
        <v>#REF!</v>
      </c>
    </row>
    <row r="5419" spans="1:14" ht="37.200000000000003" thickBot="1" x14ac:dyDescent="0.25">
      <c r="A5419" s="30" t="s">
        <v>74</v>
      </c>
      <c r="B5419" s="18">
        <v>13</v>
      </c>
      <c r="C5419" s="18">
        <v>26</v>
      </c>
      <c r="D5419" s="18">
        <v>40</v>
      </c>
      <c r="E5419" s="18">
        <v>55</v>
      </c>
      <c r="F5419" s="18">
        <v>107</v>
      </c>
      <c r="G5419" s="18">
        <v>224</v>
      </c>
      <c r="H5419" s="18">
        <v>386</v>
      </c>
      <c r="I5419" s="18"/>
      <c r="J5419" s="62"/>
      <c r="K5419" s="69"/>
      <c r="L5419" s="110" t="s">
        <v>74</v>
      </c>
      <c r="M5419" s="103" t="e">
        <f>#REF!</f>
        <v>#REF!</v>
      </c>
      <c r="N5419" s="103" t="e">
        <f>IF(M5419=0,"",CHOOSE(M5419,"13","26","40","55","55","107","107","107","107","107","224","224","224","224","224","224","224","224","224","224","386","386","386","386","386","386","386","386","386","386","手入力箇所","手入力箇所","手入力箇所","手入力箇所","手入力箇所","手入力箇所","手入力箇所","手入力箇所","手入力箇所","手入力箇所"))</f>
        <v>#REF!</v>
      </c>
    </row>
    <row r="5420" spans="1:14" ht="13.8" thickBot="1" x14ac:dyDescent="0.25">
      <c r="A5420" s="29" t="s">
        <v>75</v>
      </c>
      <c r="B5420" s="18">
        <v>36</v>
      </c>
      <c r="C5420" s="18">
        <v>98</v>
      </c>
      <c r="D5420" s="18">
        <v>173</v>
      </c>
      <c r="E5420" s="18">
        <v>274</v>
      </c>
      <c r="F5420" s="18"/>
      <c r="G5420" s="18"/>
      <c r="H5420" s="18"/>
      <c r="I5420" s="18"/>
      <c r="J5420" s="62"/>
      <c r="K5420" s="69"/>
      <c r="L5420" s="109" t="s">
        <v>75</v>
      </c>
      <c r="M5420" s="103" t="e">
        <f>#REF!</f>
        <v>#REF!</v>
      </c>
      <c r="N5420" s="103" t="e">
        <f>IF(M5420=0,"",CHOOSE(M5420,"36","98","173","274","274","手入力箇所","手入力箇所","手入力箇所","手入力箇所","手入力箇所","手入力箇所","手入力箇所","手入力箇所","手入力箇所","手入力箇所"))</f>
        <v>#REF!</v>
      </c>
    </row>
    <row r="5421" spans="1:14" ht="37.200000000000003" thickBot="1" x14ac:dyDescent="0.25">
      <c r="A5421" s="30" t="s">
        <v>76</v>
      </c>
      <c r="B5421" s="18">
        <v>127</v>
      </c>
      <c r="C5421" s="18">
        <v>127</v>
      </c>
      <c r="D5421" s="18">
        <v>127</v>
      </c>
      <c r="E5421" s="18">
        <v>127</v>
      </c>
      <c r="F5421" s="18"/>
      <c r="G5421" s="18"/>
      <c r="H5421" s="18"/>
      <c r="I5421" s="18"/>
      <c r="J5421" s="62"/>
      <c r="K5421" s="69"/>
      <c r="L5421" s="110" t="s">
        <v>76</v>
      </c>
      <c r="M5421" s="103" t="e">
        <f>#REF!</f>
        <v>#REF!</v>
      </c>
      <c r="N5421" s="103" t="e">
        <f>IF(M5421=0,"",CHOOSE(M5421,"127","127","127","127","127","手入力箇所","手入力箇所","手入力箇所","手入力箇所","手入力箇所","手入力箇所","手入力箇所","手入力箇所","手入力箇所","手入力箇所"))</f>
        <v>#REF!</v>
      </c>
    </row>
    <row r="5422" spans="1:14" ht="27" thickBot="1" x14ac:dyDescent="0.25">
      <c r="A5422" s="31" t="s">
        <v>77</v>
      </c>
      <c r="B5422" s="18">
        <v>42</v>
      </c>
      <c r="C5422" s="18">
        <v>90</v>
      </c>
      <c r="D5422" s="18">
        <v>141</v>
      </c>
      <c r="E5422" s="18">
        <v>193</v>
      </c>
      <c r="F5422" s="62"/>
      <c r="G5422" s="62"/>
      <c r="H5422" s="62"/>
      <c r="I5422" s="62"/>
      <c r="J5422" s="62"/>
      <c r="K5422" s="69"/>
      <c r="L5422" s="111" t="s">
        <v>77</v>
      </c>
      <c r="M5422" s="103" t="e">
        <f>#REF!</f>
        <v>#REF!</v>
      </c>
      <c r="N5422" s="103" t="e">
        <f>IF(M5422=0,"",CHOOSE(M5422,"42","90","141","193","1936","手入力箇所","手入力箇所","手入力箇所","手入力箇所","手入力箇所","手入力箇所","手入力箇所","手入力箇所","手入力箇所","手入力箇所"))</f>
        <v>#REF!</v>
      </c>
    </row>
    <row r="5423" spans="1:14" ht="40.200000000000003" thickBot="1" x14ac:dyDescent="0.25">
      <c r="A5423" s="31" t="s">
        <v>78</v>
      </c>
      <c r="B5423" s="18">
        <v>24</v>
      </c>
      <c r="C5423" s="18">
        <v>43</v>
      </c>
      <c r="D5423" s="18">
        <v>61</v>
      </c>
      <c r="E5423" s="18">
        <v>76</v>
      </c>
      <c r="F5423" s="62"/>
      <c r="G5423" s="62"/>
      <c r="H5423" s="62"/>
      <c r="I5423" s="62"/>
      <c r="J5423" s="62"/>
      <c r="K5423" s="69"/>
      <c r="L5423" s="111" t="s">
        <v>78</v>
      </c>
      <c r="M5423" s="103" t="e">
        <f>#REF!</f>
        <v>#REF!</v>
      </c>
      <c r="N5423" s="103" t="e">
        <f>IF(M5423=0,"",CHOOSE(M5423,"24","43","61","76","76","手入力箇所","手入力箇所","手入力箇所","手入力箇所","手入力箇所","手入力箇所","手入力箇所","手入力箇所","手入力箇所","手入力箇所"))</f>
        <v>#REF!</v>
      </c>
    </row>
    <row r="5424" spans="1:14" ht="27" thickBot="1" x14ac:dyDescent="0.25">
      <c r="A5424" s="31" t="s">
        <v>79</v>
      </c>
      <c r="B5424" s="18">
        <v>54</v>
      </c>
      <c r="C5424" s="18">
        <v>77</v>
      </c>
      <c r="D5424" s="18">
        <v>94</v>
      </c>
      <c r="E5424" s="18">
        <v>107</v>
      </c>
      <c r="F5424" s="62"/>
      <c r="G5424" s="62"/>
      <c r="H5424" s="62"/>
      <c r="I5424" s="62"/>
      <c r="J5424" s="62"/>
      <c r="K5424" s="69"/>
      <c r="L5424" s="111" t="s">
        <v>79</v>
      </c>
      <c r="M5424" s="103" t="e">
        <f>#REF!</f>
        <v>#REF!</v>
      </c>
      <c r="N5424" s="103" t="e">
        <f>IF(M5424=0,"",CHOOSE(M5424,"54","77","94","107","107","手入力箇所","手入力箇所","手入力箇所","手入力箇所","手入力箇所","手入力箇所","手入力箇所","手入力箇所","手入力箇所","手入力箇所"))</f>
        <v>#REF!</v>
      </c>
    </row>
    <row r="5425" spans="1:14" ht="40.200000000000003" thickBot="1" x14ac:dyDescent="0.25">
      <c r="A5425" s="31" t="s">
        <v>80</v>
      </c>
      <c r="B5425" s="18">
        <v>49</v>
      </c>
      <c r="C5425" s="18">
        <v>53</v>
      </c>
      <c r="D5425" s="18">
        <v>55</v>
      </c>
      <c r="E5425" s="18">
        <v>56</v>
      </c>
      <c r="F5425" s="62"/>
      <c r="G5425" s="62"/>
      <c r="H5425" s="62"/>
      <c r="I5425" s="62"/>
      <c r="J5425" s="62"/>
      <c r="K5425" s="69"/>
      <c r="L5425" s="111" t="s">
        <v>80</v>
      </c>
      <c r="M5425" s="103" t="e">
        <f>#REF!</f>
        <v>#REF!</v>
      </c>
      <c r="N5425" s="103" t="e">
        <f>IF(M5425=0,"",CHOOSE(M5425,"49","53","55","56","56","手入力箇所","手入力箇所","手入力箇所","手入力箇所","手入力箇所","手入力箇所","手入力箇所","手入力箇所","手入力箇所","手入力箇所"))</f>
        <v>#REF!</v>
      </c>
    </row>
    <row r="5426" spans="1:14" ht="40.200000000000003" thickBot="1" x14ac:dyDescent="0.25">
      <c r="A5426" s="38" t="s">
        <v>81</v>
      </c>
      <c r="B5426" s="35">
        <v>232</v>
      </c>
      <c r="C5426" s="35">
        <v>232</v>
      </c>
      <c r="D5426" s="36"/>
      <c r="E5426" s="36"/>
      <c r="F5426" s="36"/>
      <c r="G5426" s="36"/>
      <c r="H5426" s="36"/>
      <c r="I5426" s="36"/>
      <c r="J5426" s="36"/>
      <c r="K5426" s="67"/>
      <c r="L5426" s="111" t="s">
        <v>81</v>
      </c>
      <c r="M5426" s="103" t="e">
        <f>#REF!</f>
        <v>#REF!</v>
      </c>
      <c r="N5426" s="103" t="e">
        <f>IF(M5426=0,"",CHOOSE(M5426,"232","232","手入力箇所","手入力箇所","手入力箇所","手入力箇所","手入力箇所","手入力箇所","手入力箇所","手入力箇所","手入力箇所","手入力箇所"))</f>
        <v>#REF!</v>
      </c>
    </row>
    <row r="5427" spans="1:14" ht="13.8" thickBot="1" x14ac:dyDescent="0.25">
      <c r="A5427" s="39" t="s">
        <v>82</v>
      </c>
      <c r="B5427" s="17">
        <v>6</v>
      </c>
      <c r="C5427" s="17">
        <v>9</v>
      </c>
      <c r="D5427" s="17">
        <v>11</v>
      </c>
      <c r="E5427" s="17">
        <v>13</v>
      </c>
      <c r="F5427" s="17">
        <v>18</v>
      </c>
      <c r="G5427" s="17">
        <v>26</v>
      </c>
      <c r="H5427" s="17">
        <v>35</v>
      </c>
      <c r="I5427" s="17">
        <v>43</v>
      </c>
      <c r="J5427" s="17">
        <v>49</v>
      </c>
      <c r="K5427" s="70"/>
      <c r="L5427" s="111" t="s">
        <v>82</v>
      </c>
      <c r="M5427" s="103" t="e">
        <f>#REF!</f>
        <v>#REF!</v>
      </c>
      <c r="N5427" s="103" t="e">
        <f>IF(M5427=0,"",CHOOSE(M5427,"6","9","11","13","13","18","18","18","18","18","26","26","26","26","26","26","26","26","26","26","35","35","35","35","35","35","35","35","35","35","43","43","43","43","43","43","43","43","43","43","49","49","49","49","49","49","49","49","49","49","手入力箇所","手入力箇所","手入力箇所","手入力箇所","手入力箇所","手入力箇所","手入力箇所","手入力箇所","手入力箇所","手入力箇所"))</f>
        <v>#REF!</v>
      </c>
    </row>
    <row r="5428" spans="1:14" ht="13.8" thickBot="1" x14ac:dyDescent="0.25">
      <c r="A5428" s="31" t="s">
        <v>83</v>
      </c>
      <c r="B5428" s="18">
        <v>6</v>
      </c>
      <c r="C5428" s="18">
        <v>10</v>
      </c>
      <c r="D5428" s="18">
        <v>14</v>
      </c>
      <c r="E5428" s="18">
        <v>17</v>
      </c>
      <c r="F5428" s="18">
        <v>29</v>
      </c>
      <c r="G5428" s="18">
        <v>50</v>
      </c>
      <c r="H5428" s="18">
        <v>76</v>
      </c>
      <c r="I5428" s="18">
        <v>100</v>
      </c>
      <c r="J5428" s="18">
        <v>123</v>
      </c>
      <c r="K5428" s="69"/>
      <c r="L5428" s="111" t="s">
        <v>83</v>
      </c>
      <c r="M5428" s="103" t="e">
        <f>#REF!</f>
        <v>#REF!</v>
      </c>
      <c r="N5428" s="103" t="e">
        <f>IF(M5428=0,"",CHOOSE(M5428,"6","10","14","17","17","29","29","29","29","29","50","50","50","50","50","50","50","50","50","50","76","76","76","76","76","76","76","76","76","76","100","100","100","100","100","100","100","100","100","100","123","123","123","123","123","123","123","123","123","123","手入力箇所","手入力箇所","手入力箇所","手入力箇所","手入力箇所","手入力箇所","手入力箇所","手入力箇所","手入力箇所"))</f>
        <v>#REF!</v>
      </c>
    </row>
    <row r="5429" spans="1:14" ht="27" thickBot="1" x14ac:dyDescent="0.25">
      <c r="A5429" s="32" t="s">
        <v>84</v>
      </c>
      <c r="B5429" s="20">
        <v>9</v>
      </c>
      <c r="C5429" s="20">
        <v>15</v>
      </c>
      <c r="D5429" s="20">
        <v>20</v>
      </c>
      <c r="E5429" s="20">
        <v>24</v>
      </c>
      <c r="F5429" s="20">
        <v>39</v>
      </c>
      <c r="G5429" s="20">
        <v>65</v>
      </c>
      <c r="H5429" s="63"/>
      <c r="I5429" s="63"/>
      <c r="J5429" s="63"/>
      <c r="K5429" s="106"/>
      <c r="L5429" s="111" t="s">
        <v>84</v>
      </c>
      <c r="M5429" s="103" t="e">
        <f>#REF!</f>
        <v>#REF!</v>
      </c>
      <c r="N5429" s="103" t="e">
        <f>IF(M5429=0,"",CHOOSE(M5429,"9","15","20","24","24","39","39","39","39","39","65","65","65","65","65","65","65","65","65","65","手入力箇所","手入力箇所","手入力箇所","手入力箇所","手入力箇所","手入力箇所","手入力箇所","手入力箇所","手入力箇所","手入力箇所"))</f>
        <v>#REF!</v>
      </c>
    </row>
    <row r="5432" spans="1:14" ht="13.8" thickBot="1" x14ac:dyDescent="0.25"/>
    <row r="5433" spans="1:14" ht="13.8" thickBot="1" x14ac:dyDescent="0.25">
      <c r="A5433" s="688" t="e">
        <f>#REF!</f>
        <v>#REF!</v>
      </c>
      <c r="B5433" s="688"/>
      <c r="C5433" s="688"/>
      <c r="D5433" s="689" t="s">
        <v>192</v>
      </c>
      <c r="E5433" s="689"/>
      <c r="F5433" s="689"/>
      <c r="G5433" s="689"/>
      <c r="H5433" s="689"/>
      <c r="I5433" s="689"/>
      <c r="J5433" s="689"/>
      <c r="K5433" s="689"/>
      <c r="L5433" s="689"/>
      <c r="M5433" s="689"/>
      <c r="N5433" s="689"/>
    </row>
    <row r="5434" spans="1:14" ht="13.8" thickBot="1" x14ac:dyDescent="0.25">
      <c r="A5434" s="65"/>
      <c r="B5434" s="33">
        <v>1</v>
      </c>
      <c r="C5434" s="24">
        <v>2</v>
      </c>
      <c r="D5434" s="24">
        <v>3</v>
      </c>
      <c r="E5434" s="24" t="s">
        <v>58</v>
      </c>
      <c r="F5434" s="24" t="s">
        <v>59</v>
      </c>
      <c r="G5434" s="24" t="s">
        <v>60</v>
      </c>
      <c r="H5434" s="24" t="s">
        <v>61</v>
      </c>
      <c r="I5434" s="24" t="s">
        <v>62</v>
      </c>
      <c r="J5434" s="24" t="s">
        <v>194</v>
      </c>
      <c r="K5434" s="25" t="s">
        <v>85</v>
      </c>
      <c r="L5434" s="105" t="s">
        <v>189</v>
      </c>
      <c r="M5434" s="105" t="s">
        <v>188</v>
      </c>
      <c r="N5434" s="105" t="s">
        <v>51</v>
      </c>
    </row>
    <row r="5435" spans="1:14" ht="13.8" thickBot="1" x14ac:dyDescent="0.25">
      <c r="A5435" s="26" t="s">
        <v>56</v>
      </c>
      <c r="B5435" s="22">
        <v>5</v>
      </c>
      <c r="C5435" s="22">
        <v>7</v>
      </c>
      <c r="D5435" s="22">
        <v>8</v>
      </c>
      <c r="E5435" s="22">
        <v>8</v>
      </c>
      <c r="F5435" s="22">
        <v>10</v>
      </c>
      <c r="G5435" s="22">
        <v>13</v>
      </c>
      <c r="H5435" s="22">
        <v>16</v>
      </c>
      <c r="I5435" s="22"/>
      <c r="J5435" s="23"/>
      <c r="K5435" s="1"/>
      <c r="L5435" s="26" t="s">
        <v>56</v>
      </c>
      <c r="M5435" s="104" t="e">
        <f>#REF!</f>
        <v>#REF!</v>
      </c>
      <c r="N5435" s="112" t="e">
        <f>IF(M5435=0,"",CHOOSE(M5435,"5","7","8","8","8","10","10","10","10","10","13","13","13","13","13","13","13","13","13","13","16","16","16","16","16","16","16","16","16","16","16","手入力箇所","手入力箇所","手入力箇所","手入力箇所","手入力箇所","手入力箇所","手入力箇所","手入力箇所","手入力箇所","手入力箇所"))</f>
        <v>#REF!</v>
      </c>
    </row>
    <row r="5436" spans="1:14" ht="13.8" thickBot="1" x14ac:dyDescent="0.25">
      <c r="A5436" s="27" t="s">
        <v>57</v>
      </c>
      <c r="B5436" s="18">
        <v>5</v>
      </c>
      <c r="C5436" s="18">
        <v>7</v>
      </c>
      <c r="D5436" s="18">
        <v>8</v>
      </c>
      <c r="E5436" s="18">
        <v>9</v>
      </c>
      <c r="F5436" s="18">
        <v>12</v>
      </c>
      <c r="G5436" s="18">
        <v>16</v>
      </c>
      <c r="H5436" s="18"/>
      <c r="I5436" s="18"/>
      <c r="J5436" s="62"/>
      <c r="K5436" s="19"/>
      <c r="L5436" s="27" t="s">
        <v>57</v>
      </c>
      <c r="M5436" s="104" t="e">
        <f>#REF!</f>
        <v>#REF!</v>
      </c>
      <c r="N5436" s="113" t="e">
        <f>IF(M5436=0,"",CHOOSE(M5436,"5","7","8","9","9","12","12","12","12","12","16","16","16","16","16","16","16","16","16","16","手入力箇所","手入力箇所","手入力箇所","手入力箇所","手入力箇所","手入力箇所","手入力箇所","手入力箇所","手入力箇所","手入力箇所"))</f>
        <v>#REF!</v>
      </c>
    </row>
    <row r="5437" spans="1:14" ht="48.6" thickBot="1" x14ac:dyDescent="0.25">
      <c r="A5437" s="28" t="s">
        <v>64</v>
      </c>
      <c r="B5437" s="18">
        <v>6</v>
      </c>
      <c r="C5437" s="18"/>
      <c r="D5437" s="18"/>
      <c r="E5437" s="18"/>
      <c r="F5437" s="18"/>
      <c r="G5437" s="18"/>
      <c r="H5437" s="18"/>
      <c r="I5437" s="18"/>
      <c r="J5437" s="62"/>
      <c r="K5437" s="19"/>
      <c r="L5437" s="28" t="s">
        <v>64</v>
      </c>
      <c r="M5437" s="104" t="e">
        <f>#REF!</f>
        <v>#REF!</v>
      </c>
      <c r="N5437" s="113" t="e">
        <f>IF(M5437=0,"",CHOOSE(M5437,"6","手入力箇所","手入力箇所","手入力箇所","手入力箇所","手入力箇所","手入力箇所","手入力箇所","手入力箇所","手入力箇所","手入力箇所","",""))</f>
        <v>#REF!</v>
      </c>
    </row>
    <row r="5438" spans="1:14" ht="48.6" thickBot="1" x14ac:dyDescent="0.25">
      <c r="A5438" s="28" t="s">
        <v>65</v>
      </c>
      <c r="B5438" s="18">
        <v>6</v>
      </c>
      <c r="C5438" s="18"/>
      <c r="D5438" s="18"/>
      <c r="E5438" s="18"/>
      <c r="F5438" s="18"/>
      <c r="G5438" s="18"/>
      <c r="H5438" s="18"/>
      <c r="I5438" s="18"/>
      <c r="J5438" s="62"/>
      <c r="K5438" s="19"/>
      <c r="L5438" s="28" t="s">
        <v>65</v>
      </c>
      <c r="M5438" s="104" t="e">
        <f>#REF!</f>
        <v>#REF!</v>
      </c>
      <c r="N5438" s="113" t="e">
        <f>IF(M5438=0,"",CHOOSE(M5438,"6","手入力箇所","手入力箇所","手入力箇所","手入力箇所","手入力箇所","手入力箇所","手入力箇所","手入力箇所","手入力箇所","手入力箇所","",""))</f>
        <v>#REF!</v>
      </c>
    </row>
    <row r="5439" spans="1:14" ht="24.6" thickBot="1" x14ac:dyDescent="0.25">
      <c r="A5439" s="28" t="s">
        <v>66</v>
      </c>
      <c r="B5439" s="18">
        <v>5</v>
      </c>
      <c r="C5439" s="18">
        <v>7</v>
      </c>
      <c r="D5439" s="18">
        <v>8</v>
      </c>
      <c r="E5439" s="18">
        <v>9</v>
      </c>
      <c r="F5439" s="18">
        <v>12</v>
      </c>
      <c r="G5439" s="18"/>
      <c r="H5439" s="18"/>
      <c r="I5439" s="18"/>
      <c r="J5439" s="62"/>
      <c r="K5439" s="19"/>
      <c r="L5439" s="28" t="s">
        <v>66</v>
      </c>
      <c r="M5439" s="104" t="e">
        <f>#REF!</f>
        <v>#REF!</v>
      </c>
      <c r="N5439" s="113" t="e">
        <f>IF(M5439=0,"",CHOOSE(M5439,"5","7","8","9","9","12","12","12","12","12","手入力箇所","手入力箇所","手入力箇所","手入力箇所","手入力箇所","手入力箇所","手入力箇所","手入力箇所","手入力箇所","手入力箇所"))</f>
        <v>#REF!</v>
      </c>
    </row>
    <row r="5440" spans="1:14" ht="36.6" thickBot="1" x14ac:dyDescent="0.25">
      <c r="A5440" s="28" t="s">
        <v>67</v>
      </c>
      <c r="B5440" s="18">
        <v>4</v>
      </c>
      <c r="C5440" s="18">
        <v>5</v>
      </c>
      <c r="D5440" s="18">
        <v>5</v>
      </c>
      <c r="E5440" s="18">
        <v>6</v>
      </c>
      <c r="F5440" s="18"/>
      <c r="G5440" s="18"/>
      <c r="H5440" s="18"/>
      <c r="I5440" s="18"/>
      <c r="J5440" s="62"/>
      <c r="K5440" s="19"/>
      <c r="L5440" s="28" t="s">
        <v>67</v>
      </c>
      <c r="M5440" s="104" t="e">
        <f>#REF!</f>
        <v>#REF!</v>
      </c>
      <c r="N5440" s="113" t="e">
        <f>IF(M5440=0,"",CHOOSE(M5440,"4","5","5","6","6","手入力箇所","手入力箇所","手入力箇所","手入力箇所","手入力箇所","手入力箇所","手入力箇所","手入力箇所","手入力箇所","手入力箇所"))</f>
        <v>#REF!</v>
      </c>
    </row>
    <row r="5441" spans="1:14" ht="24.6" thickBot="1" x14ac:dyDescent="0.25">
      <c r="A5441" s="28" t="s">
        <v>68</v>
      </c>
      <c r="B5441" s="18">
        <v>12</v>
      </c>
      <c r="C5441" s="18">
        <v>12</v>
      </c>
      <c r="D5441" s="18">
        <v>12</v>
      </c>
      <c r="E5441" s="18">
        <v>12</v>
      </c>
      <c r="F5441" s="18">
        <v>12</v>
      </c>
      <c r="G5441" s="18">
        <v>12</v>
      </c>
      <c r="H5441" s="18">
        <v>12</v>
      </c>
      <c r="I5441" s="18"/>
      <c r="J5441" s="62"/>
      <c r="K5441" s="19"/>
      <c r="L5441" s="28" t="s">
        <v>68</v>
      </c>
      <c r="M5441" s="104" t="e">
        <f>#REF!</f>
        <v>#REF!</v>
      </c>
      <c r="N5441" s="113" t="e">
        <f>IF(M5441=0,"",CHOOSE(M5441,"12","12","12","12","12","12","12","12","12","12","12","12","12","12","12","12","12","12","12","12","12","12","12","12","12","12","12","12","12","12","手入力箇所","手入力箇所","手入力箇所","手入力箇所","手入力箇所","手入力箇所","手入力箇所","手入力箇所","手入力箇所","手入力箇所"))</f>
        <v>#REF!</v>
      </c>
    </row>
    <row r="5442" spans="1:14" ht="36.6" thickBot="1" x14ac:dyDescent="0.25">
      <c r="A5442" s="28" t="s">
        <v>69</v>
      </c>
      <c r="B5442" s="18">
        <v>7</v>
      </c>
      <c r="C5442" s="18">
        <v>7</v>
      </c>
      <c r="D5442" s="18">
        <v>7</v>
      </c>
      <c r="E5442" s="18">
        <v>7</v>
      </c>
      <c r="F5442" s="18">
        <v>7</v>
      </c>
      <c r="G5442" s="18"/>
      <c r="H5442" s="18"/>
      <c r="I5442" s="18"/>
      <c r="J5442" s="62"/>
      <c r="K5442" s="19"/>
      <c r="L5442" s="28" t="s">
        <v>69</v>
      </c>
      <c r="M5442" s="104" t="e">
        <f>#REF!</f>
        <v>#REF!</v>
      </c>
      <c r="N5442" s="113" t="e">
        <f>IF(M5442=0,"",CHOOSE(M5442,"7","7","7","7","7","7","7","7","7","7","手入力箇所","手入力箇所","手入力箇所","手入力箇所","手入力箇所","手入力箇所","手入力箇所","手入力箇所","手入力箇所","手入力箇所"))</f>
        <v>#REF!</v>
      </c>
    </row>
    <row r="5443" spans="1:14" ht="13.8" thickBot="1" x14ac:dyDescent="0.25">
      <c r="A5443" s="27" t="s">
        <v>63</v>
      </c>
      <c r="B5443" s="18">
        <v>4</v>
      </c>
      <c r="C5443" s="18">
        <v>5</v>
      </c>
      <c r="D5443" s="18">
        <v>7</v>
      </c>
      <c r="E5443" s="18">
        <v>8</v>
      </c>
      <c r="F5443" s="18">
        <v>11</v>
      </c>
      <c r="G5443" s="18">
        <v>16</v>
      </c>
      <c r="H5443" s="18">
        <v>22</v>
      </c>
      <c r="I5443" s="18">
        <v>26</v>
      </c>
      <c r="J5443" s="18">
        <v>31</v>
      </c>
      <c r="K5443" s="19"/>
      <c r="L5443" s="27" t="s">
        <v>63</v>
      </c>
      <c r="M5443" s="104" t="e">
        <f>#REF!</f>
        <v>#REF!</v>
      </c>
      <c r="N5443" s="113" t="e">
        <f>IF(M5443=0,"",CHOOSE(M5443,"4","5","7","8","8","11","11","11","11","11","16","16","16","16","16","16","16","16","16","16","22","22","22","22","22","22","22","22","22","22","26","26","26","26","26","26","26","26","26","26","31","31","31","31","31","31","31","31","31","31","31","手入力箇所","手入力箇所","手入力箇所","手入力箇所","手入力箇所","手入力箇所","手入力箇所","手入力箇所","手入力箇所","手入力箇所"))</f>
        <v>#REF!</v>
      </c>
    </row>
    <row r="5444" spans="1:14" ht="24.6" thickBot="1" x14ac:dyDescent="0.25">
      <c r="A5444" s="28" t="s">
        <v>70</v>
      </c>
      <c r="B5444" s="18">
        <v>5</v>
      </c>
      <c r="C5444" s="18">
        <v>6</v>
      </c>
      <c r="D5444" s="18">
        <v>7</v>
      </c>
      <c r="E5444" s="18"/>
      <c r="F5444" s="18"/>
      <c r="G5444" s="18"/>
      <c r="H5444" s="18"/>
      <c r="I5444" s="18"/>
      <c r="J5444" s="62"/>
      <c r="K5444" s="19"/>
      <c r="L5444" s="28" t="s">
        <v>70</v>
      </c>
      <c r="M5444" s="104" t="e">
        <f>#REF!</f>
        <v>#REF!</v>
      </c>
      <c r="N5444" s="113" t="e">
        <f>IF(M5444=0,"",CHOOSE(M5444,"5","6","7","手入力箇所","手入力箇所","手入力箇所","手入力箇所","手入力箇所","手入力箇所","手入力箇所","手入力箇所","手入力箇所","手入力箇所"))</f>
        <v>#REF!</v>
      </c>
    </row>
    <row r="5445" spans="1:14" ht="13.8" thickBot="1" x14ac:dyDescent="0.25">
      <c r="A5445" s="29" t="s">
        <v>71</v>
      </c>
      <c r="B5445" s="18">
        <v>3</v>
      </c>
      <c r="C5445" s="18">
        <v>6</v>
      </c>
      <c r="D5445" s="18">
        <v>19</v>
      </c>
      <c r="E5445" s="18"/>
      <c r="F5445" s="18"/>
      <c r="G5445" s="18"/>
      <c r="H5445" s="18"/>
      <c r="I5445" s="18"/>
      <c r="J5445" s="62"/>
      <c r="K5445" s="19"/>
      <c r="L5445" s="29" t="s">
        <v>71</v>
      </c>
      <c r="M5445" s="104" t="e">
        <f>#REF!</f>
        <v>#REF!</v>
      </c>
      <c r="N5445" s="113" t="e">
        <f>IF(M5445=0,"",CHOOSE(M5445,"3","6","19","手入力箇所","手入力箇所","手入力箇所","手入力箇所","手入力箇所","手入力箇所","手入力箇所","手入力箇所","手入力箇所","手入力箇所"))</f>
        <v>#REF!</v>
      </c>
    </row>
    <row r="5446" spans="1:14" ht="13.8" thickBot="1" x14ac:dyDescent="0.25">
      <c r="A5446" s="29" t="s">
        <v>72</v>
      </c>
      <c r="B5446" s="18">
        <v>1</v>
      </c>
      <c r="C5446" s="18">
        <v>3</v>
      </c>
      <c r="D5446" s="18">
        <v>5</v>
      </c>
      <c r="E5446" s="18">
        <v>9</v>
      </c>
      <c r="F5446" s="18">
        <v>26</v>
      </c>
      <c r="G5446" s="18"/>
      <c r="H5446" s="18"/>
      <c r="I5446" s="18"/>
      <c r="J5446" s="62"/>
      <c r="K5446" s="19"/>
      <c r="L5446" s="29" t="s">
        <v>72</v>
      </c>
      <c r="M5446" s="104" t="e">
        <f>#REF!</f>
        <v>#REF!</v>
      </c>
      <c r="N5446" s="113" t="e">
        <f>IF(M5446=0,"",CHOOSE(M5446,"1","3","5","9","9","26","26","26","26","26","手入力箇所","手入力箇所","手入力箇所","手入力箇所","手入力箇所","手入力箇所","手入力箇所","手入力箇所","手入力箇所","手入力箇所"))</f>
        <v>#REF!</v>
      </c>
    </row>
    <row r="5447" spans="1:14" ht="13.8" thickBot="1" x14ac:dyDescent="0.25">
      <c r="A5447" s="29" t="s">
        <v>73</v>
      </c>
      <c r="B5447" s="18">
        <v>4</v>
      </c>
      <c r="C5447" s="18">
        <v>11</v>
      </c>
      <c r="D5447" s="18">
        <v>20</v>
      </c>
      <c r="E5447" s="18">
        <v>33</v>
      </c>
      <c r="F5447" s="18"/>
      <c r="G5447" s="18"/>
      <c r="H5447" s="18"/>
      <c r="I5447" s="18"/>
      <c r="J5447" s="62"/>
      <c r="K5447" s="19"/>
      <c r="L5447" s="29" t="s">
        <v>73</v>
      </c>
      <c r="M5447" s="104" t="e">
        <f>#REF!</f>
        <v>#REF!</v>
      </c>
      <c r="N5447" s="113" t="e">
        <f>IF(M5447=0,"",CHOOSE(M5447,"4","11","20","33","33","手入力箇所","手入力箇所","手入力箇所","手入力箇所","手入力箇所","手入力箇所","手入力箇所","手入力箇所","手入力箇所","手入力箇所"))</f>
        <v>#REF!</v>
      </c>
    </row>
    <row r="5448" spans="1:14" ht="37.200000000000003" thickBot="1" x14ac:dyDescent="0.25">
      <c r="A5448" s="30" t="s">
        <v>74</v>
      </c>
      <c r="B5448" s="18">
        <v>4</v>
      </c>
      <c r="C5448" s="18">
        <v>6</v>
      </c>
      <c r="D5448" s="18">
        <v>8</v>
      </c>
      <c r="E5448" s="18">
        <v>10</v>
      </c>
      <c r="F5448" s="18">
        <v>15</v>
      </c>
      <c r="G5448" s="18">
        <v>23</v>
      </c>
      <c r="H5448" s="18">
        <v>33</v>
      </c>
      <c r="I5448" s="18"/>
      <c r="J5448" s="62"/>
      <c r="K5448" s="19"/>
      <c r="L5448" s="30" t="s">
        <v>74</v>
      </c>
      <c r="M5448" s="104" t="e">
        <f>#REF!</f>
        <v>#REF!</v>
      </c>
      <c r="N5448" s="113" t="e">
        <f>IF(M5448=0,"",CHOOSE(M5448,"4","6","8","10","10","15","15","15","15","15","23","23","23","23","23","23","23","23","23","23","33","33","33","33","33","33","33","33","33","33","手入力箇所","手入力箇所","手入力箇所","手入力箇所","手入力箇所","手入力箇所","手入力箇所","手入力箇所","手入力箇所","手入力箇所"))</f>
        <v>#REF!</v>
      </c>
    </row>
    <row r="5449" spans="1:14" ht="13.8" thickBot="1" x14ac:dyDescent="0.25">
      <c r="A5449" s="29" t="s">
        <v>75</v>
      </c>
      <c r="B5449" s="18">
        <v>6</v>
      </c>
      <c r="C5449" s="18">
        <v>14</v>
      </c>
      <c r="D5449" s="18">
        <v>25</v>
      </c>
      <c r="E5449" s="18">
        <v>39</v>
      </c>
      <c r="F5449" s="18"/>
      <c r="G5449" s="18"/>
      <c r="H5449" s="18"/>
      <c r="I5449" s="18"/>
      <c r="J5449" s="62"/>
      <c r="K5449" s="19"/>
      <c r="L5449" s="29" t="s">
        <v>75</v>
      </c>
      <c r="M5449" s="104" t="e">
        <f>#REF!</f>
        <v>#REF!</v>
      </c>
      <c r="N5449" s="113" t="e">
        <f>IF(M5449=0,"",CHOOSE(M5449,"6","14","25","39","39","手入力箇所","手入力箇所","手入力箇所","手入力箇所","手入力箇所","手入力箇所","手入力箇所","手入力箇所","手入力箇所","手入力箇所"))</f>
        <v>#REF!</v>
      </c>
    </row>
    <row r="5450" spans="1:14" ht="37.200000000000003" thickBot="1" x14ac:dyDescent="0.25">
      <c r="A5450" s="30" t="s">
        <v>76</v>
      </c>
      <c r="B5450" s="18">
        <v>2</v>
      </c>
      <c r="C5450" s="18">
        <v>3</v>
      </c>
      <c r="D5450" s="18">
        <v>6</v>
      </c>
      <c r="E5450" s="18">
        <v>9</v>
      </c>
      <c r="F5450" s="18"/>
      <c r="G5450" s="18"/>
      <c r="H5450" s="18"/>
      <c r="I5450" s="18"/>
      <c r="J5450" s="62"/>
      <c r="K5450" s="19"/>
      <c r="L5450" s="30" t="s">
        <v>76</v>
      </c>
      <c r="M5450" s="104" t="e">
        <f>#REF!</f>
        <v>#REF!</v>
      </c>
      <c r="N5450" s="113" t="e">
        <f>IF(M5450=0,"",CHOOSE(M5450,"2","3","6","9","9","手入力箇所","手入力箇所","手入力箇所","手入力箇所","手入力箇所","手入力箇所","手入力箇所","手入力箇所","手入力箇所","手入力箇所"))</f>
        <v>#REF!</v>
      </c>
    </row>
    <row r="5451" spans="1:14" ht="27" thickBot="1" x14ac:dyDescent="0.25">
      <c r="A5451" s="31" t="s">
        <v>77</v>
      </c>
      <c r="B5451" s="18">
        <v>12</v>
      </c>
      <c r="C5451" s="18">
        <v>18</v>
      </c>
      <c r="D5451" s="18">
        <v>22</v>
      </c>
      <c r="E5451" s="18">
        <v>26</v>
      </c>
      <c r="F5451" s="62"/>
      <c r="G5451" s="62"/>
      <c r="H5451" s="62"/>
      <c r="I5451" s="62"/>
      <c r="J5451" s="62"/>
      <c r="K5451" s="19"/>
      <c r="L5451" s="31" t="s">
        <v>77</v>
      </c>
      <c r="M5451" s="104" t="e">
        <f>#REF!</f>
        <v>#REF!</v>
      </c>
      <c r="N5451" s="113" t="e">
        <f>IF(M5451=0,"",CHOOSE(M5451,"12","18","22","26","26","手入力箇所","手入力箇所","手入力箇所","手入力箇所","手入力箇所","手入力箇所","手入力箇所","手入力箇所","手入力箇所","手入力箇所"))</f>
        <v>#REF!</v>
      </c>
    </row>
    <row r="5452" spans="1:14" ht="40.200000000000003" thickBot="1" x14ac:dyDescent="0.25">
      <c r="A5452" s="31" t="s">
        <v>78</v>
      </c>
      <c r="B5452" s="18">
        <v>5</v>
      </c>
      <c r="C5452" s="18">
        <v>8</v>
      </c>
      <c r="D5452" s="18">
        <v>11</v>
      </c>
      <c r="E5452" s="18">
        <v>14</v>
      </c>
      <c r="F5452" s="62"/>
      <c r="G5452" s="62"/>
      <c r="H5452" s="62"/>
      <c r="I5452" s="62"/>
      <c r="J5452" s="62"/>
      <c r="K5452" s="19"/>
      <c r="L5452" s="31" t="s">
        <v>78</v>
      </c>
      <c r="M5452" s="104" t="e">
        <f>#REF!</f>
        <v>#REF!</v>
      </c>
      <c r="N5452" s="113" t="e">
        <f>IF(M5452=0,"",CHOOSE(M5452,"5","8","11","14","14","手入力箇所","手入力箇所","手入力箇所","手入力箇所","手入力箇所","手入力箇所","手入力箇所","手入力箇所","手入力箇所","手入力箇所"))</f>
        <v>#REF!</v>
      </c>
    </row>
    <row r="5453" spans="1:14" ht="27" thickBot="1" x14ac:dyDescent="0.25">
      <c r="A5453" s="31" t="s">
        <v>79</v>
      </c>
      <c r="B5453" s="18">
        <v>6</v>
      </c>
      <c r="C5453" s="18">
        <v>11</v>
      </c>
      <c r="D5453" s="18">
        <v>16</v>
      </c>
      <c r="E5453" s="18">
        <v>21</v>
      </c>
      <c r="F5453" s="62"/>
      <c r="G5453" s="62"/>
      <c r="H5453" s="62"/>
      <c r="I5453" s="62"/>
      <c r="J5453" s="62"/>
      <c r="K5453" s="19"/>
      <c r="L5453" s="31" t="s">
        <v>79</v>
      </c>
      <c r="M5453" s="104" t="e">
        <f>#REF!</f>
        <v>#REF!</v>
      </c>
      <c r="N5453" s="113" t="e">
        <f>IF(M5453=0,"",CHOOSE(M5453,"6","11","16","21","21","手入力箇所","手入力箇所","手入力箇所","手入力箇所","手入力箇所","手入力箇所","手入力箇所","手入力箇所","手入力箇所"))</f>
        <v>#REF!</v>
      </c>
    </row>
    <row r="5454" spans="1:14" ht="40.200000000000003" thickBot="1" x14ac:dyDescent="0.25">
      <c r="A5454" s="31" t="s">
        <v>80</v>
      </c>
      <c r="B5454" s="18">
        <v>5</v>
      </c>
      <c r="C5454" s="18">
        <v>7</v>
      </c>
      <c r="D5454" s="18">
        <v>9</v>
      </c>
      <c r="E5454" s="18">
        <v>10</v>
      </c>
      <c r="F5454" s="62"/>
      <c r="G5454" s="62"/>
      <c r="H5454" s="62"/>
      <c r="I5454" s="62"/>
      <c r="J5454" s="62"/>
      <c r="K5454" s="19"/>
      <c r="L5454" s="31" t="s">
        <v>80</v>
      </c>
      <c r="M5454" s="104" t="e">
        <f>#REF!</f>
        <v>#REF!</v>
      </c>
      <c r="N5454" s="113" t="e">
        <f>IF(M5454=0,"",CHOOSE(M5454,"5","7","9","10","10","手入力箇所","手入力箇所","手入力箇所","手入力箇所","手入力箇所","手入力箇所","手入力箇所","手入力箇所","手入力箇所"))</f>
        <v>#REF!</v>
      </c>
    </row>
    <row r="5455" spans="1:14" ht="40.200000000000003" thickBot="1" x14ac:dyDescent="0.25">
      <c r="A5455" s="31" t="s">
        <v>81</v>
      </c>
      <c r="B5455" s="18">
        <v>9</v>
      </c>
      <c r="C5455" s="18">
        <v>14</v>
      </c>
      <c r="D5455" s="62"/>
      <c r="E5455" s="62"/>
      <c r="F5455" s="62"/>
      <c r="G5455" s="62"/>
      <c r="H5455" s="62"/>
      <c r="I5455" s="62"/>
      <c r="J5455" s="62"/>
      <c r="K5455" s="19"/>
      <c r="L5455" s="31" t="s">
        <v>81</v>
      </c>
      <c r="M5455" s="104" t="e">
        <f>#REF!</f>
        <v>#REF!</v>
      </c>
      <c r="N5455" s="113" t="e">
        <f>IF(M5455=0,"",CHOOSE(M5455,"9","14","手入力箇所","手入力箇所","手入力箇所","手入力箇所","手入力箇所","手入力箇所","手入力箇所","手入力箇所","手入力箇所","手入力箇所"))</f>
        <v>#REF!</v>
      </c>
    </row>
    <row r="5456" spans="1:14" ht="13.8" thickBot="1" x14ac:dyDescent="0.25">
      <c r="A5456" s="31" t="s">
        <v>82</v>
      </c>
      <c r="B5456" s="18">
        <v>3</v>
      </c>
      <c r="C5456" s="18">
        <v>4</v>
      </c>
      <c r="D5456" s="18">
        <v>4</v>
      </c>
      <c r="E5456" s="18">
        <v>5</v>
      </c>
      <c r="F5456" s="18">
        <v>6</v>
      </c>
      <c r="G5456" s="18">
        <v>8</v>
      </c>
      <c r="H5456" s="18">
        <v>9</v>
      </c>
      <c r="I5456" s="18">
        <v>11</v>
      </c>
      <c r="J5456" s="18">
        <v>12</v>
      </c>
      <c r="K5456" s="19"/>
      <c r="L5456" s="31" t="s">
        <v>82</v>
      </c>
      <c r="M5456" s="104" t="e">
        <f>#REF!</f>
        <v>#REF!</v>
      </c>
      <c r="N5456" s="113" t="e">
        <f>IF(M5456=0,"",CHOOSE(M5456,"3","4","4","5","5","6","6","6","6","6","8","8","8","8","8","8","8","8","8","8","9","9","9","9","9","9","9","9","9","9","11","11","11","11","11","11","11","11","11","11","12","12","12","12","12","12","12","12","12","12","12","手入力箇所","手入力箇所","手入力箇所","手入力箇所","手入力箇所","手入力箇所","手入力箇所","手入力箇所","手入力箇所","手入力箇所"))</f>
        <v>#REF!</v>
      </c>
    </row>
    <row r="5457" spans="1:14" ht="13.8" thickBot="1" x14ac:dyDescent="0.25">
      <c r="A5457" s="31" t="s">
        <v>83</v>
      </c>
      <c r="B5457" s="18">
        <v>3</v>
      </c>
      <c r="C5457" s="18">
        <v>4</v>
      </c>
      <c r="D5457" s="18">
        <v>4</v>
      </c>
      <c r="E5457" s="18">
        <v>5</v>
      </c>
      <c r="F5457" s="18">
        <v>6</v>
      </c>
      <c r="G5457" s="18">
        <v>8</v>
      </c>
      <c r="H5457" s="18">
        <v>10</v>
      </c>
      <c r="I5457" s="18">
        <v>12</v>
      </c>
      <c r="J5457" s="18">
        <v>13</v>
      </c>
      <c r="K5457" s="19"/>
      <c r="L5457" s="31" t="s">
        <v>83</v>
      </c>
      <c r="M5457" s="104" t="e">
        <f>#REF!</f>
        <v>#REF!</v>
      </c>
      <c r="N5457" s="113" t="e">
        <f>IF(M5457=0,"",CHOOSE(M5457,"3","4","4","5","5","6","6","6","6","6","8","8","8","8","8","8","8","8","8","8","10","10","10","10","10","10","10","10","10","10","12","12","12","12","12","12","12","12","12","12","13","13","13","13","13","13","13","13","13","13","13","手入力箇所","手入力箇所","手入力箇所","手入力箇所","手入力箇所","手入力箇所","手入力箇所","手入力箇所","手入力箇所","手入力箇所"))</f>
        <v>#REF!</v>
      </c>
    </row>
    <row r="5458" spans="1:14" ht="27" thickBot="1" x14ac:dyDescent="0.25">
      <c r="A5458" s="32" t="s">
        <v>84</v>
      </c>
      <c r="B5458" s="20">
        <v>1</v>
      </c>
      <c r="C5458" s="20">
        <v>2</v>
      </c>
      <c r="D5458" s="20">
        <v>3</v>
      </c>
      <c r="E5458" s="20">
        <v>4</v>
      </c>
      <c r="F5458" s="20">
        <v>8</v>
      </c>
      <c r="G5458" s="20">
        <v>19</v>
      </c>
      <c r="H5458" s="63"/>
      <c r="I5458" s="63"/>
      <c r="J5458" s="63"/>
      <c r="K5458" s="21"/>
      <c r="L5458" s="32" t="s">
        <v>84</v>
      </c>
      <c r="M5458" s="104" t="e">
        <f>#REF!</f>
        <v>#REF!</v>
      </c>
      <c r="N5458" s="113" t="e">
        <f>IF(M5458=0,"",CHOOSE(M5458,"1","2","3","4","4","8","8","8","8","8","19","19","19","19","19","19","19","19","19","19","手入力箇所","手入力箇所","手入力箇所","手入力箇所","手入力箇所","手入力箇所","手入力箇所","手入力箇所","手入力箇所","手入力箇所"))</f>
        <v>#REF!</v>
      </c>
    </row>
    <row r="5459" spans="1:14" ht="13.8" thickBot="1" x14ac:dyDescent="0.25"/>
    <row r="5460" spans="1:14" ht="13.8" thickBot="1" x14ac:dyDescent="0.25">
      <c r="A5460" s="686" t="e">
        <f>A5433</f>
        <v>#REF!</v>
      </c>
      <c r="B5460" s="686"/>
      <c r="C5460" s="686"/>
      <c r="D5460" s="687" t="s">
        <v>193</v>
      </c>
      <c r="E5460" s="687"/>
      <c r="F5460" s="687"/>
      <c r="G5460" s="687"/>
      <c r="H5460" s="687"/>
      <c r="I5460" s="687"/>
      <c r="J5460" s="687"/>
      <c r="K5460" s="687"/>
      <c r="L5460" s="687"/>
      <c r="M5460" s="687"/>
      <c r="N5460" s="687"/>
    </row>
    <row r="5461" spans="1:14" ht="13.8" thickBot="1" x14ac:dyDescent="0.25">
      <c r="A5461" s="105"/>
      <c r="B5461" s="33">
        <v>1</v>
      </c>
      <c r="C5461" s="24">
        <v>2</v>
      </c>
      <c r="D5461" s="24">
        <v>3</v>
      </c>
      <c r="E5461" s="24" t="s">
        <v>58</v>
      </c>
      <c r="F5461" s="24" t="s">
        <v>59</v>
      </c>
      <c r="G5461" s="24" t="s">
        <v>60</v>
      </c>
      <c r="H5461" s="24" t="s">
        <v>61</v>
      </c>
      <c r="I5461" s="24" t="s">
        <v>62</v>
      </c>
      <c r="J5461" s="24" t="s">
        <v>194</v>
      </c>
      <c r="K5461" s="102" t="s">
        <v>85</v>
      </c>
      <c r="L5461" s="105" t="s">
        <v>189</v>
      </c>
      <c r="M5461" s="105" t="s">
        <v>188</v>
      </c>
      <c r="N5461" s="105" t="s">
        <v>51</v>
      </c>
    </row>
    <row r="5462" spans="1:14" ht="13.8" thickBot="1" x14ac:dyDescent="0.25">
      <c r="A5462" s="26" t="s">
        <v>56</v>
      </c>
      <c r="B5462" s="22">
        <v>16</v>
      </c>
      <c r="C5462" s="22">
        <v>25</v>
      </c>
      <c r="D5462" s="22">
        <v>32</v>
      </c>
      <c r="E5462" s="22">
        <v>38</v>
      </c>
      <c r="F5462" s="22">
        <v>56</v>
      </c>
      <c r="G5462" s="22">
        <v>87</v>
      </c>
      <c r="H5462" s="22">
        <v>121</v>
      </c>
      <c r="I5462" s="22"/>
      <c r="J5462" s="23"/>
      <c r="K5462" s="68"/>
      <c r="L5462" s="107" t="s">
        <v>56</v>
      </c>
      <c r="M5462" s="103" t="e">
        <f>#REF!</f>
        <v>#REF!</v>
      </c>
      <c r="N5462" s="103" t="e">
        <f>IF(M5462=0,"",CHOOSE(M5462,"16","25","32","38","38","56","56","56","56","56","87","87","87","87","87","87","87","87","87","87","121","121","121","121","121","121","121","121","121","121","手入力箇所","手入力箇所","手入力箇所","手入力箇所","手入力箇所","手入力箇所","手入力箇所","手入力箇所","手入力箇所","手入力箇所"))</f>
        <v>#REF!</v>
      </c>
    </row>
    <row r="5463" spans="1:14" ht="13.8" thickBot="1" x14ac:dyDescent="0.25">
      <c r="A5463" s="27" t="s">
        <v>57</v>
      </c>
      <c r="B5463" s="18">
        <v>25</v>
      </c>
      <c r="C5463" s="18">
        <v>33</v>
      </c>
      <c r="D5463" s="18">
        <v>40</v>
      </c>
      <c r="E5463" s="18">
        <v>45</v>
      </c>
      <c r="F5463" s="18">
        <v>58</v>
      </c>
      <c r="G5463" s="18">
        <v>79</v>
      </c>
      <c r="H5463" s="18"/>
      <c r="I5463" s="18"/>
      <c r="J5463" s="62"/>
      <c r="K5463" s="69"/>
      <c r="L5463" s="107" t="s">
        <v>57</v>
      </c>
      <c r="M5463" s="103" t="e">
        <f>#REF!</f>
        <v>#REF!</v>
      </c>
      <c r="N5463" s="103" t="e">
        <f>IF(M5463=0,"",CHOOSE(M5463,"25","33","40","45","45","58","58","58","58","58","79","79","79","79","79","79","79","79","79","79","手入力箇所","手入力箇所","手入力箇所","手入力箇所","手入力箇所","手入力箇所","手入力箇所","手入力箇所","手入力箇所","手入力箇所"))</f>
        <v>#REF!</v>
      </c>
    </row>
    <row r="5464" spans="1:14" ht="48.6" thickBot="1" x14ac:dyDescent="0.25">
      <c r="A5464" s="28" t="s">
        <v>64</v>
      </c>
      <c r="B5464" s="18">
        <v>32</v>
      </c>
      <c r="C5464" s="18"/>
      <c r="D5464" s="18"/>
      <c r="E5464" s="18"/>
      <c r="F5464" s="18"/>
      <c r="G5464" s="18"/>
      <c r="H5464" s="18"/>
      <c r="I5464" s="18"/>
      <c r="J5464" s="62"/>
      <c r="K5464" s="69"/>
      <c r="L5464" s="108" t="s">
        <v>64</v>
      </c>
      <c r="M5464" s="103" t="e">
        <f>#REF!</f>
        <v>#REF!</v>
      </c>
      <c r="N5464" s="103" t="e">
        <f>IF(M5464=0,"",CHOOSE(M5464,"32","手入力箇所","手入力箇所","手入力箇所","手入力箇所","手入力箇所","手入力箇所","手入力箇所","手入力箇所","手入力箇所","手入力箇所"))</f>
        <v>#REF!</v>
      </c>
    </row>
    <row r="5465" spans="1:14" ht="48.6" thickBot="1" x14ac:dyDescent="0.25">
      <c r="A5465" s="28" t="s">
        <v>65</v>
      </c>
      <c r="B5465" s="18">
        <v>36</v>
      </c>
      <c r="C5465" s="18"/>
      <c r="D5465" s="18"/>
      <c r="E5465" s="18"/>
      <c r="F5465" s="18"/>
      <c r="G5465" s="18"/>
      <c r="H5465" s="18"/>
      <c r="I5465" s="18"/>
      <c r="J5465" s="62"/>
      <c r="K5465" s="69"/>
      <c r="L5465" s="108" t="s">
        <v>65</v>
      </c>
      <c r="M5465" s="103" t="e">
        <f>#REF!</f>
        <v>#REF!</v>
      </c>
      <c r="N5465" s="103" t="e">
        <f>IF(M5465=0,"",CHOOSE(M5465,"36","手入力箇所","手入力箇所","手入力箇所","手入力箇所","手入力箇所","手入力箇所","手入力箇所","手入力箇所","手入力箇所","手入力箇所"))</f>
        <v>#REF!</v>
      </c>
    </row>
    <row r="5466" spans="1:14" ht="24.6" thickBot="1" x14ac:dyDescent="0.25">
      <c r="A5466" s="28" t="s">
        <v>66</v>
      </c>
      <c r="B5466" s="18">
        <v>24</v>
      </c>
      <c r="C5466" s="18">
        <v>30</v>
      </c>
      <c r="D5466" s="18">
        <v>33</v>
      </c>
      <c r="E5466" s="18">
        <v>35</v>
      </c>
      <c r="F5466" s="18">
        <v>42</v>
      </c>
      <c r="G5466" s="18"/>
      <c r="H5466" s="18"/>
      <c r="I5466" s="18"/>
      <c r="J5466" s="62"/>
      <c r="K5466" s="69"/>
      <c r="L5466" s="108" t="s">
        <v>66</v>
      </c>
      <c r="M5466" s="103" t="e">
        <f>#REF!</f>
        <v>#REF!</v>
      </c>
      <c r="N5466" s="103" t="e">
        <f>IF(M5466=0,"",CHOOSE(M5466,"24","30","33","35","35","42","42","42","42","42","手入力箇所","手入力箇所","手入力箇所","手入力箇所","手入力箇所","手入力箇所","手入力箇所","手入力箇所","手入力箇所","手入力箇所"))</f>
        <v>#REF!</v>
      </c>
    </row>
    <row r="5467" spans="1:14" ht="36.6" thickBot="1" x14ac:dyDescent="0.25">
      <c r="A5467" s="28" t="s">
        <v>67</v>
      </c>
      <c r="B5467" s="18">
        <v>7</v>
      </c>
      <c r="C5467" s="18">
        <v>12</v>
      </c>
      <c r="D5467" s="18">
        <v>16</v>
      </c>
      <c r="E5467" s="18">
        <v>19</v>
      </c>
      <c r="F5467" s="18"/>
      <c r="G5467" s="18"/>
      <c r="H5467" s="18"/>
      <c r="I5467" s="18"/>
      <c r="J5467" s="62"/>
      <c r="K5467" s="69"/>
      <c r="L5467" s="108" t="s">
        <v>67</v>
      </c>
      <c r="M5467" s="103" t="e">
        <f>#REF!</f>
        <v>#REF!</v>
      </c>
      <c r="N5467" s="103" t="e">
        <f>IF(M5467=0,"",CHOOSE(M5467,"7","12","16","19","19","手入力箇所","手入力箇所","手入力箇所","手入力箇所","手入力箇所","手入力箇所","手入力箇所","手入力箇所","手入力箇所","手入力箇所"))</f>
        <v>#REF!</v>
      </c>
    </row>
    <row r="5468" spans="1:14" ht="24.6" thickBot="1" x14ac:dyDescent="0.25">
      <c r="A5468" s="28" t="s">
        <v>68</v>
      </c>
      <c r="B5468" s="18">
        <v>21</v>
      </c>
      <c r="C5468" s="18">
        <v>35</v>
      </c>
      <c r="D5468" s="18">
        <v>48</v>
      </c>
      <c r="E5468" s="18">
        <v>59</v>
      </c>
      <c r="F5468" s="18">
        <v>94</v>
      </c>
      <c r="G5468" s="18">
        <v>159</v>
      </c>
      <c r="H5468" s="18">
        <v>235</v>
      </c>
      <c r="I5468" s="18"/>
      <c r="J5468" s="62"/>
      <c r="K5468" s="69"/>
      <c r="L5468" s="108" t="s">
        <v>68</v>
      </c>
      <c r="M5468" s="103" t="e">
        <f>#REF!</f>
        <v>#REF!</v>
      </c>
      <c r="N5468" s="103" t="e">
        <f>IF(M5468=0,"",CHOOSE(M5468,"21","35","48","59","59","94","94","94","94","94","159","159","159","159","159","159","159","159","159","159","235","235","235","235","235","235","235","235","235","235","手入力箇所","手入力箇所","手入力箇所","手入力箇所","手入力箇所","手入力箇所","手入力箇所","手入力箇所","手入力箇所","手入力箇所"))</f>
        <v>#REF!</v>
      </c>
    </row>
    <row r="5469" spans="1:14" ht="36.6" thickBot="1" x14ac:dyDescent="0.25">
      <c r="A5469" s="28" t="s">
        <v>69</v>
      </c>
      <c r="B5469" s="18">
        <v>22</v>
      </c>
      <c r="C5469" s="18">
        <v>26</v>
      </c>
      <c r="D5469" s="18">
        <v>28</v>
      </c>
      <c r="E5469" s="18">
        <v>29</v>
      </c>
      <c r="F5469" s="18">
        <v>34</v>
      </c>
      <c r="G5469" s="18"/>
      <c r="H5469" s="18"/>
      <c r="I5469" s="18"/>
      <c r="J5469" s="62"/>
      <c r="K5469" s="69"/>
      <c r="L5469" s="108" t="s">
        <v>69</v>
      </c>
      <c r="M5469" s="103" t="e">
        <f>#REF!</f>
        <v>#REF!</v>
      </c>
      <c r="N5469" s="103" t="e">
        <f>IF(M5469=0,"",CHOOSE(M5469,"22","26","28","29","29","34","34","34","34","34","手入力箇所","手入力箇所","手入力箇所","手入力箇所","手入力箇所","手入力箇所","手入力箇所","手入力箇所","手入力箇所","手入力箇所"))</f>
        <v>#REF!</v>
      </c>
    </row>
    <row r="5470" spans="1:14" ht="13.8" thickBot="1" x14ac:dyDescent="0.25">
      <c r="A5470" s="27" t="s">
        <v>63</v>
      </c>
      <c r="B5470" s="18">
        <v>21</v>
      </c>
      <c r="C5470" s="18">
        <v>33</v>
      </c>
      <c r="D5470" s="18">
        <v>46</v>
      </c>
      <c r="E5470" s="18">
        <v>56</v>
      </c>
      <c r="F5470" s="18">
        <v>89</v>
      </c>
      <c r="G5470" s="18">
        <v>151</v>
      </c>
      <c r="H5470" s="18">
        <v>224</v>
      </c>
      <c r="I5470" s="18">
        <v>289</v>
      </c>
      <c r="J5470" s="18">
        <v>350</v>
      </c>
      <c r="K5470" s="69"/>
      <c r="L5470" s="107" t="s">
        <v>63</v>
      </c>
      <c r="M5470" s="103" t="e">
        <f>#REF!</f>
        <v>#REF!</v>
      </c>
      <c r="N5470" s="103" t="e">
        <f>IF(M5470=0,"",CHOOSE(M5470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471" spans="1:14" ht="24.6" thickBot="1" x14ac:dyDescent="0.25">
      <c r="A5471" s="34" t="s">
        <v>70</v>
      </c>
      <c r="B5471" s="35">
        <v>13</v>
      </c>
      <c r="C5471" s="35">
        <v>33</v>
      </c>
      <c r="D5471" s="35">
        <v>59</v>
      </c>
      <c r="E5471" s="35"/>
      <c r="F5471" s="35"/>
      <c r="G5471" s="35"/>
      <c r="H5471" s="35"/>
      <c r="I5471" s="35"/>
      <c r="J5471" s="36"/>
      <c r="K5471" s="67"/>
      <c r="L5471" s="108" t="s">
        <v>70</v>
      </c>
      <c r="M5471" s="103" t="e">
        <f>#REF!</f>
        <v>#REF!</v>
      </c>
      <c r="N5471" s="103" t="e">
        <f>IF(M5471=0,"",CHOOSE(M5471,"13","33","59","手入力箇所","手入力箇所","手入力箇所","手入力箇所","手入力箇所","手入力箇所","手入力箇所","手入力箇所","手入力箇所","手入力箇所"))</f>
        <v>#REF!</v>
      </c>
    </row>
    <row r="5472" spans="1:14" ht="13.8" thickBot="1" x14ac:dyDescent="0.25">
      <c r="A5472" s="37" t="s">
        <v>71</v>
      </c>
      <c r="B5472" s="17">
        <v>23</v>
      </c>
      <c r="C5472" s="17">
        <v>39</v>
      </c>
      <c r="D5472" s="17">
        <v>97</v>
      </c>
      <c r="E5472" s="17"/>
      <c r="F5472" s="17"/>
      <c r="G5472" s="17"/>
      <c r="H5472" s="17"/>
      <c r="I5472" s="17"/>
      <c r="J5472" s="64"/>
      <c r="K5472" s="70"/>
      <c r="L5472" s="109" t="s">
        <v>71</v>
      </c>
      <c r="M5472" s="103" t="e">
        <f>#REF!</f>
        <v>#REF!</v>
      </c>
      <c r="N5472" s="103" t="e">
        <f>IF(M5472=0,"",CHOOSE(M5472,"23","39","97","手入力箇所","手入力箇所","手入力箇所","手入力箇所","手入力箇所","手入力箇所","手入力箇所","手入力箇所","手入力箇所","手入力箇所"))</f>
        <v>#REF!</v>
      </c>
    </row>
    <row r="5473" spans="1:14" ht="13.8" thickBot="1" x14ac:dyDescent="0.25">
      <c r="A5473" s="29" t="s">
        <v>72</v>
      </c>
      <c r="B5473" s="18">
        <v>21</v>
      </c>
      <c r="C5473" s="18">
        <v>37</v>
      </c>
      <c r="D5473" s="18">
        <v>58</v>
      </c>
      <c r="E5473" s="18">
        <v>76</v>
      </c>
      <c r="F5473" s="18">
        <v>137</v>
      </c>
      <c r="G5473" s="18"/>
      <c r="H5473" s="18"/>
      <c r="I5473" s="18"/>
      <c r="J5473" s="62"/>
      <c r="K5473" s="69"/>
      <c r="L5473" s="109" t="s">
        <v>72</v>
      </c>
      <c r="M5473" s="103" t="e">
        <f>#REF!</f>
        <v>#REF!</v>
      </c>
      <c r="N5473" s="103" t="e">
        <f>IF(M5473=0,"",CHOOSE(M5473,"21","37","58","76","76","137","137","137","137","137","手入力箇所","手入力箇所","手入力箇所","手入力箇所","手入力箇所","手入力箇所","手入力箇所","手入力箇所","手入力箇所","手入力箇所"))</f>
        <v>#REF!</v>
      </c>
    </row>
    <row r="5474" spans="1:14" ht="13.8" thickBot="1" x14ac:dyDescent="0.25">
      <c r="A5474" s="29" t="s">
        <v>73</v>
      </c>
      <c r="B5474" s="18">
        <v>48</v>
      </c>
      <c r="C5474" s="18">
        <v>93</v>
      </c>
      <c r="D5474" s="18">
        <v>138</v>
      </c>
      <c r="E5474" s="18">
        <v>183</v>
      </c>
      <c r="F5474" s="18"/>
      <c r="G5474" s="18"/>
      <c r="H5474" s="18"/>
      <c r="I5474" s="18"/>
      <c r="J5474" s="62"/>
      <c r="K5474" s="69"/>
      <c r="L5474" s="109" t="s">
        <v>73</v>
      </c>
      <c r="M5474" s="103" t="e">
        <f>#REF!</f>
        <v>#REF!</v>
      </c>
      <c r="N5474" s="103" t="e">
        <f>IF(M5474=0,"",CHOOSE(M5474,"48","93","138","183","183","手入力箇所","手入力箇所","手入力箇所","手入力箇所","手入力箇所","手入力箇所","手入力箇所","手入力箇所","手入力箇所","手入力箇所"))</f>
        <v>#REF!</v>
      </c>
    </row>
    <row r="5475" spans="1:14" ht="37.200000000000003" thickBot="1" x14ac:dyDescent="0.25">
      <c r="A5475" s="30" t="s">
        <v>74</v>
      </c>
      <c r="B5475" s="18">
        <v>13</v>
      </c>
      <c r="C5475" s="18">
        <v>26</v>
      </c>
      <c r="D5475" s="18">
        <v>40</v>
      </c>
      <c r="E5475" s="18">
        <v>55</v>
      </c>
      <c r="F5475" s="18">
        <v>107</v>
      </c>
      <c r="G5475" s="18">
        <v>224</v>
      </c>
      <c r="H5475" s="18">
        <v>386</v>
      </c>
      <c r="I5475" s="18"/>
      <c r="J5475" s="62"/>
      <c r="K5475" s="69"/>
      <c r="L5475" s="110" t="s">
        <v>74</v>
      </c>
      <c r="M5475" s="103" t="e">
        <f>#REF!</f>
        <v>#REF!</v>
      </c>
      <c r="N5475" s="103" t="e">
        <f>IF(M5475=0,"",CHOOSE(M5475,"13","26","40","55","55","107","107","107","107","107","224","224","224","224","224","224","224","224","224","224","386","386","386","386","386","386","386","386","386","386","手入力箇所","手入力箇所","手入力箇所","手入力箇所","手入力箇所","手入力箇所","手入力箇所","手入力箇所","手入力箇所","手入力箇所"))</f>
        <v>#REF!</v>
      </c>
    </row>
    <row r="5476" spans="1:14" ht="13.8" thickBot="1" x14ac:dyDescent="0.25">
      <c r="A5476" s="29" t="s">
        <v>75</v>
      </c>
      <c r="B5476" s="18">
        <v>36</v>
      </c>
      <c r="C5476" s="18">
        <v>98</v>
      </c>
      <c r="D5476" s="18">
        <v>173</v>
      </c>
      <c r="E5476" s="18">
        <v>274</v>
      </c>
      <c r="F5476" s="18"/>
      <c r="G5476" s="18"/>
      <c r="H5476" s="18"/>
      <c r="I5476" s="18"/>
      <c r="J5476" s="62"/>
      <c r="K5476" s="69"/>
      <c r="L5476" s="109" t="s">
        <v>75</v>
      </c>
      <c r="M5476" s="103" t="e">
        <f>#REF!</f>
        <v>#REF!</v>
      </c>
      <c r="N5476" s="103" t="e">
        <f>IF(M5476=0,"",CHOOSE(M5476,"36","98","173","274","274","手入力箇所","手入力箇所","手入力箇所","手入力箇所","手入力箇所","手入力箇所","手入力箇所","手入力箇所","手入力箇所","手入力箇所"))</f>
        <v>#REF!</v>
      </c>
    </row>
    <row r="5477" spans="1:14" ht="37.200000000000003" thickBot="1" x14ac:dyDescent="0.25">
      <c r="A5477" s="30" t="s">
        <v>76</v>
      </c>
      <c r="B5477" s="18">
        <v>127</v>
      </c>
      <c r="C5477" s="18">
        <v>127</v>
      </c>
      <c r="D5477" s="18">
        <v>127</v>
      </c>
      <c r="E5477" s="18">
        <v>127</v>
      </c>
      <c r="F5477" s="18"/>
      <c r="G5477" s="18"/>
      <c r="H5477" s="18"/>
      <c r="I5477" s="18"/>
      <c r="J5477" s="62"/>
      <c r="K5477" s="69"/>
      <c r="L5477" s="110" t="s">
        <v>76</v>
      </c>
      <c r="M5477" s="103" t="e">
        <f>#REF!</f>
        <v>#REF!</v>
      </c>
      <c r="N5477" s="103" t="e">
        <f>IF(M5477=0,"",CHOOSE(M5477,"127","127","127","127","127","手入力箇所","手入力箇所","手入力箇所","手入力箇所","手入力箇所","手入力箇所","手入力箇所","手入力箇所","手入力箇所","手入力箇所"))</f>
        <v>#REF!</v>
      </c>
    </row>
    <row r="5478" spans="1:14" ht="27" thickBot="1" x14ac:dyDescent="0.25">
      <c r="A5478" s="31" t="s">
        <v>77</v>
      </c>
      <c r="B5478" s="18">
        <v>42</v>
      </c>
      <c r="C5478" s="18">
        <v>90</v>
      </c>
      <c r="D5478" s="18">
        <v>141</v>
      </c>
      <c r="E5478" s="18">
        <v>193</v>
      </c>
      <c r="F5478" s="62"/>
      <c r="G5478" s="62"/>
      <c r="H5478" s="62"/>
      <c r="I5478" s="62"/>
      <c r="J5478" s="62"/>
      <c r="K5478" s="69"/>
      <c r="L5478" s="111" t="s">
        <v>77</v>
      </c>
      <c r="M5478" s="103" t="e">
        <f>#REF!</f>
        <v>#REF!</v>
      </c>
      <c r="N5478" s="103" t="e">
        <f>IF(M5478=0,"",CHOOSE(M5478,"42","90","141","193","1936","手入力箇所","手入力箇所","手入力箇所","手入力箇所","手入力箇所","手入力箇所","手入力箇所","手入力箇所","手入力箇所","手入力箇所"))</f>
        <v>#REF!</v>
      </c>
    </row>
    <row r="5479" spans="1:14" ht="40.200000000000003" thickBot="1" x14ac:dyDescent="0.25">
      <c r="A5479" s="31" t="s">
        <v>78</v>
      </c>
      <c r="B5479" s="18">
        <v>24</v>
      </c>
      <c r="C5479" s="18">
        <v>43</v>
      </c>
      <c r="D5479" s="18">
        <v>61</v>
      </c>
      <c r="E5479" s="18">
        <v>76</v>
      </c>
      <c r="F5479" s="62"/>
      <c r="G5479" s="62"/>
      <c r="H5479" s="62"/>
      <c r="I5479" s="62"/>
      <c r="J5479" s="62"/>
      <c r="K5479" s="69"/>
      <c r="L5479" s="111" t="s">
        <v>78</v>
      </c>
      <c r="M5479" s="103" t="e">
        <f>#REF!</f>
        <v>#REF!</v>
      </c>
      <c r="N5479" s="103" t="e">
        <f>IF(M5479=0,"",CHOOSE(M5479,"24","43","61","76","76","手入力箇所","手入力箇所","手入力箇所","手入力箇所","手入力箇所","手入力箇所","手入力箇所","手入力箇所","手入力箇所","手入力箇所"))</f>
        <v>#REF!</v>
      </c>
    </row>
    <row r="5480" spans="1:14" ht="27" thickBot="1" x14ac:dyDescent="0.25">
      <c r="A5480" s="31" t="s">
        <v>79</v>
      </c>
      <c r="B5480" s="18">
        <v>54</v>
      </c>
      <c r="C5480" s="18">
        <v>77</v>
      </c>
      <c r="D5480" s="18">
        <v>94</v>
      </c>
      <c r="E5480" s="18">
        <v>107</v>
      </c>
      <c r="F5480" s="62"/>
      <c r="G5480" s="62"/>
      <c r="H5480" s="62"/>
      <c r="I5480" s="62"/>
      <c r="J5480" s="62"/>
      <c r="K5480" s="69"/>
      <c r="L5480" s="111" t="s">
        <v>79</v>
      </c>
      <c r="M5480" s="103" t="e">
        <f>#REF!</f>
        <v>#REF!</v>
      </c>
      <c r="N5480" s="103" t="e">
        <f>IF(M5480=0,"",CHOOSE(M5480,"54","77","94","107","107","手入力箇所","手入力箇所","手入力箇所","手入力箇所","手入力箇所","手入力箇所","手入力箇所","手入力箇所","手入力箇所","手入力箇所"))</f>
        <v>#REF!</v>
      </c>
    </row>
    <row r="5481" spans="1:14" ht="40.200000000000003" thickBot="1" x14ac:dyDescent="0.25">
      <c r="A5481" s="31" t="s">
        <v>80</v>
      </c>
      <c r="B5481" s="18">
        <v>49</v>
      </c>
      <c r="C5481" s="18">
        <v>53</v>
      </c>
      <c r="D5481" s="18">
        <v>55</v>
      </c>
      <c r="E5481" s="18">
        <v>56</v>
      </c>
      <c r="F5481" s="62"/>
      <c r="G5481" s="62"/>
      <c r="H5481" s="62"/>
      <c r="I5481" s="62"/>
      <c r="J5481" s="62"/>
      <c r="K5481" s="69"/>
      <c r="L5481" s="111" t="s">
        <v>80</v>
      </c>
      <c r="M5481" s="103" t="e">
        <f>#REF!</f>
        <v>#REF!</v>
      </c>
      <c r="N5481" s="103" t="e">
        <f>IF(M5481=0,"",CHOOSE(M5481,"49","53","55","56","56","手入力箇所","手入力箇所","手入力箇所","手入力箇所","手入力箇所","手入力箇所","手入力箇所","手入力箇所","手入力箇所","手入力箇所"))</f>
        <v>#REF!</v>
      </c>
    </row>
    <row r="5482" spans="1:14" ht="40.200000000000003" thickBot="1" x14ac:dyDescent="0.25">
      <c r="A5482" s="38" t="s">
        <v>81</v>
      </c>
      <c r="B5482" s="35">
        <v>232</v>
      </c>
      <c r="C5482" s="35">
        <v>232</v>
      </c>
      <c r="D5482" s="36"/>
      <c r="E5482" s="36"/>
      <c r="F5482" s="36"/>
      <c r="G5482" s="36"/>
      <c r="H5482" s="36"/>
      <c r="I5482" s="36"/>
      <c r="J5482" s="36"/>
      <c r="K5482" s="67"/>
      <c r="L5482" s="111" t="s">
        <v>81</v>
      </c>
      <c r="M5482" s="103" t="e">
        <f>#REF!</f>
        <v>#REF!</v>
      </c>
      <c r="N5482" s="103" t="e">
        <f>IF(M5482=0,"",CHOOSE(M5482,"232","232","手入力箇所","手入力箇所","手入力箇所","手入力箇所","手入力箇所","手入力箇所","手入力箇所","手入力箇所","手入力箇所","手入力箇所"))</f>
        <v>#REF!</v>
      </c>
    </row>
    <row r="5483" spans="1:14" ht="13.8" thickBot="1" x14ac:dyDescent="0.25">
      <c r="A5483" s="39" t="s">
        <v>82</v>
      </c>
      <c r="B5483" s="17">
        <v>6</v>
      </c>
      <c r="C5483" s="17">
        <v>9</v>
      </c>
      <c r="D5483" s="17">
        <v>11</v>
      </c>
      <c r="E5483" s="17">
        <v>13</v>
      </c>
      <c r="F5483" s="17">
        <v>18</v>
      </c>
      <c r="G5483" s="17">
        <v>26</v>
      </c>
      <c r="H5483" s="17">
        <v>35</v>
      </c>
      <c r="I5483" s="17">
        <v>43</v>
      </c>
      <c r="J5483" s="17">
        <v>49</v>
      </c>
      <c r="K5483" s="70"/>
      <c r="L5483" s="111" t="s">
        <v>82</v>
      </c>
      <c r="M5483" s="103" t="e">
        <f>#REF!</f>
        <v>#REF!</v>
      </c>
      <c r="N5483" s="103" t="e">
        <f>IF(M5483=0,"",CHOOSE(M5483,"6","9","11","13","13","18","18","18","18","18","26","26","26","26","26","26","26","26","26","26","35","35","35","35","35","35","35","35","35","35","43","43","43","43","43","43","43","43","43","43","49","49","49","49","49","49","49","49","49","49","手入力箇所","手入力箇所","手入力箇所","手入力箇所","手入力箇所","手入力箇所","手入力箇所","手入力箇所","手入力箇所","手入力箇所"))</f>
        <v>#REF!</v>
      </c>
    </row>
    <row r="5484" spans="1:14" ht="13.8" thickBot="1" x14ac:dyDescent="0.25">
      <c r="A5484" s="31" t="s">
        <v>83</v>
      </c>
      <c r="B5484" s="18">
        <v>6</v>
      </c>
      <c r="C5484" s="18">
        <v>10</v>
      </c>
      <c r="D5484" s="18">
        <v>14</v>
      </c>
      <c r="E5484" s="18">
        <v>17</v>
      </c>
      <c r="F5484" s="18">
        <v>29</v>
      </c>
      <c r="G5484" s="18">
        <v>50</v>
      </c>
      <c r="H5484" s="18">
        <v>76</v>
      </c>
      <c r="I5484" s="18">
        <v>100</v>
      </c>
      <c r="J5484" s="18">
        <v>123</v>
      </c>
      <c r="K5484" s="69"/>
      <c r="L5484" s="111" t="s">
        <v>83</v>
      </c>
      <c r="M5484" s="103" t="e">
        <f>#REF!</f>
        <v>#REF!</v>
      </c>
      <c r="N5484" s="103" t="e">
        <f>IF(M5484=0,"",CHOOSE(M5484,"6","10","14","17","17","29","29","29","29","29","50","50","50","50","50","50","50","50","50","50","76","76","76","76","76","76","76","76","76","76","100","100","100","100","100","100","100","100","100","100","123","123","123","123","123","123","123","123","123","123","手入力箇所","手入力箇所","手入力箇所","手入力箇所","手入力箇所","手入力箇所","手入力箇所","手入力箇所","手入力箇所"))</f>
        <v>#REF!</v>
      </c>
    </row>
    <row r="5485" spans="1:14" ht="27" thickBot="1" x14ac:dyDescent="0.25">
      <c r="A5485" s="32" t="s">
        <v>84</v>
      </c>
      <c r="B5485" s="20">
        <v>9</v>
      </c>
      <c r="C5485" s="20">
        <v>15</v>
      </c>
      <c r="D5485" s="20">
        <v>20</v>
      </c>
      <c r="E5485" s="20">
        <v>24</v>
      </c>
      <c r="F5485" s="20">
        <v>39</v>
      </c>
      <c r="G5485" s="20">
        <v>65</v>
      </c>
      <c r="H5485" s="63"/>
      <c r="I5485" s="63"/>
      <c r="J5485" s="63"/>
      <c r="K5485" s="106"/>
      <c r="L5485" s="111" t="s">
        <v>84</v>
      </c>
      <c r="M5485" s="103" t="e">
        <f>#REF!</f>
        <v>#REF!</v>
      </c>
      <c r="N5485" s="103" t="e">
        <f>IF(M5485=0,"",CHOOSE(M5485,"9","15","20","24","24","39","39","39","39","39","65","65","65","65","65","65","65","65","65","65","手入力箇所","手入力箇所","手入力箇所","手入力箇所","手入力箇所","手入力箇所","手入力箇所","手入力箇所","手入力箇所","手入力箇所"))</f>
        <v>#REF!</v>
      </c>
    </row>
    <row r="5488" spans="1:14" ht="13.8" thickBot="1" x14ac:dyDescent="0.25"/>
    <row r="5489" spans="1:14" ht="13.8" thickBot="1" x14ac:dyDescent="0.25">
      <c r="A5489" s="688" t="e">
        <f>#REF!</f>
        <v>#REF!</v>
      </c>
      <c r="B5489" s="688"/>
      <c r="C5489" s="688"/>
      <c r="D5489" s="689" t="s">
        <v>192</v>
      </c>
      <c r="E5489" s="689"/>
      <c r="F5489" s="689"/>
      <c r="G5489" s="689"/>
      <c r="H5489" s="689"/>
      <c r="I5489" s="689"/>
      <c r="J5489" s="689"/>
      <c r="K5489" s="689"/>
      <c r="L5489" s="689"/>
      <c r="M5489" s="689"/>
      <c r="N5489" s="689"/>
    </row>
    <row r="5490" spans="1:14" ht="13.8" thickBot="1" x14ac:dyDescent="0.25">
      <c r="A5490" s="65"/>
      <c r="B5490" s="33">
        <v>1</v>
      </c>
      <c r="C5490" s="24">
        <v>2</v>
      </c>
      <c r="D5490" s="24">
        <v>3</v>
      </c>
      <c r="E5490" s="24" t="s">
        <v>58</v>
      </c>
      <c r="F5490" s="24" t="s">
        <v>59</v>
      </c>
      <c r="G5490" s="24" t="s">
        <v>60</v>
      </c>
      <c r="H5490" s="24" t="s">
        <v>61</v>
      </c>
      <c r="I5490" s="24" t="s">
        <v>62</v>
      </c>
      <c r="J5490" s="24" t="s">
        <v>194</v>
      </c>
      <c r="K5490" s="25" t="s">
        <v>85</v>
      </c>
      <c r="L5490" s="105" t="s">
        <v>189</v>
      </c>
      <c r="M5490" s="105" t="s">
        <v>188</v>
      </c>
      <c r="N5490" s="105" t="s">
        <v>51</v>
      </c>
    </row>
    <row r="5491" spans="1:14" ht="13.8" thickBot="1" x14ac:dyDescent="0.25">
      <c r="A5491" s="26" t="s">
        <v>56</v>
      </c>
      <c r="B5491" s="22">
        <v>5</v>
      </c>
      <c r="C5491" s="22">
        <v>7</v>
      </c>
      <c r="D5491" s="22">
        <v>8</v>
      </c>
      <c r="E5491" s="22">
        <v>8</v>
      </c>
      <c r="F5491" s="22">
        <v>10</v>
      </c>
      <c r="G5491" s="22">
        <v>13</v>
      </c>
      <c r="H5491" s="22">
        <v>16</v>
      </c>
      <c r="I5491" s="22"/>
      <c r="J5491" s="23"/>
      <c r="K5491" s="1"/>
      <c r="L5491" s="26" t="s">
        <v>56</v>
      </c>
      <c r="M5491" s="104" t="e">
        <f>#REF!</f>
        <v>#REF!</v>
      </c>
      <c r="N5491" s="112" t="e">
        <f>IF(M5491=0,"",CHOOSE(M5491,"5","7","8","8","8","10","10","10","10","10","13","13","13","13","13","13","13","13","13","13","16","16","16","16","16","16","16","16","16","16","16","手入力箇所","手入力箇所","手入力箇所","手入力箇所","手入力箇所","手入力箇所","手入力箇所","手入力箇所","手入力箇所","手入力箇所"))</f>
        <v>#REF!</v>
      </c>
    </row>
    <row r="5492" spans="1:14" ht="13.8" thickBot="1" x14ac:dyDescent="0.25">
      <c r="A5492" s="27" t="s">
        <v>57</v>
      </c>
      <c r="B5492" s="18">
        <v>5</v>
      </c>
      <c r="C5492" s="18">
        <v>7</v>
      </c>
      <c r="D5492" s="18">
        <v>8</v>
      </c>
      <c r="E5492" s="18">
        <v>9</v>
      </c>
      <c r="F5492" s="18">
        <v>12</v>
      </c>
      <c r="G5492" s="18">
        <v>16</v>
      </c>
      <c r="H5492" s="18"/>
      <c r="I5492" s="18"/>
      <c r="J5492" s="62"/>
      <c r="K5492" s="19"/>
      <c r="L5492" s="27" t="s">
        <v>57</v>
      </c>
      <c r="M5492" s="104" t="e">
        <f>#REF!</f>
        <v>#REF!</v>
      </c>
      <c r="N5492" s="113" t="e">
        <f>IF(M5492=0,"",CHOOSE(M5492,"5","7","8","9","9","12","12","12","12","12","16","16","16","16","16","16","16","16","16","16","手入力箇所","手入力箇所","手入力箇所","手入力箇所","手入力箇所","手入力箇所","手入力箇所","手入力箇所","手入力箇所","手入力箇所"))</f>
        <v>#REF!</v>
      </c>
    </row>
    <row r="5493" spans="1:14" ht="48.6" thickBot="1" x14ac:dyDescent="0.25">
      <c r="A5493" s="28" t="s">
        <v>64</v>
      </c>
      <c r="B5493" s="18">
        <v>6</v>
      </c>
      <c r="C5493" s="18"/>
      <c r="D5493" s="18"/>
      <c r="E5493" s="18"/>
      <c r="F5493" s="18"/>
      <c r="G5493" s="18"/>
      <c r="H5493" s="18"/>
      <c r="I5493" s="18"/>
      <c r="J5493" s="62"/>
      <c r="K5493" s="19"/>
      <c r="L5493" s="28" t="s">
        <v>64</v>
      </c>
      <c r="M5493" s="104" t="e">
        <f>#REF!</f>
        <v>#REF!</v>
      </c>
      <c r="N5493" s="113" t="e">
        <f>IF(M5493=0,"",CHOOSE(M5493,"6","手入力箇所","手入力箇所","手入力箇所","手入力箇所","手入力箇所","手入力箇所","手入力箇所","手入力箇所","手入力箇所","手入力箇所","",""))</f>
        <v>#REF!</v>
      </c>
    </row>
    <row r="5494" spans="1:14" ht="48.6" thickBot="1" x14ac:dyDescent="0.25">
      <c r="A5494" s="28" t="s">
        <v>65</v>
      </c>
      <c r="B5494" s="18">
        <v>6</v>
      </c>
      <c r="C5494" s="18"/>
      <c r="D5494" s="18"/>
      <c r="E5494" s="18"/>
      <c r="F5494" s="18"/>
      <c r="G5494" s="18"/>
      <c r="H5494" s="18"/>
      <c r="I5494" s="18"/>
      <c r="J5494" s="62"/>
      <c r="K5494" s="19"/>
      <c r="L5494" s="28" t="s">
        <v>65</v>
      </c>
      <c r="M5494" s="104" t="e">
        <f>#REF!</f>
        <v>#REF!</v>
      </c>
      <c r="N5494" s="113" t="e">
        <f>IF(M5494=0,"",CHOOSE(M5494,"6","手入力箇所","手入力箇所","手入力箇所","手入力箇所","手入力箇所","手入力箇所","手入力箇所","手入力箇所","手入力箇所","手入力箇所","",""))</f>
        <v>#REF!</v>
      </c>
    </row>
    <row r="5495" spans="1:14" ht="24.6" thickBot="1" x14ac:dyDescent="0.25">
      <c r="A5495" s="28" t="s">
        <v>66</v>
      </c>
      <c r="B5495" s="18">
        <v>5</v>
      </c>
      <c r="C5495" s="18">
        <v>7</v>
      </c>
      <c r="D5495" s="18">
        <v>8</v>
      </c>
      <c r="E5495" s="18">
        <v>9</v>
      </c>
      <c r="F5495" s="18">
        <v>12</v>
      </c>
      <c r="G5495" s="18"/>
      <c r="H5495" s="18"/>
      <c r="I5495" s="18"/>
      <c r="J5495" s="62"/>
      <c r="K5495" s="19"/>
      <c r="L5495" s="28" t="s">
        <v>66</v>
      </c>
      <c r="M5495" s="104" t="e">
        <f>#REF!</f>
        <v>#REF!</v>
      </c>
      <c r="N5495" s="113" t="e">
        <f>IF(M5495=0,"",CHOOSE(M5495,"5","7","8","9","9","12","12","12","12","12","手入力箇所","手入力箇所","手入力箇所","手入力箇所","手入力箇所","手入力箇所","手入力箇所","手入力箇所","手入力箇所","手入力箇所"))</f>
        <v>#REF!</v>
      </c>
    </row>
    <row r="5496" spans="1:14" ht="36.6" thickBot="1" x14ac:dyDescent="0.25">
      <c r="A5496" s="28" t="s">
        <v>67</v>
      </c>
      <c r="B5496" s="18">
        <v>4</v>
      </c>
      <c r="C5496" s="18">
        <v>5</v>
      </c>
      <c r="D5496" s="18">
        <v>5</v>
      </c>
      <c r="E5496" s="18">
        <v>6</v>
      </c>
      <c r="F5496" s="18"/>
      <c r="G5496" s="18"/>
      <c r="H5496" s="18"/>
      <c r="I5496" s="18"/>
      <c r="J5496" s="62"/>
      <c r="K5496" s="19"/>
      <c r="L5496" s="28" t="s">
        <v>67</v>
      </c>
      <c r="M5496" s="104" t="e">
        <f>#REF!</f>
        <v>#REF!</v>
      </c>
      <c r="N5496" s="113" t="e">
        <f>IF(M5496=0,"",CHOOSE(M5496,"4","5","5","6","6","手入力箇所","手入力箇所","手入力箇所","手入力箇所","手入力箇所","手入力箇所","手入力箇所","手入力箇所","手入力箇所","手入力箇所"))</f>
        <v>#REF!</v>
      </c>
    </row>
    <row r="5497" spans="1:14" ht="24.6" thickBot="1" x14ac:dyDescent="0.25">
      <c r="A5497" s="28" t="s">
        <v>68</v>
      </c>
      <c r="B5497" s="18">
        <v>12</v>
      </c>
      <c r="C5497" s="18">
        <v>12</v>
      </c>
      <c r="D5497" s="18">
        <v>12</v>
      </c>
      <c r="E5497" s="18">
        <v>12</v>
      </c>
      <c r="F5497" s="18">
        <v>12</v>
      </c>
      <c r="G5497" s="18">
        <v>12</v>
      </c>
      <c r="H5497" s="18">
        <v>12</v>
      </c>
      <c r="I5497" s="18"/>
      <c r="J5497" s="62"/>
      <c r="K5497" s="19"/>
      <c r="L5497" s="28" t="s">
        <v>68</v>
      </c>
      <c r="M5497" s="104" t="e">
        <f>#REF!</f>
        <v>#REF!</v>
      </c>
      <c r="N5497" s="113" t="e">
        <f>IF(M5497=0,"",CHOOSE(M5497,"12","12","12","12","12","12","12","12","12","12","12","12","12","12","12","12","12","12","12","12","12","12","12","12","12","12","12","12","12","12","手入力箇所","手入力箇所","手入力箇所","手入力箇所","手入力箇所","手入力箇所","手入力箇所","手入力箇所","手入力箇所","手入力箇所"))</f>
        <v>#REF!</v>
      </c>
    </row>
    <row r="5498" spans="1:14" ht="36.6" thickBot="1" x14ac:dyDescent="0.25">
      <c r="A5498" s="28" t="s">
        <v>69</v>
      </c>
      <c r="B5498" s="18">
        <v>7</v>
      </c>
      <c r="C5498" s="18">
        <v>7</v>
      </c>
      <c r="D5498" s="18">
        <v>7</v>
      </c>
      <c r="E5498" s="18">
        <v>7</v>
      </c>
      <c r="F5498" s="18">
        <v>7</v>
      </c>
      <c r="G5498" s="18"/>
      <c r="H5498" s="18"/>
      <c r="I5498" s="18"/>
      <c r="J5498" s="62"/>
      <c r="K5498" s="19"/>
      <c r="L5498" s="28" t="s">
        <v>69</v>
      </c>
      <c r="M5498" s="104" t="e">
        <f>#REF!</f>
        <v>#REF!</v>
      </c>
      <c r="N5498" s="113" t="e">
        <f>IF(M5498=0,"",CHOOSE(M5498,"7","7","7","7","7","7","7","7","7","7","手入力箇所","手入力箇所","手入力箇所","手入力箇所","手入力箇所","手入力箇所","手入力箇所","手入力箇所","手入力箇所","手入力箇所"))</f>
        <v>#REF!</v>
      </c>
    </row>
    <row r="5499" spans="1:14" ht="13.8" thickBot="1" x14ac:dyDescent="0.25">
      <c r="A5499" s="27" t="s">
        <v>63</v>
      </c>
      <c r="B5499" s="18">
        <v>4</v>
      </c>
      <c r="C5499" s="18">
        <v>5</v>
      </c>
      <c r="D5499" s="18">
        <v>7</v>
      </c>
      <c r="E5499" s="18">
        <v>8</v>
      </c>
      <c r="F5499" s="18">
        <v>11</v>
      </c>
      <c r="G5499" s="18">
        <v>16</v>
      </c>
      <c r="H5499" s="18">
        <v>22</v>
      </c>
      <c r="I5499" s="18">
        <v>26</v>
      </c>
      <c r="J5499" s="18">
        <v>31</v>
      </c>
      <c r="K5499" s="19"/>
      <c r="L5499" s="27" t="s">
        <v>63</v>
      </c>
      <c r="M5499" s="104" t="e">
        <f>#REF!</f>
        <v>#REF!</v>
      </c>
      <c r="N5499" s="113" t="e">
        <f>IF(M5499=0,"",CHOOSE(M5499,"4","5","7","8","8","11","11","11","11","11","16","16","16","16","16","16","16","16","16","16","22","22","22","22","22","22","22","22","22","22","26","26","26","26","26","26","26","26","26","26","31","31","31","31","31","31","31","31","31","31","31","手入力箇所","手入力箇所","手入力箇所","手入力箇所","手入力箇所","手入力箇所","手入力箇所","手入力箇所","手入力箇所","手入力箇所"))</f>
        <v>#REF!</v>
      </c>
    </row>
    <row r="5500" spans="1:14" ht="24.6" thickBot="1" x14ac:dyDescent="0.25">
      <c r="A5500" s="28" t="s">
        <v>70</v>
      </c>
      <c r="B5500" s="18">
        <v>5</v>
      </c>
      <c r="C5500" s="18">
        <v>6</v>
      </c>
      <c r="D5500" s="18">
        <v>7</v>
      </c>
      <c r="E5500" s="18"/>
      <c r="F5500" s="18"/>
      <c r="G5500" s="18"/>
      <c r="H5500" s="18"/>
      <c r="I5500" s="18"/>
      <c r="J5500" s="62"/>
      <c r="K5500" s="19"/>
      <c r="L5500" s="28" t="s">
        <v>70</v>
      </c>
      <c r="M5500" s="104" t="e">
        <f>#REF!</f>
        <v>#REF!</v>
      </c>
      <c r="N5500" s="113" t="e">
        <f>IF(M5500=0,"",CHOOSE(M5500,"5","6","7","手入力箇所","手入力箇所","手入力箇所","手入力箇所","手入力箇所","手入力箇所","手入力箇所","手入力箇所","手入力箇所","手入力箇所"))</f>
        <v>#REF!</v>
      </c>
    </row>
    <row r="5501" spans="1:14" ht="13.8" thickBot="1" x14ac:dyDescent="0.25">
      <c r="A5501" s="29" t="s">
        <v>71</v>
      </c>
      <c r="B5501" s="18">
        <v>3</v>
      </c>
      <c r="C5501" s="18">
        <v>6</v>
      </c>
      <c r="D5501" s="18">
        <v>19</v>
      </c>
      <c r="E5501" s="18"/>
      <c r="F5501" s="18"/>
      <c r="G5501" s="18"/>
      <c r="H5501" s="18"/>
      <c r="I5501" s="18"/>
      <c r="J5501" s="62"/>
      <c r="K5501" s="19"/>
      <c r="L5501" s="29" t="s">
        <v>71</v>
      </c>
      <c r="M5501" s="104" t="e">
        <f>#REF!</f>
        <v>#REF!</v>
      </c>
      <c r="N5501" s="113" t="e">
        <f>IF(M5501=0,"",CHOOSE(M5501,"3","6","19","手入力箇所","手入力箇所","手入力箇所","手入力箇所","手入力箇所","手入力箇所","手入力箇所","手入力箇所","手入力箇所","手入力箇所"))</f>
        <v>#REF!</v>
      </c>
    </row>
    <row r="5502" spans="1:14" ht="13.8" thickBot="1" x14ac:dyDescent="0.25">
      <c r="A5502" s="29" t="s">
        <v>72</v>
      </c>
      <c r="B5502" s="18">
        <v>1</v>
      </c>
      <c r="C5502" s="18">
        <v>3</v>
      </c>
      <c r="D5502" s="18">
        <v>5</v>
      </c>
      <c r="E5502" s="18">
        <v>9</v>
      </c>
      <c r="F5502" s="18">
        <v>26</v>
      </c>
      <c r="G5502" s="18"/>
      <c r="H5502" s="18"/>
      <c r="I5502" s="18"/>
      <c r="J5502" s="62"/>
      <c r="K5502" s="19"/>
      <c r="L5502" s="29" t="s">
        <v>72</v>
      </c>
      <c r="M5502" s="104" t="e">
        <f>#REF!</f>
        <v>#REF!</v>
      </c>
      <c r="N5502" s="113" t="e">
        <f>IF(M5502=0,"",CHOOSE(M5502,"1","3","5","9","9","26","26","26","26","26","手入力箇所","手入力箇所","手入力箇所","手入力箇所","手入力箇所","手入力箇所","手入力箇所","手入力箇所","手入力箇所","手入力箇所"))</f>
        <v>#REF!</v>
      </c>
    </row>
    <row r="5503" spans="1:14" ht="13.8" thickBot="1" x14ac:dyDescent="0.25">
      <c r="A5503" s="29" t="s">
        <v>73</v>
      </c>
      <c r="B5503" s="18">
        <v>4</v>
      </c>
      <c r="C5503" s="18">
        <v>11</v>
      </c>
      <c r="D5503" s="18">
        <v>20</v>
      </c>
      <c r="E5503" s="18">
        <v>33</v>
      </c>
      <c r="F5503" s="18"/>
      <c r="G5503" s="18"/>
      <c r="H5503" s="18"/>
      <c r="I5503" s="18"/>
      <c r="J5503" s="62"/>
      <c r="K5503" s="19"/>
      <c r="L5503" s="29" t="s">
        <v>73</v>
      </c>
      <c r="M5503" s="104" t="e">
        <f>#REF!</f>
        <v>#REF!</v>
      </c>
      <c r="N5503" s="113" t="e">
        <f>IF(M5503=0,"",CHOOSE(M5503,"4","11","20","33","33","手入力箇所","手入力箇所","手入力箇所","手入力箇所","手入力箇所","手入力箇所","手入力箇所","手入力箇所","手入力箇所","手入力箇所"))</f>
        <v>#REF!</v>
      </c>
    </row>
    <row r="5504" spans="1:14" ht="37.200000000000003" thickBot="1" x14ac:dyDescent="0.25">
      <c r="A5504" s="30" t="s">
        <v>74</v>
      </c>
      <c r="B5504" s="18">
        <v>4</v>
      </c>
      <c r="C5504" s="18">
        <v>6</v>
      </c>
      <c r="D5504" s="18">
        <v>8</v>
      </c>
      <c r="E5504" s="18">
        <v>10</v>
      </c>
      <c r="F5504" s="18">
        <v>15</v>
      </c>
      <c r="G5504" s="18">
        <v>23</v>
      </c>
      <c r="H5504" s="18">
        <v>33</v>
      </c>
      <c r="I5504" s="18"/>
      <c r="J5504" s="62"/>
      <c r="K5504" s="19"/>
      <c r="L5504" s="30" t="s">
        <v>74</v>
      </c>
      <c r="M5504" s="104" t="e">
        <f>#REF!</f>
        <v>#REF!</v>
      </c>
      <c r="N5504" s="113" t="e">
        <f>IF(M5504=0,"",CHOOSE(M5504,"4","6","8","10","10","15","15","15","15","15","23","23","23","23","23","23","23","23","23","23","33","33","33","33","33","33","33","33","33","33","手入力箇所","手入力箇所","手入力箇所","手入力箇所","手入力箇所","手入力箇所","手入力箇所","手入力箇所","手入力箇所","手入力箇所"))</f>
        <v>#REF!</v>
      </c>
    </row>
    <row r="5505" spans="1:14" ht="13.8" thickBot="1" x14ac:dyDescent="0.25">
      <c r="A5505" s="29" t="s">
        <v>75</v>
      </c>
      <c r="B5505" s="18">
        <v>6</v>
      </c>
      <c r="C5505" s="18">
        <v>14</v>
      </c>
      <c r="D5505" s="18">
        <v>25</v>
      </c>
      <c r="E5505" s="18">
        <v>39</v>
      </c>
      <c r="F5505" s="18"/>
      <c r="G5505" s="18"/>
      <c r="H5505" s="18"/>
      <c r="I5505" s="18"/>
      <c r="J5505" s="62"/>
      <c r="K5505" s="19"/>
      <c r="L5505" s="29" t="s">
        <v>75</v>
      </c>
      <c r="M5505" s="104" t="e">
        <f>#REF!</f>
        <v>#REF!</v>
      </c>
      <c r="N5505" s="113" t="e">
        <f>IF(M5505=0,"",CHOOSE(M5505,"6","14","25","39","39","手入力箇所","手入力箇所","手入力箇所","手入力箇所","手入力箇所","手入力箇所","手入力箇所","手入力箇所","手入力箇所","手入力箇所"))</f>
        <v>#REF!</v>
      </c>
    </row>
    <row r="5506" spans="1:14" ht="37.200000000000003" thickBot="1" x14ac:dyDescent="0.25">
      <c r="A5506" s="30" t="s">
        <v>76</v>
      </c>
      <c r="B5506" s="18">
        <v>2</v>
      </c>
      <c r="C5506" s="18">
        <v>3</v>
      </c>
      <c r="D5506" s="18">
        <v>6</v>
      </c>
      <c r="E5506" s="18">
        <v>9</v>
      </c>
      <c r="F5506" s="18"/>
      <c r="G5506" s="18"/>
      <c r="H5506" s="18"/>
      <c r="I5506" s="18"/>
      <c r="J5506" s="62"/>
      <c r="K5506" s="19"/>
      <c r="L5506" s="30" t="s">
        <v>76</v>
      </c>
      <c r="M5506" s="104" t="e">
        <f>#REF!</f>
        <v>#REF!</v>
      </c>
      <c r="N5506" s="113" t="e">
        <f>IF(M5506=0,"",CHOOSE(M5506,"2","3","6","9","9","手入力箇所","手入力箇所","手入力箇所","手入力箇所","手入力箇所","手入力箇所","手入力箇所","手入力箇所","手入力箇所","手入力箇所"))</f>
        <v>#REF!</v>
      </c>
    </row>
    <row r="5507" spans="1:14" ht="27" thickBot="1" x14ac:dyDescent="0.25">
      <c r="A5507" s="31" t="s">
        <v>77</v>
      </c>
      <c r="B5507" s="18">
        <v>12</v>
      </c>
      <c r="C5507" s="18">
        <v>18</v>
      </c>
      <c r="D5507" s="18">
        <v>22</v>
      </c>
      <c r="E5507" s="18">
        <v>26</v>
      </c>
      <c r="F5507" s="62"/>
      <c r="G5507" s="62"/>
      <c r="H5507" s="62"/>
      <c r="I5507" s="62"/>
      <c r="J5507" s="62"/>
      <c r="K5507" s="19"/>
      <c r="L5507" s="31" t="s">
        <v>77</v>
      </c>
      <c r="M5507" s="104" t="e">
        <f>#REF!</f>
        <v>#REF!</v>
      </c>
      <c r="N5507" s="113" t="e">
        <f>IF(M5507=0,"",CHOOSE(M5507,"12","18","22","26","26","手入力箇所","手入力箇所","手入力箇所","手入力箇所","手入力箇所","手入力箇所","手入力箇所","手入力箇所","手入力箇所","手入力箇所"))</f>
        <v>#REF!</v>
      </c>
    </row>
    <row r="5508" spans="1:14" ht="40.200000000000003" thickBot="1" x14ac:dyDescent="0.25">
      <c r="A5508" s="31" t="s">
        <v>78</v>
      </c>
      <c r="B5508" s="18">
        <v>5</v>
      </c>
      <c r="C5508" s="18">
        <v>8</v>
      </c>
      <c r="D5508" s="18">
        <v>11</v>
      </c>
      <c r="E5508" s="18">
        <v>14</v>
      </c>
      <c r="F5508" s="62"/>
      <c r="G5508" s="62"/>
      <c r="H5508" s="62"/>
      <c r="I5508" s="62"/>
      <c r="J5508" s="62"/>
      <c r="K5508" s="19"/>
      <c r="L5508" s="31" t="s">
        <v>78</v>
      </c>
      <c r="M5508" s="104" t="e">
        <f>#REF!</f>
        <v>#REF!</v>
      </c>
      <c r="N5508" s="113" t="e">
        <f>IF(M5508=0,"",CHOOSE(M5508,"5","8","11","14","14","手入力箇所","手入力箇所","手入力箇所","手入力箇所","手入力箇所","手入力箇所","手入力箇所","手入力箇所","手入力箇所","手入力箇所"))</f>
        <v>#REF!</v>
      </c>
    </row>
    <row r="5509" spans="1:14" ht="27" thickBot="1" x14ac:dyDescent="0.25">
      <c r="A5509" s="31" t="s">
        <v>79</v>
      </c>
      <c r="B5509" s="18">
        <v>6</v>
      </c>
      <c r="C5509" s="18">
        <v>11</v>
      </c>
      <c r="D5509" s="18">
        <v>16</v>
      </c>
      <c r="E5509" s="18">
        <v>21</v>
      </c>
      <c r="F5509" s="62"/>
      <c r="G5509" s="62"/>
      <c r="H5509" s="62"/>
      <c r="I5509" s="62"/>
      <c r="J5509" s="62"/>
      <c r="K5509" s="19"/>
      <c r="L5509" s="31" t="s">
        <v>79</v>
      </c>
      <c r="M5509" s="104" t="e">
        <f>#REF!</f>
        <v>#REF!</v>
      </c>
      <c r="N5509" s="113" t="e">
        <f>IF(M5509=0,"",CHOOSE(M5509,"6","11","16","21","21","手入力箇所","手入力箇所","手入力箇所","手入力箇所","手入力箇所","手入力箇所","手入力箇所","手入力箇所","手入力箇所"))</f>
        <v>#REF!</v>
      </c>
    </row>
    <row r="5510" spans="1:14" ht="40.200000000000003" thickBot="1" x14ac:dyDescent="0.25">
      <c r="A5510" s="31" t="s">
        <v>80</v>
      </c>
      <c r="B5510" s="18">
        <v>5</v>
      </c>
      <c r="C5510" s="18">
        <v>7</v>
      </c>
      <c r="D5510" s="18">
        <v>9</v>
      </c>
      <c r="E5510" s="18">
        <v>10</v>
      </c>
      <c r="F5510" s="62"/>
      <c r="G5510" s="62"/>
      <c r="H5510" s="62"/>
      <c r="I5510" s="62"/>
      <c r="J5510" s="62"/>
      <c r="K5510" s="19"/>
      <c r="L5510" s="31" t="s">
        <v>80</v>
      </c>
      <c r="M5510" s="104" t="e">
        <f>#REF!</f>
        <v>#REF!</v>
      </c>
      <c r="N5510" s="113" t="e">
        <f>IF(M5510=0,"",CHOOSE(M5510,"5","7","9","10","10","手入力箇所","手入力箇所","手入力箇所","手入力箇所","手入力箇所","手入力箇所","手入力箇所","手入力箇所","手入力箇所"))</f>
        <v>#REF!</v>
      </c>
    </row>
    <row r="5511" spans="1:14" ht="40.200000000000003" thickBot="1" x14ac:dyDescent="0.25">
      <c r="A5511" s="31" t="s">
        <v>81</v>
      </c>
      <c r="B5511" s="18">
        <v>9</v>
      </c>
      <c r="C5511" s="18">
        <v>14</v>
      </c>
      <c r="D5511" s="62"/>
      <c r="E5511" s="62"/>
      <c r="F5511" s="62"/>
      <c r="G5511" s="62"/>
      <c r="H5511" s="62"/>
      <c r="I5511" s="62"/>
      <c r="J5511" s="62"/>
      <c r="K5511" s="19"/>
      <c r="L5511" s="31" t="s">
        <v>81</v>
      </c>
      <c r="M5511" s="104" t="e">
        <f>#REF!</f>
        <v>#REF!</v>
      </c>
      <c r="N5511" s="113" t="e">
        <f>IF(M5511=0,"",CHOOSE(M5511,"9","14","手入力箇所","手入力箇所","手入力箇所","手入力箇所","手入力箇所","手入力箇所","手入力箇所","手入力箇所","手入力箇所","手入力箇所"))</f>
        <v>#REF!</v>
      </c>
    </row>
    <row r="5512" spans="1:14" ht="13.8" thickBot="1" x14ac:dyDescent="0.25">
      <c r="A5512" s="31" t="s">
        <v>82</v>
      </c>
      <c r="B5512" s="18">
        <v>3</v>
      </c>
      <c r="C5512" s="18">
        <v>4</v>
      </c>
      <c r="D5512" s="18">
        <v>4</v>
      </c>
      <c r="E5512" s="18">
        <v>5</v>
      </c>
      <c r="F5512" s="18">
        <v>6</v>
      </c>
      <c r="G5512" s="18">
        <v>8</v>
      </c>
      <c r="H5512" s="18">
        <v>9</v>
      </c>
      <c r="I5512" s="18">
        <v>11</v>
      </c>
      <c r="J5512" s="18">
        <v>12</v>
      </c>
      <c r="K5512" s="19"/>
      <c r="L5512" s="31" t="s">
        <v>82</v>
      </c>
      <c r="M5512" s="104" t="e">
        <f>#REF!</f>
        <v>#REF!</v>
      </c>
      <c r="N5512" s="113" t="e">
        <f>IF(M5512=0,"",CHOOSE(M5512,"3","4","4","5","5","6","6","6","6","6","8","8","8","8","8","8","8","8","8","8","9","9","9","9","9","9","9","9","9","9","11","11","11","11","11","11","11","11","11","11","12","12","12","12","12","12","12","12","12","12","12","手入力箇所","手入力箇所","手入力箇所","手入力箇所","手入力箇所","手入力箇所","手入力箇所","手入力箇所","手入力箇所","手入力箇所"))</f>
        <v>#REF!</v>
      </c>
    </row>
    <row r="5513" spans="1:14" ht="13.8" thickBot="1" x14ac:dyDescent="0.25">
      <c r="A5513" s="31" t="s">
        <v>83</v>
      </c>
      <c r="B5513" s="18">
        <v>3</v>
      </c>
      <c r="C5513" s="18">
        <v>4</v>
      </c>
      <c r="D5513" s="18">
        <v>4</v>
      </c>
      <c r="E5513" s="18">
        <v>5</v>
      </c>
      <c r="F5513" s="18">
        <v>6</v>
      </c>
      <c r="G5513" s="18">
        <v>8</v>
      </c>
      <c r="H5513" s="18">
        <v>10</v>
      </c>
      <c r="I5513" s="18">
        <v>12</v>
      </c>
      <c r="J5513" s="18">
        <v>13</v>
      </c>
      <c r="K5513" s="19"/>
      <c r="L5513" s="31" t="s">
        <v>83</v>
      </c>
      <c r="M5513" s="104" t="e">
        <f>#REF!</f>
        <v>#REF!</v>
      </c>
      <c r="N5513" s="113" t="e">
        <f>IF(M5513=0,"",CHOOSE(M5513,"3","4","4","5","5","6","6","6","6","6","8","8","8","8","8","8","8","8","8","8","10","10","10","10","10","10","10","10","10","10","12","12","12","12","12","12","12","12","12","12","13","13","13","13","13","13","13","13","13","13","13","手入力箇所","手入力箇所","手入力箇所","手入力箇所","手入力箇所","手入力箇所","手入力箇所","手入力箇所","手入力箇所","手入力箇所"))</f>
        <v>#REF!</v>
      </c>
    </row>
    <row r="5514" spans="1:14" ht="27" thickBot="1" x14ac:dyDescent="0.25">
      <c r="A5514" s="32" t="s">
        <v>84</v>
      </c>
      <c r="B5514" s="20">
        <v>1</v>
      </c>
      <c r="C5514" s="20">
        <v>2</v>
      </c>
      <c r="D5514" s="20">
        <v>3</v>
      </c>
      <c r="E5514" s="20">
        <v>4</v>
      </c>
      <c r="F5514" s="20">
        <v>8</v>
      </c>
      <c r="G5514" s="20">
        <v>19</v>
      </c>
      <c r="H5514" s="63"/>
      <c r="I5514" s="63"/>
      <c r="J5514" s="63"/>
      <c r="K5514" s="21"/>
      <c r="L5514" s="32" t="s">
        <v>84</v>
      </c>
      <c r="M5514" s="104" t="e">
        <f>#REF!</f>
        <v>#REF!</v>
      </c>
      <c r="N5514" s="113" t="e">
        <f>IF(M5514=0,"",CHOOSE(M5514,"1","2","3","4","4","8","8","8","8","8","19","19","19","19","19","19","19","19","19","19","手入力箇所","手入力箇所","手入力箇所","手入力箇所","手入力箇所","手入力箇所","手入力箇所","手入力箇所","手入力箇所","手入力箇所"))</f>
        <v>#REF!</v>
      </c>
    </row>
    <row r="5515" spans="1:14" ht="13.8" thickBot="1" x14ac:dyDescent="0.25"/>
    <row r="5516" spans="1:14" ht="13.8" thickBot="1" x14ac:dyDescent="0.25">
      <c r="A5516" s="686" t="e">
        <f>A5489</f>
        <v>#REF!</v>
      </c>
      <c r="B5516" s="686"/>
      <c r="C5516" s="686"/>
      <c r="D5516" s="687" t="s">
        <v>193</v>
      </c>
      <c r="E5516" s="687"/>
      <c r="F5516" s="687"/>
      <c r="G5516" s="687"/>
      <c r="H5516" s="687"/>
      <c r="I5516" s="687"/>
      <c r="J5516" s="687"/>
      <c r="K5516" s="687"/>
      <c r="L5516" s="687"/>
      <c r="M5516" s="687"/>
      <c r="N5516" s="687"/>
    </row>
    <row r="5517" spans="1:14" ht="13.8" thickBot="1" x14ac:dyDescent="0.25">
      <c r="A5517" s="105"/>
      <c r="B5517" s="33">
        <v>1</v>
      </c>
      <c r="C5517" s="24">
        <v>2</v>
      </c>
      <c r="D5517" s="24">
        <v>3</v>
      </c>
      <c r="E5517" s="24" t="s">
        <v>58</v>
      </c>
      <c r="F5517" s="24" t="s">
        <v>59</v>
      </c>
      <c r="G5517" s="24" t="s">
        <v>60</v>
      </c>
      <c r="H5517" s="24" t="s">
        <v>61</v>
      </c>
      <c r="I5517" s="24" t="s">
        <v>62</v>
      </c>
      <c r="J5517" s="24" t="s">
        <v>194</v>
      </c>
      <c r="K5517" s="102" t="s">
        <v>85</v>
      </c>
      <c r="L5517" s="105" t="s">
        <v>189</v>
      </c>
      <c r="M5517" s="105" t="s">
        <v>188</v>
      </c>
      <c r="N5517" s="105" t="s">
        <v>51</v>
      </c>
    </row>
    <row r="5518" spans="1:14" ht="13.8" thickBot="1" x14ac:dyDescent="0.25">
      <c r="A5518" s="26" t="s">
        <v>56</v>
      </c>
      <c r="B5518" s="22">
        <v>16</v>
      </c>
      <c r="C5518" s="22">
        <v>25</v>
      </c>
      <c r="D5518" s="22">
        <v>32</v>
      </c>
      <c r="E5518" s="22">
        <v>38</v>
      </c>
      <c r="F5518" s="22">
        <v>56</v>
      </c>
      <c r="G5518" s="22">
        <v>87</v>
      </c>
      <c r="H5518" s="22">
        <v>121</v>
      </c>
      <c r="I5518" s="22"/>
      <c r="J5518" s="23"/>
      <c r="K5518" s="68"/>
      <c r="L5518" s="107" t="s">
        <v>56</v>
      </c>
      <c r="M5518" s="103" t="e">
        <f>#REF!</f>
        <v>#REF!</v>
      </c>
      <c r="N5518" s="103" t="e">
        <f>IF(M5518=0,"",CHOOSE(M5518,"16","25","32","38","38","56","56","56","56","56","87","87","87","87","87","87","87","87","87","87","121","121","121","121","121","121","121","121","121","121","手入力箇所","手入力箇所","手入力箇所","手入力箇所","手入力箇所","手入力箇所","手入力箇所","手入力箇所","手入力箇所","手入力箇所"))</f>
        <v>#REF!</v>
      </c>
    </row>
    <row r="5519" spans="1:14" ht="13.8" thickBot="1" x14ac:dyDescent="0.25">
      <c r="A5519" s="27" t="s">
        <v>57</v>
      </c>
      <c r="B5519" s="18">
        <v>25</v>
      </c>
      <c r="C5519" s="18">
        <v>33</v>
      </c>
      <c r="D5519" s="18">
        <v>40</v>
      </c>
      <c r="E5519" s="18">
        <v>45</v>
      </c>
      <c r="F5519" s="18">
        <v>58</v>
      </c>
      <c r="G5519" s="18">
        <v>79</v>
      </c>
      <c r="H5519" s="18"/>
      <c r="I5519" s="18"/>
      <c r="J5519" s="62"/>
      <c r="K5519" s="69"/>
      <c r="L5519" s="107" t="s">
        <v>57</v>
      </c>
      <c r="M5519" s="103" t="e">
        <f>#REF!</f>
        <v>#REF!</v>
      </c>
      <c r="N5519" s="103" t="e">
        <f>IF(M5519=0,"",CHOOSE(M5519,"25","33","40","45","45","58","58","58","58","58","79","79","79","79","79","79","79","79","79","79","手入力箇所","手入力箇所","手入力箇所","手入力箇所","手入力箇所","手入力箇所","手入力箇所","手入力箇所","手入力箇所","手入力箇所"))</f>
        <v>#REF!</v>
      </c>
    </row>
    <row r="5520" spans="1:14" ht="48.6" thickBot="1" x14ac:dyDescent="0.25">
      <c r="A5520" s="28" t="s">
        <v>64</v>
      </c>
      <c r="B5520" s="18">
        <v>32</v>
      </c>
      <c r="C5520" s="18"/>
      <c r="D5520" s="18"/>
      <c r="E5520" s="18"/>
      <c r="F5520" s="18"/>
      <c r="G5520" s="18"/>
      <c r="H5520" s="18"/>
      <c r="I5520" s="18"/>
      <c r="J5520" s="62"/>
      <c r="K5520" s="69"/>
      <c r="L5520" s="108" t="s">
        <v>64</v>
      </c>
      <c r="M5520" s="103" t="e">
        <f>#REF!</f>
        <v>#REF!</v>
      </c>
      <c r="N5520" s="103" t="e">
        <f>IF(M5520=0,"",CHOOSE(M5520,"32","手入力箇所","手入力箇所","手入力箇所","手入力箇所","手入力箇所","手入力箇所","手入力箇所","手入力箇所","手入力箇所","手入力箇所"))</f>
        <v>#REF!</v>
      </c>
    </row>
    <row r="5521" spans="1:14" ht="48.6" thickBot="1" x14ac:dyDescent="0.25">
      <c r="A5521" s="28" t="s">
        <v>65</v>
      </c>
      <c r="B5521" s="18">
        <v>36</v>
      </c>
      <c r="C5521" s="18"/>
      <c r="D5521" s="18"/>
      <c r="E5521" s="18"/>
      <c r="F5521" s="18"/>
      <c r="G5521" s="18"/>
      <c r="H5521" s="18"/>
      <c r="I5521" s="18"/>
      <c r="J5521" s="62"/>
      <c r="K5521" s="69"/>
      <c r="L5521" s="108" t="s">
        <v>65</v>
      </c>
      <c r="M5521" s="103" t="e">
        <f>#REF!</f>
        <v>#REF!</v>
      </c>
      <c r="N5521" s="103" t="e">
        <f>IF(M5521=0,"",CHOOSE(M5521,"36","手入力箇所","手入力箇所","手入力箇所","手入力箇所","手入力箇所","手入力箇所","手入力箇所","手入力箇所","手入力箇所","手入力箇所"))</f>
        <v>#REF!</v>
      </c>
    </row>
    <row r="5522" spans="1:14" ht="24.6" thickBot="1" x14ac:dyDescent="0.25">
      <c r="A5522" s="28" t="s">
        <v>66</v>
      </c>
      <c r="B5522" s="18">
        <v>24</v>
      </c>
      <c r="C5522" s="18">
        <v>30</v>
      </c>
      <c r="D5522" s="18">
        <v>33</v>
      </c>
      <c r="E5522" s="18">
        <v>35</v>
      </c>
      <c r="F5522" s="18">
        <v>42</v>
      </c>
      <c r="G5522" s="18"/>
      <c r="H5522" s="18"/>
      <c r="I5522" s="18"/>
      <c r="J5522" s="62"/>
      <c r="K5522" s="69"/>
      <c r="L5522" s="108" t="s">
        <v>66</v>
      </c>
      <c r="M5522" s="103" t="e">
        <f>#REF!</f>
        <v>#REF!</v>
      </c>
      <c r="N5522" s="103" t="e">
        <f>IF(M5522=0,"",CHOOSE(M5522,"24","30","33","35","35","42","42","42","42","42","手入力箇所","手入力箇所","手入力箇所","手入力箇所","手入力箇所","手入力箇所","手入力箇所","手入力箇所","手入力箇所","手入力箇所"))</f>
        <v>#REF!</v>
      </c>
    </row>
    <row r="5523" spans="1:14" ht="36.6" thickBot="1" x14ac:dyDescent="0.25">
      <c r="A5523" s="28" t="s">
        <v>67</v>
      </c>
      <c r="B5523" s="18">
        <v>7</v>
      </c>
      <c r="C5523" s="18">
        <v>12</v>
      </c>
      <c r="D5523" s="18">
        <v>16</v>
      </c>
      <c r="E5523" s="18">
        <v>19</v>
      </c>
      <c r="F5523" s="18"/>
      <c r="G5523" s="18"/>
      <c r="H5523" s="18"/>
      <c r="I5523" s="18"/>
      <c r="J5523" s="62"/>
      <c r="K5523" s="69"/>
      <c r="L5523" s="108" t="s">
        <v>67</v>
      </c>
      <c r="M5523" s="103" t="e">
        <f>#REF!</f>
        <v>#REF!</v>
      </c>
      <c r="N5523" s="103" t="e">
        <f>IF(M5523=0,"",CHOOSE(M5523,"7","12","16","19","19","手入力箇所","手入力箇所","手入力箇所","手入力箇所","手入力箇所","手入力箇所","手入力箇所","手入力箇所","手入力箇所","手入力箇所"))</f>
        <v>#REF!</v>
      </c>
    </row>
    <row r="5524" spans="1:14" ht="24.6" thickBot="1" x14ac:dyDescent="0.25">
      <c r="A5524" s="28" t="s">
        <v>68</v>
      </c>
      <c r="B5524" s="18">
        <v>21</v>
      </c>
      <c r="C5524" s="18">
        <v>35</v>
      </c>
      <c r="D5524" s="18">
        <v>48</v>
      </c>
      <c r="E5524" s="18">
        <v>59</v>
      </c>
      <c r="F5524" s="18">
        <v>94</v>
      </c>
      <c r="G5524" s="18">
        <v>159</v>
      </c>
      <c r="H5524" s="18">
        <v>235</v>
      </c>
      <c r="I5524" s="18"/>
      <c r="J5524" s="62"/>
      <c r="K5524" s="69"/>
      <c r="L5524" s="108" t="s">
        <v>68</v>
      </c>
      <c r="M5524" s="103" t="e">
        <f>#REF!</f>
        <v>#REF!</v>
      </c>
      <c r="N5524" s="103" t="e">
        <f>IF(M5524=0,"",CHOOSE(M5524,"21","35","48","59","59","94","94","94","94","94","159","159","159","159","159","159","159","159","159","159","235","235","235","235","235","235","235","235","235","235","手入力箇所","手入力箇所","手入力箇所","手入力箇所","手入力箇所","手入力箇所","手入力箇所","手入力箇所","手入力箇所","手入力箇所"))</f>
        <v>#REF!</v>
      </c>
    </row>
    <row r="5525" spans="1:14" ht="36.6" thickBot="1" x14ac:dyDescent="0.25">
      <c r="A5525" s="28" t="s">
        <v>69</v>
      </c>
      <c r="B5525" s="18">
        <v>22</v>
      </c>
      <c r="C5525" s="18">
        <v>26</v>
      </c>
      <c r="D5525" s="18">
        <v>28</v>
      </c>
      <c r="E5525" s="18">
        <v>29</v>
      </c>
      <c r="F5525" s="18">
        <v>34</v>
      </c>
      <c r="G5525" s="18"/>
      <c r="H5525" s="18"/>
      <c r="I5525" s="18"/>
      <c r="J5525" s="62"/>
      <c r="K5525" s="69"/>
      <c r="L5525" s="108" t="s">
        <v>69</v>
      </c>
      <c r="M5525" s="103" t="e">
        <f>#REF!</f>
        <v>#REF!</v>
      </c>
      <c r="N5525" s="103" t="e">
        <f>IF(M5525=0,"",CHOOSE(M5525,"22","26","28","29","29","34","34","34","34","34","手入力箇所","手入力箇所","手入力箇所","手入力箇所","手入力箇所","手入力箇所","手入力箇所","手入力箇所","手入力箇所","手入力箇所"))</f>
        <v>#REF!</v>
      </c>
    </row>
    <row r="5526" spans="1:14" ht="13.8" thickBot="1" x14ac:dyDescent="0.25">
      <c r="A5526" s="27" t="s">
        <v>63</v>
      </c>
      <c r="B5526" s="18">
        <v>21</v>
      </c>
      <c r="C5526" s="18">
        <v>33</v>
      </c>
      <c r="D5526" s="18">
        <v>46</v>
      </c>
      <c r="E5526" s="18">
        <v>56</v>
      </c>
      <c r="F5526" s="18">
        <v>89</v>
      </c>
      <c r="G5526" s="18">
        <v>151</v>
      </c>
      <c r="H5526" s="18">
        <v>224</v>
      </c>
      <c r="I5526" s="18">
        <v>289</v>
      </c>
      <c r="J5526" s="18">
        <v>350</v>
      </c>
      <c r="K5526" s="69"/>
      <c r="L5526" s="107" t="s">
        <v>63</v>
      </c>
      <c r="M5526" s="103" t="e">
        <f>#REF!</f>
        <v>#REF!</v>
      </c>
      <c r="N5526" s="103" t="e">
        <f>IF(M5526=0,"",CHOOSE(M5526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527" spans="1:14" ht="24.6" thickBot="1" x14ac:dyDescent="0.25">
      <c r="A5527" s="34" t="s">
        <v>70</v>
      </c>
      <c r="B5527" s="35">
        <v>13</v>
      </c>
      <c r="C5527" s="35">
        <v>33</v>
      </c>
      <c r="D5527" s="35">
        <v>59</v>
      </c>
      <c r="E5527" s="35"/>
      <c r="F5527" s="35"/>
      <c r="G5527" s="35"/>
      <c r="H5527" s="35"/>
      <c r="I5527" s="35"/>
      <c r="J5527" s="36"/>
      <c r="K5527" s="67"/>
      <c r="L5527" s="108" t="s">
        <v>70</v>
      </c>
      <c r="M5527" s="103" t="e">
        <f>#REF!</f>
        <v>#REF!</v>
      </c>
      <c r="N5527" s="103" t="e">
        <f>IF(M5527=0,"",CHOOSE(M5527,"13","33","59","手入力箇所","手入力箇所","手入力箇所","手入力箇所","手入力箇所","手入力箇所","手入力箇所","手入力箇所","手入力箇所","手入力箇所"))</f>
        <v>#REF!</v>
      </c>
    </row>
    <row r="5528" spans="1:14" ht="13.8" thickBot="1" x14ac:dyDescent="0.25">
      <c r="A5528" s="37" t="s">
        <v>71</v>
      </c>
      <c r="B5528" s="17">
        <v>23</v>
      </c>
      <c r="C5528" s="17">
        <v>39</v>
      </c>
      <c r="D5528" s="17">
        <v>97</v>
      </c>
      <c r="E5528" s="17"/>
      <c r="F5528" s="17"/>
      <c r="G5528" s="17"/>
      <c r="H5528" s="17"/>
      <c r="I5528" s="17"/>
      <c r="J5528" s="64"/>
      <c r="K5528" s="70"/>
      <c r="L5528" s="109" t="s">
        <v>71</v>
      </c>
      <c r="M5528" s="103" t="e">
        <f>#REF!</f>
        <v>#REF!</v>
      </c>
      <c r="N5528" s="103" t="e">
        <f>IF(M5528=0,"",CHOOSE(M5528,"23","39","97","手入力箇所","手入力箇所","手入力箇所","手入力箇所","手入力箇所","手入力箇所","手入力箇所","手入力箇所","手入力箇所","手入力箇所"))</f>
        <v>#REF!</v>
      </c>
    </row>
    <row r="5529" spans="1:14" ht="13.8" thickBot="1" x14ac:dyDescent="0.25">
      <c r="A5529" s="29" t="s">
        <v>72</v>
      </c>
      <c r="B5529" s="18">
        <v>21</v>
      </c>
      <c r="C5529" s="18">
        <v>37</v>
      </c>
      <c r="D5529" s="18">
        <v>58</v>
      </c>
      <c r="E5529" s="18">
        <v>76</v>
      </c>
      <c r="F5529" s="18">
        <v>137</v>
      </c>
      <c r="G5529" s="18"/>
      <c r="H5529" s="18"/>
      <c r="I5529" s="18"/>
      <c r="J5529" s="62"/>
      <c r="K5529" s="69"/>
      <c r="L5529" s="109" t="s">
        <v>72</v>
      </c>
      <c r="M5529" s="103" t="e">
        <f>#REF!</f>
        <v>#REF!</v>
      </c>
      <c r="N5529" s="103" t="e">
        <f>IF(M5529=0,"",CHOOSE(M5529,"21","37","58","76","76","137","137","137","137","137","手入力箇所","手入力箇所","手入力箇所","手入力箇所","手入力箇所","手入力箇所","手入力箇所","手入力箇所","手入力箇所","手入力箇所"))</f>
        <v>#REF!</v>
      </c>
    </row>
    <row r="5530" spans="1:14" ht="13.8" thickBot="1" x14ac:dyDescent="0.25">
      <c r="A5530" s="29" t="s">
        <v>73</v>
      </c>
      <c r="B5530" s="18">
        <v>48</v>
      </c>
      <c r="C5530" s="18">
        <v>93</v>
      </c>
      <c r="D5530" s="18">
        <v>138</v>
      </c>
      <c r="E5530" s="18">
        <v>183</v>
      </c>
      <c r="F5530" s="18"/>
      <c r="G5530" s="18"/>
      <c r="H5530" s="18"/>
      <c r="I5530" s="18"/>
      <c r="J5530" s="62"/>
      <c r="K5530" s="69"/>
      <c r="L5530" s="109" t="s">
        <v>73</v>
      </c>
      <c r="M5530" s="103" t="e">
        <f>#REF!</f>
        <v>#REF!</v>
      </c>
      <c r="N5530" s="103" t="e">
        <f>IF(M5530=0,"",CHOOSE(M5530,"48","93","138","183","183","手入力箇所","手入力箇所","手入力箇所","手入力箇所","手入力箇所","手入力箇所","手入力箇所","手入力箇所","手入力箇所","手入力箇所"))</f>
        <v>#REF!</v>
      </c>
    </row>
    <row r="5531" spans="1:14" ht="37.200000000000003" thickBot="1" x14ac:dyDescent="0.25">
      <c r="A5531" s="30" t="s">
        <v>74</v>
      </c>
      <c r="B5531" s="18">
        <v>13</v>
      </c>
      <c r="C5531" s="18">
        <v>26</v>
      </c>
      <c r="D5531" s="18">
        <v>40</v>
      </c>
      <c r="E5531" s="18">
        <v>55</v>
      </c>
      <c r="F5531" s="18">
        <v>107</v>
      </c>
      <c r="G5531" s="18">
        <v>224</v>
      </c>
      <c r="H5531" s="18">
        <v>386</v>
      </c>
      <c r="I5531" s="18"/>
      <c r="J5531" s="62"/>
      <c r="K5531" s="69"/>
      <c r="L5531" s="110" t="s">
        <v>74</v>
      </c>
      <c r="M5531" s="103" t="e">
        <f>#REF!</f>
        <v>#REF!</v>
      </c>
      <c r="N5531" s="103" t="e">
        <f>IF(M5531=0,"",CHOOSE(M5531,"13","26","40","55","55","107","107","107","107","107","224","224","224","224","224","224","224","224","224","224","386","386","386","386","386","386","386","386","386","386","手入力箇所","手入力箇所","手入力箇所","手入力箇所","手入力箇所","手入力箇所","手入力箇所","手入力箇所","手入力箇所","手入力箇所"))</f>
        <v>#REF!</v>
      </c>
    </row>
    <row r="5532" spans="1:14" ht="13.8" thickBot="1" x14ac:dyDescent="0.25">
      <c r="A5532" s="29" t="s">
        <v>75</v>
      </c>
      <c r="B5532" s="18">
        <v>36</v>
      </c>
      <c r="C5532" s="18">
        <v>98</v>
      </c>
      <c r="D5532" s="18">
        <v>173</v>
      </c>
      <c r="E5532" s="18">
        <v>274</v>
      </c>
      <c r="F5532" s="18"/>
      <c r="G5532" s="18"/>
      <c r="H5532" s="18"/>
      <c r="I5532" s="18"/>
      <c r="J5532" s="62"/>
      <c r="K5532" s="69"/>
      <c r="L5532" s="109" t="s">
        <v>75</v>
      </c>
      <c r="M5532" s="103" t="e">
        <f>#REF!</f>
        <v>#REF!</v>
      </c>
      <c r="N5532" s="103" t="e">
        <f>IF(M5532=0,"",CHOOSE(M5532,"36","98","173","274","274","手入力箇所","手入力箇所","手入力箇所","手入力箇所","手入力箇所","手入力箇所","手入力箇所","手入力箇所","手入力箇所","手入力箇所"))</f>
        <v>#REF!</v>
      </c>
    </row>
    <row r="5533" spans="1:14" ht="37.200000000000003" thickBot="1" x14ac:dyDescent="0.25">
      <c r="A5533" s="30" t="s">
        <v>76</v>
      </c>
      <c r="B5533" s="18">
        <v>127</v>
      </c>
      <c r="C5533" s="18">
        <v>127</v>
      </c>
      <c r="D5533" s="18">
        <v>127</v>
      </c>
      <c r="E5533" s="18">
        <v>127</v>
      </c>
      <c r="F5533" s="18"/>
      <c r="G5533" s="18"/>
      <c r="H5533" s="18"/>
      <c r="I5533" s="18"/>
      <c r="J5533" s="62"/>
      <c r="K5533" s="69"/>
      <c r="L5533" s="110" t="s">
        <v>76</v>
      </c>
      <c r="M5533" s="103" t="e">
        <f>#REF!</f>
        <v>#REF!</v>
      </c>
      <c r="N5533" s="103" t="e">
        <f>IF(M5533=0,"",CHOOSE(M5533,"127","127","127","127","127","手入力箇所","手入力箇所","手入力箇所","手入力箇所","手入力箇所","手入力箇所","手入力箇所","手入力箇所","手入力箇所","手入力箇所"))</f>
        <v>#REF!</v>
      </c>
    </row>
    <row r="5534" spans="1:14" ht="27" thickBot="1" x14ac:dyDescent="0.25">
      <c r="A5534" s="31" t="s">
        <v>77</v>
      </c>
      <c r="B5534" s="18">
        <v>42</v>
      </c>
      <c r="C5534" s="18">
        <v>90</v>
      </c>
      <c r="D5534" s="18">
        <v>141</v>
      </c>
      <c r="E5534" s="18">
        <v>193</v>
      </c>
      <c r="F5534" s="62"/>
      <c r="G5534" s="62"/>
      <c r="H5534" s="62"/>
      <c r="I5534" s="62"/>
      <c r="J5534" s="62"/>
      <c r="K5534" s="69"/>
      <c r="L5534" s="111" t="s">
        <v>77</v>
      </c>
      <c r="M5534" s="103" t="e">
        <f>#REF!</f>
        <v>#REF!</v>
      </c>
      <c r="N5534" s="103" t="e">
        <f>IF(M5534=0,"",CHOOSE(M5534,"42","90","141","193","1936","手入力箇所","手入力箇所","手入力箇所","手入力箇所","手入力箇所","手入力箇所","手入力箇所","手入力箇所","手入力箇所","手入力箇所"))</f>
        <v>#REF!</v>
      </c>
    </row>
    <row r="5535" spans="1:14" ht="40.200000000000003" thickBot="1" x14ac:dyDescent="0.25">
      <c r="A5535" s="31" t="s">
        <v>78</v>
      </c>
      <c r="B5535" s="18">
        <v>24</v>
      </c>
      <c r="C5535" s="18">
        <v>43</v>
      </c>
      <c r="D5535" s="18">
        <v>61</v>
      </c>
      <c r="E5535" s="18">
        <v>76</v>
      </c>
      <c r="F5535" s="62"/>
      <c r="G5535" s="62"/>
      <c r="H5535" s="62"/>
      <c r="I5535" s="62"/>
      <c r="J5535" s="62"/>
      <c r="K5535" s="69"/>
      <c r="L5535" s="111" t="s">
        <v>78</v>
      </c>
      <c r="M5535" s="103" t="e">
        <f>#REF!</f>
        <v>#REF!</v>
      </c>
      <c r="N5535" s="103" t="e">
        <f>IF(M5535=0,"",CHOOSE(M5535,"24","43","61","76","76","手入力箇所","手入力箇所","手入力箇所","手入力箇所","手入力箇所","手入力箇所","手入力箇所","手入力箇所","手入力箇所","手入力箇所"))</f>
        <v>#REF!</v>
      </c>
    </row>
    <row r="5536" spans="1:14" ht="27" thickBot="1" x14ac:dyDescent="0.25">
      <c r="A5536" s="31" t="s">
        <v>79</v>
      </c>
      <c r="B5536" s="18">
        <v>54</v>
      </c>
      <c r="C5536" s="18">
        <v>77</v>
      </c>
      <c r="D5536" s="18">
        <v>94</v>
      </c>
      <c r="E5536" s="18">
        <v>107</v>
      </c>
      <c r="F5536" s="62"/>
      <c r="G5536" s="62"/>
      <c r="H5536" s="62"/>
      <c r="I5536" s="62"/>
      <c r="J5536" s="62"/>
      <c r="K5536" s="69"/>
      <c r="L5536" s="111" t="s">
        <v>79</v>
      </c>
      <c r="M5536" s="103" t="e">
        <f>#REF!</f>
        <v>#REF!</v>
      </c>
      <c r="N5536" s="103" t="e">
        <f>IF(M5536=0,"",CHOOSE(M5536,"54","77","94","107","107","手入力箇所","手入力箇所","手入力箇所","手入力箇所","手入力箇所","手入力箇所","手入力箇所","手入力箇所","手入力箇所","手入力箇所"))</f>
        <v>#REF!</v>
      </c>
    </row>
    <row r="5537" spans="1:14" ht="40.200000000000003" thickBot="1" x14ac:dyDescent="0.25">
      <c r="A5537" s="31" t="s">
        <v>80</v>
      </c>
      <c r="B5537" s="18">
        <v>49</v>
      </c>
      <c r="C5537" s="18">
        <v>53</v>
      </c>
      <c r="D5537" s="18">
        <v>55</v>
      </c>
      <c r="E5537" s="18">
        <v>56</v>
      </c>
      <c r="F5537" s="62"/>
      <c r="G5537" s="62"/>
      <c r="H5537" s="62"/>
      <c r="I5537" s="62"/>
      <c r="J5537" s="62"/>
      <c r="K5537" s="69"/>
      <c r="L5537" s="111" t="s">
        <v>80</v>
      </c>
      <c r="M5537" s="103" t="e">
        <f>#REF!</f>
        <v>#REF!</v>
      </c>
      <c r="N5537" s="103" t="e">
        <f>IF(M5537=0,"",CHOOSE(M5537,"49","53","55","56","56","手入力箇所","手入力箇所","手入力箇所","手入力箇所","手入力箇所","手入力箇所","手入力箇所","手入力箇所","手入力箇所","手入力箇所"))</f>
        <v>#REF!</v>
      </c>
    </row>
    <row r="5538" spans="1:14" ht="40.200000000000003" thickBot="1" x14ac:dyDescent="0.25">
      <c r="A5538" s="38" t="s">
        <v>81</v>
      </c>
      <c r="B5538" s="35">
        <v>232</v>
      </c>
      <c r="C5538" s="35">
        <v>232</v>
      </c>
      <c r="D5538" s="36"/>
      <c r="E5538" s="36"/>
      <c r="F5538" s="36"/>
      <c r="G5538" s="36"/>
      <c r="H5538" s="36"/>
      <c r="I5538" s="36"/>
      <c r="J5538" s="36"/>
      <c r="K5538" s="67"/>
      <c r="L5538" s="111" t="s">
        <v>81</v>
      </c>
      <c r="M5538" s="103" t="e">
        <f>#REF!</f>
        <v>#REF!</v>
      </c>
      <c r="N5538" s="103" t="e">
        <f>IF(M5538=0,"",CHOOSE(M5538,"232","232","手入力箇所","手入力箇所","手入力箇所","手入力箇所","手入力箇所","手入力箇所","手入力箇所","手入力箇所","手入力箇所","手入力箇所"))</f>
        <v>#REF!</v>
      </c>
    </row>
    <row r="5539" spans="1:14" ht="13.8" thickBot="1" x14ac:dyDescent="0.25">
      <c r="A5539" s="39" t="s">
        <v>82</v>
      </c>
      <c r="B5539" s="17">
        <v>6</v>
      </c>
      <c r="C5539" s="17">
        <v>9</v>
      </c>
      <c r="D5539" s="17">
        <v>11</v>
      </c>
      <c r="E5539" s="17">
        <v>13</v>
      </c>
      <c r="F5539" s="17">
        <v>18</v>
      </c>
      <c r="G5539" s="17">
        <v>26</v>
      </c>
      <c r="H5539" s="17">
        <v>35</v>
      </c>
      <c r="I5539" s="17">
        <v>43</v>
      </c>
      <c r="J5539" s="17">
        <v>49</v>
      </c>
      <c r="K5539" s="70"/>
      <c r="L5539" s="111" t="s">
        <v>82</v>
      </c>
      <c r="M5539" s="103" t="e">
        <f>#REF!</f>
        <v>#REF!</v>
      </c>
      <c r="N5539" s="103" t="e">
        <f>IF(M5539=0,"",CHOOSE(M5539,"6","9","11","13","13","18","18","18","18","18","26","26","26","26","26","26","26","26","26","26","35","35","35","35","35","35","35","35","35","35","43","43","43","43","43","43","43","43","43","43","49","49","49","49","49","49","49","49","49","49","手入力箇所","手入力箇所","手入力箇所","手入力箇所","手入力箇所","手入力箇所","手入力箇所","手入力箇所","手入力箇所","手入力箇所"))</f>
        <v>#REF!</v>
      </c>
    </row>
    <row r="5540" spans="1:14" ht="13.8" thickBot="1" x14ac:dyDescent="0.25">
      <c r="A5540" s="31" t="s">
        <v>83</v>
      </c>
      <c r="B5540" s="18">
        <v>6</v>
      </c>
      <c r="C5540" s="18">
        <v>10</v>
      </c>
      <c r="D5540" s="18">
        <v>14</v>
      </c>
      <c r="E5540" s="18">
        <v>17</v>
      </c>
      <c r="F5540" s="18">
        <v>29</v>
      </c>
      <c r="G5540" s="18">
        <v>50</v>
      </c>
      <c r="H5540" s="18">
        <v>76</v>
      </c>
      <c r="I5540" s="18">
        <v>100</v>
      </c>
      <c r="J5540" s="18">
        <v>123</v>
      </c>
      <c r="K5540" s="69"/>
      <c r="L5540" s="111" t="s">
        <v>83</v>
      </c>
      <c r="M5540" s="103" t="e">
        <f>#REF!</f>
        <v>#REF!</v>
      </c>
      <c r="N5540" s="103" t="e">
        <f>IF(M5540=0,"",CHOOSE(M5540,"6","10","14","17","17","29","29","29","29","29","50","50","50","50","50","50","50","50","50","50","76","76","76","76","76","76","76","76","76","76","100","100","100","100","100","100","100","100","100","100","123","123","123","123","123","123","123","123","123","123","手入力箇所","手入力箇所","手入力箇所","手入力箇所","手入力箇所","手入力箇所","手入力箇所","手入力箇所","手入力箇所"))</f>
        <v>#REF!</v>
      </c>
    </row>
    <row r="5541" spans="1:14" ht="27" thickBot="1" x14ac:dyDescent="0.25">
      <c r="A5541" s="32" t="s">
        <v>84</v>
      </c>
      <c r="B5541" s="20">
        <v>9</v>
      </c>
      <c r="C5541" s="20">
        <v>15</v>
      </c>
      <c r="D5541" s="20">
        <v>20</v>
      </c>
      <c r="E5541" s="20">
        <v>24</v>
      </c>
      <c r="F5541" s="20">
        <v>39</v>
      </c>
      <c r="G5541" s="20">
        <v>65</v>
      </c>
      <c r="H5541" s="63"/>
      <c r="I5541" s="63"/>
      <c r="J5541" s="63"/>
      <c r="K5541" s="106"/>
      <c r="L5541" s="111" t="s">
        <v>84</v>
      </c>
      <c r="M5541" s="103" t="e">
        <f>#REF!</f>
        <v>#REF!</v>
      </c>
      <c r="N5541" s="103" t="e">
        <f>IF(M5541=0,"",CHOOSE(M5541,"9","15","20","24","24","39","39","39","39","39","65","65","65","65","65","65","65","65","65","65","手入力箇所","手入力箇所","手入力箇所","手入力箇所","手入力箇所","手入力箇所","手入力箇所","手入力箇所","手入力箇所","手入力箇所"))</f>
        <v>#REF!</v>
      </c>
    </row>
    <row r="5544" spans="1:14" ht="13.8" thickBot="1" x14ac:dyDescent="0.25"/>
    <row r="5545" spans="1:14" ht="13.8" thickBot="1" x14ac:dyDescent="0.25">
      <c r="A5545" s="688" t="e">
        <f>#REF!</f>
        <v>#REF!</v>
      </c>
      <c r="B5545" s="688"/>
      <c r="C5545" s="688"/>
      <c r="D5545" s="689" t="s">
        <v>192</v>
      </c>
      <c r="E5545" s="689"/>
      <c r="F5545" s="689"/>
      <c r="G5545" s="689"/>
      <c r="H5545" s="689"/>
      <c r="I5545" s="689"/>
      <c r="J5545" s="689"/>
      <c r="K5545" s="689"/>
      <c r="L5545" s="689"/>
      <c r="M5545" s="689"/>
      <c r="N5545" s="689"/>
    </row>
    <row r="5546" spans="1:14" ht="13.8" thickBot="1" x14ac:dyDescent="0.25">
      <c r="A5546" s="65"/>
      <c r="B5546" s="33">
        <v>1</v>
      </c>
      <c r="C5546" s="24">
        <v>2</v>
      </c>
      <c r="D5546" s="24">
        <v>3</v>
      </c>
      <c r="E5546" s="24" t="s">
        <v>58</v>
      </c>
      <c r="F5546" s="24" t="s">
        <v>59</v>
      </c>
      <c r="G5546" s="24" t="s">
        <v>60</v>
      </c>
      <c r="H5546" s="24" t="s">
        <v>61</v>
      </c>
      <c r="I5546" s="24" t="s">
        <v>62</v>
      </c>
      <c r="J5546" s="24" t="s">
        <v>194</v>
      </c>
      <c r="K5546" s="25" t="s">
        <v>85</v>
      </c>
      <c r="L5546" s="105" t="s">
        <v>189</v>
      </c>
      <c r="M5546" s="105" t="s">
        <v>188</v>
      </c>
      <c r="N5546" s="105" t="s">
        <v>51</v>
      </c>
    </row>
    <row r="5547" spans="1:14" ht="13.8" thickBot="1" x14ac:dyDescent="0.25">
      <c r="A5547" s="26" t="s">
        <v>56</v>
      </c>
      <c r="B5547" s="22">
        <v>5</v>
      </c>
      <c r="C5547" s="22">
        <v>7</v>
      </c>
      <c r="D5547" s="22">
        <v>8</v>
      </c>
      <c r="E5547" s="22">
        <v>8</v>
      </c>
      <c r="F5547" s="22">
        <v>10</v>
      </c>
      <c r="G5547" s="22">
        <v>13</v>
      </c>
      <c r="H5547" s="22">
        <v>16</v>
      </c>
      <c r="I5547" s="22"/>
      <c r="J5547" s="23"/>
      <c r="K5547" s="1"/>
      <c r="L5547" s="26" t="s">
        <v>56</v>
      </c>
      <c r="M5547" s="104" t="e">
        <f>#REF!</f>
        <v>#REF!</v>
      </c>
      <c r="N5547" s="112" t="e">
        <f>IF(M5547=0,"",CHOOSE(M5547,"5","7","8","8","8","10","10","10","10","10","13","13","13","13","13","13","13","13","13","13","16","16","16","16","16","16","16","16","16","16","16","手入力箇所","手入力箇所","手入力箇所","手入力箇所","手入力箇所","手入力箇所","手入力箇所","手入力箇所","手入力箇所","手入力箇所"))</f>
        <v>#REF!</v>
      </c>
    </row>
    <row r="5548" spans="1:14" ht="13.8" thickBot="1" x14ac:dyDescent="0.25">
      <c r="A5548" s="27" t="s">
        <v>57</v>
      </c>
      <c r="B5548" s="18">
        <v>5</v>
      </c>
      <c r="C5548" s="18">
        <v>7</v>
      </c>
      <c r="D5548" s="18">
        <v>8</v>
      </c>
      <c r="E5548" s="18">
        <v>9</v>
      </c>
      <c r="F5548" s="18">
        <v>12</v>
      </c>
      <c r="G5548" s="18">
        <v>16</v>
      </c>
      <c r="H5548" s="18"/>
      <c r="I5548" s="18"/>
      <c r="J5548" s="62"/>
      <c r="K5548" s="19"/>
      <c r="L5548" s="27" t="s">
        <v>57</v>
      </c>
      <c r="M5548" s="104" t="e">
        <f>#REF!</f>
        <v>#REF!</v>
      </c>
      <c r="N5548" s="113" t="e">
        <f>IF(M5548=0,"",CHOOSE(M5548,"5","7","8","9","9","12","12","12","12","12","16","16","16","16","16","16","16","16","16","16","手入力箇所","手入力箇所","手入力箇所","手入力箇所","手入力箇所","手入力箇所","手入力箇所","手入力箇所","手入力箇所","手入力箇所"))</f>
        <v>#REF!</v>
      </c>
    </row>
    <row r="5549" spans="1:14" ht="48.6" thickBot="1" x14ac:dyDescent="0.25">
      <c r="A5549" s="28" t="s">
        <v>64</v>
      </c>
      <c r="B5549" s="18">
        <v>6</v>
      </c>
      <c r="C5549" s="18"/>
      <c r="D5549" s="18"/>
      <c r="E5549" s="18"/>
      <c r="F5549" s="18"/>
      <c r="G5549" s="18"/>
      <c r="H5549" s="18"/>
      <c r="I5549" s="18"/>
      <c r="J5549" s="62"/>
      <c r="K5549" s="19"/>
      <c r="L5549" s="28" t="s">
        <v>64</v>
      </c>
      <c r="M5549" s="104" t="e">
        <f>#REF!</f>
        <v>#REF!</v>
      </c>
      <c r="N5549" s="113" t="e">
        <f>IF(M5549=0,"",CHOOSE(M5549,"6","手入力箇所","手入力箇所","手入力箇所","手入力箇所","手入力箇所","手入力箇所","手入力箇所","手入力箇所","手入力箇所","手入力箇所","",""))</f>
        <v>#REF!</v>
      </c>
    </row>
    <row r="5550" spans="1:14" ht="48.6" thickBot="1" x14ac:dyDescent="0.25">
      <c r="A5550" s="28" t="s">
        <v>65</v>
      </c>
      <c r="B5550" s="18">
        <v>6</v>
      </c>
      <c r="C5550" s="18"/>
      <c r="D5550" s="18"/>
      <c r="E5550" s="18"/>
      <c r="F5550" s="18"/>
      <c r="G5550" s="18"/>
      <c r="H5550" s="18"/>
      <c r="I5550" s="18"/>
      <c r="J5550" s="62"/>
      <c r="K5550" s="19"/>
      <c r="L5550" s="28" t="s">
        <v>65</v>
      </c>
      <c r="M5550" s="104" t="e">
        <f>#REF!</f>
        <v>#REF!</v>
      </c>
      <c r="N5550" s="113" t="e">
        <f>IF(M5550=0,"",CHOOSE(M5550,"6","手入力箇所","手入力箇所","手入力箇所","手入力箇所","手入力箇所","手入力箇所","手入力箇所","手入力箇所","手入力箇所","手入力箇所","",""))</f>
        <v>#REF!</v>
      </c>
    </row>
    <row r="5551" spans="1:14" ht="24.6" thickBot="1" x14ac:dyDescent="0.25">
      <c r="A5551" s="28" t="s">
        <v>66</v>
      </c>
      <c r="B5551" s="18">
        <v>5</v>
      </c>
      <c r="C5551" s="18">
        <v>7</v>
      </c>
      <c r="D5551" s="18">
        <v>8</v>
      </c>
      <c r="E5551" s="18">
        <v>9</v>
      </c>
      <c r="F5551" s="18">
        <v>12</v>
      </c>
      <c r="G5551" s="18"/>
      <c r="H5551" s="18"/>
      <c r="I5551" s="18"/>
      <c r="J5551" s="62"/>
      <c r="K5551" s="19"/>
      <c r="L5551" s="28" t="s">
        <v>66</v>
      </c>
      <c r="M5551" s="104" t="e">
        <f>#REF!</f>
        <v>#REF!</v>
      </c>
      <c r="N5551" s="113" t="e">
        <f>IF(M5551=0,"",CHOOSE(M5551,"5","7","8","9","9","12","12","12","12","12","手入力箇所","手入力箇所","手入力箇所","手入力箇所","手入力箇所","手入力箇所","手入力箇所","手入力箇所","手入力箇所","手入力箇所"))</f>
        <v>#REF!</v>
      </c>
    </row>
    <row r="5552" spans="1:14" ht="36.6" thickBot="1" x14ac:dyDescent="0.25">
      <c r="A5552" s="28" t="s">
        <v>67</v>
      </c>
      <c r="B5552" s="18">
        <v>4</v>
      </c>
      <c r="C5552" s="18">
        <v>5</v>
      </c>
      <c r="D5552" s="18">
        <v>5</v>
      </c>
      <c r="E5552" s="18">
        <v>6</v>
      </c>
      <c r="F5552" s="18"/>
      <c r="G5552" s="18"/>
      <c r="H5552" s="18"/>
      <c r="I5552" s="18"/>
      <c r="J5552" s="62"/>
      <c r="K5552" s="19"/>
      <c r="L5552" s="28" t="s">
        <v>67</v>
      </c>
      <c r="M5552" s="104" t="e">
        <f>#REF!</f>
        <v>#REF!</v>
      </c>
      <c r="N5552" s="113" t="e">
        <f>IF(M5552=0,"",CHOOSE(M5552,"4","5","5","6","6","手入力箇所","手入力箇所","手入力箇所","手入力箇所","手入力箇所","手入力箇所","手入力箇所","手入力箇所","手入力箇所","手入力箇所"))</f>
        <v>#REF!</v>
      </c>
    </row>
    <row r="5553" spans="1:14" ht="24.6" thickBot="1" x14ac:dyDescent="0.25">
      <c r="A5553" s="28" t="s">
        <v>68</v>
      </c>
      <c r="B5553" s="18">
        <v>12</v>
      </c>
      <c r="C5553" s="18">
        <v>12</v>
      </c>
      <c r="D5553" s="18">
        <v>12</v>
      </c>
      <c r="E5553" s="18">
        <v>12</v>
      </c>
      <c r="F5553" s="18">
        <v>12</v>
      </c>
      <c r="G5553" s="18">
        <v>12</v>
      </c>
      <c r="H5553" s="18">
        <v>12</v>
      </c>
      <c r="I5553" s="18"/>
      <c r="J5553" s="62"/>
      <c r="K5553" s="19"/>
      <c r="L5553" s="28" t="s">
        <v>68</v>
      </c>
      <c r="M5553" s="104" t="e">
        <f>#REF!</f>
        <v>#REF!</v>
      </c>
      <c r="N5553" s="113" t="e">
        <f>IF(M5553=0,"",CHOOSE(M5553,"12","12","12","12","12","12","12","12","12","12","12","12","12","12","12","12","12","12","12","12","12","12","12","12","12","12","12","12","12","12","手入力箇所","手入力箇所","手入力箇所","手入力箇所","手入力箇所","手入力箇所","手入力箇所","手入力箇所","手入力箇所","手入力箇所"))</f>
        <v>#REF!</v>
      </c>
    </row>
    <row r="5554" spans="1:14" ht="36.6" thickBot="1" x14ac:dyDescent="0.25">
      <c r="A5554" s="28" t="s">
        <v>69</v>
      </c>
      <c r="B5554" s="18">
        <v>7</v>
      </c>
      <c r="C5554" s="18">
        <v>7</v>
      </c>
      <c r="D5554" s="18">
        <v>7</v>
      </c>
      <c r="E5554" s="18">
        <v>7</v>
      </c>
      <c r="F5554" s="18">
        <v>7</v>
      </c>
      <c r="G5554" s="18"/>
      <c r="H5554" s="18"/>
      <c r="I5554" s="18"/>
      <c r="J5554" s="62"/>
      <c r="K5554" s="19"/>
      <c r="L5554" s="28" t="s">
        <v>69</v>
      </c>
      <c r="M5554" s="104" t="e">
        <f>#REF!</f>
        <v>#REF!</v>
      </c>
      <c r="N5554" s="113" t="e">
        <f>IF(M5554=0,"",CHOOSE(M5554,"7","7","7","7","7","7","7","7","7","7","手入力箇所","手入力箇所","手入力箇所","手入力箇所","手入力箇所","手入力箇所","手入力箇所","手入力箇所","手入力箇所","手入力箇所"))</f>
        <v>#REF!</v>
      </c>
    </row>
    <row r="5555" spans="1:14" ht="13.8" thickBot="1" x14ac:dyDescent="0.25">
      <c r="A5555" s="27" t="s">
        <v>63</v>
      </c>
      <c r="B5555" s="18">
        <v>4</v>
      </c>
      <c r="C5555" s="18">
        <v>5</v>
      </c>
      <c r="D5555" s="18">
        <v>7</v>
      </c>
      <c r="E5555" s="18">
        <v>8</v>
      </c>
      <c r="F5555" s="18">
        <v>11</v>
      </c>
      <c r="G5555" s="18">
        <v>16</v>
      </c>
      <c r="H5555" s="18">
        <v>22</v>
      </c>
      <c r="I5555" s="18">
        <v>26</v>
      </c>
      <c r="J5555" s="18">
        <v>31</v>
      </c>
      <c r="K5555" s="19"/>
      <c r="L5555" s="27" t="s">
        <v>63</v>
      </c>
      <c r="M5555" s="104" t="e">
        <f>#REF!</f>
        <v>#REF!</v>
      </c>
      <c r="N5555" s="113" t="e">
        <f>IF(M5555=0,"",CHOOSE(M5555,"4","5","7","8","8","11","11","11","11","11","16","16","16","16","16","16","16","16","16","16","22","22","22","22","22","22","22","22","22","22","26","26","26","26","26","26","26","26","26","26","31","31","31","31","31","31","31","31","31","31","31","手入力箇所","手入力箇所","手入力箇所","手入力箇所","手入力箇所","手入力箇所","手入力箇所","手入力箇所","手入力箇所","手入力箇所"))</f>
        <v>#REF!</v>
      </c>
    </row>
    <row r="5556" spans="1:14" ht="24.6" thickBot="1" x14ac:dyDescent="0.25">
      <c r="A5556" s="28" t="s">
        <v>70</v>
      </c>
      <c r="B5556" s="18">
        <v>5</v>
      </c>
      <c r="C5556" s="18">
        <v>6</v>
      </c>
      <c r="D5556" s="18">
        <v>7</v>
      </c>
      <c r="E5556" s="18"/>
      <c r="F5556" s="18"/>
      <c r="G5556" s="18"/>
      <c r="H5556" s="18"/>
      <c r="I5556" s="18"/>
      <c r="J5556" s="62"/>
      <c r="K5556" s="19"/>
      <c r="L5556" s="28" t="s">
        <v>70</v>
      </c>
      <c r="M5556" s="104" t="e">
        <f>#REF!</f>
        <v>#REF!</v>
      </c>
      <c r="N5556" s="113" t="e">
        <f>IF(M5556=0,"",CHOOSE(M5556,"5","6","7","手入力箇所","手入力箇所","手入力箇所","手入力箇所","手入力箇所","手入力箇所","手入力箇所","手入力箇所","手入力箇所","手入力箇所"))</f>
        <v>#REF!</v>
      </c>
    </row>
    <row r="5557" spans="1:14" ht="13.8" thickBot="1" x14ac:dyDescent="0.25">
      <c r="A5557" s="29" t="s">
        <v>71</v>
      </c>
      <c r="B5557" s="18">
        <v>3</v>
      </c>
      <c r="C5557" s="18">
        <v>6</v>
      </c>
      <c r="D5557" s="18">
        <v>19</v>
      </c>
      <c r="E5557" s="18"/>
      <c r="F5557" s="18"/>
      <c r="G5557" s="18"/>
      <c r="H5557" s="18"/>
      <c r="I5557" s="18"/>
      <c r="J5557" s="62"/>
      <c r="K5557" s="19"/>
      <c r="L5557" s="29" t="s">
        <v>71</v>
      </c>
      <c r="M5557" s="104" t="e">
        <f>#REF!</f>
        <v>#REF!</v>
      </c>
      <c r="N5557" s="113" t="e">
        <f>IF(M5557=0,"",CHOOSE(M5557,"3","6","19","手入力箇所","手入力箇所","手入力箇所","手入力箇所","手入力箇所","手入力箇所","手入力箇所","手入力箇所","手入力箇所","手入力箇所"))</f>
        <v>#REF!</v>
      </c>
    </row>
    <row r="5558" spans="1:14" ht="13.8" thickBot="1" x14ac:dyDescent="0.25">
      <c r="A5558" s="29" t="s">
        <v>72</v>
      </c>
      <c r="B5558" s="18">
        <v>1</v>
      </c>
      <c r="C5558" s="18">
        <v>3</v>
      </c>
      <c r="D5558" s="18">
        <v>5</v>
      </c>
      <c r="E5558" s="18">
        <v>9</v>
      </c>
      <c r="F5558" s="18">
        <v>26</v>
      </c>
      <c r="G5558" s="18"/>
      <c r="H5558" s="18"/>
      <c r="I5558" s="18"/>
      <c r="J5558" s="62"/>
      <c r="K5558" s="19"/>
      <c r="L5558" s="29" t="s">
        <v>72</v>
      </c>
      <c r="M5558" s="104" t="e">
        <f>#REF!</f>
        <v>#REF!</v>
      </c>
      <c r="N5558" s="113" t="e">
        <f>IF(M5558=0,"",CHOOSE(M5558,"1","3","5","9","9","26","26","26","26","26","手入力箇所","手入力箇所","手入力箇所","手入力箇所","手入力箇所","手入力箇所","手入力箇所","手入力箇所","手入力箇所","手入力箇所"))</f>
        <v>#REF!</v>
      </c>
    </row>
    <row r="5559" spans="1:14" ht="13.8" thickBot="1" x14ac:dyDescent="0.25">
      <c r="A5559" s="29" t="s">
        <v>73</v>
      </c>
      <c r="B5559" s="18">
        <v>4</v>
      </c>
      <c r="C5559" s="18">
        <v>11</v>
      </c>
      <c r="D5559" s="18">
        <v>20</v>
      </c>
      <c r="E5559" s="18">
        <v>33</v>
      </c>
      <c r="F5559" s="18"/>
      <c r="G5559" s="18"/>
      <c r="H5559" s="18"/>
      <c r="I5559" s="18"/>
      <c r="J5559" s="62"/>
      <c r="K5559" s="19"/>
      <c r="L5559" s="29" t="s">
        <v>73</v>
      </c>
      <c r="M5559" s="104" t="e">
        <f>#REF!</f>
        <v>#REF!</v>
      </c>
      <c r="N5559" s="113" t="e">
        <f>IF(M5559=0,"",CHOOSE(M5559,"4","11","20","33","33","手入力箇所","手入力箇所","手入力箇所","手入力箇所","手入力箇所","手入力箇所","手入力箇所","手入力箇所","手入力箇所","手入力箇所"))</f>
        <v>#REF!</v>
      </c>
    </row>
    <row r="5560" spans="1:14" ht="37.200000000000003" thickBot="1" x14ac:dyDescent="0.25">
      <c r="A5560" s="30" t="s">
        <v>74</v>
      </c>
      <c r="B5560" s="18">
        <v>4</v>
      </c>
      <c r="C5560" s="18">
        <v>6</v>
      </c>
      <c r="D5560" s="18">
        <v>8</v>
      </c>
      <c r="E5560" s="18">
        <v>10</v>
      </c>
      <c r="F5560" s="18">
        <v>15</v>
      </c>
      <c r="G5560" s="18">
        <v>23</v>
      </c>
      <c r="H5560" s="18">
        <v>33</v>
      </c>
      <c r="I5560" s="18"/>
      <c r="J5560" s="62"/>
      <c r="K5560" s="19"/>
      <c r="L5560" s="30" t="s">
        <v>74</v>
      </c>
      <c r="M5560" s="104" t="e">
        <f>#REF!</f>
        <v>#REF!</v>
      </c>
      <c r="N5560" s="113" t="e">
        <f>IF(M5560=0,"",CHOOSE(M5560,"4","6","8","10","10","15","15","15","15","15","23","23","23","23","23","23","23","23","23","23","33","33","33","33","33","33","33","33","33","33","手入力箇所","手入力箇所","手入力箇所","手入力箇所","手入力箇所","手入力箇所","手入力箇所","手入力箇所","手入力箇所","手入力箇所"))</f>
        <v>#REF!</v>
      </c>
    </row>
    <row r="5561" spans="1:14" ht="13.8" thickBot="1" x14ac:dyDescent="0.25">
      <c r="A5561" s="29" t="s">
        <v>75</v>
      </c>
      <c r="B5561" s="18">
        <v>6</v>
      </c>
      <c r="C5561" s="18">
        <v>14</v>
      </c>
      <c r="D5561" s="18">
        <v>25</v>
      </c>
      <c r="E5561" s="18">
        <v>39</v>
      </c>
      <c r="F5561" s="18"/>
      <c r="G5561" s="18"/>
      <c r="H5561" s="18"/>
      <c r="I5561" s="18"/>
      <c r="J5561" s="62"/>
      <c r="K5561" s="19"/>
      <c r="L5561" s="29" t="s">
        <v>75</v>
      </c>
      <c r="M5561" s="104" t="e">
        <f>#REF!</f>
        <v>#REF!</v>
      </c>
      <c r="N5561" s="113" t="e">
        <f>IF(M5561=0,"",CHOOSE(M5561,"6","14","25","39","39","手入力箇所","手入力箇所","手入力箇所","手入力箇所","手入力箇所","手入力箇所","手入力箇所","手入力箇所","手入力箇所","手入力箇所"))</f>
        <v>#REF!</v>
      </c>
    </row>
    <row r="5562" spans="1:14" ht="37.200000000000003" thickBot="1" x14ac:dyDescent="0.25">
      <c r="A5562" s="30" t="s">
        <v>76</v>
      </c>
      <c r="B5562" s="18">
        <v>2</v>
      </c>
      <c r="C5562" s="18">
        <v>3</v>
      </c>
      <c r="D5562" s="18">
        <v>6</v>
      </c>
      <c r="E5562" s="18">
        <v>9</v>
      </c>
      <c r="F5562" s="18"/>
      <c r="G5562" s="18"/>
      <c r="H5562" s="18"/>
      <c r="I5562" s="18"/>
      <c r="J5562" s="62"/>
      <c r="K5562" s="19"/>
      <c r="L5562" s="30" t="s">
        <v>76</v>
      </c>
      <c r="M5562" s="104" t="e">
        <f>#REF!</f>
        <v>#REF!</v>
      </c>
      <c r="N5562" s="113" t="e">
        <f>IF(M5562=0,"",CHOOSE(M5562,"2","3","6","9","9","手入力箇所","手入力箇所","手入力箇所","手入力箇所","手入力箇所","手入力箇所","手入力箇所","手入力箇所","手入力箇所","手入力箇所"))</f>
        <v>#REF!</v>
      </c>
    </row>
    <row r="5563" spans="1:14" ht="27" thickBot="1" x14ac:dyDescent="0.25">
      <c r="A5563" s="31" t="s">
        <v>77</v>
      </c>
      <c r="B5563" s="18">
        <v>12</v>
      </c>
      <c r="C5563" s="18">
        <v>18</v>
      </c>
      <c r="D5563" s="18">
        <v>22</v>
      </c>
      <c r="E5563" s="18">
        <v>26</v>
      </c>
      <c r="F5563" s="62"/>
      <c r="G5563" s="62"/>
      <c r="H5563" s="62"/>
      <c r="I5563" s="62"/>
      <c r="J5563" s="62"/>
      <c r="K5563" s="19"/>
      <c r="L5563" s="31" t="s">
        <v>77</v>
      </c>
      <c r="M5563" s="104" t="e">
        <f>#REF!</f>
        <v>#REF!</v>
      </c>
      <c r="N5563" s="113" t="e">
        <f>IF(M5563=0,"",CHOOSE(M5563,"12","18","22","26","26","手入力箇所","手入力箇所","手入力箇所","手入力箇所","手入力箇所","手入力箇所","手入力箇所","手入力箇所","手入力箇所","手入力箇所"))</f>
        <v>#REF!</v>
      </c>
    </row>
    <row r="5564" spans="1:14" ht="40.200000000000003" thickBot="1" x14ac:dyDescent="0.25">
      <c r="A5564" s="31" t="s">
        <v>78</v>
      </c>
      <c r="B5564" s="18">
        <v>5</v>
      </c>
      <c r="C5564" s="18">
        <v>8</v>
      </c>
      <c r="D5564" s="18">
        <v>11</v>
      </c>
      <c r="E5564" s="18">
        <v>14</v>
      </c>
      <c r="F5564" s="62"/>
      <c r="G5564" s="62"/>
      <c r="H5564" s="62"/>
      <c r="I5564" s="62"/>
      <c r="J5564" s="62"/>
      <c r="K5564" s="19"/>
      <c r="L5564" s="31" t="s">
        <v>78</v>
      </c>
      <c r="M5564" s="104" t="e">
        <f>#REF!</f>
        <v>#REF!</v>
      </c>
      <c r="N5564" s="113" t="e">
        <f>IF(M5564=0,"",CHOOSE(M5564,"5","8","11","14","14","手入力箇所","手入力箇所","手入力箇所","手入力箇所","手入力箇所","手入力箇所","手入力箇所","手入力箇所","手入力箇所","手入力箇所"))</f>
        <v>#REF!</v>
      </c>
    </row>
    <row r="5565" spans="1:14" ht="27" thickBot="1" x14ac:dyDescent="0.25">
      <c r="A5565" s="31" t="s">
        <v>79</v>
      </c>
      <c r="B5565" s="18">
        <v>6</v>
      </c>
      <c r="C5565" s="18">
        <v>11</v>
      </c>
      <c r="D5565" s="18">
        <v>16</v>
      </c>
      <c r="E5565" s="18">
        <v>21</v>
      </c>
      <c r="F5565" s="62"/>
      <c r="G5565" s="62"/>
      <c r="H5565" s="62"/>
      <c r="I5565" s="62"/>
      <c r="J5565" s="62"/>
      <c r="K5565" s="19"/>
      <c r="L5565" s="31" t="s">
        <v>79</v>
      </c>
      <c r="M5565" s="104" t="e">
        <f>#REF!</f>
        <v>#REF!</v>
      </c>
      <c r="N5565" s="113" t="e">
        <f>IF(M5565=0,"",CHOOSE(M5565,"6","11","16","21","21","手入力箇所","手入力箇所","手入力箇所","手入力箇所","手入力箇所","手入力箇所","手入力箇所","手入力箇所","手入力箇所"))</f>
        <v>#REF!</v>
      </c>
    </row>
    <row r="5566" spans="1:14" ht="40.200000000000003" thickBot="1" x14ac:dyDescent="0.25">
      <c r="A5566" s="31" t="s">
        <v>80</v>
      </c>
      <c r="B5566" s="18">
        <v>5</v>
      </c>
      <c r="C5566" s="18">
        <v>7</v>
      </c>
      <c r="D5566" s="18">
        <v>9</v>
      </c>
      <c r="E5566" s="18">
        <v>10</v>
      </c>
      <c r="F5566" s="62"/>
      <c r="G5566" s="62"/>
      <c r="H5566" s="62"/>
      <c r="I5566" s="62"/>
      <c r="J5566" s="62"/>
      <c r="K5566" s="19"/>
      <c r="L5566" s="31" t="s">
        <v>80</v>
      </c>
      <c r="M5566" s="104" t="e">
        <f>#REF!</f>
        <v>#REF!</v>
      </c>
      <c r="N5566" s="113" t="e">
        <f>IF(M5566=0,"",CHOOSE(M5566,"5","7","9","10","10","手入力箇所","手入力箇所","手入力箇所","手入力箇所","手入力箇所","手入力箇所","手入力箇所","手入力箇所","手入力箇所"))</f>
        <v>#REF!</v>
      </c>
    </row>
    <row r="5567" spans="1:14" ht="40.200000000000003" thickBot="1" x14ac:dyDescent="0.25">
      <c r="A5567" s="31" t="s">
        <v>81</v>
      </c>
      <c r="B5567" s="18">
        <v>9</v>
      </c>
      <c r="C5567" s="18">
        <v>14</v>
      </c>
      <c r="D5567" s="62"/>
      <c r="E5567" s="62"/>
      <c r="F5567" s="62"/>
      <c r="G5567" s="62"/>
      <c r="H5567" s="62"/>
      <c r="I5567" s="62"/>
      <c r="J5567" s="62"/>
      <c r="K5567" s="19"/>
      <c r="L5567" s="31" t="s">
        <v>81</v>
      </c>
      <c r="M5567" s="104" t="e">
        <f>#REF!</f>
        <v>#REF!</v>
      </c>
      <c r="N5567" s="113" t="e">
        <f>IF(M5567=0,"",CHOOSE(M5567,"9","14","手入力箇所","手入力箇所","手入力箇所","手入力箇所","手入力箇所","手入力箇所","手入力箇所","手入力箇所","手入力箇所","手入力箇所"))</f>
        <v>#REF!</v>
      </c>
    </row>
    <row r="5568" spans="1:14" ht="13.8" thickBot="1" x14ac:dyDescent="0.25">
      <c r="A5568" s="31" t="s">
        <v>82</v>
      </c>
      <c r="B5568" s="18">
        <v>3</v>
      </c>
      <c r="C5568" s="18">
        <v>4</v>
      </c>
      <c r="D5568" s="18">
        <v>4</v>
      </c>
      <c r="E5568" s="18">
        <v>5</v>
      </c>
      <c r="F5568" s="18">
        <v>6</v>
      </c>
      <c r="G5568" s="18">
        <v>8</v>
      </c>
      <c r="H5568" s="18">
        <v>9</v>
      </c>
      <c r="I5568" s="18">
        <v>11</v>
      </c>
      <c r="J5568" s="18">
        <v>12</v>
      </c>
      <c r="K5568" s="19"/>
      <c r="L5568" s="31" t="s">
        <v>82</v>
      </c>
      <c r="M5568" s="104" t="e">
        <f>#REF!</f>
        <v>#REF!</v>
      </c>
      <c r="N5568" s="113" t="e">
        <f>IF(M5568=0,"",CHOOSE(M5568,"3","4","4","5","5","6","6","6","6","6","8","8","8","8","8","8","8","8","8","8","9","9","9","9","9","9","9","9","9","9","11","11","11","11","11","11","11","11","11","11","12","12","12","12","12","12","12","12","12","12","12","手入力箇所","手入力箇所","手入力箇所","手入力箇所","手入力箇所","手入力箇所","手入力箇所","手入力箇所","手入力箇所","手入力箇所"))</f>
        <v>#REF!</v>
      </c>
    </row>
    <row r="5569" spans="1:14" ht="13.8" thickBot="1" x14ac:dyDescent="0.25">
      <c r="A5569" s="31" t="s">
        <v>83</v>
      </c>
      <c r="B5569" s="18">
        <v>3</v>
      </c>
      <c r="C5569" s="18">
        <v>4</v>
      </c>
      <c r="D5569" s="18">
        <v>4</v>
      </c>
      <c r="E5569" s="18">
        <v>5</v>
      </c>
      <c r="F5569" s="18">
        <v>6</v>
      </c>
      <c r="G5569" s="18">
        <v>8</v>
      </c>
      <c r="H5569" s="18">
        <v>10</v>
      </c>
      <c r="I5569" s="18">
        <v>12</v>
      </c>
      <c r="J5569" s="18">
        <v>13</v>
      </c>
      <c r="K5569" s="19"/>
      <c r="L5569" s="31" t="s">
        <v>83</v>
      </c>
      <c r="M5569" s="104" t="e">
        <f>#REF!</f>
        <v>#REF!</v>
      </c>
      <c r="N5569" s="113" t="e">
        <f>IF(M5569=0,"",CHOOSE(M5569,"3","4","4","5","5","6","6","6","6","6","8","8","8","8","8","8","8","8","8","8","10","10","10","10","10","10","10","10","10","10","12","12","12","12","12","12","12","12","12","12","13","13","13","13","13","13","13","13","13","13","13","手入力箇所","手入力箇所","手入力箇所","手入力箇所","手入力箇所","手入力箇所","手入力箇所","手入力箇所","手入力箇所","手入力箇所"))</f>
        <v>#REF!</v>
      </c>
    </row>
    <row r="5570" spans="1:14" ht="27" thickBot="1" x14ac:dyDescent="0.25">
      <c r="A5570" s="32" t="s">
        <v>84</v>
      </c>
      <c r="B5570" s="20">
        <v>1</v>
      </c>
      <c r="C5570" s="20">
        <v>2</v>
      </c>
      <c r="D5570" s="20">
        <v>3</v>
      </c>
      <c r="E5570" s="20">
        <v>4</v>
      </c>
      <c r="F5570" s="20">
        <v>8</v>
      </c>
      <c r="G5570" s="20">
        <v>19</v>
      </c>
      <c r="H5570" s="63"/>
      <c r="I5570" s="63"/>
      <c r="J5570" s="63"/>
      <c r="K5570" s="21"/>
      <c r="L5570" s="32" t="s">
        <v>84</v>
      </c>
      <c r="M5570" s="104" t="e">
        <f>#REF!</f>
        <v>#REF!</v>
      </c>
      <c r="N5570" s="113" t="e">
        <f>IF(M5570=0,"",CHOOSE(M5570,"1","2","3","4","4","8","8","8","8","8","19","19","19","19","19","19","19","19","19","19","手入力箇所","手入力箇所","手入力箇所","手入力箇所","手入力箇所","手入力箇所","手入力箇所","手入力箇所","手入力箇所","手入力箇所"))</f>
        <v>#REF!</v>
      </c>
    </row>
    <row r="5571" spans="1:14" ht="13.8" thickBot="1" x14ac:dyDescent="0.25"/>
    <row r="5572" spans="1:14" ht="13.8" thickBot="1" x14ac:dyDescent="0.25">
      <c r="A5572" s="686" t="e">
        <f>A5545</f>
        <v>#REF!</v>
      </c>
      <c r="B5572" s="686"/>
      <c r="C5572" s="686"/>
      <c r="D5572" s="687" t="s">
        <v>193</v>
      </c>
      <c r="E5572" s="687"/>
      <c r="F5572" s="687"/>
      <c r="G5572" s="687"/>
      <c r="H5572" s="687"/>
      <c r="I5572" s="687"/>
      <c r="J5572" s="687"/>
      <c r="K5572" s="687"/>
      <c r="L5572" s="687"/>
      <c r="M5572" s="687"/>
      <c r="N5572" s="687"/>
    </row>
    <row r="5573" spans="1:14" ht="13.8" thickBot="1" x14ac:dyDescent="0.25">
      <c r="A5573" s="105"/>
      <c r="B5573" s="33">
        <v>1</v>
      </c>
      <c r="C5573" s="24">
        <v>2</v>
      </c>
      <c r="D5573" s="24">
        <v>3</v>
      </c>
      <c r="E5573" s="24" t="s">
        <v>58</v>
      </c>
      <c r="F5573" s="24" t="s">
        <v>59</v>
      </c>
      <c r="G5573" s="24" t="s">
        <v>60</v>
      </c>
      <c r="H5573" s="24" t="s">
        <v>61</v>
      </c>
      <c r="I5573" s="24" t="s">
        <v>62</v>
      </c>
      <c r="J5573" s="24" t="s">
        <v>194</v>
      </c>
      <c r="K5573" s="102" t="s">
        <v>85</v>
      </c>
      <c r="L5573" s="105" t="s">
        <v>189</v>
      </c>
      <c r="M5573" s="105" t="s">
        <v>188</v>
      </c>
      <c r="N5573" s="105" t="s">
        <v>51</v>
      </c>
    </row>
    <row r="5574" spans="1:14" ht="13.8" thickBot="1" x14ac:dyDescent="0.25">
      <c r="A5574" s="26" t="s">
        <v>56</v>
      </c>
      <c r="B5574" s="22">
        <v>16</v>
      </c>
      <c r="C5574" s="22">
        <v>25</v>
      </c>
      <c r="D5574" s="22">
        <v>32</v>
      </c>
      <c r="E5574" s="22">
        <v>38</v>
      </c>
      <c r="F5574" s="22">
        <v>56</v>
      </c>
      <c r="G5574" s="22">
        <v>87</v>
      </c>
      <c r="H5574" s="22">
        <v>121</v>
      </c>
      <c r="I5574" s="22"/>
      <c r="J5574" s="23"/>
      <c r="K5574" s="68"/>
      <c r="L5574" s="107" t="s">
        <v>56</v>
      </c>
      <c r="M5574" s="103" t="e">
        <f>#REF!</f>
        <v>#REF!</v>
      </c>
      <c r="N5574" s="103" t="e">
        <f>IF(M5574=0,"",CHOOSE(M5574,"16","25","32","38","38","56","56","56","56","56","87","87","87","87","87","87","87","87","87","87","121","121","121","121","121","121","121","121","121","121","手入力箇所","手入力箇所","手入力箇所","手入力箇所","手入力箇所","手入力箇所","手入力箇所","手入力箇所","手入力箇所","手入力箇所"))</f>
        <v>#REF!</v>
      </c>
    </row>
    <row r="5575" spans="1:14" ht="13.8" thickBot="1" x14ac:dyDescent="0.25">
      <c r="A5575" s="27" t="s">
        <v>57</v>
      </c>
      <c r="B5575" s="18">
        <v>25</v>
      </c>
      <c r="C5575" s="18">
        <v>33</v>
      </c>
      <c r="D5575" s="18">
        <v>40</v>
      </c>
      <c r="E5575" s="18">
        <v>45</v>
      </c>
      <c r="F5575" s="18">
        <v>58</v>
      </c>
      <c r="G5575" s="18">
        <v>79</v>
      </c>
      <c r="H5575" s="18"/>
      <c r="I5575" s="18"/>
      <c r="J5575" s="62"/>
      <c r="K5575" s="69"/>
      <c r="L5575" s="107" t="s">
        <v>57</v>
      </c>
      <c r="M5575" s="103" t="e">
        <f>#REF!</f>
        <v>#REF!</v>
      </c>
      <c r="N5575" s="103" t="e">
        <f>IF(M5575=0,"",CHOOSE(M5575,"25","33","40","45","45","58","58","58","58","58","79","79","79","79","79","79","79","79","79","79","手入力箇所","手入力箇所","手入力箇所","手入力箇所","手入力箇所","手入力箇所","手入力箇所","手入力箇所","手入力箇所","手入力箇所"))</f>
        <v>#REF!</v>
      </c>
    </row>
    <row r="5576" spans="1:14" ht="48.6" thickBot="1" x14ac:dyDescent="0.25">
      <c r="A5576" s="28" t="s">
        <v>64</v>
      </c>
      <c r="B5576" s="18">
        <v>32</v>
      </c>
      <c r="C5576" s="18"/>
      <c r="D5576" s="18"/>
      <c r="E5576" s="18"/>
      <c r="F5576" s="18"/>
      <c r="G5576" s="18"/>
      <c r="H5576" s="18"/>
      <c r="I5576" s="18"/>
      <c r="J5576" s="62"/>
      <c r="K5576" s="69"/>
      <c r="L5576" s="108" t="s">
        <v>64</v>
      </c>
      <c r="M5576" s="103" t="e">
        <f>#REF!</f>
        <v>#REF!</v>
      </c>
      <c r="N5576" s="103" t="e">
        <f>IF(M5576=0,"",CHOOSE(M5576,"32","手入力箇所","手入力箇所","手入力箇所","手入力箇所","手入力箇所","手入力箇所","手入力箇所","手入力箇所","手入力箇所","手入力箇所"))</f>
        <v>#REF!</v>
      </c>
    </row>
    <row r="5577" spans="1:14" ht="48.6" thickBot="1" x14ac:dyDescent="0.25">
      <c r="A5577" s="28" t="s">
        <v>65</v>
      </c>
      <c r="B5577" s="18">
        <v>36</v>
      </c>
      <c r="C5577" s="18"/>
      <c r="D5577" s="18"/>
      <c r="E5577" s="18"/>
      <c r="F5577" s="18"/>
      <c r="G5577" s="18"/>
      <c r="H5577" s="18"/>
      <c r="I5577" s="18"/>
      <c r="J5577" s="62"/>
      <c r="K5577" s="69"/>
      <c r="L5577" s="108" t="s">
        <v>65</v>
      </c>
      <c r="M5577" s="103" t="e">
        <f>#REF!</f>
        <v>#REF!</v>
      </c>
      <c r="N5577" s="103" t="e">
        <f>IF(M5577=0,"",CHOOSE(M5577,"36","手入力箇所","手入力箇所","手入力箇所","手入力箇所","手入力箇所","手入力箇所","手入力箇所","手入力箇所","手入力箇所","手入力箇所"))</f>
        <v>#REF!</v>
      </c>
    </row>
    <row r="5578" spans="1:14" ht="24.6" thickBot="1" x14ac:dyDescent="0.25">
      <c r="A5578" s="28" t="s">
        <v>66</v>
      </c>
      <c r="B5578" s="18">
        <v>24</v>
      </c>
      <c r="C5578" s="18">
        <v>30</v>
      </c>
      <c r="D5578" s="18">
        <v>33</v>
      </c>
      <c r="E5578" s="18">
        <v>35</v>
      </c>
      <c r="F5578" s="18">
        <v>42</v>
      </c>
      <c r="G5578" s="18"/>
      <c r="H5578" s="18"/>
      <c r="I5578" s="18"/>
      <c r="J5578" s="62"/>
      <c r="K5578" s="69"/>
      <c r="L5578" s="108" t="s">
        <v>66</v>
      </c>
      <c r="M5578" s="103" t="e">
        <f>#REF!</f>
        <v>#REF!</v>
      </c>
      <c r="N5578" s="103" t="e">
        <f>IF(M5578=0,"",CHOOSE(M5578,"24","30","33","35","35","42","42","42","42","42","手入力箇所","手入力箇所","手入力箇所","手入力箇所","手入力箇所","手入力箇所","手入力箇所","手入力箇所","手入力箇所","手入力箇所"))</f>
        <v>#REF!</v>
      </c>
    </row>
    <row r="5579" spans="1:14" ht="36.6" thickBot="1" x14ac:dyDescent="0.25">
      <c r="A5579" s="28" t="s">
        <v>67</v>
      </c>
      <c r="B5579" s="18">
        <v>7</v>
      </c>
      <c r="C5579" s="18">
        <v>12</v>
      </c>
      <c r="D5579" s="18">
        <v>16</v>
      </c>
      <c r="E5579" s="18">
        <v>19</v>
      </c>
      <c r="F5579" s="18"/>
      <c r="G5579" s="18"/>
      <c r="H5579" s="18"/>
      <c r="I5579" s="18"/>
      <c r="J5579" s="62"/>
      <c r="K5579" s="69"/>
      <c r="L5579" s="108" t="s">
        <v>67</v>
      </c>
      <c r="M5579" s="103" t="e">
        <f>#REF!</f>
        <v>#REF!</v>
      </c>
      <c r="N5579" s="103" t="e">
        <f>IF(M5579=0,"",CHOOSE(M5579,"7","12","16","19","19","手入力箇所","手入力箇所","手入力箇所","手入力箇所","手入力箇所","手入力箇所","手入力箇所","手入力箇所","手入力箇所","手入力箇所"))</f>
        <v>#REF!</v>
      </c>
    </row>
    <row r="5580" spans="1:14" ht="24.6" thickBot="1" x14ac:dyDescent="0.25">
      <c r="A5580" s="28" t="s">
        <v>68</v>
      </c>
      <c r="B5580" s="18">
        <v>21</v>
      </c>
      <c r="C5580" s="18">
        <v>35</v>
      </c>
      <c r="D5580" s="18">
        <v>48</v>
      </c>
      <c r="E5580" s="18">
        <v>59</v>
      </c>
      <c r="F5580" s="18">
        <v>94</v>
      </c>
      <c r="G5580" s="18">
        <v>159</v>
      </c>
      <c r="H5580" s="18">
        <v>235</v>
      </c>
      <c r="I5580" s="18"/>
      <c r="J5580" s="62"/>
      <c r="K5580" s="69"/>
      <c r="L5580" s="108" t="s">
        <v>68</v>
      </c>
      <c r="M5580" s="103" t="e">
        <f>#REF!</f>
        <v>#REF!</v>
      </c>
      <c r="N5580" s="103" t="e">
        <f>IF(M5580=0,"",CHOOSE(M5580,"21","35","48","59","59","94","94","94","94","94","159","159","159","159","159","159","159","159","159","159","235","235","235","235","235","235","235","235","235","235","手入力箇所","手入力箇所","手入力箇所","手入力箇所","手入力箇所","手入力箇所","手入力箇所","手入力箇所","手入力箇所","手入力箇所"))</f>
        <v>#REF!</v>
      </c>
    </row>
    <row r="5581" spans="1:14" ht="36.6" thickBot="1" x14ac:dyDescent="0.25">
      <c r="A5581" s="28" t="s">
        <v>69</v>
      </c>
      <c r="B5581" s="18">
        <v>22</v>
      </c>
      <c r="C5581" s="18">
        <v>26</v>
      </c>
      <c r="D5581" s="18">
        <v>28</v>
      </c>
      <c r="E5581" s="18">
        <v>29</v>
      </c>
      <c r="F5581" s="18">
        <v>34</v>
      </c>
      <c r="G5581" s="18"/>
      <c r="H5581" s="18"/>
      <c r="I5581" s="18"/>
      <c r="J5581" s="62"/>
      <c r="K5581" s="69"/>
      <c r="L5581" s="108" t="s">
        <v>69</v>
      </c>
      <c r="M5581" s="103" t="e">
        <f>#REF!</f>
        <v>#REF!</v>
      </c>
      <c r="N5581" s="103" t="e">
        <f>IF(M5581=0,"",CHOOSE(M5581,"22","26","28","29","29","34","34","34","34","34","手入力箇所","手入力箇所","手入力箇所","手入力箇所","手入力箇所","手入力箇所","手入力箇所","手入力箇所","手入力箇所","手入力箇所"))</f>
        <v>#REF!</v>
      </c>
    </row>
    <row r="5582" spans="1:14" ht="13.8" thickBot="1" x14ac:dyDescent="0.25">
      <c r="A5582" s="27" t="s">
        <v>63</v>
      </c>
      <c r="B5582" s="18">
        <v>21</v>
      </c>
      <c r="C5582" s="18">
        <v>33</v>
      </c>
      <c r="D5582" s="18">
        <v>46</v>
      </c>
      <c r="E5582" s="18">
        <v>56</v>
      </c>
      <c r="F5582" s="18">
        <v>89</v>
      </c>
      <c r="G5582" s="18">
        <v>151</v>
      </c>
      <c r="H5582" s="18">
        <v>224</v>
      </c>
      <c r="I5582" s="18">
        <v>289</v>
      </c>
      <c r="J5582" s="18">
        <v>350</v>
      </c>
      <c r="K5582" s="69"/>
      <c r="L5582" s="107" t="s">
        <v>63</v>
      </c>
      <c r="M5582" s="103" t="e">
        <f>#REF!</f>
        <v>#REF!</v>
      </c>
      <c r="N5582" s="103" t="e">
        <f>IF(M5582=0,"",CHOOSE(M5582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583" spans="1:14" ht="24.6" thickBot="1" x14ac:dyDescent="0.25">
      <c r="A5583" s="34" t="s">
        <v>70</v>
      </c>
      <c r="B5583" s="35">
        <v>13</v>
      </c>
      <c r="C5583" s="35">
        <v>33</v>
      </c>
      <c r="D5583" s="35">
        <v>59</v>
      </c>
      <c r="E5583" s="35"/>
      <c r="F5583" s="35"/>
      <c r="G5583" s="35"/>
      <c r="H5583" s="35"/>
      <c r="I5583" s="35"/>
      <c r="J5583" s="36"/>
      <c r="K5583" s="67"/>
      <c r="L5583" s="108" t="s">
        <v>70</v>
      </c>
      <c r="M5583" s="103" t="e">
        <f>#REF!</f>
        <v>#REF!</v>
      </c>
      <c r="N5583" s="103" t="e">
        <f>IF(M5583=0,"",CHOOSE(M5583,"13","33","59","手入力箇所","手入力箇所","手入力箇所","手入力箇所","手入力箇所","手入力箇所","手入力箇所","手入力箇所","手入力箇所","手入力箇所"))</f>
        <v>#REF!</v>
      </c>
    </row>
    <row r="5584" spans="1:14" ht="13.8" thickBot="1" x14ac:dyDescent="0.25">
      <c r="A5584" s="37" t="s">
        <v>71</v>
      </c>
      <c r="B5584" s="17">
        <v>23</v>
      </c>
      <c r="C5584" s="17">
        <v>39</v>
      </c>
      <c r="D5584" s="17">
        <v>97</v>
      </c>
      <c r="E5584" s="17"/>
      <c r="F5584" s="17"/>
      <c r="G5584" s="17"/>
      <c r="H5584" s="17"/>
      <c r="I5584" s="17"/>
      <c r="J5584" s="64"/>
      <c r="K5584" s="70"/>
      <c r="L5584" s="109" t="s">
        <v>71</v>
      </c>
      <c r="M5584" s="103" t="e">
        <f>#REF!</f>
        <v>#REF!</v>
      </c>
      <c r="N5584" s="103" t="e">
        <f>IF(M5584=0,"",CHOOSE(M5584,"23","39","97","手入力箇所","手入力箇所","手入力箇所","手入力箇所","手入力箇所","手入力箇所","手入力箇所","手入力箇所","手入力箇所","手入力箇所"))</f>
        <v>#REF!</v>
      </c>
    </row>
    <row r="5585" spans="1:14" ht="13.8" thickBot="1" x14ac:dyDescent="0.25">
      <c r="A5585" s="29" t="s">
        <v>72</v>
      </c>
      <c r="B5585" s="18">
        <v>21</v>
      </c>
      <c r="C5585" s="18">
        <v>37</v>
      </c>
      <c r="D5585" s="18">
        <v>58</v>
      </c>
      <c r="E5585" s="18">
        <v>76</v>
      </c>
      <c r="F5585" s="18">
        <v>137</v>
      </c>
      <c r="G5585" s="18"/>
      <c r="H5585" s="18"/>
      <c r="I5585" s="18"/>
      <c r="J5585" s="62"/>
      <c r="K5585" s="69"/>
      <c r="L5585" s="109" t="s">
        <v>72</v>
      </c>
      <c r="M5585" s="103" t="e">
        <f>#REF!</f>
        <v>#REF!</v>
      </c>
      <c r="N5585" s="103" t="e">
        <f>IF(M5585=0,"",CHOOSE(M5585,"21","37","58","76","76","137","137","137","137","137","手入力箇所","手入力箇所","手入力箇所","手入力箇所","手入力箇所","手入力箇所","手入力箇所","手入力箇所","手入力箇所","手入力箇所"))</f>
        <v>#REF!</v>
      </c>
    </row>
    <row r="5586" spans="1:14" ht="13.8" thickBot="1" x14ac:dyDescent="0.25">
      <c r="A5586" s="29" t="s">
        <v>73</v>
      </c>
      <c r="B5586" s="18">
        <v>48</v>
      </c>
      <c r="C5586" s="18">
        <v>93</v>
      </c>
      <c r="D5586" s="18">
        <v>138</v>
      </c>
      <c r="E5586" s="18">
        <v>183</v>
      </c>
      <c r="F5586" s="18"/>
      <c r="G5586" s="18"/>
      <c r="H5586" s="18"/>
      <c r="I5586" s="18"/>
      <c r="J5586" s="62"/>
      <c r="K5586" s="69"/>
      <c r="L5586" s="109" t="s">
        <v>73</v>
      </c>
      <c r="M5586" s="103" t="e">
        <f>#REF!</f>
        <v>#REF!</v>
      </c>
      <c r="N5586" s="103" t="e">
        <f>IF(M5586=0,"",CHOOSE(M5586,"48","93","138","183","183","手入力箇所","手入力箇所","手入力箇所","手入力箇所","手入力箇所","手入力箇所","手入力箇所","手入力箇所","手入力箇所","手入力箇所"))</f>
        <v>#REF!</v>
      </c>
    </row>
    <row r="5587" spans="1:14" ht="37.200000000000003" thickBot="1" x14ac:dyDescent="0.25">
      <c r="A5587" s="30" t="s">
        <v>74</v>
      </c>
      <c r="B5587" s="18">
        <v>13</v>
      </c>
      <c r="C5587" s="18">
        <v>26</v>
      </c>
      <c r="D5587" s="18">
        <v>40</v>
      </c>
      <c r="E5587" s="18">
        <v>55</v>
      </c>
      <c r="F5587" s="18">
        <v>107</v>
      </c>
      <c r="G5587" s="18">
        <v>224</v>
      </c>
      <c r="H5587" s="18">
        <v>386</v>
      </c>
      <c r="I5587" s="18"/>
      <c r="J5587" s="62"/>
      <c r="K5587" s="69"/>
      <c r="L5587" s="110" t="s">
        <v>74</v>
      </c>
      <c r="M5587" s="103" t="e">
        <f>#REF!</f>
        <v>#REF!</v>
      </c>
      <c r="N5587" s="103" t="e">
        <f>IF(M5587=0,"",CHOOSE(M5587,"13","26","40","55","55","107","107","107","107","107","224","224","224","224","224","224","224","224","224","224","386","386","386","386","386","386","386","386","386","386","手入力箇所","手入力箇所","手入力箇所","手入力箇所","手入力箇所","手入力箇所","手入力箇所","手入力箇所","手入力箇所","手入力箇所"))</f>
        <v>#REF!</v>
      </c>
    </row>
    <row r="5588" spans="1:14" ht="13.8" thickBot="1" x14ac:dyDescent="0.25">
      <c r="A5588" s="29" t="s">
        <v>75</v>
      </c>
      <c r="B5588" s="18">
        <v>36</v>
      </c>
      <c r="C5588" s="18">
        <v>98</v>
      </c>
      <c r="D5588" s="18">
        <v>173</v>
      </c>
      <c r="E5588" s="18">
        <v>274</v>
      </c>
      <c r="F5588" s="18"/>
      <c r="G5588" s="18"/>
      <c r="H5588" s="18"/>
      <c r="I5588" s="18"/>
      <c r="J5588" s="62"/>
      <c r="K5588" s="69"/>
      <c r="L5588" s="109" t="s">
        <v>75</v>
      </c>
      <c r="M5588" s="103" t="e">
        <f>#REF!</f>
        <v>#REF!</v>
      </c>
      <c r="N5588" s="103" t="e">
        <f>IF(M5588=0,"",CHOOSE(M5588,"36","98","173","274","274","手入力箇所","手入力箇所","手入力箇所","手入力箇所","手入力箇所","手入力箇所","手入力箇所","手入力箇所","手入力箇所","手入力箇所"))</f>
        <v>#REF!</v>
      </c>
    </row>
    <row r="5589" spans="1:14" ht="37.200000000000003" thickBot="1" x14ac:dyDescent="0.25">
      <c r="A5589" s="30" t="s">
        <v>76</v>
      </c>
      <c r="B5589" s="18">
        <v>127</v>
      </c>
      <c r="C5589" s="18">
        <v>127</v>
      </c>
      <c r="D5589" s="18">
        <v>127</v>
      </c>
      <c r="E5589" s="18">
        <v>127</v>
      </c>
      <c r="F5589" s="18"/>
      <c r="G5589" s="18"/>
      <c r="H5589" s="18"/>
      <c r="I5589" s="18"/>
      <c r="J5589" s="62"/>
      <c r="K5589" s="69"/>
      <c r="L5589" s="110" t="s">
        <v>76</v>
      </c>
      <c r="M5589" s="103" t="e">
        <f>#REF!</f>
        <v>#REF!</v>
      </c>
      <c r="N5589" s="103" t="e">
        <f>IF(M5589=0,"",CHOOSE(M5589,"127","127","127","127","127","手入力箇所","手入力箇所","手入力箇所","手入力箇所","手入力箇所","手入力箇所","手入力箇所","手入力箇所","手入力箇所","手入力箇所"))</f>
        <v>#REF!</v>
      </c>
    </row>
    <row r="5590" spans="1:14" ht="27" thickBot="1" x14ac:dyDescent="0.25">
      <c r="A5590" s="31" t="s">
        <v>77</v>
      </c>
      <c r="B5590" s="18">
        <v>42</v>
      </c>
      <c r="C5590" s="18">
        <v>90</v>
      </c>
      <c r="D5590" s="18">
        <v>141</v>
      </c>
      <c r="E5590" s="18">
        <v>193</v>
      </c>
      <c r="F5590" s="62"/>
      <c r="G5590" s="62"/>
      <c r="H5590" s="62"/>
      <c r="I5590" s="62"/>
      <c r="J5590" s="62"/>
      <c r="K5590" s="69"/>
      <c r="L5590" s="111" t="s">
        <v>77</v>
      </c>
      <c r="M5590" s="103" t="e">
        <f>#REF!</f>
        <v>#REF!</v>
      </c>
      <c r="N5590" s="103" t="e">
        <f>IF(M5590=0,"",CHOOSE(M5590,"42","90","141","193","1936","手入力箇所","手入力箇所","手入力箇所","手入力箇所","手入力箇所","手入力箇所","手入力箇所","手入力箇所","手入力箇所","手入力箇所"))</f>
        <v>#REF!</v>
      </c>
    </row>
    <row r="5591" spans="1:14" ht="40.200000000000003" thickBot="1" x14ac:dyDescent="0.25">
      <c r="A5591" s="31" t="s">
        <v>78</v>
      </c>
      <c r="B5591" s="18">
        <v>24</v>
      </c>
      <c r="C5591" s="18">
        <v>43</v>
      </c>
      <c r="D5591" s="18">
        <v>61</v>
      </c>
      <c r="E5591" s="18">
        <v>76</v>
      </c>
      <c r="F5591" s="62"/>
      <c r="G5591" s="62"/>
      <c r="H5591" s="62"/>
      <c r="I5591" s="62"/>
      <c r="J5591" s="62"/>
      <c r="K5591" s="69"/>
      <c r="L5591" s="111" t="s">
        <v>78</v>
      </c>
      <c r="M5591" s="103" t="e">
        <f>#REF!</f>
        <v>#REF!</v>
      </c>
      <c r="N5591" s="103" t="e">
        <f>IF(M5591=0,"",CHOOSE(M5591,"24","43","61","76","76","手入力箇所","手入力箇所","手入力箇所","手入力箇所","手入力箇所","手入力箇所","手入力箇所","手入力箇所","手入力箇所","手入力箇所"))</f>
        <v>#REF!</v>
      </c>
    </row>
    <row r="5592" spans="1:14" ht="27" thickBot="1" x14ac:dyDescent="0.25">
      <c r="A5592" s="31" t="s">
        <v>79</v>
      </c>
      <c r="B5592" s="18">
        <v>54</v>
      </c>
      <c r="C5592" s="18">
        <v>77</v>
      </c>
      <c r="D5592" s="18">
        <v>94</v>
      </c>
      <c r="E5592" s="18">
        <v>107</v>
      </c>
      <c r="F5592" s="62"/>
      <c r="G5592" s="62"/>
      <c r="H5592" s="62"/>
      <c r="I5592" s="62"/>
      <c r="J5592" s="62"/>
      <c r="K5592" s="69"/>
      <c r="L5592" s="111" t="s">
        <v>79</v>
      </c>
      <c r="M5592" s="103" t="e">
        <f>#REF!</f>
        <v>#REF!</v>
      </c>
      <c r="N5592" s="103" t="e">
        <f>IF(M5592=0,"",CHOOSE(M5592,"54","77","94","107","107","手入力箇所","手入力箇所","手入力箇所","手入力箇所","手入力箇所","手入力箇所","手入力箇所","手入力箇所","手入力箇所","手入力箇所"))</f>
        <v>#REF!</v>
      </c>
    </row>
    <row r="5593" spans="1:14" ht="40.200000000000003" thickBot="1" x14ac:dyDescent="0.25">
      <c r="A5593" s="31" t="s">
        <v>80</v>
      </c>
      <c r="B5593" s="18">
        <v>49</v>
      </c>
      <c r="C5593" s="18">
        <v>53</v>
      </c>
      <c r="D5593" s="18">
        <v>55</v>
      </c>
      <c r="E5593" s="18">
        <v>56</v>
      </c>
      <c r="F5593" s="62"/>
      <c r="G5593" s="62"/>
      <c r="H5593" s="62"/>
      <c r="I5593" s="62"/>
      <c r="J5593" s="62"/>
      <c r="K5593" s="69"/>
      <c r="L5593" s="111" t="s">
        <v>80</v>
      </c>
      <c r="M5593" s="103" t="e">
        <f>#REF!</f>
        <v>#REF!</v>
      </c>
      <c r="N5593" s="103" t="e">
        <f>IF(M5593=0,"",CHOOSE(M5593,"49","53","55","56","56","手入力箇所","手入力箇所","手入力箇所","手入力箇所","手入力箇所","手入力箇所","手入力箇所","手入力箇所","手入力箇所","手入力箇所"))</f>
        <v>#REF!</v>
      </c>
    </row>
    <row r="5594" spans="1:14" ht="40.200000000000003" thickBot="1" x14ac:dyDescent="0.25">
      <c r="A5594" s="38" t="s">
        <v>81</v>
      </c>
      <c r="B5594" s="35">
        <v>232</v>
      </c>
      <c r="C5594" s="35">
        <v>232</v>
      </c>
      <c r="D5594" s="36"/>
      <c r="E5594" s="36"/>
      <c r="F5594" s="36"/>
      <c r="G5594" s="36"/>
      <c r="H5594" s="36"/>
      <c r="I5594" s="36"/>
      <c r="J5594" s="36"/>
      <c r="K5594" s="67"/>
      <c r="L5594" s="111" t="s">
        <v>81</v>
      </c>
      <c r="M5594" s="103" t="e">
        <f>#REF!</f>
        <v>#REF!</v>
      </c>
      <c r="N5594" s="103" t="e">
        <f>IF(M5594=0,"",CHOOSE(M5594,"232","232","手入力箇所","手入力箇所","手入力箇所","手入力箇所","手入力箇所","手入力箇所","手入力箇所","手入力箇所","手入力箇所","手入力箇所"))</f>
        <v>#REF!</v>
      </c>
    </row>
    <row r="5595" spans="1:14" ht="13.8" thickBot="1" x14ac:dyDescent="0.25">
      <c r="A5595" s="39" t="s">
        <v>82</v>
      </c>
      <c r="B5595" s="17">
        <v>6</v>
      </c>
      <c r="C5595" s="17">
        <v>9</v>
      </c>
      <c r="D5595" s="17">
        <v>11</v>
      </c>
      <c r="E5595" s="17">
        <v>13</v>
      </c>
      <c r="F5595" s="17">
        <v>18</v>
      </c>
      <c r="G5595" s="17">
        <v>26</v>
      </c>
      <c r="H5595" s="17">
        <v>35</v>
      </c>
      <c r="I5595" s="17">
        <v>43</v>
      </c>
      <c r="J5595" s="17">
        <v>49</v>
      </c>
      <c r="K5595" s="70"/>
      <c r="L5595" s="111" t="s">
        <v>82</v>
      </c>
      <c r="M5595" s="103" t="e">
        <f>#REF!</f>
        <v>#REF!</v>
      </c>
      <c r="N5595" s="103" t="e">
        <f>IF(M5595=0,"",CHOOSE(M5595,"6","9","11","13","13","18","18","18","18","18","26","26","26","26","26","26","26","26","26","26","35","35","35","35","35","35","35","35","35","35","43","43","43","43","43","43","43","43","43","43","49","49","49","49","49","49","49","49","49","49","手入力箇所","手入力箇所","手入力箇所","手入力箇所","手入力箇所","手入力箇所","手入力箇所","手入力箇所","手入力箇所","手入力箇所"))</f>
        <v>#REF!</v>
      </c>
    </row>
    <row r="5596" spans="1:14" ht="13.8" thickBot="1" x14ac:dyDescent="0.25">
      <c r="A5596" s="31" t="s">
        <v>83</v>
      </c>
      <c r="B5596" s="18">
        <v>6</v>
      </c>
      <c r="C5596" s="18">
        <v>10</v>
      </c>
      <c r="D5596" s="18">
        <v>14</v>
      </c>
      <c r="E5596" s="18">
        <v>17</v>
      </c>
      <c r="F5596" s="18">
        <v>29</v>
      </c>
      <c r="G5596" s="18">
        <v>50</v>
      </c>
      <c r="H5596" s="18">
        <v>76</v>
      </c>
      <c r="I5596" s="18">
        <v>100</v>
      </c>
      <c r="J5596" s="18">
        <v>123</v>
      </c>
      <c r="K5596" s="69"/>
      <c r="L5596" s="111" t="s">
        <v>83</v>
      </c>
      <c r="M5596" s="103" t="e">
        <f>#REF!</f>
        <v>#REF!</v>
      </c>
      <c r="N5596" s="103" t="e">
        <f>IF(M5596=0,"",CHOOSE(M5596,"6","10","14","17","17","29","29","29","29","29","50","50","50","50","50","50","50","50","50","50","76","76","76","76","76","76","76","76","76","76","100","100","100","100","100","100","100","100","100","100","123","123","123","123","123","123","123","123","123","123","手入力箇所","手入力箇所","手入力箇所","手入力箇所","手入力箇所","手入力箇所","手入力箇所","手入力箇所","手入力箇所"))</f>
        <v>#REF!</v>
      </c>
    </row>
    <row r="5597" spans="1:14" ht="27" thickBot="1" x14ac:dyDescent="0.25">
      <c r="A5597" s="32" t="s">
        <v>84</v>
      </c>
      <c r="B5597" s="20">
        <v>9</v>
      </c>
      <c r="C5597" s="20">
        <v>15</v>
      </c>
      <c r="D5597" s="20">
        <v>20</v>
      </c>
      <c r="E5597" s="20">
        <v>24</v>
      </c>
      <c r="F5597" s="20">
        <v>39</v>
      </c>
      <c r="G5597" s="20">
        <v>65</v>
      </c>
      <c r="H5597" s="63"/>
      <c r="I5597" s="63"/>
      <c r="J5597" s="63"/>
      <c r="K5597" s="106"/>
      <c r="L5597" s="111" t="s">
        <v>84</v>
      </c>
      <c r="M5597" s="103" t="e">
        <f>#REF!</f>
        <v>#REF!</v>
      </c>
      <c r="N5597" s="103" t="e">
        <f>IF(M5597=0,"",CHOOSE(M5597,"9","15","20","24","24","39","39","39","39","39","65","65","65","65","65","65","65","65","65","65","手入力箇所","手入力箇所","手入力箇所","手入力箇所","手入力箇所","手入力箇所","手入力箇所","手入力箇所","手入力箇所","手入力箇所"))</f>
        <v>#REF!</v>
      </c>
    </row>
    <row r="5600" spans="1:14" ht="13.8" thickBot="1" x14ac:dyDescent="0.25"/>
    <row r="5601" spans="1:14" ht="13.8" thickBot="1" x14ac:dyDescent="0.25">
      <c r="A5601" s="688" t="e">
        <f>#REF!</f>
        <v>#REF!</v>
      </c>
      <c r="B5601" s="688"/>
      <c r="C5601" s="688"/>
      <c r="D5601" s="689" t="s">
        <v>192</v>
      </c>
      <c r="E5601" s="689"/>
      <c r="F5601" s="689"/>
      <c r="G5601" s="689"/>
      <c r="H5601" s="689"/>
      <c r="I5601" s="689"/>
      <c r="J5601" s="689"/>
      <c r="K5601" s="689"/>
      <c r="L5601" s="689"/>
      <c r="M5601" s="689"/>
      <c r="N5601" s="689"/>
    </row>
    <row r="5602" spans="1:14" ht="13.8" thickBot="1" x14ac:dyDescent="0.25">
      <c r="A5602" s="65"/>
      <c r="B5602" s="33">
        <v>1</v>
      </c>
      <c r="C5602" s="24">
        <v>2</v>
      </c>
      <c r="D5602" s="24">
        <v>3</v>
      </c>
      <c r="E5602" s="24" t="s">
        <v>58</v>
      </c>
      <c r="F5602" s="24" t="s">
        <v>59</v>
      </c>
      <c r="G5602" s="24" t="s">
        <v>60</v>
      </c>
      <c r="H5602" s="24" t="s">
        <v>61</v>
      </c>
      <c r="I5602" s="24" t="s">
        <v>62</v>
      </c>
      <c r="J5602" s="24" t="s">
        <v>194</v>
      </c>
      <c r="K5602" s="25" t="s">
        <v>85</v>
      </c>
      <c r="L5602" s="105" t="s">
        <v>189</v>
      </c>
      <c r="M5602" s="105" t="s">
        <v>188</v>
      </c>
      <c r="N5602" s="105" t="s">
        <v>51</v>
      </c>
    </row>
    <row r="5603" spans="1:14" ht="13.8" thickBot="1" x14ac:dyDescent="0.25">
      <c r="A5603" s="26" t="s">
        <v>56</v>
      </c>
      <c r="B5603" s="22">
        <v>5</v>
      </c>
      <c r="C5603" s="22">
        <v>7</v>
      </c>
      <c r="D5603" s="22">
        <v>8</v>
      </c>
      <c r="E5603" s="22">
        <v>8</v>
      </c>
      <c r="F5603" s="22">
        <v>10</v>
      </c>
      <c r="G5603" s="22">
        <v>13</v>
      </c>
      <c r="H5603" s="22">
        <v>16</v>
      </c>
      <c r="I5603" s="22"/>
      <c r="J5603" s="23"/>
      <c r="K5603" s="1"/>
      <c r="L5603" s="26" t="s">
        <v>56</v>
      </c>
      <c r="M5603" s="104" t="e">
        <f>#REF!</f>
        <v>#REF!</v>
      </c>
      <c r="N5603" s="112" t="e">
        <f>IF(M5603=0,"",CHOOSE(M5603,"5","7","8","8","8","10","10","10","10","10","13","13","13","13","13","13","13","13","13","13","16","16","16","16","16","16","16","16","16","16","16","手入力箇所","手入力箇所","手入力箇所","手入力箇所","手入力箇所","手入力箇所","手入力箇所","手入力箇所","手入力箇所","手入力箇所"))</f>
        <v>#REF!</v>
      </c>
    </row>
    <row r="5604" spans="1:14" ht="13.8" thickBot="1" x14ac:dyDescent="0.25">
      <c r="A5604" s="27" t="s">
        <v>57</v>
      </c>
      <c r="B5604" s="18">
        <v>5</v>
      </c>
      <c r="C5604" s="18">
        <v>7</v>
      </c>
      <c r="D5604" s="18">
        <v>8</v>
      </c>
      <c r="E5604" s="18">
        <v>9</v>
      </c>
      <c r="F5604" s="18">
        <v>12</v>
      </c>
      <c r="G5604" s="18">
        <v>16</v>
      </c>
      <c r="H5604" s="18"/>
      <c r="I5604" s="18"/>
      <c r="J5604" s="62"/>
      <c r="K5604" s="19"/>
      <c r="L5604" s="27" t="s">
        <v>57</v>
      </c>
      <c r="M5604" s="104" t="e">
        <f>#REF!</f>
        <v>#REF!</v>
      </c>
      <c r="N5604" s="113" t="e">
        <f>IF(M5604=0,"",CHOOSE(M5604,"5","7","8","9","9","12","12","12","12","12","16","16","16","16","16","16","16","16","16","16","手入力箇所","手入力箇所","手入力箇所","手入力箇所","手入力箇所","手入力箇所","手入力箇所","手入力箇所","手入力箇所","手入力箇所"))</f>
        <v>#REF!</v>
      </c>
    </row>
    <row r="5605" spans="1:14" ht="48.6" thickBot="1" x14ac:dyDescent="0.25">
      <c r="A5605" s="28" t="s">
        <v>64</v>
      </c>
      <c r="B5605" s="18">
        <v>6</v>
      </c>
      <c r="C5605" s="18"/>
      <c r="D5605" s="18"/>
      <c r="E5605" s="18"/>
      <c r="F5605" s="18"/>
      <c r="G5605" s="18"/>
      <c r="H5605" s="18"/>
      <c r="I5605" s="18"/>
      <c r="J5605" s="62"/>
      <c r="K5605" s="19"/>
      <c r="L5605" s="28" t="s">
        <v>64</v>
      </c>
      <c r="M5605" s="104" t="e">
        <f>#REF!</f>
        <v>#REF!</v>
      </c>
      <c r="N5605" s="113" t="e">
        <f>IF(M5605=0,"",CHOOSE(M5605,"6","手入力箇所","手入力箇所","手入力箇所","手入力箇所","手入力箇所","手入力箇所","手入力箇所","手入力箇所","手入力箇所","手入力箇所","",""))</f>
        <v>#REF!</v>
      </c>
    </row>
    <row r="5606" spans="1:14" ht="48.6" thickBot="1" x14ac:dyDescent="0.25">
      <c r="A5606" s="28" t="s">
        <v>65</v>
      </c>
      <c r="B5606" s="18">
        <v>6</v>
      </c>
      <c r="C5606" s="18"/>
      <c r="D5606" s="18"/>
      <c r="E5606" s="18"/>
      <c r="F5606" s="18"/>
      <c r="G5606" s="18"/>
      <c r="H5606" s="18"/>
      <c r="I5606" s="18"/>
      <c r="J5606" s="62"/>
      <c r="K5606" s="19"/>
      <c r="L5606" s="28" t="s">
        <v>65</v>
      </c>
      <c r="M5606" s="104" t="e">
        <f>#REF!</f>
        <v>#REF!</v>
      </c>
      <c r="N5606" s="113" t="e">
        <f>IF(M5606=0,"",CHOOSE(M5606,"6","手入力箇所","手入力箇所","手入力箇所","手入力箇所","手入力箇所","手入力箇所","手入力箇所","手入力箇所","手入力箇所","手入力箇所","",""))</f>
        <v>#REF!</v>
      </c>
    </row>
    <row r="5607" spans="1:14" ht="24.6" thickBot="1" x14ac:dyDescent="0.25">
      <c r="A5607" s="28" t="s">
        <v>66</v>
      </c>
      <c r="B5607" s="18">
        <v>5</v>
      </c>
      <c r="C5607" s="18">
        <v>7</v>
      </c>
      <c r="D5607" s="18">
        <v>8</v>
      </c>
      <c r="E5607" s="18">
        <v>9</v>
      </c>
      <c r="F5607" s="18">
        <v>12</v>
      </c>
      <c r="G5607" s="18"/>
      <c r="H5607" s="18"/>
      <c r="I5607" s="18"/>
      <c r="J5607" s="62"/>
      <c r="K5607" s="19"/>
      <c r="L5607" s="28" t="s">
        <v>66</v>
      </c>
      <c r="M5607" s="104" t="e">
        <f>#REF!</f>
        <v>#REF!</v>
      </c>
      <c r="N5607" s="113" t="e">
        <f>IF(M5607=0,"",CHOOSE(M5607,"5","7","8","9","9","12","12","12","12","12","手入力箇所","手入力箇所","手入力箇所","手入力箇所","手入力箇所","手入力箇所","手入力箇所","手入力箇所","手入力箇所","手入力箇所"))</f>
        <v>#REF!</v>
      </c>
    </row>
    <row r="5608" spans="1:14" ht="36.6" thickBot="1" x14ac:dyDescent="0.25">
      <c r="A5608" s="28" t="s">
        <v>67</v>
      </c>
      <c r="B5608" s="18">
        <v>4</v>
      </c>
      <c r="C5608" s="18">
        <v>5</v>
      </c>
      <c r="D5608" s="18">
        <v>5</v>
      </c>
      <c r="E5608" s="18">
        <v>6</v>
      </c>
      <c r="F5608" s="18"/>
      <c r="G5608" s="18"/>
      <c r="H5608" s="18"/>
      <c r="I5608" s="18"/>
      <c r="J5608" s="62"/>
      <c r="K5608" s="19"/>
      <c r="L5608" s="28" t="s">
        <v>67</v>
      </c>
      <c r="M5608" s="104" t="e">
        <f>#REF!</f>
        <v>#REF!</v>
      </c>
      <c r="N5608" s="113" t="e">
        <f>IF(M5608=0,"",CHOOSE(M5608,"4","5","5","6","6","手入力箇所","手入力箇所","手入力箇所","手入力箇所","手入力箇所","手入力箇所","手入力箇所","手入力箇所","手入力箇所","手入力箇所"))</f>
        <v>#REF!</v>
      </c>
    </row>
    <row r="5609" spans="1:14" ht="24.6" thickBot="1" x14ac:dyDescent="0.25">
      <c r="A5609" s="28" t="s">
        <v>68</v>
      </c>
      <c r="B5609" s="18">
        <v>12</v>
      </c>
      <c r="C5609" s="18">
        <v>12</v>
      </c>
      <c r="D5609" s="18">
        <v>12</v>
      </c>
      <c r="E5609" s="18">
        <v>12</v>
      </c>
      <c r="F5609" s="18">
        <v>12</v>
      </c>
      <c r="G5609" s="18">
        <v>12</v>
      </c>
      <c r="H5609" s="18">
        <v>12</v>
      </c>
      <c r="I5609" s="18"/>
      <c r="J5609" s="62"/>
      <c r="K5609" s="19"/>
      <c r="L5609" s="28" t="s">
        <v>68</v>
      </c>
      <c r="M5609" s="104" t="e">
        <f>#REF!</f>
        <v>#REF!</v>
      </c>
      <c r="N5609" s="113" t="e">
        <f>IF(M5609=0,"",CHOOSE(M5609,"12","12","12","12","12","12","12","12","12","12","12","12","12","12","12","12","12","12","12","12","12","12","12","12","12","12","12","12","12","12","手入力箇所","手入力箇所","手入力箇所","手入力箇所","手入力箇所","手入力箇所","手入力箇所","手入力箇所","手入力箇所","手入力箇所"))</f>
        <v>#REF!</v>
      </c>
    </row>
    <row r="5610" spans="1:14" ht="36.6" thickBot="1" x14ac:dyDescent="0.25">
      <c r="A5610" s="28" t="s">
        <v>69</v>
      </c>
      <c r="B5610" s="18">
        <v>7</v>
      </c>
      <c r="C5610" s="18">
        <v>7</v>
      </c>
      <c r="D5610" s="18">
        <v>7</v>
      </c>
      <c r="E5610" s="18">
        <v>7</v>
      </c>
      <c r="F5610" s="18">
        <v>7</v>
      </c>
      <c r="G5610" s="18"/>
      <c r="H5610" s="18"/>
      <c r="I5610" s="18"/>
      <c r="J5610" s="62"/>
      <c r="K5610" s="19"/>
      <c r="L5610" s="28" t="s">
        <v>69</v>
      </c>
      <c r="M5610" s="104" t="e">
        <f>#REF!</f>
        <v>#REF!</v>
      </c>
      <c r="N5610" s="113" t="e">
        <f>IF(M5610=0,"",CHOOSE(M5610,"7","7","7","7","7","7","7","7","7","7","手入力箇所","手入力箇所","手入力箇所","手入力箇所","手入力箇所","手入力箇所","手入力箇所","手入力箇所","手入力箇所","手入力箇所"))</f>
        <v>#REF!</v>
      </c>
    </row>
    <row r="5611" spans="1:14" ht="13.8" thickBot="1" x14ac:dyDescent="0.25">
      <c r="A5611" s="27" t="s">
        <v>63</v>
      </c>
      <c r="B5611" s="18">
        <v>4</v>
      </c>
      <c r="C5611" s="18">
        <v>5</v>
      </c>
      <c r="D5611" s="18">
        <v>7</v>
      </c>
      <c r="E5611" s="18">
        <v>8</v>
      </c>
      <c r="F5611" s="18">
        <v>11</v>
      </c>
      <c r="G5611" s="18">
        <v>16</v>
      </c>
      <c r="H5611" s="18">
        <v>22</v>
      </c>
      <c r="I5611" s="18">
        <v>26</v>
      </c>
      <c r="J5611" s="18">
        <v>31</v>
      </c>
      <c r="K5611" s="19"/>
      <c r="L5611" s="27" t="s">
        <v>63</v>
      </c>
      <c r="M5611" s="104" t="e">
        <f>#REF!</f>
        <v>#REF!</v>
      </c>
      <c r="N5611" s="113" t="e">
        <f>IF(M5611=0,"",CHOOSE(M5611,"4","5","7","8","8","11","11","11","11","11","16","16","16","16","16","16","16","16","16","16","22","22","22","22","22","22","22","22","22","22","26","26","26","26","26","26","26","26","26","26","31","31","31","31","31","31","31","31","31","31","31","手入力箇所","手入力箇所","手入力箇所","手入力箇所","手入力箇所","手入力箇所","手入力箇所","手入力箇所","手入力箇所","手入力箇所"))</f>
        <v>#REF!</v>
      </c>
    </row>
    <row r="5612" spans="1:14" ht="24.6" thickBot="1" x14ac:dyDescent="0.25">
      <c r="A5612" s="28" t="s">
        <v>70</v>
      </c>
      <c r="B5612" s="18">
        <v>5</v>
      </c>
      <c r="C5612" s="18">
        <v>6</v>
      </c>
      <c r="D5612" s="18">
        <v>7</v>
      </c>
      <c r="E5612" s="18"/>
      <c r="F5612" s="18"/>
      <c r="G5612" s="18"/>
      <c r="H5612" s="18"/>
      <c r="I5612" s="18"/>
      <c r="J5612" s="62"/>
      <c r="K5612" s="19"/>
      <c r="L5612" s="28" t="s">
        <v>70</v>
      </c>
      <c r="M5612" s="104" t="e">
        <f>#REF!</f>
        <v>#REF!</v>
      </c>
      <c r="N5612" s="113" t="e">
        <f>IF(M5612=0,"",CHOOSE(M5612,"5","6","7","手入力箇所","手入力箇所","手入力箇所","手入力箇所","手入力箇所","手入力箇所","手入力箇所","手入力箇所","手入力箇所","手入力箇所"))</f>
        <v>#REF!</v>
      </c>
    </row>
    <row r="5613" spans="1:14" ht="13.8" thickBot="1" x14ac:dyDescent="0.25">
      <c r="A5613" s="29" t="s">
        <v>71</v>
      </c>
      <c r="B5613" s="18">
        <v>3</v>
      </c>
      <c r="C5613" s="18">
        <v>6</v>
      </c>
      <c r="D5613" s="18">
        <v>19</v>
      </c>
      <c r="E5613" s="18"/>
      <c r="F5613" s="18"/>
      <c r="G5613" s="18"/>
      <c r="H5613" s="18"/>
      <c r="I5613" s="18"/>
      <c r="J5613" s="62"/>
      <c r="K5613" s="19"/>
      <c r="L5613" s="29" t="s">
        <v>71</v>
      </c>
      <c r="M5613" s="104" t="e">
        <f>#REF!</f>
        <v>#REF!</v>
      </c>
      <c r="N5613" s="113" t="e">
        <f>IF(M5613=0,"",CHOOSE(M5613,"3","6","19","手入力箇所","手入力箇所","手入力箇所","手入力箇所","手入力箇所","手入力箇所","手入力箇所","手入力箇所","手入力箇所","手入力箇所"))</f>
        <v>#REF!</v>
      </c>
    </row>
    <row r="5614" spans="1:14" ht="13.8" thickBot="1" x14ac:dyDescent="0.25">
      <c r="A5614" s="29" t="s">
        <v>72</v>
      </c>
      <c r="B5614" s="18">
        <v>1</v>
      </c>
      <c r="C5614" s="18">
        <v>3</v>
      </c>
      <c r="D5614" s="18">
        <v>5</v>
      </c>
      <c r="E5614" s="18">
        <v>9</v>
      </c>
      <c r="F5614" s="18">
        <v>26</v>
      </c>
      <c r="G5614" s="18"/>
      <c r="H5614" s="18"/>
      <c r="I5614" s="18"/>
      <c r="J5614" s="62"/>
      <c r="K5614" s="19"/>
      <c r="L5614" s="29" t="s">
        <v>72</v>
      </c>
      <c r="M5614" s="104" t="e">
        <f>#REF!</f>
        <v>#REF!</v>
      </c>
      <c r="N5614" s="113" t="e">
        <f>IF(M5614=0,"",CHOOSE(M5614,"1","3","5","9","9","26","26","26","26","26","手入力箇所","手入力箇所","手入力箇所","手入力箇所","手入力箇所","手入力箇所","手入力箇所","手入力箇所","手入力箇所","手入力箇所"))</f>
        <v>#REF!</v>
      </c>
    </row>
    <row r="5615" spans="1:14" ht="13.8" thickBot="1" x14ac:dyDescent="0.25">
      <c r="A5615" s="29" t="s">
        <v>73</v>
      </c>
      <c r="B5615" s="18">
        <v>4</v>
      </c>
      <c r="C5615" s="18">
        <v>11</v>
      </c>
      <c r="D5615" s="18">
        <v>20</v>
      </c>
      <c r="E5615" s="18">
        <v>33</v>
      </c>
      <c r="F5615" s="18"/>
      <c r="G5615" s="18"/>
      <c r="H5615" s="18"/>
      <c r="I5615" s="18"/>
      <c r="J5615" s="62"/>
      <c r="K5615" s="19"/>
      <c r="L5615" s="29" t="s">
        <v>73</v>
      </c>
      <c r="M5615" s="104" t="e">
        <f>#REF!</f>
        <v>#REF!</v>
      </c>
      <c r="N5615" s="113" t="e">
        <f>IF(M5615=0,"",CHOOSE(M5615,"4","11","20","33","33","手入力箇所","手入力箇所","手入力箇所","手入力箇所","手入力箇所","手入力箇所","手入力箇所","手入力箇所","手入力箇所","手入力箇所"))</f>
        <v>#REF!</v>
      </c>
    </row>
    <row r="5616" spans="1:14" ht="37.200000000000003" thickBot="1" x14ac:dyDescent="0.25">
      <c r="A5616" s="30" t="s">
        <v>74</v>
      </c>
      <c r="B5616" s="18">
        <v>4</v>
      </c>
      <c r="C5616" s="18">
        <v>6</v>
      </c>
      <c r="D5616" s="18">
        <v>8</v>
      </c>
      <c r="E5616" s="18">
        <v>10</v>
      </c>
      <c r="F5616" s="18">
        <v>15</v>
      </c>
      <c r="G5616" s="18">
        <v>23</v>
      </c>
      <c r="H5616" s="18">
        <v>33</v>
      </c>
      <c r="I5616" s="18"/>
      <c r="J5616" s="62"/>
      <c r="K5616" s="19"/>
      <c r="L5616" s="30" t="s">
        <v>74</v>
      </c>
      <c r="M5616" s="104" t="e">
        <f>#REF!</f>
        <v>#REF!</v>
      </c>
      <c r="N5616" s="113" t="e">
        <f>IF(M5616=0,"",CHOOSE(M5616,"4","6","8","10","10","15","15","15","15","15","23","23","23","23","23","23","23","23","23","23","33","33","33","33","33","33","33","33","33","33","手入力箇所","手入力箇所","手入力箇所","手入力箇所","手入力箇所","手入力箇所","手入力箇所","手入力箇所","手入力箇所","手入力箇所"))</f>
        <v>#REF!</v>
      </c>
    </row>
    <row r="5617" spans="1:14" ht="13.8" thickBot="1" x14ac:dyDescent="0.25">
      <c r="A5617" s="29" t="s">
        <v>75</v>
      </c>
      <c r="B5617" s="18">
        <v>6</v>
      </c>
      <c r="C5617" s="18">
        <v>14</v>
      </c>
      <c r="D5617" s="18">
        <v>25</v>
      </c>
      <c r="E5617" s="18">
        <v>39</v>
      </c>
      <c r="F5617" s="18"/>
      <c r="G5617" s="18"/>
      <c r="H5617" s="18"/>
      <c r="I5617" s="18"/>
      <c r="J5617" s="62"/>
      <c r="K5617" s="19"/>
      <c r="L5617" s="29" t="s">
        <v>75</v>
      </c>
      <c r="M5617" s="104" t="e">
        <f>#REF!</f>
        <v>#REF!</v>
      </c>
      <c r="N5617" s="113" t="e">
        <f>IF(M5617=0,"",CHOOSE(M5617,"6","14","25","39","39","手入力箇所","手入力箇所","手入力箇所","手入力箇所","手入力箇所","手入力箇所","手入力箇所","手入力箇所","手入力箇所","手入力箇所"))</f>
        <v>#REF!</v>
      </c>
    </row>
    <row r="5618" spans="1:14" ht="37.200000000000003" thickBot="1" x14ac:dyDescent="0.25">
      <c r="A5618" s="30" t="s">
        <v>76</v>
      </c>
      <c r="B5618" s="18">
        <v>2</v>
      </c>
      <c r="C5618" s="18">
        <v>3</v>
      </c>
      <c r="D5618" s="18">
        <v>6</v>
      </c>
      <c r="E5618" s="18">
        <v>9</v>
      </c>
      <c r="F5618" s="18"/>
      <c r="G5618" s="18"/>
      <c r="H5618" s="18"/>
      <c r="I5618" s="18"/>
      <c r="J5618" s="62"/>
      <c r="K5618" s="19"/>
      <c r="L5618" s="30" t="s">
        <v>76</v>
      </c>
      <c r="M5618" s="104" t="e">
        <f>#REF!</f>
        <v>#REF!</v>
      </c>
      <c r="N5618" s="113" t="e">
        <f>IF(M5618=0,"",CHOOSE(M5618,"2","3","6","9","9","手入力箇所","手入力箇所","手入力箇所","手入力箇所","手入力箇所","手入力箇所","手入力箇所","手入力箇所","手入力箇所","手入力箇所"))</f>
        <v>#REF!</v>
      </c>
    </row>
    <row r="5619" spans="1:14" ht="27" thickBot="1" x14ac:dyDescent="0.25">
      <c r="A5619" s="31" t="s">
        <v>77</v>
      </c>
      <c r="B5619" s="18">
        <v>12</v>
      </c>
      <c r="C5619" s="18">
        <v>18</v>
      </c>
      <c r="D5619" s="18">
        <v>22</v>
      </c>
      <c r="E5619" s="18">
        <v>26</v>
      </c>
      <c r="F5619" s="62"/>
      <c r="G5619" s="62"/>
      <c r="H5619" s="62"/>
      <c r="I5619" s="62"/>
      <c r="J5619" s="62"/>
      <c r="K5619" s="19"/>
      <c r="L5619" s="31" t="s">
        <v>77</v>
      </c>
      <c r="M5619" s="104" t="e">
        <f>#REF!</f>
        <v>#REF!</v>
      </c>
      <c r="N5619" s="113" t="e">
        <f>IF(M5619=0,"",CHOOSE(M5619,"12","18","22","26","26","手入力箇所","手入力箇所","手入力箇所","手入力箇所","手入力箇所","手入力箇所","手入力箇所","手入力箇所","手入力箇所","手入力箇所"))</f>
        <v>#REF!</v>
      </c>
    </row>
    <row r="5620" spans="1:14" ht="40.200000000000003" thickBot="1" x14ac:dyDescent="0.25">
      <c r="A5620" s="31" t="s">
        <v>78</v>
      </c>
      <c r="B5620" s="18">
        <v>5</v>
      </c>
      <c r="C5620" s="18">
        <v>8</v>
      </c>
      <c r="D5620" s="18">
        <v>11</v>
      </c>
      <c r="E5620" s="18">
        <v>14</v>
      </c>
      <c r="F5620" s="62"/>
      <c r="G5620" s="62"/>
      <c r="H5620" s="62"/>
      <c r="I5620" s="62"/>
      <c r="J5620" s="62"/>
      <c r="K5620" s="19"/>
      <c r="L5620" s="31" t="s">
        <v>78</v>
      </c>
      <c r="M5620" s="104" t="e">
        <f>#REF!</f>
        <v>#REF!</v>
      </c>
      <c r="N5620" s="113" t="e">
        <f>IF(M5620=0,"",CHOOSE(M5620,"5","8","11","14","14","手入力箇所","手入力箇所","手入力箇所","手入力箇所","手入力箇所","手入力箇所","手入力箇所","手入力箇所","手入力箇所","手入力箇所"))</f>
        <v>#REF!</v>
      </c>
    </row>
    <row r="5621" spans="1:14" ht="27" thickBot="1" x14ac:dyDescent="0.25">
      <c r="A5621" s="31" t="s">
        <v>79</v>
      </c>
      <c r="B5621" s="18">
        <v>6</v>
      </c>
      <c r="C5621" s="18">
        <v>11</v>
      </c>
      <c r="D5621" s="18">
        <v>16</v>
      </c>
      <c r="E5621" s="18">
        <v>21</v>
      </c>
      <c r="F5621" s="62"/>
      <c r="G5621" s="62"/>
      <c r="H5621" s="62"/>
      <c r="I5621" s="62"/>
      <c r="J5621" s="62"/>
      <c r="K5621" s="19"/>
      <c r="L5621" s="31" t="s">
        <v>79</v>
      </c>
      <c r="M5621" s="104" t="e">
        <f>#REF!</f>
        <v>#REF!</v>
      </c>
      <c r="N5621" s="113" t="e">
        <f>IF(M5621=0,"",CHOOSE(M5621,"6","11","16","21","21","手入力箇所","手入力箇所","手入力箇所","手入力箇所","手入力箇所","手入力箇所","手入力箇所","手入力箇所","手入力箇所"))</f>
        <v>#REF!</v>
      </c>
    </row>
    <row r="5622" spans="1:14" ht="40.200000000000003" thickBot="1" x14ac:dyDescent="0.25">
      <c r="A5622" s="31" t="s">
        <v>80</v>
      </c>
      <c r="B5622" s="18">
        <v>5</v>
      </c>
      <c r="C5622" s="18">
        <v>7</v>
      </c>
      <c r="D5622" s="18">
        <v>9</v>
      </c>
      <c r="E5622" s="18">
        <v>10</v>
      </c>
      <c r="F5622" s="62"/>
      <c r="G5622" s="62"/>
      <c r="H5622" s="62"/>
      <c r="I5622" s="62"/>
      <c r="J5622" s="62"/>
      <c r="K5622" s="19"/>
      <c r="L5622" s="31" t="s">
        <v>80</v>
      </c>
      <c r="M5622" s="104" t="e">
        <f>#REF!</f>
        <v>#REF!</v>
      </c>
      <c r="N5622" s="113" t="e">
        <f>IF(M5622=0,"",CHOOSE(M5622,"5","7","9","10","10","手入力箇所","手入力箇所","手入力箇所","手入力箇所","手入力箇所","手入力箇所","手入力箇所","手入力箇所","手入力箇所"))</f>
        <v>#REF!</v>
      </c>
    </row>
    <row r="5623" spans="1:14" ht="40.200000000000003" thickBot="1" x14ac:dyDescent="0.25">
      <c r="A5623" s="31" t="s">
        <v>81</v>
      </c>
      <c r="B5623" s="18">
        <v>9</v>
      </c>
      <c r="C5623" s="18">
        <v>14</v>
      </c>
      <c r="D5623" s="62"/>
      <c r="E5623" s="62"/>
      <c r="F5623" s="62"/>
      <c r="G5623" s="62"/>
      <c r="H5623" s="62"/>
      <c r="I5623" s="62"/>
      <c r="J5623" s="62"/>
      <c r="K5623" s="19"/>
      <c r="L5623" s="31" t="s">
        <v>81</v>
      </c>
      <c r="M5623" s="104" t="e">
        <f>#REF!</f>
        <v>#REF!</v>
      </c>
      <c r="N5623" s="113" t="e">
        <f>IF(M5623=0,"",CHOOSE(M5623,"9","14","手入力箇所","手入力箇所","手入力箇所","手入力箇所","手入力箇所","手入力箇所","手入力箇所","手入力箇所","手入力箇所","手入力箇所"))</f>
        <v>#REF!</v>
      </c>
    </row>
    <row r="5624" spans="1:14" ht="13.8" thickBot="1" x14ac:dyDescent="0.25">
      <c r="A5624" s="31" t="s">
        <v>82</v>
      </c>
      <c r="B5624" s="18">
        <v>3</v>
      </c>
      <c r="C5624" s="18">
        <v>4</v>
      </c>
      <c r="D5624" s="18">
        <v>4</v>
      </c>
      <c r="E5624" s="18">
        <v>5</v>
      </c>
      <c r="F5624" s="18">
        <v>6</v>
      </c>
      <c r="G5624" s="18">
        <v>8</v>
      </c>
      <c r="H5624" s="18">
        <v>9</v>
      </c>
      <c r="I5624" s="18">
        <v>11</v>
      </c>
      <c r="J5624" s="18">
        <v>12</v>
      </c>
      <c r="K5624" s="19"/>
      <c r="L5624" s="31" t="s">
        <v>82</v>
      </c>
      <c r="M5624" s="104" t="e">
        <f>#REF!</f>
        <v>#REF!</v>
      </c>
      <c r="N5624" s="113" t="e">
        <f>IF(M5624=0,"",CHOOSE(M5624,"3","4","4","5","5","6","6","6","6","6","8","8","8","8","8","8","8","8","8","8","9","9","9","9","9","9","9","9","9","9","11","11","11","11","11","11","11","11","11","11","12","12","12","12","12","12","12","12","12","12","12","手入力箇所","手入力箇所","手入力箇所","手入力箇所","手入力箇所","手入力箇所","手入力箇所","手入力箇所","手入力箇所","手入力箇所"))</f>
        <v>#REF!</v>
      </c>
    </row>
    <row r="5625" spans="1:14" ht="13.8" thickBot="1" x14ac:dyDescent="0.25">
      <c r="A5625" s="31" t="s">
        <v>83</v>
      </c>
      <c r="B5625" s="18">
        <v>3</v>
      </c>
      <c r="C5625" s="18">
        <v>4</v>
      </c>
      <c r="D5625" s="18">
        <v>4</v>
      </c>
      <c r="E5625" s="18">
        <v>5</v>
      </c>
      <c r="F5625" s="18">
        <v>6</v>
      </c>
      <c r="G5625" s="18">
        <v>8</v>
      </c>
      <c r="H5625" s="18">
        <v>10</v>
      </c>
      <c r="I5625" s="18">
        <v>12</v>
      </c>
      <c r="J5625" s="18">
        <v>13</v>
      </c>
      <c r="K5625" s="19"/>
      <c r="L5625" s="31" t="s">
        <v>83</v>
      </c>
      <c r="M5625" s="104" t="e">
        <f>#REF!</f>
        <v>#REF!</v>
      </c>
      <c r="N5625" s="113" t="e">
        <f>IF(M5625=0,"",CHOOSE(M5625,"3","4","4","5","5","6","6","6","6","6","8","8","8","8","8","8","8","8","8","8","10","10","10","10","10","10","10","10","10","10","12","12","12","12","12","12","12","12","12","12","13","13","13","13","13","13","13","13","13","13","13","手入力箇所","手入力箇所","手入力箇所","手入力箇所","手入力箇所","手入力箇所","手入力箇所","手入力箇所","手入力箇所","手入力箇所"))</f>
        <v>#REF!</v>
      </c>
    </row>
    <row r="5626" spans="1:14" ht="27" thickBot="1" x14ac:dyDescent="0.25">
      <c r="A5626" s="32" t="s">
        <v>84</v>
      </c>
      <c r="B5626" s="20">
        <v>1</v>
      </c>
      <c r="C5626" s="20">
        <v>2</v>
      </c>
      <c r="D5626" s="20">
        <v>3</v>
      </c>
      <c r="E5626" s="20">
        <v>4</v>
      </c>
      <c r="F5626" s="20">
        <v>8</v>
      </c>
      <c r="G5626" s="20">
        <v>19</v>
      </c>
      <c r="H5626" s="63"/>
      <c r="I5626" s="63"/>
      <c r="J5626" s="63"/>
      <c r="K5626" s="21"/>
      <c r="L5626" s="32" t="s">
        <v>84</v>
      </c>
      <c r="M5626" s="104" t="e">
        <f>#REF!</f>
        <v>#REF!</v>
      </c>
      <c r="N5626" s="113" t="e">
        <f>IF(M5626=0,"",CHOOSE(M5626,"1","2","3","4","4","8","8","8","8","8","19","19","19","19","19","19","19","19","19","19","手入力箇所","手入力箇所","手入力箇所","手入力箇所","手入力箇所","手入力箇所","手入力箇所","手入力箇所","手入力箇所","手入力箇所"))</f>
        <v>#REF!</v>
      </c>
    </row>
    <row r="5627" spans="1:14" ht="13.8" thickBot="1" x14ac:dyDescent="0.25"/>
    <row r="5628" spans="1:14" ht="13.8" thickBot="1" x14ac:dyDescent="0.25">
      <c r="A5628" s="686" t="e">
        <f>A5601</f>
        <v>#REF!</v>
      </c>
      <c r="B5628" s="686"/>
      <c r="C5628" s="686"/>
      <c r="D5628" s="687" t="s">
        <v>193</v>
      </c>
      <c r="E5628" s="687"/>
      <c r="F5628" s="687"/>
      <c r="G5628" s="687"/>
      <c r="H5628" s="687"/>
      <c r="I5628" s="687"/>
      <c r="J5628" s="687"/>
      <c r="K5628" s="687"/>
      <c r="L5628" s="687"/>
      <c r="M5628" s="687"/>
      <c r="N5628" s="687"/>
    </row>
    <row r="5629" spans="1:14" ht="13.8" thickBot="1" x14ac:dyDescent="0.25">
      <c r="A5629" s="105"/>
      <c r="B5629" s="33">
        <v>1</v>
      </c>
      <c r="C5629" s="24">
        <v>2</v>
      </c>
      <c r="D5629" s="24">
        <v>3</v>
      </c>
      <c r="E5629" s="24" t="s">
        <v>58</v>
      </c>
      <c r="F5629" s="24" t="s">
        <v>59</v>
      </c>
      <c r="G5629" s="24" t="s">
        <v>60</v>
      </c>
      <c r="H5629" s="24" t="s">
        <v>61</v>
      </c>
      <c r="I5629" s="24" t="s">
        <v>62</v>
      </c>
      <c r="J5629" s="24" t="s">
        <v>194</v>
      </c>
      <c r="K5629" s="102" t="s">
        <v>85</v>
      </c>
      <c r="L5629" s="105" t="s">
        <v>189</v>
      </c>
      <c r="M5629" s="105" t="s">
        <v>188</v>
      </c>
      <c r="N5629" s="105" t="s">
        <v>51</v>
      </c>
    </row>
    <row r="5630" spans="1:14" ht="13.8" thickBot="1" x14ac:dyDescent="0.25">
      <c r="A5630" s="26" t="s">
        <v>56</v>
      </c>
      <c r="B5630" s="22">
        <v>16</v>
      </c>
      <c r="C5630" s="22">
        <v>25</v>
      </c>
      <c r="D5630" s="22">
        <v>32</v>
      </c>
      <c r="E5630" s="22">
        <v>38</v>
      </c>
      <c r="F5630" s="22">
        <v>56</v>
      </c>
      <c r="G5630" s="22">
        <v>87</v>
      </c>
      <c r="H5630" s="22">
        <v>121</v>
      </c>
      <c r="I5630" s="22"/>
      <c r="J5630" s="23"/>
      <c r="K5630" s="68"/>
      <c r="L5630" s="107" t="s">
        <v>56</v>
      </c>
      <c r="M5630" s="103" t="e">
        <f>#REF!</f>
        <v>#REF!</v>
      </c>
      <c r="N5630" s="103" t="e">
        <f>IF(M5630=0,"",CHOOSE(M5630,"16","25","32","38","38","56","56","56","56","56","87","87","87","87","87","87","87","87","87","87","121","121","121","121","121","121","121","121","121","121","手入力箇所","手入力箇所","手入力箇所","手入力箇所","手入力箇所","手入力箇所","手入力箇所","手入力箇所","手入力箇所","手入力箇所"))</f>
        <v>#REF!</v>
      </c>
    </row>
    <row r="5631" spans="1:14" ht="13.8" thickBot="1" x14ac:dyDescent="0.25">
      <c r="A5631" s="27" t="s">
        <v>57</v>
      </c>
      <c r="B5631" s="18">
        <v>25</v>
      </c>
      <c r="C5631" s="18">
        <v>33</v>
      </c>
      <c r="D5631" s="18">
        <v>40</v>
      </c>
      <c r="E5631" s="18">
        <v>45</v>
      </c>
      <c r="F5631" s="18">
        <v>58</v>
      </c>
      <c r="G5631" s="18">
        <v>79</v>
      </c>
      <c r="H5631" s="18"/>
      <c r="I5631" s="18"/>
      <c r="J5631" s="62"/>
      <c r="K5631" s="69"/>
      <c r="L5631" s="107" t="s">
        <v>57</v>
      </c>
      <c r="M5631" s="103" t="e">
        <f>#REF!</f>
        <v>#REF!</v>
      </c>
      <c r="N5631" s="103" t="e">
        <f>IF(M5631=0,"",CHOOSE(M5631,"25","33","40","45","45","58","58","58","58","58","79","79","79","79","79","79","79","79","79","79","手入力箇所","手入力箇所","手入力箇所","手入力箇所","手入力箇所","手入力箇所","手入力箇所","手入力箇所","手入力箇所","手入力箇所"))</f>
        <v>#REF!</v>
      </c>
    </row>
    <row r="5632" spans="1:14" ht="48.6" thickBot="1" x14ac:dyDescent="0.25">
      <c r="A5632" s="28" t="s">
        <v>64</v>
      </c>
      <c r="B5632" s="18">
        <v>32</v>
      </c>
      <c r="C5632" s="18"/>
      <c r="D5632" s="18"/>
      <c r="E5632" s="18"/>
      <c r="F5632" s="18"/>
      <c r="G5632" s="18"/>
      <c r="H5632" s="18"/>
      <c r="I5632" s="18"/>
      <c r="J5632" s="62"/>
      <c r="K5632" s="69"/>
      <c r="L5632" s="108" t="s">
        <v>64</v>
      </c>
      <c r="M5632" s="103" t="e">
        <f>#REF!</f>
        <v>#REF!</v>
      </c>
      <c r="N5632" s="103" t="e">
        <f>IF(M5632=0,"",CHOOSE(M5632,"32","手入力箇所","手入力箇所","手入力箇所","手入力箇所","手入力箇所","手入力箇所","手入力箇所","手入力箇所","手入力箇所","手入力箇所"))</f>
        <v>#REF!</v>
      </c>
    </row>
    <row r="5633" spans="1:14" ht="48.6" thickBot="1" x14ac:dyDescent="0.25">
      <c r="A5633" s="28" t="s">
        <v>65</v>
      </c>
      <c r="B5633" s="18">
        <v>36</v>
      </c>
      <c r="C5633" s="18"/>
      <c r="D5633" s="18"/>
      <c r="E5633" s="18"/>
      <c r="F5633" s="18"/>
      <c r="G5633" s="18"/>
      <c r="H5633" s="18"/>
      <c r="I5633" s="18"/>
      <c r="J5633" s="62"/>
      <c r="K5633" s="69"/>
      <c r="L5633" s="108" t="s">
        <v>65</v>
      </c>
      <c r="M5633" s="103" t="e">
        <f>#REF!</f>
        <v>#REF!</v>
      </c>
      <c r="N5633" s="103" t="e">
        <f>IF(M5633=0,"",CHOOSE(M5633,"36","手入力箇所","手入力箇所","手入力箇所","手入力箇所","手入力箇所","手入力箇所","手入力箇所","手入力箇所","手入力箇所","手入力箇所"))</f>
        <v>#REF!</v>
      </c>
    </row>
    <row r="5634" spans="1:14" ht="24.6" thickBot="1" x14ac:dyDescent="0.25">
      <c r="A5634" s="28" t="s">
        <v>66</v>
      </c>
      <c r="B5634" s="18">
        <v>24</v>
      </c>
      <c r="C5634" s="18">
        <v>30</v>
      </c>
      <c r="D5634" s="18">
        <v>33</v>
      </c>
      <c r="E5634" s="18">
        <v>35</v>
      </c>
      <c r="F5634" s="18">
        <v>42</v>
      </c>
      <c r="G5634" s="18"/>
      <c r="H5634" s="18"/>
      <c r="I5634" s="18"/>
      <c r="J5634" s="62"/>
      <c r="K5634" s="69"/>
      <c r="L5634" s="108" t="s">
        <v>66</v>
      </c>
      <c r="M5634" s="103" t="e">
        <f>#REF!</f>
        <v>#REF!</v>
      </c>
      <c r="N5634" s="103" t="e">
        <f>IF(M5634=0,"",CHOOSE(M5634,"24","30","33","35","35","42","42","42","42","42","手入力箇所","手入力箇所","手入力箇所","手入力箇所","手入力箇所","手入力箇所","手入力箇所","手入力箇所","手入力箇所","手入力箇所"))</f>
        <v>#REF!</v>
      </c>
    </row>
    <row r="5635" spans="1:14" ht="36.6" thickBot="1" x14ac:dyDescent="0.25">
      <c r="A5635" s="28" t="s">
        <v>67</v>
      </c>
      <c r="B5635" s="18">
        <v>7</v>
      </c>
      <c r="C5635" s="18">
        <v>12</v>
      </c>
      <c r="D5635" s="18">
        <v>16</v>
      </c>
      <c r="E5635" s="18">
        <v>19</v>
      </c>
      <c r="F5635" s="18"/>
      <c r="G5635" s="18"/>
      <c r="H5635" s="18"/>
      <c r="I5635" s="18"/>
      <c r="J5635" s="62"/>
      <c r="K5635" s="69"/>
      <c r="L5635" s="108" t="s">
        <v>67</v>
      </c>
      <c r="M5635" s="103" t="e">
        <f>#REF!</f>
        <v>#REF!</v>
      </c>
      <c r="N5635" s="103" t="e">
        <f>IF(M5635=0,"",CHOOSE(M5635,"7","12","16","19","19","手入力箇所","手入力箇所","手入力箇所","手入力箇所","手入力箇所","手入力箇所","手入力箇所","手入力箇所","手入力箇所","手入力箇所"))</f>
        <v>#REF!</v>
      </c>
    </row>
    <row r="5636" spans="1:14" ht="24.6" thickBot="1" x14ac:dyDescent="0.25">
      <c r="A5636" s="28" t="s">
        <v>68</v>
      </c>
      <c r="B5636" s="18">
        <v>21</v>
      </c>
      <c r="C5636" s="18">
        <v>35</v>
      </c>
      <c r="D5636" s="18">
        <v>48</v>
      </c>
      <c r="E5636" s="18">
        <v>59</v>
      </c>
      <c r="F5636" s="18">
        <v>94</v>
      </c>
      <c r="G5636" s="18">
        <v>159</v>
      </c>
      <c r="H5636" s="18">
        <v>235</v>
      </c>
      <c r="I5636" s="18"/>
      <c r="J5636" s="62"/>
      <c r="K5636" s="69"/>
      <c r="L5636" s="108" t="s">
        <v>68</v>
      </c>
      <c r="M5636" s="103" t="e">
        <f>#REF!</f>
        <v>#REF!</v>
      </c>
      <c r="N5636" s="103" t="e">
        <f>IF(M5636=0,"",CHOOSE(M5636,"21","35","48","59","59","94","94","94","94","94","159","159","159","159","159","159","159","159","159","159","235","235","235","235","235","235","235","235","235","235","手入力箇所","手入力箇所","手入力箇所","手入力箇所","手入力箇所","手入力箇所","手入力箇所","手入力箇所","手入力箇所","手入力箇所"))</f>
        <v>#REF!</v>
      </c>
    </row>
    <row r="5637" spans="1:14" ht="36.6" thickBot="1" x14ac:dyDescent="0.25">
      <c r="A5637" s="28" t="s">
        <v>69</v>
      </c>
      <c r="B5637" s="18">
        <v>22</v>
      </c>
      <c r="C5637" s="18">
        <v>26</v>
      </c>
      <c r="D5637" s="18">
        <v>28</v>
      </c>
      <c r="E5637" s="18">
        <v>29</v>
      </c>
      <c r="F5637" s="18">
        <v>34</v>
      </c>
      <c r="G5637" s="18"/>
      <c r="H5637" s="18"/>
      <c r="I5637" s="18"/>
      <c r="J5637" s="62"/>
      <c r="K5637" s="69"/>
      <c r="L5637" s="108" t="s">
        <v>69</v>
      </c>
      <c r="M5637" s="103" t="e">
        <f>#REF!</f>
        <v>#REF!</v>
      </c>
      <c r="N5637" s="103" t="e">
        <f>IF(M5637=0,"",CHOOSE(M5637,"22","26","28","29","29","34","34","34","34","34","手入力箇所","手入力箇所","手入力箇所","手入力箇所","手入力箇所","手入力箇所","手入力箇所","手入力箇所","手入力箇所","手入力箇所"))</f>
        <v>#REF!</v>
      </c>
    </row>
    <row r="5638" spans="1:14" ht="13.8" thickBot="1" x14ac:dyDescent="0.25">
      <c r="A5638" s="27" t="s">
        <v>63</v>
      </c>
      <c r="B5638" s="18">
        <v>21</v>
      </c>
      <c r="C5638" s="18">
        <v>33</v>
      </c>
      <c r="D5638" s="18">
        <v>46</v>
      </c>
      <c r="E5638" s="18">
        <v>56</v>
      </c>
      <c r="F5638" s="18">
        <v>89</v>
      </c>
      <c r="G5638" s="18">
        <v>151</v>
      </c>
      <c r="H5638" s="18">
        <v>224</v>
      </c>
      <c r="I5638" s="18">
        <v>289</v>
      </c>
      <c r="J5638" s="18">
        <v>350</v>
      </c>
      <c r="K5638" s="69"/>
      <c r="L5638" s="107" t="s">
        <v>63</v>
      </c>
      <c r="M5638" s="103" t="e">
        <f>#REF!</f>
        <v>#REF!</v>
      </c>
      <c r="N5638" s="103" t="e">
        <f>IF(M5638=0,"",CHOOSE(M5638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639" spans="1:14" ht="24.6" thickBot="1" x14ac:dyDescent="0.25">
      <c r="A5639" s="34" t="s">
        <v>70</v>
      </c>
      <c r="B5639" s="35">
        <v>13</v>
      </c>
      <c r="C5639" s="35">
        <v>33</v>
      </c>
      <c r="D5639" s="35">
        <v>59</v>
      </c>
      <c r="E5639" s="35"/>
      <c r="F5639" s="35"/>
      <c r="G5639" s="35"/>
      <c r="H5639" s="35"/>
      <c r="I5639" s="35"/>
      <c r="J5639" s="36"/>
      <c r="K5639" s="67"/>
      <c r="L5639" s="108" t="s">
        <v>70</v>
      </c>
      <c r="M5639" s="103" t="e">
        <f>#REF!</f>
        <v>#REF!</v>
      </c>
      <c r="N5639" s="103" t="e">
        <f>IF(M5639=0,"",CHOOSE(M5639,"13","33","59","手入力箇所","手入力箇所","手入力箇所","手入力箇所","手入力箇所","手入力箇所","手入力箇所","手入力箇所","手入力箇所","手入力箇所"))</f>
        <v>#REF!</v>
      </c>
    </row>
    <row r="5640" spans="1:14" ht="13.8" thickBot="1" x14ac:dyDescent="0.25">
      <c r="A5640" s="37" t="s">
        <v>71</v>
      </c>
      <c r="B5640" s="17">
        <v>23</v>
      </c>
      <c r="C5640" s="17">
        <v>39</v>
      </c>
      <c r="D5640" s="17">
        <v>97</v>
      </c>
      <c r="E5640" s="17"/>
      <c r="F5640" s="17"/>
      <c r="G5640" s="17"/>
      <c r="H5640" s="17"/>
      <c r="I5640" s="17"/>
      <c r="J5640" s="64"/>
      <c r="K5640" s="70"/>
      <c r="L5640" s="109" t="s">
        <v>71</v>
      </c>
      <c r="M5640" s="103" t="e">
        <f>#REF!</f>
        <v>#REF!</v>
      </c>
      <c r="N5640" s="103" t="e">
        <f>IF(M5640=0,"",CHOOSE(M5640,"23","39","97","手入力箇所","手入力箇所","手入力箇所","手入力箇所","手入力箇所","手入力箇所","手入力箇所","手入力箇所","手入力箇所","手入力箇所"))</f>
        <v>#REF!</v>
      </c>
    </row>
    <row r="5641" spans="1:14" ht="13.8" thickBot="1" x14ac:dyDescent="0.25">
      <c r="A5641" s="29" t="s">
        <v>72</v>
      </c>
      <c r="B5641" s="18">
        <v>21</v>
      </c>
      <c r="C5641" s="18">
        <v>37</v>
      </c>
      <c r="D5641" s="18">
        <v>58</v>
      </c>
      <c r="E5641" s="18">
        <v>76</v>
      </c>
      <c r="F5641" s="18">
        <v>137</v>
      </c>
      <c r="G5641" s="18"/>
      <c r="H5641" s="18"/>
      <c r="I5641" s="18"/>
      <c r="J5641" s="62"/>
      <c r="K5641" s="69"/>
      <c r="L5641" s="109" t="s">
        <v>72</v>
      </c>
      <c r="M5641" s="103" t="e">
        <f>#REF!</f>
        <v>#REF!</v>
      </c>
      <c r="N5641" s="103" t="e">
        <f>IF(M5641=0,"",CHOOSE(M5641,"21","37","58","76","76","137","137","137","137","137","手入力箇所","手入力箇所","手入力箇所","手入力箇所","手入力箇所","手入力箇所","手入力箇所","手入力箇所","手入力箇所","手入力箇所"))</f>
        <v>#REF!</v>
      </c>
    </row>
    <row r="5642" spans="1:14" ht="13.8" thickBot="1" x14ac:dyDescent="0.25">
      <c r="A5642" s="29" t="s">
        <v>73</v>
      </c>
      <c r="B5642" s="18">
        <v>48</v>
      </c>
      <c r="C5642" s="18">
        <v>93</v>
      </c>
      <c r="D5642" s="18">
        <v>138</v>
      </c>
      <c r="E5642" s="18">
        <v>183</v>
      </c>
      <c r="F5642" s="18"/>
      <c r="G5642" s="18"/>
      <c r="H5642" s="18"/>
      <c r="I5642" s="18"/>
      <c r="J5642" s="62"/>
      <c r="K5642" s="69"/>
      <c r="L5642" s="109" t="s">
        <v>73</v>
      </c>
      <c r="M5642" s="103" t="e">
        <f>#REF!</f>
        <v>#REF!</v>
      </c>
      <c r="N5642" s="103" t="e">
        <f>IF(M5642=0,"",CHOOSE(M5642,"48","93","138","183","183","手入力箇所","手入力箇所","手入力箇所","手入力箇所","手入力箇所","手入力箇所","手入力箇所","手入力箇所","手入力箇所","手入力箇所"))</f>
        <v>#REF!</v>
      </c>
    </row>
    <row r="5643" spans="1:14" ht="37.200000000000003" thickBot="1" x14ac:dyDescent="0.25">
      <c r="A5643" s="30" t="s">
        <v>74</v>
      </c>
      <c r="B5643" s="18">
        <v>13</v>
      </c>
      <c r="C5643" s="18">
        <v>26</v>
      </c>
      <c r="D5643" s="18">
        <v>40</v>
      </c>
      <c r="E5643" s="18">
        <v>55</v>
      </c>
      <c r="F5643" s="18">
        <v>107</v>
      </c>
      <c r="G5643" s="18">
        <v>224</v>
      </c>
      <c r="H5643" s="18">
        <v>386</v>
      </c>
      <c r="I5643" s="18"/>
      <c r="J5643" s="62"/>
      <c r="K5643" s="69"/>
      <c r="L5643" s="110" t="s">
        <v>74</v>
      </c>
      <c r="M5643" s="103" t="e">
        <f>#REF!</f>
        <v>#REF!</v>
      </c>
      <c r="N5643" s="103" t="e">
        <f>IF(M5643=0,"",CHOOSE(M5643,"13","26","40","55","55","107","107","107","107","107","224","224","224","224","224","224","224","224","224","224","386","386","386","386","386","386","386","386","386","386","手入力箇所","手入力箇所","手入力箇所","手入力箇所","手入力箇所","手入力箇所","手入力箇所","手入力箇所","手入力箇所","手入力箇所"))</f>
        <v>#REF!</v>
      </c>
    </row>
    <row r="5644" spans="1:14" ht="13.8" thickBot="1" x14ac:dyDescent="0.25">
      <c r="A5644" s="29" t="s">
        <v>75</v>
      </c>
      <c r="B5644" s="18">
        <v>36</v>
      </c>
      <c r="C5644" s="18">
        <v>98</v>
      </c>
      <c r="D5644" s="18">
        <v>173</v>
      </c>
      <c r="E5644" s="18">
        <v>274</v>
      </c>
      <c r="F5644" s="18"/>
      <c r="G5644" s="18"/>
      <c r="H5644" s="18"/>
      <c r="I5644" s="18"/>
      <c r="J5644" s="62"/>
      <c r="K5644" s="69"/>
      <c r="L5644" s="109" t="s">
        <v>75</v>
      </c>
      <c r="M5644" s="103" t="e">
        <f>#REF!</f>
        <v>#REF!</v>
      </c>
      <c r="N5644" s="103" t="e">
        <f>IF(M5644=0,"",CHOOSE(M5644,"36","98","173","274","274","手入力箇所","手入力箇所","手入力箇所","手入力箇所","手入力箇所","手入力箇所","手入力箇所","手入力箇所","手入力箇所","手入力箇所"))</f>
        <v>#REF!</v>
      </c>
    </row>
    <row r="5645" spans="1:14" ht="37.200000000000003" thickBot="1" x14ac:dyDescent="0.25">
      <c r="A5645" s="30" t="s">
        <v>76</v>
      </c>
      <c r="B5645" s="18">
        <v>127</v>
      </c>
      <c r="C5645" s="18">
        <v>127</v>
      </c>
      <c r="D5645" s="18">
        <v>127</v>
      </c>
      <c r="E5645" s="18">
        <v>127</v>
      </c>
      <c r="F5645" s="18"/>
      <c r="G5645" s="18"/>
      <c r="H5645" s="18"/>
      <c r="I5645" s="18"/>
      <c r="J5645" s="62"/>
      <c r="K5645" s="69"/>
      <c r="L5645" s="110" t="s">
        <v>76</v>
      </c>
      <c r="M5645" s="103" t="e">
        <f>#REF!</f>
        <v>#REF!</v>
      </c>
      <c r="N5645" s="103" t="e">
        <f>IF(M5645=0,"",CHOOSE(M5645,"127","127","127","127","127","手入力箇所","手入力箇所","手入力箇所","手入力箇所","手入力箇所","手入力箇所","手入力箇所","手入力箇所","手入力箇所","手入力箇所"))</f>
        <v>#REF!</v>
      </c>
    </row>
    <row r="5646" spans="1:14" ht="27" thickBot="1" x14ac:dyDescent="0.25">
      <c r="A5646" s="31" t="s">
        <v>77</v>
      </c>
      <c r="B5646" s="18">
        <v>42</v>
      </c>
      <c r="C5646" s="18">
        <v>90</v>
      </c>
      <c r="D5646" s="18">
        <v>141</v>
      </c>
      <c r="E5646" s="18">
        <v>193</v>
      </c>
      <c r="F5646" s="62"/>
      <c r="G5646" s="62"/>
      <c r="H5646" s="62"/>
      <c r="I5646" s="62"/>
      <c r="J5646" s="62"/>
      <c r="K5646" s="69"/>
      <c r="L5646" s="111" t="s">
        <v>77</v>
      </c>
      <c r="M5646" s="103" t="e">
        <f>#REF!</f>
        <v>#REF!</v>
      </c>
      <c r="N5646" s="103" t="e">
        <f>IF(M5646=0,"",CHOOSE(M5646,"42","90","141","193","1936","手入力箇所","手入力箇所","手入力箇所","手入力箇所","手入力箇所","手入力箇所","手入力箇所","手入力箇所","手入力箇所","手入力箇所"))</f>
        <v>#REF!</v>
      </c>
    </row>
    <row r="5647" spans="1:14" ht="40.200000000000003" thickBot="1" x14ac:dyDescent="0.25">
      <c r="A5647" s="31" t="s">
        <v>78</v>
      </c>
      <c r="B5647" s="18">
        <v>24</v>
      </c>
      <c r="C5647" s="18">
        <v>43</v>
      </c>
      <c r="D5647" s="18">
        <v>61</v>
      </c>
      <c r="E5647" s="18">
        <v>76</v>
      </c>
      <c r="F5647" s="62"/>
      <c r="G5647" s="62"/>
      <c r="H5647" s="62"/>
      <c r="I5647" s="62"/>
      <c r="J5647" s="62"/>
      <c r="K5647" s="69"/>
      <c r="L5647" s="111" t="s">
        <v>78</v>
      </c>
      <c r="M5647" s="103" t="e">
        <f>#REF!</f>
        <v>#REF!</v>
      </c>
      <c r="N5647" s="103" t="e">
        <f>IF(M5647=0,"",CHOOSE(M5647,"24","43","61","76","76","手入力箇所","手入力箇所","手入力箇所","手入力箇所","手入力箇所","手入力箇所","手入力箇所","手入力箇所","手入力箇所","手入力箇所"))</f>
        <v>#REF!</v>
      </c>
    </row>
    <row r="5648" spans="1:14" ht="27" thickBot="1" x14ac:dyDescent="0.25">
      <c r="A5648" s="31" t="s">
        <v>79</v>
      </c>
      <c r="B5648" s="18">
        <v>54</v>
      </c>
      <c r="C5648" s="18">
        <v>77</v>
      </c>
      <c r="D5648" s="18">
        <v>94</v>
      </c>
      <c r="E5648" s="18">
        <v>107</v>
      </c>
      <c r="F5648" s="62"/>
      <c r="G5648" s="62"/>
      <c r="H5648" s="62"/>
      <c r="I5648" s="62"/>
      <c r="J5648" s="62"/>
      <c r="K5648" s="69"/>
      <c r="L5648" s="111" t="s">
        <v>79</v>
      </c>
      <c r="M5648" s="103" t="e">
        <f>#REF!</f>
        <v>#REF!</v>
      </c>
      <c r="N5648" s="103" t="e">
        <f>IF(M5648=0,"",CHOOSE(M5648,"54","77","94","107","107","手入力箇所","手入力箇所","手入力箇所","手入力箇所","手入力箇所","手入力箇所","手入力箇所","手入力箇所","手入力箇所","手入力箇所"))</f>
        <v>#REF!</v>
      </c>
    </row>
    <row r="5649" spans="1:14" ht="40.200000000000003" thickBot="1" x14ac:dyDescent="0.25">
      <c r="A5649" s="31" t="s">
        <v>80</v>
      </c>
      <c r="B5649" s="18">
        <v>49</v>
      </c>
      <c r="C5649" s="18">
        <v>53</v>
      </c>
      <c r="D5649" s="18">
        <v>55</v>
      </c>
      <c r="E5649" s="18">
        <v>56</v>
      </c>
      <c r="F5649" s="62"/>
      <c r="G5649" s="62"/>
      <c r="H5649" s="62"/>
      <c r="I5649" s="62"/>
      <c r="J5649" s="62"/>
      <c r="K5649" s="69"/>
      <c r="L5649" s="111" t="s">
        <v>80</v>
      </c>
      <c r="M5649" s="103" t="e">
        <f>#REF!</f>
        <v>#REF!</v>
      </c>
      <c r="N5649" s="103" t="e">
        <f>IF(M5649=0,"",CHOOSE(M5649,"49","53","55","56","56","手入力箇所","手入力箇所","手入力箇所","手入力箇所","手入力箇所","手入力箇所","手入力箇所","手入力箇所","手入力箇所","手入力箇所"))</f>
        <v>#REF!</v>
      </c>
    </row>
    <row r="5650" spans="1:14" ht="40.200000000000003" thickBot="1" x14ac:dyDescent="0.25">
      <c r="A5650" s="38" t="s">
        <v>81</v>
      </c>
      <c r="B5650" s="35">
        <v>232</v>
      </c>
      <c r="C5650" s="35">
        <v>232</v>
      </c>
      <c r="D5650" s="36"/>
      <c r="E5650" s="36"/>
      <c r="F5650" s="36"/>
      <c r="G5650" s="36"/>
      <c r="H5650" s="36"/>
      <c r="I5650" s="36"/>
      <c r="J5650" s="36"/>
      <c r="K5650" s="67"/>
      <c r="L5650" s="111" t="s">
        <v>81</v>
      </c>
      <c r="M5650" s="103" t="e">
        <f>#REF!</f>
        <v>#REF!</v>
      </c>
      <c r="N5650" s="103" t="e">
        <f>IF(M5650=0,"",CHOOSE(M5650,"232","232","手入力箇所","手入力箇所","手入力箇所","手入力箇所","手入力箇所","手入力箇所","手入力箇所","手入力箇所","手入力箇所","手入力箇所"))</f>
        <v>#REF!</v>
      </c>
    </row>
    <row r="5651" spans="1:14" ht="13.8" thickBot="1" x14ac:dyDescent="0.25">
      <c r="A5651" s="39" t="s">
        <v>82</v>
      </c>
      <c r="B5651" s="17">
        <v>6</v>
      </c>
      <c r="C5651" s="17">
        <v>9</v>
      </c>
      <c r="D5651" s="17">
        <v>11</v>
      </c>
      <c r="E5651" s="17">
        <v>13</v>
      </c>
      <c r="F5651" s="17">
        <v>18</v>
      </c>
      <c r="G5651" s="17">
        <v>26</v>
      </c>
      <c r="H5651" s="17">
        <v>35</v>
      </c>
      <c r="I5651" s="17">
        <v>43</v>
      </c>
      <c r="J5651" s="17">
        <v>49</v>
      </c>
      <c r="K5651" s="70"/>
      <c r="L5651" s="111" t="s">
        <v>82</v>
      </c>
      <c r="M5651" s="103" t="e">
        <f>#REF!</f>
        <v>#REF!</v>
      </c>
      <c r="N5651" s="103" t="e">
        <f>IF(M5651=0,"",CHOOSE(M5651,"6","9","11","13","13","18","18","18","18","18","26","26","26","26","26","26","26","26","26","26","35","35","35","35","35","35","35","35","35","35","43","43","43","43","43","43","43","43","43","43","49","49","49","49","49","49","49","49","49","49","手入力箇所","手入力箇所","手入力箇所","手入力箇所","手入力箇所","手入力箇所","手入力箇所","手入力箇所","手入力箇所","手入力箇所"))</f>
        <v>#REF!</v>
      </c>
    </row>
    <row r="5652" spans="1:14" ht="13.8" thickBot="1" x14ac:dyDescent="0.25">
      <c r="A5652" s="31" t="s">
        <v>83</v>
      </c>
      <c r="B5652" s="18">
        <v>6</v>
      </c>
      <c r="C5652" s="18">
        <v>10</v>
      </c>
      <c r="D5652" s="18">
        <v>14</v>
      </c>
      <c r="E5652" s="18">
        <v>17</v>
      </c>
      <c r="F5652" s="18">
        <v>29</v>
      </c>
      <c r="G5652" s="18">
        <v>50</v>
      </c>
      <c r="H5652" s="18">
        <v>76</v>
      </c>
      <c r="I5652" s="18">
        <v>100</v>
      </c>
      <c r="J5652" s="18">
        <v>123</v>
      </c>
      <c r="K5652" s="69"/>
      <c r="L5652" s="111" t="s">
        <v>83</v>
      </c>
      <c r="M5652" s="103" t="e">
        <f>#REF!</f>
        <v>#REF!</v>
      </c>
      <c r="N5652" s="103" t="e">
        <f>IF(M5652=0,"",CHOOSE(M5652,"6","10","14","17","17","29","29","29","29","29","50","50","50","50","50","50","50","50","50","50","76","76","76","76","76","76","76","76","76","76","100","100","100","100","100","100","100","100","100","100","123","123","123","123","123","123","123","123","123","123","手入力箇所","手入力箇所","手入力箇所","手入力箇所","手入力箇所","手入力箇所","手入力箇所","手入力箇所","手入力箇所"))</f>
        <v>#REF!</v>
      </c>
    </row>
    <row r="5653" spans="1:14" ht="27" thickBot="1" x14ac:dyDescent="0.25">
      <c r="A5653" s="32" t="s">
        <v>84</v>
      </c>
      <c r="B5653" s="20">
        <v>9</v>
      </c>
      <c r="C5653" s="20">
        <v>15</v>
      </c>
      <c r="D5653" s="20">
        <v>20</v>
      </c>
      <c r="E5653" s="20">
        <v>24</v>
      </c>
      <c r="F5653" s="20">
        <v>39</v>
      </c>
      <c r="G5653" s="20">
        <v>65</v>
      </c>
      <c r="H5653" s="63"/>
      <c r="I5653" s="63"/>
      <c r="J5653" s="63"/>
      <c r="K5653" s="106"/>
      <c r="L5653" s="111" t="s">
        <v>84</v>
      </c>
      <c r="M5653" s="103" t="e">
        <f>#REF!</f>
        <v>#REF!</v>
      </c>
      <c r="N5653" s="103" t="e">
        <f>IF(M5653=0,"",CHOOSE(M5653,"9","15","20","24","24","39","39","39","39","39","65","65","65","65","65","65","65","65","65","65","手入力箇所","手入力箇所","手入力箇所","手入力箇所","手入力箇所","手入力箇所","手入力箇所","手入力箇所","手入力箇所","手入力箇所"))</f>
        <v>#REF!</v>
      </c>
    </row>
    <row r="5656" spans="1:14" ht="13.8" thickBot="1" x14ac:dyDescent="0.25"/>
    <row r="5657" spans="1:14" ht="13.8" thickBot="1" x14ac:dyDescent="0.25">
      <c r="A5657" s="688" t="e">
        <f>#REF!</f>
        <v>#REF!</v>
      </c>
      <c r="B5657" s="688"/>
      <c r="C5657" s="688"/>
      <c r="D5657" s="689" t="s">
        <v>192</v>
      </c>
      <c r="E5657" s="689"/>
      <c r="F5657" s="689"/>
      <c r="G5657" s="689"/>
      <c r="H5657" s="689"/>
      <c r="I5657" s="689"/>
      <c r="J5657" s="689"/>
      <c r="K5657" s="689"/>
      <c r="L5657" s="689"/>
      <c r="M5657" s="689"/>
      <c r="N5657" s="689"/>
    </row>
    <row r="5658" spans="1:14" ht="13.8" thickBot="1" x14ac:dyDescent="0.25">
      <c r="A5658" s="65"/>
      <c r="B5658" s="33">
        <v>1</v>
      </c>
      <c r="C5658" s="24">
        <v>2</v>
      </c>
      <c r="D5658" s="24">
        <v>3</v>
      </c>
      <c r="E5658" s="24" t="s">
        <v>58</v>
      </c>
      <c r="F5658" s="24" t="s">
        <v>59</v>
      </c>
      <c r="G5658" s="24" t="s">
        <v>60</v>
      </c>
      <c r="H5658" s="24" t="s">
        <v>61</v>
      </c>
      <c r="I5658" s="24" t="s">
        <v>62</v>
      </c>
      <c r="J5658" s="24" t="s">
        <v>194</v>
      </c>
      <c r="K5658" s="25" t="s">
        <v>85</v>
      </c>
      <c r="L5658" s="105" t="s">
        <v>189</v>
      </c>
      <c r="M5658" s="105" t="s">
        <v>188</v>
      </c>
      <c r="N5658" s="105" t="s">
        <v>51</v>
      </c>
    </row>
    <row r="5659" spans="1:14" ht="13.8" thickBot="1" x14ac:dyDescent="0.25">
      <c r="A5659" s="26" t="s">
        <v>56</v>
      </c>
      <c r="B5659" s="22">
        <v>5</v>
      </c>
      <c r="C5659" s="22">
        <v>7</v>
      </c>
      <c r="D5659" s="22">
        <v>8</v>
      </c>
      <c r="E5659" s="22">
        <v>8</v>
      </c>
      <c r="F5659" s="22">
        <v>10</v>
      </c>
      <c r="G5659" s="22">
        <v>13</v>
      </c>
      <c r="H5659" s="22">
        <v>16</v>
      </c>
      <c r="I5659" s="22"/>
      <c r="J5659" s="23"/>
      <c r="K5659" s="1"/>
      <c r="L5659" s="26" t="s">
        <v>56</v>
      </c>
      <c r="M5659" s="104" t="e">
        <f>#REF!</f>
        <v>#REF!</v>
      </c>
      <c r="N5659" s="112" t="e">
        <f>IF(M5659=0,"",CHOOSE(M5659,"5","7","8","8","8","10","10","10","10","10","13","13","13","13","13","13","13","13","13","13","16","16","16","16","16","16","16","16","16","16","16","手入力箇所","手入力箇所","手入力箇所","手入力箇所","手入力箇所","手入力箇所","手入力箇所","手入力箇所","手入力箇所","手入力箇所"))</f>
        <v>#REF!</v>
      </c>
    </row>
    <row r="5660" spans="1:14" ht="13.8" thickBot="1" x14ac:dyDescent="0.25">
      <c r="A5660" s="27" t="s">
        <v>57</v>
      </c>
      <c r="B5660" s="18">
        <v>5</v>
      </c>
      <c r="C5660" s="18">
        <v>7</v>
      </c>
      <c r="D5660" s="18">
        <v>8</v>
      </c>
      <c r="E5660" s="18">
        <v>9</v>
      </c>
      <c r="F5660" s="18">
        <v>12</v>
      </c>
      <c r="G5660" s="18">
        <v>16</v>
      </c>
      <c r="H5660" s="18"/>
      <c r="I5660" s="18"/>
      <c r="J5660" s="62"/>
      <c r="K5660" s="19"/>
      <c r="L5660" s="27" t="s">
        <v>57</v>
      </c>
      <c r="M5660" s="104" t="e">
        <f>#REF!</f>
        <v>#REF!</v>
      </c>
      <c r="N5660" s="113" t="e">
        <f>IF(M5660=0,"",CHOOSE(M5660,"5","7","8","9","9","12","12","12","12","12","16","16","16","16","16","16","16","16","16","16","手入力箇所","手入力箇所","手入力箇所","手入力箇所","手入力箇所","手入力箇所","手入力箇所","手入力箇所","手入力箇所","手入力箇所"))</f>
        <v>#REF!</v>
      </c>
    </row>
    <row r="5661" spans="1:14" ht="48.6" thickBot="1" x14ac:dyDescent="0.25">
      <c r="A5661" s="28" t="s">
        <v>64</v>
      </c>
      <c r="B5661" s="18">
        <v>6</v>
      </c>
      <c r="C5661" s="18"/>
      <c r="D5661" s="18"/>
      <c r="E5661" s="18"/>
      <c r="F5661" s="18"/>
      <c r="G5661" s="18"/>
      <c r="H5661" s="18"/>
      <c r="I5661" s="18"/>
      <c r="J5661" s="62"/>
      <c r="K5661" s="19"/>
      <c r="L5661" s="28" t="s">
        <v>64</v>
      </c>
      <c r="M5661" s="104" t="e">
        <f>#REF!</f>
        <v>#REF!</v>
      </c>
      <c r="N5661" s="113" t="e">
        <f>IF(M5661=0,"",CHOOSE(M5661,"6","手入力箇所","手入力箇所","手入力箇所","手入力箇所","手入力箇所","手入力箇所","手入力箇所","手入力箇所","手入力箇所","手入力箇所","",""))</f>
        <v>#REF!</v>
      </c>
    </row>
    <row r="5662" spans="1:14" ht="48.6" thickBot="1" x14ac:dyDescent="0.25">
      <c r="A5662" s="28" t="s">
        <v>65</v>
      </c>
      <c r="B5662" s="18">
        <v>6</v>
      </c>
      <c r="C5662" s="18"/>
      <c r="D5662" s="18"/>
      <c r="E5662" s="18"/>
      <c r="F5662" s="18"/>
      <c r="G5662" s="18"/>
      <c r="H5662" s="18"/>
      <c r="I5662" s="18"/>
      <c r="J5662" s="62"/>
      <c r="K5662" s="19"/>
      <c r="L5662" s="28" t="s">
        <v>65</v>
      </c>
      <c r="M5662" s="104" t="e">
        <f>#REF!</f>
        <v>#REF!</v>
      </c>
      <c r="N5662" s="113" t="e">
        <f>IF(M5662=0,"",CHOOSE(M5662,"6","手入力箇所","手入力箇所","手入力箇所","手入力箇所","手入力箇所","手入力箇所","手入力箇所","手入力箇所","手入力箇所","手入力箇所","",""))</f>
        <v>#REF!</v>
      </c>
    </row>
    <row r="5663" spans="1:14" ht="24.6" thickBot="1" x14ac:dyDescent="0.25">
      <c r="A5663" s="28" t="s">
        <v>66</v>
      </c>
      <c r="B5663" s="18">
        <v>5</v>
      </c>
      <c r="C5663" s="18">
        <v>7</v>
      </c>
      <c r="D5663" s="18">
        <v>8</v>
      </c>
      <c r="E5663" s="18">
        <v>9</v>
      </c>
      <c r="F5663" s="18">
        <v>12</v>
      </c>
      <c r="G5663" s="18"/>
      <c r="H5663" s="18"/>
      <c r="I5663" s="18"/>
      <c r="J5663" s="62"/>
      <c r="K5663" s="19"/>
      <c r="L5663" s="28" t="s">
        <v>66</v>
      </c>
      <c r="M5663" s="104" t="e">
        <f>#REF!</f>
        <v>#REF!</v>
      </c>
      <c r="N5663" s="113" t="e">
        <f>IF(M5663=0,"",CHOOSE(M5663,"5","7","8","9","9","12","12","12","12","12","手入力箇所","手入力箇所","手入力箇所","手入力箇所","手入力箇所","手入力箇所","手入力箇所","手入力箇所","手入力箇所","手入力箇所"))</f>
        <v>#REF!</v>
      </c>
    </row>
    <row r="5664" spans="1:14" ht="36.6" thickBot="1" x14ac:dyDescent="0.25">
      <c r="A5664" s="28" t="s">
        <v>67</v>
      </c>
      <c r="B5664" s="18">
        <v>4</v>
      </c>
      <c r="C5664" s="18">
        <v>5</v>
      </c>
      <c r="D5664" s="18">
        <v>5</v>
      </c>
      <c r="E5664" s="18">
        <v>6</v>
      </c>
      <c r="F5664" s="18"/>
      <c r="G5664" s="18"/>
      <c r="H5664" s="18"/>
      <c r="I5664" s="18"/>
      <c r="J5664" s="62"/>
      <c r="K5664" s="19"/>
      <c r="L5664" s="28" t="s">
        <v>67</v>
      </c>
      <c r="M5664" s="104" t="e">
        <f>#REF!</f>
        <v>#REF!</v>
      </c>
      <c r="N5664" s="113" t="e">
        <f>IF(M5664=0,"",CHOOSE(M5664,"4","5","5","6","6","手入力箇所","手入力箇所","手入力箇所","手入力箇所","手入力箇所","手入力箇所","手入力箇所","手入力箇所","手入力箇所","手入力箇所"))</f>
        <v>#REF!</v>
      </c>
    </row>
    <row r="5665" spans="1:14" ht="24.6" thickBot="1" x14ac:dyDescent="0.25">
      <c r="A5665" s="28" t="s">
        <v>68</v>
      </c>
      <c r="B5665" s="18">
        <v>12</v>
      </c>
      <c r="C5665" s="18">
        <v>12</v>
      </c>
      <c r="D5665" s="18">
        <v>12</v>
      </c>
      <c r="E5665" s="18">
        <v>12</v>
      </c>
      <c r="F5665" s="18">
        <v>12</v>
      </c>
      <c r="G5665" s="18">
        <v>12</v>
      </c>
      <c r="H5665" s="18">
        <v>12</v>
      </c>
      <c r="I5665" s="18"/>
      <c r="J5665" s="62"/>
      <c r="K5665" s="19"/>
      <c r="L5665" s="28" t="s">
        <v>68</v>
      </c>
      <c r="M5665" s="104" t="e">
        <f>#REF!</f>
        <v>#REF!</v>
      </c>
      <c r="N5665" s="113" t="e">
        <f>IF(M5665=0,"",CHOOSE(M5665,"12","12","12","12","12","12","12","12","12","12","12","12","12","12","12","12","12","12","12","12","12","12","12","12","12","12","12","12","12","12","手入力箇所","手入力箇所","手入力箇所","手入力箇所","手入力箇所","手入力箇所","手入力箇所","手入力箇所","手入力箇所","手入力箇所"))</f>
        <v>#REF!</v>
      </c>
    </row>
    <row r="5666" spans="1:14" ht="36.6" thickBot="1" x14ac:dyDescent="0.25">
      <c r="A5666" s="28" t="s">
        <v>69</v>
      </c>
      <c r="B5666" s="18">
        <v>7</v>
      </c>
      <c r="C5666" s="18">
        <v>7</v>
      </c>
      <c r="D5666" s="18">
        <v>7</v>
      </c>
      <c r="E5666" s="18">
        <v>7</v>
      </c>
      <c r="F5666" s="18">
        <v>7</v>
      </c>
      <c r="G5666" s="18"/>
      <c r="H5666" s="18"/>
      <c r="I5666" s="18"/>
      <c r="J5666" s="62"/>
      <c r="K5666" s="19"/>
      <c r="L5666" s="28" t="s">
        <v>69</v>
      </c>
      <c r="M5666" s="104" t="e">
        <f>#REF!</f>
        <v>#REF!</v>
      </c>
      <c r="N5666" s="113" t="e">
        <f>IF(M5666=0,"",CHOOSE(M5666,"7","7","7","7","7","7","7","7","7","7","手入力箇所","手入力箇所","手入力箇所","手入力箇所","手入力箇所","手入力箇所","手入力箇所","手入力箇所","手入力箇所","手入力箇所"))</f>
        <v>#REF!</v>
      </c>
    </row>
    <row r="5667" spans="1:14" ht="13.8" thickBot="1" x14ac:dyDescent="0.25">
      <c r="A5667" s="27" t="s">
        <v>63</v>
      </c>
      <c r="B5667" s="18">
        <v>4</v>
      </c>
      <c r="C5667" s="18">
        <v>5</v>
      </c>
      <c r="D5667" s="18">
        <v>7</v>
      </c>
      <c r="E5667" s="18">
        <v>8</v>
      </c>
      <c r="F5667" s="18">
        <v>11</v>
      </c>
      <c r="G5667" s="18">
        <v>16</v>
      </c>
      <c r="H5667" s="18">
        <v>22</v>
      </c>
      <c r="I5667" s="18">
        <v>26</v>
      </c>
      <c r="J5667" s="18">
        <v>31</v>
      </c>
      <c r="K5667" s="19"/>
      <c r="L5667" s="27" t="s">
        <v>63</v>
      </c>
      <c r="M5667" s="104" t="e">
        <f>#REF!</f>
        <v>#REF!</v>
      </c>
      <c r="N5667" s="113" t="e">
        <f>IF(M5667=0,"",CHOOSE(M5667,"4","5","7","8","8","11","11","11","11","11","16","16","16","16","16","16","16","16","16","16","22","22","22","22","22","22","22","22","22","22","26","26","26","26","26","26","26","26","26","26","31","31","31","31","31","31","31","31","31","31","31","手入力箇所","手入力箇所","手入力箇所","手入力箇所","手入力箇所","手入力箇所","手入力箇所","手入力箇所","手入力箇所","手入力箇所"))</f>
        <v>#REF!</v>
      </c>
    </row>
    <row r="5668" spans="1:14" ht="24.6" thickBot="1" x14ac:dyDescent="0.25">
      <c r="A5668" s="28" t="s">
        <v>70</v>
      </c>
      <c r="B5668" s="18">
        <v>5</v>
      </c>
      <c r="C5668" s="18">
        <v>6</v>
      </c>
      <c r="D5668" s="18">
        <v>7</v>
      </c>
      <c r="E5668" s="18"/>
      <c r="F5668" s="18"/>
      <c r="G5668" s="18"/>
      <c r="H5668" s="18"/>
      <c r="I5668" s="18"/>
      <c r="J5668" s="62"/>
      <c r="K5668" s="19"/>
      <c r="L5668" s="28" t="s">
        <v>70</v>
      </c>
      <c r="M5668" s="104" t="e">
        <f>#REF!</f>
        <v>#REF!</v>
      </c>
      <c r="N5668" s="113" t="e">
        <f>IF(M5668=0,"",CHOOSE(M5668,"5","6","7","手入力箇所","手入力箇所","手入力箇所","手入力箇所","手入力箇所","手入力箇所","手入力箇所","手入力箇所","手入力箇所","手入力箇所"))</f>
        <v>#REF!</v>
      </c>
    </row>
    <row r="5669" spans="1:14" ht="13.8" thickBot="1" x14ac:dyDescent="0.25">
      <c r="A5669" s="29" t="s">
        <v>71</v>
      </c>
      <c r="B5669" s="18">
        <v>3</v>
      </c>
      <c r="C5669" s="18">
        <v>6</v>
      </c>
      <c r="D5669" s="18">
        <v>19</v>
      </c>
      <c r="E5669" s="18"/>
      <c r="F5669" s="18"/>
      <c r="G5669" s="18"/>
      <c r="H5669" s="18"/>
      <c r="I5669" s="18"/>
      <c r="J5669" s="62"/>
      <c r="K5669" s="19"/>
      <c r="L5669" s="29" t="s">
        <v>71</v>
      </c>
      <c r="M5669" s="104" t="e">
        <f>#REF!</f>
        <v>#REF!</v>
      </c>
      <c r="N5669" s="113" t="e">
        <f>IF(M5669=0,"",CHOOSE(M5669,"3","6","19","手入力箇所","手入力箇所","手入力箇所","手入力箇所","手入力箇所","手入力箇所","手入力箇所","手入力箇所","手入力箇所","手入力箇所"))</f>
        <v>#REF!</v>
      </c>
    </row>
    <row r="5670" spans="1:14" ht="13.8" thickBot="1" x14ac:dyDescent="0.25">
      <c r="A5670" s="29" t="s">
        <v>72</v>
      </c>
      <c r="B5670" s="18">
        <v>1</v>
      </c>
      <c r="C5670" s="18">
        <v>3</v>
      </c>
      <c r="D5670" s="18">
        <v>5</v>
      </c>
      <c r="E5670" s="18">
        <v>9</v>
      </c>
      <c r="F5670" s="18">
        <v>26</v>
      </c>
      <c r="G5670" s="18"/>
      <c r="H5670" s="18"/>
      <c r="I5670" s="18"/>
      <c r="J5670" s="62"/>
      <c r="K5670" s="19"/>
      <c r="L5670" s="29" t="s">
        <v>72</v>
      </c>
      <c r="M5670" s="104" t="e">
        <f>#REF!</f>
        <v>#REF!</v>
      </c>
      <c r="N5670" s="113" t="e">
        <f>IF(M5670=0,"",CHOOSE(M5670,"1","3","5","9","9","26","26","26","26","26","手入力箇所","手入力箇所","手入力箇所","手入力箇所","手入力箇所","手入力箇所","手入力箇所","手入力箇所","手入力箇所","手入力箇所"))</f>
        <v>#REF!</v>
      </c>
    </row>
    <row r="5671" spans="1:14" ht="13.8" thickBot="1" x14ac:dyDescent="0.25">
      <c r="A5671" s="29" t="s">
        <v>73</v>
      </c>
      <c r="B5671" s="18">
        <v>4</v>
      </c>
      <c r="C5671" s="18">
        <v>11</v>
      </c>
      <c r="D5671" s="18">
        <v>20</v>
      </c>
      <c r="E5671" s="18">
        <v>33</v>
      </c>
      <c r="F5671" s="18"/>
      <c r="G5671" s="18"/>
      <c r="H5671" s="18"/>
      <c r="I5671" s="18"/>
      <c r="J5671" s="62"/>
      <c r="K5671" s="19"/>
      <c r="L5671" s="29" t="s">
        <v>73</v>
      </c>
      <c r="M5671" s="104" t="e">
        <f>#REF!</f>
        <v>#REF!</v>
      </c>
      <c r="N5671" s="113" t="e">
        <f>IF(M5671=0,"",CHOOSE(M5671,"4","11","20","33","33","手入力箇所","手入力箇所","手入力箇所","手入力箇所","手入力箇所","手入力箇所","手入力箇所","手入力箇所","手入力箇所","手入力箇所"))</f>
        <v>#REF!</v>
      </c>
    </row>
    <row r="5672" spans="1:14" ht="37.200000000000003" thickBot="1" x14ac:dyDescent="0.25">
      <c r="A5672" s="30" t="s">
        <v>74</v>
      </c>
      <c r="B5672" s="18">
        <v>4</v>
      </c>
      <c r="C5672" s="18">
        <v>6</v>
      </c>
      <c r="D5672" s="18">
        <v>8</v>
      </c>
      <c r="E5672" s="18">
        <v>10</v>
      </c>
      <c r="F5672" s="18">
        <v>15</v>
      </c>
      <c r="G5672" s="18">
        <v>23</v>
      </c>
      <c r="H5672" s="18">
        <v>33</v>
      </c>
      <c r="I5672" s="18"/>
      <c r="J5672" s="62"/>
      <c r="K5672" s="19"/>
      <c r="L5672" s="30" t="s">
        <v>74</v>
      </c>
      <c r="M5672" s="104" t="e">
        <f>#REF!</f>
        <v>#REF!</v>
      </c>
      <c r="N5672" s="113" t="e">
        <f>IF(M5672=0,"",CHOOSE(M5672,"4","6","8","10","10","15","15","15","15","15","23","23","23","23","23","23","23","23","23","23","33","33","33","33","33","33","33","33","33","33","手入力箇所","手入力箇所","手入力箇所","手入力箇所","手入力箇所","手入力箇所","手入力箇所","手入力箇所","手入力箇所","手入力箇所"))</f>
        <v>#REF!</v>
      </c>
    </row>
    <row r="5673" spans="1:14" ht="13.8" thickBot="1" x14ac:dyDescent="0.25">
      <c r="A5673" s="29" t="s">
        <v>75</v>
      </c>
      <c r="B5673" s="18">
        <v>6</v>
      </c>
      <c r="C5673" s="18">
        <v>14</v>
      </c>
      <c r="D5673" s="18">
        <v>25</v>
      </c>
      <c r="E5673" s="18">
        <v>39</v>
      </c>
      <c r="F5673" s="18"/>
      <c r="G5673" s="18"/>
      <c r="H5673" s="18"/>
      <c r="I5673" s="18"/>
      <c r="J5673" s="62"/>
      <c r="K5673" s="19"/>
      <c r="L5673" s="29" t="s">
        <v>75</v>
      </c>
      <c r="M5673" s="104" t="e">
        <f>#REF!</f>
        <v>#REF!</v>
      </c>
      <c r="N5673" s="113" t="e">
        <f>IF(M5673=0,"",CHOOSE(M5673,"6","14","25","39","39","手入力箇所","手入力箇所","手入力箇所","手入力箇所","手入力箇所","手入力箇所","手入力箇所","手入力箇所","手入力箇所","手入力箇所"))</f>
        <v>#REF!</v>
      </c>
    </row>
    <row r="5674" spans="1:14" ht="37.200000000000003" thickBot="1" x14ac:dyDescent="0.25">
      <c r="A5674" s="30" t="s">
        <v>76</v>
      </c>
      <c r="B5674" s="18">
        <v>2</v>
      </c>
      <c r="C5674" s="18">
        <v>3</v>
      </c>
      <c r="D5674" s="18">
        <v>6</v>
      </c>
      <c r="E5674" s="18">
        <v>9</v>
      </c>
      <c r="F5674" s="18"/>
      <c r="G5674" s="18"/>
      <c r="H5674" s="18"/>
      <c r="I5674" s="18"/>
      <c r="J5674" s="62"/>
      <c r="K5674" s="19"/>
      <c r="L5674" s="30" t="s">
        <v>76</v>
      </c>
      <c r="M5674" s="104" t="e">
        <f>#REF!</f>
        <v>#REF!</v>
      </c>
      <c r="N5674" s="113" t="e">
        <f>IF(M5674=0,"",CHOOSE(M5674,"2","3","6","9","9","手入力箇所","手入力箇所","手入力箇所","手入力箇所","手入力箇所","手入力箇所","手入力箇所","手入力箇所","手入力箇所","手入力箇所"))</f>
        <v>#REF!</v>
      </c>
    </row>
    <row r="5675" spans="1:14" ht="27" thickBot="1" x14ac:dyDescent="0.25">
      <c r="A5675" s="31" t="s">
        <v>77</v>
      </c>
      <c r="B5675" s="18">
        <v>12</v>
      </c>
      <c r="C5675" s="18">
        <v>18</v>
      </c>
      <c r="D5675" s="18">
        <v>22</v>
      </c>
      <c r="E5675" s="18">
        <v>26</v>
      </c>
      <c r="F5675" s="62"/>
      <c r="G5675" s="62"/>
      <c r="H5675" s="62"/>
      <c r="I5675" s="62"/>
      <c r="J5675" s="62"/>
      <c r="K5675" s="19"/>
      <c r="L5675" s="31" t="s">
        <v>77</v>
      </c>
      <c r="M5675" s="104" t="e">
        <f>#REF!</f>
        <v>#REF!</v>
      </c>
      <c r="N5675" s="113" t="e">
        <f>IF(M5675=0,"",CHOOSE(M5675,"12","18","22","26","26","手入力箇所","手入力箇所","手入力箇所","手入力箇所","手入力箇所","手入力箇所","手入力箇所","手入力箇所","手入力箇所","手入力箇所"))</f>
        <v>#REF!</v>
      </c>
    </row>
    <row r="5676" spans="1:14" ht="40.200000000000003" thickBot="1" x14ac:dyDescent="0.25">
      <c r="A5676" s="31" t="s">
        <v>78</v>
      </c>
      <c r="B5676" s="18">
        <v>5</v>
      </c>
      <c r="C5676" s="18">
        <v>8</v>
      </c>
      <c r="D5676" s="18">
        <v>11</v>
      </c>
      <c r="E5676" s="18">
        <v>14</v>
      </c>
      <c r="F5676" s="62"/>
      <c r="G5676" s="62"/>
      <c r="H5676" s="62"/>
      <c r="I5676" s="62"/>
      <c r="J5676" s="62"/>
      <c r="K5676" s="19"/>
      <c r="L5676" s="31" t="s">
        <v>78</v>
      </c>
      <c r="M5676" s="104" t="e">
        <f>#REF!</f>
        <v>#REF!</v>
      </c>
      <c r="N5676" s="113" t="e">
        <f>IF(M5676=0,"",CHOOSE(M5676,"5","8","11","14","14","手入力箇所","手入力箇所","手入力箇所","手入力箇所","手入力箇所","手入力箇所","手入力箇所","手入力箇所","手入力箇所","手入力箇所"))</f>
        <v>#REF!</v>
      </c>
    </row>
    <row r="5677" spans="1:14" ht="27" thickBot="1" x14ac:dyDescent="0.25">
      <c r="A5677" s="31" t="s">
        <v>79</v>
      </c>
      <c r="B5677" s="18">
        <v>6</v>
      </c>
      <c r="C5677" s="18">
        <v>11</v>
      </c>
      <c r="D5677" s="18">
        <v>16</v>
      </c>
      <c r="E5677" s="18">
        <v>21</v>
      </c>
      <c r="F5677" s="62"/>
      <c r="G5677" s="62"/>
      <c r="H5677" s="62"/>
      <c r="I5677" s="62"/>
      <c r="J5677" s="62"/>
      <c r="K5677" s="19"/>
      <c r="L5677" s="31" t="s">
        <v>79</v>
      </c>
      <c r="M5677" s="104" t="e">
        <f>#REF!</f>
        <v>#REF!</v>
      </c>
      <c r="N5677" s="113" t="e">
        <f>IF(M5677=0,"",CHOOSE(M5677,"6","11","16","21","21","手入力箇所","手入力箇所","手入力箇所","手入力箇所","手入力箇所","手入力箇所","手入力箇所","手入力箇所","手入力箇所"))</f>
        <v>#REF!</v>
      </c>
    </row>
    <row r="5678" spans="1:14" ht="40.200000000000003" thickBot="1" x14ac:dyDescent="0.25">
      <c r="A5678" s="31" t="s">
        <v>80</v>
      </c>
      <c r="B5678" s="18">
        <v>5</v>
      </c>
      <c r="C5678" s="18">
        <v>7</v>
      </c>
      <c r="D5678" s="18">
        <v>9</v>
      </c>
      <c r="E5678" s="18">
        <v>10</v>
      </c>
      <c r="F5678" s="62"/>
      <c r="G5678" s="62"/>
      <c r="H5678" s="62"/>
      <c r="I5678" s="62"/>
      <c r="J5678" s="62"/>
      <c r="K5678" s="19"/>
      <c r="L5678" s="31" t="s">
        <v>80</v>
      </c>
      <c r="M5678" s="104" t="e">
        <f>#REF!</f>
        <v>#REF!</v>
      </c>
      <c r="N5678" s="113" t="e">
        <f>IF(M5678=0,"",CHOOSE(M5678,"5","7","9","10","10","手入力箇所","手入力箇所","手入力箇所","手入力箇所","手入力箇所","手入力箇所","手入力箇所","手入力箇所","手入力箇所"))</f>
        <v>#REF!</v>
      </c>
    </row>
    <row r="5679" spans="1:14" ht="40.200000000000003" thickBot="1" x14ac:dyDescent="0.25">
      <c r="A5679" s="31" t="s">
        <v>81</v>
      </c>
      <c r="B5679" s="18">
        <v>9</v>
      </c>
      <c r="C5679" s="18">
        <v>14</v>
      </c>
      <c r="D5679" s="62"/>
      <c r="E5679" s="62"/>
      <c r="F5679" s="62"/>
      <c r="G5679" s="62"/>
      <c r="H5679" s="62"/>
      <c r="I5679" s="62"/>
      <c r="J5679" s="62"/>
      <c r="K5679" s="19"/>
      <c r="L5679" s="31" t="s">
        <v>81</v>
      </c>
      <c r="M5679" s="104" t="e">
        <f>#REF!</f>
        <v>#REF!</v>
      </c>
      <c r="N5679" s="113" t="e">
        <f>IF(M5679=0,"",CHOOSE(M5679,"9","14","手入力箇所","手入力箇所","手入力箇所","手入力箇所","手入力箇所","手入力箇所","手入力箇所","手入力箇所","手入力箇所","手入力箇所"))</f>
        <v>#REF!</v>
      </c>
    </row>
    <row r="5680" spans="1:14" ht="13.8" thickBot="1" x14ac:dyDescent="0.25">
      <c r="A5680" s="31" t="s">
        <v>82</v>
      </c>
      <c r="B5680" s="18">
        <v>3</v>
      </c>
      <c r="C5680" s="18">
        <v>4</v>
      </c>
      <c r="D5680" s="18">
        <v>4</v>
      </c>
      <c r="E5680" s="18">
        <v>5</v>
      </c>
      <c r="F5680" s="18">
        <v>6</v>
      </c>
      <c r="G5680" s="18">
        <v>8</v>
      </c>
      <c r="H5680" s="18">
        <v>9</v>
      </c>
      <c r="I5680" s="18">
        <v>11</v>
      </c>
      <c r="J5680" s="18">
        <v>12</v>
      </c>
      <c r="K5680" s="19"/>
      <c r="L5680" s="31" t="s">
        <v>82</v>
      </c>
      <c r="M5680" s="104" t="e">
        <f>#REF!</f>
        <v>#REF!</v>
      </c>
      <c r="N5680" s="113" t="e">
        <f>IF(M5680=0,"",CHOOSE(M5680,"3","4","4","5","5","6","6","6","6","6","8","8","8","8","8","8","8","8","8","8","9","9","9","9","9","9","9","9","9","9","11","11","11","11","11","11","11","11","11","11","12","12","12","12","12","12","12","12","12","12","12","手入力箇所","手入力箇所","手入力箇所","手入力箇所","手入力箇所","手入力箇所","手入力箇所","手入力箇所","手入力箇所","手入力箇所"))</f>
        <v>#REF!</v>
      </c>
    </row>
    <row r="5681" spans="1:14" ht="13.8" thickBot="1" x14ac:dyDescent="0.25">
      <c r="A5681" s="31" t="s">
        <v>83</v>
      </c>
      <c r="B5681" s="18">
        <v>3</v>
      </c>
      <c r="C5681" s="18">
        <v>4</v>
      </c>
      <c r="D5681" s="18">
        <v>4</v>
      </c>
      <c r="E5681" s="18">
        <v>5</v>
      </c>
      <c r="F5681" s="18">
        <v>6</v>
      </c>
      <c r="G5681" s="18">
        <v>8</v>
      </c>
      <c r="H5681" s="18">
        <v>10</v>
      </c>
      <c r="I5681" s="18">
        <v>12</v>
      </c>
      <c r="J5681" s="18">
        <v>13</v>
      </c>
      <c r="K5681" s="19"/>
      <c r="L5681" s="31" t="s">
        <v>83</v>
      </c>
      <c r="M5681" s="104" t="e">
        <f>#REF!</f>
        <v>#REF!</v>
      </c>
      <c r="N5681" s="113" t="e">
        <f>IF(M5681=0,"",CHOOSE(M5681,"3","4","4","5","5","6","6","6","6","6","8","8","8","8","8","8","8","8","8","8","10","10","10","10","10","10","10","10","10","10","12","12","12","12","12","12","12","12","12","12","13","13","13","13","13","13","13","13","13","13","13","手入力箇所","手入力箇所","手入力箇所","手入力箇所","手入力箇所","手入力箇所","手入力箇所","手入力箇所","手入力箇所","手入力箇所"))</f>
        <v>#REF!</v>
      </c>
    </row>
    <row r="5682" spans="1:14" ht="27" thickBot="1" x14ac:dyDescent="0.25">
      <c r="A5682" s="32" t="s">
        <v>84</v>
      </c>
      <c r="B5682" s="20">
        <v>1</v>
      </c>
      <c r="C5682" s="20">
        <v>2</v>
      </c>
      <c r="D5682" s="20">
        <v>3</v>
      </c>
      <c r="E5682" s="20">
        <v>4</v>
      </c>
      <c r="F5682" s="20">
        <v>8</v>
      </c>
      <c r="G5682" s="20">
        <v>19</v>
      </c>
      <c r="H5682" s="63"/>
      <c r="I5682" s="63"/>
      <c r="J5682" s="63"/>
      <c r="K5682" s="21"/>
      <c r="L5682" s="32" t="s">
        <v>84</v>
      </c>
      <c r="M5682" s="104" t="e">
        <f>#REF!</f>
        <v>#REF!</v>
      </c>
      <c r="N5682" s="113" t="e">
        <f>IF(M5682=0,"",CHOOSE(M5682,"1","2","3","4","4","8","8","8","8","8","19","19","19","19","19","19","19","19","19","19","手入力箇所","手入力箇所","手入力箇所","手入力箇所","手入力箇所","手入力箇所","手入力箇所","手入力箇所","手入力箇所","手入力箇所"))</f>
        <v>#REF!</v>
      </c>
    </row>
    <row r="5683" spans="1:14" ht="13.8" thickBot="1" x14ac:dyDescent="0.25"/>
    <row r="5684" spans="1:14" ht="13.8" thickBot="1" x14ac:dyDescent="0.25">
      <c r="A5684" s="686" t="e">
        <f>A5657</f>
        <v>#REF!</v>
      </c>
      <c r="B5684" s="686"/>
      <c r="C5684" s="686"/>
      <c r="D5684" s="687" t="s">
        <v>193</v>
      </c>
      <c r="E5684" s="687"/>
      <c r="F5684" s="687"/>
      <c r="G5684" s="687"/>
      <c r="H5684" s="687"/>
      <c r="I5684" s="687"/>
      <c r="J5684" s="687"/>
      <c r="K5684" s="687"/>
      <c r="L5684" s="687"/>
      <c r="M5684" s="687"/>
      <c r="N5684" s="687"/>
    </row>
    <row r="5685" spans="1:14" ht="13.8" thickBot="1" x14ac:dyDescent="0.25">
      <c r="A5685" s="105"/>
      <c r="B5685" s="33">
        <v>1</v>
      </c>
      <c r="C5685" s="24">
        <v>2</v>
      </c>
      <c r="D5685" s="24">
        <v>3</v>
      </c>
      <c r="E5685" s="24" t="s">
        <v>58</v>
      </c>
      <c r="F5685" s="24" t="s">
        <v>59</v>
      </c>
      <c r="G5685" s="24" t="s">
        <v>60</v>
      </c>
      <c r="H5685" s="24" t="s">
        <v>61</v>
      </c>
      <c r="I5685" s="24" t="s">
        <v>62</v>
      </c>
      <c r="J5685" s="24" t="s">
        <v>194</v>
      </c>
      <c r="K5685" s="102" t="s">
        <v>85</v>
      </c>
      <c r="L5685" s="105" t="s">
        <v>189</v>
      </c>
      <c r="M5685" s="105" t="s">
        <v>188</v>
      </c>
      <c r="N5685" s="105" t="s">
        <v>51</v>
      </c>
    </row>
    <row r="5686" spans="1:14" ht="13.8" thickBot="1" x14ac:dyDescent="0.25">
      <c r="A5686" s="26" t="s">
        <v>56</v>
      </c>
      <c r="B5686" s="22">
        <v>16</v>
      </c>
      <c r="C5686" s="22">
        <v>25</v>
      </c>
      <c r="D5686" s="22">
        <v>32</v>
      </c>
      <c r="E5686" s="22">
        <v>38</v>
      </c>
      <c r="F5686" s="22">
        <v>56</v>
      </c>
      <c r="G5686" s="22">
        <v>87</v>
      </c>
      <c r="H5686" s="22">
        <v>121</v>
      </c>
      <c r="I5686" s="22"/>
      <c r="J5686" s="23"/>
      <c r="K5686" s="68"/>
      <c r="L5686" s="107" t="s">
        <v>56</v>
      </c>
      <c r="M5686" s="103" t="e">
        <f>#REF!</f>
        <v>#REF!</v>
      </c>
      <c r="N5686" s="103" t="e">
        <f>IF(M5686=0,"",CHOOSE(M5686,"16","25","32","38","38","56","56","56","56","56","87","87","87","87","87","87","87","87","87","87","121","121","121","121","121","121","121","121","121","121","手入力箇所","手入力箇所","手入力箇所","手入力箇所","手入力箇所","手入力箇所","手入力箇所","手入力箇所","手入力箇所","手入力箇所"))</f>
        <v>#REF!</v>
      </c>
    </row>
    <row r="5687" spans="1:14" ht="13.8" thickBot="1" x14ac:dyDescent="0.25">
      <c r="A5687" s="27" t="s">
        <v>57</v>
      </c>
      <c r="B5687" s="18">
        <v>25</v>
      </c>
      <c r="C5687" s="18">
        <v>33</v>
      </c>
      <c r="D5687" s="18">
        <v>40</v>
      </c>
      <c r="E5687" s="18">
        <v>45</v>
      </c>
      <c r="F5687" s="18">
        <v>58</v>
      </c>
      <c r="G5687" s="18">
        <v>79</v>
      </c>
      <c r="H5687" s="18"/>
      <c r="I5687" s="18"/>
      <c r="J5687" s="62"/>
      <c r="K5687" s="69"/>
      <c r="L5687" s="107" t="s">
        <v>57</v>
      </c>
      <c r="M5687" s="103" t="e">
        <f>#REF!</f>
        <v>#REF!</v>
      </c>
      <c r="N5687" s="103" t="e">
        <f>IF(M5687=0,"",CHOOSE(M5687,"25","33","40","45","45","58","58","58","58","58","79","79","79","79","79","79","79","79","79","79","手入力箇所","手入力箇所","手入力箇所","手入力箇所","手入力箇所","手入力箇所","手入力箇所","手入力箇所","手入力箇所","手入力箇所"))</f>
        <v>#REF!</v>
      </c>
    </row>
    <row r="5688" spans="1:14" ht="48.6" thickBot="1" x14ac:dyDescent="0.25">
      <c r="A5688" s="28" t="s">
        <v>64</v>
      </c>
      <c r="B5688" s="18">
        <v>32</v>
      </c>
      <c r="C5688" s="18"/>
      <c r="D5688" s="18"/>
      <c r="E5688" s="18"/>
      <c r="F5688" s="18"/>
      <c r="G5688" s="18"/>
      <c r="H5688" s="18"/>
      <c r="I5688" s="18"/>
      <c r="J5688" s="62"/>
      <c r="K5688" s="69"/>
      <c r="L5688" s="108" t="s">
        <v>64</v>
      </c>
      <c r="M5688" s="103" t="e">
        <f>#REF!</f>
        <v>#REF!</v>
      </c>
      <c r="N5688" s="103" t="e">
        <f>IF(M5688=0,"",CHOOSE(M5688,"32","手入力箇所","手入力箇所","手入力箇所","手入力箇所","手入力箇所","手入力箇所","手入力箇所","手入力箇所","手入力箇所","手入力箇所"))</f>
        <v>#REF!</v>
      </c>
    </row>
    <row r="5689" spans="1:14" ht="48.6" thickBot="1" x14ac:dyDescent="0.25">
      <c r="A5689" s="28" t="s">
        <v>65</v>
      </c>
      <c r="B5689" s="18">
        <v>36</v>
      </c>
      <c r="C5689" s="18"/>
      <c r="D5689" s="18"/>
      <c r="E5689" s="18"/>
      <c r="F5689" s="18"/>
      <c r="G5689" s="18"/>
      <c r="H5689" s="18"/>
      <c r="I5689" s="18"/>
      <c r="J5689" s="62"/>
      <c r="K5689" s="69"/>
      <c r="L5689" s="108" t="s">
        <v>65</v>
      </c>
      <c r="M5689" s="103" t="e">
        <f>#REF!</f>
        <v>#REF!</v>
      </c>
      <c r="N5689" s="103" t="e">
        <f>IF(M5689=0,"",CHOOSE(M5689,"36","手入力箇所","手入力箇所","手入力箇所","手入力箇所","手入力箇所","手入力箇所","手入力箇所","手入力箇所","手入力箇所","手入力箇所"))</f>
        <v>#REF!</v>
      </c>
    </row>
    <row r="5690" spans="1:14" ht="24.6" thickBot="1" x14ac:dyDescent="0.25">
      <c r="A5690" s="28" t="s">
        <v>66</v>
      </c>
      <c r="B5690" s="18">
        <v>24</v>
      </c>
      <c r="C5690" s="18">
        <v>30</v>
      </c>
      <c r="D5690" s="18">
        <v>33</v>
      </c>
      <c r="E5690" s="18">
        <v>35</v>
      </c>
      <c r="F5690" s="18">
        <v>42</v>
      </c>
      <c r="G5690" s="18"/>
      <c r="H5690" s="18"/>
      <c r="I5690" s="18"/>
      <c r="J5690" s="62"/>
      <c r="K5690" s="69"/>
      <c r="L5690" s="108" t="s">
        <v>66</v>
      </c>
      <c r="M5690" s="103" t="e">
        <f>#REF!</f>
        <v>#REF!</v>
      </c>
      <c r="N5690" s="103" t="e">
        <f>IF(M5690=0,"",CHOOSE(M5690,"24","30","33","35","35","42","42","42","42","42","手入力箇所","手入力箇所","手入力箇所","手入力箇所","手入力箇所","手入力箇所","手入力箇所","手入力箇所","手入力箇所","手入力箇所"))</f>
        <v>#REF!</v>
      </c>
    </row>
    <row r="5691" spans="1:14" ht="36.6" thickBot="1" x14ac:dyDescent="0.25">
      <c r="A5691" s="28" t="s">
        <v>67</v>
      </c>
      <c r="B5691" s="18">
        <v>7</v>
      </c>
      <c r="C5691" s="18">
        <v>12</v>
      </c>
      <c r="D5691" s="18">
        <v>16</v>
      </c>
      <c r="E5691" s="18">
        <v>19</v>
      </c>
      <c r="F5691" s="18"/>
      <c r="G5691" s="18"/>
      <c r="H5691" s="18"/>
      <c r="I5691" s="18"/>
      <c r="J5691" s="62"/>
      <c r="K5691" s="69"/>
      <c r="L5691" s="108" t="s">
        <v>67</v>
      </c>
      <c r="M5691" s="103" t="e">
        <f>#REF!</f>
        <v>#REF!</v>
      </c>
      <c r="N5691" s="103" t="e">
        <f>IF(M5691=0,"",CHOOSE(M5691,"7","12","16","19","19","手入力箇所","手入力箇所","手入力箇所","手入力箇所","手入力箇所","手入力箇所","手入力箇所","手入力箇所","手入力箇所","手入力箇所"))</f>
        <v>#REF!</v>
      </c>
    </row>
    <row r="5692" spans="1:14" ht="24.6" thickBot="1" x14ac:dyDescent="0.25">
      <c r="A5692" s="28" t="s">
        <v>68</v>
      </c>
      <c r="B5692" s="18">
        <v>21</v>
      </c>
      <c r="C5692" s="18">
        <v>35</v>
      </c>
      <c r="D5692" s="18">
        <v>48</v>
      </c>
      <c r="E5692" s="18">
        <v>59</v>
      </c>
      <c r="F5692" s="18">
        <v>94</v>
      </c>
      <c r="G5692" s="18">
        <v>159</v>
      </c>
      <c r="H5692" s="18">
        <v>235</v>
      </c>
      <c r="I5692" s="18"/>
      <c r="J5692" s="62"/>
      <c r="K5692" s="69"/>
      <c r="L5692" s="108" t="s">
        <v>68</v>
      </c>
      <c r="M5692" s="103" t="e">
        <f>#REF!</f>
        <v>#REF!</v>
      </c>
      <c r="N5692" s="103" t="e">
        <f>IF(M5692=0,"",CHOOSE(M5692,"21","35","48","59","59","94","94","94","94","94","159","159","159","159","159","159","159","159","159","159","235","235","235","235","235","235","235","235","235","235","手入力箇所","手入力箇所","手入力箇所","手入力箇所","手入力箇所","手入力箇所","手入力箇所","手入力箇所","手入力箇所","手入力箇所"))</f>
        <v>#REF!</v>
      </c>
    </row>
    <row r="5693" spans="1:14" ht="36.6" thickBot="1" x14ac:dyDescent="0.25">
      <c r="A5693" s="28" t="s">
        <v>69</v>
      </c>
      <c r="B5693" s="18">
        <v>22</v>
      </c>
      <c r="C5693" s="18">
        <v>26</v>
      </c>
      <c r="D5693" s="18">
        <v>28</v>
      </c>
      <c r="E5693" s="18">
        <v>29</v>
      </c>
      <c r="F5693" s="18">
        <v>34</v>
      </c>
      <c r="G5693" s="18"/>
      <c r="H5693" s="18"/>
      <c r="I5693" s="18"/>
      <c r="J5693" s="62"/>
      <c r="K5693" s="69"/>
      <c r="L5693" s="108" t="s">
        <v>69</v>
      </c>
      <c r="M5693" s="103" t="e">
        <f>#REF!</f>
        <v>#REF!</v>
      </c>
      <c r="N5693" s="103" t="e">
        <f>IF(M5693=0,"",CHOOSE(M5693,"22","26","28","29","29","34","34","34","34","34","手入力箇所","手入力箇所","手入力箇所","手入力箇所","手入力箇所","手入力箇所","手入力箇所","手入力箇所","手入力箇所","手入力箇所"))</f>
        <v>#REF!</v>
      </c>
    </row>
    <row r="5694" spans="1:14" ht="13.8" thickBot="1" x14ac:dyDescent="0.25">
      <c r="A5694" s="27" t="s">
        <v>63</v>
      </c>
      <c r="B5694" s="18">
        <v>21</v>
      </c>
      <c r="C5694" s="18">
        <v>33</v>
      </c>
      <c r="D5694" s="18">
        <v>46</v>
      </c>
      <c r="E5694" s="18">
        <v>56</v>
      </c>
      <c r="F5694" s="18">
        <v>89</v>
      </c>
      <c r="G5694" s="18">
        <v>151</v>
      </c>
      <c r="H5694" s="18">
        <v>224</v>
      </c>
      <c r="I5694" s="18">
        <v>289</v>
      </c>
      <c r="J5694" s="18">
        <v>350</v>
      </c>
      <c r="K5694" s="69"/>
      <c r="L5694" s="107" t="s">
        <v>63</v>
      </c>
      <c r="M5694" s="103" t="e">
        <f>#REF!</f>
        <v>#REF!</v>
      </c>
      <c r="N5694" s="103" t="e">
        <f>IF(M5694=0,"",CHOOSE(M5694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695" spans="1:14" ht="24.6" thickBot="1" x14ac:dyDescent="0.25">
      <c r="A5695" s="34" t="s">
        <v>70</v>
      </c>
      <c r="B5695" s="35">
        <v>13</v>
      </c>
      <c r="C5695" s="35">
        <v>33</v>
      </c>
      <c r="D5695" s="35">
        <v>59</v>
      </c>
      <c r="E5695" s="35"/>
      <c r="F5695" s="35"/>
      <c r="G5695" s="35"/>
      <c r="H5695" s="35"/>
      <c r="I5695" s="35"/>
      <c r="J5695" s="36"/>
      <c r="K5695" s="67"/>
      <c r="L5695" s="108" t="s">
        <v>70</v>
      </c>
      <c r="M5695" s="103" t="e">
        <f>#REF!</f>
        <v>#REF!</v>
      </c>
      <c r="N5695" s="103" t="e">
        <f>IF(M5695=0,"",CHOOSE(M5695,"13","33","59","手入力箇所","手入力箇所","手入力箇所","手入力箇所","手入力箇所","手入力箇所","手入力箇所","手入力箇所","手入力箇所","手入力箇所"))</f>
        <v>#REF!</v>
      </c>
    </row>
    <row r="5696" spans="1:14" ht="13.8" thickBot="1" x14ac:dyDescent="0.25">
      <c r="A5696" s="37" t="s">
        <v>71</v>
      </c>
      <c r="B5696" s="17">
        <v>23</v>
      </c>
      <c r="C5696" s="17">
        <v>39</v>
      </c>
      <c r="D5696" s="17">
        <v>97</v>
      </c>
      <c r="E5696" s="17"/>
      <c r="F5696" s="17"/>
      <c r="G5696" s="17"/>
      <c r="H5696" s="17"/>
      <c r="I5696" s="17"/>
      <c r="J5696" s="64"/>
      <c r="K5696" s="70"/>
      <c r="L5696" s="109" t="s">
        <v>71</v>
      </c>
      <c r="M5696" s="103" t="e">
        <f>#REF!</f>
        <v>#REF!</v>
      </c>
      <c r="N5696" s="103" t="e">
        <f>IF(M5696=0,"",CHOOSE(M5696,"23","39","97","手入力箇所","手入力箇所","手入力箇所","手入力箇所","手入力箇所","手入力箇所","手入力箇所","手入力箇所","手入力箇所","手入力箇所"))</f>
        <v>#REF!</v>
      </c>
    </row>
    <row r="5697" spans="1:14" ht="13.8" thickBot="1" x14ac:dyDescent="0.25">
      <c r="A5697" s="29" t="s">
        <v>72</v>
      </c>
      <c r="B5697" s="18">
        <v>21</v>
      </c>
      <c r="C5697" s="18">
        <v>37</v>
      </c>
      <c r="D5697" s="18">
        <v>58</v>
      </c>
      <c r="E5697" s="18">
        <v>76</v>
      </c>
      <c r="F5697" s="18">
        <v>137</v>
      </c>
      <c r="G5697" s="18"/>
      <c r="H5697" s="18"/>
      <c r="I5697" s="18"/>
      <c r="J5697" s="62"/>
      <c r="K5697" s="69"/>
      <c r="L5697" s="109" t="s">
        <v>72</v>
      </c>
      <c r="M5697" s="103" t="e">
        <f>#REF!</f>
        <v>#REF!</v>
      </c>
      <c r="N5697" s="103" t="e">
        <f>IF(M5697=0,"",CHOOSE(M5697,"21","37","58","76","76","137","137","137","137","137","手入力箇所","手入力箇所","手入力箇所","手入力箇所","手入力箇所","手入力箇所","手入力箇所","手入力箇所","手入力箇所","手入力箇所"))</f>
        <v>#REF!</v>
      </c>
    </row>
    <row r="5698" spans="1:14" ht="13.8" thickBot="1" x14ac:dyDescent="0.25">
      <c r="A5698" s="29" t="s">
        <v>73</v>
      </c>
      <c r="B5698" s="18">
        <v>48</v>
      </c>
      <c r="C5698" s="18">
        <v>93</v>
      </c>
      <c r="D5698" s="18">
        <v>138</v>
      </c>
      <c r="E5698" s="18">
        <v>183</v>
      </c>
      <c r="F5698" s="18"/>
      <c r="G5698" s="18"/>
      <c r="H5698" s="18"/>
      <c r="I5698" s="18"/>
      <c r="J5698" s="62"/>
      <c r="K5698" s="69"/>
      <c r="L5698" s="109" t="s">
        <v>73</v>
      </c>
      <c r="M5698" s="103" t="e">
        <f>#REF!</f>
        <v>#REF!</v>
      </c>
      <c r="N5698" s="103" t="e">
        <f>IF(M5698=0,"",CHOOSE(M5698,"48","93","138","183","183","手入力箇所","手入力箇所","手入力箇所","手入力箇所","手入力箇所","手入力箇所","手入力箇所","手入力箇所","手入力箇所","手入力箇所"))</f>
        <v>#REF!</v>
      </c>
    </row>
    <row r="5699" spans="1:14" ht="37.200000000000003" thickBot="1" x14ac:dyDescent="0.25">
      <c r="A5699" s="30" t="s">
        <v>74</v>
      </c>
      <c r="B5699" s="18">
        <v>13</v>
      </c>
      <c r="C5699" s="18">
        <v>26</v>
      </c>
      <c r="D5699" s="18">
        <v>40</v>
      </c>
      <c r="E5699" s="18">
        <v>55</v>
      </c>
      <c r="F5699" s="18">
        <v>107</v>
      </c>
      <c r="G5699" s="18">
        <v>224</v>
      </c>
      <c r="H5699" s="18">
        <v>386</v>
      </c>
      <c r="I5699" s="18"/>
      <c r="J5699" s="62"/>
      <c r="K5699" s="69"/>
      <c r="L5699" s="110" t="s">
        <v>74</v>
      </c>
      <c r="M5699" s="103" t="e">
        <f>#REF!</f>
        <v>#REF!</v>
      </c>
      <c r="N5699" s="103" t="e">
        <f>IF(M5699=0,"",CHOOSE(M5699,"13","26","40","55","55","107","107","107","107","107","224","224","224","224","224","224","224","224","224","224","386","386","386","386","386","386","386","386","386","386","手入力箇所","手入力箇所","手入力箇所","手入力箇所","手入力箇所","手入力箇所","手入力箇所","手入力箇所","手入力箇所","手入力箇所"))</f>
        <v>#REF!</v>
      </c>
    </row>
    <row r="5700" spans="1:14" ht="13.8" thickBot="1" x14ac:dyDescent="0.25">
      <c r="A5700" s="29" t="s">
        <v>75</v>
      </c>
      <c r="B5700" s="18">
        <v>36</v>
      </c>
      <c r="C5700" s="18">
        <v>98</v>
      </c>
      <c r="D5700" s="18">
        <v>173</v>
      </c>
      <c r="E5700" s="18">
        <v>274</v>
      </c>
      <c r="F5700" s="18"/>
      <c r="G5700" s="18"/>
      <c r="H5700" s="18"/>
      <c r="I5700" s="18"/>
      <c r="J5700" s="62"/>
      <c r="K5700" s="69"/>
      <c r="L5700" s="109" t="s">
        <v>75</v>
      </c>
      <c r="M5700" s="103" t="e">
        <f>#REF!</f>
        <v>#REF!</v>
      </c>
      <c r="N5700" s="103" t="e">
        <f>IF(M5700=0,"",CHOOSE(M5700,"36","98","173","274","274","手入力箇所","手入力箇所","手入力箇所","手入力箇所","手入力箇所","手入力箇所","手入力箇所","手入力箇所","手入力箇所","手入力箇所"))</f>
        <v>#REF!</v>
      </c>
    </row>
    <row r="5701" spans="1:14" ht="37.200000000000003" thickBot="1" x14ac:dyDescent="0.25">
      <c r="A5701" s="30" t="s">
        <v>76</v>
      </c>
      <c r="B5701" s="18">
        <v>127</v>
      </c>
      <c r="C5701" s="18">
        <v>127</v>
      </c>
      <c r="D5701" s="18">
        <v>127</v>
      </c>
      <c r="E5701" s="18">
        <v>127</v>
      </c>
      <c r="F5701" s="18"/>
      <c r="G5701" s="18"/>
      <c r="H5701" s="18"/>
      <c r="I5701" s="18"/>
      <c r="J5701" s="62"/>
      <c r="K5701" s="69"/>
      <c r="L5701" s="110" t="s">
        <v>76</v>
      </c>
      <c r="M5701" s="103" t="e">
        <f>#REF!</f>
        <v>#REF!</v>
      </c>
      <c r="N5701" s="103" t="e">
        <f>IF(M5701=0,"",CHOOSE(M5701,"127","127","127","127","127","手入力箇所","手入力箇所","手入力箇所","手入力箇所","手入力箇所","手入力箇所","手入力箇所","手入力箇所","手入力箇所","手入力箇所"))</f>
        <v>#REF!</v>
      </c>
    </row>
    <row r="5702" spans="1:14" ht="27" thickBot="1" x14ac:dyDescent="0.25">
      <c r="A5702" s="31" t="s">
        <v>77</v>
      </c>
      <c r="B5702" s="18">
        <v>42</v>
      </c>
      <c r="C5702" s="18">
        <v>90</v>
      </c>
      <c r="D5702" s="18">
        <v>141</v>
      </c>
      <c r="E5702" s="18">
        <v>193</v>
      </c>
      <c r="F5702" s="62"/>
      <c r="G5702" s="62"/>
      <c r="H5702" s="62"/>
      <c r="I5702" s="62"/>
      <c r="J5702" s="62"/>
      <c r="K5702" s="69"/>
      <c r="L5702" s="111" t="s">
        <v>77</v>
      </c>
      <c r="M5702" s="103" t="e">
        <f>#REF!</f>
        <v>#REF!</v>
      </c>
      <c r="N5702" s="103" t="e">
        <f>IF(M5702=0,"",CHOOSE(M5702,"42","90","141","193","1936","手入力箇所","手入力箇所","手入力箇所","手入力箇所","手入力箇所","手入力箇所","手入力箇所","手入力箇所","手入力箇所","手入力箇所"))</f>
        <v>#REF!</v>
      </c>
    </row>
    <row r="5703" spans="1:14" ht="40.200000000000003" thickBot="1" x14ac:dyDescent="0.25">
      <c r="A5703" s="31" t="s">
        <v>78</v>
      </c>
      <c r="B5703" s="18">
        <v>24</v>
      </c>
      <c r="C5703" s="18">
        <v>43</v>
      </c>
      <c r="D5703" s="18">
        <v>61</v>
      </c>
      <c r="E5703" s="18">
        <v>76</v>
      </c>
      <c r="F5703" s="62"/>
      <c r="G5703" s="62"/>
      <c r="H5703" s="62"/>
      <c r="I5703" s="62"/>
      <c r="J5703" s="62"/>
      <c r="K5703" s="69"/>
      <c r="L5703" s="111" t="s">
        <v>78</v>
      </c>
      <c r="M5703" s="103" t="e">
        <f>#REF!</f>
        <v>#REF!</v>
      </c>
      <c r="N5703" s="103" t="e">
        <f>IF(M5703=0,"",CHOOSE(M5703,"24","43","61","76","76","手入力箇所","手入力箇所","手入力箇所","手入力箇所","手入力箇所","手入力箇所","手入力箇所","手入力箇所","手入力箇所","手入力箇所"))</f>
        <v>#REF!</v>
      </c>
    </row>
    <row r="5704" spans="1:14" ht="27" thickBot="1" x14ac:dyDescent="0.25">
      <c r="A5704" s="31" t="s">
        <v>79</v>
      </c>
      <c r="B5704" s="18">
        <v>54</v>
      </c>
      <c r="C5704" s="18">
        <v>77</v>
      </c>
      <c r="D5704" s="18">
        <v>94</v>
      </c>
      <c r="E5704" s="18">
        <v>107</v>
      </c>
      <c r="F5704" s="62"/>
      <c r="G5704" s="62"/>
      <c r="H5704" s="62"/>
      <c r="I5704" s="62"/>
      <c r="J5704" s="62"/>
      <c r="K5704" s="69"/>
      <c r="L5704" s="111" t="s">
        <v>79</v>
      </c>
      <c r="M5704" s="103" t="e">
        <f>#REF!</f>
        <v>#REF!</v>
      </c>
      <c r="N5704" s="103" t="e">
        <f>IF(M5704=0,"",CHOOSE(M5704,"54","77","94","107","107","手入力箇所","手入力箇所","手入力箇所","手入力箇所","手入力箇所","手入力箇所","手入力箇所","手入力箇所","手入力箇所","手入力箇所"))</f>
        <v>#REF!</v>
      </c>
    </row>
    <row r="5705" spans="1:14" ht="40.200000000000003" thickBot="1" x14ac:dyDescent="0.25">
      <c r="A5705" s="31" t="s">
        <v>80</v>
      </c>
      <c r="B5705" s="18">
        <v>49</v>
      </c>
      <c r="C5705" s="18">
        <v>53</v>
      </c>
      <c r="D5705" s="18">
        <v>55</v>
      </c>
      <c r="E5705" s="18">
        <v>56</v>
      </c>
      <c r="F5705" s="62"/>
      <c r="G5705" s="62"/>
      <c r="H5705" s="62"/>
      <c r="I5705" s="62"/>
      <c r="J5705" s="62"/>
      <c r="K5705" s="69"/>
      <c r="L5705" s="111" t="s">
        <v>80</v>
      </c>
      <c r="M5705" s="103" t="e">
        <f>#REF!</f>
        <v>#REF!</v>
      </c>
      <c r="N5705" s="103" t="e">
        <f>IF(M5705=0,"",CHOOSE(M5705,"49","53","55","56","56","手入力箇所","手入力箇所","手入力箇所","手入力箇所","手入力箇所","手入力箇所","手入力箇所","手入力箇所","手入力箇所","手入力箇所"))</f>
        <v>#REF!</v>
      </c>
    </row>
    <row r="5706" spans="1:14" ht="40.200000000000003" thickBot="1" x14ac:dyDescent="0.25">
      <c r="A5706" s="38" t="s">
        <v>81</v>
      </c>
      <c r="B5706" s="35">
        <v>232</v>
      </c>
      <c r="C5706" s="35">
        <v>232</v>
      </c>
      <c r="D5706" s="36"/>
      <c r="E5706" s="36"/>
      <c r="F5706" s="36"/>
      <c r="G5706" s="36"/>
      <c r="H5706" s="36"/>
      <c r="I5706" s="36"/>
      <c r="J5706" s="36"/>
      <c r="K5706" s="67"/>
      <c r="L5706" s="111" t="s">
        <v>81</v>
      </c>
      <c r="M5706" s="103" t="e">
        <f>#REF!</f>
        <v>#REF!</v>
      </c>
      <c r="N5706" s="103" t="e">
        <f>IF(M5706=0,"",CHOOSE(M5706,"232","232","手入力箇所","手入力箇所","手入力箇所","手入力箇所","手入力箇所","手入力箇所","手入力箇所","手入力箇所","手入力箇所","手入力箇所"))</f>
        <v>#REF!</v>
      </c>
    </row>
    <row r="5707" spans="1:14" ht="13.8" thickBot="1" x14ac:dyDescent="0.25">
      <c r="A5707" s="39" t="s">
        <v>82</v>
      </c>
      <c r="B5707" s="17">
        <v>6</v>
      </c>
      <c r="C5707" s="17">
        <v>9</v>
      </c>
      <c r="D5707" s="17">
        <v>11</v>
      </c>
      <c r="E5707" s="17">
        <v>13</v>
      </c>
      <c r="F5707" s="17">
        <v>18</v>
      </c>
      <c r="G5707" s="17">
        <v>26</v>
      </c>
      <c r="H5707" s="17">
        <v>35</v>
      </c>
      <c r="I5707" s="17">
        <v>43</v>
      </c>
      <c r="J5707" s="17">
        <v>49</v>
      </c>
      <c r="K5707" s="70"/>
      <c r="L5707" s="111" t="s">
        <v>82</v>
      </c>
      <c r="M5707" s="103" t="e">
        <f>#REF!</f>
        <v>#REF!</v>
      </c>
      <c r="N5707" s="103" t="e">
        <f>IF(M5707=0,"",CHOOSE(M5707,"6","9","11","13","13","18","18","18","18","18","26","26","26","26","26","26","26","26","26","26","35","35","35","35","35","35","35","35","35","35","43","43","43","43","43","43","43","43","43","43","49","49","49","49","49","49","49","49","49","49","手入力箇所","手入力箇所","手入力箇所","手入力箇所","手入力箇所","手入力箇所","手入力箇所","手入力箇所","手入力箇所","手入力箇所"))</f>
        <v>#REF!</v>
      </c>
    </row>
    <row r="5708" spans="1:14" ht="13.8" thickBot="1" x14ac:dyDescent="0.25">
      <c r="A5708" s="31" t="s">
        <v>83</v>
      </c>
      <c r="B5708" s="18">
        <v>6</v>
      </c>
      <c r="C5708" s="18">
        <v>10</v>
      </c>
      <c r="D5708" s="18">
        <v>14</v>
      </c>
      <c r="E5708" s="18">
        <v>17</v>
      </c>
      <c r="F5708" s="18">
        <v>29</v>
      </c>
      <c r="G5708" s="18">
        <v>50</v>
      </c>
      <c r="H5708" s="18">
        <v>76</v>
      </c>
      <c r="I5708" s="18">
        <v>100</v>
      </c>
      <c r="J5708" s="18">
        <v>123</v>
      </c>
      <c r="K5708" s="69"/>
      <c r="L5708" s="111" t="s">
        <v>83</v>
      </c>
      <c r="M5708" s="103" t="e">
        <f>#REF!</f>
        <v>#REF!</v>
      </c>
      <c r="N5708" s="103" t="e">
        <f>IF(M5708=0,"",CHOOSE(M5708,"6","10","14","17","17","29","29","29","29","29","50","50","50","50","50","50","50","50","50","50","76","76","76","76","76","76","76","76","76","76","100","100","100","100","100","100","100","100","100","100","123","123","123","123","123","123","123","123","123","123","手入力箇所","手入力箇所","手入力箇所","手入力箇所","手入力箇所","手入力箇所","手入力箇所","手入力箇所","手入力箇所"))</f>
        <v>#REF!</v>
      </c>
    </row>
    <row r="5709" spans="1:14" ht="27" thickBot="1" x14ac:dyDescent="0.25">
      <c r="A5709" s="32" t="s">
        <v>84</v>
      </c>
      <c r="B5709" s="20">
        <v>9</v>
      </c>
      <c r="C5709" s="20">
        <v>15</v>
      </c>
      <c r="D5709" s="20">
        <v>20</v>
      </c>
      <c r="E5709" s="20">
        <v>24</v>
      </c>
      <c r="F5709" s="20">
        <v>39</v>
      </c>
      <c r="G5709" s="20">
        <v>65</v>
      </c>
      <c r="H5709" s="63"/>
      <c r="I5709" s="63"/>
      <c r="J5709" s="63"/>
      <c r="K5709" s="106"/>
      <c r="L5709" s="111" t="s">
        <v>84</v>
      </c>
      <c r="M5709" s="103" t="e">
        <f>#REF!</f>
        <v>#REF!</v>
      </c>
      <c r="N5709" s="103" t="e">
        <f>IF(M5709=0,"",CHOOSE(M5709,"9","15","20","24","24","39","39","39","39","39","65","65","65","65","65","65","65","65","65","65","手入力箇所","手入力箇所","手入力箇所","手入力箇所","手入力箇所","手入力箇所","手入力箇所","手入力箇所","手入力箇所","手入力箇所"))</f>
        <v>#REF!</v>
      </c>
    </row>
    <row r="5712" spans="1:14" ht="13.8" thickBot="1" x14ac:dyDescent="0.25"/>
    <row r="5713" spans="1:14" ht="13.8" thickBot="1" x14ac:dyDescent="0.25">
      <c r="A5713" s="688" t="e">
        <f>#REF!</f>
        <v>#REF!</v>
      </c>
      <c r="B5713" s="688"/>
      <c r="C5713" s="688"/>
      <c r="D5713" s="689" t="s">
        <v>192</v>
      </c>
      <c r="E5713" s="689"/>
      <c r="F5713" s="689"/>
      <c r="G5713" s="689"/>
      <c r="H5713" s="689"/>
      <c r="I5713" s="689"/>
      <c r="J5713" s="689"/>
      <c r="K5713" s="689"/>
      <c r="L5713" s="689"/>
      <c r="M5713" s="689"/>
      <c r="N5713" s="689"/>
    </row>
    <row r="5714" spans="1:14" ht="13.8" thickBot="1" x14ac:dyDescent="0.25">
      <c r="A5714" s="65"/>
      <c r="B5714" s="33">
        <v>1</v>
      </c>
      <c r="C5714" s="24">
        <v>2</v>
      </c>
      <c r="D5714" s="24">
        <v>3</v>
      </c>
      <c r="E5714" s="24" t="s">
        <v>58</v>
      </c>
      <c r="F5714" s="24" t="s">
        <v>59</v>
      </c>
      <c r="G5714" s="24" t="s">
        <v>60</v>
      </c>
      <c r="H5714" s="24" t="s">
        <v>61</v>
      </c>
      <c r="I5714" s="24" t="s">
        <v>62</v>
      </c>
      <c r="J5714" s="24" t="s">
        <v>194</v>
      </c>
      <c r="K5714" s="25" t="s">
        <v>85</v>
      </c>
      <c r="L5714" s="105" t="s">
        <v>189</v>
      </c>
      <c r="M5714" s="105" t="s">
        <v>188</v>
      </c>
      <c r="N5714" s="105" t="s">
        <v>51</v>
      </c>
    </row>
    <row r="5715" spans="1:14" ht="13.8" thickBot="1" x14ac:dyDescent="0.25">
      <c r="A5715" s="26" t="s">
        <v>56</v>
      </c>
      <c r="B5715" s="22">
        <v>5</v>
      </c>
      <c r="C5715" s="22">
        <v>7</v>
      </c>
      <c r="D5715" s="22">
        <v>8</v>
      </c>
      <c r="E5715" s="22">
        <v>8</v>
      </c>
      <c r="F5715" s="22">
        <v>10</v>
      </c>
      <c r="G5715" s="22">
        <v>13</v>
      </c>
      <c r="H5715" s="22">
        <v>16</v>
      </c>
      <c r="I5715" s="22"/>
      <c r="J5715" s="23"/>
      <c r="K5715" s="1"/>
      <c r="L5715" s="26" t="s">
        <v>56</v>
      </c>
      <c r="M5715" s="104" t="e">
        <f>#REF!</f>
        <v>#REF!</v>
      </c>
      <c r="N5715" s="112" t="e">
        <f>IF(M5715=0,"",CHOOSE(M5715,"5","7","8","8","8","10","10","10","10","10","13","13","13","13","13","13","13","13","13","13","16","16","16","16","16","16","16","16","16","16","16","手入力箇所","手入力箇所","手入力箇所","手入力箇所","手入力箇所","手入力箇所","手入力箇所","手入力箇所","手入力箇所","手入力箇所"))</f>
        <v>#REF!</v>
      </c>
    </row>
    <row r="5716" spans="1:14" ht="13.8" thickBot="1" x14ac:dyDescent="0.25">
      <c r="A5716" s="27" t="s">
        <v>57</v>
      </c>
      <c r="B5716" s="18">
        <v>5</v>
      </c>
      <c r="C5716" s="18">
        <v>7</v>
      </c>
      <c r="D5716" s="18">
        <v>8</v>
      </c>
      <c r="E5716" s="18">
        <v>9</v>
      </c>
      <c r="F5716" s="18">
        <v>12</v>
      </c>
      <c r="G5716" s="18">
        <v>16</v>
      </c>
      <c r="H5716" s="18"/>
      <c r="I5716" s="18"/>
      <c r="J5716" s="62"/>
      <c r="K5716" s="19"/>
      <c r="L5716" s="27" t="s">
        <v>57</v>
      </c>
      <c r="M5716" s="104" t="e">
        <f>#REF!</f>
        <v>#REF!</v>
      </c>
      <c r="N5716" s="113" t="e">
        <f>IF(M5716=0,"",CHOOSE(M5716,"5","7","8","9","9","12","12","12","12","12","16","16","16","16","16","16","16","16","16","16","手入力箇所","手入力箇所","手入力箇所","手入力箇所","手入力箇所","手入力箇所","手入力箇所","手入力箇所","手入力箇所","手入力箇所"))</f>
        <v>#REF!</v>
      </c>
    </row>
    <row r="5717" spans="1:14" ht="48.6" thickBot="1" x14ac:dyDescent="0.25">
      <c r="A5717" s="28" t="s">
        <v>64</v>
      </c>
      <c r="B5717" s="18">
        <v>6</v>
      </c>
      <c r="C5717" s="18"/>
      <c r="D5717" s="18"/>
      <c r="E5717" s="18"/>
      <c r="F5717" s="18"/>
      <c r="G5717" s="18"/>
      <c r="H5717" s="18"/>
      <c r="I5717" s="18"/>
      <c r="J5717" s="62"/>
      <c r="K5717" s="19"/>
      <c r="L5717" s="28" t="s">
        <v>64</v>
      </c>
      <c r="M5717" s="104" t="e">
        <f>#REF!</f>
        <v>#REF!</v>
      </c>
      <c r="N5717" s="113" t="e">
        <f>IF(M5717=0,"",CHOOSE(M5717,"6","手入力箇所","手入力箇所","手入力箇所","手入力箇所","手入力箇所","手入力箇所","手入力箇所","手入力箇所","手入力箇所","手入力箇所","",""))</f>
        <v>#REF!</v>
      </c>
    </row>
    <row r="5718" spans="1:14" ht="48.6" thickBot="1" x14ac:dyDescent="0.25">
      <c r="A5718" s="28" t="s">
        <v>65</v>
      </c>
      <c r="B5718" s="18">
        <v>6</v>
      </c>
      <c r="C5718" s="18"/>
      <c r="D5718" s="18"/>
      <c r="E5718" s="18"/>
      <c r="F5718" s="18"/>
      <c r="G5718" s="18"/>
      <c r="H5718" s="18"/>
      <c r="I5718" s="18"/>
      <c r="J5718" s="62"/>
      <c r="K5718" s="19"/>
      <c r="L5718" s="28" t="s">
        <v>65</v>
      </c>
      <c r="M5718" s="104" t="e">
        <f>#REF!</f>
        <v>#REF!</v>
      </c>
      <c r="N5718" s="113" t="e">
        <f>IF(M5718=0,"",CHOOSE(M5718,"6","手入力箇所","手入力箇所","手入力箇所","手入力箇所","手入力箇所","手入力箇所","手入力箇所","手入力箇所","手入力箇所","手入力箇所","",""))</f>
        <v>#REF!</v>
      </c>
    </row>
    <row r="5719" spans="1:14" ht="24.6" thickBot="1" x14ac:dyDescent="0.25">
      <c r="A5719" s="28" t="s">
        <v>66</v>
      </c>
      <c r="B5719" s="18">
        <v>5</v>
      </c>
      <c r="C5719" s="18">
        <v>7</v>
      </c>
      <c r="D5719" s="18">
        <v>8</v>
      </c>
      <c r="E5719" s="18">
        <v>9</v>
      </c>
      <c r="F5719" s="18">
        <v>12</v>
      </c>
      <c r="G5719" s="18"/>
      <c r="H5719" s="18"/>
      <c r="I5719" s="18"/>
      <c r="J5719" s="62"/>
      <c r="K5719" s="19"/>
      <c r="L5719" s="28" t="s">
        <v>66</v>
      </c>
      <c r="M5719" s="104" t="e">
        <f>#REF!</f>
        <v>#REF!</v>
      </c>
      <c r="N5719" s="113" t="e">
        <f>IF(M5719=0,"",CHOOSE(M5719,"5","7","8","9","9","12","12","12","12","12","手入力箇所","手入力箇所","手入力箇所","手入力箇所","手入力箇所","手入力箇所","手入力箇所","手入力箇所","手入力箇所","手入力箇所"))</f>
        <v>#REF!</v>
      </c>
    </row>
    <row r="5720" spans="1:14" ht="36.6" thickBot="1" x14ac:dyDescent="0.25">
      <c r="A5720" s="28" t="s">
        <v>67</v>
      </c>
      <c r="B5720" s="18">
        <v>4</v>
      </c>
      <c r="C5720" s="18">
        <v>5</v>
      </c>
      <c r="D5720" s="18">
        <v>5</v>
      </c>
      <c r="E5720" s="18">
        <v>6</v>
      </c>
      <c r="F5720" s="18"/>
      <c r="G5720" s="18"/>
      <c r="H5720" s="18"/>
      <c r="I5720" s="18"/>
      <c r="J5720" s="62"/>
      <c r="K5720" s="19"/>
      <c r="L5720" s="28" t="s">
        <v>67</v>
      </c>
      <c r="M5720" s="104" t="e">
        <f>#REF!</f>
        <v>#REF!</v>
      </c>
      <c r="N5720" s="113" t="e">
        <f>IF(M5720=0,"",CHOOSE(M5720,"4","5","5","6","6","手入力箇所","手入力箇所","手入力箇所","手入力箇所","手入力箇所","手入力箇所","手入力箇所","手入力箇所","手入力箇所","手入力箇所"))</f>
        <v>#REF!</v>
      </c>
    </row>
    <row r="5721" spans="1:14" ht="24.6" thickBot="1" x14ac:dyDescent="0.25">
      <c r="A5721" s="28" t="s">
        <v>68</v>
      </c>
      <c r="B5721" s="18">
        <v>12</v>
      </c>
      <c r="C5721" s="18">
        <v>12</v>
      </c>
      <c r="D5721" s="18">
        <v>12</v>
      </c>
      <c r="E5721" s="18">
        <v>12</v>
      </c>
      <c r="F5721" s="18">
        <v>12</v>
      </c>
      <c r="G5721" s="18">
        <v>12</v>
      </c>
      <c r="H5721" s="18">
        <v>12</v>
      </c>
      <c r="I5721" s="18"/>
      <c r="J5721" s="62"/>
      <c r="K5721" s="19"/>
      <c r="L5721" s="28" t="s">
        <v>68</v>
      </c>
      <c r="M5721" s="104" t="e">
        <f>#REF!</f>
        <v>#REF!</v>
      </c>
      <c r="N5721" s="113" t="e">
        <f>IF(M5721=0,"",CHOOSE(M5721,"12","12","12","12","12","12","12","12","12","12","12","12","12","12","12","12","12","12","12","12","12","12","12","12","12","12","12","12","12","12","手入力箇所","手入力箇所","手入力箇所","手入力箇所","手入力箇所","手入力箇所","手入力箇所","手入力箇所","手入力箇所","手入力箇所"))</f>
        <v>#REF!</v>
      </c>
    </row>
    <row r="5722" spans="1:14" ht="36.6" thickBot="1" x14ac:dyDescent="0.25">
      <c r="A5722" s="28" t="s">
        <v>69</v>
      </c>
      <c r="B5722" s="18">
        <v>7</v>
      </c>
      <c r="C5722" s="18">
        <v>7</v>
      </c>
      <c r="D5722" s="18">
        <v>7</v>
      </c>
      <c r="E5722" s="18">
        <v>7</v>
      </c>
      <c r="F5722" s="18">
        <v>7</v>
      </c>
      <c r="G5722" s="18"/>
      <c r="H5722" s="18"/>
      <c r="I5722" s="18"/>
      <c r="J5722" s="62"/>
      <c r="K5722" s="19"/>
      <c r="L5722" s="28" t="s">
        <v>69</v>
      </c>
      <c r="M5722" s="104" t="e">
        <f>#REF!</f>
        <v>#REF!</v>
      </c>
      <c r="N5722" s="113" t="e">
        <f>IF(M5722=0,"",CHOOSE(M5722,"7","7","7","7","7","7","7","7","7","7","手入力箇所","手入力箇所","手入力箇所","手入力箇所","手入力箇所","手入力箇所","手入力箇所","手入力箇所","手入力箇所","手入力箇所"))</f>
        <v>#REF!</v>
      </c>
    </row>
    <row r="5723" spans="1:14" ht="13.8" thickBot="1" x14ac:dyDescent="0.25">
      <c r="A5723" s="27" t="s">
        <v>63</v>
      </c>
      <c r="B5723" s="18">
        <v>4</v>
      </c>
      <c r="C5723" s="18">
        <v>5</v>
      </c>
      <c r="D5723" s="18">
        <v>7</v>
      </c>
      <c r="E5723" s="18">
        <v>8</v>
      </c>
      <c r="F5723" s="18">
        <v>11</v>
      </c>
      <c r="G5723" s="18">
        <v>16</v>
      </c>
      <c r="H5723" s="18">
        <v>22</v>
      </c>
      <c r="I5723" s="18">
        <v>26</v>
      </c>
      <c r="J5723" s="18">
        <v>31</v>
      </c>
      <c r="K5723" s="19"/>
      <c r="L5723" s="27" t="s">
        <v>63</v>
      </c>
      <c r="M5723" s="104" t="e">
        <f>#REF!</f>
        <v>#REF!</v>
      </c>
      <c r="N5723" s="113" t="e">
        <f>IF(M5723=0,"",CHOOSE(M5723,"4","5","7","8","8","11","11","11","11","11","16","16","16","16","16","16","16","16","16","16","22","22","22","22","22","22","22","22","22","22","26","26","26","26","26","26","26","26","26","26","31","31","31","31","31","31","31","31","31","31","31","手入力箇所","手入力箇所","手入力箇所","手入力箇所","手入力箇所","手入力箇所","手入力箇所","手入力箇所","手入力箇所","手入力箇所"))</f>
        <v>#REF!</v>
      </c>
    </row>
    <row r="5724" spans="1:14" ht="24.6" thickBot="1" x14ac:dyDescent="0.25">
      <c r="A5724" s="28" t="s">
        <v>70</v>
      </c>
      <c r="B5724" s="18">
        <v>5</v>
      </c>
      <c r="C5724" s="18">
        <v>6</v>
      </c>
      <c r="D5724" s="18">
        <v>7</v>
      </c>
      <c r="E5724" s="18"/>
      <c r="F5724" s="18"/>
      <c r="G5724" s="18"/>
      <c r="H5724" s="18"/>
      <c r="I5724" s="18"/>
      <c r="J5724" s="62"/>
      <c r="K5724" s="19"/>
      <c r="L5724" s="28" t="s">
        <v>70</v>
      </c>
      <c r="M5724" s="104" t="e">
        <f>#REF!</f>
        <v>#REF!</v>
      </c>
      <c r="N5724" s="113" t="e">
        <f>IF(M5724=0,"",CHOOSE(M5724,"5","6","7","手入力箇所","手入力箇所","手入力箇所","手入力箇所","手入力箇所","手入力箇所","手入力箇所","手入力箇所","手入力箇所","手入力箇所"))</f>
        <v>#REF!</v>
      </c>
    </row>
    <row r="5725" spans="1:14" ht="13.8" thickBot="1" x14ac:dyDescent="0.25">
      <c r="A5725" s="29" t="s">
        <v>71</v>
      </c>
      <c r="B5725" s="18">
        <v>3</v>
      </c>
      <c r="C5725" s="18">
        <v>6</v>
      </c>
      <c r="D5725" s="18">
        <v>19</v>
      </c>
      <c r="E5725" s="18"/>
      <c r="F5725" s="18"/>
      <c r="G5725" s="18"/>
      <c r="H5725" s="18"/>
      <c r="I5725" s="18"/>
      <c r="J5725" s="62"/>
      <c r="K5725" s="19"/>
      <c r="L5725" s="29" t="s">
        <v>71</v>
      </c>
      <c r="M5725" s="104" t="e">
        <f>#REF!</f>
        <v>#REF!</v>
      </c>
      <c r="N5725" s="113" t="e">
        <f>IF(M5725=0,"",CHOOSE(M5725,"3","6","19","手入力箇所","手入力箇所","手入力箇所","手入力箇所","手入力箇所","手入力箇所","手入力箇所","手入力箇所","手入力箇所","手入力箇所"))</f>
        <v>#REF!</v>
      </c>
    </row>
    <row r="5726" spans="1:14" ht="13.8" thickBot="1" x14ac:dyDescent="0.25">
      <c r="A5726" s="29" t="s">
        <v>72</v>
      </c>
      <c r="B5726" s="18">
        <v>1</v>
      </c>
      <c r="C5726" s="18">
        <v>3</v>
      </c>
      <c r="D5726" s="18">
        <v>5</v>
      </c>
      <c r="E5726" s="18">
        <v>9</v>
      </c>
      <c r="F5726" s="18">
        <v>26</v>
      </c>
      <c r="G5726" s="18"/>
      <c r="H5726" s="18"/>
      <c r="I5726" s="18"/>
      <c r="J5726" s="62"/>
      <c r="K5726" s="19"/>
      <c r="L5726" s="29" t="s">
        <v>72</v>
      </c>
      <c r="M5726" s="104" t="e">
        <f>#REF!</f>
        <v>#REF!</v>
      </c>
      <c r="N5726" s="113" t="e">
        <f>IF(M5726=0,"",CHOOSE(M5726,"1","3","5","9","9","26","26","26","26","26","手入力箇所","手入力箇所","手入力箇所","手入力箇所","手入力箇所","手入力箇所","手入力箇所","手入力箇所","手入力箇所","手入力箇所"))</f>
        <v>#REF!</v>
      </c>
    </row>
    <row r="5727" spans="1:14" ht="13.8" thickBot="1" x14ac:dyDescent="0.25">
      <c r="A5727" s="29" t="s">
        <v>73</v>
      </c>
      <c r="B5727" s="18">
        <v>4</v>
      </c>
      <c r="C5727" s="18">
        <v>11</v>
      </c>
      <c r="D5727" s="18">
        <v>20</v>
      </c>
      <c r="E5727" s="18">
        <v>33</v>
      </c>
      <c r="F5727" s="18"/>
      <c r="G5727" s="18"/>
      <c r="H5727" s="18"/>
      <c r="I5727" s="18"/>
      <c r="J5727" s="62"/>
      <c r="K5727" s="19"/>
      <c r="L5727" s="29" t="s">
        <v>73</v>
      </c>
      <c r="M5727" s="104" t="e">
        <f>#REF!</f>
        <v>#REF!</v>
      </c>
      <c r="N5727" s="113" t="e">
        <f>IF(M5727=0,"",CHOOSE(M5727,"4","11","20","33","33","手入力箇所","手入力箇所","手入力箇所","手入力箇所","手入力箇所","手入力箇所","手入力箇所","手入力箇所","手入力箇所","手入力箇所"))</f>
        <v>#REF!</v>
      </c>
    </row>
    <row r="5728" spans="1:14" ht="37.200000000000003" thickBot="1" x14ac:dyDescent="0.25">
      <c r="A5728" s="30" t="s">
        <v>74</v>
      </c>
      <c r="B5728" s="18">
        <v>4</v>
      </c>
      <c r="C5728" s="18">
        <v>6</v>
      </c>
      <c r="D5728" s="18">
        <v>8</v>
      </c>
      <c r="E5728" s="18">
        <v>10</v>
      </c>
      <c r="F5728" s="18">
        <v>15</v>
      </c>
      <c r="G5728" s="18">
        <v>23</v>
      </c>
      <c r="H5728" s="18">
        <v>33</v>
      </c>
      <c r="I5728" s="18"/>
      <c r="J5728" s="62"/>
      <c r="K5728" s="19"/>
      <c r="L5728" s="30" t="s">
        <v>74</v>
      </c>
      <c r="M5728" s="104" t="e">
        <f>#REF!</f>
        <v>#REF!</v>
      </c>
      <c r="N5728" s="113" t="e">
        <f>IF(M5728=0,"",CHOOSE(M5728,"4","6","8","10","10","15","15","15","15","15","23","23","23","23","23","23","23","23","23","23","33","33","33","33","33","33","33","33","33","33","手入力箇所","手入力箇所","手入力箇所","手入力箇所","手入力箇所","手入力箇所","手入力箇所","手入力箇所","手入力箇所","手入力箇所"))</f>
        <v>#REF!</v>
      </c>
    </row>
    <row r="5729" spans="1:14" ht="13.8" thickBot="1" x14ac:dyDescent="0.25">
      <c r="A5729" s="29" t="s">
        <v>75</v>
      </c>
      <c r="B5729" s="18">
        <v>6</v>
      </c>
      <c r="C5729" s="18">
        <v>14</v>
      </c>
      <c r="D5729" s="18">
        <v>25</v>
      </c>
      <c r="E5729" s="18">
        <v>39</v>
      </c>
      <c r="F5729" s="18"/>
      <c r="G5729" s="18"/>
      <c r="H5729" s="18"/>
      <c r="I5729" s="18"/>
      <c r="J5729" s="62"/>
      <c r="K5729" s="19"/>
      <c r="L5729" s="29" t="s">
        <v>75</v>
      </c>
      <c r="M5729" s="104" t="e">
        <f>#REF!</f>
        <v>#REF!</v>
      </c>
      <c r="N5729" s="113" t="e">
        <f>IF(M5729=0,"",CHOOSE(M5729,"6","14","25","39","39","手入力箇所","手入力箇所","手入力箇所","手入力箇所","手入力箇所","手入力箇所","手入力箇所","手入力箇所","手入力箇所","手入力箇所"))</f>
        <v>#REF!</v>
      </c>
    </row>
    <row r="5730" spans="1:14" ht="37.200000000000003" thickBot="1" x14ac:dyDescent="0.25">
      <c r="A5730" s="30" t="s">
        <v>76</v>
      </c>
      <c r="B5730" s="18">
        <v>2</v>
      </c>
      <c r="C5730" s="18">
        <v>3</v>
      </c>
      <c r="D5730" s="18">
        <v>6</v>
      </c>
      <c r="E5730" s="18">
        <v>9</v>
      </c>
      <c r="F5730" s="18"/>
      <c r="G5730" s="18"/>
      <c r="H5730" s="18"/>
      <c r="I5730" s="18"/>
      <c r="J5730" s="62"/>
      <c r="K5730" s="19"/>
      <c r="L5730" s="30" t="s">
        <v>76</v>
      </c>
      <c r="M5730" s="104" t="e">
        <f>#REF!</f>
        <v>#REF!</v>
      </c>
      <c r="N5730" s="113" t="e">
        <f>IF(M5730=0,"",CHOOSE(M5730,"2","3","6","9","9","手入力箇所","手入力箇所","手入力箇所","手入力箇所","手入力箇所","手入力箇所","手入力箇所","手入力箇所","手入力箇所","手入力箇所"))</f>
        <v>#REF!</v>
      </c>
    </row>
    <row r="5731" spans="1:14" ht="27" thickBot="1" x14ac:dyDescent="0.25">
      <c r="A5731" s="31" t="s">
        <v>77</v>
      </c>
      <c r="B5731" s="18">
        <v>12</v>
      </c>
      <c r="C5731" s="18">
        <v>18</v>
      </c>
      <c r="D5731" s="18">
        <v>22</v>
      </c>
      <c r="E5731" s="18">
        <v>26</v>
      </c>
      <c r="F5731" s="62"/>
      <c r="G5731" s="62"/>
      <c r="H5731" s="62"/>
      <c r="I5731" s="62"/>
      <c r="J5731" s="62"/>
      <c r="K5731" s="19"/>
      <c r="L5731" s="31" t="s">
        <v>77</v>
      </c>
      <c r="M5731" s="104" t="e">
        <f>#REF!</f>
        <v>#REF!</v>
      </c>
      <c r="N5731" s="113" t="e">
        <f>IF(M5731=0,"",CHOOSE(M5731,"12","18","22","26","26","手入力箇所","手入力箇所","手入力箇所","手入力箇所","手入力箇所","手入力箇所","手入力箇所","手入力箇所","手入力箇所","手入力箇所"))</f>
        <v>#REF!</v>
      </c>
    </row>
    <row r="5732" spans="1:14" ht="40.200000000000003" thickBot="1" x14ac:dyDescent="0.25">
      <c r="A5732" s="31" t="s">
        <v>78</v>
      </c>
      <c r="B5732" s="18">
        <v>5</v>
      </c>
      <c r="C5732" s="18">
        <v>8</v>
      </c>
      <c r="D5732" s="18">
        <v>11</v>
      </c>
      <c r="E5732" s="18">
        <v>14</v>
      </c>
      <c r="F5732" s="62"/>
      <c r="G5732" s="62"/>
      <c r="H5732" s="62"/>
      <c r="I5732" s="62"/>
      <c r="J5732" s="62"/>
      <c r="K5732" s="19"/>
      <c r="L5732" s="31" t="s">
        <v>78</v>
      </c>
      <c r="M5732" s="104" t="e">
        <f>#REF!</f>
        <v>#REF!</v>
      </c>
      <c r="N5732" s="113" t="e">
        <f>IF(M5732=0,"",CHOOSE(M5732,"5","8","11","14","14","手入力箇所","手入力箇所","手入力箇所","手入力箇所","手入力箇所","手入力箇所","手入力箇所","手入力箇所","手入力箇所","手入力箇所"))</f>
        <v>#REF!</v>
      </c>
    </row>
    <row r="5733" spans="1:14" ht="27" thickBot="1" x14ac:dyDescent="0.25">
      <c r="A5733" s="31" t="s">
        <v>79</v>
      </c>
      <c r="B5733" s="18">
        <v>6</v>
      </c>
      <c r="C5733" s="18">
        <v>11</v>
      </c>
      <c r="D5733" s="18">
        <v>16</v>
      </c>
      <c r="E5733" s="18">
        <v>21</v>
      </c>
      <c r="F5733" s="62"/>
      <c r="G5733" s="62"/>
      <c r="H5733" s="62"/>
      <c r="I5733" s="62"/>
      <c r="J5733" s="62"/>
      <c r="K5733" s="19"/>
      <c r="L5733" s="31" t="s">
        <v>79</v>
      </c>
      <c r="M5733" s="104" t="e">
        <f>#REF!</f>
        <v>#REF!</v>
      </c>
      <c r="N5733" s="113" t="e">
        <f>IF(M5733=0,"",CHOOSE(M5733,"6","11","16","21","21","手入力箇所","手入力箇所","手入力箇所","手入力箇所","手入力箇所","手入力箇所","手入力箇所","手入力箇所","手入力箇所"))</f>
        <v>#REF!</v>
      </c>
    </row>
    <row r="5734" spans="1:14" ht="40.200000000000003" thickBot="1" x14ac:dyDescent="0.25">
      <c r="A5734" s="31" t="s">
        <v>80</v>
      </c>
      <c r="B5734" s="18">
        <v>5</v>
      </c>
      <c r="C5734" s="18">
        <v>7</v>
      </c>
      <c r="D5734" s="18">
        <v>9</v>
      </c>
      <c r="E5734" s="18">
        <v>10</v>
      </c>
      <c r="F5734" s="62"/>
      <c r="G5734" s="62"/>
      <c r="H5734" s="62"/>
      <c r="I5734" s="62"/>
      <c r="J5734" s="62"/>
      <c r="K5734" s="19"/>
      <c r="L5734" s="31" t="s">
        <v>80</v>
      </c>
      <c r="M5734" s="104" t="e">
        <f>#REF!</f>
        <v>#REF!</v>
      </c>
      <c r="N5734" s="113" t="e">
        <f>IF(M5734=0,"",CHOOSE(M5734,"5","7","9","10","10","手入力箇所","手入力箇所","手入力箇所","手入力箇所","手入力箇所","手入力箇所","手入力箇所","手入力箇所","手入力箇所"))</f>
        <v>#REF!</v>
      </c>
    </row>
    <row r="5735" spans="1:14" ht="40.200000000000003" thickBot="1" x14ac:dyDescent="0.25">
      <c r="A5735" s="31" t="s">
        <v>81</v>
      </c>
      <c r="B5735" s="18">
        <v>9</v>
      </c>
      <c r="C5735" s="18">
        <v>14</v>
      </c>
      <c r="D5735" s="62"/>
      <c r="E5735" s="62"/>
      <c r="F5735" s="62"/>
      <c r="G5735" s="62"/>
      <c r="H5735" s="62"/>
      <c r="I5735" s="62"/>
      <c r="J5735" s="62"/>
      <c r="K5735" s="19"/>
      <c r="L5735" s="31" t="s">
        <v>81</v>
      </c>
      <c r="M5735" s="104" t="e">
        <f>#REF!</f>
        <v>#REF!</v>
      </c>
      <c r="N5735" s="113" t="e">
        <f>IF(M5735=0,"",CHOOSE(M5735,"9","14","手入力箇所","手入力箇所","手入力箇所","手入力箇所","手入力箇所","手入力箇所","手入力箇所","手入力箇所","手入力箇所","手入力箇所"))</f>
        <v>#REF!</v>
      </c>
    </row>
    <row r="5736" spans="1:14" ht="13.8" thickBot="1" x14ac:dyDescent="0.25">
      <c r="A5736" s="31" t="s">
        <v>82</v>
      </c>
      <c r="B5736" s="18">
        <v>3</v>
      </c>
      <c r="C5736" s="18">
        <v>4</v>
      </c>
      <c r="D5736" s="18">
        <v>4</v>
      </c>
      <c r="E5736" s="18">
        <v>5</v>
      </c>
      <c r="F5736" s="18">
        <v>6</v>
      </c>
      <c r="G5736" s="18">
        <v>8</v>
      </c>
      <c r="H5736" s="18">
        <v>9</v>
      </c>
      <c r="I5736" s="18">
        <v>11</v>
      </c>
      <c r="J5736" s="18">
        <v>12</v>
      </c>
      <c r="K5736" s="19"/>
      <c r="L5736" s="31" t="s">
        <v>82</v>
      </c>
      <c r="M5736" s="104" t="e">
        <f>#REF!</f>
        <v>#REF!</v>
      </c>
      <c r="N5736" s="113" t="e">
        <f>IF(M5736=0,"",CHOOSE(M5736,"3","4","4","5","5","6","6","6","6","6","8","8","8","8","8","8","8","8","8","8","9","9","9","9","9","9","9","9","9","9","11","11","11","11","11","11","11","11","11","11","12","12","12","12","12","12","12","12","12","12","12","手入力箇所","手入力箇所","手入力箇所","手入力箇所","手入力箇所","手入力箇所","手入力箇所","手入力箇所","手入力箇所","手入力箇所"))</f>
        <v>#REF!</v>
      </c>
    </row>
    <row r="5737" spans="1:14" ht="13.8" thickBot="1" x14ac:dyDescent="0.25">
      <c r="A5737" s="31" t="s">
        <v>83</v>
      </c>
      <c r="B5737" s="18">
        <v>3</v>
      </c>
      <c r="C5737" s="18">
        <v>4</v>
      </c>
      <c r="D5737" s="18">
        <v>4</v>
      </c>
      <c r="E5737" s="18">
        <v>5</v>
      </c>
      <c r="F5737" s="18">
        <v>6</v>
      </c>
      <c r="G5737" s="18">
        <v>8</v>
      </c>
      <c r="H5737" s="18">
        <v>10</v>
      </c>
      <c r="I5737" s="18">
        <v>12</v>
      </c>
      <c r="J5737" s="18">
        <v>13</v>
      </c>
      <c r="K5737" s="19"/>
      <c r="L5737" s="31" t="s">
        <v>83</v>
      </c>
      <c r="M5737" s="104" t="e">
        <f>#REF!</f>
        <v>#REF!</v>
      </c>
      <c r="N5737" s="113" t="e">
        <f>IF(M5737=0,"",CHOOSE(M5737,"3","4","4","5","5","6","6","6","6","6","8","8","8","8","8","8","8","8","8","8","10","10","10","10","10","10","10","10","10","10","12","12","12","12","12","12","12","12","12","12","13","13","13","13","13","13","13","13","13","13","13","手入力箇所","手入力箇所","手入力箇所","手入力箇所","手入力箇所","手入力箇所","手入力箇所","手入力箇所","手入力箇所","手入力箇所"))</f>
        <v>#REF!</v>
      </c>
    </row>
    <row r="5738" spans="1:14" ht="27" thickBot="1" x14ac:dyDescent="0.25">
      <c r="A5738" s="32" t="s">
        <v>84</v>
      </c>
      <c r="B5738" s="20">
        <v>1</v>
      </c>
      <c r="C5738" s="20">
        <v>2</v>
      </c>
      <c r="D5738" s="20">
        <v>3</v>
      </c>
      <c r="E5738" s="20">
        <v>4</v>
      </c>
      <c r="F5738" s="20">
        <v>8</v>
      </c>
      <c r="G5738" s="20">
        <v>19</v>
      </c>
      <c r="H5738" s="63"/>
      <c r="I5738" s="63"/>
      <c r="J5738" s="63"/>
      <c r="K5738" s="21"/>
      <c r="L5738" s="32" t="s">
        <v>84</v>
      </c>
      <c r="M5738" s="104" t="e">
        <f>#REF!</f>
        <v>#REF!</v>
      </c>
      <c r="N5738" s="113" t="e">
        <f>IF(M5738=0,"",CHOOSE(M5738,"1","2","3","4","4","8","8","8","8","8","19","19","19","19","19","19","19","19","19","19","手入力箇所","手入力箇所","手入力箇所","手入力箇所","手入力箇所","手入力箇所","手入力箇所","手入力箇所","手入力箇所","手入力箇所"))</f>
        <v>#REF!</v>
      </c>
    </row>
    <row r="5739" spans="1:14" ht="13.8" thickBot="1" x14ac:dyDescent="0.25"/>
    <row r="5740" spans="1:14" ht="13.8" thickBot="1" x14ac:dyDescent="0.25">
      <c r="A5740" s="686" t="e">
        <f>A5713</f>
        <v>#REF!</v>
      </c>
      <c r="B5740" s="686"/>
      <c r="C5740" s="686"/>
      <c r="D5740" s="687" t="s">
        <v>193</v>
      </c>
      <c r="E5740" s="687"/>
      <c r="F5740" s="687"/>
      <c r="G5740" s="687"/>
      <c r="H5740" s="687"/>
      <c r="I5740" s="687"/>
      <c r="J5740" s="687"/>
      <c r="K5740" s="687"/>
      <c r="L5740" s="687"/>
      <c r="M5740" s="687"/>
      <c r="N5740" s="687"/>
    </row>
    <row r="5741" spans="1:14" ht="13.8" thickBot="1" x14ac:dyDescent="0.25">
      <c r="A5741" s="105"/>
      <c r="B5741" s="33">
        <v>1</v>
      </c>
      <c r="C5741" s="24">
        <v>2</v>
      </c>
      <c r="D5741" s="24">
        <v>3</v>
      </c>
      <c r="E5741" s="24" t="s">
        <v>58</v>
      </c>
      <c r="F5741" s="24" t="s">
        <v>59</v>
      </c>
      <c r="G5741" s="24" t="s">
        <v>60</v>
      </c>
      <c r="H5741" s="24" t="s">
        <v>61</v>
      </c>
      <c r="I5741" s="24" t="s">
        <v>62</v>
      </c>
      <c r="J5741" s="24" t="s">
        <v>194</v>
      </c>
      <c r="K5741" s="102" t="s">
        <v>85</v>
      </c>
      <c r="L5741" s="105" t="s">
        <v>189</v>
      </c>
      <c r="M5741" s="105" t="s">
        <v>188</v>
      </c>
      <c r="N5741" s="105" t="s">
        <v>51</v>
      </c>
    </row>
    <row r="5742" spans="1:14" ht="13.8" thickBot="1" x14ac:dyDescent="0.25">
      <c r="A5742" s="26" t="s">
        <v>56</v>
      </c>
      <c r="B5742" s="22">
        <v>16</v>
      </c>
      <c r="C5742" s="22">
        <v>25</v>
      </c>
      <c r="D5742" s="22">
        <v>32</v>
      </c>
      <c r="E5742" s="22">
        <v>38</v>
      </c>
      <c r="F5742" s="22">
        <v>56</v>
      </c>
      <c r="G5742" s="22">
        <v>87</v>
      </c>
      <c r="H5742" s="22">
        <v>121</v>
      </c>
      <c r="I5742" s="22"/>
      <c r="J5742" s="23"/>
      <c r="K5742" s="68"/>
      <c r="L5742" s="107" t="s">
        <v>56</v>
      </c>
      <c r="M5742" s="103" t="e">
        <f>#REF!</f>
        <v>#REF!</v>
      </c>
      <c r="N5742" s="103" t="e">
        <f>IF(M5742=0,"",CHOOSE(M5742,"16","25","32","38","38","56","56","56","56","56","87","87","87","87","87","87","87","87","87","87","121","121","121","121","121","121","121","121","121","121","手入力箇所","手入力箇所","手入力箇所","手入力箇所","手入力箇所","手入力箇所","手入力箇所","手入力箇所","手入力箇所","手入力箇所"))</f>
        <v>#REF!</v>
      </c>
    </row>
    <row r="5743" spans="1:14" ht="13.8" thickBot="1" x14ac:dyDescent="0.25">
      <c r="A5743" s="27" t="s">
        <v>57</v>
      </c>
      <c r="B5743" s="18">
        <v>25</v>
      </c>
      <c r="C5743" s="18">
        <v>33</v>
      </c>
      <c r="D5743" s="18">
        <v>40</v>
      </c>
      <c r="E5743" s="18">
        <v>45</v>
      </c>
      <c r="F5743" s="18">
        <v>58</v>
      </c>
      <c r="G5743" s="18">
        <v>79</v>
      </c>
      <c r="H5743" s="18"/>
      <c r="I5743" s="18"/>
      <c r="J5743" s="62"/>
      <c r="K5743" s="69"/>
      <c r="L5743" s="107" t="s">
        <v>57</v>
      </c>
      <c r="M5743" s="103" t="e">
        <f>#REF!</f>
        <v>#REF!</v>
      </c>
      <c r="N5743" s="103" t="e">
        <f>IF(M5743=0,"",CHOOSE(M5743,"25","33","40","45","45","58","58","58","58","58","79","79","79","79","79","79","79","79","79","79","手入力箇所","手入力箇所","手入力箇所","手入力箇所","手入力箇所","手入力箇所","手入力箇所","手入力箇所","手入力箇所","手入力箇所"))</f>
        <v>#REF!</v>
      </c>
    </row>
    <row r="5744" spans="1:14" ht="48.6" thickBot="1" x14ac:dyDescent="0.25">
      <c r="A5744" s="28" t="s">
        <v>64</v>
      </c>
      <c r="B5744" s="18">
        <v>32</v>
      </c>
      <c r="C5744" s="18"/>
      <c r="D5744" s="18"/>
      <c r="E5744" s="18"/>
      <c r="F5744" s="18"/>
      <c r="G5744" s="18"/>
      <c r="H5744" s="18"/>
      <c r="I5744" s="18"/>
      <c r="J5744" s="62"/>
      <c r="K5744" s="69"/>
      <c r="L5744" s="108" t="s">
        <v>64</v>
      </c>
      <c r="M5744" s="103" t="e">
        <f>#REF!</f>
        <v>#REF!</v>
      </c>
      <c r="N5744" s="103" t="e">
        <f>IF(M5744=0,"",CHOOSE(M5744,"32","手入力箇所","手入力箇所","手入力箇所","手入力箇所","手入力箇所","手入力箇所","手入力箇所","手入力箇所","手入力箇所","手入力箇所"))</f>
        <v>#REF!</v>
      </c>
    </row>
    <row r="5745" spans="1:14" ht="48.6" thickBot="1" x14ac:dyDescent="0.25">
      <c r="A5745" s="28" t="s">
        <v>65</v>
      </c>
      <c r="B5745" s="18">
        <v>36</v>
      </c>
      <c r="C5745" s="18"/>
      <c r="D5745" s="18"/>
      <c r="E5745" s="18"/>
      <c r="F5745" s="18"/>
      <c r="G5745" s="18"/>
      <c r="H5745" s="18"/>
      <c r="I5745" s="18"/>
      <c r="J5745" s="62"/>
      <c r="K5745" s="69"/>
      <c r="L5745" s="108" t="s">
        <v>65</v>
      </c>
      <c r="M5745" s="103" t="e">
        <f>#REF!</f>
        <v>#REF!</v>
      </c>
      <c r="N5745" s="103" t="e">
        <f>IF(M5745=0,"",CHOOSE(M5745,"36","手入力箇所","手入力箇所","手入力箇所","手入力箇所","手入力箇所","手入力箇所","手入力箇所","手入力箇所","手入力箇所","手入力箇所"))</f>
        <v>#REF!</v>
      </c>
    </row>
    <row r="5746" spans="1:14" ht="24.6" thickBot="1" x14ac:dyDescent="0.25">
      <c r="A5746" s="28" t="s">
        <v>66</v>
      </c>
      <c r="B5746" s="18">
        <v>24</v>
      </c>
      <c r="C5746" s="18">
        <v>30</v>
      </c>
      <c r="D5746" s="18">
        <v>33</v>
      </c>
      <c r="E5746" s="18">
        <v>35</v>
      </c>
      <c r="F5746" s="18">
        <v>42</v>
      </c>
      <c r="G5746" s="18"/>
      <c r="H5746" s="18"/>
      <c r="I5746" s="18"/>
      <c r="J5746" s="62"/>
      <c r="K5746" s="69"/>
      <c r="L5746" s="108" t="s">
        <v>66</v>
      </c>
      <c r="M5746" s="103" t="e">
        <f>#REF!</f>
        <v>#REF!</v>
      </c>
      <c r="N5746" s="103" t="e">
        <f>IF(M5746=0,"",CHOOSE(M5746,"24","30","33","35","35","42","42","42","42","42","手入力箇所","手入力箇所","手入力箇所","手入力箇所","手入力箇所","手入力箇所","手入力箇所","手入力箇所","手入力箇所","手入力箇所"))</f>
        <v>#REF!</v>
      </c>
    </row>
    <row r="5747" spans="1:14" ht="36.6" thickBot="1" x14ac:dyDescent="0.25">
      <c r="A5747" s="28" t="s">
        <v>67</v>
      </c>
      <c r="B5747" s="18">
        <v>7</v>
      </c>
      <c r="C5747" s="18">
        <v>12</v>
      </c>
      <c r="D5747" s="18">
        <v>16</v>
      </c>
      <c r="E5747" s="18">
        <v>19</v>
      </c>
      <c r="F5747" s="18"/>
      <c r="G5747" s="18"/>
      <c r="H5747" s="18"/>
      <c r="I5747" s="18"/>
      <c r="J5747" s="62"/>
      <c r="K5747" s="69"/>
      <c r="L5747" s="108" t="s">
        <v>67</v>
      </c>
      <c r="M5747" s="103" t="e">
        <f>#REF!</f>
        <v>#REF!</v>
      </c>
      <c r="N5747" s="103" t="e">
        <f>IF(M5747=0,"",CHOOSE(M5747,"7","12","16","19","19","手入力箇所","手入力箇所","手入力箇所","手入力箇所","手入力箇所","手入力箇所","手入力箇所","手入力箇所","手入力箇所","手入力箇所"))</f>
        <v>#REF!</v>
      </c>
    </row>
    <row r="5748" spans="1:14" ht="24.6" thickBot="1" x14ac:dyDescent="0.25">
      <c r="A5748" s="28" t="s">
        <v>68</v>
      </c>
      <c r="B5748" s="18">
        <v>21</v>
      </c>
      <c r="C5748" s="18">
        <v>35</v>
      </c>
      <c r="D5748" s="18">
        <v>48</v>
      </c>
      <c r="E5748" s="18">
        <v>59</v>
      </c>
      <c r="F5748" s="18">
        <v>94</v>
      </c>
      <c r="G5748" s="18">
        <v>159</v>
      </c>
      <c r="H5748" s="18">
        <v>235</v>
      </c>
      <c r="I5748" s="18"/>
      <c r="J5748" s="62"/>
      <c r="K5748" s="69"/>
      <c r="L5748" s="108" t="s">
        <v>68</v>
      </c>
      <c r="M5748" s="103" t="e">
        <f>#REF!</f>
        <v>#REF!</v>
      </c>
      <c r="N5748" s="103" t="e">
        <f>IF(M5748=0,"",CHOOSE(M5748,"21","35","48","59","59","94","94","94","94","94","159","159","159","159","159","159","159","159","159","159","235","235","235","235","235","235","235","235","235","235","手入力箇所","手入力箇所","手入力箇所","手入力箇所","手入力箇所","手入力箇所","手入力箇所","手入力箇所","手入力箇所","手入力箇所"))</f>
        <v>#REF!</v>
      </c>
    </row>
    <row r="5749" spans="1:14" ht="36.6" thickBot="1" x14ac:dyDescent="0.25">
      <c r="A5749" s="28" t="s">
        <v>69</v>
      </c>
      <c r="B5749" s="18">
        <v>22</v>
      </c>
      <c r="C5749" s="18">
        <v>26</v>
      </c>
      <c r="D5749" s="18">
        <v>28</v>
      </c>
      <c r="E5749" s="18">
        <v>29</v>
      </c>
      <c r="F5749" s="18">
        <v>34</v>
      </c>
      <c r="G5749" s="18"/>
      <c r="H5749" s="18"/>
      <c r="I5749" s="18"/>
      <c r="J5749" s="62"/>
      <c r="K5749" s="69"/>
      <c r="L5749" s="108" t="s">
        <v>69</v>
      </c>
      <c r="M5749" s="103" t="e">
        <f>#REF!</f>
        <v>#REF!</v>
      </c>
      <c r="N5749" s="103" t="e">
        <f>IF(M5749=0,"",CHOOSE(M5749,"22","26","28","29","29","34","34","34","34","34","手入力箇所","手入力箇所","手入力箇所","手入力箇所","手入力箇所","手入力箇所","手入力箇所","手入力箇所","手入力箇所","手入力箇所"))</f>
        <v>#REF!</v>
      </c>
    </row>
    <row r="5750" spans="1:14" ht="13.8" thickBot="1" x14ac:dyDescent="0.25">
      <c r="A5750" s="27" t="s">
        <v>63</v>
      </c>
      <c r="B5750" s="18">
        <v>21</v>
      </c>
      <c r="C5750" s="18">
        <v>33</v>
      </c>
      <c r="D5750" s="18">
        <v>46</v>
      </c>
      <c r="E5750" s="18">
        <v>56</v>
      </c>
      <c r="F5750" s="18">
        <v>89</v>
      </c>
      <c r="G5750" s="18">
        <v>151</v>
      </c>
      <c r="H5750" s="18">
        <v>224</v>
      </c>
      <c r="I5750" s="18">
        <v>289</v>
      </c>
      <c r="J5750" s="18">
        <v>350</v>
      </c>
      <c r="K5750" s="69"/>
      <c r="L5750" s="107" t="s">
        <v>63</v>
      </c>
      <c r="M5750" s="103" t="e">
        <f>#REF!</f>
        <v>#REF!</v>
      </c>
      <c r="N5750" s="103" t="e">
        <f>IF(M5750=0,"",CHOOSE(M5750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751" spans="1:14" ht="24.6" thickBot="1" x14ac:dyDescent="0.25">
      <c r="A5751" s="34" t="s">
        <v>70</v>
      </c>
      <c r="B5751" s="35">
        <v>13</v>
      </c>
      <c r="C5751" s="35">
        <v>33</v>
      </c>
      <c r="D5751" s="35">
        <v>59</v>
      </c>
      <c r="E5751" s="35"/>
      <c r="F5751" s="35"/>
      <c r="G5751" s="35"/>
      <c r="H5751" s="35"/>
      <c r="I5751" s="35"/>
      <c r="J5751" s="36"/>
      <c r="K5751" s="67"/>
      <c r="L5751" s="108" t="s">
        <v>70</v>
      </c>
      <c r="M5751" s="103" t="e">
        <f>#REF!</f>
        <v>#REF!</v>
      </c>
      <c r="N5751" s="103" t="e">
        <f>IF(M5751=0,"",CHOOSE(M5751,"13","33","59","手入力箇所","手入力箇所","手入力箇所","手入力箇所","手入力箇所","手入力箇所","手入力箇所","手入力箇所","手入力箇所","手入力箇所"))</f>
        <v>#REF!</v>
      </c>
    </row>
    <row r="5752" spans="1:14" ht="13.8" thickBot="1" x14ac:dyDescent="0.25">
      <c r="A5752" s="37" t="s">
        <v>71</v>
      </c>
      <c r="B5752" s="17">
        <v>23</v>
      </c>
      <c r="C5752" s="17">
        <v>39</v>
      </c>
      <c r="D5752" s="17">
        <v>97</v>
      </c>
      <c r="E5752" s="17"/>
      <c r="F5752" s="17"/>
      <c r="G5752" s="17"/>
      <c r="H5752" s="17"/>
      <c r="I5752" s="17"/>
      <c r="J5752" s="64"/>
      <c r="K5752" s="70"/>
      <c r="L5752" s="109" t="s">
        <v>71</v>
      </c>
      <c r="M5752" s="103" t="e">
        <f>#REF!</f>
        <v>#REF!</v>
      </c>
      <c r="N5752" s="103" t="e">
        <f>IF(M5752=0,"",CHOOSE(M5752,"23","39","97","手入力箇所","手入力箇所","手入力箇所","手入力箇所","手入力箇所","手入力箇所","手入力箇所","手入力箇所","手入力箇所","手入力箇所"))</f>
        <v>#REF!</v>
      </c>
    </row>
    <row r="5753" spans="1:14" ht="13.8" thickBot="1" x14ac:dyDescent="0.25">
      <c r="A5753" s="29" t="s">
        <v>72</v>
      </c>
      <c r="B5753" s="18">
        <v>21</v>
      </c>
      <c r="C5753" s="18">
        <v>37</v>
      </c>
      <c r="D5753" s="18">
        <v>58</v>
      </c>
      <c r="E5753" s="18">
        <v>76</v>
      </c>
      <c r="F5753" s="18">
        <v>137</v>
      </c>
      <c r="G5753" s="18"/>
      <c r="H5753" s="18"/>
      <c r="I5753" s="18"/>
      <c r="J5753" s="62"/>
      <c r="K5753" s="69"/>
      <c r="L5753" s="109" t="s">
        <v>72</v>
      </c>
      <c r="M5753" s="103" t="e">
        <f>#REF!</f>
        <v>#REF!</v>
      </c>
      <c r="N5753" s="103" t="e">
        <f>IF(M5753=0,"",CHOOSE(M5753,"21","37","58","76","76","137","137","137","137","137","手入力箇所","手入力箇所","手入力箇所","手入力箇所","手入力箇所","手入力箇所","手入力箇所","手入力箇所","手入力箇所","手入力箇所"))</f>
        <v>#REF!</v>
      </c>
    </row>
    <row r="5754" spans="1:14" ht="13.8" thickBot="1" x14ac:dyDescent="0.25">
      <c r="A5754" s="29" t="s">
        <v>73</v>
      </c>
      <c r="B5754" s="18">
        <v>48</v>
      </c>
      <c r="C5754" s="18">
        <v>93</v>
      </c>
      <c r="D5754" s="18">
        <v>138</v>
      </c>
      <c r="E5754" s="18">
        <v>183</v>
      </c>
      <c r="F5754" s="18"/>
      <c r="G5754" s="18"/>
      <c r="H5754" s="18"/>
      <c r="I5754" s="18"/>
      <c r="J5754" s="62"/>
      <c r="K5754" s="69"/>
      <c r="L5754" s="109" t="s">
        <v>73</v>
      </c>
      <c r="M5754" s="103" t="e">
        <f>#REF!</f>
        <v>#REF!</v>
      </c>
      <c r="N5754" s="103" t="e">
        <f>IF(M5754=0,"",CHOOSE(M5754,"48","93","138","183","183","手入力箇所","手入力箇所","手入力箇所","手入力箇所","手入力箇所","手入力箇所","手入力箇所","手入力箇所","手入力箇所","手入力箇所"))</f>
        <v>#REF!</v>
      </c>
    </row>
    <row r="5755" spans="1:14" ht="37.200000000000003" thickBot="1" x14ac:dyDescent="0.25">
      <c r="A5755" s="30" t="s">
        <v>74</v>
      </c>
      <c r="B5755" s="18">
        <v>13</v>
      </c>
      <c r="C5755" s="18">
        <v>26</v>
      </c>
      <c r="D5755" s="18">
        <v>40</v>
      </c>
      <c r="E5755" s="18">
        <v>55</v>
      </c>
      <c r="F5755" s="18">
        <v>107</v>
      </c>
      <c r="G5755" s="18">
        <v>224</v>
      </c>
      <c r="H5755" s="18">
        <v>386</v>
      </c>
      <c r="I5755" s="18"/>
      <c r="J5755" s="62"/>
      <c r="K5755" s="69"/>
      <c r="L5755" s="110" t="s">
        <v>74</v>
      </c>
      <c r="M5755" s="103" t="e">
        <f>#REF!</f>
        <v>#REF!</v>
      </c>
      <c r="N5755" s="103" t="e">
        <f>IF(M5755=0,"",CHOOSE(M5755,"13","26","40","55","55","107","107","107","107","107","224","224","224","224","224","224","224","224","224","224","386","386","386","386","386","386","386","386","386","386","手入力箇所","手入力箇所","手入力箇所","手入力箇所","手入力箇所","手入力箇所","手入力箇所","手入力箇所","手入力箇所","手入力箇所"))</f>
        <v>#REF!</v>
      </c>
    </row>
    <row r="5756" spans="1:14" ht="13.8" thickBot="1" x14ac:dyDescent="0.25">
      <c r="A5756" s="29" t="s">
        <v>75</v>
      </c>
      <c r="B5756" s="18">
        <v>36</v>
      </c>
      <c r="C5756" s="18">
        <v>98</v>
      </c>
      <c r="D5756" s="18">
        <v>173</v>
      </c>
      <c r="E5756" s="18">
        <v>274</v>
      </c>
      <c r="F5756" s="18"/>
      <c r="G5756" s="18"/>
      <c r="H5756" s="18"/>
      <c r="I5756" s="18"/>
      <c r="J5756" s="62"/>
      <c r="K5756" s="69"/>
      <c r="L5756" s="109" t="s">
        <v>75</v>
      </c>
      <c r="M5756" s="103" t="e">
        <f>#REF!</f>
        <v>#REF!</v>
      </c>
      <c r="N5756" s="103" t="e">
        <f>IF(M5756=0,"",CHOOSE(M5756,"36","98","173","274","274","手入力箇所","手入力箇所","手入力箇所","手入力箇所","手入力箇所","手入力箇所","手入力箇所","手入力箇所","手入力箇所","手入力箇所"))</f>
        <v>#REF!</v>
      </c>
    </row>
    <row r="5757" spans="1:14" ht="37.200000000000003" thickBot="1" x14ac:dyDescent="0.25">
      <c r="A5757" s="30" t="s">
        <v>76</v>
      </c>
      <c r="B5757" s="18">
        <v>127</v>
      </c>
      <c r="C5757" s="18">
        <v>127</v>
      </c>
      <c r="D5757" s="18">
        <v>127</v>
      </c>
      <c r="E5757" s="18">
        <v>127</v>
      </c>
      <c r="F5757" s="18"/>
      <c r="G5757" s="18"/>
      <c r="H5757" s="18"/>
      <c r="I5757" s="18"/>
      <c r="J5757" s="62"/>
      <c r="K5757" s="69"/>
      <c r="L5757" s="110" t="s">
        <v>76</v>
      </c>
      <c r="M5757" s="103" t="e">
        <f>#REF!</f>
        <v>#REF!</v>
      </c>
      <c r="N5757" s="103" t="e">
        <f>IF(M5757=0,"",CHOOSE(M5757,"127","127","127","127","127","手入力箇所","手入力箇所","手入力箇所","手入力箇所","手入力箇所","手入力箇所","手入力箇所","手入力箇所","手入力箇所","手入力箇所"))</f>
        <v>#REF!</v>
      </c>
    </row>
    <row r="5758" spans="1:14" ht="27" thickBot="1" x14ac:dyDescent="0.25">
      <c r="A5758" s="31" t="s">
        <v>77</v>
      </c>
      <c r="B5758" s="18">
        <v>42</v>
      </c>
      <c r="C5758" s="18">
        <v>90</v>
      </c>
      <c r="D5758" s="18">
        <v>141</v>
      </c>
      <c r="E5758" s="18">
        <v>193</v>
      </c>
      <c r="F5758" s="62"/>
      <c r="G5758" s="62"/>
      <c r="H5758" s="62"/>
      <c r="I5758" s="62"/>
      <c r="J5758" s="62"/>
      <c r="K5758" s="69"/>
      <c r="L5758" s="111" t="s">
        <v>77</v>
      </c>
      <c r="M5758" s="103" t="e">
        <f>#REF!</f>
        <v>#REF!</v>
      </c>
      <c r="N5758" s="103" t="e">
        <f>IF(M5758=0,"",CHOOSE(M5758,"42","90","141","193","1936","手入力箇所","手入力箇所","手入力箇所","手入力箇所","手入力箇所","手入力箇所","手入力箇所","手入力箇所","手入力箇所","手入力箇所"))</f>
        <v>#REF!</v>
      </c>
    </row>
    <row r="5759" spans="1:14" ht="40.200000000000003" thickBot="1" x14ac:dyDescent="0.25">
      <c r="A5759" s="31" t="s">
        <v>78</v>
      </c>
      <c r="B5759" s="18">
        <v>24</v>
      </c>
      <c r="C5759" s="18">
        <v>43</v>
      </c>
      <c r="D5759" s="18">
        <v>61</v>
      </c>
      <c r="E5759" s="18">
        <v>76</v>
      </c>
      <c r="F5759" s="62"/>
      <c r="G5759" s="62"/>
      <c r="H5759" s="62"/>
      <c r="I5759" s="62"/>
      <c r="J5759" s="62"/>
      <c r="K5759" s="69"/>
      <c r="L5759" s="111" t="s">
        <v>78</v>
      </c>
      <c r="M5759" s="103" t="e">
        <f>#REF!</f>
        <v>#REF!</v>
      </c>
      <c r="N5759" s="103" t="e">
        <f>IF(M5759=0,"",CHOOSE(M5759,"24","43","61","76","76","手入力箇所","手入力箇所","手入力箇所","手入力箇所","手入力箇所","手入力箇所","手入力箇所","手入力箇所","手入力箇所","手入力箇所"))</f>
        <v>#REF!</v>
      </c>
    </row>
    <row r="5760" spans="1:14" ht="27" thickBot="1" x14ac:dyDescent="0.25">
      <c r="A5760" s="31" t="s">
        <v>79</v>
      </c>
      <c r="B5760" s="18">
        <v>54</v>
      </c>
      <c r="C5760" s="18">
        <v>77</v>
      </c>
      <c r="D5760" s="18">
        <v>94</v>
      </c>
      <c r="E5760" s="18">
        <v>107</v>
      </c>
      <c r="F5760" s="62"/>
      <c r="G5760" s="62"/>
      <c r="H5760" s="62"/>
      <c r="I5760" s="62"/>
      <c r="J5760" s="62"/>
      <c r="K5760" s="69"/>
      <c r="L5760" s="111" t="s">
        <v>79</v>
      </c>
      <c r="M5760" s="103" t="e">
        <f>#REF!</f>
        <v>#REF!</v>
      </c>
      <c r="N5760" s="103" t="e">
        <f>IF(M5760=0,"",CHOOSE(M5760,"54","77","94","107","107","手入力箇所","手入力箇所","手入力箇所","手入力箇所","手入力箇所","手入力箇所","手入力箇所","手入力箇所","手入力箇所","手入力箇所"))</f>
        <v>#REF!</v>
      </c>
    </row>
    <row r="5761" spans="1:14" ht="40.200000000000003" thickBot="1" x14ac:dyDescent="0.25">
      <c r="A5761" s="31" t="s">
        <v>80</v>
      </c>
      <c r="B5761" s="18">
        <v>49</v>
      </c>
      <c r="C5761" s="18">
        <v>53</v>
      </c>
      <c r="D5761" s="18">
        <v>55</v>
      </c>
      <c r="E5761" s="18">
        <v>56</v>
      </c>
      <c r="F5761" s="62"/>
      <c r="G5761" s="62"/>
      <c r="H5761" s="62"/>
      <c r="I5761" s="62"/>
      <c r="J5761" s="62"/>
      <c r="K5761" s="69"/>
      <c r="L5761" s="111" t="s">
        <v>80</v>
      </c>
      <c r="M5761" s="103" t="e">
        <f>#REF!</f>
        <v>#REF!</v>
      </c>
      <c r="N5761" s="103" t="e">
        <f>IF(M5761=0,"",CHOOSE(M5761,"49","53","55","56","56","手入力箇所","手入力箇所","手入力箇所","手入力箇所","手入力箇所","手入力箇所","手入力箇所","手入力箇所","手入力箇所","手入力箇所"))</f>
        <v>#REF!</v>
      </c>
    </row>
    <row r="5762" spans="1:14" ht="40.200000000000003" thickBot="1" x14ac:dyDescent="0.25">
      <c r="A5762" s="38" t="s">
        <v>81</v>
      </c>
      <c r="B5762" s="35">
        <v>232</v>
      </c>
      <c r="C5762" s="35">
        <v>232</v>
      </c>
      <c r="D5762" s="36"/>
      <c r="E5762" s="36"/>
      <c r="F5762" s="36"/>
      <c r="G5762" s="36"/>
      <c r="H5762" s="36"/>
      <c r="I5762" s="36"/>
      <c r="J5762" s="36"/>
      <c r="K5762" s="67"/>
      <c r="L5762" s="111" t="s">
        <v>81</v>
      </c>
      <c r="M5762" s="103" t="e">
        <f>#REF!</f>
        <v>#REF!</v>
      </c>
      <c r="N5762" s="103" t="e">
        <f>IF(M5762=0,"",CHOOSE(M5762,"232","232","手入力箇所","手入力箇所","手入力箇所","手入力箇所","手入力箇所","手入力箇所","手入力箇所","手入力箇所","手入力箇所","手入力箇所"))</f>
        <v>#REF!</v>
      </c>
    </row>
    <row r="5763" spans="1:14" ht="13.8" thickBot="1" x14ac:dyDescent="0.25">
      <c r="A5763" s="39" t="s">
        <v>82</v>
      </c>
      <c r="B5763" s="17">
        <v>6</v>
      </c>
      <c r="C5763" s="17">
        <v>9</v>
      </c>
      <c r="D5763" s="17">
        <v>11</v>
      </c>
      <c r="E5763" s="17">
        <v>13</v>
      </c>
      <c r="F5763" s="17">
        <v>18</v>
      </c>
      <c r="G5763" s="17">
        <v>26</v>
      </c>
      <c r="H5763" s="17">
        <v>35</v>
      </c>
      <c r="I5763" s="17">
        <v>43</v>
      </c>
      <c r="J5763" s="17">
        <v>49</v>
      </c>
      <c r="K5763" s="70"/>
      <c r="L5763" s="111" t="s">
        <v>82</v>
      </c>
      <c r="M5763" s="103" t="e">
        <f>#REF!</f>
        <v>#REF!</v>
      </c>
      <c r="N5763" s="103" t="e">
        <f>IF(M5763=0,"",CHOOSE(M5763,"6","9","11","13","13","18","18","18","18","18","26","26","26","26","26","26","26","26","26","26","35","35","35","35","35","35","35","35","35","35","43","43","43","43","43","43","43","43","43","43","49","49","49","49","49","49","49","49","49","49","手入力箇所","手入力箇所","手入力箇所","手入力箇所","手入力箇所","手入力箇所","手入力箇所","手入力箇所","手入力箇所","手入力箇所"))</f>
        <v>#REF!</v>
      </c>
    </row>
    <row r="5764" spans="1:14" ht="13.8" thickBot="1" x14ac:dyDescent="0.25">
      <c r="A5764" s="31" t="s">
        <v>83</v>
      </c>
      <c r="B5764" s="18">
        <v>6</v>
      </c>
      <c r="C5764" s="18">
        <v>10</v>
      </c>
      <c r="D5764" s="18">
        <v>14</v>
      </c>
      <c r="E5764" s="18">
        <v>17</v>
      </c>
      <c r="F5764" s="18">
        <v>29</v>
      </c>
      <c r="G5764" s="18">
        <v>50</v>
      </c>
      <c r="H5764" s="18">
        <v>76</v>
      </c>
      <c r="I5764" s="18">
        <v>100</v>
      </c>
      <c r="J5764" s="18">
        <v>123</v>
      </c>
      <c r="K5764" s="69"/>
      <c r="L5764" s="111" t="s">
        <v>83</v>
      </c>
      <c r="M5764" s="103" t="e">
        <f>#REF!</f>
        <v>#REF!</v>
      </c>
      <c r="N5764" s="103" t="e">
        <f>IF(M5764=0,"",CHOOSE(M5764,"6","10","14","17","17","29","29","29","29","29","50","50","50","50","50","50","50","50","50","50","76","76","76","76","76","76","76","76","76","76","100","100","100","100","100","100","100","100","100","100","123","123","123","123","123","123","123","123","123","123","手入力箇所","手入力箇所","手入力箇所","手入力箇所","手入力箇所","手入力箇所","手入力箇所","手入力箇所","手入力箇所"))</f>
        <v>#REF!</v>
      </c>
    </row>
    <row r="5765" spans="1:14" ht="27" thickBot="1" x14ac:dyDescent="0.25">
      <c r="A5765" s="32" t="s">
        <v>84</v>
      </c>
      <c r="B5765" s="20">
        <v>9</v>
      </c>
      <c r="C5765" s="20">
        <v>15</v>
      </c>
      <c r="D5765" s="20">
        <v>20</v>
      </c>
      <c r="E5765" s="20">
        <v>24</v>
      </c>
      <c r="F5765" s="20">
        <v>39</v>
      </c>
      <c r="G5765" s="20">
        <v>65</v>
      </c>
      <c r="H5765" s="63"/>
      <c r="I5765" s="63"/>
      <c r="J5765" s="63"/>
      <c r="K5765" s="106"/>
      <c r="L5765" s="111" t="s">
        <v>84</v>
      </c>
      <c r="M5765" s="103" t="e">
        <f>#REF!</f>
        <v>#REF!</v>
      </c>
      <c r="N5765" s="103" t="e">
        <f>IF(M5765=0,"",CHOOSE(M5765,"9","15","20","24","24","39","39","39","39","39","65","65","65","65","65","65","65","65","65","65","手入力箇所","手入力箇所","手入力箇所","手入力箇所","手入力箇所","手入力箇所","手入力箇所","手入力箇所","手入力箇所","手入力箇所"))</f>
        <v>#REF!</v>
      </c>
    </row>
    <row r="5768" spans="1:14" ht="13.8" thickBot="1" x14ac:dyDescent="0.25"/>
    <row r="5769" spans="1:14" ht="13.8" thickBot="1" x14ac:dyDescent="0.25">
      <c r="A5769" s="688" t="e">
        <f>#REF!</f>
        <v>#REF!</v>
      </c>
      <c r="B5769" s="688"/>
      <c r="C5769" s="688"/>
      <c r="D5769" s="689" t="s">
        <v>192</v>
      </c>
      <c r="E5769" s="689"/>
      <c r="F5769" s="689"/>
      <c r="G5769" s="689"/>
      <c r="H5769" s="689"/>
      <c r="I5769" s="689"/>
      <c r="J5769" s="689"/>
      <c r="K5769" s="689"/>
      <c r="L5769" s="689"/>
      <c r="M5769" s="689"/>
      <c r="N5769" s="689"/>
    </row>
    <row r="5770" spans="1:14" ht="13.8" thickBot="1" x14ac:dyDescent="0.25">
      <c r="A5770" s="65"/>
      <c r="B5770" s="33">
        <v>1</v>
      </c>
      <c r="C5770" s="24">
        <v>2</v>
      </c>
      <c r="D5770" s="24">
        <v>3</v>
      </c>
      <c r="E5770" s="24" t="s">
        <v>58</v>
      </c>
      <c r="F5770" s="24" t="s">
        <v>59</v>
      </c>
      <c r="G5770" s="24" t="s">
        <v>60</v>
      </c>
      <c r="H5770" s="24" t="s">
        <v>61</v>
      </c>
      <c r="I5770" s="24" t="s">
        <v>62</v>
      </c>
      <c r="J5770" s="24" t="s">
        <v>194</v>
      </c>
      <c r="K5770" s="25" t="s">
        <v>85</v>
      </c>
      <c r="L5770" s="105" t="s">
        <v>189</v>
      </c>
      <c r="M5770" s="105" t="s">
        <v>188</v>
      </c>
      <c r="N5770" s="105" t="s">
        <v>51</v>
      </c>
    </row>
    <row r="5771" spans="1:14" ht="13.8" thickBot="1" x14ac:dyDescent="0.25">
      <c r="A5771" s="26" t="s">
        <v>56</v>
      </c>
      <c r="B5771" s="22">
        <v>5</v>
      </c>
      <c r="C5771" s="22">
        <v>7</v>
      </c>
      <c r="D5771" s="22">
        <v>8</v>
      </c>
      <c r="E5771" s="22">
        <v>8</v>
      </c>
      <c r="F5771" s="22">
        <v>10</v>
      </c>
      <c r="G5771" s="22">
        <v>13</v>
      </c>
      <c r="H5771" s="22">
        <v>16</v>
      </c>
      <c r="I5771" s="22"/>
      <c r="J5771" s="23"/>
      <c r="K5771" s="1"/>
      <c r="L5771" s="26" t="s">
        <v>56</v>
      </c>
      <c r="M5771" s="104" t="e">
        <f>#REF!</f>
        <v>#REF!</v>
      </c>
      <c r="N5771" s="112" t="e">
        <f>IF(M5771=0,"",CHOOSE(M5771,"5","7","8","8","8","10","10","10","10","10","13","13","13","13","13","13","13","13","13","13","16","16","16","16","16","16","16","16","16","16","16","手入力箇所","手入力箇所","手入力箇所","手入力箇所","手入力箇所","手入力箇所","手入力箇所","手入力箇所","手入力箇所","手入力箇所"))</f>
        <v>#REF!</v>
      </c>
    </row>
    <row r="5772" spans="1:14" ht="13.8" thickBot="1" x14ac:dyDescent="0.25">
      <c r="A5772" s="27" t="s">
        <v>57</v>
      </c>
      <c r="B5772" s="18">
        <v>5</v>
      </c>
      <c r="C5772" s="18">
        <v>7</v>
      </c>
      <c r="D5772" s="18">
        <v>8</v>
      </c>
      <c r="E5772" s="18">
        <v>9</v>
      </c>
      <c r="F5772" s="18">
        <v>12</v>
      </c>
      <c r="G5772" s="18">
        <v>16</v>
      </c>
      <c r="H5772" s="18"/>
      <c r="I5772" s="18"/>
      <c r="J5772" s="62"/>
      <c r="K5772" s="19"/>
      <c r="L5772" s="27" t="s">
        <v>57</v>
      </c>
      <c r="M5772" s="104" t="e">
        <f>#REF!</f>
        <v>#REF!</v>
      </c>
      <c r="N5772" s="113" t="e">
        <f>IF(M5772=0,"",CHOOSE(M5772,"5","7","8","9","9","12","12","12","12","12","16","16","16","16","16","16","16","16","16","16","手入力箇所","手入力箇所","手入力箇所","手入力箇所","手入力箇所","手入力箇所","手入力箇所","手入力箇所","手入力箇所","手入力箇所"))</f>
        <v>#REF!</v>
      </c>
    </row>
    <row r="5773" spans="1:14" ht="48.6" thickBot="1" x14ac:dyDescent="0.25">
      <c r="A5773" s="28" t="s">
        <v>64</v>
      </c>
      <c r="B5773" s="18">
        <v>6</v>
      </c>
      <c r="C5773" s="18"/>
      <c r="D5773" s="18"/>
      <c r="E5773" s="18"/>
      <c r="F5773" s="18"/>
      <c r="G5773" s="18"/>
      <c r="H5773" s="18"/>
      <c r="I5773" s="18"/>
      <c r="J5773" s="62"/>
      <c r="K5773" s="19"/>
      <c r="L5773" s="28" t="s">
        <v>64</v>
      </c>
      <c r="M5773" s="104" t="e">
        <f>#REF!</f>
        <v>#REF!</v>
      </c>
      <c r="N5773" s="113" t="e">
        <f>IF(M5773=0,"",CHOOSE(M5773,"6","手入力箇所","手入力箇所","手入力箇所","手入力箇所","手入力箇所","手入力箇所","手入力箇所","手入力箇所","手入力箇所","手入力箇所","",""))</f>
        <v>#REF!</v>
      </c>
    </row>
    <row r="5774" spans="1:14" ht="48.6" thickBot="1" x14ac:dyDescent="0.25">
      <c r="A5774" s="28" t="s">
        <v>65</v>
      </c>
      <c r="B5774" s="18">
        <v>6</v>
      </c>
      <c r="C5774" s="18"/>
      <c r="D5774" s="18"/>
      <c r="E5774" s="18"/>
      <c r="F5774" s="18"/>
      <c r="G5774" s="18"/>
      <c r="H5774" s="18"/>
      <c r="I5774" s="18"/>
      <c r="J5774" s="62"/>
      <c r="K5774" s="19"/>
      <c r="L5774" s="28" t="s">
        <v>65</v>
      </c>
      <c r="M5774" s="104" t="e">
        <f>#REF!</f>
        <v>#REF!</v>
      </c>
      <c r="N5774" s="113" t="e">
        <f>IF(M5774=0,"",CHOOSE(M5774,"6","手入力箇所","手入力箇所","手入力箇所","手入力箇所","手入力箇所","手入力箇所","手入力箇所","手入力箇所","手入力箇所","手入力箇所","",""))</f>
        <v>#REF!</v>
      </c>
    </row>
    <row r="5775" spans="1:14" ht="24.6" thickBot="1" x14ac:dyDescent="0.25">
      <c r="A5775" s="28" t="s">
        <v>66</v>
      </c>
      <c r="B5775" s="18">
        <v>5</v>
      </c>
      <c r="C5775" s="18">
        <v>7</v>
      </c>
      <c r="D5775" s="18">
        <v>8</v>
      </c>
      <c r="E5775" s="18">
        <v>9</v>
      </c>
      <c r="F5775" s="18">
        <v>12</v>
      </c>
      <c r="G5775" s="18"/>
      <c r="H5775" s="18"/>
      <c r="I5775" s="18"/>
      <c r="J5775" s="62"/>
      <c r="K5775" s="19"/>
      <c r="L5775" s="28" t="s">
        <v>66</v>
      </c>
      <c r="M5775" s="104" t="e">
        <f>#REF!</f>
        <v>#REF!</v>
      </c>
      <c r="N5775" s="113" t="e">
        <f>IF(M5775=0,"",CHOOSE(M5775,"5","7","8","9","9","12","12","12","12","12","手入力箇所","手入力箇所","手入力箇所","手入力箇所","手入力箇所","手入力箇所","手入力箇所","手入力箇所","手入力箇所","手入力箇所"))</f>
        <v>#REF!</v>
      </c>
    </row>
    <row r="5776" spans="1:14" ht="36.6" thickBot="1" x14ac:dyDescent="0.25">
      <c r="A5776" s="28" t="s">
        <v>67</v>
      </c>
      <c r="B5776" s="18">
        <v>4</v>
      </c>
      <c r="C5776" s="18">
        <v>5</v>
      </c>
      <c r="D5776" s="18">
        <v>5</v>
      </c>
      <c r="E5776" s="18">
        <v>6</v>
      </c>
      <c r="F5776" s="18"/>
      <c r="G5776" s="18"/>
      <c r="H5776" s="18"/>
      <c r="I5776" s="18"/>
      <c r="J5776" s="62"/>
      <c r="K5776" s="19"/>
      <c r="L5776" s="28" t="s">
        <v>67</v>
      </c>
      <c r="M5776" s="104" t="e">
        <f>#REF!</f>
        <v>#REF!</v>
      </c>
      <c r="N5776" s="113" t="e">
        <f>IF(M5776=0,"",CHOOSE(M5776,"4","5","5","6","6","手入力箇所","手入力箇所","手入力箇所","手入力箇所","手入力箇所","手入力箇所","手入力箇所","手入力箇所","手入力箇所","手入力箇所"))</f>
        <v>#REF!</v>
      </c>
    </row>
    <row r="5777" spans="1:14" ht="24.6" thickBot="1" x14ac:dyDescent="0.25">
      <c r="A5777" s="28" t="s">
        <v>68</v>
      </c>
      <c r="B5777" s="18">
        <v>12</v>
      </c>
      <c r="C5777" s="18">
        <v>12</v>
      </c>
      <c r="D5777" s="18">
        <v>12</v>
      </c>
      <c r="E5777" s="18">
        <v>12</v>
      </c>
      <c r="F5777" s="18">
        <v>12</v>
      </c>
      <c r="G5777" s="18">
        <v>12</v>
      </c>
      <c r="H5777" s="18">
        <v>12</v>
      </c>
      <c r="I5777" s="18"/>
      <c r="J5777" s="62"/>
      <c r="K5777" s="19"/>
      <c r="L5777" s="28" t="s">
        <v>68</v>
      </c>
      <c r="M5777" s="104" t="e">
        <f>#REF!</f>
        <v>#REF!</v>
      </c>
      <c r="N5777" s="113" t="e">
        <f>IF(M5777=0,"",CHOOSE(M5777,"12","12","12","12","12","12","12","12","12","12","12","12","12","12","12","12","12","12","12","12","12","12","12","12","12","12","12","12","12","12","手入力箇所","手入力箇所","手入力箇所","手入力箇所","手入力箇所","手入力箇所","手入力箇所","手入力箇所","手入力箇所","手入力箇所"))</f>
        <v>#REF!</v>
      </c>
    </row>
    <row r="5778" spans="1:14" ht="36.6" thickBot="1" x14ac:dyDescent="0.25">
      <c r="A5778" s="28" t="s">
        <v>69</v>
      </c>
      <c r="B5778" s="18">
        <v>7</v>
      </c>
      <c r="C5778" s="18">
        <v>7</v>
      </c>
      <c r="D5778" s="18">
        <v>7</v>
      </c>
      <c r="E5778" s="18">
        <v>7</v>
      </c>
      <c r="F5778" s="18">
        <v>7</v>
      </c>
      <c r="G5778" s="18"/>
      <c r="H5778" s="18"/>
      <c r="I5778" s="18"/>
      <c r="J5778" s="62"/>
      <c r="K5778" s="19"/>
      <c r="L5778" s="28" t="s">
        <v>69</v>
      </c>
      <c r="M5778" s="104" t="e">
        <f>#REF!</f>
        <v>#REF!</v>
      </c>
      <c r="N5778" s="113" t="e">
        <f>IF(M5778=0,"",CHOOSE(M5778,"7","7","7","7","7","7","7","7","7","7","手入力箇所","手入力箇所","手入力箇所","手入力箇所","手入力箇所","手入力箇所","手入力箇所","手入力箇所","手入力箇所","手入力箇所"))</f>
        <v>#REF!</v>
      </c>
    </row>
    <row r="5779" spans="1:14" ht="13.8" thickBot="1" x14ac:dyDescent="0.25">
      <c r="A5779" s="27" t="s">
        <v>63</v>
      </c>
      <c r="B5779" s="18">
        <v>4</v>
      </c>
      <c r="C5779" s="18">
        <v>5</v>
      </c>
      <c r="D5779" s="18">
        <v>7</v>
      </c>
      <c r="E5779" s="18">
        <v>8</v>
      </c>
      <c r="F5779" s="18">
        <v>11</v>
      </c>
      <c r="G5779" s="18">
        <v>16</v>
      </c>
      <c r="H5779" s="18">
        <v>22</v>
      </c>
      <c r="I5779" s="18">
        <v>26</v>
      </c>
      <c r="J5779" s="18">
        <v>31</v>
      </c>
      <c r="K5779" s="19"/>
      <c r="L5779" s="27" t="s">
        <v>63</v>
      </c>
      <c r="M5779" s="104" t="e">
        <f>#REF!</f>
        <v>#REF!</v>
      </c>
      <c r="N5779" s="113" t="e">
        <f>IF(M5779=0,"",CHOOSE(M5779,"4","5","7","8","8","11","11","11","11","11","16","16","16","16","16","16","16","16","16","16","22","22","22","22","22","22","22","22","22","22","26","26","26","26","26","26","26","26","26","26","31","31","31","31","31","31","31","31","31","31","31","手入力箇所","手入力箇所","手入力箇所","手入力箇所","手入力箇所","手入力箇所","手入力箇所","手入力箇所","手入力箇所","手入力箇所"))</f>
        <v>#REF!</v>
      </c>
    </row>
    <row r="5780" spans="1:14" ht="24.6" thickBot="1" x14ac:dyDescent="0.25">
      <c r="A5780" s="28" t="s">
        <v>70</v>
      </c>
      <c r="B5780" s="18">
        <v>5</v>
      </c>
      <c r="C5780" s="18">
        <v>6</v>
      </c>
      <c r="D5780" s="18">
        <v>7</v>
      </c>
      <c r="E5780" s="18"/>
      <c r="F5780" s="18"/>
      <c r="G5780" s="18"/>
      <c r="H5780" s="18"/>
      <c r="I5780" s="18"/>
      <c r="J5780" s="62"/>
      <c r="K5780" s="19"/>
      <c r="L5780" s="28" t="s">
        <v>70</v>
      </c>
      <c r="M5780" s="104" t="e">
        <f>#REF!</f>
        <v>#REF!</v>
      </c>
      <c r="N5780" s="113" t="e">
        <f>IF(M5780=0,"",CHOOSE(M5780,"5","6","7","手入力箇所","手入力箇所","手入力箇所","手入力箇所","手入力箇所","手入力箇所","手入力箇所","手入力箇所","手入力箇所","手入力箇所"))</f>
        <v>#REF!</v>
      </c>
    </row>
    <row r="5781" spans="1:14" ht="13.8" thickBot="1" x14ac:dyDescent="0.25">
      <c r="A5781" s="29" t="s">
        <v>71</v>
      </c>
      <c r="B5781" s="18">
        <v>3</v>
      </c>
      <c r="C5781" s="18">
        <v>6</v>
      </c>
      <c r="D5781" s="18">
        <v>19</v>
      </c>
      <c r="E5781" s="18"/>
      <c r="F5781" s="18"/>
      <c r="G5781" s="18"/>
      <c r="H5781" s="18"/>
      <c r="I5781" s="18"/>
      <c r="J5781" s="62"/>
      <c r="K5781" s="19"/>
      <c r="L5781" s="29" t="s">
        <v>71</v>
      </c>
      <c r="M5781" s="104" t="e">
        <f>#REF!</f>
        <v>#REF!</v>
      </c>
      <c r="N5781" s="113" t="e">
        <f>IF(M5781=0,"",CHOOSE(M5781,"3","6","19","手入力箇所","手入力箇所","手入力箇所","手入力箇所","手入力箇所","手入力箇所","手入力箇所","手入力箇所","手入力箇所","手入力箇所"))</f>
        <v>#REF!</v>
      </c>
    </row>
    <row r="5782" spans="1:14" ht="13.8" thickBot="1" x14ac:dyDescent="0.25">
      <c r="A5782" s="29" t="s">
        <v>72</v>
      </c>
      <c r="B5782" s="18">
        <v>1</v>
      </c>
      <c r="C5782" s="18">
        <v>3</v>
      </c>
      <c r="D5782" s="18">
        <v>5</v>
      </c>
      <c r="E5782" s="18">
        <v>9</v>
      </c>
      <c r="F5782" s="18">
        <v>26</v>
      </c>
      <c r="G5782" s="18"/>
      <c r="H5782" s="18"/>
      <c r="I5782" s="18"/>
      <c r="J5782" s="62"/>
      <c r="K5782" s="19"/>
      <c r="L5782" s="29" t="s">
        <v>72</v>
      </c>
      <c r="M5782" s="104" t="e">
        <f>#REF!</f>
        <v>#REF!</v>
      </c>
      <c r="N5782" s="113" t="e">
        <f>IF(M5782=0,"",CHOOSE(M5782,"1","3","5","9","9","26","26","26","26","26","手入力箇所","手入力箇所","手入力箇所","手入力箇所","手入力箇所","手入力箇所","手入力箇所","手入力箇所","手入力箇所","手入力箇所"))</f>
        <v>#REF!</v>
      </c>
    </row>
    <row r="5783" spans="1:14" ht="13.8" thickBot="1" x14ac:dyDescent="0.25">
      <c r="A5783" s="29" t="s">
        <v>73</v>
      </c>
      <c r="B5783" s="18">
        <v>4</v>
      </c>
      <c r="C5783" s="18">
        <v>11</v>
      </c>
      <c r="D5783" s="18">
        <v>20</v>
      </c>
      <c r="E5783" s="18">
        <v>33</v>
      </c>
      <c r="F5783" s="18"/>
      <c r="G5783" s="18"/>
      <c r="H5783" s="18"/>
      <c r="I5783" s="18"/>
      <c r="J5783" s="62"/>
      <c r="K5783" s="19"/>
      <c r="L5783" s="29" t="s">
        <v>73</v>
      </c>
      <c r="M5783" s="104" t="e">
        <f>#REF!</f>
        <v>#REF!</v>
      </c>
      <c r="N5783" s="113" t="e">
        <f>IF(M5783=0,"",CHOOSE(M5783,"4","11","20","33","33","手入力箇所","手入力箇所","手入力箇所","手入力箇所","手入力箇所","手入力箇所","手入力箇所","手入力箇所","手入力箇所","手入力箇所"))</f>
        <v>#REF!</v>
      </c>
    </row>
    <row r="5784" spans="1:14" ht="37.200000000000003" thickBot="1" x14ac:dyDescent="0.25">
      <c r="A5784" s="30" t="s">
        <v>74</v>
      </c>
      <c r="B5784" s="18">
        <v>4</v>
      </c>
      <c r="C5784" s="18">
        <v>6</v>
      </c>
      <c r="D5784" s="18">
        <v>8</v>
      </c>
      <c r="E5784" s="18">
        <v>10</v>
      </c>
      <c r="F5784" s="18">
        <v>15</v>
      </c>
      <c r="G5784" s="18">
        <v>23</v>
      </c>
      <c r="H5784" s="18">
        <v>33</v>
      </c>
      <c r="I5784" s="18"/>
      <c r="J5784" s="62"/>
      <c r="K5784" s="19"/>
      <c r="L5784" s="30" t="s">
        <v>74</v>
      </c>
      <c r="M5784" s="104" t="e">
        <f>#REF!</f>
        <v>#REF!</v>
      </c>
      <c r="N5784" s="113" t="e">
        <f>IF(M5784=0,"",CHOOSE(M5784,"4","6","8","10","10","15","15","15","15","15","23","23","23","23","23","23","23","23","23","23","33","33","33","33","33","33","33","33","33","33","手入力箇所","手入力箇所","手入力箇所","手入力箇所","手入力箇所","手入力箇所","手入力箇所","手入力箇所","手入力箇所","手入力箇所"))</f>
        <v>#REF!</v>
      </c>
    </row>
    <row r="5785" spans="1:14" ht="13.8" thickBot="1" x14ac:dyDescent="0.25">
      <c r="A5785" s="29" t="s">
        <v>75</v>
      </c>
      <c r="B5785" s="18">
        <v>6</v>
      </c>
      <c r="C5785" s="18">
        <v>14</v>
      </c>
      <c r="D5785" s="18">
        <v>25</v>
      </c>
      <c r="E5785" s="18">
        <v>39</v>
      </c>
      <c r="F5785" s="18"/>
      <c r="G5785" s="18"/>
      <c r="H5785" s="18"/>
      <c r="I5785" s="18"/>
      <c r="J5785" s="62"/>
      <c r="K5785" s="19"/>
      <c r="L5785" s="29" t="s">
        <v>75</v>
      </c>
      <c r="M5785" s="104" t="e">
        <f>#REF!</f>
        <v>#REF!</v>
      </c>
      <c r="N5785" s="113" t="e">
        <f>IF(M5785=0,"",CHOOSE(M5785,"6","14","25","39","39","手入力箇所","手入力箇所","手入力箇所","手入力箇所","手入力箇所","手入力箇所","手入力箇所","手入力箇所","手入力箇所","手入力箇所"))</f>
        <v>#REF!</v>
      </c>
    </row>
    <row r="5786" spans="1:14" ht="37.200000000000003" thickBot="1" x14ac:dyDescent="0.25">
      <c r="A5786" s="30" t="s">
        <v>76</v>
      </c>
      <c r="B5786" s="18">
        <v>2</v>
      </c>
      <c r="C5786" s="18">
        <v>3</v>
      </c>
      <c r="D5786" s="18">
        <v>6</v>
      </c>
      <c r="E5786" s="18">
        <v>9</v>
      </c>
      <c r="F5786" s="18"/>
      <c r="G5786" s="18"/>
      <c r="H5786" s="18"/>
      <c r="I5786" s="18"/>
      <c r="J5786" s="62"/>
      <c r="K5786" s="19"/>
      <c r="L5786" s="30" t="s">
        <v>76</v>
      </c>
      <c r="M5786" s="104" t="e">
        <f>#REF!</f>
        <v>#REF!</v>
      </c>
      <c r="N5786" s="113" t="e">
        <f>IF(M5786=0,"",CHOOSE(M5786,"2","3","6","9","9","手入力箇所","手入力箇所","手入力箇所","手入力箇所","手入力箇所","手入力箇所","手入力箇所","手入力箇所","手入力箇所","手入力箇所"))</f>
        <v>#REF!</v>
      </c>
    </row>
    <row r="5787" spans="1:14" ht="27" thickBot="1" x14ac:dyDescent="0.25">
      <c r="A5787" s="31" t="s">
        <v>77</v>
      </c>
      <c r="B5787" s="18">
        <v>12</v>
      </c>
      <c r="C5787" s="18">
        <v>18</v>
      </c>
      <c r="D5787" s="18">
        <v>22</v>
      </c>
      <c r="E5787" s="18">
        <v>26</v>
      </c>
      <c r="F5787" s="62"/>
      <c r="G5787" s="62"/>
      <c r="H5787" s="62"/>
      <c r="I5787" s="62"/>
      <c r="J5787" s="62"/>
      <c r="K5787" s="19"/>
      <c r="L5787" s="31" t="s">
        <v>77</v>
      </c>
      <c r="M5787" s="104" t="e">
        <f>#REF!</f>
        <v>#REF!</v>
      </c>
      <c r="N5787" s="113" t="e">
        <f>IF(M5787=0,"",CHOOSE(M5787,"12","18","22","26","26","手入力箇所","手入力箇所","手入力箇所","手入力箇所","手入力箇所","手入力箇所","手入力箇所","手入力箇所","手入力箇所","手入力箇所"))</f>
        <v>#REF!</v>
      </c>
    </row>
    <row r="5788" spans="1:14" ht="40.200000000000003" thickBot="1" x14ac:dyDescent="0.25">
      <c r="A5788" s="31" t="s">
        <v>78</v>
      </c>
      <c r="B5788" s="18">
        <v>5</v>
      </c>
      <c r="C5788" s="18">
        <v>8</v>
      </c>
      <c r="D5788" s="18">
        <v>11</v>
      </c>
      <c r="E5788" s="18">
        <v>14</v>
      </c>
      <c r="F5788" s="62"/>
      <c r="G5788" s="62"/>
      <c r="H5788" s="62"/>
      <c r="I5788" s="62"/>
      <c r="J5788" s="62"/>
      <c r="K5788" s="19"/>
      <c r="L5788" s="31" t="s">
        <v>78</v>
      </c>
      <c r="M5788" s="104" t="e">
        <f>#REF!</f>
        <v>#REF!</v>
      </c>
      <c r="N5788" s="113" t="e">
        <f>IF(M5788=0,"",CHOOSE(M5788,"5","8","11","14","14","手入力箇所","手入力箇所","手入力箇所","手入力箇所","手入力箇所","手入力箇所","手入力箇所","手入力箇所","手入力箇所","手入力箇所"))</f>
        <v>#REF!</v>
      </c>
    </row>
    <row r="5789" spans="1:14" ht="27" thickBot="1" x14ac:dyDescent="0.25">
      <c r="A5789" s="31" t="s">
        <v>79</v>
      </c>
      <c r="B5789" s="18">
        <v>6</v>
      </c>
      <c r="C5789" s="18">
        <v>11</v>
      </c>
      <c r="D5789" s="18">
        <v>16</v>
      </c>
      <c r="E5789" s="18">
        <v>21</v>
      </c>
      <c r="F5789" s="62"/>
      <c r="G5789" s="62"/>
      <c r="H5789" s="62"/>
      <c r="I5789" s="62"/>
      <c r="J5789" s="62"/>
      <c r="K5789" s="19"/>
      <c r="L5789" s="31" t="s">
        <v>79</v>
      </c>
      <c r="M5789" s="104" t="e">
        <f>#REF!</f>
        <v>#REF!</v>
      </c>
      <c r="N5789" s="113" t="e">
        <f>IF(M5789=0,"",CHOOSE(M5789,"6","11","16","21","21","手入力箇所","手入力箇所","手入力箇所","手入力箇所","手入力箇所","手入力箇所","手入力箇所","手入力箇所","手入力箇所"))</f>
        <v>#REF!</v>
      </c>
    </row>
    <row r="5790" spans="1:14" ht="40.200000000000003" thickBot="1" x14ac:dyDescent="0.25">
      <c r="A5790" s="31" t="s">
        <v>80</v>
      </c>
      <c r="B5790" s="18">
        <v>5</v>
      </c>
      <c r="C5790" s="18">
        <v>7</v>
      </c>
      <c r="D5790" s="18">
        <v>9</v>
      </c>
      <c r="E5790" s="18">
        <v>10</v>
      </c>
      <c r="F5790" s="62"/>
      <c r="G5790" s="62"/>
      <c r="H5790" s="62"/>
      <c r="I5790" s="62"/>
      <c r="J5790" s="62"/>
      <c r="K5790" s="19"/>
      <c r="L5790" s="31" t="s">
        <v>80</v>
      </c>
      <c r="M5790" s="104" t="e">
        <f>#REF!</f>
        <v>#REF!</v>
      </c>
      <c r="N5790" s="113" t="e">
        <f>IF(M5790=0,"",CHOOSE(M5790,"5","7","9","10","10","手入力箇所","手入力箇所","手入力箇所","手入力箇所","手入力箇所","手入力箇所","手入力箇所","手入力箇所","手入力箇所"))</f>
        <v>#REF!</v>
      </c>
    </row>
    <row r="5791" spans="1:14" ht="40.200000000000003" thickBot="1" x14ac:dyDescent="0.25">
      <c r="A5791" s="31" t="s">
        <v>81</v>
      </c>
      <c r="B5791" s="18">
        <v>9</v>
      </c>
      <c r="C5791" s="18">
        <v>14</v>
      </c>
      <c r="D5791" s="62"/>
      <c r="E5791" s="62"/>
      <c r="F5791" s="62"/>
      <c r="G5791" s="62"/>
      <c r="H5791" s="62"/>
      <c r="I5791" s="62"/>
      <c r="J5791" s="62"/>
      <c r="K5791" s="19"/>
      <c r="L5791" s="31" t="s">
        <v>81</v>
      </c>
      <c r="M5791" s="104" t="e">
        <f>#REF!</f>
        <v>#REF!</v>
      </c>
      <c r="N5791" s="113" t="e">
        <f>IF(M5791=0,"",CHOOSE(M5791,"9","14","手入力箇所","手入力箇所","手入力箇所","手入力箇所","手入力箇所","手入力箇所","手入力箇所","手入力箇所","手入力箇所","手入力箇所"))</f>
        <v>#REF!</v>
      </c>
    </row>
    <row r="5792" spans="1:14" ht="13.8" thickBot="1" x14ac:dyDescent="0.25">
      <c r="A5792" s="31" t="s">
        <v>82</v>
      </c>
      <c r="B5792" s="18">
        <v>3</v>
      </c>
      <c r="C5792" s="18">
        <v>4</v>
      </c>
      <c r="D5792" s="18">
        <v>4</v>
      </c>
      <c r="E5792" s="18">
        <v>5</v>
      </c>
      <c r="F5792" s="18">
        <v>6</v>
      </c>
      <c r="G5792" s="18">
        <v>8</v>
      </c>
      <c r="H5792" s="18">
        <v>9</v>
      </c>
      <c r="I5792" s="18">
        <v>11</v>
      </c>
      <c r="J5792" s="18">
        <v>12</v>
      </c>
      <c r="K5792" s="19"/>
      <c r="L5792" s="31" t="s">
        <v>82</v>
      </c>
      <c r="M5792" s="104" t="e">
        <f>#REF!</f>
        <v>#REF!</v>
      </c>
      <c r="N5792" s="113" t="e">
        <f>IF(M5792=0,"",CHOOSE(M5792,"3","4","4","5","5","6","6","6","6","6","8","8","8","8","8","8","8","8","8","8","9","9","9","9","9","9","9","9","9","9","11","11","11","11","11","11","11","11","11","11","12","12","12","12","12","12","12","12","12","12","12","手入力箇所","手入力箇所","手入力箇所","手入力箇所","手入力箇所","手入力箇所","手入力箇所","手入力箇所","手入力箇所","手入力箇所"))</f>
        <v>#REF!</v>
      </c>
    </row>
    <row r="5793" spans="1:14" ht="13.8" thickBot="1" x14ac:dyDescent="0.25">
      <c r="A5793" s="31" t="s">
        <v>83</v>
      </c>
      <c r="B5793" s="18">
        <v>3</v>
      </c>
      <c r="C5793" s="18">
        <v>4</v>
      </c>
      <c r="D5793" s="18">
        <v>4</v>
      </c>
      <c r="E5793" s="18">
        <v>5</v>
      </c>
      <c r="F5793" s="18">
        <v>6</v>
      </c>
      <c r="G5793" s="18">
        <v>8</v>
      </c>
      <c r="H5793" s="18">
        <v>10</v>
      </c>
      <c r="I5793" s="18">
        <v>12</v>
      </c>
      <c r="J5793" s="18">
        <v>13</v>
      </c>
      <c r="K5793" s="19"/>
      <c r="L5793" s="31" t="s">
        <v>83</v>
      </c>
      <c r="M5793" s="104" t="e">
        <f>#REF!</f>
        <v>#REF!</v>
      </c>
      <c r="N5793" s="113" t="e">
        <f>IF(M5793=0,"",CHOOSE(M5793,"3","4","4","5","5","6","6","6","6","6","8","8","8","8","8","8","8","8","8","8","10","10","10","10","10","10","10","10","10","10","12","12","12","12","12","12","12","12","12","12","13","13","13","13","13","13","13","13","13","13","13","手入力箇所","手入力箇所","手入力箇所","手入力箇所","手入力箇所","手入力箇所","手入力箇所","手入力箇所","手入力箇所","手入力箇所"))</f>
        <v>#REF!</v>
      </c>
    </row>
    <row r="5794" spans="1:14" ht="27" thickBot="1" x14ac:dyDescent="0.25">
      <c r="A5794" s="32" t="s">
        <v>84</v>
      </c>
      <c r="B5794" s="20">
        <v>1</v>
      </c>
      <c r="C5794" s="20">
        <v>2</v>
      </c>
      <c r="D5794" s="20">
        <v>3</v>
      </c>
      <c r="E5794" s="20">
        <v>4</v>
      </c>
      <c r="F5794" s="20">
        <v>8</v>
      </c>
      <c r="G5794" s="20">
        <v>19</v>
      </c>
      <c r="H5794" s="63"/>
      <c r="I5794" s="63"/>
      <c r="J5794" s="63"/>
      <c r="K5794" s="21"/>
      <c r="L5794" s="32" t="s">
        <v>84</v>
      </c>
      <c r="M5794" s="104" t="e">
        <f>#REF!</f>
        <v>#REF!</v>
      </c>
      <c r="N5794" s="113" t="e">
        <f>IF(M5794=0,"",CHOOSE(M5794,"1","2","3","4","4","8","8","8","8","8","19","19","19","19","19","19","19","19","19","19","手入力箇所","手入力箇所","手入力箇所","手入力箇所","手入力箇所","手入力箇所","手入力箇所","手入力箇所","手入力箇所","手入力箇所"))</f>
        <v>#REF!</v>
      </c>
    </row>
    <row r="5795" spans="1:14" ht="13.8" thickBot="1" x14ac:dyDescent="0.25"/>
    <row r="5796" spans="1:14" ht="13.8" thickBot="1" x14ac:dyDescent="0.25">
      <c r="A5796" s="686" t="e">
        <f>A5769</f>
        <v>#REF!</v>
      </c>
      <c r="B5796" s="686"/>
      <c r="C5796" s="686"/>
      <c r="D5796" s="687" t="s">
        <v>193</v>
      </c>
      <c r="E5796" s="687"/>
      <c r="F5796" s="687"/>
      <c r="G5796" s="687"/>
      <c r="H5796" s="687"/>
      <c r="I5796" s="687"/>
      <c r="J5796" s="687"/>
      <c r="K5796" s="687"/>
      <c r="L5796" s="687"/>
      <c r="M5796" s="687"/>
      <c r="N5796" s="687"/>
    </row>
    <row r="5797" spans="1:14" ht="13.8" thickBot="1" x14ac:dyDescent="0.25">
      <c r="A5797" s="105"/>
      <c r="B5797" s="33">
        <v>1</v>
      </c>
      <c r="C5797" s="24">
        <v>2</v>
      </c>
      <c r="D5797" s="24">
        <v>3</v>
      </c>
      <c r="E5797" s="24" t="s">
        <v>58</v>
      </c>
      <c r="F5797" s="24" t="s">
        <v>59</v>
      </c>
      <c r="G5797" s="24" t="s">
        <v>60</v>
      </c>
      <c r="H5797" s="24" t="s">
        <v>61</v>
      </c>
      <c r="I5797" s="24" t="s">
        <v>62</v>
      </c>
      <c r="J5797" s="24" t="s">
        <v>194</v>
      </c>
      <c r="K5797" s="102" t="s">
        <v>85</v>
      </c>
      <c r="L5797" s="105" t="s">
        <v>189</v>
      </c>
      <c r="M5797" s="105" t="s">
        <v>188</v>
      </c>
      <c r="N5797" s="105" t="s">
        <v>51</v>
      </c>
    </row>
    <row r="5798" spans="1:14" ht="13.8" thickBot="1" x14ac:dyDescent="0.25">
      <c r="A5798" s="26" t="s">
        <v>56</v>
      </c>
      <c r="B5798" s="22">
        <v>16</v>
      </c>
      <c r="C5798" s="22">
        <v>25</v>
      </c>
      <c r="D5798" s="22">
        <v>32</v>
      </c>
      <c r="E5798" s="22">
        <v>38</v>
      </c>
      <c r="F5798" s="22">
        <v>56</v>
      </c>
      <c r="G5798" s="22">
        <v>87</v>
      </c>
      <c r="H5798" s="22">
        <v>121</v>
      </c>
      <c r="I5798" s="22"/>
      <c r="J5798" s="23"/>
      <c r="K5798" s="68"/>
      <c r="L5798" s="107" t="s">
        <v>56</v>
      </c>
      <c r="M5798" s="103" t="e">
        <f>#REF!</f>
        <v>#REF!</v>
      </c>
      <c r="N5798" s="103" t="e">
        <f>IF(M5798=0,"",CHOOSE(M5798,"16","25","32","38","38","56","56","56","56","56","87","87","87","87","87","87","87","87","87","87","121","121","121","121","121","121","121","121","121","121","手入力箇所","手入力箇所","手入力箇所","手入力箇所","手入力箇所","手入力箇所","手入力箇所","手入力箇所","手入力箇所","手入力箇所"))</f>
        <v>#REF!</v>
      </c>
    </row>
    <row r="5799" spans="1:14" ht="13.8" thickBot="1" x14ac:dyDescent="0.25">
      <c r="A5799" s="27" t="s">
        <v>57</v>
      </c>
      <c r="B5799" s="18">
        <v>25</v>
      </c>
      <c r="C5799" s="18">
        <v>33</v>
      </c>
      <c r="D5799" s="18">
        <v>40</v>
      </c>
      <c r="E5799" s="18">
        <v>45</v>
      </c>
      <c r="F5799" s="18">
        <v>58</v>
      </c>
      <c r="G5799" s="18">
        <v>79</v>
      </c>
      <c r="H5799" s="18"/>
      <c r="I5799" s="18"/>
      <c r="J5799" s="62"/>
      <c r="K5799" s="69"/>
      <c r="L5799" s="107" t="s">
        <v>57</v>
      </c>
      <c r="M5799" s="103" t="e">
        <f>#REF!</f>
        <v>#REF!</v>
      </c>
      <c r="N5799" s="103" t="e">
        <f>IF(M5799=0,"",CHOOSE(M5799,"25","33","40","45","45","58","58","58","58","58","79","79","79","79","79","79","79","79","79","79","手入力箇所","手入力箇所","手入力箇所","手入力箇所","手入力箇所","手入力箇所","手入力箇所","手入力箇所","手入力箇所","手入力箇所"))</f>
        <v>#REF!</v>
      </c>
    </row>
    <row r="5800" spans="1:14" ht="48.6" thickBot="1" x14ac:dyDescent="0.25">
      <c r="A5800" s="28" t="s">
        <v>64</v>
      </c>
      <c r="B5800" s="18">
        <v>32</v>
      </c>
      <c r="C5800" s="18"/>
      <c r="D5800" s="18"/>
      <c r="E5800" s="18"/>
      <c r="F5800" s="18"/>
      <c r="G5800" s="18"/>
      <c r="H5800" s="18"/>
      <c r="I5800" s="18"/>
      <c r="J5800" s="62"/>
      <c r="K5800" s="69"/>
      <c r="L5800" s="108" t="s">
        <v>64</v>
      </c>
      <c r="M5800" s="103" t="e">
        <f>#REF!</f>
        <v>#REF!</v>
      </c>
      <c r="N5800" s="103" t="e">
        <f>IF(M5800=0,"",CHOOSE(M5800,"32","手入力箇所","手入力箇所","手入力箇所","手入力箇所","手入力箇所","手入力箇所","手入力箇所","手入力箇所","手入力箇所","手入力箇所"))</f>
        <v>#REF!</v>
      </c>
    </row>
    <row r="5801" spans="1:14" ht="48.6" thickBot="1" x14ac:dyDescent="0.25">
      <c r="A5801" s="28" t="s">
        <v>65</v>
      </c>
      <c r="B5801" s="18">
        <v>36</v>
      </c>
      <c r="C5801" s="18"/>
      <c r="D5801" s="18"/>
      <c r="E5801" s="18"/>
      <c r="F5801" s="18"/>
      <c r="G5801" s="18"/>
      <c r="H5801" s="18"/>
      <c r="I5801" s="18"/>
      <c r="J5801" s="62"/>
      <c r="K5801" s="69"/>
      <c r="L5801" s="108" t="s">
        <v>65</v>
      </c>
      <c r="M5801" s="103" t="e">
        <f>#REF!</f>
        <v>#REF!</v>
      </c>
      <c r="N5801" s="103" t="e">
        <f>IF(M5801=0,"",CHOOSE(M5801,"36","手入力箇所","手入力箇所","手入力箇所","手入力箇所","手入力箇所","手入力箇所","手入力箇所","手入力箇所","手入力箇所","手入力箇所"))</f>
        <v>#REF!</v>
      </c>
    </row>
    <row r="5802" spans="1:14" ht="24.6" thickBot="1" x14ac:dyDescent="0.25">
      <c r="A5802" s="28" t="s">
        <v>66</v>
      </c>
      <c r="B5802" s="18">
        <v>24</v>
      </c>
      <c r="C5802" s="18">
        <v>30</v>
      </c>
      <c r="D5802" s="18">
        <v>33</v>
      </c>
      <c r="E5802" s="18">
        <v>35</v>
      </c>
      <c r="F5802" s="18">
        <v>42</v>
      </c>
      <c r="G5802" s="18"/>
      <c r="H5802" s="18"/>
      <c r="I5802" s="18"/>
      <c r="J5802" s="62"/>
      <c r="K5802" s="69"/>
      <c r="L5802" s="108" t="s">
        <v>66</v>
      </c>
      <c r="M5802" s="103" t="e">
        <f>#REF!</f>
        <v>#REF!</v>
      </c>
      <c r="N5802" s="103" t="e">
        <f>IF(M5802=0,"",CHOOSE(M5802,"24","30","33","35","35","42","42","42","42","42","手入力箇所","手入力箇所","手入力箇所","手入力箇所","手入力箇所","手入力箇所","手入力箇所","手入力箇所","手入力箇所","手入力箇所"))</f>
        <v>#REF!</v>
      </c>
    </row>
    <row r="5803" spans="1:14" ht="36.6" thickBot="1" x14ac:dyDescent="0.25">
      <c r="A5803" s="28" t="s">
        <v>67</v>
      </c>
      <c r="B5803" s="18">
        <v>7</v>
      </c>
      <c r="C5803" s="18">
        <v>12</v>
      </c>
      <c r="D5803" s="18">
        <v>16</v>
      </c>
      <c r="E5803" s="18">
        <v>19</v>
      </c>
      <c r="F5803" s="18"/>
      <c r="G5803" s="18"/>
      <c r="H5803" s="18"/>
      <c r="I5803" s="18"/>
      <c r="J5803" s="62"/>
      <c r="K5803" s="69"/>
      <c r="L5803" s="108" t="s">
        <v>67</v>
      </c>
      <c r="M5803" s="103" t="e">
        <f>#REF!</f>
        <v>#REF!</v>
      </c>
      <c r="N5803" s="103" t="e">
        <f>IF(M5803=0,"",CHOOSE(M5803,"7","12","16","19","19","手入力箇所","手入力箇所","手入力箇所","手入力箇所","手入力箇所","手入力箇所","手入力箇所","手入力箇所","手入力箇所","手入力箇所"))</f>
        <v>#REF!</v>
      </c>
    </row>
    <row r="5804" spans="1:14" ht="24.6" thickBot="1" x14ac:dyDescent="0.25">
      <c r="A5804" s="28" t="s">
        <v>68</v>
      </c>
      <c r="B5804" s="18">
        <v>21</v>
      </c>
      <c r="C5804" s="18">
        <v>35</v>
      </c>
      <c r="D5804" s="18">
        <v>48</v>
      </c>
      <c r="E5804" s="18">
        <v>59</v>
      </c>
      <c r="F5804" s="18">
        <v>94</v>
      </c>
      <c r="G5804" s="18">
        <v>159</v>
      </c>
      <c r="H5804" s="18">
        <v>235</v>
      </c>
      <c r="I5804" s="18"/>
      <c r="J5804" s="62"/>
      <c r="K5804" s="69"/>
      <c r="L5804" s="108" t="s">
        <v>68</v>
      </c>
      <c r="M5804" s="103" t="e">
        <f>#REF!</f>
        <v>#REF!</v>
      </c>
      <c r="N5804" s="103" t="e">
        <f>IF(M5804=0,"",CHOOSE(M5804,"21","35","48","59","59","94","94","94","94","94","159","159","159","159","159","159","159","159","159","159","235","235","235","235","235","235","235","235","235","235","手入力箇所","手入力箇所","手入力箇所","手入力箇所","手入力箇所","手入力箇所","手入力箇所","手入力箇所","手入力箇所","手入力箇所"))</f>
        <v>#REF!</v>
      </c>
    </row>
    <row r="5805" spans="1:14" ht="36.6" thickBot="1" x14ac:dyDescent="0.25">
      <c r="A5805" s="28" t="s">
        <v>69</v>
      </c>
      <c r="B5805" s="18">
        <v>22</v>
      </c>
      <c r="C5805" s="18">
        <v>26</v>
      </c>
      <c r="D5805" s="18">
        <v>28</v>
      </c>
      <c r="E5805" s="18">
        <v>29</v>
      </c>
      <c r="F5805" s="18">
        <v>34</v>
      </c>
      <c r="G5805" s="18"/>
      <c r="H5805" s="18"/>
      <c r="I5805" s="18"/>
      <c r="J5805" s="62"/>
      <c r="K5805" s="69"/>
      <c r="L5805" s="108" t="s">
        <v>69</v>
      </c>
      <c r="M5805" s="103" t="e">
        <f>#REF!</f>
        <v>#REF!</v>
      </c>
      <c r="N5805" s="103" t="e">
        <f>IF(M5805=0,"",CHOOSE(M5805,"22","26","28","29","29","34","34","34","34","34","手入力箇所","手入力箇所","手入力箇所","手入力箇所","手入力箇所","手入力箇所","手入力箇所","手入力箇所","手入力箇所","手入力箇所"))</f>
        <v>#REF!</v>
      </c>
    </row>
    <row r="5806" spans="1:14" ht="13.8" thickBot="1" x14ac:dyDescent="0.25">
      <c r="A5806" s="27" t="s">
        <v>63</v>
      </c>
      <c r="B5806" s="18">
        <v>21</v>
      </c>
      <c r="C5806" s="18">
        <v>33</v>
      </c>
      <c r="D5806" s="18">
        <v>46</v>
      </c>
      <c r="E5806" s="18">
        <v>56</v>
      </c>
      <c r="F5806" s="18">
        <v>89</v>
      </c>
      <c r="G5806" s="18">
        <v>151</v>
      </c>
      <c r="H5806" s="18">
        <v>224</v>
      </c>
      <c r="I5806" s="18">
        <v>289</v>
      </c>
      <c r="J5806" s="18">
        <v>350</v>
      </c>
      <c r="K5806" s="69"/>
      <c r="L5806" s="107" t="s">
        <v>63</v>
      </c>
      <c r="M5806" s="103" t="e">
        <f>#REF!</f>
        <v>#REF!</v>
      </c>
      <c r="N5806" s="103" t="e">
        <f>IF(M5806=0,"",CHOOSE(M5806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807" spans="1:14" ht="24.6" thickBot="1" x14ac:dyDescent="0.25">
      <c r="A5807" s="34" t="s">
        <v>70</v>
      </c>
      <c r="B5807" s="35">
        <v>13</v>
      </c>
      <c r="C5807" s="35">
        <v>33</v>
      </c>
      <c r="D5807" s="35">
        <v>59</v>
      </c>
      <c r="E5807" s="35"/>
      <c r="F5807" s="35"/>
      <c r="G5807" s="35"/>
      <c r="H5807" s="35"/>
      <c r="I5807" s="35"/>
      <c r="J5807" s="36"/>
      <c r="K5807" s="67"/>
      <c r="L5807" s="108" t="s">
        <v>70</v>
      </c>
      <c r="M5807" s="103" t="e">
        <f>#REF!</f>
        <v>#REF!</v>
      </c>
      <c r="N5807" s="103" t="e">
        <f>IF(M5807=0,"",CHOOSE(M5807,"13","33","59","手入力箇所","手入力箇所","手入力箇所","手入力箇所","手入力箇所","手入力箇所","手入力箇所","手入力箇所","手入力箇所","手入力箇所"))</f>
        <v>#REF!</v>
      </c>
    </row>
    <row r="5808" spans="1:14" ht="13.8" thickBot="1" x14ac:dyDescent="0.25">
      <c r="A5808" s="37" t="s">
        <v>71</v>
      </c>
      <c r="B5808" s="17">
        <v>23</v>
      </c>
      <c r="C5808" s="17">
        <v>39</v>
      </c>
      <c r="D5808" s="17">
        <v>97</v>
      </c>
      <c r="E5808" s="17"/>
      <c r="F5808" s="17"/>
      <c r="G5808" s="17"/>
      <c r="H5808" s="17"/>
      <c r="I5808" s="17"/>
      <c r="J5808" s="64"/>
      <c r="K5808" s="70"/>
      <c r="L5808" s="109" t="s">
        <v>71</v>
      </c>
      <c r="M5808" s="103" t="e">
        <f>#REF!</f>
        <v>#REF!</v>
      </c>
      <c r="N5808" s="103" t="e">
        <f>IF(M5808=0,"",CHOOSE(M5808,"23","39","97","手入力箇所","手入力箇所","手入力箇所","手入力箇所","手入力箇所","手入力箇所","手入力箇所","手入力箇所","手入力箇所","手入力箇所"))</f>
        <v>#REF!</v>
      </c>
    </row>
    <row r="5809" spans="1:14" ht="13.8" thickBot="1" x14ac:dyDescent="0.25">
      <c r="A5809" s="29" t="s">
        <v>72</v>
      </c>
      <c r="B5809" s="18">
        <v>21</v>
      </c>
      <c r="C5809" s="18">
        <v>37</v>
      </c>
      <c r="D5809" s="18">
        <v>58</v>
      </c>
      <c r="E5809" s="18">
        <v>76</v>
      </c>
      <c r="F5809" s="18">
        <v>137</v>
      </c>
      <c r="G5809" s="18"/>
      <c r="H5809" s="18"/>
      <c r="I5809" s="18"/>
      <c r="J5809" s="62"/>
      <c r="K5809" s="69"/>
      <c r="L5809" s="109" t="s">
        <v>72</v>
      </c>
      <c r="M5809" s="103" t="e">
        <f>#REF!</f>
        <v>#REF!</v>
      </c>
      <c r="N5809" s="103" t="e">
        <f>IF(M5809=0,"",CHOOSE(M5809,"21","37","58","76","76","137","137","137","137","137","手入力箇所","手入力箇所","手入力箇所","手入力箇所","手入力箇所","手入力箇所","手入力箇所","手入力箇所","手入力箇所","手入力箇所"))</f>
        <v>#REF!</v>
      </c>
    </row>
    <row r="5810" spans="1:14" ht="13.8" thickBot="1" x14ac:dyDescent="0.25">
      <c r="A5810" s="29" t="s">
        <v>73</v>
      </c>
      <c r="B5810" s="18">
        <v>48</v>
      </c>
      <c r="C5810" s="18">
        <v>93</v>
      </c>
      <c r="D5810" s="18">
        <v>138</v>
      </c>
      <c r="E5810" s="18">
        <v>183</v>
      </c>
      <c r="F5810" s="18"/>
      <c r="G5810" s="18"/>
      <c r="H5810" s="18"/>
      <c r="I5810" s="18"/>
      <c r="J5810" s="62"/>
      <c r="K5810" s="69"/>
      <c r="L5810" s="109" t="s">
        <v>73</v>
      </c>
      <c r="M5810" s="103" t="e">
        <f>#REF!</f>
        <v>#REF!</v>
      </c>
      <c r="N5810" s="103" t="e">
        <f>IF(M5810=0,"",CHOOSE(M5810,"48","93","138","183","183","手入力箇所","手入力箇所","手入力箇所","手入力箇所","手入力箇所","手入力箇所","手入力箇所","手入力箇所","手入力箇所","手入力箇所"))</f>
        <v>#REF!</v>
      </c>
    </row>
    <row r="5811" spans="1:14" ht="37.200000000000003" thickBot="1" x14ac:dyDescent="0.25">
      <c r="A5811" s="30" t="s">
        <v>74</v>
      </c>
      <c r="B5811" s="18">
        <v>13</v>
      </c>
      <c r="C5811" s="18">
        <v>26</v>
      </c>
      <c r="D5811" s="18">
        <v>40</v>
      </c>
      <c r="E5811" s="18">
        <v>55</v>
      </c>
      <c r="F5811" s="18">
        <v>107</v>
      </c>
      <c r="G5811" s="18">
        <v>224</v>
      </c>
      <c r="H5811" s="18">
        <v>386</v>
      </c>
      <c r="I5811" s="18"/>
      <c r="J5811" s="62"/>
      <c r="K5811" s="69"/>
      <c r="L5811" s="110" t="s">
        <v>74</v>
      </c>
      <c r="M5811" s="103" t="e">
        <f>#REF!</f>
        <v>#REF!</v>
      </c>
      <c r="N5811" s="103" t="e">
        <f>IF(M5811=0,"",CHOOSE(M5811,"13","26","40","55","55","107","107","107","107","107","224","224","224","224","224","224","224","224","224","224","386","386","386","386","386","386","386","386","386","386","手入力箇所","手入力箇所","手入力箇所","手入力箇所","手入力箇所","手入力箇所","手入力箇所","手入力箇所","手入力箇所","手入力箇所"))</f>
        <v>#REF!</v>
      </c>
    </row>
    <row r="5812" spans="1:14" ht="13.8" thickBot="1" x14ac:dyDescent="0.25">
      <c r="A5812" s="29" t="s">
        <v>75</v>
      </c>
      <c r="B5812" s="18">
        <v>36</v>
      </c>
      <c r="C5812" s="18">
        <v>98</v>
      </c>
      <c r="D5812" s="18">
        <v>173</v>
      </c>
      <c r="E5812" s="18">
        <v>274</v>
      </c>
      <c r="F5812" s="18"/>
      <c r="G5812" s="18"/>
      <c r="H5812" s="18"/>
      <c r="I5812" s="18"/>
      <c r="J5812" s="62"/>
      <c r="K5812" s="69"/>
      <c r="L5812" s="109" t="s">
        <v>75</v>
      </c>
      <c r="M5812" s="103" t="e">
        <f>#REF!</f>
        <v>#REF!</v>
      </c>
      <c r="N5812" s="103" t="e">
        <f>IF(M5812=0,"",CHOOSE(M5812,"36","98","173","274","274","手入力箇所","手入力箇所","手入力箇所","手入力箇所","手入力箇所","手入力箇所","手入力箇所","手入力箇所","手入力箇所","手入力箇所"))</f>
        <v>#REF!</v>
      </c>
    </row>
    <row r="5813" spans="1:14" ht="37.200000000000003" thickBot="1" x14ac:dyDescent="0.25">
      <c r="A5813" s="30" t="s">
        <v>76</v>
      </c>
      <c r="B5813" s="18">
        <v>127</v>
      </c>
      <c r="C5813" s="18">
        <v>127</v>
      </c>
      <c r="D5813" s="18">
        <v>127</v>
      </c>
      <c r="E5813" s="18">
        <v>127</v>
      </c>
      <c r="F5813" s="18"/>
      <c r="G5813" s="18"/>
      <c r="H5813" s="18"/>
      <c r="I5813" s="18"/>
      <c r="J5813" s="62"/>
      <c r="K5813" s="69"/>
      <c r="L5813" s="110" t="s">
        <v>76</v>
      </c>
      <c r="M5813" s="103" t="e">
        <f>#REF!</f>
        <v>#REF!</v>
      </c>
      <c r="N5813" s="103" t="e">
        <f>IF(M5813=0,"",CHOOSE(M5813,"127","127","127","127","127","手入力箇所","手入力箇所","手入力箇所","手入力箇所","手入力箇所","手入力箇所","手入力箇所","手入力箇所","手入力箇所","手入力箇所"))</f>
        <v>#REF!</v>
      </c>
    </row>
    <row r="5814" spans="1:14" ht="27" thickBot="1" x14ac:dyDescent="0.25">
      <c r="A5814" s="31" t="s">
        <v>77</v>
      </c>
      <c r="B5814" s="18">
        <v>42</v>
      </c>
      <c r="C5814" s="18">
        <v>90</v>
      </c>
      <c r="D5814" s="18">
        <v>141</v>
      </c>
      <c r="E5814" s="18">
        <v>193</v>
      </c>
      <c r="F5814" s="62"/>
      <c r="G5814" s="62"/>
      <c r="H5814" s="62"/>
      <c r="I5814" s="62"/>
      <c r="J5814" s="62"/>
      <c r="K5814" s="69"/>
      <c r="L5814" s="111" t="s">
        <v>77</v>
      </c>
      <c r="M5814" s="103" t="e">
        <f>#REF!</f>
        <v>#REF!</v>
      </c>
      <c r="N5814" s="103" t="e">
        <f>IF(M5814=0,"",CHOOSE(M5814,"42","90","141","193","1936","手入力箇所","手入力箇所","手入力箇所","手入力箇所","手入力箇所","手入力箇所","手入力箇所","手入力箇所","手入力箇所","手入力箇所"))</f>
        <v>#REF!</v>
      </c>
    </row>
    <row r="5815" spans="1:14" ht="40.200000000000003" thickBot="1" x14ac:dyDescent="0.25">
      <c r="A5815" s="31" t="s">
        <v>78</v>
      </c>
      <c r="B5815" s="18">
        <v>24</v>
      </c>
      <c r="C5815" s="18">
        <v>43</v>
      </c>
      <c r="D5815" s="18">
        <v>61</v>
      </c>
      <c r="E5815" s="18">
        <v>76</v>
      </c>
      <c r="F5815" s="62"/>
      <c r="G5815" s="62"/>
      <c r="H5815" s="62"/>
      <c r="I5815" s="62"/>
      <c r="J5815" s="62"/>
      <c r="K5815" s="69"/>
      <c r="L5815" s="111" t="s">
        <v>78</v>
      </c>
      <c r="M5815" s="103" t="e">
        <f>#REF!</f>
        <v>#REF!</v>
      </c>
      <c r="N5815" s="103" t="e">
        <f>IF(M5815=0,"",CHOOSE(M5815,"24","43","61","76","76","手入力箇所","手入力箇所","手入力箇所","手入力箇所","手入力箇所","手入力箇所","手入力箇所","手入力箇所","手入力箇所","手入力箇所"))</f>
        <v>#REF!</v>
      </c>
    </row>
    <row r="5816" spans="1:14" ht="27" thickBot="1" x14ac:dyDescent="0.25">
      <c r="A5816" s="31" t="s">
        <v>79</v>
      </c>
      <c r="B5816" s="18">
        <v>54</v>
      </c>
      <c r="C5816" s="18">
        <v>77</v>
      </c>
      <c r="D5816" s="18">
        <v>94</v>
      </c>
      <c r="E5816" s="18">
        <v>107</v>
      </c>
      <c r="F5816" s="62"/>
      <c r="G5816" s="62"/>
      <c r="H5816" s="62"/>
      <c r="I5816" s="62"/>
      <c r="J5816" s="62"/>
      <c r="K5816" s="69"/>
      <c r="L5816" s="111" t="s">
        <v>79</v>
      </c>
      <c r="M5816" s="103" t="e">
        <f>#REF!</f>
        <v>#REF!</v>
      </c>
      <c r="N5816" s="103" t="e">
        <f>IF(M5816=0,"",CHOOSE(M5816,"54","77","94","107","107","手入力箇所","手入力箇所","手入力箇所","手入力箇所","手入力箇所","手入力箇所","手入力箇所","手入力箇所","手入力箇所","手入力箇所"))</f>
        <v>#REF!</v>
      </c>
    </row>
    <row r="5817" spans="1:14" ht="40.200000000000003" thickBot="1" x14ac:dyDescent="0.25">
      <c r="A5817" s="31" t="s">
        <v>80</v>
      </c>
      <c r="B5817" s="18">
        <v>49</v>
      </c>
      <c r="C5817" s="18">
        <v>53</v>
      </c>
      <c r="D5817" s="18">
        <v>55</v>
      </c>
      <c r="E5817" s="18">
        <v>56</v>
      </c>
      <c r="F5817" s="62"/>
      <c r="G5817" s="62"/>
      <c r="H5817" s="62"/>
      <c r="I5817" s="62"/>
      <c r="J5817" s="62"/>
      <c r="K5817" s="69"/>
      <c r="L5817" s="111" t="s">
        <v>80</v>
      </c>
      <c r="M5817" s="103" t="e">
        <f>#REF!</f>
        <v>#REF!</v>
      </c>
      <c r="N5817" s="103" t="e">
        <f>IF(M5817=0,"",CHOOSE(M5817,"49","53","55","56","56","手入力箇所","手入力箇所","手入力箇所","手入力箇所","手入力箇所","手入力箇所","手入力箇所","手入力箇所","手入力箇所","手入力箇所"))</f>
        <v>#REF!</v>
      </c>
    </row>
    <row r="5818" spans="1:14" ht="40.200000000000003" thickBot="1" x14ac:dyDescent="0.25">
      <c r="A5818" s="38" t="s">
        <v>81</v>
      </c>
      <c r="B5818" s="35">
        <v>232</v>
      </c>
      <c r="C5818" s="35">
        <v>232</v>
      </c>
      <c r="D5818" s="36"/>
      <c r="E5818" s="36"/>
      <c r="F5818" s="36"/>
      <c r="G5818" s="36"/>
      <c r="H5818" s="36"/>
      <c r="I5818" s="36"/>
      <c r="J5818" s="36"/>
      <c r="K5818" s="67"/>
      <c r="L5818" s="111" t="s">
        <v>81</v>
      </c>
      <c r="M5818" s="103" t="e">
        <f>#REF!</f>
        <v>#REF!</v>
      </c>
      <c r="N5818" s="103" t="e">
        <f>IF(M5818=0,"",CHOOSE(M5818,"232","232","手入力箇所","手入力箇所","手入力箇所","手入力箇所","手入力箇所","手入力箇所","手入力箇所","手入力箇所","手入力箇所","手入力箇所"))</f>
        <v>#REF!</v>
      </c>
    </row>
    <row r="5819" spans="1:14" ht="13.8" thickBot="1" x14ac:dyDescent="0.25">
      <c r="A5819" s="39" t="s">
        <v>82</v>
      </c>
      <c r="B5819" s="17">
        <v>6</v>
      </c>
      <c r="C5819" s="17">
        <v>9</v>
      </c>
      <c r="D5819" s="17">
        <v>11</v>
      </c>
      <c r="E5819" s="17">
        <v>13</v>
      </c>
      <c r="F5819" s="17">
        <v>18</v>
      </c>
      <c r="G5819" s="17">
        <v>26</v>
      </c>
      <c r="H5819" s="17">
        <v>35</v>
      </c>
      <c r="I5819" s="17">
        <v>43</v>
      </c>
      <c r="J5819" s="17">
        <v>49</v>
      </c>
      <c r="K5819" s="70"/>
      <c r="L5819" s="111" t="s">
        <v>82</v>
      </c>
      <c r="M5819" s="103" t="e">
        <f>#REF!</f>
        <v>#REF!</v>
      </c>
      <c r="N5819" s="103" t="e">
        <f>IF(M5819=0,"",CHOOSE(M5819,"6","9","11","13","13","18","18","18","18","18","26","26","26","26","26","26","26","26","26","26","35","35","35","35","35","35","35","35","35","35","43","43","43","43","43","43","43","43","43","43","49","49","49","49","49","49","49","49","49","49","手入力箇所","手入力箇所","手入力箇所","手入力箇所","手入力箇所","手入力箇所","手入力箇所","手入力箇所","手入力箇所","手入力箇所"))</f>
        <v>#REF!</v>
      </c>
    </row>
    <row r="5820" spans="1:14" ht="13.8" thickBot="1" x14ac:dyDescent="0.25">
      <c r="A5820" s="31" t="s">
        <v>83</v>
      </c>
      <c r="B5820" s="18">
        <v>6</v>
      </c>
      <c r="C5820" s="18">
        <v>10</v>
      </c>
      <c r="D5820" s="18">
        <v>14</v>
      </c>
      <c r="E5820" s="18">
        <v>17</v>
      </c>
      <c r="F5820" s="18">
        <v>29</v>
      </c>
      <c r="G5820" s="18">
        <v>50</v>
      </c>
      <c r="H5820" s="18">
        <v>76</v>
      </c>
      <c r="I5820" s="18">
        <v>100</v>
      </c>
      <c r="J5820" s="18">
        <v>123</v>
      </c>
      <c r="K5820" s="69"/>
      <c r="L5820" s="111" t="s">
        <v>83</v>
      </c>
      <c r="M5820" s="103" t="e">
        <f>#REF!</f>
        <v>#REF!</v>
      </c>
      <c r="N5820" s="103" t="e">
        <f>IF(M5820=0,"",CHOOSE(M5820,"6","10","14","17","17","29","29","29","29","29","50","50","50","50","50","50","50","50","50","50","76","76","76","76","76","76","76","76","76","76","100","100","100","100","100","100","100","100","100","100","123","123","123","123","123","123","123","123","123","123","手入力箇所","手入力箇所","手入力箇所","手入力箇所","手入力箇所","手入力箇所","手入力箇所","手入力箇所","手入力箇所"))</f>
        <v>#REF!</v>
      </c>
    </row>
    <row r="5821" spans="1:14" ht="27" thickBot="1" x14ac:dyDescent="0.25">
      <c r="A5821" s="32" t="s">
        <v>84</v>
      </c>
      <c r="B5821" s="20">
        <v>9</v>
      </c>
      <c r="C5821" s="20">
        <v>15</v>
      </c>
      <c r="D5821" s="20">
        <v>20</v>
      </c>
      <c r="E5821" s="20">
        <v>24</v>
      </c>
      <c r="F5821" s="20">
        <v>39</v>
      </c>
      <c r="G5821" s="20">
        <v>65</v>
      </c>
      <c r="H5821" s="63"/>
      <c r="I5821" s="63"/>
      <c r="J5821" s="63"/>
      <c r="K5821" s="106"/>
      <c r="L5821" s="111" t="s">
        <v>84</v>
      </c>
      <c r="M5821" s="103" t="e">
        <f>#REF!</f>
        <v>#REF!</v>
      </c>
      <c r="N5821" s="103" t="e">
        <f>IF(M5821=0,"",CHOOSE(M5821,"9","15","20","24","24","39","39","39","39","39","65","65","65","65","65","65","65","65","65","65","手入力箇所","手入力箇所","手入力箇所","手入力箇所","手入力箇所","手入力箇所","手入力箇所","手入力箇所","手入力箇所","手入力箇所"))</f>
        <v>#REF!</v>
      </c>
    </row>
    <row r="5824" spans="1:14" ht="13.8" thickBot="1" x14ac:dyDescent="0.25"/>
    <row r="5825" spans="1:14" ht="13.8" thickBot="1" x14ac:dyDescent="0.25">
      <c r="A5825" s="688" t="e">
        <f>#REF!</f>
        <v>#REF!</v>
      </c>
      <c r="B5825" s="688"/>
      <c r="C5825" s="688"/>
      <c r="D5825" s="689" t="s">
        <v>192</v>
      </c>
      <c r="E5825" s="689"/>
      <c r="F5825" s="689"/>
      <c r="G5825" s="689"/>
      <c r="H5825" s="689"/>
      <c r="I5825" s="689"/>
      <c r="J5825" s="689"/>
      <c r="K5825" s="689"/>
      <c r="L5825" s="689"/>
      <c r="M5825" s="689"/>
      <c r="N5825" s="689"/>
    </row>
    <row r="5826" spans="1:14" ht="13.8" thickBot="1" x14ac:dyDescent="0.25">
      <c r="A5826" s="65"/>
      <c r="B5826" s="33">
        <v>1</v>
      </c>
      <c r="C5826" s="24">
        <v>2</v>
      </c>
      <c r="D5826" s="24">
        <v>3</v>
      </c>
      <c r="E5826" s="24" t="s">
        <v>58</v>
      </c>
      <c r="F5826" s="24" t="s">
        <v>59</v>
      </c>
      <c r="G5826" s="24" t="s">
        <v>60</v>
      </c>
      <c r="H5826" s="24" t="s">
        <v>61</v>
      </c>
      <c r="I5826" s="24" t="s">
        <v>62</v>
      </c>
      <c r="J5826" s="24" t="s">
        <v>194</v>
      </c>
      <c r="K5826" s="25" t="s">
        <v>85</v>
      </c>
      <c r="L5826" s="105" t="s">
        <v>189</v>
      </c>
      <c r="M5826" s="105" t="s">
        <v>188</v>
      </c>
      <c r="N5826" s="105" t="s">
        <v>51</v>
      </c>
    </row>
    <row r="5827" spans="1:14" ht="13.8" thickBot="1" x14ac:dyDescent="0.25">
      <c r="A5827" s="26" t="s">
        <v>56</v>
      </c>
      <c r="B5827" s="22">
        <v>5</v>
      </c>
      <c r="C5827" s="22">
        <v>7</v>
      </c>
      <c r="D5827" s="22">
        <v>8</v>
      </c>
      <c r="E5827" s="22">
        <v>8</v>
      </c>
      <c r="F5827" s="22">
        <v>10</v>
      </c>
      <c r="G5827" s="22">
        <v>13</v>
      </c>
      <c r="H5827" s="22">
        <v>16</v>
      </c>
      <c r="I5827" s="22"/>
      <c r="J5827" s="23"/>
      <c r="K5827" s="1"/>
      <c r="L5827" s="26" t="s">
        <v>56</v>
      </c>
      <c r="M5827" s="104" t="e">
        <f>#REF!</f>
        <v>#REF!</v>
      </c>
      <c r="N5827" s="112" t="e">
        <f>IF(M5827=0,"",CHOOSE(M5827,"5","7","8","8","8","10","10","10","10","10","13","13","13","13","13","13","13","13","13","13","16","16","16","16","16","16","16","16","16","16","16","手入力箇所","手入力箇所","手入力箇所","手入力箇所","手入力箇所","手入力箇所","手入力箇所","手入力箇所","手入力箇所","手入力箇所"))</f>
        <v>#REF!</v>
      </c>
    </row>
    <row r="5828" spans="1:14" ht="13.8" thickBot="1" x14ac:dyDescent="0.25">
      <c r="A5828" s="27" t="s">
        <v>57</v>
      </c>
      <c r="B5828" s="18">
        <v>5</v>
      </c>
      <c r="C5828" s="18">
        <v>7</v>
      </c>
      <c r="D5828" s="18">
        <v>8</v>
      </c>
      <c r="E5828" s="18">
        <v>9</v>
      </c>
      <c r="F5828" s="18">
        <v>12</v>
      </c>
      <c r="G5828" s="18">
        <v>16</v>
      </c>
      <c r="H5828" s="18"/>
      <c r="I5828" s="18"/>
      <c r="J5828" s="62"/>
      <c r="K5828" s="19"/>
      <c r="L5828" s="27" t="s">
        <v>57</v>
      </c>
      <c r="M5828" s="104" t="e">
        <f>#REF!</f>
        <v>#REF!</v>
      </c>
      <c r="N5828" s="113" t="e">
        <f>IF(M5828=0,"",CHOOSE(M5828,"5","7","8","9","9","12","12","12","12","12","16","16","16","16","16","16","16","16","16","16","手入力箇所","手入力箇所","手入力箇所","手入力箇所","手入力箇所","手入力箇所","手入力箇所","手入力箇所","手入力箇所","手入力箇所"))</f>
        <v>#REF!</v>
      </c>
    </row>
    <row r="5829" spans="1:14" ht="48.6" thickBot="1" x14ac:dyDescent="0.25">
      <c r="A5829" s="28" t="s">
        <v>64</v>
      </c>
      <c r="B5829" s="18">
        <v>6</v>
      </c>
      <c r="C5829" s="18"/>
      <c r="D5829" s="18"/>
      <c r="E5829" s="18"/>
      <c r="F5829" s="18"/>
      <c r="G5829" s="18"/>
      <c r="H5829" s="18"/>
      <c r="I5829" s="18"/>
      <c r="J5829" s="62"/>
      <c r="K5829" s="19"/>
      <c r="L5829" s="28" t="s">
        <v>64</v>
      </c>
      <c r="M5829" s="104" t="e">
        <f>#REF!</f>
        <v>#REF!</v>
      </c>
      <c r="N5829" s="113" t="e">
        <f>IF(M5829=0,"",CHOOSE(M5829,"6","手入力箇所","手入力箇所","手入力箇所","手入力箇所","手入力箇所","手入力箇所","手入力箇所","手入力箇所","手入力箇所","手入力箇所","",""))</f>
        <v>#REF!</v>
      </c>
    </row>
    <row r="5830" spans="1:14" ht="48.6" thickBot="1" x14ac:dyDescent="0.25">
      <c r="A5830" s="28" t="s">
        <v>65</v>
      </c>
      <c r="B5830" s="18">
        <v>6</v>
      </c>
      <c r="C5830" s="18"/>
      <c r="D5830" s="18"/>
      <c r="E5830" s="18"/>
      <c r="F5830" s="18"/>
      <c r="G5830" s="18"/>
      <c r="H5830" s="18"/>
      <c r="I5830" s="18"/>
      <c r="J5830" s="62"/>
      <c r="K5830" s="19"/>
      <c r="L5830" s="28" t="s">
        <v>65</v>
      </c>
      <c r="M5830" s="104" t="e">
        <f>#REF!</f>
        <v>#REF!</v>
      </c>
      <c r="N5830" s="113" t="e">
        <f>IF(M5830=0,"",CHOOSE(M5830,"6","手入力箇所","手入力箇所","手入力箇所","手入力箇所","手入力箇所","手入力箇所","手入力箇所","手入力箇所","手入力箇所","手入力箇所","",""))</f>
        <v>#REF!</v>
      </c>
    </row>
    <row r="5831" spans="1:14" ht="24.6" thickBot="1" x14ac:dyDescent="0.25">
      <c r="A5831" s="28" t="s">
        <v>66</v>
      </c>
      <c r="B5831" s="18">
        <v>5</v>
      </c>
      <c r="C5831" s="18">
        <v>7</v>
      </c>
      <c r="D5831" s="18">
        <v>8</v>
      </c>
      <c r="E5831" s="18">
        <v>9</v>
      </c>
      <c r="F5831" s="18">
        <v>12</v>
      </c>
      <c r="G5831" s="18"/>
      <c r="H5831" s="18"/>
      <c r="I5831" s="18"/>
      <c r="J5831" s="62"/>
      <c r="K5831" s="19"/>
      <c r="L5831" s="28" t="s">
        <v>66</v>
      </c>
      <c r="M5831" s="104" t="e">
        <f>#REF!</f>
        <v>#REF!</v>
      </c>
      <c r="N5831" s="113" t="e">
        <f>IF(M5831=0,"",CHOOSE(M5831,"5","7","8","9","9","12","12","12","12","12","手入力箇所","手入力箇所","手入力箇所","手入力箇所","手入力箇所","手入力箇所","手入力箇所","手入力箇所","手入力箇所","手入力箇所"))</f>
        <v>#REF!</v>
      </c>
    </row>
    <row r="5832" spans="1:14" ht="36.6" thickBot="1" x14ac:dyDescent="0.25">
      <c r="A5832" s="28" t="s">
        <v>67</v>
      </c>
      <c r="B5832" s="18">
        <v>4</v>
      </c>
      <c r="C5832" s="18">
        <v>5</v>
      </c>
      <c r="D5832" s="18">
        <v>5</v>
      </c>
      <c r="E5832" s="18">
        <v>6</v>
      </c>
      <c r="F5832" s="18"/>
      <c r="G5832" s="18"/>
      <c r="H5832" s="18"/>
      <c r="I5832" s="18"/>
      <c r="J5832" s="62"/>
      <c r="K5832" s="19"/>
      <c r="L5832" s="28" t="s">
        <v>67</v>
      </c>
      <c r="M5832" s="104" t="e">
        <f>#REF!</f>
        <v>#REF!</v>
      </c>
      <c r="N5832" s="113" t="e">
        <f>IF(M5832=0,"",CHOOSE(M5832,"4","5","5","6","6","手入力箇所","手入力箇所","手入力箇所","手入力箇所","手入力箇所","手入力箇所","手入力箇所","手入力箇所","手入力箇所","手入力箇所"))</f>
        <v>#REF!</v>
      </c>
    </row>
    <row r="5833" spans="1:14" ht="24.6" thickBot="1" x14ac:dyDescent="0.25">
      <c r="A5833" s="28" t="s">
        <v>68</v>
      </c>
      <c r="B5833" s="18">
        <v>12</v>
      </c>
      <c r="C5833" s="18">
        <v>12</v>
      </c>
      <c r="D5833" s="18">
        <v>12</v>
      </c>
      <c r="E5833" s="18">
        <v>12</v>
      </c>
      <c r="F5833" s="18">
        <v>12</v>
      </c>
      <c r="G5833" s="18">
        <v>12</v>
      </c>
      <c r="H5833" s="18">
        <v>12</v>
      </c>
      <c r="I5833" s="18"/>
      <c r="J5833" s="62"/>
      <c r="K5833" s="19"/>
      <c r="L5833" s="28" t="s">
        <v>68</v>
      </c>
      <c r="M5833" s="104" t="e">
        <f>#REF!</f>
        <v>#REF!</v>
      </c>
      <c r="N5833" s="113" t="e">
        <f>IF(M5833=0,"",CHOOSE(M5833,"12","12","12","12","12","12","12","12","12","12","12","12","12","12","12","12","12","12","12","12","12","12","12","12","12","12","12","12","12","12","手入力箇所","手入力箇所","手入力箇所","手入力箇所","手入力箇所","手入力箇所","手入力箇所","手入力箇所","手入力箇所","手入力箇所"))</f>
        <v>#REF!</v>
      </c>
    </row>
    <row r="5834" spans="1:14" ht="36.6" thickBot="1" x14ac:dyDescent="0.25">
      <c r="A5834" s="28" t="s">
        <v>69</v>
      </c>
      <c r="B5834" s="18">
        <v>7</v>
      </c>
      <c r="C5834" s="18">
        <v>7</v>
      </c>
      <c r="D5834" s="18">
        <v>7</v>
      </c>
      <c r="E5834" s="18">
        <v>7</v>
      </c>
      <c r="F5834" s="18">
        <v>7</v>
      </c>
      <c r="G5834" s="18"/>
      <c r="H5834" s="18"/>
      <c r="I5834" s="18"/>
      <c r="J5834" s="62"/>
      <c r="K5834" s="19"/>
      <c r="L5834" s="28" t="s">
        <v>69</v>
      </c>
      <c r="M5834" s="104" t="e">
        <f>#REF!</f>
        <v>#REF!</v>
      </c>
      <c r="N5834" s="113" t="e">
        <f>IF(M5834=0,"",CHOOSE(M5834,"7","7","7","7","7","7","7","7","7","7","手入力箇所","手入力箇所","手入力箇所","手入力箇所","手入力箇所","手入力箇所","手入力箇所","手入力箇所","手入力箇所","手入力箇所"))</f>
        <v>#REF!</v>
      </c>
    </row>
    <row r="5835" spans="1:14" ht="13.8" thickBot="1" x14ac:dyDescent="0.25">
      <c r="A5835" s="27" t="s">
        <v>63</v>
      </c>
      <c r="B5835" s="18">
        <v>4</v>
      </c>
      <c r="C5835" s="18">
        <v>5</v>
      </c>
      <c r="D5835" s="18">
        <v>7</v>
      </c>
      <c r="E5835" s="18">
        <v>8</v>
      </c>
      <c r="F5835" s="18">
        <v>11</v>
      </c>
      <c r="G5835" s="18">
        <v>16</v>
      </c>
      <c r="H5835" s="18">
        <v>22</v>
      </c>
      <c r="I5835" s="18">
        <v>26</v>
      </c>
      <c r="J5835" s="18">
        <v>31</v>
      </c>
      <c r="K5835" s="19"/>
      <c r="L5835" s="27" t="s">
        <v>63</v>
      </c>
      <c r="M5835" s="104" t="e">
        <f>#REF!</f>
        <v>#REF!</v>
      </c>
      <c r="N5835" s="113" t="e">
        <f>IF(M5835=0,"",CHOOSE(M5835,"4","5","7","8","8","11","11","11","11","11","16","16","16","16","16","16","16","16","16","16","22","22","22","22","22","22","22","22","22","22","26","26","26","26","26","26","26","26","26","26","31","31","31","31","31","31","31","31","31","31","31","手入力箇所","手入力箇所","手入力箇所","手入力箇所","手入力箇所","手入力箇所","手入力箇所","手入力箇所","手入力箇所","手入力箇所"))</f>
        <v>#REF!</v>
      </c>
    </row>
    <row r="5836" spans="1:14" ht="24.6" thickBot="1" x14ac:dyDescent="0.25">
      <c r="A5836" s="28" t="s">
        <v>70</v>
      </c>
      <c r="B5836" s="18">
        <v>5</v>
      </c>
      <c r="C5836" s="18">
        <v>6</v>
      </c>
      <c r="D5836" s="18">
        <v>7</v>
      </c>
      <c r="E5836" s="18"/>
      <c r="F5836" s="18"/>
      <c r="G5836" s="18"/>
      <c r="H5836" s="18"/>
      <c r="I5836" s="18"/>
      <c r="J5836" s="62"/>
      <c r="K5836" s="19"/>
      <c r="L5836" s="28" t="s">
        <v>70</v>
      </c>
      <c r="M5836" s="104" t="e">
        <f>#REF!</f>
        <v>#REF!</v>
      </c>
      <c r="N5836" s="113" t="e">
        <f>IF(M5836=0,"",CHOOSE(M5836,"5","6","7","手入力箇所","手入力箇所","手入力箇所","手入力箇所","手入力箇所","手入力箇所","手入力箇所","手入力箇所","手入力箇所","手入力箇所"))</f>
        <v>#REF!</v>
      </c>
    </row>
    <row r="5837" spans="1:14" ht="13.8" thickBot="1" x14ac:dyDescent="0.25">
      <c r="A5837" s="29" t="s">
        <v>71</v>
      </c>
      <c r="B5837" s="18">
        <v>3</v>
      </c>
      <c r="C5837" s="18">
        <v>6</v>
      </c>
      <c r="D5837" s="18">
        <v>19</v>
      </c>
      <c r="E5837" s="18"/>
      <c r="F5837" s="18"/>
      <c r="G5837" s="18"/>
      <c r="H5837" s="18"/>
      <c r="I5837" s="18"/>
      <c r="J5837" s="62"/>
      <c r="K5837" s="19"/>
      <c r="L5837" s="29" t="s">
        <v>71</v>
      </c>
      <c r="M5837" s="104" t="e">
        <f>#REF!</f>
        <v>#REF!</v>
      </c>
      <c r="N5837" s="113" t="e">
        <f>IF(M5837=0,"",CHOOSE(M5837,"3","6","19","手入力箇所","手入力箇所","手入力箇所","手入力箇所","手入力箇所","手入力箇所","手入力箇所","手入力箇所","手入力箇所","手入力箇所"))</f>
        <v>#REF!</v>
      </c>
    </row>
    <row r="5838" spans="1:14" ht="13.8" thickBot="1" x14ac:dyDescent="0.25">
      <c r="A5838" s="29" t="s">
        <v>72</v>
      </c>
      <c r="B5838" s="18">
        <v>1</v>
      </c>
      <c r="C5838" s="18">
        <v>3</v>
      </c>
      <c r="D5838" s="18">
        <v>5</v>
      </c>
      <c r="E5838" s="18">
        <v>9</v>
      </c>
      <c r="F5838" s="18">
        <v>26</v>
      </c>
      <c r="G5838" s="18"/>
      <c r="H5838" s="18"/>
      <c r="I5838" s="18"/>
      <c r="J5838" s="62"/>
      <c r="K5838" s="19"/>
      <c r="L5838" s="29" t="s">
        <v>72</v>
      </c>
      <c r="M5838" s="104" t="e">
        <f>#REF!</f>
        <v>#REF!</v>
      </c>
      <c r="N5838" s="113" t="e">
        <f>IF(M5838=0,"",CHOOSE(M5838,"1","3","5","9","9","26","26","26","26","26","手入力箇所","手入力箇所","手入力箇所","手入力箇所","手入力箇所","手入力箇所","手入力箇所","手入力箇所","手入力箇所","手入力箇所"))</f>
        <v>#REF!</v>
      </c>
    </row>
    <row r="5839" spans="1:14" ht="13.8" thickBot="1" x14ac:dyDescent="0.25">
      <c r="A5839" s="29" t="s">
        <v>73</v>
      </c>
      <c r="B5839" s="18">
        <v>4</v>
      </c>
      <c r="C5839" s="18">
        <v>11</v>
      </c>
      <c r="D5839" s="18">
        <v>20</v>
      </c>
      <c r="E5839" s="18">
        <v>33</v>
      </c>
      <c r="F5839" s="18"/>
      <c r="G5839" s="18"/>
      <c r="H5839" s="18"/>
      <c r="I5839" s="18"/>
      <c r="J5839" s="62"/>
      <c r="K5839" s="19"/>
      <c r="L5839" s="29" t="s">
        <v>73</v>
      </c>
      <c r="M5839" s="104" t="e">
        <f>#REF!</f>
        <v>#REF!</v>
      </c>
      <c r="N5839" s="113" t="e">
        <f>IF(M5839=0,"",CHOOSE(M5839,"4","11","20","33","33","手入力箇所","手入力箇所","手入力箇所","手入力箇所","手入力箇所","手入力箇所","手入力箇所","手入力箇所","手入力箇所","手入力箇所"))</f>
        <v>#REF!</v>
      </c>
    </row>
    <row r="5840" spans="1:14" ht="37.200000000000003" thickBot="1" x14ac:dyDescent="0.25">
      <c r="A5840" s="30" t="s">
        <v>74</v>
      </c>
      <c r="B5840" s="18">
        <v>4</v>
      </c>
      <c r="C5840" s="18">
        <v>6</v>
      </c>
      <c r="D5840" s="18">
        <v>8</v>
      </c>
      <c r="E5840" s="18">
        <v>10</v>
      </c>
      <c r="F5840" s="18">
        <v>15</v>
      </c>
      <c r="G5840" s="18">
        <v>23</v>
      </c>
      <c r="H5840" s="18">
        <v>33</v>
      </c>
      <c r="I5840" s="18"/>
      <c r="J5840" s="62"/>
      <c r="K5840" s="19"/>
      <c r="L5840" s="30" t="s">
        <v>74</v>
      </c>
      <c r="M5840" s="104" t="e">
        <f>#REF!</f>
        <v>#REF!</v>
      </c>
      <c r="N5840" s="113" t="e">
        <f>IF(M5840=0,"",CHOOSE(M5840,"4","6","8","10","10","15","15","15","15","15","23","23","23","23","23","23","23","23","23","23","33","33","33","33","33","33","33","33","33","33","手入力箇所","手入力箇所","手入力箇所","手入力箇所","手入力箇所","手入力箇所","手入力箇所","手入力箇所","手入力箇所","手入力箇所"))</f>
        <v>#REF!</v>
      </c>
    </row>
    <row r="5841" spans="1:14" ht="13.8" thickBot="1" x14ac:dyDescent="0.25">
      <c r="A5841" s="29" t="s">
        <v>75</v>
      </c>
      <c r="B5841" s="18">
        <v>6</v>
      </c>
      <c r="C5841" s="18">
        <v>14</v>
      </c>
      <c r="D5841" s="18">
        <v>25</v>
      </c>
      <c r="E5841" s="18">
        <v>39</v>
      </c>
      <c r="F5841" s="18"/>
      <c r="G5841" s="18"/>
      <c r="H5841" s="18"/>
      <c r="I5841" s="18"/>
      <c r="J5841" s="62"/>
      <c r="K5841" s="19"/>
      <c r="L5841" s="29" t="s">
        <v>75</v>
      </c>
      <c r="M5841" s="104" t="e">
        <f>#REF!</f>
        <v>#REF!</v>
      </c>
      <c r="N5841" s="113" t="e">
        <f>IF(M5841=0,"",CHOOSE(M5841,"6","14","25","39","39","手入力箇所","手入力箇所","手入力箇所","手入力箇所","手入力箇所","手入力箇所","手入力箇所","手入力箇所","手入力箇所","手入力箇所"))</f>
        <v>#REF!</v>
      </c>
    </row>
    <row r="5842" spans="1:14" ht="37.200000000000003" thickBot="1" x14ac:dyDescent="0.25">
      <c r="A5842" s="30" t="s">
        <v>76</v>
      </c>
      <c r="B5842" s="18">
        <v>2</v>
      </c>
      <c r="C5842" s="18">
        <v>3</v>
      </c>
      <c r="D5842" s="18">
        <v>6</v>
      </c>
      <c r="E5842" s="18">
        <v>9</v>
      </c>
      <c r="F5842" s="18"/>
      <c r="G5842" s="18"/>
      <c r="H5842" s="18"/>
      <c r="I5842" s="18"/>
      <c r="J5842" s="62"/>
      <c r="K5842" s="19"/>
      <c r="L5842" s="30" t="s">
        <v>76</v>
      </c>
      <c r="M5842" s="104" t="e">
        <f>#REF!</f>
        <v>#REF!</v>
      </c>
      <c r="N5842" s="113" t="e">
        <f>IF(M5842=0,"",CHOOSE(M5842,"2","3","6","9","9","手入力箇所","手入力箇所","手入力箇所","手入力箇所","手入力箇所","手入力箇所","手入力箇所","手入力箇所","手入力箇所","手入力箇所"))</f>
        <v>#REF!</v>
      </c>
    </row>
    <row r="5843" spans="1:14" ht="27" thickBot="1" x14ac:dyDescent="0.25">
      <c r="A5843" s="31" t="s">
        <v>77</v>
      </c>
      <c r="B5843" s="18">
        <v>12</v>
      </c>
      <c r="C5843" s="18">
        <v>18</v>
      </c>
      <c r="D5843" s="18">
        <v>22</v>
      </c>
      <c r="E5843" s="18">
        <v>26</v>
      </c>
      <c r="F5843" s="62"/>
      <c r="G5843" s="62"/>
      <c r="H5843" s="62"/>
      <c r="I5843" s="62"/>
      <c r="J5843" s="62"/>
      <c r="K5843" s="19"/>
      <c r="L5843" s="31" t="s">
        <v>77</v>
      </c>
      <c r="M5843" s="104" t="e">
        <f>#REF!</f>
        <v>#REF!</v>
      </c>
      <c r="N5843" s="113" t="e">
        <f>IF(M5843=0,"",CHOOSE(M5843,"12","18","22","26","26","手入力箇所","手入力箇所","手入力箇所","手入力箇所","手入力箇所","手入力箇所","手入力箇所","手入力箇所","手入力箇所","手入力箇所"))</f>
        <v>#REF!</v>
      </c>
    </row>
    <row r="5844" spans="1:14" ht="40.200000000000003" thickBot="1" x14ac:dyDescent="0.25">
      <c r="A5844" s="31" t="s">
        <v>78</v>
      </c>
      <c r="B5844" s="18">
        <v>5</v>
      </c>
      <c r="C5844" s="18">
        <v>8</v>
      </c>
      <c r="D5844" s="18">
        <v>11</v>
      </c>
      <c r="E5844" s="18">
        <v>14</v>
      </c>
      <c r="F5844" s="62"/>
      <c r="G5844" s="62"/>
      <c r="H5844" s="62"/>
      <c r="I5844" s="62"/>
      <c r="J5844" s="62"/>
      <c r="K5844" s="19"/>
      <c r="L5844" s="31" t="s">
        <v>78</v>
      </c>
      <c r="M5844" s="104" t="e">
        <f>#REF!</f>
        <v>#REF!</v>
      </c>
      <c r="N5844" s="113" t="e">
        <f>IF(M5844=0,"",CHOOSE(M5844,"5","8","11","14","14","手入力箇所","手入力箇所","手入力箇所","手入力箇所","手入力箇所","手入力箇所","手入力箇所","手入力箇所","手入力箇所","手入力箇所"))</f>
        <v>#REF!</v>
      </c>
    </row>
    <row r="5845" spans="1:14" ht="27" thickBot="1" x14ac:dyDescent="0.25">
      <c r="A5845" s="31" t="s">
        <v>79</v>
      </c>
      <c r="B5845" s="18">
        <v>6</v>
      </c>
      <c r="C5845" s="18">
        <v>11</v>
      </c>
      <c r="D5845" s="18">
        <v>16</v>
      </c>
      <c r="E5845" s="18">
        <v>21</v>
      </c>
      <c r="F5845" s="62"/>
      <c r="G5845" s="62"/>
      <c r="H5845" s="62"/>
      <c r="I5845" s="62"/>
      <c r="J5845" s="62"/>
      <c r="K5845" s="19"/>
      <c r="L5845" s="31" t="s">
        <v>79</v>
      </c>
      <c r="M5845" s="104" t="e">
        <f>#REF!</f>
        <v>#REF!</v>
      </c>
      <c r="N5845" s="113" t="e">
        <f>IF(M5845=0,"",CHOOSE(M5845,"6","11","16","21","21","手入力箇所","手入力箇所","手入力箇所","手入力箇所","手入力箇所","手入力箇所","手入力箇所","手入力箇所","手入力箇所"))</f>
        <v>#REF!</v>
      </c>
    </row>
    <row r="5846" spans="1:14" ht="40.200000000000003" thickBot="1" x14ac:dyDescent="0.25">
      <c r="A5846" s="31" t="s">
        <v>80</v>
      </c>
      <c r="B5846" s="18">
        <v>5</v>
      </c>
      <c r="C5846" s="18">
        <v>7</v>
      </c>
      <c r="D5846" s="18">
        <v>9</v>
      </c>
      <c r="E5846" s="18">
        <v>10</v>
      </c>
      <c r="F5846" s="62"/>
      <c r="G5846" s="62"/>
      <c r="H5846" s="62"/>
      <c r="I5846" s="62"/>
      <c r="J5846" s="62"/>
      <c r="K5846" s="19"/>
      <c r="L5846" s="31" t="s">
        <v>80</v>
      </c>
      <c r="M5846" s="104" t="e">
        <f>#REF!</f>
        <v>#REF!</v>
      </c>
      <c r="N5846" s="113" t="e">
        <f>IF(M5846=0,"",CHOOSE(M5846,"5","7","9","10","10","手入力箇所","手入力箇所","手入力箇所","手入力箇所","手入力箇所","手入力箇所","手入力箇所","手入力箇所","手入力箇所"))</f>
        <v>#REF!</v>
      </c>
    </row>
    <row r="5847" spans="1:14" ht="40.200000000000003" thickBot="1" x14ac:dyDescent="0.25">
      <c r="A5847" s="31" t="s">
        <v>81</v>
      </c>
      <c r="B5847" s="18">
        <v>9</v>
      </c>
      <c r="C5847" s="18">
        <v>14</v>
      </c>
      <c r="D5847" s="62"/>
      <c r="E5847" s="62"/>
      <c r="F5847" s="62"/>
      <c r="G5847" s="62"/>
      <c r="H5847" s="62"/>
      <c r="I5847" s="62"/>
      <c r="J5847" s="62"/>
      <c r="K5847" s="19"/>
      <c r="L5847" s="31" t="s">
        <v>81</v>
      </c>
      <c r="M5847" s="104" t="e">
        <f>#REF!</f>
        <v>#REF!</v>
      </c>
      <c r="N5847" s="113" t="e">
        <f>IF(M5847=0,"",CHOOSE(M5847,"9","14","手入力箇所","手入力箇所","手入力箇所","手入力箇所","手入力箇所","手入力箇所","手入力箇所","手入力箇所","手入力箇所","手入力箇所"))</f>
        <v>#REF!</v>
      </c>
    </row>
    <row r="5848" spans="1:14" ht="13.8" thickBot="1" x14ac:dyDescent="0.25">
      <c r="A5848" s="31" t="s">
        <v>82</v>
      </c>
      <c r="B5848" s="18">
        <v>3</v>
      </c>
      <c r="C5848" s="18">
        <v>4</v>
      </c>
      <c r="D5848" s="18">
        <v>4</v>
      </c>
      <c r="E5848" s="18">
        <v>5</v>
      </c>
      <c r="F5848" s="18">
        <v>6</v>
      </c>
      <c r="G5848" s="18">
        <v>8</v>
      </c>
      <c r="H5848" s="18">
        <v>9</v>
      </c>
      <c r="I5848" s="18">
        <v>11</v>
      </c>
      <c r="J5848" s="18">
        <v>12</v>
      </c>
      <c r="K5848" s="19"/>
      <c r="L5848" s="31" t="s">
        <v>82</v>
      </c>
      <c r="M5848" s="104" t="e">
        <f>#REF!</f>
        <v>#REF!</v>
      </c>
      <c r="N5848" s="113" t="e">
        <f>IF(M5848=0,"",CHOOSE(M5848,"3","4","4","5","5","6","6","6","6","6","8","8","8","8","8","8","8","8","8","8","9","9","9","9","9","9","9","9","9","9","11","11","11","11","11","11","11","11","11","11","12","12","12","12","12","12","12","12","12","12","12","手入力箇所","手入力箇所","手入力箇所","手入力箇所","手入力箇所","手入力箇所","手入力箇所","手入力箇所","手入力箇所","手入力箇所"))</f>
        <v>#REF!</v>
      </c>
    </row>
    <row r="5849" spans="1:14" ht="13.8" thickBot="1" x14ac:dyDescent="0.25">
      <c r="A5849" s="31" t="s">
        <v>83</v>
      </c>
      <c r="B5849" s="18">
        <v>3</v>
      </c>
      <c r="C5849" s="18">
        <v>4</v>
      </c>
      <c r="D5849" s="18">
        <v>4</v>
      </c>
      <c r="E5849" s="18">
        <v>5</v>
      </c>
      <c r="F5849" s="18">
        <v>6</v>
      </c>
      <c r="G5849" s="18">
        <v>8</v>
      </c>
      <c r="H5849" s="18">
        <v>10</v>
      </c>
      <c r="I5849" s="18">
        <v>12</v>
      </c>
      <c r="J5849" s="18">
        <v>13</v>
      </c>
      <c r="K5849" s="19"/>
      <c r="L5849" s="31" t="s">
        <v>83</v>
      </c>
      <c r="M5849" s="104" t="e">
        <f>#REF!</f>
        <v>#REF!</v>
      </c>
      <c r="N5849" s="113" t="e">
        <f>IF(M5849=0,"",CHOOSE(M5849,"3","4","4","5","5","6","6","6","6","6","8","8","8","8","8","8","8","8","8","8","10","10","10","10","10","10","10","10","10","10","12","12","12","12","12","12","12","12","12","12","13","13","13","13","13","13","13","13","13","13","13","手入力箇所","手入力箇所","手入力箇所","手入力箇所","手入力箇所","手入力箇所","手入力箇所","手入力箇所","手入力箇所","手入力箇所"))</f>
        <v>#REF!</v>
      </c>
    </row>
    <row r="5850" spans="1:14" ht="27" thickBot="1" x14ac:dyDescent="0.25">
      <c r="A5850" s="32" t="s">
        <v>84</v>
      </c>
      <c r="B5850" s="20">
        <v>1</v>
      </c>
      <c r="C5850" s="20">
        <v>2</v>
      </c>
      <c r="D5850" s="20">
        <v>3</v>
      </c>
      <c r="E5850" s="20">
        <v>4</v>
      </c>
      <c r="F5850" s="20">
        <v>8</v>
      </c>
      <c r="G5850" s="20">
        <v>19</v>
      </c>
      <c r="H5850" s="63"/>
      <c r="I5850" s="63"/>
      <c r="J5850" s="63"/>
      <c r="K5850" s="21"/>
      <c r="L5850" s="32" t="s">
        <v>84</v>
      </c>
      <c r="M5850" s="104" t="e">
        <f>#REF!</f>
        <v>#REF!</v>
      </c>
      <c r="N5850" s="113" t="e">
        <f>IF(M5850=0,"",CHOOSE(M5850,"1","2","3","4","4","8","8","8","8","8","19","19","19","19","19","19","19","19","19","19","手入力箇所","手入力箇所","手入力箇所","手入力箇所","手入力箇所","手入力箇所","手入力箇所","手入力箇所","手入力箇所","手入力箇所"))</f>
        <v>#REF!</v>
      </c>
    </row>
    <row r="5851" spans="1:14" ht="13.8" thickBot="1" x14ac:dyDescent="0.25"/>
    <row r="5852" spans="1:14" ht="13.8" thickBot="1" x14ac:dyDescent="0.25">
      <c r="A5852" s="686" t="e">
        <f>A5825</f>
        <v>#REF!</v>
      </c>
      <c r="B5852" s="686"/>
      <c r="C5852" s="686"/>
      <c r="D5852" s="687" t="s">
        <v>193</v>
      </c>
      <c r="E5852" s="687"/>
      <c r="F5852" s="687"/>
      <c r="G5852" s="687"/>
      <c r="H5852" s="687"/>
      <c r="I5852" s="687"/>
      <c r="J5852" s="687"/>
      <c r="K5852" s="687"/>
      <c r="L5852" s="687"/>
      <c r="M5852" s="687"/>
      <c r="N5852" s="687"/>
    </row>
    <row r="5853" spans="1:14" ht="13.8" thickBot="1" x14ac:dyDescent="0.25">
      <c r="A5853" s="105"/>
      <c r="B5853" s="33">
        <v>1</v>
      </c>
      <c r="C5853" s="24">
        <v>2</v>
      </c>
      <c r="D5853" s="24">
        <v>3</v>
      </c>
      <c r="E5853" s="24" t="s">
        <v>58</v>
      </c>
      <c r="F5853" s="24" t="s">
        <v>59</v>
      </c>
      <c r="G5853" s="24" t="s">
        <v>60</v>
      </c>
      <c r="H5853" s="24" t="s">
        <v>61</v>
      </c>
      <c r="I5853" s="24" t="s">
        <v>62</v>
      </c>
      <c r="J5853" s="24" t="s">
        <v>194</v>
      </c>
      <c r="K5853" s="102" t="s">
        <v>85</v>
      </c>
      <c r="L5853" s="105" t="s">
        <v>189</v>
      </c>
      <c r="M5853" s="105" t="s">
        <v>188</v>
      </c>
      <c r="N5853" s="105" t="s">
        <v>51</v>
      </c>
    </row>
    <row r="5854" spans="1:14" ht="13.8" thickBot="1" x14ac:dyDescent="0.25">
      <c r="A5854" s="26" t="s">
        <v>56</v>
      </c>
      <c r="B5854" s="22">
        <v>16</v>
      </c>
      <c r="C5854" s="22">
        <v>25</v>
      </c>
      <c r="D5854" s="22">
        <v>32</v>
      </c>
      <c r="E5854" s="22">
        <v>38</v>
      </c>
      <c r="F5854" s="22">
        <v>56</v>
      </c>
      <c r="G5854" s="22">
        <v>87</v>
      </c>
      <c r="H5854" s="22">
        <v>121</v>
      </c>
      <c r="I5854" s="22"/>
      <c r="J5854" s="23"/>
      <c r="K5854" s="68"/>
      <c r="L5854" s="107" t="s">
        <v>56</v>
      </c>
      <c r="M5854" s="103" t="e">
        <f>#REF!</f>
        <v>#REF!</v>
      </c>
      <c r="N5854" s="103" t="e">
        <f>IF(M5854=0,"",CHOOSE(M5854,"16","25","32","38","38","56","56","56","56","56","87","87","87","87","87","87","87","87","87","87","121","121","121","121","121","121","121","121","121","121","手入力箇所","手入力箇所","手入力箇所","手入力箇所","手入力箇所","手入力箇所","手入力箇所","手入力箇所","手入力箇所","手入力箇所"))</f>
        <v>#REF!</v>
      </c>
    </row>
    <row r="5855" spans="1:14" ht="13.8" thickBot="1" x14ac:dyDescent="0.25">
      <c r="A5855" s="27" t="s">
        <v>57</v>
      </c>
      <c r="B5855" s="18">
        <v>25</v>
      </c>
      <c r="C5855" s="18">
        <v>33</v>
      </c>
      <c r="D5855" s="18">
        <v>40</v>
      </c>
      <c r="E5855" s="18">
        <v>45</v>
      </c>
      <c r="F5855" s="18">
        <v>58</v>
      </c>
      <c r="G5855" s="18">
        <v>79</v>
      </c>
      <c r="H5855" s="18"/>
      <c r="I5855" s="18"/>
      <c r="J5855" s="62"/>
      <c r="K5855" s="69"/>
      <c r="L5855" s="107" t="s">
        <v>57</v>
      </c>
      <c r="M5855" s="103" t="e">
        <f>#REF!</f>
        <v>#REF!</v>
      </c>
      <c r="N5855" s="103" t="e">
        <f>IF(M5855=0,"",CHOOSE(M5855,"25","33","40","45","45","58","58","58","58","58","79","79","79","79","79","79","79","79","79","79","手入力箇所","手入力箇所","手入力箇所","手入力箇所","手入力箇所","手入力箇所","手入力箇所","手入力箇所","手入力箇所","手入力箇所"))</f>
        <v>#REF!</v>
      </c>
    </row>
    <row r="5856" spans="1:14" ht="48.6" thickBot="1" x14ac:dyDescent="0.25">
      <c r="A5856" s="28" t="s">
        <v>64</v>
      </c>
      <c r="B5856" s="18">
        <v>32</v>
      </c>
      <c r="C5856" s="18"/>
      <c r="D5856" s="18"/>
      <c r="E5856" s="18"/>
      <c r="F5856" s="18"/>
      <c r="G5856" s="18"/>
      <c r="H5856" s="18"/>
      <c r="I5856" s="18"/>
      <c r="J5856" s="62"/>
      <c r="K5856" s="69"/>
      <c r="L5856" s="108" t="s">
        <v>64</v>
      </c>
      <c r="M5856" s="103" t="e">
        <f>#REF!</f>
        <v>#REF!</v>
      </c>
      <c r="N5856" s="103" t="e">
        <f>IF(M5856=0,"",CHOOSE(M5856,"32","手入力箇所","手入力箇所","手入力箇所","手入力箇所","手入力箇所","手入力箇所","手入力箇所","手入力箇所","手入力箇所","手入力箇所"))</f>
        <v>#REF!</v>
      </c>
    </row>
    <row r="5857" spans="1:14" ht="48.6" thickBot="1" x14ac:dyDescent="0.25">
      <c r="A5857" s="28" t="s">
        <v>65</v>
      </c>
      <c r="B5857" s="18">
        <v>36</v>
      </c>
      <c r="C5857" s="18"/>
      <c r="D5857" s="18"/>
      <c r="E5857" s="18"/>
      <c r="F5857" s="18"/>
      <c r="G5857" s="18"/>
      <c r="H5857" s="18"/>
      <c r="I5857" s="18"/>
      <c r="J5857" s="62"/>
      <c r="K5857" s="69"/>
      <c r="L5857" s="108" t="s">
        <v>65</v>
      </c>
      <c r="M5857" s="103" t="e">
        <f>#REF!</f>
        <v>#REF!</v>
      </c>
      <c r="N5857" s="103" t="e">
        <f>IF(M5857=0,"",CHOOSE(M5857,"36","手入力箇所","手入力箇所","手入力箇所","手入力箇所","手入力箇所","手入力箇所","手入力箇所","手入力箇所","手入力箇所","手入力箇所"))</f>
        <v>#REF!</v>
      </c>
    </row>
    <row r="5858" spans="1:14" ht="24.6" thickBot="1" x14ac:dyDescent="0.25">
      <c r="A5858" s="28" t="s">
        <v>66</v>
      </c>
      <c r="B5858" s="18">
        <v>24</v>
      </c>
      <c r="C5858" s="18">
        <v>30</v>
      </c>
      <c r="D5858" s="18">
        <v>33</v>
      </c>
      <c r="E5858" s="18">
        <v>35</v>
      </c>
      <c r="F5858" s="18">
        <v>42</v>
      </c>
      <c r="G5858" s="18"/>
      <c r="H5858" s="18"/>
      <c r="I5858" s="18"/>
      <c r="J5858" s="62"/>
      <c r="K5858" s="69"/>
      <c r="L5858" s="108" t="s">
        <v>66</v>
      </c>
      <c r="M5858" s="103" t="e">
        <f>#REF!</f>
        <v>#REF!</v>
      </c>
      <c r="N5858" s="103" t="e">
        <f>IF(M5858=0,"",CHOOSE(M5858,"24","30","33","35","35","42","42","42","42","42","手入力箇所","手入力箇所","手入力箇所","手入力箇所","手入力箇所","手入力箇所","手入力箇所","手入力箇所","手入力箇所","手入力箇所"))</f>
        <v>#REF!</v>
      </c>
    </row>
    <row r="5859" spans="1:14" ht="36.6" thickBot="1" x14ac:dyDescent="0.25">
      <c r="A5859" s="28" t="s">
        <v>67</v>
      </c>
      <c r="B5859" s="18">
        <v>7</v>
      </c>
      <c r="C5859" s="18">
        <v>12</v>
      </c>
      <c r="D5859" s="18">
        <v>16</v>
      </c>
      <c r="E5859" s="18">
        <v>19</v>
      </c>
      <c r="F5859" s="18"/>
      <c r="G5859" s="18"/>
      <c r="H5859" s="18"/>
      <c r="I5859" s="18"/>
      <c r="J5859" s="62"/>
      <c r="K5859" s="69"/>
      <c r="L5859" s="108" t="s">
        <v>67</v>
      </c>
      <c r="M5859" s="103" t="e">
        <f>#REF!</f>
        <v>#REF!</v>
      </c>
      <c r="N5859" s="103" t="e">
        <f>IF(M5859=0,"",CHOOSE(M5859,"7","12","16","19","19","手入力箇所","手入力箇所","手入力箇所","手入力箇所","手入力箇所","手入力箇所","手入力箇所","手入力箇所","手入力箇所","手入力箇所"))</f>
        <v>#REF!</v>
      </c>
    </row>
    <row r="5860" spans="1:14" ht="24.6" thickBot="1" x14ac:dyDescent="0.25">
      <c r="A5860" s="28" t="s">
        <v>68</v>
      </c>
      <c r="B5860" s="18">
        <v>21</v>
      </c>
      <c r="C5860" s="18">
        <v>35</v>
      </c>
      <c r="D5860" s="18">
        <v>48</v>
      </c>
      <c r="E5860" s="18">
        <v>59</v>
      </c>
      <c r="F5860" s="18">
        <v>94</v>
      </c>
      <c r="G5860" s="18">
        <v>159</v>
      </c>
      <c r="H5860" s="18">
        <v>235</v>
      </c>
      <c r="I5860" s="18"/>
      <c r="J5860" s="62"/>
      <c r="K5860" s="69"/>
      <c r="L5860" s="108" t="s">
        <v>68</v>
      </c>
      <c r="M5860" s="103" t="e">
        <f>#REF!</f>
        <v>#REF!</v>
      </c>
      <c r="N5860" s="103" t="e">
        <f>IF(M5860=0,"",CHOOSE(M5860,"21","35","48","59","59","94","94","94","94","94","159","159","159","159","159","159","159","159","159","159","235","235","235","235","235","235","235","235","235","235","手入力箇所","手入力箇所","手入力箇所","手入力箇所","手入力箇所","手入力箇所","手入力箇所","手入力箇所","手入力箇所","手入力箇所"))</f>
        <v>#REF!</v>
      </c>
    </row>
    <row r="5861" spans="1:14" ht="36.6" thickBot="1" x14ac:dyDescent="0.25">
      <c r="A5861" s="28" t="s">
        <v>69</v>
      </c>
      <c r="B5861" s="18">
        <v>22</v>
      </c>
      <c r="C5861" s="18">
        <v>26</v>
      </c>
      <c r="D5861" s="18">
        <v>28</v>
      </c>
      <c r="E5861" s="18">
        <v>29</v>
      </c>
      <c r="F5861" s="18">
        <v>34</v>
      </c>
      <c r="G5861" s="18"/>
      <c r="H5861" s="18"/>
      <c r="I5861" s="18"/>
      <c r="J5861" s="62"/>
      <c r="K5861" s="69"/>
      <c r="L5861" s="108" t="s">
        <v>69</v>
      </c>
      <c r="M5861" s="103" t="e">
        <f>#REF!</f>
        <v>#REF!</v>
      </c>
      <c r="N5861" s="103" t="e">
        <f>IF(M5861=0,"",CHOOSE(M5861,"22","26","28","29","29","34","34","34","34","34","手入力箇所","手入力箇所","手入力箇所","手入力箇所","手入力箇所","手入力箇所","手入力箇所","手入力箇所","手入力箇所","手入力箇所"))</f>
        <v>#REF!</v>
      </c>
    </row>
    <row r="5862" spans="1:14" ht="13.8" thickBot="1" x14ac:dyDescent="0.25">
      <c r="A5862" s="27" t="s">
        <v>63</v>
      </c>
      <c r="B5862" s="18">
        <v>21</v>
      </c>
      <c r="C5862" s="18">
        <v>33</v>
      </c>
      <c r="D5862" s="18">
        <v>46</v>
      </c>
      <c r="E5862" s="18">
        <v>56</v>
      </c>
      <c r="F5862" s="18">
        <v>89</v>
      </c>
      <c r="G5862" s="18">
        <v>151</v>
      </c>
      <c r="H5862" s="18">
        <v>224</v>
      </c>
      <c r="I5862" s="18">
        <v>289</v>
      </c>
      <c r="J5862" s="18">
        <v>350</v>
      </c>
      <c r="K5862" s="69"/>
      <c r="L5862" s="107" t="s">
        <v>63</v>
      </c>
      <c r="M5862" s="103" t="e">
        <f>#REF!</f>
        <v>#REF!</v>
      </c>
      <c r="N5862" s="103" t="e">
        <f>IF(M5862=0,"",CHOOSE(M5862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863" spans="1:14" ht="24.6" thickBot="1" x14ac:dyDescent="0.25">
      <c r="A5863" s="34" t="s">
        <v>70</v>
      </c>
      <c r="B5863" s="35">
        <v>13</v>
      </c>
      <c r="C5863" s="35">
        <v>33</v>
      </c>
      <c r="D5863" s="35">
        <v>59</v>
      </c>
      <c r="E5863" s="35"/>
      <c r="F5863" s="35"/>
      <c r="G5863" s="35"/>
      <c r="H5863" s="35"/>
      <c r="I5863" s="35"/>
      <c r="J5863" s="36"/>
      <c r="K5863" s="67"/>
      <c r="L5863" s="108" t="s">
        <v>70</v>
      </c>
      <c r="M5863" s="103" t="e">
        <f>#REF!</f>
        <v>#REF!</v>
      </c>
      <c r="N5863" s="103" t="e">
        <f>IF(M5863=0,"",CHOOSE(M5863,"13","33","59","手入力箇所","手入力箇所","手入力箇所","手入力箇所","手入力箇所","手入力箇所","手入力箇所","手入力箇所","手入力箇所","手入力箇所"))</f>
        <v>#REF!</v>
      </c>
    </row>
    <row r="5864" spans="1:14" ht="13.8" thickBot="1" x14ac:dyDescent="0.25">
      <c r="A5864" s="37" t="s">
        <v>71</v>
      </c>
      <c r="B5864" s="17">
        <v>23</v>
      </c>
      <c r="C5864" s="17">
        <v>39</v>
      </c>
      <c r="D5864" s="17">
        <v>97</v>
      </c>
      <c r="E5864" s="17"/>
      <c r="F5864" s="17"/>
      <c r="G5864" s="17"/>
      <c r="H5864" s="17"/>
      <c r="I5864" s="17"/>
      <c r="J5864" s="64"/>
      <c r="K5864" s="70"/>
      <c r="L5864" s="109" t="s">
        <v>71</v>
      </c>
      <c r="M5864" s="103" t="e">
        <f>#REF!</f>
        <v>#REF!</v>
      </c>
      <c r="N5864" s="103" t="e">
        <f>IF(M5864=0,"",CHOOSE(M5864,"23","39","97","手入力箇所","手入力箇所","手入力箇所","手入力箇所","手入力箇所","手入力箇所","手入力箇所","手入力箇所","手入力箇所","手入力箇所"))</f>
        <v>#REF!</v>
      </c>
    </row>
    <row r="5865" spans="1:14" ht="13.8" thickBot="1" x14ac:dyDescent="0.25">
      <c r="A5865" s="29" t="s">
        <v>72</v>
      </c>
      <c r="B5865" s="18">
        <v>21</v>
      </c>
      <c r="C5865" s="18">
        <v>37</v>
      </c>
      <c r="D5865" s="18">
        <v>58</v>
      </c>
      <c r="E5865" s="18">
        <v>76</v>
      </c>
      <c r="F5865" s="18">
        <v>137</v>
      </c>
      <c r="G5865" s="18"/>
      <c r="H5865" s="18"/>
      <c r="I5865" s="18"/>
      <c r="J5865" s="62"/>
      <c r="K5865" s="69"/>
      <c r="L5865" s="109" t="s">
        <v>72</v>
      </c>
      <c r="M5865" s="103" t="e">
        <f>#REF!</f>
        <v>#REF!</v>
      </c>
      <c r="N5865" s="103" t="e">
        <f>IF(M5865=0,"",CHOOSE(M5865,"21","37","58","76","76","137","137","137","137","137","手入力箇所","手入力箇所","手入力箇所","手入力箇所","手入力箇所","手入力箇所","手入力箇所","手入力箇所","手入力箇所","手入力箇所"))</f>
        <v>#REF!</v>
      </c>
    </row>
    <row r="5866" spans="1:14" ht="13.8" thickBot="1" x14ac:dyDescent="0.25">
      <c r="A5866" s="29" t="s">
        <v>73</v>
      </c>
      <c r="B5866" s="18">
        <v>48</v>
      </c>
      <c r="C5866" s="18">
        <v>93</v>
      </c>
      <c r="D5866" s="18">
        <v>138</v>
      </c>
      <c r="E5866" s="18">
        <v>183</v>
      </c>
      <c r="F5866" s="18"/>
      <c r="G5866" s="18"/>
      <c r="H5866" s="18"/>
      <c r="I5866" s="18"/>
      <c r="J5866" s="62"/>
      <c r="K5866" s="69"/>
      <c r="L5866" s="109" t="s">
        <v>73</v>
      </c>
      <c r="M5866" s="103" t="e">
        <f>#REF!</f>
        <v>#REF!</v>
      </c>
      <c r="N5866" s="103" t="e">
        <f>IF(M5866=0,"",CHOOSE(M5866,"48","93","138","183","183","手入力箇所","手入力箇所","手入力箇所","手入力箇所","手入力箇所","手入力箇所","手入力箇所","手入力箇所","手入力箇所","手入力箇所"))</f>
        <v>#REF!</v>
      </c>
    </row>
    <row r="5867" spans="1:14" ht="37.200000000000003" thickBot="1" x14ac:dyDescent="0.25">
      <c r="A5867" s="30" t="s">
        <v>74</v>
      </c>
      <c r="B5867" s="18">
        <v>13</v>
      </c>
      <c r="C5867" s="18">
        <v>26</v>
      </c>
      <c r="D5867" s="18">
        <v>40</v>
      </c>
      <c r="E5867" s="18">
        <v>55</v>
      </c>
      <c r="F5867" s="18">
        <v>107</v>
      </c>
      <c r="G5867" s="18">
        <v>224</v>
      </c>
      <c r="H5867" s="18">
        <v>386</v>
      </c>
      <c r="I5867" s="18"/>
      <c r="J5867" s="62"/>
      <c r="K5867" s="69"/>
      <c r="L5867" s="110" t="s">
        <v>74</v>
      </c>
      <c r="M5867" s="103" t="e">
        <f>#REF!</f>
        <v>#REF!</v>
      </c>
      <c r="N5867" s="103" t="e">
        <f>IF(M5867=0,"",CHOOSE(M5867,"13","26","40","55","55","107","107","107","107","107","224","224","224","224","224","224","224","224","224","224","386","386","386","386","386","386","386","386","386","386","手入力箇所","手入力箇所","手入力箇所","手入力箇所","手入力箇所","手入力箇所","手入力箇所","手入力箇所","手入力箇所","手入力箇所"))</f>
        <v>#REF!</v>
      </c>
    </row>
    <row r="5868" spans="1:14" ht="13.8" thickBot="1" x14ac:dyDescent="0.25">
      <c r="A5868" s="29" t="s">
        <v>75</v>
      </c>
      <c r="B5868" s="18">
        <v>36</v>
      </c>
      <c r="C5868" s="18">
        <v>98</v>
      </c>
      <c r="D5868" s="18">
        <v>173</v>
      </c>
      <c r="E5868" s="18">
        <v>274</v>
      </c>
      <c r="F5868" s="18"/>
      <c r="G5868" s="18"/>
      <c r="H5868" s="18"/>
      <c r="I5868" s="18"/>
      <c r="J5868" s="62"/>
      <c r="K5868" s="69"/>
      <c r="L5868" s="109" t="s">
        <v>75</v>
      </c>
      <c r="M5868" s="103" t="e">
        <f>#REF!</f>
        <v>#REF!</v>
      </c>
      <c r="N5868" s="103" t="e">
        <f>IF(M5868=0,"",CHOOSE(M5868,"36","98","173","274","274","手入力箇所","手入力箇所","手入力箇所","手入力箇所","手入力箇所","手入力箇所","手入力箇所","手入力箇所","手入力箇所","手入力箇所"))</f>
        <v>#REF!</v>
      </c>
    </row>
    <row r="5869" spans="1:14" ht="37.200000000000003" thickBot="1" x14ac:dyDescent="0.25">
      <c r="A5869" s="30" t="s">
        <v>76</v>
      </c>
      <c r="B5869" s="18">
        <v>127</v>
      </c>
      <c r="C5869" s="18">
        <v>127</v>
      </c>
      <c r="D5869" s="18">
        <v>127</v>
      </c>
      <c r="E5869" s="18">
        <v>127</v>
      </c>
      <c r="F5869" s="18"/>
      <c r="G5869" s="18"/>
      <c r="H5869" s="18"/>
      <c r="I5869" s="18"/>
      <c r="J5869" s="62"/>
      <c r="K5869" s="69"/>
      <c r="L5869" s="110" t="s">
        <v>76</v>
      </c>
      <c r="M5869" s="103" t="e">
        <f>#REF!</f>
        <v>#REF!</v>
      </c>
      <c r="N5869" s="103" t="e">
        <f>IF(M5869=0,"",CHOOSE(M5869,"127","127","127","127","127","手入力箇所","手入力箇所","手入力箇所","手入力箇所","手入力箇所","手入力箇所","手入力箇所","手入力箇所","手入力箇所","手入力箇所"))</f>
        <v>#REF!</v>
      </c>
    </row>
    <row r="5870" spans="1:14" ht="27" thickBot="1" x14ac:dyDescent="0.25">
      <c r="A5870" s="31" t="s">
        <v>77</v>
      </c>
      <c r="B5870" s="18">
        <v>42</v>
      </c>
      <c r="C5870" s="18">
        <v>90</v>
      </c>
      <c r="D5870" s="18">
        <v>141</v>
      </c>
      <c r="E5870" s="18">
        <v>193</v>
      </c>
      <c r="F5870" s="62"/>
      <c r="G5870" s="62"/>
      <c r="H5870" s="62"/>
      <c r="I5870" s="62"/>
      <c r="J5870" s="62"/>
      <c r="K5870" s="69"/>
      <c r="L5870" s="111" t="s">
        <v>77</v>
      </c>
      <c r="M5870" s="103" t="e">
        <f>#REF!</f>
        <v>#REF!</v>
      </c>
      <c r="N5870" s="103" t="e">
        <f>IF(M5870=0,"",CHOOSE(M5870,"42","90","141","193","1936","手入力箇所","手入力箇所","手入力箇所","手入力箇所","手入力箇所","手入力箇所","手入力箇所","手入力箇所","手入力箇所","手入力箇所"))</f>
        <v>#REF!</v>
      </c>
    </row>
    <row r="5871" spans="1:14" ht="40.200000000000003" thickBot="1" x14ac:dyDescent="0.25">
      <c r="A5871" s="31" t="s">
        <v>78</v>
      </c>
      <c r="B5871" s="18">
        <v>24</v>
      </c>
      <c r="C5871" s="18">
        <v>43</v>
      </c>
      <c r="D5871" s="18">
        <v>61</v>
      </c>
      <c r="E5871" s="18">
        <v>76</v>
      </c>
      <c r="F5871" s="62"/>
      <c r="G5871" s="62"/>
      <c r="H5871" s="62"/>
      <c r="I5871" s="62"/>
      <c r="J5871" s="62"/>
      <c r="K5871" s="69"/>
      <c r="L5871" s="111" t="s">
        <v>78</v>
      </c>
      <c r="M5871" s="103" t="e">
        <f>#REF!</f>
        <v>#REF!</v>
      </c>
      <c r="N5871" s="103" t="e">
        <f>IF(M5871=0,"",CHOOSE(M5871,"24","43","61","76","76","手入力箇所","手入力箇所","手入力箇所","手入力箇所","手入力箇所","手入力箇所","手入力箇所","手入力箇所","手入力箇所","手入力箇所"))</f>
        <v>#REF!</v>
      </c>
    </row>
    <row r="5872" spans="1:14" ht="27" thickBot="1" x14ac:dyDescent="0.25">
      <c r="A5872" s="31" t="s">
        <v>79</v>
      </c>
      <c r="B5872" s="18">
        <v>54</v>
      </c>
      <c r="C5872" s="18">
        <v>77</v>
      </c>
      <c r="D5872" s="18">
        <v>94</v>
      </c>
      <c r="E5872" s="18">
        <v>107</v>
      </c>
      <c r="F5872" s="62"/>
      <c r="G5872" s="62"/>
      <c r="H5872" s="62"/>
      <c r="I5872" s="62"/>
      <c r="J5872" s="62"/>
      <c r="K5872" s="69"/>
      <c r="L5872" s="111" t="s">
        <v>79</v>
      </c>
      <c r="M5872" s="103" t="e">
        <f>#REF!</f>
        <v>#REF!</v>
      </c>
      <c r="N5872" s="103" t="e">
        <f>IF(M5872=0,"",CHOOSE(M5872,"54","77","94","107","107","手入力箇所","手入力箇所","手入力箇所","手入力箇所","手入力箇所","手入力箇所","手入力箇所","手入力箇所","手入力箇所","手入力箇所"))</f>
        <v>#REF!</v>
      </c>
    </row>
    <row r="5873" spans="1:14" ht="40.200000000000003" thickBot="1" x14ac:dyDescent="0.25">
      <c r="A5873" s="31" t="s">
        <v>80</v>
      </c>
      <c r="B5873" s="18">
        <v>49</v>
      </c>
      <c r="C5873" s="18">
        <v>53</v>
      </c>
      <c r="D5873" s="18">
        <v>55</v>
      </c>
      <c r="E5873" s="18">
        <v>56</v>
      </c>
      <c r="F5873" s="62"/>
      <c r="G5873" s="62"/>
      <c r="H5873" s="62"/>
      <c r="I5873" s="62"/>
      <c r="J5873" s="62"/>
      <c r="K5873" s="69"/>
      <c r="L5873" s="111" t="s">
        <v>80</v>
      </c>
      <c r="M5873" s="103" t="e">
        <f>#REF!</f>
        <v>#REF!</v>
      </c>
      <c r="N5873" s="103" t="e">
        <f>IF(M5873=0,"",CHOOSE(M5873,"49","53","55","56","56","手入力箇所","手入力箇所","手入力箇所","手入力箇所","手入力箇所","手入力箇所","手入力箇所","手入力箇所","手入力箇所","手入力箇所"))</f>
        <v>#REF!</v>
      </c>
    </row>
    <row r="5874" spans="1:14" ht="40.200000000000003" thickBot="1" x14ac:dyDescent="0.25">
      <c r="A5874" s="38" t="s">
        <v>81</v>
      </c>
      <c r="B5874" s="35">
        <v>232</v>
      </c>
      <c r="C5874" s="35">
        <v>232</v>
      </c>
      <c r="D5874" s="36"/>
      <c r="E5874" s="36"/>
      <c r="F5874" s="36"/>
      <c r="G5874" s="36"/>
      <c r="H5874" s="36"/>
      <c r="I5874" s="36"/>
      <c r="J5874" s="36"/>
      <c r="K5874" s="67"/>
      <c r="L5874" s="111" t="s">
        <v>81</v>
      </c>
      <c r="M5874" s="103" t="e">
        <f>#REF!</f>
        <v>#REF!</v>
      </c>
      <c r="N5874" s="103" t="e">
        <f>IF(M5874=0,"",CHOOSE(M5874,"232","232","手入力箇所","手入力箇所","手入力箇所","手入力箇所","手入力箇所","手入力箇所","手入力箇所","手入力箇所","手入力箇所","手入力箇所"))</f>
        <v>#REF!</v>
      </c>
    </row>
    <row r="5875" spans="1:14" ht="13.8" thickBot="1" x14ac:dyDescent="0.25">
      <c r="A5875" s="39" t="s">
        <v>82</v>
      </c>
      <c r="B5875" s="17">
        <v>6</v>
      </c>
      <c r="C5875" s="17">
        <v>9</v>
      </c>
      <c r="D5875" s="17">
        <v>11</v>
      </c>
      <c r="E5875" s="17">
        <v>13</v>
      </c>
      <c r="F5875" s="17">
        <v>18</v>
      </c>
      <c r="G5875" s="17">
        <v>26</v>
      </c>
      <c r="H5875" s="17">
        <v>35</v>
      </c>
      <c r="I5875" s="17">
        <v>43</v>
      </c>
      <c r="J5875" s="17">
        <v>49</v>
      </c>
      <c r="K5875" s="70"/>
      <c r="L5875" s="111" t="s">
        <v>82</v>
      </c>
      <c r="M5875" s="103" t="e">
        <f>#REF!</f>
        <v>#REF!</v>
      </c>
      <c r="N5875" s="103" t="e">
        <f>IF(M5875=0,"",CHOOSE(M5875,"6","9","11","13","13","18","18","18","18","18","26","26","26","26","26","26","26","26","26","26","35","35","35","35","35","35","35","35","35","35","43","43","43","43","43","43","43","43","43","43","49","49","49","49","49","49","49","49","49","49","手入力箇所","手入力箇所","手入力箇所","手入力箇所","手入力箇所","手入力箇所","手入力箇所","手入力箇所","手入力箇所","手入力箇所"))</f>
        <v>#REF!</v>
      </c>
    </row>
    <row r="5876" spans="1:14" ht="13.8" thickBot="1" x14ac:dyDescent="0.25">
      <c r="A5876" s="31" t="s">
        <v>83</v>
      </c>
      <c r="B5876" s="18">
        <v>6</v>
      </c>
      <c r="C5876" s="18">
        <v>10</v>
      </c>
      <c r="D5876" s="18">
        <v>14</v>
      </c>
      <c r="E5876" s="18">
        <v>17</v>
      </c>
      <c r="F5876" s="18">
        <v>29</v>
      </c>
      <c r="G5876" s="18">
        <v>50</v>
      </c>
      <c r="H5876" s="18">
        <v>76</v>
      </c>
      <c r="I5876" s="18">
        <v>100</v>
      </c>
      <c r="J5876" s="18">
        <v>123</v>
      </c>
      <c r="K5876" s="69"/>
      <c r="L5876" s="111" t="s">
        <v>83</v>
      </c>
      <c r="M5876" s="103" t="e">
        <f>#REF!</f>
        <v>#REF!</v>
      </c>
      <c r="N5876" s="103" t="e">
        <f>IF(M5876=0,"",CHOOSE(M5876,"6","10","14","17","17","29","29","29","29","29","50","50","50","50","50","50","50","50","50","50","76","76","76","76","76","76","76","76","76","76","100","100","100","100","100","100","100","100","100","100","123","123","123","123","123","123","123","123","123","123","手入力箇所","手入力箇所","手入力箇所","手入力箇所","手入力箇所","手入力箇所","手入力箇所","手入力箇所","手入力箇所"))</f>
        <v>#REF!</v>
      </c>
    </row>
    <row r="5877" spans="1:14" ht="27" thickBot="1" x14ac:dyDescent="0.25">
      <c r="A5877" s="32" t="s">
        <v>84</v>
      </c>
      <c r="B5877" s="20">
        <v>9</v>
      </c>
      <c r="C5877" s="20">
        <v>15</v>
      </c>
      <c r="D5877" s="20">
        <v>20</v>
      </c>
      <c r="E5877" s="20">
        <v>24</v>
      </c>
      <c r="F5877" s="20">
        <v>39</v>
      </c>
      <c r="G5877" s="20">
        <v>65</v>
      </c>
      <c r="H5877" s="63"/>
      <c r="I5877" s="63"/>
      <c r="J5877" s="63"/>
      <c r="K5877" s="106"/>
      <c r="L5877" s="111" t="s">
        <v>84</v>
      </c>
      <c r="M5877" s="103" t="e">
        <f>#REF!</f>
        <v>#REF!</v>
      </c>
      <c r="N5877" s="103" t="e">
        <f>IF(M5877=0,"",CHOOSE(M5877,"9","15","20","24","24","39","39","39","39","39","65","65","65","65","65","65","65","65","65","65","手入力箇所","手入力箇所","手入力箇所","手入力箇所","手入力箇所","手入力箇所","手入力箇所","手入力箇所","手入力箇所","手入力箇所"))</f>
        <v>#REF!</v>
      </c>
    </row>
    <row r="5880" spans="1:14" ht="13.8" thickBot="1" x14ac:dyDescent="0.25"/>
    <row r="5881" spans="1:14" ht="13.8" thickBot="1" x14ac:dyDescent="0.25">
      <c r="A5881" s="688" t="e">
        <f>#REF!</f>
        <v>#REF!</v>
      </c>
      <c r="B5881" s="688"/>
      <c r="C5881" s="688"/>
      <c r="D5881" s="689" t="s">
        <v>192</v>
      </c>
      <c r="E5881" s="689"/>
      <c r="F5881" s="689"/>
      <c r="G5881" s="689"/>
      <c r="H5881" s="689"/>
      <c r="I5881" s="689"/>
      <c r="J5881" s="689"/>
      <c r="K5881" s="689"/>
      <c r="L5881" s="689"/>
      <c r="M5881" s="689"/>
      <c r="N5881" s="689"/>
    </row>
    <row r="5882" spans="1:14" ht="13.8" thickBot="1" x14ac:dyDescent="0.25">
      <c r="A5882" s="65"/>
      <c r="B5882" s="33">
        <v>1</v>
      </c>
      <c r="C5882" s="24">
        <v>2</v>
      </c>
      <c r="D5882" s="24">
        <v>3</v>
      </c>
      <c r="E5882" s="24" t="s">
        <v>58</v>
      </c>
      <c r="F5882" s="24" t="s">
        <v>59</v>
      </c>
      <c r="G5882" s="24" t="s">
        <v>60</v>
      </c>
      <c r="H5882" s="24" t="s">
        <v>61</v>
      </c>
      <c r="I5882" s="24" t="s">
        <v>62</v>
      </c>
      <c r="J5882" s="24" t="s">
        <v>194</v>
      </c>
      <c r="K5882" s="25" t="s">
        <v>85</v>
      </c>
      <c r="L5882" s="105" t="s">
        <v>189</v>
      </c>
      <c r="M5882" s="105" t="s">
        <v>188</v>
      </c>
      <c r="N5882" s="105" t="s">
        <v>51</v>
      </c>
    </row>
    <row r="5883" spans="1:14" ht="13.8" thickBot="1" x14ac:dyDescent="0.25">
      <c r="A5883" s="26" t="s">
        <v>56</v>
      </c>
      <c r="B5883" s="22">
        <v>5</v>
      </c>
      <c r="C5883" s="22">
        <v>7</v>
      </c>
      <c r="D5883" s="22">
        <v>8</v>
      </c>
      <c r="E5883" s="22">
        <v>8</v>
      </c>
      <c r="F5883" s="22">
        <v>10</v>
      </c>
      <c r="G5883" s="22">
        <v>13</v>
      </c>
      <c r="H5883" s="22">
        <v>16</v>
      </c>
      <c r="I5883" s="22"/>
      <c r="J5883" s="23"/>
      <c r="K5883" s="1"/>
      <c r="L5883" s="26" t="s">
        <v>56</v>
      </c>
      <c r="M5883" s="104" t="e">
        <f>#REF!</f>
        <v>#REF!</v>
      </c>
      <c r="N5883" s="112" t="e">
        <f>IF(M5883=0,"",CHOOSE(M5883,"5","7","8","8","8","10","10","10","10","10","13","13","13","13","13","13","13","13","13","13","16","16","16","16","16","16","16","16","16","16","16","手入力箇所","手入力箇所","手入力箇所","手入力箇所","手入力箇所","手入力箇所","手入力箇所","手入力箇所","手入力箇所","手入力箇所"))</f>
        <v>#REF!</v>
      </c>
    </row>
    <row r="5884" spans="1:14" ht="13.8" thickBot="1" x14ac:dyDescent="0.25">
      <c r="A5884" s="27" t="s">
        <v>57</v>
      </c>
      <c r="B5884" s="18">
        <v>5</v>
      </c>
      <c r="C5884" s="18">
        <v>7</v>
      </c>
      <c r="D5884" s="18">
        <v>8</v>
      </c>
      <c r="E5884" s="18">
        <v>9</v>
      </c>
      <c r="F5884" s="18">
        <v>12</v>
      </c>
      <c r="G5884" s="18">
        <v>16</v>
      </c>
      <c r="H5884" s="18"/>
      <c r="I5884" s="18"/>
      <c r="J5884" s="62"/>
      <c r="K5884" s="19"/>
      <c r="L5884" s="27" t="s">
        <v>57</v>
      </c>
      <c r="M5884" s="104" t="e">
        <f>#REF!</f>
        <v>#REF!</v>
      </c>
      <c r="N5884" s="113" t="e">
        <f>IF(M5884=0,"",CHOOSE(M5884,"5","7","8","9","9","12","12","12","12","12","16","16","16","16","16","16","16","16","16","16","手入力箇所","手入力箇所","手入力箇所","手入力箇所","手入力箇所","手入力箇所","手入力箇所","手入力箇所","手入力箇所","手入力箇所"))</f>
        <v>#REF!</v>
      </c>
    </row>
    <row r="5885" spans="1:14" ht="48.6" thickBot="1" x14ac:dyDescent="0.25">
      <c r="A5885" s="28" t="s">
        <v>64</v>
      </c>
      <c r="B5885" s="18">
        <v>6</v>
      </c>
      <c r="C5885" s="18"/>
      <c r="D5885" s="18"/>
      <c r="E5885" s="18"/>
      <c r="F5885" s="18"/>
      <c r="G5885" s="18"/>
      <c r="H5885" s="18"/>
      <c r="I5885" s="18"/>
      <c r="J5885" s="62"/>
      <c r="K5885" s="19"/>
      <c r="L5885" s="28" t="s">
        <v>64</v>
      </c>
      <c r="M5885" s="104" t="e">
        <f>#REF!</f>
        <v>#REF!</v>
      </c>
      <c r="N5885" s="113" t="e">
        <f>IF(M5885=0,"",CHOOSE(M5885,"6","手入力箇所","手入力箇所","手入力箇所","手入力箇所","手入力箇所","手入力箇所","手入力箇所","手入力箇所","手入力箇所","手入力箇所","",""))</f>
        <v>#REF!</v>
      </c>
    </row>
    <row r="5886" spans="1:14" ht="48.6" thickBot="1" x14ac:dyDescent="0.25">
      <c r="A5886" s="28" t="s">
        <v>65</v>
      </c>
      <c r="B5886" s="18">
        <v>6</v>
      </c>
      <c r="C5886" s="18"/>
      <c r="D5886" s="18"/>
      <c r="E5886" s="18"/>
      <c r="F5886" s="18"/>
      <c r="G5886" s="18"/>
      <c r="H5886" s="18"/>
      <c r="I5886" s="18"/>
      <c r="J5886" s="62"/>
      <c r="K5886" s="19"/>
      <c r="L5886" s="28" t="s">
        <v>65</v>
      </c>
      <c r="M5886" s="104" t="e">
        <f>#REF!</f>
        <v>#REF!</v>
      </c>
      <c r="N5886" s="113" t="e">
        <f>IF(M5886=0,"",CHOOSE(M5886,"6","手入力箇所","手入力箇所","手入力箇所","手入力箇所","手入力箇所","手入力箇所","手入力箇所","手入力箇所","手入力箇所","手入力箇所","",""))</f>
        <v>#REF!</v>
      </c>
    </row>
    <row r="5887" spans="1:14" ht="24.6" thickBot="1" x14ac:dyDescent="0.25">
      <c r="A5887" s="28" t="s">
        <v>66</v>
      </c>
      <c r="B5887" s="18">
        <v>5</v>
      </c>
      <c r="C5887" s="18">
        <v>7</v>
      </c>
      <c r="D5887" s="18">
        <v>8</v>
      </c>
      <c r="E5887" s="18">
        <v>9</v>
      </c>
      <c r="F5887" s="18">
        <v>12</v>
      </c>
      <c r="G5887" s="18"/>
      <c r="H5887" s="18"/>
      <c r="I5887" s="18"/>
      <c r="J5887" s="62"/>
      <c r="K5887" s="19"/>
      <c r="L5887" s="28" t="s">
        <v>66</v>
      </c>
      <c r="M5887" s="104" t="e">
        <f>#REF!</f>
        <v>#REF!</v>
      </c>
      <c r="N5887" s="113" t="e">
        <f>IF(M5887=0,"",CHOOSE(M5887,"5","7","8","9","9","12","12","12","12","12","手入力箇所","手入力箇所","手入力箇所","手入力箇所","手入力箇所","手入力箇所","手入力箇所","手入力箇所","手入力箇所","手入力箇所"))</f>
        <v>#REF!</v>
      </c>
    </row>
    <row r="5888" spans="1:14" ht="36.6" thickBot="1" x14ac:dyDescent="0.25">
      <c r="A5888" s="28" t="s">
        <v>67</v>
      </c>
      <c r="B5888" s="18">
        <v>4</v>
      </c>
      <c r="C5888" s="18">
        <v>5</v>
      </c>
      <c r="D5888" s="18">
        <v>5</v>
      </c>
      <c r="E5888" s="18">
        <v>6</v>
      </c>
      <c r="F5888" s="18"/>
      <c r="G5888" s="18"/>
      <c r="H5888" s="18"/>
      <c r="I5888" s="18"/>
      <c r="J5888" s="62"/>
      <c r="K5888" s="19"/>
      <c r="L5888" s="28" t="s">
        <v>67</v>
      </c>
      <c r="M5888" s="104" t="e">
        <f>#REF!</f>
        <v>#REF!</v>
      </c>
      <c r="N5888" s="113" t="e">
        <f>IF(M5888=0,"",CHOOSE(M5888,"4","5","5","6","6","手入力箇所","手入力箇所","手入力箇所","手入力箇所","手入力箇所","手入力箇所","手入力箇所","手入力箇所","手入力箇所","手入力箇所"))</f>
        <v>#REF!</v>
      </c>
    </row>
    <row r="5889" spans="1:14" ht="24.6" thickBot="1" x14ac:dyDescent="0.25">
      <c r="A5889" s="28" t="s">
        <v>68</v>
      </c>
      <c r="B5889" s="18">
        <v>12</v>
      </c>
      <c r="C5889" s="18">
        <v>12</v>
      </c>
      <c r="D5889" s="18">
        <v>12</v>
      </c>
      <c r="E5889" s="18">
        <v>12</v>
      </c>
      <c r="F5889" s="18">
        <v>12</v>
      </c>
      <c r="G5889" s="18">
        <v>12</v>
      </c>
      <c r="H5889" s="18">
        <v>12</v>
      </c>
      <c r="I5889" s="18"/>
      <c r="J5889" s="62"/>
      <c r="K5889" s="19"/>
      <c r="L5889" s="28" t="s">
        <v>68</v>
      </c>
      <c r="M5889" s="104" t="e">
        <f>#REF!</f>
        <v>#REF!</v>
      </c>
      <c r="N5889" s="113" t="e">
        <f>IF(M5889=0,"",CHOOSE(M5889,"12","12","12","12","12","12","12","12","12","12","12","12","12","12","12","12","12","12","12","12","12","12","12","12","12","12","12","12","12","12","手入力箇所","手入力箇所","手入力箇所","手入力箇所","手入力箇所","手入力箇所","手入力箇所","手入力箇所","手入力箇所","手入力箇所"))</f>
        <v>#REF!</v>
      </c>
    </row>
    <row r="5890" spans="1:14" ht="36.6" thickBot="1" x14ac:dyDescent="0.25">
      <c r="A5890" s="28" t="s">
        <v>69</v>
      </c>
      <c r="B5890" s="18">
        <v>7</v>
      </c>
      <c r="C5890" s="18">
        <v>7</v>
      </c>
      <c r="D5890" s="18">
        <v>7</v>
      </c>
      <c r="E5890" s="18">
        <v>7</v>
      </c>
      <c r="F5890" s="18">
        <v>7</v>
      </c>
      <c r="G5890" s="18"/>
      <c r="H5890" s="18"/>
      <c r="I5890" s="18"/>
      <c r="J5890" s="62"/>
      <c r="K5890" s="19"/>
      <c r="L5890" s="28" t="s">
        <v>69</v>
      </c>
      <c r="M5890" s="104" t="e">
        <f>#REF!</f>
        <v>#REF!</v>
      </c>
      <c r="N5890" s="113" t="e">
        <f>IF(M5890=0,"",CHOOSE(M5890,"7","7","7","7","7","7","7","7","7","7","手入力箇所","手入力箇所","手入力箇所","手入力箇所","手入力箇所","手入力箇所","手入力箇所","手入力箇所","手入力箇所","手入力箇所"))</f>
        <v>#REF!</v>
      </c>
    </row>
    <row r="5891" spans="1:14" ht="13.8" thickBot="1" x14ac:dyDescent="0.25">
      <c r="A5891" s="27" t="s">
        <v>63</v>
      </c>
      <c r="B5891" s="18">
        <v>4</v>
      </c>
      <c r="C5891" s="18">
        <v>5</v>
      </c>
      <c r="D5891" s="18">
        <v>7</v>
      </c>
      <c r="E5891" s="18">
        <v>8</v>
      </c>
      <c r="F5891" s="18">
        <v>11</v>
      </c>
      <c r="G5891" s="18">
        <v>16</v>
      </c>
      <c r="H5891" s="18">
        <v>22</v>
      </c>
      <c r="I5891" s="18">
        <v>26</v>
      </c>
      <c r="J5891" s="18">
        <v>31</v>
      </c>
      <c r="K5891" s="19"/>
      <c r="L5891" s="27" t="s">
        <v>63</v>
      </c>
      <c r="M5891" s="104" t="e">
        <f>#REF!</f>
        <v>#REF!</v>
      </c>
      <c r="N5891" s="113" t="e">
        <f>IF(M5891=0,"",CHOOSE(M5891,"4","5","7","8","8","11","11","11","11","11","16","16","16","16","16","16","16","16","16","16","22","22","22","22","22","22","22","22","22","22","26","26","26","26","26","26","26","26","26","26","31","31","31","31","31","31","31","31","31","31","31","手入力箇所","手入力箇所","手入力箇所","手入力箇所","手入力箇所","手入力箇所","手入力箇所","手入力箇所","手入力箇所","手入力箇所"))</f>
        <v>#REF!</v>
      </c>
    </row>
    <row r="5892" spans="1:14" ht="24.6" thickBot="1" x14ac:dyDescent="0.25">
      <c r="A5892" s="28" t="s">
        <v>70</v>
      </c>
      <c r="B5892" s="18">
        <v>5</v>
      </c>
      <c r="C5892" s="18">
        <v>6</v>
      </c>
      <c r="D5892" s="18">
        <v>7</v>
      </c>
      <c r="E5892" s="18"/>
      <c r="F5892" s="18"/>
      <c r="G5892" s="18"/>
      <c r="H5892" s="18"/>
      <c r="I5892" s="18"/>
      <c r="J5892" s="62"/>
      <c r="K5892" s="19"/>
      <c r="L5892" s="28" t="s">
        <v>70</v>
      </c>
      <c r="M5892" s="104" t="e">
        <f>#REF!</f>
        <v>#REF!</v>
      </c>
      <c r="N5892" s="113" t="e">
        <f>IF(M5892=0,"",CHOOSE(M5892,"5","6","7","手入力箇所","手入力箇所","手入力箇所","手入力箇所","手入力箇所","手入力箇所","手入力箇所","手入力箇所","手入力箇所","手入力箇所"))</f>
        <v>#REF!</v>
      </c>
    </row>
    <row r="5893" spans="1:14" ht="13.8" thickBot="1" x14ac:dyDescent="0.25">
      <c r="A5893" s="29" t="s">
        <v>71</v>
      </c>
      <c r="B5893" s="18">
        <v>3</v>
      </c>
      <c r="C5893" s="18">
        <v>6</v>
      </c>
      <c r="D5893" s="18">
        <v>19</v>
      </c>
      <c r="E5893" s="18"/>
      <c r="F5893" s="18"/>
      <c r="G5893" s="18"/>
      <c r="H5893" s="18"/>
      <c r="I5893" s="18"/>
      <c r="J5893" s="62"/>
      <c r="K5893" s="19"/>
      <c r="L5893" s="29" t="s">
        <v>71</v>
      </c>
      <c r="M5893" s="104" t="e">
        <f>#REF!</f>
        <v>#REF!</v>
      </c>
      <c r="N5893" s="113" t="e">
        <f>IF(M5893=0,"",CHOOSE(M5893,"3","6","19","手入力箇所","手入力箇所","手入力箇所","手入力箇所","手入力箇所","手入力箇所","手入力箇所","手入力箇所","手入力箇所","手入力箇所"))</f>
        <v>#REF!</v>
      </c>
    </row>
    <row r="5894" spans="1:14" ht="13.8" thickBot="1" x14ac:dyDescent="0.25">
      <c r="A5894" s="29" t="s">
        <v>72</v>
      </c>
      <c r="B5894" s="18">
        <v>1</v>
      </c>
      <c r="C5894" s="18">
        <v>3</v>
      </c>
      <c r="D5894" s="18">
        <v>5</v>
      </c>
      <c r="E5894" s="18">
        <v>9</v>
      </c>
      <c r="F5894" s="18">
        <v>26</v>
      </c>
      <c r="G5894" s="18"/>
      <c r="H5894" s="18"/>
      <c r="I5894" s="18"/>
      <c r="J5894" s="62"/>
      <c r="K5894" s="19"/>
      <c r="L5894" s="29" t="s">
        <v>72</v>
      </c>
      <c r="M5894" s="104" t="e">
        <f>#REF!</f>
        <v>#REF!</v>
      </c>
      <c r="N5894" s="113" t="e">
        <f>IF(M5894=0,"",CHOOSE(M5894,"1","3","5","9","9","26","26","26","26","26","手入力箇所","手入力箇所","手入力箇所","手入力箇所","手入力箇所","手入力箇所","手入力箇所","手入力箇所","手入力箇所","手入力箇所"))</f>
        <v>#REF!</v>
      </c>
    </row>
    <row r="5895" spans="1:14" ht="13.8" thickBot="1" x14ac:dyDescent="0.25">
      <c r="A5895" s="29" t="s">
        <v>73</v>
      </c>
      <c r="B5895" s="18">
        <v>4</v>
      </c>
      <c r="C5895" s="18">
        <v>11</v>
      </c>
      <c r="D5895" s="18">
        <v>20</v>
      </c>
      <c r="E5895" s="18">
        <v>33</v>
      </c>
      <c r="F5895" s="18"/>
      <c r="G5895" s="18"/>
      <c r="H5895" s="18"/>
      <c r="I5895" s="18"/>
      <c r="J5895" s="62"/>
      <c r="K5895" s="19"/>
      <c r="L5895" s="29" t="s">
        <v>73</v>
      </c>
      <c r="M5895" s="104" t="e">
        <f>#REF!</f>
        <v>#REF!</v>
      </c>
      <c r="N5895" s="113" t="e">
        <f>IF(M5895=0,"",CHOOSE(M5895,"4","11","20","33","33","手入力箇所","手入力箇所","手入力箇所","手入力箇所","手入力箇所","手入力箇所","手入力箇所","手入力箇所","手入力箇所","手入力箇所"))</f>
        <v>#REF!</v>
      </c>
    </row>
    <row r="5896" spans="1:14" ht="37.200000000000003" thickBot="1" x14ac:dyDescent="0.25">
      <c r="A5896" s="30" t="s">
        <v>74</v>
      </c>
      <c r="B5896" s="18">
        <v>4</v>
      </c>
      <c r="C5896" s="18">
        <v>6</v>
      </c>
      <c r="D5896" s="18">
        <v>8</v>
      </c>
      <c r="E5896" s="18">
        <v>10</v>
      </c>
      <c r="F5896" s="18">
        <v>15</v>
      </c>
      <c r="G5896" s="18">
        <v>23</v>
      </c>
      <c r="H5896" s="18">
        <v>33</v>
      </c>
      <c r="I5896" s="18"/>
      <c r="J5896" s="62"/>
      <c r="K5896" s="19"/>
      <c r="L5896" s="30" t="s">
        <v>74</v>
      </c>
      <c r="M5896" s="104" t="e">
        <f>#REF!</f>
        <v>#REF!</v>
      </c>
      <c r="N5896" s="113" t="e">
        <f>IF(M5896=0,"",CHOOSE(M5896,"4","6","8","10","10","15","15","15","15","15","23","23","23","23","23","23","23","23","23","23","33","33","33","33","33","33","33","33","33","33","手入力箇所","手入力箇所","手入力箇所","手入力箇所","手入力箇所","手入力箇所","手入力箇所","手入力箇所","手入力箇所","手入力箇所"))</f>
        <v>#REF!</v>
      </c>
    </row>
    <row r="5897" spans="1:14" ht="13.8" thickBot="1" x14ac:dyDescent="0.25">
      <c r="A5897" s="29" t="s">
        <v>75</v>
      </c>
      <c r="B5897" s="18">
        <v>6</v>
      </c>
      <c r="C5897" s="18">
        <v>14</v>
      </c>
      <c r="D5897" s="18">
        <v>25</v>
      </c>
      <c r="E5897" s="18">
        <v>39</v>
      </c>
      <c r="F5897" s="18"/>
      <c r="G5897" s="18"/>
      <c r="H5897" s="18"/>
      <c r="I5897" s="18"/>
      <c r="J5897" s="62"/>
      <c r="K5897" s="19"/>
      <c r="L5897" s="29" t="s">
        <v>75</v>
      </c>
      <c r="M5897" s="104" t="e">
        <f>#REF!</f>
        <v>#REF!</v>
      </c>
      <c r="N5897" s="113" t="e">
        <f>IF(M5897=0,"",CHOOSE(M5897,"6","14","25","39","39","手入力箇所","手入力箇所","手入力箇所","手入力箇所","手入力箇所","手入力箇所","手入力箇所","手入力箇所","手入力箇所","手入力箇所"))</f>
        <v>#REF!</v>
      </c>
    </row>
    <row r="5898" spans="1:14" ht="37.200000000000003" thickBot="1" x14ac:dyDescent="0.25">
      <c r="A5898" s="30" t="s">
        <v>76</v>
      </c>
      <c r="B5898" s="18">
        <v>2</v>
      </c>
      <c r="C5898" s="18">
        <v>3</v>
      </c>
      <c r="D5898" s="18">
        <v>6</v>
      </c>
      <c r="E5898" s="18">
        <v>9</v>
      </c>
      <c r="F5898" s="18"/>
      <c r="G5898" s="18"/>
      <c r="H5898" s="18"/>
      <c r="I5898" s="18"/>
      <c r="J5898" s="62"/>
      <c r="K5898" s="19"/>
      <c r="L5898" s="30" t="s">
        <v>76</v>
      </c>
      <c r="M5898" s="104" t="e">
        <f>#REF!</f>
        <v>#REF!</v>
      </c>
      <c r="N5898" s="113" t="e">
        <f>IF(M5898=0,"",CHOOSE(M5898,"2","3","6","9","9","手入力箇所","手入力箇所","手入力箇所","手入力箇所","手入力箇所","手入力箇所","手入力箇所","手入力箇所","手入力箇所","手入力箇所"))</f>
        <v>#REF!</v>
      </c>
    </row>
    <row r="5899" spans="1:14" ht="27" thickBot="1" x14ac:dyDescent="0.25">
      <c r="A5899" s="31" t="s">
        <v>77</v>
      </c>
      <c r="B5899" s="18">
        <v>12</v>
      </c>
      <c r="C5899" s="18">
        <v>18</v>
      </c>
      <c r="D5899" s="18">
        <v>22</v>
      </c>
      <c r="E5899" s="18">
        <v>26</v>
      </c>
      <c r="F5899" s="62"/>
      <c r="G5899" s="62"/>
      <c r="H5899" s="62"/>
      <c r="I5899" s="62"/>
      <c r="J5899" s="62"/>
      <c r="K5899" s="19"/>
      <c r="L5899" s="31" t="s">
        <v>77</v>
      </c>
      <c r="M5899" s="104" t="e">
        <f>#REF!</f>
        <v>#REF!</v>
      </c>
      <c r="N5899" s="113" t="e">
        <f>IF(M5899=0,"",CHOOSE(M5899,"12","18","22","26","26","手入力箇所","手入力箇所","手入力箇所","手入力箇所","手入力箇所","手入力箇所","手入力箇所","手入力箇所","手入力箇所","手入力箇所"))</f>
        <v>#REF!</v>
      </c>
    </row>
    <row r="5900" spans="1:14" ht="40.200000000000003" thickBot="1" x14ac:dyDescent="0.25">
      <c r="A5900" s="31" t="s">
        <v>78</v>
      </c>
      <c r="B5900" s="18">
        <v>5</v>
      </c>
      <c r="C5900" s="18">
        <v>8</v>
      </c>
      <c r="D5900" s="18">
        <v>11</v>
      </c>
      <c r="E5900" s="18">
        <v>14</v>
      </c>
      <c r="F5900" s="62"/>
      <c r="G5900" s="62"/>
      <c r="H5900" s="62"/>
      <c r="I5900" s="62"/>
      <c r="J5900" s="62"/>
      <c r="K5900" s="19"/>
      <c r="L5900" s="31" t="s">
        <v>78</v>
      </c>
      <c r="M5900" s="104" t="e">
        <f>#REF!</f>
        <v>#REF!</v>
      </c>
      <c r="N5900" s="113" t="e">
        <f>IF(M5900=0,"",CHOOSE(M5900,"5","8","11","14","14","手入力箇所","手入力箇所","手入力箇所","手入力箇所","手入力箇所","手入力箇所","手入力箇所","手入力箇所","手入力箇所","手入力箇所"))</f>
        <v>#REF!</v>
      </c>
    </row>
    <row r="5901" spans="1:14" ht="27" thickBot="1" x14ac:dyDescent="0.25">
      <c r="A5901" s="31" t="s">
        <v>79</v>
      </c>
      <c r="B5901" s="18">
        <v>6</v>
      </c>
      <c r="C5901" s="18">
        <v>11</v>
      </c>
      <c r="D5901" s="18">
        <v>16</v>
      </c>
      <c r="E5901" s="18">
        <v>21</v>
      </c>
      <c r="F5901" s="62"/>
      <c r="G5901" s="62"/>
      <c r="H5901" s="62"/>
      <c r="I5901" s="62"/>
      <c r="J5901" s="62"/>
      <c r="K5901" s="19"/>
      <c r="L5901" s="31" t="s">
        <v>79</v>
      </c>
      <c r="M5901" s="104" t="e">
        <f>#REF!</f>
        <v>#REF!</v>
      </c>
      <c r="N5901" s="113" t="e">
        <f>IF(M5901=0,"",CHOOSE(M5901,"6","11","16","21","21","手入力箇所","手入力箇所","手入力箇所","手入力箇所","手入力箇所","手入力箇所","手入力箇所","手入力箇所","手入力箇所"))</f>
        <v>#REF!</v>
      </c>
    </row>
    <row r="5902" spans="1:14" ht="40.200000000000003" thickBot="1" x14ac:dyDescent="0.25">
      <c r="A5902" s="31" t="s">
        <v>80</v>
      </c>
      <c r="B5902" s="18">
        <v>5</v>
      </c>
      <c r="C5902" s="18">
        <v>7</v>
      </c>
      <c r="D5902" s="18">
        <v>9</v>
      </c>
      <c r="E5902" s="18">
        <v>10</v>
      </c>
      <c r="F5902" s="62"/>
      <c r="G5902" s="62"/>
      <c r="H5902" s="62"/>
      <c r="I5902" s="62"/>
      <c r="J5902" s="62"/>
      <c r="K5902" s="19"/>
      <c r="L5902" s="31" t="s">
        <v>80</v>
      </c>
      <c r="M5902" s="104" t="e">
        <f>#REF!</f>
        <v>#REF!</v>
      </c>
      <c r="N5902" s="113" t="e">
        <f>IF(M5902=0,"",CHOOSE(M5902,"5","7","9","10","10","手入力箇所","手入力箇所","手入力箇所","手入力箇所","手入力箇所","手入力箇所","手入力箇所","手入力箇所","手入力箇所"))</f>
        <v>#REF!</v>
      </c>
    </row>
    <row r="5903" spans="1:14" ht="40.200000000000003" thickBot="1" x14ac:dyDescent="0.25">
      <c r="A5903" s="31" t="s">
        <v>81</v>
      </c>
      <c r="B5903" s="18">
        <v>9</v>
      </c>
      <c r="C5903" s="18">
        <v>14</v>
      </c>
      <c r="D5903" s="62"/>
      <c r="E5903" s="62"/>
      <c r="F5903" s="62"/>
      <c r="G5903" s="62"/>
      <c r="H5903" s="62"/>
      <c r="I5903" s="62"/>
      <c r="J5903" s="62"/>
      <c r="K5903" s="19"/>
      <c r="L5903" s="31" t="s">
        <v>81</v>
      </c>
      <c r="M5903" s="104" t="e">
        <f>#REF!</f>
        <v>#REF!</v>
      </c>
      <c r="N5903" s="113" t="e">
        <f>IF(M5903=0,"",CHOOSE(M5903,"9","14","手入力箇所","手入力箇所","手入力箇所","手入力箇所","手入力箇所","手入力箇所","手入力箇所","手入力箇所","手入力箇所","手入力箇所"))</f>
        <v>#REF!</v>
      </c>
    </row>
    <row r="5904" spans="1:14" ht="13.8" thickBot="1" x14ac:dyDescent="0.25">
      <c r="A5904" s="31" t="s">
        <v>82</v>
      </c>
      <c r="B5904" s="18">
        <v>3</v>
      </c>
      <c r="C5904" s="18">
        <v>4</v>
      </c>
      <c r="D5904" s="18">
        <v>4</v>
      </c>
      <c r="E5904" s="18">
        <v>5</v>
      </c>
      <c r="F5904" s="18">
        <v>6</v>
      </c>
      <c r="G5904" s="18">
        <v>8</v>
      </c>
      <c r="H5904" s="18">
        <v>9</v>
      </c>
      <c r="I5904" s="18">
        <v>11</v>
      </c>
      <c r="J5904" s="18">
        <v>12</v>
      </c>
      <c r="K5904" s="19"/>
      <c r="L5904" s="31" t="s">
        <v>82</v>
      </c>
      <c r="M5904" s="104" t="e">
        <f>#REF!</f>
        <v>#REF!</v>
      </c>
      <c r="N5904" s="113" t="e">
        <f>IF(M5904=0,"",CHOOSE(M5904,"3","4","4","5","5","6","6","6","6","6","8","8","8","8","8","8","8","8","8","8","9","9","9","9","9","9","9","9","9","9","11","11","11","11","11","11","11","11","11","11","12","12","12","12","12","12","12","12","12","12","12","手入力箇所","手入力箇所","手入力箇所","手入力箇所","手入力箇所","手入力箇所","手入力箇所","手入力箇所","手入力箇所","手入力箇所"))</f>
        <v>#REF!</v>
      </c>
    </row>
    <row r="5905" spans="1:14" ht="13.8" thickBot="1" x14ac:dyDescent="0.25">
      <c r="A5905" s="31" t="s">
        <v>83</v>
      </c>
      <c r="B5905" s="18">
        <v>3</v>
      </c>
      <c r="C5905" s="18">
        <v>4</v>
      </c>
      <c r="D5905" s="18">
        <v>4</v>
      </c>
      <c r="E5905" s="18">
        <v>5</v>
      </c>
      <c r="F5905" s="18">
        <v>6</v>
      </c>
      <c r="G5905" s="18">
        <v>8</v>
      </c>
      <c r="H5905" s="18">
        <v>10</v>
      </c>
      <c r="I5905" s="18">
        <v>12</v>
      </c>
      <c r="J5905" s="18">
        <v>13</v>
      </c>
      <c r="K5905" s="19"/>
      <c r="L5905" s="31" t="s">
        <v>83</v>
      </c>
      <c r="M5905" s="104" t="e">
        <f>#REF!</f>
        <v>#REF!</v>
      </c>
      <c r="N5905" s="113" t="e">
        <f>IF(M5905=0,"",CHOOSE(M5905,"3","4","4","5","5","6","6","6","6","6","8","8","8","8","8","8","8","8","8","8","10","10","10","10","10","10","10","10","10","10","12","12","12","12","12","12","12","12","12","12","13","13","13","13","13","13","13","13","13","13","13","手入力箇所","手入力箇所","手入力箇所","手入力箇所","手入力箇所","手入力箇所","手入力箇所","手入力箇所","手入力箇所","手入力箇所"))</f>
        <v>#REF!</v>
      </c>
    </row>
    <row r="5906" spans="1:14" ht="27" thickBot="1" x14ac:dyDescent="0.25">
      <c r="A5906" s="32" t="s">
        <v>84</v>
      </c>
      <c r="B5906" s="20">
        <v>1</v>
      </c>
      <c r="C5906" s="20">
        <v>2</v>
      </c>
      <c r="D5906" s="20">
        <v>3</v>
      </c>
      <c r="E5906" s="20">
        <v>4</v>
      </c>
      <c r="F5906" s="20">
        <v>8</v>
      </c>
      <c r="G5906" s="20">
        <v>19</v>
      </c>
      <c r="H5906" s="63"/>
      <c r="I5906" s="63"/>
      <c r="J5906" s="63"/>
      <c r="K5906" s="21"/>
      <c r="L5906" s="32" t="s">
        <v>84</v>
      </c>
      <c r="M5906" s="104" t="e">
        <f>#REF!</f>
        <v>#REF!</v>
      </c>
      <c r="N5906" s="113" t="e">
        <f>IF(M5906=0,"",CHOOSE(M5906,"1","2","3","4","4","8","8","8","8","8","19","19","19","19","19","19","19","19","19","19","手入力箇所","手入力箇所","手入力箇所","手入力箇所","手入力箇所","手入力箇所","手入力箇所","手入力箇所","手入力箇所","手入力箇所"))</f>
        <v>#REF!</v>
      </c>
    </row>
    <row r="5907" spans="1:14" ht="13.8" thickBot="1" x14ac:dyDescent="0.25"/>
    <row r="5908" spans="1:14" ht="13.8" thickBot="1" x14ac:dyDescent="0.25">
      <c r="A5908" s="686" t="e">
        <f>A5881</f>
        <v>#REF!</v>
      </c>
      <c r="B5908" s="686"/>
      <c r="C5908" s="686"/>
      <c r="D5908" s="687" t="s">
        <v>193</v>
      </c>
      <c r="E5908" s="687"/>
      <c r="F5908" s="687"/>
      <c r="G5908" s="687"/>
      <c r="H5908" s="687"/>
      <c r="I5908" s="687"/>
      <c r="J5908" s="687"/>
      <c r="K5908" s="687"/>
      <c r="L5908" s="687"/>
      <c r="M5908" s="687"/>
      <c r="N5908" s="687"/>
    </row>
    <row r="5909" spans="1:14" ht="13.8" thickBot="1" x14ac:dyDescent="0.25">
      <c r="A5909" s="105"/>
      <c r="B5909" s="33">
        <v>1</v>
      </c>
      <c r="C5909" s="24">
        <v>2</v>
      </c>
      <c r="D5909" s="24">
        <v>3</v>
      </c>
      <c r="E5909" s="24" t="s">
        <v>58</v>
      </c>
      <c r="F5909" s="24" t="s">
        <v>59</v>
      </c>
      <c r="G5909" s="24" t="s">
        <v>60</v>
      </c>
      <c r="H5909" s="24" t="s">
        <v>61</v>
      </c>
      <c r="I5909" s="24" t="s">
        <v>62</v>
      </c>
      <c r="J5909" s="24" t="s">
        <v>194</v>
      </c>
      <c r="K5909" s="102" t="s">
        <v>85</v>
      </c>
      <c r="L5909" s="105" t="s">
        <v>189</v>
      </c>
      <c r="M5909" s="105" t="s">
        <v>188</v>
      </c>
      <c r="N5909" s="105" t="s">
        <v>51</v>
      </c>
    </row>
    <row r="5910" spans="1:14" ht="13.8" thickBot="1" x14ac:dyDescent="0.25">
      <c r="A5910" s="26" t="s">
        <v>56</v>
      </c>
      <c r="B5910" s="22">
        <v>16</v>
      </c>
      <c r="C5910" s="22">
        <v>25</v>
      </c>
      <c r="D5910" s="22">
        <v>32</v>
      </c>
      <c r="E5910" s="22">
        <v>38</v>
      </c>
      <c r="F5910" s="22">
        <v>56</v>
      </c>
      <c r="G5910" s="22">
        <v>87</v>
      </c>
      <c r="H5910" s="22">
        <v>121</v>
      </c>
      <c r="I5910" s="22"/>
      <c r="J5910" s="23"/>
      <c r="K5910" s="68"/>
      <c r="L5910" s="107" t="s">
        <v>56</v>
      </c>
      <c r="M5910" s="103" t="e">
        <f>#REF!</f>
        <v>#REF!</v>
      </c>
      <c r="N5910" s="103" t="e">
        <f>IF(M5910=0,"",CHOOSE(M5910,"16","25","32","38","38","56","56","56","56","56","87","87","87","87","87","87","87","87","87","87","121","121","121","121","121","121","121","121","121","121","手入力箇所","手入力箇所","手入力箇所","手入力箇所","手入力箇所","手入力箇所","手入力箇所","手入力箇所","手入力箇所","手入力箇所"))</f>
        <v>#REF!</v>
      </c>
    </row>
    <row r="5911" spans="1:14" ht="13.8" thickBot="1" x14ac:dyDescent="0.25">
      <c r="A5911" s="27" t="s">
        <v>57</v>
      </c>
      <c r="B5911" s="18">
        <v>25</v>
      </c>
      <c r="C5911" s="18">
        <v>33</v>
      </c>
      <c r="D5911" s="18">
        <v>40</v>
      </c>
      <c r="E5911" s="18">
        <v>45</v>
      </c>
      <c r="F5911" s="18">
        <v>58</v>
      </c>
      <c r="G5911" s="18">
        <v>79</v>
      </c>
      <c r="H5911" s="18"/>
      <c r="I5911" s="18"/>
      <c r="J5911" s="62"/>
      <c r="K5911" s="69"/>
      <c r="L5911" s="107" t="s">
        <v>57</v>
      </c>
      <c r="M5911" s="103" t="e">
        <f>#REF!</f>
        <v>#REF!</v>
      </c>
      <c r="N5911" s="103" t="e">
        <f>IF(M5911=0,"",CHOOSE(M5911,"25","33","40","45","45","58","58","58","58","58","79","79","79","79","79","79","79","79","79","79","手入力箇所","手入力箇所","手入力箇所","手入力箇所","手入力箇所","手入力箇所","手入力箇所","手入力箇所","手入力箇所","手入力箇所"))</f>
        <v>#REF!</v>
      </c>
    </row>
    <row r="5912" spans="1:14" ht="48.6" thickBot="1" x14ac:dyDescent="0.25">
      <c r="A5912" s="28" t="s">
        <v>64</v>
      </c>
      <c r="B5912" s="18">
        <v>32</v>
      </c>
      <c r="C5912" s="18"/>
      <c r="D5912" s="18"/>
      <c r="E5912" s="18"/>
      <c r="F5912" s="18"/>
      <c r="G5912" s="18"/>
      <c r="H5912" s="18"/>
      <c r="I5912" s="18"/>
      <c r="J5912" s="62"/>
      <c r="K5912" s="69"/>
      <c r="L5912" s="108" t="s">
        <v>64</v>
      </c>
      <c r="M5912" s="103" t="e">
        <f>#REF!</f>
        <v>#REF!</v>
      </c>
      <c r="N5912" s="103" t="e">
        <f>IF(M5912=0,"",CHOOSE(M5912,"32","手入力箇所","手入力箇所","手入力箇所","手入力箇所","手入力箇所","手入力箇所","手入力箇所","手入力箇所","手入力箇所","手入力箇所"))</f>
        <v>#REF!</v>
      </c>
    </row>
    <row r="5913" spans="1:14" ht="48.6" thickBot="1" x14ac:dyDescent="0.25">
      <c r="A5913" s="28" t="s">
        <v>65</v>
      </c>
      <c r="B5913" s="18">
        <v>36</v>
      </c>
      <c r="C5913" s="18"/>
      <c r="D5913" s="18"/>
      <c r="E5913" s="18"/>
      <c r="F5913" s="18"/>
      <c r="G5913" s="18"/>
      <c r="H5913" s="18"/>
      <c r="I5913" s="18"/>
      <c r="J5913" s="62"/>
      <c r="K5913" s="69"/>
      <c r="L5913" s="108" t="s">
        <v>65</v>
      </c>
      <c r="M5913" s="103" t="e">
        <f>#REF!</f>
        <v>#REF!</v>
      </c>
      <c r="N5913" s="103" t="e">
        <f>IF(M5913=0,"",CHOOSE(M5913,"36","手入力箇所","手入力箇所","手入力箇所","手入力箇所","手入力箇所","手入力箇所","手入力箇所","手入力箇所","手入力箇所","手入力箇所"))</f>
        <v>#REF!</v>
      </c>
    </row>
    <row r="5914" spans="1:14" ht="24.6" thickBot="1" x14ac:dyDescent="0.25">
      <c r="A5914" s="28" t="s">
        <v>66</v>
      </c>
      <c r="B5914" s="18">
        <v>24</v>
      </c>
      <c r="C5914" s="18">
        <v>30</v>
      </c>
      <c r="D5914" s="18">
        <v>33</v>
      </c>
      <c r="E5914" s="18">
        <v>35</v>
      </c>
      <c r="F5914" s="18">
        <v>42</v>
      </c>
      <c r="G5914" s="18"/>
      <c r="H5914" s="18"/>
      <c r="I5914" s="18"/>
      <c r="J5914" s="62"/>
      <c r="K5914" s="69"/>
      <c r="L5914" s="108" t="s">
        <v>66</v>
      </c>
      <c r="M5914" s="103" t="e">
        <f>#REF!</f>
        <v>#REF!</v>
      </c>
      <c r="N5914" s="103" t="e">
        <f>IF(M5914=0,"",CHOOSE(M5914,"24","30","33","35","35","42","42","42","42","42","手入力箇所","手入力箇所","手入力箇所","手入力箇所","手入力箇所","手入力箇所","手入力箇所","手入力箇所","手入力箇所","手入力箇所"))</f>
        <v>#REF!</v>
      </c>
    </row>
    <row r="5915" spans="1:14" ht="36.6" thickBot="1" x14ac:dyDescent="0.25">
      <c r="A5915" s="28" t="s">
        <v>67</v>
      </c>
      <c r="B5915" s="18">
        <v>7</v>
      </c>
      <c r="C5915" s="18">
        <v>12</v>
      </c>
      <c r="D5915" s="18">
        <v>16</v>
      </c>
      <c r="E5915" s="18">
        <v>19</v>
      </c>
      <c r="F5915" s="18"/>
      <c r="G5915" s="18"/>
      <c r="H5915" s="18"/>
      <c r="I5915" s="18"/>
      <c r="J5915" s="62"/>
      <c r="K5915" s="69"/>
      <c r="L5915" s="108" t="s">
        <v>67</v>
      </c>
      <c r="M5915" s="103" t="e">
        <f>#REF!</f>
        <v>#REF!</v>
      </c>
      <c r="N5915" s="103" t="e">
        <f>IF(M5915=0,"",CHOOSE(M5915,"7","12","16","19","19","手入力箇所","手入力箇所","手入力箇所","手入力箇所","手入力箇所","手入力箇所","手入力箇所","手入力箇所","手入力箇所","手入力箇所"))</f>
        <v>#REF!</v>
      </c>
    </row>
    <row r="5916" spans="1:14" ht="24.6" thickBot="1" x14ac:dyDescent="0.25">
      <c r="A5916" s="28" t="s">
        <v>68</v>
      </c>
      <c r="B5916" s="18">
        <v>21</v>
      </c>
      <c r="C5916" s="18">
        <v>35</v>
      </c>
      <c r="D5916" s="18">
        <v>48</v>
      </c>
      <c r="E5916" s="18">
        <v>59</v>
      </c>
      <c r="F5916" s="18">
        <v>94</v>
      </c>
      <c r="G5916" s="18">
        <v>159</v>
      </c>
      <c r="H5916" s="18">
        <v>235</v>
      </c>
      <c r="I5916" s="18"/>
      <c r="J5916" s="62"/>
      <c r="K5916" s="69"/>
      <c r="L5916" s="108" t="s">
        <v>68</v>
      </c>
      <c r="M5916" s="103" t="e">
        <f>#REF!</f>
        <v>#REF!</v>
      </c>
      <c r="N5916" s="103" t="e">
        <f>IF(M5916=0,"",CHOOSE(M5916,"21","35","48","59","59","94","94","94","94","94","159","159","159","159","159","159","159","159","159","159","235","235","235","235","235","235","235","235","235","235","手入力箇所","手入力箇所","手入力箇所","手入力箇所","手入力箇所","手入力箇所","手入力箇所","手入力箇所","手入力箇所","手入力箇所"))</f>
        <v>#REF!</v>
      </c>
    </row>
    <row r="5917" spans="1:14" ht="36.6" thickBot="1" x14ac:dyDescent="0.25">
      <c r="A5917" s="28" t="s">
        <v>69</v>
      </c>
      <c r="B5917" s="18">
        <v>22</v>
      </c>
      <c r="C5917" s="18">
        <v>26</v>
      </c>
      <c r="D5917" s="18">
        <v>28</v>
      </c>
      <c r="E5917" s="18">
        <v>29</v>
      </c>
      <c r="F5917" s="18">
        <v>34</v>
      </c>
      <c r="G5917" s="18"/>
      <c r="H5917" s="18"/>
      <c r="I5917" s="18"/>
      <c r="J5917" s="62"/>
      <c r="K5917" s="69"/>
      <c r="L5917" s="108" t="s">
        <v>69</v>
      </c>
      <c r="M5917" s="103" t="e">
        <f>#REF!</f>
        <v>#REF!</v>
      </c>
      <c r="N5917" s="103" t="e">
        <f>IF(M5917=0,"",CHOOSE(M5917,"22","26","28","29","29","34","34","34","34","34","手入力箇所","手入力箇所","手入力箇所","手入力箇所","手入力箇所","手入力箇所","手入力箇所","手入力箇所","手入力箇所","手入力箇所"))</f>
        <v>#REF!</v>
      </c>
    </row>
    <row r="5918" spans="1:14" ht="13.8" thickBot="1" x14ac:dyDescent="0.25">
      <c r="A5918" s="27" t="s">
        <v>63</v>
      </c>
      <c r="B5918" s="18">
        <v>21</v>
      </c>
      <c r="C5918" s="18">
        <v>33</v>
      </c>
      <c r="D5918" s="18">
        <v>46</v>
      </c>
      <c r="E5918" s="18">
        <v>56</v>
      </c>
      <c r="F5918" s="18">
        <v>89</v>
      </c>
      <c r="G5918" s="18">
        <v>151</v>
      </c>
      <c r="H5918" s="18">
        <v>224</v>
      </c>
      <c r="I5918" s="18">
        <v>289</v>
      </c>
      <c r="J5918" s="18">
        <v>350</v>
      </c>
      <c r="K5918" s="69"/>
      <c r="L5918" s="107" t="s">
        <v>63</v>
      </c>
      <c r="M5918" s="103" t="e">
        <f>#REF!</f>
        <v>#REF!</v>
      </c>
      <c r="N5918" s="103" t="e">
        <f>IF(M5918=0,"",CHOOSE(M5918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919" spans="1:14" ht="24.6" thickBot="1" x14ac:dyDescent="0.25">
      <c r="A5919" s="34" t="s">
        <v>70</v>
      </c>
      <c r="B5919" s="35">
        <v>13</v>
      </c>
      <c r="C5919" s="35">
        <v>33</v>
      </c>
      <c r="D5919" s="35">
        <v>59</v>
      </c>
      <c r="E5919" s="35"/>
      <c r="F5919" s="35"/>
      <c r="G5919" s="35"/>
      <c r="H5919" s="35"/>
      <c r="I5919" s="35"/>
      <c r="J5919" s="36"/>
      <c r="K5919" s="67"/>
      <c r="L5919" s="108" t="s">
        <v>70</v>
      </c>
      <c r="M5919" s="103" t="e">
        <f>#REF!</f>
        <v>#REF!</v>
      </c>
      <c r="N5919" s="103" t="e">
        <f>IF(M5919=0,"",CHOOSE(M5919,"13","33","59","手入力箇所","手入力箇所","手入力箇所","手入力箇所","手入力箇所","手入力箇所","手入力箇所","手入力箇所","手入力箇所","手入力箇所"))</f>
        <v>#REF!</v>
      </c>
    </row>
    <row r="5920" spans="1:14" ht="13.8" thickBot="1" x14ac:dyDescent="0.25">
      <c r="A5920" s="37" t="s">
        <v>71</v>
      </c>
      <c r="B5920" s="17">
        <v>23</v>
      </c>
      <c r="C5920" s="17">
        <v>39</v>
      </c>
      <c r="D5920" s="17">
        <v>97</v>
      </c>
      <c r="E5920" s="17"/>
      <c r="F5920" s="17"/>
      <c r="G5920" s="17"/>
      <c r="H5920" s="17"/>
      <c r="I5920" s="17"/>
      <c r="J5920" s="64"/>
      <c r="K5920" s="70"/>
      <c r="L5920" s="109" t="s">
        <v>71</v>
      </c>
      <c r="M5920" s="103" t="e">
        <f>#REF!</f>
        <v>#REF!</v>
      </c>
      <c r="N5920" s="103" t="e">
        <f>IF(M5920=0,"",CHOOSE(M5920,"23","39","97","手入力箇所","手入力箇所","手入力箇所","手入力箇所","手入力箇所","手入力箇所","手入力箇所","手入力箇所","手入力箇所","手入力箇所"))</f>
        <v>#REF!</v>
      </c>
    </row>
    <row r="5921" spans="1:14" ht="13.8" thickBot="1" x14ac:dyDescent="0.25">
      <c r="A5921" s="29" t="s">
        <v>72</v>
      </c>
      <c r="B5921" s="18">
        <v>21</v>
      </c>
      <c r="C5921" s="18">
        <v>37</v>
      </c>
      <c r="D5921" s="18">
        <v>58</v>
      </c>
      <c r="E5921" s="18">
        <v>76</v>
      </c>
      <c r="F5921" s="18">
        <v>137</v>
      </c>
      <c r="G5921" s="18"/>
      <c r="H5921" s="18"/>
      <c r="I5921" s="18"/>
      <c r="J5921" s="62"/>
      <c r="K5921" s="69"/>
      <c r="L5921" s="109" t="s">
        <v>72</v>
      </c>
      <c r="M5921" s="103" t="e">
        <f>#REF!</f>
        <v>#REF!</v>
      </c>
      <c r="N5921" s="103" t="e">
        <f>IF(M5921=0,"",CHOOSE(M5921,"21","37","58","76","76","137","137","137","137","137","手入力箇所","手入力箇所","手入力箇所","手入力箇所","手入力箇所","手入力箇所","手入力箇所","手入力箇所","手入力箇所","手入力箇所"))</f>
        <v>#REF!</v>
      </c>
    </row>
    <row r="5922" spans="1:14" ht="13.8" thickBot="1" x14ac:dyDescent="0.25">
      <c r="A5922" s="29" t="s">
        <v>73</v>
      </c>
      <c r="B5922" s="18">
        <v>48</v>
      </c>
      <c r="C5922" s="18">
        <v>93</v>
      </c>
      <c r="D5922" s="18">
        <v>138</v>
      </c>
      <c r="E5922" s="18">
        <v>183</v>
      </c>
      <c r="F5922" s="18"/>
      <c r="G5922" s="18"/>
      <c r="H5922" s="18"/>
      <c r="I5922" s="18"/>
      <c r="J5922" s="62"/>
      <c r="K5922" s="69"/>
      <c r="L5922" s="109" t="s">
        <v>73</v>
      </c>
      <c r="M5922" s="103" t="e">
        <f>#REF!</f>
        <v>#REF!</v>
      </c>
      <c r="N5922" s="103" t="e">
        <f>IF(M5922=0,"",CHOOSE(M5922,"48","93","138","183","183","手入力箇所","手入力箇所","手入力箇所","手入力箇所","手入力箇所","手入力箇所","手入力箇所","手入力箇所","手入力箇所","手入力箇所"))</f>
        <v>#REF!</v>
      </c>
    </row>
    <row r="5923" spans="1:14" ht="37.200000000000003" thickBot="1" x14ac:dyDescent="0.25">
      <c r="A5923" s="30" t="s">
        <v>74</v>
      </c>
      <c r="B5923" s="18">
        <v>13</v>
      </c>
      <c r="C5923" s="18">
        <v>26</v>
      </c>
      <c r="D5923" s="18">
        <v>40</v>
      </c>
      <c r="E5923" s="18">
        <v>55</v>
      </c>
      <c r="F5923" s="18">
        <v>107</v>
      </c>
      <c r="G5923" s="18">
        <v>224</v>
      </c>
      <c r="H5923" s="18">
        <v>386</v>
      </c>
      <c r="I5923" s="18"/>
      <c r="J5923" s="62"/>
      <c r="K5923" s="69"/>
      <c r="L5923" s="110" t="s">
        <v>74</v>
      </c>
      <c r="M5923" s="103" t="e">
        <f>#REF!</f>
        <v>#REF!</v>
      </c>
      <c r="N5923" s="103" t="e">
        <f>IF(M5923=0,"",CHOOSE(M5923,"13","26","40","55","55","107","107","107","107","107","224","224","224","224","224","224","224","224","224","224","386","386","386","386","386","386","386","386","386","386","手入力箇所","手入力箇所","手入力箇所","手入力箇所","手入力箇所","手入力箇所","手入力箇所","手入力箇所","手入力箇所","手入力箇所"))</f>
        <v>#REF!</v>
      </c>
    </row>
    <row r="5924" spans="1:14" ht="13.8" thickBot="1" x14ac:dyDescent="0.25">
      <c r="A5924" s="29" t="s">
        <v>75</v>
      </c>
      <c r="B5924" s="18">
        <v>36</v>
      </c>
      <c r="C5924" s="18">
        <v>98</v>
      </c>
      <c r="D5924" s="18">
        <v>173</v>
      </c>
      <c r="E5924" s="18">
        <v>274</v>
      </c>
      <c r="F5924" s="18"/>
      <c r="G5924" s="18"/>
      <c r="H5924" s="18"/>
      <c r="I5924" s="18"/>
      <c r="J5924" s="62"/>
      <c r="K5924" s="69"/>
      <c r="L5924" s="109" t="s">
        <v>75</v>
      </c>
      <c r="M5924" s="103" t="e">
        <f>#REF!</f>
        <v>#REF!</v>
      </c>
      <c r="N5924" s="103" t="e">
        <f>IF(M5924=0,"",CHOOSE(M5924,"36","98","173","274","274","手入力箇所","手入力箇所","手入力箇所","手入力箇所","手入力箇所","手入力箇所","手入力箇所","手入力箇所","手入力箇所","手入力箇所"))</f>
        <v>#REF!</v>
      </c>
    </row>
    <row r="5925" spans="1:14" ht="37.200000000000003" thickBot="1" x14ac:dyDescent="0.25">
      <c r="A5925" s="30" t="s">
        <v>76</v>
      </c>
      <c r="B5925" s="18">
        <v>127</v>
      </c>
      <c r="C5925" s="18">
        <v>127</v>
      </c>
      <c r="D5925" s="18">
        <v>127</v>
      </c>
      <c r="E5925" s="18">
        <v>127</v>
      </c>
      <c r="F5925" s="18"/>
      <c r="G5925" s="18"/>
      <c r="H5925" s="18"/>
      <c r="I5925" s="18"/>
      <c r="J5925" s="62"/>
      <c r="K5925" s="69"/>
      <c r="L5925" s="110" t="s">
        <v>76</v>
      </c>
      <c r="M5925" s="103" t="e">
        <f>#REF!</f>
        <v>#REF!</v>
      </c>
      <c r="N5925" s="103" t="e">
        <f>IF(M5925=0,"",CHOOSE(M5925,"127","127","127","127","127","手入力箇所","手入力箇所","手入力箇所","手入力箇所","手入力箇所","手入力箇所","手入力箇所","手入力箇所","手入力箇所","手入力箇所"))</f>
        <v>#REF!</v>
      </c>
    </row>
    <row r="5926" spans="1:14" ht="27" thickBot="1" x14ac:dyDescent="0.25">
      <c r="A5926" s="31" t="s">
        <v>77</v>
      </c>
      <c r="B5926" s="18">
        <v>42</v>
      </c>
      <c r="C5926" s="18">
        <v>90</v>
      </c>
      <c r="D5926" s="18">
        <v>141</v>
      </c>
      <c r="E5926" s="18">
        <v>193</v>
      </c>
      <c r="F5926" s="62"/>
      <c r="G5926" s="62"/>
      <c r="H5926" s="62"/>
      <c r="I5926" s="62"/>
      <c r="J5926" s="62"/>
      <c r="K5926" s="69"/>
      <c r="L5926" s="111" t="s">
        <v>77</v>
      </c>
      <c r="M5926" s="103" t="e">
        <f>#REF!</f>
        <v>#REF!</v>
      </c>
      <c r="N5926" s="103" t="e">
        <f>IF(M5926=0,"",CHOOSE(M5926,"42","90","141","193","1936","手入力箇所","手入力箇所","手入力箇所","手入力箇所","手入力箇所","手入力箇所","手入力箇所","手入力箇所","手入力箇所","手入力箇所"))</f>
        <v>#REF!</v>
      </c>
    </row>
    <row r="5927" spans="1:14" ht="40.200000000000003" thickBot="1" x14ac:dyDescent="0.25">
      <c r="A5927" s="31" t="s">
        <v>78</v>
      </c>
      <c r="B5927" s="18">
        <v>24</v>
      </c>
      <c r="C5927" s="18">
        <v>43</v>
      </c>
      <c r="D5927" s="18">
        <v>61</v>
      </c>
      <c r="E5927" s="18">
        <v>76</v>
      </c>
      <c r="F5927" s="62"/>
      <c r="G5927" s="62"/>
      <c r="H5927" s="62"/>
      <c r="I5927" s="62"/>
      <c r="J5927" s="62"/>
      <c r="K5927" s="69"/>
      <c r="L5927" s="111" t="s">
        <v>78</v>
      </c>
      <c r="M5927" s="103" t="e">
        <f>#REF!</f>
        <v>#REF!</v>
      </c>
      <c r="N5927" s="103" t="e">
        <f>IF(M5927=0,"",CHOOSE(M5927,"24","43","61","76","76","手入力箇所","手入力箇所","手入力箇所","手入力箇所","手入力箇所","手入力箇所","手入力箇所","手入力箇所","手入力箇所","手入力箇所"))</f>
        <v>#REF!</v>
      </c>
    </row>
    <row r="5928" spans="1:14" ht="27" thickBot="1" x14ac:dyDescent="0.25">
      <c r="A5928" s="31" t="s">
        <v>79</v>
      </c>
      <c r="B5928" s="18">
        <v>54</v>
      </c>
      <c r="C5928" s="18">
        <v>77</v>
      </c>
      <c r="D5928" s="18">
        <v>94</v>
      </c>
      <c r="E5928" s="18">
        <v>107</v>
      </c>
      <c r="F5928" s="62"/>
      <c r="G5928" s="62"/>
      <c r="H5928" s="62"/>
      <c r="I5928" s="62"/>
      <c r="J5928" s="62"/>
      <c r="K5928" s="69"/>
      <c r="L5928" s="111" t="s">
        <v>79</v>
      </c>
      <c r="M5928" s="103" t="e">
        <f>#REF!</f>
        <v>#REF!</v>
      </c>
      <c r="N5928" s="103" t="e">
        <f>IF(M5928=0,"",CHOOSE(M5928,"54","77","94","107","107","手入力箇所","手入力箇所","手入力箇所","手入力箇所","手入力箇所","手入力箇所","手入力箇所","手入力箇所","手入力箇所","手入力箇所"))</f>
        <v>#REF!</v>
      </c>
    </row>
    <row r="5929" spans="1:14" ht="40.200000000000003" thickBot="1" x14ac:dyDescent="0.25">
      <c r="A5929" s="31" t="s">
        <v>80</v>
      </c>
      <c r="B5929" s="18">
        <v>49</v>
      </c>
      <c r="C5929" s="18">
        <v>53</v>
      </c>
      <c r="D5929" s="18">
        <v>55</v>
      </c>
      <c r="E5929" s="18">
        <v>56</v>
      </c>
      <c r="F5929" s="62"/>
      <c r="G5929" s="62"/>
      <c r="H5929" s="62"/>
      <c r="I5929" s="62"/>
      <c r="J5929" s="62"/>
      <c r="K5929" s="69"/>
      <c r="L5929" s="111" t="s">
        <v>80</v>
      </c>
      <c r="M5929" s="103" t="e">
        <f>#REF!</f>
        <v>#REF!</v>
      </c>
      <c r="N5929" s="103" t="e">
        <f>IF(M5929=0,"",CHOOSE(M5929,"49","53","55","56","56","手入力箇所","手入力箇所","手入力箇所","手入力箇所","手入力箇所","手入力箇所","手入力箇所","手入力箇所","手入力箇所","手入力箇所"))</f>
        <v>#REF!</v>
      </c>
    </row>
    <row r="5930" spans="1:14" ht="40.200000000000003" thickBot="1" x14ac:dyDescent="0.25">
      <c r="A5930" s="38" t="s">
        <v>81</v>
      </c>
      <c r="B5930" s="35">
        <v>232</v>
      </c>
      <c r="C5930" s="35">
        <v>232</v>
      </c>
      <c r="D5930" s="36"/>
      <c r="E5930" s="36"/>
      <c r="F5930" s="36"/>
      <c r="G5930" s="36"/>
      <c r="H5930" s="36"/>
      <c r="I5930" s="36"/>
      <c r="J5930" s="36"/>
      <c r="K5930" s="67"/>
      <c r="L5930" s="111" t="s">
        <v>81</v>
      </c>
      <c r="M5930" s="103" t="e">
        <f>#REF!</f>
        <v>#REF!</v>
      </c>
      <c r="N5930" s="103" t="e">
        <f>IF(M5930=0,"",CHOOSE(M5930,"232","232","手入力箇所","手入力箇所","手入力箇所","手入力箇所","手入力箇所","手入力箇所","手入力箇所","手入力箇所","手入力箇所","手入力箇所"))</f>
        <v>#REF!</v>
      </c>
    </row>
    <row r="5931" spans="1:14" ht="13.8" thickBot="1" x14ac:dyDescent="0.25">
      <c r="A5931" s="39" t="s">
        <v>82</v>
      </c>
      <c r="B5931" s="17">
        <v>6</v>
      </c>
      <c r="C5931" s="17">
        <v>9</v>
      </c>
      <c r="D5931" s="17">
        <v>11</v>
      </c>
      <c r="E5931" s="17">
        <v>13</v>
      </c>
      <c r="F5931" s="17">
        <v>18</v>
      </c>
      <c r="G5931" s="17">
        <v>26</v>
      </c>
      <c r="H5931" s="17">
        <v>35</v>
      </c>
      <c r="I5931" s="17">
        <v>43</v>
      </c>
      <c r="J5931" s="17">
        <v>49</v>
      </c>
      <c r="K5931" s="70"/>
      <c r="L5931" s="111" t="s">
        <v>82</v>
      </c>
      <c r="M5931" s="103" t="e">
        <f>#REF!</f>
        <v>#REF!</v>
      </c>
      <c r="N5931" s="103" t="e">
        <f>IF(M5931=0,"",CHOOSE(M5931,"6","9","11","13","13","18","18","18","18","18","26","26","26","26","26","26","26","26","26","26","35","35","35","35","35","35","35","35","35","35","43","43","43","43","43","43","43","43","43","43","49","49","49","49","49","49","49","49","49","49","手入力箇所","手入力箇所","手入力箇所","手入力箇所","手入力箇所","手入力箇所","手入力箇所","手入力箇所","手入力箇所","手入力箇所"))</f>
        <v>#REF!</v>
      </c>
    </row>
    <row r="5932" spans="1:14" ht="13.8" thickBot="1" x14ac:dyDescent="0.25">
      <c r="A5932" s="31" t="s">
        <v>83</v>
      </c>
      <c r="B5932" s="18">
        <v>6</v>
      </c>
      <c r="C5932" s="18">
        <v>10</v>
      </c>
      <c r="D5932" s="18">
        <v>14</v>
      </c>
      <c r="E5932" s="18">
        <v>17</v>
      </c>
      <c r="F5932" s="18">
        <v>29</v>
      </c>
      <c r="G5932" s="18">
        <v>50</v>
      </c>
      <c r="H5932" s="18">
        <v>76</v>
      </c>
      <c r="I5932" s="18">
        <v>100</v>
      </c>
      <c r="J5932" s="18">
        <v>123</v>
      </c>
      <c r="K5932" s="69"/>
      <c r="L5932" s="111" t="s">
        <v>83</v>
      </c>
      <c r="M5932" s="103" t="e">
        <f>#REF!</f>
        <v>#REF!</v>
      </c>
      <c r="N5932" s="103" t="e">
        <f>IF(M5932=0,"",CHOOSE(M5932,"6","10","14","17","17","29","29","29","29","29","50","50","50","50","50","50","50","50","50","50","76","76","76","76","76","76","76","76","76","76","100","100","100","100","100","100","100","100","100","100","123","123","123","123","123","123","123","123","123","123","手入力箇所","手入力箇所","手入力箇所","手入力箇所","手入力箇所","手入力箇所","手入力箇所","手入力箇所","手入力箇所"))</f>
        <v>#REF!</v>
      </c>
    </row>
    <row r="5933" spans="1:14" ht="27" thickBot="1" x14ac:dyDescent="0.25">
      <c r="A5933" s="32" t="s">
        <v>84</v>
      </c>
      <c r="B5933" s="20">
        <v>9</v>
      </c>
      <c r="C5933" s="20">
        <v>15</v>
      </c>
      <c r="D5933" s="20">
        <v>20</v>
      </c>
      <c r="E5933" s="20">
        <v>24</v>
      </c>
      <c r="F5933" s="20">
        <v>39</v>
      </c>
      <c r="G5933" s="20">
        <v>65</v>
      </c>
      <c r="H5933" s="63"/>
      <c r="I5933" s="63"/>
      <c r="J5933" s="63"/>
      <c r="K5933" s="106"/>
      <c r="L5933" s="111" t="s">
        <v>84</v>
      </c>
      <c r="M5933" s="103" t="e">
        <f>#REF!</f>
        <v>#REF!</v>
      </c>
      <c r="N5933" s="103" t="e">
        <f>IF(M5933=0,"",CHOOSE(M5933,"9","15","20","24","24","39","39","39","39","39","65","65","65","65","65","65","65","65","65","65","手入力箇所","手入力箇所","手入力箇所","手入力箇所","手入力箇所","手入力箇所","手入力箇所","手入力箇所","手入力箇所","手入力箇所"))</f>
        <v>#REF!</v>
      </c>
    </row>
    <row r="5936" spans="1:14" ht="13.8" thickBot="1" x14ac:dyDescent="0.25"/>
    <row r="5937" spans="1:14" ht="13.8" thickBot="1" x14ac:dyDescent="0.25">
      <c r="A5937" s="688" t="e">
        <f>#REF!</f>
        <v>#REF!</v>
      </c>
      <c r="B5937" s="688"/>
      <c r="C5937" s="688"/>
      <c r="D5937" s="689" t="s">
        <v>192</v>
      </c>
      <c r="E5937" s="689"/>
      <c r="F5937" s="689"/>
      <c r="G5937" s="689"/>
      <c r="H5937" s="689"/>
      <c r="I5937" s="689"/>
      <c r="J5937" s="689"/>
      <c r="K5937" s="689"/>
      <c r="L5937" s="689"/>
      <c r="M5937" s="689"/>
      <c r="N5937" s="689"/>
    </row>
    <row r="5938" spans="1:14" ht="13.8" thickBot="1" x14ac:dyDescent="0.25">
      <c r="A5938" s="65"/>
      <c r="B5938" s="33">
        <v>1</v>
      </c>
      <c r="C5938" s="24">
        <v>2</v>
      </c>
      <c r="D5938" s="24">
        <v>3</v>
      </c>
      <c r="E5938" s="24" t="s">
        <v>58</v>
      </c>
      <c r="F5938" s="24" t="s">
        <v>59</v>
      </c>
      <c r="G5938" s="24" t="s">
        <v>60</v>
      </c>
      <c r="H5938" s="24" t="s">
        <v>61</v>
      </c>
      <c r="I5938" s="24" t="s">
        <v>62</v>
      </c>
      <c r="J5938" s="24" t="s">
        <v>194</v>
      </c>
      <c r="K5938" s="25" t="s">
        <v>85</v>
      </c>
      <c r="L5938" s="105" t="s">
        <v>189</v>
      </c>
      <c r="M5938" s="105" t="s">
        <v>188</v>
      </c>
      <c r="N5938" s="105" t="s">
        <v>51</v>
      </c>
    </row>
    <row r="5939" spans="1:14" ht="13.8" thickBot="1" x14ac:dyDescent="0.25">
      <c r="A5939" s="26" t="s">
        <v>56</v>
      </c>
      <c r="B5939" s="22">
        <v>5</v>
      </c>
      <c r="C5939" s="22">
        <v>7</v>
      </c>
      <c r="D5939" s="22">
        <v>8</v>
      </c>
      <c r="E5939" s="22">
        <v>8</v>
      </c>
      <c r="F5939" s="22">
        <v>10</v>
      </c>
      <c r="G5939" s="22">
        <v>13</v>
      </c>
      <c r="H5939" s="22">
        <v>16</v>
      </c>
      <c r="I5939" s="22"/>
      <c r="J5939" s="23"/>
      <c r="K5939" s="1"/>
      <c r="L5939" s="26" t="s">
        <v>56</v>
      </c>
      <c r="M5939" s="104" t="e">
        <f>#REF!</f>
        <v>#REF!</v>
      </c>
      <c r="N5939" s="112" t="e">
        <f>IF(M5939=0,"",CHOOSE(M5939,"5","7","8","8","8","10","10","10","10","10","13","13","13","13","13","13","13","13","13","13","16","16","16","16","16","16","16","16","16","16","16","手入力箇所","手入力箇所","手入力箇所","手入力箇所","手入力箇所","手入力箇所","手入力箇所","手入力箇所","手入力箇所","手入力箇所"))</f>
        <v>#REF!</v>
      </c>
    </row>
    <row r="5940" spans="1:14" ht="13.8" thickBot="1" x14ac:dyDescent="0.25">
      <c r="A5940" s="27" t="s">
        <v>57</v>
      </c>
      <c r="B5940" s="18">
        <v>5</v>
      </c>
      <c r="C5940" s="18">
        <v>7</v>
      </c>
      <c r="D5940" s="18">
        <v>8</v>
      </c>
      <c r="E5940" s="18">
        <v>9</v>
      </c>
      <c r="F5940" s="18">
        <v>12</v>
      </c>
      <c r="G5940" s="18">
        <v>16</v>
      </c>
      <c r="H5940" s="18"/>
      <c r="I5940" s="18"/>
      <c r="J5940" s="62"/>
      <c r="K5940" s="19"/>
      <c r="L5940" s="27" t="s">
        <v>57</v>
      </c>
      <c r="M5940" s="104" t="e">
        <f>#REF!</f>
        <v>#REF!</v>
      </c>
      <c r="N5940" s="113" t="e">
        <f>IF(M5940=0,"",CHOOSE(M5940,"5","7","8","9","9","12","12","12","12","12","16","16","16","16","16","16","16","16","16","16","手入力箇所","手入力箇所","手入力箇所","手入力箇所","手入力箇所","手入力箇所","手入力箇所","手入力箇所","手入力箇所","手入力箇所"))</f>
        <v>#REF!</v>
      </c>
    </row>
    <row r="5941" spans="1:14" ht="48.6" thickBot="1" x14ac:dyDescent="0.25">
      <c r="A5941" s="28" t="s">
        <v>64</v>
      </c>
      <c r="B5941" s="18">
        <v>6</v>
      </c>
      <c r="C5941" s="18"/>
      <c r="D5941" s="18"/>
      <c r="E5941" s="18"/>
      <c r="F5941" s="18"/>
      <c r="G5941" s="18"/>
      <c r="H5941" s="18"/>
      <c r="I5941" s="18"/>
      <c r="J5941" s="62"/>
      <c r="K5941" s="19"/>
      <c r="L5941" s="28" t="s">
        <v>64</v>
      </c>
      <c r="M5941" s="104" t="e">
        <f>#REF!</f>
        <v>#REF!</v>
      </c>
      <c r="N5941" s="113" t="e">
        <f>IF(M5941=0,"",CHOOSE(M5941,"6","手入力箇所","手入力箇所","手入力箇所","手入力箇所","手入力箇所","手入力箇所","手入力箇所","手入力箇所","手入力箇所","手入力箇所","",""))</f>
        <v>#REF!</v>
      </c>
    </row>
    <row r="5942" spans="1:14" ht="48.6" thickBot="1" x14ac:dyDescent="0.25">
      <c r="A5942" s="28" t="s">
        <v>65</v>
      </c>
      <c r="B5942" s="18">
        <v>6</v>
      </c>
      <c r="C5942" s="18"/>
      <c r="D5942" s="18"/>
      <c r="E5942" s="18"/>
      <c r="F5942" s="18"/>
      <c r="G5942" s="18"/>
      <c r="H5942" s="18"/>
      <c r="I5942" s="18"/>
      <c r="J5942" s="62"/>
      <c r="K5942" s="19"/>
      <c r="L5942" s="28" t="s">
        <v>65</v>
      </c>
      <c r="M5942" s="104" t="e">
        <f>#REF!</f>
        <v>#REF!</v>
      </c>
      <c r="N5942" s="113" t="e">
        <f>IF(M5942=0,"",CHOOSE(M5942,"6","手入力箇所","手入力箇所","手入力箇所","手入力箇所","手入力箇所","手入力箇所","手入力箇所","手入力箇所","手入力箇所","手入力箇所","",""))</f>
        <v>#REF!</v>
      </c>
    </row>
    <row r="5943" spans="1:14" ht="24.6" thickBot="1" x14ac:dyDescent="0.25">
      <c r="A5943" s="28" t="s">
        <v>66</v>
      </c>
      <c r="B5943" s="18">
        <v>5</v>
      </c>
      <c r="C5943" s="18">
        <v>7</v>
      </c>
      <c r="D5943" s="18">
        <v>8</v>
      </c>
      <c r="E5943" s="18">
        <v>9</v>
      </c>
      <c r="F5943" s="18">
        <v>12</v>
      </c>
      <c r="G5943" s="18"/>
      <c r="H5943" s="18"/>
      <c r="I5943" s="18"/>
      <c r="J5943" s="62"/>
      <c r="K5943" s="19"/>
      <c r="L5943" s="28" t="s">
        <v>66</v>
      </c>
      <c r="M5943" s="104" t="e">
        <f>#REF!</f>
        <v>#REF!</v>
      </c>
      <c r="N5943" s="113" t="e">
        <f>IF(M5943=0,"",CHOOSE(M5943,"5","7","8","9","9","12","12","12","12","12","手入力箇所","手入力箇所","手入力箇所","手入力箇所","手入力箇所","手入力箇所","手入力箇所","手入力箇所","手入力箇所","手入力箇所"))</f>
        <v>#REF!</v>
      </c>
    </row>
    <row r="5944" spans="1:14" ht="36.6" thickBot="1" x14ac:dyDescent="0.25">
      <c r="A5944" s="28" t="s">
        <v>67</v>
      </c>
      <c r="B5944" s="18">
        <v>4</v>
      </c>
      <c r="C5944" s="18">
        <v>5</v>
      </c>
      <c r="D5944" s="18">
        <v>5</v>
      </c>
      <c r="E5944" s="18">
        <v>6</v>
      </c>
      <c r="F5944" s="18"/>
      <c r="G5944" s="18"/>
      <c r="H5944" s="18"/>
      <c r="I5944" s="18"/>
      <c r="J5944" s="62"/>
      <c r="K5944" s="19"/>
      <c r="L5944" s="28" t="s">
        <v>67</v>
      </c>
      <c r="M5944" s="104" t="e">
        <f>#REF!</f>
        <v>#REF!</v>
      </c>
      <c r="N5944" s="113" t="e">
        <f>IF(M5944=0,"",CHOOSE(M5944,"4","5","5","6","6","手入力箇所","手入力箇所","手入力箇所","手入力箇所","手入力箇所","手入力箇所","手入力箇所","手入力箇所","手入力箇所","手入力箇所"))</f>
        <v>#REF!</v>
      </c>
    </row>
    <row r="5945" spans="1:14" ht="24.6" thickBot="1" x14ac:dyDescent="0.25">
      <c r="A5945" s="28" t="s">
        <v>68</v>
      </c>
      <c r="B5945" s="18">
        <v>12</v>
      </c>
      <c r="C5945" s="18">
        <v>12</v>
      </c>
      <c r="D5945" s="18">
        <v>12</v>
      </c>
      <c r="E5945" s="18">
        <v>12</v>
      </c>
      <c r="F5945" s="18">
        <v>12</v>
      </c>
      <c r="G5945" s="18">
        <v>12</v>
      </c>
      <c r="H5945" s="18">
        <v>12</v>
      </c>
      <c r="I5945" s="18"/>
      <c r="J5945" s="62"/>
      <c r="K5945" s="19"/>
      <c r="L5945" s="28" t="s">
        <v>68</v>
      </c>
      <c r="M5945" s="104" t="e">
        <f>#REF!</f>
        <v>#REF!</v>
      </c>
      <c r="N5945" s="113" t="e">
        <f>IF(M5945=0,"",CHOOSE(M5945,"12","12","12","12","12","12","12","12","12","12","12","12","12","12","12","12","12","12","12","12","12","12","12","12","12","12","12","12","12","12","手入力箇所","手入力箇所","手入力箇所","手入力箇所","手入力箇所","手入力箇所","手入力箇所","手入力箇所","手入力箇所","手入力箇所"))</f>
        <v>#REF!</v>
      </c>
    </row>
    <row r="5946" spans="1:14" ht="36.6" thickBot="1" x14ac:dyDescent="0.25">
      <c r="A5946" s="28" t="s">
        <v>69</v>
      </c>
      <c r="B5946" s="18">
        <v>7</v>
      </c>
      <c r="C5946" s="18">
        <v>7</v>
      </c>
      <c r="D5946" s="18">
        <v>7</v>
      </c>
      <c r="E5946" s="18">
        <v>7</v>
      </c>
      <c r="F5946" s="18">
        <v>7</v>
      </c>
      <c r="G5946" s="18"/>
      <c r="H5946" s="18"/>
      <c r="I5946" s="18"/>
      <c r="J5946" s="62"/>
      <c r="K5946" s="19"/>
      <c r="L5946" s="28" t="s">
        <v>69</v>
      </c>
      <c r="M5946" s="104" t="e">
        <f>#REF!</f>
        <v>#REF!</v>
      </c>
      <c r="N5946" s="113" t="e">
        <f>IF(M5946=0,"",CHOOSE(M5946,"7","7","7","7","7","7","7","7","7","7","手入力箇所","手入力箇所","手入力箇所","手入力箇所","手入力箇所","手入力箇所","手入力箇所","手入力箇所","手入力箇所","手入力箇所"))</f>
        <v>#REF!</v>
      </c>
    </row>
    <row r="5947" spans="1:14" ht="13.8" thickBot="1" x14ac:dyDescent="0.25">
      <c r="A5947" s="27" t="s">
        <v>63</v>
      </c>
      <c r="B5947" s="18">
        <v>4</v>
      </c>
      <c r="C5947" s="18">
        <v>5</v>
      </c>
      <c r="D5947" s="18">
        <v>7</v>
      </c>
      <c r="E5947" s="18">
        <v>8</v>
      </c>
      <c r="F5947" s="18">
        <v>11</v>
      </c>
      <c r="G5947" s="18">
        <v>16</v>
      </c>
      <c r="H5947" s="18">
        <v>22</v>
      </c>
      <c r="I5947" s="18">
        <v>26</v>
      </c>
      <c r="J5947" s="18">
        <v>31</v>
      </c>
      <c r="K5947" s="19"/>
      <c r="L5947" s="27" t="s">
        <v>63</v>
      </c>
      <c r="M5947" s="104" t="e">
        <f>#REF!</f>
        <v>#REF!</v>
      </c>
      <c r="N5947" s="113" t="e">
        <f>IF(M5947=0,"",CHOOSE(M5947,"4","5","7","8","8","11","11","11","11","11","16","16","16","16","16","16","16","16","16","16","22","22","22","22","22","22","22","22","22","22","26","26","26","26","26","26","26","26","26","26","31","31","31","31","31","31","31","31","31","31","31","手入力箇所","手入力箇所","手入力箇所","手入力箇所","手入力箇所","手入力箇所","手入力箇所","手入力箇所","手入力箇所","手入力箇所"))</f>
        <v>#REF!</v>
      </c>
    </row>
    <row r="5948" spans="1:14" ht="24.6" thickBot="1" x14ac:dyDescent="0.25">
      <c r="A5948" s="28" t="s">
        <v>70</v>
      </c>
      <c r="B5948" s="18">
        <v>5</v>
      </c>
      <c r="C5948" s="18">
        <v>6</v>
      </c>
      <c r="D5948" s="18">
        <v>7</v>
      </c>
      <c r="E5948" s="18"/>
      <c r="F5948" s="18"/>
      <c r="G5948" s="18"/>
      <c r="H5948" s="18"/>
      <c r="I5948" s="18"/>
      <c r="J5948" s="62"/>
      <c r="K5948" s="19"/>
      <c r="L5948" s="28" t="s">
        <v>70</v>
      </c>
      <c r="M5948" s="104" t="e">
        <f>#REF!</f>
        <v>#REF!</v>
      </c>
      <c r="N5948" s="113" t="e">
        <f>IF(M5948=0,"",CHOOSE(M5948,"5","6","7","手入力箇所","手入力箇所","手入力箇所","手入力箇所","手入力箇所","手入力箇所","手入力箇所","手入力箇所","手入力箇所","手入力箇所"))</f>
        <v>#REF!</v>
      </c>
    </row>
    <row r="5949" spans="1:14" ht="13.8" thickBot="1" x14ac:dyDescent="0.25">
      <c r="A5949" s="29" t="s">
        <v>71</v>
      </c>
      <c r="B5949" s="18">
        <v>3</v>
      </c>
      <c r="C5949" s="18">
        <v>6</v>
      </c>
      <c r="D5949" s="18">
        <v>19</v>
      </c>
      <c r="E5949" s="18"/>
      <c r="F5949" s="18"/>
      <c r="G5949" s="18"/>
      <c r="H5949" s="18"/>
      <c r="I5949" s="18"/>
      <c r="J5949" s="62"/>
      <c r="K5949" s="19"/>
      <c r="L5949" s="29" t="s">
        <v>71</v>
      </c>
      <c r="M5949" s="104" t="e">
        <f>#REF!</f>
        <v>#REF!</v>
      </c>
      <c r="N5949" s="113" t="e">
        <f>IF(M5949=0,"",CHOOSE(M5949,"3","6","19","手入力箇所","手入力箇所","手入力箇所","手入力箇所","手入力箇所","手入力箇所","手入力箇所","手入力箇所","手入力箇所","手入力箇所"))</f>
        <v>#REF!</v>
      </c>
    </row>
    <row r="5950" spans="1:14" ht="13.8" thickBot="1" x14ac:dyDescent="0.25">
      <c r="A5950" s="29" t="s">
        <v>72</v>
      </c>
      <c r="B5950" s="18">
        <v>1</v>
      </c>
      <c r="C5950" s="18">
        <v>3</v>
      </c>
      <c r="D5950" s="18">
        <v>5</v>
      </c>
      <c r="E5950" s="18">
        <v>9</v>
      </c>
      <c r="F5950" s="18">
        <v>26</v>
      </c>
      <c r="G5950" s="18"/>
      <c r="H5950" s="18"/>
      <c r="I5950" s="18"/>
      <c r="J5950" s="62"/>
      <c r="K5950" s="19"/>
      <c r="L5950" s="29" t="s">
        <v>72</v>
      </c>
      <c r="M5950" s="104" t="e">
        <f>#REF!</f>
        <v>#REF!</v>
      </c>
      <c r="N5950" s="113" t="e">
        <f>IF(M5950=0,"",CHOOSE(M5950,"1","3","5","9","9","26","26","26","26","26","手入力箇所","手入力箇所","手入力箇所","手入力箇所","手入力箇所","手入力箇所","手入力箇所","手入力箇所","手入力箇所","手入力箇所"))</f>
        <v>#REF!</v>
      </c>
    </row>
    <row r="5951" spans="1:14" ht="13.8" thickBot="1" x14ac:dyDescent="0.25">
      <c r="A5951" s="29" t="s">
        <v>73</v>
      </c>
      <c r="B5951" s="18">
        <v>4</v>
      </c>
      <c r="C5951" s="18">
        <v>11</v>
      </c>
      <c r="D5951" s="18">
        <v>20</v>
      </c>
      <c r="E5951" s="18">
        <v>33</v>
      </c>
      <c r="F5951" s="18"/>
      <c r="G5951" s="18"/>
      <c r="H5951" s="18"/>
      <c r="I5951" s="18"/>
      <c r="J5951" s="62"/>
      <c r="K5951" s="19"/>
      <c r="L5951" s="29" t="s">
        <v>73</v>
      </c>
      <c r="M5951" s="104" t="e">
        <f>#REF!</f>
        <v>#REF!</v>
      </c>
      <c r="N5951" s="113" t="e">
        <f>IF(M5951=0,"",CHOOSE(M5951,"4","11","20","33","33","手入力箇所","手入力箇所","手入力箇所","手入力箇所","手入力箇所","手入力箇所","手入力箇所","手入力箇所","手入力箇所","手入力箇所"))</f>
        <v>#REF!</v>
      </c>
    </row>
    <row r="5952" spans="1:14" ht="37.200000000000003" thickBot="1" x14ac:dyDescent="0.25">
      <c r="A5952" s="30" t="s">
        <v>74</v>
      </c>
      <c r="B5952" s="18">
        <v>4</v>
      </c>
      <c r="C5952" s="18">
        <v>6</v>
      </c>
      <c r="D5952" s="18">
        <v>8</v>
      </c>
      <c r="E5952" s="18">
        <v>10</v>
      </c>
      <c r="F5952" s="18">
        <v>15</v>
      </c>
      <c r="G5952" s="18">
        <v>23</v>
      </c>
      <c r="H5952" s="18">
        <v>33</v>
      </c>
      <c r="I5952" s="18"/>
      <c r="J5952" s="62"/>
      <c r="K5952" s="19"/>
      <c r="L5952" s="30" t="s">
        <v>74</v>
      </c>
      <c r="M5952" s="104" t="e">
        <f>#REF!</f>
        <v>#REF!</v>
      </c>
      <c r="N5952" s="113" t="e">
        <f>IF(M5952=0,"",CHOOSE(M5952,"4","6","8","10","10","15","15","15","15","15","23","23","23","23","23","23","23","23","23","23","33","33","33","33","33","33","33","33","33","33","手入力箇所","手入力箇所","手入力箇所","手入力箇所","手入力箇所","手入力箇所","手入力箇所","手入力箇所","手入力箇所","手入力箇所"))</f>
        <v>#REF!</v>
      </c>
    </row>
    <row r="5953" spans="1:14" ht="13.8" thickBot="1" x14ac:dyDescent="0.25">
      <c r="A5953" s="29" t="s">
        <v>75</v>
      </c>
      <c r="B5953" s="18">
        <v>6</v>
      </c>
      <c r="C5953" s="18">
        <v>14</v>
      </c>
      <c r="D5953" s="18">
        <v>25</v>
      </c>
      <c r="E5953" s="18">
        <v>39</v>
      </c>
      <c r="F5953" s="18"/>
      <c r="G5953" s="18"/>
      <c r="H5953" s="18"/>
      <c r="I5953" s="18"/>
      <c r="J5953" s="62"/>
      <c r="K5953" s="19"/>
      <c r="L5953" s="29" t="s">
        <v>75</v>
      </c>
      <c r="M5953" s="104" t="e">
        <f>#REF!</f>
        <v>#REF!</v>
      </c>
      <c r="N5953" s="113" t="e">
        <f>IF(M5953=0,"",CHOOSE(M5953,"6","14","25","39","39","手入力箇所","手入力箇所","手入力箇所","手入力箇所","手入力箇所","手入力箇所","手入力箇所","手入力箇所","手入力箇所","手入力箇所"))</f>
        <v>#REF!</v>
      </c>
    </row>
    <row r="5954" spans="1:14" ht="37.200000000000003" thickBot="1" x14ac:dyDescent="0.25">
      <c r="A5954" s="30" t="s">
        <v>76</v>
      </c>
      <c r="B5954" s="18">
        <v>2</v>
      </c>
      <c r="C5954" s="18">
        <v>3</v>
      </c>
      <c r="D5954" s="18">
        <v>6</v>
      </c>
      <c r="E5954" s="18">
        <v>9</v>
      </c>
      <c r="F5954" s="18"/>
      <c r="G5954" s="18"/>
      <c r="H5954" s="18"/>
      <c r="I5954" s="18"/>
      <c r="J5954" s="62"/>
      <c r="K5954" s="19"/>
      <c r="L5954" s="30" t="s">
        <v>76</v>
      </c>
      <c r="M5954" s="104" t="e">
        <f>#REF!</f>
        <v>#REF!</v>
      </c>
      <c r="N5954" s="113" t="e">
        <f>IF(M5954=0,"",CHOOSE(M5954,"2","3","6","9","9","手入力箇所","手入力箇所","手入力箇所","手入力箇所","手入力箇所","手入力箇所","手入力箇所","手入力箇所","手入力箇所","手入力箇所"))</f>
        <v>#REF!</v>
      </c>
    </row>
    <row r="5955" spans="1:14" ht="27" thickBot="1" x14ac:dyDescent="0.25">
      <c r="A5955" s="31" t="s">
        <v>77</v>
      </c>
      <c r="B5955" s="18">
        <v>12</v>
      </c>
      <c r="C5955" s="18">
        <v>18</v>
      </c>
      <c r="D5955" s="18">
        <v>22</v>
      </c>
      <c r="E5955" s="18">
        <v>26</v>
      </c>
      <c r="F5955" s="62"/>
      <c r="G5955" s="62"/>
      <c r="H5955" s="62"/>
      <c r="I5955" s="62"/>
      <c r="J5955" s="62"/>
      <c r="K5955" s="19"/>
      <c r="L5955" s="31" t="s">
        <v>77</v>
      </c>
      <c r="M5955" s="104" t="e">
        <f>#REF!</f>
        <v>#REF!</v>
      </c>
      <c r="N5955" s="113" t="e">
        <f>IF(M5955=0,"",CHOOSE(M5955,"12","18","22","26","26","手入力箇所","手入力箇所","手入力箇所","手入力箇所","手入力箇所","手入力箇所","手入力箇所","手入力箇所","手入力箇所","手入力箇所"))</f>
        <v>#REF!</v>
      </c>
    </row>
    <row r="5956" spans="1:14" ht="40.200000000000003" thickBot="1" x14ac:dyDescent="0.25">
      <c r="A5956" s="31" t="s">
        <v>78</v>
      </c>
      <c r="B5956" s="18">
        <v>5</v>
      </c>
      <c r="C5956" s="18">
        <v>8</v>
      </c>
      <c r="D5956" s="18">
        <v>11</v>
      </c>
      <c r="E5956" s="18">
        <v>14</v>
      </c>
      <c r="F5956" s="62"/>
      <c r="G5956" s="62"/>
      <c r="H5956" s="62"/>
      <c r="I5956" s="62"/>
      <c r="J5956" s="62"/>
      <c r="K5956" s="19"/>
      <c r="L5956" s="31" t="s">
        <v>78</v>
      </c>
      <c r="M5956" s="104" t="e">
        <f>#REF!</f>
        <v>#REF!</v>
      </c>
      <c r="N5956" s="113" t="e">
        <f>IF(M5956=0,"",CHOOSE(M5956,"5","8","11","14","14","手入力箇所","手入力箇所","手入力箇所","手入力箇所","手入力箇所","手入力箇所","手入力箇所","手入力箇所","手入力箇所","手入力箇所"))</f>
        <v>#REF!</v>
      </c>
    </row>
    <row r="5957" spans="1:14" ht="27" thickBot="1" x14ac:dyDescent="0.25">
      <c r="A5957" s="31" t="s">
        <v>79</v>
      </c>
      <c r="B5957" s="18">
        <v>6</v>
      </c>
      <c r="C5957" s="18">
        <v>11</v>
      </c>
      <c r="D5957" s="18">
        <v>16</v>
      </c>
      <c r="E5957" s="18">
        <v>21</v>
      </c>
      <c r="F5957" s="62"/>
      <c r="G5957" s="62"/>
      <c r="H5957" s="62"/>
      <c r="I5957" s="62"/>
      <c r="J5957" s="62"/>
      <c r="K5957" s="19"/>
      <c r="L5957" s="31" t="s">
        <v>79</v>
      </c>
      <c r="M5957" s="104" t="e">
        <f>#REF!</f>
        <v>#REF!</v>
      </c>
      <c r="N5957" s="113" t="e">
        <f>IF(M5957=0,"",CHOOSE(M5957,"6","11","16","21","21","手入力箇所","手入力箇所","手入力箇所","手入力箇所","手入力箇所","手入力箇所","手入力箇所","手入力箇所","手入力箇所"))</f>
        <v>#REF!</v>
      </c>
    </row>
    <row r="5958" spans="1:14" ht="40.200000000000003" thickBot="1" x14ac:dyDescent="0.25">
      <c r="A5958" s="31" t="s">
        <v>80</v>
      </c>
      <c r="B5958" s="18">
        <v>5</v>
      </c>
      <c r="C5958" s="18">
        <v>7</v>
      </c>
      <c r="D5958" s="18">
        <v>9</v>
      </c>
      <c r="E5958" s="18">
        <v>10</v>
      </c>
      <c r="F5958" s="62"/>
      <c r="G5958" s="62"/>
      <c r="H5958" s="62"/>
      <c r="I5958" s="62"/>
      <c r="J5958" s="62"/>
      <c r="K5958" s="19"/>
      <c r="L5958" s="31" t="s">
        <v>80</v>
      </c>
      <c r="M5958" s="104" t="e">
        <f>#REF!</f>
        <v>#REF!</v>
      </c>
      <c r="N5958" s="113" t="e">
        <f>IF(M5958=0,"",CHOOSE(M5958,"5","7","9","10","10","手入力箇所","手入力箇所","手入力箇所","手入力箇所","手入力箇所","手入力箇所","手入力箇所","手入力箇所","手入力箇所"))</f>
        <v>#REF!</v>
      </c>
    </row>
    <row r="5959" spans="1:14" ht="40.200000000000003" thickBot="1" x14ac:dyDescent="0.25">
      <c r="A5959" s="31" t="s">
        <v>81</v>
      </c>
      <c r="B5959" s="18">
        <v>9</v>
      </c>
      <c r="C5959" s="18">
        <v>14</v>
      </c>
      <c r="D5959" s="62"/>
      <c r="E5959" s="62"/>
      <c r="F5959" s="62"/>
      <c r="G5959" s="62"/>
      <c r="H5959" s="62"/>
      <c r="I5959" s="62"/>
      <c r="J5959" s="62"/>
      <c r="K5959" s="19"/>
      <c r="L5959" s="31" t="s">
        <v>81</v>
      </c>
      <c r="M5959" s="104" t="e">
        <f>#REF!</f>
        <v>#REF!</v>
      </c>
      <c r="N5959" s="113" t="e">
        <f>IF(M5959=0,"",CHOOSE(M5959,"9","14","手入力箇所","手入力箇所","手入力箇所","手入力箇所","手入力箇所","手入力箇所","手入力箇所","手入力箇所","手入力箇所","手入力箇所"))</f>
        <v>#REF!</v>
      </c>
    </row>
    <row r="5960" spans="1:14" ht="13.8" thickBot="1" x14ac:dyDescent="0.25">
      <c r="A5960" s="31" t="s">
        <v>82</v>
      </c>
      <c r="B5960" s="18">
        <v>3</v>
      </c>
      <c r="C5960" s="18">
        <v>4</v>
      </c>
      <c r="D5960" s="18">
        <v>4</v>
      </c>
      <c r="E5960" s="18">
        <v>5</v>
      </c>
      <c r="F5960" s="18">
        <v>6</v>
      </c>
      <c r="G5960" s="18">
        <v>8</v>
      </c>
      <c r="H5960" s="18">
        <v>9</v>
      </c>
      <c r="I5960" s="18">
        <v>11</v>
      </c>
      <c r="J5960" s="18">
        <v>12</v>
      </c>
      <c r="K5960" s="19"/>
      <c r="L5960" s="31" t="s">
        <v>82</v>
      </c>
      <c r="M5960" s="104" t="e">
        <f>#REF!</f>
        <v>#REF!</v>
      </c>
      <c r="N5960" s="113" t="e">
        <f>IF(M5960=0,"",CHOOSE(M5960,"3","4","4","5","5","6","6","6","6","6","8","8","8","8","8","8","8","8","8","8","9","9","9","9","9","9","9","9","9","9","11","11","11","11","11","11","11","11","11","11","12","12","12","12","12","12","12","12","12","12","12","手入力箇所","手入力箇所","手入力箇所","手入力箇所","手入力箇所","手入力箇所","手入力箇所","手入力箇所","手入力箇所","手入力箇所"))</f>
        <v>#REF!</v>
      </c>
    </row>
    <row r="5961" spans="1:14" ht="13.8" thickBot="1" x14ac:dyDescent="0.25">
      <c r="A5961" s="31" t="s">
        <v>83</v>
      </c>
      <c r="B5961" s="18">
        <v>3</v>
      </c>
      <c r="C5961" s="18">
        <v>4</v>
      </c>
      <c r="D5961" s="18">
        <v>4</v>
      </c>
      <c r="E5961" s="18">
        <v>5</v>
      </c>
      <c r="F5961" s="18">
        <v>6</v>
      </c>
      <c r="G5961" s="18">
        <v>8</v>
      </c>
      <c r="H5961" s="18">
        <v>10</v>
      </c>
      <c r="I5961" s="18">
        <v>12</v>
      </c>
      <c r="J5961" s="18">
        <v>13</v>
      </c>
      <c r="K5961" s="19"/>
      <c r="L5961" s="31" t="s">
        <v>83</v>
      </c>
      <c r="M5961" s="104" t="e">
        <f>#REF!</f>
        <v>#REF!</v>
      </c>
      <c r="N5961" s="113" t="e">
        <f>IF(M5961=0,"",CHOOSE(M5961,"3","4","4","5","5","6","6","6","6","6","8","8","8","8","8","8","8","8","8","8","10","10","10","10","10","10","10","10","10","10","12","12","12","12","12","12","12","12","12","12","13","13","13","13","13","13","13","13","13","13","13","手入力箇所","手入力箇所","手入力箇所","手入力箇所","手入力箇所","手入力箇所","手入力箇所","手入力箇所","手入力箇所","手入力箇所"))</f>
        <v>#REF!</v>
      </c>
    </row>
    <row r="5962" spans="1:14" ht="27" thickBot="1" x14ac:dyDescent="0.25">
      <c r="A5962" s="32" t="s">
        <v>84</v>
      </c>
      <c r="B5962" s="20">
        <v>1</v>
      </c>
      <c r="C5962" s="20">
        <v>2</v>
      </c>
      <c r="D5962" s="20">
        <v>3</v>
      </c>
      <c r="E5962" s="20">
        <v>4</v>
      </c>
      <c r="F5962" s="20">
        <v>8</v>
      </c>
      <c r="G5962" s="20">
        <v>19</v>
      </c>
      <c r="H5962" s="63"/>
      <c r="I5962" s="63"/>
      <c r="J5962" s="63"/>
      <c r="K5962" s="21"/>
      <c r="L5962" s="32" t="s">
        <v>84</v>
      </c>
      <c r="M5962" s="104" t="e">
        <f>#REF!</f>
        <v>#REF!</v>
      </c>
      <c r="N5962" s="113" t="e">
        <f>IF(M5962=0,"",CHOOSE(M5962,"1","2","3","4","4","8","8","8","8","8","19","19","19","19","19","19","19","19","19","19","手入力箇所","手入力箇所","手入力箇所","手入力箇所","手入力箇所","手入力箇所","手入力箇所","手入力箇所","手入力箇所","手入力箇所"))</f>
        <v>#REF!</v>
      </c>
    </row>
    <row r="5963" spans="1:14" ht="13.8" thickBot="1" x14ac:dyDescent="0.25"/>
    <row r="5964" spans="1:14" ht="13.8" thickBot="1" x14ac:dyDescent="0.25">
      <c r="A5964" s="686" t="e">
        <f>A5937</f>
        <v>#REF!</v>
      </c>
      <c r="B5964" s="686"/>
      <c r="C5964" s="686"/>
      <c r="D5964" s="687" t="s">
        <v>193</v>
      </c>
      <c r="E5964" s="687"/>
      <c r="F5964" s="687"/>
      <c r="G5964" s="687"/>
      <c r="H5964" s="687"/>
      <c r="I5964" s="687"/>
      <c r="J5964" s="687"/>
      <c r="K5964" s="687"/>
      <c r="L5964" s="687"/>
      <c r="M5964" s="687"/>
      <c r="N5964" s="687"/>
    </row>
    <row r="5965" spans="1:14" ht="13.8" thickBot="1" x14ac:dyDescent="0.25">
      <c r="A5965" s="105"/>
      <c r="B5965" s="33">
        <v>1</v>
      </c>
      <c r="C5965" s="24">
        <v>2</v>
      </c>
      <c r="D5965" s="24">
        <v>3</v>
      </c>
      <c r="E5965" s="24" t="s">
        <v>58</v>
      </c>
      <c r="F5965" s="24" t="s">
        <v>59</v>
      </c>
      <c r="G5965" s="24" t="s">
        <v>60</v>
      </c>
      <c r="H5965" s="24" t="s">
        <v>61</v>
      </c>
      <c r="I5965" s="24" t="s">
        <v>62</v>
      </c>
      <c r="J5965" s="24" t="s">
        <v>194</v>
      </c>
      <c r="K5965" s="102" t="s">
        <v>85</v>
      </c>
      <c r="L5965" s="105" t="s">
        <v>189</v>
      </c>
      <c r="M5965" s="105" t="s">
        <v>188</v>
      </c>
      <c r="N5965" s="105" t="s">
        <v>51</v>
      </c>
    </row>
    <row r="5966" spans="1:14" ht="13.8" thickBot="1" x14ac:dyDescent="0.25">
      <c r="A5966" s="26" t="s">
        <v>56</v>
      </c>
      <c r="B5966" s="22">
        <v>16</v>
      </c>
      <c r="C5966" s="22">
        <v>25</v>
      </c>
      <c r="D5966" s="22">
        <v>32</v>
      </c>
      <c r="E5966" s="22">
        <v>38</v>
      </c>
      <c r="F5966" s="22">
        <v>56</v>
      </c>
      <c r="G5966" s="22">
        <v>87</v>
      </c>
      <c r="H5966" s="22">
        <v>121</v>
      </c>
      <c r="I5966" s="22"/>
      <c r="J5966" s="23"/>
      <c r="K5966" s="68"/>
      <c r="L5966" s="107" t="s">
        <v>56</v>
      </c>
      <c r="M5966" s="103" t="e">
        <f>#REF!</f>
        <v>#REF!</v>
      </c>
      <c r="N5966" s="103" t="e">
        <f>IF(M5966=0,"",CHOOSE(M5966,"16","25","32","38","38","56","56","56","56","56","87","87","87","87","87","87","87","87","87","87","121","121","121","121","121","121","121","121","121","121","手入力箇所","手入力箇所","手入力箇所","手入力箇所","手入力箇所","手入力箇所","手入力箇所","手入力箇所","手入力箇所","手入力箇所"))</f>
        <v>#REF!</v>
      </c>
    </row>
    <row r="5967" spans="1:14" ht="13.8" thickBot="1" x14ac:dyDescent="0.25">
      <c r="A5967" s="27" t="s">
        <v>57</v>
      </c>
      <c r="B5967" s="18">
        <v>25</v>
      </c>
      <c r="C5967" s="18">
        <v>33</v>
      </c>
      <c r="D5967" s="18">
        <v>40</v>
      </c>
      <c r="E5967" s="18">
        <v>45</v>
      </c>
      <c r="F5967" s="18">
        <v>58</v>
      </c>
      <c r="G5967" s="18">
        <v>79</v>
      </c>
      <c r="H5967" s="18"/>
      <c r="I5967" s="18"/>
      <c r="J5967" s="62"/>
      <c r="K5967" s="69"/>
      <c r="L5967" s="107" t="s">
        <v>57</v>
      </c>
      <c r="M5967" s="103" t="e">
        <f>#REF!</f>
        <v>#REF!</v>
      </c>
      <c r="N5967" s="103" t="e">
        <f>IF(M5967=0,"",CHOOSE(M5967,"25","33","40","45","45","58","58","58","58","58","79","79","79","79","79","79","79","79","79","79","手入力箇所","手入力箇所","手入力箇所","手入力箇所","手入力箇所","手入力箇所","手入力箇所","手入力箇所","手入力箇所","手入力箇所"))</f>
        <v>#REF!</v>
      </c>
    </row>
    <row r="5968" spans="1:14" ht="48.6" thickBot="1" x14ac:dyDescent="0.25">
      <c r="A5968" s="28" t="s">
        <v>64</v>
      </c>
      <c r="B5968" s="18">
        <v>32</v>
      </c>
      <c r="C5968" s="18"/>
      <c r="D5968" s="18"/>
      <c r="E5968" s="18"/>
      <c r="F5968" s="18"/>
      <c r="G5968" s="18"/>
      <c r="H5968" s="18"/>
      <c r="I5968" s="18"/>
      <c r="J5968" s="62"/>
      <c r="K5968" s="69"/>
      <c r="L5968" s="108" t="s">
        <v>64</v>
      </c>
      <c r="M5968" s="103" t="e">
        <f>#REF!</f>
        <v>#REF!</v>
      </c>
      <c r="N5968" s="103" t="e">
        <f>IF(M5968=0,"",CHOOSE(M5968,"32","手入力箇所","手入力箇所","手入力箇所","手入力箇所","手入力箇所","手入力箇所","手入力箇所","手入力箇所","手入力箇所","手入力箇所"))</f>
        <v>#REF!</v>
      </c>
    </row>
    <row r="5969" spans="1:14" ht="48.6" thickBot="1" x14ac:dyDescent="0.25">
      <c r="A5969" s="28" t="s">
        <v>65</v>
      </c>
      <c r="B5969" s="18">
        <v>36</v>
      </c>
      <c r="C5969" s="18"/>
      <c r="D5969" s="18"/>
      <c r="E5969" s="18"/>
      <c r="F5969" s="18"/>
      <c r="G5969" s="18"/>
      <c r="H5969" s="18"/>
      <c r="I5969" s="18"/>
      <c r="J5969" s="62"/>
      <c r="K5969" s="69"/>
      <c r="L5969" s="108" t="s">
        <v>65</v>
      </c>
      <c r="M5969" s="103" t="e">
        <f>#REF!</f>
        <v>#REF!</v>
      </c>
      <c r="N5969" s="103" t="e">
        <f>IF(M5969=0,"",CHOOSE(M5969,"36","手入力箇所","手入力箇所","手入力箇所","手入力箇所","手入力箇所","手入力箇所","手入力箇所","手入力箇所","手入力箇所","手入力箇所"))</f>
        <v>#REF!</v>
      </c>
    </row>
    <row r="5970" spans="1:14" ht="24.6" thickBot="1" x14ac:dyDescent="0.25">
      <c r="A5970" s="28" t="s">
        <v>66</v>
      </c>
      <c r="B5970" s="18">
        <v>24</v>
      </c>
      <c r="C5970" s="18">
        <v>30</v>
      </c>
      <c r="D5970" s="18">
        <v>33</v>
      </c>
      <c r="E5970" s="18">
        <v>35</v>
      </c>
      <c r="F5970" s="18">
        <v>42</v>
      </c>
      <c r="G5970" s="18"/>
      <c r="H5970" s="18"/>
      <c r="I5970" s="18"/>
      <c r="J5970" s="62"/>
      <c r="K5970" s="69"/>
      <c r="L5970" s="108" t="s">
        <v>66</v>
      </c>
      <c r="M5970" s="103" t="e">
        <f>#REF!</f>
        <v>#REF!</v>
      </c>
      <c r="N5970" s="103" t="e">
        <f>IF(M5970=0,"",CHOOSE(M5970,"24","30","33","35","35","42","42","42","42","42","手入力箇所","手入力箇所","手入力箇所","手入力箇所","手入力箇所","手入力箇所","手入力箇所","手入力箇所","手入力箇所","手入力箇所"))</f>
        <v>#REF!</v>
      </c>
    </row>
    <row r="5971" spans="1:14" ht="36.6" thickBot="1" x14ac:dyDescent="0.25">
      <c r="A5971" s="28" t="s">
        <v>67</v>
      </c>
      <c r="B5971" s="18">
        <v>7</v>
      </c>
      <c r="C5971" s="18">
        <v>12</v>
      </c>
      <c r="D5971" s="18">
        <v>16</v>
      </c>
      <c r="E5971" s="18">
        <v>19</v>
      </c>
      <c r="F5971" s="18"/>
      <c r="G5971" s="18"/>
      <c r="H5971" s="18"/>
      <c r="I5971" s="18"/>
      <c r="J5971" s="62"/>
      <c r="K5971" s="69"/>
      <c r="L5971" s="108" t="s">
        <v>67</v>
      </c>
      <c r="M5971" s="103" t="e">
        <f>#REF!</f>
        <v>#REF!</v>
      </c>
      <c r="N5971" s="103" t="e">
        <f>IF(M5971=0,"",CHOOSE(M5971,"7","12","16","19","19","手入力箇所","手入力箇所","手入力箇所","手入力箇所","手入力箇所","手入力箇所","手入力箇所","手入力箇所","手入力箇所","手入力箇所"))</f>
        <v>#REF!</v>
      </c>
    </row>
    <row r="5972" spans="1:14" ht="24.6" thickBot="1" x14ac:dyDescent="0.25">
      <c r="A5972" s="28" t="s">
        <v>68</v>
      </c>
      <c r="B5972" s="18">
        <v>21</v>
      </c>
      <c r="C5972" s="18">
        <v>35</v>
      </c>
      <c r="D5972" s="18">
        <v>48</v>
      </c>
      <c r="E5972" s="18">
        <v>59</v>
      </c>
      <c r="F5972" s="18">
        <v>94</v>
      </c>
      <c r="G5972" s="18">
        <v>159</v>
      </c>
      <c r="H5972" s="18">
        <v>235</v>
      </c>
      <c r="I5972" s="18"/>
      <c r="J5972" s="62"/>
      <c r="K5972" s="69"/>
      <c r="L5972" s="108" t="s">
        <v>68</v>
      </c>
      <c r="M5972" s="103" t="e">
        <f>#REF!</f>
        <v>#REF!</v>
      </c>
      <c r="N5972" s="103" t="e">
        <f>IF(M5972=0,"",CHOOSE(M5972,"21","35","48","59","59","94","94","94","94","94","159","159","159","159","159","159","159","159","159","159","235","235","235","235","235","235","235","235","235","235","手入力箇所","手入力箇所","手入力箇所","手入力箇所","手入力箇所","手入力箇所","手入力箇所","手入力箇所","手入力箇所","手入力箇所"))</f>
        <v>#REF!</v>
      </c>
    </row>
    <row r="5973" spans="1:14" ht="36.6" thickBot="1" x14ac:dyDescent="0.25">
      <c r="A5973" s="28" t="s">
        <v>69</v>
      </c>
      <c r="B5973" s="18">
        <v>22</v>
      </c>
      <c r="C5973" s="18">
        <v>26</v>
      </c>
      <c r="D5973" s="18">
        <v>28</v>
      </c>
      <c r="E5973" s="18">
        <v>29</v>
      </c>
      <c r="F5973" s="18">
        <v>34</v>
      </c>
      <c r="G5973" s="18"/>
      <c r="H5973" s="18"/>
      <c r="I5973" s="18"/>
      <c r="J5973" s="62"/>
      <c r="K5973" s="69"/>
      <c r="L5973" s="108" t="s">
        <v>69</v>
      </c>
      <c r="M5973" s="103" t="e">
        <f>#REF!</f>
        <v>#REF!</v>
      </c>
      <c r="N5973" s="103" t="e">
        <f>IF(M5973=0,"",CHOOSE(M5973,"22","26","28","29","29","34","34","34","34","34","手入力箇所","手入力箇所","手入力箇所","手入力箇所","手入力箇所","手入力箇所","手入力箇所","手入力箇所","手入力箇所","手入力箇所"))</f>
        <v>#REF!</v>
      </c>
    </row>
    <row r="5974" spans="1:14" ht="13.8" thickBot="1" x14ac:dyDescent="0.25">
      <c r="A5974" s="27" t="s">
        <v>63</v>
      </c>
      <c r="B5974" s="18">
        <v>21</v>
      </c>
      <c r="C5974" s="18">
        <v>33</v>
      </c>
      <c r="D5974" s="18">
        <v>46</v>
      </c>
      <c r="E5974" s="18">
        <v>56</v>
      </c>
      <c r="F5974" s="18">
        <v>89</v>
      </c>
      <c r="G5974" s="18">
        <v>151</v>
      </c>
      <c r="H5974" s="18">
        <v>224</v>
      </c>
      <c r="I5974" s="18">
        <v>289</v>
      </c>
      <c r="J5974" s="18">
        <v>350</v>
      </c>
      <c r="K5974" s="69"/>
      <c r="L5974" s="107" t="s">
        <v>63</v>
      </c>
      <c r="M5974" s="103" t="e">
        <f>#REF!</f>
        <v>#REF!</v>
      </c>
      <c r="N5974" s="103" t="e">
        <f>IF(M5974=0,"",CHOOSE(M5974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5975" spans="1:14" ht="24.6" thickBot="1" x14ac:dyDescent="0.25">
      <c r="A5975" s="34" t="s">
        <v>70</v>
      </c>
      <c r="B5975" s="35">
        <v>13</v>
      </c>
      <c r="C5975" s="35">
        <v>33</v>
      </c>
      <c r="D5975" s="35">
        <v>59</v>
      </c>
      <c r="E5975" s="35"/>
      <c r="F5975" s="35"/>
      <c r="G5975" s="35"/>
      <c r="H5975" s="35"/>
      <c r="I5975" s="35"/>
      <c r="J5975" s="36"/>
      <c r="K5975" s="67"/>
      <c r="L5975" s="108" t="s">
        <v>70</v>
      </c>
      <c r="M5975" s="103" t="e">
        <f>#REF!</f>
        <v>#REF!</v>
      </c>
      <c r="N5975" s="103" t="e">
        <f>IF(M5975=0,"",CHOOSE(M5975,"13","33","59","手入力箇所","手入力箇所","手入力箇所","手入力箇所","手入力箇所","手入力箇所","手入力箇所","手入力箇所","手入力箇所","手入力箇所"))</f>
        <v>#REF!</v>
      </c>
    </row>
    <row r="5976" spans="1:14" ht="13.8" thickBot="1" x14ac:dyDescent="0.25">
      <c r="A5976" s="37" t="s">
        <v>71</v>
      </c>
      <c r="B5976" s="17">
        <v>23</v>
      </c>
      <c r="C5976" s="17">
        <v>39</v>
      </c>
      <c r="D5976" s="17">
        <v>97</v>
      </c>
      <c r="E5976" s="17"/>
      <c r="F5976" s="17"/>
      <c r="G5976" s="17"/>
      <c r="H5976" s="17"/>
      <c r="I5976" s="17"/>
      <c r="J5976" s="64"/>
      <c r="K5976" s="70"/>
      <c r="L5976" s="109" t="s">
        <v>71</v>
      </c>
      <c r="M5976" s="103" t="e">
        <f>#REF!</f>
        <v>#REF!</v>
      </c>
      <c r="N5976" s="103" t="e">
        <f>IF(M5976=0,"",CHOOSE(M5976,"23","39","97","手入力箇所","手入力箇所","手入力箇所","手入力箇所","手入力箇所","手入力箇所","手入力箇所","手入力箇所","手入力箇所","手入力箇所"))</f>
        <v>#REF!</v>
      </c>
    </row>
    <row r="5977" spans="1:14" ht="13.8" thickBot="1" x14ac:dyDescent="0.25">
      <c r="A5977" s="29" t="s">
        <v>72</v>
      </c>
      <c r="B5977" s="18">
        <v>21</v>
      </c>
      <c r="C5977" s="18">
        <v>37</v>
      </c>
      <c r="D5977" s="18">
        <v>58</v>
      </c>
      <c r="E5977" s="18">
        <v>76</v>
      </c>
      <c r="F5977" s="18">
        <v>137</v>
      </c>
      <c r="G5977" s="18"/>
      <c r="H5977" s="18"/>
      <c r="I5977" s="18"/>
      <c r="J5977" s="62"/>
      <c r="K5977" s="69"/>
      <c r="L5977" s="109" t="s">
        <v>72</v>
      </c>
      <c r="M5977" s="103" t="e">
        <f>#REF!</f>
        <v>#REF!</v>
      </c>
      <c r="N5977" s="103" t="e">
        <f>IF(M5977=0,"",CHOOSE(M5977,"21","37","58","76","76","137","137","137","137","137","手入力箇所","手入力箇所","手入力箇所","手入力箇所","手入力箇所","手入力箇所","手入力箇所","手入力箇所","手入力箇所","手入力箇所"))</f>
        <v>#REF!</v>
      </c>
    </row>
    <row r="5978" spans="1:14" ht="13.8" thickBot="1" x14ac:dyDescent="0.25">
      <c r="A5978" s="29" t="s">
        <v>73</v>
      </c>
      <c r="B5978" s="18">
        <v>48</v>
      </c>
      <c r="C5978" s="18">
        <v>93</v>
      </c>
      <c r="D5978" s="18">
        <v>138</v>
      </c>
      <c r="E5978" s="18">
        <v>183</v>
      </c>
      <c r="F5978" s="18"/>
      <c r="G5978" s="18"/>
      <c r="H5978" s="18"/>
      <c r="I5978" s="18"/>
      <c r="J5978" s="62"/>
      <c r="K5978" s="69"/>
      <c r="L5978" s="109" t="s">
        <v>73</v>
      </c>
      <c r="M5978" s="103" t="e">
        <f>#REF!</f>
        <v>#REF!</v>
      </c>
      <c r="N5978" s="103" t="e">
        <f>IF(M5978=0,"",CHOOSE(M5978,"48","93","138","183","183","手入力箇所","手入力箇所","手入力箇所","手入力箇所","手入力箇所","手入力箇所","手入力箇所","手入力箇所","手入力箇所","手入力箇所"))</f>
        <v>#REF!</v>
      </c>
    </row>
    <row r="5979" spans="1:14" ht="37.200000000000003" thickBot="1" x14ac:dyDescent="0.25">
      <c r="A5979" s="30" t="s">
        <v>74</v>
      </c>
      <c r="B5979" s="18">
        <v>13</v>
      </c>
      <c r="C5979" s="18">
        <v>26</v>
      </c>
      <c r="D5979" s="18">
        <v>40</v>
      </c>
      <c r="E5979" s="18">
        <v>55</v>
      </c>
      <c r="F5979" s="18">
        <v>107</v>
      </c>
      <c r="G5979" s="18">
        <v>224</v>
      </c>
      <c r="H5979" s="18">
        <v>386</v>
      </c>
      <c r="I5979" s="18"/>
      <c r="J5979" s="62"/>
      <c r="K5979" s="69"/>
      <c r="L5979" s="110" t="s">
        <v>74</v>
      </c>
      <c r="M5979" s="103" t="e">
        <f>#REF!</f>
        <v>#REF!</v>
      </c>
      <c r="N5979" s="103" t="e">
        <f>IF(M5979=0,"",CHOOSE(M5979,"13","26","40","55","55","107","107","107","107","107","224","224","224","224","224","224","224","224","224","224","386","386","386","386","386","386","386","386","386","386","手入力箇所","手入力箇所","手入力箇所","手入力箇所","手入力箇所","手入力箇所","手入力箇所","手入力箇所","手入力箇所","手入力箇所"))</f>
        <v>#REF!</v>
      </c>
    </row>
    <row r="5980" spans="1:14" ht="13.8" thickBot="1" x14ac:dyDescent="0.25">
      <c r="A5980" s="29" t="s">
        <v>75</v>
      </c>
      <c r="B5980" s="18">
        <v>36</v>
      </c>
      <c r="C5980" s="18">
        <v>98</v>
      </c>
      <c r="D5980" s="18">
        <v>173</v>
      </c>
      <c r="E5980" s="18">
        <v>274</v>
      </c>
      <c r="F5980" s="18"/>
      <c r="G5980" s="18"/>
      <c r="H5980" s="18"/>
      <c r="I5980" s="18"/>
      <c r="J5980" s="62"/>
      <c r="K5980" s="69"/>
      <c r="L5980" s="109" t="s">
        <v>75</v>
      </c>
      <c r="M5980" s="103" t="e">
        <f>#REF!</f>
        <v>#REF!</v>
      </c>
      <c r="N5980" s="103" t="e">
        <f>IF(M5980=0,"",CHOOSE(M5980,"36","98","173","274","274","手入力箇所","手入力箇所","手入力箇所","手入力箇所","手入力箇所","手入力箇所","手入力箇所","手入力箇所","手入力箇所","手入力箇所"))</f>
        <v>#REF!</v>
      </c>
    </row>
    <row r="5981" spans="1:14" ht="37.200000000000003" thickBot="1" x14ac:dyDescent="0.25">
      <c r="A5981" s="30" t="s">
        <v>76</v>
      </c>
      <c r="B5981" s="18">
        <v>127</v>
      </c>
      <c r="C5981" s="18">
        <v>127</v>
      </c>
      <c r="D5981" s="18">
        <v>127</v>
      </c>
      <c r="E5981" s="18">
        <v>127</v>
      </c>
      <c r="F5981" s="18"/>
      <c r="G5981" s="18"/>
      <c r="H5981" s="18"/>
      <c r="I5981" s="18"/>
      <c r="J5981" s="62"/>
      <c r="K5981" s="69"/>
      <c r="L5981" s="110" t="s">
        <v>76</v>
      </c>
      <c r="M5981" s="103" t="e">
        <f>#REF!</f>
        <v>#REF!</v>
      </c>
      <c r="N5981" s="103" t="e">
        <f>IF(M5981=0,"",CHOOSE(M5981,"127","127","127","127","127","手入力箇所","手入力箇所","手入力箇所","手入力箇所","手入力箇所","手入力箇所","手入力箇所","手入力箇所","手入力箇所","手入力箇所"))</f>
        <v>#REF!</v>
      </c>
    </row>
    <row r="5982" spans="1:14" ht="27" thickBot="1" x14ac:dyDescent="0.25">
      <c r="A5982" s="31" t="s">
        <v>77</v>
      </c>
      <c r="B5982" s="18">
        <v>42</v>
      </c>
      <c r="C5982" s="18">
        <v>90</v>
      </c>
      <c r="D5982" s="18">
        <v>141</v>
      </c>
      <c r="E5982" s="18">
        <v>193</v>
      </c>
      <c r="F5982" s="62"/>
      <c r="G5982" s="62"/>
      <c r="H5982" s="62"/>
      <c r="I5982" s="62"/>
      <c r="J5982" s="62"/>
      <c r="K5982" s="69"/>
      <c r="L5982" s="111" t="s">
        <v>77</v>
      </c>
      <c r="M5982" s="103" t="e">
        <f>#REF!</f>
        <v>#REF!</v>
      </c>
      <c r="N5982" s="103" t="e">
        <f>IF(M5982=0,"",CHOOSE(M5982,"42","90","141","193","1936","手入力箇所","手入力箇所","手入力箇所","手入力箇所","手入力箇所","手入力箇所","手入力箇所","手入力箇所","手入力箇所","手入力箇所"))</f>
        <v>#REF!</v>
      </c>
    </row>
    <row r="5983" spans="1:14" ht="40.200000000000003" thickBot="1" x14ac:dyDescent="0.25">
      <c r="A5983" s="31" t="s">
        <v>78</v>
      </c>
      <c r="B5983" s="18">
        <v>24</v>
      </c>
      <c r="C5983" s="18">
        <v>43</v>
      </c>
      <c r="D5983" s="18">
        <v>61</v>
      </c>
      <c r="E5983" s="18">
        <v>76</v>
      </c>
      <c r="F5983" s="62"/>
      <c r="G5983" s="62"/>
      <c r="H5983" s="62"/>
      <c r="I5983" s="62"/>
      <c r="J5983" s="62"/>
      <c r="K5983" s="69"/>
      <c r="L5983" s="111" t="s">
        <v>78</v>
      </c>
      <c r="M5983" s="103" t="e">
        <f>#REF!</f>
        <v>#REF!</v>
      </c>
      <c r="N5983" s="103" t="e">
        <f>IF(M5983=0,"",CHOOSE(M5983,"24","43","61","76","76","手入力箇所","手入力箇所","手入力箇所","手入力箇所","手入力箇所","手入力箇所","手入力箇所","手入力箇所","手入力箇所","手入力箇所"))</f>
        <v>#REF!</v>
      </c>
    </row>
    <row r="5984" spans="1:14" ht="27" thickBot="1" x14ac:dyDescent="0.25">
      <c r="A5984" s="31" t="s">
        <v>79</v>
      </c>
      <c r="B5984" s="18">
        <v>54</v>
      </c>
      <c r="C5984" s="18">
        <v>77</v>
      </c>
      <c r="D5984" s="18">
        <v>94</v>
      </c>
      <c r="E5984" s="18">
        <v>107</v>
      </c>
      <c r="F5984" s="62"/>
      <c r="G5984" s="62"/>
      <c r="H5984" s="62"/>
      <c r="I5984" s="62"/>
      <c r="J5984" s="62"/>
      <c r="K5984" s="69"/>
      <c r="L5984" s="111" t="s">
        <v>79</v>
      </c>
      <c r="M5984" s="103" t="e">
        <f>#REF!</f>
        <v>#REF!</v>
      </c>
      <c r="N5984" s="103" t="e">
        <f>IF(M5984=0,"",CHOOSE(M5984,"54","77","94","107","107","手入力箇所","手入力箇所","手入力箇所","手入力箇所","手入力箇所","手入力箇所","手入力箇所","手入力箇所","手入力箇所","手入力箇所"))</f>
        <v>#REF!</v>
      </c>
    </row>
    <row r="5985" spans="1:14" ht="40.200000000000003" thickBot="1" x14ac:dyDescent="0.25">
      <c r="A5985" s="31" t="s">
        <v>80</v>
      </c>
      <c r="B5985" s="18">
        <v>49</v>
      </c>
      <c r="C5985" s="18">
        <v>53</v>
      </c>
      <c r="D5985" s="18">
        <v>55</v>
      </c>
      <c r="E5985" s="18">
        <v>56</v>
      </c>
      <c r="F5985" s="62"/>
      <c r="G5985" s="62"/>
      <c r="H5985" s="62"/>
      <c r="I5985" s="62"/>
      <c r="J5985" s="62"/>
      <c r="K5985" s="69"/>
      <c r="L5985" s="111" t="s">
        <v>80</v>
      </c>
      <c r="M5985" s="103" t="e">
        <f>#REF!</f>
        <v>#REF!</v>
      </c>
      <c r="N5985" s="103" t="e">
        <f>IF(M5985=0,"",CHOOSE(M5985,"49","53","55","56","56","手入力箇所","手入力箇所","手入力箇所","手入力箇所","手入力箇所","手入力箇所","手入力箇所","手入力箇所","手入力箇所","手入力箇所"))</f>
        <v>#REF!</v>
      </c>
    </row>
    <row r="5986" spans="1:14" ht="40.200000000000003" thickBot="1" x14ac:dyDescent="0.25">
      <c r="A5986" s="38" t="s">
        <v>81</v>
      </c>
      <c r="B5986" s="35">
        <v>232</v>
      </c>
      <c r="C5986" s="35">
        <v>232</v>
      </c>
      <c r="D5986" s="36"/>
      <c r="E5986" s="36"/>
      <c r="F5986" s="36"/>
      <c r="G5986" s="36"/>
      <c r="H5986" s="36"/>
      <c r="I5986" s="36"/>
      <c r="J5986" s="36"/>
      <c r="K5986" s="67"/>
      <c r="L5986" s="111" t="s">
        <v>81</v>
      </c>
      <c r="M5986" s="103" t="e">
        <f>#REF!</f>
        <v>#REF!</v>
      </c>
      <c r="N5986" s="103" t="e">
        <f>IF(M5986=0,"",CHOOSE(M5986,"232","232","手入力箇所","手入力箇所","手入力箇所","手入力箇所","手入力箇所","手入力箇所","手入力箇所","手入力箇所","手入力箇所","手入力箇所"))</f>
        <v>#REF!</v>
      </c>
    </row>
    <row r="5987" spans="1:14" ht="13.8" thickBot="1" x14ac:dyDescent="0.25">
      <c r="A5987" s="39" t="s">
        <v>82</v>
      </c>
      <c r="B5987" s="17">
        <v>6</v>
      </c>
      <c r="C5987" s="17">
        <v>9</v>
      </c>
      <c r="D5987" s="17">
        <v>11</v>
      </c>
      <c r="E5987" s="17">
        <v>13</v>
      </c>
      <c r="F5987" s="17">
        <v>18</v>
      </c>
      <c r="G5987" s="17">
        <v>26</v>
      </c>
      <c r="H5987" s="17">
        <v>35</v>
      </c>
      <c r="I5987" s="17">
        <v>43</v>
      </c>
      <c r="J5987" s="17">
        <v>49</v>
      </c>
      <c r="K5987" s="70"/>
      <c r="L5987" s="111" t="s">
        <v>82</v>
      </c>
      <c r="M5987" s="103" t="e">
        <f>#REF!</f>
        <v>#REF!</v>
      </c>
      <c r="N5987" s="103" t="e">
        <f>IF(M5987=0,"",CHOOSE(M5987,"6","9","11","13","13","18","18","18","18","18","26","26","26","26","26","26","26","26","26","26","35","35","35","35","35","35","35","35","35","35","43","43","43","43","43","43","43","43","43","43","49","49","49","49","49","49","49","49","49","49","手入力箇所","手入力箇所","手入力箇所","手入力箇所","手入力箇所","手入力箇所","手入力箇所","手入力箇所","手入力箇所","手入力箇所"))</f>
        <v>#REF!</v>
      </c>
    </row>
    <row r="5988" spans="1:14" ht="13.8" thickBot="1" x14ac:dyDescent="0.25">
      <c r="A5988" s="31" t="s">
        <v>83</v>
      </c>
      <c r="B5988" s="18">
        <v>6</v>
      </c>
      <c r="C5988" s="18">
        <v>10</v>
      </c>
      <c r="D5988" s="18">
        <v>14</v>
      </c>
      <c r="E5988" s="18">
        <v>17</v>
      </c>
      <c r="F5988" s="18">
        <v>29</v>
      </c>
      <c r="G5988" s="18">
        <v>50</v>
      </c>
      <c r="H5988" s="18">
        <v>76</v>
      </c>
      <c r="I5988" s="18">
        <v>100</v>
      </c>
      <c r="J5988" s="18">
        <v>123</v>
      </c>
      <c r="K5988" s="69"/>
      <c r="L5988" s="111" t="s">
        <v>83</v>
      </c>
      <c r="M5988" s="103" t="e">
        <f>#REF!</f>
        <v>#REF!</v>
      </c>
      <c r="N5988" s="103" t="e">
        <f>IF(M5988=0,"",CHOOSE(M5988,"6","10","14","17","17","29","29","29","29","29","50","50","50","50","50","50","50","50","50","50","76","76","76","76","76","76","76","76","76","76","100","100","100","100","100","100","100","100","100","100","123","123","123","123","123","123","123","123","123","123","手入力箇所","手入力箇所","手入力箇所","手入力箇所","手入力箇所","手入力箇所","手入力箇所","手入力箇所","手入力箇所"))</f>
        <v>#REF!</v>
      </c>
    </row>
    <row r="5989" spans="1:14" ht="27" thickBot="1" x14ac:dyDescent="0.25">
      <c r="A5989" s="32" t="s">
        <v>84</v>
      </c>
      <c r="B5989" s="20">
        <v>9</v>
      </c>
      <c r="C5989" s="20">
        <v>15</v>
      </c>
      <c r="D5989" s="20">
        <v>20</v>
      </c>
      <c r="E5989" s="20">
        <v>24</v>
      </c>
      <c r="F5989" s="20">
        <v>39</v>
      </c>
      <c r="G5989" s="20">
        <v>65</v>
      </c>
      <c r="H5989" s="63"/>
      <c r="I5989" s="63"/>
      <c r="J5989" s="63"/>
      <c r="K5989" s="106"/>
      <c r="L5989" s="111" t="s">
        <v>84</v>
      </c>
      <c r="M5989" s="103" t="e">
        <f>#REF!</f>
        <v>#REF!</v>
      </c>
      <c r="N5989" s="103" t="e">
        <f>IF(M5989=0,"",CHOOSE(M5989,"9","15","20","24","24","39","39","39","39","39","65","65","65","65","65","65","65","65","65","65","手入力箇所","手入力箇所","手入力箇所","手入力箇所","手入力箇所","手入力箇所","手入力箇所","手入力箇所","手入力箇所","手入力箇所"))</f>
        <v>#REF!</v>
      </c>
    </row>
    <row r="5992" spans="1:14" ht="13.8" thickBot="1" x14ac:dyDescent="0.25"/>
    <row r="5993" spans="1:14" ht="13.8" thickBot="1" x14ac:dyDescent="0.25">
      <c r="A5993" s="688" t="e">
        <f>#REF!</f>
        <v>#REF!</v>
      </c>
      <c r="B5993" s="688"/>
      <c r="C5993" s="688"/>
      <c r="D5993" s="689" t="s">
        <v>192</v>
      </c>
      <c r="E5993" s="689"/>
      <c r="F5993" s="689"/>
      <c r="G5993" s="689"/>
      <c r="H5993" s="689"/>
      <c r="I5993" s="689"/>
      <c r="J5993" s="689"/>
      <c r="K5993" s="689"/>
      <c r="L5993" s="689"/>
      <c r="M5993" s="689"/>
      <c r="N5993" s="689"/>
    </row>
    <row r="5994" spans="1:14" ht="13.8" thickBot="1" x14ac:dyDescent="0.25">
      <c r="A5994" s="65"/>
      <c r="B5994" s="33">
        <v>1</v>
      </c>
      <c r="C5994" s="24">
        <v>2</v>
      </c>
      <c r="D5994" s="24">
        <v>3</v>
      </c>
      <c r="E5994" s="24" t="s">
        <v>58</v>
      </c>
      <c r="F5994" s="24" t="s">
        <v>59</v>
      </c>
      <c r="G5994" s="24" t="s">
        <v>60</v>
      </c>
      <c r="H5994" s="24" t="s">
        <v>61</v>
      </c>
      <c r="I5994" s="24" t="s">
        <v>62</v>
      </c>
      <c r="J5994" s="24" t="s">
        <v>194</v>
      </c>
      <c r="K5994" s="25" t="s">
        <v>85</v>
      </c>
      <c r="L5994" s="105" t="s">
        <v>189</v>
      </c>
      <c r="M5994" s="105" t="s">
        <v>188</v>
      </c>
      <c r="N5994" s="105" t="s">
        <v>51</v>
      </c>
    </row>
    <row r="5995" spans="1:14" ht="13.8" thickBot="1" x14ac:dyDescent="0.25">
      <c r="A5995" s="26" t="s">
        <v>56</v>
      </c>
      <c r="B5995" s="22">
        <v>5</v>
      </c>
      <c r="C5995" s="22">
        <v>7</v>
      </c>
      <c r="D5995" s="22">
        <v>8</v>
      </c>
      <c r="E5995" s="22">
        <v>8</v>
      </c>
      <c r="F5995" s="22">
        <v>10</v>
      </c>
      <c r="G5995" s="22">
        <v>13</v>
      </c>
      <c r="H5995" s="22">
        <v>16</v>
      </c>
      <c r="I5995" s="22"/>
      <c r="J5995" s="23"/>
      <c r="K5995" s="1"/>
      <c r="L5995" s="26" t="s">
        <v>56</v>
      </c>
      <c r="M5995" s="104" t="e">
        <f>#REF!</f>
        <v>#REF!</v>
      </c>
      <c r="N5995" s="112" t="e">
        <f>IF(M5995=0,"",CHOOSE(M5995,"5","7","8","8","8","10","10","10","10","10","13","13","13","13","13","13","13","13","13","13","16","16","16","16","16","16","16","16","16","16","16","手入力箇所","手入力箇所","手入力箇所","手入力箇所","手入力箇所","手入力箇所","手入力箇所","手入力箇所","手入力箇所","手入力箇所"))</f>
        <v>#REF!</v>
      </c>
    </row>
    <row r="5996" spans="1:14" ht="13.8" thickBot="1" x14ac:dyDescent="0.25">
      <c r="A5996" s="27" t="s">
        <v>57</v>
      </c>
      <c r="B5996" s="18">
        <v>5</v>
      </c>
      <c r="C5996" s="18">
        <v>7</v>
      </c>
      <c r="D5996" s="18">
        <v>8</v>
      </c>
      <c r="E5996" s="18">
        <v>9</v>
      </c>
      <c r="F5996" s="18">
        <v>12</v>
      </c>
      <c r="G5996" s="18">
        <v>16</v>
      </c>
      <c r="H5996" s="18"/>
      <c r="I5996" s="18"/>
      <c r="J5996" s="62"/>
      <c r="K5996" s="19"/>
      <c r="L5996" s="27" t="s">
        <v>57</v>
      </c>
      <c r="M5996" s="104" t="e">
        <f>#REF!</f>
        <v>#REF!</v>
      </c>
      <c r="N5996" s="113" t="e">
        <f>IF(M5996=0,"",CHOOSE(M5996,"5","7","8","9","9","12","12","12","12","12","16","16","16","16","16","16","16","16","16","16","手入力箇所","手入力箇所","手入力箇所","手入力箇所","手入力箇所","手入力箇所","手入力箇所","手入力箇所","手入力箇所","手入力箇所"))</f>
        <v>#REF!</v>
      </c>
    </row>
    <row r="5997" spans="1:14" ht="48.6" thickBot="1" x14ac:dyDescent="0.25">
      <c r="A5997" s="28" t="s">
        <v>64</v>
      </c>
      <c r="B5997" s="18">
        <v>6</v>
      </c>
      <c r="C5997" s="18"/>
      <c r="D5997" s="18"/>
      <c r="E5997" s="18"/>
      <c r="F5997" s="18"/>
      <c r="G5997" s="18"/>
      <c r="H5997" s="18"/>
      <c r="I5997" s="18"/>
      <c r="J5997" s="62"/>
      <c r="K5997" s="19"/>
      <c r="L5997" s="28" t="s">
        <v>64</v>
      </c>
      <c r="M5997" s="104" t="e">
        <f>#REF!</f>
        <v>#REF!</v>
      </c>
      <c r="N5997" s="113" t="e">
        <f>IF(M5997=0,"",CHOOSE(M5997,"6","手入力箇所","手入力箇所","手入力箇所","手入力箇所","手入力箇所","手入力箇所","手入力箇所","手入力箇所","手入力箇所","手入力箇所","",""))</f>
        <v>#REF!</v>
      </c>
    </row>
    <row r="5998" spans="1:14" ht="48.6" thickBot="1" x14ac:dyDescent="0.25">
      <c r="A5998" s="28" t="s">
        <v>65</v>
      </c>
      <c r="B5998" s="18">
        <v>6</v>
      </c>
      <c r="C5998" s="18"/>
      <c r="D5998" s="18"/>
      <c r="E5998" s="18"/>
      <c r="F5998" s="18"/>
      <c r="G5998" s="18"/>
      <c r="H5998" s="18"/>
      <c r="I5998" s="18"/>
      <c r="J5998" s="62"/>
      <c r="K5998" s="19"/>
      <c r="L5998" s="28" t="s">
        <v>65</v>
      </c>
      <c r="M5998" s="104" t="e">
        <f>#REF!</f>
        <v>#REF!</v>
      </c>
      <c r="N5998" s="113" t="e">
        <f>IF(M5998=0,"",CHOOSE(M5998,"6","手入力箇所","手入力箇所","手入力箇所","手入力箇所","手入力箇所","手入力箇所","手入力箇所","手入力箇所","手入力箇所","手入力箇所","",""))</f>
        <v>#REF!</v>
      </c>
    </row>
    <row r="5999" spans="1:14" ht="24.6" thickBot="1" x14ac:dyDescent="0.25">
      <c r="A5999" s="28" t="s">
        <v>66</v>
      </c>
      <c r="B5999" s="18">
        <v>5</v>
      </c>
      <c r="C5999" s="18">
        <v>7</v>
      </c>
      <c r="D5999" s="18">
        <v>8</v>
      </c>
      <c r="E5999" s="18">
        <v>9</v>
      </c>
      <c r="F5999" s="18">
        <v>12</v>
      </c>
      <c r="G5999" s="18"/>
      <c r="H5999" s="18"/>
      <c r="I5999" s="18"/>
      <c r="J5999" s="62"/>
      <c r="K5999" s="19"/>
      <c r="L5999" s="28" t="s">
        <v>66</v>
      </c>
      <c r="M5999" s="104" t="e">
        <f>#REF!</f>
        <v>#REF!</v>
      </c>
      <c r="N5999" s="113" t="e">
        <f>IF(M5999=0,"",CHOOSE(M5999,"5","7","8","9","9","12","12","12","12","12","手入力箇所","手入力箇所","手入力箇所","手入力箇所","手入力箇所","手入力箇所","手入力箇所","手入力箇所","手入力箇所","手入力箇所"))</f>
        <v>#REF!</v>
      </c>
    </row>
    <row r="6000" spans="1:14" ht="36.6" thickBot="1" x14ac:dyDescent="0.25">
      <c r="A6000" s="28" t="s">
        <v>67</v>
      </c>
      <c r="B6000" s="18">
        <v>4</v>
      </c>
      <c r="C6000" s="18">
        <v>5</v>
      </c>
      <c r="D6000" s="18">
        <v>5</v>
      </c>
      <c r="E6000" s="18">
        <v>6</v>
      </c>
      <c r="F6000" s="18"/>
      <c r="G6000" s="18"/>
      <c r="H6000" s="18"/>
      <c r="I6000" s="18"/>
      <c r="J6000" s="62"/>
      <c r="K6000" s="19"/>
      <c r="L6000" s="28" t="s">
        <v>67</v>
      </c>
      <c r="M6000" s="104" t="e">
        <f>#REF!</f>
        <v>#REF!</v>
      </c>
      <c r="N6000" s="113" t="e">
        <f>IF(M6000=0,"",CHOOSE(M6000,"4","5","5","6","6","手入力箇所","手入力箇所","手入力箇所","手入力箇所","手入力箇所","手入力箇所","手入力箇所","手入力箇所","手入力箇所","手入力箇所"))</f>
        <v>#REF!</v>
      </c>
    </row>
    <row r="6001" spans="1:14" ht="24.6" thickBot="1" x14ac:dyDescent="0.25">
      <c r="A6001" s="28" t="s">
        <v>68</v>
      </c>
      <c r="B6001" s="18">
        <v>12</v>
      </c>
      <c r="C6001" s="18">
        <v>12</v>
      </c>
      <c r="D6001" s="18">
        <v>12</v>
      </c>
      <c r="E6001" s="18">
        <v>12</v>
      </c>
      <c r="F6001" s="18">
        <v>12</v>
      </c>
      <c r="G6001" s="18">
        <v>12</v>
      </c>
      <c r="H6001" s="18">
        <v>12</v>
      </c>
      <c r="I6001" s="18"/>
      <c r="J6001" s="62"/>
      <c r="K6001" s="19"/>
      <c r="L6001" s="28" t="s">
        <v>68</v>
      </c>
      <c r="M6001" s="104" t="e">
        <f>#REF!</f>
        <v>#REF!</v>
      </c>
      <c r="N6001" s="113" t="e">
        <f>IF(M6001=0,"",CHOOSE(M6001,"12","12","12","12","12","12","12","12","12","12","12","12","12","12","12","12","12","12","12","12","12","12","12","12","12","12","12","12","12","12","手入力箇所","手入力箇所","手入力箇所","手入力箇所","手入力箇所","手入力箇所","手入力箇所","手入力箇所","手入力箇所","手入力箇所"))</f>
        <v>#REF!</v>
      </c>
    </row>
    <row r="6002" spans="1:14" ht="36.6" thickBot="1" x14ac:dyDescent="0.25">
      <c r="A6002" s="28" t="s">
        <v>69</v>
      </c>
      <c r="B6002" s="18">
        <v>7</v>
      </c>
      <c r="C6002" s="18">
        <v>7</v>
      </c>
      <c r="D6002" s="18">
        <v>7</v>
      </c>
      <c r="E6002" s="18">
        <v>7</v>
      </c>
      <c r="F6002" s="18">
        <v>7</v>
      </c>
      <c r="G6002" s="18"/>
      <c r="H6002" s="18"/>
      <c r="I6002" s="18"/>
      <c r="J6002" s="62"/>
      <c r="K6002" s="19"/>
      <c r="L6002" s="28" t="s">
        <v>69</v>
      </c>
      <c r="M6002" s="104" t="e">
        <f>#REF!</f>
        <v>#REF!</v>
      </c>
      <c r="N6002" s="113" t="e">
        <f>IF(M6002=0,"",CHOOSE(M6002,"7","7","7","7","7","7","7","7","7","7","手入力箇所","手入力箇所","手入力箇所","手入力箇所","手入力箇所","手入力箇所","手入力箇所","手入力箇所","手入力箇所","手入力箇所"))</f>
        <v>#REF!</v>
      </c>
    </row>
    <row r="6003" spans="1:14" ht="13.8" thickBot="1" x14ac:dyDescent="0.25">
      <c r="A6003" s="27" t="s">
        <v>63</v>
      </c>
      <c r="B6003" s="18">
        <v>4</v>
      </c>
      <c r="C6003" s="18">
        <v>5</v>
      </c>
      <c r="D6003" s="18">
        <v>7</v>
      </c>
      <c r="E6003" s="18">
        <v>8</v>
      </c>
      <c r="F6003" s="18">
        <v>11</v>
      </c>
      <c r="G6003" s="18">
        <v>16</v>
      </c>
      <c r="H6003" s="18">
        <v>22</v>
      </c>
      <c r="I6003" s="18">
        <v>26</v>
      </c>
      <c r="J6003" s="18">
        <v>31</v>
      </c>
      <c r="K6003" s="19"/>
      <c r="L6003" s="27" t="s">
        <v>63</v>
      </c>
      <c r="M6003" s="104" t="e">
        <f>#REF!</f>
        <v>#REF!</v>
      </c>
      <c r="N6003" s="113" t="e">
        <f>IF(M6003=0,"",CHOOSE(M6003,"4","5","7","8","8","11","11","11","11","11","16","16","16","16","16","16","16","16","16","16","22","22","22","22","22","22","22","22","22","22","26","26","26","26","26","26","26","26","26","26","31","31","31","31","31","31","31","31","31","31","31","手入力箇所","手入力箇所","手入力箇所","手入力箇所","手入力箇所","手入力箇所","手入力箇所","手入力箇所","手入力箇所","手入力箇所"))</f>
        <v>#REF!</v>
      </c>
    </row>
    <row r="6004" spans="1:14" ht="24.6" thickBot="1" x14ac:dyDescent="0.25">
      <c r="A6004" s="28" t="s">
        <v>70</v>
      </c>
      <c r="B6004" s="18">
        <v>5</v>
      </c>
      <c r="C6004" s="18">
        <v>6</v>
      </c>
      <c r="D6004" s="18">
        <v>7</v>
      </c>
      <c r="E6004" s="18"/>
      <c r="F6004" s="18"/>
      <c r="G6004" s="18"/>
      <c r="H6004" s="18"/>
      <c r="I6004" s="18"/>
      <c r="J6004" s="62"/>
      <c r="K6004" s="19"/>
      <c r="L6004" s="28" t="s">
        <v>70</v>
      </c>
      <c r="M6004" s="104" t="e">
        <f>#REF!</f>
        <v>#REF!</v>
      </c>
      <c r="N6004" s="113" t="e">
        <f>IF(M6004=0,"",CHOOSE(M6004,"5","6","7","手入力箇所","手入力箇所","手入力箇所","手入力箇所","手入力箇所","手入力箇所","手入力箇所","手入力箇所","手入力箇所","手入力箇所"))</f>
        <v>#REF!</v>
      </c>
    </row>
    <row r="6005" spans="1:14" ht="13.8" thickBot="1" x14ac:dyDescent="0.25">
      <c r="A6005" s="29" t="s">
        <v>71</v>
      </c>
      <c r="B6005" s="18">
        <v>3</v>
      </c>
      <c r="C6005" s="18">
        <v>6</v>
      </c>
      <c r="D6005" s="18">
        <v>19</v>
      </c>
      <c r="E6005" s="18"/>
      <c r="F6005" s="18"/>
      <c r="G6005" s="18"/>
      <c r="H6005" s="18"/>
      <c r="I6005" s="18"/>
      <c r="J6005" s="62"/>
      <c r="K6005" s="19"/>
      <c r="L6005" s="29" t="s">
        <v>71</v>
      </c>
      <c r="M6005" s="104" t="e">
        <f>#REF!</f>
        <v>#REF!</v>
      </c>
      <c r="N6005" s="113" t="e">
        <f>IF(M6005=0,"",CHOOSE(M6005,"3","6","19","手入力箇所","手入力箇所","手入力箇所","手入力箇所","手入力箇所","手入力箇所","手入力箇所","手入力箇所","手入力箇所","手入力箇所"))</f>
        <v>#REF!</v>
      </c>
    </row>
    <row r="6006" spans="1:14" ht="13.8" thickBot="1" x14ac:dyDescent="0.25">
      <c r="A6006" s="29" t="s">
        <v>72</v>
      </c>
      <c r="B6006" s="18">
        <v>1</v>
      </c>
      <c r="C6006" s="18">
        <v>3</v>
      </c>
      <c r="D6006" s="18">
        <v>5</v>
      </c>
      <c r="E6006" s="18">
        <v>9</v>
      </c>
      <c r="F6006" s="18">
        <v>26</v>
      </c>
      <c r="G6006" s="18"/>
      <c r="H6006" s="18"/>
      <c r="I6006" s="18"/>
      <c r="J6006" s="62"/>
      <c r="K6006" s="19"/>
      <c r="L6006" s="29" t="s">
        <v>72</v>
      </c>
      <c r="M6006" s="104" t="e">
        <f>#REF!</f>
        <v>#REF!</v>
      </c>
      <c r="N6006" s="113" t="e">
        <f>IF(M6006=0,"",CHOOSE(M6006,"1","3","5","9","9","26","26","26","26","26","手入力箇所","手入力箇所","手入力箇所","手入力箇所","手入力箇所","手入力箇所","手入力箇所","手入力箇所","手入力箇所","手入力箇所"))</f>
        <v>#REF!</v>
      </c>
    </row>
    <row r="6007" spans="1:14" ht="13.8" thickBot="1" x14ac:dyDescent="0.25">
      <c r="A6007" s="29" t="s">
        <v>73</v>
      </c>
      <c r="B6007" s="18">
        <v>4</v>
      </c>
      <c r="C6007" s="18">
        <v>11</v>
      </c>
      <c r="D6007" s="18">
        <v>20</v>
      </c>
      <c r="E6007" s="18">
        <v>33</v>
      </c>
      <c r="F6007" s="18"/>
      <c r="G6007" s="18"/>
      <c r="H6007" s="18"/>
      <c r="I6007" s="18"/>
      <c r="J6007" s="62"/>
      <c r="K6007" s="19"/>
      <c r="L6007" s="29" t="s">
        <v>73</v>
      </c>
      <c r="M6007" s="104" t="e">
        <f>#REF!</f>
        <v>#REF!</v>
      </c>
      <c r="N6007" s="113" t="e">
        <f>IF(M6007=0,"",CHOOSE(M6007,"4","11","20","33","33","手入力箇所","手入力箇所","手入力箇所","手入力箇所","手入力箇所","手入力箇所","手入力箇所","手入力箇所","手入力箇所","手入力箇所"))</f>
        <v>#REF!</v>
      </c>
    </row>
    <row r="6008" spans="1:14" ht="37.200000000000003" thickBot="1" x14ac:dyDescent="0.25">
      <c r="A6008" s="30" t="s">
        <v>74</v>
      </c>
      <c r="B6008" s="18">
        <v>4</v>
      </c>
      <c r="C6008" s="18">
        <v>6</v>
      </c>
      <c r="D6008" s="18">
        <v>8</v>
      </c>
      <c r="E6008" s="18">
        <v>10</v>
      </c>
      <c r="F6008" s="18">
        <v>15</v>
      </c>
      <c r="G6008" s="18">
        <v>23</v>
      </c>
      <c r="H6008" s="18">
        <v>33</v>
      </c>
      <c r="I6008" s="18"/>
      <c r="J6008" s="62"/>
      <c r="K6008" s="19"/>
      <c r="L6008" s="30" t="s">
        <v>74</v>
      </c>
      <c r="M6008" s="104" t="e">
        <f>#REF!</f>
        <v>#REF!</v>
      </c>
      <c r="N6008" s="113" t="e">
        <f>IF(M6008=0,"",CHOOSE(M6008,"4","6","8","10","10","15","15","15","15","15","23","23","23","23","23","23","23","23","23","23","33","33","33","33","33","33","33","33","33","33","手入力箇所","手入力箇所","手入力箇所","手入力箇所","手入力箇所","手入力箇所","手入力箇所","手入力箇所","手入力箇所","手入力箇所"))</f>
        <v>#REF!</v>
      </c>
    </row>
    <row r="6009" spans="1:14" ht="13.8" thickBot="1" x14ac:dyDescent="0.25">
      <c r="A6009" s="29" t="s">
        <v>75</v>
      </c>
      <c r="B6009" s="18">
        <v>6</v>
      </c>
      <c r="C6009" s="18">
        <v>14</v>
      </c>
      <c r="D6009" s="18">
        <v>25</v>
      </c>
      <c r="E6009" s="18">
        <v>39</v>
      </c>
      <c r="F6009" s="18"/>
      <c r="G6009" s="18"/>
      <c r="H6009" s="18"/>
      <c r="I6009" s="18"/>
      <c r="J6009" s="62"/>
      <c r="K6009" s="19"/>
      <c r="L6009" s="29" t="s">
        <v>75</v>
      </c>
      <c r="M6009" s="104" t="e">
        <f>#REF!</f>
        <v>#REF!</v>
      </c>
      <c r="N6009" s="113" t="e">
        <f>IF(M6009=0,"",CHOOSE(M6009,"6","14","25","39","39","手入力箇所","手入力箇所","手入力箇所","手入力箇所","手入力箇所","手入力箇所","手入力箇所","手入力箇所","手入力箇所","手入力箇所"))</f>
        <v>#REF!</v>
      </c>
    </row>
    <row r="6010" spans="1:14" ht="37.200000000000003" thickBot="1" x14ac:dyDescent="0.25">
      <c r="A6010" s="30" t="s">
        <v>76</v>
      </c>
      <c r="B6010" s="18">
        <v>2</v>
      </c>
      <c r="C6010" s="18">
        <v>3</v>
      </c>
      <c r="D6010" s="18">
        <v>6</v>
      </c>
      <c r="E6010" s="18">
        <v>9</v>
      </c>
      <c r="F6010" s="18"/>
      <c r="G6010" s="18"/>
      <c r="H6010" s="18"/>
      <c r="I6010" s="18"/>
      <c r="J6010" s="62"/>
      <c r="K6010" s="19"/>
      <c r="L6010" s="30" t="s">
        <v>76</v>
      </c>
      <c r="M6010" s="104" t="e">
        <f>#REF!</f>
        <v>#REF!</v>
      </c>
      <c r="N6010" s="113" t="e">
        <f>IF(M6010=0,"",CHOOSE(M6010,"2","3","6","9","9","手入力箇所","手入力箇所","手入力箇所","手入力箇所","手入力箇所","手入力箇所","手入力箇所","手入力箇所","手入力箇所","手入力箇所"))</f>
        <v>#REF!</v>
      </c>
    </row>
    <row r="6011" spans="1:14" ht="27" thickBot="1" x14ac:dyDescent="0.25">
      <c r="A6011" s="31" t="s">
        <v>77</v>
      </c>
      <c r="B6011" s="18">
        <v>12</v>
      </c>
      <c r="C6011" s="18">
        <v>18</v>
      </c>
      <c r="D6011" s="18">
        <v>22</v>
      </c>
      <c r="E6011" s="18">
        <v>26</v>
      </c>
      <c r="F6011" s="62"/>
      <c r="G6011" s="62"/>
      <c r="H6011" s="62"/>
      <c r="I6011" s="62"/>
      <c r="J6011" s="62"/>
      <c r="K6011" s="19"/>
      <c r="L6011" s="31" t="s">
        <v>77</v>
      </c>
      <c r="M6011" s="104" t="e">
        <f>#REF!</f>
        <v>#REF!</v>
      </c>
      <c r="N6011" s="113" t="e">
        <f>IF(M6011=0,"",CHOOSE(M6011,"12","18","22","26","26","手入力箇所","手入力箇所","手入力箇所","手入力箇所","手入力箇所","手入力箇所","手入力箇所","手入力箇所","手入力箇所","手入力箇所"))</f>
        <v>#REF!</v>
      </c>
    </row>
    <row r="6012" spans="1:14" ht="40.200000000000003" thickBot="1" x14ac:dyDescent="0.25">
      <c r="A6012" s="31" t="s">
        <v>78</v>
      </c>
      <c r="B6012" s="18">
        <v>5</v>
      </c>
      <c r="C6012" s="18">
        <v>8</v>
      </c>
      <c r="D6012" s="18">
        <v>11</v>
      </c>
      <c r="E6012" s="18">
        <v>14</v>
      </c>
      <c r="F6012" s="62"/>
      <c r="G6012" s="62"/>
      <c r="H6012" s="62"/>
      <c r="I6012" s="62"/>
      <c r="J6012" s="62"/>
      <c r="K6012" s="19"/>
      <c r="L6012" s="31" t="s">
        <v>78</v>
      </c>
      <c r="M6012" s="104" t="e">
        <f>#REF!</f>
        <v>#REF!</v>
      </c>
      <c r="N6012" s="113" t="e">
        <f>IF(M6012=0,"",CHOOSE(M6012,"5","8","11","14","14","手入力箇所","手入力箇所","手入力箇所","手入力箇所","手入力箇所","手入力箇所","手入力箇所","手入力箇所","手入力箇所","手入力箇所"))</f>
        <v>#REF!</v>
      </c>
    </row>
    <row r="6013" spans="1:14" ht="27" thickBot="1" x14ac:dyDescent="0.25">
      <c r="A6013" s="31" t="s">
        <v>79</v>
      </c>
      <c r="B6013" s="18">
        <v>6</v>
      </c>
      <c r="C6013" s="18">
        <v>11</v>
      </c>
      <c r="D6013" s="18">
        <v>16</v>
      </c>
      <c r="E6013" s="18">
        <v>21</v>
      </c>
      <c r="F6013" s="62"/>
      <c r="G6013" s="62"/>
      <c r="H6013" s="62"/>
      <c r="I6013" s="62"/>
      <c r="J6013" s="62"/>
      <c r="K6013" s="19"/>
      <c r="L6013" s="31" t="s">
        <v>79</v>
      </c>
      <c r="M6013" s="104" t="e">
        <f>#REF!</f>
        <v>#REF!</v>
      </c>
      <c r="N6013" s="113" t="e">
        <f>IF(M6013=0,"",CHOOSE(M6013,"6","11","16","21","21","手入力箇所","手入力箇所","手入力箇所","手入力箇所","手入力箇所","手入力箇所","手入力箇所","手入力箇所","手入力箇所"))</f>
        <v>#REF!</v>
      </c>
    </row>
    <row r="6014" spans="1:14" ht="40.200000000000003" thickBot="1" x14ac:dyDescent="0.25">
      <c r="A6014" s="31" t="s">
        <v>80</v>
      </c>
      <c r="B6014" s="18">
        <v>5</v>
      </c>
      <c r="C6014" s="18">
        <v>7</v>
      </c>
      <c r="D6014" s="18">
        <v>9</v>
      </c>
      <c r="E6014" s="18">
        <v>10</v>
      </c>
      <c r="F6014" s="62"/>
      <c r="G6014" s="62"/>
      <c r="H6014" s="62"/>
      <c r="I6014" s="62"/>
      <c r="J6014" s="62"/>
      <c r="K6014" s="19"/>
      <c r="L6014" s="31" t="s">
        <v>80</v>
      </c>
      <c r="M6014" s="104" t="e">
        <f>#REF!</f>
        <v>#REF!</v>
      </c>
      <c r="N6014" s="113" t="e">
        <f>IF(M6014=0,"",CHOOSE(M6014,"5","7","9","10","10","手入力箇所","手入力箇所","手入力箇所","手入力箇所","手入力箇所","手入力箇所","手入力箇所","手入力箇所","手入力箇所"))</f>
        <v>#REF!</v>
      </c>
    </row>
    <row r="6015" spans="1:14" ht="40.200000000000003" thickBot="1" x14ac:dyDescent="0.25">
      <c r="A6015" s="31" t="s">
        <v>81</v>
      </c>
      <c r="B6015" s="18">
        <v>9</v>
      </c>
      <c r="C6015" s="18">
        <v>14</v>
      </c>
      <c r="D6015" s="62"/>
      <c r="E6015" s="62"/>
      <c r="F6015" s="62"/>
      <c r="G6015" s="62"/>
      <c r="H6015" s="62"/>
      <c r="I6015" s="62"/>
      <c r="J6015" s="62"/>
      <c r="K6015" s="19"/>
      <c r="L6015" s="31" t="s">
        <v>81</v>
      </c>
      <c r="M6015" s="104" t="e">
        <f>#REF!</f>
        <v>#REF!</v>
      </c>
      <c r="N6015" s="113" t="e">
        <f>IF(M6015=0,"",CHOOSE(M6015,"9","14","手入力箇所","手入力箇所","手入力箇所","手入力箇所","手入力箇所","手入力箇所","手入力箇所","手入力箇所","手入力箇所","手入力箇所"))</f>
        <v>#REF!</v>
      </c>
    </row>
    <row r="6016" spans="1:14" ht="13.8" thickBot="1" x14ac:dyDescent="0.25">
      <c r="A6016" s="31" t="s">
        <v>82</v>
      </c>
      <c r="B6016" s="18">
        <v>3</v>
      </c>
      <c r="C6016" s="18">
        <v>4</v>
      </c>
      <c r="D6016" s="18">
        <v>4</v>
      </c>
      <c r="E6016" s="18">
        <v>5</v>
      </c>
      <c r="F6016" s="18">
        <v>6</v>
      </c>
      <c r="G6016" s="18">
        <v>8</v>
      </c>
      <c r="H6016" s="18">
        <v>9</v>
      </c>
      <c r="I6016" s="18">
        <v>11</v>
      </c>
      <c r="J6016" s="18">
        <v>12</v>
      </c>
      <c r="K6016" s="19"/>
      <c r="L6016" s="31" t="s">
        <v>82</v>
      </c>
      <c r="M6016" s="104" t="e">
        <f>#REF!</f>
        <v>#REF!</v>
      </c>
      <c r="N6016" s="113" t="e">
        <f>IF(M6016=0,"",CHOOSE(M6016,"3","4","4","5","5","6","6","6","6","6","8","8","8","8","8","8","8","8","8","8","9","9","9","9","9","9","9","9","9","9","11","11","11","11","11","11","11","11","11","11","12","12","12","12","12","12","12","12","12","12","12","手入力箇所","手入力箇所","手入力箇所","手入力箇所","手入力箇所","手入力箇所","手入力箇所","手入力箇所","手入力箇所","手入力箇所"))</f>
        <v>#REF!</v>
      </c>
    </row>
    <row r="6017" spans="1:14" ht="13.8" thickBot="1" x14ac:dyDescent="0.25">
      <c r="A6017" s="31" t="s">
        <v>83</v>
      </c>
      <c r="B6017" s="18">
        <v>3</v>
      </c>
      <c r="C6017" s="18">
        <v>4</v>
      </c>
      <c r="D6017" s="18">
        <v>4</v>
      </c>
      <c r="E6017" s="18">
        <v>5</v>
      </c>
      <c r="F6017" s="18">
        <v>6</v>
      </c>
      <c r="G6017" s="18">
        <v>8</v>
      </c>
      <c r="H6017" s="18">
        <v>10</v>
      </c>
      <c r="I6017" s="18">
        <v>12</v>
      </c>
      <c r="J6017" s="18">
        <v>13</v>
      </c>
      <c r="K6017" s="19"/>
      <c r="L6017" s="31" t="s">
        <v>83</v>
      </c>
      <c r="M6017" s="104" t="e">
        <f>#REF!</f>
        <v>#REF!</v>
      </c>
      <c r="N6017" s="113" t="e">
        <f>IF(M6017=0,"",CHOOSE(M6017,"3","4","4","5","5","6","6","6","6","6","8","8","8","8","8","8","8","8","8","8","10","10","10","10","10","10","10","10","10","10","12","12","12","12","12","12","12","12","12","12","13","13","13","13","13","13","13","13","13","13","13","手入力箇所","手入力箇所","手入力箇所","手入力箇所","手入力箇所","手入力箇所","手入力箇所","手入力箇所","手入力箇所","手入力箇所"))</f>
        <v>#REF!</v>
      </c>
    </row>
    <row r="6018" spans="1:14" ht="27" thickBot="1" x14ac:dyDescent="0.25">
      <c r="A6018" s="32" t="s">
        <v>84</v>
      </c>
      <c r="B6018" s="20">
        <v>1</v>
      </c>
      <c r="C6018" s="20">
        <v>2</v>
      </c>
      <c r="D6018" s="20">
        <v>3</v>
      </c>
      <c r="E6018" s="20">
        <v>4</v>
      </c>
      <c r="F6018" s="20">
        <v>8</v>
      </c>
      <c r="G6018" s="20">
        <v>19</v>
      </c>
      <c r="H6018" s="63"/>
      <c r="I6018" s="63"/>
      <c r="J6018" s="63"/>
      <c r="K6018" s="21"/>
      <c r="L6018" s="32" t="s">
        <v>84</v>
      </c>
      <c r="M6018" s="104" t="e">
        <f>#REF!</f>
        <v>#REF!</v>
      </c>
      <c r="N6018" s="113" t="e">
        <f>IF(M6018=0,"",CHOOSE(M6018,"1","2","3","4","4","8","8","8","8","8","19","19","19","19","19","19","19","19","19","19","手入力箇所","手入力箇所","手入力箇所","手入力箇所","手入力箇所","手入力箇所","手入力箇所","手入力箇所","手入力箇所","手入力箇所"))</f>
        <v>#REF!</v>
      </c>
    </row>
    <row r="6019" spans="1:14" ht="13.8" thickBot="1" x14ac:dyDescent="0.25"/>
    <row r="6020" spans="1:14" ht="13.8" thickBot="1" x14ac:dyDescent="0.25">
      <c r="A6020" s="686" t="e">
        <f>A5993</f>
        <v>#REF!</v>
      </c>
      <c r="B6020" s="686"/>
      <c r="C6020" s="686"/>
      <c r="D6020" s="687" t="s">
        <v>193</v>
      </c>
      <c r="E6020" s="687"/>
      <c r="F6020" s="687"/>
      <c r="G6020" s="687"/>
      <c r="H6020" s="687"/>
      <c r="I6020" s="687"/>
      <c r="J6020" s="687"/>
      <c r="K6020" s="687"/>
      <c r="L6020" s="687"/>
      <c r="M6020" s="687"/>
      <c r="N6020" s="687"/>
    </row>
    <row r="6021" spans="1:14" ht="13.8" thickBot="1" x14ac:dyDescent="0.25">
      <c r="A6021" s="105"/>
      <c r="B6021" s="33">
        <v>1</v>
      </c>
      <c r="C6021" s="24">
        <v>2</v>
      </c>
      <c r="D6021" s="24">
        <v>3</v>
      </c>
      <c r="E6021" s="24" t="s">
        <v>58</v>
      </c>
      <c r="F6021" s="24" t="s">
        <v>59</v>
      </c>
      <c r="G6021" s="24" t="s">
        <v>60</v>
      </c>
      <c r="H6021" s="24" t="s">
        <v>61</v>
      </c>
      <c r="I6021" s="24" t="s">
        <v>62</v>
      </c>
      <c r="J6021" s="24" t="s">
        <v>194</v>
      </c>
      <c r="K6021" s="102" t="s">
        <v>85</v>
      </c>
      <c r="L6021" s="105" t="s">
        <v>189</v>
      </c>
      <c r="M6021" s="105" t="s">
        <v>188</v>
      </c>
      <c r="N6021" s="105" t="s">
        <v>51</v>
      </c>
    </row>
    <row r="6022" spans="1:14" ht="13.8" thickBot="1" x14ac:dyDescent="0.25">
      <c r="A6022" s="26" t="s">
        <v>56</v>
      </c>
      <c r="B6022" s="22">
        <v>16</v>
      </c>
      <c r="C6022" s="22">
        <v>25</v>
      </c>
      <c r="D6022" s="22">
        <v>32</v>
      </c>
      <c r="E6022" s="22">
        <v>38</v>
      </c>
      <c r="F6022" s="22">
        <v>56</v>
      </c>
      <c r="G6022" s="22">
        <v>87</v>
      </c>
      <c r="H6022" s="22">
        <v>121</v>
      </c>
      <c r="I6022" s="22"/>
      <c r="J6022" s="23"/>
      <c r="K6022" s="68"/>
      <c r="L6022" s="107" t="s">
        <v>56</v>
      </c>
      <c r="M6022" s="103" t="e">
        <f>#REF!</f>
        <v>#REF!</v>
      </c>
      <c r="N6022" s="103" t="e">
        <f>IF(M6022=0,"",CHOOSE(M6022,"16","25","32","38","38","56","56","56","56","56","87","87","87","87","87","87","87","87","87","87","121","121","121","121","121","121","121","121","121","121","手入力箇所","手入力箇所","手入力箇所","手入力箇所","手入力箇所","手入力箇所","手入力箇所","手入力箇所","手入力箇所","手入力箇所"))</f>
        <v>#REF!</v>
      </c>
    </row>
    <row r="6023" spans="1:14" ht="13.8" thickBot="1" x14ac:dyDescent="0.25">
      <c r="A6023" s="27" t="s">
        <v>57</v>
      </c>
      <c r="B6023" s="18">
        <v>25</v>
      </c>
      <c r="C6023" s="18">
        <v>33</v>
      </c>
      <c r="D6023" s="18">
        <v>40</v>
      </c>
      <c r="E6023" s="18">
        <v>45</v>
      </c>
      <c r="F6023" s="18">
        <v>58</v>
      </c>
      <c r="G6023" s="18">
        <v>79</v>
      </c>
      <c r="H6023" s="18"/>
      <c r="I6023" s="18"/>
      <c r="J6023" s="62"/>
      <c r="K6023" s="69"/>
      <c r="L6023" s="107" t="s">
        <v>57</v>
      </c>
      <c r="M6023" s="103" t="e">
        <f>#REF!</f>
        <v>#REF!</v>
      </c>
      <c r="N6023" s="103" t="e">
        <f>IF(M6023=0,"",CHOOSE(M6023,"25","33","40","45","45","58","58","58","58","58","79","79","79","79","79","79","79","79","79","79","手入力箇所","手入力箇所","手入力箇所","手入力箇所","手入力箇所","手入力箇所","手入力箇所","手入力箇所","手入力箇所","手入力箇所"))</f>
        <v>#REF!</v>
      </c>
    </row>
    <row r="6024" spans="1:14" ht="48.6" thickBot="1" x14ac:dyDescent="0.25">
      <c r="A6024" s="28" t="s">
        <v>64</v>
      </c>
      <c r="B6024" s="18">
        <v>32</v>
      </c>
      <c r="C6024" s="18"/>
      <c r="D6024" s="18"/>
      <c r="E6024" s="18"/>
      <c r="F6024" s="18"/>
      <c r="G6024" s="18"/>
      <c r="H6024" s="18"/>
      <c r="I6024" s="18"/>
      <c r="J6024" s="62"/>
      <c r="K6024" s="69"/>
      <c r="L6024" s="108" t="s">
        <v>64</v>
      </c>
      <c r="M6024" s="103" t="e">
        <f>#REF!</f>
        <v>#REF!</v>
      </c>
      <c r="N6024" s="103" t="e">
        <f>IF(M6024=0,"",CHOOSE(M6024,"32","手入力箇所","手入力箇所","手入力箇所","手入力箇所","手入力箇所","手入力箇所","手入力箇所","手入力箇所","手入力箇所","手入力箇所"))</f>
        <v>#REF!</v>
      </c>
    </row>
    <row r="6025" spans="1:14" ht="48.6" thickBot="1" x14ac:dyDescent="0.25">
      <c r="A6025" s="28" t="s">
        <v>65</v>
      </c>
      <c r="B6025" s="18">
        <v>36</v>
      </c>
      <c r="C6025" s="18"/>
      <c r="D6025" s="18"/>
      <c r="E6025" s="18"/>
      <c r="F6025" s="18"/>
      <c r="G6025" s="18"/>
      <c r="H6025" s="18"/>
      <c r="I6025" s="18"/>
      <c r="J6025" s="62"/>
      <c r="K6025" s="69"/>
      <c r="L6025" s="108" t="s">
        <v>65</v>
      </c>
      <c r="M6025" s="103" t="e">
        <f>#REF!</f>
        <v>#REF!</v>
      </c>
      <c r="N6025" s="103" t="e">
        <f>IF(M6025=0,"",CHOOSE(M6025,"36","手入力箇所","手入力箇所","手入力箇所","手入力箇所","手入力箇所","手入力箇所","手入力箇所","手入力箇所","手入力箇所","手入力箇所"))</f>
        <v>#REF!</v>
      </c>
    </row>
    <row r="6026" spans="1:14" ht="24.6" thickBot="1" x14ac:dyDescent="0.25">
      <c r="A6026" s="28" t="s">
        <v>66</v>
      </c>
      <c r="B6026" s="18">
        <v>24</v>
      </c>
      <c r="C6026" s="18">
        <v>30</v>
      </c>
      <c r="D6026" s="18">
        <v>33</v>
      </c>
      <c r="E6026" s="18">
        <v>35</v>
      </c>
      <c r="F6026" s="18">
        <v>42</v>
      </c>
      <c r="G6026" s="18"/>
      <c r="H6026" s="18"/>
      <c r="I6026" s="18"/>
      <c r="J6026" s="62"/>
      <c r="K6026" s="69"/>
      <c r="L6026" s="108" t="s">
        <v>66</v>
      </c>
      <c r="M6026" s="103" t="e">
        <f>#REF!</f>
        <v>#REF!</v>
      </c>
      <c r="N6026" s="103" t="e">
        <f>IF(M6026=0,"",CHOOSE(M6026,"24","30","33","35","35","42","42","42","42","42","手入力箇所","手入力箇所","手入力箇所","手入力箇所","手入力箇所","手入力箇所","手入力箇所","手入力箇所","手入力箇所","手入力箇所"))</f>
        <v>#REF!</v>
      </c>
    </row>
    <row r="6027" spans="1:14" ht="36.6" thickBot="1" x14ac:dyDescent="0.25">
      <c r="A6027" s="28" t="s">
        <v>67</v>
      </c>
      <c r="B6027" s="18">
        <v>7</v>
      </c>
      <c r="C6027" s="18">
        <v>12</v>
      </c>
      <c r="D6027" s="18">
        <v>16</v>
      </c>
      <c r="E6027" s="18">
        <v>19</v>
      </c>
      <c r="F6027" s="18"/>
      <c r="G6027" s="18"/>
      <c r="H6027" s="18"/>
      <c r="I6027" s="18"/>
      <c r="J6027" s="62"/>
      <c r="K6027" s="69"/>
      <c r="L6027" s="108" t="s">
        <v>67</v>
      </c>
      <c r="M6027" s="103" t="e">
        <f>#REF!</f>
        <v>#REF!</v>
      </c>
      <c r="N6027" s="103" t="e">
        <f>IF(M6027=0,"",CHOOSE(M6027,"7","12","16","19","19","手入力箇所","手入力箇所","手入力箇所","手入力箇所","手入力箇所","手入力箇所","手入力箇所","手入力箇所","手入力箇所","手入力箇所"))</f>
        <v>#REF!</v>
      </c>
    </row>
    <row r="6028" spans="1:14" ht="24.6" thickBot="1" x14ac:dyDescent="0.25">
      <c r="A6028" s="28" t="s">
        <v>68</v>
      </c>
      <c r="B6028" s="18">
        <v>21</v>
      </c>
      <c r="C6028" s="18">
        <v>35</v>
      </c>
      <c r="D6028" s="18">
        <v>48</v>
      </c>
      <c r="E6028" s="18">
        <v>59</v>
      </c>
      <c r="F6028" s="18">
        <v>94</v>
      </c>
      <c r="G6028" s="18">
        <v>159</v>
      </c>
      <c r="H6028" s="18">
        <v>235</v>
      </c>
      <c r="I6028" s="18"/>
      <c r="J6028" s="62"/>
      <c r="K6028" s="69"/>
      <c r="L6028" s="108" t="s">
        <v>68</v>
      </c>
      <c r="M6028" s="103" t="e">
        <f>#REF!</f>
        <v>#REF!</v>
      </c>
      <c r="N6028" s="103" t="e">
        <f>IF(M6028=0,"",CHOOSE(M6028,"21","35","48","59","59","94","94","94","94","94","159","159","159","159","159","159","159","159","159","159","235","235","235","235","235","235","235","235","235","235","手入力箇所","手入力箇所","手入力箇所","手入力箇所","手入力箇所","手入力箇所","手入力箇所","手入力箇所","手入力箇所","手入力箇所"))</f>
        <v>#REF!</v>
      </c>
    </row>
    <row r="6029" spans="1:14" ht="36.6" thickBot="1" x14ac:dyDescent="0.25">
      <c r="A6029" s="28" t="s">
        <v>69</v>
      </c>
      <c r="B6029" s="18">
        <v>22</v>
      </c>
      <c r="C6029" s="18">
        <v>26</v>
      </c>
      <c r="D6029" s="18">
        <v>28</v>
      </c>
      <c r="E6029" s="18">
        <v>29</v>
      </c>
      <c r="F6029" s="18">
        <v>34</v>
      </c>
      <c r="G6029" s="18"/>
      <c r="H6029" s="18"/>
      <c r="I6029" s="18"/>
      <c r="J6029" s="62"/>
      <c r="K6029" s="69"/>
      <c r="L6029" s="108" t="s">
        <v>69</v>
      </c>
      <c r="M6029" s="103" t="e">
        <f>#REF!</f>
        <v>#REF!</v>
      </c>
      <c r="N6029" s="103" t="e">
        <f>IF(M6029=0,"",CHOOSE(M6029,"22","26","28","29","29","34","34","34","34","34","手入力箇所","手入力箇所","手入力箇所","手入力箇所","手入力箇所","手入力箇所","手入力箇所","手入力箇所","手入力箇所","手入力箇所"))</f>
        <v>#REF!</v>
      </c>
    </row>
    <row r="6030" spans="1:14" ht="13.8" thickBot="1" x14ac:dyDescent="0.25">
      <c r="A6030" s="27" t="s">
        <v>63</v>
      </c>
      <c r="B6030" s="18">
        <v>21</v>
      </c>
      <c r="C6030" s="18">
        <v>33</v>
      </c>
      <c r="D6030" s="18">
        <v>46</v>
      </c>
      <c r="E6030" s="18">
        <v>56</v>
      </c>
      <c r="F6030" s="18">
        <v>89</v>
      </c>
      <c r="G6030" s="18">
        <v>151</v>
      </c>
      <c r="H6030" s="18">
        <v>224</v>
      </c>
      <c r="I6030" s="18">
        <v>289</v>
      </c>
      <c r="J6030" s="18">
        <v>350</v>
      </c>
      <c r="K6030" s="69"/>
      <c r="L6030" s="107" t="s">
        <v>63</v>
      </c>
      <c r="M6030" s="103" t="e">
        <f>#REF!</f>
        <v>#REF!</v>
      </c>
      <c r="N6030" s="103" t="e">
        <f>IF(M6030=0,"",CHOOSE(M6030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031" spans="1:14" ht="24.6" thickBot="1" x14ac:dyDescent="0.25">
      <c r="A6031" s="34" t="s">
        <v>70</v>
      </c>
      <c r="B6031" s="35">
        <v>13</v>
      </c>
      <c r="C6031" s="35">
        <v>33</v>
      </c>
      <c r="D6031" s="35">
        <v>59</v>
      </c>
      <c r="E6031" s="35"/>
      <c r="F6031" s="35"/>
      <c r="G6031" s="35"/>
      <c r="H6031" s="35"/>
      <c r="I6031" s="35"/>
      <c r="J6031" s="36"/>
      <c r="K6031" s="67"/>
      <c r="L6031" s="108" t="s">
        <v>70</v>
      </c>
      <c r="M6031" s="103" t="e">
        <f>#REF!</f>
        <v>#REF!</v>
      </c>
      <c r="N6031" s="103" t="e">
        <f>IF(M6031=0,"",CHOOSE(M6031,"13","33","59","手入力箇所","手入力箇所","手入力箇所","手入力箇所","手入力箇所","手入力箇所","手入力箇所","手入力箇所","手入力箇所","手入力箇所"))</f>
        <v>#REF!</v>
      </c>
    </row>
    <row r="6032" spans="1:14" ht="13.8" thickBot="1" x14ac:dyDescent="0.25">
      <c r="A6032" s="37" t="s">
        <v>71</v>
      </c>
      <c r="B6032" s="17">
        <v>23</v>
      </c>
      <c r="C6032" s="17">
        <v>39</v>
      </c>
      <c r="D6032" s="17">
        <v>97</v>
      </c>
      <c r="E6032" s="17"/>
      <c r="F6032" s="17"/>
      <c r="G6032" s="17"/>
      <c r="H6032" s="17"/>
      <c r="I6032" s="17"/>
      <c r="J6032" s="64"/>
      <c r="K6032" s="70"/>
      <c r="L6032" s="109" t="s">
        <v>71</v>
      </c>
      <c r="M6032" s="103" t="e">
        <f>#REF!</f>
        <v>#REF!</v>
      </c>
      <c r="N6032" s="103" t="e">
        <f>IF(M6032=0,"",CHOOSE(M6032,"23","39","97","手入力箇所","手入力箇所","手入力箇所","手入力箇所","手入力箇所","手入力箇所","手入力箇所","手入力箇所","手入力箇所","手入力箇所"))</f>
        <v>#REF!</v>
      </c>
    </row>
    <row r="6033" spans="1:14" ht="13.8" thickBot="1" x14ac:dyDescent="0.25">
      <c r="A6033" s="29" t="s">
        <v>72</v>
      </c>
      <c r="B6033" s="18">
        <v>21</v>
      </c>
      <c r="C6033" s="18">
        <v>37</v>
      </c>
      <c r="D6033" s="18">
        <v>58</v>
      </c>
      <c r="E6033" s="18">
        <v>76</v>
      </c>
      <c r="F6033" s="18">
        <v>137</v>
      </c>
      <c r="G6033" s="18"/>
      <c r="H6033" s="18"/>
      <c r="I6033" s="18"/>
      <c r="J6033" s="62"/>
      <c r="K6033" s="69"/>
      <c r="L6033" s="109" t="s">
        <v>72</v>
      </c>
      <c r="M6033" s="103" t="e">
        <f>#REF!</f>
        <v>#REF!</v>
      </c>
      <c r="N6033" s="103" t="e">
        <f>IF(M6033=0,"",CHOOSE(M6033,"21","37","58","76","76","137","137","137","137","137","手入力箇所","手入力箇所","手入力箇所","手入力箇所","手入力箇所","手入力箇所","手入力箇所","手入力箇所","手入力箇所","手入力箇所"))</f>
        <v>#REF!</v>
      </c>
    </row>
    <row r="6034" spans="1:14" ht="13.8" thickBot="1" x14ac:dyDescent="0.25">
      <c r="A6034" s="29" t="s">
        <v>73</v>
      </c>
      <c r="B6034" s="18">
        <v>48</v>
      </c>
      <c r="C6034" s="18">
        <v>93</v>
      </c>
      <c r="D6034" s="18">
        <v>138</v>
      </c>
      <c r="E6034" s="18">
        <v>183</v>
      </c>
      <c r="F6034" s="18"/>
      <c r="G6034" s="18"/>
      <c r="H6034" s="18"/>
      <c r="I6034" s="18"/>
      <c r="J6034" s="62"/>
      <c r="K6034" s="69"/>
      <c r="L6034" s="109" t="s">
        <v>73</v>
      </c>
      <c r="M6034" s="103" t="e">
        <f>#REF!</f>
        <v>#REF!</v>
      </c>
      <c r="N6034" s="103" t="e">
        <f>IF(M6034=0,"",CHOOSE(M6034,"48","93","138","183","183","手入力箇所","手入力箇所","手入力箇所","手入力箇所","手入力箇所","手入力箇所","手入力箇所","手入力箇所","手入力箇所","手入力箇所"))</f>
        <v>#REF!</v>
      </c>
    </row>
    <row r="6035" spans="1:14" ht="37.200000000000003" thickBot="1" x14ac:dyDescent="0.25">
      <c r="A6035" s="30" t="s">
        <v>74</v>
      </c>
      <c r="B6035" s="18">
        <v>13</v>
      </c>
      <c r="C6035" s="18">
        <v>26</v>
      </c>
      <c r="D6035" s="18">
        <v>40</v>
      </c>
      <c r="E6035" s="18">
        <v>55</v>
      </c>
      <c r="F6035" s="18">
        <v>107</v>
      </c>
      <c r="G6035" s="18">
        <v>224</v>
      </c>
      <c r="H6035" s="18">
        <v>386</v>
      </c>
      <c r="I6035" s="18"/>
      <c r="J6035" s="62"/>
      <c r="K6035" s="69"/>
      <c r="L6035" s="110" t="s">
        <v>74</v>
      </c>
      <c r="M6035" s="103" t="e">
        <f>#REF!</f>
        <v>#REF!</v>
      </c>
      <c r="N6035" s="103" t="e">
        <f>IF(M6035=0,"",CHOOSE(M6035,"13","26","40","55","55","107","107","107","107","107","224","224","224","224","224","224","224","224","224","224","386","386","386","386","386","386","386","386","386","386","手入力箇所","手入力箇所","手入力箇所","手入力箇所","手入力箇所","手入力箇所","手入力箇所","手入力箇所","手入力箇所","手入力箇所"))</f>
        <v>#REF!</v>
      </c>
    </row>
    <row r="6036" spans="1:14" ht="13.8" thickBot="1" x14ac:dyDescent="0.25">
      <c r="A6036" s="29" t="s">
        <v>75</v>
      </c>
      <c r="B6036" s="18">
        <v>36</v>
      </c>
      <c r="C6036" s="18">
        <v>98</v>
      </c>
      <c r="D6036" s="18">
        <v>173</v>
      </c>
      <c r="E6036" s="18">
        <v>274</v>
      </c>
      <c r="F6036" s="18"/>
      <c r="G6036" s="18"/>
      <c r="H6036" s="18"/>
      <c r="I6036" s="18"/>
      <c r="J6036" s="62"/>
      <c r="K6036" s="69"/>
      <c r="L6036" s="109" t="s">
        <v>75</v>
      </c>
      <c r="M6036" s="103" t="e">
        <f>#REF!</f>
        <v>#REF!</v>
      </c>
      <c r="N6036" s="103" t="e">
        <f>IF(M6036=0,"",CHOOSE(M6036,"36","98","173","274","274","手入力箇所","手入力箇所","手入力箇所","手入力箇所","手入力箇所","手入力箇所","手入力箇所","手入力箇所","手入力箇所","手入力箇所"))</f>
        <v>#REF!</v>
      </c>
    </row>
    <row r="6037" spans="1:14" ht="37.200000000000003" thickBot="1" x14ac:dyDescent="0.25">
      <c r="A6037" s="30" t="s">
        <v>76</v>
      </c>
      <c r="B6037" s="18">
        <v>127</v>
      </c>
      <c r="C6037" s="18">
        <v>127</v>
      </c>
      <c r="D6037" s="18">
        <v>127</v>
      </c>
      <c r="E6037" s="18">
        <v>127</v>
      </c>
      <c r="F6037" s="18"/>
      <c r="G6037" s="18"/>
      <c r="H6037" s="18"/>
      <c r="I6037" s="18"/>
      <c r="J6037" s="62"/>
      <c r="K6037" s="69"/>
      <c r="L6037" s="110" t="s">
        <v>76</v>
      </c>
      <c r="M6037" s="103" t="e">
        <f>#REF!</f>
        <v>#REF!</v>
      </c>
      <c r="N6037" s="103" t="e">
        <f>IF(M6037=0,"",CHOOSE(M6037,"127","127","127","127","127","手入力箇所","手入力箇所","手入力箇所","手入力箇所","手入力箇所","手入力箇所","手入力箇所","手入力箇所","手入力箇所","手入力箇所"))</f>
        <v>#REF!</v>
      </c>
    </row>
    <row r="6038" spans="1:14" ht="27" thickBot="1" x14ac:dyDescent="0.25">
      <c r="A6038" s="31" t="s">
        <v>77</v>
      </c>
      <c r="B6038" s="18">
        <v>42</v>
      </c>
      <c r="C6038" s="18">
        <v>90</v>
      </c>
      <c r="D6038" s="18">
        <v>141</v>
      </c>
      <c r="E6038" s="18">
        <v>193</v>
      </c>
      <c r="F6038" s="62"/>
      <c r="G6038" s="62"/>
      <c r="H6038" s="62"/>
      <c r="I6038" s="62"/>
      <c r="J6038" s="62"/>
      <c r="K6038" s="69"/>
      <c r="L6038" s="111" t="s">
        <v>77</v>
      </c>
      <c r="M6038" s="103" t="e">
        <f>#REF!</f>
        <v>#REF!</v>
      </c>
      <c r="N6038" s="103" t="e">
        <f>IF(M6038=0,"",CHOOSE(M6038,"42","90","141","193","1936","手入力箇所","手入力箇所","手入力箇所","手入力箇所","手入力箇所","手入力箇所","手入力箇所","手入力箇所","手入力箇所","手入力箇所"))</f>
        <v>#REF!</v>
      </c>
    </row>
    <row r="6039" spans="1:14" ht="40.200000000000003" thickBot="1" x14ac:dyDescent="0.25">
      <c r="A6039" s="31" t="s">
        <v>78</v>
      </c>
      <c r="B6039" s="18">
        <v>24</v>
      </c>
      <c r="C6039" s="18">
        <v>43</v>
      </c>
      <c r="D6039" s="18">
        <v>61</v>
      </c>
      <c r="E6039" s="18">
        <v>76</v>
      </c>
      <c r="F6039" s="62"/>
      <c r="G6039" s="62"/>
      <c r="H6039" s="62"/>
      <c r="I6039" s="62"/>
      <c r="J6039" s="62"/>
      <c r="K6039" s="69"/>
      <c r="L6039" s="111" t="s">
        <v>78</v>
      </c>
      <c r="M6039" s="103" t="e">
        <f>#REF!</f>
        <v>#REF!</v>
      </c>
      <c r="N6039" s="103" t="e">
        <f>IF(M6039=0,"",CHOOSE(M6039,"24","43","61","76","76","手入力箇所","手入力箇所","手入力箇所","手入力箇所","手入力箇所","手入力箇所","手入力箇所","手入力箇所","手入力箇所","手入力箇所"))</f>
        <v>#REF!</v>
      </c>
    </row>
    <row r="6040" spans="1:14" ht="27" thickBot="1" x14ac:dyDescent="0.25">
      <c r="A6040" s="31" t="s">
        <v>79</v>
      </c>
      <c r="B6040" s="18">
        <v>54</v>
      </c>
      <c r="C6040" s="18">
        <v>77</v>
      </c>
      <c r="D6040" s="18">
        <v>94</v>
      </c>
      <c r="E6040" s="18">
        <v>107</v>
      </c>
      <c r="F6040" s="62"/>
      <c r="G6040" s="62"/>
      <c r="H6040" s="62"/>
      <c r="I6040" s="62"/>
      <c r="J6040" s="62"/>
      <c r="K6040" s="69"/>
      <c r="L6040" s="111" t="s">
        <v>79</v>
      </c>
      <c r="M6040" s="103" t="e">
        <f>#REF!</f>
        <v>#REF!</v>
      </c>
      <c r="N6040" s="103" t="e">
        <f>IF(M6040=0,"",CHOOSE(M6040,"54","77","94","107","107","手入力箇所","手入力箇所","手入力箇所","手入力箇所","手入力箇所","手入力箇所","手入力箇所","手入力箇所","手入力箇所","手入力箇所"))</f>
        <v>#REF!</v>
      </c>
    </row>
    <row r="6041" spans="1:14" ht="40.200000000000003" thickBot="1" x14ac:dyDescent="0.25">
      <c r="A6041" s="31" t="s">
        <v>80</v>
      </c>
      <c r="B6041" s="18">
        <v>49</v>
      </c>
      <c r="C6041" s="18">
        <v>53</v>
      </c>
      <c r="D6041" s="18">
        <v>55</v>
      </c>
      <c r="E6041" s="18">
        <v>56</v>
      </c>
      <c r="F6041" s="62"/>
      <c r="G6041" s="62"/>
      <c r="H6041" s="62"/>
      <c r="I6041" s="62"/>
      <c r="J6041" s="62"/>
      <c r="K6041" s="69"/>
      <c r="L6041" s="111" t="s">
        <v>80</v>
      </c>
      <c r="M6041" s="103" t="e">
        <f>#REF!</f>
        <v>#REF!</v>
      </c>
      <c r="N6041" s="103" t="e">
        <f>IF(M6041=0,"",CHOOSE(M6041,"49","53","55","56","56","手入力箇所","手入力箇所","手入力箇所","手入力箇所","手入力箇所","手入力箇所","手入力箇所","手入力箇所","手入力箇所","手入力箇所"))</f>
        <v>#REF!</v>
      </c>
    </row>
    <row r="6042" spans="1:14" ht="40.200000000000003" thickBot="1" x14ac:dyDescent="0.25">
      <c r="A6042" s="38" t="s">
        <v>81</v>
      </c>
      <c r="B6042" s="35">
        <v>232</v>
      </c>
      <c r="C6042" s="35">
        <v>232</v>
      </c>
      <c r="D6042" s="36"/>
      <c r="E6042" s="36"/>
      <c r="F6042" s="36"/>
      <c r="G6042" s="36"/>
      <c r="H6042" s="36"/>
      <c r="I6042" s="36"/>
      <c r="J6042" s="36"/>
      <c r="K6042" s="67"/>
      <c r="L6042" s="111" t="s">
        <v>81</v>
      </c>
      <c r="M6042" s="103" t="e">
        <f>#REF!</f>
        <v>#REF!</v>
      </c>
      <c r="N6042" s="103" t="e">
        <f>IF(M6042=0,"",CHOOSE(M6042,"232","232","手入力箇所","手入力箇所","手入力箇所","手入力箇所","手入力箇所","手入力箇所","手入力箇所","手入力箇所","手入力箇所","手入力箇所"))</f>
        <v>#REF!</v>
      </c>
    </row>
    <row r="6043" spans="1:14" ht="13.8" thickBot="1" x14ac:dyDescent="0.25">
      <c r="A6043" s="39" t="s">
        <v>82</v>
      </c>
      <c r="B6043" s="17">
        <v>6</v>
      </c>
      <c r="C6043" s="17">
        <v>9</v>
      </c>
      <c r="D6043" s="17">
        <v>11</v>
      </c>
      <c r="E6043" s="17">
        <v>13</v>
      </c>
      <c r="F6043" s="17">
        <v>18</v>
      </c>
      <c r="G6043" s="17">
        <v>26</v>
      </c>
      <c r="H6043" s="17">
        <v>35</v>
      </c>
      <c r="I6043" s="17">
        <v>43</v>
      </c>
      <c r="J6043" s="17">
        <v>49</v>
      </c>
      <c r="K6043" s="70"/>
      <c r="L6043" s="111" t="s">
        <v>82</v>
      </c>
      <c r="M6043" s="103" t="e">
        <f>#REF!</f>
        <v>#REF!</v>
      </c>
      <c r="N6043" s="103" t="e">
        <f>IF(M6043=0,"",CHOOSE(M6043,"6","9","11","13","13","18","18","18","18","18","26","26","26","26","26","26","26","26","26","26","35","35","35","35","35","35","35","35","35","35","43","43","43","43","43","43","43","43","43","43","49","49","49","49","49","49","49","49","49","49","手入力箇所","手入力箇所","手入力箇所","手入力箇所","手入力箇所","手入力箇所","手入力箇所","手入力箇所","手入力箇所","手入力箇所"))</f>
        <v>#REF!</v>
      </c>
    </row>
    <row r="6044" spans="1:14" ht="13.8" thickBot="1" x14ac:dyDescent="0.25">
      <c r="A6044" s="31" t="s">
        <v>83</v>
      </c>
      <c r="B6044" s="18">
        <v>6</v>
      </c>
      <c r="C6044" s="18">
        <v>10</v>
      </c>
      <c r="D6044" s="18">
        <v>14</v>
      </c>
      <c r="E6044" s="18">
        <v>17</v>
      </c>
      <c r="F6044" s="18">
        <v>29</v>
      </c>
      <c r="G6044" s="18">
        <v>50</v>
      </c>
      <c r="H6044" s="18">
        <v>76</v>
      </c>
      <c r="I6044" s="18">
        <v>100</v>
      </c>
      <c r="J6044" s="18">
        <v>123</v>
      </c>
      <c r="K6044" s="69"/>
      <c r="L6044" s="111" t="s">
        <v>83</v>
      </c>
      <c r="M6044" s="103" t="e">
        <f>#REF!</f>
        <v>#REF!</v>
      </c>
      <c r="N6044" s="103" t="e">
        <f>IF(M6044=0,"",CHOOSE(M6044,"6","10","14","17","17","29","29","29","29","29","50","50","50","50","50","50","50","50","50","50","76","76","76","76","76","76","76","76","76","76","100","100","100","100","100","100","100","100","100","100","123","123","123","123","123","123","123","123","123","123","手入力箇所","手入力箇所","手入力箇所","手入力箇所","手入力箇所","手入力箇所","手入力箇所","手入力箇所","手入力箇所"))</f>
        <v>#REF!</v>
      </c>
    </row>
    <row r="6045" spans="1:14" ht="27" thickBot="1" x14ac:dyDescent="0.25">
      <c r="A6045" s="32" t="s">
        <v>84</v>
      </c>
      <c r="B6045" s="20">
        <v>9</v>
      </c>
      <c r="C6045" s="20">
        <v>15</v>
      </c>
      <c r="D6045" s="20">
        <v>20</v>
      </c>
      <c r="E6045" s="20">
        <v>24</v>
      </c>
      <c r="F6045" s="20">
        <v>39</v>
      </c>
      <c r="G6045" s="20">
        <v>65</v>
      </c>
      <c r="H6045" s="63"/>
      <c r="I6045" s="63"/>
      <c r="J6045" s="63"/>
      <c r="K6045" s="106"/>
      <c r="L6045" s="111" t="s">
        <v>84</v>
      </c>
      <c r="M6045" s="103" t="e">
        <f>#REF!</f>
        <v>#REF!</v>
      </c>
      <c r="N6045" s="103" t="e">
        <f>IF(M6045=0,"",CHOOSE(M6045,"9","15","20","24","24","39","39","39","39","39","65","65","65","65","65","65","65","65","65","65","手入力箇所","手入力箇所","手入力箇所","手入力箇所","手入力箇所","手入力箇所","手入力箇所","手入力箇所","手入力箇所","手入力箇所"))</f>
        <v>#REF!</v>
      </c>
    </row>
    <row r="6048" spans="1:14" ht="13.8" thickBot="1" x14ac:dyDescent="0.25"/>
    <row r="6049" spans="1:14" ht="13.8" thickBot="1" x14ac:dyDescent="0.25">
      <c r="A6049" s="688" t="e">
        <f>#REF!</f>
        <v>#REF!</v>
      </c>
      <c r="B6049" s="688"/>
      <c r="C6049" s="688"/>
      <c r="D6049" s="689" t="s">
        <v>192</v>
      </c>
      <c r="E6049" s="689"/>
      <c r="F6049" s="689"/>
      <c r="G6049" s="689"/>
      <c r="H6049" s="689"/>
      <c r="I6049" s="689"/>
      <c r="J6049" s="689"/>
      <c r="K6049" s="689"/>
      <c r="L6049" s="689"/>
      <c r="M6049" s="689"/>
      <c r="N6049" s="689"/>
    </row>
    <row r="6050" spans="1:14" ht="13.8" thickBot="1" x14ac:dyDescent="0.25">
      <c r="A6050" s="65"/>
      <c r="B6050" s="33">
        <v>1</v>
      </c>
      <c r="C6050" s="24">
        <v>2</v>
      </c>
      <c r="D6050" s="24">
        <v>3</v>
      </c>
      <c r="E6050" s="24" t="s">
        <v>58</v>
      </c>
      <c r="F6050" s="24" t="s">
        <v>59</v>
      </c>
      <c r="G6050" s="24" t="s">
        <v>60</v>
      </c>
      <c r="H6050" s="24" t="s">
        <v>61</v>
      </c>
      <c r="I6050" s="24" t="s">
        <v>62</v>
      </c>
      <c r="J6050" s="24" t="s">
        <v>194</v>
      </c>
      <c r="K6050" s="25" t="s">
        <v>85</v>
      </c>
      <c r="L6050" s="105" t="s">
        <v>189</v>
      </c>
      <c r="M6050" s="105" t="s">
        <v>188</v>
      </c>
      <c r="N6050" s="105" t="s">
        <v>51</v>
      </c>
    </row>
    <row r="6051" spans="1:14" ht="13.8" thickBot="1" x14ac:dyDescent="0.25">
      <c r="A6051" s="26" t="s">
        <v>56</v>
      </c>
      <c r="B6051" s="22">
        <v>5</v>
      </c>
      <c r="C6051" s="22">
        <v>7</v>
      </c>
      <c r="D6051" s="22">
        <v>8</v>
      </c>
      <c r="E6051" s="22">
        <v>8</v>
      </c>
      <c r="F6051" s="22">
        <v>10</v>
      </c>
      <c r="G6051" s="22">
        <v>13</v>
      </c>
      <c r="H6051" s="22">
        <v>16</v>
      </c>
      <c r="I6051" s="22"/>
      <c r="J6051" s="23"/>
      <c r="K6051" s="1"/>
      <c r="L6051" s="26" t="s">
        <v>56</v>
      </c>
      <c r="M6051" s="104" t="e">
        <f>#REF!</f>
        <v>#REF!</v>
      </c>
      <c r="N6051" s="112" t="e">
        <f>IF(M6051=0,"",CHOOSE(M6051,"5","7","8","8","8","10","10","10","10","10","13","13","13","13","13","13","13","13","13","13","16","16","16","16","16","16","16","16","16","16","16","手入力箇所","手入力箇所","手入力箇所","手入力箇所","手入力箇所","手入力箇所","手入力箇所","手入力箇所","手入力箇所","手入力箇所"))</f>
        <v>#REF!</v>
      </c>
    </row>
    <row r="6052" spans="1:14" ht="13.8" thickBot="1" x14ac:dyDescent="0.25">
      <c r="A6052" s="27" t="s">
        <v>57</v>
      </c>
      <c r="B6052" s="18">
        <v>5</v>
      </c>
      <c r="C6052" s="18">
        <v>7</v>
      </c>
      <c r="D6052" s="18">
        <v>8</v>
      </c>
      <c r="E6052" s="18">
        <v>9</v>
      </c>
      <c r="F6052" s="18">
        <v>12</v>
      </c>
      <c r="G6052" s="18">
        <v>16</v>
      </c>
      <c r="H6052" s="18"/>
      <c r="I6052" s="18"/>
      <c r="J6052" s="62"/>
      <c r="K6052" s="19"/>
      <c r="L6052" s="27" t="s">
        <v>57</v>
      </c>
      <c r="M6052" s="104" t="e">
        <f>#REF!</f>
        <v>#REF!</v>
      </c>
      <c r="N6052" s="113" t="e">
        <f>IF(M6052=0,"",CHOOSE(M6052,"5","7","8","9","9","12","12","12","12","12","16","16","16","16","16","16","16","16","16","16","手入力箇所","手入力箇所","手入力箇所","手入力箇所","手入力箇所","手入力箇所","手入力箇所","手入力箇所","手入力箇所","手入力箇所"))</f>
        <v>#REF!</v>
      </c>
    </row>
    <row r="6053" spans="1:14" ht="48.6" thickBot="1" x14ac:dyDescent="0.25">
      <c r="A6053" s="28" t="s">
        <v>64</v>
      </c>
      <c r="B6053" s="18">
        <v>6</v>
      </c>
      <c r="C6053" s="18"/>
      <c r="D6053" s="18"/>
      <c r="E6053" s="18"/>
      <c r="F6053" s="18"/>
      <c r="G6053" s="18"/>
      <c r="H6053" s="18"/>
      <c r="I6053" s="18"/>
      <c r="J6053" s="62"/>
      <c r="K6053" s="19"/>
      <c r="L6053" s="28" t="s">
        <v>64</v>
      </c>
      <c r="M6053" s="104" t="e">
        <f>#REF!</f>
        <v>#REF!</v>
      </c>
      <c r="N6053" s="113" t="e">
        <f>IF(M6053=0,"",CHOOSE(M6053,"6","手入力箇所","手入力箇所","手入力箇所","手入力箇所","手入力箇所","手入力箇所","手入力箇所","手入力箇所","手入力箇所","手入力箇所","",""))</f>
        <v>#REF!</v>
      </c>
    </row>
    <row r="6054" spans="1:14" ht="48.6" thickBot="1" x14ac:dyDescent="0.25">
      <c r="A6054" s="28" t="s">
        <v>65</v>
      </c>
      <c r="B6054" s="18">
        <v>6</v>
      </c>
      <c r="C6054" s="18"/>
      <c r="D6054" s="18"/>
      <c r="E6054" s="18"/>
      <c r="F6054" s="18"/>
      <c r="G6054" s="18"/>
      <c r="H6054" s="18"/>
      <c r="I6054" s="18"/>
      <c r="J6054" s="62"/>
      <c r="K6054" s="19"/>
      <c r="L6054" s="28" t="s">
        <v>65</v>
      </c>
      <c r="M6054" s="104" t="e">
        <f>#REF!</f>
        <v>#REF!</v>
      </c>
      <c r="N6054" s="113" t="e">
        <f>IF(M6054=0,"",CHOOSE(M6054,"6","手入力箇所","手入力箇所","手入力箇所","手入力箇所","手入力箇所","手入力箇所","手入力箇所","手入力箇所","手入力箇所","手入力箇所","",""))</f>
        <v>#REF!</v>
      </c>
    </row>
    <row r="6055" spans="1:14" ht="24.6" thickBot="1" x14ac:dyDescent="0.25">
      <c r="A6055" s="28" t="s">
        <v>66</v>
      </c>
      <c r="B6055" s="18">
        <v>5</v>
      </c>
      <c r="C6055" s="18">
        <v>7</v>
      </c>
      <c r="D6055" s="18">
        <v>8</v>
      </c>
      <c r="E6055" s="18">
        <v>9</v>
      </c>
      <c r="F6055" s="18">
        <v>12</v>
      </c>
      <c r="G6055" s="18"/>
      <c r="H6055" s="18"/>
      <c r="I6055" s="18"/>
      <c r="J6055" s="62"/>
      <c r="K6055" s="19"/>
      <c r="L6055" s="28" t="s">
        <v>66</v>
      </c>
      <c r="M6055" s="104" t="e">
        <f>#REF!</f>
        <v>#REF!</v>
      </c>
      <c r="N6055" s="113" t="e">
        <f>IF(M6055=0,"",CHOOSE(M6055,"5","7","8","9","9","12","12","12","12","12","手入力箇所","手入力箇所","手入力箇所","手入力箇所","手入力箇所","手入力箇所","手入力箇所","手入力箇所","手入力箇所","手入力箇所"))</f>
        <v>#REF!</v>
      </c>
    </row>
    <row r="6056" spans="1:14" ht="36.6" thickBot="1" x14ac:dyDescent="0.25">
      <c r="A6056" s="28" t="s">
        <v>67</v>
      </c>
      <c r="B6056" s="18">
        <v>4</v>
      </c>
      <c r="C6056" s="18">
        <v>5</v>
      </c>
      <c r="D6056" s="18">
        <v>5</v>
      </c>
      <c r="E6056" s="18">
        <v>6</v>
      </c>
      <c r="F6056" s="18"/>
      <c r="G6056" s="18"/>
      <c r="H6056" s="18"/>
      <c r="I6056" s="18"/>
      <c r="J6056" s="62"/>
      <c r="K6056" s="19"/>
      <c r="L6056" s="28" t="s">
        <v>67</v>
      </c>
      <c r="M6056" s="104" t="e">
        <f>#REF!</f>
        <v>#REF!</v>
      </c>
      <c r="N6056" s="113" t="e">
        <f>IF(M6056=0,"",CHOOSE(M6056,"4","5","5","6","6","手入力箇所","手入力箇所","手入力箇所","手入力箇所","手入力箇所","手入力箇所","手入力箇所","手入力箇所","手入力箇所","手入力箇所"))</f>
        <v>#REF!</v>
      </c>
    </row>
    <row r="6057" spans="1:14" ht="24.6" thickBot="1" x14ac:dyDescent="0.25">
      <c r="A6057" s="28" t="s">
        <v>68</v>
      </c>
      <c r="B6057" s="18">
        <v>12</v>
      </c>
      <c r="C6057" s="18">
        <v>12</v>
      </c>
      <c r="D6057" s="18">
        <v>12</v>
      </c>
      <c r="E6057" s="18">
        <v>12</v>
      </c>
      <c r="F6057" s="18">
        <v>12</v>
      </c>
      <c r="G6057" s="18">
        <v>12</v>
      </c>
      <c r="H6057" s="18">
        <v>12</v>
      </c>
      <c r="I6057" s="18"/>
      <c r="J6057" s="62"/>
      <c r="K6057" s="19"/>
      <c r="L6057" s="28" t="s">
        <v>68</v>
      </c>
      <c r="M6057" s="104" t="e">
        <f>#REF!</f>
        <v>#REF!</v>
      </c>
      <c r="N6057" s="113" t="e">
        <f>IF(M6057=0,"",CHOOSE(M6057,"12","12","12","12","12","12","12","12","12","12","12","12","12","12","12","12","12","12","12","12","12","12","12","12","12","12","12","12","12","12","手入力箇所","手入力箇所","手入力箇所","手入力箇所","手入力箇所","手入力箇所","手入力箇所","手入力箇所","手入力箇所","手入力箇所"))</f>
        <v>#REF!</v>
      </c>
    </row>
    <row r="6058" spans="1:14" ht="36.6" thickBot="1" x14ac:dyDescent="0.25">
      <c r="A6058" s="28" t="s">
        <v>69</v>
      </c>
      <c r="B6058" s="18">
        <v>7</v>
      </c>
      <c r="C6058" s="18">
        <v>7</v>
      </c>
      <c r="D6058" s="18">
        <v>7</v>
      </c>
      <c r="E6058" s="18">
        <v>7</v>
      </c>
      <c r="F6058" s="18">
        <v>7</v>
      </c>
      <c r="G6058" s="18"/>
      <c r="H6058" s="18"/>
      <c r="I6058" s="18"/>
      <c r="J6058" s="62"/>
      <c r="K6058" s="19"/>
      <c r="L6058" s="28" t="s">
        <v>69</v>
      </c>
      <c r="M6058" s="104" t="e">
        <f>#REF!</f>
        <v>#REF!</v>
      </c>
      <c r="N6058" s="113" t="e">
        <f>IF(M6058=0,"",CHOOSE(M6058,"7","7","7","7","7","7","7","7","7","7","手入力箇所","手入力箇所","手入力箇所","手入力箇所","手入力箇所","手入力箇所","手入力箇所","手入力箇所","手入力箇所","手入力箇所"))</f>
        <v>#REF!</v>
      </c>
    </row>
    <row r="6059" spans="1:14" ht="13.8" thickBot="1" x14ac:dyDescent="0.25">
      <c r="A6059" s="27" t="s">
        <v>63</v>
      </c>
      <c r="B6059" s="18">
        <v>4</v>
      </c>
      <c r="C6059" s="18">
        <v>5</v>
      </c>
      <c r="D6059" s="18">
        <v>7</v>
      </c>
      <c r="E6059" s="18">
        <v>8</v>
      </c>
      <c r="F6059" s="18">
        <v>11</v>
      </c>
      <c r="G6059" s="18">
        <v>16</v>
      </c>
      <c r="H6059" s="18">
        <v>22</v>
      </c>
      <c r="I6059" s="18">
        <v>26</v>
      </c>
      <c r="J6059" s="18">
        <v>31</v>
      </c>
      <c r="K6059" s="19"/>
      <c r="L6059" s="27" t="s">
        <v>63</v>
      </c>
      <c r="M6059" s="104" t="e">
        <f>#REF!</f>
        <v>#REF!</v>
      </c>
      <c r="N6059" s="113" t="e">
        <f>IF(M6059=0,"",CHOOSE(M6059,"4","5","7","8","8","11","11","11","11","11","16","16","16","16","16","16","16","16","16","16","22","22","22","22","22","22","22","22","22","22","26","26","26","26","26","26","26","26","26","26","31","31","31","31","31","31","31","31","31","31","31","手入力箇所","手入力箇所","手入力箇所","手入力箇所","手入力箇所","手入力箇所","手入力箇所","手入力箇所","手入力箇所","手入力箇所"))</f>
        <v>#REF!</v>
      </c>
    </row>
    <row r="6060" spans="1:14" ht="24.6" thickBot="1" x14ac:dyDescent="0.25">
      <c r="A6060" s="28" t="s">
        <v>70</v>
      </c>
      <c r="B6060" s="18">
        <v>5</v>
      </c>
      <c r="C6060" s="18">
        <v>6</v>
      </c>
      <c r="D6060" s="18">
        <v>7</v>
      </c>
      <c r="E6060" s="18"/>
      <c r="F6060" s="18"/>
      <c r="G6060" s="18"/>
      <c r="H6060" s="18"/>
      <c r="I6060" s="18"/>
      <c r="J6060" s="62"/>
      <c r="K6060" s="19"/>
      <c r="L6060" s="28" t="s">
        <v>70</v>
      </c>
      <c r="M6060" s="104" t="e">
        <f>#REF!</f>
        <v>#REF!</v>
      </c>
      <c r="N6060" s="113" t="e">
        <f>IF(M6060=0,"",CHOOSE(M6060,"5","6","7","手入力箇所","手入力箇所","手入力箇所","手入力箇所","手入力箇所","手入力箇所","手入力箇所","手入力箇所","手入力箇所","手入力箇所"))</f>
        <v>#REF!</v>
      </c>
    </row>
    <row r="6061" spans="1:14" ht="13.8" thickBot="1" x14ac:dyDescent="0.25">
      <c r="A6061" s="29" t="s">
        <v>71</v>
      </c>
      <c r="B6061" s="18">
        <v>3</v>
      </c>
      <c r="C6061" s="18">
        <v>6</v>
      </c>
      <c r="D6061" s="18">
        <v>19</v>
      </c>
      <c r="E6061" s="18"/>
      <c r="F6061" s="18"/>
      <c r="G6061" s="18"/>
      <c r="H6061" s="18"/>
      <c r="I6061" s="18"/>
      <c r="J6061" s="62"/>
      <c r="K6061" s="19"/>
      <c r="L6061" s="29" t="s">
        <v>71</v>
      </c>
      <c r="M6061" s="104" t="e">
        <f>#REF!</f>
        <v>#REF!</v>
      </c>
      <c r="N6061" s="113" t="e">
        <f>IF(M6061=0,"",CHOOSE(M6061,"3","6","19","手入力箇所","手入力箇所","手入力箇所","手入力箇所","手入力箇所","手入力箇所","手入力箇所","手入力箇所","手入力箇所","手入力箇所"))</f>
        <v>#REF!</v>
      </c>
    </row>
    <row r="6062" spans="1:14" ht="13.8" thickBot="1" x14ac:dyDescent="0.25">
      <c r="A6062" s="29" t="s">
        <v>72</v>
      </c>
      <c r="B6062" s="18">
        <v>1</v>
      </c>
      <c r="C6062" s="18">
        <v>3</v>
      </c>
      <c r="D6062" s="18">
        <v>5</v>
      </c>
      <c r="E6062" s="18">
        <v>9</v>
      </c>
      <c r="F6062" s="18">
        <v>26</v>
      </c>
      <c r="G6062" s="18"/>
      <c r="H6062" s="18"/>
      <c r="I6062" s="18"/>
      <c r="J6062" s="62"/>
      <c r="K6062" s="19"/>
      <c r="L6062" s="29" t="s">
        <v>72</v>
      </c>
      <c r="M6062" s="104" t="e">
        <f>#REF!</f>
        <v>#REF!</v>
      </c>
      <c r="N6062" s="113" t="e">
        <f>IF(M6062=0,"",CHOOSE(M6062,"1","3","5","9","9","26","26","26","26","26","手入力箇所","手入力箇所","手入力箇所","手入力箇所","手入力箇所","手入力箇所","手入力箇所","手入力箇所","手入力箇所","手入力箇所"))</f>
        <v>#REF!</v>
      </c>
    </row>
    <row r="6063" spans="1:14" ht="13.8" thickBot="1" x14ac:dyDescent="0.25">
      <c r="A6063" s="29" t="s">
        <v>73</v>
      </c>
      <c r="B6063" s="18">
        <v>4</v>
      </c>
      <c r="C6063" s="18">
        <v>11</v>
      </c>
      <c r="D6063" s="18">
        <v>20</v>
      </c>
      <c r="E6063" s="18">
        <v>33</v>
      </c>
      <c r="F6063" s="18"/>
      <c r="G6063" s="18"/>
      <c r="H6063" s="18"/>
      <c r="I6063" s="18"/>
      <c r="J6063" s="62"/>
      <c r="K6063" s="19"/>
      <c r="L6063" s="29" t="s">
        <v>73</v>
      </c>
      <c r="M6063" s="104" t="e">
        <f>#REF!</f>
        <v>#REF!</v>
      </c>
      <c r="N6063" s="113" t="e">
        <f>IF(M6063=0,"",CHOOSE(M6063,"4","11","20","33","33","手入力箇所","手入力箇所","手入力箇所","手入力箇所","手入力箇所","手入力箇所","手入力箇所","手入力箇所","手入力箇所","手入力箇所"))</f>
        <v>#REF!</v>
      </c>
    </row>
    <row r="6064" spans="1:14" ht="37.200000000000003" thickBot="1" x14ac:dyDescent="0.25">
      <c r="A6064" s="30" t="s">
        <v>74</v>
      </c>
      <c r="B6064" s="18">
        <v>4</v>
      </c>
      <c r="C6064" s="18">
        <v>6</v>
      </c>
      <c r="D6064" s="18">
        <v>8</v>
      </c>
      <c r="E6064" s="18">
        <v>10</v>
      </c>
      <c r="F6064" s="18">
        <v>15</v>
      </c>
      <c r="G6064" s="18">
        <v>23</v>
      </c>
      <c r="H6064" s="18">
        <v>33</v>
      </c>
      <c r="I6064" s="18"/>
      <c r="J6064" s="62"/>
      <c r="K6064" s="19"/>
      <c r="L6064" s="30" t="s">
        <v>74</v>
      </c>
      <c r="M6064" s="104" t="e">
        <f>#REF!</f>
        <v>#REF!</v>
      </c>
      <c r="N6064" s="113" t="e">
        <f>IF(M6064=0,"",CHOOSE(M6064,"4","6","8","10","10","15","15","15","15","15","23","23","23","23","23","23","23","23","23","23","33","33","33","33","33","33","33","33","33","33","手入力箇所","手入力箇所","手入力箇所","手入力箇所","手入力箇所","手入力箇所","手入力箇所","手入力箇所","手入力箇所","手入力箇所"))</f>
        <v>#REF!</v>
      </c>
    </row>
    <row r="6065" spans="1:14" ht="13.8" thickBot="1" x14ac:dyDescent="0.25">
      <c r="A6065" s="29" t="s">
        <v>75</v>
      </c>
      <c r="B6065" s="18">
        <v>6</v>
      </c>
      <c r="C6065" s="18">
        <v>14</v>
      </c>
      <c r="D6065" s="18">
        <v>25</v>
      </c>
      <c r="E6065" s="18">
        <v>39</v>
      </c>
      <c r="F6065" s="18"/>
      <c r="G6065" s="18"/>
      <c r="H6065" s="18"/>
      <c r="I6065" s="18"/>
      <c r="J6065" s="62"/>
      <c r="K6065" s="19"/>
      <c r="L6065" s="29" t="s">
        <v>75</v>
      </c>
      <c r="M6065" s="104" t="e">
        <f>#REF!</f>
        <v>#REF!</v>
      </c>
      <c r="N6065" s="113" t="e">
        <f>IF(M6065=0,"",CHOOSE(M6065,"6","14","25","39","39","手入力箇所","手入力箇所","手入力箇所","手入力箇所","手入力箇所","手入力箇所","手入力箇所","手入力箇所","手入力箇所","手入力箇所"))</f>
        <v>#REF!</v>
      </c>
    </row>
    <row r="6066" spans="1:14" ht="37.200000000000003" thickBot="1" x14ac:dyDescent="0.25">
      <c r="A6066" s="30" t="s">
        <v>76</v>
      </c>
      <c r="B6066" s="18">
        <v>2</v>
      </c>
      <c r="C6066" s="18">
        <v>3</v>
      </c>
      <c r="D6066" s="18">
        <v>6</v>
      </c>
      <c r="E6066" s="18">
        <v>9</v>
      </c>
      <c r="F6066" s="18"/>
      <c r="G6066" s="18"/>
      <c r="H6066" s="18"/>
      <c r="I6066" s="18"/>
      <c r="J6066" s="62"/>
      <c r="K6066" s="19"/>
      <c r="L6066" s="30" t="s">
        <v>76</v>
      </c>
      <c r="M6066" s="104" t="e">
        <f>#REF!</f>
        <v>#REF!</v>
      </c>
      <c r="N6066" s="113" t="e">
        <f>IF(M6066=0,"",CHOOSE(M6066,"2","3","6","9","9","手入力箇所","手入力箇所","手入力箇所","手入力箇所","手入力箇所","手入力箇所","手入力箇所","手入力箇所","手入力箇所","手入力箇所"))</f>
        <v>#REF!</v>
      </c>
    </row>
    <row r="6067" spans="1:14" ht="27" thickBot="1" x14ac:dyDescent="0.25">
      <c r="A6067" s="31" t="s">
        <v>77</v>
      </c>
      <c r="B6067" s="18">
        <v>12</v>
      </c>
      <c r="C6067" s="18">
        <v>18</v>
      </c>
      <c r="D6067" s="18">
        <v>22</v>
      </c>
      <c r="E6067" s="18">
        <v>26</v>
      </c>
      <c r="F6067" s="62"/>
      <c r="G6067" s="62"/>
      <c r="H6067" s="62"/>
      <c r="I6067" s="62"/>
      <c r="J6067" s="62"/>
      <c r="K6067" s="19"/>
      <c r="L6067" s="31" t="s">
        <v>77</v>
      </c>
      <c r="M6067" s="104" t="e">
        <f>#REF!</f>
        <v>#REF!</v>
      </c>
      <c r="N6067" s="113" t="e">
        <f>IF(M6067=0,"",CHOOSE(M6067,"12","18","22","26","26","手入力箇所","手入力箇所","手入力箇所","手入力箇所","手入力箇所","手入力箇所","手入力箇所","手入力箇所","手入力箇所","手入力箇所"))</f>
        <v>#REF!</v>
      </c>
    </row>
    <row r="6068" spans="1:14" ht="40.200000000000003" thickBot="1" x14ac:dyDescent="0.25">
      <c r="A6068" s="31" t="s">
        <v>78</v>
      </c>
      <c r="B6068" s="18">
        <v>5</v>
      </c>
      <c r="C6068" s="18">
        <v>8</v>
      </c>
      <c r="D6068" s="18">
        <v>11</v>
      </c>
      <c r="E6068" s="18">
        <v>14</v>
      </c>
      <c r="F6068" s="62"/>
      <c r="G6068" s="62"/>
      <c r="H6068" s="62"/>
      <c r="I6068" s="62"/>
      <c r="J6068" s="62"/>
      <c r="K6068" s="19"/>
      <c r="L6068" s="31" t="s">
        <v>78</v>
      </c>
      <c r="M6068" s="104" t="e">
        <f>#REF!</f>
        <v>#REF!</v>
      </c>
      <c r="N6068" s="113" t="e">
        <f>IF(M6068=0,"",CHOOSE(M6068,"5","8","11","14","14","手入力箇所","手入力箇所","手入力箇所","手入力箇所","手入力箇所","手入力箇所","手入力箇所","手入力箇所","手入力箇所","手入力箇所"))</f>
        <v>#REF!</v>
      </c>
    </row>
    <row r="6069" spans="1:14" ht="27" thickBot="1" x14ac:dyDescent="0.25">
      <c r="A6069" s="31" t="s">
        <v>79</v>
      </c>
      <c r="B6069" s="18">
        <v>6</v>
      </c>
      <c r="C6069" s="18">
        <v>11</v>
      </c>
      <c r="D6069" s="18">
        <v>16</v>
      </c>
      <c r="E6069" s="18">
        <v>21</v>
      </c>
      <c r="F6069" s="62"/>
      <c r="G6069" s="62"/>
      <c r="H6069" s="62"/>
      <c r="I6069" s="62"/>
      <c r="J6069" s="62"/>
      <c r="K6069" s="19"/>
      <c r="L6069" s="31" t="s">
        <v>79</v>
      </c>
      <c r="M6069" s="104" t="e">
        <f>#REF!</f>
        <v>#REF!</v>
      </c>
      <c r="N6069" s="113" t="e">
        <f>IF(M6069=0,"",CHOOSE(M6069,"6","11","16","21","21","手入力箇所","手入力箇所","手入力箇所","手入力箇所","手入力箇所","手入力箇所","手入力箇所","手入力箇所","手入力箇所"))</f>
        <v>#REF!</v>
      </c>
    </row>
    <row r="6070" spans="1:14" ht="40.200000000000003" thickBot="1" x14ac:dyDescent="0.25">
      <c r="A6070" s="31" t="s">
        <v>80</v>
      </c>
      <c r="B6070" s="18">
        <v>5</v>
      </c>
      <c r="C6070" s="18">
        <v>7</v>
      </c>
      <c r="D6070" s="18">
        <v>9</v>
      </c>
      <c r="E6070" s="18">
        <v>10</v>
      </c>
      <c r="F6070" s="62"/>
      <c r="G6070" s="62"/>
      <c r="H6070" s="62"/>
      <c r="I6070" s="62"/>
      <c r="J6070" s="62"/>
      <c r="K6070" s="19"/>
      <c r="L6070" s="31" t="s">
        <v>80</v>
      </c>
      <c r="M6070" s="104" t="e">
        <f>#REF!</f>
        <v>#REF!</v>
      </c>
      <c r="N6070" s="113" t="e">
        <f>IF(M6070=0,"",CHOOSE(M6070,"5","7","9","10","10","手入力箇所","手入力箇所","手入力箇所","手入力箇所","手入力箇所","手入力箇所","手入力箇所","手入力箇所","手入力箇所"))</f>
        <v>#REF!</v>
      </c>
    </row>
    <row r="6071" spans="1:14" ht="40.200000000000003" thickBot="1" x14ac:dyDescent="0.25">
      <c r="A6071" s="31" t="s">
        <v>81</v>
      </c>
      <c r="B6071" s="18">
        <v>9</v>
      </c>
      <c r="C6071" s="18">
        <v>14</v>
      </c>
      <c r="D6071" s="62"/>
      <c r="E6071" s="62"/>
      <c r="F6071" s="62"/>
      <c r="G6071" s="62"/>
      <c r="H6071" s="62"/>
      <c r="I6071" s="62"/>
      <c r="J6071" s="62"/>
      <c r="K6071" s="19"/>
      <c r="L6071" s="31" t="s">
        <v>81</v>
      </c>
      <c r="M6071" s="104" t="e">
        <f>#REF!</f>
        <v>#REF!</v>
      </c>
      <c r="N6071" s="113" t="e">
        <f>IF(M6071=0,"",CHOOSE(M6071,"9","14","手入力箇所","手入力箇所","手入力箇所","手入力箇所","手入力箇所","手入力箇所","手入力箇所","手入力箇所","手入力箇所","手入力箇所"))</f>
        <v>#REF!</v>
      </c>
    </row>
    <row r="6072" spans="1:14" ht="13.8" thickBot="1" x14ac:dyDescent="0.25">
      <c r="A6072" s="31" t="s">
        <v>82</v>
      </c>
      <c r="B6072" s="18">
        <v>3</v>
      </c>
      <c r="C6072" s="18">
        <v>4</v>
      </c>
      <c r="D6072" s="18">
        <v>4</v>
      </c>
      <c r="E6072" s="18">
        <v>5</v>
      </c>
      <c r="F6072" s="18">
        <v>6</v>
      </c>
      <c r="G6072" s="18">
        <v>8</v>
      </c>
      <c r="H6072" s="18">
        <v>9</v>
      </c>
      <c r="I6072" s="18">
        <v>11</v>
      </c>
      <c r="J6072" s="18">
        <v>12</v>
      </c>
      <c r="K6072" s="19"/>
      <c r="L6072" s="31" t="s">
        <v>82</v>
      </c>
      <c r="M6072" s="104" t="e">
        <f>#REF!</f>
        <v>#REF!</v>
      </c>
      <c r="N6072" s="113" t="e">
        <f>IF(M6072=0,"",CHOOSE(M6072,"3","4","4","5","5","6","6","6","6","6","8","8","8","8","8","8","8","8","8","8","9","9","9","9","9","9","9","9","9","9","11","11","11","11","11","11","11","11","11","11","12","12","12","12","12","12","12","12","12","12","12","手入力箇所","手入力箇所","手入力箇所","手入力箇所","手入力箇所","手入力箇所","手入力箇所","手入力箇所","手入力箇所","手入力箇所"))</f>
        <v>#REF!</v>
      </c>
    </row>
    <row r="6073" spans="1:14" ht="13.8" thickBot="1" x14ac:dyDescent="0.25">
      <c r="A6073" s="31" t="s">
        <v>83</v>
      </c>
      <c r="B6073" s="18">
        <v>3</v>
      </c>
      <c r="C6073" s="18">
        <v>4</v>
      </c>
      <c r="D6073" s="18">
        <v>4</v>
      </c>
      <c r="E6073" s="18">
        <v>5</v>
      </c>
      <c r="F6073" s="18">
        <v>6</v>
      </c>
      <c r="G6073" s="18">
        <v>8</v>
      </c>
      <c r="H6073" s="18">
        <v>10</v>
      </c>
      <c r="I6073" s="18">
        <v>12</v>
      </c>
      <c r="J6073" s="18">
        <v>13</v>
      </c>
      <c r="K6073" s="19"/>
      <c r="L6073" s="31" t="s">
        <v>83</v>
      </c>
      <c r="M6073" s="104" t="e">
        <f>#REF!</f>
        <v>#REF!</v>
      </c>
      <c r="N6073" s="113" t="e">
        <f>IF(M6073=0,"",CHOOSE(M6073,"3","4","4","5","5","6","6","6","6","6","8","8","8","8","8","8","8","8","8","8","10","10","10","10","10","10","10","10","10","10","12","12","12","12","12","12","12","12","12","12","13","13","13","13","13","13","13","13","13","13","13","手入力箇所","手入力箇所","手入力箇所","手入力箇所","手入力箇所","手入力箇所","手入力箇所","手入力箇所","手入力箇所","手入力箇所"))</f>
        <v>#REF!</v>
      </c>
    </row>
    <row r="6074" spans="1:14" ht="27" thickBot="1" x14ac:dyDescent="0.25">
      <c r="A6074" s="32" t="s">
        <v>84</v>
      </c>
      <c r="B6074" s="20">
        <v>1</v>
      </c>
      <c r="C6074" s="20">
        <v>2</v>
      </c>
      <c r="D6074" s="20">
        <v>3</v>
      </c>
      <c r="E6074" s="20">
        <v>4</v>
      </c>
      <c r="F6074" s="20">
        <v>8</v>
      </c>
      <c r="G6074" s="20">
        <v>19</v>
      </c>
      <c r="H6074" s="63"/>
      <c r="I6074" s="63"/>
      <c r="J6074" s="63"/>
      <c r="K6074" s="21"/>
      <c r="L6074" s="32" t="s">
        <v>84</v>
      </c>
      <c r="M6074" s="104" t="e">
        <f>#REF!</f>
        <v>#REF!</v>
      </c>
      <c r="N6074" s="113" t="e">
        <f>IF(M6074=0,"",CHOOSE(M6074,"1","2","3","4","4","8","8","8","8","8","19","19","19","19","19","19","19","19","19","19","手入力箇所","手入力箇所","手入力箇所","手入力箇所","手入力箇所","手入力箇所","手入力箇所","手入力箇所","手入力箇所","手入力箇所"))</f>
        <v>#REF!</v>
      </c>
    </row>
    <row r="6075" spans="1:14" ht="13.8" thickBot="1" x14ac:dyDescent="0.25"/>
    <row r="6076" spans="1:14" ht="13.8" thickBot="1" x14ac:dyDescent="0.25">
      <c r="A6076" s="686" t="e">
        <f>A6049</f>
        <v>#REF!</v>
      </c>
      <c r="B6076" s="686"/>
      <c r="C6076" s="686"/>
      <c r="D6076" s="687" t="s">
        <v>193</v>
      </c>
      <c r="E6076" s="687"/>
      <c r="F6076" s="687"/>
      <c r="G6076" s="687"/>
      <c r="H6076" s="687"/>
      <c r="I6076" s="687"/>
      <c r="J6076" s="687"/>
      <c r="K6076" s="687"/>
      <c r="L6076" s="687"/>
      <c r="M6076" s="687"/>
      <c r="N6076" s="687"/>
    </row>
    <row r="6077" spans="1:14" ht="13.8" thickBot="1" x14ac:dyDescent="0.25">
      <c r="A6077" s="105"/>
      <c r="B6077" s="33">
        <v>1</v>
      </c>
      <c r="C6077" s="24">
        <v>2</v>
      </c>
      <c r="D6077" s="24">
        <v>3</v>
      </c>
      <c r="E6077" s="24" t="s">
        <v>58</v>
      </c>
      <c r="F6077" s="24" t="s">
        <v>59</v>
      </c>
      <c r="G6077" s="24" t="s">
        <v>60</v>
      </c>
      <c r="H6077" s="24" t="s">
        <v>61</v>
      </c>
      <c r="I6077" s="24" t="s">
        <v>62</v>
      </c>
      <c r="J6077" s="24" t="s">
        <v>194</v>
      </c>
      <c r="K6077" s="102" t="s">
        <v>85</v>
      </c>
      <c r="L6077" s="105" t="s">
        <v>189</v>
      </c>
      <c r="M6077" s="105" t="s">
        <v>188</v>
      </c>
      <c r="N6077" s="105" t="s">
        <v>51</v>
      </c>
    </row>
    <row r="6078" spans="1:14" ht="13.8" thickBot="1" x14ac:dyDescent="0.25">
      <c r="A6078" s="26" t="s">
        <v>56</v>
      </c>
      <c r="B6078" s="22">
        <v>16</v>
      </c>
      <c r="C6078" s="22">
        <v>25</v>
      </c>
      <c r="D6078" s="22">
        <v>32</v>
      </c>
      <c r="E6078" s="22">
        <v>38</v>
      </c>
      <c r="F6078" s="22">
        <v>56</v>
      </c>
      <c r="G6078" s="22">
        <v>87</v>
      </c>
      <c r="H6078" s="22">
        <v>121</v>
      </c>
      <c r="I6078" s="22"/>
      <c r="J6078" s="23"/>
      <c r="K6078" s="68"/>
      <c r="L6078" s="107" t="s">
        <v>56</v>
      </c>
      <c r="M6078" s="103" t="e">
        <f>#REF!</f>
        <v>#REF!</v>
      </c>
      <c r="N6078" s="103" t="e">
        <f>IF(M6078=0,"",CHOOSE(M6078,"16","25","32","38","38","56","56","56","56","56","87","87","87","87","87","87","87","87","87","87","121","121","121","121","121","121","121","121","121","121","手入力箇所","手入力箇所","手入力箇所","手入力箇所","手入力箇所","手入力箇所","手入力箇所","手入力箇所","手入力箇所","手入力箇所"))</f>
        <v>#REF!</v>
      </c>
    </row>
    <row r="6079" spans="1:14" ht="13.8" thickBot="1" x14ac:dyDescent="0.25">
      <c r="A6079" s="27" t="s">
        <v>57</v>
      </c>
      <c r="B6079" s="18">
        <v>25</v>
      </c>
      <c r="C6079" s="18">
        <v>33</v>
      </c>
      <c r="D6079" s="18">
        <v>40</v>
      </c>
      <c r="E6079" s="18">
        <v>45</v>
      </c>
      <c r="F6079" s="18">
        <v>58</v>
      </c>
      <c r="G6079" s="18">
        <v>79</v>
      </c>
      <c r="H6079" s="18"/>
      <c r="I6079" s="18"/>
      <c r="J6079" s="62"/>
      <c r="K6079" s="69"/>
      <c r="L6079" s="107" t="s">
        <v>57</v>
      </c>
      <c r="M6079" s="103" t="e">
        <f>#REF!</f>
        <v>#REF!</v>
      </c>
      <c r="N6079" s="103" t="e">
        <f>IF(M6079=0,"",CHOOSE(M6079,"25","33","40","45","45","58","58","58","58","58","79","79","79","79","79","79","79","79","79","79","手入力箇所","手入力箇所","手入力箇所","手入力箇所","手入力箇所","手入力箇所","手入力箇所","手入力箇所","手入力箇所","手入力箇所"))</f>
        <v>#REF!</v>
      </c>
    </row>
    <row r="6080" spans="1:14" ht="48.6" thickBot="1" x14ac:dyDescent="0.25">
      <c r="A6080" s="28" t="s">
        <v>64</v>
      </c>
      <c r="B6080" s="18">
        <v>32</v>
      </c>
      <c r="C6080" s="18"/>
      <c r="D6080" s="18"/>
      <c r="E6080" s="18"/>
      <c r="F6080" s="18"/>
      <c r="G6080" s="18"/>
      <c r="H6080" s="18"/>
      <c r="I6080" s="18"/>
      <c r="J6080" s="62"/>
      <c r="K6080" s="69"/>
      <c r="L6080" s="108" t="s">
        <v>64</v>
      </c>
      <c r="M6080" s="103" t="e">
        <f>#REF!</f>
        <v>#REF!</v>
      </c>
      <c r="N6080" s="103" t="e">
        <f>IF(M6080=0,"",CHOOSE(M6080,"32","手入力箇所","手入力箇所","手入力箇所","手入力箇所","手入力箇所","手入力箇所","手入力箇所","手入力箇所","手入力箇所","手入力箇所"))</f>
        <v>#REF!</v>
      </c>
    </row>
    <row r="6081" spans="1:14" ht="48.6" thickBot="1" x14ac:dyDescent="0.25">
      <c r="A6081" s="28" t="s">
        <v>65</v>
      </c>
      <c r="B6081" s="18">
        <v>36</v>
      </c>
      <c r="C6081" s="18"/>
      <c r="D6081" s="18"/>
      <c r="E6081" s="18"/>
      <c r="F6081" s="18"/>
      <c r="G6081" s="18"/>
      <c r="H6081" s="18"/>
      <c r="I6081" s="18"/>
      <c r="J6081" s="62"/>
      <c r="K6081" s="69"/>
      <c r="L6081" s="108" t="s">
        <v>65</v>
      </c>
      <c r="M6081" s="103" t="e">
        <f>#REF!</f>
        <v>#REF!</v>
      </c>
      <c r="N6081" s="103" t="e">
        <f>IF(M6081=0,"",CHOOSE(M6081,"36","手入力箇所","手入力箇所","手入力箇所","手入力箇所","手入力箇所","手入力箇所","手入力箇所","手入力箇所","手入力箇所","手入力箇所"))</f>
        <v>#REF!</v>
      </c>
    </row>
    <row r="6082" spans="1:14" ht="24.6" thickBot="1" x14ac:dyDescent="0.25">
      <c r="A6082" s="28" t="s">
        <v>66</v>
      </c>
      <c r="B6082" s="18">
        <v>24</v>
      </c>
      <c r="C6082" s="18">
        <v>30</v>
      </c>
      <c r="D6082" s="18">
        <v>33</v>
      </c>
      <c r="E6082" s="18">
        <v>35</v>
      </c>
      <c r="F6082" s="18">
        <v>42</v>
      </c>
      <c r="G6082" s="18"/>
      <c r="H6082" s="18"/>
      <c r="I6082" s="18"/>
      <c r="J6082" s="62"/>
      <c r="K6082" s="69"/>
      <c r="L6082" s="108" t="s">
        <v>66</v>
      </c>
      <c r="M6082" s="103" t="e">
        <f>#REF!</f>
        <v>#REF!</v>
      </c>
      <c r="N6082" s="103" t="e">
        <f>IF(M6082=0,"",CHOOSE(M6082,"24","30","33","35","35","42","42","42","42","42","手入力箇所","手入力箇所","手入力箇所","手入力箇所","手入力箇所","手入力箇所","手入力箇所","手入力箇所","手入力箇所","手入力箇所"))</f>
        <v>#REF!</v>
      </c>
    </row>
    <row r="6083" spans="1:14" ht="36.6" thickBot="1" x14ac:dyDescent="0.25">
      <c r="A6083" s="28" t="s">
        <v>67</v>
      </c>
      <c r="B6083" s="18">
        <v>7</v>
      </c>
      <c r="C6083" s="18">
        <v>12</v>
      </c>
      <c r="D6083" s="18">
        <v>16</v>
      </c>
      <c r="E6083" s="18">
        <v>19</v>
      </c>
      <c r="F6083" s="18"/>
      <c r="G6083" s="18"/>
      <c r="H6083" s="18"/>
      <c r="I6083" s="18"/>
      <c r="J6083" s="62"/>
      <c r="K6083" s="69"/>
      <c r="L6083" s="108" t="s">
        <v>67</v>
      </c>
      <c r="M6083" s="103" t="e">
        <f>#REF!</f>
        <v>#REF!</v>
      </c>
      <c r="N6083" s="103" t="e">
        <f>IF(M6083=0,"",CHOOSE(M6083,"7","12","16","19","19","手入力箇所","手入力箇所","手入力箇所","手入力箇所","手入力箇所","手入力箇所","手入力箇所","手入力箇所","手入力箇所","手入力箇所"))</f>
        <v>#REF!</v>
      </c>
    </row>
    <row r="6084" spans="1:14" ht="24.6" thickBot="1" x14ac:dyDescent="0.25">
      <c r="A6084" s="28" t="s">
        <v>68</v>
      </c>
      <c r="B6084" s="18">
        <v>21</v>
      </c>
      <c r="C6084" s="18">
        <v>35</v>
      </c>
      <c r="D6084" s="18">
        <v>48</v>
      </c>
      <c r="E6084" s="18">
        <v>59</v>
      </c>
      <c r="F6084" s="18">
        <v>94</v>
      </c>
      <c r="G6084" s="18">
        <v>159</v>
      </c>
      <c r="H6084" s="18">
        <v>235</v>
      </c>
      <c r="I6084" s="18"/>
      <c r="J6084" s="62"/>
      <c r="K6084" s="69"/>
      <c r="L6084" s="108" t="s">
        <v>68</v>
      </c>
      <c r="M6084" s="103" t="e">
        <f>#REF!</f>
        <v>#REF!</v>
      </c>
      <c r="N6084" s="103" t="e">
        <f>IF(M6084=0,"",CHOOSE(M6084,"21","35","48","59","59","94","94","94","94","94","159","159","159","159","159","159","159","159","159","159","235","235","235","235","235","235","235","235","235","235","手入力箇所","手入力箇所","手入力箇所","手入力箇所","手入力箇所","手入力箇所","手入力箇所","手入力箇所","手入力箇所","手入力箇所"))</f>
        <v>#REF!</v>
      </c>
    </row>
    <row r="6085" spans="1:14" ht="36.6" thickBot="1" x14ac:dyDescent="0.25">
      <c r="A6085" s="28" t="s">
        <v>69</v>
      </c>
      <c r="B6085" s="18">
        <v>22</v>
      </c>
      <c r="C6085" s="18">
        <v>26</v>
      </c>
      <c r="D6085" s="18">
        <v>28</v>
      </c>
      <c r="E6085" s="18">
        <v>29</v>
      </c>
      <c r="F6085" s="18">
        <v>34</v>
      </c>
      <c r="G6085" s="18"/>
      <c r="H6085" s="18"/>
      <c r="I6085" s="18"/>
      <c r="J6085" s="62"/>
      <c r="K6085" s="69"/>
      <c r="L6085" s="108" t="s">
        <v>69</v>
      </c>
      <c r="M6085" s="103" t="e">
        <f>#REF!</f>
        <v>#REF!</v>
      </c>
      <c r="N6085" s="103" t="e">
        <f>IF(M6085=0,"",CHOOSE(M6085,"22","26","28","29","29","34","34","34","34","34","手入力箇所","手入力箇所","手入力箇所","手入力箇所","手入力箇所","手入力箇所","手入力箇所","手入力箇所","手入力箇所","手入力箇所"))</f>
        <v>#REF!</v>
      </c>
    </row>
    <row r="6086" spans="1:14" ht="13.8" thickBot="1" x14ac:dyDescent="0.25">
      <c r="A6086" s="27" t="s">
        <v>63</v>
      </c>
      <c r="B6086" s="18">
        <v>21</v>
      </c>
      <c r="C6086" s="18">
        <v>33</v>
      </c>
      <c r="D6086" s="18">
        <v>46</v>
      </c>
      <c r="E6086" s="18">
        <v>56</v>
      </c>
      <c r="F6086" s="18">
        <v>89</v>
      </c>
      <c r="G6086" s="18">
        <v>151</v>
      </c>
      <c r="H6086" s="18">
        <v>224</v>
      </c>
      <c r="I6086" s="18">
        <v>289</v>
      </c>
      <c r="J6086" s="18">
        <v>350</v>
      </c>
      <c r="K6086" s="69"/>
      <c r="L6086" s="107" t="s">
        <v>63</v>
      </c>
      <c r="M6086" s="103" t="e">
        <f>#REF!</f>
        <v>#REF!</v>
      </c>
      <c r="N6086" s="103" t="e">
        <f>IF(M6086=0,"",CHOOSE(M6086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087" spans="1:14" ht="24.6" thickBot="1" x14ac:dyDescent="0.25">
      <c r="A6087" s="34" t="s">
        <v>70</v>
      </c>
      <c r="B6087" s="35">
        <v>13</v>
      </c>
      <c r="C6087" s="35">
        <v>33</v>
      </c>
      <c r="D6087" s="35">
        <v>59</v>
      </c>
      <c r="E6087" s="35"/>
      <c r="F6087" s="35"/>
      <c r="G6087" s="35"/>
      <c r="H6087" s="35"/>
      <c r="I6087" s="35"/>
      <c r="J6087" s="36"/>
      <c r="K6087" s="67"/>
      <c r="L6087" s="108" t="s">
        <v>70</v>
      </c>
      <c r="M6087" s="103" t="e">
        <f>#REF!</f>
        <v>#REF!</v>
      </c>
      <c r="N6087" s="103" t="e">
        <f>IF(M6087=0,"",CHOOSE(M6087,"13","33","59","手入力箇所","手入力箇所","手入力箇所","手入力箇所","手入力箇所","手入力箇所","手入力箇所","手入力箇所","手入力箇所","手入力箇所"))</f>
        <v>#REF!</v>
      </c>
    </row>
    <row r="6088" spans="1:14" ht="13.8" thickBot="1" x14ac:dyDescent="0.25">
      <c r="A6088" s="37" t="s">
        <v>71</v>
      </c>
      <c r="B6088" s="17">
        <v>23</v>
      </c>
      <c r="C6088" s="17">
        <v>39</v>
      </c>
      <c r="D6088" s="17">
        <v>97</v>
      </c>
      <c r="E6088" s="17"/>
      <c r="F6088" s="17"/>
      <c r="G6088" s="17"/>
      <c r="H6088" s="17"/>
      <c r="I6088" s="17"/>
      <c r="J6088" s="64"/>
      <c r="K6088" s="70"/>
      <c r="L6088" s="109" t="s">
        <v>71</v>
      </c>
      <c r="M6088" s="103" t="e">
        <f>#REF!</f>
        <v>#REF!</v>
      </c>
      <c r="N6088" s="103" t="e">
        <f>IF(M6088=0,"",CHOOSE(M6088,"23","39","97","手入力箇所","手入力箇所","手入力箇所","手入力箇所","手入力箇所","手入力箇所","手入力箇所","手入力箇所","手入力箇所","手入力箇所"))</f>
        <v>#REF!</v>
      </c>
    </row>
    <row r="6089" spans="1:14" ht="13.8" thickBot="1" x14ac:dyDescent="0.25">
      <c r="A6089" s="29" t="s">
        <v>72</v>
      </c>
      <c r="B6089" s="18">
        <v>21</v>
      </c>
      <c r="C6089" s="18">
        <v>37</v>
      </c>
      <c r="D6089" s="18">
        <v>58</v>
      </c>
      <c r="E6089" s="18">
        <v>76</v>
      </c>
      <c r="F6089" s="18">
        <v>137</v>
      </c>
      <c r="G6089" s="18"/>
      <c r="H6089" s="18"/>
      <c r="I6089" s="18"/>
      <c r="J6089" s="62"/>
      <c r="K6089" s="69"/>
      <c r="L6089" s="109" t="s">
        <v>72</v>
      </c>
      <c r="M6089" s="103" t="e">
        <f>#REF!</f>
        <v>#REF!</v>
      </c>
      <c r="N6089" s="103" t="e">
        <f>IF(M6089=0,"",CHOOSE(M6089,"21","37","58","76","76","137","137","137","137","137","手入力箇所","手入力箇所","手入力箇所","手入力箇所","手入力箇所","手入力箇所","手入力箇所","手入力箇所","手入力箇所","手入力箇所"))</f>
        <v>#REF!</v>
      </c>
    </row>
    <row r="6090" spans="1:14" ht="13.8" thickBot="1" x14ac:dyDescent="0.25">
      <c r="A6090" s="29" t="s">
        <v>73</v>
      </c>
      <c r="B6090" s="18">
        <v>48</v>
      </c>
      <c r="C6090" s="18">
        <v>93</v>
      </c>
      <c r="D6090" s="18">
        <v>138</v>
      </c>
      <c r="E6090" s="18">
        <v>183</v>
      </c>
      <c r="F6090" s="18"/>
      <c r="G6090" s="18"/>
      <c r="H6090" s="18"/>
      <c r="I6090" s="18"/>
      <c r="J6090" s="62"/>
      <c r="K6090" s="69"/>
      <c r="L6090" s="109" t="s">
        <v>73</v>
      </c>
      <c r="M6090" s="103" t="e">
        <f>#REF!</f>
        <v>#REF!</v>
      </c>
      <c r="N6090" s="103" t="e">
        <f>IF(M6090=0,"",CHOOSE(M6090,"48","93","138","183","183","手入力箇所","手入力箇所","手入力箇所","手入力箇所","手入力箇所","手入力箇所","手入力箇所","手入力箇所","手入力箇所","手入力箇所"))</f>
        <v>#REF!</v>
      </c>
    </row>
    <row r="6091" spans="1:14" ht="37.200000000000003" thickBot="1" x14ac:dyDescent="0.25">
      <c r="A6091" s="30" t="s">
        <v>74</v>
      </c>
      <c r="B6091" s="18">
        <v>13</v>
      </c>
      <c r="C6091" s="18">
        <v>26</v>
      </c>
      <c r="D6091" s="18">
        <v>40</v>
      </c>
      <c r="E6091" s="18">
        <v>55</v>
      </c>
      <c r="F6091" s="18">
        <v>107</v>
      </c>
      <c r="G6091" s="18">
        <v>224</v>
      </c>
      <c r="H6091" s="18">
        <v>386</v>
      </c>
      <c r="I6091" s="18"/>
      <c r="J6091" s="62"/>
      <c r="K6091" s="69"/>
      <c r="L6091" s="110" t="s">
        <v>74</v>
      </c>
      <c r="M6091" s="103" t="e">
        <f>#REF!</f>
        <v>#REF!</v>
      </c>
      <c r="N6091" s="103" t="e">
        <f>IF(M6091=0,"",CHOOSE(M6091,"13","26","40","55","55","107","107","107","107","107","224","224","224","224","224","224","224","224","224","224","386","386","386","386","386","386","386","386","386","386","手入力箇所","手入力箇所","手入力箇所","手入力箇所","手入力箇所","手入力箇所","手入力箇所","手入力箇所","手入力箇所","手入力箇所"))</f>
        <v>#REF!</v>
      </c>
    </row>
    <row r="6092" spans="1:14" ht="13.8" thickBot="1" x14ac:dyDescent="0.25">
      <c r="A6092" s="29" t="s">
        <v>75</v>
      </c>
      <c r="B6092" s="18">
        <v>36</v>
      </c>
      <c r="C6092" s="18">
        <v>98</v>
      </c>
      <c r="D6092" s="18">
        <v>173</v>
      </c>
      <c r="E6092" s="18">
        <v>274</v>
      </c>
      <c r="F6092" s="18"/>
      <c r="G6092" s="18"/>
      <c r="H6092" s="18"/>
      <c r="I6092" s="18"/>
      <c r="J6092" s="62"/>
      <c r="K6092" s="69"/>
      <c r="L6092" s="109" t="s">
        <v>75</v>
      </c>
      <c r="M6092" s="103" t="e">
        <f>#REF!</f>
        <v>#REF!</v>
      </c>
      <c r="N6092" s="103" t="e">
        <f>IF(M6092=0,"",CHOOSE(M6092,"36","98","173","274","274","手入力箇所","手入力箇所","手入力箇所","手入力箇所","手入力箇所","手入力箇所","手入力箇所","手入力箇所","手入力箇所","手入力箇所"))</f>
        <v>#REF!</v>
      </c>
    </row>
    <row r="6093" spans="1:14" ht="37.200000000000003" thickBot="1" x14ac:dyDescent="0.25">
      <c r="A6093" s="30" t="s">
        <v>76</v>
      </c>
      <c r="B6093" s="18">
        <v>127</v>
      </c>
      <c r="C6093" s="18">
        <v>127</v>
      </c>
      <c r="D6093" s="18">
        <v>127</v>
      </c>
      <c r="E6093" s="18">
        <v>127</v>
      </c>
      <c r="F6093" s="18"/>
      <c r="G6093" s="18"/>
      <c r="H6093" s="18"/>
      <c r="I6093" s="18"/>
      <c r="J6093" s="62"/>
      <c r="K6093" s="69"/>
      <c r="L6093" s="110" t="s">
        <v>76</v>
      </c>
      <c r="M6093" s="103" t="e">
        <f>#REF!</f>
        <v>#REF!</v>
      </c>
      <c r="N6093" s="103" t="e">
        <f>IF(M6093=0,"",CHOOSE(M6093,"127","127","127","127","127","手入力箇所","手入力箇所","手入力箇所","手入力箇所","手入力箇所","手入力箇所","手入力箇所","手入力箇所","手入力箇所","手入力箇所"))</f>
        <v>#REF!</v>
      </c>
    </row>
    <row r="6094" spans="1:14" ht="27" thickBot="1" x14ac:dyDescent="0.25">
      <c r="A6094" s="31" t="s">
        <v>77</v>
      </c>
      <c r="B6094" s="18">
        <v>42</v>
      </c>
      <c r="C6094" s="18">
        <v>90</v>
      </c>
      <c r="D6094" s="18">
        <v>141</v>
      </c>
      <c r="E6094" s="18">
        <v>193</v>
      </c>
      <c r="F6094" s="62"/>
      <c r="G6094" s="62"/>
      <c r="H6094" s="62"/>
      <c r="I6094" s="62"/>
      <c r="J6094" s="62"/>
      <c r="K6094" s="69"/>
      <c r="L6094" s="111" t="s">
        <v>77</v>
      </c>
      <c r="M6094" s="103" t="e">
        <f>#REF!</f>
        <v>#REF!</v>
      </c>
      <c r="N6094" s="103" t="e">
        <f>IF(M6094=0,"",CHOOSE(M6094,"42","90","141","193","1936","手入力箇所","手入力箇所","手入力箇所","手入力箇所","手入力箇所","手入力箇所","手入力箇所","手入力箇所","手入力箇所","手入力箇所"))</f>
        <v>#REF!</v>
      </c>
    </row>
    <row r="6095" spans="1:14" ht="40.200000000000003" thickBot="1" x14ac:dyDescent="0.25">
      <c r="A6095" s="31" t="s">
        <v>78</v>
      </c>
      <c r="B6095" s="18">
        <v>24</v>
      </c>
      <c r="C6095" s="18">
        <v>43</v>
      </c>
      <c r="D6095" s="18">
        <v>61</v>
      </c>
      <c r="E6095" s="18">
        <v>76</v>
      </c>
      <c r="F6095" s="62"/>
      <c r="G6095" s="62"/>
      <c r="H6095" s="62"/>
      <c r="I6095" s="62"/>
      <c r="J6095" s="62"/>
      <c r="K6095" s="69"/>
      <c r="L6095" s="111" t="s">
        <v>78</v>
      </c>
      <c r="M6095" s="103" t="e">
        <f>#REF!</f>
        <v>#REF!</v>
      </c>
      <c r="N6095" s="103" t="e">
        <f>IF(M6095=0,"",CHOOSE(M6095,"24","43","61","76","76","手入力箇所","手入力箇所","手入力箇所","手入力箇所","手入力箇所","手入力箇所","手入力箇所","手入力箇所","手入力箇所","手入力箇所"))</f>
        <v>#REF!</v>
      </c>
    </row>
    <row r="6096" spans="1:14" ht="27" thickBot="1" x14ac:dyDescent="0.25">
      <c r="A6096" s="31" t="s">
        <v>79</v>
      </c>
      <c r="B6096" s="18">
        <v>54</v>
      </c>
      <c r="C6096" s="18">
        <v>77</v>
      </c>
      <c r="D6096" s="18">
        <v>94</v>
      </c>
      <c r="E6096" s="18">
        <v>107</v>
      </c>
      <c r="F6096" s="62"/>
      <c r="G6096" s="62"/>
      <c r="H6096" s="62"/>
      <c r="I6096" s="62"/>
      <c r="J6096" s="62"/>
      <c r="K6096" s="69"/>
      <c r="L6096" s="111" t="s">
        <v>79</v>
      </c>
      <c r="M6096" s="103" t="e">
        <f>#REF!</f>
        <v>#REF!</v>
      </c>
      <c r="N6096" s="103" t="e">
        <f>IF(M6096=0,"",CHOOSE(M6096,"54","77","94","107","107","手入力箇所","手入力箇所","手入力箇所","手入力箇所","手入力箇所","手入力箇所","手入力箇所","手入力箇所","手入力箇所","手入力箇所"))</f>
        <v>#REF!</v>
      </c>
    </row>
    <row r="6097" spans="1:14" ht="40.200000000000003" thickBot="1" x14ac:dyDescent="0.25">
      <c r="A6097" s="31" t="s">
        <v>80</v>
      </c>
      <c r="B6097" s="18">
        <v>49</v>
      </c>
      <c r="C6097" s="18">
        <v>53</v>
      </c>
      <c r="D6097" s="18">
        <v>55</v>
      </c>
      <c r="E6097" s="18">
        <v>56</v>
      </c>
      <c r="F6097" s="62"/>
      <c r="G6097" s="62"/>
      <c r="H6097" s="62"/>
      <c r="I6097" s="62"/>
      <c r="J6097" s="62"/>
      <c r="K6097" s="69"/>
      <c r="L6097" s="111" t="s">
        <v>80</v>
      </c>
      <c r="M6097" s="103" t="e">
        <f>#REF!</f>
        <v>#REF!</v>
      </c>
      <c r="N6097" s="103" t="e">
        <f>IF(M6097=0,"",CHOOSE(M6097,"49","53","55","56","56","手入力箇所","手入力箇所","手入力箇所","手入力箇所","手入力箇所","手入力箇所","手入力箇所","手入力箇所","手入力箇所","手入力箇所"))</f>
        <v>#REF!</v>
      </c>
    </row>
    <row r="6098" spans="1:14" ht="40.200000000000003" thickBot="1" x14ac:dyDescent="0.25">
      <c r="A6098" s="38" t="s">
        <v>81</v>
      </c>
      <c r="B6098" s="35">
        <v>232</v>
      </c>
      <c r="C6098" s="35">
        <v>232</v>
      </c>
      <c r="D6098" s="36"/>
      <c r="E6098" s="36"/>
      <c r="F6098" s="36"/>
      <c r="G6098" s="36"/>
      <c r="H6098" s="36"/>
      <c r="I6098" s="36"/>
      <c r="J6098" s="36"/>
      <c r="K6098" s="67"/>
      <c r="L6098" s="111" t="s">
        <v>81</v>
      </c>
      <c r="M6098" s="103" t="e">
        <f>#REF!</f>
        <v>#REF!</v>
      </c>
      <c r="N6098" s="103" t="e">
        <f>IF(M6098=0,"",CHOOSE(M6098,"232","232","手入力箇所","手入力箇所","手入力箇所","手入力箇所","手入力箇所","手入力箇所","手入力箇所","手入力箇所","手入力箇所","手入力箇所"))</f>
        <v>#REF!</v>
      </c>
    </row>
    <row r="6099" spans="1:14" ht="13.8" thickBot="1" x14ac:dyDescent="0.25">
      <c r="A6099" s="39" t="s">
        <v>82</v>
      </c>
      <c r="B6099" s="17">
        <v>6</v>
      </c>
      <c r="C6099" s="17">
        <v>9</v>
      </c>
      <c r="D6099" s="17">
        <v>11</v>
      </c>
      <c r="E6099" s="17">
        <v>13</v>
      </c>
      <c r="F6099" s="17">
        <v>18</v>
      </c>
      <c r="G6099" s="17">
        <v>26</v>
      </c>
      <c r="H6099" s="17">
        <v>35</v>
      </c>
      <c r="I6099" s="17">
        <v>43</v>
      </c>
      <c r="J6099" s="17">
        <v>49</v>
      </c>
      <c r="K6099" s="70"/>
      <c r="L6099" s="111" t="s">
        <v>82</v>
      </c>
      <c r="M6099" s="103" t="e">
        <f>#REF!</f>
        <v>#REF!</v>
      </c>
      <c r="N6099" s="103" t="e">
        <f>IF(M6099=0,"",CHOOSE(M6099,"6","9","11","13","13","18","18","18","18","18","26","26","26","26","26","26","26","26","26","26","35","35","35","35","35","35","35","35","35","35","43","43","43","43","43","43","43","43","43","43","49","49","49","49","49","49","49","49","49","49","手入力箇所","手入力箇所","手入力箇所","手入力箇所","手入力箇所","手入力箇所","手入力箇所","手入力箇所","手入力箇所","手入力箇所"))</f>
        <v>#REF!</v>
      </c>
    </row>
    <row r="6100" spans="1:14" ht="13.8" thickBot="1" x14ac:dyDescent="0.25">
      <c r="A6100" s="31" t="s">
        <v>83</v>
      </c>
      <c r="B6100" s="18">
        <v>6</v>
      </c>
      <c r="C6100" s="18">
        <v>10</v>
      </c>
      <c r="D6100" s="18">
        <v>14</v>
      </c>
      <c r="E6100" s="18">
        <v>17</v>
      </c>
      <c r="F6100" s="18">
        <v>29</v>
      </c>
      <c r="G6100" s="18">
        <v>50</v>
      </c>
      <c r="H6100" s="18">
        <v>76</v>
      </c>
      <c r="I6100" s="18">
        <v>100</v>
      </c>
      <c r="J6100" s="18">
        <v>123</v>
      </c>
      <c r="K6100" s="69"/>
      <c r="L6100" s="111" t="s">
        <v>83</v>
      </c>
      <c r="M6100" s="103" t="e">
        <f>#REF!</f>
        <v>#REF!</v>
      </c>
      <c r="N6100" s="103" t="e">
        <f>IF(M6100=0,"",CHOOSE(M6100,"6","10","14","17","17","29","29","29","29","29","50","50","50","50","50","50","50","50","50","50","76","76","76","76","76","76","76","76","76","76","100","100","100","100","100","100","100","100","100","100","123","123","123","123","123","123","123","123","123","123","手入力箇所","手入力箇所","手入力箇所","手入力箇所","手入力箇所","手入力箇所","手入力箇所","手入力箇所","手入力箇所"))</f>
        <v>#REF!</v>
      </c>
    </row>
    <row r="6101" spans="1:14" ht="27" thickBot="1" x14ac:dyDescent="0.25">
      <c r="A6101" s="32" t="s">
        <v>84</v>
      </c>
      <c r="B6101" s="20">
        <v>9</v>
      </c>
      <c r="C6101" s="20">
        <v>15</v>
      </c>
      <c r="D6101" s="20">
        <v>20</v>
      </c>
      <c r="E6101" s="20">
        <v>24</v>
      </c>
      <c r="F6101" s="20">
        <v>39</v>
      </c>
      <c r="G6101" s="20">
        <v>65</v>
      </c>
      <c r="H6101" s="63"/>
      <c r="I6101" s="63"/>
      <c r="J6101" s="63"/>
      <c r="K6101" s="106"/>
      <c r="L6101" s="111" t="s">
        <v>84</v>
      </c>
      <c r="M6101" s="103" t="e">
        <f>#REF!</f>
        <v>#REF!</v>
      </c>
      <c r="N6101" s="103" t="e">
        <f>IF(M6101=0,"",CHOOSE(M6101,"9","15","20","24","24","39","39","39","39","39","65","65","65","65","65","65","65","65","65","65","手入力箇所","手入力箇所","手入力箇所","手入力箇所","手入力箇所","手入力箇所","手入力箇所","手入力箇所","手入力箇所","手入力箇所"))</f>
        <v>#REF!</v>
      </c>
    </row>
    <row r="6104" spans="1:14" ht="13.8" thickBot="1" x14ac:dyDescent="0.25"/>
    <row r="6105" spans="1:14" ht="13.8" thickBot="1" x14ac:dyDescent="0.25">
      <c r="A6105" s="688" t="e">
        <f>#REF!</f>
        <v>#REF!</v>
      </c>
      <c r="B6105" s="688"/>
      <c r="C6105" s="688"/>
      <c r="D6105" s="689" t="s">
        <v>192</v>
      </c>
      <c r="E6105" s="689"/>
      <c r="F6105" s="689"/>
      <c r="G6105" s="689"/>
      <c r="H6105" s="689"/>
      <c r="I6105" s="689"/>
      <c r="J6105" s="689"/>
      <c r="K6105" s="689"/>
      <c r="L6105" s="689"/>
      <c r="M6105" s="689"/>
      <c r="N6105" s="689"/>
    </row>
    <row r="6106" spans="1:14" ht="13.8" thickBot="1" x14ac:dyDescent="0.25">
      <c r="A6106" s="65"/>
      <c r="B6106" s="33">
        <v>1</v>
      </c>
      <c r="C6106" s="24">
        <v>2</v>
      </c>
      <c r="D6106" s="24">
        <v>3</v>
      </c>
      <c r="E6106" s="24" t="s">
        <v>58</v>
      </c>
      <c r="F6106" s="24" t="s">
        <v>59</v>
      </c>
      <c r="G6106" s="24" t="s">
        <v>60</v>
      </c>
      <c r="H6106" s="24" t="s">
        <v>61</v>
      </c>
      <c r="I6106" s="24" t="s">
        <v>62</v>
      </c>
      <c r="J6106" s="24" t="s">
        <v>194</v>
      </c>
      <c r="K6106" s="25" t="s">
        <v>85</v>
      </c>
      <c r="L6106" s="105" t="s">
        <v>189</v>
      </c>
      <c r="M6106" s="105" t="s">
        <v>188</v>
      </c>
      <c r="N6106" s="105" t="s">
        <v>51</v>
      </c>
    </row>
    <row r="6107" spans="1:14" ht="13.8" thickBot="1" x14ac:dyDescent="0.25">
      <c r="A6107" s="26" t="s">
        <v>56</v>
      </c>
      <c r="B6107" s="22">
        <v>5</v>
      </c>
      <c r="C6107" s="22">
        <v>7</v>
      </c>
      <c r="D6107" s="22">
        <v>8</v>
      </c>
      <c r="E6107" s="22">
        <v>8</v>
      </c>
      <c r="F6107" s="22">
        <v>10</v>
      </c>
      <c r="G6107" s="22">
        <v>13</v>
      </c>
      <c r="H6107" s="22">
        <v>16</v>
      </c>
      <c r="I6107" s="22"/>
      <c r="J6107" s="23"/>
      <c r="K6107" s="1"/>
      <c r="L6107" s="26" t="s">
        <v>56</v>
      </c>
      <c r="M6107" s="104" t="e">
        <f>#REF!</f>
        <v>#REF!</v>
      </c>
      <c r="N6107" s="112" t="e">
        <f>IF(M6107=0,"",CHOOSE(M6107,"5","7","8","8","8","10","10","10","10","10","13","13","13","13","13","13","13","13","13","13","16","16","16","16","16","16","16","16","16","16","16","手入力箇所","手入力箇所","手入力箇所","手入力箇所","手入力箇所","手入力箇所","手入力箇所","手入力箇所","手入力箇所","手入力箇所"))</f>
        <v>#REF!</v>
      </c>
    </row>
    <row r="6108" spans="1:14" ht="13.8" thickBot="1" x14ac:dyDescent="0.25">
      <c r="A6108" s="27" t="s">
        <v>57</v>
      </c>
      <c r="B6108" s="18">
        <v>5</v>
      </c>
      <c r="C6108" s="18">
        <v>7</v>
      </c>
      <c r="D6108" s="18">
        <v>8</v>
      </c>
      <c r="E6108" s="18">
        <v>9</v>
      </c>
      <c r="F6108" s="18">
        <v>12</v>
      </c>
      <c r="G6108" s="18">
        <v>16</v>
      </c>
      <c r="H6108" s="18"/>
      <c r="I6108" s="18"/>
      <c r="J6108" s="62"/>
      <c r="K6108" s="19"/>
      <c r="L6108" s="27" t="s">
        <v>57</v>
      </c>
      <c r="M6108" s="104" t="e">
        <f>#REF!</f>
        <v>#REF!</v>
      </c>
      <c r="N6108" s="113" t="e">
        <f>IF(M6108=0,"",CHOOSE(M6108,"5","7","8","9","9","12","12","12","12","12","16","16","16","16","16","16","16","16","16","16","手入力箇所","手入力箇所","手入力箇所","手入力箇所","手入力箇所","手入力箇所","手入力箇所","手入力箇所","手入力箇所","手入力箇所"))</f>
        <v>#REF!</v>
      </c>
    </row>
    <row r="6109" spans="1:14" ht="48.6" thickBot="1" x14ac:dyDescent="0.25">
      <c r="A6109" s="28" t="s">
        <v>64</v>
      </c>
      <c r="B6109" s="18">
        <v>6</v>
      </c>
      <c r="C6109" s="18"/>
      <c r="D6109" s="18"/>
      <c r="E6109" s="18"/>
      <c r="F6109" s="18"/>
      <c r="G6109" s="18"/>
      <c r="H6109" s="18"/>
      <c r="I6109" s="18"/>
      <c r="J6109" s="62"/>
      <c r="K6109" s="19"/>
      <c r="L6109" s="28" t="s">
        <v>64</v>
      </c>
      <c r="M6109" s="104" t="e">
        <f>#REF!</f>
        <v>#REF!</v>
      </c>
      <c r="N6109" s="113" t="e">
        <f>IF(M6109=0,"",CHOOSE(M6109,"6","手入力箇所","手入力箇所","手入力箇所","手入力箇所","手入力箇所","手入力箇所","手入力箇所","手入力箇所","手入力箇所","手入力箇所","",""))</f>
        <v>#REF!</v>
      </c>
    </row>
    <row r="6110" spans="1:14" ht="48.6" thickBot="1" x14ac:dyDescent="0.25">
      <c r="A6110" s="28" t="s">
        <v>65</v>
      </c>
      <c r="B6110" s="18">
        <v>6</v>
      </c>
      <c r="C6110" s="18"/>
      <c r="D6110" s="18"/>
      <c r="E6110" s="18"/>
      <c r="F6110" s="18"/>
      <c r="G6110" s="18"/>
      <c r="H6110" s="18"/>
      <c r="I6110" s="18"/>
      <c r="J6110" s="62"/>
      <c r="K6110" s="19"/>
      <c r="L6110" s="28" t="s">
        <v>65</v>
      </c>
      <c r="M6110" s="104" t="e">
        <f>#REF!</f>
        <v>#REF!</v>
      </c>
      <c r="N6110" s="113" t="e">
        <f>IF(M6110=0,"",CHOOSE(M6110,"6","手入力箇所","手入力箇所","手入力箇所","手入力箇所","手入力箇所","手入力箇所","手入力箇所","手入力箇所","手入力箇所","手入力箇所","",""))</f>
        <v>#REF!</v>
      </c>
    </row>
    <row r="6111" spans="1:14" ht="24.6" thickBot="1" x14ac:dyDescent="0.25">
      <c r="A6111" s="28" t="s">
        <v>66</v>
      </c>
      <c r="B6111" s="18">
        <v>5</v>
      </c>
      <c r="C6111" s="18">
        <v>7</v>
      </c>
      <c r="D6111" s="18">
        <v>8</v>
      </c>
      <c r="E6111" s="18">
        <v>9</v>
      </c>
      <c r="F6111" s="18">
        <v>12</v>
      </c>
      <c r="G6111" s="18"/>
      <c r="H6111" s="18"/>
      <c r="I6111" s="18"/>
      <c r="J6111" s="62"/>
      <c r="K6111" s="19"/>
      <c r="L6111" s="28" t="s">
        <v>66</v>
      </c>
      <c r="M6111" s="104" t="e">
        <f>#REF!</f>
        <v>#REF!</v>
      </c>
      <c r="N6111" s="113" t="e">
        <f>IF(M6111=0,"",CHOOSE(M6111,"5","7","8","9","9","12","12","12","12","12","手入力箇所","手入力箇所","手入力箇所","手入力箇所","手入力箇所","手入力箇所","手入力箇所","手入力箇所","手入力箇所","手入力箇所"))</f>
        <v>#REF!</v>
      </c>
    </row>
    <row r="6112" spans="1:14" ht="36.6" thickBot="1" x14ac:dyDescent="0.25">
      <c r="A6112" s="28" t="s">
        <v>67</v>
      </c>
      <c r="B6112" s="18">
        <v>4</v>
      </c>
      <c r="C6112" s="18">
        <v>5</v>
      </c>
      <c r="D6112" s="18">
        <v>5</v>
      </c>
      <c r="E6112" s="18">
        <v>6</v>
      </c>
      <c r="F6112" s="18"/>
      <c r="G6112" s="18"/>
      <c r="H6112" s="18"/>
      <c r="I6112" s="18"/>
      <c r="J6112" s="62"/>
      <c r="K6112" s="19"/>
      <c r="L6112" s="28" t="s">
        <v>67</v>
      </c>
      <c r="M6112" s="104" t="e">
        <f>#REF!</f>
        <v>#REF!</v>
      </c>
      <c r="N6112" s="113" t="e">
        <f>IF(M6112=0,"",CHOOSE(M6112,"4","5","5","6","6","手入力箇所","手入力箇所","手入力箇所","手入力箇所","手入力箇所","手入力箇所","手入力箇所","手入力箇所","手入力箇所","手入力箇所"))</f>
        <v>#REF!</v>
      </c>
    </row>
    <row r="6113" spans="1:14" ht="24.6" thickBot="1" x14ac:dyDescent="0.25">
      <c r="A6113" s="28" t="s">
        <v>68</v>
      </c>
      <c r="B6113" s="18">
        <v>12</v>
      </c>
      <c r="C6113" s="18">
        <v>12</v>
      </c>
      <c r="D6113" s="18">
        <v>12</v>
      </c>
      <c r="E6113" s="18">
        <v>12</v>
      </c>
      <c r="F6113" s="18">
        <v>12</v>
      </c>
      <c r="G6113" s="18">
        <v>12</v>
      </c>
      <c r="H6113" s="18">
        <v>12</v>
      </c>
      <c r="I6113" s="18"/>
      <c r="J6113" s="62"/>
      <c r="K6113" s="19"/>
      <c r="L6113" s="28" t="s">
        <v>68</v>
      </c>
      <c r="M6113" s="104" t="e">
        <f>#REF!</f>
        <v>#REF!</v>
      </c>
      <c r="N6113" s="113" t="e">
        <f>IF(M6113=0,"",CHOOSE(M6113,"12","12","12","12","12","12","12","12","12","12","12","12","12","12","12","12","12","12","12","12","12","12","12","12","12","12","12","12","12","12","手入力箇所","手入力箇所","手入力箇所","手入力箇所","手入力箇所","手入力箇所","手入力箇所","手入力箇所","手入力箇所","手入力箇所"))</f>
        <v>#REF!</v>
      </c>
    </row>
    <row r="6114" spans="1:14" ht="36.6" thickBot="1" x14ac:dyDescent="0.25">
      <c r="A6114" s="28" t="s">
        <v>69</v>
      </c>
      <c r="B6114" s="18">
        <v>7</v>
      </c>
      <c r="C6114" s="18">
        <v>7</v>
      </c>
      <c r="D6114" s="18">
        <v>7</v>
      </c>
      <c r="E6114" s="18">
        <v>7</v>
      </c>
      <c r="F6114" s="18">
        <v>7</v>
      </c>
      <c r="G6114" s="18"/>
      <c r="H6114" s="18"/>
      <c r="I6114" s="18"/>
      <c r="J6114" s="62"/>
      <c r="K6114" s="19"/>
      <c r="L6114" s="28" t="s">
        <v>69</v>
      </c>
      <c r="M6114" s="104" t="e">
        <f>#REF!</f>
        <v>#REF!</v>
      </c>
      <c r="N6114" s="113" t="e">
        <f>IF(M6114=0,"",CHOOSE(M6114,"7","7","7","7","7","7","7","7","7","7","手入力箇所","手入力箇所","手入力箇所","手入力箇所","手入力箇所","手入力箇所","手入力箇所","手入力箇所","手入力箇所","手入力箇所"))</f>
        <v>#REF!</v>
      </c>
    </row>
    <row r="6115" spans="1:14" ht="13.8" thickBot="1" x14ac:dyDescent="0.25">
      <c r="A6115" s="27" t="s">
        <v>63</v>
      </c>
      <c r="B6115" s="18">
        <v>4</v>
      </c>
      <c r="C6115" s="18">
        <v>5</v>
      </c>
      <c r="D6115" s="18">
        <v>7</v>
      </c>
      <c r="E6115" s="18">
        <v>8</v>
      </c>
      <c r="F6115" s="18">
        <v>11</v>
      </c>
      <c r="G6115" s="18">
        <v>16</v>
      </c>
      <c r="H6115" s="18">
        <v>22</v>
      </c>
      <c r="I6115" s="18">
        <v>26</v>
      </c>
      <c r="J6115" s="18">
        <v>31</v>
      </c>
      <c r="K6115" s="19"/>
      <c r="L6115" s="27" t="s">
        <v>63</v>
      </c>
      <c r="M6115" s="104" t="e">
        <f>#REF!</f>
        <v>#REF!</v>
      </c>
      <c r="N6115" s="113" t="e">
        <f>IF(M6115=0,"",CHOOSE(M6115,"4","5","7","8","8","11","11","11","11","11","16","16","16","16","16","16","16","16","16","16","22","22","22","22","22","22","22","22","22","22","26","26","26","26","26","26","26","26","26","26","31","31","31","31","31","31","31","31","31","31","31","手入力箇所","手入力箇所","手入力箇所","手入力箇所","手入力箇所","手入力箇所","手入力箇所","手入力箇所","手入力箇所","手入力箇所"))</f>
        <v>#REF!</v>
      </c>
    </row>
    <row r="6116" spans="1:14" ht="24.6" thickBot="1" x14ac:dyDescent="0.25">
      <c r="A6116" s="28" t="s">
        <v>70</v>
      </c>
      <c r="B6116" s="18">
        <v>5</v>
      </c>
      <c r="C6116" s="18">
        <v>6</v>
      </c>
      <c r="D6116" s="18">
        <v>7</v>
      </c>
      <c r="E6116" s="18"/>
      <c r="F6116" s="18"/>
      <c r="G6116" s="18"/>
      <c r="H6116" s="18"/>
      <c r="I6116" s="18"/>
      <c r="J6116" s="62"/>
      <c r="K6116" s="19"/>
      <c r="L6116" s="28" t="s">
        <v>70</v>
      </c>
      <c r="M6116" s="104" t="e">
        <f>#REF!</f>
        <v>#REF!</v>
      </c>
      <c r="N6116" s="113" t="e">
        <f>IF(M6116=0,"",CHOOSE(M6116,"5","6","7","手入力箇所","手入力箇所","手入力箇所","手入力箇所","手入力箇所","手入力箇所","手入力箇所","手入力箇所","手入力箇所","手入力箇所"))</f>
        <v>#REF!</v>
      </c>
    </row>
    <row r="6117" spans="1:14" ht="13.8" thickBot="1" x14ac:dyDescent="0.25">
      <c r="A6117" s="29" t="s">
        <v>71</v>
      </c>
      <c r="B6117" s="18">
        <v>3</v>
      </c>
      <c r="C6117" s="18">
        <v>6</v>
      </c>
      <c r="D6117" s="18">
        <v>19</v>
      </c>
      <c r="E6117" s="18"/>
      <c r="F6117" s="18"/>
      <c r="G6117" s="18"/>
      <c r="H6117" s="18"/>
      <c r="I6117" s="18"/>
      <c r="J6117" s="62"/>
      <c r="K6117" s="19"/>
      <c r="L6117" s="29" t="s">
        <v>71</v>
      </c>
      <c r="M6117" s="104" t="e">
        <f>#REF!</f>
        <v>#REF!</v>
      </c>
      <c r="N6117" s="113" t="e">
        <f>IF(M6117=0,"",CHOOSE(M6117,"3","6","19","手入力箇所","手入力箇所","手入力箇所","手入力箇所","手入力箇所","手入力箇所","手入力箇所","手入力箇所","手入力箇所","手入力箇所"))</f>
        <v>#REF!</v>
      </c>
    </row>
    <row r="6118" spans="1:14" ht="13.8" thickBot="1" x14ac:dyDescent="0.25">
      <c r="A6118" s="29" t="s">
        <v>72</v>
      </c>
      <c r="B6118" s="18">
        <v>1</v>
      </c>
      <c r="C6118" s="18">
        <v>3</v>
      </c>
      <c r="D6118" s="18">
        <v>5</v>
      </c>
      <c r="E6118" s="18">
        <v>9</v>
      </c>
      <c r="F6118" s="18">
        <v>26</v>
      </c>
      <c r="G6118" s="18"/>
      <c r="H6118" s="18"/>
      <c r="I6118" s="18"/>
      <c r="J6118" s="62"/>
      <c r="K6118" s="19"/>
      <c r="L6118" s="29" t="s">
        <v>72</v>
      </c>
      <c r="M6118" s="104" t="e">
        <f>#REF!</f>
        <v>#REF!</v>
      </c>
      <c r="N6118" s="113" t="e">
        <f>IF(M6118=0,"",CHOOSE(M6118,"1","3","5","9","9","26","26","26","26","26","手入力箇所","手入力箇所","手入力箇所","手入力箇所","手入力箇所","手入力箇所","手入力箇所","手入力箇所","手入力箇所","手入力箇所"))</f>
        <v>#REF!</v>
      </c>
    </row>
    <row r="6119" spans="1:14" ht="13.8" thickBot="1" x14ac:dyDescent="0.25">
      <c r="A6119" s="29" t="s">
        <v>73</v>
      </c>
      <c r="B6119" s="18">
        <v>4</v>
      </c>
      <c r="C6119" s="18">
        <v>11</v>
      </c>
      <c r="D6119" s="18">
        <v>20</v>
      </c>
      <c r="E6119" s="18">
        <v>33</v>
      </c>
      <c r="F6119" s="18"/>
      <c r="G6119" s="18"/>
      <c r="H6119" s="18"/>
      <c r="I6119" s="18"/>
      <c r="J6119" s="62"/>
      <c r="K6119" s="19"/>
      <c r="L6119" s="29" t="s">
        <v>73</v>
      </c>
      <c r="M6119" s="104" t="e">
        <f>#REF!</f>
        <v>#REF!</v>
      </c>
      <c r="N6119" s="113" t="e">
        <f>IF(M6119=0,"",CHOOSE(M6119,"4","11","20","33","33","手入力箇所","手入力箇所","手入力箇所","手入力箇所","手入力箇所","手入力箇所","手入力箇所","手入力箇所","手入力箇所","手入力箇所"))</f>
        <v>#REF!</v>
      </c>
    </row>
    <row r="6120" spans="1:14" ht="37.200000000000003" thickBot="1" x14ac:dyDescent="0.25">
      <c r="A6120" s="30" t="s">
        <v>74</v>
      </c>
      <c r="B6120" s="18">
        <v>4</v>
      </c>
      <c r="C6120" s="18">
        <v>6</v>
      </c>
      <c r="D6120" s="18">
        <v>8</v>
      </c>
      <c r="E6120" s="18">
        <v>10</v>
      </c>
      <c r="F6120" s="18">
        <v>15</v>
      </c>
      <c r="G6120" s="18">
        <v>23</v>
      </c>
      <c r="H6120" s="18">
        <v>33</v>
      </c>
      <c r="I6120" s="18"/>
      <c r="J6120" s="62"/>
      <c r="K6120" s="19"/>
      <c r="L6120" s="30" t="s">
        <v>74</v>
      </c>
      <c r="M6120" s="104" t="e">
        <f>#REF!</f>
        <v>#REF!</v>
      </c>
      <c r="N6120" s="113" t="e">
        <f>IF(M6120=0,"",CHOOSE(M6120,"4","6","8","10","10","15","15","15","15","15","23","23","23","23","23","23","23","23","23","23","33","33","33","33","33","33","33","33","33","33","手入力箇所","手入力箇所","手入力箇所","手入力箇所","手入力箇所","手入力箇所","手入力箇所","手入力箇所","手入力箇所","手入力箇所"))</f>
        <v>#REF!</v>
      </c>
    </row>
    <row r="6121" spans="1:14" ht="13.8" thickBot="1" x14ac:dyDescent="0.25">
      <c r="A6121" s="29" t="s">
        <v>75</v>
      </c>
      <c r="B6121" s="18">
        <v>6</v>
      </c>
      <c r="C6121" s="18">
        <v>14</v>
      </c>
      <c r="D6121" s="18">
        <v>25</v>
      </c>
      <c r="E6121" s="18">
        <v>39</v>
      </c>
      <c r="F6121" s="18"/>
      <c r="G6121" s="18"/>
      <c r="H6121" s="18"/>
      <c r="I6121" s="18"/>
      <c r="J6121" s="62"/>
      <c r="K6121" s="19"/>
      <c r="L6121" s="29" t="s">
        <v>75</v>
      </c>
      <c r="M6121" s="104" t="e">
        <f>#REF!</f>
        <v>#REF!</v>
      </c>
      <c r="N6121" s="113" t="e">
        <f>IF(M6121=0,"",CHOOSE(M6121,"6","14","25","39","39","手入力箇所","手入力箇所","手入力箇所","手入力箇所","手入力箇所","手入力箇所","手入力箇所","手入力箇所","手入力箇所","手入力箇所"))</f>
        <v>#REF!</v>
      </c>
    </row>
    <row r="6122" spans="1:14" ht="37.200000000000003" thickBot="1" x14ac:dyDescent="0.25">
      <c r="A6122" s="30" t="s">
        <v>76</v>
      </c>
      <c r="B6122" s="18">
        <v>2</v>
      </c>
      <c r="C6122" s="18">
        <v>3</v>
      </c>
      <c r="D6122" s="18">
        <v>6</v>
      </c>
      <c r="E6122" s="18">
        <v>9</v>
      </c>
      <c r="F6122" s="18"/>
      <c r="G6122" s="18"/>
      <c r="H6122" s="18"/>
      <c r="I6122" s="18"/>
      <c r="J6122" s="62"/>
      <c r="K6122" s="19"/>
      <c r="L6122" s="30" t="s">
        <v>76</v>
      </c>
      <c r="M6122" s="104" t="e">
        <f>#REF!</f>
        <v>#REF!</v>
      </c>
      <c r="N6122" s="113" t="e">
        <f>IF(M6122=0,"",CHOOSE(M6122,"2","3","6","9","9","手入力箇所","手入力箇所","手入力箇所","手入力箇所","手入力箇所","手入力箇所","手入力箇所","手入力箇所","手入力箇所","手入力箇所"))</f>
        <v>#REF!</v>
      </c>
    </row>
    <row r="6123" spans="1:14" ht="27" thickBot="1" x14ac:dyDescent="0.25">
      <c r="A6123" s="31" t="s">
        <v>77</v>
      </c>
      <c r="B6123" s="18">
        <v>12</v>
      </c>
      <c r="C6123" s="18">
        <v>18</v>
      </c>
      <c r="D6123" s="18">
        <v>22</v>
      </c>
      <c r="E6123" s="18">
        <v>26</v>
      </c>
      <c r="F6123" s="62"/>
      <c r="G6123" s="62"/>
      <c r="H6123" s="62"/>
      <c r="I6123" s="62"/>
      <c r="J6123" s="62"/>
      <c r="K6123" s="19"/>
      <c r="L6123" s="31" t="s">
        <v>77</v>
      </c>
      <c r="M6123" s="104" t="e">
        <f>#REF!</f>
        <v>#REF!</v>
      </c>
      <c r="N6123" s="113" t="e">
        <f>IF(M6123=0,"",CHOOSE(M6123,"12","18","22","26","26","手入力箇所","手入力箇所","手入力箇所","手入力箇所","手入力箇所","手入力箇所","手入力箇所","手入力箇所","手入力箇所","手入力箇所"))</f>
        <v>#REF!</v>
      </c>
    </row>
    <row r="6124" spans="1:14" ht="40.200000000000003" thickBot="1" x14ac:dyDescent="0.25">
      <c r="A6124" s="31" t="s">
        <v>78</v>
      </c>
      <c r="B6124" s="18">
        <v>5</v>
      </c>
      <c r="C6124" s="18">
        <v>8</v>
      </c>
      <c r="D6124" s="18">
        <v>11</v>
      </c>
      <c r="E6124" s="18">
        <v>14</v>
      </c>
      <c r="F6124" s="62"/>
      <c r="G6124" s="62"/>
      <c r="H6124" s="62"/>
      <c r="I6124" s="62"/>
      <c r="J6124" s="62"/>
      <c r="K6124" s="19"/>
      <c r="L6124" s="31" t="s">
        <v>78</v>
      </c>
      <c r="M6124" s="104" t="e">
        <f>#REF!</f>
        <v>#REF!</v>
      </c>
      <c r="N6124" s="113" t="e">
        <f>IF(M6124=0,"",CHOOSE(M6124,"5","8","11","14","14","手入力箇所","手入力箇所","手入力箇所","手入力箇所","手入力箇所","手入力箇所","手入力箇所","手入力箇所","手入力箇所","手入力箇所"))</f>
        <v>#REF!</v>
      </c>
    </row>
    <row r="6125" spans="1:14" ht="27" thickBot="1" x14ac:dyDescent="0.25">
      <c r="A6125" s="31" t="s">
        <v>79</v>
      </c>
      <c r="B6125" s="18">
        <v>6</v>
      </c>
      <c r="C6125" s="18">
        <v>11</v>
      </c>
      <c r="D6125" s="18">
        <v>16</v>
      </c>
      <c r="E6125" s="18">
        <v>21</v>
      </c>
      <c r="F6125" s="62"/>
      <c r="G6125" s="62"/>
      <c r="H6125" s="62"/>
      <c r="I6125" s="62"/>
      <c r="J6125" s="62"/>
      <c r="K6125" s="19"/>
      <c r="L6125" s="31" t="s">
        <v>79</v>
      </c>
      <c r="M6125" s="104" t="e">
        <f>#REF!</f>
        <v>#REF!</v>
      </c>
      <c r="N6125" s="113" t="e">
        <f>IF(M6125=0,"",CHOOSE(M6125,"6","11","16","21","21","手入力箇所","手入力箇所","手入力箇所","手入力箇所","手入力箇所","手入力箇所","手入力箇所","手入力箇所","手入力箇所"))</f>
        <v>#REF!</v>
      </c>
    </row>
    <row r="6126" spans="1:14" ht="40.200000000000003" thickBot="1" x14ac:dyDescent="0.25">
      <c r="A6126" s="31" t="s">
        <v>80</v>
      </c>
      <c r="B6126" s="18">
        <v>5</v>
      </c>
      <c r="C6126" s="18">
        <v>7</v>
      </c>
      <c r="D6126" s="18">
        <v>9</v>
      </c>
      <c r="E6126" s="18">
        <v>10</v>
      </c>
      <c r="F6126" s="62"/>
      <c r="G6126" s="62"/>
      <c r="H6126" s="62"/>
      <c r="I6126" s="62"/>
      <c r="J6126" s="62"/>
      <c r="K6126" s="19"/>
      <c r="L6126" s="31" t="s">
        <v>80</v>
      </c>
      <c r="M6126" s="104" t="e">
        <f>#REF!</f>
        <v>#REF!</v>
      </c>
      <c r="N6126" s="113" t="e">
        <f>IF(M6126=0,"",CHOOSE(M6126,"5","7","9","10","10","手入力箇所","手入力箇所","手入力箇所","手入力箇所","手入力箇所","手入力箇所","手入力箇所","手入力箇所","手入力箇所"))</f>
        <v>#REF!</v>
      </c>
    </row>
    <row r="6127" spans="1:14" ht="40.200000000000003" thickBot="1" x14ac:dyDescent="0.25">
      <c r="A6127" s="31" t="s">
        <v>81</v>
      </c>
      <c r="B6127" s="18">
        <v>9</v>
      </c>
      <c r="C6127" s="18">
        <v>14</v>
      </c>
      <c r="D6127" s="62"/>
      <c r="E6127" s="62"/>
      <c r="F6127" s="62"/>
      <c r="G6127" s="62"/>
      <c r="H6127" s="62"/>
      <c r="I6127" s="62"/>
      <c r="J6127" s="62"/>
      <c r="K6127" s="19"/>
      <c r="L6127" s="31" t="s">
        <v>81</v>
      </c>
      <c r="M6127" s="104" t="e">
        <f>#REF!</f>
        <v>#REF!</v>
      </c>
      <c r="N6127" s="113" t="e">
        <f>IF(M6127=0,"",CHOOSE(M6127,"9","14","手入力箇所","手入力箇所","手入力箇所","手入力箇所","手入力箇所","手入力箇所","手入力箇所","手入力箇所","手入力箇所","手入力箇所"))</f>
        <v>#REF!</v>
      </c>
    </row>
    <row r="6128" spans="1:14" ht="13.8" thickBot="1" x14ac:dyDescent="0.25">
      <c r="A6128" s="31" t="s">
        <v>82</v>
      </c>
      <c r="B6128" s="18">
        <v>3</v>
      </c>
      <c r="C6128" s="18">
        <v>4</v>
      </c>
      <c r="D6128" s="18">
        <v>4</v>
      </c>
      <c r="E6128" s="18">
        <v>5</v>
      </c>
      <c r="F6128" s="18">
        <v>6</v>
      </c>
      <c r="G6128" s="18">
        <v>8</v>
      </c>
      <c r="H6128" s="18">
        <v>9</v>
      </c>
      <c r="I6128" s="18">
        <v>11</v>
      </c>
      <c r="J6128" s="18">
        <v>12</v>
      </c>
      <c r="K6128" s="19"/>
      <c r="L6128" s="31" t="s">
        <v>82</v>
      </c>
      <c r="M6128" s="104" t="e">
        <f>#REF!</f>
        <v>#REF!</v>
      </c>
      <c r="N6128" s="113" t="e">
        <f>IF(M6128=0,"",CHOOSE(M6128,"3","4","4","5","5","6","6","6","6","6","8","8","8","8","8","8","8","8","8","8","9","9","9","9","9","9","9","9","9","9","11","11","11","11","11","11","11","11","11","11","12","12","12","12","12","12","12","12","12","12","12","手入力箇所","手入力箇所","手入力箇所","手入力箇所","手入力箇所","手入力箇所","手入力箇所","手入力箇所","手入力箇所","手入力箇所"))</f>
        <v>#REF!</v>
      </c>
    </row>
    <row r="6129" spans="1:14" ht="13.8" thickBot="1" x14ac:dyDescent="0.25">
      <c r="A6129" s="31" t="s">
        <v>83</v>
      </c>
      <c r="B6129" s="18">
        <v>3</v>
      </c>
      <c r="C6129" s="18">
        <v>4</v>
      </c>
      <c r="D6129" s="18">
        <v>4</v>
      </c>
      <c r="E6129" s="18">
        <v>5</v>
      </c>
      <c r="F6129" s="18">
        <v>6</v>
      </c>
      <c r="G6129" s="18">
        <v>8</v>
      </c>
      <c r="H6129" s="18">
        <v>10</v>
      </c>
      <c r="I6129" s="18">
        <v>12</v>
      </c>
      <c r="J6129" s="18">
        <v>13</v>
      </c>
      <c r="K6129" s="19"/>
      <c r="L6129" s="31" t="s">
        <v>83</v>
      </c>
      <c r="M6129" s="104" t="e">
        <f>#REF!</f>
        <v>#REF!</v>
      </c>
      <c r="N6129" s="113" t="e">
        <f>IF(M6129=0,"",CHOOSE(M6129,"3","4","4","5","5","6","6","6","6","6","8","8","8","8","8","8","8","8","8","8","10","10","10","10","10","10","10","10","10","10","12","12","12","12","12","12","12","12","12","12","13","13","13","13","13","13","13","13","13","13","13","手入力箇所","手入力箇所","手入力箇所","手入力箇所","手入力箇所","手入力箇所","手入力箇所","手入力箇所","手入力箇所","手入力箇所"))</f>
        <v>#REF!</v>
      </c>
    </row>
    <row r="6130" spans="1:14" ht="27" thickBot="1" x14ac:dyDescent="0.25">
      <c r="A6130" s="32" t="s">
        <v>84</v>
      </c>
      <c r="B6130" s="20">
        <v>1</v>
      </c>
      <c r="C6130" s="20">
        <v>2</v>
      </c>
      <c r="D6130" s="20">
        <v>3</v>
      </c>
      <c r="E6130" s="20">
        <v>4</v>
      </c>
      <c r="F6130" s="20">
        <v>8</v>
      </c>
      <c r="G6130" s="20">
        <v>19</v>
      </c>
      <c r="H6130" s="63"/>
      <c r="I6130" s="63"/>
      <c r="J6130" s="63"/>
      <c r="K6130" s="21"/>
      <c r="L6130" s="32" t="s">
        <v>84</v>
      </c>
      <c r="M6130" s="104" t="e">
        <f>#REF!</f>
        <v>#REF!</v>
      </c>
      <c r="N6130" s="113" t="e">
        <f>IF(M6130=0,"",CHOOSE(M6130,"1","2","3","4","4","8","8","8","8","8","19","19","19","19","19","19","19","19","19","19","手入力箇所","手入力箇所","手入力箇所","手入力箇所","手入力箇所","手入力箇所","手入力箇所","手入力箇所","手入力箇所","手入力箇所"))</f>
        <v>#REF!</v>
      </c>
    </row>
    <row r="6131" spans="1:14" ht="13.8" thickBot="1" x14ac:dyDescent="0.25"/>
    <row r="6132" spans="1:14" ht="13.8" thickBot="1" x14ac:dyDescent="0.25">
      <c r="A6132" s="686" t="e">
        <f>A6105</f>
        <v>#REF!</v>
      </c>
      <c r="B6132" s="686"/>
      <c r="C6132" s="686"/>
      <c r="D6132" s="687" t="s">
        <v>193</v>
      </c>
      <c r="E6132" s="687"/>
      <c r="F6132" s="687"/>
      <c r="G6132" s="687"/>
      <c r="H6132" s="687"/>
      <c r="I6132" s="687"/>
      <c r="J6132" s="687"/>
      <c r="K6132" s="687"/>
      <c r="L6132" s="687"/>
      <c r="M6132" s="687"/>
      <c r="N6132" s="687"/>
    </row>
    <row r="6133" spans="1:14" ht="13.8" thickBot="1" x14ac:dyDescent="0.25">
      <c r="A6133" s="105"/>
      <c r="B6133" s="33">
        <v>1</v>
      </c>
      <c r="C6133" s="24">
        <v>2</v>
      </c>
      <c r="D6133" s="24">
        <v>3</v>
      </c>
      <c r="E6133" s="24" t="s">
        <v>58</v>
      </c>
      <c r="F6133" s="24" t="s">
        <v>59</v>
      </c>
      <c r="G6133" s="24" t="s">
        <v>60</v>
      </c>
      <c r="H6133" s="24" t="s">
        <v>61</v>
      </c>
      <c r="I6133" s="24" t="s">
        <v>62</v>
      </c>
      <c r="J6133" s="24" t="s">
        <v>194</v>
      </c>
      <c r="K6133" s="102" t="s">
        <v>85</v>
      </c>
      <c r="L6133" s="105" t="s">
        <v>189</v>
      </c>
      <c r="M6133" s="105" t="s">
        <v>188</v>
      </c>
      <c r="N6133" s="105" t="s">
        <v>51</v>
      </c>
    </row>
    <row r="6134" spans="1:14" ht="13.8" thickBot="1" x14ac:dyDescent="0.25">
      <c r="A6134" s="26" t="s">
        <v>56</v>
      </c>
      <c r="B6134" s="22">
        <v>16</v>
      </c>
      <c r="C6134" s="22">
        <v>25</v>
      </c>
      <c r="D6134" s="22">
        <v>32</v>
      </c>
      <c r="E6134" s="22">
        <v>38</v>
      </c>
      <c r="F6134" s="22">
        <v>56</v>
      </c>
      <c r="G6134" s="22">
        <v>87</v>
      </c>
      <c r="H6134" s="22">
        <v>121</v>
      </c>
      <c r="I6134" s="22"/>
      <c r="J6134" s="23"/>
      <c r="K6134" s="68"/>
      <c r="L6134" s="107" t="s">
        <v>56</v>
      </c>
      <c r="M6134" s="103" t="e">
        <f>#REF!</f>
        <v>#REF!</v>
      </c>
      <c r="N6134" s="103" t="e">
        <f>IF(M6134=0,"",CHOOSE(M6134,"16","25","32","38","38","56","56","56","56","56","87","87","87","87","87","87","87","87","87","87","121","121","121","121","121","121","121","121","121","121","手入力箇所","手入力箇所","手入力箇所","手入力箇所","手入力箇所","手入力箇所","手入力箇所","手入力箇所","手入力箇所","手入力箇所"))</f>
        <v>#REF!</v>
      </c>
    </row>
    <row r="6135" spans="1:14" ht="13.8" thickBot="1" x14ac:dyDescent="0.25">
      <c r="A6135" s="27" t="s">
        <v>57</v>
      </c>
      <c r="B6135" s="18">
        <v>25</v>
      </c>
      <c r="C6135" s="18">
        <v>33</v>
      </c>
      <c r="D6135" s="18">
        <v>40</v>
      </c>
      <c r="E6135" s="18">
        <v>45</v>
      </c>
      <c r="F6135" s="18">
        <v>58</v>
      </c>
      <c r="G6135" s="18">
        <v>79</v>
      </c>
      <c r="H6135" s="18"/>
      <c r="I6135" s="18"/>
      <c r="J6135" s="62"/>
      <c r="K6135" s="69"/>
      <c r="L6135" s="107" t="s">
        <v>57</v>
      </c>
      <c r="M6135" s="103" t="e">
        <f>#REF!</f>
        <v>#REF!</v>
      </c>
      <c r="N6135" s="103" t="e">
        <f>IF(M6135=0,"",CHOOSE(M6135,"25","33","40","45","45","58","58","58","58","58","79","79","79","79","79","79","79","79","79","79","手入力箇所","手入力箇所","手入力箇所","手入力箇所","手入力箇所","手入力箇所","手入力箇所","手入力箇所","手入力箇所","手入力箇所"))</f>
        <v>#REF!</v>
      </c>
    </row>
    <row r="6136" spans="1:14" ht="48.6" thickBot="1" x14ac:dyDescent="0.25">
      <c r="A6136" s="28" t="s">
        <v>64</v>
      </c>
      <c r="B6136" s="18">
        <v>32</v>
      </c>
      <c r="C6136" s="18"/>
      <c r="D6136" s="18"/>
      <c r="E6136" s="18"/>
      <c r="F6136" s="18"/>
      <c r="G6136" s="18"/>
      <c r="H6136" s="18"/>
      <c r="I6136" s="18"/>
      <c r="J6136" s="62"/>
      <c r="K6136" s="69"/>
      <c r="L6136" s="108" t="s">
        <v>64</v>
      </c>
      <c r="M6136" s="103" t="e">
        <f>#REF!</f>
        <v>#REF!</v>
      </c>
      <c r="N6136" s="103" t="e">
        <f>IF(M6136=0,"",CHOOSE(M6136,"32","手入力箇所","手入力箇所","手入力箇所","手入力箇所","手入力箇所","手入力箇所","手入力箇所","手入力箇所","手入力箇所","手入力箇所"))</f>
        <v>#REF!</v>
      </c>
    </row>
    <row r="6137" spans="1:14" ht="48.6" thickBot="1" x14ac:dyDescent="0.25">
      <c r="A6137" s="28" t="s">
        <v>65</v>
      </c>
      <c r="B6137" s="18">
        <v>36</v>
      </c>
      <c r="C6137" s="18"/>
      <c r="D6137" s="18"/>
      <c r="E6137" s="18"/>
      <c r="F6137" s="18"/>
      <c r="G6137" s="18"/>
      <c r="H6137" s="18"/>
      <c r="I6137" s="18"/>
      <c r="J6137" s="62"/>
      <c r="K6137" s="69"/>
      <c r="L6137" s="108" t="s">
        <v>65</v>
      </c>
      <c r="M6137" s="103" t="e">
        <f>#REF!</f>
        <v>#REF!</v>
      </c>
      <c r="N6137" s="103" t="e">
        <f>IF(M6137=0,"",CHOOSE(M6137,"36","手入力箇所","手入力箇所","手入力箇所","手入力箇所","手入力箇所","手入力箇所","手入力箇所","手入力箇所","手入力箇所","手入力箇所"))</f>
        <v>#REF!</v>
      </c>
    </row>
    <row r="6138" spans="1:14" ht="24.6" thickBot="1" x14ac:dyDescent="0.25">
      <c r="A6138" s="28" t="s">
        <v>66</v>
      </c>
      <c r="B6138" s="18">
        <v>24</v>
      </c>
      <c r="C6138" s="18">
        <v>30</v>
      </c>
      <c r="D6138" s="18">
        <v>33</v>
      </c>
      <c r="E6138" s="18">
        <v>35</v>
      </c>
      <c r="F6138" s="18">
        <v>42</v>
      </c>
      <c r="G6138" s="18"/>
      <c r="H6138" s="18"/>
      <c r="I6138" s="18"/>
      <c r="J6138" s="62"/>
      <c r="K6138" s="69"/>
      <c r="L6138" s="108" t="s">
        <v>66</v>
      </c>
      <c r="M6138" s="103" t="e">
        <f>#REF!</f>
        <v>#REF!</v>
      </c>
      <c r="N6138" s="103" t="e">
        <f>IF(M6138=0,"",CHOOSE(M6138,"24","30","33","35","35","42","42","42","42","42","手入力箇所","手入力箇所","手入力箇所","手入力箇所","手入力箇所","手入力箇所","手入力箇所","手入力箇所","手入力箇所","手入力箇所"))</f>
        <v>#REF!</v>
      </c>
    </row>
    <row r="6139" spans="1:14" ht="36.6" thickBot="1" x14ac:dyDescent="0.25">
      <c r="A6139" s="28" t="s">
        <v>67</v>
      </c>
      <c r="B6139" s="18">
        <v>7</v>
      </c>
      <c r="C6139" s="18">
        <v>12</v>
      </c>
      <c r="D6139" s="18">
        <v>16</v>
      </c>
      <c r="E6139" s="18">
        <v>19</v>
      </c>
      <c r="F6139" s="18"/>
      <c r="G6139" s="18"/>
      <c r="H6139" s="18"/>
      <c r="I6139" s="18"/>
      <c r="J6139" s="62"/>
      <c r="K6139" s="69"/>
      <c r="L6139" s="108" t="s">
        <v>67</v>
      </c>
      <c r="M6139" s="103" t="e">
        <f>#REF!</f>
        <v>#REF!</v>
      </c>
      <c r="N6139" s="103" t="e">
        <f>IF(M6139=0,"",CHOOSE(M6139,"7","12","16","19","19","手入力箇所","手入力箇所","手入力箇所","手入力箇所","手入力箇所","手入力箇所","手入力箇所","手入力箇所","手入力箇所","手入力箇所"))</f>
        <v>#REF!</v>
      </c>
    </row>
    <row r="6140" spans="1:14" ht="24.6" thickBot="1" x14ac:dyDescent="0.25">
      <c r="A6140" s="28" t="s">
        <v>68</v>
      </c>
      <c r="B6140" s="18">
        <v>21</v>
      </c>
      <c r="C6140" s="18">
        <v>35</v>
      </c>
      <c r="D6140" s="18">
        <v>48</v>
      </c>
      <c r="E6140" s="18">
        <v>59</v>
      </c>
      <c r="F6140" s="18">
        <v>94</v>
      </c>
      <c r="G6140" s="18">
        <v>159</v>
      </c>
      <c r="H6140" s="18">
        <v>235</v>
      </c>
      <c r="I6140" s="18"/>
      <c r="J6140" s="62"/>
      <c r="K6140" s="69"/>
      <c r="L6140" s="108" t="s">
        <v>68</v>
      </c>
      <c r="M6140" s="103" t="e">
        <f>#REF!</f>
        <v>#REF!</v>
      </c>
      <c r="N6140" s="103" t="e">
        <f>IF(M6140=0,"",CHOOSE(M6140,"21","35","48","59","59","94","94","94","94","94","159","159","159","159","159","159","159","159","159","159","235","235","235","235","235","235","235","235","235","235","手入力箇所","手入力箇所","手入力箇所","手入力箇所","手入力箇所","手入力箇所","手入力箇所","手入力箇所","手入力箇所","手入力箇所"))</f>
        <v>#REF!</v>
      </c>
    </row>
    <row r="6141" spans="1:14" ht="36.6" thickBot="1" x14ac:dyDescent="0.25">
      <c r="A6141" s="28" t="s">
        <v>69</v>
      </c>
      <c r="B6141" s="18">
        <v>22</v>
      </c>
      <c r="C6141" s="18">
        <v>26</v>
      </c>
      <c r="D6141" s="18">
        <v>28</v>
      </c>
      <c r="E6141" s="18">
        <v>29</v>
      </c>
      <c r="F6141" s="18">
        <v>34</v>
      </c>
      <c r="G6141" s="18"/>
      <c r="H6141" s="18"/>
      <c r="I6141" s="18"/>
      <c r="J6141" s="62"/>
      <c r="K6141" s="69"/>
      <c r="L6141" s="108" t="s">
        <v>69</v>
      </c>
      <c r="M6141" s="103" t="e">
        <f>#REF!</f>
        <v>#REF!</v>
      </c>
      <c r="N6141" s="103" t="e">
        <f>IF(M6141=0,"",CHOOSE(M6141,"22","26","28","29","29","34","34","34","34","34","手入力箇所","手入力箇所","手入力箇所","手入力箇所","手入力箇所","手入力箇所","手入力箇所","手入力箇所","手入力箇所","手入力箇所"))</f>
        <v>#REF!</v>
      </c>
    </row>
    <row r="6142" spans="1:14" ht="13.8" thickBot="1" x14ac:dyDescent="0.25">
      <c r="A6142" s="27" t="s">
        <v>63</v>
      </c>
      <c r="B6142" s="18">
        <v>21</v>
      </c>
      <c r="C6142" s="18">
        <v>33</v>
      </c>
      <c r="D6142" s="18">
        <v>46</v>
      </c>
      <c r="E6142" s="18">
        <v>56</v>
      </c>
      <c r="F6142" s="18">
        <v>89</v>
      </c>
      <c r="G6142" s="18">
        <v>151</v>
      </c>
      <c r="H6142" s="18">
        <v>224</v>
      </c>
      <c r="I6142" s="18">
        <v>289</v>
      </c>
      <c r="J6142" s="18">
        <v>350</v>
      </c>
      <c r="K6142" s="69"/>
      <c r="L6142" s="107" t="s">
        <v>63</v>
      </c>
      <c r="M6142" s="103" t="e">
        <f>#REF!</f>
        <v>#REF!</v>
      </c>
      <c r="N6142" s="103" t="e">
        <f>IF(M6142=0,"",CHOOSE(M6142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143" spans="1:14" ht="24.6" thickBot="1" x14ac:dyDescent="0.25">
      <c r="A6143" s="34" t="s">
        <v>70</v>
      </c>
      <c r="B6143" s="35">
        <v>13</v>
      </c>
      <c r="C6143" s="35">
        <v>33</v>
      </c>
      <c r="D6143" s="35">
        <v>59</v>
      </c>
      <c r="E6143" s="35"/>
      <c r="F6143" s="35"/>
      <c r="G6143" s="35"/>
      <c r="H6143" s="35"/>
      <c r="I6143" s="35"/>
      <c r="J6143" s="36"/>
      <c r="K6143" s="67"/>
      <c r="L6143" s="108" t="s">
        <v>70</v>
      </c>
      <c r="M6143" s="103" t="e">
        <f>#REF!</f>
        <v>#REF!</v>
      </c>
      <c r="N6143" s="103" t="e">
        <f>IF(M6143=0,"",CHOOSE(M6143,"13","33","59","手入力箇所","手入力箇所","手入力箇所","手入力箇所","手入力箇所","手入力箇所","手入力箇所","手入力箇所","手入力箇所","手入力箇所"))</f>
        <v>#REF!</v>
      </c>
    </row>
    <row r="6144" spans="1:14" ht="13.8" thickBot="1" x14ac:dyDescent="0.25">
      <c r="A6144" s="37" t="s">
        <v>71</v>
      </c>
      <c r="B6144" s="17">
        <v>23</v>
      </c>
      <c r="C6144" s="17">
        <v>39</v>
      </c>
      <c r="D6144" s="17">
        <v>97</v>
      </c>
      <c r="E6144" s="17"/>
      <c r="F6144" s="17"/>
      <c r="G6144" s="17"/>
      <c r="H6144" s="17"/>
      <c r="I6144" s="17"/>
      <c r="J6144" s="64"/>
      <c r="K6144" s="70"/>
      <c r="L6144" s="109" t="s">
        <v>71</v>
      </c>
      <c r="M6144" s="103" t="e">
        <f>#REF!</f>
        <v>#REF!</v>
      </c>
      <c r="N6144" s="103" t="e">
        <f>IF(M6144=0,"",CHOOSE(M6144,"23","39","97","手入力箇所","手入力箇所","手入力箇所","手入力箇所","手入力箇所","手入力箇所","手入力箇所","手入力箇所","手入力箇所","手入力箇所"))</f>
        <v>#REF!</v>
      </c>
    </row>
    <row r="6145" spans="1:14" ht="13.8" thickBot="1" x14ac:dyDescent="0.25">
      <c r="A6145" s="29" t="s">
        <v>72</v>
      </c>
      <c r="B6145" s="18">
        <v>21</v>
      </c>
      <c r="C6145" s="18">
        <v>37</v>
      </c>
      <c r="D6145" s="18">
        <v>58</v>
      </c>
      <c r="E6145" s="18">
        <v>76</v>
      </c>
      <c r="F6145" s="18">
        <v>137</v>
      </c>
      <c r="G6145" s="18"/>
      <c r="H6145" s="18"/>
      <c r="I6145" s="18"/>
      <c r="J6145" s="62"/>
      <c r="K6145" s="69"/>
      <c r="L6145" s="109" t="s">
        <v>72</v>
      </c>
      <c r="M6145" s="103" t="e">
        <f>#REF!</f>
        <v>#REF!</v>
      </c>
      <c r="N6145" s="103" t="e">
        <f>IF(M6145=0,"",CHOOSE(M6145,"21","37","58","76","76","137","137","137","137","137","手入力箇所","手入力箇所","手入力箇所","手入力箇所","手入力箇所","手入力箇所","手入力箇所","手入力箇所","手入力箇所","手入力箇所"))</f>
        <v>#REF!</v>
      </c>
    </row>
    <row r="6146" spans="1:14" ht="13.8" thickBot="1" x14ac:dyDescent="0.25">
      <c r="A6146" s="29" t="s">
        <v>73</v>
      </c>
      <c r="B6146" s="18">
        <v>48</v>
      </c>
      <c r="C6146" s="18">
        <v>93</v>
      </c>
      <c r="D6146" s="18">
        <v>138</v>
      </c>
      <c r="E6146" s="18">
        <v>183</v>
      </c>
      <c r="F6146" s="18"/>
      <c r="G6146" s="18"/>
      <c r="H6146" s="18"/>
      <c r="I6146" s="18"/>
      <c r="J6146" s="62"/>
      <c r="K6146" s="69"/>
      <c r="L6146" s="109" t="s">
        <v>73</v>
      </c>
      <c r="M6146" s="103" t="e">
        <f>#REF!</f>
        <v>#REF!</v>
      </c>
      <c r="N6146" s="103" t="e">
        <f>IF(M6146=0,"",CHOOSE(M6146,"48","93","138","183","183","手入力箇所","手入力箇所","手入力箇所","手入力箇所","手入力箇所","手入力箇所","手入力箇所","手入力箇所","手入力箇所","手入力箇所"))</f>
        <v>#REF!</v>
      </c>
    </row>
    <row r="6147" spans="1:14" ht="37.200000000000003" thickBot="1" x14ac:dyDescent="0.25">
      <c r="A6147" s="30" t="s">
        <v>74</v>
      </c>
      <c r="B6147" s="18">
        <v>13</v>
      </c>
      <c r="C6147" s="18">
        <v>26</v>
      </c>
      <c r="D6147" s="18">
        <v>40</v>
      </c>
      <c r="E6147" s="18">
        <v>55</v>
      </c>
      <c r="F6147" s="18">
        <v>107</v>
      </c>
      <c r="G6147" s="18">
        <v>224</v>
      </c>
      <c r="H6147" s="18">
        <v>386</v>
      </c>
      <c r="I6147" s="18"/>
      <c r="J6147" s="62"/>
      <c r="K6147" s="69"/>
      <c r="L6147" s="110" t="s">
        <v>74</v>
      </c>
      <c r="M6147" s="103" t="e">
        <f>#REF!</f>
        <v>#REF!</v>
      </c>
      <c r="N6147" s="103" t="e">
        <f>IF(M6147=0,"",CHOOSE(M6147,"13","26","40","55","55","107","107","107","107","107","224","224","224","224","224","224","224","224","224","224","386","386","386","386","386","386","386","386","386","386","手入力箇所","手入力箇所","手入力箇所","手入力箇所","手入力箇所","手入力箇所","手入力箇所","手入力箇所","手入力箇所","手入力箇所"))</f>
        <v>#REF!</v>
      </c>
    </row>
    <row r="6148" spans="1:14" ht="13.8" thickBot="1" x14ac:dyDescent="0.25">
      <c r="A6148" s="29" t="s">
        <v>75</v>
      </c>
      <c r="B6148" s="18">
        <v>36</v>
      </c>
      <c r="C6148" s="18">
        <v>98</v>
      </c>
      <c r="D6148" s="18">
        <v>173</v>
      </c>
      <c r="E6148" s="18">
        <v>274</v>
      </c>
      <c r="F6148" s="18"/>
      <c r="G6148" s="18"/>
      <c r="H6148" s="18"/>
      <c r="I6148" s="18"/>
      <c r="J6148" s="62"/>
      <c r="K6148" s="69"/>
      <c r="L6148" s="109" t="s">
        <v>75</v>
      </c>
      <c r="M6148" s="103" t="e">
        <f>#REF!</f>
        <v>#REF!</v>
      </c>
      <c r="N6148" s="103" t="e">
        <f>IF(M6148=0,"",CHOOSE(M6148,"36","98","173","274","274","手入力箇所","手入力箇所","手入力箇所","手入力箇所","手入力箇所","手入力箇所","手入力箇所","手入力箇所","手入力箇所","手入力箇所"))</f>
        <v>#REF!</v>
      </c>
    </row>
    <row r="6149" spans="1:14" ht="37.200000000000003" thickBot="1" x14ac:dyDescent="0.25">
      <c r="A6149" s="30" t="s">
        <v>76</v>
      </c>
      <c r="B6149" s="18">
        <v>127</v>
      </c>
      <c r="C6149" s="18">
        <v>127</v>
      </c>
      <c r="D6149" s="18">
        <v>127</v>
      </c>
      <c r="E6149" s="18">
        <v>127</v>
      </c>
      <c r="F6149" s="18"/>
      <c r="G6149" s="18"/>
      <c r="H6149" s="18"/>
      <c r="I6149" s="18"/>
      <c r="J6149" s="62"/>
      <c r="K6149" s="69"/>
      <c r="L6149" s="110" t="s">
        <v>76</v>
      </c>
      <c r="M6149" s="103" t="e">
        <f>#REF!</f>
        <v>#REF!</v>
      </c>
      <c r="N6149" s="103" t="e">
        <f>IF(M6149=0,"",CHOOSE(M6149,"127","127","127","127","127","手入力箇所","手入力箇所","手入力箇所","手入力箇所","手入力箇所","手入力箇所","手入力箇所","手入力箇所","手入力箇所","手入力箇所"))</f>
        <v>#REF!</v>
      </c>
    </row>
    <row r="6150" spans="1:14" ht="27" thickBot="1" x14ac:dyDescent="0.25">
      <c r="A6150" s="31" t="s">
        <v>77</v>
      </c>
      <c r="B6150" s="18">
        <v>42</v>
      </c>
      <c r="C6150" s="18">
        <v>90</v>
      </c>
      <c r="D6150" s="18">
        <v>141</v>
      </c>
      <c r="E6150" s="18">
        <v>193</v>
      </c>
      <c r="F6150" s="62"/>
      <c r="G6150" s="62"/>
      <c r="H6150" s="62"/>
      <c r="I6150" s="62"/>
      <c r="J6150" s="62"/>
      <c r="K6150" s="69"/>
      <c r="L6150" s="111" t="s">
        <v>77</v>
      </c>
      <c r="M6150" s="103" t="e">
        <f>#REF!</f>
        <v>#REF!</v>
      </c>
      <c r="N6150" s="103" t="e">
        <f>IF(M6150=0,"",CHOOSE(M6150,"42","90","141","193","1936","手入力箇所","手入力箇所","手入力箇所","手入力箇所","手入力箇所","手入力箇所","手入力箇所","手入力箇所","手入力箇所","手入力箇所"))</f>
        <v>#REF!</v>
      </c>
    </row>
    <row r="6151" spans="1:14" ht="40.200000000000003" thickBot="1" x14ac:dyDescent="0.25">
      <c r="A6151" s="31" t="s">
        <v>78</v>
      </c>
      <c r="B6151" s="18">
        <v>24</v>
      </c>
      <c r="C6151" s="18">
        <v>43</v>
      </c>
      <c r="D6151" s="18">
        <v>61</v>
      </c>
      <c r="E6151" s="18">
        <v>76</v>
      </c>
      <c r="F6151" s="62"/>
      <c r="G6151" s="62"/>
      <c r="H6151" s="62"/>
      <c r="I6151" s="62"/>
      <c r="J6151" s="62"/>
      <c r="K6151" s="69"/>
      <c r="L6151" s="111" t="s">
        <v>78</v>
      </c>
      <c r="M6151" s="103" t="e">
        <f>#REF!</f>
        <v>#REF!</v>
      </c>
      <c r="N6151" s="103" t="e">
        <f>IF(M6151=0,"",CHOOSE(M6151,"24","43","61","76","76","手入力箇所","手入力箇所","手入力箇所","手入力箇所","手入力箇所","手入力箇所","手入力箇所","手入力箇所","手入力箇所","手入力箇所"))</f>
        <v>#REF!</v>
      </c>
    </row>
    <row r="6152" spans="1:14" ht="27" thickBot="1" x14ac:dyDescent="0.25">
      <c r="A6152" s="31" t="s">
        <v>79</v>
      </c>
      <c r="B6152" s="18">
        <v>54</v>
      </c>
      <c r="C6152" s="18">
        <v>77</v>
      </c>
      <c r="D6152" s="18">
        <v>94</v>
      </c>
      <c r="E6152" s="18">
        <v>107</v>
      </c>
      <c r="F6152" s="62"/>
      <c r="G6152" s="62"/>
      <c r="H6152" s="62"/>
      <c r="I6152" s="62"/>
      <c r="J6152" s="62"/>
      <c r="K6152" s="69"/>
      <c r="L6152" s="111" t="s">
        <v>79</v>
      </c>
      <c r="M6152" s="103" t="e">
        <f>#REF!</f>
        <v>#REF!</v>
      </c>
      <c r="N6152" s="103" t="e">
        <f>IF(M6152=0,"",CHOOSE(M6152,"54","77","94","107","107","手入力箇所","手入力箇所","手入力箇所","手入力箇所","手入力箇所","手入力箇所","手入力箇所","手入力箇所","手入力箇所","手入力箇所"))</f>
        <v>#REF!</v>
      </c>
    </row>
    <row r="6153" spans="1:14" ht="40.200000000000003" thickBot="1" x14ac:dyDescent="0.25">
      <c r="A6153" s="31" t="s">
        <v>80</v>
      </c>
      <c r="B6153" s="18">
        <v>49</v>
      </c>
      <c r="C6153" s="18">
        <v>53</v>
      </c>
      <c r="D6153" s="18">
        <v>55</v>
      </c>
      <c r="E6153" s="18">
        <v>56</v>
      </c>
      <c r="F6153" s="62"/>
      <c r="G6153" s="62"/>
      <c r="H6153" s="62"/>
      <c r="I6153" s="62"/>
      <c r="J6153" s="62"/>
      <c r="K6153" s="69"/>
      <c r="L6153" s="111" t="s">
        <v>80</v>
      </c>
      <c r="M6153" s="103" t="e">
        <f>#REF!</f>
        <v>#REF!</v>
      </c>
      <c r="N6153" s="103" t="e">
        <f>IF(M6153=0,"",CHOOSE(M6153,"49","53","55","56","56","手入力箇所","手入力箇所","手入力箇所","手入力箇所","手入力箇所","手入力箇所","手入力箇所","手入力箇所","手入力箇所","手入力箇所"))</f>
        <v>#REF!</v>
      </c>
    </row>
    <row r="6154" spans="1:14" ht="40.200000000000003" thickBot="1" x14ac:dyDescent="0.25">
      <c r="A6154" s="38" t="s">
        <v>81</v>
      </c>
      <c r="B6154" s="35">
        <v>232</v>
      </c>
      <c r="C6154" s="35">
        <v>232</v>
      </c>
      <c r="D6154" s="36"/>
      <c r="E6154" s="36"/>
      <c r="F6154" s="36"/>
      <c r="G6154" s="36"/>
      <c r="H6154" s="36"/>
      <c r="I6154" s="36"/>
      <c r="J6154" s="36"/>
      <c r="K6154" s="67"/>
      <c r="L6154" s="111" t="s">
        <v>81</v>
      </c>
      <c r="M6154" s="103" t="e">
        <f>#REF!</f>
        <v>#REF!</v>
      </c>
      <c r="N6154" s="103" t="e">
        <f>IF(M6154=0,"",CHOOSE(M6154,"232","232","手入力箇所","手入力箇所","手入力箇所","手入力箇所","手入力箇所","手入力箇所","手入力箇所","手入力箇所","手入力箇所","手入力箇所"))</f>
        <v>#REF!</v>
      </c>
    </row>
    <row r="6155" spans="1:14" ht="13.8" thickBot="1" x14ac:dyDescent="0.25">
      <c r="A6155" s="39" t="s">
        <v>82</v>
      </c>
      <c r="B6155" s="17">
        <v>6</v>
      </c>
      <c r="C6155" s="17">
        <v>9</v>
      </c>
      <c r="D6155" s="17">
        <v>11</v>
      </c>
      <c r="E6155" s="17">
        <v>13</v>
      </c>
      <c r="F6155" s="17">
        <v>18</v>
      </c>
      <c r="G6155" s="17">
        <v>26</v>
      </c>
      <c r="H6155" s="17">
        <v>35</v>
      </c>
      <c r="I6155" s="17">
        <v>43</v>
      </c>
      <c r="J6155" s="17">
        <v>49</v>
      </c>
      <c r="K6155" s="70"/>
      <c r="L6155" s="111" t="s">
        <v>82</v>
      </c>
      <c r="M6155" s="103" t="e">
        <f>#REF!</f>
        <v>#REF!</v>
      </c>
      <c r="N6155" s="103" t="e">
        <f>IF(M6155=0,"",CHOOSE(M6155,"6","9","11","13","13","18","18","18","18","18","26","26","26","26","26","26","26","26","26","26","35","35","35","35","35","35","35","35","35","35","43","43","43","43","43","43","43","43","43","43","49","49","49","49","49","49","49","49","49","49","手入力箇所","手入力箇所","手入力箇所","手入力箇所","手入力箇所","手入力箇所","手入力箇所","手入力箇所","手入力箇所","手入力箇所"))</f>
        <v>#REF!</v>
      </c>
    </row>
    <row r="6156" spans="1:14" ht="13.8" thickBot="1" x14ac:dyDescent="0.25">
      <c r="A6156" s="31" t="s">
        <v>83</v>
      </c>
      <c r="B6156" s="18">
        <v>6</v>
      </c>
      <c r="C6156" s="18">
        <v>10</v>
      </c>
      <c r="D6156" s="18">
        <v>14</v>
      </c>
      <c r="E6156" s="18">
        <v>17</v>
      </c>
      <c r="F6156" s="18">
        <v>29</v>
      </c>
      <c r="G6156" s="18">
        <v>50</v>
      </c>
      <c r="H6156" s="18">
        <v>76</v>
      </c>
      <c r="I6156" s="18">
        <v>100</v>
      </c>
      <c r="J6156" s="18">
        <v>123</v>
      </c>
      <c r="K6156" s="69"/>
      <c r="L6156" s="111" t="s">
        <v>83</v>
      </c>
      <c r="M6156" s="103" t="e">
        <f>#REF!</f>
        <v>#REF!</v>
      </c>
      <c r="N6156" s="103" t="e">
        <f>IF(M6156=0,"",CHOOSE(M6156,"6","10","14","17","17","29","29","29","29","29","50","50","50","50","50","50","50","50","50","50","76","76","76","76","76","76","76","76","76","76","100","100","100","100","100","100","100","100","100","100","123","123","123","123","123","123","123","123","123","123","手入力箇所","手入力箇所","手入力箇所","手入力箇所","手入力箇所","手入力箇所","手入力箇所","手入力箇所","手入力箇所"))</f>
        <v>#REF!</v>
      </c>
    </row>
    <row r="6157" spans="1:14" ht="27" thickBot="1" x14ac:dyDescent="0.25">
      <c r="A6157" s="32" t="s">
        <v>84</v>
      </c>
      <c r="B6157" s="20">
        <v>9</v>
      </c>
      <c r="C6157" s="20">
        <v>15</v>
      </c>
      <c r="D6157" s="20">
        <v>20</v>
      </c>
      <c r="E6157" s="20">
        <v>24</v>
      </c>
      <c r="F6157" s="20">
        <v>39</v>
      </c>
      <c r="G6157" s="20">
        <v>65</v>
      </c>
      <c r="H6157" s="63"/>
      <c r="I6157" s="63"/>
      <c r="J6157" s="63"/>
      <c r="K6157" s="106"/>
      <c r="L6157" s="111" t="s">
        <v>84</v>
      </c>
      <c r="M6157" s="103" t="e">
        <f>#REF!</f>
        <v>#REF!</v>
      </c>
      <c r="N6157" s="103" t="e">
        <f>IF(M6157=0,"",CHOOSE(M6157,"9","15","20","24","24","39","39","39","39","39","65","65","65","65","65","65","65","65","65","65","手入力箇所","手入力箇所","手入力箇所","手入力箇所","手入力箇所","手入力箇所","手入力箇所","手入力箇所","手入力箇所","手入力箇所"))</f>
        <v>#REF!</v>
      </c>
    </row>
    <row r="6160" spans="1:14" ht="13.8" thickBot="1" x14ac:dyDescent="0.25"/>
    <row r="6161" spans="1:14" ht="13.8" thickBot="1" x14ac:dyDescent="0.25">
      <c r="A6161" s="688" t="e">
        <f>#REF!</f>
        <v>#REF!</v>
      </c>
      <c r="B6161" s="688"/>
      <c r="C6161" s="688"/>
      <c r="D6161" s="689" t="s">
        <v>192</v>
      </c>
      <c r="E6161" s="689"/>
      <c r="F6161" s="689"/>
      <c r="G6161" s="689"/>
      <c r="H6161" s="689"/>
      <c r="I6161" s="689"/>
      <c r="J6161" s="689"/>
      <c r="K6161" s="689"/>
      <c r="L6161" s="689"/>
      <c r="M6161" s="689"/>
      <c r="N6161" s="689"/>
    </row>
    <row r="6162" spans="1:14" ht="13.8" thickBot="1" x14ac:dyDescent="0.25">
      <c r="A6162" s="65"/>
      <c r="B6162" s="33">
        <v>1</v>
      </c>
      <c r="C6162" s="24">
        <v>2</v>
      </c>
      <c r="D6162" s="24">
        <v>3</v>
      </c>
      <c r="E6162" s="24" t="s">
        <v>58</v>
      </c>
      <c r="F6162" s="24" t="s">
        <v>59</v>
      </c>
      <c r="G6162" s="24" t="s">
        <v>60</v>
      </c>
      <c r="H6162" s="24" t="s">
        <v>61</v>
      </c>
      <c r="I6162" s="24" t="s">
        <v>62</v>
      </c>
      <c r="J6162" s="24" t="s">
        <v>194</v>
      </c>
      <c r="K6162" s="25" t="s">
        <v>85</v>
      </c>
      <c r="L6162" s="105" t="s">
        <v>189</v>
      </c>
      <c r="M6162" s="105" t="s">
        <v>188</v>
      </c>
      <c r="N6162" s="105" t="s">
        <v>51</v>
      </c>
    </row>
    <row r="6163" spans="1:14" ht="13.8" thickBot="1" x14ac:dyDescent="0.25">
      <c r="A6163" s="26" t="s">
        <v>56</v>
      </c>
      <c r="B6163" s="22">
        <v>5</v>
      </c>
      <c r="C6163" s="22">
        <v>7</v>
      </c>
      <c r="D6163" s="22">
        <v>8</v>
      </c>
      <c r="E6163" s="22">
        <v>8</v>
      </c>
      <c r="F6163" s="22">
        <v>10</v>
      </c>
      <c r="G6163" s="22">
        <v>13</v>
      </c>
      <c r="H6163" s="22">
        <v>16</v>
      </c>
      <c r="I6163" s="22"/>
      <c r="J6163" s="23"/>
      <c r="K6163" s="1"/>
      <c r="L6163" s="26" t="s">
        <v>56</v>
      </c>
      <c r="M6163" s="104" t="e">
        <f>#REF!</f>
        <v>#REF!</v>
      </c>
      <c r="N6163" s="112" t="e">
        <f>IF(M6163=0,"",CHOOSE(M6163,"5","7","8","8","8","10","10","10","10","10","13","13","13","13","13","13","13","13","13","13","16","16","16","16","16","16","16","16","16","16","16","手入力箇所","手入力箇所","手入力箇所","手入力箇所","手入力箇所","手入力箇所","手入力箇所","手入力箇所","手入力箇所","手入力箇所"))</f>
        <v>#REF!</v>
      </c>
    </row>
    <row r="6164" spans="1:14" ht="13.8" thickBot="1" x14ac:dyDescent="0.25">
      <c r="A6164" s="27" t="s">
        <v>57</v>
      </c>
      <c r="B6164" s="18">
        <v>5</v>
      </c>
      <c r="C6164" s="18">
        <v>7</v>
      </c>
      <c r="D6164" s="18">
        <v>8</v>
      </c>
      <c r="E6164" s="18">
        <v>9</v>
      </c>
      <c r="F6164" s="18">
        <v>12</v>
      </c>
      <c r="G6164" s="18">
        <v>16</v>
      </c>
      <c r="H6164" s="18"/>
      <c r="I6164" s="18"/>
      <c r="J6164" s="62"/>
      <c r="K6164" s="19"/>
      <c r="L6164" s="27" t="s">
        <v>57</v>
      </c>
      <c r="M6164" s="104" t="e">
        <f>#REF!</f>
        <v>#REF!</v>
      </c>
      <c r="N6164" s="113" t="e">
        <f>IF(M6164=0,"",CHOOSE(M6164,"5","7","8","9","9","12","12","12","12","12","16","16","16","16","16","16","16","16","16","16","手入力箇所","手入力箇所","手入力箇所","手入力箇所","手入力箇所","手入力箇所","手入力箇所","手入力箇所","手入力箇所","手入力箇所"))</f>
        <v>#REF!</v>
      </c>
    </row>
    <row r="6165" spans="1:14" ht="48.6" thickBot="1" x14ac:dyDescent="0.25">
      <c r="A6165" s="28" t="s">
        <v>64</v>
      </c>
      <c r="B6165" s="18">
        <v>6</v>
      </c>
      <c r="C6165" s="18"/>
      <c r="D6165" s="18"/>
      <c r="E6165" s="18"/>
      <c r="F6165" s="18"/>
      <c r="G6165" s="18"/>
      <c r="H6165" s="18"/>
      <c r="I6165" s="18"/>
      <c r="J6165" s="62"/>
      <c r="K6165" s="19"/>
      <c r="L6165" s="28" t="s">
        <v>64</v>
      </c>
      <c r="M6165" s="104" t="e">
        <f>#REF!</f>
        <v>#REF!</v>
      </c>
      <c r="N6165" s="113" t="e">
        <f>IF(M6165=0,"",CHOOSE(M6165,"6","手入力箇所","手入力箇所","手入力箇所","手入力箇所","手入力箇所","手入力箇所","手入力箇所","手入力箇所","手入力箇所","手入力箇所","",""))</f>
        <v>#REF!</v>
      </c>
    </row>
    <row r="6166" spans="1:14" ht="48.6" thickBot="1" x14ac:dyDescent="0.25">
      <c r="A6166" s="28" t="s">
        <v>65</v>
      </c>
      <c r="B6166" s="18">
        <v>6</v>
      </c>
      <c r="C6166" s="18"/>
      <c r="D6166" s="18"/>
      <c r="E6166" s="18"/>
      <c r="F6166" s="18"/>
      <c r="G6166" s="18"/>
      <c r="H6166" s="18"/>
      <c r="I6166" s="18"/>
      <c r="J6166" s="62"/>
      <c r="K6166" s="19"/>
      <c r="L6166" s="28" t="s">
        <v>65</v>
      </c>
      <c r="M6166" s="104" t="e">
        <f>#REF!</f>
        <v>#REF!</v>
      </c>
      <c r="N6166" s="113" t="e">
        <f>IF(M6166=0,"",CHOOSE(M6166,"6","手入力箇所","手入力箇所","手入力箇所","手入力箇所","手入力箇所","手入力箇所","手入力箇所","手入力箇所","手入力箇所","手入力箇所","",""))</f>
        <v>#REF!</v>
      </c>
    </row>
    <row r="6167" spans="1:14" ht="24.6" thickBot="1" x14ac:dyDescent="0.25">
      <c r="A6167" s="28" t="s">
        <v>66</v>
      </c>
      <c r="B6167" s="18">
        <v>5</v>
      </c>
      <c r="C6167" s="18">
        <v>7</v>
      </c>
      <c r="D6167" s="18">
        <v>8</v>
      </c>
      <c r="E6167" s="18">
        <v>9</v>
      </c>
      <c r="F6167" s="18">
        <v>12</v>
      </c>
      <c r="G6167" s="18"/>
      <c r="H6167" s="18"/>
      <c r="I6167" s="18"/>
      <c r="J6167" s="62"/>
      <c r="K6167" s="19"/>
      <c r="L6167" s="28" t="s">
        <v>66</v>
      </c>
      <c r="M6167" s="104" t="e">
        <f>#REF!</f>
        <v>#REF!</v>
      </c>
      <c r="N6167" s="113" t="e">
        <f>IF(M6167=0,"",CHOOSE(M6167,"5","7","8","9","9","12","12","12","12","12","手入力箇所","手入力箇所","手入力箇所","手入力箇所","手入力箇所","手入力箇所","手入力箇所","手入力箇所","手入力箇所","手入力箇所"))</f>
        <v>#REF!</v>
      </c>
    </row>
    <row r="6168" spans="1:14" ht="36.6" thickBot="1" x14ac:dyDescent="0.25">
      <c r="A6168" s="28" t="s">
        <v>67</v>
      </c>
      <c r="B6168" s="18">
        <v>4</v>
      </c>
      <c r="C6168" s="18">
        <v>5</v>
      </c>
      <c r="D6168" s="18">
        <v>5</v>
      </c>
      <c r="E6168" s="18">
        <v>6</v>
      </c>
      <c r="F6168" s="18"/>
      <c r="G6168" s="18"/>
      <c r="H6168" s="18"/>
      <c r="I6168" s="18"/>
      <c r="J6168" s="62"/>
      <c r="K6168" s="19"/>
      <c r="L6168" s="28" t="s">
        <v>67</v>
      </c>
      <c r="M6168" s="104" t="e">
        <f>#REF!</f>
        <v>#REF!</v>
      </c>
      <c r="N6168" s="113" t="e">
        <f>IF(M6168=0,"",CHOOSE(M6168,"4","5","5","6","6","手入力箇所","手入力箇所","手入力箇所","手入力箇所","手入力箇所","手入力箇所","手入力箇所","手入力箇所","手入力箇所","手入力箇所"))</f>
        <v>#REF!</v>
      </c>
    </row>
    <row r="6169" spans="1:14" ht="24.6" thickBot="1" x14ac:dyDescent="0.25">
      <c r="A6169" s="28" t="s">
        <v>68</v>
      </c>
      <c r="B6169" s="18">
        <v>12</v>
      </c>
      <c r="C6169" s="18">
        <v>12</v>
      </c>
      <c r="D6169" s="18">
        <v>12</v>
      </c>
      <c r="E6169" s="18">
        <v>12</v>
      </c>
      <c r="F6169" s="18">
        <v>12</v>
      </c>
      <c r="G6169" s="18">
        <v>12</v>
      </c>
      <c r="H6169" s="18">
        <v>12</v>
      </c>
      <c r="I6169" s="18"/>
      <c r="J6169" s="62"/>
      <c r="K6169" s="19"/>
      <c r="L6169" s="28" t="s">
        <v>68</v>
      </c>
      <c r="M6169" s="104" t="e">
        <f>#REF!</f>
        <v>#REF!</v>
      </c>
      <c r="N6169" s="113" t="e">
        <f>IF(M6169=0,"",CHOOSE(M6169,"12","12","12","12","12","12","12","12","12","12","12","12","12","12","12","12","12","12","12","12","12","12","12","12","12","12","12","12","12","12","手入力箇所","手入力箇所","手入力箇所","手入力箇所","手入力箇所","手入力箇所","手入力箇所","手入力箇所","手入力箇所","手入力箇所"))</f>
        <v>#REF!</v>
      </c>
    </row>
    <row r="6170" spans="1:14" ht="36.6" thickBot="1" x14ac:dyDescent="0.25">
      <c r="A6170" s="28" t="s">
        <v>69</v>
      </c>
      <c r="B6170" s="18">
        <v>7</v>
      </c>
      <c r="C6170" s="18">
        <v>7</v>
      </c>
      <c r="D6170" s="18">
        <v>7</v>
      </c>
      <c r="E6170" s="18">
        <v>7</v>
      </c>
      <c r="F6170" s="18">
        <v>7</v>
      </c>
      <c r="G6170" s="18"/>
      <c r="H6170" s="18"/>
      <c r="I6170" s="18"/>
      <c r="J6170" s="62"/>
      <c r="K6170" s="19"/>
      <c r="L6170" s="28" t="s">
        <v>69</v>
      </c>
      <c r="M6170" s="104" t="e">
        <f>#REF!</f>
        <v>#REF!</v>
      </c>
      <c r="N6170" s="113" t="e">
        <f>IF(M6170=0,"",CHOOSE(M6170,"7","7","7","7","7","7","7","7","7","7","手入力箇所","手入力箇所","手入力箇所","手入力箇所","手入力箇所","手入力箇所","手入力箇所","手入力箇所","手入力箇所","手入力箇所"))</f>
        <v>#REF!</v>
      </c>
    </row>
    <row r="6171" spans="1:14" ht="13.8" thickBot="1" x14ac:dyDescent="0.25">
      <c r="A6171" s="27" t="s">
        <v>63</v>
      </c>
      <c r="B6171" s="18">
        <v>4</v>
      </c>
      <c r="C6171" s="18">
        <v>5</v>
      </c>
      <c r="D6171" s="18">
        <v>7</v>
      </c>
      <c r="E6171" s="18">
        <v>8</v>
      </c>
      <c r="F6171" s="18">
        <v>11</v>
      </c>
      <c r="G6171" s="18">
        <v>16</v>
      </c>
      <c r="H6171" s="18">
        <v>22</v>
      </c>
      <c r="I6171" s="18">
        <v>26</v>
      </c>
      <c r="J6171" s="18">
        <v>31</v>
      </c>
      <c r="K6171" s="19"/>
      <c r="L6171" s="27" t="s">
        <v>63</v>
      </c>
      <c r="M6171" s="104" t="e">
        <f>#REF!</f>
        <v>#REF!</v>
      </c>
      <c r="N6171" s="113" t="e">
        <f>IF(M6171=0,"",CHOOSE(M6171,"4","5","7","8","8","11","11","11","11","11","16","16","16","16","16","16","16","16","16","16","22","22","22","22","22","22","22","22","22","22","26","26","26","26","26","26","26","26","26","26","31","31","31","31","31","31","31","31","31","31","31","手入力箇所","手入力箇所","手入力箇所","手入力箇所","手入力箇所","手入力箇所","手入力箇所","手入力箇所","手入力箇所","手入力箇所"))</f>
        <v>#REF!</v>
      </c>
    </row>
    <row r="6172" spans="1:14" ht="24.6" thickBot="1" x14ac:dyDescent="0.25">
      <c r="A6172" s="28" t="s">
        <v>70</v>
      </c>
      <c r="B6172" s="18">
        <v>5</v>
      </c>
      <c r="C6172" s="18">
        <v>6</v>
      </c>
      <c r="D6172" s="18">
        <v>7</v>
      </c>
      <c r="E6172" s="18"/>
      <c r="F6172" s="18"/>
      <c r="G6172" s="18"/>
      <c r="H6172" s="18"/>
      <c r="I6172" s="18"/>
      <c r="J6172" s="62"/>
      <c r="K6172" s="19"/>
      <c r="L6172" s="28" t="s">
        <v>70</v>
      </c>
      <c r="M6172" s="104" t="e">
        <f>#REF!</f>
        <v>#REF!</v>
      </c>
      <c r="N6172" s="113" t="e">
        <f>IF(M6172=0,"",CHOOSE(M6172,"5","6","7","手入力箇所","手入力箇所","手入力箇所","手入力箇所","手入力箇所","手入力箇所","手入力箇所","手入力箇所","手入力箇所","手入力箇所"))</f>
        <v>#REF!</v>
      </c>
    </row>
    <row r="6173" spans="1:14" ht="13.8" thickBot="1" x14ac:dyDescent="0.25">
      <c r="A6173" s="29" t="s">
        <v>71</v>
      </c>
      <c r="B6173" s="18">
        <v>3</v>
      </c>
      <c r="C6173" s="18">
        <v>6</v>
      </c>
      <c r="D6173" s="18">
        <v>19</v>
      </c>
      <c r="E6173" s="18"/>
      <c r="F6173" s="18"/>
      <c r="G6173" s="18"/>
      <c r="H6173" s="18"/>
      <c r="I6173" s="18"/>
      <c r="J6173" s="62"/>
      <c r="K6173" s="19"/>
      <c r="L6173" s="29" t="s">
        <v>71</v>
      </c>
      <c r="M6173" s="104" t="e">
        <f>#REF!</f>
        <v>#REF!</v>
      </c>
      <c r="N6173" s="113" t="e">
        <f>IF(M6173=0,"",CHOOSE(M6173,"3","6","19","手入力箇所","手入力箇所","手入力箇所","手入力箇所","手入力箇所","手入力箇所","手入力箇所","手入力箇所","手入力箇所","手入力箇所"))</f>
        <v>#REF!</v>
      </c>
    </row>
    <row r="6174" spans="1:14" ht="13.8" thickBot="1" x14ac:dyDescent="0.25">
      <c r="A6174" s="29" t="s">
        <v>72</v>
      </c>
      <c r="B6174" s="18">
        <v>1</v>
      </c>
      <c r="C6174" s="18">
        <v>3</v>
      </c>
      <c r="D6174" s="18">
        <v>5</v>
      </c>
      <c r="E6174" s="18">
        <v>9</v>
      </c>
      <c r="F6174" s="18">
        <v>26</v>
      </c>
      <c r="G6174" s="18"/>
      <c r="H6174" s="18"/>
      <c r="I6174" s="18"/>
      <c r="J6174" s="62"/>
      <c r="K6174" s="19"/>
      <c r="L6174" s="29" t="s">
        <v>72</v>
      </c>
      <c r="M6174" s="104" t="e">
        <f>#REF!</f>
        <v>#REF!</v>
      </c>
      <c r="N6174" s="113" t="e">
        <f>IF(M6174=0,"",CHOOSE(M6174,"1","3","5","9","9","26","26","26","26","26","手入力箇所","手入力箇所","手入力箇所","手入力箇所","手入力箇所","手入力箇所","手入力箇所","手入力箇所","手入力箇所","手入力箇所"))</f>
        <v>#REF!</v>
      </c>
    </row>
    <row r="6175" spans="1:14" ht="13.8" thickBot="1" x14ac:dyDescent="0.25">
      <c r="A6175" s="29" t="s">
        <v>73</v>
      </c>
      <c r="B6175" s="18">
        <v>4</v>
      </c>
      <c r="C6175" s="18">
        <v>11</v>
      </c>
      <c r="D6175" s="18">
        <v>20</v>
      </c>
      <c r="E6175" s="18">
        <v>33</v>
      </c>
      <c r="F6175" s="18"/>
      <c r="G6175" s="18"/>
      <c r="H6175" s="18"/>
      <c r="I6175" s="18"/>
      <c r="J6175" s="62"/>
      <c r="K6175" s="19"/>
      <c r="L6175" s="29" t="s">
        <v>73</v>
      </c>
      <c r="M6175" s="104" t="e">
        <f>#REF!</f>
        <v>#REF!</v>
      </c>
      <c r="N6175" s="113" t="e">
        <f>IF(M6175=0,"",CHOOSE(M6175,"4","11","20","33","33","手入力箇所","手入力箇所","手入力箇所","手入力箇所","手入力箇所","手入力箇所","手入力箇所","手入力箇所","手入力箇所","手入力箇所"))</f>
        <v>#REF!</v>
      </c>
    </row>
    <row r="6176" spans="1:14" ht="37.200000000000003" thickBot="1" x14ac:dyDescent="0.25">
      <c r="A6176" s="30" t="s">
        <v>74</v>
      </c>
      <c r="B6176" s="18">
        <v>4</v>
      </c>
      <c r="C6176" s="18">
        <v>6</v>
      </c>
      <c r="D6176" s="18">
        <v>8</v>
      </c>
      <c r="E6176" s="18">
        <v>10</v>
      </c>
      <c r="F6176" s="18">
        <v>15</v>
      </c>
      <c r="G6176" s="18">
        <v>23</v>
      </c>
      <c r="H6176" s="18">
        <v>33</v>
      </c>
      <c r="I6176" s="18"/>
      <c r="J6176" s="62"/>
      <c r="K6176" s="19"/>
      <c r="L6176" s="30" t="s">
        <v>74</v>
      </c>
      <c r="M6176" s="104" t="e">
        <f>#REF!</f>
        <v>#REF!</v>
      </c>
      <c r="N6176" s="113" t="e">
        <f>IF(M6176=0,"",CHOOSE(M6176,"4","6","8","10","10","15","15","15","15","15","23","23","23","23","23","23","23","23","23","23","33","33","33","33","33","33","33","33","33","33","手入力箇所","手入力箇所","手入力箇所","手入力箇所","手入力箇所","手入力箇所","手入力箇所","手入力箇所","手入力箇所","手入力箇所"))</f>
        <v>#REF!</v>
      </c>
    </row>
    <row r="6177" spans="1:14" ht="13.8" thickBot="1" x14ac:dyDescent="0.25">
      <c r="A6177" s="29" t="s">
        <v>75</v>
      </c>
      <c r="B6177" s="18">
        <v>6</v>
      </c>
      <c r="C6177" s="18">
        <v>14</v>
      </c>
      <c r="D6177" s="18">
        <v>25</v>
      </c>
      <c r="E6177" s="18">
        <v>39</v>
      </c>
      <c r="F6177" s="18"/>
      <c r="G6177" s="18"/>
      <c r="H6177" s="18"/>
      <c r="I6177" s="18"/>
      <c r="J6177" s="62"/>
      <c r="K6177" s="19"/>
      <c r="L6177" s="29" t="s">
        <v>75</v>
      </c>
      <c r="M6177" s="104" t="e">
        <f>#REF!</f>
        <v>#REF!</v>
      </c>
      <c r="N6177" s="113" t="e">
        <f>IF(M6177=0,"",CHOOSE(M6177,"6","14","25","39","39","手入力箇所","手入力箇所","手入力箇所","手入力箇所","手入力箇所","手入力箇所","手入力箇所","手入力箇所","手入力箇所","手入力箇所"))</f>
        <v>#REF!</v>
      </c>
    </row>
    <row r="6178" spans="1:14" ht="37.200000000000003" thickBot="1" x14ac:dyDescent="0.25">
      <c r="A6178" s="30" t="s">
        <v>76</v>
      </c>
      <c r="B6178" s="18">
        <v>2</v>
      </c>
      <c r="C6178" s="18">
        <v>3</v>
      </c>
      <c r="D6178" s="18">
        <v>6</v>
      </c>
      <c r="E6178" s="18">
        <v>9</v>
      </c>
      <c r="F6178" s="18"/>
      <c r="G6178" s="18"/>
      <c r="H6178" s="18"/>
      <c r="I6178" s="18"/>
      <c r="J6178" s="62"/>
      <c r="K6178" s="19"/>
      <c r="L6178" s="30" t="s">
        <v>76</v>
      </c>
      <c r="M6178" s="104" t="e">
        <f>#REF!</f>
        <v>#REF!</v>
      </c>
      <c r="N6178" s="113" t="e">
        <f>IF(M6178=0,"",CHOOSE(M6178,"2","3","6","9","9","手入力箇所","手入力箇所","手入力箇所","手入力箇所","手入力箇所","手入力箇所","手入力箇所","手入力箇所","手入力箇所","手入力箇所"))</f>
        <v>#REF!</v>
      </c>
    </row>
    <row r="6179" spans="1:14" ht="27" thickBot="1" x14ac:dyDescent="0.25">
      <c r="A6179" s="31" t="s">
        <v>77</v>
      </c>
      <c r="B6179" s="18">
        <v>12</v>
      </c>
      <c r="C6179" s="18">
        <v>18</v>
      </c>
      <c r="D6179" s="18">
        <v>22</v>
      </c>
      <c r="E6179" s="18">
        <v>26</v>
      </c>
      <c r="F6179" s="62"/>
      <c r="G6179" s="62"/>
      <c r="H6179" s="62"/>
      <c r="I6179" s="62"/>
      <c r="J6179" s="62"/>
      <c r="K6179" s="19"/>
      <c r="L6179" s="31" t="s">
        <v>77</v>
      </c>
      <c r="M6179" s="104" t="e">
        <f>#REF!</f>
        <v>#REF!</v>
      </c>
      <c r="N6179" s="113" t="e">
        <f>IF(M6179=0,"",CHOOSE(M6179,"12","18","22","26","26","手入力箇所","手入力箇所","手入力箇所","手入力箇所","手入力箇所","手入力箇所","手入力箇所","手入力箇所","手入力箇所","手入力箇所"))</f>
        <v>#REF!</v>
      </c>
    </row>
    <row r="6180" spans="1:14" ht="40.200000000000003" thickBot="1" x14ac:dyDescent="0.25">
      <c r="A6180" s="31" t="s">
        <v>78</v>
      </c>
      <c r="B6180" s="18">
        <v>5</v>
      </c>
      <c r="C6180" s="18">
        <v>8</v>
      </c>
      <c r="D6180" s="18">
        <v>11</v>
      </c>
      <c r="E6180" s="18">
        <v>14</v>
      </c>
      <c r="F6180" s="62"/>
      <c r="G6180" s="62"/>
      <c r="H6180" s="62"/>
      <c r="I6180" s="62"/>
      <c r="J6180" s="62"/>
      <c r="K6180" s="19"/>
      <c r="L6180" s="31" t="s">
        <v>78</v>
      </c>
      <c r="M6180" s="104" t="e">
        <f>#REF!</f>
        <v>#REF!</v>
      </c>
      <c r="N6180" s="113" t="e">
        <f>IF(M6180=0,"",CHOOSE(M6180,"5","8","11","14","14","手入力箇所","手入力箇所","手入力箇所","手入力箇所","手入力箇所","手入力箇所","手入力箇所","手入力箇所","手入力箇所","手入力箇所"))</f>
        <v>#REF!</v>
      </c>
    </row>
    <row r="6181" spans="1:14" ht="27" thickBot="1" x14ac:dyDescent="0.25">
      <c r="A6181" s="31" t="s">
        <v>79</v>
      </c>
      <c r="B6181" s="18">
        <v>6</v>
      </c>
      <c r="C6181" s="18">
        <v>11</v>
      </c>
      <c r="D6181" s="18">
        <v>16</v>
      </c>
      <c r="E6181" s="18">
        <v>21</v>
      </c>
      <c r="F6181" s="62"/>
      <c r="G6181" s="62"/>
      <c r="H6181" s="62"/>
      <c r="I6181" s="62"/>
      <c r="J6181" s="62"/>
      <c r="K6181" s="19"/>
      <c r="L6181" s="31" t="s">
        <v>79</v>
      </c>
      <c r="M6181" s="104" t="e">
        <f>#REF!</f>
        <v>#REF!</v>
      </c>
      <c r="N6181" s="113" t="e">
        <f>IF(M6181=0,"",CHOOSE(M6181,"6","11","16","21","21","手入力箇所","手入力箇所","手入力箇所","手入力箇所","手入力箇所","手入力箇所","手入力箇所","手入力箇所","手入力箇所"))</f>
        <v>#REF!</v>
      </c>
    </row>
    <row r="6182" spans="1:14" ht="40.200000000000003" thickBot="1" x14ac:dyDescent="0.25">
      <c r="A6182" s="31" t="s">
        <v>80</v>
      </c>
      <c r="B6182" s="18">
        <v>5</v>
      </c>
      <c r="C6182" s="18">
        <v>7</v>
      </c>
      <c r="D6182" s="18">
        <v>9</v>
      </c>
      <c r="E6182" s="18">
        <v>10</v>
      </c>
      <c r="F6182" s="62"/>
      <c r="G6182" s="62"/>
      <c r="H6182" s="62"/>
      <c r="I6182" s="62"/>
      <c r="J6182" s="62"/>
      <c r="K6182" s="19"/>
      <c r="L6182" s="31" t="s">
        <v>80</v>
      </c>
      <c r="M6182" s="104" t="e">
        <f>#REF!</f>
        <v>#REF!</v>
      </c>
      <c r="N6182" s="113" t="e">
        <f>IF(M6182=0,"",CHOOSE(M6182,"5","7","9","10","10","手入力箇所","手入力箇所","手入力箇所","手入力箇所","手入力箇所","手入力箇所","手入力箇所","手入力箇所","手入力箇所"))</f>
        <v>#REF!</v>
      </c>
    </row>
    <row r="6183" spans="1:14" ht="40.200000000000003" thickBot="1" x14ac:dyDescent="0.25">
      <c r="A6183" s="31" t="s">
        <v>81</v>
      </c>
      <c r="B6183" s="18">
        <v>9</v>
      </c>
      <c r="C6183" s="18">
        <v>14</v>
      </c>
      <c r="D6183" s="62"/>
      <c r="E6183" s="62"/>
      <c r="F6183" s="62"/>
      <c r="G6183" s="62"/>
      <c r="H6183" s="62"/>
      <c r="I6183" s="62"/>
      <c r="J6183" s="62"/>
      <c r="K6183" s="19"/>
      <c r="L6183" s="31" t="s">
        <v>81</v>
      </c>
      <c r="M6183" s="104" t="e">
        <f>#REF!</f>
        <v>#REF!</v>
      </c>
      <c r="N6183" s="113" t="e">
        <f>IF(M6183=0,"",CHOOSE(M6183,"9","14","手入力箇所","手入力箇所","手入力箇所","手入力箇所","手入力箇所","手入力箇所","手入力箇所","手入力箇所","手入力箇所","手入力箇所"))</f>
        <v>#REF!</v>
      </c>
    </row>
    <row r="6184" spans="1:14" ht="13.8" thickBot="1" x14ac:dyDescent="0.25">
      <c r="A6184" s="31" t="s">
        <v>82</v>
      </c>
      <c r="B6184" s="18">
        <v>3</v>
      </c>
      <c r="C6184" s="18">
        <v>4</v>
      </c>
      <c r="D6184" s="18">
        <v>4</v>
      </c>
      <c r="E6184" s="18">
        <v>5</v>
      </c>
      <c r="F6184" s="18">
        <v>6</v>
      </c>
      <c r="G6184" s="18">
        <v>8</v>
      </c>
      <c r="H6184" s="18">
        <v>9</v>
      </c>
      <c r="I6184" s="18">
        <v>11</v>
      </c>
      <c r="J6184" s="18">
        <v>12</v>
      </c>
      <c r="K6184" s="19"/>
      <c r="L6184" s="31" t="s">
        <v>82</v>
      </c>
      <c r="M6184" s="104" t="e">
        <f>#REF!</f>
        <v>#REF!</v>
      </c>
      <c r="N6184" s="113" t="e">
        <f>IF(M6184=0,"",CHOOSE(M6184,"3","4","4","5","5","6","6","6","6","6","8","8","8","8","8","8","8","8","8","8","9","9","9","9","9","9","9","9","9","9","11","11","11","11","11","11","11","11","11","11","12","12","12","12","12","12","12","12","12","12","12","手入力箇所","手入力箇所","手入力箇所","手入力箇所","手入力箇所","手入力箇所","手入力箇所","手入力箇所","手入力箇所","手入力箇所"))</f>
        <v>#REF!</v>
      </c>
    </row>
    <row r="6185" spans="1:14" ht="13.8" thickBot="1" x14ac:dyDescent="0.25">
      <c r="A6185" s="31" t="s">
        <v>83</v>
      </c>
      <c r="B6185" s="18">
        <v>3</v>
      </c>
      <c r="C6185" s="18">
        <v>4</v>
      </c>
      <c r="D6185" s="18">
        <v>4</v>
      </c>
      <c r="E6185" s="18">
        <v>5</v>
      </c>
      <c r="F6185" s="18">
        <v>6</v>
      </c>
      <c r="G6185" s="18">
        <v>8</v>
      </c>
      <c r="H6185" s="18">
        <v>10</v>
      </c>
      <c r="I6185" s="18">
        <v>12</v>
      </c>
      <c r="J6185" s="18">
        <v>13</v>
      </c>
      <c r="K6185" s="19"/>
      <c r="L6185" s="31" t="s">
        <v>83</v>
      </c>
      <c r="M6185" s="104" t="e">
        <f>#REF!</f>
        <v>#REF!</v>
      </c>
      <c r="N6185" s="113" t="e">
        <f>IF(M6185=0,"",CHOOSE(M6185,"3","4","4","5","5","6","6","6","6","6","8","8","8","8","8","8","8","8","8","8","10","10","10","10","10","10","10","10","10","10","12","12","12","12","12","12","12","12","12","12","13","13","13","13","13","13","13","13","13","13","13","手入力箇所","手入力箇所","手入力箇所","手入力箇所","手入力箇所","手入力箇所","手入力箇所","手入力箇所","手入力箇所","手入力箇所"))</f>
        <v>#REF!</v>
      </c>
    </row>
    <row r="6186" spans="1:14" ht="27" thickBot="1" x14ac:dyDescent="0.25">
      <c r="A6186" s="32" t="s">
        <v>84</v>
      </c>
      <c r="B6186" s="20">
        <v>1</v>
      </c>
      <c r="C6186" s="20">
        <v>2</v>
      </c>
      <c r="D6186" s="20">
        <v>3</v>
      </c>
      <c r="E6186" s="20">
        <v>4</v>
      </c>
      <c r="F6186" s="20">
        <v>8</v>
      </c>
      <c r="G6186" s="20">
        <v>19</v>
      </c>
      <c r="H6186" s="63"/>
      <c r="I6186" s="63"/>
      <c r="J6186" s="63"/>
      <c r="K6186" s="21"/>
      <c r="L6186" s="32" t="s">
        <v>84</v>
      </c>
      <c r="M6186" s="104" t="e">
        <f>#REF!</f>
        <v>#REF!</v>
      </c>
      <c r="N6186" s="113" t="e">
        <f>IF(M6186=0,"",CHOOSE(M6186,"1","2","3","4","4","8","8","8","8","8","19","19","19","19","19","19","19","19","19","19","手入力箇所","手入力箇所","手入力箇所","手入力箇所","手入力箇所","手入力箇所","手入力箇所","手入力箇所","手入力箇所","手入力箇所"))</f>
        <v>#REF!</v>
      </c>
    </row>
    <row r="6187" spans="1:14" ht="13.8" thickBot="1" x14ac:dyDescent="0.25"/>
    <row r="6188" spans="1:14" ht="13.8" thickBot="1" x14ac:dyDescent="0.25">
      <c r="A6188" s="686" t="e">
        <f>A6161</f>
        <v>#REF!</v>
      </c>
      <c r="B6188" s="686"/>
      <c r="C6188" s="686"/>
      <c r="D6188" s="687" t="s">
        <v>193</v>
      </c>
      <c r="E6188" s="687"/>
      <c r="F6188" s="687"/>
      <c r="G6188" s="687"/>
      <c r="H6188" s="687"/>
      <c r="I6188" s="687"/>
      <c r="J6188" s="687"/>
      <c r="K6188" s="687"/>
      <c r="L6188" s="687"/>
      <c r="M6188" s="687"/>
      <c r="N6188" s="687"/>
    </row>
    <row r="6189" spans="1:14" ht="13.8" thickBot="1" x14ac:dyDescent="0.25">
      <c r="A6189" s="105"/>
      <c r="B6189" s="33">
        <v>1</v>
      </c>
      <c r="C6189" s="24">
        <v>2</v>
      </c>
      <c r="D6189" s="24">
        <v>3</v>
      </c>
      <c r="E6189" s="24" t="s">
        <v>58</v>
      </c>
      <c r="F6189" s="24" t="s">
        <v>59</v>
      </c>
      <c r="G6189" s="24" t="s">
        <v>60</v>
      </c>
      <c r="H6189" s="24" t="s">
        <v>61</v>
      </c>
      <c r="I6189" s="24" t="s">
        <v>62</v>
      </c>
      <c r="J6189" s="24" t="s">
        <v>194</v>
      </c>
      <c r="K6189" s="102" t="s">
        <v>85</v>
      </c>
      <c r="L6189" s="105" t="s">
        <v>189</v>
      </c>
      <c r="M6189" s="105" t="s">
        <v>188</v>
      </c>
      <c r="N6189" s="105" t="s">
        <v>51</v>
      </c>
    </row>
    <row r="6190" spans="1:14" ht="13.8" thickBot="1" x14ac:dyDescent="0.25">
      <c r="A6190" s="26" t="s">
        <v>56</v>
      </c>
      <c r="B6190" s="22">
        <v>16</v>
      </c>
      <c r="C6190" s="22">
        <v>25</v>
      </c>
      <c r="D6190" s="22">
        <v>32</v>
      </c>
      <c r="E6190" s="22">
        <v>38</v>
      </c>
      <c r="F6190" s="22">
        <v>56</v>
      </c>
      <c r="G6190" s="22">
        <v>87</v>
      </c>
      <c r="H6190" s="22">
        <v>121</v>
      </c>
      <c r="I6190" s="22"/>
      <c r="J6190" s="23"/>
      <c r="K6190" s="68"/>
      <c r="L6190" s="107" t="s">
        <v>56</v>
      </c>
      <c r="M6190" s="103" t="e">
        <f>#REF!</f>
        <v>#REF!</v>
      </c>
      <c r="N6190" s="103" t="e">
        <f>IF(M6190=0,"",CHOOSE(M6190,"16","25","32","38","38","56","56","56","56","56","87","87","87","87","87","87","87","87","87","87","121","121","121","121","121","121","121","121","121","121","手入力箇所","手入力箇所","手入力箇所","手入力箇所","手入力箇所","手入力箇所","手入力箇所","手入力箇所","手入力箇所","手入力箇所"))</f>
        <v>#REF!</v>
      </c>
    </row>
    <row r="6191" spans="1:14" ht="13.8" thickBot="1" x14ac:dyDescent="0.25">
      <c r="A6191" s="27" t="s">
        <v>57</v>
      </c>
      <c r="B6191" s="18">
        <v>25</v>
      </c>
      <c r="C6191" s="18">
        <v>33</v>
      </c>
      <c r="D6191" s="18">
        <v>40</v>
      </c>
      <c r="E6191" s="18">
        <v>45</v>
      </c>
      <c r="F6191" s="18">
        <v>58</v>
      </c>
      <c r="G6191" s="18">
        <v>79</v>
      </c>
      <c r="H6191" s="18"/>
      <c r="I6191" s="18"/>
      <c r="J6191" s="62"/>
      <c r="K6191" s="69"/>
      <c r="L6191" s="107" t="s">
        <v>57</v>
      </c>
      <c r="M6191" s="103" t="e">
        <f>#REF!</f>
        <v>#REF!</v>
      </c>
      <c r="N6191" s="103" t="e">
        <f>IF(M6191=0,"",CHOOSE(M6191,"25","33","40","45","45","58","58","58","58","58","79","79","79","79","79","79","79","79","79","79","手入力箇所","手入力箇所","手入力箇所","手入力箇所","手入力箇所","手入力箇所","手入力箇所","手入力箇所","手入力箇所","手入力箇所"))</f>
        <v>#REF!</v>
      </c>
    </row>
    <row r="6192" spans="1:14" ht="48.6" thickBot="1" x14ac:dyDescent="0.25">
      <c r="A6192" s="28" t="s">
        <v>64</v>
      </c>
      <c r="B6192" s="18">
        <v>32</v>
      </c>
      <c r="C6192" s="18"/>
      <c r="D6192" s="18"/>
      <c r="E6192" s="18"/>
      <c r="F6192" s="18"/>
      <c r="G6192" s="18"/>
      <c r="H6192" s="18"/>
      <c r="I6192" s="18"/>
      <c r="J6192" s="62"/>
      <c r="K6192" s="69"/>
      <c r="L6192" s="108" t="s">
        <v>64</v>
      </c>
      <c r="M6192" s="103" t="e">
        <f>#REF!</f>
        <v>#REF!</v>
      </c>
      <c r="N6192" s="103" t="e">
        <f>IF(M6192=0,"",CHOOSE(M6192,"32","手入力箇所","手入力箇所","手入力箇所","手入力箇所","手入力箇所","手入力箇所","手入力箇所","手入力箇所","手入力箇所","手入力箇所"))</f>
        <v>#REF!</v>
      </c>
    </row>
    <row r="6193" spans="1:14" ht="48.6" thickBot="1" x14ac:dyDescent="0.25">
      <c r="A6193" s="28" t="s">
        <v>65</v>
      </c>
      <c r="B6193" s="18">
        <v>36</v>
      </c>
      <c r="C6193" s="18"/>
      <c r="D6193" s="18"/>
      <c r="E6193" s="18"/>
      <c r="F6193" s="18"/>
      <c r="G6193" s="18"/>
      <c r="H6193" s="18"/>
      <c r="I6193" s="18"/>
      <c r="J6193" s="62"/>
      <c r="K6193" s="69"/>
      <c r="L6193" s="108" t="s">
        <v>65</v>
      </c>
      <c r="M6193" s="103" t="e">
        <f>#REF!</f>
        <v>#REF!</v>
      </c>
      <c r="N6193" s="103" t="e">
        <f>IF(M6193=0,"",CHOOSE(M6193,"36","手入力箇所","手入力箇所","手入力箇所","手入力箇所","手入力箇所","手入力箇所","手入力箇所","手入力箇所","手入力箇所","手入力箇所"))</f>
        <v>#REF!</v>
      </c>
    </row>
    <row r="6194" spans="1:14" ht="24.6" thickBot="1" x14ac:dyDescent="0.25">
      <c r="A6194" s="28" t="s">
        <v>66</v>
      </c>
      <c r="B6194" s="18">
        <v>24</v>
      </c>
      <c r="C6194" s="18">
        <v>30</v>
      </c>
      <c r="D6194" s="18">
        <v>33</v>
      </c>
      <c r="E6194" s="18">
        <v>35</v>
      </c>
      <c r="F6194" s="18">
        <v>42</v>
      </c>
      <c r="G6194" s="18"/>
      <c r="H6194" s="18"/>
      <c r="I6194" s="18"/>
      <c r="J6194" s="62"/>
      <c r="K6194" s="69"/>
      <c r="L6194" s="108" t="s">
        <v>66</v>
      </c>
      <c r="M6194" s="103" t="e">
        <f>#REF!</f>
        <v>#REF!</v>
      </c>
      <c r="N6194" s="103" t="e">
        <f>IF(M6194=0,"",CHOOSE(M6194,"24","30","33","35","35","42","42","42","42","42","手入力箇所","手入力箇所","手入力箇所","手入力箇所","手入力箇所","手入力箇所","手入力箇所","手入力箇所","手入力箇所","手入力箇所"))</f>
        <v>#REF!</v>
      </c>
    </row>
    <row r="6195" spans="1:14" ht="36.6" thickBot="1" x14ac:dyDescent="0.25">
      <c r="A6195" s="28" t="s">
        <v>67</v>
      </c>
      <c r="B6195" s="18">
        <v>7</v>
      </c>
      <c r="C6195" s="18">
        <v>12</v>
      </c>
      <c r="D6195" s="18">
        <v>16</v>
      </c>
      <c r="E6195" s="18">
        <v>19</v>
      </c>
      <c r="F6195" s="18"/>
      <c r="G6195" s="18"/>
      <c r="H6195" s="18"/>
      <c r="I6195" s="18"/>
      <c r="J6195" s="62"/>
      <c r="K6195" s="69"/>
      <c r="L6195" s="108" t="s">
        <v>67</v>
      </c>
      <c r="M6195" s="103" t="e">
        <f>#REF!</f>
        <v>#REF!</v>
      </c>
      <c r="N6195" s="103" t="e">
        <f>IF(M6195=0,"",CHOOSE(M6195,"7","12","16","19","19","手入力箇所","手入力箇所","手入力箇所","手入力箇所","手入力箇所","手入力箇所","手入力箇所","手入力箇所","手入力箇所","手入力箇所"))</f>
        <v>#REF!</v>
      </c>
    </row>
    <row r="6196" spans="1:14" ht="24.6" thickBot="1" x14ac:dyDescent="0.25">
      <c r="A6196" s="28" t="s">
        <v>68</v>
      </c>
      <c r="B6196" s="18">
        <v>21</v>
      </c>
      <c r="C6196" s="18">
        <v>35</v>
      </c>
      <c r="D6196" s="18">
        <v>48</v>
      </c>
      <c r="E6196" s="18">
        <v>59</v>
      </c>
      <c r="F6196" s="18">
        <v>94</v>
      </c>
      <c r="G6196" s="18">
        <v>159</v>
      </c>
      <c r="H6196" s="18">
        <v>235</v>
      </c>
      <c r="I6196" s="18"/>
      <c r="J6196" s="62"/>
      <c r="K6196" s="69"/>
      <c r="L6196" s="108" t="s">
        <v>68</v>
      </c>
      <c r="M6196" s="103" t="e">
        <f>#REF!</f>
        <v>#REF!</v>
      </c>
      <c r="N6196" s="103" t="e">
        <f>IF(M6196=0,"",CHOOSE(M6196,"21","35","48","59","59","94","94","94","94","94","159","159","159","159","159","159","159","159","159","159","235","235","235","235","235","235","235","235","235","235","手入力箇所","手入力箇所","手入力箇所","手入力箇所","手入力箇所","手入力箇所","手入力箇所","手入力箇所","手入力箇所","手入力箇所"))</f>
        <v>#REF!</v>
      </c>
    </row>
    <row r="6197" spans="1:14" ht="36.6" thickBot="1" x14ac:dyDescent="0.25">
      <c r="A6197" s="28" t="s">
        <v>69</v>
      </c>
      <c r="B6197" s="18">
        <v>22</v>
      </c>
      <c r="C6197" s="18">
        <v>26</v>
      </c>
      <c r="D6197" s="18">
        <v>28</v>
      </c>
      <c r="E6197" s="18">
        <v>29</v>
      </c>
      <c r="F6197" s="18">
        <v>34</v>
      </c>
      <c r="G6197" s="18"/>
      <c r="H6197" s="18"/>
      <c r="I6197" s="18"/>
      <c r="J6197" s="62"/>
      <c r="K6197" s="69"/>
      <c r="L6197" s="108" t="s">
        <v>69</v>
      </c>
      <c r="M6197" s="103" t="e">
        <f>#REF!</f>
        <v>#REF!</v>
      </c>
      <c r="N6197" s="103" t="e">
        <f>IF(M6197=0,"",CHOOSE(M6197,"22","26","28","29","29","34","34","34","34","34","手入力箇所","手入力箇所","手入力箇所","手入力箇所","手入力箇所","手入力箇所","手入力箇所","手入力箇所","手入力箇所","手入力箇所"))</f>
        <v>#REF!</v>
      </c>
    </row>
    <row r="6198" spans="1:14" ht="13.8" thickBot="1" x14ac:dyDescent="0.25">
      <c r="A6198" s="27" t="s">
        <v>63</v>
      </c>
      <c r="B6198" s="18">
        <v>21</v>
      </c>
      <c r="C6198" s="18">
        <v>33</v>
      </c>
      <c r="D6198" s="18">
        <v>46</v>
      </c>
      <c r="E6198" s="18">
        <v>56</v>
      </c>
      <c r="F6198" s="18">
        <v>89</v>
      </c>
      <c r="G6198" s="18">
        <v>151</v>
      </c>
      <c r="H6198" s="18">
        <v>224</v>
      </c>
      <c r="I6198" s="18">
        <v>289</v>
      </c>
      <c r="J6198" s="18">
        <v>350</v>
      </c>
      <c r="K6198" s="69"/>
      <c r="L6198" s="107" t="s">
        <v>63</v>
      </c>
      <c r="M6198" s="103" t="e">
        <f>#REF!</f>
        <v>#REF!</v>
      </c>
      <c r="N6198" s="103" t="e">
        <f>IF(M6198=0,"",CHOOSE(M6198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199" spans="1:14" ht="24.6" thickBot="1" x14ac:dyDescent="0.25">
      <c r="A6199" s="34" t="s">
        <v>70</v>
      </c>
      <c r="B6199" s="35">
        <v>13</v>
      </c>
      <c r="C6199" s="35">
        <v>33</v>
      </c>
      <c r="D6199" s="35">
        <v>59</v>
      </c>
      <c r="E6199" s="35"/>
      <c r="F6199" s="35"/>
      <c r="G6199" s="35"/>
      <c r="H6199" s="35"/>
      <c r="I6199" s="35"/>
      <c r="J6199" s="36"/>
      <c r="K6199" s="67"/>
      <c r="L6199" s="108" t="s">
        <v>70</v>
      </c>
      <c r="M6199" s="103" t="e">
        <f>#REF!</f>
        <v>#REF!</v>
      </c>
      <c r="N6199" s="103" t="e">
        <f>IF(M6199=0,"",CHOOSE(M6199,"13","33","59","手入力箇所","手入力箇所","手入力箇所","手入力箇所","手入力箇所","手入力箇所","手入力箇所","手入力箇所","手入力箇所","手入力箇所"))</f>
        <v>#REF!</v>
      </c>
    </row>
    <row r="6200" spans="1:14" ht="13.8" thickBot="1" x14ac:dyDescent="0.25">
      <c r="A6200" s="37" t="s">
        <v>71</v>
      </c>
      <c r="B6200" s="17">
        <v>23</v>
      </c>
      <c r="C6200" s="17">
        <v>39</v>
      </c>
      <c r="D6200" s="17">
        <v>97</v>
      </c>
      <c r="E6200" s="17"/>
      <c r="F6200" s="17"/>
      <c r="G6200" s="17"/>
      <c r="H6200" s="17"/>
      <c r="I6200" s="17"/>
      <c r="J6200" s="64"/>
      <c r="K6200" s="70"/>
      <c r="L6200" s="109" t="s">
        <v>71</v>
      </c>
      <c r="M6200" s="103" t="e">
        <f>#REF!</f>
        <v>#REF!</v>
      </c>
      <c r="N6200" s="103" t="e">
        <f>IF(M6200=0,"",CHOOSE(M6200,"23","39","97","手入力箇所","手入力箇所","手入力箇所","手入力箇所","手入力箇所","手入力箇所","手入力箇所","手入力箇所","手入力箇所","手入力箇所"))</f>
        <v>#REF!</v>
      </c>
    </row>
    <row r="6201" spans="1:14" ht="13.8" thickBot="1" x14ac:dyDescent="0.25">
      <c r="A6201" s="29" t="s">
        <v>72</v>
      </c>
      <c r="B6201" s="18">
        <v>21</v>
      </c>
      <c r="C6201" s="18">
        <v>37</v>
      </c>
      <c r="D6201" s="18">
        <v>58</v>
      </c>
      <c r="E6201" s="18">
        <v>76</v>
      </c>
      <c r="F6201" s="18">
        <v>137</v>
      </c>
      <c r="G6201" s="18"/>
      <c r="H6201" s="18"/>
      <c r="I6201" s="18"/>
      <c r="J6201" s="62"/>
      <c r="K6201" s="69"/>
      <c r="L6201" s="109" t="s">
        <v>72</v>
      </c>
      <c r="M6201" s="103" t="e">
        <f>#REF!</f>
        <v>#REF!</v>
      </c>
      <c r="N6201" s="103" t="e">
        <f>IF(M6201=0,"",CHOOSE(M6201,"21","37","58","76","76","137","137","137","137","137","手入力箇所","手入力箇所","手入力箇所","手入力箇所","手入力箇所","手入力箇所","手入力箇所","手入力箇所","手入力箇所","手入力箇所"))</f>
        <v>#REF!</v>
      </c>
    </row>
    <row r="6202" spans="1:14" ht="13.8" thickBot="1" x14ac:dyDescent="0.25">
      <c r="A6202" s="29" t="s">
        <v>73</v>
      </c>
      <c r="B6202" s="18">
        <v>48</v>
      </c>
      <c r="C6202" s="18">
        <v>93</v>
      </c>
      <c r="D6202" s="18">
        <v>138</v>
      </c>
      <c r="E6202" s="18">
        <v>183</v>
      </c>
      <c r="F6202" s="18"/>
      <c r="G6202" s="18"/>
      <c r="H6202" s="18"/>
      <c r="I6202" s="18"/>
      <c r="J6202" s="62"/>
      <c r="K6202" s="69"/>
      <c r="L6202" s="109" t="s">
        <v>73</v>
      </c>
      <c r="M6202" s="103" t="e">
        <f>#REF!</f>
        <v>#REF!</v>
      </c>
      <c r="N6202" s="103" t="e">
        <f>IF(M6202=0,"",CHOOSE(M6202,"48","93","138","183","183","手入力箇所","手入力箇所","手入力箇所","手入力箇所","手入力箇所","手入力箇所","手入力箇所","手入力箇所","手入力箇所","手入力箇所"))</f>
        <v>#REF!</v>
      </c>
    </row>
    <row r="6203" spans="1:14" ht="37.200000000000003" thickBot="1" x14ac:dyDescent="0.25">
      <c r="A6203" s="30" t="s">
        <v>74</v>
      </c>
      <c r="B6203" s="18">
        <v>13</v>
      </c>
      <c r="C6203" s="18">
        <v>26</v>
      </c>
      <c r="D6203" s="18">
        <v>40</v>
      </c>
      <c r="E6203" s="18">
        <v>55</v>
      </c>
      <c r="F6203" s="18">
        <v>107</v>
      </c>
      <c r="G6203" s="18">
        <v>224</v>
      </c>
      <c r="H6203" s="18">
        <v>386</v>
      </c>
      <c r="I6203" s="18"/>
      <c r="J6203" s="62"/>
      <c r="K6203" s="69"/>
      <c r="L6203" s="110" t="s">
        <v>74</v>
      </c>
      <c r="M6203" s="103" t="e">
        <f>#REF!</f>
        <v>#REF!</v>
      </c>
      <c r="N6203" s="103" t="e">
        <f>IF(M6203=0,"",CHOOSE(M6203,"13","26","40","55","55","107","107","107","107","107","224","224","224","224","224","224","224","224","224","224","386","386","386","386","386","386","386","386","386","386","手入力箇所","手入力箇所","手入力箇所","手入力箇所","手入力箇所","手入力箇所","手入力箇所","手入力箇所","手入力箇所","手入力箇所"))</f>
        <v>#REF!</v>
      </c>
    </row>
    <row r="6204" spans="1:14" ht="13.8" thickBot="1" x14ac:dyDescent="0.25">
      <c r="A6204" s="29" t="s">
        <v>75</v>
      </c>
      <c r="B6204" s="18">
        <v>36</v>
      </c>
      <c r="C6204" s="18">
        <v>98</v>
      </c>
      <c r="D6204" s="18">
        <v>173</v>
      </c>
      <c r="E6204" s="18">
        <v>274</v>
      </c>
      <c r="F6204" s="18"/>
      <c r="G6204" s="18"/>
      <c r="H6204" s="18"/>
      <c r="I6204" s="18"/>
      <c r="J6204" s="62"/>
      <c r="K6204" s="69"/>
      <c r="L6204" s="109" t="s">
        <v>75</v>
      </c>
      <c r="M6204" s="103" t="e">
        <f>#REF!</f>
        <v>#REF!</v>
      </c>
      <c r="N6204" s="103" t="e">
        <f>IF(M6204=0,"",CHOOSE(M6204,"36","98","173","274","274","手入力箇所","手入力箇所","手入力箇所","手入力箇所","手入力箇所","手入力箇所","手入力箇所","手入力箇所","手入力箇所","手入力箇所"))</f>
        <v>#REF!</v>
      </c>
    </row>
    <row r="6205" spans="1:14" ht="37.200000000000003" thickBot="1" x14ac:dyDescent="0.25">
      <c r="A6205" s="30" t="s">
        <v>76</v>
      </c>
      <c r="B6205" s="18">
        <v>127</v>
      </c>
      <c r="C6205" s="18">
        <v>127</v>
      </c>
      <c r="D6205" s="18">
        <v>127</v>
      </c>
      <c r="E6205" s="18">
        <v>127</v>
      </c>
      <c r="F6205" s="18"/>
      <c r="G6205" s="18"/>
      <c r="H6205" s="18"/>
      <c r="I6205" s="18"/>
      <c r="J6205" s="62"/>
      <c r="K6205" s="69"/>
      <c r="L6205" s="110" t="s">
        <v>76</v>
      </c>
      <c r="M6205" s="103" t="e">
        <f>#REF!</f>
        <v>#REF!</v>
      </c>
      <c r="N6205" s="103" t="e">
        <f>IF(M6205=0,"",CHOOSE(M6205,"127","127","127","127","127","手入力箇所","手入力箇所","手入力箇所","手入力箇所","手入力箇所","手入力箇所","手入力箇所","手入力箇所","手入力箇所","手入力箇所"))</f>
        <v>#REF!</v>
      </c>
    </row>
    <row r="6206" spans="1:14" ht="27" thickBot="1" x14ac:dyDescent="0.25">
      <c r="A6206" s="31" t="s">
        <v>77</v>
      </c>
      <c r="B6206" s="18">
        <v>42</v>
      </c>
      <c r="C6206" s="18">
        <v>90</v>
      </c>
      <c r="D6206" s="18">
        <v>141</v>
      </c>
      <c r="E6206" s="18">
        <v>193</v>
      </c>
      <c r="F6206" s="62"/>
      <c r="G6206" s="62"/>
      <c r="H6206" s="62"/>
      <c r="I6206" s="62"/>
      <c r="J6206" s="62"/>
      <c r="K6206" s="69"/>
      <c r="L6206" s="111" t="s">
        <v>77</v>
      </c>
      <c r="M6206" s="103" t="e">
        <f>#REF!</f>
        <v>#REF!</v>
      </c>
      <c r="N6206" s="103" t="e">
        <f>IF(M6206=0,"",CHOOSE(M6206,"42","90","141","193","1936","手入力箇所","手入力箇所","手入力箇所","手入力箇所","手入力箇所","手入力箇所","手入力箇所","手入力箇所","手入力箇所","手入力箇所"))</f>
        <v>#REF!</v>
      </c>
    </row>
    <row r="6207" spans="1:14" ht="40.200000000000003" thickBot="1" x14ac:dyDescent="0.25">
      <c r="A6207" s="31" t="s">
        <v>78</v>
      </c>
      <c r="B6207" s="18">
        <v>24</v>
      </c>
      <c r="C6207" s="18">
        <v>43</v>
      </c>
      <c r="D6207" s="18">
        <v>61</v>
      </c>
      <c r="E6207" s="18">
        <v>76</v>
      </c>
      <c r="F6207" s="62"/>
      <c r="G6207" s="62"/>
      <c r="H6207" s="62"/>
      <c r="I6207" s="62"/>
      <c r="J6207" s="62"/>
      <c r="K6207" s="69"/>
      <c r="L6207" s="111" t="s">
        <v>78</v>
      </c>
      <c r="M6207" s="103" t="e">
        <f>#REF!</f>
        <v>#REF!</v>
      </c>
      <c r="N6207" s="103" t="e">
        <f>IF(M6207=0,"",CHOOSE(M6207,"24","43","61","76","76","手入力箇所","手入力箇所","手入力箇所","手入力箇所","手入力箇所","手入力箇所","手入力箇所","手入力箇所","手入力箇所","手入力箇所"))</f>
        <v>#REF!</v>
      </c>
    </row>
    <row r="6208" spans="1:14" ht="27" thickBot="1" x14ac:dyDescent="0.25">
      <c r="A6208" s="31" t="s">
        <v>79</v>
      </c>
      <c r="B6208" s="18">
        <v>54</v>
      </c>
      <c r="C6208" s="18">
        <v>77</v>
      </c>
      <c r="D6208" s="18">
        <v>94</v>
      </c>
      <c r="E6208" s="18">
        <v>107</v>
      </c>
      <c r="F6208" s="62"/>
      <c r="G6208" s="62"/>
      <c r="H6208" s="62"/>
      <c r="I6208" s="62"/>
      <c r="J6208" s="62"/>
      <c r="K6208" s="69"/>
      <c r="L6208" s="111" t="s">
        <v>79</v>
      </c>
      <c r="M6208" s="103" t="e">
        <f>#REF!</f>
        <v>#REF!</v>
      </c>
      <c r="N6208" s="103" t="e">
        <f>IF(M6208=0,"",CHOOSE(M6208,"54","77","94","107","107","手入力箇所","手入力箇所","手入力箇所","手入力箇所","手入力箇所","手入力箇所","手入力箇所","手入力箇所","手入力箇所","手入力箇所"))</f>
        <v>#REF!</v>
      </c>
    </row>
    <row r="6209" spans="1:14" ht="40.200000000000003" thickBot="1" x14ac:dyDescent="0.25">
      <c r="A6209" s="31" t="s">
        <v>80</v>
      </c>
      <c r="B6209" s="18">
        <v>49</v>
      </c>
      <c r="C6209" s="18">
        <v>53</v>
      </c>
      <c r="D6209" s="18">
        <v>55</v>
      </c>
      <c r="E6209" s="18">
        <v>56</v>
      </c>
      <c r="F6209" s="62"/>
      <c r="G6209" s="62"/>
      <c r="H6209" s="62"/>
      <c r="I6209" s="62"/>
      <c r="J6209" s="62"/>
      <c r="K6209" s="69"/>
      <c r="L6209" s="111" t="s">
        <v>80</v>
      </c>
      <c r="M6209" s="103" t="e">
        <f>#REF!</f>
        <v>#REF!</v>
      </c>
      <c r="N6209" s="103" t="e">
        <f>IF(M6209=0,"",CHOOSE(M6209,"49","53","55","56","56","手入力箇所","手入力箇所","手入力箇所","手入力箇所","手入力箇所","手入力箇所","手入力箇所","手入力箇所","手入力箇所","手入力箇所"))</f>
        <v>#REF!</v>
      </c>
    </row>
    <row r="6210" spans="1:14" ht="40.200000000000003" thickBot="1" x14ac:dyDescent="0.25">
      <c r="A6210" s="38" t="s">
        <v>81</v>
      </c>
      <c r="B6210" s="35">
        <v>232</v>
      </c>
      <c r="C6210" s="35">
        <v>232</v>
      </c>
      <c r="D6210" s="36"/>
      <c r="E6210" s="36"/>
      <c r="F6210" s="36"/>
      <c r="G6210" s="36"/>
      <c r="H6210" s="36"/>
      <c r="I6210" s="36"/>
      <c r="J6210" s="36"/>
      <c r="K6210" s="67"/>
      <c r="L6210" s="111" t="s">
        <v>81</v>
      </c>
      <c r="M6210" s="103" t="e">
        <f>#REF!</f>
        <v>#REF!</v>
      </c>
      <c r="N6210" s="103" t="e">
        <f>IF(M6210=0,"",CHOOSE(M6210,"232","232","手入力箇所","手入力箇所","手入力箇所","手入力箇所","手入力箇所","手入力箇所","手入力箇所","手入力箇所","手入力箇所","手入力箇所"))</f>
        <v>#REF!</v>
      </c>
    </row>
    <row r="6211" spans="1:14" ht="13.8" thickBot="1" x14ac:dyDescent="0.25">
      <c r="A6211" s="39" t="s">
        <v>82</v>
      </c>
      <c r="B6211" s="17">
        <v>6</v>
      </c>
      <c r="C6211" s="17">
        <v>9</v>
      </c>
      <c r="D6211" s="17">
        <v>11</v>
      </c>
      <c r="E6211" s="17">
        <v>13</v>
      </c>
      <c r="F6211" s="17">
        <v>18</v>
      </c>
      <c r="G6211" s="17">
        <v>26</v>
      </c>
      <c r="H6211" s="17">
        <v>35</v>
      </c>
      <c r="I6211" s="17">
        <v>43</v>
      </c>
      <c r="J6211" s="17">
        <v>49</v>
      </c>
      <c r="K6211" s="70"/>
      <c r="L6211" s="111" t="s">
        <v>82</v>
      </c>
      <c r="M6211" s="103" t="e">
        <f>#REF!</f>
        <v>#REF!</v>
      </c>
      <c r="N6211" s="103" t="e">
        <f>IF(M6211=0,"",CHOOSE(M6211,"6","9","11","13","13","18","18","18","18","18","26","26","26","26","26","26","26","26","26","26","35","35","35","35","35","35","35","35","35","35","43","43","43","43","43","43","43","43","43","43","49","49","49","49","49","49","49","49","49","49","手入力箇所","手入力箇所","手入力箇所","手入力箇所","手入力箇所","手入力箇所","手入力箇所","手入力箇所","手入力箇所","手入力箇所"))</f>
        <v>#REF!</v>
      </c>
    </row>
    <row r="6212" spans="1:14" ht="13.8" thickBot="1" x14ac:dyDescent="0.25">
      <c r="A6212" s="31" t="s">
        <v>83</v>
      </c>
      <c r="B6212" s="18">
        <v>6</v>
      </c>
      <c r="C6212" s="18">
        <v>10</v>
      </c>
      <c r="D6212" s="18">
        <v>14</v>
      </c>
      <c r="E6212" s="18">
        <v>17</v>
      </c>
      <c r="F6212" s="18">
        <v>29</v>
      </c>
      <c r="G6212" s="18">
        <v>50</v>
      </c>
      <c r="H6212" s="18">
        <v>76</v>
      </c>
      <c r="I6212" s="18">
        <v>100</v>
      </c>
      <c r="J6212" s="18">
        <v>123</v>
      </c>
      <c r="K6212" s="69"/>
      <c r="L6212" s="111" t="s">
        <v>83</v>
      </c>
      <c r="M6212" s="103" t="e">
        <f>#REF!</f>
        <v>#REF!</v>
      </c>
      <c r="N6212" s="103" t="e">
        <f>IF(M6212=0,"",CHOOSE(M6212,"6","10","14","17","17","29","29","29","29","29","50","50","50","50","50","50","50","50","50","50","76","76","76","76","76","76","76","76","76","76","100","100","100","100","100","100","100","100","100","100","123","123","123","123","123","123","123","123","123","123","手入力箇所","手入力箇所","手入力箇所","手入力箇所","手入力箇所","手入力箇所","手入力箇所","手入力箇所","手入力箇所"))</f>
        <v>#REF!</v>
      </c>
    </row>
    <row r="6213" spans="1:14" ht="27" thickBot="1" x14ac:dyDescent="0.25">
      <c r="A6213" s="32" t="s">
        <v>84</v>
      </c>
      <c r="B6213" s="20">
        <v>9</v>
      </c>
      <c r="C6213" s="20">
        <v>15</v>
      </c>
      <c r="D6213" s="20">
        <v>20</v>
      </c>
      <c r="E6213" s="20">
        <v>24</v>
      </c>
      <c r="F6213" s="20">
        <v>39</v>
      </c>
      <c r="G6213" s="20">
        <v>65</v>
      </c>
      <c r="H6213" s="63"/>
      <c r="I6213" s="63"/>
      <c r="J6213" s="63"/>
      <c r="K6213" s="106"/>
      <c r="L6213" s="111" t="s">
        <v>84</v>
      </c>
      <c r="M6213" s="103" t="e">
        <f>#REF!</f>
        <v>#REF!</v>
      </c>
      <c r="N6213" s="103" t="e">
        <f>IF(M6213=0,"",CHOOSE(M6213,"9","15","20","24","24","39","39","39","39","39","65","65","65","65","65","65","65","65","65","65","手入力箇所","手入力箇所","手入力箇所","手入力箇所","手入力箇所","手入力箇所","手入力箇所","手入力箇所","手入力箇所","手入力箇所"))</f>
        <v>#REF!</v>
      </c>
    </row>
    <row r="6216" spans="1:14" ht="13.8" thickBot="1" x14ac:dyDescent="0.25"/>
    <row r="6217" spans="1:14" ht="13.8" thickBot="1" x14ac:dyDescent="0.25">
      <c r="A6217" s="688" t="e">
        <f>#REF!</f>
        <v>#REF!</v>
      </c>
      <c r="B6217" s="688"/>
      <c r="C6217" s="688"/>
      <c r="D6217" s="689" t="s">
        <v>192</v>
      </c>
      <c r="E6217" s="689"/>
      <c r="F6217" s="689"/>
      <c r="G6217" s="689"/>
      <c r="H6217" s="689"/>
      <c r="I6217" s="689"/>
      <c r="J6217" s="689"/>
      <c r="K6217" s="689"/>
      <c r="L6217" s="689"/>
      <c r="M6217" s="689"/>
      <c r="N6217" s="689"/>
    </row>
    <row r="6218" spans="1:14" ht="13.8" thickBot="1" x14ac:dyDescent="0.25">
      <c r="A6218" s="65"/>
      <c r="B6218" s="33">
        <v>1</v>
      </c>
      <c r="C6218" s="24">
        <v>2</v>
      </c>
      <c r="D6218" s="24">
        <v>3</v>
      </c>
      <c r="E6218" s="24" t="s">
        <v>58</v>
      </c>
      <c r="F6218" s="24" t="s">
        <v>59</v>
      </c>
      <c r="G6218" s="24" t="s">
        <v>60</v>
      </c>
      <c r="H6218" s="24" t="s">
        <v>61</v>
      </c>
      <c r="I6218" s="24" t="s">
        <v>62</v>
      </c>
      <c r="J6218" s="24" t="s">
        <v>194</v>
      </c>
      <c r="K6218" s="25" t="s">
        <v>85</v>
      </c>
      <c r="L6218" s="105" t="s">
        <v>189</v>
      </c>
      <c r="M6218" s="105" t="s">
        <v>188</v>
      </c>
      <c r="N6218" s="105" t="s">
        <v>51</v>
      </c>
    </row>
    <row r="6219" spans="1:14" ht="13.8" thickBot="1" x14ac:dyDescent="0.25">
      <c r="A6219" s="26" t="s">
        <v>56</v>
      </c>
      <c r="B6219" s="22">
        <v>5</v>
      </c>
      <c r="C6219" s="22">
        <v>7</v>
      </c>
      <c r="D6219" s="22">
        <v>8</v>
      </c>
      <c r="E6219" s="22">
        <v>8</v>
      </c>
      <c r="F6219" s="22">
        <v>10</v>
      </c>
      <c r="G6219" s="22">
        <v>13</v>
      </c>
      <c r="H6219" s="22">
        <v>16</v>
      </c>
      <c r="I6219" s="22"/>
      <c r="J6219" s="23"/>
      <c r="K6219" s="1"/>
      <c r="L6219" s="26" t="s">
        <v>56</v>
      </c>
      <c r="M6219" s="104" t="e">
        <f>#REF!</f>
        <v>#REF!</v>
      </c>
      <c r="N6219" s="112" t="e">
        <f>IF(M6219=0,"",CHOOSE(M6219,"5","7","8","8","8","10","10","10","10","10","13","13","13","13","13","13","13","13","13","13","16","16","16","16","16","16","16","16","16","16","16","手入力箇所","手入力箇所","手入力箇所","手入力箇所","手入力箇所","手入力箇所","手入力箇所","手入力箇所","手入力箇所","手入力箇所"))</f>
        <v>#REF!</v>
      </c>
    </row>
    <row r="6220" spans="1:14" ht="13.8" thickBot="1" x14ac:dyDescent="0.25">
      <c r="A6220" s="27" t="s">
        <v>57</v>
      </c>
      <c r="B6220" s="18">
        <v>5</v>
      </c>
      <c r="C6220" s="18">
        <v>7</v>
      </c>
      <c r="D6220" s="18">
        <v>8</v>
      </c>
      <c r="E6220" s="18">
        <v>9</v>
      </c>
      <c r="F6220" s="18">
        <v>12</v>
      </c>
      <c r="G6220" s="18">
        <v>16</v>
      </c>
      <c r="H6220" s="18"/>
      <c r="I6220" s="18"/>
      <c r="J6220" s="62"/>
      <c r="K6220" s="19"/>
      <c r="L6220" s="27" t="s">
        <v>57</v>
      </c>
      <c r="M6220" s="104" t="e">
        <f>#REF!</f>
        <v>#REF!</v>
      </c>
      <c r="N6220" s="113" t="e">
        <f>IF(M6220=0,"",CHOOSE(M6220,"5","7","8","9","9","12","12","12","12","12","16","16","16","16","16","16","16","16","16","16","手入力箇所","手入力箇所","手入力箇所","手入力箇所","手入力箇所","手入力箇所","手入力箇所","手入力箇所","手入力箇所","手入力箇所"))</f>
        <v>#REF!</v>
      </c>
    </row>
    <row r="6221" spans="1:14" ht="48.6" thickBot="1" x14ac:dyDescent="0.25">
      <c r="A6221" s="28" t="s">
        <v>64</v>
      </c>
      <c r="B6221" s="18">
        <v>6</v>
      </c>
      <c r="C6221" s="18"/>
      <c r="D6221" s="18"/>
      <c r="E6221" s="18"/>
      <c r="F6221" s="18"/>
      <c r="G6221" s="18"/>
      <c r="H6221" s="18"/>
      <c r="I6221" s="18"/>
      <c r="J6221" s="62"/>
      <c r="K6221" s="19"/>
      <c r="L6221" s="28" t="s">
        <v>64</v>
      </c>
      <c r="M6221" s="104" t="e">
        <f>#REF!</f>
        <v>#REF!</v>
      </c>
      <c r="N6221" s="113" t="e">
        <f>IF(M6221=0,"",CHOOSE(M6221,"6","手入力箇所","手入力箇所","手入力箇所","手入力箇所","手入力箇所","手入力箇所","手入力箇所","手入力箇所","手入力箇所","手入力箇所","",""))</f>
        <v>#REF!</v>
      </c>
    </row>
    <row r="6222" spans="1:14" ht="48.6" thickBot="1" x14ac:dyDescent="0.25">
      <c r="A6222" s="28" t="s">
        <v>65</v>
      </c>
      <c r="B6222" s="18">
        <v>6</v>
      </c>
      <c r="C6222" s="18"/>
      <c r="D6222" s="18"/>
      <c r="E6222" s="18"/>
      <c r="F6222" s="18"/>
      <c r="G6222" s="18"/>
      <c r="H6222" s="18"/>
      <c r="I6222" s="18"/>
      <c r="J6222" s="62"/>
      <c r="K6222" s="19"/>
      <c r="L6222" s="28" t="s">
        <v>65</v>
      </c>
      <c r="M6222" s="104" t="e">
        <f>#REF!</f>
        <v>#REF!</v>
      </c>
      <c r="N6222" s="113" t="e">
        <f>IF(M6222=0,"",CHOOSE(M6222,"6","手入力箇所","手入力箇所","手入力箇所","手入力箇所","手入力箇所","手入力箇所","手入力箇所","手入力箇所","手入力箇所","手入力箇所","",""))</f>
        <v>#REF!</v>
      </c>
    </row>
    <row r="6223" spans="1:14" ht="24.6" thickBot="1" x14ac:dyDescent="0.25">
      <c r="A6223" s="28" t="s">
        <v>66</v>
      </c>
      <c r="B6223" s="18">
        <v>5</v>
      </c>
      <c r="C6223" s="18">
        <v>7</v>
      </c>
      <c r="D6223" s="18">
        <v>8</v>
      </c>
      <c r="E6223" s="18">
        <v>9</v>
      </c>
      <c r="F6223" s="18">
        <v>12</v>
      </c>
      <c r="G6223" s="18"/>
      <c r="H6223" s="18"/>
      <c r="I6223" s="18"/>
      <c r="J6223" s="62"/>
      <c r="K6223" s="19"/>
      <c r="L6223" s="28" t="s">
        <v>66</v>
      </c>
      <c r="M6223" s="104" t="e">
        <f>#REF!</f>
        <v>#REF!</v>
      </c>
      <c r="N6223" s="113" t="e">
        <f>IF(M6223=0,"",CHOOSE(M6223,"5","7","8","9","9","12","12","12","12","12","手入力箇所","手入力箇所","手入力箇所","手入力箇所","手入力箇所","手入力箇所","手入力箇所","手入力箇所","手入力箇所","手入力箇所"))</f>
        <v>#REF!</v>
      </c>
    </row>
    <row r="6224" spans="1:14" ht="36.6" thickBot="1" x14ac:dyDescent="0.25">
      <c r="A6224" s="28" t="s">
        <v>67</v>
      </c>
      <c r="B6224" s="18">
        <v>4</v>
      </c>
      <c r="C6224" s="18">
        <v>5</v>
      </c>
      <c r="D6224" s="18">
        <v>5</v>
      </c>
      <c r="E6224" s="18">
        <v>6</v>
      </c>
      <c r="F6224" s="18"/>
      <c r="G6224" s="18"/>
      <c r="H6224" s="18"/>
      <c r="I6224" s="18"/>
      <c r="J6224" s="62"/>
      <c r="K6224" s="19"/>
      <c r="L6224" s="28" t="s">
        <v>67</v>
      </c>
      <c r="M6224" s="104" t="e">
        <f>#REF!</f>
        <v>#REF!</v>
      </c>
      <c r="N6224" s="113" t="e">
        <f>IF(M6224=0,"",CHOOSE(M6224,"4","5","5","6","6","手入力箇所","手入力箇所","手入力箇所","手入力箇所","手入力箇所","手入力箇所","手入力箇所","手入力箇所","手入力箇所","手入力箇所"))</f>
        <v>#REF!</v>
      </c>
    </row>
    <row r="6225" spans="1:14" ht="24.6" thickBot="1" x14ac:dyDescent="0.25">
      <c r="A6225" s="28" t="s">
        <v>68</v>
      </c>
      <c r="B6225" s="18">
        <v>12</v>
      </c>
      <c r="C6225" s="18">
        <v>12</v>
      </c>
      <c r="D6225" s="18">
        <v>12</v>
      </c>
      <c r="E6225" s="18">
        <v>12</v>
      </c>
      <c r="F6225" s="18">
        <v>12</v>
      </c>
      <c r="G6225" s="18">
        <v>12</v>
      </c>
      <c r="H6225" s="18">
        <v>12</v>
      </c>
      <c r="I6225" s="18"/>
      <c r="J6225" s="62"/>
      <c r="K6225" s="19"/>
      <c r="L6225" s="28" t="s">
        <v>68</v>
      </c>
      <c r="M6225" s="104" t="e">
        <f>#REF!</f>
        <v>#REF!</v>
      </c>
      <c r="N6225" s="113" t="e">
        <f>IF(M6225=0,"",CHOOSE(M6225,"12","12","12","12","12","12","12","12","12","12","12","12","12","12","12","12","12","12","12","12","12","12","12","12","12","12","12","12","12","12","手入力箇所","手入力箇所","手入力箇所","手入力箇所","手入力箇所","手入力箇所","手入力箇所","手入力箇所","手入力箇所","手入力箇所"))</f>
        <v>#REF!</v>
      </c>
    </row>
    <row r="6226" spans="1:14" ht="36.6" thickBot="1" x14ac:dyDescent="0.25">
      <c r="A6226" s="28" t="s">
        <v>69</v>
      </c>
      <c r="B6226" s="18">
        <v>7</v>
      </c>
      <c r="C6226" s="18">
        <v>7</v>
      </c>
      <c r="D6226" s="18">
        <v>7</v>
      </c>
      <c r="E6226" s="18">
        <v>7</v>
      </c>
      <c r="F6226" s="18">
        <v>7</v>
      </c>
      <c r="G6226" s="18"/>
      <c r="H6226" s="18"/>
      <c r="I6226" s="18"/>
      <c r="J6226" s="62"/>
      <c r="K6226" s="19"/>
      <c r="L6226" s="28" t="s">
        <v>69</v>
      </c>
      <c r="M6226" s="104" t="e">
        <f>#REF!</f>
        <v>#REF!</v>
      </c>
      <c r="N6226" s="113" t="e">
        <f>IF(M6226=0,"",CHOOSE(M6226,"7","7","7","7","7","7","7","7","7","7","手入力箇所","手入力箇所","手入力箇所","手入力箇所","手入力箇所","手入力箇所","手入力箇所","手入力箇所","手入力箇所","手入力箇所"))</f>
        <v>#REF!</v>
      </c>
    </row>
    <row r="6227" spans="1:14" ht="13.8" thickBot="1" x14ac:dyDescent="0.25">
      <c r="A6227" s="27" t="s">
        <v>63</v>
      </c>
      <c r="B6227" s="18">
        <v>4</v>
      </c>
      <c r="C6227" s="18">
        <v>5</v>
      </c>
      <c r="D6227" s="18">
        <v>7</v>
      </c>
      <c r="E6227" s="18">
        <v>8</v>
      </c>
      <c r="F6227" s="18">
        <v>11</v>
      </c>
      <c r="G6227" s="18">
        <v>16</v>
      </c>
      <c r="H6227" s="18">
        <v>22</v>
      </c>
      <c r="I6227" s="18">
        <v>26</v>
      </c>
      <c r="J6227" s="18">
        <v>31</v>
      </c>
      <c r="K6227" s="19"/>
      <c r="L6227" s="27" t="s">
        <v>63</v>
      </c>
      <c r="M6227" s="104" t="e">
        <f>#REF!</f>
        <v>#REF!</v>
      </c>
      <c r="N6227" s="113" t="e">
        <f>IF(M6227=0,"",CHOOSE(M6227,"4","5","7","8","8","11","11","11","11","11","16","16","16","16","16","16","16","16","16","16","22","22","22","22","22","22","22","22","22","22","26","26","26","26","26","26","26","26","26","26","31","31","31","31","31","31","31","31","31","31","31","手入力箇所","手入力箇所","手入力箇所","手入力箇所","手入力箇所","手入力箇所","手入力箇所","手入力箇所","手入力箇所","手入力箇所"))</f>
        <v>#REF!</v>
      </c>
    </row>
    <row r="6228" spans="1:14" ht="24.6" thickBot="1" x14ac:dyDescent="0.25">
      <c r="A6228" s="28" t="s">
        <v>70</v>
      </c>
      <c r="B6228" s="18">
        <v>5</v>
      </c>
      <c r="C6228" s="18">
        <v>6</v>
      </c>
      <c r="D6228" s="18">
        <v>7</v>
      </c>
      <c r="E6228" s="18"/>
      <c r="F6228" s="18"/>
      <c r="G6228" s="18"/>
      <c r="H6228" s="18"/>
      <c r="I6228" s="18"/>
      <c r="J6228" s="62"/>
      <c r="K6228" s="19"/>
      <c r="L6228" s="28" t="s">
        <v>70</v>
      </c>
      <c r="M6228" s="104" t="e">
        <f>#REF!</f>
        <v>#REF!</v>
      </c>
      <c r="N6228" s="113" t="e">
        <f>IF(M6228=0,"",CHOOSE(M6228,"5","6","7","手入力箇所","手入力箇所","手入力箇所","手入力箇所","手入力箇所","手入力箇所","手入力箇所","手入力箇所","手入力箇所","手入力箇所"))</f>
        <v>#REF!</v>
      </c>
    </row>
    <row r="6229" spans="1:14" ht="13.8" thickBot="1" x14ac:dyDescent="0.25">
      <c r="A6229" s="29" t="s">
        <v>71</v>
      </c>
      <c r="B6229" s="18">
        <v>3</v>
      </c>
      <c r="C6229" s="18">
        <v>6</v>
      </c>
      <c r="D6229" s="18">
        <v>19</v>
      </c>
      <c r="E6229" s="18"/>
      <c r="F6229" s="18"/>
      <c r="G6229" s="18"/>
      <c r="H6229" s="18"/>
      <c r="I6229" s="18"/>
      <c r="J6229" s="62"/>
      <c r="K6229" s="19"/>
      <c r="L6229" s="29" t="s">
        <v>71</v>
      </c>
      <c r="M6229" s="104" t="e">
        <f>#REF!</f>
        <v>#REF!</v>
      </c>
      <c r="N6229" s="113" t="e">
        <f>IF(M6229=0,"",CHOOSE(M6229,"3","6","19","手入力箇所","手入力箇所","手入力箇所","手入力箇所","手入力箇所","手入力箇所","手入力箇所","手入力箇所","手入力箇所","手入力箇所"))</f>
        <v>#REF!</v>
      </c>
    </row>
    <row r="6230" spans="1:14" ht="13.8" thickBot="1" x14ac:dyDescent="0.25">
      <c r="A6230" s="29" t="s">
        <v>72</v>
      </c>
      <c r="B6230" s="18">
        <v>1</v>
      </c>
      <c r="C6230" s="18">
        <v>3</v>
      </c>
      <c r="D6230" s="18">
        <v>5</v>
      </c>
      <c r="E6230" s="18">
        <v>9</v>
      </c>
      <c r="F6230" s="18">
        <v>26</v>
      </c>
      <c r="G6230" s="18"/>
      <c r="H6230" s="18"/>
      <c r="I6230" s="18"/>
      <c r="J6230" s="62"/>
      <c r="K6230" s="19"/>
      <c r="L6230" s="29" t="s">
        <v>72</v>
      </c>
      <c r="M6230" s="104" t="e">
        <f>#REF!</f>
        <v>#REF!</v>
      </c>
      <c r="N6230" s="113" t="e">
        <f>IF(M6230=0,"",CHOOSE(M6230,"1","3","5","9","9","26","26","26","26","26","手入力箇所","手入力箇所","手入力箇所","手入力箇所","手入力箇所","手入力箇所","手入力箇所","手入力箇所","手入力箇所","手入力箇所"))</f>
        <v>#REF!</v>
      </c>
    </row>
    <row r="6231" spans="1:14" ht="13.8" thickBot="1" x14ac:dyDescent="0.25">
      <c r="A6231" s="29" t="s">
        <v>73</v>
      </c>
      <c r="B6231" s="18">
        <v>4</v>
      </c>
      <c r="C6231" s="18">
        <v>11</v>
      </c>
      <c r="D6231" s="18">
        <v>20</v>
      </c>
      <c r="E6231" s="18">
        <v>33</v>
      </c>
      <c r="F6231" s="18"/>
      <c r="G6231" s="18"/>
      <c r="H6231" s="18"/>
      <c r="I6231" s="18"/>
      <c r="J6231" s="62"/>
      <c r="K6231" s="19"/>
      <c r="L6231" s="29" t="s">
        <v>73</v>
      </c>
      <c r="M6231" s="104" t="e">
        <f>#REF!</f>
        <v>#REF!</v>
      </c>
      <c r="N6231" s="113" t="e">
        <f>IF(M6231=0,"",CHOOSE(M6231,"4","11","20","33","33","手入力箇所","手入力箇所","手入力箇所","手入力箇所","手入力箇所","手入力箇所","手入力箇所","手入力箇所","手入力箇所","手入力箇所"))</f>
        <v>#REF!</v>
      </c>
    </row>
    <row r="6232" spans="1:14" ht="37.200000000000003" thickBot="1" x14ac:dyDescent="0.25">
      <c r="A6232" s="30" t="s">
        <v>74</v>
      </c>
      <c r="B6232" s="18">
        <v>4</v>
      </c>
      <c r="C6232" s="18">
        <v>6</v>
      </c>
      <c r="D6232" s="18">
        <v>8</v>
      </c>
      <c r="E6232" s="18">
        <v>10</v>
      </c>
      <c r="F6232" s="18">
        <v>15</v>
      </c>
      <c r="G6232" s="18">
        <v>23</v>
      </c>
      <c r="H6232" s="18">
        <v>33</v>
      </c>
      <c r="I6232" s="18"/>
      <c r="J6232" s="62"/>
      <c r="K6232" s="19"/>
      <c r="L6232" s="30" t="s">
        <v>74</v>
      </c>
      <c r="M6232" s="104" t="e">
        <f>#REF!</f>
        <v>#REF!</v>
      </c>
      <c r="N6232" s="113" t="e">
        <f>IF(M6232=0,"",CHOOSE(M6232,"4","6","8","10","10","15","15","15","15","15","23","23","23","23","23","23","23","23","23","23","33","33","33","33","33","33","33","33","33","33","手入力箇所","手入力箇所","手入力箇所","手入力箇所","手入力箇所","手入力箇所","手入力箇所","手入力箇所","手入力箇所","手入力箇所"))</f>
        <v>#REF!</v>
      </c>
    </row>
    <row r="6233" spans="1:14" ht="13.8" thickBot="1" x14ac:dyDescent="0.25">
      <c r="A6233" s="29" t="s">
        <v>75</v>
      </c>
      <c r="B6233" s="18">
        <v>6</v>
      </c>
      <c r="C6233" s="18">
        <v>14</v>
      </c>
      <c r="D6233" s="18">
        <v>25</v>
      </c>
      <c r="E6233" s="18">
        <v>39</v>
      </c>
      <c r="F6233" s="18"/>
      <c r="G6233" s="18"/>
      <c r="H6233" s="18"/>
      <c r="I6233" s="18"/>
      <c r="J6233" s="62"/>
      <c r="K6233" s="19"/>
      <c r="L6233" s="29" t="s">
        <v>75</v>
      </c>
      <c r="M6233" s="104" t="e">
        <f>#REF!</f>
        <v>#REF!</v>
      </c>
      <c r="N6233" s="113" t="e">
        <f>IF(M6233=0,"",CHOOSE(M6233,"6","14","25","39","39","手入力箇所","手入力箇所","手入力箇所","手入力箇所","手入力箇所","手入力箇所","手入力箇所","手入力箇所","手入力箇所","手入力箇所"))</f>
        <v>#REF!</v>
      </c>
    </row>
    <row r="6234" spans="1:14" ht="37.200000000000003" thickBot="1" x14ac:dyDescent="0.25">
      <c r="A6234" s="30" t="s">
        <v>76</v>
      </c>
      <c r="B6234" s="18">
        <v>2</v>
      </c>
      <c r="C6234" s="18">
        <v>3</v>
      </c>
      <c r="D6234" s="18">
        <v>6</v>
      </c>
      <c r="E6234" s="18">
        <v>9</v>
      </c>
      <c r="F6234" s="18"/>
      <c r="G6234" s="18"/>
      <c r="H6234" s="18"/>
      <c r="I6234" s="18"/>
      <c r="J6234" s="62"/>
      <c r="K6234" s="19"/>
      <c r="L6234" s="30" t="s">
        <v>76</v>
      </c>
      <c r="M6234" s="104" t="e">
        <f>#REF!</f>
        <v>#REF!</v>
      </c>
      <c r="N6234" s="113" t="e">
        <f>IF(M6234=0,"",CHOOSE(M6234,"2","3","6","9","9","手入力箇所","手入力箇所","手入力箇所","手入力箇所","手入力箇所","手入力箇所","手入力箇所","手入力箇所","手入力箇所","手入力箇所"))</f>
        <v>#REF!</v>
      </c>
    </row>
    <row r="6235" spans="1:14" ht="27" thickBot="1" x14ac:dyDescent="0.25">
      <c r="A6235" s="31" t="s">
        <v>77</v>
      </c>
      <c r="B6235" s="18">
        <v>12</v>
      </c>
      <c r="C6235" s="18">
        <v>18</v>
      </c>
      <c r="D6235" s="18">
        <v>22</v>
      </c>
      <c r="E6235" s="18">
        <v>26</v>
      </c>
      <c r="F6235" s="62"/>
      <c r="G6235" s="62"/>
      <c r="H6235" s="62"/>
      <c r="I6235" s="62"/>
      <c r="J6235" s="62"/>
      <c r="K6235" s="19"/>
      <c r="L6235" s="31" t="s">
        <v>77</v>
      </c>
      <c r="M6235" s="104" t="e">
        <f>#REF!</f>
        <v>#REF!</v>
      </c>
      <c r="N6235" s="113" t="e">
        <f>IF(M6235=0,"",CHOOSE(M6235,"12","18","22","26","26","手入力箇所","手入力箇所","手入力箇所","手入力箇所","手入力箇所","手入力箇所","手入力箇所","手入力箇所","手入力箇所","手入力箇所"))</f>
        <v>#REF!</v>
      </c>
    </row>
    <row r="6236" spans="1:14" ht="40.200000000000003" thickBot="1" x14ac:dyDescent="0.25">
      <c r="A6236" s="31" t="s">
        <v>78</v>
      </c>
      <c r="B6236" s="18">
        <v>5</v>
      </c>
      <c r="C6236" s="18">
        <v>8</v>
      </c>
      <c r="D6236" s="18">
        <v>11</v>
      </c>
      <c r="E6236" s="18">
        <v>14</v>
      </c>
      <c r="F6236" s="62"/>
      <c r="G6236" s="62"/>
      <c r="H6236" s="62"/>
      <c r="I6236" s="62"/>
      <c r="J6236" s="62"/>
      <c r="K6236" s="19"/>
      <c r="L6236" s="31" t="s">
        <v>78</v>
      </c>
      <c r="M6236" s="104" t="e">
        <f>#REF!</f>
        <v>#REF!</v>
      </c>
      <c r="N6236" s="113" t="e">
        <f>IF(M6236=0,"",CHOOSE(M6236,"5","8","11","14","14","手入力箇所","手入力箇所","手入力箇所","手入力箇所","手入力箇所","手入力箇所","手入力箇所","手入力箇所","手入力箇所","手入力箇所"))</f>
        <v>#REF!</v>
      </c>
    </row>
    <row r="6237" spans="1:14" ht="27" thickBot="1" x14ac:dyDescent="0.25">
      <c r="A6237" s="31" t="s">
        <v>79</v>
      </c>
      <c r="B6237" s="18">
        <v>6</v>
      </c>
      <c r="C6237" s="18">
        <v>11</v>
      </c>
      <c r="D6237" s="18">
        <v>16</v>
      </c>
      <c r="E6237" s="18">
        <v>21</v>
      </c>
      <c r="F6237" s="62"/>
      <c r="G6237" s="62"/>
      <c r="H6237" s="62"/>
      <c r="I6237" s="62"/>
      <c r="J6237" s="62"/>
      <c r="K6237" s="19"/>
      <c r="L6237" s="31" t="s">
        <v>79</v>
      </c>
      <c r="M6237" s="104" t="e">
        <f>#REF!</f>
        <v>#REF!</v>
      </c>
      <c r="N6237" s="113" t="e">
        <f>IF(M6237=0,"",CHOOSE(M6237,"6","11","16","21","21","手入力箇所","手入力箇所","手入力箇所","手入力箇所","手入力箇所","手入力箇所","手入力箇所","手入力箇所","手入力箇所"))</f>
        <v>#REF!</v>
      </c>
    </row>
    <row r="6238" spans="1:14" ht="40.200000000000003" thickBot="1" x14ac:dyDescent="0.25">
      <c r="A6238" s="31" t="s">
        <v>80</v>
      </c>
      <c r="B6238" s="18">
        <v>5</v>
      </c>
      <c r="C6238" s="18">
        <v>7</v>
      </c>
      <c r="D6238" s="18">
        <v>9</v>
      </c>
      <c r="E6238" s="18">
        <v>10</v>
      </c>
      <c r="F6238" s="62"/>
      <c r="G6238" s="62"/>
      <c r="H6238" s="62"/>
      <c r="I6238" s="62"/>
      <c r="J6238" s="62"/>
      <c r="K6238" s="19"/>
      <c r="L6238" s="31" t="s">
        <v>80</v>
      </c>
      <c r="M6238" s="104" t="e">
        <f>#REF!</f>
        <v>#REF!</v>
      </c>
      <c r="N6238" s="113" t="e">
        <f>IF(M6238=0,"",CHOOSE(M6238,"5","7","9","10","10","手入力箇所","手入力箇所","手入力箇所","手入力箇所","手入力箇所","手入力箇所","手入力箇所","手入力箇所","手入力箇所"))</f>
        <v>#REF!</v>
      </c>
    </row>
    <row r="6239" spans="1:14" ht="40.200000000000003" thickBot="1" x14ac:dyDescent="0.25">
      <c r="A6239" s="31" t="s">
        <v>81</v>
      </c>
      <c r="B6239" s="18">
        <v>9</v>
      </c>
      <c r="C6239" s="18">
        <v>14</v>
      </c>
      <c r="D6239" s="62"/>
      <c r="E6239" s="62"/>
      <c r="F6239" s="62"/>
      <c r="G6239" s="62"/>
      <c r="H6239" s="62"/>
      <c r="I6239" s="62"/>
      <c r="J6239" s="62"/>
      <c r="K6239" s="19"/>
      <c r="L6239" s="31" t="s">
        <v>81</v>
      </c>
      <c r="M6239" s="104" t="e">
        <f>#REF!</f>
        <v>#REF!</v>
      </c>
      <c r="N6239" s="113" t="e">
        <f>IF(M6239=0,"",CHOOSE(M6239,"9","14","手入力箇所","手入力箇所","手入力箇所","手入力箇所","手入力箇所","手入力箇所","手入力箇所","手入力箇所","手入力箇所","手入力箇所"))</f>
        <v>#REF!</v>
      </c>
    </row>
    <row r="6240" spans="1:14" ht="13.8" thickBot="1" x14ac:dyDescent="0.25">
      <c r="A6240" s="31" t="s">
        <v>82</v>
      </c>
      <c r="B6240" s="18">
        <v>3</v>
      </c>
      <c r="C6240" s="18">
        <v>4</v>
      </c>
      <c r="D6240" s="18">
        <v>4</v>
      </c>
      <c r="E6240" s="18">
        <v>5</v>
      </c>
      <c r="F6240" s="18">
        <v>6</v>
      </c>
      <c r="G6240" s="18">
        <v>8</v>
      </c>
      <c r="H6240" s="18">
        <v>9</v>
      </c>
      <c r="I6240" s="18">
        <v>11</v>
      </c>
      <c r="J6240" s="18">
        <v>12</v>
      </c>
      <c r="K6240" s="19"/>
      <c r="L6240" s="31" t="s">
        <v>82</v>
      </c>
      <c r="M6240" s="104" t="e">
        <f>#REF!</f>
        <v>#REF!</v>
      </c>
      <c r="N6240" s="113" t="e">
        <f>IF(M6240=0,"",CHOOSE(M6240,"3","4","4","5","5","6","6","6","6","6","8","8","8","8","8","8","8","8","8","8","9","9","9","9","9","9","9","9","9","9","11","11","11","11","11","11","11","11","11","11","12","12","12","12","12","12","12","12","12","12","12","手入力箇所","手入力箇所","手入力箇所","手入力箇所","手入力箇所","手入力箇所","手入力箇所","手入力箇所","手入力箇所","手入力箇所"))</f>
        <v>#REF!</v>
      </c>
    </row>
    <row r="6241" spans="1:14" ht="13.8" thickBot="1" x14ac:dyDescent="0.25">
      <c r="A6241" s="31" t="s">
        <v>83</v>
      </c>
      <c r="B6241" s="18">
        <v>3</v>
      </c>
      <c r="C6241" s="18">
        <v>4</v>
      </c>
      <c r="D6241" s="18">
        <v>4</v>
      </c>
      <c r="E6241" s="18">
        <v>5</v>
      </c>
      <c r="F6241" s="18">
        <v>6</v>
      </c>
      <c r="G6241" s="18">
        <v>8</v>
      </c>
      <c r="H6241" s="18">
        <v>10</v>
      </c>
      <c r="I6241" s="18">
        <v>12</v>
      </c>
      <c r="J6241" s="18">
        <v>13</v>
      </c>
      <c r="K6241" s="19"/>
      <c r="L6241" s="31" t="s">
        <v>83</v>
      </c>
      <c r="M6241" s="104" t="e">
        <f>#REF!</f>
        <v>#REF!</v>
      </c>
      <c r="N6241" s="113" t="e">
        <f>IF(M6241=0,"",CHOOSE(M6241,"3","4","4","5","5","6","6","6","6","6","8","8","8","8","8","8","8","8","8","8","10","10","10","10","10","10","10","10","10","10","12","12","12","12","12","12","12","12","12","12","13","13","13","13","13","13","13","13","13","13","13","手入力箇所","手入力箇所","手入力箇所","手入力箇所","手入力箇所","手入力箇所","手入力箇所","手入力箇所","手入力箇所","手入力箇所"))</f>
        <v>#REF!</v>
      </c>
    </row>
    <row r="6242" spans="1:14" ht="27" thickBot="1" x14ac:dyDescent="0.25">
      <c r="A6242" s="32" t="s">
        <v>84</v>
      </c>
      <c r="B6242" s="20">
        <v>1</v>
      </c>
      <c r="C6242" s="20">
        <v>2</v>
      </c>
      <c r="D6242" s="20">
        <v>3</v>
      </c>
      <c r="E6242" s="20">
        <v>4</v>
      </c>
      <c r="F6242" s="20">
        <v>8</v>
      </c>
      <c r="G6242" s="20">
        <v>19</v>
      </c>
      <c r="H6242" s="63"/>
      <c r="I6242" s="63"/>
      <c r="J6242" s="63"/>
      <c r="K6242" s="21"/>
      <c r="L6242" s="32" t="s">
        <v>84</v>
      </c>
      <c r="M6242" s="104" t="e">
        <f>#REF!</f>
        <v>#REF!</v>
      </c>
      <c r="N6242" s="113" t="e">
        <f>IF(M6242=0,"",CHOOSE(M6242,"1","2","3","4","4","8","8","8","8","8","19","19","19","19","19","19","19","19","19","19","手入力箇所","手入力箇所","手入力箇所","手入力箇所","手入力箇所","手入力箇所","手入力箇所","手入力箇所","手入力箇所","手入力箇所"))</f>
        <v>#REF!</v>
      </c>
    </row>
    <row r="6243" spans="1:14" ht="13.8" thickBot="1" x14ac:dyDescent="0.25"/>
    <row r="6244" spans="1:14" ht="13.8" thickBot="1" x14ac:dyDescent="0.25">
      <c r="A6244" s="686" t="e">
        <f>A6217</f>
        <v>#REF!</v>
      </c>
      <c r="B6244" s="686"/>
      <c r="C6244" s="686"/>
      <c r="D6244" s="687" t="s">
        <v>193</v>
      </c>
      <c r="E6244" s="687"/>
      <c r="F6244" s="687"/>
      <c r="G6244" s="687"/>
      <c r="H6244" s="687"/>
      <c r="I6244" s="687"/>
      <c r="J6244" s="687"/>
      <c r="K6244" s="687"/>
      <c r="L6244" s="687"/>
      <c r="M6244" s="687"/>
      <c r="N6244" s="687"/>
    </row>
    <row r="6245" spans="1:14" ht="13.8" thickBot="1" x14ac:dyDescent="0.25">
      <c r="A6245" s="105"/>
      <c r="B6245" s="33">
        <v>1</v>
      </c>
      <c r="C6245" s="24">
        <v>2</v>
      </c>
      <c r="D6245" s="24">
        <v>3</v>
      </c>
      <c r="E6245" s="24" t="s">
        <v>58</v>
      </c>
      <c r="F6245" s="24" t="s">
        <v>59</v>
      </c>
      <c r="G6245" s="24" t="s">
        <v>60</v>
      </c>
      <c r="H6245" s="24" t="s">
        <v>61</v>
      </c>
      <c r="I6245" s="24" t="s">
        <v>62</v>
      </c>
      <c r="J6245" s="24" t="s">
        <v>194</v>
      </c>
      <c r="K6245" s="102" t="s">
        <v>85</v>
      </c>
      <c r="L6245" s="105" t="s">
        <v>189</v>
      </c>
      <c r="M6245" s="105" t="s">
        <v>188</v>
      </c>
      <c r="N6245" s="105" t="s">
        <v>51</v>
      </c>
    </row>
    <row r="6246" spans="1:14" ht="13.8" thickBot="1" x14ac:dyDescent="0.25">
      <c r="A6246" s="26" t="s">
        <v>56</v>
      </c>
      <c r="B6246" s="22">
        <v>16</v>
      </c>
      <c r="C6246" s="22">
        <v>25</v>
      </c>
      <c r="D6246" s="22">
        <v>32</v>
      </c>
      <c r="E6246" s="22">
        <v>38</v>
      </c>
      <c r="F6246" s="22">
        <v>56</v>
      </c>
      <c r="G6246" s="22">
        <v>87</v>
      </c>
      <c r="H6246" s="22">
        <v>121</v>
      </c>
      <c r="I6246" s="22"/>
      <c r="J6246" s="23"/>
      <c r="K6246" s="68"/>
      <c r="L6246" s="107" t="s">
        <v>56</v>
      </c>
      <c r="M6246" s="103" t="e">
        <f>#REF!</f>
        <v>#REF!</v>
      </c>
      <c r="N6246" s="103" t="e">
        <f>IF(M6246=0,"",CHOOSE(M6246,"16","25","32","38","38","56","56","56","56","56","87","87","87","87","87","87","87","87","87","87","121","121","121","121","121","121","121","121","121","121","手入力箇所","手入力箇所","手入力箇所","手入力箇所","手入力箇所","手入力箇所","手入力箇所","手入力箇所","手入力箇所","手入力箇所"))</f>
        <v>#REF!</v>
      </c>
    </row>
    <row r="6247" spans="1:14" ht="13.8" thickBot="1" x14ac:dyDescent="0.25">
      <c r="A6247" s="27" t="s">
        <v>57</v>
      </c>
      <c r="B6247" s="18">
        <v>25</v>
      </c>
      <c r="C6247" s="18">
        <v>33</v>
      </c>
      <c r="D6247" s="18">
        <v>40</v>
      </c>
      <c r="E6247" s="18">
        <v>45</v>
      </c>
      <c r="F6247" s="18">
        <v>58</v>
      </c>
      <c r="G6247" s="18">
        <v>79</v>
      </c>
      <c r="H6247" s="18"/>
      <c r="I6247" s="18"/>
      <c r="J6247" s="62"/>
      <c r="K6247" s="69"/>
      <c r="L6247" s="107" t="s">
        <v>57</v>
      </c>
      <c r="M6247" s="103" t="e">
        <f>#REF!</f>
        <v>#REF!</v>
      </c>
      <c r="N6247" s="103" t="e">
        <f>IF(M6247=0,"",CHOOSE(M6247,"25","33","40","45","45","58","58","58","58","58","79","79","79","79","79","79","79","79","79","79","手入力箇所","手入力箇所","手入力箇所","手入力箇所","手入力箇所","手入力箇所","手入力箇所","手入力箇所","手入力箇所","手入力箇所"))</f>
        <v>#REF!</v>
      </c>
    </row>
    <row r="6248" spans="1:14" ht="48.6" thickBot="1" x14ac:dyDescent="0.25">
      <c r="A6248" s="28" t="s">
        <v>64</v>
      </c>
      <c r="B6248" s="18">
        <v>32</v>
      </c>
      <c r="C6248" s="18"/>
      <c r="D6248" s="18"/>
      <c r="E6248" s="18"/>
      <c r="F6248" s="18"/>
      <c r="G6248" s="18"/>
      <c r="H6248" s="18"/>
      <c r="I6248" s="18"/>
      <c r="J6248" s="62"/>
      <c r="K6248" s="69"/>
      <c r="L6248" s="108" t="s">
        <v>64</v>
      </c>
      <c r="M6248" s="103" t="e">
        <f>#REF!</f>
        <v>#REF!</v>
      </c>
      <c r="N6248" s="103" t="e">
        <f>IF(M6248=0,"",CHOOSE(M6248,"32","手入力箇所","手入力箇所","手入力箇所","手入力箇所","手入力箇所","手入力箇所","手入力箇所","手入力箇所","手入力箇所","手入力箇所"))</f>
        <v>#REF!</v>
      </c>
    </row>
    <row r="6249" spans="1:14" ht="48.6" thickBot="1" x14ac:dyDescent="0.25">
      <c r="A6249" s="28" t="s">
        <v>65</v>
      </c>
      <c r="B6249" s="18">
        <v>36</v>
      </c>
      <c r="C6249" s="18"/>
      <c r="D6249" s="18"/>
      <c r="E6249" s="18"/>
      <c r="F6249" s="18"/>
      <c r="G6249" s="18"/>
      <c r="H6249" s="18"/>
      <c r="I6249" s="18"/>
      <c r="J6249" s="62"/>
      <c r="K6249" s="69"/>
      <c r="L6249" s="108" t="s">
        <v>65</v>
      </c>
      <c r="M6249" s="103" t="e">
        <f>#REF!</f>
        <v>#REF!</v>
      </c>
      <c r="N6249" s="103" t="e">
        <f>IF(M6249=0,"",CHOOSE(M6249,"36","手入力箇所","手入力箇所","手入力箇所","手入力箇所","手入力箇所","手入力箇所","手入力箇所","手入力箇所","手入力箇所","手入力箇所"))</f>
        <v>#REF!</v>
      </c>
    </row>
    <row r="6250" spans="1:14" ht="24.6" thickBot="1" x14ac:dyDescent="0.25">
      <c r="A6250" s="28" t="s">
        <v>66</v>
      </c>
      <c r="B6250" s="18">
        <v>24</v>
      </c>
      <c r="C6250" s="18">
        <v>30</v>
      </c>
      <c r="D6250" s="18">
        <v>33</v>
      </c>
      <c r="E6250" s="18">
        <v>35</v>
      </c>
      <c r="F6250" s="18">
        <v>42</v>
      </c>
      <c r="G6250" s="18"/>
      <c r="H6250" s="18"/>
      <c r="I6250" s="18"/>
      <c r="J6250" s="62"/>
      <c r="K6250" s="69"/>
      <c r="L6250" s="108" t="s">
        <v>66</v>
      </c>
      <c r="M6250" s="103" t="e">
        <f>#REF!</f>
        <v>#REF!</v>
      </c>
      <c r="N6250" s="103" t="e">
        <f>IF(M6250=0,"",CHOOSE(M6250,"24","30","33","35","35","42","42","42","42","42","手入力箇所","手入力箇所","手入力箇所","手入力箇所","手入力箇所","手入力箇所","手入力箇所","手入力箇所","手入力箇所","手入力箇所"))</f>
        <v>#REF!</v>
      </c>
    </row>
    <row r="6251" spans="1:14" ht="36.6" thickBot="1" x14ac:dyDescent="0.25">
      <c r="A6251" s="28" t="s">
        <v>67</v>
      </c>
      <c r="B6251" s="18">
        <v>7</v>
      </c>
      <c r="C6251" s="18">
        <v>12</v>
      </c>
      <c r="D6251" s="18">
        <v>16</v>
      </c>
      <c r="E6251" s="18">
        <v>19</v>
      </c>
      <c r="F6251" s="18"/>
      <c r="G6251" s="18"/>
      <c r="H6251" s="18"/>
      <c r="I6251" s="18"/>
      <c r="J6251" s="62"/>
      <c r="K6251" s="69"/>
      <c r="L6251" s="108" t="s">
        <v>67</v>
      </c>
      <c r="M6251" s="103" t="e">
        <f>#REF!</f>
        <v>#REF!</v>
      </c>
      <c r="N6251" s="103" t="e">
        <f>IF(M6251=0,"",CHOOSE(M6251,"7","12","16","19","19","手入力箇所","手入力箇所","手入力箇所","手入力箇所","手入力箇所","手入力箇所","手入力箇所","手入力箇所","手入力箇所","手入力箇所"))</f>
        <v>#REF!</v>
      </c>
    </row>
    <row r="6252" spans="1:14" ht="24.6" thickBot="1" x14ac:dyDescent="0.25">
      <c r="A6252" s="28" t="s">
        <v>68</v>
      </c>
      <c r="B6252" s="18">
        <v>21</v>
      </c>
      <c r="C6252" s="18">
        <v>35</v>
      </c>
      <c r="D6252" s="18">
        <v>48</v>
      </c>
      <c r="E6252" s="18">
        <v>59</v>
      </c>
      <c r="F6252" s="18">
        <v>94</v>
      </c>
      <c r="G6252" s="18">
        <v>159</v>
      </c>
      <c r="H6252" s="18">
        <v>235</v>
      </c>
      <c r="I6252" s="18"/>
      <c r="J6252" s="62"/>
      <c r="K6252" s="69"/>
      <c r="L6252" s="108" t="s">
        <v>68</v>
      </c>
      <c r="M6252" s="103" t="e">
        <f>#REF!</f>
        <v>#REF!</v>
      </c>
      <c r="N6252" s="103" t="e">
        <f>IF(M6252=0,"",CHOOSE(M6252,"21","35","48","59","59","94","94","94","94","94","159","159","159","159","159","159","159","159","159","159","235","235","235","235","235","235","235","235","235","235","手入力箇所","手入力箇所","手入力箇所","手入力箇所","手入力箇所","手入力箇所","手入力箇所","手入力箇所","手入力箇所","手入力箇所"))</f>
        <v>#REF!</v>
      </c>
    </row>
    <row r="6253" spans="1:14" ht="36.6" thickBot="1" x14ac:dyDescent="0.25">
      <c r="A6253" s="28" t="s">
        <v>69</v>
      </c>
      <c r="B6253" s="18">
        <v>22</v>
      </c>
      <c r="C6253" s="18">
        <v>26</v>
      </c>
      <c r="D6253" s="18">
        <v>28</v>
      </c>
      <c r="E6253" s="18">
        <v>29</v>
      </c>
      <c r="F6253" s="18">
        <v>34</v>
      </c>
      <c r="G6253" s="18"/>
      <c r="H6253" s="18"/>
      <c r="I6253" s="18"/>
      <c r="J6253" s="62"/>
      <c r="K6253" s="69"/>
      <c r="L6253" s="108" t="s">
        <v>69</v>
      </c>
      <c r="M6253" s="103" t="e">
        <f>#REF!</f>
        <v>#REF!</v>
      </c>
      <c r="N6253" s="103" t="e">
        <f>IF(M6253=0,"",CHOOSE(M6253,"22","26","28","29","29","34","34","34","34","34","手入力箇所","手入力箇所","手入力箇所","手入力箇所","手入力箇所","手入力箇所","手入力箇所","手入力箇所","手入力箇所","手入力箇所"))</f>
        <v>#REF!</v>
      </c>
    </row>
    <row r="6254" spans="1:14" ht="13.8" thickBot="1" x14ac:dyDescent="0.25">
      <c r="A6254" s="27" t="s">
        <v>63</v>
      </c>
      <c r="B6254" s="18">
        <v>21</v>
      </c>
      <c r="C6254" s="18">
        <v>33</v>
      </c>
      <c r="D6254" s="18">
        <v>46</v>
      </c>
      <c r="E6254" s="18">
        <v>56</v>
      </c>
      <c r="F6254" s="18">
        <v>89</v>
      </c>
      <c r="G6254" s="18">
        <v>151</v>
      </c>
      <c r="H6254" s="18">
        <v>224</v>
      </c>
      <c r="I6254" s="18">
        <v>289</v>
      </c>
      <c r="J6254" s="18">
        <v>350</v>
      </c>
      <c r="K6254" s="69"/>
      <c r="L6254" s="107" t="s">
        <v>63</v>
      </c>
      <c r="M6254" s="103" t="e">
        <f>#REF!</f>
        <v>#REF!</v>
      </c>
      <c r="N6254" s="103" t="e">
        <f>IF(M6254=0,"",CHOOSE(M6254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255" spans="1:14" ht="24.6" thickBot="1" x14ac:dyDescent="0.25">
      <c r="A6255" s="34" t="s">
        <v>70</v>
      </c>
      <c r="B6255" s="35">
        <v>13</v>
      </c>
      <c r="C6255" s="35">
        <v>33</v>
      </c>
      <c r="D6255" s="35">
        <v>59</v>
      </c>
      <c r="E6255" s="35"/>
      <c r="F6255" s="35"/>
      <c r="G6255" s="35"/>
      <c r="H6255" s="35"/>
      <c r="I6255" s="35"/>
      <c r="J6255" s="36"/>
      <c r="K6255" s="67"/>
      <c r="L6255" s="108" t="s">
        <v>70</v>
      </c>
      <c r="M6255" s="103" t="e">
        <f>#REF!</f>
        <v>#REF!</v>
      </c>
      <c r="N6255" s="103" t="e">
        <f>IF(M6255=0,"",CHOOSE(M6255,"13","33","59","手入力箇所","手入力箇所","手入力箇所","手入力箇所","手入力箇所","手入力箇所","手入力箇所","手入力箇所","手入力箇所","手入力箇所"))</f>
        <v>#REF!</v>
      </c>
    </row>
    <row r="6256" spans="1:14" ht="13.8" thickBot="1" x14ac:dyDescent="0.25">
      <c r="A6256" s="37" t="s">
        <v>71</v>
      </c>
      <c r="B6256" s="17">
        <v>23</v>
      </c>
      <c r="C6256" s="17">
        <v>39</v>
      </c>
      <c r="D6256" s="17">
        <v>97</v>
      </c>
      <c r="E6256" s="17"/>
      <c r="F6256" s="17"/>
      <c r="G6256" s="17"/>
      <c r="H6256" s="17"/>
      <c r="I6256" s="17"/>
      <c r="J6256" s="64"/>
      <c r="K6256" s="70"/>
      <c r="L6256" s="109" t="s">
        <v>71</v>
      </c>
      <c r="M6256" s="103" t="e">
        <f>#REF!</f>
        <v>#REF!</v>
      </c>
      <c r="N6256" s="103" t="e">
        <f>IF(M6256=0,"",CHOOSE(M6256,"23","39","97","手入力箇所","手入力箇所","手入力箇所","手入力箇所","手入力箇所","手入力箇所","手入力箇所","手入力箇所","手入力箇所","手入力箇所"))</f>
        <v>#REF!</v>
      </c>
    </row>
    <row r="6257" spans="1:14" ht="13.8" thickBot="1" x14ac:dyDescent="0.25">
      <c r="A6257" s="29" t="s">
        <v>72</v>
      </c>
      <c r="B6257" s="18">
        <v>21</v>
      </c>
      <c r="C6257" s="18">
        <v>37</v>
      </c>
      <c r="D6257" s="18">
        <v>58</v>
      </c>
      <c r="E6257" s="18">
        <v>76</v>
      </c>
      <c r="F6257" s="18">
        <v>137</v>
      </c>
      <c r="G6257" s="18"/>
      <c r="H6257" s="18"/>
      <c r="I6257" s="18"/>
      <c r="J6257" s="62"/>
      <c r="K6257" s="69"/>
      <c r="L6257" s="109" t="s">
        <v>72</v>
      </c>
      <c r="M6257" s="103" t="e">
        <f>#REF!</f>
        <v>#REF!</v>
      </c>
      <c r="N6257" s="103" t="e">
        <f>IF(M6257=0,"",CHOOSE(M6257,"21","37","58","76","76","137","137","137","137","137","手入力箇所","手入力箇所","手入力箇所","手入力箇所","手入力箇所","手入力箇所","手入力箇所","手入力箇所","手入力箇所","手入力箇所"))</f>
        <v>#REF!</v>
      </c>
    </row>
    <row r="6258" spans="1:14" ht="13.8" thickBot="1" x14ac:dyDescent="0.25">
      <c r="A6258" s="29" t="s">
        <v>73</v>
      </c>
      <c r="B6258" s="18">
        <v>48</v>
      </c>
      <c r="C6258" s="18">
        <v>93</v>
      </c>
      <c r="D6258" s="18">
        <v>138</v>
      </c>
      <c r="E6258" s="18">
        <v>183</v>
      </c>
      <c r="F6258" s="18"/>
      <c r="G6258" s="18"/>
      <c r="H6258" s="18"/>
      <c r="I6258" s="18"/>
      <c r="J6258" s="62"/>
      <c r="K6258" s="69"/>
      <c r="L6258" s="109" t="s">
        <v>73</v>
      </c>
      <c r="M6258" s="103" t="e">
        <f>#REF!</f>
        <v>#REF!</v>
      </c>
      <c r="N6258" s="103" t="e">
        <f>IF(M6258=0,"",CHOOSE(M6258,"48","93","138","183","183","手入力箇所","手入力箇所","手入力箇所","手入力箇所","手入力箇所","手入力箇所","手入力箇所","手入力箇所","手入力箇所","手入力箇所"))</f>
        <v>#REF!</v>
      </c>
    </row>
    <row r="6259" spans="1:14" ht="37.200000000000003" thickBot="1" x14ac:dyDescent="0.25">
      <c r="A6259" s="30" t="s">
        <v>74</v>
      </c>
      <c r="B6259" s="18">
        <v>13</v>
      </c>
      <c r="C6259" s="18">
        <v>26</v>
      </c>
      <c r="D6259" s="18">
        <v>40</v>
      </c>
      <c r="E6259" s="18">
        <v>55</v>
      </c>
      <c r="F6259" s="18">
        <v>107</v>
      </c>
      <c r="G6259" s="18">
        <v>224</v>
      </c>
      <c r="H6259" s="18">
        <v>386</v>
      </c>
      <c r="I6259" s="18"/>
      <c r="J6259" s="62"/>
      <c r="K6259" s="69"/>
      <c r="L6259" s="110" t="s">
        <v>74</v>
      </c>
      <c r="M6259" s="103" t="e">
        <f>#REF!</f>
        <v>#REF!</v>
      </c>
      <c r="N6259" s="103" t="e">
        <f>IF(M6259=0,"",CHOOSE(M6259,"13","26","40","55","55","107","107","107","107","107","224","224","224","224","224","224","224","224","224","224","386","386","386","386","386","386","386","386","386","386","手入力箇所","手入力箇所","手入力箇所","手入力箇所","手入力箇所","手入力箇所","手入力箇所","手入力箇所","手入力箇所","手入力箇所"))</f>
        <v>#REF!</v>
      </c>
    </row>
    <row r="6260" spans="1:14" ht="13.8" thickBot="1" x14ac:dyDescent="0.25">
      <c r="A6260" s="29" t="s">
        <v>75</v>
      </c>
      <c r="B6260" s="18">
        <v>36</v>
      </c>
      <c r="C6260" s="18">
        <v>98</v>
      </c>
      <c r="D6260" s="18">
        <v>173</v>
      </c>
      <c r="E6260" s="18">
        <v>274</v>
      </c>
      <c r="F6260" s="18"/>
      <c r="G6260" s="18"/>
      <c r="H6260" s="18"/>
      <c r="I6260" s="18"/>
      <c r="J6260" s="62"/>
      <c r="K6260" s="69"/>
      <c r="L6260" s="109" t="s">
        <v>75</v>
      </c>
      <c r="M6260" s="103" t="e">
        <f>#REF!</f>
        <v>#REF!</v>
      </c>
      <c r="N6260" s="103" t="e">
        <f>IF(M6260=0,"",CHOOSE(M6260,"36","98","173","274","274","手入力箇所","手入力箇所","手入力箇所","手入力箇所","手入力箇所","手入力箇所","手入力箇所","手入力箇所","手入力箇所","手入力箇所"))</f>
        <v>#REF!</v>
      </c>
    </row>
    <row r="6261" spans="1:14" ht="37.200000000000003" thickBot="1" x14ac:dyDescent="0.25">
      <c r="A6261" s="30" t="s">
        <v>76</v>
      </c>
      <c r="B6261" s="18">
        <v>127</v>
      </c>
      <c r="C6261" s="18">
        <v>127</v>
      </c>
      <c r="D6261" s="18">
        <v>127</v>
      </c>
      <c r="E6261" s="18">
        <v>127</v>
      </c>
      <c r="F6261" s="18"/>
      <c r="G6261" s="18"/>
      <c r="H6261" s="18"/>
      <c r="I6261" s="18"/>
      <c r="J6261" s="62"/>
      <c r="K6261" s="69"/>
      <c r="L6261" s="110" t="s">
        <v>76</v>
      </c>
      <c r="M6261" s="103" t="e">
        <f>#REF!</f>
        <v>#REF!</v>
      </c>
      <c r="N6261" s="103" t="e">
        <f>IF(M6261=0,"",CHOOSE(M6261,"127","127","127","127","127","手入力箇所","手入力箇所","手入力箇所","手入力箇所","手入力箇所","手入力箇所","手入力箇所","手入力箇所","手入力箇所","手入力箇所"))</f>
        <v>#REF!</v>
      </c>
    </row>
    <row r="6262" spans="1:14" ht="27" thickBot="1" x14ac:dyDescent="0.25">
      <c r="A6262" s="31" t="s">
        <v>77</v>
      </c>
      <c r="B6262" s="18">
        <v>42</v>
      </c>
      <c r="C6262" s="18">
        <v>90</v>
      </c>
      <c r="D6262" s="18">
        <v>141</v>
      </c>
      <c r="E6262" s="18">
        <v>193</v>
      </c>
      <c r="F6262" s="62"/>
      <c r="G6262" s="62"/>
      <c r="H6262" s="62"/>
      <c r="I6262" s="62"/>
      <c r="J6262" s="62"/>
      <c r="K6262" s="69"/>
      <c r="L6262" s="111" t="s">
        <v>77</v>
      </c>
      <c r="M6262" s="103" t="e">
        <f>#REF!</f>
        <v>#REF!</v>
      </c>
      <c r="N6262" s="103" t="e">
        <f>IF(M6262=0,"",CHOOSE(M6262,"42","90","141","193","1936","手入力箇所","手入力箇所","手入力箇所","手入力箇所","手入力箇所","手入力箇所","手入力箇所","手入力箇所","手入力箇所","手入力箇所"))</f>
        <v>#REF!</v>
      </c>
    </row>
    <row r="6263" spans="1:14" ht="40.200000000000003" thickBot="1" x14ac:dyDescent="0.25">
      <c r="A6263" s="31" t="s">
        <v>78</v>
      </c>
      <c r="B6263" s="18">
        <v>24</v>
      </c>
      <c r="C6263" s="18">
        <v>43</v>
      </c>
      <c r="D6263" s="18">
        <v>61</v>
      </c>
      <c r="E6263" s="18">
        <v>76</v>
      </c>
      <c r="F6263" s="62"/>
      <c r="G6263" s="62"/>
      <c r="H6263" s="62"/>
      <c r="I6263" s="62"/>
      <c r="J6263" s="62"/>
      <c r="K6263" s="69"/>
      <c r="L6263" s="111" t="s">
        <v>78</v>
      </c>
      <c r="M6263" s="103" t="e">
        <f>#REF!</f>
        <v>#REF!</v>
      </c>
      <c r="N6263" s="103" t="e">
        <f>IF(M6263=0,"",CHOOSE(M6263,"24","43","61","76","76","手入力箇所","手入力箇所","手入力箇所","手入力箇所","手入力箇所","手入力箇所","手入力箇所","手入力箇所","手入力箇所","手入力箇所"))</f>
        <v>#REF!</v>
      </c>
    </row>
    <row r="6264" spans="1:14" ht="27" thickBot="1" x14ac:dyDescent="0.25">
      <c r="A6264" s="31" t="s">
        <v>79</v>
      </c>
      <c r="B6264" s="18">
        <v>54</v>
      </c>
      <c r="C6264" s="18">
        <v>77</v>
      </c>
      <c r="D6264" s="18">
        <v>94</v>
      </c>
      <c r="E6264" s="18">
        <v>107</v>
      </c>
      <c r="F6264" s="62"/>
      <c r="G6264" s="62"/>
      <c r="H6264" s="62"/>
      <c r="I6264" s="62"/>
      <c r="J6264" s="62"/>
      <c r="K6264" s="69"/>
      <c r="L6264" s="111" t="s">
        <v>79</v>
      </c>
      <c r="M6264" s="103" t="e">
        <f>#REF!</f>
        <v>#REF!</v>
      </c>
      <c r="N6264" s="103" t="e">
        <f>IF(M6264=0,"",CHOOSE(M6264,"54","77","94","107","107","手入力箇所","手入力箇所","手入力箇所","手入力箇所","手入力箇所","手入力箇所","手入力箇所","手入力箇所","手入力箇所","手入力箇所"))</f>
        <v>#REF!</v>
      </c>
    </row>
    <row r="6265" spans="1:14" ht="40.200000000000003" thickBot="1" x14ac:dyDescent="0.25">
      <c r="A6265" s="31" t="s">
        <v>80</v>
      </c>
      <c r="B6265" s="18">
        <v>49</v>
      </c>
      <c r="C6265" s="18">
        <v>53</v>
      </c>
      <c r="D6265" s="18">
        <v>55</v>
      </c>
      <c r="E6265" s="18">
        <v>56</v>
      </c>
      <c r="F6265" s="62"/>
      <c r="G6265" s="62"/>
      <c r="H6265" s="62"/>
      <c r="I6265" s="62"/>
      <c r="J6265" s="62"/>
      <c r="K6265" s="69"/>
      <c r="L6265" s="111" t="s">
        <v>80</v>
      </c>
      <c r="M6265" s="103" t="e">
        <f>#REF!</f>
        <v>#REF!</v>
      </c>
      <c r="N6265" s="103" t="e">
        <f>IF(M6265=0,"",CHOOSE(M6265,"49","53","55","56","56","手入力箇所","手入力箇所","手入力箇所","手入力箇所","手入力箇所","手入力箇所","手入力箇所","手入力箇所","手入力箇所","手入力箇所"))</f>
        <v>#REF!</v>
      </c>
    </row>
    <row r="6266" spans="1:14" ht="40.200000000000003" thickBot="1" x14ac:dyDescent="0.25">
      <c r="A6266" s="38" t="s">
        <v>81</v>
      </c>
      <c r="B6266" s="35">
        <v>232</v>
      </c>
      <c r="C6266" s="35">
        <v>232</v>
      </c>
      <c r="D6266" s="36"/>
      <c r="E6266" s="36"/>
      <c r="F6266" s="36"/>
      <c r="G6266" s="36"/>
      <c r="H6266" s="36"/>
      <c r="I6266" s="36"/>
      <c r="J6266" s="36"/>
      <c r="K6266" s="67"/>
      <c r="L6266" s="111" t="s">
        <v>81</v>
      </c>
      <c r="M6266" s="103" t="e">
        <f>#REF!</f>
        <v>#REF!</v>
      </c>
      <c r="N6266" s="103" t="e">
        <f>IF(M6266=0,"",CHOOSE(M6266,"232","232","手入力箇所","手入力箇所","手入力箇所","手入力箇所","手入力箇所","手入力箇所","手入力箇所","手入力箇所","手入力箇所","手入力箇所"))</f>
        <v>#REF!</v>
      </c>
    </row>
    <row r="6267" spans="1:14" ht="13.8" thickBot="1" x14ac:dyDescent="0.25">
      <c r="A6267" s="39" t="s">
        <v>82</v>
      </c>
      <c r="B6267" s="17">
        <v>6</v>
      </c>
      <c r="C6267" s="17">
        <v>9</v>
      </c>
      <c r="D6267" s="17">
        <v>11</v>
      </c>
      <c r="E6267" s="17">
        <v>13</v>
      </c>
      <c r="F6267" s="17">
        <v>18</v>
      </c>
      <c r="G6267" s="17">
        <v>26</v>
      </c>
      <c r="H6267" s="17">
        <v>35</v>
      </c>
      <c r="I6267" s="17">
        <v>43</v>
      </c>
      <c r="J6267" s="17">
        <v>49</v>
      </c>
      <c r="K6267" s="70"/>
      <c r="L6267" s="111" t="s">
        <v>82</v>
      </c>
      <c r="M6267" s="103" t="e">
        <f>#REF!</f>
        <v>#REF!</v>
      </c>
      <c r="N6267" s="103" t="e">
        <f>IF(M6267=0,"",CHOOSE(M6267,"6","9","11","13","13","18","18","18","18","18","26","26","26","26","26","26","26","26","26","26","35","35","35","35","35","35","35","35","35","35","43","43","43","43","43","43","43","43","43","43","49","49","49","49","49","49","49","49","49","49","手入力箇所","手入力箇所","手入力箇所","手入力箇所","手入力箇所","手入力箇所","手入力箇所","手入力箇所","手入力箇所","手入力箇所"))</f>
        <v>#REF!</v>
      </c>
    </row>
    <row r="6268" spans="1:14" ht="13.8" thickBot="1" x14ac:dyDescent="0.25">
      <c r="A6268" s="31" t="s">
        <v>83</v>
      </c>
      <c r="B6268" s="18">
        <v>6</v>
      </c>
      <c r="C6268" s="18">
        <v>10</v>
      </c>
      <c r="D6268" s="18">
        <v>14</v>
      </c>
      <c r="E6268" s="18">
        <v>17</v>
      </c>
      <c r="F6268" s="18">
        <v>29</v>
      </c>
      <c r="G6268" s="18">
        <v>50</v>
      </c>
      <c r="H6268" s="18">
        <v>76</v>
      </c>
      <c r="I6268" s="18">
        <v>100</v>
      </c>
      <c r="J6268" s="18">
        <v>123</v>
      </c>
      <c r="K6268" s="69"/>
      <c r="L6268" s="111" t="s">
        <v>83</v>
      </c>
      <c r="M6268" s="103" t="e">
        <f>#REF!</f>
        <v>#REF!</v>
      </c>
      <c r="N6268" s="103" t="e">
        <f>IF(M6268=0,"",CHOOSE(M6268,"6","10","14","17","17","29","29","29","29","29","50","50","50","50","50","50","50","50","50","50","76","76","76","76","76","76","76","76","76","76","100","100","100","100","100","100","100","100","100","100","123","123","123","123","123","123","123","123","123","123","手入力箇所","手入力箇所","手入力箇所","手入力箇所","手入力箇所","手入力箇所","手入力箇所","手入力箇所","手入力箇所"))</f>
        <v>#REF!</v>
      </c>
    </row>
    <row r="6269" spans="1:14" ht="27" thickBot="1" x14ac:dyDescent="0.25">
      <c r="A6269" s="32" t="s">
        <v>84</v>
      </c>
      <c r="B6269" s="20">
        <v>9</v>
      </c>
      <c r="C6269" s="20">
        <v>15</v>
      </c>
      <c r="D6269" s="20">
        <v>20</v>
      </c>
      <c r="E6269" s="20">
        <v>24</v>
      </c>
      <c r="F6269" s="20">
        <v>39</v>
      </c>
      <c r="G6269" s="20">
        <v>65</v>
      </c>
      <c r="H6269" s="63"/>
      <c r="I6269" s="63"/>
      <c r="J6269" s="63"/>
      <c r="K6269" s="106"/>
      <c r="L6269" s="111" t="s">
        <v>84</v>
      </c>
      <c r="M6269" s="103" t="e">
        <f>#REF!</f>
        <v>#REF!</v>
      </c>
      <c r="N6269" s="103" t="e">
        <f>IF(M6269=0,"",CHOOSE(M6269,"9","15","20","24","24","39","39","39","39","39","65","65","65","65","65","65","65","65","65","65","手入力箇所","手入力箇所","手入力箇所","手入力箇所","手入力箇所","手入力箇所","手入力箇所","手入力箇所","手入力箇所","手入力箇所"))</f>
        <v>#REF!</v>
      </c>
    </row>
    <row r="6272" spans="1:14" ht="13.8" thickBot="1" x14ac:dyDescent="0.25"/>
    <row r="6273" spans="1:14" ht="13.8" thickBot="1" x14ac:dyDescent="0.25">
      <c r="A6273" s="688" t="e">
        <f>#REF!</f>
        <v>#REF!</v>
      </c>
      <c r="B6273" s="688"/>
      <c r="C6273" s="688"/>
      <c r="D6273" s="689" t="s">
        <v>192</v>
      </c>
      <c r="E6273" s="689"/>
      <c r="F6273" s="689"/>
      <c r="G6273" s="689"/>
      <c r="H6273" s="689"/>
      <c r="I6273" s="689"/>
      <c r="J6273" s="689"/>
      <c r="K6273" s="689"/>
      <c r="L6273" s="689"/>
      <c r="M6273" s="689"/>
      <c r="N6273" s="689"/>
    </row>
    <row r="6274" spans="1:14" ht="13.8" thickBot="1" x14ac:dyDescent="0.25">
      <c r="A6274" s="65"/>
      <c r="B6274" s="33">
        <v>1</v>
      </c>
      <c r="C6274" s="24">
        <v>2</v>
      </c>
      <c r="D6274" s="24">
        <v>3</v>
      </c>
      <c r="E6274" s="24" t="s">
        <v>58</v>
      </c>
      <c r="F6274" s="24" t="s">
        <v>59</v>
      </c>
      <c r="G6274" s="24" t="s">
        <v>60</v>
      </c>
      <c r="H6274" s="24" t="s">
        <v>61</v>
      </c>
      <c r="I6274" s="24" t="s">
        <v>62</v>
      </c>
      <c r="J6274" s="24" t="s">
        <v>194</v>
      </c>
      <c r="K6274" s="25" t="s">
        <v>85</v>
      </c>
      <c r="L6274" s="105" t="s">
        <v>189</v>
      </c>
      <c r="M6274" s="105" t="s">
        <v>188</v>
      </c>
      <c r="N6274" s="105" t="s">
        <v>51</v>
      </c>
    </row>
    <row r="6275" spans="1:14" ht="13.8" thickBot="1" x14ac:dyDescent="0.25">
      <c r="A6275" s="26" t="s">
        <v>56</v>
      </c>
      <c r="B6275" s="22">
        <v>5</v>
      </c>
      <c r="C6275" s="22">
        <v>7</v>
      </c>
      <c r="D6275" s="22">
        <v>8</v>
      </c>
      <c r="E6275" s="22">
        <v>8</v>
      </c>
      <c r="F6275" s="22">
        <v>10</v>
      </c>
      <c r="G6275" s="22">
        <v>13</v>
      </c>
      <c r="H6275" s="22">
        <v>16</v>
      </c>
      <c r="I6275" s="22"/>
      <c r="J6275" s="23"/>
      <c r="K6275" s="1"/>
      <c r="L6275" s="26" t="s">
        <v>56</v>
      </c>
      <c r="M6275" s="104" t="e">
        <f>#REF!</f>
        <v>#REF!</v>
      </c>
      <c r="N6275" s="112" t="e">
        <f>IF(M6275=0,"",CHOOSE(M6275,"5","7","8","8","8","10","10","10","10","10","13","13","13","13","13","13","13","13","13","13","16","16","16","16","16","16","16","16","16","16","16","手入力箇所","手入力箇所","手入力箇所","手入力箇所","手入力箇所","手入力箇所","手入力箇所","手入力箇所","手入力箇所","手入力箇所"))</f>
        <v>#REF!</v>
      </c>
    </row>
    <row r="6276" spans="1:14" ht="13.8" thickBot="1" x14ac:dyDescent="0.25">
      <c r="A6276" s="27" t="s">
        <v>57</v>
      </c>
      <c r="B6276" s="18">
        <v>5</v>
      </c>
      <c r="C6276" s="18">
        <v>7</v>
      </c>
      <c r="D6276" s="18">
        <v>8</v>
      </c>
      <c r="E6276" s="18">
        <v>9</v>
      </c>
      <c r="F6276" s="18">
        <v>12</v>
      </c>
      <c r="G6276" s="18">
        <v>16</v>
      </c>
      <c r="H6276" s="18"/>
      <c r="I6276" s="18"/>
      <c r="J6276" s="62"/>
      <c r="K6276" s="19"/>
      <c r="L6276" s="27" t="s">
        <v>57</v>
      </c>
      <c r="M6276" s="104" t="e">
        <f>#REF!</f>
        <v>#REF!</v>
      </c>
      <c r="N6276" s="113" t="e">
        <f>IF(M6276=0,"",CHOOSE(M6276,"5","7","8","9","9","12","12","12","12","12","16","16","16","16","16","16","16","16","16","16","手入力箇所","手入力箇所","手入力箇所","手入力箇所","手入力箇所","手入力箇所","手入力箇所","手入力箇所","手入力箇所","手入力箇所"))</f>
        <v>#REF!</v>
      </c>
    </row>
    <row r="6277" spans="1:14" ht="48.6" thickBot="1" x14ac:dyDescent="0.25">
      <c r="A6277" s="28" t="s">
        <v>64</v>
      </c>
      <c r="B6277" s="18">
        <v>6</v>
      </c>
      <c r="C6277" s="18"/>
      <c r="D6277" s="18"/>
      <c r="E6277" s="18"/>
      <c r="F6277" s="18"/>
      <c r="G6277" s="18"/>
      <c r="H6277" s="18"/>
      <c r="I6277" s="18"/>
      <c r="J6277" s="62"/>
      <c r="K6277" s="19"/>
      <c r="L6277" s="28" t="s">
        <v>64</v>
      </c>
      <c r="M6277" s="104" t="e">
        <f>#REF!</f>
        <v>#REF!</v>
      </c>
      <c r="N6277" s="113" t="e">
        <f>IF(M6277=0,"",CHOOSE(M6277,"6","手入力箇所","手入力箇所","手入力箇所","手入力箇所","手入力箇所","手入力箇所","手入力箇所","手入力箇所","手入力箇所","手入力箇所","",""))</f>
        <v>#REF!</v>
      </c>
    </row>
    <row r="6278" spans="1:14" ht="48.6" thickBot="1" x14ac:dyDescent="0.25">
      <c r="A6278" s="28" t="s">
        <v>65</v>
      </c>
      <c r="B6278" s="18">
        <v>6</v>
      </c>
      <c r="C6278" s="18"/>
      <c r="D6278" s="18"/>
      <c r="E6278" s="18"/>
      <c r="F6278" s="18"/>
      <c r="G6278" s="18"/>
      <c r="H6278" s="18"/>
      <c r="I6278" s="18"/>
      <c r="J6278" s="62"/>
      <c r="K6278" s="19"/>
      <c r="L6278" s="28" t="s">
        <v>65</v>
      </c>
      <c r="M6278" s="104" t="e">
        <f>#REF!</f>
        <v>#REF!</v>
      </c>
      <c r="N6278" s="113" t="e">
        <f>IF(M6278=0,"",CHOOSE(M6278,"6","手入力箇所","手入力箇所","手入力箇所","手入力箇所","手入力箇所","手入力箇所","手入力箇所","手入力箇所","手入力箇所","手入力箇所","",""))</f>
        <v>#REF!</v>
      </c>
    </row>
    <row r="6279" spans="1:14" ht="24.6" thickBot="1" x14ac:dyDescent="0.25">
      <c r="A6279" s="28" t="s">
        <v>66</v>
      </c>
      <c r="B6279" s="18">
        <v>5</v>
      </c>
      <c r="C6279" s="18">
        <v>7</v>
      </c>
      <c r="D6279" s="18">
        <v>8</v>
      </c>
      <c r="E6279" s="18">
        <v>9</v>
      </c>
      <c r="F6279" s="18">
        <v>12</v>
      </c>
      <c r="G6279" s="18"/>
      <c r="H6279" s="18"/>
      <c r="I6279" s="18"/>
      <c r="J6279" s="62"/>
      <c r="K6279" s="19"/>
      <c r="L6279" s="28" t="s">
        <v>66</v>
      </c>
      <c r="M6279" s="104" t="e">
        <f>#REF!</f>
        <v>#REF!</v>
      </c>
      <c r="N6279" s="113" t="e">
        <f>IF(M6279=0,"",CHOOSE(M6279,"5","7","8","9","9","12","12","12","12","12","手入力箇所","手入力箇所","手入力箇所","手入力箇所","手入力箇所","手入力箇所","手入力箇所","手入力箇所","手入力箇所","手入力箇所"))</f>
        <v>#REF!</v>
      </c>
    </row>
    <row r="6280" spans="1:14" ht="36.6" thickBot="1" x14ac:dyDescent="0.25">
      <c r="A6280" s="28" t="s">
        <v>67</v>
      </c>
      <c r="B6280" s="18">
        <v>4</v>
      </c>
      <c r="C6280" s="18">
        <v>5</v>
      </c>
      <c r="D6280" s="18">
        <v>5</v>
      </c>
      <c r="E6280" s="18">
        <v>6</v>
      </c>
      <c r="F6280" s="18"/>
      <c r="G6280" s="18"/>
      <c r="H6280" s="18"/>
      <c r="I6280" s="18"/>
      <c r="J6280" s="62"/>
      <c r="K6280" s="19"/>
      <c r="L6280" s="28" t="s">
        <v>67</v>
      </c>
      <c r="M6280" s="104" t="e">
        <f>#REF!</f>
        <v>#REF!</v>
      </c>
      <c r="N6280" s="113" t="e">
        <f>IF(M6280=0,"",CHOOSE(M6280,"4","5","5","6","6","手入力箇所","手入力箇所","手入力箇所","手入力箇所","手入力箇所","手入力箇所","手入力箇所","手入力箇所","手入力箇所","手入力箇所"))</f>
        <v>#REF!</v>
      </c>
    </row>
    <row r="6281" spans="1:14" ht="24.6" thickBot="1" x14ac:dyDescent="0.25">
      <c r="A6281" s="28" t="s">
        <v>68</v>
      </c>
      <c r="B6281" s="18">
        <v>12</v>
      </c>
      <c r="C6281" s="18">
        <v>12</v>
      </c>
      <c r="D6281" s="18">
        <v>12</v>
      </c>
      <c r="E6281" s="18">
        <v>12</v>
      </c>
      <c r="F6281" s="18">
        <v>12</v>
      </c>
      <c r="G6281" s="18">
        <v>12</v>
      </c>
      <c r="H6281" s="18">
        <v>12</v>
      </c>
      <c r="I6281" s="18"/>
      <c r="J6281" s="62"/>
      <c r="K6281" s="19"/>
      <c r="L6281" s="28" t="s">
        <v>68</v>
      </c>
      <c r="M6281" s="104" t="e">
        <f>#REF!</f>
        <v>#REF!</v>
      </c>
      <c r="N6281" s="113" t="e">
        <f>IF(M6281=0,"",CHOOSE(M6281,"12","12","12","12","12","12","12","12","12","12","12","12","12","12","12","12","12","12","12","12","12","12","12","12","12","12","12","12","12","12","手入力箇所","手入力箇所","手入力箇所","手入力箇所","手入力箇所","手入力箇所","手入力箇所","手入力箇所","手入力箇所","手入力箇所"))</f>
        <v>#REF!</v>
      </c>
    </row>
    <row r="6282" spans="1:14" ht="36.6" thickBot="1" x14ac:dyDescent="0.25">
      <c r="A6282" s="28" t="s">
        <v>69</v>
      </c>
      <c r="B6282" s="18">
        <v>7</v>
      </c>
      <c r="C6282" s="18">
        <v>7</v>
      </c>
      <c r="D6282" s="18">
        <v>7</v>
      </c>
      <c r="E6282" s="18">
        <v>7</v>
      </c>
      <c r="F6282" s="18">
        <v>7</v>
      </c>
      <c r="G6282" s="18"/>
      <c r="H6282" s="18"/>
      <c r="I6282" s="18"/>
      <c r="J6282" s="62"/>
      <c r="K6282" s="19"/>
      <c r="L6282" s="28" t="s">
        <v>69</v>
      </c>
      <c r="M6282" s="104" t="e">
        <f>#REF!</f>
        <v>#REF!</v>
      </c>
      <c r="N6282" s="113" t="e">
        <f>IF(M6282=0,"",CHOOSE(M6282,"7","7","7","7","7","7","7","7","7","7","手入力箇所","手入力箇所","手入力箇所","手入力箇所","手入力箇所","手入力箇所","手入力箇所","手入力箇所","手入力箇所","手入力箇所"))</f>
        <v>#REF!</v>
      </c>
    </row>
    <row r="6283" spans="1:14" ht="13.8" thickBot="1" x14ac:dyDescent="0.25">
      <c r="A6283" s="27" t="s">
        <v>63</v>
      </c>
      <c r="B6283" s="18">
        <v>4</v>
      </c>
      <c r="C6283" s="18">
        <v>5</v>
      </c>
      <c r="D6283" s="18">
        <v>7</v>
      </c>
      <c r="E6283" s="18">
        <v>8</v>
      </c>
      <c r="F6283" s="18">
        <v>11</v>
      </c>
      <c r="G6283" s="18">
        <v>16</v>
      </c>
      <c r="H6283" s="18">
        <v>22</v>
      </c>
      <c r="I6283" s="18">
        <v>26</v>
      </c>
      <c r="J6283" s="18">
        <v>31</v>
      </c>
      <c r="K6283" s="19"/>
      <c r="L6283" s="27" t="s">
        <v>63</v>
      </c>
      <c r="M6283" s="104" t="e">
        <f>#REF!</f>
        <v>#REF!</v>
      </c>
      <c r="N6283" s="113" t="e">
        <f>IF(M6283=0,"",CHOOSE(M6283,"4","5","7","8","8","11","11","11","11","11","16","16","16","16","16","16","16","16","16","16","22","22","22","22","22","22","22","22","22","22","26","26","26","26","26","26","26","26","26","26","31","31","31","31","31","31","31","31","31","31","31","手入力箇所","手入力箇所","手入力箇所","手入力箇所","手入力箇所","手入力箇所","手入力箇所","手入力箇所","手入力箇所","手入力箇所"))</f>
        <v>#REF!</v>
      </c>
    </row>
    <row r="6284" spans="1:14" ht="24.6" thickBot="1" x14ac:dyDescent="0.25">
      <c r="A6284" s="28" t="s">
        <v>70</v>
      </c>
      <c r="B6284" s="18">
        <v>5</v>
      </c>
      <c r="C6284" s="18">
        <v>6</v>
      </c>
      <c r="D6284" s="18">
        <v>7</v>
      </c>
      <c r="E6284" s="18"/>
      <c r="F6284" s="18"/>
      <c r="G6284" s="18"/>
      <c r="H6284" s="18"/>
      <c r="I6284" s="18"/>
      <c r="J6284" s="62"/>
      <c r="K6284" s="19"/>
      <c r="L6284" s="28" t="s">
        <v>70</v>
      </c>
      <c r="M6284" s="104" t="e">
        <f>#REF!</f>
        <v>#REF!</v>
      </c>
      <c r="N6284" s="113" t="e">
        <f>IF(M6284=0,"",CHOOSE(M6284,"5","6","7","手入力箇所","手入力箇所","手入力箇所","手入力箇所","手入力箇所","手入力箇所","手入力箇所","手入力箇所","手入力箇所","手入力箇所"))</f>
        <v>#REF!</v>
      </c>
    </row>
    <row r="6285" spans="1:14" ht="13.8" thickBot="1" x14ac:dyDescent="0.25">
      <c r="A6285" s="29" t="s">
        <v>71</v>
      </c>
      <c r="B6285" s="18">
        <v>3</v>
      </c>
      <c r="C6285" s="18">
        <v>6</v>
      </c>
      <c r="D6285" s="18">
        <v>19</v>
      </c>
      <c r="E6285" s="18"/>
      <c r="F6285" s="18"/>
      <c r="G6285" s="18"/>
      <c r="H6285" s="18"/>
      <c r="I6285" s="18"/>
      <c r="J6285" s="62"/>
      <c r="K6285" s="19"/>
      <c r="L6285" s="29" t="s">
        <v>71</v>
      </c>
      <c r="M6285" s="104" t="e">
        <f>#REF!</f>
        <v>#REF!</v>
      </c>
      <c r="N6285" s="113" t="e">
        <f>IF(M6285=0,"",CHOOSE(M6285,"3","6","19","手入力箇所","手入力箇所","手入力箇所","手入力箇所","手入力箇所","手入力箇所","手入力箇所","手入力箇所","手入力箇所","手入力箇所"))</f>
        <v>#REF!</v>
      </c>
    </row>
    <row r="6286" spans="1:14" ht="13.8" thickBot="1" x14ac:dyDescent="0.25">
      <c r="A6286" s="29" t="s">
        <v>72</v>
      </c>
      <c r="B6286" s="18">
        <v>1</v>
      </c>
      <c r="C6286" s="18">
        <v>3</v>
      </c>
      <c r="D6286" s="18">
        <v>5</v>
      </c>
      <c r="E6286" s="18">
        <v>9</v>
      </c>
      <c r="F6286" s="18">
        <v>26</v>
      </c>
      <c r="G6286" s="18"/>
      <c r="H6286" s="18"/>
      <c r="I6286" s="18"/>
      <c r="J6286" s="62"/>
      <c r="K6286" s="19"/>
      <c r="L6286" s="29" t="s">
        <v>72</v>
      </c>
      <c r="M6286" s="104" t="e">
        <f>#REF!</f>
        <v>#REF!</v>
      </c>
      <c r="N6286" s="113" t="e">
        <f>IF(M6286=0,"",CHOOSE(M6286,"1","3","5","9","9","26","26","26","26","26","手入力箇所","手入力箇所","手入力箇所","手入力箇所","手入力箇所","手入力箇所","手入力箇所","手入力箇所","手入力箇所","手入力箇所"))</f>
        <v>#REF!</v>
      </c>
    </row>
    <row r="6287" spans="1:14" ht="13.8" thickBot="1" x14ac:dyDescent="0.25">
      <c r="A6287" s="29" t="s">
        <v>73</v>
      </c>
      <c r="B6287" s="18">
        <v>4</v>
      </c>
      <c r="C6287" s="18">
        <v>11</v>
      </c>
      <c r="D6287" s="18">
        <v>20</v>
      </c>
      <c r="E6287" s="18">
        <v>33</v>
      </c>
      <c r="F6287" s="18"/>
      <c r="G6287" s="18"/>
      <c r="H6287" s="18"/>
      <c r="I6287" s="18"/>
      <c r="J6287" s="62"/>
      <c r="K6287" s="19"/>
      <c r="L6287" s="29" t="s">
        <v>73</v>
      </c>
      <c r="M6287" s="104" t="e">
        <f>#REF!</f>
        <v>#REF!</v>
      </c>
      <c r="N6287" s="113" t="e">
        <f>IF(M6287=0,"",CHOOSE(M6287,"4","11","20","33","33","手入力箇所","手入力箇所","手入力箇所","手入力箇所","手入力箇所","手入力箇所","手入力箇所","手入力箇所","手入力箇所","手入力箇所"))</f>
        <v>#REF!</v>
      </c>
    </row>
    <row r="6288" spans="1:14" ht="37.200000000000003" thickBot="1" x14ac:dyDescent="0.25">
      <c r="A6288" s="30" t="s">
        <v>74</v>
      </c>
      <c r="B6288" s="18">
        <v>4</v>
      </c>
      <c r="C6288" s="18">
        <v>6</v>
      </c>
      <c r="D6288" s="18">
        <v>8</v>
      </c>
      <c r="E6288" s="18">
        <v>10</v>
      </c>
      <c r="F6288" s="18">
        <v>15</v>
      </c>
      <c r="G6288" s="18">
        <v>23</v>
      </c>
      <c r="H6288" s="18">
        <v>33</v>
      </c>
      <c r="I6288" s="18"/>
      <c r="J6288" s="62"/>
      <c r="K6288" s="19"/>
      <c r="L6288" s="30" t="s">
        <v>74</v>
      </c>
      <c r="M6288" s="104" t="e">
        <f>#REF!</f>
        <v>#REF!</v>
      </c>
      <c r="N6288" s="113" t="e">
        <f>IF(M6288=0,"",CHOOSE(M6288,"4","6","8","10","10","15","15","15","15","15","23","23","23","23","23","23","23","23","23","23","33","33","33","33","33","33","33","33","33","33","手入力箇所","手入力箇所","手入力箇所","手入力箇所","手入力箇所","手入力箇所","手入力箇所","手入力箇所","手入力箇所","手入力箇所"))</f>
        <v>#REF!</v>
      </c>
    </row>
    <row r="6289" spans="1:14" ht="13.8" thickBot="1" x14ac:dyDescent="0.25">
      <c r="A6289" s="29" t="s">
        <v>75</v>
      </c>
      <c r="B6289" s="18">
        <v>6</v>
      </c>
      <c r="C6289" s="18">
        <v>14</v>
      </c>
      <c r="D6289" s="18">
        <v>25</v>
      </c>
      <c r="E6289" s="18">
        <v>39</v>
      </c>
      <c r="F6289" s="18"/>
      <c r="G6289" s="18"/>
      <c r="H6289" s="18"/>
      <c r="I6289" s="18"/>
      <c r="J6289" s="62"/>
      <c r="K6289" s="19"/>
      <c r="L6289" s="29" t="s">
        <v>75</v>
      </c>
      <c r="M6289" s="104" t="e">
        <f>#REF!</f>
        <v>#REF!</v>
      </c>
      <c r="N6289" s="113" t="e">
        <f>IF(M6289=0,"",CHOOSE(M6289,"6","14","25","39","39","手入力箇所","手入力箇所","手入力箇所","手入力箇所","手入力箇所","手入力箇所","手入力箇所","手入力箇所","手入力箇所","手入力箇所"))</f>
        <v>#REF!</v>
      </c>
    </row>
    <row r="6290" spans="1:14" ht="37.200000000000003" thickBot="1" x14ac:dyDescent="0.25">
      <c r="A6290" s="30" t="s">
        <v>76</v>
      </c>
      <c r="B6290" s="18">
        <v>2</v>
      </c>
      <c r="C6290" s="18">
        <v>3</v>
      </c>
      <c r="D6290" s="18">
        <v>6</v>
      </c>
      <c r="E6290" s="18">
        <v>9</v>
      </c>
      <c r="F6290" s="18"/>
      <c r="G6290" s="18"/>
      <c r="H6290" s="18"/>
      <c r="I6290" s="18"/>
      <c r="J6290" s="62"/>
      <c r="K6290" s="19"/>
      <c r="L6290" s="30" t="s">
        <v>76</v>
      </c>
      <c r="M6290" s="104" t="e">
        <f>#REF!</f>
        <v>#REF!</v>
      </c>
      <c r="N6290" s="113" t="e">
        <f>IF(M6290=0,"",CHOOSE(M6290,"2","3","6","9","9","手入力箇所","手入力箇所","手入力箇所","手入力箇所","手入力箇所","手入力箇所","手入力箇所","手入力箇所","手入力箇所","手入力箇所"))</f>
        <v>#REF!</v>
      </c>
    </row>
    <row r="6291" spans="1:14" ht="27" thickBot="1" x14ac:dyDescent="0.25">
      <c r="A6291" s="31" t="s">
        <v>77</v>
      </c>
      <c r="B6291" s="18">
        <v>12</v>
      </c>
      <c r="C6291" s="18">
        <v>18</v>
      </c>
      <c r="D6291" s="18">
        <v>22</v>
      </c>
      <c r="E6291" s="18">
        <v>26</v>
      </c>
      <c r="F6291" s="62"/>
      <c r="G6291" s="62"/>
      <c r="H6291" s="62"/>
      <c r="I6291" s="62"/>
      <c r="J6291" s="62"/>
      <c r="K6291" s="19"/>
      <c r="L6291" s="31" t="s">
        <v>77</v>
      </c>
      <c r="M6291" s="104" t="e">
        <f>#REF!</f>
        <v>#REF!</v>
      </c>
      <c r="N6291" s="113" t="e">
        <f>IF(M6291=0,"",CHOOSE(M6291,"12","18","22","26","26","手入力箇所","手入力箇所","手入力箇所","手入力箇所","手入力箇所","手入力箇所","手入力箇所","手入力箇所","手入力箇所","手入力箇所"))</f>
        <v>#REF!</v>
      </c>
    </row>
    <row r="6292" spans="1:14" ht="40.200000000000003" thickBot="1" x14ac:dyDescent="0.25">
      <c r="A6292" s="31" t="s">
        <v>78</v>
      </c>
      <c r="B6292" s="18">
        <v>5</v>
      </c>
      <c r="C6292" s="18">
        <v>8</v>
      </c>
      <c r="D6292" s="18">
        <v>11</v>
      </c>
      <c r="E6292" s="18">
        <v>14</v>
      </c>
      <c r="F6292" s="62"/>
      <c r="G6292" s="62"/>
      <c r="H6292" s="62"/>
      <c r="I6292" s="62"/>
      <c r="J6292" s="62"/>
      <c r="K6292" s="19"/>
      <c r="L6292" s="31" t="s">
        <v>78</v>
      </c>
      <c r="M6292" s="104" t="e">
        <f>#REF!</f>
        <v>#REF!</v>
      </c>
      <c r="N6292" s="113" t="e">
        <f>IF(M6292=0,"",CHOOSE(M6292,"5","8","11","14","14","手入力箇所","手入力箇所","手入力箇所","手入力箇所","手入力箇所","手入力箇所","手入力箇所","手入力箇所","手入力箇所","手入力箇所"))</f>
        <v>#REF!</v>
      </c>
    </row>
    <row r="6293" spans="1:14" ht="27" thickBot="1" x14ac:dyDescent="0.25">
      <c r="A6293" s="31" t="s">
        <v>79</v>
      </c>
      <c r="B6293" s="18">
        <v>6</v>
      </c>
      <c r="C6293" s="18">
        <v>11</v>
      </c>
      <c r="D6293" s="18">
        <v>16</v>
      </c>
      <c r="E6293" s="18">
        <v>21</v>
      </c>
      <c r="F6293" s="62"/>
      <c r="G6293" s="62"/>
      <c r="H6293" s="62"/>
      <c r="I6293" s="62"/>
      <c r="J6293" s="62"/>
      <c r="K6293" s="19"/>
      <c r="L6293" s="31" t="s">
        <v>79</v>
      </c>
      <c r="M6293" s="104" t="e">
        <f>#REF!</f>
        <v>#REF!</v>
      </c>
      <c r="N6293" s="113" t="e">
        <f>IF(M6293=0,"",CHOOSE(M6293,"6","11","16","21","21","手入力箇所","手入力箇所","手入力箇所","手入力箇所","手入力箇所","手入力箇所","手入力箇所","手入力箇所","手入力箇所"))</f>
        <v>#REF!</v>
      </c>
    </row>
    <row r="6294" spans="1:14" ht="40.200000000000003" thickBot="1" x14ac:dyDescent="0.25">
      <c r="A6294" s="31" t="s">
        <v>80</v>
      </c>
      <c r="B6294" s="18">
        <v>5</v>
      </c>
      <c r="C6294" s="18">
        <v>7</v>
      </c>
      <c r="D6294" s="18">
        <v>9</v>
      </c>
      <c r="E6294" s="18">
        <v>10</v>
      </c>
      <c r="F6294" s="62"/>
      <c r="G6294" s="62"/>
      <c r="H6294" s="62"/>
      <c r="I6294" s="62"/>
      <c r="J6294" s="62"/>
      <c r="K6294" s="19"/>
      <c r="L6294" s="31" t="s">
        <v>80</v>
      </c>
      <c r="M6294" s="104" t="e">
        <f>#REF!</f>
        <v>#REF!</v>
      </c>
      <c r="N6294" s="113" t="e">
        <f>IF(M6294=0,"",CHOOSE(M6294,"5","7","9","10","10","手入力箇所","手入力箇所","手入力箇所","手入力箇所","手入力箇所","手入力箇所","手入力箇所","手入力箇所","手入力箇所"))</f>
        <v>#REF!</v>
      </c>
    </row>
    <row r="6295" spans="1:14" ht="40.200000000000003" thickBot="1" x14ac:dyDescent="0.25">
      <c r="A6295" s="31" t="s">
        <v>81</v>
      </c>
      <c r="B6295" s="18">
        <v>9</v>
      </c>
      <c r="C6295" s="18">
        <v>14</v>
      </c>
      <c r="D6295" s="62"/>
      <c r="E6295" s="62"/>
      <c r="F6295" s="62"/>
      <c r="G6295" s="62"/>
      <c r="H6295" s="62"/>
      <c r="I6295" s="62"/>
      <c r="J6295" s="62"/>
      <c r="K6295" s="19"/>
      <c r="L6295" s="31" t="s">
        <v>81</v>
      </c>
      <c r="M6295" s="104" t="e">
        <f>#REF!</f>
        <v>#REF!</v>
      </c>
      <c r="N6295" s="113" t="e">
        <f>IF(M6295=0,"",CHOOSE(M6295,"9","14","手入力箇所","手入力箇所","手入力箇所","手入力箇所","手入力箇所","手入力箇所","手入力箇所","手入力箇所","手入力箇所","手入力箇所"))</f>
        <v>#REF!</v>
      </c>
    </row>
    <row r="6296" spans="1:14" ht="13.8" thickBot="1" x14ac:dyDescent="0.25">
      <c r="A6296" s="31" t="s">
        <v>82</v>
      </c>
      <c r="B6296" s="18">
        <v>3</v>
      </c>
      <c r="C6296" s="18">
        <v>4</v>
      </c>
      <c r="D6296" s="18">
        <v>4</v>
      </c>
      <c r="E6296" s="18">
        <v>5</v>
      </c>
      <c r="F6296" s="18">
        <v>6</v>
      </c>
      <c r="G6296" s="18">
        <v>8</v>
      </c>
      <c r="H6296" s="18">
        <v>9</v>
      </c>
      <c r="I6296" s="18">
        <v>11</v>
      </c>
      <c r="J6296" s="18">
        <v>12</v>
      </c>
      <c r="K6296" s="19"/>
      <c r="L6296" s="31" t="s">
        <v>82</v>
      </c>
      <c r="M6296" s="104" t="e">
        <f>#REF!</f>
        <v>#REF!</v>
      </c>
      <c r="N6296" s="113" t="e">
        <f>IF(M6296=0,"",CHOOSE(M6296,"3","4","4","5","5","6","6","6","6","6","8","8","8","8","8","8","8","8","8","8","9","9","9","9","9","9","9","9","9","9","11","11","11","11","11","11","11","11","11","11","12","12","12","12","12","12","12","12","12","12","12","手入力箇所","手入力箇所","手入力箇所","手入力箇所","手入力箇所","手入力箇所","手入力箇所","手入力箇所","手入力箇所","手入力箇所"))</f>
        <v>#REF!</v>
      </c>
    </row>
    <row r="6297" spans="1:14" ht="13.8" thickBot="1" x14ac:dyDescent="0.25">
      <c r="A6297" s="31" t="s">
        <v>83</v>
      </c>
      <c r="B6297" s="18">
        <v>3</v>
      </c>
      <c r="C6297" s="18">
        <v>4</v>
      </c>
      <c r="D6297" s="18">
        <v>4</v>
      </c>
      <c r="E6297" s="18">
        <v>5</v>
      </c>
      <c r="F6297" s="18">
        <v>6</v>
      </c>
      <c r="G6297" s="18">
        <v>8</v>
      </c>
      <c r="H6297" s="18">
        <v>10</v>
      </c>
      <c r="I6297" s="18">
        <v>12</v>
      </c>
      <c r="J6297" s="18">
        <v>13</v>
      </c>
      <c r="K6297" s="19"/>
      <c r="L6297" s="31" t="s">
        <v>83</v>
      </c>
      <c r="M6297" s="104" t="e">
        <f>#REF!</f>
        <v>#REF!</v>
      </c>
      <c r="N6297" s="113" t="e">
        <f>IF(M6297=0,"",CHOOSE(M6297,"3","4","4","5","5","6","6","6","6","6","8","8","8","8","8","8","8","8","8","8","10","10","10","10","10","10","10","10","10","10","12","12","12","12","12","12","12","12","12","12","13","13","13","13","13","13","13","13","13","13","13","手入力箇所","手入力箇所","手入力箇所","手入力箇所","手入力箇所","手入力箇所","手入力箇所","手入力箇所","手入力箇所","手入力箇所"))</f>
        <v>#REF!</v>
      </c>
    </row>
    <row r="6298" spans="1:14" ht="27" thickBot="1" x14ac:dyDescent="0.25">
      <c r="A6298" s="32" t="s">
        <v>84</v>
      </c>
      <c r="B6298" s="20">
        <v>1</v>
      </c>
      <c r="C6298" s="20">
        <v>2</v>
      </c>
      <c r="D6298" s="20">
        <v>3</v>
      </c>
      <c r="E6298" s="20">
        <v>4</v>
      </c>
      <c r="F6298" s="20">
        <v>8</v>
      </c>
      <c r="G6298" s="20">
        <v>19</v>
      </c>
      <c r="H6298" s="63"/>
      <c r="I6298" s="63"/>
      <c r="J6298" s="63"/>
      <c r="K6298" s="21"/>
      <c r="L6298" s="32" t="s">
        <v>84</v>
      </c>
      <c r="M6298" s="104" t="e">
        <f>#REF!</f>
        <v>#REF!</v>
      </c>
      <c r="N6298" s="113" t="e">
        <f>IF(M6298=0,"",CHOOSE(M6298,"1","2","3","4","4","8","8","8","8","8","19","19","19","19","19","19","19","19","19","19","手入力箇所","手入力箇所","手入力箇所","手入力箇所","手入力箇所","手入力箇所","手入力箇所","手入力箇所","手入力箇所","手入力箇所"))</f>
        <v>#REF!</v>
      </c>
    </row>
    <row r="6299" spans="1:14" ht="13.8" thickBot="1" x14ac:dyDescent="0.25"/>
    <row r="6300" spans="1:14" ht="13.8" thickBot="1" x14ac:dyDescent="0.25">
      <c r="A6300" s="686" t="e">
        <f>A6273</f>
        <v>#REF!</v>
      </c>
      <c r="B6300" s="686"/>
      <c r="C6300" s="686"/>
      <c r="D6300" s="687" t="s">
        <v>193</v>
      </c>
      <c r="E6300" s="687"/>
      <c r="F6300" s="687"/>
      <c r="G6300" s="687"/>
      <c r="H6300" s="687"/>
      <c r="I6300" s="687"/>
      <c r="J6300" s="687"/>
      <c r="K6300" s="687"/>
      <c r="L6300" s="687"/>
      <c r="M6300" s="687"/>
      <c r="N6300" s="687"/>
    </row>
    <row r="6301" spans="1:14" ht="13.8" thickBot="1" x14ac:dyDescent="0.25">
      <c r="A6301" s="105"/>
      <c r="B6301" s="33">
        <v>1</v>
      </c>
      <c r="C6301" s="24">
        <v>2</v>
      </c>
      <c r="D6301" s="24">
        <v>3</v>
      </c>
      <c r="E6301" s="24" t="s">
        <v>58</v>
      </c>
      <c r="F6301" s="24" t="s">
        <v>59</v>
      </c>
      <c r="G6301" s="24" t="s">
        <v>60</v>
      </c>
      <c r="H6301" s="24" t="s">
        <v>61</v>
      </c>
      <c r="I6301" s="24" t="s">
        <v>62</v>
      </c>
      <c r="J6301" s="24" t="s">
        <v>194</v>
      </c>
      <c r="K6301" s="102" t="s">
        <v>85</v>
      </c>
      <c r="L6301" s="105" t="s">
        <v>189</v>
      </c>
      <c r="M6301" s="105" t="s">
        <v>188</v>
      </c>
      <c r="N6301" s="105" t="s">
        <v>51</v>
      </c>
    </row>
    <row r="6302" spans="1:14" ht="13.8" thickBot="1" x14ac:dyDescent="0.25">
      <c r="A6302" s="26" t="s">
        <v>56</v>
      </c>
      <c r="B6302" s="22">
        <v>16</v>
      </c>
      <c r="C6302" s="22">
        <v>25</v>
      </c>
      <c r="D6302" s="22">
        <v>32</v>
      </c>
      <c r="E6302" s="22">
        <v>38</v>
      </c>
      <c r="F6302" s="22">
        <v>56</v>
      </c>
      <c r="G6302" s="22">
        <v>87</v>
      </c>
      <c r="H6302" s="22">
        <v>121</v>
      </c>
      <c r="I6302" s="22"/>
      <c r="J6302" s="23"/>
      <c r="K6302" s="68"/>
      <c r="L6302" s="107" t="s">
        <v>56</v>
      </c>
      <c r="M6302" s="103" t="e">
        <f>#REF!</f>
        <v>#REF!</v>
      </c>
      <c r="N6302" s="103" t="e">
        <f>IF(M6302=0,"",CHOOSE(M6302,"16","25","32","38","38","56","56","56","56","56","87","87","87","87","87","87","87","87","87","87","121","121","121","121","121","121","121","121","121","121","手入力箇所","手入力箇所","手入力箇所","手入力箇所","手入力箇所","手入力箇所","手入力箇所","手入力箇所","手入力箇所","手入力箇所"))</f>
        <v>#REF!</v>
      </c>
    </row>
    <row r="6303" spans="1:14" ht="13.8" thickBot="1" x14ac:dyDescent="0.25">
      <c r="A6303" s="27" t="s">
        <v>57</v>
      </c>
      <c r="B6303" s="18">
        <v>25</v>
      </c>
      <c r="C6303" s="18">
        <v>33</v>
      </c>
      <c r="D6303" s="18">
        <v>40</v>
      </c>
      <c r="E6303" s="18">
        <v>45</v>
      </c>
      <c r="F6303" s="18">
        <v>58</v>
      </c>
      <c r="G6303" s="18">
        <v>79</v>
      </c>
      <c r="H6303" s="18"/>
      <c r="I6303" s="18"/>
      <c r="J6303" s="62"/>
      <c r="K6303" s="69"/>
      <c r="L6303" s="107" t="s">
        <v>57</v>
      </c>
      <c r="M6303" s="103" t="e">
        <f>#REF!</f>
        <v>#REF!</v>
      </c>
      <c r="N6303" s="103" t="e">
        <f>IF(M6303=0,"",CHOOSE(M6303,"25","33","40","45","45","58","58","58","58","58","79","79","79","79","79","79","79","79","79","79","手入力箇所","手入力箇所","手入力箇所","手入力箇所","手入力箇所","手入力箇所","手入力箇所","手入力箇所","手入力箇所","手入力箇所"))</f>
        <v>#REF!</v>
      </c>
    </row>
    <row r="6304" spans="1:14" ht="48.6" thickBot="1" x14ac:dyDescent="0.25">
      <c r="A6304" s="28" t="s">
        <v>64</v>
      </c>
      <c r="B6304" s="18">
        <v>32</v>
      </c>
      <c r="C6304" s="18"/>
      <c r="D6304" s="18"/>
      <c r="E6304" s="18"/>
      <c r="F6304" s="18"/>
      <c r="G6304" s="18"/>
      <c r="H6304" s="18"/>
      <c r="I6304" s="18"/>
      <c r="J6304" s="62"/>
      <c r="K6304" s="69"/>
      <c r="L6304" s="108" t="s">
        <v>64</v>
      </c>
      <c r="M6304" s="103" t="e">
        <f>#REF!</f>
        <v>#REF!</v>
      </c>
      <c r="N6304" s="103" t="e">
        <f>IF(M6304=0,"",CHOOSE(M6304,"32","手入力箇所","手入力箇所","手入力箇所","手入力箇所","手入力箇所","手入力箇所","手入力箇所","手入力箇所","手入力箇所","手入力箇所"))</f>
        <v>#REF!</v>
      </c>
    </row>
    <row r="6305" spans="1:14" ht="48.6" thickBot="1" x14ac:dyDescent="0.25">
      <c r="A6305" s="28" t="s">
        <v>65</v>
      </c>
      <c r="B6305" s="18">
        <v>36</v>
      </c>
      <c r="C6305" s="18"/>
      <c r="D6305" s="18"/>
      <c r="E6305" s="18"/>
      <c r="F6305" s="18"/>
      <c r="G6305" s="18"/>
      <c r="H6305" s="18"/>
      <c r="I6305" s="18"/>
      <c r="J6305" s="62"/>
      <c r="K6305" s="69"/>
      <c r="L6305" s="108" t="s">
        <v>65</v>
      </c>
      <c r="M6305" s="103" t="e">
        <f>#REF!</f>
        <v>#REF!</v>
      </c>
      <c r="N6305" s="103" t="e">
        <f>IF(M6305=0,"",CHOOSE(M6305,"36","手入力箇所","手入力箇所","手入力箇所","手入力箇所","手入力箇所","手入力箇所","手入力箇所","手入力箇所","手入力箇所","手入力箇所"))</f>
        <v>#REF!</v>
      </c>
    </row>
    <row r="6306" spans="1:14" ht="24.6" thickBot="1" x14ac:dyDescent="0.25">
      <c r="A6306" s="28" t="s">
        <v>66</v>
      </c>
      <c r="B6306" s="18">
        <v>24</v>
      </c>
      <c r="C6306" s="18">
        <v>30</v>
      </c>
      <c r="D6306" s="18">
        <v>33</v>
      </c>
      <c r="E6306" s="18">
        <v>35</v>
      </c>
      <c r="F6306" s="18">
        <v>42</v>
      </c>
      <c r="G6306" s="18"/>
      <c r="H6306" s="18"/>
      <c r="I6306" s="18"/>
      <c r="J6306" s="62"/>
      <c r="K6306" s="69"/>
      <c r="L6306" s="108" t="s">
        <v>66</v>
      </c>
      <c r="M6306" s="103" t="e">
        <f>#REF!</f>
        <v>#REF!</v>
      </c>
      <c r="N6306" s="103" t="e">
        <f>IF(M6306=0,"",CHOOSE(M6306,"24","30","33","35","35","42","42","42","42","42","手入力箇所","手入力箇所","手入力箇所","手入力箇所","手入力箇所","手入力箇所","手入力箇所","手入力箇所","手入力箇所","手入力箇所"))</f>
        <v>#REF!</v>
      </c>
    </row>
    <row r="6307" spans="1:14" ht="36.6" thickBot="1" x14ac:dyDescent="0.25">
      <c r="A6307" s="28" t="s">
        <v>67</v>
      </c>
      <c r="B6307" s="18">
        <v>7</v>
      </c>
      <c r="C6307" s="18">
        <v>12</v>
      </c>
      <c r="D6307" s="18">
        <v>16</v>
      </c>
      <c r="E6307" s="18">
        <v>19</v>
      </c>
      <c r="F6307" s="18"/>
      <c r="G6307" s="18"/>
      <c r="H6307" s="18"/>
      <c r="I6307" s="18"/>
      <c r="J6307" s="62"/>
      <c r="K6307" s="69"/>
      <c r="L6307" s="108" t="s">
        <v>67</v>
      </c>
      <c r="M6307" s="103" t="e">
        <f>#REF!</f>
        <v>#REF!</v>
      </c>
      <c r="N6307" s="103" t="e">
        <f>IF(M6307=0,"",CHOOSE(M6307,"7","12","16","19","19","手入力箇所","手入力箇所","手入力箇所","手入力箇所","手入力箇所","手入力箇所","手入力箇所","手入力箇所","手入力箇所","手入力箇所"))</f>
        <v>#REF!</v>
      </c>
    </row>
    <row r="6308" spans="1:14" ht="24.6" thickBot="1" x14ac:dyDescent="0.25">
      <c r="A6308" s="28" t="s">
        <v>68</v>
      </c>
      <c r="B6308" s="18">
        <v>21</v>
      </c>
      <c r="C6308" s="18">
        <v>35</v>
      </c>
      <c r="D6308" s="18">
        <v>48</v>
      </c>
      <c r="E6308" s="18">
        <v>59</v>
      </c>
      <c r="F6308" s="18">
        <v>94</v>
      </c>
      <c r="G6308" s="18">
        <v>159</v>
      </c>
      <c r="H6308" s="18">
        <v>235</v>
      </c>
      <c r="I6308" s="18"/>
      <c r="J6308" s="62"/>
      <c r="K6308" s="69"/>
      <c r="L6308" s="108" t="s">
        <v>68</v>
      </c>
      <c r="M6308" s="103" t="e">
        <f>#REF!</f>
        <v>#REF!</v>
      </c>
      <c r="N6308" s="103" t="e">
        <f>IF(M6308=0,"",CHOOSE(M6308,"21","35","48","59","59","94","94","94","94","94","159","159","159","159","159","159","159","159","159","159","235","235","235","235","235","235","235","235","235","235","手入力箇所","手入力箇所","手入力箇所","手入力箇所","手入力箇所","手入力箇所","手入力箇所","手入力箇所","手入力箇所","手入力箇所"))</f>
        <v>#REF!</v>
      </c>
    </row>
    <row r="6309" spans="1:14" ht="36.6" thickBot="1" x14ac:dyDescent="0.25">
      <c r="A6309" s="28" t="s">
        <v>69</v>
      </c>
      <c r="B6309" s="18">
        <v>22</v>
      </c>
      <c r="C6309" s="18">
        <v>26</v>
      </c>
      <c r="D6309" s="18">
        <v>28</v>
      </c>
      <c r="E6309" s="18">
        <v>29</v>
      </c>
      <c r="F6309" s="18">
        <v>34</v>
      </c>
      <c r="G6309" s="18"/>
      <c r="H6309" s="18"/>
      <c r="I6309" s="18"/>
      <c r="J6309" s="62"/>
      <c r="K6309" s="69"/>
      <c r="L6309" s="108" t="s">
        <v>69</v>
      </c>
      <c r="M6309" s="103" t="e">
        <f>#REF!</f>
        <v>#REF!</v>
      </c>
      <c r="N6309" s="103" t="e">
        <f>IF(M6309=0,"",CHOOSE(M6309,"22","26","28","29","29","34","34","34","34","34","手入力箇所","手入力箇所","手入力箇所","手入力箇所","手入力箇所","手入力箇所","手入力箇所","手入力箇所","手入力箇所","手入力箇所"))</f>
        <v>#REF!</v>
      </c>
    </row>
    <row r="6310" spans="1:14" ht="13.8" thickBot="1" x14ac:dyDescent="0.25">
      <c r="A6310" s="27" t="s">
        <v>63</v>
      </c>
      <c r="B6310" s="18">
        <v>21</v>
      </c>
      <c r="C6310" s="18">
        <v>33</v>
      </c>
      <c r="D6310" s="18">
        <v>46</v>
      </c>
      <c r="E6310" s="18">
        <v>56</v>
      </c>
      <c r="F6310" s="18">
        <v>89</v>
      </c>
      <c r="G6310" s="18">
        <v>151</v>
      </c>
      <c r="H6310" s="18">
        <v>224</v>
      </c>
      <c r="I6310" s="18">
        <v>289</v>
      </c>
      <c r="J6310" s="18">
        <v>350</v>
      </c>
      <c r="K6310" s="69"/>
      <c r="L6310" s="107" t="s">
        <v>63</v>
      </c>
      <c r="M6310" s="103" t="e">
        <f>#REF!</f>
        <v>#REF!</v>
      </c>
      <c r="N6310" s="103" t="e">
        <f>IF(M6310=0,"",CHOOSE(M6310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311" spans="1:14" ht="24.6" thickBot="1" x14ac:dyDescent="0.25">
      <c r="A6311" s="34" t="s">
        <v>70</v>
      </c>
      <c r="B6311" s="35">
        <v>13</v>
      </c>
      <c r="C6311" s="35">
        <v>33</v>
      </c>
      <c r="D6311" s="35">
        <v>59</v>
      </c>
      <c r="E6311" s="35"/>
      <c r="F6311" s="35"/>
      <c r="G6311" s="35"/>
      <c r="H6311" s="35"/>
      <c r="I6311" s="35"/>
      <c r="J6311" s="36"/>
      <c r="K6311" s="67"/>
      <c r="L6311" s="108" t="s">
        <v>70</v>
      </c>
      <c r="M6311" s="103" t="e">
        <f>#REF!</f>
        <v>#REF!</v>
      </c>
      <c r="N6311" s="103" t="e">
        <f>IF(M6311=0,"",CHOOSE(M6311,"13","33","59","手入力箇所","手入力箇所","手入力箇所","手入力箇所","手入力箇所","手入力箇所","手入力箇所","手入力箇所","手入力箇所","手入力箇所"))</f>
        <v>#REF!</v>
      </c>
    </row>
    <row r="6312" spans="1:14" ht="13.8" thickBot="1" x14ac:dyDescent="0.25">
      <c r="A6312" s="37" t="s">
        <v>71</v>
      </c>
      <c r="B6312" s="17">
        <v>23</v>
      </c>
      <c r="C6312" s="17">
        <v>39</v>
      </c>
      <c r="D6312" s="17">
        <v>97</v>
      </c>
      <c r="E6312" s="17"/>
      <c r="F6312" s="17"/>
      <c r="G6312" s="17"/>
      <c r="H6312" s="17"/>
      <c r="I6312" s="17"/>
      <c r="J6312" s="64"/>
      <c r="K6312" s="70"/>
      <c r="L6312" s="109" t="s">
        <v>71</v>
      </c>
      <c r="M6312" s="103" t="e">
        <f>#REF!</f>
        <v>#REF!</v>
      </c>
      <c r="N6312" s="103" t="e">
        <f>IF(M6312=0,"",CHOOSE(M6312,"23","39","97","手入力箇所","手入力箇所","手入力箇所","手入力箇所","手入力箇所","手入力箇所","手入力箇所","手入力箇所","手入力箇所","手入力箇所"))</f>
        <v>#REF!</v>
      </c>
    </row>
    <row r="6313" spans="1:14" ht="13.8" thickBot="1" x14ac:dyDescent="0.25">
      <c r="A6313" s="29" t="s">
        <v>72</v>
      </c>
      <c r="B6313" s="18">
        <v>21</v>
      </c>
      <c r="C6313" s="18">
        <v>37</v>
      </c>
      <c r="D6313" s="18">
        <v>58</v>
      </c>
      <c r="E6313" s="18">
        <v>76</v>
      </c>
      <c r="F6313" s="18">
        <v>137</v>
      </c>
      <c r="G6313" s="18"/>
      <c r="H6313" s="18"/>
      <c r="I6313" s="18"/>
      <c r="J6313" s="62"/>
      <c r="K6313" s="69"/>
      <c r="L6313" s="109" t="s">
        <v>72</v>
      </c>
      <c r="M6313" s="103" t="e">
        <f>#REF!</f>
        <v>#REF!</v>
      </c>
      <c r="N6313" s="103" t="e">
        <f>IF(M6313=0,"",CHOOSE(M6313,"21","37","58","76","76","137","137","137","137","137","手入力箇所","手入力箇所","手入力箇所","手入力箇所","手入力箇所","手入力箇所","手入力箇所","手入力箇所","手入力箇所","手入力箇所"))</f>
        <v>#REF!</v>
      </c>
    </row>
    <row r="6314" spans="1:14" ht="13.8" thickBot="1" x14ac:dyDescent="0.25">
      <c r="A6314" s="29" t="s">
        <v>73</v>
      </c>
      <c r="B6314" s="18">
        <v>48</v>
      </c>
      <c r="C6314" s="18">
        <v>93</v>
      </c>
      <c r="D6314" s="18">
        <v>138</v>
      </c>
      <c r="E6314" s="18">
        <v>183</v>
      </c>
      <c r="F6314" s="18"/>
      <c r="G6314" s="18"/>
      <c r="H6314" s="18"/>
      <c r="I6314" s="18"/>
      <c r="J6314" s="62"/>
      <c r="K6314" s="69"/>
      <c r="L6314" s="109" t="s">
        <v>73</v>
      </c>
      <c r="M6314" s="103" t="e">
        <f>#REF!</f>
        <v>#REF!</v>
      </c>
      <c r="N6314" s="103" t="e">
        <f>IF(M6314=0,"",CHOOSE(M6314,"48","93","138","183","183","手入力箇所","手入力箇所","手入力箇所","手入力箇所","手入力箇所","手入力箇所","手入力箇所","手入力箇所","手入力箇所","手入力箇所"))</f>
        <v>#REF!</v>
      </c>
    </row>
    <row r="6315" spans="1:14" ht="37.200000000000003" thickBot="1" x14ac:dyDescent="0.25">
      <c r="A6315" s="30" t="s">
        <v>74</v>
      </c>
      <c r="B6315" s="18">
        <v>13</v>
      </c>
      <c r="C6315" s="18">
        <v>26</v>
      </c>
      <c r="D6315" s="18">
        <v>40</v>
      </c>
      <c r="E6315" s="18">
        <v>55</v>
      </c>
      <c r="F6315" s="18">
        <v>107</v>
      </c>
      <c r="G6315" s="18">
        <v>224</v>
      </c>
      <c r="H6315" s="18">
        <v>386</v>
      </c>
      <c r="I6315" s="18"/>
      <c r="J6315" s="62"/>
      <c r="K6315" s="69"/>
      <c r="L6315" s="110" t="s">
        <v>74</v>
      </c>
      <c r="M6315" s="103" t="e">
        <f>#REF!</f>
        <v>#REF!</v>
      </c>
      <c r="N6315" s="103" t="e">
        <f>IF(M6315=0,"",CHOOSE(M6315,"13","26","40","55","55","107","107","107","107","107","224","224","224","224","224","224","224","224","224","224","386","386","386","386","386","386","386","386","386","386","手入力箇所","手入力箇所","手入力箇所","手入力箇所","手入力箇所","手入力箇所","手入力箇所","手入力箇所","手入力箇所","手入力箇所"))</f>
        <v>#REF!</v>
      </c>
    </row>
    <row r="6316" spans="1:14" ht="13.8" thickBot="1" x14ac:dyDescent="0.25">
      <c r="A6316" s="29" t="s">
        <v>75</v>
      </c>
      <c r="B6316" s="18">
        <v>36</v>
      </c>
      <c r="C6316" s="18">
        <v>98</v>
      </c>
      <c r="D6316" s="18">
        <v>173</v>
      </c>
      <c r="E6316" s="18">
        <v>274</v>
      </c>
      <c r="F6316" s="18"/>
      <c r="G6316" s="18"/>
      <c r="H6316" s="18"/>
      <c r="I6316" s="18"/>
      <c r="J6316" s="62"/>
      <c r="K6316" s="69"/>
      <c r="L6316" s="109" t="s">
        <v>75</v>
      </c>
      <c r="M6316" s="103" t="e">
        <f>#REF!</f>
        <v>#REF!</v>
      </c>
      <c r="N6316" s="103" t="e">
        <f>IF(M6316=0,"",CHOOSE(M6316,"36","98","173","274","274","手入力箇所","手入力箇所","手入力箇所","手入力箇所","手入力箇所","手入力箇所","手入力箇所","手入力箇所","手入力箇所","手入力箇所"))</f>
        <v>#REF!</v>
      </c>
    </row>
    <row r="6317" spans="1:14" ht="37.200000000000003" thickBot="1" x14ac:dyDescent="0.25">
      <c r="A6317" s="30" t="s">
        <v>76</v>
      </c>
      <c r="B6317" s="18">
        <v>127</v>
      </c>
      <c r="C6317" s="18">
        <v>127</v>
      </c>
      <c r="D6317" s="18">
        <v>127</v>
      </c>
      <c r="E6317" s="18">
        <v>127</v>
      </c>
      <c r="F6317" s="18"/>
      <c r="G6317" s="18"/>
      <c r="H6317" s="18"/>
      <c r="I6317" s="18"/>
      <c r="J6317" s="62"/>
      <c r="K6317" s="69"/>
      <c r="L6317" s="110" t="s">
        <v>76</v>
      </c>
      <c r="M6317" s="103" t="e">
        <f>#REF!</f>
        <v>#REF!</v>
      </c>
      <c r="N6317" s="103" t="e">
        <f>IF(M6317=0,"",CHOOSE(M6317,"127","127","127","127","127","手入力箇所","手入力箇所","手入力箇所","手入力箇所","手入力箇所","手入力箇所","手入力箇所","手入力箇所","手入力箇所","手入力箇所"))</f>
        <v>#REF!</v>
      </c>
    </row>
    <row r="6318" spans="1:14" ht="27" thickBot="1" x14ac:dyDescent="0.25">
      <c r="A6318" s="31" t="s">
        <v>77</v>
      </c>
      <c r="B6318" s="18">
        <v>42</v>
      </c>
      <c r="C6318" s="18">
        <v>90</v>
      </c>
      <c r="D6318" s="18">
        <v>141</v>
      </c>
      <c r="E6318" s="18">
        <v>193</v>
      </c>
      <c r="F6318" s="62"/>
      <c r="G6318" s="62"/>
      <c r="H6318" s="62"/>
      <c r="I6318" s="62"/>
      <c r="J6318" s="62"/>
      <c r="K6318" s="69"/>
      <c r="L6318" s="111" t="s">
        <v>77</v>
      </c>
      <c r="M6318" s="103" t="e">
        <f>#REF!</f>
        <v>#REF!</v>
      </c>
      <c r="N6318" s="103" t="e">
        <f>IF(M6318=0,"",CHOOSE(M6318,"42","90","141","193","1936","手入力箇所","手入力箇所","手入力箇所","手入力箇所","手入力箇所","手入力箇所","手入力箇所","手入力箇所","手入力箇所","手入力箇所"))</f>
        <v>#REF!</v>
      </c>
    </row>
    <row r="6319" spans="1:14" ht="40.200000000000003" thickBot="1" x14ac:dyDescent="0.25">
      <c r="A6319" s="31" t="s">
        <v>78</v>
      </c>
      <c r="B6319" s="18">
        <v>24</v>
      </c>
      <c r="C6319" s="18">
        <v>43</v>
      </c>
      <c r="D6319" s="18">
        <v>61</v>
      </c>
      <c r="E6319" s="18">
        <v>76</v>
      </c>
      <c r="F6319" s="62"/>
      <c r="G6319" s="62"/>
      <c r="H6319" s="62"/>
      <c r="I6319" s="62"/>
      <c r="J6319" s="62"/>
      <c r="K6319" s="69"/>
      <c r="L6319" s="111" t="s">
        <v>78</v>
      </c>
      <c r="M6319" s="103" t="e">
        <f>#REF!</f>
        <v>#REF!</v>
      </c>
      <c r="N6319" s="103" t="e">
        <f>IF(M6319=0,"",CHOOSE(M6319,"24","43","61","76","76","手入力箇所","手入力箇所","手入力箇所","手入力箇所","手入力箇所","手入力箇所","手入力箇所","手入力箇所","手入力箇所","手入力箇所"))</f>
        <v>#REF!</v>
      </c>
    </row>
    <row r="6320" spans="1:14" ht="27" thickBot="1" x14ac:dyDescent="0.25">
      <c r="A6320" s="31" t="s">
        <v>79</v>
      </c>
      <c r="B6320" s="18">
        <v>54</v>
      </c>
      <c r="C6320" s="18">
        <v>77</v>
      </c>
      <c r="D6320" s="18">
        <v>94</v>
      </c>
      <c r="E6320" s="18">
        <v>107</v>
      </c>
      <c r="F6320" s="62"/>
      <c r="G6320" s="62"/>
      <c r="H6320" s="62"/>
      <c r="I6320" s="62"/>
      <c r="J6320" s="62"/>
      <c r="K6320" s="69"/>
      <c r="L6320" s="111" t="s">
        <v>79</v>
      </c>
      <c r="M6320" s="103" t="e">
        <f>#REF!</f>
        <v>#REF!</v>
      </c>
      <c r="N6320" s="103" t="e">
        <f>IF(M6320=0,"",CHOOSE(M6320,"54","77","94","107","107","手入力箇所","手入力箇所","手入力箇所","手入力箇所","手入力箇所","手入力箇所","手入力箇所","手入力箇所","手入力箇所","手入力箇所"))</f>
        <v>#REF!</v>
      </c>
    </row>
    <row r="6321" spans="1:14" ht="40.200000000000003" thickBot="1" x14ac:dyDescent="0.25">
      <c r="A6321" s="31" t="s">
        <v>80</v>
      </c>
      <c r="B6321" s="18">
        <v>49</v>
      </c>
      <c r="C6321" s="18">
        <v>53</v>
      </c>
      <c r="D6321" s="18">
        <v>55</v>
      </c>
      <c r="E6321" s="18">
        <v>56</v>
      </c>
      <c r="F6321" s="62"/>
      <c r="G6321" s="62"/>
      <c r="H6321" s="62"/>
      <c r="I6321" s="62"/>
      <c r="J6321" s="62"/>
      <c r="K6321" s="69"/>
      <c r="L6321" s="111" t="s">
        <v>80</v>
      </c>
      <c r="M6321" s="103" t="e">
        <f>#REF!</f>
        <v>#REF!</v>
      </c>
      <c r="N6321" s="103" t="e">
        <f>IF(M6321=0,"",CHOOSE(M6321,"49","53","55","56","56","手入力箇所","手入力箇所","手入力箇所","手入力箇所","手入力箇所","手入力箇所","手入力箇所","手入力箇所","手入力箇所","手入力箇所"))</f>
        <v>#REF!</v>
      </c>
    </row>
    <row r="6322" spans="1:14" ht="40.200000000000003" thickBot="1" x14ac:dyDescent="0.25">
      <c r="A6322" s="38" t="s">
        <v>81</v>
      </c>
      <c r="B6322" s="35">
        <v>232</v>
      </c>
      <c r="C6322" s="35">
        <v>232</v>
      </c>
      <c r="D6322" s="36"/>
      <c r="E6322" s="36"/>
      <c r="F6322" s="36"/>
      <c r="G6322" s="36"/>
      <c r="H6322" s="36"/>
      <c r="I6322" s="36"/>
      <c r="J6322" s="36"/>
      <c r="K6322" s="67"/>
      <c r="L6322" s="111" t="s">
        <v>81</v>
      </c>
      <c r="M6322" s="103" t="e">
        <f>#REF!</f>
        <v>#REF!</v>
      </c>
      <c r="N6322" s="103" t="e">
        <f>IF(M6322=0,"",CHOOSE(M6322,"232","232","手入力箇所","手入力箇所","手入力箇所","手入力箇所","手入力箇所","手入力箇所","手入力箇所","手入力箇所","手入力箇所","手入力箇所"))</f>
        <v>#REF!</v>
      </c>
    </row>
    <row r="6323" spans="1:14" ht="13.8" thickBot="1" x14ac:dyDescent="0.25">
      <c r="A6323" s="39" t="s">
        <v>82</v>
      </c>
      <c r="B6323" s="17">
        <v>6</v>
      </c>
      <c r="C6323" s="17">
        <v>9</v>
      </c>
      <c r="D6323" s="17">
        <v>11</v>
      </c>
      <c r="E6323" s="17">
        <v>13</v>
      </c>
      <c r="F6323" s="17">
        <v>18</v>
      </c>
      <c r="G6323" s="17">
        <v>26</v>
      </c>
      <c r="H6323" s="17">
        <v>35</v>
      </c>
      <c r="I6323" s="17">
        <v>43</v>
      </c>
      <c r="J6323" s="17">
        <v>49</v>
      </c>
      <c r="K6323" s="70"/>
      <c r="L6323" s="111" t="s">
        <v>82</v>
      </c>
      <c r="M6323" s="103" t="e">
        <f>#REF!</f>
        <v>#REF!</v>
      </c>
      <c r="N6323" s="103" t="e">
        <f>IF(M6323=0,"",CHOOSE(M6323,"6","9","11","13","13","18","18","18","18","18","26","26","26","26","26","26","26","26","26","26","35","35","35","35","35","35","35","35","35","35","43","43","43","43","43","43","43","43","43","43","49","49","49","49","49","49","49","49","49","49","手入力箇所","手入力箇所","手入力箇所","手入力箇所","手入力箇所","手入力箇所","手入力箇所","手入力箇所","手入力箇所","手入力箇所"))</f>
        <v>#REF!</v>
      </c>
    </row>
    <row r="6324" spans="1:14" ht="13.8" thickBot="1" x14ac:dyDescent="0.25">
      <c r="A6324" s="31" t="s">
        <v>83</v>
      </c>
      <c r="B6324" s="18">
        <v>6</v>
      </c>
      <c r="C6324" s="18">
        <v>10</v>
      </c>
      <c r="D6324" s="18">
        <v>14</v>
      </c>
      <c r="E6324" s="18">
        <v>17</v>
      </c>
      <c r="F6324" s="18">
        <v>29</v>
      </c>
      <c r="G6324" s="18">
        <v>50</v>
      </c>
      <c r="H6324" s="18">
        <v>76</v>
      </c>
      <c r="I6324" s="18">
        <v>100</v>
      </c>
      <c r="J6324" s="18">
        <v>123</v>
      </c>
      <c r="K6324" s="69"/>
      <c r="L6324" s="111" t="s">
        <v>83</v>
      </c>
      <c r="M6324" s="103" t="e">
        <f>#REF!</f>
        <v>#REF!</v>
      </c>
      <c r="N6324" s="103" t="e">
        <f>IF(M6324=0,"",CHOOSE(M6324,"6","10","14","17","17","29","29","29","29","29","50","50","50","50","50","50","50","50","50","50","76","76","76","76","76","76","76","76","76","76","100","100","100","100","100","100","100","100","100","100","123","123","123","123","123","123","123","123","123","123","手入力箇所","手入力箇所","手入力箇所","手入力箇所","手入力箇所","手入力箇所","手入力箇所","手入力箇所","手入力箇所"))</f>
        <v>#REF!</v>
      </c>
    </row>
    <row r="6325" spans="1:14" ht="27" thickBot="1" x14ac:dyDescent="0.25">
      <c r="A6325" s="32" t="s">
        <v>84</v>
      </c>
      <c r="B6325" s="20">
        <v>9</v>
      </c>
      <c r="C6325" s="20">
        <v>15</v>
      </c>
      <c r="D6325" s="20">
        <v>20</v>
      </c>
      <c r="E6325" s="20">
        <v>24</v>
      </c>
      <c r="F6325" s="20">
        <v>39</v>
      </c>
      <c r="G6325" s="20">
        <v>65</v>
      </c>
      <c r="H6325" s="63"/>
      <c r="I6325" s="63"/>
      <c r="J6325" s="63"/>
      <c r="K6325" s="106"/>
      <c r="L6325" s="111" t="s">
        <v>84</v>
      </c>
      <c r="M6325" s="103" t="e">
        <f>#REF!</f>
        <v>#REF!</v>
      </c>
      <c r="N6325" s="103" t="e">
        <f>IF(M6325=0,"",CHOOSE(M6325,"9","15","20","24","24","39","39","39","39","39","65","65","65","65","65","65","65","65","65","65","手入力箇所","手入力箇所","手入力箇所","手入力箇所","手入力箇所","手入力箇所","手入力箇所","手入力箇所","手入力箇所","手入力箇所"))</f>
        <v>#REF!</v>
      </c>
    </row>
    <row r="6328" spans="1:14" ht="13.8" thickBot="1" x14ac:dyDescent="0.25"/>
    <row r="6329" spans="1:14" ht="13.8" thickBot="1" x14ac:dyDescent="0.25">
      <c r="A6329" s="688" t="e">
        <f>#REF!</f>
        <v>#REF!</v>
      </c>
      <c r="B6329" s="688"/>
      <c r="C6329" s="688"/>
      <c r="D6329" s="689" t="s">
        <v>192</v>
      </c>
      <c r="E6329" s="689"/>
      <c r="F6329" s="689"/>
      <c r="G6329" s="689"/>
      <c r="H6329" s="689"/>
      <c r="I6329" s="689"/>
      <c r="J6329" s="689"/>
      <c r="K6329" s="689"/>
      <c r="L6329" s="689"/>
      <c r="M6329" s="689"/>
      <c r="N6329" s="689"/>
    </row>
    <row r="6330" spans="1:14" ht="13.8" thickBot="1" x14ac:dyDescent="0.25">
      <c r="A6330" s="65"/>
      <c r="B6330" s="33">
        <v>1</v>
      </c>
      <c r="C6330" s="24">
        <v>2</v>
      </c>
      <c r="D6330" s="24">
        <v>3</v>
      </c>
      <c r="E6330" s="24" t="s">
        <v>58</v>
      </c>
      <c r="F6330" s="24" t="s">
        <v>59</v>
      </c>
      <c r="G6330" s="24" t="s">
        <v>60</v>
      </c>
      <c r="H6330" s="24" t="s">
        <v>61</v>
      </c>
      <c r="I6330" s="24" t="s">
        <v>62</v>
      </c>
      <c r="J6330" s="24" t="s">
        <v>194</v>
      </c>
      <c r="K6330" s="25" t="s">
        <v>85</v>
      </c>
      <c r="L6330" s="105" t="s">
        <v>189</v>
      </c>
      <c r="M6330" s="105" t="s">
        <v>188</v>
      </c>
      <c r="N6330" s="105" t="s">
        <v>51</v>
      </c>
    </row>
    <row r="6331" spans="1:14" ht="13.8" thickBot="1" x14ac:dyDescent="0.25">
      <c r="A6331" s="26" t="s">
        <v>56</v>
      </c>
      <c r="B6331" s="22">
        <v>5</v>
      </c>
      <c r="C6331" s="22">
        <v>7</v>
      </c>
      <c r="D6331" s="22">
        <v>8</v>
      </c>
      <c r="E6331" s="22">
        <v>8</v>
      </c>
      <c r="F6331" s="22">
        <v>10</v>
      </c>
      <c r="G6331" s="22">
        <v>13</v>
      </c>
      <c r="H6331" s="22">
        <v>16</v>
      </c>
      <c r="I6331" s="22"/>
      <c r="J6331" s="23"/>
      <c r="K6331" s="1"/>
      <c r="L6331" s="26" t="s">
        <v>56</v>
      </c>
      <c r="M6331" s="104" t="e">
        <f>#REF!</f>
        <v>#REF!</v>
      </c>
      <c r="N6331" s="112" t="e">
        <f>IF(M6331=0,"",CHOOSE(M6331,"5","7","8","8","8","10","10","10","10","10","13","13","13","13","13","13","13","13","13","13","16","16","16","16","16","16","16","16","16","16","16","手入力箇所","手入力箇所","手入力箇所","手入力箇所","手入力箇所","手入力箇所","手入力箇所","手入力箇所","手入力箇所","手入力箇所"))</f>
        <v>#REF!</v>
      </c>
    </row>
    <row r="6332" spans="1:14" ht="13.8" thickBot="1" x14ac:dyDescent="0.25">
      <c r="A6332" s="27" t="s">
        <v>57</v>
      </c>
      <c r="B6332" s="18">
        <v>5</v>
      </c>
      <c r="C6332" s="18">
        <v>7</v>
      </c>
      <c r="D6332" s="18">
        <v>8</v>
      </c>
      <c r="E6332" s="18">
        <v>9</v>
      </c>
      <c r="F6332" s="18">
        <v>12</v>
      </c>
      <c r="G6332" s="18">
        <v>16</v>
      </c>
      <c r="H6332" s="18"/>
      <c r="I6332" s="18"/>
      <c r="J6332" s="62"/>
      <c r="K6332" s="19"/>
      <c r="L6332" s="27" t="s">
        <v>57</v>
      </c>
      <c r="M6332" s="104" t="e">
        <f>#REF!</f>
        <v>#REF!</v>
      </c>
      <c r="N6332" s="113" t="e">
        <f>IF(M6332=0,"",CHOOSE(M6332,"5","7","8","9","9","12","12","12","12","12","16","16","16","16","16","16","16","16","16","16","手入力箇所","手入力箇所","手入力箇所","手入力箇所","手入力箇所","手入力箇所","手入力箇所","手入力箇所","手入力箇所","手入力箇所"))</f>
        <v>#REF!</v>
      </c>
    </row>
    <row r="6333" spans="1:14" ht="48.6" thickBot="1" x14ac:dyDescent="0.25">
      <c r="A6333" s="28" t="s">
        <v>64</v>
      </c>
      <c r="B6333" s="18">
        <v>6</v>
      </c>
      <c r="C6333" s="18"/>
      <c r="D6333" s="18"/>
      <c r="E6333" s="18"/>
      <c r="F6333" s="18"/>
      <c r="G6333" s="18"/>
      <c r="H6333" s="18"/>
      <c r="I6333" s="18"/>
      <c r="J6333" s="62"/>
      <c r="K6333" s="19"/>
      <c r="L6333" s="28" t="s">
        <v>64</v>
      </c>
      <c r="M6333" s="104" t="e">
        <f>#REF!</f>
        <v>#REF!</v>
      </c>
      <c r="N6333" s="113" t="e">
        <f>IF(M6333=0,"",CHOOSE(M6333,"6","手入力箇所","手入力箇所","手入力箇所","手入力箇所","手入力箇所","手入力箇所","手入力箇所","手入力箇所","手入力箇所","手入力箇所","",""))</f>
        <v>#REF!</v>
      </c>
    </row>
    <row r="6334" spans="1:14" ht="48.6" thickBot="1" x14ac:dyDescent="0.25">
      <c r="A6334" s="28" t="s">
        <v>65</v>
      </c>
      <c r="B6334" s="18">
        <v>6</v>
      </c>
      <c r="C6334" s="18"/>
      <c r="D6334" s="18"/>
      <c r="E6334" s="18"/>
      <c r="F6334" s="18"/>
      <c r="G6334" s="18"/>
      <c r="H6334" s="18"/>
      <c r="I6334" s="18"/>
      <c r="J6334" s="62"/>
      <c r="K6334" s="19"/>
      <c r="L6334" s="28" t="s">
        <v>65</v>
      </c>
      <c r="M6334" s="104" t="e">
        <f>#REF!</f>
        <v>#REF!</v>
      </c>
      <c r="N6334" s="113" t="e">
        <f>IF(M6334=0,"",CHOOSE(M6334,"6","手入力箇所","手入力箇所","手入力箇所","手入力箇所","手入力箇所","手入力箇所","手入力箇所","手入力箇所","手入力箇所","手入力箇所","",""))</f>
        <v>#REF!</v>
      </c>
    </row>
    <row r="6335" spans="1:14" ht="24.6" thickBot="1" x14ac:dyDescent="0.25">
      <c r="A6335" s="28" t="s">
        <v>66</v>
      </c>
      <c r="B6335" s="18">
        <v>5</v>
      </c>
      <c r="C6335" s="18">
        <v>7</v>
      </c>
      <c r="D6335" s="18">
        <v>8</v>
      </c>
      <c r="E6335" s="18">
        <v>9</v>
      </c>
      <c r="F6335" s="18">
        <v>12</v>
      </c>
      <c r="G6335" s="18"/>
      <c r="H6335" s="18"/>
      <c r="I6335" s="18"/>
      <c r="J6335" s="62"/>
      <c r="K6335" s="19"/>
      <c r="L6335" s="28" t="s">
        <v>66</v>
      </c>
      <c r="M6335" s="104" t="e">
        <f>#REF!</f>
        <v>#REF!</v>
      </c>
      <c r="N6335" s="113" t="e">
        <f>IF(M6335=0,"",CHOOSE(M6335,"5","7","8","9","9","12","12","12","12","12","手入力箇所","手入力箇所","手入力箇所","手入力箇所","手入力箇所","手入力箇所","手入力箇所","手入力箇所","手入力箇所","手入力箇所"))</f>
        <v>#REF!</v>
      </c>
    </row>
    <row r="6336" spans="1:14" ht="36.6" thickBot="1" x14ac:dyDescent="0.25">
      <c r="A6336" s="28" t="s">
        <v>67</v>
      </c>
      <c r="B6336" s="18">
        <v>4</v>
      </c>
      <c r="C6336" s="18">
        <v>5</v>
      </c>
      <c r="D6336" s="18">
        <v>5</v>
      </c>
      <c r="E6336" s="18">
        <v>6</v>
      </c>
      <c r="F6336" s="18"/>
      <c r="G6336" s="18"/>
      <c r="H6336" s="18"/>
      <c r="I6336" s="18"/>
      <c r="J6336" s="62"/>
      <c r="K6336" s="19"/>
      <c r="L6336" s="28" t="s">
        <v>67</v>
      </c>
      <c r="M6336" s="104" t="e">
        <f>#REF!</f>
        <v>#REF!</v>
      </c>
      <c r="N6336" s="113" t="e">
        <f>IF(M6336=0,"",CHOOSE(M6336,"4","5","5","6","6","手入力箇所","手入力箇所","手入力箇所","手入力箇所","手入力箇所","手入力箇所","手入力箇所","手入力箇所","手入力箇所","手入力箇所"))</f>
        <v>#REF!</v>
      </c>
    </row>
    <row r="6337" spans="1:14" ht="24.6" thickBot="1" x14ac:dyDescent="0.25">
      <c r="A6337" s="28" t="s">
        <v>68</v>
      </c>
      <c r="B6337" s="18">
        <v>12</v>
      </c>
      <c r="C6337" s="18">
        <v>12</v>
      </c>
      <c r="D6337" s="18">
        <v>12</v>
      </c>
      <c r="E6337" s="18">
        <v>12</v>
      </c>
      <c r="F6337" s="18">
        <v>12</v>
      </c>
      <c r="G6337" s="18">
        <v>12</v>
      </c>
      <c r="H6337" s="18">
        <v>12</v>
      </c>
      <c r="I6337" s="18"/>
      <c r="J6337" s="62"/>
      <c r="K6337" s="19"/>
      <c r="L6337" s="28" t="s">
        <v>68</v>
      </c>
      <c r="M6337" s="104" t="e">
        <f>#REF!</f>
        <v>#REF!</v>
      </c>
      <c r="N6337" s="113" t="e">
        <f>IF(M6337=0,"",CHOOSE(M6337,"12","12","12","12","12","12","12","12","12","12","12","12","12","12","12","12","12","12","12","12","12","12","12","12","12","12","12","12","12","12","手入力箇所","手入力箇所","手入力箇所","手入力箇所","手入力箇所","手入力箇所","手入力箇所","手入力箇所","手入力箇所","手入力箇所"))</f>
        <v>#REF!</v>
      </c>
    </row>
    <row r="6338" spans="1:14" ht="36.6" thickBot="1" x14ac:dyDescent="0.25">
      <c r="A6338" s="28" t="s">
        <v>69</v>
      </c>
      <c r="B6338" s="18">
        <v>7</v>
      </c>
      <c r="C6338" s="18">
        <v>7</v>
      </c>
      <c r="D6338" s="18">
        <v>7</v>
      </c>
      <c r="E6338" s="18">
        <v>7</v>
      </c>
      <c r="F6338" s="18">
        <v>7</v>
      </c>
      <c r="G6338" s="18"/>
      <c r="H6338" s="18"/>
      <c r="I6338" s="18"/>
      <c r="J6338" s="62"/>
      <c r="K6338" s="19"/>
      <c r="L6338" s="28" t="s">
        <v>69</v>
      </c>
      <c r="M6338" s="104" t="e">
        <f>#REF!</f>
        <v>#REF!</v>
      </c>
      <c r="N6338" s="113" t="e">
        <f>IF(M6338=0,"",CHOOSE(M6338,"7","7","7","7","7","7","7","7","7","7","手入力箇所","手入力箇所","手入力箇所","手入力箇所","手入力箇所","手入力箇所","手入力箇所","手入力箇所","手入力箇所","手入力箇所"))</f>
        <v>#REF!</v>
      </c>
    </row>
    <row r="6339" spans="1:14" ht="13.8" thickBot="1" x14ac:dyDescent="0.25">
      <c r="A6339" s="27" t="s">
        <v>63</v>
      </c>
      <c r="B6339" s="18">
        <v>4</v>
      </c>
      <c r="C6339" s="18">
        <v>5</v>
      </c>
      <c r="D6339" s="18">
        <v>7</v>
      </c>
      <c r="E6339" s="18">
        <v>8</v>
      </c>
      <c r="F6339" s="18">
        <v>11</v>
      </c>
      <c r="G6339" s="18">
        <v>16</v>
      </c>
      <c r="H6339" s="18">
        <v>22</v>
      </c>
      <c r="I6339" s="18">
        <v>26</v>
      </c>
      <c r="J6339" s="18">
        <v>31</v>
      </c>
      <c r="K6339" s="19"/>
      <c r="L6339" s="27" t="s">
        <v>63</v>
      </c>
      <c r="M6339" s="104" t="e">
        <f>#REF!</f>
        <v>#REF!</v>
      </c>
      <c r="N6339" s="113" t="e">
        <f>IF(M6339=0,"",CHOOSE(M6339,"4","5","7","8","8","11","11","11","11","11","16","16","16","16","16","16","16","16","16","16","22","22","22","22","22","22","22","22","22","22","26","26","26","26","26","26","26","26","26","26","31","31","31","31","31","31","31","31","31","31","31","手入力箇所","手入力箇所","手入力箇所","手入力箇所","手入力箇所","手入力箇所","手入力箇所","手入力箇所","手入力箇所","手入力箇所"))</f>
        <v>#REF!</v>
      </c>
    </row>
    <row r="6340" spans="1:14" ht="24.6" thickBot="1" x14ac:dyDescent="0.25">
      <c r="A6340" s="28" t="s">
        <v>70</v>
      </c>
      <c r="B6340" s="18">
        <v>5</v>
      </c>
      <c r="C6340" s="18">
        <v>6</v>
      </c>
      <c r="D6340" s="18">
        <v>7</v>
      </c>
      <c r="E6340" s="18"/>
      <c r="F6340" s="18"/>
      <c r="G6340" s="18"/>
      <c r="H6340" s="18"/>
      <c r="I6340" s="18"/>
      <c r="J6340" s="62"/>
      <c r="K6340" s="19"/>
      <c r="L6340" s="28" t="s">
        <v>70</v>
      </c>
      <c r="M6340" s="104" t="e">
        <f>#REF!</f>
        <v>#REF!</v>
      </c>
      <c r="N6340" s="113" t="e">
        <f>IF(M6340=0,"",CHOOSE(M6340,"5","6","7","手入力箇所","手入力箇所","手入力箇所","手入力箇所","手入力箇所","手入力箇所","手入力箇所","手入力箇所","手入力箇所","手入力箇所"))</f>
        <v>#REF!</v>
      </c>
    </row>
    <row r="6341" spans="1:14" ht="13.8" thickBot="1" x14ac:dyDescent="0.25">
      <c r="A6341" s="29" t="s">
        <v>71</v>
      </c>
      <c r="B6341" s="18">
        <v>3</v>
      </c>
      <c r="C6341" s="18">
        <v>6</v>
      </c>
      <c r="D6341" s="18">
        <v>19</v>
      </c>
      <c r="E6341" s="18"/>
      <c r="F6341" s="18"/>
      <c r="G6341" s="18"/>
      <c r="H6341" s="18"/>
      <c r="I6341" s="18"/>
      <c r="J6341" s="62"/>
      <c r="K6341" s="19"/>
      <c r="L6341" s="29" t="s">
        <v>71</v>
      </c>
      <c r="M6341" s="104" t="e">
        <f>#REF!</f>
        <v>#REF!</v>
      </c>
      <c r="N6341" s="113" t="e">
        <f>IF(M6341=0,"",CHOOSE(M6341,"3","6","19","手入力箇所","手入力箇所","手入力箇所","手入力箇所","手入力箇所","手入力箇所","手入力箇所","手入力箇所","手入力箇所","手入力箇所"))</f>
        <v>#REF!</v>
      </c>
    </row>
    <row r="6342" spans="1:14" ht="13.8" thickBot="1" x14ac:dyDescent="0.25">
      <c r="A6342" s="29" t="s">
        <v>72</v>
      </c>
      <c r="B6342" s="18">
        <v>1</v>
      </c>
      <c r="C6342" s="18">
        <v>3</v>
      </c>
      <c r="D6342" s="18">
        <v>5</v>
      </c>
      <c r="E6342" s="18">
        <v>9</v>
      </c>
      <c r="F6342" s="18">
        <v>26</v>
      </c>
      <c r="G6342" s="18"/>
      <c r="H6342" s="18"/>
      <c r="I6342" s="18"/>
      <c r="J6342" s="62"/>
      <c r="K6342" s="19"/>
      <c r="L6342" s="29" t="s">
        <v>72</v>
      </c>
      <c r="M6342" s="104" t="e">
        <f>#REF!</f>
        <v>#REF!</v>
      </c>
      <c r="N6342" s="113" t="e">
        <f>IF(M6342=0,"",CHOOSE(M6342,"1","3","5","9","9","26","26","26","26","26","手入力箇所","手入力箇所","手入力箇所","手入力箇所","手入力箇所","手入力箇所","手入力箇所","手入力箇所","手入力箇所","手入力箇所"))</f>
        <v>#REF!</v>
      </c>
    </row>
    <row r="6343" spans="1:14" ht="13.8" thickBot="1" x14ac:dyDescent="0.25">
      <c r="A6343" s="29" t="s">
        <v>73</v>
      </c>
      <c r="B6343" s="18">
        <v>4</v>
      </c>
      <c r="C6343" s="18">
        <v>11</v>
      </c>
      <c r="D6343" s="18">
        <v>20</v>
      </c>
      <c r="E6343" s="18">
        <v>33</v>
      </c>
      <c r="F6343" s="18"/>
      <c r="G6343" s="18"/>
      <c r="H6343" s="18"/>
      <c r="I6343" s="18"/>
      <c r="J6343" s="62"/>
      <c r="K6343" s="19"/>
      <c r="L6343" s="29" t="s">
        <v>73</v>
      </c>
      <c r="M6343" s="104" t="e">
        <f>#REF!</f>
        <v>#REF!</v>
      </c>
      <c r="N6343" s="113" t="e">
        <f>IF(M6343=0,"",CHOOSE(M6343,"4","11","20","33","33","手入力箇所","手入力箇所","手入力箇所","手入力箇所","手入力箇所","手入力箇所","手入力箇所","手入力箇所","手入力箇所","手入力箇所"))</f>
        <v>#REF!</v>
      </c>
    </row>
    <row r="6344" spans="1:14" ht="37.200000000000003" thickBot="1" x14ac:dyDescent="0.25">
      <c r="A6344" s="30" t="s">
        <v>74</v>
      </c>
      <c r="B6344" s="18">
        <v>4</v>
      </c>
      <c r="C6344" s="18">
        <v>6</v>
      </c>
      <c r="D6344" s="18">
        <v>8</v>
      </c>
      <c r="E6344" s="18">
        <v>10</v>
      </c>
      <c r="F6344" s="18">
        <v>15</v>
      </c>
      <c r="G6344" s="18">
        <v>23</v>
      </c>
      <c r="H6344" s="18">
        <v>33</v>
      </c>
      <c r="I6344" s="18"/>
      <c r="J6344" s="62"/>
      <c r="K6344" s="19"/>
      <c r="L6344" s="30" t="s">
        <v>74</v>
      </c>
      <c r="M6344" s="104" t="e">
        <f>#REF!</f>
        <v>#REF!</v>
      </c>
      <c r="N6344" s="113" t="e">
        <f>IF(M6344=0,"",CHOOSE(M6344,"4","6","8","10","10","15","15","15","15","15","23","23","23","23","23","23","23","23","23","23","33","33","33","33","33","33","33","33","33","33","手入力箇所","手入力箇所","手入力箇所","手入力箇所","手入力箇所","手入力箇所","手入力箇所","手入力箇所","手入力箇所","手入力箇所"))</f>
        <v>#REF!</v>
      </c>
    </row>
    <row r="6345" spans="1:14" ht="13.8" thickBot="1" x14ac:dyDescent="0.25">
      <c r="A6345" s="29" t="s">
        <v>75</v>
      </c>
      <c r="B6345" s="18">
        <v>6</v>
      </c>
      <c r="C6345" s="18">
        <v>14</v>
      </c>
      <c r="D6345" s="18">
        <v>25</v>
      </c>
      <c r="E6345" s="18">
        <v>39</v>
      </c>
      <c r="F6345" s="18"/>
      <c r="G6345" s="18"/>
      <c r="H6345" s="18"/>
      <c r="I6345" s="18"/>
      <c r="J6345" s="62"/>
      <c r="K6345" s="19"/>
      <c r="L6345" s="29" t="s">
        <v>75</v>
      </c>
      <c r="M6345" s="104" t="e">
        <f>#REF!</f>
        <v>#REF!</v>
      </c>
      <c r="N6345" s="113" t="e">
        <f>IF(M6345=0,"",CHOOSE(M6345,"6","14","25","39","39","手入力箇所","手入力箇所","手入力箇所","手入力箇所","手入力箇所","手入力箇所","手入力箇所","手入力箇所","手入力箇所","手入力箇所"))</f>
        <v>#REF!</v>
      </c>
    </row>
    <row r="6346" spans="1:14" ht="37.200000000000003" thickBot="1" x14ac:dyDescent="0.25">
      <c r="A6346" s="30" t="s">
        <v>76</v>
      </c>
      <c r="B6346" s="18">
        <v>2</v>
      </c>
      <c r="C6346" s="18">
        <v>3</v>
      </c>
      <c r="D6346" s="18">
        <v>6</v>
      </c>
      <c r="E6346" s="18">
        <v>9</v>
      </c>
      <c r="F6346" s="18"/>
      <c r="G6346" s="18"/>
      <c r="H6346" s="18"/>
      <c r="I6346" s="18"/>
      <c r="J6346" s="62"/>
      <c r="K6346" s="19"/>
      <c r="L6346" s="30" t="s">
        <v>76</v>
      </c>
      <c r="M6346" s="104" t="e">
        <f>#REF!</f>
        <v>#REF!</v>
      </c>
      <c r="N6346" s="113" t="e">
        <f>IF(M6346=0,"",CHOOSE(M6346,"2","3","6","9","9","手入力箇所","手入力箇所","手入力箇所","手入力箇所","手入力箇所","手入力箇所","手入力箇所","手入力箇所","手入力箇所","手入力箇所"))</f>
        <v>#REF!</v>
      </c>
    </row>
    <row r="6347" spans="1:14" ht="27" thickBot="1" x14ac:dyDescent="0.25">
      <c r="A6347" s="31" t="s">
        <v>77</v>
      </c>
      <c r="B6347" s="18">
        <v>12</v>
      </c>
      <c r="C6347" s="18">
        <v>18</v>
      </c>
      <c r="D6347" s="18">
        <v>22</v>
      </c>
      <c r="E6347" s="18">
        <v>26</v>
      </c>
      <c r="F6347" s="62"/>
      <c r="G6347" s="62"/>
      <c r="H6347" s="62"/>
      <c r="I6347" s="62"/>
      <c r="J6347" s="62"/>
      <c r="K6347" s="19"/>
      <c r="L6347" s="31" t="s">
        <v>77</v>
      </c>
      <c r="M6347" s="104" t="e">
        <f>#REF!</f>
        <v>#REF!</v>
      </c>
      <c r="N6347" s="113" t="e">
        <f>IF(M6347=0,"",CHOOSE(M6347,"12","18","22","26","26","手入力箇所","手入力箇所","手入力箇所","手入力箇所","手入力箇所","手入力箇所","手入力箇所","手入力箇所","手入力箇所","手入力箇所"))</f>
        <v>#REF!</v>
      </c>
    </row>
    <row r="6348" spans="1:14" ht="40.200000000000003" thickBot="1" x14ac:dyDescent="0.25">
      <c r="A6348" s="31" t="s">
        <v>78</v>
      </c>
      <c r="B6348" s="18">
        <v>5</v>
      </c>
      <c r="C6348" s="18">
        <v>8</v>
      </c>
      <c r="D6348" s="18">
        <v>11</v>
      </c>
      <c r="E6348" s="18">
        <v>14</v>
      </c>
      <c r="F6348" s="62"/>
      <c r="G6348" s="62"/>
      <c r="H6348" s="62"/>
      <c r="I6348" s="62"/>
      <c r="J6348" s="62"/>
      <c r="K6348" s="19"/>
      <c r="L6348" s="31" t="s">
        <v>78</v>
      </c>
      <c r="M6348" s="104" t="e">
        <f>#REF!</f>
        <v>#REF!</v>
      </c>
      <c r="N6348" s="113" t="e">
        <f>IF(M6348=0,"",CHOOSE(M6348,"5","8","11","14","14","手入力箇所","手入力箇所","手入力箇所","手入力箇所","手入力箇所","手入力箇所","手入力箇所","手入力箇所","手入力箇所","手入力箇所"))</f>
        <v>#REF!</v>
      </c>
    </row>
    <row r="6349" spans="1:14" ht="27" thickBot="1" x14ac:dyDescent="0.25">
      <c r="A6349" s="31" t="s">
        <v>79</v>
      </c>
      <c r="B6349" s="18">
        <v>6</v>
      </c>
      <c r="C6349" s="18">
        <v>11</v>
      </c>
      <c r="D6349" s="18">
        <v>16</v>
      </c>
      <c r="E6349" s="18">
        <v>21</v>
      </c>
      <c r="F6349" s="62"/>
      <c r="G6349" s="62"/>
      <c r="H6349" s="62"/>
      <c r="I6349" s="62"/>
      <c r="J6349" s="62"/>
      <c r="K6349" s="19"/>
      <c r="L6349" s="31" t="s">
        <v>79</v>
      </c>
      <c r="M6349" s="104" t="e">
        <f>#REF!</f>
        <v>#REF!</v>
      </c>
      <c r="N6349" s="113" t="e">
        <f>IF(M6349=0,"",CHOOSE(M6349,"6","11","16","21","21","手入力箇所","手入力箇所","手入力箇所","手入力箇所","手入力箇所","手入力箇所","手入力箇所","手入力箇所","手入力箇所"))</f>
        <v>#REF!</v>
      </c>
    </row>
    <row r="6350" spans="1:14" ht="40.200000000000003" thickBot="1" x14ac:dyDescent="0.25">
      <c r="A6350" s="31" t="s">
        <v>80</v>
      </c>
      <c r="B6350" s="18">
        <v>5</v>
      </c>
      <c r="C6350" s="18">
        <v>7</v>
      </c>
      <c r="D6350" s="18">
        <v>9</v>
      </c>
      <c r="E6350" s="18">
        <v>10</v>
      </c>
      <c r="F6350" s="62"/>
      <c r="G6350" s="62"/>
      <c r="H6350" s="62"/>
      <c r="I6350" s="62"/>
      <c r="J6350" s="62"/>
      <c r="K6350" s="19"/>
      <c r="L6350" s="31" t="s">
        <v>80</v>
      </c>
      <c r="M6350" s="104" t="e">
        <f>#REF!</f>
        <v>#REF!</v>
      </c>
      <c r="N6350" s="113" t="e">
        <f>IF(M6350=0,"",CHOOSE(M6350,"5","7","9","10","10","手入力箇所","手入力箇所","手入力箇所","手入力箇所","手入力箇所","手入力箇所","手入力箇所","手入力箇所","手入力箇所"))</f>
        <v>#REF!</v>
      </c>
    </row>
    <row r="6351" spans="1:14" ht="40.200000000000003" thickBot="1" x14ac:dyDescent="0.25">
      <c r="A6351" s="31" t="s">
        <v>81</v>
      </c>
      <c r="B6351" s="18">
        <v>9</v>
      </c>
      <c r="C6351" s="18">
        <v>14</v>
      </c>
      <c r="D6351" s="62"/>
      <c r="E6351" s="62"/>
      <c r="F6351" s="62"/>
      <c r="G6351" s="62"/>
      <c r="H6351" s="62"/>
      <c r="I6351" s="62"/>
      <c r="J6351" s="62"/>
      <c r="K6351" s="19"/>
      <c r="L6351" s="31" t="s">
        <v>81</v>
      </c>
      <c r="M6351" s="104" t="e">
        <f>#REF!</f>
        <v>#REF!</v>
      </c>
      <c r="N6351" s="113" t="e">
        <f>IF(M6351=0,"",CHOOSE(M6351,"9","14","手入力箇所","手入力箇所","手入力箇所","手入力箇所","手入力箇所","手入力箇所","手入力箇所","手入力箇所","手入力箇所","手入力箇所"))</f>
        <v>#REF!</v>
      </c>
    </row>
    <row r="6352" spans="1:14" ht="13.8" thickBot="1" x14ac:dyDescent="0.25">
      <c r="A6352" s="31" t="s">
        <v>82</v>
      </c>
      <c r="B6352" s="18">
        <v>3</v>
      </c>
      <c r="C6352" s="18">
        <v>4</v>
      </c>
      <c r="D6352" s="18">
        <v>4</v>
      </c>
      <c r="E6352" s="18">
        <v>5</v>
      </c>
      <c r="F6352" s="18">
        <v>6</v>
      </c>
      <c r="G6352" s="18">
        <v>8</v>
      </c>
      <c r="H6352" s="18">
        <v>9</v>
      </c>
      <c r="I6352" s="18">
        <v>11</v>
      </c>
      <c r="J6352" s="18">
        <v>12</v>
      </c>
      <c r="K6352" s="19"/>
      <c r="L6352" s="31" t="s">
        <v>82</v>
      </c>
      <c r="M6352" s="104" t="e">
        <f>#REF!</f>
        <v>#REF!</v>
      </c>
      <c r="N6352" s="113" t="e">
        <f>IF(M6352=0,"",CHOOSE(M6352,"3","4","4","5","5","6","6","6","6","6","8","8","8","8","8","8","8","8","8","8","9","9","9","9","9","9","9","9","9","9","11","11","11","11","11","11","11","11","11","11","12","12","12","12","12","12","12","12","12","12","12","手入力箇所","手入力箇所","手入力箇所","手入力箇所","手入力箇所","手入力箇所","手入力箇所","手入力箇所","手入力箇所","手入力箇所"))</f>
        <v>#REF!</v>
      </c>
    </row>
    <row r="6353" spans="1:14" ht="13.8" thickBot="1" x14ac:dyDescent="0.25">
      <c r="A6353" s="31" t="s">
        <v>83</v>
      </c>
      <c r="B6353" s="18">
        <v>3</v>
      </c>
      <c r="C6353" s="18">
        <v>4</v>
      </c>
      <c r="D6353" s="18">
        <v>4</v>
      </c>
      <c r="E6353" s="18">
        <v>5</v>
      </c>
      <c r="F6353" s="18">
        <v>6</v>
      </c>
      <c r="G6353" s="18">
        <v>8</v>
      </c>
      <c r="H6353" s="18">
        <v>10</v>
      </c>
      <c r="I6353" s="18">
        <v>12</v>
      </c>
      <c r="J6353" s="18">
        <v>13</v>
      </c>
      <c r="K6353" s="19"/>
      <c r="L6353" s="31" t="s">
        <v>83</v>
      </c>
      <c r="M6353" s="104" t="e">
        <f>#REF!</f>
        <v>#REF!</v>
      </c>
      <c r="N6353" s="113" t="e">
        <f>IF(M6353=0,"",CHOOSE(M6353,"3","4","4","5","5","6","6","6","6","6","8","8","8","8","8","8","8","8","8","8","10","10","10","10","10","10","10","10","10","10","12","12","12","12","12","12","12","12","12","12","13","13","13","13","13","13","13","13","13","13","13","手入力箇所","手入力箇所","手入力箇所","手入力箇所","手入力箇所","手入力箇所","手入力箇所","手入力箇所","手入力箇所","手入力箇所"))</f>
        <v>#REF!</v>
      </c>
    </row>
    <row r="6354" spans="1:14" ht="27" thickBot="1" x14ac:dyDescent="0.25">
      <c r="A6354" s="32" t="s">
        <v>84</v>
      </c>
      <c r="B6354" s="20">
        <v>1</v>
      </c>
      <c r="C6354" s="20">
        <v>2</v>
      </c>
      <c r="D6354" s="20">
        <v>3</v>
      </c>
      <c r="E6354" s="20">
        <v>4</v>
      </c>
      <c r="F6354" s="20">
        <v>8</v>
      </c>
      <c r="G6354" s="20">
        <v>19</v>
      </c>
      <c r="H6354" s="63"/>
      <c r="I6354" s="63"/>
      <c r="J6354" s="63"/>
      <c r="K6354" s="21"/>
      <c r="L6354" s="32" t="s">
        <v>84</v>
      </c>
      <c r="M6354" s="104" t="e">
        <f>#REF!</f>
        <v>#REF!</v>
      </c>
      <c r="N6354" s="113" t="e">
        <f>IF(M6354=0,"",CHOOSE(M6354,"1","2","3","4","4","8","8","8","8","8","19","19","19","19","19","19","19","19","19","19","手入力箇所","手入力箇所","手入力箇所","手入力箇所","手入力箇所","手入力箇所","手入力箇所","手入力箇所","手入力箇所","手入力箇所"))</f>
        <v>#REF!</v>
      </c>
    </row>
    <row r="6355" spans="1:14" ht="13.8" thickBot="1" x14ac:dyDescent="0.25"/>
    <row r="6356" spans="1:14" ht="13.8" thickBot="1" x14ac:dyDescent="0.25">
      <c r="A6356" s="686" t="e">
        <f>A6329</f>
        <v>#REF!</v>
      </c>
      <c r="B6356" s="686"/>
      <c r="C6356" s="686"/>
      <c r="D6356" s="687" t="s">
        <v>193</v>
      </c>
      <c r="E6356" s="687"/>
      <c r="F6356" s="687"/>
      <c r="G6356" s="687"/>
      <c r="H6356" s="687"/>
      <c r="I6356" s="687"/>
      <c r="J6356" s="687"/>
      <c r="K6356" s="687"/>
      <c r="L6356" s="687"/>
      <c r="M6356" s="687"/>
      <c r="N6356" s="687"/>
    </row>
    <row r="6357" spans="1:14" ht="13.8" thickBot="1" x14ac:dyDescent="0.25">
      <c r="A6357" s="105"/>
      <c r="B6357" s="33">
        <v>1</v>
      </c>
      <c r="C6357" s="24">
        <v>2</v>
      </c>
      <c r="D6357" s="24">
        <v>3</v>
      </c>
      <c r="E6357" s="24" t="s">
        <v>58</v>
      </c>
      <c r="F6357" s="24" t="s">
        <v>59</v>
      </c>
      <c r="G6357" s="24" t="s">
        <v>60</v>
      </c>
      <c r="H6357" s="24" t="s">
        <v>61</v>
      </c>
      <c r="I6357" s="24" t="s">
        <v>62</v>
      </c>
      <c r="J6357" s="24" t="s">
        <v>194</v>
      </c>
      <c r="K6357" s="102" t="s">
        <v>85</v>
      </c>
      <c r="L6357" s="105" t="s">
        <v>189</v>
      </c>
      <c r="M6357" s="105" t="s">
        <v>188</v>
      </c>
      <c r="N6357" s="105" t="s">
        <v>51</v>
      </c>
    </row>
    <row r="6358" spans="1:14" ht="13.8" thickBot="1" x14ac:dyDescent="0.25">
      <c r="A6358" s="26" t="s">
        <v>56</v>
      </c>
      <c r="B6358" s="22">
        <v>16</v>
      </c>
      <c r="C6358" s="22">
        <v>25</v>
      </c>
      <c r="D6358" s="22">
        <v>32</v>
      </c>
      <c r="E6358" s="22">
        <v>38</v>
      </c>
      <c r="F6358" s="22">
        <v>56</v>
      </c>
      <c r="G6358" s="22">
        <v>87</v>
      </c>
      <c r="H6358" s="22">
        <v>121</v>
      </c>
      <c r="I6358" s="22"/>
      <c r="J6358" s="23"/>
      <c r="K6358" s="68"/>
      <c r="L6358" s="107" t="s">
        <v>56</v>
      </c>
      <c r="M6358" s="103" t="e">
        <f>#REF!</f>
        <v>#REF!</v>
      </c>
      <c r="N6358" s="103" t="e">
        <f>IF(M6358=0,"",CHOOSE(M6358,"16","25","32","38","38","56","56","56","56","56","87","87","87","87","87","87","87","87","87","87","121","121","121","121","121","121","121","121","121","121","手入力箇所","手入力箇所","手入力箇所","手入力箇所","手入力箇所","手入力箇所","手入力箇所","手入力箇所","手入力箇所","手入力箇所"))</f>
        <v>#REF!</v>
      </c>
    </row>
    <row r="6359" spans="1:14" ht="13.8" thickBot="1" x14ac:dyDescent="0.25">
      <c r="A6359" s="27" t="s">
        <v>57</v>
      </c>
      <c r="B6359" s="18">
        <v>25</v>
      </c>
      <c r="C6359" s="18">
        <v>33</v>
      </c>
      <c r="D6359" s="18">
        <v>40</v>
      </c>
      <c r="E6359" s="18">
        <v>45</v>
      </c>
      <c r="F6359" s="18">
        <v>58</v>
      </c>
      <c r="G6359" s="18">
        <v>79</v>
      </c>
      <c r="H6359" s="18"/>
      <c r="I6359" s="18"/>
      <c r="J6359" s="62"/>
      <c r="K6359" s="69"/>
      <c r="L6359" s="107" t="s">
        <v>57</v>
      </c>
      <c r="M6359" s="103" t="e">
        <f>#REF!</f>
        <v>#REF!</v>
      </c>
      <c r="N6359" s="103" t="e">
        <f>IF(M6359=0,"",CHOOSE(M6359,"25","33","40","45","45","58","58","58","58","58","79","79","79","79","79","79","79","79","79","79","手入力箇所","手入力箇所","手入力箇所","手入力箇所","手入力箇所","手入力箇所","手入力箇所","手入力箇所","手入力箇所","手入力箇所"))</f>
        <v>#REF!</v>
      </c>
    </row>
    <row r="6360" spans="1:14" ht="48.6" thickBot="1" x14ac:dyDescent="0.25">
      <c r="A6360" s="28" t="s">
        <v>64</v>
      </c>
      <c r="B6360" s="18">
        <v>32</v>
      </c>
      <c r="C6360" s="18"/>
      <c r="D6360" s="18"/>
      <c r="E6360" s="18"/>
      <c r="F6360" s="18"/>
      <c r="G6360" s="18"/>
      <c r="H6360" s="18"/>
      <c r="I6360" s="18"/>
      <c r="J6360" s="62"/>
      <c r="K6360" s="69"/>
      <c r="L6360" s="108" t="s">
        <v>64</v>
      </c>
      <c r="M6360" s="103" t="e">
        <f>#REF!</f>
        <v>#REF!</v>
      </c>
      <c r="N6360" s="103" t="e">
        <f>IF(M6360=0,"",CHOOSE(M6360,"32","手入力箇所","手入力箇所","手入力箇所","手入力箇所","手入力箇所","手入力箇所","手入力箇所","手入力箇所","手入力箇所","手入力箇所"))</f>
        <v>#REF!</v>
      </c>
    </row>
    <row r="6361" spans="1:14" ht="48.6" thickBot="1" x14ac:dyDescent="0.25">
      <c r="A6361" s="28" t="s">
        <v>65</v>
      </c>
      <c r="B6361" s="18">
        <v>36</v>
      </c>
      <c r="C6361" s="18"/>
      <c r="D6361" s="18"/>
      <c r="E6361" s="18"/>
      <c r="F6361" s="18"/>
      <c r="G6361" s="18"/>
      <c r="H6361" s="18"/>
      <c r="I6361" s="18"/>
      <c r="J6361" s="62"/>
      <c r="K6361" s="69"/>
      <c r="L6361" s="108" t="s">
        <v>65</v>
      </c>
      <c r="M6361" s="103" t="e">
        <f>#REF!</f>
        <v>#REF!</v>
      </c>
      <c r="N6361" s="103" t="e">
        <f>IF(M6361=0,"",CHOOSE(M6361,"36","手入力箇所","手入力箇所","手入力箇所","手入力箇所","手入力箇所","手入力箇所","手入力箇所","手入力箇所","手入力箇所","手入力箇所"))</f>
        <v>#REF!</v>
      </c>
    </row>
    <row r="6362" spans="1:14" ht="24.6" thickBot="1" x14ac:dyDescent="0.25">
      <c r="A6362" s="28" t="s">
        <v>66</v>
      </c>
      <c r="B6362" s="18">
        <v>24</v>
      </c>
      <c r="C6362" s="18">
        <v>30</v>
      </c>
      <c r="D6362" s="18">
        <v>33</v>
      </c>
      <c r="E6362" s="18">
        <v>35</v>
      </c>
      <c r="F6362" s="18">
        <v>42</v>
      </c>
      <c r="G6362" s="18"/>
      <c r="H6362" s="18"/>
      <c r="I6362" s="18"/>
      <c r="J6362" s="62"/>
      <c r="K6362" s="69"/>
      <c r="L6362" s="108" t="s">
        <v>66</v>
      </c>
      <c r="M6362" s="103" t="e">
        <f>#REF!</f>
        <v>#REF!</v>
      </c>
      <c r="N6362" s="103" t="e">
        <f>IF(M6362=0,"",CHOOSE(M6362,"24","30","33","35","35","42","42","42","42","42","手入力箇所","手入力箇所","手入力箇所","手入力箇所","手入力箇所","手入力箇所","手入力箇所","手入力箇所","手入力箇所","手入力箇所"))</f>
        <v>#REF!</v>
      </c>
    </row>
    <row r="6363" spans="1:14" ht="36.6" thickBot="1" x14ac:dyDescent="0.25">
      <c r="A6363" s="28" t="s">
        <v>67</v>
      </c>
      <c r="B6363" s="18">
        <v>7</v>
      </c>
      <c r="C6363" s="18">
        <v>12</v>
      </c>
      <c r="D6363" s="18">
        <v>16</v>
      </c>
      <c r="E6363" s="18">
        <v>19</v>
      </c>
      <c r="F6363" s="18"/>
      <c r="G6363" s="18"/>
      <c r="H6363" s="18"/>
      <c r="I6363" s="18"/>
      <c r="J6363" s="62"/>
      <c r="K6363" s="69"/>
      <c r="L6363" s="108" t="s">
        <v>67</v>
      </c>
      <c r="M6363" s="103" t="e">
        <f>#REF!</f>
        <v>#REF!</v>
      </c>
      <c r="N6363" s="103" t="e">
        <f>IF(M6363=0,"",CHOOSE(M6363,"7","12","16","19","19","手入力箇所","手入力箇所","手入力箇所","手入力箇所","手入力箇所","手入力箇所","手入力箇所","手入力箇所","手入力箇所","手入力箇所"))</f>
        <v>#REF!</v>
      </c>
    </row>
    <row r="6364" spans="1:14" ht="24.6" thickBot="1" x14ac:dyDescent="0.25">
      <c r="A6364" s="28" t="s">
        <v>68</v>
      </c>
      <c r="B6364" s="18">
        <v>21</v>
      </c>
      <c r="C6364" s="18">
        <v>35</v>
      </c>
      <c r="D6364" s="18">
        <v>48</v>
      </c>
      <c r="E6364" s="18">
        <v>59</v>
      </c>
      <c r="F6364" s="18">
        <v>94</v>
      </c>
      <c r="G6364" s="18">
        <v>159</v>
      </c>
      <c r="H6364" s="18">
        <v>235</v>
      </c>
      <c r="I6364" s="18"/>
      <c r="J6364" s="62"/>
      <c r="K6364" s="69"/>
      <c r="L6364" s="108" t="s">
        <v>68</v>
      </c>
      <c r="M6364" s="103" t="e">
        <f>#REF!</f>
        <v>#REF!</v>
      </c>
      <c r="N6364" s="103" t="e">
        <f>IF(M6364=0,"",CHOOSE(M6364,"21","35","48","59","59","94","94","94","94","94","159","159","159","159","159","159","159","159","159","159","235","235","235","235","235","235","235","235","235","235","手入力箇所","手入力箇所","手入力箇所","手入力箇所","手入力箇所","手入力箇所","手入力箇所","手入力箇所","手入力箇所","手入力箇所"))</f>
        <v>#REF!</v>
      </c>
    </row>
    <row r="6365" spans="1:14" ht="36.6" thickBot="1" x14ac:dyDescent="0.25">
      <c r="A6365" s="28" t="s">
        <v>69</v>
      </c>
      <c r="B6365" s="18">
        <v>22</v>
      </c>
      <c r="C6365" s="18">
        <v>26</v>
      </c>
      <c r="D6365" s="18">
        <v>28</v>
      </c>
      <c r="E6365" s="18">
        <v>29</v>
      </c>
      <c r="F6365" s="18">
        <v>34</v>
      </c>
      <c r="G6365" s="18"/>
      <c r="H6365" s="18"/>
      <c r="I6365" s="18"/>
      <c r="J6365" s="62"/>
      <c r="K6365" s="69"/>
      <c r="L6365" s="108" t="s">
        <v>69</v>
      </c>
      <c r="M6365" s="103" t="e">
        <f>#REF!</f>
        <v>#REF!</v>
      </c>
      <c r="N6365" s="103" t="e">
        <f>IF(M6365=0,"",CHOOSE(M6365,"22","26","28","29","29","34","34","34","34","34","手入力箇所","手入力箇所","手入力箇所","手入力箇所","手入力箇所","手入力箇所","手入力箇所","手入力箇所","手入力箇所","手入力箇所"))</f>
        <v>#REF!</v>
      </c>
    </row>
    <row r="6366" spans="1:14" ht="13.8" thickBot="1" x14ac:dyDescent="0.25">
      <c r="A6366" s="27" t="s">
        <v>63</v>
      </c>
      <c r="B6366" s="18">
        <v>21</v>
      </c>
      <c r="C6366" s="18">
        <v>33</v>
      </c>
      <c r="D6366" s="18">
        <v>46</v>
      </c>
      <c r="E6366" s="18">
        <v>56</v>
      </c>
      <c r="F6366" s="18">
        <v>89</v>
      </c>
      <c r="G6366" s="18">
        <v>151</v>
      </c>
      <c r="H6366" s="18">
        <v>224</v>
      </c>
      <c r="I6366" s="18">
        <v>289</v>
      </c>
      <c r="J6366" s="18">
        <v>350</v>
      </c>
      <c r="K6366" s="69"/>
      <c r="L6366" s="107" t="s">
        <v>63</v>
      </c>
      <c r="M6366" s="103" t="e">
        <f>#REF!</f>
        <v>#REF!</v>
      </c>
      <c r="N6366" s="103" t="e">
        <f>IF(M6366=0,"",CHOOSE(M6366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367" spans="1:14" ht="24.6" thickBot="1" x14ac:dyDescent="0.25">
      <c r="A6367" s="34" t="s">
        <v>70</v>
      </c>
      <c r="B6367" s="35">
        <v>13</v>
      </c>
      <c r="C6367" s="35">
        <v>33</v>
      </c>
      <c r="D6367" s="35">
        <v>59</v>
      </c>
      <c r="E6367" s="35"/>
      <c r="F6367" s="35"/>
      <c r="G6367" s="35"/>
      <c r="H6367" s="35"/>
      <c r="I6367" s="35"/>
      <c r="J6367" s="36"/>
      <c r="K6367" s="67"/>
      <c r="L6367" s="108" t="s">
        <v>70</v>
      </c>
      <c r="M6367" s="103" t="e">
        <f>#REF!</f>
        <v>#REF!</v>
      </c>
      <c r="N6367" s="103" t="e">
        <f>IF(M6367=0,"",CHOOSE(M6367,"13","33","59","手入力箇所","手入力箇所","手入力箇所","手入力箇所","手入力箇所","手入力箇所","手入力箇所","手入力箇所","手入力箇所","手入力箇所"))</f>
        <v>#REF!</v>
      </c>
    </row>
    <row r="6368" spans="1:14" ht="13.8" thickBot="1" x14ac:dyDescent="0.25">
      <c r="A6368" s="37" t="s">
        <v>71</v>
      </c>
      <c r="B6368" s="17">
        <v>23</v>
      </c>
      <c r="C6368" s="17">
        <v>39</v>
      </c>
      <c r="D6368" s="17">
        <v>97</v>
      </c>
      <c r="E6368" s="17"/>
      <c r="F6368" s="17"/>
      <c r="G6368" s="17"/>
      <c r="H6368" s="17"/>
      <c r="I6368" s="17"/>
      <c r="J6368" s="64"/>
      <c r="K6368" s="70"/>
      <c r="L6368" s="109" t="s">
        <v>71</v>
      </c>
      <c r="M6368" s="103" t="e">
        <f>#REF!</f>
        <v>#REF!</v>
      </c>
      <c r="N6368" s="103" t="e">
        <f>IF(M6368=0,"",CHOOSE(M6368,"23","39","97","手入力箇所","手入力箇所","手入力箇所","手入力箇所","手入力箇所","手入力箇所","手入力箇所","手入力箇所","手入力箇所","手入力箇所"))</f>
        <v>#REF!</v>
      </c>
    </row>
    <row r="6369" spans="1:14" ht="13.8" thickBot="1" x14ac:dyDescent="0.25">
      <c r="A6369" s="29" t="s">
        <v>72</v>
      </c>
      <c r="B6369" s="18">
        <v>21</v>
      </c>
      <c r="C6369" s="18">
        <v>37</v>
      </c>
      <c r="D6369" s="18">
        <v>58</v>
      </c>
      <c r="E6369" s="18">
        <v>76</v>
      </c>
      <c r="F6369" s="18">
        <v>137</v>
      </c>
      <c r="G6369" s="18"/>
      <c r="H6369" s="18"/>
      <c r="I6369" s="18"/>
      <c r="J6369" s="62"/>
      <c r="K6369" s="69"/>
      <c r="L6369" s="109" t="s">
        <v>72</v>
      </c>
      <c r="M6369" s="103" t="e">
        <f>#REF!</f>
        <v>#REF!</v>
      </c>
      <c r="N6369" s="103" t="e">
        <f>IF(M6369=0,"",CHOOSE(M6369,"21","37","58","76","76","137","137","137","137","137","手入力箇所","手入力箇所","手入力箇所","手入力箇所","手入力箇所","手入力箇所","手入力箇所","手入力箇所","手入力箇所","手入力箇所"))</f>
        <v>#REF!</v>
      </c>
    </row>
    <row r="6370" spans="1:14" ht="13.8" thickBot="1" x14ac:dyDescent="0.25">
      <c r="A6370" s="29" t="s">
        <v>73</v>
      </c>
      <c r="B6370" s="18">
        <v>48</v>
      </c>
      <c r="C6370" s="18">
        <v>93</v>
      </c>
      <c r="D6370" s="18">
        <v>138</v>
      </c>
      <c r="E6370" s="18">
        <v>183</v>
      </c>
      <c r="F6370" s="18"/>
      <c r="G6370" s="18"/>
      <c r="H6370" s="18"/>
      <c r="I6370" s="18"/>
      <c r="J6370" s="62"/>
      <c r="K6370" s="69"/>
      <c r="L6370" s="109" t="s">
        <v>73</v>
      </c>
      <c r="M6370" s="103" t="e">
        <f>#REF!</f>
        <v>#REF!</v>
      </c>
      <c r="N6370" s="103" t="e">
        <f>IF(M6370=0,"",CHOOSE(M6370,"48","93","138","183","183","手入力箇所","手入力箇所","手入力箇所","手入力箇所","手入力箇所","手入力箇所","手入力箇所","手入力箇所","手入力箇所","手入力箇所"))</f>
        <v>#REF!</v>
      </c>
    </row>
    <row r="6371" spans="1:14" ht="37.200000000000003" thickBot="1" x14ac:dyDescent="0.25">
      <c r="A6371" s="30" t="s">
        <v>74</v>
      </c>
      <c r="B6371" s="18">
        <v>13</v>
      </c>
      <c r="C6371" s="18">
        <v>26</v>
      </c>
      <c r="D6371" s="18">
        <v>40</v>
      </c>
      <c r="E6371" s="18">
        <v>55</v>
      </c>
      <c r="F6371" s="18">
        <v>107</v>
      </c>
      <c r="G6371" s="18">
        <v>224</v>
      </c>
      <c r="H6371" s="18">
        <v>386</v>
      </c>
      <c r="I6371" s="18"/>
      <c r="J6371" s="62"/>
      <c r="K6371" s="69"/>
      <c r="L6371" s="110" t="s">
        <v>74</v>
      </c>
      <c r="M6371" s="103" t="e">
        <f>#REF!</f>
        <v>#REF!</v>
      </c>
      <c r="N6371" s="103" t="e">
        <f>IF(M6371=0,"",CHOOSE(M6371,"13","26","40","55","55","107","107","107","107","107","224","224","224","224","224","224","224","224","224","224","386","386","386","386","386","386","386","386","386","386","手入力箇所","手入力箇所","手入力箇所","手入力箇所","手入力箇所","手入力箇所","手入力箇所","手入力箇所","手入力箇所","手入力箇所"))</f>
        <v>#REF!</v>
      </c>
    </row>
    <row r="6372" spans="1:14" ht="13.8" thickBot="1" x14ac:dyDescent="0.25">
      <c r="A6372" s="29" t="s">
        <v>75</v>
      </c>
      <c r="B6372" s="18">
        <v>36</v>
      </c>
      <c r="C6372" s="18">
        <v>98</v>
      </c>
      <c r="D6372" s="18">
        <v>173</v>
      </c>
      <c r="E6372" s="18">
        <v>274</v>
      </c>
      <c r="F6372" s="18"/>
      <c r="G6372" s="18"/>
      <c r="H6372" s="18"/>
      <c r="I6372" s="18"/>
      <c r="J6372" s="62"/>
      <c r="K6372" s="69"/>
      <c r="L6372" s="109" t="s">
        <v>75</v>
      </c>
      <c r="M6372" s="103" t="e">
        <f>#REF!</f>
        <v>#REF!</v>
      </c>
      <c r="N6372" s="103" t="e">
        <f>IF(M6372=0,"",CHOOSE(M6372,"36","98","173","274","274","手入力箇所","手入力箇所","手入力箇所","手入力箇所","手入力箇所","手入力箇所","手入力箇所","手入力箇所","手入力箇所","手入力箇所"))</f>
        <v>#REF!</v>
      </c>
    </row>
    <row r="6373" spans="1:14" ht="37.200000000000003" thickBot="1" x14ac:dyDescent="0.25">
      <c r="A6373" s="30" t="s">
        <v>76</v>
      </c>
      <c r="B6373" s="18">
        <v>127</v>
      </c>
      <c r="C6373" s="18">
        <v>127</v>
      </c>
      <c r="D6373" s="18">
        <v>127</v>
      </c>
      <c r="E6373" s="18">
        <v>127</v>
      </c>
      <c r="F6373" s="18"/>
      <c r="G6373" s="18"/>
      <c r="H6373" s="18"/>
      <c r="I6373" s="18"/>
      <c r="J6373" s="62"/>
      <c r="K6373" s="69"/>
      <c r="L6373" s="110" t="s">
        <v>76</v>
      </c>
      <c r="M6373" s="103" t="e">
        <f>#REF!</f>
        <v>#REF!</v>
      </c>
      <c r="N6373" s="103" t="e">
        <f>IF(M6373=0,"",CHOOSE(M6373,"127","127","127","127","127","手入力箇所","手入力箇所","手入力箇所","手入力箇所","手入力箇所","手入力箇所","手入力箇所","手入力箇所","手入力箇所","手入力箇所"))</f>
        <v>#REF!</v>
      </c>
    </row>
    <row r="6374" spans="1:14" ht="27" thickBot="1" x14ac:dyDescent="0.25">
      <c r="A6374" s="31" t="s">
        <v>77</v>
      </c>
      <c r="B6374" s="18">
        <v>42</v>
      </c>
      <c r="C6374" s="18">
        <v>90</v>
      </c>
      <c r="D6374" s="18">
        <v>141</v>
      </c>
      <c r="E6374" s="18">
        <v>193</v>
      </c>
      <c r="F6374" s="62"/>
      <c r="G6374" s="62"/>
      <c r="H6374" s="62"/>
      <c r="I6374" s="62"/>
      <c r="J6374" s="62"/>
      <c r="K6374" s="69"/>
      <c r="L6374" s="111" t="s">
        <v>77</v>
      </c>
      <c r="M6374" s="103" t="e">
        <f>#REF!</f>
        <v>#REF!</v>
      </c>
      <c r="N6374" s="103" t="e">
        <f>IF(M6374=0,"",CHOOSE(M6374,"42","90","141","193","1936","手入力箇所","手入力箇所","手入力箇所","手入力箇所","手入力箇所","手入力箇所","手入力箇所","手入力箇所","手入力箇所","手入力箇所"))</f>
        <v>#REF!</v>
      </c>
    </row>
    <row r="6375" spans="1:14" ht="40.200000000000003" thickBot="1" x14ac:dyDescent="0.25">
      <c r="A6375" s="31" t="s">
        <v>78</v>
      </c>
      <c r="B6375" s="18">
        <v>24</v>
      </c>
      <c r="C6375" s="18">
        <v>43</v>
      </c>
      <c r="D6375" s="18">
        <v>61</v>
      </c>
      <c r="E6375" s="18">
        <v>76</v>
      </c>
      <c r="F6375" s="62"/>
      <c r="G6375" s="62"/>
      <c r="H6375" s="62"/>
      <c r="I6375" s="62"/>
      <c r="J6375" s="62"/>
      <c r="K6375" s="69"/>
      <c r="L6375" s="111" t="s">
        <v>78</v>
      </c>
      <c r="M6375" s="103" t="e">
        <f>#REF!</f>
        <v>#REF!</v>
      </c>
      <c r="N6375" s="103" t="e">
        <f>IF(M6375=0,"",CHOOSE(M6375,"24","43","61","76","76","手入力箇所","手入力箇所","手入力箇所","手入力箇所","手入力箇所","手入力箇所","手入力箇所","手入力箇所","手入力箇所","手入力箇所"))</f>
        <v>#REF!</v>
      </c>
    </row>
    <row r="6376" spans="1:14" ht="27" thickBot="1" x14ac:dyDescent="0.25">
      <c r="A6376" s="31" t="s">
        <v>79</v>
      </c>
      <c r="B6376" s="18">
        <v>54</v>
      </c>
      <c r="C6376" s="18">
        <v>77</v>
      </c>
      <c r="D6376" s="18">
        <v>94</v>
      </c>
      <c r="E6376" s="18">
        <v>107</v>
      </c>
      <c r="F6376" s="62"/>
      <c r="G6376" s="62"/>
      <c r="H6376" s="62"/>
      <c r="I6376" s="62"/>
      <c r="J6376" s="62"/>
      <c r="K6376" s="69"/>
      <c r="L6376" s="111" t="s">
        <v>79</v>
      </c>
      <c r="M6376" s="103" t="e">
        <f>#REF!</f>
        <v>#REF!</v>
      </c>
      <c r="N6376" s="103" t="e">
        <f>IF(M6376=0,"",CHOOSE(M6376,"54","77","94","107","107","手入力箇所","手入力箇所","手入力箇所","手入力箇所","手入力箇所","手入力箇所","手入力箇所","手入力箇所","手入力箇所","手入力箇所"))</f>
        <v>#REF!</v>
      </c>
    </row>
    <row r="6377" spans="1:14" ht="40.200000000000003" thickBot="1" x14ac:dyDescent="0.25">
      <c r="A6377" s="31" t="s">
        <v>80</v>
      </c>
      <c r="B6377" s="18">
        <v>49</v>
      </c>
      <c r="C6377" s="18">
        <v>53</v>
      </c>
      <c r="D6377" s="18">
        <v>55</v>
      </c>
      <c r="E6377" s="18">
        <v>56</v>
      </c>
      <c r="F6377" s="62"/>
      <c r="G6377" s="62"/>
      <c r="H6377" s="62"/>
      <c r="I6377" s="62"/>
      <c r="J6377" s="62"/>
      <c r="K6377" s="69"/>
      <c r="L6377" s="111" t="s">
        <v>80</v>
      </c>
      <c r="M6377" s="103" t="e">
        <f>#REF!</f>
        <v>#REF!</v>
      </c>
      <c r="N6377" s="103" t="e">
        <f>IF(M6377=0,"",CHOOSE(M6377,"49","53","55","56","56","手入力箇所","手入力箇所","手入力箇所","手入力箇所","手入力箇所","手入力箇所","手入力箇所","手入力箇所","手入力箇所","手入力箇所"))</f>
        <v>#REF!</v>
      </c>
    </row>
    <row r="6378" spans="1:14" ht="40.200000000000003" thickBot="1" x14ac:dyDescent="0.25">
      <c r="A6378" s="38" t="s">
        <v>81</v>
      </c>
      <c r="B6378" s="35">
        <v>232</v>
      </c>
      <c r="C6378" s="35">
        <v>232</v>
      </c>
      <c r="D6378" s="36"/>
      <c r="E6378" s="36"/>
      <c r="F6378" s="36"/>
      <c r="G6378" s="36"/>
      <c r="H6378" s="36"/>
      <c r="I6378" s="36"/>
      <c r="J6378" s="36"/>
      <c r="K6378" s="67"/>
      <c r="L6378" s="111" t="s">
        <v>81</v>
      </c>
      <c r="M6378" s="103" t="e">
        <f>#REF!</f>
        <v>#REF!</v>
      </c>
      <c r="N6378" s="103" t="e">
        <f>IF(M6378=0,"",CHOOSE(M6378,"232","232","手入力箇所","手入力箇所","手入力箇所","手入力箇所","手入力箇所","手入力箇所","手入力箇所","手入力箇所","手入力箇所","手入力箇所"))</f>
        <v>#REF!</v>
      </c>
    </row>
    <row r="6379" spans="1:14" ht="13.8" thickBot="1" x14ac:dyDescent="0.25">
      <c r="A6379" s="39" t="s">
        <v>82</v>
      </c>
      <c r="B6379" s="17">
        <v>6</v>
      </c>
      <c r="C6379" s="17">
        <v>9</v>
      </c>
      <c r="D6379" s="17">
        <v>11</v>
      </c>
      <c r="E6379" s="17">
        <v>13</v>
      </c>
      <c r="F6379" s="17">
        <v>18</v>
      </c>
      <c r="G6379" s="17">
        <v>26</v>
      </c>
      <c r="H6379" s="17">
        <v>35</v>
      </c>
      <c r="I6379" s="17">
        <v>43</v>
      </c>
      <c r="J6379" s="17">
        <v>49</v>
      </c>
      <c r="K6379" s="70"/>
      <c r="L6379" s="111" t="s">
        <v>82</v>
      </c>
      <c r="M6379" s="103" t="e">
        <f>#REF!</f>
        <v>#REF!</v>
      </c>
      <c r="N6379" s="103" t="e">
        <f>IF(M6379=0,"",CHOOSE(M6379,"6","9","11","13","13","18","18","18","18","18","26","26","26","26","26","26","26","26","26","26","35","35","35","35","35","35","35","35","35","35","43","43","43","43","43","43","43","43","43","43","49","49","49","49","49","49","49","49","49","49","手入力箇所","手入力箇所","手入力箇所","手入力箇所","手入力箇所","手入力箇所","手入力箇所","手入力箇所","手入力箇所","手入力箇所"))</f>
        <v>#REF!</v>
      </c>
    </row>
    <row r="6380" spans="1:14" ht="13.8" thickBot="1" x14ac:dyDescent="0.25">
      <c r="A6380" s="31" t="s">
        <v>83</v>
      </c>
      <c r="B6380" s="18">
        <v>6</v>
      </c>
      <c r="C6380" s="18">
        <v>10</v>
      </c>
      <c r="D6380" s="18">
        <v>14</v>
      </c>
      <c r="E6380" s="18">
        <v>17</v>
      </c>
      <c r="F6380" s="18">
        <v>29</v>
      </c>
      <c r="G6380" s="18">
        <v>50</v>
      </c>
      <c r="H6380" s="18">
        <v>76</v>
      </c>
      <c r="I6380" s="18">
        <v>100</v>
      </c>
      <c r="J6380" s="18">
        <v>123</v>
      </c>
      <c r="K6380" s="69"/>
      <c r="L6380" s="111" t="s">
        <v>83</v>
      </c>
      <c r="M6380" s="103" t="e">
        <f>#REF!</f>
        <v>#REF!</v>
      </c>
      <c r="N6380" s="103" t="e">
        <f>IF(M6380=0,"",CHOOSE(M6380,"6","10","14","17","17","29","29","29","29","29","50","50","50","50","50","50","50","50","50","50","76","76","76","76","76","76","76","76","76","76","100","100","100","100","100","100","100","100","100","100","123","123","123","123","123","123","123","123","123","123","手入力箇所","手入力箇所","手入力箇所","手入力箇所","手入力箇所","手入力箇所","手入力箇所","手入力箇所","手入力箇所"))</f>
        <v>#REF!</v>
      </c>
    </row>
    <row r="6381" spans="1:14" ht="27" thickBot="1" x14ac:dyDescent="0.25">
      <c r="A6381" s="32" t="s">
        <v>84</v>
      </c>
      <c r="B6381" s="20">
        <v>9</v>
      </c>
      <c r="C6381" s="20">
        <v>15</v>
      </c>
      <c r="D6381" s="20">
        <v>20</v>
      </c>
      <c r="E6381" s="20">
        <v>24</v>
      </c>
      <c r="F6381" s="20">
        <v>39</v>
      </c>
      <c r="G6381" s="20">
        <v>65</v>
      </c>
      <c r="H6381" s="63"/>
      <c r="I6381" s="63"/>
      <c r="J6381" s="63"/>
      <c r="K6381" s="106"/>
      <c r="L6381" s="111" t="s">
        <v>84</v>
      </c>
      <c r="M6381" s="103" t="e">
        <f>#REF!</f>
        <v>#REF!</v>
      </c>
      <c r="N6381" s="103" t="e">
        <f>IF(M6381=0,"",CHOOSE(M6381,"9","15","20","24","24","39","39","39","39","39","65","65","65","65","65","65","65","65","65","65","手入力箇所","手入力箇所","手入力箇所","手入力箇所","手入力箇所","手入力箇所","手入力箇所","手入力箇所","手入力箇所","手入力箇所"))</f>
        <v>#REF!</v>
      </c>
    </row>
    <row r="6384" spans="1:14" ht="13.8" thickBot="1" x14ac:dyDescent="0.25"/>
    <row r="6385" spans="1:14" ht="13.8" thickBot="1" x14ac:dyDescent="0.25">
      <c r="A6385" s="688" t="e">
        <f>#REF!</f>
        <v>#REF!</v>
      </c>
      <c r="B6385" s="688"/>
      <c r="C6385" s="688"/>
      <c r="D6385" s="689" t="s">
        <v>192</v>
      </c>
      <c r="E6385" s="689"/>
      <c r="F6385" s="689"/>
      <c r="G6385" s="689"/>
      <c r="H6385" s="689"/>
      <c r="I6385" s="689"/>
      <c r="J6385" s="689"/>
      <c r="K6385" s="689"/>
      <c r="L6385" s="689"/>
      <c r="M6385" s="689"/>
      <c r="N6385" s="689"/>
    </row>
    <row r="6386" spans="1:14" ht="13.8" thickBot="1" x14ac:dyDescent="0.25">
      <c r="A6386" s="65"/>
      <c r="B6386" s="33">
        <v>1</v>
      </c>
      <c r="C6386" s="24">
        <v>2</v>
      </c>
      <c r="D6386" s="24">
        <v>3</v>
      </c>
      <c r="E6386" s="24" t="s">
        <v>58</v>
      </c>
      <c r="F6386" s="24" t="s">
        <v>59</v>
      </c>
      <c r="G6386" s="24" t="s">
        <v>60</v>
      </c>
      <c r="H6386" s="24" t="s">
        <v>61</v>
      </c>
      <c r="I6386" s="24" t="s">
        <v>62</v>
      </c>
      <c r="J6386" s="24" t="s">
        <v>194</v>
      </c>
      <c r="K6386" s="25" t="s">
        <v>85</v>
      </c>
      <c r="L6386" s="105" t="s">
        <v>189</v>
      </c>
      <c r="M6386" s="105" t="s">
        <v>188</v>
      </c>
      <c r="N6386" s="105" t="s">
        <v>51</v>
      </c>
    </row>
    <row r="6387" spans="1:14" ht="13.8" thickBot="1" x14ac:dyDescent="0.25">
      <c r="A6387" s="26" t="s">
        <v>56</v>
      </c>
      <c r="B6387" s="22">
        <v>5</v>
      </c>
      <c r="C6387" s="22">
        <v>7</v>
      </c>
      <c r="D6387" s="22">
        <v>8</v>
      </c>
      <c r="E6387" s="22">
        <v>8</v>
      </c>
      <c r="F6387" s="22">
        <v>10</v>
      </c>
      <c r="G6387" s="22">
        <v>13</v>
      </c>
      <c r="H6387" s="22">
        <v>16</v>
      </c>
      <c r="I6387" s="22"/>
      <c r="J6387" s="23"/>
      <c r="K6387" s="1"/>
      <c r="L6387" s="26" t="s">
        <v>56</v>
      </c>
      <c r="M6387" s="104" t="e">
        <f>#REF!</f>
        <v>#REF!</v>
      </c>
      <c r="N6387" s="112" t="e">
        <f>IF(M6387=0,"",CHOOSE(M6387,"5","7","8","8","8","10","10","10","10","10","13","13","13","13","13","13","13","13","13","13","16","16","16","16","16","16","16","16","16","16","16","手入力箇所","手入力箇所","手入力箇所","手入力箇所","手入力箇所","手入力箇所","手入力箇所","手入力箇所","手入力箇所","手入力箇所"))</f>
        <v>#REF!</v>
      </c>
    </row>
    <row r="6388" spans="1:14" ht="13.8" thickBot="1" x14ac:dyDescent="0.25">
      <c r="A6388" s="27" t="s">
        <v>57</v>
      </c>
      <c r="B6388" s="18">
        <v>5</v>
      </c>
      <c r="C6388" s="18">
        <v>7</v>
      </c>
      <c r="D6388" s="18">
        <v>8</v>
      </c>
      <c r="E6388" s="18">
        <v>9</v>
      </c>
      <c r="F6388" s="18">
        <v>12</v>
      </c>
      <c r="G6388" s="18">
        <v>16</v>
      </c>
      <c r="H6388" s="18"/>
      <c r="I6388" s="18"/>
      <c r="J6388" s="62"/>
      <c r="K6388" s="19"/>
      <c r="L6388" s="27" t="s">
        <v>57</v>
      </c>
      <c r="M6388" s="104" t="e">
        <f>#REF!</f>
        <v>#REF!</v>
      </c>
      <c r="N6388" s="113" t="e">
        <f>IF(M6388=0,"",CHOOSE(M6388,"5","7","8","9","9","12","12","12","12","12","16","16","16","16","16","16","16","16","16","16","手入力箇所","手入力箇所","手入力箇所","手入力箇所","手入力箇所","手入力箇所","手入力箇所","手入力箇所","手入力箇所","手入力箇所"))</f>
        <v>#REF!</v>
      </c>
    </row>
    <row r="6389" spans="1:14" ht="48.6" thickBot="1" x14ac:dyDescent="0.25">
      <c r="A6389" s="28" t="s">
        <v>64</v>
      </c>
      <c r="B6389" s="18">
        <v>6</v>
      </c>
      <c r="C6389" s="18"/>
      <c r="D6389" s="18"/>
      <c r="E6389" s="18"/>
      <c r="F6389" s="18"/>
      <c r="G6389" s="18"/>
      <c r="H6389" s="18"/>
      <c r="I6389" s="18"/>
      <c r="J6389" s="62"/>
      <c r="K6389" s="19"/>
      <c r="L6389" s="28" t="s">
        <v>64</v>
      </c>
      <c r="M6389" s="104" t="e">
        <f>#REF!</f>
        <v>#REF!</v>
      </c>
      <c r="N6389" s="113" t="e">
        <f>IF(M6389=0,"",CHOOSE(M6389,"6","手入力箇所","手入力箇所","手入力箇所","手入力箇所","手入力箇所","手入力箇所","手入力箇所","手入力箇所","手入力箇所","手入力箇所","",""))</f>
        <v>#REF!</v>
      </c>
    </row>
    <row r="6390" spans="1:14" ht="48.6" thickBot="1" x14ac:dyDescent="0.25">
      <c r="A6390" s="28" t="s">
        <v>65</v>
      </c>
      <c r="B6390" s="18">
        <v>6</v>
      </c>
      <c r="C6390" s="18"/>
      <c r="D6390" s="18"/>
      <c r="E6390" s="18"/>
      <c r="F6390" s="18"/>
      <c r="G6390" s="18"/>
      <c r="H6390" s="18"/>
      <c r="I6390" s="18"/>
      <c r="J6390" s="62"/>
      <c r="K6390" s="19"/>
      <c r="L6390" s="28" t="s">
        <v>65</v>
      </c>
      <c r="M6390" s="104" t="e">
        <f>#REF!</f>
        <v>#REF!</v>
      </c>
      <c r="N6390" s="113" t="e">
        <f>IF(M6390=0,"",CHOOSE(M6390,"6","手入力箇所","手入力箇所","手入力箇所","手入力箇所","手入力箇所","手入力箇所","手入力箇所","手入力箇所","手入力箇所","手入力箇所","",""))</f>
        <v>#REF!</v>
      </c>
    </row>
    <row r="6391" spans="1:14" ht="24.6" thickBot="1" x14ac:dyDescent="0.25">
      <c r="A6391" s="28" t="s">
        <v>66</v>
      </c>
      <c r="B6391" s="18">
        <v>5</v>
      </c>
      <c r="C6391" s="18">
        <v>7</v>
      </c>
      <c r="D6391" s="18">
        <v>8</v>
      </c>
      <c r="E6391" s="18">
        <v>9</v>
      </c>
      <c r="F6391" s="18">
        <v>12</v>
      </c>
      <c r="G6391" s="18"/>
      <c r="H6391" s="18"/>
      <c r="I6391" s="18"/>
      <c r="J6391" s="62"/>
      <c r="K6391" s="19"/>
      <c r="L6391" s="28" t="s">
        <v>66</v>
      </c>
      <c r="M6391" s="104" t="e">
        <f>#REF!</f>
        <v>#REF!</v>
      </c>
      <c r="N6391" s="113" t="e">
        <f>IF(M6391=0,"",CHOOSE(M6391,"5","7","8","9","9","12","12","12","12","12","手入力箇所","手入力箇所","手入力箇所","手入力箇所","手入力箇所","手入力箇所","手入力箇所","手入力箇所","手入力箇所","手入力箇所"))</f>
        <v>#REF!</v>
      </c>
    </row>
    <row r="6392" spans="1:14" ht="36.6" thickBot="1" x14ac:dyDescent="0.25">
      <c r="A6392" s="28" t="s">
        <v>67</v>
      </c>
      <c r="B6392" s="18">
        <v>4</v>
      </c>
      <c r="C6392" s="18">
        <v>5</v>
      </c>
      <c r="D6392" s="18">
        <v>5</v>
      </c>
      <c r="E6392" s="18">
        <v>6</v>
      </c>
      <c r="F6392" s="18"/>
      <c r="G6392" s="18"/>
      <c r="H6392" s="18"/>
      <c r="I6392" s="18"/>
      <c r="J6392" s="62"/>
      <c r="K6392" s="19"/>
      <c r="L6392" s="28" t="s">
        <v>67</v>
      </c>
      <c r="M6392" s="104" t="e">
        <f>#REF!</f>
        <v>#REF!</v>
      </c>
      <c r="N6392" s="113" t="e">
        <f>IF(M6392=0,"",CHOOSE(M6392,"4","5","5","6","6","手入力箇所","手入力箇所","手入力箇所","手入力箇所","手入力箇所","手入力箇所","手入力箇所","手入力箇所","手入力箇所","手入力箇所"))</f>
        <v>#REF!</v>
      </c>
    </row>
    <row r="6393" spans="1:14" ht="24.6" thickBot="1" x14ac:dyDescent="0.25">
      <c r="A6393" s="28" t="s">
        <v>68</v>
      </c>
      <c r="B6393" s="18">
        <v>12</v>
      </c>
      <c r="C6393" s="18">
        <v>12</v>
      </c>
      <c r="D6393" s="18">
        <v>12</v>
      </c>
      <c r="E6393" s="18">
        <v>12</v>
      </c>
      <c r="F6393" s="18">
        <v>12</v>
      </c>
      <c r="G6393" s="18">
        <v>12</v>
      </c>
      <c r="H6393" s="18">
        <v>12</v>
      </c>
      <c r="I6393" s="18"/>
      <c r="J6393" s="62"/>
      <c r="K6393" s="19"/>
      <c r="L6393" s="28" t="s">
        <v>68</v>
      </c>
      <c r="M6393" s="104" t="e">
        <f>#REF!</f>
        <v>#REF!</v>
      </c>
      <c r="N6393" s="113" t="e">
        <f>IF(M6393=0,"",CHOOSE(M6393,"12","12","12","12","12","12","12","12","12","12","12","12","12","12","12","12","12","12","12","12","12","12","12","12","12","12","12","12","12","12","手入力箇所","手入力箇所","手入力箇所","手入力箇所","手入力箇所","手入力箇所","手入力箇所","手入力箇所","手入力箇所","手入力箇所"))</f>
        <v>#REF!</v>
      </c>
    </row>
    <row r="6394" spans="1:14" ht="36.6" thickBot="1" x14ac:dyDescent="0.25">
      <c r="A6394" s="28" t="s">
        <v>69</v>
      </c>
      <c r="B6394" s="18">
        <v>7</v>
      </c>
      <c r="C6394" s="18">
        <v>7</v>
      </c>
      <c r="D6394" s="18">
        <v>7</v>
      </c>
      <c r="E6394" s="18">
        <v>7</v>
      </c>
      <c r="F6394" s="18">
        <v>7</v>
      </c>
      <c r="G6394" s="18"/>
      <c r="H6394" s="18"/>
      <c r="I6394" s="18"/>
      <c r="J6394" s="62"/>
      <c r="K6394" s="19"/>
      <c r="L6394" s="28" t="s">
        <v>69</v>
      </c>
      <c r="M6394" s="104" t="e">
        <f>#REF!</f>
        <v>#REF!</v>
      </c>
      <c r="N6394" s="113" t="e">
        <f>IF(M6394=0,"",CHOOSE(M6394,"7","7","7","7","7","7","7","7","7","7","手入力箇所","手入力箇所","手入力箇所","手入力箇所","手入力箇所","手入力箇所","手入力箇所","手入力箇所","手入力箇所","手入力箇所"))</f>
        <v>#REF!</v>
      </c>
    </row>
    <row r="6395" spans="1:14" ht="13.8" thickBot="1" x14ac:dyDescent="0.25">
      <c r="A6395" s="27" t="s">
        <v>63</v>
      </c>
      <c r="B6395" s="18">
        <v>4</v>
      </c>
      <c r="C6395" s="18">
        <v>5</v>
      </c>
      <c r="D6395" s="18">
        <v>7</v>
      </c>
      <c r="E6395" s="18">
        <v>8</v>
      </c>
      <c r="F6395" s="18">
        <v>11</v>
      </c>
      <c r="G6395" s="18">
        <v>16</v>
      </c>
      <c r="H6395" s="18">
        <v>22</v>
      </c>
      <c r="I6395" s="18">
        <v>26</v>
      </c>
      <c r="J6395" s="18">
        <v>31</v>
      </c>
      <c r="K6395" s="19"/>
      <c r="L6395" s="27" t="s">
        <v>63</v>
      </c>
      <c r="M6395" s="104" t="e">
        <f>#REF!</f>
        <v>#REF!</v>
      </c>
      <c r="N6395" s="113" t="e">
        <f>IF(M6395=0,"",CHOOSE(M6395,"4","5","7","8","8","11","11","11","11","11","16","16","16","16","16","16","16","16","16","16","22","22","22","22","22","22","22","22","22","22","26","26","26","26","26","26","26","26","26","26","31","31","31","31","31","31","31","31","31","31","31","手入力箇所","手入力箇所","手入力箇所","手入力箇所","手入力箇所","手入力箇所","手入力箇所","手入力箇所","手入力箇所","手入力箇所"))</f>
        <v>#REF!</v>
      </c>
    </row>
    <row r="6396" spans="1:14" ht="24.6" thickBot="1" x14ac:dyDescent="0.25">
      <c r="A6396" s="28" t="s">
        <v>70</v>
      </c>
      <c r="B6396" s="18">
        <v>5</v>
      </c>
      <c r="C6396" s="18">
        <v>6</v>
      </c>
      <c r="D6396" s="18">
        <v>7</v>
      </c>
      <c r="E6396" s="18"/>
      <c r="F6396" s="18"/>
      <c r="G6396" s="18"/>
      <c r="H6396" s="18"/>
      <c r="I6396" s="18"/>
      <c r="J6396" s="62"/>
      <c r="K6396" s="19"/>
      <c r="L6396" s="28" t="s">
        <v>70</v>
      </c>
      <c r="M6396" s="104" t="e">
        <f>#REF!</f>
        <v>#REF!</v>
      </c>
      <c r="N6396" s="113" t="e">
        <f>IF(M6396=0,"",CHOOSE(M6396,"5","6","7","手入力箇所","手入力箇所","手入力箇所","手入力箇所","手入力箇所","手入力箇所","手入力箇所","手入力箇所","手入力箇所","手入力箇所"))</f>
        <v>#REF!</v>
      </c>
    </row>
    <row r="6397" spans="1:14" ht="13.8" thickBot="1" x14ac:dyDescent="0.25">
      <c r="A6397" s="29" t="s">
        <v>71</v>
      </c>
      <c r="B6397" s="18">
        <v>3</v>
      </c>
      <c r="C6397" s="18">
        <v>6</v>
      </c>
      <c r="D6397" s="18">
        <v>19</v>
      </c>
      <c r="E6397" s="18"/>
      <c r="F6397" s="18"/>
      <c r="G6397" s="18"/>
      <c r="H6397" s="18"/>
      <c r="I6397" s="18"/>
      <c r="J6397" s="62"/>
      <c r="K6397" s="19"/>
      <c r="L6397" s="29" t="s">
        <v>71</v>
      </c>
      <c r="M6397" s="104" t="e">
        <f>#REF!</f>
        <v>#REF!</v>
      </c>
      <c r="N6397" s="113" t="e">
        <f>IF(M6397=0,"",CHOOSE(M6397,"3","6","19","手入力箇所","手入力箇所","手入力箇所","手入力箇所","手入力箇所","手入力箇所","手入力箇所","手入力箇所","手入力箇所","手入力箇所"))</f>
        <v>#REF!</v>
      </c>
    </row>
    <row r="6398" spans="1:14" ht="13.8" thickBot="1" x14ac:dyDescent="0.25">
      <c r="A6398" s="29" t="s">
        <v>72</v>
      </c>
      <c r="B6398" s="18">
        <v>1</v>
      </c>
      <c r="C6398" s="18">
        <v>3</v>
      </c>
      <c r="D6398" s="18">
        <v>5</v>
      </c>
      <c r="E6398" s="18">
        <v>9</v>
      </c>
      <c r="F6398" s="18">
        <v>26</v>
      </c>
      <c r="G6398" s="18"/>
      <c r="H6398" s="18"/>
      <c r="I6398" s="18"/>
      <c r="J6398" s="62"/>
      <c r="K6398" s="19"/>
      <c r="L6398" s="29" t="s">
        <v>72</v>
      </c>
      <c r="M6398" s="104" t="e">
        <f>#REF!</f>
        <v>#REF!</v>
      </c>
      <c r="N6398" s="113" t="e">
        <f>IF(M6398=0,"",CHOOSE(M6398,"1","3","5","9","9","26","26","26","26","26","手入力箇所","手入力箇所","手入力箇所","手入力箇所","手入力箇所","手入力箇所","手入力箇所","手入力箇所","手入力箇所","手入力箇所"))</f>
        <v>#REF!</v>
      </c>
    </row>
    <row r="6399" spans="1:14" ht="13.8" thickBot="1" x14ac:dyDescent="0.25">
      <c r="A6399" s="29" t="s">
        <v>73</v>
      </c>
      <c r="B6399" s="18">
        <v>4</v>
      </c>
      <c r="C6399" s="18">
        <v>11</v>
      </c>
      <c r="D6399" s="18">
        <v>20</v>
      </c>
      <c r="E6399" s="18">
        <v>33</v>
      </c>
      <c r="F6399" s="18"/>
      <c r="G6399" s="18"/>
      <c r="H6399" s="18"/>
      <c r="I6399" s="18"/>
      <c r="J6399" s="62"/>
      <c r="K6399" s="19"/>
      <c r="L6399" s="29" t="s">
        <v>73</v>
      </c>
      <c r="M6399" s="104" t="e">
        <f>#REF!</f>
        <v>#REF!</v>
      </c>
      <c r="N6399" s="113" t="e">
        <f>IF(M6399=0,"",CHOOSE(M6399,"4","11","20","33","33","手入力箇所","手入力箇所","手入力箇所","手入力箇所","手入力箇所","手入力箇所","手入力箇所","手入力箇所","手入力箇所","手入力箇所"))</f>
        <v>#REF!</v>
      </c>
    </row>
    <row r="6400" spans="1:14" ht="37.200000000000003" thickBot="1" x14ac:dyDescent="0.25">
      <c r="A6400" s="30" t="s">
        <v>74</v>
      </c>
      <c r="B6400" s="18">
        <v>4</v>
      </c>
      <c r="C6400" s="18">
        <v>6</v>
      </c>
      <c r="D6400" s="18">
        <v>8</v>
      </c>
      <c r="E6400" s="18">
        <v>10</v>
      </c>
      <c r="F6400" s="18">
        <v>15</v>
      </c>
      <c r="G6400" s="18">
        <v>23</v>
      </c>
      <c r="H6400" s="18">
        <v>33</v>
      </c>
      <c r="I6400" s="18"/>
      <c r="J6400" s="62"/>
      <c r="K6400" s="19"/>
      <c r="L6400" s="30" t="s">
        <v>74</v>
      </c>
      <c r="M6400" s="104" t="e">
        <f>#REF!</f>
        <v>#REF!</v>
      </c>
      <c r="N6400" s="113" t="e">
        <f>IF(M6400=0,"",CHOOSE(M6400,"4","6","8","10","10","15","15","15","15","15","23","23","23","23","23","23","23","23","23","23","33","33","33","33","33","33","33","33","33","33","手入力箇所","手入力箇所","手入力箇所","手入力箇所","手入力箇所","手入力箇所","手入力箇所","手入力箇所","手入力箇所","手入力箇所"))</f>
        <v>#REF!</v>
      </c>
    </row>
    <row r="6401" spans="1:14" ht="13.8" thickBot="1" x14ac:dyDescent="0.25">
      <c r="A6401" s="29" t="s">
        <v>75</v>
      </c>
      <c r="B6401" s="18">
        <v>6</v>
      </c>
      <c r="C6401" s="18">
        <v>14</v>
      </c>
      <c r="D6401" s="18">
        <v>25</v>
      </c>
      <c r="E6401" s="18">
        <v>39</v>
      </c>
      <c r="F6401" s="18"/>
      <c r="G6401" s="18"/>
      <c r="H6401" s="18"/>
      <c r="I6401" s="18"/>
      <c r="J6401" s="62"/>
      <c r="K6401" s="19"/>
      <c r="L6401" s="29" t="s">
        <v>75</v>
      </c>
      <c r="M6401" s="104" t="e">
        <f>#REF!</f>
        <v>#REF!</v>
      </c>
      <c r="N6401" s="113" t="e">
        <f>IF(M6401=0,"",CHOOSE(M6401,"6","14","25","39","39","手入力箇所","手入力箇所","手入力箇所","手入力箇所","手入力箇所","手入力箇所","手入力箇所","手入力箇所","手入力箇所","手入力箇所"))</f>
        <v>#REF!</v>
      </c>
    </row>
    <row r="6402" spans="1:14" ht="37.200000000000003" thickBot="1" x14ac:dyDescent="0.25">
      <c r="A6402" s="30" t="s">
        <v>76</v>
      </c>
      <c r="B6402" s="18">
        <v>2</v>
      </c>
      <c r="C6402" s="18">
        <v>3</v>
      </c>
      <c r="D6402" s="18">
        <v>6</v>
      </c>
      <c r="E6402" s="18">
        <v>9</v>
      </c>
      <c r="F6402" s="18"/>
      <c r="G6402" s="18"/>
      <c r="H6402" s="18"/>
      <c r="I6402" s="18"/>
      <c r="J6402" s="62"/>
      <c r="K6402" s="19"/>
      <c r="L6402" s="30" t="s">
        <v>76</v>
      </c>
      <c r="M6402" s="104" t="e">
        <f>#REF!</f>
        <v>#REF!</v>
      </c>
      <c r="N6402" s="113" t="e">
        <f>IF(M6402=0,"",CHOOSE(M6402,"2","3","6","9","9","手入力箇所","手入力箇所","手入力箇所","手入力箇所","手入力箇所","手入力箇所","手入力箇所","手入力箇所","手入力箇所","手入力箇所"))</f>
        <v>#REF!</v>
      </c>
    </row>
    <row r="6403" spans="1:14" ht="27" thickBot="1" x14ac:dyDescent="0.25">
      <c r="A6403" s="31" t="s">
        <v>77</v>
      </c>
      <c r="B6403" s="18">
        <v>12</v>
      </c>
      <c r="C6403" s="18">
        <v>18</v>
      </c>
      <c r="D6403" s="18">
        <v>22</v>
      </c>
      <c r="E6403" s="18">
        <v>26</v>
      </c>
      <c r="F6403" s="62"/>
      <c r="G6403" s="62"/>
      <c r="H6403" s="62"/>
      <c r="I6403" s="62"/>
      <c r="J6403" s="62"/>
      <c r="K6403" s="19"/>
      <c r="L6403" s="31" t="s">
        <v>77</v>
      </c>
      <c r="M6403" s="104" t="e">
        <f>#REF!</f>
        <v>#REF!</v>
      </c>
      <c r="N6403" s="113" t="e">
        <f>IF(M6403=0,"",CHOOSE(M6403,"12","18","22","26","26","手入力箇所","手入力箇所","手入力箇所","手入力箇所","手入力箇所","手入力箇所","手入力箇所","手入力箇所","手入力箇所","手入力箇所"))</f>
        <v>#REF!</v>
      </c>
    </row>
    <row r="6404" spans="1:14" ht="40.200000000000003" thickBot="1" x14ac:dyDescent="0.25">
      <c r="A6404" s="31" t="s">
        <v>78</v>
      </c>
      <c r="B6404" s="18">
        <v>5</v>
      </c>
      <c r="C6404" s="18">
        <v>8</v>
      </c>
      <c r="D6404" s="18">
        <v>11</v>
      </c>
      <c r="E6404" s="18">
        <v>14</v>
      </c>
      <c r="F6404" s="62"/>
      <c r="G6404" s="62"/>
      <c r="H6404" s="62"/>
      <c r="I6404" s="62"/>
      <c r="J6404" s="62"/>
      <c r="K6404" s="19"/>
      <c r="L6404" s="31" t="s">
        <v>78</v>
      </c>
      <c r="M6404" s="104" t="e">
        <f>#REF!</f>
        <v>#REF!</v>
      </c>
      <c r="N6404" s="113" t="e">
        <f>IF(M6404=0,"",CHOOSE(M6404,"5","8","11","14","14","手入力箇所","手入力箇所","手入力箇所","手入力箇所","手入力箇所","手入力箇所","手入力箇所","手入力箇所","手入力箇所","手入力箇所"))</f>
        <v>#REF!</v>
      </c>
    </row>
    <row r="6405" spans="1:14" ht="27" thickBot="1" x14ac:dyDescent="0.25">
      <c r="A6405" s="31" t="s">
        <v>79</v>
      </c>
      <c r="B6405" s="18">
        <v>6</v>
      </c>
      <c r="C6405" s="18">
        <v>11</v>
      </c>
      <c r="D6405" s="18">
        <v>16</v>
      </c>
      <c r="E6405" s="18">
        <v>21</v>
      </c>
      <c r="F6405" s="62"/>
      <c r="G6405" s="62"/>
      <c r="H6405" s="62"/>
      <c r="I6405" s="62"/>
      <c r="J6405" s="62"/>
      <c r="K6405" s="19"/>
      <c r="L6405" s="31" t="s">
        <v>79</v>
      </c>
      <c r="M6405" s="104" t="e">
        <f>#REF!</f>
        <v>#REF!</v>
      </c>
      <c r="N6405" s="113" t="e">
        <f>IF(M6405=0,"",CHOOSE(M6405,"6","11","16","21","21","手入力箇所","手入力箇所","手入力箇所","手入力箇所","手入力箇所","手入力箇所","手入力箇所","手入力箇所","手入力箇所"))</f>
        <v>#REF!</v>
      </c>
    </row>
    <row r="6406" spans="1:14" ht="40.200000000000003" thickBot="1" x14ac:dyDescent="0.25">
      <c r="A6406" s="31" t="s">
        <v>80</v>
      </c>
      <c r="B6406" s="18">
        <v>5</v>
      </c>
      <c r="C6406" s="18">
        <v>7</v>
      </c>
      <c r="D6406" s="18">
        <v>9</v>
      </c>
      <c r="E6406" s="18">
        <v>10</v>
      </c>
      <c r="F6406" s="62"/>
      <c r="G6406" s="62"/>
      <c r="H6406" s="62"/>
      <c r="I6406" s="62"/>
      <c r="J6406" s="62"/>
      <c r="K6406" s="19"/>
      <c r="L6406" s="31" t="s">
        <v>80</v>
      </c>
      <c r="M6406" s="104" t="e">
        <f>#REF!</f>
        <v>#REF!</v>
      </c>
      <c r="N6406" s="113" t="e">
        <f>IF(M6406=0,"",CHOOSE(M6406,"5","7","9","10","10","手入力箇所","手入力箇所","手入力箇所","手入力箇所","手入力箇所","手入力箇所","手入力箇所","手入力箇所","手入力箇所"))</f>
        <v>#REF!</v>
      </c>
    </row>
    <row r="6407" spans="1:14" ht="40.200000000000003" thickBot="1" x14ac:dyDescent="0.25">
      <c r="A6407" s="31" t="s">
        <v>81</v>
      </c>
      <c r="B6407" s="18">
        <v>9</v>
      </c>
      <c r="C6407" s="18">
        <v>14</v>
      </c>
      <c r="D6407" s="62"/>
      <c r="E6407" s="62"/>
      <c r="F6407" s="62"/>
      <c r="G6407" s="62"/>
      <c r="H6407" s="62"/>
      <c r="I6407" s="62"/>
      <c r="J6407" s="62"/>
      <c r="K6407" s="19"/>
      <c r="L6407" s="31" t="s">
        <v>81</v>
      </c>
      <c r="M6407" s="104" t="e">
        <f>#REF!</f>
        <v>#REF!</v>
      </c>
      <c r="N6407" s="113" t="e">
        <f>IF(M6407=0,"",CHOOSE(M6407,"9","14","手入力箇所","手入力箇所","手入力箇所","手入力箇所","手入力箇所","手入力箇所","手入力箇所","手入力箇所","手入力箇所","手入力箇所"))</f>
        <v>#REF!</v>
      </c>
    </row>
    <row r="6408" spans="1:14" ht="13.8" thickBot="1" x14ac:dyDescent="0.25">
      <c r="A6408" s="31" t="s">
        <v>82</v>
      </c>
      <c r="B6408" s="18">
        <v>3</v>
      </c>
      <c r="C6408" s="18">
        <v>4</v>
      </c>
      <c r="D6408" s="18">
        <v>4</v>
      </c>
      <c r="E6408" s="18">
        <v>5</v>
      </c>
      <c r="F6408" s="18">
        <v>6</v>
      </c>
      <c r="G6408" s="18">
        <v>8</v>
      </c>
      <c r="H6408" s="18">
        <v>9</v>
      </c>
      <c r="I6408" s="18">
        <v>11</v>
      </c>
      <c r="J6408" s="18">
        <v>12</v>
      </c>
      <c r="K6408" s="19"/>
      <c r="L6408" s="31" t="s">
        <v>82</v>
      </c>
      <c r="M6408" s="104" t="e">
        <f>#REF!</f>
        <v>#REF!</v>
      </c>
      <c r="N6408" s="113" t="e">
        <f>IF(M6408=0,"",CHOOSE(M6408,"3","4","4","5","5","6","6","6","6","6","8","8","8","8","8","8","8","8","8","8","9","9","9","9","9","9","9","9","9","9","11","11","11","11","11","11","11","11","11","11","12","12","12","12","12","12","12","12","12","12","12","手入力箇所","手入力箇所","手入力箇所","手入力箇所","手入力箇所","手入力箇所","手入力箇所","手入力箇所","手入力箇所","手入力箇所"))</f>
        <v>#REF!</v>
      </c>
    </row>
    <row r="6409" spans="1:14" ht="13.8" thickBot="1" x14ac:dyDescent="0.25">
      <c r="A6409" s="31" t="s">
        <v>83</v>
      </c>
      <c r="B6409" s="18">
        <v>3</v>
      </c>
      <c r="C6409" s="18">
        <v>4</v>
      </c>
      <c r="D6409" s="18">
        <v>4</v>
      </c>
      <c r="E6409" s="18">
        <v>5</v>
      </c>
      <c r="F6409" s="18">
        <v>6</v>
      </c>
      <c r="G6409" s="18">
        <v>8</v>
      </c>
      <c r="H6409" s="18">
        <v>10</v>
      </c>
      <c r="I6409" s="18">
        <v>12</v>
      </c>
      <c r="J6409" s="18">
        <v>13</v>
      </c>
      <c r="K6409" s="19"/>
      <c r="L6409" s="31" t="s">
        <v>83</v>
      </c>
      <c r="M6409" s="104" t="e">
        <f>#REF!</f>
        <v>#REF!</v>
      </c>
      <c r="N6409" s="113" t="e">
        <f>IF(M6409=0,"",CHOOSE(M6409,"3","4","4","5","5","6","6","6","6","6","8","8","8","8","8","8","8","8","8","8","10","10","10","10","10","10","10","10","10","10","12","12","12","12","12","12","12","12","12","12","13","13","13","13","13","13","13","13","13","13","13","手入力箇所","手入力箇所","手入力箇所","手入力箇所","手入力箇所","手入力箇所","手入力箇所","手入力箇所","手入力箇所","手入力箇所"))</f>
        <v>#REF!</v>
      </c>
    </row>
    <row r="6410" spans="1:14" ht="27" thickBot="1" x14ac:dyDescent="0.25">
      <c r="A6410" s="32" t="s">
        <v>84</v>
      </c>
      <c r="B6410" s="20">
        <v>1</v>
      </c>
      <c r="C6410" s="20">
        <v>2</v>
      </c>
      <c r="D6410" s="20">
        <v>3</v>
      </c>
      <c r="E6410" s="20">
        <v>4</v>
      </c>
      <c r="F6410" s="20">
        <v>8</v>
      </c>
      <c r="G6410" s="20">
        <v>19</v>
      </c>
      <c r="H6410" s="63"/>
      <c r="I6410" s="63"/>
      <c r="J6410" s="63"/>
      <c r="K6410" s="21"/>
      <c r="L6410" s="32" t="s">
        <v>84</v>
      </c>
      <c r="M6410" s="104" t="e">
        <f>#REF!</f>
        <v>#REF!</v>
      </c>
      <c r="N6410" s="113" t="e">
        <f>IF(M6410=0,"",CHOOSE(M6410,"1","2","3","4","4","8","8","8","8","8","19","19","19","19","19","19","19","19","19","19","手入力箇所","手入力箇所","手入力箇所","手入力箇所","手入力箇所","手入力箇所","手入力箇所","手入力箇所","手入力箇所","手入力箇所"))</f>
        <v>#REF!</v>
      </c>
    </row>
    <row r="6411" spans="1:14" ht="13.8" thickBot="1" x14ac:dyDescent="0.25"/>
    <row r="6412" spans="1:14" ht="13.8" thickBot="1" x14ac:dyDescent="0.25">
      <c r="A6412" s="686" t="e">
        <f>A6385</f>
        <v>#REF!</v>
      </c>
      <c r="B6412" s="686"/>
      <c r="C6412" s="686"/>
      <c r="D6412" s="687" t="s">
        <v>193</v>
      </c>
      <c r="E6412" s="687"/>
      <c r="F6412" s="687"/>
      <c r="G6412" s="687"/>
      <c r="H6412" s="687"/>
      <c r="I6412" s="687"/>
      <c r="J6412" s="687"/>
      <c r="K6412" s="687"/>
      <c r="L6412" s="687"/>
      <c r="M6412" s="687"/>
      <c r="N6412" s="687"/>
    </row>
    <row r="6413" spans="1:14" ht="13.8" thickBot="1" x14ac:dyDescent="0.25">
      <c r="A6413" s="105"/>
      <c r="B6413" s="33">
        <v>1</v>
      </c>
      <c r="C6413" s="24">
        <v>2</v>
      </c>
      <c r="D6413" s="24">
        <v>3</v>
      </c>
      <c r="E6413" s="24" t="s">
        <v>58</v>
      </c>
      <c r="F6413" s="24" t="s">
        <v>59</v>
      </c>
      <c r="G6413" s="24" t="s">
        <v>60</v>
      </c>
      <c r="H6413" s="24" t="s">
        <v>61</v>
      </c>
      <c r="I6413" s="24" t="s">
        <v>62</v>
      </c>
      <c r="J6413" s="24" t="s">
        <v>194</v>
      </c>
      <c r="K6413" s="102" t="s">
        <v>85</v>
      </c>
      <c r="L6413" s="105" t="s">
        <v>189</v>
      </c>
      <c r="M6413" s="105" t="s">
        <v>188</v>
      </c>
      <c r="N6413" s="105" t="s">
        <v>51</v>
      </c>
    </row>
    <row r="6414" spans="1:14" ht="13.8" thickBot="1" x14ac:dyDescent="0.25">
      <c r="A6414" s="26" t="s">
        <v>56</v>
      </c>
      <c r="B6414" s="22">
        <v>16</v>
      </c>
      <c r="C6414" s="22">
        <v>25</v>
      </c>
      <c r="D6414" s="22">
        <v>32</v>
      </c>
      <c r="E6414" s="22">
        <v>38</v>
      </c>
      <c r="F6414" s="22">
        <v>56</v>
      </c>
      <c r="G6414" s="22">
        <v>87</v>
      </c>
      <c r="H6414" s="22">
        <v>121</v>
      </c>
      <c r="I6414" s="22"/>
      <c r="J6414" s="23"/>
      <c r="K6414" s="68"/>
      <c r="L6414" s="107" t="s">
        <v>56</v>
      </c>
      <c r="M6414" s="103" t="e">
        <f>#REF!</f>
        <v>#REF!</v>
      </c>
      <c r="N6414" s="103" t="e">
        <f>IF(M6414=0,"",CHOOSE(M6414,"16","25","32","38","38","56","56","56","56","56","87","87","87","87","87","87","87","87","87","87","121","121","121","121","121","121","121","121","121","121","手入力箇所","手入力箇所","手入力箇所","手入力箇所","手入力箇所","手入力箇所","手入力箇所","手入力箇所","手入力箇所","手入力箇所"))</f>
        <v>#REF!</v>
      </c>
    </row>
    <row r="6415" spans="1:14" ht="13.8" thickBot="1" x14ac:dyDescent="0.25">
      <c r="A6415" s="27" t="s">
        <v>57</v>
      </c>
      <c r="B6415" s="18">
        <v>25</v>
      </c>
      <c r="C6415" s="18">
        <v>33</v>
      </c>
      <c r="D6415" s="18">
        <v>40</v>
      </c>
      <c r="E6415" s="18">
        <v>45</v>
      </c>
      <c r="F6415" s="18">
        <v>58</v>
      </c>
      <c r="G6415" s="18">
        <v>79</v>
      </c>
      <c r="H6415" s="18"/>
      <c r="I6415" s="18"/>
      <c r="J6415" s="62"/>
      <c r="K6415" s="69"/>
      <c r="L6415" s="107" t="s">
        <v>57</v>
      </c>
      <c r="M6415" s="103" t="e">
        <f>#REF!</f>
        <v>#REF!</v>
      </c>
      <c r="N6415" s="103" t="e">
        <f>IF(M6415=0,"",CHOOSE(M6415,"25","33","40","45","45","58","58","58","58","58","79","79","79","79","79","79","79","79","79","79","手入力箇所","手入力箇所","手入力箇所","手入力箇所","手入力箇所","手入力箇所","手入力箇所","手入力箇所","手入力箇所","手入力箇所"))</f>
        <v>#REF!</v>
      </c>
    </row>
    <row r="6416" spans="1:14" ht="48.6" thickBot="1" x14ac:dyDescent="0.25">
      <c r="A6416" s="28" t="s">
        <v>64</v>
      </c>
      <c r="B6416" s="18">
        <v>32</v>
      </c>
      <c r="C6416" s="18"/>
      <c r="D6416" s="18"/>
      <c r="E6416" s="18"/>
      <c r="F6416" s="18"/>
      <c r="G6416" s="18"/>
      <c r="H6416" s="18"/>
      <c r="I6416" s="18"/>
      <c r="J6416" s="62"/>
      <c r="K6416" s="69"/>
      <c r="L6416" s="108" t="s">
        <v>64</v>
      </c>
      <c r="M6416" s="103" t="e">
        <f>#REF!</f>
        <v>#REF!</v>
      </c>
      <c r="N6416" s="103" t="e">
        <f>IF(M6416=0,"",CHOOSE(M6416,"32","手入力箇所","手入力箇所","手入力箇所","手入力箇所","手入力箇所","手入力箇所","手入力箇所","手入力箇所","手入力箇所","手入力箇所"))</f>
        <v>#REF!</v>
      </c>
    </row>
    <row r="6417" spans="1:14" ht="48.6" thickBot="1" x14ac:dyDescent="0.25">
      <c r="A6417" s="28" t="s">
        <v>65</v>
      </c>
      <c r="B6417" s="18">
        <v>36</v>
      </c>
      <c r="C6417" s="18"/>
      <c r="D6417" s="18"/>
      <c r="E6417" s="18"/>
      <c r="F6417" s="18"/>
      <c r="G6417" s="18"/>
      <c r="H6417" s="18"/>
      <c r="I6417" s="18"/>
      <c r="J6417" s="62"/>
      <c r="K6417" s="69"/>
      <c r="L6417" s="108" t="s">
        <v>65</v>
      </c>
      <c r="M6417" s="103" t="e">
        <f>#REF!</f>
        <v>#REF!</v>
      </c>
      <c r="N6417" s="103" t="e">
        <f>IF(M6417=0,"",CHOOSE(M6417,"36","手入力箇所","手入力箇所","手入力箇所","手入力箇所","手入力箇所","手入力箇所","手入力箇所","手入力箇所","手入力箇所","手入力箇所"))</f>
        <v>#REF!</v>
      </c>
    </row>
    <row r="6418" spans="1:14" ht="24.6" thickBot="1" x14ac:dyDescent="0.25">
      <c r="A6418" s="28" t="s">
        <v>66</v>
      </c>
      <c r="B6418" s="18">
        <v>24</v>
      </c>
      <c r="C6418" s="18">
        <v>30</v>
      </c>
      <c r="D6418" s="18">
        <v>33</v>
      </c>
      <c r="E6418" s="18">
        <v>35</v>
      </c>
      <c r="F6418" s="18">
        <v>42</v>
      </c>
      <c r="G6418" s="18"/>
      <c r="H6418" s="18"/>
      <c r="I6418" s="18"/>
      <c r="J6418" s="62"/>
      <c r="K6418" s="69"/>
      <c r="L6418" s="108" t="s">
        <v>66</v>
      </c>
      <c r="M6418" s="103" t="e">
        <f>#REF!</f>
        <v>#REF!</v>
      </c>
      <c r="N6418" s="103" t="e">
        <f>IF(M6418=0,"",CHOOSE(M6418,"24","30","33","35","35","42","42","42","42","42","手入力箇所","手入力箇所","手入力箇所","手入力箇所","手入力箇所","手入力箇所","手入力箇所","手入力箇所","手入力箇所","手入力箇所"))</f>
        <v>#REF!</v>
      </c>
    </row>
    <row r="6419" spans="1:14" ht="36.6" thickBot="1" x14ac:dyDescent="0.25">
      <c r="A6419" s="28" t="s">
        <v>67</v>
      </c>
      <c r="B6419" s="18">
        <v>7</v>
      </c>
      <c r="C6419" s="18">
        <v>12</v>
      </c>
      <c r="D6419" s="18">
        <v>16</v>
      </c>
      <c r="E6419" s="18">
        <v>19</v>
      </c>
      <c r="F6419" s="18"/>
      <c r="G6419" s="18"/>
      <c r="H6419" s="18"/>
      <c r="I6419" s="18"/>
      <c r="J6419" s="62"/>
      <c r="K6419" s="69"/>
      <c r="L6419" s="108" t="s">
        <v>67</v>
      </c>
      <c r="M6419" s="103" t="e">
        <f>#REF!</f>
        <v>#REF!</v>
      </c>
      <c r="N6419" s="103" t="e">
        <f>IF(M6419=0,"",CHOOSE(M6419,"7","12","16","19","19","手入力箇所","手入力箇所","手入力箇所","手入力箇所","手入力箇所","手入力箇所","手入力箇所","手入力箇所","手入力箇所","手入力箇所"))</f>
        <v>#REF!</v>
      </c>
    </row>
    <row r="6420" spans="1:14" ht="24.6" thickBot="1" x14ac:dyDescent="0.25">
      <c r="A6420" s="28" t="s">
        <v>68</v>
      </c>
      <c r="B6420" s="18">
        <v>21</v>
      </c>
      <c r="C6420" s="18">
        <v>35</v>
      </c>
      <c r="D6420" s="18">
        <v>48</v>
      </c>
      <c r="E6420" s="18">
        <v>59</v>
      </c>
      <c r="F6420" s="18">
        <v>94</v>
      </c>
      <c r="G6420" s="18">
        <v>159</v>
      </c>
      <c r="H6420" s="18">
        <v>235</v>
      </c>
      <c r="I6420" s="18"/>
      <c r="J6420" s="62"/>
      <c r="K6420" s="69"/>
      <c r="L6420" s="108" t="s">
        <v>68</v>
      </c>
      <c r="M6420" s="103" t="e">
        <f>#REF!</f>
        <v>#REF!</v>
      </c>
      <c r="N6420" s="103" t="e">
        <f>IF(M6420=0,"",CHOOSE(M6420,"21","35","48","59","59","94","94","94","94","94","159","159","159","159","159","159","159","159","159","159","235","235","235","235","235","235","235","235","235","235","手入力箇所","手入力箇所","手入力箇所","手入力箇所","手入力箇所","手入力箇所","手入力箇所","手入力箇所","手入力箇所","手入力箇所"))</f>
        <v>#REF!</v>
      </c>
    </row>
    <row r="6421" spans="1:14" ht="36.6" thickBot="1" x14ac:dyDescent="0.25">
      <c r="A6421" s="28" t="s">
        <v>69</v>
      </c>
      <c r="B6421" s="18">
        <v>22</v>
      </c>
      <c r="C6421" s="18">
        <v>26</v>
      </c>
      <c r="D6421" s="18">
        <v>28</v>
      </c>
      <c r="E6421" s="18">
        <v>29</v>
      </c>
      <c r="F6421" s="18">
        <v>34</v>
      </c>
      <c r="G6421" s="18"/>
      <c r="H6421" s="18"/>
      <c r="I6421" s="18"/>
      <c r="J6421" s="62"/>
      <c r="K6421" s="69"/>
      <c r="L6421" s="108" t="s">
        <v>69</v>
      </c>
      <c r="M6421" s="103" t="e">
        <f>#REF!</f>
        <v>#REF!</v>
      </c>
      <c r="N6421" s="103" t="e">
        <f>IF(M6421=0,"",CHOOSE(M6421,"22","26","28","29","29","34","34","34","34","34","手入力箇所","手入力箇所","手入力箇所","手入力箇所","手入力箇所","手入力箇所","手入力箇所","手入力箇所","手入力箇所","手入力箇所"))</f>
        <v>#REF!</v>
      </c>
    </row>
    <row r="6422" spans="1:14" ht="13.8" thickBot="1" x14ac:dyDescent="0.25">
      <c r="A6422" s="27" t="s">
        <v>63</v>
      </c>
      <c r="B6422" s="18">
        <v>21</v>
      </c>
      <c r="C6422" s="18">
        <v>33</v>
      </c>
      <c r="D6422" s="18">
        <v>46</v>
      </c>
      <c r="E6422" s="18">
        <v>56</v>
      </c>
      <c r="F6422" s="18">
        <v>89</v>
      </c>
      <c r="G6422" s="18">
        <v>151</v>
      </c>
      <c r="H6422" s="18">
        <v>224</v>
      </c>
      <c r="I6422" s="18">
        <v>289</v>
      </c>
      <c r="J6422" s="18">
        <v>350</v>
      </c>
      <c r="K6422" s="69"/>
      <c r="L6422" s="107" t="s">
        <v>63</v>
      </c>
      <c r="M6422" s="103" t="e">
        <f>#REF!</f>
        <v>#REF!</v>
      </c>
      <c r="N6422" s="103" t="e">
        <f>IF(M6422=0,"",CHOOSE(M6422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423" spans="1:14" ht="24.6" thickBot="1" x14ac:dyDescent="0.25">
      <c r="A6423" s="34" t="s">
        <v>70</v>
      </c>
      <c r="B6423" s="35">
        <v>13</v>
      </c>
      <c r="C6423" s="35">
        <v>33</v>
      </c>
      <c r="D6423" s="35">
        <v>59</v>
      </c>
      <c r="E6423" s="35"/>
      <c r="F6423" s="35"/>
      <c r="G6423" s="35"/>
      <c r="H6423" s="35"/>
      <c r="I6423" s="35"/>
      <c r="J6423" s="36"/>
      <c r="K6423" s="67"/>
      <c r="L6423" s="108" t="s">
        <v>70</v>
      </c>
      <c r="M6423" s="103" t="e">
        <f>#REF!</f>
        <v>#REF!</v>
      </c>
      <c r="N6423" s="103" t="e">
        <f>IF(M6423=0,"",CHOOSE(M6423,"13","33","59","手入力箇所","手入力箇所","手入力箇所","手入力箇所","手入力箇所","手入力箇所","手入力箇所","手入力箇所","手入力箇所","手入力箇所"))</f>
        <v>#REF!</v>
      </c>
    </row>
    <row r="6424" spans="1:14" ht="13.8" thickBot="1" x14ac:dyDescent="0.25">
      <c r="A6424" s="37" t="s">
        <v>71</v>
      </c>
      <c r="B6424" s="17">
        <v>23</v>
      </c>
      <c r="C6424" s="17">
        <v>39</v>
      </c>
      <c r="D6424" s="17">
        <v>97</v>
      </c>
      <c r="E6424" s="17"/>
      <c r="F6424" s="17"/>
      <c r="G6424" s="17"/>
      <c r="H6424" s="17"/>
      <c r="I6424" s="17"/>
      <c r="J6424" s="64"/>
      <c r="K6424" s="70"/>
      <c r="L6424" s="109" t="s">
        <v>71</v>
      </c>
      <c r="M6424" s="103" t="e">
        <f>#REF!</f>
        <v>#REF!</v>
      </c>
      <c r="N6424" s="103" t="e">
        <f>IF(M6424=0,"",CHOOSE(M6424,"23","39","97","手入力箇所","手入力箇所","手入力箇所","手入力箇所","手入力箇所","手入力箇所","手入力箇所","手入力箇所","手入力箇所","手入力箇所"))</f>
        <v>#REF!</v>
      </c>
    </row>
    <row r="6425" spans="1:14" ht="13.8" thickBot="1" x14ac:dyDescent="0.25">
      <c r="A6425" s="29" t="s">
        <v>72</v>
      </c>
      <c r="B6425" s="18">
        <v>21</v>
      </c>
      <c r="C6425" s="18">
        <v>37</v>
      </c>
      <c r="D6425" s="18">
        <v>58</v>
      </c>
      <c r="E6425" s="18">
        <v>76</v>
      </c>
      <c r="F6425" s="18">
        <v>137</v>
      </c>
      <c r="G6425" s="18"/>
      <c r="H6425" s="18"/>
      <c r="I6425" s="18"/>
      <c r="J6425" s="62"/>
      <c r="K6425" s="69"/>
      <c r="L6425" s="109" t="s">
        <v>72</v>
      </c>
      <c r="M6425" s="103" t="e">
        <f>#REF!</f>
        <v>#REF!</v>
      </c>
      <c r="N6425" s="103" t="e">
        <f>IF(M6425=0,"",CHOOSE(M6425,"21","37","58","76","76","137","137","137","137","137","手入力箇所","手入力箇所","手入力箇所","手入力箇所","手入力箇所","手入力箇所","手入力箇所","手入力箇所","手入力箇所","手入力箇所"))</f>
        <v>#REF!</v>
      </c>
    </row>
    <row r="6426" spans="1:14" ht="13.8" thickBot="1" x14ac:dyDescent="0.25">
      <c r="A6426" s="29" t="s">
        <v>73</v>
      </c>
      <c r="B6426" s="18">
        <v>48</v>
      </c>
      <c r="C6426" s="18">
        <v>93</v>
      </c>
      <c r="D6426" s="18">
        <v>138</v>
      </c>
      <c r="E6426" s="18">
        <v>183</v>
      </c>
      <c r="F6426" s="18"/>
      <c r="G6426" s="18"/>
      <c r="H6426" s="18"/>
      <c r="I6426" s="18"/>
      <c r="J6426" s="62"/>
      <c r="K6426" s="69"/>
      <c r="L6426" s="109" t="s">
        <v>73</v>
      </c>
      <c r="M6426" s="103" t="e">
        <f>#REF!</f>
        <v>#REF!</v>
      </c>
      <c r="N6426" s="103" t="e">
        <f>IF(M6426=0,"",CHOOSE(M6426,"48","93","138","183","183","手入力箇所","手入力箇所","手入力箇所","手入力箇所","手入力箇所","手入力箇所","手入力箇所","手入力箇所","手入力箇所","手入力箇所"))</f>
        <v>#REF!</v>
      </c>
    </row>
    <row r="6427" spans="1:14" ht="37.200000000000003" thickBot="1" x14ac:dyDescent="0.25">
      <c r="A6427" s="30" t="s">
        <v>74</v>
      </c>
      <c r="B6427" s="18">
        <v>13</v>
      </c>
      <c r="C6427" s="18">
        <v>26</v>
      </c>
      <c r="D6427" s="18">
        <v>40</v>
      </c>
      <c r="E6427" s="18">
        <v>55</v>
      </c>
      <c r="F6427" s="18">
        <v>107</v>
      </c>
      <c r="G6427" s="18">
        <v>224</v>
      </c>
      <c r="H6427" s="18">
        <v>386</v>
      </c>
      <c r="I6427" s="18"/>
      <c r="J6427" s="62"/>
      <c r="K6427" s="69"/>
      <c r="L6427" s="110" t="s">
        <v>74</v>
      </c>
      <c r="M6427" s="103" t="e">
        <f>#REF!</f>
        <v>#REF!</v>
      </c>
      <c r="N6427" s="103" t="e">
        <f>IF(M6427=0,"",CHOOSE(M6427,"13","26","40","55","55","107","107","107","107","107","224","224","224","224","224","224","224","224","224","224","386","386","386","386","386","386","386","386","386","386","手入力箇所","手入力箇所","手入力箇所","手入力箇所","手入力箇所","手入力箇所","手入力箇所","手入力箇所","手入力箇所","手入力箇所"))</f>
        <v>#REF!</v>
      </c>
    </row>
    <row r="6428" spans="1:14" ht="13.8" thickBot="1" x14ac:dyDescent="0.25">
      <c r="A6428" s="29" t="s">
        <v>75</v>
      </c>
      <c r="B6428" s="18">
        <v>36</v>
      </c>
      <c r="C6428" s="18">
        <v>98</v>
      </c>
      <c r="D6428" s="18">
        <v>173</v>
      </c>
      <c r="E6428" s="18">
        <v>274</v>
      </c>
      <c r="F6428" s="18"/>
      <c r="G6428" s="18"/>
      <c r="H6428" s="18"/>
      <c r="I6428" s="18"/>
      <c r="J6428" s="62"/>
      <c r="K6428" s="69"/>
      <c r="L6428" s="109" t="s">
        <v>75</v>
      </c>
      <c r="M6428" s="103" t="e">
        <f>#REF!</f>
        <v>#REF!</v>
      </c>
      <c r="N6428" s="103" t="e">
        <f>IF(M6428=0,"",CHOOSE(M6428,"36","98","173","274","274","手入力箇所","手入力箇所","手入力箇所","手入力箇所","手入力箇所","手入力箇所","手入力箇所","手入力箇所","手入力箇所","手入力箇所"))</f>
        <v>#REF!</v>
      </c>
    </row>
    <row r="6429" spans="1:14" ht="37.200000000000003" thickBot="1" x14ac:dyDescent="0.25">
      <c r="A6429" s="30" t="s">
        <v>76</v>
      </c>
      <c r="B6429" s="18">
        <v>127</v>
      </c>
      <c r="C6429" s="18">
        <v>127</v>
      </c>
      <c r="D6429" s="18">
        <v>127</v>
      </c>
      <c r="E6429" s="18">
        <v>127</v>
      </c>
      <c r="F6429" s="18"/>
      <c r="G6429" s="18"/>
      <c r="H6429" s="18"/>
      <c r="I6429" s="18"/>
      <c r="J6429" s="62"/>
      <c r="K6429" s="69"/>
      <c r="L6429" s="110" t="s">
        <v>76</v>
      </c>
      <c r="M6429" s="103" t="e">
        <f>#REF!</f>
        <v>#REF!</v>
      </c>
      <c r="N6429" s="103" t="e">
        <f>IF(M6429=0,"",CHOOSE(M6429,"127","127","127","127","127","手入力箇所","手入力箇所","手入力箇所","手入力箇所","手入力箇所","手入力箇所","手入力箇所","手入力箇所","手入力箇所","手入力箇所"))</f>
        <v>#REF!</v>
      </c>
    </row>
    <row r="6430" spans="1:14" ht="27" thickBot="1" x14ac:dyDescent="0.25">
      <c r="A6430" s="31" t="s">
        <v>77</v>
      </c>
      <c r="B6430" s="18">
        <v>42</v>
      </c>
      <c r="C6430" s="18">
        <v>90</v>
      </c>
      <c r="D6430" s="18">
        <v>141</v>
      </c>
      <c r="E6430" s="18">
        <v>193</v>
      </c>
      <c r="F6430" s="62"/>
      <c r="G6430" s="62"/>
      <c r="H6430" s="62"/>
      <c r="I6430" s="62"/>
      <c r="J6430" s="62"/>
      <c r="K6430" s="69"/>
      <c r="L6430" s="111" t="s">
        <v>77</v>
      </c>
      <c r="M6430" s="103" t="e">
        <f>#REF!</f>
        <v>#REF!</v>
      </c>
      <c r="N6430" s="103" t="e">
        <f>IF(M6430=0,"",CHOOSE(M6430,"42","90","141","193","1936","手入力箇所","手入力箇所","手入力箇所","手入力箇所","手入力箇所","手入力箇所","手入力箇所","手入力箇所","手入力箇所","手入力箇所"))</f>
        <v>#REF!</v>
      </c>
    </row>
    <row r="6431" spans="1:14" ht="40.200000000000003" thickBot="1" x14ac:dyDescent="0.25">
      <c r="A6431" s="31" t="s">
        <v>78</v>
      </c>
      <c r="B6431" s="18">
        <v>24</v>
      </c>
      <c r="C6431" s="18">
        <v>43</v>
      </c>
      <c r="D6431" s="18">
        <v>61</v>
      </c>
      <c r="E6431" s="18">
        <v>76</v>
      </c>
      <c r="F6431" s="62"/>
      <c r="G6431" s="62"/>
      <c r="H6431" s="62"/>
      <c r="I6431" s="62"/>
      <c r="J6431" s="62"/>
      <c r="K6431" s="69"/>
      <c r="L6431" s="111" t="s">
        <v>78</v>
      </c>
      <c r="M6431" s="103" t="e">
        <f>#REF!</f>
        <v>#REF!</v>
      </c>
      <c r="N6431" s="103" t="e">
        <f>IF(M6431=0,"",CHOOSE(M6431,"24","43","61","76","76","手入力箇所","手入力箇所","手入力箇所","手入力箇所","手入力箇所","手入力箇所","手入力箇所","手入力箇所","手入力箇所","手入力箇所"))</f>
        <v>#REF!</v>
      </c>
    </row>
    <row r="6432" spans="1:14" ht="27" thickBot="1" x14ac:dyDescent="0.25">
      <c r="A6432" s="31" t="s">
        <v>79</v>
      </c>
      <c r="B6432" s="18">
        <v>54</v>
      </c>
      <c r="C6432" s="18">
        <v>77</v>
      </c>
      <c r="D6432" s="18">
        <v>94</v>
      </c>
      <c r="E6432" s="18">
        <v>107</v>
      </c>
      <c r="F6432" s="62"/>
      <c r="G6432" s="62"/>
      <c r="H6432" s="62"/>
      <c r="I6432" s="62"/>
      <c r="J6432" s="62"/>
      <c r="K6432" s="69"/>
      <c r="L6432" s="111" t="s">
        <v>79</v>
      </c>
      <c r="M6432" s="103" t="e">
        <f>#REF!</f>
        <v>#REF!</v>
      </c>
      <c r="N6432" s="103" t="e">
        <f>IF(M6432=0,"",CHOOSE(M6432,"54","77","94","107","107","手入力箇所","手入力箇所","手入力箇所","手入力箇所","手入力箇所","手入力箇所","手入力箇所","手入力箇所","手入力箇所","手入力箇所"))</f>
        <v>#REF!</v>
      </c>
    </row>
    <row r="6433" spans="1:14" ht="40.200000000000003" thickBot="1" x14ac:dyDescent="0.25">
      <c r="A6433" s="31" t="s">
        <v>80</v>
      </c>
      <c r="B6433" s="18">
        <v>49</v>
      </c>
      <c r="C6433" s="18">
        <v>53</v>
      </c>
      <c r="D6433" s="18">
        <v>55</v>
      </c>
      <c r="E6433" s="18">
        <v>56</v>
      </c>
      <c r="F6433" s="62"/>
      <c r="G6433" s="62"/>
      <c r="H6433" s="62"/>
      <c r="I6433" s="62"/>
      <c r="J6433" s="62"/>
      <c r="K6433" s="69"/>
      <c r="L6433" s="111" t="s">
        <v>80</v>
      </c>
      <c r="M6433" s="103" t="e">
        <f>#REF!</f>
        <v>#REF!</v>
      </c>
      <c r="N6433" s="103" t="e">
        <f>IF(M6433=0,"",CHOOSE(M6433,"49","53","55","56","56","手入力箇所","手入力箇所","手入力箇所","手入力箇所","手入力箇所","手入力箇所","手入力箇所","手入力箇所","手入力箇所","手入力箇所"))</f>
        <v>#REF!</v>
      </c>
    </row>
    <row r="6434" spans="1:14" ht="40.200000000000003" thickBot="1" x14ac:dyDescent="0.25">
      <c r="A6434" s="38" t="s">
        <v>81</v>
      </c>
      <c r="B6434" s="35">
        <v>232</v>
      </c>
      <c r="C6434" s="35">
        <v>232</v>
      </c>
      <c r="D6434" s="36"/>
      <c r="E6434" s="36"/>
      <c r="F6434" s="36"/>
      <c r="G6434" s="36"/>
      <c r="H6434" s="36"/>
      <c r="I6434" s="36"/>
      <c r="J6434" s="36"/>
      <c r="K6434" s="67"/>
      <c r="L6434" s="111" t="s">
        <v>81</v>
      </c>
      <c r="M6434" s="103" t="e">
        <f>#REF!</f>
        <v>#REF!</v>
      </c>
      <c r="N6434" s="103" t="e">
        <f>IF(M6434=0,"",CHOOSE(M6434,"232","232","手入力箇所","手入力箇所","手入力箇所","手入力箇所","手入力箇所","手入力箇所","手入力箇所","手入力箇所","手入力箇所","手入力箇所"))</f>
        <v>#REF!</v>
      </c>
    </row>
    <row r="6435" spans="1:14" ht="13.8" thickBot="1" x14ac:dyDescent="0.25">
      <c r="A6435" s="39" t="s">
        <v>82</v>
      </c>
      <c r="B6435" s="17">
        <v>6</v>
      </c>
      <c r="C6435" s="17">
        <v>9</v>
      </c>
      <c r="D6435" s="17">
        <v>11</v>
      </c>
      <c r="E6435" s="17">
        <v>13</v>
      </c>
      <c r="F6435" s="17">
        <v>18</v>
      </c>
      <c r="G6435" s="17">
        <v>26</v>
      </c>
      <c r="H6435" s="17">
        <v>35</v>
      </c>
      <c r="I6435" s="17">
        <v>43</v>
      </c>
      <c r="J6435" s="17">
        <v>49</v>
      </c>
      <c r="K6435" s="70"/>
      <c r="L6435" s="111" t="s">
        <v>82</v>
      </c>
      <c r="M6435" s="103" t="e">
        <f>#REF!</f>
        <v>#REF!</v>
      </c>
      <c r="N6435" s="103" t="e">
        <f>IF(M6435=0,"",CHOOSE(M6435,"6","9","11","13","13","18","18","18","18","18","26","26","26","26","26","26","26","26","26","26","35","35","35","35","35","35","35","35","35","35","43","43","43","43","43","43","43","43","43","43","49","49","49","49","49","49","49","49","49","49","手入力箇所","手入力箇所","手入力箇所","手入力箇所","手入力箇所","手入力箇所","手入力箇所","手入力箇所","手入力箇所","手入力箇所"))</f>
        <v>#REF!</v>
      </c>
    </row>
    <row r="6436" spans="1:14" ht="13.8" thickBot="1" x14ac:dyDescent="0.25">
      <c r="A6436" s="31" t="s">
        <v>83</v>
      </c>
      <c r="B6436" s="18">
        <v>6</v>
      </c>
      <c r="C6436" s="18">
        <v>10</v>
      </c>
      <c r="D6436" s="18">
        <v>14</v>
      </c>
      <c r="E6436" s="18">
        <v>17</v>
      </c>
      <c r="F6436" s="18">
        <v>29</v>
      </c>
      <c r="G6436" s="18">
        <v>50</v>
      </c>
      <c r="H6436" s="18">
        <v>76</v>
      </c>
      <c r="I6436" s="18">
        <v>100</v>
      </c>
      <c r="J6436" s="18">
        <v>123</v>
      </c>
      <c r="K6436" s="69"/>
      <c r="L6436" s="111" t="s">
        <v>83</v>
      </c>
      <c r="M6436" s="103" t="e">
        <f>#REF!</f>
        <v>#REF!</v>
      </c>
      <c r="N6436" s="103" t="e">
        <f>IF(M6436=0,"",CHOOSE(M6436,"6","10","14","17","17","29","29","29","29","29","50","50","50","50","50","50","50","50","50","50","76","76","76","76","76","76","76","76","76","76","100","100","100","100","100","100","100","100","100","100","123","123","123","123","123","123","123","123","123","123","手入力箇所","手入力箇所","手入力箇所","手入力箇所","手入力箇所","手入力箇所","手入力箇所","手入力箇所","手入力箇所"))</f>
        <v>#REF!</v>
      </c>
    </row>
    <row r="6437" spans="1:14" ht="27" thickBot="1" x14ac:dyDescent="0.25">
      <c r="A6437" s="32" t="s">
        <v>84</v>
      </c>
      <c r="B6437" s="20">
        <v>9</v>
      </c>
      <c r="C6437" s="20">
        <v>15</v>
      </c>
      <c r="D6437" s="20">
        <v>20</v>
      </c>
      <c r="E6437" s="20">
        <v>24</v>
      </c>
      <c r="F6437" s="20">
        <v>39</v>
      </c>
      <c r="G6437" s="20">
        <v>65</v>
      </c>
      <c r="H6437" s="63"/>
      <c r="I6437" s="63"/>
      <c r="J6437" s="63"/>
      <c r="K6437" s="106"/>
      <c r="L6437" s="111" t="s">
        <v>84</v>
      </c>
      <c r="M6437" s="103" t="e">
        <f>#REF!</f>
        <v>#REF!</v>
      </c>
      <c r="N6437" s="103" t="e">
        <f>IF(M6437=0,"",CHOOSE(M6437,"9","15","20","24","24","39","39","39","39","39","65","65","65","65","65","65","65","65","65","65","手入力箇所","手入力箇所","手入力箇所","手入力箇所","手入力箇所","手入力箇所","手入力箇所","手入力箇所","手入力箇所","手入力箇所"))</f>
        <v>#REF!</v>
      </c>
    </row>
    <row r="6440" spans="1:14" ht="13.8" thickBot="1" x14ac:dyDescent="0.25"/>
    <row r="6441" spans="1:14" ht="13.8" thickBot="1" x14ac:dyDescent="0.25">
      <c r="A6441" s="688" t="e">
        <f>#REF!</f>
        <v>#REF!</v>
      </c>
      <c r="B6441" s="688"/>
      <c r="C6441" s="688"/>
      <c r="D6441" s="689" t="s">
        <v>192</v>
      </c>
      <c r="E6441" s="689"/>
      <c r="F6441" s="689"/>
      <c r="G6441" s="689"/>
      <c r="H6441" s="689"/>
      <c r="I6441" s="689"/>
      <c r="J6441" s="689"/>
      <c r="K6441" s="689"/>
      <c r="L6441" s="689"/>
      <c r="M6441" s="689"/>
      <c r="N6441" s="689"/>
    </row>
    <row r="6442" spans="1:14" ht="13.8" thickBot="1" x14ac:dyDescent="0.25">
      <c r="A6442" s="65"/>
      <c r="B6442" s="33">
        <v>1</v>
      </c>
      <c r="C6442" s="24">
        <v>2</v>
      </c>
      <c r="D6442" s="24">
        <v>3</v>
      </c>
      <c r="E6442" s="24" t="s">
        <v>58</v>
      </c>
      <c r="F6442" s="24" t="s">
        <v>59</v>
      </c>
      <c r="G6442" s="24" t="s">
        <v>60</v>
      </c>
      <c r="H6442" s="24" t="s">
        <v>61</v>
      </c>
      <c r="I6442" s="24" t="s">
        <v>62</v>
      </c>
      <c r="J6442" s="24" t="s">
        <v>194</v>
      </c>
      <c r="K6442" s="25" t="s">
        <v>85</v>
      </c>
      <c r="L6442" s="105" t="s">
        <v>189</v>
      </c>
      <c r="M6442" s="105" t="s">
        <v>188</v>
      </c>
      <c r="N6442" s="105" t="s">
        <v>51</v>
      </c>
    </row>
    <row r="6443" spans="1:14" ht="13.8" thickBot="1" x14ac:dyDescent="0.25">
      <c r="A6443" s="26" t="s">
        <v>56</v>
      </c>
      <c r="B6443" s="22">
        <v>5</v>
      </c>
      <c r="C6443" s="22">
        <v>7</v>
      </c>
      <c r="D6443" s="22">
        <v>8</v>
      </c>
      <c r="E6443" s="22">
        <v>8</v>
      </c>
      <c r="F6443" s="22">
        <v>10</v>
      </c>
      <c r="G6443" s="22">
        <v>13</v>
      </c>
      <c r="H6443" s="22">
        <v>16</v>
      </c>
      <c r="I6443" s="22"/>
      <c r="J6443" s="23"/>
      <c r="K6443" s="1"/>
      <c r="L6443" s="26" t="s">
        <v>56</v>
      </c>
      <c r="M6443" s="104" t="e">
        <f>#REF!</f>
        <v>#REF!</v>
      </c>
      <c r="N6443" s="112" t="e">
        <f>IF(M6443=0,"",CHOOSE(M6443,"5","7","8","8","8","10","10","10","10","10","13","13","13","13","13","13","13","13","13","13","16","16","16","16","16","16","16","16","16","16","16","手入力箇所","手入力箇所","手入力箇所","手入力箇所","手入力箇所","手入力箇所","手入力箇所","手入力箇所","手入力箇所","手入力箇所"))</f>
        <v>#REF!</v>
      </c>
    </row>
    <row r="6444" spans="1:14" ht="13.8" thickBot="1" x14ac:dyDescent="0.25">
      <c r="A6444" s="27" t="s">
        <v>57</v>
      </c>
      <c r="B6444" s="18">
        <v>5</v>
      </c>
      <c r="C6444" s="18">
        <v>7</v>
      </c>
      <c r="D6444" s="18">
        <v>8</v>
      </c>
      <c r="E6444" s="18">
        <v>9</v>
      </c>
      <c r="F6444" s="18">
        <v>12</v>
      </c>
      <c r="G6444" s="18">
        <v>16</v>
      </c>
      <c r="H6444" s="18"/>
      <c r="I6444" s="18"/>
      <c r="J6444" s="62"/>
      <c r="K6444" s="19"/>
      <c r="L6444" s="27" t="s">
        <v>57</v>
      </c>
      <c r="M6444" s="104" t="e">
        <f>#REF!</f>
        <v>#REF!</v>
      </c>
      <c r="N6444" s="113" t="e">
        <f>IF(M6444=0,"",CHOOSE(M6444,"5","7","8","9","9","12","12","12","12","12","16","16","16","16","16","16","16","16","16","16","手入力箇所","手入力箇所","手入力箇所","手入力箇所","手入力箇所","手入力箇所","手入力箇所","手入力箇所","手入力箇所","手入力箇所"))</f>
        <v>#REF!</v>
      </c>
    </row>
    <row r="6445" spans="1:14" ht="48.6" thickBot="1" x14ac:dyDescent="0.25">
      <c r="A6445" s="28" t="s">
        <v>64</v>
      </c>
      <c r="B6445" s="18">
        <v>6</v>
      </c>
      <c r="C6445" s="18"/>
      <c r="D6445" s="18"/>
      <c r="E6445" s="18"/>
      <c r="F6445" s="18"/>
      <c r="G6445" s="18"/>
      <c r="H6445" s="18"/>
      <c r="I6445" s="18"/>
      <c r="J6445" s="62"/>
      <c r="K6445" s="19"/>
      <c r="L6445" s="28" t="s">
        <v>64</v>
      </c>
      <c r="M6445" s="104" t="e">
        <f>#REF!</f>
        <v>#REF!</v>
      </c>
      <c r="N6445" s="113" t="e">
        <f>IF(M6445=0,"",CHOOSE(M6445,"6","手入力箇所","手入力箇所","手入力箇所","手入力箇所","手入力箇所","手入力箇所","手入力箇所","手入力箇所","手入力箇所","手入力箇所","",""))</f>
        <v>#REF!</v>
      </c>
    </row>
    <row r="6446" spans="1:14" ht="48.6" thickBot="1" x14ac:dyDescent="0.25">
      <c r="A6446" s="28" t="s">
        <v>65</v>
      </c>
      <c r="B6446" s="18">
        <v>6</v>
      </c>
      <c r="C6446" s="18"/>
      <c r="D6446" s="18"/>
      <c r="E6446" s="18"/>
      <c r="F6446" s="18"/>
      <c r="G6446" s="18"/>
      <c r="H6446" s="18"/>
      <c r="I6446" s="18"/>
      <c r="J6446" s="62"/>
      <c r="K6446" s="19"/>
      <c r="L6446" s="28" t="s">
        <v>65</v>
      </c>
      <c r="M6446" s="104" t="e">
        <f>#REF!</f>
        <v>#REF!</v>
      </c>
      <c r="N6446" s="113" t="e">
        <f>IF(M6446=0,"",CHOOSE(M6446,"6","手入力箇所","手入力箇所","手入力箇所","手入力箇所","手入力箇所","手入力箇所","手入力箇所","手入力箇所","手入力箇所","手入力箇所","",""))</f>
        <v>#REF!</v>
      </c>
    </row>
    <row r="6447" spans="1:14" ht="24.6" thickBot="1" x14ac:dyDescent="0.25">
      <c r="A6447" s="28" t="s">
        <v>66</v>
      </c>
      <c r="B6447" s="18">
        <v>5</v>
      </c>
      <c r="C6447" s="18">
        <v>7</v>
      </c>
      <c r="D6447" s="18">
        <v>8</v>
      </c>
      <c r="E6447" s="18">
        <v>9</v>
      </c>
      <c r="F6447" s="18">
        <v>12</v>
      </c>
      <c r="G6447" s="18"/>
      <c r="H6447" s="18"/>
      <c r="I6447" s="18"/>
      <c r="J6447" s="62"/>
      <c r="K6447" s="19"/>
      <c r="L6447" s="28" t="s">
        <v>66</v>
      </c>
      <c r="M6447" s="104" t="e">
        <f>#REF!</f>
        <v>#REF!</v>
      </c>
      <c r="N6447" s="113" t="e">
        <f>IF(M6447=0,"",CHOOSE(M6447,"5","7","8","9","9","12","12","12","12","12","手入力箇所","手入力箇所","手入力箇所","手入力箇所","手入力箇所","手入力箇所","手入力箇所","手入力箇所","手入力箇所","手入力箇所"))</f>
        <v>#REF!</v>
      </c>
    </row>
    <row r="6448" spans="1:14" ht="36.6" thickBot="1" x14ac:dyDescent="0.25">
      <c r="A6448" s="28" t="s">
        <v>67</v>
      </c>
      <c r="B6448" s="18">
        <v>4</v>
      </c>
      <c r="C6448" s="18">
        <v>5</v>
      </c>
      <c r="D6448" s="18">
        <v>5</v>
      </c>
      <c r="E6448" s="18">
        <v>6</v>
      </c>
      <c r="F6448" s="18"/>
      <c r="G6448" s="18"/>
      <c r="H6448" s="18"/>
      <c r="I6448" s="18"/>
      <c r="J6448" s="62"/>
      <c r="K6448" s="19"/>
      <c r="L6448" s="28" t="s">
        <v>67</v>
      </c>
      <c r="M6448" s="104" t="e">
        <f>#REF!</f>
        <v>#REF!</v>
      </c>
      <c r="N6448" s="113" t="e">
        <f>IF(M6448=0,"",CHOOSE(M6448,"4","5","5","6","6","手入力箇所","手入力箇所","手入力箇所","手入力箇所","手入力箇所","手入力箇所","手入力箇所","手入力箇所","手入力箇所","手入力箇所"))</f>
        <v>#REF!</v>
      </c>
    </row>
    <row r="6449" spans="1:14" ht="24.6" thickBot="1" x14ac:dyDescent="0.25">
      <c r="A6449" s="28" t="s">
        <v>68</v>
      </c>
      <c r="B6449" s="18">
        <v>12</v>
      </c>
      <c r="C6449" s="18">
        <v>12</v>
      </c>
      <c r="D6449" s="18">
        <v>12</v>
      </c>
      <c r="E6449" s="18">
        <v>12</v>
      </c>
      <c r="F6449" s="18">
        <v>12</v>
      </c>
      <c r="G6449" s="18">
        <v>12</v>
      </c>
      <c r="H6449" s="18">
        <v>12</v>
      </c>
      <c r="I6449" s="18"/>
      <c r="J6449" s="62"/>
      <c r="K6449" s="19"/>
      <c r="L6449" s="28" t="s">
        <v>68</v>
      </c>
      <c r="M6449" s="104" t="e">
        <f>#REF!</f>
        <v>#REF!</v>
      </c>
      <c r="N6449" s="113" t="e">
        <f>IF(M6449=0,"",CHOOSE(M6449,"12","12","12","12","12","12","12","12","12","12","12","12","12","12","12","12","12","12","12","12","12","12","12","12","12","12","12","12","12","12","手入力箇所","手入力箇所","手入力箇所","手入力箇所","手入力箇所","手入力箇所","手入力箇所","手入力箇所","手入力箇所","手入力箇所"))</f>
        <v>#REF!</v>
      </c>
    </row>
    <row r="6450" spans="1:14" ht="36.6" thickBot="1" x14ac:dyDescent="0.25">
      <c r="A6450" s="28" t="s">
        <v>69</v>
      </c>
      <c r="B6450" s="18">
        <v>7</v>
      </c>
      <c r="C6450" s="18">
        <v>7</v>
      </c>
      <c r="D6450" s="18">
        <v>7</v>
      </c>
      <c r="E6450" s="18">
        <v>7</v>
      </c>
      <c r="F6450" s="18">
        <v>7</v>
      </c>
      <c r="G6450" s="18"/>
      <c r="H6450" s="18"/>
      <c r="I6450" s="18"/>
      <c r="J6450" s="62"/>
      <c r="K6450" s="19"/>
      <c r="L6450" s="28" t="s">
        <v>69</v>
      </c>
      <c r="M6450" s="104" t="e">
        <f>#REF!</f>
        <v>#REF!</v>
      </c>
      <c r="N6450" s="113" t="e">
        <f>IF(M6450=0,"",CHOOSE(M6450,"7","7","7","7","7","7","7","7","7","7","手入力箇所","手入力箇所","手入力箇所","手入力箇所","手入力箇所","手入力箇所","手入力箇所","手入力箇所","手入力箇所","手入力箇所"))</f>
        <v>#REF!</v>
      </c>
    </row>
    <row r="6451" spans="1:14" ht="13.8" thickBot="1" x14ac:dyDescent="0.25">
      <c r="A6451" s="27" t="s">
        <v>63</v>
      </c>
      <c r="B6451" s="18">
        <v>4</v>
      </c>
      <c r="C6451" s="18">
        <v>5</v>
      </c>
      <c r="D6451" s="18">
        <v>7</v>
      </c>
      <c r="E6451" s="18">
        <v>8</v>
      </c>
      <c r="F6451" s="18">
        <v>11</v>
      </c>
      <c r="G6451" s="18">
        <v>16</v>
      </c>
      <c r="H6451" s="18">
        <v>22</v>
      </c>
      <c r="I6451" s="18">
        <v>26</v>
      </c>
      <c r="J6451" s="18">
        <v>31</v>
      </c>
      <c r="K6451" s="19"/>
      <c r="L6451" s="27" t="s">
        <v>63</v>
      </c>
      <c r="M6451" s="104" t="e">
        <f>#REF!</f>
        <v>#REF!</v>
      </c>
      <c r="N6451" s="113" t="e">
        <f>IF(M6451=0,"",CHOOSE(M6451,"4","5","7","8","8","11","11","11","11","11","16","16","16","16","16","16","16","16","16","16","22","22","22","22","22","22","22","22","22","22","26","26","26","26","26","26","26","26","26","26","31","31","31","31","31","31","31","31","31","31","31","手入力箇所","手入力箇所","手入力箇所","手入力箇所","手入力箇所","手入力箇所","手入力箇所","手入力箇所","手入力箇所","手入力箇所"))</f>
        <v>#REF!</v>
      </c>
    </row>
    <row r="6452" spans="1:14" ht="24.6" thickBot="1" x14ac:dyDescent="0.25">
      <c r="A6452" s="28" t="s">
        <v>70</v>
      </c>
      <c r="B6452" s="18">
        <v>5</v>
      </c>
      <c r="C6452" s="18">
        <v>6</v>
      </c>
      <c r="D6452" s="18">
        <v>7</v>
      </c>
      <c r="E6452" s="18"/>
      <c r="F6452" s="18"/>
      <c r="G6452" s="18"/>
      <c r="H6452" s="18"/>
      <c r="I6452" s="18"/>
      <c r="J6452" s="62"/>
      <c r="K6452" s="19"/>
      <c r="L6452" s="28" t="s">
        <v>70</v>
      </c>
      <c r="M6452" s="104" t="e">
        <f>#REF!</f>
        <v>#REF!</v>
      </c>
      <c r="N6452" s="113" t="e">
        <f>IF(M6452=0,"",CHOOSE(M6452,"5","6","7","手入力箇所","手入力箇所","手入力箇所","手入力箇所","手入力箇所","手入力箇所","手入力箇所","手入力箇所","手入力箇所","手入力箇所"))</f>
        <v>#REF!</v>
      </c>
    </row>
    <row r="6453" spans="1:14" ht="13.8" thickBot="1" x14ac:dyDescent="0.25">
      <c r="A6453" s="29" t="s">
        <v>71</v>
      </c>
      <c r="B6453" s="18">
        <v>3</v>
      </c>
      <c r="C6453" s="18">
        <v>6</v>
      </c>
      <c r="D6453" s="18">
        <v>19</v>
      </c>
      <c r="E6453" s="18"/>
      <c r="F6453" s="18"/>
      <c r="G6453" s="18"/>
      <c r="H6453" s="18"/>
      <c r="I6453" s="18"/>
      <c r="J6453" s="62"/>
      <c r="K6453" s="19"/>
      <c r="L6453" s="29" t="s">
        <v>71</v>
      </c>
      <c r="M6453" s="104" t="e">
        <f>#REF!</f>
        <v>#REF!</v>
      </c>
      <c r="N6453" s="113" t="e">
        <f>IF(M6453=0,"",CHOOSE(M6453,"3","6","19","手入力箇所","手入力箇所","手入力箇所","手入力箇所","手入力箇所","手入力箇所","手入力箇所","手入力箇所","手入力箇所","手入力箇所"))</f>
        <v>#REF!</v>
      </c>
    </row>
    <row r="6454" spans="1:14" ht="13.8" thickBot="1" x14ac:dyDescent="0.25">
      <c r="A6454" s="29" t="s">
        <v>72</v>
      </c>
      <c r="B6454" s="18">
        <v>1</v>
      </c>
      <c r="C6454" s="18">
        <v>3</v>
      </c>
      <c r="D6454" s="18">
        <v>5</v>
      </c>
      <c r="E6454" s="18">
        <v>9</v>
      </c>
      <c r="F6454" s="18">
        <v>26</v>
      </c>
      <c r="G6454" s="18"/>
      <c r="H6454" s="18"/>
      <c r="I6454" s="18"/>
      <c r="J6454" s="62"/>
      <c r="K6454" s="19"/>
      <c r="L6454" s="29" t="s">
        <v>72</v>
      </c>
      <c r="M6454" s="104" t="e">
        <f>#REF!</f>
        <v>#REF!</v>
      </c>
      <c r="N6454" s="113" t="e">
        <f>IF(M6454=0,"",CHOOSE(M6454,"1","3","5","9","9","26","26","26","26","26","手入力箇所","手入力箇所","手入力箇所","手入力箇所","手入力箇所","手入力箇所","手入力箇所","手入力箇所","手入力箇所","手入力箇所"))</f>
        <v>#REF!</v>
      </c>
    </row>
    <row r="6455" spans="1:14" ht="13.8" thickBot="1" x14ac:dyDescent="0.25">
      <c r="A6455" s="29" t="s">
        <v>73</v>
      </c>
      <c r="B6455" s="18">
        <v>4</v>
      </c>
      <c r="C6455" s="18">
        <v>11</v>
      </c>
      <c r="D6455" s="18">
        <v>20</v>
      </c>
      <c r="E6455" s="18">
        <v>33</v>
      </c>
      <c r="F6455" s="18"/>
      <c r="G6455" s="18"/>
      <c r="H6455" s="18"/>
      <c r="I6455" s="18"/>
      <c r="J6455" s="62"/>
      <c r="K6455" s="19"/>
      <c r="L6455" s="29" t="s">
        <v>73</v>
      </c>
      <c r="M6455" s="104" t="e">
        <f>#REF!</f>
        <v>#REF!</v>
      </c>
      <c r="N6455" s="113" t="e">
        <f>IF(M6455=0,"",CHOOSE(M6455,"4","11","20","33","33","手入力箇所","手入力箇所","手入力箇所","手入力箇所","手入力箇所","手入力箇所","手入力箇所","手入力箇所","手入力箇所","手入力箇所"))</f>
        <v>#REF!</v>
      </c>
    </row>
    <row r="6456" spans="1:14" ht="37.200000000000003" thickBot="1" x14ac:dyDescent="0.25">
      <c r="A6456" s="30" t="s">
        <v>74</v>
      </c>
      <c r="B6456" s="18">
        <v>4</v>
      </c>
      <c r="C6456" s="18">
        <v>6</v>
      </c>
      <c r="D6456" s="18">
        <v>8</v>
      </c>
      <c r="E6456" s="18">
        <v>10</v>
      </c>
      <c r="F6456" s="18">
        <v>15</v>
      </c>
      <c r="G6456" s="18">
        <v>23</v>
      </c>
      <c r="H6456" s="18">
        <v>33</v>
      </c>
      <c r="I6456" s="18"/>
      <c r="J6456" s="62"/>
      <c r="K6456" s="19"/>
      <c r="L6456" s="30" t="s">
        <v>74</v>
      </c>
      <c r="M6456" s="104" t="e">
        <f>#REF!</f>
        <v>#REF!</v>
      </c>
      <c r="N6456" s="113" t="e">
        <f>IF(M6456=0,"",CHOOSE(M6456,"4","6","8","10","10","15","15","15","15","15","23","23","23","23","23","23","23","23","23","23","33","33","33","33","33","33","33","33","33","33","手入力箇所","手入力箇所","手入力箇所","手入力箇所","手入力箇所","手入力箇所","手入力箇所","手入力箇所","手入力箇所","手入力箇所"))</f>
        <v>#REF!</v>
      </c>
    </row>
    <row r="6457" spans="1:14" ht="13.8" thickBot="1" x14ac:dyDescent="0.25">
      <c r="A6457" s="29" t="s">
        <v>75</v>
      </c>
      <c r="B6457" s="18">
        <v>6</v>
      </c>
      <c r="C6457" s="18">
        <v>14</v>
      </c>
      <c r="D6457" s="18">
        <v>25</v>
      </c>
      <c r="E6457" s="18">
        <v>39</v>
      </c>
      <c r="F6457" s="18"/>
      <c r="G6457" s="18"/>
      <c r="H6457" s="18"/>
      <c r="I6457" s="18"/>
      <c r="J6457" s="62"/>
      <c r="K6457" s="19"/>
      <c r="L6457" s="29" t="s">
        <v>75</v>
      </c>
      <c r="M6457" s="104" t="e">
        <f>#REF!</f>
        <v>#REF!</v>
      </c>
      <c r="N6457" s="113" t="e">
        <f>IF(M6457=0,"",CHOOSE(M6457,"6","14","25","39","39","手入力箇所","手入力箇所","手入力箇所","手入力箇所","手入力箇所","手入力箇所","手入力箇所","手入力箇所","手入力箇所","手入力箇所"))</f>
        <v>#REF!</v>
      </c>
    </row>
    <row r="6458" spans="1:14" ht="37.200000000000003" thickBot="1" x14ac:dyDescent="0.25">
      <c r="A6458" s="30" t="s">
        <v>76</v>
      </c>
      <c r="B6458" s="18">
        <v>2</v>
      </c>
      <c r="C6458" s="18">
        <v>3</v>
      </c>
      <c r="D6458" s="18">
        <v>6</v>
      </c>
      <c r="E6458" s="18">
        <v>9</v>
      </c>
      <c r="F6458" s="18"/>
      <c r="G6458" s="18"/>
      <c r="H6458" s="18"/>
      <c r="I6458" s="18"/>
      <c r="J6458" s="62"/>
      <c r="K6458" s="19"/>
      <c r="L6458" s="30" t="s">
        <v>76</v>
      </c>
      <c r="M6458" s="104" t="e">
        <f>#REF!</f>
        <v>#REF!</v>
      </c>
      <c r="N6458" s="113" t="e">
        <f>IF(M6458=0,"",CHOOSE(M6458,"2","3","6","9","9","手入力箇所","手入力箇所","手入力箇所","手入力箇所","手入力箇所","手入力箇所","手入力箇所","手入力箇所","手入力箇所","手入力箇所"))</f>
        <v>#REF!</v>
      </c>
    </row>
    <row r="6459" spans="1:14" ht="27" thickBot="1" x14ac:dyDescent="0.25">
      <c r="A6459" s="31" t="s">
        <v>77</v>
      </c>
      <c r="B6459" s="18">
        <v>12</v>
      </c>
      <c r="C6459" s="18">
        <v>18</v>
      </c>
      <c r="D6459" s="18">
        <v>22</v>
      </c>
      <c r="E6459" s="18">
        <v>26</v>
      </c>
      <c r="F6459" s="62"/>
      <c r="G6459" s="62"/>
      <c r="H6459" s="62"/>
      <c r="I6459" s="62"/>
      <c r="J6459" s="62"/>
      <c r="K6459" s="19"/>
      <c r="L6459" s="31" t="s">
        <v>77</v>
      </c>
      <c r="M6459" s="104" t="e">
        <f>#REF!</f>
        <v>#REF!</v>
      </c>
      <c r="N6459" s="113" t="e">
        <f>IF(M6459=0,"",CHOOSE(M6459,"12","18","22","26","26","手入力箇所","手入力箇所","手入力箇所","手入力箇所","手入力箇所","手入力箇所","手入力箇所","手入力箇所","手入力箇所","手入力箇所"))</f>
        <v>#REF!</v>
      </c>
    </row>
    <row r="6460" spans="1:14" ht="40.200000000000003" thickBot="1" x14ac:dyDescent="0.25">
      <c r="A6460" s="31" t="s">
        <v>78</v>
      </c>
      <c r="B6460" s="18">
        <v>5</v>
      </c>
      <c r="C6460" s="18">
        <v>8</v>
      </c>
      <c r="D6460" s="18">
        <v>11</v>
      </c>
      <c r="E6460" s="18">
        <v>14</v>
      </c>
      <c r="F6460" s="62"/>
      <c r="G6460" s="62"/>
      <c r="H6460" s="62"/>
      <c r="I6460" s="62"/>
      <c r="J6460" s="62"/>
      <c r="K6460" s="19"/>
      <c r="L6460" s="31" t="s">
        <v>78</v>
      </c>
      <c r="M6460" s="104" t="e">
        <f>#REF!</f>
        <v>#REF!</v>
      </c>
      <c r="N6460" s="113" t="e">
        <f>IF(M6460=0,"",CHOOSE(M6460,"5","8","11","14","14","手入力箇所","手入力箇所","手入力箇所","手入力箇所","手入力箇所","手入力箇所","手入力箇所","手入力箇所","手入力箇所","手入力箇所"))</f>
        <v>#REF!</v>
      </c>
    </row>
    <row r="6461" spans="1:14" ht="27" thickBot="1" x14ac:dyDescent="0.25">
      <c r="A6461" s="31" t="s">
        <v>79</v>
      </c>
      <c r="B6461" s="18">
        <v>6</v>
      </c>
      <c r="C6461" s="18">
        <v>11</v>
      </c>
      <c r="D6461" s="18">
        <v>16</v>
      </c>
      <c r="E6461" s="18">
        <v>21</v>
      </c>
      <c r="F6461" s="62"/>
      <c r="G6461" s="62"/>
      <c r="H6461" s="62"/>
      <c r="I6461" s="62"/>
      <c r="J6461" s="62"/>
      <c r="K6461" s="19"/>
      <c r="L6461" s="31" t="s">
        <v>79</v>
      </c>
      <c r="M6461" s="104" t="e">
        <f>#REF!</f>
        <v>#REF!</v>
      </c>
      <c r="N6461" s="113" t="e">
        <f>IF(M6461=0,"",CHOOSE(M6461,"6","11","16","21","21","手入力箇所","手入力箇所","手入力箇所","手入力箇所","手入力箇所","手入力箇所","手入力箇所","手入力箇所","手入力箇所"))</f>
        <v>#REF!</v>
      </c>
    </row>
    <row r="6462" spans="1:14" ht="40.200000000000003" thickBot="1" x14ac:dyDescent="0.25">
      <c r="A6462" s="31" t="s">
        <v>80</v>
      </c>
      <c r="B6462" s="18">
        <v>5</v>
      </c>
      <c r="C6462" s="18">
        <v>7</v>
      </c>
      <c r="D6462" s="18">
        <v>9</v>
      </c>
      <c r="E6462" s="18">
        <v>10</v>
      </c>
      <c r="F6462" s="62"/>
      <c r="G6462" s="62"/>
      <c r="H6462" s="62"/>
      <c r="I6462" s="62"/>
      <c r="J6462" s="62"/>
      <c r="K6462" s="19"/>
      <c r="L6462" s="31" t="s">
        <v>80</v>
      </c>
      <c r="M6462" s="104" t="e">
        <f>#REF!</f>
        <v>#REF!</v>
      </c>
      <c r="N6462" s="113" t="e">
        <f>IF(M6462=0,"",CHOOSE(M6462,"5","7","9","10","10","手入力箇所","手入力箇所","手入力箇所","手入力箇所","手入力箇所","手入力箇所","手入力箇所","手入力箇所","手入力箇所"))</f>
        <v>#REF!</v>
      </c>
    </row>
    <row r="6463" spans="1:14" ht="40.200000000000003" thickBot="1" x14ac:dyDescent="0.25">
      <c r="A6463" s="31" t="s">
        <v>81</v>
      </c>
      <c r="B6463" s="18">
        <v>9</v>
      </c>
      <c r="C6463" s="18">
        <v>14</v>
      </c>
      <c r="D6463" s="62"/>
      <c r="E6463" s="62"/>
      <c r="F6463" s="62"/>
      <c r="G6463" s="62"/>
      <c r="H6463" s="62"/>
      <c r="I6463" s="62"/>
      <c r="J6463" s="62"/>
      <c r="K6463" s="19"/>
      <c r="L6463" s="31" t="s">
        <v>81</v>
      </c>
      <c r="M6463" s="104" t="e">
        <f>#REF!</f>
        <v>#REF!</v>
      </c>
      <c r="N6463" s="113" t="e">
        <f>IF(M6463=0,"",CHOOSE(M6463,"9","14","手入力箇所","手入力箇所","手入力箇所","手入力箇所","手入力箇所","手入力箇所","手入力箇所","手入力箇所","手入力箇所","手入力箇所"))</f>
        <v>#REF!</v>
      </c>
    </row>
    <row r="6464" spans="1:14" ht="13.8" thickBot="1" x14ac:dyDescent="0.25">
      <c r="A6464" s="31" t="s">
        <v>82</v>
      </c>
      <c r="B6464" s="18">
        <v>3</v>
      </c>
      <c r="C6464" s="18">
        <v>4</v>
      </c>
      <c r="D6464" s="18">
        <v>4</v>
      </c>
      <c r="E6464" s="18">
        <v>5</v>
      </c>
      <c r="F6464" s="18">
        <v>6</v>
      </c>
      <c r="G6464" s="18">
        <v>8</v>
      </c>
      <c r="H6464" s="18">
        <v>9</v>
      </c>
      <c r="I6464" s="18">
        <v>11</v>
      </c>
      <c r="J6464" s="18">
        <v>12</v>
      </c>
      <c r="K6464" s="19"/>
      <c r="L6464" s="31" t="s">
        <v>82</v>
      </c>
      <c r="M6464" s="104" t="e">
        <f>#REF!</f>
        <v>#REF!</v>
      </c>
      <c r="N6464" s="113" t="e">
        <f>IF(M6464=0,"",CHOOSE(M6464,"3","4","4","5","5","6","6","6","6","6","8","8","8","8","8","8","8","8","8","8","9","9","9","9","9","9","9","9","9","9","11","11","11","11","11","11","11","11","11","11","12","12","12","12","12","12","12","12","12","12","12","手入力箇所","手入力箇所","手入力箇所","手入力箇所","手入力箇所","手入力箇所","手入力箇所","手入力箇所","手入力箇所","手入力箇所"))</f>
        <v>#REF!</v>
      </c>
    </row>
    <row r="6465" spans="1:14" ht="13.8" thickBot="1" x14ac:dyDescent="0.25">
      <c r="A6465" s="31" t="s">
        <v>83</v>
      </c>
      <c r="B6465" s="18">
        <v>3</v>
      </c>
      <c r="C6465" s="18">
        <v>4</v>
      </c>
      <c r="D6465" s="18">
        <v>4</v>
      </c>
      <c r="E6465" s="18">
        <v>5</v>
      </c>
      <c r="F6465" s="18">
        <v>6</v>
      </c>
      <c r="G6465" s="18">
        <v>8</v>
      </c>
      <c r="H6465" s="18">
        <v>10</v>
      </c>
      <c r="I6465" s="18">
        <v>12</v>
      </c>
      <c r="J6465" s="18">
        <v>13</v>
      </c>
      <c r="K6465" s="19"/>
      <c r="L6465" s="31" t="s">
        <v>83</v>
      </c>
      <c r="M6465" s="104" t="e">
        <f>#REF!</f>
        <v>#REF!</v>
      </c>
      <c r="N6465" s="113" t="e">
        <f>IF(M6465=0,"",CHOOSE(M6465,"3","4","4","5","5","6","6","6","6","6","8","8","8","8","8","8","8","8","8","8","10","10","10","10","10","10","10","10","10","10","12","12","12","12","12","12","12","12","12","12","13","13","13","13","13","13","13","13","13","13","13","手入力箇所","手入力箇所","手入力箇所","手入力箇所","手入力箇所","手入力箇所","手入力箇所","手入力箇所","手入力箇所","手入力箇所"))</f>
        <v>#REF!</v>
      </c>
    </row>
    <row r="6466" spans="1:14" ht="27" thickBot="1" x14ac:dyDescent="0.25">
      <c r="A6466" s="32" t="s">
        <v>84</v>
      </c>
      <c r="B6466" s="20">
        <v>1</v>
      </c>
      <c r="C6466" s="20">
        <v>2</v>
      </c>
      <c r="D6466" s="20">
        <v>3</v>
      </c>
      <c r="E6466" s="20">
        <v>4</v>
      </c>
      <c r="F6466" s="20">
        <v>8</v>
      </c>
      <c r="G6466" s="20">
        <v>19</v>
      </c>
      <c r="H6466" s="63"/>
      <c r="I6466" s="63"/>
      <c r="J6466" s="63"/>
      <c r="K6466" s="21"/>
      <c r="L6466" s="32" t="s">
        <v>84</v>
      </c>
      <c r="M6466" s="104" t="e">
        <f>#REF!</f>
        <v>#REF!</v>
      </c>
      <c r="N6466" s="113" t="e">
        <f>IF(M6466=0,"",CHOOSE(M6466,"1","2","3","4","4","8","8","8","8","8","19","19","19","19","19","19","19","19","19","19","手入力箇所","手入力箇所","手入力箇所","手入力箇所","手入力箇所","手入力箇所","手入力箇所","手入力箇所","手入力箇所","手入力箇所"))</f>
        <v>#REF!</v>
      </c>
    </row>
    <row r="6467" spans="1:14" ht="13.8" thickBot="1" x14ac:dyDescent="0.25"/>
    <row r="6468" spans="1:14" ht="13.8" thickBot="1" x14ac:dyDescent="0.25">
      <c r="A6468" s="686" t="e">
        <f>A6441</f>
        <v>#REF!</v>
      </c>
      <c r="B6468" s="686"/>
      <c r="C6468" s="686"/>
      <c r="D6468" s="687" t="s">
        <v>193</v>
      </c>
      <c r="E6468" s="687"/>
      <c r="F6468" s="687"/>
      <c r="G6468" s="687"/>
      <c r="H6468" s="687"/>
      <c r="I6468" s="687"/>
      <c r="J6468" s="687"/>
      <c r="K6468" s="687"/>
      <c r="L6468" s="687"/>
      <c r="M6468" s="687"/>
      <c r="N6468" s="687"/>
    </row>
    <row r="6469" spans="1:14" ht="13.8" thickBot="1" x14ac:dyDescent="0.25">
      <c r="A6469" s="105"/>
      <c r="B6469" s="33">
        <v>1</v>
      </c>
      <c r="C6469" s="24">
        <v>2</v>
      </c>
      <c r="D6469" s="24">
        <v>3</v>
      </c>
      <c r="E6469" s="24" t="s">
        <v>58</v>
      </c>
      <c r="F6469" s="24" t="s">
        <v>59</v>
      </c>
      <c r="G6469" s="24" t="s">
        <v>60</v>
      </c>
      <c r="H6469" s="24" t="s">
        <v>61</v>
      </c>
      <c r="I6469" s="24" t="s">
        <v>62</v>
      </c>
      <c r="J6469" s="24" t="s">
        <v>194</v>
      </c>
      <c r="K6469" s="102" t="s">
        <v>85</v>
      </c>
      <c r="L6469" s="105" t="s">
        <v>189</v>
      </c>
      <c r="M6469" s="105" t="s">
        <v>188</v>
      </c>
      <c r="N6469" s="105" t="s">
        <v>51</v>
      </c>
    </row>
    <row r="6470" spans="1:14" ht="13.8" thickBot="1" x14ac:dyDescent="0.25">
      <c r="A6470" s="26" t="s">
        <v>56</v>
      </c>
      <c r="B6470" s="22">
        <v>16</v>
      </c>
      <c r="C6470" s="22">
        <v>25</v>
      </c>
      <c r="D6470" s="22">
        <v>32</v>
      </c>
      <c r="E6470" s="22">
        <v>38</v>
      </c>
      <c r="F6470" s="22">
        <v>56</v>
      </c>
      <c r="G6470" s="22">
        <v>87</v>
      </c>
      <c r="H6470" s="22">
        <v>121</v>
      </c>
      <c r="I6470" s="22"/>
      <c r="J6470" s="23"/>
      <c r="K6470" s="68"/>
      <c r="L6470" s="107" t="s">
        <v>56</v>
      </c>
      <c r="M6470" s="103" t="e">
        <f>#REF!</f>
        <v>#REF!</v>
      </c>
      <c r="N6470" s="103" t="e">
        <f>IF(M6470=0,"",CHOOSE(M6470,"16","25","32","38","38","56","56","56","56","56","87","87","87","87","87","87","87","87","87","87","121","121","121","121","121","121","121","121","121","121","手入力箇所","手入力箇所","手入力箇所","手入力箇所","手入力箇所","手入力箇所","手入力箇所","手入力箇所","手入力箇所","手入力箇所"))</f>
        <v>#REF!</v>
      </c>
    </row>
    <row r="6471" spans="1:14" ht="13.8" thickBot="1" x14ac:dyDescent="0.25">
      <c r="A6471" s="27" t="s">
        <v>57</v>
      </c>
      <c r="B6471" s="18">
        <v>25</v>
      </c>
      <c r="C6471" s="18">
        <v>33</v>
      </c>
      <c r="D6471" s="18">
        <v>40</v>
      </c>
      <c r="E6471" s="18">
        <v>45</v>
      </c>
      <c r="F6471" s="18">
        <v>58</v>
      </c>
      <c r="G6471" s="18">
        <v>79</v>
      </c>
      <c r="H6471" s="18"/>
      <c r="I6471" s="18"/>
      <c r="J6471" s="62"/>
      <c r="K6471" s="69"/>
      <c r="L6471" s="107" t="s">
        <v>57</v>
      </c>
      <c r="M6471" s="103" t="e">
        <f>#REF!</f>
        <v>#REF!</v>
      </c>
      <c r="N6471" s="103" t="e">
        <f>IF(M6471=0,"",CHOOSE(M6471,"25","33","40","45","45","58","58","58","58","58","79","79","79","79","79","79","79","79","79","79","手入力箇所","手入力箇所","手入力箇所","手入力箇所","手入力箇所","手入力箇所","手入力箇所","手入力箇所","手入力箇所","手入力箇所"))</f>
        <v>#REF!</v>
      </c>
    </row>
    <row r="6472" spans="1:14" ht="48.6" thickBot="1" x14ac:dyDescent="0.25">
      <c r="A6472" s="28" t="s">
        <v>64</v>
      </c>
      <c r="B6472" s="18">
        <v>32</v>
      </c>
      <c r="C6472" s="18"/>
      <c r="D6472" s="18"/>
      <c r="E6472" s="18"/>
      <c r="F6472" s="18"/>
      <c r="G6472" s="18"/>
      <c r="H6472" s="18"/>
      <c r="I6472" s="18"/>
      <c r="J6472" s="62"/>
      <c r="K6472" s="69"/>
      <c r="L6472" s="108" t="s">
        <v>64</v>
      </c>
      <c r="M6472" s="103" t="e">
        <f>#REF!</f>
        <v>#REF!</v>
      </c>
      <c r="N6472" s="103" t="e">
        <f>IF(M6472=0,"",CHOOSE(M6472,"32","手入力箇所","手入力箇所","手入力箇所","手入力箇所","手入力箇所","手入力箇所","手入力箇所","手入力箇所","手入力箇所","手入力箇所"))</f>
        <v>#REF!</v>
      </c>
    </row>
    <row r="6473" spans="1:14" ht="48.6" thickBot="1" x14ac:dyDescent="0.25">
      <c r="A6473" s="28" t="s">
        <v>65</v>
      </c>
      <c r="B6473" s="18">
        <v>36</v>
      </c>
      <c r="C6473" s="18"/>
      <c r="D6473" s="18"/>
      <c r="E6473" s="18"/>
      <c r="F6473" s="18"/>
      <c r="G6473" s="18"/>
      <c r="H6473" s="18"/>
      <c r="I6473" s="18"/>
      <c r="J6473" s="62"/>
      <c r="K6473" s="69"/>
      <c r="L6473" s="108" t="s">
        <v>65</v>
      </c>
      <c r="M6473" s="103" t="e">
        <f>#REF!</f>
        <v>#REF!</v>
      </c>
      <c r="N6473" s="103" t="e">
        <f>IF(M6473=0,"",CHOOSE(M6473,"36","手入力箇所","手入力箇所","手入力箇所","手入力箇所","手入力箇所","手入力箇所","手入力箇所","手入力箇所","手入力箇所","手入力箇所"))</f>
        <v>#REF!</v>
      </c>
    </row>
    <row r="6474" spans="1:14" ht="24.6" thickBot="1" x14ac:dyDescent="0.25">
      <c r="A6474" s="28" t="s">
        <v>66</v>
      </c>
      <c r="B6474" s="18">
        <v>24</v>
      </c>
      <c r="C6474" s="18">
        <v>30</v>
      </c>
      <c r="D6474" s="18">
        <v>33</v>
      </c>
      <c r="E6474" s="18">
        <v>35</v>
      </c>
      <c r="F6474" s="18">
        <v>42</v>
      </c>
      <c r="G6474" s="18"/>
      <c r="H6474" s="18"/>
      <c r="I6474" s="18"/>
      <c r="J6474" s="62"/>
      <c r="K6474" s="69"/>
      <c r="L6474" s="108" t="s">
        <v>66</v>
      </c>
      <c r="M6474" s="103" t="e">
        <f>#REF!</f>
        <v>#REF!</v>
      </c>
      <c r="N6474" s="103" t="e">
        <f>IF(M6474=0,"",CHOOSE(M6474,"24","30","33","35","35","42","42","42","42","42","手入力箇所","手入力箇所","手入力箇所","手入力箇所","手入力箇所","手入力箇所","手入力箇所","手入力箇所","手入力箇所","手入力箇所"))</f>
        <v>#REF!</v>
      </c>
    </row>
    <row r="6475" spans="1:14" ht="36.6" thickBot="1" x14ac:dyDescent="0.25">
      <c r="A6475" s="28" t="s">
        <v>67</v>
      </c>
      <c r="B6475" s="18">
        <v>7</v>
      </c>
      <c r="C6475" s="18">
        <v>12</v>
      </c>
      <c r="D6475" s="18">
        <v>16</v>
      </c>
      <c r="E6475" s="18">
        <v>19</v>
      </c>
      <c r="F6475" s="18"/>
      <c r="G6475" s="18"/>
      <c r="H6475" s="18"/>
      <c r="I6475" s="18"/>
      <c r="J6475" s="62"/>
      <c r="K6475" s="69"/>
      <c r="L6475" s="108" t="s">
        <v>67</v>
      </c>
      <c r="M6475" s="103" t="e">
        <f>#REF!</f>
        <v>#REF!</v>
      </c>
      <c r="N6475" s="103" t="e">
        <f>IF(M6475=0,"",CHOOSE(M6475,"7","12","16","19","19","手入力箇所","手入力箇所","手入力箇所","手入力箇所","手入力箇所","手入力箇所","手入力箇所","手入力箇所","手入力箇所","手入力箇所"))</f>
        <v>#REF!</v>
      </c>
    </row>
    <row r="6476" spans="1:14" ht="24.6" thickBot="1" x14ac:dyDescent="0.25">
      <c r="A6476" s="28" t="s">
        <v>68</v>
      </c>
      <c r="B6476" s="18">
        <v>21</v>
      </c>
      <c r="C6476" s="18">
        <v>35</v>
      </c>
      <c r="D6476" s="18">
        <v>48</v>
      </c>
      <c r="E6476" s="18">
        <v>59</v>
      </c>
      <c r="F6476" s="18">
        <v>94</v>
      </c>
      <c r="G6476" s="18">
        <v>159</v>
      </c>
      <c r="H6476" s="18">
        <v>235</v>
      </c>
      <c r="I6476" s="18"/>
      <c r="J6476" s="62"/>
      <c r="K6476" s="69"/>
      <c r="L6476" s="108" t="s">
        <v>68</v>
      </c>
      <c r="M6476" s="103" t="e">
        <f>#REF!</f>
        <v>#REF!</v>
      </c>
      <c r="N6476" s="103" t="e">
        <f>IF(M6476=0,"",CHOOSE(M6476,"21","35","48","59","59","94","94","94","94","94","159","159","159","159","159","159","159","159","159","159","235","235","235","235","235","235","235","235","235","235","手入力箇所","手入力箇所","手入力箇所","手入力箇所","手入力箇所","手入力箇所","手入力箇所","手入力箇所","手入力箇所","手入力箇所"))</f>
        <v>#REF!</v>
      </c>
    </row>
    <row r="6477" spans="1:14" ht="36.6" thickBot="1" x14ac:dyDescent="0.25">
      <c r="A6477" s="28" t="s">
        <v>69</v>
      </c>
      <c r="B6477" s="18">
        <v>22</v>
      </c>
      <c r="C6477" s="18">
        <v>26</v>
      </c>
      <c r="D6477" s="18">
        <v>28</v>
      </c>
      <c r="E6477" s="18">
        <v>29</v>
      </c>
      <c r="F6477" s="18">
        <v>34</v>
      </c>
      <c r="G6477" s="18"/>
      <c r="H6477" s="18"/>
      <c r="I6477" s="18"/>
      <c r="J6477" s="62"/>
      <c r="K6477" s="69"/>
      <c r="L6477" s="108" t="s">
        <v>69</v>
      </c>
      <c r="M6477" s="103" t="e">
        <f>#REF!</f>
        <v>#REF!</v>
      </c>
      <c r="N6477" s="103" t="e">
        <f>IF(M6477=0,"",CHOOSE(M6477,"22","26","28","29","29","34","34","34","34","34","手入力箇所","手入力箇所","手入力箇所","手入力箇所","手入力箇所","手入力箇所","手入力箇所","手入力箇所","手入力箇所","手入力箇所"))</f>
        <v>#REF!</v>
      </c>
    </row>
    <row r="6478" spans="1:14" ht="13.8" thickBot="1" x14ac:dyDescent="0.25">
      <c r="A6478" s="27" t="s">
        <v>63</v>
      </c>
      <c r="B6478" s="18">
        <v>21</v>
      </c>
      <c r="C6478" s="18">
        <v>33</v>
      </c>
      <c r="D6478" s="18">
        <v>46</v>
      </c>
      <c r="E6478" s="18">
        <v>56</v>
      </c>
      <c r="F6478" s="18">
        <v>89</v>
      </c>
      <c r="G6478" s="18">
        <v>151</v>
      </c>
      <c r="H6478" s="18">
        <v>224</v>
      </c>
      <c r="I6478" s="18">
        <v>289</v>
      </c>
      <c r="J6478" s="18">
        <v>350</v>
      </c>
      <c r="K6478" s="69"/>
      <c r="L6478" s="107" t="s">
        <v>63</v>
      </c>
      <c r="M6478" s="103" t="e">
        <f>#REF!</f>
        <v>#REF!</v>
      </c>
      <c r="N6478" s="103" t="e">
        <f>IF(M6478=0,"",CHOOSE(M6478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479" spans="1:14" ht="24.6" thickBot="1" x14ac:dyDescent="0.25">
      <c r="A6479" s="34" t="s">
        <v>70</v>
      </c>
      <c r="B6479" s="35">
        <v>13</v>
      </c>
      <c r="C6479" s="35">
        <v>33</v>
      </c>
      <c r="D6479" s="35">
        <v>59</v>
      </c>
      <c r="E6479" s="35"/>
      <c r="F6479" s="35"/>
      <c r="G6479" s="35"/>
      <c r="H6479" s="35"/>
      <c r="I6479" s="35"/>
      <c r="J6479" s="36"/>
      <c r="K6479" s="67"/>
      <c r="L6479" s="108" t="s">
        <v>70</v>
      </c>
      <c r="M6479" s="103" t="e">
        <f>#REF!</f>
        <v>#REF!</v>
      </c>
      <c r="N6479" s="103" t="e">
        <f>IF(M6479=0,"",CHOOSE(M6479,"13","33","59","手入力箇所","手入力箇所","手入力箇所","手入力箇所","手入力箇所","手入力箇所","手入力箇所","手入力箇所","手入力箇所","手入力箇所"))</f>
        <v>#REF!</v>
      </c>
    </row>
    <row r="6480" spans="1:14" ht="13.8" thickBot="1" x14ac:dyDescent="0.25">
      <c r="A6480" s="37" t="s">
        <v>71</v>
      </c>
      <c r="B6480" s="17">
        <v>23</v>
      </c>
      <c r="C6480" s="17">
        <v>39</v>
      </c>
      <c r="D6480" s="17">
        <v>97</v>
      </c>
      <c r="E6480" s="17"/>
      <c r="F6480" s="17"/>
      <c r="G6480" s="17"/>
      <c r="H6480" s="17"/>
      <c r="I6480" s="17"/>
      <c r="J6480" s="64"/>
      <c r="K6480" s="70"/>
      <c r="L6480" s="109" t="s">
        <v>71</v>
      </c>
      <c r="M6480" s="103" t="e">
        <f>#REF!</f>
        <v>#REF!</v>
      </c>
      <c r="N6480" s="103" t="e">
        <f>IF(M6480=0,"",CHOOSE(M6480,"23","39","97","手入力箇所","手入力箇所","手入力箇所","手入力箇所","手入力箇所","手入力箇所","手入力箇所","手入力箇所","手入力箇所","手入力箇所"))</f>
        <v>#REF!</v>
      </c>
    </row>
    <row r="6481" spans="1:14" ht="13.8" thickBot="1" x14ac:dyDescent="0.25">
      <c r="A6481" s="29" t="s">
        <v>72</v>
      </c>
      <c r="B6481" s="18">
        <v>21</v>
      </c>
      <c r="C6481" s="18">
        <v>37</v>
      </c>
      <c r="D6481" s="18">
        <v>58</v>
      </c>
      <c r="E6481" s="18">
        <v>76</v>
      </c>
      <c r="F6481" s="18">
        <v>137</v>
      </c>
      <c r="G6481" s="18"/>
      <c r="H6481" s="18"/>
      <c r="I6481" s="18"/>
      <c r="J6481" s="62"/>
      <c r="K6481" s="69"/>
      <c r="L6481" s="109" t="s">
        <v>72</v>
      </c>
      <c r="M6481" s="103" t="e">
        <f>#REF!</f>
        <v>#REF!</v>
      </c>
      <c r="N6481" s="103" t="e">
        <f>IF(M6481=0,"",CHOOSE(M6481,"21","37","58","76","76","137","137","137","137","137","手入力箇所","手入力箇所","手入力箇所","手入力箇所","手入力箇所","手入力箇所","手入力箇所","手入力箇所","手入力箇所","手入力箇所"))</f>
        <v>#REF!</v>
      </c>
    </row>
    <row r="6482" spans="1:14" ht="13.8" thickBot="1" x14ac:dyDescent="0.25">
      <c r="A6482" s="29" t="s">
        <v>73</v>
      </c>
      <c r="B6482" s="18">
        <v>48</v>
      </c>
      <c r="C6482" s="18">
        <v>93</v>
      </c>
      <c r="D6482" s="18">
        <v>138</v>
      </c>
      <c r="E6482" s="18">
        <v>183</v>
      </c>
      <c r="F6482" s="18"/>
      <c r="G6482" s="18"/>
      <c r="H6482" s="18"/>
      <c r="I6482" s="18"/>
      <c r="J6482" s="62"/>
      <c r="K6482" s="69"/>
      <c r="L6482" s="109" t="s">
        <v>73</v>
      </c>
      <c r="M6482" s="103" t="e">
        <f>#REF!</f>
        <v>#REF!</v>
      </c>
      <c r="N6482" s="103" t="e">
        <f>IF(M6482=0,"",CHOOSE(M6482,"48","93","138","183","183","手入力箇所","手入力箇所","手入力箇所","手入力箇所","手入力箇所","手入力箇所","手入力箇所","手入力箇所","手入力箇所","手入力箇所"))</f>
        <v>#REF!</v>
      </c>
    </row>
    <row r="6483" spans="1:14" ht="37.200000000000003" thickBot="1" x14ac:dyDescent="0.25">
      <c r="A6483" s="30" t="s">
        <v>74</v>
      </c>
      <c r="B6483" s="18">
        <v>13</v>
      </c>
      <c r="C6483" s="18">
        <v>26</v>
      </c>
      <c r="D6483" s="18">
        <v>40</v>
      </c>
      <c r="E6483" s="18">
        <v>55</v>
      </c>
      <c r="F6483" s="18">
        <v>107</v>
      </c>
      <c r="G6483" s="18">
        <v>224</v>
      </c>
      <c r="H6483" s="18">
        <v>386</v>
      </c>
      <c r="I6483" s="18"/>
      <c r="J6483" s="62"/>
      <c r="K6483" s="69"/>
      <c r="L6483" s="110" t="s">
        <v>74</v>
      </c>
      <c r="M6483" s="103" t="e">
        <f>#REF!</f>
        <v>#REF!</v>
      </c>
      <c r="N6483" s="103" t="e">
        <f>IF(M6483=0,"",CHOOSE(M6483,"13","26","40","55","55","107","107","107","107","107","224","224","224","224","224","224","224","224","224","224","386","386","386","386","386","386","386","386","386","386","手入力箇所","手入力箇所","手入力箇所","手入力箇所","手入力箇所","手入力箇所","手入力箇所","手入力箇所","手入力箇所","手入力箇所"))</f>
        <v>#REF!</v>
      </c>
    </row>
    <row r="6484" spans="1:14" ht="13.8" thickBot="1" x14ac:dyDescent="0.25">
      <c r="A6484" s="29" t="s">
        <v>75</v>
      </c>
      <c r="B6484" s="18">
        <v>36</v>
      </c>
      <c r="C6484" s="18">
        <v>98</v>
      </c>
      <c r="D6484" s="18">
        <v>173</v>
      </c>
      <c r="E6484" s="18">
        <v>274</v>
      </c>
      <c r="F6484" s="18"/>
      <c r="G6484" s="18"/>
      <c r="H6484" s="18"/>
      <c r="I6484" s="18"/>
      <c r="J6484" s="62"/>
      <c r="K6484" s="69"/>
      <c r="L6484" s="109" t="s">
        <v>75</v>
      </c>
      <c r="M6484" s="103" t="e">
        <f>#REF!</f>
        <v>#REF!</v>
      </c>
      <c r="N6484" s="103" t="e">
        <f>IF(M6484=0,"",CHOOSE(M6484,"36","98","173","274","274","手入力箇所","手入力箇所","手入力箇所","手入力箇所","手入力箇所","手入力箇所","手入力箇所","手入力箇所","手入力箇所","手入力箇所"))</f>
        <v>#REF!</v>
      </c>
    </row>
    <row r="6485" spans="1:14" ht="37.200000000000003" thickBot="1" x14ac:dyDescent="0.25">
      <c r="A6485" s="30" t="s">
        <v>76</v>
      </c>
      <c r="B6485" s="18">
        <v>127</v>
      </c>
      <c r="C6485" s="18">
        <v>127</v>
      </c>
      <c r="D6485" s="18">
        <v>127</v>
      </c>
      <c r="E6485" s="18">
        <v>127</v>
      </c>
      <c r="F6485" s="18"/>
      <c r="G6485" s="18"/>
      <c r="H6485" s="18"/>
      <c r="I6485" s="18"/>
      <c r="J6485" s="62"/>
      <c r="K6485" s="69"/>
      <c r="L6485" s="110" t="s">
        <v>76</v>
      </c>
      <c r="M6485" s="103" t="e">
        <f>#REF!</f>
        <v>#REF!</v>
      </c>
      <c r="N6485" s="103" t="e">
        <f>IF(M6485=0,"",CHOOSE(M6485,"127","127","127","127","127","手入力箇所","手入力箇所","手入力箇所","手入力箇所","手入力箇所","手入力箇所","手入力箇所","手入力箇所","手入力箇所","手入力箇所"))</f>
        <v>#REF!</v>
      </c>
    </row>
    <row r="6486" spans="1:14" ht="27" thickBot="1" x14ac:dyDescent="0.25">
      <c r="A6486" s="31" t="s">
        <v>77</v>
      </c>
      <c r="B6486" s="18">
        <v>42</v>
      </c>
      <c r="C6486" s="18">
        <v>90</v>
      </c>
      <c r="D6486" s="18">
        <v>141</v>
      </c>
      <c r="E6486" s="18">
        <v>193</v>
      </c>
      <c r="F6486" s="62"/>
      <c r="G6486" s="62"/>
      <c r="H6486" s="62"/>
      <c r="I6486" s="62"/>
      <c r="J6486" s="62"/>
      <c r="K6486" s="69"/>
      <c r="L6486" s="111" t="s">
        <v>77</v>
      </c>
      <c r="M6486" s="103" t="e">
        <f>#REF!</f>
        <v>#REF!</v>
      </c>
      <c r="N6486" s="103" t="e">
        <f>IF(M6486=0,"",CHOOSE(M6486,"42","90","141","193","1936","手入力箇所","手入力箇所","手入力箇所","手入力箇所","手入力箇所","手入力箇所","手入力箇所","手入力箇所","手入力箇所","手入力箇所"))</f>
        <v>#REF!</v>
      </c>
    </row>
    <row r="6487" spans="1:14" ht="40.200000000000003" thickBot="1" x14ac:dyDescent="0.25">
      <c r="A6487" s="31" t="s">
        <v>78</v>
      </c>
      <c r="B6487" s="18">
        <v>24</v>
      </c>
      <c r="C6487" s="18">
        <v>43</v>
      </c>
      <c r="D6487" s="18">
        <v>61</v>
      </c>
      <c r="E6487" s="18">
        <v>76</v>
      </c>
      <c r="F6487" s="62"/>
      <c r="G6487" s="62"/>
      <c r="H6487" s="62"/>
      <c r="I6487" s="62"/>
      <c r="J6487" s="62"/>
      <c r="K6487" s="69"/>
      <c r="L6487" s="111" t="s">
        <v>78</v>
      </c>
      <c r="M6487" s="103" t="e">
        <f>#REF!</f>
        <v>#REF!</v>
      </c>
      <c r="N6487" s="103" t="e">
        <f>IF(M6487=0,"",CHOOSE(M6487,"24","43","61","76","76","手入力箇所","手入力箇所","手入力箇所","手入力箇所","手入力箇所","手入力箇所","手入力箇所","手入力箇所","手入力箇所","手入力箇所"))</f>
        <v>#REF!</v>
      </c>
    </row>
    <row r="6488" spans="1:14" ht="27" thickBot="1" x14ac:dyDescent="0.25">
      <c r="A6488" s="31" t="s">
        <v>79</v>
      </c>
      <c r="B6488" s="18">
        <v>54</v>
      </c>
      <c r="C6488" s="18">
        <v>77</v>
      </c>
      <c r="D6488" s="18">
        <v>94</v>
      </c>
      <c r="E6488" s="18">
        <v>107</v>
      </c>
      <c r="F6488" s="62"/>
      <c r="G6488" s="62"/>
      <c r="H6488" s="62"/>
      <c r="I6488" s="62"/>
      <c r="J6488" s="62"/>
      <c r="K6488" s="69"/>
      <c r="L6488" s="111" t="s">
        <v>79</v>
      </c>
      <c r="M6488" s="103" t="e">
        <f>#REF!</f>
        <v>#REF!</v>
      </c>
      <c r="N6488" s="103" t="e">
        <f>IF(M6488=0,"",CHOOSE(M6488,"54","77","94","107","107","手入力箇所","手入力箇所","手入力箇所","手入力箇所","手入力箇所","手入力箇所","手入力箇所","手入力箇所","手入力箇所","手入力箇所"))</f>
        <v>#REF!</v>
      </c>
    </row>
    <row r="6489" spans="1:14" ht="40.200000000000003" thickBot="1" x14ac:dyDescent="0.25">
      <c r="A6489" s="31" t="s">
        <v>80</v>
      </c>
      <c r="B6489" s="18">
        <v>49</v>
      </c>
      <c r="C6489" s="18">
        <v>53</v>
      </c>
      <c r="D6489" s="18">
        <v>55</v>
      </c>
      <c r="E6489" s="18">
        <v>56</v>
      </c>
      <c r="F6489" s="62"/>
      <c r="G6489" s="62"/>
      <c r="H6489" s="62"/>
      <c r="I6489" s="62"/>
      <c r="J6489" s="62"/>
      <c r="K6489" s="69"/>
      <c r="L6489" s="111" t="s">
        <v>80</v>
      </c>
      <c r="M6489" s="103" t="e">
        <f>#REF!</f>
        <v>#REF!</v>
      </c>
      <c r="N6489" s="103" t="e">
        <f>IF(M6489=0,"",CHOOSE(M6489,"49","53","55","56","56","手入力箇所","手入力箇所","手入力箇所","手入力箇所","手入力箇所","手入力箇所","手入力箇所","手入力箇所","手入力箇所","手入力箇所"))</f>
        <v>#REF!</v>
      </c>
    </row>
    <row r="6490" spans="1:14" ht="40.200000000000003" thickBot="1" x14ac:dyDescent="0.25">
      <c r="A6490" s="38" t="s">
        <v>81</v>
      </c>
      <c r="B6490" s="35">
        <v>232</v>
      </c>
      <c r="C6490" s="35">
        <v>232</v>
      </c>
      <c r="D6490" s="36"/>
      <c r="E6490" s="36"/>
      <c r="F6490" s="36"/>
      <c r="G6490" s="36"/>
      <c r="H6490" s="36"/>
      <c r="I6490" s="36"/>
      <c r="J6490" s="36"/>
      <c r="K6490" s="67"/>
      <c r="L6490" s="111" t="s">
        <v>81</v>
      </c>
      <c r="M6490" s="103" t="e">
        <f>#REF!</f>
        <v>#REF!</v>
      </c>
      <c r="N6490" s="103" t="e">
        <f>IF(M6490=0,"",CHOOSE(M6490,"232","232","手入力箇所","手入力箇所","手入力箇所","手入力箇所","手入力箇所","手入力箇所","手入力箇所","手入力箇所","手入力箇所","手入力箇所"))</f>
        <v>#REF!</v>
      </c>
    </row>
    <row r="6491" spans="1:14" ht="13.8" thickBot="1" x14ac:dyDescent="0.25">
      <c r="A6491" s="39" t="s">
        <v>82</v>
      </c>
      <c r="B6491" s="17">
        <v>6</v>
      </c>
      <c r="C6491" s="17">
        <v>9</v>
      </c>
      <c r="D6491" s="17">
        <v>11</v>
      </c>
      <c r="E6491" s="17">
        <v>13</v>
      </c>
      <c r="F6491" s="17">
        <v>18</v>
      </c>
      <c r="G6491" s="17">
        <v>26</v>
      </c>
      <c r="H6491" s="17">
        <v>35</v>
      </c>
      <c r="I6491" s="17">
        <v>43</v>
      </c>
      <c r="J6491" s="17">
        <v>49</v>
      </c>
      <c r="K6491" s="70"/>
      <c r="L6491" s="111" t="s">
        <v>82</v>
      </c>
      <c r="M6491" s="103" t="e">
        <f>#REF!</f>
        <v>#REF!</v>
      </c>
      <c r="N6491" s="103" t="e">
        <f>IF(M6491=0,"",CHOOSE(M6491,"6","9","11","13","13","18","18","18","18","18","26","26","26","26","26","26","26","26","26","26","35","35","35","35","35","35","35","35","35","35","43","43","43","43","43","43","43","43","43","43","49","49","49","49","49","49","49","49","49","49","手入力箇所","手入力箇所","手入力箇所","手入力箇所","手入力箇所","手入力箇所","手入力箇所","手入力箇所","手入力箇所","手入力箇所"))</f>
        <v>#REF!</v>
      </c>
    </row>
    <row r="6492" spans="1:14" ht="13.8" thickBot="1" x14ac:dyDescent="0.25">
      <c r="A6492" s="31" t="s">
        <v>83</v>
      </c>
      <c r="B6492" s="18">
        <v>6</v>
      </c>
      <c r="C6492" s="18">
        <v>10</v>
      </c>
      <c r="D6492" s="18">
        <v>14</v>
      </c>
      <c r="E6492" s="18">
        <v>17</v>
      </c>
      <c r="F6492" s="18">
        <v>29</v>
      </c>
      <c r="G6492" s="18">
        <v>50</v>
      </c>
      <c r="H6492" s="18">
        <v>76</v>
      </c>
      <c r="I6492" s="18">
        <v>100</v>
      </c>
      <c r="J6492" s="18">
        <v>123</v>
      </c>
      <c r="K6492" s="69"/>
      <c r="L6492" s="111" t="s">
        <v>83</v>
      </c>
      <c r="M6492" s="103" t="e">
        <f>#REF!</f>
        <v>#REF!</v>
      </c>
      <c r="N6492" s="103" t="e">
        <f>IF(M6492=0,"",CHOOSE(M6492,"6","10","14","17","17","29","29","29","29","29","50","50","50","50","50","50","50","50","50","50","76","76","76","76","76","76","76","76","76","76","100","100","100","100","100","100","100","100","100","100","123","123","123","123","123","123","123","123","123","123","手入力箇所","手入力箇所","手入力箇所","手入力箇所","手入力箇所","手入力箇所","手入力箇所","手入力箇所","手入力箇所"))</f>
        <v>#REF!</v>
      </c>
    </row>
    <row r="6493" spans="1:14" ht="27" thickBot="1" x14ac:dyDescent="0.25">
      <c r="A6493" s="32" t="s">
        <v>84</v>
      </c>
      <c r="B6493" s="20">
        <v>9</v>
      </c>
      <c r="C6493" s="20">
        <v>15</v>
      </c>
      <c r="D6493" s="20">
        <v>20</v>
      </c>
      <c r="E6493" s="20">
        <v>24</v>
      </c>
      <c r="F6493" s="20">
        <v>39</v>
      </c>
      <c r="G6493" s="20">
        <v>65</v>
      </c>
      <c r="H6493" s="63"/>
      <c r="I6493" s="63"/>
      <c r="J6493" s="63"/>
      <c r="K6493" s="106"/>
      <c r="L6493" s="111" t="s">
        <v>84</v>
      </c>
      <c r="M6493" s="103" t="e">
        <f>#REF!</f>
        <v>#REF!</v>
      </c>
      <c r="N6493" s="103" t="e">
        <f>IF(M6493=0,"",CHOOSE(M6493,"9","15","20","24","24","39","39","39","39","39","65","65","65","65","65","65","65","65","65","65","手入力箇所","手入力箇所","手入力箇所","手入力箇所","手入力箇所","手入力箇所","手入力箇所","手入力箇所","手入力箇所","手入力箇所"))</f>
        <v>#REF!</v>
      </c>
    </row>
    <row r="6496" spans="1:14" ht="13.8" thickBot="1" x14ac:dyDescent="0.25"/>
    <row r="6497" spans="1:14" ht="13.8" thickBot="1" x14ac:dyDescent="0.25">
      <c r="A6497" s="688" t="e">
        <f>#REF!</f>
        <v>#REF!</v>
      </c>
      <c r="B6497" s="688"/>
      <c r="C6497" s="688"/>
      <c r="D6497" s="689" t="s">
        <v>192</v>
      </c>
      <c r="E6497" s="689"/>
      <c r="F6497" s="689"/>
      <c r="G6497" s="689"/>
      <c r="H6497" s="689"/>
      <c r="I6497" s="689"/>
      <c r="J6497" s="689"/>
      <c r="K6497" s="689"/>
      <c r="L6497" s="689"/>
      <c r="M6497" s="689"/>
      <c r="N6497" s="689"/>
    </row>
    <row r="6498" spans="1:14" ht="13.8" thickBot="1" x14ac:dyDescent="0.25">
      <c r="A6498" s="65"/>
      <c r="B6498" s="33">
        <v>1</v>
      </c>
      <c r="C6498" s="24">
        <v>2</v>
      </c>
      <c r="D6498" s="24">
        <v>3</v>
      </c>
      <c r="E6498" s="24" t="s">
        <v>58</v>
      </c>
      <c r="F6498" s="24" t="s">
        <v>59</v>
      </c>
      <c r="G6498" s="24" t="s">
        <v>60</v>
      </c>
      <c r="H6498" s="24" t="s">
        <v>61</v>
      </c>
      <c r="I6498" s="24" t="s">
        <v>62</v>
      </c>
      <c r="J6498" s="24" t="s">
        <v>194</v>
      </c>
      <c r="K6498" s="25" t="s">
        <v>85</v>
      </c>
      <c r="L6498" s="105" t="s">
        <v>189</v>
      </c>
      <c r="M6498" s="105" t="s">
        <v>188</v>
      </c>
      <c r="N6498" s="105" t="s">
        <v>51</v>
      </c>
    </row>
    <row r="6499" spans="1:14" ht="13.8" thickBot="1" x14ac:dyDescent="0.25">
      <c r="A6499" s="26" t="s">
        <v>56</v>
      </c>
      <c r="B6499" s="22">
        <v>5</v>
      </c>
      <c r="C6499" s="22">
        <v>7</v>
      </c>
      <c r="D6499" s="22">
        <v>8</v>
      </c>
      <c r="E6499" s="22">
        <v>8</v>
      </c>
      <c r="F6499" s="22">
        <v>10</v>
      </c>
      <c r="G6499" s="22">
        <v>13</v>
      </c>
      <c r="H6499" s="22">
        <v>16</v>
      </c>
      <c r="I6499" s="22"/>
      <c r="J6499" s="23"/>
      <c r="K6499" s="1"/>
      <c r="L6499" s="26" t="s">
        <v>56</v>
      </c>
      <c r="M6499" s="104" t="e">
        <f>#REF!</f>
        <v>#REF!</v>
      </c>
      <c r="N6499" s="112" t="e">
        <f>IF(M6499=0,"",CHOOSE(M6499,"5","7","8","8","8","10","10","10","10","10","13","13","13","13","13","13","13","13","13","13","16","16","16","16","16","16","16","16","16","16","16","手入力箇所","手入力箇所","手入力箇所","手入力箇所","手入力箇所","手入力箇所","手入力箇所","手入力箇所","手入力箇所","手入力箇所"))</f>
        <v>#REF!</v>
      </c>
    </row>
    <row r="6500" spans="1:14" ht="13.8" thickBot="1" x14ac:dyDescent="0.25">
      <c r="A6500" s="27" t="s">
        <v>57</v>
      </c>
      <c r="B6500" s="18">
        <v>5</v>
      </c>
      <c r="C6500" s="18">
        <v>7</v>
      </c>
      <c r="D6500" s="18">
        <v>8</v>
      </c>
      <c r="E6500" s="18">
        <v>9</v>
      </c>
      <c r="F6500" s="18">
        <v>12</v>
      </c>
      <c r="G6500" s="18">
        <v>16</v>
      </c>
      <c r="H6500" s="18"/>
      <c r="I6500" s="18"/>
      <c r="J6500" s="62"/>
      <c r="K6500" s="19"/>
      <c r="L6500" s="27" t="s">
        <v>57</v>
      </c>
      <c r="M6500" s="104" t="e">
        <f>#REF!</f>
        <v>#REF!</v>
      </c>
      <c r="N6500" s="113" t="e">
        <f>IF(M6500=0,"",CHOOSE(M6500,"5","7","8","9","9","12","12","12","12","12","16","16","16","16","16","16","16","16","16","16","手入力箇所","手入力箇所","手入力箇所","手入力箇所","手入力箇所","手入力箇所","手入力箇所","手入力箇所","手入力箇所","手入力箇所"))</f>
        <v>#REF!</v>
      </c>
    </row>
    <row r="6501" spans="1:14" ht="48.6" thickBot="1" x14ac:dyDescent="0.25">
      <c r="A6501" s="28" t="s">
        <v>64</v>
      </c>
      <c r="B6501" s="18">
        <v>6</v>
      </c>
      <c r="C6501" s="18"/>
      <c r="D6501" s="18"/>
      <c r="E6501" s="18"/>
      <c r="F6501" s="18"/>
      <c r="G6501" s="18"/>
      <c r="H6501" s="18"/>
      <c r="I6501" s="18"/>
      <c r="J6501" s="62"/>
      <c r="K6501" s="19"/>
      <c r="L6501" s="28" t="s">
        <v>64</v>
      </c>
      <c r="M6501" s="104" t="e">
        <f>#REF!</f>
        <v>#REF!</v>
      </c>
      <c r="N6501" s="113" t="e">
        <f>IF(M6501=0,"",CHOOSE(M6501,"6","手入力箇所","手入力箇所","手入力箇所","手入力箇所","手入力箇所","手入力箇所","手入力箇所","手入力箇所","手入力箇所","手入力箇所","",""))</f>
        <v>#REF!</v>
      </c>
    </row>
    <row r="6502" spans="1:14" ht="48.6" thickBot="1" x14ac:dyDescent="0.25">
      <c r="A6502" s="28" t="s">
        <v>65</v>
      </c>
      <c r="B6502" s="18">
        <v>6</v>
      </c>
      <c r="C6502" s="18"/>
      <c r="D6502" s="18"/>
      <c r="E6502" s="18"/>
      <c r="F6502" s="18"/>
      <c r="G6502" s="18"/>
      <c r="H6502" s="18"/>
      <c r="I6502" s="18"/>
      <c r="J6502" s="62"/>
      <c r="K6502" s="19"/>
      <c r="L6502" s="28" t="s">
        <v>65</v>
      </c>
      <c r="M6502" s="104" t="e">
        <f>#REF!</f>
        <v>#REF!</v>
      </c>
      <c r="N6502" s="113" t="e">
        <f>IF(M6502=0,"",CHOOSE(M6502,"6","手入力箇所","手入力箇所","手入力箇所","手入力箇所","手入力箇所","手入力箇所","手入力箇所","手入力箇所","手入力箇所","手入力箇所","",""))</f>
        <v>#REF!</v>
      </c>
    </row>
    <row r="6503" spans="1:14" ht="24.6" thickBot="1" x14ac:dyDescent="0.25">
      <c r="A6503" s="28" t="s">
        <v>66</v>
      </c>
      <c r="B6503" s="18">
        <v>5</v>
      </c>
      <c r="C6503" s="18">
        <v>7</v>
      </c>
      <c r="D6503" s="18">
        <v>8</v>
      </c>
      <c r="E6503" s="18">
        <v>9</v>
      </c>
      <c r="F6503" s="18">
        <v>12</v>
      </c>
      <c r="G6503" s="18"/>
      <c r="H6503" s="18"/>
      <c r="I6503" s="18"/>
      <c r="J6503" s="62"/>
      <c r="K6503" s="19"/>
      <c r="L6503" s="28" t="s">
        <v>66</v>
      </c>
      <c r="M6503" s="104" t="e">
        <f>#REF!</f>
        <v>#REF!</v>
      </c>
      <c r="N6503" s="113" t="e">
        <f>IF(M6503=0,"",CHOOSE(M6503,"5","7","8","9","9","12","12","12","12","12","手入力箇所","手入力箇所","手入力箇所","手入力箇所","手入力箇所","手入力箇所","手入力箇所","手入力箇所","手入力箇所","手入力箇所"))</f>
        <v>#REF!</v>
      </c>
    </row>
    <row r="6504" spans="1:14" ht="36.6" thickBot="1" x14ac:dyDescent="0.25">
      <c r="A6504" s="28" t="s">
        <v>67</v>
      </c>
      <c r="B6504" s="18">
        <v>4</v>
      </c>
      <c r="C6504" s="18">
        <v>5</v>
      </c>
      <c r="D6504" s="18">
        <v>5</v>
      </c>
      <c r="E6504" s="18">
        <v>6</v>
      </c>
      <c r="F6504" s="18"/>
      <c r="G6504" s="18"/>
      <c r="H6504" s="18"/>
      <c r="I6504" s="18"/>
      <c r="J6504" s="62"/>
      <c r="K6504" s="19"/>
      <c r="L6504" s="28" t="s">
        <v>67</v>
      </c>
      <c r="M6504" s="104" t="e">
        <f>#REF!</f>
        <v>#REF!</v>
      </c>
      <c r="N6504" s="113" t="e">
        <f>IF(M6504=0,"",CHOOSE(M6504,"4","5","5","6","6","手入力箇所","手入力箇所","手入力箇所","手入力箇所","手入力箇所","手入力箇所","手入力箇所","手入力箇所","手入力箇所","手入力箇所"))</f>
        <v>#REF!</v>
      </c>
    </row>
    <row r="6505" spans="1:14" ht="24.6" thickBot="1" x14ac:dyDescent="0.25">
      <c r="A6505" s="28" t="s">
        <v>68</v>
      </c>
      <c r="B6505" s="18">
        <v>12</v>
      </c>
      <c r="C6505" s="18">
        <v>12</v>
      </c>
      <c r="D6505" s="18">
        <v>12</v>
      </c>
      <c r="E6505" s="18">
        <v>12</v>
      </c>
      <c r="F6505" s="18">
        <v>12</v>
      </c>
      <c r="G6505" s="18">
        <v>12</v>
      </c>
      <c r="H6505" s="18">
        <v>12</v>
      </c>
      <c r="I6505" s="18"/>
      <c r="J6505" s="62"/>
      <c r="K6505" s="19"/>
      <c r="L6505" s="28" t="s">
        <v>68</v>
      </c>
      <c r="M6505" s="104" t="e">
        <f>#REF!</f>
        <v>#REF!</v>
      </c>
      <c r="N6505" s="113" t="e">
        <f>IF(M6505=0,"",CHOOSE(M6505,"12","12","12","12","12","12","12","12","12","12","12","12","12","12","12","12","12","12","12","12","12","12","12","12","12","12","12","12","12","12","手入力箇所","手入力箇所","手入力箇所","手入力箇所","手入力箇所","手入力箇所","手入力箇所","手入力箇所","手入力箇所","手入力箇所"))</f>
        <v>#REF!</v>
      </c>
    </row>
    <row r="6506" spans="1:14" ht="36.6" thickBot="1" x14ac:dyDescent="0.25">
      <c r="A6506" s="28" t="s">
        <v>69</v>
      </c>
      <c r="B6506" s="18">
        <v>7</v>
      </c>
      <c r="C6506" s="18">
        <v>7</v>
      </c>
      <c r="D6506" s="18">
        <v>7</v>
      </c>
      <c r="E6506" s="18">
        <v>7</v>
      </c>
      <c r="F6506" s="18">
        <v>7</v>
      </c>
      <c r="G6506" s="18"/>
      <c r="H6506" s="18"/>
      <c r="I6506" s="18"/>
      <c r="J6506" s="62"/>
      <c r="K6506" s="19"/>
      <c r="L6506" s="28" t="s">
        <v>69</v>
      </c>
      <c r="M6506" s="104" t="e">
        <f>#REF!</f>
        <v>#REF!</v>
      </c>
      <c r="N6506" s="113" t="e">
        <f>IF(M6506=0,"",CHOOSE(M6506,"7","7","7","7","7","7","7","7","7","7","手入力箇所","手入力箇所","手入力箇所","手入力箇所","手入力箇所","手入力箇所","手入力箇所","手入力箇所","手入力箇所","手入力箇所"))</f>
        <v>#REF!</v>
      </c>
    </row>
    <row r="6507" spans="1:14" ht="13.8" thickBot="1" x14ac:dyDescent="0.25">
      <c r="A6507" s="27" t="s">
        <v>63</v>
      </c>
      <c r="B6507" s="18">
        <v>4</v>
      </c>
      <c r="C6507" s="18">
        <v>5</v>
      </c>
      <c r="D6507" s="18">
        <v>7</v>
      </c>
      <c r="E6507" s="18">
        <v>8</v>
      </c>
      <c r="F6507" s="18">
        <v>11</v>
      </c>
      <c r="G6507" s="18">
        <v>16</v>
      </c>
      <c r="H6507" s="18">
        <v>22</v>
      </c>
      <c r="I6507" s="18">
        <v>26</v>
      </c>
      <c r="J6507" s="18">
        <v>31</v>
      </c>
      <c r="K6507" s="19"/>
      <c r="L6507" s="27" t="s">
        <v>63</v>
      </c>
      <c r="M6507" s="104" t="e">
        <f>#REF!</f>
        <v>#REF!</v>
      </c>
      <c r="N6507" s="113" t="e">
        <f>IF(M6507=0,"",CHOOSE(M6507,"4","5","7","8","8","11","11","11","11","11","16","16","16","16","16","16","16","16","16","16","22","22","22","22","22","22","22","22","22","22","26","26","26","26","26","26","26","26","26","26","31","31","31","31","31","31","31","31","31","31","31","手入力箇所","手入力箇所","手入力箇所","手入力箇所","手入力箇所","手入力箇所","手入力箇所","手入力箇所","手入力箇所","手入力箇所"))</f>
        <v>#REF!</v>
      </c>
    </row>
    <row r="6508" spans="1:14" ht="24.6" thickBot="1" x14ac:dyDescent="0.25">
      <c r="A6508" s="28" t="s">
        <v>70</v>
      </c>
      <c r="B6508" s="18">
        <v>5</v>
      </c>
      <c r="C6508" s="18">
        <v>6</v>
      </c>
      <c r="D6508" s="18">
        <v>7</v>
      </c>
      <c r="E6508" s="18"/>
      <c r="F6508" s="18"/>
      <c r="G6508" s="18"/>
      <c r="H6508" s="18"/>
      <c r="I6508" s="18"/>
      <c r="J6508" s="62"/>
      <c r="K6508" s="19"/>
      <c r="L6508" s="28" t="s">
        <v>70</v>
      </c>
      <c r="M6508" s="104" t="e">
        <f>#REF!</f>
        <v>#REF!</v>
      </c>
      <c r="N6508" s="113" t="e">
        <f>IF(M6508=0,"",CHOOSE(M6508,"5","6","7","手入力箇所","手入力箇所","手入力箇所","手入力箇所","手入力箇所","手入力箇所","手入力箇所","手入力箇所","手入力箇所","手入力箇所"))</f>
        <v>#REF!</v>
      </c>
    </row>
    <row r="6509" spans="1:14" ht="13.8" thickBot="1" x14ac:dyDescent="0.25">
      <c r="A6509" s="29" t="s">
        <v>71</v>
      </c>
      <c r="B6509" s="18">
        <v>3</v>
      </c>
      <c r="C6509" s="18">
        <v>6</v>
      </c>
      <c r="D6509" s="18">
        <v>19</v>
      </c>
      <c r="E6509" s="18"/>
      <c r="F6509" s="18"/>
      <c r="G6509" s="18"/>
      <c r="H6509" s="18"/>
      <c r="I6509" s="18"/>
      <c r="J6509" s="62"/>
      <c r="K6509" s="19"/>
      <c r="L6509" s="29" t="s">
        <v>71</v>
      </c>
      <c r="M6509" s="104" t="e">
        <f>#REF!</f>
        <v>#REF!</v>
      </c>
      <c r="N6509" s="113" t="e">
        <f>IF(M6509=0,"",CHOOSE(M6509,"3","6","19","手入力箇所","手入力箇所","手入力箇所","手入力箇所","手入力箇所","手入力箇所","手入力箇所","手入力箇所","手入力箇所","手入力箇所"))</f>
        <v>#REF!</v>
      </c>
    </row>
    <row r="6510" spans="1:14" ht="13.8" thickBot="1" x14ac:dyDescent="0.25">
      <c r="A6510" s="29" t="s">
        <v>72</v>
      </c>
      <c r="B6510" s="18">
        <v>1</v>
      </c>
      <c r="C6510" s="18">
        <v>3</v>
      </c>
      <c r="D6510" s="18">
        <v>5</v>
      </c>
      <c r="E6510" s="18">
        <v>9</v>
      </c>
      <c r="F6510" s="18">
        <v>26</v>
      </c>
      <c r="G6510" s="18"/>
      <c r="H6510" s="18"/>
      <c r="I6510" s="18"/>
      <c r="J6510" s="62"/>
      <c r="K6510" s="19"/>
      <c r="L6510" s="29" t="s">
        <v>72</v>
      </c>
      <c r="M6510" s="104" t="e">
        <f>#REF!</f>
        <v>#REF!</v>
      </c>
      <c r="N6510" s="113" t="e">
        <f>IF(M6510=0,"",CHOOSE(M6510,"1","3","5","9","9","26","26","26","26","26","手入力箇所","手入力箇所","手入力箇所","手入力箇所","手入力箇所","手入力箇所","手入力箇所","手入力箇所","手入力箇所","手入力箇所"))</f>
        <v>#REF!</v>
      </c>
    </row>
    <row r="6511" spans="1:14" ht="13.8" thickBot="1" x14ac:dyDescent="0.25">
      <c r="A6511" s="29" t="s">
        <v>73</v>
      </c>
      <c r="B6511" s="18">
        <v>4</v>
      </c>
      <c r="C6511" s="18">
        <v>11</v>
      </c>
      <c r="D6511" s="18">
        <v>20</v>
      </c>
      <c r="E6511" s="18">
        <v>33</v>
      </c>
      <c r="F6511" s="18"/>
      <c r="G6511" s="18"/>
      <c r="H6511" s="18"/>
      <c r="I6511" s="18"/>
      <c r="J6511" s="62"/>
      <c r="K6511" s="19"/>
      <c r="L6511" s="29" t="s">
        <v>73</v>
      </c>
      <c r="M6511" s="104" t="e">
        <f>#REF!</f>
        <v>#REF!</v>
      </c>
      <c r="N6511" s="113" t="e">
        <f>IF(M6511=0,"",CHOOSE(M6511,"4","11","20","33","33","手入力箇所","手入力箇所","手入力箇所","手入力箇所","手入力箇所","手入力箇所","手入力箇所","手入力箇所","手入力箇所","手入力箇所"))</f>
        <v>#REF!</v>
      </c>
    </row>
    <row r="6512" spans="1:14" ht="37.200000000000003" thickBot="1" x14ac:dyDescent="0.25">
      <c r="A6512" s="30" t="s">
        <v>74</v>
      </c>
      <c r="B6512" s="18">
        <v>4</v>
      </c>
      <c r="C6512" s="18">
        <v>6</v>
      </c>
      <c r="D6512" s="18">
        <v>8</v>
      </c>
      <c r="E6512" s="18">
        <v>10</v>
      </c>
      <c r="F6512" s="18">
        <v>15</v>
      </c>
      <c r="G6512" s="18">
        <v>23</v>
      </c>
      <c r="H6512" s="18">
        <v>33</v>
      </c>
      <c r="I6512" s="18"/>
      <c r="J6512" s="62"/>
      <c r="K6512" s="19"/>
      <c r="L6512" s="30" t="s">
        <v>74</v>
      </c>
      <c r="M6512" s="104" t="e">
        <f>#REF!</f>
        <v>#REF!</v>
      </c>
      <c r="N6512" s="113" t="e">
        <f>IF(M6512=0,"",CHOOSE(M6512,"4","6","8","10","10","15","15","15","15","15","23","23","23","23","23","23","23","23","23","23","33","33","33","33","33","33","33","33","33","33","手入力箇所","手入力箇所","手入力箇所","手入力箇所","手入力箇所","手入力箇所","手入力箇所","手入力箇所","手入力箇所","手入力箇所"))</f>
        <v>#REF!</v>
      </c>
    </row>
    <row r="6513" spans="1:14" ht="13.8" thickBot="1" x14ac:dyDescent="0.25">
      <c r="A6513" s="29" t="s">
        <v>75</v>
      </c>
      <c r="B6513" s="18">
        <v>6</v>
      </c>
      <c r="C6513" s="18">
        <v>14</v>
      </c>
      <c r="D6513" s="18">
        <v>25</v>
      </c>
      <c r="E6513" s="18">
        <v>39</v>
      </c>
      <c r="F6513" s="18"/>
      <c r="G6513" s="18"/>
      <c r="H6513" s="18"/>
      <c r="I6513" s="18"/>
      <c r="J6513" s="62"/>
      <c r="K6513" s="19"/>
      <c r="L6513" s="29" t="s">
        <v>75</v>
      </c>
      <c r="M6513" s="104" t="e">
        <f>#REF!</f>
        <v>#REF!</v>
      </c>
      <c r="N6513" s="113" t="e">
        <f>IF(M6513=0,"",CHOOSE(M6513,"6","14","25","39","39","手入力箇所","手入力箇所","手入力箇所","手入力箇所","手入力箇所","手入力箇所","手入力箇所","手入力箇所","手入力箇所","手入力箇所"))</f>
        <v>#REF!</v>
      </c>
    </row>
    <row r="6514" spans="1:14" ht="37.200000000000003" thickBot="1" x14ac:dyDescent="0.25">
      <c r="A6514" s="30" t="s">
        <v>76</v>
      </c>
      <c r="B6514" s="18">
        <v>2</v>
      </c>
      <c r="C6514" s="18">
        <v>3</v>
      </c>
      <c r="D6514" s="18">
        <v>6</v>
      </c>
      <c r="E6514" s="18">
        <v>9</v>
      </c>
      <c r="F6514" s="18"/>
      <c r="G6514" s="18"/>
      <c r="H6514" s="18"/>
      <c r="I6514" s="18"/>
      <c r="J6514" s="62"/>
      <c r="K6514" s="19"/>
      <c r="L6514" s="30" t="s">
        <v>76</v>
      </c>
      <c r="M6514" s="104" t="e">
        <f>#REF!</f>
        <v>#REF!</v>
      </c>
      <c r="N6514" s="113" t="e">
        <f>IF(M6514=0,"",CHOOSE(M6514,"2","3","6","9","9","手入力箇所","手入力箇所","手入力箇所","手入力箇所","手入力箇所","手入力箇所","手入力箇所","手入力箇所","手入力箇所","手入力箇所"))</f>
        <v>#REF!</v>
      </c>
    </row>
    <row r="6515" spans="1:14" ht="27" thickBot="1" x14ac:dyDescent="0.25">
      <c r="A6515" s="31" t="s">
        <v>77</v>
      </c>
      <c r="B6515" s="18">
        <v>12</v>
      </c>
      <c r="C6515" s="18">
        <v>18</v>
      </c>
      <c r="D6515" s="18">
        <v>22</v>
      </c>
      <c r="E6515" s="18">
        <v>26</v>
      </c>
      <c r="F6515" s="62"/>
      <c r="G6515" s="62"/>
      <c r="H6515" s="62"/>
      <c r="I6515" s="62"/>
      <c r="J6515" s="62"/>
      <c r="K6515" s="19"/>
      <c r="L6515" s="31" t="s">
        <v>77</v>
      </c>
      <c r="M6515" s="104" t="e">
        <f>#REF!</f>
        <v>#REF!</v>
      </c>
      <c r="N6515" s="113" t="e">
        <f>IF(M6515=0,"",CHOOSE(M6515,"12","18","22","26","26","手入力箇所","手入力箇所","手入力箇所","手入力箇所","手入力箇所","手入力箇所","手入力箇所","手入力箇所","手入力箇所","手入力箇所"))</f>
        <v>#REF!</v>
      </c>
    </row>
    <row r="6516" spans="1:14" ht="40.200000000000003" thickBot="1" x14ac:dyDescent="0.25">
      <c r="A6516" s="31" t="s">
        <v>78</v>
      </c>
      <c r="B6516" s="18">
        <v>5</v>
      </c>
      <c r="C6516" s="18">
        <v>8</v>
      </c>
      <c r="D6516" s="18">
        <v>11</v>
      </c>
      <c r="E6516" s="18">
        <v>14</v>
      </c>
      <c r="F6516" s="62"/>
      <c r="G6516" s="62"/>
      <c r="H6516" s="62"/>
      <c r="I6516" s="62"/>
      <c r="J6516" s="62"/>
      <c r="K6516" s="19"/>
      <c r="L6516" s="31" t="s">
        <v>78</v>
      </c>
      <c r="M6516" s="104" t="e">
        <f>#REF!</f>
        <v>#REF!</v>
      </c>
      <c r="N6516" s="113" t="e">
        <f>IF(M6516=0,"",CHOOSE(M6516,"5","8","11","14","14","手入力箇所","手入力箇所","手入力箇所","手入力箇所","手入力箇所","手入力箇所","手入力箇所","手入力箇所","手入力箇所","手入力箇所"))</f>
        <v>#REF!</v>
      </c>
    </row>
    <row r="6517" spans="1:14" ht="27" thickBot="1" x14ac:dyDescent="0.25">
      <c r="A6517" s="31" t="s">
        <v>79</v>
      </c>
      <c r="B6517" s="18">
        <v>6</v>
      </c>
      <c r="C6517" s="18">
        <v>11</v>
      </c>
      <c r="D6517" s="18">
        <v>16</v>
      </c>
      <c r="E6517" s="18">
        <v>21</v>
      </c>
      <c r="F6517" s="62"/>
      <c r="G6517" s="62"/>
      <c r="H6517" s="62"/>
      <c r="I6517" s="62"/>
      <c r="J6517" s="62"/>
      <c r="K6517" s="19"/>
      <c r="L6517" s="31" t="s">
        <v>79</v>
      </c>
      <c r="M6517" s="104" t="e">
        <f>#REF!</f>
        <v>#REF!</v>
      </c>
      <c r="N6517" s="113" t="e">
        <f>IF(M6517=0,"",CHOOSE(M6517,"6","11","16","21","21","手入力箇所","手入力箇所","手入力箇所","手入力箇所","手入力箇所","手入力箇所","手入力箇所","手入力箇所","手入力箇所"))</f>
        <v>#REF!</v>
      </c>
    </row>
    <row r="6518" spans="1:14" ht="40.200000000000003" thickBot="1" x14ac:dyDescent="0.25">
      <c r="A6518" s="31" t="s">
        <v>80</v>
      </c>
      <c r="B6518" s="18">
        <v>5</v>
      </c>
      <c r="C6518" s="18">
        <v>7</v>
      </c>
      <c r="D6518" s="18">
        <v>9</v>
      </c>
      <c r="E6518" s="18">
        <v>10</v>
      </c>
      <c r="F6518" s="62"/>
      <c r="G6518" s="62"/>
      <c r="H6518" s="62"/>
      <c r="I6518" s="62"/>
      <c r="J6518" s="62"/>
      <c r="K6518" s="19"/>
      <c r="L6518" s="31" t="s">
        <v>80</v>
      </c>
      <c r="M6518" s="104" t="e">
        <f>#REF!</f>
        <v>#REF!</v>
      </c>
      <c r="N6518" s="113" t="e">
        <f>IF(M6518=0,"",CHOOSE(M6518,"5","7","9","10","10","手入力箇所","手入力箇所","手入力箇所","手入力箇所","手入力箇所","手入力箇所","手入力箇所","手入力箇所","手入力箇所"))</f>
        <v>#REF!</v>
      </c>
    </row>
    <row r="6519" spans="1:14" ht="40.200000000000003" thickBot="1" x14ac:dyDescent="0.25">
      <c r="A6519" s="31" t="s">
        <v>81</v>
      </c>
      <c r="B6519" s="18">
        <v>9</v>
      </c>
      <c r="C6519" s="18">
        <v>14</v>
      </c>
      <c r="D6519" s="62"/>
      <c r="E6519" s="62"/>
      <c r="F6519" s="62"/>
      <c r="G6519" s="62"/>
      <c r="H6519" s="62"/>
      <c r="I6519" s="62"/>
      <c r="J6519" s="62"/>
      <c r="K6519" s="19"/>
      <c r="L6519" s="31" t="s">
        <v>81</v>
      </c>
      <c r="M6519" s="104" t="e">
        <f>#REF!</f>
        <v>#REF!</v>
      </c>
      <c r="N6519" s="113" t="e">
        <f>IF(M6519=0,"",CHOOSE(M6519,"9","14","手入力箇所","手入力箇所","手入力箇所","手入力箇所","手入力箇所","手入力箇所","手入力箇所","手入力箇所","手入力箇所","手入力箇所"))</f>
        <v>#REF!</v>
      </c>
    </row>
    <row r="6520" spans="1:14" ht="13.8" thickBot="1" x14ac:dyDescent="0.25">
      <c r="A6520" s="31" t="s">
        <v>82</v>
      </c>
      <c r="B6520" s="18">
        <v>3</v>
      </c>
      <c r="C6520" s="18">
        <v>4</v>
      </c>
      <c r="D6520" s="18">
        <v>4</v>
      </c>
      <c r="E6520" s="18">
        <v>5</v>
      </c>
      <c r="F6520" s="18">
        <v>6</v>
      </c>
      <c r="G6520" s="18">
        <v>8</v>
      </c>
      <c r="H6520" s="18">
        <v>9</v>
      </c>
      <c r="I6520" s="18">
        <v>11</v>
      </c>
      <c r="J6520" s="18">
        <v>12</v>
      </c>
      <c r="K6520" s="19"/>
      <c r="L6520" s="31" t="s">
        <v>82</v>
      </c>
      <c r="M6520" s="104" t="e">
        <f>#REF!</f>
        <v>#REF!</v>
      </c>
      <c r="N6520" s="113" t="e">
        <f>IF(M6520=0,"",CHOOSE(M6520,"3","4","4","5","5","6","6","6","6","6","8","8","8","8","8","8","8","8","8","8","9","9","9","9","9","9","9","9","9","9","11","11","11","11","11","11","11","11","11","11","12","12","12","12","12","12","12","12","12","12","12","手入力箇所","手入力箇所","手入力箇所","手入力箇所","手入力箇所","手入力箇所","手入力箇所","手入力箇所","手入力箇所","手入力箇所"))</f>
        <v>#REF!</v>
      </c>
    </row>
    <row r="6521" spans="1:14" ht="13.8" thickBot="1" x14ac:dyDescent="0.25">
      <c r="A6521" s="31" t="s">
        <v>83</v>
      </c>
      <c r="B6521" s="18">
        <v>3</v>
      </c>
      <c r="C6521" s="18">
        <v>4</v>
      </c>
      <c r="D6521" s="18">
        <v>4</v>
      </c>
      <c r="E6521" s="18">
        <v>5</v>
      </c>
      <c r="F6521" s="18">
        <v>6</v>
      </c>
      <c r="G6521" s="18">
        <v>8</v>
      </c>
      <c r="H6521" s="18">
        <v>10</v>
      </c>
      <c r="I6521" s="18">
        <v>12</v>
      </c>
      <c r="J6521" s="18">
        <v>13</v>
      </c>
      <c r="K6521" s="19"/>
      <c r="L6521" s="31" t="s">
        <v>83</v>
      </c>
      <c r="M6521" s="104" t="e">
        <f>#REF!</f>
        <v>#REF!</v>
      </c>
      <c r="N6521" s="113" t="e">
        <f>IF(M6521=0,"",CHOOSE(M6521,"3","4","4","5","5","6","6","6","6","6","8","8","8","8","8","8","8","8","8","8","10","10","10","10","10","10","10","10","10","10","12","12","12","12","12","12","12","12","12","12","13","13","13","13","13","13","13","13","13","13","13","手入力箇所","手入力箇所","手入力箇所","手入力箇所","手入力箇所","手入力箇所","手入力箇所","手入力箇所","手入力箇所","手入力箇所"))</f>
        <v>#REF!</v>
      </c>
    </row>
    <row r="6522" spans="1:14" ht="27" thickBot="1" x14ac:dyDescent="0.25">
      <c r="A6522" s="32" t="s">
        <v>84</v>
      </c>
      <c r="B6522" s="20">
        <v>1</v>
      </c>
      <c r="C6522" s="20">
        <v>2</v>
      </c>
      <c r="D6522" s="20">
        <v>3</v>
      </c>
      <c r="E6522" s="20">
        <v>4</v>
      </c>
      <c r="F6522" s="20">
        <v>8</v>
      </c>
      <c r="G6522" s="20">
        <v>19</v>
      </c>
      <c r="H6522" s="63"/>
      <c r="I6522" s="63"/>
      <c r="J6522" s="63"/>
      <c r="K6522" s="21"/>
      <c r="L6522" s="32" t="s">
        <v>84</v>
      </c>
      <c r="M6522" s="104" t="e">
        <f>#REF!</f>
        <v>#REF!</v>
      </c>
      <c r="N6522" s="113" t="e">
        <f>IF(M6522=0,"",CHOOSE(M6522,"1","2","3","4","4","8","8","8","8","8","19","19","19","19","19","19","19","19","19","19","手入力箇所","手入力箇所","手入力箇所","手入力箇所","手入力箇所","手入力箇所","手入力箇所","手入力箇所","手入力箇所","手入力箇所"))</f>
        <v>#REF!</v>
      </c>
    </row>
    <row r="6523" spans="1:14" ht="13.8" thickBot="1" x14ac:dyDescent="0.25"/>
    <row r="6524" spans="1:14" ht="13.8" thickBot="1" x14ac:dyDescent="0.25">
      <c r="A6524" s="686" t="e">
        <f>A6497</f>
        <v>#REF!</v>
      </c>
      <c r="B6524" s="686"/>
      <c r="C6524" s="686"/>
      <c r="D6524" s="687" t="s">
        <v>193</v>
      </c>
      <c r="E6524" s="687"/>
      <c r="F6524" s="687"/>
      <c r="G6524" s="687"/>
      <c r="H6524" s="687"/>
      <c r="I6524" s="687"/>
      <c r="J6524" s="687"/>
      <c r="K6524" s="687"/>
      <c r="L6524" s="687"/>
      <c r="M6524" s="687"/>
      <c r="N6524" s="687"/>
    </row>
    <row r="6525" spans="1:14" ht="13.8" thickBot="1" x14ac:dyDescent="0.25">
      <c r="A6525" s="105"/>
      <c r="B6525" s="33">
        <v>1</v>
      </c>
      <c r="C6525" s="24">
        <v>2</v>
      </c>
      <c r="D6525" s="24">
        <v>3</v>
      </c>
      <c r="E6525" s="24" t="s">
        <v>58</v>
      </c>
      <c r="F6525" s="24" t="s">
        <v>59</v>
      </c>
      <c r="G6525" s="24" t="s">
        <v>60</v>
      </c>
      <c r="H6525" s="24" t="s">
        <v>61</v>
      </c>
      <c r="I6525" s="24" t="s">
        <v>62</v>
      </c>
      <c r="J6525" s="24" t="s">
        <v>194</v>
      </c>
      <c r="K6525" s="102" t="s">
        <v>85</v>
      </c>
      <c r="L6525" s="105" t="s">
        <v>189</v>
      </c>
      <c r="M6525" s="105" t="s">
        <v>188</v>
      </c>
      <c r="N6525" s="105" t="s">
        <v>51</v>
      </c>
    </row>
    <row r="6526" spans="1:14" ht="13.8" thickBot="1" x14ac:dyDescent="0.25">
      <c r="A6526" s="26" t="s">
        <v>56</v>
      </c>
      <c r="B6526" s="22">
        <v>16</v>
      </c>
      <c r="C6526" s="22">
        <v>25</v>
      </c>
      <c r="D6526" s="22">
        <v>32</v>
      </c>
      <c r="E6526" s="22">
        <v>38</v>
      </c>
      <c r="F6526" s="22">
        <v>56</v>
      </c>
      <c r="G6526" s="22">
        <v>87</v>
      </c>
      <c r="H6526" s="22">
        <v>121</v>
      </c>
      <c r="I6526" s="22"/>
      <c r="J6526" s="23"/>
      <c r="K6526" s="68"/>
      <c r="L6526" s="107" t="s">
        <v>56</v>
      </c>
      <c r="M6526" s="103" t="e">
        <f>#REF!</f>
        <v>#REF!</v>
      </c>
      <c r="N6526" s="103" t="e">
        <f>IF(M6526=0,"",CHOOSE(M6526,"16","25","32","38","38","56","56","56","56","56","87","87","87","87","87","87","87","87","87","87","121","121","121","121","121","121","121","121","121","121","手入力箇所","手入力箇所","手入力箇所","手入力箇所","手入力箇所","手入力箇所","手入力箇所","手入力箇所","手入力箇所","手入力箇所"))</f>
        <v>#REF!</v>
      </c>
    </row>
    <row r="6527" spans="1:14" ht="13.8" thickBot="1" x14ac:dyDescent="0.25">
      <c r="A6527" s="27" t="s">
        <v>57</v>
      </c>
      <c r="B6527" s="18">
        <v>25</v>
      </c>
      <c r="C6527" s="18">
        <v>33</v>
      </c>
      <c r="D6527" s="18">
        <v>40</v>
      </c>
      <c r="E6527" s="18">
        <v>45</v>
      </c>
      <c r="F6527" s="18">
        <v>58</v>
      </c>
      <c r="G6527" s="18">
        <v>79</v>
      </c>
      <c r="H6527" s="18"/>
      <c r="I6527" s="18"/>
      <c r="J6527" s="62"/>
      <c r="K6527" s="69"/>
      <c r="L6527" s="107" t="s">
        <v>57</v>
      </c>
      <c r="M6527" s="103" t="e">
        <f>#REF!</f>
        <v>#REF!</v>
      </c>
      <c r="N6527" s="103" t="e">
        <f>IF(M6527=0,"",CHOOSE(M6527,"25","33","40","45","45","58","58","58","58","58","79","79","79","79","79","79","79","79","79","79","手入力箇所","手入力箇所","手入力箇所","手入力箇所","手入力箇所","手入力箇所","手入力箇所","手入力箇所","手入力箇所","手入力箇所"))</f>
        <v>#REF!</v>
      </c>
    </row>
    <row r="6528" spans="1:14" ht="48.6" thickBot="1" x14ac:dyDescent="0.25">
      <c r="A6528" s="28" t="s">
        <v>64</v>
      </c>
      <c r="B6528" s="18">
        <v>32</v>
      </c>
      <c r="C6528" s="18"/>
      <c r="D6528" s="18"/>
      <c r="E6528" s="18"/>
      <c r="F6528" s="18"/>
      <c r="G6528" s="18"/>
      <c r="H6528" s="18"/>
      <c r="I6528" s="18"/>
      <c r="J6528" s="62"/>
      <c r="K6528" s="69"/>
      <c r="L6528" s="108" t="s">
        <v>64</v>
      </c>
      <c r="M6528" s="103" t="e">
        <f>#REF!</f>
        <v>#REF!</v>
      </c>
      <c r="N6528" s="103" t="e">
        <f>IF(M6528=0,"",CHOOSE(M6528,"32","手入力箇所","手入力箇所","手入力箇所","手入力箇所","手入力箇所","手入力箇所","手入力箇所","手入力箇所","手入力箇所","手入力箇所"))</f>
        <v>#REF!</v>
      </c>
    </row>
    <row r="6529" spans="1:14" ht="48.6" thickBot="1" x14ac:dyDescent="0.25">
      <c r="A6529" s="28" t="s">
        <v>65</v>
      </c>
      <c r="B6529" s="18">
        <v>36</v>
      </c>
      <c r="C6529" s="18"/>
      <c r="D6529" s="18"/>
      <c r="E6529" s="18"/>
      <c r="F6529" s="18"/>
      <c r="G6529" s="18"/>
      <c r="H6529" s="18"/>
      <c r="I6529" s="18"/>
      <c r="J6529" s="62"/>
      <c r="K6529" s="69"/>
      <c r="L6529" s="108" t="s">
        <v>65</v>
      </c>
      <c r="M6529" s="103" t="e">
        <f>#REF!</f>
        <v>#REF!</v>
      </c>
      <c r="N6529" s="103" t="e">
        <f>IF(M6529=0,"",CHOOSE(M6529,"36","手入力箇所","手入力箇所","手入力箇所","手入力箇所","手入力箇所","手入力箇所","手入力箇所","手入力箇所","手入力箇所","手入力箇所"))</f>
        <v>#REF!</v>
      </c>
    </row>
    <row r="6530" spans="1:14" ht="24.6" thickBot="1" x14ac:dyDescent="0.25">
      <c r="A6530" s="28" t="s">
        <v>66</v>
      </c>
      <c r="B6530" s="18">
        <v>24</v>
      </c>
      <c r="C6530" s="18">
        <v>30</v>
      </c>
      <c r="D6530" s="18">
        <v>33</v>
      </c>
      <c r="E6530" s="18">
        <v>35</v>
      </c>
      <c r="F6530" s="18">
        <v>42</v>
      </c>
      <c r="G6530" s="18"/>
      <c r="H6530" s="18"/>
      <c r="I6530" s="18"/>
      <c r="J6530" s="62"/>
      <c r="K6530" s="69"/>
      <c r="L6530" s="108" t="s">
        <v>66</v>
      </c>
      <c r="M6530" s="103" t="e">
        <f>#REF!</f>
        <v>#REF!</v>
      </c>
      <c r="N6530" s="103" t="e">
        <f>IF(M6530=0,"",CHOOSE(M6530,"24","30","33","35","35","42","42","42","42","42","手入力箇所","手入力箇所","手入力箇所","手入力箇所","手入力箇所","手入力箇所","手入力箇所","手入力箇所","手入力箇所","手入力箇所"))</f>
        <v>#REF!</v>
      </c>
    </row>
    <row r="6531" spans="1:14" ht="36.6" thickBot="1" x14ac:dyDescent="0.25">
      <c r="A6531" s="28" t="s">
        <v>67</v>
      </c>
      <c r="B6531" s="18">
        <v>7</v>
      </c>
      <c r="C6531" s="18">
        <v>12</v>
      </c>
      <c r="D6531" s="18">
        <v>16</v>
      </c>
      <c r="E6531" s="18">
        <v>19</v>
      </c>
      <c r="F6531" s="18"/>
      <c r="G6531" s="18"/>
      <c r="H6531" s="18"/>
      <c r="I6531" s="18"/>
      <c r="J6531" s="62"/>
      <c r="K6531" s="69"/>
      <c r="L6531" s="108" t="s">
        <v>67</v>
      </c>
      <c r="M6531" s="103" t="e">
        <f>#REF!</f>
        <v>#REF!</v>
      </c>
      <c r="N6531" s="103" t="e">
        <f>IF(M6531=0,"",CHOOSE(M6531,"7","12","16","19","19","手入力箇所","手入力箇所","手入力箇所","手入力箇所","手入力箇所","手入力箇所","手入力箇所","手入力箇所","手入力箇所","手入力箇所"))</f>
        <v>#REF!</v>
      </c>
    </row>
    <row r="6532" spans="1:14" ht="24.6" thickBot="1" x14ac:dyDescent="0.25">
      <c r="A6532" s="28" t="s">
        <v>68</v>
      </c>
      <c r="B6532" s="18">
        <v>21</v>
      </c>
      <c r="C6532" s="18">
        <v>35</v>
      </c>
      <c r="D6532" s="18">
        <v>48</v>
      </c>
      <c r="E6532" s="18">
        <v>59</v>
      </c>
      <c r="F6532" s="18">
        <v>94</v>
      </c>
      <c r="G6532" s="18">
        <v>159</v>
      </c>
      <c r="H6532" s="18">
        <v>235</v>
      </c>
      <c r="I6532" s="18"/>
      <c r="J6532" s="62"/>
      <c r="K6532" s="69"/>
      <c r="L6532" s="108" t="s">
        <v>68</v>
      </c>
      <c r="M6532" s="103" t="e">
        <f>#REF!</f>
        <v>#REF!</v>
      </c>
      <c r="N6532" s="103" t="e">
        <f>IF(M6532=0,"",CHOOSE(M6532,"21","35","48","59","59","94","94","94","94","94","159","159","159","159","159","159","159","159","159","159","235","235","235","235","235","235","235","235","235","235","手入力箇所","手入力箇所","手入力箇所","手入力箇所","手入力箇所","手入力箇所","手入力箇所","手入力箇所","手入力箇所","手入力箇所"))</f>
        <v>#REF!</v>
      </c>
    </row>
    <row r="6533" spans="1:14" ht="36.6" thickBot="1" x14ac:dyDescent="0.25">
      <c r="A6533" s="28" t="s">
        <v>69</v>
      </c>
      <c r="B6533" s="18">
        <v>22</v>
      </c>
      <c r="C6533" s="18">
        <v>26</v>
      </c>
      <c r="D6533" s="18">
        <v>28</v>
      </c>
      <c r="E6533" s="18">
        <v>29</v>
      </c>
      <c r="F6533" s="18">
        <v>34</v>
      </c>
      <c r="G6533" s="18"/>
      <c r="H6533" s="18"/>
      <c r="I6533" s="18"/>
      <c r="J6533" s="62"/>
      <c r="K6533" s="69"/>
      <c r="L6533" s="108" t="s">
        <v>69</v>
      </c>
      <c r="M6533" s="103" t="e">
        <f>#REF!</f>
        <v>#REF!</v>
      </c>
      <c r="N6533" s="103" t="e">
        <f>IF(M6533=0,"",CHOOSE(M6533,"22","26","28","29","29","34","34","34","34","34","手入力箇所","手入力箇所","手入力箇所","手入力箇所","手入力箇所","手入力箇所","手入力箇所","手入力箇所","手入力箇所","手入力箇所"))</f>
        <v>#REF!</v>
      </c>
    </row>
    <row r="6534" spans="1:14" ht="13.8" thickBot="1" x14ac:dyDescent="0.25">
      <c r="A6534" s="27" t="s">
        <v>63</v>
      </c>
      <c r="B6534" s="18">
        <v>21</v>
      </c>
      <c r="C6534" s="18">
        <v>33</v>
      </c>
      <c r="D6534" s="18">
        <v>46</v>
      </c>
      <c r="E6534" s="18">
        <v>56</v>
      </c>
      <c r="F6534" s="18">
        <v>89</v>
      </c>
      <c r="G6534" s="18">
        <v>151</v>
      </c>
      <c r="H6534" s="18">
        <v>224</v>
      </c>
      <c r="I6534" s="18">
        <v>289</v>
      </c>
      <c r="J6534" s="18">
        <v>350</v>
      </c>
      <c r="K6534" s="69"/>
      <c r="L6534" s="107" t="s">
        <v>63</v>
      </c>
      <c r="M6534" s="103" t="e">
        <f>#REF!</f>
        <v>#REF!</v>
      </c>
      <c r="N6534" s="103" t="e">
        <f>IF(M6534=0,"",CHOOSE(M6534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535" spans="1:14" ht="24.6" thickBot="1" x14ac:dyDescent="0.25">
      <c r="A6535" s="34" t="s">
        <v>70</v>
      </c>
      <c r="B6535" s="35">
        <v>13</v>
      </c>
      <c r="C6535" s="35">
        <v>33</v>
      </c>
      <c r="D6535" s="35">
        <v>59</v>
      </c>
      <c r="E6535" s="35"/>
      <c r="F6535" s="35"/>
      <c r="G6535" s="35"/>
      <c r="H6535" s="35"/>
      <c r="I6535" s="35"/>
      <c r="J6535" s="36"/>
      <c r="K6535" s="67"/>
      <c r="L6535" s="108" t="s">
        <v>70</v>
      </c>
      <c r="M6535" s="103" t="e">
        <f>#REF!</f>
        <v>#REF!</v>
      </c>
      <c r="N6535" s="103" t="e">
        <f>IF(M6535=0,"",CHOOSE(M6535,"13","33","59","手入力箇所","手入力箇所","手入力箇所","手入力箇所","手入力箇所","手入力箇所","手入力箇所","手入力箇所","手入力箇所","手入力箇所"))</f>
        <v>#REF!</v>
      </c>
    </row>
    <row r="6536" spans="1:14" ht="13.8" thickBot="1" x14ac:dyDescent="0.25">
      <c r="A6536" s="37" t="s">
        <v>71</v>
      </c>
      <c r="B6536" s="17">
        <v>23</v>
      </c>
      <c r="C6536" s="17">
        <v>39</v>
      </c>
      <c r="D6536" s="17">
        <v>97</v>
      </c>
      <c r="E6536" s="17"/>
      <c r="F6536" s="17"/>
      <c r="G6536" s="17"/>
      <c r="H6536" s="17"/>
      <c r="I6536" s="17"/>
      <c r="J6536" s="64"/>
      <c r="K6536" s="70"/>
      <c r="L6536" s="109" t="s">
        <v>71</v>
      </c>
      <c r="M6536" s="103" t="e">
        <f>#REF!</f>
        <v>#REF!</v>
      </c>
      <c r="N6536" s="103" t="e">
        <f>IF(M6536=0,"",CHOOSE(M6536,"23","39","97","手入力箇所","手入力箇所","手入力箇所","手入力箇所","手入力箇所","手入力箇所","手入力箇所","手入力箇所","手入力箇所","手入力箇所"))</f>
        <v>#REF!</v>
      </c>
    </row>
    <row r="6537" spans="1:14" ht="13.8" thickBot="1" x14ac:dyDescent="0.25">
      <c r="A6537" s="29" t="s">
        <v>72</v>
      </c>
      <c r="B6537" s="18">
        <v>21</v>
      </c>
      <c r="C6537" s="18">
        <v>37</v>
      </c>
      <c r="D6537" s="18">
        <v>58</v>
      </c>
      <c r="E6537" s="18">
        <v>76</v>
      </c>
      <c r="F6537" s="18">
        <v>137</v>
      </c>
      <c r="G6537" s="18"/>
      <c r="H6537" s="18"/>
      <c r="I6537" s="18"/>
      <c r="J6537" s="62"/>
      <c r="K6537" s="69"/>
      <c r="L6537" s="109" t="s">
        <v>72</v>
      </c>
      <c r="M6537" s="103" t="e">
        <f>#REF!</f>
        <v>#REF!</v>
      </c>
      <c r="N6537" s="103" t="e">
        <f>IF(M6537=0,"",CHOOSE(M6537,"21","37","58","76","76","137","137","137","137","137","手入力箇所","手入力箇所","手入力箇所","手入力箇所","手入力箇所","手入力箇所","手入力箇所","手入力箇所","手入力箇所","手入力箇所"))</f>
        <v>#REF!</v>
      </c>
    </row>
    <row r="6538" spans="1:14" ht="13.8" thickBot="1" x14ac:dyDescent="0.25">
      <c r="A6538" s="29" t="s">
        <v>73</v>
      </c>
      <c r="B6538" s="18">
        <v>48</v>
      </c>
      <c r="C6538" s="18">
        <v>93</v>
      </c>
      <c r="D6538" s="18">
        <v>138</v>
      </c>
      <c r="E6538" s="18">
        <v>183</v>
      </c>
      <c r="F6538" s="18"/>
      <c r="G6538" s="18"/>
      <c r="H6538" s="18"/>
      <c r="I6538" s="18"/>
      <c r="J6538" s="62"/>
      <c r="K6538" s="69"/>
      <c r="L6538" s="109" t="s">
        <v>73</v>
      </c>
      <c r="M6538" s="103" t="e">
        <f>#REF!</f>
        <v>#REF!</v>
      </c>
      <c r="N6538" s="103" t="e">
        <f>IF(M6538=0,"",CHOOSE(M6538,"48","93","138","183","183","手入力箇所","手入力箇所","手入力箇所","手入力箇所","手入力箇所","手入力箇所","手入力箇所","手入力箇所","手入力箇所","手入力箇所"))</f>
        <v>#REF!</v>
      </c>
    </row>
    <row r="6539" spans="1:14" ht="37.200000000000003" thickBot="1" x14ac:dyDescent="0.25">
      <c r="A6539" s="30" t="s">
        <v>74</v>
      </c>
      <c r="B6539" s="18">
        <v>13</v>
      </c>
      <c r="C6539" s="18">
        <v>26</v>
      </c>
      <c r="D6539" s="18">
        <v>40</v>
      </c>
      <c r="E6539" s="18">
        <v>55</v>
      </c>
      <c r="F6539" s="18">
        <v>107</v>
      </c>
      <c r="G6539" s="18">
        <v>224</v>
      </c>
      <c r="H6539" s="18">
        <v>386</v>
      </c>
      <c r="I6539" s="18"/>
      <c r="J6539" s="62"/>
      <c r="K6539" s="69"/>
      <c r="L6539" s="110" t="s">
        <v>74</v>
      </c>
      <c r="M6539" s="103" t="e">
        <f>#REF!</f>
        <v>#REF!</v>
      </c>
      <c r="N6539" s="103" t="e">
        <f>IF(M6539=0,"",CHOOSE(M6539,"13","26","40","55","55","107","107","107","107","107","224","224","224","224","224","224","224","224","224","224","386","386","386","386","386","386","386","386","386","386","手入力箇所","手入力箇所","手入力箇所","手入力箇所","手入力箇所","手入力箇所","手入力箇所","手入力箇所","手入力箇所","手入力箇所"))</f>
        <v>#REF!</v>
      </c>
    </row>
    <row r="6540" spans="1:14" ht="13.8" thickBot="1" x14ac:dyDescent="0.25">
      <c r="A6540" s="29" t="s">
        <v>75</v>
      </c>
      <c r="B6540" s="18">
        <v>36</v>
      </c>
      <c r="C6540" s="18">
        <v>98</v>
      </c>
      <c r="D6540" s="18">
        <v>173</v>
      </c>
      <c r="E6540" s="18">
        <v>274</v>
      </c>
      <c r="F6540" s="18"/>
      <c r="G6540" s="18"/>
      <c r="H6540" s="18"/>
      <c r="I6540" s="18"/>
      <c r="J6540" s="62"/>
      <c r="K6540" s="69"/>
      <c r="L6540" s="109" t="s">
        <v>75</v>
      </c>
      <c r="M6540" s="103" t="e">
        <f>#REF!</f>
        <v>#REF!</v>
      </c>
      <c r="N6540" s="103" t="e">
        <f>IF(M6540=0,"",CHOOSE(M6540,"36","98","173","274","274","手入力箇所","手入力箇所","手入力箇所","手入力箇所","手入力箇所","手入力箇所","手入力箇所","手入力箇所","手入力箇所","手入力箇所"))</f>
        <v>#REF!</v>
      </c>
    </row>
    <row r="6541" spans="1:14" ht="37.200000000000003" thickBot="1" x14ac:dyDescent="0.25">
      <c r="A6541" s="30" t="s">
        <v>76</v>
      </c>
      <c r="B6541" s="18">
        <v>127</v>
      </c>
      <c r="C6541" s="18">
        <v>127</v>
      </c>
      <c r="D6541" s="18">
        <v>127</v>
      </c>
      <c r="E6541" s="18">
        <v>127</v>
      </c>
      <c r="F6541" s="18"/>
      <c r="G6541" s="18"/>
      <c r="H6541" s="18"/>
      <c r="I6541" s="18"/>
      <c r="J6541" s="62"/>
      <c r="K6541" s="69"/>
      <c r="L6541" s="110" t="s">
        <v>76</v>
      </c>
      <c r="M6541" s="103" t="e">
        <f>#REF!</f>
        <v>#REF!</v>
      </c>
      <c r="N6541" s="103" t="e">
        <f>IF(M6541=0,"",CHOOSE(M6541,"127","127","127","127","127","手入力箇所","手入力箇所","手入力箇所","手入力箇所","手入力箇所","手入力箇所","手入力箇所","手入力箇所","手入力箇所","手入力箇所"))</f>
        <v>#REF!</v>
      </c>
    </row>
    <row r="6542" spans="1:14" ht="27" thickBot="1" x14ac:dyDescent="0.25">
      <c r="A6542" s="31" t="s">
        <v>77</v>
      </c>
      <c r="B6542" s="18">
        <v>42</v>
      </c>
      <c r="C6542" s="18">
        <v>90</v>
      </c>
      <c r="D6542" s="18">
        <v>141</v>
      </c>
      <c r="E6542" s="18">
        <v>193</v>
      </c>
      <c r="F6542" s="62"/>
      <c r="G6542" s="62"/>
      <c r="H6542" s="62"/>
      <c r="I6542" s="62"/>
      <c r="J6542" s="62"/>
      <c r="K6542" s="69"/>
      <c r="L6542" s="111" t="s">
        <v>77</v>
      </c>
      <c r="M6542" s="103" t="e">
        <f>#REF!</f>
        <v>#REF!</v>
      </c>
      <c r="N6542" s="103" t="e">
        <f>IF(M6542=0,"",CHOOSE(M6542,"42","90","141","193","1936","手入力箇所","手入力箇所","手入力箇所","手入力箇所","手入力箇所","手入力箇所","手入力箇所","手入力箇所","手入力箇所","手入力箇所"))</f>
        <v>#REF!</v>
      </c>
    </row>
    <row r="6543" spans="1:14" ht="40.200000000000003" thickBot="1" x14ac:dyDescent="0.25">
      <c r="A6543" s="31" t="s">
        <v>78</v>
      </c>
      <c r="B6543" s="18">
        <v>24</v>
      </c>
      <c r="C6543" s="18">
        <v>43</v>
      </c>
      <c r="D6543" s="18">
        <v>61</v>
      </c>
      <c r="E6543" s="18">
        <v>76</v>
      </c>
      <c r="F6543" s="62"/>
      <c r="G6543" s="62"/>
      <c r="H6543" s="62"/>
      <c r="I6543" s="62"/>
      <c r="J6543" s="62"/>
      <c r="K6543" s="69"/>
      <c r="L6543" s="111" t="s">
        <v>78</v>
      </c>
      <c r="M6543" s="103" t="e">
        <f>#REF!</f>
        <v>#REF!</v>
      </c>
      <c r="N6543" s="103" t="e">
        <f>IF(M6543=0,"",CHOOSE(M6543,"24","43","61","76","76","手入力箇所","手入力箇所","手入力箇所","手入力箇所","手入力箇所","手入力箇所","手入力箇所","手入力箇所","手入力箇所","手入力箇所"))</f>
        <v>#REF!</v>
      </c>
    </row>
    <row r="6544" spans="1:14" ht="27" thickBot="1" x14ac:dyDescent="0.25">
      <c r="A6544" s="31" t="s">
        <v>79</v>
      </c>
      <c r="B6544" s="18">
        <v>54</v>
      </c>
      <c r="C6544" s="18">
        <v>77</v>
      </c>
      <c r="D6544" s="18">
        <v>94</v>
      </c>
      <c r="E6544" s="18">
        <v>107</v>
      </c>
      <c r="F6544" s="62"/>
      <c r="G6544" s="62"/>
      <c r="H6544" s="62"/>
      <c r="I6544" s="62"/>
      <c r="J6544" s="62"/>
      <c r="K6544" s="69"/>
      <c r="L6544" s="111" t="s">
        <v>79</v>
      </c>
      <c r="M6544" s="103" t="e">
        <f>#REF!</f>
        <v>#REF!</v>
      </c>
      <c r="N6544" s="103" t="e">
        <f>IF(M6544=0,"",CHOOSE(M6544,"54","77","94","107","107","手入力箇所","手入力箇所","手入力箇所","手入力箇所","手入力箇所","手入力箇所","手入力箇所","手入力箇所","手入力箇所","手入力箇所"))</f>
        <v>#REF!</v>
      </c>
    </row>
    <row r="6545" spans="1:14" ht="40.200000000000003" thickBot="1" x14ac:dyDescent="0.25">
      <c r="A6545" s="31" t="s">
        <v>80</v>
      </c>
      <c r="B6545" s="18">
        <v>49</v>
      </c>
      <c r="C6545" s="18">
        <v>53</v>
      </c>
      <c r="D6545" s="18">
        <v>55</v>
      </c>
      <c r="E6545" s="18">
        <v>56</v>
      </c>
      <c r="F6545" s="62"/>
      <c r="G6545" s="62"/>
      <c r="H6545" s="62"/>
      <c r="I6545" s="62"/>
      <c r="J6545" s="62"/>
      <c r="K6545" s="69"/>
      <c r="L6545" s="111" t="s">
        <v>80</v>
      </c>
      <c r="M6545" s="103" t="e">
        <f>#REF!</f>
        <v>#REF!</v>
      </c>
      <c r="N6545" s="103" t="e">
        <f>IF(M6545=0,"",CHOOSE(M6545,"49","53","55","56","56","手入力箇所","手入力箇所","手入力箇所","手入力箇所","手入力箇所","手入力箇所","手入力箇所","手入力箇所","手入力箇所","手入力箇所"))</f>
        <v>#REF!</v>
      </c>
    </row>
    <row r="6546" spans="1:14" ht="40.200000000000003" thickBot="1" x14ac:dyDescent="0.25">
      <c r="A6546" s="38" t="s">
        <v>81</v>
      </c>
      <c r="B6546" s="35">
        <v>232</v>
      </c>
      <c r="C6546" s="35">
        <v>232</v>
      </c>
      <c r="D6546" s="36"/>
      <c r="E6546" s="36"/>
      <c r="F6546" s="36"/>
      <c r="G6546" s="36"/>
      <c r="H6546" s="36"/>
      <c r="I6546" s="36"/>
      <c r="J6546" s="36"/>
      <c r="K6546" s="67"/>
      <c r="L6546" s="111" t="s">
        <v>81</v>
      </c>
      <c r="M6546" s="103" t="e">
        <f>#REF!</f>
        <v>#REF!</v>
      </c>
      <c r="N6546" s="103" t="e">
        <f>IF(M6546=0,"",CHOOSE(M6546,"232","232","手入力箇所","手入力箇所","手入力箇所","手入力箇所","手入力箇所","手入力箇所","手入力箇所","手入力箇所","手入力箇所","手入力箇所"))</f>
        <v>#REF!</v>
      </c>
    </row>
    <row r="6547" spans="1:14" ht="13.8" thickBot="1" x14ac:dyDescent="0.25">
      <c r="A6547" s="39" t="s">
        <v>82</v>
      </c>
      <c r="B6547" s="17">
        <v>6</v>
      </c>
      <c r="C6547" s="17">
        <v>9</v>
      </c>
      <c r="D6547" s="17">
        <v>11</v>
      </c>
      <c r="E6547" s="17">
        <v>13</v>
      </c>
      <c r="F6547" s="17">
        <v>18</v>
      </c>
      <c r="G6547" s="17">
        <v>26</v>
      </c>
      <c r="H6547" s="17">
        <v>35</v>
      </c>
      <c r="I6547" s="17">
        <v>43</v>
      </c>
      <c r="J6547" s="17">
        <v>49</v>
      </c>
      <c r="K6547" s="70"/>
      <c r="L6547" s="111" t="s">
        <v>82</v>
      </c>
      <c r="M6547" s="103" t="e">
        <f>#REF!</f>
        <v>#REF!</v>
      </c>
      <c r="N6547" s="103" t="e">
        <f>IF(M6547=0,"",CHOOSE(M6547,"6","9","11","13","13","18","18","18","18","18","26","26","26","26","26","26","26","26","26","26","35","35","35","35","35","35","35","35","35","35","43","43","43","43","43","43","43","43","43","43","49","49","49","49","49","49","49","49","49","49","手入力箇所","手入力箇所","手入力箇所","手入力箇所","手入力箇所","手入力箇所","手入力箇所","手入力箇所","手入力箇所","手入力箇所"))</f>
        <v>#REF!</v>
      </c>
    </row>
    <row r="6548" spans="1:14" ht="13.8" thickBot="1" x14ac:dyDescent="0.25">
      <c r="A6548" s="31" t="s">
        <v>83</v>
      </c>
      <c r="B6548" s="18">
        <v>6</v>
      </c>
      <c r="C6548" s="18">
        <v>10</v>
      </c>
      <c r="D6548" s="18">
        <v>14</v>
      </c>
      <c r="E6548" s="18">
        <v>17</v>
      </c>
      <c r="F6548" s="18">
        <v>29</v>
      </c>
      <c r="G6548" s="18">
        <v>50</v>
      </c>
      <c r="H6548" s="18">
        <v>76</v>
      </c>
      <c r="I6548" s="18">
        <v>100</v>
      </c>
      <c r="J6548" s="18">
        <v>123</v>
      </c>
      <c r="K6548" s="69"/>
      <c r="L6548" s="111" t="s">
        <v>83</v>
      </c>
      <c r="M6548" s="103" t="e">
        <f>#REF!</f>
        <v>#REF!</v>
      </c>
      <c r="N6548" s="103" t="e">
        <f>IF(M6548=0,"",CHOOSE(M6548,"6","10","14","17","17","29","29","29","29","29","50","50","50","50","50","50","50","50","50","50","76","76","76","76","76","76","76","76","76","76","100","100","100","100","100","100","100","100","100","100","123","123","123","123","123","123","123","123","123","123","手入力箇所","手入力箇所","手入力箇所","手入力箇所","手入力箇所","手入力箇所","手入力箇所","手入力箇所","手入力箇所"))</f>
        <v>#REF!</v>
      </c>
    </row>
    <row r="6549" spans="1:14" ht="27" thickBot="1" x14ac:dyDescent="0.25">
      <c r="A6549" s="32" t="s">
        <v>84</v>
      </c>
      <c r="B6549" s="20">
        <v>9</v>
      </c>
      <c r="C6549" s="20">
        <v>15</v>
      </c>
      <c r="D6549" s="20">
        <v>20</v>
      </c>
      <c r="E6549" s="20">
        <v>24</v>
      </c>
      <c r="F6549" s="20">
        <v>39</v>
      </c>
      <c r="G6549" s="20">
        <v>65</v>
      </c>
      <c r="H6549" s="63"/>
      <c r="I6549" s="63"/>
      <c r="J6549" s="63"/>
      <c r="K6549" s="106"/>
      <c r="L6549" s="111" t="s">
        <v>84</v>
      </c>
      <c r="M6549" s="103" t="e">
        <f>#REF!</f>
        <v>#REF!</v>
      </c>
      <c r="N6549" s="103" t="e">
        <f>IF(M6549=0,"",CHOOSE(M6549,"9","15","20","24","24","39","39","39","39","39","65","65","65","65","65","65","65","65","65","65","手入力箇所","手入力箇所","手入力箇所","手入力箇所","手入力箇所","手入力箇所","手入力箇所","手入力箇所","手入力箇所","手入力箇所"))</f>
        <v>#REF!</v>
      </c>
    </row>
    <row r="6552" spans="1:14" ht="13.8" thickBot="1" x14ac:dyDescent="0.25"/>
    <row r="6553" spans="1:14" ht="13.8" thickBot="1" x14ac:dyDescent="0.25">
      <c r="A6553" s="688" t="e">
        <f>#REF!</f>
        <v>#REF!</v>
      </c>
      <c r="B6553" s="688"/>
      <c r="C6553" s="688"/>
      <c r="D6553" s="689" t="s">
        <v>192</v>
      </c>
      <c r="E6553" s="689"/>
      <c r="F6553" s="689"/>
      <c r="G6553" s="689"/>
      <c r="H6553" s="689"/>
      <c r="I6553" s="689"/>
      <c r="J6553" s="689"/>
      <c r="K6553" s="689"/>
      <c r="L6553" s="689"/>
      <c r="M6553" s="689"/>
      <c r="N6553" s="689"/>
    </row>
    <row r="6554" spans="1:14" ht="13.8" thickBot="1" x14ac:dyDescent="0.25">
      <c r="A6554" s="65"/>
      <c r="B6554" s="33">
        <v>1</v>
      </c>
      <c r="C6554" s="24">
        <v>2</v>
      </c>
      <c r="D6554" s="24">
        <v>3</v>
      </c>
      <c r="E6554" s="24" t="s">
        <v>58</v>
      </c>
      <c r="F6554" s="24" t="s">
        <v>59</v>
      </c>
      <c r="G6554" s="24" t="s">
        <v>60</v>
      </c>
      <c r="H6554" s="24" t="s">
        <v>61</v>
      </c>
      <c r="I6554" s="24" t="s">
        <v>62</v>
      </c>
      <c r="J6554" s="24" t="s">
        <v>194</v>
      </c>
      <c r="K6554" s="25" t="s">
        <v>85</v>
      </c>
      <c r="L6554" s="105" t="s">
        <v>189</v>
      </c>
      <c r="M6554" s="105" t="s">
        <v>188</v>
      </c>
      <c r="N6554" s="105" t="s">
        <v>51</v>
      </c>
    </row>
    <row r="6555" spans="1:14" ht="13.8" thickBot="1" x14ac:dyDescent="0.25">
      <c r="A6555" s="26" t="s">
        <v>56</v>
      </c>
      <c r="B6555" s="22">
        <v>5</v>
      </c>
      <c r="C6555" s="22">
        <v>7</v>
      </c>
      <c r="D6555" s="22">
        <v>8</v>
      </c>
      <c r="E6555" s="22">
        <v>8</v>
      </c>
      <c r="F6555" s="22">
        <v>10</v>
      </c>
      <c r="G6555" s="22">
        <v>13</v>
      </c>
      <c r="H6555" s="22">
        <v>16</v>
      </c>
      <c r="I6555" s="22"/>
      <c r="J6555" s="23"/>
      <c r="K6555" s="1"/>
      <c r="L6555" s="26" t="s">
        <v>56</v>
      </c>
      <c r="M6555" s="104" t="e">
        <f>#REF!</f>
        <v>#REF!</v>
      </c>
      <c r="N6555" s="112" t="e">
        <f>IF(M6555=0,"",CHOOSE(M6555,"5","7","8","8","8","10","10","10","10","10","13","13","13","13","13","13","13","13","13","13","16","16","16","16","16","16","16","16","16","16","16","手入力箇所","手入力箇所","手入力箇所","手入力箇所","手入力箇所","手入力箇所","手入力箇所","手入力箇所","手入力箇所","手入力箇所"))</f>
        <v>#REF!</v>
      </c>
    </row>
    <row r="6556" spans="1:14" ht="13.8" thickBot="1" x14ac:dyDescent="0.25">
      <c r="A6556" s="27" t="s">
        <v>57</v>
      </c>
      <c r="B6556" s="18">
        <v>5</v>
      </c>
      <c r="C6556" s="18">
        <v>7</v>
      </c>
      <c r="D6556" s="18">
        <v>8</v>
      </c>
      <c r="E6556" s="18">
        <v>9</v>
      </c>
      <c r="F6556" s="18">
        <v>12</v>
      </c>
      <c r="G6556" s="18">
        <v>16</v>
      </c>
      <c r="H6556" s="18"/>
      <c r="I6556" s="18"/>
      <c r="J6556" s="62"/>
      <c r="K6556" s="19"/>
      <c r="L6556" s="27" t="s">
        <v>57</v>
      </c>
      <c r="M6556" s="104" t="e">
        <f>#REF!</f>
        <v>#REF!</v>
      </c>
      <c r="N6556" s="113" t="e">
        <f>IF(M6556=0,"",CHOOSE(M6556,"5","7","8","9","9","12","12","12","12","12","16","16","16","16","16","16","16","16","16","16","手入力箇所","手入力箇所","手入力箇所","手入力箇所","手入力箇所","手入力箇所","手入力箇所","手入力箇所","手入力箇所","手入力箇所"))</f>
        <v>#REF!</v>
      </c>
    </row>
    <row r="6557" spans="1:14" ht="48.6" thickBot="1" x14ac:dyDescent="0.25">
      <c r="A6557" s="28" t="s">
        <v>64</v>
      </c>
      <c r="B6557" s="18">
        <v>6</v>
      </c>
      <c r="C6557" s="18"/>
      <c r="D6557" s="18"/>
      <c r="E6557" s="18"/>
      <c r="F6557" s="18"/>
      <c r="G6557" s="18"/>
      <c r="H6557" s="18"/>
      <c r="I6557" s="18"/>
      <c r="J6557" s="62"/>
      <c r="K6557" s="19"/>
      <c r="L6557" s="28" t="s">
        <v>64</v>
      </c>
      <c r="M6557" s="104" t="e">
        <f>#REF!</f>
        <v>#REF!</v>
      </c>
      <c r="N6557" s="113" t="e">
        <f>IF(M6557=0,"",CHOOSE(M6557,"6","手入力箇所","手入力箇所","手入力箇所","手入力箇所","手入力箇所","手入力箇所","手入力箇所","手入力箇所","手入力箇所","手入力箇所","",""))</f>
        <v>#REF!</v>
      </c>
    </row>
    <row r="6558" spans="1:14" ht="48.6" thickBot="1" x14ac:dyDescent="0.25">
      <c r="A6558" s="28" t="s">
        <v>65</v>
      </c>
      <c r="B6558" s="18">
        <v>6</v>
      </c>
      <c r="C6558" s="18"/>
      <c r="D6558" s="18"/>
      <c r="E6558" s="18"/>
      <c r="F6558" s="18"/>
      <c r="G6558" s="18"/>
      <c r="H6558" s="18"/>
      <c r="I6558" s="18"/>
      <c r="J6558" s="62"/>
      <c r="K6558" s="19"/>
      <c r="L6558" s="28" t="s">
        <v>65</v>
      </c>
      <c r="M6558" s="104" t="e">
        <f>#REF!</f>
        <v>#REF!</v>
      </c>
      <c r="N6558" s="113" t="e">
        <f>IF(M6558=0,"",CHOOSE(M6558,"6","手入力箇所","手入力箇所","手入力箇所","手入力箇所","手入力箇所","手入力箇所","手入力箇所","手入力箇所","手入力箇所","手入力箇所","",""))</f>
        <v>#REF!</v>
      </c>
    </row>
    <row r="6559" spans="1:14" ht="24.6" thickBot="1" x14ac:dyDescent="0.25">
      <c r="A6559" s="28" t="s">
        <v>66</v>
      </c>
      <c r="B6559" s="18">
        <v>5</v>
      </c>
      <c r="C6559" s="18">
        <v>7</v>
      </c>
      <c r="D6559" s="18">
        <v>8</v>
      </c>
      <c r="E6559" s="18">
        <v>9</v>
      </c>
      <c r="F6559" s="18">
        <v>12</v>
      </c>
      <c r="G6559" s="18"/>
      <c r="H6559" s="18"/>
      <c r="I6559" s="18"/>
      <c r="J6559" s="62"/>
      <c r="K6559" s="19"/>
      <c r="L6559" s="28" t="s">
        <v>66</v>
      </c>
      <c r="M6559" s="104" t="e">
        <f>#REF!</f>
        <v>#REF!</v>
      </c>
      <c r="N6559" s="113" t="e">
        <f>IF(M6559=0,"",CHOOSE(M6559,"5","7","8","9","9","12","12","12","12","12","手入力箇所","手入力箇所","手入力箇所","手入力箇所","手入力箇所","手入力箇所","手入力箇所","手入力箇所","手入力箇所","手入力箇所"))</f>
        <v>#REF!</v>
      </c>
    </row>
    <row r="6560" spans="1:14" ht="36.6" thickBot="1" x14ac:dyDescent="0.25">
      <c r="A6560" s="28" t="s">
        <v>67</v>
      </c>
      <c r="B6560" s="18">
        <v>4</v>
      </c>
      <c r="C6560" s="18">
        <v>5</v>
      </c>
      <c r="D6560" s="18">
        <v>5</v>
      </c>
      <c r="E6560" s="18">
        <v>6</v>
      </c>
      <c r="F6560" s="18"/>
      <c r="G6560" s="18"/>
      <c r="H6560" s="18"/>
      <c r="I6560" s="18"/>
      <c r="J6560" s="62"/>
      <c r="K6560" s="19"/>
      <c r="L6560" s="28" t="s">
        <v>67</v>
      </c>
      <c r="M6560" s="104" t="e">
        <f>#REF!</f>
        <v>#REF!</v>
      </c>
      <c r="N6560" s="113" t="e">
        <f>IF(M6560=0,"",CHOOSE(M6560,"4","5","5","6","6","手入力箇所","手入力箇所","手入力箇所","手入力箇所","手入力箇所","手入力箇所","手入力箇所","手入力箇所","手入力箇所","手入力箇所"))</f>
        <v>#REF!</v>
      </c>
    </row>
    <row r="6561" spans="1:14" ht="24.6" thickBot="1" x14ac:dyDescent="0.25">
      <c r="A6561" s="28" t="s">
        <v>68</v>
      </c>
      <c r="B6561" s="18">
        <v>12</v>
      </c>
      <c r="C6561" s="18">
        <v>12</v>
      </c>
      <c r="D6561" s="18">
        <v>12</v>
      </c>
      <c r="E6561" s="18">
        <v>12</v>
      </c>
      <c r="F6561" s="18">
        <v>12</v>
      </c>
      <c r="G6561" s="18">
        <v>12</v>
      </c>
      <c r="H6561" s="18">
        <v>12</v>
      </c>
      <c r="I6561" s="18"/>
      <c r="J6561" s="62"/>
      <c r="K6561" s="19"/>
      <c r="L6561" s="28" t="s">
        <v>68</v>
      </c>
      <c r="M6561" s="104" t="e">
        <f>#REF!</f>
        <v>#REF!</v>
      </c>
      <c r="N6561" s="113" t="e">
        <f>IF(M6561=0,"",CHOOSE(M6561,"12","12","12","12","12","12","12","12","12","12","12","12","12","12","12","12","12","12","12","12","12","12","12","12","12","12","12","12","12","12","手入力箇所","手入力箇所","手入力箇所","手入力箇所","手入力箇所","手入力箇所","手入力箇所","手入力箇所","手入力箇所","手入力箇所"))</f>
        <v>#REF!</v>
      </c>
    </row>
    <row r="6562" spans="1:14" ht="36.6" thickBot="1" x14ac:dyDescent="0.25">
      <c r="A6562" s="28" t="s">
        <v>69</v>
      </c>
      <c r="B6562" s="18">
        <v>7</v>
      </c>
      <c r="C6562" s="18">
        <v>7</v>
      </c>
      <c r="D6562" s="18">
        <v>7</v>
      </c>
      <c r="E6562" s="18">
        <v>7</v>
      </c>
      <c r="F6562" s="18">
        <v>7</v>
      </c>
      <c r="G6562" s="18"/>
      <c r="H6562" s="18"/>
      <c r="I6562" s="18"/>
      <c r="J6562" s="62"/>
      <c r="K6562" s="19"/>
      <c r="L6562" s="28" t="s">
        <v>69</v>
      </c>
      <c r="M6562" s="104" t="e">
        <f>#REF!</f>
        <v>#REF!</v>
      </c>
      <c r="N6562" s="113" t="e">
        <f>IF(M6562=0,"",CHOOSE(M6562,"7","7","7","7","7","7","7","7","7","7","手入力箇所","手入力箇所","手入力箇所","手入力箇所","手入力箇所","手入力箇所","手入力箇所","手入力箇所","手入力箇所","手入力箇所"))</f>
        <v>#REF!</v>
      </c>
    </row>
    <row r="6563" spans="1:14" ht="13.8" thickBot="1" x14ac:dyDescent="0.25">
      <c r="A6563" s="27" t="s">
        <v>63</v>
      </c>
      <c r="B6563" s="18">
        <v>4</v>
      </c>
      <c r="C6563" s="18">
        <v>5</v>
      </c>
      <c r="D6563" s="18">
        <v>7</v>
      </c>
      <c r="E6563" s="18">
        <v>8</v>
      </c>
      <c r="F6563" s="18">
        <v>11</v>
      </c>
      <c r="G6563" s="18">
        <v>16</v>
      </c>
      <c r="H6563" s="18">
        <v>22</v>
      </c>
      <c r="I6563" s="18">
        <v>26</v>
      </c>
      <c r="J6563" s="18">
        <v>31</v>
      </c>
      <c r="K6563" s="19"/>
      <c r="L6563" s="27" t="s">
        <v>63</v>
      </c>
      <c r="M6563" s="104" t="e">
        <f>#REF!</f>
        <v>#REF!</v>
      </c>
      <c r="N6563" s="113" t="e">
        <f>IF(M6563=0,"",CHOOSE(M6563,"4","5","7","8","8","11","11","11","11","11","16","16","16","16","16","16","16","16","16","16","22","22","22","22","22","22","22","22","22","22","26","26","26","26","26","26","26","26","26","26","31","31","31","31","31","31","31","31","31","31","31","手入力箇所","手入力箇所","手入力箇所","手入力箇所","手入力箇所","手入力箇所","手入力箇所","手入力箇所","手入力箇所","手入力箇所"))</f>
        <v>#REF!</v>
      </c>
    </row>
    <row r="6564" spans="1:14" ht="24.6" thickBot="1" x14ac:dyDescent="0.25">
      <c r="A6564" s="28" t="s">
        <v>70</v>
      </c>
      <c r="B6564" s="18">
        <v>5</v>
      </c>
      <c r="C6564" s="18">
        <v>6</v>
      </c>
      <c r="D6564" s="18">
        <v>7</v>
      </c>
      <c r="E6564" s="18"/>
      <c r="F6564" s="18"/>
      <c r="G6564" s="18"/>
      <c r="H6564" s="18"/>
      <c r="I6564" s="18"/>
      <c r="J6564" s="62"/>
      <c r="K6564" s="19"/>
      <c r="L6564" s="28" t="s">
        <v>70</v>
      </c>
      <c r="M6564" s="104" t="e">
        <f>#REF!</f>
        <v>#REF!</v>
      </c>
      <c r="N6564" s="113" t="e">
        <f>IF(M6564=0,"",CHOOSE(M6564,"5","6","7","手入力箇所","手入力箇所","手入力箇所","手入力箇所","手入力箇所","手入力箇所","手入力箇所","手入力箇所","手入力箇所","手入力箇所"))</f>
        <v>#REF!</v>
      </c>
    </row>
    <row r="6565" spans="1:14" ht="13.8" thickBot="1" x14ac:dyDescent="0.25">
      <c r="A6565" s="29" t="s">
        <v>71</v>
      </c>
      <c r="B6565" s="18">
        <v>3</v>
      </c>
      <c r="C6565" s="18">
        <v>6</v>
      </c>
      <c r="D6565" s="18">
        <v>19</v>
      </c>
      <c r="E6565" s="18"/>
      <c r="F6565" s="18"/>
      <c r="G6565" s="18"/>
      <c r="H6565" s="18"/>
      <c r="I6565" s="18"/>
      <c r="J6565" s="62"/>
      <c r="K6565" s="19"/>
      <c r="L6565" s="29" t="s">
        <v>71</v>
      </c>
      <c r="M6565" s="104" t="e">
        <f>#REF!</f>
        <v>#REF!</v>
      </c>
      <c r="N6565" s="113" t="e">
        <f>IF(M6565=0,"",CHOOSE(M6565,"3","6","19","手入力箇所","手入力箇所","手入力箇所","手入力箇所","手入力箇所","手入力箇所","手入力箇所","手入力箇所","手入力箇所","手入力箇所"))</f>
        <v>#REF!</v>
      </c>
    </row>
    <row r="6566" spans="1:14" ht="13.8" thickBot="1" x14ac:dyDescent="0.25">
      <c r="A6566" s="29" t="s">
        <v>72</v>
      </c>
      <c r="B6566" s="18">
        <v>1</v>
      </c>
      <c r="C6566" s="18">
        <v>3</v>
      </c>
      <c r="D6566" s="18">
        <v>5</v>
      </c>
      <c r="E6566" s="18">
        <v>9</v>
      </c>
      <c r="F6566" s="18">
        <v>26</v>
      </c>
      <c r="G6566" s="18"/>
      <c r="H6566" s="18"/>
      <c r="I6566" s="18"/>
      <c r="J6566" s="62"/>
      <c r="K6566" s="19"/>
      <c r="L6566" s="29" t="s">
        <v>72</v>
      </c>
      <c r="M6566" s="104" t="e">
        <f>#REF!</f>
        <v>#REF!</v>
      </c>
      <c r="N6566" s="113" t="e">
        <f>IF(M6566=0,"",CHOOSE(M6566,"1","3","5","9","9","26","26","26","26","26","手入力箇所","手入力箇所","手入力箇所","手入力箇所","手入力箇所","手入力箇所","手入力箇所","手入力箇所","手入力箇所","手入力箇所"))</f>
        <v>#REF!</v>
      </c>
    </row>
    <row r="6567" spans="1:14" ht="13.8" thickBot="1" x14ac:dyDescent="0.25">
      <c r="A6567" s="29" t="s">
        <v>73</v>
      </c>
      <c r="B6567" s="18">
        <v>4</v>
      </c>
      <c r="C6567" s="18">
        <v>11</v>
      </c>
      <c r="D6567" s="18">
        <v>20</v>
      </c>
      <c r="E6567" s="18">
        <v>33</v>
      </c>
      <c r="F6567" s="18"/>
      <c r="G6567" s="18"/>
      <c r="H6567" s="18"/>
      <c r="I6567" s="18"/>
      <c r="J6567" s="62"/>
      <c r="K6567" s="19"/>
      <c r="L6567" s="29" t="s">
        <v>73</v>
      </c>
      <c r="M6567" s="104" t="e">
        <f>#REF!</f>
        <v>#REF!</v>
      </c>
      <c r="N6567" s="113" t="e">
        <f>IF(M6567=0,"",CHOOSE(M6567,"4","11","20","33","33","手入力箇所","手入力箇所","手入力箇所","手入力箇所","手入力箇所","手入力箇所","手入力箇所","手入力箇所","手入力箇所","手入力箇所"))</f>
        <v>#REF!</v>
      </c>
    </row>
    <row r="6568" spans="1:14" ht="37.200000000000003" thickBot="1" x14ac:dyDescent="0.25">
      <c r="A6568" s="30" t="s">
        <v>74</v>
      </c>
      <c r="B6568" s="18">
        <v>4</v>
      </c>
      <c r="C6568" s="18">
        <v>6</v>
      </c>
      <c r="D6568" s="18">
        <v>8</v>
      </c>
      <c r="E6568" s="18">
        <v>10</v>
      </c>
      <c r="F6568" s="18">
        <v>15</v>
      </c>
      <c r="G6568" s="18">
        <v>23</v>
      </c>
      <c r="H6568" s="18">
        <v>33</v>
      </c>
      <c r="I6568" s="18"/>
      <c r="J6568" s="62"/>
      <c r="K6568" s="19"/>
      <c r="L6568" s="30" t="s">
        <v>74</v>
      </c>
      <c r="M6568" s="104" t="e">
        <f>#REF!</f>
        <v>#REF!</v>
      </c>
      <c r="N6568" s="113" t="e">
        <f>IF(M6568=0,"",CHOOSE(M6568,"4","6","8","10","10","15","15","15","15","15","23","23","23","23","23","23","23","23","23","23","33","33","33","33","33","33","33","33","33","33","手入力箇所","手入力箇所","手入力箇所","手入力箇所","手入力箇所","手入力箇所","手入力箇所","手入力箇所","手入力箇所","手入力箇所"))</f>
        <v>#REF!</v>
      </c>
    </row>
    <row r="6569" spans="1:14" ht="13.8" thickBot="1" x14ac:dyDescent="0.25">
      <c r="A6569" s="29" t="s">
        <v>75</v>
      </c>
      <c r="B6569" s="18">
        <v>6</v>
      </c>
      <c r="C6569" s="18">
        <v>14</v>
      </c>
      <c r="D6569" s="18">
        <v>25</v>
      </c>
      <c r="E6569" s="18">
        <v>39</v>
      </c>
      <c r="F6569" s="18"/>
      <c r="G6569" s="18"/>
      <c r="H6569" s="18"/>
      <c r="I6569" s="18"/>
      <c r="J6569" s="62"/>
      <c r="K6569" s="19"/>
      <c r="L6569" s="29" t="s">
        <v>75</v>
      </c>
      <c r="M6569" s="104" t="e">
        <f>#REF!</f>
        <v>#REF!</v>
      </c>
      <c r="N6569" s="113" t="e">
        <f>IF(M6569=0,"",CHOOSE(M6569,"6","14","25","39","39","手入力箇所","手入力箇所","手入力箇所","手入力箇所","手入力箇所","手入力箇所","手入力箇所","手入力箇所","手入力箇所","手入力箇所"))</f>
        <v>#REF!</v>
      </c>
    </row>
    <row r="6570" spans="1:14" ht="37.200000000000003" thickBot="1" x14ac:dyDescent="0.25">
      <c r="A6570" s="30" t="s">
        <v>76</v>
      </c>
      <c r="B6570" s="18">
        <v>2</v>
      </c>
      <c r="C6570" s="18">
        <v>3</v>
      </c>
      <c r="D6570" s="18">
        <v>6</v>
      </c>
      <c r="E6570" s="18">
        <v>9</v>
      </c>
      <c r="F6570" s="18"/>
      <c r="G6570" s="18"/>
      <c r="H6570" s="18"/>
      <c r="I6570" s="18"/>
      <c r="J6570" s="62"/>
      <c r="K6570" s="19"/>
      <c r="L6570" s="30" t="s">
        <v>76</v>
      </c>
      <c r="M6570" s="104" t="e">
        <f>#REF!</f>
        <v>#REF!</v>
      </c>
      <c r="N6570" s="113" t="e">
        <f>IF(M6570=0,"",CHOOSE(M6570,"2","3","6","9","9","手入力箇所","手入力箇所","手入力箇所","手入力箇所","手入力箇所","手入力箇所","手入力箇所","手入力箇所","手入力箇所","手入力箇所"))</f>
        <v>#REF!</v>
      </c>
    </row>
    <row r="6571" spans="1:14" ht="27" thickBot="1" x14ac:dyDescent="0.25">
      <c r="A6571" s="31" t="s">
        <v>77</v>
      </c>
      <c r="B6571" s="18">
        <v>12</v>
      </c>
      <c r="C6571" s="18">
        <v>18</v>
      </c>
      <c r="D6571" s="18">
        <v>22</v>
      </c>
      <c r="E6571" s="18">
        <v>26</v>
      </c>
      <c r="F6571" s="62"/>
      <c r="G6571" s="62"/>
      <c r="H6571" s="62"/>
      <c r="I6571" s="62"/>
      <c r="J6571" s="62"/>
      <c r="K6571" s="19"/>
      <c r="L6571" s="31" t="s">
        <v>77</v>
      </c>
      <c r="M6571" s="104" t="e">
        <f>#REF!</f>
        <v>#REF!</v>
      </c>
      <c r="N6571" s="113" t="e">
        <f>IF(M6571=0,"",CHOOSE(M6571,"12","18","22","26","26","手入力箇所","手入力箇所","手入力箇所","手入力箇所","手入力箇所","手入力箇所","手入力箇所","手入力箇所","手入力箇所","手入力箇所"))</f>
        <v>#REF!</v>
      </c>
    </row>
    <row r="6572" spans="1:14" ht="40.200000000000003" thickBot="1" x14ac:dyDescent="0.25">
      <c r="A6572" s="31" t="s">
        <v>78</v>
      </c>
      <c r="B6572" s="18">
        <v>5</v>
      </c>
      <c r="C6572" s="18">
        <v>8</v>
      </c>
      <c r="D6572" s="18">
        <v>11</v>
      </c>
      <c r="E6572" s="18">
        <v>14</v>
      </c>
      <c r="F6572" s="62"/>
      <c r="G6572" s="62"/>
      <c r="H6572" s="62"/>
      <c r="I6572" s="62"/>
      <c r="J6572" s="62"/>
      <c r="K6572" s="19"/>
      <c r="L6572" s="31" t="s">
        <v>78</v>
      </c>
      <c r="M6572" s="104" t="e">
        <f>#REF!</f>
        <v>#REF!</v>
      </c>
      <c r="N6572" s="113" t="e">
        <f>IF(M6572=0,"",CHOOSE(M6572,"5","8","11","14","14","手入力箇所","手入力箇所","手入力箇所","手入力箇所","手入力箇所","手入力箇所","手入力箇所","手入力箇所","手入力箇所","手入力箇所"))</f>
        <v>#REF!</v>
      </c>
    </row>
    <row r="6573" spans="1:14" ht="27" thickBot="1" x14ac:dyDescent="0.25">
      <c r="A6573" s="31" t="s">
        <v>79</v>
      </c>
      <c r="B6573" s="18">
        <v>6</v>
      </c>
      <c r="C6573" s="18">
        <v>11</v>
      </c>
      <c r="D6573" s="18">
        <v>16</v>
      </c>
      <c r="E6573" s="18">
        <v>21</v>
      </c>
      <c r="F6573" s="62"/>
      <c r="G6573" s="62"/>
      <c r="H6573" s="62"/>
      <c r="I6573" s="62"/>
      <c r="J6573" s="62"/>
      <c r="K6573" s="19"/>
      <c r="L6573" s="31" t="s">
        <v>79</v>
      </c>
      <c r="M6573" s="104" t="e">
        <f>#REF!</f>
        <v>#REF!</v>
      </c>
      <c r="N6573" s="113" t="e">
        <f>IF(M6573=0,"",CHOOSE(M6573,"6","11","16","21","21","手入力箇所","手入力箇所","手入力箇所","手入力箇所","手入力箇所","手入力箇所","手入力箇所","手入力箇所","手入力箇所"))</f>
        <v>#REF!</v>
      </c>
    </row>
    <row r="6574" spans="1:14" ht="40.200000000000003" thickBot="1" x14ac:dyDescent="0.25">
      <c r="A6574" s="31" t="s">
        <v>80</v>
      </c>
      <c r="B6574" s="18">
        <v>5</v>
      </c>
      <c r="C6574" s="18">
        <v>7</v>
      </c>
      <c r="D6574" s="18">
        <v>9</v>
      </c>
      <c r="E6574" s="18">
        <v>10</v>
      </c>
      <c r="F6574" s="62"/>
      <c r="G6574" s="62"/>
      <c r="H6574" s="62"/>
      <c r="I6574" s="62"/>
      <c r="J6574" s="62"/>
      <c r="K6574" s="19"/>
      <c r="L6574" s="31" t="s">
        <v>80</v>
      </c>
      <c r="M6574" s="104" t="e">
        <f>#REF!</f>
        <v>#REF!</v>
      </c>
      <c r="N6574" s="113" t="e">
        <f>IF(M6574=0,"",CHOOSE(M6574,"5","7","9","10","10","手入力箇所","手入力箇所","手入力箇所","手入力箇所","手入力箇所","手入力箇所","手入力箇所","手入力箇所","手入力箇所"))</f>
        <v>#REF!</v>
      </c>
    </row>
    <row r="6575" spans="1:14" ht="40.200000000000003" thickBot="1" x14ac:dyDescent="0.25">
      <c r="A6575" s="31" t="s">
        <v>81</v>
      </c>
      <c r="B6575" s="18">
        <v>9</v>
      </c>
      <c r="C6575" s="18">
        <v>14</v>
      </c>
      <c r="D6575" s="62"/>
      <c r="E6575" s="62"/>
      <c r="F6575" s="62"/>
      <c r="G6575" s="62"/>
      <c r="H6575" s="62"/>
      <c r="I6575" s="62"/>
      <c r="J6575" s="62"/>
      <c r="K6575" s="19"/>
      <c r="L6575" s="31" t="s">
        <v>81</v>
      </c>
      <c r="M6575" s="104" t="e">
        <f>#REF!</f>
        <v>#REF!</v>
      </c>
      <c r="N6575" s="113" t="e">
        <f>IF(M6575=0,"",CHOOSE(M6575,"9","14","手入力箇所","手入力箇所","手入力箇所","手入力箇所","手入力箇所","手入力箇所","手入力箇所","手入力箇所","手入力箇所","手入力箇所"))</f>
        <v>#REF!</v>
      </c>
    </row>
    <row r="6576" spans="1:14" ht="13.8" thickBot="1" x14ac:dyDescent="0.25">
      <c r="A6576" s="31" t="s">
        <v>82</v>
      </c>
      <c r="B6576" s="18">
        <v>3</v>
      </c>
      <c r="C6576" s="18">
        <v>4</v>
      </c>
      <c r="D6576" s="18">
        <v>4</v>
      </c>
      <c r="E6576" s="18">
        <v>5</v>
      </c>
      <c r="F6576" s="18">
        <v>6</v>
      </c>
      <c r="G6576" s="18">
        <v>8</v>
      </c>
      <c r="H6576" s="18">
        <v>9</v>
      </c>
      <c r="I6576" s="18">
        <v>11</v>
      </c>
      <c r="J6576" s="18">
        <v>12</v>
      </c>
      <c r="K6576" s="19"/>
      <c r="L6576" s="31" t="s">
        <v>82</v>
      </c>
      <c r="M6576" s="104" t="e">
        <f>#REF!</f>
        <v>#REF!</v>
      </c>
      <c r="N6576" s="113" t="e">
        <f>IF(M6576=0,"",CHOOSE(M6576,"3","4","4","5","5","6","6","6","6","6","8","8","8","8","8","8","8","8","8","8","9","9","9","9","9","9","9","9","9","9","11","11","11","11","11","11","11","11","11","11","12","12","12","12","12","12","12","12","12","12","12","手入力箇所","手入力箇所","手入力箇所","手入力箇所","手入力箇所","手入力箇所","手入力箇所","手入力箇所","手入力箇所","手入力箇所"))</f>
        <v>#REF!</v>
      </c>
    </row>
    <row r="6577" spans="1:14" ht="13.8" thickBot="1" x14ac:dyDescent="0.25">
      <c r="A6577" s="31" t="s">
        <v>83</v>
      </c>
      <c r="B6577" s="18">
        <v>3</v>
      </c>
      <c r="C6577" s="18">
        <v>4</v>
      </c>
      <c r="D6577" s="18">
        <v>4</v>
      </c>
      <c r="E6577" s="18">
        <v>5</v>
      </c>
      <c r="F6577" s="18">
        <v>6</v>
      </c>
      <c r="G6577" s="18">
        <v>8</v>
      </c>
      <c r="H6577" s="18">
        <v>10</v>
      </c>
      <c r="I6577" s="18">
        <v>12</v>
      </c>
      <c r="J6577" s="18">
        <v>13</v>
      </c>
      <c r="K6577" s="19"/>
      <c r="L6577" s="31" t="s">
        <v>83</v>
      </c>
      <c r="M6577" s="104" t="e">
        <f>#REF!</f>
        <v>#REF!</v>
      </c>
      <c r="N6577" s="113" t="e">
        <f>IF(M6577=0,"",CHOOSE(M6577,"3","4","4","5","5","6","6","6","6","6","8","8","8","8","8","8","8","8","8","8","10","10","10","10","10","10","10","10","10","10","12","12","12","12","12","12","12","12","12","12","13","13","13","13","13","13","13","13","13","13","13","手入力箇所","手入力箇所","手入力箇所","手入力箇所","手入力箇所","手入力箇所","手入力箇所","手入力箇所","手入力箇所","手入力箇所"))</f>
        <v>#REF!</v>
      </c>
    </row>
    <row r="6578" spans="1:14" ht="27" thickBot="1" x14ac:dyDescent="0.25">
      <c r="A6578" s="32" t="s">
        <v>84</v>
      </c>
      <c r="B6578" s="20">
        <v>1</v>
      </c>
      <c r="C6578" s="20">
        <v>2</v>
      </c>
      <c r="D6578" s="20">
        <v>3</v>
      </c>
      <c r="E6578" s="20">
        <v>4</v>
      </c>
      <c r="F6578" s="20">
        <v>8</v>
      </c>
      <c r="G6578" s="20">
        <v>19</v>
      </c>
      <c r="H6578" s="63"/>
      <c r="I6578" s="63"/>
      <c r="J6578" s="63"/>
      <c r="K6578" s="21"/>
      <c r="L6578" s="32" t="s">
        <v>84</v>
      </c>
      <c r="M6578" s="104" t="e">
        <f>#REF!</f>
        <v>#REF!</v>
      </c>
      <c r="N6578" s="113" t="e">
        <f>IF(M6578=0,"",CHOOSE(M6578,"1","2","3","4","4","8","8","8","8","8","19","19","19","19","19","19","19","19","19","19","手入力箇所","手入力箇所","手入力箇所","手入力箇所","手入力箇所","手入力箇所","手入力箇所","手入力箇所","手入力箇所","手入力箇所"))</f>
        <v>#REF!</v>
      </c>
    </row>
    <row r="6579" spans="1:14" ht="13.8" thickBot="1" x14ac:dyDescent="0.25"/>
    <row r="6580" spans="1:14" ht="13.8" thickBot="1" x14ac:dyDescent="0.25">
      <c r="A6580" s="686" t="e">
        <f>A6553</f>
        <v>#REF!</v>
      </c>
      <c r="B6580" s="686"/>
      <c r="C6580" s="686"/>
      <c r="D6580" s="687" t="s">
        <v>193</v>
      </c>
      <c r="E6580" s="687"/>
      <c r="F6580" s="687"/>
      <c r="G6580" s="687"/>
      <c r="H6580" s="687"/>
      <c r="I6580" s="687"/>
      <c r="J6580" s="687"/>
      <c r="K6580" s="687"/>
      <c r="L6580" s="687"/>
      <c r="M6580" s="687"/>
      <c r="N6580" s="687"/>
    </row>
    <row r="6581" spans="1:14" ht="13.8" thickBot="1" x14ac:dyDescent="0.25">
      <c r="A6581" s="105"/>
      <c r="B6581" s="33">
        <v>1</v>
      </c>
      <c r="C6581" s="24">
        <v>2</v>
      </c>
      <c r="D6581" s="24">
        <v>3</v>
      </c>
      <c r="E6581" s="24" t="s">
        <v>58</v>
      </c>
      <c r="F6581" s="24" t="s">
        <v>59</v>
      </c>
      <c r="G6581" s="24" t="s">
        <v>60</v>
      </c>
      <c r="H6581" s="24" t="s">
        <v>61</v>
      </c>
      <c r="I6581" s="24" t="s">
        <v>62</v>
      </c>
      <c r="J6581" s="24" t="s">
        <v>194</v>
      </c>
      <c r="K6581" s="102" t="s">
        <v>85</v>
      </c>
      <c r="L6581" s="105" t="s">
        <v>189</v>
      </c>
      <c r="M6581" s="105" t="s">
        <v>188</v>
      </c>
      <c r="N6581" s="105" t="s">
        <v>51</v>
      </c>
    </row>
    <row r="6582" spans="1:14" ht="13.8" thickBot="1" x14ac:dyDescent="0.25">
      <c r="A6582" s="26" t="s">
        <v>56</v>
      </c>
      <c r="B6582" s="22">
        <v>16</v>
      </c>
      <c r="C6582" s="22">
        <v>25</v>
      </c>
      <c r="D6582" s="22">
        <v>32</v>
      </c>
      <c r="E6582" s="22">
        <v>38</v>
      </c>
      <c r="F6582" s="22">
        <v>56</v>
      </c>
      <c r="G6582" s="22">
        <v>87</v>
      </c>
      <c r="H6582" s="22">
        <v>121</v>
      </c>
      <c r="I6582" s="22"/>
      <c r="J6582" s="23"/>
      <c r="K6582" s="68"/>
      <c r="L6582" s="107" t="s">
        <v>56</v>
      </c>
      <c r="M6582" s="103" t="e">
        <f>#REF!</f>
        <v>#REF!</v>
      </c>
      <c r="N6582" s="103" t="e">
        <f>IF(M6582=0,"",CHOOSE(M6582,"16","25","32","38","38","56","56","56","56","56","87","87","87","87","87","87","87","87","87","87","121","121","121","121","121","121","121","121","121","121","手入力箇所","手入力箇所","手入力箇所","手入力箇所","手入力箇所","手入力箇所","手入力箇所","手入力箇所","手入力箇所","手入力箇所"))</f>
        <v>#REF!</v>
      </c>
    </row>
    <row r="6583" spans="1:14" ht="13.8" thickBot="1" x14ac:dyDescent="0.25">
      <c r="A6583" s="27" t="s">
        <v>57</v>
      </c>
      <c r="B6583" s="18">
        <v>25</v>
      </c>
      <c r="C6583" s="18">
        <v>33</v>
      </c>
      <c r="D6583" s="18">
        <v>40</v>
      </c>
      <c r="E6583" s="18">
        <v>45</v>
      </c>
      <c r="F6583" s="18">
        <v>58</v>
      </c>
      <c r="G6583" s="18">
        <v>79</v>
      </c>
      <c r="H6583" s="18"/>
      <c r="I6583" s="18"/>
      <c r="J6583" s="62"/>
      <c r="K6583" s="69"/>
      <c r="L6583" s="107" t="s">
        <v>57</v>
      </c>
      <c r="M6583" s="103" t="e">
        <f>#REF!</f>
        <v>#REF!</v>
      </c>
      <c r="N6583" s="103" t="e">
        <f>IF(M6583=0,"",CHOOSE(M6583,"25","33","40","45","45","58","58","58","58","58","79","79","79","79","79","79","79","79","79","79","手入力箇所","手入力箇所","手入力箇所","手入力箇所","手入力箇所","手入力箇所","手入力箇所","手入力箇所","手入力箇所","手入力箇所"))</f>
        <v>#REF!</v>
      </c>
    </row>
    <row r="6584" spans="1:14" ht="48.6" thickBot="1" x14ac:dyDescent="0.25">
      <c r="A6584" s="28" t="s">
        <v>64</v>
      </c>
      <c r="B6584" s="18">
        <v>32</v>
      </c>
      <c r="C6584" s="18"/>
      <c r="D6584" s="18"/>
      <c r="E6584" s="18"/>
      <c r="F6584" s="18"/>
      <c r="G6584" s="18"/>
      <c r="H6584" s="18"/>
      <c r="I6584" s="18"/>
      <c r="J6584" s="62"/>
      <c r="K6584" s="69"/>
      <c r="L6584" s="108" t="s">
        <v>64</v>
      </c>
      <c r="M6584" s="103" t="e">
        <f>#REF!</f>
        <v>#REF!</v>
      </c>
      <c r="N6584" s="103" t="e">
        <f>IF(M6584=0,"",CHOOSE(M6584,"32","手入力箇所","手入力箇所","手入力箇所","手入力箇所","手入力箇所","手入力箇所","手入力箇所","手入力箇所","手入力箇所","手入力箇所"))</f>
        <v>#REF!</v>
      </c>
    </row>
    <row r="6585" spans="1:14" ht="48.6" thickBot="1" x14ac:dyDescent="0.25">
      <c r="A6585" s="28" t="s">
        <v>65</v>
      </c>
      <c r="B6585" s="18">
        <v>36</v>
      </c>
      <c r="C6585" s="18"/>
      <c r="D6585" s="18"/>
      <c r="E6585" s="18"/>
      <c r="F6585" s="18"/>
      <c r="G6585" s="18"/>
      <c r="H6585" s="18"/>
      <c r="I6585" s="18"/>
      <c r="J6585" s="62"/>
      <c r="K6585" s="69"/>
      <c r="L6585" s="108" t="s">
        <v>65</v>
      </c>
      <c r="M6585" s="103" t="e">
        <f>#REF!</f>
        <v>#REF!</v>
      </c>
      <c r="N6585" s="103" t="e">
        <f>IF(M6585=0,"",CHOOSE(M6585,"36","手入力箇所","手入力箇所","手入力箇所","手入力箇所","手入力箇所","手入力箇所","手入力箇所","手入力箇所","手入力箇所","手入力箇所"))</f>
        <v>#REF!</v>
      </c>
    </row>
    <row r="6586" spans="1:14" ht="24.6" thickBot="1" x14ac:dyDescent="0.25">
      <c r="A6586" s="28" t="s">
        <v>66</v>
      </c>
      <c r="B6586" s="18">
        <v>24</v>
      </c>
      <c r="C6586" s="18">
        <v>30</v>
      </c>
      <c r="D6586" s="18">
        <v>33</v>
      </c>
      <c r="E6586" s="18">
        <v>35</v>
      </c>
      <c r="F6586" s="18">
        <v>42</v>
      </c>
      <c r="G6586" s="18"/>
      <c r="H6586" s="18"/>
      <c r="I6586" s="18"/>
      <c r="J6586" s="62"/>
      <c r="K6586" s="69"/>
      <c r="L6586" s="108" t="s">
        <v>66</v>
      </c>
      <c r="M6586" s="103" t="e">
        <f>#REF!</f>
        <v>#REF!</v>
      </c>
      <c r="N6586" s="103" t="e">
        <f>IF(M6586=0,"",CHOOSE(M6586,"24","30","33","35","35","42","42","42","42","42","手入力箇所","手入力箇所","手入力箇所","手入力箇所","手入力箇所","手入力箇所","手入力箇所","手入力箇所","手入力箇所","手入力箇所"))</f>
        <v>#REF!</v>
      </c>
    </row>
    <row r="6587" spans="1:14" ht="36.6" thickBot="1" x14ac:dyDescent="0.25">
      <c r="A6587" s="28" t="s">
        <v>67</v>
      </c>
      <c r="B6587" s="18">
        <v>7</v>
      </c>
      <c r="C6587" s="18">
        <v>12</v>
      </c>
      <c r="D6587" s="18">
        <v>16</v>
      </c>
      <c r="E6587" s="18">
        <v>19</v>
      </c>
      <c r="F6587" s="18"/>
      <c r="G6587" s="18"/>
      <c r="H6587" s="18"/>
      <c r="I6587" s="18"/>
      <c r="J6587" s="62"/>
      <c r="K6587" s="69"/>
      <c r="L6587" s="108" t="s">
        <v>67</v>
      </c>
      <c r="M6587" s="103" t="e">
        <f>#REF!</f>
        <v>#REF!</v>
      </c>
      <c r="N6587" s="103" t="e">
        <f>IF(M6587=0,"",CHOOSE(M6587,"7","12","16","19","19","手入力箇所","手入力箇所","手入力箇所","手入力箇所","手入力箇所","手入力箇所","手入力箇所","手入力箇所","手入力箇所","手入力箇所"))</f>
        <v>#REF!</v>
      </c>
    </row>
    <row r="6588" spans="1:14" ht="24.6" thickBot="1" x14ac:dyDescent="0.25">
      <c r="A6588" s="28" t="s">
        <v>68</v>
      </c>
      <c r="B6588" s="18">
        <v>21</v>
      </c>
      <c r="C6588" s="18">
        <v>35</v>
      </c>
      <c r="D6588" s="18">
        <v>48</v>
      </c>
      <c r="E6588" s="18">
        <v>59</v>
      </c>
      <c r="F6588" s="18">
        <v>94</v>
      </c>
      <c r="G6588" s="18">
        <v>159</v>
      </c>
      <c r="H6588" s="18">
        <v>235</v>
      </c>
      <c r="I6588" s="18"/>
      <c r="J6588" s="62"/>
      <c r="K6588" s="69"/>
      <c r="L6588" s="108" t="s">
        <v>68</v>
      </c>
      <c r="M6588" s="103" t="e">
        <f>#REF!</f>
        <v>#REF!</v>
      </c>
      <c r="N6588" s="103" t="e">
        <f>IF(M6588=0,"",CHOOSE(M6588,"21","35","48","59","59","94","94","94","94","94","159","159","159","159","159","159","159","159","159","159","235","235","235","235","235","235","235","235","235","235","手入力箇所","手入力箇所","手入力箇所","手入力箇所","手入力箇所","手入力箇所","手入力箇所","手入力箇所","手入力箇所","手入力箇所"))</f>
        <v>#REF!</v>
      </c>
    </row>
    <row r="6589" spans="1:14" ht="36.6" thickBot="1" x14ac:dyDescent="0.25">
      <c r="A6589" s="28" t="s">
        <v>69</v>
      </c>
      <c r="B6589" s="18">
        <v>22</v>
      </c>
      <c r="C6589" s="18">
        <v>26</v>
      </c>
      <c r="D6589" s="18">
        <v>28</v>
      </c>
      <c r="E6589" s="18">
        <v>29</v>
      </c>
      <c r="F6589" s="18">
        <v>34</v>
      </c>
      <c r="G6589" s="18"/>
      <c r="H6589" s="18"/>
      <c r="I6589" s="18"/>
      <c r="J6589" s="62"/>
      <c r="K6589" s="69"/>
      <c r="L6589" s="108" t="s">
        <v>69</v>
      </c>
      <c r="M6589" s="103" t="e">
        <f>#REF!</f>
        <v>#REF!</v>
      </c>
      <c r="N6589" s="103" t="e">
        <f>IF(M6589=0,"",CHOOSE(M6589,"22","26","28","29","29","34","34","34","34","34","手入力箇所","手入力箇所","手入力箇所","手入力箇所","手入力箇所","手入力箇所","手入力箇所","手入力箇所","手入力箇所","手入力箇所"))</f>
        <v>#REF!</v>
      </c>
    </row>
    <row r="6590" spans="1:14" ht="13.8" thickBot="1" x14ac:dyDescent="0.25">
      <c r="A6590" s="27" t="s">
        <v>63</v>
      </c>
      <c r="B6590" s="18">
        <v>21</v>
      </c>
      <c r="C6590" s="18">
        <v>33</v>
      </c>
      <c r="D6590" s="18">
        <v>46</v>
      </c>
      <c r="E6590" s="18">
        <v>56</v>
      </c>
      <c r="F6590" s="18">
        <v>89</v>
      </c>
      <c r="G6590" s="18">
        <v>151</v>
      </c>
      <c r="H6590" s="18">
        <v>224</v>
      </c>
      <c r="I6590" s="18">
        <v>289</v>
      </c>
      <c r="J6590" s="18">
        <v>350</v>
      </c>
      <c r="K6590" s="69"/>
      <c r="L6590" s="107" t="s">
        <v>63</v>
      </c>
      <c r="M6590" s="103" t="e">
        <f>#REF!</f>
        <v>#REF!</v>
      </c>
      <c r="N6590" s="103" t="e">
        <f>IF(M6590=0,"",CHOOSE(M6590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591" spans="1:14" ht="24.6" thickBot="1" x14ac:dyDescent="0.25">
      <c r="A6591" s="34" t="s">
        <v>70</v>
      </c>
      <c r="B6591" s="35">
        <v>13</v>
      </c>
      <c r="C6591" s="35">
        <v>33</v>
      </c>
      <c r="D6591" s="35">
        <v>59</v>
      </c>
      <c r="E6591" s="35"/>
      <c r="F6591" s="35"/>
      <c r="G6591" s="35"/>
      <c r="H6591" s="35"/>
      <c r="I6591" s="35"/>
      <c r="J6591" s="36"/>
      <c r="K6591" s="67"/>
      <c r="L6591" s="108" t="s">
        <v>70</v>
      </c>
      <c r="M6591" s="103" t="e">
        <f>#REF!</f>
        <v>#REF!</v>
      </c>
      <c r="N6591" s="103" t="e">
        <f>IF(M6591=0,"",CHOOSE(M6591,"13","33","59","手入力箇所","手入力箇所","手入力箇所","手入力箇所","手入力箇所","手入力箇所","手入力箇所","手入力箇所","手入力箇所","手入力箇所"))</f>
        <v>#REF!</v>
      </c>
    </row>
    <row r="6592" spans="1:14" ht="13.8" thickBot="1" x14ac:dyDescent="0.25">
      <c r="A6592" s="37" t="s">
        <v>71</v>
      </c>
      <c r="B6592" s="17">
        <v>23</v>
      </c>
      <c r="C6592" s="17">
        <v>39</v>
      </c>
      <c r="D6592" s="17">
        <v>97</v>
      </c>
      <c r="E6592" s="17"/>
      <c r="F6592" s="17"/>
      <c r="G6592" s="17"/>
      <c r="H6592" s="17"/>
      <c r="I6592" s="17"/>
      <c r="J6592" s="64"/>
      <c r="K6592" s="70"/>
      <c r="L6592" s="109" t="s">
        <v>71</v>
      </c>
      <c r="M6592" s="103" t="e">
        <f>#REF!</f>
        <v>#REF!</v>
      </c>
      <c r="N6592" s="103" t="e">
        <f>IF(M6592=0,"",CHOOSE(M6592,"23","39","97","手入力箇所","手入力箇所","手入力箇所","手入力箇所","手入力箇所","手入力箇所","手入力箇所","手入力箇所","手入力箇所","手入力箇所"))</f>
        <v>#REF!</v>
      </c>
    </row>
    <row r="6593" spans="1:14" ht="13.8" thickBot="1" x14ac:dyDescent="0.25">
      <c r="A6593" s="29" t="s">
        <v>72</v>
      </c>
      <c r="B6593" s="18">
        <v>21</v>
      </c>
      <c r="C6593" s="18">
        <v>37</v>
      </c>
      <c r="D6593" s="18">
        <v>58</v>
      </c>
      <c r="E6593" s="18">
        <v>76</v>
      </c>
      <c r="F6593" s="18">
        <v>137</v>
      </c>
      <c r="G6593" s="18"/>
      <c r="H6593" s="18"/>
      <c r="I6593" s="18"/>
      <c r="J6593" s="62"/>
      <c r="K6593" s="69"/>
      <c r="L6593" s="109" t="s">
        <v>72</v>
      </c>
      <c r="M6593" s="103" t="e">
        <f>#REF!</f>
        <v>#REF!</v>
      </c>
      <c r="N6593" s="103" t="e">
        <f>IF(M6593=0,"",CHOOSE(M6593,"21","37","58","76","76","137","137","137","137","137","手入力箇所","手入力箇所","手入力箇所","手入力箇所","手入力箇所","手入力箇所","手入力箇所","手入力箇所","手入力箇所","手入力箇所"))</f>
        <v>#REF!</v>
      </c>
    </row>
    <row r="6594" spans="1:14" ht="13.8" thickBot="1" x14ac:dyDescent="0.25">
      <c r="A6594" s="29" t="s">
        <v>73</v>
      </c>
      <c r="B6594" s="18">
        <v>48</v>
      </c>
      <c r="C6594" s="18">
        <v>93</v>
      </c>
      <c r="D6594" s="18">
        <v>138</v>
      </c>
      <c r="E6594" s="18">
        <v>183</v>
      </c>
      <c r="F6594" s="18"/>
      <c r="G6594" s="18"/>
      <c r="H6594" s="18"/>
      <c r="I6594" s="18"/>
      <c r="J6594" s="62"/>
      <c r="K6594" s="69"/>
      <c r="L6594" s="109" t="s">
        <v>73</v>
      </c>
      <c r="M6594" s="103" t="e">
        <f>#REF!</f>
        <v>#REF!</v>
      </c>
      <c r="N6594" s="103" t="e">
        <f>IF(M6594=0,"",CHOOSE(M6594,"48","93","138","183","183","手入力箇所","手入力箇所","手入力箇所","手入力箇所","手入力箇所","手入力箇所","手入力箇所","手入力箇所","手入力箇所","手入力箇所"))</f>
        <v>#REF!</v>
      </c>
    </row>
    <row r="6595" spans="1:14" ht="37.200000000000003" thickBot="1" x14ac:dyDescent="0.25">
      <c r="A6595" s="30" t="s">
        <v>74</v>
      </c>
      <c r="B6595" s="18">
        <v>13</v>
      </c>
      <c r="C6595" s="18">
        <v>26</v>
      </c>
      <c r="D6595" s="18">
        <v>40</v>
      </c>
      <c r="E6595" s="18">
        <v>55</v>
      </c>
      <c r="F6595" s="18">
        <v>107</v>
      </c>
      <c r="G6595" s="18">
        <v>224</v>
      </c>
      <c r="H6595" s="18">
        <v>386</v>
      </c>
      <c r="I6595" s="18"/>
      <c r="J6595" s="62"/>
      <c r="K6595" s="69"/>
      <c r="L6595" s="110" t="s">
        <v>74</v>
      </c>
      <c r="M6595" s="103" t="e">
        <f>#REF!</f>
        <v>#REF!</v>
      </c>
      <c r="N6595" s="103" t="e">
        <f>IF(M6595=0,"",CHOOSE(M6595,"13","26","40","55","55","107","107","107","107","107","224","224","224","224","224","224","224","224","224","224","386","386","386","386","386","386","386","386","386","386","手入力箇所","手入力箇所","手入力箇所","手入力箇所","手入力箇所","手入力箇所","手入力箇所","手入力箇所","手入力箇所","手入力箇所"))</f>
        <v>#REF!</v>
      </c>
    </row>
    <row r="6596" spans="1:14" ht="13.8" thickBot="1" x14ac:dyDescent="0.25">
      <c r="A6596" s="29" t="s">
        <v>75</v>
      </c>
      <c r="B6596" s="18">
        <v>36</v>
      </c>
      <c r="C6596" s="18">
        <v>98</v>
      </c>
      <c r="D6596" s="18">
        <v>173</v>
      </c>
      <c r="E6596" s="18">
        <v>274</v>
      </c>
      <c r="F6596" s="18"/>
      <c r="G6596" s="18"/>
      <c r="H6596" s="18"/>
      <c r="I6596" s="18"/>
      <c r="J6596" s="62"/>
      <c r="K6596" s="69"/>
      <c r="L6596" s="109" t="s">
        <v>75</v>
      </c>
      <c r="M6596" s="103" t="e">
        <f>#REF!</f>
        <v>#REF!</v>
      </c>
      <c r="N6596" s="103" t="e">
        <f>IF(M6596=0,"",CHOOSE(M6596,"36","98","173","274","274","手入力箇所","手入力箇所","手入力箇所","手入力箇所","手入力箇所","手入力箇所","手入力箇所","手入力箇所","手入力箇所","手入力箇所"))</f>
        <v>#REF!</v>
      </c>
    </row>
    <row r="6597" spans="1:14" ht="37.200000000000003" thickBot="1" x14ac:dyDescent="0.25">
      <c r="A6597" s="30" t="s">
        <v>76</v>
      </c>
      <c r="B6597" s="18">
        <v>127</v>
      </c>
      <c r="C6597" s="18">
        <v>127</v>
      </c>
      <c r="D6597" s="18">
        <v>127</v>
      </c>
      <c r="E6597" s="18">
        <v>127</v>
      </c>
      <c r="F6597" s="18"/>
      <c r="G6597" s="18"/>
      <c r="H6597" s="18"/>
      <c r="I6597" s="18"/>
      <c r="J6597" s="62"/>
      <c r="K6597" s="69"/>
      <c r="L6597" s="110" t="s">
        <v>76</v>
      </c>
      <c r="M6597" s="103" t="e">
        <f>#REF!</f>
        <v>#REF!</v>
      </c>
      <c r="N6597" s="103" t="e">
        <f>IF(M6597=0,"",CHOOSE(M6597,"127","127","127","127","127","手入力箇所","手入力箇所","手入力箇所","手入力箇所","手入力箇所","手入力箇所","手入力箇所","手入力箇所","手入力箇所","手入力箇所"))</f>
        <v>#REF!</v>
      </c>
    </row>
    <row r="6598" spans="1:14" ht="27" thickBot="1" x14ac:dyDescent="0.25">
      <c r="A6598" s="31" t="s">
        <v>77</v>
      </c>
      <c r="B6598" s="18">
        <v>42</v>
      </c>
      <c r="C6598" s="18">
        <v>90</v>
      </c>
      <c r="D6598" s="18">
        <v>141</v>
      </c>
      <c r="E6598" s="18">
        <v>193</v>
      </c>
      <c r="F6598" s="62"/>
      <c r="G6598" s="62"/>
      <c r="H6598" s="62"/>
      <c r="I6598" s="62"/>
      <c r="J6598" s="62"/>
      <c r="K6598" s="69"/>
      <c r="L6598" s="111" t="s">
        <v>77</v>
      </c>
      <c r="M6598" s="103" t="e">
        <f>#REF!</f>
        <v>#REF!</v>
      </c>
      <c r="N6598" s="103" t="e">
        <f>IF(M6598=0,"",CHOOSE(M6598,"42","90","141","193","1936","手入力箇所","手入力箇所","手入力箇所","手入力箇所","手入力箇所","手入力箇所","手入力箇所","手入力箇所","手入力箇所","手入力箇所"))</f>
        <v>#REF!</v>
      </c>
    </row>
    <row r="6599" spans="1:14" ht="40.200000000000003" thickBot="1" x14ac:dyDescent="0.25">
      <c r="A6599" s="31" t="s">
        <v>78</v>
      </c>
      <c r="B6599" s="18">
        <v>24</v>
      </c>
      <c r="C6599" s="18">
        <v>43</v>
      </c>
      <c r="D6599" s="18">
        <v>61</v>
      </c>
      <c r="E6599" s="18">
        <v>76</v>
      </c>
      <c r="F6599" s="62"/>
      <c r="G6599" s="62"/>
      <c r="H6599" s="62"/>
      <c r="I6599" s="62"/>
      <c r="J6599" s="62"/>
      <c r="K6599" s="69"/>
      <c r="L6599" s="111" t="s">
        <v>78</v>
      </c>
      <c r="M6599" s="103" t="e">
        <f>#REF!</f>
        <v>#REF!</v>
      </c>
      <c r="N6599" s="103" t="e">
        <f>IF(M6599=0,"",CHOOSE(M6599,"24","43","61","76","76","手入力箇所","手入力箇所","手入力箇所","手入力箇所","手入力箇所","手入力箇所","手入力箇所","手入力箇所","手入力箇所","手入力箇所"))</f>
        <v>#REF!</v>
      </c>
    </row>
    <row r="6600" spans="1:14" ht="27" thickBot="1" x14ac:dyDescent="0.25">
      <c r="A6600" s="31" t="s">
        <v>79</v>
      </c>
      <c r="B6600" s="18">
        <v>54</v>
      </c>
      <c r="C6600" s="18">
        <v>77</v>
      </c>
      <c r="D6600" s="18">
        <v>94</v>
      </c>
      <c r="E6600" s="18">
        <v>107</v>
      </c>
      <c r="F6600" s="62"/>
      <c r="G6600" s="62"/>
      <c r="H6600" s="62"/>
      <c r="I6600" s="62"/>
      <c r="J6600" s="62"/>
      <c r="K6600" s="69"/>
      <c r="L6600" s="111" t="s">
        <v>79</v>
      </c>
      <c r="M6600" s="103" t="e">
        <f>#REF!</f>
        <v>#REF!</v>
      </c>
      <c r="N6600" s="103" t="e">
        <f>IF(M6600=0,"",CHOOSE(M6600,"54","77","94","107","107","手入力箇所","手入力箇所","手入力箇所","手入力箇所","手入力箇所","手入力箇所","手入力箇所","手入力箇所","手入力箇所","手入力箇所"))</f>
        <v>#REF!</v>
      </c>
    </row>
    <row r="6601" spans="1:14" ht="40.200000000000003" thickBot="1" x14ac:dyDescent="0.25">
      <c r="A6601" s="31" t="s">
        <v>80</v>
      </c>
      <c r="B6601" s="18">
        <v>49</v>
      </c>
      <c r="C6601" s="18">
        <v>53</v>
      </c>
      <c r="D6601" s="18">
        <v>55</v>
      </c>
      <c r="E6601" s="18">
        <v>56</v>
      </c>
      <c r="F6601" s="62"/>
      <c r="G6601" s="62"/>
      <c r="H6601" s="62"/>
      <c r="I6601" s="62"/>
      <c r="J6601" s="62"/>
      <c r="K6601" s="69"/>
      <c r="L6601" s="111" t="s">
        <v>80</v>
      </c>
      <c r="M6601" s="103" t="e">
        <f>#REF!</f>
        <v>#REF!</v>
      </c>
      <c r="N6601" s="103" t="e">
        <f>IF(M6601=0,"",CHOOSE(M6601,"49","53","55","56","56","手入力箇所","手入力箇所","手入力箇所","手入力箇所","手入力箇所","手入力箇所","手入力箇所","手入力箇所","手入力箇所","手入力箇所"))</f>
        <v>#REF!</v>
      </c>
    </row>
    <row r="6602" spans="1:14" ht="40.200000000000003" thickBot="1" x14ac:dyDescent="0.25">
      <c r="A6602" s="38" t="s">
        <v>81</v>
      </c>
      <c r="B6602" s="35">
        <v>232</v>
      </c>
      <c r="C6602" s="35">
        <v>232</v>
      </c>
      <c r="D6602" s="36"/>
      <c r="E6602" s="36"/>
      <c r="F6602" s="36"/>
      <c r="G6602" s="36"/>
      <c r="H6602" s="36"/>
      <c r="I6602" s="36"/>
      <c r="J6602" s="36"/>
      <c r="K6602" s="67"/>
      <c r="L6602" s="111" t="s">
        <v>81</v>
      </c>
      <c r="M6602" s="103" t="e">
        <f>#REF!</f>
        <v>#REF!</v>
      </c>
      <c r="N6602" s="103" t="e">
        <f>IF(M6602=0,"",CHOOSE(M6602,"232","232","手入力箇所","手入力箇所","手入力箇所","手入力箇所","手入力箇所","手入力箇所","手入力箇所","手入力箇所","手入力箇所","手入力箇所"))</f>
        <v>#REF!</v>
      </c>
    </row>
    <row r="6603" spans="1:14" ht="13.8" thickBot="1" x14ac:dyDescent="0.25">
      <c r="A6603" s="39" t="s">
        <v>82</v>
      </c>
      <c r="B6603" s="17">
        <v>6</v>
      </c>
      <c r="C6603" s="17">
        <v>9</v>
      </c>
      <c r="D6603" s="17">
        <v>11</v>
      </c>
      <c r="E6603" s="17">
        <v>13</v>
      </c>
      <c r="F6603" s="17">
        <v>18</v>
      </c>
      <c r="G6603" s="17">
        <v>26</v>
      </c>
      <c r="H6603" s="17">
        <v>35</v>
      </c>
      <c r="I6603" s="17">
        <v>43</v>
      </c>
      <c r="J6603" s="17">
        <v>49</v>
      </c>
      <c r="K6603" s="70"/>
      <c r="L6603" s="111" t="s">
        <v>82</v>
      </c>
      <c r="M6603" s="103" t="e">
        <f>#REF!</f>
        <v>#REF!</v>
      </c>
      <c r="N6603" s="103" t="e">
        <f>IF(M6603=0,"",CHOOSE(M6603,"6","9","11","13","13","18","18","18","18","18","26","26","26","26","26","26","26","26","26","26","35","35","35","35","35","35","35","35","35","35","43","43","43","43","43","43","43","43","43","43","49","49","49","49","49","49","49","49","49","49","手入力箇所","手入力箇所","手入力箇所","手入力箇所","手入力箇所","手入力箇所","手入力箇所","手入力箇所","手入力箇所","手入力箇所"))</f>
        <v>#REF!</v>
      </c>
    </row>
    <row r="6604" spans="1:14" ht="13.8" thickBot="1" x14ac:dyDescent="0.25">
      <c r="A6604" s="31" t="s">
        <v>83</v>
      </c>
      <c r="B6604" s="18">
        <v>6</v>
      </c>
      <c r="C6604" s="18">
        <v>10</v>
      </c>
      <c r="D6604" s="18">
        <v>14</v>
      </c>
      <c r="E6604" s="18">
        <v>17</v>
      </c>
      <c r="F6604" s="18">
        <v>29</v>
      </c>
      <c r="G6604" s="18">
        <v>50</v>
      </c>
      <c r="H6604" s="18">
        <v>76</v>
      </c>
      <c r="I6604" s="18">
        <v>100</v>
      </c>
      <c r="J6604" s="18">
        <v>123</v>
      </c>
      <c r="K6604" s="69"/>
      <c r="L6604" s="111" t="s">
        <v>83</v>
      </c>
      <c r="M6604" s="103" t="e">
        <f>#REF!</f>
        <v>#REF!</v>
      </c>
      <c r="N6604" s="103" t="e">
        <f>IF(M6604=0,"",CHOOSE(M6604,"6","10","14","17","17","29","29","29","29","29","50","50","50","50","50","50","50","50","50","50","76","76","76","76","76","76","76","76","76","76","100","100","100","100","100","100","100","100","100","100","123","123","123","123","123","123","123","123","123","123","手入力箇所","手入力箇所","手入力箇所","手入力箇所","手入力箇所","手入力箇所","手入力箇所","手入力箇所","手入力箇所"))</f>
        <v>#REF!</v>
      </c>
    </row>
    <row r="6605" spans="1:14" ht="27" thickBot="1" x14ac:dyDescent="0.25">
      <c r="A6605" s="32" t="s">
        <v>84</v>
      </c>
      <c r="B6605" s="20">
        <v>9</v>
      </c>
      <c r="C6605" s="20">
        <v>15</v>
      </c>
      <c r="D6605" s="20">
        <v>20</v>
      </c>
      <c r="E6605" s="20">
        <v>24</v>
      </c>
      <c r="F6605" s="20">
        <v>39</v>
      </c>
      <c r="G6605" s="20">
        <v>65</v>
      </c>
      <c r="H6605" s="63"/>
      <c r="I6605" s="63"/>
      <c r="J6605" s="63"/>
      <c r="K6605" s="106"/>
      <c r="L6605" s="111" t="s">
        <v>84</v>
      </c>
      <c r="M6605" s="103" t="e">
        <f>#REF!</f>
        <v>#REF!</v>
      </c>
      <c r="N6605" s="103" t="e">
        <f>IF(M6605=0,"",CHOOSE(M6605,"9","15","20","24","24","39","39","39","39","39","65","65","65","65","65","65","65","65","65","65","手入力箇所","手入力箇所","手入力箇所","手入力箇所","手入力箇所","手入力箇所","手入力箇所","手入力箇所","手入力箇所","手入力箇所"))</f>
        <v>#REF!</v>
      </c>
    </row>
    <row r="6608" spans="1:14" ht="13.8" thickBot="1" x14ac:dyDescent="0.25"/>
    <row r="6609" spans="1:14" ht="13.8" thickBot="1" x14ac:dyDescent="0.25">
      <c r="A6609" s="688" t="e">
        <f>#REF!</f>
        <v>#REF!</v>
      </c>
      <c r="B6609" s="688"/>
      <c r="C6609" s="688"/>
      <c r="D6609" s="689" t="s">
        <v>192</v>
      </c>
      <c r="E6609" s="689"/>
      <c r="F6609" s="689"/>
      <c r="G6609" s="689"/>
      <c r="H6609" s="689"/>
      <c r="I6609" s="689"/>
      <c r="J6609" s="689"/>
      <c r="K6609" s="689"/>
      <c r="L6609" s="689"/>
      <c r="M6609" s="689"/>
      <c r="N6609" s="689"/>
    </row>
    <row r="6610" spans="1:14" ht="13.8" thickBot="1" x14ac:dyDescent="0.25">
      <c r="A6610" s="65"/>
      <c r="B6610" s="33">
        <v>1</v>
      </c>
      <c r="C6610" s="24">
        <v>2</v>
      </c>
      <c r="D6610" s="24">
        <v>3</v>
      </c>
      <c r="E6610" s="24" t="s">
        <v>58</v>
      </c>
      <c r="F6610" s="24" t="s">
        <v>59</v>
      </c>
      <c r="G6610" s="24" t="s">
        <v>60</v>
      </c>
      <c r="H6610" s="24" t="s">
        <v>61</v>
      </c>
      <c r="I6610" s="24" t="s">
        <v>62</v>
      </c>
      <c r="J6610" s="24" t="s">
        <v>194</v>
      </c>
      <c r="K6610" s="25" t="s">
        <v>85</v>
      </c>
      <c r="L6610" s="105" t="s">
        <v>189</v>
      </c>
      <c r="M6610" s="105" t="s">
        <v>188</v>
      </c>
      <c r="N6610" s="105" t="s">
        <v>51</v>
      </c>
    </row>
    <row r="6611" spans="1:14" ht="13.8" thickBot="1" x14ac:dyDescent="0.25">
      <c r="A6611" s="26" t="s">
        <v>56</v>
      </c>
      <c r="B6611" s="22">
        <v>5</v>
      </c>
      <c r="C6611" s="22">
        <v>7</v>
      </c>
      <c r="D6611" s="22">
        <v>8</v>
      </c>
      <c r="E6611" s="22">
        <v>8</v>
      </c>
      <c r="F6611" s="22">
        <v>10</v>
      </c>
      <c r="G6611" s="22">
        <v>13</v>
      </c>
      <c r="H6611" s="22">
        <v>16</v>
      </c>
      <c r="I6611" s="22"/>
      <c r="J6611" s="23"/>
      <c r="K6611" s="1"/>
      <c r="L6611" s="26" t="s">
        <v>56</v>
      </c>
      <c r="M6611" s="104" t="e">
        <f>#REF!</f>
        <v>#REF!</v>
      </c>
      <c r="N6611" s="112" t="e">
        <f>IF(M6611=0,"",CHOOSE(M6611,"5","7","8","8","8","10","10","10","10","10","13","13","13","13","13","13","13","13","13","13","16","16","16","16","16","16","16","16","16","16","16","手入力箇所","手入力箇所","手入力箇所","手入力箇所","手入力箇所","手入力箇所","手入力箇所","手入力箇所","手入力箇所","手入力箇所"))</f>
        <v>#REF!</v>
      </c>
    </row>
    <row r="6612" spans="1:14" ht="13.8" thickBot="1" x14ac:dyDescent="0.25">
      <c r="A6612" s="27" t="s">
        <v>57</v>
      </c>
      <c r="B6612" s="18">
        <v>5</v>
      </c>
      <c r="C6612" s="18">
        <v>7</v>
      </c>
      <c r="D6612" s="18">
        <v>8</v>
      </c>
      <c r="E6612" s="18">
        <v>9</v>
      </c>
      <c r="F6612" s="18">
        <v>12</v>
      </c>
      <c r="G6612" s="18">
        <v>16</v>
      </c>
      <c r="H6612" s="18"/>
      <c r="I6612" s="18"/>
      <c r="J6612" s="62"/>
      <c r="K6612" s="19"/>
      <c r="L6612" s="27" t="s">
        <v>57</v>
      </c>
      <c r="M6612" s="104" t="e">
        <f>#REF!</f>
        <v>#REF!</v>
      </c>
      <c r="N6612" s="113" t="e">
        <f>IF(M6612=0,"",CHOOSE(M6612,"5","7","8","9","9","12","12","12","12","12","16","16","16","16","16","16","16","16","16","16","手入力箇所","手入力箇所","手入力箇所","手入力箇所","手入力箇所","手入力箇所","手入力箇所","手入力箇所","手入力箇所","手入力箇所"))</f>
        <v>#REF!</v>
      </c>
    </row>
    <row r="6613" spans="1:14" ht="48.6" thickBot="1" x14ac:dyDescent="0.25">
      <c r="A6613" s="28" t="s">
        <v>64</v>
      </c>
      <c r="B6613" s="18">
        <v>6</v>
      </c>
      <c r="C6613" s="18"/>
      <c r="D6613" s="18"/>
      <c r="E6613" s="18"/>
      <c r="F6613" s="18"/>
      <c r="G6613" s="18"/>
      <c r="H6613" s="18"/>
      <c r="I6613" s="18"/>
      <c r="J6613" s="62"/>
      <c r="K6613" s="19"/>
      <c r="L6613" s="28" t="s">
        <v>64</v>
      </c>
      <c r="M6613" s="104" t="e">
        <f>#REF!</f>
        <v>#REF!</v>
      </c>
      <c r="N6613" s="113" t="e">
        <f>IF(M6613=0,"",CHOOSE(M6613,"6","手入力箇所","手入力箇所","手入力箇所","手入力箇所","手入力箇所","手入力箇所","手入力箇所","手入力箇所","手入力箇所","手入力箇所","",""))</f>
        <v>#REF!</v>
      </c>
    </row>
    <row r="6614" spans="1:14" ht="48.6" thickBot="1" x14ac:dyDescent="0.25">
      <c r="A6614" s="28" t="s">
        <v>65</v>
      </c>
      <c r="B6614" s="18">
        <v>6</v>
      </c>
      <c r="C6614" s="18"/>
      <c r="D6614" s="18"/>
      <c r="E6614" s="18"/>
      <c r="F6614" s="18"/>
      <c r="G6614" s="18"/>
      <c r="H6614" s="18"/>
      <c r="I6614" s="18"/>
      <c r="J6614" s="62"/>
      <c r="K6614" s="19"/>
      <c r="L6614" s="28" t="s">
        <v>65</v>
      </c>
      <c r="M6614" s="104" t="e">
        <f>#REF!</f>
        <v>#REF!</v>
      </c>
      <c r="N6614" s="113" t="e">
        <f>IF(M6614=0,"",CHOOSE(M6614,"6","手入力箇所","手入力箇所","手入力箇所","手入力箇所","手入力箇所","手入力箇所","手入力箇所","手入力箇所","手入力箇所","手入力箇所","",""))</f>
        <v>#REF!</v>
      </c>
    </row>
    <row r="6615" spans="1:14" ht="24.6" thickBot="1" x14ac:dyDescent="0.25">
      <c r="A6615" s="28" t="s">
        <v>66</v>
      </c>
      <c r="B6615" s="18">
        <v>5</v>
      </c>
      <c r="C6615" s="18">
        <v>7</v>
      </c>
      <c r="D6615" s="18">
        <v>8</v>
      </c>
      <c r="E6615" s="18">
        <v>9</v>
      </c>
      <c r="F6615" s="18">
        <v>12</v>
      </c>
      <c r="G6615" s="18"/>
      <c r="H6615" s="18"/>
      <c r="I6615" s="18"/>
      <c r="J6615" s="62"/>
      <c r="K6615" s="19"/>
      <c r="L6615" s="28" t="s">
        <v>66</v>
      </c>
      <c r="M6615" s="104" t="e">
        <f>#REF!</f>
        <v>#REF!</v>
      </c>
      <c r="N6615" s="113" t="e">
        <f>IF(M6615=0,"",CHOOSE(M6615,"5","7","8","9","9","12","12","12","12","12","手入力箇所","手入力箇所","手入力箇所","手入力箇所","手入力箇所","手入力箇所","手入力箇所","手入力箇所","手入力箇所","手入力箇所"))</f>
        <v>#REF!</v>
      </c>
    </row>
    <row r="6616" spans="1:14" ht="36.6" thickBot="1" x14ac:dyDescent="0.25">
      <c r="A6616" s="28" t="s">
        <v>67</v>
      </c>
      <c r="B6616" s="18">
        <v>4</v>
      </c>
      <c r="C6616" s="18">
        <v>5</v>
      </c>
      <c r="D6616" s="18">
        <v>5</v>
      </c>
      <c r="E6616" s="18">
        <v>6</v>
      </c>
      <c r="F6616" s="18"/>
      <c r="G6616" s="18"/>
      <c r="H6616" s="18"/>
      <c r="I6616" s="18"/>
      <c r="J6616" s="62"/>
      <c r="K6616" s="19"/>
      <c r="L6616" s="28" t="s">
        <v>67</v>
      </c>
      <c r="M6616" s="104" t="e">
        <f>#REF!</f>
        <v>#REF!</v>
      </c>
      <c r="N6616" s="113" t="e">
        <f>IF(M6616=0,"",CHOOSE(M6616,"4","5","5","6","6","手入力箇所","手入力箇所","手入力箇所","手入力箇所","手入力箇所","手入力箇所","手入力箇所","手入力箇所","手入力箇所","手入力箇所"))</f>
        <v>#REF!</v>
      </c>
    </row>
    <row r="6617" spans="1:14" ht="24.6" thickBot="1" x14ac:dyDescent="0.25">
      <c r="A6617" s="28" t="s">
        <v>68</v>
      </c>
      <c r="B6617" s="18">
        <v>12</v>
      </c>
      <c r="C6617" s="18">
        <v>12</v>
      </c>
      <c r="D6617" s="18">
        <v>12</v>
      </c>
      <c r="E6617" s="18">
        <v>12</v>
      </c>
      <c r="F6617" s="18">
        <v>12</v>
      </c>
      <c r="G6617" s="18">
        <v>12</v>
      </c>
      <c r="H6617" s="18">
        <v>12</v>
      </c>
      <c r="I6617" s="18"/>
      <c r="J6617" s="62"/>
      <c r="K6617" s="19"/>
      <c r="L6617" s="28" t="s">
        <v>68</v>
      </c>
      <c r="M6617" s="104" t="e">
        <f>#REF!</f>
        <v>#REF!</v>
      </c>
      <c r="N6617" s="113" t="e">
        <f>IF(M6617=0,"",CHOOSE(M6617,"12","12","12","12","12","12","12","12","12","12","12","12","12","12","12","12","12","12","12","12","12","12","12","12","12","12","12","12","12","12","手入力箇所","手入力箇所","手入力箇所","手入力箇所","手入力箇所","手入力箇所","手入力箇所","手入力箇所","手入力箇所","手入力箇所"))</f>
        <v>#REF!</v>
      </c>
    </row>
    <row r="6618" spans="1:14" ht="36.6" thickBot="1" x14ac:dyDescent="0.25">
      <c r="A6618" s="28" t="s">
        <v>69</v>
      </c>
      <c r="B6618" s="18">
        <v>7</v>
      </c>
      <c r="C6618" s="18">
        <v>7</v>
      </c>
      <c r="D6618" s="18">
        <v>7</v>
      </c>
      <c r="E6618" s="18">
        <v>7</v>
      </c>
      <c r="F6618" s="18">
        <v>7</v>
      </c>
      <c r="G6618" s="18"/>
      <c r="H6618" s="18"/>
      <c r="I6618" s="18"/>
      <c r="J6618" s="62"/>
      <c r="K6618" s="19"/>
      <c r="L6618" s="28" t="s">
        <v>69</v>
      </c>
      <c r="M6618" s="104" t="e">
        <f>#REF!</f>
        <v>#REF!</v>
      </c>
      <c r="N6618" s="113" t="e">
        <f>IF(M6618=0,"",CHOOSE(M6618,"7","7","7","7","7","7","7","7","7","7","手入力箇所","手入力箇所","手入力箇所","手入力箇所","手入力箇所","手入力箇所","手入力箇所","手入力箇所","手入力箇所","手入力箇所"))</f>
        <v>#REF!</v>
      </c>
    </row>
    <row r="6619" spans="1:14" ht="13.8" thickBot="1" x14ac:dyDescent="0.25">
      <c r="A6619" s="27" t="s">
        <v>63</v>
      </c>
      <c r="B6619" s="18">
        <v>4</v>
      </c>
      <c r="C6619" s="18">
        <v>5</v>
      </c>
      <c r="D6619" s="18">
        <v>7</v>
      </c>
      <c r="E6619" s="18">
        <v>8</v>
      </c>
      <c r="F6619" s="18">
        <v>11</v>
      </c>
      <c r="G6619" s="18">
        <v>16</v>
      </c>
      <c r="H6619" s="18">
        <v>22</v>
      </c>
      <c r="I6619" s="18">
        <v>26</v>
      </c>
      <c r="J6619" s="18">
        <v>31</v>
      </c>
      <c r="K6619" s="19"/>
      <c r="L6619" s="27" t="s">
        <v>63</v>
      </c>
      <c r="M6619" s="104" t="e">
        <f>#REF!</f>
        <v>#REF!</v>
      </c>
      <c r="N6619" s="113" t="e">
        <f>IF(M6619=0,"",CHOOSE(M6619,"4","5","7","8","8","11","11","11","11","11","16","16","16","16","16","16","16","16","16","16","22","22","22","22","22","22","22","22","22","22","26","26","26","26","26","26","26","26","26","26","31","31","31","31","31","31","31","31","31","31","31","手入力箇所","手入力箇所","手入力箇所","手入力箇所","手入力箇所","手入力箇所","手入力箇所","手入力箇所","手入力箇所","手入力箇所"))</f>
        <v>#REF!</v>
      </c>
    </row>
    <row r="6620" spans="1:14" ht="24.6" thickBot="1" x14ac:dyDescent="0.25">
      <c r="A6620" s="28" t="s">
        <v>70</v>
      </c>
      <c r="B6620" s="18">
        <v>5</v>
      </c>
      <c r="C6620" s="18">
        <v>6</v>
      </c>
      <c r="D6620" s="18">
        <v>7</v>
      </c>
      <c r="E6620" s="18"/>
      <c r="F6620" s="18"/>
      <c r="G6620" s="18"/>
      <c r="H6620" s="18"/>
      <c r="I6620" s="18"/>
      <c r="J6620" s="62"/>
      <c r="K6620" s="19"/>
      <c r="L6620" s="28" t="s">
        <v>70</v>
      </c>
      <c r="M6620" s="104" t="e">
        <f>#REF!</f>
        <v>#REF!</v>
      </c>
      <c r="N6620" s="113" t="e">
        <f>IF(M6620=0,"",CHOOSE(M6620,"5","6","7","手入力箇所","手入力箇所","手入力箇所","手入力箇所","手入力箇所","手入力箇所","手入力箇所","手入力箇所","手入力箇所","手入力箇所"))</f>
        <v>#REF!</v>
      </c>
    </row>
    <row r="6621" spans="1:14" ht="13.8" thickBot="1" x14ac:dyDescent="0.25">
      <c r="A6621" s="29" t="s">
        <v>71</v>
      </c>
      <c r="B6621" s="18">
        <v>3</v>
      </c>
      <c r="C6621" s="18">
        <v>6</v>
      </c>
      <c r="D6621" s="18">
        <v>19</v>
      </c>
      <c r="E6621" s="18"/>
      <c r="F6621" s="18"/>
      <c r="G6621" s="18"/>
      <c r="H6621" s="18"/>
      <c r="I6621" s="18"/>
      <c r="J6621" s="62"/>
      <c r="K6621" s="19"/>
      <c r="L6621" s="29" t="s">
        <v>71</v>
      </c>
      <c r="M6621" s="104" t="e">
        <f>#REF!</f>
        <v>#REF!</v>
      </c>
      <c r="N6621" s="113" t="e">
        <f>IF(M6621=0,"",CHOOSE(M6621,"3","6","19","手入力箇所","手入力箇所","手入力箇所","手入力箇所","手入力箇所","手入力箇所","手入力箇所","手入力箇所","手入力箇所","手入力箇所"))</f>
        <v>#REF!</v>
      </c>
    </row>
    <row r="6622" spans="1:14" ht="13.8" thickBot="1" x14ac:dyDescent="0.25">
      <c r="A6622" s="29" t="s">
        <v>72</v>
      </c>
      <c r="B6622" s="18">
        <v>1</v>
      </c>
      <c r="C6622" s="18">
        <v>3</v>
      </c>
      <c r="D6622" s="18">
        <v>5</v>
      </c>
      <c r="E6622" s="18">
        <v>9</v>
      </c>
      <c r="F6622" s="18">
        <v>26</v>
      </c>
      <c r="G6622" s="18"/>
      <c r="H6622" s="18"/>
      <c r="I6622" s="18"/>
      <c r="J6622" s="62"/>
      <c r="K6622" s="19"/>
      <c r="L6622" s="29" t="s">
        <v>72</v>
      </c>
      <c r="M6622" s="104" t="e">
        <f>#REF!</f>
        <v>#REF!</v>
      </c>
      <c r="N6622" s="113" t="e">
        <f>IF(M6622=0,"",CHOOSE(M6622,"1","3","5","9","9","26","26","26","26","26","手入力箇所","手入力箇所","手入力箇所","手入力箇所","手入力箇所","手入力箇所","手入力箇所","手入力箇所","手入力箇所","手入力箇所"))</f>
        <v>#REF!</v>
      </c>
    </row>
    <row r="6623" spans="1:14" ht="13.8" thickBot="1" x14ac:dyDescent="0.25">
      <c r="A6623" s="29" t="s">
        <v>73</v>
      </c>
      <c r="B6623" s="18">
        <v>4</v>
      </c>
      <c r="C6623" s="18">
        <v>11</v>
      </c>
      <c r="D6623" s="18">
        <v>20</v>
      </c>
      <c r="E6623" s="18">
        <v>33</v>
      </c>
      <c r="F6623" s="18"/>
      <c r="G6623" s="18"/>
      <c r="H6623" s="18"/>
      <c r="I6623" s="18"/>
      <c r="J6623" s="62"/>
      <c r="K6623" s="19"/>
      <c r="L6623" s="29" t="s">
        <v>73</v>
      </c>
      <c r="M6623" s="104" t="e">
        <f>#REF!</f>
        <v>#REF!</v>
      </c>
      <c r="N6623" s="113" t="e">
        <f>IF(M6623=0,"",CHOOSE(M6623,"4","11","20","33","33","手入力箇所","手入力箇所","手入力箇所","手入力箇所","手入力箇所","手入力箇所","手入力箇所","手入力箇所","手入力箇所","手入力箇所"))</f>
        <v>#REF!</v>
      </c>
    </row>
    <row r="6624" spans="1:14" ht="37.200000000000003" thickBot="1" x14ac:dyDescent="0.25">
      <c r="A6624" s="30" t="s">
        <v>74</v>
      </c>
      <c r="B6624" s="18">
        <v>4</v>
      </c>
      <c r="C6624" s="18">
        <v>6</v>
      </c>
      <c r="D6624" s="18">
        <v>8</v>
      </c>
      <c r="E6624" s="18">
        <v>10</v>
      </c>
      <c r="F6624" s="18">
        <v>15</v>
      </c>
      <c r="G6624" s="18">
        <v>23</v>
      </c>
      <c r="H6624" s="18">
        <v>33</v>
      </c>
      <c r="I6624" s="18"/>
      <c r="J6624" s="62"/>
      <c r="K6624" s="19"/>
      <c r="L6624" s="30" t="s">
        <v>74</v>
      </c>
      <c r="M6624" s="104" t="e">
        <f>#REF!</f>
        <v>#REF!</v>
      </c>
      <c r="N6624" s="113" t="e">
        <f>IF(M6624=0,"",CHOOSE(M6624,"4","6","8","10","10","15","15","15","15","15","23","23","23","23","23","23","23","23","23","23","33","33","33","33","33","33","33","33","33","33","手入力箇所","手入力箇所","手入力箇所","手入力箇所","手入力箇所","手入力箇所","手入力箇所","手入力箇所","手入力箇所","手入力箇所"))</f>
        <v>#REF!</v>
      </c>
    </row>
    <row r="6625" spans="1:14" ht="13.8" thickBot="1" x14ac:dyDescent="0.25">
      <c r="A6625" s="29" t="s">
        <v>75</v>
      </c>
      <c r="B6625" s="18">
        <v>6</v>
      </c>
      <c r="C6625" s="18">
        <v>14</v>
      </c>
      <c r="D6625" s="18">
        <v>25</v>
      </c>
      <c r="E6625" s="18">
        <v>39</v>
      </c>
      <c r="F6625" s="18"/>
      <c r="G6625" s="18"/>
      <c r="H6625" s="18"/>
      <c r="I6625" s="18"/>
      <c r="J6625" s="62"/>
      <c r="K6625" s="19"/>
      <c r="L6625" s="29" t="s">
        <v>75</v>
      </c>
      <c r="M6625" s="104" t="e">
        <f>#REF!</f>
        <v>#REF!</v>
      </c>
      <c r="N6625" s="113" t="e">
        <f>IF(M6625=0,"",CHOOSE(M6625,"6","14","25","39","39","手入力箇所","手入力箇所","手入力箇所","手入力箇所","手入力箇所","手入力箇所","手入力箇所","手入力箇所","手入力箇所","手入力箇所"))</f>
        <v>#REF!</v>
      </c>
    </row>
    <row r="6626" spans="1:14" ht="37.200000000000003" thickBot="1" x14ac:dyDescent="0.25">
      <c r="A6626" s="30" t="s">
        <v>76</v>
      </c>
      <c r="B6626" s="18">
        <v>2</v>
      </c>
      <c r="C6626" s="18">
        <v>3</v>
      </c>
      <c r="D6626" s="18">
        <v>6</v>
      </c>
      <c r="E6626" s="18">
        <v>9</v>
      </c>
      <c r="F6626" s="18"/>
      <c r="G6626" s="18"/>
      <c r="H6626" s="18"/>
      <c r="I6626" s="18"/>
      <c r="J6626" s="62"/>
      <c r="K6626" s="19"/>
      <c r="L6626" s="30" t="s">
        <v>76</v>
      </c>
      <c r="M6626" s="104" t="e">
        <f>#REF!</f>
        <v>#REF!</v>
      </c>
      <c r="N6626" s="113" t="e">
        <f>IF(M6626=0,"",CHOOSE(M6626,"2","3","6","9","9","手入力箇所","手入力箇所","手入力箇所","手入力箇所","手入力箇所","手入力箇所","手入力箇所","手入力箇所","手入力箇所","手入力箇所"))</f>
        <v>#REF!</v>
      </c>
    </row>
    <row r="6627" spans="1:14" ht="27" thickBot="1" x14ac:dyDescent="0.25">
      <c r="A6627" s="31" t="s">
        <v>77</v>
      </c>
      <c r="B6627" s="18">
        <v>12</v>
      </c>
      <c r="C6627" s="18">
        <v>18</v>
      </c>
      <c r="D6627" s="18">
        <v>22</v>
      </c>
      <c r="E6627" s="18">
        <v>26</v>
      </c>
      <c r="F6627" s="62"/>
      <c r="G6627" s="62"/>
      <c r="H6627" s="62"/>
      <c r="I6627" s="62"/>
      <c r="J6627" s="62"/>
      <c r="K6627" s="19"/>
      <c r="L6627" s="31" t="s">
        <v>77</v>
      </c>
      <c r="M6627" s="104" t="e">
        <f>#REF!</f>
        <v>#REF!</v>
      </c>
      <c r="N6627" s="113" t="e">
        <f>IF(M6627=0,"",CHOOSE(M6627,"12","18","22","26","26","手入力箇所","手入力箇所","手入力箇所","手入力箇所","手入力箇所","手入力箇所","手入力箇所","手入力箇所","手入力箇所","手入力箇所"))</f>
        <v>#REF!</v>
      </c>
    </row>
    <row r="6628" spans="1:14" ht="40.200000000000003" thickBot="1" x14ac:dyDescent="0.25">
      <c r="A6628" s="31" t="s">
        <v>78</v>
      </c>
      <c r="B6628" s="18">
        <v>5</v>
      </c>
      <c r="C6628" s="18">
        <v>8</v>
      </c>
      <c r="D6628" s="18">
        <v>11</v>
      </c>
      <c r="E6628" s="18">
        <v>14</v>
      </c>
      <c r="F6628" s="62"/>
      <c r="G6628" s="62"/>
      <c r="H6628" s="62"/>
      <c r="I6628" s="62"/>
      <c r="J6628" s="62"/>
      <c r="K6628" s="19"/>
      <c r="L6628" s="31" t="s">
        <v>78</v>
      </c>
      <c r="M6628" s="104" t="e">
        <f>#REF!</f>
        <v>#REF!</v>
      </c>
      <c r="N6628" s="113" t="e">
        <f>IF(M6628=0,"",CHOOSE(M6628,"5","8","11","14","14","手入力箇所","手入力箇所","手入力箇所","手入力箇所","手入力箇所","手入力箇所","手入力箇所","手入力箇所","手入力箇所","手入力箇所"))</f>
        <v>#REF!</v>
      </c>
    </row>
    <row r="6629" spans="1:14" ht="27" thickBot="1" x14ac:dyDescent="0.25">
      <c r="A6629" s="31" t="s">
        <v>79</v>
      </c>
      <c r="B6629" s="18">
        <v>6</v>
      </c>
      <c r="C6629" s="18">
        <v>11</v>
      </c>
      <c r="D6629" s="18">
        <v>16</v>
      </c>
      <c r="E6629" s="18">
        <v>21</v>
      </c>
      <c r="F6629" s="62"/>
      <c r="G6629" s="62"/>
      <c r="H6629" s="62"/>
      <c r="I6629" s="62"/>
      <c r="J6629" s="62"/>
      <c r="K6629" s="19"/>
      <c r="L6629" s="31" t="s">
        <v>79</v>
      </c>
      <c r="M6629" s="104" t="e">
        <f>#REF!</f>
        <v>#REF!</v>
      </c>
      <c r="N6629" s="113" t="e">
        <f>IF(M6629=0,"",CHOOSE(M6629,"6","11","16","21","21","手入力箇所","手入力箇所","手入力箇所","手入力箇所","手入力箇所","手入力箇所","手入力箇所","手入力箇所","手入力箇所"))</f>
        <v>#REF!</v>
      </c>
    </row>
    <row r="6630" spans="1:14" ht="40.200000000000003" thickBot="1" x14ac:dyDescent="0.25">
      <c r="A6630" s="31" t="s">
        <v>80</v>
      </c>
      <c r="B6630" s="18">
        <v>5</v>
      </c>
      <c r="C6630" s="18">
        <v>7</v>
      </c>
      <c r="D6630" s="18">
        <v>9</v>
      </c>
      <c r="E6630" s="18">
        <v>10</v>
      </c>
      <c r="F6630" s="62"/>
      <c r="G6630" s="62"/>
      <c r="H6630" s="62"/>
      <c r="I6630" s="62"/>
      <c r="J6630" s="62"/>
      <c r="K6630" s="19"/>
      <c r="L6630" s="31" t="s">
        <v>80</v>
      </c>
      <c r="M6630" s="104" t="e">
        <f>#REF!</f>
        <v>#REF!</v>
      </c>
      <c r="N6630" s="113" t="e">
        <f>IF(M6630=0,"",CHOOSE(M6630,"5","7","9","10","10","手入力箇所","手入力箇所","手入力箇所","手入力箇所","手入力箇所","手入力箇所","手入力箇所","手入力箇所","手入力箇所"))</f>
        <v>#REF!</v>
      </c>
    </row>
    <row r="6631" spans="1:14" ht="40.200000000000003" thickBot="1" x14ac:dyDescent="0.25">
      <c r="A6631" s="31" t="s">
        <v>81</v>
      </c>
      <c r="B6631" s="18">
        <v>9</v>
      </c>
      <c r="C6631" s="18">
        <v>14</v>
      </c>
      <c r="D6631" s="62"/>
      <c r="E6631" s="62"/>
      <c r="F6631" s="62"/>
      <c r="G6631" s="62"/>
      <c r="H6631" s="62"/>
      <c r="I6631" s="62"/>
      <c r="J6631" s="62"/>
      <c r="K6631" s="19"/>
      <c r="L6631" s="31" t="s">
        <v>81</v>
      </c>
      <c r="M6631" s="104" t="e">
        <f>#REF!</f>
        <v>#REF!</v>
      </c>
      <c r="N6631" s="113" t="e">
        <f>IF(M6631=0,"",CHOOSE(M6631,"9","14","手入力箇所","手入力箇所","手入力箇所","手入力箇所","手入力箇所","手入力箇所","手入力箇所","手入力箇所","手入力箇所","手入力箇所"))</f>
        <v>#REF!</v>
      </c>
    </row>
    <row r="6632" spans="1:14" ht="13.8" thickBot="1" x14ac:dyDescent="0.25">
      <c r="A6632" s="31" t="s">
        <v>82</v>
      </c>
      <c r="B6632" s="18">
        <v>3</v>
      </c>
      <c r="C6632" s="18">
        <v>4</v>
      </c>
      <c r="D6632" s="18">
        <v>4</v>
      </c>
      <c r="E6632" s="18">
        <v>5</v>
      </c>
      <c r="F6632" s="18">
        <v>6</v>
      </c>
      <c r="G6632" s="18">
        <v>8</v>
      </c>
      <c r="H6632" s="18">
        <v>9</v>
      </c>
      <c r="I6632" s="18">
        <v>11</v>
      </c>
      <c r="J6632" s="18">
        <v>12</v>
      </c>
      <c r="K6632" s="19"/>
      <c r="L6632" s="31" t="s">
        <v>82</v>
      </c>
      <c r="M6632" s="104" t="e">
        <f>#REF!</f>
        <v>#REF!</v>
      </c>
      <c r="N6632" s="113" t="e">
        <f>IF(M6632=0,"",CHOOSE(M6632,"3","4","4","5","5","6","6","6","6","6","8","8","8","8","8","8","8","8","8","8","9","9","9","9","9","9","9","9","9","9","11","11","11","11","11","11","11","11","11","11","12","12","12","12","12","12","12","12","12","12","12","手入力箇所","手入力箇所","手入力箇所","手入力箇所","手入力箇所","手入力箇所","手入力箇所","手入力箇所","手入力箇所","手入力箇所"))</f>
        <v>#REF!</v>
      </c>
    </row>
    <row r="6633" spans="1:14" ht="13.8" thickBot="1" x14ac:dyDescent="0.25">
      <c r="A6633" s="31" t="s">
        <v>83</v>
      </c>
      <c r="B6633" s="18">
        <v>3</v>
      </c>
      <c r="C6633" s="18">
        <v>4</v>
      </c>
      <c r="D6633" s="18">
        <v>4</v>
      </c>
      <c r="E6633" s="18">
        <v>5</v>
      </c>
      <c r="F6633" s="18">
        <v>6</v>
      </c>
      <c r="G6633" s="18">
        <v>8</v>
      </c>
      <c r="H6633" s="18">
        <v>10</v>
      </c>
      <c r="I6633" s="18">
        <v>12</v>
      </c>
      <c r="J6633" s="18">
        <v>13</v>
      </c>
      <c r="K6633" s="19"/>
      <c r="L6633" s="31" t="s">
        <v>83</v>
      </c>
      <c r="M6633" s="104" t="e">
        <f>#REF!</f>
        <v>#REF!</v>
      </c>
      <c r="N6633" s="113" t="e">
        <f>IF(M6633=0,"",CHOOSE(M6633,"3","4","4","5","5","6","6","6","6","6","8","8","8","8","8","8","8","8","8","8","10","10","10","10","10","10","10","10","10","10","12","12","12","12","12","12","12","12","12","12","13","13","13","13","13","13","13","13","13","13","13","手入力箇所","手入力箇所","手入力箇所","手入力箇所","手入力箇所","手入力箇所","手入力箇所","手入力箇所","手入力箇所","手入力箇所"))</f>
        <v>#REF!</v>
      </c>
    </row>
    <row r="6634" spans="1:14" ht="27" thickBot="1" x14ac:dyDescent="0.25">
      <c r="A6634" s="32" t="s">
        <v>84</v>
      </c>
      <c r="B6634" s="20">
        <v>1</v>
      </c>
      <c r="C6634" s="20">
        <v>2</v>
      </c>
      <c r="D6634" s="20">
        <v>3</v>
      </c>
      <c r="E6634" s="20">
        <v>4</v>
      </c>
      <c r="F6634" s="20">
        <v>8</v>
      </c>
      <c r="G6634" s="20">
        <v>19</v>
      </c>
      <c r="H6634" s="63"/>
      <c r="I6634" s="63"/>
      <c r="J6634" s="63"/>
      <c r="K6634" s="21"/>
      <c r="L6634" s="32" t="s">
        <v>84</v>
      </c>
      <c r="M6634" s="104" t="e">
        <f>#REF!</f>
        <v>#REF!</v>
      </c>
      <c r="N6634" s="113" t="e">
        <f>IF(M6634=0,"",CHOOSE(M6634,"1","2","3","4","4","8","8","8","8","8","19","19","19","19","19","19","19","19","19","19","手入力箇所","手入力箇所","手入力箇所","手入力箇所","手入力箇所","手入力箇所","手入力箇所","手入力箇所","手入力箇所","手入力箇所"))</f>
        <v>#REF!</v>
      </c>
    </row>
    <row r="6635" spans="1:14" ht="13.8" thickBot="1" x14ac:dyDescent="0.25"/>
    <row r="6636" spans="1:14" ht="13.8" thickBot="1" x14ac:dyDescent="0.25">
      <c r="A6636" s="686" t="e">
        <f>A6609</f>
        <v>#REF!</v>
      </c>
      <c r="B6636" s="686"/>
      <c r="C6636" s="686"/>
      <c r="D6636" s="687" t="s">
        <v>193</v>
      </c>
      <c r="E6636" s="687"/>
      <c r="F6636" s="687"/>
      <c r="G6636" s="687"/>
      <c r="H6636" s="687"/>
      <c r="I6636" s="687"/>
      <c r="J6636" s="687"/>
      <c r="K6636" s="687"/>
      <c r="L6636" s="687"/>
      <c r="M6636" s="687"/>
      <c r="N6636" s="687"/>
    </row>
    <row r="6637" spans="1:14" ht="13.8" thickBot="1" x14ac:dyDescent="0.25">
      <c r="A6637" s="105"/>
      <c r="B6637" s="33">
        <v>1</v>
      </c>
      <c r="C6637" s="24">
        <v>2</v>
      </c>
      <c r="D6637" s="24">
        <v>3</v>
      </c>
      <c r="E6637" s="24" t="s">
        <v>58</v>
      </c>
      <c r="F6637" s="24" t="s">
        <v>59</v>
      </c>
      <c r="G6637" s="24" t="s">
        <v>60</v>
      </c>
      <c r="H6637" s="24" t="s">
        <v>61</v>
      </c>
      <c r="I6637" s="24" t="s">
        <v>62</v>
      </c>
      <c r="J6637" s="24" t="s">
        <v>194</v>
      </c>
      <c r="K6637" s="102" t="s">
        <v>85</v>
      </c>
      <c r="L6637" s="105" t="s">
        <v>189</v>
      </c>
      <c r="M6637" s="105" t="s">
        <v>188</v>
      </c>
      <c r="N6637" s="105" t="s">
        <v>51</v>
      </c>
    </row>
    <row r="6638" spans="1:14" ht="13.8" thickBot="1" x14ac:dyDescent="0.25">
      <c r="A6638" s="26" t="s">
        <v>56</v>
      </c>
      <c r="B6638" s="22">
        <v>16</v>
      </c>
      <c r="C6638" s="22">
        <v>25</v>
      </c>
      <c r="D6638" s="22">
        <v>32</v>
      </c>
      <c r="E6638" s="22">
        <v>38</v>
      </c>
      <c r="F6638" s="22">
        <v>56</v>
      </c>
      <c r="G6638" s="22">
        <v>87</v>
      </c>
      <c r="H6638" s="22">
        <v>121</v>
      </c>
      <c r="I6638" s="22"/>
      <c r="J6638" s="23"/>
      <c r="K6638" s="68"/>
      <c r="L6638" s="107" t="s">
        <v>56</v>
      </c>
      <c r="M6638" s="103" t="e">
        <f>#REF!</f>
        <v>#REF!</v>
      </c>
      <c r="N6638" s="103" t="e">
        <f>IF(M6638=0,"",CHOOSE(M6638,"16","25","32","38","38","56","56","56","56","56","87","87","87","87","87","87","87","87","87","87","121","121","121","121","121","121","121","121","121","121","手入力箇所","手入力箇所","手入力箇所","手入力箇所","手入力箇所","手入力箇所","手入力箇所","手入力箇所","手入力箇所","手入力箇所"))</f>
        <v>#REF!</v>
      </c>
    </row>
    <row r="6639" spans="1:14" ht="13.8" thickBot="1" x14ac:dyDescent="0.25">
      <c r="A6639" s="27" t="s">
        <v>57</v>
      </c>
      <c r="B6639" s="18">
        <v>25</v>
      </c>
      <c r="C6639" s="18">
        <v>33</v>
      </c>
      <c r="D6639" s="18">
        <v>40</v>
      </c>
      <c r="E6639" s="18">
        <v>45</v>
      </c>
      <c r="F6639" s="18">
        <v>58</v>
      </c>
      <c r="G6639" s="18">
        <v>79</v>
      </c>
      <c r="H6639" s="18"/>
      <c r="I6639" s="18"/>
      <c r="J6639" s="62"/>
      <c r="K6639" s="69"/>
      <c r="L6639" s="107" t="s">
        <v>57</v>
      </c>
      <c r="M6639" s="103" t="e">
        <f>#REF!</f>
        <v>#REF!</v>
      </c>
      <c r="N6639" s="103" t="e">
        <f>IF(M6639=0,"",CHOOSE(M6639,"25","33","40","45","45","58","58","58","58","58","79","79","79","79","79","79","79","79","79","79","手入力箇所","手入力箇所","手入力箇所","手入力箇所","手入力箇所","手入力箇所","手入力箇所","手入力箇所","手入力箇所","手入力箇所"))</f>
        <v>#REF!</v>
      </c>
    </row>
    <row r="6640" spans="1:14" ht="48.6" thickBot="1" x14ac:dyDescent="0.25">
      <c r="A6640" s="28" t="s">
        <v>64</v>
      </c>
      <c r="B6640" s="18">
        <v>32</v>
      </c>
      <c r="C6640" s="18"/>
      <c r="D6640" s="18"/>
      <c r="E6640" s="18"/>
      <c r="F6640" s="18"/>
      <c r="G6640" s="18"/>
      <c r="H6640" s="18"/>
      <c r="I6640" s="18"/>
      <c r="J6640" s="62"/>
      <c r="K6640" s="69"/>
      <c r="L6640" s="108" t="s">
        <v>64</v>
      </c>
      <c r="M6640" s="103" t="e">
        <f>#REF!</f>
        <v>#REF!</v>
      </c>
      <c r="N6640" s="103" t="e">
        <f>IF(M6640=0,"",CHOOSE(M6640,"32","手入力箇所","手入力箇所","手入力箇所","手入力箇所","手入力箇所","手入力箇所","手入力箇所","手入力箇所","手入力箇所","手入力箇所"))</f>
        <v>#REF!</v>
      </c>
    </row>
    <row r="6641" spans="1:14" ht="48.6" thickBot="1" x14ac:dyDescent="0.25">
      <c r="A6641" s="28" t="s">
        <v>65</v>
      </c>
      <c r="B6641" s="18">
        <v>36</v>
      </c>
      <c r="C6641" s="18"/>
      <c r="D6641" s="18"/>
      <c r="E6641" s="18"/>
      <c r="F6641" s="18"/>
      <c r="G6641" s="18"/>
      <c r="H6641" s="18"/>
      <c r="I6641" s="18"/>
      <c r="J6641" s="62"/>
      <c r="K6641" s="69"/>
      <c r="L6641" s="108" t="s">
        <v>65</v>
      </c>
      <c r="M6641" s="103" t="e">
        <f>#REF!</f>
        <v>#REF!</v>
      </c>
      <c r="N6641" s="103" t="e">
        <f>IF(M6641=0,"",CHOOSE(M6641,"36","手入力箇所","手入力箇所","手入力箇所","手入力箇所","手入力箇所","手入力箇所","手入力箇所","手入力箇所","手入力箇所","手入力箇所"))</f>
        <v>#REF!</v>
      </c>
    </row>
    <row r="6642" spans="1:14" ht="24.6" thickBot="1" x14ac:dyDescent="0.25">
      <c r="A6642" s="28" t="s">
        <v>66</v>
      </c>
      <c r="B6642" s="18">
        <v>24</v>
      </c>
      <c r="C6642" s="18">
        <v>30</v>
      </c>
      <c r="D6642" s="18">
        <v>33</v>
      </c>
      <c r="E6642" s="18">
        <v>35</v>
      </c>
      <c r="F6642" s="18">
        <v>42</v>
      </c>
      <c r="G6642" s="18"/>
      <c r="H6642" s="18"/>
      <c r="I6642" s="18"/>
      <c r="J6642" s="62"/>
      <c r="K6642" s="69"/>
      <c r="L6642" s="108" t="s">
        <v>66</v>
      </c>
      <c r="M6642" s="103" t="e">
        <f>#REF!</f>
        <v>#REF!</v>
      </c>
      <c r="N6642" s="103" t="e">
        <f>IF(M6642=0,"",CHOOSE(M6642,"24","30","33","35","35","42","42","42","42","42","手入力箇所","手入力箇所","手入力箇所","手入力箇所","手入力箇所","手入力箇所","手入力箇所","手入力箇所","手入力箇所","手入力箇所"))</f>
        <v>#REF!</v>
      </c>
    </row>
    <row r="6643" spans="1:14" ht="36.6" thickBot="1" x14ac:dyDescent="0.25">
      <c r="A6643" s="28" t="s">
        <v>67</v>
      </c>
      <c r="B6643" s="18">
        <v>7</v>
      </c>
      <c r="C6643" s="18">
        <v>12</v>
      </c>
      <c r="D6643" s="18">
        <v>16</v>
      </c>
      <c r="E6643" s="18">
        <v>19</v>
      </c>
      <c r="F6643" s="18"/>
      <c r="G6643" s="18"/>
      <c r="H6643" s="18"/>
      <c r="I6643" s="18"/>
      <c r="J6643" s="62"/>
      <c r="K6643" s="69"/>
      <c r="L6643" s="108" t="s">
        <v>67</v>
      </c>
      <c r="M6643" s="103" t="e">
        <f>#REF!</f>
        <v>#REF!</v>
      </c>
      <c r="N6643" s="103" t="e">
        <f>IF(M6643=0,"",CHOOSE(M6643,"7","12","16","19","19","手入力箇所","手入力箇所","手入力箇所","手入力箇所","手入力箇所","手入力箇所","手入力箇所","手入力箇所","手入力箇所","手入力箇所"))</f>
        <v>#REF!</v>
      </c>
    </row>
    <row r="6644" spans="1:14" ht="24.6" thickBot="1" x14ac:dyDescent="0.25">
      <c r="A6644" s="28" t="s">
        <v>68</v>
      </c>
      <c r="B6644" s="18">
        <v>21</v>
      </c>
      <c r="C6644" s="18">
        <v>35</v>
      </c>
      <c r="D6644" s="18">
        <v>48</v>
      </c>
      <c r="E6644" s="18">
        <v>59</v>
      </c>
      <c r="F6644" s="18">
        <v>94</v>
      </c>
      <c r="G6644" s="18">
        <v>159</v>
      </c>
      <c r="H6644" s="18">
        <v>235</v>
      </c>
      <c r="I6644" s="18"/>
      <c r="J6644" s="62"/>
      <c r="K6644" s="69"/>
      <c r="L6644" s="108" t="s">
        <v>68</v>
      </c>
      <c r="M6644" s="103" t="e">
        <f>#REF!</f>
        <v>#REF!</v>
      </c>
      <c r="N6644" s="103" t="e">
        <f>IF(M6644=0,"",CHOOSE(M6644,"21","35","48","59","59","94","94","94","94","94","159","159","159","159","159","159","159","159","159","159","235","235","235","235","235","235","235","235","235","235","手入力箇所","手入力箇所","手入力箇所","手入力箇所","手入力箇所","手入力箇所","手入力箇所","手入力箇所","手入力箇所","手入力箇所"))</f>
        <v>#REF!</v>
      </c>
    </row>
    <row r="6645" spans="1:14" ht="36.6" thickBot="1" x14ac:dyDescent="0.25">
      <c r="A6645" s="28" t="s">
        <v>69</v>
      </c>
      <c r="B6645" s="18">
        <v>22</v>
      </c>
      <c r="C6645" s="18">
        <v>26</v>
      </c>
      <c r="D6645" s="18">
        <v>28</v>
      </c>
      <c r="E6645" s="18">
        <v>29</v>
      </c>
      <c r="F6645" s="18">
        <v>34</v>
      </c>
      <c r="G6645" s="18"/>
      <c r="H6645" s="18"/>
      <c r="I6645" s="18"/>
      <c r="J6645" s="62"/>
      <c r="K6645" s="69"/>
      <c r="L6645" s="108" t="s">
        <v>69</v>
      </c>
      <c r="M6645" s="103" t="e">
        <f>#REF!</f>
        <v>#REF!</v>
      </c>
      <c r="N6645" s="103" t="e">
        <f>IF(M6645=0,"",CHOOSE(M6645,"22","26","28","29","29","34","34","34","34","34","手入力箇所","手入力箇所","手入力箇所","手入力箇所","手入力箇所","手入力箇所","手入力箇所","手入力箇所","手入力箇所","手入力箇所"))</f>
        <v>#REF!</v>
      </c>
    </row>
    <row r="6646" spans="1:14" ht="13.8" thickBot="1" x14ac:dyDescent="0.25">
      <c r="A6646" s="27" t="s">
        <v>63</v>
      </c>
      <c r="B6646" s="18">
        <v>21</v>
      </c>
      <c r="C6646" s="18">
        <v>33</v>
      </c>
      <c r="D6646" s="18">
        <v>46</v>
      </c>
      <c r="E6646" s="18">
        <v>56</v>
      </c>
      <c r="F6646" s="18">
        <v>89</v>
      </c>
      <c r="G6646" s="18">
        <v>151</v>
      </c>
      <c r="H6646" s="18">
        <v>224</v>
      </c>
      <c r="I6646" s="18">
        <v>289</v>
      </c>
      <c r="J6646" s="18">
        <v>350</v>
      </c>
      <c r="K6646" s="69"/>
      <c r="L6646" s="107" t="s">
        <v>63</v>
      </c>
      <c r="M6646" s="103" t="e">
        <f>#REF!</f>
        <v>#REF!</v>
      </c>
      <c r="N6646" s="103" t="e">
        <f>IF(M6646=0,"",CHOOSE(M6646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647" spans="1:14" ht="24.6" thickBot="1" x14ac:dyDescent="0.25">
      <c r="A6647" s="34" t="s">
        <v>70</v>
      </c>
      <c r="B6647" s="35">
        <v>13</v>
      </c>
      <c r="C6647" s="35">
        <v>33</v>
      </c>
      <c r="D6647" s="35">
        <v>59</v>
      </c>
      <c r="E6647" s="35"/>
      <c r="F6647" s="35"/>
      <c r="G6647" s="35"/>
      <c r="H6647" s="35"/>
      <c r="I6647" s="35"/>
      <c r="J6647" s="36"/>
      <c r="K6647" s="67"/>
      <c r="L6647" s="108" t="s">
        <v>70</v>
      </c>
      <c r="M6647" s="103" t="e">
        <f>#REF!</f>
        <v>#REF!</v>
      </c>
      <c r="N6647" s="103" t="e">
        <f>IF(M6647=0,"",CHOOSE(M6647,"13","33","59","手入力箇所","手入力箇所","手入力箇所","手入力箇所","手入力箇所","手入力箇所","手入力箇所","手入力箇所","手入力箇所","手入力箇所"))</f>
        <v>#REF!</v>
      </c>
    </row>
    <row r="6648" spans="1:14" ht="13.8" thickBot="1" x14ac:dyDescent="0.25">
      <c r="A6648" s="37" t="s">
        <v>71</v>
      </c>
      <c r="B6648" s="17">
        <v>23</v>
      </c>
      <c r="C6648" s="17">
        <v>39</v>
      </c>
      <c r="D6648" s="17">
        <v>97</v>
      </c>
      <c r="E6648" s="17"/>
      <c r="F6648" s="17"/>
      <c r="G6648" s="17"/>
      <c r="H6648" s="17"/>
      <c r="I6648" s="17"/>
      <c r="J6648" s="64"/>
      <c r="K6648" s="70"/>
      <c r="L6648" s="109" t="s">
        <v>71</v>
      </c>
      <c r="M6648" s="103" t="e">
        <f>#REF!</f>
        <v>#REF!</v>
      </c>
      <c r="N6648" s="103" t="e">
        <f>IF(M6648=0,"",CHOOSE(M6648,"23","39","97","手入力箇所","手入力箇所","手入力箇所","手入力箇所","手入力箇所","手入力箇所","手入力箇所","手入力箇所","手入力箇所","手入力箇所"))</f>
        <v>#REF!</v>
      </c>
    </row>
    <row r="6649" spans="1:14" ht="13.8" thickBot="1" x14ac:dyDescent="0.25">
      <c r="A6649" s="29" t="s">
        <v>72</v>
      </c>
      <c r="B6649" s="18">
        <v>21</v>
      </c>
      <c r="C6649" s="18">
        <v>37</v>
      </c>
      <c r="D6649" s="18">
        <v>58</v>
      </c>
      <c r="E6649" s="18">
        <v>76</v>
      </c>
      <c r="F6649" s="18">
        <v>137</v>
      </c>
      <c r="G6649" s="18"/>
      <c r="H6649" s="18"/>
      <c r="I6649" s="18"/>
      <c r="J6649" s="62"/>
      <c r="K6649" s="69"/>
      <c r="L6649" s="109" t="s">
        <v>72</v>
      </c>
      <c r="M6649" s="103" t="e">
        <f>#REF!</f>
        <v>#REF!</v>
      </c>
      <c r="N6649" s="103" t="e">
        <f>IF(M6649=0,"",CHOOSE(M6649,"21","37","58","76","76","137","137","137","137","137","手入力箇所","手入力箇所","手入力箇所","手入力箇所","手入力箇所","手入力箇所","手入力箇所","手入力箇所","手入力箇所","手入力箇所"))</f>
        <v>#REF!</v>
      </c>
    </row>
    <row r="6650" spans="1:14" ht="13.8" thickBot="1" x14ac:dyDescent="0.25">
      <c r="A6650" s="29" t="s">
        <v>73</v>
      </c>
      <c r="B6650" s="18">
        <v>48</v>
      </c>
      <c r="C6650" s="18">
        <v>93</v>
      </c>
      <c r="D6650" s="18">
        <v>138</v>
      </c>
      <c r="E6650" s="18">
        <v>183</v>
      </c>
      <c r="F6650" s="18"/>
      <c r="G6650" s="18"/>
      <c r="H6650" s="18"/>
      <c r="I6650" s="18"/>
      <c r="J6650" s="62"/>
      <c r="K6650" s="69"/>
      <c r="L6650" s="109" t="s">
        <v>73</v>
      </c>
      <c r="M6650" s="103" t="e">
        <f>#REF!</f>
        <v>#REF!</v>
      </c>
      <c r="N6650" s="103" t="e">
        <f>IF(M6650=0,"",CHOOSE(M6650,"48","93","138","183","183","手入力箇所","手入力箇所","手入力箇所","手入力箇所","手入力箇所","手入力箇所","手入力箇所","手入力箇所","手入力箇所","手入力箇所"))</f>
        <v>#REF!</v>
      </c>
    </row>
    <row r="6651" spans="1:14" ht="37.200000000000003" thickBot="1" x14ac:dyDescent="0.25">
      <c r="A6651" s="30" t="s">
        <v>74</v>
      </c>
      <c r="B6651" s="18">
        <v>13</v>
      </c>
      <c r="C6651" s="18">
        <v>26</v>
      </c>
      <c r="D6651" s="18">
        <v>40</v>
      </c>
      <c r="E6651" s="18">
        <v>55</v>
      </c>
      <c r="F6651" s="18">
        <v>107</v>
      </c>
      <c r="G6651" s="18">
        <v>224</v>
      </c>
      <c r="H6651" s="18">
        <v>386</v>
      </c>
      <c r="I6651" s="18"/>
      <c r="J6651" s="62"/>
      <c r="K6651" s="69"/>
      <c r="L6651" s="110" t="s">
        <v>74</v>
      </c>
      <c r="M6651" s="103" t="e">
        <f>#REF!</f>
        <v>#REF!</v>
      </c>
      <c r="N6651" s="103" t="e">
        <f>IF(M6651=0,"",CHOOSE(M6651,"13","26","40","55","55","107","107","107","107","107","224","224","224","224","224","224","224","224","224","224","386","386","386","386","386","386","386","386","386","386","手入力箇所","手入力箇所","手入力箇所","手入力箇所","手入力箇所","手入力箇所","手入力箇所","手入力箇所","手入力箇所","手入力箇所"))</f>
        <v>#REF!</v>
      </c>
    </row>
    <row r="6652" spans="1:14" ht="13.8" thickBot="1" x14ac:dyDescent="0.25">
      <c r="A6652" s="29" t="s">
        <v>75</v>
      </c>
      <c r="B6652" s="18">
        <v>36</v>
      </c>
      <c r="C6652" s="18">
        <v>98</v>
      </c>
      <c r="D6652" s="18">
        <v>173</v>
      </c>
      <c r="E6652" s="18">
        <v>274</v>
      </c>
      <c r="F6652" s="18"/>
      <c r="G6652" s="18"/>
      <c r="H6652" s="18"/>
      <c r="I6652" s="18"/>
      <c r="J6652" s="62"/>
      <c r="K6652" s="69"/>
      <c r="L6652" s="109" t="s">
        <v>75</v>
      </c>
      <c r="M6652" s="103" t="e">
        <f>#REF!</f>
        <v>#REF!</v>
      </c>
      <c r="N6652" s="103" t="e">
        <f>IF(M6652=0,"",CHOOSE(M6652,"36","98","173","274","274","手入力箇所","手入力箇所","手入力箇所","手入力箇所","手入力箇所","手入力箇所","手入力箇所","手入力箇所","手入力箇所","手入力箇所"))</f>
        <v>#REF!</v>
      </c>
    </row>
    <row r="6653" spans="1:14" ht="37.200000000000003" thickBot="1" x14ac:dyDescent="0.25">
      <c r="A6653" s="30" t="s">
        <v>76</v>
      </c>
      <c r="B6653" s="18">
        <v>127</v>
      </c>
      <c r="C6653" s="18">
        <v>127</v>
      </c>
      <c r="D6653" s="18">
        <v>127</v>
      </c>
      <c r="E6653" s="18">
        <v>127</v>
      </c>
      <c r="F6653" s="18"/>
      <c r="G6653" s="18"/>
      <c r="H6653" s="18"/>
      <c r="I6653" s="18"/>
      <c r="J6653" s="62"/>
      <c r="K6653" s="69"/>
      <c r="L6653" s="110" t="s">
        <v>76</v>
      </c>
      <c r="M6653" s="103" t="e">
        <f>#REF!</f>
        <v>#REF!</v>
      </c>
      <c r="N6653" s="103" t="e">
        <f>IF(M6653=0,"",CHOOSE(M6653,"127","127","127","127","127","手入力箇所","手入力箇所","手入力箇所","手入力箇所","手入力箇所","手入力箇所","手入力箇所","手入力箇所","手入力箇所","手入力箇所"))</f>
        <v>#REF!</v>
      </c>
    </row>
    <row r="6654" spans="1:14" ht="27" thickBot="1" x14ac:dyDescent="0.25">
      <c r="A6654" s="31" t="s">
        <v>77</v>
      </c>
      <c r="B6654" s="18">
        <v>42</v>
      </c>
      <c r="C6654" s="18">
        <v>90</v>
      </c>
      <c r="D6654" s="18">
        <v>141</v>
      </c>
      <c r="E6654" s="18">
        <v>193</v>
      </c>
      <c r="F6654" s="62"/>
      <c r="G6654" s="62"/>
      <c r="H6654" s="62"/>
      <c r="I6654" s="62"/>
      <c r="J6654" s="62"/>
      <c r="K6654" s="69"/>
      <c r="L6654" s="111" t="s">
        <v>77</v>
      </c>
      <c r="M6654" s="103" t="e">
        <f>#REF!</f>
        <v>#REF!</v>
      </c>
      <c r="N6654" s="103" t="e">
        <f>IF(M6654=0,"",CHOOSE(M6654,"42","90","141","193","1936","手入力箇所","手入力箇所","手入力箇所","手入力箇所","手入力箇所","手入力箇所","手入力箇所","手入力箇所","手入力箇所","手入力箇所"))</f>
        <v>#REF!</v>
      </c>
    </row>
    <row r="6655" spans="1:14" ht="40.200000000000003" thickBot="1" x14ac:dyDescent="0.25">
      <c r="A6655" s="31" t="s">
        <v>78</v>
      </c>
      <c r="B6655" s="18">
        <v>24</v>
      </c>
      <c r="C6655" s="18">
        <v>43</v>
      </c>
      <c r="D6655" s="18">
        <v>61</v>
      </c>
      <c r="E6655" s="18">
        <v>76</v>
      </c>
      <c r="F6655" s="62"/>
      <c r="G6655" s="62"/>
      <c r="H6655" s="62"/>
      <c r="I6655" s="62"/>
      <c r="J6655" s="62"/>
      <c r="K6655" s="69"/>
      <c r="L6655" s="111" t="s">
        <v>78</v>
      </c>
      <c r="M6655" s="103" t="e">
        <f>#REF!</f>
        <v>#REF!</v>
      </c>
      <c r="N6655" s="103" t="e">
        <f>IF(M6655=0,"",CHOOSE(M6655,"24","43","61","76","76","手入力箇所","手入力箇所","手入力箇所","手入力箇所","手入力箇所","手入力箇所","手入力箇所","手入力箇所","手入力箇所","手入力箇所"))</f>
        <v>#REF!</v>
      </c>
    </row>
    <row r="6656" spans="1:14" ht="27" thickBot="1" x14ac:dyDescent="0.25">
      <c r="A6656" s="31" t="s">
        <v>79</v>
      </c>
      <c r="B6656" s="18">
        <v>54</v>
      </c>
      <c r="C6656" s="18">
        <v>77</v>
      </c>
      <c r="D6656" s="18">
        <v>94</v>
      </c>
      <c r="E6656" s="18">
        <v>107</v>
      </c>
      <c r="F6656" s="62"/>
      <c r="G6656" s="62"/>
      <c r="H6656" s="62"/>
      <c r="I6656" s="62"/>
      <c r="J6656" s="62"/>
      <c r="K6656" s="69"/>
      <c r="L6656" s="111" t="s">
        <v>79</v>
      </c>
      <c r="M6656" s="103" t="e">
        <f>#REF!</f>
        <v>#REF!</v>
      </c>
      <c r="N6656" s="103" t="e">
        <f>IF(M6656=0,"",CHOOSE(M6656,"54","77","94","107","107","手入力箇所","手入力箇所","手入力箇所","手入力箇所","手入力箇所","手入力箇所","手入力箇所","手入力箇所","手入力箇所","手入力箇所"))</f>
        <v>#REF!</v>
      </c>
    </row>
    <row r="6657" spans="1:14" ht="40.200000000000003" thickBot="1" x14ac:dyDescent="0.25">
      <c r="A6657" s="31" t="s">
        <v>80</v>
      </c>
      <c r="B6657" s="18">
        <v>49</v>
      </c>
      <c r="C6657" s="18">
        <v>53</v>
      </c>
      <c r="D6657" s="18">
        <v>55</v>
      </c>
      <c r="E6657" s="18">
        <v>56</v>
      </c>
      <c r="F6657" s="62"/>
      <c r="G6657" s="62"/>
      <c r="H6657" s="62"/>
      <c r="I6657" s="62"/>
      <c r="J6657" s="62"/>
      <c r="K6657" s="69"/>
      <c r="L6657" s="111" t="s">
        <v>80</v>
      </c>
      <c r="M6657" s="103" t="e">
        <f>#REF!</f>
        <v>#REF!</v>
      </c>
      <c r="N6657" s="103" t="e">
        <f>IF(M6657=0,"",CHOOSE(M6657,"49","53","55","56","56","手入力箇所","手入力箇所","手入力箇所","手入力箇所","手入力箇所","手入力箇所","手入力箇所","手入力箇所","手入力箇所","手入力箇所"))</f>
        <v>#REF!</v>
      </c>
    </row>
    <row r="6658" spans="1:14" ht="40.200000000000003" thickBot="1" x14ac:dyDescent="0.25">
      <c r="A6658" s="38" t="s">
        <v>81</v>
      </c>
      <c r="B6658" s="35">
        <v>232</v>
      </c>
      <c r="C6658" s="35">
        <v>232</v>
      </c>
      <c r="D6658" s="36"/>
      <c r="E6658" s="36"/>
      <c r="F6658" s="36"/>
      <c r="G6658" s="36"/>
      <c r="H6658" s="36"/>
      <c r="I6658" s="36"/>
      <c r="J6658" s="36"/>
      <c r="K6658" s="67"/>
      <c r="L6658" s="111" t="s">
        <v>81</v>
      </c>
      <c r="M6658" s="103" t="e">
        <f>#REF!</f>
        <v>#REF!</v>
      </c>
      <c r="N6658" s="103" t="e">
        <f>IF(M6658=0,"",CHOOSE(M6658,"232","232","手入力箇所","手入力箇所","手入力箇所","手入力箇所","手入力箇所","手入力箇所","手入力箇所","手入力箇所","手入力箇所","手入力箇所"))</f>
        <v>#REF!</v>
      </c>
    </row>
    <row r="6659" spans="1:14" ht="13.8" thickBot="1" x14ac:dyDescent="0.25">
      <c r="A6659" s="39" t="s">
        <v>82</v>
      </c>
      <c r="B6659" s="17">
        <v>6</v>
      </c>
      <c r="C6659" s="17">
        <v>9</v>
      </c>
      <c r="D6659" s="17">
        <v>11</v>
      </c>
      <c r="E6659" s="17">
        <v>13</v>
      </c>
      <c r="F6659" s="17">
        <v>18</v>
      </c>
      <c r="G6659" s="17">
        <v>26</v>
      </c>
      <c r="H6659" s="17">
        <v>35</v>
      </c>
      <c r="I6659" s="17">
        <v>43</v>
      </c>
      <c r="J6659" s="17">
        <v>49</v>
      </c>
      <c r="K6659" s="70"/>
      <c r="L6659" s="111" t="s">
        <v>82</v>
      </c>
      <c r="M6659" s="103" t="e">
        <f>#REF!</f>
        <v>#REF!</v>
      </c>
      <c r="N6659" s="103" t="e">
        <f>IF(M6659=0,"",CHOOSE(M6659,"6","9","11","13","13","18","18","18","18","18","26","26","26","26","26","26","26","26","26","26","35","35","35","35","35","35","35","35","35","35","43","43","43","43","43","43","43","43","43","43","49","49","49","49","49","49","49","49","49","49","手入力箇所","手入力箇所","手入力箇所","手入力箇所","手入力箇所","手入力箇所","手入力箇所","手入力箇所","手入力箇所","手入力箇所"))</f>
        <v>#REF!</v>
      </c>
    </row>
    <row r="6660" spans="1:14" ht="13.8" thickBot="1" x14ac:dyDescent="0.25">
      <c r="A6660" s="31" t="s">
        <v>83</v>
      </c>
      <c r="B6660" s="18">
        <v>6</v>
      </c>
      <c r="C6660" s="18">
        <v>10</v>
      </c>
      <c r="D6660" s="18">
        <v>14</v>
      </c>
      <c r="E6660" s="18">
        <v>17</v>
      </c>
      <c r="F6660" s="18">
        <v>29</v>
      </c>
      <c r="G6660" s="18">
        <v>50</v>
      </c>
      <c r="H6660" s="18">
        <v>76</v>
      </c>
      <c r="I6660" s="18">
        <v>100</v>
      </c>
      <c r="J6660" s="18">
        <v>123</v>
      </c>
      <c r="K6660" s="69"/>
      <c r="L6660" s="111" t="s">
        <v>83</v>
      </c>
      <c r="M6660" s="103" t="e">
        <f>#REF!</f>
        <v>#REF!</v>
      </c>
      <c r="N6660" s="103" t="e">
        <f>IF(M6660=0,"",CHOOSE(M6660,"6","10","14","17","17","29","29","29","29","29","50","50","50","50","50","50","50","50","50","50","76","76","76","76","76","76","76","76","76","76","100","100","100","100","100","100","100","100","100","100","123","123","123","123","123","123","123","123","123","123","手入力箇所","手入力箇所","手入力箇所","手入力箇所","手入力箇所","手入力箇所","手入力箇所","手入力箇所","手入力箇所"))</f>
        <v>#REF!</v>
      </c>
    </row>
    <row r="6661" spans="1:14" ht="27" thickBot="1" x14ac:dyDescent="0.25">
      <c r="A6661" s="32" t="s">
        <v>84</v>
      </c>
      <c r="B6661" s="20">
        <v>9</v>
      </c>
      <c r="C6661" s="20">
        <v>15</v>
      </c>
      <c r="D6661" s="20">
        <v>20</v>
      </c>
      <c r="E6661" s="20">
        <v>24</v>
      </c>
      <c r="F6661" s="20">
        <v>39</v>
      </c>
      <c r="G6661" s="20">
        <v>65</v>
      </c>
      <c r="H6661" s="63"/>
      <c r="I6661" s="63"/>
      <c r="J6661" s="63"/>
      <c r="K6661" s="106"/>
      <c r="L6661" s="111" t="s">
        <v>84</v>
      </c>
      <c r="M6661" s="103" t="e">
        <f>#REF!</f>
        <v>#REF!</v>
      </c>
      <c r="N6661" s="103" t="e">
        <f>IF(M6661=0,"",CHOOSE(M6661,"9","15","20","24","24","39","39","39","39","39","65","65","65","65","65","65","65","65","65","65","手入力箇所","手入力箇所","手入力箇所","手入力箇所","手入力箇所","手入力箇所","手入力箇所","手入力箇所","手入力箇所","手入力箇所"))</f>
        <v>#REF!</v>
      </c>
    </row>
    <row r="6664" spans="1:14" ht="13.8" thickBot="1" x14ac:dyDescent="0.25"/>
    <row r="6665" spans="1:14" ht="13.8" thickBot="1" x14ac:dyDescent="0.25">
      <c r="A6665" s="688" t="e">
        <f>#REF!</f>
        <v>#REF!</v>
      </c>
      <c r="B6665" s="688"/>
      <c r="C6665" s="688"/>
      <c r="D6665" s="689" t="s">
        <v>192</v>
      </c>
      <c r="E6665" s="689"/>
      <c r="F6665" s="689"/>
      <c r="G6665" s="689"/>
      <c r="H6665" s="689"/>
      <c r="I6665" s="689"/>
      <c r="J6665" s="689"/>
      <c r="K6665" s="689"/>
      <c r="L6665" s="689"/>
      <c r="M6665" s="689"/>
      <c r="N6665" s="689"/>
    </row>
    <row r="6666" spans="1:14" ht="13.8" thickBot="1" x14ac:dyDescent="0.25">
      <c r="A6666" s="65"/>
      <c r="B6666" s="33">
        <v>1</v>
      </c>
      <c r="C6666" s="24">
        <v>2</v>
      </c>
      <c r="D6666" s="24">
        <v>3</v>
      </c>
      <c r="E6666" s="24" t="s">
        <v>58</v>
      </c>
      <c r="F6666" s="24" t="s">
        <v>59</v>
      </c>
      <c r="G6666" s="24" t="s">
        <v>60</v>
      </c>
      <c r="H6666" s="24" t="s">
        <v>61</v>
      </c>
      <c r="I6666" s="24" t="s">
        <v>62</v>
      </c>
      <c r="J6666" s="24" t="s">
        <v>194</v>
      </c>
      <c r="K6666" s="25" t="s">
        <v>85</v>
      </c>
      <c r="L6666" s="105" t="s">
        <v>189</v>
      </c>
      <c r="M6666" s="105" t="s">
        <v>188</v>
      </c>
      <c r="N6666" s="105" t="s">
        <v>51</v>
      </c>
    </row>
    <row r="6667" spans="1:14" ht="13.8" thickBot="1" x14ac:dyDescent="0.25">
      <c r="A6667" s="26" t="s">
        <v>56</v>
      </c>
      <c r="B6667" s="22">
        <v>5</v>
      </c>
      <c r="C6667" s="22">
        <v>7</v>
      </c>
      <c r="D6667" s="22">
        <v>8</v>
      </c>
      <c r="E6667" s="22">
        <v>8</v>
      </c>
      <c r="F6667" s="22">
        <v>10</v>
      </c>
      <c r="G6667" s="22">
        <v>13</v>
      </c>
      <c r="H6667" s="22">
        <v>16</v>
      </c>
      <c r="I6667" s="22"/>
      <c r="J6667" s="23"/>
      <c r="K6667" s="1"/>
      <c r="L6667" s="26" t="s">
        <v>56</v>
      </c>
      <c r="M6667" s="104" t="e">
        <f>#REF!</f>
        <v>#REF!</v>
      </c>
      <c r="N6667" s="112" t="e">
        <f>IF(M6667=0,"",CHOOSE(M6667,"5","7","8","8","8","10","10","10","10","10","13","13","13","13","13","13","13","13","13","13","16","16","16","16","16","16","16","16","16","16","16","手入力箇所","手入力箇所","手入力箇所","手入力箇所","手入力箇所","手入力箇所","手入力箇所","手入力箇所","手入力箇所","手入力箇所"))</f>
        <v>#REF!</v>
      </c>
    </row>
    <row r="6668" spans="1:14" ht="13.8" thickBot="1" x14ac:dyDescent="0.25">
      <c r="A6668" s="27" t="s">
        <v>57</v>
      </c>
      <c r="B6668" s="18">
        <v>5</v>
      </c>
      <c r="C6668" s="18">
        <v>7</v>
      </c>
      <c r="D6668" s="18">
        <v>8</v>
      </c>
      <c r="E6668" s="18">
        <v>9</v>
      </c>
      <c r="F6668" s="18">
        <v>12</v>
      </c>
      <c r="G6668" s="18">
        <v>16</v>
      </c>
      <c r="H6668" s="18"/>
      <c r="I6668" s="18"/>
      <c r="J6668" s="62"/>
      <c r="K6668" s="19"/>
      <c r="L6668" s="27" t="s">
        <v>57</v>
      </c>
      <c r="M6668" s="104" t="e">
        <f>#REF!</f>
        <v>#REF!</v>
      </c>
      <c r="N6668" s="113" t="e">
        <f>IF(M6668=0,"",CHOOSE(M6668,"5","7","8","9","9","12","12","12","12","12","16","16","16","16","16","16","16","16","16","16","手入力箇所","手入力箇所","手入力箇所","手入力箇所","手入力箇所","手入力箇所","手入力箇所","手入力箇所","手入力箇所","手入力箇所"))</f>
        <v>#REF!</v>
      </c>
    </row>
    <row r="6669" spans="1:14" ht="48.6" thickBot="1" x14ac:dyDescent="0.25">
      <c r="A6669" s="28" t="s">
        <v>64</v>
      </c>
      <c r="B6669" s="18">
        <v>6</v>
      </c>
      <c r="C6669" s="18"/>
      <c r="D6669" s="18"/>
      <c r="E6669" s="18"/>
      <c r="F6669" s="18"/>
      <c r="G6669" s="18"/>
      <c r="H6669" s="18"/>
      <c r="I6669" s="18"/>
      <c r="J6669" s="62"/>
      <c r="K6669" s="19"/>
      <c r="L6669" s="28" t="s">
        <v>64</v>
      </c>
      <c r="M6669" s="104" t="e">
        <f>#REF!</f>
        <v>#REF!</v>
      </c>
      <c r="N6669" s="113" t="e">
        <f>IF(M6669=0,"",CHOOSE(M6669,"6","手入力箇所","手入力箇所","手入力箇所","手入力箇所","手入力箇所","手入力箇所","手入力箇所","手入力箇所","手入力箇所","手入力箇所","",""))</f>
        <v>#REF!</v>
      </c>
    </row>
    <row r="6670" spans="1:14" ht="48.6" thickBot="1" x14ac:dyDescent="0.25">
      <c r="A6670" s="28" t="s">
        <v>65</v>
      </c>
      <c r="B6670" s="18">
        <v>6</v>
      </c>
      <c r="C6670" s="18"/>
      <c r="D6670" s="18"/>
      <c r="E6670" s="18"/>
      <c r="F6670" s="18"/>
      <c r="G6670" s="18"/>
      <c r="H6670" s="18"/>
      <c r="I6670" s="18"/>
      <c r="J6670" s="62"/>
      <c r="K6670" s="19"/>
      <c r="L6670" s="28" t="s">
        <v>65</v>
      </c>
      <c r="M6670" s="104" t="e">
        <f>#REF!</f>
        <v>#REF!</v>
      </c>
      <c r="N6670" s="113" t="e">
        <f>IF(M6670=0,"",CHOOSE(M6670,"6","手入力箇所","手入力箇所","手入力箇所","手入力箇所","手入力箇所","手入力箇所","手入力箇所","手入力箇所","手入力箇所","手入力箇所","",""))</f>
        <v>#REF!</v>
      </c>
    </row>
    <row r="6671" spans="1:14" ht="24.6" thickBot="1" x14ac:dyDescent="0.25">
      <c r="A6671" s="28" t="s">
        <v>66</v>
      </c>
      <c r="B6671" s="18">
        <v>5</v>
      </c>
      <c r="C6671" s="18">
        <v>7</v>
      </c>
      <c r="D6671" s="18">
        <v>8</v>
      </c>
      <c r="E6671" s="18">
        <v>9</v>
      </c>
      <c r="F6671" s="18">
        <v>12</v>
      </c>
      <c r="G6671" s="18"/>
      <c r="H6671" s="18"/>
      <c r="I6671" s="18"/>
      <c r="J6671" s="62"/>
      <c r="K6671" s="19"/>
      <c r="L6671" s="28" t="s">
        <v>66</v>
      </c>
      <c r="M6671" s="104" t="e">
        <f>#REF!</f>
        <v>#REF!</v>
      </c>
      <c r="N6671" s="113" t="e">
        <f>IF(M6671=0,"",CHOOSE(M6671,"5","7","8","9","9","12","12","12","12","12","手入力箇所","手入力箇所","手入力箇所","手入力箇所","手入力箇所","手入力箇所","手入力箇所","手入力箇所","手入力箇所","手入力箇所"))</f>
        <v>#REF!</v>
      </c>
    </row>
    <row r="6672" spans="1:14" ht="36.6" thickBot="1" x14ac:dyDescent="0.25">
      <c r="A6672" s="28" t="s">
        <v>67</v>
      </c>
      <c r="B6672" s="18">
        <v>4</v>
      </c>
      <c r="C6672" s="18">
        <v>5</v>
      </c>
      <c r="D6672" s="18">
        <v>5</v>
      </c>
      <c r="E6672" s="18">
        <v>6</v>
      </c>
      <c r="F6672" s="18"/>
      <c r="G6672" s="18"/>
      <c r="H6672" s="18"/>
      <c r="I6672" s="18"/>
      <c r="J6672" s="62"/>
      <c r="K6672" s="19"/>
      <c r="L6672" s="28" t="s">
        <v>67</v>
      </c>
      <c r="M6672" s="104" t="e">
        <f>#REF!</f>
        <v>#REF!</v>
      </c>
      <c r="N6672" s="113" t="e">
        <f>IF(M6672=0,"",CHOOSE(M6672,"4","5","5","6","6","手入力箇所","手入力箇所","手入力箇所","手入力箇所","手入力箇所","手入力箇所","手入力箇所","手入力箇所","手入力箇所","手入力箇所"))</f>
        <v>#REF!</v>
      </c>
    </row>
    <row r="6673" spans="1:14" ht="24.6" thickBot="1" x14ac:dyDescent="0.25">
      <c r="A6673" s="28" t="s">
        <v>68</v>
      </c>
      <c r="B6673" s="18">
        <v>12</v>
      </c>
      <c r="C6673" s="18">
        <v>12</v>
      </c>
      <c r="D6673" s="18">
        <v>12</v>
      </c>
      <c r="E6673" s="18">
        <v>12</v>
      </c>
      <c r="F6673" s="18">
        <v>12</v>
      </c>
      <c r="G6673" s="18">
        <v>12</v>
      </c>
      <c r="H6673" s="18">
        <v>12</v>
      </c>
      <c r="I6673" s="18"/>
      <c r="J6673" s="62"/>
      <c r="K6673" s="19"/>
      <c r="L6673" s="28" t="s">
        <v>68</v>
      </c>
      <c r="M6673" s="104" t="e">
        <f>#REF!</f>
        <v>#REF!</v>
      </c>
      <c r="N6673" s="113" t="e">
        <f>IF(M6673=0,"",CHOOSE(M6673,"12","12","12","12","12","12","12","12","12","12","12","12","12","12","12","12","12","12","12","12","12","12","12","12","12","12","12","12","12","12","手入力箇所","手入力箇所","手入力箇所","手入力箇所","手入力箇所","手入力箇所","手入力箇所","手入力箇所","手入力箇所","手入力箇所"))</f>
        <v>#REF!</v>
      </c>
    </row>
    <row r="6674" spans="1:14" ht="36.6" thickBot="1" x14ac:dyDescent="0.25">
      <c r="A6674" s="28" t="s">
        <v>69</v>
      </c>
      <c r="B6674" s="18">
        <v>7</v>
      </c>
      <c r="C6674" s="18">
        <v>7</v>
      </c>
      <c r="D6674" s="18">
        <v>7</v>
      </c>
      <c r="E6674" s="18">
        <v>7</v>
      </c>
      <c r="F6674" s="18">
        <v>7</v>
      </c>
      <c r="G6674" s="18"/>
      <c r="H6674" s="18"/>
      <c r="I6674" s="18"/>
      <c r="J6674" s="62"/>
      <c r="K6674" s="19"/>
      <c r="L6674" s="28" t="s">
        <v>69</v>
      </c>
      <c r="M6674" s="104" t="e">
        <f>#REF!</f>
        <v>#REF!</v>
      </c>
      <c r="N6674" s="113" t="e">
        <f>IF(M6674=0,"",CHOOSE(M6674,"7","7","7","7","7","7","7","7","7","7","手入力箇所","手入力箇所","手入力箇所","手入力箇所","手入力箇所","手入力箇所","手入力箇所","手入力箇所","手入力箇所","手入力箇所"))</f>
        <v>#REF!</v>
      </c>
    </row>
    <row r="6675" spans="1:14" ht="13.8" thickBot="1" x14ac:dyDescent="0.25">
      <c r="A6675" s="27" t="s">
        <v>63</v>
      </c>
      <c r="B6675" s="18">
        <v>4</v>
      </c>
      <c r="C6675" s="18">
        <v>5</v>
      </c>
      <c r="D6675" s="18">
        <v>7</v>
      </c>
      <c r="E6675" s="18">
        <v>8</v>
      </c>
      <c r="F6675" s="18">
        <v>11</v>
      </c>
      <c r="G6675" s="18">
        <v>16</v>
      </c>
      <c r="H6675" s="18">
        <v>22</v>
      </c>
      <c r="I6675" s="18">
        <v>26</v>
      </c>
      <c r="J6675" s="18">
        <v>31</v>
      </c>
      <c r="K6675" s="19"/>
      <c r="L6675" s="27" t="s">
        <v>63</v>
      </c>
      <c r="M6675" s="104" t="e">
        <f>#REF!</f>
        <v>#REF!</v>
      </c>
      <c r="N6675" s="113" t="e">
        <f>IF(M6675=0,"",CHOOSE(M6675,"4","5","7","8","8","11","11","11","11","11","16","16","16","16","16","16","16","16","16","16","22","22","22","22","22","22","22","22","22","22","26","26","26","26","26","26","26","26","26","26","31","31","31","31","31","31","31","31","31","31","31","手入力箇所","手入力箇所","手入力箇所","手入力箇所","手入力箇所","手入力箇所","手入力箇所","手入力箇所","手入力箇所","手入力箇所"))</f>
        <v>#REF!</v>
      </c>
    </row>
    <row r="6676" spans="1:14" ht="24.6" thickBot="1" x14ac:dyDescent="0.25">
      <c r="A6676" s="28" t="s">
        <v>70</v>
      </c>
      <c r="B6676" s="18">
        <v>5</v>
      </c>
      <c r="C6676" s="18">
        <v>6</v>
      </c>
      <c r="D6676" s="18">
        <v>7</v>
      </c>
      <c r="E6676" s="18"/>
      <c r="F6676" s="18"/>
      <c r="G6676" s="18"/>
      <c r="H6676" s="18"/>
      <c r="I6676" s="18"/>
      <c r="J6676" s="62"/>
      <c r="K6676" s="19"/>
      <c r="L6676" s="28" t="s">
        <v>70</v>
      </c>
      <c r="M6676" s="104" t="e">
        <f>#REF!</f>
        <v>#REF!</v>
      </c>
      <c r="N6676" s="113" t="e">
        <f>IF(M6676=0,"",CHOOSE(M6676,"5","6","7","手入力箇所","手入力箇所","手入力箇所","手入力箇所","手入力箇所","手入力箇所","手入力箇所","手入力箇所","手入力箇所","手入力箇所"))</f>
        <v>#REF!</v>
      </c>
    </row>
    <row r="6677" spans="1:14" ht="13.8" thickBot="1" x14ac:dyDescent="0.25">
      <c r="A6677" s="29" t="s">
        <v>71</v>
      </c>
      <c r="B6677" s="18">
        <v>3</v>
      </c>
      <c r="C6677" s="18">
        <v>6</v>
      </c>
      <c r="D6677" s="18">
        <v>19</v>
      </c>
      <c r="E6677" s="18"/>
      <c r="F6677" s="18"/>
      <c r="G6677" s="18"/>
      <c r="H6677" s="18"/>
      <c r="I6677" s="18"/>
      <c r="J6677" s="62"/>
      <c r="K6677" s="19"/>
      <c r="L6677" s="29" t="s">
        <v>71</v>
      </c>
      <c r="M6677" s="104" t="e">
        <f>#REF!</f>
        <v>#REF!</v>
      </c>
      <c r="N6677" s="113" t="e">
        <f>IF(M6677=0,"",CHOOSE(M6677,"3","6","19","手入力箇所","手入力箇所","手入力箇所","手入力箇所","手入力箇所","手入力箇所","手入力箇所","手入力箇所","手入力箇所","手入力箇所"))</f>
        <v>#REF!</v>
      </c>
    </row>
    <row r="6678" spans="1:14" ht="13.8" thickBot="1" x14ac:dyDescent="0.25">
      <c r="A6678" s="29" t="s">
        <v>72</v>
      </c>
      <c r="B6678" s="18">
        <v>1</v>
      </c>
      <c r="C6678" s="18">
        <v>3</v>
      </c>
      <c r="D6678" s="18">
        <v>5</v>
      </c>
      <c r="E6678" s="18">
        <v>9</v>
      </c>
      <c r="F6678" s="18">
        <v>26</v>
      </c>
      <c r="G6678" s="18"/>
      <c r="H6678" s="18"/>
      <c r="I6678" s="18"/>
      <c r="J6678" s="62"/>
      <c r="K6678" s="19"/>
      <c r="L6678" s="29" t="s">
        <v>72</v>
      </c>
      <c r="M6678" s="104" t="e">
        <f>#REF!</f>
        <v>#REF!</v>
      </c>
      <c r="N6678" s="113" t="e">
        <f>IF(M6678=0,"",CHOOSE(M6678,"1","3","5","9","9","26","26","26","26","26","手入力箇所","手入力箇所","手入力箇所","手入力箇所","手入力箇所","手入力箇所","手入力箇所","手入力箇所","手入力箇所","手入力箇所"))</f>
        <v>#REF!</v>
      </c>
    </row>
    <row r="6679" spans="1:14" ht="13.8" thickBot="1" x14ac:dyDescent="0.25">
      <c r="A6679" s="29" t="s">
        <v>73</v>
      </c>
      <c r="B6679" s="18">
        <v>4</v>
      </c>
      <c r="C6679" s="18">
        <v>11</v>
      </c>
      <c r="D6679" s="18">
        <v>20</v>
      </c>
      <c r="E6679" s="18">
        <v>33</v>
      </c>
      <c r="F6679" s="18"/>
      <c r="G6679" s="18"/>
      <c r="H6679" s="18"/>
      <c r="I6679" s="18"/>
      <c r="J6679" s="62"/>
      <c r="K6679" s="19"/>
      <c r="L6679" s="29" t="s">
        <v>73</v>
      </c>
      <c r="M6679" s="104" t="e">
        <f>#REF!</f>
        <v>#REF!</v>
      </c>
      <c r="N6679" s="113" t="e">
        <f>IF(M6679=0,"",CHOOSE(M6679,"4","11","20","33","33","手入力箇所","手入力箇所","手入力箇所","手入力箇所","手入力箇所","手入力箇所","手入力箇所","手入力箇所","手入力箇所","手入力箇所"))</f>
        <v>#REF!</v>
      </c>
    </row>
    <row r="6680" spans="1:14" ht="37.200000000000003" thickBot="1" x14ac:dyDescent="0.25">
      <c r="A6680" s="30" t="s">
        <v>74</v>
      </c>
      <c r="B6680" s="18">
        <v>4</v>
      </c>
      <c r="C6680" s="18">
        <v>6</v>
      </c>
      <c r="D6680" s="18">
        <v>8</v>
      </c>
      <c r="E6680" s="18">
        <v>10</v>
      </c>
      <c r="F6680" s="18">
        <v>15</v>
      </c>
      <c r="G6680" s="18">
        <v>23</v>
      </c>
      <c r="H6680" s="18">
        <v>33</v>
      </c>
      <c r="I6680" s="18"/>
      <c r="J6680" s="62"/>
      <c r="K6680" s="19"/>
      <c r="L6680" s="30" t="s">
        <v>74</v>
      </c>
      <c r="M6680" s="104" t="e">
        <f>#REF!</f>
        <v>#REF!</v>
      </c>
      <c r="N6680" s="113" t="e">
        <f>IF(M6680=0,"",CHOOSE(M6680,"4","6","8","10","10","15","15","15","15","15","23","23","23","23","23","23","23","23","23","23","33","33","33","33","33","33","33","33","33","33","手入力箇所","手入力箇所","手入力箇所","手入力箇所","手入力箇所","手入力箇所","手入力箇所","手入力箇所","手入力箇所","手入力箇所"))</f>
        <v>#REF!</v>
      </c>
    </row>
    <row r="6681" spans="1:14" ht="13.8" thickBot="1" x14ac:dyDescent="0.25">
      <c r="A6681" s="29" t="s">
        <v>75</v>
      </c>
      <c r="B6681" s="18">
        <v>6</v>
      </c>
      <c r="C6681" s="18">
        <v>14</v>
      </c>
      <c r="D6681" s="18">
        <v>25</v>
      </c>
      <c r="E6681" s="18">
        <v>39</v>
      </c>
      <c r="F6681" s="18"/>
      <c r="G6681" s="18"/>
      <c r="H6681" s="18"/>
      <c r="I6681" s="18"/>
      <c r="J6681" s="62"/>
      <c r="K6681" s="19"/>
      <c r="L6681" s="29" t="s">
        <v>75</v>
      </c>
      <c r="M6681" s="104" t="e">
        <f>#REF!</f>
        <v>#REF!</v>
      </c>
      <c r="N6681" s="113" t="e">
        <f>IF(M6681=0,"",CHOOSE(M6681,"6","14","25","39","39","手入力箇所","手入力箇所","手入力箇所","手入力箇所","手入力箇所","手入力箇所","手入力箇所","手入力箇所","手入力箇所","手入力箇所"))</f>
        <v>#REF!</v>
      </c>
    </row>
    <row r="6682" spans="1:14" ht="37.200000000000003" thickBot="1" x14ac:dyDescent="0.25">
      <c r="A6682" s="30" t="s">
        <v>76</v>
      </c>
      <c r="B6682" s="18">
        <v>2</v>
      </c>
      <c r="C6682" s="18">
        <v>3</v>
      </c>
      <c r="D6682" s="18">
        <v>6</v>
      </c>
      <c r="E6682" s="18">
        <v>9</v>
      </c>
      <c r="F6682" s="18"/>
      <c r="G6682" s="18"/>
      <c r="H6682" s="18"/>
      <c r="I6682" s="18"/>
      <c r="J6682" s="62"/>
      <c r="K6682" s="19"/>
      <c r="L6682" s="30" t="s">
        <v>76</v>
      </c>
      <c r="M6682" s="104" t="e">
        <f>#REF!</f>
        <v>#REF!</v>
      </c>
      <c r="N6682" s="113" t="e">
        <f>IF(M6682=0,"",CHOOSE(M6682,"2","3","6","9","9","手入力箇所","手入力箇所","手入力箇所","手入力箇所","手入力箇所","手入力箇所","手入力箇所","手入力箇所","手入力箇所","手入力箇所"))</f>
        <v>#REF!</v>
      </c>
    </row>
    <row r="6683" spans="1:14" ht="27" thickBot="1" x14ac:dyDescent="0.25">
      <c r="A6683" s="31" t="s">
        <v>77</v>
      </c>
      <c r="B6683" s="18">
        <v>12</v>
      </c>
      <c r="C6683" s="18">
        <v>18</v>
      </c>
      <c r="D6683" s="18">
        <v>22</v>
      </c>
      <c r="E6683" s="18">
        <v>26</v>
      </c>
      <c r="F6683" s="62"/>
      <c r="G6683" s="62"/>
      <c r="H6683" s="62"/>
      <c r="I6683" s="62"/>
      <c r="J6683" s="62"/>
      <c r="K6683" s="19"/>
      <c r="L6683" s="31" t="s">
        <v>77</v>
      </c>
      <c r="M6683" s="104" t="e">
        <f>#REF!</f>
        <v>#REF!</v>
      </c>
      <c r="N6683" s="113" t="e">
        <f>IF(M6683=0,"",CHOOSE(M6683,"12","18","22","26","26","手入力箇所","手入力箇所","手入力箇所","手入力箇所","手入力箇所","手入力箇所","手入力箇所","手入力箇所","手入力箇所","手入力箇所"))</f>
        <v>#REF!</v>
      </c>
    </row>
    <row r="6684" spans="1:14" ht="40.200000000000003" thickBot="1" x14ac:dyDescent="0.25">
      <c r="A6684" s="31" t="s">
        <v>78</v>
      </c>
      <c r="B6684" s="18">
        <v>5</v>
      </c>
      <c r="C6684" s="18">
        <v>8</v>
      </c>
      <c r="D6684" s="18">
        <v>11</v>
      </c>
      <c r="E6684" s="18">
        <v>14</v>
      </c>
      <c r="F6684" s="62"/>
      <c r="G6684" s="62"/>
      <c r="H6684" s="62"/>
      <c r="I6684" s="62"/>
      <c r="J6684" s="62"/>
      <c r="K6684" s="19"/>
      <c r="L6684" s="31" t="s">
        <v>78</v>
      </c>
      <c r="M6684" s="104" t="e">
        <f>#REF!</f>
        <v>#REF!</v>
      </c>
      <c r="N6684" s="113" t="e">
        <f>IF(M6684=0,"",CHOOSE(M6684,"5","8","11","14","14","手入力箇所","手入力箇所","手入力箇所","手入力箇所","手入力箇所","手入力箇所","手入力箇所","手入力箇所","手入力箇所","手入力箇所"))</f>
        <v>#REF!</v>
      </c>
    </row>
    <row r="6685" spans="1:14" ht="27" thickBot="1" x14ac:dyDescent="0.25">
      <c r="A6685" s="31" t="s">
        <v>79</v>
      </c>
      <c r="B6685" s="18">
        <v>6</v>
      </c>
      <c r="C6685" s="18">
        <v>11</v>
      </c>
      <c r="D6685" s="18">
        <v>16</v>
      </c>
      <c r="E6685" s="18">
        <v>21</v>
      </c>
      <c r="F6685" s="62"/>
      <c r="G6685" s="62"/>
      <c r="H6685" s="62"/>
      <c r="I6685" s="62"/>
      <c r="J6685" s="62"/>
      <c r="K6685" s="19"/>
      <c r="L6685" s="31" t="s">
        <v>79</v>
      </c>
      <c r="M6685" s="104" t="e">
        <f>#REF!</f>
        <v>#REF!</v>
      </c>
      <c r="N6685" s="113" t="e">
        <f>IF(M6685=0,"",CHOOSE(M6685,"6","11","16","21","21","手入力箇所","手入力箇所","手入力箇所","手入力箇所","手入力箇所","手入力箇所","手入力箇所","手入力箇所","手入力箇所"))</f>
        <v>#REF!</v>
      </c>
    </row>
    <row r="6686" spans="1:14" ht="40.200000000000003" thickBot="1" x14ac:dyDescent="0.25">
      <c r="A6686" s="31" t="s">
        <v>80</v>
      </c>
      <c r="B6686" s="18">
        <v>5</v>
      </c>
      <c r="C6686" s="18">
        <v>7</v>
      </c>
      <c r="D6686" s="18">
        <v>9</v>
      </c>
      <c r="E6686" s="18">
        <v>10</v>
      </c>
      <c r="F6686" s="62"/>
      <c r="G6686" s="62"/>
      <c r="H6686" s="62"/>
      <c r="I6686" s="62"/>
      <c r="J6686" s="62"/>
      <c r="K6686" s="19"/>
      <c r="L6686" s="31" t="s">
        <v>80</v>
      </c>
      <c r="M6686" s="104" t="e">
        <f>#REF!</f>
        <v>#REF!</v>
      </c>
      <c r="N6686" s="113" t="e">
        <f>IF(M6686=0,"",CHOOSE(M6686,"5","7","9","10","10","手入力箇所","手入力箇所","手入力箇所","手入力箇所","手入力箇所","手入力箇所","手入力箇所","手入力箇所","手入力箇所"))</f>
        <v>#REF!</v>
      </c>
    </row>
    <row r="6687" spans="1:14" ht="40.200000000000003" thickBot="1" x14ac:dyDescent="0.25">
      <c r="A6687" s="31" t="s">
        <v>81</v>
      </c>
      <c r="B6687" s="18">
        <v>9</v>
      </c>
      <c r="C6687" s="18">
        <v>14</v>
      </c>
      <c r="D6687" s="62"/>
      <c r="E6687" s="62"/>
      <c r="F6687" s="62"/>
      <c r="G6687" s="62"/>
      <c r="H6687" s="62"/>
      <c r="I6687" s="62"/>
      <c r="J6687" s="62"/>
      <c r="K6687" s="19"/>
      <c r="L6687" s="31" t="s">
        <v>81</v>
      </c>
      <c r="M6687" s="104" t="e">
        <f>#REF!</f>
        <v>#REF!</v>
      </c>
      <c r="N6687" s="113" t="e">
        <f>IF(M6687=0,"",CHOOSE(M6687,"9","14","手入力箇所","手入力箇所","手入力箇所","手入力箇所","手入力箇所","手入力箇所","手入力箇所","手入力箇所","手入力箇所","手入力箇所"))</f>
        <v>#REF!</v>
      </c>
    </row>
    <row r="6688" spans="1:14" ht="13.8" thickBot="1" x14ac:dyDescent="0.25">
      <c r="A6688" s="31" t="s">
        <v>82</v>
      </c>
      <c r="B6688" s="18">
        <v>3</v>
      </c>
      <c r="C6688" s="18">
        <v>4</v>
      </c>
      <c r="D6688" s="18">
        <v>4</v>
      </c>
      <c r="E6688" s="18">
        <v>5</v>
      </c>
      <c r="F6688" s="18">
        <v>6</v>
      </c>
      <c r="G6688" s="18">
        <v>8</v>
      </c>
      <c r="H6688" s="18">
        <v>9</v>
      </c>
      <c r="I6688" s="18">
        <v>11</v>
      </c>
      <c r="J6688" s="18">
        <v>12</v>
      </c>
      <c r="K6688" s="19"/>
      <c r="L6688" s="31" t="s">
        <v>82</v>
      </c>
      <c r="M6688" s="104" t="e">
        <f>#REF!</f>
        <v>#REF!</v>
      </c>
      <c r="N6688" s="113" t="e">
        <f>IF(M6688=0,"",CHOOSE(M6688,"3","4","4","5","5","6","6","6","6","6","8","8","8","8","8","8","8","8","8","8","9","9","9","9","9","9","9","9","9","9","11","11","11","11","11","11","11","11","11","11","12","12","12","12","12","12","12","12","12","12","12","手入力箇所","手入力箇所","手入力箇所","手入力箇所","手入力箇所","手入力箇所","手入力箇所","手入力箇所","手入力箇所","手入力箇所"))</f>
        <v>#REF!</v>
      </c>
    </row>
    <row r="6689" spans="1:14" ht="13.8" thickBot="1" x14ac:dyDescent="0.25">
      <c r="A6689" s="31" t="s">
        <v>83</v>
      </c>
      <c r="B6689" s="18">
        <v>3</v>
      </c>
      <c r="C6689" s="18">
        <v>4</v>
      </c>
      <c r="D6689" s="18">
        <v>4</v>
      </c>
      <c r="E6689" s="18">
        <v>5</v>
      </c>
      <c r="F6689" s="18">
        <v>6</v>
      </c>
      <c r="G6689" s="18">
        <v>8</v>
      </c>
      <c r="H6689" s="18">
        <v>10</v>
      </c>
      <c r="I6689" s="18">
        <v>12</v>
      </c>
      <c r="J6689" s="18">
        <v>13</v>
      </c>
      <c r="K6689" s="19"/>
      <c r="L6689" s="31" t="s">
        <v>83</v>
      </c>
      <c r="M6689" s="104" t="e">
        <f>#REF!</f>
        <v>#REF!</v>
      </c>
      <c r="N6689" s="113" t="e">
        <f>IF(M6689=0,"",CHOOSE(M6689,"3","4","4","5","5","6","6","6","6","6","8","8","8","8","8","8","8","8","8","8","10","10","10","10","10","10","10","10","10","10","12","12","12","12","12","12","12","12","12","12","13","13","13","13","13","13","13","13","13","13","13","手入力箇所","手入力箇所","手入力箇所","手入力箇所","手入力箇所","手入力箇所","手入力箇所","手入力箇所","手入力箇所","手入力箇所"))</f>
        <v>#REF!</v>
      </c>
    </row>
    <row r="6690" spans="1:14" ht="27" thickBot="1" x14ac:dyDescent="0.25">
      <c r="A6690" s="32" t="s">
        <v>84</v>
      </c>
      <c r="B6690" s="20">
        <v>1</v>
      </c>
      <c r="C6690" s="20">
        <v>2</v>
      </c>
      <c r="D6690" s="20">
        <v>3</v>
      </c>
      <c r="E6690" s="20">
        <v>4</v>
      </c>
      <c r="F6690" s="20">
        <v>8</v>
      </c>
      <c r="G6690" s="20">
        <v>19</v>
      </c>
      <c r="H6690" s="63"/>
      <c r="I6690" s="63"/>
      <c r="J6690" s="63"/>
      <c r="K6690" s="21"/>
      <c r="L6690" s="32" t="s">
        <v>84</v>
      </c>
      <c r="M6690" s="104" t="e">
        <f>#REF!</f>
        <v>#REF!</v>
      </c>
      <c r="N6690" s="113" t="e">
        <f>IF(M6690=0,"",CHOOSE(M6690,"1","2","3","4","4","8","8","8","8","8","19","19","19","19","19","19","19","19","19","19","手入力箇所","手入力箇所","手入力箇所","手入力箇所","手入力箇所","手入力箇所","手入力箇所","手入力箇所","手入力箇所","手入力箇所"))</f>
        <v>#REF!</v>
      </c>
    </row>
    <row r="6691" spans="1:14" ht="13.8" thickBot="1" x14ac:dyDescent="0.25"/>
    <row r="6692" spans="1:14" ht="13.8" thickBot="1" x14ac:dyDescent="0.25">
      <c r="A6692" s="686" t="e">
        <f>A6665</f>
        <v>#REF!</v>
      </c>
      <c r="B6692" s="686"/>
      <c r="C6692" s="686"/>
      <c r="D6692" s="687" t="s">
        <v>193</v>
      </c>
      <c r="E6692" s="687"/>
      <c r="F6692" s="687"/>
      <c r="G6692" s="687"/>
      <c r="H6692" s="687"/>
      <c r="I6692" s="687"/>
      <c r="J6692" s="687"/>
      <c r="K6692" s="687"/>
      <c r="L6692" s="687"/>
      <c r="M6692" s="687"/>
      <c r="N6692" s="687"/>
    </row>
    <row r="6693" spans="1:14" ht="13.8" thickBot="1" x14ac:dyDescent="0.25">
      <c r="A6693" s="105"/>
      <c r="B6693" s="33">
        <v>1</v>
      </c>
      <c r="C6693" s="24">
        <v>2</v>
      </c>
      <c r="D6693" s="24">
        <v>3</v>
      </c>
      <c r="E6693" s="24" t="s">
        <v>58</v>
      </c>
      <c r="F6693" s="24" t="s">
        <v>59</v>
      </c>
      <c r="G6693" s="24" t="s">
        <v>60</v>
      </c>
      <c r="H6693" s="24" t="s">
        <v>61</v>
      </c>
      <c r="I6693" s="24" t="s">
        <v>62</v>
      </c>
      <c r="J6693" s="24" t="s">
        <v>194</v>
      </c>
      <c r="K6693" s="102" t="s">
        <v>85</v>
      </c>
      <c r="L6693" s="105" t="s">
        <v>189</v>
      </c>
      <c r="M6693" s="105" t="s">
        <v>188</v>
      </c>
      <c r="N6693" s="105" t="s">
        <v>51</v>
      </c>
    </row>
    <row r="6694" spans="1:14" ht="13.8" thickBot="1" x14ac:dyDescent="0.25">
      <c r="A6694" s="26" t="s">
        <v>56</v>
      </c>
      <c r="B6694" s="22">
        <v>16</v>
      </c>
      <c r="C6694" s="22">
        <v>25</v>
      </c>
      <c r="D6694" s="22">
        <v>32</v>
      </c>
      <c r="E6694" s="22">
        <v>38</v>
      </c>
      <c r="F6694" s="22">
        <v>56</v>
      </c>
      <c r="G6694" s="22">
        <v>87</v>
      </c>
      <c r="H6694" s="22">
        <v>121</v>
      </c>
      <c r="I6694" s="22"/>
      <c r="J6694" s="23"/>
      <c r="K6694" s="68"/>
      <c r="L6694" s="107" t="s">
        <v>56</v>
      </c>
      <c r="M6694" s="103" t="e">
        <f>#REF!</f>
        <v>#REF!</v>
      </c>
      <c r="N6694" s="103" t="e">
        <f>IF(M6694=0,"",CHOOSE(M6694,"16","25","32","38","38","56","56","56","56","56","87","87","87","87","87","87","87","87","87","87","121","121","121","121","121","121","121","121","121","121","手入力箇所","手入力箇所","手入力箇所","手入力箇所","手入力箇所","手入力箇所","手入力箇所","手入力箇所","手入力箇所","手入力箇所"))</f>
        <v>#REF!</v>
      </c>
    </row>
    <row r="6695" spans="1:14" ht="13.8" thickBot="1" x14ac:dyDescent="0.25">
      <c r="A6695" s="27" t="s">
        <v>57</v>
      </c>
      <c r="B6695" s="18">
        <v>25</v>
      </c>
      <c r="C6695" s="18">
        <v>33</v>
      </c>
      <c r="D6695" s="18">
        <v>40</v>
      </c>
      <c r="E6695" s="18">
        <v>45</v>
      </c>
      <c r="F6695" s="18">
        <v>58</v>
      </c>
      <c r="G6695" s="18">
        <v>79</v>
      </c>
      <c r="H6695" s="18"/>
      <c r="I6695" s="18"/>
      <c r="J6695" s="62"/>
      <c r="K6695" s="69"/>
      <c r="L6695" s="107" t="s">
        <v>57</v>
      </c>
      <c r="M6695" s="103" t="e">
        <f>#REF!</f>
        <v>#REF!</v>
      </c>
      <c r="N6695" s="103" t="e">
        <f>IF(M6695=0,"",CHOOSE(M6695,"25","33","40","45","45","58","58","58","58","58","79","79","79","79","79","79","79","79","79","79","手入力箇所","手入力箇所","手入力箇所","手入力箇所","手入力箇所","手入力箇所","手入力箇所","手入力箇所","手入力箇所","手入力箇所"))</f>
        <v>#REF!</v>
      </c>
    </row>
    <row r="6696" spans="1:14" ht="48.6" thickBot="1" x14ac:dyDescent="0.25">
      <c r="A6696" s="28" t="s">
        <v>64</v>
      </c>
      <c r="B6696" s="18">
        <v>32</v>
      </c>
      <c r="C6696" s="18"/>
      <c r="D6696" s="18"/>
      <c r="E6696" s="18"/>
      <c r="F6696" s="18"/>
      <c r="G6696" s="18"/>
      <c r="H6696" s="18"/>
      <c r="I6696" s="18"/>
      <c r="J6696" s="62"/>
      <c r="K6696" s="69"/>
      <c r="L6696" s="108" t="s">
        <v>64</v>
      </c>
      <c r="M6696" s="103" t="e">
        <f>#REF!</f>
        <v>#REF!</v>
      </c>
      <c r="N6696" s="103" t="e">
        <f>IF(M6696=0,"",CHOOSE(M6696,"32","手入力箇所","手入力箇所","手入力箇所","手入力箇所","手入力箇所","手入力箇所","手入力箇所","手入力箇所","手入力箇所","手入力箇所"))</f>
        <v>#REF!</v>
      </c>
    </row>
    <row r="6697" spans="1:14" ht="48.6" thickBot="1" x14ac:dyDescent="0.25">
      <c r="A6697" s="28" t="s">
        <v>65</v>
      </c>
      <c r="B6697" s="18">
        <v>36</v>
      </c>
      <c r="C6697" s="18"/>
      <c r="D6697" s="18"/>
      <c r="E6697" s="18"/>
      <c r="F6697" s="18"/>
      <c r="G6697" s="18"/>
      <c r="H6697" s="18"/>
      <c r="I6697" s="18"/>
      <c r="J6697" s="62"/>
      <c r="K6697" s="69"/>
      <c r="L6697" s="108" t="s">
        <v>65</v>
      </c>
      <c r="M6697" s="103" t="e">
        <f>#REF!</f>
        <v>#REF!</v>
      </c>
      <c r="N6697" s="103" t="e">
        <f>IF(M6697=0,"",CHOOSE(M6697,"36","手入力箇所","手入力箇所","手入力箇所","手入力箇所","手入力箇所","手入力箇所","手入力箇所","手入力箇所","手入力箇所","手入力箇所"))</f>
        <v>#REF!</v>
      </c>
    </row>
    <row r="6698" spans="1:14" ht="24.6" thickBot="1" x14ac:dyDescent="0.25">
      <c r="A6698" s="28" t="s">
        <v>66</v>
      </c>
      <c r="B6698" s="18">
        <v>24</v>
      </c>
      <c r="C6698" s="18">
        <v>30</v>
      </c>
      <c r="D6698" s="18">
        <v>33</v>
      </c>
      <c r="E6698" s="18">
        <v>35</v>
      </c>
      <c r="F6698" s="18">
        <v>42</v>
      </c>
      <c r="G6698" s="18"/>
      <c r="H6698" s="18"/>
      <c r="I6698" s="18"/>
      <c r="J6698" s="62"/>
      <c r="K6698" s="69"/>
      <c r="L6698" s="108" t="s">
        <v>66</v>
      </c>
      <c r="M6698" s="103" t="e">
        <f>#REF!</f>
        <v>#REF!</v>
      </c>
      <c r="N6698" s="103" t="e">
        <f>IF(M6698=0,"",CHOOSE(M6698,"24","30","33","35","35","42","42","42","42","42","手入力箇所","手入力箇所","手入力箇所","手入力箇所","手入力箇所","手入力箇所","手入力箇所","手入力箇所","手入力箇所","手入力箇所"))</f>
        <v>#REF!</v>
      </c>
    </row>
    <row r="6699" spans="1:14" ht="36.6" thickBot="1" x14ac:dyDescent="0.25">
      <c r="A6699" s="28" t="s">
        <v>67</v>
      </c>
      <c r="B6699" s="18">
        <v>7</v>
      </c>
      <c r="C6699" s="18">
        <v>12</v>
      </c>
      <c r="D6699" s="18">
        <v>16</v>
      </c>
      <c r="E6699" s="18">
        <v>19</v>
      </c>
      <c r="F6699" s="18"/>
      <c r="G6699" s="18"/>
      <c r="H6699" s="18"/>
      <c r="I6699" s="18"/>
      <c r="J6699" s="62"/>
      <c r="K6699" s="69"/>
      <c r="L6699" s="108" t="s">
        <v>67</v>
      </c>
      <c r="M6699" s="103" t="e">
        <f>#REF!</f>
        <v>#REF!</v>
      </c>
      <c r="N6699" s="103" t="e">
        <f>IF(M6699=0,"",CHOOSE(M6699,"7","12","16","19","19","手入力箇所","手入力箇所","手入力箇所","手入力箇所","手入力箇所","手入力箇所","手入力箇所","手入力箇所","手入力箇所","手入力箇所"))</f>
        <v>#REF!</v>
      </c>
    </row>
    <row r="6700" spans="1:14" ht="24.6" thickBot="1" x14ac:dyDescent="0.25">
      <c r="A6700" s="28" t="s">
        <v>68</v>
      </c>
      <c r="B6700" s="18">
        <v>21</v>
      </c>
      <c r="C6700" s="18">
        <v>35</v>
      </c>
      <c r="D6700" s="18">
        <v>48</v>
      </c>
      <c r="E6700" s="18">
        <v>59</v>
      </c>
      <c r="F6700" s="18">
        <v>94</v>
      </c>
      <c r="G6700" s="18">
        <v>159</v>
      </c>
      <c r="H6700" s="18">
        <v>235</v>
      </c>
      <c r="I6700" s="18"/>
      <c r="J6700" s="62"/>
      <c r="K6700" s="69"/>
      <c r="L6700" s="108" t="s">
        <v>68</v>
      </c>
      <c r="M6700" s="103" t="e">
        <f>#REF!</f>
        <v>#REF!</v>
      </c>
      <c r="N6700" s="103" t="e">
        <f>IF(M6700=0,"",CHOOSE(M6700,"21","35","48","59","59","94","94","94","94","94","159","159","159","159","159","159","159","159","159","159","235","235","235","235","235","235","235","235","235","235","手入力箇所","手入力箇所","手入力箇所","手入力箇所","手入力箇所","手入力箇所","手入力箇所","手入力箇所","手入力箇所","手入力箇所"))</f>
        <v>#REF!</v>
      </c>
    </row>
    <row r="6701" spans="1:14" ht="36.6" thickBot="1" x14ac:dyDescent="0.25">
      <c r="A6701" s="28" t="s">
        <v>69</v>
      </c>
      <c r="B6701" s="18">
        <v>22</v>
      </c>
      <c r="C6701" s="18">
        <v>26</v>
      </c>
      <c r="D6701" s="18">
        <v>28</v>
      </c>
      <c r="E6701" s="18">
        <v>29</v>
      </c>
      <c r="F6701" s="18">
        <v>34</v>
      </c>
      <c r="G6701" s="18"/>
      <c r="H6701" s="18"/>
      <c r="I6701" s="18"/>
      <c r="J6701" s="62"/>
      <c r="K6701" s="69"/>
      <c r="L6701" s="108" t="s">
        <v>69</v>
      </c>
      <c r="M6701" s="103" t="e">
        <f>#REF!</f>
        <v>#REF!</v>
      </c>
      <c r="N6701" s="103" t="e">
        <f>IF(M6701=0,"",CHOOSE(M6701,"22","26","28","29","29","34","34","34","34","34","手入力箇所","手入力箇所","手入力箇所","手入力箇所","手入力箇所","手入力箇所","手入力箇所","手入力箇所","手入力箇所","手入力箇所"))</f>
        <v>#REF!</v>
      </c>
    </row>
    <row r="6702" spans="1:14" ht="13.8" thickBot="1" x14ac:dyDescent="0.25">
      <c r="A6702" s="27" t="s">
        <v>63</v>
      </c>
      <c r="B6702" s="18">
        <v>21</v>
      </c>
      <c r="C6702" s="18">
        <v>33</v>
      </c>
      <c r="D6702" s="18">
        <v>46</v>
      </c>
      <c r="E6702" s="18">
        <v>56</v>
      </c>
      <c r="F6702" s="18">
        <v>89</v>
      </c>
      <c r="G6702" s="18">
        <v>151</v>
      </c>
      <c r="H6702" s="18">
        <v>224</v>
      </c>
      <c r="I6702" s="18">
        <v>289</v>
      </c>
      <c r="J6702" s="18">
        <v>350</v>
      </c>
      <c r="K6702" s="69"/>
      <c r="L6702" s="107" t="s">
        <v>63</v>
      </c>
      <c r="M6702" s="103" t="e">
        <f>#REF!</f>
        <v>#REF!</v>
      </c>
      <c r="N6702" s="103" t="e">
        <f>IF(M6702=0,"",CHOOSE(M6702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703" spans="1:14" ht="24.6" thickBot="1" x14ac:dyDescent="0.25">
      <c r="A6703" s="34" t="s">
        <v>70</v>
      </c>
      <c r="B6703" s="35">
        <v>13</v>
      </c>
      <c r="C6703" s="35">
        <v>33</v>
      </c>
      <c r="D6703" s="35">
        <v>59</v>
      </c>
      <c r="E6703" s="35"/>
      <c r="F6703" s="35"/>
      <c r="G6703" s="35"/>
      <c r="H6703" s="35"/>
      <c r="I6703" s="35"/>
      <c r="J6703" s="36"/>
      <c r="K6703" s="67"/>
      <c r="L6703" s="108" t="s">
        <v>70</v>
      </c>
      <c r="M6703" s="103" t="e">
        <f>#REF!</f>
        <v>#REF!</v>
      </c>
      <c r="N6703" s="103" t="e">
        <f>IF(M6703=0,"",CHOOSE(M6703,"13","33","59","手入力箇所","手入力箇所","手入力箇所","手入力箇所","手入力箇所","手入力箇所","手入力箇所","手入力箇所","手入力箇所","手入力箇所"))</f>
        <v>#REF!</v>
      </c>
    </row>
    <row r="6704" spans="1:14" ht="13.8" thickBot="1" x14ac:dyDescent="0.25">
      <c r="A6704" s="37" t="s">
        <v>71</v>
      </c>
      <c r="B6704" s="17">
        <v>23</v>
      </c>
      <c r="C6704" s="17">
        <v>39</v>
      </c>
      <c r="D6704" s="17">
        <v>97</v>
      </c>
      <c r="E6704" s="17"/>
      <c r="F6704" s="17"/>
      <c r="G6704" s="17"/>
      <c r="H6704" s="17"/>
      <c r="I6704" s="17"/>
      <c r="J6704" s="64"/>
      <c r="K6704" s="70"/>
      <c r="L6704" s="109" t="s">
        <v>71</v>
      </c>
      <c r="M6704" s="103" t="e">
        <f>#REF!</f>
        <v>#REF!</v>
      </c>
      <c r="N6704" s="103" t="e">
        <f>IF(M6704=0,"",CHOOSE(M6704,"23","39","97","手入力箇所","手入力箇所","手入力箇所","手入力箇所","手入力箇所","手入力箇所","手入力箇所","手入力箇所","手入力箇所","手入力箇所"))</f>
        <v>#REF!</v>
      </c>
    </row>
    <row r="6705" spans="1:14" ht="13.8" thickBot="1" x14ac:dyDescent="0.25">
      <c r="A6705" s="29" t="s">
        <v>72</v>
      </c>
      <c r="B6705" s="18">
        <v>21</v>
      </c>
      <c r="C6705" s="18">
        <v>37</v>
      </c>
      <c r="D6705" s="18">
        <v>58</v>
      </c>
      <c r="E6705" s="18">
        <v>76</v>
      </c>
      <c r="F6705" s="18">
        <v>137</v>
      </c>
      <c r="G6705" s="18"/>
      <c r="H6705" s="18"/>
      <c r="I6705" s="18"/>
      <c r="J6705" s="62"/>
      <c r="K6705" s="69"/>
      <c r="L6705" s="109" t="s">
        <v>72</v>
      </c>
      <c r="M6705" s="103" t="e">
        <f>#REF!</f>
        <v>#REF!</v>
      </c>
      <c r="N6705" s="103" t="e">
        <f>IF(M6705=0,"",CHOOSE(M6705,"21","37","58","76","76","137","137","137","137","137","手入力箇所","手入力箇所","手入力箇所","手入力箇所","手入力箇所","手入力箇所","手入力箇所","手入力箇所","手入力箇所","手入力箇所"))</f>
        <v>#REF!</v>
      </c>
    </row>
    <row r="6706" spans="1:14" ht="13.8" thickBot="1" x14ac:dyDescent="0.25">
      <c r="A6706" s="29" t="s">
        <v>73</v>
      </c>
      <c r="B6706" s="18">
        <v>48</v>
      </c>
      <c r="C6706" s="18">
        <v>93</v>
      </c>
      <c r="D6706" s="18">
        <v>138</v>
      </c>
      <c r="E6706" s="18">
        <v>183</v>
      </c>
      <c r="F6706" s="18"/>
      <c r="G6706" s="18"/>
      <c r="H6706" s="18"/>
      <c r="I6706" s="18"/>
      <c r="J6706" s="62"/>
      <c r="K6706" s="69"/>
      <c r="L6706" s="109" t="s">
        <v>73</v>
      </c>
      <c r="M6706" s="103" t="e">
        <f>#REF!</f>
        <v>#REF!</v>
      </c>
      <c r="N6706" s="103" t="e">
        <f>IF(M6706=0,"",CHOOSE(M6706,"48","93","138","183","183","手入力箇所","手入力箇所","手入力箇所","手入力箇所","手入力箇所","手入力箇所","手入力箇所","手入力箇所","手入力箇所","手入力箇所"))</f>
        <v>#REF!</v>
      </c>
    </row>
    <row r="6707" spans="1:14" ht="37.200000000000003" thickBot="1" x14ac:dyDescent="0.25">
      <c r="A6707" s="30" t="s">
        <v>74</v>
      </c>
      <c r="B6707" s="18">
        <v>13</v>
      </c>
      <c r="C6707" s="18">
        <v>26</v>
      </c>
      <c r="D6707" s="18">
        <v>40</v>
      </c>
      <c r="E6707" s="18">
        <v>55</v>
      </c>
      <c r="F6707" s="18">
        <v>107</v>
      </c>
      <c r="G6707" s="18">
        <v>224</v>
      </c>
      <c r="H6707" s="18">
        <v>386</v>
      </c>
      <c r="I6707" s="18"/>
      <c r="J6707" s="62"/>
      <c r="K6707" s="69"/>
      <c r="L6707" s="110" t="s">
        <v>74</v>
      </c>
      <c r="M6707" s="103" t="e">
        <f>#REF!</f>
        <v>#REF!</v>
      </c>
      <c r="N6707" s="103" t="e">
        <f>IF(M6707=0,"",CHOOSE(M6707,"13","26","40","55","55","107","107","107","107","107","224","224","224","224","224","224","224","224","224","224","386","386","386","386","386","386","386","386","386","386","手入力箇所","手入力箇所","手入力箇所","手入力箇所","手入力箇所","手入力箇所","手入力箇所","手入力箇所","手入力箇所","手入力箇所"))</f>
        <v>#REF!</v>
      </c>
    </row>
    <row r="6708" spans="1:14" ht="13.8" thickBot="1" x14ac:dyDescent="0.25">
      <c r="A6708" s="29" t="s">
        <v>75</v>
      </c>
      <c r="B6708" s="18">
        <v>36</v>
      </c>
      <c r="C6708" s="18">
        <v>98</v>
      </c>
      <c r="D6708" s="18">
        <v>173</v>
      </c>
      <c r="E6708" s="18">
        <v>274</v>
      </c>
      <c r="F6708" s="18"/>
      <c r="G6708" s="18"/>
      <c r="H6708" s="18"/>
      <c r="I6708" s="18"/>
      <c r="J6708" s="62"/>
      <c r="K6708" s="69"/>
      <c r="L6708" s="109" t="s">
        <v>75</v>
      </c>
      <c r="M6708" s="103" t="e">
        <f>#REF!</f>
        <v>#REF!</v>
      </c>
      <c r="N6708" s="103" t="e">
        <f>IF(M6708=0,"",CHOOSE(M6708,"36","98","173","274","274","手入力箇所","手入力箇所","手入力箇所","手入力箇所","手入力箇所","手入力箇所","手入力箇所","手入力箇所","手入力箇所","手入力箇所"))</f>
        <v>#REF!</v>
      </c>
    </row>
    <row r="6709" spans="1:14" ht="37.200000000000003" thickBot="1" x14ac:dyDescent="0.25">
      <c r="A6709" s="30" t="s">
        <v>76</v>
      </c>
      <c r="B6709" s="18">
        <v>127</v>
      </c>
      <c r="C6709" s="18">
        <v>127</v>
      </c>
      <c r="D6709" s="18">
        <v>127</v>
      </c>
      <c r="E6709" s="18">
        <v>127</v>
      </c>
      <c r="F6709" s="18"/>
      <c r="G6709" s="18"/>
      <c r="H6709" s="18"/>
      <c r="I6709" s="18"/>
      <c r="J6709" s="62"/>
      <c r="K6709" s="69"/>
      <c r="L6709" s="110" t="s">
        <v>76</v>
      </c>
      <c r="M6709" s="103" t="e">
        <f>#REF!</f>
        <v>#REF!</v>
      </c>
      <c r="N6709" s="103" t="e">
        <f>IF(M6709=0,"",CHOOSE(M6709,"127","127","127","127","127","手入力箇所","手入力箇所","手入力箇所","手入力箇所","手入力箇所","手入力箇所","手入力箇所","手入力箇所","手入力箇所","手入力箇所"))</f>
        <v>#REF!</v>
      </c>
    </row>
    <row r="6710" spans="1:14" ht="27" thickBot="1" x14ac:dyDescent="0.25">
      <c r="A6710" s="31" t="s">
        <v>77</v>
      </c>
      <c r="B6710" s="18">
        <v>42</v>
      </c>
      <c r="C6710" s="18">
        <v>90</v>
      </c>
      <c r="D6710" s="18">
        <v>141</v>
      </c>
      <c r="E6710" s="18">
        <v>193</v>
      </c>
      <c r="F6710" s="62"/>
      <c r="G6710" s="62"/>
      <c r="H6710" s="62"/>
      <c r="I6710" s="62"/>
      <c r="J6710" s="62"/>
      <c r="K6710" s="69"/>
      <c r="L6710" s="111" t="s">
        <v>77</v>
      </c>
      <c r="M6710" s="103" t="e">
        <f>#REF!</f>
        <v>#REF!</v>
      </c>
      <c r="N6710" s="103" t="e">
        <f>IF(M6710=0,"",CHOOSE(M6710,"42","90","141","193","1936","手入力箇所","手入力箇所","手入力箇所","手入力箇所","手入力箇所","手入力箇所","手入力箇所","手入力箇所","手入力箇所","手入力箇所"))</f>
        <v>#REF!</v>
      </c>
    </row>
    <row r="6711" spans="1:14" ht="40.200000000000003" thickBot="1" x14ac:dyDescent="0.25">
      <c r="A6711" s="31" t="s">
        <v>78</v>
      </c>
      <c r="B6711" s="18">
        <v>24</v>
      </c>
      <c r="C6711" s="18">
        <v>43</v>
      </c>
      <c r="D6711" s="18">
        <v>61</v>
      </c>
      <c r="E6711" s="18">
        <v>76</v>
      </c>
      <c r="F6711" s="62"/>
      <c r="G6711" s="62"/>
      <c r="H6711" s="62"/>
      <c r="I6711" s="62"/>
      <c r="J6711" s="62"/>
      <c r="K6711" s="69"/>
      <c r="L6711" s="111" t="s">
        <v>78</v>
      </c>
      <c r="M6711" s="103" t="e">
        <f>#REF!</f>
        <v>#REF!</v>
      </c>
      <c r="N6711" s="103" t="e">
        <f>IF(M6711=0,"",CHOOSE(M6711,"24","43","61","76","76","手入力箇所","手入力箇所","手入力箇所","手入力箇所","手入力箇所","手入力箇所","手入力箇所","手入力箇所","手入力箇所","手入力箇所"))</f>
        <v>#REF!</v>
      </c>
    </row>
    <row r="6712" spans="1:14" ht="27" thickBot="1" x14ac:dyDescent="0.25">
      <c r="A6712" s="31" t="s">
        <v>79</v>
      </c>
      <c r="B6712" s="18">
        <v>54</v>
      </c>
      <c r="C6712" s="18">
        <v>77</v>
      </c>
      <c r="D6712" s="18">
        <v>94</v>
      </c>
      <c r="E6712" s="18">
        <v>107</v>
      </c>
      <c r="F6712" s="62"/>
      <c r="G6712" s="62"/>
      <c r="H6712" s="62"/>
      <c r="I6712" s="62"/>
      <c r="J6712" s="62"/>
      <c r="K6712" s="69"/>
      <c r="L6712" s="111" t="s">
        <v>79</v>
      </c>
      <c r="M6712" s="103" t="e">
        <f>#REF!</f>
        <v>#REF!</v>
      </c>
      <c r="N6712" s="103" t="e">
        <f>IF(M6712=0,"",CHOOSE(M6712,"54","77","94","107","107","手入力箇所","手入力箇所","手入力箇所","手入力箇所","手入力箇所","手入力箇所","手入力箇所","手入力箇所","手入力箇所","手入力箇所"))</f>
        <v>#REF!</v>
      </c>
    </row>
    <row r="6713" spans="1:14" ht="40.200000000000003" thickBot="1" x14ac:dyDescent="0.25">
      <c r="A6713" s="31" t="s">
        <v>80</v>
      </c>
      <c r="B6713" s="18">
        <v>49</v>
      </c>
      <c r="C6713" s="18">
        <v>53</v>
      </c>
      <c r="D6713" s="18">
        <v>55</v>
      </c>
      <c r="E6713" s="18">
        <v>56</v>
      </c>
      <c r="F6713" s="62"/>
      <c r="G6713" s="62"/>
      <c r="H6713" s="62"/>
      <c r="I6713" s="62"/>
      <c r="J6713" s="62"/>
      <c r="K6713" s="69"/>
      <c r="L6713" s="111" t="s">
        <v>80</v>
      </c>
      <c r="M6713" s="103" t="e">
        <f>#REF!</f>
        <v>#REF!</v>
      </c>
      <c r="N6713" s="103" t="e">
        <f>IF(M6713=0,"",CHOOSE(M6713,"49","53","55","56","56","手入力箇所","手入力箇所","手入力箇所","手入力箇所","手入力箇所","手入力箇所","手入力箇所","手入力箇所","手入力箇所","手入力箇所"))</f>
        <v>#REF!</v>
      </c>
    </row>
    <row r="6714" spans="1:14" ht="40.200000000000003" thickBot="1" x14ac:dyDescent="0.25">
      <c r="A6714" s="38" t="s">
        <v>81</v>
      </c>
      <c r="B6714" s="35">
        <v>232</v>
      </c>
      <c r="C6714" s="35">
        <v>232</v>
      </c>
      <c r="D6714" s="36"/>
      <c r="E6714" s="36"/>
      <c r="F6714" s="36"/>
      <c r="G6714" s="36"/>
      <c r="H6714" s="36"/>
      <c r="I6714" s="36"/>
      <c r="J6714" s="36"/>
      <c r="K6714" s="67"/>
      <c r="L6714" s="111" t="s">
        <v>81</v>
      </c>
      <c r="M6714" s="103" t="e">
        <f>#REF!</f>
        <v>#REF!</v>
      </c>
      <c r="N6714" s="103" t="e">
        <f>IF(M6714=0,"",CHOOSE(M6714,"232","232","手入力箇所","手入力箇所","手入力箇所","手入力箇所","手入力箇所","手入力箇所","手入力箇所","手入力箇所","手入力箇所","手入力箇所"))</f>
        <v>#REF!</v>
      </c>
    </row>
    <row r="6715" spans="1:14" ht="13.8" thickBot="1" x14ac:dyDescent="0.25">
      <c r="A6715" s="39" t="s">
        <v>82</v>
      </c>
      <c r="B6715" s="17">
        <v>6</v>
      </c>
      <c r="C6715" s="17">
        <v>9</v>
      </c>
      <c r="D6715" s="17">
        <v>11</v>
      </c>
      <c r="E6715" s="17">
        <v>13</v>
      </c>
      <c r="F6715" s="17">
        <v>18</v>
      </c>
      <c r="G6715" s="17">
        <v>26</v>
      </c>
      <c r="H6715" s="17">
        <v>35</v>
      </c>
      <c r="I6715" s="17">
        <v>43</v>
      </c>
      <c r="J6715" s="17">
        <v>49</v>
      </c>
      <c r="K6715" s="70"/>
      <c r="L6715" s="111" t="s">
        <v>82</v>
      </c>
      <c r="M6715" s="103" t="e">
        <f>#REF!</f>
        <v>#REF!</v>
      </c>
      <c r="N6715" s="103" t="e">
        <f>IF(M6715=0,"",CHOOSE(M6715,"6","9","11","13","13","18","18","18","18","18","26","26","26","26","26","26","26","26","26","26","35","35","35","35","35","35","35","35","35","35","43","43","43","43","43","43","43","43","43","43","49","49","49","49","49","49","49","49","49","49","手入力箇所","手入力箇所","手入力箇所","手入力箇所","手入力箇所","手入力箇所","手入力箇所","手入力箇所","手入力箇所","手入力箇所"))</f>
        <v>#REF!</v>
      </c>
    </row>
    <row r="6716" spans="1:14" ht="13.8" thickBot="1" x14ac:dyDescent="0.25">
      <c r="A6716" s="31" t="s">
        <v>83</v>
      </c>
      <c r="B6716" s="18">
        <v>6</v>
      </c>
      <c r="C6716" s="18">
        <v>10</v>
      </c>
      <c r="D6716" s="18">
        <v>14</v>
      </c>
      <c r="E6716" s="18">
        <v>17</v>
      </c>
      <c r="F6716" s="18">
        <v>29</v>
      </c>
      <c r="G6716" s="18">
        <v>50</v>
      </c>
      <c r="H6716" s="18">
        <v>76</v>
      </c>
      <c r="I6716" s="18">
        <v>100</v>
      </c>
      <c r="J6716" s="18">
        <v>123</v>
      </c>
      <c r="K6716" s="69"/>
      <c r="L6716" s="111" t="s">
        <v>83</v>
      </c>
      <c r="M6716" s="103" t="e">
        <f>#REF!</f>
        <v>#REF!</v>
      </c>
      <c r="N6716" s="103" t="e">
        <f>IF(M6716=0,"",CHOOSE(M6716,"6","10","14","17","17","29","29","29","29","29","50","50","50","50","50","50","50","50","50","50","76","76","76","76","76","76","76","76","76","76","100","100","100","100","100","100","100","100","100","100","123","123","123","123","123","123","123","123","123","123","手入力箇所","手入力箇所","手入力箇所","手入力箇所","手入力箇所","手入力箇所","手入力箇所","手入力箇所","手入力箇所"))</f>
        <v>#REF!</v>
      </c>
    </row>
    <row r="6717" spans="1:14" ht="27" thickBot="1" x14ac:dyDescent="0.25">
      <c r="A6717" s="32" t="s">
        <v>84</v>
      </c>
      <c r="B6717" s="20">
        <v>9</v>
      </c>
      <c r="C6717" s="20">
        <v>15</v>
      </c>
      <c r="D6717" s="20">
        <v>20</v>
      </c>
      <c r="E6717" s="20">
        <v>24</v>
      </c>
      <c r="F6717" s="20">
        <v>39</v>
      </c>
      <c r="G6717" s="20">
        <v>65</v>
      </c>
      <c r="H6717" s="63"/>
      <c r="I6717" s="63"/>
      <c r="J6717" s="63"/>
      <c r="K6717" s="106"/>
      <c r="L6717" s="111" t="s">
        <v>84</v>
      </c>
      <c r="M6717" s="103" t="e">
        <f>#REF!</f>
        <v>#REF!</v>
      </c>
      <c r="N6717" s="103" t="e">
        <f>IF(M6717=0,"",CHOOSE(M6717,"9","15","20","24","24","39","39","39","39","39","65","65","65","65","65","65","65","65","65","65","手入力箇所","手入力箇所","手入力箇所","手入力箇所","手入力箇所","手入力箇所","手入力箇所","手入力箇所","手入力箇所","手入力箇所"))</f>
        <v>#REF!</v>
      </c>
    </row>
    <row r="6720" spans="1:14" ht="13.8" thickBot="1" x14ac:dyDescent="0.25"/>
    <row r="6721" spans="1:14" ht="13.8" thickBot="1" x14ac:dyDescent="0.25">
      <c r="A6721" s="688" t="e">
        <f>#REF!</f>
        <v>#REF!</v>
      </c>
      <c r="B6721" s="688"/>
      <c r="C6721" s="688"/>
      <c r="D6721" s="689" t="s">
        <v>192</v>
      </c>
      <c r="E6721" s="689"/>
      <c r="F6721" s="689"/>
      <c r="G6721" s="689"/>
      <c r="H6721" s="689"/>
      <c r="I6721" s="689"/>
      <c r="J6721" s="689"/>
      <c r="K6721" s="689"/>
      <c r="L6721" s="689"/>
      <c r="M6721" s="689"/>
      <c r="N6721" s="689"/>
    </row>
    <row r="6722" spans="1:14" ht="13.8" thickBot="1" x14ac:dyDescent="0.25">
      <c r="A6722" s="65"/>
      <c r="B6722" s="33">
        <v>1</v>
      </c>
      <c r="C6722" s="24">
        <v>2</v>
      </c>
      <c r="D6722" s="24">
        <v>3</v>
      </c>
      <c r="E6722" s="24" t="s">
        <v>58</v>
      </c>
      <c r="F6722" s="24" t="s">
        <v>59</v>
      </c>
      <c r="G6722" s="24" t="s">
        <v>60</v>
      </c>
      <c r="H6722" s="24" t="s">
        <v>61</v>
      </c>
      <c r="I6722" s="24" t="s">
        <v>62</v>
      </c>
      <c r="J6722" s="24" t="s">
        <v>194</v>
      </c>
      <c r="K6722" s="25" t="s">
        <v>85</v>
      </c>
      <c r="L6722" s="105" t="s">
        <v>189</v>
      </c>
      <c r="M6722" s="105" t="s">
        <v>188</v>
      </c>
      <c r="N6722" s="105" t="s">
        <v>51</v>
      </c>
    </row>
    <row r="6723" spans="1:14" ht="13.8" thickBot="1" x14ac:dyDescent="0.25">
      <c r="A6723" s="26" t="s">
        <v>56</v>
      </c>
      <c r="B6723" s="22">
        <v>5</v>
      </c>
      <c r="C6723" s="22">
        <v>7</v>
      </c>
      <c r="D6723" s="22">
        <v>8</v>
      </c>
      <c r="E6723" s="22">
        <v>8</v>
      </c>
      <c r="F6723" s="22">
        <v>10</v>
      </c>
      <c r="G6723" s="22">
        <v>13</v>
      </c>
      <c r="H6723" s="22">
        <v>16</v>
      </c>
      <c r="I6723" s="22"/>
      <c r="J6723" s="23"/>
      <c r="K6723" s="1"/>
      <c r="L6723" s="26" t="s">
        <v>56</v>
      </c>
      <c r="M6723" s="104" t="e">
        <f>#REF!</f>
        <v>#REF!</v>
      </c>
      <c r="N6723" s="112" t="e">
        <f>IF(M6723=0,"",CHOOSE(M6723,"5","7","8","8","8","10","10","10","10","10","13","13","13","13","13","13","13","13","13","13","16","16","16","16","16","16","16","16","16","16","16","手入力箇所","手入力箇所","手入力箇所","手入力箇所","手入力箇所","手入力箇所","手入力箇所","手入力箇所","手入力箇所","手入力箇所"))</f>
        <v>#REF!</v>
      </c>
    </row>
    <row r="6724" spans="1:14" ht="13.8" thickBot="1" x14ac:dyDescent="0.25">
      <c r="A6724" s="27" t="s">
        <v>57</v>
      </c>
      <c r="B6724" s="18">
        <v>5</v>
      </c>
      <c r="C6724" s="18">
        <v>7</v>
      </c>
      <c r="D6724" s="18">
        <v>8</v>
      </c>
      <c r="E6724" s="18">
        <v>9</v>
      </c>
      <c r="F6724" s="18">
        <v>12</v>
      </c>
      <c r="G6724" s="18">
        <v>16</v>
      </c>
      <c r="H6724" s="18"/>
      <c r="I6724" s="18"/>
      <c r="J6724" s="62"/>
      <c r="K6724" s="19"/>
      <c r="L6724" s="27" t="s">
        <v>57</v>
      </c>
      <c r="M6724" s="104" t="e">
        <f>#REF!</f>
        <v>#REF!</v>
      </c>
      <c r="N6724" s="113" t="e">
        <f>IF(M6724=0,"",CHOOSE(M6724,"5","7","8","9","9","12","12","12","12","12","16","16","16","16","16","16","16","16","16","16","手入力箇所","手入力箇所","手入力箇所","手入力箇所","手入力箇所","手入力箇所","手入力箇所","手入力箇所","手入力箇所","手入力箇所"))</f>
        <v>#REF!</v>
      </c>
    </row>
    <row r="6725" spans="1:14" ht="48.6" thickBot="1" x14ac:dyDescent="0.25">
      <c r="A6725" s="28" t="s">
        <v>64</v>
      </c>
      <c r="B6725" s="18">
        <v>6</v>
      </c>
      <c r="C6725" s="18"/>
      <c r="D6725" s="18"/>
      <c r="E6725" s="18"/>
      <c r="F6725" s="18"/>
      <c r="G6725" s="18"/>
      <c r="H6725" s="18"/>
      <c r="I6725" s="18"/>
      <c r="J6725" s="62"/>
      <c r="K6725" s="19"/>
      <c r="L6725" s="28" t="s">
        <v>64</v>
      </c>
      <c r="M6725" s="104" t="e">
        <f>#REF!</f>
        <v>#REF!</v>
      </c>
      <c r="N6725" s="113" t="e">
        <f>IF(M6725=0,"",CHOOSE(M6725,"6","手入力箇所","手入力箇所","手入力箇所","手入力箇所","手入力箇所","手入力箇所","手入力箇所","手入力箇所","手入力箇所","手入力箇所","",""))</f>
        <v>#REF!</v>
      </c>
    </row>
    <row r="6726" spans="1:14" ht="48.6" thickBot="1" x14ac:dyDescent="0.25">
      <c r="A6726" s="28" t="s">
        <v>65</v>
      </c>
      <c r="B6726" s="18">
        <v>6</v>
      </c>
      <c r="C6726" s="18"/>
      <c r="D6726" s="18"/>
      <c r="E6726" s="18"/>
      <c r="F6726" s="18"/>
      <c r="G6726" s="18"/>
      <c r="H6726" s="18"/>
      <c r="I6726" s="18"/>
      <c r="J6726" s="62"/>
      <c r="K6726" s="19"/>
      <c r="L6726" s="28" t="s">
        <v>65</v>
      </c>
      <c r="M6726" s="104" t="e">
        <f>#REF!</f>
        <v>#REF!</v>
      </c>
      <c r="N6726" s="113" t="e">
        <f>IF(M6726=0,"",CHOOSE(M6726,"6","手入力箇所","手入力箇所","手入力箇所","手入力箇所","手入力箇所","手入力箇所","手入力箇所","手入力箇所","手入力箇所","手入力箇所","",""))</f>
        <v>#REF!</v>
      </c>
    </row>
    <row r="6727" spans="1:14" ht="24.6" thickBot="1" x14ac:dyDescent="0.25">
      <c r="A6727" s="28" t="s">
        <v>66</v>
      </c>
      <c r="B6727" s="18">
        <v>5</v>
      </c>
      <c r="C6727" s="18">
        <v>7</v>
      </c>
      <c r="D6727" s="18">
        <v>8</v>
      </c>
      <c r="E6727" s="18">
        <v>9</v>
      </c>
      <c r="F6727" s="18">
        <v>12</v>
      </c>
      <c r="G6727" s="18"/>
      <c r="H6727" s="18"/>
      <c r="I6727" s="18"/>
      <c r="J6727" s="62"/>
      <c r="K6727" s="19"/>
      <c r="L6727" s="28" t="s">
        <v>66</v>
      </c>
      <c r="M6727" s="104" t="e">
        <f>#REF!</f>
        <v>#REF!</v>
      </c>
      <c r="N6727" s="113" t="e">
        <f>IF(M6727=0,"",CHOOSE(M6727,"5","7","8","9","9","12","12","12","12","12","手入力箇所","手入力箇所","手入力箇所","手入力箇所","手入力箇所","手入力箇所","手入力箇所","手入力箇所","手入力箇所","手入力箇所"))</f>
        <v>#REF!</v>
      </c>
    </row>
    <row r="6728" spans="1:14" ht="36.6" thickBot="1" x14ac:dyDescent="0.25">
      <c r="A6728" s="28" t="s">
        <v>67</v>
      </c>
      <c r="B6728" s="18">
        <v>4</v>
      </c>
      <c r="C6728" s="18">
        <v>5</v>
      </c>
      <c r="D6728" s="18">
        <v>5</v>
      </c>
      <c r="E6728" s="18">
        <v>6</v>
      </c>
      <c r="F6728" s="18"/>
      <c r="G6728" s="18"/>
      <c r="H6728" s="18"/>
      <c r="I6728" s="18"/>
      <c r="J6728" s="62"/>
      <c r="K6728" s="19"/>
      <c r="L6728" s="28" t="s">
        <v>67</v>
      </c>
      <c r="M6728" s="104" t="e">
        <f>#REF!</f>
        <v>#REF!</v>
      </c>
      <c r="N6728" s="113" t="e">
        <f>IF(M6728=0,"",CHOOSE(M6728,"4","5","5","6","6","手入力箇所","手入力箇所","手入力箇所","手入力箇所","手入力箇所","手入力箇所","手入力箇所","手入力箇所","手入力箇所","手入力箇所"))</f>
        <v>#REF!</v>
      </c>
    </row>
    <row r="6729" spans="1:14" ht="24.6" thickBot="1" x14ac:dyDescent="0.25">
      <c r="A6729" s="28" t="s">
        <v>68</v>
      </c>
      <c r="B6729" s="18">
        <v>12</v>
      </c>
      <c r="C6729" s="18">
        <v>12</v>
      </c>
      <c r="D6729" s="18">
        <v>12</v>
      </c>
      <c r="E6729" s="18">
        <v>12</v>
      </c>
      <c r="F6729" s="18">
        <v>12</v>
      </c>
      <c r="G6729" s="18">
        <v>12</v>
      </c>
      <c r="H6729" s="18">
        <v>12</v>
      </c>
      <c r="I6729" s="18"/>
      <c r="J6729" s="62"/>
      <c r="K6729" s="19"/>
      <c r="L6729" s="28" t="s">
        <v>68</v>
      </c>
      <c r="M6729" s="104" t="e">
        <f>#REF!</f>
        <v>#REF!</v>
      </c>
      <c r="N6729" s="113" t="e">
        <f>IF(M6729=0,"",CHOOSE(M6729,"12","12","12","12","12","12","12","12","12","12","12","12","12","12","12","12","12","12","12","12","12","12","12","12","12","12","12","12","12","12","手入力箇所","手入力箇所","手入力箇所","手入力箇所","手入力箇所","手入力箇所","手入力箇所","手入力箇所","手入力箇所","手入力箇所"))</f>
        <v>#REF!</v>
      </c>
    </row>
    <row r="6730" spans="1:14" ht="36.6" thickBot="1" x14ac:dyDescent="0.25">
      <c r="A6730" s="28" t="s">
        <v>69</v>
      </c>
      <c r="B6730" s="18">
        <v>7</v>
      </c>
      <c r="C6730" s="18">
        <v>7</v>
      </c>
      <c r="D6730" s="18">
        <v>7</v>
      </c>
      <c r="E6730" s="18">
        <v>7</v>
      </c>
      <c r="F6730" s="18">
        <v>7</v>
      </c>
      <c r="G6730" s="18"/>
      <c r="H6730" s="18"/>
      <c r="I6730" s="18"/>
      <c r="J6730" s="62"/>
      <c r="K6730" s="19"/>
      <c r="L6730" s="28" t="s">
        <v>69</v>
      </c>
      <c r="M6730" s="104" t="e">
        <f>#REF!</f>
        <v>#REF!</v>
      </c>
      <c r="N6730" s="113" t="e">
        <f>IF(M6730=0,"",CHOOSE(M6730,"7","7","7","7","7","7","7","7","7","7","手入力箇所","手入力箇所","手入力箇所","手入力箇所","手入力箇所","手入力箇所","手入力箇所","手入力箇所","手入力箇所","手入力箇所"))</f>
        <v>#REF!</v>
      </c>
    </row>
    <row r="6731" spans="1:14" ht="13.8" thickBot="1" x14ac:dyDescent="0.25">
      <c r="A6731" s="27" t="s">
        <v>63</v>
      </c>
      <c r="B6731" s="18">
        <v>4</v>
      </c>
      <c r="C6731" s="18">
        <v>5</v>
      </c>
      <c r="D6731" s="18">
        <v>7</v>
      </c>
      <c r="E6731" s="18">
        <v>8</v>
      </c>
      <c r="F6731" s="18">
        <v>11</v>
      </c>
      <c r="G6731" s="18">
        <v>16</v>
      </c>
      <c r="H6731" s="18">
        <v>22</v>
      </c>
      <c r="I6731" s="18">
        <v>26</v>
      </c>
      <c r="J6731" s="18">
        <v>31</v>
      </c>
      <c r="K6731" s="19"/>
      <c r="L6731" s="27" t="s">
        <v>63</v>
      </c>
      <c r="M6731" s="104" t="e">
        <f>#REF!</f>
        <v>#REF!</v>
      </c>
      <c r="N6731" s="113" t="e">
        <f>IF(M6731=0,"",CHOOSE(M6731,"4","5","7","8","8","11","11","11","11","11","16","16","16","16","16","16","16","16","16","16","22","22","22","22","22","22","22","22","22","22","26","26","26","26","26","26","26","26","26","26","31","31","31","31","31","31","31","31","31","31","31","手入力箇所","手入力箇所","手入力箇所","手入力箇所","手入力箇所","手入力箇所","手入力箇所","手入力箇所","手入力箇所","手入力箇所"))</f>
        <v>#REF!</v>
      </c>
    </row>
    <row r="6732" spans="1:14" ht="24.6" thickBot="1" x14ac:dyDescent="0.25">
      <c r="A6732" s="28" t="s">
        <v>70</v>
      </c>
      <c r="B6732" s="18">
        <v>5</v>
      </c>
      <c r="C6732" s="18">
        <v>6</v>
      </c>
      <c r="D6732" s="18">
        <v>7</v>
      </c>
      <c r="E6732" s="18"/>
      <c r="F6732" s="18"/>
      <c r="G6732" s="18"/>
      <c r="H6732" s="18"/>
      <c r="I6732" s="18"/>
      <c r="J6732" s="62"/>
      <c r="K6732" s="19"/>
      <c r="L6732" s="28" t="s">
        <v>70</v>
      </c>
      <c r="M6732" s="104" t="e">
        <f>#REF!</f>
        <v>#REF!</v>
      </c>
      <c r="N6732" s="113" t="e">
        <f>IF(M6732=0,"",CHOOSE(M6732,"5","6","7","手入力箇所","手入力箇所","手入力箇所","手入力箇所","手入力箇所","手入力箇所","手入力箇所","手入力箇所","手入力箇所","手入力箇所"))</f>
        <v>#REF!</v>
      </c>
    </row>
    <row r="6733" spans="1:14" ht="13.8" thickBot="1" x14ac:dyDescent="0.25">
      <c r="A6733" s="29" t="s">
        <v>71</v>
      </c>
      <c r="B6733" s="18">
        <v>3</v>
      </c>
      <c r="C6733" s="18">
        <v>6</v>
      </c>
      <c r="D6733" s="18">
        <v>19</v>
      </c>
      <c r="E6733" s="18"/>
      <c r="F6733" s="18"/>
      <c r="G6733" s="18"/>
      <c r="H6733" s="18"/>
      <c r="I6733" s="18"/>
      <c r="J6733" s="62"/>
      <c r="K6733" s="19"/>
      <c r="L6733" s="29" t="s">
        <v>71</v>
      </c>
      <c r="M6733" s="104" t="e">
        <f>#REF!</f>
        <v>#REF!</v>
      </c>
      <c r="N6733" s="113" t="e">
        <f>IF(M6733=0,"",CHOOSE(M6733,"3","6","19","手入力箇所","手入力箇所","手入力箇所","手入力箇所","手入力箇所","手入力箇所","手入力箇所","手入力箇所","手入力箇所","手入力箇所"))</f>
        <v>#REF!</v>
      </c>
    </row>
    <row r="6734" spans="1:14" ht="13.8" thickBot="1" x14ac:dyDescent="0.25">
      <c r="A6734" s="29" t="s">
        <v>72</v>
      </c>
      <c r="B6734" s="18">
        <v>1</v>
      </c>
      <c r="C6734" s="18">
        <v>3</v>
      </c>
      <c r="D6734" s="18">
        <v>5</v>
      </c>
      <c r="E6734" s="18">
        <v>9</v>
      </c>
      <c r="F6734" s="18">
        <v>26</v>
      </c>
      <c r="G6734" s="18"/>
      <c r="H6734" s="18"/>
      <c r="I6734" s="18"/>
      <c r="J6734" s="62"/>
      <c r="K6734" s="19"/>
      <c r="L6734" s="29" t="s">
        <v>72</v>
      </c>
      <c r="M6734" s="104" t="e">
        <f>#REF!</f>
        <v>#REF!</v>
      </c>
      <c r="N6734" s="113" t="e">
        <f>IF(M6734=0,"",CHOOSE(M6734,"1","3","5","9","9","26","26","26","26","26","手入力箇所","手入力箇所","手入力箇所","手入力箇所","手入力箇所","手入力箇所","手入力箇所","手入力箇所","手入力箇所","手入力箇所"))</f>
        <v>#REF!</v>
      </c>
    </row>
    <row r="6735" spans="1:14" ht="13.8" thickBot="1" x14ac:dyDescent="0.25">
      <c r="A6735" s="29" t="s">
        <v>73</v>
      </c>
      <c r="B6735" s="18">
        <v>4</v>
      </c>
      <c r="C6735" s="18">
        <v>11</v>
      </c>
      <c r="D6735" s="18">
        <v>20</v>
      </c>
      <c r="E6735" s="18">
        <v>33</v>
      </c>
      <c r="F6735" s="18"/>
      <c r="G6735" s="18"/>
      <c r="H6735" s="18"/>
      <c r="I6735" s="18"/>
      <c r="J6735" s="62"/>
      <c r="K6735" s="19"/>
      <c r="L6735" s="29" t="s">
        <v>73</v>
      </c>
      <c r="M6735" s="104" t="e">
        <f>#REF!</f>
        <v>#REF!</v>
      </c>
      <c r="N6735" s="113" t="e">
        <f>IF(M6735=0,"",CHOOSE(M6735,"4","11","20","33","33","手入力箇所","手入力箇所","手入力箇所","手入力箇所","手入力箇所","手入力箇所","手入力箇所","手入力箇所","手入力箇所","手入力箇所"))</f>
        <v>#REF!</v>
      </c>
    </row>
    <row r="6736" spans="1:14" ht="37.200000000000003" thickBot="1" x14ac:dyDescent="0.25">
      <c r="A6736" s="30" t="s">
        <v>74</v>
      </c>
      <c r="B6736" s="18">
        <v>4</v>
      </c>
      <c r="C6736" s="18">
        <v>6</v>
      </c>
      <c r="D6736" s="18">
        <v>8</v>
      </c>
      <c r="E6736" s="18">
        <v>10</v>
      </c>
      <c r="F6736" s="18">
        <v>15</v>
      </c>
      <c r="G6736" s="18">
        <v>23</v>
      </c>
      <c r="H6736" s="18">
        <v>33</v>
      </c>
      <c r="I6736" s="18"/>
      <c r="J6736" s="62"/>
      <c r="K6736" s="19"/>
      <c r="L6736" s="30" t="s">
        <v>74</v>
      </c>
      <c r="M6736" s="104" t="e">
        <f>#REF!</f>
        <v>#REF!</v>
      </c>
      <c r="N6736" s="113" t="e">
        <f>IF(M6736=0,"",CHOOSE(M6736,"4","6","8","10","10","15","15","15","15","15","23","23","23","23","23","23","23","23","23","23","33","33","33","33","33","33","33","33","33","33","手入力箇所","手入力箇所","手入力箇所","手入力箇所","手入力箇所","手入力箇所","手入力箇所","手入力箇所","手入力箇所","手入力箇所"))</f>
        <v>#REF!</v>
      </c>
    </row>
    <row r="6737" spans="1:14" ht="13.8" thickBot="1" x14ac:dyDescent="0.25">
      <c r="A6737" s="29" t="s">
        <v>75</v>
      </c>
      <c r="B6737" s="18">
        <v>6</v>
      </c>
      <c r="C6737" s="18">
        <v>14</v>
      </c>
      <c r="D6737" s="18">
        <v>25</v>
      </c>
      <c r="E6737" s="18">
        <v>39</v>
      </c>
      <c r="F6737" s="18"/>
      <c r="G6737" s="18"/>
      <c r="H6737" s="18"/>
      <c r="I6737" s="18"/>
      <c r="J6737" s="62"/>
      <c r="K6737" s="19"/>
      <c r="L6737" s="29" t="s">
        <v>75</v>
      </c>
      <c r="M6737" s="104" t="e">
        <f>#REF!</f>
        <v>#REF!</v>
      </c>
      <c r="N6737" s="113" t="e">
        <f>IF(M6737=0,"",CHOOSE(M6737,"6","14","25","39","39","手入力箇所","手入力箇所","手入力箇所","手入力箇所","手入力箇所","手入力箇所","手入力箇所","手入力箇所","手入力箇所","手入力箇所"))</f>
        <v>#REF!</v>
      </c>
    </row>
    <row r="6738" spans="1:14" ht="37.200000000000003" thickBot="1" x14ac:dyDescent="0.25">
      <c r="A6738" s="30" t="s">
        <v>76</v>
      </c>
      <c r="B6738" s="18">
        <v>2</v>
      </c>
      <c r="C6738" s="18">
        <v>3</v>
      </c>
      <c r="D6738" s="18">
        <v>6</v>
      </c>
      <c r="E6738" s="18">
        <v>9</v>
      </c>
      <c r="F6738" s="18"/>
      <c r="G6738" s="18"/>
      <c r="H6738" s="18"/>
      <c r="I6738" s="18"/>
      <c r="J6738" s="62"/>
      <c r="K6738" s="19"/>
      <c r="L6738" s="30" t="s">
        <v>76</v>
      </c>
      <c r="M6738" s="104" t="e">
        <f>#REF!</f>
        <v>#REF!</v>
      </c>
      <c r="N6738" s="113" t="e">
        <f>IF(M6738=0,"",CHOOSE(M6738,"2","3","6","9","9","手入力箇所","手入力箇所","手入力箇所","手入力箇所","手入力箇所","手入力箇所","手入力箇所","手入力箇所","手入力箇所","手入力箇所"))</f>
        <v>#REF!</v>
      </c>
    </row>
    <row r="6739" spans="1:14" ht="27" thickBot="1" x14ac:dyDescent="0.25">
      <c r="A6739" s="31" t="s">
        <v>77</v>
      </c>
      <c r="B6739" s="18">
        <v>12</v>
      </c>
      <c r="C6739" s="18">
        <v>18</v>
      </c>
      <c r="D6739" s="18">
        <v>22</v>
      </c>
      <c r="E6739" s="18">
        <v>26</v>
      </c>
      <c r="F6739" s="62"/>
      <c r="G6739" s="62"/>
      <c r="H6739" s="62"/>
      <c r="I6739" s="62"/>
      <c r="J6739" s="62"/>
      <c r="K6739" s="19"/>
      <c r="L6739" s="31" t="s">
        <v>77</v>
      </c>
      <c r="M6739" s="104" t="e">
        <f>#REF!</f>
        <v>#REF!</v>
      </c>
      <c r="N6739" s="113" t="e">
        <f>IF(M6739=0,"",CHOOSE(M6739,"12","18","22","26","26","手入力箇所","手入力箇所","手入力箇所","手入力箇所","手入力箇所","手入力箇所","手入力箇所","手入力箇所","手入力箇所","手入力箇所"))</f>
        <v>#REF!</v>
      </c>
    </row>
    <row r="6740" spans="1:14" ht="40.200000000000003" thickBot="1" x14ac:dyDescent="0.25">
      <c r="A6740" s="31" t="s">
        <v>78</v>
      </c>
      <c r="B6740" s="18">
        <v>5</v>
      </c>
      <c r="C6740" s="18">
        <v>8</v>
      </c>
      <c r="D6740" s="18">
        <v>11</v>
      </c>
      <c r="E6740" s="18">
        <v>14</v>
      </c>
      <c r="F6740" s="62"/>
      <c r="G6740" s="62"/>
      <c r="H6740" s="62"/>
      <c r="I6740" s="62"/>
      <c r="J6740" s="62"/>
      <c r="K6740" s="19"/>
      <c r="L6740" s="31" t="s">
        <v>78</v>
      </c>
      <c r="M6740" s="104" t="e">
        <f>#REF!</f>
        <v>#REF!</v>
      </c>
      <c r="N6740" s="113" t="e">
        <f>IF(M6740=0,"",CHOOSE(M6740,"5","8","11","14","14","手入力箇所","手入力箇所","手入力箇所","手入力箇所","手入力箇所","手入力箇所","手入力箇所","手入力箇所","手入力箇所","手入力箇所"))</f>
        <v>#REF!</v>
      </c>
    </row>
    <row r="6741" spans="1:14" ht="27" thickBot="1" x14ac:dyDescent="0.25">
      <c r="A6741" s="31" t="s">
        <v>79</v>
      </c>
      <c r="B6741" s="18">
        <v>6</v>
      </c>
      <c r="C6741" s="18">
        <v>11</v>
      </c>
      <c r="D6741" s="18">
        <v>16</v>
      </c>
      <c r="E6741" s="18">
        <v>21</v>
      </c>
      <c r="F6741" s="62"/>
      <c r="G6741" s="62"/>
      <c r="H6741" s="62"/>
      <c r="I6741" s="62"/>
      <c r="J6741" s="62"/>
      <c r="K6741" s="19"/>
      <c r="L6741" s="31" t="s">
        <v>79</v>
      </c>
      <c r="M6741" s="104" t="e">
        <f>#REF!</f>
        <v>#REF!</v>
      </c>
      <c r="N6741" s="113" t="e">
        <f>IF(M6741=0,"",CHOOSE(M6741,"6","11","16","21","2１","手入力箇所","手入力箇所","手入力箇所","手入力箇所","手入力箇所","手入力箇所","手入力箇所","手入力箇所","手入力箇所"))</f>
        <v>#REF!</v>
      </c>
    </row>
    <row r="6742" spans="1:14" ht="40.200000000000003" thickBot="1" x14ac:dyDescent="0.25">
      <c r="A6742" s="31" t="s">
        <v>80</v>
      </c>
      <c r="B6742" s="18">
        <v>5</v>
      </c>
      <c r="C6742" s="18">
        <v>7</v>
      </c>
      <c r="D6742" s="18">
        <v>9</v>
      </c>
      <c r="E6742" s="18">
        <v>10</v>
      </c>
      <c r="F6742" s="62"/>
      <c r="G6742" s="62"/>
      <c r="H6742" s="62"/>
      <c r="I6742" s="62"/>
      <c r="J6742" s="62"/>
      <c r="K6742" s="19"/>
      <c r="L6742" s="31" t="s">
        <v>80</v>
      </c>
      <c r="M6742" s="104" t="e">
        <f>#REF!</f>
        <v>#REF!</v>
      </c>
      <c r="N6742" s="113" t="e">
        <f>IF(M6742=0,"",CHOOSE(M6742,"5","7","9","10","10","手入力箇所","手入力箇所","手入力箇所","手入力箇所","手入力箇所","手入力箇所","手入力箇所","手入力箇所","手入力箇所"))</f>
        <v>#REF!</v>
      </c>
    </row>
    <row r="6743" spans="1:14" ht="40.200000000000003" thickBot="1" x14ac:dyDescent="0.25">
      <c r="A6743" s="31" t="s">
        <v>81</v>
      </c>
      <c r="B6743" s="18">
        <v>9</v>
      </c>
      <c r="C6743" s="18">
        <v>14</v>
      </c>
      <c r="D6743" s="62"/>
      <c r="E6743" s="62"/>
      <c r="F6743" s="62"/>
      <c r="G6743" s="62"/>
      <c r="H6743" s="62"/>
      <c r="I6743" s="62"/>
      <c r="J6743" s="62"/>
      <c r="K6743" s="19"/>
      <c r="L6743" s="31" t="s">
        <v>81</v>
      </c>
      <c r="M6743" s="104" t="e">
        <f>#REF!</f>
        <v>#REF!</v>
      </c>
      <c r="N6743" s="113" t="e">
        <f>IF(M6743=0,"",CHOOSE(M6743,"9","14","手入力箇所","手入力箇所","手入力箇所","手入力箇所","手入力箇所","手入力箇所","手入力箇所","手入力箇所","手入力箇所","手入力箇所"))</f>
        <v>#REF!</v>
      </c>
    </row>
    <row r="6744" spans="1:14" ht="13.8" thickBot="1" x14ac:dyDescent="0.25">
      <c r="A6744" s="31" t="s">
        <v>82</v>
      </c>
      <c r="B6744" s="18">
        <v>3</v>
      </c>
      <c r="C6744" s="18">
        <v>4</v>
      </c>
      <c r="D6744" s="18">
        <v>4</v>
      </c>
      <c r="E6744" s="18">
        <v>5</v>
      </c>
      <c r="F6744" s="18">
        <v>6</v>
      </c>
      <c r="G6744" s="18">
        <v>8</v>
      </c>
      <c r="H6744" s="18">
        <v>9</v>
      </c>
      <c r="I6744" s="18">
        <v>11</v>
      </c>
      <c r="J6744" s="18">
        <v>12</v>
      </c>
      <c r="K6744" s="19"/>
      <c r="L6744" s="31" t="s">
        <v>82</v>
      </c>
      <c r="M6744" s="104" t="e">
        <f>#REF!</f>
        <v>#REF!</v>
      </c>
      <c r="N6744" s="113" t="e">
        <f>IF(M6744=0,"",CHOOSE(M6744,"3","4","4","5","5","6","6","6","6","6","8","8","8","8","8","8","8","8","8","8","9","9","9","9","9","9","9","9","9","9","11","11","11","11","11","11","11","11","11","11","12","12","12","12","12","12","12","12","12","12","12","手入力箇所","手入力箇所","手入力箇所","手入力箇所","手入力箇所","手入力箇所","手入力箇所","手入力箇所","手入力箇所","手入力箇所"))</f>
        <v>#REF!</v>
      </c>
    </row>
    <row r="6745" spans="1:14" ht="13.8" thickBot="1" x14ac:dyDescent="0.25">
      <c r="A6745" s="31" t="s">
        <v>83</v>
      </c>
      <c r="B6745" s="18">
        <v>3</v>
      </c>
      <c r="C6745" s="18">
        <v>4</v>
      </c>
      <c r="D6745" s="18">
        <v>4</v>
      </c>
      <c r="E6745" s="18">
        <v>5</v>
      </c>
      <c r="F6745" s="18">
        <v>6</v>
      </c>
      <c r="G6745" s="18">
        <v>8</v>
      </c>
      <c r="H6745" s="18">
        <v>10</v>
      </c>
      <c r="I6745" s="18">
        <v>12</v>
      </c>
      <c r="J6745" s="18">
        <v>13</v>
      </c>
      <c r="K6745" s="19"/>
      <c r="L6745" s="31" t="s">
        <v>83</v>
      </c>
      <c r="M6745" s="104" t="e">
        <f>#REF!</f>
        <v>#REF!</v>
      </c>
      <c r="N6745" s="113" t="e">
        <f>IF(M6745=0,"",CHOOSE(M6745,"3","4","4","5","5","6","6","6","6","6","8","8","8","8","8","8","8","8","8","8","10","10","10","10","10","10","10","10","10","10","12","12","12","12","12","12","12","12","12","12","13","13","13","13","13","13","13","13","13","13","13","手入力箇所","手入力箇所","手入力箇所","手入力箇所","手入力箇所","手入力箇所","手入力箇所","手入力箇所","手入力箇所","手入力箇所"))</f>
        <v>#REF!</v>
      </c>
    </row>
    <row r="6746" spans="1:14" ht="27" thickBot="1" x14ac:dyDescent="0.25">
      <c r="A6746" s="32" t="s">
        <v>84</v>
      </c>
      <c r="B6746" s="20">
        <v>1</v>
      </c>
      <c r="C6746" s="20">
        <v>2</v>
      </c>
      <c r="D6746" s="20">
        <v>3</v>
      </c>
      <c r="E6746" s="20">
        <v>4</v>
      </c>
      <c r="F6746" s="20">
        <v>8</v>
      </c>
      <c r="G6746" s="20">
        <v>19</v>
      </c>
      <c r="H6746" s="63"/>
      <c r="I6746" s="63"/>
      <c r="J6746" s="63"/>
      <c r="K6746" s="21"/>
      <c r="L6746" s="32" t="s">
        <v>84</v>
      </c>
      <c r="M6746" s="104" t="e">
        <f>#REF!</f>
        <v>#REF!</v>
      </c>
      <c r="N6746" s="113" t="e">
        <f>IF(M6746=0,"",CHOOSE(M6746,"1","2","3","4","4","8","8","8","8","8","19","19","19","19","19","19","19","19","19","19","手入力箇所","手入力箇所","手入力箇所","手入力箇所","手入力箇所","手入力箇所","手入力箇所","手入力箇所","手入力箇所","手入力箇所"))</f>
        <v>#REF!</v>
      </c>
    </row>
    <row r="6747" spans="1:14" ht="13.8" thickBot="1" x14ac:dyDescent="0.25"/>
    <row r="6748" spans="1:14" ht="13.8" thickBot="1" x14ac:dyDescent="0.25">
      <c r="A6748" s="686" t="e">
        <f>A6721</f>
        <v>#REF!</v>
      </c>
      <c r="B6748" s="686"/>
      <c r="C6748" s="686"/>
      <c r="D6748" s="687" t="s">
        <v>193</v>
      </c>
      <c r="E6748" s="687"/>
      <c r="F6748" s="687"/>
      <c r="G6748" s="687"/>
      <c r="H6748" s="687"/>
      <c r="I6748" s="687"/>
      <c r="J6748" s="687"/>
      <c r="K6748" s="687"/>
      <c r="L6748" s="687"/>
      <c r="M6748" s="687"/>
      <c r="N6748" s="687"/>
    </row>
    <row r="6749" spans="1:14" ht="13.8" thickBot="1" x14ac:dyDescent="0.25">
      <c r="A6749" s="105"/>
      <c r="B6749" s="33">
        <v>1</v>
      </c>
      <c r="C6749" s="24">
        <v>2</v>
      </c>
      <c r="D6749" s="24">
        <v>3</v>
      </c>
      <c r="E6749" s="24" t="s">
        <v>58</v>
      </c>
      <c r="F6749" s="24" t="s">
        <v>59</v>
      </c>
      <c r="G6749" s="24" t="s">
        <v>60</v>
      </c>
      <c r="H6749" s="24" t="s">
        <v>61</v>
      </c>
      <c r="I6749" s="24" t="s">
        <v>62</v>
      </c>
      <c r="J6749" s="24" t="s">
        <v>194</v>
      </c>
      <c r="K6749" s="102" t="s">
        <v>85</v>
      </c>
      <c r="L6749" s="105" t="s">
        <v>189</v>
      </c>
      <c r="M6749" s="105" t="s">
        <v>188</v>
      </c>
      <c r="N6749" s="105" t="s">
        <v>51</v>
      </c>
    </row>
    <row r="6750" spans="1:14" ht="13.8" thickBot="1" x14ac:dyDescent="0.25">
      <c r="A6750" s="26" t="s">
        <v>56</v>
      </c>
      <c r="B6750" s="22">
        <v>16</v>
      </c>
      <c r="C6750" s="22">
        <v>25</v>
      </c>
      <c r="D6750" s="22">
        <v>32</v>
      </c>
      <c r="E6750" s="22">
        <v>38</v>
      </c>
      <c r="F6750" s="22">
        <v>56</v>
      </c>
      <c r="G6750" s="22">
        <v>87</v>
      </c>
      <c r="H6750" s="22">
        <v>121</v>
      </c>
      <c r="I6750" s="22"/>
      <c r="J6750" s="23"/>
      <c r="K6750" s="68"/>
      <c r="L6750" s="107" t="s">
        <v>56</v>
      </c>
      <c r="M6750" s="103" t="e">
        <f>#REF!</f>
        <v>#REF!</v>
      </c>
      <c r="N6750" s="103" t="e">
        <f>IF(M6750=0,"",CHOOSE(M6750,"16","25","32","38","38","56","56","56","56","56","87","87","87","87","87","87","87","87","87","87","121","121","121","121","121","121","121","121","121","121","手入力箇所","手入力箇所","手入力箇所","手入力箇所","手入力箇所","手入力箇所","手入力箇所","手入力箇所","手入力箇所","手入力箇所"))</f>
        <v>#REF!</v>
      </c>
    </row>
    <row r="6751" spans="1:14" ht="13.8" thickBot="1" x14ac:dyDescent="0.25">
      <c r="A6751" s="27" t="s">
        <v>57</v>
      </c>
      <c r="B6751" s="18">
        <v>25</v>
      </c>
      <c r="C6751" s="18">
        <v>33</v>
      </c>
      <c r="D6751" s="18">
        <v>40</v>
      </c>
      <c r="E6751" s="18">
        <v>45</v>
      </c>
      <c r="F6751" s="18">
        <v>58</v>
      </c>
      <c r="G6751" s="18">
        <v>79</v>
      </c>
      <c r="H6751" s="18"/>
      <c r="I6751" s="18"/>
      <c r="J6751" s="62"/>
      <c r="K6751" s="69"/>
      <c r="L6751" s="107" t="s">
        <v>57</v>
      </c>
      <c r="M6751" s="103" t="e">
        <f>#REF!</f>
        <v>#REF!</v>
      </c>
      <c r="N6751" s="103" t="e">
        <f>IF(M6751=0,"",CHOOSE(M6751,"25","33","40","45","45","58","58","58","58","58","79","79","79","79","79","79","79","79","79","79","手入力箇所","手入力箇所","手入力箇所","手入力箇所","手入力箇所","手入力箇所","手入力箇所","手入力箇所","手入力箇所","手入力箇所"))</f>
        <v>#REF!</v>
      </c>
    </row>
    <row r="6752" spans="1:14" ht="48.6" thickBot="1" x14ac:dyDescent="0.25">
      <c r="A6752" s="28" t="s">
        <v>64</v>
      </c>
      <c r="B6752" s="18">
        <v>32</v>
      </c>
      <c r="C6752" s="18"/>
      <c r="D6752" s="18"/>
      <c r="E6752" s="18"/>
      <c r="F6752" s="18"/>
      <c r="G6752" s="18"/>
      <c r="H6752" s="18"/>
      <c r="I6752" s="18"/>
      <c r="J6752" s="62"/>
      <c r="K6752" s="69"/>
      <c r="L6752" s="108" t="s">
        <v>64</v>
      </c>
      <c r="M6752" s="103" t="e">
        <f>#REF!</f>
        <v>#REF!</v>
      </c>
      <c r="N6752" s="103" t="e">
        <f>IF(M6752=0,"",CHOOSE(M6752,"32","手入力箇所","手入力箇所","手入力箇所","手入力箇所","手入力箇所","手入力箇所","手入力箇所","手入力箇所","手入力箇所","手入力箇所"))</f>
        <v>#REF!</v>
      </c>
    </row>
    <row r="6753" spans="1:14" ht="48.6" thickBot="1" x14ac:dyDescent="0.25">
      <c r="A6753" s="28" t="s">
        <v>65</v>
      </c>
      <c r="B6753" s="18">
        <v>36</v>
      </c>
      <c r="C6753" s="18"/>
      <c r="D6753" s="18"/>
      <c r="E6753" s="18"/>
      <c r="F6753" s="18"/>
      <c r="G6753" s="18"/>
      <c r="H6753" s="18"/>
      <c r="I6753" s="18"/>
      <c r="J6753" s="62"/>
      <c r="K6753" s="69"/>
      <c r="L6753" s="108" t="s">
        <v>65</v>
      </c>
      <c r="M6753" s="103" t="e">
        <f>#REF!</f>
        <v>#REF!</v>
      </c>
      <c r="N6753" s="103" t="e">
        <f>IF(M6753=0,"",CHOOSE(M6753,"36","手入力箇所","手入力箇所","手入力箇所","手入力箇所","手入力箇所","手入力箇所","手入力箇所","手入力箇所","手入力箇所","手入力箇所"))</f>
        <v>#REF!</v>
      </c>
    </row>
    <row r="6754" spans="1:14" ht="24.6" thickBot="1" x14ac:dyDescent="0.25">
      <c r="A6754" s="28" t="s">
        <v>66</v>
      </c>
      <c r="B6754" s="18">
        <v>24</v>
      </c>
      <c r="C6754" s="18">
        <v>30</v>
      </c>
      <c r="D6754" s="18">
        <v>33</v>
      </c>
      <c r="E6754" s="18">
        <v>35</v>
      </c>
      <c r="F6754" s="18">
        <v>42</v>
      </c>
      <c r="G6754" s="18"/>
      <c r="H6754" s="18"/>
      <c r="I6754" s="18"/>
      <c r="J6754" s="62"/>
      <c r="K6754" s="69"/>
      <c r="L6754" s="108" t="s">
        <v>66</v>
      </c>
      <c r="M6754" s="103" t="e">
        <f>#REF!</f>
        <v>#REF!</v>
      </c>
      <c r="N6754" s="103" t="e">
        <f>IF(M6754=0,"",CHOOSE(M6754,"24","30","33","35","35","42","42","42","42","42","手入力箇所","手入力箇所","手入力箇所","手入力箇所","手入力箇所","手入力箇所","手入力箇所","手入力箇所","手入力箇所","手入力箇所"))</f>
        <v>#REF!</v>
      </c>
    </row>
    <row r="6755" spans="1:14" ht="36.6" thickBot="1" x14ac:dyDescent="0.25">
      <c r="A6755" s="28" t="s">
        <v>67</v>
      </c>
      <c r="B6755" s="18">
        <v>7</v>
      </c>
      <c r="C6755" s="18">
        <v>12</v>
      </c>
      <c r="D6755" s="18">
        <v>16</v>
      </c>
      <c r="E6755" s="18">
        <v>19</v>
      </c>
      <c r="F6755" s="18"/>
      <c r="G6755" s="18"/>
      <c r="H6755" s="18"/>
      <c r="I6755" s="18"/>
      <c r="J6755" s="62"/>
      <c r="K6755" s="69"/>
      <c r="L6755" s="108" t="s">
        <v>67</v>
      </c>
      <c r="M6755" s="103" t="e">
        <f>#REF!</f>
        <v>#REF!</v>
      </c>
      <c r="N6755" s="103" t="e">
        <f>IF(M6755=0,"",CHOOSE(M6755,"7","12","16","19","19","手入力箇所","手入力箇所","手入力箇所","手入力箇所","手入力箇所","手入力箇所","手入力箇所","手入力箇所","手入力箇所","手入力箇所"))</f>
        <v>#REF!</v>
      </c>
    </row>
    <row r="6756" spans="1:14" ht="24.6" thickBot="1" x14ac:dyDescent="0.25">
      <c r="A6756" s="28" t="s">
        <v>68</v>
      </c>
      <c r="B6756" s="18">
        <v>21</v>
      </c>
      <c r="C6756" s="18">
        <v>35</v>
      </c>
      <c r="D6756" s="18">
        <v>48</v>
      </c>
      <c r="E6756" s="18">
        <v>59</v>
      </c>
      <c r="F6756" s="18">
        <v>94</v>
      </c>
      <c r="G6756" s="18">
        <v>159</v>
      </c>
      <c r="H6756" s="18">
        <v>235</v>
      </c>
      <c r="I6756" s="18"/>
      <c r="J6756" s="62"/>
      <c r="K6756" s="69"/>
      <c r="L6756" s="108" t="s">
        <v>68</v>
      </c>
      <c r="M6756" s="103" t="e">
        <f>#REF!</f>
        <v>#REF!</v>
      </c>
      <c r="N6756" s="103" t="e">
        <f>IF(M6756=0,"",CHOOSE(M6756,"21","35","48","59","59","94","94","94","94","94","159","159","159","159","159","159","159","159","159","159","235","235","235","235","235","235","235","235","235","235","手入力箇所","手入力箇所","手入力箇所","手入力箇所","手入力箇所","手入力箇所","手入力箇所","手入力箇所","手入力箇所","手入力箇所"))</f>
        <v>#REF!</v>
      </c>
    </row>
    <row r="6757" spans="1:14" ht="36.6" thickBot="1" x14ac:dyDescent="0.25">
      <c r="A6757" s="28" t="s">
        <v>69</v>
      </c>
      <c r="B6757" s="18">
        <v>22</v>
      </c>
      <c r="C6757" s="18">
        <v>26</v>
      </c>
      <c r="D6757" s="18">
        <v>28</v>
      </c>
      <c r="E6757" s="18">
        <v>29</v>
      </c>
      <c r="F6757" s="18">
        <v>34</v>
      </c>
      <c r="G6757" s="18"/>
      <c r="H6757" s="18"/>
      <c r="I6757" s="18"/>
      <c r="J6757" s="62"/>
      <c r="K6757" s="69"/>
      <c r="L6757" s="108" t="s">
        <v>69</v>
      </c>
      <c r="M6757" s="103" t="e">
        <f>#REF!</f>
        <v>#REF!</v>
      </c>
      <c r="N6757" s="103" t="e">
        <f>IF(M6757=0,"",CHOOSE(M6757,"22","26","28","29","29","34","34","34","34","34","手入力箇所","手入力箇所","手入力箇所","手入力箇所","手入力箇所","手入力箇所","手入力箇所","手入力箇所","手入力箇所","手入力箇所"))</f>
        <v>#REF!</v>
      </c>
    </row>
    <row r="6758" spans="1:14" ht="13.8" thickBot="1" x14ac:dyDescent="0.25">
      <c r="A6758" s="27" t="s">
        <v>63</v>
      </c>
      <c r="B6758" s="18">
        <v>21</v>
      </c>
      <c r="C6758" s="18">
        <v>33</v>
      </c>
      <c r="D6758" s="18">
        <v>46</v>
      </c>
      <c r="E6758" s="18">
        <v>56</v>
      </c>
      <c r="F6758" s="18">
        <v>89</v>
      </c>
      <c r="G6758" s="18">
        <v>151</v>
      </c>
      <c r="H6758" s="18">
        <v>224</v>
      </c>
      <c r="I6758" s="18">
        <v>289</v>
      </c>
      <c r="J6758" s="18">
        <v>350</v>
      </c>
      <c r="K6758" s="69"/>
      <c r="L6758" s="107" t="s">
        <v>63</v>
      </c>
      <c r="M6758" s="103" t="e">
        <f>#REF!</f>
        <v>#REF!</v>
      </c>
      <c r="N6758" s="103" t="e">
        <f>IF(M6758=0,"",CHOOSE(M6758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759" spans="1:14" ht="24.6" thickBot="1" x14ac:dyDescent="0.25">
      <c r="A6759" s="34" t="s">
        <v>70</v>
      </c>
      <c r="B6759" s="35">
        <v>13</v>
      </c>
      <c r="C6759" s="35">
        <v>33</v>
      </c>
      <c r="D6759" s="35">
        <v>59</v>
      </c>
      <c r="E6759" s="35"/>
      <c r="F6759" s="35"/>
      <c r="G6759" s="35"/>
      <c r="H6759" s="35"/>
      <c r="I6759" s="35"/>
      <c r="J6759" s="36"/>
      <c r="K6759" s="67"/>
      <c r="L6759" s="108" t="s">
        <v>70</v>
      </c>
      <c r="M6759" s="103" t="e">
        <f>#REF!</f>
        <v>#REF!</v>
      </c>
      <c r="N6759" s="103" t="e">
        <f>IF(M6759=0,"",CHOOSE(M6759,"13","33","59","手入力箇所","手入力箇所","手入力箇所","手入力箇所","手入力箇所","手入力箇所","手入力箇所","手入力箇所","手入力箇所","手入力箇所"))</f>
        <v>#REF!</v>
      </c>
    </row>
    <row r="6760" spans="1:14" ht="13.8" thickBot="1" x14ac:dyDescent="0.25">
      <c r="A6760" s="37" t="s">
        <v>71</v>
      </c>
      <c r="B6760" s="17">
        <v>23</v>
      </c>
      <c r="C6760" s="17">
        <v>39</v>
      </c>
      <c r="D6760" s="17">
        <v>97</v>
      </c>
      <c r="E6760" s="17"/>
      <c r="F6760" s="17"/>
      <c r="G6760" s="17"/>
      <c r="H6760" s="17"/>
      <c r="I6760" s="17"/>
      <c r="J6760" s="64"/>
      <c r="K6760" s="70"/>
      <c r="L6760" s="109" t="s">
        <v>71</v>
      </c>
      <c r="M6760" s="103" t="e">
        <f>#REF!</f>
        <v>#REF!</v>
      </c>
      <c r="N6760" s="103" t="e">
        <f>IF(M6760=0,"",CHOOSE(M6760,"23","39","97","手入力箇所","手入力箇所","手入力箇所","手入力箇所","手入力箇所","手入力箇所","手入力箇所","手入力箇所","手入力箇所","手入力箇所"))</f>
        <v>#REF!</v>
      </c>
    </row>
    <row r="6761" spans="1:14" ht="13.8" thickBot="1" x14ac:dyDescent="0.25">
      <c r="A6761" s="29" t="s">
        <v>72</v>
      </c>
      <c r="B6761" s="18">
        <v>21</v>
      </c>
      <c r="C6761" s="18">
        <v>37</v>
      </c>
      <c r="D6761" s="18">
        <v>58</v>
      </c>
      <c r="E6761" s="18">
        <v>76</v>
      </c>
      <c r="F6761" s="18">
        <v>137</v>
      </c>
      <c r="G6761" s="18"/>
      <c r="H6761" s="18"/>
      <c r="I6761" s="18"/>
      <c r="J6761" s="62"/>
      <c r="K6761" s="69"/>
      <c r="L6761" s="109" t="s">
        <v>72</v>
      </c>
      <c r="M6761" s="103" t="e">
        <f>#REF!</f>
        <v>#REF!</v>
      </c>
      <c r="N6761" s="103" t="e">
        <f>IF(M6761=0,"",CHOOSE(M6761,"21","37","58","76","76","137","137","137","137","137","手入力箇所","手入力箇所","手入力箇所","手入力箇所","手入力箇所","手入力箇所","手入力箇所","手入力箇所","手入力箇所","手入力箇所"))</f>
        <v>#REF!</v>
      </c>
    </row>
    <row r="6762" spans="1:14" ht="13.8" thickBot="1" x14ac:dyDescent="0.25">
      <c r="A6762" s="29" t="s">
        <v>73</v>
      </c>
      <c r="B6762" s="18">
        <v>48</v>
      </c>
      <c r="C6762" s="18">
        <v>93</v>
      </c>
      <c r="D6762" s="18">
        <v>138</v>
      </c>
      <c r="E6762" s="18">
        <v>183</v>
      </c>
      <c r="F6762" s="18"/>
      <c r="G6762" s="18"/>
      <c r="H6762" s="18"/>
      <c r="I6762" s="18"/>
      <c r="J6762" s="62"/>
      <c r="K6762" s="69"/>
      <c r="L6762" s="109" t="s">
        <v>73</v>
      </c>
      <c r="M6762" s="103" t="e">
        <f>#REF!</f>
        <v>#REF!</v>
      </c>
      <c r="N6762" s="103" t="e">
        <f>IF(M6762=0,"",CHOOSE(M6762,"48","93","138","183","183","手入力箇所","手入力箇所","手入力箇所","手入力箇所","手入力箇所","手入力箇所","手入力箇所","手入力箇所","手入力箇所","手入力箇所"))</f>
        <v>#REF!</v>
      </c>
    </row>
    <row r="6763" spans="1:14" ht="37.200000000000003" thickBot="1" x14ac:dyDescent="0.25">
      <c r="A6763" s="30" t="s">
        <v>74</v>
      </c>
      <c r="B6763" s="18">
        <v>13</v>
      </c>
      <c r="C6763" s="18">
        <v>26</v>
      </c>
      <c r="D6763" s="18">
        <v>40</v>
      </c>
      <c r="E6763" s="18">
        <v>55</v>
      </c>
      <c r="F6763" s="18">
        <v>107</v>
      </c>
      <c r="G6763" s="18">
        <v>224</v>
      </c>
      <c r="H6763" s="18">
        <v>386</v>
      </c>
      <c r="I6763" s="18"/>
      <c r="J6763" s="62"/>
      <c r="K6763" s="69"/>
      <c r="L6763" s="110" t="s">
        <v>74</v>
      </c>
      <c r="M6763" s="103" t="e">
        <f>#REF!</f>
        <v>#REF!</v>
      </c>
      <c r="N6763" s="103" t="e">
        <f>IF(M6763=0,"",CHOOSE(M6763,"13","26","40","55","55","107","107","107","107","107","224","224","224","224","224","224","224","224","224","224","386","386","386","386","386","386","386","386","386","386","手入力箇所","手入力箇所","手入力箇所","手入力箇所","手入力箇所","手入力箇所","手入力箇所","手入力箇所","手入力箇所","手入力箇所"))</f>
        <v>#REF!</v>
      </c>
    </row>
    <row r="6764" spans="1:14" ht="13.8" thickBot="1" x14ac:dyDescent="0.25">
      <c r="A6764" s="29" t="s">
        <v>75</v>
      </c>
      <c r="B6764" s="18">
        <v>36</v>
      </c>
      <c r="C6764" s="18">
        <v>98</v>
      </c>
      <c r="D6764" s="18">
        <v>173</v>
      </c>
      <c r="E6764" s="18">
        <v>274</v>
      </c>
      <c r="F6764" s="18"/>
      <c r="G6764" s="18"/>
      <c r="H6764" s="18"/>
      <c r="I6764" s="18"/>
      <c r="J6764" s="62"/>
      <c r="K6764" s="69"/>
      <c r="L6764" s="109" t="s">
        <v>75</v>
      </c>
      <c r="M6764" s="103" t="e">
        <f>#REF!</f>
        <v>#REF!</v>
      </c>
      <c r="N6764" s="103" t="e">
        <f>IF(M6764=0,"",CHOOSE(M6764,"36","98","173","274","274","手入力箇所","手入力箇所","手入力箇所","手入力箇所","手入力箇所","手入力箇所","手入力箇所","手入力箇所","手入力箇所","手入力箇所"))</f>
        <v>#REF!</v>
      </c>
    </row>
    <row r="6765" spans="1:14" ht="37.200000000000003" thickBot="1" x14ac:dyDescent="0.25">
      <c r="A6765" s="30" t="s">
        <v>76</v>
      </c>
      <c r="B6765" s="18">
        <v>127</v>
      </c>
      <c r="C6765" s="18">
        <v>127</v>
      </c>
      <c r="D6765" s="18">
        <v>127</v>
      </c>
      <c r="E6765" s="18">
        <v>127</v>
      </c>
      <c r="F6765" s="18"/>
      <c r="G6765" s="18"/>
      <c r="H6765" s="18"/>
      <c r="I6765" s="18"/>
      <c r="J6765" s="62"/>
      <c r="K6765" s="69"/>
      <c r="L6765" s="110" t="s">
        <v>76</v>
      </c>
      <c r="M6765" s="103" t="e">
        <f>#REF!</f>
        <v>#REF!</v>
      </c>
      <c r="N6765" s="103" t="e">
        <f>IF(M6765=0,"",CHOOSE(M6765,"127","127","127","127","127","手入力箇所","手入力箇所","手入力箇所","手入力箇所","手入力箇所","手入力箇所","手入力箇所","手入力箇所","手入力箇所","手入力箇所"))</f>
        <v>#REF!</v>
      </c>
    </row>
    <row r="6766" spans="1:14" ht="27" thickBot="1" x14ac:dyDescent="0.25">
      <c r="A6766" s="31" t="s">
        <v>77</v>
      </c>
      <c r="B6766" s="18">
        <v>42</v>
      </c>
      <c r="C6766" s="18">
        <v>90</v>
      </c>
      <c r="D6766" s="18">
        <v>141</v>
      </c>
      <c r="E6766" s="18">
        <v>193</v>
      </c>
      <c r="F6766" s="62"/>
      <c r="G6766" s="62"/>
      <c r="H6766" s="62"/>
      <c r="I6766" s="62"/>
      <c r="J6766" s="62"/>
      <c r="K6766" s="69"/>
      <c r="L6766" s="111" t="s">
        <v>77</v>
      </c>
      <c r="M6766" s="103" t="e">
        <f>#REF!</f>
        <v>#REF!</v>
      </c>
      <c r="N6766" s="103" t="e">
        <f>IF(M6766=0,"",CHOOSE(M6766,"42","90","141","193","1936","手入力箇所","手入力箇所","手入力箇所","手入力箇所","手入力箇所","手入力箇所","手入力箇所","手入力箇所","手入力箇所","手入力箇所"))</f>
        <v>#REF!</v>
      </c>
    </row>
    <row r="6767" spans="1:14" ht="40.200000000000003" thickBot="1" x14ac:dyDescent="0.25">
      <c r="A6767" s="31" t="s">
        <v>78</v>
      </c>
      <c r="B6767" s="18">
        <v>24</v>
      </c>
      <c r="C6767" s="18">
        <v>43</v>
      </c>
      <c r="D6767" s="18">
        <v>61</v>
      </c>
      <c r="E6767" s="18">
        <v>76</v>
      </c>
      <c r="F6767" s="62"/>
      <c r="G6767" s="62"/>
      <c r="H6767" s="62"/>
      <c r="I6767" s="62"/>
      <c r="J6767" s="62"/>
      <c r="K6767" s="69"/>
      <c r="L6767" s="111" t="s">
        <v>78</v>
      </c>
      <c r="M6767" s="103" t="e">
        <f>#REF!</f>
        <v>#REF!</v>
      </c>
      <c r="N6767" s="103" t="e">
        <f>IF(M6767=0,"",CHOOSE(M6767,"24","43","61","76","76","手入力箇所","手入力箇所","手入力箇所","手入力箇所","手入力箇所","手入力箇所","手入力箇所","手入力箇所","手入力箇所","手入力箇所"))</f>
        <v>#REF!</v>
      </c>
    </row>
    <row r="6768" spans="1:14" ht="27" thickBot="1" x14ac:dyDescent="0.25">
      <c r="A6768" s="31" t="s">
        <v>79</v>
      </c>
      <c r="B6768" s="18">
        <v>54</v>
      </c>
      <c r="C6768" s="18">
        <v>77</v>
      </c>
      <c r="D6768" s="18">
        <v>94</v>
      </c>
      <c r="E6768" s="18">
        <v>107</v>
      </c>
      <c r="F6768" s="62"/>
      <c r="G6768" s="62"/>
      <c r="H6768" s="62"/>
      <c r="I6768" s="62"/>
      <c r="J6768" s="62"/>
      <c r="K6768" s="69"/>
      <c r="L6768" s="111" t="s">
        <v>79</v>
      </c>
      <c r="M6768" s="103" t="e">
        <f>#REF!</f>
        <v>#REF!</v>
      </c>
      <c r="N6768" s="103" t="e">
        <f>IF(M6768=0,"",CHOOSE(M6768,"54","77","94","107","107","手入力箇所","手入力箇所","手入力箇所","手入力箇所","手入力箇所","手入力箇所","手入力箇所","手入力箇所","手入力箇所","手入力箇所"))</f>
        <v>#REF!</v>
      </c>
    </row>
    <row r="6769" spans="1:14" ht="40.200000000000003" thickBot="1" x14ac:dyDescent="0.25">
      <c r="A6769" s="31" t="s">
        <v>80</v>
      </c>
      <c r="B6769" s="18">
        <v>49</v>
      </c>
      <c r="C6769" s="18">
        <v>53</v>
      </c>
      <c r="D6769" s="18">
        <v>55</v>
      </c>
      <c r="E6769" s="18">
        <v>56</v>
      </c>
      <c r="F6769" s="62"/>
      <c r="G6769" s="62"/>
      <c r="H6769" s="62"/>
      <c r="I6769" s="62"/>
      <c r="J6769" s="62"/>
      <c r="K6769" s="69"/>
      <c r="L6769" s="111" t="s">
        <v>80</v>
      </c>
      <c r="M6769" s="103" t="e">
        <f>#REF!</f>
        <v>#REF!</v>
      </c>
      <c r="N6769" s="103" t="e">
        <f>IF(M6769=0,"",CHOOSE(M6769,"49","53","55","56","56","手入力箇所","手入力箇所","手入力箇所","手入力箇所","手入力箇所","手入力箇所","手入力箇所","手入力箇所","手入力箇所","手入力箇所"))</f>
        <v>#REF!</v>
      </c>
    </row>
    <row r="6770" spans="1:14" ht="40.200000000000003" thickBot="1" x14ac:dyDescent="0.25">
      <c r="A6770" s="38" t="s">
        <v>81</v>
      </c>
      <c r="B6770" s="35">
        <v>232</v>
      </c>
      <c r="C6770" s="35">
        <v>232</v>
      </c>
      <c r="D6770" s="36"/>
      <c r="E6770" s="36"/>
      <c r="F6770" s="36"/>
      <c r="G6770" s="36"/>
      <c r="H6770" s="36"/>
      <c r="I6770" s="36"/>
      <c r="J6770" s="36"/>
      <c r="K6770" s="67"/>
      <c r="L6770" s="111" t="s">
        <v>81</v>
      </c>
      <c r="M6770" s="103" t="e">
        <f>#REF!</f>
        <v>#REF!</v>
      </c>
      <c r="N6770" s="103" t="e">
        <f>IF(M6770=0,"",CHOOSE(M6770,"232","232","手入力箇所","手入力箇所","手入力箇所","手入力箇所","手入力箇所","手入力箇所","手入力箇所","手入力箇所","手入力箇所","手入力箇所"))</f>
        <v>#REF!</v>
      </c>
    </row>
    <row r="6771" spans="1:14" ht="13.8" thickBot="1" x14ac:dyDescent="0.25">
      <c r="A6771" s="39" t="s">
        <v>82</v>
      </c>
      <c r="B6771" s="17">
        <v>6</v>
      </c>
      <c r="C6771" s="17">
        <v>9</v>
      </c>
      <c r="D6771" s="17">
        <v>11</v>
      </c>
      <c r="E6771" s="17">
        <v>13</v>
      </c>
      <c r="F6771" s="17">
        <v>18</v>
      </c>
      <c r="G6771" s="17">
        <v>26</v>
      </c>
      <c r="H6771" s="17">
        <v>35</v>
      </c>
      <c r="I6771" s="17">
        <v>43</v>
      </c>
      <c r="J6771" s="17">
        <v>49</v>
      </c>
      <c r="K6771" s="70"/>
      <c r="L6771" s="111" t="s">
        <v>82</v>
      </c>
      <c r="M6771" s="103" t="e">
        <f>#REF!</f>
        <v>#REF!</v>
      </c>
      <c r="N6771" s="103" t="e">
        <f>IF(M6771=0,"",CHOOSE(M6771,"6","9","11","13","13","18","18","18","18","18","26","26","26","26","26","26","26","26","26","26","35","35","35","35","35","35","35","35","35","35","43","43","43","43","43","43","43","43","43","43","49","49","49","49","49","49","49","49","49","49","手入力箇所","手入力箇所","手入力箇所","手入力箇所","手入力箇所","手入力箇所","手入力箇所","手入力箇所","手入力箇所","手入力箇所"))</f>
        <v>#REF!</v>
      </c>
    </row>
    <row r="6772" spans="1:14" ht="13.8" thickBot="1" x14ac:dyDescent="0.25">
      <c r="A6772" s="31" t="s">
        <v>83</v>
      </c>
      <c r="B6772" s="18">
        <v>6</v>
      </c>
      <c r="C6772" s="18">
        <v>10</v>
      </c>
      <c r="D6772" s="18">
        <v>14</v>
      </c>
      <c r="E6772" s="18">
        <v>17</v>
      </c>
      <c r="F6772" s="18">
        <v>29</v>
      </c>
      <c r="G6772" s="18">
        <v>50</v>
      </c>
      <c r="H6772" s="18">
        <v>76</v>
      </c>
      <c r="I6772" s="18">
        <v>100</v>
      </c>
      <c r="J6772" s="18">
        <v>123</v>
      </c>
      <c r="K6772" s="69"/>
      <c r="L6772" s="111" t="s">
        <v>83</v>
      </c>
      <c r="M6772" s="103" t="e">
        <f>#REF!</f>
        <v>#REF!</v>
      </c>
      <c r="N6772" s="103" t="e">
        <f>IF(M6772=0,"",CHOOSE(M6772,"6","10","14","17","17","29","29","29","29","29","50","50","50","50","50","50","50","50","50","50","76","76","76","76","76","76","76","76","76","76","100","100","100","100","100","100","100","100","100","100","123","123","123","123","123","123","123","123","123","123","手入力箇所","手入力箇所","手入力箇所","手入力箇所","手入力箇所","手入力箇所","手入力箇所","手入力箇所","手入力箇所"))</f>
        <v>#REF!</v>
      </c>
    </row>
    <row r="6773" spans="1:14" ht="27" thickBot="1" x14ac:dyDescent="0.25">
      <c r="A6773" s="32" t="s">
        <v>84</v>
      </c>
      <c r="B6773" s="20">
        <v>9</v>
      </c>
      <c r="C6773" s="20">
        <v>15</v>
      </c>
      <c r="D6773" s="20">
        <v>20</v>
      </c>
      <c r="E6773" s="20">
        <v>24</v>
      </c>
      <c r="F6773" s="20">
        <v>39</v>
      </c>
      <c r="G6773" s="20">
        <v>65</v>
      </c>
      <c r="H6773" s="63"/>
      <c r="I6773" s="63"/>
      <c r="J6773" s="63"/>
      <c r="K6773" s="106"/>
      <c r="L6773" s="111" t="s">
        <v>84</v>
      </c>
      <c r="M6773" s="103" t="e">
        <f>#REF!</f>
        <v>#REF!</v>
      </c>
      <c r="N6773" s="103" t="e">
        <f>IF(M6773=0,"",CHOOSE(M6773,"9","15","20","24","24","39","39","39","39","39","65","65","65","65","65","65","65","65","65","65","手入力箇所","手入力箇所","手入力箇所","手入力箇所","手入力箇所","手入力箇所","手入力箇所","手入力箇所","手入力箇所","手入力箇所"))</f>
        <v>#REF!</v>
      </c>
    </row>
    <row r="6776" spans="1:14" ht="13.8" thickBot="1" x14ac:dyDescent="0.25"/>
    <row r="6777" spans="1:14" ht="13.8" thickBot="1" x14ac:dyDescent="0.25">
      <c r="A6777" s="688" t="e">
        <f>#REF!</f>
        <v>#REF!</v>
      </c>
      <c r="B6777" s="688"/>
      <c r="C6777" s="688"/>
      <c r="D6777" s="689" t="s">
        <v>192</v>
      </c>
      <c r="E6777" s="689"/>
      <c r="F6777" s="689"/>
      <c r="G6777" s="689"/>
      <c r="H6777" s="689"/>
      <c r="I6777" s="689"/>
      <c r="J6777" s="689"/>
      <c r="K6777" s="689"/>
      <c r="L6777" s="689"/>
      <c r="M6777" s="689"/>
      <c r="N6777" s="689"/>
    </row>
    <row r="6778" spans="1:14" ht="13.8" thickBot="1" x14ac:dyDescent="0.25">
      <c r="A6778" s="65"/>
      <c r="B6778" s="33">
        <v>1</v>
      </c>
      <c r="C6778" s="24">
        <v>2</v>
      </c>
      <c r="D6778" s="24">
        <v>3</v>
      </c>
      <c r="E6778" s="24" t="s">
        <v>58</v>
      </c>
      <c r="F6778" s="24" t="s">
        <v>59</v>
      </c>
      <c r="G6778" s="24" t="s">
        <v>60</v>
      </c>
      <c r="H6778" s="24" t="s">
        <v>61</v>
      </c>
      <c r="I6778" s="24" t="s">
        <v>62</v>
      </c>
      <c r="J6778" s="24" t="s">
        <v>194</v>
      </c>
      <c r="K6778" s="25" t="s">
        <v>85</v>
      </c>
      <c r="L6778" s="105" t="s">
        <v>189</v>
      </c>
      <c r="M6778" s="105" t="s">
        <v>188</v>
      </c>
      <c r="N6778" s="105" t="s">
        <v>51</v>
      </c>
    </row>
    <row r="6779" spans="1:14" ht="13.8" thickBot="1" x14ac:dyDescent="0.25">
      <c r="A6779" s="26" t="s">
        <v>56</v>
      </c>
      <c r="B6779" s="22">
        <v>5</v>
      </c>
      <c r="C6779" s="22">
        <v>7</v>
      </c>
      <c r="D6779" s="22">
        <v>8</v>
      </c>
      <c r="E6779" s="22">
        <v>8</v>
      </c>
      <c r="F6779" s="22">
        <v>10</v>
      </c>
      <c r="G6779" s="22">
        <v>13</v>
      </c>
      <c r="H6779" s="22">
        <v>16</v>
      </c>
      <c r="I6779" s="22"/>
      <c r="J6779" s="23"/>
      <c r="K6779" s="1"/>
      <c r="L6779" s="26" t="s">
        <v>56</v>
      </c>
      <c r="M6779" s="104" t="e">
        <f>#REF!</f>
        <v>#REF!</v>
      </c>
      <c r="N6779" s="112" t="e">
        <f>IF(M6779=0,"",CHOOSE(M6779,"5","7","8","8","8","10","10","10","10","10","13","13","13","13","13","13","13","13","13","13","16","16","16","16","16","16","16","16","16","16","16","手入力箇所","手入力箇所","手入力箇所","手入力箇所","手入力箇所","手入力箇所","手入力箇所","手入力箇所","手入力箇所","手入力箇所"))</f>
        <v>#REF!</v>
      </c>
    </row>
    <row r="6780" spans="1:14" ht="13.8" thickBot="1" x14ac:dyDescent="0.25">
      <c r="A6780" s="27" t="s">
        <v>57</v>
      </c>
      <c r="B6780" s="18">
        <v>5</v>
      </c>
      <c r="C6780" s="18">
        <v>7</v>
      </c>
      <c r="D6780" s="18">
        <v>8</v>
      </c>
      <c r="E6780" s="18">
        <v>9</v>
      </c>
      <c r="F6780" s="18">
        <v>12</v>
      </c>
      <c r="G6780" s="18">
        <v>16</v>
      </c>
      <c r="H6780" s="18"/>
      <c r="I6780" s="18"/>
      <c r="J6780" s="62"/>
      <c r="K6780" s="19"/>
      <c r="L6780" s="27" t="s">
        <v>57</v>
      </c>
      <c r="M6780" s="104" t="e">
        <f>#REF!</f>
        <v>#REF!</v>
      </c>
      <c r="N6780" s="113" t="e">
        <f>IF(M6780=0,"",CHOOSE(M6780,"5","7","8","9","9","12","12","12","12","12","16","16","16","16","16","16","16","16","16","16","手入力箇所","手入力箇所","手入力箇所","手入力箇所","手入力箇所","手入力箇所","手入力箇所","手入力箇所","手入力箇所","手入力箇所"))</f>
        <v>#REF!</v>
      </c>
    </row>
    <row r="6781" spans="1:14" ht="48.6" thickBot="1" x14ac:dyDescent="0.25">
      <c r="A6781" s="28" t="s">
        <v>64</v>
      </c>
      <c r="B6781" s="18">
        <v>6</v>
      </c>
      <c r="C6781" s="18"/>
      <c r="D6781" s="18"/>
      <c r="E6781" s="18"/>
      <c r="F6781" s="18"/>
      <c r="G6781" s="18"/>
      <c r="H6781" s="18"/>
      <c r="I6781" s="18"/>
      <c r="J6781" s="62"/>
      <c r="K6781" s="19"/>
      <c r="L6781" s="28" t="s">
        <v>64</v>
      </c>
      <c r="M6781" s="104" t="e">
        <f>#REF!</f>
        <v>#REF!</v>
      </c>
      <c r="N6781" s="113" t="e">
        <f>IF(M6781=0,"",CHOOSE(M6781,"6","手入力箇所","手入力箇所","手入力箇所","手入力箇所","手入力箇所","手入力箇所","手入力箇所","手入力箇所","手入力箇所","手入力箇所","",""))</f>
        <v>#REF!</v>
      </c>
    </row>
    <row r="6782" spans="1:14" ht="48.6" thickBot="1" x14ac:dyDescent="0.25">
      <c r="A6782" s="28" t="s">
        <v>65</v>
      </c>
      <c r="B6782" s="18">
        <v>6</v>
      </c>
      <c r="C6782" s="18"/>
      <c r="D6782" s="18"/>
      <c r="E6782" s="18"/>
      <c r="F6782" s="18"/>
      <c r="G6782" s="18"/>
      <c r="H6782" s="18"/>
      <c r="I6782" s="18"/>
      <c r="J6782" s="62"/>
      <c r="K6782" s="19"/>
      <c r="L6782" s="28" t="s">
        <v>65</v>
      </c>
      <c r="M6782" s="104" t="e">
        <f>#REF!</f>
        <v>#REF!</v>
      </c>
      <c r="N6782" s="113" t="e">
        <f>IF(M6782=0,"",CHOOSE(M6782,"6","手入力箇所","手入力箇所","手入力箇所","手入力箇所","手入力箇所","手入力箇所","手入力箇所","手入力箇所","手入力箇所","手入力箇所","",""))</f>
        <v>#REF!</v>
      </c>
    </row>
    <row r="6783" spans="1:14" ht="24.6" thickBot="1" x14ac:dyDescent="0.25">
      <c r="A6783" s="28" t="s">
        <v>66</v>
      </c>
      <c r="B6783" s="18">
        <v>5</v>
      </c>
      <c r="C6783" s="18">
        <v>7</v>
      </c>
      <c r="D6783" s="18">
        <v>8</v>
      </c>
      <c r="E6783" s="18">
        <v>9</v>
      </c>
      <c r="F6783" s="18">
        <v>12</v>
      </c>
      <c r="G6783" s="18"/>
      <c r="H6783" s="18"/>
      <c r="I6783" s="18"/>
      <c r="J6783" s="62"/>
      <c r="K6783" s="19"/>
      <c r="L6783" s="28" t="s">
        <v>66</v>
      </c>
      <c r="M6783" s="104" t="e">
        <f>#REF!</f>
        <v>#REF!</v>
      </c>
      <c r="N6783" s="113" t="e">
        <f>IF(M6783=0,"",CHOOSE(M6783,"5","7","8","9","9","12","12","12","12","12","手入力箇所","手入力箇所","手入力箇所","手入力箇所","手入力箇所","手入力箇所","手入力箇所","手入力箇所","手入力箇所","手入力箇所"))</f>
        <v>#REF!</v>
      </c>
    </row>
    <row r="6784" spans="1:14" ht="36.6" thickBot="1" x14ac:dyDescent="0.25">
      <c r="A6784" s="28" t="s">
        <v>67</v>
      </c>
      <c r="B6784" s="18">
        <v>4</v>
      </c>
      <c r="C6784" s="18">
        <v>5</v>
      </c>
      <c r="D6784" s="18">
        <v>5</v>
      </c>
      <c r="E6784" s="18">
        <v>6</v>
      </c>
      <c r="F6784" s="18"/>
      <c r="G6784" s="18"/>
      <c r="H6784" s="18"/>
      <c r="I6784" s="18"/>
      <c r="J6784" s="62"/>
      <c r="K6784" s="19"/>
      <c r="L6784" s="28" t="s">
        <v>67</v>
      </c>
      <c r="M6784" s="104" t="e">
        <f>#REF!</f>
        <v>#REF!</v>
      </c>
      <c r="N6784" s="113" t="e">
        <f>IF(M6784=0,"",CHOOSE(M6784,"4","5","5","6","6","手入力箇所","手入力箇所","手入力箇所","手入力箇所","手入力箇所","手入力箇所","手入力箇所","手入力箇所","手入力箇所","手入力箇所"))</f>
        <v>#REF!</v>
      </c>
    </row>
    <row r="6785" spans="1:14" ht="24.6" thickBot="1" x14ac:dyDescent="0.25">
      <c r="A6785" s="28" t="s">
        <v>68</v>
      </c>
      <c r="B6785" s="18">
        <v>12</v>
      </c>
      <c r="C6785" s="18">
        <v>12</v>
      </c>
      <c r="D6785" s="18">
        <v>12</v>
      </c>
      <c r="E6785" s="18">
        <v>12</v>
      </c>
      <c r="F6785" s="18">
        <v>12</v>
      </c>
      <c r="G6785" s="18">
        <v>12</v>
      </c>
      <c r="H6785" s="18">
        <v>12</v>
      </c>
      <c r="I6785" s="18"/>
      <c r="J6785" s="62"/>
      <c r="K6785" s="19"/>
      <c r="L6785" s="28" t="s">
        <v>68</v>
      </c>
      <c r="M6785" s="104" t="e">
        <f>#REF!</f>
        <v>#REF!</v>
      </c>
      <c r="N6785" s="113" t="e">
        <f>IF(M6785=0,"",CHOOSE(M6785,"12","12","12","12","12","12","12","12","12","12","12","12","12","12","12","12","12","12","12","12","12","12","12","12","12","12","12","12","12","12","手入力箇所","手入力箇所","手入力箇所","手入力箇所","手入力箇所","手入力箇所","手入力箇所","手入力箇所","手入力箇所","手入力箇所"))</f>
        <v>#REF!</v>
      </c>
    </row>
    <row r="6786" spans="1:14" ht="36.6" thickBot="1" x14ac:dyDescent="0.25">
      <c r="A6786" s="28" t="s">
        <v>69</v>
      </c>
      <c r="B6786" s="18">
        <v>7</v>
      </c>
      <c r="C6786" s="18">
        <v>7</v>
      </c>
      <c r="D6786" s="18">
        <v>7</v>
      </c>
      <c r="E6786" s="18">
        <v>7</v>
      </c>
      <c r="F6786" s="18">
        <v>7</v>
      </c>
      <c r="G6786" s="18"/>
      <c r="H6786" s="18"/>
      <c r="I6786" s="18"/>
      <c r="J6786" s="62"/>
      <c r="K6786" s="19"/>
      <c r="L6786" s="28" t="s">
        <v>69</v>
      </c>
      <c r="M6786" s="104" t="e">
        <f>#REF!</f>
        <v>#REF!</v>
      </c>
      <c r="N6786" s="113" t="e">
        <f>IF(M6786=0,"",CHOOSE(M6786,"7","7","7","7","7","7","7","7","7","7","手入力箇所","手入力箇所","手入力箇所","手入力箇所","手入力箇所","手入力箇所","手入力箇所","手入力箇所","手入力箇所","手入力箇所"))</f>
        <v>#REF!</v>
      </c>
    </row>
    <row r="6787" spans="1:14" ht="13.8" thickBot="1" x14ac:dyDescent="0.25">
      <c r="A6787" s="27" t="s">
        <v>63</v>
      </c>
      <c r="B6787" s="18">
        <v>4</v>
      </c>
      <c r="C6787" s="18">
        <v>5</v>
      </c>
      <c r="D6787" s="18">
        <v>7</v>
      </c>
      <c r="E6787" s="18">
        <v>8</v>
      </c>
      <c r="F6787" s="18">
        <v>11</v>
      </c>
      <c r="G6787" s="18">
        <v>16</v>
      </c>
      <c r="H6787" s="18">
        <v>22</v>
      </c>
      <c r="I6787" s="18">
        <v>26</v>
      </c>
      <c r="J6787" s="18">
        <v>31</v>
      </c>
      <c r="K6787" s="19"/>
      <c r="L6787" s="27" t="s">
        <v>63</v>
      </c>
      <c r="M6787" s="104" t="e">
        <f>#REF!</f>
        <v>#REF!</v>
      </c>
      <c r="N6787" s="113" t="e">
        <f>IF(M6787=0,"",CHOOSE(M6787,"4","5","7","8","8","11","11","11","11","11","16","16","16","16","16","16","16","16","16","16","22","22","22","22","22","22","22","22","22","22","26","26","26","26","26","26","26","26","26","26","31","31","31","31","31","31","31","31","31","31","31","手入力箇所","手入力箇所","手入力箇所","手入力箇所","手入力箇所","手入力箇所","手入力箇所","手入力箇所","手入力箇所","手入力箇所"))</f>
        <v>#REF!</v>
      </c>
    </row>
    <row r="6788" spans="1:14" ht="24.6" thickBot="1" x14ac:dyDescent="0.25">
      <c r="A6788" s="28" t="s">
        <v>70</v>
      </c>
      <c r="B6788" s="18">
        <v>5</v>
      </c>
      <c r="C6788" s="18">
        <v>6</v>
      </c>
      <c r="D6788" s="18">
        <v>7</v>
      </c>
      <c r="E6788" s="18"/>
      <c r="F6788" s="18"/>
      <c r="G6788" s="18"/>
      <c r="H6788" s="18"/>
      <c r="I6788" s="18"/>
      <c r="J6788" s="62"/>
      <c r="K6788" s="19"/>
      <c r="L6788" s="28" t="s">
        <v>70</v>
      </c>
      <c r="M6788" s="104" t="e">
        <f>#REF!</f>
        <v>#REF!</v>
      </c>
      <c r="N6788" s="113" t="e">
        <f>IF(M6788=0,"",CHOOSE(M6788,"5","6","7","手入力箇所","手入力箇所","手入力箇所","手入力箇所","手入力箇所","手入力箇所","手入力箇所","手入力箇所","手入力箇所","手入力箇所"))</f>
        <v>#REF!</v>
      </c>
    </row>
    <row r="6789" spans="1:14" ht="13.8" thickBot="1" x14ac:dyDescent="0.25">
      <c r="A6789" s="29" t="s">
        <v>71</v>
      </c>
      <c r="B6789" s="18">
        <v>3</v>
      </c>
      <c r="C6789" s="18">
        <v>6</v>
      </c>
      <c r="D6789" s="18">
        <v>19</v>
      </c>
      <c r="E6789" s="18"/>
      <c r="F6789" s="18"/>
      <c r="G6789" s="18"/>
      <c r="H6789" s="18"/>
      <c r="I6789" s="18"/>
      <c r="J6789" s="62"/>
      <c r="K6789" s="19"/>
      <c r="L6789" s="29" t="s">
        <v>71</v>
      </c>
      <c r="M6789" s="104" t="e">
        <f>#REF!</f>
        <v>#REF!</v>
      </c>
      <c r="N6789" s="113" t="e">
        <f>IF(M6789=0,"",CHOOSE(M6789,"3","6","19","手入力箇所","手入力箇所","手入力箇所","手入力箇所","手入力箇所","手入力箇所","手入力箇所","手入力箇所","手入力箇所","手入力箇所"))</f>
        <v>#REF!</v>
      </c>
    </row>
    <row r="6790" spans="1:14" ht="13.8" thickBot="1" x14ac:dyDescent="0.25">
      <c r="A6790" s="29" t="s">
        <v>72</v>
      </c>
      <c r="B6790" s="18">
        <v>1</v>
      </c>
      <c r="C6790" s="18">
        <v>3</v>
      </c>
      <c r="D6790" s="18">
        <v>5</v>
      </c>
      <c r="E6790" s="18">
        <v>9</v>
      </c>
      <c r="F6790" s="18">
        <v>26</v>
      </c>
      <c r="G6790" s="18"/>
      <c r="H6790" s="18"/>
      <c r="I6790" s="18"/>
      <c r="J6790" s="62"/>
      <c r="K6790" s="19"/>
      <c r="L6790" s="29" t="s">
        <v>72</v>
      </c>
      <c r="M6790" s="104" t="e">
        <f>#REF!</f>
        <v>#REF!</v>
      </c>
      <c r="N6790" s="113" t="e">
        <f>IF(M6790=0,"",CHOOSE(M6790,"1","3","5","9","9","26","26","26","26","26","手入力箇所","手入力箇所","手入力箇所","手入力箇所","手入力箇所","手入力箇所","手入力箇所","手入力箇所","手入力箇所","手入力箇所"))</f>
        <v>#REF!</v>
      </c>
    </row>
    <row r="6791" spans="1:14" ht="13.8" thickBot="1" x14ac:dyDescent="0.25">
      <c r="A6791" s="29" t="s">
        <v>73</v>
      </c>
      <c r="B6791" s="18">
        <v>4</v>
      </c>
      <c r="C6791" s="18">
        <v>11</v>
      </c>
      <c r="D6791" s="18">
        <v>20</v>
      </c>
      <c r="E6791" s="18">
        <v>33</v>
      </c>
      <c r="F6791" s="18"/>
      <c r="G6791" s="18"/>
      <c r="H6791" s="18"/>
      <c r="I6791" s="18"/>
      <c r="J6791" s="62"/>
      <c r="K6791" s="19"/>
      <c r="L6791" s="29" t="s">
        <v>73</v>
      </c>
      <c r="M6791" s="104" t="e">
        <f>#REF!</f>
        <v>#REF!</v>
      </c>
      <c r="N6791" s="113" t="e">
        <f>IF(M6791=0,"",CHOOSE(M6791,"4","11","20","33","33","手入力箇所","手入力箇所","手入力箇所","手入力箇所","手入力箇所","手入力箇所","手入力箇所","手入力箇所","手入力箇所","手入力箇所"))</f>
        <v>#REF!</v>
      </c>
    </row>
    <row r="6792" spans="1:14" ht="37.200000000000003" thickBot="1" x14ac:dyDescent="0.25">
      <c r="A6792" s="30" t="s">
        <v>74</v>
      </c>
      <c r="B6792" s="18">
        <v>4</v>
      </c>
      <c r="C6792" s="18">
        <v>6</v>
      </c>
      <c r="D6792" s="18">
        <v>8</v>
      </c>
      <c r="E6792" s="18">
        <v>10</v>
      </c>
      <c r="F6792" s="18">
        <v>15</v>
      </c>
      <c r="G6792" s="18">
        <v>23</v>
      </c>
      <c r="H6792" s="18">
        <v>33</v>
      </c>
      <c r="I6792" s="18"/>
      <c r="J6792" s="62"/>
      <c r="K6792" s="19"/>
      <c r="L6792" s="30" t="s">
        <v>74</v>
      </c>
      <c r="M6792" s="104" t="e">
        <f>#REF!</f>
        <v>#REF!</v>
      </c>
      <c r="N6792" s="113" t="e">
        <f>IF(M6792=0,"",CHOOSE(M6792,"4","6","8","10","10","15","15","15","15","15","23","23","23","23","23","23","23","23","23","23","33","33","33","33","33","33","33","33","33","33","手入力箇所","手入力箇所","手入力箇所","手入力箇所","手入力箇所","手入力箇所","手入力箇所","手入力箇所","手入力箇所","手入力箇所"))</f>
        <v>#REF!</v>
      </c>
    </row>
    <row r="6793" spans="1:14" ht="13.8" thickBot="1" x14ac:dyDescent="0.25">
      <c r="A6793" s="29" t="s">
        <v>75</v>
      </c>
      <c r="B6793" s="18">
        <v>6</v>
      </c>
      <c r="C6793" s="18">
        <v>14</v>
      </c>
      <c r="D6793" s="18">
        <v>25</v>
      </c>
      <c r="E6793" s="18">
        <v>39</v>
      </c>
      <c r="F6793" s="18"/>
      <c r="G6793" s="18"/>
      <c r="H6793" s="18"/>
      <c r="I6793" s="18"/>
      <c r="J6793" s="62"/>
      <c r="K6793" s="19"/>
      <c r="L6793" s="29" t="s">
        <v>75</v>
      </c>
      <c r="M6793" s="104" t="e">
        <f>#REF!</f>
        <v>#REF!</v>
      </c>
      <c r="N6793" s="113" t="e">
        <f>IF(M6793=0,"",CHOOSE(M6793,"6","14","25","39","39","手入力箇所","手入力箇所","手入力箇所","手入力箇所","手入力箇所","手入力箇所","手入力箇所","手入力箇所","手入力箇所","手入力箇所"))</f>
        <v>#REF!</v>
      </c>
    </row>
    <row r="6794" spans="1:14" ht="37.200000000000003" thickBot="1" x14ac:dyDescent="0.25">
      <c r="A6794" s="30" t="s">
        <v>76</v>
      </c>
      <c r="B6794" s="18">
        <v>2</v>
      </c>
      <c r="C6794" s="18">
        <v>3</v>
      </c>
      <c r="D6794" s="18">
        <v>6</v>
      </c>
      <c r="E6794" s="18">
        <v>9</v>
      </c>
      <c r="F6794" s="18"/>
      <c r="G6794" s="18"/>
      <c r="H6794" s="18"/>
      <c r="I6794" s="18"/>
      <c r="J6794" s="62"/>
      <c r="K6794" s="19"/>
      <c r="L6794" s="30" t="s">
        <v>76</v>
      </c>
      <c r="M6794" s="104" t="e">
        <f>#REF!</f>
        <v>#REF!</v>
      </c>
      <c r="N6794" s="113" t="e">
        <f>IF(M6794=0,"",CHOOSE(M6794,"2","3","6","9","9","手入力箇所","手入力箇所","手入力箇所","手入力箇所","手入力箇所","手入力箇所","手入力箇所","手入力箇所","手入力箇所","手入力箇所"))</f>
        <v>#REF!</v>
      </c>
    </row>
    <row r="6795" spans="1:14" ht="27" thickBot="1" x14ac:dyDescent="0.25">
      <c r="A6795" s="31" t="s">
        <v>77</v>
      </c>
      <c r="B6795" s="18">
        <v>12</v>
      </c>
      <c r="C6795" s="18">
        <v>18</v>
      </c>
      <c r="D6795" s="18">
        <v>22</v>
      </c>
      <c r="E6795" s="18">
        <v>26</v>
      </c>
      <c r="F6795" s="62"/>
      <c r="G6795" s="62"/>
      <c r="H6795" s="62"/>
      <c r="I6795" s="62"/>
      <c r="J6795" s="62"/>
      <c r="K6795" s="19"/>
      <c r="L6795" s="31" t="s">
        <v>77</v>
      </c>
      <c r="M6795" s="104" t="e">
        <f>#REF!</f>
        <v>#REF!</v>
      </c>
      <c r="N6795" s="113" t="e">
        <f>IF(M6795=0,"",CHOOSE(M6795,"12","18","22","26","26","手入力箇所","手入力箇所","手入力箇所","手入力箇所","手入力箇所","手入力箇所","手入力箇所","手入力箇所","手入力箇所","手入力箇所"))</f>
        <v>#REF!</v>
      </c>
    </row>
    <row r="6796" spans="1:14" ht="40.200000000000003" thickBot="1" x14ac:dyDescent="0.25">
      <c r="A6796" s="31" t="s">
        <v>78</v>
      </c>
      <c r="B6796" s="18">
        <v>5</v>
      </c>
      <c r="C6796" s="18">
        <v>8</v>
      </c>
      <c r="D6796" s="18">
        <v>11</v>
      </c>
      <c r="E6796" s="18">
        <v>14</v>
      </c>
      <c r="F6796" s="62"/>
      <c r="G6796" s="62"/>
      <c r="H6796" s="62"/>
      <c r="I6796" s="62"/>
      <c r="J6796" s="62"/>
      <c r="K6796" s="19"/>
      <c r="L6796" s="31" t="s">
        <v>78</v>
      </c>
      <c r="M6796" s="104" t="e">
        <f>#REF!</f>
        <v>#REF!</v>
      </c>
      <c r="N6796" s="113" t="e">
        <f>IF(M6796=0,"",CHOOSE(M6796,"5","8","11","14","14","手入力箇所","手入力箇所","手入力箇所","手入力箇所","手入力箇所","手入力箇所","手入力箇所","手入力箇所","手入力箇所","手入力箇所"))</f>
        <v>#REF!</v>
      </c>
    </row>
    <row r="6797" spans="1:14" ht="27" thickBot="1" x14ac:dyDescent="0.25">
      <c r="A6797" s="31" t="s">
        <v>79</v>
      </c>
      <c r="B6797" s="18">
        <v>6</v>
      </c>
      <c r="C6797" s="18">
        <v>11</v>
      </c>
      <c r="D6797" s="18">
        <v>16</v>
      </c>
      <c r="E6797" s="18">
        <v>21</v>
      </c>
      <c r="F6797" s="62"/>
      <c r="G6797" s="62"/>
      <c r="H6797" s="62"/>
      <c r="I6797" s="62"/>
      <c r="J6797" s="62"/>
      <c r="K6797" s="19"/>
      <c r="L6797" s="31" t="s">
        <v>79</v>
      </c>
      <c r="M6797" s="104" t="e">
        <f>#REF!</f>
        <v>#REF!</v>
      </c>
      <c r="N6797" s="113" t="e">
        <f>IF(M6797=0,"",CHOOSE(M6797,"6","11","16","21","21","手入力箇所","手入力箇所","手入力箇所","手入力箇所","手入力箇所","手入力箇所","手入力箇所","手入力箇所","手入力箇所"))</f>
        <v>#REF!</v>
      </c>
    </row>
    <row r="6798" spans="1:14" ht="40.200000000000003" thickBot="1" x14ac:dyDescent="0.25">
      <c r="A6798" s="31" t="s">
        <v>80</v>
      </c>
      <c r="B6798" s="18">
        <v>5</v>
      </c>
      <c r="C6798" s="18">
        <v>7</v>
      </c>
      <c r="D6798" s="18">
        <v>9</v>
      </c>
      <c r="E6798" s="18">
        <v>10</v>
      </c>
      <c r="F6798" s="62"/>
      <c r="G6798" s="62"/>
      <c r="H6798" s="62"/>
      <c r="I6798" s="62"/>
      <c r="J6798" s="62"/>
      <c r="K6798" s="19"/>
      <c r="L6798" s="31" t="s">
        <v>80</v>
      </c>
      <c r="M6798" s="104" t="e">
        <f>#REF!</f>
        <v>#REF!</v>
      </c>
      <c r="N6798" s="113" t="e">
        <f>IF(M6798=0,"",CHOOSE(M6798,"5","7","9","10","10","手入力箇所","手入力箇所","手入力箇所","手入力箇所","手入力箇所","手入力箇所","手入力箇所","手入力箇所","手入力箇所"))</f>
        <v>#REF!</v>
      </c>
    </row>
    <row r="6799" spans="1:14" ht="40.200000000000003" thickBot="1" x14ac:dyDescent="0.25">
      <c r="A6799" s="31" t="s">
        <v>81</v>
      </c>
      <c r="B6799" s="18">
        <v>9</v>
      </c>
      <c r="C6799" s="18">
        <v>14</v>
      </c>
      <c r="D6799" s="62"/>
      <c r="E6799" s="62"/>
      <c r="F6799" s="62"/>
      <c r="G6799" s="62"/>
      <c r="H6799" s="62"/>
      <c r="I6799" s="62"/>
      <c r="J6799" s="62"/>
      <c r="K6799" s="19"/>
      <c r="L6799" s="31" t="s">
        <v>81</v>
      </c>
      <c r="M6799" s="104" t="e">
        <f>#REF!</f>
        <v>#REF!</v>
      </c>
      <c r="N6799" s="113" t="e">
        <f>IF(M6799=0,"",CHOOSE(M6799,"9","14","手入力箇所","手入力箇所","手入力箇所","手入力箇所","手入力箇所","手入力箇所","手入力箇所","手入力箇所","手入力箇所","手入力箇所"))</f>
        <v>#REF!</v>
      </c>
    </row>
    <row r="6800" spans="1:14" ht="13.8" thickBot="1" x14ac:dyDescent="0.25">
      <c r="A6800" s="31" t="s">
        <v>82</v>
      </c>
      <c r="B6800" s="18">
        <v>3</v>
      </c>
      <c r="C6800" s="18">
        <v>4</v>
      </c>
      <c r="D6800" s="18">
        <v>4</v>
      </c>
      <c r="E6800" s="18">
        <v>5</v>
      </c>
      <c r="F6800" s="18">
        <v>6</v>
      </c>
      <c r="G6800" s="18">
        <v>8</v>
      </c>
      <c r="H6800" s="18">
        <v>9</v>
      </c>
      <c r="I6800" s="18">
        <v>11</v>
      </c>
      <c r="J6800" s="18">
        <v>12</v>
      </c>
      <c r="K6800" s="19"/>
      <c r="L6800" s="31" t="s">
        <v>82</v>
      </c>
      <c r="M6800" s="104" t="e">
        <f>#REF!</f>
        <v>#REF!</v>
      </c>
      <c r="N6800" s="113" t="e">
        <f>IF(M6800=0,"",CHOOSE(M6800,"3","4","4","5","5","6","6","6","6","6","8","8","8","8","8","8","8","8","8","8","9","9","9","9","9","9","9","9","9","9","11","11","11","11","11","11","11","11","11","11","12","12","12","12","12","12","12","12","12","12","12","手入力箇所","手入力箇所","手入力箇所","手入力箇所","手入力箇所","手入力箇所","手入力箇所","手入力箇所","手入力箇所","手入力箇所"))</f>
        <v>#REF!</v>
      </c>
    </row>
    <row r="6801" spans="1:14" ht="13.8" thickBot="1" x14ac:dyDescent="0.25">
      <c r="A6801" s="31" t="s">
        <v>83</v>
      </c>
      <c r="B6801" s="18">
        <v>3</v>
      </c>
      <c r="C6801" s="18">
        <v>4</v>
      </c>
      <c r="D6801" s="18">
        <v>4</v>
      </c>
      <c r="E6801" s="18">
        <v>5</v>
      </c>
      <c r="F6801" s="18">
        <v>6</v>
      </c>
      <c r="G6801" s="18">
        <v>8</v>
      </c>
      <c r="H6801" s="18">
        <v>10</v>
      </c>
      <c r="I6801" s="18">
        <v>12</v>
      </c>
      <c r="J6801" s="18">
        <v>13</v>
      </c>
      <c r="K6801" s="19"/>
      <c r="L6801" s="31" t="s">
        <v>83</v>
      </c>
      <c r="M6801" s="104" t="e">
        <f>#REF!</f>
        <v>#REF!</v>
      </c>
      <c r="N6801" s="113" t="e">
        <f>IF(M6801=0,"",CHOOSE(M6801,"3","4","4","5","5","6","6","6","6","6","8","8","8","8","8","8","8","8","8","8","10","10","10","10","10","10","10","10","10","10","12","12","12","12","12","12","12","12","12","12","13","13","13","13","13","13","13","13","13","13","13","手入力箇所","手入力箇所","手入力箇所","手入力箇所","手入力箇所","手入力箇所","手入力箇所","手入力箇所","手入力箇所","手入力箇所"))</f>
        <v>#REF!</v>
      </c>
    </row>
    <row r="6802" spans="1:14" ht="27" thickBot="1" x14ac:dyDescent="0.25">
      <c r="A6802" s="32" t="s">
        <v>84</v>
      </c>
      <c r="B6802" s="20">
        <v>1</v>
      </c>
      <c r="C6802" s="20">
        <v>2</v>
      </c>
      <c r="D6802" s="20">
        <v>3</v>
      </c>
      <c r="E6802" s="20">
        <v>4</v>
      </c>
      <c r="F6802" s="20">
        <v>8</v>
      </c>
      <c r="G6802" s="20">
        <v>19</v>
      </c>
      <c r="H6802" s="63"/>
      <c r="I6802" s="63"/>
      <c r="J6802" s="63"/>
      <c r="K6802" s="21"/>
      <c r="L6802" s="32" t="s">
        <v>84</v>
      </c>
      <c r="M6802" s="104" t="e">
        <f>#REF!</f>
        <v>#REF!</v>
      </c>
      <c r="N6802" s="113" t="e">
        <f>IF(M6802=0,"",CHOOSE(M6802,"1","2","3","4","4","8","8","8","8","8","19","19","19","19","19","19","19","19","19","19","手入力箇所","手入力箇所","手入力箇所","手入力箇所","手入力箇所","手入力箇所","手入力箇所","手入力箇所","手入力箇所","手入力箇所"))</f>
        <v>#REF!</v>
      </c>
    </row>
    <row r="6803" spans="1:14" ht="13.8" thickBot="1" x14ac:dyDescent="0.25"/>
    <row r="6804" spans="1:14" ht="13.8" thickBot="1" x14ac:dyDescent="0.25">
      <c r="A6804" s="686" t="e">
        <f>A6777</f>
        <v>#REF!</v>
      </c>
      <c r="B6804" s="686"/>
      <c r="C6804" s="686"/>
      <c r="D6804" s="687" t="s">
        <v>193</v>
      </c>
      <c r="E6804" s="687"/>
      <c r="F6804" s="687"/>
      <c r="G6804" s="687"/>
      <c r="H6804" s="687"/>
      <c r="I6804" s="687"/>
      <c r="J6804" s="687"/>
      <c r="K6804" s="687"/>
      <c r="L6804" s="687"/>
      <c r="M6804" s="687"/>
      <c r="N6804" s="687"/>
    </row>
    <row r="6805" spans="1:14" ht="13.8" thickBot="1" x14ac:dyDescent="0.25">
      <c r="A6805" s="105"/>
      <c r="B6805" s="33">
        <v>1</v>
      </c>
      <c r="C6805" s="24">
        <v>2</v>
      </c>
      <c r="D6805" s="24">
        <v>3</v>
      </c>
      <c r="E6805" s="24" t="s">
        <v>58</v>
      </c>
      <c r="F6805" s="24" t="s">
        <v>59</v>
      </c>
      <c r="G6805" s="24" t="s">
        <v>60</v>
      </c>
      <c r="H6805" s="24" t="s">
        <v>61</v>
      </c>
      <c r="I6805" s="24" t="s">
        <v>62</v>
      </c>
      <c r="J6805" s="24" t="s">
        <v>194</v>
      </c>
      <c r="K6805" s="102" t="s">
        <v>85</v>
      </c>
      <c r="L6805" s="105" t="s">
        <v>189</v>
      </c>
      <c r="M6805" s="105" t="s">
        <v>188</v>
      </c>
      <c r="N6805" s="105" t="s">
        <v>51</v>
      </c>
    </row>
    <row r="6806" spans="1:14" ht="13.8" thickBot="1" x14ac:dyDescent="0.25">
      <c r="A6806" s="26" t="s">
        <v>56</v>
      </c>
      <c r="B6806" s="22">
        <v>16</v>
      </c>
      <c r="C6806" s="22">
        <v>25</v>
      </c>
      <c r="D6806" s="22">
        <v>32</v>
      </c>
      <c r="E6806" s="22">
        <v>38</v>
      </c>
      <c r="F6806" s="22">
        <v>56</v>
      </c>
      <c r="G6806" s="22">
        <v>87</v>
      </c>
      <c r="H6806" s="22">
        <v>121</v>
      </c>
      <c r="I6806" s="22"/>
      <c r="J6806" s="23"/>
      <c r="K6806" s="68"/>
      <c r="L6806" s="107" t="s">
        <v>56</v>
      </c>
      <c r="M6806" s="103" t="e">
        <f>#REF!</f>
        <v>#REF!</v>
      </c>
      <c r="N6806" s="103" t="e">
        <f>IF(M6806=0,"",CHOOSE(M6806,"16","25","32","38","38","56","56","56","56","56","87","87","87","87","87","87","87","87","87","87","121","121","121","121","121","121","121","121","121","121","手入力箇所","手入力箇所","手入力箇所","手入力箇所","手入力箇所","手入力箇所","手入力箇所","手入力箇所","手入力箇所","手入力箇所"))</f>
        <v>#REF!</v>
      </c>
    </row>
    <row r="6807" spans="1:14" ht="13.8" thickBot="1" x14ac:dyDescent="0.25">
      <c r="A6807" s="27" t="s">
        <v>57</v>
      </c>
      <c r="B6807" s="18">
        <v>25</v>
      </c>
      <c r="C6807" s="18">
        <v>33</v>
      </c>
      <c r="D6807" s="18">
        <v>40</v>
      </c>
      <c r="E6807" s="18">
        <v>45</v>
      </c>
      <c r="F6807" s="18">
        <v>58</v>
      </c>
      <c r="G6807" s="18">
        <v>79</v>
      </c>
      <c r="H6807" s="18"/>
      <c r="I6807" s="18"/>
      <c r="J6807" s="62"/>
      <c r="K6807" s="69"/>
      <c r="L6807" s="107" t="s">
        <v>57</v>
      </c>
      <c r="M6807" s="103" t="e">
        <f>#REF!</f>
        <v>#REF!</v>
      </c>
      <c r="N6807" s="103" t="e">
        <f>IF(M6807=0,"",CHOOSE(M6807,"25","33","40","45","45","58","58","58","58","58","79","79","79","79","79","79","79","79","79","79","手入力箇所","手入力箇所","手入力箇所","手入力箇所","手入力箇所","手入力箇所","手入力箇所","手入力箇所","手入力箇所","手入力箇所"))</f>
        <v>#REF!</v>
      </c>
    </row>
    <row r="6808" spans="1:14" ht="48.6" thickBot="1" x14ac:dyDescent="0.25">
      <c r="A6808" s="28" t="s">
        <v>64</v>
      </c>
      <c r="B6808" s="18">
        <v>32</v>
      </c>
      <c r="C6808" s="18"/>
      <c r="D6808" s="18"/>
      <c r="E6808" s="18"/>
      <c r="F6808" s="18"/>
      <c r="G6808" s="18"/>
      <c r="H6808" s="18"/>
      <c r="I6808" s="18"/>
      <c r="J6808" s="62"/>
      <c r="K6808" s="69"/>
      <c r="L6808" s="108" t="s">
        <v>64</v>
      </c>
      <c r="M6808" s="103" t="e">
        <f>#REF!</f>
        <v>#REF!</v>
      </c>
      <c r="N6808" s="103" t="e">
        <f>IF(M6808=0,"",CHOOSE(M6808,"32","手入力箇所","手入力箇所","手入力箇所","手入力箇所","手入力箇所","手入力箇所","手入力箇所","手入力箇所","手入力箇所","手入力箇所"))</f>
        <v>#REF!</v>
      </c>
    </row>
    <row r="6809" spans="1:14" ht="48.6" thickBot="1" x14ac:dyDescent="0.25">
      <c r="A6809" s="28" t="s">
        <v>65</v>
      </c>
      <c r="B6809" s="18">
        <v>36</v>
      </c>
      <c r="C6809" s="18"/>
      <c r="D6809" s="18"/>
      <c r="E6809" s="18"/>
      <c r="F6809" s="18"/>
      <c r="G6809" s="18"/>
      <c r="H6809" s="18"/>
      <c r="I6809" s="18"/>
      <c r="J6809" s="62"/>
      <c r="K6809" s="69"/>
      <c r="L6809" s="108" t="s">
        <v>65</v>
      </c>
      <c r="M6809" s="103" t="e">
        <f>#REF!</f>
        <v>#REF!</v>
      </c>
      <c r="N6809" s="103" t="e">
        <f>IF(M6809=0,"",CHOOSE(M6809,"36","手入力箇所","手入力箇所","手入力箇所","手入力箇所","手入力箇所","手入力箇所","手入力箇所","手入力箇所","手入力箇所","手入力箇所"))</f>
        <v>#REF!</v>
      </c>
    </row>
    <row r="6810" spans="1:14" ht="24.6" thickBot="1" x14ac:dyDescent="0.25">
      <c r="A6810" s="28" t="s">
        <v>66</v>
      </c>
      <c r="B6810" s="18">
        <v>24</v>
      </c>
      <c r="C6810" s="18">
        <v>30</v>
      </c>
      <c r="D6810" s="18">
        <v>33</v>
      </c>
      <c r="E6810" s="18">
        <v>35</v>
      </c>
      <c r="F6810" s="18">
        <v>42</v>
      </c>
      <c r="G6810" s="18"/>
      <c r="H6810" s="18"/>
      <c r="I6810" s="18"/>
      <c r="J6810" s="62"/>
      <c r="K6810" s="69"/>
      <c r="L6810" s="108" t="s">
        <v>66</v>
      </c>
      <c r="M6810" s="103" t="e">
        <f>#REF!</f>
        <v>#REF!</v>
      </c>
      <c r="N6810" s="103" t="e">
        <f>IF(M6810=0,"",CHOOSE(M6810,"24","30","33","35","35","42","42","42","42","42","手入力箇所","手入力箇所","手入力箇所","手入力箇所","手入力箇所","手入力箇所","手入力箇所","手入力箇所","手入力箇所","手入力箇所"))</f>
        <v>#REF!</v>
      </c>
    </row>
    <row r="6811" spans="1:14" ht="36.6" thickBot="1" x14ac:dyDescent="0.25">
      <c r="A6811" s="28" t="s">
        <v>67</v>
      </c>
      <c r="B6811" s="18">
        <v>7</v>
      </c>
      <c r="C6811" s="18">
        <v>12</v>
      </c>
      <c r="D6811" s="18">
        <v>16</v>
      </c>
      <c r="E6811" s="18">
        <v>19</v>
      </c>
      <c r="F6811" s="18"/>
      <c r="G6811" s="18"/>
      <c r="H6811" s="18"/>
      <c r="I6811" s="18"/>
      <c r="J6811" s="62"/>
      <c r="K6811" s="69"/>
      <c r="L6811" s="108" t="s">
        <v>67</v>
      </c>
      <c r="M6811" s="103" t="e">
        <f>#REF!</f>
        <v>#REF!</v>
      </c>
      <c r="N6811" s="103" t="e">
        <f>IF(M6811=0,"",CHOOSE(M6811,"7","12","16","19","19","手入力箇所","手入力箇所","手入力箇所","手入力箇所","手入力箇所","手入力箇所","手入力箇所","手入力箇所","手入力箇所","手入力箇所"))</f>
        <v>#REF!</v>
      </c>
    </row>
    <row r="6812" spans="1:14" ht="24.6" thickBot="1" x14ac:dyDescent="0.25">
      <c r="A6812" s="28" t="s">
        <v>68</v>
      </c>
      <c r="B6812" s="18">
        <v>21</v>
      </c>
      <c r="C6812" s="18">
        <v>35</v>
      </c>
      <c r="D6812" s="18">
        <v>48</v>
      </c>
      <c r="E6812" s="18">
        <v>59</v>
      </c>
      <c r="F6812" s="18">
        <v>94</v>
      </c>
      <c r="G6812" s="18">
        <v>159</v>
      </c>
      <c r="H6812" s="18">
        <v>235</v>
      </c>
      <c r="I6812" s="18"/>
      <c r="J6812" s="62"/>
      <c r="K6812" s="69"/>
      <c r="L6812" s="108" t="s">
        <v>68</v>
      </c>
      <c r="M6812" s="103" t="e">
        <f>#REF!</f>
        <v>#REF!</v>
      </c>
      <c r="N6812" s="103" t="e">
        <f>IF(M6812=0,"",CHOOSE(M6812,"21","35","48","59","59","94","94","94","94","94","159","159","159","159","159","159","159","159","159","159","235","235","235","235","235","235","235","235","235","235","手入力箇所","手入力箇所","手入力箇所","手入力箇所","手入力箇所","手入力箇所","手入力箇所","手入力箇所","手入力箇所","手入力箇所"))</f>
        <v>#REF!</v>
      </c>
    </row>
    <row r="6813" spans="1:14" ht="36.6" thickBot="1" x14ac:dyDescent="0.25">
      <c r="A6813" s="28" t="s">
        <v>69</v>
      </c>
      <c r="B6813" s="18">
        <v>22</v>
      </c>
      <c r="C6813" s="18">
        <v>26</v>
      </c>
      <c r="D6813" s="18">
        <v>28</v>
      </c>
      <c r="E6813" s="18">
        <v>29</v>
      </c>
      <c r="F6813" s="18">
        <v>34</v>
      </c>
      <c r="G6813" s="18"/>
      <c r="H6813" s="18"/>
      <c r="I6813" s="18"/>
      <c r="J6813" s="62"/>
      <c r="K6813" s="69"/>
      <c r="L6813" s="108" t="s">
        <v>69</v>
      </c>
      <c r="M6813" s="103" t="e">
        <f>#REF!</f>
        <v>#REF!</v>
      </c>
      <c r="N6813" s="103" t="e">
        <f>IF(M6813=0,"",CHOOSE(M6813,"22","26","28","29","29","34","34","34","34","34","手入力箇所","手入力箇所","手入力箇所","手入力箇所","手入力箇所","手入力箇所","手入力箇所","手入力箇所","手入力箇所","手入力箇所"))</f>
        <v>#REF!</v>
      </c>
    </row>
    <row r="6814" spans="1:14" ht="13.8" thickBot="1" x14ac:dyDescent="0.25">
      <c r="A6814" s="27" t="s">
        <v>63</v>
      </c>
      <c r="B6814" s="18">
        <v>21</v>
      </c>
      <c r="C6814" s="18">
        <v>33</v>
      </c>
      <c r="D6814" s="18">
        <v>46</v>
      </c>
      <c r="E6814" s="18">
        <v>56</v>
      </c>
      <c r="F6814" s="18">
        <v>89</v>
      </c>
      <c r="G6814" s="18">
        <v>151</v>
      </c>
      <c r="H6814" s="18">
        <v>224</v>
      </c>
      <c r="I6814" s="18">
        <v>289</v>
      </c>
      <c r="J6814" s="18">
        <v>350</v>
      </c>
      <c r="K6814" s="69"/>
      <c r="L6814" s="107" t="s">
        <v>63</v>
      </c>
      <c r="M6814" s="103" t="e">
        <f>#REF!</f>
        <v>#REF!</v>
      </c>
      <c r="N6814" s="103" t="e">
        <f>IF(M6814=0,"",CHOOSE(M6814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815" spans="1:14" ht="24.6" thickBot="1" x14ac:dyDescent="0.25">
      <c r="A6815" s="34" t="s">
        <v>70</v>
      </c>
      <c r="B6815" s="35">
        <v>13</v>
      </c>
      <c r="C6815" s="35">
        <v>33</v>
      </c>
      <c r="D6815" s="35">
        <v>59</v>
      </c>
      <c r="E6815" s="35"/>
      <c r="F6815" s="35"/>
      <c r="G6815" s="35"/>
      <c r="H6815" s="35"/>
      <c r="I6815" s="35"/>
      <c r="J6815" s="36"/>
      <c r="K6815" s="67"/>
      <c r="L6815" s="108" t="s">
        <v>70</v>
      </c>
      <c r="M6815" s="103" t="e">
        <f>#REF!</f>
        <v>#REF!</v>
      </c>
      <c r="N6815" s="103" t="e">
        <f>IF(M6815=0,"",CHOOSE(M6815,"13","33","59","手入力箇所","手入力箇所","手入力箇所","手入力箇所","手入力箇所","手入力箇所","手入力箇所","手入力箇所","手入力箇所","手入力箇所"))</f>
        <v>#REF!</v>
      </c>
    </row>
    <row r="6816" spans="1:14" ht="13.8" thickBot="1" x14ac:dyDescent="0.25">
      <c r="A6816" s="37" t="s">
        <v>71</v>
      </c>
      <c r="B6816" s="17">
        <v>23</v>
      </c>
      <c r="C6816" s="17">
        <v>39</v>
      </c>
      <c r="D6816" s="17">
        <v>97</v>
      </c>
      <c r="E6816" s="17"/>
      <c r="F6816" s="17"/>
      <c r="G6816" s="17"/>
      <c r="H6816" s="17"/>
      <c r="I6816" s="17"/>
      <c r="J6816" s="64"/>
      <c r="K6816" s="70"/>
      <c r="L6816" s="109" t="s">
        <v>71</v>
      </c>
      <c r="M6816" s="103" t="e">
        <f>#REF!</f>
        <v>#REF!</v>
      </c>
      <c r="N6816" s="103" t="e">
        <f>IF(M6816=0,"",CHOOSE(M6816,"23","39","97","手入力箇所","手入力箇所","手入力箇所","手入力箇所","手入力箇所","手入力箇所","手入力箇所","手入力箇所","手入力箇所","手入力箇所"))</f>
        <v>#REF!</v>
      </c>
    </row>
    <row r="6817" spans="1:14" ht="13.8" thickBot="1" x14ac:dyDescent="0.25">
      <c r="A6817" s="29" t="s">
        <v>72</v>
      </c>
      <c r="B6817" s="18">
        <v>21</v>
      </c>
      <c r="C6817" s="18">
        <v>37</v>
      </c>
      <c r="D6817" s="18">
        <v>58</v>
      </c>
      <c r="E6817" s="18">
        <v>76</v>
      </c>
      <c r="F6817" s="18">
        <v>137</v>
      </c>
      <c r="G6817" s="18"/>
      <c r="H6817" s="18"/>
      <c r="I6817" s="18"/>
      <c r="J6817" s="62"/>
      <c r="K6817" s="69"/>
      <c r="L6817" s="109" t="s">
        <v>72</v>
      </c>
      <c r="M6817" s="103" t="e">
        <f>#REF!</f>
        <v>#REF!</v>
      </c>
      <c r="N6817" s="103" t="e">
        <f>IF(M6817=0,"",CHOOSE(M6817,"21","37","58","76","76","137","137","137","137","137","手入力箇所","手入力箇所","手入力箇所","手入力箇所","手入力箇所","手入力箇所","手入力箇所","手入力箇所","手入力箇所","手入力箇所"))</f>
        <v>#REF!</v>
      </c>
    </row>
    <row r="6818" spans="1:14" ht="13.8" thickBot="1" x14ac:dyDescent="0.25">
      <c r="A6818" s="29" t="s">
        <v>73</v>
      </c>
      <c r="B6818" s="18">
        <v>48</v>
      </c>
      <c r="C6818" s="18">
        <v>93</v>
      </c>
      <c r="D6818" s="18">
        <v>138</v>
      </c>
      <c r="E6818" s="18">
        <v>183</v>
      </c>
      <c r="F6818" s="18"/>
      <c r="G6818" s="18"/>
      <c r="H6818" s="18"/>
      <c r="I6818" s="18"/>
      <c r="J6818" s="62"/>
      <c r="K6818" s="69"/>
      <c r="L6818" s="109" t="s">
        <v>73</v>
      </c>
      <c r="M6818" s="103" t="e">
        <f>#REF!</f>
        <v>#REF!</v>
      </c>
      <c r="N6818" s="103" t="e">
        <f>IF(M6818=0,"",CHOOSE(M6818,"48","93","138","183","183","手入力箇所","手入力箇所","手入力箇所","手入力箇所","手入力箇所","手入力箇所","手入力箇所","手入力箇所","手入力箇所","手入力箇所"))</f>
        <v>#REF!</v>
      </c>
    </row>
    <row r="6819" spans="1:14" ht="37.200000000000003" thickBot="1" x14ac:dyDescent="0.25">
      <c r="A6819" s="30" t="s">
        <v>74</v>
      </c>
      <c r="B6819" s="18">
        <v>13</v>
      </c>
      <c r="C6819" s="18">
        <v>26</v>
      </c>
      <c r="D6819" s="18">
        <v>40</v>
      </c>
      <c r="E6819" s="18">
        <v>55</v>
      </c>
      <c r="F6819" s="18">
        <v>107</v>
      </c>
      <c r="G6819" s="18">
        <v>224</v>
      </c>
      <c r="H6819" s="18">
        <v>386</v>
      </c>
      <c r="I6819" s="18"/>
      <c r="J6819" s="62"/>
      <c r="K6819" s="69"/>
      <c r="L6819" s="110" t="s">
        <v>74</v>
      </c>
      <c r="M6819" s="103" t="e">
        <f>#REF!</f>
        <v>#REF!</v>
      </c>
      <c r="N6819" s="103" t="e">
        <f>IF(M6819=0,"",CHOOSE(M6819,"13","26","40","55","55","107","107","107","107","107","224","224","224","224","224","224","224","224","224","224","386","386","386","386","386","386","386","386","386","386","手入力箇所","手入力箇所","手入力箇所","手入力箇所","手入力箇所","手入力箇所","手入力箇所","手入力箇所","手入力箇所","手入力箇所"))</f>
        <v>#REF!</v>
      </c>
    </row>
    <row r="6820" spans="1:14" ht="13.8" thickBot="1" x14ac:dyDescent="0.25">
      <c r="A6820" s="29" t="s">
        <v>75</v>
      </c>
      <c r="B6820" s="18">
        <v>36</v>
      </c>
      <c r="C6820" s="18">
        <v>98</v>
      </c>
      <c r="D6820" s="18">
        <v>173</v>
      </c>
      <c r="E6820" s="18">
        <v>274</v>
      </c>
      <c r="F6820" s="18"/>
      <c r="G6820" s="18"/>
      <c r="H6820" s="18"/>
      <c r="I6820" s="18"/>
      <c r="J6820" s="62"/>
      <c r="K6820" s="69"/>
      <c r="L6820" s="109" t="s">
        <v>75</v>
      </c>
      <c r="M6820" s="103" t="e">
        <f>#REF!</f>
        <v>#REF!</v>
      </c>
      <c r="N6820" s="103" t="e">
        <f>IF(M6820=0,"",CHOOSE(M6820,"36","98","173","274","274","手入力箇所","手入力箇所","手入力箇所","手入力箇所","手入力箇所","手入力箇所","手入力箇所","手入力箇所","手入力箇所","手入力箇所"))</f>
        <v>#REF!</v>
      </c>
    </row>
    <row r="6821" spans="1:14" ht="37.200000000000003" thickBot="1" x14ac:dyDescent="0.25">
      <c r="A6821" s="30" t="s">
        <v>76</v>
      </c>
      <c r="B6821" s="18">
        <v>127</v>
      </c>
      <c r="C6821" s="18">
        <v>127</v>
      </c>
      <c r="D6821" s="18">
        <v>127</v>
      </c>
      <c r="E6821" s="18">
        <v>127</v>
      </c>
      <c r="F6821" s="18"/>
      <c r="G6821" s="18"/>
      <c r="H6821" s="18"/>
      <c r="I6821" s="18"/>
      <c r="J6821" s="62"/>
      <c r="K6821" s="69"/>
      <c r="L6821" s="110" t="s">
        <v>76</v>
      </c>
      <c r="M6821" s="103" t="e">
        <f>#REF!</f>
        <v>#REF!</v>
      </c>
      <c r="N6821" s="103" t="e">
        <f>IF(M6821=0,"",CHOOSE(M6821,"127","127","127","127","127","手入力箇所","手入力箇所","手入力箇所","手入力箇所","手入力箇所","手入力箇所","手入力箇所","手入力箇所","手入力箇所","手入力箇所"))</f>
        <v>#REF!</v>
      </c>
    </row>
    <row r="6822" spans="1:14" ht="27" thickBot="1" x14ac:dyDescent="0.25">
      <c r="A6822" s="31" t="s">
        <v>77</v>
      </c>
      <c r="B6822" s="18">
        <v>42</v>
      </c>
      <c r="C6822" s="18">
        <v>90</v>
      </c>
      <c r="D6822" s="18">
        <v>141</v>
      </c>
      <c r="E6822" s="18">
        <v>193</v>
      </c>
      <c r="F6822" s="62"/>
      <c r="G6822" s="62"/>
      <c r="H6822" s="62"/>
      <c r="I6822" s="62"/>
      <c r="J6822" s="62"/>
      <c r="K6822" s="69"/>
      <c r="L6822" s="111" t="s">
        <v>77</v>
      </c>
      <c r="M6822" s="103" t="e">
        <f>#REF!</f>
        <v>#REF!</v>
      </c>
      <c r="N6822" s="103" t="e">
        <f>IF(M6822=0,"",CHOOSE(M6822,"42","90","141","193","1936","手入力箇所","手入力箇所","手入力箇所","手入力箇所","手入力箇所","手入力箇所","手入力箇所","手入力箇所","手入力箇所","手入力箇所"))</f>
        <v>#REF!</v>
      </c>
    </row>
    <row r="6823" spans="1:14" ht="40.200000000000003" thickBot="1" x14ac:dyDescent="0.25">
      <c r="A6823" s="31" t="s">
        <v>78</v>
      </c>
      <c r="B6823" s="18">
        <v>24</v>
      </c>
      <c r="C6823" s="18">
        <v>43</v>
      </c>
      <c r="D6823" s="18">
        <v>61</v>
      </c>
      <c r="E6823" s="18">
        <v>76</v>
      </c>
      <c r="F6823" s="62"/>
      <c r="G6823" s="62"/>
      <c r="H6823" s="62"/>
      <c r="I6823" s="62"/>
      <c r="J6823" s="62"/>
      <c r="K6823" s="69"/>
      <c r="L6823" s="111" t="s">
        <v>78</v>
      </c>
      <c r="M6823" s="103" t="e">
        <f>#REF!</f>
        <v>#REF!</v>
      </c>
      <c r="N6823" s="103" t="e">
        <f>IF(M6823=0,"",CHOOSE(M6823,"24","43","61","76","76","手入力箇所","手入力箇所","手入力箇所","手入力箇所","手入力箇所","手入力箇所","手入力箇所","手入力箇所","手入力箇所","手入力箇所"))</f>
        <v>#REF!</v>
      </c>
    </row>
    <row r="6824" spans="1:14" ht="27" thickBot="1" x14ac:dyDescent="0.25">
      <c r="A6824" s="31" t="s">
        <v>79</v>
      </c>
      <c r="B6824" s="18">
        <v>54</v>
      </c>
      <c r="C6824" s="18">
        <v>77</v>
      </c>
      <c r="D6824" s="18">
        <v>94</v>
      </c>
      <c r="E6824" s="18">
        <v>107</v>
      </c>
      <c r="F6824" s="62"/>
      <c r="G6824" s="62"/>
      <c r="H6824" s="62"/>
      <c r="I6824" s="62"/>
      <c r="J6824" s="62"/>
      <c r="K6824" s="69"/>
      <c r="L6824" s="111" t="s">
        <v>79</v>
      </c>
      <c r="M6824" s="103" t="e">
        <f>#REF!</f>
        <v>#REF!</v>
      </c>
      <c r="N6824" s="103" t="e">
        <f>IF(M6824=0,"",CHOOSE(M6824,"54","77","94","107","107","手入力箇所","手入力箇所","手入力箇所","手入力箇所","手入力箇所","手入力箇所","手入力箇所","手入力箇所","手入力箇所","手入力箇所"))</f>
        <v>#REF!</v>
      </c>
    </row>
    <row r="6825" spans="1:14" ht="40.200000000000003" thickBot="1" x14ac:dyDescent="0.25">
      <c r="A6825" s="31" t="s">
        <v>80</v>
      </c>
      <c r="B6825" s="18">
        <v>49</v>
      </c>
      <c r="C6825" s="18">
        <v>53</v>
      </c>
      <c r="D6825" s="18">
        <v>55</v>
      </c>
      <c r="E6825" s="18">
        <v>56</v>
      </c>
      <c r="F6825" s="62"/>
      <c r="G6825" s="62"/>
      <c r="H6825" s="62"/>
      <c r="I6825" s="62"/>
      <c r="J6825" s="62"/>
      <c r="K6825" s="69"/>
      <c r="L6825" s="111" t="s">
        <v>80</v>
      </c>
      <c r="M6825" s="103" t="e">
        <f>#REF!</f>
        <v>#REF!</v>
      </c>
      <c r="N6825" s="103" t="e">
        <f>IF(M6825=0,"",CHOOSE(M6825,"49","53","55","56","56","手入力箇所","手入力箇所","手入力箇所","手入力箇所","手入力箇所","手入力箇所","手入力箇所","手入力箇所","手入力箇所","手入力箇所"))</f>
        <v>#REF!</v>
      </c>
    </row>
    <row r="6826" spans="1:14" ht="40.200000000000003" thickBot="1" x14ac:dyDescent="0.25">
      <c r="A6826" s="38" t="s">
        <v>81</v>
      </c>
      <c r="B6826" s="35">
        <v>232</v>
      </c>
      <c r="C6826" s="35">
        <v>232</v>
      </c>
      <c r="D6826" s="36"/>
      <c r="E6826" s="36"/>
      <c r="F6826" s="36"/>
      <c r="G6826" s="36"/>
      <c r="H6826" s="36"/>
      <c r="I6826" s="36"/>
      <c r="J6826" s="36"/>
      <c r="K6826" s="67"/>
      <c r="L6826" s="111" t="s">
        <v>81</v>
      </c>
      <c r="M6826" s="103" t="e">
        <f>#REF!</f>
        <v>#REF!</v>
      </c>
      <c r="N6826" s="103" t="e">
        <f>IF(M6826=0,"",CHOOSE(M6826,"232","232","手入力箇所","手入力箇所","手入力箇所","手入力箇所","手入力箇所","手入力箇所","手入力箇所","手入力箇所","手入力箇所","手入力箇所"))</f>
        <v>#REF!</v>
      </c>
    </row>
    <row r="6827" spans="1:14" ht="13.8" thickBot="1" x14ac:dyDescent="0.25">
      <c r="A6827" s="39" t="s">
        <v>82</v>
      </c>
      <c r="B6827" s="17">
        <v>6</v>
      </c>
      <c r="C6827" s="17">
        <v>9</v>
      </c>
      <c r="D6827" s="17">
        <v>11</v>
      </c>
      <c r="E6827" s="17">
        <v>13</v>
      </c>
      <c r="F6827" s="17">
        <v>18</v>
      </c>
      <c r="G6827" s="17">
        <v>26</v>
      </c>
      <c r="H6827" s="17">
        <v>35</v>
      </c>
      <c r="I6827" s="17">
        <v>43</v>
      </c>
      <c r="J6827" s="17">
        <v>49</v>
      </c>
      <c r="K6827" s="70"/>
      <c r="L6827" s="111" t="s">
        <v>82</v>
      </c>
      <c r="M6827" s="103" t="e">
        <f>#REF!</f>
        <v>#REF!</v>
      </c>
      <c r="N6827" s="103" t="e">
        <f>IF(M6827=0,"",CHOOSE(M6827,"6","9","11","13","13","18","18","18","18","18","26","26","26","26","26","26","26","26","26","26","35","35","35","35","35","35","35","35","35","35","43","43","43","43","43","43","43","43","43","43","49","49","49","49","49","49","49","49","49","49","手入力箇所","手入力箇所","手入力箇所","手入力箇所","手入力箇所","手入力箇所","手入力箇所","手入力箇所","手入力箇所","手入力箇所"))</f>
        <v>#REF!</v>
      </c>
    </row>
    <row r="6828" spans="1:14" ht="13.8" thickBot="1" x14ac:dyDescent="0.25">
      <c r="A6828" s="31" t="s">
        <v>83</v>
      </c>
      <c r="B6828" s="18">
        <v>6</v>
      </c>
      <c r="C6828" s="18">
        <v>10</v>
      </c>
      <c r="D6828" s="18">
        <v>14</v>
      </c>
      <c r="E6828" s="18">
        <v>17</v>
      </c>
      <c r="F6828" s="18">
        <v>29</v>
      </c>
      <c r="G6828" s="18">
        <v>50</v>
      </c>
      <c r="H6828" s="18">
        <v>76</v>
      </c>
      <c r="I6828" s="18">
        <v>100</v>
      </c>
      <c r="J6828" s="18">
        <v>123</v>
      </c>
      <c r="K6828" s="69"/>
      <c r="L6828" s="111" t="s">
        <v>83</v>
      </c>
      <c r="M6828" s="103" t="e">
        <f>#REF!</f>
        <v>#REF!</v>
      </c>
      <c r="N6828" s="103" t="e">
        <f>IF(M6828=0,"",CHOOSE(M6828,"6","10","14","17","17","29","29","29","29","29","50","50","50","50","50","50","50","50","50","50","76","76","76","76","76","76","76","76","76","76","100","100","100","100","100","100","100","100","100","100","123","123","123","123","123","123","123","123","123","123","手入力箇所","手入力箇所","手入力箇所","手入力箇所","手入力箇所","手入力箇所","手入力箇所","手入力箇所","手入力箇所"))</f>
        <v>#REF!</v>
      </c>
    </row>
    <row r="6829" spans="1:14" ht="27" thickBot="1" x14ac:dyDescent="0.25">
      <c r="A6829" s="32" t="s">
        <v>84</v>
      </c>
      <c r="B6829" s="20">
        <v>9</v>
      </c>
      <c r="C6829" s="20">
        <v>15</v>
      </c>
      <c r="D6829" s="20">
        <v>20</v>
      </c>
      <c r="E6829" s="20">
        <v>24</v>
      </c>
      <c r="F6829" s="20">
        <v>39</v>
      </c>
      <c r="G6829" s="20">
        <v>65</v>
      </c>
      <c r="H6829" s="63"/>
      <c r="I6829" s="63"/>
      <c r="J6829" s="63"/>
      <c r="K6829" s="106"/>
      <c r="L6829" s="111" t="s">
        <v>84</v>
      </c>
      <c r="M6829" s="103" t="e">
        <f>#REF!</f>
        <v>#REF!</v>
      </c>
      <c r="N6829" s="103" t="e">
        <f>IF(M6829=0,"",CHOOSE(M6829,"9","15","20","24","24","39","39","39","39","39","65","65","65","65","65","65","65","65","65","65","手入力箇所","手入力箇所","手入力箇所","手入力箇所","手入力箇所","手入力箇所","手入力箇所","手入力箇所","手入力箇所","手入力箇所"))</f>
        <v>#REF!</v>
      </c>
    </row>
    <row r="6832" spans="1:14" ht="13.8" thickBot="1" x14ac:dyDescent="0.25"/>
    <row r="6833" spans="1:14" ht="13.8" thickBot="1" x14ac:dyDescent="0.25">
      <c r="A6833" s="688" t="e">
        <f>#REF!</f>
        <v>#REF!</v>
      </c>
      <c r="B6833" s="688"/>
      <c r="C6833" s="688"/>
      <c r="D6833" s="689" t="s">
        <v>192</v>
      </c>
      <c r="E6833" s="689"/>
      <c r="F6833" s="689"/>
      <c r="G6833" s="689"/>
      <c r="H6833" s="689"/>
      <c r="I6833" s="689"/>
      <c r="J6833" s="689"/>
      <c r="K6833" s="689"/>
      <c r="L6833" s="689"/>
      <c r="M6833" s="689"/>
      <c r="N6833" s="689"/>
    </row>
    <row r="6834" spans="1:14" ht="13.8" thickBot="1" x14ac:dyDescent="0.25">
      <c r="A6834" s="65"/>
      <c r="B6834" s="33">
        <v>1</v>
      </c>
      <c r="C6834" s="24">
        <v>2</v>
      </c>
      <c r="D6834" s="24">
        <v>3</v>
      </c>
      <c r="E6834" s="24" t="s">
        <v>58</v>
      </c>
      <c r="F6834" s="24" t="s">
        <v>59</v>
      </c>
      <c r="G6834" s="24" t="s">
        <v>60</v>
      </c>
      <c r="H6834" s="24" t="s">
        <v>61</v>
      </c>
      <c r="I6834" s="24" t="s">
        <v>62</v>
      </c>
      <c r="J6834" s="24" t="s">
        <v>194</v>
      </c>
      <c r="K6834" s="25" t="s">
        <v>85</v>
      </c>
      <c r="L6834" s="105" t="s">
        <v>189</v>
      </c>
      <c r="M6834" s="105" t="s">
        <v>188</v>
      </c>
      <c r="N6834" s="105" t="s">
        <v>51</v>
      </c>
    </row>
    <row r="6835" spans="1:14" ht="13.8" thickBot="1" x14ac:dyDescent="0.25">
      <c r="A6835" s="26" t="s">
        <v>56</v>
      </c>
      <c r="B6835" s="22">
        <v>5</v>
      </c>
      <c r="C6835" s="22">
        <v>7</v>
      </c>
      <c r="D6835" s="22">
        <v>8</v>
      </c>
      <c r="E6835" s="22">
        <v>8</v>
      </c>
      <c r="F6835" s="22">
        <v>10</v>
      </c>
      <c r="G6835" s="22">
        <v>13</v>
      </c>
      <c r="H6835" s="22">
        <v>16</v>
      </c>
      <c r="I6835" s="22"/>
      <c r="J6835" s="23"/>
      <c r="K6835" s="1"/>
      <c r="L6835" s="26" t="s">
        <v>56</v>
      </c>
      <c r="M6835" s="104" t="e">
        <f>#REF!</f>
        <v>#REF!</v>
      </c>
      <c r="N6835" s="112" t="e">
        <f>IF(M6835=0,"",CHOOSE(M6835,"5","7","8","8","8","10","10","10","10","10","13","13","13","13","13","13","13","13","13","13","16","16","16","16","16","16","16","16","16","16","16","手入力箇所","手入力箇所","手入力箇所","手入力箇所","手入力箇所","手入力箇所","手入力箇所","手入力箇所","手入力箇所","手入力箇所"))</f>
        <v>#REF!</v>
      </c>
    </row>
    <row r="6836" spans="1:14" ht="13.8" thickBot="1" x14ac:dyDescent="0.25">
      <c r="A6836" s="27" t="s">
        <v>57</v>
      </c>
      <c r="B6836" s="18">
        <v>5</v>
      </c>
      <c r="C6836" s="18">
        <v>7</v>
      </c>
      <c r="D6836" s="18">
        <v>8</v>
      </c>
      <c r="E6836" s="18">
        <v>9</v>
      </c>
      <c r="F6836" s="18">
        <v>12</v>
      </c>
      <c r="G6836" s="18">
        <v>16</v>
      </c>
      <c r="H6836" s="18"/>
      <c r="I6836" s="18"/>
      <c r="J6836" s="62"/>
      <c r="K6836" s="19"/>
      <c r="L6836" s="27" t="s">
        <v>57</v>
      </c>
      <c r="M6836" s="104" t="e">
        <f>#REF!</f>
        <v>#REF!</v>
      </c>
      <c r="N6836" s="113" t="e">
        <f>IF(M6836=0,"",CHOOSE(M6836,"5","7","8","9","9","12","12","12","12","12","16","16","16","16","16","16","16","16","16","16","手入力箇所","手入力箇所","手入力箇所","手入力箇所","手入力箇所","手入力箇所","手入力箇所","手入力箇所","手入力箇所","手入力箇所"))</f>
        <v>#REF!</v>
      </c>
    </row>
    <row r="6837" spans="1:14" ht="48.6" thickBot="1" x14ac:dyDescent="0.25">
      <c r="A6837" s="28" t="s">
        <v>64</v>
      </c>
      <c r="B6837" s="18">
        <v>6</v>
      </c>
      <c r="C6837" s="18"/>
      <c r="D6837" s="18"/>
      <c r="E6837" s="18"/>
      <c r="F6837" s="18"/>
      <c r="G6837" s="18"/>
      <c r="H6837" s="18"/>
      <c r="I6837" s="18"/>
      <c r="J6837" s="62"/>
      <c r="K6837" s="19"/>
      <c r="L6837" s="28" t="s">
        <v>64</v>
      </c>
      <c r="M6837" s="104" t="e">
        <f>#REF!</f>
        <v>#REF!</v>
      </c>
      <c r="N6837" s="113" t="e">
        <f>IF(M6837=0,"",CHOOSE(M6837,"6","手入力箇所","手入力箇所","手入力箇所","手入力箇所","手入力箇所","手入力箇所","手入力箇所","手入力箇所","手入力箇所","手入力箇所","",""))</f>
        <v>#REF!</v>
      </c>
    </row>
    <row r="6838" spans="1:14" ht="48.6" thickBot="1" x14ac:dyDescent="0.25">
      <c r="A6838" s="28" t="s">
        <v>65</v>
      </c>
      <c r="B6838" s="18">
        <v>6</v>
      </c>
      <c r="C6838" s="18"/>
      <c r="D6838" s="18"/>
      <c r="E6838" s="18"/>
      <c r="F6838" s="18"/>
      <c r="G6838" s="18"/>
      <c r="H6838" s="18"/>
      <c r="I6838" s="18"/>
      <c r="J6838" s="62"/>
      <c r="K6838" s="19"/>
      <c r="L6838" s="28" t="s">
        <v>65</v>
      </c>
      <c r="M6838" s="104" t="e">
        <f>#REF!</f>
        <v>#REF!</v>
      </c>
      <c r="N6838" s="113" t="e">
        <f>IF(M6838=0,"",CHOOSE(M6838,"6","手入力箇所","手入力箇所","手入力箇所","手入力箇所","手入力箇所","手入力箇所","手入力箇所","手入力箇所","手入力箇所","手入力箇所","",""))</f>
        <v>#REF!</v>
      </c>
    </row>
    <row r="6839" spans="1:14" ht="24.6" thickBot="1" x14ac:dyDescent="0.25">
      <c r="A6839" s="28" t="s">
        <v>66</v>
      </c>
      <c r="B6839" s="18">
        <v>5</v>
      </c>
      <c r="C6839" s="18">
        <v>7</v>
      </c>
      <c r="D6839" s="18">
        <v>8</v>
      </c>
      <c r="E6839" s="18">
        <v>9</v>
      </c>
      <c r="F6839" s="18">
        <v>12</v>
      </c>
      <c r="G6839" s="18"/>
      <c r="H6839" s="18"/>
      <c r="I6839" s="18"/>
      <c r="J6839" s="62"/>
      <c r="K6839" s="19"/>
      <c r="L6839" s="28" t="s">
        <v>66</v>
      </c>
      <c r="M6839" s="104" t="e">
        <f>#REF!</f>
        <v>#REF!</v>
      </c>
      <c r="N6839" s="113" t="e">
        <f>IF(M6839=0,"",CHOOSE(M6839,"5","7","8","9","9","12","12","12","12","12","手入力箇所","手入力箇所","手入力箇所","手入力箇所","手入力箇所","手入力箇所","手入力箇所","手入力箇所","手入力箇所","手入力箇所"))</f>
        <v>#REF!</v>
      </c>
    </row>
    <row r="6840" spans="1:14" ht="36.6" thickBot="1" x14ac:dyDescent="0.25">
      <c r="A6840" s="28" t="s">
        <v>67</v>
      </c>
      <c r="B6840" s="18">
        <v>4</v>
      </c>
      <c r="C6840" s="18">
        <v>5</v>
      </c>
      <c r="D6840" s="18">
        <v>5</v>
      </c>
      <c r="E6840" s="18">
        <v>6</v>
      </c>
      <c r="F6840" s="18"/>
      <c r="G6840" s="18"/>
      <c r="H6840" s="18"/>
      <c r="I6840" s="18"/>
      <c r="J6840" s="62"/>
      <c r="K6840" s="19"/>
      <c r="L6840" s="28" t="s">
        <v>67</v>
      </c>
      <c r="M6840" s="104" t="e">
        <f>#REF!</f>
        <v>#REF!</v>
      </c>
      <c r="N6840" s="113" t="e">
        <f>IF(M6840=0,"",CHOOSE(M6840,"4","5","5","6","6","手入力箇所","手入力箇所","手入力箇所","手入力箇所","手入力箇所","手入力箇所","手入力箇所","手入力箇所","手入力箇所","手入力箇所"))</f>
        <v>#REF!</v>
      </c>
    </row>
    <row r="6841" spans="1:14" ht="24.6" thickBot="1" x14ac:dyDescent="0.25">
      <c r="A6841" s="28" t="s">
        <v>68</v>
      </c>
      <c r="B6841" s="18">
        <v>12</v>
      </c>
      <c r="C6841" s="18">
        <v>12</v>
      </c>
      <c r="D6841" s="18">
        <v>12</v>
      </c>
      <c r="E6841" s="18">
        <v>12</v>
      </c>
      <c r="F6841" s="18">
        <v>12</v>
      </c>
      <c r="G6841" s="18">
        <v>12</v>
      </c>
      <c r="H6841" s="18">
        <v>12</v>
      </c>
      <c r="I6841" s="18"/>
      <c r="J6841" s="62"/>
      <c r="K6841" s="19"/>
      <c r="L6841" s="28" t="s">
        <v>68</v>
      </c>
      <c r="M6841" s="104" t="e">
        <f>#REF!</f>
        <v>#REF!</v>
      </c>
      <c r="N6841" s="113" t="e">
        <f>IF(M6841=0,"",CHOOSE(M6841,"12","12","12","12","12","12","12","12","12","12","12","12","12","12","12","12","12","12","12","12","12","12","12","12","12","12","12","12","12","12","手入力箇所","手入力箇所","手入力箇所","手入力箇所","手入力箇所","手入力箇所","手入力箇所","手入力箇所","手入力箇所","手入力箇所"))</f>
        <v>#REF!</v>
      </c>
    </row>
    <row r="6842" spans="1:14" ht="36.6" thickBot="1" x14ac:dyDescent="0.25">
      <c r="A6842" s="28" t="s">
        <v>69</v>
      </c>
      <c r="B6842" s="18">
        <v>7</v>
      </c>
      <c r="C6842" s="18">
        <v>7</v>
      </c>
      <c r="D6842" s="18">
        <v>7</v>
      </c>
      <c r="E6842" s="18">
        <v>7</v>
      </c>
      <c r="F6842" s="18">
        <v>7</v>
      </c>
      <c r="G6842" s="18"/>
      <c r="H6842" s="18"/>
      <c r="I6842" s="18"/>
      <c r="J6842" s="62"/>
      <c r="K6842" s="19"/>
      <c r="L6842" s="28" t="s">
        <v>69</v>
      </c>
      <c r="M6842" s="104" t="e">
        <f>#REF!</f>
        <v>#REF!</v>
      </c>
      <c r="N6842" s="113" t="e">
        <f>IF(M6842=0,"",CHOOSE(M6842,"7","7","7","7","7","7","7","7","7","7","手入力箇所","手入力箇所","手入力箇所","手入力箇所","手入力箇所","手入力箇所","手入力箇所","手入力箇所","手入力箇所","手入力箇所"))</f>
        <v>#REF!</v>
      </c>
    </row>
    <row r="6843" spans="1:14" ht="13.8" thickBot="1" x14ac:dyDescent="0.25">
      <c r="A6843" s="27" t="s">
        <v>63</v>
      </c>
      <c r="B6843" s="18">
        <v>4</v>
      </c>
      <c r="C6843" s="18">
        <v>5</v>
      </c>
      <c r="D6843" s="18">
        <v>7</v>
      </c>
      <c r="E6843" s="18">
        <v>8</v>
      </c>
      <c r="F6843" s="18">
        <v>11</v>
      </c>
      <c r="G6843" s="18">
        <v>16</v>
      </c>
      <c r="H6843" s="18">
        <v>22</v>
      </c>
      <c r="I6843" s="18">
        <v>26</v>
      </c>
      <c r="J6843" s="18">
        <v>31</v>
      </c>
      <c r="K6843" s="19"/>
      <c r="L6843" s="27" t="s">
        <v>63</v>
      </c>
      <c r="M6843" s="104" t="e">
        <f>#REF!</f>
        <v>#REF!</v>
      </c>
      <c r="N6843" s="113" t="e">
        <f>IF(M6843=0,"",CHOOSE(M6843,"4","5","7","8","8","11","11","11","11","11","16","16","16","16","16","16","16","16","16","16","22","22","22","22","22","22","22","22","22","22","26","26","26","26","26","26","26","26","26","26","31","31","31","31","31","31","31","31","31","31","31","手入力箇所","手入力箇所","手入力箇所","手入力箇所","手入力箇所","手入力箇所","手入力箇所","手入力箇所","手入力箇所","手入力箇所"))</f>
        <v>#REF!</v>
      </c>
    </row>
    <row r="6844" spans="1:14" ht="24.6" thickBot="1" x14ac:dyDescent="0.25">
      <c r="A6844" s="28" t="s">
        <v>70</v>
      </c>
      <c r="B6844" s="18">
        <v>5</v>
      </c>
      <c r="C6844" s="18">
        <v>6</v>
      </c>
      <c r="D6844" s="18">
        <v>7</v>
      </c>
      <c r="E6844" s="18"/>
      <c r="F6844" s="18"/>
      <c r="G6844" s="18"/>
      <c r="H6844" s="18"/>
      <c r="I6844" s="18"/>
      <c r="J6844" s="62"/>
      <c r="K6844" s="19"/>
      <c r="L6844" s="28" t="s">
        <v>70</v>
      </c>
      <c r="M6844" s="104" t="e">
        <f>#REF!</f>
        <v>#REF!</v>
      </c>
      <c r="N6844" s="113" t="e">
        <f>IF(M6844=0,"",CHOOSE(M6844,"5","6","7","手入力箇所","手入力箇所","手入力箇所","手入力箇所","手入力箇所","手入力箇所","手入力箇所","手入力箇所","手入力箇所","手入力箇所"))</f>
        <v>#REF!</v>
      </c>
    </row>
    <row r="6845" spans="1:14" ht="13.8" thickBot="1" x14ac:dyDescent="0.25">
      <c r="A6845" s="29" t="s">
        <v>71</v>
      </c>
      <c r="B6845" s="18">
        <v>3</v>
      </c>
      <c r="C6845" s="18">
        <v>6</v>
      </c>
      <c r="D6845" s="18">
        <v>19</v>
      </c>
      <c r="E6845" s="18"/>
      <c r="F6845" s="18"/>
      <c r="G6845" s="18"/>
      <c r="H6845" s="18"/>
      <c r="I6845" s="18"/>
      <c r="J6845" s="62"/>
      <c r="K6845" s="19"/>
      <c r="L6845" s="29" t="s">
        <v>71</v>
      </c>
      <c r="M6845" s="104" t="e">
        <f>#REF!</f>
        <v>#REF!</v>
      </c>
      <c r="N6845" s="113" t="e">
        <f>IF(M6845=0,"",CHOOSE(M6845,"3","6","19","手入力箇所","手入力箇所","手入力箇所","手入力箇所","手入力箇所","手入力箇所","手入力箇所","手入力箇所","手入力箇所","手入力箇所"))</f>
        <v>#REF!</v>
      </c>
    </row>
    <row r="6846" spans="1:14" ht="13.8" thickBot="1" x14ac:dyDescent="0.25">
      <c r="A6846" s="29" t="s">
        <v>72</v>
      </c>
      <c r="B6846" s="18">
        <v>1</v>
      </c>
      <c r="C6846" s="18">
        <v>3</v>
      </c>
      <c r="D6846" s="18">
        <v>5</v>
      </c>
      <c r="E6846" s="18">
        <v>9</v>
      </c>
      <c r="F6846" s="18">
        <v>26</v>
      </c>
      <c r="G6846" s="18"/>
      <c r="H6846" s="18"/>
      <c r="I6846" s="18"/>
      <c r="J6846" s="62"/>
      <c r="K6846" s="19"/>
      <c r="L6846" s="29" t="s">
        <v>72</v>
      </c>
      <c r="M6846" s="104" t="e">
        <f>#REF!</f>
        <v>#REF!</v>
      </c>
      <c r="N6846" s="113" t="e">
        <f>IF(M6846=0,"",CHOOSE(M6846,"1","3","5","9","9","26","26","26","26","26","手入力箇所","手入力箇所","手入力箇所","手入力箇所","手入力箇所","手入力箇所","手入力箇所","手入力箇所","手入力箇所","手入力箇所"))</f>
        <v>#REF!</v>
      </c>
    </row>
    <row r="6847" spans="1:14" ht="13.8" thickBot="1" x14ac:dyDescent="0.25">
      <c r="A6847" s="29" t="s">
        <v>73</v>
      </c>
      <c r="B6847" s="18">
        <v>4</v>
      </c>
      <c r="C6847" s="18">
        <v>11</v>
      </c>
      <c r="D6847" s="18">
        <v>20</v>
      </c>
      <c r="E6847" s="18">
        <v>33</v>
      </c>
      <c r="F6847" s="18"/>
      <c r="G6847" s="18"/>
      <c r="H6847" s="18"/>
      <c r="I6847" s="18"/>
      <c r="J6847" s="62"/>
      <c r="K6847" s="19"/>
      <c r="L6847" s="29" t="s">
        <v>73</v>
      </c>
      <c r="M6847" s="104" t="e">
        <f>#REF!</f>
        <v>#REF!</v>
      </c>
      <c r="N6847" s="113" t="e">
        <f>IF(M6847=0,"",CHOOSE(M6847,"4","11","20","33","33","手入力箇所","手入力箇所","手入力箇所","手入力箇所","手入力箇所","手入力箇所","手入力箇所","手入力箇所","手入力箇所","手入力箇所"))</f>
        <v>#REF!</v>
      </c>
    </row>
    <row r="6848" spans="1:14" ht="37.200000000000003" thickBot="1" x14ac:dyDescent="0.25">
      <c r="A6848" s="30" t="s">
        <v>74</v>
      </c>
      <c r="B6848" s="18">
        <v>4</v>
      </c>
      <c r="C6848" s="18">
        <v>6</v>
      </c>
      <c r="D6848" s="18">
        <v>8</v>
      </c>
      <c r="E6848" s="18">
        <v>10</v>
      </c>
      <c r="F6848" s="18">
        <v>15</v>
      </c>
      <c r="G6848" s="18">
        <v>23</v>
      </c>
      <c r="H6848" s="18">
        <v>33</v>
      </c>
      <c r="I6848" s="18"/>
      <c r="J6848" s="62"/>
      <c r="K6848" s="19"/>
      <c r="L6848" s="30" t="s">
        <v>74</v>
      </c>
      <c r="M6848" s="104" t="e">
        <f>#REF!</f>
        <v>#REF!</v>
      </c>
      <c r="N6848" s="113" t="e">
        <f>IF(M6848=0,"",CHOOSE(M6848,"4","6","8","10","10","15","15","15","15","15","23","23","23","23","23","23","23","23","23","23","33","33","33","33","33","33","33","33","33","33","手入力箇所","手入力箇所","手入力箇所","手入力箇所","手入力箇所","手入力箇所","手入力箇所","手入力箇所","手入力箇所","手入力箇所"))</f>
        <v>#REF!</v>
      </c>
    </row>
    <row r="6849" spans="1:14" ht="13.8" thickBot="1" x14ac:dyDescent="0.25">
      <c r="A6849" s="29" t="s">
        <v>75</v>
      </c>
      <c r="B6849" s="18">
        <v>6</v>
      </c>
      <c r="C6849" s="18">
        <v>14</v>
      </c>
      <c r="D6849" s="18">
        <v>25</v>
      </c>
      <c r="E6849" s="18">
        <v>39</v>
      </c>
      <c r="F6849" s="18"/>
      <c r="G6849" s="18"/>
      <c r="H6849" s="18"/>
      <c r="I6849" s="18"/>
      <c r="J6849" s="62"/>
      <c r="K6849" s="19"/>
      <c r="L6849" s="29" t="s">
        <v>75</v>
      </c>
      <c r="M6849" s="104" t="e">
        <f>#REF!</f>
        <v>#REF!</v>
      </c>
      <c r="N6849" s="113" t="e">
        <f>IF(M6849=0,"",CHOOSE(M6849,"6","14","25","39","39","手入力箇所","手入力箇所","手入力箇所","手入力箇所","手入力箇所","手入力箇所","手入力箇所","手入力箇所","手入力箇所","手入力箇所"))</f>
        <v>#REF!</v>
      </c>
    </row>
    <row r="6850" spans="1:14" ht="37.200000000000003" thickBot="1" x14ac:dyDescent="0.25">
      <c r="A6850" s="30" t="s">
        <v>76</v>
      </c>
      <c r="B6850" s="18">
        <v>2</v>
      </c>
      <c r="C6850" s="18">
        <v>3</v>
      </c>
      <c r="D6850" s="18">
        <v>6</v>
      </c>
      <c r="E6850" s="18">
        <v>9</v>
      </c>
      <c r="F6850" s="18"/>
      <c r="G6850" s="18"/>
      <c r="H6850" s="18"/>
      <c r="I6850" s="18"/>
      <c r="J6850" s="62"/>
      <c r="K6850" s="19"/>
      <c r="L6850" s="30" t="s">
        <v>76</v>
      </c>
      <c r="M6850" s="104" t="e">
        <f>#REF!</f>
        <v>#REF!</v>
      </c>
      <c r="N6850" s="113" t="e">
        <f>IF(M6850=0,"",CHOOSE(M6850,"2","3","6","9","9","手入力箇所","手入力箇所","手入力箇所","手入力箇所","手入力箇所","手入力箇所","手入力箇所","手入力箇所","手入力箇所","手入力箇所"))</f>
        <v>#REF!</v>
      </c>
    </row>
    <row r="6851" spans="1:14" ht="27" thickBot="1" x14ac:dyDescent="0.25">
      <c r="A6851" s="31" t="s">
        <v>77</v>
      </c>
      <c r="B6851" s="18">
        <v>12</v>
      </c>
      <c r="C6851" s="18">
        <v>18</v>
      </c>
      <c r="D6851" s="18">
        <v>22</v>
      </c>
      <c r="E6851" s="18">
        <v>26</v>
      </c>
      <c r="F6851" s="62"/>
      <c r="G6851" s="62"/>
      <c r="H6851" s="62"/>
      <c r="I6851" s="62"/>
      <c r="J6851" s="62"/>
      <c r="K6851" s="19"/>
      <c r="L6851" s="31" t="s">
        <v>77</v>
      </c>
      <c r="M6851" s="104" t="e">
        <f>#REF!</f>
        <v>#REF!</v>
      </c>
      <c r="N6851" s="113" t="e">
        <f>IF(M6851=0,"",CHOOSE(M6851,"12","18","22","26","26","手入力箇所","手入力箇所","手入力箇所","手入力箇所","手入力箇所","手入力箇所","手入力箇所","手入力箇所","手入力箇所","手入力箇所"))</f>
        <v>#REF!</v>
      </c>
    </row>
    <row r="6852" spans="1:14" ht="40.200000000000003" thickBot="1" x14ac:dyDescent="0.25">
      <c r="A6852" s="31" t="s">
        <v>78</v>
      </c>
      <c r="B6852" s="18">
        <v>5</v>
      </c>
      <c r="C6852" s="18">
        <v>8</v>
      </c>
      <c r="D6852" s="18">
        <v>11</v>
      </c>
      <c r="E6852" s="18">
        <v>14</v>
      </c>
      <c r="F6852" s="62"/>
      <c r="G6852" s="62"/>
      <c r="H6852" s="62"/>
      <c r="I6852" s="62"/>
      <c r="J6852" s="62"/>
      <c r="K6852" s="19"/>
      <c r="L6852" s="31" t="s">
        <v>78</v>
      </c>
      <c r="M6852" s="104" t="e">
        <f>#REF!</f>
        <v>#REF!</v>
      </c>
      <c r="N6852" s="113" t="e">
        <f>IF(M6852=0,"",CHOOSE(M6852,"5","8","11","14","14","手入力箇所","手入力箇所","手入力箇所","手入力箇所","手入力箇所","手入力箇所","手入力箇所","手入力箇所","手入力箇所","手入力箇所"))</f>
        <v>#REF!</v>
      </c>
    </row>
    <row r="6853" spans="1:14" ht="27" thickBot="1" x14ac:dyDescent="0.25">
      <c r="A6853" s="31" t="s">
        <v>79</v>
      </c>
      <c r="B6853" s="18">
        <v>6</v>
      </c>
      <c r="C6853" s="18">
        <v>11</v>
      </c>
      <c r="D6853" s="18">
        <v>16</v>
      </c>
      <c r="E6853" s="18">
        <v>21</v>
      </c>
      <c r="F6853" s="62"/>
      <c r="G6853" s="62"/>
      <c r="H6853" s="62"/>
      <c r="I6853" s="62"/>
      <c r="J6853" s="62"/>
      <c r="K6853" s="19"/>
      <c r="L6853" s="31" t="s">
        <v>79</v>
      </c>
      <c r="M6853" s="104" t="e">
        <f>#REF!</f>
        <v>#REF!</v>
      </c>
      <c r="N6853" s="113" t="e">
        <f>IF(M6853=0,"",CHOOSE(M6853,"6","11","16","21","21","手入力箇所","手入力箇所","手入力箇所","手入力箇所","手入力箇所","手入力箇所","手入力箇所","手入力箇所","手入力箇所"))</f>
        <v>#REF!</v>
      </c>
    </row>
    <row r="6854" spans="1:14" ht="40.200000000000003" thickBot="1" x14ac:dyDescent="0.25">
      <c r="A6854" s="31" t="s">
        <v>80</v>
      </c>
      <c r="B6854" s="18">
        <v>5</v>
      </c>
      <c r="C6854" s="18">
        <v>7</v>
      </c>
      <c r="D6854" s="18">
        <v>9</v>
      </c>
      <c r="E6854" s="18">
        <v>10</v>
      </c>
      <c r="F6854" s="62"/>
      <c r="G6854" s="62"/>
      <c r="H6854" s="62"/>
      <c r="I6854" s="62"/>
      <c r="J6854" s="62"/>
      <c r="K6854" s="19"/>
      <c r="L6854" s="31" t="s">
        <v>80</v>
      </c>
      <c r="M6854" s="104" t="e">
        <f>#REF!</f>
        <v>#REF!</v>
      </c>
      <c r="N6854" s="113" t="e">
        <f>IF(M6854=0,"",CHOOSE(M6854,"5","7","9","10","10","手入力箇所","手入力箇所","手入力箇所","手入力箇所","手入力箇所","手入力箇所","手入力箇所","手入力箇所","手入力箇所"))</f>
        <v>#REF!</v>
      </c>
    </row>
    <row r="6855" spans="1:14" ht="40.200000000000003" thickBot="1" x14ac:dyDescent="0.25">
      <c r="A6855" s="31" t="s">
        <v>81</v>
      </c>
      <c r="B6855" s="18">
        <v>9</v>
      </c>
      <c r="C6855" s="18">
        <v>14</v>
      </c>
      <c r="D6855" s="62"/>
      <c r="E6855" s="62"/>
      <c r="F6855" s="62"/>
      <c r="G6855" s="62"/>
      <c r="H6855" s="62"/>
      <c r="I6855" s="62"/>
      <c r="J6855" s="62"/>
      <c r="K6855" s="19"/>
      <c r="L6855" s="31" t="s">
        <v>81</v>
      </c>
      <c r="M6855" s="104" t="e">
        <f>#REF!</f>
        <v>#REF!</v>
      </c>
      <c r="N6855" s="113" t="e">
        <f>IF(M6855=0,"",CHOOSE(M6855,"9","14","手入力箇所","手入力箇所","手入力箇所","手入力箇所","手入力箇所","手入力箇所","手入力箇所","手入力箇所","手入力箇所","手入力箇所"))</f>
        <v>#REF!</v>
      </c>
    </row>
    <row r="6856" spans="1:14" ht="13.8" thickBot="1" x14ac:dyDescent="0.25">
      <c r="A6856" s="31" t="s">
        <v>82</v>
      </c>
      <c r="B6856" s="18">
        <v>3</v>
      </c>
      <c r="C6856" s="18">
        <v>4</v>
      </c>
      <c r="D6856" s="18">
        <v>4</v>
      </c>
      <c r="E6856" s="18">
        <v>5</v>
      </c>
      <c r="F6856" s="18">
        <v>6</v>
      </c>
      <c r="G6856" s="18">
        <v>8</v>
      </c>
      <c r="H6856" s="18">
        <v>9</v>
      </c>
      <c r="I6856" s="18">
        <v>11</v>
      </c>
      <c r="J6856" s="18">
        <v>12</v>
      </c>
      <c r="K6856" s="19"/>
      <c r="L6856" s="31" t="s">
        <v>82</v>
      </c>
      <c r="M6856" s="104" t="e">
        <f>#REF!</f>
        <v>#REF!</v>
      </c>
      <c r="N6856" s="113" t="e">
        <f>IF(M6856=0,"",CHOOSE(M6856,"3","4","4","5","5","6","6","6","6","6","8","8","8","8","8","8","8","8","8","8","9","9","9","9","9","9","9","9","9","9","11","11","11","11","11","11","11","11","11","11","12","12","12","12","12","12","12","12","12","12","12","手入力箇所","手入力箇所","手入力箇所","手入力箇所","手入力箇所","手入力箇所","手入力箇所","手入力箇所","手入力箇所","手入力箇所"))</f>
        <v>#REF!</v>
      </c>
    </row>
    <row r="6857" spans="1:14" ht="13.8" thickBot="1" x14ac:dyDescent="0.25">
      <c r="A6857" s="31" t="s">
        <v>83</v>
      </c>
      <c r="B6857" s="18">
        <v>3</v>
      </c>
      <c r="C6857" s="18">
        <v>4</v>
      </c>
      <c r="D6857" s="18">
        <v>4</v>
      </c>
      <c r="E6857" s="18">
        <v>5</v>
      </c>
      <c r="F6857" s="18">
        <v>6</v>
      </c>
      <c r="G6857" s="18">
        <v>8</v>
      </c>
      <c r="H6857" s="18">
        <v>10</v>
      </c>
      <c r="I6857" s="18">
        <v>12</v>
      </c>
      <c r="J6857" s="18">
        <v>13</v>
      </c>
      <c r="K6857" s="19"/>
      <c r="L6857" s="31" t="s">
        <v>83</v>
      </c>
      <c r="M6857" s="104" t="e">
        <f>#REF!</f>
        <v>#REF!</v>
      </c>
      <c r="N6857" s="113" t="e">
        <f>IF(M6857=0,"",CHOOSE(M6857,"3","4","4","5","5","6","6","6","6","6","8","8","8","8","8","8","8","8","8","8","10","10","10","10","10","10","10","10","10","10","12","12","12","12","12","12","12","12","12","12","13","13","13","13","13","13","13","13","13","13","13","手入力箇所","手入力箇所","手入力箇所","手入力箇所","手入力箇所","手入力箇所","手入力箇所","手入力箇所","手入力箇所","手入力箇所"))</f>
        <v>#REF!</v>
      </c>
    </row>
    <row r="6858" spans="1:14" ht="27" thickBot="1" x14ac:dyDescent="0.25">
      <c r="A6858" s="32" t="s">
        <v>84</v>
      </c>
      <c r="B6858" s="20">
        <v>1</v>
      </c>
      <c r="C6858" s="20">
        <v>2</v>
      </c>
      <c r="D6858" s="20">
        <v>3</v>
      </c>
      <c r="E6858" s="20">
        <v>4</v>
      </c>
      <c r="F6858" s="20">
        <v>8</v>
      </c>
      <c r="G6858" s="20">
        <v>19</v>
      </c>
      <c r="H6858" s="63"/>
      <c r="I6858" s="63"/>
      <c r="J6858" s="63"/>
      <c r="K6858" s="21"/>
      <c r="L6858" s="32" t="s">
        <v>84</v>
      </c>
      <c r="M6858" s="104" t="e">
        <f>#REF!</f>
        <v>#REF!</v>
      </c>
      <c r="N6858" s="113" t="e">
        <f>IF(M6858=0,"",CHOOSE(M6858,"1","2","3","4","4","8","8","8","8","8","19","19","19","19","19","19","19","19","19","19","手入力箇所","手入力箇所","手入力箇所","手入力箇所","手入力箇所","手入力箇所","手入力箇所","手入力箇所","手入力箇所","手入力箇所"))</f>
        <v>#REF!</v>
      </c>
    </row>
    <row r="6859" spans="1:14" ht="13.8" thickBot="1" x14ac:dyDescent="0.25"/>
    <row r="6860" spans="1:14" ht="13.8" thickBot="1" x14ac:dyDescent="0.25">
      <c r="A6860" s="686" t="e">
        <f>A6833</f>
        <v>#REF!</v>
      </c>
      <c r="B6860" s="686"/>
      <c r="C6860" s="686"/>
      <c r="D6860" s="687" t="s">
        <v>193</v>
      </c>
      <c r="E6860" s="687"/>
      <c r="F6860" s="687"/>
      <c r="G6860" s="687"/>
      <c r="H6860" s="687"/>
      <c r="I6860" s="687"/>
      <c r="J6860" s="687"/>
      <c r="K6860" s="687"/>
      <c r="L6860" s="687"/>
      <c r="M6860" s="687"/>
      <c r="N6860" s="687"/>
    </row>
    <row r="6861" spans="1:14" ht="13.8" thickBot="1" x14ac:dyDescent="0.25">
      <c r="A6861" s="105"/>
      <c r="B6861" s="33">
        <v>1</v>
      </c>
      <c r="C6861" s="24">
        <v>2</v>
      </c>
      <c r="D6861" s="24">
        <v>3</v>
      </c>
      <c r="E6861" s="24" t="s">
        <v>58</v>
      </c>
      <c r="F6861" s="24" t="s">
        <v>59</v>
      </c>
      <c r="G6861" s="24" t="s">
        <v>60</v>
      </c>
      <c r="H6861" s="24" t="s">
        <v>61</v>
      </c>
      <c r="I6861" s="24" t="s">
        <v>62</v>
      </c>
      <c r="J6861" s="24" t="s">
        <v>194</v>
      </c>
      <c r="K6861" s="102" t="s">
        <v>85</v>
      </c>
      <c r="L6861" s="105" t="s">
        <v>189</v>
      </c>
      <c r="M6861" s="105" t="s">
        <v>188</v>
      </c>
      <c r="N6861" s="105" t="s">
        <v>51</v>
      </c>
    </row>
    <row r="6862" spans="1:14" ht="13.8" thickBot="1" x14ac:dyDescent="0.25">
      <c r="A6862" s="26" t="s">
        <v>56</v>
      </c>
      <c r="B6862" s="22">
        <v>16</v>
      </c>
      <c r="C6862" s="22">
        <v>25</v>
      </c>
      <c r="D6862" s="22">
        <v>32</v>
      </c>
      <c r="E6862" s="22">
        <v>38</v>
      </c>
      <c r="F6862" s="22">
        <v>56</v>
      </c>
      <c r="G6862" s="22">
        <v>87</v>
      </c>
      <c r="H6862" s="22">
        <v>121</v>
      </c>
      <c r="I6862" s="22"/>
      <c r="J6862" s="23"/>
      <c r="K6862" s="68"/>
      <c r="L6862" s="107" t="s">
        <v>56</v>
      </c>
      <c r="M6862" s="103" t="e">
        <f>#REF!</f>
        <v>#REF!</v>
      </c>
      <c r="N6862" s="103" t="e">
        <f>IF(M6862=0,"",CHOOSE(M6862,"16","25","32","38","38","56","56","56","56","56","87","87","87","87","87","87","87","87","87","87","121","121","121","121","121","121","121","121","121","121","手入力箇所","手入力箇所","手入力箇所","手入力箇所","手入力箇所","手入力箇所","手入力箇所","手入力箇所","手入力箇所","手入力箇所"))</f>
        <v>#REF!</v>
      </c>
    </row>
    <row r="6863" spans="1:14" ht="13.8" thickBot="1" x14ac:dyDescent="0.25">
      <c r="A6863" s="27" t="s">
        <v>57</v>
      </c>
      <c r="B6863" s="18">
        <v>25</v>
      </c>
      <c r="C6863" s="18">
        <v>33</v>
      </c>
      <c r="D6863" s="18">
        <v>40</v>
      </c>
      <c r="E6863" s="18">
        <v>45</v>
      </c>
      <c r="F6863" s="18">
        <v>58</v>
      </c>
      <c r="G6863" s="18">
        <v>79</v>
      </c>
      <c r="H6863" s="18"/>
      <c r="I6863" s="18"/>
      <c r="J6863" s="62"/>
      <c r="K6863" s="69"/>
      <c r="L6863" s="107" t="s">
        <v>57</v>
      </c>
      <c r="M6863" s="103" t="e">
        <f>#REF!</f>
        <v>#REF!</v>
      </c>
      <c r="N6863" s="103" t="e">
        <f>IF(M6863=0,"",CHOOSE(M6863,"25","33","40","45","45","58","58","58","58","58","79","79","79","79","79","79","79","79","79","79","手入力箇所","手入力箇所","手入力箇所","手入力箇所","手入力箇所","手入力箇所","手入力箇所","手入力箇所","手入力箇所","手入力箇所"))</f>
        <v>#REF!</v>
      </c>
    </row>
    <row r="6864" spans="1:14" ht="48.6" thickBot="1" x14ac:dyDescent="0.25">
      <c r="A6864" s="28" t="s">
        <v>64</v>
      </c>
      <c r="B6864" s="18">
        <v>32</v>
      </c>
      <c r="C6864" s="18"/>
      <c r="D6864" s="18"/>
      <c r="E6864" s="18"/>
      <c r="F6864" s="18"/>
      <c r="G6864" s="18"/>
      <c r="H6864" s="18"/>
      <c r="I6864" s="18"/>
      <c r="J6864" s="62"/>
      <c r="K6864" s="69"/>
      <c r="L6864" s="108" t="s">
        <v>64</v>
      </c>
      <c r="M6864" s="103" t="e">
        <f>#REF!</f>
        <v>#REF!</v>
      </c>
      <c r="N6864" s="103" t="e">
        <f>IF(M6864=0,"",CHOOSE(M6864,"32","手入力箇所","手入力箇所","手入力箇所","手入力箇所","手入力箇所","手入力箇所","手入力箇所","手入力箇所","手入力箇所","手入力箇所"))</f>
        <v>#REF!</v>
      </c>
    </row>
    <row r="6865" spans="1:14" ht="48.6" thickBot="1" x14ac:dyDescent="0.25">
      <c r="A6865" s="28" t="s">
        <v>65</v>
      </c>
      <c r="B6865" s="18">
        <v>36</v>
      </c>
      <c r="C6865" s="18"/>
      <c r="D6865" s="18"/>
      <c r="E6865" s="18"/>
      <c r="F6865" s="18"/>
      <c r="G6865" s="18"/>
      <c r="H6865" s="18"/>
      <c r="I6865" s="18"/>
      <c r="J6865" s="62"/>
      <c r="K6865" s="69"/>
      <c r="L6865" s="108" t="s">
        <v>65</v>
      </c>
      <c r="M6865" s="103" t="e">
        <f>#REF!</f>
        <v>#REF!</v>
      </c>
      <c r="N6865" s="103" t="e">
        <f>IF(M6865=0,"",CHOOSE(M6865,"36","手入力箇所","手入力箇所","手入力箇所","手入力箇所","手入力箇所","手入力箇所","手入力箇所","手入力箇所","手入力箇所","手入力箇所"))</f>
        <v>#REF!</v>
      </c>
    </row>
    <row r="6866" spans="1:14" ht="24.6" thickBot="1" x14ac:dyDescent="0.25">
      <c r="A6866" s="28" t="s">
        <v>66</v>
      </c>
      <c r="B6866" s="18">
        <v>24</v>
      </c>
      <c r="C6866" s="18">
        <v>30</v>
      </c>
      <c r="D6866" s="18">
        <v>33</v>
      </c>
      <c r="E6866" s="18">
        <v>35</v>
      </c>
      <c r="F6866" s="18">
        <v>42</v>
      </c>
      <c r="G6866" s="18"/>
      <c r="H6866" s="18"/>
      <c r="I6866" s="18"/>
      <c r="J6866" s="62"/>
      <c r="K6866" s="69"/>
      <c r="L6866" s="108" t="s">
        <v>66</v>
      </c>
      <c r="M6866" s="103" t="e">
        <f>#REF!</f>
        <v>#REF!</v>
      </c>
      <c r="N6866" s="103" t="e">
        <f>IF(M6866=0,"",CHOOSE(M6866,"24","30","33","35","35","42","42","42","42","42","手入力箇所","手入力箇所","手入力箇所","手入力箇所","手入力箇所","手入力箇所","手入力箇所","手入力箇所","手入力箇所","手入力箇所"))</f>
        <v>#REF!</v>
      </c>
    </row>
    <row r="6867" spans="1:14" ht="36.6" thickBot="1" x14ac:dyDescent="0.25">
      <c r="A6867" s="28" t="s">
        <v>67</v>
      </c>
      <c r="B6867" s="18">
        <v>7</v>
      </c>
      <c r="C6867" s="18">
        <v>12</v>
      </c>
      <c r="D6867" s="18">
        <v>16</v>
      </c>
      <c r="E6867" s="18">
        <v>19</v>
      </c>
      <c r="F6867" s="18"/>
      <c r="G6867" s="18"/>
      <c r="H6867" s="18"/>
      <c r="I6867" s="18"/>
      <c r="J6867" s="62"/>
      <c r="K6867" s="69"/>
      <c r="L6867" s="108" t="s">
        <v>67</v>
      </c>
      <c r="M6867" s="103" t="e">
        <f>#REF!</f>
        <v>#REF!</v>
      </c>
      <c r="N6867" s="103" t="e">
        <f>IF(M6867=0,"",CHOOSE(M6867,"7","12","16","19","19","手入力箇所","手入力箇所","手入力箇所","手入力箇所","手入力箇所","手入力箇所","手入力箇所","手入力箇所","手入力箇所","手入力箇所"))</f>
        <v>#REF!</v>
      </c>
    </row>
    <row r="6868" spans="1:14" ht="24.6" thickBot="1" x14ac:dyDescent="0.25">
      <c r="A6868" s="28" t="s">
        <v>68</v>
      </c>
      <c r="B6868" s="18">
        <v>21</v>
      </c>
      <c r="C6868" s="18">
        <v>35</v>
      </c>
      <c r="D6868" s="18">
        <v>48</v>
      </c>
      <c r="E6868" s="18">
        <v>59</v>
      </c>
      <c r="F6868" s="18">
        <v>94</v>
      </c>
      <c r="G6868" s="18">
        <v>159</v>
      </c>
      <c r="H6868" s="18">
        <v>235</v>
      </c>
      <c r="I6868" s="18"/>
      <c r="J6868" s="62"/>
      <c r="K6868" s="69"/>
      <c r="L6868" s="108" t="s">
        <v>68</v>
      </c>
      <c r="M6868" s="103" t="e">
        <f>#REF!</f>
        <v>#REF!</v>
      </c>
      <c r="N6868" s="103" t="e">
        <f>IF(M6868=0,"",CHOOSE(M6868,"21","35","48","59","59","94","94","94","94","94","159","159","159","159","159","159","159","159","159","159","235","235","235","235","235","235","235","235","235","235","手入力箇所","手入力箇所","手入力箇所","手入力箇所","手入力箇所","手入力箇所","手入力箇所","手入力箇所","手入力箇所","手入力箇所"))</f>
        <v>#REF!</v>
      </c>
    </row>
    <row r="6869" spans="1:14" ht="36.6" thickBot="1" x14ac:dyDescent="0.25">
      <c r="A6869" s="28" t="s">
        <v>69</v>
      </c>
      <c r="B6869" s="18">
        <v>22</v>
      </c>
      <c r="C6869" s="18">
        <v>26</v>
      </c>
      <c r="D6869" s="18">
        <v>28</v>
      </c>
      <c r="E6869" s="18">
        <v>29</v>
      </c>
      <c r="F6869" s="18">
        <v>34</v>
      </c>
      <c r="G6869" s="18"/>
      <c r="H6869" s="18"/>
      <c r="I6869" s="18"/>
      <c r="J6869" s="62"/>
      <c r="K6869" s="69"/>
      <c r="L6869" s="108" t="s">
        <v>69</v>
      </c>
      <c r="M6869" s="103" t="e">
        <f>#REF!</f>
        <v>#REF!</v>
      </c>
      <c r="N6869" s="103" t="e">
        <f>IF(M6869=0,"",CHOOSE(M6869,"22","26","28","29","29","34","34","34","34","34","手入力箇所","手入力箇所","手入力箇所","手入力箇所","手入力箇所","手入力箇所","手入力箇所","手入力箇所","手入力箇所","手入力箇所"))</f>
        <v>#REF!</v>
      </c>
    </row>
    <row r="6870" spans="1:14" ht="13.8" thickBot="1" x14ac:dyDescent="0.25">
      <c r="A6870" s="27" t="s">
        <v>63</v>
      </c>
      <c r="B6870" s="18">
        <v>21</v>
      </c>
      <c r="C6870" s="18">
        <v>33</v>
      </c>
      <c r="D6870" s="18">
        <v>46</v>
      </c>
      <c r="E6870" s="18">
        <v>56</v>
      </c>
      <c r="F6870" s="18">
        <v>89</v>
      </c>
      <c r="G6870" s="18">
        <v>151</v>
      </c>
      <c r="H6870" s="18">
        <v>224</v>
      </c>
      <c r="I6870" s="18">
        <v>289</v>
      </c>
      <c r="J6870" s="18">
        <v>350</v>
      </c>
      <c r="K6870" s="69"/>
      <c r="L6870" s="107" t="s">
        <v>63</v>
      </c>
      <c r="M6870" s="103" t="e">
        <f>#REF!</f>
        <v>#REF!</v>
      </c>
      <c r="N6870" s="103" t="e">
        <f>IF(M6870=0,"",CHOOSE(M6870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871" spans="1:14" ht="24.6" thickBot="1" x14ac:dyDescent="0.25">
      <c r="A6871" s="34" t="s">
        <v>70</v>
      </c>
      <c r="B6871" s="35">
        <v>13</v>
      </c>
      <c r="C6871" s="35">
        <v>33</v>
      </c>
      <c r="D6871" s="35">
        <v>59</v>
      </c>
      <c r="E6871" s="35"/>
      <c r="F6871" s="35"/>
      <c r="G6871" s="35"/>
      <c r="H6871" s="35"/>
      <c r="I6871" s="35"/>
      <c r="J6871" s="36"/>
      <c r="K6871" s="67"/>
      <c r="L6871" s="108" t="s">
        <v>70</v>
      </c>
      <c r="M6871" s="103" t="e">
        <f>#REF!</f>
        <v>#REF!</v>
      </c>
      <c r="N6871" s="103" t="e">
        <f>IF(M6871=0,"",CHOOSE(M6871,"13","33","59","手入力箇所","手入力箇所","手入力箇所","手入力箇所","手入力箇所","手入力箇所","手入力箇所","手入力箇所","手入力箇所","手入力箇所"))</f>
        <v>#REF!</v>
      </c>
    </row>
    <row r="6872" spans="1:14" ht="13.8" thickBot="1" x14ac:dyDescent="0.25">
      <c r="A6872" s="37" t="s">
        <v>71</v>
      </c>
      <c r="B6872" s="17">
        <v>23</v>
      </c>
      <c r="C6872" s="17">
        <v>39</v>
      </c>
      <c r="D6872" s="17">
        <v>97</v>
      </c>
      <c r="E6872" s="17"/>
      <c r="F6872" s="17"/>
      <c r="G6872" s="17"/>
      <c r="H6872" s="17"/>
      <c r="I6872" s="17"/>
      <c r="J6872" s="64"/>
      <c r="K6872" s="70"/>
      <c r="L6872" s="109" t="s">
        <v>71</v>
      </c>
      <c r="M6872" s="103" t="e">
        <f>#REF!</f>
        <v>#REF!</v>
      </c>
      <c r="N6872" s="103" t="e">
        <f>IF(M6872=0,"",CHOOSE(M6872,"23","39","97","手入力箇所","手入力箇所","手入力箇所","手入力箇所","手入力箇所","手入力箇所","手入力箇所","手入力箇所","手入力箇所","手入力箇所"))</f>
        <v>#REF!</v>
      </c>
    </row>
    <row r="6873" spans="1:14" ht="13.8" thickBot="1" x14ac:dyDescent="0.25">
      <c r="A6873" s="29" t="s">
        <v>72</v>
      </c>
      <c r="B6873" s="18">
        <v>21</v>
      </c>
      <c r="C6873" s="18">
        <v>37</v>
      </c>
      <c r="D6873" s="18">
        <v>58</v>
      </c>
      <c r="E6873" s="18">
        <v>76</v>
      </c>
      <c r="F6873" s="18">
        <v>137</v>
      </c>
      <c r="G6873" s="18"/>
      <c r="H6873" s="18"/>
      <c r="I6873" s="18"/>
      <c r="J6873" s="62"/>
      <c r="K6873" s="69"/>
      <c r="L6873" s="109" t="s">
        <v>72</v>
      </c>
      <c r="M6873" s="103" t="e">
        <f>#REF!</f>
        <v>#REF!</v>
      </c>
      <c r="N6873" s="103" t="e">
        <f>IF(M6873=0,"",CHOOSE(M6873,"21","37","58","76","76","137","137","137","137","137","手入力箇所","手入力箇所","手入力箇所","手入力箇所","手入力箇所","手入力箇所","手入力箇所","手入力箇所","手入力箇所","手入力箇所"))</f>
        <v>#REF!</v>
      </c>
    </row>
    <row r="6874" spans="1:14" ht="13.8" thickBot="1" x14ac:dyDescent="0.25">
      <c r="A6874" s="29" t="s">
        <v>73</v>
      </c>
      <c r="B6874" s="18">
        <v>48</v>
      </c>
      <c r="C6874" s="18">
        <v>93</v>
      </c>
      <c r="D6874" s="18">
        <v>138</v>
      </c>
      <c r="E6874" s="18">
        <v>183</v>
      </c>
      <c r="F6874" s="18"/>
      <c r="G6874" s="18"/>
      <c r="H6874" s="18"/>
      <c r="I6874" s="18"/>
      <c r="J6874" s="62"/>
      <c r="K6874" s="69"/>
      <c r="L6874" s="109" t="s">
        <v>73</v>
      </c>
      <c r="M6874" s="103" t="e">
        <f>#REF!</f>
        <v>#REF!</v>
      </c>
      <c r="N6874" s="103" t="e">
        <f>IF(M6874=0,"",CHOOSE(M6874,"48","93","138","183","183","手入力箇所","手入力箇所","手入力箇所","手入力箇所","手入力箇所","手入力箇所","手入力箇所","手入力箇所","手入力箇所","手入力箇所"))</f>
        <v>#REF!</v>
      </c>
    </row>
    <row r="6875" spans="1:14" ht="37.200000000000003" thickBot="1" x14ac:dyDescent="0.25">
      <c r="A6875" s="30" t="s">
        <v>74</v>
      </c>
      <c r="B6875" s="18">
        <v>13</v>
      </c>
      <c r="C6875" s="18">
        <v>26</v>
      </c>
      <c r="D6875" s="18">
        <v>40</v>
      </c>
      <c r="E6875" s="18">
        <v>55</v>
      </c>
      <c r="F6875" s="18">
        <v>107</v>
      </c>
      <c r="G6875" s="18">
        <v>224</v>
      </c>
      <c r="H6875" s="18">
        <v>386</v>
      </c>
      <c r="I6875" s="18"/>
      <c r="J6875" s="62"/>
      <c r="K6875" s="69"/>
      <c r="L6875" s="110" t="s">
        <v>74</v>
      </c>
      <c r="M6875" s="103" t="e">
        <f>#REF!</f>
        <v>#REF!</v>
      </c>
      <c r="N6875" s="103" t="e">
        <f>IF(M6875=0,"",CHOOSE(M6875,"13","26","40","55","55","107","107","107","107","107","224","224","224","224","224","224","224","224","224","224","386","386","386","386","386","386","386","386","386","386","手入力箇所","手入力箇所","手入力箇所","手入力箇所","手入力箇所","手入力箇所","手入力箇所","手入力箇所","手入力箇所","手入力箇所"))</f>
        <v>#REF!</v>
      </c>
    </row>
    <row r="6876" spans="1:14" ht="13.8" thickBot="1" x14ac:dyDescent="0.25">
      <c r="A6876" s="29" t="s">
        <v>75</v>
      </c>
      <c r="B6876" s="18">
        <v>36</v>
      </c>
      <c r="C6876" s="18">
        <v>98</v>
      </c>
      <c r="D6876" s="18">
        <v>173</v>
      </c>
      <c r="E6876" s="18">
        <v>274</v>
      </c>
      <c r="F6876" s="18"/>
      <c r="G6876" s="18"/>
      <c r="H6876" s="18"/>
      <c r="I6876" s="18"/>
      <c r="J6876" s="62"/>
      <c r="K6876" s="69"/>
      <c r="L6876" s="109" t="s">
        <v>75</v>
      </c>
      <c r="M6876" s="103" t="e">
        <f>#REF!</f>
        <v>#REF!</v>
      </c>
      <c r="N6876" s="103" t="e">
        <f>IF(M6876=0,"",CHOOSE(M6876,"36","98","173","274","274","手入力箇所","手入力箇所","手入力箇所","手入力箇所","手入力箇所","手入力箇所","手入力箇所","手入力箇所","手入力箇所","手入力箇所"))</f>
        <v>#REF!</v>
      </c>
    </row>
    <row r="6877" spans="1:14" ht="37.200000000000003" thickBot="1" x14ac:dyDescent="0.25">
      <c r="A6877" s="30" t="s">
        <v>76</v>
      </c>
      <c r="B6877" s="18">
        <v>127</v>
      </c>
      <c r="C6877" s="18">
        <v>127</v>
      </c>
      <c r="D6877" s="18">
        <v>127</v>
      </c>
      <c r="E6877" s="18">
        <v>127</v>
      </c>
      <c r="F6877" s="18"/>
      <c r="G6877" s="18"/>
      <c r="H6877" s="18"/>
      <c r="I6877" s="18"/>
      <c r="J6877" s="62"/>
      <c r="K6877" s="69"/>
      <c r="L6877" s="110" t="s">
        <v>76</v>
      </c>
      <c r="M6877" s="103" t="e">
        <f>#REF!</f>
        <v>#REF!</v>
      </c>
      <c r="N6877" s="103" t="e">
        <f>IF(M6877=0,"",CHOOSE(M6877,"127","127","127","127","127","手入力箇所","手入力箇所","手入力箇所","手入力箇所","手入力箇所","手入力箇所","手入力箇所","手入力箇所","手入力箇所","手入力箇所"))</f>
        <v>#REF!</v>
      </c>
    </row>
    <row r="6878" spans="1:14" ht="27" thickBot="1" x14ac:dyDescent="0.25">
      <c r="A6878" s="31" t="s">
        <v>77</v>
      </c>
      <c r="B6878" s="18">
        <v>42</v>
      </c>
      <c r="C6878" s="18">
        <v>90</v>
      </c>
      <c r="D6878" s="18">
        <v>141</v>
      </c>
      <c r="E6878" s="18">
        <v>193</v>
      </c>
      <c r="F6878" s="62"/>
      <c r="G6878" s="62"/>
      <c r="H6878" s="62"/>
      <c r="I6878" s="62"/>
      <c r="J6878" s="62"/>
      <c r="K6878" s="69"/>
      <c r="L6878" s="111" t="s">
        <v>77</v>
      </c>
      <c r="M6878" s="103" t="e">
        <f>#REF!</f>
        <v>#REF!</v>
      </c>
      <c r="N6878" s="103" t="e">
        <f>IF(M6878=0,"",CHOOSE(M6878,"42","90","141","193","1936","手入力箇所","手入力箇所","手入力箇所","手入力箇所","手入力箇所","手入力箇所","手入力箇所","手入力箇所","手入力箇所","手入力箇所"))</f>
        <v>#REF!</v>
      </c>
    </row>
    <row r="6879" spans="1:14" ht="40.200000000000003" thickBot="1" x14ac:dyDescent="0.25">
      <c r="A6879" s="31" t="s">
        <v>78</v>
      </c>
      <c r="B6879" s="18">
        <v>24</v>
      </c>
      <c r="C6879" s="18">
        <v>43</v>
      </c>
      <c r="D6879" s="18">
        <v>61</v>
      </c>
      <c r="E6879" s="18">
        <v>76</v>
      </c>
      <c r="F6879" s="62"/>
      <c r="G6879" s="62"/>
      <c r="H6879" s="62"/>
      <c r="I6879" s="62"/>
      <c r="J6879" s="62"/>
      <c r="K6879" s="69"/>
      <c r="L6879" s="111" t="s">
        <v>78</v>
      </c>
      <c r="M6879" s="103" t="e">
        <f>#REF!</f>
        <v>#REF!</v>
      </c>
      <c r="N6879" s="103" t="e">
        <f>IF(M6879=0,"",CHOOSE(M6879,"24","43","61","76","76","手入力箇所","手入力箇所","手入力箇所","手入力箇所","手入力箇所","手入力箇所","手入力箇所","手入力箇所","手入力箇所","手入力箇所"))</f>
        <v>#REF!</v>
      </c>
    </row>
    <row r="6880" spans="1:14" ht="27" thickBot="1" x14ac:dyDescent="0.25">
      <c r="A6880" s="31" t="s">
        <v>79</v>
      </c>
      <c r="B6880" s="18">
        <v>54</v>
      </c>
      <c r="C6880" s="18">
        <v>77</v>
      </c>
      <c r="D6880" s="18">
        <v>94</v>
      </c>
      <c r="E6880" s="18">
        <v>107</v>
      </c>
      <c r="F6880" s="62"/>
      <c r="G6880" s="62"/>
      <c r="H6880" s="62"/>
      <c r="I6880" s="62"/>
      <c r="J6880" s="62"/>
      <c r="K6880" s="69"/>
      <c r="L6880" s="111" t="s">
        <v>79</v>
      </c>
      <c r="M6880" s="103" t="e">
        <f>#REF!</f>
        <v>#REF!</v>
      </c>
      <c r="N6880" s="103" t="e">
        <f>IF(M6880=0,"",CHOOSE(M6880,"54","77","94","107","107","手入力箇所","手入力箇所","手入力箇所","手入力箇所","手入力箇所","手入力箇所","手入力箇所","手入力箇所","手入力箇所","手入力箇所"))</f>
        <v>#REF!</v>
      </c>
    </row>
    <row r="6881" spans="1:14" ht="40.200000000000003" thickBot="1" x14ac:dyDescent="0.25">
      <c r="A6881" s="31" t="s">
        <v>80</v>
      </c>
      <c r="B6881" s="18">
        <v>49</v>
      </c>
      <c r="C6881" s="18">
        <v>53</v>
      </c>
      <c r="D6881" s="18">
        <v>55</v>
      </c>
      <c r="E6881" s="18">
        <v>56</v>
      </c>
      <c r="F6881" s="62"/>
      <c r="G6881" s="62"/>
      <c r="H6881" s="62"/>
      <c r="I6881" s="62"/>
      <c r="J6881" s="62"/>
      <c r="K6881" s="69"/>
      <c r="L6881" s="111" t="s">
        <v>80</v>
      </c>
      <c r="M6881" s="103" t="e">
        <f>#REF!</f>
        <v>#REF!</v>
      </c>
      <c r="N6881" s="103" t="e">
        <f>IF(M6881=0,"",CHOOSE(M6881,"49","53","55","56","56","手入力箇所","手入力箇所","手入力箇所","手入力箇所","手入力箇所","手入力箇所","手入力箇所","手入力箇所","手入力箇所","手入力箇所"))</f>
        <v>#REF!</v>
      </c>
    </row>
    <row r="6882" spans="1:14" ht="40.200000000000003" thickBot="1" x14ac:dyDescent="0.25">
      <c r="A6882" s="38" t="s">
        <v>81</v>
      </c>
      <c r="B6882" s="35">
        <v>232</v>
      </c>
      <c r="C6882" s="35">
        <v>232</v>
      </c>
      <c r="D6882" s="36"/>
      <c r="E6882" s="36"/>
      <c r="F6882" s="36"/>
      <c r="G6882" s="36"/>
      <c r="H6882" s="36"/>
      <c r="I6882" s="36"/>
      <c r="J6882" s="36"/>
      <c r="K6882" s="67"/>
      <c r="L6882" s="111" t="s">
        <v>81</v>
      </c>
      <c r="M6882" s="103" t="e">
        <f>#REF!</f>
        <v>#REF!</v>
      </c>
      <c r="N6882" s="103" t="e">
        <f>IF(M6882=0,"",CHOOSE(M6882,"232","232","手入力箇所","手入力箇所","手入力箇所","手入力箇所","手入力箇所","手入力箇所","手入力箇所","手入力箇所","手入力箇所","手入力箇所"))</f>
        <v>#REF!</v>
      </c>
    </row>
    <row r="6883" spans="1:14" ht="13.8" thickBot="1" x14ac:dyDescent="0.25">
      <c r="A6883" s="39" t="s">
        <v>82</v>
      </c>
      <c r="B6883" s="17">
        <v>6</v>
      </c>
      <c r="C6883" s="17">
        <v>9</v>
      </c>
      <c r="D6883" s="17">
        <v>11</v>
      </c>
      <c r="E6883" s="17">
        <v>13</v>
      </c>
      <c r="F6883" s="17">
        <v>18</v>
      </c>
      <c r="G6883" s="17">
        <v>26</v>
      </c>
      <c r="H6883" s="17">
        <v>35</v>
      </c>
      <c r="I6883" s="17">
        <v>43</v>
      </c>
      <c r="J6883" s="17">
        <v>49</v>
      </c>
      <c r="K6883" s="70"/>
      <c r="L6883" s="111" t="s">
        <v>82</v>
      </c>
      <c r="M6883" s="103" t="e">
        <f>#REF!</f>
        <v>#REF!</v>
      </c>
      <c r="N6883" s="103" t="e">
        <f>IF(M6883=0,"",CHOOSE(M6883,"6","9","11","13","13","18","18","18","18","18","26","26","26","26","26","26","26","26","26","26","35","35","35","35","35","35","35","35","35","35","43","43","43","43","43","43","43","43","43","43","49","49","49","49","49","49","49","49","49","49","手入力箇所","手入力箇所","手入力箇所","手入力箇所","手入力箇所","手入力箇所","手入力箇所","手入力箇所","手入力箇所","手入力箇所"))</f>
        <v>#REF!</v>
      </c>
    </row>
    <row r="6884" spans="1:14" ht="13.8" thickBot="1" x14ac:dyDescent="0.25">
      <c r="A6884" s="31" t="s">
        <v>83</v>
      </c>
      <c r="B6884" s="18">
        <v>6</v>
      </c>
      <c r="C6884" s="18">
        <v>10</v>
      </c>
      <c r="D6884" s="18">
        <v>14</v>
      </c>
      <c r="E6884" s="18">
        <v>17</v>
      </c>
      <c r="F6884" s="18">
        <v>29</v>
      </c>
      <c r="G6884" s="18">
        <v>50</v>
      </c>
      <c r="H6884" s="18">
        <v>76</v>
      </c>
      <c r="I6884" s="18">
        <v>100</v>
      </c>
      <c r="J6884" s="18">
        <v>123</v>
      </c>
      <c r="K6884" s="69"/>
      <c r="L6884" s="111" t="s">
        <v>83</v>
      </c>
      <c r="M6884" s="103" t="e">
        <f>#REF!</f>
        <v>#REF!</v>
      </c>
      <c r="N6884" s="103" t="e">
        <f>IF(M6884=0,"",CHOOSE(M6884,"6","10","14","17","17","29","29","29","29","29","50","50","50","50","50","50","50","50","50","50","76","76","76","76","76","76","76","76","76","76","100","100","100","100","100","100","100","100","100","100","123","123","123","123","123","123","123","123","123","123","手入力箇所","手入力箇所","手入力箇所","手入力箇所","手入力箇所","手入力箇所","手入力箇所","手入力箇所","手入力箇所"))</f>
        <v>#REF!</v>
      </c>
    </row>
    <row r="6885" spans="1:14" ht="27" thickBot="1" x14ac:dyDescent="0.25">
      <c r="A6885" s="32" t="s">
        <v>84</v>
      </c>
      <c r="B6885" s="20">
        <v>9</v>
      </c>
      <c r="C6885" s="20">
        <v>15</v>
      </c>
      <c r="D6885" s="20">
        <v>20</v>
      </c>
      <c r="E6885" s="20">
        <v>24</v>
      </c>
      <c r="F6885" s="20">
        <v>39</v>
      </c>
      <c r="G6885" s="20">
        <v>65</v>
      </c>
      <c r="H6885" s="63"/>
      <c r="I6885" s="63"/>
      <c r="J6885" s="63"/>
      <c r="K6885" s="106"/>
      <c r="L6885" s="111" t="s">
        <v>84</v>
      </c>
      <c r="M6885" s="103" t="e">
        <f>#REF!</f>
        <v>#REF!</v>
      </c>
      <c r="N6885" s="103" t="e">
        <f>IF(M6885=0,"",CHOOSE(M6885,"9","15","20","24","24","39","39","39","39","39","65","65","65","65","65","65","65","65","65","65","手入力箇所","手入力箇所","手入力箇所","手入力箇所","手入力箇所","手入力箇所","手入力箇所","手入力箇所","手入力箇所","手入力箇所"))</f>
        <v>#REF!</v>
      </c>
    </row>
    <row r="6888" spans="1:14" ht="13.8" thickBot="1" x14ac:dyDescent="0.25"/>
    <row r="6889" spans="1:14" ht="13.8" thickBot="1" x14ac:dyDescent="0.25">
      <c r="A6889" s="688" t="e">
        <f>#REF!</f>
        <v>#REF!</v>
      </c>
      <c r="B6889" s="688"/>
      <c r="C6889" s="688"/>
      <c r="D6889" s="689" t="s">
        <v>192</v>
      </c>
      <c r="E6889" s="689"/>
      <c r="F6889" s="689"/>
      <c r="G6889" s="689"/>
      <c r="H6889" s="689"/>
      <c r="I6889" s="689"/>
      <c r="J6889" s="689"/>
      <c r="K6889" s="689"/>
      <c r="L6889" s="689"/>
      <c r="M6889" s="689"/>
      <c r="N6889" s="689"/>
    </row>
    <row r="6890" spans="1:14" ht="13.8" thickBot="1" x14ac:dyDescent="0.25">
      <c r="A6890" s="65"/>
      <c r="B6890" s="33">
        <v>1</v>
      </c>
      <c r="C6890" s="24">
        <v>2</v>
      </c>
      <c r="D6890" s="24">
        <v>3</v>
      </c>
      <c r="E6890" s="24" t="s">
        <v>58</v>
      </c>
      <c r="F6890" s="24" t="s">
        <v>59</v>
      </c>
      <c r="G6890" s="24" t="s">
        <v>60</v>
      </c>
      <c r="H6890" s="24" t="s">
        <v>61</v>
      </c>
      <c r="I6890" s="24" t="s">
        <v>62</v>
      </c>
      <c r="J6890" s="24" t="s">
        <v>194</v>
      </c>
      <c r="K6890" s="25" t="s">
        <v>85</v>
      </c>
      <c r="L6890" s="105" t="s">
        <v>189</v>
      </c>
      <c r="M6890" s="105" t="s">
        <v>188</v>
      </c>
      <c r="N6890" s="105" t="s">
        <v>51</v>
      </c>
    </row>
    <row r="6891" spans="1:14" ht="13.8" thickBot="1" x14ac:dyDescent="0.25">
      <c r="A6891" s="26" t="s">
        <v>56</v>
      </c>
      <c r="B6891" s="22">
        <v>5</v>
      </c>
      <c r="C6891" s="22">
        <v>7</v>
      </c>
      <c r="D6891" s="22">
        <v>8</v>
      </c>
      <c r="E6891" s="22">
        <v>8</v>
      </c>
      <c r="F6891" s="22">
        <v>10</v>
      </c>
      <c r="G6891" s="22">
        <v>13</v>
      </c>
      <c r="H6891" s="22">
        <v>16</v>
      </c>
      <c r="I6891" s="22"/>
      <c r="J6891" s="23"/>
      <c r="K6891" s="1"/>
      <c r="L6891" s="26" t="s">
        <v>56</v>
      </c>
      <c r="M6891" s="104" t="e">
        <f>#REF!</f>
        <v>#REF!</v>
      </c>
      <c r="N6891" s="112" t="e">
        <f>IF(M6891=0,"",CHOOSE(M6891,"5","7","8","8","8","10","10","10","10","10","13","13","13","13","13","13","13","13","13","13","16","16","16","16","16","16","16","16","16","16","16","手入力箇所","手入力箇所","手入力箇所","手入力箇所","手入力箇所","手入力箇所","手入力箇所","手入力箇所","手入力箇所","手入力箇所"))</f>
        <v>#REF!</v>
      </c>
    </row>
    <row r="6892" spans="1:14" ht="13.8" thickBot="1" x14ac:dyDescent="0.25">
      <c r="A6892" s="27" t="s">
        <v>57</v>
      </c>
      <c r="B6892" s="18">
        <v>5</v>
      </c>
      <c r="C6892" s="18">
        <v>7</v>
      </c>
      <c r="D6892" s="18">
        <v>8</v>
      </c>
      <c r="E6892" s="18">
        <v>9</v>
      </c>
      <c r="F6892" s="18">
        <v>12</v>
      </c>
      <c r="G6892" s="18">
        <v>16</v>
      </c>
      <c r="H6892" s="18"/>
      <c r="I6892" s="18"/>
      <c r="J6892" s="62"/>
      <c r="K6892" s="19"/>
      <c r="L6892" s="27" t="s">
        <v>57</v>
      </c>
      <c r="M6892" s="104" t="e">
        <f>#REF!</f>
        <v>#REF!</v>
      </c>
      <c r="N6892" s="113" t="e">
        <f>IF(M6892=0,"",CHOOSE(M6892,"5","7","8","9","9","12","12","12","12","12","16","16","16","16","16","16","16","16","16","16","手入力箇所","手入力箇所","手入力箇所","手入力箇所","手入力箇所","手入力箇所","手入力箇所","手入力箇所","手入力箇所","手入力箇所"))</f>
        <v>#REF!</v>
      </c>
    </row>
    <row r="6893" spans="1:14" ht="48.6" thickBot="1" x14ac:dyDescent="0.25">
      <c r="A6893" s="28" t="s">
        <v>64</v>
      </c>
      <c r="B6893" s="18">
        <v>6</v>
      </c>
      <c r="C6893" s="18"/>
      <c r="D6893" s="18"/>
      <c r="E6893" s="18"/>
      <c r="F6893" s="18"/>
      <c r="G6893" s="18"/>
      <c r="H6893" s="18"/>
      <c r="I6893" s="18"/>
      <c r="J6893" s="62"/>
      <c r="K6893" s="19"/>
      <c r="L6893" s="28" t="s">
        <v>64</v>
      </c>
      <c r="M6893" s="104" t="e">
        <f>#REF!</f>
        <v>#REF!</v>
      </c>
      <c r="N6893" s="113" t="e">
        <f>IF(M6893=0,"",CHOOSE(M6893,"6","手入力箇所","手入力箇所","手入力箇所","手入力箇所","手入力箇所","手入力箇所","手入力箇所","手入力箇所","手入力箇所","手入力箇所","",""))</f>
        <v>#REF!</v>
      </c>
    </row>
    <row r="6894" spans="1:14" ht="48.6" thickBot="1" x14ac:dyDescent="0.25">
      <c r="A6894" s="28" t="s">
        <v>65</v>
      </c>
      <c r="B6894" s="18">
        <v>6</v>
      </c>
      <c r="C6894" s="18"/>
      <c r="D6894" s="18"/>
      <c r="E6894" s="18"/>
      <c r="F6894" s="18"/>
      <c r="G6894" s="18"/>
      <c r="H6894" s="18"/>
      <c r="I6894" s="18"/>
      <c r="J6894" s="62"/>
      <c r="K6894" s="19"/>
      <c r="L6894" s="28" t="s">
        <v>65</v>
      </c>
      <c r="M6894" s="104" t="e">
        <f>#REF!</f>
        <v>#REF!</v>
      </c>
      <c r="N6894" s="113" t="e">
        <f>IF(M6894=0,"",CHOOSE(M6894,"6","手入力箇所","手入力箇所","手入力箇所","手入力箇所","手入力箇所","手入力箇所","手入力箇所","手入力箇所","手入力箇所","手入力箇所","",""))</f>
        <v>#REF!</v>
      </c>
    </row>
    <row r="6895" spans="1:14" ht="24.6" thickBot="1" x14ac:dyDescent="0.25">
      <c r="A6895" s="28" t="s">
        <v>66</v>
      </c>
      <c r="B6895" s="18">
        <v>5</v>
      </c>
      <c r="C6895" s="18">
        <v>7</v>
      </c>
      <c r="D6895" s="18">
        <v>8</v>
      </c>
      <c r="E6895" s="18">
        <v>9</v>
      </c>
      <c r="F6895" s="18">
        <v>12</v>
      </c>
      <c r="G6895" s="18"/>
      <c r="H6895" s="18"/>
      <c r="I6895" s="18"/>
      <c r="J6895" s="62"/>
      <c r="K6895" s="19"/>
      <c r="L6895" s="28" t="s">
        <v>66</v>
      </c>
      <c r="M6895" s="104" t="e">
        <f>#REF!</f>
        <v>#REF!</v>
      </c>
      <c r="N6895" s="113" t="e">
        <f>IF(M6895=0,"",CHOOSE(M6895,"5","7","8","9","9","12","12","12","12","12","手入力箇所","手入力箇所","手入力箇所","手入力箇所","手入力箇所","手入力箇所","手入力箇所","手入力箇所","手入力箇所","手入力箇所"))</f>
        <v>#REF!</v>
      </c>
    </row>
    <row r="6896" spans="1:14" ht="36.6" thickBot="1" x14ac:dyDescent="0.25">
      <c r="A6896" s="28" t="s">
        <v>67</v>
      </c>
      <c r="B6896" s="18">
        <v>4</v>
      </c>
      <c r="C6896" s="18">
        <v>5</v>
      </c>
      <c r="D6896" s="18">
        <v>5</v>
      </c>
      <c r="E6896" s="18">
        <v>6</v>
      </c>
      <c r="F6896" s="18"/>
      <c r="G6896" s="18"/>
      <c r="H6896" s="18"/>
      <c r="I6896" s="18"/>
      <c r="J6896" s="62"/>
      <c r="K6896" s="19"/>
      <c r="L6896" s="28" t="s">
        <v>67</v>
      </c>
      <c r="M6896" s="104" t="e">
        <f>#REF!</f>
        <v>#REF!</v>
      </c>
      <c r="N6896" s="113" t="e">
        <f>IF(M6896=0,"",CHOOSE(M6896,"4","5","5","6","6","手入力箇所","手入力箇所","手入力箇所","手入力箇所","手入力箇所","手入力箇所","手入力箇所","手入力箇所","手入力箇所","手入力箇所"))</f>
        <v>#REF!</v>
      </c>
    </row>
    <row r="6897" spans="1:14" ht="24.6" thickBot="1" x14ac:dyDescent="0.25">
      <c r="A6897" s="28" t="s">
        <v>68</v>
      </c>
      <c r="B6897" s="18">
        <v>12</v>
      </c>
      <c r="C6897" s="18">
        <v>12</v>
      </c>
      <c r="D6897" s="18">
        <v>12</v>
      </c>
      <c r="E6897" s="18">
        <v>12</v>
      </c>
      <c r="F6897" s="18">
        <v>12</v>
      </c>
      <c r="G6897" s="18">
        <v>12</v>
      </c>
      <c r="H6897" s="18">
        <v>12</v>
      </c>
      <c r="I6897" s="18"/>
      <c r="J6897" s="62"/>
      <c r="K6897" s="19"/>
      <c r="L6897" s="28" t="s">
        <v>68</v>
      </c>
      <c r="M6897" s="104" t="e">
        <f>#REF!</f>
        <v>#REF!</v>
      </c>
      <c r="N6897" s="113" t="e">
        <f>IF(M6897=0,"",CHOOSE(M6897,"12","12","12","12","12","12","12","12","12","12","12","12","12","12","12","12","12","12","12","12","12","12","12","12","12","12","12","12","12","12","手入力箇所","手入力箇所","手入力箇所","手入力箇所","手入力箇所","手入力箇所","手入力箇所","手入力箇所","手入力箇所","手入力箇所"))</f>
        <v>#REF!</v>
      </c>
    </row>
    <row r="6898" spans="1:14" ht="36.6" thickBot="1" x14ac:dyDescent="0.25">
      <c r="A6898" s="28" t="s">
        <v>69</v>
      </c>
      <c r="B6898" s="18">
        <v>7</v>
      </c>
      <c r="C6898" s="18">
        <v>7</v>
      </c>
      <c r="D6898" s="18">
        <v>7</v>
      </c>
      <c r="E6898" s="18">
        <v>7</v>
      </c>
      <c r="F6898" s="18">
        <v>7</v>
      </c>
      <c r="G6898" s="18"/>
      <c r="H6898" s="18"/>
      <c r="I6898" s="18"/>
      <c r="J6898" s="62"/>
      <c r="K6898" s="19"/>
      <c r="L6898" s="28" t="s">
        <v>69</v>
      </c>
      <c r="M6898" s="104" t="e">
        <f>#REF!</f>
        <v>#REF!</v>
      </c>
      <c r="N6898" s="113" t="e">
        <f>IF(M6898=0,"",CHOOSE(M6898,"7","7","7","7","7","7","7","7","7","7","手入力箇所","手入力箇所","手入力箇所","手入力箇所","手入力箇所","手入力箇所","手入力箇所","手入力箇所","手入力箇所","手入力箇所"))</f>
        <v>#REF!</v>
      </c>
    </row>
    <row r="6899" spans="1:14" ht="13.8" thickBot="1" x14ac:dyDescent="0.25">
      <c r="A6899" s="27" t="s">
        <v>63</v>
      </c>
      <c r="B6899" s="18">
        <v>4</v>
      </c>
      <c r="C6899" s="18">
        <v>5</v>
      </c>
      <c r="D6899" s="18">
        <v>7</v>
      </c>
      <c r="E6899" s="18">
        <v>8</v>
      </c>
      <c r="F6899" s="18">
        <v>11</v>
      </c>
      <c r="G6899" s="18">
        <v>16</v>
      </c>
      <c r="H6899" s="18">
        <v>22</v>
      </c>
      <c r="I6899" s="18">
        <v>26</v>
      </c>
      <c r="J6899" s="18">
        <v>31</v>
      </c>
      <c r="K6899" s="19"/>
      <c r="L6899" s="27" t="s">
        <v>63</v>
      </c>
      <c r="M6899" s="104" t="e">
        <f>#REF!</f>
        <v>#REF!</v>
      </c>
      <c r="N6899" s="113" t="e">
        <f>IF(M6899=0,"",CHOOSE(M6899,"4","5","7","8","8","11","11","11","11","11","16","16","16","16","16","16","16","16","16","16","22","22","22","22","22","22","22","22","22","22","26","26","26","26","26","26","26","26","26","26","31","31","31","31","31","31","31","31","31","31","31","手入力箇所","手入力箇所","手入力箇所","手入力箇所","手入力箇所","手入力箇所","手入力箇所","手入力箇所","手入力箇所","手入力箇所"))</f>
        <v>#REF!</v>
      </c>
    </row>
    <row r="6900" spans="1:14" ht="24.6" thickBot="1" x14ac:dyDescent="0.25">
      <c r="A6900" s="28" t="s">
        <v>70</v>
      </c>
      <c r="B6900" s="18">
        <v>5</v>
      </c>
      <c r="C6900" s="18">
        <v>6</v>
      </c>
      <c r="D6900" s="18">
        <v>7</v>
      </c>
      <c r="E6900" s="18"/>
      <c r="F6900" s="18"/>
      <c r="G6900" s="18"/>
      <c r="H6900" s="18"/>
      <c r="I6900" s="18"/>
      <c r="J6900" s="62"/>
      <c r="K6900" s="19"/>
      <c r="L6900" s="28" t="s">
        <v>70</v>
      </c>
      <c r="M6900" s="104" t="e">
        <f>#REF!</f>
        <v>#REF!</v>
      </c>
      <c r="N6900" s="113" t="e">
        <f>IF(M6900=0,"",CHOOSE(M6900,"5","6","7","手入力箇所","手入力箇所","手入力箇所","手入力箇所","手入力箇所","手入力箇所","手入力箇所","手入力箇所","手入力箇所","手入力箇所"))</f>
        <v>#REF!</v>
      </c>
    </row>
    <row r="6901" spans="1:14" ht="13.8" thickBot="1" x14ac:dyDescent="0.25">
      <c r="A6901" s="29" t="s">
        <v>71</v>
      </c>
      <c r="B6901" s="18">
        <v>3</v>
      </c>
      <c r="C6901" s="18">
        <v>6</v>
      </c>
      <c r="D6901" s="18">
        <v>19</v>
      </c>
      <c r="E6901" s="18"/>
      <c r="F6901" s="18"/>
      <c r="G6901" s="18"/>
      <c r="H6901" s="18"/>
      <c r="I6901" s="18"/>
      <c r="J6901" s="62"/>
      <c r="K6901" s="19"/>
      <c r="L6901" s="29" t="s">
        <v>71</v>
      </c>
      <c r="M6901" s="104" t="e">
        <f>#REF!</f>
        <v>#REF!</v>
      </c>
      <c r="N6901" s="113" t="e">
        <f>IF(M6901=0,"",CHOOSE(M6901,"3","6","19","手入力箇所","手入力箇所","手入力箇所","手入力箇所","手入力箇所","手入力箇所","手入力箇所","手入力箇所","手入力箇所","手入力箇所"))</f>
        <v>#REF!</v>
      </c>
    </row>
    <row r="6902" spans="1:14" ht="13.8" thickBot="1" x14ac:dyDescent="0.25">
      <c r="A6902" s="29" t="s">
        <v>72</v>
      </c>
      <c r="B6902" s="18">
        <v>1</v>
      </c>
      <c r="C6902" s="18">
        <v>3</v>
      </c>
      <c r="D6902" s="18">
        <v>5</v>
      </c>
      <c r="E6902" s="18">
        <v>9</v>
      </c>
      <c r="F6902" s="18">
        <v>26</v>
      </c>
      <c r="G6902" s="18"/>
      <c r="H6902" s="18"/>
      <c r="I6902" s="18"/>
      <c r="J6902" s="62"/>
      <c r="K6902" s="19"/>
      <c r="L6902" s="29" t="s">
        <v>72</v>
      </c>
      <c r="M6902" s="104" t="e">
        <f>#REF!</f>
        <v>#REF!</v>
      </c>
      <c r="N6902" s="113" t="e">
        <f>IF(M6902=0,"",CHOOSE(M6902,"1","3","5","9","9","26","26","26","26","26","手入力箇所","手入力箇所","手入力箇所","手入力箇所","手入力箇所","手入力箇所","手入力箇所","手入力箇所","手入力箇所","手入力箇所"))</f>
        <v>#REF!</v>
      </c>
    </row>
    <row r="6903" spans="1:14" ht="13.8" thickBot="1" x14ac:dyDescent="0.25">
      <c r="A6903" s="29" t="s">
        <v>73</v>
      </c>
      <c r="B6903" s="18">
        <v>4</v>
      </c>
      <c r="C6903" s="18">
        <v>11</v>
      </c>
      <c r="D6903" s="18">
        <v>20</v>
      </c>
      <c r="E6903" s="18">
        <v>33</v>
      </c>
      <c r="F6903" s="18"/>
      <c r="G6903" s="18"/>
      <c r="H6903" s="18"/>
      <c r="I6903" s="18"/>
      <c r="J6903" s="62"/>
      <c r="K6903" s="19"/>
      <c r="L6903" s="29" t="s">
        <v>73</v>
      </c>
      <c r="M6903" s="104" t="e">
        <f>#REF!</f>
        <v>#REF!</v>
      </c>
      <c r="N6903" s="113" t="e">
        <f>IF(M6903=0,"",CHOOSE(M6903,"4","11","20","33","33","手入力箇所","手入力箇所","手入力箇所","手入力箇所","手入力箇所","手入力箇所","手入力箇所","手入力箇所","手入力箇所","手入力箇所"))</f>
        <v>#REF!</v>
      </c>
    </row>
    <row r="6904" spans="1:14" ht="37.200000000000003" thickBot="1" x14ac:dyDescent="0.25">
      <c r="A6904" s="30" t="s">
        <v>74</v>
      </c>
      <c r="B6904" s="18">
        <v>4</v>
      </c>
      <c r="C6904" s="18">
        <v>6</v>
      </c>
      <c r="D6904" s="18">
        <v>8</v>
      </c>
      <c r="E6904" s="18">
        <v>10</v>
      </c>
      <c r="F6904" s="18">
        <v>15</v>
      </c>
      <c r="G6904" s="18">
        <v>23</v>
      </c>
      <c r="H6904" s="18">
        <v>33</v>
      </c>
      <c r="I6904" s="18"/>
      <c r="J6904" s="62"/>
      <c r="K6904" s="19"/>
      <c r="L6904" s="30" t="s">
        <v>74</v>
      </c>
      <c r="M6904" s="104" t="e">
        <f>#REF!</f>
        <v>#REF!</v>
      </c>
      <c r="N6904" s="113" t="e">
        <f>IF(M6904=0,"",CHOOSE(M6904,"4","6","8","10","10","15","15","15","15","15","23","23","23","23","23","23","23","23","23","23","33","33","33","33","33","33","33","33","33","33","手入力箇所","手入力箇所","手入力箇所","手入力箇所","手入力箇所","手入力箇所","手入力箇所","手入力箇所","手入力箇所","手入力箇所"))</f>
        <v>#REF!</v>
      </c>
    </row>
    <row r="6905" spans="1:14" ht="13.8" thickBot="1" x14ac:dyDescent="0.25">
      <c r="A6905" s="29" t="s">
        <v>75</v>
      </c>
      <c r="B6905" s="18">
        <v>6</v>
      </c>
      <c r="C6905" s="18">
        <v>14</v>
      </c>
      <c r="D6905" s="18">
        <v>25</v>
      </c>
      <c r="E6905" s="18">
        <v>39</v>
      </c>
      <c r="F6905" s="18"/>
      <c r="G6905" s="18"/>
      <c r="H6905" s="18"/>
      <c r="I6905" s="18"/>
      <c r="J6905" s="62"/>
      <c r="K6905" s="19"/>
      <c r="L6905" s="29" t="s">
        <v>75</v>
      </c>
      <c r="M6905" s="104" t="e">
        <f>#REF!</f>
        <v>#REF!</v>
      </c>
      <c r="N6905" s="113" t="e">
        <f>IF(M6905=0,"",CHOOSE(M6905,"6","14","25","39","39","手入力箇所","手入力箇所","手入力箇所","手入力箇所","手入力箇所","手入力箇所","手入力箇所","手入力箇所","手入力箇所","手入力箇所"))</f>
        <v>#REF!</v>
      </c>
    </row>
    <row r="6906" spans="1:14" ht="37.200000000000003" thickBot="1" x14ac:dyDescent="0.25">
      <c r="A6906" s="30" t="s">
        <v>76</v>
      </c>
      <c r="B6906" s="18">
        <v>2</v>
      </c>
      <c r="C6906" s="18">
        <v>3</v>
      </c>
      <c r="D6906" s="18">
        <v>6</v>
      </c>
      <c r="E6906" s="18">
        <v>9</v>
      </c>
      <c r="F6906" s="18"/>
      <c r="G6906" s="18"/>
      <c r="H6906" s="18"/>
      <c r="I6906" s="18"/>
      <c r="J6906" s="62"/>
      <c r="K6906" s="19"/>
      <c r="L6906" s="30" t="s">
        <v>76</v>
      </c>
      <c r="M6906" s="104" t="e">
        <f>#REF!</f>
        <v>#REF!</v>
      </c>
      <c r="N6906" s="113" t="e">
        <f>IF(M6906=0,"",CHOOSE(M6906,"2","3","6","9","9","手入力箇所","手入力箇所","手入力箇所","手入力箇所","手入力箇所","手入力箇所","手入力箇所","手入力箇所","手入力箇所","手入力箇所"))</f>
        <v>#REF!</v>
      </c>
    </row>
    <row r="6907" spans="1:14" ht="27" thickBot="1" x14ac:dyDescent="0.25">
      <c r="A6907" s="31" t="s">
        <v>77</v>
      </c>
      <c r="B6907" s="18">
        <v>12</v>
      </c>
      <c r="C6907" s="18">
        <v>18</v>
      </c>
      <c r="D6907" s="18">
        <v>22</v>
      </c>
      <c r="E6907" s="18">
        <v>26</v>
      </c>
      <c r="F6907" s="62"/>
      <c r="G6907" s="62"/>
      <c r="H6907" s="62"/>
      <c r="I6907" s="62"/>
      <c r="J6907" s="62"/>
      <c r="K6907" s="19"/>
      <c r="L6907" s="31" t="s">
        <v>77</v>
      </c>
      <c r="M6907" s="104" t="e">
        <f>#REF!</f>
        <v>#REF!</v>
      </c>
      <c r="N6907" s="113" t="e">
        <f>IF(M6907=0,"",CHOOSE(M6907,"12","18","22","26","26","手入力箇所","手入力箇所","手入力箇所","手入力箇所","手入力箇所","手入力箇所","手入力箇所","手入力箇所","手入力箇所","手入力箇所"))</f>
        <v>#REF!</v>
      </c>
    </row>
    <row r="6908" spans="1:14" ht="40.200000000000003" thickBot="1" x14ac:dyDescent="0.25">
      <c r="A6908" s="31" t="s">
        <v>78</v>
      </c>
      <c r="B6908" s="18">
        <v>5</v>
      </c>
      <c r="C6908" s="18">
        <v>8</v>
      </c>
      <c r="D6908" s="18">
        <v>11</v>
      </c>
      <c r="E6908" s="18">
        <v>14</v>
      </c>
      <c r="F6908" s="62"/>
      <c r="G6908" s="62"/>
      <c r="H6908" s="62"/>
      <c r="I6908" s="62"/>
      <c r="J6908" s="62"/>
      <c r="K6908" s="19"/>
      <c r="L6908" s="31" t="s">
        <v>78</v>
      </c>
      <c r="M6908" s="104" t="e">
        <f>#REF!</f>
        <v>#REF!</v>
      </c>
      <c r="N6908" s="113" t="e">
        <f>IF(M6908=0,"",CHOOSE(M6908,"5","8","11","14","14","手入力箇所","手入力箇所","手入力箇所","手入力箇所","手入力箇所","手入力箇所","手入力箇所","手入力箇所","手入力箇所","手入力箇所"))</f>
        <v>#REF!</v>
      </c>
    </row>
    <row r="6909" spans="1:14" ht="27" thickBot="1" x14ac:dyDescent="0.25">
      <c r="A6909" s="31" t="s">
        <v>79</v>
      </c>
      <c r="B6909" s="18">
        <v>6</v>
      </c>
      <c r="C6909" s="18">
        <v>11</v>
      </c>
      <c r="D6909" s="18">
        <v>16</v>
      </c>
      <c r="E6909" s="18">
        <v>21</v>
      </c>
      <c r="F6909" s="62"/>
      <c r="G6909" s="62"/>
      <c r="H6909" s="62"/>
      <c r="I6909" s="62"/>
      <c r="J6909" s="62"/>
      <c r="K6909" s="19"/>
      <c r="L6909" s="31" t="s">
        <v>79</v>
      </c>
      <c r="M6909" s="104" t="e">
        <f>#REF!</f>
        <v>#REF!</v>
      </c>
      <c r="N6909" s="113" t="e">
        <f>IF(M6909=0,"",CHOOSE(M6909,"6","11","16","21","21","手入力箇所","手入力箇所","手入力箇所","手入力箇所","手入力箇所","手入力箇所","手入力箇所","手入力箇所","手入力箇所"))</f>
        <v>#REF!</v>
      </c>
    </row>
    <row r="6910" spans="1:14" ht="40.200000000000003" thickBot="1" x14ac:dyDescent="0.25">
      <c r="A6910" s="31" t="s">
        <v>80</v>
      </c>
      <c r="B6910" s="18">
        <v>5</v>
      </c>
      <c r="C6910" s="18">
        <v>7</v>
      </c>
      <c r="D6910" s="18">
        <v>9</v>
      </c>
      <c r="E6910" s="18">
        <v>10</v>
      </c>
      <c r="F6910" s="62"/>
      <c r="G6910" s="62"/>
      <c r="H6910" s="62"/>
      <c r="I6910" s="62"/>
      <c r="J6910" s="62"/>
      <c r="K6910" s="19"/>
      <c r="L6910" s="31" t="s">
        <v>80</v>
      </c>
      <c r="M6910" s="104" t="e">
        <f>#REF!</f>
        <v>#REF!</v>
      </c>
      <c r="N6910" s="113" t="e">
        <f>IF(M6910=0,"",CHOOSE(M6910,"5","7","9","10","10","手入力箇所","手入力箇所","手入力箇所","手入力箇所","手入力箇所","手入力箇所","手入力箇所","手入力箇所","手入力箇所"))</f>
        <v>#REF!</v>
      </c>
    </row>
    <row r="6911" spans="1:14" ht="40.200000000000003" thickBot="1" x14ac:dyDescent="0.25">
      <c r="A6911" s="31" t="s">
        <v>81</v>
      </c>
      <c r="B6911" s="18">
        <v>9</v>
      </c>
      <c r="C6911" s="18">
        <v>14</v>
      </c>
      <c r="D6911" s="62"/>
      <c r="E6911" s="62"/>
      <c r="F6911" s="62"/>
      <c r="G6911" s="62"/>
      <c r="H6911" s="62"/>
      <c r="I6911" s="62"/>
      <c r="J6911" s="62"/>
      <c r="K6911" s="19"/>
      <c r="L6911" s="31" t="s">
        <v>81</v>
      </c>
      <c r="M6911" s="104" t="e">
        <f>#REF!</f>
        <v>#REF!</v>
      </c>
      <c r="N6911" s="113" t="e">
        <f>IF(M6911=0,"",CHOOSE(M6911,"9","14","手入力箇所","手入力箇所","手入力箇所","手入力箇所","手入力箇所","手入力箇所","手入力箇所","手入力箇所","手入力箇所","手入力箇所"))</f>
        <v>#REF!</v>
      </c>
    </row>
    <row r="6912" spans="1:14" ht="13.8" thickBot="1" x14ac:dyDescent="0.25">
      <c r="A6912" s="31" t="s">
        <v>82</v>
      </c>
      <c r="B6912" s="18">
        <v>3</v>
      </c>
      <c r="C6912" s="18">
        <v>4</v>
      </c>
      <c r="D6912" s="18">
        <v>4</v>
      </c>
      <c r="E6912" s="18">
        <v>5</v>
      </c>
      <c r="F6912" s="18">
        <v>6</v>
      </c>
      <c r="G6912" s="18">
        <v>8</v>
      </c>
      <c r="H6912" s="18">
        <v>9</v>
      </c>
      <c r="I6912" s="18">
        <v>11</v>
      </c>
      <c r="J6912" s="18">
        <v>12</v>
      </c>
      <c r="K6912" s="19"/>
      <c r="L6912" s="31" t="s">
        <v>82</v>
      </c>
      <c r="M6912" s="104" t="e">
        <f>#REF!</f>
        <v>#REF!</v>
      </c>
      <c r="N6912" s="113" t="e">
        <f>IF(M6912=0,"",CHOOSE(M6912,"3","4","4","5","5","6","6","6","6","6","8","8","8","8","8","8","8","8","8","8","9","9","9","9","9","9","9","9","9","9","11","11","11","11","11","11","11","11","11","11","12","12","12","12","12","12","12","12","12","12","12","手入力箇所","手入力箇所","手入力箇所","手入力箇所","手入力箇所","手入力箇所","手入力箇所","手入力箇所","手入力箇所","手入力箇所"))</f>
        <v>#REF!</v>
      </c>
    </row>
    <row r="6913" spans="1:14" ht="13.8" thickBot="1" x14ac:dyDescent="0.25">
      <c r="A6913" s="31" t="s">
        <v>83</v>
      </c>
      <c r="B6913" s="18">
        <v>3</v>
      </c>
      <c r="C6913" s="18">
        <v>4</v>
      </c>
      <c r="D6913" s="18">
        <v>4</v>
      </c>
      <c r="E6913" s="18">
        <v>5</v>
      </c>
      <c r="F6913" s="18">
        <v>6</v>
      </c>
      <c r="G6913" s="18">
        <v>8</v>
      </c>
      <c r="H6913" s="18">
        <v>10</v>
      </c>
      <c r="I6913" s="18">
        <v>12</v>
      </c>
      <c r="J6913" s="18">
        <v>13</v>
      </c>
      <c r="K6913" s="19"/>
      <c r="L6913" s="31" t="s">
        <v>83</v>
      </c>
      <c r="M6913" s="104" t="e">
        <f>#REF!</f>
        <v>#REF!</v>
      </c>
      <c r="N6913" s="113" t="e">
        <f>IF(M6913=0,"",CHOOSE(M6913,"3","4","4","5","5","6","6","6","6","6","8","8","8","8","8","8","8","8","8","8","10","10","10","10","10","10","10","10","10","10","12","12","12","12","12","12","12","12","12","12","13","13","13","13","13","13","13","13","13","13","13","手入力箇所","手入力箇所","手入力箇所","手入力箇所","手入力箇所","手入力箇所","手入力箇所","手入力箇所","手入力箇所","手入力箇所"))</f>
        <v>#REF!</v>
      </c>
    </row>
    <row r="6914" spans="1:14" ht="27" thickBot="1" x14ac:dyDescent="0.25">
      <c r="A6914" s="32" t="s">
        <v>84</v>
      </c>
      <c r="B6914" s="20">
        <v>1</v>
      </c>
      <c r="C6914" s="20">
        <v>2</v>
      </c>
      <c r="D6914" s="20">
        <v>3</v>
      </c>
      <c r="E6914" s="20">
        <v>4</v>
      </c>
      <c r="F6914" s="20">
        <v>8</v>
      </c>
      <c r="G6914" s="20">
        <v>19</v>
      </c>
      <c r="H6914" s="63"/>
      <c r="I6914" s="63"/>
      <c r="J6914" s="63"/>
      <c r="K6914" s="21"/>
      <c r="L6914" s="32" t="s">
        <v>84</v>
      </c>
      <c r="M6914" s="104" t="e">
        <f>#REF!</f>
        <v>#REF!</v>
      </c>
      <c r="N6914" s="113" t="e">
        <f>IF(M6914=0,"",CHOOSE(M6914,"1","2","3","4","4","8","8","8","8","8","19","19","19","19","19","19","19","19","19","19","手入力箇所","手入力箇所","手入力箇所","手入力箇所","手入力箇所","手入力箇所","手入力箇所","手入力箇所","手入力箇所","手入力箇所"))</f>
        <v>#REF!</v>
      </c>
    </row>
    <row r="6915" spans="1:14" ht="13.8" thickBot="1" x14ac:dyDescent="0.25"/>
    <row r="6916" spans="1:14" ht="13.8" thickBot="1" x14ac:dyDescent="0.25">
      <c r="A6916" s="686" t="e">
        <f>A6889</f>
        <v>#REF!</v>
      </c>
      <c r="B6916" s="686"/>
      <c r="C6916" s="686"/>
      <c r="D6916" s="687" t="s">
        <v>193</v>
      </c>
      <c r="E6916" s="687"/>
      <c r="F6916" s="687"/>
      <c r="G6916" s="687"/>
      <c r="H6916" s="687"/>
      <c r="I6916" s="687"/>
      <c r="J6916" s="687"/>
      <c r="K6916" s="687"/>
      <c r="L6916" s="687"/>
      <c r="M6916" s="687"/>
      <c r="N6916" s="687"/>
    </row>
    <row r="6917" spans="1:14" ht="13.8" thickBot="1" x14ac:dyDescent="0.25">
      <c r="A6917" s="105"/>
      <c r="B6917" s="33">
        <v>1</v>
      </c>
      <c r="C6917" s="24">
        <v>2</v>
      </c>
      <c r="D6917" s="24">
        <v>3</v>
      </c>
      <c r="E6917" s="24" t="s">
        <v>58</v>
      </c>
      <c r="F6917" s="24" t="s">
        <v>59</v>
      </c>
      <c r="G6917" s="24" t="s">
        <v>60</v>
      </c>
      <c r="H6917" s="24" t="s">
        <v>61</v>
      </c>
      <c r="I6917" s="24" t="s">
        <v>62</v>
      </c>
      <c r="J6917" s="24" t="s">
        <v>194</v>
      </c>
      <c r="K6917" s="102" t="s">
        <v>85</v>
      </c>
      <c r="L6917" s="105" t="s">
        <v>189</v>
      </c>
      <c r="M6917" s="105" t="s">
        <v>188</v>
      </c>
      <c r="N6917" s="105" t="s">
        <v>51</v>
      </c>
    </row>
    <row r="6918" spans="1:14" ht="13.8" thickBot="1" x14ac:dyDescent="0.25">
      <c r="A6918" s="26" t="s">
        <v>56</v>
      </c>
      <c r="B6918" s="22">
        <v>16</v>
      </c>
      <c r="C6918" s="22">
        <v>25</v>
      </c>
      <c r="D6918" s="22">
        <v>32</v>
      </c>
      <c r="E6918" s="22">
        <v>38</v>
      </c>
      <c r="F6918" s="22">
        <v>56</v>
      </c>
      <c r="G6918" s="22">
        <v>87</v>
      </c>
      <c r="H6918" s="22">
        <v>121</v>
      </c>
      <c r="I6918" s="22"/>
      <c r="J6918" s="23"/>
      <c r="K6918" s="68"/>
      <c r="L6918" s="107" t="s">
        <v>56</v>
      </c>
      <c r="M6918" s="103" t="e">
        <f>#REF!</f>
        <v>#REF!</v>
      </c>
      <c r="N6918" s="103" t="e">
        <f>IF(M6918=0,"",CHOOSE(M6918,"16","25","32","38","38","56","56","56","56","56","87","87","87","87","87","87","87","87","87","87","121","121","121","121","121","121","121","121","121","121","手入力箇所","手入力箇所","手入力箇所","手入力箇所","手入力箇所","手入力箇所","手入力箇所","手入力箇所","手入力箇所","手入力箇所"))</f>
        <v>#REF!</v>
      </c>
    </row>
    <row r="6919" spans="1:14" ht="13.8" thickBot="1" x14ac:dyDescent="0.25">
      <c r="A6919" s="27" t="s">
        <v>57</v>
      </c>
      <c r="B6919" s="18">
        <v>25</v>
      </c>
      <c r="C6919" s="18">
        <v>33</v>
      </c>
      <c r="D6919" s="18">
        <v>40</v>
      </c>
      <c r="E6919" s="18">
        <v>45</v>
      </c>
      <c r="F6919" s="18">
        <v>58</v>
      </c>
      <c r="G6919" s="18">
        <v>79</v>
      </c>
      <c r="H6919" s="18"/>
      <c r="I6919" s="18"/>
      <c r="J6919" s="62"/>
      <c r="K6919" s="69"/>
      <c r="L6919" s="107" t="s">
        <v>57</v>
      </c>
      <c r="M6919" s="103" t="e">
        <f>#REF!</f>
        <v>#REF!</v>
      </c>
      <c r="N6919" s="103" t="e">
        <f>IF(M6919=0,"",CHOOSE(M6919,"25","33","40","45","45","58","58","58","58","58","79","79","79","79","79","79","79","79","79","79","手入力箇所","手入力箇所","手入力箇所","手入力箇所","手入力箇所","手入力箇所","手入力箇所","手入力箇所","手入力箇所","手入力箇所"))</f>
        <v>#REF!</v>
      </c>
    </row>
    <row r="6920" spans="1:14" ht="48.6" thickBot="1" x14ac:dyDescent="0.25">
      <c r="A6920" s="28" t="s">
        <v>64</v>
      </c>
      <c r="B6920" s="18">
        <v>32</v>
      </c>
      <c r="C6920" s="18"/>
      <c r="D6920" s="18"/>
      <c r="E6920" s="18"/>
      <c r="F6920" s="18"/>
      <c r="G6920" s="18"/>
      <c r="H6920" s="18"/>
      <c r="I6920" s="18"/>
      <c r="J6920" s="62"/>
      <c r="K6920" s="69"/>
      <c r="L6920" s="108" t="s">
        <v>64</v>
      </c>
      <c r="M6920" s="103" t="e">
        <f>#REF!</f>
        <v>#REF!</v>
      </c>
      <c r="N6920" s="103" t="e">
        <f>IF(M6920=0,"",CHOOSE(M6920,"32","手入力箇所","手入力箇所","手入力箇所","手入力箇所","手入力箇所","手入力箇所","手入力箇所","手入力箇所","手入力箇所","手入力箇所"))</f>
        <v>#REF!</v>
      </c>
    </row>
    <row r="6921" spans="1:14" ht="48.6" thickBot="1" x14ac:dyDescent="0.25">
      <c r="A6921" s="28" t="s">
        <v>65</v>
      </c>
      <c r="B6921" s="18">
        <v>36</v>
      </c>
      <c r="C6921" s="18"/>
      <c r="D6921" s="18"/>
      <c r="E6921" s="18"/>
      <c r="F6921" s="18"/>
      <c r="G6921" s="18"/>
      <c r="H6921" s="18"/>
      <c r="I6921" s="18"/>
      <c r="J6921" s="62"/>
      <c r="K6921" s="69"/>
      <c r="L6921" s="108" t="s">
        <v>65</v>
      </c>
      <c r="M6921" s="103" t="e">
        <f>#REF!</f>
        <v>#REF!</v>
      </c>
      <c r="N6921" s="103" t="e">
        <f>IF(M6921=0,"",CHOOSE(M6921,"36","手入力箇所","手入力箇所","手入力箇所","手入力箇所","手入力箇所","手入力箇所","手入力箇所","手入力箇所","手入力箇所","手入力箇所"))</f>
        <v>#REF!</v>
      </c>
    </row>
    <row r="6922" spans="1:14" ht="24.6" thickBot="1" x14ac:dyDescent="0.25">
      <c r="A6922" s="28" t="s">
        <v>66</v>
      </c>
      <c r="B6922" s="18">
        <v>24</v>
      </c>
      <c r="C6922" s="18">
        <v>30</v>
      </c>
      <c r="D6922" s="18">
        <v>33</v>
      </c>
      <c r="E6922" s="18">
        <v>35</v>
      </c>
      <c r="F6922" s="18">
        <v>42</v>
      </c>
      <c r="G6922" s="18"/>
      <c r="H6922" s="18"/>
      <c r="I6922" s="18"/>
      <c r="J6922" s="62"/>
      <c r="K6922" s="69"/>
      <c r="L6922" s="108" t="s">
        <v>66</v>
      </c>
      <c r="M6922" s="103" t="e">
        <f>#REF!</f>
        <v>#REF!</v>
      </c>
      <c r="N6922" s="103" t="e">
        <f>IF(M6922=0,"",CHOOSE(M6922,"24","30","33","35","35","42","42","42","42","42","手入力箇所","手入力箇所","手入力箇所","手入力箇所","手入力箇所","手入力箇所","手入力箇所","手入力箇所","手入力箇所","手入力箇所"))</f>
        <v>#REF!</v>
      </c>
    </row>
    <row r="6923" spans="1:14" ht="36.6" thickBot="1" x14ac:dyDescent="0.25">
      <c r="A6923" s="28" t="s">
        <v>67</v>
      </c>
      <c r="B6923" s="18">
        <v>7</v>
      </c>
      <c r="C6923" s="18">
        <v>12</v>
      </c>
      <c r="D6923" s="18">
        <v>16</v>
      </c>
      <c r="E6923" s="18">
        <v>19</v>
      </c>
      <c r="F6923" s="18"/>
      <c r="G6923" s="18"/>
      <c r="H6923" s="18"/>
      <c r="I6923" s="18"/>
      <c r="J6923" s="62"/>
      <c r="K6923" s="69"/>
      <c r="L6923" s="108" t="s">
        <v>67</v>
      </c>
      <c r="M6923" s="103" t="e">
        <f>#REF!</f>
        <v>#REF!</v>
      </c>
      <c r="N6923" s="103" t="e">
        <f>IF(M6923=0,"",CHOOSE(M6923,"7","12","16","19","19","手入力箇所","手入力箇所","手入力箇所","手入力箇所","手入力箇所","手入力箇所","手入力箇所","手入力箇所","手入力箇所","手入力箇所"))</f>
        <v>#REF!</v>
      </c>
    </row>
    <row r="6924" spans="1:14" ht="24.6" thickBot="1" x14ac:dyDescent="0.25">
      <c r="A6924" s="28" t="s">
        <v>68</v>
      </c>
      <c r="B6924" s="18">
        <v>21</v>
      </c>
      <c r="C6924" s="18">
        <v>35</v>
      </c>
      <c r="D6924" s="18">
        <v>48</v>
      </c>
      <c r="E6924" s="18">
        <v>59</v>
      </c>
      <c r="F6924" s="18">
        <v>94</v>
      </c>
      <c r="G6924" s="18">
        <v>159</v>
      </c>
      <c r="H6924" s="18">
        <v>235</v>
      </c>
      <c r="I6924" s="18"/>
      <c r="J6924" s="62"/>
      <c r="K6924" s="69"/>
      <c r="L6924" s="108" t="s">
        <v>68</v>
      </c>
      <c r="M6924" s="103" t="e">
        <f>#REF!</f>
        <v>#REF!</v>
      </c>
      <c r="N6924" s="103" t="e">
        <f>IF(M6924=0,"",CHOOSE(M6924,"21","35","48","59","59","94","94","94","94","94","159","159","159","159","159","159","159","159","159","159","235","235","235","235","235","235","235","235","235","235","手入力箇所","手入力箇所","手入力箇所","手入力箇所","手入力箇所","手入力箇所","手入力箇所","手入力箇所","手入力箇所","手入力箇所"))</f>
        <v>#REF!</v>
      </c>
    </row>
    <row r="6925" spans="1:14" ht="36.6" thickBot="1" x14ac:dyDescent="0.25">
      <c r="A6925" s="28" t="s">
        <v>69</v>
      </c>
      <c r="B6925" s="18">
        <v>22</v>
      </c>
      <c r="C6925" s="18">
        <v>26</v>
      </c>
      <c r="D6925" s="18">
        <v>28</v>
      </c>
      <c r="E6925" s="18">
        <v>29</v>
      </c>
      <c r="F6925" s="18">
        <v>34</v>
      </c>
      <c r="G6925" s="18"/>
      <c r="H6925" s="18"/>
      <c r="I6925" s="18"/>
      <c r="J6925" s="62"/>
      <c r="K6925" s="69"/>
      <c r="L6925" s="108" t="s">
        <v>69</v>
      </c>
      <c r="M6925" s="103" t="e">
        <f>#REF!</f>
        <v>#REF!</v>
      </c>
      <c r="N6925" s="103" t="e">
        <f>IF(M6925=0,"",CHOOSE(M6925,"22","26","28","29","29","34","34","34","34","34","手入力箇所","手入力箇所","手入力箇所","手入力箇所","手入力箇所","手入力箇所","手入力箇所","手入力箇所","手入力箇所","手入力箇所"))</f>
        <v>#REF!</v>
      </c>
    </row>
    <row r="6926" spans="1:14" ht="13.8" thickBot="1" x14ac:dyDescent="0.25">
      <c r="A6926" s="27" t="s">
        <v>63</v>
      </c>
      <c r="B6926" s="18">
        <v>21</v>
      </c>
      <c r="C6926" s="18">
        <v>33</v>
      </c>
      <c r="D6926" s="18">
        <v>46</v>
      </c>
      <c r="E6926" s="18">
        <v>56</v>
      </c>
      <c r="F6926" s="18">
        <v>89</v>
      </c>
      <c r="G6926" s="18">
        <v>151</v>
      </c>
      <c r="H6926" s="18">
        <v>224</v>
      </c>
      <c r="I6926" s="18">
        <v>289</v>
      </c>
      <c r="J6926" s="18">
        <v>350</v>
      </c>
      <c r="K6926" s="69"/>
      <c r="L6926" s="107" t="s">
        <v>63</v>
      </c>
      <c r="M6926" s="103" t="e">
        <f>#REF!</f>
        <v>#REF!</v>
      </c>
      <c r="N6926" s="103" t="e">
        <f>IF(M6926=0,"",CHOOSE(M6926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927" spans="1:14" ht="24.6" thickBot="1" x14ac:dyDescent="0.25">
      <c r="A6927" s="34" t="s">
        <v>70</v>
      </c>
      <c r="B6927" s="35">
        <v>13</v>
      </c>
      <c r="C6927" s="35">
        <v>33</v>
      </c>
      <c r="D6927" s="35">
        <v>59</v>
      </c>
      <c r="E6927" s="35"/>
      <c r="F6927" s="35"/>
      <c r="G6927" s="35"/>
      <c r="H6927" s="35"/>
      <c r="I6927" s="35"/>
      <c r="J6927" s="36"/>
      <c r="K6927" s="67"/>
      <c r="L6927" s="108" t="s">
        <v>70</v>
      </c>
      <c r="M6927" s="103" t="e">
        <f>#REF!</f>
        <v>#REF!</v>
      </c>
      <c r="N6927" s="103" t="e">
        <f>IF(M6927=0,"",CHOOSE(M6927,"13","33","59","手入力箇所","手入力箇所","手入力箇所","手入力箇所","手入力箇所","手入力箇所","手入力箇所","手入力箇所","手入力箇所","手入力箇所"))</f>
        <v>#REF!</v>
      </c>
    </row>
    <row r="6928" spans="1:14" ht="13.8" thickBot="1" x14ac:dyDescent="0.25">
      <c r="A6928" s="37" t="s">
        <v>71</v>
      </c>
      <c r="B6928" s="17">
        <v>23</v>
      </c>
      <c r="C6928" s="17">
        <v>39</v>
      </c>
      <c r="D6928" s="17">
        <v>97</v>
      </c>
      <c r="E6928" s="17"/>
      <c r="F6928" s="17"/>
      <c r="G6928" s="17"/>
      <c r="H6928" s="17"/>
      <c r="I6928" s="17"/>
      <c r="J6928" s="64"/>
      <c r="K6928" s="70"/>
      <c r="L6928" s="109" t="s">
        <v>71</v>
      </c>
      <c r="M6928" s="103" t="e">
        <f>#REF!</f>
        <v>#REF!</v>
      </c>
      <c r="N6928" s="103" t="e">
        <f>IF(M6928=0,"",CHOOSE(M6928,"23","39","97","手入力箇所","手入力箇所","手入力箇所","手入力箇所","手入力箇所","手入力箇所","手入力箇所","手入力箇所","手入力箇所","手入力箇所"))</f>
        <v>#REF!</v>
      </c>
    </row>
    <row r="6929" spans="1:14" ht="13.8" thickBot="1" x14ac:dyDescent="0.25">
      <c r="A6929" s="29" t="s">
        <v>72</v>
      </c>
      <c r="B6929" s="18">
        <v>21</v>
      </c>
      <c r="C6929" s="18">
        <v>37</v>
      </c>
      <c r="D6929" s="18">
        <v>58</v>
      </c>
      <c r="E6929" s="18">
        <v>76</v>
      </c>
      <c r="F6929" s="18">
        <v>137</v>
      </c>
      <c r="G6929" s="18"/>
      <c r="H6929" s="18"/>
      <c r="I6929" s="18"/>
      <c r="J6929" s="62"/>
      <c r="K6929" s="69"/>
      <c r="L6929" s="109" t="s">
        <v>72</v>
      </c>
      <c r="M6929" s="103" t="e">
        <f>#REF!</f>
        <v>#REF!</v>
      </c>
      <c r="N6929" s="103" t="e">
        <f>IF(M6929=0,"",CHOOSE(M6929,"21","37","58","76","76","137","137","137","137","137","手入力箇所","手入力箇所","手入力箇所","手入力箇所","手入力箇所","手入力箇所","手入力箇所","手入力箇所","手入力箇所","手入力箇所"))</f>
        <v>#REF!</v>
      </c>
    </row>
    <row r="6930" spans="1:14" ht="13.8" thickBot="1" x14ac:dyDescent="0.25">
      <c r="A6930" s="29" t="s">
        <v>73</v>
      </c>
      <c r="B6930" s="18">
        <v>48</v>
      </c>
      <c r="C6930" s="18">
        <v>93</v>
      </c>
      <c r="D6930" s="18">
        <v>138</v>
      </c>
      <c r="E6930" s="18">
        <v>183</v>
      </c>
      <c r="F6930" s="18"/>
      <c r="G6930" s="18"/>
      <c r="H6930" s="18"/>
      <c r="I6930" s="18"/>
      <c r="J6930" s="62"/>
      <c r="K6930" s="69"/>
      <c r="L6930" s="109" t="s">
        <v>73</v>
      </c>
      <c r="M6930" s="103" t="e">
        <f>#REF!</f>
        <v>#REF!</v>
      </c>
      <c r="N6930" s="103" t="e">
        <f>IF(M6930=0,"",CHOOSE(M6930,"48","93","138","183","183","手入力箇所","手入力箇所","手入力箇所","手入力箇所","手入力箇所","手入力箇所","手入力箇所","手入力箇所","手入力箇所","手入力箇所"))</f>
        <v>#REF!</v>
      </c>
    </row>
    <row r="6931" spans="1:14" ht="37.200000000000003" thickBot="1" x14ac:dyDescent="0.25">
      <c r="A6931" s="30" t="s">
        <v>74</v>
      </c>
      <c r="B6931" s="18">
        <v>13</v>
      </c>
      <c r="C6931" s="18">
        <v>26</v>
      </c>
      <c r="D6931" s="18">
        <v>40</v>
      </c>
      <c r="E6931" s="18">
        <v>55</v>
      </c>
      <c r="F6931" s="18">
        <v>107</v>
      </c>
      <c r="G6931" s="18">
        <v>224</v>
      </c>
      <c r="H6931" s="18">
        <v>386</v>
      </c>
      <c r="I6931" s="18"/>
      <c r="J6931" s="62"/>
      <c r="K6931" s="69"/>
      <c r="L6931" s="110" t="s">
        <v>74</v>
      </c>
      <c r="M6931" s="103" t="e">
        <f>#REF!</f>
        <v>#REF!</v>
      </c>
      <c r="N6931" s="103" t="e">
        <f>IF(M6931=0,"",CHOOSE(M6931,"13","26","40","55","55","107","107","107","107","107","224","224","224","224","224","224","224","224","224","224","386","386","386","386","386","386","386","386","386","386","手入力箇所","手入力箇所","手入力箇所","手入力箇所","手入力箇所","手入力箇所","手入力箇所","手入力箇所","手入力箇所","手入力箇所"))</f>
        <v>#REF!</v>
      </c>
    </row>
    <row r="6932" spans="1:14" ht="13.8" thickBot="1" x14ac:dyDescent="0.25">
      <c r="A6932" s="29" t="s">
        <v>75</v>
      </c>
      <c r="B6932" s="18">
        <v>36</v>
      </c>
      <c r="C6932" s="18">
        <v>98</v>
      </c>
      <c r="D6932" s="18">
        <v>173</v>
      </c>
      <c r="E6932" s="18">
        <v>274</v>
      </c>
      <c r="F6932" s="18"/>
      <c r="G6932" s="18"/>
      <c r="H6932" s="18"/>
      <c r="I6932" s="18"/>
      <c r="J6932" s="62"/>
      <c r="K6932" s="69"/>
      <c r="L6932" s="109" t="s">
        <v>75</v>
      </c>
      <c r="M6932" s="103" t="e">
        <f>#REF!</f>
        <v>#REF!</v>
      </c>
      <c r="N6932" s="103" t="e">
        <f>IF(M6932=0,"",CHOOSE(M6932,"36","98","173","274","274","手入力箇所","手入力箇所","手入力箇所","手入力箇所","手入力箇所","手入力箇所","手入力箇所","手入力箇所","手入力箇所","手入力箇所"))</f>
        <v>#REF!</v>
      </c>
    </row>
    <row r="6933" spans="1:14" ht="37.200000000000003" thickBot="1" x14ac:dyDescent="0.25">
      <c r="A6933" s="30" t="s">
        <v>76</v>
      </c>
      <c r="B6933" s="18">
        <v>127</v>
      </c>
      <c r="C6933" s="18">
        <v>127</v>
      </c>
      <c r="D6933" s="18">
        <v>127</v>
      </c>
      <c r="E6933" s="18">
        <v>127</v>
      </c>
      <c r="F6933" s="18"/>
      <c r="G6933" s="18"/>
      <c r="H6933" s="18"/>
      <c r="I6933" s="18"/>
      <c r="J6933" s="62"/>
      <c r="K6933" s="69"/>
      <c r="L6933" s="110" t="s">
        <v>76</v>
      </c>
      <c r="M6933" s="103" t="e">
        <f>#REF!</f>
        <v>#REF!</v>
      </c>
      <c r="N6933" s="103" t="e">
        <f>IF(M6933=0,"",CHOOSE(M6933,"127","127","127","127","127","手入力箇所","手入力箇所","手入力箇所","手入力箇所","手入力箇所","手入力箇所","手入力箇所","手入力箇所","手入力箇所","手入力箇所"))</f>
        <v>#REF!</v>
      </c>
    </row>
    <row r="6934" spans="1:14" ht="27" thickBot="1" x14ac:dyDescent="0.25">
      <c r="A6934" s="31" t="s">
        <v>77</v>
      </c>
      <c r="B6934" s="18">
        <v>42</v>
      </c>
      <c r="C6934" s="18">
        <v>90</v>
      </c>
      <c r="D6934" s="18">
        <v>141</v>
      </c>
      <c r="E6934" s="18">
        <v>193</v>
      </c>
      <c r="F6934" s="62"/>
      <c r="G6934" s="62"/>
      <c r="H6934" s="62"/>
      <c r="I6934" s="62"/>
      <c r="J6934" s="62"/>
      <c r="K6934" s="69"/>
      <c r="L6934" s="111" t="s">
        <v>77</v>
      </c>
      <c r="M6934" s="103" t="e">
        <f>#REF!</f>
        <v>#REF!</v>
      </c>
      <c r="N6934" s="103" t="e">
        <f>IF(M6934=0,"",CHOOSE(M6934,"42","90","141","193","1936","手入力箇所","手入力箇所","手入力箇所","手入力箇所","手入力箇所","手入力箇所","手入力箇所","手入力箇所","手入力箇所","手入力箇所"))</f>
        <v>#REF!</v>
      </c>
    </row>
    <row r="6935" spans="1:14" ht="40.200000000000003" thickBot="1" x14ac:dyDescent="0.25">
      <c r="A6935" s="31" t="s">
        <v>78</v>
      </c>
      <c r="B6935" s="18">
        <v>24</v>
      </c>
      <c r="C6935" s="18">
        <v>43</v>
      </c>
      <c r="D6935" s="18">
        <v>61</v>
      </c>
      <c r="E6935" s="18">
        <v>76</v>
      </c>
      <c r="F6935" s="62"/>
      <c r="G6935" s="62"/>
      <c r="H6935" s="62"/>
      <c r="I6935" s="62"/>
      <c r="J6935" s="62"/>
      <c r="K6935" s="69"/>
      <c r="L6935" s="111" t="s">
        <v>78</v>
      </c>
      <c r="M6935" s="103" t="e">
        <f>#REF!</f>
        <v>#REF!</v>
      </c>
      <c r="N6935" s="103" t="e">
        <f>IF(M6935=0,"",CHOOSE(M6935,"24","43","61","76","76","手入力箇所","手入力箇所","手入力箇所","手入力箇所","手入力箇所","手入力箇所","手入力箇所","手入力箇所","手入力箇所","手入力箇所"))</f>
        <v>#REF!</v>
      </c>
    </row>
    <row r="6936" spans="1:14" ht="27" thickBot="1" x14ac:dyDescent="0.25">
      <c r="A6936" s="31" t="s">
        <v>79</v>
      </c>
      <c r="B6936" s="18">
        <v>54</v>
      </c>
      <c r="C6936" s="18">
        <v>77</v>
      </c>
      <c r="D6936" s="18">
        <v>94</v>
      </c>
      <c r="E6936" s="18">
        <v>107</v>
      </c>
      <c r="F6936" s="62"/>
      <c r="G6936" s="62"/>
      <c r="H6936" s="62"/>
      <c r="I6936" s="62"/>
      <c r="J6936" s="62"/>
      <c r="K6936" s="69"/>
      <c r="L6936" s="111" t="s">
        <v>79</v>
      </c>
      <c r="M6936" s="103" t="e">
        <f>#REF!</f>
        <v>#REF!</v>
      </c>
      <c r="N6936" s="103" t="e">
        <f>IF(M6936=0,"",CHOOSE(M6936,"54","77","94","107","107","手入力箇所","手入力箇所","手入力箇所","手入力箇所","手入力箇所","手入力箇所","手入力箇所","手入力箇所","手入力箇所","手入力箇所"))</f>
        <v>#REF!</v>
      </c>
    </row>
    <row r="6937" spans="1:14" ht="40.200000000000003" thickBot="1" x14ac:dyDescent="0.25">
      <c r="A6937" s="31" t="s">
        <v>80</v>
      </c>
      <c r="B6937" s="18">
        <v>49</v>
      </c>
      <c r="C6937" s="18">
        <v>53</v>
      </c>
      <c r="D6937" s="18">
        <v>55</v>
      </c>
      <c r="E6937" s="18">
        <v>56</v>
      </c>
      <c r="F6937" s="62"/>
      <c r="G6937" s="62"/>
      <c r="H6937" s="62"/>
      <c r="I6937" s="62"/>
      <c r="J6937" s="62"/>
      <c r="K6937" s="69"/>
      <c r="L6937" s="111" t="s">
        <v>80</v>
      </c>
      <c r="M6937" s="103" t="e">
        <f>#REF!</f>
        <v>#REF!</v>
      </c>
      <c r="N6937" s="103" t="e">
        <f>IF(M6937=0,"",CHOOSE(M6937,"49","53","55","56","56","手入力箇所","手入力箇所","手入力箇所","手入力箇所","手入力箇所","手入力箇所","手入力箇所","手入力箇所","手入力箇所","手入力箇所"))</f>
        <v>#REF!</v>
      </c>
    </row>
    <row r="6938" spans="1:14" ht="40.200000000000003" thickBot="1" x14ac:dyDescent="0.25">
      <c r="A6938" s="38" t="s">
        <v>81</v>
      </c>
      <c r="B6938" s="35">
        <v>232</v>
      </c>
      <c r="C6938" s="35">
        <v>232</v>
      </c>
      <c r="D6938" s="36"/>
      <c r="E6938" s="36"/>
      <c r="F6938" s="36"/>
      <c r="G6938" s="36"/>
      <c r="H6938" s="36"/>
      <c r="I6938" s="36"/>
      <c r="J6938" s="36"/>
      <c r="K6938" s="67"/>
      <c r="L6938" s="111" t="s">
        <v>81</v>
      </c>
      <c r="M6938" s="103" t="e">
        <f>#REF!</f>
        <v>#REF!</v>
      </c>
      <c r="N6938" s="103" t="e">
        <f>IF(M6938=0,"",CHOOSE(M6938,"232","232","手入力箇所","手入力箇所","手入力箇所","手入力箇所","手入力箇所","手入力箇所","手入力箇所","手入力箇所","手入力箇所","手入力箇所"))</f>
        <v>#REF!</v>
      </c>
    </row>
    <row r="6939" spans="1:14" ht="13.8" thickBot="1" x14ac:dyDescent="0.25">
      <c r="A6939" s="39" t="s">
        <v>82</v>
      </c>
      <c r="B6939" s="17">
        <v>6</v>
      </c>
      <c r="C6939" s="17">
        <v>9</v>
      </c>
      <c r="D6939" s="17">
        <v>11</v>
      </c>
      <c r="E6939" s="17">
        <v>13</v>
      </c>
      <c r="F6939" s="17">
        <v>18</v>
      </c>
      <c r="G6939" s="17">
        <v>26</v>
      </c>
      <c r="H6939" s="17">
        <v>35</v>
      </c>
      <c r="I6939" s="17">
        <v>43</v>
      </c>
      <c r="J6939" s="17">
        <v>49</v>
      </c>
      <c r="K6939" s="70"/>
      <c r="L6939" s="111" t="s">
        <v>82</v>
      </c>
      <c r="M6939" s="103" t="e">
        <f>#REF!</f>
        <v>#REF!</v>
      </c>
      <c r="N6939" s="103" t="e">
        <f>IF(M6939=0,"",CHOOSE(M6939,"6","9","11","13","13","18","18","18","18","18","26","26","26","26","26","26","26","26","26","26","35","35","35","35","35","35","35","35","35","35","43","43","43","43","43","43","43","43","43","43","49","49","49","49","49","49","49","49","49","49","手入力箇所","手入力箇所","手入力箇所","手入力箇所","手入力箇所","手入力箇所","手入力箇所","手入力箇所","手入力箇所","手入力箇所"))</f>
        <v>#REF!</v>
      </c>
    </row>
    <row r="6940" spans="1:14" ht="13.8" thickBot="1" x14ac:dyDescent="0.25">
      <c r="A6940" s="31" t="s">
        <v>83</v>
      </c>
      <c r="B6940" s="18">
        <v>6</v>
      </c>
      <c r="C6940" s="18">
        <v>10</v>
      </c>
      <c r="D6940" s="18">
        <v>14</v>
      </c>
      <c r="E6940" s="18">
        <v>17</v>
      </c>
      <c r="F6940" s="18">
        <v>29</v>
      </c>
      <c r="G6940" s="18">
        <v>50</v>
      </c>
      <c r="H6940" s="18">
        <v>76</v>
      </c>
      <c r="I6940" s="18">
        <v>100</v>
      </c>
      <c r="J6940" s="18">
        <v>123</v>
      </c>
      <c r="K6940" s="69"/>
      <c r="L6940" s="111" t="s">
        <v>83</v>
      </c>
      <c r="M6940" s="103" t="e">
        <f>#REF!</f>
        <v>#REF!</v>
      </c>
      <c r="N6940" s="103" t="e">
        <f>IF(M6940=0,"",CHOOSE(M6940,"6","10","14","17","17","29","29","29","29","29","50","50","50","50","50","50","50","50","50","50","76","76","76","76","76","76","76","76","76","76","100","100","100","100","100","100","100","100","100","100","123","123","123","123","123","123","123","123","123","123","手入力箇所","手入力箇所","手入力箇所","手入力箇所","手入力箇所","手入力箇所","手入力箇所","手入力箇所","手入力箇所"))</f>
        <v>#REF!</v>
      </c>
    </row>
    <row r="6941" spans="1:14" ht="27" thickBot="1" x14ac:dyDescent="0.25">
      <c r="A6941" s="32" t="s">
        <v>84</v>
      </c>
      <c r="B6941" s="20">
        <v>9</v>
      </c>
      <c r="C6941" s="20">
        <v>15</v>
      </c>
      <c r="D6941" s="20">
        <v>20</v>
      </c>
      <c r="E6941" s="20">
        <v>24</v>
      </c>
      <c r="F6941" s="20">
        <v>39</v>
      </c>
      <c r="G6941" s="20">
        <v>65</v>
      </c>
      <c r="H6941" s="63"/>
      <c r="I6941" s="63"/>
      <c r="J6941" s="63"/>
      <c r="K6941" s="106"/>
      <c r="L6941" s="111" t="s">
        <v>84</v>
      </c>
      <c r="M6941" s="103" t="e">
        <f>#REF!</f>
        <v>#REF!</v>
      </c>
      <c r="N6941" s="103" t="e">
        <f>IF(M6941=0,"",CHOOSE(M6941,"9","15","20","24","24","39","39","39","39","39","65","65","65","65","65","65","65","65","65","65","手入力箇所","手入力箇所","手入力箇所","手入力箇所","手入力箇所","手入力箇所","手入力箇所","手入力箇所","手入力箇所","手入力箇所"))</f>
        <v>#REF!</v>
      </c>
    </row>
    <row r="6944" spans="1:14" ht="13.8" thickBot="1" x14ac:dyDescent="0.25"/>
    <row r="6945" spans="1:14" ht="13.8" thickBot="1" x14ac:dyDescent="0.25">
      <c r="A6945" s="688" t="e">
        <f>#REF!</f>
        <v>#REF!</v>
      </c>
      <c r="B6945" s="688"/>
      <c r="C6945" s="688"/>
      <c r="D6945" s="689" t="s">
        <v>192</v>
      </c>
      <c r="E6945" s="689"/>
      <c r="F6945" s="689"/>
      <c r="G6945" s="689"/>
      <c r="H6945" s="689"/>
      <c r="I6945" s="689"/>
      <c r="J6945" s="689"/>
      <c r="K6945" s="689"/>
      <c r="L6945" s="689"/>
      <c r="M6945" s="689"/>
      <c r="N6945" s="689"/>
    </row>
    <row r="6946" spans="1:14" ht="13.8" thickBot="1" x14ac:dyDescent="0.25">
      <c r="A6946" s="65"/>
      <c r="B6946" s="33">
        <v>1</v>
      </c>
      <c r="C6946" s="24">
        <v>2</v>
      </c>
      <c r="D6946" s="24">
        <v>3</v>
      </c>
      <c r="E6946" s="24" t="s">
        <v>58</v>
      </c>
      <c r="F6946" s="24" t="s">
        <v>59</v>
      </c>
      <c r="G6946" s="24" t="s">
        <v>60</v>
      </c>
      <c r="H6946" s="24" t="s">
        <v>61</v>
      </c>
      <c r="I6946" s="24" t="s">
        <v>62</v>
      </c>
      <c r="J6946" s="24" t="s">
        <v>194</v>
      </c>
      <c r="K6946" s="25" t="s">
        <v>85</v>
      </c>
      <c r="L6946" s="105" t="s">
        <v>189</v>
      </c>
      <c r="M6946" s="105" t="s">
        <v>188</v>
      </c>
      <c r="N6946" s="105" t="s">
        <v>51</v>
      </c>
    </row>
    <row r="6947" spans="1:14" ht="13.8" thickBot="1" x14ac:dyDescent="0.25">
      <c r="A6947" s="26" t="s">
        <v>56</v>
      </c>
      <c r="B6947" s="22">
        <v>5</v>
      </c>
      <c r="C6947" s="22">
        <v>7</v>
      </c>
      <c r="D6947" s="22">
        <v>8</v>
      </c>
      <c r="E6947" s="22">
        <v>8</v>
      </c>
      <c r="F6947" s="22">
        <v>10</v>
      </c>
      <c r="G6947" s="22">
        <v>13</v>
      </c>
      <c r="H6947" s="22">
        <v>16</v>
      </c>
      <c r="I6947" s="22"/>
      <c r="J6947" s="23"/>
      <c r="K6947" s="1"/>
      <c r="L6947" s="26" t="s">
        <v>56</v>
      </c>
      <c r="M6947" s="104" t="e">
        <f>#REF!</f>
        <v>#REF!</v>
      </c>
      <c r="N6947" s="112" t="e">
        <f>IF(M6947=0,"",CHOOSE(M6947,"5","7","8","8","8","10","10","10","10","10","13","13","13","13","13","13","13","13","13","13","16","16","16","16","16","16","16","16","16","16","16","手入力箇所","手入力箇所","手入力箇所","手入力箇所","手入力箇所","手入力箇所","手入力箇所","手入力箇所","手入力箇所","手入力箇所"))</f>
        <v>#REF!</v>
      </c>
    </row>
    <row r="6948" spans="1:14" ht="13.8" thickBot="1" x14ac:dyDescent="0.25">
      <c r="A6948" s="27" t="s">
        <v>57</v>
      </c>
      <c r="B6948" s="18">
        <v>5</v>
      </c>
      <c r="C6948" s="18">
        <v>7</v>
      </c>
      <c r="D6948" s="18">
        <v>8</v>
      </c>
      <c r="E6948" s="18">
        <v>9</v>
      </c>
      <c r="F6948" s="18">
        <v>12</v>
      </c>
      <c r="G6948" s="18">
        <v>16</v>
      </c>
      <c r="H6948" s="18"/>
      <c r="I6948" s="18"/>
      <c r="J6948" s="62"/>
      <c r="K6948" s="19"/>
      <c r="L6948" s="27" t="s">
        <v>57</v>
      </c>
      <c r="M6948" s="104" t="e">
        <f>#REF!</f>
        <v>#REF!</v>
      </c>
      <c r="N6948" s="113" t="e">
        <f>IF(M6948=0,"",CHOOSE(M6948,"5","7","8","9","9","12","12","12","12","12","16","16","16","16","16","16","16","16","16","16","手入力箇所","手入力箇所","手入力箇所","手入力箇所","手入力箇所","手入力箇所","手入力箇所","手入力箇所","手入力箇所","手入力箇所"))</f>
        <v>#REF!</v>
      </c>
    </row>
    <row r="6949" spans="1:14" ht="48.6" thickBot="1" x14ac:dyDescent="0.25">
      <c r="A6949" s="28" t="s">
        <v>64</v>
      </c>
      <c r="B6949" s="18">
        <v>6</v>
      </c>
      <c r="C6949" s="18"/>
      <c r="D6949" s="18"/>
      <c r="E6949" s="18"/>
      <c r="F6949" s="18"/>
      <c r="G6949" s="18"/>
      <c r="H6949" s="18"/>
      <c r="I6949" s="18"/>
      <c r="J6949" s="62"/>
      <c r="K6949" s="19"/>
      <c r="L6949" s="28" t="s">
        <v>64</v>
      </c>
      <c r="M6949" s="104" t="e">
        <f>#REF!</f>
        <v>#REF!</v>
      </c>
      <c r="N6949" s="113" t="e">
        <f>IF(M6949=0,"",CHOOSE(M6949,"6","手入力箇所","手入力箇所","手入力箇所","手入力箇所","手入力箇所","手入力箇所","手入力箇所","手入力箇所","手入力箇所","手入力箇所","",""))</f>
        <v>#REF!</v>
      </c>
    </row>
    <row r="6950" spans="1:14" ht="48.6" thickBot="1" x14ac:dyDescent="0.25">
      <c r="A6950" s="28" t="s">
        <v>65</v>
      </c>
      <c r="B6950" s="18">
        <v>6</v>
      </c>
      <c r="C6950" s="18"/>
      <c r="D6950" s="18"/>
      <c r="E6950" s="18"/>
      <c r="F6950" s="18"/>
      <c r="G6950" s="18"/>
      <c r="H6950" s="18"/>
      <c r="I6950" s="18"/>
      <c r="J6950" s="62"/>
      <c r="K6950" s="19"/>
      <c r="L6950" s="28" t="s">
        <v>65</v>
      </c>
      <c r="M6950" s="104" t="e">
        <f>#REF!</f>
        <v>#REF!</v>
      </c>
      <c r="N6950" s="113" t="e">
        <f>IF(M6950=0,"",CHOOSE(M6950,"6","手入力箇所","手入力箇所","手入力箇所","手入力箇所","手入力箇所","手入力箇所","手入力箇所","手入力箇所","手入力箇所","手入力箇所","",""))</f>
        <v>#REF!</v>
      </c>
    </row>
    <row r="6951" spans="1:14" ht="24.6" thickBot="1" x14ac:dyDescent="0.25">
      <c r="A6951" s="28" t="s">
        <v>66</v>
      </c>
      <c r="B6951" s="18">
        <v>5</v>
      </c>
      <c r="C6951" s="18">
        <v>7</v>
      </c>
      <c r="D6951" s="18">
        <v>8</v>
      </c>
      <c r="E6951" s="18">
        <v>9</v>
      </c>
      <c r="F6951" s="18">
        <v>12</v>
      </c>
      <c r="G6951" s="18"/>
      <c r="H6951" s="18"/>
      <c r="I6951" s="18"/>
      <c r="J6951" s="62"/>
      <c r="K6951" s="19"/>
      <c r="L6951" s="28" t="s">
        <v>66</v>
      </c>
      <c r="M6951" s="104" t="e">
        <f>#REF!</f>
        <v>#REF!</v>
      </c>
      <c r="N6951" s="113" t="e">
        <f>IF(M6951=0,"",CHOOSE(M6951,"5","7","8","9","9","12","12","12","12","12","手入力箇所","手入力箇所","手入力箇所","手入力箇所","手入力箇所","手入力箇所","手入力箇所","手入力箇所","手入力箇所","手入力箇所"))</f>
        <v>#REF!</v>
      </c>
    </row>
    <row r="6952" spans="1:14" ht="36.6" thickBot="1" x14ac:dyDescent="0.25">
      <c r="A6952" s="28" t="s">
        <v>67</v>
      </c>
      <c r="B6952" s="18">
        <v>4</v>
      </c>
      <c r="C6952" s="18">
        <v>5</v>
      </c>
      <c r="D6952" s="18">
        <v>5</v>
      </c>
      <c r="E6952" s="18">
        <v>6</v>
      </c>
      <c r="F6952" s="18"/>
      <c r="G6952" s="18"/>
      <c r="H6952" s="18"/>
      <c r="I6952" s="18"/>
      <c r="J6952" s="62"/>
      <c r="K6952" s="19"/>
      <c r="L6952" s="28" t="s">
        <v>67</v>
      </c>
      <c r="M6952" s="104" t="e">
        <f>#REF!</f>
        <v>#REF!</v>
      </c>
      <c r="N6952" s="113" t="e">
        <f>IF(M6952=0,"",CHOOSE(M6952,"4","5","5","6","6","手入力箇所","手入力箇所","手入力箇所","手入力箇所","手入力箇所","手入力箇所","手入力箇所","手入力箇所","手入力箇所","手入力箇所"))</f>
        <v>#REF!</v>
      </c>
    </row>
    <row r="6953" spans="1:14" ht="24.6" thickBot="1" x14ac:dyDescent="0.25">
      <c r="A6953" s="28" t="s">
        <v>68</v>
      </c>
      <c r="B6953" s="18">
        <v>12</v>
      </c>
      <c r="C6953" s="18">
        <v>12</v>
      </c>
      <c r="D6953" s="18">
        <v>12</v>
      </c>
      <c r="E6953" s="18">
        <v>12</v>
      </c>
      <c r="F6953" s="18">
        <v>12</v>
      </c>
      <c r="G6953" s="18">
        <v>12</v>
      </c>
      <c r="H6953" s="18">
        <v>12</v>
      </c>
      <c r="I6953" s="18"/>
      <c r="J6953" s="62"/>
      <c r="K6953" s="19"/>
      <c r="L6953" s="28" t="s">
        <v>68</v>
      </c>
      <c r="M6953" s="104" t="e">
        <f>#REF!</f>
        <v>#REF!</v>
      </c>
      <c r="N6953" s="113" t="e">
        <f>IF(M6953=0,"",CHOOSE(M6953,"12","12","12","12","12","12","12","12","12","12","12","12","12","12","12","12","12","12","12","12","12","12","12","12","12","12","12","12","12","12","手入力箇所","手入力箇所","手入力箇所","手入力箇所","手入力箇所","手入力箇所","手入力箇所","手入力箇所","手入力箇所","手入力箇所"))</f>
        <v>#REF!</v>
      </c>
    </row>
    <row r="6954" spans="1:14" ht="36.6" thickBot="1" x14ac:dyDescent="0.25">
      <c r="A6954" s="28" t="s">
        <v>69</v>
      </c>
      <c r="B6954" s="18">
        <v>7</v>
      </c>
      <c r="C6954" s="18">
        <v>7</v>
      </c>
      <c r="D6954" s="18">
        <v>7</v>
      </c>
      <c r="E6954" s="18">
        <v>7</v>
      </c>
      <c r="F6954" s="18">
        <v>7</v>
      </c>
      <c r="G6954" s="18"/>
      <c r="H6954" s="18"/>
      <c r="I6954" s="18"/>
      <c r="J6954" s="62"/>
      <c r="K6954" s="19"/>
      <c r="L6954" s="28" t="s">
        <v>69</v>
      </c>
      <c r="M6954" s="104" t="e">
        <f>#REF!</f>
        <v>#REF!</v>
      </c>
      <c r="N6954" s="113" t="e">
        <f>IF(M6954=0,"",CHOOSE(M6954,"7","7","7","7","7","7","7","7","7","7","手入力箇所","手入力箇所","手入力箇所","手入力箇所","手入力箇所","手入力箇所","手入力箇所","手入力箇所","手入力箇所","手入力箇所"))</f>
        <v>#REF!</v>
      </c>
    </row>
    <row r="6955" spans="1:14" ht="13.8" thickBot="1" x14ac:dyDescent="0.25">
      <c r="A6955" s="27" t="s">
        <v>63</v>
      </c>
      <c r="B6955" s="18">
        <v>4</v>
      </c>
      <c r="C6955" s="18">
        <v>5</v>
      </c>
      <c r="D6955" s="18">
        <v>7</v>
      </c>
      <c r="E6955" s="18">
        <v>8</v>
      </c>
      <c r="F6955" s="18">
        <v>11</v>
      </c>
      <c r="G6955" s="18">
        <v>16</v>
      </c>
      <c r="H6955" s="18">
        <v>22</v>
      </c>
      <c r="I6955" s="18">
        <v>26</v>
      </c>
      <c r="J6955" s="18">
        <v>31</v>
      </c>
      <c r="K6955" s="19"/>
      <c r="L6955" s="27" t="s">
        <v>63</v>
      </c>
      <c r="M6955" s="104" t="e">
        <f>#REF!</f>
        <v>#REF!</v>
      </c>
      <c r="N6955" s="113" t="e">
        <f>IF(M6955=0,"",CHOOSE(M6955,"4","5","7","8","8","11","11","11","11","11","16","16","16","16","16","16","16","16","16","16","22","22","22","22","22","22","22","22","22","22","26","26","26","26","26","26","26","26","26","26","31","31","31","31","31","31","31","31","31","31","31","手入力箇所","手入力箇所","手入力箇所","手入力箇所","手入力箇所","手入力箇所","手入力箇所","手入力箇所","手入力箇所","手入力箇所"))</f>
        <v>#REF!</v>
      </c>
    </row>
    <row r="6956" spans="1:14" ht="24.6" thickBot="1" x14ac:dyDescent="0.25">
      <c r="A6956" s="28" t="s">
        <v>70</v>
      </c>
      <c r="B6956" s="18">
        <v>5</v>
      </c>
      <c r="C6956" s="18">
        <v>6</v>
      </c>
      <c r="D6956" s="18">
        <v>7</v>
      </c>
      <c r="E6956" s="18"/>
      <c r="F6956" s="18"/>
      <c r="G6956" s="18"/>
      <c r="H6956" s="18"/>
      <c r="I6956" s="18"/>
      <c r="J6956" s="62"/>
      <c r="K6956" s="19"/>
      <c r="L6956" s="28" t="s">
        <v>70</v>
      </c>
      <c r="M6956" s="104" t="e">
        <f>#REF!</f>
        <v>#REF!</v>
      </c>
      <c r="N6956" s="113" t="e">
        <f>IF(M6956=0,"",CHOOSE(M6956,"5","6","7","手入力箇所","手入力箇所","手入力箇所","手入力箇所","手入力箇所","手入力箇所","手入力箇所","手入力箇所","手入力箇所","手入力箇所"))</f>
        <v>#REF!</v>
      </c>
    </row>
    <row r="6957" spans="1:14" ht="13.8" thickBot="1" x14ac:dyDescent="0.25">
      <c r="A6957" s="29" t="s">
        <v>71</v>
      </c>
      <c r="B6957" s="18">
        <v>3</v>
      </c>
      <c r="C6957" s="18">
        <v>6</v>
      </c>
      <c r="D6957" s="18">
        <v>19</v>
      </c>
      <c r="E6957" s="18"/>
      <c r="F6957" s="18"/>
      <c r="G6957" s="18"/>
      <c r="H6957" s="18"/>
      <c r="I6957" s="18"/>
      <c r="J6957" s="62"/>
      <c r="K6957" s="19"/>
      <c r="L6957" s="29" t="s">
        <v>71</v>
      </c>
      <c r="M6957" s="104" t="e">
        <f>#REF!</f>
        <v>#REF!</v>
      </c>
      <c r="N6957" s="113" t="e">
        <f>IF(M6957=0,"",CHOOSE(M6957,"3","6","19","手入力箇所","手入力箇所","手入力箇所","手入力箇所","手入力箇所","手入力箇所","手入力箇所","手入力箇所","手入力箇所","手入力箇所"))</f>
        <v>#REF!</v>
      </c>
    </row>
    <row r="6958" spans="1:14" ht="13.8" thickBot="1" x14ac:dyDescent="0.25">
      <c r="A6958" s="29" t="s">
        <v>72</v>
      </c>
      <c r="B6958" s="18">
        <v>1</v>
      </c>
      <c r="C6958" s="18">
        <v>3</v>
      </c>
      <c r="D6958" s="18">
        <v>5</v>
      </c>
      <c r="E6958" s="18">
        <v>9</v>
      </c>
      <c r="F6958" s="18">
        <v>26</v>
      </c>
      <c r="G6958" s="18"/>
      <c r="H6958" s="18"/>
      <c r="I6958" s="18"/>
      <c r="J6958" s="62"/>
      <c r="K6958" s="19"/>
      <c r="L6958" s="29" t="s">
        <v>72</v>
      </c>
      <c r="M6958" s="104" t="e">
        <f>#REF!</f>
        <v>#REF!</v>
      </c>
      <c r="N6958" s="113" t="e">
        <f>IF(M6958=0,"",CHOOSE(M6958,"1","3","5","9","9","26","26","26","26","26","手入力箇所","手入力箇所","手入力箇所","手入力箇所","手入力箇所","手入力箇所","手入力箇所","手入力箇所","手入力箇所","手入力箇所"))</f>
        <v>#REF!</v>
      </c>
    </row>
    <row r="6959" spans="1:14" ht="13.8" thickBot="1" x14ac:dyDescent="0.25">
      <c r="A6959" s="29" t="s">
        <v>73</v>
      </c>
      <c r="B6959" s="18">
        <v>4</v>
      </c>
      <c r="C6959" s="18">
        <v>11</v>
      </c>
      <c r="D6959" s="18">
        <v>20</v>
      </c>
      <c r="E6959" s="18">
        <v>33</v>
      </c>
      <c r="F6959" s="18"/>
      <c r="G6959" s="18"/>
      <c r="H6959" s="18"/>
      <c r="I6959" s="18"/>
      <c r="J6959" s="62"/>
      <c r="K6959" s="19"/>
      <c r="L6959" s="29" t="s">
        <v>73</v>
      </c>
      <c r="M6959" s="104" t="e">
        <f>#REF!</f>
        <v>#REF!</v>
      </c>
      <c r="N6959" s="113" t="e">
        <f>IF(M6959=0,"",CHOOSE(M6959,"4","11","20","33","33","手入力箇所","手入力箇所","手入力箇所","手入力箇所","手入力箇所","手入力箇所","手入力箇所","手入力箇所","手入力箇所","手入力箇所"))</f>
        <v>#REF!</v>
      </c>
    </row>
    <row r="6960" spans="1:14" ht="37.200000000000003" thickBot="1" x14ac:dyDescent="0.25">
      <c r="A6960" s="30" t="s">
        <v>74</v>
      </c>
      <c r="B6960" s="18">
        <v>4</v>
      </c>
      <c r="C6960" s="18">
        <v>6</v>
      </c>
      <c r="D6960" s="18">
        <v>8</v>
      </c>
      <c r="E6960" s="18">
        <v>10</v>
      </c>
      <c r="F6960" s="18">
        <v>15</v>
      </c>
      <c r="G6960" s="18">
        <v>23</v>
      </c>
      <c r="H6960" s="18">
        <v>33</v>
      </c>
      <c r="I6960" s="18"/>
      <c r="J6960" s="62"/>
      <c r="K6960" s="19"/>
      <c r="L6960" s="30" t="s">
        <v>74</v>
      </c>
      <c r="M6960" s="104" t="e">
        <f>#REF!</f>
        <v>#REF!</v>
      </c>
      <c r="N6960" s="113" t="e">
        <f>IF(M6960=0,"",CHOOSE(M6960,"4","6","8","10","10","15","15","15","15","15","23","23","23","23","23","23","23","23","23","23","33","33","33","33","33","33","33","33","33","33","手入力箇所","手入力箇所","手入力箇所","手入力箇所","手入力箇所","手入力箇所","手入力箇所","手入力箇所","手入力箇所","手入力箇所"))</f>
        <v>#REF!</v>
      </c>
    </row>
    <row r="6961" spans="1:14" ht="13.8" thickBot="1" x14ac:dyDescent="0.25">
      <c r="A6961" s="29" t="s">
        <v>75</v>
      </c>
      <c r="B6961" s="18">
        <v>6</v>
      </c>
      <c r="C6961" s="18">
        <v>14</v>
      </c>
      <c r="D6961" s="18">
        <v>25</v>
      </c>
      <c r="E6961" s="18">
        <v>39</v>
      </c>
      <c r="F6961" s="18"/>
      <c r="G6961" s="18"/>
      <c r="H6961" s="18"/>
      <c r="I6961" s="18"/>
      <c r="J6961" s="62"/>
      <c r="K6961" s="19"/>
      <c r="L6961" s="29" t="s">
        <v>75</v>
      </c>
      <c r="M6961" s="104" t="e">
        <f>#REF!</f>
        <v>#REF!</v>
      </c>
      <c r="N6961" s="113" t="e">
        <f>IF(M6961=0,"",CHOOSE(M6961,"6","14","25","39","39","手入力箇所","手入力箇所","手入力箇所","手入力箇所","手入力箇所","手入力箇所","手入力箇所","手入力箇所","手入力箇所","手入力箇所"))</f>
        <v>#REF!</v>
      </c>
    </row>
    <row r="6962" spans="1:14" ht="37.200000000000003" thickBot="1" x14ac:dyDescent="0.25">
      <c r="A6962" s="30" t="s">
        <v>76</v>
      </c>
      <c r="B6962" s="18">
        <v>2</v>
      </c>
      <c r="C6962" s="18">
        <v>3</v>
      </c>
      <c r="D6962" s="18">
        <v>6</v>
      </c>
      <c r="E6962" s="18">
        <v>9</v>
      </c>
      <c r="F6962" s="18"/>
      <c r="G6962" s="18"/>
      <c r="H6962" s="18"/>
      <c r="I6962" s="18"/>
      <c r="J6962" s="62"/>
      <c r="K6962" s="19"/>
      <c r="L6962" s="30" t="s">
        <v>76</v>
      </c>
      <c r="M6962" s="104" t="e">
        <f>#REF!</f>
        <v>#REF!</v>
      </c>
      <c r="N6962" s="113" t="e">
        <f>IF(M6962=0,"",CHOOSE(M6962,"2","3","6","9","9","手入力箇所","手入力箇所","手入力箇所","手入力箇所","手入力箇所","手入力箇所","手入力箇所","手入力箇所","手入力箇所","手入力箇所"))</f>
        <v>#REF!</v>
      </c>
    </row>
    <row r="6963" spans="1:14" ht="27" thickBot="1" x14ac:dyDescent="0.25">
      <c r="A6963" s="31" t="s">
        <v>77</v>
      </c>
      <c r="B6963" s="18">
        <v>12</v>
      </c>
      <c r="C6963" s="18">
        <v>18</v>
      </c>
      <c r="D6963" s="18">
        <v>22</v>
      </c>
      <c r="E6963" s="18">
        <v>26</v>
      </c>
      <c r="F6963" s="62"/>
      <c r="G6963" s="62"/>
      <c r="H6963" s="62"/>
      <c r="I6963" s="62"/>
      <c r="J6963" s="62"/>
      <c r="K6963" s="19"/>
      <c r="L6963" s="31" t="s">
        <v>77</v>
      </c>
      <c r="M6963" s="104" t="e">
        <f>#REF!</f>
        <v>#REF!</v>
      </c>
      <c r="N6963" s="113" t="e">
        <f>IF(M6963=0,"",CHOOSE(M6963,"12","18","22","26","26","手入力箇所","手入力箇所","手入力箇所","手入力箇所","手入力箇所","手入力箇所","手入力箇所","手入力箇所","手入力箇所","手入力箇所"))</f>
        <v>#REF!</v>
      </c>
    </row>
    <row r="6964" spans="1:14" ht="40.200000000000003" thickBot="1" x14ac:dyDescent="0.25">
      <c r="A6964" s="31" t="s">
        <v>78</v>
      </c>
      <c r="B6964" s="18">
        <v>5</v>
      </c>
      <c r="C6964" s="18">
        <v>8</v>
      </c>
      <c r="D6964" s="18">
        <v>11</v>
      </c>
      <c r="E6964" s="18">
        <v>14</v>
      </c>
      <c r="F6964" s="62"/>
      <c r="G6964" s="62"/>
      <c r="H6964" s="62"/>
      <c r="I6964" s="62"/>
      <c r="J6964" s="62"/>
      <c r="K6964" s="19"/>
      <c r="L6964" s="31" t="s">
        <v>78</v>
      </c>
      <c r="M6964" s="104" t="e">
        <f>#REF!</f>
        <v>#REF!</v>
      </c>
      <c r="N6964" s="113" t="e">
        <f>IF(M6964=0,"",CHOOSE(M6964,"5","8","11","14","14","手入力箇所","手入力箇所","手入力箇所","手入力箇所","手入力箇所","手入力箇所","手入力箇所","手入力箇所","手入力箇所","手入力箇所"))</f>
        <v>#REF!</v>
      </c>
    </row>
    <row r="6965" spans="1:14" ht="27" thickBot="1" x14ac:dyDescent="0.25">
      <c r="A6965" s="31" t="s">
        <v>79</v>
      </c>
      <c r="B6965" s="18">
        <v>6</v>
      </c>
      <c r="C6965" s="18">
        <v>11</v>
      </c>
      <c r="D6965" s="18">
        <v>16</v>
      </c>
      <c r="E6965" s="18">
        <v>21</v>
      </c>
      <c r="F6965" s="62"/>
      <c r="G6965" s="62"/>
      <c r="H6965" s="62"/>
      <c r="I6965" s="62"/>
      <c r="J6965" s="62"/>
      <c r="K6965" s="19"/>
      <c r="L6965" s="31" t="s">
        <v>79</v>
      </c>
      <c r="M6965" s="104" t="e">
        <f>#REF!</f>
        <v>#REF!</v>
      </c>
      <c r="N6965" s="113" t="e">
        <f>IF(M6965=0,"",CHOOSE(M6965,"6","11","16","21","21","手入力箇所","手入力箇所","手入力箇所","手入力箇所","手入力箇所","手入力箇所","手入力箇所","手入力箇所","手入力箇所"))</f>
        <v>#REF!</v>
      </c>
    </row>
    <row r="6966" spans="1:14" ht="40.200000000000003" thickBot="1" x14ac:dyDescent="0.25">
      <c r="A6966" s="31" t="s">
        <v>80</v>
      </c>
      <c r="B6966" s="18">
        <v>5</v>
      </c>
      <c r="C6966" s="18">
        <v>7</v>
      </c>
      <c r="D6966" s="18">
        <v>9</v>
      </c>
      <c r="E6966" s="18">
        <v>10</v>
      </c>
      <c r="F6966" s="62"/>
      <c r="G6966" s="62"/>
      <c r="H6966" s="62"/>
      <c r="I6966" s="62"/>
      <c r="J6966" s="62"/>
      <c r="K6966" s="19"/>
      <c r="L6966" s="31" t="s">
        <v>80</v>
      </c>
      <c r="M6966" s="104" t="e">
        <f>#REF!</f>
        <v>#REF!</v>
      </c>
      <c r="N6966" s="113" t="e">
        <f>IF(M6966=0,"",CHOOSE(M6966,"5","7","9","10","10","手入力箇所","手入力箇所","手入力箇所","手入力箇所","手入力箇所","手入力箇所","手入力箇所","手入力箇所","手入力箇所"))</f>
        <v>#REF!</v>
      </c>
    </row>
    <row r="6967" spans="1:14" ht="40.200000000000003" thickBot="1" x14ac:dyDescent="0.25">
      <c r="A6967" s="31" t="s">
        <v>81</v>
      </c>
      <c r="B6967" s="18">
        <v>9</v>
      </c>
      <c r="C6967" s="18">
        <v>14</v>
      </c>
      <c r="D6967" s="62"/>
      <c r="E6967" s="62"/>
      <c r="F6967" s="62"/>
      <c r="G6967" s="62"/>
      <c r="H6967" s="62"/>
      <c r="I6967" s="62"/>
      <c r="J6967" s="62"/>
      <c r="K6967" s="19"/>
      <c r="L6967" s="31" t="s">
        <v>81</v>
      </c>
      <c r="M6967" s="104" t="e">
        <f>#REF!</f>
        <v>#REF!</v>
      </c>
      <c r="N6967" s="113" t="e">
        <f>IF(M6967=0,"",CHOOSE(M6967,"9","14","手入力箇所","手入力箇所","手入力箇所","手入力箇所","手入力箇所","手入力箇所","手入力箇所","手入力箇所","手入力箇所","手入力箇所"))</f>
        <v>#REF!</v>
      </c>
    </row>
    <row r="6968" spans="1:14" ht="13.8" thickBot="1" x14ac:dyDescent="0.25">
      <c r="A6968" s="31" t="s">
        <v>82</v>
      </c>
      <c r="B6968" s="18">
        <v>3</v>
      </c>
      <c r="C6968" s="18">
        <v>4</v>
      </c>
      <c r="D6968" s="18">
        <v>4</v>
      </c>
      <c r="E6968" s="18">
        <v>5</v>
      </c>
      <c r="F6968" s="18">
        <v>6</v>
      </c>
      <c r="G6968" s="18">
        <v>8</v>
      </c>
      <c r="H6968" s="18">
        <v>9</v>
      </c>
      <c r="I6968" s="18">
        <v>11</v>
      </c>
      <c r="J6968" s="18">
        <v>12</v>
      </c>
      <c r="K6968" s="19"/>
      <c r="L6968" s="31" t="s">
        <v>82</v>
      </c>
      <c r="M6968" s="104" t="e">
        <f>#REF!</f>
        <v>#REF!</v>
      </c>
      <c r="N6968" s="113" t="e">
        <f>IF(M6968=0,"",CHOOSE(M6968,"3","4","4","5","5","6","6","6","6","6","8","8","8","8","8","8","8","8","8","8","9","9","9","9","9","9","9","9","9","9","11","11","11","11","11","11","11","11","11","11","12","12","12","12","12","12","12","12","12","12","12","手入力箇所","手入力箇所","手入力箇所","手入力箇所","手入力箇所","手入力箇所","手入力箇所","手入力箇所","手入力箇所","手入力箇所"))</f>
        <v>#REF!</v>
      </c>
    </row>
    <row r="6969" spans="1:14" ht="13.8" thickBot="1" x14ac:dyDescent="0.25">
      <c r="A6969" s="31" t="s">
        <v>83</v>
      </c>
      <c r="B6969" s="18">
        <v>3</v>
      </c>
      <c r="C6969" s="18">
        <v>4</v>
      </c>
      <c r="D6969" s="18">
        <v>4</v>
      </c>
      <c r="E6969" s="18">
        <v>5</v>
      </c>
      <c r="F6969" s="18">
        <v>6</v>
      </c>
      <c r="G6969" s="18">
        <v>8</v>
      </c>
      <c r="H6969" s="18">
        <v>10</v>
      </c>
      <c r="I6969" s="18">
        <v>12</v>
      </c>
      <c r="J6969" s="18">
        <v>13</v>
      </c>
      <c r="K6969" s="19"/>
      <c r="L6969" s="31" t="s">
        <v>83</v>
      </c>
      <c r="M6969" s="104" t="e">
        <f>#REF!</f>
        <v>#REF!</v>
      </c>
      <c r="N6969" s="113" t="e">
        <f>IF(M6969=0,"",CHOOSE(M6969,"3","4","4","5","5","6","6","6","6","6","8","8","8","8","8","8","8","8","8","8","10","10","10","10","10","10","10","10","10","10","12","12","12","12","12","12","12","12","12","12","13","13","13","13","13","13","13","13","13","13","13","手入力箇所","手入力箇所","手入力箇所","手入力箇所","手入力箇所","手入力箇所","手入力箇所","手入力箇所","手入力箇所","手入力箇所"))</f>
        <v>#REF!</v>
      </c>
    </row>
    <row r="6970" spans="1:14" ht="27" thickBot="1" x14ac:dyDescent="0.25">
      <c r="A6970" s="32" t="s">
        <v>84</v>
      </c>
      <c r="B6970" s="20">
        <v>1</v>
      </c>
      <c r="C6970" s="20">
        <v>2</v>
      </c>
      <c r="D6970" s="20">
        <v>3</v>
      </c>
      <c r="E6970" s="20">
        <v>4</v>
      </c>
      <c r="F6970" s="20">
        <v>8</v>
      </c>
      <c r="G6970" s="20">
        <v>19</v>
      </c>
      <c r="H6970" s="63"/>
      <c r="I6970" s="63"/>
      <c r="J6970" s="63"/>
      <c r="K6970" s="21"/>
      <c r="L6970" s="32" t="s">
        <v>84</v>
      </c>
      <c r="M6970" s="104" t="e">
        <f>#REF!</f>
        <v>#REF!</v>
      </c>
      <c r="N6970" s="113" t="e">
        <f>IF(M6970=0,"",CHOOSE(M6970,"1","2","3","4","4","8","8","8","8","8","19","19","19","19","19","19","19","19","19","19","手入力箇所","手入力箇所","手入力箇所","手入力箇所","手入力箇所","手入力箇所","手入力箇所","手入力箇所","手入力箇所","手入力箇所"))</f>
        <v>#REF!</v>
      </c>
    </row>
    <row r="6971" spans="1:14" ht="13.8" thickBot="1" x14ac:dyDescent="0.25"/>
    <row r="6972" spans="1:14" ht="13.8" thickBot="1" x14ac:dyDescent="0.25">
      <c r="A6972" s="686" t="e">
        <f>A6945</f>
        <v>#REF!</v>
      </c>
      <c r="B6972" s="686"/>
      <c r="C6972" s="686"/>
      <c r="D6972" s="687" t="s">
        <v>193</v>
      </c>
      <c r="E6972" s="687"/>
      <c r="F6972" s="687"/>
      <c r="G6972" s="687"/>
      <c r="H6972" s="687"/>
      <c r="I6972" s="687"/>
      <c r="J6972" s="687"/>
      <c r="K6972" s="687"/>
      <c r="L6972" s="687"/>
      <c r="M6972" s="687"/>
      <c r="N6972" s="687"/>
    </row>
    <row r="6973" spans="1:14" ht="13.8" thickBot="1" x14ac:dyDescent="0.25">
      <c r="A6973" s="105"/>
      <c r="B6973" s="33">
        <v>1</v>
      </c>
      <c r="C6973" s="24">
        <v>2</v>
      </c>
      <c r="D6973" s="24">
        <v>3</v>
      </c>
      <c r="E6973" s="24" t="s">
        <v>58</v>
      </c>
      <c r="F6973" s="24" t="s">
        <v>59</v>
      </c>
      <c r="G6973" s="24" t="s">
        <v>60</v>
      </c>
      <c r="H6973" s="24" t="s">
        <v>61</v>
      </c>
      <c r="I6973" s="24" t="s">
        <v>62</v>
      </c>
      <c r="J6973" s="24" t="s">
        <v>194</v>
      </c>
      <c r="K6973" s="102" t="s">
        <v>85</v>
      </c>
      <c r="L6973" s="105" t="s">
        <v>189</v>
      </c>
      <c r="M6973" s="105" t="s">
        <v>188</v>
      </c>
      <c r="N6973" s="105" t="s">
        <v>51</v>
      </c>
    </row>
    <row r="6974" spans="1:14" ht="13.8" thickBot="1" x14ac:dyDescent="0.25">
      <c r="A6974" s="26" t="s">
        <v>56</v>
      </c>
      <c r="B6974" s="22">
        <v>16</v>
      </c>
      <c r="C6974" s="22">
        <v>25</v>
      </c>
      <c r="D6974" s="22">
        <v>32</v>
      </c>
      <c r="E6974" s="22">
        <v>38</v>
      </c>
      <c r="F6974" s="22">
        <v>56</v>
      </c>
      <c r="G6974" s="22">
        <v>87</v>
      </c>
      <c r="H6974" s="22">
        <v>121</v>
      </c>
      <c r="I6974" s="22"/>
      <c r="J6974" s="23"/>
      <c r="K6974" s="68"/>
      <c r="L6974" s="107" t="s">
        <v>56</v>
      </c>
      <c r="M6974" s="103" t="e">
        <f>#REF!</f>
        <v>#REF!</v>
      </c>
      <c r="N6974" s="103" t="e">
        <f>IF(M6974=0,"",CHOOSE(M6974,"16","25","32","38","38","56","56","56","56","56","87","87","87","87","87","87","87","87","87","87","121","121","121","121","121","121","121","121","121","121","手入力箇所","手入力箇所","手入力箇所","手入力箇所","手入力箇所","手入力箇所","手入力箇所","手入力箇所","手入力箇所","手入力箇所"))</f>
        <v>#REF!</v>
      </c>
    </row>
    <row r="6975" spans="1:14" ht="13.8" thickBot="1" x14ac:dyDescent="0.25">
      <c r="A6975" s="27" t="s">
        <v>57</v>
      </c>
      <c r="B6975" s="18">
        <v>25</v>
      </c>
      <c r="C6975" s="18">
        <v>33</v>
      </c>
      <c r="D6975" s="18">
        <v>40</v>
      </c>
      <c r="E6975" s="18">
        <v>45</v>
      </c>
      <c r="F6975" s="18">
        <v>58</v>
      </c>
      <c r="G6975" s="18">
        <v>79</v>
      </c>
      <c r="H6975" s="18"/>
      <c r="I6975" s="18"/>
      <c r="J6975" s="62"/>
      <c r="K6975" s="69"/>
      <c r="L6975" s="107" t="s">
        <v>57</v>
      </c>
      <c r="M6975" s="103" t="e">
        <f>#REF!</f>
        <v>#REF!</v>
      </c>
      <c r="N6975" s="103" t="e">
        <f>IF(M6975=0,"",CHOOSE(M6975,"25","33","40","45","45","58","58","58","58","58","79","79","79","79","79","79","79","79","79","79","手入力箇所","手入力箇所","手入力箇所","手入力箇所","手入力箇所","手入力箇所","手入力箇所","手入力箇所","手入力箇所","手入力箇所"))</f>
        <v>#REF!</v>
      </c>
    </row>
    <row r="6976" spans="1:14" ht="48.6" thickBot="1" x14ac:dyDescent="0.25">
      <c r="A6976" s="28" t="s">
        <v>64</v>
      </c>
      <c r="B6976" s="18">
        <v>32</v>
      </c>
      <c r="C6976" s="18"/>
      <c r="D6976" s="18"/>
      <c r="E6976" s="18"/>
      <c r="F6976" s="18"/>
      <c r="G6976" s="18"/>
      <c r="H6976" s="18"/>
      <c r="I6976" s="18"/>
      <c r="J6976" s="62"/>
      <c r="K6976" s="69"/>
      <c r="L6976" s="108" t="s">
        <v>64</v>
      </c>
      <c r="M6976" s="103" t="e">
        <f>#REF!</f>
        <v>#REF!</v>
      </c>
      <c r="N6976" s="103" t="e">
        <f>IF(M6976=0,"",CHOOSE(M6976,"32","手入力箇所","手入力箇所","手入力箇所","手入力箇所","手入力箇所","手入力箇所","手入力箇所","手入力箇所","手入力箇所","手入力箇所"))</f>
        <v>#REF!</v>
      </c>
    </row>
    <row r="6977" spans="1:14" ht="48.6" thickBot="1" x14ac:dyDescent="0.25">
      <c r="A6977" s="28" t="s">
        <v>65</v>
      </c>
      <c r="B6977" s="18">
        <v>36</v>
      </c>
      <c r="C6977" s="18"/>
      <c r="D6977" s="18"/>
      <c r="E6977" s="18"/>
      <c r="F6977" s="18"/>
      <c r="G6977" s="18"/>
      <c r="H6977" s="18"/>
      <c r="I6977" s="18"/>
      <c r="J6977" s="62"/>
      <c r="K6977" s="69"/>
      <c r="L6977" s="108" t="s">
        <v>65</v>
      </c>
      <c r="M6977" s="103" t="e">
        <f>#REF!</f>
        <v>#REF!</v>
      </c>
      <c r="N6977" s="103" t="e">
        <f>IF(M6977=0,"",CHOOSE(M6977,"36","手入力箇所","手入力箇所","手入力箇所","手入力箇所","手入力箇所","手入力箇所","手入力箇所","手入力箇所","手入力箇所","手入力箇所"))</f>
        <v>#REF!</v>
      </c>
    </row>
    <row r="6978" spans="1:14" ht="24.6" thickBot="1" x14ac:dyDescent="0.25">
      <c r="A6978" s="28" t="s">
        <v>66</v>
      </c>
      <c r="B6978" s="18">
        <v>24</v>
      </c>
      <c r="C6978" s="18">
        <v>30</v>
      </c>
      <c r="D6978" s="18">
        <v>33</v>
      </c>
      <c r="E6978" s="18">
        <v>35</v>
      </c>
      <c r="F6978" s="18">
        <v>42</v>
      </c>
      <c r="G6978" s="18"/>
      <c r="H6978" s="18"/>
      <c r="I6978" s="18"/>
      <c r="J6978" s="62"/>
      <c r="K6978" s="69"/>
      <c r="L6978" s="108" t="s">
        <v>66</v>
      </c>
      <c r="M6978" s="103" t="e">
        <f>#REF!</f>
        <v>#REF!</v>
      </c>
      <c r="N6978" s="103" t="e">
        <f>IF(M6978=0,"",CHOOSE(M6978,"24","30","33","35","35","42","42","42","42","42","手入力箇所","手入力箇所","手入力箇所","手入力箇所","手入力箇所","手入力箇所","手入力箇所","手入力箇所","手入力箇所","手入力箇所"))</f>
        <v>#REF!</v>
      </c>
    </row>
    <row r="6979" spans="1:14" ht="36.6" thickBot="1" x14ac:dyDescent="0.25">
      <c r="A6979" s="28" t="s">
        <v>67</v>
      </c>
      <c r="B6979" s="18">
        <v>7</v>
      </c>
      <c r="C6979" s="18">
        <v>12</v>
      </c>
      <c r="D6979" s="18">
        <v>16</v>
      </c>
      <c r="E6979" s="18">
        <v>19</v>
      </c>
      <c r="F6979" s="18"/>
      <c r="G6979" s="18"/>
      <c r="H6979" s="18"/>
      <c r="I6979" s="18"/>
      <c r="J6979" s="62"/>
      <c r="K6979" s="69"/>
      <c r="L6979" s="108" t="s">
        <v>67</v>
      </c>
      <c r="M6979" s="103" t="e">
        <f>#REF!</f>
        <v>#REF!</v>
      </c>
      <c r="N6979" s="103" t="e">
        <f>IF(M6979=0,"",CHOOSE(M6979,"7","12","16","19","19","手入力箇所","手入力箇所","手入力箇所","手入力箇所","手入力箇所","手入力箇所","手入力箇所","手入力箇所","手入力箇所","手入力箇所"))</f>
        <v>#REF!</v>
      </c>
    </row>
    <row r="6980" spans="1:14" ht="24.6" thickBot="1" x14ac:dyDescent="0.25">
      <c r="A6980" s="28" t="s">
        <v>68</v>
      </c>
      <c r="B6980" s="18">
        <v>21</v>
      </c>
      <c r="C6980" s="18">
        <v>35</v>
      </c>
      <c r="D6980" s="18">
        <v>48</v>
      </c>
      <c r="E6980" s="18">
        <v>59</v>
      </c>
      <c r="F6980" s="18">
        <v>94</v>
      </c>
      <c r="G6980" s="18">
        <v>159</v>
      </c>
      <c r="H6980" s="18">
        <v>235</v>
      </c>
      <c r="I6980" s="18"/>
      <c r="J6980" s="62"/>
      <c r="K6980" s="69"/>
      <c r="L6980" s="108" t="s">
        <v>68</v>
      </c>
      <c r="M6980" s="103" t="e">
        <f>#REF!</f>
        <v>#REF!</v>
      </c>
      <c r="N6980" s="103" t="e">
        <f>IF(M6980=0,"",CHOOSE(M6980,"21","35","48","59","59","94","94","94","94","94","159","159","159","159","159","159","159","159","159","159","235","235","235","235","235","235","235","235","235","235","手入力箇所","手入力箇所","手入力箇所","手入力箇所","手入力箇所","手入力箇所","手入力箇所","手入力箇所","手入力箇所","手入力箇所"))</f>
        <v>#REF!</v>
      </c>
    </row>
    <row r="6981" spans="1:14" ht="36.6" thickBot="1" x14ac:dyDescent="0.25">
      <c r="A6981" s="28" t="s">
        <v>69</v>
      </c>
      <c r="B6981" s="18">
        <v>22</v>
      </c>
      <c r="C6981" s="18">
        <v>26</v>
      </c>
      <c r="D6981" s="18">
        <v>28</v>
      </c>
      <c r="E6981" s="18">
        <v>29</v>
      </c>
      <c r="F6981" s="18">
        <v>34</v>
      </c>
      <c r="G6981" s="18"/>
      <c r="H6981" s="18"/>
      <c r="I6981" s="18"/>
      <c r="J6981" s="62"/>
      <c r="K6981" s="69"/>
      <c r="L6981" s="108" t="s">
        <v>69</v>
      </c>
      <c r="M6981" s="103" t="e">
        <f>#REF!</f>
        <v>#REF!</v>
      </c>
      <c r="N6981" s="103" t="e">
        <f>IF(M6981=0,"",CHOOSE(M6981,"22","26","28","29","29","34","34","34","34","34","手入力箇所","手入力箇所","手入力箇所","手入力箇所","手入力箇所","手入力箇所","手入力箇所","手入力箇所","手入力箇所","手入力箇所"))</f>
        <v>#REF!</v>
      </c>
    </row>
    <row r="6982" spans="1:14" ht="13.8" thickBot="1" x14ac:dyDescent="0.25">
      <c r="A6982" s="27" t="s">
        <v>63</v>
      </c>
      <c r="B6982" s="18">
        <v>21</v>
      </c>
      <c r="C6982" s="18">
        <v>33</v>
      </c>
      <c r="D6982" s="18">
        <v>46</v>
      </c>
      <c r="E6982" s="18">
        <v>56</v>
      </c>
      <c r="F6982" s="18">
        <v>89</v>
      </c>
      <c r="G6982" s="18">
        <v>151</v>
      </c>
      <c r="H6982" s="18">
        <v>224</v>
      </c>
      <c r="I6982" s="18">
        <v>289</v>
      </c>
      <c r="J6982" s="18">
        <v>350</v>
      </c>
      <c r="K6982" s="69"/>
      <c r="L6982" s="107" t="s">
        <v>63</v>
      </c>
      <c r="M6982" s="103" t="e">
        <f>#REF!</f>
        <v>#REF!</v>
      </c>
      <c r="N6982" s="103" t="e">
        <f>IF(M6982=0,"",CHOOSE(M6982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6983" spans="1:14" ht="24.6" thickBot="1" x14ac:dyDescent="0.25">
      <c r="A6983" s="34" t="s">
        <v>70</v>
      </c>
      <c r="B6983" s="35">
        <v>13</v>
      </c>
      <c r="C6983" s="35">
        <v>33</v>
      </c>
      <c r="D6983" s="35">
        <v>59</v>
      </c>
      <c r="E6983" s="35"/>
      <c r="F6983" s="35"/>
      <c r="G6983" s="35"/>
      <c r="H6983" s="35"/>
      <c r="I6983" s="35"/>
      <c r="J6983" s="36"/>
      <c r="K6983" s="67"/>
      <c r="L6983" s="108" t="s">
        <v>70</v>
      </c>
      <c r="M6983" s="103" t="e">
        <f>#REF!</f>
        <v>#REF!</v>
      </c>
      <c r="N6983" s="103" t="e">
        <f>IF(M6983=0,"",CHOOSE(M6983,"13","33","59","手入力箇所","手入力箇所","手入力箇所","手入力箇所","手入力箇所","手入力箇所","手入力箇所","手入力箇所","手入力箇所","手入力箇所"))</f>
        <v>#REF!</v>
      </c>
    </row>
    <row r="6984" spans="1:14" ht="13.8" thickBot="1" x14ac:dyDescent="0.25">
      <c r="A6984" s="37" t="s">
        <v>71</v>
      </c>
      <c r="B6984" s="17">
        <v>23</v>
      </c>
      <c r="C6984" s="17">
        <v>39</v>
      </c>
      <c r="D6984" s="17">
        <v>97</v>
      </c>
      <c r="E6984" s="17"/>
      <c r="F6984" s="17"/>
      <c r="G6984" s="17"/>
      <c r="H6984" s="17"/>
      <c r="I6984" s="17"/>
      <c r="J6984" s="64"/>
      <c r="K6984" s="70"/>
      <c r="L6984" s="109" t="s">
        <v>71</v>
      </c>
      <c r="M6984" s="103" t="e">
        <f>#REF!</f>
        <v>#REF!</v>
      </c>
      <c r="N6984" s="103" t="e">
        <f>IF(M6984=0,"",CHOOSE(M6984,"23","39","97","手入力箇所","手入力箇所","手入力箇所","手入力箇所","手入力箇所","手入力箇所","手入力箇所","手入力箇所","手入力箇所","手入力箇所"))</f>
        <v>#REF!</v>
      </c>
    </row>
    <row r="6985" spans="1:14" ht="13.8" thickBot="1" x14ac:dyDescent="0.25">
      <c r="A6985" s="29" t="s">
        <v>72</v>
      </c>
      <c r="B6985" s="18">
        <v>21</v>
      </c>
      <c r="C6985" s="18">
        <v>37</v>
      </c>
      <c r="D6985" s="18">
        <v>58</v>
      </c>
      <c r="E6985" s="18">
        <v>76</v>
      </c>
      <c r="F6985" s="18">
        <v>137</v>
      </c>
      <c r="G6985" s="18"/>
      <c r="H6985" s="18"/>
      <c r="I6985" s="18"/>
      <c r="J6985" s="62"/>
      <c r="K6985" s="69"/>
      <c r="L6985" s="109" t="s">
        <v>72</v>
      </c>
      <c r="M6985" s="103" t="e">
        <f>#REF!</f>
        <v>#REF!</v>
      </c>
      <c r="N6985" s="103" t="e">
        <f>IF(M6985=0,"",CHOOSE(M6985,"21","37","58","76","76","137","137","137","137","137","手入力箇所","手入力箇所","手入力箇所","手入力箇所","手入力箇所","手入力箇所","手入力箇所","手入力箇所","手入力箇所","手入力箇所"))</f>
        <v>#REF!</v>
      </c>
    </row>
    <row r="6986" spans="1:14" ht="13.8" thickBot="1" x14ac:dyDescent="0.25">
      <c r="A6986" s="29" t="s">
        <v>73</v>
      </c>
      <c r="B6986" s="18">
        <v>48</v>
      </c>
      <c r="C6986" s="18">
        <v>93</v>
      </c>
      <c r="D6986" s="18">
        <v>138</v>
      </c>
      <c r="E6986" s="18">
        <v>183</v>
      </c>
      <c r="F6986" s="18"/>
      <c r="G6986" s="18"/>
      <c r="H6986" s="18"/>
      <c r="I6986" s="18"/>
      <c r="J6986" s="62"/>
      <c r="K6986" s="69"/>
      <c r="L6986" s="109" t="s">
        <v>73</v>
      </c>
      <c r="M6986" s="103" t="e">
        <f>#REF!</f>
        <v>#REF!</v>
      </c>
      <c r="N6986" s="103" t="e">
        <f>IF(M6986=0,"",CHOOSE(M6986,"48","93","138","183","183","手入力箇所","手入力箇所","手入力箇所","手入力箇所","手入力箇所","手入力箇所","手入力箇所","手入力箇所","手入力箇所","手入力箇所"))</f>
        <v>#REF!</v>
      </c>
    </row>
    <row r="6987" spans="1:14" ht="37.200000000000003" thickBot="1" x14ac:dyDescent="0.25">
      <c r="A6987" s="30" t="s">
        <v>74</v>
      </c>
      <c r="B6987" s="18">
        <v>13</v>
      </c>
      <c r="C6987" s="18">
        <v>26</v>
      </c>
      <c r="D6987" s="18">
        <v>40</v>
      </c>
      <c r="E6987" s="18">
        <v>55</v>
      </c>
      <c r="F6987" s="18">
        <v>107</v>
      </c>
      <c r="G6987" s="18">
        <v>224</v>
      </c>
      <c r="H6987" s="18">
        <v>386</v>
      </c>
      <c r="I6987" s="18"/>
      <c r="J6987" s="62"/>
      <c r="K6987" s="69"/>
      <c r="L6987" s="110" t="s">
        <v>74</v>
      </c>
      <c r="M6987" s="103" t="e">
        <f>#REF!</f>
        <v>#REF!</v>
      </c>
      <c r="N6987" s="103" t="e">
        <f>IF(M6987=0,"",CHOOSE(M6987,"13","26","40","55","55","107","107","107","107","107","224","224","224","224","224","224","224","224","224","224","386","386","386","386","386","386","386","386","386","386","手入力箇所","手入力箇所","手入力箇所","手入力箇所","手入力箇所","手入力箇所","手入力箇所","手入力箇所","手入力箇所","手入力箇所"))</f>
        <v>#REF!</v>
      </c>
    </row>
    <row r="6988" spans="1:14" ht="13.8" thickBot="1" x14ac:dyDescent="0.25">
      <c r="A6988" s="29" t="s">
        <v>75</v>
      </c>
      <c r="B6988" s="18">
        <v>36</v>
      </c>
      <c r="C6988" s="18">
        <v>98</v>
      </c>
      <c r="D6988" s="18">
        <v>173</v>
      </c>
      <c r="E6988" s="18">
        <v>274</v>
      </c>
      <c r="F6988" s="18"/>
      <c r="G6988" s="18"/>
      <c r="H6988" s="18"/>
      <c r="I6988" s="18"/>
      <c r="J6988" s="62"/>
      <c r="K6988" s="69"/>
      <c r="L6988" s="109" t="s">
        <v>75</v>
      </c>
      <c r="M6988" s="103" t="e">
        <f>#REF!</f>
        <v>#REF!</v>
      </c>
      <c r="N6988" s="103" t="e">
        <f>IF(M6988=0,"",CHOOSE(M6988,"36","98","173","274","274","手入力箇所","手入力箇所","手入力箇所","手入力箇所","手入力箇所","手入力箇所","手入力箇所","手入力箇所","手入力箇所","手入力箇所"))</f>
        <v>#REF!</v>
      </c>
    </row>
    <row r="6989" spans="1:14" ht="37.200000000000003" thickBot="1" x14ac:dyDescent="0.25">
      <c r="A6989" s="30" t="s">
        <v>76</v>
      </c>
      <c r="B6989" s="18">
        <v>127</v>
      </c>
      <c r="C6989" s="18">
        <v>127</v>
      </c>
      <c r="D6989" s="18">
        <v>127</v>
      </c>
      <c r="E6989" s="18">
        <v>127</v>
      </c>
      <c r="F6989" s="18"/>
      <c r="G6989" s="18"/>
      <c r="H6989" s="18"/>
      <c r="I6989" s="18"/>
      <c r="J6989" s="62"/>
      <c r="K6989" s="69"/>
      <c r="L6989" s="110" t="s">
        <v>76</v>
      </c>
      <c r="M6989" s="103" t="e">
        <f>#REF!</f>
        <v>#REF!</v>
      </c>
      <c r="N6989" s="103" t="e">
        <f>IF(M6989=0,"",CHOOSE(M6989,"127","127","127","127","127","手入力箇所","手入力箇所","手入力箇所","手入力箇所","手入力箇所","手入力箇所","手入力箇所","手入力箇所","手入力箇所","手入力箇所"))</f>
        <v>#REF!</v>
      </c>
    </row>
    <row r="6990" spans="1:14" ht="27" thickBot="1" x14ac:dyDescent="0.25">
      <c r="A6990" s="31" t="s">
        <v>77</v>
      </c>
      <c r="B6990" s="18">
        <v>42</v>
      </c>
      <c r="C6990" s="18">
        <v>90</v>
      </c>
      <c r="D6990" s="18">
        <v>141</v>
      </c>
      <c r="E6990" s="18">
        <v>193</v>
      </c>
      <c r="F6990" s="62"/>
      <c r="G6990" s="62"/>
      <c r="H6990" s="62"/>
      <c r="I6990" s="62"/>
      <c r="J6990" s="62"/>
      <c r="K6990" s="69"/>
      <c r="L6990" s="111" t="s">
        <v>77</v>
      </c>
      <c r="M6990" s="103" t="e">
        <f>#REF!</f>
        <v>#REF!</v>
      </c>
      <c r="N6990" s="103" t="e">
        <f>IF(M6990=0,"",CHOOSE(M6990,"42","90","141","193","1936","手入力箇所","手入力箇所","手入力箇所","手入力箇所","手入力箇所","手入力箇所","手入力箇所","手入力箇所","手入力箇所","手入力箇所"))</f>
        <v>#REF!</v>
      </c>
    </row>
    <row r="6991" spans="1:14" ht="40.200000000000003" thickBot="1" x14ac:dyDescent="0.25">
      <c r="A6991" s="31" t="s">
        <v>78</v>
      </c>
      <c r="B6991" s="18">
        <v>24</v>
      </c>
      <c r="C6991" s="18">
        <v>43</v>
      </c>
      <c r="D6991" s="18">
        <v>61</v>
      </c>
      <c r="E6991" s="18">
        <v>76</v>
      </c>
      <c r="F6991" s="62"/>
      <c r="G6991" s="62"/>
      <c r="H6991" s="62"/>
      <c r="I6991" s="62"/>
      <c r="J6991" s="62"/>
      <c r="K6991" s="69"/>
      <c r="L6991" s="111" t="s">
        <v>78</v>
      </c>
      <c r="M6991" s="103" t="e">
        <f>#REF!</f>
        <v>#REF!</v>
      </c>
      <c r="N6991" s="103" t="e">
        <f>IF(M6991=0,"",CHOOSE(M6991,"24","43","61","76","76","手入力箇所","手入力箇所","手入力箇所","手入力箇所","手入力箇所","手入力箇所","手入力箇所","手入力箇所","手入力箇所","手入力箇所"))</f>
        <v>#REF!</v>
      </c>
    </row>
    <row r="6992" spans="1:14" ht="27" thickBot="1" x14ac:dyDescent="0.25">
      <c r="A6992" s="31" t="s">
        <v>79</v>
      </c>
      <c r="B6992" s="18">
        <v>54</v>
      </c>
      <c r="C6992" s="18">
        <v>77</v>
      </c>
      <c r="D6992" s="18">
        <v>94</v>
      </c>
      <c r="E6992" s="18">
        <v>107</v>
      </c>
      <c r="F6992" s="62"/>
      <c r="G6992" s="62"/>
      <c r="H6992" s="62"/>
      <c r="I6992" s="62"/>
      <c r="J6992" s="62"/>
      <c r="K6992" s="69"/>
      <c r="L6992" s="111" t="s">
        <v>79</v>
      </c>
      <c r="M6992" s="103" t="e">
        <f>#REF!</f>
        <v>#REF!</v>
      </c>
      <c r="N6992" s="103" t="e">
        <f>IF(M6992=0,"",CHOOSE(M6992,"54","77","94","107","107","手入力箇所","手入力箇所","手入力箇所","手入力箇所","手入力箇所","手入力箇所","手入力箇所","手入力箇所","手入力箇所","手入力箇所"))</f>
        <v>#REF!</v>
      </c>
    </row>
    <row r="6993" spans="1:14" ht="40.200000000000003" thickBot="1" x14ac:dyDescent="0.25">
      <c r="A6993" s="31" t="s">
        <v>80</v>
      </c>
      <c r="B6993" s="18">
        <v>49</v>
      </c>
      <c r="C6993" s="18">
        <v>53</v>
      </c>
      <c r="D6993" s="18">
        <v>55</v>
      </c>
      <c r="E6993" s="18">
        <v>56</v>
      </c>
      <c r="F6993" s="62"/>
      <c r="G6993" s="62"/>
      <c r="H6993" s="62"/>
      <c r="I6993" s="62"/>
      <c r="J6993" s="62"/>
      <c r="K6993" s="69"/>
      <c r="L6993" s="111" t="s">
        <v>80</v>
      </c>
      <c r="M6993" s="103" t="e">
        <f>#REF!</f>
        <v>#REF!</v>
      </c>
      <c r="N6993" s="103" t="e">
        <f>IF(M6993=0,"",CHOOSE(M6993,"49","53","55","56","56","手入力箇所","手入力箇所","手入力箇所","手入力箇所","手入力箇所","手入力箇所","手入力箇所","手入力箇所","手入力箇所","手入力箇所"))</f>
        <v>#REF!</v>
      </c>
    </row>
    <row r="6994" spans="1:14" ht="40.200000000000003" thickBot="1" x14ac:dyDescent="0.25">
      <c r="A6994" s="38" t="s">
        <v>81</v>
      </c>
      <c r="B6994" s="35">
        <v>232</v>
      </c>
      <c r="C6994" s="35">
        <v>232</v>
      </c>
      <c r="D6994" s="36"/>
      <c r="E6994" s="36"/>
      <c r="F6994" s="36"/>
      <c r="G6994" s="36"/>
      <c r="H6994" s="36"/>
      <c r="I6994" s="36"/>
      <c r="J6994" s="36"/>
      <c r="K6994" s="67"/>
      <c r="L6994" s="111" t="s">
        <v>81</v>
      </c>
      <c r="M6994" s="103" t="e">
        <f>#REF!</f>
        <v>#REF!</v>
      </c>
      <c r="N6994" s="103" t="e">
        <f>IF(M6994=0,"",CHOOSE(M6994,"232","232","手入力箇所","手入力箇所","手入力箇所","手入力箇所","手入力箇所","手入力箇所","手入力箇所","手入力箇所","手入力箇所","手入力箇所"))</f>
        <v>#REF!</v>
      </c>
    </row>
    <row r="6995" spans="1:14" ht="13.8" thickBot="1" x14ac:dyDescent="0.25">
      <c r="A6995" s="39" t="s">
        <v>82</v>
      </c>
      <c r="B6995" s="17">
        <v>6</v>
      </c>
      <c r="C6995" s="17">
        <v>9</v>
      </c>
      <c r="D6995" s="17">
        <v>11</v>
      </c>
      <c r="E6995" s="17">
        <v>13</v>
      </c>
      <c r="F6995" s="17">
        <v>18</v>
      </c>
      <c r="G6995" s="17">
        <v>26</v>
      </c>
      <c r="H6995" s="17">
        <v>35</v>
      </c>
      <c r="I6995" s="17">
        <v>43</v>
      </c>
      <c r="J6995" s="17">
        <v>49</v>
      </c>
      <c r="K6995" s="70"/>
      <c r="L6995" s="111" t="s">
        <v>82</v>
      </c>
      <c r="M6995" s="103" t="e">
        <f>#REF!</f>
        <v>#REF!</v>
      </c>
      <c r="N6995" s="103" t="e">
        <f>IF(M6995=0,"",CHOOSE(M6995,"6","9","11","13","13","18","18","18","18","18","26","26","26","26","26","26","26","26","26","26","35","35","35","35","35","35","35","35","35","35","43","43","43","43","43","43","43","43","43","43","49","49","49","49","49","49","49","49","49","49","手入力箇所","手入力箇所","手入力箇所","手入力箇所","手入力箇所","手入力箇所","手入力箇所","手入力箇所","手入力箇所","手入力箇所"))</f>
        <v>#REF!</v>
      </c>
    </row>
    <row r="6996" spans="1:14" ht="13.8" thickBot="1" x14ac:dyDescent="0.25">
      <c r="A6996" s="31" t="s">
        <v>83</v>
      </c>
      <c r="B6996" s="18">
        <v>6</v>
      </c>
      <c r="C6996" s="18">
        <v>10</v>
      </c>
      <c r="D6996" s="18">
        <v>14</v>
      </c>
      <c r="E6996" s="18">
        <v>17</v>
      </c>
      <c r="F6996" s="18">
        <v>29</v>
      </c>
      <c r="G6996" s="18">
        <v>50</v>
      </c>
      <c r="H6996" s="18">
        <v>76</v>
      </c>
      <c r="I6996" s="18">
        <v>100</v>
      </c>
      <c r="J6996" s="18">
        <v>123</v>
      </c>
      <c r="K6996" s="69"/>
      <c r="L6996" s="111" t="s">
        <v>83</v>
      </c>
      <c r="M6996" s="103" t="e">
        <f>#REF!</f>
        <v>#REF!</v>
      </c>
      <c r="N6996" s="103" t="e">
        <f>IF(M6996=0,"",CHOOSE(M6996,"6","10","14","17","17","29","29","29","29","29","50","50","50","50","50","50","50","50","50","50","76","76","76","76","76","76","76","76","76","76","100","100","100","100","100","100","100","100","100","100","123","123","123","123","123","123","123","123","123","123","手入力箇所","手入力箇所","手入力箇所","手入力箇所","手入力箇所","手入力箇所","手入力箇所","手入力箇所","手入力箇所"))</f>
        <v>#REF!</v>
      </c>
    </row>
    <row r="6997" spans="1:14" ht="27" thickBot="1" x14ac:dyDescent="0.25">
      <c r="A6997" s="32" t="s">
        <v>84</v>
      </c>
      <c r="B6997" s="20">
        <v>9</v>
      </c>
      <c r="C6997" s="20">
        <v>15</v>
      </c>
      <c r="D6997" s="20">
        <v>20</v>
      </c>
      <c r="E6997" s="20">
        <v>24</v>
      </c>
      <c r="F6997" s="20">
        <v>39</v>
      </c>
      <c r="G6997" s="20">
        <v>65</v>
      </c>
      <c r="H6997" s="63"/>
      <c r="I6997" s="63"/>
      <c r="J6997" s="63"/>
      <c r="K6997" s="106"/>
      <c r="L6997" s="111" t="s">
        <v>84</v>
      </c>
      <c r="M6997" s="103" t="e">
        <f>#REF!</f>
        <v>#REF!</v>
      </c>
      <c r="N6997" s="103" t="e">
        <f>IF(M6997=0,"",CHOOSE(M6997,"9","15","20","24","24","39","39","39","39","39","65","65","65","65","65","65","65","65","65","65","手入力箇所","手入力箇所","手入力箇所","手入力箇所","手入力箇所","手入力箇所","手入力箇所","手入力箇所","手入力箇所","手入力箇所"))</f>
        <v>#REF!</v>
      </c>
    </row>
    <row r="7000" spans="1:14" ht="13.8" thickBot="1" x14ac:dyDescent="0.25"/>
    <row r="7001" spans="1:14" ht="13.8" thickBot="1" x14ac:dyDescent="0.25">
      <c r="A7001" s="688" t="e">
        <f>#REF!</f>
        <v>#REF!</v>
      </c>
      <c r="B7001" s="688"/>
      <c r="C7001" s="688"/>
      <c r="D7001" s="689" t="s">
        <v>192</v>
      </c>
      <c r="E7001" s="689"/>
      <c r="F7001" s="689"/>
      <c r="G7001" s="689"/>
      <c r="H7001" s="689"/>
      <c r="I7001" s="689"/>
      <c r="J7001" s="689"/>
      <c r="K7001" s="689"/>
      <c r="L7001" s="689"/>
      <c r="M7001" s="689"/>
      <c r="N7001" s="689"/>
    </row>
    <row r="7002" spans="1:14" ht="13.8" thickBot="1" x14ac:dyDescent="0.25">
      <c r="A7002" s="65"/>
      <c r="B7002" s="33">
        <v>1</v>
      </c>
      <c r="C7002" s="24">
        <v>2</v>
      </c>
      <c r="D7002" s="24">
        <v>3</v>
      </c>
      <c r="E7002" s="24" t="s">
        <v>58</v>
      </c>
      <c r="F7002" s="24" t="s">
        <v>59</v>
      </c>
      <c r="G7002" s="24" t="s">
        <v>60</v>
      </c>
      <c r="H7002" s="24" t="s">
        <v>61</v>
      </c>
      <c r="I7002" s="24" t="s">
        <v>62</v>
      </c>
      <c r="J7002" s="24" t="s">
        <v>194</v>
      </c>
      <c r="K7002" s="25" t="s">
        <v>85</v>
      </c>
      <c r="L7002" s="105" t="s">
        <v>189</v>
      </c>
      <c r="M7002" s="105" t="s">
        <v>188</v>
      </c>
      <c r="N7002" s="105" t="s">
        <v>51</v>
      </c>
    </row>
    <row r="7003" spans="1:14" ht="13.8" thickBot="1" x14ac:dyDescent="0.25">
      <c r="A7003" s="26" t="s">
        <v>56</v>
      </c>
      <c r="B7003" s="22">
        <v>5</v>
      </c>
      <c r="C7003" s="22">
        <v>7</v>
      </c>
      <c r="D7003" s="22">
        <v>8</v>
      </c>
      <c r="E7003" s="22">
        <v>8</v>
      </c>
      <c r="F7003" s="22">
        <v>10</v>
      </c>
      <c r="G7003" s="22">
        <v>13</v>
      </c>
      <c r="H7003" s="22">
        <v>16</v>
      </c>
      <c r="I7003" s="22"/>
      <c r="J7003" s="23"/>
      <c r="K7003" s="1"/>
      <c r="L7003" s="26" t="s">
        <v>56</v>
      </c>
      <c r="M7003" s="104" t="e">
        <f>#REF!</f>
        <v>#REF!</v>
      </c>
      <c r="N7003" s="112" t="e">
        <f>IF(M7003=0,"",CHOOSE(M7003,"5","7","8","8","8","10","10","10","10","10","13","13","13","13","13","13","13","13","13","13","16","16","16","16","16","16","16","16","16","16","16","手入力箇所","手入力箇所","手入力箇所","手入力箇所","手入力箇所","手入力箇所","手入力箇所","手入力箇所","手入力箇所","手入力箇所"))</f>
        <v>#REF!</v>
      </c>
    </row>
    <row r="7004" spans="1:14" ht="13.8" thickBot="1" x14ac:dyDescent="0.25">
      <c r="A7004" s="27" t="s">
        <v>57</v>
      </c>
      <c r="B7004" s="18">
        <v>5</v>
      </c>
      <c r="C7004" s="18">
        <v>7</v>
      </c>
      <c r="D7004" s="18">
        <v>8</v>
      </c>
      <c r="E7004" s="18">
        <v>9</v>
      </c>
      <c r="F7004" s="18">
        <v>12</v>
      </c>
      <c r="G7004" s="18">
        <v>16</v>
      </c>
      <c r="H7004" s="18"/>
      <c r="I7004" s="18"/>
      <c r="J7004" s="62"/>
      <c r="K7004" s="19"/>
      <c r="L7004" s="27" t="s">
        <v>57</v>
      </c>
      <c r="M7004" s="104" t="e">
        <f>#REF!</f>
        <v>#REF!</v>
      </c>
      <c r="N7004" s="113" t="e">
        <f>IF(M7004=0,"",CHOOSE(M7004,"5","7","8","9","9","12","12","12","12","12","16","16","16","16","16","16","16","16","16","16","手入力箇所","手入力箇所","手入力箇所","手入力箇所","手入力箇所","手入力箇所","手入力箇所","手入力箇所","手入力箇所","手入力箇所"))</f>
        <v>#REF!</v>
      </c>
    </row>
    <row r="7005" spans="1:14" ht="48.6" thickBot="1" x14ac:dyDescent="0.25">
      <c r="A7005" s="28" t="s">
        <v>64</v>
      </c>
      <c r="B7005" s="18">
        <v>6</v>
      </c>
      <c r="C7005" s="18"/>
      <c r="D7005" s="18"/>
      <c r="E7005" s="18"/>
      <c r="F7005" s="18"/>
      <c r="G7005" s="18"/>
      <c r="H7005" s="18"/>
      <c r="I7005" s="18"/>
      <c r="J7005" s="62"/>
      <c r="K7005" s="19"/>
      <c r="L7005" s="28" t="s">
        <v>64</v>
      </c>
      <c r="M7005" s="104" t="e">
        <f>#REF!</f>
        <v>#REF!</v>
      </c>
      <c r="N7005" s="113" t="e">
        <f>IF(M7005=0,"",CHOOSE(M7005,"6","手入力箇所","手入力箇所","手入力箇所","手入力箇所","手入力箇所","手入力箇所","手入力箇所","手入力箇所","手入力箇所","手入力箇所","",""))</f>
        <v>#REF!</v>
      </c>
    </row>
    <row r="7006" spans="1:14" ht="48.6" thickBot="1" x14ac:dyDescent="0.25">
      <c r="A7006" s="28" t="s">
        <v>65</v>
      </c>
      <c r="B7006" s="18">
        <v>6</v>
      </c>
      <c r="C7006" s="18"/>
      <c r="D7006" s="18"/>
      <c r="E7006" s="18"/>
      <c r="F7006" s="18"/>
      <c r="G7006" s="18"/>
      <c r="H7006" s="18"/>
      <c r="I7006" s="18"/>
      <c r="J7006" s="62"/>
      <c r="K7006" s="19"/>
      <c r="L7006" s="28" t="s">
        <v>65</v>
      </c>
      <c r="M7006" s="104" t="e">
        <f>#REF!</f>
        <v>#REF!</v>
      </c>
      <c r="N7006" s="113" t="e">
        <f>IF(M7006=0,"",CHOOSE(M7006,"6","手入力箇所","手入力箇所","手入力箇所","手入力箇所","手入力箇所","手入力箇所","手入力箇所","手入力箇所","手入力箇所","手入力箇所","",""))</f>
        <v>#REF!</v>
      </c>
    </row>
    <row r="7007" spans="1:14" ht="24.6" thickBot="1" x14ac:dyDescent="0.25">
      <c r="A7007" s="28" t="s">
        <v>66</v>
      </c>
      <c r="B7007" s="18">
        <v>5</v>
      </c>
      <c r="C7007" s="18">
        <v>7</v>
      </c>
      <c r="D7007" s="18">
        <v>8</v>
      </c>
      <c r="E7007" s="18">
        <v>9</v>
      </c>
      <c r="F7007" s="18">
        <v>12</v>
      </c>
      <c r="G7007" s="18"/>
      <c r="H7007" s="18"/>
      <c r="I7007" s="18"/>
      <c r="J7007" s="62"/>
      <c r="K7007" s="19"/>
      <c r="L7007" s="28" t="s">
        <v>66</v>
      </c>
      <c r="M7007" s="104" t="e">
        <f>#REF!</f>
        <v>#REF!</v>
      </c>
      <c r="N7007" s="113" t="e">
        <f>IF(M7007=0,"",CHOOSE(M7007,"5","7","8","9","9","12","12","12","12","12","手入力箇所","手入力箇所","手入力箇所","手入力箇所","手入力箇所","手入力箇所","手入力箇所","手入力箇所","手入力箇所","手入力箇所"))</f>
        <v>#REF!</v>
      </c>
    </row>
    <row r="7008" spans="1:14" ht="36.6" thickBot="1" x14ac:dyDescent="0.25">
      <c r="A7008" s="28" t="s">
        <v>67</v>
      </c>
      <c r="B7008" s="18">
        <v>4</v>
      </c>
      <c r="C7008" s="18">
        <v>5</v>
      </c>
      <c r="D7008" s="18">
        <v>5</v>
      </c>
      <c r="E7008" s="18">
        <v>6</v>
      </c>
      <c r="F7008" s="18"/>
      <c r="G7008" s="18"/>
      <c r="H7008" s="18"/>
      <c r="I7008" s="18"/>
      <c r="J7008" s="62"/>
      <c r="K7008" s="19"/>
      <c r="L7008" s="28" t="s">
        <v>67</v>
      </c>
      <c r="M7008" s="104" t="e">
        <f>#REF!</f>
        <v>#REF!</v>
      </c>
      <c r="N7008" s="113" t="e">
        <f>IF(M7008=0,"",CHOOSE(M7008,"4","5","5","6","6","手入力箇所","手入力箇所","手入力箇所","手入力箇所","手入力箇所","手入力箇所","手入力箇所","手入力箇所","手入力箇所","手入力箇所"))</f>
        <v>#REF!</v>
      </c>
    </row>
    <row r="7009" spans="1:14" ht="24.6" thickBot="1" x14ac:dyDescent="0.25">
      <c r="A7009" s="28" t="s">
        <v>68</v>
      </c>
      <c r="B7009" s="18">
        <v>12</v>
      </c>
      <c r="C7009" s="18">
        <v>12</v>
      </c>
      <c r="D7009" s="18">
        <v>12</v>
      </c>
      <c r="E7009" s="18">
        <v>12</v>
      </c>
      <c r="F7009" s="18">
        <v>12</v>
      </c>
      <c r="G7009" s="18">
        <v>12</v>
      </c>
      <c r="H7009" s="18">
        <v>12</v>
      </c>
      <c r="I7009" s="18"/>
      <c r="J7009" s="62"/>
      <c r="K7009" s="19"/>
      <c r="L7009" s="28" t="s">
        <v>68</v>
      </c>
      <c r="M7009" s="104" t="e">
        <f>#REF!</f>
        <v>#REF!</v>
      </c>
      <c r="N7009" s="113" t="e">
        <f>IF(M7009=0,"",CHOOSE(M7009,"12","12","12","12","12","12","12","12","12","12","12","12","12","12","12","12","12","12","12","12","12","12","12","12","12","12","12","12","12","12","手入力箇所","手入力箇所","手入力箇所","手入力箇所","手入力箇所","手入力箇所","手入力箇所","手入力箇所","手入力箇所","手入力箇所"))</f>
        <v>#REF!</v>
      </c>
    </row>
    <row r="7010" spans="1:14" ht="36.6" thickBot="1" x14ac:dyDescent="0.25">
      <c r="A7010" s="28" t="s">
        <v>69</v>
      </c>
      <c r="B7010" s="18">
        <v>7</v>
      </c>
      <c r="C7010" s="18">
        <v>7</v>
      </c>
      <c r="D7010" s="18">
        <v>7</v>
      </c>
      <c r="E7010" s="18">
        <v>7</v>
      </c>
      <c r="F7010" s="18">
        <v>7</v>
      </c>
      <c r="G7010" s="18"/>
      <c r="H7010" s="18"/>
      <c r="I7010" s="18"/>
      <c r="J7010" s="62"/>
      <c r="K7010" s="19"/>
      <c r="L7010" s="28" t="s">
        <v>69</v>
      </c>
      <c r="M7010" s="104" t="e">
        <f>#REF!</f>
        <v>#REF!</v>
      </c>
      <c r="N7010" s="113" t="e">
        <f>IF(M7010=0,"",CHOOSE(M7010,"7","7","7","7","7","7","7","7","7","7","手入力箇所","手入力箇所","手入力箇所","手入力箇所","手入力箇所","手入力箇所","手入力箇所","手入力箇所","手入力箇所","手入力箇所"))</f>
        <v>#REF!</v>
      </c>
    </row>
    <row r="7011" spans="1:14" ht="13.8" thickBot="1" x14ac:dyDescent="0.25">
      <c r="A7011" s="27" t="s">
        <v>63</v>
      </c>
      <c r="B7011" s="18">
        <v>4</v>
      </c>
      <c r="C7011" s="18">
        <v>5</v>
      </c>
      <c r="D7011" s="18">
        <v>7</v>
      </c>
      <c r="E7011" s="18">
        <v>8</v>
      </c>
      <c r="F7011" s="18">
        <v>11</v>
      </c>
      <c r="G7011" s="18">
        <v>16</v>
      </c>
      <c r="H7011" s="18">
        <v>22</v>
      </c>
      <c r="I7011" s="18">
        <v>26</v>
      </c>
      <c r="J7011" s="18">
        <v>31</v>
      </c>
      <c r="K7011" s="19"/>
      <c r="L7011" s="27" t="s">
        <v>63</v>
      </c>
      <c r="M7011" s="104" t="e">
        <f>#REF!</f>
        <v>#REF!</v>
      </c>
      <c r="N7011" s="113" t="e">
        <f>IF(M7011=0,"",CHOOSE(M7011,"4","5","7","8","8","11","11","11","11","11","16","16","16","16","16","16","16","16","16","16","22","22","22","22","22","22","22","22","22","22","26","26","26","26","26","26","26","26","26","26","31","31","31","31","31","31","31","31","31","31","31","手入力箇所","手入力箇所","手入力箇所","手入力箇所","手入力箇所","手入力箇所","手入力箇所","手入力箇所","手入力箇所","手入力箇所"))</f>
        <v>#REF!</v>
      </c>
    </row>
    <row r="7012" spans="1:14" ht="24.6" thickBot="1" x14ac:dyDescent="0.25">
      <c r="A7012" s="28" t="s">
        <v>70</v>
      </c>
      <c r="B7012" s="18">
        <v>5</v>
      </c>
      <c r="C7012" s="18">
        <v>6</v>
      </c>
      <c r="D7012" s="18">
        <v>7</v>
      </c>
      <c r="E7012" s="18"/>
      <c r="F7012" s="18"/>
      <c r="G7012" s="18"/>
      <c r="H7012" s="18"/>
      <c r="I7012" s="18"/>
      <c r="J7012" s="62"/>
      <c r="K7012" s="19"/>
      <c r="L7012" s="28" t="s">
        <v>70</v>
      </c>
      <c r="M7012" s="104" t="e">
        <f>#REF!</f>
        <v>#REF!</v>
      </c>
      <c r="N7012" s="113" t="e">
        <f>IF(M7012=0,"",CHOOSE(M7012,"5","6","7","手入力箇所","手入力箇所","手入力箇所","手入力箇所","手入力箇所","手入力箇所","手入力箇所","手入力箇所","手入力箇所","手入力箇所"))</f>
        <v>#REF!</v>
      </c>
    </row>
    <row r="7013" spans="1:14" ht="13.8" thickBot="1" x14ac:dyDescent="0.25">
      <c r="A7013" s="29" t="s">
        <v>71</v>
      </c>
      <c r="B7013" s="18">
        <v>3</v>
      </c>
      <c r="C7013" s="18">
        <v>6</v>
      </c>
      <c r="D7013" s="18">
        <v>19</v>
      </c>
      <c r="E7013" s="18"/>
      <c r="F7013" s="18"/>
      <c r="G7013" s="18"/>
      <c r="H7013" s="18"/>
      <c r="I7013" s="18"/>
      <c r="J7013" s="62"/>
      <c r="K7013" s="19"/>
      <c r="L7013" s="29" t="s">
        <v>71</v>
      </c>
      <c r="M7013" s="104" t="e">
        <f>#REF!</f>
        <v>#REF!</v>
      </c>
      <c r="N7013" s="113" t="e">
        <f>IF(M7013=0,"",CHOOSE(M7013,"3","6","19","手入力箇所","手入力箇所","手入力箇所","手入力箇所","手入力箇所","手入力箇所","手入力箇所","手入力箇所","手入力箇所","手入力箇所"))</f>
        <v>#REF!</v>
      </c>
    </row>
    <row r="7014" spans="1:14" ht="13.8" thickBot="1" x14ac:dyDescent="0.25">
      <c r="A7014" s="29" t="s">
        <v>72</v>
      </c>
      <c r="B7014" s="18">
        <v>1</v>
      </c>
      <c r="C7014" s="18">
        <v>3</v>
      </c>
      <c r="D7014" s="18">
        <v>5</v>
      </c>
      <c r="E7014" s="18">
        <v>9</v>
      </c>
      <c r="F7014" s="18">
        <v>26</v>
      </c>
      <c r="G7014" s="18"/>
      <c r="H7014" s="18"/>
      <c r="I7014" s="18"/>
      <c r="J7014" s="62"/>
      <c r="K7014" s="19"/>
      <c r="L7014" s="29" t="s">
        <v>72</v>
      </c>
      <c r="M7014" s="104" t="e">
        <f>#REF!</f>
        <v>#REF!</v>
      </c>
      <c r="N7014" s="113" t="e">
        <f>IF(M7014=0,"",CHOOSE(M7014,"1","3","5","9","9","26","26","26","26","26","手入力箇所","手入力箇所","手入力箇所","手入力箇所","手入力箇所","手入力箇所","手入力箇所","手入力箇所","手入力箇所","手入力箇所"))</f>
        <v>#REF!</v>
      </c>
    </row>
    <row r="7015" spans="1:14" ht="13.8" thickBot="1" x14ac:dyDescent="0.25">
      <c r="A7015" s="29" t="s">
        <v>73</v>
      </c>
      <c r="B7015" s="18">
        <v>4</v>
      </c>
      <c r="C7015" s="18">
        <v>11</v>
      </c>
      <c r="D7015" s="18">
        <v>20</v>
      </c>
      <c r="E7015" s="18">
        <v>33</v>
      </c>
      <c r="F7015" s="18"/>
      <c r="G7015" s="18"/>
      <c r="H7015" s="18"/>
      <c r="I7015" s="18"/>
      <c r="J7015" s="62"/>
      <c r="K7015" s="19"/>
      <c r="L7015" s="29" t="s">
        <v>73</v>
      </c>
      <c r="M7015" s="104" t="e">
        <f>#REF!</f>
        <v>#REF!</v>
      </c>
      <c r="N7015" s="113" t="e">
        <f>IF(M7015=0,"",CHOOSE(M7015,"4","11","20","33","33","手入力箇所","手入力箇所","手入力箇所","手入力箇所","手入力箇所","手入力箇所","手入力箇所","手入力箇所","手入力箇所","手入力箇所"))</f>
        <v>#REF!</v>
      </c>
    </row>
    <row r="7016" spans="1:14" ht="37.200000000000003" thickBot="1" x14ac:dyDescent="0.25">
      <c r="A7016" s="30" t="s">
        <v>74</v>
      </c>
      <c r="B7016" s="18">
        <v>4</v>
      </c>
      <c r="C7016" s="18">
        <v>6</v>
      </c>
      <c r="D7016" s="18">
        <v>8</v>
      </c>
      <c r="E7016" s="18">
        <v>10</v>
      </c>
      <c r="F7016" s="18">
        <v>15</v>
      </c>
      <c r="G7016" s="18">
        <v>23</v>
      </c>
      <c r="H7016" s="18">
        <v>33</v>
      </c>
      <c r="I7016" s="18"/>
      <c r="J7016" s="62"/>
      <c r="K7016" s="19"/>
      <c r="L7016" s="30" t="s">
        <v>74</v>
      </c>
      <c r="M7016" s="104" t="e">
        <f>#REF!</f>
        <v>#REF!</v>
      </c>
      <c r="N7016" s="113" t="e">
        <f>IF(M7016=0,"",CHOOSE(M7016,"4","6","8","10","10","15","15","15","15","15","23","23","23","23","23","23","23","23","23","23","33","33","33","33","33","33","33","33","33","33","手入力箇所","手入力箇所","手入力箇所","手入力箇所","手入力箇所","手入力箇所","手入力箇所","手入力箇所","手入力箇所","手入力箇所"))</f>
        <v>#REF!</v>
      </c>
    </row>
    <row r="7017" spans="1:14" ht="13.8" thickBot="1" x14ac:dyDescent="0.25">
      <c r="A7017" s="29" t="s">
        <v>75</v>
      </c>
      <c r="B7017" s="18">
        <v>6</v>
      </c>
      <c r="C7017" s="18">
        <v>14</v>
      </c>
      <c r="D7017" s="18">
        <v>25</v>
      </c>
      <c r="E7017" s="18">
        <v>39</v>
      </c>
      <c r="F7017" s="18"/>
      <c r="G7017" s="18"/>
      <c r="H7017" s="18"/>
      <c r="I7017" s="18"/>
      <c r="J7017" s="62"/>
      <c r="K7017" s="19"/>
      <c r="L7017" s="29" t="s">
        <v>75</v>
      </c>
      <c r="M7017" s="104" t="e">
        <f>#REF!</f>
        <v>#REF!</v>
      </c>
      <c r="N7017" s="113" t="e">
        <f>IF(M7017=0,"",CHOOSE(M7017,"6","14","25","39","39","手入力箇所","手入力箇所","手入力箇所","手入力箇所","手入力箇所","手入力箇所","手入力箇所","手入力箇所","手入力箇所","手入力箇所"))</f>
        <v>#REF!</v>
      </c>
    </row>
    <row r="7018" spans="1:14" ht="37.200000000000003" thickBot="1" x14ac:dyDescent="0.25">
      <c r="A7018" s="30" t="s">
        <v>76</v>
      </c>
      <c r="B7018" s="18">
        <v>2</v>
      </c>
      <c r="C7018" s="18">
        <v>3</v>
      </c>
      <c r="D7018" s="18">
        <v>6</v>
      </c>
      <c r="E7018" s="18">
        <v>9</v>
      </c>
      <c r="F7018" s="18"/>
      <c r="G7018" s="18"/>
      <c r="H7018" s="18"/>
      <c r="I7018" s="18"/>
      <c r="J7018" s="62"/>
      <c r="K7018" s="19"/>
      <c r="L7018" s="30" t="s">
        <v>76</v>
      </c>
      <c r="M7018" s="104" t="e">
        <f>#REF!</f>
        <v>#REF!</v>
      </c>
      <c r="N7018" s="113" t="e">
        <f>IF(M7018=0,"",CHOOSE(M7018,"2","3","6","9","9","手入力箇所","手入力箇所","手入力箇所","手入力箇所","手入力箇所","手入力箇所","手入力箇所","手入力箇所","手入力箇所","手入力箇所"))</f>
        <v>#REF!</v>
      </c>
    </row>
    <row r="7019" spans="1:14" ht="27" thickBot="1" x14ac:dyDescent="0.25">
      <c r="A7019" s="31" t="s">
        <v>77</v>
      </c>
      <c r="B7019" s="18">
        <v>12</v>
      </c>
      <c r="C7019" s="18">
        <v>18</v>
      </c>
      <c r="D7019" s="18">
        <v>22</v>
      </c>
      <c r="E7019" s="18">
        <v>26</v>
      </c>
      <c r="F7019" s="62"/>
      <c r="G7019" s="62"/>
      <c r="H7019" s="62"/>
      <c r="I7019" s="62"/>
      <c r="J7019" s="62"/>
      <c r="K7019" s="19"/>
      <c r="L7019" s="31" t="s">
        <v>77</v>
      </c>
      <c r="M7019" s="104" t="e">
        <f>#REF!</f>
        <v>#REF!</v>
      </c>
      <c r="N7019" s="113" t="e">
        <f>IF(M7019=0,"",CHOOSE(M7019,"12","18","22","26","26","手入力箇所","手入力箇所","手入力箇所","手入力箇所","手入力箇所","手入力箇所","手入力箇所","手入力箇所","手入力箇所","手入力箇所"))</f>
        <v>#REF!</v>
      </c>
    </row>
    <row r="7020" spans="1:14" ht="40.200000000000003" thickBot="1" x14ac:dyDescent="0.25">
      <c r="A7020" s="31" t="s">
        <v>78</v>
      </c>
      <c r="B7020" s="18">
        <v>5</v>
      </c>
      <c r="C7020" s="18">
        <v>8</v>
      </c>
      <c r="D7020" s="18">
        <v>11</v>
      </c>
      <c r="E7020" s="18">
        <v>14</v>
      </c>
      <c r="F7020" s="62"/>
      <c r="G7020" s="62"/>
      <c r="H7020" s="62"/>
      <c r="I7020" s="62"/>
      <c r="J7020" s="62"/>
      <c r="K7020" s="19"/>
      <c r="L7020" s="31" t="s">
        <v>78</v>
      </c>
      <c r="M7020" s="104" t="e">
        <f>#REF!</f>
        <v>#REF!</v>
      </c>
      <c r="N7020" s="113" t="e">
        <f>IF(M7020=0,"",CHOOSE(M7020,"5","8","11","14","14","手入力箇所","手入力箇所","手入力箇所","手入力箇所","手入力箇所","手入力箇所","手入力箇所","手入力箇所","手入力箇所","手入力箇所"))</f>
        <v>#REF!</v>
      </c>
    </row>
    <row r="7021" spans="1:14" ht="27" thickBot="1" x14ac:dyDescent="0.25">
      <c r="A7021" s="31" t="s">
        <v>79</v>
      </c>
      <c r="B7021" s="18">
        <v>6</v>
      </c>
      <c r="C7021" s="18">
        <v>11</v>
      </c>
      <c r="D7021" s="18">
        <v>16</v>
      </c>
      <c r="E7021" s="18">
        <v>21</v>
      </c>
      <c r="F7021" s="62"/>
      <c r="G7021" s="62"/>
      <c r="H7021" s="62"/>
      <c r="I7021" s="62"/>
      <c r="J7021" s="62"/>
      <c r="K7021" s="19"/>
      <c r="L7021" s="31" t="s">
        <v>79</v>
      </c>
      <c r="M7021" s="104" t="e">
        <f>#REF!</f>
        <v>#REF!</v>
      </c>
      <c r="N7021" s="113" t="e">
        <f>IF(M7021=0,"",CHOOSE(M7021,"6","11","16","21","21","手入力箇所","手入力箇所","手入力箇所","手入力箇所","手入力箇所","手入力箇所","手入力箇所","手入力箇所","手入力箇所"))</f>
        <v>#REF!</v>
      </c>
    </row>
    <row r="7022" spans="1:14" ht="40.200000000000003" thickBot="1" x14ac:dyDescent="0.25">
      <c r="A7022" s="31" t="s">
        <v>80</v>
      </c>
      <c r="B7022" s="18">
        <v>5</v>
      </c>
      <c r="C7022" s="18">
        <v>7</v>
      </c>
      <c r="D7022" s="18">
        <v>9</v>
      </c>
      <c r="E7022" s="18">
        <v>10</v>
      </c>
      <c r="F7022" s="62"/>
      <c r="G7022" s="62"/>
      <c r="H7022" s="62"/>
      <c r="I7022" s="62"/>
      <c r="J7022" s="62"/>
      <c r="K7022" s="19"/>
      <c r="L7022" s="31" t="s">
        <v>80</v>
      </c>
      <c r="M7022" s="104" t="e">
        <f>#REF!</f>
        <v>#REF!</v>
      </c>
      <c r="N7022" s="113" t="e">
        <f>IF(M7022=0,"",CHOOSE(M7022,"5","7","9","10","10","手入力箇所","手入力箇所","手入力箇所","手入力箇所","手入力箇所","手入力箇所","手入力箇所","手入力箇所","手入力箇所"))</f>
        <v>#REF!</v>
      </c>
    </row>
    <row r="7023" spans="1:14" ht="40.200000000000003" thickBot="1" x14ac:dyDescent="0.25">
      <c r="A7023" s="31" t="s">
        <v>81</v>
      </c>
      <c r="B7023" s="18">
        <v>9</v>
      </c>
      <c r="C7023" s="18">
        <v>14</v>
      </c>
      <c r="D7023" s="62"/>
      <c r="E7023" s="62"/>
      <c r="F7023" s="62"/>
      <c r="G7023" s="62"/>
      <c r="H7023" s="62"/>
      <c r="I7023" s="62"/>
      <c r="J7023" s="62"/>
      <c r="K7023" s="19"/>
      <c r="L7023" s="31" t="s">
        <v>81</v>
      </c>
      <c r="M7023" s="104" t="e">
        <f>#REF!</f>
        <v>#REF!</v>
      </c>
      <c r="N7023" s="113" t="e">
        <f>IF(M7023=0,"",CHOOSE(M7023,"9","14","手入力箇所","手入力箇所","手入力箇所","手入力箇所","手入力箇所","手入力箇所","手入力箇所","手入力箇所","手入力箇所","手入力箇所"))</f>
        <v>#REF!</v>
      </c>
    </row>
    <row r="7024" spans="1:14" ht="13.8" thickBot="1" x14ac:dyDescent="0.25">
      <c r="A7024" s="31" t="s">
        <v>82</v>
      </c>
      <c r="B7024" s="18">
        <v>3</v>
      </c>
      <c r="C7024" s="18">
        <v>4</v>
      </c>
      <c r="D7024" s="18">
        <v>4</v>
      </c>
      <c r="E7024" s="18">
        <v>5</v>
      </c>
      <c r="F7024" s="18">
        <v>6</v>
      </c>
      <c r="G7024" s="18">
        <v>8</v>
      </c>
      <c r="H7024" s="18">
        <v>9</v>
      </c>
      <c r="I7024" s="18">
        <v>11</v>
      </c>
      <c r="J7024" s="18">
        <v>12</v>
      </c>
      <c r="K7024" s="19"/>
      <c r="L7024" s="31" t="s">
        <v>82</v>
      </c>
      <c r="M7024" s="104" t="e">
        <f>#REF!</f>
        <v>#REF!</v>
      </c>
      <c r="N7024" s="113" t="e">
        <f>IF(M7024=0,"",CHOOSE(M7024,"3","4","4","5","5","6","6","6","6","6","8","8","8","8","8","8","8","8","8","8","9","9","9","9","9","9","9","9","9","9","11","11","11","11","11","11","11","11","11","11","12","12","12","12","12","12","12","12","12","12","12","手入力箇所","手入力箇所","手入力箇所","手入力箇所","手入力箇所","手入力箇所","手入力箇所","手入力箇所","手入力箇所","手入力箇所"))</f>
        <v>#REF!</v>
      </c>
    </row>
    <row r="7025" spans="1:14" ht="13.8" thickBot="1" x14ac:dyDescent="0.25">
      <c r="A7025" s="31" t="s">
        <v>83</v>
      </c>
      <c r="B7025" s="18">
        <v>3</v>
      </c>
      <c r="C7025" s="18">
        <v>4</v>
      </c>
      <c r="D7025" s="18">
        <v>4</v>
      </c>
      <c r="E7025" s="18">
        <v>5</v>
      </c>
      <c r="F7025" s="18">
        <v>6</v>
      </c>
      <c r="G7025" s="18">
        <v>8</v>
      </c>
      <c r="H7025" s="18">
        <v>10</v>
      </c>
      <c r="I7025" s="18">
        <v>12</v>
      </c>
      <c r="J7025" s="18">
        <v>13</v>
      </c>
      <c r="K7025" s="19"/>
      <c r="L7025" s="31" t="s">
        <v>83</v>
      </c>
      <c r="M7025" s="104" t="e">
        <f>#REF!</f>
        <v>#REF!</v>
      </c>
      <c r="N7025" s="113" t="e">
        <f>IF(M7025=0,"",CHOOSE(M7025,"3","4","4","5","5","6","6","6","6","6","8","8","8","8","8","8","8","8","8","8","10","10","10","10","10","10","10","10","10","10","12","12","12","12","12","12","12","12","12","12","13","13","13","13","13","13","13","13","13","13","13","手入力箇所","手入力箇所","手入力箇所","手入力箇所","手入力箇所","手入力箇所","手入力箇所","手入力箇所","手入力箇所","手入力箇所"))</f>
        <v>#REF!</v>
      </c>
    </row>
    <row r="7026" spans="1:14" ht="27" thickBot="1" x14ac:dyDescent="0.25">
      <c r="A7026" s="32" t="s">
        <v>84</v>
      </c>
      <c r="B7026" s="20">
        <v>1</v>
      </c>
      <c r="C7026" s="20">
        <v>2</v>
      </c>
      <c r="D7026" s="20">
        <v>3</v>
      </c>
      <c r="E7026" s="20">
        <v>4</v>
      </c>
      <c r="F7026" s="20">
        <v>8</v>
      </c>
      <c r="G7026" s="20">
        <v>19</v>
      </c>
      <c r="H7026" s="63"/>
      <c r="I7026" s="63"/>
      <c r="J7026" s="63"/>
      <c r="K7026" s="21"/>
      <c r="L7026" s="32" t="s">
        <v>84</v>
      </c>
      <c r="M7026" s="104" t="e">
        <f>#REF!</f>
        <v>#REF!</v>
      </c>
      <c r="N7026" s="113" t="e">
        <f>IF(M7026=0,"",CHOOSE(M7026,"1","2","3","4","4","8","8","8","8","8","19","19","19","19","19","19","19","19","19","19","手入力箇所","手入力箇所","手入力箇所","手入力箇所","手入力箇所","手入力箇所","手入力箇所","手入力箇所","手入力箇所","手入力箇所"))</f>
        <v>#REF!</v>
      </c>
    </row>
    <row r="7027" spans="1:14" ht="13.8" thickBot="1" x14ac:dyDescent="0.25"/>
    <row r="7028" spans="1:14" ht="13.8" thickBot="1" x14ac:dyDescent="0.25">
      <c r="A7028" s="686" t="e">
        <f>A7001</f>
        <v>#REF!</v>
      </c>
      <c r="B7028" s="686"/>
      <c r="C7028" s="686"/>
      <c r="D7028" s="687" t="s">
        <v>193</v>
      </c>
      <c r="E7028" s="687"/>
      <c r="F7028" s="687"/>
      <c r="G7028" s="687"/>
      <c r="H7028" s="687"/>
      <c r="I7028" s="687"/>
      <c r="J7028" s="687"/>
      <c r="K7028" s="687"/>
      <c r="L7028" s="687"/>
      <c r="M7028" s="687"/>
      <c r="N7028" s="687"/>
    </row>
    <row r="7029" spans="1:14" ht="13.8" thickBot="1" x14ac:dyDescent="0.25">
      <c r="A7029" s="105"/>
      <c r="B7029" s="33">
        <v>1</v>
      </c>
      <c r="C7029" s="24">
        <v>2</v>
      </c>
      <c r="D7029" s="24">
        <v>3</v>
      </c>
      <c r="E7029" s="24" t="s">
        <v>58</v>
      </c>
      <c r="F7029" s="24" t="s">
        <v>59</v>
      </c>
      <c r="G7029" s="24" t="s">
        <v>60</v>
      </c>
      <c r="H7029" s="24" t="s">
        <v>61</v>
      </c>
      <c r="I7029" s="24" t="s">
        <v>62</v>
      </c>
      <c r="J7029" s="24" t="s">
        <v>194</v>
      </c>
      <c r="K7029" s="102" t="s">
        <v>85</v>
      </c>
      <c r="L7029" s="105" t="s">
        <v>189</v>
      </c>
      <c r="M7029" s="105" t="s">
        <v>188</v>
      </c>
      <c r="N7029" s="105" t="s">
        <v>51</v>
      </c>
    </row>
    <row r="7030" spans="1:14" ht="13.8" thickBot="1" x14ac:dyDescent="0.25">
      <c r="A7030" s="26" t="s">
        <v>56</v>
      </c>
      <c r="B7030" s="22">
        <v>16</v>
      </c>
      <c r="C7030" s="22">
        <v>25</v>
      </c>
      <c r="D7030" s="22">
        <v>32</v>
      </c>
      <c r="E7030" s="22">
        <v>38</v>
      </c>
      <c r="F7030" s="22">
        <v>56</v>
      </c>
      <c r="G7030" s="22">
        <v>87</v>
      </c>
      <c r="H7030" s="22">
        <v>121</v>
      </c>
      <c r="I7030" s="22"/>
      <c r="J7030" s="23"/>
      <c r="K7030" s="68"/>
      <c r="L7030" s="107" t="s">
        <v>56</v>
      </c>
      <c r="M7030" s="103" t="e">
        <f>#REF!</f>
        <v>#REF!</v>
      </c>
      <c r="N7030" s="103" t="e">
        <f>IF(M7030=0,"",CHOOSE(M7030,"16","25","32","38","38","56","56","56","56","56","87","87","87","87","87","87","87","87","87","87","121","121","121","121","121","121","121","121","121","121","手入力箇所","手入力箇所","手入力箇所","手入力箇所","手入力箇所","手入力箇所","手入力箇所","手入力箇所","手入力箇所","手入力箇所"))</f>
        <v>#REF!</v>
      </c>
    </row>
    <row r="7031" spans="1:14" ht="13.8" thickBot="1" x14ac:dyDescent="0.25">
      <c r="A7031" s="27" t="s">
        <v>57</v>
      </c>
      <c r="B7031" s="18">
        <v>25</v>
      </c>
      <c r="C7031" s="18">
        <v>33</v>
      </c>
      <c r="D7031" s="18">
        <v>40</v>
      </c>
      <c r="E7031" s="18">
        <v>45</v>
      </c>
      <c r="F7031" s="18">
        <v>58</v>
      </c>
      <c r="G7031" s="18">
        <v>79</v>
      </c>
      <c r="H7031" s="18"/>
      <c r="I7031" s="18"/>
      <c r="J7031" s="62"/>
      <c r="K7031" s="69"/>
      <c r="L7031" s="107" t="s">
        <v>57</v>
      </c>
      <c r="M7031" s="103" t="e">
        <f>#REF!</f>
        <v>#REF!</v>
      </c>
      <c r="N7031" s="103" t="e">
        <f>IF(M7031=0,"",CHOOSE(M7031,"25","33","40","45","45","58","58","58","58","58","79","79","79","79","79","79","79","79","79","79","手入力箇所","手入力箇所","手入力箇所","手入力箇所","手入力箇所","手入力箇所","手入力箇所","手入力箇所","手入力箇所","手入力箇所"))</f>
        <v>#REF!</v>
      </c>
    </row>
    <row r="7032" spans="1:14" ht="48.6" thickBot="1" x14ac:dyDescent="0.25">
      <c r="A7032" s="28" t="s">
        <v>64</v>
      </c>
      <c r="B7032" s="18">
        <v>32</v>
      </c>
      <c r="C7032" s="18"/>
      <c r="D7032" s="18"/>
      <c r="E7032" s="18"/>
      <c r="F7032" s="18"/>
      <c r="G7032" s="18"/>
      <c r="H7032" s="18"/>
      <c r="I7032" s="18"/>
      <c r="J7032" s="62"/>
      <c r="K7032" s="69"/>
      <c r="L7032" s="108" t="s">
        <v>64</v>
      </c>
      <c r="M7032" s="103" t="e">
        <f>#REF!</f>
        <v>#REF!</v>
      </c>
      <c r="N7032" s="103" t="e">
        <f>IF(M7032=0,"",CHOOSE(M7032,"32","手入力箇所","手入力箇所","手入力箇所","手入力箇所","手入力箇所","手入力箇所","手入力箇所","手入力箇所","手入力箇所","手入力箇所"))</f>
        <v>#REF!</v>
      </c>
    </row>
    <row r="7033" spans="1:14" ht="48.6" thickBot="1" x14ac:dyDescent="0.25">
      <c r="A7033" s="28" t="s">
        <v>65</v>
      </c>
      <c r="B7033" s="18">
        <v>36</v>
      </c>
      <c r="C7033" s="18"/>
      <c r="D7033" s="18"/>
      <c r="E7033" s="18"/>
      <c r="F7033" s="18"/>
      <c r="G7033" s="18"/>
      <c r="H7033" s="18"/>
      <c r="I7033" s="18"/>
      <c r="J7033" s="62"/>
      <c r="K7033" s="69"/>
      <c r="L7033" s="108" t="s">
        <v>65</v>
      </c>
      <c r="M7033" s="103" t="e">
        <f>#REF!</f>
        <v>#REF!</v>
      </c>
      <c r="N7033" s="103" t="e">
        <f>IF(M7033=0,"",CHOOSE(M7033,"36","手入力箇所","手入力箇所","手入力箇所","手入力箇所","手入力箇所","手入力箇所","手入力箇所","手入力箇所","手入力箇所","手入力箇所"))</f>
        <v>#REF!</v>
      </c>
    </row>
    <row r="7034" spans="1:14" ht="24.6" thickBot="1" x14ac:dyDescent="0.25">
      <c r="A7034" s="28" t="s">
        <v>66</v>
      </c>
      <c r="B7034" s="18">
        <v>24</v>
      </c>
      <c r="C7034" s="18">
        <v>30</v>
      </c>
      <c r="D7034" s="18">
        <v>33</v>
      </c>
      <c r="E7034" s="18">
        <v>35</v>
      </c>
      <c r="F7034" s="18">
        <v>42</v>
      </c>
      <c r="G7034" s="18"/>
      <c r="H7034" s="18"/>
      <c r="I7034" s="18"/>
      <c r="J7034" s="62"/>
      <c r="K7034" s="69"/>
      <c r="L7034" s="108" t="s">
        <v>66</v>
      </c>
      <c r="M7034" s="103" t="e">
        <f>#REF!</f>
        <v>#REF!</v>
      </c>
      <c r="N7034" s="103" t="e">
        <f>IF(M7034=0,"",CHOOSE(M7034,"24","30","33","35","35","42","42","42","42","42","手入力箇所","手入力箇所","手入力箇所","手入力箇所","手入力箇所","手入力箇所","手入力箇所","手入力箇所","手入力箇所","手入力箇所"))</f>
        <v>#REF!</v>
      </c>
    </row>
    <row r="7035" spans="1:14" ht="36.6" thickBot="1" x14ac:dyDescent="0.25">
      <c r="A7035" s="28" t="s">
        <v>67</v>
      </c>
      <c r="B7035" s="18">
        <v>7</v>
      </c>
      <c r="C7035" s="18">
        <v>12</v>
      </c>
      <c r="D7035" s="18">
        <v>16</v>
      </c>
      <c r="E7035" s="18">
        <v>19</v>
      </c>
      <c r="F7035" s="18"/>
      <c r="G7035" s="18"/>
      <c r="H7035" s="18"/>
      <c r="I7035" s="18"/>
      <c r="J7035" s="62"/>
      <c r="K7035" s="69"/>
      <c r="L7035" s="108" t="s">
        <v>67</v>
      </c>
      <c r="M7035" s="103" t="e">
        <f>#REF!</f>
        <v>#REF!</v>
      </c>
      <c r="N7035" s="103" t="e">
        <f>IF(M7035=0,"",CHOOSE(M7035,"7","12","16","19","19","手入力箇所","手入力箇所","手入力箇所","手入力箇所","手入力箇所","手入力箇所","手入力箇所","手入力箇所","手入力箇所","手入力箇所"))</f>
        <v>#REF!</v>
      </c>
    </row>
    <row r="7036" spans="1:14" ht="24.6" thickBot="1" x14ac:dyDescent="0.25">
      <c r="A7036" s="28" t="s">
        <v>68</v>
      </c>
      <c r="B7036" s="18">
        <v>21</v>
      </c>
      <c r="C7036" s="18">
        <v>35</v>
      </c>
      <c r="D7036" s="18">
        <v>48</v>
      </c>
      <c r="E7036" s="18">
        <v>59</v>
      </c>
      <c r="F7036" s="18">
        <v>94</v>
      </c>
      <c r="G7036" s="18">
        <v>159</v>
      </c>
      <c r="H7036" s="18">
        <v>235</v>
      </c>
      <c r="I7036" s="18"/>
      <c r="J7036" s="62"/>
      <c r="K7036" s="69"/>
      <c r="L7036" s="108" t="s">
        <v>68</v>
      </c>
      <c r="M7036" s="103" t="e">
        <f>#REF!</f>
        <v>#REF!</v>
      </c>
      <c r="N7036" s="103" t="e">
        <f>IF(M7036=0,"",CHOOSE(M7036,"21","35","48","59","59","94","94","94","94","94","159","159","159","159","159","159","159","159","159","159","235","235","235","235","235","235","235","235","235","235","手入力箇所","手入力箇所","手入力箇所","手入力箇所","手入力箇所","手入力箇所","手入力箇所","手入力箇所","手入力箇所","手入力箇所"))</f>
        <v>#REF!</v>
      </c>
    </row>
    <row r="7037" spans="1:14" ht="36.6" thickBot="1" x14ac:dyDescent="0.25">
      <c r="A7037" s="28" t="s">
        <v>69</v>
      </c>
      <c r="B7037" s="18">
        <v>22</v>
      </c>
      <c r="C7037" s="18">
        <v>26</v>
      </c>
      <c r="D7037" s="18">
        <v>28</v>
      </c>
      <c r="E7037" s="18">
        <v>29</v>
      </c>
      <c r="F7037" s="18">
        <v>34</v>
      </c>
      <c r="G7037" s="18"/>
      <c r="H7037" s="18"/>
      <c r="I7037" s="18"/>
      <c r="J7037" s="62"/>
      <c r="K7037" s="69"/>
      <c r="L7037" s="108" t="s">
        <v>69</v>
      </c>
      <c r="M7037" s="103" t="e">
        <f>#REF!</f>
        <v>#REF!</v>
      </c>
      <c r="N7037" s="103" t="e">
        <f>IF(M7037=0,"",CHOOSE(M7037,"22","26","28","29","29","34","34","34","34","34","手入力箇所","手入力箇所","手入力箇所","手入力箇所","手入力箇所","手入力箇所","手入力箇所","手入力箇所","手入力箇所","手入力箇所"))</f>
        <v>#REF!</v>
      </c>
    </row>
    <row r="7038" spans="1:14" ht="13.8" thickBot="1" x14ac:dyDescent="0.25">
      <c r="A7038" s="27" t="s">
        <v>63</v>
      </c>
      <c r="B7038" s="18">
        <v>21</v>
      </c>
      <c r="C7038" s="18">
        <v>33</v>
      </c>
      <c r="D7038" s="18">
        <v>46</v>
      </c>
      <c r="E7038" s="18">
        <v>56</v>
      </c>
      <c r="F7038" s="18">
        <v>89</v>
      </c>
      <c r="G7038" s="18">
        <v>151</v>
      </c>
      <c r="H7038" s="18">
        <v>224</v>
      </c>
      <c r="I7038" s="18">
        <v>289</v>
      </c>
      <c r="J7038" s="18">
        <v>350</v>
      </c>
      <c r="K7038" s="69"/>
      <c r="L7038" s="107" t="s">
        <v>63</v>
      </c>
      <c r="M7038" s="103" t="e">
        <f>#REF!</f>
        <v>#REF!</v>
      </c>
      <c r="N7038" s="103" t="e">
        <f>IF(M7038=0,"",CHOOSE(M7038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039" spans="1:14" ht="24.6" thickBot="1" x14ac:dyDescent="0.25">
      <c r="A7039" s="34" t="s">
        <v>70</v>
      </c>
      <c r="B7039" s="35">
        <v>13</v>
      </c>
      <c r="C7039" s="35">
        <v>33</v>
      </c>
      <c r="D7039" s="35">
        <v>59</v>
      </c>
      <c r="E7039" s="35"/>
      <c r="F7039" s="35"/>
      <c r="G7039" s="35"/>
      <c r="H7039" s="35"/>
      <c r="I7039" s="35"/>
      <c r="J7039" s="36"/>
      <c r="K7039" s="67"/>
      <c r="L7039" s="108" t="s">
        <v>70</v>
      </c>
      <c r="M7039" s="103" t="e">
        <f>#REF!</f>
        <v>#REF!</v>
      </c>
      <c r="N7039" s="103" t="e">
        <f>IF(M7039=0,"",CHOOSE(M7039,"13","33","59","手入力箇所","手入力箇所","手入力箇所","手入力箇所","手入力箇所","手入力箇所","手入力箇所","手入力箇所","手入力箇所","手入力箇所"))</f>
        <v>#REF!</v>
      </c>
    </row>
    <row r="7040" spans="1:14" ht="13.8" thickBot="1" x14ac:dyDescent="0.25">
      <c r="A7040" s="37" t="s">
        <v>71</v>
      </c>
      <c r="B7040" s="17">
        <v>23</v>
      </c>
      <c r="C7040" s="17">
        <v>39</v>
      </c>
      <c r="D7040" s="17">
        <v>97</v>
      </c>
      <c r="E7040" s="17"/>
      <c r="F7040" s="17"/>
      <c r="G7040" s="17"/>
      <c r="H7040" s="17"/>
      <c r="I7040" s="17"/>
      <c r="J7040" s="64"/>
      <c r="K7040" s="70"/>
      <c r="L7040" s="109" t="s">
        <v>71</v>
      </c>
      <c r="M7040" s="103" t="e">
        <f>#REF!</f>
        <v>#REF!</v>
      </c>
      <c r="N7040" s="103" t="e">
        <f>IF(M7040=0,"",CHOOSE(M7040,"23","39","97","手入力箇所","手入力箇所","手入力箇所","手入力箇所","手入力箇所","手入力箇所","手入力箇所","手入力箇所","手入力箇所","手入力箇所"))</f>
        <v>#REF!</v>
      </c>
    </row>
    <row r="7041" spans="1:14" ht="13.8" thickBot="1" x14ac:dyDescent="0.25">
      <c r="A7041" s="29" t="s">
        <v>72</v>
      </c>
      <c r="B7041" s="18">
        <v>21</v>
      </c>
      <c r="C7041" s="18">
        <v>37</v>
      </c>
      <c r="D7041" s="18">
        <v>58</v>
      </c>
      <c r="E7041" s="18">
        <v>76</v>
      </c>
      <c r="F7041" s="18">
        <v>137</v>
      </c>
      <c r="G7041" s="18"/>
      <c r="H7041" s="18"/>
      <c r="I7041" s="18"/>
      <c r="J7041" s="62"/>
      <c r="K7041" s="69"/>
      <c r="L7041" s="109" t="s">
        <v>72</v>
      </c>
      <c r="M7041" s="103" t="e">
        <f>#REF!</f>
        <v>#REF!</v>
      </c>
      <c r="N7041" s="103" t="e">
        <f>IF(M7041=0,"",CHOOSE(M7041,"21","37","58","76","76","137","137","137","137","137","手入力箇所","手入力箇所","手入力箇所","手入力箇所","手入力箇所","手入力箇所","手入力箇所","手入力箇所","手入力箇所","手入力箇所"))</f>
        <v>#REF!</v>
      </c>
    </row>
    <row r="7042" spans="1:14" ht="13.8" thickBot="1" x14ac:dyDescent="0.25">
      <c r="A7042" s="29" t="s">
        <v>73</v>
      </c>
      <c r="B7042" s="18">
        <v>48</v>
      </c>
      <c r="C7042" s="18">
        <v>93</v>
      </c>
      <c r="D7042" s="18">
        <v>138</v>
      </c>
      <c r="E7042" s="18">
        <v>183</v>
      </c>
      <c r="F7042" s="18"/>
      <c r="G7042" s="18"/>
      <c r="H7042" s="18"/>
      <c r="I7042" s="18"/>
      <c r="J7042" s="62"/>
      <c r="K7042" s="69"/>
      <c r="L7042" s="109" t="s">
        <v>73</v>
      </c>
      <c r="M7042" s="103" t="e">
        <f>#REF!</f>
        <v>#REF!</v>
      </c>
      <c r="N7042" s="103" t="e">
        <f>IF(M7042=0,"",CHOOSE(M7042,"48","93","138","183","183","手入力箇所","手入力箇所","手入力箇所","手入力箇所","手入力箇所","手入力箇所","手入力箇所","手入力箇所","手入力箇所","手入力箇所"))</f>
        <v>#REF!</v>
      </c>
    </row>
    <row r="7043" spans="1:14" ht="37.200000000000003" thickBot="1" x14ac:dyDescent="0.25">
      <c r="A7043" s="30" t="s">
        <v>74</v>
      </c>
      <c r="B7043" s="18">
        <v>13</v>
      </c>
      <c r="C7043" s="18">
        <v>26</v>
      </c>
      <c r="D7043" s="18">
        <v>40</v>
      </c>
      <c r="E7043" s="18">
        <v>55</v>
      </c>
      <c r="F7043" s="18">
        <v>107</v>
      </c>
      <c r="G7043" s="18">
        <v>224</v>
      </c>
      <c r="H7043" s="18">
        <v>386</v>
      </c>
      <c r="I7043" s="18"/>
      <c r="J7043" s="62"/>
      <c r="K7043" s="69"/>
      <c r="L7043" s="110" t="s">
        <v>74</v>
      </c>
      <c r="M7043" s="103" t="e">
        <f>#REF!</f>
        <v>#REF!</v>
      </c>
      <c r="N7043" s="103" t="e">
        <f>IF(M7043=0,"",CHOOSE(M7043,"13","26","40","55","55","107","107","107","107","107","224","224","224","224","224","224","224","224","224","224","386","386","386","386","386","386","386","386","386","386","手入力箇所","手入力箇所","手入力箇所","手入力箇所","手入力箇所","手入力箇所","手入力箇所","手入力箇所","手入力箇所","手入力箇所"))</f>
        <v>#REF!</v>
      </c>
    </row>
    <row r="7044" spans="1:14" ht="13.8" thickBot="1" x14ac:dyDescent="0.25">
      <c r="A7044" s="29" t="s">
        <v>75</v>
      </c>
      <c r="B7044" s="18">
        <v>36</v>
      </c>
      <c r="C7044" s="18">
        <v>98</v>
      </c>
      <c r="D7044" s="18">
        <v>173</v>
      </c>
      <c r="E7044" s="18">
        <v>274</v>
      </c>
      <c r="F7044" s="18"/>
      <c r="G7044" s="18"/>
      <c r="H7044" s="18"/>
      <c r="I7044" s="18"/>
      <c r="J7044" s="62"/>
      <c r="K7044" s="69"/>
      <c r="L7044" s="109" t="s">
        <v>75</v>
      </c>
      <c r="M7044" s="103" t="e">
        <f>#REF!</f>
        <v>#REF!</v>
      </c>
      <c r="N7044" s="103" t="e">
        <f>IF(M7044=0,"",CHOOSE(M7044,"36","98","173","274","274","手入力箇所","手入力箇所","手入力箇所","手入力箇所","手入力箇所","手入力箇所","手入力箇所","手入力箇所","手入力箇所","手入力箇所"))</f>
        <v>#REF!</v>
      </c>
    </row>
    <row r="7045" spans="1:14" ht="37.200000000000003" thickBot="1" x14ac:dyDescent="0.25">
      <c r="A7045" s="30" t="s">
        <v>76</v>
      </c>
      <c r="B7045" s="18">
        <v>127</v>
      </c>
      <c r="C7045" s="18">
        <v>127</v>
      </c>
      <c r="D7045" s="18">
        <v>127</v>
      </c>
      <c r="E7045" s="18">
        <v>127</v>
      </c>
      <c r="F7045" s="18"/>
      <c r="G7045" s="18"/>
      <c r="H7045" s="18"/>
      <c r="I7045" s="18"/>
      <c r="J7045" s="62"/>
      <c r="K7045" s="69"/>
      <c r="L7045" s="110" t="s">
        <v>76</v>
      </c>
      <c r="M7045" s="103" t="e">
        <f>#REF!</f>
        <v>#REF!</v>
      </c>
      <c r="N7045" s="103" t="e">
        <f>IF(M7045=0,"",CHOOSE(M7045,"127","127","127","127","127","手入力箇所","手入力箇所","手入力箇所","手入力箇所","手入力箇所","手入力箇所","手入力箇所","手入力箇所","手入力箇所","手入力箇所"))</f>
        <v>#REF!</v>
      </c>
    </row>
    <row r="7046" spans="1:14" ht="27" thickBot="1" x14ac:dyDescent="0.25">
      <c r="A7046" s="31" t="s">
        <v>77</v>
      </c>
      <c r="B7046" s="18">
        <v>42</v>
      </c>
      <c r="C7046" s="18">
        <v>90</v>
      </c>
      <c r="D7046" s="18">
        <v>141</v>
      </c>
      <c r="E7046" s="18">
        <v>193</v>
      </c>
      <c r="F7046" s="62"/>
      <c r="G7046" s="62"/>
      <c r="H7046" s="62"/>
      <c r="I7046" s="62"/>
      <c r="J7046" s="62"/>
      <c r="K7046" s="69"/>
      <c r="L7046" s="111" t="s">
        <v>77</v>
      </c>
      <c r="M7046" s="103" t="e">
        <f>#REF!</f>
        <v>#REF!</v>
      </c>
      <c r="N7046" s="103" t="e">
        <f>IF(M7046=0,"",CHOOSE(M7046,"42","90","141","193","1936","手入力箇所","手入力箇所","手入力箇所","手入力箇所","手入力箇所","手入力箇所","手入力箇所","手入力箇所","手入力箇所","手入力箇所"))</f>
        <v>#REF!</v>
      </c>
    </row>
    <row r="7047" spans="1:14" ht="40.200000000000003" thickBot="1" x14ac:dyDescent="0.25">
      <c r="A7047" s="31" t="s">
        <v>78</v>
      </c>
      <c r="B7047" s="18">
        <v>24</v>
      </c>
      <c r="C7047" s="18">
        <v>43</v>
      </c>
      <c r="D7047" s="18">
        <v>61</v>
      </c>
      <c r="E7047" s="18">
        <v>76</v>
      </c>
      <c r="F7047" s="62"/>
      <c r="G7047" s="62"/>
      <c r="H7047" s="62"/>
      <c r="I7047" s="62"/>
      <c r="J7047" s="62"/>
      <c r="K7047" s="69"/>
      <c r="L7047" s="111" t="s">
        <v>78</v>
      </c>
      <c r="M7047" s="103" t="e">
        <f>#REF!</f>
        <v>#REF!</v>
      </c>
      <c r="N7047" s="103" t="e">
        <f>IF(M7047=0,"",CHOOSE(M7047,"24","43","61","76","76","手入力箇所","手入力箇所","手入力箇所","手入力箇所","手入力箇所","手入力箇所","手入力箇所","手入力箇所","手入力箇所","手入力箇所"))</f>
        <v>#REF!</v>
      </c>
    </row>
    <row r="7048" spans="1:14" ht="27" thickBot="1" x14ac:dyDescent="0.25">
      <c r="A7048" s="31" t="s">
        <v>79</v>
      </c>
      <c r="B7048" s="18">
        <v>54</v>
      </c>
      <c r="C7048" s="18">
        <v>77</v>
      </c>
      <c r="D7048" s="18">
        <v>94</v>
      </c>
      <c r="E7048" s="18">
        <v>107</v>
      </c>
      <c r="F7048" s="62"/>
      <c r="G7048" s="62"/>
      <c r="H7048" s="62"/>
      <c r="I7048" s="62"/>
      <c r="J7048" s="62"/>
      <c r="K7048" s="69"/>
      <c r="L7048" s="111" t="s">
        <v>79</v>
      </c>
      <c r="M7048" s="103" t="e">
        <f>#REF!</f>
        <v>#REF!</v>
      </c>
      <c r="N7048" s="103" t="e">
        <f>IF(M7048=0,"",CHOOSE(M7048,"54","77","94","107","107","手入力箇所","手入力箇所","手入力箇所","手入力箇所","手入力箇所","手入力箇所","手入力箇所","手入力箇所","手入力箇所","手入力箇所"))</f>
        <v>#REF!</v>
      </c>
    </row>
    <row r="7049" spans="1:14" ht="40.200000000000003" thickBot="1" x14ac:dyDescent="0.25">
      <c r="A7049" s="31" t="s">
        <v>80</v>
      </c>
      <c r="B7049" s="18">
        <v>49</v>
      </c>
      <c r="C7049" s="18">
        <v>53</v>
      </c>
      <c r="D7049" s="18">
        <v>55</v>
      </c>
      <c r="E7049" s="18">
        <v>56</v>
      </c>
      <c r="F7049" s="62"/>
      <c r="G7049" s="62"/>
      <c r="H7049" s="62"/>
      <c r="I7049" s="62"/>
      <c r="J7049" s="62"/>
      <c r="K7049" s="69"/>
      <c r="L7049" s="111" t="s">
        <v>80</v>
      </c>
      <c r="M7049" s="103" t="e">
        <f>#REF!</f>
        <v>#REF!</v>
      </c>
      <c r="N7049" s="103" t="e">
        <f>IF(M7049=0,"",CHOOSE(M7049,"49","53","55","56","56","手入力箇所","手入力箇所","手入力箇所","手入力箇所","手入力箇所","手入力箇所","手入力箇所","手入力箇所","手入力箇所","手入力箇所"))</f>
        <v>#REF!</v>
      </c>
    </row>
    <row r="7050" spans="1:14" ht="40.200000000000003" thickBot="1" x14ac:dyDescent="0.25">
      <c r="A7050" s="38" t="s">
        <v>81</v>
      </c>
      <c r="B7050" s="35">
        <v>232</v>
      </c>
      <c r="C7050" s="35">
        <v>232</v>
      </c>
      <c r="D7050" s="36"/>
      <c r="E7050" s="36"/>
      <c r="F7050" s="36"/>
      <c r="G7050" s="36"/>
      <c r="H7050" s="36"/>
      <c r="I7050" s="36"/>
      <c r="J7050" s="36"/>
      <c r="K7050" s="67"/>
      <c r="L7050" s="111" t="s">
        <v>81</v>
      </c>
      <c r="M7050" s="103" t="e">
        <f>#REF!</f>
        <v>#REF!</v>
      </c>
      <c r="N7050" s="103" t="e">
        <f>IF(M7050=0,"",CHOOSE(M7050,"232","232","手入力箇所","手入力箇所","手入力箇所","手入力箇所","手入力箇所","手入力箇所","手入力箇所","手入力箇所","手入力箇所","手入力箇所"))</f>
        <v>#REF!</v>
      </c>
    </row>
    <row r="7051" spans="1:14" ht="13.8" thickBot="1" x14ac:dyDescent="0.25">
      <c r="A7051" s="39" t="s">
        <v>82</v>
      </c>
      <c r="B7051" s="17">
        <v>6</v>
      </c>
      <c r="C7051" s="17">
        <v>9</v>
      </c>
      <c r="D7051" s="17">
        <v>11</v>
      </c>
      <c r="E7051" s="17">
        <v>13</v>
      </c>
      <c r="F7051" s="17">
        <v>18</v>
      </c>
      <c r="G7051" s="17">
        <v>26</v>
      </c>
      <c r="H7051" s="17">
        <v>35</v>
      </c>
      <c r="I7051" s="17">
        <v>43</v>
      </c>
      <c r="J7051" s="17">
        <v>49</v>
      </c>
      <c r="K7051" s="70"/>
      <c r="L7051" s="111" t="s">
        <v>82</v>
      </c>
      <c r="M7051" s="103" t="e">
        <f>#REF!</f>
        <v>#REF!</v>
      </c>
      <c r="N7051" s="103" t="e">
        <f>IF(M7051=0,"",CHOOSE(M7051,"6","9","11","13","13","18","18","18","18","18","26","26","26","26","26","26","26","26","26","26","35","35","35","35","35","35","35","35","35","35","43","43","43","43","43","43","43","43","43","43","49","49","49","49","49","49","49","49","49","49","手入力箇所","手入力箇所","手入力箇所","手入力箇所","手入力箇所","手入力箇所","手入力箇所","手入力箇所","手入力箇所","手入力箇所"))</f>
        <v>#REF!</v>
      </c>
    </row>
    <row r="7052" spans="1:14" ht="13.8" thickBot="1" x14ac:dyDescent="0.25">
      <c r="A7052" s="31" t="s">
        <v>83</v>
      </c>
      <c r="B7052" s="18">
        <v>6</v>
      </c>
      <c r="C7052" s="18">
        <v>10</v>
      </c>
      <c r="D7052" s="18">
        <v>14</v>
      </c>
      <c r="E7052" s="18">
        <v>17</v>
      </c>
      <c r="F7052" s="18">
        <v>29</v>
      </c>
      <c r="G7052" s="18">
        <v>50</v>
      </c>
      <c r="H7052" s="18">
        <v>76</v>
      </c>
      <c r="I7052" s="18">
        <v>100</v>
      </c>
      <c r="J7052" s="18">
        <v>123</v>
      </c>
      <c r="K7052" s="69"/>
      <c r="L7052" s="111" t="s">
        <v>83</v>
      </c>
      <c r="M7052" s="103" t="e">
        <f>#REF!</f>
        <v>#REF!</v>
      </c>
      <c r="N7052" s="103" t="e">
        <f>IF(M7052=0,"",CHOOSE(M7052,"6","10","14","17","17","29","29","29","29","29","50","50","50","50","50","50","50","50","50","50","76","76","76","76","76","76","76","76","76","76","100","100","100","100","100","100","100","100","100","100","123","123","123","123","123","123","123","123","123","123","手入力箇所","手入力箇所","手入力箇所","手入力箇所","手入力箇所","手入力箇所","手入力箇所","手入力箇所","手入力箇所"))</f>
        <v>#REF!</v>
      </c>
    </row>
    <row r="7053" spans="1:14" ht="27" thickBot="1" x14ac:dyDescent="0.25">
      <c r="A7053" s="32" t="s">
        <v>84</v>
      </c>
      <c r="B7053" s="20">
        <v>9</v>
      </c>
      <c r="C7053" s="20">
        <v>15</v>
      </c>
      <c r="D7053" s="20">
        <v>20</v>
      </c>
      <c r="E7053" s="20">
        <v>24</v>
      </c>
      <c r="F7053" s="20">
        <v>39</v>
      </c>
      <c r="G7053" s="20">
        <v>65</v>
      </c>
      <c r="H7053" s="63"/>
      <c r="I7053" s="63"/>
      <c r="J7053" s="63"/>
      <c r="K7053" s="106"/>
      <c r="L7053" s="111" t="s">
        <v>84</v>
      </c>
      <c r="M7053" s="103" t="e">
        <f>#REF!</f>
        <v>#REF!</v>
      </c>
      <c r="N7053" s="103" t="e">
        <f>IF(M7053=0,"",CHOOSE(M7053,"9","15","20","24","24","39","39","39","39","39","65","65","65","65","65","65","65","65","65","65","手入力箇所","手入力箇所","手入力箇所","手入力箇所","手入力箇所","手入力箇所","手入力箇所","手入力箇所","手入力箇所","手入力箇所"))</f>
        <v>#REF!</v>
      </c>
    </row>
    <row r="7056" spans="1:14" ht="13.8" thickBot="1" x14ac:dyDescent="0.25"/>
    <row r="7057" spans="1:14" ht="13.8" thickBot="1" x14ac:dyDescent="0.25">
      <c r="A7057" s="688" t="e">
        <f>#REF!</f>
        <v>#REF!</v>
      </c>
      <c r="B7057" s="688"/>
      <c r="C7057" s="688"/>
      <c r="D7057" s="689" t="s">
        <v>192</v>
      </c>
      <c r="E7057" s="689"/>
      <c r="F7057" s="689"/>
      <c r="G7057" s="689"/>
      <c r="H7057" s="689"/>
      <c r="I7057" s="689"/>
      <c r="J7057" s="689"/>
      <c r="K7057" s="689"/>
      <c r="L7057" s="689"/>
      <c r="M7057" s="689"/>
      <c r="N7057" s="689"/>
    </row>
    <row r="7058" spans="1:14" ht="13.8" thickBot="1" x14ac:dyDescent="0.25">
      <c r="A7058" s="65"/>
      <c r="B7058" s="33">
        <v>1</v>
      </c>
      <c r="C7058" s="24">
        <v>2</v>
      </c>
      <c r="D7058" s="24">
        <v>3</v>
      </c>
      <c r="E7058" s="24" t="s">
        <v>58</v>
      </c>
      <c r="F7058" s="24" t="s">
        <v>59</v>
      </c>
      <c r="G7058" s="24" t="s">
        <v>60</v>
      </c>
      <c r="H7058" s="24" t="s">
        <v>61</v>
      </c>
      <c r="I7058" s="24" t="s">
        <v>62</v>
      </c>
      <c r="J7058" s="24" t="s">
        <v>194</v>
      </c>
      <c r="K7058" s="25" t="s">
        <v>85</v>
      </c>
      <c r="L7058" s="105" t="s">
        <v>189</v>
      </c>
      <c r="M7058" s="105" t="s">
        <v>188</v>
      </c>
      <c r="N7058" s="105" t="s">
        <v>51</v>
      </c>
    </row>
    <row r="7059" spans="1:14" ht="13.8" thickBot="1" x14ac:dyDescent="0.25">
      <c r="A7059" s="26" t="s">
        <v>56</v>
      </c>
      <c r="B7059" s="22">
        <v>5</v>
      </c>
      <c r="C7059" s="22">
        <v>7</v>
      </c>
      <c r="D7059" s="22">
        <v>8</v>
      </c>
      <c r="E7059" s="22">
        <v>8</v>
      </c>
      <c r="F7059" s="22">
        <v>10</v>
      </c>
      <c r="G7059" s="22">
        <v>13</v>
      </c>
      <c r="H7059" s="22">
        <v>16</v>
      </c>
      <c r="I7059" s="22"/>
      <c r="J7059" s="23"/>
      <c r="K7059" s="1"/>
      <c r="L7059" s="26" t="s">
        <v>56</v>
      </c>
      <c r="M7059" s="104" t="e">
        <f>#REF!</f>
        <v>#REF!</v>
      </c>
      <c r="N7059" s="112" t="e">
        <f>IF(M7059=0,"",CHOOSE(M7059,"5","7","8","8","8","10","10","10","10","10","13","13","13","13","13","13","13","13","13","13","16","16","16","16","16","16","16","16","16","16","16","手入力箇所","手入力箇所","手入力箇所","手入力箇所","手入力箇所","手入力箇所","手入力箇所","手入力箇所","手入力箇所","手入力箇所"))</f>
        <v>#REF!</v>
      </c>
    </row>
    <row r="7060" spans="1:14" ht="13.8" thickBot="1" x14ac:dyDescent="0.25">
      <c r="A7060" s="27" t="s">
        <v>57</v>
      </c>
      <c r="B7060" s="18">
        <v>5</v>
      </c>
      <c r="C7060" s="18">
        <v>7</v>
      </c>
      <c r="D7060" s="18">
        <v>8</v>
      </c>
      <c r="E7060" s="18">
        <v>9</v>
      </c>
      <c r="F7060" s="18">
        <v>12</v>
      </c>
      <c r="G7060" s="18">
        <v>16</v>
      </c>
      <c r="H7060" s="18"/>
      <c r="I7060" s="18"/>
      <c r="J7060" s="62"/>
      <c r="K7060" s="19"/>
      <c r="L7060" s="27" t="s">
        <v>57</v>
      </c>
      <c r="M7060" s="104" t="e">
        <f>#REF!</f>
        <v>#REF!</v>
      </c>
      <c r="N7060" s="113" t="e">
        <f>IF(M7060=0,"",CHOOSE(M7060,"5","7","8","9","9","12","12","12","12","12","16","16","16","16","16","16","16","16","16","16","手入力箇所","手入力箇所","手入力箇所","手入力箇所","手入力箇所","手入力箇所","手入力箇所","手入力箇所","手入力箇所","手入力箇所"))</f>
        <v>#REF!</v>
      </c>
    </row>
    <row r="7061" spans="1:14" ht="48.6" thickBot="1" x14ac:dyDescent="0.25">
      <c r="A7061" s="28" t="s">
        <v>64</v>
      </c>
      <c r="B7061" s="18">
        <v>6</v>
      </c>
      <c r="C7061" s="18"/>
      <c r="D7061" s="18"/>
      <c r="E7061" s="18"/>
      <c r="F7061" s="18"/>
      <c r="G7061" s="18"/>
      <c r="H7061" s="18"/>
      <c r="I7061" s="18"/>
      <c r="J7061" s="62"/>
      <c r="K7061" s="19"/>
      <c r="L7061" s="28" t="s">
        <v>64</v>
      </c>
      <c r="M7061" s="104" t="e">
        <f>#REF!</f>
        <v>#REF!</v>
      </c>
      <c r="N7061" s="113" t="e">
        <f>IF(M7061=0,"",CHOOSE(M7061,"6","手入力箇所","手入力箇所","手入力箇所","手入力箇所","手入力箇所","手入力箇所","手入力箇所","手入力箇所","手入力箇所","手入力箇所","",""))</f>
        <v>#REF!</v>
      </c>
    </row>
    <row r="7062" spans="1:14" ht="48.6" thickBot="1" x14ac:dyDescent="0.25">
      <c r="A7062" s="28" t="s">
        <v>65</v>
      </c>
      <c r="B7062" s="18">
        <v>6</v>
      </c>
      <c r="C7062" s="18"/>
      <c r="D7062" s="18"/>
      <c r="E7062" s="18"/>
      <c r="F7062" s="18"/>
      <c r="G7062" s="18"/>
      <c r="H7062" s="18"/>
      <c r="I7062" s="18"/>
      <c r="J7062" s="62"/>
      <c r="K7062" s="19"/>
      <c r="L7062" s="28" t="s">
        <v>65</v>
      </c>
      <c r="M7062" s="104" t="e">
        <f>#REF!</f>
        <v>#REF!</v>
      </c>
      <c r="N7062" s="113" t="e">
        <f>IF(M7062=0,"",CHOOSE(M7062,"6","手入力箇所","手入力箇所","手入力箇所","手入力箇所","手入力箇所","手入力箇所","手入力箇所","手入力箇所","手入力箇所","手入力箇所","",""))</f>
        <v>#REF!</v>
      </c>
    </row>
    <row r="7063" spans="1:14" ht="24.6" thickBot="1" x14ac:dyDescent="0.25">
      <c r="A7063" s="28" t="s">
        <v>66</v>
      </c>
      <c r="B7063" s="18">
        <v>5</v>
      </c>
      <c r="C7063" s="18">
        <v>7</v>
      </c>
      <c r="D7063" s="18">
        <v>8</v>
      </c>
      <c r="E7063" s="18">
        <v>9</v>
      </c>
      <c r="F7063" s="18">
        <v>12</v>
      </c>
      <c r="G7063" s="18"/>
      <c r="H7063" s="18"/>
      <c r="I7063" s="18"/>
      <c r="J7063" s="62"/>
      <c r="K7063" s="19"/>
      <c r="L7063" s="28" t="s">
        <v>66</v>
      </c>
      <c r="M7063" s="104" t="e">
        <f>#REF!</f>
        <v>#REF!</v>
      </c>
      <c r="N7063" s="113" t="e">
        <f>IF(M7063=0,"",CHOOSE(M7063,"5","7","8","9","9","12","12","12","12","12","手入力箇所","手入力箇所","手入力箇所","手入力箇所","手入力箇所","手入力箇所","手入力箇所","手入力箇所","手入力箇所","手入力箇所"))</f>
        <v>#REF!</v>
      </c>
    </row>
    <row r="7064" spans="1:14" ht="36.6" thickBot="1" x14ac:dyDescent="0.25">
      <c r="A7064" s="28" t="s">
        <v>67</v>
      </c>
      <c r="B7064" s="18">
        <v>4</v>
      </c>
      <c r="C7064" s="18">
        <v>5</v>
      </c>
      <c r="D7064" s="18">
        <v>5</v>
      </c>
      <c r="E7064" s="18">
        <v>6</v>
      </c>
      <c r="F7064" s="18"/>
      <c r="G7064" s="18"/>
      <c r="H7064" s="18"/>
      <c r="I7064" s="18"/>
      <c r="J7064" s="62"/>
      <c r="K7064" s="19"/>
      <c r="L7064" s="28" t="s">
        <v>67</v>
      </c>
      <c r="M7064" s="104" t="e">
        <f>#REF!</f>
        <v>#REF!</v>
      </c>
      <c r="N7064" s="113" t="e">
        <f>IF(M7064=0,"",CHOOSE(M7064,"4","5","5","6","6","手入力箇所","手入力箇所","手入力箇所","手入力箇所","手入力箇所","手入力箇所","手入力箇所","手入力箇所","手入力箇所","手入力箇所"))</f>
        <v>#REF!</v>
      </c>
    </row>
    <row r="7065" spans="1:14" ht="24.6" thickBot="1" x14ac:dyDescent="0.25">
      <c r="A7065" s="28" t="s">
        <v>68</v>
      </c>
      <c r="B7065" s="18">
        <v>12</v>
      </c>
      <c r="C7065" s="18">
        <v>12</v>
      </c>
      <c r="D7065" s="18">
        <v>12</v>
      </c>
      <c r="E7065" s="18">
        <v>12</v>
      </c>
      <c r="F7065" s="18">
        <v>12</v>
      </c>
      <c r="G7065" s="18">
        <v>12</v>
      </c>
      <c r="H7065" s="18">
        <v>12</v>
      </c>
      <c r="I7065" s="18"/>
      <c r="J7065" s="62"/>
      <c r="K7065" s="19"/>
      <c r="L7065" s="28" t="s">
        <v>68</v>
      </c>
      <c r="M7065" s="104" t="e">
        <f>#REF!</f>
        <v>#REF!</v>
      </c>
      <c r="N7065" s="113" t="e">
        <f>IF(M7065=0,"",CHOOSE(M7065,"12","12","12","12","12","12","12","12","12","12","12","12","12","12","12","12","12","12","12","12","12","12","12","12","12","12","12","12","12","12","手入力箇所","手入力箇所","手入力箇所","手入力箇所","手入力箇所","手入力箇所","手入力箇所","手入力箇所","手入力箇所","手入力箇所"))</f>
        <v>#REF!</v>
      </c>
    </row>
    <row r="7066" spans="1:14" ht="36.6" thickBot="1" x14ac:dyDescent="0.25">
      <c r="A7066" s="28" t="s">
        <v>69</v>
      </c>
      <c r="B7066" s="18">
        <v>7</v>
      </c>
      <c r="C7066" s="18">
        <v>7</v>
      </c>
      <c r="D7066" s="18">
        <v>7</v>
      </c>
      <c r="E7066" s="18">
        <v>7</v>
      </c>
      <c r="F7066" s="18">
        <v>7</v>
      </c>
      <c r="G7066" s="18"/>
      <c r="H7066" s="18"/>
      <c r="I7066" s="18"/>
      <c r="J7066" s="62"/>
      <c r="K7066" s="19"/>
      <c r="L7066" s="28" t="s">
        <v>69</v>
      </c>
      <c r="M7066" s="104" t="e">
        <f>#REF!</f>
        <v>#REF!</v>
      </c>
      <c r="N7066" s="113" t="e">
        <f>IF(M7066=0,"",CHOOSE(M7066,"7","7","7","7","7","7","7","7","7","7","手入力箇所","手入力箇所","手入力箇所","手入力箇所","手入力箇所","手入力箇所","手入力箇所","手入力箇所","手入力箇所","手入力箇所"))</f>
        <v>#REF!</v>
      </c>
    </row>
    <row r="7067" spans="1:14" ht="13.8" thickBot="1" x14ac:dyDescent="0.25">
      <c r="A7067" s="27" t="s">
        <v>63</v>
      </c>
      <c r="B7067" s="18">
        <v>4</v>
      </c>
      <c r="C7067" s="18">
        <v>5</v>
      </c>
      <c r="D7067" s="18">
        <v>7</v>
      </c>
      <c r="E7067" s="18">
        <v>8</v>
      </c>
      <c r="F7067" s="18">
        <v>11</v>
      </c>
      <c r="G7067" s="18">
        <v>16</v>
      </c>
      <c r="H7067" s="18">
        <v>22</v>
      </c>
      <c r="I7067" s="18">
        <v>26</v>
      </c>
      <c r="J7067" s="18">
        <v>31</v>
      </c>
      <c r="K7067" s="19"/>
      <c r="L7067" s="27" t="s">
        <v>63</v>
      </c>
      <c r="M7067" s="104" t="e">
        <f>#REF!</f>
        <v>#REF!</v>
      </c>
      <c r="N7067" s="113" t="e">
        <f>IF(M7067=0,"",CHOOSE(M7067,"4","5","7","8","8","11","11","11","11","11","16","16","16","16","16","16","16","16","16","16","22","22","22","22","22","22","22","22","22","22","26","26","26","26","26","26","26","26","26","26","31","31","31","31","31","31","31","31","31","31","31","手入力箇所","手入力箇所","手入力箇所","手入力箇所","手入力箇所","手入力箇所","手入力箇所","手入力箇所","手入力箇所","手入力箇所"))</f>
        <v>#REF!</v>
      </c>
    </row>
    <row r="7068" spans="1:14" ht="24.6" thickBot="1" x14ac:dyDescent="0.25">
      <c r="A7068" s="28" t="s">
        <v>70</v>
      </c>
      <c r="B7068" s="18">
        <v>5</v>
      </c>
      <c r="C7068" s="18">
        <v>6</v>
      </c>
      <c r="D7068" s="18">
        <v>7</v>
      </c>
      <c r="E7068" s="18"/>
      <c r="F7068" s="18"/>
      <c r="G7068" s="18"/>
      <c r="H7068" s="18"/>
      <c r="I7068" s="18"/>
      <c r="J7068" s="62"/>
      <c r="K7068" s="19"/>
      <c r="L7068" s="28" t="s">
        <v>70</v>
      </c>
      <c r="M7068" s="104" t="e">
        <f>#REF!</f>
        <v>#REF!</v>
      </c>
      <c r="N7068" s="113" t="e">
        <f>IF(M7068=0,"",CHOOSE(M7068,"5","6","7","手入力箇所","手入力箇所","手入力箇所","手入力箇所","手入力箇所","手入力箇所","手入力箇所","手入力箇所","手入力箇所","手入力箇所"))</f>
        <v>#REF!</v>
      </c>
    </row>
    <row r="7069" spans="1:14" ht="13.8" thickBot="1" x14ac:dyDescent="0.25">
      <c r="A7069" s="29" t="s">
        <v>71</v>
      </c>
      <c r="B7069" s="18">
        <v>3</v>
      </c>
      <c r="C7069" s="18">
        <v>6</v>
      </c>
      <c r="D7069" s="18">
        <v>19</v>
      </c>
      <c r="E7069" s="18"/>
      <c r="F7069" s="18"/>
      <c r="G7069" s="18"/>
      <c r="H7069" s="18"/>
      <c r="I7069" s="18"/>
      <c r="J7069" s="62"/>
      <c r="K7069" s="19"/>
      <c r="L7069" s="29" t="s">
        <v>71</v>
      </c>
      <c r="M7069" s="104" t="e">
        <f>#REF!</f>
        <v>#REF!</v>
      </c>
      <c r="N7069" s="113" t="e">
        <f>IF(M7069=0,"",CHOOSE(M7069,"3","6","19","手入力箇所","手入力箇所","手入力箇所","手入力箇所","手入力箇所","手入力箇所","手入力箇所","手入力箇所","手入力箇所","手入力箇所"))</f>
        <v>#REF!</v>
      </c>
    </row>
    <row r="7070" spans="1:14" ht="13.8" thickBot="1" x14ac:dyDescent="0.25">
      <c r="A7070" s="29" t="s">
        <v>72</v>
      </c>
      <c r="B7070" s="18">
        <v>1</v>
      </c>
      <c r="C7070" s="18">
        <v>3</v>
      </c>
      <c r="D7070" s="18">
        <v>5</v>
      </c>
      <c r="E7070" s="18">
        <v>9</v>
      </c>
      <c r="F7070" s="18">
        <v>26</v>
      </c>
      <c r="G7070" s="18"/>
      <c r="H7070" s="18"/>
      <c r="I7070" s="18"/>
      <c r="J7070" s="62"/>
      <c r="K7070" s="19"/>
      <c r="L7070" s="29" t="s">
        <v>72</v>
      </c>
      <c r="M7070" s="104" t="e">
        <f>#REF!</f>
        <v>#REF!</v>
      </c>
      <c r="N7070" s="113" t="e">
        <f>IF(M7070=0,"",CHOOSE(M7070,"1","3","5","9","9","26","26","26","26","26","手入力箇所","手入力箇所","手入力箇所","手入力箇所","手入力箇所","手入力箇所","手入力箇所","手入力箇所","手入力箇所","手入力箇所"))</f>
        <v>#REF!</v>
      </c>
    </row>
    <row r="7071" spans="1:14" ht="13.8" thickBot="1" x14ac:dyDescent="0.25">
      <c r="A7071" s="29" t="s">
        <v>73</v>
      </c>
      <c r="B7071" s="18">
        <v>4</v>
      </c>
      <c r="C7071" s="18">
        <v>11</v>
      </c>
      <c r="D7071" s="18">
        <v>20</v>
      </c>
      <c r="E7071" s="18">
        <v>33</v>
      </c>
      <c r="F7071" s="18"/>
      <c r="G7071" s="18"/>
      <c r="H7071" s="18"/>
      <c r="I7071" s="18"/>
      <c r="J7071" s="62"/>
      <c r="K7071" s="19"/>
      <c r="L7071" s="29" t="s">
        <v>73</v>
      </c>
      <c r="M7071" s="104" t="e">
        <f>#REF!</f>
        <v>#REF!</v>
      </c>
      <c r="N7071" s="113" t="e">
        <f>IF(M7071=0,"",CHOOSE(M7071,"4","11","20","33","33","手入力箇所","手入力箇所","手入力箇所","手入力箇所","手入力箇所","手入力箇所","手入力箇所","手入力箇所","手入力箇所","手入力箇所"))</f>
        <v>#REF!</v>
      </c>
    </row>
    <row r="7072" spans="1:14" ht="37.200000000000003" thickBot="1" x14ac:dyDescent="0.25">
      <c r="A7072" s="30" t="s">
        <v>74</v>
      </c>
      <c r="B7072" s="18">
        <v>4</v>
      </c>
      <c r="C7072" s="18">
        <v>6</v>
      </c>
      <c r="D7072" s="18">
        <v>8</v>
      </c>
      <c r="E7072" s="18">
        <v>10</v>
      </c>
      <c r="F7072" s="18">
        <v>15</v>
      </c>
      <c r="G7072" s="18">
        <v>23</v>
      </c>
      <c r="H7072" s="18">
        <v>33</v>
      </c>
      <c r="I7072" s="18"/>
      <c r="J7072" s="62"/>
      <c r="K7072" s="19"/>
      <c r="L7072" s="30" t="s">
        <v>74</v>
      </c>
      <c r="M7072" s="104" t="e">
        <f>#REF!</f>
        <v>#REF!</v>
      </c>
      <c r="N7072" s="113" t="e">
        <f>IF(M7072=0,"",CHOOSE(M7072,"4","6","8","10","10","15","15","15","15","15","23","23","23","23","23","23","23","23","23","23","33","33","33","33","33","33","33","33","33","33","手入力箇所","手入力箇所","手入力箇所","手入力箇所","手入力箇所","手入力箇所","手入力箇所","手入力箇所","手入力箇所","手入力箇所"))</f>
        <v>#REF!</v>
      </c>
    </row>
    <row r="7073" spans="1:14" ht="13.8" thickBot="1" x14ac:dyDescent="0.25">
      <c r="A7073" s="29" t="s">
        <v>75</v>
      </c>
      <c r="B7073" s="18">
        <v>6</v>
      </c>
      <c r="C7073" s="18">
        <v>14</v>
      </c>
      <c r="D7073" s="18">
        <v>25</v>
      </c>
      <c r="E7073" s="18">
        <v>39</v>
      </c>
      <c r="F7073" s="18"/>
      <c r="G7073" s="18"/>
      <c r="H7073" s="18"/>
      <c r="I7073" s="18"/>
      <c r="J7073" s="62"/>
      <c r="K7073" s="19"/>
      <c r="L7073" s="29" t="s">
        <v>75</v>
      </c>
      <c r="M7073" s="104" t="e">
        <f>#REF!</f>
        <v>#REF!</v>
      </c>
      <c r="N7073" s="113" t="e">
        <f>IF(M7073=0,"",CHOOSE(M7073,"6","14","25","39","39","手入力箇所","手入力箇所","手入力箇所","手入力箇所","手入力箇所","手入力箇所","手入力箇所","手入力箇所","手入力箇所","手入力箇所"))</f>
        <v>#REF!</v>
      </c>
    </row>
    <row r="7074" spans="1:14" ht="37.200000000000003" thickBot="1" x14ac:dyDescent="0.25">
      <c r="A7074" s="30" t="s">
        <v>76</v>
      </c>
      <c r="B7074" s="18">
        <v>2</v>
      </c>
      <c r="C7074" s="18">
        <v>3</v>
      </c>
      <c r="D7074" s="18">
        <v>6</v>
      </c>
      <c r="E7074" s="18">
        <v>9</v>
      </c>
      <c r="F7074" s="18"/>
      <c r="G7074" s="18"/>
      <c r="H7074" s="18"/>
      <c r="I7074" s="18"/>
      <c r="J7074" s="62"/>
      <c r="K7074" s="19"/>
      <c r="L7074" s="30" t="s">
        <v>76</v>
      </c>
      <c r="M7074" s="104" t="e">
        <f>#REF!</f>
        <v>#REF!</v>
      </c>
      <c r="N7074" s="113" t="e">
        <f>IF(M7074=0,"",CHOOSE(M7074,"2","3","6","9","9","手入力箇所","手入力箇所","手入力箇所","手入力箇所","手入力箇所","手入力箇所","手入力箇所","手入力箇所","手入力箇所","手入力箇所"))</f>
        <v>#REF!</v>
      </c>
    </row>
    <row r="7075" spans="1:14" ht="27" thickBot="1" x14ac:dyDescent="0.25">
      <c r="A7075" s="31" t="s">
        <v>77</v>
      </c>
      <c r="B7075" s="18">
        <v>12</v>
      </c>
      <c r="C7075" s="18">
        <v>18</v>
      </c>
      <c r="D7075" s="18">
        <v>22</v>
      </c>
      <c r="E7075" s="18">
        <v>26</v>
      </c>
      <c r="F7075" s="62"/>
      <c r="G7075" s="62"/>
      <c r="H7075" s="62"/>
      <c r="I7075" s="62"/>
      <c r="J7075" s="62"/>
      <c r="K7075" s="19"/>
      <c r="L7075" s="31" t="s">
        <v>77</v>
      </c>
      <c r="M7075" s="104" t="e">
        <f>#REF!</f>
        <v>#REF!</v>
      </c>
      <c r="N7075" s="113" t="e">
        <f>IF(M7075=0,"",CHOOSE(M7075,"12","18","22","26","26","手入力箇所","手入力箇所","手入力箇所","手入力箇所","手入力箇所","手入力箇所","手入力箇所","手入力箇所","手入力箇所","手入力箇所"))</f>
        <v>#REF!</v>
      </c>
    </row>
    <row r="7076" spans="1:14" ht="40.200000000000003" thickBot="1" x14ac:dyDescent="0.25">
      <c r="A7076" s="31" t="s">
        <v>78</v>
      </c>
      <c r="B7076" s="18">
        <v>5</v>
      </c>
      <c r="C7076" s="18">
        <v>8</v>
      </c>
      <c r="D7076" s="18">
        <v>11</v>
      </c>
      <c r="E7076" s="18">
        <v>14</v>
      </c>
      <c r="F7076" s="62"/>
      <c r="G7076" s="62"/>
      <c r="H7076" s="62"/>
      <c r="I7076" s="62"/>
      <c r="J7076" s="62"/>
      <c r="K7076" s="19"/>
      <c r="L7076" s="31" t="s">
        <v>78</v>
      </c>
      <c r="M7076" s="104" t="e">
        <f>#REF!</f>
        <v>#REF!</v>
      </c>
      <c r="N7076" s="113" t="e">
        <f>IF(M7076=0,"",CHOOSE(M7076,"5","8","11","14","14","手入力箇所","手入力箇所","手入力箇所","手入力箇所","手入力箇所","手入力箇所","手入力箇所","手入力箇所","手入力箇所","手入力箇所"))</f>
        <v>#REF!</v>
      </c>
    </row>
    <row r="7077" spans="1:14" ht="27" thickBot="1" x14ac:dyDescent="0.25">
      <c r="A7077" s="31" t="s">
        <v>79</v>
      </c>
      <c r="B7077" s="18">
        <v>6</v>
      </c>
      <c r="C7077" s="18">
        <v>11</v>
      </c>
      <c r="D7077" s="18">
        <v>16</v>
      </c>
      <c r="E7077" s="18">
        <v>21</v>
      </c>
      <c r="F7077" s="62"/>
      <c r="G7077" s="62"/>
      <c r="H7077" s="62"/>
      <c r="I7077" s="62"/>
      <c r="J7077" s="62"/>
      <c r="K7077" s="19"/>
      <c r="L7077" s="31" t="s">
        <v>79</v>
      </c>
      <c r="M7077" s="104" t="e">
        <f>#REF!</f>
        <v>#REF!</v>
      </c>
      <c r="N7077" s="113" t="e">
        <f>IF(M7077=0,"",CHOOSE(M7077,"6","11","16","21","21","手入力箇所","手入力箇所","手入力箇所","手入力箇所","手入力箇所","手入力箇所","手入力箇所","手入力箇所","手入力箇所"))</f>
        <v>#REF!</v>
      </c>
    </row>
    <row r="7078" spans="1:14" ht="40.200000000000003" thickBot="1" x14ac:dyDescent="0.25">
      <c r="A7078" s="31" t="s">
        <v>80</v>
      </c>
      <c r="B7078" s="18">
        <v>5</v>
      </c>
      <c r="C7078" s="18">
        <v>7</v>
      </c>
      <c r="D7078" s="18">
        <v>9</v>
      </c>
      <c r="E7078" s="18">
        <v>10</v>
      </c>
      <c r="F7078" s="62"/>
      <c r="G7078" s="62"/>
      <c r="H7078" s="62"/>
      <c r="I7078" s="62"/>
      <c r="J7078" s="62"/>
      <c r="K7078" s="19"/>
      <c r="L7078" s="31" t="s">
        <v>80</v>
      </c>
      <c r="M7078" s="104" t="e">
        <f>#REF!</f>
        <v>#REF!</v>
      </c>
      <c r="N7078" s="113" t="e">
        <f>IF(M7078=0,"",CHOOSE(M7078,"5","7","9","10","10","手入力箇所","手入力箇所","手入力箇所","手入力箇所","手入力箇所","手入力箇所","手入力箇所","手入力箇所","手入力箇所"))</f>
        <v>#REF!</v>
      </c>
    </row>
    <row r="7079" spans="1:14" ht="40.200000000000003" thickBot="1" x14ac:dyDescent="0.25">
      <c r="A7079" s="31" t="s">
        <v>81</v>
      </c>
      <c r="B7079" s="18">
        <v>9</v>
      </c>
      <c r="C7079" s="18">
        <v>14</v>
      </c>
      <c r="D7079" s="62"/>
      <c r="E7079" s="62"/>
      <c r="F7079" s="62"/>
      <c r="G7079" s="62"/>
      <c r="H7079" s="62"/>
      <c r="I7079" s="62"/>
      <c r="J7079" s="62"/>
      <c r="K7079" s="19"/>
      <c r="L7079" s="31" t="s">
        <v>81</v>
      </c>
      <c r="M7079" s="104" t="e">
        <f>#REF!</f>
        <v>#REF!</v>
      </c>
      <c r="N7079" s="113" t="e">
        <f>IF(M7079=0,"",CHOOSE(M7079,"9","14","手入力箇所","手入力箇所","手入力箇所","手入力箇所","手入力箇所","手入力箇所","手入力箇所","手入力箇所","手入力箇所","手入力箇所"))</f>
        <v>#REF!</v>
      </c>
    </row>
    <row r="7080" spans="1:14" ht="13.8" thickBot="1" x14ac:dyDescent="0.25">
      <c r="A7080" s="31" t="s">
        <v>82</v>
      </c>
      <c r="B7080" s="18">
        <v>3</v>
      </c>
      <c r="C7080" s="18">
        <v>4</v>
      </c>
      <c r="D7080" s="18">
        <v>4</v>
      </c>
      <c r="E7080" s="18">
        <v>5</v>
      </c>
      <c r="F7080" s="18">
        <v>6</v>
      </c>
      <c r="G7080" s="18">
        <v>8</v>
      </c>
      <c r="H7080" s="18">
        <v>9</v>
      </c>
      <c r="I7080" s="18">
        <v>11</v>
      </c>
      <c r="J7080" s="18">
        <v>12</v>
      </c>
      <c r="K7080" s="19"/>
      <c r="L7080" s="31" t="s">
        <v>82</v>
      </c>
      <c r="M7080" s="104" t="e">
        <f>#REF!</f>
        <v>#REF!</v>
      </c>
      <c r="N7080" s="113" t="e">
        <f>IF(M7080=0,"",CHOOSE(M7080,"3","4","4","5","5","6","6","6","6","6","8","8","8","8","8","8","8","8","8","8","9","9","9","9","9","9","9","9","9","9","11","11","11","11","11","11","11","11","11","11","12","12","12","12","12","12","12","12","12","12","12","手入力箇所","手入力箇所","手入力箇所","手入力箇所","手入力箇所","手入力箇所","手入力箇所","手入力箇所","手入力箇所","手入力箇所"))</f>
        <v>#REF!</v>
      </c>
    </row>
    <row r="7081" spans="1:14" ht="13.8" thickBot="1" x14ac:dyDescent="0.25">
      <c r="A7081" s="31" t="s">
        <v>83</v>
      </c>
      <c r="B7081" s="18">
        <v>3</v>
      </c>
      <c r="C7081" s="18">
        <v>4</v>
      </c>
      <c r="D7081" s="18">
        <v>4</v>
      </c>
      <c r="E7081" s="18">
        <v>5</v>
      </c>
      <c r="F7081" s="18">
        <v>6</v>
      </c>
      <c r="G7081" s="18">
        <v>8</v>
      </c>
      <c r="H7081" s="18">
        <v>10</v>
      </c>
      <c r="I7081" s="18">
        <v>12</v>
      </c>
      <c r="J7081" s="18">
        <v>13</v>
      </c>
      <c r="K7081" s="19"/>
      <c r="L7081" s="31" t="s">
        <v>83</v>
      </c>
      <c r="M7081" s="104" t="e">
        <f>#REF!</f>
        <v>#REF!</v>
      </c>
      <c r="N7081" s="113" t="e">
        <f>IF(M7081=0,"",CHOOSE(M7081,"3","4","4","5","5","6","6","6","6","6","8","8","8","8","8","8","8","8","8","8","10","10","10","10","10","10","10","10","10","10","12","12","12","12","12","12","12","12","12","12","13","13","13","13","13","13","13","13","13","13","13","手入力箇所","手入力箇所","手入力箇所","手入力箇所","手入力箇所","手入力箇所","手入力箇所","手入力箇所","手入力箇所","手入力箇所"))</f>
        <v>#REF!</v>
      </c>
    </row>
    <row r="7082" spans="1:14" ht="27" thickBot="1" x14ac:dyDescent="0.25">
      <c r="A7082" s="32" t="s">
        <v>84</v>
      </c>
      <c r="B7082" s="20">
        <v>1</v>
      </c>
      <c r="C7082" s="20">
        <v>2</v>
      </c>
      <c r="D7082" s="20">
        <v>3</v>
      </c>
      <c r="E7082" s="20">
        <v>4</v>
      </c>
      <c r="F7082" s="20">
        <v>8</v>
      </c>
      <c r="G7082" s="20">
        <v>19</v>
      </c>
      <c r="H7082" s="63"/>
      <c r="I7082" s="63"/>
      <c r="J7082" s="63"/>
      <c r="K7082" s="21"/>
      <c r="L7082" s="32" t="s">
        <v>84</v>
      </c>
      <c r="M7082" s="104" t="e">
        <f>#REF!</f>
        <v>#REF!</v>
      </c>
      <c r="N7082" s="113" t="e">
        <f>IF(M7082=0,"",CHOOSE(M7082,"1","2","3","4","4","8","8","8","8","8","19","19","19","19","19","19","19","19","19","19","手入力箇所","手入力箇所","手入力箇所","手入力箇所","手入力箇所","手入力箇所","手入力箇所","手入力箇所","手入力箇所","手入力箇所"))</f>
        <v>#REF!</v>
      </c>
    </row>
    <row r="7083" spans="1:14" ht="13.8" thickBot="1" x14ac:dyDescent="0.25"/>
    <row r="7084" spans="1:14" ht="13.8" thickBot="1" x14ac:dyDescent="0.25">
      <c r="A7084" s="686" t="e">
        <f>A7057</f>
        <v>#REF!</v>
      </c>
      <c r="B7084" s="686"/>
      <c r="C7084" s="686"/>
      <c r="D7084" s="687" t="s">
        <v>193</v>
      </c>
      <c r="E7084" s="687"/>
      <c r="F7084" s="687"/>
      <c r="G7084" s="687"/>
      <c r="H7084" s="687"/>
      <c r="I7084" s="687"/>
      <c r="J7084" s="687"/>
      <c r="K7084" s="687"/>
      <c r="L7084" s="687"/>
      <c r="M7084" s="687"/>
      <c r="N7084" s="687"/>
    </row>
    <row r="7085" spans="1:14" ht="13.8" thickBot="1" x14ac:dyDescent="0.25">
      <c r="A7085" s="105"/>
      <c r="B7085" s="33">
        <v>1</v>
      </c>
      <c r="C7085" s="24">
        <v>2</v>
      </c>
      <c r="D7085" s="24">
        <v>3</v>
      </c>
      <c r="E7085" s="24" t="s">
        <v>58</v>
      </c>
      <c r="F7085" s="24" t="s">
        <v>59</v>
      </c>
      <c r="G7085" s="24" t="s">
        <v>60</v>
      </c>
      <c r="H7085" s="24" t="s">
        <v>61</v>
      </c>
      <c r="I7085" s="24" t="s">
        <v>62</v>
      </c>
      <c r="J7085" s="24" t="s">
        <v>194</v>
      </c>
      <c r="K7085" s="102" t="s">
        <v>85</v>
      </c>
      <c r="L7085" s="105" t="s">
        <v>189</v>
      </c>
      <c r="M7085" s="105" t="s">
        <v>188</v>
      </c>
      <c r="N7085" s="105" t="s">
        <v>51</v>
      </c>
    </row>
    <row r="7086" spans="1:14" ht="13.8" thickBot="1" x14ac:dyDescent="0.25">
      <c r="A7086" s="26" t="s">
        <v>56</v>
      </c>
      <c r="B7086" s="22">
        <v>16</v>
      </c>
      <c r="C7086" s="22">
        <v>25</v>
      </c>
      <c r="D7086" s="22">
        <v>32</v>
      </c>
      <c r="E7086" s="22">
        <v>38</v>
      </c>
      <c r="F7086" s="22">
        <v>56</v>
      </c>
      <c r="G7086" s="22">
        <v>87</v>
      </c>
      <c r="H7086" s="22">
        <v>121</v>
      </c>
      <c r="I7086" s="22"/>
      <c r="J7086" s="23"/>
      <c r="K7086" s="68"/>
      <c r="L7086" s="107" t="s">
        <v>56</v>
      </c>
      <c r="M7086" s="103" t="e">
        <f>#REF!</f>
        <v>#REF!</v>
      </c>
      <c r="N7086" s="103" t="e">
        <f>IF(M7086=0,"",CHOOSE(M7086,"16","25","32","38","38","56","56","56","56","56","87","87","87","87","87","87","87","87","87","87","121","121","121","121","121","121","121","121","121","121","手入力箇所","手入力箇所","手入力箇所","手入力箇所","手入力箇所","手入力箇所","手入力箇所","手入力箇所","手入力箇所","手入力箇所"))</f>
        <v>#REF!</v>
      </c>
    </row>
    <row r="7087" spans="1:14" ht="13.8" thickBot="1" x14ac:dyDescent="0.25">
      <c r="A7087" s="27" t="s">
        <v>57</v>
      </c>
      <c r="B7087" s="18">
        <v>25</v>
      </c>
      <c r="C7087" s="18">
        <v>33</v>
      </c>
      <c r="D7087" s="18">
        <v>40</v>
      </c>
      <c r="E7087" s="18">
        <v>45</v>
      </c>
      <c r="F7087" s="18">
        <v>58</v>
      </c>
      <c r="G7087" s="18">
        <v>79</v>
      </c>
      <c r="H7087" s="18"/>
      <c r="I7087" s="18"/>
      <c r="J7087" s="62"/>
      <c r="K7087" s="69"/>
      <c r="L7087" s="107" t="s">
        <v>57</v>
      </c>
      <c r="M7087" s="103" t="e">
        <f>#REF!</f>
        <v>#REF!</v>
      </c>
      <c r="N7087" s="103" t="e">
        <f>IF(M7087=0,"",CHOOSE(M7087,"25","33","40","45","45","58","58","58","58","58","79","79","79","79","79","79","79","79","79","79","手入力箇所","手入力箇所","手入力箇所","手入力箇所","手入力箇所","手入力箇所","手入力箇所","手入力箇所","手入力箇所","手入力箇所"))</f>
        <v>#REF!</v>
      </c>
    </row>
    <row r="7088" spans="1:14" ht="48.6" thickBot="1" x14ac:dyDescent="0.25">
      <c r="A7088" s="28" t="s">
        <v>64</v>
      </c>
      <c r="B7088" s="18">
        <v>32</v>
      </c>
      <c r="C7088" s="18"/>
      <c r="D7088" s="18"/>
      <c r="E7088" s="18"/>
      <c r="F7088" s="18"/>
      <c r="G7088" s="18"/>
      <c r="H7088" s="18"/>
      <c r="I7088" s="18"/>
      <c r="J7088" s="62"/>
      <c r="K7088" s="69"/>
      <c r="L7088" s="108" t="s">
        <v>64</v>
      </c>
      <c r="M7088" s="103" t="e">
        <f>#REF!</f>
        <v>#REF!</v>
      </c>
      <c r="N7088" s="103" t="e">
        <f>IF(M7088=0,"",CHOOSE(M7088,"32","手入力箇所","手入力箇所","手入力箇所","手入力箇所","手入力箇所","手入力箇所","手入力箇所","手入力箇所","手入力箇所","手入力箇所"))</f>
        <v>#REF!</v>
      </c>
    </row>
    <row r="7089" spans="1:14" ht="48.6" thickBot="1" x14ac:dyDescent="0.25">
      <c r="A7089" s="28" t="s">
        <v>65</v>
      </c>
      <c r="B7089" s="18">
        <v>36</v>
      </c>
      <c r="C7089" s="18"/>
      <c r="D7089" s="18"/>
      <c r="E7089" s="18"/>
      <c r="F7089" s="18"/>
      <c r="G7089" s="18"/>
      <c r="H7089" s="18"/>
      <c r="I7089" s="18"/>
      <c r="J7089" s="62"/>
      <c r="K7089" s="69"/>
      <c r="L7089" s="108" t="s">
        <v>65</v>
      </c>
      <c r="M7089" s="103" t="e">
        <f>#REF!</f>
        <v>#REF!</v>
      </c>
      <c r="N7089" s="103" t="e">
        <f>IF(M7089=0,"",CHOOSE(M7089,"36","手入力箇所","手入力箇所","手入力箇所","手入力箇所","手入力箇所","手入力箇所","手入力箇所","手入力箇所","手入力箇所","手入力箇所"))</f>
        <v>#REF!</v>
      </c>
    </row>
    <row r="7090" spans="1:14" ht="24.6" thickBot="1" x14ac:dyDescent="0.25">
      <c r="A7090" s="28" t="s">
        <v>66</v>
      </c>
      <c r="B7090" s="18">
        <v>24</v>
      </c>
      <c r="C7090" s="18">
        <v>30</v>
      </c>
      <c r="D7090" s="18">
        <v>33</v>
      </c>
      <c r="E7090" s="18">
        <v>35</v>
      </c>
      <c r="F7090" s="18">
        <v>42</v>
      </c>
      <c r="G7090" s="18"/>
      <c r="H7090" s="18"/>
      <c r="I7090" s="18"/>
      <c r="J7090" s="62"/>
      <c r="K7090" s="69"/>
      <c r="L7090" s="108" t="s">
        <v>66</v>
      </c>
      <c r="M7090" s="103" t="e">
        <f>#REF!</f>
        <v>#REF!</v>
      </c>
      <c r="N7090" s="103" t="e">
        <f>IF(M7090=0,"",CHOOSE(M7090,"24","30","33","35","35","42","42","42","42","42","手入力箇所","手入力箇所","手入力箇所","手入力箇所","手入力箇所","手入力箇所","手入力箇所","手入力箇所","手入力箇所","手入力箇所"))</f>
        <v>#REF!</v>
      </c>
    </row>
    <row r="7091" spans="1:14" ht="36.6" thickBot="1" x14ac:dyDescent="0.25">
      <c r="A7091" s="28" t="s">
        <v>67</v>
      </c>
      <c r="B7091" s="18">
        <v>7</v>
      </c>
      <c r="C7091" s="18">
        <v>12</v>
      </c>
      <c r="D7091" s="18">
        <v>16</v>
      </c>
      <c r="E7091" s="18">
        <v>19</v>
      </c>
      <c r="F7091" s="18"/>
      <c r="G7091" s="18"/>
      <c r="H7091" s="18"/>
      <c r="I7091" s="18"/>
      <c r="J7091" s="62"/>
      <c r="K7091" s="69"/>
      <c r="L7091" s="108" t="s">
        <v>67</v>
      </c>
      <c r="M7091" s="103" t="e">
        <f>#REF!</f>
        <v>#REF!</v>
      </c>
      <c r="N7091" s="103" t="e">
        <f>IF(M7091=0,"",CHOOSE(M7091,"7","12","16","19","19","手入力箇所","手入力箇所","手入力箇所","手入力箇所","手入力箇所","手入力箇所","手入力箇所","手入力箇所","手入力箇所","手入力箇所"))</f>
        <v>#REF!</v>
      </c>
    </row>
    <row r="7092" spans="1:14" ht="24.6" thickBot="1" x14ac:dyDescent="0.25">
      <c r="A7092" s="28" t="s">
        <v>68</v>
      </c>
      <c r="B7092" s="18">
        <v>21</v>
      </c>
      <c r="C7092" s="18">
        <v>35</v>
      </c>
      <c r="D7092" s="18">
        <v>48</v>
      </c>
      <c r="E7092" s="18">
        <v>59</v>
      </c>
      <c r="F7092" s="18">
        <v>94</v>
      </c>
      <c r="G7092" s="18">
        <v>159</v>
      </c>
      <c r="H7092" s="18">
        <v>235</v>
      </c>
      <c r="I7092" s="18"/>
      <c r="J7092" s="62"/>
      <c r="K7092" s="69"/>
      <c r="L7092" s="108" t="s">
        <v>68</v>
      </c>
      <c r="M7092" s="103" t="e">
        <f>#REF!</f>
        <v>#REF!</v>
      </c>
      <c r="N7092" s="103" t="e">
        <f>IF(M7092=0,"",CHOOSE(M7092,"21","35","48","59","59","94","94","94","94","94","159","159","159","159","159","159","159","159","159","159","235","235","235","235","235","235","235","235","235","235","手入力箇所","手入力箇所","手入力箇所","手入力箇所","手入力箇所","手入力箇所","手入力箇所","手入力箇所","手入力箇所","手入力箇所"))</f>
        <v>#REF!</v>
      </c>
    </row>
    <row r="7093" spans="1:14" ht="36.6" thickBot="1" x14ac:dyDescent="0.25">
      <c r="A7093" s="28" t="s">
        <v>69</v>
      </c>
      <c r="B7093" s="18">
        <v>22</v>
      </c>
      <c r="C7093" s="18">
        <v>26</v>
      </c>
      <c r="D7093" s="18">
        <v>28</v>
      </c>
      <c r="E7093" s="18">
        <v>29</v>
      </c>
      <c r="F7093" s="18">
        <v>34</v>
      </c>
      <c r="G7093" s="18"/>
      <c r="H7093" s="18"/>
      <c r="I7093" s="18"/>
      <c r="J7093" s="62"/>
      <c r="K7093" s="69"/>
      <c r="L7093" s="108" t="s">
        <v>69</v>
      </c>
      <c r="M7093" s="103" t="e">
        <f>#REF!</f>
        <v>#REF!</v>
      </c>
      <c r="N7093" s="103" t="e">
        <f>IF(M7093=0,"",CHOOSE(M7093,"22","26","28","29","29","34","34","34","34","34","手入力箇所","手入力箇所","手入力箇所","手入力箇所","手入力箇所","手入力箇所","手入力箇所","手入力箇所","手入力箇所","手入力箇所"))</f>
        <v>#REF!</v>
      </c>
    </row>
    <row r="7094" spans="1:14" ht="13.8" thickBot="1" x14ac:dyDescent="0.25">
      <c r="A7094" s="27" t="s">
        <v>63</v>
      </c>
      <c r="B7094" s="18">
        <v>21</v>
      </c>
      <c r="C7094" s="18">
        <v>33</v>
      </c>
      <c r="D7094" s="18">
        <v>46</v>
      </c>
      <c r="E7094" s="18">
        <v>56</v>
      </c>
      <c r="F7094" s="18">
        <v>89</v>
      </c>
      <c r="G7094" s="18">
        <v>151</v>
      </c>
      <c r="H7094" s="18">
        <v>224</v>
      </c>
      <c r="I7094" s="18">
        <v>289</v>
      </c>
      <c r="J7094" s="18">
        <v>350</v>
      </c>
      <c r="K7094" s="69"/>
      <c r="L7094" s="107" t="s">
        <v>63</v>
      </c>
      <c r="M7094" s="103" t="e">
        <f>#REF!</f>
        <v>#REF!</v>
      </c>
      <c r="N7094" s="103" t="e">
        <f>IF(M7094=0,"",CHOOSE(M7094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095" spans="1:14" ht="24.6" thickBot="1" x14ac:dyDescent="0.25">
      <c r="A7095" s="34" t="s">
        <v>70</v>
      </c>
      <c r="B7095" s="35">
        <v>13</v>
      </c>
      <c r="C7095" s="35">
        <v>33</v>
      </c>
      <c r="D7095" s="35">
        <v>59</v>
      </c>
      <c r="E7095" s="35"/>
      <c r="F7095" s="35"/>
      <c r="G7095" s="35"/>
      <c r="H7095" s="35"/>
      <c r="I7095" s="35"/>
      <c r="J7095" s="36"/>
      <c r="K7095" s="67"/>
      <c r="L7095" s="108" t="s">
        <v>70</v>
      </c>
      <c r="M7095" s="103" t="e">
        <f>#REF!</f>
        <v>#REF!</v>
      </c>
      <c r="N7095" s="103" t="e">
        <f>IF(M7095=0,"",CHOOSE(M7095,"13","33","59","手入力箇所","手入力箇所","手入力箇所","手入力箇所","手入力箇所","手入力箇所","手入力箇所","手入力箇所","手入力箇所","手入力箇所"))</f>
        <v>#REF!</v>
      </c>
    </row>
    <row r="7096" spans="1:14" ht="13.8" thickBot="1" x14ac:dyDescent="0.25">
      <c r="A7096" s="37" t="s">
        <v>71</v>
      </c>
      <c r="B7096" s="17">
        <v>23</v>
      </c>
      <c r="C7096" s="17">
        <v>39</v>
      </c>
      <c r="D7096" s="17">
        <v>97</v>
      </c>
      <c r="E7096" s="17"/>
      <c r="F7096" s="17"/>
      <c r="G7096" s="17"/>
      <c r="H7096" s="17"/>
      <c r="I7096" s="17"/>
      <c r="J7096" s="64"/>
      <c r="K7096" s="70"/>
      <c r="L7096" s="109" t="s">
        <v>71</v>
      </c>
      <c r="M7096" s="103" t="e">
        <f>#REF!</f>
        <v>#REF!</v>
      </c>
      <c r="N7096" s="103" t="e">
        <f>IF(M7096=0,"",CHOOSE(M7096,"23","39","97","手入力箇所","手入力箇所","手入力箇所","手入力箇所","手入力箇所","手入力箇所","手入力箇所","手入力箇所","手入力箇所","手入力箇所"))</f>
        <v>#REF!</v>
      </c>
    </row>
    <row r="7097" spans="1:14" ht="13.8" thickBot="1" x14ac:dyDescent="0.25">
      <c r="A7097" s="29" t="s">
        <v>72</v>
      </c>
      <c r="B7097" s="18">
        <v>21</v>
      </c>
      <c r="C7097" s="18">
        <v>37</v>
      </c>
      <c r="D7097" s="18">
        <v>58</v>
      </c>
      <c r="E7097" s="18">
        <v>76</v>
      </c>
      <c r="F7097" s="18">
        <v>137</v>
      </c>
      <c r="G7097" s="18"/>
      <c r="H7097" s="18"/>
      <c r="I7097" s="18"/>
      <c r="J7097" s="62"/>
      <c r="K7097" s="69"/>
      <c r="L7097" s="109" t="s">
        <v>72</v>
      </c>
      <c r="M7097" s="103" t="e">
        <f>#REF!</f>
        <v>#REF!</v>
      </c>
      <c r="N7097" s="103" t="e">
        <f>IF(M7097=0,"",CHOOSE(M7097,"21","37","58","76","76","137","137","137","137","137","手入力箇所","手入力箇所","手入力箇所","手入力箇所","手入力箇所","手入力箇所","手入力箇所","手入力箇所","手入力箇所","手入力箇所"))</f>
        <v>#REF!</v>
      </c>
    </row>
    <row r="7098" spans="1:14" ht="13.8" thickBot="1" x14ac:dyDescent="0.25">
      <c r="A7098" s="29" t="s">
        <v>73</v>
      </c>
      <c r="B7098" s="18">
        <v>48</v>
      </c>
      <c r="C7098" s="18">
        <v>93</v>
      </c>
      <c r="D7098" s="18">
        <v>138</v>
      </c>
      <c r="E7098" s="18">
        <v>183</v>
      </c>
      <c r="F7098" s="18"/>
      <c r="G7098" s="18"/>
      <c r="H7098" s="18"/>
      <c r="I7098" s="18"/>
      <c r="J7098" s="62"/>
      <c r="K7098" s="69"/>
      <c r="L7098" s="109" t="s">
        <v>73</v>
      </c>
      <c r="M7098" s="103" t="e">
        <f>#REF!</f>
        <v>#REF!</v>
      </c>
      <c r="N7098" s="103" t="e">
        <f>IF(M7098=0,"",CHOOSE(M7098,"48","93","138","183","183","手入力箇所","手入力箇所","手入力箇所","手入力箇所","手入力箇所","手入力箇所","手入力箇所","手入力箇所","手入力箇所","手入力箇所"))</f>
        <v>#REF!</v>
      </c>
    </row>
    <row r="7099" spans="1:14" ht="37.200000000000003" thickBot="1" x14ac:dyDescent="0.25">
      <c r="A7099" s="30" t="s">
        <v>74</v>
      </c>
      <c r="B7099" s="18">
        <v>13</v>
      </c>
      <c r="C7099" s="18">
        <v>26</v>
      </c>
      <c r="D7099" s="18">
        <v>40</v>
      </c>
      <c r="E7099" s="18">
        <v>55</v>
      </c>
      <c r="F7099" s="18">
        <v>107</v>
      </c>
      <c r="G7099" s="18">
        <v>224</v>
      </c>
      <c r="H7099" s="18">
        <v>386</v>
      </c>
      <c r="I7099" s="18"/>
      <c r="J7099" s="62"/>
      <c r="K7099" s="69"/>
      <c r="L7099" s="110" t="s">
        <v>74</v>
      </c>
      <c r="M7099" s="103" t="e">
        <f>#REF!</f>
        <v>#REF!</v>
      </c>
      <c r="N7099" s="103" t="e">
        <f>IF(M7099=0,"",CHOOSE(M7099,"13","26","40","55","55","107","107","107","107","107","224","224","224","224","224","224","224","224","224","224","386","386","386","386","386","386","386","386","386","386","手入力箇所","手入力箇所","手入力箇所","手入力箇所","手入力箇所","手入力箇所","手入力箇所","手入力箇所","手入力箇所","手入力箇所"))</f>
        <v>#REF!</v>
      </c>
    </row>
    <row r="7100" spans="1:14" ht="13.8" thickBot="1" x14ac:dyDescent="0.25">
      <c r="A7100" s="29" t="s">
        <v>75</v>
      </c>
      <c r="B7100" s="18">
        <v>36</v>
      </c>
      <c r="C7100" s="18">
        <v>98</v>
      </c>
      <c r="D7100" s="18">
        <v>173</v>
      </c>
      <c r="E7100" s="18">
        <v>274</v>
      </c>
      <c r="F7100" s="18"/>
      <c r="G7100" s="18"/>
      <c r="H7100" s="18"/>
      <c r="I7100" s="18"/>
      <c r="J7100" s="62"/>
      <c r="K7100" s="69"/>
      <c r="L7100" s="109" t="s">
        <v>75</v>
      </c>
      <c r="M7100" s="103" t="e">
        <f>#REF!</f>
        <v>#REF!</v>
      </c>
      <c r="N7100" s="103" t="e">
        <f>IF(M7100=0,"",CHOOSE(M7100,"36","98","173","274","274","手入力箇所","手入力箇所","手入力箇所","手入力箇所","手入力箇所","手入力箇所","手入力箇所","手入力箇所","手入力箇所","手入力箇所"))</f>
        <v>#REF!</v>
      </c>
    </row>
    <row r="7101" spans="1:14" ht="37.200000000000003" thickBot="1" x14ac:dyDescent="0.25">
      <c r="A7101" s="30" t="s">
        <v>76</v>
      </c>
      <c r="B7101" s="18">
        <v>127</v>
      </c>
      <c r="C7101" s="18">
        <v>127</v>
      </c>
      <c r="D7101" s="18">
        <v>127</v>
      </c>
      <c r="E7101" s="18">
        <v>127</v>
      </c>
      <c r="F7101" s="18"/>
      <c r="G7101" s="18"/>
      <c r="H7101" s="18"/>
      <c r="I7101" s="18"/>
      <c r="J7101" s="62"/>
      <c r="K7101" s="69"/>
      <c r="L7101" s="110" t="s">
        <v>76</v>
      </c>
      <c r="M7101" s="103" t="e">
        <f>#REF!</f>
        <v>#REF!</v>
      </c>
      <c r="N7101" s="103" t="e">
        <f>IF(M7101=0,"",CHOOSE(M7101,"127","127","127","127","127","手入力箇所","手入力箇所","手入力箇所","手入力箇所","手入力箇所","手入力箇所","手入力箇所","手入力箇所","手入力箇所","手入力箇所"))</f>
        <v>#REF!</v>
      </c>
    </row>
    <row r="7102" spans="1:14" ht="27" thickBot="1" x14ac:dyDescent="0.25">
      <c r="A7102" s="31" t="s">
        <v>77</v>
      </c>
      <c r="B7102" s="18">
        <v>42</v>
      </c>
      <c r="C7102" s="18">
        <v>90</v>
      </c>
      <c r="D7102" s="18">
        <v>141</v>
      </c>
      <c r="E7102" s="18">
        <v>193</v>
      </c>
      <c r="F7102" s="62"/>
      <c r="G7102" s="62"/>
      <c r="H7102" s="62"/>
      <c r="I7102" s="62"/>
      <c r="J7102" s="62"/>
      <c r="K7102" s="69"/>
      <c r="L7102" s="111" t="s">
        <v>77</v>
      </c>
      <c r="M7102" s="103" t="e">
        <f>#REF!</f>
        <v>#REF!</v>
      </c>
      <c r="N7102" s="103" t="e">
        <f>IF(M7102=0,"",CHOOSE(M7102,"42","90","141","193","1936","手入力箇所","手入力箇所","手入力箇所","手入力箇所","手入力箇所","手入力箇所","手入力箇所","手入力箇所","手入力箇所","手入力箇所"))</f>
        <v>#REF!</v>
      </c>
    </row>
    <row r="7103" spans="1:14" ht="40.200000000000003" thickBot="1" x14ac:dyDescent="0.25">
      <c r="A7103" s="31" t="s">
        <v>78</v>
      </c>
      <c r="B7103" s="18">
        <v>24</v>
      </c>
      <c r="C7103" s="18">
        <v>43</v>
      </c>
      <c r="D7103" s="18">
        <v>61</v>
      </c>
      <c r="E7103" s="18">
        <v>76</v>
      </c>
      <c r="F7103" s="62"/>
      <c r="G7103" s="62"/>
      <c r="H7103" s="62"/>
      <c r="I7103" s="62"/>
      <c r="J7103" s="62"/>
      <c r="K7103" s="69"/>
      <c r="L7103" s="111" t="s">
        <v>78</v>
      </c>
      <c r="M7103" s="103" t="e">
        <f>#REF!</f>
        <v>#REF!</v>
      </c>
      <c r="N7103" s="103" t="e">
        <f>IF(M7103=0,"",CHOOSE(M7103,"24","43","61","76","76","手入力箇所","手入力箇所","手入力箇所","手入力箇所","手入力箇所","手入力箇所","手入力箇所","手入力箇所","手入力箇所","手入力箇所"))</f>
        <v>#REF!</v>
      </c>
    </row>
    <row r="7104" spans="1:14" ht="27" thickBot="1" x14ac:dyDescent="0.25">
      <c r="A7104" s="31" t="s">
        <v>79</v>
      </c>
      <c r="B7104" s="18">
        <v>54</v>
      </c>
      <c r="C7104" s="18">
        <v>77</v>
      </c>
      <c r="D7104" s="18">
        <v>94</v>
      </c>
      <c r="E7104" s="18">
        <v>107</v>
      </c>
      <c r="F7104" s="62"/>
      <c r="G7104" s="62"/>
      <c r="H7104" s="62"/>
      <c r="I7104" s="62"/>
      <c r="J7104" s="62"/>
      <c r="K7104" s="69"/>
      <c r="L7104" s="111" t="s">
        <v>79</v>
      </c>
      <c r="M7104" s="103" t="e">
        <f>#REF!</f>
        <v>#REF!</v>
      </c>
      <c r="N7104" s="103" t="e">
        <f>IF(M7104=0,"",CHOOSE(M7104,"54","77","94","107","107","手入力箇所","手入力箇所","手入力箇所","手入力箇所","手入力箇所","手入力箇所","手入力箇所","手入力箇所","手入力箇所","手入力箇所"))</f>
        <v>#REF!</v>
      </c>
    </row>
    <row r="7105" spans="1:14" ht="40.200000000000003" thickBot="1" x14ac:dyDescent="0.25">
      <c r="A7105" s="31" t="s">
        <v>80</v>
      </c>
      <c r="B7105" s="18">
        <v>49</v>
      </c>
      <c r="C7105" s="18">
        <v>53</v>
      </c>
      <c r="D7105" s="18">
        <v>55</v>
      </c>
      <c r="E7105" s="18">
        <v>56</v>
      </c>
      <c r="F7105" s="62"/>
      <c r="G7105" s="62"/>
      <c r="H7105" s="62"/>
      <c r="I7105" s="62"/>
      <c r="J7105" s="62"/>
      <c r="K7105" s="69"/>
      <c r="L7105" s="111" t="s">
        <v>80</v>
      </c>
      <c r="M7105" s="103" t="e">
        <f>#REF!</f>
        <v>#REF!</v>
      </c>
      <c r="N7105" s="103" t="e">
        <f>IF(M7105=0,"",CHOOSE(M7105,"49","53","55","56","56","手入力箇所","手入力箇所","手入力箇所","手入力箇所","手入力箇所","手入力箇所","手入力箇所","手入力箇所","手入力箇所","手入力箇所"))</f>
        <v>#REF!</v>
      </c>
    </row>
    <row r="7106" spans="1:14" ht="40.200000000000003" thickBot="1" x14ac:dyDescent="0.25">
      <c r="A7106" s="38" t="s">
        <v>81</v>
      </c>
      <c r="B7106" s="35">
        <v>232</v>
      </c>
      <c r="C7106" s="35">
        <v>232</v>
      </c>
      <c r="D7106" s="36"/>
      <c r="E7106" s="36"/>
      <c r="F7106" s="36"/>
      <c r="G7106" s="36"/>
      <c r="H7106" s="36"/>
      <c r="I7106" s="36"/>
      <c r="J7106" s="36"/>
      <c r="K7106" s="67"/>
      <c r="L7106" s="111" t="s">
        <v>81</v>
      </c>
      <c r="M7106" s="103" t="e">
        <f>#REF!</f>
        <v>#REF!</v>
      </c>
      <c r="N7106" s="103" t="e">
        <f>IF(M7106=0,"",CHOOSE(M7106,"232","232","手入力箇所","手入力箇所","手入力箇所","手入力箇所","手入力箇所","手入力箇所","手入力箇所","手入力箇所","手入力箇所","手入力箇所"))</f>
        <v>#REF!</v>
      </c>
    </row>
    <row r="7107" spans="1:14" ht="13.8" thickBot="1" x14ac:dyDescent="0.25">
      <c r="A7107" s="39" t="s">
        <v>82</v>
      </c>
      <c r="B7107" s="17">
        <v>6</v>
      </c>
      <c r="C7107" s="17">
        <v>9</v>
      </c>
      <c r="D7107" s="17">
        <v>11</v>
      </c>
      <c r="E7107" s="17">
        <v>13</v>
      </c>
      <c r="F7107" s="17">
        <v>18</v>
      </c>
      <c r="G7107" s="17">
        <v>26</v>
      </c>
      <c r="H7107" s="17">
        <v>35</v>
      </c>
      <c r="I7107" s="17">
        <v>43</v>
      </c>
      <c r="J7107" s="17">
        <v>49</v>
      </c>
      <c r="K7107" s="70"/>
      <c r="L7107" s="111" t="s">
        <v>82</v>
      </c>
      <c r="M7107" s="103" t="e">
        <f>#REF!</f>
        <v>#REF!</v>
      </c>
      <c r="N7107" s="103" t="e">
        <f>IF(M7107=0,"",CHOOSE(M7107,"6","9","11","13","13","18","18","18","18","18","26","26","26","26","26","26","26","26","26","26","35","35","35","35","35","35","35","35","35","35","43","43","43","43","43","43","43","43","43","43","49","49","49","49","49","49","49","49","49","49","手入力箇所","手入力箇所","手入力箇所","手入力箇所","手入力箇所","手入力箇所","手入力箇所","手入力箇所","手入力箇所","手入力箇所"))</f>
        <v>#REF!</v>
      </c>
    </row>
    <row r="7108" spans="1:14" ht="13.8" thickBot="1" x14ac:dyDescent="0.25">
      <c r="A7108" s="31" t="s">
        <v>83</v>
      </c>
      <c r="B7108" s="18">
        <v>6</v>
      </c>
      <c r="C7108" s="18">
        <v>10</v>
      </c>
      <c r="D7108" s="18">
        <v>14</v>
      </c>
      <c r="E7108" s="18">
        <v>17</v>
      </c>
      <c r="F7108" s="18">
        <v>29</v>
      </c>
      <c r="G7108" s="18">
        <v>50</v>
      </c>
      <c r="H7108" s="18">
        <v>76</v>
      </c>
      <c r="I7108" s="18">
        <v>100</v>
      </c>
      <c r="J7108" s="18">
        <v>123</v>
      </c>
      <c r="K7108" s="69"/>
      <c r="L7108" s="111" t="s">
        <v>83</v>
      </c>
      <c r="M7108" s="103" t="e">
        <f>#REF!</f>
        <v>#REF!</v>
      </c>
      <c r="N7108" s="103" t="e">
        <f>IF(M7108=0,"",CHOOSE(M7108,"6","10","14","17","17","29","29","29","29","29","50","50","50","50","50","50","50","50","50","50","76","76","76","76","76","76","76","76","76","76","100","100","100","100","100","100","100","100","100","100","123","123","123","123","123","123","123","123","123","123","手入力箇所","手入力箇所","手入力箇所","手入力箇所","手入力箇所","手入力箇所","手入力箇所","手入力箇所","手入力箇所"))</f>
        <v>#REF!</v>
      </c>
    </row>
    <row r="7109" spans="1:14" ht="27" thickBot="1" x14ac:dyDescent="0.25">
      <c r="A7109" s="32" t="s">
        <v>84</v>
      </c>
      <c r="B7109" s="20">
        <v>9</v>
      </c>
      <c r="C7109" s="20">
        <v>15</v>
      </c>
      <c r="D7109" s="20">
        <v>20</v>
      </c>
      <c r="E7109" s="20">
        <v>24</v>
      </c>
      <c r="F7109" s="20">
        <v>39</v>
      </c>
      <c r="G7109" s="20">
        <v>65</v>
      </c>
      <c r="H7109" s="63"/>
      <c r="I7109" s="63"/>
      <c r="J7109" s="63"/>
      <c r="K7109" s="106"/>
      <c r="L7109" s="111" t="s">
        <v>84</v>
      </c>
      <c r="M7109" s="103" t="e">
        <f>#REF!</f>
        <v>#REF!</v>
      </c>
      <c r="N7109" s="103" t="e">
        <f>IF(M7109=0,"",CHOOSE(M7109,"9","15","20","24","24","39","39","39","39","39","65","65","65","65","65","65","65","65","65","65","手入力箇所","手入力箇所","手入力箇所","手入力箇所","手入力箇所","手入力箇所","手入力箇所","手入力箇所","手入力箇所","手入力箇所"))</f>
        <v>#REF!</v>
      </c>
    </row>
    <row r="7112" spans="1:14" ht="13.8" thickBot="1" x14ac:dyDescent="0.25"/>
    <row r="7113" spans="1:14" ht="13.8" thickBot="1" x14ac:dyDescent="0.25">
      <c r="A7113" s="688" t="e">
        <f>#REF!</f>
        <v>#REF!</v>
      </c>
      <c r="B7113" s="688"/>
      <c r="C7113" s="688"/>
      <c r="D7113" s="689" t="s">
        <v>192</v>
      </c>
      <c r="E7113" s="689"/>
      <c r="F7113" s="689"/>
      <c r="G7113" s="689"/>
      <c r="H7113" s="689"/>
      <c r="I7113" s="689"/>
      <c r="J7113" s="689"/>
      <c r="K7113" s="689"/>
      <c r="L7113" s="689"/>
      <c r="M7113" s="689"/>
      <c r="N7113" s="689"/>
    </row>
    <row r="7114" spans="1:14" ht="13.8" thickBot="1" x14ac:dyDescent="0.25">
      <c r="A7114" s="65"/>
      <c r="B7114" s="33">
        <v>1</v>
      </c>
      <c r="C7114" s="24">
        <v>2</v>
      </c>
      <c r="D7114" s="24">
        <v>3</v>
      </c>
      <c r="E7114" s="24" t="s">
        <v>58</v>
      </c>
      <c r="F7114" s="24" t="s">
        <v>59</v>
      </c>
      <c r="G7114" s="24" t="s">
        <v>60</v>
      </c>
      <c r="H7114" s="24" t="s">
        <v>61</v>
      </c>
      <c r="I7114" s="24" t="s">
        <v>62</v>
      </c>
      <c r="J7114" s="24" t="s">
        <v>194</v>
      </c>
      <c r="K7114" s="25" t="s">
        <v>85</v>
      </c>
      <c r="L7114" s="105" t="s">
        <v>189</v>
      </c>
      <c r="M7114" s="105" t="s">
        <v>188</v>
      </c>
      <c r="N7114" s="105" t="s">
        <v>51</v>
      </c>
    </row>
    <row r="7115" spans="1:14" ht="13.8" thickBot="1" x14ac:dyDescent="0.25">
      <c r="A7115" s="26" t="s">
        <v>56</v>
      </c>
      <c r="B7115" s="22">
        <v>5</v>
      </c>
      <c r="C7115" s="22">
        <v>7</v>
      </c>
      <c r="D7115" s="22">
        <v>8</v>
      </c>
      <c r="E7115" s="22">
        <v>8</v>
      </c>
      <c r="F7115" s="22">
        <v>10</v>
      </c>
      <c r="G7115" s="22">
        <v>13</v>
      </c>
      <c r="H7115" s="22">
        <v>16</v>
      </c>
      <c r="I7115" s="22"/>
      <c r="J7115" s="23"/>
      <c r="K7115" s="1"/>
      <c r="L7115" s="26" t="s">
        <v>56</v>
      </c>
      <c r="M7115" s="104" t="e">
        <f>#REF!</f>
        <v>#REF!</v>
      </c>
      <c r="N7115" s="112" t="e">
        <f>IF(M7115=0,"",CHOOSE(M7115,"5","7","8","8","8","10","10","10","10","10","13","13","13","13","13","13","13","13","13","13","16","16","16","16","16","16","16","16","16","16","16","手入力箇所","手入力箇所","手入力箇所","手入力箇所","手入力箇所","手入力箇所","手入力箇所","手入力箇所","手入力箇所","手入力箇所"))</f>
        <v>#REF!</v>
      </c>
    </row>
    <row r="7116" spans="1:14" ht="13.8" thickBot="1" x14ac:dyDescent="0.25">
      <c r="A7116" s="27" t="s">
        <v>57</v>
      </c>
      <c r="B7116" s="18">
        <v>5</v>
      </c>
      <c r="C7116" s="18">
        <v>7</v>
      </c>
      <c r="D7116" s="18">
        <v>8</v>
      </c>
      <c r="E7116" s="18">
        <v>9</v>
      </c>
      <c r="F7116" s="18">
        <v>12</v>
      </c>
      <c r="G7116" s="18">
        <v>16</v>
      </c>
      <c r="H7116" s="18"/>
      <c r="I7116" s="18"/>
      <c r="J7116" s="62"/>
      <c r="K7116" s="19"/>
      <c r="L7116" s="27" t="s">
        <v>57</v>
      </c>
      <c r="M7116" s="104" t="e">
        <f>#REF!</f>
        <v>#REF!</v>
      </c>
      <c r="N7116" s="113" t="e">
        <f>IF(M7116=0,"",CHOOSE(M7116,"5","7","8","9","9","12","12","12","12","12","16","16","16","16","16","16","16","16","16","16","手入力箇所","手入力箇所","手入力箇所","手入力箇所","手入力箇所","手入力箇所","手入力箇所","手入力箇所","手入力箇所","手入力箇所"))</f>
        <v>#REF!</v>
      </c>
    </row>
    <row r="7117" spans="1:14" ht="48.6" thickBot="1" x14ac:dyDescent="0.25">
      <c r="A7117" s="28" t="s">
        <v>64</v>
      </c>
      <c r="B7117" s="18">
        <v>6</v>
      </c>
      <c r="C7117" s="18"/>
      <c r="D7117" s="18"/>
      <c r="E7117" s="18"/>
      <c r="F7117" s="18"/>
      <c r="G7117" s="18"/>
      <c r="H7117" s="18"/>
      <c r="I7117" s="18"/>
      <c r="J7117" s="62"/>
      <c r="K7117" s="19"/>
      <c r="L7117" s="28" t="s">
        <v>64</v>
      </c>
      <c r="M7117" s="104" t="e">
        <f>#REF!</f>
        <v>#REF!</v>
      </c>
      <c r="N7117" s="113" t="e">
        <f>IF(M7117=0,"",CHOOSE(M7117,"6","手入力箇所","手入力箇所","手入力箇所","手入力箇所","手入力箇所","手入力箇所","手入力箇所","手入力箇所","手入力箇所","手入力箇所","",""))</f>
        <v>#REF!</v>
      </c>
    </row>
    <row r="7118" spans="1:14" ht="48.6" thickBot="1" x14ac:dyDescent="0.25">
      <c r="A7118" s="28" t="s">
        <v>65</v>
      </c>
      <c r="B7118" s="18">
        <v>6</v>
      </c>
      <c r="C7118" s="18"/>
      <c r="D7118" s="18"/>
      <c r="E7118" s="18"/>
      <c r="F7118" s="18"/>
      <c r="G7118" s="18"/>
      <c r="H7118" s="18"/>
      <c r="I7118" s="18"/>
      <c r="J7118" s="62"/>
      <c r="K7118" s="19"/>
      <c r="L7118" s="28" t="s">
        <v>65</v>
      </c>
      <c r="M7118" s="104" t="e">
        <f>#REF!</f>
        <v>#REF!</v>
      </c>
      <c r="N7118" s="113" t="e">
        <f>IF(M7118=0,"",CHOOSE(M7118,"6","手入力箇所","手入力箇所","手入力箇所","手入力箇所","手入力箇所","手入力箇所","手入力箇所","手入力箇所","手入力箇所","手入力箇所","",""))</f>
        <v>#REF!</v>
      </c>
    </row>
    <row r="7119" spans="1:14" ht="24.6" thickBot="1" x14ac:dyDescent="0.25">
      <c r="A7119" s="28" t="s">
        <v>66</v>
      </c>
      <c r="B7119" s="18">
        <v>5</v>
      </c>
      <c r="C7119" s="18">
        <v>7</v>
      </c>
      <c r="D7119" s="18">
        <v>8</v>
      </c>
      <c r="E7119" s="18">
        <v>9</v>
      </c>
      <c r="F7119" s="18">
        <v>12</v>
      </c>
      <c r="G7119" s="18"/>
      <c r="H7119" s="18"/>
      <c r="I7119" s="18"/>
      <c r="J7119" s="62"/>
      <c r="K7119" s="19"/>
      <c r="L7119" s="28" t="s">
        <v>66</v>
      </c>
      <c r="M7119" s="104" t="e">
        <f>#REF!</f>
        <v>#REF!</v>
      </c>
      <c r="N7119" s="113" t="e">
        <f>IF(M7119=0,"",CHOOSE(M7119,"5","7","8","9","9","12","12","12","12","12","手入力箇所","手入力箇所","手入力箇所","手入力箇所","手入力箇所","手入力箇所","手入力箇所","手入力箇所","手入力箇所","手入力箇所"))</f>
        <v>#REF!</v>
      </c>
    </row>
    <row r="7120" spans="1:14" ht="36.6" thickBot="1" x14ac:dyDescent="0.25">
      <c r="A7120" s="28" t="s">
        <v>67</v>
      </c>
      <c r="B7120" s="18">
        <v>4</v>
      </c>
      <c r="C7120" s="18">
        <v>5</v>
      </c>
      <c r="D7120" s="18">
        <v>5</v>
      </c>
      <c r="E7120" s="18">
        <v>6</v>
      </c>
      <c r="F7120" s="18"/>
      <c r="G7120" s="18"/>
      <c r="H7120" s="18"/>
      <c r="I7120" s="18"/>
      <c r="J7120" s="62"/>
      <c r="K7120" s="19"/>
      <c r="L7120" s="28" t="s">
        <v>67</v>
      </c>
      <c r="M7120" s="104" t="e">
        <f>#REF!</f>
        <v>#REF!</v>
      </c>
      <c r="N7120" s="113" t="e">
        <f>IF(M7120=0,"",CHOOSE(M7120,"4","5","5","6","6","手入力箇所","手入力箇所","手入力箇所","手入力箇所","手入力箇所","手入力箇所","手入力箇所","手入力箇所","手入力箇所","手入力箇所"))</f>
        <v>#REF!</v>
      </c>
    </row>
    <row r="7121" spans="1:14" ht="24.6" thickBot="1" x14ac:dyDescent="0.25">
      <c r="A7121" s="28" t="s">
        <v>68</v>
      </c>
      <c r="B7121" s="18">
        <v>12</v>
      </c>
      <c r="C7121" s="18">
        <v>12</v>
      </c>
      <c r="D7121" s="18">
        <v>12</v>
      </c>
      <c r="E7121" s="18">
        <v>12</v>
      </c>
      <c r="F7121" s="18">
        <v>12</v>
      </c>
      <c r="G7121" s="18">
        <v>12</v>
      </c>
      <c r="H7121" s="18">
        <v>12</v>
      </c>
      <c r="I7121" s="18"/>
      <c r="J7121" s="62"/>
      <c r="K7121" s="19"/>
      <c r="L7121" s="28" t="s">
        <v>68</v>
      </c>
      <c r="M7121" s="104" t="e">
        <f>#REF!</f>
        <v>#REF!</v>
      </c>
      <c r="N7121" s="113" t="e">
        <f>IF(M7121=0,"",CHOOSE(M7121,"12","12","12","12","12","12","12","12","12","12","12","12","12","12","12","12","12","12","12","12","12","12","12","12","12","12","12","12","12","12","手入力箇所","手入力箇所","手入力箇所","手入力箇所","手入力箇所","手入力箇所","手入力箇所","手入力箇所","手入力箇所","手入力箇所"))</f>
        <v>#REF!</v>
      </c>
    </row>
    <row r="7122" spans="1:14" ht="36.6" thickBot="1" x14ac:dyDescent="0.25">
      <c r="A7122" s="28" t="s">
        <v>69</v>
      </c>
      <c r="B7122" s="18">
        <v>7</v>
      </c>
      <c r="C7122" s="18">
        <v>7</v>
      </c>
      <c r="D7122" s="18">
        <v>7</v>
      </c>
      <c r="E7122" s="18">
        <v>7</v>
      </c>
      <c r="F7122" s="18">
        <v>7</v>
      </c>
      <c r="G7122" s="18"/>
      <c r="H7122" s="18"/>
      <c r="I7122" s="18"/>
      <c r="J7122" s="62"/>
      <c r="K7122" s="19"/>
      <c r="L7122" s="28" t="s">
        <v>69</v>
      </c>
      <c r="M7122" s="104" t="e">
        <f>#REF!</f>
        <v>#REF!</v>
      </c>
      <c r="N7122" s="113" t="e">
        <f>IF(M7122=0,"",CHOOSE(M7122,"7","7","7","7","7","7","7","7","7","7","手入力箇所","手入力箇所","手入力箇所","手入力箇所","手入力箇所","手入力箇所","手入力箇所","手入力箇所","手入力箇所","手入力箇所"))</f>
        <v>#REF!</v>
      </c>
    </row>
    <row r="7123" spans="1:14" ht="13.8" thickBot="1" x14ac:dyDescent="0.25">
      <c r="A7123" s="27" t="s">
        <v>63</v>
      </c>
      <c r="B7123" s="18">
        <v>4</v>
      </c>
      <c r="C7123" s="18">
        <v>5</v>
      </c>
      <c r="D7123" s="18">
        <v>7</v>
      </c>
      <c r="E7123" s="18">
        <v>8</v>
      </c>
      <c r="F7123" s="18">
        <v>11</v>
      </c>
      <c r="G7123" s="18">
        <v>16</v>
      </c>
      <c r="H7123" s="18">
        <v>22</v>
      </c>
      <c r="I7123" s="18">
        <v>26</v>
      </c>
      <c r="J7123" s="18">
        <v>31</v>
      </c>
      <c r="K7123" s="19"/>
      <c r="L7123" s="27" t="s">
        <v>63</v>
      </c>
      <c r="M7123" s="104" t="e">
        <f>#REF!</f>
        <v>#REF!</v>
      </c>
      <c r="N7123" s="113" t="e">
        <f>IF(M7123=0,"",CHOOSE(M7123,"4","5","7","8","8","11","11","11","11","11","16","16","16","16","16","16","16","16","16","16","22","22","22","22","22","22","22","22","22","22","26","26","26","26","26","26","26","26","26","26","31","31","31","31","31","31","31","31","31","31","31","手入力箇所","手入力箇所","手入力箇所","手入力箇所","手入力箇所","手入力箇所","手入力箇所","手入力箇所","手入力箇所","手入力箇所"))</f>
        <v>#REF!</v>
      </c>
    </row>
    <row r="7124" spans="1:14" ht="24.6" thickBot="1" x14ac:dyDescent="0.25">
      <c r="A7124" s="28" t="s">
        <v>70</v>
      </c>
      <c r="B7124" s="18">
        <v>5</v>
      </c>
      <c r="C7124" s="18">
        <v>6</v>
      </c>
      <c r="D7124" s="18">
        <v>7</v>
      </c>
      <c r="E7124" s="18"/>
      <c r="F7124" s="18"/>
      <c r="G7124" s="18"/>
      <c r="H7124" s="18"/>
      <c r="I7124" s="18"/>
      <c r="J7124" s="62"/>
      <c r="K7124" s="19"/>
      <c r="L7124" s="28" t="s">
        <v>70</v>
      </c>
      <c r="M7124" s="104" t="e">
        <f>#REF!</f>
        <v>#REF!</v>
      </c>
      <c r="N7124" s="113" t="e">
        <f>IF(M7124=0,"",CHOOSE(M7124,"5","6","7","手入力箇所","手入力箇所","手入力箇所","手入力箇所","手入力箇所","手入力箇所","手入力箇所","手入力箇所","手入力箇所","手入力箇所"))</f>
        <v>#REF!</v>
      </c>
    </row>
    <row r="7125" spans="1:14" ht="13.8" thickBot="1" x14ac:dyDescent="0.25">
      <c r="A7125" s="29" t="s">
        <v>71</v>
      </c>
      <c r="B7125" s="18">
        <v>3</v>
      </c>
      <c r="C7125" s="18">
        <v>6</v>
      </c>
      <c r="D7125" s="18">
        <v>19</v>
      </c>
      <c r="E7125" s="18"/>
      <c r="F7125" s="18"/>
      <c r="G7125" s="18"/>
      <c r="H7125" s="18"/>
      <c r="I7125" s="18"/>
      <c r="J7125" s="62"/>
      <c r="K7125" s="19"/>
      <c r="L7125" s="29" t="s">
        <v>71</v>
      </c>
      <c r="M7125" s="104" t="e">
        <f>#REF!</f>
        <v>#REF!</v>
      </c>
      <c r="N7125" s="113" t="e">
        <f>IF(M7125=0,"",CHOOSE(M7125,"3","6","19","手入力箇所","手入力箇所","手入力箇所","手入力箇所","手入力箇所","手入力箇所","手入力箇所","手入力箇所","手入力箇所","手入力箇所"))</f>
        <v>#REF!</v>
      </c>
    </row>
    <row r="7126" spans="1:14" ht="13.8" thickBot="1" x14ac:dyDescent="0.25">
      <c r="A7126" s="29" t="s">
        <v>72</v>
      </c>
      <c r="B7126" s="18">
        <v>1</v>
      </c>
      <c r="C7126" s="18">
        <v>3</v>
      </c>
      <c r="D7126" s="18">
        <v>5</v>
      </c>
      <c r="E7126" s="18">
        <v>9</v>
      </c>
      <c r="F7126" s="18">
        <v>26</v>
      </c>
      <c r="G7126" s="18"/>
      <c r="H7126" s="18"/>
      <c r="I7126" s="18"/>
      <c r="J7126" s="62"/>
      <c r="K7126" s="19"/>
      <c r="L7126" s="29" t="s">
        <v>72</v>
      </c>
      <c r="M7126" s="104" t="e">
        <f>#REF!</f>
        <v>#REF!</v>
      </c>
      <c r="N7126" s="113" t="e">
        <f>IF(M7126=0,"",CHOOSE(M7126,"1","3","5","9","9","26","26","26","26","26","手入力箇所","手入力箇所","手入力箇所","手入力箇所","手入力箇所","手入力箇所","手入力箇所","手入力箇所","手入力箇所","手入力箇所"))</f>
        <v>#REF!</v>
      </c>
    </row>
    <row r="7127" spans="1:14" ht="13.8" thickBot="1" x14ac:dyDescent="0.25">
      <c r="A7127" s="29" t="s">
        <v>73</v>
      </c>
      <c r="B7127" s="18">
        <v>4</v>
      </c>
      <c r="C7127" s="18">
        <v>11</v>
      </c>
      <c r="D7127" s="18">
        <v>20</v>
      </c>
      <c r="E7127" s="18">
        <v>33</v>
      </c>
      <c r="F7127" s="18"/>
      <c r="G7127" s="18"/>
      <c r="H7127" s="18"/>
      <c r="I7127" s="18"/>
      <c r="J7127" s="62"/>
      <c r="K7127" s="19"/>
      <c r="L7127" s="29" t="s">
        <v>73</v>
      </c>
      <c r="M7127" s="104" t="e">
        <f>#REF!</f>
        <v>#REF!</v>
      </c>
      <c r="N7127" s="113" t="e">
        <f>IF(M7127=0,"",CHOOSE(M7127,"4","11","20","33","33","手入力箇所","手入力箇所","手入力箇所","手入力箇所","手入力箇所","手入力箇所","手入力箇所","手入力箇所","手入力箇所","手入力箇所"))</f>
        <v>#REF!</v>
      </c>
    </row>
    <row r="7128" spans="1:14" ht="37.200000000000003" thickBot="1" x14ac:dyDescent="0.25">
      <c r="A7128" s="30" t="s">
        <v>74</v>
      </c>
      <c r="B7128" s="18">
        <v>4</v>
      </c>
      <c r="C7128" s="18">
        <v>6</v>
      </c>
      <c r="D7128" s="18">
        <v>8</v>
      </c>
      <c r="E7128" s="18">
        <v>10</v>
      </c>
      <c r="F7128" s="18">
        <v>15</v>
      </c>
      <c r="G7128" s="18">
        <v>23</v>
      </c>
      <c r="H7128" s="18">
        <v>33</v>
      </c>
      <c r="I7128" s="18"/>
      <c r="J7128" s="62"/>
      <c r="K7128" s="19"/>
      <c r="L7128" s="30" t="s">
        <v>74</v>
      </c>
      <c r="M7128" s="104" t="e">
        <f>#REF!</f>
        <v>#REF!</v>
      </c>
      <c r="N7128" s="113" t="e">
        <f>IF(M7128=0,"",CHOOSE(M7128,"4","6","8","10","10","15","15","15","15","15","23","23","23","23","23","23","23","23","23","23","33","33","33","33","33","33","33","33","33","33","手入力箇所","手入力箇所","手入力箇所","手入力箇所","手入力箇所","手入力箇所","手入力箇所","手入力箇所","手入力箇所","手入力箇所"))</f>
        <v>#REF!</v>
      </c>
    </row>
    <row r="7129" spans="1:14" ht="13.8" thickBot="1" x14ac:dyDescent="0.25">
      <c r="A7129" s="29" t="s">
        <v>75</v>
      </c>
      <c r="B7129" s="18">
        <v>6</v>
      </c>
      <c r="C7129" s="18">
        <v>14</v>
      </c>
      <c r="D7129" s="18">
        <v>25</v>
      </c>
      <c r="E7129" s="18">
        <v>39</v>
      </c>
      <c r="F7129" s="18"/>
      <c r="G7129" s="18"/>
      <c r="H7129" s="18"/>
      <c r="I7129" s="18"/>
      <c r="J7129" s="62"/>
      <c r="K7129" s="19"/>
      <c r="L7129" s="29" t="s">
        <v>75</v>
      </c>
      <c r="M7129" s="104" t="e">
        <f>#REF!</f>
        <v>#REF!</v>
      </c>
      <c r="N7129" s="113" t="e">
        <f>IF(M7129=0,"",CHOOSE(M7129,"6","14","25","39","39","手入力箇所","手入力箇所","手入力箇所","手入力箇所","手入力箇所","手入力箇所","手入力箇所","手入力箇所","手入力箇所","手入力箇所"))</f>
        <v>#REF!</v>
      </c>
    </row>
    <row r="7130" spans="1:14" ht="37.200000000000003" thickBot="1" x14ac:dyDescent="0.25">
      <c r="A7130" s="30" t="s">
        <v>76</v>
      </c>
      <c r="B7130" s="18">
        <v>2</v>
      </c>
      <c r="C7130" s="18">
        <v>3</v>
      </c>
      <c r="D7130" s="18">
        <v>6</v>
      </c>
      <c r="E7130" s="18">
        <v>9</v>
      </c>
      <c r="F7130" s="18"/>
      <c r="G7130" s="18"/>
      <c r="H7130" s="18"/>
      <c r="I7130" s="18"/>
      <c r="J7130" s="62"/>
      <c r="K7130" s="19"/>
      <c r="L7130" s="30" t="s">
        <v>76</v>
      </c>
      <c r="M7130" s="104" t="e">
        <f>#REF!</f>
        <v>#REF!</v>
      </c>
      <c r="N7130" s="113" t="e">
        <f>IF(M7130=0,"",CHOOSE(M7130,"2","3","6","9","9","手入力箇所","手入力箇所","手入力箇所","手入力箇所","手入力箇所","手入力箇所","手入力箇所","手入力箇所","手入力箇所","手入力箇所"))</f>
        <v>#REF!</v>
      </c>
    </row>
    <row r="7131" spans="1:14" ht="27" thickBot="1" x14ac:dyDescent="0.25">
      <c r="A7131" s="31" t="s">
        <v>77</v>
      </c>
      <c r="B7131" s="18">
        <v>12</v>
      </c>
      <c r="C7131" s="18">
        <v>18</v>
      </c>
      <c r="D7131" s="18">
        <v>22</v>
      </c>
      <c r="E7131" s="18">
        <v>26</v>
      </c>
      <c r="F7131" s="62"/>
      <c r="G7131" s="62"/>
      <c r="H7131" s="62"/>
      <c r="I7131" s="62"/>
      <c r="J7131" s="62"/>
      <c r="K7131" s="19"/>
      <c r="L7131" s="31" t="s">
        <v>77</v>
      </c>
      <c r="M7131" s="104" t="e">
        <f>#REF!</f>
        <v>#REF!</v>
      </c>
      <c r="N7131" s="113" t="e">
        <f>IF(M7131=0,"",CHOOSE(M7131,"12","18","22","26","26","手入力箇所","手入力箇所","手入力箇所","手入力箇所","手入力箇所","手入力箇所","手入力箇所","手入力箇所","手入力箇所","手入力箇所"))</f>
        <v>#REF!</v>
      </c>
    </row>
    <row r="7132" spans="1:14" ht="40.200000000000003" thickBot="1" x14ac:dyDescent="0.25">
      <c r="A7132" s="31" t="s">
        <v>78</v>
      </c>
      <c r="B7132" s="18">
        <v>5</v>
      </c>
      <c r="C7132" s="18">
        <v>8</v>
      </c>
      <c r="D7132" s="18">
        <v>11</v>
      </c>
      <c r="E7132" s="18">
        <v>14</v>
      </c>
      <c r="F7132" s="62"/>
      <c r="G7132" s="62"/>
      <c r="H7132" s="62"/>
      <c r="I7132" s="62"/>
      <c r="J7132" s="62"/>
      <c r="K7132" s="19"/>
      <c r="L7132" s="31" t="s">
        <v>78</v>
      </c>
      <c r="M7132" s="104" t="e">
        <f>#REF!</f>
        <v>#REF!</v>
      </c>
      <c r="N7132" s="113" t="e">
        <f>IF(M7132=0,"",CHOOSE(M7132,"5","8","11","14","14","手入力箇所","手入力箇所","手入力箇所","手入力箇所","手入力箇所","手入力箇所","手入力箇所","手入力箇所","手入力箇所","手入力箇所"))</f>
        <v>#REF!</v>
      </c>
    </row>
    <row r="7133" spans="1:14" ht="27" thickBot="1" x14ac:dyDescent="0.25">
      <c r="A7133" s="31" t="s">
        <v>79</v>
      </c>
      <c r="B7133" s="18">
        <v>6</v>
      </c>
      <c r="C7133" s="18">
        <v>11</v>
      </c>
      <c r="D7133" s="18">
        <v>16</v>
      </c>
      <c r="E7133" s="18">
        <v>21</v>
      </c>
      <c r="F7133" s="62"/>
      <c r="G7133" s="62"/>
      <c r="H7133" s="62"/>
      <c r="I7133" s="62"/>
      <c r="J7133" s="62"/>
      <c r="K7133" s="19"/>
      <c r="L7133" s="31" t="s">
        <v>79</v>
      </c>
      <c r="M7133" s="104" t="e">
        <f>#REF!</f>
        <v>#REF!</v>
      </c>
      <c r="N7133" s="113" t="e">
        <f>IF(M7133=0,"",CHOOSE(M7133,"6","11","16","21","21","手入力箇所","手入力箇所","手入力箇所","手入力箇所","手入力箇所","手入力箇所","手入力箇所","手入力箇所","手入力箇所"))</f>
        <v>#REF!</v>
      </c>
    </row>
    <row r="7134" spans="1:14" ht="40.200000000000003" thickBot="1" x14ac:dyDescent="0.25">
      <c r="A7134" s="31" t="s">
        <v>80</v>
      </c>
      <c r="B7134" s="18">
        <v>5</v>
      </c>
      <c r="C7134" s="18">
        <v>7</v>
      </c>
      <c r="D7134" s="18">
        <v>9</v>
      </c>
      <c r="E7134" s="18">
        <v>10</v>
      </c>
      <c r="F7134" s="62"/>
      <c r="G7134" s="62"/>
      <c r="H7134" s="62"/>
      <c r="I7134" s="62"/>
      <c r="J7134" s="62"/>
      <c r="K7134" s="19"/>
      <c r="L7134" s="31" t="s">
        <v>80</v>
      </c>
      <c r="M7134" s="104" t="e">
        <f>#REF!</f>
        <v>#REF!</v>
      </c>
      <c r="N7134" s="113" t="e">
        <f>IF(M7134=0,"",CHOOSE(M7134,"5","7","9","10","10","手入力箇所","手入力箇所","手入力箇所","手入力箇所","手入力箇所","手入力箇所","手入力箇所","手入力箇所","手入力箇所"))</f>
        <v>#REF!</v>
      </c>
    </row>
    <row r="7135" spans="1:14" ht="40.200000000000003" thickBot="1" x14ac:dyDescent="0.25">
      <c r="A7135" s="31" t="s">
        <v>81</v>
      </c>
      <c r="B7135" s="18">
        <v>9</v>
      </c>
      <c r="C7135" s="18">
        <v>14</v>
      </c>
      <c r="D7135" s="62"/>
      <c r="E7135" s="62"/>
      <c r="F7135" s="62"/>
      <c r="G7135" s="62"/>
      <c r="H7135" s="62"/>
      <c r="I7135" s="62"/>
      <c r="J7135" s="62"/>
      <c r="K7135" s="19"/>
      <c r="L7135" s="31" t="s">
        <v>81</v>
      </c>
      <c r="M7135" s="104" t="e">
        <f>#REF!</f>
        <v>#REF!</v>
      </c>
      <c r="N7135" s="113" t="e">
        <f>IF(M7135=0,"",CHOOSE(M7135,"9","14","手入力箇所","手入力箇所","手入力箇所","手入力箇所","手入力箇所","手入力箇所","手入力箇所","手入力箇所","手入力箇所","手入力箇所"))</f>
        <v>#REF!</v>
      </c>
    </row>
    <row r="7136" spans="1:14" ht="13.8" thickBot="1" x14ac:dyDescent="0.25">
      <c r="A7136" s="31" t="s">
        <v>82</v>
      </c>
      <c r="B7136" s="18">
        <v>3</v>
      </c>
      <c r="C7136" s="18">
        <v>4</v>
      </c>
      <c r="D7136" s="18">
        <v>4</v>
      </c>
      <c r="E7136" s="18">
        <v>5</v>
      </c>
      <c r="F7136" s="18">
        <v>6</v>
      </c>
      <c r="G7136" s="18">
        <v>8</v>
      </c>
      <c r="H7136" s="18">
        <v>9</v>
      </c>
      <c r="I7136" s="18">
        <v>11</v>
      </c>
      <c r="J7136" s="18">
        <v>12</v>
      </c>
      <c r="K7136" s="19"/>
      <c r="L7136" s="31" t="s">
        <v>82</v>
      </c>
      <c r="M7136" s="104" t="e">
        <f>#REF!</f>
        <v>#REF!</v>
      </c>
      <c r="N7136" s="113" t="e">
        <f>IF(M7136=0,"",CHOOSE(M7136,"3","4","4","5","5","6","6","6","6","6","8","8","8","8","8","8","8","8","8","8","9","9","9","9","9","9","9","9","9","9","11","11","11","11","11","11","11","11","11","11","12","12","12","12","12","12","12","12","12","12","12","手入力箇所","手入力箇所","手入力箇所","手入力箇所","手入力箇所","手入力箇所","手入力箇所","手入力箇所","手入力箇所","手入力箇所"))</f>
        <v>#REF!</v>
      </c>
    </row>
    <row r="7137" spans="1:14" ht="13.8" thickBot="1" x14ac:dyDescent="0.25">
      <c r="A7137" s="31" t="s">
        <v>83</v>
      </c>
      <c r="B7137" s="18">
        <v>3</v>
      </c>
      <c r="C7137" s="18">
        <v>4</v>
      </c>
      <c r="D7137" s="18">
        <v>4</v>
      </c>
      <c r="E7137" s="18">
        <v>5</v>
      </c>
      <c r="F7137" s="18">
        <v>6</v>
      </c>
      <c r="G7137" s="18">
        <v>8</v>
      </c>
      <c r="H7137" s="18">
        <v>10</v>
      </c>
      <c r="I7137" s="18">
        <v>12</v>
      </c>
      <c r="J7137" s="18">
        <v>13</v>
      </c>
      <c r="K7137" s="19"/>
      <c r="L7137" s="31" t="s">
        <v>83</v>
      </c>
      <c r="M7137" s="104" t="e">
        <f>#REF!</f>
        <v>#REF!</v>
      </c>
      <c r="N7137" s="113" t="e">
        <f>IF(M7137=0,"",CHOOSE(M7137,"3","4","4","5","5","6","6","6","6","6","8","8","8","8","8","8","8","8","8","8","10","10","10","10","10","10","10","10","10","10","12","12","12","12","12","12","12","12","12","12","13","13","13","13","13","13","13","13","13","13","13","手入力箇所","手入力箇所","手入力箇所","手入力箇所","手入力箇所","手入力箇所","手入力箇所","手入力箇所","手入力箇所","手入力箇所"))</f>
        <v>#REF!</v>
      </c>
    </row>
    <row r="7138" spans="1:14" ht="27" thickBot="1" x14ac:dyDescent="0.25">
      <c r="A7138" s="32" t="s">
        <v>84</v>
      </c>
      <c r="B7138" s="20">
        <v>1</v>
      </c>
      <c r="C7138" s="20">
        <v>2</v>
      </c>
      <c r="D7138" s="20">
        <v>3</v>
      </c>
      <c r="E7138" s="20">
        <v>4</v>
      </c>
      <c r="F7138" s="20">
        <v>8</v>
      </c>
      <c r="G7138" s="20">
        <v>19</v>
      </c>
      <c r="H7138" s="63"/>
      <c r="I7138" s="63"/>
      <c r="J7138" s="63"/>
      <c r="K7138" s="21"/>
      <c r="L7138" s="32" t="s">
        <v>84</v>
      </c>
      <c r="M7138" s="104" t="e">
        <f>#REF!</f>
        <v>#REF!</v>
      </c>
      <c r="N7138" s="113" t="e">
        <f>IF(M7138=0,"",CHOOSE(M7138,"1","2","3","4","4","8","8","8","8","8","19","19","19","19","19","19","19","19","19","19","手入力箇所","手入力箇所","手入力箇所","手入力箇所","手入力箇所","手入力箇所","手入力箇所","手入力箇所","手入力箇所","手入力箇所"))</f>
        <v>#REF!</v>
      </c>
    </row>
    <row r="7139" spans="1:14" ht="13.8" thickBot="1" x14ac:dyDescent="0.25"/>
    <row r="7140" spans="1:14" ht="13.8" thickBot="1" x14ac:dyDescent="0.25">
      <c r="A7140" s="686" t="e">
        <f>A7113</f>
        <v>#REF!</v>
      </c>
      <c r="B7140" s="686"/>
      <c r="C7140" s="686"/>
      <c r="D7140" s="687" t="s">
        <v>193</v>
      </c>
      <c r="E7140" s="687"/>
      <c r="F7140" s="687"/>
      <c r="G7140" s="687"/>
      <c r="H7140" s="687"/>
      <c r="I7140" s="687"/>
      <c r="J7140" s="687"/>
      <c r="K7140" s="687"/>
      <c r="L7140" s="687"/>
      <c r="M7140" s="687"/>
      <c r="N7140" s="687"/>
    </row>
    <row r="7141" spans="1:14" ht="13.8" thickBot="1" x14ac:dyDescent="0.25">
      <c r="A7141" s="105"/>
      <c r="B7141" s="33">
        <v>1</v>
      </c>
      <c r="C7141" s="24">
        <v>2</v>
      </c>
      <c r="D7141" s="24">
        <v>3</v>
      </c>
      <c r="E7141" s="24" t="s">
        <v>58</v>
      </c>
      <c r="F7141" s="24" t="s">
        <v>59</v>
      </c>
      <c r="G7141" s="24" t="s">
        <v>60</v>
      </c>
      <c r="H7141" s="24" t="s">
        <v>61</v>
      </c>
      <c r="I7141" s="24" t="s">
        <v>62</v>
      </c>
      <c r="J7141" s="24" t="s">
        <v>194</v>
      </c>
      <c r="K7141" s="102" t="s">
        <v>85</v>
      </c>
      <c r="L7141" s="105" t="s">
        <v>189</v>
      </c>
      <c r="M7141" s="105" t="s">
        <v>188</v>
      </c>
      <c r="N7141" s="105" t="s">
        <v>51</v>
      </c>
    </row>
    <row r="7142" spans="1:14" ht="13.8" thickBot="1" x14ac:dyDescent="0.25">
      <c r="A7142" s="26" t="s">
        <v>56</v>
      </c>
      <c r="B7142" s="22">
        <v>16</v>
      </c>
      <c r="C7142" s="22">
        <v>25</v>
      </c>
      <c r="D7142" s="22">
        <v>32</v>
      </c>
      <c r="E7142" s="22">
        <v>38</v>
      </c>
      <c r="F7142" s="22">
        <v>56</v>
      </c>
      <c r="G7142" s="22">
        <v>87</v>
      </c>
      <c r="H7142" s="22">
        <v>121</v>
      </c>
      <c r="I7142" s="22"/>
      <c r="J7142" s="23"/>
      <c r="K7142" s="68"/>
      <c r="L7142" s="107" t="s">
        <v>56</v>
      </c>
      <c r="M7142" s="103" t="e">
        <f>#REF!</f>
        <v>#REF!</v>
      </c>
      <c r="N7142" s="103" t="e">
        <f>IF(M7142=0,"",CHOOSE(M7142,"16","25","32","38","38","56","56","56","56","56","87","87","87","87","87","87","87","87","87","87","121","121","121","121","121","121","121","121","121","121","手入力箇所","手入力箇所","手入力箇所","手入力箇所","手入力箇所","手入力箇所","手入力箇所","手入力箇所","手入力箇所","手入力箇所"))</f>
        <v>#REF!</v>
      </c>
    </row>
    <row r="7143" spans="1:14" ht="13.8" thickBot="1" x14ac:dyDescent="0.25">
      <c r="A7143" s="27" t="s">
        <v>57</v>
      </c>
      <c r="B7143" s="18">
        <v>25</v>
      </c>
      <c r="C7143" s="18">
        <v>33</v>
      </c>
      <c r="D7143" s="18">
        <v>40</v>
      </c>
      <c r="E7143" s="18">
        <v>45</v>
      </c>
      <c r="F7143" s="18">
        <v>58</v>
      </c>
      <c r="G7143" s="18">
        <v>79</v>
      </c>
      <c r="H7143" s="18"/>
      <c r="I7143" s="18"/>
      <c r="J7143" s="62"/>
      <c r="K7143" s="69"/>
      <c r="L7143" s="107" t="s">
        <v>57</v>
      </c>
      <c r="M7143" s="103" t="e">
        <f>#REF!</f>
        <v>#REF!</v>
      </c>
      <c r="N7143" s="103" t="e">
        <f>IF(M7143=0,"",CHOOSE(M7143,"25","33","40","45","45","58","58","58","58","58","79","79","79","79","79","79","79","79","79","79","手入力箇所","手入力箇所","手入力箇所","手入力箇所","手入力箇所","手入力箇所","手入力箇所","手入力箇所","手入力箇所","手入力箇所"))</f>
        <v>#REF!</v>
      </c>
    </row>
    <row r="7144" spans="1:14" ht="48.6" thickBot="1" x14ac:dyDescent="0.25">
      <c r="A7144" s="28" t="s">
        <v>64</v>
      </c>
      <c r="B7144" s="18">
        <v>32</v>
      </c>
      <c r="C7144" s="18"/>
      <c r="D7144" s="18"/>
      <c r="E7144" s="18"/>
      <c r="F7144" s="18"/>
      <c r="G7144" s="18"/>
      <c r="H7144" s="18"/>
      <c r="I7144" s="18"/>
      <c r="J7144" s="62"/>
      <c r="K7144" s="69"/>
      <c r="L7144" s="108" t="s">
        <v>64</v>
      </c>
      <c r="M7144" s="103" t="e">
        <f>#REF!</f>
        <v>#REF!</v>
      </c>
      <c r="N7144" s="103" t="e">
        <f>IF(M7144=0,"",CHOOSE(M7144,"32","手入力箇所","手入力箇所","手入力箇所","手入力箇所","手入力箇所","手入力箇所","手入力箇所","手入力箇所","手入力箇所","手入力箇所"))</f>
        <v>#REF!</v>
      </c>
    </row>
    <row r="7145" spans="1:14" ht="48.6" thickBot="1" x14ac:dyDescent="0.25">
      <c r="A7145" s="28" t="s">
        <v>65</v>
      </c>
      <c r="B7145" s="18">
        <v>36</v>
      </c>
      <c r="C7145" s="18"/>
      <c r="D7145" s="18"/>
      <c r="E7145" s="18"/>
      <c r="F7145" s="18"/>
      <c r="G7145" s="18"/>
      <c r="H7145" s="18"/>
      <c r="I7145" s="18"/>
      <c r="J7145" s="62"/>
      <c r="K7145" s="69"/>
      <c r="L7145" s="108" t="s">
        <v>65</v>
      </c>
      <c r="M7145" s="103" t="e">
        <f>#REF!</f>
        <v>#REF!</v>
      </c>
      <c r="N7145" s="103" t="e">
        <f>IF(M7145=0,"",CHOOSE(M7145,"36","手入力箇所","手入力箇所","手入力箇所","手入力箇所","手入力箇所","手入力箇所","手入力箇所","手入力箇所","手入力箇所","手入力箇所"))</f>
        <v>#REF!</v>
      </c>
    </row>
    <row r="7146" spans="1:14" ht="24.6" thickBot="1" x14ac:dyDescent="0.25">
      <c r="A7146" s="28" t="s">
        <v>66</v>
      </c>
      <c r="B7146" s="18">
        <v>24</v>
      </c>
      <c r="C7146" s="18">
        <v>30</v>
      </c>
      <c r="D7146" s="18">
        <v>33</v>
      </c>
      <c r="E7146" s="18">
        <v>35</v>
      </c>
      <c r="F7146" s="18">
        <v>42</v>
      </c>
      <c r="G7146" s="18"/>
      <c r="H7146" s="18"/>
      <c r="I7146" s="18"/>
      <c r="J7146" s="62"/>
      <c r="K7146" s="69"/>
      <c r="L7146" s="108" t="s">
        <v>66</v>
      </c>
      <c r="M7146" s="103" t="e">
        <f>#REF!</f>
        <v>#REF!</v>
      </c>
      <c r="N7146" s="103" t="e">
        <f>IF(M7146=0,"",CHOOSE(M7146,"24","30","33","35","35","42","42","42","42","42","手入力箇所","手入力箇所","手入力箇所","手入力箇所","手入力箇所","手入力箇所","手入力箇所","手入力箇所","手入力箇所","手入力箇所"))</f>
        <v>#REF!</v>
      </c>
    </row>
    <row r="7147" spans="1:14" ht="36.6" thickBot="1" x14ac:dyDescent="0.25">
      <c r="A7147" s="28" t="s">
        <v>67</v>
      </c>
      <c r="B7147" s="18">
        <v>7</v>
      </c>
      <c r="C7147" s="18">
        <v>12</v>
      </c>
      <c r="D7147" s="18">
        <v>16</v>
      </c>
      <c r="E7147" s="18">
        <v>19</v>
      </c>
      <c r="F7147" s="18"/>
      <c r="G7147" s="18"/>
      <c r="H7147" s="18"/>
      <c r="I7147" s="18"/>
      <c r="J7147" s="62"/>
      <c r="K7147" s="69"/>
      <c r="L7147" s="108" t="s">
        <v>67</v>
      </c>
      <c r="M7147" s="103" t="e">
        <f>#REF!</f>
        <v>#REF!</v>
      </c>
      <c r="N7147" s="103" t="e">
        <f>IF(M7147=0,"",CHOOSE(M7147,"7","12","16","19","19","手入力箇所","手入力箇所","手入力箇所","手入力箇所","手入力箇所","手入力箇所","手入力箇所","手入力箇所","手入力箇所","手入力箇所"))</f>
        <v>#REF!</v>
      </c>
    </row>
    <row r="7148" spans="1:14" ht="24.6" thickBot="1" x14ac:dyDescent="0.25">
      <c r="A7148" s="28" t="s">
        <v>68</v>
      </c>
      <c r="B7148" s="18">
        <v>21</v>
      </c>
      <c r="C7148" s="18">
        <v>35</v>
      </c>
      <c r="D7148" s="18">
        <v>48</v>
      </c>
      <c r="E7148" s="18">
        <v>59</v>
      </c>
      <c r="F7148" s="18">
        <v>94</v>
      </c>
      <c r="G7148" s="18">
        <v>159</v>
      </c>
      <c r="H7148" s="18">
        <v>235</v>
      </c>
      <c r="I7148" s="18"/>
      <c r="J7148" s="62"/>
      <c r="K7148" s="69"/>
      <c r="L7148" s="108" t="s">
        <v>68</v>
      </c>
      <c r="M7148" s="103" t="e">
        <f>#REF!</f>
        <v>#REF!</v>
      </c>
      <c r="N7148" s="103" t="e">
        <f>IF(M7148=0,"",CHOOSE(M7148,"21","35","48","59","59","94","94","94","94","94","159","159","159","159","159","159","159","159","159","159","235","235","235","235","235","235","235","235","235","235","手入力箇所","手入力箇所","手入力箇所","手入力箇所","手入力箇所","手入力箇所","手入力箇所","手入力箇所","手入力箇所","手入力箇所"))</f>
        <v>#REF!</v>
      </c>
    </row>
    <row r="7149" spans="1:14" ht="36.6" thickBot="1" x14ac:dyDescent="0.25">
      <c r="A7149" s="28" t="s">
        <v>69</v>
      </c>
      <c r="B7149" s="18">
        <v>22</v>
      </c>
      <c r="C7149" s="18">
        <v>26</v>
      </c>
      <c r="D7149" s="18">
        <v>28</v>
      </c>
      <c r="E7149" s="18">
        <v>29</v>
      </c>
      <c r="F7149" s="18">
        <v>34</v>
      </c>
      <c r="G7149" s="18"/>
      <c r="H7149" s="18"/>
      <c r="I7149" s="18"/>
      <c r="J7149" s="62"/>
      <c r="K7149" s="69"/>
      <c r="L7149" s="108" t="s">
        <v>69</v>
      </c>
      <c r="M7149" s="103" t="e">
        <f>#REF!</f>
        <v>#REF!</v>
      </c>
      <c r="N7149" s="103" t="e">
        <f>IF(M7149=0,"",CHOOSE(M7149,"22","26","28","29","29","34","34","34","34","34","手入力箇所","手入力箇所","手入力箇所","手入力箇所","手入力箇所","手入力箇所","手入力箇所","手入力箇所","手入力箇所","手入力箇所"))</f>
        <v>#REF!</v>
      </c>
    </row>
    <row r="7150" spans="1:14" ht="13.8" thickBot="1" x14ac:dyDescent="0.25">
      <c r="A7150" s="27" t="s">
        <v>63</v>
      </c>
      <c r="B7150" s="18">
        <v>21</v>
      </c>
      <c r="C7150" s="18">
        <v>33</v>
      </c>
      <c r="D7150" s="18">
        <v>46</v>
      </c>
      <c r="E7150" s="18">
        <v>56</v>
      </c>
      <c r="F7150" s="18">
        <v>89</v>
      </c>
      <c r="G7150" s="18">
        <v>151</v>
      </c>
      <c r="H7150" s="18">
        <v>224</v>
      </c>
      <c r="I7150" s="18">
        <v>289</v>
      </c>
      <c r="J7150" s="18">
        <v>350</v>
      </c>
      <c r="K7150" s="69"/>
      <c r="L7150" s="107" t="s">
        <v>63</v>
      </c>
      <c r="M7150" s="103" t="e">
        <f>#REF!</f>
        <v>#REF!</v>
      </c>
      <c r="N7150" s="103" t="e">
        <f>IF(M7150=0,"",CHOOSE(M7150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151" spans="1:14" ht="24.6" thickBot="1" x14ac:dyDescent="0.25">
      <c r="A7151" s="34" t="s">
        <v>70</v>
      </c>
      <c r="B7151" s="35">
        <v>13</v>
      </c>
      <c r="C7151" s="35">
        <v>33</v>
      </c>
      <c r="D7151" s="35">
        <v>59</v>
      </c>
      <c r="E7151" s="35"/>
      <c r="F7151" s="35"/>
      <c r="G7151" s="35"/>
      <c r="H7151" s="35"/>
      <c r="I7151" s="35"/>
      <c r="J7151" s="36"/>
      <c r="K7151" s="67"/>
      <c r="L7151" s="108" t="s">
        <v>70</v>
      </c>
      <c r="M7151" s="103" t="e">
        <f>#REF!</f>
        <v>#REF!</v>
      </c>
      <c r="N7151" s="103" t="e">
        <f>IF(M7151=0,"",CHOOSE(M7151,"13","33","59","手入力箇所","手入力箇所","手入力箇所","手入力箇所","手入力箇所","手入力箇所","手入力箇所","手入力箇所","手入力箇所","手入力箇所"))</f>
        <v>#REF!</v>
      </c>
    </row>
    <row r="7152" spans="1:14" ht="13.8" thickBot="1" x14ac:dyDescent="0.25">
      <c r="A7152" s="37" t="s">
        <v>71</v>
      </c>
      <c r="B7152" s="17">
        <v>23</v>
      </c>
      <c r="C7152" s="17">
        <v>39</v>
      </c>
      <c r="D7152" s="17">
        <v>97</v>
      </c>
      <c r="E7152" s="17"/>
      <c r="F7152" s="17"/>
      <c r="G7152" s="17"/>
      <c r="H7152" s="17"/>
      <c r="I7152" s="17"/>
      <c r="J7152" s="64"/>
      <c r="K7152" s="70"/>
      <c r="L7152" s="109" t="s">
        <v>71</v>
      </c>
      <c r="M7152" s="103" t="e">
        <f>#REF!</f>
        <v>#REF!</v>
      </c>
      <c r="N7152" s="103" t="e">
        <f>IF(M7152=0,"",CHOOSE(M7152,"23","39","97","手入力箇所","手入力箇所","手入力箇所","手入力箇所","手入力箇所","手入力箇所","手入力箇所","手入力箇所","手入力箇所","手入力箇所"))</f>
        <v>#REF!</v>
      </c>
    </row>
    <row r="7153" spans="1:14" ht="13.8" thickBot="1" x14ac:dyDescent="0.25">
      <c r="A7153" s="29" t="s">
        <v>72</v>
      </c>
      <c r="B7153" s="18">
        <v>21</v>
      </c>
      <c r="C7153" s="18">
        <v>37</v>
      </c>
      <c r="D7153" s="18">
        <v>58</v>
      </c>
      <c r="E7153" s="18">
        <v>76</v>
      </c>
      <c r="F7153" s="18">
        <v>137</v>
      </c>
      <c r="G7153" s="18"/>
      <c r="H7153" s="18"/>
      <c r="I7153" s="18"/>
      <c r="J7153" s="62"/>
      <c r="K7153" s="69"/>
      <c r="L7153" s="109" t="s">
        <v>72</v>
      </c>
      <c r="M7153" s="103" t="e">
        <f>#REF!</f>
        <v>#REF!</v>
      </c>
      <c r="N7153" s="103" t="e">
        <f>IF(M7153=0,"",CHOOSE(M7153,"21","37","58","76","76","137","137","137","137","137","手入力箇所","手入力箇所","手入力箇所","手入力箇所","手入力箇所","手入力箇所","手入力箇所","手入力箇所","手入力箇所","手入力箇所"))</f>
        <v>#REF!</v>
      </c>
    </row>
    <row r="7154" spans="1:14" ht="13.8" thickBot="1" x14ac:dyDescent="0.25">
      <c r="A7154" s="29" t="s">
        <v>73</v>
      </c>
      <c r="B7154" s="18">
        <v>48</v>
      </c>
      <c r="C7154" s="18">
        <v>93</v>
      </c>
      <c r="D7154" s="18">
        <v>138</v>
      </c>
      <c r="E7154" s="18">
        <v>183</v>
      </c>
      <c r="F7154" s="18"/>
      <c r="G7154" s="18"/>
      <c r="H7154" s="18"/>
      <c r="I7154" s="18"/>
      <c r="J7154" s="62"/>
      <c r="K7154" s="69"/>
      <c r="L7154" s="109" t="s">
        <v>73</v>
      </c>
      <c r="M7154" s="103" t="e">
        <f>#REF!</f>
        <v>#REF!</v>
      </c>
      <c r="N7154" s="103" t="e">
        <f>IF(M7154=0,"",CHOOSE(M7154,"48","93","138","183","183","手入力箇所","手入力箇所","手入力箇所","手入力箇所","手入力箇所","手入力箇所","手入力箇所","手入力箇所","手入力箇所","手入力箇所"))</f>
        <v>#REF!</v>
      </c>
    </row>
    <row r="7155" spans="1:14" ht="37.200000000000003" thickBot="1" x14ac:dyDescent="0.25">
      <c r="A7155" s="30" t="s">
        <v>74</v>
      </c>
      <c r="B7155" s="18">
        <v>13</v>
      </c>
      <c r="C7155" s="18">
        <v>26</v>
      </c>
      <c r="D7155" s="18">
        <v>40</v>
      </c>
      <c r="E7155" s="18">
        <v>55</v>
      </c>
      <c r="F7155" s="18">
        <v>107</v>
      </c>
      <c r="G7155" s="18">
        <v>224</v>
      </c>
      <c r="H7155" s="18">
        <v>386</v>
      </c>
      <c r="I7155" s="18"/>
      <c r="J7155" s="62"/>
      <c r="K7155" s="69"/>
      <c r="L7155" s="110" t="s">
        <v>74</v>
      </c>
      <c r="M7155" s="103" t="e">
        <f>#REF!</f>
        <v>#REF!</v>
      </c>
      <c r="N7155" s="103" t="e">
        <f>IF(M7155=0,"",CHOOSE(M7155,"13","26","40","55","55","107","107","107","107","107","224","224","224","224","224","224","224","224","224","224","386","386","386","386","386","386","386","386","386","386","手入力箇所","手入力箇所","手入力箇所","手入力箇所","手入力箇所","手入力箇所","手入力箇所","手入力箇所","手入力箇所","手入力箇所"))</f>
        <v>#REF!</v>
      </c>
    </row>
    <row r="7156" spans="1:14" ht="13.8" thickBot="1" x14ac:dyDescent="0.25">
      <c r="A7156" s="29" t="s">
        <v>75</v>
      </c>
      <c r="B7156" s="18">
        <v>36</v>
      </c>
      <c r="C7156" s="18">
        <v>98</v>
      </c>
      <c r="D7156" s="18">
        <v>173</v>
      </c>
      <c r="E7156" s="18">
        <v>274</v>
      </c>
      <c r="F7156" s="18"/>
      <c r="G7156" s="18"/>
      <c r="H7156" s="18"/>
      <c r="I7156" s="18"/>
      <c r="J7156" s="62"/>
      <c r="K7156" s="69"/>
      <c r="L7156" s="109" t="s">
        <v>75</v>
      </c>
      <c r="M7156" s="103" t="e">
        <f>#REF!</f>
        <v>#REF!</v>
      </c>
      <c r="N7156" s="103" t="e">
        <f>IF(M7156=0,"",CHOOSE(M7156,"36","98","173","274","274","手入力箇所","手入力箇所","手入力箇所","手入力箇所","手入力箇所","手入力箇所","手入力箇所","手入力箇所","手入力箇所","手入力箇所"))</f>
        <v>#REF!</v>
      </c>
    </row>
    <row r="7157" spans="1:14" ht="37.200000000000003" thickBot="1" x14ac:dyDescent="0.25">
      <c r="A7157" s="30" t="s">
        <v>76</v>
      </c>
      <c r="B7157" s="18">
        <v>127</v>
      </c>
      <c r="C7157" s="18">
        <v>127</v>
      </c>
      <c r="D7157" s="18">
        <v>127</v>
      </c>
      <c r="E7157" s="18">
        <v>127</v>
      </c>
      <c r="F7157" s="18"/>
      <c r="G7157" s="18"/>
      <c r="H7157" s="18"/>
      <c r="I7157" s="18"/>
      <c r="J7157" s="62"/>
      <c r="K7157" s="69"/>
      <c r="L7157" s="110" t="s">
        <v>76</v>
      </c>
      <c r="M7157" s="103" t="e">
        <f>#REF!</f>
        <v>#REF!</v>
      </c>
      <c r="N7157" s="103" t="e">
        <f>IF(M7157=0,"",CHOOSE(M7157,"127","127","127","127","127","手入力箇所","手入力箇所","手入力箇所","手入力箇所","手入力箇所","手入力箇所","手入力箇所","手入力箇所","手入力箇所","手入力箇所"))</f>
        <v>#REF!</v>
      </c>
    </row>
    <row r="7158" spans="1:14" ht="27" thickBot="1" x14ac:dyDescent="0.25">
      <c r="A7158" s="31" t="s">
        <v>77</v>
      </c>
      <c r="B7158" s="18">
        <v>42</v>
      </c>
      <c r="C7158" s="18">
        <v>90</v>
      </c>
      <c r="D7158" s="18">
        <v>141</v>
      </c>
      <c r="E7158" s="18">
        <v>193</v>
      </c>
      <c r="F7158" s="62"/>
      <c r="G7158" s="62"/>
      <c r="H7158" s="62"/>
      <c r="I7158" s="62"/>
      <c r="J7158" s="62"/>
      <c r="K7158" s="69"/>
      <c r="L7158" s="111" t="s">
        <v>77</v>
      </c>
      <c r="M7158" s="103" t="e">
        <f>#REF!</f>
        <v>#REF!</v>
      </c>
      <c r="N7158" s="103" t="e">
        <f>IF(M7158=0,"",CHOOSE(M7158,"42","90","141","193","1936","手入力箇所","手入力箇所","手入力箇所","手入力箇所","手入力箇所","手入力箇所","手入力箇所","手入力箇所","手入力箇所","手入力箇所"))</f>
        <v>#REF!</v>
      </c>
    </row>
    <row r="7159" spans="1:14" ht="40.200000000000003" thickBot="1" x14ac:dyDescent="0.25">
      <c r="A7159" s="31" t="s">
        <v>78</v>
      </c>
      <c r="B7159" s="18">
        <v>24</v>
      </c>
      <c r="C7159" s="18">
        <v>43</v>
      </c>
      <c r="D7159" s="18">
        <v>61</v>
      </c>
      <c r="E7159" s="18">
        <v>76</v>
      </c>
      <c r="F7159" s="62"/>
      <c r="G7159" s="62"/>
      <c r="H7159" s="62"/>
      <c r="I7159" s="62"/>
      <c r="J7159" s="62"/>
      <c r="K7159" s="69"/>
      <c r="L7159" s="111" t="s">
        <v>78</v>
      </c>
      <c r="M7159" s="103" t="e">
        <f>#REF!</f>
        <v>#REF!</v>
      </c>
      <c r="N7159" s="103" t="e">
        <f>IF(M7159=0,"",CHOOSE(M7159,"24","43","61","76","76","手入力箇所","手入力箇所","手入力箇所","手入力箇所","手入力箇所","手入力箇所","手入力箇所","手入力箇所","手入力箇所","手入力箇所"))</f>
        <v>#REF!</v>
      </c>
    </row>
    <row r="7160" spans="1:14" ht="27" thickBot="1" x14ac:dyDescent="0.25">
      <c r="A7160" s="31" t="s">
        <v>79</v>
      </c>
      <c r="B7160" s="18">
        <v>54</v>
      </c>
      <c r="C7160" s="18">
        <v>77</v>
      </c>
      <c r="D7160" s="18">
        <v>94</v>
      </c>
      <c r="E7160" s="18">
        <v>107</v>
      </c>
      <c r="F7160" s="62"/>
      <c r="G7160" s="62"/>
      <c r="H7160" s="62"/>
      <c r="I7160" s="62"/>
      <c r="J7160" s="62"/>
      <c r="K7160" s="69"/>
      <c r="L7160" s="111" t="s">
        <v>79</v>
      </c>
      <c r="M7160" s="103" t="e">
        <f>#REF!</f>
        <v>#REF!</v>
      </c>
      <c r="N7160" s="103" t="e">
        <f>IF(M7160=0,"",CHOOSE(M7160,"54","77","94","107","107","手入力箇所","手入力箇所","手入力箇所","手入力箇所","手入力箇所","手入力箇所","手入力箇所","手入力箇所","手入力箇所","手入力箇所"))</f>
        <v>#REF!</v>
      </c>
    </row>
    <row r="7161" spans="1:14" ht="40.200000000000003" thickBot="1" x14ac:dyDescent="0.25">
      <c r="A7161" s="31" t="s">
        <v>80</v>
      </c>
      <c r="B7161" s="18">
        <v>49</v>
      </c>
      <c r="C7161" s="18">
        <v>53</v>
      </c>
      <c r="D7161" s="18">
        <v>55</v>
      </c>
      <c r="E7161" s="18">
        <v>56</v>
      </c>
      <c r="F7161" s="62"/>
      <c r="G7161" s="62"/>
      <c r="H7161" s="62"/>
      <c r="I7161" s="62"/>
      <c r="J7161" s="62"/>
      <c r="K7161" s="69"/>
      <c r="L7161" s="111" t="s">
        <v>80</v>
      </c>
      <c r="M7161" s="103" t="e">
        <f>#REF!</f>
        <v>#REF!</v>
      </c>
      <c r="N7161" s="103" t="e">
        <f>IF(M7161=0,"",CHOOSE(M7161,"49","53","55","56","56","手入力箇所","手入力箇所","手入力箇所","手入力箇所","手入力箇所","手入力箇所","手入力箇所","手入力箇所","手入力箇所","手入力箇所"))</f>
        <v>#REF!</v>
      </c>
    </row>
    <row r="7162" spans="1:14" ht="40.200000000000003" thickBot="1" x14ac:dyDescent="0.25">
      <c r="A7162" s="38" t="s">
        <v>81</v>
      </c>
      <c r="B7162" s="35">
        <v>232</v>
      </c>
      <c r="C7162" s="35">
        <v>232</v>
      </c>
      <c r="D7162" s="36"/>
      <c r="E7162" s="36"/>
      <c r="F7162" s="36"/>
      <c r="G7162" s="36"/>
      <c r="H7162" s="36"/>
      <c r="I7162" s="36"/>
      <c r="J7162" s="36"/>
      <c r="K7162" s="67"/>
      <c r="L7162" s="111" t="s">
        <v>81</v>
      </c>
      <c r="M7162" s="103" t="e">
        <f>#REF!</f>
        <v>#REF!</v>
      </c>
      <c r="N7162" s="103" t="e">
        <f>IF(M7162=0,"",CHOOSE(M7162,"232","232","手入力箇所","手入力箇所","手入力箇所","手入力箇所","手入力箇所","手入力箇所","手入力箇所","手入力箇所","手入力箇所","手入力箇所"))</f>
        <v>#REF!</v>
      </c>
    </row>
    <row r="7163" spans="1:14" ht="13.8" thickBot="1" x14ac:dyDescent="0.25">
      <c r="A7163" s="39" t="s">
        <v>82</v>
      </c>
      <c r="B7163" s="17">
        <v>6</v>
      </c>
      <c r="C7163" s="17">
        <v>9</v>
      </c>
      <c r="D7163" s="17">
        <v>11</v>
      </c>
      <c r="E7163" s="17">
        <v>13</v>
      </c>
      <c r="F7163" s="17">
        <v>18</v>
      </c>
      <c r="G7163" s="17">
        <v>26</v>
      </c>
      <c r="H7163" s="17">
        <v>35</v>
      </c>
      <c r="I7163" s="17">
        <v>43</v>
      </c>
      <c r="J7163" s="17">
        <v>49</v>
      </c>
      <c r="K7163" s="70"/>
      <c r="L7163" s="111" t="s">
        <v>82</v>
      </c>
      <c r="M7163" s="103" t="e">
        <f>#REF!</f>
        <v>#REF!</v>
      </c>
      <c r="N7163" s="103" t="e">
        <f>IF(M7163=0,"",CHOOSE(M7163,"6","9","11","13","13","18","18","18","18","18","26","26","26","26","26","26","26","26","26","26","35","35","35","35","35","35","35","35","35","35","43","43","43","43","43","43","43","43","43","43","49","49","49","49","49","49","49","49","49","49","手入力箇所","手入力箇所","手入力箇所","手入力箇所","手入力箇所","手入力箇所","手入力箇所","手入力箇所","手入力箇所","手入力箇所"))</f>
        <v>#REF!</v>
      </c>
    </row>
    <row r="7164" spans="1:14" ht="13.8" thickBot="1" x14ac:dyDescent="0.25">
      <c r="A7164" s="31" t="s">
        <v>83</v>
      </c>
      <c r="B7164" s="18">
        <v>6</v>
      </c>
      <c r="C7164" s="18">
        <v>10</v>
      </c>
      <c r="D7164" s="18">
        <v>14</v>
      </c>
      <c r="E7164" s="18">
        <v>17</v>
      </c>
      <c r="F7164" s="18">
        <v>29</v>
      </c>
      <c r="G7164" s="18">
        <v>50</v>
      </c>
      <c r="H7164" s="18">
        <v>76</v>
      </c>
      <c r="I7164" s="18">
        <v>100</v>
      </c>
      <c r="J7164" s="18">
        <v>123</v>
      </c>
      <c r="K7164" s="69"/>
      <c r="L7164" s="111" t="s">
        <v>83</v>
      </c>
      <c r="M7164" s="103" t="e">
        <f>#REF!</f>
        <v>#REF!</v>
      </c>
      <c r="N7164" s="103" t="e">
        <f>IF(M7164=0,"",CHOOSE(M7164,"6","10","14","17","17","29","29","29","29","29","50","50","50","50","50","50","50","50","50","50","76","76","76","76","76","76","76","76","76","76","100","100","100","100","100","100","100","100","100","100","123","123","123","123","123","123","123","123","123","123","手入力箇所","手入力箇所","手入力箇所","手入力箇所","手入力箇所","手入力箇所","手入力箇所","手入力箇所","手入力箇所"))</f>
        <v>#REF!</v>
      </c>
    </row>
    <row r="7165" spans="1:14" ht="27" thickBot="1" x14ac:dyDescent="0.25">
      <c r="A7165" s="32" t="s">
        <v>84</v>
      </c>
      <c r="B7165" s="20">
        <v>9</v>
      </c>
      <c r="C7165" s="20">
        <v>15</v>
      </c>
      <c r="D7165" s="20">
        <v>20</v>
      </c>
      <c r="E7165" s="20">
        <v>24</v>
      </c>
      <c r="F7165" s="20">
        <v>39</v>
      </c>
      <c r="G7165" s="20">
        <v>65</v>
      </c>
      <c r="H7165" s="63"/>
      <c r="I7165" s="63"/>
      <c r="J7165" s="63"/>
      <c r="K7165" s="106"/>
      <c r="L7165" s="111" t="s">
        <v>84</v>
      </c>
      <c r="M7165" s="103" t="e">
        <f>#REF!</f>
        <v>#REF!</v>
      </c>
      <c r="N7165" s="103" t="e">
        <f>IF(M7165=0,"",CHOOSE(M7165,"9","15","20","24","24","39","39","39","39","39","65","65","65","65","65","65","65","65","65","65","手入力箇所","手入力箇所","手入力箇所","手入力箇所","手入力箇所","手入力箇所","手入力箇所","手入力箇所","手入力箇所","手入力箇所"))</f>
        <v>#REF!</v>
      </c>
    </row>
    <row r="7168" spans="1:14" ht="13.8" thickBot="1" x14ac:dyDescent="0.25"/>
    <row r="7169" spans="1:14" ht="13.8" thickBot="1" x14ac:dyDescent="0.25">
      <c r="A7169" s="688" t="e">
        <f>#REF!</f>
        <v>#REF!</v>
      </c>
      <c r="B7169" s="688"/>
      <c r="C7169" s="688"/>
      <c r="D7169" s="689" t="s">
        <v>192</v>
      </c>
      <c r="E7169" s="689"/>
      <c r="F7169" s="689"/>
      <c r="G7169" s="689"/>
      <c r="H7169" s="689"/>
      <c r="I7169" s="689"/>
      <c r="J7169" s="689"/>
      <c r="K7169" s="689"/>
      <c r="L7169" s="689"/>
      <c r="M7169" s="689"/>
      <c r="N7169" s="689"/>
    </row>
    <row r="7170" spans="1:14" ht="13.8" thickBot="1" x14ac:dyDescent="0.25">
      <c r="A7170" s="65"/>
      <c r="B7170" s="33">
        <v>1</v>
      </c>
      <c r="C7170" s="24">
        <v>2</v>
      </c>
      <c r="D7170" s="24">
        <v>3</v>
      </c>
      <c r="E7170" s="24" t="s">
        <v>58</v>
      </c>
      <c r="F7170" s="24" t="s">
        <v>59</v>
      </c>
      <c r="G7170" s="24" t="s">
        <v>60</v>
      </c>
      <c r="H7170" s="24" t="s">
        <v>61</v>
      </c>
      <c r="I7170" s="24" t="s">
        <v>62</v>
      </c>
      <c r="J7170" s="24" t="s">
        <v>194</v>
      </c>
      <c r="K7170" s="25" t="s">
        <v>85</v>
      </c>
      <c r="L7170" s="105" t="s">
        <v>189</v>
      </c>
      <c r="M7170" s="105" t="s">
        <v>188</v>
      </c>
      <c r="N7170" s="105" t="s">
        <v>51</v>
      </c>
    </row>
    <row r="7171" spans="1:14" ht="13.8" thickBot="1" x14ac:dyDescent="0.25">
      <c r="A7171" s="26" t="s">
        <v>56</v>
      </c>
      <c r="B7171" s="22">
        <v>5</v>
      </c>
      <c r="C7171" s="22">
        <v>7</v>
      </c>
      <c r="D7171" s="22">
        <v>8</v>
      </c>
      <c r="E7171" s="22">
        <v>8</v>
      </c>
      <c r="F7171" s="22">
        <v>10</v>
      </c>
      <c r="G7171" s="22">
        <v>13</v>
      </c>
      <c r="H7171" s="22">
        <v>16</v>
      </c>
      <c r="I7171" s="22"/>
      <c r="J7171" s="23"/>
      <c r="K7171" s="1"/>
      <c r="L7171" s="26" t="s">
        <v>56</v>
      </c>
      <c r="M7171" s="104" t="e">
        <f>#REF!</f>
        <v>#REF!</v>
      </c>
      <c r="N7171" s="112" t="e">
        <f>IF(M7171=0,"",CHOOSE(M7171,"5","7","8","8","8","10","10","10","10","10","13","13","13","13","13","13","13","13","13","13","16","16","16","16","16","16","16","16","16","16","16","手入力箇所","手入力箇所","手入力箇所","手入力箇所","手入力箇所","手入力箇所","手入力箇所","手入力箇所","手入力箇所","手入力箇所"))</f>
        <v>#REF!</v>
      </c>
    </row>
    <row r="7172" spans="1:14" ht="13.8" thickBot="1" x14ac:dyDescent="0.25">
      <c r="A7172" s="27" t="s">
        <v>57</v>
      </c>
      <c r="B7172" s="18">
        <v>5</v>
      </c>
      <c r="C7172" s="18">
        <v>7</v>
      </c>
      <c r="D7172" s="18">
        <v>8</v>
      </c>
      <c r="E7172" s="18">
        <v>9</v>
      </c>
      <c r="F7172" s="18">
        <v>12</v>
      </c>
      <c r="G7172" s="18">
        <v>16</v>
      </c>
      <c r="H7172" s="18"/>
      <c r="I7172" s="18"/>
      <c r="J7172" s="62"/>
      <c r="K7172" s="19"/>
      <c r="L7172" s="27" t="s">
        <v>57</v>
      </c>
      <c r="M7172" s="104" t="e">
        <f>#REF!</f>
        <v>#REF!</v>
      </c>
      <c r="N7172" s="113" t="e">
        <f>IF(M7172=0,"",CHOOSE(M7172,"5","7","8","9","9","12","12","12","12","12","16","16","16","16","16","16","16","16","16","16","手入力箇所","手入力箇所","手入力箇所","手入力箇所","手入力箇所","手入力箇所","手入力箇所","手入力箇所","手入力箇所","手入力箇所"))</f>
        <v>#REF!</v>
      </c>
    </row>
    <row r="7173" spans="1:14" ht="48.6" thickBot="1" x14ac:dyDescent="0.25">
      <c r="A7173" s="28" t="s">
        <v>64</v>
      </c>
      <c r="B7173" s="18">
        <v>6</v>
      </c>
      <c r="C7173" s="18"/>
      <c r="D7173" s="18"/>
      <c r="E7173" s="18"/>
      <c r="F7173" s="18"/>
      <c r="G7173" s="18"/>
      <c r="H7173" s="18"/>
      <c r="I7173" s="18"/>
      <c r="J7173" s="62"/>
      <c r="K7173" s="19"/>
      <c r="L7173" s="28" t="s">
        <v>64</v>
      </c>
      <c r="M7173" s="104" t="e">
        <f>#REF!</f>
        <v>#REF!</v>
      </c>
      <c r="N7173" s="113" t="e">
        <f>IF(M7173=0,"",CHOOSE(M7173,"6","手入力箇所","手入力箇所","手入力箇所","手入力箇所","手入力箇所","手入力箇所","手入力箇所","手入力箇所","手入力箇所","手入力箇所","",""))</f>
        <v>#REF!</v>
      </c>
    </row>
    <row r="7174" spans="1:14" ht="48.6" thickBot="1" x14ac:dyDescent="0.25">
      <c r="A7174" s="28" t="s">
        <v>65</v>
      </c>
      <c r="B7174" s="18">
        <v>6</v>
      </c>
      <c r="C7174" s="18"/>
      <c r="D7174" s="18"/>
      <c r="E7174" s="18"/>
      <c r="F7174" s="18"/>
      <c r="G7174" s="18"/>
      <c r="H7174" s="18"/>
      <c r="I7174" s="18"/>
      <c r="J7174" s="62"/>
      <c r="K7174" s="19"/>
      <c r="L7174" s="28" t="s">
        <v>65</v>
      </c>
      <c r="M7174" s="104" t="e">
        <f>#REF!</f>
        <v>#REF!</v>
      </c>
      <c r="N7174" s="113" t="e">
        <f>IF(M7174=0,"",CHOOSE(M7174,"6","手入力箇所","手入力箇所","手入力箇所","手入力箇所","手入力箇所","手入力箇所","手入力箇所","手入力箇所","手入力箇所","手入力箇所","",""))</f>
        <v>#REF!</v>
      </c>
    </row>
    <row r="7175" spans="1:14" ht="24.6" thickBot="1" x14ac:dyDescent="0.25">
      <c r="A7175" s="28" t="s">
        <v>66</v>
      </c>
      <c r="B7175" s="18">
        <v>5</v>
      </c>
      <c r="C7175" s="18">
        <v>7</v>
      </c>
      <c r="D7175" s="18">
        <v>8</v>
      </c>
      <c r="E7175" s="18">
        <v>9</v>
      </c>
      <c r="F7175" s="18">
        <v>12</v>
      </c>
      <c r="G7175" s="18"/>
      <c r="H7175" s="18"/>
      <c r="I7175" s="18"/>
      <c r="J7175" s="62"/>
      <c r="K7175" s="19"/>
      <c r="L7175" s="28" t="s">
        <v>66</v>
      </c>
      <c r="M7175" s="104" t="e">
        <f>#REF!</f>
        <v>#REF!</v>
      </c>
      <c r="N7175" s="113" t="e">
        <f>IF(M7175=0,"",CHOOSE(M7175,"5","7","8","9","9","12","12","12","12","12","手入力箇所","手入力箇所","手入力箇所","手入力箇所","手入力箇所","手入力箇所","手入力箇所","手入力箇所","手入力箇所","手入力箇所"))</f>
        <v>#REF!</v>
      </c>
    </row>
    <row r="7176" spans="1:14" ht="36.6" thickBot="1" x14ac:dyDescent="0.25">
      <c r="A7176" s="28" t="s">
        <v>67</v>
      </c>
      <c r="B7176" s="18">
        <v>4</v>
      </c>
      <c r="C7176" s="18">
        <v>5</v>
      </c>
      <c r="D7176" s="18">
        <v>5</v>
      </c>
      <c r="E7176" s="18">
        <v>6</v>
      </c>
      <c r="F7176" s="18"/>
      <c r="G7176" s="18"/>
      <c r="H7176" s="18"/>
      <c r="I7176" s="18"/>
      <c r="J7176" s="62"/>
      <c r="K7176" s="19"/>
      <c r="L7176" s="28" t="s">
        <v>67</v>
      </c>
      <c r="M7176" s="104" t="e">
        <f>#REF!</f>
        <v>#REF!</v>
      </c>
      <c r="N7176" s="113" t="e">
        <f>IF(M7176=0,"",CHOOSE(M7176,"4","5","5","6","6","手入力箇所","手入力箇所","手入力箇所","手入力箇所","手入力箇所","手入力箇所","手入力箇所","手入力箇所","手入力箇所","手入力箇所"))</f>
        <v>#REF!</v>
      </c>
    </row>
    <row r="7177" spans="1:14" ht="24.6" thickBot="1" x14ac:dyDescent="0.25">
      <c r="A7177" s="28" t="s">
        <v>68</v>
      </c>
      <c r="B7177" s="18">
        <v>12</v>
      </c>
      <c r="C7177" s="18">
        <v>12</v>
      </c>
      <c r="D7177" s="18">
        <v>12</v>
      </c>
      <c r="E7177" s="18">
        <v>12</v>
      </c>
      <c r="F7177" s="18">
        <v>12</v>
      </c>
      <c r="G7177" s="18">
        <v>12</v>
      </c>
      <c r="H7177" s="18">
        <v>12</v>
      </c>
      <c r="I7177" s="18"/>
      <c r="J7177" s="62"/>
      <c r="K7177" s="19"/>
      <c r="L7177" s="28" t="s">
        <v>68</v>
      </c>
      <c r="M7177" s="104" t="e">
        <f>#REF!</f>
        <v>#REF!</v>
      </c>
      <c r="N7177" s="113" t="e">
        <f>IF(M7177=0,"",CHOOSE(M7177,"12","12","12","12","12","12","12","12","12","12","12","12","12","12","12","12","12","12","12","12","12","12","12","12","12","12","12","12","12","12","手入力箇所","手入力箇所","手入力箇所","手入力箇所","手入力箇所","手入力箇所","手入力箇所","手入力箇所","手入力箇所","手入力箇所"))</f>
        <v>#REF!</v>
      </c>
    </row>
    <row r="7178" spans="1:14" ht="36.6" thickBot="1" x14ac:dyDescent="0.25">
      <c r="A7178" s="28" t="s">
        <v>69</v>
      </c>
      <c r="B7178" s="18">
        <v>7</v>
      </c>
      <c r="C7178" s="18">
        <v>7</v>
      </c>
      <c r="D7178" s="18">
        <v>7</v>
      </c>
      <c r="E7178" s="18">
        <v>7</v>
      </c>
      <c r="F7178" s="18">
        <v>7</v>
      </c>
      <c r="G7178" s="18"/>
      <c r="H7178" s="18"/>
      <c r="I7178" s="18"/>
      <c r="J7178" s="62"/>
      <c r="K7178" s="19"/>
      <c r="L7178" s="28" t="s">
        <v>69</v>
      </c>
      <c r="M7178" s="104" t="e">
        <f>#REF!</f>
        <v>#REF!</v>
      </c>
      <c r="N7178" s="113" t="e">
        <f>IF(M7178=0,"",CHOOSE(M7178,"7","7","7","7","7","7","7","7","7","7","手入力箇所","手入力箇所","手入力箇所","手入力箇所","手入力箇所","手入力箇所","手入力箇所","手入力箇所","手入力箇所","手入力箇所"))</f>
        <v>#REF!</v>
      </c>
    </row>
    <row r="7179" spans="1:14" ht="13.8" thickBot="1" x14ac:dyDescent="0.25">
      <c r="A7179" s="27" t="s">
        <v>63</v>
      </c>
      <c r="B7179" s="18">
        <v>4</v>
      </c>
      <c r="C7179" s="18">
        <v>5</v>
      </c>
      <c r="D7179" s="18">
        <v>7</v>
      </c>
      <c r="E7179" s="18">
        <v>8</v>
      </c>
      <c r="F7179" s="18">
        <v>11</v>
      </c>
      <c r="G7179" s="18">
        <v>16</v>
      </c>
      <c r="H7179" s="18">
        <v>22</v>
      </c>
      <c r="I7179" s="18">
        <v>26</v>
      </c>
      <c r="J7179" s="18">
        <v>31</v>
      </c>
      <c r="K7179" s="19"/>
      <c r="L7179" s="27" t="s">
        <v>63</v>
      </c>
      <c r="M7179" s="104" t="e">
        <f>#REF!</f>
        <v>#REF!</v>
      </c>
      <c r="N7179" s="113" t="e">
        <f>IF(M7179=0,"",CHOOSE(M7179,"4","5","7","8","8","11","11","11","11","11","16","16","16","16","16","16","16","16","16","16","22","22","22","22","22","22","22","22","22","22","26","26","26","26","26","26","26","26","26","26","31","31","31","31","31","31","31","31","31","31","31","手入力箇所","手入力箇所","手入力箇所","手入力箇所","手入力箇所","手入力箇所","手入力箇所","手入力箇所","手入力箇所","手入力箇所"))</f>
        <v>#REF!</v>
      </c>
    </row>
    <row r="7180" spans="1:14" ht="24.6" thickBot="1" x14ac:dyDescent="0.25">
      <c r="A7180" s="28" t="s">
        <v>70</v>
      </c>
      <c r="B7180" s="18">
        <v>5</v>
      </c>
      <c r="C7180" s="18">
        <v>6</v>
      </c>
      <c r="D7180" s="18">
        <v>7</v>
      </c>
      <c r="E7180" s="18"/>
      <c r="F7180" s="18"/>
      <c r="G7180" s="18"/>
      <c r="H7180" s="18"/>
      <c r="I7180" s="18"/>
      <c r="J7180" s="62"/>
      <c r="K7180" s="19"/>
      <c r="L7180" s="28" t="s">
        <v>70</v>
      </c>
      <c r="M7180" s="104" t="e">
        <f>#REF!</f>
        <v>#REF!</v>
      </c>
      <c r="N7180" s="113" t="e">
        <f>IF(M7180=0,"",CHOOSE(M7180,"5","6","7","手入力箇所","手入力箇所","手入力箇所","手入力箇所","手入力箇所","手入力箇所","手入力箇所","手入力箇所","手入力箇所","手入力箇所"))</f>
        <v>#REF!</v>
      </c>
    </row>
    <row r="7181" spans="1:14" ht="13.8" thickBot="1" x14ac:dyDescent="0.25">
      <c r="A7181" s="29" t="s">
        <v>71</v>
      </c>
      <c r="B7181" s="18">
        <v>3</v>
      </c>
      <c r="C7181" s="18">
        <v>6</v>
      </c>
      <c r="D7181" s="18">
        <v>19</v>
      </c>
      <c r="E7181" s="18"/>
      <c r="F7181" s="18"/>
      <c r="G7181" s="18"/>
      <c r="H7181" s="18"/>
      <c r="I7181" s="18"/>
      <c r="J7181" s="62"/>
      <c r="K7181" s="19"/>
      <c r="L7181" s="29" t="s">
        <v>71</v>
      </c>
      <c r="M7181" s="104" t="e">
        <f>#REF!</f>
        <v>#REF!</v>
      </c>
      <c r="N7181" s="113" t="e">
        <f>IF(M7181=0,"",CHOOSE(M7181,"3","6","19","手入力箇所","手入力箇所","手入力箇所","手入力箇所","手入力箇所","手入力箇所","手入力箇所","手入力箇所","手入力箇所","手入力箇所"))</f>
        <v>#REF!</v>
      </c>
    </row>
    <row r="7182" spans="1:14" ht="13.8" thickBot="1" x14ac:dyDescent="0.25">
      <c r="A7182" s="29" t="s">
        <v>72</v>
      </c>
      <c r="B7182" s="18">
        <v>1</v>
      </c>
      <c r="C7182" s="18">
        <v>3</v>
      </c>
      <c r="D7182" s="18">
        <v>5</v>
      </c>
      <c r="E7182" s="18">
        <v>9</v>
      </c>
      <c r="F7182" s="18">
        <v>26</v>
      </c>
      <c r="G7182" s="18"/>
      <c r="H7182" s="18"/>
      <c r="I7182" s="18"/>
      <c r="J7182" s="62"/>
      <c r="K7182" s="19"/>
      <c r="L7182" s="29" t="s">
        <v>72</v>
      </c>
      <c r="M7182" s="104" t="e">
        <f>#REF!</f>
        <v>#REF!</v>
      </c>
      <c r="N7182" s="113" t="e">
        <f>IF(M7182=0,"",CHOOSE(M7182,"1","3","5","9","9","26","26","26","26","26","手入力箇所","手入力箇所","手入力箇所","手入力箇所","手入力箇所","手入力箇所","手入力箇所","手入力箇所","手入力箇所","手入力箇所"))</f>
        <v>#REF!</v>
      </c>
    </row>
    <row r="7183" spans="1:14" ht="13.8" thickBot="1" x14ac:dyDescent="0.25">
      <c r="A7183" s="29" t="s">
        <v>73</v>
      </c>
      <c r="B7183" s="18">
        <v>4</v>
      </c>
      <c r="C7183" s="18">
        <v>11</v>
      </c>
      <c r="D7183" s="18">
        <v>20</v>
      </c>
      <c r="E7183" s="18">
        <v>33</v>
      </c>
      <c r="F7183" s="18"/>
      <c r="G7183" s="18"/>
      <c r="H7183" s="18"/>
      <c r="I7183" s="18"/>
      <c r="J7183" s="62"/>
      <c r="K7183" s="19"/>
      <c r="L7183" s="29" t="s">
        <v>73</v>
      </c>
      <c r="M7183" s="104" t="e">
        <f>#REF!</f>
        <v>#REF!</v>
      </c>
      <c r="N7183" s="113" t="e">
        <f>IF(M7183=0,"",CHOOSE(M7183,"4","11","20","33","33","手入力箇所","手入力箇所","手入力箇所","手入力箇所","手入力箇所","手入力箇所","手入力箇所","手入力箇所","手入力箇所","手入力箇所"))</f>
        <v>#REF!</v>
      </c>
    </row>
    <row r="7184" spans="1:14" ht="37.200000000000003" thickBot="1" x14ac:dyDescent="0.25">
      <c r="A7184" s="30" t="s">
        <v>74</v>
      </c>
      <c r="B7184" s="18">
        <v>4</v>
      </c>
      <c r="C7184" s="18">
        <v>6</v>
      </c>
      <c r="D7184" s="18">
        <v>8</v>
      </c>
      <c r="E7184" s="18">
        <v>10</v>
      </c>
      <c r="F7184" s="18">
        <v>15</v>
      </c>
      <c r="G7184" s="18">
        <v>23</v>
      </c>
      <c r="H7184" s="18">
        <v>33</v>
      </c>
      <c r="I7184" s="18"/>
      <c r="J7184" s="62"/>
      <c r="K7184" s="19"/>
      <c r="L7184" s="30" t="s">
        <v>74</v>
      </c>
      <c r="M7184" s="104" t="e">
        <f>#REF!</f>
        <v>#REF!</v>
      </c>
      <c r="N7184" s="113" t="e">
        <f>IF(M7184=0,"",CHOOSE(M7184,"4","6","8","10","10","15","15","15","15","15","23","23","23","23","23","23","23","23","23","23","33","33","33","33","33","33","33","33","33","33","手入力箇所","手入力箇所","手入力箇所","手入力箇所","手入力箇所","手入力箇所","手入力箇所","手入力箇所","手入力箇所","手入力箇所"))</f>
        <v>#REF!</v>
      </c>
    </row>
    <row r="7185" spans="1:14" ht="13.8" thickBot="1" x14ac:dyDescent="0.25">
      <c r="A7185" s="29" t="s">
        <v>75</v>
      </c>
      <c r="B7185" s="18">
        <v>6</v>
      </c>
      <c r="C7185" s="18">
        <v>14</v>
      </c>
      <c r="D7185" s="18">
        <v>25</v>
      </c>
      <c r="E7185" s="18">
        <v>39</v>
      </c>
      <c r="F7185" s="18"/>
      <c r="G7185" s="18"/>
      <c r="H7185" s="18"/>
      <c r="I7185" s="18"/>
      <c r="J7185" s="62"/>
      <c r="K7185" s="19"/>
      <c r="L7185" s="29" t="s">
        <v>75</v>
      </c>
      <c r="M7185" s="104" t="e">
        <f>#REF!</f>
        <v>#REF!</v>
      </c>
      <c r="N7185" s="113" t="e">
        <f>IF(M7185=0,"",CHOOSE(M7185,"6","14","25","39","39","手入力箇所","手入力箇所","手入力箇所","手入力箇所","手入力箇所","手入力箇所","手入力箇所","手入力箇所","手入力箇所","手入力箇所"))</f>
        <v>#REF!</v>
      </c>
    </row>
    <row r="7186" spans="1:14" ht="37.200000000000003" thickBot="1" x14ac:dyDescent="0.25">
      <c r="A7186" s="30" t="s">
        <v>76</v>
      </c>
      <c r="B7186" s="18">
        <v>2</v>
      </c>
      <c r="C7186" s="18">
        <v>3</v>
      </c>
      <c r="D7186" s="18">
        <v>6</v>
      </c>
      <c r="E7186" s="18">
        <v>9</v>
      </c>
      <c r="F7186" s="18"/>
      <c r="G7186" s="18"/>
      <c r="H7186" s="18"/>
      <c r="I7186" s="18"/>
      <c r="J7186" s="62"/>
      <c r="K7186" s="19"/>
      <c r="L7186" s="30" t="s">
        <v>76</v>
      </c>
      <c r="M7186" s="104" t="e">
        <f>#REF!</f>
        <v>#REF!</v>
      </c>
      <c r="N7186" s="113" t="e">
        <f>IF(M7186=0,"",CHOOSE(M7186,"2","3","6","9","9","手入力箇所","手入力箇所","手入力箇所","手入力箇所","手入力箇所","手入力箇所","手入力箇所","手入力箇所","手入力箇所","手入力箇所"))</f>
        <v>#REF!</v>
      </c>
    </row>
    <row r="7187" spans="1:14" ht="27" thickBot="1" x14ac:dyDescent="0.25">
      <c r="A7187" s="31" t="s">
        <v>77</v>
      </c>
      <c r="B7187" s="18">
        <v>12</v>
      </c>
      <c r="C7187" s="18">
        <v>18</v>
      </c>
      <c r="D7187" s="18">
        <v>22</v>
      </c>
      <c r="E7187" s="18">
        <v>26</v>
      </c>
      <c r="F7187" s="62"/>
      <c r="G7187" s="62"/>
      <c r="H7187" s="62"/>
      <c r="I7187" s="62"/>
      <c r="J7187" s="62"/>
      <c r="K7187" s="19"/>
      <c r="L7187" s="31" t="s">
        <v>77</v>
      </c>
      <c r="M7187" s="104" t="e">
        <f>#REF!</f>
        <v>#REF!</v>
      </c>
      <c r="N7187" s="113" t="e">
        <f>IF(M7187=0,"",CHOOSE(M7187,"12","18","22","26","26","手入力箇所","手入力箇所","手入力箇所","手入力箇所","手入力箇所","手入力箇所","手入力箇所","手入力箇所","手入力箇所","手入力箇所"))</f>
        <v>#REF!</v>
      </c>
    </row>
    <row r="7188" spans="1:14" ht="40.200000000000003" thickBot="1" x14ac:dyDescent="0.25">
      <c r="A7188" s="31" t="s">
        <v>78</v>
      </c>
      <c r="B7188" s="18">
        <v>5</v>
      </c>
      <c r="C7188" s="18">
        <v>8</v>
      </c>
      <c r="D7188" s="18">
        <v>11</v>
      </c>
      <c r="E7188" s="18">
        <v>14</v>
      </c>
      <c r="F7188" s="62"/>
      <c r="G7188" s="62"/>
      <c r="H7188" s="62"/>
      <c r="I7188" s="62"/>
      <c r="J7188" s="62"/>
      <c r="K7188" s="19"/>
      <c r="L7188" s="31" t="s">
        <v>78</v>
      </c>
      <c r="M7188" s="104" t="e">
        <f>#REF!</f>
        <v>#REF!</v>
      </c>
      <c r="N7188" s="113" t="e">
        <f>IF(M7188=0,"",CHOOSE(M7188,"5","8","11","14","14","手入力箇所","手入力箇所","手入力箇所","手入力箇所","手入力箇所","手入力箇所","手入力箇所","手入力箇所","手入力箇所","手入力箇所"))</f>
        <v>#REF!</v>
      </c>
    </row>
    <row r="7189" spans="1:14" ht="27" thickBot="1" x14ac:dyDescent="0.25">
      <c r="A7189" s="31" t="s">
        <v>79</v>
      </c>
      <c r="B7189" s="18">
        <v>6</v>
      </c>
      <c r="C7189" s="18">
        <v>11</v>
      </c>
      <c r="D7189" s="18">
        <v>16</v>
      </c>
      <c r="E7189" s="18">
        <v>21</v>
      </c>
      <c r="F7189" s="62"/>
      <c r="G7189" s="62"/>
      <c r="H7189" s="62"/>
      <c r="I7189" s="62"/>
      <c r="J7189" s="62"/>
      <c r="K7189" s="19"/>
      <c r="L7189" s="31" t="s">
        <v>79</v>
      </c>
      <c r="M7189" s="104" t="e">
        <f>#REF!</f>
        <v>#REF!</v>
      </c>
      <c r="N7189" s="113" t="e">
        <f>IF(M7189=0,"",CHOOSE(M7189,"6","11","16","21","21","手入力箇所","手入力箇所","手入力箇所","手入力箇所","手入力箇所","手入力箇所","手入力箇所","手入力箇所","手入力箇所"))</f>
        <v>#REF!</v>
      </c>
    </row>
    <row r="7190" spans="1:14" ht="40.200000000000003" thickBot="1" x14ac:dyDescent="0.25">
      <c r="A7190" s="31" t="s">
        <v>80</v>
      </c>
      <c r="B7190" s="18">
        <v>5</v>
      </c>
      <c r="C7190" s="18">
        <v>7</v>
      </c>
      <c r="D7190" s="18">
        <v>9</v>
      </c>
      <c r="E7190" s="18">
        <v>10</v>
      </c>
      <c r="F7190" s="62"/>
      <c r="G7190" s="62"/>
      <c r="H7190" s="62"/>
      <c r="I7190" s="62"/>
      <c r="J7190" s="62"/>
      <c r="K7190" s="19"/>
      <c r="L7190" s="31" t="s">
        <v>80</v>
      </c>
      <c r="M7190" s="104" t="e">
        <f>#REF!</f>
        <v>#REF!</v>
      </c>
      <c r="N7190" s="113" t="e">
        <f>IF(M7190=0,"",CHOOSE(M7190,"5","7","9","10","10","手入力箇所","手入力箇所","手入力箇所","手入力箇所","手入力箇所","手入力箇所","手入力箇所","手入力箇所","手入力箇所"))</f>
        <v>#REF!</v>
      </c>
    </row>
    <row r="7191" spans="1:14" ht="40.200000000000003" thickBot="1" x14ac:dyDescent="0.25">
      <c r="A7191" s="31" t="s">
        <v>81</v>
      </c>
      <c r="B7191" s="18">
        <v>9</v>
      </c>
      <c r="C7191" s="18">
        <v>14</v>
      </c>
      <c r="D7191" s="62"/>
      <c r="E7191" s="62"/>
      <c r="F7191" s="62"/>
      <c r="G7191" s="62"/>
      <c r="H7191" s="62"/>
      <c r="I7191" s="62"/>
      <c r="J7191" s="62"/>
      <c r="K7191" s="19"/>
      <c r="L7191" s="31" t="s">
        <v>81</v>
      </c>
      <c r="M7191" s="104" t="e">
        <f>#REF!</f>
        <v>#REF!</v>
      </c>
      <c r="N7191" s="113" t="e">
        <f>IF(M7191=0,"",CHOOSE(M7191,"9","14","手入力箇所","手入力箇所","手入力箇所","手入力箇所","手入力箇所","手入力箇所","手入力箇所","手入力箇所","手入力箇所","手入力箇所"))</f>
        <v>#REF!</v>
      </c>
    </row>
    <row r="7192" spans="1:14" ht="13.8" thickBot="1" x14ac:dyDescent="0.25">
      <c r="A7192" s="31" t="s">
        <v>82</v>
      </c>
      <c r="B7192" s="18">
        <v>3</v>
      </c>
      <c r="C7192" s="18">
        <v>4</v>
      </c>
      <c r="D7192" s="18">
        <v>4</v>
      </c>
      <c r="E7192" s="18">
        <v>5</v>
      </c>
      <c r="F7192" s="18">
        <v>6</v>
      </c>
      <c r="G7192" s="18">
        <v>8</v>
      </c>
      <c r="H7192" s="18">
        <v>9</v>
      </c>
      <c r="I7192" s="18">
        <v>11</v>
      </c>
      <c r="J7192" s="18">
        <v>12</v>
      </c>
      <c r="K7192" s="19"/>
      <c r="L7192" s="31" t="s">
        <v>82</v>
      </c>
      <c r="M7192" s="104" t="e">
        <f>#REF!</f>
        <v>#REF!</v>
      </c>
      <c r="N7192" s="113" t="e">
        <f>IF(M7192=0,"",CHOOSE(M7192,"3","4","4","5","5","6","6","6","6","6","8","8","8","8","8","8","8","8","8","8","9","9","9","9","9","9","9","9","9","9","11","11","11","11","11","11","11","11","11","11","12","12","12","12","12","12","12","12","12","12","12","手入力箇所","手入力箇所","手入力箇所","手入力箇所","手入力箇所","手入力箇所","手入力箇所","手入力箇所","手入力箇所","手入力箇所"))</f>
        <v>#REF!</v>
      </c>
    </row>
    <row r="7193" spans="1:14" ht="13.8" thickBot="1" x14ac:dyDescent="0.25">
      <c r="A7193" s="31" t="s">
        <v>83</v>
      </c>
      <c r="B7193" s="18">
        <v>3</v>
      </c>
      <c r="C7193" s="18">
        <v>4</v>
      </c>
      <c r="D7193" s="18">
        <v>4</v>
      </c>
      <c r="E7193" s="18">
        <v>5</v>
      </c>
      <c r="F7193" s="18">
        <v>6</v>
      </c>
      <c r="G7193" s="18">
        <v>8</v>
      </c>
      <c r="H7193" s="18">
        <v>10</v>
      </c>
      <c r="I7193" s="18">
        <v>12</v>
      </c>
      <c r="J7193" s="18">
        <v>13</v>
      </c>
      <c r="K7193" s="19"/>
      <c r="L7193" s="31" t="s">
        <v>83</v>
      </c>
      <c r="M7193" s="104" t="e">
        <f>#REF!</f>
        <v>#REF!</v>
      </c>
      <c r="N7193" s="113" t="e">
        <f>IF(M7193=0,"",CHOOSE(M7193,"3","4","4","5","5","6","6","6","6","6","8","8","8","8","8","8","8","8","8","8","10","10","10","10","10","10","10","10","10","10","12","12","12","12","12","12","12","12","12","12","13","13","13","13","13","13","13","13","13","13","13","手入力箇所","手入力箇所","手入力箇所","手入力箇所","手入力箇所","手入力箇所","手入力箇所","手入力箇所","手入力箇所","手入力箇所"))</f>
        <v>#REF!</v>
      </c>
    </row>
    <row r="7194" spans="1:14" ht="27" thickBot="1" x14ac:dyDescent="0.25">
      <c r="A7194" s="32" t="s">
        <v>84</v>
      </c>
      <c r="B7194" s="20">
        <v>1</v>
      </c>
      <c r="C7194" s="20">
        <v>2</v>
      </c>
      <c r="D7194" s="20">
        <v>3</v>
      </c>
      <c r="E7194" s="20">
        <v>4</v>
      </c>
      <c r="F7194" s="20">
        <v>8</v>
      </c>
      <c r="G7194" s="20">
        <v>19</v>
      </c>
      <c r="H7194" s="63"/>
      <c r="I7194" s="63"/>
      <c r="J7194" s="63"/>
      <c r="K7194" s="21"/>
      <c r="L7194" s="32" t="s">
        <v>84</v>
      </c>
      <c r="M7194" s="104" t="e">
        <f>#REF!</f>
        <v>#REF!</v>
      </c>
      <c r="N7194" s="113" t="e">
        <f>IF(M7194=0,"",CHOOSE(M7194,"1","2","3","4","4","8","8","8","8","8","19","19","19","19","19","19","19","19","19","19","手入力箇所","手入力箇所","手入力箇所","手入力箇所","手入力箇所","手入力箇所","手入力箇所","手入力箇所","手入力箇所","手入力箇所"))</f>
        <v>#REF!</v>
      </c>
    </row>
    <row r="7195" spans="1:14" ht="13.8" thickBot="1" x14ac:dyDescent="0.25"/>
    <row r="7196" spans="1:14" ht="13.8" thickBot="1" x14ac:dyDescent="0.25">
      <c r="A7196" s="686" t="e">
        <f>A7169</f>
        <v>#REF!</v>
      </c>
      <c r="B7196" s="686"/>
      <c r="C7196" s="686"/>
      <c r="D7196" s="687" t="s">
        <v>193</v>
      </c>
      <c r="E7196" s="687"/>
      <c r="F7196" s="687"/>
      <c r="G7196" s="687"/>
      <c r="H7196" s="687"/>
      <c r="I7196" s="687"/>
      <c r="J7196" s="687"/>
      <c r="K7196" s="687"/>
      <c r="L7196" s="687"/>
      <c r="M7196" s="687"/>
      <c r="N7196" s="687"/>
    </row>
    <row r="7197" spans="1:14" ht="13.8" thickBot="1" x14ac:dyDescent="0.25">
      <c r="A7197" s="105"/>
      <c r="B7197" s="33">
        <v>1</v>
      </c>
      <c r="C7197" s="24">
        <v>2</v>
      </c>
      <c r="D7197" s="24">
        <v>3</v>
      </c>
      <c r="E7197" s="24" t="s">
        <v>58</v>
      </c>
      <c r="F7197" s="24" t="s">
        <v>59</v>
      </c>
      <c r="G7197" s="24" t="s">
        <v>60</v>
      </c>
      <c r="H7197" s="24" t="s">
        <v>61</v>
      </c>
      <c r="I7197" s="24" t="s">
        <v>62</v>
      </c>
      <c r="J7197" s="24" t="s">
        <v>194</v>
      </c>
      <c r="K7197" s="102" t="s">
        <v>85</v>
      </c>
      <c r="L7197" s="105" t="s">
        <v>189</v>
      </c>
      <c r="M7197" s="105" t="s">
        <v>188</v>
      </c>
      <c r="N7197" s="105" t="s">
        <v>51</v>
      </c>
    </row>
    <row r="7198" spans="1:14" ht="13.8" thickBot="1" x14ac:dyDescent="0.25">
      <c r="A7198" s="26" t="s">
        <v>56</v>
      </c>
      <c r="B7198" s="22">
        <v>16</v>
      </c>
      <c r="C7198" s="22">
        <v>25</v>
      </c>
      <c r="D7198" s="22">
        <v>32</v>
      </c>
      <c r="E7198" s="22">
        <v>38</v>
      </c>
      <c r="F7198" s="22">
        <v>56</v>
      </c>
      <c r="G7198" s="22">
        <v>87</v>
      </c>
      <c r="H7198" s="22">
        <v>121</v>
      </c>
      <c r="I7198" s="22"/>
      <c r="J7198" s="23"/>
      <c r="K7198" s="68"/>
      <c r="L7198" s="107" t="s">
        <v>56</v>
      </c>
      <c r="M7198" s="103" t="e">
        <f>#REF!</f>
        <v>#REF!</v>
      </c>
      <c r="N7198" s="103" t="e">
        <f>IF(M7198=0,"",CHOOSE(M7198,"16","25","32","38","38","56","56","56","56","56","87","87","87","87","87","87","87","87","87","87","121","121","121","121","121","121","121","121","121","121","手入力箇所","手入力箇所","手入力箇所","手入力箇所","手入力箇所","手入力箇所","手入力箇所","手入力箇所","手入力箇所","手入力箇所"))</f>
        <v>#REF!</v>
      </c>
    </row>
    <row r="7199" spans="1:14" ht="13.8" thickBot="1" x14ac:dyDescent="0.25">
      <c r="A7199" s="27" t="s">
        <v>57</v>
      </c>
      <c r="B7199" s="18">
        <v>25</v>
      </c>
      <c r="C7199" s="18">
        <v>33</v>
      </c>
      <c r="D7199" s="18">
        <v>40</v>
      </c>
      <c r="E7199" s="18">
        <v>45</v>
      </c>
      <c r="F7199" s="18">
        <v>58</v>
      </c>
      <c r="G7199" s="18">
        <v>79</v>
      </c>
      <c r="H7199" s="18"/>
      <c r="I7199" s="18"/>
      <c r="J7199" s="62"/>
      <c r="K7199" s="69"/>
      <c r="L7199" s="107" t="s">
        <v>57</v>
      </c>
      <c r="M7199" s="103" t="e">
        <f>#REF!</f>
        <v>#REF!</v>
      </c>
      <c r="N7199" s="103" t="e">
        <f>IF(M7199=0,"",CHOOSE(M7199,"25","33","40","45","45","58","58","58","58","58","79","79","79","79","79","79","79","79","79","79","手入力箇所","手入力箇所","手入力箇所","手入力箇所","手入力箇所","手入力箇所","手入力箇所","手入力箇所","手入力箇所","手入力箇所"))</f>
        <v>#REF!</v>
      </c>
    </row>
    <row r="7200" spans="1:14" ht="48.6" thickBot="1" x14ac:dyDescent="0.25">
      <c r="A7200" s="28" t="s">
        <v>64</v>
      </c>
      <c r="B7200" s="18">
        <v>32</v>
      </c>
      <c r="C7200" s="18"/>
      <c r="D7200" s="18"/>
      <c r="E7200" s="18"/>
      <c r="F7200" s="18"/>
      <c r="G7200" s="18"/>
      <c r="H7200" s="18"/>
      <c r="I7200" s="18"/>
      <c r="J7200" s="62"/>
      <c r="K7200" s="69"/>
      <c r="L7200" s="108" t="s">
        <v>64</v>
      </c>
      <c r="M7200" s="103" t="e">
        <f>#REF!</f>
        <v>#REF!</v>
      </c>
      <c r="N7200" s="103" t="e">
        <f>IF(M7200=0,"",CHOOSE(M7200,"32","手入力箇所","手入力箇所","手入力箇所","手入力箇所","手入力箇所","手入力箇所","手入力箇所","手入力箇所","手入力箇所","手入力箇所"))</f>
        <v>#REF!</v>
      </c>
    </row>
    <row r="7201" spans="1:14" ht="48.6" thickBot="1" x14ac:dyDescent="0.25">
      <c r="A7201" s="28" t="s">
        <v>65</v>
      </c>
      <c r="B7201" s="18">
        <v>36</v>
      </c>
      <c r="C7201" s="18"/>
      <c r="D7201" s="18"/>
      <c r="E7201" s="18"/>
      <c r="F7201" s="18"/>
      <c r="G7201" s="18"/>
      <c r="H7201" s="18"/>
      <c r="I7201" s="18"/>
      <c r="J7201" s="62"/>
      <c r="K7201" s="69"/>
      <c r="L7201" s="108" t="s">
        <v>65</v>
      </c>
      <c r="M7201" s="103" t="e">
        <f>#REF!</f>
        <v>#REF!</v>
      </c>
      <c r="N7201" s="103" t="e">
        <f>IF(M7201=0,"",CHOOSE(M7201,"36","手入力箇所","手入力箇所","手入力箇所","手入力箇所","手入力箇所","手入力箇所","手入力箇所","手入力箇所","手入力箇所","手入力箇所"))</f>
        <v>#REF!</v>
      </c>
    </row>
    <row r="7202" spans="1:14" ht="24.6" thickBot="1" x14ac:dyDescent="0.25">
      <c r="A7202" s="28" t="s">
        <v>66</v>
      </c>
      <c r="B7202" s="18">
        <v>24</v>
      </c>
      <c r="C7202" s="18">
        <v>30</v>
      </c>
      <c r="D7202" s="18">
        <v>33</v>
      </c>
      <c r="E7202" s="18">
        <v>35</v>
      </c>
      <c r="F7202" s="18">
        <v>42</v>
      </c>
      <c r="G7202" s="18"/>
      <c r="H7202" s="18"/>
      <c r="I7202" s="18"/>
      <c r="J7202" s="62"/>
      <c r="K7202" s="69"/>
      <c r="L7202" s="108" t="s">
        <v>66</v>
      </c>
      <c r="M7202" s="103" t="e">
        <f>#REF!</f>
        <v>#REF!</v>
      </c>
      <c r="N7202" s="103" t="e">
        <f>IF(M7202=0,"",CHOOSE(M7202,"24","30","33","35","35","42","42","42","42","42","手入力箇所","手入力箇所","手入力箇所","手入力箇所","手入力箇所","手入力箇所","手入力箇所","手入力箇所","手入力箇所","手入力箇所"))</f>
        <v>#REF!</v>
      </c>
    </row>
    <row r="7203" spans="1:14" ht="36.6" thickBot="1" x14ac:dyDescent="0.25">
      <c r="A7203" s="28" t="s">
        <v>67</v>
      </c>
      <c r="B7203" s="18">
        <v>7</v>
      </c>
      <c r="C7203" s="18">
        <v>12</v>
      </c>
      <c r="D7203" s="18">
        <v>16</v>
      </c>
      <c r="E7203" s="18">
        <v>19</v>
      </c>
      <c r="F7203" s="18"/>
      <c r="G7203" s="18"/>
      <c r="H7203" s="18"/>
      <c r="I7203" s="18"/>
      <c r="J7203" s="62"/>
      <c r="K7203" s="69"/>
      <c r="L7203" s="108" t="s">
        <v>67</v>
      </c>
      <c r="M7203" s="103" t="e">
        <f>#REF!</f>
        <v>#REF!</v>
      </c>
      <c r="N7203" s="103" t="e">
        <f>IF(M7203=0,"",CHOOSE(M7203,"7","12","16","19","19","手入力箇所","手入力箇所","手入力箇所","手入力箇所","手入力箇所","手入力箇所","手入力箇所","手入力箇所","手入力箇所","手入力箇所"))</f>
        <v>#REF!</v>
      </c>
    </row>
    <row r="7204" spans="1:14" ht="24.6" thickBot="1" x14ac:dyDescent="0.25">
      <c r="A7204" s="28" t="s">
        <v>68</v>
      </c>
      <c r="B7204" s="18">
        <v>21</v>
      </c>
      <c r="C7204" s="18">
        <v>35</v>
      </c>
      <c r="D7204" s="18">
        <v>48</v>
      </c>
      <c r="E7204" s="18">
        <v>59</v>
      </c>
      <c r="F7204" s="18">
        <v>94</v>
      </c>
      <c r="G7204" s="18">
        <v>159</v>
      </c>
      <c r="H7204" s="18">
        <v>235</v>
      </c>
      <c r="I7204" s="18"/>
      <c r="J7204" s="62"/>
      <c r="K7204" s="69"/>
      <c r="L7204" s="108" t="s">
        <v>68</v>
      </c>
      <c r="M7204" s="103" t="e">
        <f>#REF!</f>
        <v>#REF!</v>
      </c>
      <c r="N7204" s="103" t="e">
        <f>IF(M7204=0,"",CHOOSE(M7204,"21","35","48","59","59","94","94","94","94","94","159","159","159","159","159","159","159","159","159","159","235","235","235","235","235","235","235","235","235","235","手入力箇所","手入力箇所","手入力箇所","手入力箇所","手入力箇所","手入力箇所","手入力箇所","手入力箇所","手入力箇所","手入力箇所"))</f>
        <v>#REF!</v>
      </c>
    </row>
    <row r="7205" spans="1:14" ht="36.6" thickBot="1" x14ac:dyDescent="0.25">
      <c r="A7205" s="28" t="s">
        <v>69</v>
      </c>
      <c r="B7205" s="18">
        <v>22</v>
      </c>
      <c r="C7205" s="18">
        <v>26</v>
      </c>
      <c r="D7205" s="18">
        <v>28</v>
      </c>
      <c r="E7205" s="18">
        <v>29</v>
      </c>
      <c r="F7205" s="18">
        <v>34</v>
      </c>
      <c r="G7205" s="18"/>
      <c r="H7205" s="18"/>
      <c r="I7205" s="18"/>
      <c r="J7205" s="62"/>
      <c r="K7205" s="69"/>
      <c r="L7205" s="108" t="s">
        <v>69</v>
      </c>
      <c r="M7205" s="103" t="e">
        <f>#REF!</f>
        <v>#REF!</v>
      </c>
      <c r="N7205" s="103" t="e">
        <f>IF(M7205=0,"",CHOOSE(M7205,"22","26","28","29","29","34","34","34","34","34","手入力箇所","手入力箇所","手入力箇所","手入力箇所","手入力箇所","手入力箇所","手入力箇所","手入力箇所","手入力箇所","手入力箇所"))</f>
        <v>#REF!</v>
      </c>
    </row>
    <row r="7206" spans="1:14" ht="13.8" thickBot="1" x14ac:dyDescent="0.25">
      <c r="A7206" s="27" t="s">
        <v>63</v>
      </c>
      <c r="B7206" s="18">
        <v>21</v>
      </c>
      <c r="C7206" s="18">
        <v>33</v>
      </c>
      <c r="D7206" s="18">
        <v>46</v>
      </c>
      <c r="E7206" s="18">
        <v>56</v>
      </c>
      <c r="F7206" s="18">
        <v>89</v>
      </c>
      <c r="G7206" s="18">
        <v>151</v>
      </c>
      <c r="H7206" s="18">
        <v>224</v>
      </c>
      <c r="I7206" s="18">
        <v>289</v>
      </c>
      <c r="J7206" s="18">
        <v>350</v>
      </c>
      <c r="K7206" s="69"/>
      <c r="L7206" s="107" t="s">
        <v>63</v>
      </c>
      <c r="M7206" s="103" t="e">
        <f>#REF!</f>
        <v>#REF!</v>
      </c>
      <c r="N7206" s="103" t="e">
        <f>IF(M7206=0,"",CHOOSE(M7206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207" spans="1:14" ht="24.6" thickBot="1" x14ac:dyDescent="0.25">
      <c r="A7207" s="34" t="s">
        <v>70</v>
      </c>
      <c r="B7207" s="35">
        <v>13</v>
      </c>
      <c r="C7207" s="35">
        <v>33</v>
      </c>
      <c r="D7207" s="35">
        <v>59</v>
      </c>
      <c r="E7207" s="35"/>
      <c r="F7207" s="35"/>
      <c r="G7207" s="35"/>
      <c r="H7207" s="35"/>
      <c r="I7207" s="35"/>
      <c r="J7207" s="36"/>
      <c r="K7207" s="67"/>
      <c r="L7207" s="108" t="s">
        <v>70</v>
      </c>
      <c r="M7207" s="103" t="e">
        <f>#REF!</f>
        <v>#REF!</v>
      </c>
      <c r="N7207" s="103" t="e">
        <f>IF(M7207=0,"",CHOOSE(M7207,"13","33","59","手入力箇所","手入力箇所","手入力箇所","手入力箇所","手入力箇所","手入力箇所","手入力箇所","手入力箇所","手入力箇所","手入力箇所"))</f>
        <v>#REF!</v>
      </c>
    </row>
    <row r="7208" spans="1:14" ht="13.8" thickBot="1" x14ac:dyDescent="0.25">
      <c r="A7208" s="37" t="s">
        <v>71</v>
      </c>
      <c r="B7208" s="17">
        <v>23</v>
      </c>
      <c r="C7208" s="17">
        <v>39</v>
      </c>
      <c r="D7208" s="17">
        <v>97</v>
      </c>
      <c r="E7208" s="17"/>
      <c r="F7208" s="17"/>
      <c r="G7208" s="17"/>
      <c r="H7208" s="17"/>
      <c r="I7208" s="17"/>
      <c r="J7208" s="64"/>
      <c r="K7208" s="70"/>
      <c r="L7208" s="109" t="s">
        <v>71</v>
      </c>
      <c r="M7208" s="103" t="e">
        <f>#REF!</f>
        <v>#REF!</v>
      </c>
      <c r="N7208" s="103" t="e">
        <f>IF(M7208=0,"",CHOOSE(M7208,"23","39","97","手入力箇所","手入力箇所","手入力箇所","手入力箇所","手入力箇所","手入力箇所","手入力箇所","手入力箇所","手入力箇所","手入力箇所"))</f>
        <v>#REF!</v>
      </c>
    </row>
    <row r="7209" spans="1:14" ht="13.8" thickBot="1" x14ac:dyDescent="0.25">
      <c r="A7209" s="29" t="s">
        <v>72</v>
      </c>
      <c r="B7209" s="18">
        <v>21</v>
      </c>
      <c r="C7209" s="18">
        <v>37</v>
      </c>
      <c r="D7209" s="18">
        <v>58</v>
      </c>
      <c r="E7209" s="18">
        <v>76</v>
      </c>
      <c r="F7209" s="18">
        <v>137</v>
      </c>
      <c r="G7209" s="18"/>
      <c r="H7209" s="18"/>
      <c r="I7209" s="18"/>
      <c r="J7209" s="62"/>
      <c r="K7209" s="69"/>
      <c r="L7209" s="109" t="s">
        <v>72</v>
      </c>
      <c r="M7209" s="103" t="e">
        <f>#REF!</f>
        <v>#REF!</v>
      </c>
      <c r="N7209" s="103" t="e">
        <f>IF(M7209=0,"",CHOOSE(M7209,"21","37","58","76","76","137","137","137","137","137","手入力箇所","手入力箇所","手入力箇所","手入力箇所","手入力箇所","手入力箇所","手入力箇所","手入力箇所","手入力箇所","手入力箇所"))</f>
        <v>#REF!</v>
      </c>
    </row>
    <row r="7210" spans="1:14" ht="13.8" thickBot="1" x14ac:dyDescent="0.25">
      <c r="A7210" s="29" t="s">
        <v>73</v>
      </c>
      <c r="B7210" s="18">
        <v>48</v>
      </c>
      <c r="C7210" s="18">
        <v>93</v>
      </c>
      <c r="D7210" s="18">
        <v>138</v>
      </c>
      <c r="E7210" s="18">
        <v>183</v>
      </c>
      <c r="F7210" s="18"/>
      <c r="G7210" s="18"/>
      <c r="H7210" s="18"/>
      <c r="I7210" s="18"/>
      <c r="J7210" s="62"/>
      <c r="K7210" s="69"/>
      <c r="L7210" s="109" t="s">
        <v>73</v>
      </c>
      <c r="M7210" s="103" t="e">
        <f>#REF!</f>
        <v>#REF!</v>
      </c>
      <c r="N7210" s="103" t="e">
        <f>IF(M7210=0,"",CHOOSE(M7210,"48","93","138","183","183","手入力箇所","手入力箇所","手入力箇所","手入力箇所","手入力箇所","手入力箇所","手入力箇所","手入力箇所","手入力箇所","手入力箇所"))</f>
        <v>#REF!</v>
      </c>
    </row>
    <row r="7211" spans="1:14" ht="37.200000000000003" thickBot="1" x14ac:dyDescent="0.25">
      <c r="A7211" s="30" t="s">
        <v>74</v>
      </c>
      <c r="B7211" s="18">
        <v>13</v>
      </c>
      <c r="C7211" s="18">
        <v>26</v>
      </c>
      <c r="D7211" s="18">
        <v>40</v>
      </c>
      <c r="E7211" s="18">
        <v>55</v>
      </c>
      <c r="F7211" s="18">
        <v>107</v>
      </c>
      <c r="G7211" s="18">
        <v>224</v>
      </c>
      <c r="H7211" s="18">
        <v>386</v>
      </c>
      <c r="I7211" s="18"/>
      <c r="J7211" s="62"/>
      <c r="K7211" s="69"/>
      <c r="L7211" s="110" t="s">
        <v>74</v>
      </c>
      <c r="M7211" s="103" t="e">
        <f>#REF!</f>
        <v>#REF!</v>
      </c>
      <c r="N7211" s="103" t="e">
        <f>IF(M7211=0,"",CHOOSE(M7211,"13","26","40","55","55","107","107","107","107","107","224","224","224","224","224","224","224","224","224","224","386","386","386","386","386","386","386","386","386","386","手入力箇所","手入力箇所","手入力箇所","手入力箇所","手入力箇所","手入力箇所","手入力箇所","手入力箇所","手入力箇所","手入力箇所"))</f>
        <v>#REF!</v>
      </c>
    </row>
    <row r="7212" spans="1:14" ht="13.8" thickBot="1" x14ac:dyDescent="0.25">
      <c r="A7212" s="29" t="s">
        <v>75</v>
      </c>
      <c r="B7212" s="18">
        <v>36</v>
      </c>
      <c r="C7212" s="18">
        <v>98</v>
      </c>
      <c r="D7212" s="18">
        <v>173</v>
      </c>
      <c r="E7212" s="18">
        <v>274</v>
      </c>
      <c r="F7212" s="18"/>
      <c r="G7212" s="18"/>
      <c r="H7212" s="18"/>
      <c r="I7212" s="18"/>
      <c r="J7212" s="62"/>
      <c r="K7212" s="69"/>
      <c r="L7212" s="109" t="s">
        <v>75</v>
      </c>
      <c r="M7212" s="103" t="e">
        <f>#REF!</f>
        <v>#REF!</v>
      </c>
      <c r="N7212" s="103" t="e">
        <f>IF(M7212=0,"",CHOOSE(M7212,"36","98","173","274","274","手入力箇所","手入力箇所","手入力箇所","手入力箇所","手入力箇所","手入力箇所","手入力箇所","手入力箇所","手入力箇所","手入力箇所"))</f>
        <v>#REF!</v>
      </c>
    </row>
    <row r="7213" spans="1:14" ht="37.200000000000003" thickBot="1" x14ac:dyDescent="0.25">
      <c r="A7213" s="30" t="s">
        <v>76</v>
      </c>
      <c r="B7213" s="18">
        <v>127</v>
      </c>
      <c r="C7213" s="18">
        <v>127</v>
      </c>
      <c r="D7213" s="18">
        <v>127</v>
      </c>
      <c r="E7213" s="18">
        <v>127</v>
      </c>
      <c r="F7213" s="18"/>
      <c r="G7213" s="18"/>
      <c r="H7213" s="18"/>
      <c r="I7213" s="18"/>
      <c r="J7213" s="62"/>
      <c r="K7213" s="69"/>
      <c r="L7213" s="110" t="s">
        <v>76</v>
      </c>
      <c r="M7213" s="103" t="e">
        <f>#REF!</f>
        <v>#REF!</v>
      </c>
      <c r="N7213" s="103" t="e">
        <f>IF(M7213=0,"",CHOOSE(M7213,"127","127","127","127","127","手入力箇所","手入力箇所","手入力箇所","手入力箇所","手入力箇所","手入力箇所","手入力箇所","手入力箇所","手入力箇所","手入力箇所"))</f>
        <v>#REF!</v>
      </c>
    </row>
    <row r="7214" spans="1:14" ht="27" thickBot="1" x14ac:dyDescent="0.25">
      <c r="A7214" s="31" t="s">
        <v>77</v>
      </c>
      <c r="B7214" s="18">
        <v>42</v>
      </c>
      <c r="C7214" s="18">
        <v>90</v>
      </c>
      <c r="D7214" s="18">
        <v>141</v>
      </c>
      <c r="E7214" s="18">
        <v>193</v>
      </c>
      <c r="F7214" s="62"/>
      <c r="G7214" s="62"/>
      <c r="H7214" s="62"/>
      <c r="I7214" s="62"/>
      <c r="J7214" s="62"/>
      <c r="K7214" s="69"/>
      <c r="L7214" s="111" t="s">
        <v>77</v>
      </c>
      <c r="M7214" s="103" t="e">
        <f>#REF!</f>
        <v>#REF!</v>
      </c>
      <c r="N7214" s="103" t="e">
        <f>IF(M7214=0,"",CHOOSE(M7214,"42","90","141","193","1936","手入力箇所","手入力箇所","手入力箇所","手入力箇所","手入力箇所","手入力箇所","手入力箇所","手入力箇所","手入力箇所","手入力箇所"))</f>
        <v>#REF!</v>
      </c>
    </row>
    <row r="7215" spans="1:14" ht="40.200000000000003" thickBot="1" x14ac:dyDescent="0.25">
      <c r="A7215" s="31" t="s">
        <v>78</v>
      </c>
      <c r="B7215" s="18">
        <v>24</v>
      </c>
      <c r="C7215" s="18">
        <v>43</v>
      </c>
      <c r="D7215" s="18">
        <v>61</v>
      </c>
      <c r="E7215" s="18">
        <v>76</v>
      </c>
      <c r="F7215" s="62"/>
      <c r="G7215" s="62"/>
      <c r="H7215" s="62"/>
      <c r="I7215" s="62"/>
      <c r="J7215" s="62"/>
      <c r="K7215" s="69"/>
      <c r="L7215" s="111" t="s">
        <v>78</v>
      </c>
      <c r="M7215" s="103" t="e">
        <f>#REF!</f>
        <v>#REF!</v>
      </c>
      <c r="N7215" s="103" t="e">
        <f>IF(M7215=0,"",CHOOSE(M7215,"24","43","61","76","76","手入力箇所","手入力箇所","手入力箇所","手入力箇所","手入力箇所","手入力箇所","手入力箇所","手入力箇所","手入力箇所","手入力箇所"))</f>
        <v>#REF!</v>
      </c>
    </row>
    <row r="7216" spans="1:14" ht="27" thickBot="1" x14ac:dyDescent="0.25">
      <c r="A7216" s="31" t="s">
        <v>79</v>
      </c>
      <c r="B7216" s="18">
        <v>54</v>
      </c>
      <c r="C7216" s="18">
        <v>77</v>
      </c>
      <c r="D7216" s="18">
        <v>94</v>
      </c>
      <c r="E7216" s="18">
        <v>107</v>
      </c>
      <c r="F7216" s="62"/>
      <c r="G7216" s="62"/>
      <c r="H7216" s="62"/>
      <c r="I7216" s="62"/>
      <c r="J7216" s="62"/>
      <c r="K7216" s="69"/>
      <c r="L7216" s="111" t="s">
        <v>79</v>
      </c>
      <c r="M7216" s="103" t="e">
        <f>#REF!</f>
        <v>#REF!</v>
      </c>
      <c r="N7216" s="103" t="e">
        <f>IF(M7216=0,"",CHOOSE(M7216,"54","77","94","107","107","手入力箇所","手入力箇所","手入力箇所","手入力箇所","手入力箇所","手入力箇所","手入力箇所","手入力箇所","手入力箇所","手入力箇所"))</f>
        <v>#REF!</v>
      </c>
    </row>
    <row r="7217" spans="1:14" ht="40.200000000000003" thickBot="1" x14ac:dyDescent="0.25">
      <c r="A7217" s="31" t="s">
        <v>80</v>
      </c>
      <c r="B7217" s="18">
        <v>49</v>
      </c>
      <c r="C7217" s="18">
        <v>53</v>
      </c>
      <c r="D7217" s="18">
        <v>55</v>
      </c>
      <c r="E7217" s="18">
        <v>56</v>
      </c>
      <c r="F7217" s="62"/>
      <c r="G7217" s="62"/>
      <c r="H7217" s="62"/>
      <c r="I7217" s="62"/>
      <c r="J7217" s="62"/>
      <c r="K7217" s="69"/>
      <c r="L7217" s="111" t="s">
        <v>80</v>
      </c>
      <c r="M7217" s="103" t="e">
        <f>#REF!</f>
        <v>#REF!</v>
      </c>
      <c r="N7217" s="103" t="e">
        <f>IF(M7217=0,"",CHOOSE(M7217,"49","53","55","56","56","手入力箇所","手入力箇所","手入力箇所","手入力箇所","手入力箇所","手入力箇所","手入力箇所","手入力箇所","手入力箇所","手入力箇所"))</f>
        <v>#REF!</v>
      </c>
    </row>
    <row r="7218" spans="1:14" ht="40.200000000000003" thickBot="1" x14ac:dyDescent="0.25">
      <c r="A7218" s="38" t="s">
        <v>81</v>
      </c>
      <c r="B7218" s="35">
        <v>232</v>
      </c>
      <c r="C7218" s="35">
        <v>232</v>
      </c>
      <c r="D7218" s="36"/>
      <c r="E7218" s="36"/>
      <c r="F7218" s="36"/>
      <c r="G7218" s="36"/>
      <c r="H7218" s="36"/>
      <c r="I7218" s="36"/>
      <c r="J7218" s="36"/>
      <c r="K7218" s="67"/>
      <c r="L7218" s="111" t="s">
        <v>81</v>
      </c>
      <c r="M7218" s="103" t="e">
        <f>#REF!</f>
        <v>#REF!</v>
      </c>
      <c r="N7218" s="103" t="e">
        <f>IF(M7218=0,"",CHOOSE(M7218,"232","232","手入力箇所","手入力箇所","手入力箇所","手入力箇所","手入力箇所","手入力箇所","手入力箇所","手入力箇所","手入力箇所","手入力箇所"))</f>
        <v>#REF!</v>
      </c>
    </row>
    <row r="7219" spans="1:14" ht="13.8" thickBot="1" x14ac:dyDescent="0.25">
      <c r="A7219" s="39" t="s">
        <v>82</v>
      </c>
      <c r="B7219" s="17">
        <v>6</v>
      </c>
      <c r="C7219" s="17">
        <v>9</v>
      </c>
      <c r="D7219" s="17">
        <v>11</v>
      </c>
      <c r="E7219" s="17">
        <v>13</v>
      </c>
      <c r="F7219" s="17">
        <v>18</v>
      </c>
      <c r="G7219" s="17">
        <v>26</v>
      </c>
      <c r="H7219" s="17">
        <v>35</v>
      </c>
      <c r="I7219" s="17">
        <v>43</v>
      </c>
      <c r="J7219" s="17">
        <v>49</v>
      </c>
      <c r="K7219" s="70"/>
      <c r="L7219" s="111" t="s">
        <v>82</v>
      </c>
      <c r="M7219" s="103" t="e">
        <f>#REF!</f>
        <v>#REF!</v>
      </c>
      <c r="N7219" s="103" t="e">
        <f>IF(M7219=0,"",CHOOSE(M7219,"6","9","11","13","13","18","18","18","18","18","26","26","26","26","26","26","26","26","26","26","35","35","35","35","35","35","35","35","35","35","43","43","43","43","43","43","43","43","43","43","49","49","49","49","49","49","49","49","49","49","手入力箇所","手入力箇所","手入力箇所","手入力箇所","手入力箇所","手入力箇所","手入力箇所","手入力箇所","手入力箇所","手入力箇所"))</f>
        <v>#REF!</v>
      </c>
    </row>
    <row r="7220" spans="1:14" ht="13.8" thickBot="1" x14ac:dyDescent="0.25">
      <c r="A7220" s="31" t="s">
        <v>83</v>
      </c>
      <c r="B7220" s="18">
        <v>6</v>
      </c>
      <c r="C7220" s="18">
        <v>10</v>
      </c>
      <c r="D7220" s="18">
        <v>14</v>
      </c>
      <c r="E7220" s="18">
        <v>17</v>
      </c>
      <c r="F7220" s="18">
        <v>29</v>
      </c>
      <c r="G7220" s="18">
        <v>50</v>
      </c>
      <c r="H7220" s="18">
        <v>76</v>
      </c>
      <c r="I7220" s="18">
        <v>100</v>
      </c>
      <c r="J7220" s="18">
        <v>123</v>
      </c>
      <c r="K7220" s="69"/>
      <c r="L7220" s="111" t="s">
        <v>83</v>
      </c>
      <c r="M7220" s="103" t="e">
        <f>#REF!</f>
        <v>#REF!</v>
      </c>
      <c r="N7220" s="103" t="e">
        <f>IF(M7220=0,"",CHOOSE(M7220,"6","10","14","17","17","29","29","29","29","29","50","50","50","50","50","50","50","50","50","50","76","76","76","76","76","76","76","76","76","76","100","100","100","100","100","100","100","100","100","100","123","123","123","123","123","123","123","123","123","123","手入力箇所","手入力箇所","手入力箇所","手入力箇所","手入力箇所","手入力箇所","手入力箇所","手入力箇所","手入力箇所"))</f>
        <v>#REF!</v>
      </c>
    </row>
    <row r="7221" spans="1:14" ht="27" thickBot="1" x14ac:dyDescent="0.25">
      <c r="A7221" s="32" t="s">
        <v>84</v>
      </c>
      <c r="B7221" s="20">
        <v>9</v>
      </c>
      <c r="C7221" s="20">
        <v>15</v>
      </c>
      <c r="D7221" s="20">
        <v>20</v>
      </c>
      <c r="E7221" s="20">
        <v>24</v>
      </c>
      <c r="F7221" s="20">
        <v>39</v>
      </c>
      <c r="G7221" s="20">
        <v>65</v>
      </c>
      <c r="H7221" s="63"/>
      <c r="I7221" s="63"/>
      <c r="J7221" s="63"/>
      <c r="K7221" s="106"/>
      <c r="L7221" s="111" t="s">
        <v>84</v>
      </c>
      <c r="M7221" s="103" t="e">
        <f>#REF!</f>
        <v>#REF!</v>
      </c>
      <c r="N7221" s="103" t="e">
        <f>IF(M7221=0,"",CHOOSE(M7221,"9","15","20","24","24","39","39","39","39","39","65","65","65","65","65","65","65","65","65","65","手入力箇所","手入力箇所","手入力箇所","手入力箇所","手入力箇所","手入力箇所","手入力箇所","手入力箇所","手入力箇所","手入力箇所"))</f>
        <v>#REF!</v>
      </c>
    </row>
    <row r="7224" spans="1:14" ht="13.8" thickBot="1" x14ac:dyDescent="0.25"/>
    <row r="7225" spans="1:14" ht="13.8" thickBot="1" x14ac:dyDescent="0.25">
      <c r="A7225" s="688" t="e">
        <f>#REF!</f>
        <v>#REF!</v>
      </c>
      <c r="B7225" s="688"/>
      <c r="C7225" s="688"/>
      <c r="D7225" s="689" t="s">
        <v>192</v>
      </c>
      <c r="E7225" s="689"/>
      <c r="F7225" s="689"/>
      <c r="G7225" s="689"/>
      <c r="H7225" s="689"/>
      <c r="I7225" s="689"/>
      <c r="J7225" s="689"/>
      <c r="K7225" s="689"/>
      <c r="L7225" s="689"/>
      <c r="M7225" s="689"/>
      <c r="N7225" s="689"/>
    </row>
    <row r="7226" spans="1:14" ht="13.8" thickBot="1" x14ac:dyDescent="0.25">
      <c r="A7226" s="65"/>
      <c r="B7226" s="33">
        <v>1</v>
      </c>
      <c r="C7226" s="24">
        <v>2</v>
      </c>
      <c r="D7226" s="24">
        <v>3</v>
      </c>
      <c r="E7226" s="24" t="s">
        <v>58</v>
      </c>
      <c r="F7226" s="24" t="s">
        <v>59</v>
      </c>
      <c r="G7226" s="24" t="s">
        <v>60</v>
      </c>
      <c r="H7226" s="24" t="s">
        <v>61</v>
      </c>
      <c r="I7226" s="24" t="s">
        <v>62</v>
      </c>
      <c r="J7226" s="24" t="s">
        <v>194</v>
      </c>
      <c r="K7226" s="25" t="s">
        <v>85</v>
      </c>
      <c r="L7226" s="105" t="s">
        <v>189</v>
      </c>
      <c r="M7226" s="105" t="s">
        <v>188</v>
      </c>
      <c r="N7226" s="105" t="s">
        <v>51</v>
      </c>
    </row>
    <row r="7227" spans="1:14" ht="13.8" thickBot="1" x14ac:dyDescent="0.25">
      <c r="A7227" s="26" t="s">
        <v>56</v>
      </c>
      <c r="B7227" s="22">
        <v>5</v>
      </c>
      <c r="C7227" s="22">
        <v>7</v>
      </c>
      <c r="D7227" s="22">
        <v>8</v>
      </c>
      <c r="E7227" s="22">
        <v>8</v>
      </c>
      <c r="F7227" s="22">
        <v>10</v>
      </c>
      <c r="G7227" s="22">
        <v>13</v>
      </c>
      <c r="H7227" s="22">
        <v>16</v>
      </c>
      <c r="I7227" s="22"/>
      <c r="J7227" s="23"/>
      <c r="K7227" s="1"/>
      <c r="L7227" s="26" t="s">
        <v>56</v>
      </c>
      <c r="M7227" s="104" t="e">
        <f>#REF!</f>
        <v>#REF!</v>
      </c>
      <c r="N7227" s="112" t="e">
        <f>IF(M7227=0,"",CHOOSE(M7227,"5","7","8","8","8","10","10","10","10","10","13","13","13","13","13","13","13","13","13","13","16","16","16","16","16","16","16","16","16","16","16","手入力箇所","手入力箇所","手入力箇所","手入力箇所","手入力箇所","手入力箇所","手入力箇所","手入力箇所","手入力箇所","手入力箇所"))</f>
        <v>#REF!</v>
      </c>
    </row>
    <row r="7228" spans="1:14" ht="13.8" thickBot="1" x14ac:dyDescent="0.25">
      <c r="A7228" s="27" t="s">
        <v>57</v>
      </c>
      <c r="B7228" s="18">
        <v>5</v>
      </c>
      <c r="C7228" s="18">
        <v>7</v>
      </c>
      <c r="D7228" s="18">
        <v>8</v>
      </c>
      <c r="E7228" s="18">
        <v>9</v>
      </c>
      <c r="F7228" s="18">
        <v>12</v>
      </c>
      <c r="G7228" s="18">
        <v>16</v>
      </c>
      <c r="H7228" s="18"/>
      <c r="I7228" s="18"/>
      <c r="J7228" s="62"/>
      <c r="K7228" s="19"/>
      <c r="L7228" s="27" t="s">
        <v>57</v>
      </c>
      <c r="M7228" s="104" t="e">
        <f>#REF!</f>
        <v>#REF!</v>
      </c>
      <c r="N7228" s="113" t="e">
        <f>IF(M7228=0,"",CHOOSE(M7228,"5","7","8","9","9","12","12","12","12","12","16","16","16","16","16","16","16","16","16","16","手入力箇所","手入力箇所","手入力箇所","手入力箇所","手入力箇所","手入力箇所","手入力箇所","手入力箇所","手入力箇所","手入力箇所"))</f>
        <v>#REF!</v>
      </c>
    </row>
    <row r="7229" spans="1:14" ht="48.6" thickBot="1" x14ac:dyDescent="0.25">
      <c r="A7229" s="28" t="s">
        <v>64</v>
      </c>
      <c r="B7229" s="18">
        <v>6</v>
      </c>
      <c r="C7229" s="18"/>
      <c r="D7229" s="18"/>
      <c r="E7229" s="18"/>
      <c r="F7229" s="18"/>
      <c r="G7229" s="18"/>
      <c r="H7229" s="18"/>
      <c r="I7229" s="18"/>
      <c r="J7229" s="62"/>
      <c r="K7229" s="19"/>
      <c r="L7229" s="28" t="s">
        <v>64</v>
      </c>
      <c r="M7229" s="104" t="e">
        <f>#REF!</f>
        <v>#REF!</v>
      </c>
      <c r="N7229" s="113" t="e">
        <f>IF(M7229=0,"",CHOOSE(M7229,"6","手入力箇所","手入力箇所","手入力箇所","手入力箇所","手入力箇所","手入力箇所","手入力箇所","手入力箇所","手入力箇所","手入力箇所","",""))</f>
        <v>#REF!</v>
      </c>
    </row>
    <row r="7230" spans="1:14" ht="48.6" thickBot="1" x14ac:dyDescent="0.25">
      <c r="A7230" s="28" t="s">
        <v>65</v>
      </c>
      <c r="B7230" s="18">
        <v>6</v>
      </c>
      <c r="C7230" s="18"/>
      <c r="D7230" s="18"/>
      <c r="E7230" s="18"/>
      <c r="F7230" s="18"/>
      <c r="G7230" s="18"/>
      <c r="H7230" s="18"/>
      <c r="I7230" s="18"/>
      <c r="J7230" s="62"/>
      <c r="K7230" s="19"/>
      <c r="L7230" s="28" t="s">
        <v>65</v>
      </c>
      <c r="M7230" s="104" t="e">
        <f>#REF!</f>
        <v>#REF!</v>
      </c>
      <c r="N7230" s="113" t="e">
        <f>IF(M7230=0,"",CHOOSE(M7230,"6","手入力箇所","手入力箇所","手入力箇所","手入力箇所","手入力箇所","手入力箇所","手入力箇所","手入力箇所","手入力箇所","手入力箇所","",""))</f>
        <v>#REF!</v>
      </c>
    </row>
    <row r="7231" spans="1:14" ht="24.6" thickBot="1" x14ac:dyDescent="0.25">
      <c r="A7231" s="28" t="s">
        <v>66</v>
      </c>
      <c r="B7231" s="18">
        <v>5</v>
      </c>
      <c r="C7231" s="18">
        <v>7</v>
      </c>
      <c r="D7231" s="18">
        <v>8</v>
      </c>
      <c r="E7231" s="18">
        <v>9</v>
      </c>
      <c r="F7231" s="18">
        <v>12</v>
      </c>
      <c r="G7231" s="18"/>
      <c r="H7231" s="18"/>
      <c r="I7231" s="18"/>
      <c r="J7231" s="62"/>
      <c r="K7231" s="19"/>
      <c r="L7231" s="28" t="s">
        <v>66</v>
      </c>
      <c r="M7231" s="104" t="e">
        <f>#REF!</f>
        <v>#REF!</v>
      </c>
      <c r="N7231" s="113" t="e">
        <f>IF(M7231=0,"",CHOOSE(M7231,"5","7","8","9","9","12","12","12","12","12","手入力箇所","手入力箇所","手入力箇所","手入力箇所","手入力箇所","手入力箇所","手入力箇所","手入力箇所","手入力箇所","手入力箇所"))</f>
        <v>#REF!</v>
      </c>
    </row>
    <row r="7232" spans="1:14" ht="36.6" thickBot="1" x14ac:dyDescent="0.25">
      <c r="A7232" s="28" t="s">
        <v>67</v>
      </c>
      <c r="B7232" s="18">
        <v>4</v>
      </c>
      <c r="C7232" s="18">
        <v>5</v>
      </c>
      <c r="D7232" s="18">
        <v>5</v>
      </c>
      <c r="E7232" s="18">
        <v>6</v>
      </c>
      <c r="F7232" s="18"/>
      <c r="G7232" s="18"/>
      <c r="H7232" s="18"/>
      <c r="I7232" s="18"/>
      <c r="J7232" s="62"/>
      <c r="K7232" s="19"/>
      <c r="L7232" s="28" t="s">
        <v>67</v>
      </c>
      <c r="M7232" s="104" t="e">
        <f>#REF!</f>
        <v>#REF!</v>
      </c>
      <c r="N7232" s="113" t="e">
        <f>IF(M7232=0,"",CHOOSE(M7232,"4","5","5","6","6","手入力箇所","手入力箇所","手入力箇所","手入力箇所","手入力箇所","手入力箇所","手入力箇所","手入力箇所","手入力箇所","手入力箇所"))</f>
        <v>#REF!</v>
      </c>
    </row>
    <row r="7233" spans="1:14" ht="24.6" thickBot="1" x14ac:dyDescent="0.25">
      <c r="A7233" s="28" t="s">
        <v>68</v>
      </c>
      <c r="B7233" s="18">
        <v>12</v>
      </c>
      <c r="C7233" s="18">
        <v>12</v>
      </c>
      <c r="D7233" s="18">
        <v>12</v>
      </c>
      <c r="E7233" s="18">
        <v>12</v>
      </c>
      <c r="F7233" s="18">
        <v>12</v>
      </c>
      <c r="G7233" s="18">
        <v>12</v>
      </c>
      <c r="H7233" s="18">
        <v>12</v>
      </c>
      <c r="I7233" s="18"/>
      <c r="J7233" s="62"/>
      <c r="K7233" s="19"/>
      <c r="L7233" s="28" t="s">
        <v>68</v>
      </c>
      <c r="M7233" s="104" t="e">
        <f>#REF!</f>
        <v>#REF!</v>
      </c>
      <c r="N7233" s="113" t="e">
        <f>IF(M7233=0,"",CHOOSE(M7233,"12","12","12","12","12","12","12","12","12","12","12","12","12","12","12","12","12","12","12","12","12","12","12","12","12","12","12","12","12","12","手入力箇所","手入力箇所","手入力箇所","手入力箇所","手入力箇所","手入力箇所","手入力箇所","手入力箇所","手入力箇所","手入力箇所"))</f>
        <v>#REF!</v>
      </c>
    </row>
    <row r="7234" spans="1:14" ht="36.6" thickBot="1" x14ac:dyDescent="0.25">
      <c r="A7234" s="28" t="s">
        <v>69</v>
      </c>
      <c r="B7234" s="18">
        <v>7</v>
      </c>
      <c r="C7234" s="18">
        <v>7</v>
      </c>
      <c r="D7234" s="18">
        <v>7</v>
      </c>
      <c r="E7234" s="18">
        <v>7</v>
      </c>
      <c r="F7234" s="18">
        <v>7</v>
      </c>
      <c r="G7234" s="18"/>
      <c r="H7234" s="18"/>
      <c r="I7234" s="18"/>
      <c r="J7234" s="62"/>
      <c r="K7234" s="19"/>
      <c r="L7234" s="28" t="s">
        <v>69</v>
      </c>
      <c r="M7234" s="104" t="e">
        <f>#REF!</f>
        <v>#REF!</v>
      </c>
      <c r="N7234" s="113" t="e">
        <f>IF(M7234=0,"",CHOOSE(M7234,"7","7","7","7","7","7","7","7","7","7","手入力箇所","手入力箇所","手入力箇所","手入力箇所","手入力箇所","手入力箇所","手入力箇所","手入力箇所","手入力箇所","手入力箇所"))</f>
        <v>#REF!</v>
      </c>
    </row>
    <row r="7235" spans="1:14" ht="13.8" thickBot="1" x14ac:dyDescent="0.25">
      <c r="A7235" s="27" t="s">
        <v>63</v>
      </c>
      <c r="B7235" s="18">
        <v>4</v>
      </c>
      <c r="C7235" s="18">
        <v>5</v>
      </c>
      <c r="D7235" s="18">
        <v>7</v>
      </c>
      <c r="E7235" s="18">
        <v>8</v>
      </c>
      <c r="F7235" s="18">
        <v>11</v>
      </c>
      <c r="G7235" s="18">
        <v>16</v>
      </c>
      <c r="H7235" s="18">
        <v>22</v>
      </c>
      <c r="I7235" s="18">
        <v>26</v>
      </c>
      <c r="J7235" s="18">
        <v>31</v>
      </c>
      <c r="K7235" s="19"/>
      <c r="L7235" s="27" t="s">
        <v>63</v>
      </c>
      <c r="M7235" s="104" t="e">
        <f>#REF!</f>
        <v>#REF!</v>
      </c>
      <c r="N7235" s="113" t="e">
        <f>IF(M7235=0,"",CHOOSE(M7235,"4","5","7","8","8","11","11","11","11","11","16","16","16","16","16","16","16","16","16","16","22","22","22","22","22","22","22","22","22","22","26","26","26","26","26","26","26","26","26","26","31","31","31","31","31","31","31","31","31","31","31","手入力箇所","手入力箇所","手入力箇所","手入力箇所","手入力箇所","手入力箇所","手入力箇所","手入力箇所","手入力箇所","手入力箇所"))</f>
        <v>#REF!</v>
      </c>
    </row>
    <row r="7236" spans="1:14" ht="24.6" thickBot="1" x14ac:dyDescent="0.25">
      <c r="A7236" s="28" t="s">
        <v>70</v>
      </c>
      <c r="B7236" s="18">
        <v>5</v>
      </c>
      <c r="C7236" s="18">
        <v>6</v>
      </c>
      <c r="D7236" s="18">
        <v>7</v>
      </c>
      <c r="E7236" s="18"/>
      <c r="F7236" s="18"/>
      <c r="G7236" s="18"/>
      <c r="H7236" s="18"/>
      <c r="I7236" s="18"/>
      <c r="J7236" s="62"/>
      <c r="K7236" s="19"/>
      <c r="L7236" s="28" t="s">
        <v>70</v>
      </c>
      <c r="M7236" s="104" t="e">
        <f>#REF!</f>
        <v>#REF!</v>
      </c>
      <c r="N7236" s="113" t="e">
        <f>IF(M7236=0,"",CHOOSE(M7236,"5","6","7","手入力箇所","手入力箇所","手入力箇所","手入力箇所","手入力箇所","手入力箇所","手入力箇所","手入力箇所","手入力箇所","手入力箇所"))</f>
        <v>#REF!</v>
      </c>
    </row>
    <row r="7237" spans="1:14" ht="13.8" thickBot="1" x14ac:dyDescent="0.25">
      <c r="A7237" s="29" t="s">
        <v>71</v>
      </c>
      <c r="B7237" s="18">
        <v>3</v>
      </c>
      <c r="C7237" s="18">
        <v>6</v>
      </c>
      <c r="D7237" s="18">
        <v>19</v>
      </c>
      <c r="E7237" s="18"/>
      <c r="F7237" s="18"/>
      <c r="G7237" s="18"/>
      <c r="H7237" s="18"/>
      <c r="I7237" s="18"/>
      <c r="J7237" s="62"/>
      <c r="K7237" s="19"/>
      <c r="L7237" s="29" t="s">
        <v>71</v>
      </c>
      <c r="M7237" s="104" t="e">
        <f>#REF!</f>
        <v>#REF!</v>
      </c>
      <c r="N7237" s="113" t="e">
        <f>IF(M7237=0,"",CHOOSE(M7237,"3","6","19","手入力箇所","手入力箇所","手入力箇所","手入力箇所","手入力箇所","手入力箇所","手入力箇所","手入力箇所","手入力箇所","手入力箇所"))</f>
        <v>#REF!</v>
      </c>
    </row>
    <row r="7238" spans="1:14" ht="13.8" thickBot="1" x14ac:dyDescent="0.25">
      <c r="A7238" s="29" t="s">
        <v>72</v>
      </c>
      <c r="B7238" s="18">
        <v>1</v>
      </c>
      <c r="C7238" s="18">
        <v>3</v>
      </c>
      <c r="D7238" s="18">
        <v>5</v>
      </c>
      <c r="E7238" s="18">
        <v>9</v>
      </c>
      <c r="F7238" s="18">
        <v>26</v>
      </c>
      <c r="G7238" s="18"/>
      <c r="H7238" s="18"/>
      <c r="I7238" s="18"/>
      <c r="J7238" s="62"/>
      <c r="K7238" s="19"/>
      <c r="L7238" s="29" t="s">
        <v>72</v>
      </c>
      <c r="M7238" s="104" t="e">
        <f>#REF!</f>
        <v>#REF!</v>
      </c>
      <c r="N7238" s="113" t="e">
        <f>IF(M7238=0,"",CHOOSE(M7238,"1","3","5","9","9","26","26","26","26","26","手入力箇所","手入力箇所","手入力箇所","手入力箇所","手入力箇所","手入力箇所","手入力箇所","手入力箇所","手入力箇所","手入力箇所"))</f>
        <v>#REF!</v>
      </c>
    </row>
    <row r="7239" spans="1:14" ht="13.8" thickBot="1" x14ac:dyDescent="0.25">
      <c r="A7239" s="29" t="s">
        <v>73</v>
      </c>
      <c r="B7239" s="18">
        <v>4</v>
      </c>
      <c r="C7239" s="18">
        <v>11</v>
      </c>
      <c r="D7239" s="18">
        <v>20</v>
      </c>
      <c r="E7239" s="18">
        <v>33</v>
      </c>
      <c r="F7239" s="18"/>
      <c r="G7239" s="18"/>
      <c r="H7239" s="18"/>
      <c r="I7239" s="18"/>
      <c r="J7239" s="62"/>
      <c r="K7239" s="19"/>
      <c r="L7239" s="29" t="s">
        <v>73</v>
      </c>
      <c r="M7239" s="104" t="e">
        <f>#REF!</f>
        <v>#REF!</v>
      </c>
      <c r="N7239" s="113" t="e">
        <f>IF(M7239=0,"",CHOOSE(M7239,"4","11","20","33","33","手入力箇所","手入力箇所","手入力箇所","手入力箇所","手入力箇所","手入力箇所","手入力箇所","手入力箇所","手入力箇所","手入力箇所"))</f>
        <v>#REF!</v>
      </c>
    </row>
    <row r="7240" spans="1:14" ht="37.200000000000003" thickBot="1" x14ac:dyDescent="0.25">
      <c r="A7240" s="30" t="s">
        <v>74</v>
      </c>
      <c r="B7240" s="18">
        <v>4</v>
      </c>
      <c r="C7240" s="18">
        <v>6</v>
      </c>
      <c r="D7240" s="18">
        <v>8</v>
      </c>
      <c r="E7240" s="18">
        <v>10</v>
      </c>
      <c r="F7240" s="18">
        <v>15</v>
      </c>
      <c r="G7240" s="18">
        <v>23</v>
      </c>
      <c r="H7240" s="18">
        <v>33</v>
      </c>
      <c r="I7240" s="18"/>
      <c r="J7240" s="62"/>
      <c r="K7240" s="19"/>
      <c r="L7240" s="30" t="s">
        <v>74</v>
      </c>
      <c r="M7240" s="104" t="e">
        <f>#REF!</f>
        <v>#REF!</v>
      </c>
      <c r="N7240" s="113" t="e">
        <f>IF(M7240=0,"",CHOOSE(M7240,"4","6","8","10","10","15","15","15","15","15","23","23","23","23","23","23","23","23","23","23","33","33","33","33","33","33","33","33","33","33","手入力箇所","手入力箇所","手入力箇所","手入力箇所","手入力箇所","手入力箇所","手入力箇所","手入力箇所","手入力箇所","手入力箇所"))</f>
        <v>#REF!</v>
      </c>
    </row>
    <row r="7241" spans="1:14" ht="13.8" thickBot="1" x14ac:dyDescent="0.25">
      <c r="A7241" s="29" t="s">
        <v>75</v>
      </c>
      <c r="B7241" s="18">
        <v>6</v>
      </c>
      <c r="C7241" s="18">
        <v>14</v>
      </c>
      <c r="D7241" s="18">
        <v>25</v>
      </c>
      <c r="E7241" s="18">
        <v>39</v>
      </c>
      <c r="F7241" s="18"/>
      <c r="G7241" s="18"/>
      <c r="H7241" s="18"/>
      <c r="I7241" s="18"/>
      <c r="J7241" s="62"/>
      <c r="K7241" s="19"/>
      <c r="L7241" s="29" t="s">
        <v>75</v>
      </c>
      <c r="M7241" s="104" t="e">
        <f>#REF!</f>
        <v>#REF!</v>
      </c>
      <c r="N7241" s="113" t="e">
        <f>IF(M7241=0,"",CHOOSE(M7241,"6","14","25","39","39","手入力箇所","手入力箇所","手入力箇所","手入力箇所","手入力箇所","手入力箇所","手入力箇所","手入力箇所","手入力箇所","手入力箇所"))</f>
        <v>#REF!</v>
      </c>
    </row>
    <row r="7242" spans="1:14" ht="37.200000000000003" thickBot="1" x14ac:dyDescent="0.25">
      <c r="A7242" s="30" t="s">
        <v>76</v>
      </c>
      <c r="B7242" s="18">
        <v>2</v>
      </c>
      <c r="C7242" s="18">
        <v>3</v>
      </c>
      <c r="D7242" s="18">
        <v>6</v>
      </c>
      <c r="E7242" s="18">
        <v>9</v>
      </c>
      <c r="F7242" s="18"/>
      <c r="G7242" s="18"/>
      <c r="H7242" s="18"/>
      <c r="I7242" s="18"/>
      <c r="J7242" s="62"/>
      <c r="K7242" s="19"/>
      <c r="L7242" s="30" t="s">
        <v>76</v>
      </c>
      <c r="M7242" s="104" t="e">
        <f>#REF!</f>
        <v>#REF!</v>
      </c>
      <c r="N7242" s="113" t="e">
        <f>IF(M7242=0,"",CHOOSE(M7242,"2","3","6","9","9","手入力箇所","手入力箇所","手入力箇所","手入力箇所","手入力箇所","手入力箇所","手入力箇所","手入力箇所","手入力箇所","手入力箇所"))</f>
        <v>#REF!</v>
      </c>
    </row>
    <row r="7243" spans="1:14" ht="27" thickBot="1" x14ac:dyDescent="0.25">
      <c r="A7243" s="31" t="s">
        <v>77</v>
      </c>
      <c r="B7243" s="18">
        <v>12</v>
      </c>
      <c r="C7243" s="18">
        <v>18</v>
      </c>
      <c r="D7243" s="18">
        <v>22</v>
      </c>
      <c r="E7243" s="18">
        <v>26</v>
      </c>
      <c r="F7243" s="62"/>
      <c r="G7243" s="62"/>
      <c r="H7243" s="62"/>
      <c r="I7243" s="62"/>
      <c r="J7243" s="62"/>
      <c r="K7243" s="19"/>
      <c r="L7243" s="31" t="s">
        <v>77</v>
      </c>
      <c r="M7243" s="104" t="e">
        <f>#REF!</f>
        <v>#REF!</v>
      </c>
      <c r="N7243" s="113" t="e">
        <f>IF(M7243=0,"",CHOOSE(M7243,"12","18","22","26","26","手入力箇所","手入力箇所","手入力箇所","手入力箇所","手入力箇所","手入力箇所","手入力箇所","手入力箇所","手入力箇所","手入力箇所"))</f>
        <v>#REF!</v>
      </c>
    </row>
    <row r="7244" spans="1:14" ht="40.200000000000003" thickBot="1" x14ac:dyDescent="0.25">
      <c r="A7244" s="31" t="s">
        <v>78</v>
      </c>
      <c r="B7244" s="18">
        <v>5</v>
      </c>
      <c r="C7244" s="18">
        <v>8</v>
      </c>
      <c r="D7244" s="18">
        <v>11</v>
      </c>
      <c r="E7244" s="18">
        <v>14</v>
      </c>
      <c r="F7244" s="62"/>
      <c r="G7244" s="62"/>
      <c r="H7244" s="62"/>
      <c r="I7244" s="62"/>
      <c r="J7244" s="62"/>
      <c r="K7244" s="19"/>
      <c r="L7244" s="31" t="s">
        <v>78</v>
      </c>
      <c r="M7244" s="104" t="e">
        <f>#REF!</f>
        <v>#REF!</v>
      </c>
      <c r="N7244" s="113" t="e">
        <f>IF(M7244=0,"",CHOOSE(M7244,"5","8","11","14","14","手入力箇所","手入力箇所","手入力箇所","手入力箇所","手入力箇所","手入力箇所","手入力箇所","手入力箇所","手入力箇所","手入力箇所"))</f>
        <v>#REF!</v>
      </c>
    </row>
    <row r="7245" spans="1:14" ht="27" thickBot="1" x14ac:dyDescent="0.25">
      <c r="A7245" s="31" t="s">
        <v>79</v>
      </c>
      <c r="B7245" s="18">
        <v>6</v>
      </c>
      <c r="C7245" s="18">
        <v>11</v>
      </c>
      <c r="D7245" s="18">
        <v>16</v>
      </c>
      <c r="E7245" s="18">
        <v>21</v>
      </c>
      <c r="F7245" s="62"/>
      <c r="G7245" s="62"/>
      <c r="H7245" s="62"/>
      <c r="I7245" s="62"/>
      <c r="J7245" s="62"/>
      <c r="K7245" s="19"/>
      <c r="L7245" s="31" t="s">
        <v>79</v>
      </c>
      <c r="M7245" s="104" t="e">
        <f>#REF!</f>
        <v>#REF!</v>
      </c>
      <c r="N7245" s="113" t="e">
        <f>IF(M7245=0,"",CHOOSE(M7245,"6","11","16","21","21","手入力箇所","手入力箇所","手入力箇所","手入力箇所","手入力箇所","手入力箇所","手入力箇所","手入力箇所","手入力箇所"))</f>
        <v>#REF!</v>
      </c>
    </row>
    <row r="7246" spans="1:14" ht="40.200000000000003" thickBot="1" x14ac:dyDescent="0.25">
      <c r="A7246" s="31" t="s">
        <v>80</v>
      </c>
      <c r="B7246" s="18">
        <v>5</v>
      </c>
      <c r="C7246" s="18">
        <v>7</v>
      </c>
      <c r="D7246" s="18">
        <v>9</v>
      </c>
      <c r="E7246" s="18">
        <v>10</v>
      </c>
      <c r="F7246" s="62"/>
      <c r="G7246" s="62"/>
      <c r="H7246" s="62"/>
      <c r="I7246" s="62"/>
      <c r="J7246" s="62"/>
      <c r="K7246" s="19"/>
      <c r="L7246" s="31" t="s">
        <v>80</v>
      </c>
      <c r="M7246" s="104" t="e">
        <f>#REF!</f>
        <v>#REF!</v>
      </c>
      <c r="N7246" s="113" t="e">
        <f>IF(M7246=0,"",CHOOSE(M7246,"5","7","9","10","10","手入力箇所","手入力箇所","手入力箇所","手入力箇所","手入力箇所","手入力箇所","手入力箇所","手入力箇所","手入力箇所"))</f>
        <v>#REF!</v>
      </c>
    </row>
    <row r="7247" spans="1:14" ht="40.200000000000003" thickBot="1" x14ac:dyDescent="0.25">
      <c r="A7247" s="31" t="s">
        <v>81</v>
      </c>
      <c r="B7247" s="18">
        <v>9</v>
      </c>
      <c r="C7247" s="18">
        <v>14</v>
      </c>
      <c r="D7247" s="62"/>
      <c r="E7247" s="62"/>
      <c r="F7247" s="62"/>
      <c r="G7247" s="62"/>
      <c r="H7247" s="62"/>
      <c r="I7247" s="62"/>
      <c r="J7247" s="62"/>
      <c r="K7247" s="19"/>
      <c r="L7247" s="31" t="s">
        <v>81</v>
      </c>
      <c r="M7247" s="104" t="e">
        <f>#REF!</f>
        <v>#REF!</v>
      </c>
      <c r="N7247" s="113" t="e">
        <f>IF(M7247=0,"",CHOOSE(M7247,"9","14","手入力箇所","手入力箇所","手入力箇所","手入力箇所","手入力箇所","手入力箇所","手入力箇所","手入力箇所","手入力箇所","手入力箇所"))</f>
        <v>#REF!</v>
      </c>
    </row>
    <row r="7248" spans="1:14" ht="13.8" thickBot="1" x14ac:dyDescent="0.25">
      <c r="A7248" s="31" t="s">
        <v>82</v>
      </c>
      <c r="B7248" s="18">
        <v>3</v>
      </c>
      <c r="C7248" s="18">
        <v>4</v>
      </c>
      <c r="D7248" s="18">
        <v>4</v>
      </c>
      <c r="E7248" s="18">
        <v>5</v>
      </c>
      <c r="F7248" s="18">
        <v>6</v>
      </c>
      <c r="G7248" s="18">
        <v>8</v>
      </c>
      <c r="H7248" s="18">
        <v>9</v>
      </c>
      <c r="I7248" s="18">
        <v>11</v>
      </c>
      <c r="J7248" s="18">
        <v>12</v>
      </c>
      <c r="K7248" s="19"/>
      <c r="L7248" s="31" t="s">
        <v>82</v>
      </c>
      <c r="M7248" s="104" t="e">
        <f>#REF!</f>
        <v>#REF!</v>
      </c>
      <c r="N7248" s="113" t="e">
        <f>IF(M7248=0,"",CHOOSE(M7248,"3","4","4","5","5","6","6","6","6","6","8","8","8","8","8","8","8","8","8","8","9","9","9","9","9","9","9","9","9","9","11","11","11","11","11","11","11","11","11","11","12","12","12","12","12","12","12","12","12","12","12","手入力箇所","手入力箇所","手入力箇所","手入力箇所","手入力箇所","手入力箇所","手入力箇所","手入力箇所","手入力箇所","手入力箇所"))</f>
        <v>#REF!</v>
      </c>
    </row>
    <row r="7249" spans="1:14" ht="13.8" thickBot="1" x14ac:dyDescent="0.25">
      <c r="A7249" s="31" t="s">
        <v>83</v>
      </c>
      <c r="B7249" s="18">
        <v>3</v>
      </c>
      <c r="C7249" s="18">
        <v>4</v>
      </c>
      <c r="D7249" s="18">
        <v>4</v>
      </c>
      <c r="E7249" s="18">
        <v>5</v>
      </c>
      <c r="F7249" s="18">
        <v>6</v>
      </c>
      <c r="G7249" s="18">
        <v>8</v>
      </c>
      <c r="H7249" s="18">
        <v>10</v>
      </c>
      <c r="I7249" s="18">
        <v>12</v>
      </c>
      <c r="J7249" s="18">
        <v>13</v>
      </c>
      <c r="K7249" s="19"/>
      <c r="L7249" s="31" t="s">
        <v>83</v>
      </c>
      <c r="M7249" s="104" t="e">
        <f>#REF!</f>
        <v>#REF!</v>
      </c>
      <c r="N7249" s="113" t="e">
        <f>IF(M7249=0,"",CHOOSE(M7249,"3","4","4","5","5","6","6","6","6","6","8","8","8","8","8","8","8","8","8","8","10","10","10","10","10","10","10","10","10","10","12","12","12","12","12","12","12","12","12","12","13","13","13","13","13","13","13","13","13","13","13","手入力箇所","手入力箇所","手入力箇所","手入力箇所","手入力箇所","手入力箇所","手入力箇所","手入力箇所","手入力箇所","手入力箇所"))</f>
        <v>#REF!</v>
      </c>
    </row>
    <row r="7250" spans="1:14" ht="27" thickBot="1" x14ac:dyDescent="0.25">
      <c r="A7250" s="32" t="s">
        <v>84</v>
      </c>
      <c r="B7250" s="20">
        <v>1</v>
      </c>
      <c r="C7250" s="20">
        <v>2</v>
      </c>
      <c r="D7250" s="20">
        <v>3</v>
      </c>
      <c r="E7250" s="20">
        <v>4</v>
      </c>
      <c r="F7250" s="20">
        <v>8</v>
      </c>
      <c r="G7250" s="20">
        <v>19</v>
      </c>
      <c r="H7250" s="63"/>
      <c r="I7250" s="63"/>
      <c r="J7250" s="63"/>
      <c r="K7250" s="21"/>
      <c r="L7250" s="32" t="s">
        <v>84</v>
      </c>
      <c r="M7250" s="104" t="e">
        <f>#REF!</f>
        <v>#REF!</v>
      </c>
      <c r="N7250" s="113" t="e">
        <f>IF(M7250=0,"",CHOOSE(M7250,"1","2","3","4","4","8","8","8","8","8","19","19","19","19","19","19","19","19","19","19","手入力箇所","手入力箇所","手入力箇所","手入力箇所","手入力箇所","手入力箇所","手入力箇所","手入力箇所","手入力箇所","手入力箇所"))</f>
        <v>#REF!</v>
      </c>
    </row>
    <row r="7251" spans="1:14" ht="13.8" thickBot="1" x14ac:dyDescent="0.25"/>
    <row r="7252" spans="1:14" ht="13.8" thickBot="1" x14ac:dyDescent="0.25">
      <c r="A7252" s="686" t="e">
        <f>A7225</f>
        <v>#REF!</v>
      </c>
      <c r="B7252" s="686"/>
      <c r="C7252" s="686"/>
      <c r="D7252" s="687" t="s">
        <v>193</v>
      </c>
      <c r="E7252" s="687"/>
      <c r="F7252" s="687"/>
      <c r="G7252" s="687"/>
      <c r="H7252" s="687"/>
      <c r="I7252" s="687"/>
      <c r="J7252" s="687"/>
      <c r="K7252" s="687"/>
      <c r="L7252" s="687"/>
      <c r="M7252" s="687"/>
      <c r="N7252" s="687"/>
    </row>
    <row r="7253" spans="1:14" ht="13.8" thickBot="1" x14ac:dyDescent="0.25">
      <c r="A7253" s="105"/>
      <c r="B7253" s="33">
        <v>1</v>
      </c>
      <c r="C7253" s="24">
        <v>2</v>
      </c>
      <c r="D7253" s="24">
        <v>3</v>
      </c>
      <c r="E7253" s="24" t="s">
        <v>58</v>
      </c>
      <c r="F7253" s="24" t="s">
        <v>59</v>
      </c>
      <c r="G7253" s="24" t="s">
        <v>60</v>
      </c>
      <c r="H7253" s="24" t="s">
        <v>61</v>
      </c>
      <c r="I7253" s="24" t="s">
        <v>62</v>
      </c>
      <c r="J7253" s="24" t="s">
        <v>194</v>
      </c>
      <c r="K7253" s="102" t="s">
        <v>85</v>
      </c>
      <c r="L7253" s="105" t="s">
        <v>189</v>
      </c>
      <c r="M7253" s="105" t="s">
        <v>188</v>
      </c>
      <c r="N7253" s="105" t="s">
        <v>51</v>
      </c>
    </row>
    <row r="7254" spans="1:14" ht="13.8" thickBot="1" x14ac:dyDescent="0.25">
      <c r="A7254" s="26" t="s">
        <v>56</v>
      </c>
      <c r="B7254" s="22">
        <v>16</v>
      </c>
      <c r="C7254" s="22">
        <v>25</v>
      </c>
      <c r="D7254" s="22">
        <v>32</v>
      </c>
      <c r="E7254" s="22">
        <v>38</v>
      </c>
      <c r="F7254" s="22">
        <v>56</v>
      </c>
      <c r="G7254" s="22">
        <v>87</v>
      </c>
      <c r="H7254" s="22">
        <v>121</v>
      </c>
      <c r="I7254" s="22"/>
      <c r="J7254" s="23"/>
      <c r="K7254" s="68"/>
      <c r="L7254" s="107" t="s">
        <v>56</v>
      </c>
      <c r="M7254" s="103" t="e">
        <f>#REF!</f>
        <v>#REF!</v>
      </c>
      <c r="N7254" s="103" t="e">
        <f>IF(M7254=0,"",CHOOSE(M7254,"16","25","32","38","38","56","56","56","56","56","87","87","87","87","87","87","87","87","87","87","121","121","121","121","121","121","121","121","121","121","手入力箇所","手入力箇所","手入力箇所","手入力箇所","手入力箇所","手入力箇所","手入力箇所","手入力箇所","手入力箇所","手入力箇所"))</f>
        <v>#REF!</v>
      </c>
    </row>
    <row r="7255" spans="1:14" ht="13.8" thickBot="1" x14ac:dyDescent="0.25">
      <c r="A7255" s="27" t="s">
        <v>57</v>
      </c>
      <c r="B7255" s="18">
        <v>25</v>
      </c>
      <c r="C7255" s="18">
        <v>33</v>
      </c>
      <c r="D7255" s="18">
        <v>40</v>
      </c>
      <c r="E7255" s="18">
        <v>45</v>
      </c>
      <c r="F7255" s="18">
        <v>58</v>
      </c>
      <c r="G7255" s="18">
        <v>79</v>
      </c>
      <c r="H7255" s="18"/>
      <c r="I7255" s="18"/>
      <c r="J7255" s="62"/>
      <c r="K7255" s="69"/>
      <c r="L7255" s="107" t="s">
        <v>57</v>
      </c>
      <c r="M7255" s="103" t="e">
        <f>#REF!</f>
        <v>#REF!</v>
      </c>
      <c r="N7255" s="103" t="e">
        <f>IF(M7255=0,"",CHOOSE(M7255,"25","33","40","45","45","58","58","58","58","58","79","79","79","79","79","79","79","79","79","79","手入力箇所","手入力箇所","手入力箇所","手入力箇所","手入力箇所","手入力箇所","手入力箇所","手入力箇所","手入力箇所","手入力箇所"))</f>
        <v>#REF!</v>
      </c>
    </row>
    <row r="7256" spans="1:14" ht="48.6" thickBot="1" x14ac:dyDescent="0.25">
      <c r="A7256" s="28" t="s">
        <v>64</v>
      </c>
      <c r="B7256" s="18">
        <v>32</v>
      </c>
      <c r="C7256" s="18"/>
      <c r="D7256" s="18"/>
      <c r="E7256" s="18"/>
      <c r="F7256" s="18"/>
      <c r="G7256" s="18"/>
      <c r="H7256" s="18"/>
      <c r="I7256" s="18"/>
      <c r="J7256" s="62"/>
      <c r="K7256" s="69"/>
      <c r="L7256" s="108" t="s">
        <v>64</v>
      </c>
      <c r="M7256" s="103" t="e">
        <f>#REF!</f>
        <v>#REF!</v>
      </c>
      <c r="N7256" s="103" t="e">
        <f>IF(M7256=0,"",CHOOSE(M7256,"32","手入力箇所","手入力箇所","手入力箇所","手入力箇所","手入力箇所","手入力箇所","手入力箇所","手入力箇所","手入力箇所","手入力箇所"))</f>
        <v>#REF!</v>
      </c>
    </row>
    <row r="7257" spans="1:14" ht="48.6" thickBot="1" x14ac:dyDescent="0.25">
      <c r="A7257" s="28" t="s">
        <v>65</v>
      </c>
      <c r="B7257" s="18">
        <v>36</v>
      </c>
      <c r="C7257" s="18"/>
      <c r="D7257" s="18"/>
      <c r="E7257" s="18"/>
      <c r="F7257" s="18"/>
      <c r="G7257" s="18"/>
      <c r="H7257" s="18"/>
      <c r="I7257" s="18"/>
      <c r="J7257" s="62"/>
      <c r="K7257" s="69"/>
      <c r="L7257" s="108" t="s">
        <v>65</v>
      </c>
      <c r="M7257" s="103" t="e">
        <f>#REF!</f>
        <v>#REF!</v>
      </c>
      <c r="N7257" s="103" t="e">
        <f>IF(M7257=0,"",CHOOSE(M7257,"36","手入力箇所","手入力箇所","手入力箇所","手入力箇所","手入力箇所","手入力箇所","手入力箇所","手入力箇所","手入力箇所","手入力箇所"))</f>
        <v>#REF!</v>
      </c>
    </row>
    <row r="7258" spans="1:14" ht="24.6" thickBot="1" x14ac:dyDescent="0.25">
      <c r="A7258" s="28" t="s">
        <v>66</v>
      </c>
      <c r="B7258" s="18">
        <v>24</v>
      </c>
      <c r="C7258" s="18">
        <v>30</v>
      </c>
      <c r="D7258" s="18">
        <v>33</v>
      </c>
      <c r="E7258" s="18">
        <v>35</v>
      </c>
      <c r="F7258" s="18">
        <v>42</v>
      </c>
      <c r="G7258" s="18"/>
      <c r="H7258" s="18"/>
      <c r="I7258" s="18"/>
      <c r="J7258" s="62"/>
      <c r="K7258" s="69"/>
      <c r="L7258" s="108" t="s">
        <v>66</v>
      </c>
      <c r="M7258" s="103" t="e">
        <f>#REF!</f>
        <v>#REF!</v>
      </c>
      <c r="N7258" s="103" t="e">
        <f>IF(M7258=0,"",CHOOSE(M7258,"24","30","33","35","35","42","42","42","42","42","手入力箇所","手入力箇所","手入力箇所","手入力箇所","手入力箇所","手入力箇所","手入力箇所","手入力箇所","手入力箇所","手入力箇所"))</f>
        <v>#REF!</v>
      </c>
    </row>
    <row r="7259" spans="1:14" ht="36.6" thickBot="1" x14ac:dyDescent="0.25">
      <c r="A7259" s="28" t="s">
        <v>67</v>
      </c>
      <c r="B7259" s="18">
        <v>7</v>
      </c>
      <c r="C7259" s="18">
        <v>12</v>
      </c>
      <c r="D7259" s="18">
        <v>16</v>
      </c>
      <c r="E7259" s="18">
        <v>19</v>
      </c>
      <c r="F7259" s="18"/>
      <c r="G7259" s="18"/>
      <c r="H7259" s="18"/>
      <c r="I7259" s="18"/>
      <c r="J7259" s="62"/>
      <c r="K7259" s="69"/>
      <c r="L7259" s="108" t="s">
        <v>67</v>
      </c>
      <c r="M7259" s="103" t="e">
        <f>#REF!</f>
        <v>#REF!</v>
      </c>
      <c r="N7259" s="103" t="e">
        <f>IF(M7259=0,"",CHOOSE(M7259,"7","12","16","19","19","手入力箇所","手入力箇所","手入力箇所","手入力箇所","手入力箇所","手入力箇所","手入力箇所","手入力箇所","手入力箇所","手入力箇所"))</f>
        <v>#REF!</v>
      </c>
    </row>
    <row r="7260" spans="1:14" ht="24.6" thickBot="1" x14ac:dyDescent="0.25">
      <c r="A7260" s="28" t="s">
        <v>68</v>
      </c>
      <c r="B7260" s="18">
        <v>21</v>
      </c>
      <c r="C7260" s="18">
        <v>35</v>
      </c>
      <c r="D7260" s="18">
        <v>48</v>
      </c>
      <c r="E7260" s="18">
        <v>59</v>
      </c>
      <c r="F7260" s="18">
        <v>94</v>
      </c>
      <c r="G7260" s="18">
        <v>159</v>
      </c>
      <c r="H7260" s="18">
        <v>235</v>
      </c>
      <c r="I7260" s="18"/>
      <c r="J7260" s="62"/>
      <c r="K7260" s="69"/>
      <c r="L7260" s="108" t="s">
        <v>68</v>
      </c>
      <c r="M7260" s="103" t="e">
        <f>#REF!</f>
        <v>#REF!</v>
      </c>
      <c r="N7260" s="103" t="e">
        <f>IF(M7260=0,"",CHOOSE(M7260,"21","35","48","59","59","94","94","94","94","94","159","159","159","159","159","159","159","159","159","159","235","235","235","235","235","235","235","235","235","235","手入力箇所","手入力箇所","手入力箇所","手入力箇所","手入力箇所","手入力箇所","手入力箇所","手入力箇所","手入力箇所","手入力箇所"))</f>
        <v>#REF!</v>
      </c>
    </row>
    <row r="7261" spans="1:14" ht="36.6" thickBot="1" x14ac:dyDescent="0.25">
      <c r="A7261" s="28" t="s">
        <v>69</v>
      </c>
      <c r="B7261" s="18">
        <v>22</v>
      </c>
      <c r="C7261" s="18">
        <v>26</v>
      </c>
      <c r="D7261" s="18">
        <v>28</v>
      </c>
      <c r="E7261" s="18">
        <v>29</v>
      </c>
      <c r="F7261" s="18">
        <v>34</v>
      </c>
      <c r="G7261" s="18"/>
      <c r="H7261" s="18"/>
      <c r="I7261" s="18"/>
      <c r="J7261" s="62"/>
      <c r="K7261" s="69"/>
      <c r="L7261" s="108" t="s">
        <v>69</v>
      </c>
      <c r="M7261" s="103" t="e">
        <f>#REF!</f>
        <v>#REF!</v>
      </c>
      <c r="N7261" s="103" t="e">
        <f>IF(M7261=0,"",CHOOSE(M7261,"22","26","28","29","29","34","34","34","34","34","手入力箇所","手入力箇所","手入力箇所","手入力箇所","手入力箇所","手入力箇所","手入力箇所","手入力箇所","手入力箇所","手入力箇所"))</f>
        <v>#REF!</v>
      </c>
    </row>
    <row r="7262" spans="1:14" ht="13.8" thickBot="1" x14ac:dyDescent="0.25">
      <c r="A7262" s="27" t="s">
        <v>63</v>
      </c>
      <c r="B7262" s="18">
        <v>21</v>
      </c>
      <c r="C7262" s="18">
        <v>33</v>
      </c>
      <c r="D7262" s="18">
        <v>46</v>
      </c>
      <c r="E7262" s="18">
        <v>56</v>
      </c>
      <c r="F7262" s="18">
        <v>89</v>
      </c>
      <c r="G7262" s="18">
        <v>151</v>
      </c>
      <c r="H7262" s="18">
        <v>224</v>
      </c>
      <c r="I7262" s="18">
        <v>289</v>
      </c>
      <c r="J7262" s="18">
        <v>350</v>
      </c>
      <c r="K7262" s="69"/>
      <c r="L7262" s="107" t="s">
        <v>63</v>
      </c>
      <c r="M7262" s="103" t="e">
        <f>#REF!</f>
        <v>#REF!</v>
      </c>
      <c r="N7262" s="103" t="e">
        <f>IF(M7262=0,"",CHOOSE(M7262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263" spans="1:14" ht="24.6" thickBot="1" x14ac:dyDescent="0.25">
      <c r="A7263" s="34" t="s">
        <v>70</v>
      </c>
      <c r="B7263" s="35">
        <v>13</v>
      </c>
      <c r="C7263" s="35">
        <v>33</v>
      </c>
      <c r="D7263" s="35">
        <v>59</v>
      </c>
      <c r="E7263" s="35"/>
      <c r="F7263" s="35"/>
      <c r="G7263" s="35"/>
      <c r="H7263" s="35"/>
      <c r="I7263" s="35"/>
      <c r="J7263" s="36"/>
      <c r="K7263" s="67"/>
      <c r="L7263" s="108" t="s">
        <v>70</v>
      </c>
      <c r="M7263" s="103" t="e">
        <f>#REF!</f>
        <v>#REF!</v>
      </c>
      <c r="N7263" s="103" t="e">
        <f>IF(M7263=0,"",CHOOSE(M7263,"13","33","59","手入力箇所","手入力箇所","手入力箇所","手入力箇所","手入力箇所","手入力箇所","手入力箇所","手入力箇所","手入力箇所","手入力箇所"))</f>
        <v>#REF!</v>
      </c>
    </row>
    <row r="7264" spans="1:14" ht="13.8" thickBot="1" x14ac:dyDescent="0.25">
      <c r="A7264" s="37" t="s">
        <v>71</v>
      </c>
      <c r="B7264" s="17">
        <v>23</v>
      </c>
      <c r="C7264" s="17">
        <v>39</v>
      </c>
      <c r="D7264" s="17">
        <v>97</v>
      </c>
      <c r="E7264" s="17"/>
      <c r="F7264" s="17"/>
      <c r="G7264" s="17"/>
      <c r="H7264" s="17"/>
      <c r="I7264" s="17"/>
      <c r="J7264" s="64"/>
      <c r="K7264" s="70"/>
      <c r="L7264" s="109" t="s">
        <v>71</v>
      </c>
      <c r="M7264" s="103" t="e">
        <f>#REF!</f>
        <v>#REF!</v>
      </c>
      <c r="N7264" s="103" t="e">
        <f>IF(M7264=0,"",CHOOSE(M7264,"23","39","97","手入力箇所","手入力箇所","手入力箇所","手入力箇所","手入力箇所","手入力箇所","手入力箇所","手入力箇所","手入力箇所","手入力箇所"))</f>
        <v>#REF!</v>
      </c>
    </row>
    <row r="7265" spans="1:14" ht="13.8" thickBot="1" x14ac:dyDescent="0.25">
      <c r="A7265" s="29" t="s">
        <v>72</v>
      </c>
      <c r="B7265" s="18">
        <v>21</v>
      </c>
      <c r="C7265" s="18">
        <v>37</v>
      </c>
      <c r="D7265" s="18">
        <v>58</v>
      </c>
      <c r="E7265" s="18">
        <v>76</v>
      </c>
      <c r="F7265" s="18">
        <v>137</v>
      </c>
      <c r="G7265" s="18"/>
      <c r="H7265" s="18"/>
      <c r="I7265" s="18"/>
      <c r="J7265" s="62"/>
      <c r="K7265" s="69"/>
      <c r="L7265" s="109" t="s">
        <v>72</v>
      </c>
      <c r="M7265" s="103" t="e">
        <f>#REF!</f>
        <v>#REF!</v>
      </c>
      <c r="N7265" s="103" t="e">
        <f>IF(M7265=0,"",CHOOSE(M7265,"21","37","58","76","76","137","137","137","137","137","手入力箇所","手入力箇所","手入力箇所","手入力箇所","手入力箇所","手入力箇所","手入力箇所","手入力箇所","手入力箇所","手入力箇所"))</f>
        <v>#REF!</v>
      </c>
    </row>
    <row r="7266" spans="1:14" ht="13.8" thickBot="1" x14ac:dyDescent="0.25">
      <c r="A7266" s="29" t="s">
        <v>73</v>
      </c>
      <c r="B7266" s="18">
        <v>48</v>
      </c>
      <c r="C7266" s="18">
        <v>93</v>
      </c>
      <c r="D7266" s="18">
        <v>138</v>
      </c>
      <c r="E7266" s="18">
        <v>183</v>
      </c>
      <c r="F7266" s="18"/>
      <c r="G7266" s="18"/>
      <c r="H7266" s="18"/>
      <c r="I7266" s="18"/>
      <c r="J7266" s="62"/>
      <c r="K7266" s="69"/>
      <c r="L7266" s="109" t="s">
        <v>73</v>
      </c>
      <c r="M7266" s="103" t="e">
        <f>#REF!</f>
        <v>#REF!</v>
      </c>
      <c r="N7266" s="103" t="e">
        <f>IF(M7266=0,"",CHOOSE(M7266,"48","93","138","183","183","手入力箇所","手入力箇所","手入力箇所","手入力箇所","手入力箇所","手入力箇所","手入力箇所","手入力箇所","手入力箇所","手入力箇所"))</f>
        <v>#REF!</v>
      </c>
    </row>
    <row r="7267" spans="1:14" ht="37.200000000000003" thickBot="1" x14ac:dyDescent="0.25">
      <c r="A7267" s="30" t="s">
        <v>74</v>
      </c>
      <c r="B7267" s="18">
        <v>13</v>
      </c>
      <c r="C7267" s="18">
        <v>26</v>
      </c>
      <c r="D7267" s="18">
        <v>40</v>
      </c>
      <c r="E7267" s="18">
        <v>55</v>
      </c>
      <c r="F7267" s="18">
        <v>107</v>
      </c>
      <c r="G7267" s="18">
        <v>224</v>
      </c>
      <c r="H7267" s="18">
        <v>386</v>
      </c>
      <c r="I7267" s="18"/>
      <c r="J7267" s="62"/>
      <c r="K7267" s="69"/>
      <c r="L7267" s="110" t="s">
        <v>74</v>
      </c>
      <c r="M7267" s="103" t="e">
        <f>#REF!</f>
        <v>#REF!</v>
      </c>
      <c r="N7267" s="103" t="e">
        <f>IF(M7267=0,"",CHOOSE(M7267,"13","26","40","55","55","107","107","107","107","107","224","224","224","224","224","224","224","224","224","224","386","386","386","386","386","386","386","386","386","386","手入力箇所","手入力箇所","手入力箇所","手入力箇所","手入力箇所","手入力箇所","手入力箇所","手入力箇所","手入力箇所","手入力箇所"))</f>
        <v>#REF!</v>
      </c>
    </row>
    <row r="7268" spans="1:14" ht="13.8" thickBot="1" x14ac:dyDescent="0.25">
      <c r="A7268" s="29" t="s">
        <v>75</v>
      </c>
      <c r="B7268" s="18">
        <v>36</v>
      </c>
      <c r="C7268" s="18">
        <v>98</v>
      </c>
      <c r="D7268" s="18">
        <v>173</v>
      </c>
      <c r="E7268" s="18">
        <v>274</v>
      </c>
      <c r="F7268" s="18"/>
      <c r="G7268" s="18"/>
      <c r="H7268" s="18"/>
      <c r="I7268" s="18"/>
      <c r="J7268" s="62"/>
      <c r="K7268" s="69"/>
      <c r="L7268" s="109" t="s">
        <v>75</v>
      </c>
      <c r="M7268" s="103" t="e">
        <f>#REF!</f>
        <v>#REF!</v>
      </c>
      <c r="N7268" s="103" t="e">
        <f>IF(M7268=0,"",CHOOSE(M7268,"36","98","173","274","274","手入力箇所","手入力箇所","手入力箇所","手入力箇所","手入力箇所","手入力箇所","手入力箇所","手入力箇所","手入力箇所","手入力箇所"))</f>
        <v>#REF!</v>
      </c>
    </row>
    <row r="7269" spans="1:14" ht="37.200000000000003" thickBot="1" x14ac:dyDescent="0.25">
      <c r="A7269" s="30" t="s">
        <v>76</v>
      </c>
      <c r="B7269" s="18">
        <v>127</v>
      </c>
      <c r="C7269" s="18">
        <v>127</v>
      </c>
      <c r="D7269" s="18">
        <v>127</v>
      </c>
      <c r="E7269" s="18">
        <v>127</v>
      </c>
      <c r="F7269" s="18"/>
      <c r="G7269" s="18"/>
      <c r="H7269" s="18"/>
      <c r="I7269" s="18"/>
      <c r="J7269" s="62"/>
      <c r="K7269" s="69"/>
      <c r="L7269" s="110" t="s">
        <v>76</v>
      </c>
      <c r="M7269" s="103" t="e">
        <f>#REF!</f>
        <v>#REF!</v>
      </c>
      <c r="N7269" s="103" t="e">
        <f>IF(M7269=0,"",CHOOSE(M7269,"127","127","127","127","127","手入力箇所","手入力箇所","手入力箇所","手入力箇所","手入力箇所","手入力箇所","手入力箇所","手入力箇所","手入力箇所","手入力箇所"))</f>
        <v>#REF!</v>
      </c>
    </row>
    <row r="7270" spans="1:14" ht="27" thickBot="1" x14ac:dyDescent="0.25">
      <c r="A7270" s="31" t="s">
        <v>77</v>
      </c>
      <c r="B7270" s="18">
        <v>42</v>
      </c>
      <c r="C7270" s="18">
        <v>90</v>
      </c>
      <c r="D7270" s="18">
        <v>141</v>
      </c>
      <c r="E7270" s="18">
        <v>193</v>
      </c>
      <c r="F7270" s="62"/>
      <c r="G7270" s="62"/>
      <c r="H7270" s="62"/>
      <c r="I7270" s="62"/>
      <c r="J7270" s="62"/>
      <c r="K7270" s="69"/>
      <c r="L7270" s="111" t="s">
        <v>77</v>
      </c>
      <c r="M7270" s="103" t="e">
        <f>#REF!</f>
        <v>#REF!</v>
      </c>
      <c r="N7270" s="103" t="e">
        <f>IF(M7270=0,"",CHOOSE(M7270,"42","90","141","193","1936","手入力箇所","手入力箇所","手入力箇所","手入力箇所","手入力箇所","手入力箇所","手入力箇所","手入力箇所","手入力箇所","手入力箇所"))</f>
        <v>#REF!</v>
      </c>
    </row>
    <row r="7271" spans="1:14" ht="40.200000000000003" thickBot="1" x14ac:dyDescent="0.25">
      <c r="A7271" s="31" t="s">
        <v>78</v>
      </c>
      <c r="B7271" s="18">
        <v>24</v>
      </c>
      <c r="C7271" s="18">
        <v>43</v>
      </c>
      <c r="D7271" s="18">
        <v>61</v>
      </c>
      <c r="E7271" s="18">
        <v>76</v>
      </c>
      <c r="F7271" s="62"/>
      <c r="G7271" s="62"/>
      <c r="H7271" s="62"/>
      <c r="I7271" s="62"/>
      <c r="J7271" s="62"/>
      <c r="K7271" s="69"/>
      <c r="L7271" s="111" t="s">
        <v>78</v>
      </c>
      <c r="M7271" s="103" t="e">
        <f>#REF!</f>
        <v>#REF!</v>
      </c>
      <c r="N7271" s="103" t="e">
        <f>IF(M7271=0,"",CHOOSE(M7271,"24","43","61","76","76","手入力箇所","手入力箇所","手入力箇所","手入力箇所","手入力箇所","手入力箇所","手入力箇所","手入力箇所","手入力箇所","手入力箇所"))</f>
        <v>#REF!</v>
      </c>
    </row>
    <row r="7272" spans="1:14" ht="27" thickBot="1" x14ac:dyDescent="0.25">
      <c r="A7272" s="31" t="s">
        <v>79</v>
      </c>
      <c r="B7272" s="18">
        <v>54</v>
      </c>
      <c r="C7272" s="18">
        <v>77</v>
      </c>
      <c r="D7272" s="18">
        <v>94</v>
      </c>
      <c r="E7272" s="18">
        <v>107</v>
      </c>
      <c r="F7272" s="62"/>
      <c r="G7272" s="62"/>
      <c r="H7272" s="62"/>
      <c r="I7272" s="62"/>
      <c r="J7272" s="62"/>
      <c r="K7272" s="69"/>
      <c r="L7272" s="111" t="s">
        <v>79</v>
      </c>
      <c r="M7272" s="103" t="e">
        <f>#REF!</f>
        <v>#REF!</v>
      </c>
      <c r="N7272" s="103" t="e">
        <f>IF(M7272=0,"",CHOOSE(M7272,"54","77","94","107","107","手入力箇所","手入力箇所","手入力箇所","手入力箇所","手入力箇所","手入力箇所","手入力箇所","手入力箇所","手入力箇所","手入力箇所"))</f>
        <v>#REF!</v>
      </c>
    </row>
    <row r="7273" spans="1:14" ht="40.200000000000003" thickBot="1" x14ac:dyDescent="0.25">
      <c r="A7273" s="31" t="s">
        <v>80</v>
      </c>
      <c r="B7273" s="18">
        <v>49</v>
      </c>
      <c r="C7273" s="18">
        <v>53</v>
      </c>
      <c r="D7273" s="18">
        <v>55</v>
      </c>
      <c r="E7273" s="18">
        <v>56</v>
      </c>
      <c r="F7273" s="62"/>
      <c r="G7273" s="62"/>
      <c r="H7273" s="62"/>
      <c r="I7273" s="62"/>
      <c r="J7273" s="62"/>
      <c r="K7273" s="69"/>
      <c r="L7273" s="111" t="s">
        <v>80</v>
      </c>
      <c r="M7273" s="103" t="e">
        <f>#REF!</f>
        <v>#REF!</v>
      </c>
      <c r="N7273" s="103" t="e">
        <f>IF(M7273=0,"",CHOOSE(M7273,"49","53","55","56","56","手入力箇所","手入力箇所","手入力箇所","手入力箇所","手入力箇所","手入力箇所","手入力箇所","手入力箇所","手入力箇所","手入力箇所"))</f>
        <v>#REF!</v>
      </c>
    </row>
    <row r="7274" spans="1:14" ht="40.200000000000003" thickBot="1" x14ac:dyDescent="0.25">
      <c r="A7274" s="38" t="s">
        <v>81</v>
      </c>
      <c r="B7274" s="35">
        <v>232</v>
      </c>
      <c r="C7274" s="35">
        <v>232</v>
      </c>
      <c r="D7274" s="36"/>
      <c r="E7274" s="36"/>
      <c r="F7274" s="36"/>
      <c r="G7274" s="36"/>
      <c r="H7274" s="36"/>
      <c r="I7274" s="36"/>
      <c r="J7274" s="36"/>
      <c r="K7274" s="67"/>
      <c r="L7274" s="111" t="s">
        <v>81</v>
      </c>
      <c r="M7274" s="103" t="e">
        <f>#REF!</f>
        <v>#REF!</v>
      </c>
      <c r="N7274" s="103" t="e">
        <f>IF(M7274=0,"",CHOOSE(M7274,"232","232","手入力箇所","手入力箇所","手入力箇所","手入力箇所","手入力箇所","手入力箇所","手入力箇所","手入力箇所","手入力箇所","手入力箇所"))</f>
        <v>#REF!</v>
      </c>
    </row>
    <row r="7275" spans="1:14" ht="13.8" thickBot="1" x14ac:dyDescent="0.25">
      <c r="A7275" s="39" t="s">
        <v>82</v>
      </c>
      <c r="B7275" s="17">
        <v>6</v>
      </c>
      <c r="C7275" s="17">
        <v>9</v>
      </c>
      <c r="D7275" s="17">
        <v>11</v>
      </c>
      <c r="E7275" s="17">
        <v>13</v>
      </c>
      <c r="F7275" s="17">
        <v>18</v>
      </c>
      <c r="G7275" s="17">
        <v>26</v>
      </c>
      <c r="H7275" s="17">
        <v>35</v>
      </c>
      <c r="I7275" s="17">
        <v>43</v>
      </c>
      <c r="J7275" s="17">
        <v>49</v>
      </c>
      <c r="K7275" s="70"/>
      <c r="L7275" s="111" t="s">
        <v>82</v>
      </c>
      <c r="M7275" s="103" t="e">
        <f>#REF!</f>
        <v>#REF!</v>
      </c>
      <c r="N7275" s="103" t="e">
        <f>IF(M7275=0,"",CHOOSE(M7275,"6","9","11","13","13","18","18","18","18","18","26","26","26","26","26","26","26","26","26","26","35","35","35","35","35","35","35","35","35","35","43","43","43","43","43","43","43","43","43","43","49","49","49","49","49","49","49","49","49","49","手入力箇所","手入力箇所","手入力箇所","手入力箇所","手入力箇所","手入力箇所","手入力箇所","手入力箇所","手入力箇所","手入力箇所"))</f>
        <v>#REF!</v>
      </c>
    </row>
    <row r="7276" spans="1:14" ht="13.8" thickBot="1" x14ac:dyDescent="0.25">
      <c r="A7276" s="31" t="s">
        <v>83</v>
      </c>
      <c r="B7276" s="18">
        <v>6</v>
      </c>
      <c r="C7276" s="18">
        <v>10</v>
      </c>
      <c r="D7276" s="18">
        <v>14</v>
      </c>
      <c r="E7276" s="18">
        <v>17</v>
      </c>
      <c r="F7276" s="18">
        <v>29</v>
      </c>
      <c r="G7276" s="18">
        <v>50</v>
      </c>
      <c r="H7276" s="18">
        <v>76</v>
      </c>
      <c r="I7276" s="18">
        <v>100</v>
      </c>
      <c r="J7276" s="18">
        <v>123</v>
      </c>
      <c r="K7276" s="69"/>
      <c r="L7276" s="111" t="s">
        <v>83</v>
      </c>
      <c r="M7276" s="103" t="e">
        <f>#REF!</f>
        <v>#REF!</v>
      </c>
      <c r="N7276" s="103" t="e">
        <f>IF(M7276=0,"",CHOOSE(M7276,"6","10","14","17","17","29","29","29","29","29","50","50","50","50","50","50","50","50","50","50","76","76","76","76","76","76","76","76","76","76","100","100","100","100","100","100","100","100","100","100","123","123","123","123","123","123","123","123","123","123","手入力箇所","手入力箇所","手入力箇所","手入力箇所","手入力箇所","手入力箇所","手入力箇所","手入力箇所","手入力箇所"))</f>
        <v>#REF!</v>
      </c>
    </row>
    <row r="7277" spans="1:14" ht="27" thickBot="1" x14ac:dyDescent="0.25">
      <c r="A7277" s="32" t="s">
        <v>84</v>
      </c>
      <c r="B7277" s="20">
        <v>9</v>
      </c>
      <c r="C7277" s="20">
        <v>15</v>
      </c>
      <c r="D7277" s="20">
        <v>20</v>
      </c>
      <c r="E7277" s="20">
        <v>24</v>
      </c>
      <c r="F7277" s="20">
        <v>39</v>
      </c>
      <c r="G7277" s="20">
        <v>65</v>
      </c>
      <c r="H7277" s="63"/>
      <c r="I7277" s="63"/>
      <c r="J7277" s="63"/>
      <c r="K7277" s="106"/>
      <c r="L7277" s="111" t="s">
        <v>84</v>
      </c>
      <c r="M7277" s="103" t="e">
        <f>#REF!</f>
        <v>#REF!</v>
      </c>
      <c r="N7277" s="103" t="e">
        <f>IF(M7277=0,"",CHOOSE(M7277,"9","15","20","24","24","39","39","39","39","39","65","65","65","65","65","65","65","65","65","65","手入力箇所","手入力箇所","手入力箇所","手入力箇所","手入力箇所","手入力箇所","手入力箇所","手入力箇所","手入力箇所","手入力箇所"))</f>
        <v>#REF!</v>
      </c>
    </row>
    <row r="7280" spans="1:14" ht="13.8" thickBot="1" x14ac:dyDescent="0.25"/>
    <row r="7281" spans="1:14" ht="13.8" thickBot="1" x14ac:dyDescent="0.25">
      <c r="A7281" s="688" t="e">
        <f>#REF!</f>
        <v>#REF!</v>
      </c>
      <c r="B7281" s="688"/>
      <c r="C7281" s="688"/>
      <c r="D7281" s="689" t="s">
        <v>192</v>
      </c>
      <c r="E7281" s="689"/>
      <c r="F7281" s="689"/>
      <c r="G7281" s="689"/>
      <c r="H7281" s="689"/>
      <c r="I7281" s="689"/>
      <c r="J7281" s="689"/>
      <c r="K7281" s="689"/>
      <c r="L7281" s="689"/>
      <c r="M7281" s="689"/>
      <c r="N7281" s="689"/>
    </row>
    <row r="7282" spans="1:14" ht="13.8" thickBot="1" x14ac:dyDescent="0.25">
      <c r="A7282" s="65"/>
      <c r="B7282" s="33">
        <v>1</v>
      </c>
      <c r="C7282" s="24">
        <v>2</v>
      </c>
      <c r="D7282" s="24">
        <v>3</v>
      </c>
      <c r="E7282" s="24" t="s">
        <v>58</v>
      </c>
      <c r="F7282" s="24" t="s">
        <v>59</v>
      </c>
      <c r="G7282" s="24" t="s">
        <v>60</v>
      </c>
      <c r="H7282" s="24" t="s">
        <v>61</v>
      </c>
      <c r="I7282" s="24" t="s">
        <v>62</v>
      </c>
      <c r="J7282" s="24" t="s">
        <v>194</v>
      </c>
      <c r="K7282" s="25" t="s">
        <v>85</v>
      </c>
      <c r="L7282" s="105" t="s">
        <v>189</v>
      </c>
      <c r="M7282" s="105" t="s">
        <v>188</v>
      </c>
      <c r="N7282" s="105" t="s">
        <v>51</v>
      </c>
    </row>
    <row r="7283" spans="1:14" ht="13.8" thickBot="1" x14ac:dyDescent="0.25">
      <c r="A7283" s="26" t="s">
        <v>56</v>
      </c>
      <c r="B7283" s="22">
        <v>5</v>
      </c>
      <c r="C7283" s="22">
        <v>7</v>
      </c>
      <c r="D7283" s="22">
        <v>8</v>
      </c>
      <c r="E7283" s="22">
        <v>8</v>
      </c>
      <c r="F7283" s="22">
        <v>10</v>
      </c>
      <c r="G7283" s="22">
        <v>13</v>
      </c>
      <c r="H7283" s="22">
        <v>16</v>
      </c>
      <c r="I7283" s="22"/>
      <c r="J7283" s="23"/>
      <c r="K7283" s="1"/>
      <c r="L7283" s="26" t="s">
        <v>56</v>
      </c>
      <c r="M7283" s="104" t="e">
        <f>#REF!</f>
        <v>#REF!</v>
      </c>
      <c r="N7283" s="112" t="e">
        <f>IF(M7283=0,"",CHOOSE(M7283,"5","7","8","8","8","10","10","10","10","10","13","13","13","13","13","13","13","13","13","13","16","16","16","16","16","16","16","16","16","16","16","手入力箇所","手入力箇所","手入力箇所","手入力箇所","手入力箇所","手入力箇所","手入力箇所","手入力箇所","手入力箇所","手入力箇所"))</f>
        <v>#REF!</v>
      </c>
    </row>
    <row r="7284" spans="1:14" ht="13.8" thickBot="1" x14ac:dyDescent="0.25">
      <c r="A7284" s="27" t="s">
        <v>57</v>
      </c>
      <c r="B7284" s="18">
        <v>5</v>
      </c>
      <c r="C7284" s="18">
        <v>7</v>
      </c>
      <c r="D7284" s="18">
        <v>8</v>
      </c>
      <c r="E7284" s="18">
        <v>9</v>
      </c>
      <c r="F7284" s="18">
        <v>12</v>
      </c>
      <c r="G7284" s="18">
        <v>16</v>
      </c>
      <c r="H7284" s="18"/>
      <c r="I7284" s="18"/>
      <c r="J7284" s="62"/>
      <c r="K7284" s="19"/>
      <c r="L7284" s="27" t="s">
        <v>57</v>
      </c>
      <c r="M7284" s="104" t="e">
        <f>#REF!</f>
        <v>#REF!</v>
      </c>
      <c r="N7284" s="113" t="e">
        <f>IF(M7284=0,"",CHOOSE(M7284,"5","7","8","9","9","12","12","12","12","12","16","16","16","16","16","16","16","16","16","16","手入力箇所","手入力箇所","手入力箇所","手入力箇所","手入力箇所","手入力箇所","手入力箇所","手入力箇所","手入力箇所","手入力箇所"))</f>
        <v>#REF!</v>
      </c>
    </row>
    <row r="7285" spans="1:14" ht="48.6" thickBot="1" x14ac:dyDescent="0.25">
      <c r="A7285" s="28" t="s">
        <v>64</v>
      </c>
      <c r="B7285" s="18">
        <v>6</v>
      </c>
      <c r="C7285" s="18"/>
      <c r="D7285" s="18"/>
      <c r="E7285" s="18"/>
      <c r="F7285" s="18"/>
      <c r="G7285" s="18"/>
      <c r="H7285" s="18"/>
      <c r="I7285" s="18"/>
      <c r="J7285" s="62"/>
      <c r="K7285" s="19"/>
      <c r="L7285" s="28" t="s">
        <v>64</v>
      </c>
      <c r="M7285" s="104" t="e">
        <f>#REF!</f>
        <v>#REF!</v>
      </c>
      <c r="N7285" s="113" t="e">
        <f>IF(M7285=0,"",CHOOSE(M7285,"6","手入力箇所","手入力箇所","手入力箇所","手入力箇所","手入力箇所","手入力箇所","手入力箇所","手入力箇所","手入力箇所","手入力箇所","",""))</f>
        <v>#REF!</v>
      </c>
    </row>
    <row r="7286" spans="1:14" ht="48.6" thickBot="1" x14ac:dyDescent="0.25">
      <c r="A7286" s="28" t="s">
        <v>65</v>
      </c>
      <c r="B7286" s="18">
        <v>6</v>
      </c>
      <c r="C7286" s="18"/>
      <c r="D7286" s="18"/>
      <c r="E7286" s="18"/>
      <c r="F7286" s="18"/>
      <c r="G7286" s="18"/>
      <c r="H7286" s="18"/>
      <c r="I7286" s="18"/>
      <c r="J7286" s="62"/>
      <c r="K7286" s="19"/>
      <c r="L7286" s="28" t="s">
        <v>65</v>
      </c>
      <c r="M7286" s="104" t="e">
        <f>#REF!</f>
        <v>#REF!</v>
      </c>
      <c r="N7286" s="113" t="e">
        <f>IF(M7286=0,"",CHOOSE(M7286,"6","手入力箇所","手入力箇所","手入力箇所","手入力箇所","手入力箇所","手入力箇所","手入力箇所","手入力箇所","手入力箇所","手入力箇所","",""))</f>
        <v>#REF!</v>
      </c>
    </row>
    <row r="7287" spans="1:14" ht="24.6" thickBot="1" x14ac:dyDescent="0.25">
      <c r="A7287" s="28" t="s">
        <v>66</v>
      </c>
      <c r="B7287" s="18">
        <v>5</v>
      </c>
      <c r="C7287" s="18">
        <v>7</v>
      </c>
      <c r="D7287" s="18">
        <v>8</v>
      </c>
      <c r="E7287" s="18">
        <v>9</v>
      </c>
      <c r="F7287" s="18">
        <v>12</v>
      </c>
      <c r="G7287" s="18"/>
      <c r="H7287" s="18"/>
      <c r="I7287" s="18"/>
      <c r="J7287" s="62"/>
      <c r="K7287" s="19"/>
      <c r="L7287" s="28" t="s">
        <v>66</v>
      </c>
      <c r="M7287" s="104" t="e">
        <f>#REF!</f>
        <v>#REF!</v>
      </c>
      <c r="N7287" s="113" t="e">
        <f>IF(M7287=0,"",CHOOSE(M7287,"5","7","8","9","9","12","12","12","12","12","手入力箇所","手入力箇所","手入力箇所","手入力箇所","手入力箇所","手入力箇所","手入力箇所","手入力箇所","手入力箇所","手入力箇所"))</f>
        <v>#REF!</v>
      </c>
    </row>
    <row r="7288" spans="1:14" ht="36.6" thickBot="1" x14ac:dyDescent="0.25">
      <c r="A7288" s="28" t="s">
        <v>67</v>
      </c>
      <c r="B7288" s="18">
        <v>4</v>
      </c>
      <c r="C7288" s="18">
        <v>5</v>
      </c>
      <c r="D7288" s="18">
        <v>5</v>
      </c>
      <c r="E7288" s="18">
        <v>6</v>
      </c>
      <c r="F7288" s="18"/>
      <c r="G7288" s="18"/>
      <c r="H7288" s="18"/>
      <c r="I7288" s="18"/>
      <c r="J7288" s="62"/>
      <c r="K7288" s="19"/>
      <c r="L7288" s="28" t="s">
        <v>67</v>
      </c>
      <c r="M7288" s="104" t="e">
        <f>#REF!</f>
        <v>#REF!</v>
      </c>
      <c r="N7288" s="113" t="e">
        <f>IF(M7288=0,"",CHOOSE(M7288,"4","5","5","6","6","手入力箇所","手入力箇所","手入力箇所","手入力箇所","手入力箇所","手入力箇所","手入力箇所","手入力箇所","手入力箇所","手入力箇所"))</f>
        <v>#REF!</v>
      </c>
    </row>
    <row r="7289" spans="1:14" ht="24.6" thickBot="1" x14ac:dyDescent="0.25">
      <c r="A7289" s="28" t="s">
        <v>68</v>
      </c>
      <c r="B7289" s="18">
        <v>12</v>
      </c>
      <c r="C7289" s="18">
        <v>12</v>
      </c>
      <c r="D7289" s="18">
        <v>12</v>
      </c>
      <c r="E7289" s="18">
        <v>12</v>
      </c>
      <c r="F7289" s="18">
        <v>12</v>
      </c>
      <c r="G7289" s="18">
        <v>12</v>
      </c>
      <c r="H7289" s="18">
        <v>12</v>
      </c>
      <c r="I7289" s="18"/>
      <c r="J7289" s="62"/>
      <c r="K7289" s="19"/>
      <c r="L7289" s="28" t="s">
        <v>68</v>
      </c>
      <c r="M7289" s="104" t="e">
        <f>#REF!</f>
        <v>#REF!</v>
      </c>
      <c r="N7289" s="113" t="e">
        <f>IF(M7289=0,"",CHOOSE(M7289,"12","12","12","12","12","12","12","12","12","12","12","12","12","12","12","12","12","12","12","12","12","12","12","12","12","12","12","12","12","12","手入力箇所","手入力箇所","手入力箇所","手入力箇所","手入力箇所","手入力箇所","手入力箇所","手入力箇所","手入力箇所","手入力箇所"))</f>
        <v>#REF!</v>
      </c>
    </row>
    <row r="7290" spans="1:14" ht="36.6" thickBot="1" x14ac:dyDescent="0.25">
      <c r="A7290" s="28" t="s">
        <v>69</v>
      </c>
      <c r="B7290" s="18">
        <v>7</v>
      </c>
      <c r="C7290" s="18">
        <v>7</v>
      </c>
      <c r="D7290" s="18">
        <v>7</v>
      </c>
      <c r="E7290" s="18">
        <v>7</v>
      </c>
      <c r="F7290" s="18">
        <v>7</v>
      </c>
      <c r="G7290" s="18"/>
      <c r="H7290" s="18"/>
      <c r="I7290" s="18"/>
      <c r="J7290" s="62"/>
      <c r="K7290" s="19"/>
      <c r="L7290" s="28" t="s">
        <v>69</v>
      </c>
      <c r="M7290" s="104" t="e">
        <f>#REF!</f>
        <v>#REF!</v>
      </c>
      <c r="N7290" s="113" t="e">
        <f>IF(M7290=0,"",CHOOSE(M7290,"7","7","7","7","7","7","7","7","7","7","手入力箇所","手入力箇所","手入力箇所","手入力箇所","手入力箇所","手入力箇所","手入力箇所","手入力箇所","手入力箇所","手入力箇所"))</f>
        <v>#REF!</v>
      </c>
    </row>
    <row r="7291" spans="1:14" ht="13.8" thickBot="1" x14ac:dyDescent="0.25">
      <c r="A7291" s="27" t="s">
        <v>63</v>
      </c>
      <c r="B7291" s="18">
        <v>4</v>
      </c>
      <c r="C7291" s="18">
        <v>5</v>
      </c>
      <c r="D7291" s="18">
        <v>7</v>
      </c>
      <c r="E7291" s="18">
        <v>8</v>
      </c>
      <c r="F7291" s="18">
        <v>11</v>
      </c>
      <c r="G7291" s="18">
        <v>16</v>
      </c>
      <c r="H7291" s="18">
        <v>22</v>
      </c>
      <c r="I7291" s="18">
        <v>26</v>
      </c>
      <c r="J7291" s="18">
        <v>31</v>
      </c>
      <c r="K7291" s="19"/>
      <c r="L7291" s="27" t="s">
        <v>63</v>
      </c>
      <c r="M7291" s="104" t="e">
        <f>#REF!</f>
        <v>#REF!</v>
      </c>
      <c r="N7291" s="113" t="e">
        <f>IF(M7291=0,"",CHOOSE(M7291,"4","5","7","8","8","11","11","11","11","11","16","16","16","16","16","16","16","16","16","16","22","22","22","22","22","22","22","22","22","22","26","26","26","26","26","26","26","26","26","26","31","31","31","31","31","31","31","31","31","31","31","手入力箇所","手入力箇所","手入力箇所","手入力箇所","手入力箇所","手入力箇所","手入力箇所","手入力箇所","手入力箇所","手入力箇所"))</f>
        <v>#REF!</v>
      </c>
    </row>
    <row r="7292" spans="1:14" ht="24.6" thickBot="1" x14ac:dyDescent="0.25">
      <c r="A7292" s="28" t="s">
        <v>70</v>
      </c>
      <c r="B7292" s="18">
        <v>5</v>
      </c>
      <c r="C7292" s="18">
        <v>6</v>
      </c>
      <c r="D7292" s="18">
        <v>7</v>
      </c>
      <c r="E7292" s="18"/>
      <c r="F7292" s="18"/>
      <c r="G7292" s="18"/>
      <c r="H7292" s="18"/>
      <c r="I7292" s="18"/>
      <c r="J7292" s="62"/>
      <c r="K7292" s="19"/>
      <c r="L7292" s="28" t="s">
        <v>70</v>
      </c>
      <c r="M7292" s="104" t="e">
        <f>#REF!</f>
        <v>#REF!</v>
      </c>
      <c r="N7292" s="113" t="e">
        <f>IF(M7292=0,"",CHOOSE(M7292,"5","6","7","手入力箇所","手入力箇所","手入力箇所","手入力箇所","手入力箇所","手入力箇所","手入力箇所","手入力箇所","手入力箇所","手入力箇所"))</f>
        <v>#REF!</v>
      </c>
    </row>
    <row r="7293" spans="1:14" ht="13.8" thickBot="1" x14ac:dyDescent="0.25">
      <c r="A7293" s="29" t="s">
        <v>71</v>
      </c>
      <c r="B7293" s="18">
        <v>3</v>
      </c>
      <c r="C7293" s="18">
        <v>6</v>
      </c>
      <c r="D7293" s="18">
        <v>19</v>
      </c>
      <c r="E7293" s="18"/>
      <c r="F7293" s="18"/>
      <c r="G7293" s="18"/>
      <c r="H7293" s="18"/>
      <c r="I7293" s="18"/>
      <c r="J7293" s="62"/>
      <c r="K7293" s="19"/>
      <c r="L7293" s="29" t="s">
        <v>71</v>
      </c>
      <c r="M7293" s="104" t="e">
        <f>#REF!</f>
        <v>#REF!</v>
      </c>
      <c r="N7293" s="113" t="e">
        <f>IF(M7293=0,"",CHOOSE(M7293,"3","6","19","手入力箇所","手入力箇所","手入力箇所","手入力箇所","手入力箇所","手入力箇所","手入力箇所","手入力箇所","手入力箇所","手入力箇所"))</f>
        <v>#REF!</v>
      </c>
    </row>
    <row r="7294" spans="1:14" ht="13.8" thickBot="1" x14ac:dyDescent="0.25">
      <c r="A7294" s="29" t="s">
        <v>72</v>
      </c>
      <c r="B7294" s="18">
        <v>1</v>
      </c>
      <c r="C7294" s="18">
        <v>3</v>
      </c>
      <c r="D7294" s="18">
        <v>5</v>
      </c>
      <c r="E7294" s="18">
        <v>9</v>
      </c>
      <c r="F7294" s="18">
        <v>26</v>
      </c>
      <c r="G7294" s="18"/>
      <c r="H7294" s="18"/>
      <c r="I7294" s="18"/>
      <c r="J7294" s="62"/>
      <c r="K7294" s="19"/>
      <c r="L7294" s="29" t="s">
        <v>72</v>
      </c>
      <c r="M7294" s="104" t="e">
        <f>#REF!</f>
        <v>#REF!</v>
      </c>
      <c r="N7294" s="113" t="e">
        <f>IF(M7294=0,"",CHOOSE(M7294,"1","3","5","9","9","26","26","26","26","26","手入力箇所","手入力箇所","手入力箇所","手入力箇所","手入力箇所","手入力箇所","手入力箇所","手入力箇所","手入力箇所","手入力箇所"))</f>
        <v>#REF!</v>
      </c>
    </row>
    <row r="7295" spans="1:14" ht="13.8" thickBot="1" x14ac:dyDescent="0.25">
      <c r="A7295" s="29" t="s">
        <v>73</v>
      </c>
      <c r="B7295" s="18">
        <v>4</v>
      </c>
      <c r="C7295" s="18">
        <v>11</v>
      </c>
      <c r="D7295" s="18">
        <v>20</v>
      </c>
      <c r="E7295" s="18">
        <v>33</v>
      </c>
      <c r="F7295" s="18"/>
      <c r="G7295" s="18"/>
      <c r="H7295" s="18"/>
      <c r="I7295" s="18"/>
      <c r="J7295" s="62"/>
      <c r="K7295" s="19"/>
      <c r="L7295" s="29" t="s">
        <v>73</v>
      </c>
      <c r="M7295" s="104" t="e">
        <f>#REF!</f>
        <v>#REF!</v>
      </c>
      <c r="N7295" s="113" t="e">
        <f>IF(M7295=0,"",CHOOSE(M7295,"4","11","20","33","33","手入力箇所","手入力箇所","手入力箇所","手入力箇所","手入力箇所","手入力箇所","手入力箇所","手入力箇所","手入力箇所","手入力箇所"))</f>
        <v>#REF!</v>
      </c>
    </row>
    <row r="7296" spans="1:14" ht="37.200000000000003" thickBot="1" x14ac:dyDescent="0.25">
      <c r="A7296" s="30" t="s">
        <v>74</v>
      </c>
      <c r="B7296" s="18">
        <v>4</v>
      </c>
      <c r="C7296" s="18">
        <v>6</v>
      </c>
      <c r="D7296" s="18">
        <v>8</v>
      </c>
      <c r="E7296" s="18">
        <v>10</v>
      </c>
      <c r="F7296" s="18">
        <v>15</v>
      </c>
      <c r="G7296" s="18">
        <v>23</v>
      </c>
      <c r="H7296" s="18">
        <v>33</v>
      </c>
      <c r="I7296" s="18"/>
      <c r="J7296" s="62"/>
      <c r="K7296" s="19"/>
      <c r="L7296" s="30" t="s">
        <v>74</v>
      </c>
      <c r="M7296" s="104" t="e">
        <f>#REF!</f>
        <v>#REF!</v>
      </c>
      <c r="N7296" s="113" t="e">
        <f>IF(M7296=0,"",CHOOSE(M7296,"4","6","8","10","10","15","15","15","15","15","23","23","23","23","23","23","23","23","23","23","33","33","33","33","33","33","33","33","33","33","手入力箇所","手入力箇所","手入力箇所","手入力箇所","手入力箇所","手入力箇所","手入力箇所","手入力箇所","手入力箇所","手入力箇所"))</f>
        <v>#REF!</v>
      </c>
    </row>
    <row r="7297" spans="1:14" ht="13.8" thickBot="1" x14ac:dyDescent="0.25">
      <c r="A7297" s="29" t="s">
        <v>75</v>
      </c>
      <c r="B7297" s="18">
        <v>6</v>
      </c>
      <c r="C7297" s="18">
        <v>14</v>
      </c>
      <c r="D7297" s="18">
        <v>25</v>
      </c>
      <c r="E7297" s="18">
        <v>39</v>
      </c>
      <c r="F7297" s="18"/>
      <c r="G7297" s="18"/>
      <c r="H7297" s="18"/>
      <c r="I7297" s="18"/>
      <c r="J7297" s="62"/>
      <c r="K7297" s="19"/>
      <c r="L7297" s="29" t="s">
        <v>75</v>
      </c>
      <c r="M7297" s="104" t="e">
        <f>#REF!</f>
        <v>#REF!</v>
      </c>
      <c r="N7297" s="113" t="e">
        <f>IF(M7297=0,"",CHOOSE(M7297,"6","14","25","39","39","手入力箇所","手入力箇所","手入力箇所","手入力箇所","手入力箇所","手入力箇所","手入力箇所","手入力箇所","手入力箇所","手入力箇所"))</f>
        <v>#REF!</v>
      </c>
    </row>
    <row r="7298" spans="1:14" ht="37.200000000000003" thickBot="1" x14ac:dyDescent="0.25">
      <c r="A7298" s="30" t="s">
        <v>76</v>
      </c>
      <c r="B7298" s="18">
        <v>2</v>
      </c>
      <c r="C7298" s="18">
        <v>3</v>
      </c>
      <c r="D7298" s="18">
        <v>6</v>
      </c>
      <c r="E7298" s="18">
        <v>9</v>
      </c>
      <c r="F7298" s="18"/>
      <c r="G7298" s="18"/>
      <c r="H7298" s="18"/>
      <c r="I7298" s="18"/>
      <c r="J7298" s="62"/>
      <c r="K7298" s="19"/>
      <c r="L7298" s="30" t="s">
        <v>76</v>
      </c>
      <c r="M7298" s="104" t="e">
        <f>#REF!</f>
        <v>#REF!</v>
      </c>
      <c r="N7298" s="113" t="e">
        <f>IF(M7298=0,"",CHOOSE(M7298,"2","3","6","9","9","手入力箇所","手入力箇所","手入力箇所","手入力箇所","手入力箇所","手入力箇所","手入力箇所","手入力箇所","手入力箇所","手入力箇所"))</f>
        <v>#REF!</v>
      </c>
    </row>
    <row r="7299" spans="1:14" ht="27" thickBot="1" x14ac:dyDescent="0.25">
      <c r="A7299" s="31" t="s">
        <v>77</v>
      </c>
      <c r="B7299" s="18">
        <v>12</v>
      </c>
      <c r="C7299" s="18">
        <v>18</v>
      </c>
      <c r="D7299" s="18">
        <v>22</v>
      </c>
      <c r="E7299" s="18">
        <v>26</v>
      </c>
      <c r="F7299" s="62"/>
      <c r="G7299" s="62"/>
      <c r="H7299" s="62"/>
      <c r="I7299" s="62"/>
      <c r="J7299" s="62"/>
      <c r="K7299" s="19"/>
      <c r="L7299" s="31" t="s">
        <v>77</v>
      </c>
      <c r="M7299" s="104" t="e">
        <f>#REF!</f>
        <v>#REF!</v>
      </c>
      <c r="N7299" s="113" t="e">
        <f>IF(M7299=0,"",CHOOSE(M7299,"12","18","22","26","26","手入力箇所","手入力箇所","手入力箇所","手入力箇所","手入力箇所","手入力箇所","手入力箇所","手入力箇所","手入力箇所","手入力箇所"))</f>
        <v>#REF!</v>
      </c>
    </row>
    <row r="7300" spans="1:14" ht="40.200000000000003" thickBot="1" x14ac:dyDescent="0.25">
      <c r="A7300" s="31" t="s">
        <v>78</v>
      </c>
      <c r="B7300" s="18">
        <v>5</v>
      </c>
      <c r="C7300" s="18">
        <v>8</v>
      </c>
      <c r="D7300" s="18">
        <v>11</v>
      </c>
      <c r="E7300" s="18">
        <v>14</v>
      </c>
      <c r="F7300" s="62"/>
      <c r="G7300" s="62"/>
      <c r="H7300" s="62"/>
      <c r="I7300" s="62"/>
      <c r="J7300" s="62"/>
      <c r="K7300" s="19"/>
      <c r="L7300" s="31" t="s">
        <v>78</v>
      </c>
      <c r="M7300" s="104" t="e">
        <f>#REF!</f>
        <v>#REF!</v>
      </c>
      <c r="N7300" s="113" t="e">
        <f>IF(M7300=0,"",CHOOSE(M7300,"5","8","11","14","14","手入力箇所","手入力箇所","手入力箇所","手入力箇所","手入力箇所","手入力箇所","手入力箇所","手入力箇所","手入力箇所","手入力箇所"))</f>
        <v>#REF!</v>
      </c>
    </row>
    <row r="7301" spans="1:14" ht="27" thickBot="1" x14ac:dyDescent="0.25">
      <c r="A7301" s="31" t="s">
        <v>79</v>
      </c>
      <c r="B7301" s="18">
        <v>6</v>
      </c>
      <c r="C7301" s="18">
        <v>11</v>
      </c>
      <c r="D7301" s="18">
        <v>16</v>
      </c>
      <c r="E7301" s="18">
        <v>21</v>
      </c>
      <c r="F7301" s="62"/>
      <c r="G7301" s="62"/>
      <c r="H7301" s="62"/>
      <c r="I7301" s="62"/>
      <c r="J7301" s="62"/>
      <c r="K7301" s="19"/>
      <c r="L7301" s="31" t="s">
        <v>79</v>
      </c>
      <c r="M7301" s="104" t="e">
        <f>#REF!</f>
        <v>#REF!</v>
      </c>
      <c r="N7301" s="113" t="e">
        <f>IF(M7301=0,"",CHOOSE(M7301,"6","11","16","21","21","手入力箇所","手入力箇所","手入力箇所","手入力箇所","手入力箇所","手入力箇所","手入力箇所","手入力箇所","手入力箇所"))</f>
        <v>#REF!</v>
      </c>
    </row>
    <row r="7302" spans="1:14" ht="40.200000000000003" thickBot="1" x14ac:dyDescent="0.25">
      <c r="A7302" s="31" t="s">
        <v>80</v>
      </c>
      <c r="B7302" s="18">
        <v>5</v>
      </c>
      <c r="C7302" s="18">
        <v>7</v>
      </c>
      <c r="D7302" s="18">
        <v>9</v>
      </c>
      <c r="E7302" s="18">
        <v>10</v>
      </c>
      <c r="F7302" s="62"/>
      <c r="G7302" s="62"/>
      <c r="H7302" s="62"/>
      <c r="I7302" s="62"/>
      <c r="J7302" s="62"/>
      <c r="K7302" s="19"/>
      <c r="L7302" s="31" t="s">
        <v>80</v>
      </c>
      <c r="M7302" s="104" t="e">
        <f>#REF!</f>
        <v>#REF!</v>
      </c>
      <c r="N7302" s="113" t="e">
        <f>IF(M7302=0,"",CHOOSE(M7302,"5","7","9","10","10","手入力箇所","手入力箇所","手入力箇所","手入力箇所","手入力箇所","手入力箇所","手入力箇所","手入力箇所","手入力箇所"))</f>
        <v>#REF!</v>
      </c>
    </row>
    <row r="7303" spans="1:14" ht="40.200000000000003" thickBot="1" x14ac:dyDescent="0.25">
      <c r="A7303" s="31" t="s">
        <v>81</v>
      </c>
      <c r="B7303" s="18">
        <v>9</v>
      </c>
      <c r="C7303" s="18">
        <v>14</v>
      </c>
      <c r="D7303" s="62"/>
      <c r="E7303" s="62"/>
      <c r="F7303" s="62"/>
      <c r="G7303" s="62"/>
      <c r="H7303" s="62"/>
      <c r="I7303" s="62"/>
      <c r="J7303" s="62"/>
      <c r="K7303" s="19"/>
      <c r="L7303" s="31" t="s">
        <v>81</v>
      </c>
      <c r="M7303" s="104" t="e">
        <f>#REF!</f>
        <v>#REF!</v>
      </c>
      <c r="N7303" s="113" t="e">
        <f>IF(M7303=0,"",CHOOSE(M7303,"9","14","手入力箇所","手入力箇所","手入力箇所","手入力箇所","手入力箇所","手入力箇所","手入力箇所","手入力箇所","手入力箇所","手入力箇所"))</f>
        <v>#REF!</v>
      </c>
    </row>
    <row r="7304" spans="1:14" ht="13.8" thickBot="1" x14ac:dyDescent="0.25">
      <c r="A7304" s="31" t="s">
        <v>82</v>
      </c>
      <c r="B7304" s="18">
        <v>3</v>
      </c>
      <c r="C7304" s="18">
        <v>4</v>
      </c>
      <c r="D7304" s="18">
        <v>4</v>
      </c>
      <c r="E7304" s="18">
        <v>5</v>
      </c>
      <c r="F7304" s="18">
        <v>6</v>
      </c>
      <c r="G7304" s="18">
        <v>8</v>
      </c>
      <c r="H7304" s="18">
        <v>9</v>
      </c>
      <c r="I7304" s="18">
        <v>11</v>
      </c>
      <c r="J7304" s="18">
        <v>12</v>
      </c>
      <c r="K7304" s="19"/>
      <c r="L7304" s="31" t="s">
        <v>82</v>
      </c>
      <c r="M7304" s="104" t="e">
        <f>#REF!</f>
        <v>#REF!</v>
      </c>
      <c r="N7304" s="113" t="e">
        <f>IF(M7304=0,"",CHOOSE(M7304,"3","4","4","5","5","6","6","6","6","6","8","8","8","8","8","8","8","8","8","8","9","9","9","9","9","9","9","9","9","9","11","11","11","11","11","11","11","11","11","11","12","12","12","12","12","12","12","12","12","12","12","手入力箇所","手入力箇所","手入力箇所","手入力箇所","手入力箇所","手入力箇所","手入力箇所","手入力箇所","手入力箇所","手入力箇所"))</f>
        <v>#REF!</v>
      </c>
    </row>
    <row r="7305" spans="1:14" ht="13.8" thickBot="1" x14ac:dyDescent="0.25">
      <c r="A7305" s="31" t="s">
        <v>83</v>
      </c>
      <c r="B7305" s="18">
        <v>3</v>
      </c>
      <c r="C7305" s="18">
        <v>4</v>
      </c>
      <c r="D7305" s="18">
        <v>4</v>
      </c>
      <c r="E7305" s="18">
        <v>5</v>
      </c>
      <c r="F7305" s="18">
        <v>6</v>
      </c>
      <c r="G7305" s="18">
        <v>8</v>
      </c>
      <c r="H7305" s="18">
        <v>10</v>
      </c>
      <c r="I7305" s="18">
        <v>12</v>
      </c>
      <c r="J7305" s="18">
        <v>13</v>
      </c>
      <c r="K7305" s="19"/>
      <c r="L7305" s="31" t="s">
        <v>83</v>
      </c>
      <c r="M7305" s="104" t="e">
        <f>#REF!</f>
        <v>#REF!</v>
      </c>
      <c r="N7305" s="113" t="e">
        <f>IF(M7305=0,"",CHOOSE(M7305,"3","4","4","5","5","6","6","6","6","6","8","8","8","8","8","8","8","8","8","8","10","10","10","10","10","10","10","10","10","10","12","12","12","12","12","12","12","12","12","12","13","13","13","13","13","13","13","13","13","13","13","手入力箇所","手入力箇所","手入力箇所","手入力箇所","手入力箇所","手入力箇所","手入力箇所","手入力箇所","手入力箇所","手入力箇所"))</f>
        <v>#REF!</v>
      </c>
    </row>
    <row r="7306" spans="1:14" ht="27" thickBot="1" x14ac:dyDescent="0.25">
      <c r="A7306" s="32" t="s">
        <v>84</v>
      </c>
      <c r="B7306" s="20">
        <v>1</v>
      </c>
      <c r="C7306" s="20">
        <v>2</v>
      </c>
      <c r="D7306" s="20">
        <v>3</v>
      </c>
      <c r="E7306" s="20">
        <v>4</v>
      </c>
      <c r="F7306" s="20">
        <v>8</v>
      </c>
      <c r="G7306" s="20">
        <v>19</v>
      </c>
      <c r="H7306" s="63"/>
      <c r="I7306" s="63"/>
      <c r="J7306" s="63"/>
      <c r="K7306" s="21"/>
      <c r="L7306" s="32" t="s">
        <v>84</v>
      </c>
      <c r="M7306" s="104" t="e">
        <f>#REF!</f>
        <v>#REF!</v>
      </c>
      <c r="N7306" s="113" t="e">
        <f>IF(M7306=0,"",CHOOSE(M7306,"1","2","3","4","4","8","8","8","8","8","19","19","19","19","19","19","19","19","19","19","手入力箇所","手入力箇所","手入力箇所","手入力箇所","手入力箇所","手入力箇所","手入力箇所","手入力箇所","手入力箇所","手入力箇所"))</f>
        <v>#REF!</v>
      </c>
    </row>
    <row r="7307" spans="1:14" ht="13.8" thickBot="1" x14ac:dyDescent="0.25"/>
    <row r="7308" spans="1:14" ht="13.8" thickBot="1" x14ac:dyDescent="0.25">
      <c r="A7308" s="686" t="e">
        <f>A7281</f>
        <v>#REF!</v>
      </c>
      <c r="B7308" s="686"/>
      <c r="C7308" s="686"/>
      <c r="D7308" s="687" t="s">
        <v>193</v>
      </c>
      <c r="E7308" s="687"/>
      <c r="F7308" s="687"/>
      <c r="G7308" s="687"/>
      <c r="H7308" s="687"/>
      <c r="I7308" s="687"/>
      <c r="J7308" s="687"/>
      <c r="K7308" s="687"/>
      <c r="L7308" s="687"/>
      <c r="M7308" s="687"/>
      <c r="N7308" s="687"/>
    </row>
    <row r="7309" spans="1:14" ht="13.8" thickBot="1" x14ac:dyDescent="0.25">
      <c r="A7309" s="105"/>
      <c r="B7309" s="33">
        <v>1</v>
      </c>
      <c r="C7309" s="24">
        <v>2</v>
      </c>
      <c r="D7309" s="24">
        <v>3</v>
      </c>
      <c r="E7309" s="24" t="s">
        <v>58</v>
      </c>
      <c r="F7309" s="24" t="s">
        <v>59</v>
      </c>
      <c r="G7309" s="24" t="s">
        <v>60</v>
      </c>
      <c r="H7309" s="24" t="s">
        <v>61</v>
      </c>
      <c r="I7309" s="24" t="s">
        <v>62</v>
      </c>
      <c r="J7309" s="24" t="s">
        <v>194</v>
      </c>
      <c r="K7309" s="102" t="s">
        <v>85</v>
      </c>
      <c r="L7309" s="105" t="s">
        <v>189</v>
      </c>
      <c r="M7309" s="105" t="s">
        <v>188</v>
      </c>
      <c r="N7309" s="105" t="s">
        <v>51</v>
      </c>
    </row>
    <row r="7310" spans="1:14" ht="13.8" thickBot="1" x14ac:dyDescent="0.25">
      <c r="A7310" s="26" t="s">
        <v>56</v>
      </c>
      <c r="B7310" s="22">
        <v>16</v>
      </c>
      <c r="C7310" s="22">
        <v>25</v>
      </c>
      <c r="D7310" s="22">
        <v>32</v>
      </c>
      <c r="E7310" s="22">
        <v>38</v>
      </c>
      <c r="F7310" s="22">
        <v>56</v>
      </c>
      <c r="G7310" s="22">
        <v>87</v>
      </c>
      <c r="H7310" s="22">
        <v>121</v>
      </c>
      <c r="I7310" s="22"/>
      <c r="J7310" s="23"/>
      <c r="K7310" s="68"/>
      <c r="L7310" s="107" t="s">
        <v>56</v>
      </c>
      <c r="M7310" s="103" t="e">
        <f>#REF!</f>
        <v>#REF!</v>
      </c>
      <c r="N7310" s="103" t="e">
        <f>IF(M7310=0,"",CHOOSE(M7310,"16","25","32","38","38","56","56","56","56","56","87","87","87","87","87","87","87","87","87","87","121","121","121","121","121","121","121","121","121","121","手入力箇所","手入力箇所","手入力箇所","手入力箇所","手入力箇所","手入力箇所","手入力箇所","手入力箇所","手入力箇所","手入力箇所"))</f>
        <v>#REF!</v>
      </c>
    </row>
    <row r="7311" spans="1:14" ht="13.8" thickBot="1" x14ac:dyDescent="0.25">
      <c r="A7311" s="27" t="s">
        <v>57</v>
      </c>
      <c r="B7311" s="18">
        <v>25</v>
      </c>
      <c r="C7311" s="18">
        <v>33</v>
      </c>
      <c r="D7311" s="18">
        <v>40</v>
      </c>
      <c r="E7311" s="18">
        <v>45</v>
      </c>
      <c r="F7311" s="18">
        <v>58</v>
      </c>
      <c r="G7311" s="18">
        <v>79</v>
      </c>
      <c r="H7311" s="18"/>
      <c r="I7311" s="18"/>
      <c r="J7311" s="62"/>
      <c r="K7311" s="69"/>
      <c r="L7311" s="107" t="s">
        <v>57</v>
      </c>
      <c r="M7311" s="103" t="e">
        <f>#REF!</f>
        <v>#REF!</v>
      </c>
      <c r="N7311" s="103" t="e">
        <f>IF(M7311=0,"",CHOOSE(M7311,"25","33","40","45","45","58","58","58","58","58","79","79","79","79","79","79","79","79","79","79","手入力箇所","手入力箇所","手入力箇所","手入力箇所","手入力箇所","手入力箇所","手入力箇所","手入力箇所","手入力箇所","手入力箇所"))</f>
        <v>#REF!</v>
      </c>
    </row>
    <row r="7312" spans="1:14" ht="48.6" thickBot="1" x14ac:dyDescent="0.25">
      <c r="A7312" s="28" t="s">
        <v>64</v>
      </c>
      <c r="B7312" s="18">
        <v>32</v>
      </c>
      <c r="C7312" s="18"/>
      <c r="D7312" s="18"/>
      <c r="E7312" s="18"/>
      <c r="F7312" s="18"/>
      <c r="G7312" s="18"/>
      <c r="H7312" s="18"/>
      <c r="I7312" s="18"/>
      <c r="J7312" s="62"/>
      <c r="K7312" s="69"/>
      <c r="L7312" s="108" t="s">
        <v>64</v>
      </c>
      <c r="M7312" s="103" t="e">
        <f>#REF!</f>
        <v>#REF!</v>
      </c>
      <c r="N7312" s="103" t="e">
        <f>IF(M7312=0,"",CHOOSE(M7312,"32","手入力箇所","手入力箇所","手入力箇所","手入力箇所","手入力箇所","手入力箇所","手入力箇所","手入力箇所","手入力箇所","手入力箇所"))</f>
        <v>#REF!</v>
      </c>
    </row>
    <row r="7313" spans="1:14" ht="48.6" thickBot="1" x14ac:dyDescent="0.25">
      <c r="A7313" s="28" t="s">
        <v>65</v>
      </c>
      <c r="B7313" s="18">
        <v>36</v>
      </c>
      <c r="C7313" s="18"/>
      <c r="D7313" s="18"/>
      <c r="E7313" s="18"/>
      <c r="F7313" s="18"/>
      <c r="G7313" s="18"/>
      <c r="H7313" s="18"/>
      <c r="I7313" s="18"/>
      <c r="J7313" s="62"/>
      <c r="K7313" s="69"/>
      <c r="L7313" s="108" t="s">
        <v>65</v>
      </c>
      <c r="M7313" s="103" t="e">
        <f>#REF!</f>
        <v>#REF!</v>
      </c>
      <c r="N7313" s="103" t="e">
        <f>IF(M7313=0,"",CHOOSE(M7313,"36","手入力箇所","手入力箇所","手入力箇所","手入力箇所","手入力箇所","手入力箇所","手入力箇所","手入力箇所","手入力箇所","手入力箇所"))</f>
        <v>#REF!</v>
      </c>
    </row>
    <row r="7314" spans="1:14" ht="24.6" thickBot="1" x14ac:dyDescent="0.25">
      <c r="A7314" s="28" t="s">
        <v>66</v>
      </c>
      <c r="B7314" s="18">
        <v>24</v>
      </c>
      <c r="C7314" s="18">
        <v>30</v>
      </c>
      <c r="D7314" s="18">
        <v>33</v>
      </c>
      <c r="E7314" s="18">
        <v>35</v>
      </c>
      <c r="F7314" s="18">
        <v>42</v>
      </c>
      <c r="G7314" s="18"/>
      <c r="H7314" s="18"/>
      <c r="I7314" s="18"/>
      <c r="J7314" s="62"/>
      <c r="K7314" s="69"/>
      <c r="L7314" s="108" t="s">
        <v>66</v>
      </c>
      <c r="M7314" s="103" t="e">
        <f>#REF!</f>
        <v>#REF!</v>
      </c>
      <c r="N7314" s="103" t="e">
        <f>IF(M7314=0,"",CHOOSE(M7314,"24","30","33","35","35","42","42","42","42","42","手入力箇所","手入力箇所","手入力箇所","手入力箇所","手入力箇所","手入力箇所","手入力箇所","手入力箇所","手入力箇所","手入力箇所"))</f>
        <v>#REF!</v>
      </c>
    </row>
    <row r="7315" spans="1:14" ht="36.6" thickBot="1" x14ac:dyDescent="0.25">
      <c r="A7315" s="28" t="s">
        <v>67</v>
      </c>
      <c r="B7315" s="18">
        <v>7</v>
      </c>
      <c r="C7315" s="18">
        <v>12</v>
      </c>
      <c r="D7315" s="18">
        <v>16</v>
      </c>
      <c r="E7315" s="18">
        <v>19</v>
      </c>
      <c r="F7315" s="18"/>
      <c r="G7315" s="18"/>
      <c r="H7315" s="18"/>
      <c r="I7315" s="18"/>
      <c r="J7315" s="62"/>
      <c r="K7315" s="69"/>
      <c r="L7315" s="108" t="s">
        <v>67</v>
      </c>
      <c r="M7315" s="103" t="e">
        <f>#REF!</f>
        <v>#REF!</v>
      </c>
      <c r="N7315" s="103" t="e">
        <f>IF(M7315=0,"",CHOOSE(M7315,"7","12","16","19","19","手入力箇所","手入力箇所","手入力箇所","手入力箇所","手入力箇所","手入力箇所","手入力箇所","手入力箇所","手入力箇所","手入力箇所"))</f>
        <v>#REF!</v>
      </c>
    </row>
    <row r="7316" spans="1:14" ht="24.6" thickBot="1" x14ac:dyDescent="0.25">
      <c r="A7316" s="28" t="s">
        <v>68</v>
      </c>
      <c r="B7316" s="18">
        <v>21</v>
      </c>
      <c r="C7316" s="18">
        <v>35</v>
      </c>
      <c r="D7316" s="18">
        <v>48</v>
      </c>
      <c r="E7316" s="18">
        <v>59</v>
      </c>
      <c r="F7316" s="18">
        <v>94</v>
      </c>
      <c r="G7316" s="18">
        <v>159</v>
      </c>
      <c r="H7316" s="18">
        <v>235</v>
      </c>
      <c r="I7316" s="18"/>
      <c r="J7316" s="62"/>
      <c r="K7316" s="69"/>
      <c r="L7316" s="108" t="s">
        <v>68</v>
      </c>
      <c r="M7316" s="103" t="e">
        <f>#REF!</f>
        <v>#REF!</v>
      </c>
      <c r="N7316" s="103" t="e">
        <f>IF(M7316=0,"",CHOOSE(M7316,"21","35","48","59","59","94","94","94","94","94","159","159","159","159","159","159","159","159","159","159","235","235","235","235","235","235","235","235","235","235","手入力箇所","手入力箇所","手入力箇所","手入力箇所","手入力箇所","手入力箇所","手入力箇所","手入力箇所","手入力箇所","手入力箇所"))</f>
        <v>#REF!</v>
      </c>
    </row>
    <row r="7317" spans="1:14" ht="36.6" thickBot="1" x14ac:dyDescent="0.25">
      <c r="A7317" s="28" t="s">
        <v>69</v>
      </c>
      <c r="B7317" s="18">
        <v>22</v>
      </c>
      <c r="C7317" s="18">
        <v>26</v>
      </c>
      <c r="D7317" s="18">
        <v>28</v>
      </c>
      <c r="E7317" s="18">
        <v>29</v>
      </c>
      <c r="F7317" s="18">
        <v>34</v>
      </c>
      <c r="G7317" s="18"/>
      <c r="H7317" s="18"/>
      <c r="I7317" s="18"/>
      <c r="J7317" s="62"/>
      <c r="K7317" s="69"/>
      <c r="L7317" s="108" t="s">
        <v>69</v>
      </c>
      <c r="M7317" s="103" t="e">
        <f>#REF!</f>
        <v>#REF!</v>
      </c>
      <c r="N7317" s="103" t="e">
        <f>IF(M7317=0,"",CHOOSE(M7317,"22","26","28","29","29","34","34","34","34","34","手入力箇所","手入力箇所","手入力箇所","手入力箇所","手入力箇所","手入力箇所","手入力箇所","手入力箇所","手入力箇所","手入力箇所"))</f>
        <v>#REF!</v>
      </c>
    </row>
    <row r="7318" spans="1:14" ht="13.8" thickBot="1" x14ac:dyDescent="0.25">
      <c r="A7318" s="27" t="s">
        <v>63</v>
      </c>
      <c r="B7318" s="18">
        <v>21</v>
      </c>
      <c r="C7318" s="18">
        <v>33</v>
      </c>
      <c r="D7318" s="18">
        <v>46</v>
      </c>
      <c r="E7318" s="18">
        <v>56</v>
      </c>
      <c r="F7318" s="18">
        <v>89</v>
      </c>
      <c r="G7318" s="18">
        <v>151</v>
      </c>
      <c r="H7318" s="18">
        <v>224</v>
      </c>
      <c r="I7318" s="18">
        <v>289</v>
      </c>
      <c r="J7318" s="18">
        <v>350</v>
      </c>
      <c r="K7318" s="69"/>
      <c r="L7318" s="107" t="s">
        <v>63</v>
      </c>
      <c r="M7318" s="103" t="e">
        <f>#REF!</f>
        <v>#REF!</v>
      </c>
      <c r="N7318" s="103" t="e">
        <f>IF(M7318=0,"",CHOOSE(M7318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319" spans="1:14" ht="24.6" thickBot="1" x14ac:dyDescent="0.25">
      <c r="A7319" s="34" t="s">
        <v>70</v>
      </c>
      <c r="B7319" s="35">
        <v>13</v>
      </c>
      <c r="C7319" s="35">
        <v>33</v>
      </c>
      <c r="D7319" s="35">
        <v>59</v>
      </c>
      <c r="E7319" s="35"/>
      <c r="F7319" s="35"/>
      <c r="G7319" s="35"/>
      <c r="H7319" s="35"/>
      <c r="I7319" s="35"/>
      <c r="J7319" s="36"/>
      <c r="K7319" s="67"/>
      <c r="L7319" s="108" t="s">
        <v>70</v>
      </c>
      <c r="M7319" s="103" t="e">
        <f>#REF!</f>
        <v>#REF!</v>
      </c>
      <c r="N7319" s="103" t="e">
        <f>IF(M7319=0,"",CHOOSE(M7319,"13","33","59","手入力箇所","手入力箇所","手入力箇所","手入力箇所","手入力箇所","手入力箇所","手入力箇所","手入力箇所","手入力箇所","手入力箇所"))</f>
        <v>#REF!</v>
      </c>
    </row>
    <row r="7320" spans="1:14" ht="13.8" thickBot="1" x14ac:dyDescent="0.25">
      <c r="A7320" s="37" t="s">
        <v>71</v>
      </c>
      <c r="B7320" s="17">
        <v>23</v>
      </c>
      <c r="C7320" s="17">
        <v>39</v>
      </c>
      <c r="D7320" s="17">
        <v>97</v>
      </c>
      <c r="E7320" s="17"/>
      <c r="F7320" s="17"/>
      <c r="G7320" s="17"/>
      <c r="H7320" s="17"/>
      <c r="I7320" s="17"/>
      <c r="J7320" s="64"/>
      <c r="K7320" s="70"/>
      <c r="L7320" s="109" t="s">
        <v>71</v>
      </c>
      <c r="M7320" s="103" t="e">
        <f>#REF!</f>
        <v>#REF!</v>
      </c>
      <c r="N7320" s="103" t="e">
        <f>IF(M7320=0,"",CHOOSE(M7320,"23","39","97","手入力箇所","手入力箇所","手入力箇所","手入力箇所","手入力箇所","手入力箇所","手入力箇所","手入力箇所","手入力箇所","手入力箇所"))</f>
        <v>#REF!</v>
      </c>
    </row>
    <row r="7321" spans="1:14" ht="13.8" thickBot="1" x14ac:dyDescent="0.25">
      <c r="A7321" s="29" t="s">
        <v>72</v>
      </c>
      <c r="B7321" s="18">
        <v>21</v>
      </c>
      <c r="C7321" s="18">
        <v>37</v>
      </c>
      <c r="D7321" s="18">
        <v>58</v>
      </c>
      <c r="E7321" s="18">
        <v>76</v>
      </c>
      <c r="F7321" s="18">
        <v>137</v>
      </c>
      <c r="G7321" s="18"/>
      <c r="H7321" s="18"/>
      <c r="I7321" s="18"/>
      <c r="J7321" s="62"/>
      <c r="K7321" s="69"/>
      <c r="L7321" s="109" t="s">
        <v>72</v>
      </c>
      <c r="M7321" s="103" t="e">
        <f>#REF!</f>
        <v>#REF!</v>
      </c>
      <c r="N7321" s="103" t="e">
        <f>IF(M7321=0,"",CHOOSE(M7321,"21","37","58","76","76","137","137","137","137","137","手入力箇所","手入力箇所","手入力箇所","手入力箇所","手入力箇所","手入力箇所","手入力箇所","手入力箇所","手入力箇所","手入力箇所"))</f>
        <v>#REF!</v>
      </c>
    </row>
    <row r="7322" spans="1:14" ht="13.8" thickBot="1" x14ac:dyDescent="0.25">
      <c r="A7322" s="29" t="s">
        <v>73</v>
      </c>
      <c r="B7322" s="18">
        <v>48</v>
      </c>
      <c r="C7322" s="18">
        <v>93</v>
      </c>
      <c r="D7322" s="18">
        <v>138</v>
      </c>
      <c r="E7322" s="18">
        <v>183</v>
      </c>
      <c r="F7322" s="18"/>
      <c r="G7322" s="18"/>
      <c r="H7322" s="18"/>
      <c r="I7322" s="18"/>
      <c r="J7322" s="62"/>
      <c r="K7322" s="69"/>
      <c r="L7322" s="109" t="s">
        <v>73</v>
      </c>
      <c r="M7322" s="103" t="e">
        <f>#REF!</f>
        <v>#REF!</v>
      </c>
      <c r="N7322" s="103" t="e">
        <f>IF(M7322=0,"",CHOOSE(M7322,"48","93","138","183","183","手入力箇所","手入力箇所","手入力箇所","手入力箇所","手入力箇所","手入力箇所","手入力箇所","手入力箇所","手入力箇所","手入力箇所"))</f>
        <v>#REF!</v>
      </c>
    </row>
    <row r="7323" spans="1:14" ht="37.200000000000003" thickBot="1" x14ac:dyDescent="0.25">
      <c r="A7323" s="30" t="s">
        <v>74</v>
      </c>
      <c r="B7323" s="18">
        <v>13</v>
      </c>
      <c r="C7323" s="18">
        <v>26</v>
      </c>
      <c r="D7323" s="18">
        <v>40</v>
      </c>
      <c r="E7323" s="18">
        <v>55</v>
      </c>
      <c r="F7323" s="18">
        <v>107</v>
      </c>
      <c r="G7323" s="18">
        <v>224</v>
      </c>
      <c r="H7323" s="18">
        <v>386</v>
      </c>
      <c r="I7323" s="18"/>
      <c r="J7323" s="62"/>
      <c r="K7323" s="69"/>
      <c r="L7323" s="110" t="s">
        <v>74</v>
      </c>
      <c r="M7323" s="103" t="e">
        <f>#REF!</f>
        <v>#REF!</v>
      </c>
      <c r="N7323" s="103" t="e">
        <f>IF(M7323=0,"",CHOOSE(M7323,"13","26","40","55","55","107","107","107","107","107","224","224","224","224","224","224","224","224","224","224","386","386","386","386","386","386","386","386","386","386","手入力箇所","手入力箇所","手入力箇所","手入力箇所","手入力箇所","手入力箇所","手入力箇所","手入力箇所","手入力箇所","手入力箇所"))</f>
        <v>#REF!</v>
      </c>
    </row>
    <row r="7324" spans="1:14" ht="13.8" thickBot="1" x14ac:dyDescent="0.25">
      <c r="A7324" s="29" t="s">
        <v>75</v>
      </c>
      <c r="B7324" s="18">
        <v>36</v>
      </c>
      <c r="C7324" s="18">
        <v>98</v>
      </c>
      <c r="D7324" s="18">
        <v>173</v>
      </c>
      <c r="E7324" s="18">
        <v>274</v>
      </c>
      <c r="F7324" s="18"/>
      <c r="G7324" s="18"/>
      <c r="H7324" s="18"/>
      <c r="I7324" s="18"/>
      <c r="J7324" s="62"/>
      <c r="K7324" s="69"/>
      <c r="L7324" s="109" t="s">
        <v>75</v>
      </c>
      <c r="M7324" s="103" t="e">
        <f>#REF!</f>
        <v>#REF!</v>
      </c>
      <c r="N7324" s="103" t="e">
        <f>IF(M7324=0,"",CHOOSE(M7324,"36","98","173","274","274","手入力箇所","手入力箇所","手入力箇所","手入力箇所","手入力箇所","手入力箇所","手入力箇所","手入力箇所","手入力箇所","手入力箇所"))</f>
        <v>#REF!</v>
      </c>
    </row>
    <row r="7325" spans="1:14" ht="37.200000000000003" thickBot="1" x14ac:dyDescent="0.25">
      <c r="A7325" s="30" t="s">
        <v>76</v>
      </c>
      <c r="B7325" s="18">
        <v>127</v>
      </c>
      <c r="C7325" s="18">
        <v>127</v>
      </c>
      <c r="D7325" s="18">
        <v>127</v>
      </c>
      <c r="E7325" s="18">
        <v>127</v>
      </c>
      <c r="F7325" s="18"/>
      <c r="G7325" s="18"/>
      <c r="H7325" s="18"/>
      <c r="I7325" s="18"/>
      <c r="J7325" s="62"/>
      <c r="K7325" s="69"/>
      <c r="L7325" s="110" t="s">
        <v>76</v>
      </c>
      <c r="M7325" s="103" t="e">
        <f>#REF!</f>
        <v>#REF!</v>
      </c>
      <c r="N7325" s="103" t="e">
        <f>IF(M7325=0,"",CHOOSE(M7325,"127","127","127","127","127","手入力箇所","手入力箇所","手入力箇所","手入力箇所","手入力箇所","手入力箇所","手入力箇所","手入力箇所","手入力箇所","手入力箇所"))</f>
        <v>#REF!</v>
      </c>
    </row>
    <row r="7326" spans="1:14" ht="27" thickBot="1" x14ac:dyDescent="0.25">
      <c r="A7326" s="31" t="s">
        <v>77</v>
      </c>
      <c r="B7326" s="18">
        <v>42</v>
      </c>
      <c r="C7326" s="18">
        <v>90</v>
      </c>
      <c r="D7326" s="18">
        <v>141</v>
      </c>
      <c r="E7326" s="18">
        <v>193</v>
      </c>
      <c r="F7326" s="62"/>
      <c r="G7326" s="62"/>
      <c r="H7326" s="62"/>
      <c r="I7326" s="62"/>
      <c r="J7326" s="62"/>
      <c r="K7326" s="69"/>
      <c r="L7326" s="111" t="s">
        <v>77</v>
      </c>
      <c r="M7326" s="103" t="e">
        <f>#REF!</f>
        <v>#REF!</v>
      </c>
      <c r="N7326" s="103" t="e">
        <f>IF(M7326=0,"",CHOOSE(M7326,"42","90","141","193","1936","手入力箇所","手入力箇所","手入力箇所","手入力箇所","手入力箇所","手入力箇所","手入力箇所","手入力箇所","手入力箇所","手入力箇所"))</f>
        <v>#REF!</v>
      </c>
    </row>
    <row r="7327" spans="1:14" ht="40.200000000000003" thickBot="1" x14ac:dyDescent="0.25">
      <c r="A7327" s="31" t="s">
        <v>78</v>
      </c>
      <c r="B7327" s="18">
        <v>24</v>
      </c>
      <c r="C7327" s="18">
        <v>43</v>
      </c>
      <c r="D7327" s="18">
        <v>61</v>
      </c>
      <c r="E7327" s="18">
        <v>76</v>
      </c>
      <c r="F7327" s="62"/>
      <c r="G7327" s="62"/>
      <c r="H7327" s="62"/>
      <c r="I7327" s="62"/>
      <c r="J7327" s="62"/>
      <c r="K7327" s="69"/>
      <c r="L7327" s="111" t="s">
        <v>78</v>
      </c>
      <c r="M7327" s="103" t="e">
        <f>#REF!</f>
        <v>#REF!</v>
      </c>
      <c r="N7327" s="103" t="e">
        <f>IF(M7327=0,"",CHOOSE(M7327,"24","43","61","76","76","手入力箇所","手入力箇所","手入力箇所","手入力箇所","手入力箇所","手入力箇所","手入力箇所","手入力箇所","手入力箇所","手入力箇所"))</f>
        <v>#REF!</v>
      </c>
    </row>
    <row r="7328" spans="1:14" ht="27" thickBot="1" x14ac:dyDescent="0.25">
      <c r="A7328" s="31" t="s">
        <v>79</v>
      </c>
      <c r="B7328" s="18">
        <v>54</v>
      </c>
      <c r="C7328" s="18">
        <v>77</v>
      </c>
      <c r="D7328" s="18">
        <v>94</v>
      </c>
      <c r="E7328" s="18">
        <v>107</v>
      </c>
      <c r="F7328" s="62"/>
      <c r="G7328" s="62"/>
      <c r="H7328" s="62"/>
      <c r="I7328" s="62"/>
      <c r="J7328" s="62"/>
      <c r="K7328" s="69"/>
      <c r="L7328" s="111" t="s">
        <v>79</v>
      </c>
      <c r="M7328" s="103" t="e">
        <f>#REF!</f>
        <v>#REF!</v>
      </c>
      <c r="N7328" s="103" t="e">
        <f>IF(M7328=0,"",CHOOSE(M7328,"54","77","94","107","107","手入力箇所","手入力箇所","手入力箇所","手入力箇所","手入力箇所","手入力箇所","手入力箇所","手入力箇所","手入力箇所","手入力箇所"))</f>
        <v>#REF!</v>
      </c>
    </row>
    <row r="7329" spans="1:14" ht="40.200000000000003" thickBot="1" x14ac:dyDescent="0.25">
      <c r="A7329" s="31" t="s">
        <v>80</v>
      </c>
      <c r="B7329" s="18">
        <v>49</v>
      </c>
      <c r="C7329" s="18">
        <v>53</v>
      </c>
      <c r="D7329" s="18">
        <v>55</v>
      </c>
      <c r="E7329" s="18">
        <v>56</v>
      </c>
      <c r="F7329" s="62"/>
      <c r="G7329" s="62"/>
      <c r="H7329" s="62"/>
      <c r="I7329" s="62"/>
      <c r="J7329" s="62"/>
      <c r="K7329" s="69"/>
      <c r="L7329" s="111" t="s">
        <v>80</v>
      </c>
      <c r="M7329" s="103" t="e">
        <f>#REF!</f>
        <v>#REF!</v>
      </c>
      <c r="N7329" s="103" t="e">
        <f>IF(M7329=0,"",CHOOSE(M7329,"49","53","55","56","56","手入力箇所","手入力箇所","手入力箇所","手入力箇所","手入力箇所","手入力箇所","手入力箇所","手入力箇所","手入力箇所","手入力箇所"))</f>
        <v>#REF!</v>
      </c>
    </row>
    <row r="7330" spans="1:14" ht="40.200000000000003" thickBot="1" x14ac:dyDescent="0.25">
      <c r="A7330" s="38" t="s">
        <v>81</v>
      </c>
      <c r="B7330" s="35">
        <v>232</v>
      </c>
      <c r="C7330" s="35">
        <v>232</v>
      </c>
      <c r="D7330" s="36"/>
      <c r="E7330" s="36"/>
      <c r="F7330" s="36"/>
      <c r="G7330" s="36"/>
      <c r="H7330" s="36"/>
      <c r="I7330" s="36"/>
      <c r="J7330" s="36"/>
      <c r="K7330" s="67"/>
      <c r="L7330" s="111" t="s">
        <v>81</v>
      </c>
      <c r="M7330" s="103" t="e">
        <f>#REF!</f>
        <v>#REF!</v>
      </c>
      <c r="N7330" s="103" t="e">
        <f>IF(M7330=0,"",CHOOSE(M7330,"232","232","手入力箇所","手入力箇所","手入力箇所","手入力箇所","手入力箇所","手入力箇所","手入力箇所","手入力箇所","手入力箇所","手入力箇所"))</f>
        <v>#REF!</v>
      </c>
    </row>
    <row r="7331" spans="1:14" ht="13.8" thickBot="1" x14ac:dyDescent="0.25">
      <c r="A7331" s="39" t="s">
        <v>82</v>
      </c>
      <c r="B7331" s="17">
        <v>6</v>
      </c>
      <c r="C7331" s="17">
        <v>9</v>
      </c>
      <c r="D7331" s="17">
        <v>11</v>
      </c>
      <c r="E7331" s="17">
        <v>13</v>
      </c>
      <c r="F7331" s="17">
        <v>18</v>
      </c>
      <c r="G7331" s="17">
        <v>26</v>
      </c>
      <c r="H7331" s="17">
        <v>35</v>
      </c>
      <c r="I7331" s="17">
        <v>43</v>
      </c>
      <c r="J7331" s="17">
        <v>49</v>
      </c>
      <c r="K7331" s="70"/>
      <c r="L7331" s="111" t="s">
        <v>82</v>
      </c>
      <c r="M7331" s="103" t="e">
        <f>#REF!</f>
        <v>#REF!</v>
      </c>
      <c r="N7331" s="103" t="e">
        <f>IF(M7331=0,"",CHOOSE(M7331,"6","9","11","13","13","18","18","18","18","18","26","26","26","26","26","26","26","26","26","26","35","35","35","35","35","35","35","35","35","35","43","43","43","43","43","43","43","43","43","43","49","49","49","49","49","49","49","49","49","49","手入力箇所","手入力箇所","手入力箇所","手入力箇所","手入力箇所","手入力箇所","手入力箇所","手入力箇所","手入力箇所","手入力箇所"))</f>
        <v>#REF!</v>
      </c>
    </row>
    <row r="7332" spans="1:14" ht="13.8" thickBot="1" x14ac:dyDescent="0.25">
      <c r="A7332" s="31" t="s">
        <v>83</v>
      </c>
      <c r="B7332" s="18">
        <v>6</v>
      </c>
      <c r="C7332" s="18">
        <v>10</v>
      </c>
      <c r="D7332" s="18">
        <v>14</v>
      </c>
      <c r="E7332" s="18">
        <v>17</v>
      </c>
      <c r="F7332" s="18">
        <v>29</v>
      </c>
      <c r="G7332" s="18">
        <v>50</v>
      </c>
      <c r="H7332" s="18">
        <v>76</v>
      </c>
      <c r="I7332" s="18">
        <v>100</v>
      </c>
      <c r="J7332" s="18">
        <v>123</v>
      </c>
      <c r="K7332" s="69"/>
      <c r="L7332" s="111" t="s">
        <v>83</v>
      </c>
      <c r="M7332" s="103" t="e">
        <f>#REF!</f>
        <v>#REF!</v>
      </c>
      <c r="N7332" s="103" t="e">
        <f>IF(M7332=0,"",CHOOSE(M7332,"6","10","14","17","17","29","29","29","29","29","50","50","50","50","50","50","50","50","50","50","76","76","76","76","76","76","76","76","76","76","100","100","100","100","100","100","100","100","100","100","123","123","123","123","123","123","123","123","123","123","手入力箇所","手入力箇所","手入力箇所","手入力箇所","手入力箇所","手入力箇所","手入力箇所","手入力箇所","手入力箇所"))</f>
        <v>#REF!</v>
      </c>
    </row>
    <row r="7333" spans="1:14" ht="27" thickBot="1" x14ac:dyDescent="0.25">
      <c r="A7333" s="32" t="s">
        <v>84</v>
      </c>
      <c r="B7333" s="20">
        <v>9</v>
      </c>
      <c r="C7333" s="20">
        <v>15</v>
      </c>
      <c r="D7333" s="20">
        <v>20</v>
      </c>
      <c r="E7333" s="20">
        <v>24</v>
      </c>
      <c r="F7333" s="20">
        <v>39</v>
      </c>
      <c r="G7333" s="20">
        <v>65</v>
      </c>
      <c r="H7333" s="63"/>
      <c r="I7333" s="63"/>
      <c r="J7333" s="63"/>
      <c r="K7333" s="106"/>
      <c r="L7333" s="111" t="s">
        <v>84</v>
      </c>
      <c r="M7333" s="103" t="e">
        <f>#REF!</f>
        <v>#REF!</v>
      </c>
      <c r="N7333" s="103" t="e">
        <f>IF(M7333=0,"",CHOOSE(M7333,"9","15","20","24","24","39","39","39","39","39","65","65","65","65","65","65","65","65","65","65","手入力箇所","手入力箇所","手入力箇所","手入力箇所","手入力箇所","手入力箇所","手入力箇所","手入力箇所","手入力箇所","手入力箇所"))</f>
        <v>#REF!</v>
      </c>
    </row>
    <row r="7336" spans="1:14" ht="13.8" thickBot="1" x14ac:dyDescent="0.25"/>
    <row r="7337" spans="1:14" ht="13.8" thickBot="1" x14ac:dyDescent="0.25">
      <c r="A7337" s="688" t="e">
        <f>#REF!</f>
        <v>#REF!</v>
      </c>
      <c r="B7337" s="688"/>
      <c r="C7337" s="688"/>
      <c r="D7337" s="689" t="s">
        <v>192</v>
      </c>
      <c r="E7337" s="689"/>
      <c r="F7337" s="689"/>
      <c r="G7337" s="689"/>
      <c r="H7337" s="689"/>
      <c r="I7337" s="689"/>
      <c r="J7337" s="689"/>
      <c r="K7337" s="689"/>
      <c r="L7337" s="689"/>
      <c r="M7337" s="689"/>
      <c r="N7337" s="689"/>
    </row>
    <row r="7338" spans="1:14" ht="13.8" thickBot="1" x14ac:dyDescent="0.25">
      <c r="A7338" s="65"/>
      <c r="B7338" s="33">
        <v>1</v>
      </c>
      <c r="C7338" s="24">
        <v>2</v>
      </c>
      <c r="D7338" s="24">
        <v>3</v>
      </c>
      <c r="E7338" s="24" t="s">
        <v>58</v>
      </c>
      <c r="F7338" s="24" t="s">
        <v>59</v>
      </c>
      <c r="G7338" s="24" t="s">
        <v>60</v>
      </c>
      <c r="H7338" s="24" t="s">
        <v>61</v>
      </c>
      <c r="I7338" s="24" t="s">
        <v>62</v>
      </c>
      <c r="J7338" s="24" t="s">
        <v>194</v>
      </c>
      <c r="K7338" s="25" t="s">
        <v>85</v>
      </c>
      <c r="L7338" s="105" t="s">
        <v>189</v>
      </c>
      <c r="M7338" s="105" t="s">
        <v>188</v>
      </c>
      <c r="N7338" s="105" t="s">
        <v>51</v>
      </c>
    </row>
    <row r="7339" spans="1:14" ht="13.8" thickBot="1" x14ac:dyDescent="0.25">
      <c r="A7339" s="26" t="s">
        <v>56</v>
      </c>
      <c r="B7339" s="22">
        <v>5</v>
      </c>
      <c r="C7339" s="22">
        <v>7</v>
      </c>
      <c r="D7339" s="22">
        <v>8</v>
      </c>
      <c r="E7339" s="22">
        <v>8</v>
      </c>
      <c r="F7339" s="22">
        <v>10</v>
      </c>
      <c r="G7339" s="22">
        <v>13</v>
      </c>
      <c r="H7339" s="22">
        <v>16</v>
      </c>
      <c r="I7339" s="22"/>
      <c r="J7339" s="23"/>
      <c r="K7339" s="1"/>
      <c r="L7339" s="26" t="s">
        <v>56</v>
      </c>
      <c r="M7339" s="104" t="e">
        <f>#REF!</f>
        <v>#REF!</v>
      </c>
      <c r="N7339" s="112" t="e">
        <f>IF(M7339=0,"",CHOOSE(M7339,"5","7","8","8","8","10","10","10","10","10","13","13","13","13","13","13","13","13","13","13","16","16","16","16","16","16","16","16","16","16","16","手入力箇所","手入力箇所","手入力箇所","手入力箇所","手入力箇所","手入力箇所","手入力箇所","手入力箇所","手入力箇所","手入力箇所"))</f>
        <v>#REF!</v>
      </c>
    </row>
    <row r="7340" spans="1:14" ht="13.8" thickBot="1" x14ac:dyDescent="0.25">
      <c r="A7340" s="27" t="s">
        <v>57</v>
      </c>
      <c r="B7340" s="18">
        <v>5</v>
      </c>
      <c r="C7340" s="18">
        <v>7</v>
      </c>
      <c r="D7340" s="18">
        <v>8</v>
      </c>
      <c r="E7340" s="18">
        <v>9</v>
      </c>
      <c r="F7340" s="18">
        <v>12</v>
      </c>
      <c r="G7340" s="18">
        <v>16</v>
      </c>
      <c r="H7340" s="18"/>
      <c r="I7340" s="18"/>
      <c r="J7340" s="62"/>
      <c r="K7340" s="19"/>
      <c r="L7340" s="27" t="s">
        <v>57</v>
      </c>
      <c r="M7340" s="104" t="e">
        <f>#REF!</f>
        <v>#REF!</v>
      </c>
      <c r="N7340" s="113" t="e">
        <f>IF(M7340=0,"",CHOOSE(M7340,"5","7","8","9","9","12","12","12","12","12","16","16","16","16","16","16","16","16","16","16","手入力箇所","手入力箇所","手入力箇所","手入力箇所","手入力箇所","手入力箇所","手入力箇所","手入力箇所","手入力箇所","手入力箇所"))</f>
        <v>#REF!</v>
      </c>
    </row>
    <row r="7341" spans="1:14" ht="48.6" thickBot="1" x14ac:dyDescent="0.25">
      <c r="A7341" s="28" t="s">
        <v>64</v>
      </c>
      <c r="B7341" s="18">
        <v>6</v>
      </c>
      <c r="C7341" s="18"/>
      <c r="D7341" s="18"/>
      <c r="E7341" s="18"/>
      <c r="F7341" s="18"/>
      <c r="G7341" s="18"/>
      <c r="H7341" s="18"/>
      <c r="I7341" s="18"/>
      <c r="J7341" s="62"/>
      <c r="K7341" s="19"/>
      <c r="L7341" s="28" t="s">
        <v>64</v>
      </c>
      <c r="M7341" s="104" t="e">
        <f>#REF!</f>
        <v>#REF!</v>
      </c>
      <c r="N7341" s="113" t="e">
        <f>IF(M7341=0,"",CHOOSE(M7341,"6","手入力箇所","手入力箇所","手入力箇所","手入力箇所","手入力箇所","手入力箇所","手入力箇所","手入力箇所","手入力箇所","手入力箇所","",""))</f>
        <v>#REF!</v>
      </c>
    </row>
    <row r="7342" spans="1:14" ht="48.6" thickBot="1" x14ac:dyDescent="0.25">
      <c r="A7342" s="28" t="s">
        <v>65</v>
      </c>
      <c r="B7342" s="18">
        <v>6</v>
      </c>
      <c r="C7342" s="18"/>
      <c r="D7342" s="18"/>
      <c r="E7342" s="18"/>
      <c r="F7342" s="18"/>
      <c r="G7342" s="18"/>
      <c r="H7342" s="18"/>
      <c r="I7342" s="18"/>
      <c r="J7342" s="62"/>
      <c r="K7342" s="19"/>
      <c r="L7342" s="28" t="s">
        <v>65</v>
      </c>
      <c r="M7342" s="104" t="e">
        <f>#REF!</f>
        <v>#REF!</v>
      </c>
      <c r="N7342" s="113" t="e">
        <f>IF(M7342=0,"",CHOOSE(M7342,"6","手入力箇所","手入力箇所","手入力箇所","手入力箇所","手入力箇所","手入力箇所","手入力箇所","手入力箇所","手入力箇所","手入力箇所","",""))</f>
        <v>#REF!</v>
      </c>
    </row>
    <row r="7343" spans="1:14" ht="24.6" thickBot="1" x14ac:dyDescent="0.25">
      <c r="A7343" s="28" t="s">
        <v>66</v>
      </c>
      <c r="B7343" s="18">
        <v>5</v>
      </c>
      <c r="C7343" s="18">
        <v>7</v>
      </c>
      <c r="D7343" s="18">
        <v>8</v>
      </c>
      <c r="E7343" s="18">
        <v>9</v>
      </c>
      <c r="F7343" s="18">
        <v>12</v>
      </c>
      <c r="G7343" s="18"/>
      <c r="H7343" s="18"/>
      <c r="I7343" s="18"/>
      <c r="J7343" s="62"/>
      <c r="K7343" s="19"/>
      <c r="L7343" s="28" t="s">
        <v>66</v>
      </c>
      <c r="M7343" s="104" t="e">
        <f>#REF!</f>
        <v>#REF!</v>
      </c>
      <c r="N7343" s="113" t="e">
        <f>IF(M7343=0,"",CHOOSE(M7343,"5","7","8","9","9","12","12","12","12","12","手入力箇所","手入力箇所","手入力箇所","手入力箇所","手入力箇所","手入力箇所","手入力箇所","手入力箇所","手入力箇所","手入力箇所"))</f>
        <v>#REF!</v>
      </c>
    </row>
    <row r="7344" spans="1:14" ht="36.6" thickBot="1" x14ac:dyDescent="0.25">
      <c r="A7344" s="28" t="s">
        <v>67</v>
      </c>
      <c r="B7344" s="18">
        <v>4</v>
      </c>
      <c r="C7344" s="18">
        <v>5</v>
      </c>
      <c r="D7344" s="18">
        <v>5</v>
      </c>
      <c r="E7344" s="18">
        <v>6</v>
      </c>
      <c r="F7344" s="18"/>
      <c r="G7344" s="18"/>
      <c r="H7344" s="18"/>
      <c r="I7344" s="18"/>
      <c r="J7344" s="62"/>
      <c r="K7344" s="19"/>
      <c r="L7344" s="28" t="s">
        <v>67</v>
      </c>
      <c r="M7344" s="104" t="e">
        <f>#REF!</f>
        <v>#REF!</v>
      </c>
      <c r="N7344" s="113" t="e">
        <f>IF(M7344=0,"",CHOOSE(M7344,"4","5","5","6","6","手入力箇所","手入力箇所","手入力箇所","手入力箇所","手入力箇所","手入力箇所","手入力箇所","手入力箇所","手入力箇所","手入力箇所"))</f>
        <v>#REF!</v>
      </c>
    </row>
    <row r="7345" spans="1:14" ht="24.6" thickBot="1" x14ac:dyDescent="0.25">
      <c r="A7345" s="28" t="s">
        <v>68</v>
      </c>
      <c r="B7345" s="18">
        <v>12</v>
      </c>
      <c r="C7345" s="18">
        <v>12</v>
      </c>
      <c r="D7345" s="18">
        <v>12</v>
      </c>
      <c r="E7345" s="18">
        <v>12</v>
      </c>
      <c r="F7345" s="18">
        <v>12</v>
      </c>
      <c r="G7345" s="18">
        <v>12</v>
      </c>
      <c r="H7345" s="18">
        <v>12</v>
      </c>
      <c r="I7345" s="18"/>
      <c r="J7345" s="62"/>
      <c r="K7345" s="19"/>
      <c r="L7345" s="28" t="s">
        <v>68</v>
      </c>
      <c r="M7345" s="104" t="e">
        <f>#REF!</f>
        <v>#REF!</v>
      </c>
      <c r="N7345" s="113" t="e">
        <f>IF(M7345=0,"",CHOOSE(M7345,"12","12","12","12","12","12","12","12","12","12","12","12","12","12","12","12","12","12","12","12","12","12","12","12","12","12","12","12","12","12","手入力箇所","手入力箇所","手入力箇所","手入力箇所","手入力箇所","手入力箇所","手入力箇所","手入力箇所","手入力箇所","手入力箇所"))</f>
        <v>#REF!</v>
      </c>
    </row>
    <row r="7346" spans="1:14" ht="36.6" thickBot="1" x14ac:dyDescent="0.25">
      <c r="A7346" s="28" t="s">
        <v>69</v>
      </c>
      <c r="B7346" s="18">
        <v>7</v>
      </c>
      <c r="C7346" s="18">
        <v>7</v>
      </c>
      <c r="D7346" s="18">
        <v>7</v>
      </c>
      <c r="E7346" s="18">
        <v>7</v>
      </c>
      <c r="F7346" s="18">
        <v>7</v>
      </c>
      <c r="G7346" s="18"/>
      <c r="H7346" s="18"/>
      <c r="I7346" s="18"/>
      <c r="J7346" s="62"/>
      <c r="K7346" s="19"/>
      <c r="L7346" s="28" t="s">
        <v>69</v>
      </c>
      <c r="M7346" s="104" t="e">
        <f>#REF!</f>
        <v>#REF!</v>
      </c>
      <c r="N7346" s="113" t="e">
        <f>IF(M7346=0,"",CHOOSE(M7346,"7","7","7","7","7","7","7","7","7","7","手入力箇所","手入力箇所","手入力箇所","手入力箇所","手入力箇所","手入力箇所","手入力箇所","手入力箇所","手入力箇所","手入力箇所"))</f>
        <v>#REF!</v>
      </c>
    </row>
    <row r="7347" spans="1:14" ht="13.8" thickBot="1" x14ac:dyDescent="0.25">
      <c r="A7347" s="27" t="s">
        <v>63</v>
      </c>
      <c r="B7347" s="18">
        <v>4</v>
      </c>
      <c r="C7347" s="18">
        <v>5</v>
      </c>
      <c r="D7347" s="18">
        <v>7</v>
      </c>
      <c r="E7347" s="18">
        <v>8</v>
      </c>
      <c r="F7347" s="18">
        <v>11</v>
      </c>
      <c r="G7347" s="18">
        <v>16</v>
      </c>
      <c r="H7347" s="18">
        <v>22</v>
      </c>
      <c r="I7347" s="18">
        <v>26</v>
      </c>
      <c r="J7347" s="18">
        <v>31</v>
      </c>
      <c r="K7347" s="19"/>
      <c r="L7347" s="27" t="s">
        <v>63</v>
      </c>
      <c r="M7347" s="104" t="e">
        <f>#REF!</f>
        <v>#REF!</v>
      </c>
      <c r="N7347" s="113" t="e">
        <f>IF(M7347=0,"",CHOOSE(M7347,"4","5","7","8","8","11","11","11","11","11","16","16","16","16","16","16","16","16","16","16","22","22","22","22","22","22","22","22","22","22","26","26","26","26","26","26","26","26","26","26","31","31","31","31","31","31","31","31","31","31","31","手入力箇所","手入力箇所","手入力箇所","手入力箇所","手入力箇所","手入力箇所","手入力箇所","手入力箇所","手入力箇所","手入力箇所"))</f>
        <v>#REF!</v>
      </c>
    </row>
    <row r="7348" spans="1:14" ht="24.6" thickBot="1" x14ac:dyDescent="0.25">
      <c r="A7348" s="28" t="s">
        <v>70</v>
      </c>
      <c r="B7348" s="18">
        <v>5</v>
      </c>
      <c r="C7348" s="18">
        <v>6</v>
      </c>
      <c r="D7348" s="18">
        <v>7</v>
      </c>
      <c r="E7348" s="18"/>
      <c r="F7348" s="18"/>
      <c r="G7348" s="18"/>
      <c r="H7348" s="18"/>
      <c r="I7348" s="18"/>
      <c r="J7348" s="62"/>
      <c r="K7348" s="19"/>
      <c r="L7348" s="28" t="s">
        <v>70</v>
      </c>
      <c r="M7348" s="104" t="e">
        <f>#REF!</f>
        <v>#REF!</v>
      </c>
      <c r="N7348" s="113" t="e">
        <f>IF(M7348=0,"",CHOOSE(M7348,"5","6","7","手入力箇所","手入力箇所","手入力箇所","手入力箇所","手入力箇所","手入力箇所","手入力箇所","手入力箇所","手入力箇所","手入力箇所"))</f>
        <v>#REF!</v>
      </c>
    </row>
    <row r="7349" spans="1:14" ht="13.8" thickBot="1" x14ac:dyDescent="0.25">
      <c r="A7349" s="29" t="s">
        <v>71</v>
      </c>
      <c r="B7349" s="18">
        <v>3</v>
      </c>
      <c r="C7349" s="18">
        <v>6</v>
      </c>
      <c r="D7349" s="18">
        <v>19</v>
      </c>
      <c r="E7349" s="18"/>
      <c r="F7349" s="18"/>
      <c r="G7349" s="18"/>
      <c r="H7349" s="18"/>
      <c r="I7349" s="18"/>
      <c r="J7349" s="62"/>
      <c r="K7349" s="19"/>
      <c r="L7349" s="29" t="s">
        <v>71</v>
      </c>
      <c r="M7349" s="104" t="e">
        <f>#REF!</f>
        <v>#REF!</v>
      </c>
      <c r="N7349" s="113" t="e">
        <f>IF(M7349=0,"",CHOOSE(M7349,"3","6","19","手入力箇所","手入力箇所","手入力箇所","手入力箇所","手入力箇所","手入力箇所","手入力箇所","手入力箇所","手入力箇所","手入力箇所"))</f>
        <v>#REF!</v>
      </c>
    </row>
    <row r="7350" spans="1:14" ht="13.8" thickBot="1" x14ac:dyDescent="0.25">
      <c r="A7350" s="29" t="s">
        <v>72</v>
      </c>
      <c r="B7350" s="18">
        <v>1</v>
      </c>
      <c r="C7350" s="18">
        <v>3</v>
      </c>
      <c r="D7350" s="18">
        <v>5</v>
      </c>
      <c r="E7350" s="18">
        <v>9</v>
      </c>
      <c r="F7350" s="18">
        <v>26</v>
      </c>
      <c r="G7350" s="18"/>
      <c r="H7350" s="18"/>
      <c r="I7350" s="18"/>
      <c r="J7350" s="62"/>
      <c r="K7350" s="19"/>
      <c r="L7350" s="29" t="s">
        <v>72</v>
      </c>
      <c r="M7350" s="104" t="e">
        <f>#REF!</f>
        <v>#REF!</v>
      </c>
      <c r="N7350" s="113" t="e">
        <f>IF(M7350=0,"",CHOOSE(M7350,"1","3","5","9","9","26","26","26","26","26","手入力箇所","手入力箇所","手入力箇所","手入力箇所","手入力箇所","手入力箇所","手入力箇所","手入力箇所","手入力箇所","手入力箇所"))</f>
        <v>#REF!</v>
      </c>
    </row>
    <row r="7351" spans="1:14" ht="13.8" thickBot="1" x14ac:dyDescent="0.25">
      <c r="A7351" s="29" t="s">
        <v>73</v>
      </c>
      <c r="B7351" s="18">
        <v>4</v>
      </c>
      <c r="C7351" s="18">
        <v>11</v>
      </c>
      <c r="D7351" s="18">
        <v>20</v>
      </c>
      <c r="E7351" s="18">
        <v>33</v>
      </c>
      <c r="F7351" s="18"/>
      <c r="G7351" s="18"/>
      <c r="H7351" s="18"/>
      <c r="I7351" s="18"/>
      <c r="J7351" s="62"/>
      <c r="K7351" s="19"/>
      <c r="L7351" s="29" t="s">
        <v>73</v>
      </c>
      <c r="M7351" s="104" t="e">
        <f>#REF!</f>
        <v>#REF!</v>
      </c>
      <c r="N7351" s="113" t="e">
        <f>IF(M7351=0,"",CHOOSE(M7351,"4","11","20","33","33","手入力箇所","手入力箇所","手入力箇所","手入力箇所","手入力箇所","手入力箇所","手入力箇所","手入力箇所","手入力箇所","手入力箇所"))</f>
        <v>#REF!</v>
      </c>
    </row>
    <row r="7352" spans="1:14" ht="37.200000000000003" thickBot="1" x14ac:dyDescent="0.25">
      <c r="A7352" s="30" t="s">
        <v>74</v>
      </c>
      <c r="B7352" s="18">
        <v>4</v>
      </c>
      <c r="C7352" s="18">
        <v>6</v>
      </c>
      <c r="D7352" s="18">
        <v>8</v>
      </c>
      <c r="E7352" s="18">
        <v>10</v>
      </c>
      <c r="F7352" s="18">
        <v>15</v>
      </c>
      <c r="G7352" s="18">
        <v>23</v>
      </c>
      <c r="H7352" s="18">
        <v>33</v>
      </c>
      <c r="I7352" s="18"/>
      <c r="J7352" s="62"/>
      <c r="K7352" s="19"/>
      <c r="L7352" s="30" t="s">
        <v>74</v>
      </c>
      <c r="M7352" s="104" t="e">
        <f>#REF!</f>
        <v>#REF!</v>
      </c>
      <c r="N7352" s="113" t="e">
        <f>IF(M7352=0,"",CHOOSE(M7352,"4","6","8","10","10","15","15","15","15","15","23","23","23","23","23","23","23","23","23","23","33","33","33","33","33","33","33","33","33","33","手入力箇所","手入力箇所","手入力箇所","手入力箇所","手入力箇所","手入力箇所","手入力箇所","手入力箇所","手入力箇所","手入力箇所"))</f>
        <v>#REF!</v>
      </c>
    </row>
    <row r="7353" spans="1:14" ht="13.8" thickBot="1" x14ac:dyDescent="0.25">
      <c r="A7353" s="29" t="s">
        <v>75</v>
      </c>
      <c r="B7353" s="18">
        <v>6</v>
      </c>
      <c r="C7353" s="18">
        <v>14</v>
      </c>
      <c r="D7353" s="18">
        <v>25</v>
      </c>
      <c r="E7353" s="18">
        <v>39</v>
      </c>
      <c r="F7353" s="18"/>
      <c r="G7353" s="18"/>
      <c r="H7353" s="18"/>
      <c r="I7353" s="18"/>
      <c r="J7353" s="62"/>
      <c r="K7353" s="19"/>
      <c r="L7353" s="29" t="s">
        <v>75</v>
      </c>
      <c r="M7353" s="104" t="e">
        <f>#REF!</f>
        <v>#REF!</v>
      </c>
      <c r="N7353" s="113" t="e">
        <f>IF(M7353=0,"",CHOOSE(M7353,"6","14","25","39","39","手入力箇所","手入力箇所","手入力箇所","手入力箇所","手入力箇所","手入力箇所","手入力箇所","手入力箇所","手入力箇所","手入力箇所"))</f>
        <v>#REF!</v>
      </c>
    </row>
    <row r="7354" spans="1:14" ht="37.200000000000003" thickBot="1" x14ac:dyDescent="0.25">
      <c r="A7354" s="30" t="s">
        <v>76</v>
      </c>
      <c r="B7354" s="18">
        <v>2</v>
      </c>
      <c r="C7354" s="18">
        <v>3</v>
      </c>
      <c r="D7354" s="18">
        <v>6</v>
      </c>
      <c r="E7354" s="18">
        <v>9</v>
      </c>
      <c r="F7354" s="18"/>
      <c r="G7354" s="18"/>
      <c r="H7354" s="18"/>
      <c r="I7354" s="18"/>
      <c r="J7354" s="62"/>
      <c r="K7354" s="19"/>
      <c r="L7354" s="30" t="s">
        <v>76</v>
      </c>
      <c r="M7354" s="104" t="e">
        <f>#REF!</f>
        <v>#REF!</v>
      </c>
      <c r="N7354" s="113" t="e">
        <f>IF(M7354=0,"",CHOOSE(M7354,"2","3","6","9","9","手入力箇所","手入力箇所","手入力箇所","手入力箇所","手入力箇所","手入力箇所","手入力箇所","手入力箇所","手入力箇所","手入力箇所"))</f>
        <v>#REF!</v>
      </c>
    </row>
    <row r="7355" spans="1:14" ht="27" thickBot="1" x14ac:dyDescent="0.25">
      <c r="A7355" s="31" t="s">
        <v>77</v>
      </c>
      <c r="B7355" s="18">
        <v>12</v>
      </c>
      <c r="C7355" s="18">
        <v>18</v>
      </c>
      <c r="D7355" s="18">
        <v>22</v>
      </c>
      <c r="E7355" s="18">
        <v>26</v>
      </c>
      <c r="F7355" s="62"/>
      <c r="G7355" s="62"/>
      <c r="H7355" s="62"/>
      <c r="I7355" s="62"/>
      <c r="J7355" s="62"/>
      <c r="K7355" s="19"/>
      <c r="L7355" s="31" t="s">
        <v>77</v>
      </c>
      <c r="M7355" s="104" t="e">
        <f>#REF!</f>
        <v>#REF!</v>
      </c>
      <c r="N7355" s="113" t="e">
        <f>IF(M7355=0,"",CHOOSE(M7355,"12","18","22","26","26","手入力箇所","手入力箇所","手入力箇所","手入力箇所","手入力箇所","手入力箇所","手入力箇所","手入力箇所","手入力箇所","手入力箇所"))</f>
        <v>#REF!</v>
      </c>
    </row>
    <row r="7356" spans="1:14" ht="40.200000000000003" thickBot="1" x14ac:dyDescent="0.25">
      <c r="A7356" s="31" t="s">
        <v>78</v>
      </c>
      <c r="B7356" s="18">
        <v>5</v>
      </c>
      <c r="C7356" s="18">
        <v>8</v>
      </c>
      <c r="D7356" s="18">
        <v>11</v>
      </c>
      <c r="E7356" s="18">
        <v>14</v>
      </c>
      <c r="F7356" s="62"/>
      <c r="G7356" s="62"/>
      <c r="H7356" s="62"/>
      <c r="I7356" s="62"/>
      <c r="J7356" s="62"/>
      <c r="K7356" s="19"/>
      <c r="L7356" s="31" t="s">
        <v>78</v>
      </c>
      <c r="M7356" s="104" t="e">
        <f>#REF!</f>
        <v>#REF!</v>
      </c>
      <c r="N7356" s="113" t="e">
        <f>IF(M7356=0,"",CHOOSE(M7356,"5","8","11","14","14","手入力箇所","手入力箇所","手入力箇所","手入力箇所","手入力箇所","手入力箇所","手入力箇所","手入力箇所","手入力箇所","手入力箇所"))</f>
        <v>#REF!</v>
      </c>
    </row>
    <row r="7357" spans="1:14" ht="27" thickBot="1" x14ac:dyDescent="0.25">
      <c r="A7357" s="31" t="s">
        <v>79</v>
      </c>
      <c r="B7357" s="18">
        <v>6</v>
      </c>
      <c r="C7357" s="18">
        <v>11</v>
      </c>
      <c r="D7357" s="18">
        <v>16</v>
      </c>
      <c r="E7357" s="18">
        <v>21</v>
      </c>
      <c r="F7357" s="62"/>
      <c r="G7357" s="62"/>
      <c r="H7357" s="62"/>
      <c r="I7357" s="62"/>
      <c r="J7357" s="62"/>
      <c r="K7357" s="19"/>
      <c r="L7357" s="31" t="s">
        <v>79</v>
      </c>
      <c r="M7357" s="104" t="e">
        <f>#REF!</f>
        <v>#REF!</v>
      </c>
      <c r="N7357" s="113" t="e">
        <f>IF(M7357=0,"",CHOOSE(M7357,"6","11","16","21","21","手入力箇所","手入力箇所","手入力箇所","手入力箇所","手入力箇所","手入力箇所","手入力箇所","手入力箇所","手入力箇所"))</f>
        <v>#REF!</v>
      </c>
    </row>
    <row r="7358" spans="1:14" ht="40.200000000000003" thickBot="1" x14ac:dyDescent="0.25">
      <c r="A7358" s="31" t="s">
        <v>80</v>
      </c>
      <c r="B7358" s="18">
        <v>5</v>
      </c>
      <c r="C7358" s="18">
        <v>7</v>
      </c>
      <c r="D7358" s="18">
        <v>9</v>
      </c>
      <c r="E7358" s="18">
        <v>10</v>
      </c>
      <c r="F7358" s="62"/>
      <c r="G7358" s="62"/>
      <c r="H7358" s="62"/>
      <c r="I7358" s="62"/>
      <c r="J7358" s="62"/>
      <c r="K7358" s="19"/>
      <c r="L7358" s="31" t="s">
        <v>80</v>
      </c>
      <c r="M7358" s="104" t="e">
        <f>#REF!</f>
        <v>#REF!</v>
      </c>
      <c r="N7358" s="113" t="e">
        <f>IF(M7358=0,"",CHOOSE(M7358,"5","7","9","10","10","手入力箇所","手入力箇所","手入力箇所","手入力箇所","手入力箇所","手入力箇所","手入力箇所","手入力箇所","手入力箇所"))</f>
        <v>#REF!</v>
      </c>
    </row>
    <row r="7359" spans="1:14" ht="40.200000000000003" thickBot="1" x14ac:dyDescent="0.25">
      <c r="A7359" s="31" t="s">
        <v>81</v>
      </c>
      <c r="B7359" s="18">
        <v>9</v>
      </c>
      <c r="C7359" s="18">
        <v>14</v>
      </c>
      <c r="D7359" s="62"/>
      <c r="E7359" s="62"/>
      <c r="F7359" s="62"/>
      <c r="G7359" s="62"/>
      <c r="H7359" s="62"/>
      <c r="I7359" s="62"/>
      <c r="J7359" s="62"/>
      <c r="K7359" s="19"/>
      <c r="L7359" s="31" t="s">
        <v>81</v>
      </c>
      <c r="M7359" s="104" t="e">
        <f>#REF!</f>
        <v>#REF!</v>
      </c>
      <c r="N7359" s="113" t="e">
        <f>IF(M7359=0,"",CHOOSE(M7359,"9","14","手入力箇所","手入力箇所","手入力箇所","手入力箇所","手入力箇所","手入力箇所","手入力箇所","手入力箇所","手入力箇所","手入力箇所"))</f>
        <v>#REF!</v>
      </c>
    </row>
    <row r="7360" spans="1:14" ht="13.8" thickBot="1" x14ac:dyDescent="0.25">
      <c r="A7360" s="31" t="s">
        <v>82</v>
      </c>
      <c r="B7360" s="18">
        <v>3</v>
      </c>
      <c r="C7360" s="18">
        <v>4</v>
      </c>
      <c r="D7360" s="18">
        <v>4</v>
      </c>
      <c r="E7360" s="18">
        <v>5</v>
      </c>
      <c r="F7360" s="18">
        <v>6</v>
      </c>
      <c r="G7360" s="18">
        <v>8</v>
      </c>
      <c r="H7360" s="18">
        <v>9</v>
      </c>
      <c r="I7360" s="18">
        <v>11</v>
      </c>
      <c r="J7360" s="18">
        <v>12</v>
      </c>
      <c r="K7360" s="19"/>
      <c r="L7360" s="31" t="s">
        <v>82</v>
      </c>
      <c r="M7360" s="104" t="e">
        <f>#REF!</f>
        <v>#REF!</v>
      </c>
      <c r="N7360" s="113" t="e">
        <f>IF(M7360=0,"",CHOOSE(M7360,"3","4","4","5","5","6","6","6","6","6","8","8","8","8","8","8","8","8","8","8","9","9","9","9","9","9","9","9","9","9","11","11","11","11","11","11","11","11","11","11","12","12","12","12","12","12","12","12","12","12","12","手入力箇所","手入力箇所","手入力箇所","手入力箇所","手入力箇所","手入力箇所","手入力箇所","手入力箇所","手入力箇所","手入力箇所"))</f>
        <v>#REF!</v>
      </c>
    </row>
    <row r="7361" spans="1:14" ht="13.8" thickBot="1" x14ac:dyDescent="0.25">
      <c r="A7361" s="31" t="s">
        <v>83</v>
      </c>
      <c r="B7361" s="18">
        <v>3</v>
      </c>
      <c r="C7361" s="18">
        <v>4</v>
      </c>
      <c r="D7361" s="18">
        <v>4</v>
      </c>
      <c r="E7361" s="18">
        <v>5</v>
      </c>
      <c r="F7361" s="18">
        <v>6</v>
      </c>
      <c r="G7361" s="18">
        <v>8</v>
      </c>
      <c r="H7361" s="18">
        <v>10</v>
      </c>
      <c r="I7361" s="18">
        <v>12</v>
      </c>
      <c r="J7361" s="18">
        <v>13</v>
      </c>
      <c r="K7361" s="19"/>
      <c r="L7361" s="31" t="s">
        <v>83</v>
      </c>
      <c r="M7361" s="104" t="e">
        <f>#REF!</f>
        <v>#REF!</v>
      </c>
      <c r="N7361" s="113" t="e">
        <f>IF(M7361=0,"",CHOOSE(M7361,"3","4","4","5","5","6","6","6","6","6","8","8","8","8","8","8","8","8","8","8","10","10","10","10","10","10","10","10","10","10","12","12","12","12","12","12","12","12","12","12","13","13","13","13","13","13","13","13","13","13","13","手入力箇所","手入力箇所","手入力箇所","手入力箇所","手入力箇所","手入力箇所","手入力箇所","手入力箇所","手入力箇所","手入力箇所"))</f>
        <v>#REF!</v>
      </c>
    </row>
    <row r="7362" spans="1:14" ht="27" thickBot="1" x14ac:dyDescent="0.25">
      <c r="A7362" s="32" t="s">
        <v>84</v>
      </c>
      <c r="B7362" s="20">
        <v>1</v>
      </c>
      <c r="C7362" s="20">
        <v>2</v>
      </c>
      <c r="D7362" s="20">
        <v>3</v>
      </c>
      <c r="E7362" s="20">
        <v>4</v>
      </c>
      <c r="F7362" s="20">
        <v>8</v>
      </c>
      <c r="G7362" s="20">
        <v>19</v>
      </c>
      <c r="H7362" s="63"/>
      <c r="I7362" s="63"/>
      <c r="J7362" s="63"/>
      <c r="K7362" s="21"/>
      <c r="L7362" s="32" t="s">
        <v>84</v>
      </c>
      <c r="M7362" s="104" t="e">
        <f>#REF!</f>
        <v>#REF!</v>
      </c>
      <c r="N7362" s="113" t="e">
        <f>IF(M7362=0,"",CHOOSE(M7362,"1","2","3","4","4","8","8","8","8","8","19","19","19","19","19","19","19","19","19","19","手入力箇所","手入力箇所","手入力箇所","手入力箇所","手入力箇所","手入力箇所","手入力箇所","手入力箇所","手入力箇所","手入力箇所"))</f>
        <v>#REF!</v>
      </c>
    </row>
    <row r="7363" spans="1:14" ht="13.8" thickBot="1" x14ac:dyDescent="0.25"/>
    <row r="7364" spans="1:14" ht="13.8" thickBot="1" x14ac:dyDescent="0.25">
      <c r="A7364" s="686" t="e">
        <f>A7337</f>
        <v>#REF!</v>
      </c>
      <c r="B7364" s="686"/>
      <c r="C7364" s="686"/>
      <c r="D7364" s="687" t="s">
        <v>193</v>
      </c>
      <c r="E7364" s="687"/>
      <c r="F7364" s="687"/>
      <c r="G7364" s="687"/>
      <c r="H7364" s="687"/>
      <c r="I7364" s="687"/>
      <c r="J7364" s="687"/>
      <c r="K7364" s="687"/>
      <c r="L7364" s="687"/>
      <c r="M7364" s="687"/>
      <c r="N7364" s="687"/>
    </row>
    <row r="7365" spans="1:14" ht="13.8" thickBot="1" x14ac:dyDescent="0.25">
      <c r="A7365" s="105"/>
      <c r="B7365" s="33">
        <v>1</v>
      </c>
      <c r="C7365" s="24">
        <v>2</v>
      </c>
      <c r="D7365" s="24">
        <v>3</v>
      </c>
      <c r="E7365" s="24" t="s">
        <v>58</v>
      </c>
      <c r="F7365" s="24" t="s">
        <v>59</v>
      </c>
      <c r="G7365" s="24" t="s">
        <v>60</v>
      </c>
      <c r="H7365" s="24" t="s">
        <v>61</v>
      </c>
      <c r="I7365" s="24" t="s">
        <v>62</v>
      </c>
      <c r="J7365" s="24" t="s">
        <v>194</v>
      </c>
      <c r="K7365" s="102" t="s">
        <v>85</v>
      </c>
      <c r="L7365" s="105" t="s">
        <v>189</v>
      </c>
      <c r="M7365" s="105" t="s">
        <v>188</v>
      </c>
      <c r="N7365" s="105" t="s">
        <v>51</v>
      </c>
    </row>
    <row r="7366" spans="1:14" ht="13.8" thickBot="1" x14ac:dyDescent="0.25">
      <c r="A7366" s="26" t="s">
        <v>56</v>
      </c>
      <c r="B7366" s="22">
        <v>16</v>
      </c>
      <c r="C7366" s="22">
        <v>25</v>
      </c>
      <c r="D7366" s="22">
        <v>32</v>
      </c>
      <c r="E7366" s="22">
        <v>38</v>
      </c>
      <c r="F7366" s="22">
        <v>56</v>
      </c>
      <c r="G7366" s="22">
        <v>87</v>
      </c>
      <c r="H7366" s="22">
        <v>121</v>
      </c>
      <c r="I7366" s="22"/>
      <c r="J7366" s="23"/>
      <c r="K7366" s="68"/>
      <c r="L7366" s="107" t="s">
        <v>56</v>
      </c>
      <c r="M7366" s="103" t="e">
        <f>#REF!</f>
        <v>#REF!</v>
      </c>
      <c r="N7366" s="103" t="e">
        <f>IF(M7366=0,"",CHOOSE(M7366,"16","25","32","38","38","56","56","56","56","56","87","87","87","87","87","87","87","87","87","87","121","121","121","121","121","121","121","121","121","121","手入力箇所","手入力箇所","手入力箇所","手入力箇所","手入力箇所","手入力箇所","手入力箇所","手入力箇所","手入力箇所","手入力箇所"))</f>
        <v>#REF!</v>
      </c>
    </row>
    <row r="7367" spans="1:14" ht="13.8" thickBot="1" x14ac:dyDescent="0.25">
      <c r="A7367" s="27" t="s">
        <v>57</v>
      </c>
      <c r="B7367" s="18">
        <v>25</v>
      </c>
      <c r="C7367" s="18">
        <v>33</v>
      </c>
      <c r="D7367" s="18">
        <v>40</v>
      </c>
      <c r="E7367" s="18">
        <v>45</v>
      </c>
      <c r="F7367" s="18">
        <v>58</v>
      </c>
      <c r="G7367" s="18">
        <v>79</v>
      </c>
      <c r="H7367" s="18"/>
      <c r="I7367" s="18"/>
      <c r="J7367" s="62"/>
      <c r="K7367" s="69"/>
      <c r="L7367" s="107" t="s">
        <v>57</v>
      </c>
      <c r="M7367" s="103" t="e">
        <f>#REF!</f>
        <v>#REF!</v>
      </c>
      <c r="N7367" s="103" t="e">
        <f>IF(M7367=0,"",CHOOSE(M7367,"25","33","40","45","45","58","58","58","58","58","79","79","79","79","79","79","79","79","79","79","手入力箇所","手入力箇所","手入力箇所","手入力箇所","手入力箇所","手入力箇所","手入力箇所","手入力箇所","手入力箇所","手入力箇所"))</f>
        <v>#REF!</v>
      </c>
    </row>
    <row r="7368" spans="1:14" ht="48.6" thickBot="1" x14ac:dyDescent="0.25">
      <c r="A7368" s="28" t="s">
        <v>64</v>
      </c>
      <c r="B7368" s="18">
        <v>32</v>
      </c>
      <c r="C7368" s="18"/>
      <c r="D7368" s="18"/>
      <c r="E7368" s="18"/>
      <c r="F7368" s="18"/>
      <c r="G7368" s="18"/>
      <c r="H7368" s="18"/>
      <c r="I7368" s="18"/>
      <c r="J7368" s="62"/>
      <c r="K7368" s="69"/>
      <c r="L7368" s="108" t="s">
        <v>64</v>
      </c>
      <c r="M7368" s="103" t="e">
        <f>#REF!</f>
        <v>#REF!</v>
      </c>
      <c r="N7368" s="103" t="e">
        <f>IF(M7368=0,"",CHOOSE(M7368,"32","手入力箇所","手入力箇所","手入力箇所","手入力箇所","手入力箇所","手入力箇所","手入力箇所","手入力箇所","手入力箇所","手入力箇所"))</f>
        <v>#REF!</v>
      </c>
    </row>
    <row r="7369" spans="1:14" ht="48.6" thickBot="1" x14ac:dyDescent="0.25">
      <c r="A7369" s="28" t="s">
        <v>65</v>
      </c>
      <c r="B7369" s="18">
        <v>36</v>
      </c>
      <c r="C7369" s="18"/>
      <c r="D7369" s="18"/>
      <c r="E7369" s="18"/>
      <c r="F7369" s="18"/>
      <c r="G7369" s="18"/>
      <c r="H7369" s="18"/>
      <c r="I7369" s="18"/>
      <c r="J7369" s="62"/>
      <c r="K7369" s="69"/>
      <c r="L7369" s="108" t="s">
        <v>65</v>
      </c>
      <c r="M7369" s="103" t="e">
        <f>#REF!</f>
        <v>#REF!</v>
      </c>
      <c r="N7369" s="103" t="e">
        <f>IF(M7369=0,"",CHOOSE(M7369,"36","手入力箇所","手入力箇所","手入力箇所","手入力箇所","手入力箇所","手入力箇所","手入力箇所","手入力箇所","手入力箇所","手入力箇所"))</f>
        <v>#REF!</v>
      </c>
    </row>
    <row r="7370" spans="1:14" ht="24.6" thickBot="1" x14ac:dyDescent="0.25">
      <c r="A7370" s="28" t="s">
        <v>66</v>
      </c>
      <c r="B7370" s="18">
        <v>24</v>
      </c>
      <c r="C7370" s="18">
        <v>30</v>
      </c>
      <c r="D7370" s="18">
        <v>33</v>
      </c>
      <c r="E7370" s="18">
        <v>35</v>
      </c>
      <c r="F7370" s="18">
        <v>42</v>
      </c>
      <c r="G7370" s="18"/>
      <c r="H7370" s="18"/>
      <c r="I7370" s="18"/>
      <c r="J7370" s="62"/>
      <c r="K7370" s="69"/>
      <c r="L7370" s="108" t="s">
        <v>66</v>
      </c>
      <c r="M7370" s="103" t="e">
        <f>#REF!</f>
        <v>#REF!</v>
      </c>
      <c r="N7370" s="103" t="e">
        <f>IF(M7370=0,"",CHOOSE(M7370,"24","30","33","35","35","42","42","42","42","42","手入力箇所","手入力箇所","手入力箇所","手入力箇所","手入力箇所","手入力箇所","手入力箇所","手入力箇所","手入力箇所","手入力箇所"))</f>
        <v>#REF!</v>
      </c>
    </row>
    <row r="7371" spans="1:14" ht="36.6" thickBot="1" x14ac:dyDescent="0.25">
      <c r="A7371" s="28" t="s">
        <v>67</v>
      </c>
      <c r="B7371" s="18">
        <v>7</v>
      </c>
      <c r="C7371" s="18">
        <v>12</v>
      </c>
      <c r="D7371" s="18">
        <v>16</v>
      </c>
      <c r="E7371" s="18">
        <v>19</v>
      </c>
      <c r="F7371" s="18"/>
      <c r="G7371" s="18"/>
      <c r="H7371" s="18"/>
      <c r="I7371" s="18"/>
      <c r="J7371" s="62"/>
      <c r="K7371" s="69"/>
      <c r="L7371" s="108" t="s">
        <v>67</v>
      </c>
      <c r="M7371" s="103" t="e">
        <f>#REF!</f>
        <v>#REF!</v>
      </c>
      <c r="N7371" s="103" t="e">
        <f>IF(M7371=0,"",CHOOSE(M7371,"7","12","16","19","19","手入力箇所","手入力箇所","手入力箇所","手入力箇所","手入力箇所","手入力箇所","手入力箇所","手入力箇所","手入力箇所","手入力箇所"))</f>
        <v>#REF!</v>
      </c>
    </row>
    <row r="7372" spans="1:14" ht="24.6" thickBot="1" x14ac:dyDescent="0.25">
      <c r="A7372" s="28" t="s">
        <v>68</v>
      </c>
      <c r="B7372" s="18">
        <v>21</v>
      </c>
      <c r="C7372" s="18">
        <v>35</v>
      </c>
      <c r="D7372" s="18">
        <v>48</v>
      </c>
      <c r="E7372" s="18">
        <v>59</v>
      </c>
      <c r="F7372" s="18">
        <v>94</v>
      </c>
      <c r="G7372" s="18">
        <v>159</v>
      </c>
      <c r="H7372" s="18">
        <v>235</v>
      </c>
      <c r="I7372" s="18"/>
      <c r="J7372" s="62"/>
      <c r="K7372" s="69"/>
      <c r="L7372" s="108" t="s">
        <v>68</v>
      </c>
      <c r="M7372" s="103" t="e">
        <f>#REF!</f>
        <v>#REF!</v>
      </c>
      <c r="N7372" s="103" t="e">
        <f>IF(M7372=0,"",CHOOSE(M7372,"21","35","48","59","59","94","94","94","94","94","159","159","159","159","159","159","159","159","159","159","235","235","235","235","235","235","235","235","235","235","手入力箇所","手入力箇所","手入力箇所","手入力箇所","手入力箇所","手入力箇所","手入力箇所","手入力箇所","手入力箇所","手入力箇所"))</f>
        <v>#REF!</v>
      </c>
    </row>
    <row r="7373" spans="1:14" ht="36.6" thickBot="1" x14ac:dyDescent="0.25">
      <c r="A7373" s="28" t="s">
        <v>69</v>
      </c>
      <c r="B7373" s="18">
        <v>22</v>
      </c>
      <c r="C7373" s="18">
        <v>26</v>
      </c>
      <c r="D7373" s="18">
        <v>28</v>
      </c>
      <c r="E7373" s="18">
        <v>29</v>
      </c>
      <c r="F7373" s="18">
        <v>34</v>
      </c>
      <c r="G7373" s="18"/>
      <c r="H7373" s="18"/>
      <c r="I7373" s="18"/>
      <c r="J7373" s="62"/>
      <c r="K7373" s="69"/>
      <c r="L7373" s="108" t="s">
        <v>69</v>
      </c>
      <c r="M7373" s="103" t="e">
        <f>#REF!</f>
        <v>#REF!</v>
      </c>
      <c r="N7373" s="103" t="e">
        <f>IF(M7373=0,"",CHOOSE(M7373,"22","26","28","29","29","34","34","34","34","34","手入力箇所","手入力箇所","手入力箇所","手入力箇所","手入力箇所","手入力箇所","手入力箇所","手入力箇所","手入力箇所","手入力箇所"))</f>
        <v>#REF!</v>
      </c>
    </row>
    <row r="7374" spans="1:14" ht="13.8" thickBot="1" x14ac:dyDescent="0.25">
      <c r="A7374" s="27" t="s">
        <v>63</v>
      </c>
      <c r="B7374" s="18">
        <v>21</v>
      </c>
      <c r="C7374" s="18">
        <v>33</v>
      </c>
      <c r="D7374" s="18">
        <v>46</v>
      </c>
      <c r="E7374" s="18">
        <v>56</v>
      </c>
      <c r="F7374" s="18">
        <v>89</v>
      </c>
      <c r="G7374" s="18">
        <v>151</v>
      </c>
      <c r="H7374" s="18">
        <v>224</v>
      </c>
      <c r="I7374" s="18">
        <v>289</v>
      </c>
      <c r="J7374" s="18">
        <v>350</v>
      </c>
      <c r="K7374" s="69"/>
      <c r="L7374" s="107" t="s">
        <v>63</v>
      </c>
      <c r="M7374" s="103" t="e">
        <f>#REF!</f>
        <v>#REF!</v>
      </c>
      <c r="N7374" s="103" t="e">
        <f>IF(M7374=0,"",CHOOSE(M7374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375" spans="1:14" ht="24.6" thickBot="1" x14ac:dyDescent="0.25">
      <c r="A7375" s="34" t="s">
        <v>70</v>
      </c>
      <c r="B7375" s="35">
        <v>13</v>
      </c>
      <c r="C7375" s="35">
        <v>33</v>
      </c>
      <c r="D7375" s="35">
        <v>59</v>
      </c>
      <c r="E7375" s="35"/>
      <c r="F7375" s="35"/>
      <c r="G7375" s="35"/>
      <c r="H7375" s="35"/>
      <c r="I7375" s="35"/>
      <c r="J7375" s="36"/>
      <c r="K7375" s="67"/>
      <c r="L7375" s="108" t="s">
        <v>70</v>
      </c>
      <c r="M7375" s="103" t="e">
        <f>#REF!</f>
        <v>#REF!</v>
      </c>
      <c r="N7375" s="103" t="e">
        <f>IF(M7375=0,"",CHOOSE(M7375,"13","33","59","手入力箇所","手入力箇所","手入力箇所","手入力箇所","手入力箇所","手入力箇所","手入力箇所","手入力箇所","手入力箇所","手入力箇所"))</f>
        <v>#REF!</v>
      </c>
    </row>
    <row r="7376" spans="1:14" ht="13.8" thickBot="1" x14ac:dyDescent="0.25">
      <c r="A7376" s="37" t="s">
        <v>71</v>
      </c>
      <c r="B7376" s="17">
        <v>23</v>
      </c>
      <c r="C7376" s="17">
        <v>39</v>
      </c>
      <c r="D7376" s="17">
        <v>97</v>
      </c>
      <c r="E7376" s="17"/>
      <c r="F7376" s="17"/>
      <c r="G7376" s="17"/>
      <c r="H7376" s="17"/>
      <c r="I7376" s="17"/>
      <c r="J7376" s="64"/>
      <c r="K7376" s="70"/>
      <c r="L7376" s="109" t="s">
        <v>71</v>
      </c>
      <c r="M7376" s="103" t="e">
        <f>#REF!</f>
        <v>#REF!</v>
      </c>
      <c r="N7376" s="103" t="e">
        <f>IF(M7376=0,"",CHOOSE(M7376,"23","39","97","手入力箇所","手入力箇所","手入力箇所","手入力箇所","手入力箇所","手入力箇所","手入力箇所","手入力箇所","手入力箇所","手入力箇所"))</f>
        <v>#REF!</v>
      </c>
    </row>
    <row r="7377" spans="1:14" ht="13.8" thickBot="1" x14ac:dyDescent="0.25">
      <c r="A7377" s="29" t="s">
        <v>72</v>
      </c>
      <c r="B7377" s="18">
        <v>21</v>
      </c>
      <c r="C7377" s="18">
        <v>37</v>
      </c>
      <c r="D7377" s="18">
        <v>58</v>
      </c>
      <c r="E7377" s="18">
        <v>76</v>
      </c>
      <c r="F7377" s="18">
        <v>137</v>
      </c>
      <c r="G7377" s="18"/>
      <c r="H7377" s="18"/>
      <c r="I7377" s="18"/>
      <c r="J7377" s="62"/>
      <c r="K7377" s="69"/>
      <c r="L7377" s="109" t="s">
        <v>72</v>
      </c>
      <c r="M7377" s="103" t="e">
        <f>#REF!</f>
        <v>#REF!</v>
      </c>
      <c r="N7377" s="103" t="e">
        <f>IF(M7377=0,"",CHOOSE(M7377,"21","37","58","76","76","137","137","137","137","137","手入力箇所","手入力箇所","手入力箇所","手入力箇所","手入力箇所","手入力箇所","手入力箇所","手入力箇所","手入力箇所","手入力箇所"))</f>
        <v>#REF!</v>
      </c>
    </row>
    <row r="7378" spans="1:14" ht="13.8" thickBot="1" x14ac:dyDescent="0.25">
      <c r="A7378" s="29" t="s">
        <v>73</v>
      </c>
      <c r="B7378" s="18">
        <v>48</v>
      </c>
      <c r="C7378" s="18">
        <v>93</v>
      </c>
      <c r="D7378" s="18">
        <v>138</v>
      </c>
      <c r="E7378" s="18">
        <v>183</v>
      </c>
      <c r="F7378" s="18"/>
      <c r="G7378" s="18"/>
      <c r="H7378" s="18"/>
      <c r="I7378" s="18"/>
      <c r="J7378" s="62"/>
      <c r="K7378" s="69"/>
      <c r="L7378" s="109" t="s">
        <v>73</v>
      </c>
      <c r="M7378" s="103" t="e">
        <f>#REF!</f>
        <v>#REF!</v>
      </c>
      <c r="N7378" s="103" t="e">
        <f>IF(M7378=0,"",CHOOSE(M7378,"48","93","138","183","183","手入力箇所","手入力箇所","手入力箇所","手入力箇所","手入力箇所","手入力箇所","手入力箇所","手入力箇所","手入力箇所","手入力箇所"))</f>
        <v>#REF!</v>
      </c>
    </row>
    <row r="7379" spans="1:14" ht="37.200000000000003" thickBot="1" x14ac:dyDescent="0.25">
      <c r="A7379" s="30" t="s">
        <v>74</v>
      </c>
      <c r="B7379" s="18">
        <v>13</v>
      </c>
      <c r="C7379" s="18">
        <v>26</v>
      </c>
      <c r="D7379" s="18">
        <v>40</v>
      </c>
      <c r="E7379" s="18">
        <v>55</v>
      </c>
      <c r="F7379" s="18">
        <v>107</v>
      </c>
      <c r="G7379" s="18">
        <v>224</v>
      </c>
      <c r="H7379" s="18">
        <v>386</v>
      </c>
      <c r="I7379" s="18"/>
      <c r="J7379" s="62"/>
      <c r="K7379" s="69"/>
      <c r="L7379" s="110" t="s">
        <v>74</v>
      </c>
      <c r="M7379" s="103" t="e">
        <f>#REF!</f>
        <v>#REF!</v>
      </c>
      <c r="N7379" s="103" t="e">
        <f>IF(M7379=0,"",CHOOSE(M7379,"13","26","40","55","55","107","107","107","107","107","224","224","224","224","224","224","224","224","224","224","386","386","386","386","386","386","386","386","386","386","手入力箇所","手入力箇所","手入力箇所","手入力箇所","手入力箇所","手入力箇所","手入力箇所","手入力箇所","手入力箇所","手入力箇所"))</f>
        <v>#REF!</v>
      </c>
    </row>
    <row r="7380" spans="1:14" ht="13.8" thickBot="1" x14ac:dyDescent="0.25">
      <c r="A7380" s="29" t="s">
        <v>75</v>
      </c>
      <c r="B7380" s="18">
        <v>36</v>
      </c>
      <c r="C7380" s="18">
        <v>98</v>
      </c>
      <c r="D7380" s="18">
        <v>173</v>
      </c>
      <c r="E7380" s="18">
        <v>274</v>
      </c>
      <c r="F7380" s="18"/>
      <c r="G7380" s="18"/>
      <c r="H7380" s="18"/>
      <c r="I7380" s="18"/>
      <c r="J7380" s="62"/>
      <c r="K7380" s="69"/>
      <c r="L7380" s="109" t="s">
        <v>75</v>
      </c>
      <c r="M7380" s="103" t="e">
        <f>#REF!</f>
        <v>#REF!</v>
      </c>
      <c r="N7380" s="103" t="e">
        <f>IF(M7380=0,"",CHOOSE(M7380,"36","98","173","274","274","手入力箇所","手入力箇所","手入力箇所","手入力箇所","手入力箇所","手入力箇所","手入力箇所","手入力箇所","手入力箇所","手入力箇所"))</f>
        <v>#REF!</v>
      </c>
    </row>
    <row r="7381" spans="1:14" ht="37.200000000000003" thickBot="1" x14ac:dyDescent="0.25">
      <c r="A7381" s="30" t="s">
        <v>76</v>
      </c>
      <c r="B7381" s="18">
        <v>127</v>
      </c>
      <c r="C7381" s="18">
        <v>127</v>
      </c>
      <c r="D7381" s="18">
        <v>127</v>
      </c>
      <c r="E7381" s="18">
        <v>127</v>
      </c>
      <c r="F7381" s="18"/>
      <c r="G7381" s="18"/>
      <c r="H7381" s="18"/>
      <c r="I7381" s="18"/>
      <c r="J7381" s="62"/>
      <c r="K7381" s="69"/>
      <c r="L7381" s="110" t="s">
        <v>76</v>
      </c>
      <c r="M7381" s="103" t="e">
        <f>#REF!</f>
        <v>#REF!</v>
      </c>
      <c r="N7381" s="103" t="e">
        <f>IF(M7381=0,"",CHOOSE(M7381,"127","127","127","127","127","手入力箇所","手入力箇所","手入力箇所","手入力箇所","手入力箇所","手入力箇所","手入力箇所","手入力箇所","手入力箇所","手入力箇所"))</f>
        <v>#REF!</v>
      </c>
    </row>
    <row r="7382" spans="1:14" ht="27" thickBot="1" x14ac:dyDescent="0.25">
      <c r="A7382" s="31" t="s">
        <v>77</v>
      </c>
      <c r="B7382" s="18">
        <v>42</v>
      </c>
      <c r="C7382" s="18">
        <v>90</v>
      </c>
      <c r="D7382" s="18">
        <v>141</v>
      </c>
      <c r="E7382" s="18">
        <v>193</v>
      </c>
      <c r="F7382" s="62"/>
      <c r="G7382" s="62"/>
      <c r="H7382" s="62"/>
      <c r="I7382" s="62"/>
      <c r="J7382" s="62"/>
      <c r="K7382" s="69"/>
      <c r="L7382" s="111" t="s">
        <v>77</v>
      </c>
      <c r="M7382" s="103" t="e">
        <f>#REF!</f>
        <v>#REF!</v>
      </c>
      <c r="N7382" s="103" t="e">
        <f>IF(M7382=0,"",CHOOSE(M7382,"42","90","141","193","1936","手入力箇所","手入力箇所","手入力箇所","手入力箇所","手入力箇所","手入力箇所","手入力箇所","手入力箇所","手入力箇所","手入力箇所"))</f>
        <v>#REF!</v>
      </c>
    </row>
    <row r="7383" spans="1:14" ht="40.200000000000003" thickBot="1" x14ac:dyDescent="0.25">
      <c r="A7383" s="31" t="s">
        <v>78</v>
      </c>
      <c r="B7383" s="18">
        <v>24</v>
      </c>
      <c r="C7383" s="18">
        <v>43</v>
      </c>
      <c r="D7383" s="18">
        <v>61</v>
      </c>
      <c r="E7383" s="18">
        <v>76</v>
      </c>
      <c r="F7383" s="62"/>
      <c r="G7383" s="62"/>
      <c r="H7383" s="62"/>
      <c r="I7383" s="62"/>
      <c r="J7383" s="62"/>
      <c r="K7383" s="69"/>
      <c r="L7383" s="111" t="s">
        <v>78</v>
      </c>
      <c r="M7383" s="103" t="e">
        <f>#REF!</f>
        <v>#REF!</v>
      </c>
      <c r="N7383" s="103" t="e">
        <f>IF(M7383=0,"",CHOOSE(M7383,"24","43","61","76","76","手入力箇所","手入力箇所","手入力箇所","手入力箇所","手入力箇所","手入力箇所","手入力箇所","手入力箇所","手入力箇所","手入力箇所"))</f>
        <v>#REF!</v>
      </c>
    </row>
    <row r="7384" spans="1:14" ht="27" thickBot="1" x14ac:dyDescent="0.25">
      <c r="A7384" s="31" t="s">
        <v>79</v>
      </c>
      <c r="B7384" s="18">
        <v>54</v>
      </c>
      <c r="C7384" s="18">
        <v>77</v>
      </c>
      <c r="D7384" s="18">
        <v>94</v>
      </c>
      <c r="E7384" s="18">
        <v>107</v>
      </c>
      <c r="F7384" s="62"/>
      <c r="G7384" s="62"/>
      <c r="H7384" s="62"/>
      <c r="I7384" s="62"/>
      <c r="J7384" s="62"/>
      <c r="K7384" s="69"/>
      <c r="L7384" s="111" t="s">
        <v>79</v>
      </c>
      <c r="M7384" s="103" t="e">
        <f>#REF!</f>
        <v>#REF!</v>
      </c>
      <c r="N7384" s="103" t="e">
        <f>IF(M7384=0,"",CHOOSE(M7384,"54","77","94","107","107","手入力箇所","手入力箇所","手入力箇所","手入力箇所","手入力箇所","手入力箇所","手入力箇所","手入力箇所","手入力箇所","手入力箇所"))</f>
        <v>#REF!</v>
      </c>
    </row>
    <row r="7385" spans="1:14" ht="40.200000000000003" thickBot="1" x14ac:dyDescent="0.25">
      <c r="A7385" s="31" t="s">
        <v>80</v>
      </c>
      <c r="B7385" s="18">
        <v>49</v>
      </c>
      <c r="C7385" s="18">
        <v>53</v>
      </c>
      <c r="D7385" s="18">
        <v>55</v>
      </c>
      <c r="E7385" s="18">
        <v>56</v>
      </c>
      <c r="F7385" s="62"/>
      <c r="G7385" s="62"/>
      <c r="H7385" s="62"/>
      <c r="I7385" s="62"/>
      <c r="J7385" s="62"/>
      <c r="K7385" s="69"/>
      <c r="L7385" s="111" t="s">
        <v>80</v>
      </c>
      <c r="M7385" s="103" t="e">
        <f>#REF!</f>
        <v>#REF!</v>
      </c>
      <c r="N7385" s="103" t="e">
        <f>IF(M7385=0,"",CHOOSE(M7385,"49","53","55","56","56","手入力箇所","手入力箇所","手入力箇所","手入力箇所","手入力箇所","手入力箇所","手入力箇所","手入力箇所","手入力箇所","手入力箇所"))</f>
        <v>#REF!</v>
      </c>
    </row>
    <row r="7386" spans="1:14" ht="40.200000000000003" thickBot="1" x14ac:dyDescent="0.25">
      <c r="A7386" s="38" t="s">
        <v>81</v>
      </c>
      <c r="B7386" s="35">
        <v>232</v>
      </c>
      <c r="C7386" s="35">
        <v>232</v>
      </c>
      <c r="D7386" s="36"/>
      <c r="E7386" s="36"/>
      <c r="F7386" s="36"/>
      <c r="G7386" s="36"/>
      <c r="H7386" s="36"/>
      <c r="I7386" s="36"/>
      <c r="J7386" s="36"/>
      <c r="K7386" s="67"/>
      <c r="L7386" s="111" t="s">
        <v>81</v>
      </c>
      <c r="M7386" s="103" t="e">
        <f>#REF!</f>
        <v>#REF!</v>
      </c>
      <c r="N7386" s="103" t="e">
        <f>IF(M7386=0,"",CHOOSE(M7386,"232","232","手入力箇所","手入力箇所","手入力箇所","手入力箇所","手入力箇所","手入力箇所","手入力箇所","手入力箇所","手入力箇所","手入力箇所"))</f>
        <v>#REF!</v>
      </c>
    </row>
    <row r="7387" spans="1:14" ht="13.8" thickBot="1" x14ac:dyDescent="0.25">
      <c r="A7387" s="39" t="s">
        <v>82</v>
      </c>
      <c r="B7387" s="17">
        <v>6</v>
      </c>
      <c r="C7387" s="17">
        <v>9</v>
      </c>
      <c r="D7387" s="17">
        <v>11</v>
      </c>
      <c r="E7387" s="17">
        <v>13</v>
      </c>
      <c r="F7387" s="17">
        <v>18</v>
      </c>
      <c r="G7387" s="17">
        <v>26</v>
      </c>
      <c r="H7387" s="17">
        <v>35</v>
      </c>
      <c r="I7387" s="17">
        <v>43</v>
      </c>
      <c r="J7387" s="17">
        <v>49</v>
      </c>
      <c r="K7387" s="70"/>
      <c r="L7387" s="111" t="s">
        <v>82</v>
      </c>
      <c r="M7387" s="103" t="e">
        <f>#REF!</f>
        <v>#REF!</v>
      </c>
      <c r="N7387" s="103" t="e">
        <f>IF(M7387=0,"",CHOOSE(M7387,"6","9","11","13","13","18","18","18","18","18","26","26","26","26","26","26","26","26","26","26","35","35","35","35","35","35","35","35","35","35","43","43","43","43","43","43","43","43","43","43","49","49","49","49","49","49","49","49","49","49","手入力箇所","手入力箇所","手入力箇所","手入力箇所","手入力箇所","手入力箇所","手入力箇所","手入力箇所","手入力箇所","手入力箇所"))</f>
        <v>#REF!</v>
      </c>
    </row>
    <row r="7388" spans="1:14" ht="13.8" thickBot="1" x14ac:dyDescent="0.25">
      <c r="A7388" s="31" t="s">
        <v>83</v>
      </c>
      <c r="B7388" s="18">
        <v>6</v>
      </c>
      <c r="C7388" s="18">
        <v>10</v>
      </c>
      <c r="D7388" s="18">
        <v>14</v>
      </c>
      <c r="E7388" s="18">
        <v>17</v>
      </c>
      <c r="F7388" s="18">
        <v>29</v>
      </c>
      <c r="G7388" s="18">
        <v>50</v>
      </c>
      <c r="H7388" s="18">
        <v>76</v>
      </c>
      <c r="I7388" s="18">
        <v>100</v>
      </c>
      <c r="J7388" s="18">
        <v>123</v>
      </c>
      <c r="K7388" s="69"/>
      <c r="L7388" s="111" t="s">
        <v>83</v>
      </c>
      <c r="M7388" s="103" t="e">
        <f>#REF!</f>
        <v>#REF!</v>
      </c>
      <c r="N7388" s="103" t="e">
        <f>IF(M7388=0,"",CHOOSE(M7388,"6","10","14","17","17","29","29","29","29","29","50","50","50","50","50","50","50","50","50","50","76","76","76","76","76","76","76","76","76","76","100","100","100","100","100","100","100","100","100","100","123","123","123","123","123","123","123","123","123","123","手入力箇所","手入力箇所","手入力箇所","手入力箇所","手入力箇所","手入力箇所","手入力箇所","手入力箇所","手入力箇所"))</f>
        <v>#REF!</v>
      </c>
    </row>
    <row r="7389" spans="1:14" ht="27" thickBot="1" x14ac:dyDescent="0.25">
      <c r="A7389" s="32" t="s">
        <v>84</v>
      </c>
      <c r="B7389" s="20">
        <v>9</v>
      </c>
      <c r="C7389" s="20">
        <v>15</v>
      </c>
      <c r="D7389" s="20">
        <v>20</v>
      </c>
      <c r="E7389" s="20">
        <v>24</v>
      </c>
      <c r="F7389" s="20">
        <v>39</v>
      </c>
      <c r="G7389" s="20">
        <v>65</v>
      </c>
      <c r="H7389" s="63"/>
      <c r="I7389" s="63"/>
      <c r="J7389" s="63"/>
      <c r="K7389" s="106"/>
      <c r="L7389" s="111" t="s">
        <v>84</v>
      </c>
      <c r="M7389" s="103" t="e">
        <f>#REF!</f>
        <v>#REF!</v>
      </c>
      <c r="N7389" s="103" t="e">
        <f>IF(M7389=0,"",CHOOSE(M7389,"9","15","20","24","24","39","39","39","39","39","65","65","65","65","65","65","65","65","65","65","手入力箇所","手入力箇所","手入力箇所","手入力箇所","手入力箇所","手入力箇所","手入力箇所","手入力箇所","手入力箇所","手入力箇所"))</f>
        <v>#REF!</v>
      </c>
    </row>
    <row r="7392" spans="1:14" ht="13.8" thickBot="1" x14ac:dyDescent="0.25"/>
    <row r="7393" spans="1:14" ht="13.8" thickBot="1" x14ac:dyDescent="0.25">
      <c r="A7393" s="688" t="e">
        <f>#REF!</f>
        <v>#REF!</v>
      </c>
      <c r="B7393" s="688"/>
      <c r="C7393" s="688"/>
      <c r="D7393" s="689" t="s">
        <v>192</v>
      </c>
      <c r="E7393" s="689"/>
      <c r="F7393" s="689"/>
      <c r="G7393" s="689"/>
      <c r="H7393" s="689"/>
      <c r="I7393" s="689"/>
      <c r="J7393" s="689"/>
      <c r="K7393" s="689"/>
      <c r="L7393" s="689"/>
      <c r="M7393" s="689"/>
      <c r="N7393" s="689"/>
    </row>
    <row r="7394" spans="1:14" ht="13.8" thickBot="1" x14ac:dyDescent="0.25">
      <c r="A7394" s="65"/>
      <c r="B7394" s="33">
        <v>1</v>
      </c>
      <c r="C7394" s="24">
        <v>2</v>
      </c>
      <c r="D7394" s="24">
        <v>3</v>
      </c>
      <c r="E7394" s="24" t="s">
        <v>58</v>
      </c>
      <c r="F7394" s="24" t="s">
        <v>59</v>
      </c>
      <c r="G7394" s="24" t="s">
        <v>60</v>
      </c>
      <c r="H7394" s="24" t="s">
        <v>61</v>
      </c>
      <c r="I7394" s="24" t="s">
        <v>62</v>
      </c>
      <c r="J7394" s="24" t="s">
        <v>194</v>
      </c>
      <c r="K7394" s="25" t="s">
        <v>85</v>
      </c>
      <c r="L7394" s="105" t="s">
        <v>189</v>
      </c>
      <c r="M7394" s="105" t="s">
        <v>188</v>
      </c>
      <c r="N7394" s="105" t="s">
        <v>51</v>
      </c>
    </row>
    <row r="7395" spans="1:14" ht="13.8" thickBot="1" x14ac:dyDescent="0.25">
      <c r="A7395" s="26" t="s">
        <v>56</v>
      </c>
      <c r="B7395" s="22">
        <v>5</v>
      </c>
      <c r="C7395" s="22">
        <v>7</v>
      </c>
      <c r="D7395" s="22">
        <v>8</v>
      </c>
      <c r="E7395" s="22">
        <v>8</v>
      </c>
      <c r="F7395" s="22">
        <v>10</v>
      </c>
      <c r="G7395" s="22">
        <v>13</v>
      </c>
      <c r="H7395" s="22">
        <v>16</v>
      </c>
      <c r="I7395" s="22"/>
      <c r="J7395" s="23"/>
      <c r="K7395" s="1"/>
      <c r="L7395" s="26" t="s">
        <v>56</v>
      </c>
      <c r="M7395" s="104" t="e">
        <f>#REF!</f>
        <v>#REF!</v>
      </c>
      <c r="N7395" s="112" t="e">
        <f>IF(M7395=0,"",CHOOSE(M7395,"5","7","8","8","8","10","10","10","10","10","13","13","13","13","13","13","13","13","13","13","16","16","16","16","16","16","16","16","16","16","16","手入力箇所","手入力箇所","手入力箇所","手入力箇所","手入力箇所","手入力箇所","手入力箇所","手入力箇所","手入力箇所","手入力箇所"))</f>
        <v>#REF!</v>
      </c>
    </row>
    <row r="7396" spans="1:14" ht="13.8" thickBot="1" x14ac:dyDescent="0.25">
      <c r="A7396" s="27" t="s">
        <v>57</v>
      </c>
      <c r="B7396" s="18">
        <v>5</v>
      </c>
      <c r="C7396" s="18">
        <v>7</v>
      </c>
      <c r="D7396" s="18">
        <v>8</v>
      </c>
      <c r="E7396" s="18">
        <v>9</v>
      </c>
      <c r="F7396" s="18">
        <v>12</v>
      </c>
      <c r="G7396" s="18">
        <v>16</v>
      </c>
      <c r="H7396" s="18"/>
      <c r="I7396" s="18"/>
      <c r="J7396" s="62"/>
      <c r="K7396" s="19"/>
      <c r="L7396" s="27" t="s">
        <v>57</v>
      </c>
      <c r="M7396" s="104" t="e">
        <f>#REF!</f>
        <v>#REF!</v>
      </c>
      <c r="N7396" s="113" t="e">
        <f>IF(M7396=0,"",CHOOSE(M7396,"5","7","8","9","9","12","12","12","12","12","16","16","16","16","16","16","16","16","16","16","手入力箇所","手入力箇所","手入力箇所","手入力箇所","手入力箇所","手入力箇所","手入力箇所","手入力箇所","手入力箇所","手入力箇所"))</f>
        <v>#REF!</v>
      </c>
    </row>
    <row r="7397" spans="1:14" ht="48.6" thickBot="1" x14ac:dyDescent="0.25">
      <c r="A7397" s="28" t="s">
        <v>64</v>
      </c>
      <c r="B7397" s="18">
        <v>6</v>
      </c>
      <c r="C7397" s="18"/>
      <c r="D7397" s="18"/>
      <c r="E7397" s="18"/>
      <c r="F7397" s="18"/>
      <c r="G7397" s="18"/>
      <c r="H7397" s="18"/>
      <c r="I7397" s="18"/>
      <c r="J7397" s="62"/>
      <c r="K7397" s="19"/>
      <c r="L7397" s="28" t="s">
        <v>64</v>
      </c>
      <c r="M7397" s="104" t="e">
        <f>#REF!</f>
        <v>#REF!</v>
      </c>
      <c r="N7397" s="113" t="e">
        <f>IF(M7397=0,"",CHOOSE(M7397,"6","手入力箇所","手入力箇所","手入力箇所","手入力箇所","手入力箇所","手入力箇所","手入力箇所","手入力箇所","手入力箇所","手入力箇所","",""))</f>
        <v>#REF!</v>
      </c>
    </row>
    <row r="7398" spans="1:14" ht="48.6" thickBot="1" x14ac:dyDescent="0.25">
      <c r="A7398" s="28" t="s">
        <v>65</v>
      </c>
      <c r="B7398" s="18">
        <v>6</v>
      </c>
      <c r="C7398" s="18"/>
      <c r="D7398" s="18"/>
      <c r="E7398" s="18"/>
      <c r="F7398" s="18"/>
      <c r="G7398" s="18"/>
      <c r="H7398" s="18"/>
      <c r="I7398" s="18"/>
      <c r="J7398" s="62"/>
      <c r="K7398" s="19"/>
      <c r="L7398" s="28" t="s">
        <v>65</v>
      </c>
      <c r="M7398" s="104" t="e">
        <f>#REF!</f>
        <v>#REF!</v>
      </c>
      <c r="N7398" s="113" t="e">
        <f>IF(M7398=0,"",CHOOSE(M7398,"6","手入力箇所","手入力箇所","手入力箇所","手入力箇所","手入力箇所","手入力箇所","手入力箇所","手入力箇所","手入力箇所","手入力箇所","",""))</f>
        <v>#REF!</v>
      </c>
    </row>
    <row r="7399" spans="1:14" ht="24.6" thickBot="1" x14ac:dyDescent="0.25">
      <c r="A7399" s="28" t="s">
        <v>66</v>
      </c>
      <c r="B7399" s="18">
        <v>5</v>
      </c>
      <c r="C7399" s="18">
        <v>7</v>
      </c>
      <c r="D7399" s="18">
        <v>8</v>
      </c>
      <c r="E7399" s="18">
        <v>9</v>
      </c>
      <c r="F7399" s="18">
        <v>12</v>
      </c>
      <c r="G7399" s="18"/>
      <c r="H7399" s="18"/>
      <c r="I7399" s="18"/>
      <c r="J7399" s="62"/>
      <c r="K7399" s="19"/>
      <c r="L7399" s="28" t="s">
        <v>66</v>
      </c>
      <c r="M7399" s="104" t="e">
        <f>#REF!</f>
        <v>#REF!</v>
      </c>
      <c r="N7399" s="113" t="e">
        <f>IF(M7399=0,"",CHOOSE(M7399,"5","7","8","9","9","12","12","12","12","12","手入力箇所","手入力箇所","手入力箇所","手入力箇所","手入力箇所","手入力箇所","手入力箇所","手入力箇所","手入力箇所","手入力箇所"))</f>
        <v>#REF!</v>
      </c>
    </row>
    <row r="7400" spans="1:14" ht="36.6" thickBot="1" x14ac:dyDescent="0.25">
      <c r="A7400" s="28" t="s">
        <v>67</v>
      </c>
      <c r="B7400" s="18">
        <v>4</v>
      </c>
      <c r="C7400" s="18">
        <v>5</v>
      </c>
      <c r="D7400" s="18">
        <v>5</v>
      </c>
      <c r="E7400" s="18">
        <v>6</v>
      </c>
      <c r="F7400" s="18"/>
      <c r="G7400" s="18"/>
      <c r="H7400" s="18"/>
      <c r="I7400" s="18"/>
      <c r="J7400" s="62"/>
      <c r="K7400" s="19"/>
      <c r="L7400" s="28" t="s">
        <v>67</v>
      </c>
      <c r="M7400" s="104" t="e">
        <f>#REF!</f>
        <v>#REF!</v>
      </c>
      <c r="N7400" s="113" t="e">
        <f>IF(M7400=0,"",CHOOSE(M7400,"4","5","5","6","6","手入力箇所","手入力箇所","手入力箇所","手入力箇所","手入力箇所","手入力箇所","手入力箇所","手入力箇所","手入力箇所","手入力箇所"))</f>
        <v>#REF!</v>
      </c>
    </row>
    <row r="7401" spans="1:14" ht="24.6" thickBot="1" x14ac:dyDescent="0.25">
      <c r="A7401" s="28" t="s">
        <v>68</v>
      </c>
      <c r="B7401" s="18">
        <v>12</v>
      </c>
      <c r="C7401" s="18">
        <v>12</v>
      </c>
      <c r="D7401" s="18">
        <v>12</v>
      </c>
      <c r="E7401" s="18">
        <v>12</v>
      </c>
      <c r="F7401" s="18">
        <v>12</v>
      </c>
      <c r="G7401" s="18">
        <v>12</v>
      </c>
      <c r="H7401" s="18">
        <v>12</v>
      </c>
      <c r="I7401" s="18"/>
      <c r="J7401" s="62"/>
      <c r="K7401" s="19"/>
      <c r="L7401" s="28" t="s">
        <v>68</v>
      </c>
      <c r="M7401" s="104" t="e">
        <f>#REF!</f>
        <v>#REF!</v>
      </c>
      <c r="N7401" s="113" t="e">
        <f>IF(M7401=0,"",CHOOSE(M7401,"12","12","12","12","12","12","12","12","12","12","12","12","12","12","12","12","12","12","12","12","12","12","12","12","12","12","12","12","12","12","手入力箇所","手入力箇所","手入力箇所","手入力箇所","手入力箇所","手入力箇所","手入力箇所","手入力箇所","手入力箇所","手入力箇所"))</f>
        <v>#REF!</v>
      </c>
    </row>
    <row r="7402" spans="1:14" ht="36.6" thickBot="1" x14ac:dyDescent="0.25">
      <c r="A7402" s="28" t="s">
        <v>69</v>
      </c>
      <c r="B7402" s="18">
        <v>7</v>
      </c>
      <c r="C7402" s="18">
        <v>7</v>
      </c>
      <c r="D7402" s="18">
        <v>7</v>
      </c>
      <c r="E7402" s="18">
        <v>7</v>
      </c>
      <c r="F7402" s="18">
        <v>7</v>
      </c>
      <c r="G7402" s="18"/>
      <c r="H7402" s="18"/>
      <c r="I7402" s="18"/>
      <c r="J7402" s="62"/>
      <c r="K7402" s="19"/>
      <c r="L7402" s="28" t="s">
        <v>69</v>
      </c>
      <c r="M7402" s="104" t="e">
        <f>#REF!</f>
        <v>#REF!</v>
      </c>
      <c r="N7402" s="113" t="e">
        <f>IF(M7402=0,"",CHOOSE(M7402,"7","7","7","7","7","7","7","7","7","7","手入力箇所","手入力箇所","手入力箇所","手入力箇所","手入力箇所","手入力箇所","手入力箇所","手入力箇所","手入力箇所","手入力箇所"))</f>
        <v>#REF!</v>
      </c>
    </row>
    <row r="7403" spans="1:14" ht="13.8" thickBot="1" x14ac:dyDescent="0.25">
      <c r="A7403" s="27" t="s">
        <v>63</v>
      </c>
      <c r="B7403" s="18">
        <v>4</v>
      </c>
      <c r="C7403" s="18">
        <v>5</v>
      </c>
      <c r="D7403" s="18">
        <v>7</v>
      </c>
      <c r="E7403" s="18">
        <v>8</v>
      </c>
      <c r="F7403" s="18">
        <v>11</v>
      </c>
      <c r="G7403" s="18">
        <v>16</v>
      </c>
      <c r="H7403" s="18">
        <v>22</v>
      </c>
      <c r="I7403" s="18">
        <v>26</v>
      </c>
      <c r="J7403" s="18">
        <v>31</v>
      </c>
      <c r="K7403" s="19"/>
      <c r="L7403" s="27" t="s">
        <v>63</v>
      </c>
      <c r="M7403" s="104" t="e">
        <f>#REF!</f>
        <v>#REF!</v>
      </c>
      <c r="N7403" s="113" t="e">
        <f>IF(M7403=0,"",CHOOSE(M7403,"4","5","7","8","8","11","11","11","11","11","16","16","16","16","16","16","16","16","16","16","22","22","22","22","22","22","22","22","22","22","26","26","26","26","26","26","26","26","26","26","31","31","31","31","31","31","31","31","31","31","31","手入力箇所","手入力箇所","手入力箇所","手入力箇所","手入力箇所","手入力箇所","手入力箇所","手入力箇所","手入力箇所","手入力箇所"))</f>
        <v>#REF!</v>
      </c>
    </row>
    <row r="7404" spans="1:14" ht="24.6" thickBot="1" x14ac:dyDescent="0.25">
      <c r="A7404" s="28" t="s">
        <v>70</v>
      </c>
      <c r="B7404" s="18">
        <v>5</v>
      </c>
      <c r="C7404" s="18">
        <v>6</v>
      </c>
      <c r="D7404" s="18">
        <v>7</v>
      </c>
      <c r="E7404" s="18"/>
      <c r="F7404" s="18"/>
      <c r="G7404" s="18"/>
      <c r="H7404" s="18"/>
      <c r="I7404" s="18"/>
      <c r="J7404" s="62"/>
      <c r="K7404" s="19"/>
      <c r="L7404" s="28" t="s">
        <v>70</v>
      </c>
      <c r="M7404" s="104" t="e">
        <f>#REF!</f>
        <v>#REF!</v>
      </c>
      <c r="N7404" s="113" t="e">
        <f>IF(M7404=0,"",CHOOSE(M7404,"5","6","7","手入力箇所","手入力箇所","手入力箇所","手入力箇所","手入力箇所","手入力箇所","手入力箇所","手入力箇所","手入力箇所","手入力箇所"))</f>
        <v>#REF!</v>
      </c>
    </row>
    <row r="7405" spans="1:14" ht="13.8" thickBot="1" x14ac:dyDescent="0.25">
      <c r="A7405" s="29" t="s">
        <v>71</v>
      </c>
      <c r="B7405" s="18">
        <v>3</v>
      </c>
      <c r="C7405" s="18">
        <v>6</v>
      </c>
      <c r="D7405" s="18">
        <v>19</v>
      </c>
      <c r="E7405" s="18"/>
      <c r="F7405" s="18"/>
      <c r="G7405" s="18"/>
      <c r="H7405" s="18"/>
      <c r="I7405" s="18"/>
      <c r="J7405" s="62"/>
      <c r="K7405" s="19"/>
      <c r="L7405" s="29" t="s">
        <v>71</v>
      </c>
      <c r="M7405" s="104" t="e">
        <f>#REF!</f>
        <v>#REF!</v>
      </c>
      <c r="N7405" s="113" t="e">
        <f>IF(M7405=0,"",CHOOSE(M7405,"3","6","19","手入力箇所","手入力箇所","手入力箇所","手入力箇所","手入力箇所","手入力箇所","手入力箇所","手入力箇所","手入力箇所","手入力箇所"))</f>
        <v>#REF!</v>
      </c>
    </row>
    <row r="7406" spans="1:14" ht="13.8" thickBot="1" x14ac:dyDescent="0.25">
      <c r="A7406" s="29" t="s">
        <v>72</v>
      </c>
      <c r="B7406" s="18">
        <v>1</v>
      </c>
      <c r="C7406" s="18">
        <v>3</v>
      </c>
      <c r="D7406" s="18">
        <v>5</v>
      </c>
      <c r="E7406" s="18">
        <v>9</v>
      </c>
      <c r="F7406" s="18">
        <v>26</v>
      </c>
      <c r="G7406" s="18"/>
      <c r="H7406" s="18"/>
      <c r="I7406" s="18"/>
      <c r="J7406" s="62"/>
      <c r="K7406" s="19"/>
      <c r="L7406" s="29" t="s">
        <v>72</v>
      </c>
      <c r="M7406" s="104" t="e">
        <f>#REF!</f>
        <v>#REF!</v>
      </c>
      <c r="N7406" s="113" t="e">
        <f>IF(M7406=0,"",CHOOSE(M7406,"1","3","5","9","9","26","26","26","26","26","手入力箇所","手入力箇所","手入力箇所","手入力箇所","手入力箇所","手入力箇所","手入力箇所","手入力箇所","手入力箇所","手入力箇所"))</f>
        <v>#REF!</v>
      </c>
    </row>
    <row r="7407" spans="1:14" ht="13.8" thickBot="1" x14ac:dyDescent="0.25">
      <c r="A7407" s="29" t="s">
        <v>73</v>
      </c>
      <c r="B7407" s="18">
        <v>4</v>
      </c>
      <c r="C7407" s="18">
        <v>11</v>
      </c>
      <c r="D7407" s="18">
        <v>20</v>
      </c>
      <c r="E7407" s="18">
        <v>33</v>
      </c>
      <c r="F7407" s="18"/>
      <c r="G7407" s="18"/>
      <c r="H7407" s="18"/>
      <c r="I7407" s="18"/>
      <c r="J7407" s="62"/>
      <c r="K7407" s="19"/>
      <c r="L7407" s="29" t="s">
        <v>73</v>
      </c>
      <c r="M7407" s="104" t="e">
        <f>#REF!</f>
        <v>#REF!</v>
      </c>
      <c r="N7407" s="113" t="e">
        <f>IF(M7407=0,"",CHOOSE(M7407,"4","11","20","33","33","手入力箇所","手入力箇所","手入力箇所","手入力箇所","手入力箇所","手入力箇所","手入力箇所","手入力箇所","手入力箇所","手入力箇所"))</f>
        <v>#REF!</v>
      </c>
    </row>
    <row r="7408" spans="1:14" ht="37.200000000000003" thickBot="1" x14ac:dyDescent="0.25">
      <c r="A7408" s="30" t="s">
        <v>74</v>
      </c>
      <c r="B7408" s="18">
        <v>4</v>
      </c>
      <c r="C7408" s="18">
        <v>6</v>
      </c>
      <c r="D7408" s="18">
        <v>8</v>
      </c>
      <c r="E7408" s="18">
        <v>10</v>
      </c>
      <c r="F7408" s="18">
        <v>15</v>
      </c>
      <c r="G7408" s="18">
        <v>23</v>
      </c>
      <c r="H7408" s="18">
        <v>33</v>
      </c>
      <c r="I7408" s="18"/>
      <c r="J7408" s="62"/>
      <c r="K7408" s="19"/>
      <c r="L7408" s="30" t="s">
        <v>74</v>
      </c>
      <c r="M7408" s="104" t="e">
        <f>#REF!</f>
        <v>#REF!</v>
      </c>
      <c r="N7408" s="113" t="e">
        <f>IF(M7408=0,"",CHOOSE(M7408,"4","6","8","10","10","15","15","15","15","15","23","23","23","23","23","23","23","23","23","23","33","33","33","33","33","33","33","33","33","33","手入力箇所","手入力箇所","手入力箇所","手入力箇所","手入力箇所","手入力箇所","手入力箇所","手入力箇所","手入力箇所","手入力箇所"))</f>
        <v>#REF!</v>
      </c>
    </row>
    <row r="7409" spans="1:14" ht="13.8" thickBot="1" x14ac:dyDescent="0.25">
      <c r="A7409" s="29" t="s">
        <v>75</v>
      </c>
      <c r="B7409" s="18">
        <v>6</v>
      </c>
      <c r="C7409" s="18">
        <v>14</v>
      </c>
      <c r="D7409" s="18">
        <v>25</v>
      </c>
      <c r="E7409" s="18">
        <v>39</v>
      </c>
      <c r="F7409" s="18"/>
      <c r="G7409" s="18"/>
      <c r="H7409" s="18"/>
      <c r="I7409" s="18"/>
      <c r="J7409" s="62"/>
      <c r="K7409" s="19"/>
      <c r="L7409" s="29" t="s">
        <v>75</v>
      </c>
      <c r="M7409" s="104" t="e">
        <f>#REF!</f>
        <v>#REF!</v>
      </c>
      <c r="N7409" s="113" t="e">
        <f>IF(M7409=0,"",CHOOSE(M7409,"6","14","25","39","39","手入力箇所","手入力箇所","手入力箇所","手入力箇所","手入力箇所","手入力箇所","手入力箇所","手入力箇所","手入力箇所","手入力箇所"))</f>
        <v>#REF!</v>
      </c>
    </row>
    <row r="7410" spans="1:14" ht="37.200000000000003" thickBot="1" x14ac:dyDescent="0.25">
      <c r="A7410" s="30" t="s">
        <v>76</v>
      </c>
      <c r="B7410" s="18">
        <v>2</v>
      </c>
      <c r="C7410" s="18">
        <v>3</v>
      </c>
      <c r="D7410" s="18">
        <v>6</v>
      </c>
      <c r="E7410" s="18">
        <v>9</v>
      </c>
      <c r="F7410" s="18"/>
      <c r="G7410" s="18"/>
      <c r="H7410" s="18"/>
      <c r="I7410" s="18"/>
      <c r="J7410" s="62"/>
      <c r="K7410" s="19"/>
      <c r="L7410" s="30" t="s">
        <v>76</v>
      </c>
      <c r="M7410" s="104" t="e">
        <f>#REF!</f>
        <v>#REF!</v>
      </c>
      <c r="N7410" s="113" t="e">
        <f>IF(M7410=0,"",CHOOSE(M7410,"2","3","6","9","9","手入力箇所","手入力箇所","手入力箇所","手入力箇所","手入力箇所","手入力箇所","手入力箇所","手入力箇所","手入力箇所","手入力箇所"))</f>
        <v>#REF!</v>
      </c>
    </row>
    <row r="7411" spans="1:14" ht="27" thickBot="1" x14ac:dyDescent="0.25">
      <c r="A7411" s="31" t="s">
        <v>77</v>
      </c>
      <c r="B7411" s="18">
        <v>12</v>
      </c>
      <c r="C7411" s="18">
        <v>18</v>
      </c>
      <c r="D7411" s="18">
        <v>22</v>
      </c>
      <c r="E7411" s="18">
        <v>26</v>
      </c>
      <c r="F7411" s="62"/>
      <c r="G7411" s="62"/>
      <c r="H7411" s="62"/>
      <c r="I7411" s="62"/>
      <c r="J7411" s="62"/>
      <c r="K7411" s="19"/>
      <c r="L7411" s="31" t="s">
        <v>77</v>
      </c>
      <c r="M7411" s="104" t="e">
        <f>#REF!</f>
        <v>#REF!</v>
      </c>
      <c r="N7411" s="113" t="e">
        <f>IF(M7411=0,"",CHOOSE(M7411,"12","18","22","26","26","手入力箇所","手入力箇所","手入力箇所","手入力箇所","手入力箇所","手入力箇所","手入力箇所","手入力箇所","手入力箇所","手入力箇所"))</f>
        <v>#REF!</v>
      </c>
    </row>
    <row r="7412" spans="1:14" ht="40.200000000000003" thickBot="1" x14ac:dyDescent="0.25">
      <c r="A7412" s="31" t="s">
        <v>78</v>
      </c>
      <c r="B7412" s="18">
        <v>5</v>
      </c>
      <c r="C7412" s="18">
        <v>8</v>
      </c>
      <c r="D7412" s="18">
        <v>11</v>
      </c>
      <c r="E7412" s="18">
        <v>14</v>
      </c>
      <c r="F7412" s="62"/>
      <c r="G7412" s="62"/>
      <c r="H7412" s="62"/>
      <c r="I7412" s="62"/>
      <c r="J7412" s="62"/>
      <c r="K7412" s="19"/>
      <c r="L7412" s="31" t="s">
        <v>78</v>
      </c>
      <c r="M7412" s="104" t="e">
        <f>#REF!</f>
        <v>#REF!</v>
      </c>
      <c r="N7412" s="113" t="e">
        <f>IF(M7412=0,"",CHOOSE(M7412,"5","8","11","14","14","手入力箇所","手入力箇所","手入力箇所","手入力箇所","手入力箇所","手入力箇所","手入力箇所","手入力箇所","手入力箇所","手入力箇所"))</f>
        <v>#REF!</v>
      </c>
    </row>
    <row r="7413" spans="1:14" ht="27" thickBot="1" x14ac:dyDescent="0.25">
      <c r="A7413" s="31" t="s">
        <v>79</v>
      </c>
      <c r="B7413" s="18">
        <v>6</v>
      </c>
      <c r="C7413" s="18">
        <v>11</v>
      </c>
      <c r="D7413" s="18">
        <v>16</v>
      </c>
      <c r="E7413" s="18">
        <v>21</v>
      </c>
      <c r="F7413" s="62"/>
      <c r="G7413" s="62"/>
      <c r="H7413" s="62"/>
      <c r="I7413" s="62"/>
      <c r="J7413" s="62"/>
      <c r="K7413" s="19"/>
      <c r="L7413" s="31" t="s">
        <v>79</v>
      </c>
      <c r="M7413" s="104" t="e">
        <f>#REF!</f>
        <v>#REF!</v>
      </c>
      <c r="N7413" s="113" t="e">
        <f>IF(M7413=0,"",CHOOSE(M7413,"6","11","16","21","21","手入力箇所","手入力箇所","手入力箇所","手入力箇所","手入力箇所","手入力箇所","手入力箇所","手入力箇所","手入力箇所"))</f>
        <v>#REF!</v>
      </c>
    </row>
    <row r="7414" spans="1:14" ht="40.200000000000003" thickBot="1" x14ac:dyDescent="0.25">
      <c r="A7414" s="31" t="s">
        <v>80</v>
      </c>
      <c r="B7414" s="18">
        <v>5</v>
      </c>
      <c r="C7414" s="18">
        <v>7</v>
      </c>
      <c r="D7414" s="18">
        <v>9</v>
      </c>
      <c r="E7414" s="18">
        <v>10</v>
      </c>
      <c r="F7414" s="62"/>
      <c r="G7414" s="62"/>
      <c r="H7414" s="62"/>
      <c r="I7414" s="62"/>
      <c r="J7414" s="62"/>
      <c r="K7414" s="19"/>
      <c r="L7414" s="31" t="s">
        <v>80</v>
      </c>
      <c r="M7414" s="104" t="e">
        <f>#REF!</f>
        <v>#REF!</v>
      </c>
      <c r="N7414" s="113" t="e">
        <f>IF(M7414=0,"",CHOOSE(M7414,"5","7","9","10","10","手入力箇所","手入力箇所","手入力箇所","手入力箇所","手入力箇所","手入力箇所","手入力箇所","手入力箇所","手入力箇所"))</f>
        <v>#REF!</v>
      </c>
    </row>
    <row r="7415" spans="1:14" ht="40.200000000000003" thickBot="1" x14ac:dyDescent="0.25">
      <c r="A7415" s="31" t="s">
        <v>81</v>
      </c>
      <c r="B7415" s="18">
        <v>9</v>
      </c>
      <c r="C7415" s="18">
        <v>14</v>
      </c>
      <c r="D7415" s="62"/>
      <c r="E7415" s="62"/>
      <c r="F7415" s="62"/>
      <c r="G7415" s="62"/>
      <c r="H7415" s="62"/>
      <c r="I7415" s="62"/>
      <c r="J7415" s="62"/>
      <c r="K7415" s="19"/>
      <c r="L7415" s="31" t="s">
        <v>81</v>
      </c>
      <c r="M7415" s="104" t="e">
        <f>#REF!</f>
        <v>#REF!</v>
      </c>
      <c r="N7415" s="113" t="e">
        <f>IF(M7415=0,"",CHOOSE(M7415,"9","14","手入力箇所","手入力箇所","手入力箇所","手入力箇所","手入力箇所","手入力箇所","手入力箇所","手入力箇所","手入力箇所","手入力箇所"))</f>
        <v>#REF!</v>
      </c>
    </row>
    <row r="7416" spans="1:14" ht="13.8" thickBot="1" x14ac:dyDescent="0.25">
      <c r="A7416" s="31" t="s">
        <v>82</v>
      </c>
      <c r="B7416" s="18">
        <v>3</v>
      </c>
      <c r="C7416" s="18">
        <v>4</v>
      </c>
      <c r="D7416" s="18">
        <v>4</v>
      </c>
      <c r="E7416" s="18">
        <v>5</v>
      </c>
      <c r="F7416" s="18">
        <v>6</v>
      </c>
      <c r="G7416" s="18">
        <v>8</v>
      </c>
      <c r="H7416" s="18">
        <v>9</v>
      </c>
      <c r="I7416" s="18">
        <v>11</v>
      </c>
      <c r="J7416" s="18">
        <v>12</v>
      </c>
      <c r="K7416" s="19"/>
      <c r="L7416" s="31" t="s">
        <v>82</v>
      </c>
      <c r="M7416" s="104" t="e">
        <f>#REF!</f>
        <v>#REF!</v>
      </c>
      <c r="N7416" s="113" t="e">
        <f>IF(M7416=0,"",CHOOSE(M7416,"3","4","4","5","5","6","6","6","6","6","8","8","8","8","8","8","8","8","8","8","9","9","9","9","9","9","9","9","9","9","11","11","11","11","11","11","11","11","11","11","12","12","12","12","12","12","12","12","12","12","12","手入力箇所","手入力箇所","手入力箇所","手入力箇所","手入力箇所","手入力箇所","手入力箇所","手入力箇所","手入力箇所","手入力箇所"))</f>
        <v>#REF!</v>
      </c>
    </row>
    <row r="7417" spans="1:14" ht="13.8" thickBot="1" x14ac:dyDescent="0.25">
      <c r="A7417" s="31" t="s">
        <v>83</v>
      </c>
      <c r="B7417" s="18">
        <v>3</v>
      </c>
      <c r="C7417" s="18">
        <v>4</v>
      </c>
      <c r="D7417" s="18">
        <v>4</v>
      </c>
      <c r="E7417" s="18">
        <v>5</v>
      </c>
      <c r="F7417" s="18">
        <v>6</v>
      </c>
      <c r="G7417" s="18">
        <v>8</v>
      </c>
      <c r="H7417" s="18">
        <v>10</v>
      </c>
      <c r="I7417" s="18">
        <v>12</v>
      </c>
      <c r="J7417" s="18">
        <v>13</v>
      </c>
      <c r="K7417" s="19"/>
      <c r="L7417" s="31" t="s">
        <v>83</v>
      </c>
      <c r="M7417" s="104" t="e">
        <f>#REF!</f>
        <v>#REF!</v>
      </c>
      <c r="N7417" s="113" t="e">
        <f>IF(M7417=0,"",CHOOSE(M7417,"3","4","4","5","5","6","6","6","6","6","8","8","8","8","8","8","8","8","8","8","10","10","10","10","10","10","10","10","10","10","12","12","12","12","12","12","12","12","12","12","13","13","13","13","13","13","13","13","13","13","13","手入力箇所","手入力箇所","手入力箇所","手入力箇所","手入力箇所","手入力箇所","手入力箇所","手入力箇所","手入力箇所","手入力箇所"))</f>
        <v>#REF!</v>
      </c>
    </row>
    <row r="7418" spans="1:14" ht="27" thickBot="1" x14ac:dyDescent="0.25">
      <c r="A7418" s="32" t="s">
        <v>84</v>
      </c>
      <c r="B7418" s="20">
        <v>1</v>
      </c>
      <c r="C7418" s="20">
        <v>2</v>
      </c>
      <c r="D7418" s="20">
        <v>3</v>
      </c>
      <c r="E7418" s="20">
        <v>4</v>
      </c>
      <c r="F7418" s="20">
        <v>8</v>
      </c>
      <c r="G7418" s="20">
        <v>19</v>
      </c>
      <c r="H7418" s="63"/>
      <c r="I7418" s="63"/>
      <c r="J7418" s="63"/>
      <c r="K7418" s="21"/>
      <c r="L7418" s="32" t="s">
        <v>84</v>
      </c>
      <c r="M7418" s="104" t="e">
        <f>#REF!</f>
        <v>#REF!</v>
      </c>
      <c r="N7418" s="113" t="e">
        <f>IF(M7418=0,"",CHOOSE(M7418,"1","2","3","4","4","8","8","8","8","8","19","19","19","19","19","19","19","19","19","19","手入力箇所","手入力箇所","手入力箇所","手入力箇所","手入力箇所","手入力箇所","手入力箇所","手入力箇所","手入力箇所","手入力箇所"))</f>
        <v>#REF!</v>
      </c>
    </row>
    <row r="7419" spans="1:14" ht="13.8" thickBot="1" x14ac:dyDescent="0.25"/>
    <row r="7420" spans="1:14" ht="13.8" thickBot="1" x14ac:dyDescent="0.25">
      <c r="A7420" s="686" t="e">
        <f>A7393</f>
        <v>#REF!</v>
      </c>
      <c r="B7420" s="686"/>
      <c r="C7420" s="686"/>
      <c r="D7420" s="687" t="s">
        <v>193</v>
      </c>
      <c r="E7420" s="687"/>
      <c r="F7420" s="687"/>
      <c r="G7420" s="687"/>
      <c r="H7420" s="687"/>
      <c r="I7420" s="687"/>
      <c r="J7420" s="687"/>
      <c r="K7420" s="687"/>
      <c r="L7420" s="687"/>
      <c r="M7420" s="687"/>
      <c r="N7420" s="687"/>
    </row>
    <row r="7421" spans="1:14" ht="13.8" thickBot="1" x14ac:dyDescent="0.25">
      <c r="A7421" s="105"/>
      <c r="B7421" s="33">
        <v>1</v>
      </c>
      <c r="C7421" s="24">
        <v>2</v>
      </c>
      <c r="D7421" s="24">
        <v>3</v>
      </c>
      <c r="E7421" s="24" t="s">
        <v>58</v>
      </c>
      <c r="F7421" s="24" t="s">
        <v>59</v>
      </c>
      <c r="G7421" s="24" t="s">
        <v>60</v>
      </c>
      <c r="H7421" s="24" t="s">
        <v>61</v>
      </c>
      <c r="I7421" s="24" t="s">
        <v>62</v>
      </c>
      <c r="J7421" s="24" t="s">
        <v>194</v>
      </c>
      <c r="K7421" s="102" t="s">
        <v>85</v>
      </c>
      <c r="L7421" s="105" t="s">
        <v>189</v>
      </c>
      <c r="M7421" s="105" t="s">
        <v>188</v>
      </c>
      <c r="N7421" s="105" t="s">
        <v>51</v>
      </c>
    </row>
    <row r="7422" spans="1:14" ht="13.8" thickBot="1" x14ac:dyDescent="0.25">
      <c r="A7422" s="26" t="s">
        <v>56</v>
      </c>
      <c r="B7422" s="22">
        <v>16</v>
      </c>
      <c r="C7422" s="22">
        <v>25</v>
      </c>
      <c r="D7422" s="22">
        <v>32</v>
      </c>
      <c r="E7422" s="22">
        <v>38</v>
      </c>
      <c r="F7422" s="22">
        <v>56</v>
      </c>
      <c r="G7422" s="22">
        <v>87</v>
      </c>
      <c r="H7422" s="22">
        <v>121</v>
      </c>
      <c r="I7422" s="22"/>
      <c r="J7422" s="23"/>
      <c r="K7422" s="68"/>
      <c r="L7422" s="107" t="s">
        <v>56</v>
      </c>
      <c r="M7422" s="103" t="e">
        <f>#REF!</f>
        <v>#REF!</v>
      </c>
      <c r="N7422" s="103" t="e">
        <f>IF(M7422=0,"",CHOOSE(M7422,"16","25","32","38","38","56","56","56","56","56","87","87","87","87","87","87","87","87","87","87","121","121","121","121","121","121","121","121","121","121","手入力箇所","手入力箇所","手入力箇所","手入力箇所","手入力箇所","手入力箇所","手入力箇所","手入力箇所","手入力箇所","手入力箇所"))</f>
        <v>#REF!</v>
      </c>
    </row>
    <row r="7423" spans="1:14" ht="13.8" thickBot="1" x14ac:dyDescent="0.25">
      <c r="A7423" s="27" t="s">
        <v>57</v>
      </c>
      <c r="B7423" s="18">
        <v>25</v>
      </c>
      <c r="C7423" s="18">
        <v>33</v>
      </c>
      <c r="D7423" s="18">
        <v>40</v>
      </c>
      <c r="E7423" s="18">
        <v>45</v>
      </c>
      <c r="F7423" s="18">
        <v>58</v>
      </c>
      <c r="G7423" s="18">
        <v>79</v>
      </c>
      <c r="H7423" s="18"/>
      <c r="I7423" s="18"/>
      <c r="J7423" s="62"/>
      <c r="K7423" s="69"/>
      <c r="L7423" s="107" t="s">
        <v>57</v>
      </c>
      <c r="M7423" s="103" t="e">
        <f>#REF!</f>
        <v>#REF!</v>
      </c>
      <c r="N7423" s="103" t="e">
        <f>IF(M7423=0,"",CHOOSE(M7423,"25","33","40","45","45","58","58","58","58","58","79","79","79","79","79","79","79","79","79","79","手入力箇所","手入力箇所","手入力箇所","手入力箇所","手入力箇所","手入力箇所","手入力箇所","手入力箇所","手入力箇所","手入力箇所"))</f>
        <v>#REF!</v>
      </c>
    </row>
    <row r="7424" spans="1:14" ht="48.6" thickBot="1" x14ac:dyDescent="0.25">
      <c r="A7424" s="28" t="s">
        <v>64</v>
      </c>
      <c r="B7424" s="18">
        <v>32</v>
      </c>
      <c r="C7424" s="18"/>
      <c r="D7424" s="18"/>
      <c r="E7424" s="18"/>
      <c r="F7424" s="18"/>
      <c r="G7424" s="18"/>
      <c r="H7424" s="18"/>
      <c r="I7424" s="18"/>
      <c r="J7424" s="62"/>
      <c r="K7424" s="69"/>
      <c r="L7424" s="108" t="s">
        <v>64</v>
      </c>
      <c r="M7424" s="103" t="e">
        <f>#REF!</f>
        <v>#REF!</v>
      </c>
      <c r="N7424" s="103" t="e">
        <f>IF(M7424=0,"",CHOOSE(M7424,"32","手入力箇所","手入力箇所","手入力箇所","手入力箇所","手入力箇所","手入力箇所","手入力箇所","手入力箇所","手入力箇所","手入力箇所"))</f>
        <v>#REF!</v>
      </c>
    </row>
    <row r="7425" spans="1:14" ht="48.6" thickBot="1" x14ac:dyDescent="0.25">
      <c r="A7425" s="28" t="s">
        <v>65</v>
      </c>
      <c r="B7425" s="18">
        <v>36</v>
      </c>
      <c r="C7425" s="18"/>
      <c r="D7425" s="18"/>
      <c r="E7425" s="18"/>
      <c r="F7425" s="18"/>
      <c r="G7425" s="18"/>
      <c r="H7425" s="18"/>
      <c r="I7425" s="18"/>
      <c r="J7425" s="62"/>
      <c r="K7425" s="69"/>
      <c r="L7425" s="108" t="s">
        <v>65</v>
      </c>
      <c r="M7425" s="103" t="e">
        <f>#REF!</f>
        <v>#REF!</v>
      </c>
      <c r="N7425" s="103" t="e">
        <f>IF(M7425=0,"",CHOOSE(M7425,"36","手入力箇所","手入力箇所","手入力箇所","手入力箇所","手入力箇所","手入力箇所","手入力箇所","手入力箇所","手入力箇所","手入力箇所"))</f>
        <v>#REF!</v>
      </c>
    </row>
    <row r="7426" spans="1:14" ht="24.6" thickBot="1" x14ac:dyDescent="0.25">
      <c r="A7426" s="28" t="s">
        <v>66</v>
      </c>
      <c r="B7426" s="18">
        <v>24</v>
      </c>
      <c r="C7426" s="18">
        <v>30</v>
      </c>
      <c r="D7426" s="18">
        <v>33</v>
      </c>
      <c r="E7426" s="18">
        <v>35</v>
      </c>
      <c r="F7426" s="18">
        <v>42</v>
      </c>
      <c r="G7426" s="18"/>
      <c r="H7426" s="18"/>
      <c r="I7426" s="18"/>
      <c r="J7426" s="62"/>
      <c r="K7426" s="69"/>
      <c r="L7426" s="108" t="s">
        <v>66</v>
      </c>
      <c r="M7426" s="103" t="e">
        <f>#REF!</f>
        <v>#REF!</v>
      </c>
      <c r="N7426" s="103" t="e">
        <f>IF(M7426=0,"",CHOOSE(M7426,"24","30","33","35","35","42","42","42","42","42","手入力箇所","手入力箇所","手入力箇所","手入力箇所","手入力箇所","手入力箇所","手入力箇所","手入力箇所","手入力箇所","手入力箇所"))</f>
        <v>#REF!</v>
      </c>
    </row>
    <row r="7427" spans="1:14" ht="36.6" thickBot="1" x14ac:dyDescent="0.25">
      <c r="A7427" s="28" t="s">
        <v>67</v>
      </c>
      <c r="B7427" s="18">
        <v>7</v>
      </c>
      <c r="C7427" s="18">
        <v>12</v>
      </c>
      <c r="D7427" s="18">
        <v>16</v>
      </c>
      <c r="E7427" s="18">
        <v>19</v>
      </c>
      <c r="F7427" s="18"/>
      <c r="G7427" s="18"/>
      <c r="H7427" s="18"/>
      <c r="I7427" s="18"/>
      <c r="J7427" s="62"/>
      <c r="K7427" s="69"/>
      <c r="L7427" s="108" t="s">
        <v>67</v>
      </c>
      <c r="M7427" s="103" t="e">
        <f>#REF!</f>
        <v>#REF!</v>
      </c>
      <c r="N7427" s="103" t="e">
        <f>IF(M7427=0,"",CHOOSE(M7427,"7","12","16","19","19","手入力箇所","手入力箇所","手入力箇所","手入力箇所","手入力箇所","手入力箇所","手入力箇所","手入力箇所","手入力箇所","手入力箇所"))</f>
        <v>#REF!</v>
      </c>
    </row>
    <row r="7428" spans="1:14" ht="24.6" thickBot="1" x14ac:dyDescent="0.25">
      <c r="A7428" s="28" t="s">
        <v>68</v>
      </c>
      <c r="B7428" s="18">
        <v>21</v>
      </c>
      <c r="C7428" s="18">
        <v>35</v>
      </c>
      <c r="D7428" s="18">
        <v>48</v>
      </c>
      <c r="E7428" s="18">
        <v>59</v>
      </c>
      <c r="F7428" s="18">
        <v>94</v>
      </c>
      <c r="G7428" s="18">
        <v>159</v>
      </c>
      <c r="H7428" s="18">
        <v>235</v>
      </c>
      <c r="I7428" s="18"/>
      <c r="J7428" s="62"/>
      <c r="K7428" s="69"/>
      <c r="L7428" s="108" t="s">
        <v>68</v>
      </c>
      <c r="M7428" s="103" t="e">
        <f>#REF!</f>
        <v>#REF!</v>
      </c>
      <c r="N7428" s="103" t="e">
        <f>IF(M7428=0,"",CHOOSE(M7428,"21","35","48","59","59","94","94","94","94","94","159","159","159","159","159","159","159","159","159","159","235","235","235","235","235","235","235","235","235","235","手入力箇所","手入力箇所","手入力箇所","手入力箇所","手入力箇所","手入力箇所","手入力箇所","手入力箇所","手入力箇所","手入力箇所"))</f>
        <v>#REF!</v>
      </c>
    </row>
    <row r="7429" spans="1:14" ht="36.6" thickBot="1" x14ac:dyDescent="0.25">
      <c r="A7429" s="28" t="s">
        <v>69</v>
      </c>
      <c r="B7429" s="18">
        <v>22</v>
      </c>
      <c r="C7429" s="18">
        <v>26</v>
      </c>
      <c r="D7429" s="18">
        <v>28</v>
      </c>
      <c r="E7429" s="18">
        <v>29</v>
      </c>
      <c r="F7429" s="18">
        <v>34</v>
      </c>
      <c r="G7429" s="18"/>
      <c r="H7429" s="18"/>
      <c r="I7429" s="18"/>
      <c r="J7429" s="62"/>
      <c r="K7429" s="69"/>
      <c r="L7429" s="108" t="s">
        <v>69</v>
      </c>
      <c r="M7429" s="103" t="e">
        <f>#REF!</f>
        <v>#REF!</v>
      </c>
      <c r="N7429" s="103" t="e">
        <f>IF(M7429=0,"",CHOOSE(M7429,"22","26","28","29","29","34","34","34","34","34","手入力箇所","手入力箇所","手入力箇所","手入力箇所","手入力箇所","手入力箇所","手入力箇所","手入力箇所","手入力箇所","手入力箇所"))</f>
        <v>#REF!</v>
      </c>
    </row>
    <row r="7430" spans="1:14" ht="13.8" thickBot="1" x14ac:dyDescent="0.25">
      <c r="A7430" s="27" t="s">
        <v>63</v>
      </c>
      <c r="B7430" s="18">
        <v>21</v>
      </c>
      <c r="C7430" s="18">
        <v>33</v>
      </c>
      <c r="D7430" s="18">
        <v>46</v>
      </c>
      <c r="E7430" s="18">
        <v>56</v>
      </c>
      <c r="F7430" s="18">
        <v>89</v>
      </c>
      <c r="G7430" s="18">
        <v>151</v>
      </c>
      <c r="H7430" s="18">
        <v>224</v>
      </c>
      <c r="I7430" s="18">
        <v>289</v>
      </c>
      <c r="J7430" s="18">
        <v>350</v>
      </c>
      <c r="K7430" s="69"/>
      <c r="L7430" s="107" t="s">
        <v>63</v>
      </c>
      <c r="M7430" s="103" t="e">
        <f>#REF!</f>
        <v>#REF!</v>
      </c>
      <c r="N7430" s="103" t="e">
        <f>IF(M7430=0,"",CHOOSE(M7430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431" spans="1:14" ht="24.6" thickBot="1" x14ac:dyDescent="0.25">
      <c r="A7431" s="34" t="s">
        <v>70</v>
      </c>
      <c r="B7431" s="35">
        <v>13</v>
      </c>
      <c r="C7431" s="35">
        <v>33</v>
      </c>
      <c r="D7431" s="35">
        <v>59</v>
      </c>
      <c r="E7431" s="35"/>
      <c r="F7431" s="35"/>
      <c r="G7431" s="35"/>
      <c r="H7431" s="35"/>
      <c r="I7431" s="35"/>
      <c r="J7431" s="36"/>
      <c r="K7431" s="67"/>
      <c r="L7431" s="108" t="s">
        <v>70</v>
      </c>
      <c r="M7431" s="103" t="e">
        <f>#REF!</f>
        <v>#REF!</v>
      </c>
      <c r="N7431" s="103" t="e">
        <f>IF(M7431=0,"",CHOOSE(M7431,"13","33","59","手入力箇所","手入力箇所","手入力箇所","手入力箇所","手入力箇所","手入力箇所","手入力箇所","手入力箇所","手入力箇所","手入力箇所"))</f>
        <v>#REF!</v>
      </c>
    </row>
    <row r="7432" spans="1:14" ht="13.8" thickBot="1" x14ac:dyDescent="0.25">
      <c r="A7432" s="37" t="s">
        <v>71</v>
      </c>
      <c r="B7432" s="17">
        <v>23</v>
      </c>
      <c r="C7432" s="17">
        <v>39</v>
      </c>
      <c r="D7432" s="17">
        <v>97</v>
      </c>
      <c r="E7432" s="17"/>
      <c r="F7432" s="17"/>
      <c r="G7432" s="17"/>
      <c r="H7432" s="17"/>
      <c r="I7432" s="17"/>
      <c r="J7432" s="64"/>
      <c r="K7432" s="70"/>
      <c r="L7432" s="109" t="s">
        <v>71</v>
      </c>
      <c r="M7432" s="103" t="e">
        <f>#REF!</f>
        <v>#REF!</v>
      </c>
      <c r="N7432" s="103" t="e">
        <f>IF(M7432=0,"",CHOOSE(M7432,"23","39","97","手入力箇所","手入力箇所","手入力箇所","手入力箇所","手入力箇所","手入力箇所","手入力箇所","手入力箇所","手入力箇所","手入力箇所"))</f>
        <v>#REF!</v>
      </c>
    </row>
    <row r="7433" spans="1:14" ht="13.8" thickBot="1" x14ac:dyDescent="0.25">
      <c r="A7433" s="29" t="s">
        <v>72</v>
      </c>
      <c r="B7433" s="18">
        <v>21</v>
      </c>
      <c r="C7433" s="18">
        <v>37</v>
      </c>
      <c r="D7433" s="18">
        <v>58</v>
      </c>
      <c r="E7433" s="18">
        <v>76</v>
      </c>
      <c r="F7433" s="18">
        <v>137</v>
      </c>
      <c r="G7433" s="18"/>
      <c r="H7433" s="18"/>
      <c r="I7433" s="18"/>
      <c r="J7433" s="62"/>
      <c r="K7433" s="69"/>
      <c r="L7433" s="109" t="s">
        <v>72</v>
      </c>
      <c r="M7433" s="103" t="e">
        <f>#REF!</f>
        <v>#REF!</v>
      </c>
      <c r="N7433" s="103" t="e">
        <f>IF(M7433=0,"",CHOOSE(M7433,"21","37","58","76","76","137","137","137","137","137","手入力箇所","手入力箇所","手入力箇所","手入力箇所","手入力箇所","手入力箇所","手入力箇所","手入力箇所","手入力箇所","手入力箇所"))</f>
        <v>#REF!</v>
      </c>
    </row>
    <row r="7434" spans="1:14" ht="13.8" thickBot="1" x14ac:dyDescent="0.25">
      <c r="A7434" s="29" t="s">
        <v>73</v>
      </c>
      <c r="B7434" s="18">
        <v>48</v>
      </c>
      <c r="C7434" s="18">
        <v>93</v>
      </c>
      <c r="D7434" s="18">
        <v>138</v>
      </c>
      <c r="E7434" s="18">
        <v>183</v>
      </c>
      <c r="F7434" s="18"/>
      <c r="G7434" s="18"/>
      <c r="H7434" s="18"/>
      <c r="I7434" s="18"/>
      <c r="J7434" s="62"/>
      <c r="K7434" s="69"/>
      <c r="L7434" s="109" t="s">
        <v>73</v>
      </c>
      <c r="M7434" s="103" t="e">
        <f>#REF!</f>
        <v>#REF!</v>
      </c>
      <c r="N7434" s="103" t="e">
        <f>IF(M7434=0,"",CHOOSE(M7434,"48","93","138","183","183","手入力箇所","手入力箇所","手入力箇所","手入力箇所","手入力箇所","手入力箇所","手入力箇所","手入力箇所","手入力箇所","手入力箇所"))</f>
        <v>#REF!</v>
      </c>
    </row>
    <row r="7435" spans="1:14" ht="37.200000000000003" thickBot="1" x14ac:dyDescent="0.25">
      <c r="A7435" s="30" t="s">
        <v>74</v>
      </c>
      <c r="B7435" s="18">
        <v>13</v>
      </c>
      <c r="C7435" s="18">
        <v>26</v>
      </c>
      <c r="D7435" s="18">
        <v>40</v>
      </c>
      <c r="E7435" s="18">
        <v>55</v>
      </c>
      <c r="F7435" s="18">
        <v>107</v>
      </c>
      <c r="G7435" s="18">
        <v>224</v>
      </c>
      <c r="H7435" s="18">
        <v>386</v>
      </c>
      <c r="I7435" s="18"/>
      <c r="J7435" s="62"/>
      <c r="K7435" s="69"/>
      <c r="L7435" s="110" t="s">
        <v>74</v>
      </c>
      <c r="M7435" s="103" t="e">
        <f>#REF!</f>
        <v>#REF!</v>
      </c>
      <c r="N7435" s="103" t="e">
        <f>IF(M7435=0,"",CHOOSE(M7435,"13","26","40","55","55","107","107","107","107","107","224","224","224","224","224","224","224","224","224","224","386","386","386","386","386","386","386","386","386","386","手入力箇所","手入力箇所","手入力箇所","手入力箇所","手入力箇所","手入力箇所","手入力箇所","手入力箇所","手入力箇所","手入力箇所"))</f>
        <v>#REF!</v>
      </c>
    </row>
    <row r="7436" spans="1:14" ht="13.8" thickBot="1" x14ac:dyDescent="0.25">
      <c r="A7436" s="29" t="s">
        <v>75</v>
      </c>
      <c r="B7436" s="18">
        <v>36</v>
      </c>
      <c r="C7436" s="18">
        <v>98</v>
      </c>
      <c r="D7436" s="18">
        <v>173</v>
      </c>
      <c r="E7436" s="18">
        <v>274</v>
      </c>
      <c r="F7436" s="18"/>
      <c r="G7436" s="18"/>
      <c r="H7436" s="18"/>
      <c r="I7436" s="18"/>
      <c r="J7436" s="62"/>
      <c r="K7436" s="69"/>
      <c r="L7436" s="109" t="s">
        <v>75</v>
      </c>
      <c r="M7436" s="103" t="e">
        <f>#REF!</f>
        <v>#REF!</v>
      </c>
      <c r="N7436" s="103" t="e">
        <f>IF(M7436=0,"",CHOOSE(M7436,"36","98","173","274","274","手入力箇所","手入力箇所","手入力箇所","手入力箇所","手入力箇所","手入力箇所","手入力箇所","手入力箇所","手入力箇所","手入力箇所"))</f>
        <v>#REF!</v>
      </c>
    </row>
    <row r="7437" spans="1:14" ht="37.200000000000003" thickBot="1" x14ac:dyDescent="0.25">
      <c r="A7437" s="30" t="s">
        <v>76</v>
      </c>
      <c r="B7437" s="18">
        <v>127</v>
      </c>
      <c r="C7437" s="18">
        <v>127</v>
      </c>
      <c r="D7437" s="18">
        <v>127</v>
      </c>
      <c r="E7437" s="18">
        <v>127</v>
      </c>
      <c r="F7437" s="18"/>
      <c r="G7437" s="18"/>
      <c r="H7437" s="18"/>
      <c r="I7437" s="18"/>
      <c r="J7437" s="62"/>
      <c r="K7437" s="69"/>
      <c r="L7437" s="110" t="s">
        <v>76</v>
      </c>
      <c r="M7437" s="103" t="e">
        <f>#REF!</f>
        <v>#REF!</v>
      </c>
      <c r="N7437" s="103" t="e">
        <f>IF(M7437=0,"",CHOOSE(M7437,"127","127","127","127","127","手入力箇所","手入力箇所","手入力箇所","手入力箇所","手入力箇所","手入力箇所","手入力箇所","手入力箇所","手入力箇所","手入力箇所"))</f>
        <v>#REF!</v>
      </c>
    </row>
    <row r="7438" spans="1:14" ht="27" thickBot="1" x14ac:dyDescent="0.25">
      <c r="A7438" s="31" t="s">
        <v>77</v>
      </c>
      <c r="B7438" s="18">
        <v>42</v>
      </c>
      <c r="C7438" s="18">
        <v>90</v>
      </c>
      <c r="D7438" s="18">
        <v>141</v>
      </c>
      <c r="E7438" s="18">
        <v>193</v>
      </c>
      <c r="F7438" s="62"/>
      <c r="G7438" s="62"/>
      <c r="H7438" s="62"/>
      <c r="I7438" s="62"/>
      <c r="J7438" s="62"/>
      <c r="K7438" s="69"/>
      <c r="L7438" s="111" t="s">
        <v>77</v>
      </c>
      <c r="M7438" s="103" t="e">
        <f>#REF!</f>
        <v>#REF!</v>
      </c>
      <c r="N7438" s="103" t="e">
        <f>IF(M7438=0,"",CHOOSE(M7438,"42","90","141","193","1936","手入力箇所","手入力箇所","手入力箇所","手入力箇所","手入力箇所","手入力箇所","手入力箇所","手入力箇所","手入力箇所","手入力箇所"))</f>
        <v>#REF!</v>
      </c>
    </row>
    <row r="7439" spans="1:14" ht="40.200000000000003" thickBot="1" x14ac:dyDescent="0.25">
      <c r="A7439" s="31" t="s">
        <v>78</v>
      </c>
      <c r="B7439" s="18">
        <v>24</v>
      </c>
      <c r="C7439" s="18">
        <v>43</v>
      </c>
      <c r="D7439" s="18">
        <v>61</v>
      </c>
      <c r="E7439" s="18">
        <v>76</v>
      </c>
      <c r="F7439" s="62"/>
      <c r="G7439" s="62"/>
      <c r="H7439" s="62"/>
      <c r="I7439" s="62"/>
      <c r="J7439" s="62"/>
      <c r="K7439" s="69"/>
      <c r="L7439" s="111" t="s">
        <v>78</v>
      </c>
      <c r="M7439" s="103" t="e">
        <f>#REF!</f>
        <v>#REF!</v>
      </c>
      <c r="N7439" s="103" t="e">
        <f>IF(M7439=0,"",CHOOSE(M7439,"24","43","61","76","76","手入力箇所","手入力箇所","手入力箇所","手入力箇所","手入力箇所","手入力箇所","手入力箇所","手入力箇所","手入力箇所","手入力箇所"))</f>
        <v>#REF!</v>
      </c>
    </row>
    <row r="7440" spans="1:14" ht="27" thickBot="1" x14ac:dyDescent="0.25">
      <c r="A7440" s="31" t="s">
        <v>79</v>
      </c>
      <c r="B7440" s="18">
        <v>54</v>
      </c>
      <c r="C7440" s="18">
        <v>77</v>
      </c>
      <c r="D7440" s="18">
        <v>94</v>
      </c>
      <c r="E7440" s="18">
        <v>107</v>
      </c>
      <c r="F7440" s="62"/>
      <c r="G7440" s="62"/>
      <c r="H7440" s="62"/>
      <c r="I7440" s="62"/>
      <c r="J7440" s="62"/>
      <c r="K7440" s="69"/>
      <c r="L7440" s="111" t="s">
        <v>79</v>
      </c>
      <c r="M7440" s="103" t="e">
        <f>#REF!</f>
        <v>#REF!</v>
      </c>
      <c r="N7440" s="103" t="e">
        <f>IF(M7440=0,"",CHOOSE(M7440,"54","77","94","107","107","手入力箇所","手入力箇所","手入力箇所","手入力箇所","手入力箇所","手入力箇所","手入力箇所","手入力箇所","手入力箇所","手入力箇所"))</f>
        <v>#REF!</v>
      </c>
    </row>
    <row r="7441" spans="1:14" ht="40.200000000000003" thickBot="1" x14ac:dyDescent="0.25">
      <c r="A7441" s="31" t="s">
        <v>80</v>
      </c>
      <c r="B7441" s="18">
        <v>49</v>
      </c>
      <c r="C7441" s="18">
        <v>53</v>
      </c>
      <c r="D7441" s="18">
        <v>55</v>
      </c>
      <c r="E7441" s="18">
        <v>56</v>
      </c>
      <c r="F7441" s="62"/>
      <c r="G7441" s="62"/>
      <c r="H7441" s="62"/>
      <c r="I7441" s="62"/>
      <c r="J7441" s="62"/>
      <c r="K7441" s="69"/>
      <c r="L7441" s="111" t="s">
        <v>80</v>
      </c>
      <c r="M7441" s="103" t="e">
        <f>#REF!</f>
        <v>#REF!</v>
      </c>
      <c r="N7441" s="103" t="e">
        <f>IF(M7441=0,"",CHOOSE(M7441,"49","53","55","56","56","手入力箇所","手入力箇所","手入力箇所","手入力箇所","手入力箇所","手入力箇所","手入力箇所","手入力箇所","手入力箇所","手入力箇所"))</f>
        <v>#REF!</v>
      </c>
    </row>
    <row r="7442" spans="1:14" ht="40.200000000000003" thickBot="1" x14ac:dyDescent="0.25">
      <c r="A7442" s="38" t="s">
        <v>81</v>
      </c>
      <c r="B7442" s="35">
        <v>232</v>
      </c>
      <c r="C7442" s="35">
        <v>232</v>
      </c>
      <c r="D7442" s="36"/>
      <c r="E7442" s="36"/>
      <c r="F7442" s="36"/>
      <c r="G7442" s="36"/>
      <c r="H7442" s="36"/>
      <c r="I7442" s="36"/>
      <c r="J7442" s="36"/>
      <c r="K7442" s="67"/>
      <c r="L7442" s="111" t="s">
        <v>81</v>
      </c>
      <c r="M7442" s="103" t="e">
        <f>#REF!</f>
        <v>#REF!</v>
      </c>
      <c r="N7442" s="103" t="e">
        <f>IF(M7442=0,"",CHOOSE(M7442,"232","232","手入力箇所","手入力箇所","手入力箇所","手入力箇所","手入力箇所","手入力箇所","手入力箇所","手入力箇所","手入力箇所","手入力箇所"))</f>
        <v>#REF!</v>
      </c>
    </row>
    <row r="7443" spans="1:14" ht="13.8" thickBot="1" x14ac:dyDescent="0.25">
      <c r="A7443" s="39" t="s">
        <v>82</v>
      </c>
      <c r="B7443" s="17">
        <v>6</v>
      </c>
      <c r="C7443" s="17">
        <v>9</v>
      </c>
      <c r="D7443" s="17">
        <v>11</v>
      </c>
      <c r="E7443" s="17">
        <v>13</v>
      </c>
      <c r="F7443" s="17">
        <v>18</v>
      </c>
      <c r="G7443" s="17">
        <v>26</v>
      </c>
      <c r="H7443" s="17">
        <v>35</v>
      </c>
      <c r="I7443" s="17">
        <v>43</v>
      </c>
      <c r="J7443" s="17">
        <v>49</v>
      </c>
      <c r="K7443" s="70"/>
      <c r="L7443" s="111" t="s">
        <v>82</v>
      </c>
      <c r="M7443" s="103" t="e">
        <f>#REF!</f>
        <v>#REF!</v>
      </c>
      <c r="N7443" s="103" t="e">
        <f>IF(M7443=0,"",CHOOSE(M7443,"6","9","11","13","13","18","18","18","18","18","26","26","26","26","26","26","26","26","26","26","35","35","35","35","35","35","35","35","35","35","43","43","43","43","43","43","43","43","43","43","49","49","49","49","49","49","49","49","49","49","手入力箇所","手入力箇所","手入力箇所","手入力箇所","手入力箇所","手入力箇所","手入力箇所","手入力箇所","手入力箇所","手入力箇所"))</f>
        <v>#REF!</v>
      </c>
    </row>
    <row r="7444" spans="1:14" ht="13.8" thickBot="1" x14ac:dyDescent="0.25">
      <c r="A7444" s="31" t="s">
        <v>83</v>
      </c>
      <c r="B7444" s="18">
        <v>6</v>
      </c>
      <c r="C7444" s="18">
        <v>10</v>
      </c>
      <c r="D7444" s="18">
        <v>14</v>
      </c>
      <c r="E7444" s="18">
        <v>17</v>
      </c>
      <c r="F7444" s="18">
        <v>29</v>
      </c>
      <c r="G7444" s="18">
        <v>50</v>
      </c>
      <c r="H7444" s="18">
        <v>76</v>
      </c>
      <c r="I7444" s="18">
        <v>100</v>
      </c>
      <c r="J7444" s="18">
        <v>123</v>
      </c>
      <c r="K7444" s="69"/>
      <c r="L7444" s="111" t="s">
        <v>83</v>
      </c>
      <c r="M7444" s="103" t="e">
        <f>#REF!</f>
        <v>#REF!</v>
      </c>
      <c r="N7444" s="103" t="e">
        <f>IF(M7444=0,"",CHOOSE(M7444,"6","10","14","17","17","29","29","29","29","29","50","50","50","50","50","50","50","50","50","50","76","76","76","76","76","76","76","76","76","76","100","100","100","100","100","100","100","100","100","100","123","123","123","123","123","123","123","123","123","123","手入力箇所","手入力箇所","手入力箇所","手入力箇所","手入力箇所","手入力箇所","手入力箇所","手入力箇所","手入力箇所"))</f>
        <v>#REF!</v>
      </c>
    </row>
    <row r="7445" spans="1:14" ht="27" thickBot="1" x14ac:dyDescent="0.25">
      <c r="A7445" s="32" t="s">
        <v>84</v>
      </c>
      <c r="B7445" s="20">
        <v>9</v>
      </c>
      <c r="C7445" s="20">
        <v>15</v>
      </c>
      <c r="D7445" s="20">
        <v>20</v>
      </c>
      <c r="E7445" s="20">
        <v>24</v>
      </c>
      <c r="F7445" s="20">
        <v>39</v>
      </c>
      <c r="G7445" s="20">
        <v>65</v>
      </c>
      <c r="H7445" s="63"/>
      <c r="I7445" s="63"/>
      <c r="J7445" s="63"/>
      <c r="K7445" s="106"/>
      <c r="L7445" s="111" t="s">
        <v>84</v>
      </c>
      <c r="M7445" s="103" t="e">
        <f>#REF!</f>
        <v>#REF!</v>
      </c>
      <c r="N7445" s="103" t="e">
        <f>IF(M7445=0,"",CHOOSE(M7445,"9","15","20","24","24","39","39","39","39","39","65","65","65","65","65","65","65","65","65","65","手入力箇所","手入力箇所","手入力箇所","手入力箇所","手入力箇所","手入力箇所","手入力箇所","手入力箇所","手入力箇所","手入力箇所"))</f>
        <v>#REF!</v>
      </c>
    </row>
    <row r="7448" spans="1:14" ht="13.8" thickBot="1" x14ac:dyDescent="0.25"/>
    <row r="7449" spans="1:14" ht="13.8" thickBot="1" x14ac:dyDescent="0.25">
      <c r="A7449" s="688" t="e">
        <f>#REF!</f>
        <v>#REF!</v>
      </c>
      <c r="B7449" s="688"/>
      <c r="C7449" s="688"/>
      <c r="D7449" s="689" t="s">
        <v>192</v>
      </c>
      <c r="E7449" s="689"/>
      <c r="F7449" s="689"/>
      <c r="G7449" s="689"/>
      <c r="H7449" s="689"/>
      <c r="I7449" s="689"/>
      <c r="J7449" s="689"/>
      <c r="K7449" s="689"/>
      <c r="L7449" s="689"/>
      <c r="M7449" s="689"/>
      <c r="N7449" s="689"/>
    </row>
    <row r="7450" spans="1:14" ht="13.8" thickBot="1" x14ac:dyDescent="0.25">
      <c r="A7450" s="65"/>
      <c r="B7450" s="33">
        <v>1</v>
      </c>
      <c r="C7450" s="24">
        <v>2</v>
      </c>
      <c r="D7450" s="24">
        <v>3</v>
      </c>
      <c r="E7450" s="24" t="s">
        <v>58</v>
      </c>
      <c r="F7450" s="24" t="s">
        <v>59</v>
      </c>
      <c r="G7450" s="24" t="s">
        <v>60</v>
      </c>
      <c r="H7450" s="24" t="s">
        <v>61</v>
      </c>
      <c r="I7450" s="24" t="s">
        <v>62</v>
      </c>
      <c r="J7450" s="24" t="s">
        <v>194</v>
      </c>
      <c r="K7450" s="25" t="s">
        <v>85</v>
      </c>
      <c r="L7450" s="105" t="s">
        <v>189</v>
      </c>
      <c r="M7450" s="105" t="s">
        <v>188</v>
      </c>
      <c r="N7450" s="105" t="s">
        <v>51</v>
      </c>
    </row>
    <row r="7451" spans="1:14" ht="13.8" thickBot="1" x14ac:dyDescent="0.25">
      <c r="A7451" s="26" t="s">
        <v>56</v>
      </c>
      <c r="B7451" s="22">
        <v>5</v>
      </c>
      <c r="C7451" s="22">
        <v>7</v>
      </c>
      <c r="D7451" s="22">
        <v>8</v>
      </c>
      <c r="E7451" s="22">
        <v>8</v>
      </c>
      <c r="F7451" s="22">
        <v>10</v>
      </c>
      <c r="G7451" s="22">
        <v>13</v>
      </c>
      <c r="H7451" s="22">
        <v>16</v>
      </c>
      <c r="I7451" s="22"/>
      <c r="J7451" s="23"/>
      <c r="K7451" s="1"/>
      <c r="L7451" s="26" t="s">
        <v>56</v>
      </c>
      <c r="M7451" s="104" t="e">
        <f>#REF!</f>
        <v>#REF!</v>
      </c>
      <c r="N7451" s="112" t="e">
        <f>IF(M7451=0,"",CHOOSE(M7451,"5","7","8","8","8","10","10","10","10","10","13","13","13","13","13","13","13","13","13","13","16","16","16","16","16","16","16","16","16","16","16","手入力箇所","手入力箇所","手入力箇所","手入力箇所","手入力箇所","手入力箇所","手入力箇所","手入力箇所","手入力箇所","手入力箇所"))</f>
        <v>#REF!</v>
      </c>
    </row>
    <row r="7452" spans="1:14" ht="13.8" thickBot="1" x14ac:dyDescent="0.25">
      <c r="A7452" s="27" t="s">
        <v>57</v>
      </c>
      <c r="B7452" s="18">
        <v>5</v>
      </c>
      <c r="C7452" s="18">
        <v>7</v>
      </c>
      <c r="D7452" s="18">
        <v>8</v>
      </c>
      <c r="E7452" s="18">
        <v>9</v>
      </c>
      <c r="F7452" s="18">
        <v>12</v>
      </c>
      <c r="G7452" s="18">
        <v>16</v>
      </c>
      <c r="H7452" s="18"/>
      <c r="I7452" s="18"/>
      <c r="J7452" s="62"/>
      <c r="K7452" s="19"/>
      <c r="L7452" s="27" t="s">
        <v>57</v>
      </c>
      <c r="M7452" s="104" t="e">
        <f>#REF!</f>
        <v>#REF!</v>
      </c>
      <c r="N7452" s="113" t="e">
        <f>IF(M7452=0,"",CHOOSE(M7452,"5","7","8","9","9","12","12","12","12","12","16","16","16","16","16","16","16","16","16","16","手入力箇所","手入力箇所","手入力箇所","手入力箇所","手入力箇所","手入力箇所","手入力箇所","手入力箇所","手入力箇所","手入力箇所"))</f>
        <v>#REF!</v>
      </c>
    </row>
    <row r="7453" spans="1:14" ht="48.6" thickBot="1" x14ac:dyDescent="0.25">
      <c r="A7453" s="28" t="s">
        <v>64</v>
      </c>
      <c r="B7453" s="18">
        <v>6</v>
      </c>
      <c r="C7453" s="18"/>
      <c r="D7453" s="18"/>
      <c r="E7453" s="18"/>
      <c r="F7453" s="18"/>
      <c r="G7453" s="18"/>
      <c r="H7453" s="18"/>
      <c r="I7453" s="18"/>
      <c r="J7453" s="62"/>
      <c r="K7453" s="19"/>
      <c r="L7453" s="28" t="s">
        <v>64</v>
      </c>
      <c r="M7453" s="104" t="e">
        <f>#REF!</f>
        <v>#REF!</v>
      </c>
      <c r="N7453" s="113" t="e">
        <f>IF(M7453=0,"",CHOOSE(M7453,"6","手入力箇所","手入力箇所","手入力箇所","手入力箇所","手入力箇所","手入力箇所","手入力箇所","手入力箇所","手入力箇所","手入力箇所","",""))</f>
        <v>#REF!</v>
      </c>
    </row>
    <row r="7454" spans="1:14" ht="48.6" thickBot="1" x14ac:dyDescent="0.25">
      <c r="A7454" s="28" t="s">
        <v>65</v>
      </c>
      <c r="B7454" s="18">
        <v>6</v>
      </c>
      <c r="C7454" s="18"/>
      <c r="D7454" s="18"/>
      <c r="E7454" s="18"/>
      <c r="F7454" s="18"/>
      <c r="G7454" s="18"/>
      <c r="H7454" s="18"/>
      <c r="I7454" s="18"/>
      <c r="J7454" s="62"/>
      <c r="K7454" s="19"/>
      <c r="L7454" s="28" t="s">
        <v>65</v>
      </c>
      <c r="M7454" s="104" t="e">
        <f>#REF!</f>
        <v>#REF!</v>
      </c>
      <c r="N7454" s="113" t="e">
        <f>IF(M7454=0,"",CHOOSE(M7454,"6","手入力箇所","手入力箇所","手入力箇所","手入力箇所","手入力箇所","手入力箇所","手入力箇所","手入力箇所","手入力箇所","手入力箇所","",""))</f>
        <v>#REF!</v>
      </c>
    </row>
    <row r="7455" spans="1:14" ht="24.6" thickBot="1" x14ac:dyDescent="0.25">
      <c r="A7455" s="28" t="s">
        <v>66</v>
      </c>
      <c r="B7455" s="18">
        <v>5</v>
      </c>
      <c r="C7455" s="18">
        <v>7</v>
      </c>
      <c r="D7455" s="18">
        <v>8</v>
      </c>
      <c r="E7455" s="18">
        <v>9</v>
      </c>
      <c r="F7455" s="18">
        <v>12</v>
      </c>
      <c r="G7455" s="18"/>
      <c r="H7455" s="18"/>
      <c r="I7455" s="18"/>
      <c r="J7455" s="62"/>
      <c r="K7455" s="19"/>
      <c r="L7455" s="28" t="s">
        <v>66</v>
      </c>
      <c r="M7455" s="104" t="e">
        <f>#REF!</f>
        <v>#REF!</v>
      </c>
      <c r="N7455" s="113" t="e">
        <f>IF(M7455=0,"",CHOOSE(M7455,"5","7","8","9","9","12","12","12","12","12","手入力箇所","手入力箇所","手入力箇所","手入力箇所","手入力箇所","手入力箇所","手入力箇所","手入力箇所","手入力箇所","手入力箇所"))</f>
        <v>#REF!</v>
      </c>
    </row>
    <row r="7456" spans="1:14" ht="36.6" thickBot="1" x14ac:dyDescent="0.25">
      <c r="A7456" s="28" t="s">
        <v>67</v>
      </c>
      <c r="B7456" s="18">
        <v>4</v>
      </c>
      <c r="C7456" s="18">
        <v>5</v>
      </c>
      <c r="D7456" s="18">
        <v>5</v>
      </c>
      <c r="E7456" s="18">
        <v>6</v>
      </c>
      <c r="F7456" s="18"/>
      <c r="G7456" s="18"/>
      <c r="H7456" s="18"/>
      <c r="I7456" s="18"/>
      <c r="J7456" s="62"/>
      <c r="K7456" s="19"/>
      <c r="L7456" s="28" t="s">
        <v>67</v>
      </c>
      <c r="M7456" s="104" t="e">
        <f>#REF!</f>
        <v>#REF!</v>
      </c>
      <c r="N7456" s="113" t="e">
        <f>IF(M7456=0,"",CHOOSE(M7456,"4","5","5","6","6","手入力箇所","手入力箇所","手入力箇所","手入力箇所","手入力箇所","手入力箇所","手入力箇所","手入力箇所","手入力箇所","手入力箇所"))</f>
        <v>#REF!</v>
      </c>
    </row>
    <row r="7457" spans="1:14" ht="24.6" thickBot="1" x14ac:dyDescent="0.25">
      <c r="A7457" s="28" t="s">
        <v>68</v>
      </c>
      <c r="B7457" s="18">
        <v>12</v>
      </c>
      <c r="C7457" s="18">
        <v>12</v>
      </c>
      <c r="D7457" s="18">
        <v>12</v>
      </c>
      <c r="E7457" s="18">
        <v>12</v>
      </c>
      <c r="F7457" s="18">
        <v>12</v>
      </c>
      <c r="G7457" s="18">
        <v>12</v>
      </c>
      <c r="H7457" s="18">
        <v>12</v>
      </c>
      <c r="I7457" s="18"/>
      <c r="J7457" s="62"/>
      <c r="K7457" s="19"/>
      <c r="L7457" s="28" t="s">
        <v>68</v>
      </c>
      <c r="M7457" s="104" t="e">
        <f>#REF!</f>
        <v>#REF!</v>
      </c>
      <c r="N7457" s="113" t="e">
        <f>IF(M7457=0,"",CHOOSE(M7457,"12","12","12","12","12","12","12","12","12","12","12","12","12","12","12","12","12","12","12","12","12","12","12","12","12","12","12","12","12","12","手入力箇所","手入力箇所","手入力箇所","手入力箇所","手入力箇所","手入力箇所","手入力箇所","手入力箇所","手入力箇所","手入力箇所"))</f>
        <v>#REF!</v>
      </c>
    </row>
    <row r="7458" spans="1:14" ht="36.6" thickBot="1" x14ac:dyDescent="0.25">
      <c r="A7458" s="28" t="s">
        <v>69</v>
      </c>
      <c r="B7458" s="18">
        <v>7</v>
      </c>
      <c r="C7458" s="18">
        <v>7</v>
      </c>
      <c r="D7458" s="18">
        <v>7</v>
      </c>
      <c r="E7458" s="18">
        <v>7</v>
      </c>
      <c r="F7458" s="18">
        <v>7</v>
      </c>
      <c r="G7458" s="18"/>
      <c r="H7458" s="18"/>
      <c r="I7458" s="18"/>
      <c r="J7458" s="62"/>
      <c r="K7458" s="19"/>
      <c r="L7458" s="28" t="s">
        <v>69</v>
      </c>
      <c r="M7458" s="104" t="e">
        <f>#REF!</f>
        <v>#REF!</v>
      </c>
      <c r="N7458" s="113" t="e">
        <f>IF(M7458=0,"",CHOOSE(M7458,"7","7","7","7","7","7","7","7","7","7","手入力箇所","手入力箇所","手入力箇所","手入力箇所","手入力箇所","手入力箇所","手入力箇所","手入力箇所","手入力箇所","手入力箇所"))</f>
        <v>#REF!</v>
      </c>
    </row>
    <row r="7459" spans="1:14" ht="13.8" thickBot="1" x14ac:dyDescent="0.25">
      <c r="A7459" s="27" t="s">
        <v>63</v>
      </c>
      <c r="B7459" s="18">
        <v>4</v>
      </c>
      <c r="C7459" s="18">
        <v>5</v>
      </c>
      <c r="D7459" s="18">
        <v>7</v>
      </c>
      <c r="E7459" s="18">
        <v>8</v>
      </c>
      <c r="F7459" s="18">
        <v>11</v>
      </c>
      <c r="G7459" s="18">
        <v>16</v>
      </c>
      <c r="H7459" s="18">
        <v>22</v>
      </c>
      <c r="I7459" s="18">
        <v>26</v>
      </c>
      <c r="J7459" s="18">
        <v>31</v>
      </c>
      <c r="K7459" s="19"/>
      <c r="L7459" s="27" t="s">
        <v>63</v>
      </c>
      <c r="M7459" s="104" t="e">
        <f>#REF!</f>
        <v>#REF!</v>
      </c>
      <c r="N7459" s="113" t="e">
        <f>IF(M7459=0,"",CHOOSE(M7459,"4","5","7","8","8","11","11","11","11","11","16","16","16","16","16","16","16","16","16","16","22","22","22","22","22","22","22","22","22","22","26","26","26","26","26","26","26","26","26","26","31","31","31","31","31","31","31","31","31","31","31","手入力箇所","手入力箇所","手入力箇所","手入力箇所","手入力箇所","手入力箇所","手入力箇所","手入力箇所","手入力箇所","手入力箇所"))</f>
        <v>#REF!</v>
      </c>
    </row>
    <row r="7460" spans="1:14" ht="24.6" thickBot="1" x14ac:dyDescent="0.25">
      <c r="A7460" s="28" t="s">
        <v>70</v>
      </c>
      <c r="B7460" s="18">
        <v>5</v>
      </c>
      <c r="C7460" s="18">
        <v>6</v>
      </c>
      <c r="D7460" s="18">
        <v>7</v>
      </c>
      <c r="E7460" s="18"/>
      <c r="F7460" s="18"/>
      <c r="G7460" s="18"/>
      <c r="H7460" s="18"/>
      <c r="I7460" s="18"/>
      <c r="J7460" s="62"/>
      <c r="K7460" s="19"/>
      <c r="L7460" s="28" t="s">
        <v>70</v>
      </c>
      <c r="M7460" s="104" t="e">
        <f>#REF!</f>
        <v>#REF!</v>
      </c>
      <c r="N7460" s="113" t="e">
        <f>IF(M7460=0,"",CHOOSE(M7460,"5","6","7","手入力箇所","手入力箇所","手入力箇所","手入力箇所","手入力箇所","手入力箇所","手入力箇所","手入力箇所","手入力箇所","手入力箇所"))</f>
        <v>#REF!</v>
      </c>
    </row>
    <row r="7461" spans="1:14" ht="13.8" thickBot="1" x14ac:dyDescent="0.25">
      <c r="A7461" s="29" t="s">
        <v>71</v>
      </c>
      <c r="B7461" s="18">
        <v>3</v>
      </c>
      <c r="C7461" s="18">
        <v>6</v>
      </c>
      <c r="D7461" s="18">
        <v>19</v>
      </c>
      <c r="E7461" s="18"/>
      <c r="F7461" s="18"/>
      <c r="G7461" s="18"/>
      <c r="H7461" s="18"/>
      <c r="I7461" s="18"/>
      <c r="J7461" s="62"/>
      <c r="K7461" s="19"/>
      <c r="L7461" s="29" t="s">
        <v>71</v>
      </c>
      <c r="M7461" s="104" t="e">
        <f>#REF!</f>
        <v>#REF!</v>
      </c>
      <c r="N7461" s="113" t="e">
        <f>IF(M7461=0,"",CHOOSE(M7461,"3","6","19","手入力箇所","手入力箇所","手入力箇所","手入力箇所","手入力箇所","手入力箇所","手入力箇所","手入力箇所","手入力箇所","手入力箇所"))</f>
        <v>#REF!</v>
      </c>
    </row>
    <row r="7462" spans="1:14" ht="13.8" thickBot="1" x14ac:dyDescent="0.25">
      <c r="A7462" s="29" t="s">
        <v>72</v>
      </c>
      <c r="B7462" s="18">
        <v>1</v>
      </c>
      <c r="C7462" s="18">
        <v>3</v>
      </c>
      <c r="D7462" s="18">
        <v>5</v>
      </c>
      <c r="E7462" s="18">
        <v>9</v>
      </c>
      <c r="F7462" s="18">
        <v>26</v>
      </c>
      <c r="G7462" s="18"/>
      <c r="H7462" s="18"/>
      <c r="I7462" s="18"/>
      <c r="J7462" s="62"/>
      <c r="K7462" s="19"/>
      <c r="L7462" s="29" t="s">
        <v>72</v>
      </c>
      <c r="M7462" s="104" t="e">
        <f>#REF!</f>
        <v>#REF!</v>
      </c>
      <c r="N7462" s="113" t="e">
        <f>IF(M7462=0,"",CHOOSE(M7462,"1","3","5","9","9","26","26","26","26","26","手入力箇所","手入力箇所","手入力箇所","手入力箇所","手入力箇所","手入力箇所","手入力箇所","手入力箇所","手入力箇所","手入力箇所"))</f>
        <v>#REF!</v>
      </c>
    </row>
    <row r="7463" spans="1:14" ht="13.8" thickBot="1" x14ac:dyDescent="0.25">
      <c r="A7463" s="29" t="s">
        <v>73</v>
      </c>
      <c r="B7463" s="18">
        <v>4</v>
      </c>
      <c r="C7463" s="18">
        <v>11</v>
      </c>
      <c r="D7463" s="18">
        <v>20</v>
      </c>
      <c r="E7463" s="18">
        <v>33</v>
      </c>
      <c r="F7463" s="18"/>
      <c r="G7463" s="18"/>
      <c r="H7463" s="18"/>
      <c r="I7463" s="18"/>
      <c r="J7463" s="62"/>
      <c r="K7463" s="19"/>
      <c r="L7463" s="29" t="s">
        <v>73</v>
      </c>
      <c r="M7463" s="104" t="e">
        <f>#REF!</f>
        <v>#REF!</v>
      </c>
      <c r="N7463" s="113" t="e">
        <f>IF(M7463=0,"",CHOOSE(M7463,"4","11","20","33","33","手入力箇所","手入力箇所","手入力箇所","手入力箇所","手入力箇所","手入力箇所","手入力箇所","手入力箇所","手入力箇所","手入力箇所"))</f>
        <v>#REF!</v>
      </c>
    </row>
    <row r="7464" spans="1:14" ht="37.200000000000003" thickBot="1" x14ac:dyDescent="0.25">
      <c r="A7464" s="30" t="s">
        <v>74</v>
      </c>
      <c r="B7464" s="18">
        <v>4</v>
      </c>
      <c r="C7464" s="18">
        <v>6</v>
      </c>
      <c r="D7464" s="18">
        <v>8</v>
      </c>
      <c r="E7464" s="18">
        <v>10</v>
      </c>
      <c r="F7464" s="18">
        <v>15</v>
      </c>
      <c r="G7464" s="18">
        <v>23</v>
      </c>
      <c r="H7464" s="18">
        <v>33</v>
      </c>
      <c r="I7464" s="18"/>
      <c r="J7464" s="62"/>
      <c r="K7464" s="19"/>
      <c r="L7464" s="30" t="s">
        <v>74</v>
      </c>
      <c r="M7464" s="104" t="e">
        <f>#REF!</f>
        <v>#REF!</v>
      </c>
      <c r="N7464" s="113" t="e">
        <f>IF(M7464=0,"",CHOOSE(M7464,"4","6","8","10","10","15","15","15","15","15","23","23","23","23","23","23","23","23","23","23","33","33","33","33","33","33","33","33","33","33","手入力箇所","手入力箇所","手入力箇所","手入力箇所","手入力箇所","手入力箇所","手入力箇所","手入力箇所","手入力箇所","手入力箇所"))</f>
        <v>#REF!</v>
      </c>
    </row>
    <row r="7465" spans="1:14" ht="13.8" thickBot="1" x14ac:dyDescent="0.25">
      <c r="A7465" s="29" t="s">
        <v>75</v>
      </c>
      <c r="B7465" s="18">
        <v>6</v>
      </c>
      <c r="C7465" s="18">
        <v>14</v>
      </c>
      <c r="D7465" s="18">
        <v>25</v>
      </c>
      <c r="E7465" s="18">
        <v>39</v>
      </c>
      <c r="F7465" s="18"/>
      <c r="G7465" s="18"/>
      <c r="H7465" s="18"/>
      <c r="I7465" s="18"/>
      <c r="J7465" s="62"/>
      <c r="K7465" s="19"/>
      <c r="L7465" s="29" t="s">
        <v>75</v>
      </c>
      <c r="M7465" s="104" t="e">
        <f>#REF!</f>
        <v>#REF!</v>
      </c>
      <c r="N7465" s="113" t="e">
        <f>IF(M7465=0,"",CHOOSE(M7465,"6","14","25","39","39","手入力箇所","手入力箇所","手入力箇所","手入力箇所","手入力箇所","手入力箇所","手入力箇所","手入力箇所","手入力箇所","手入力箇所"))</f>
        <v>#REF!</v>
      </c>
    </row>
    <row r="7466" spans="1:14" ht="37.200000000000003" thickBot="1" x14ac:dyDescent="0.25">
      <c r="A7466" s="30" t="s">
        <v>76</v>
      </c>
      <c r="B7466" s="18">
        <v>2</v>
      </c>
      <c r="C7466" s="18">
        <v>3</v>
      </c>
      <c r="D7466" s="18">
        <v>6</v>
      </c>
      <c r="E7466" s="18">
        <v>9</v>
      </c>
      <c r="F7466" s="18"/>
      <c r="G7466" s="18"/>
      <c r="H7466" s="18"/>
      <c r="I7466" s="18"/>
      <c r="J7466" s="62"/>
      <c r="K7466" s="19"/>
      <c r="L7466" s="30" t="s">
        <v>76</v>
      </c>
      <c r="M7466" s="104" t="e">
        <f>#REF!</f>
        <v>#REF!</v>
      </c>
      <c r="N7466" s="113" t="e">
        <f>IF(M7466=0,"",CHOOSE(M7466,"2","3","6","9","9","手入力箇所","手入力箇所","手入力箇所","手入力箇所","手入力箇所","手入力箇所","手入力箇所","手入力箇所","手入力箇所","手入力箇所"))</f>
        <v>#REF!</v>
      </c>
    </row>
    <row r="7467" spans="1:14" ht="27" thickBot="1" x14ac:dyDescent="0.25">
      <c r="A7467" s="31" t="s">
        <v>77</v>
      </c>
      <c r="B7467" s="18">
        <v>12</v>
      </c>
      <c r="C7467" s="18">
        <v>18</v>
      </c>
      <c r="D7467" s="18">
        <v>22</v>
      </c>
      <c r="E7467" s="18">
        <v>26</v>
      </c>
      <c r="F7467" s="62"/>
      <c r="G7467" s="62"/>
      <c r="H7467" s="62"/>
      <c r="I7467" s="62"/>
      <c r="J7467" s="62"/>
      <c r="K7467" s="19"/>
      <c r="L7467" s="31" t="s">
        <v>77</v>
      </c>
      <c r="M7467" s="104" t="e">
        <f>#REF!</f>
        <v>#REF!</v>
      </c>
      <c r="N7467" s="113" t="e">
        <f>IF(M7467=0,"",CHOOSE(M7467,"12","18","22","26","26","手入力箇所","手入力箇所","手入力箇所","手入力箇所","手入力箇所","手入力箇所","手入力箇所","手入力箇所","手入力箇所","手入力箇所"))</f>
        <v>#REF!</v>
      </c>
    </row>
    <row r="7468" spans="1:14" ht="40.200000000000003" thickBot="1" x14ac:dyDescent="0.25">
      <c r="A7468" s="31" t="s">
        <v>78</v>
      </c>
      <c r="B7468" s="18">
        <v>5</v>
      </c>
      <c r="C7468" s="18">
        <v>8</v>
      </c>
      <c r="D7468" s="18">
        <v>11</v>
      </c>
      <c r="E7468" s="18">
        <v>14</v>
      </c>
      <c r="F7468" s="62"/>
      <c r="G7468" s="62"/>
      <c r="H7468" s="62"/>
      <c r="I7468" s="62"/>
      <c r="J7468" s="62"/>
      <c r="K7468" s="19"/>
      <c r="L7468" s="31" t="s">
        <v>78</v>
      </c>
      <c r="M7468" s="104" t="e">
        <f>#REF!</f>
        <v>#REF!</v>
      </c>
      <c r="N7468" s="113" t="e">
        <f>IF(M7468=0,"",CHOOSE(M7468,"5","8","11","14","14","手入力箇所","手入力箇所","手入力箇所","手入力箇所","手入力箇所","手入力箇所","手入力箇所","手入力箇所","手入力箇所","手入力箇所"))</f>
        <v>#REF!</v>
      </c>
    </row>
    <row r="7469" spans="1:14" ht="27" thickBot="1" x14ac:dyDescent="0.25">
      <c r="A7469" s="31" t="s">
        <v>79</v>
      </c>
      <c r="B7469" s="18">
        <v>6</v>
      </c>
      <c r="C7469" s="18">
        <v>11</v>
      </c>
      <c r="D7469" s="18">
        <v>16</v>
      </c>
      <c r="E7469" s="18">
        <v>21</v>
      </c>
      <c r="F7469" s="62"/>
      <c r="G7469" s="62"/>
      <c r="H7469" s="62"/>
      <c r="I7469" s="62"/>
      <c r="J7469" s="62"/>
      <c r="K7469" s="19"/>
      <c r="L7469" s="31" t="s">
        <v>79</v>
      </c>
      <c r="M7469" s="104" t="e">
        <f>#REF!</f>
        <v>#REF!</v>
      </c>
      <c r="N7469" s="113" t="e">
        <f>IF(M7469=0,"",CHOOSE(M7469,"6","11","16","21","21","手入力箇所","手入力箇所","手入力箇所","手入力箇所","手入力箇所","手入力箇所","手入力箇所","手入力箇所","手入力箇所"))</f>
        <v>#REF!</v>
      </c>
    </row>
    <row r="7470" spans="1:14" ht="40.200000000000003" thickBot="1" x14ac:dyDescent="0.25">
      <c r="A7470" s="31" t="s">
        <v>80</v>
      </c>
      <c r="B7470" s="18">
        <v>5</v>
      </c>
      <c r="C7470" s="18">
        <v>7</v>
      </c>
      <c r="D7470" s="18">
        <v>9</v>
      </c>
      <c r="E7470" s="18">
        <v>10</v>
      </c>
      <c r="F7470" s="62"/>
      <c r="G7470" s="62"/>
      <c r="H7470" s="62"/>
      <c r="I7470" s="62"/>
      <c r="J7470" s="62"/>
      <c r="K7470" s="19"/>
      <c r="L7470" s="31" t="s">
        <v>80</v>
      </c>
      <c r="M7470" s="104" t="e">
        <f>#REF!</f>
        <v>#REF!</v>
      </c>
      <c r="N7470" s="113" t="e">
        <f>IF(M7470=0,"",CHOOSE(M7470,"5","7","9","10","10","手入力箇所","手入力箇所","手入力箇所","手入力箇所","手入力箇所","手入力箇所","手入力箇所","手入力箇所","手入力箇所"))</f>
        <v>#REF!</v>
      </c>
    </row>
    <row r="7471" spans="1:14" ht="40.200000000000003" thickBot="1" x14ac:dyDescent="0.25">
      <c r="A7471" s="31" t="s">
        <v>81</v>
      </c>
      <c r="B7471" s="18">
        <v>9</v>
      </c>
      <c r="C7471" s="18">
        <v>14</v>
      </c>
      <c r="D7471" s="62"/>
      <c r="E7471" s="62"/>
      <c r="F7471" s="62"/>
      <c r="G7471" s="62"/>
      <c r="H7471" s="62"/>
      <c r="I7471" s="62"/>
      <c r="J7471" s="62"/>
      <c r="K7471" s="19"/>
      <c r="L7471" s="31" t="s">
        <v>81</v>
      </c>
      <c r="M7471" s="104" t="e">
        <f>#REF!</f>
        <v>#REF!</v>
      </c>
      <c r="N7471" s="113" t="e">
        <f>IF(M7471=0,"",CHOOSE(M7471,"9","14","手入力箇所","手入力箇所","手入力箇所","手入力箇所","手入力箇所","手入力箇所","手入力箇所","手入力箇所","手入力箇所","手入力箇所"))</f>
        <v>#REF!</v>
      </c>
    </row>
    <row r="7472" spans="1:14" ht="13.8" thickBot="1" x14ac:dyDescent="0.25">
      <c r="A7472" s="31" t="s">
        <v>82</v>
      </c>
      <c r="B7472" s="18">
        <v>3</v>
      </c>
      <c r="C7472" s="18">
        <v>4</v>
      </c>
      <c r="D7472" s="18">
        <v>4</v>
      </c>
      <c r="E7472" s="18">
        <v>5</v>
      </c>
      <c r="F7472" s="18">
        <v>6</v>
      </c>
      <c r="G7472" s="18">
        <v>8</v>
      </c>
      <c r="H7472" s="18">
        <v>9</v>
      </c>
      <c r="I7472" s="18">
        <v>11</v>
      </c>
      <c r="J7472" s="18">
        <v>12</v>
      </c>
      <c r="K7472" s="19"/>
      <c r="L7472" s="31" t="s">
        <v>82</v>
      </c>
      <c r="M7472" s="104" t="e">
        <f>#REF!</f>
        <v>#REF!</v>
      </c>
      <c r="N7472" s="113" t="e">
        <f>IF(M7472=0,"",CHOOSE(M7472,"3","4","4","5","5","6","6","6","6","6","8","8","8","8","8","8","8","8","8","8","9","9","9","9","9","9","9","9","9","9","11","11","11","11","11","11","11","11","11","11","12","12","12","12","12","12","12","12","12","12","12","手入力箇所","手入力箇所","手入力箇所","手入力箇所","手入力箇所","手入力箇所","手入力箇所","手入力箇所","手入力箇所","手入力箇所"))</f>
        <v>#REF!</v>
      </c>
    </row>
    <row r="7473" spans="1:14" ht="13.8" thickBot="1" x14ac:dyDescent="0.25">
      <c r="A7473" s="31" t="s">
        <v>83</v>
      </c>
      <c r="B7473" s="18">
        <v>3</v>
      </c>
      <c r="C7473" s="18">
        <v>4</v>
      </c>
      <c r="D7473" s="18">
        <v>4</v>
      </c>
      <c r="E7473" s="18">
        <v>5</v>
      </c>
      <c r="F7473" s="18">
        <v>6</v>
      </c>
      <c r="G7473" s="18">
        <v>8</v>
      </c>
      <c r="H7473" s="18">
        <v>10</v>
      </c>
      <c r="I7473" s="18">
        <v>12</v>
      </c>
      <c r="J7473" s="18">
        <v>13</v>
      </c>
      <c r="K7473" s="19"/>
      <c r="L7473" s="31" t="s">
        <v>83</v>
      </c>
      <c r="M7473" s="104" t="e">
        <f>#REF!</f>
        <v>#REF!</v>
      </c>
      <c r="N7473" s="113" t="e">
        <f>IF(M7473=0,"",CHOOSE(M7473,"3","4","4","5","5","6","6","6","6","6","8","8","8","8","8","8","8","8","8","8","10","10","10","10","10","10","10","10","10","10","12","12","12","12","12","12","12","12","12","12","13","13","13","13","13","13","13","13","13","13","13","手入力箇所","手入力箇所","手入力箇所","手入力箇所","手入力箇所","手入力箇所","手入力箇所","手入力箇所","手入力箇所","手入力箇所"))</f>
        <v>#REF!</v>
      </c>
    </row>
    <row r="7474" spans="1:14" ht="27" thickBot="1" x14ac:dyDescent="0.25">
      <c r="A7474" s="32" t="s">
        <v>84</v>
      </c>
      <c r="B7474" s="20">
        <v>1</v>
      </c>
      <c r="C7474" s="20">
        <v>2</v>
      </c>
      <c r="D7474" s="20">
        <v>3</v>
      </c>
      <c r="E7474" s="20">
        <v>4</v>
      </c>
      <c r="F7474" s="20">
        <v>8</v>
      </c>
      <c r="G7474" s="20">
        <v>19</v>
      </c>
      <c r="H7474" s="63"/>
      <c r="I7474" s="63"/>
      <c r="J7474" s="63"/>
      <c r="K7474" s="21"/>
      <c r="L7474" s="32" t="s">
        <v>84</v>
      </c>
      <c r="M7474" s="104" t="e">
        <f>#REF!</f>
        <v>#REF!</v>
      </c>
      <c r="N7474" s="113" t="e">
        <f>IF(M7474=0,"",CHOOSE(M7474,"1","2","3","4","4","8","8","8","8","8","19","19","19","19","19","19","19","19","19","19","手入力箇所","手入力箇所","手入力箇所","手入力箇所","手入力箇所","手入力箇所","手入力箇所","手入力箇所","手入力箇所","手入力箇所"))</f>
        <v>#REF!</v>
      </c>
    </row>
    <row r="7475" spans="1:14" ht="13.8" thickBot="1" x14ac:dyDescent="0.25"/>
    <row r="7476" spans="1:14" ht="13.8" thickBot="1" x14ac:dyDescent="0.25">
      <c r="A7476" s="686" t="e">
        <f>A7449</f>
        <v>#REF!</v>
      </c>
      <c r="B7476" s="686"/>
      <c r="C7476" s="686"/>
      <c r="D7476" s="687" t="s">
        <v>193</v>
      </c>
      <c r="E7476" s="687"/>
      <c r="F7476" s="687"/>
      <c r="G7476" s="687"/>
      <c r="H7476" s="687"/>
      <c r="I7476" s="687"/>
      <c r="J7476" s="687"/>
      <c r="K7476" s="687"/>
      <c r="L7476" s="687"/>
      <c r="M7476" s="687"/>
      <c r="N7476" s="687"/>
    </row>
    <row r="7477" spans="1:14" ht="13.8" thickBot="1" x14ac:dyDescent="0.25">
      <c r="A7477" s="105"/>
      <c r="B7477" s="33">
        <v>1</v>
      </c>
      <c r="C7477" s="24">
        <v>2</v>
      </c>
      <c r="D7477" s="24">
        <v>3</v>
      </c>
      <c r="E7477" s="24" t="s">
        <v>58</v>
      </c>
      <c r="F7477" s="24" t="s">
        <v>59</v>
      </c>
      <c r="G7477" s="24" t="s">
        <v>60</v>
      </c>
      <c r="H7477" s="24" t="s">
        <v>61</v>
      </c>
      <c r="I7477" s="24" t="s">
        <v>62</v>
      </c>
      <c r="J7477" s="24" t="s">
        <v>194</v>
      </c>
      <c r="K7477" s="102" t="s">
        <v>85</v>
      </c>
      <c r="L7477" s="105" t="s">
        <v>189</v>
      </c>
      <c r="M7477" s="105" t="s">
        <v>188</v>
      </c>
      <c r="N7477" s="105" t="s">
        <v>51</v>
      </c>
    </row>
    <row r="7478" spans="1:14" ht="13.8" thickBot="1" x14ac:dyDescent="0.25">
      <c r="A7478" s="26" t="s">
        <v>56</v>
      </c>
      <c r="B7478" s="22">
        <v>16</v>
      </c>
      <c r="C7478" s="22">
        <v>25</v>
      </c>
      <c r="D7478" s="22">
        <v>32</v>
      </c>
      <c r="E7478" s="22">
        <v>38</v>
      </c>
      <c r="F7478" s="22">
        <v>56</v>
      </c>
      <c r="G7478" s="22">
        <v>87</v>
      </c>
      <c r="H7478" s="22">
        <v>121</v>
      </c>
      <c r="I7478" s="22"/>
      <c r="J7478" s="23"/>
      <c r="K7478" s="68"/>
      <c r="L7478" s="107" t="s">
        <v>56</v>
      </c>
      <c r="M7478" s="103" t="e">
        <f>#REF!</f>
        <v>#REF!</v>
      </c>
      <c r="N7478" s="103" t="e">
        <f>IF(M7478=0,"",CHOOSE(M7478,"16","25","32","38","38","56","56","56","56","56","87","87","87","87","87","87","87","87","87","87","121","121","121","121","121","121","121","121","121","121","手入力箇所","手入力箇所","手入力箇所","手入力箇所","手入力箇所","手入力箇所","手入力箇所","手入力箇所","手入力箇所","手入力箇所"))</f>
        <v>#REF!</v>
      </c>
    </row>
    <row r="7479" spans="1:14" ht="13.8" thickBot="1" x14ac:dyDescent="0.25">
      <c r="A7479" s="27" t="s">
        <v>57</v>
      </c>
      <c r="B7479" s="18">
        <v>25</v>
      </c>
      <c r="C7479" s="18">
        <v>33</v>
      </c>
      <c r="D7479" s="18">
        <v>40</v>
      </c>
      <c r="E7479" s="18">
        <v>45</v>
      </c>
      <c r="F7479" s="18">
        <v>58</v>
      </c>
      <c r="G7479" s="18">
        <v>79</v>
      </c>
      <c r="H7479" s="18"/>
      <c r="I7479" s="18"/>
      <c r="J7479" s="62"/>
      <c r="K7479" s="69"/>
      <c r="L7479" s="107" t="s">
        <v>57</v>
      </c>
      <c r="M7479" s="103" t="e">
        <f>#REF!</f>
        <v>#REF!</v>
      </c>
      <c r="N7479" s="103" t="e">
        <f>IF(M7479=0,"",CHOOSE(M7479,"25","33","40","45","45","58","58","58","58","58","79","79","79","79","79","79","79","79","79","79","手入力箇所","手入力箇所","手入力箇所","手入力箇所","手入力箇所","手入力箇所","手入力箇所","手入力箇所","手入力箇所","手入力箇所"))</f>
        <v>#REF!</v>
      </c>
    </row>
    <row r="7480" spans="1:14" ht="48.6" thickBot="1" x14ac:dyDescent="0.25">
      <c r="A7480" s="28" t="s">
        <v>64</v>
      </c>
      <c r="B7480" s="18">
        <v>32</v>
      </c>
      <c r="C7480" s="18"/>
      <c r="D7480" s="18"/>
      <c r="E7480" s="18"/>
      <c r="F7480" s="18"/>
      <c r="G7480" s="18"/>
      <c r="H7480" s="18"/>
      <c r="I7480" s="18"/>
      <c r="J7480" s="62"/>
      <c r="K7480" s="69"/>
      <c r="L7480" s="108" t="s">
        <v>64</v>
      </c>
      <c r="M7480" s="103" t="e">
        <f>#REF!</f>
        <v>#REF!</v>
      </c>
      <c r="N7480" s="103" t="e">
        <f>IF(M7480=0,"",CHOOSE(M7480,"32","手入力箇所","手入力箇所","手入力箇所","手入力箇所","手入力箇所","手入力箇所","手入力箇所","手入力箇所","手入力箇所","手入力箇所"))</f>
        <v>#REF!</v>
      </c>
    </row>
    <row r="7481" spans="1:14" ht="48.6" thickBot="1" x14ac:dyDescent="0.25">
      <c r="A7481" s="28" t="s">
        <v>65</v>
      </c>
      <c r="B7481" s="18">
        <v>36</v>
      </c>
      <c r="C7481" s="18"/>
      <c r="D7481" s="18"/>
      <c r="E7481" s="18"/>
      <c r="F7481" s="18"/>
      <c r="G7481" s="18"/>
      <c r="H7481" s="18"/>
      <c r="I7481" s="18"/>
      <c r="J7481" s="62"/>
      <c r="K7481" s="69"/>
      <c r="L7481" s="108" t="s">
        <v>65</v>
      </c>
      <c r="M7481" s="103" t="e">
        <f>#REF!</f>
        <v>#REF!</v>
      </c>
      <c r="N7481" s="103" t="e">
        <f>IF(M7481=0,"",CHOOSE(M7481,"36","手入力箇所","手入力箇所","手入力箇所","手入力箇所","手入力箇所","手入力箇所","手入力箇所","手入力箇所","手入力箇所","手入力箇所"))</f>
        <v>#REF!</v>
      </c>
    </row>
    <row r="7482" spans="1:14" ht="24.6" thickBot="1" x14ac:dyDescent="0.25">
      <c r="A7482" s="28" t="s">
        <v>66</v>
      </c>
      <c r="B7482" s="18">
        <v>24</v>
      </c>
      <c r="C7482" s="18">
        <v>30</v>
      </c>
      <c r="D7482" s="18">
        <v>33</v>
      </c>
      <c r="E7482" s="18">
        <v>35</v>
      </c>
      <c r="F7482" s="18">
        <v>42</v>
      </c>
      <c r="G7482" s="18"/>
      <c r="H7482" s="18"/>
      <c r="I7482" s="18"/>
      <c r="J7482" s="62"/>
      <c r="K7482" s="69"/>
      <c r="L7482" s="108" t="s">
        <v>66</v>
      </c>
      <c r="M7482" s="103" t="e">
        <f>#REF!</f>
        <v>#REF!</v>
      </c>
      <c r="N7482" s="103" t="e">
        <f>IF(M7482=0,"",CHOOSE(M7482,"24","30","33","35","35","42","42","42","42","42","手入力箇所","手入力箇所","手入力箇所","手入力箇所","手入力箇所","手入力箇所","手入力箇所","手入力箇所","手入力箇所","手入力箇所"))</f>
        <v>#REF!</v>
      </c>
    </row>
    <row r="7483" spans="1:14" ht="36.6" thickBot="1" x14ac:dyDescent="0.25">
      <c r="A7483" s="28" t="s">
        <v>67</v>
      </c>
      <c r="B7483" s="18">
        <v>7</v>
      </c>
      <c r="C7483" s="18">
        <v>12</v>
      </c>
      <c r="D7483" s="18">
        <v>16</v>
      </c>
      <c r="E7483" s="18">
        <v>19</v>
      </c>
      <c r="F7483" s="18"/>
      <c r="G7483" s="18"/>
      <c r="H7483" s="18"/>
      <c r="I7483" s="18"/>
      <c r="J7483" s="62"/>
      <c r="K7483" s="69"/>
      <c r="L7483" s="108" t="s">
        <v>67</v>
      </c>
      <c r="M7483" s="103" t="e">
        <f>#REF!</f>
        <v>#REF!</v>
      </c>
      <c r="N7483" s="103" t="e">
        <f>IF(M7483=0,"",CHOOSE(M7483,"7","12","16","19","19","手入力箇所","手入力箇所","手入力箇所","手入力箇所","手入力箇所","手入力箇所","手入力箇所","手入力箇所","手入力箇所","手入力箇所"))</f>
        <v>#REF!</v>
      </c>
    </row>
    <row r="7484" spans="1:14" ht="24.6" thickBot="1" x14ac:dyDescent="0.25">
      <c r="A7484" s="28" t="s">
        <v>68</v>
      </c>
      <c r="B7484" s="18">
        <v>21</v>
      </c>
      <c r="C7484" s="18">
        <v>35</v>
      </c>
      <c r="D7484" s="18">
        <v>48</v>
      </c>
      <c r="E7484" s="18">
        <v>59</v>
      </c>
      <c r="F7484" s="18">
        <v>94</v>
      </c>
      <c r="G7484" s="18">
        <v>159</v>
      </c>
      <c r="H7484" s="18">
        <v>235</v>
      </c>
      <c r="I7484" s="18"/>
      <c r="J7484" s="62"/>
      <c r="K7484" s="69"/>
      <c r="L7484" s="108" t="s">
        <v>68</v>
      </c>
      <c r="M7484" s="103" t="e">
        <f>#REF!</f>
        <v>#REF!</v>
      </c>
      <c r="N7484" s="103" t="e">
        <f>IF(M7484=0,"",CHOOSE(M7484,"21","35","48","59","59","94","94","94","94","94","159","159","159","159","159","159","159","159","159","159","235","235","235","235","235","235","235","235","235","235","手入力箇所","手入力箇所","手入力箇所","手入力箇所","手入力箇所","手入力箇所","手入力箇所","手入力箇所","手入力箇所","手入力箇所"))</f>
        <v>#REF!</v>
      </c>
    </row>
    <row r="7485" spans="1:14" ht="36.6" thickBot="1" x14ac:dyDescent="0.25">
      <c r="A7485" s="28" t="s">
        <v>69</v>
      </c>
      <c r="B7485" s="18">
        <v>22</v>
      </c>
      <c r="C7485" s="18">
        <v>26</v>
      </c>
      <c r="D7485" s="18">
        <v>28</v>
      </c>
      <c r="E7485" s="18">
        <v>29</v>
      </c>
      <c r="F7485" s="18">
        <v>34</v>
      </c>
      <c r="G7485" s="18"/>
      <c r="H7485" s="18"/>
      <c r="I7485" s="18"/>
      <c r="J7485" s="62"/>
      <c r="K7485" s="69"/>
      <c r="L7485" s="108" t="s">
        <v>69</v>
      </c>
      <c r="M7485" s="103" t="e">
        <f>#REF!</f>
        <v>#REF!</v>
      </c>
      <c r="N7485" s="103" t="e">
        <f>IF(M7485=0,"",CHOOSE(M7485,"22","26","28","29","29","34","34","34","34","34","手入力箇所","手入力箇所","手入力箇所","手入力箇所","手入力箇所","手入力箇所","手入力箇所","手入力箇所","手入力箇所","手入力箇所"))</f>
        <v>#REF!</v>
      </c>
    </row>
    <row r="7486" spans="1:14" ht="13.8" thickBot="1" x14ac:dyDescent="0.25">
      <c r="A7486" s="27" t="s">
        <v>63</v>
      </c>
      <c r="B7486" s="18">
        <v>21</v>
      </c>
      <c r="C7486" s="18">
        <v>33</v>
      </c>
      <c r="D7486" s="18">
        <v>46</v>
      </c>
      <c r="E7486" s="18">
        <v>56</v>
      </c>
      <c r="F7486" s="18">
        <v>89</v>
      </c>
      <c r="G7486" s="18">
        <v>151</v>
      </c>
      <c r="H7486" s="18">
        <v>224</v>
      </c>
      <c r="I7486" s="18">
        <v>289</v>
      </c>
      <c r="J7486" s="18">
        <v>350</v>
      </c>
      <c r="K7486" s="69"/>
      <c r="L7486" s="107" t="s">
        <v>63</v>
      </c>
      <c r="M7486" s="103" t="e">
        <f>#REF!</f>
        <v>#REF!</v>
      </c>
      <c r="N7486" s="103" t="e">
        <f>IF(M7486=0,"",CHOOSE(M7486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487" spans="1:14" ht="24.6" thickBot="1" x14ac:dyDescent="0.25">
      <c r="A7487" s="34" t="s">
        <v>70</v>
      </c>
      <c r="B7487" s="35">
        <v>13</v>
      </c>
      <c r="C7487" s="35">
        <v>33</v>
      </c>
      <c r="D7487" s="35">
        <v>59</v>
      </c>
      <c r="E7487" s="35"/>
      <c r="F7487" s="35"/>
      <c r="G7487" s="35"/>
      <c r="H7487" s="35"/>
      <c r="I7487" s="35"/>
      <c r="J7487" s="36"/>
      <c r="K7487" s="67"/>
      <c r="L7487" s="108" t="s">
        <v>70</v>
      </c>
      <c r="M7487" s="103" t="e">
        <f>#REF!</f>
        <v>#REF!</v>
      </c>
      <c r="N7487" s="103" t="e">
        <f>IF(M7487=0,"",CHOOSE(M7487,"13","33","59","手入力箇所","手入力箇所","手入力箇所","手入力箇所","手入力箇所","手入力箇所","手入力箇所","手入力箇所","手入力箇所","手入力箇所"))</f>
        <v>#REF!</v>
      </c>
    </row>
    <row r="7488" spans="1:14" ht="13.8" thickBot="1" x14ac:dyDescent="0.25">
      <c r="A7488" s="37" t="s">
        <v>71</v>
      </c>
      <c r="B7488" s="17">
        <v>23</v>
      </c>
      <c r="C7488" s="17">
        <v>39</v>
      </c>
      <c r="D7488" s="17">
        <v>97</v>
      </c>
      <c r="E7488" s="17"/>
      <c r="F7488" s="17"/>
      <c r="G7488" s="17"/>
      <c r="H7488" s="17"/>
      <c r="I7488" s="17"/>
      <c r="J7488" s="64"/>
      <c r="K7488" s="70"/>
      <c r="L7488" s="109" t="s">
        <v>71</v>
      </c>
      <c r="M7488" s="103" t="e">
        <f>#REF!</f>
        <v>#REF!</v>
      </c>
      <c r="N7488" s="103" t="e">
        <f>IF(M7488=0,"",CHOOSE(M7488,"23","39","97","手入力箇所","手入力箇所","手入力箇所","手入力箇所","手入力箇所","手入力箇所","手入力箇所","手入力箇所","手入力箇所","手入力箇所"))</f>
        <v>#REF!</v>
      </c>
    </row>
    <row r="7489" spans="1:14" ht="13.8" thickBot="1" x14ac:dyDescent="0.25">
      <c r="A7489" s="29" t="s">
        <v>72</v>
      </c>
      <c r="B7489" s="18">
        <v>21</v>
      </c>
      <c r="C7489" s="18">
        <v>37</v>
      </c>
      <c r="D7489" s="18">
        <v>58</v>
      </c>
      <c r="E7489" s="18">
        <v>76</v>
      </c>
      <c r="F7489" s="18">
        <v>137</v>
      </c>
      <c r="G7489" s="18"/>
      <c r="H7489" s="18"/>
      <c r="I7489" s="18"/>
      <c r="J7489" s="62"/>
      <c r="K7489" s="69"/>
      <c r="L7489" s="109" t="s">
        <v>72</v>
      </c>
      <c r="M7489" s="103" t="e">
        <f>#REF!</f>
        <v>#REF!</v>
      </c>
      <c r="N7489" s="103" t="e">
        <f>IF(M7489=0,"",CHOOSE(M7489,"21","37","58","76","76","137","137","137","137","137","手入力箇所","手入力箇所","手入力箇所","手入力箇所","手入力箇所","手入力箇所","手入力箇所","手入力箇所","手入力箇所","手入力箇所"))</f>
        <v>#REF!</v>
      </c>
    </row>
    <row r="7490" spans="1:14" ht="13.8" thickBot="1" x14ac:dyDescent="0.25">
      <c r="A7490" s="29" t="s">
        <v>73</v>
      </c>
      <c r="B7490" s="18">
        <v>48</v>
      </c>
      <c r="C7490" s="18">
        <v>93</v>
      </c>
      <c r="D7490" s="18">
        <v>138</v>
      </c>
      <c r="E7490" s="18">
        <v>183</v>
      </c>
      <c r="F7490" s="18"/>
      <c r="G7490" s="18"/>
      <c r="H7490" s="18"/>
      <c r="I7490" s="18"/>
      <c r="J7490" s="62"/>
      <c r="K7490" s="69"/>
      <c r="L7490" s="109" t="s">
        <v>73</v>
      </c>
      <c r="M7490" s="103" t="e">
        <f>#REF!</f>
        <v>#REF!</v>
      </c>
      <c r="N7490" s="103" t="e">
        <f>IF(M7490=0,"",CHOOSE(M7490,"48","93","138","183","183","手入力箇所","手入力箇所","手入力箇所","手入力箇所","手入力箇所","手入力箇所","手入力箇所","手入力箇所","手入力箇所","手入力箇所"))</f>
        <v>#REF!</v>
      </c>
    </row>
    <row r="7491" spans="1:14" ht="37.200000000000003" thickBot="1" x14ac:dyDescent="0.25">
      <c r="A7491" s="30" t="s">
        <v>74</v>
      </c>
      <c r="B7491" s="18">
        <v>13</v>
      </c>
      <c r="C7491" s="18">
        <v>26</v>
      </c>
      <c r="D7491" s="18">
        <v>40</v>
      </c>
      <c r="E7491" s="18">
        <v>55</v>
      </c>
      <c r="F7491" s="18">
        <v>107</v>
      </c>
      <c r="G7491" s="18">
        <v>224</v>
      </c>
      <c r="H7491" s="18">
        <v>386</v>
      </c>
      <c r="I7491" s="18"/>
      <c r="J7491" s="62"/>
      <c r="K7491" s="69"/>
      <c r="L7491" s="110" t="s">
        <v>74</v>
      </c>
      <c r="M7491" s="103" t="e">
        <f>#REF!</f>
        <v>#REF!</v>
      </c>
      <c r="N7491" s="103" t="e">
        <f>IF(M7491=0,"",CHOOSE(M7491,"13","26","40","55","55","107","107","107","107","107","224","224","224","224","224","224","224","224","224","224","386","386","386","386","386","386","386","386","386","386","手入力箇所","手入力箇所","手入力箇所","手入力箇所","手入力箇所","手入力箇所","手入力箇所","手入力箇所","手入力箇所","手入力箇所"))</f>
        <v>#REF!</v>
      </c>
    </row>
    <row r="7492" spans="1:14" ht="13.8" thickBot="1" x14ac:dyDescent="0.25">
      <c r="A7492" s="29" t="s">
        <v>75</v>
      </c>
      <c r="B7492" s="18">
        <v>36</v>
      </c>
      <c r="C7492" s="18">
        <v>98</v>
      </c>
      <c r="D7492" s="18">
        <v>173</v>
      </c>
      <c r="E7492" s="18">
        <v>274</v>
      </c>
      <c r="F7492" s="18"/>
      <c r="G7492" s="18"/>
      <c r="H7492" s="18"/>
      <c r="I7492" s="18"/>
      <c r="J7492" s="62"/>
      <c r="K7492" s="69"/>
      <c r="L7492" s="109" t="s">
        <v>75</v>
      </c>
      <c r="M7492" s="103" t="e">
        <f>#REF!</f>
        <v>#REF!</v>
      </c>
      <c r="N7492" s="103" t="e">
        <f>IF(M7492=0,"",CHOOSE(M7492,"36","98","173","274","274","手入力箇所","手入力箇所","手入力箇所","手入力箇所","手入力箇所","手入力箇所","手入力箇所","手入力箇所","手入力箇所","手入力箇所"))</f>
        <v>#REF!</v>
      </c>
    </row>
    <row r="7493" spans="1:14" ht="37.200000000000003" thickBot="1" x14ac:dyDescent="0.25">
      <c r="A7493" s="30" t="s">
        <v>76</v>
      </c>
      <c r="B7493" s="18">
        <v>127</v>
      </c>
      <c r="C7493" s="18">
        <v>127</v>
      </c>
      <c r="D7493" s="18">
        <v>127</v>
      </c>
      <c r="E7493" s="18">
        <v>127</v>
      </c>
      <c r="F7493" s="18"/>
      <c r="G7493" s="18"/>
      <c r="H7493" s="18"/>
      <c r="I7493" s="18"/>
      <c r="J7493" s="62"/>
      <c r="K7493" s="69"/>
      <c r="L7493" s="110" t="s">
        <v>76</v>
      </c>
      <c r="M7493" s="103" t="e">
        <f>#REF!</f>
        <v>#REF!</v>
      </c>
      <c r="N7493" s="103" t="e">
        <f>IF(M7493=0,"",CHOOSE(M7493,"127","127","127","127","127","手入力箇所","手入力箇所","手入力箇所","手入力箇所","手入力箇所","手入力箇所","手入力箇所","手入力箇所","手入力箇所","手入力箇所"))</f>
        <v>#REF!</v>
      </c>
    </row>
    <row r="7494" spans="1:14" ht="27" thickBot="1" x14ac:dyDescent="0.25">
      <c r="A7494" s="31" t="s">
        <v>77</v>
      </c>
      <c r="B7494" s="18">
        <v>42</v>
      </c>
      <c r="C7494" s="18">
        <v>90</v>
      </c>
      <c r="D7494" s="18">
        <v>141</v>
      </c>
      <c r="E7494" s="18">
        <v>193</v>
      </c>
      <c r="F7494" s="62"/>
      <c r="G7494" s="62"/>
      <c r="H7494" s="62"/>
      <c r="I7494" s="62"/>
      <c r="J7494" s="62"/>
      <c r="K7494" s="69"/>
      <c r="L7494" s="111" t="s">
        <v>77</v>
      </c>
      <c r="M7494" s="103" t="e">
        <f>#REF!</f>
        <v>#REF!</v>
      </c>
      <c r="N7494" s="103" t="e">
        <f>IF(M7494=0,"",CHOOSE(M7494,"42","90","141","193","1936","手入力箇所","手入力箇所","手入力箇所","手入力箇所","手入力箇所","手入力箇所","手入力箇所","手入力箇所","手入力箇所","手入力箇所"))</f>
        <v>#REF!</v>
      </c>
    </row>
    <row r="7495" spans="1:14" ht="40.200000000000003" thickBot="1" x14ac:dyDescent="0.25">
      <c r="A7495" s="31" t="s">
        <v>78</v>
      </c>
      <c r="B7495" s="18">
        <v>24</v>
      </c>
      <c r="C7495" s="18">
        <v>43</v>
      </c>
      <c r="D7495" s="18">
        <v>61</v>
      </c>
      <c r="E7495" s="18">
        <v>76</v>
      </c>
      <c r="F7495" s="62"/>
      <c r="G7495" s="62"/>
      <c r="H7495" s="62"/>
      <c r="I7495" s="62"/>
      <c r="J7495" s="62"/>
      <c r="K7495" s="69"/>
      <c r="L7495" s="111" t="s">
        <v>78</v>
      </c>
      <c r="M7495" s="103" t="e">
        <f>#REF!</f>
        <v>#REF!</v>
      </c>
      <c r="N7495" s="103" t="e">
        <f>IF(M7495=0,"",CHOOSE(M7495,"24","43","61","76","76","手入力箇所","手入力箇所","手入力箇所","手入力箇所","手入力箇所","手入力箇所","手入力箇所","手入力箇所","手入力箇所","手入力箇所"))</f>
        <v>#REF!</v>
      </c>
    </row>
    <row r="7496" spans="1:14" ht="27" thickBot="1" x14ac:dyDescent="0.25">
      <c r="A7496" s="31" t="s">
        <v>79</v>
      </c>
      <c r="B7496" s="18">
        <v>54</v>
      </c>
      <c r="C7496" s="18">
        <v>77</v>
      </c>
      <c r="D7496" s="18">
        <v>94</v>
      </c>
      <c r="E7496" s="18">
        <v>107</v>
      </c>
      <c r="F7496" s="62"/>
      <c r="G7496" s="62"/>
      <c r="H7496" s="62"/>
      <c r="I7496" s="62"/>
      <c r="J7496" s="62"/>
      <c r="K7496" s="69"/>
      <c r="L7496" s="111" t="s">
        <v>79</v>
      </c>
      <c r="M7496" s="103" t="e">
        <f>#REF!</f>
        <v>#REF!</v>
      </c>
      <c r="N7496" s="103" t="e">
        <f>IF(M7496=0,"",CHOOSE(M7496,"54","77","94","107","107","手入力箇所","手入力箇所","手入力箇所","手入力箇所","手入力箇所","手入力箇所","手入力箇所","手入力箇所","手入力箇所","手入力箇所"))</f>
        <v>#REF!</v>
      </c>
    </row>
    <row r="7497" spans="1:14" ht="40.200000000000003" thickBot="1" x14ac:dyDescent="0.25">
      <c r="A7497" s="31" t="s">
        <v>80</v>
      </c>
      <c r="B7497" s="18">
        <v>49</v>
      </c>
      <c r="C7497" s="18">
        <v>53</v>
      </c>
      <c r="D7497" s="18">
        <v>55</v>
      </c>
      <c r="E7497" s="18">
        <v>56</v>
      </c>
      <c r="F7497" s="62"/>
      <c r="G7497" s="62"/>
      <c r="H7497" s="62"/>
      <c r="I7497" s="62"/>
      <c r="J7497" s="62"/>
      <c r="K7497" s="69"/>
      <c r="L7497" s="111" t="s">
        <v>80</v>
      </c>
      <c r="M7497" s="103" t="e">
        <f>#REF!</f>
        <v>#REF!</v>
      </c>
      <c r="N7497" s="103" t="e">
        <f>IF(M7497=0,"",CHOOSE(M7497,"49","53","55","56","56","手入力箇所","手入力箇所","手入力箇所","手入力箇所","手入力箇所","手入力箇所","手入力箇所","手入力箇所","手入力箇所","手入力箇所"))</f>
        <v>#REF!</v>
      </c>
    </row>
    <row r="7498" spans="1:14" ht="40.200000000000003" thickBot="1" x14ac:dyDescent="0.25">
      <c r="A7498" s="38" t="s">
        <v>81</v>
      </c>
      <c r="B7498" s="35">
        <v>232</v>
      </c>
      <c r="C7498" s="35">
        <v>232</v>
      </c>
      <c r="D7498" s="36"/>
      <c r="E7498" s="36"/>
      <c r="F7498" s="36"/>
      <c r="G7498" s="36"/>
      <c r="H7498" s="36"/>
      <c r="I7498" s="36"/>
      <c r="J7498" s="36"/>
      <c r="K7498" s="67"/>
      <c r="L7498" s="111" t="s">
        <v>81</v>
      </c>
      <c r="M7498" s="103" t="e">
        <f>#REF!</f>
        <v>#REF!</v>
      </c>
      <c r="N7498" s="103" t="e">
        <f>IF(M7498=0,"",CHOOSE(M7498,"232","232","手入力箇所","手入力箇所","手入力箇所","手入力箇所","手入力箇所","手入力箇所","手入力箇所","手入力箇所","手入力箇所","手入力箇所"))</f>
        <v>#REF!</v>
      </c>
    </row>
    <row r="7499" spans="1:14" ht="13.8" thickBot="1" x14ac:dyDescent="0.25">
      <c r="A7499" s="39" t="s">
        <v>82</v>
      </c>
      <c r="B7499" s="17">
        <v>6</v>
      </c>
      <c r="C7499" s="17">
        <v>9</v>
      </c>
      <c r="D7499" s="17">
        <v>11</v>
      </c>
      <c r="E7499" s="17">
        <v>13</v>
      </c>
      <c r="F7499" s="17">
        <v>18</v>
      </c>
      <c r="G7499" s="17">
        <v>26</v>
      </c>
      <c r="H7499" s="17">
        <v>35</v>
      </c>
      <c r="I7499" s="17">
        <v>43</v>
      </c>
      <c r="J7499" s="17">
        <v>49</v>
      </c>
      <c r="K7499" s="70"/>
      <c r="L7499" s="111" t="s">
        <v>82</v>
      </c>
      <c r="M7499" s="103" t="e">
        <f>#REF!</f>
        <v>#REF!</v>
      </c>
      <c r="N7499" s="103" t="e">
        <f>IF(M7499=0,"",CHOOSE(M7499,"6","9","11","13","13","18","18","18","18","18","26","26","26","26","26","26","26","26","26","26","35","35","35","35","35","35","35","35","35","35","43","43","43","43","43","43","43","43","43","43","49","49","49","49","49","49","49","49","49","49","手入力箇所","手入力箇所","手入力箇所","手入力箇所","手入力箇所","手入力箇所","手入力箇所","手入力箇所","手入力箇所","手入力箇所"))</f>
        <v>#REF!</v>
      </c>
    </row>
    <row r="7500" spans="1:14" ht="13.8" thickBot="1" x14ac:dyDescent="0.25">
      <c r="A7500" s="31" t="s">
        <v>83</v>
      </c>
      <c r="B7500" s="18">
        <v>6</v>
      </c>
      <c r="C7500" s="18">
        <v>10</v>
      </c>
      <c r="D7500" s="18">
        <v>14</v>
      </c>
      <c r="E7500" s="18">
        <v>17</v>
      </c>
      <c r="F7500" s="18">
        <v>29</v>
      </c>
      <c r="G7500" s="18">
        <v>50</v>
      </c>
      <c r="H7500" s="18">
        <v>76</v>
      </c>
      <c r="I7500" s="18">
        <v>100</v>
      </c>
      <c r="J7500" s="18">
        <v>123</v>
      </c>
      <c r="K7500" s="69"/>
      <c r="L7500" s="111" t="s">
        <v>83</v>
      </c>
      <c r="M7500" s="103" t="e">
        <f>#REF!</f>
        <v>#REF!</v>
      </c>
      <c r="N7500" s="103" t="e">
        <f>IF(M7500=0,"",CHOOSE(M7500,"6","10","14","17","17","29","29","29","29","29","50","50","50","50","50","50","50","50","50","50","76","76","76","76","76","76","76","76","76","76","100","100","100","100","100","100","100","100","100","100","123","123","123","123","123","123","123","123","123","123","手入力箇所","手入力箇所","手入力箇所","手入力箇所","手入力箇所","手入力箇所","手入力箇所","手入力箇所","手入力箇所"))</f>
        <v>#REF!</v>
      </c>
    </row>
    <row r="7501" spans="1:14" ht="27" thickBot="1" x14ac:dyDescent="0.25">
      <c r="A7501" s="32" t="s">
        <v>84</v>
      </c>
      <c r="B7501" s="20">
        <v>9</v>
      </c>
      <c r="C7501" s="20">
        <v>15</v>
      </c>
      <c r="D7501" s="20">
        <v>20</v>
      </c>
      <c r="E7501" s="20">
        <v>24</v>
      </c>
      <c r="F7501" s="20">
        <v>39</v>
      </c>
      <c r="G7501" s="20">
        <v>65</v>
      </c>
      <c r="H7501" s="63"/>
      <c r="I7501" s="63"/>
      <c r="J7501" s="63"/>
      <c r="K7501" s="106"/>
      <c r="L7501" s="111" t="s">
        <v>84</v>
      </c>
      <c r="M7501" s="103" t="e">
        <f>#REF!</f>
        <v>#REF!</v>
      </c>
      <c r="N7501" s="103" t="e">
        <f>IF(M7501=0,"",CHOOSE(M7501,"9","15","20","24","24","39","39","39","39","39","65","65","65","65","65","65","65","65","65","65","手入力箇所","手入力箇所","手入力箇所","手入力箇所","手入力箇所","手入力箇所","手入力箇所","手入力箇所","手入力箇所","手入力箇所"))</f>
        <v>#REF!</v>
      </c>
    </row>
    <row r="7504" spans="1:14" ht="13.8" thickBot="1" x14ac:dyDescent="0.25"/>
    <row r="7505" spans="1:14" ht="13.8" thickBot="1" x14ac:dyDescent="0.25">
      <c r="A7505" s="688" t="e">
        <f>#REF!</f>
        <v>#REF!</v>
      </c>
      <c r="B7505" s="688"/>
      <c r="C7505" s="688"/>
      <c r="D7505" s="689" t="s">
        <v>192</v>
      </c>
      <c r="E7505" s="689"/>
      <c r="F7505" s="689"/>
      <c r="G7505" s="689"/>
      <c r="H7505" s="689"/>
      <c r="I7505" s="689"/>
      <c r="J7505" s="689"/>
      <c r="K7505" s="689"/>
      <c r="L7505" s="689"/>
      <c r="M7505" s="689"/>
      <c r="N7505" s="689"/>
    </row>
    <row r="7506" spans="1:14" ht="13.8" thickBot="1" x14ac:dyDescent="0.25">
      <c r="A7506" s="65"/>
      <c r="B7506" s="33">
        <v>1</v>
      </c>
      <c r="C7506" s="24">
        <v>2</v>
      </c>
      <c r="D7506" s="24">
        <v>3</v>
      </c>
      <c r="E7506" s="24" t="s">
        <v>58</v>
      </c>
      <c r="F7506" s="24" t="s">
        <v>59</v>
      </c>
      <c r="G7506" s="24" t="s">
        <v>60</v>
      </c>
      <c r="H7506" s="24" t="s">
        <v>61</v>
      </c>
      <c r="I7506" s="24" t="s">
        <v>62</v>
      </c>
      <c r="J7506" s="24" t="s">
        <v>194</v>
      </c>
      <c r="K7506" s="25" t="s">
        <v>85</v>
      </c>
      <c r="L7506" s="105" t="s">
        <v>189</v>
      </c>
      <c r="M7506" s="105" t="s">
        <v>188</v>
      </c>
      <c r="N7506" s="105" t="s">
        <v>51</v>
      </c>
    </row>
    <row r="7507" spans="1:14" ht="13.8" thickBot="1" x14ac:dyDescent="0.25">
      <c r="A7507" s="26" t="s">
        <v>56</v>
      </c>
      <c r="B7507" s="22">
        <v>5</v>
      </c>
      <c r="C7507" s="22">
        <v>7</v>
      </c>
      <c r="D7507" s="22">
        <v>8</v>
      </c>
      <c r="E7507" s="22">
        <v>8</v>
      </c>
      <c r="F7507" s="22">
        <v>10</v>
      </c>
      <c r="G7507" s="22">
        <v>13</v>
      </c>
      <c r="H7507" s="22">
        <v>16</v>
      </c>
      <c r="I7507" s="22"/>
      <c r="J7507" s="23"/>
      <c r="K7507" s="1"/>
      <c r="L7507" s="26" t="s">
        <v>56</v>
      </c>
      <c r="M7507" s="104" t="e">
        <f>#REF!</f>
        <v>#REF!</v>
      </c>
      <c r="N7507" s="112" t="e">
        <f>IF(M7507=0,"",CHOOSE(M7507,"5","7","8","8","8","10","10","10","10","10","13","13","13","13","13","13","13","13","13","13","16","16","16","16","16","16","16","16","16","16","16","手入力箇所","手入力箇所","手入力箇所","手入力箇所","手入力箇所","手入力箇所","手入力箇所","手入力箇所","手入力箇所","手入力箇所"))</f>
        <v>#REF!</v>
      </c>
    </row>
    <row r="7508" spans="1:14" ht="13.8" thickBot="1" x14ac:dyDescent="0.25">
      <c r="A7508" s="27" t="s">
        <v>57</v>
      </c>
      <c r="B7508" s="18">
        <v>5</v>
      </c>
      <c r="C7508" s="18">
        <v>7</v>
      </c>
      <c r="D7508" s="18">
        <v>8</v>
      </c>
      <c r="E7508" s="18">
        <v>9</v>
      </c>
      <c r="F7508" s="18">
        <v>12</v>
      </c>
      <c r="G7508" s="18">
        <v>16</v>
      </c>
      <c r="H7508" s="18"/>
      <c r="I7508" s="18"/>
      <c r="J7508" s="62"/>
      <c r="K7508" s="19"/>
      <c r="L7508" s="27" t="s">
        <v>57</v>
      </c>
      <c r="M7508" s="104" t="e">
        <f>#REF!</f>
        <v>#REF!</v>
      </c>
      <c r="N7508" s="113" t="e">
        <f>IF(M7508=0,"",CHOOSE(M7508,"5","7","8","9","9","12","12","12","12","12","16","16","16","16","16","16","16","16","16","16","手入力箇所","手入力箇所","手入力箇所","手入力箇所","手入力箇所","手入力箇所","手入力箇所","手入力箇所","手入力箇所","手入力箇所"))</f>
        <v>#REF!</v>
      </c>
    </row>
    <row r="7509" spans="1:14" ht="48.6" thickBot="1" x14ac:dyDescent="0.25">
      <c r="A7509" s="28" t="s">
        <v>64</v>
      </c>
      <c r="B7509" s="18">
        <v>6</v>
      </c>
      <c r="C7509" s="18"/>
      <c r="D7509" s="18"/>
      <c r="E7509" s="18"/>
      <c r="F7509" s="18"/>
      <c r="G7509" s="18"/>
      <c r="H7509" s="18"/>
      <c r="I7509" s="18"/>
      <c r="J7509" s="62"/>
      <c r="K7509" s="19"/>
      <c r="L7509" s="28" t="s">
        <v>64</v>
      </c>
      <c r="M7509" s="104" t="e">
        <f>#REF!</f>
        <v>#REF!</v>
      </c>
      <c r="N7509" s="113" t="e">
        <f>IF(M7509=0,"",CHOOSE(M7509,"6","手入力箇所","手入力箇所","手入力箇所","手入力箇所","手入力箇所","手入力箇所","手入力箇所","手入力箇所","手入力箇所","手入力箇所","",""))</f>
        <v>#REF!</v>
      </c>
    </row>
    <row r="7510" spans="1:14" ht="48.6" thickBot="1" x14ac:dyDescent="0.25">
      <c r="A7510" s="28" t="s">
        <v>65</v>
      </c>
      <c r="B7510" s="18">
        <v>6</v>
      </c>
      <c r="C7510" s="18"/>
      <c r="D7510" s="18"/>
      <c r="E7510" s="18"/>
      <c r="F7510" s="18"/>
      <c r="G7510" s="18"/>
      <c r="H7510" s="18"/>
      <c r="I7510" s="18"/>
      <c r="J7510" s="62"/>
      <c r="K7510" s="19"/>
      <c r="L7510" s="28" t="s">
        <v>65</v>
      </c>
      <c r="M7510" s="104" t="e">
        <f>#REF!</f>
        <v>#REF!</v>
      </c>
      <c r="N7510" s="113" t="e">
        <f>IF(M7510=0,"",CHOOSE(M7510,"6","手入力箇所","手入力箇所","手入力箇所","手入力箇所","手入力箇所","手入力箇所","手入力箇所","手入力箇所","手入力箇所","手入力箇所","",""))</f>
        <v>#REF!</v>
      </c>
    </row>
    <row r="7511" spans="1:14" ht="24.6" thickBot="1" x14ac:dyDescent="0.25">
      <c r="A7511" s="28" t="s">
        <v>66</v>
      </c>
      <c r="B7511" s="18">
        <v>5</v>
      </c>
      <c r="C7511" s="18">
        <v>7</v>
      </c>
      <c r="D7511" s="18">
        <v>8</v>
      </c>
      <c r="E7511" s="18">
        <v>9</v>
      </c>
      <c r="F7511" s="18">
        <v>12</v>
      </c>
      <c r="G7511" s="18"/>
      <c r="H7511" s="18"/>
      <c r="I7511" s="18"/>
      <c r="J7511" s="62"/>
      <c r="K7511" s="19"/>
      <c r="L7511" s="28" t="s">
        <v>66</v>
      </c>
      <c r="M7511" s="104" t="e">
        <f>#REF!</f>
        <v>#REF!</v>
      </c>
      <c r="N7511" s="113" t="e">
        <f>IF(M7511=0,"",CHOOSE(M7511,"5","7","8","9","9","12","12","12","12","12","手入力箇所","手入力箇所","手入力箇所","手入力箇所","手入力箇所","手入力箇所","手入力箇所","手入力箇所","手入力箇所","手入力箇所"))</f>
        <v>#REF!</v>
      </c>
    </row>
    <row r="7512" spans="1:14" ht="36.6" thickBot="1" x14ac:dyDescent="0.25">
      <c r="A7512" s="28" t="s">
        <v>67</v>
      </c>
      <c r="B7512" s="18">
        <v>4</v>
      </c>
      <c r="C7512" s="18">
        <v>5</v>
      </c>
      <c r="D7512" s="18">
        <v>5</v>
      </c>
      <c r="E7512" s="18">
        <v>6</v>
      </c>
      <c r="F7512" s="18"/>
      <c r="G7512" s="18"/>
      <c r="H7512" s="18"/>
      <c r="I7512" s="18"/>
      <c r="J7512" s="62"/>
      <c r="K7512" s="19"/>
      <c r="L7512" s="28" t="s">
        <v>67</v>
      </c>
      <c r="M7512" s="104" t="e">
        <f>#REF!</f>
        <v>#REF!</v>
      </c>
      <c r="N7512" s="113" t="e">
        <f>IF(M7512=0,"",CHOOSE(M7512,"4","5","5","6","6","手入力箇所","手入力箇所","手入力箇所","手入力箇所","手入力箇所","手入力箇所","手入力箇所","手入力箇所","手入力箇所","手入力箇所"))</f>
        <v>#REF!</v>
      </c>
    </row>
    <row r="7513" spans="1:14" ht="24.6" thickBot="1" x14ac:dyDescent="0.25">
      <c r="A7513" s="28" t="s">
        <v>68</v>
      </c>
      <c r="B7513" s="18">
        <v>12</v>
      </c>
      <c r="C7513" s="18">
        <v>12</v>
      </c>
      <c r="D7513" s="18">
        <v>12</v>
      </c>
      <c r="E7513" s="18">
        <v>12</v>
      </c>
      <c r="F7513" s="18">
        <v>12</v>
      </c>
      <c r="G7513" s="18">
        <v>12</v>
      </c>
      <c r="H7513" s="18">
        <v>12</v>
      </c>
      <c r="I7513" s="18"/>
      <c r="J7513" s="62"/>
      <c r="K7513" s="19"/>
      <c r="L7513" s="28" t="s">
        <v>68</v>
      </c>
      <c r="M7513" s="104" t="e">
        <f>#REF!</f>
        <v>#REF!</v>
      </c>
      <c r="N7513" s="113" t="e">
        <f>IF(M7513=0,"",CHOOSE(M7513,"12","12","12","12","12","12","12","12","12","12","12","12","12","12","12","12","12","12","12","12","12","12","12","12","12","12","12","12","12","12","手入力箇所","手入力箇所","手入力箇所","手入力箇所","手入力箇所","手入力箇所","手入力箇所","手入力箇所","手入力箇所","手入力箇所"))</f>
        <v>#REF!</v>
      </c>
    </row>
    <row r="7514" spans="1:14" ht="36.6" thickBot="1" x14ac:dyDescent="0.25">
      <c r="A7514" s="28" t="s">
        <v>69</v>
      </c>
      <c r="B7514" s="18">
        <v>7</v>
      </c>
      <c r="C7514" s="18">
        <v>7</v>
      </c>
      <c r="D7514" s="18">
        <v>7</v>
      </c>
      <c r="E7514" s="18">
        <v>7</v>
      </c>
      <c r="F7514" s="18">
        <v>7</v>
      </c>
      <c r="G7514" s="18"/>
      <c r="H7514" s="18"/>
      <c r="I7514" s="18"/>
      <c r="J7514" s="62"/>
      <c r="K7514" s="19"/>
      <c r="L7514" s="28" t="s">
        <v>69</v>
      </c>
      <c r="M7514" s="104" t="e">
        <f>#REF!</f>
        <v>#REF!</v>
      </c>
      <c r="N7514" s="113" t="e">
        <f>IF(M7514=0,"",CHOOSE(M7514,"7","7","7","7","7","7","7","7","7","7","手入力箇所","手入力箇所","手入力箇所","手入力箇所","手入力箇所","手入力箇所","手入力箇所","手入力箇所","手入力箇所","手入力箇所"))</f>
        <v>#REF!</v>
      </c>
    </row>
    <row r="7515" spans="1:14" ht="13.8" thickBot="1" x14ac:dyDescent="0.25">
      <c r="A7515" s="27" t="s">
        <v>63</v>
      </c>
      <c r="B7515" s="18">
        <v>4</v>
      </c>
      <c r="C7515" s="18">
        <v>5</v>
      </c>
      <c r="D7515" s="18">
        <v>7</v>
      </c>
      <c r="E7515" s="18">
        <v>8</v>
      </c>
      <c r="F7515" s="18">
        <v>11</v>
      </c>
      <c r="G7515" s="18">
        <v>16</v>
      </c>
      <c r="H7515" s="18">
        <v>22</v>
      </c>
      <c r="I7515" s="18">
        <v>26</v>
      </c>
      <c r="J7515" s="18">
        <v>31</v>
      </c>
      <c r="K7515" s="19"/>
      <c r="L7515" s="27" t="s">
        <v>63</v>
      </c>
      <c r="M7515" s="104" t="e">
        <f>#REF!</f>
        <v>#REF!</v>
      </c>
      <c r="N7515" s="113" t="e">
        <f>IF(M7515=0,"",CHOOSE(M7515,"4","5","7","8","8","11","11","11","11","11","16","16","16","16","16","16","16","16","16","16","22","22","22","22","22","22","22","22","22","22","26","26","26","26","26","26","26","26","26","26","31","31","31","31","31","31","31","31","31","31","31","手入力箇所","手入力箇所","手入力箇所","手入力箇所","手入力箇所","手入力箇所","手入力箇所","手入力箇所","手入力箇所","手入力箇所"))</f>
        <v>#REF!</v>
      </c>
    </row>
    <row r="7516" spans="1:14" ht="24.6" thickBot="1" x14ac:dyDescent="0.25">
      <c r="A7516" s="28" t="s">
        <v>70</v>
      </c>
      <c r="B7516" s="18">
        <v>5</v>
      </c>
      <c r="C7516" s="18">
        <v>6</v>
      </c>
      <c r="D7516" s="18">
        <v>7</v>
      </c>
      <c r="E7516" s="18"/>
      <c r="F7516" s="18"/>
      <c r="G7516" s="18"/>
      <c r="H7516" s="18"/>
      <c r="I7516" s="18"/>
      <c r="J7516" s="62"/>
      <c r="K7516" s="19"/>
      <c r="L7516" s="28" t="s">
        <v>70</v>
      </c>
      <c r="M7516" s="104" t="e">
        <f>#REF!</f>
        <v>#REF!</v>
      </c>
      <c r="N7516" s="113" t="e">
        <f>IF(M7516=0,"",CHOOSE(M7516,"5","6","7","手入力箇所","手入力箇所","手入力箇所","手入力箇所","手入力箇所","手入力箇所","手入力箇所","手入力箇所","手入力箇所","手入力箇所"))</f>
        <v>#REF!</v>
      </c>
    </row>
    <row r="7517" spans="1:14" ht="13.8" thickBot="1" x14ac:dyDescent="0.25">
      <c r="A7517" s="29" t="s">
        <v>71</v>
      </c>
      <c r="B7517" s="18">
        <v>3</v>
      </c>
      <c r="C7517" s="18">
        <v>6</v>
      </c>
      <c r="D7517" s="18">
        <v>19</v>
      </c>
      <c r="E7517" s="18"/>
      <c r="F7517" s="18"/>
      <c r="G7517" s="18"/>
      <c r="H7517" s="18"/>
      <c r="I7517" s="18"/>
      <c r="J7517" s="62"/>
      <c r="K7517" s="19"/>
      <c r="L7517" s="29" t="s">
        <v>71</v>
      </c>
      <c r="M7517" s="104" t="e">
        <f>#REF!</f>
        <v>#REF!</v>
      </c>
      <c r="N7517" s="113" t="e">
        <f>IF(M7517=0,"",CHOOSE(M7517,"3","6","19","手入力箇所","手入力箇所","手入力箇所","手入力箇所","手入力箇所","手入力箇所","手入力箇所","手入力箇所","手入力箇所","手入力箇所"))</f>
        <v>#REF!</v>
      </c>
    </row>
    <row r="7518" spans="1:14" ht="13.8" thickBot="1" x14ac:dyDescent="0.25">
      <c r="A7518" s="29" t="s">
        <v>72</v>
      </c>
      <c r="B7518" s="18">
        <v>1</v>
      </c>
      <c r="C7518" s="18">
        <v>3</v>
      </c>
      <c r="D7518" s="18">
        <v>5</v>
      </c>
      <c r="E7518" s="18">
        <v>9</v>
      </c>
      <c r="F7518" s="18">
        <v>26</v>
      </c>
      <c r="G7518" s="18"/>
      <c r="H7518" s="18"/>
      <c r="I7518" s="18"/>
      <c r="J7518" s="62"/>
      <c r="K7518" s="19"/>
      <c r="L7518" s="29" t="s">
        <v>72</v>
      </c>
      <c r="M7518" s="104" t="e">
        <f>#REF!</f>
        <v>#REF!</v>
      </c>
      <c r="N7518" s="113" t="e">
        <f>IF(M7518=0,"",CHOOSE(M7518,"1","3","5","9","9","26","26","26","26","26","手入力箇所","手入力箇所","手入力箇所","手入力箇所","手入力箇所","手入力箇所","手入力箇所","手入力箇所","手入力箇所","手入力箇所"))</f>
        <v>#REF!</v>
      </c>
    </row>
    <row r="7519" spans="1:14" ht="13.8" thickBot="1" x14ac:dyDescent="0.25">
      <c r="A7519" s="29" t="s">
        <v>73</v>
      </c>
      <c r="B7519" s="18">
        <v>4</v>
      </c>
      <c r="C7519" s="18">
        <v>11</v>
      </c>
      <c r="D7519" s="18">
        <v>20</v>
      </c>
      <c r="E7519" s="18">
        <v>33</v>
      </c>
      <c r="F7519" s="18"/>
      <c r="G7519" s="18"/>
      <c r="H7519" s="18"/>
      <c r="I7519" s="18"/>
      <c r="J7519" s="62"/>
      <c r="K7519" s="19"/>
      <c r="L7519" s="29" t="s">
        <v>73</v>
      </c>
      <c r="M7519" s="104" t="e">
        <f>#REF!</f>
        <v>#REF!</v>
      </c>
      <c r="N7519" s="113" t="e">
        <f>IF(M7519=0,"",CHOOSE(M7519,"4","11","20","33","33","手入力箇所","手入力箇所","手入力箇所","手入力箇所","手入力箇所","手入力箇所","手入力箇所","手入力箇所","手入力箇所","手入力箇所"))</f>
        <v>#REF!</v>
      </c>
    </row>
    <row r="7520" spans="1:14" ht="37.200000000000003" thickBot="1" x14ac:dyDescent="0.25">
      <c r="A7520" s="30" t="s">
        <v>74</v>
      </c>
      <c r="B7520" s="18">
        <v>4</v>
      </c>
      <c r="C7520" s="18">
        <v>6</v>
      </c>
      <c r="D7520" s="18">
        <v>8</v>
      </c>
      <c r="E7520" s="18">
        <v>10</v>
      </c>
      <c r="F7520" s="18">
        <v>15</v>
      </c>
      <c r="G7520" s="18">
        <v>23</v>
      </c>
      <c r="H7520" s="18">
        <v>33</v>
      </c>
      <c r="I7520" s="18"/>
      <c r="J7520" s="62"/>
      <c r="K7520" s="19"/>
      <c r="L7520" s="30" t="s">
        <v>74</v>
      </c>
      <c r="M7520" s="104" t="e">
        <f>#REF!</f>
        <v>#REF!</v>
      </c>
      <c r="N7520" s="113" t="e">
        <f>IF(M7520=0,"",CHOOSE(M7520,"4","6","8","10","10","15","15","15","15","15","23","23","23","23","23","23","23","23","23","23","33","33","33","33","33","33","33","33","33","33","手入力箇所","手入力箇所","手入力箇所","手入力箇所","手入力箇所","手入力箇所","手入力箇所","手入力箇所","手入力箇所","手入力箇所"))</f>
        <v>#REF!</v>
      </c>
    </row>
    <row r="7521" spans="1:14" ht="13.8" thickBot="1" x14ac:dyDescent="0.25">
      <c r="A7521" s="29" t="s">
        <v>75</v>
      </c>
      <c r="B7521" s="18">
        <v>6</v>
      </c>
      <c r="C7521" s="18">
        <v>14</v>
      </c>
      <c r="D7521" s="18">
        <v>25</v>
      </c>
      <c r="E7521" s="18">
        <v>39</v>
      </c>
      <c r="F7521" s="18"/>
      <c r="G7521" s="18"/>
      <c r="H7521" s="18"/>
      <c r="I7521" s="18"/>
      <c r="J7521" s="62"/>
      <c r="K7521" s="19"/>
      <c r="L7521" s="29" t="s">
        <v>75</v>
      </c>
      <c r="M7521" s="104" t="e">
        <f>#REF!</f>
        <v>#REF!</v>
      </c>
      <c r="N7521" s="113" t="e">
        <f>IF(M7521=0,"",CHOOSE(M7521,"6","14","25","39","39","手入力箇所","手入力箇所","手入力箇所","手入力箇所","手入力箇所","手入力箇所","手入力箇所","手入力箇所","手入力箇所","手入力箇所"))</f>
        <v>#REF!</v>
      </c>
    </row>
    <row r="7522" spans="1:14" ht="37.200000000000003" thickBot="1" x14ac:dyDescent="0.25">
      <c r="A7522" s="30" t="s">
        <v>76</v>
      </c>
      <c r="B7522" s="18">
        <v>2</v>
      </c>
      <c r="C7522" s="18">
        <v>3</v>
      </c>
      <c r="D7522" s="18">
        <v>6</v>
      </c>
      <c r="E7522" s="18">
        <v>9</v>
      </c>
      <c r="F7522" s="18"/>
      <c r="G7522" s="18"/>
      <c r="H7522" s="18"/>
      <c r="I7522" s="18"/>
      <c r="J7522" s="62"/>
      <c r="K7522" s="19"/>
      <c r="L7522" s="30" t="s">
        <v>76</v>
      </c>
      <c r="M7522" s="104" t="e">
        <f>#REF!</f>
        <v>#REF!</v>
      </c>
      <c r="N7522" s="113" t="e">
        <f>IF(M7522=0,"",CHOOSE(M7522,"2","3","6","9","9","手入力箇所","手入力箇所","手入力箇所","手入力箇所","手入力箇所","手入力箇所","手入力箇所","手入力箇所","手入力箇所","手入力箇所"))</f>
        <v>#REF!</v>
      </c>
    </row>
    <row r="7523" spans="1:14" ht="27" thickBot="1" x14ac:dyDescent="0.25">
      <c r="A7523" s="31" t="s">
        <v>77</v>
      </c>
      <c r="B7523" s="18">
        <v>12</v>
      </c>
      <c r="C7523" s="18">
        <v>18</v>
      </c>
      <c r="D7523" s="18">
        <v>22</v>
      </c>
      <c r="E7523" s="18">
        <v>26</v>
      </c>
      <c r="F7523" s="62"/>
      <c r="G7523" s="62"/>
      <c r="H7523" s="62"/>
      <c r="I7523" s="62"/>
      <c r="J7523" s="62"/>
      <c r="K7523" s="19"/>
      <c r="L7523" s="31" t="s">
        <v>77</v>
      </c>
      <c r="M7523" s="104" t="e">
        <f>#REF!</f>
        <v>#REF!</v>
      </c>
      <c r="N7523" s="113" t="e">
        <f>IF(M7523=0,"",CHOOSE(M7523,"12","18","22","26","26","手入力箇所","手入力箇所","手入力箇所","手入力箇所","手入力箇所","手入力箇所","手入力箇所","手入力箇所","手入力箇所","手入力箇所"))</f>
        <v>#REF!</v>
      </c>
    </row>
    <row r="7524" spans="1:14" ht="40.200000000000003" thickBot="1" x14ac:dyDescent="0.25">
      <c r="A7524" s="31" t="s">
        <v>78</v>
      </c>
      <c r="B7524" s="18">
        <v>5</v>
      </c>
      <c r="C7524" s="18">
        <v>8</v>
      </c>
      <c r="D7524" s="18">
        <v>11</v>
      </c>
      <c r="E7524" s="18">
        <v>14</v>
      </c>
      <c r="F7524" s="62"/>
      <c r="G7524" s="62"/>
      <c r="H7524" s="62"/>
      <c r="I7524" s="62"/>
      <c r="J7524" s="62"/>
      <c r="K7524" s="19"/>
      <c r="L7524" s="31" t="s">
        <v>78</v>
      </c>
      <c r="M7524" s="104" t="e">
        <f>#REF!</f>
        <v>#REF!</v>
      </c>
      <c r="N7524" s="113" t="e">
        <f>IF(M7524=0,"",CHOOSE(M7524,"5","8","11","14","14","手入力箇所","手入力箇所","手入力箇所","手入力箇所","手入力箇所","手入力箇所","手入力箇所","手入力箇所","手入力箇所","手入力箇所"))</f>
        <v>#REF!</v>
      </c>
    </row>
    <row r="7525" spans="1:14" ht="27" thickBot="1" x14ac:dyDescent="0.25">
      <c r="A7525" s="31" t="s">
        <v>79</v>
      </c>
      <c r="B7525" s="18">
        <v>6</v>
      </c>
      <c r="C7525" s="18">
        <v>11</v>
      </c>
      <c r="D7525" s="18">
        <v>16</v>
      </c>
      <c r="E7525" s="18">
        <v>21</v>
      </c>
      <c r="F7525" s="62"/>
      <c r="G7525" s="62"/>
      <c r="H7525" s="62"/>
      <c r="I7525" s="62"/>
      <c r="J7525" s="62"/>
      <c r="K7525" s="19"/>
      <c r="L7525" s="31" t="s">
        <v>79</v>
      </c>
      <c r="M7525" s="104" t="e">
        <f>#REF!</f>
        <v>#REF!</v>
      </c>
      <c r="N7525" s="113" t="e">
        <f>IF(M7525=0,"",CHOOSE(M7525,"6","11","16","21","21","手入力箇所","手入力箇所","手入力箇所","手入力箇所","手入力箇所","手入力箇所","手入力箇所","手入力箇所","手入力箇所"))</f>
        <v>#REF!</v>
      </c>
    </row>
    <row r="7526" spans="1:14" ht="40.200000000000003" thickBot="1" x14ac:dyDescent="0.25">
      <c r="A7526" s="31" t="s">
        <v>80</v>
      </c>
      <c r="B7526" s="18">
        <v>5</v>
      </c>
      <c r="C7526" s="18">
        <v>7</v>
      </c>
      <c r="D7526" s="18">
        <v>9</v>
      </c>
      <c r="E7526" s="18">
        <v>10</v>
      </c>
      <c r="F7526" s="62"/>
      <c r="G7526" s="62"/>
      <c r="H7526" s="62"/>
      <c r="I7526" s="62"/>
      <c r="J7526" s="62"/>
      <c r="K7526" s="19"/>
      <c r="L7526" s="31" t="s">
        <v>80</v>
      </c>
      <c r="M7526" s="104" t="e">
        <f>#REF!</f>
        <v>#REF!</v>
      </c>
      <c r="N7526" s="113" t="e">
        <f>IF(M7526=0,"",CHOOSE(M7526,"5","7","9","10","10","手入力箇所","手入力箇所","手入力箇所","手入力箇所","手入力箇所","手入力箇所","手入力箇所","手入力箇所","手入力箇所"))</f>
        <v>#REF!</v>
      </c>
    </row>
    <row r="7527" spans="1:14" ht="40.200000000000003" thickBot="1" x14ac:dyDescent="0.25">
      <c r="A7527" s="31" t="s">
        <v>81</v>
      </c>
      <c r="B7527" s="18">
        <v>9</v>
      </c>
      <c r="C7527" s="18">
        <v>14</v>
      </c>
      <c r="D7527" s="62"/>
      <c r="E7527" s="62"/>
      <c r="F7527" s="62"/>
      <c r="G7527" s="62"/>
      <c r="H7527" s="62"/>
      <c r="I7527" s="62"/>
      <c r="J7527" s="62"/>
      <c r="K7527" s="19"/>
      <c r="L7527" s="31" t="s">
        <v>81</v>
      </c>
      <c r="M7527" s="104" t="e">
        <f>#REF!</f>
        <v>#REF!</v>
      </c>
      <c r="N7527" s="113" t="e">
        <f>IF(M7527=0,"",CHOOSE(M7527,"9","14","手入力箇所","手入力箇所","手入力箇所","手入力箇所","手入力箇所","手入力箇所","手入力箇所","手入力箇所","手入力箇所","手入力箇所"))</f>
        <v>#REF!</v>
      </c>
    </row>
    <row r="7528" spans="1:14" ht="13.8" thickBot="1" x14ac:dyDescent="0.25">
      <c r="A7528" s="31" t="s">
        <v>82</v>
      </c>
      <c r="B7528" s="18">
        <v>3</v>
      </c>
      <c r="C7528" s="18">
        <v>4</v>
      </c>
      <c r="D7528" s="18">
        <v>4</v>
      </c>
      <c r="E7528" s="18">
        <v>5</v>
      </c>
      <c r="F7528" s="18">
        <v>6</v>
      </c>
      <c r="G7528" s="18">
        <v>8</v>
      </c>
      <c r="H7528" s="18">
        <v>9</v>
      </c>
      <c r="I7528" s="18">
        <v>11</v>
      </c>
      <c r="J7528" s="18">
        <v>12</v>
      </c>
      <c r="K7528" s="19"/>
      <c r="L7528" s="31" t="s">
        <v>82</v>
      </c>
      <c r="M7528" s="104" t="e">
        <f>#REF!</f>
        <v>#REF!</v>
      </c>
      <c r="N7528" s="113" t="e">
        <f>IF(M7528=0,"",CHOOSE(M7528,"3","4","4","5","5","6","6","6","6","6","8","8","8","8","8","8","8","8","8","8","9","9","9","9","9","9","9","9","9","9","11","11","11","11","11","11","11","11","11","11","12","12","12","12","12","12","12","12","12","12","12","手入力箇所","手入力箇所","手入力箇所","手入力箇所","手入力箇所","手入力箇所","手入力箇所","手入力箇所","手入力箇所","手入力箇所"))</f>
        <v>#REF!</v>
      </c>
    </row>
    <row r="7529" spans="1:14" ht="13.8" thickBot="1" x14ac:dyDescent="0.25">
      <c r="A7529" s="31" t="s">
        <v>83</v>
      </c>
      <c r="B7529" s="18">
        <v>3</v>
      </c>
      <c r="C7529" s="18">
        <v>4</v>
      </c>
      <c r="D7529" s="18">
        <v>4</v>
      </c>
      <c r="E7529" s="18">
        <v>5</v>
      </c>
      <c r="F7529" s="18">
        <v>6</v>
      </c>
      <c r="G7529" s="18">
        <v>8</v>
      </c>
      <c r="H7529" s="18">
        <v>10</v>
      </c>
      <c r="I7529" s="18">
        <v>12</v>
      </c>
      <c r="J7529" s="18">
        <v>13</v>
      </c>
      <c r="K7529" s="19"/>
      <c r="L7529" s="31" t="s">
        <v>83</v>
      </c>
      <c r="M7529" s="104" t="e">
        <f>#REF!</f>
        <v>#REF!</v>
      </c>
      <c r="N7529" s="113" t="e">
        <f>IF(M7529=0,"",CHOOSE(M7529,"3","4","4","5","5","6","6","6","6","6","8","8","8","8","8","8","8","8","8","8","10","10","10","10","10","10","10","10","10","10","12","12","12","12","12","12","12","12","12","12","13","13","13","13","13","13","13","13","13","13","13","手入力箇所","手入力箇所","手入力箇所","手入力箇所","手入力箇所","手入力箇所","手入力箇所","手入力箇所","手入力箇所","手入力箇所"))</f>
        <v>#REF!</v>
      </c>
    </row>
    <row r="7530" spans="1:14" ht="27" thickBot="1" x14ac:dyDescent="0.25">
      <c r="A7530" s="32" t="s">
        <v>84</v>
      </c>
      <c r="B7530" s="20">
        <v>1</v>
      </c>
      <c r="C7530" s="20">
        <v>2</v>
      </c>
      <c r="D7530" s="20">
        <v>3</v>
      </c>
      <c r="E7530" s="20">
        <v>4</v>
      </c>
      <c r="F7530" s="20">
        <v>8</v>
      </c>
      <c r="G7530" s="20">
        <v>19</v>
      </c>
      <c r="H7530" s="63"/>
      <c r="I7530" s="63"/>
      <c r="J7530" s="63"/>
      <c r="K7530" s="21"/>
      <c r="L7530" s="32" t="s">
        <v>84</v>
      </c>
      <c r="M7530" s="104" t="e">
        <f>#REF!</f>
        <v>#REF!</v>
      </c>
      <c r="N7530" s="113" t="e">
        <f>IF(M7530=0,"",CHOOSE(M7530,"1","2","3","4","4","8","8","8","8","8","19","19","19","19","19","19","19","19","19","19","手入力箇所","手入力箇所","手入力箇所","手入力箇所","手入力箇所","手入力箇所","手入力箇所","手入力箇所","手入力箇所","手入力箇所"))</f>
        <v>#REF!</v>
      </c>
    </row>
    <row r="7531" spans="1:14" ht="13.8" thickBot="1" x14ac:dyDescent="0.25"/>
    <row r="7532" spans="1:14" ht="13.8" thickBot="1" x14ac:dyDescent="0.25">
      <c r="A7532" s="686" t="e">
        <f>A7505</f>
        <v>#REF!</v>
      </c>
      <c r="B7532" s="686"/>
      <c r="C7532" s="686"/>
      <c r="D7532" s="687" t="s">
        <v>193</v>
      </c>
      <c r="E7532" s="687"/>
      <c r="F7532" s="687"/>
      <c r="G7532" s="687"/>
      <c r="H7532" s="687"/>
      <c r="I7532" s="687"/>
      <c r="J7532" s="687"/>
      <c r="K7532" s="687"/>
      <c r="L7532" s="687"/>
      <c r="M7532" s="687"/>
      <c r="N7532" s="687"/>
    </row>
    <row r="7533" spans="1:14" ht="13.8" thickBot="1" x14ac:dyDescent="0.25">
      <c r="A7533" s="105"/>
      <c r="B7533" s="33">
        <v>1</v>
      </c>
      <c r="C7533" s="24">
        <v>2</v>
      </c>
      <c r="D7533" s="24">
        <v>3</v>
      </c>
      <c r="E7533" s="24" t="s">
        <v>58</v>
      </c>
      <c r="F7533" s="24" t="s">
        <v>59</v>
      </c>
      <c r="G7533" s="24" t="s">
        <v>60</v>
      </c>
      <c r="H7533" s="24" t="s">
        <v>61</v>
      </c>
      <c r="I7533" s="24" t="s">
        <v>62</v>
      </c>
      <c r="J7533" s="24" t="s">
        <v>194</v>
      </c>
      <c r="K7533" s="102" t="s">
        <v>85</v>
      </c>
      <c r="L7533" s="105" t="s">
        <v>189</v>
      </c>
      <c r="M7533" s="105" t="s">
        <v>188</v>
      </c>
      <c r="N7533" s="105" t="s">
        <v>51</v>
      </c>
    </row>
    <row r="7534" spans="1:14" ht="13.8" thickBot="1" x14ac:dyDescent="0.25">
      <c r="A7534" s="26" t="s">
        <v>56</v>
      </c>
      <c r="B7534" s="22">
        <v>16</v>
      </c>
      <c r="C7534" s="22">
        <v>25</v>
      </c>
      <c r="D7534" s="22">
        <v>32</v>
      </c>
      <c r="E7534" s="22">
        <v>38</v>
      </c>
      <c r="F7534" s="22">
        <v>56</v>
      </c>
      <c r="G7534" s="22">
        <v>87</v>
      </c>
      <c r="H7534" s="22">
        <v>121</v>
      </c>
      <c r="I7534" s="22"/>
      <c r="J7534" s="23"/>
      <c r="K7534" s="68"/>
      <c r="L7534" s="107" t="s">
        <v>56</v>
      </c>
      <c r="M7534" s="103" t="e">
        <f>#REF!</f>
        <v>#REF!</v>
      </c>
      <c r="N7534" s="103" t="e">
        <f>IF(M7534=0,"",CHOOSE(M7534,"16","25","32","38","38","56","56","56","56","56","87","87","87","87","87","87","87","87","87","87","121","121","121","121","121","121","121","121","121","121","手入力箇所","手入力箇所","手入力箇所","手入力箇所","手入力箇所","手入力箇所","手入力箇所","手入力箇所","手入力箇所","手入力箇所"))</f>
        <v>#REF!</v>
      </c>
    </row>
    <row r="7535" spans="1:14" ht="13.8" thickBot="1" x14ac:dyDescent="0.25">
      <c r="A7535" s="27" t="s">
        <v>57</v>
      </c>
      <c r="B7535" s="18">
        <v>25</v>
      </c>
      <c r="C7535" s="18">
        <v>33</v>
      </c>
      <c r="D7535" s="18">
        <v>40</v>
      </c>
      <c r="E7535" s="18">
        <v>45</v>
      </c>
      <c r="F7535" s="18">
        <v>58</v>
      </c>
      <c r="G7535" s="18">
        <v>79</v>
      </c>
      <c r="H7535" s="18"/>
      <c r="I7535" s="18"/>
      <c r="J7535" s="62"/>
      <c r="K7535" s="69"/>
      <c r="L7535" s="107" t="s">
        <v>57</v>
      </c>
      <c r="M7535" s="103" t="e">
        <f>#REF!</f>
        <v>#REF!</v>
      </c>
      <c r="N7535" s="103" t="e">
        <f>IF(M7535=0,"",CHOOSE(M7535,"25","33","40","45","45","58","58","58","58","58","79","79","79","79","79","79","79","79","79","79","手入力箇所","手入力箇所","手入力箇所","手入力箇所","手入力箇所","手入力箇所","手入力箇所","手入力箇所","手入力箇所","手入力箇所"))</f>
        <v>#REF!</v>
      </c>
    </row>
    <row r="7536" spans="1:14" ht="48.6" thickBot="1" x14ac:dyDescent="0.25">
      <c r="A7536" s="28" t="s">
        <v>64</v>
      </c>
      <c r="B7536" s="18">
        <v>32</v>
      </c>
      <c r="C7536" s="18"/>
      <c r="D7536" s="18"/>
      <c r="E7536" s="18"/>
      <c r="F7536" s="18"/>
      <c r="G7536" s="18"/>
      <c r="H7536" s="18"/>
      <c r="I7536" s="18"/>
      <c r="J7536" s="62"/>
      <c r="K7536" s="69"/>
      <c r="L7536" s="108" t="s">
        <v>64</v>
      </c>
      <c r="M7536" s="103" t="e">
        <f>#REF!</f>
        <v>#REF!</v>
      </c>
      <c r="N7536" s="103" t="e">
        <f>IF(M7536=0,"",CHOOSE(M7536,"32","手入力箇所","手入力箇所","手入力箇所","手入力箇所","手入力箇所","手入力箇所","手入力箇所","手入力箇所","手入力箇所","手入力箇所"))</f>
        <v>#REF!</v>
      </c>
    </row>
    <row r="7537" spans="1:14" ht="48.6" thickBot="1" x14ac:dyDescent="0.25">
      <c r="A7537" s="28" t="s">
        <v>65</v>
      </c>
      <c r="B7537" s="18">
        <v>36</v>
      </c>
      <c r="C7537" s="18"/>
      <c r="D7537" s="18"/>
      <c r="E7537" s="18"/>
      <c r="F7537" s="18"/>
      <c r="G7537" s="18"/>
      <c r="H7537" s="18"/>
      <c r="I7537" s="18"/>
      <c r="J7537" s="62"/>
      <c r="K7537" s="69"/>
      <c r="L7537" s="108" t="s">
        <v>65</v>
      </c>
      <c r="M7537" s="103" t="e">
        <f>#REF!</f>
        <v>#REF!</v>
      </c>
      <c r="N7537" s="103" t="e">
        <f>IF(M7537=0,"",CHOOSE(M7537,"36","手入力箇所","手入力箇所","手入力箇所","手入力箇所","手入力箇所","手入力箇所","手入力箇所","手入力箇所","手入力箇所","手入力箇所"))</f>
        <v>#REF!</v>
      </c>
    </row>
    <row r="7538" spans="1:14" ht="24.6" thickBot="1" x14ac:dyDescent="0.25">
      <c r="A7538" s="28" t="s">
        <v>66</v>
      </c>
      <c r="B7538" s="18">
        <v>24</v>
      </c>
      <c r="C7538" s="18">
        <v>30</v>
      </c>
      <c r="D7538" s="18">
        <v>33</v>
      </c>
      <c r="E7538" s="18">
        <v>35</v>
      </c>
      <c r="F7538" s="18">
        <v>42</v>
      </c>
      <c r="G7538" s="18"/>
      <c r="H7538" s="18"/>
      <c r="I7538" s="18"/>
      <c r="J7538" s="62"/>
      <c r="K7538" s="69"/>
      <c r="L7538" s="108" t="s">
        <v>66</v>
      </c>
      <c r="M7538" s="103" t="e">
        <f>#REF!</f>
        <v>#REF!</v>
      </c>
      <c r="N7538" s="103" t="e">
        <f>IF(M7538=0,"",CHOOSE(M7538,"24","30","33","35","35","42","42","42","42","42","手入力箇所","手入力箇所","手入力箇所","手入力箇所","手入力箇所","手入力箇所","手入力箇所","手入力箇所","手入力箇所","手入力箇所"))</f>
        <v>#REF!</v>
      </c>
    </row>
    <row r="7539" spans="1:14" ht="36.6" thickBot="1" x14ac:dyDescent="0.25">
      <c r="A7539" s="28" t="s">
        <v>67</v>
      </c>
      <c r="B7539" s="18">
        <v>7</v>
      </c>
      <c r="C7539" s="18">
        <v>12</v>
      </c>
      <c r="D7539" s="18">
        <v>16</v>
      </c>
      <c r="E7539" s="18">
        <v>19</v>
      </c>
      <c r="F7539" s="18"/>
      <c r="G7539" s="18"/>
      <c r="H7539" s="18"/>
      <c r="I7539" s="18"/>
      <c r="J7539" s="62"/>
      <c r="K7539" s="69"/>
      <c r="L7539" s="108" t="s">
        <v>67</v>
      </c>
      <c r="M7539" s="103" t="e">
        <f>#REF!</f>
        <v>#REF!</v>
      </c>
      <c r="N7539" s="103" t="e">
        <f>IF(M7539=0,"",CHOOSE(M7539,"7","12","16","19","19","手入力箇所","手入力箇所","手入力箇所","手入力箇所","手入力箇所","手入力箇所","手入力箇所","手入力箇所","手入力箇所","手入力箇所"))</f>
        <v>#REF!</v>
      </c>
    </row>
    <row r="7540" spans="1:14" ht="24.6" thickBot="1" x14ac:dyDescent="0.25">
      <c r="A7540" s="28" t="s">
        <v>68</v>
      </c>
      <c r="B7540" s="18">
        <v>21</v>
      </c>
      <c r="C7540" s="18">
        <v>35</v>
      </c>
      <c r="D7540" s="18">
        <v>48</v>
      </c>
      <c r="E7540" s="18">
        <v>59</v>
      </c>
      <c r="F7540" s="18">
        <v>94</v>
      </c>
      <c r="G7540" s="18">
        <v>159</v>
      </c>
      <c r="H7540" s="18">
        <v>235</v>
      </c>
      <c r="I7540" s="18"/>
      <c r="J7540" s="62"/>
      <c r="K7540" s="69"/>
      <c r="L7540" s="108" t="s">
        <v>68</v>
      </c>
      <c r="M7540" s="103" t="e">
        <f>#REF!</f>
        <v>#REF!</v>
      </c>
      <c r="N7540" s="103" t="e">
        <f>IF(M7540=0,"",CHOOSE(M7540,"21","35","48","59","59","94","94","94","94","94","159","159","159","159","159","159","159","159","159","159","235","235","235","235","235","235","235","235","235","235","手入力箇所","手入力箇所","手入力箇所","手入力箇所","手入力箇所","手入力箇所","手入力箇所","手入力箇所","手入力箇所","手入力箇所"))</f>
        <v>#REF!</v>
      </c>
    </row>
    <row r="7541" spans="1:14" ht="36.6" thickBot="1" x14ac:dyDescent="0.25">
      <c r="A7541" s="28" t="s">
        <v>69</v>
      </c>
      <c r="B7541" s="18">
        <v>22</v>
      </c>
      <c r="C7541" s="18">
        <v>26</v>
      </c>
      <c r="D7541" s="18">
        <v>28</v>
      </c>
      <c r="E7541" s="18">
        <v>29</v>
      </c>
      <c r="F7541" s="18">
        <v>34</v>
      </c>
      <c r="G7541" s="18"/>
      <c r="H7541" s="18"/>
      <c r="I7541" s="18"/>
      <c r="J7541" s="62"/>
      <c r="K7541" s="69"/>
      <c r="L7541" s="108" t="s">
        <v>69</v>
      </c>
      <c r="M7541" s="103" t="e">
        <f>#REF!</f>
        <v>#REF!</v>
      </c>
      <c r="N7541" s="103" t="e">
        <f>IF(M7541=0,"",CHOOSE(M7541,"22","26","28","29","29","34","34","34","34","34","手入力箇所","手入力箇所","手入力箇所","手入力箇所","手入力箇所","手入力箇所","手入力箇所","手入力箇所","手入力箇所","手入力箇所"))</f>
        <v>#REF!</v>
      </c>
    </row>
    <row r="7542" spans="1:14" ht="13.8" thickBot="1" x14ac:dyDescent="0.25">
      <c r="A7542" s="27" t="s">
        <v>63</v>
      </c>
      <c r="B7542" s="18">
        <v>21</v>
      </c>
      <c r="C7542" s="18">
        <v>33</v>
      </c>
      <c r="D7542" s="18">
        <v>46</v>
      </c>
      <c r="E7542" s="18">
        <v>56</v>
      </c>
      <c r="F7542" s="18">
        <v>89</v>
      </c>
      <c r="G7542" s="18">
        <v>151</v>
      </c>
      <c r="H7542" s="18">
        <v>224</v>
      </c>
      <c r="I7542" s="18">
        <v>289</v>
      </c>
      <c r="J7542" s="18">
        <v>350</v>
      </c>
      <c r="K7542" s="69"/>
      <c r="L7542" s="107" t="s">
        <v>63</v>
      </c>
      <c r="M7542" s="103" t="e">
        <f>#REF!</f>
        <v>#REF!</v>
      </c>
      <c r="N7542" s="103" t="e">
        <f>IF(M7542=0,"",CHOOSE(M7542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543" spans="1:14" ht="24.6" thickBot="1" x14ac:dyDescent="0.25">
      <c r="A7543" s="34" t="s">
        <v>70</v>
      </c>
      <c r="B7543" s="35">
        <v>13</v>
      </c>
      <c r="C7543" s="35">
        <v>33</v>
      </c>
      <c r="D7543" s="35">
        <v>59</v>
      </c>
      <c r="E7543" s="35"/>
      <c r="F7543" s="35"/>
      <c r="G7543" s="35"/>
      <c r="H7543" s="35"/>
      <c r="I7543" s="35"/>
      <c r="J7543" s="36"/>
      <c r="K7543" s="67"/>
      <c r="L7543" s="108" t="s">
        <v>70</v>
      </c>
      <c r="M7543" s="103" t="e">
        <f>#REF!</f>
        <v>#REF!</v>
      </c>
      <c r="N7543" s="103" t="e">
        <f>IF(M7543=0,"",CHOOSE(M7543,"13","33","59","手入力箇所","手入力箇所","手入力箇所","手入力箇所","手入力箇所","手入力箇所","手入力箇所","手入力箇所","手入力箇所","手入力箇所"))</f>
        <v>#REF!</v>
      </c>
    </row>
    <row r="7544" spans="1:14" ht="13.8" thickBot="1" x14ac:dyDescent="0.25">
      <c r="A7544" s="37" t="s">
        <v>71</v>
      </c>
      <c r="B7544" s="17">
        <v>23</v>
      </c>
      <c r="C7544" s="17">
        <v>39</v>
      </c>
      <c r="D7544" s="17">
        <v>97</v>
      </c>
      <c r="E7544" s="17"/>
      <c r="F7544" s="17"/>
      <c r="G7544" s="17"/>
      <c r="H7544" s="17"/>
      <c r="I7544" s="17"/>
      <c r="J7544" s="64"/>
      <c r="K7544" s="70"/>
      <c r="L7544" s="109" t="s">
        <v>71</v>
      </c>
      <c r="M7544" s="103" t="e">
        <f>#REF!</f>
        <v>#REF!</v>
      </c>
      <c r="N7544" s="103" t="e">
        <f>IF(M7544=0,"",CHOOSE(M7544,"23","39","97","手入力箇所","手入力箇所","手入力箇所","手入力箇所","手入力箇所","手入力箇所","手入力箇所","手入力箇所","手入力箇所","手入力箇所"))</f>
        <v>#REF!</v>
      </c>
    </row>
    <row r="7545" spans="1:14" ht="13.8" thickBot="1" x14ac:dyDescent="0.25">
      <c r="A7545" s="29" t="s">
        <v>72</v>
      </c>
      <c r="B7545" s="18">
        <v>21</v>
      </c>
      <c r="C7545" s="18">
        <v>37</v>
      </c>
      <c r="D7545" s="18">
        <v>58</v>
      </c>
      <c r="E7545" s="18">
        <v>76</v>
      </c>
      <c r="F7545" s="18">
        <v>137</v>
      </c>
      <c r="G7545" s="18"/>
      <c r="H7545" s="18"/>
      <c r="I7545" s="18"/>
      <c r="J7545" s="62"/>
      <c r="K7545" s="69"/>
      <c r="L7545" s="109" t="s">
        <v>72</v>
      </c>
      <c r="M7545" s="103" t="e">
        <f>#REF!</f>
        <v>#REF!</v>
      </c>
      <c r="N7545" s="103" t="e">
        <f>IF(M7545=0,"",CHOOSE(M7545,"21","37","58","76","76","137","137","137","137","137","手入力箇所","手入力箇所","手入力箇所","手入力箇所","手入力箇所","手入力箇所","手入力箇所","手入力箇所","手入力箇所","手入力箇所"))</f>
        <v>#REF!</v>
      </c>
    </row>
    <row r="7546" spans="1:14" ht="13.8" thickBot="1" x14ac:dyDescent="0.25">
      <c r="A7546" s="29" t="s">
        <v>73</v>
      </c>
      <c r="B7546" s="18">
        <v>48</v>
      </c>
      <c r="C7546" s="18">
        <v>93</v>
      </c>
      <c r="D7546" s="18">
        <v>138</v>
      </c>
      <c r="E7546" s="18">
        <v>183</v>
      </c>
      <c r="F7546" s="18"/>
      <c r="G7546" s="18"/>
      <c r="H7546" s="18"/>
      <c r="I7546" s="18"/>
      <c r="J7546" s="62"/>
      <c r="K7546" s="69"/>
      <c r="L7546" s="109" t="s">
        <v>73</v>
      </c>
      <c r="M7546" s="103" t="e">
        <f>#REF!</f>
        <v>#REF!</v>
      </c>
      <c r="N7546" s="103" t="e">
        <f>IF(M7546=0,"",CHOOSE(M7546,"48","93","138","183","183","手入力箇所","手入力箇所","手入力箇所","手入力箇所","手入力箇所","手入力箇所","手入力箇所","手入力箇所","手入力箇所","手入力箇所"))</f>
        <v>#REF!</v>
      </c>
    </row>
    <row r="7547" spans="1:14" ht="37.200000000000003" thickBot="1" x14ac:dyDescent="0.25">
      <c r="A7547" s="30" t="s">
        <v>74</v>
      </c>
      <c r="B7547" s="18">
        <v>13</v>
      </c>
      <c r="C7547" s="18">
        <v>26</v>
      </c>
      <c r="D7547" s="18">
        <v>40</v>
      </c>
      <c r="E7547" s="18">
        <v>55</v>
      </c>
      <c r="F7547" s="18">
        <v>107</v>
      </c>
      <c r="G7547" s="18">
        <v>224</v>
      </c>
      <c r="H7547" s="18">
        <v>386</v>
      </c>
      <c r="I7547" s="18"/>
      <c r="J7547" s="62"/>
      <c r="K7547" s="69"/>
      <c r="L7547" s="110" t="s">
        <v>74</v>
      </c>
      <c r="M7547" s="103" t="e">
        <f>#REF!</f>
        <v>#REF!</v>
      </c>
      <c r="N7547" s="103" t="e">
        <f>IF(M7547=0,"",CHOOSE(M7547,"13","26","40","55","55","107","107","107","107","107","224","224","224","224","224","224","224","224","224","224","386","386","386","386","386","386","386","386","386","386","手入力箇所","手入力箇所","手入力箇所","手入力箇所","手入力箇所","手入力箇所","手入力箇所","手入力箇所","手入力箇所","手入力箇所"))</f>
        <v>#REF!</v>
      </c>
    </row>
    <row r="7548" spans="1:14" ht="13.8" thickBot="1" x14ac:dyDescent="0.25">
      <c r="A7548" s="29" t="s">
        <v>75</v>
      </c>
      <c r="B7548" s="18">
        <v>36</v>
      </c>
      <c r="C7548" s="18">
        <v>98</v>
      </c>
      <c r="D7548" s="18">
        <v>173</v>
      </c>
      <c r="E7548" s="18">
        <v>274</v>
      </c>
      <c r="F7548" s="18"/>
      <c r="G7548" s="18"/>
      <c r="H7548" s="18"/>
      <c r="I7548" s="18"/>
      <c r="J7548" s="62"/>
      <c r="K7548" s="69"/>
      <c r="L7548" s="109" t="s">
        <v>75</v>
      </c>
      <c r="M7548" s="103" t="e">
        <f>#REF!</f>
        <v>#REF!</v>
      </c>
      <c r="N7548" s="103" t="e">
        <f>IF(M7548=0,"",CHOOSE(M7548,"36","98","173","274","274","手入力箇所","手入力箇所","手入力箇所","手入力箇所","手入力箇所","手入力箇所","手入力箇所","手入力箇所","手入力箇所","手入力箇所"))</f>
        <v>#REF!</v>
      </c>
    </row>
    <row r="7549" spans="1:14" ht="37.200000000000003" thickBot="1" x14ac:dyDescent="0.25">
      <c r="A7549" s="30" t="s">
        <v>76</v>
      </c>
      <c r="B7549" s="18">
        <v>127</v>
      </c>
      <c r="C7549" s="18">
        <v>127</v>
      </c>
      <c r="D7549" s="18">
        <v>127</v>
      </c>
      <c r="E7549" s="18">
        <v>127</v>
      </c>
      <c r="F7549" s="18"/>
      <c r="G7549" s="18"/>
      <c r="H7549" s="18"/>
      <c r="I7549" s="18"/>
      <c r="J7549" s="62"/>
      <c r="K7549" s="69"/>
      <c r="L7549" s="110" t="s">
        <v>76</v>
      </c>
      <c r="M7549" s="103" t="e">
        <f>#REF!</f>
        <v>#REF!</v>
      </c>
      <c r="N7549" s="103" t="e">
        <f>IF(M7549=0,"",CHOOSE(M7549,"127","127","127","127","127","手入力箇所","手入力箇所","手入力箇所","手入力箇所","手入力箇所","手入力箇所","手入力箇所","手入力箇所","手入力箇所","手入力箇所"))</f>
        <v>#REF!</v>
      </c>
    </row>
    <row r="7550" spans="1:14" ht="27" thickBot="1" x14ac:dyDescent="0.25">
      <c r="A7550" s="31" t="s">
        <v>77</v>
      </c>
      <c r="B7550" s="18">
        <v>42</v>
      </c>
      <c r="C7550" s="18">
        <v>90</v>
      </c>
      <c r="D7550" s="18">
        <v>141</v>
      </c>
      <c r="E7550" s="18">
        <v>193</v>
      </c>
      <c r="F7550" s="62"/>
      <c r="G7550" s="62"/>
      <c r="H7550" s="62"/>
      <c r="I7550" s="62"/>
      <c r="J7550" s="62"/>
      <c r="K7550" s="69"/>
      <c r="L7550" s="111" t="s">
        <v>77</v>
      </c>
      <c r="M7550" s="103" t="e">
        <f>#REF!</f>
        <v>#REF!</v>
      </c>
      <c r="N7550" s="103" t="e">
        <f>IF(M7550=0,"",CHOOSE(M7550,"42","90","141","193","1936","手入力箇所","手入力箇所","手入力箇所","手入力箇所","手入力箇所","手入力箇所","手入力箇所","手入力箇所","手入力箇所","手入力箇所"))</f>
        <v>#REF!</v>
      </c>
    </row>
    <row r="7551" spans="1:14" ht="40.200000000000003" thickBot="1" x14ac:dyDescent="0.25">
      <c r="A7551" s="31" t="s">
        <v>78</v>
      </c>
      <c r="B7551" s="18">
        <v>24</v>
      </c>
      <c r="C7551" s="18">
        <v>43</v>
      </c>
      <c r="D7551" s="18">
        <v>61</v>
      </c>
      <c r="E7551" s="18">
        <v>76</v>
      </c>
      <c r="F7551" s="62"/>
      <c r="G7551" s="62"/>
      <c r="H7551" s="62"/>
      <c r="I7551" s="62"/>
      <c r="J7551" s="62"/>
      <c r="K7551" s="69"/>
      <c r="L7551" s="111" t="s">
        <v>78</v>
      </c>
      <c r="M7551" s="103" t="e">
        <f>#REF!</f>
        <v>#REF!</v>
      </c>
      <c r="N7551" s="103" t="e">
        <f>IF(M7551=0,"",CHOOSE(M7551,"24","43","61","76","76","手入力箇所","手入力箇所","手入力箇所","手入力箇所","手入力箇所","手入力箇所","手入力箇所","手入力箇所","手入力箇所","手入力箇所"))</f>
        <v>#REF!</v>
      </c>
    </row>
    <row r="7552" spans="1:14" ht="27" thickBot="1" x14ac:dyDescent="0.25">
      <c r="A7552" s="31" t="s">
        <v>79</v>
      </c>
      <c r="B7552" s="18">
        <v>54</v>
      </c>
      <c r="C7552" s="18">
        <v>77</v>
      </c>
      <c r="D7552" s="18">
        <v>94</v>
      </c>
      <c r="E7552" s="18">
        <v>107</v>
      </c>
      <c r="F7552" s="62"/>
      <c r="G7552" s="62"/>
      <c r="H7552" s="62"/>
      <c r="I7552" s="62"/>
      <c r="J7552" s="62"/>
      <c r="K7552" s="69"/>
      <c r="L7552" s="111" t="s">
        <v>79</v>
      </c>
      <c r="M7552" s="103" t="e">
        <f>#REF!</f>
        <v>#REF!</v>
      </c>
      <c r="N7552" s="103" t="e">
        <f>IF(M7552=0,"",CHOOSE(M7552,"54","77","94","107","107","手入力箇所","手入力箇所","手入力箇所","手入力箇所","手入力箇所","手入力箇所","手入力箇所","手入力箇所","手入力箇所","手入力箇所"))</f>
        <v>#REF!</v>
      </c>
    </row>
    <row r="7553" spans="1:14" ht="40.200000000000003" thickBot="1" x14ac:dyDescent="0.25">
      <c r="A7553" s="31" t="s">
        <v>80</v>
      </c>
      <c r="B7553" s="18">
        <v>49</v>
      </c>
      <c r="C7553" s="18">
        <v>53</v>
      </c>
      <c r="D7553" s="18">
        <v>55</v>
      </c>
      <c r="E7553" s="18">
        <v>56</v>
      </c>
      <c r="F7553" s="62"/>
      <c r="G7553" s="62"/>
      <c r="H7553" s="62"/>
      <c r="I7553" s="62"/>
      <c r="J7553" s="62"/>
      <c r="K7553" s="69"/>
      <c r="L7553" s="111" t="s">
        <v>80</v>
      </c>
      <c r="M7553" s="103" t="e">
        <f>#REF!</f>
        <v>#REF!</v>
      </c>
      <c r="N7553" s="103" t="e">
        <f>IF(M7553=0,"",CHOOSE(M7553,"49","53","55","56","56","手入力箇所","手入力箇所","手入力箇所","手入力箇所","手入力箇所","手入力箇所","手入力箇所","手入力箇所","手入力箇所","手入力箇所"))</f>
        <v>#REF!</v>
      </c>
    </row>
    <row r="7554" spans="1:14" ht="40.200000000000003" thickBot="1" x14ac:dyDescent="0.25">
      <c r="A7554" s="38" t="s">
        <v>81</v>
      </c>
      <c r="B7554" s="35">
        <v>232</v>
      </c>
      <c r="C7554" s="35">
        <v>232</v>
      </c>
      <c r="D7554" s="36"/>
      <c r="E7554" s="36"/>
      <c r="F7554" s="36"/>
      <c r="G7554" s="36"/>
      <c r="H7554" s="36"/>
      <c r="I7554" s="36"/>
      <c r="J7554" s="36"/>
      <c r="K7554" s="67"/>
      <c r="L7554" s="111" t="s">
        <v>81</v>
      </c>
      <c r="M7554" s="103" t="e">
        <f>#REF!</f>
        <v>#REF!</v>
      </c>
      <c r="N7554" s="103" t="e">
        <f>IF(M7554=0,"",CHOOSE(M7554,"232","232","手入力箇所","手入力箇所","手入力箇所","手入力箇所","手入力箇所","手入力箇所","手入力箇所","手入力箇所","手入力箇所","手入力箇所"))</f>
        <v>#REF!</v>
      </c>
    </row>
    <row r="7555" spans="1:14" ht="13.8" thickBot="1" x14ac:dyDescent="0.25">
      <c r="A7555" s="39" t="s">
        <v>82</v>
      </c>
      <c r="B7555" s="17">
        <v>6</v>
      </c>
      <c r="C7555" s="17">
        <v>9</v>
      </c>
      <c r="D7555" s="17">
        <v>11</v>
      </c>
      <c r="E7555" s="17">
        <v>13</v>
      </c>
      <c r="F7555" s="17">
        <v>18</v>
      </c>
      <c r="G7555" s="17">
        <v>26</v>
      </c>
      <c r="H7555" s="17">
        <v>35</v>
      </c>
      <c r="I7555" s="17">
        <v>43</v>
      </c>
      <c r="J7555" s="17">
        <v>49</v>
      </c>
      <c r="K7555" s="70"/>
      <c r="L7555" s="111" t="s">
        <v>82</v>
      </c>
      <c r="M7555" s="103" t="e">
        <f>#REF!</f>
        <v>#REF!</v>
      </c>
      <c r="N7555" s="103" t="e">
        <f>IF(M7555=0,"",CHOOSE(M7555,"6","9","11","13","13","18","18","18","18","18","26","26","26","26","26","26","26","26","26","26","35","35","35","35","35","35","35","35","35","35","43","43","43","43","43","43","43","43","43","43","49","49","49","49","49","49","49","49","49","49","手入力箇所","手入力箇所","手入力箇所","手入力箇所","手入力箇所","手入力箇所","手入力箇所","手入力箇所","手入力箇所","手入力箇所"))</f>
        <v>#REF!</v>
      </c>
    </row>
    <row r="7556" spans="1:14" ht="13.8" thickBot="1" x14ac:dyDescent="0.25">
      <c r="A7556" s="31" t="s">
        <v>83</v>
      </c>
      <c r="B7556" s="18">
        <v>6</v>
      </c>
      <c r="C7556" s="18">
        <v>10</v>
      </c>
      <c r="D7556" s="18">
        <v>14</v>
      </c>
      <c r="E7556" s="18">
        <v>17</v>
      </c>
      <c r="F7556" s="18">
        <v>29</v>
      </c>
      <c r="G7556" s="18">
        <v>50</v>
      </c>
      <c r="H7556" s="18">
        <v>76</v>
      </c>
      <c r="I7556" s="18">
        <v>100</v>
      </c>
      <c r="J7556" s="18">
        <v>123</v>
      </c>
      <c r="K7556" s="69"/>
      <c r="L7556" s="111" t="s">
        <v>83</v>
      </c>
      <c r="M7556" s="103" t="e">
        <f>#REF!</f>
        <v>#REF!</v>
      </c>
      <c r="N7556" s="103" t="e">
        <f>IF(M7556=0,"",CHOOSE(M7556,"6","10","14","17","17","29","29","29","29","29","50","50","50","50","50","50","50","50","50","50","76","76","76","76","76","76","76","76","76","76","100","100","100","100","100","100","100","100","100","100","123","123","123","123","123","123","123","123","123","123","手入力箇所","手入力箇所","手入力箇所","手入力箇所","手入力箇所","手入力箇所","手入力箇所","手入力箇所","手入力箇所"))</f>
        <v>#REF!</v>
      </c>
    </row>
    <row r="7557" spans="1:14" ht="27" thickBot="1" x14ac:dyDescent="0.25">
      <c r="A7557" s="32" t="s">
        <v>84</v>
      </c>
      <c r="B7557" s="20">
        <v>9</v>
      </c>
      <c r="C7557" s="20">
        <v>15</v>
      </c>
      <c r="D7557" s="20">
        <v>20</v>
      </c>
      <c r="E7557" s="20">
        <v>24</v>
      </c>
      <c r="F7557" s="20">
        <v>39</v>
      </c>
      <c r="G7557" s="20">
        <v>65</v>
      </c>
      <c r="H7557" s="63"/>
      <c r="I7557" s="63"/>
      <c r="J7557" s="63"/>
      <c r="K7557" s="106"/>
      <c r="L7557" s="111" t="s">
        <v>84</v>
      </c>
      <c r="M7557" s="103" t="e">
        <f>#REF!</f>
        <v>#REF!</v>
      </c>
      <c r="N7557" s="103" t="e">
        <f>IF(M7557=0,"",CHOOSE(M7557,"9","15","20","24","24","39","39","39","39","39","65","65","65","65","65","65","65","65","65","65","手入力箇所","手入力箇所","手入力箇所","手入力箇所","手入力箇所","手入力箇所","手入力箇所","手入力箇所","手入力箇所","手入力箇所"))</f>
        <v>#REF!</v>
      </c>
    </row>
    <row r="7560" spans="1:14" ht="13.8" thickBot="1" x14ac:dyDescent="0.25"/>
    <row r="7561" spans="1:14" ht="13.8" thickBot="1" x14ac:dyDescent="0.25">
      <c r="A7561" s="688" t="e">
        <f>#REF!</f>
        <v>#REF!</v>
      </c>
      <c r="B7561" s="688"/>
      <c r="C7561" s="688"/>
      <c r="D7561" s="689" t="s">
        <v>192</v>
      </c>
      <c r="E7561" s="689"/>
      <c r="F7561" s="689"/>
      <c r="G7561" s="689"/>
      <c r="H7561" s="689"/>
      <c r="I7561" s="689"/>
      <c r="J7561" s="689"/>
      <c r="K7561" s="689"/>
      <c r="L7561" s="689"/>
      <c r="M7561" s="689"/>
      <c r="N7561" s="689"/>
    </row>
    <row r="7562" spans="1:14" ht="13.8" thickBot="1" x14ac:dyDescent="0.25">
      <c r="A7562" s="65"/>
      <c r="B7562" s="33">
        <v>1</v>
      </c>
      <c r="C7562" s="24">
        <v>2</v>
      </c>
      <c r="D7562" s="24">
        <v>3</v>
      </c>
      <c r="E7562" s="24" t="s">
        <v>58</v>
      </c>
      <c r="F7562" s="24" t="s">
        <v>59</v>
      </c>
      <c r="G7562" s="24" t="s">
        <v>60</v>
      </c>
      <c r="H7562" s="24" t="s">
        <v>61</v>
      </c>
      <c r="I7562" s="24" t="s">
        <v>62</v>
      </c>
      <c r="J7562" s="24" t="s">
        <v>194</v>
      </c>
      <c r="K7562" s="25" t="s">
        <v>85</v>
      </c>
      <c r="L7562" s="105" t="s">
        <v>189</v>
      </c>
      <c r="M7562" s="105" t="s">
        <v>188</v>
      </c>
      <c r="N7562" s="105" t="s">
        <v>51</v>
      </c>
    </row>
    <row r="7563" spans="1:14" ht="13.8" thickBot="1" x14ac:dyDescent="0.25">
      <c r="A7563" s="26" t="s">
        <v>56</v>
      </c>
      <c r="B7563" s="22">
        <v>5</v>
      </c>
      <c r="C7563" s="22">
        <v>7</v>
      </c>
      <c r="D7563" s="22">
        <v>8</v>
      </c>
      <c r="E7563" s="22">
        <v>8</v>
      </c>
      <c r="F7563" s="22">
        <v>10</v>
      </c>
      <c r="G7563" s="22">
        <v>13</v>
      </c>
      <c r="H7563" s="22">
        <v>16</v>
      </c>
      <c r="I7563" s="22"/>
      <c r="J7563" s="23"/>
      <c r="K7563" s="1"/>
      <c r="L7563" s="26" t="s">
        <v>56</v>
      </c>
      <c r="M7563" s="104" t="e">
        <f>#REF!</f>
        <v>#REF!</v>
      </c>
      <c r="N7563" s="112" t="e">
        <f>IF(M7563=0,"",CHOOSE(M7563,"5","7","8","8","8","10","10","10","10","10","13","13","13","13","13","13","13","13","13","13","16","16","16","16","16","16","16","16","16","16","16","手入力箇所","手入力箇所","手入力箇所","手入力箇所","手入力箇所","手入力箇所","手入力箇所","手入力箇所","手入力箇所","手入力箇所"))</f>
        <v>#REF!</v>
      </c>
    </row>
    <row r="7564" spans="1:14" ht="13.8" thickBot="1" x14ac:dyDescent="0.25">
      <c r="A7564" s="27" t="s">
        <v>57</v>
      </c>
      <c r="B7564" s="18">
        <v>5</v>
      </c>
      <c r="C7564" s="18">
        <v>7</v>
      </c>
      <c r="D7564" s="18">
        <v>8</v>
      </c>
      <c r="E7564" s="18">
        <v>9</v>
      </c>
      <c r="F7564" s="18">
        <v>12</v>
      </c>
      <c r="G7564" s="18">
        <v>16</v>
      </c>
      <c r="H7564" s="18"/>
      <c r="I7564" s="18"/>
      <c r="J7564" s="62"/>
      <c r="K7564" s="19"/>
      <c r="L7564" s="27" t="s">
        <v>57</v>
      </c>
      <c r="M7564" s="104" t="e">
        <f>#REF!</f>
        <v>#REF!</v>
      </c>
      <c r="N7564" s="113" t="e">
        <f>IF(M7564=0,"",CHOOSE(M7564,"5","7","8","9","9","12","12","12","12","12","16","16","16","16","16","16","16","16","16","16","手入力箇所","手入力箇所","手入力箇所","手入力箇所","手入力箇所","手入力箇所","手入力箇所","手入力箇所","手入力箇所","手入力箇所"))</f>
        <v>#REF!</v>
      </c>
    </row>
    <row r="7565" spans="1:14" ht="48.6" thickBot="1" x14ac:dyDescent="0.25">
      <c r="A7565" s="28" t="s">
        <v>64</v>
      </c>
      <c r="B7565" s="18">
        <v>6</v>
      </c>
      <c r="C7565" s="18"/>
      <c r="D7565" s="18"/>
      <c r="E7565" s="18"/>
      <c r="F7565" s="18"/>
      <c r="G7565" s="18"/>
      <c r="H7565" s="18"/>
      <c r="I7565" s="18"/>
      <c r="J7565" s="62"/>
      <c r="K7565" s="19"/>
      <c r="L7565" s="28" t="s">
        <v>64</v>
      </c>
      <c r="M7565" s="104" t="e">
        <f>#REF!</f>
        <v>#REF!</v>
      </c>
      <c r="N7565" s="113" t="e">
        <f>IF(M7565=0,"",CHOOSE(M7565,"6","手入力箇所","手入力箇所","手入力箇所","手入力箇所","手入力箇所","手入力箇所","手入力箇所","手入力箇所","手入力箇所","手入力箇所","",""))</f>
        <v>#REF!</v>
      </c>
    </row>
    <row r="7566" spans="1:14" ht="48.6" thickBot="1" x14ac:dyDescent="0.25">
      <c r="A7566" s="28" t="s">
        <v>65</v>
      </c>
      <c r="B7566" s="18">
        <v>6</v>
      </c>
      <c r="C7566" s="18"/>
      <c r="D7566" s="18"/>
      <c r="E7566" s="18"/>
      <c r="F7566" s="18"/>
      <c r="G7566" s="18"/>
      <c r="H7566" s="18"/>
      <c r="I7566" s="18"/>
      <c r="J7566" s="62"/>
      <c r="K7566" s="19"/>
      <c r="L7566" s="28" t="s">
        <v>65</v>
      </c>
      <c r="M7566" s="104" t="e">
        <f>#REF!</f>
        <v>#REF!</v>
      </c>
      <c r="N7566" s="113" t="e">
        <f>IF(M7566=0,"",CHOOSE(M7566,"6","手入力箇所","手入力箇所","手入力箇所","手入力箇所","手入力箇所","手入力箇所","手入力箇所","手入力箇所","手入力箇所","手入力箇所","",""))</f>
        <v>#REF!</v>
      </c>
    </row>
    <row r="7567" spans="1:14" ht="24.6" thickBot="1" x14ac:dyDescent="0.25">
      <c r="A7567" s="28" t="s">
        <v>66</v>
      </c>
      <c r="B7567" s="18">
        <v>5</v>
      </c>
      <c r="C7567" s="18">
        <v>7</v>
      </c>
      <c r="D7567" s="18">
        <v>8</v>
      </c>
      <c r="E7567" s="18">
        <v>9</v>
      </c>
      <c r="F7567" s="18">
        <v>12</v>
      </c>
      <c r="G7567" s="18"/>
      <c r="H7567" s="18"/>
      <c r="I7567" s="18"/>
      <c r="J7567" s="62"/>
      <c r="K7567" s="19"/>
      <c r="L7567" s="28" t="s">
        <v>66</v>
      </c>
      <c r="M7567" s="104" t="e">
        <f>#REF!</f>
        <v>#REF!</v>
      </c>
      <c r="N7567" s="113" t="e">
        <f>IF(M7567=0,"",CHOOSE(M7567,"5","7","8","9","9","12","12","12","12","12","手入力箇所","手入力箇所","手入力箇所","手入力箇所","手入力箇所","手入力箇所","手入力箇所","手入力箇所","手入力箇所","手入力箇所"))</f>
        <v>#REF!</v>
      </c>
    </row>
    <row r="7568" spans="1:14" ht="36.6" thickBot="1" x14ac:dyDescent="0.25">
      <c r="A7568" s="28" t="s">
        <v>67</v>
      </c>
      <c r="B7568" s="18">
        <v>4</v>
      </c>
      <c r="C7568" s="18">
        <v>5</v>
      </c>
      <c r="D7568" s="18">
        <v>5</v>
      </c>
      <c r="E7568" s="18">
        <v>6</v>
      </c>
      <c r="F7568" s="18"/>
      <c r="G7568" s="18"/>
      <c r="H7568" s="18"/>
      <c r="I7568" s="18"/>
      <c r="J7568" s="62"/>
      <c r="K7568" s="19"/>
      <c r="L7568" s="28" t="s">
        <v>67</v>
      </c>
      <c r="M7568" s="104" t="e">
        <f>#REF!</f>
        <v>#REF!</v>
      </c>
      <c r="N7568" s="113" t="e">
        <f>IF(M7568=0,"",CHOOSE(M7568,"4","5","5","6","6","手入力箇所","手入力箇所","手入力箇所","手入力箇所","手入力箇所","手入力箇所","手入力箇所","手入力箇所","手入力箇所","手入力箇所"))</f>
        <v>#REF!</v>
      </c>
    </row>
    <row r="7569" spans="1:14" ht="24.6" thickBot="1" x14ac:dyDescent="0.25">
      <c r="A7569" s="28" t="s">
        <v>68</v>
      </c>
      <c r="B7569" s="18">
        <v>12</v>
      </c>
      <c r="C7569" s="18">
        <v>12</v>
      </c>
      <c r="D7569" s="18">
        <v>12</v>
      </c>
      <c r="E7569" s="18">
        <v>12</v>
      </c>
      <c r="F7569" s="18">
        <v>12</v>
      </c>
      <c r="G7569" s="18">
        <v>12</v>
      </c>
      <c r="H7569" s="18">
        <v>12</v>
      </c>
      <c r="I7569" s="18"/>
      <c r="J7569" s="62"/>
      <c r="K7569" s="19"/>
      <c r="L7569" s="28" t="s">
        <v>68</v>
      </c>
      <c r="M7569" s="104" t="e">
        <f>#REF!</f>
        <v>#REF!</v>
      </c>
      <c r="N7569" s="113" t="e">
        <f>IF(M7569=0,"",CHOOSE(M7569,"12","12","12","12","12","12","12","12","12","12","12","12","12","12","12","12","12","12","12","12","12","12","12","12","12","12","12","12","12","12","手入力箇所","手入力箇所","手入力箇所","手入力箇所","手入力箇所","手入力箇所","手入力箇所","手入力箇所","手入力箇所","手入力箇所"))</f>
        <v>#REF!</v>
      </c>
    </row>
    <row r="7570" spans="1:14" ht="36.6" thickBot="1" x14ac:dyDescent="0.25">
      <c r="A7570" s="28" t="s">
        <v>69</v>
      </c>
      <c r="B7570" s="18">
        <v>7</v>
      </c>
      <c r="C7570" s="18">
        <v>7</v>
      </c>
      <c r="D7570" s="18">
        <v>7</v>
      </c>
      <c r="E7570" s="18">
        <v>7</v>
      </c>
      <c r="F7570" s="18">
        <v>7</v>
      </c>
      <c r="G7570" s="18"/>
      <c r="H7570" s="18"/>
      <c r="I7570" s="18"/>
      <c r="J7570" s="62"/>
      <c r="K7570" s="19"/>
      <c r="L7570" s="28" t="s">
        <v>69</v>
      </c>
      <c r="M7570" s="104" t="e">
        <f>#REF!</f>
        <v>#REF!</v>
      </c>
      <c r="N7570" s="113" t="e">
        <f>IF(M7570=0,"",CHOOSE(M7570,"7","7","7","7","7","7","7","7","7","7","手入力箇所","手入力箇所","手入力箇所","手入力箇所","手入力箇所","手入力箇所","手入力箇所","手入力箇所","手入力箇所","手入力箇所"))</f>
        <v>#REF!</v>
      </c>
    </row>
    <row r="7571" spans="1:14" ht="13.8" thickBot="1" x14ac:dyDescent="0.25">
      <c r="A7571" s="27" t="s">
        <v>63</v>
      </c>
      <c r="B7571" s="18">
        <v>4</v>
      </c>
      <c r="C7571" s="18">
        <v>5</v>
      </c>
      <c r="D7571" s="18">
        <v>7</v>
      </c>
      <c r="E7571" s="18">
        <v>8</v>
      </c>
      <c r="F7571" s="18">
        <v>11</v>
      </c>
      <c r="G7571" s="18">
        <v>16</v>
      </c>
      <c r="H7571" s="18">
        <v>22</v>
      </c>
      <c r="I7571" s="18">
        <v>26</v>
      </c>
      <c r="J7571" s="18">
        <v>31</v>
      </c>
      <c r="K7571" s="19"/>
      <c r="L7571" s="27" t="s">
        <v>63</v>
      </c>
      <c r="M7571" s="104" t="e">
        <f>#REF!</f>
        <v>#REF!</v>
      </c>
      <c r="N7571" s="113" t="e">
        <f>IF(M7571=0,"",CHOOSE(M7571,"4","5","7","8","8","11","11","11","11","11","16","16","16","16","16","16","16","16","16","16","22","22","22","22","22","22","22","22","22","22","26","26","26","26","26","26","26","26","26","26","31","31","31","31","31","31","31","31","31","31","31","手入力箇所","手入力箇所","手入力箇所","手入力箇所","手入力箇所","手入力箇所","手入力箇所","手入力箇所","手入力箇所","手入力箇所"))</f>
        <v>#REF!</v>
      </c>
    </row>
    <row r="7572" spans="1:14" ht="24.6" thickBot="1" x14ac:dyDescent="0.25">
      <c r="A7572" s="28" t="s">
        <v>70</v>
      </c>
      <c r="B7572" s="18">
        <v>5</v>
      </c>
      <c r="C7572" s="18">
        <v>6</v>
      </c>
      <c r="D7572" s="18">
        <v>7</v>
      </c>
      <c r="E7572" s="18"/>
      <c r="F7572" s="18"/>
      <c r="G7572" s="18"/>
      <c r="H7572" s="18"/>
      <c r="I7572" s="18"/>
      <c r="J7572" s="62"/>
      <c r="K7572" s="19"/>
      <c r="L7572" s="28" t="s">
        <v>70</v>
      </c>
      <c r="M7572" s="104" t="e">
        <f>#REF!</f>
        <v>#REF!</v>
      </c>
      <c r="N7572" s="113" t="e">
        <f>IF(M7572=0,"",CHOOSE(M7572,"5","6","7","手入力箇所","手入力箇所","手入力箇所","手入力箇所","手入力箇所","手入力箇所","手入力箇所","手入力箇所","手入力箇所","手入力箇所"))</f>
        <v>#REF!</v>
      </c>
    </row>
    <row r="7573" spans="1:14" ht="13.8" thickBot="1" x14ac:dyDescent="0.25">
      <c r="A7573" s="29" t="s">
        <v>71</v>
      </c>
      <c r="B7573" s="18">
        <v>3</v>
      </c>
      <c r="C7573" s="18">
        <v>6</v>
      </c>
      <c r="D7573" s="18">
        <v>19</v>
      </c>
      <c r="E7573" s="18"/>
      <c r="F7573" s="18"/>
      <c r="G7573" s="18"/>
      <c r="H7573" s="18"/>
      <c r="I7573" s="18"/>
      <c r="J7573" s="62"/>
      <c r="K7573" s="19"/>
      <c r="L7573" s="29" t="s">
        <v>71</v>
      </c>
      <c r="M7573" s="104" t="e">
        <f>#REF!</f>
        <v>#REF!</v>
      </c>
      <c r="N7573" s="113" t="e">
        <f>IF(M7573=0,"",CHOOSE(M7573,"3","6","19","手入力箇所","手入力箇所","手入力箇所","手入力箇所","手入力箇所","手入力箇所","手入力箇所","手入力箇所","手入力箇所","手入力箇所"))</f>
        <v>#REF!</v>
      </c>
    </row>
    <row r="7574" spans="1:14" ht="13.8" thickBot="1" x14ac:dyDescent="0.25">
      <c r="A7574" s="29" t="s">
        <v>72</v>
      </c>
      <c r="B7574" s="18">
        <v>1</v>
      </c>
      <c r="C7574" s="18">
        <v>3</v>
      </c>
      <c r="D7574" s="18">
        <v>5</v>
      </c>
      <c r="E7574" s="18">
        <v>9</v>
      </c>
      <c r="F7574" s="18">
        <v>26</v>
      </c>
      <c r="G7574" s="18"/>
      <c r="H7574" s="18"/>
      <c r="I7574" s="18"/>
      <c r="J7574" s="62"/>
      <c r="K7574" s="19"/>
      <c r="L7574" s="29" t="s">
        <v>72</v>
      </c>
      <c r="M7574" s="104" t="e">
        <f>#REF!</f>
        <v>#REF!</v>
      </c>
      <c r="N7574" s="113" t="e">
        <f>IF(M7574=0,"",CHOOSE(M7574,"1","3","5","9","9","26","26","26","26","26","手入力箇所","手入力箇所","手入力箇所","手入力箇所","手入力箇所","手入力箇所","手入力箇所","手入力箇所","手入力箇所","手入力箇所"))</f>
        <v>#REF!</v>
      </c>
    </row>
    <row r="7575" spans="1:14" ht="13.8" thickBot="1" x14ac:dyDescent="0.25">
      <c r="A7575" s="29" t="s">
        <v>73</v>
      </c>
      <c r="B7575" s="18">
        <v>4</v>
      </c>
      <c r="C7575" s="18">
        <v>11</v>
      </c>
      <c r="D7575" s="18">
        <v>20</v>
      </c>
      <c r="E7575" s="18">
        <v>33</v>
      </c>
      <c r="F7575" s="18"/>
      <c r="G7575" s="18"/>
      <c r="H7575" s="18"/>
      <c r="I7575" s="18"/>
      <c r="J7575" s="62"/>
      <c r="K7575" s="19"/>
      <c r="L7575" s="29" t="s">
        <v>73</v>
      </c>
      <c r="M7575" s="104" t="e">
        <f>#REF!</f>
        <v>#REF!</v>
      </c>
      <c r="N7575" s="113" t="e">
        <f>IF(M7575=0,"",CHOOSE(M7575,"4","11","20","33","33","手入力箇所","手入力箇所","手入力箇所","手入力箇所","手入力箇所","手入力箇所","手入力箇所","手入力箇所","手入力箇所","手入力箇所"))</f>
        <v>#REF!</v>
      </c>
    </row>
    <row r="7576" spans="1:14" ht="37.200000000000003" thickBot="1" x14ac:dyDescent="0.25">
      <c r="A7576" s="30" t="s">
        <v>74</v>
      </c>
      <c r="B7576" s="18">
        <v>4</v>
      </c>
      <c r="C7576" s="18">
        <v>6</v>
      </c>
      <c r="D7576" s="18">
        <v>8</v>
      </c>
      <c r="E7576" s="18">
        <v>10</v>
      </c>
      <c r="F7576" s="18">
        <v>15</v>
      </c>
      <c r="G7576" s="18">
        <v>23</v>
      </c>
      <c r="H7576" s="18">
        <v>33</v>
      </c>
      <c r="I7576" s="18"/>
      <c r="J7576" s="62"/>
      <c r="K7576" s="19"/>
      <c r="L7576" s="30" t="s">
        <v>74</v>
      </c>
      <c r="M7576" s="104" t="e">
        <f>#REF!</f>
        <v>#REF!</v>
      </c>
      <c r="N7576" s="113" t="e">
        <f>IF(M7576=0,"",CHOOSE(M7576,"4","6","8","10","10","15","15","15","15","15","23","23","23","23","23","23","23","23","23","23","33","33","33","33","33","33","33","33","33","33","手入力箇所","手入力箇所","手入力箇所","手入力箇所","手入力箇所","手入力箇所","手入力箇所","手入力箇所","手入力箇所","手入力箇所"))</f>
        <v>#REF!</v>
      </c>
    </row>
    <row r="7577" spans="1:14" ht="13.8" thickBot="1" x14ac:dyDescent="0.25">
      <c r="A7577" s="29" t="s">
        <v>75</v>
      </c>
      <c r="B7577" s="18">
        <v>6</v>
      </c>
      <c r="C7577" s="18">
        <v>14</v>
      </c>
      <c r="D7577" s="18">
        <v>25</v>
      </c>
      <c r="E7577" s="18">
        <v>39</v>
      </c>
      <c r="F7577" s="18"/>
      <c r="G7577" s="18"/>
      <c r="H7577" s="18"/>
      <c r="I7577" s="18"/>
      <c r="J7577" s="62"/>
      <c r="K7577" s="19"/>
      <c r="L7577" s="29" t="s">
        <v>75</v>
      </c>
      <c r="M7577" s="104" t="e">
        <f>#REF!</f>
        <v>#REF!</v>
      </c>
      <c r="N7577" s="113" t="e">
        <f>IF(M7577=0,"",CHOOSE(M7577,"6","14","25","39","39","手入力箇所","手入力箇所","手入力箇所","手入力箇所","手入力箇所","手入力箇所","手入力箇所","手入力箇所","手入力箇所","手入力箇所"))</f>
        <v>#REF!</v>
      </c>
    </row>
    <row r="7578" spans="1:14" ht="37.200000000000003" thickBot="1" x14ac:dyDescent="0.25">
      <c r="A7578" s="30" t="s">
        <v>76</v>
      </c>
      <c r="B7578" s="18">
        <v>2</v>
      </c>
      <c r="C7578" s="18">
        <v>3</v>
      </c>
      <c r="D7578" s="18">
        <v>6</v>
      </c>
      <c r="E7578" s="18">
        <v>9</v>
      </c>
      <c r="F7578" s="18"/>
      <c r="G7578" s="18"/>
      <c r="H7578" s="18"/>
      <c r="I7578" s="18"/>
      <c r="J7578" s="62"/>
      <c r="K7578" s="19"/>
      <c r="L7578" s="30" t="s">
        <v>76</v>
      </c>
      <c r="M7578" s="104" t="e">
        <f>#REF!</f>
        <v>#REF!</v>
      </c>
      <c r="N7578" s="113" t="e">
        <f>IF(M7578=0,"",CHOOSE(M7578,"2","3","6","9","9","手入力箇所","手入力箇所","手入力箇所","手入力箇所","手入力箇所","手入力箇所","手入力箇所","手入力箇所","手入力箇所","手入力箇所"))</f>
        <v>#REF!</v>
      </c>
    </row>
    <row r="7579" spans="1:14" ht="27" thickBot="1" x14ac:dyDescent="0.25">
      <c r="A7579" s="31" t="s">
        <v>77</v>
      </c>
      <c r="B7579" s="18">
        <v>12</v>
      </c>
      <c r="C7579" s="18">
        <v>18</v>
      </c>
      <c r="D7579" s="18">
        <v>22</v>
      </c>
      <c r="E7579" s="18">
        <v>26</v>
      </c>
      <c r="F7579" s="62"/>
      <c r="G7579" s="62"/>
      <c r="H7579" s="62"/>
      <c r="I7579" s="62"/>
      <c r="J7579" s="62"/>
      <c r="K7579" s="19"/>
      <c r="L7579" s="31" t="s">
        <v>77</v>
      </c>
      <c r="M7579" s="104" t="e">
        <f>#REF!</f>
        <v>#REF!</v>
      </c>
      <c r="N7579" s="113" t="e">
        <f>IF(M7579=0,"",CHOOSE(M7579,"12","18","22","26","26","手入力箇所","手入力箇所","手入力箇所","手入力箇所","手入力箇所","手入力箇所","手入力箇所","手入力箇所","手入力箇所","手入力箇所"))</f>
        <v>#REF!</v>
      </c>
    </row>
    <row r="7580" spans="1:14" ht="40.200000000000003" thickBot="1" x14ac:dyDescent="0.25">
      <c r="A7580" s="31" t="s">
        <v>78</v>
      </c>
      <c r="B7580" s="18">
        <v>5</v>
      </c>
      <c r="C7580" s="18">
        <v>8</v>
      </c>
      <c r="D7580" s="18">
        <v>11</v>
      </c>
      <c r="E7580" s="18">
        <v>14</v>
      </c>
      <c r="F7580" s="62"/>
      <c r="G7580" s="62"/>
      <c r="H7580" s="62"/>
      <c r="I7580" s="62"/>
      <c r="J7580" s="62"/>
      <c r="K7580" s="19"/>
      <c r="L7580" s="31" t="s">
        <v>78</v>
      </c>
      <c r="M7580" s="104" t="e">
        <f>#REF!</f>
        <v>#REF!</v>
      </c>
      <c r="N7580" s="113" t="e">
        <f>IF(M7580=0,"",CHOOSE(M7580,"5","8","11","14","14","手入力箇所","手入力箇所","手入力箇所","手入力箇所","手入力箇所","手入力箇所","手入力箇所","手入力箇所","手入力箇所","手入力箇所"))</f>
        <v>#REF!</v>
      </c>
    </row>
    <row r="7581" spans="1:14" ht="27" thickBot="1" x14ac:dyDescent="0.25">
      <c r="A7581" s="31" t="s">
        <v>79</v>
      </c>
      <c r="B7581" s="18">
        <v>6</v>
      </c>
      <c r="C7581" s="18">
        <v>11</v>
      </c>
      <c r="D7581" s="18">
        <v>16</v>
      </c>
      <c r="E7581" s="18">
        <v>21</v>
      </c>
      <c r="F7581" s="62"/>
      <c r="G7581" s="62"/>
      <c r="H7581" s="62"/>
      <c r="I7581" s="62"/>
      <c r="J7581" s="62"/>
      <c r="K7581" s="19"/>
      <c r="L7581" s="31" t="s">
        <v>79</v>
      </c>
      <c r="M7581" s="104" t="e">
        <f>#REF!</f>
        <v>#REF!</v>
      </c>
      <c r="N7581" s="113" t="e">
        <f>IF(M7581=0,"",CHOOSE(M7581,"6","11","16","21","21","手入力箇所","手入力箇所","手入力箇所","手入力箇所","手入力箇所","手入力箇所","手入力箇所","手入力箇所","手入力箇所"))</f>
        <v>#REF!</v>
      </c>
    </row>
    <row r="7582" spans="1:14" ht="40.200000000000003" thickBot="1" x14ac:dyDescent="0.25">
      <c r="A7582" s="31" t="s">
        <v>80</v>
      </c>
      <c r="B7582" s="18">
        <v>5</v>
      </c>
      <c r="C7582" s="18">
        <v>7</v>
      </c>
      <c r="D7582" s="18">
        <v>9</v>
      </c>
      <c r="E7582" s="18">
        <v>10</v>
      </c>
      <c r="F7582" s="62"/>
      <c r="G7582" s="62"/>
      <c r="H7582" s="62"/>
      <c r="I7582" s="62"/>
      <c r="J7582" s="62"/>
      <c r="K7582" s="19"/>
      <c r="L7582" s="31" t="s">
        <v>80</v>
      </c>
      <c r="M7582" s="104" t="e">
        <f>#REF!</f>
        <v>#REF!</v>
      </c>
      <c r="N7582" s="113" t="e">
        <f>IF(M7582=0,"",CHOOSE(M7582,"5","7","9","10","10","手入力箇所","手入力箇所","手入力箇所","手入力箇所","手入力箇所","手入力箇所","手入力箇所","手入力箇所","手入力箇所"))</f>
        <v>#REF!</v>
      </c>
    </row>
    <row r="7583" spans="1:14" ht="40.200000000000003" thickBot="1" x14ac:dyDescent="0.25">
      <c r="A7583" s="31" t="s">
        <v>81</v>
      </c>
      <c r="B7583" s="18">
        <v>9</v>
      </c>
      <c r="C7583" s="18">
        <v>14</v>
      </c>
      <c r="D7583" s="62"/>
      <c r="E7583" s="62"/>
      <c r="F7583" s="62"/>
      <c r="G7583" s="62"/>
      <c r="H7583" s="62"/>
      <c r="I7583" s="62"/>
      <c r="J7583" s="62"/>
      <c r="K7583" s="19"/>
      <c r="L7583" s="31" t="s">
        <v>81</v>
      </c>
      <c r="M7583" s="104" t="e">
        <f>#REF!</f>
        <v>#REF!</v>
      </c>
      <c r="N7583" s="113" t="e">
        <f>IF(M7583=0,"",CHOOSE(M7583,"9","14","手入力箇所","手入力箇所","手入力箇所","手入力箇所","手入力箇所","手入力箇所","手入力箇所","手入力箇所","手入力箇所","手入力箇所"))</f>
        <v>#REF!</v>
      </c>
    </row>
    <row r="7584" spans="1:14" ht="13.8" thickBot="1" x14ac:dyDescent="0.25">
      <c r="A7584" s="31" t="s">
        <v>82</v>
      </c>
      <c r="B7584" s="18">
        <v>3</v>
      </c>
      <c r="C7584" s="18">
        <v>4</v>
      </c>
      <c r="D7584" s="18">
        <v>4</v>
      </c>
      <c r="E7584" s="18">
        <v>5</v>
      </c>
      <c r="F7584" s="18">
        <v>6</v>
      </c>
      <c r="G7584" s="18">
        <v>8</v>
      </c>
      <c r="H7584" s="18">
        <v>9</v>
      </c>
      <c r="I7584" s="18">
        <v>11</v>
      </c>
      <c r="J7584" s="18">
        <v>12</v>
      </c>
      <c r="K7584" s="19"/>
      <c r="L7584" s="31" t="s">
        <v>82</v>
      </c>
      <c r="M7584" s="104" t="e">
        <f>#REF!</f>
        <v>#REF!</v>
      </c>
      <c r="N7584" s="113" t="e">
        <f>IF(M7584=0,"",CHOOSE(M7584,"3","4","4","5","5","6","6","6","6","6","8","8","8","8","8","8","8","8","8","8","9","9","9","9","9","9","9","9","9","9","11","11","11","11","11","11","11","11","11","11","12","12","12","12","12","12","12","12","12","12","12","手入力箇所","手入力箇所","手入力箇所","手入力箇所","手入力箇所","手入力箇所","手入力箇所","手入力箇所","手入力箇所","手入力箇所"))</f>
        <v>#REF!</v>
      </c>
    </row>
    <row r="7585" spans="1:14" ht="13.8" thickBot="1" x14ac:dyDescent="0.25">
      <c r="A7585" s="31" t="s">
        <v>83</v>
      </c>
      <c r="B7585" s="18">
        <v>3</v>
      </c>
      <c r="C7585" s="18">
        <v>4</v>
      </c>
      <c r="D7585" s="18">
        <v>4</v>
      </c>
      <c r="E7585" s="18">
        <v>5</v>
      </c>
      <c r="F7585" s="18">
        <v>6</v>
      </c>
      <c r="G7585" s="18">
        <v>8</v>
      </c>
      <c r="H7585" s="18">
        <v>10</v>
      </c>
      <c r="I7585" s="18">
        <v>12</v>
      </c>
      <c r="J7585" s="18">
        <v>13</v>
      </c>
      <c r="K7585" s="19"/>
      <c r="L7585" s="31" t="s">
        <v>83</v>
      </c>
      <c r="M7585" s="104" t="e">
        <f>#REF!</f>
        <v>#REF!</v>
      </c>
      <c r="N7585" s="113" t="e">
        <f>IF(M7585=0,"",CHOOSE(M7585,"3","4","4","5","5","6","6","6","6","6","8","8","8","8","8","8","8","8","8","8","10","10","10","10","10","10","10","10","10","10","12","12","12","12","12","12","12","12","12","12","13","13","13","13","13","13","13","13","13","13","13","手入力箇所","手入力箇所","手入力箇所","手入力箇所","手入力箇所","手入力箇所","手入力箇所","手入力箇所","手入力箇所","手入力箇所"))</f>
        <v>#REF!</v>
      </c>
    </row>
    <row r="7586" spans="1:14" ht="27" thickBot="1" x14ac:dyDescent="0.25">
      <c r="A7586" s="32" t="s">
        <v>84</v>
      </c>
      <c r="B7586" s="20">
        <v>1</v>
      </c>
      <c r="C7586" s="20">
        <v>2</v>
      </c>
      <c r="D7586" s="20">
        <v>3</v>
      </c>
      <c r="E7586" s="20">
        <v>4</v>
      </c>
      <c r="F7586" s="20">
        <v>8</v>
      </c>
      <c r="G7586" s="20">
        <v>19</v>
      </c>
      <c r="H7586" s="63"/>
      <c r="I7586" s="63"/>
      <c r="J7586" s="63"/>
      <c r="K7586" s="21"/>
      <c r="L7586" s="32" t="s">
        <v>84</v>
      </c>
      <c r="M7586" s="104" t="e">
        <f>#REF!</f>
        <v>#REF!</v>
      </c>
      <c r="N7586" s="113" t="e">
        <f>IF(M7586=0,"",CHOOSE(M7586,"1","2","3","4","4","8","8","8","8","8","19","19","19","19","19","19","19","19","19","19","手入力箇所","手入力箇所","手入力箇所","手入力箇所","手入力箇所","手入力箇所","手入力箇所","手入力箇所","手入力箇所","手入力箇所"))</f>
        <v>#REF!</v>
      </c>
    </row>
    <row r="7587" spans="1:14" ht="13.8" thickBot="1" x14ac:dyDescent="0.25"/>
    <row r="7588" spans="1:14" ht="13.8" thickBot="1" x14ac:dyDescent="0.25">
      <c r="A7588" s="686" t="e">
        <f>A7561</f>
        <v>#REF!</v>
      </c>
      <c r="B7588" s="686"/>
      <c r="C7588" s="686"/>
      <c r="D7588" s="687" t="s">
        <v>193</v>
      </c>
      <c r="E7588" s="687"/>
      <c r="F7588" s="687"/>
      <c r="G7588" s="687"/>
      <c r="H7588" s="687"/>
      <c r="I7588" s="687"/>
      <c r="J7588" s="687"/>
      <c r="K7588" s="687"/>
      <c r="L7588" s="687"/>
      <c r="M7588" s="687"/>
      <c r="N7588" s="687"/>
    </row>
    <row r="7589" spans="1:14" ht="13.8" thickBot="1" x14ac:dyDescent="0.25">
      <c r="A7589" s="105"/>
      <c r="B7589" s="33">
        <v>1</v>
      </c>
      <c r="C7589" s="24">
        <v>2</v>
      </c>
      <c r="D7589" s="24">
        <v>3</v>
      </c>
      <c r="E7589" s="24" t="s">
        <v>58</v>
      </c>
      <c r="F7589" s="24" t="s">
        <v>59</v>
      </c>
      <c r="G7589" s="24" t="s">
        <v>60</v>
      </c>
      <c r="H7589" s="24" t="s">
        <v>61</v>
      </c>
      <c r="I7589" s="24" t="s">
        <v>62</v>
      </c>
      <c r="J7589" s="24" t="s">
        <v>194</v>
      </c>
      <c r="K7589" s="102" t="s">
        <v>85</v>
      </c>
      <c r="L7589" s="105" t="s">
        <v>189</v>
      </c>
      <c r="M7589" s="105" t="s">
        <v>188</v>
      </c>
      <c r="N7589" s="105" t="s">
        <v>51</v>
      </c>
    </row>
    <row r="7590" spans="1:14" ht="13.8" thickBot="1" x14ac:dyDescent="0.25">
      <c r="A7590" s="26" t="s">
        <v>56</v>
      </c>
      <c r="B7590" s="22">
        <v>16</v>
      </c>
      <c r="C7590" s="22">
        <v>25</v>
      </c>
      <c r="D7590" s="22">
        <v>32</v>
      </c>
      <c r="E7590" s="22">
        <v>38</v>
      </c>
      <c r="F7590" s="22">
        <v>56</v>
      </c>
      <c r="G7590" s="22">
        <v>87</v>
      </c>
      <c r="H7590" s="22">
        <v>121</v>
      </c>
      <c r="I7590" s="22"/>
      <c r="J7590" s="23"/>
      <c r="K7590" s="68"/>
      <c r="L7590" s="107" t="s">
        <v>56</v>
      </c>
      <c r="M7590" s="103" t="e">
        <f>#REF!</f>
        <v>#REF!</v>
      </c>
      <c r="N7590" s="103" t="e">
        <f>IF(M7590=0,"",CHOOSE(M7590,"16","25","32","38","38","56","56","56","56","56","87","87","87","87","87","87","87","87","87","87","121","121","121","121","121","121","121","121","121","121","手入力箇所","手入力箇所","手入力箇所","手入力箇所","手入力箇所","手入力箇所","手入力箇所","手入力箇所","手入力箇所","手入力箇所"))</f>
        <v>#REF!</v>
      </c>
    </row>
    <row r="7591" spans="1:14" ht="13.8" thickBot="1" x14ac:dyDescent="0.25">
      <c r="A7591" s="27" t="s">
        <v>57</v>
      </c>
      <c r="B7591" s="18">
        <v>25</v>
      </c>
      <c r="C7591" s="18">
        <v>33</v>
      </c>
      <c r="D7591" s="18">
        <v>40</v>
      </c>
      <c r="E7591" s="18">
        <v>45</v>
      </c>
      <c r="F7591" s="18">
        <v>58</v>
      </c>
      <c r="G7591" s="18">
        <v>79</v>
      </c>
      <c r="H7591" s="18"/>
      <c r="I7591" s="18"/>
      <c r="J7591" s="62"/>
      <c r="K7591" s="69"/>
      <c r="L7591" s="107" t="s">
        <v>57</v>
      </c>
      <c r="M7591" s="103" t="e">
        <f>#REF!</f>
        <v>#REF!</v>
      </c>
      <c r="N7591" s="103" t="e">
        <f>IF(M7591=0,"",CHOOSE(M7591,"25","33","40","45","45","58","58","58","58","58","79","79","79","79","79","79","79","79","79","79","手入力箇所","手入力箇所","手入力箇所","手入力箇所","手入力箇所","手入力箇所","手入力箇所","手入力箇所","手入力箇所","手入力箇所"))</f>
        <v>#REF!</v>
      </c>
    </row>
    <row r="7592" spans="1:14" ht="48.6" thickBot="1" x14ac:dyDescent="0.25">
      <c r="A7592" s="28" t="s">
        <v>64</v>
      </c>
      <c r="B7592" s="18">
        <v>32</v>
      </c>
      <c r="C7592" s="18"/>
      <c r="D7592" s="18"/>
      <c r="E7592" s="18"/>
      <c r="F7592" s="18"/>
      <c r="G7592" s="18"/>
      <c r="H7592" s="18"/>
      <c r="I7592" s="18"/>
      <c r="J7592" s="62"/>
      <c r="K7592" s="69"/>
      <c r="L7592" s="108" t="s">
        <v>64</v>
      </c>
      <c r="M7592" s="103" t="e">
        <f>#REF!</f>
        <v>#REF!</v>
      </c>
      <c r="N7592" s="103" t="e">
        <f>IF(M7592=0,"",CHOOSE(M7592,"32","手入力箇所","手入力箇所","手入力箇所","手入力箇所","手入力箇所","手入力箇所","手入力箇所","手入力箇所","手入力箇所","手入力箇所"))</f>
        <v>#REF!</v>
      </c>
    </row>
    <row r="7593" spans="1:14" ht="48.6" thickBot="1" x14ac:dyDescent="0.25">
      <c r="A7593" s="28" t="s">
        <v>65</v>
      </c>
      <c r="B7593" s="18">
        <v>36</v>
      </c>
      <c r="C7593" s="18"/>
      <c r="D7593" s="18"/>
      <c r="E7593" s="18"/>
      <c r="F7593" s="18"/>
      <c r="G7593" s="18"/>
      <c r="H7593" s="18"/>
      <c r="I7593" s="18"/>
      <c r="J7593" s="62"/>
      <c r="K7593" s="69"/>
      <c r="L7593" s="108" t="s">
        <v>65</v>
      </c>
      <c r="M7593" s="103" t="e">
        <f>#REF!</f>
        <v>#REF!</v>
      </c>
      <c r="N7593" s="103" t="e">
        <f>IF(M7593=0,"",CHOOSE(M7593,"36","手入力箇所","手入力箇所","手入力箇所","手入力箇所","手入力箇所","手入力箇所","手入力箇所","手入力箇所","手入力箇所","手入力箇所"))</f>
        <v>#REF!</v>
      </c>
    </row>
    <row r="7594" spans="1:14" ht="24.6" thickBot="1" x14ac:dyDescent="0.25">
      <c r="A7594" s="28" t="s">
        <v>66</v>
      </c>
      <c r="B7594" s="18">
        <v>24</v>
      </c>
      <c r="C7594" s="18">
        <v>30</v>
      </c>
      <c r="D7594" s="18">
        <v>33</v>
      </c>
      <c r="E7594" s="18">
        <v>35</v>
      </c>
      <c r="F7594" s="18">
        <v>42</v>
      </c>
      <c r="G7594" s="18"/>
      <c r="H7594" s="18"/>
      <c r="I7594" s="18"/>
      <c r="J7594" s="62"/>
      <c r="K7594" s="69"/>
      <c r="L7594" s="108" t="s">
        <v>66</v>
      </c>
      <c r="M7594" s="103" t="e">
        <f>#REF!</f>
        <v>#REF!</v>
      </c>
      <c r="N7594" s="103" t="e">
        <f>IF(M7594=0,"",CHOOSE(M7594,"24","30","33","35","35","42","42","42","42","42","手入力箇所","手入力箇所","手入力箇所","手入力箇所","手入力箇所","手入力箇所","手入力箇所","手入力箇所","手入力箇所","手入力箇所"))</f>
        <v>#REF!</v>
      </c>
    </row>
    <row r="7595" spans="1:14" ht="36.6" thickBot="1" x14ac:dyDescent="0.25">
      <c r="A7595" s="28" t="s">
        <v>67</v>
      </c>
      <c r="B7595" s="18">
        <v>7</v>
      </c>
      <c r="C7595" s="18">
        <v>12</v>
      </c>
      <c r="D7595" s="18">
        <v>16</v>
      </c>
      <c r="E7595" s="18">
        <v>19</v>
      </c>
      <c r="F7595" s="18"/>
      <c r="G7595" s="18"/>
      <c r="H7595" s="18"/>
      <c r="I7595" s="18"/>
      <c r="J7595" s="62"/>
      <c r="K7595" s="69"/>
      <c r="L7595" s="108" t="s">
        <v>67</v>
      </c>
      <c r="M7595" s="103" t="e">
        <f>#REF!</f>
        <v>#REF!</v>
      </c>
      <c r="N7595" s="103" t="e">
        <f>IF(M7595=0,"",CHOOSE(M7595,"7","12","16","19","19","手入力箇所","手入力箇所","手入力箇所","手入力箇所","手入力箇所","手入力箇所","手入力箇所","手入力箇所","手入力箇所","手入力箇所"))</f>
        <v>#REF!</v>
      </c>
    </row>
    <row r="7596" spans="1:14" ht="24.6" thickBot="1" x14ac:dyDescent="0.25">
      <c r="A7596" s="28" t="s">
        <v>68</v>
      </c>
      <c r="B7596" s="18">
        <v>21</v>
      </c>
      <c r="C7596" s="18">
        <v>35</v>
      </c>
      <c r="D7596" s="18">
        <v>48</v>
      </c>
      <c r="E7596" s="18">
        <v>59</v>
      </c>
      <c r="F7596" s="18">
        <v>94</v>
      </c>
      <c r="G7596" s="18">
        <v>159</v>
      </c>
      <c r="H7596" s="18">
        <v>235</v>
      </c>
      <c r="I7596" s="18"/>
      <c r="J7596" s="62"/>
      <c r="K7596" s="69"/>
      <c r="L7596" s="108" t="s">
        <v>68</v>
      </c>
      <c r="M7596" s="103" t="e">
        <f>#REF!</f>
        <v>#REF!</v>
      </c>
      <c r="N7596" s="103" t="e">
        <f>IF(M7596=0,"",CHOOSE(M7596,"21","35","48","59","59","94","94","94","94","94","159","159","159","159","159","159","159","159","159","159","235","235","235","235","235","235","235","235","235","235","手入力箇所","手入力箇所","手入力箇所","手入力箇所","手入力箇所","手入力箇所","手入力箇所","手入力箇所","手入力箇所","手入力箇所"))</f>
        <v>#REF!</v>
      </c>
    </row>
    <row r="7597" spans="1:14" ht="36.6" thickBot="1" x14ac:dyDescent="0.25">
      <c r="A7597" s="28" t="s">
        <v>69</v>
      </c>
      <c r="B7597" s="18">
        <v>22</v>
      </c>
      <c r="C7597" s="18">
        <v>26</v>
      </c>
      <c r="D7597" s="18">
        <v>28</v>
      </c>
      <c r="E7597" s="18">
        <v>29</v>
      </c>
      <c r="F7597" s="18">
        <v>34</v>
      </c>
      <c r="G7597" s="18"/>
      <c r="H7597" s="18"/>
      <c r="I7597" s="18"/>
      <c r="J7597" s="62"/>
      <c r="K7597" s="69"/>
      <c r="L7597" s="108" t="s">
        <v>69</v>
      </c>
      <c r="M7597" s="103" t="e">
        <f>#REF!</f>
        <v>#REF!</v>
      </c>
      <c r="N7597" s="103" t="e">
        <f>IF(M7597=0,"",CHOOSE(M7597,"22","26","28","29","29","34","34","34","34","34","手入力箇所","手入力箇所","手入力箇所","手入力箇所","手入力箇所","手入力箇所","手入力箇所","手入力箇所","手入力箇所","手入力箇所"))</f>
        <v>#REF!</v>
      </c>
    </row>
    <row r="7598" spans="1:14" ht="13.8" thickBot="1" x14ac:dyDescent="0.25">
      <c r="A7598" s="27" t="s">
        <v>63</v>
      </c>
      <c r="B7598" s="18">
        <v>21</v>
      </c>
      <c r="C7598" s="18">
        <v>33</v>
      </c>
      <c r="D7598" s="18">
        <v>46</v>
      </c>
      <c r="E7598" s="18">
        <v>56</v>
      </c>
      <c r="F7598" s="18">
        <v>89</v>
      </c>
      <c r="G7598" s="18">
        <v>151</v>
      </c>
      <c r="H7598" s="18">
        <v>224</v>
      </c>
      <c r="I7598" s="18">
        <v>289</v>
      </c>
      <c r="J7598" s="18">
        <v>350</v>
      </c>
      <c r="K7598" s="69"/>
      <c r="L7598" s="107" t="s">
        <v>63</v>
      </c>
      <c r="M7598" s="103" t="e">
        <f>#REF!</f>
        <v>#REF!</v>
      </c>
      <c r="N7598" s="103" t="e">
        <f>IF(M7598=0,"",CHOOSE(M7598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599" spans="1:14" ht="24.6" thickBot="1" x14ac:dyDescent="0.25">
      <c r="A7599" s="34" t="s">
        <v>70</v>
      </c>
      <c r="B7599" s="35">
        <v>13</v>
      </c>
      <c r="C7599" s="35">
        <v>33</v>
      </c>
      <c r="D7599" s="35">
        <v>59</v>
      </c>
      <c r="E7599" s="35"/>
      <c r="F7599" s="35"/>
      <c r="G7599" s="35"/>
      <c r="H7599" s="35"/>
      <c r="I7599" s="35"/>
      <c r="J7599" s="36"/>
      <c r="K7599" s="67"/>
      <c r="L7599" s="108" t="s">
        <v>70</v>
      </c>
      <c r="M7599" s="103" t="e">
        <f>#REF!</f>
        <v>#REF!</v>
      </c>
      <c r="N7599" s="103" t="e">
        <f>IF(M7599=0,"",CHOOSE(M7599,"13","33","59","手入力箇所","手入力箇所","手入力箇所","手入力箇所","手入力箇所","手入力箇所","手入力箇所","手入力箇所","手入力箇所","手入力箇所"))</f>
        <v>#REF!</v>
      </c>
    </row>
    <row r="7600" spans="1:14" ht="13.8" thickBot="1" x14ac:dyDescent="0.25">
      <c r="A7600" s="37" t="s">
        <v>71</v>
      </c>
      <c r="B7600" s="17">
        <v>23</v>
      </c>
      <c r="C7600" s="17">
        <v>39</v>
      </c>
      <c r="D7600" s="17">
        <v>97</v>
      </c>
      <c r="E7600" s="17"/>
      <c r="F7600" s="17"/>
      <c r="G7600" s="17"/>
      <c r="H7600" s="17"/>
      <c r="I7600" s="17"/>
      <c r="J7600" s="64"/>
      <c r="K7600" s="70"/>
      <c r="L7600" s="109" t="s">
        <v>71</v>
      </c>
      <c r="M7600" s="103" t="e">
        <f>#REF!</f>
        <v>#REF!</v>
      </c>
      <c r="N7600" s="103" t="e">
        <f>IF(M7600=0,"",CHOOSE(M7600,"23","39","97","手入力箇所","手入力箇所","手入力箇所","手入力箇所","手入力箇所","手入力箇所","手入力箇所","手入力箇所","手入力箇所","手入力箇所"))</f>
        <v>#REF!</v>
      </c>
    </row>
    <row r="7601" spans="1:14" ht="13.8" thickBot="1" x14ac:dyDescent="0.25">
      <c r="A7601" s="29" t="s">
        <v>72</v>
      </c>
      <c r="B7601" s="18">
        <v>21</v>
      </c>
      <c r="C7601" s="18">
        <v>37</v>
      </c>
      <c r="D7601" s="18">
        <v>58</v>
      </c>
      <c r="E7601" s="18">
        <v>76</v>
      </c>
      <c r="F7601" s="18">
        <v>137</v>
      </c>
      <c r="G7601" s="18"/>
      <c r="H7601" s="18"/>
      <c r="I7601" s="18"/>
      <c r="J7601" s="62"/>
      <c r="K7601" s="69"/>
      <c r="L7601" s="109" t="s">
        <v>72</v>
      </c>
      <c r="M7601" s="103" t="e">
        <f>#REF!</f>
        <v>#REF!</v>
      </c>
      <c r="N7601" s="103" t="e">
        <f>IF(M7601=0,"",CHOOSE(M7601,"21","37","58","76","76","137","137","137","137","137","手入力箇所","手入力箇所","手入力箇所","手入力箇所","手入力箇所","手入力箇所","手入力箇所","手入力箇所","手入力箇所","手入力箇所"))</f>
        <v>#REF!</v>
      </c>
    </row>
    <row r="7602" spans="1:14" ht="13.8" thickBot="1" x14ac:dyDescent="0.25">
      <c r="A7602" s="29" t="s">
        <v>73</v>
      </c>
      <c r="B7602" s="18">
        <v>48</v>
      </c>
      <c r="C7602" s="18">
        <v>93</v>
      </c>
      <c r="D7602" s="18">
        <v>138</v>
      </c>
      <c r="E7602" s="18">
        <v>183</v>
      </c>
      <c r="F7602" s="18"/>
      <c r="G7602" s="18"/>
      <c r="H7602" s="18"/>
      <c r="I7602" s="18"/>
      <c r="J7602" s="62"/>
      <c r="K7602" s="69"/>
      <c r="L7602" s="109" t="s">
        <v>73</v>
      </c>
      <c r="M7602" s="103" t="e">
        <f>#REF!</f>
        <v>#REF!</v>
      </c>
      <c r="N7602" s="103" t="e">
        <f>IF(M7602=0,"",CHOOSE(M7602,"48","93","138","183","183","手入力箇所","手入力箇所","手入力箇所","手入力箇所","手入力箇所","手入力箇所","手入力箇所","手入力箇所","手入力箇所","手入力箇所"))</f>
        <v>#REF!</v>
      </c>
    </row>
    <row r="7603" spans="1:14" ht="37.200000000000003" thickBot="1" x14ac:dyDescent="0.25">
      <c r="A7603" s="30" t="s">
        <v>74</v>
      </c>
      <c r="B7603" s="18">
        <v>13</v>
      </c>
      <c r="C7603" s="18">
        <v>26</v>
      </c>
      <c r="D7603" s="18">
        <v>40</v>
      </c>
      <c r="E7603" s="18">
        <v>55</v>
      </c>
      <c r="F7603" s="18">
        <v>107</v>
      </c>
      <c r="G7603" s="18">
        <v>224</v>
      </c>
      <c r="H7603" s="18">
        <v>386</v>
      </c>
      <c r="I7603" s="18"/>
      <c r="J7603" s="62"/>
      <c r="K7603" s="69"/>
      <c r="L7603" s="110" t="s">
        <v>74</v>
      </c>
      <c r="M7603" s="103" t="e">
        <f>#REF!</f>
        <v>#REF!</v>
      </c>
      <c r="N7603" s="103" t="e">
        <f>IF(M7603=0,"",CHOOSE(M7603,"13","26","40","55","55","107","107","107","107","107","224","224","224","224","224","224","224","224","224","224","386","386","386","386","386","386","386","386","386","386","手入力箇所","手入力箇所","手入力箇所","手入力箇所","手入力箇所","手入力箇所","手入力箇所","手入力箇所","手入力箇所","手入力箇所"))</f>
        <v>#REF!</v>
      </c>
    </row>
    <row r="7604" spans="1:14" ht="13.8" thickBot="1" x14ac:dyDescent="0.25">
      <c r="A7604" s="29" t="s">
        <v>75</v>
      </c>
      <c r="B7604" s="18">
        <v>36</v>
      </c>
      <c r="C7604" s="18">
        <v>98</v>
      </c>
      <c r="D7604" s="18">
        <v>173</v>
      </c>
      <c r="E7604" s="18">
        <v>274</v>
      </c>
      <c r="F7604" s="18"/>
      <c r="G7604" s="18"/>
      <c r="H7604" s="18"/>
      <c r="I7604" s="18"/>
      <c r="J7604" s="62"/>
      <c r="K7604" s="69"/>
      <c r="L7604" s="109" t="s">
        <v>75</v>
      </c>
      <c r="M7604" s="103" t="e">
        <f>#REF!</f>
        <v>#REF!</v>
      </c>
      <c r="N7604" s="103" t="e">
        <f>IF(M7604=0,"",CHOOSE(M7604,"36","98","173","274","274","手入力箇所","手入力箇所","手入力箇所","手入力箇所","手入力箇所","手入力箇所","手入力箇所","手入力箇所","手入力箇所","手入力箇所"))</f>
        <v>#REF!</v>
      </c>
    </row>
    <row r="7605" spans="1:14" ht="37.200000000000003" thickBot="1" x14ac:dyDescent="0.25">
      <c r="A7605" s="30" t="s">
        <v>76</v>
      </c>
      <c r="B7605" s="18">
        <v>127</v>
      </c>
      <c r="C7605" s="18">
        <v>127</v>
      </c>
      <c r="D7605" s="18">
        <v>127</v>
      </c>
      <c r="E7605" s="18">
        <v>127</v>
      </c>
      <c r="F7605" s="18"/>
      <c r="G7605" s="18"/>
      <c r="H7605" s="18"/>
      <c r="I7605" s="18"/>
      <c r="J7605" s="62"/>
      <c r="K7605" s="69"/>
      <c r="L7605" s="110" t="s">
        <v>76</v>
      </c>
      <c r="M7605" s="103" t="e">
        <f>#REF!</f>
        <v>#REF!</v>
      </c>
      <c r="N7605" s="103" t="e">
        <f>IF(M7605=0,"",CHOOSE(M7605,"127","127","127","127","127","手入力箇所","手入力箇所","手入力箇所","手入力箇所","手入力箇所","手入力箇所","手入力箇所","手入力箇所","手入力箇所","手入力箇所"))</f>
        <v>#REF!</v>
      </c>
    </row>
    <row r="7606" spans="1:14" ht="27" thickBot="1" x14ac:dyDescent="0.25">
      <c r="A7606" s="31" t="s">
        <v>77</v>
      </c>
      <c r="B7606" s="18">
        <v>42</v>
      </c>
      <c r="C7606" s="18">
        <v>90</v>
      </c>
      <c r="D7606" s="18">
        <v>141</v>
      </c>
      <c r="E7606" s="18">
        <v>193</v>
      </c>
      <c r="F7606" s="62"/>
      <c r="G7606" s="62"/>
      <c r="H7606" s="62"/>
      <c r="I7606" s="62"/>
      <c r="J7606" s="62"/>
      <c r="K7606" s="69"/>
      <c r="L7606" s="111" t="s">
        <v>77</v>
      </c>
      <c r="M7606" s="103" t="e">
        <f>#REF!</f>
        <v>#REF!</v>
      </c>
      <c r="N7606" s="103" t="e">
        <f>IF(M7606=0,"",CHOOSE(M7606,"42","90","141","193","1936","手入力箇所","手入力箇所","手入力箇所","手入力箇所","手入力箇所","手入力箇所","手入力箇所","手入力箇所","手入力箇所","手入力箇所"))</f>
        <v>#REF!</v>
      </c>
    </row>
    <row r="7607" spans="1:14" ht="40.200000000000003" thickBot="1" x14ac:dyDescent="0.25">
      <c r="A7607" s="31" t="s">
        <v>78</v>
      </c>
      <c r="B7607" s="18">
        <v>24</v>
      </c>
      <c r="C7607" s="18">
        <v>43</v>
      </c>
      <c r="D7607" s="18">
        <v>61</v>
      </c>
      <c r="E7607" s="18">
        <v>76</v>
      </c>
      <c r="F7607" s="62"/>
      <c r="G7607" s="62"/>
      <c r="H7607" s="62"/>
      <c r="I7607" s="62"/>
      <c r="J7607" s="62"/>
      <c r="K7607" s="69"/>
      <c r="L7607" s="111" t="s">
        <v>78</v>
      </c>
      <c r="M7607" s="103" t="e">
        <f>#REF!</f>
        <v>#REF!</v>
      </c>
      <c r="N7607" s="103" t="e">
        <f>IF(M7607=0,"",CHOOSE(M7607,"24","43","61","76","76","手入力箇所","手入力箇所","手入力箇所","手入力箇所","手入力箇所","手入力箇所","手入力箇所","手入力箇所","手入力箇所","手入力箇所"))</f>
        <v>#REF!</v>
      </c>
    </row>
    <row r="7608" spans="1:14" ht="27" thickBot="1" x14ac:dyDescent="0.25">
      <c r="A7608" s="31" t="s">
        <v>79</v>
      </c>
      <c r="B7608" s="18">
        <v>54</v>
      </c>
      <c r="C7608" s="18">
        <v>77</v>
      </c>
      <c r="D7608" s="18">
        <v>94</v>
      </c>
      <c r="E7608" s="18">
        <v>107</v>
      </c>
      <c r="F7608" s="62"/>
      <c r="G7608" s="62"/>
      <c r="H7608" s="62"/>
      <c r="I7608" s="62"/>
      <c r="J7608" s="62"/>
      <c r="K7608" s="69"/>
      <c r="L7608" s="111" t="s">
        <v>79</v>
      </c>
      <c r="M7608" s="103" t="e">
        <f>#REF!</f>
        <v>#REF!</v>
      </c>
      <c r="N7608" s="103" t="e">
        <f>IF(M7608=0,"",CHOOSE(M7608,"54","77","94","107","107","手入力箇所","手入力箇所","手入力箇所","手入力箇所","手入力箇所","手入力箇所","手入力箇所","手入力箇所","手入力箇所","手入力箇所"))</f>
        <v>#REF!</v>
      </c>
    </row>
    <row r="7609" spans="1:14" ht="40.200000000000003" thickBot="1" x14ac:dyDescent="0.25">
      <c r="A7609" s="31" t="s">
        <v>80</v>
      </c>
      <c r="B7609" s="18">
        <v>49</v>
      </c>
      <c r="C7609" s="18">
        <v>53</v>
      </c>
      <c r="D7609" s="18">
        <v>55</v>
      </c>
      <c r="E7609" s="18">
        <v>56</v>
      </c>
      <c r="F7609" s="62"/>
      <c r="G7609" s="62"/>
      <c r="H7609" s="62"/>
      <c r="I7609" s="62"/>
      <c r="J7609" s="62"/>
      <c r="K7609" s="69"/>
      <c r="L7609" s="111" t="s">
        <v>80</v>
      </c>
      <c r="M7609" s="103" t="e">
        <f>#REF!</f>
        <v>#REF!</v>
      </c>
      <c r="N7609" s="103" t="e">
        <f>IF(M7609=0,"",CHOOSE(M7609,"49","53","55","56","56","手入力箇所","手入力箇所","手入力箇所","手入力箇所","手入力箇所","手入力箇所","手入力箇所","手入力箇所","手入力箇所","手入力箇所"))</f>
        <v>#REF!</v>
      </c>
    </row>
    <row r="7610" spans="1:14" ht="40.200000000000003" thickBot="1" x14ac:dyDescent="0.25">
      <c r="A7610" s="38" t="s">
        <v>81</v>
      </c>
      <c r="B7610" s="35">
        <v>232</v>
      </c>
      <c r="C7610" s="35">
        <v>232</v>
      </c>
      <c r="D7610" s="36"/>
      <c r="E7610" s="36"/>
      <c r="F7610" s="36"/>
      <c r="G7610" s="36"/>
      <c r="H7610" s="36"/>
      <c r="I7610" s="36"/>
      <c r="J7610" s="36"/>
      <c r="K7610" s="67"/>
      <c r="L7610" s="111" t="s">
        <v>81</v>
      </c>
      <c r="M7610" s="103" t="e">
        <f>#REF!</f>
        <v>#REF!</v>
      </c>
      <c r="N7610" s="103" t="e">
        <f>IF(M7610=0,"",CHOOSE(M7610,"232","232","手入力箇所","手入力箇所","手入力箇所","手入力箇所","手入力箇所","手入力箇所","手入力箇所","手入力箇所","手入力箇所","手入力箇所"))</f>
        <v>#REF!</v>
      </c>
    </row>
    <row r="7611" spans="1:14" ht="13.8" thickBot="1" x14ac:dyDescent="0.25">
      <c r="A7611" s="39" t="s">
        <v>82</v>
      </c>
      <c r="B7611" s="17">
        <v>6</v>
      </c>
      <c r="C7611" s="17">
        <v>9</v>
      </c>
      <c r="D7611" s="17">
        <v>11</v>
      </c>
      <c r="E7611" s="17">
        <v>13</v>
      </c>
      <c r="F7611" s="17">
        <v>18</v>
      </c>
      <c r="G7611" s="17">
        <v>26</v>
      </c>
      <c r="H7611" s="17">
        <v>35</v>
      </c>
      <c r="I7611" s="17">
        <v>43</v>
      </c>
      <c r="J7611" s="17">
        <v>49</v>
      </c>
      <c r="K7611" s="70"/>
      <c r="L7611" s="111" t="s">
        <v>82</v>
      </c>
      <c r="M7611" s="103" t="e">
        <f>#REF!</f>
        <v>#REF!</v>
      </c>
      <c r="N7611" s="103" t="e">
        <f>IF(M7611=0,"",CHOOSE(M7611,"6","9","11","13","13","18","18","18","18","18","26","26","26","26","26","26","26","26","26","26","35","35","35","35","35","35","35","35","35","35","43","43","43","43","43","43","43","43","43","43","49","49","49","49","49","49","49","49","49","49","手入力箇所","手入力箇所","手入力箇所","手入力箇所","手入力箇所","手入力箇所","手入力箇所","手入力箇所","手入力箇所","手入力箇所"))</f>
        <v>#REF!</v>
      </c>
    </row>
    <row r="7612" spans="1:14" ht="13.8" thickBot="1" x14ac:dyDescent="0.25">
      <c r="A7612" s="31" t="s">
        <v>83</v>
      </c>
      <c r="B7612" s="18">
        <v>6</v>
      </c>
      <c r="C7612" s="18">
        <v>10</v>
      </c>
      <c r="D7612" s="18">
        <v>14</v>
      </c>
      <c r="E7612" s="18">
        <v>17</v>
      </c>
      <c r="F7612" s="18">
        <v>29</v>
      </c>
      <c r="G7612" s="18">
        <v>50</v>
      </c>
      <c r="H7612" s="18">
        <v>76</v>
      </c>
      <c r="I7612" s="18">
        <v>100</v>
      </c>
      <c r="J7612" s="18">
        <v>123</v>
      </c>
      <c r="K7612" s="69"/>
      <c r="L7612" s="111" t="s">
        <v>83</v>
      </c>
      <c r="M7612" s="103" t="e">
        <f>#REF!</f>
        <v>#REF!</v>
      </c>
      <c r="N7612" s="103" t="e">
        <f>IF(M7612=0,"",CHOOSE(M7612,"6","10","14","17","17","29","29","29","29","29","50","50","50","50","50","50","50","50","50","50","76","76","76","76","76","76","76","76","76","76","100","100","100","100","100","100","100","100","100","100","123","123","123","123","123","123","123","123","123","123","手入力箇所","手入力箇所","手入力箇所","手入力箇所","手入力箇所","手入力箇所","手入力箇所","手入力箇所","手入力箇所"))</f>
        <v>#REF!</v>
      </c>
    </row>
    <row r="7613" spans="1:14" ht="27" thickBot="1" x14ac:dyDescent="0.25">
      <c r="A7613" s="32" t="s">
        <v>84</v>
      </c>
      <c r="B7613" s="20">
        <v>9</v>
      </c>
      <c r="C7613" s="20">
        <v>15</v>
      </c>
      <c r="D7613" s="20">
        <v>20</v>
      </c>
      <c r="E7613" s="20">
        <v>24</v>
      </c>
      <c r="F7613" s="20">
        <v>39</v>
      </c>
      <c r="G7613" s="20">
        <v>65</v>
      </c>
      <c r="H7613" s="63"/>
      <c r="I7613" s="63"/>
      <c r="J7613" s="63"/>
      <c r="K7613" s="106"/>
      <c r="L7613" s="111" t="s">
        <v>84</v>
      </c>
      <c r="M7613" s="103" t="e">
        <f>#REF!</f>
        <v>#REF!</v>
      </c>
      <c r="N7613" s="103" t="e">
        <f>IF(M7613=0,"",CHOOSE(M7613,"9","15","20","24","24","39","39","39","39","39","65","65","65","65","65","65","65","65","65","65","手入力箇所","手入力箇所","手入力箇所","手入力箇所","手入力箇所","手入力箇所","手入力箇所","手入力箇所","手入力箇所","手入力箇所"))</f>
        <v>#REF!</v>
      </c>
    </row>
    <row r="7616" spans="1:14" ht="13.8" thickBot="1" x14ac:dyDescent="0.25"/>
    <row r="7617" spans="1:14" ht="13.8" thickBot="1" x14ac:dyDescent="0.25">
      <c r="A7617" s="688" t="e">
        <f>#REF!</f>
        <v>#REF!</v>
      </c>
      <c r="B7617" s="688"/>
      <c r="C7617" s="688"/>
      <c r="D7617" s="689" t="s">
        <v>192</v>
      </c>
      <c r="E7617" s="689"/>
      <c r="F7617" s="689"/>
      <c r="G7617" s="689"/>
      <c r="H7617" s="689"/>
      <c r="I7617" s="689"/>
      <c r="J7617" s="689"/>
      <c r="K7617" s="689"/>
      <c r="L7617" s="689"/>
      <c r="M7617" s="689"/>
      <c r="N7617" s="689"/>
    </row>
    <row r="7618" spans="1:14" ht="13.8" thickBot="1" x14ac:dyDescent="0.25">
      <c r="A7618" s="65"/>
      <c r="B7618" s="33">
        <v>1</v>
      </c>
      <c r="C7618" s="24">
        <v>2</v>
      </c>
      <c r="D7618" s="24">
        <v>3</v>
      </c>
      <c r="E7618" s="24" t="s">
        <v>58</v>
      </c>
      <c r="F7618" s="24" t="s">
        <v>59</v>
      </c>
      <c r="G7618" s="24" t="s">
        <v>60</v>
      </c>
      <c r="H7618" s="24" t="s">
        <v>61</v>
      </c>
      <c r="I7618" s="24" t="s">
        <v>62</v>
      </c>
      <c r="J7618" s="24" t="s">
        <v>194</v>
      </c>
      <c r="K7618" s="25" t="s">
        <v>85</v>
      </c>
      <c r="L7618" s="105" t="s">
        <v>189</v>
      </c>
      <c r="M7618" s="105" t="s">
        <v>188</v>
      </c>
      <c r="N7618" s="105" t="s">
        <v>51</v>
      </c>
    </row>
    <row r="7619" spans="1:14" ht="13.8" thickBot="1" x14ac:dyDescent="0.25">
      <c r="A7619" s="26" t="s">
        <v>56</v>
      </c>
      <c r="B7619" s="22">
        <v>5</v>
      </c>
      <c r="C7619" s="22">
        <v>7</v>
      </c>
      <c r="D7619" s="22">
        <v>8</v>
      </c>
      <c r="E7619" s="22">
        <v>8</v>
      </c>
      <c r="F7619" s="22">
        <v>10</v>
      </c>
      <c r="G7619" s="22">
        <v>13</v>
      </c>
      <c r="H7619" s="22">
        <v>16</v>
      </c>
      <c r="I7619" s="22"/>
      <c r="J7619" s="23"/>
      <c r="K7619" s="1"/>
      <c r="L7619" s="26" t="s">
        <v>56</v>
      </c>
      <c r="M7619" s="104" t="e">
        <f>#REF!</f>
        <v>#REF!</v>
      </c>
      <c r="N7619" s="112" t="e">
        <f>IF(M7619=0,"",CHOOSE(M7619,"5","7","8","8","8","10","10","10","10","10","13","13","13","13","13","13","13","13","13","13","16","16","16","16","16","16","16","16","16","16","16","手入力箇所","手入力箇所","手入力箇所","手入力箇所","手入力箇所","手入力箇所","手入力箇所","手入力箇所","手入力箇所","手入力箇所"))</f>
        <v>#REF!</v>
      </c>
    </row>
    <row r="7620" spans="1:14" ht="13.8" thickBot="1" x14ac:dyDescent="0.25">
      <c r="A7620" s="27" t="s">
        <v>57</v>
      </c>
      <c r="B7620" s="18">
        <v>5</v>
      </c>
      <c r="C7620" s="18">
        <v>7</v>
      </c>
      <c r="D7620" s="18">
        <v>8</v>
      </c>
      <c r="E7620" s="18">
        <v>9</v>
      </c>
      <c r="F7620" s="18">
        <v>12</v>
      </c>
      <c r="G7620" s="18">
        <v>16</v>
      </c>
      <c r="H7620" s="18"/>
      <c r="I7620" s="18"/>
      <c r="J7620" s="62"/>
      <c r="K7620" s="19"/>
      <c r="L7620" s="27" t="s">
        <v>57</v>
      </c>
      <c r="M7620" s="104" t="e">
        <f>#REF!</f>
        <v>#REF!</v>
      </c>
      <c r="N7620" s="113" t="e">
        <f>IF(M7620=0,"",CHOOSE(M7620,"5","7","8","9","9","12","12","12","12","12","16","16","16","16","16","16","16","16","16","16","手入力箇所","手入力箇所","手入力箇所","手入力箇所","手入力箇所","手入力箇所","手入力箇所","手入力箇所","手入力箇所","手入力箇所"))</f>
        <v>#REF!</v>
      </c>
    </row>
    <row r="7621" spans="1:14" ht="48.6" thickBot="1" x14ac:dyDescent="0.25">
      <c r="A7621" s="28" t="s">
        <v>64</v>
      </c>
      <c r="B7621" s="18">
        <v>6</v>
      </c>
      <c r="C7621" s="18"/>
      <c r="D7621" s="18"/>
      <c r="E7621" s="18"/>
      <c r="F7621" s="18"/>
      <c r="G7621" s="18"/>
      <c r="H7621" s="18"/>
      <c r="I7621" s="18"/>
      <c r="J7621" s="62"/>
      <c r="K7621" s="19"/>
      <c r="L7621" s="28" t="s">
        <v>64</v>
      </c>
      <c r="M7621" s="104" t="e">
        <f>#REF!</f>
        <v>#REF!</v>
      </c>
      <c r="N7621" s="113" t="e">
        <f>IF(M7621=0,"",CHOOSE(M7621,"6","手入力箇所","手入力箇所","手入力箇所","手入力箇所","手入力箇所","手入力箇所","手入力箇所","手入力箇所","手入力箇所","手入力箇所","",""))</f>
        <v>#REF!</v>
      </c>
    </row>
    <row r="7622" spans="1:14" ht="48.6" thickBot="1" x14ac:dyDescent="0.25">
      <c r="A7622" s="28" t="s">
        <v>65</v>
      </c>
      <c r="B7622" s="18">
        <v>6</v>
      </c>
      <c r="C7622" s="18"/>
      <c r="D7622" s="18"/>
      <c r="E7622" s="18"/>
      <c r="F7622" s="18"/>
      <c r="G7622" s="18"/>
      <c r="H7622" s="18"/>
      <c r="I7622" s="18"/>
      <c r="J7622" s="62"/>
      <c r="K7622" s="19"/>
      <c r="L7622" s="28" t="s">
        <v>65</v>
      </c>
      <c r="M7622" s="104" t="e">
        <f>#REF!</f>
        <v>#REF!</v>
      </c>
      <c r="N7622" s="113" t="e">
        <f>IF(M7622=0,"",CHOOSE(M7622,"6","手入力箇所","手入力箇所","手入力箇所","手入力箇所","手入力箇所","手入力箇所","手入力箇所","手入力箇所","手入力箇所","手入力箇所","",""))</f>
        <v>#REF!</v>
      </c>
    </row>
    <row r="7623" spans="1:14" ht="24.6" thickBot="1" x14ac:dyDescent="0.25">
      <c r="A7623" s="28" t="s">
        <v>66</v>
      </c>
      <c r="B7623" s="18">
        <v>5</v>
      </c>
      <c r="C7623" s="18">
        <v>7</v>
      </c>
      <c r="D7623" s="18">
        <v>8</v>
      </c>
      <c r="E7623" s="18">
        <v>9</v>
      </c>
      <c r="F7623" s="18">
        <v>12</v>
      </c>
      <c r="G7623" s="18"/>
      <c r="H7623" s="18"/>
      <c r="I7623" s="18"/>
      <c r="J7623" s="62"/>
      <c r="K7623" s="19"/>
      <c r="L7623" s="28" t="s">
        <v>66</v>
      </c>
      <c r="M7623" s="104" t="e">
        <f>#REF!</f>
        <v>#REF!</v>
      </c>
      <c r="N7623" s="113" t="e">
        <f>IF(M7623=0,"",CHOOSE(M7623,"5","7","8","9","9","12","12","12","12","12","手入力箇所","手入力箇所","手入力箇所","手入力箇所","手入力箇所","手入力箇所","手入力箇所","手入力箇所","手入力箇所","手入力箇所"))</f>
        <v>#REF!</v>
      </c>
    </row>
    <row r="7624" spans="1:14" ht="36.6" thickBot="1" x14ac:dyDescent="0.25">
      <c r="A7624" s="28" t="s">
        <v>67</v>
      </c>
      <c r="B7624" s="18">
        <v>4</v>
      </c>
      <c r="C7624" s="18">
        <v>5</v>
      </c>
      <c r="D7624" s="18">
        <v>5</v>
      </c>
      <c r="E7624" s="18">
        <v>6</v>
      </c>
      <c r="F7624" s="18"/>
      <c r="G7624" s="18"/>
      <c r="H7624" s="18"/>
      <c r="I7624" s="18"/>
      <c r="J7624" s="62"/>
      <c r="K7624" s="19"/>
      <c r="L7624" s="28" t="s">
        <v>67</v>
      </c>
      <c r="M7624" s="104" t="e">
        <f>#REF!</f>
        <v>#REF!</v>
      </c>
      <c r="N7624" s="113" t="e">
        <f>IF(M7624=0,"",CHOOSE(M7624,"4","5","5","6","6","手入力箇所","手入力箇所","手入力箇所","手入力箇所","手入力箇所","手入力箇所","手入力箇所","手入力箇所","手入力箇所","手入力箇所"))</f>
        <v>#REF!</v>
      </c>
    </row>
    <row r="7625" spans="1:14" ht="24.6" thickBot="1" x14ac:dyDescent="0.25">
      <c r="A7625" s="28" t="s">
        <v>68</v>
      </c>
      <c r="B7625" s="18">
        <v>12</v>
      </c>
      <c r="C7625" s="18">
        <v>12</v>
      </c>
      <c r="D7625" s="18">
        <v>12</v>
      </c>
      <c r="E7625" s="18">
        <v>12</v>
      </c>
      <c r="F7625" s="18">
        <v>12</v>
      </c>
      <c r="G7625" s="18">
        <v>12</v>
      </c>
      <c r="H7625" s="18">
        <v>12</v>
      </c>
      <c r="I7625" s="18"/>
      <c r="J7625" s="62"/>
      <c r="K7625" s="19"/>
      <c r="L7625" s="28" t="s">
        <v>68</v>
      </c>
      <c r="M7625" s="104" t="e">
        <f>#REF!</f>
        <v>#REF!</v>
      </c>
      <c r="N7625" s="113" t="e">
        <f>IF(M7625=0,"",CHOOSE(M7625,"12","12","12","12","12","12","12","12","12","12","12","12","12","12","12","12","12","12","12","12","12","12","12","12","12","12","12","12","12","12","手入力箇所","手入力箇所","手入力箇所","手入力箇所","手入力箇所","手入力箇所","手入力箇所","手入力箇所","手入力箇所","手入力箇所"))</f>
        <v>#REF!</v>
      </c>
    </row>
    <row r="7626" spans="1:14" ht="36.6" thickBot="1" x14ac:dyDescent="0.25">
      <c r="A7626" s="28" t="s">
        <v>69</v>
      </c>
      <c r="B7626" s="18">
        <v>7</v>
      </c>
      <c r="C7626" s="18">
        <v>7</v>
      </c>
      <c r="D7626" s="18">
        <v>7</v>
      </c>
      <c r="E7626" s="18">
        <v>7</v>
      </c>
      <c r="F7626" s="18">
        <v>7</v>
      </c>
      <c r="G7626" s="18"/>
      <c r="H7626" s="18"/>
      <c r="I7626" s="18"/>
      <c r="J7626" s="62"/>
      <c r="K7626" s="19"/>
      <c r="L7626" s="28" t="s">
        <v>69</v>
      </c>
      <c r="M7626" s="104" t="e">
        <f>#REF!</f>
        <v>#REF!</v>
      </c>
      <c r="N7626" s="113" t="e">
        <f>IF(M7626=0,"",CHOOSE(M7626,"7","7","7","7","7","7","7","7","7","7","手入力箇所","手入力箇所","手入力箇所","手入力箇所","手入力箇所","手入力箇所","手入力箇所","手入力箇所","手入力箇所","手入力箇所"))</f>
        <v>#REF!</v>
      </c>
    </row>
    <row r="7627" spans="1:14" ht="13.8" thickBot="1" x14ac:dyDescent="0.25">
      <c r="A7627" s="27" t="s">
        <v>63</v>
      </c>
      <c r="B7627" s="18">
        <v>4</v>
      </c>
      <c r="C7627" s="18">
        <v>5</v>
      </c>
      <c r="D7627" s="18">
        <v>7</v>
      </c>
      <c r="E7627" s="18">
        <v>8</v>
      </c>
      <c r="F7627" s="18">
        <v>11</v>
      </c>
      <c r="G7627" s="18">
        <v>16</v>
      </c>
      <c r="H7627" s="18">
        <v>22</v>
      </c>
      <c r="I7627" s="18">
        <v>26</v>
      </c>
      <c r="J7627" s="18">
        <v>31</v>
      </c>
      <c r="K7627" s="19"/>
      <c r="L7627" s="27" t="s">
        <v>63</v>
      </c>
      <c r="M7627" s="104" t="e">
        <f>#REF!</f>
        <v>#REF!</v>
      </c>
      <c r="N7627" s="113" t="e">
        <f>IF(M7627=0,"",CHOOSE(M7627,"4","5","7","8","8","11","11","11","11","11","16","16","16","16","16","16","16","16","16","16","22","22","22","22","22","22","22","22","22","22","26","26","26","26","26","26","26","26","26","26","31","31","31","31","31","31","31","31","31","31","31","手入力箇所","手入力箇所","手入力箇所","手入力箇所","手入力箇所","手入力箇所","手入力箇所","手入力箇所","手入力箇所","手入力箇所"))</f>
        <v>#REF!</v>
      </c>
    </row>
    <row r="7628" spans="1:14" ht="24.6" thickBot="1" x14ac:dyDescent="0.25">
      <c r="A7628" s="28" t="s">
        <v>70</v>
      </c>
      <c r="B7628" s="18">
        <v>5</v>
      </c>
      <c r="C7628" s="18">
        <v>6</v>
      </c>
      <c r="D7628" s="18">
        <v>7</v>
      </c>
      <c r="E7628" s="18"/>
      <c r="F7628" s="18"/>
      <c r="G7628" s="18"/>
      <c r="H7628" s="18"/>
      <c r="I7628" s="18"/>
      <c r="J7628" s="62"/>
      <c r="K7628" s="19"/>
      <c r="L7628" s="28" t="s">
        <v>70</v>
      </c>
      <c r="M7628" s="104" t="e">
        <f>#REF!</f>
        <v>#REF!</v>
      </c>
      <c r="N7628" s="113" t="e">
        <f>IF(M7628=0,"",CHOOSE(M7628,"5","6","7","手入力箇所","手入力箇所","手入力箇所","手入力箇所","手入力箇所","手入力箇所","手入力箇所","手入力箇所","手入力箇所","手入力箇所"))</f>
        <v>#REF!</v>
      </c>
    </row>
    <row r="7629" spans="1:14" ht="13.8" thickBot="1" x14ac:dyDescent="0.25">
      <c r="A7629" s="29" t="s">
        <v>71</v>
      </c>
      <c r="B7629" s="18">
        <v>3</v>
      </c>
      <c r="C7629" s="18">
        <v>6</v>
      </c>
      <c r="D7629" s="18">
        <v>19</v>
      </c>
      <c r="E7629" s="18"/>
      <c r="F7629" s="18"/>
      <c r="G7629" s="18"/>
      <c r="H7629" s="18"/>
      <c r="I7629" s="18"/>
      <c r="J7629" s="62"/>
      <c r="K7629" s="19"/>
      <c r="L7629" s="29" t="s">
        <v>71</v>
      </c>
      <c r="M7629" s="104" t="e">
        <f>#REF!</f>
        <v>#REF!</v>
      </c>
      <c r="N7629" s="113" t="e">
        <f>IF(M7629=0,"",CHOOSE(M7629,"3","6","19","手入力箇所","手入力箇所","手入力箇所","手入力箇所","手入力箇所","手入力箇所","手入力箇所","手入力箇所","手入力箇所","手入力箇所"))</f>
        <v>#REF!</v>
      </c>
    </row>
    <row r="7630" spans="1:14" ht="13.8" thickBot="1" x14ac:dyDescent="0.25">
      <c r="A7630" s="29" t="s">
        <v>72</v>
      </c>
      <c r="B7630" s="18">
        <v>1</v>
      </c>
      <c r="C7630" s="18">
        <v>3</v>
      </c>
      <c r="D7630" s="18">
        <v>5</v>
      </c>
      <c r="E7630" s="18">
        <v>9</v>
      </c>
      <c r="F7630" s="18">
        <v>26</v>
      </c>
      <c r="G7630" s="18"/>
      <c r="H7630" s="18"/>
      <c r="I7630" s="18"/>
      <c r="J7630" s="62"/>
      <c r="K7630" s="19"/>
      <c r="L7630" s="29" t="s">
        <v>72</v>
      </c>
      <c r="M7630" s="104" t="e">
        <f>#REF!</f>
        <v>#REF!</v>
      </c>
      <c r="N7630" s="113" t="e">
        <f>IF(M7630=0,"",CHOOSE(M7630,"1","3","5","9","9","26","26","26","26","26","手入力箇所","手入力箇所","手入力箇所","手入力箇所","手入力箇所","手入力箇所","手入力箇所","手入力箇所","手入力箇所","手入力箇所"))</f>
        <v>#REF!</v>
      </c>
    </row>
    <row r="7631" spans="1:14" ht="13.8" thickBot="1" x14ac:dyDescent="0.25">
      <c r="A7631" s="29" t="s">
        <v>73</v>
      </c>
      <c r="B7631" s="18">
        <v>4</v>
      </c>
      <c r="C7631" s="18">
        <v>11</v>
      </c>
      <c r="D7631" s="18">
        <v>20</v>
      </c>
      <c r="E7631" s="18">
        <v>33</v>
      </c>
      <c r="F7631" s="18"/>
      <c r="G7631" s="18"/>
      <c r="H7631" s="18"/>
      <c r="I7631" s="18"/>
      <c r="J7631" s="62"/>
      <c r="K7631" s="19"/>
      <c r="L7631" s="29" t="s">
        <v>73</v>
      </c>
      <c r="M7631" s="104" t="e">
        <f>#REF!</f>
        <v>#REF!</v>
      </c>
      <c r="N7631" s="113" t="e">
        <f>IF(M7631=0,"",CHOOSE(M7631,"4","11","20","33","33","手入力箇所","手入力箇所","手入力箇所","手入力箇所","手入力箇所","手入力箇所","手入力箇所","手入力箇所","手入力箇所","手入力箇所"))</f>
        <v>#REF!</v>
      </c>
    </row>
    <row r="7632" spans="1:14" ht="37.200000000000003" thickBot="1" x14ac:dyDescent="0.25">
      <c r="A7632" s="30" t="s">
        <v>74</v>
      </c>
      <c r="B7632" s="18">
        <v>4</v>
      </c>
      <c r="C7632" s="18">
        <v>6</v>
      </c>
      <c r="D7632" s="18">
        <v>8</v>
      </c>
      <c r="E7632" s="18">
        <v>10</v>
      </c>
      <c r="F7632" s="18">
        <v>15</v>
      </c>
      <c r="G7632" s="18">
        <v>23</v>
      </c>
      <c r="H7632" s="18">
        <v>33</v>
      </c>
      <c r="I7632" s="18"/>
      <c r="J7632" s="62"/>
      <c r="K7632" s="19"/>
      <c r="L7632" s="30" t="s">
        <v>74</v>
      </c>
      <c r="M7632" s="104" t="e">
        <f>#REF!</f>
        <v>#REF!</v>
      </c>
      <c r="N7632" s="113" t="e">
        <f>IF(M7632=0,"",CHOOSE(M7632,"4","6","8","10","10","15","15","15","15","15","23","23","23","23","23","23","23","23","23","23","33","33","33","33","33","33","33","33","33","33","手入力箇所","手入力箇所","手入力箇所","手入力箇所","手入力箇所","手入力箇所","手入力箇所","手入力箇所","手入力箇所","手入力箇所"))</f>
        <v>#REF!</v>
      </c>
    </row>
    <row r="7633" spans="1:14" ht="13.8" thickBot="1" x14ac:dyDescent="0.25">
      <c r="A7633" s="29" t="s">
        <v>75</v>
      </c>
      <c r="B7633" s="18">
        <v>6</v>
      </c>
      <c r="C7633" s="18">
        <v>14</v>
      </c>
      <c r="D7633" s="18">
        <v>25</v>
      </c>
      <c r="E7633" s="18">
        <v>39</v>
      </c>
      <c r="F7633" s="18"/>
      <c r="G7633" s="18"/>
      <c r="H7633" s="18"/>
      <c r="I7633" s="18"/>
      <c r="J7633" s="62"/>
      <c r="K7633" s="19"/>
      <c r="L7633" s="29" t="s">
        <v>75</v>
      </c>
      <c r="M7633" s="104" t="e">
        <f>#REF!</f>
        <v>#REF!</v>
      </c>
      <c r="N7633" s="113" t="e">
        <f>IF(M7633=0,"",CHOOSE(M7633,"6","14","25","39","39","手入力箇所","手入力箇所","手入力箇所","手入力箇所","手入力箇所","手入力箇所","手入力箇所","手入力箇所","手入力箇所","手入力箇所"))</f>
        <v>#REF!</v>
      </c>
    </row>
    <row r="7634" spans="1:14" ht="37.200000000000003" thickBot="1" x14ac:dyDescent="0.25">
      <c r="A7634" s="30" t="s">
        <v>76</v>
      </c>
      <c r="B7634" s="18">
        <v>2</v>
      </c>
      <c r="C7634" s="18">
        <v>3</v>
      </c>
      <c r="D7634" s="18">
        <v>6</v>
      </c>
      <c r="E7634" s="18">
        <v>9</v>
      </c>
      <c r="F7634" s="18"/>
      <c r="G7634" s="18"/>
      <c r="H7634" s="18"/>
      <c r="I7634" s="18"/>
      <c r="J7634" s="62"/>
      <c r="K7634" s="19"/>
      <c r="L7634" s="30" t="s">
        <v>76</v>
      </c>
      <c r="M7634" s="104" t="e">
        <f>#REF!</f>
        <v>#REF!</v>
      </c>
      <c r="N7634" s="113" t="e">
        <f>IF(M7634=0,"",CHOOSE(M7634,"2","3","6","9","9","手入力箇所","手入力箇所","手入力箇所","手入力箇所","手入力箇所","手入力箇所","手入力箇所","手入力箇所","手入力箇所","手入力箇所"))</f>
        <v>#REF!</v>
      </c>
    </row>
    <row r="7635" spans="1:14" ht="27" thickBot="1" x14ac:dyDescent="0.25">
      <c r="A7635" s="31" t="s">
        <v>77</v>
      </c>
      <c r="B7635" s="18">
        <v>12</v>
      </c>
      <c r="C7635" s="18">
        <v>18</v>
      </c>
      <c r="D7635" s="18">
        <v>22</v>
      </c>
      <c r="E7635" s="18">
        <v>26</v>
      </c>
      <c r="F7635" s="62"/>
      <c r="G7635" s="62"/>
      <c r="H7635" s="62"/>
      <c r="I7635" s="62"/>
      <c r="J7635" s="62"/>
      <c r="K7635" s="19"/>
      <c r="L7635" s="31" t="s">
        <v>77</v>
      </c>
      <c r="M7635" s="104" t="e">
        <f>#REF!</f>
        <v>#REF!</v>
      </c>
      <c r="N7635" s="113" t="e">
        <f>IF(M7635=0,"",CHOOSE(M7635,"12","18","22","26","26","手入力箇所","手入力箇所","手入力箇所","手入力箇所","手入力箇所","手入力箇所","手入力箇所","手入力箇所","手入力箇所","手入力箇所"))</f>
        <v>#REF!</v>
      </c>
    </row>
    <row r="7636" spans="1:14" ht="40.200000000000003" thickBot="1" x14ac:dyDescent="0.25">
      <c r="A7636" s="31" t="s">
        <v>78</v>
      </c>
      <c r="B7636" s="18">
        <v>5</v>
      </c>
      <c r="C7636" s="18">
        <v>8</v>
      </c>
      <c r="D7636" s="18">
        <v>11</v>
      </c>
      <c r="E7636" s="18">
        <v>14</v>
      </c>
      <c r="F7636" s="62"/>
      <c r="G7636" s="62"/>
      <c r="H7636" s="62"/>
      <c r="I7636" s="62"/>
      <c r="J7636" s="62"/>
      <c r="K7636" s="19"/>
      <c r="L7636" s="31" t="s">
        <v>78</v>
      </c>
      <c r="M7636" s="104" t="e">
        <f>#REF!</f>
        <v>#REF!</v>
      </c>
      <c r="N7636" s="113" t="e">
        <f>IF(M7636=0,"",CHOOSE(M7636,"5","8","11","14","14","手入力箇所","手入力箇所","手入力箇所","手入力箇所","手入力箇所","手入力箇所","手入力箇所","手入力箇所","手入力箇所","手入力箇所"))</f>
        <v>#REF!</v>
      </c>
    </row>
    <row r="7637" spans="1:14" ht="27" thickBot="1" x14ac:dyDescent="0.25">
      <c r="A7637" s="31" t="s">
        <v>79</v>
      </c>
      <c r="B7637" s="18">
        <v>6</v>
      </c>
      <c r="C7637" s="18">
        <v>11</v>
      </c>
      <c r="D7637" s="18">
        <v>16</v>
      </c>
      <c r="E7637" s="18">
        <v>21</v>
      </c>
      <c r="F7637" s="62"/>
      <c r="G7637" s="62"/>
      <c r="H7637" s="62"/>
      <c r="I7637" s="62"/>
      <c r="J7637" s="62"/>
      <c r="K7637" s="19"/>
      <c r="L7637" s="31" t="s">
        <v>79</v>
      </c>
      <c r="M7637" s="104" t="e">
        <f>#REF!</f>
        <v>#REF!</v>
      </c>
      <c r="N7637" s="113" t="e">
        <f>IF(M7637=0,"",CHOOSE(M7637,"6","11","16","21","21","手入力箇所","手入力箇所","手入力箇所","手入力箇所","手入力箇所","手入力箇所","手入力箇所","手入力箇所","手入力箇所"))</f>
        <v>#REF!</v>
      </c>
    </row>
    <row r="7638" spans="1:14" ht="40.200000000000003" thickBot="1" x14ac:dyDescent="0.25">
      <c r="A7638" s="31" t="s">
        <v>80</v>
      </c>
      <c r="B7638" s="18">
        <v>5</v>
      </c>
      <c r="C7638" s="18">
        <v>7</v>
      </c>
      <c r="D7638" s="18">
        <v>9</v>
      </c>
      <c r="E7638" s="18">
        <v>10</v>
      </c>
      <c r="F7638" s="62"/>
      <c r="G7638" s="62"/>
      <c r="H7638" s="62"/>
      <c r="I7638" s="62"/>
      <c r="J7638" s="62"/>
      <c r="K7638" s="19"/>
      <c r="L7638" s="31" t="s">
        <v>80</v>
      </c>
      <c r="M7638" s="104" t="e">
        <f>#REF!</f>
        <v>#REF!</v>
      </c>
      <c r="N7638" s="113" t="e">
        <f>IF(M7638=0,"",CHOOSE(M7638,"5","7","9","10","10","手入力箇所","手入力箇所","手入力箇所","手入力箇所","手入力箇所","手入力箇所","手入力箇所","手入力箇所","手入力箇所"))</f>
        <v>#REF!</v>
      </c>
    </row>
    <row r="7639" spans="1:14" ht="40.200000000000003" thickBot="1" x14ac:dyDescent="0.25">
      <c r="A7639" s="31" t="s">
        <v>81</v>
      </c>
      <c r="B7639" s="18">
        <v>9</v>
      </c>
      <c r="C7639" s="18">
        <v>14</v>
      </c>
      <c r="D7639" s="62"/>
      <c r="E7639" s="62"/>
      <c r="F7639" s="62"/>
      <c r="G7639" s="62"/>
      <c r="H7639" s="62"/>
      <c r="I7639" s="62"/>
      <c r="J7639" s="62"/>
      <c r="K7639" s="19"/>
      <c r="L7639" s="31" t="s">
        <v>81</v>
      </c>
      <c r="M7639" s="104" t="e">
        <f>#REF!</f>
        <v>#REF!</v>
      </c>
      <c r="N7639" s="113" t="e">
        <f>IF(M7639=0,"",CHOOSE(M7639,"9","14","手入力箇所","手入力箇所","手入力箇所","手入力箇所","手入力箇所","手入力箇所","手入力箇所","手入力箇所","手入力箇所","手入力箇所"))</f>
        <v>#REF!</v>
      </c>
    </row>
    <row r="7640" spans="1:14" ht="13.8" thickBot="1" x14ac:dyDescent="0.25">
      <c r="A7640" s="31" t="s">
        <v>82</v>
      </c>
      <c r="B7640" s="18">
        <v>3</v>
      </c>
      <c r="C7640" s="18">
        <v>4</v>
      </c>
      <c r="D7640" s="18">
        <v>4</v>
      </c>
      <c r="E7640" s="18">
        <v>5</v>
      </c>
      <c r="F7640" s="18">
        <v>6</v>
      </c>
      <c r="G7640" s="18">
        <v>8</v>
      </c>
      <c r="H7640" s="18">
        <v>9</v>
      </c>
      <c r="I7640" s="18">
        <v>11</v>
      </c>
      <c r="J7640" s="18">
        <v>12</v>
      </c>
      <c r="K7640" s="19"/>
      <c r="L7640" s="31" t="s">
        <v>82</v>
      </c>
      <c r="M7640" s="104" t="e">
        <f>#REF!</f>
        <v>#REF!</v>
      </c>
      <c r="N7640" s="113" t="e">
        <f>IF(M7640=0,"",CHOOSE(M7640,"3","4","4","5","5","6","6","6","6","6","8","8","8","8","8","8","8","8","8","8","9","9","9","9","9","9","9","9","9","9","11","11","11","11","11","11","11","11","11","11","12","12","12","12","12","12","12","12","12","12","12","手入力箇所","手入力箇所","手入力箇所","手入力箇所","手入力箇所","手入力箇所","手入力箇所","手入力箇所","手入力箇所","手入力箇所"))</f>
        <v>#REF!</v>
      </c>
    </row>
    <row r="7641" spans="1:14" ht="13.8" thickBot="1" x14ac:dyDescent="0.25">
      <c r="A7641" s="31" t="s">
        <v>83</v>
      </c>
      <c r="B7641" s="18">
        <v>3</v>
      </c>
      <c r="C7641" s="18">
        <v>4</v>
      </c>
      <c r="D7641" s="18">
        <v>4</v>
      </c>
      <c r="E7641" s="18">
        <v>5</v>
      </c>
      <c r="F7641" s="18">
        <v>6</v>
      </c>
      <c r="G7641" s="18">
        <v>8</v>
      </c>
      <c r="H7641" s="18">
        <v>10</v>
      </c>
      <c r="I7641" s="18">
        <v>12</v>
      </c>
      <c r="J7641" s="18">
        <v>13</v>
      </c>
      <c r="K7641" s="19"/>
      <c r="L7641" s="31" t="s">
        <v>83</v>
      </c>
      <c r="M7641" s="104" t="e">
        <f>#REF!</f>
        <v>#REF!</v>
      </c>
      <c r="N7641" s="113" t="e">
        <f>IF(M7641=0,"",CHOOSE(M7641,"3","4","4","5","5","6","6","6","6","6","8","8","8","8","8","8","8","8","8","8","10","10","10","10","10","10","10","10","10","10","12","12","12","12","12","12","12","12","12","12","13","13","13","13","13","13","13","13","13","13","13","手入力箇所","手入力箇所","手入力箇所","手入力箇所","手入力箇所","手入力箇所","手入力箇所","手入力箇所","手入力箇所","手入力箇所"))</f>
        <v>#REF!</v>
      </c>
    </row>
    <row r="7642" spans="1:14" ht="27" thickBot="1" x14ac:dyDescent="0.25">
      <c r="A7642" s="32" t="s">
        <v>84</v>
      </c>
      <c r="B7642" s="20">
        <v>1</v>
      </c>
      <c r="C7642" s="20">
        <v>2</v>
      </c>
      <c r="D7642" s="20">
        <v>3</v>
      </c>
      <c r="E7642" s="20">
        <v>4</v>
      </c>
      <c r="F7642" s="20">
        <v>8</v>
      </c>
      <c r="G7642" s="20">
        <v>19</v>
      </c>
      <c r="H7642" s="63"/>
      <c r="I7642" s="63"/>
      <c r="J7642" s="63"/>
      <c r="K7642" s="21"/>
      <c r="L7642" s="32" t="s">
        <v>84</v>
      </c>
      <c r="M7642" s="104" t="e">
        <f>#REF!</f>
        <v>#REF!</v>
      </c>
      <c r="N7642" s="113" t="e">
        <f>IF(M7642=0,"",CHOOSE(M7642,"1","2","3","4","4","8","8","8","8","8","19","19","19","19","19","19","19","19","19","19","手入力箇所","手入力箇所","手入力箇所","手入力箇所","手入力箇所","手入力箇所","手入力箇所","手入力箇所","手入力箇所","手入力箇所"))</f>
        <v>#REF!</v>
      </c>
    </row>
    <row r="7643" spans="1:14" ht="13.8" thickBot="1" x14ac:dyDescent="0.25"/>
    <row r="7644" spans="1:14" ht="13.8" thickBot="1" x14ac:dyDescent="0.25">
      <c r="A7644" s="686" t="e">
        <f>A7617</f>
        <v>#REF!</v>
      </c>
      <c r="B7644" s="686"/>
      <c r="C7644" s="686"/>
      <c r="D7644" s="687" t="s">
        <v>193</v>
      </c>
      <c r="E7644" s="687"/>
      <c r="F7644" s="687"/>
      <c r="G7644" s="687"/>
      <c r="H7644" s="687"/>
      <c r="I7644" s="687"/>
      <c r="J7644" s="687"/>
      <c r="K7644" s="687"/>
      <c r="L7644" s="687"/>
      <c r="M7644" s="687"/>
      <c r="N7644" s="687"/>
    </row>
    <row r="7645" spans="1:14" ht="13.8" thickBot="1" x14ac:dyDescent="0.25">
      <c r="A7645" s="105"/>
      <c r="B7645" s="33">
        <v>1</v>
      </c>
      <c r="C7645" s="24">
        <v>2</v>
      </c>
      <c r="D7645" s="24">
        <v>3</v>
      </c>
      <c r="E7645" s="24" t="s">
        <v>58</v>
      </c>
      <c r="F7645" s="24" t="s">
        <v>59</v>
      </c>
      <c r="G7645" s="24" t="s">
        <v>60</v>
      </c>
      <c r="H7645" s="24" t="s">
        <v>61</v>
      </c>
      <c r="I7645" s="24" t="s">
        <v>62</v>
      </c>
      <c r="J7645" s="24" t="s">
        <v>194</v>
      </c>
      <c r="K7645" s="102" t="s">
        <v>85</v>
      </c>
      <c r="L7645" s="105" t="s">
        <v>189</v>
      </c>
      <c r="M7645" s="105" t="s">
        <v>188</v>
      </c>
      <c r="N7645" s="105" t="s">
        <v>51</v>
      </c>
    </row>
    <row r="7646" spans="1:14" ht="13.8" thickBot="1" x14ac:dyDescent="0.25">
      <c r="A7646" s="26" t="s">
        <v>56</v>
      </c>
      <c r="B7646" s="22">
        <v>16</v>
      </c>
      <c r="C7646" s="22">
        <v>25</v>
      </c>
      <c r="D7646" s="22">
        <v>32</v>
      </c>
      <c r="E7646" s="22">
        <v>38</v>
      </c>
      <c r="F7646" s="22">
        <v>56</v>
      </c>
      <c r="G7646" s="22">
        <v>87</v>
      </c>
      <c r="H7646" s="22">
        <v>121</v>
      </c>
      <c r="I7646" s="22"/>
      <c r="J7646" s="23"/>
      <c r="K7646" s="68"/>
      <c r="L7646" s="107" t="s">
        <v>56</v>
      </c>
      <c r="M7646" s="103" t="e">
        <f>#REF!</f>
        <v>#REF!</v>
      </c>
      <c r="N7646" s="103" t="e">
        <f>IF(M7646=0,"",CHOOSE(M7646,"16","25","32","38","38","56","56","56","56","56","87","87","87","87","87","87","87","87","87","87","121","121","121","121","121","121","121","121","121","121","手入力箇所","手入力箇所","手入力箇所","手入力箇所","手入力箇所","手入力箇所","手入力箇所","手入力箇所","手入力箇所","手入力箇所"))</f>
        <v>#REF!</v>
      </c>
    </row>
    <row r="7647" spans="1:14" ht="13.8" thickBot="1" x14ac:dyDescent="0.25">
      <c r="A7647" s="27" t="s">
        <v>57</v>
      </c>
      <c r="B7647" s="18">
        <v>25</v>
      </c>
      <c r="C7647" s="18">
        <v>33</v>
      </c>
      <c r="D7647" s="18">
        <v>40</v>
      </c>
      <c r="E7647" s="18">
        <v>45</v>
      </c>
      <c r="F7647" s="18">
        <v>58</v>
      </c>
      <c r="G7647" s="18">
        <v>79</v>
      </c>
      <c r="H7647" s="18"/>
      <c r="I7647" s="18"/>
      <c r="J7647" s="62"/>
      <c r="K7647" s="69"/>
      <c r="L7647" s="107" t="s">
        <v>57</v>
      </c>
      <c r="M7647" s="103" t="e">
        <f>#REF!</f>
        <v>#REF!</v>
      </c>
      <c r="N7647" s="103" t="e">
        <f>IF(M7647=0,"",CHOOSE(M7647,"25","33","40","45","45","58","58","58","58","58","79","79","79","79","79","79","79","79","79","79","手入力箇所","手入力箇所","手入力箇所","手入力箇所","手入力箇所","手入力箇所","手入力箇所","手入力箇所","手入力箇所","手入力箇所"))</f>
        <v>#REF!</v>
      </c>
    </row>
    <row r="7648" spans="1:14" ht="48.6" thickBot="1" x14ac:dyDescent="0.25">
      <c r="A7648" s="28" t="s">
        <v>64</v>
      </c>
      <c r="B7648" s="18">
        <v>32</v>
      </c>
      <c r="C7648" s="18"/>
      <c r="D7648" s="18"/>
      <c r="E7648" s="18"/>
      <c r="F7648" s="18"/>
      <c r="G7648" s="18"/>
      <c r="H7648" s="18"/>
      <c r="I7648" s="18"/>
      <c r="J7648" s="62"/>
      <c r="K7648" s="69"/>
      <c r="L7648" s="108" t="s">
        <v>64</v>
      </c>
      <c r="M7648" s="103" t="e">
        <f>#REF!</f>
        <v>#REF!</v>
      </c>
      <c r="N7648" s="103" t="e">
        <f>IF(M7648=0,"",CHOOSE(M7648,"32","手入力箇所","手入力箇所","手入力箇所","手入力箇所","手入力箇所","手入力箇所","手入力箇所","手入力箇所","手入力箇所","手入力箇所"))</f>
        <v>#REF!</v>
      </c>
    </row>
    <row r="7649" spans="1:14" ht="48.6" thickBot="1" x14ac:dyDescent="0.25">
      <c r="A7649" s="28" t="s">
        <v>65</v>
      </c>
      <c r="B7649" s="18">
        <v>36</v>
      </c>
      <c r="C7649" s="18"/>
      <c r="D7649" s="18"/>
      <c r="E7649" s="18"/>
      <c r="F7649" s="18"/>
      <c r="G7649" s="18"/>
      <c r="H7649" s="18"/>
      <c r="I7649" s="18"/>
      <c r="J7649" s="62"/>
      <c r="K7649" s="69"/>
      <c r="L7649" s="108" t="s">
        <v>65</v>
      </c>
      <c r="M7649" s="103" t="e">
        <f>#REF!</f>
        <v>#REF!</v>
      </c>
      <c r="N7649" s="103" t="e">
        <f>IF(M7649=0,"",CHOOSE(M7649,"36","手入力箇所","手入力箇所","手入力箇所","手入力箇所","手入力箇所","手入力箇所","手入力箇所","手入力箇所","手入力箇所","手入力箇所"))</f>
        <v>#REF!</v>
      </c>
    </row>
    <row r="7650" spans="1:14" ht="24.6" thickBot="1" x14ac:dyDescent="0.25">
      <c r="A7650" s="28" t="s">
        <v>66</v>
      </c>
      <c r="B7650" s="18">
        <v>24</v>
      </c>
      <c r="C7650" s="18">
        <v>30</v>
      </c>
      <c r="D7650" s="18">
        <v>33</v>
      </c>
      <c r="E7650" s="18">
        <v>35</v>
      </c>
      <c r="F7650" s="18">
        <v>42</v>
      </c>
      <c r="G7650" s="18"/>
      <c r="H7650" s="18"/>
      <c r="I7650" s="18"/>
      <c r="J7650" s="62"/>
      <c r="K7650" s="69"/>
      <c r="L7650" s="108" t="s">
        <v>66</v>
      </c>
      <c r="M7650" s="103" t="e">
        <f>#REF!</f>
        <v>#REF!</v>
      </c>
      <c r="N7650" s="103" t="e">
        <f>IF(M7650=0,"",CHOOSE(M7650,"24","30","33","35","35","42","42","42","42","42","手入力箇所","手入力箇所","手入力箇所","手入力箇所","手入力箇所","手入力箇所","手入力箇所","手入力箇所","手入力箇所","手入力箇所"))</f>
        <v>#REF!</v>
      </c>
    </row>
    <row r="7651" spans="1:14" ht="36.6" thickBot="1" x14ac:dyDescent="0.25">
      <c r="A7651" s="28" t="s">
        <v>67</v>
      </c>
      <c r="B7651" s="18">
        <v>7</v>
      </c>
      <c r="C7651" s="18">
        <v>12</v>
      </c>
      <c r="D7651" s="18">
        <v>16</v>
      </c>
      <c r="E7651" s="18">
        <v>19</v>
      </c>
      <c r="F7651" s="18"/>
      <c r="G7651" s="18"/>
      <c r="H7651" s="18"/>
      <c r="I7651" s="18"/>
      <c r="J7651" s="62"/>
      <c r="K7651" s="69"/>
      <c r="L7651" s="108" t="s">
        <v>67</v>
      </c>
      <c r="M7651" s="103" t="e">
        <f>#REF!</f>
        <v>#REF!</v>
      </c>
      <c r="N7651" s="103" t="e">
        <f>IF(M7651=0,"",CHOOSE(M7651,"7","12","16","19","19","手入力箇所","手入力箇所","手入力箇所","手入力箇所","手入力箇所","手入力箇所","手入力箇所","手入力箇所","手入力箇所","手入力箇所"))</f>
        <v>#REF!</v>
      </c>
    </row>
    <row r="7652" spans="1:14" ht="24.6" thickBot="1" x14ac:dyDescent="0.25">
      <c r="A7652" s="28" t="s">
        <v>68</v>
      </c>
      <c r="B7652" s="18">
        <v>21</v>
      </c>
      <c r="C7652" s="18">
        <v>35</v>
      </c>
      <c r="D7652" s="18">
        <v>48</v>
      </c>
      <c r="E7652" s="18">
        <v>59</v>
      </c>
      <c r="F7652" s="18">
        <v>94</v>
      </c>
      <c r="G7652" s="18">
        <v>159</v>
      </c>
      <c r="H7652" s="18">
        <v>235</v>
      </c>
      <c r="I7652" s="18"/>
      <c r="J7652" s="62"/>
      <c r="K7652" s="69"/>
      <c r="L7652" s="108" t="s">
        <v>68</v>
      </c>
      <c r="M7652" s="103" t="e">
        <f>#REF!</f>
        <v>#REF!</v>
      </c>
      <c r="N7652" s="103" t="e">
        <f>IF(M7652=0,"",CHOOSE(M7652,"21","35","48","59","59","94","94","94","94","94","159","159","159","159","159","159","159","159","159","159","235","235","235","235","235","235","235","235","235","235","手入力箇所","手入力箇所","手入力箇所","手入力箇所","手入力箇所","手入力箇所","手入力箇所","手入力箇所","手入力箇所","手入力箇所"))</f>
        <v>#REF!</v>
      </c>
    </row>
    <row r="7653" spans="1:14" ht="36.6" thickBot="1" x14ac:dyDescent="0.25">
      <c r="A7653" s="28" t="s">
        <v>69</v>
      </c>
      <c r="B7653" s="18">
        <v>22</v>
      </c>
      <c r="C7653" s="18">
        <v>26</v>
      </c>
      <c r="D7653" s="18">
        <v>28</v>
      </c>
      <c r="E7653" s="18">
        <v>29</v>
      </c>
      <c r="F7653" s="18">
        <v>34</v>
      </c>
      <c r="G7653" s="18"/>
      <c r="H7653" s="18"/>
      <c r="I7653" s="18"/>
      <c r="J7653" s="62"/>
      <c r="K7653" s="69"/>
      <c r="L7653" s="108" t="s">
        <v>69</v>
      </c>
      <c r="M7653" s="103" t="e">
        <f>#REF!</f>
        <v>#REF!</v>
      </c>
      <c r="N7653" s="103" t="e">
        <f>IF(M7653=0,"",CHOOSE(M7653,"22","26","28","29","29","34","34","34","34","34","手入力箇所","手入力箇所","手入力箇所","手入力箇所","手入力箇所","手入力箇所","手入力箇所","手入力箇所","手入力箇所","手入力箇所"))</f>
        <v>#REF!</v>
      </c>
    </row>
    <row r="7654" spans="1:14" ht="13.8" thickBot="1" x14ac:dyDescent="0.25">
      <c r="A7654" s="27" t="s">
        <v>63</v>
      </c>
      <c r="B7654" s="18">
        <v>21</v>
      </c>
      <c r="C7654" s="18">
        <v>33</v>
      </c>
      <c r="D7654" s="18">
        <v>46</v>
      </c>
      <c r="E7654" s="18">
        <v>56</v>
      </c>
      <c r="F7654" s="18">
        <v>89</v>
      </c>
      <c r="G7654" s="18">
        <v>151</v>
      </c>
      <c r="H7654" s="18">
        <v>224</v>
      </c>
      <c r="I7654" s="18">
        <v>289</v>
      </c>
      <c r="J7654" s="18">
        <v>350</v>
      </c>
      <c r="K7654" s="69"/>
      <c r="L7654" s="107" t="s">
        <v>63</v>
      </c>
      <c r="M7654" s="103" t="e">
        <f>#REF!</f>
        <v>#REF!</v>
      </c>
      <c r="N7654" s="103" t="e">
        <f>IF(M7654=0,"",CHOOSE(M7654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655" spans="1:14" ht="24.6" thickBot="1" x14ac:dyDescent="0.25">
      <c r="A7655" s="34" t="s">
        <v>70</v>
      </c>
      <c r="B7655" s="35">
        <v>13</v>
      </c>
      <c r="C7655" s="35">
        <v>33</v>
      </c>
      <c r="D7655" s="35">
        <v>59</v>
      </c>
      <c r="E7655" s="35"/>
      <c r="F7655" s="35"/>
      <c r="G7655" s="35"/>
      <c r="H7655" s="35"/>
      <c r="I7655" s="35"/>
      <c r="J7655" s="36"/>
      <c r="K7655" s="67"/>
      <c r="L7655" s="108" t="s">
        <v>70</v>
      </c>
      <c r="M7655" s="103" t="e">
        <f>#REF!</f>
        <v>#REF!</v>
      </c>
      <c r="N7655" s="103" t="e">
        <f>IF(M7655=0,"",CHOOSE(M7655,"13","33","59","手入力箇所","手入力箇所","手入力箇所","手入力箇所","手入力箇所","手入力箇所","手入力箇所","手入力箇所","手入力箇所","手入力箇所"))</f>
        <v>#REF!</v>
      </c>
    </row>
    <row r="7656" spans="1:14" ht="13.8" thickBot="1" x14ac:dyDescent="0.25">
      <c r="A7656" s="37" t="s">
        <v>71</v>
      </c>
      <c r="B7656" s="17">
        <v>23</v>
      </c>
      <c r="C7656" s="17">
        <v>39</v>
      </c>
      <c r="D7656" s="17">
        <v>97</v>
      </c>
      <c r="E7656" s="17"/>
      <c r="F7656" s="17"/>
      <c r="G7656" s="17"/>
      <c r="H7656" s="17"/>
      <c r="I7656" s="17"/>
      <c r="J7656" s="64"/>
      <c r="K7656" s="70"/>
      <c r="L7656" s="109" t="s">
        <v>71</v>
      </c>
      <c r="M7656" s="103" t="e">
        <f>#REF!</f>
        <v>#REF!</v>
      </c>
      <c r="N7656" s="103" t="e">
        <f>IF(M7656=0,"",CHOOSE(M7656,"23","39","97","手入力箇所","手入力箇所","手入力箇所","手入力箇所","手入力箇所","手入力箇所","手入力箇所","手入力箇所","手入力箇所","手入力箇所"))</f>
        <v>#REF!</v>
      </c>
    </row>
    <row r="7657" spans="1:14" ht="13.8" thickBot="1" x14ac:dyDescent="0.25">
      <c r="A7657" s="29" t="s">
        <v>72</v>
      </c>
      <c r="B7657" s="18">
        <v>21</v>
      </c>
      <c r="C7657" s="18">
        <v>37</v>
      </c>
      <c r="D7657" s="18">
        <v>58</v>
      </c>
      <c r="E7657" s="18">
        <v>76</v>
      </c>
      <c r="F7657" s="18">
        <v>137</v>
      </c>
      <c r="G7657" s="18"/>
      <c r="H7657" s="18"/>
      <c r="I7657" s="18"/>
      <c r="J7657" s="62"/>
      <c r="K7657" s="69"/>
      <c r="L7657" s="109" t="s">
        <v>72</v>
      </c>
      <c r="M7657" s="103" t="e">
        <f>#REF!</f>
        <v>#REF!</v>
      </c>
      <c r="N7657" s="103" t="e">
        <f>IF(M7657=0,"",CHOOSE(M7657,"21","37","58","76","76","137","137","137","137","137","手入力箇所","手入力箇所","手入力箇所","手入力箇所","手入力箇所","手入力箇所","手入力箇所","手入力箇所","手入力箇所","手入力箇所"))</f>
        <v>#REF!</v>
      </c>
    </row>
    <row r="7658" spans="1:14" ht="13.8" thickBot="1" x14ac:dyDescent="0.25">
      <c r="A7658" s="29" t="s">
        <v>73</v>
      </c>
      <c r="B7658" s="18">
        <v>48</v>
      </c>
      <c r="C7658" s="18">
        <v>93</v>
      </c>
      <c r="D7658" s="18">
        <v>138</v>
      </c>
      <c r="E7658" s="18">
        <v>183</v>
      </c>
      <c r="F7658" s="18"/>
      <c r="G7658" s="18"/>
      <c r="H7658" s="18"/>
      <c r="I7658" s="18"/>
      <c r="J7658" s="62"/>
      <c r="K7658" s="69"/>
      <c r="L7658" s="109" t="s">
        <v>73</v>
      </c>
      <c r="M7658" s="103" t="e">
        <f>#REF!</f>
        <v>#REF!</v>
      </c>
      <c r="N7658" s="103" t="e">
        <f>IF(M7658=0,"",CHOOSE(M7658,"48","93","138","183","183","手入力箇所","手入力箇所","手入力箇所","手入力箇所","手入力箇所","手入力箇所","手入力箇所","手入力箇所","手入力箇所","手入力箇所"))</f>
        <v>#REF!</v>
      </c>
    </row>
    <row r="7659" spans="1:14" ht="37.200000000000003" thickBot="1" x14ac:dyDescent="0.25">
      <c r="A7659" s="30" t="s">
        <v>74</v>
      </c>
      <c r="B7659" s="18">
        <v>13</v>
      </c>
      <c r="C7659" s="18">
        <v>26</v>
      </c>
      <c r="D7659" s="18">
        <v>40</v>
      </c>
      <c r="E7659" s="18">
        <v>55</v>
      </c>
      <c r="F7659" s="18">
        <v>107</v>
      </c>
      <c r="G7659" s="18">
        <v>224</v>
      </c>
      <c r="H7659" s="18">
        <v>386</v>
      </c>
      <c r="I7659" s="18"/>
      <c r="J7659" s="62"/>
      <c r="K7659" s="69"/>
      <c r="L7659" s="110" t="s">
        <v>74</v>
      </c>
      <c r="M7659" s="103" t="e">
        <f>#REF!</f>
        <v>#REF!</v>
      </c>
      <c r="N7659" s="103" t="e">
        <f>IF(M7659=0,"",CHOOSE(M7659,"13","26","40","55","55","107","107","107","107","107","224","224","224","224","224","224","224","224","224","224","386","386","386","386","386","386","386","386","386","386","手入力箇所","手入力箇所","手入力箇所","手入力箇所","手入力箇所","手入力箇所","手入力箇所","手入力箇所","手入力箇所","手入力箇所"))</f>
        <v>#REF!</v>
      </c>
    </row>
    <row r="7660" spans="1:14" ht="13.8" thickBot="1" x14ac:dyDescent="0.25">
      <c r="A7660" s="29" t="s">
        <v>75</v>
      </c>
      <c r="B7660" s="18">
        <v>36</v>
      </c>
      <c r="C7660" s="18">
        <v>98</v>
      </c>
      <c r="D7660" s="18">
        <v>173</v>
      </c>
      <c r="E7660" s="18">
        <v>274</v>
      </c>
      <c r="F7660" s="18"/>
      <c r="G7660" s="18"/>
      <c r="H7660" s="18"/>
      <c r="I7660" s="18"/>
      <c r="J7660" s="62"/>
      <c r="K7660" s="69"/>
      <c r="L7660" s="109" t="s">
        <v>75</v>
      </c>
      <c r="M7660" s="103" t="e">
        <f>#REF!</f>
        <v>#REF!</v>
      </c>
      <c r="N7660" s="103" t="e">
        <f>IF(M7660=0,"",CHOOSE(M7660,"36","98","173","274","274","手入力箇所","手入力箇所","手入力箇所","手入力箇所","手入力箇所","手入力箇所","手入力箇所","手入力箇所","手入力箇所","手入力箇所"))</f>
        <v>#REF!</v>
      </c>
    </row>
    <row r="7661" spans="1:14" ht="37.200000000000003" thickBot="1" x14ac:dyDescent="0.25">
      <c r="A7661" s="30" t="s">
        <v>76</v>
      </c>
      <c r="B7661" s="18">
        <v>127</v>
      </c>
      <c r="C7661" s="18">
        <v>127</v>
      </c>
      <c r="D7661" s="18">
        <v>127</v>
      </c>
      <c r="E7661" s="18">
        <v>127</v>
      </c>
      <c r="F7661" s="18"/>
      <c r="G7661" s="18"/>
      <c r="H7661" s="18"/>
      <c r="I7661" s="18"/>
      <c r="J7661" s="62"/>
      <c r="K7661" s="69"/>
      <c r="L7661" s="110" t="s">
        <v>76</v>
      </c>
      <c r="M7661" s="103" t="e">
        <f>#REF!</f>
        <v>#REF!</v>
      </c>
      <c r="N7661" s="103" t="e">
        <f>IF(M7661=0,"",CHOOSE(M7661,"127","127","127","127","127","手入力箇所","手入力箇所","手入力箇所","手入力箇所","手入力箇所","手入力箇所","手入力箇所","手入力箇所","手入力箇所","手入力箇所"))</f>
        <v>#REF!</v>
      </c>
    </row>
    <row r="7662" spans="1:14" ht="27" thickBot="1" x14ac:dyDescent="0.25">
      <c r="A7662" s="31" t="s">
        <v>77</v>
      </c>
      <c r="B7662" s="18">
        <v>42</v>
      </c>
      <c r="C7662" s="18">
        <v>90</v>
      </c>
      <c r="D7662" s="18">
        <v>141</v>
      </c>
      <c r="E7662" s="18">
        <v>193</v>
      </c>
      <c r="F7662" s="62"/>
      <c r="G7662" s="62"/>
      <c r="H7662" s="62"/>
      <c r="I7662" s="62"/>
      <c r="J7662" s="62"/>
      <c r="K7662" s="69"/>
      <c r="L7662" s="111" t="s">
        <v>77</v>
      </c>
      <c r="M7662" s="103" t="e">
        <f>#REF!</f>
        <v>#REF!</v>
      </c>
      <c r="N7662" s="103" t="e">
        <f>IF(M7662=0,"",CHOOSE(M7662,"42","90","141","193","1936","手入力箇所","手入力箇所","手入力箇所","手入力箇所","手入力箇所","手入力箇所","手入力箇所","手入力箇所","手入力箇所","手入力箇所"))</f>
        <v>#REF!</v>
      </c>
    </row>
    <row r="7663" spans="1:14" ht="40.200000000000003" thickBot="1" x14ac:dyDescent="0.25">
      <c r="A7663" s="31" t="s">
        <v>78</v>
      </c>
      <c r="B7663" s="18">
        <v>24</v>
      </c>
      <c r="C7663" s="18">
        <v>43</v>
      </c>
      <c r="D7663" s="18">
        <v>61</v>
      </c>
      <c r="E7663" s="18">
        <v>76</v>
      </c>
      <c r="F7663" s="62"/>
      <c r="G7663" s="62"/>
      <c r="H7663" s="62"/>
      <c r="I7663" s="62"/>
      <c r="J7663" s="62"/>
      <c r="K7663" s="69"/>
      <c r="L7663" s="111" t="s">
        <v>78</v>
      </c>
      <c r="M7663" s="103" t="e">
        <f>#REF!</f>
        <v>#REF!</v>
      </c>
      <c r="N7663" s="103" t="e">
        <f>IF(M7663=0,"",CHOOSE(M7663,"24","43","61","76","76","手入力箇所","手入力箇所","手入力箇所","手入力箇所","手入力箇所","手入力箇所","手入力箇所","手入力箇所","手入力箇所","手入力箇所"))</f>
        <v>#REF!</v>
      </c>
    </row>
    <row r="7664" spans="1:14" ht="27" thickBot="1" x14ac:dyDescent="0.25">
      <c r="A7664" s="31" t="s">
        <v>79</v>
      </c>
      <c r="B7664" s="18">
        <v>54</v>
      </c>
      <c r="C7664" s="18">
        <v>77</v>
      </c>
      <c r="D7664" s="18">
        <v>94</v>
      </c>
      <c r="E7664" s="18">
        <v>107</v>
      </c>
      <c r="F7664" s="62"/>
      <c r="G7664" s="62"/>
      <c r="H7664" s="62"/>
      <c r="I7664" s="62"/>
      <c r="J7664" s="62"/>
      <c r="K7664" s="69"/>
      <c r="L7664" s="111" t="s">
        <v>79</v>
      </c>
      <c r="M7664" s="103" t="e">
        <f>#REF!</f>
        <v>#REF!</v>
      </c>
      <c r="N7664" s="103" t="e">
        <f>IF(M7664=0,"",CHOOSE(M7664,"54","77","94","107","107","手入力箇所","手入力箇所","手入力箇所","手入力箇所","手入力箇所","手入力箇所","手入力箇所","手入力箇所","手入力箇所","手入力箇所"))</f>
        <v>#REF!</v>
      </c>
    </row>
    <row r="7665" spans="1:14" ht="40.200000000000003" thickBot="1" x14ac:dyDescent="0.25">
      <c r="A7665" s="31" t="s">
        <v>80</v>
      </c>
      <c r="B7665" s="18">
        <v>49</v>
      </c>
      <c r="C7665" s="18">
        <v>53</v>
      </c>
      <c r="D7665" s="18">
        <v>55</v>
      </c>
      <c r="E7665" s="18">
        <v>56</v>
      </c>
      <c r="F7665" s="62"/>
      <c r="G7665" s="62"/>
      <c r="H7665" s="62"/>
      <c r="I7665" s="62"/>
      <c r="J7665" s="62"/>
      <c r="K7665" s="69"/>
      <c r="L7665" s="111" t="s">
        <v>80</v>
      </c>
      <c r="M7665" s="103" t="e">
        <f>#REF!</f>
        <v>#REF!</v>
      </c>
      <c r="N7665" s="103" t="e">
        <f>IF(M7665=0,"",CHOOSE(M7665,"49","53","55","56","56","手入力箇所","手入力箇所","手入力箇所","手入力箇所","手入力箇所","手入力箇所","手入力箇所","手入力箇所","手入力箇所","手入力箇所"))</f>
        <v>#REF!</v>
      </c>
    </row>
    <row r="7666" spans="1:14" ht="40.200000000000003" thickBot="1" x14ac:dyDescent="0.25">
      <c r="A7666" s="38" t="s">
        <v>81</v>
      </c>
      <c r="B7666" s="35">
        <v>232</v>
      </c>
      <c r="C7666" s="35">
        <v>232</v>
      </c>
      <c r="D7666" s="36"/>
      <c r="E7666" s="36"/>
      <c r="F7666" s="36"/>
      <c r="G7666" s="36"/>
      <c r="H7666" s="36"/>
      <c r="I7666" s="36"/>
      <c r="J7666" s="36"/>
      <c r="K7666" s="67"/>
      <c r="L7666" s="111" t="s">
        <v>81</v>
      </c>
      <c r="M7666" s="103" t="e">
        <f>#REF!</f>
        <v>#REF!</v>
      </c>
      <c r="N7666" s="103" t="e">
        <f>IF(M7666=0,"",CHOOSE(M7666,"232","232","手入力箇所","手入力箇所","手入力箇所","手入力箇所","手入力箇所","手入力箇所","手入力箇所","手入力箇所","手入力箇所","手入力箇所"))</f>
        <v>#REF!</v>
      </c>
    </row>
    <row r="7667" spans="1:14" ht="13.8" thickBot="1" x14ac:dyDescent="0.25">
      <c r="A7667" s="39" t="s">
        <v>82</v>
      </c>
      <c r="B7667" s="17">
        <v>6</v>
      </c>
      <c r="C7667" s="17">
        <v>9</v>
      </c>
      <c r="D7667" s="17">
        <v>11</v>
      </c>
      <c r="E7667" s="17">
        <v>13</v>
      </c>
      <c r="F7667" s="17">
        <v>18</v>
      </c>
      <c r="G7667" s="17">
        <v>26</v>
      </c>
      <c r="H7667" s="17">
        <v>35</v>
      </c>
      <c r="I7667" s="17">
        <v>43</v>
      </c>
      <c r="J7667" s="17">
        <v>49</v>
      </c>
      <c r="K7667" s="70"/>
      <c r="L7667" s="111" t="s">
        <v>82</v>
      </c>
      <c r="M7667" s="103" t="e">
        <f>#REF!</f>
        <v>#REF!</v>
      </c>
      <c r="N7667" s="103" t="e">
        <f>IF(M7667=0,"",CHOOSE(M7667,"6","9","11","13","13","18","18","18","18","18","26","26","26","26","26","26","26","26","26","26","35","35","35","35","35","35","35","35","35","35","43","43","43","43","43","43","43","43","43","43","49","49","49","49","49","49","49","49","49","49","手入力箇所","手入力箇所","手入力箇所","手入力箇所","手入力箇所","手入力箇所","手入力箇所","手入力箇所","手入力箇所","手入力箇所"))</f>
        <v>#REF!</v>
      </c>
    </row>
    <row r="7668" spans="1:14" ht="13.8" thickBot="1" x14ac:dyDescent="0.25">
      <c r="A7668" s="31" t="s">
        <v>83</v>
      </c>
      <c r="B7668" s="18">
        <v>6</v>
      </c>
      <c r="C7668" s="18">
        <v>10</v>
      </c>
      <c r="D7668" s="18">
        <v>14</v>
      </c>
      <c r="E7668" s="18">
        <v>17</v>
      </c>
      <c r="F7668" s="18">
        <v>29</v>
      </c>
      <c r="G7668" s="18">
        <v>50</v>
      </c>
      <c r="H7668" s="18">
        <v>76</v>
      </c>
      <c r="I7668" s="18">
        <v>100</v>
      </c>
      <c r="J7668" s="18">
        <v>123</v>
      </c>
      <c r="K7668" s="69"/>
      <c r="L7668" s="111" t="s">
        <v>83</v>
      </c>
      <c r="M7668" s="103" t="e">
        <f>#REF!</f>
        <v>#REF!</v>
      </c>
      <c r="N7668" s="103" t="e">
        <f>IF(M7668=0,"",CHOOSE(M7668,"6","10","14","17","17","29","29","29","29","29","50","50","50","50","50","50","50","50","50","50","76","76","76","76","76","76","76","76","76","76","100","100","100","100","100","100","100","100","100","100","123","123","123","123","123","123","123","123","123","123","手入力箇所","手入力箇所","手入力箇所","手入力箇所","手入力箇所","手入力箇所","手入力箇所","手入力箇所","手入力箇所"))</f>
        <v>#REF!</v>
      </c>
    </row>
    <row r="7669" spans="1:14" ht="27" thickBot="1" x14ac:dyDescent="0.25">
      <c r="A7669" s="32" t="s">
        <v>84</v>
      </c>
      <c r="B7669" s="20">
        <v>9</v>
      </c>
      <c r="C7669" s="20">
        <v>15</v>
      </c>
      <c r="D7669" s="20">
        <v>20</v>
      </c>
      <c r="E7669" s="20">
        <v>24</v>
      </c>
      <c r="F7669" s="20">
        <v>39</v>
      </c>
      <c r="G7669" s="20">
        <v>65</v>
      </c>
      <c r="H7669" s="63"/>
      <c r="I7669" s="63"/>
      <c r="J7669" s="63"/>
      <c r="K7669" s="106"/>
      <c r="L7669" s="111" t="s">
        <v>84</v>
      </c>
      <c r="M7669" s="103" t="e">
        <f>#REF!</f>
        <v>#REF!</v>
      </c>
      <c r="N7669" s="103" t="e">
        <f>IF(M7669=0,"",CHOOSE(M7669,"9","15","20","24","24","39","39","39","39","39","65","65","65","65","65","65","65","65","65","65","手入力箇所","手入力箇所","手入力箇所","手入力箇所","手入力箇所","手入力箇所","手入力箇所","手入力箇所","手入力箇所","手入力箇所"))</f>
        <v>#REF!</v>
      </c>
    </row>
    <row r="7672" spans="1:14" ht="13.8" thickBot="1" x14ac:dyDescent="0.25"/>
    <row r="7673" spans="1:14" ht="13.8" thickBot="1" x14ac:dyDescent="0.25">
      <c r="A7673" s="688" t="e">
        <f>#REF!</f>
        <v>#REF!</v>
      </c>
      <c r="B7673" s="688"/>
      <c r="C7673" s="688"/>
      <c r="D7673" s="689" t="s">
        <v>192</v>
      </c>
      <c r="E7673" s="689"/>
      <c r="F7673" s="689"/>
      <c r="G7673" s="689"/>
      <c r="H7673" s="689"/>
      <c r="I7673" s="689"/>
      <c r="J7673" s="689"/>
      <c r="K7673" s="689"/>
      <c r="L7673" s="689"/>
      <c r="M7673" s="689"/>
      <c r="N7673" s="689"/>
    </row>
    <row r="7674" spans="1:14" ht="13.8" thickBot="1" x14ac:dyDescent="0.25">
      <c r="A7674" s="65"/>
      <c r="B7674" s="33">
        <v>1</v>
      </c>
      <c r="C7674" s="24">
        <v>2</v>
      </c>
      <c r="D7674" s="24">
        <v>3</v>
      </c>
      <c r="E7674" s="24" t="s">
        <v>58</v>
      </c>
      <c r="F7674" s="24" t="s">
        <v>59</v>
      </c>
      <c r="G7674" s="24" t="s">
        <v>60</v>
      </c>
      <c r="H7674" s="24" t="s">
        <v>61</v>
      </c>
      <c r="I7674" s="24" t="s">
        <v>62</v>
      </c>
      <c r="J7674" s="24" t="s">
        <v>194</v>
      </c>
      <c r="K7674" s="25" t="s">
        <v>85</v>
      </c>
      <c r="L7674" s="105" t="s">
        <v>189</v>
      </c>
      <c r="M7674" s="105" t="s">
        <v>188</v>
      </c>
      <c r="N7674" s="105" t="s">
        <v>51</v>
      </c>
    </row>
    <row r="7675" spans="1:14" ht="13.8" thickBot="1" x14ac:dyDescent="0.25">
      <c r="A7675" s="26" t="s">
        <v>56</v>
      </c>
      <c r="B7675" s="22">
        <v>5</v>
      </c>
      <c r="C7675" s="22">
        <v>7</v>
      </c>
      <c r="D7675" s="22">
        <v>8</v>
      </c>
      <c r="E7675" s="22">
        <v>8</v>
      </c>
      <c r="F7675" s="22">
        <v>10</v>
      </c>
      <c r="G7675" s="22">
        <v>13</v>
      </c>
      <c r="H7675" s="22">
        <v>16</v>
      </c>
      <c r="I7675" s="22"/>
      <c r="J7675" s="23"/>
      <c r="K7675" s="1"/>
      <c r="L7675" s="26" t="s">
        <v>56</v>
      </c>
      <c r="M7675" s="104" t="e">
        <f>#REF!</f>
        <v>#REF!</v>
      </c>
      <c r="N7675" s="112" t="e">
        <f>IF(M7675=0,"",CHOOSE(M7675,"5","7","8","8","8","10","10","10","10","10","13","13","13","13","13","13","13","13","13","13","16","16","16","16","16","16","16","16","16","16","16","手入力箇所","手入力箇所","手入力箇所","手入力箇所","手入力箇所","手入力箇所","手入力箇所","手入力箇所","手入力箇所","手入力箇所"))</f>
        <v>#REF!</v>
      </c>
    </row>
    <row r="7676" spans="1:14" ht="13.8" thickBot="1" x14ac:dyDescent="0.25">
      <c r="A7676" s="27" t="s">
        <v>57</v>
      </c>
      <c r="B7676" s="18">
        <v>5</v>
      </c>
      <c r="C7676" s="18">
        <v>7</v>
      </c>
      <c r="D7676" s="18">
        <v>8</v>
      </c>
      <c r="E7676" s="18">
        <v>9</v>
      </c>
      <c r="F7676" s="18">
        <v>12</v>
      </c>
      <c r="G7676" s="18">
        <v>16</v>
      </c>
      <c r="H7676" s="18"/>
      <c r="I7676" s="18"/>
      <c r="J7676" s="62"/>
      <c r="K7676" s="19"/>
      <c r="L7676" s="27" t="s">
        <v>57</v>
      </c>
      <c r="M7676" s="104" t="e">
        <f>#REF!</f>
        <v>#REF!</v>
      </c>
      <c r="N7676" s="113" t="e">
        <f>IF(M7676=0,"",CHOOSE(M7676,"5","7","8","9","9","12","12","12","12","12","16","16","16","16","16","16","16","16","16","16","手入力箇所","手入力箇所","手入力箇所","手入力箇所","手入力箇所","手入力箇所","手入力箇所","手入力箇所","手入力箇所","手入力箇所"))</f>
        <v>#REF!</v>
      </c>
    </row>
    <row r="7677" spans="1:14" ht="48.6" thickBot="1" x14ac:dyDescent="0.25">
      <c r="A7677" s="28" t="s">
        <v>64</v>
      </c>
      <c r="B7677" s="18">
        <v>6</v>
      </c>
      <c r="C7677" s="18"/>
      <c r="D7677" s="18"/>
      <c r="E7677" s="18"/>
      <c r="F7677" s="18"/>
      <c r="G7677" s="18"/>
      <c r="H7677" s="18"/>
      <c r="I7677" s="18"/>
      <c r="J7677" s="62"/>
      <c r="K7677" s="19"/>
      <c r="L7677" s="28" t="s">
        <v>64</v>
      </c>
      <c r="M7677" s="104" t="e">
        <f>#REF!</f>
        <v>#REF!</v>
      </c>
      <c r="N7677" s="113" t="e">
        <f>IF(M7677=0,"",CHOOSE(M7677,"6","手入力箇所","手入力箇所","手入力箇所","手入力箇所","手入力箇所","手入力箇所","手入力箇所","手入力箇所","手入力箇所","手入力箇所","",""))</f>
        <v>#REF!</v>
      </c>
    </row>
    <row r="7678" spans="1:14" ht="48.6" thickBot="1" x14ac:dyDescent="0.25">
      <c r="A7678" s="28" t="s">
        <v>65</v>
      </c>
      <c r="B7678" s="18">
        <v>6</v>
      </c>
      <c r="C7678" s="18"/>
      <c r="D7678" s="18"/>
      <c r="E7678" s="18"/>
      <c r="F7678" s="18"/>
      <c r="G7678" s="18"/>
      <c r="H7678" s="18"/>
      <c r="I7678" s="18"/>
      <c r="J7678" s="62"/>
      <c r="K7678" s="19"/>
      <c r="L7678" s="28" t="s">
        <v>65</v>
      </c>
      <c r="M7678" s="104" t="e">
        <f>#REF!</f>
        <v>#REF!</v>
      </c>
      <c r="N7678" s="113" t="e">
        <f>IF(M7678=0,"",CHOOSE(M7678,"6","手入力箇所","手入力箇所","手入力箇所","手入力箇所","手入力箇所","手入力箇所","手入力箇所","手入力箇所","手入力箇所","手入力箇所","",""))</f>
        <v>#REF!</v>
      </c>
    </row>
    <row r="7679" spans="1:14" ht="24.6" thickBot="1" x14ac:dyDescent="0.25">
      <c r="A7679" s="28" t="s">
        <v>66</v>
      </c>
      <c r="B7679" s="18">
        <v>5</v>
      </c>
      <c r="C7679" s="18">
        <v>7</v>
      </c>
      <c r="D7679" s="18">
        <v>8</v>
      </c>
      <c r="E7679" s="18">
        <v>9</v>
      </c>
      <c r="F7679" s="18">
        <v>12</v>
      </c>
      <c r="G7679" s="18"/>
      <c r="H7679" s="18"/>
      <c r="I7679" s="18"/>
      <c r="J7679" s="62"/>
      <c r="K7679" s="19"/>
      <c r="L7679" s="28" t="s">
        <v>66</v>
      </c>
      <c r="M7679" s="104" t="e">
        <f>#REF!</f>
        <v>#REF!</v>
      </c>
      <c r="N7679" s="113" t="e">
        <f>IF(M7679=0,"",CHOOSE(M7679,"5","7","8","9","9","12","12","12","12","12","手入力箇所","手入力箇所","手入力箇所","手入力箇所","手入力箇所","手入力箇所","手入力箇所","手入力箇所","手入力箇所","手入力箇所"))</f>
        <v>#REF!</v>
      </c>
    </row>
    <row r="7680" spans="1:14" ht="36.6" thickBot="1" x14ac:dyDescent="0.25">
      <c r="A7680" s="28" t="s">
        <v>67</v>
      </c>
      <c r="B7680" s="18">
        <v>4</v>
      </c>
      <c r="C7680" s="18">
        <v>5</v>
      </c>
      <c r="D7680" s="18">
        <v>5</v>
      </c>
      <c r="E7680" s="18">
        <v>6</v>
      </c>
      <c r="F7680" s="18"/>
      <c r="G7680" s="18"/>
      <c r="H7680" s="18"/>
      <c r="I7680" s="18"/>
      <c r="J7680" s="62"/>
      <c r="K7680" s="19"/>
      <c r="L7680" s="28" t="s">
        <v>67</v>
      </c>
      <c r="M7680" s="104" t="e">
        <f>#REF!</f>
        <v>#REF!</v>
      </c>
      <c r="N7680" s="113" t="e">
        <f>IF(M7680=0,"",CHOOSE(M7680,"4","5","5","6","6","手入力箇所","手入力箇所","手入力箇所","手入力箇所","手入力箇所","手入力箇所","手入力箇所","手入力箇所","手入力箇所","手入力箇所"))</f>
        <v>#REF!</v>
      </c>
    </row>
    <row r="7681" spans="1:14" ht="24.6" thickBot="1" x14ac:dyDescent="0.25">
      <c r="A7681" s="28" t="s">
        <v>68</v>
      </c>
      <c r="B7681" s="18">
        <v>12</v>
      </c>
      <c r="C7681" s="18">
        <v>12</v>
      </c>
      <c r="D7681" s="18">
        <v>12</v>
      </c>
      <c r="E7681" s="18">
        <v>12</v>
      </c>
      <c r="F7681" s="18">
        <v>12</v>
      </c>
      <c r="G7681" s="18">
        <v>12</v>
      </c>
      <c r="H7681" s="18">
        <v>12</v>
      </c>
      <c r="I7681" s="18"/>
      <c r="J7681" s="62"/>
      <c r="K7681" s="19"/>
      <c r="L7681" s="28" t="s">
        <v>68</v>
      </c>
      <c r="M7681" s="104" t="e">
        <f>#REF!</f>
        <v>#REF!</v>
      </c>
      <c r="N7681" s="113" t="e">
        <f>IF(M7681=0,"",CHOOSE(M7681,"12","12","12","12","12","12","12","12","12","12","12","12","12","12","12","12","12","12","12","12","12","12","12","12","12","12","12","12","12","12","手入力箇所","手入力箇所","手入力箇所","手入力箇所","手入力箇所","手入力箇所","手入力箇所","手入力箇所","手入力箇所","手入力箇所"))</f>
        <v>#REF!</v>
      </c>
    </row>
    <row r="7682" spans="1:14" ht="36.6" thickBot="1" x14ac:dyDescent="0.25">
      <c r="A7682" s="28" t="s">
        <v>69</v>
      </c>
      <c r="B7682" s="18">
        <v>7</v>
      </c>
      <c r="C7682" s="18">
        <v>7</v>
      </c>
      <c r="D7682" s="18">
        <v>7</v>
      </c>
      <c r="E7682" s="18">
        <v>7</v>
      </c>
      <c r="F7682" s="18">
        <v>7</v>
      </c>
      <c r="G7682" s="18"/>
      <c r="H7682" s="18"/>
      <c r="I7682" s="18"/>
      <c r="J7682" s="62"/>
      <c r="K7682" s="19"/>
      <c r="L7682" s="28" t="s">
        <v>69</v>
      </c>
      <c r="M7682" s="104" t="e">
        <f>#REF!</f>
        <v>#REF!</v>
      </c>
      <c r="N7682" s="113" t="e">
        <f>IF(M7682=0,"",CHOOSE(M7682,"7","7","7","7","7","7","7","7","7","7","手入力箇所","手入力箇所","手入力箇所","手入力箇所","手入力箇所","手入力箇所","手入力箇所","手入力箇所","手入力箇所","手入力箇所"))</f>
        <v>#REF!</v>
      </c>
    </row>
    <row r="7683" spans="1:14" ht="13.8" thickBot="1" x14ac:dyDescent="0.25">
      <c r="A7683" s="27" t="s">
        <v>63</v>
      </c>
      <c r="B7683" s="18">
        <v>4</v>
      </c>
      <c r="C7683" s="18">
        <v>5</v>
      </c>
      <c r="D7683" s="18">
        <v>7</v>
      </c>
      <c r="E7683" s="18">
        <v>8</v>
      </c>
      <c r="F7683" s="18">
        <v>11</v>
      </c>
      <c r="G7683" s="18">
        <v>16</v>
      </c>
      <c r="H7683" s="18">
        <v>22</v>
      </c>
      <c r="I7683" s="18">
        <v>26</v>
      </c>
      <c r="J7683" s="18">
        <v>31</v>
      </c>
      <c r="K7683" s="19"/>
      <c r="L7683" s="27" t="s">
        <v>63</v>
      </c>
      <c r="M7683" s="104" t="e">
        <f>#REF!</f>
        <v>#REF!</v>
      </c>
      <c r="N7683" s="113" t="e">
        <f>IF(M7683=0,"",CHOOSE(M7683,"4","5","7","8","8","11","11","11","11","11","16","16","16","16","16","16","16","16","16","16","22","22","22","22","22","22","22","22","22","22","26","26","26","26","26","26","26","26","26","26","31","31","31","31","31","31","31","31","31","31","31","手入力箇所","手入力箇所","手入力箇所","手入力箇所","手入力箇所","手入力箇所","手入力箇所","手入力箇所","手入力箇所","手入力箇所"))</f>
        <v>#REF!</v>
      </c>
    </row>
    <row r="7684" spans="1:14" ht="24.6" thickBot="1" x14ac:dyDescent="0.25">
      <c r="A7684" s="28" t="s">
        <v>70</v>
      </c>
      <c r="B7684" s="18">
        <v>5</v>
      </c>
      <c r="C7684" s="18">
        <v>6</v>
      </c>
      <c r="D7684" s="18">
        <v>7</v>
      </c>
      <c r="E7684" s="18"/>
      <c r="F7684" s="18"/>
      <c r="G7684" s="18"/>
      <c r="H7684" s="18"/>
      <c r="I7684" s="18"/>
      <c r="J7684" s="62"/>
      <c r="K7684" s="19"/>
      <c r="L7684" s="28" t="s">
        <v>70</v>
      </c>
      <c r="M7684" s="104" t="e">
        <f>#REF!</f>
        <v>#REF!</v>
      </c>
      <c r="N7684" s="113" t="e">
        <f>IF(M7684=0,"",CHOOSE(M7684,"5","6","7","手入力箇所","手入力箇所","手入力箇所","手入力箇所","手入力箇所","手入力箇所","手入力箇所","手入力箇所","手入力箇所","手入力箇所"))</f>
        <v>#REF!</v>
      </c>
    </row>
    <row r="7685" spans="1:14" ht="13.8" thickBot="1" x14ac:dyDescent="0.25">
      <c r="A7685" s="29" t="s">
        <v>71</v>
      </c>
      <c r="B7685" s="18">
        <v>3</v>
      </c>
      <c r="C7685" s="18">
        <v>6</v>
      </c>
      <c r="D7685" s="18">
        <v>19</v>
      </c>
      <c r="E7685" s="18"/>
      <c r="F7685" s="18"/>
      <c r="G7685" s="18"/>
      <c r="H7685" s="18"/>
      <c r="I7685" s="18"/>
      <c r="J7685" s="62"/>
      <c r="K7685" s="19"/>
      <c r="L7685" s="29" t="s">
        <v>71</v>
      </c>
      <c r="M7685" s="104" t="e">
        <f>#REF!</f>
        <v>#REF!</v>
      </c>
      <c r="N7685" s="113" t="e">
        <f>IF(M7685=0,"",CHOOSE(M7685,"3","6","19","手入力箇所","手入力箇所","手入力箇所","手入力箇所","手入力箇所","手入力箇所","手入力箇所","手入力箇所","手入力箇所","手入力箇所"))</f>
        <v>#REF!</v>
      </c>
    </row>
    <row r="7686" spans="1:14" ht="13.8" thickBot="1" x14ac:dyDescent="0.25">
      <c r="A7686" s="29" t="s">
        <v>72</v>
      </c>
      <c r="B7686" s="18">
        <v>1</v>
      </c>
      <c r="C7686" s="18">
        <v>3</v>
      </c>
      <c r="D7686" s="18">
        <v>5</v>
      </c>
      <c r="E7686" s="18">
        <v>9</v>
      </c>
      <c r="F7686" s="18">
        <v>26</v>
      </c>
      <c r="G7686" s="18"/>
      <c r="H7686" s="18"/>
      <c r="I7686" s="18"/>
      <c r="J7686" s="62"/>
      <c r="K7686" s="19"/>
      <c r="L7686" s="29" t="s">
        <v>72</v>
      </c>
      <c r="M7686" s="104" t="e">
        <f>#REF!</f>
        <v>#REF!</v>
      </c>
      <c r="N7686" s="113" t="e">
        <f>IF(M7686=0,"",CHOOSE(M7686,"1","3","5","9","9","26","26","26","26","26","手入力箇所","手入力箇所","手入力箇所","手入力箇所","手入力箇所","手入力箇所","手入力箇所","手入力箇所","手入力箇所","手入力箇所"))</f>
        <v>#REF!</v>
      </c>
    </row>
    <row r="7687" spans="1:14" ht="13.8" thickBot="1" x14ac:dyDescent="0.25">
      <c r="A7687" s="29" t="s">
        <v>73</v>
      </c>
      <c r="B7687" s="18">
        <v>4</v>
      </c>
      <c r="C7687" s="18">
        <v>11</v>
      </c>
      <c r="D7687" s="18">
        <v>20</v>
      </c>
      <c r="E7687" s="18">
        <v>33</v>
      </c>
      <c r="F7687" s="18"/>
      <c r="G7687" s="18"/>
      <c r="H7687" s="18"/>
      <c r="I7687" s="18"/>
      <c r="J7687" s="62"/>
      <c r="K7687" s="19"/>
      <c r="L7687" s="29" t="s">
        <v>73</v>
      </c>
      <c r="M7687" s="104" t="e">
        <f>#REF!</f>
        <v>#REF!</v>
      </c>
      <c r="N7687" s="113" t="e">
        <f>IF(M7687=0,"",CHOOSE(M7687,"4","11","20","33","33","手入力箇所","手入力箇所","手入力箇所","手入力箇所","手入力箇所","手入力箇所","手入力箇所","手入力箇所","手入力箇所","手入力箇所"))</f>
        <v>#REF!</v>
      </c>
    </row>
    <row r="7688" spans="1:14" ht="37.200000000000003" thickBot="1" x14ac:dyDescent="0.25">
      <c r="A7688" s="30" t="s">
        <v>74</v>
      </c>
      <c r="B7688" s="18">
        <v>4</v>
      </c>
      <c r="C7688" s="18">
        <v>6</v>
      </c>
      <c r="D7688" s="18">
        <v>8</v>
      </c>
      <c r="E7688" s="18">
        <v>10</v>
      </c>
      <c r="F7688" s="18">
        <v>15</v>
      </c>
      <c r="G7688" s="18">
        <v>23</v>
      </c>
      <c r="H7688" s="18">
        <v>33</v>
      </c>
      <c r="I7688" s="18"/>
      <c r="J7688" s="62"/>
      <c r="K7688" s="19"/>
      <c r="L7688" s="30" t="s">
        <v>74</v>
      </c>
      <c r="M7688" s="104" t="e">
        <f>#REF!</f>
        <v>#REF!</v>
      </c>
      <c r="N7688" s="113" t="e">
        <f>IF(M7688=0,"",CHOOSE(M7688,"4","6","8","10","10","15","15","15","15","15","23","23","23","23","23","23","23","23","23","23","33","33","33","33","33","33","33","33","33","33","手入力箇所","手入力箇所","手入力箇所","手入力箇所","手入力箇所","手入力箇所","手入力箇所","手入力箇所","手入力箇所","手入力箇所"))</f>
        <v>#REF!</v>
      </c>
    </row>
    <row r="7689" spans="1:14" ht="13.8" thickBot="1" x14ac:dyDescent="0.25">
      <c r="A7689" s="29" t="s">
        <v>75</v>
      </c>
      <c r="B7689" s="18">
        <v>6</v>
      </c>
      <c r="C7689" s="18">
        <v>14</v>
      </c>
      <c r="D7689" s="18">
        <v>25</v>
      </c>
      <c r="E7689" s="18">
        <v>39</v>
      </c>
      <c r="F7689" s="18"/>
      <c r="G7689" s="18"/>
      <c r="H7689" s="18"/>
      <c r="I7689" s="18"/>
      <c r="J7689" s="62"/>
      <c r="K7689" s="19"/>
      <c r="L7689" s="29" t="s">
        <v>75</v>
      </c>
      <c r="M7689" s="104" t="e">
        <f>#REF!</f>
        <v>#REF!</v>
      </c>
      <c r="N7689" s="113" t="e">
        <f>IF(M7689=0,"",CHOOSE(M7689,"6","14","25","39","39","手入力箇所","手入力箇所","手入力箇所","手入力箇所","手入力箇所","手入力箇所","手入力箇所","手入力箇所","手入力箇所","手入力箇所"))</f>
        <v>#REF!</v>
      </c>
    </row>
    <row r="7690" spans="1:14" ht="37.200000000000003" thickBot="1" x14ac:dyDescent="0.25">
      <c r="A7690" s="30" t="s">
        <v>76</v>
      </c>
      <c r="B7690" s="18">
        <v>2</v>
      </c>
      <c r="C7690" s="18">
        <v>3</v>
      </c>
      <c r="D7690" s="18">
        <v>6</v>
      </c>
      <c r="E7690" s="18">
        <v>9</v>
      </c>
      <c r="F7690" s="18"/>
      <c r="G7690" s="18"/>
      <c r="H7690" s="18"/>
      <c r="I7690" s="18"/>
      <c r="J7690" s="62"/>
      <c r="K7690" s="19"/>
      <c r="L7690" s="30" t="s">
        <v>76</v>
      </c>
      <c r="M7690" s="104" t="e">
        <f>#REF!</f>
        <v>#REF!</v>
      </c>
      <c r="N7690" s="113" t="e">
        <f>IF(M7690=0,"",CHOOSE(M7690,"2","3","6","9","9","手入力箇所","手入力箇所","手入力箇所","手入力箇所","手入力箇所","手入力箇所","手入力箇所","手入力箇所","手入力箇所","手入力箇所"))</f>
        <v>#REF!</v>
      </c>
    </row>
    <row r="7691" spans="1:14" ht="27" thickBot="1" x14ac:dyDescent="0.25">
      <c r="A7691" s="31" t="s">
        <v>77</v>
      </c>
      <c r="B7691" s="18">
        <v>12</v>
      </c>
      <c r="C7691" s="18">
        <v>18</v>
      </c>
      <c r="D7691" s="18">
        <v>22</v>
      </c>
      <c r="E7691" s="18">
        <v>26</v>
      </c>
      <c r="F7691" s="62"/>
      <c r="G7691" s="62"/>
      <c r="H7691" s="62"/>
      <c r="I7691" s="62"/>
      <c r="J7691" s="62"/>
      <c r="K7691" s="19"/>
      <c r="L7691" s="31" t="s">
        <v>77</v>
      </c>
      <c r="M7691" s="104" t="e">
        <f>#REF!</f>
        <v>#REF!</v>
      </c>
      <c r="N7691" s="113" t="e">
        <f>IF(M7691=0,"",CHOOSE(M7691,"12","18","22","26","26","手入力箇所","手入力箇所","手入力箇所","手入力箇所","手入力箇所","手入力箇所","手入力箇所","手入力箇所","手入力箇所","手入力箇所"))</f>
        <v>#REF!</v>
      </c>
    </row>
    <row r="7692" spans="1:14" ht="40.200000000000003" thickBot="1" x14ac:dyDescent="0.25">
      <c r="A7692" s="31" t="s">
        <v>78</v>
      </c>
      <c r="B7692" s="18">
        <v>5</v>
      </c>
      <c r="C7692" s="18">
        <v>8</v>
      </c>
      <c r="D7692" s="18">
        <v>11</v>
      </c>
      <c r="E7692" s="18">
        <v>14</v>
      </c>
      <c r="F7692" s="62"/>
      <c r="G7692" s="62"/>
      <c r="H7692" s="62"/>
      <c r="I7692" s="62"/>
      <c r="J7692" s="62"/>
      <c r="K7692" s="19"/>
      <c r="L7692" s="31" t="s">
        <v>78</v>
      </c>
      <c r="M7692" s="104" t="e">
        <f>#REF!</f>
        <v>#REF!</v>
      </c>
      <c r="N7692" s="113" t="e">
        <f>IF(M7692=0,"",CHOOSE(M7692,"5","8","11","14","14","手入力箇所","手入力箇所","手入力箇所","手入力箇所","手入力箇所","手入力箇所","手入力箇所","手入力箇所","手入力箇所","手入力箇所"))</f>
        <v>#REF!</v>
      </c>
    </row>
    <row r="7693" spans="1:14" ht="27" thickBot="1" x14ac:dyDescent="0.25">
      <c r="A7693" s="31" t="s">
        <v>79</v>
      </c>
      <c r="B7693" s="18">
        <v>6</v>
      </c>
      <c r="C7693" s="18">
        <v>11</v>
      </c>
      <c r="D7693" s="18">
        <v>16</v>
      </c>
      <c r="E7693" s="18">
        <v>21</v>
      </c>
      <c r="F7693" s="62"/>
      <c r="G7693" s="62"/>
      <c r="H7693" s="62"/>
      <c r="I7693" s="62"/>
      <c r="J7693" s="62"/>
      <c r="K7693" s="19"/>
      <c r="L7693" s="31" t="s">
        <v>79</v>
      </c>
      <c r="M7693" s="104" t="e">
        <f>#REF!</f>
        <v>#REF!</v>
      </c>
      <c r="N7693" s="113" t="e">
        <f>IF(M7693=0,"",CHOOSE(M7693,"6","11","16","21","21","手入力箇所","手入力箇所","手入力箇所","手入力箇所","手入力箇所","手入力箇所","手入力箇所","手入力箇所","手入力箇所"))</f>
        <v>#REF!</v>
      </c>
    </row>
    <row r="7694" spans="1:14" ht="40.200000000000003" thickBot="1" x14ac:dyDescent="0.25">
      <c r="A7694" s="31" t="s">
        <v>80</v>
      </c>
      <c r="B7694" s="18">
        <v>5</v>
      </c>
      <c r="C7694" s="18">
        <v>7</v>
      </c>
      <c r="D7694" s="18">
        <v>9</v>
      </c>
      <c r="E7694" s="18">
        <v>10</v>
      </c>
      <c r="F7694" s="62"/>
      <c r="G7694" s="62"/>
      <c r="H7694" s="62"/>
      <c r="I7694" s="62"/>
      <c r="J7694" s="62"/>
      <c r="K7694" s="19"/>
      <c r="L7694" s="31" t="s">
        <v>80</v>
      </c>
      <c r="M7694" s="104" t="e">
        <f>#REF!</f>
        <v>#REF!</v>
      </c>
      <c r="N7694" s="113" t="e">
        <f>IF(M7694=0,"",CHOOSE(M7694,"5","7","9","10","10","手入力箇所","手入力箇所","手入力箇所","手入力箇所","手入力箇所","手入力箇所","手入力箇所","手入力箇所","手入力箇所"))</f>
        <v>#REF!</v>
      </c>
    </row>
    <row r="7695" spans="1:14" ht="40.200000000000003" thickBot="1" x14ac:dyDescent="0.25">
      <c r="A7695" s="31" t="s">
        <v>81</v>
      </c>
      <c r="B7695" s="18">
        <v>9</v>
      </c>
      <c r="C7695" s="18">
        <v>14</v>
      </c>
      <c r="D7695" s="62"/>
      <c r="E7695" s="62"/>
      <c r="F7695" s="62"/>
      <c r="G7695" s="62"/>
      <c r="H7695" s="62"/>
      <c r="I7695" s="62"/>
      <c r="J7695" s="62"/>
      <c r="K7695" s="19"/>
      <c r="L7695" s="31" t="s">
        <v>81</v>
      </c>
      <c r="M7695" s="104" t="e">
        <f>#REF!</f>
        <v>#REF!</v>
      </c>
      <c r="N7695" s="113" t="e">
        <f>IF(M7695=0,"",CHOOSE(M7695,"9","14","手入力箇所","手入力箇所","手入力箇所","手入力箇所","手入力箇所","手入力箇所","手入力箇所","手入力箇所","手入力箇所","手入力箇所"))</f>
        <v>#REF!</v>
      </c>
    </row>
    <row r="7696" spans="1:14" ht="13.8" thickBot="1" x14ac:dyDescent="0.25">
      <c r="A7696" s="31" t="s">
        <v>82</v>
      </c>
      <c r="B7696" s="18">
        <v>3</v>
      </c>
      <c r="C7696" s="18">
        <v>4</v>
      </c>
      <c r="D7696" s="18">
        <v>4</v>
      </c>
      <c r="E7696" s="18">
        <v>5</v>
      </c>
      <c r="F7696" s="18">
        <v>6</v>
      </c>
      <c r="G7696" s="18">
        <v>8</v>
      </c>
      <c r="H7696" s="18">
        <v>9</v>
      </c>
      <c r="I7696" s="18">
        <v>11</v>
      </c>
      <c r="J7696" s="18">
        <v>12</v>
      </c>
      <c r="K7696" s="19"/>
      <c r="L7696" s="31" t="s">
        <v>82</v>
      </c>
      <c r="M7696" s="104" t="e">
        <f>#REF!</f>
        <v>#REF!</v>
      </c>
      <c r="N7696" s="113" t="e">
        <f>IF(M7696=0,"",CHOOSE(M7696,"3","4","4","5","5","6","6","6","6","6","8","8","8","8","8","8","8","8","8","8","9","9","9","9","9","9","9","9","9","9","11","11","11","11","11","11","11","11","11","11","12","12","12","12","12","12","12","12","12","12","12","手入力箇所","手入力箇所","手入力箇所","手入力箇所","手入力箇所","手入力箇所","手入力箇所","手入力箇所","手入力箇所","手入力箇所"))</f>
        <v>#REF!</v>
      </c>
    </row>
    <row r="7697" spans="1:14" ht="13.8" thickBot="1" x14ac:dyDescent="0.25">
      <c r="A7697" s="31" t="s">
        <v>83</v>
      </c>
      <c r="B7697" s="18">
        <v>3</v>
      </c>
      <c r="C7697" s="18">
        <v>4</v>
      </c>
      <c r="D7697" s="18">
        <v>4</v>
      </c>
      <c r="E7697" s="18">
        <v>5</v>
      </c>
      <c r="F7697" s="18">
        <v>6</v>
      </c>
      <c r="G7697" s="18">
        <v>8</v>
      </c>
      <c r="H7697" s="18">
        <v>10</v>
      </c>
      <c r="I7697" s="18">
        <v>12</v>
      </c>
      <c r="J7697" s="18">
        <v>13</v>
      </c>
      <c r="K7697" s="19"/>
      <c r="L7697" s="31" t="s">
        <v>83</v>
      </c>
      <c r="M7697" s="104" t="e">
        <f>#REF!</f>
        <v>#REF!</v>
      </c>
      <c r="N7697" s="113" t="e">
        <f>IF(M7697=0,"",CHOOSE(M7697,"3","4","4","5","5","6","6","6","6","6","8","8","8","8","8","8","8","8","8","8","10","10","10","10","10","10","10","10","10","10","12","12","12","12","12","12","12","12","12","12","13","13","13","13","13","13","13","13","13","13","13","手入力箇所","手入力箇所","手入力箇所","手入力箇所","手入力箇所","手入力箇所","手入力箇所","手入力箇所","手入力箇所","手入力箇所"))</f>
        <v>#REF!</v>
      </c>
    </row>
    <row r="7698" spans="1:14" ht="27" thickBot="1" x14ac:dyDescent="0.25">
      <c r="A7698" s="32" t="s">
        <v>84</v>
      </c>
      <c r="B7698" s="20">
        <v>1</v>
      </c>
      <c r="C7698" s="20">
        <v>2</v>
      </c>
      <c r="D7698" s="20">
        <v>3</v>
      </c>
      <c r="E7698" s="20">
        <v>4</v>
      </c>
      <c r="F7698" s="20">
        <v>8</v>
      </c>
      <c r="G7698" s="20">
        <v>19</v>
      </c>
      <c r="H7698" s="63"/>
      <c r="I7698" s="63"/>
      <c r="J7698" s="63"/>
      <c r="K7698" s="21"/>
      <c r="L7698" s="32" t="s">
        <v>84</v>
      </c>
      <c r="M7698" s="104" t="e">
        <f>#REF!</f>
        <v>#REF!</v>
      </c>
      <c r="N7698" s="113" t="e">
        <f>IF(M7698=0,"",CHOOSE(M7698,"1","2","3","4","4","8","8","8","8","8","19","19","19","19","19","19","19","19","19","19","手入力箇所","手入力箇所","手入力箇所","手入力箇所","手入力箇所","手入力箇所","手入力箇所","手入力箇所","手入力箇所","手入力箇所"))</f>
        <v>#REF!</v>
      </c>
    </row>
    <row r="7699" spans="1:14" ht="13.8" thickBot="1" x14ac:dyDescent="0.25"/>
    <row r="7700" spans="1:14" ht="13.8" thickBot="1" x14ac:dyDescent="0.25">
      <c r="A7700" s="686" t="e">
        <f>A7673</f>
        <v>#REF!</v>
      </c>
      <c r="B7700" s="686"/>
      <c r="C7700" s="686"/>
      <c r="D7700" s="687" t="s">
        <v>193</v>
      </c>
      <c r="E7700" s="687"/>
      <c r="F7700" s="687"/>
      <c r="G7700" s="687"/>
      <c r="H7700" s="687"/>
      <c r="I7700" s="687"/>
      <c r="J7700" s="687"/>
      <c r="K7700" s="687"/>
      <c r="L7700" s="687"/>
      <c r="M7700" s="687"/>
      <c r="N7700" s="687"/>
    </row>
    <row r="7701" spans="1:14" ht="13.8" thickBot="1" x14ac:dyDescent="0.25">
      <c r="A7701" s="105"/>
      <c r="B7701" s="33">
        <v>1</v>
      </c>
      <c r="C7701" s="24">
        <v>2</v>
      </c>
      <c r="D7701" s="24">
        <v>3</v>
      </c>
      <c r="E7701" s="24" t="s">
        <v>58</v>
      </c>
      <c r="F7701" s="24" t="s">
        <v>59</v>
      </c>
      <c r="G7701" s="24" t="s">
        <v>60</v>
      </c>
      <c r="H7701" s="24" t="s">
        <v>61</v>
      </c>
      <c r="I7701" s="24" t="s">
        <v>62</v>
      </c>
      <c r="J7701" s="24" t="s">
        <v>194</v>
      </c>
      <c r="K7701" s="102" t="s">
        <v>85</v>
      </c>
      <c r="L7701" s="105" t="s">
        <v>189</v>
      </c>
      <c r="M7701" s="105" t="s">
        <v>188</v>
      </c>
      <c r="N7701" s="105" t="s">
        <v>51</v>
      </c>
    </row>
    <row r="7702" spans="1:14" ht="13.8" thickBot="1" x14ac:dyDescent="0.25">
      <c r="A7702" s="26" t="s">
        <v>56</v>
      </c>
      <c r="B7702" s="22">
        <v>16</v>
      </c>
      <c r="C7702" s="22">
        <v>25</v>
      </c>
      <c r="D7702" s="22">
        <v>32</v>
      </c>
      <c r="E7702" s="22">
        <v>38</v>
      </c>
      <c r="F7702" s="22">
        <v>56</v>
      </c>
      <c r="G7702" s="22">
        <v>87</v>
      </c>
      <c r="H7702" s="22">
        <v>121</v>
      </c>
      <c r="I7702" s="22"/>
      <c r="J7702" s="23"/>
      <c r="K7702" s="68"/>
      <c r="L7702" s="107" t="s">
        <v>56</v>
      </c>
      <c r="M7702" s="103" t="e">
        <f>#REF!</f>
        <v>#REF!</v>
      </c>
      <c r="N7702" s="103" t="e">
        <f>IF(M7702=0,"",CHOOSE(M7702,"16","25","32","38","38","56","56","56","56","56","87","87","87","87","87","87","87","87","87","87","121","121","121","121","121","121","121","121","121","121","手入力箇所","手入力箇所","手入力箇所","手入力箇所","手入力箇所","手入力箇所","手入力箇所","手入力箇所","手入力箇所","手入力箇所"))</f>
        <v>#REF!</v>
      </c>
    </row>
    <row r="7703" spans="1:14" ht="13.8" thickBot="1" x14ac:dyDescent="0.25">
      <c r="A7703" s="27" t="s">
        <v>57</v>
      </c>
      <c r="B7703" s="18">
        <v>25</v>
      </c>
      <c r="C7703" s="18">
        <v>33</v>
      </c>
      <c r="D7703" s="18">
        <v>40</v>
      </c>
      <c r="E7703" s="18">
        <v>45</v>
      </c>
      <c r="F7703" s="18">
        <v>58</v>
      </c>
      <c r="G7703" s="18">
        <v>79</v>
      </c>
      <c r="H7703" s="18"/>
      <c r="I7703" s="18"/>
      <c r="J7703" s="62"/>
      <c r="K7703" s="69"/>
      <c r="L7703" s="107" t="s">
        <v>57</v>
      </c>
      <c r="M7703" s="103" t="e">
        <f>#REF!</f>
        <v>#REF!</v>
      </c>
      <c r="N7703" s="103" t="e">
        <f>IF(M7703=0,"",CHOOSE(M7703,"25","33","40","45","45","58","58","58","58","58","79","79","79","79","79","79","79","79","79","79","手入力箇所","手入力箇所","手入力箇所","手入力箇所","手入力箇所","手入力箇所","手入力箇所","手入力箇所","手入力箇所","手入力箇所"))</f>
        <v>#REF!</v>
      </c>
    </row>
    <row r="7704" spans="1:14" ht="48.6" thickBot="1" x14ac:dyDescent="0.25">
      <c r="A7704" s="28" t="s">
        <v>64</v>
      </c>
      <c r="B7704" s="18">
        <v>32</v>
      </c>
      <c r="C7704" s="18"/>
      <c r="D7704" s="18"/>
      <c r="E7704" s="18"/>
      <c r="F7704" s="18"/>
      <c r="G7704" s="18"/>
      <c r="H7704" s="18"/>
      <c r="I7704" s="18"/>
      <c r="J7704" s="62"/>
      <c r="K7704" s="69"/>
      <c r="L7704" s="108" t="s">
        <v>64</v>
      </c>
      <c r="M7704" s="103" t="e">
        <f>#REF!</f>
        <v>#REF!</v>
      </c>
      <c r="N7704" s="103" t="e">
        <f>IF(M7704=0,"",CHOOSE(M7704,"32","手入力箇所","手入力箇所","手入力箇所","手入力箇所","手入力箇所","手入力箇所","手入力箇所","手入力箇所","手入力箇所","手入力箇所"))</f>
        <v>#REF!</v>
      </c>
    </row>
    <row r="7705" spans="1:14" ht="48.6" thickBot="1" x14ac:dyDescent="0.25">
      <c r="A7705" s="28" t="s">
        <v>65</v>
      </c>
      <c r="B7705" s="18">
        <v>36</v>
      </c>
      <c r="C7705" s="18"/>
      <c r="D7705" s="18"/>
      <c r="E7705" s="18"/>
      <c r="F7705" s="18"/>
      <c r="G7705" s="18"/>
      <c r="H7705" s="18"/>
      <c r="I7705" s="18"/>
      <c r="J7705" s="62"/>
      <c r="K7705" s="69"/>
      <c r="L7705" s="108" t="s">
        <v>65</v>
      </c>
      <c r="M7705" s="103" t="e">
        <f>#REF!</f>
        <v>#REF!</v>
      </c>
      <c r="N7705" s="103" t="e">
        <f>IF(M7705=0,"",CHOOSE(M7705,"36","手入力箇所","手入力箇所","手入力箇所","手入力箇所","手入力箇所","手入力箇所","手入力箇所","手入力箇所","手入力箇所","手入力箇所"))</f>
        <v>#REF!</v>
      </c>
    </row>
    <row r="7706" spans="1:14" ht="24.6" thickBot="1" x14ac:dyDescent="0.25">
      <c r="A7706" s="28" t="s">
        <v>66</v>
      </c>
      <c r="B7706" s="18">
        <v>24</v>
      </c>
      <c r="C7706" s="18">
        <v>30</v>
      </c>
      <c r="D7706" s="18">
        <v>33</v>
      </c>
      <c r="E7706" s="18">
        <v>35</v>
      </c>
      <c r="F7706" s="18">
        <v>42</v>
      </c>
      <c r="G7706" s="18"/>
      <c r="H7706" s="18"/>
      <c r="I7706" s="18"/>
      <c r="J7706" s="62"/>
      <c r="K7706" s="69"/>
      <c r="L7706" s="108" t="s">
        <v>66</v>
      </c>
      <c r="M7706" s="103" t="e">
        <f>#REF!</f>
        <v>#REF!</v>
      </c>
      <c r="N7706" s="103" t="e">
        <f>IF(M7706=0,"",CHOOSE(M7706,"24","30","33","35","35","42","42","42","42","42","手入力箇所","手入力箇所","手入力箇所","手入力箇所","手入力箇所","手入力箇所","手入力箇所","手入力箇所","手入力箇所","手入力箇所"))</f>
        <v>#REF!</v>
      </c>
    </row>
    <row r="7707" spans="1:14" ht="36.6" thickBot="1" x14ac:dyDescent="0.25">
      <c r="A7707" s="28" t="s">
        <v>67</v>
      </c>
      <c r="B7707" s="18">
        <v>7</v>
      </c>
      <c r="C7707" s="18">
        <v>12</v>
      </c>
      <c r="D7707" s="18">
        <v>16</v>
      </c>
      <c r="E7707" s="18">
        <v>19</v>
      </c>
      <c r="F7707" s="18"/>
      <c r="G7707" s="18"/>
      <c r="H7707" s="18"/>
      <c r="I7707" s="18"/>
      <c r="J7707" s="62"/>
      <c r="K7707" s="69"/>
      <c r="L7707" s="108" t="s">
        <v>67</v>
      </c>
      <c r="M7707" s="103" t="e">
        <f>#REF!</f>
        <v>#REF!</v>
      </c>
      <c r="N7707" s="103" t="e">
        <f>IF(M7707=0,"",CHOOSE(M7707,"7","12","16","19","19","手入力箇所","手入力箇所","手入力箇所","手入力箇所","手入力箇所","手入力箇所","手入力箇所","手入力箇所","手入力箇所","手入力箇所"))</f>
        <v>#REF!</v>
      </c>
    </row>
    <row r="7708" spans="1:14" ht="24.6" thickBot="1" x14ac:dyDescent="0.25">
      <c r="A7708" s="28" t="s">
        <v>68</v>
      </c>
      <c r="B7708" s="18">
        <v>21</v>
      </c>
      <c r="C7708" s="18">
        <v>35</v>
      </c>
      <c r="D7708" s="18">
        <v>48</v>
      </c>
      <c r="E7708" s="18">
        <v>59</v>
      </c>
      <c r="F7708" s="18">
        <v>94</v>
      </c>
      <c r="G7708" s="18">
        <v>159</v>
      </c>
      <c r="H7708" s="18">
        <v>235</v>
      </c>
      <c r="I7708" s="18"/>
      <c r="J7708" s="62"/>
      <c r="K7708" s="69"/>
      <c r="L7708" s="108" t="s">
        <v>68</v>
      </c>
      <c r="M7708" s="103" t="e">
        <f>#REF!</f>
        <v>#REF!</v>
      </c>
      <c r="N7708" s="103" t="e">
        <f>IF(M7708=0,"",CHOOSE(M7708,"21","35","48","59","59","94","94","94","94","94","159","159","159","159","159","159","159","159","159","159","235","235","235","235","235","235","235","235","235","235","手入力箇所","手入力箇所","手入力箇所","手入力箇所","手入力箇所","手入力箇所","手入力箇所","手入力箇所","手入力箇所","手入力箇所"))</f>
        <v>#REF!</v>
      </c>
    </row>
    <row r="7709" spans="1:14" ht="36.6" thickBot="1" x14ac:dyDescent="0.25">
      <c r="A7709" s="28" t="s">
        <v>69</v>
      </c>
      <c r="B7709" s="18">
        <v>22</v>
      </c>
      <c r="C7709" s="18">
        <v>26</v>
      </c>
      <c r="D7709" s="18">
        <v>28</v>
      </c>
      <c r="E7709" s="18">
        <v>29</v>
      </c>
      <c r="F7709" s="18">
        <v>34</v>
      </c>
      <c r="G7709" s="18"/>
      <c r="H7709" s="18"/>
      <c r="I7709" s="18"/>
      <c r="J7709" s="62"/>
      <c r="K7709" s="69"/>
      <c r="L7709" s="108" t="s">
        <v>69</v>
      </c>
      <c r="M7709" s="103" t="e">
        <f>#REF!</f>
        <v>#REF!</v>
      </c>
      <c r="N7709" s="103" t="e">
        <f>IF(M7709=0,"",CHOOSE(M7709,"22","26","28","29","29","34","34","34","34","34","手入力箇所","手入力箇所","手入力箇所","手入力箇所","手入力箇所","手入力箇所","手入力箇所","手入力箇所","手入力箇所","手入力箇所"))</f>
        <v>#REF!</v>
      </c>
    </row>
    <row r="7710" spans="1:14" ht="13.8" thickBot="1" x14ac:dyDescent="0.25">
      <c r="A7710" s="27" t="s">
        <v>63</v>
      </c>
      <c r="B7710" s="18">
        <v>21</v>
      </c>
      <c r="C7710" s="18">
        <v>33</v>
      </c>
      <c r="D7710" s="18">
        <v>46</v>
      </c>
      <c r="E7710" s="18">
        <v>56</v>
      </c>
      <c r="F7710" s="18">
        <v>89</v>
      </c>
      <c r="G7710" s="18">
        <v>151</v>
      </c>
      <c r="H7710" s="18">
        <v>224</v>
      </c>
      <c r="I7710" s="18">
        <v>289</v>
      </c>
      <c r="J7710" s="18">
        <v>350</v>
      </c>
      <c r="K7710" s="69"/>
      <c r="L7710" s="107" t="s">
        <v>63</v>
      </c>
      <c r="M7710" s="103" t="e">
        <f>#REF!</f>
        <v>#REF!</v>
      </c>
      <c r="N7710" s="103" t="e">
        <f>IF(M7710=0,"",CHOOSE(M7710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711" spans="1:14" ht="24.6" thickBot="1" x14ac:dyDescent="0.25">
      <c r="A7711" s="34" t="s">
        <v>70</v>
      </c>
      <c r="B7711" s="35">
        <v>13</v>
      </c>
      <c r="C7711" s="35">
        <v>33</v>
      </c>
      <c r="D7711" s="35">
        <v>59</v>
      </c>
      <c r="E7711" s="35"/>
      <c r="F7711" s="35"/>
      <c r="G7711" s="35"/>
      <c r="H7711" s="35"/>
      <c r="I7711" s="35"/>
      <c r="J7711" s="36"/>
      <c r="K7711" s="67"/>
      <c r="L7711" s="108" t="s">
        <v>70</v>
      </c>
      <c r="M7711" s="103" t="e">
        <f>#REF!</f>
        <v>#REF!</v>
      </c>
      <c r="N7711" s="103" t="e">
        <f>IF(M7711=0,"",CHOOSE(M7711,"13","33","59","手入力箇所","手入力箇所","手入力箇所","手入力箇所","手入力箇所","手入力箇所","手入力箇所","手入力箇所","手入力箇所","手入力箇所"))</f>
        <v>#REF!</v>
      </c>
    </row>
    <row r="7712" spans="1:14" ht="13.8" thickBot="1" x14ac:dyDescent="0.25">
      <c r="A7712" s="37" t="s">
        <v>71</v>
      </c>
      <c r="B7712" s="17">
        <v>23</v>
      </c>
      <c r="C7712" s="17">
        <v>39</v>
      </c>
      <c r="D7712" s="17">
        <v>97</v>
      </c>
      <c r="E7712" s="17"/>
      <c r="F7712" s="17"/>
      <c r="G7712" s="17"/>
      <c r="H7712" s="17"/>
      <c r="I7712" s="17"/>
      <c r="J7712" s="64"/>
      <c r="K7712" s="70"/>
      <c r="L7712" s="109" t="s">
        <v>71</v>
      </c>
      <c r="M7712" s="103" t="e">
        <f>#REF!</f>
        <v>#REF!</v>
      </c>
      <c r="N7712" s="103" t="e">
        <f>IF(M7712=0,"",CHOOSE(M7712,"23","39","97","手入力箇所","手入力箇所","手入力箇所","手入力箇所","手入力箇所","手入力箇所","手入力箇所","手入力箇所","手入力箇所","手入力箇所"))</f>
        <v>#REF!</v>
      </c>
    </row>
    <row r="7713" spans="1:14" ht="13.8" thickBot="1" x14ac:dyDescent="0.25">
      <c r="A7713" s="29" t="s">
        <v>72</v>
      </c>
      <c r="B7713" s="18">
        <v>21</v>
      </c>
      <c r="C7713" s="18">
        <v>37</v>
      </c>
      <c r="D7713" s="18">
        <v>58</v>
      </c>
      <c r="E7713" s="18">
        <v>76</v>
      </c>
      <c r="F7713" s="18">
        <v>137</v>
      </c>
      <c r="G7713" s="18"/>
      <c r="H7713" s="18"/>
      <c r="I7713" s="18"/>
      <c r="J7713" s="62"/>
      <c r="K7713" s="69"/>
      <c r="L7713" s="109" t="s">
        <v>72</v>
      </c>
      <c r="M7713" s="103" t="e">
        <f>#REF!</f>
        <v>#REF!</v>
      </c>
      <c r="N7713" s="103" t="e">
        <f>IF(M7713=0,"",CHOOSE(M7713,"21","37","58","76","76","137","137","137","137","137","手入力箇所","手入力箇所","手入力箇所","手入力箇所","手入力箇所","手入力箇所","手入力箇所","手入力箇所","手入力箇所","手入力箇所"))</f>
        <v>#REF!</v>
      </c>
    </row>
    <row r="7714" spans="1:14" ht="13.8" thickBot="1" x14ac:dyDescent="0.25">
      <c r="A7714" s="29" t="s">
        <v>73</v>
      </c>
      <c r="B7714" s="18">
        <v>48</v>
      </c>
      <c r="C7714" s="18">
        <v>93</v>
      </c>
      <c r="D7714" s="18">
        <v>138</v>
      </c>
      <c r="E7714" s="18">
        <v>183</v>
      </c>
      <c r="F7714" s="18"/>
      <c r="G7714" s="18"/>
      <c r="H7714" s="18"/>
      <c r="I7714" s="18"/>
      <c r="J7714" s="62"/>
      <c r="K7714" s="69"/>
      <c r="L7714" s="109" t="s">
        <v>73</v>
      </c>
      <c r="M7714" s="103" t="e">
        <f>#REF!</f>
        <v>#REF!</v>
      </c>
      <c r="N7714" s="103" t="e">
        <f>IF(M7714=0,"",CHOOSE(M7714,"48","93","138","183","183","手入力箇所","手入力箇所","手入力箇所","手入力箇所","手入力箇所","手入力箇所","手入力箇所","手入力箇所","手入力箇所","手入力箇所"))</f>
        <v>#REF!</v>
      </c>
    </row>
    <row r="7715" spans="1:14" ht="37.200000000000003" thickBot="1" x14ac:dyDescent="0.25">
      <c r="A7715" s="30" t="s">
        <v>74</v>
      </c>
      <c r="B7715" s="18">
        <v>13</v>
      </c>
      <c r="C7715" s="18">
        <v>26</v>
      </c>
      <c r="D7715" s="18">
        <v>40</v>
      </c>
      <c r="E7715" s="18">
        <v>55</v>
      </c>
      <c r="F7715" s="18">
        <v>107</v>
      </c>
      <c r="G7715" s="18">
        <v>224</v>
      </c>
      <c r="H7715" s="18">
        <v>386</v>
      </c>
      <c r="I7715" s="18"/>
      <c r="J7715" s="62"/>
      <c r="K7715" s="69"/>
      <c r="L7715" s="110" t="s">
        <v>74</v>
      </c>
      <c r="M7715" s="103" t="e">
        <f>#REF!</f>
        <v>#REF!</v>
      </c>
      <c r="N7715" s="103" t="e">
        <f>IF(M7715=0,"",CHOOSE(M7715,"13","26","40","55","55","107","107","107","107","107","224","224","224","224","224","224","224","224","224","224","386","386","386","386","386","386","386","386","386","386","手入力箇所","手入力箇所","手入力箇所","手入力箇所","手入力箇所","手入力箇所","手入力箇所","手入力箇所","手入力箇所","手入力箇所"))</f>
        <v>#REF!</v>
      </c>
    </row>
    <row r="7716" spans="1:14" ht="13.8" thickBot="1" x14ac:dyDescent="0.25">
      <c r="A7716" s="29" t="s">
        <v>75</v>
      </c>
      <c r="B7716" s="18">
        <v>36</v>
      </c>
      <c r="C7716" s="18">
        <v>98</v>
      </c>
      <c r="D7716" s="18">
        <v>173</v>
      </c>
      <c r="E7716" s="18">
        <v>274</v>
      </c>
      <c r="F7716" s="18"/>
      <c r="G7716" s="18"/>
      <c r="H7716" s="18"/>
      <c r="I7716" s="18"/>
      <c r="J7716" s="62"/>
      <c r="K7716" s="69"/>
      <c r="L7716" s="109" t="s">
        <v>75</v>
      </c>
      <c r="M7716" s="103" t="e">
        <f>#REF!</f>
        <v>#REF!</v>
      </c>
      <c r="N7716" s="103" t="e">
        <f>IF(M7716=0,"",CHOOSE(M7716,"36","98","173","274","274","手入力箇所","手入力箇所","手入力箇所","手入力箇所","手入力箇所","手入力箇所","手入力箇所","手入力箇所","手入力箇所","手入力箇所"))</f>
        <v>#REF!</v>
      </c>
    </row>
    <row r="7717" spans="1:14" ht="37.200000000000003" thickBot="1" x14ac:dyDescent="0.25">
      <c r="A7717" s="30" t="s">
        <v>76</v>
      </c>
      <c r="B7717" s="18">
        <v>127</v>
      </c>
      <c r="C7717" s="18">
        <v>127</v>
      </c>
      <c r="D7717" s="18">
        <v>127</v>
      </c>
      <c r="E7717" s="18">
        <v>127</v>
      </c>
      <c r="F7717" s="18"/>
      <c r="G7717" s="18"/>
      <c r="H7717" s="18"/>
      <c r="I7717" s="18"/>
      <c r="J7717" s="62"/>
      <c r="K7717" s="69"/>
      <c r="L7717" s="110" t="s">
        <v>76</v>
      </c>
      <c r="M7717" s="103" t="e">
        <f>#REF!</f>
        <v>#REF!</v>
      </c>
      <c r="N7717" s="103" t="e">
        <f>IF(M7717=0,"",CHOOSE(M7717,"127","127","127","127","127","手入力箇所","手入力箇所","手入力箇所","手入力箇所","手入力箇所","手入力箇所","手入力箇所","手入力箇所","手入力箇所","手入力箇所"))</f>
        <v>#REF!</v>
      </c>
    </row>
    <row r="7718" spans="1:14" ht="27" thickBot="1" x14ac:dyDescent="0.25">
      <c r="A7718" s="31" t="s">
        <v>77</v>
      </c>
      <c r="B7718" s="18">
        <v>42</v>
      </c>
      <c r="C7718" s="18">
        <v>90</v>
      </c>
      <c r="D7718" s="18">
        <v>141</v>
      </c>
      <c r="E7718" s="18">
        <v>193</v>
      </c>
      <c r="F7718" s="62"/>
      <c r="G7718" s="62"/>
      <c r="H7718" s="62"/>
      <c r="I7718" s="62"/>
      <c r="J7718" s="62"/>
      <c r="K7718" s="69"/>
      <c r="L7718" s="111" t="s">
        <v>77</v>
      </c>
      <c r="M7718" s="103" t="e">
        <f>#REF!</f>
        <v>#REF!</v>
      </c>
      <c r="N7718" s="103" t="e">
        <f>IF(M7718=0,"",CHOOSE(M7718,"42","90","141","193","1936","手入力箇所","手入力箇所","手入力箇所","手入力箇所","手入力箇所","手入力箇所","手入力箇所","手入力箇所","手入力箇所","手入力箇所"))</f>
        <v>#REF!</v>
      </c>
    </row>
    <row r="7719" spans="1:14" ht="40.200000000000003" thickBot="1" x14ac:dyDescent="0.25">
      <c r="A7719" s="31" t="s">
        <v>78</v>
      </c>
      <c r="B7719" s="18">
        <v>24</v>
      </c>
      <c r="C7719" s="18">
        <v>43</v>
      </c>
      <c r="D7719" s="18">
        <v>61</v>
      </c>
      <c r="E7719" s="18">
        <v>76</v>
      </c>
      <c r="F7719" s="62"/>
      <c r="G7719" s="62"/>
      <c r="H7719" s="62"/>
      <c r="I7719" s="62"/>
      <c r="J7719" s="62"/>
      <c r="K7719" s="69"/>
      <c r="L7719" s="111" t="s">
        <v>78</v>
      </c>
      <c r="M7719" s="103" t="e">
        <f>#REF!</f>
        <v>#REF!</v>
      </c>
      <c r="N7719" s="103" t="e">
        <f>IF(M7719=0,"",CHOOSE(M7719,"24","43","61","76","76","手入力箇所","手入力箇所","手入力箇所","手入力箇所","手入力箇所","手入力箇所","手入力箇所","手入力箇所","手入力箇所","手入力箇所"))</f>
        <v>#REF!</v>
      </c>
    </row>
    <row r="7720" spans="1:14" ht="27" thickBot="1" x14ac:dyDescent="0.25">
      <c r="A7720" s="31" t="s">
        <v>79</v>
      </c>
      <c r="B7720" s="18">
        <v>54</v>
      </c>
      <c r="C7720" s="18">
        <v>77</v>
      </c>
      <c r="D7720" s="18">
        <v>94</v>
      </c>
      <c r="E7720" s="18">
        <v>107</v>
      </c>
      <c r="F7720" s="62"/>
      <c r="G7720" s="62"/>
      <c r="H7720" s="62"/>
      <c r="I7720" s="62"/>
      <c r="J7720" s="62"/>
      <c r="K7720" s="69"/>
      <c r="L7720" s="111" t="s">
        <v>79</v>
      </c>
      <c r="M7720" s="103" t="e">
        <f>#REF!</f>
        <v>#REF!</v>
      </c>
      <c r="N7720" s="103" t="e">
        <f>IF(M7720=0,"",CHOOSE(M7720,"54","77","94","107","107","手入力箇所","手入力箇所","手入力箇所","手入力箇所","手入力箇所","手入力箇所","手入力箇所","手入力箇所","手入力箇所","手入力箇所"))</f>
        <v>#REF!</v>
      </c>
    </row>
    <row r="7721" spans="1:14" ht="40.200000000000003" thickBot="1" x14ac:dyDescent="0.25">
      <c r="A7721" s="31" t="s">
        <v>80</v>
      </c>
      <c r="B7721" s="18">
        <v>49</v>
      </c>
      <c r="C7721" s="18">
        <v>53</v>
      </c>
      <c r="D7721" s="18">
        <v>55</v>
      </c>
      <c r="E7721" s="18">
        <v>56</v>
      </c>
      <c r="F7721" s="62"/>
      <c r="G7721" s="62"/>
      <c r="H7721" s="62"/>
      <c r="I7721" s="62"/>
      <c r="J7721" s="62"/>
      <c r="K7721" s="69"/>
      <c r="L7721" s="111" t="s">
        <v>80</v>
      </c>
      <c r="M7721" s="103" t="e">
        <f>#REF!</f>
        <v>#REF!</v>
      </c>
      <c r="N7721" s="103" t="e">
        <f>IF(M7721=0,"",CHOOSE(M7721,"49","53","55","56","56","手入力箇所","手入力箇所","手入力箇所","手入力箇所","手入力箇所","手入力箇所","手入力箇所","手入力箇所","手入力箇所","手入力箇所"))</f>
        <v>#REF!</v>
      </c>
    </row>
    <row r="7722" spans="1:14" ht="40.200000000000003" thickBot="1" x14ac:dyDescent="0.25">
      <c r="A7722" s="38" t="s">
        <v>81</v>
      </c>
      <c r="B7722" s="35">
        <v>232</v>
      </c>
      <c r="C7722" s="35">
        <v>232</v>
      </c>
      <c r="D7722" s="36"/>
      <c r="E7722" s="36"/>
      <c r="F7722" s="36"/>
      <c r="G7722" s="36"/>
      <c r="H7722" s="36"/>
      <c r="I7722" s="36"/>
      <c r="J7722" s="36"/>
      <c r="K7722" s="67"/>
      <c r="L7722" s="111" t="s">
        <v>81</v>
      </c>
      <c r="M7722" s="103" t="e">
        <f>#REF!</f>
        <v>#REF!</v>
      </c>
      <c r="N7722" s="103" t="e">
        <f>IF(M7722=0,"",CHOOSE(M7722,"232","232","手入力箇所","手入力箇所","手入力箇所","手入力箇所","手入力箇所","手入力箇所","手入力箇所","手入力箇所","手入力箇所","手入力箇所"))</f>
        <v>#REF!</v>
      </c>
    </row>
    <row r="7723" spans="1:14" ht="13.8" thickBot="1" x14ac:dyDescent="0.25">
      <c r="A7723" s="39" t="s">
        <v>82</v>
      </c>
      <c r="B7723" s="17">
        <v>6</v>
      </c>
      <c r="C7723" s="17">
        <v>9</v>
      </c>
      <c r="D7723" s="17">
        <v>11</v>
      </c>
      <c r="E7723" s="17">
        <v>13</v>
      </c>
      <c r="F7723" s="17">
        <v>18</v>
      </c>
      <c r="G7723" s="17">
        <v>26</v>
      </c>
      <c r="H7723" s="17">
        <v>35</v>
      </c>
      <c r="I7723" s="17">
        <v>43</v>
      </c>
      <c r="J7723" s="17">
        <v>49</v>
      </c>
      <c r="K7723" s="70"/>
      <c r="L7723" s="111" t="s">
        <v>82</v>
      </c>
      <c r="M7723" s="103" t="e">
        <f>#REF!</f>
        <v>#REF!</v>
      </c>
      <c r="N7723" s="103" t="e">
        <f>IF(M7723=0,"",CHOOSE(M7723,"6","9","11","13","13","18","18","18","18","18","26","26","26","26","26","26","26","26","26","26","35","35","35","35","35","35","35","35","35","35","43","43","43","43","43","43","43","43","43","43","49","49","49","49","49","49","49","49","49","49","手入力箇所","手入力箇所","手入力箇所","手入力箇所","手入力箇所","手入力箇所","手入力箇所","手入力箇所","手入力箇所","手入力箇所"))</f>
        <v>#REF!</v>
      </c>
    </row>
    <row r="7724" spans="1:14" ht="13.8" thickBot="1" x14ac:dyDescent="0.25">
      <c r="A7724" s="31" t="s">
        <v>83</v>
      </c>
      <c r="B7724" s="18">
        <v>6</v>
      </c>
      <c r="C7724" s="18">
        <v>10</v>
      </c>
      <c r="D7724" s="18">
        <v>14</v>
      </c>
      <c r="E7724" s="18">
        <v>17</v>
      </c>
      <c r="F7724" s="18">
        <v>29</v>
      </c>
      <c r="G7724" s="18">
        <v>50</v>
      </c>
      <c r="H7724" s="18">
        <v>76</v>
      </c>
      <c r="I7724" s="18">
        <v>100</v>
      </c>
      <c r="J7724" s="18">
        <v>123</v>
      </c>
      <c r="K7724" s="69"/>
      <c r="L7724" s="111" t="s">
        <v>83</v>
      </c>
      <c r="M7724" s="103" t="e">
        <f>#REF!</f>
        <v>#REF!</v>
      </c>
      <c r="N7724" s="103" t="e">
        <f>IF(M7724=0,"",CHOOSE(M7724,"6","10","14","17","17","29","29","29","29","29","50","50","50","50","50","50","50","50","50","50","76","76","76","76","76","76","76","76","76","76","100","100","100","100","100","100","100","100","100","100","123","123","123","123","123","123","123","123","123","123","手入力箇所","手入力箇所","手入力箇所","手入力箇所","手入力箇所","手入力箇所","手入力箇所","手入力箇所","手入力箇所"))</f>
        <v>#REF!</v>
      </c>
    </row>
    <row r="7725" spans="1:14" ht="27" thickBot="1" x14ac:dyDescent="0.25">
      <c r="A7725" s="32" t="s">
        <v>84</v>
      </c>
      <c r="B7725" s="20">
        <v>9</v>
      </c>
      <c r="C7725" s="20">
        <v>15</v>
      </c>
      <c r="D7725" s="20">
        <v>20</v>
      </c>
      <c r="E7725" s="20">
        <v>24</v>
      </c>
      <c r="F7725" s="20">
        <v>39</v>
      </c>
      <c r="G7725" s="20">
        <v>65</v>
      </c>
      <c r="H7725" s="63"/>
      <c r="I7725" s="63"/>
      <c r="J7725" s="63"/>
      <c r="K7725" s="106"/>
      <c r="L7725" s="111" t="s">
        <v>84</v>
      </c>
      <c r="M7725" s="103" t="e">
        <f>#REF!</f>
        <v>#REF!</v>
      </c>
      <c r="N7725" s="103" t="e">
        <f>IF(M7725=0,"",CHOOSE(M7725,"9","15","20","24","24","39","39","39","39","39","65","65","65","65","65","65","65","65","65","65","手入力箇所","手入力箇所","手入力箇所","手入力箇所","手入力箇所","手入力箇所","手入力箇所","手入力箇所","手入力箇所","手入力箇所"))</f>
        <v>#REF!</v>
      </c>
    </row>
    <row r="7728" spans="1:14" ht="13.8" thickBot="1" x14ac:dyDescent="0.25"/>
    <row r="7729" spans="1:14" ht="13.8" thickBot="1" x14ac:dyDescent="0.25">
      <c r="A7729" s="688" t="e">
        <f>#REF!</f>
        <v>#REF!</v>
      </c>
      <c r="B7729" s="688"/>
      <c r="C7729" s="688"/>
      <c r="D7729" s="689" t="s">
        <v>192</v>
      </c>
      <c r="E7729" s="689"/>
      <c r="F7729" s="689"/>
      <c r="G7729" s="689"/>
      <c r="H7729" s="689"/>
      <c r="I7729" s="689"/>
      <c r="J7729" s="689"/>
      <c r="K7729" s="689"/>
      <c r="L7729" s="689"/>
      <c r="M7729" s="689"/>
      <c r="N7729" s="689"/>
    </row>
    <row r="7730" spans="1:14" ht="13.8" thickBot="1" x14ac:dyDescent="0.25">
      <c r="A7730" s="65"/>
      <c r="B7730" s="33">
        <v>1</v>
      </c>
      <c r="C7730" s="24">
        <v>2</v>
      </c>
      <c r="D7730" s="24">
        <v>3</v>
      </c>
      <c r="E7730" s="24" t="s">
        <v>58</v>
      </c>
      <c r="F7730" s="24" t="s">
        <v>59</v>
      </c>
      <c r="G7730" s="24" t="s">
        <v>60</v>
      </c>
      <c r="H7730" s="24" t="s">
        <v>61</v>
      </c>
      <c r="I7730" s="24" t="s">
        <v>62</v>
      </c>
      <c r="J7730" s="24" t="s">
        <v>194</v>
      </c>
      <c r="K7730" s="25" t="s">
        <v>85</v>
      </c>
      <c r="L7730" s="105" t="s">
        <v>189</v>
      </c>
      <c r="M7730" s="105" t="s">
        <v>188</v>
      </c>
      <c r="N7730" s="105" t="s">
        <v>51</v>
      </c>
    </row>
    <row r="7731" spans="1:14" ht="13.8" thickBot="1" x14ac:dyDescent="0.25">
      <c r="A7731" s="26" t="s">
        <v>56</v>
      </c>
      <c r="B7731" s="22">
        <v>5</v>
      </c>
      <c r="C7731" s="22">
        <v>7</v>
      </c>
      <c r="D7731" s="22">
        <v>8</v>
      </c>
      <c r="E7731" s="22">
        <v>8</v>
      </c>
      <c r="F7731" s="22">
        <v>10</v>
      </c>
      <c r="G7731" s="22">
        <v>13</v>
      </c>
      <c r="H7731" s="22">
        <v>16</v>
      </c>
      <c r="I7731" s="22"/>
      <c r="J7731" s="23"/>
      <c r="K7731" s="1"/>
      <c r="L7731" s="26" t="s">
        <v>56</v>
      </c>
      <c r="M7731" s="104" t="e">
        <f>#REF!</f>
        <v>#REF!</v>
      </c>
      <c r="N7731" s="112" t="e">
        <f>IF(M7731=0,"",CHOOSE(M7731,"5","7","8","8","8","10","10","10","10","10","13","13","13","13","13","13","13","13","13","13","16","16","16","16","16","16","16","16","16","16","16","手入力箇所","手入力箇所","手入力箇所","手入力箇所","手入力箇所","手入力箇所","手入力箇所","手入力箇所","手入力箇所","手入力箇所"))</f>
        <v>#REF!</v>
      </c>
    </row>
    <row r="7732" spans="1:14" ht="13.8" thickBot="1" x14ac:dyDescent="0.25">
      <c r="A7732" s="27" t="s">
        <v>57</v>
      </c>
      <c r="B7732" s="18">
        <v>5</v>
      </c>
      <c r="C7732" s="18">
        <v>7</v>
      </c>
      <c r="D7732" s="18">
        <v>8</v>
      </c>
      <c r="E7732" s="18">
        <v>9</v>
      </c>
      <c r="F7732" s="18">
        <v>12</v>
      </c>
      <c r="G7732" s="18">
        <v>16</v>
      </c>
      <c r="H7732" s="18"/>
      <c r="I7732" s="18"/>
      <c r="J7732" s="62"/>
      <c r="K7732" s="19"/>
      <c r="L7732" s="27" t="s">
        <v>57</v>
      </c>
      <c r="M7732" s="104" t="e">
        <f>#REF!</f>
        <v>#REF!</v>
      </c>
      <c r="N7732" s="113" t="e">
        <f>IF(M7732=0,"",CHOOSE(M7732,"5","7","8","9","9","12","12","12","12","12","16","16","16","16","16","16","16","16","16","16","手入力箇所","手入力箇所","手入力箇所","手入力箇所","手入力箇所","手入力箇所","手入力箇所","手入力箇所","手入力箇所","手入力箇所"))</f>
        <v>#REF!</v>
      </c>
    </row>
    <row r="7733" spans="1:14" ht="48.6" thickBot="1" x14ac:dyDescent="0.25">
      <c r="A7733" s="28" t="s">
        <v>64</v>
      </c>
      <c r="B7733" s="18">
        <v>6</v>
      </c>
      <c r="C7733" s="18"/>
      <c r="D7733" s="18"/>
      <c r="E7733" s="18"/>
      <c r="F7733" s="18"/>
      <c r="G7733" s="18"/>
      <c r="H7733" s="18"/>
      <c r="I7733" s="18"/>
      <c r="J7733" s="62"/>
      <c r="K7733" s="19"/>
      <c r="L7733" s="28" t="s">
        <v>64</v>
      </c>
      <c r="M7733" s="104" t="e">
        <f>#REF!</f>
        <v>#REF!</v>
      </c>
      <c r="N7733" s="113" t="e">
        <f>IF(M7733=0,"",CHOOSE(M7733,"6","手入力箇所","手入力箇所","手入力箇所","手入力箇所","手入力箇所","手入力箇所","手入力箇所","手入力箇所","手入力箇所","手入力箇所","",""))</f>
        <v>#REF!</v>
      </c>
    </row>
    <row r="7734" spans="1:14" ht="48.6" thickBot="1" x14ac:dyDescent="0.25">
      <c r="A7734" s="28" t="s">
        <v>65</v>
      </c>
      <c r="B7734" s="18">
        <v>6</v>
      </c>
      <c r="C7734" s="18"/>
      <c r="D7734" s="18"/>
      <c r="E7734" s="18"/>
      <c r="F7734" s="18"/>
      <c r="G7734" s="18"/>
      <c r="H7734" s="18"/>
      <c r="I7734" s="18"/>
      <c r="J7734" s="62"/>
      <c r="K7734" s="19"/>
      <c r="L7734" s="28" t="s">
        <v>65</v>
      </c>
      <c r="M7734" s="104" t="e">
        <f>#REF!</f>
        <v>#REF!</v>
      </c>
      <c r="N7734" s="113" t="e">
        <f>IF(M7734=0,"",CHOOSE(M7734,"6","手入力箇所","手入力箇所","手入力箇所","手入力箇所","手入力箇所","手入力箇所","手入力箇所","手入力箇所","手入力箇所","手入力箇所","",""))</f>
        <v>#REF!</v>
      </c>
    </row>
    <row r="7735" spans="1:14" ht="24.6" thickBot="1" x14ac:dyDescent="0.25">
      <c r="A7735" s="28" t="s">
        <v>66</v>
      </c>
      <c r="B7735" s="18">
        <v>5</v>
      </c>
      <c r="C7735" s="18">
        <v>7</v>
      </c>
      <c r="D7735" s="18">
        <v>8</v>
      </c>
      <c r="E7735" s="18">
        <v>9</v>
      </c>
      <c r="F7735" s="18">
        <v>12</v>
      </c>
      <c r="G7735" s="18"/>
      <c r="H7735" s="18"/>
      <c r="I7735" s="18"/>
      <c r="J7735" s="62"/>
      <c r="K7735" s="19"/>
      <c r="L7735" s="28" t="s">
        <v>66</v>
      </c>
      <c r="M7735" s="104" t="e">
        <f>#REF!</f>
        <v>#REF!</v>
      </c>
      <c r="N7735" s="113" t="e">
        <f>IF(M7735=0,"",CHOOSE(M7735,"5","7","8","9","9","12","12","12","12","12","手入力箇所","手入力箇所","手入力箇所","手入力箇所","手入力箇所","手入力箇所","手入力箇所","手入力箇所","手入力箇所","手入力箇所"))</f>
        <v>#REF!</v>
      </c>
    </row>
    <row r="7736" spans="1:14" ht="36.6" thickBot="1" x14ac:dyDescent="0.25">
      <c r="A7736" s="28" t="s">
        <v>67</v>
      </c>
      <c r="B7736" s="18">
        <v>4</v>
      </c>
      <c r="C7736" s="18">
        <v>5</v>
      </c>
      <c r="D7736" s="18">
        <v>5</v>
      </c>
      <c r="E7736" s="18">
        <v>6</v>
      </c>
      <c r="F7736" s="18"/>
      <c r="G7736" s="18"/>
      <c r="H7736" s="18"/>
      <c r="I7736" s="18"/>
      <c r="J7736" s="62"/>
      <c r="K7736" s="19"/>
      <c r="L7736" s="28" t="s">
        <v>67</v>
      </c>
      <c r="M7736" s="104" t="e">
        <f>#REF!</f>
        <v>#REF!</v>
      </c>
      <c r="N7736" s="113" t="e">
        <f>IF(M7736=0,"",CHOOSE(M7736,"4","5","5","6","6","手入力箇所","手入力箇所","手入力箇所","手入力箇所","手入力箇所","手入力箇所","手入力箇所","手入力箇所","手入力箇所","手入力箇所"))</f>
        <v>#REF!</v>
      </c>
    </row>
    <row r="7737" spans="1:14" ht="24.6" thickBot="1" x14ac:dyDescent="0.25">
      <c r="A7737" s="28" t="s">
        <v>68</v>
      </c>
      <c r="B7737" s="18">
        <v>12</v>
      </c>
      <c r="C7737" s="18">
        <v>12</v>
      </c>
      <c r="D7737" s="18">
        <v>12</v>
      </c>
      <c r="E7737" s="18">
        <v>12</v>
      </c>
      <c r="F7737" s="18">
        <v>12</v>
      </c>
      <c r="G7737" s="18">
        <v>12</v>
      </c>
      <c r="H7737" s="18">
        <v>12</v>
      </c>
      <c r="I7737" s="18"/>
      <c r="J7737" s="62"/>
      <c r="K7737" s="19"/>
      <c r="L7737" s="28" t="s">
        <v>68</v>
      </c>
      <c r="M7737" s="104" t="e">
        <f>#REF!</f>
        <v>#REF!</v>
      </c>
      <c r="N7737" s="113" t="e">
        <f>IF(M7737=0,"",CHOOSE(M7737,"12","12","12","12","12","12","12","12","12","12","12","12","12","12","12","12","12","12","12","12","12","12","12","12","12","12","12","12","12","12","手入力箇所","手入力箇所","手入力箇所","手入力箇所","手入力箇所","手入力箇所","手入力箇所","手入力箇所","手入力箇所","手入力箇所"))</f>
        <v>#REF!</v>
      </c>
    </row>
    <row r="7738" spans="1:14" ht="36.6" thickBot="1" x14ac:dyDescent="0.25">
      <c r="A7738" s="28" t="s">
        <v>69</v>
      </c>
      <c r="B7738" s="18">
        <v>7</v>
      </c>
      <c r="C7738" s="18">
        <v>7</v>
      </c>
      <c r="D7738" s="18">
        <v>7</v>
      </c>
      <c r="E7738" s="18">
        <v>7</v>
      </c>
      <c r="F7738" s="18">
        <v>7</v>
      </c>
      <c r="G7738" s="18"/>
      <c r="H7738" s="18"/>
      <c r="I7738" s="18"/>
      <c r="J7738" s="62"/>
      <c r="K7738" s="19"/>
      <c r="L7738" s="28" t="s">
        <v>69</v>
      </c>
      <c r="M7738" s="104" t="e">
        <f>#REF!</f>
        <v>#REF!</v>
      </c>
      <c r="N7738" s="113" t="e">
        <f>IF(M7738=0,"",CHOOSE(M7738,"7","7","7","7","7","7","7","7","7","7","手入力箇所","手入力箇所","手入力箇所","手入力箇所","手入力箇所","手入力箇所","手入力箇所","手入力箇所","手入力箇所","手入力箇所"))</f>
        <v>#REF!</v>
      </c>
    </row>
    <row r="7739" spans="1:14" ht="13.8" thickBot="1" x14ac:dyDescent="0.25">
      <c r="A7739" s="27" t="s">
        <v>63</v>
      </c>
      <c r="B7739" s="18">
        <v>4</v>
      </c>
      <c r="C7739" s="18">
        <v>5</v>
      </c>
      <c r="D7739" s="18">
        <v>7</v>
      </c>
      <c r="E7739" s="18">
        <v>8</v>
      </c>
      <c r="F7739" s="18">
        <v>11</v>
      </c>
      <c r="G7739" s="18">
        <v>16</v>
      </c>
      <c r="H7739" s="18">
        <v>22</v>
      </c>
      <c r="I7739" s="18">
        <v>26</v>
      </c>
      <c r="J7739" s="18">
        <v>31</v>
      </c>
      <c r="K7739" s="19"/>
      <c r="L7739" s="27" t="s">
        <v>63</v>
      </c>
      <c r="M7739" s="104" t="e">
        <f>#REF!</f>
        <v>#REF!</v>
      </c>
      <c r="N7739" s="113" t="e">
        <f>IF(M7739=0,"",CHOOSE(M7739,"4","5","7","8","8","11","11","11","11","11","16","16","16","16","16","16","16","16","16","16","22","22","22","22","22","22","22","22","22","22","26","26","26","26","26","26","26","26","26","26","31","31","31","31","31","31","31","31","31","31","31","手入力箇所","手入力箇所","手入力箇所","手入力箇所","手入力箇所","手入力箇所","手入力箇所","手入力箇所","手入力箇所","手入力箇所"))</f>
        <v>#REF!</v>
      </c>
    </row>
    <row r="7740" spans="1:14" ht="24.6" thickBot="1" x14ac:dyDescent="0.25">
      <c r="A7740" s="28" t="s">
        <v>70</v>
      </c>
      <c r="B7740" s="18">
        <v>5</v>
      </c>
      <c r="C7740" s="18">
        <v>6</v>
      </c>
      <c r="D7740" s="18">
        <v>7</v>
      </c>
      <c r="E7740" s="18"/>
      <c r="F7740" s="18"/>
      <c r="G7740" s="18"/>
      <c r="H7740" s="18"/>
      <c r="I7740" s="18"/>
      <c r="J7740" s="62"/>
      <c r="K7740" s="19"/>
      <c r="L7740" s="28" t="s">
        <v>70</v>
      </c>
      <c r="M7740" s="104" t="e">
        <f>#REF!</f>
        <v>#REF!</v>
      </c>
      <c r="N7740" s="113" t="e">
        <f>IF(M7740=0,"",CHOOSE(M7740,"5","6","7","手入力箇所","手入力箇所","手入力箇所","手入力箇所","手入力箇所","手入力箇所","手入力箇所","手入力箇所","手入力箇所","手入力箇所"))</f>
        <v>#REF!</v>
      </c>
    </row>
    <row r="7741" spans="1:14" ht="13.8" thickBot="1" x14ac:dyDescent="0.25">
      <c r="A7741" s="29" t="s">
        <v>71</v>
      </c>
      <c r="B7741" s="18">
        <v>3</v>
      </c>
      <c r="C7741" s="18">
        <v>6</v>
      </c>
      <c r="D7741" s="18">
        <v>19</v>
      </c>
      <c r="E7741" s="18"/>
      <c r="F7741" s="18"/>
      <c r="G7741" s="18"/>
      <c r="H7741" s="18"/>
      <c r="I7741" s="18"/>
      <c r="J7741" s="62"/>
      <c r="K7741" s="19"/>
      <c r="L7741" s="29" t="s">
        <v>71</v>
      </c>
      <c r="M7741" s="104" t="e">
        <f>#REF!</f>
        <v>#REF!</v>
      </c>
      <c r="N7741" s="113" t="e">
        <f>IF(M7741=0,"",CHOOSE(M7741,"3","6","19","手入力箇所","手入力箇所","手入力箇所","手入力箇所","手入力箇所","手入力箇所","手入力箇所","手入力箇所","手入力箇所","手入力箇所"))</f>
        <v>#REF!</v>
      </c>
    </row>
    <row r="7742" spans="1:14" ht="13.8" thickBot="1" x14ac:dyDescent="0.25">
      <c r="A7742" s="29" t="s">
        <v>72</v>
      </c>
      <c r="B7742" s="18">
        <v>1</v>
      </c>
      <c r="C7742" s="18">
        <v>3</v>
      </c>
      <c r="D7742" s="18">
        <v>5</v>
      </c>
      <c r="E7742" s="18">
        <v>9</v>
      </c>
      <c r="F7742" s="18">
        <v>26</v>
      </c>
      <c r="G7742" s="18"/>
      <c r="H7742" s="18"/>
      <c r="I7742" s="18"/>
      <c r="J7742" s="62"/>
      <c r="K7742" s="19"/>
      <c r="L7742" s="29" t="s">
        <v>72</v>
      </c>
      <c r="M7742" s="104" t="e">
        <f>#REF!</f>
        <v>#REF!</v>
      </c>
      <c r="N7742" s="113" t="e">
        <f>IF(M7742=0,"",CHOOSE(M7742,"1","3","5","9","9","26","26","26","26","26","手入力箇所","手入力箇所","手入力箇所","手入力箇所","手入力箇所","手入力箇所","手入力箇所","手入力箇所","手入力箇所","手入力箇所"))</f>
        <v>#REF!</v>
      </c>
    </row>
    <row r="7743" spans="1:14" ht="13.8" thickBot="1" x14ac:dyDescent="0.25">
      <c r="A7743" s="29" t="s">
        <v>73</v>
      </c>
      <c r="B7743" s="18">
        <v>4</v>
      </c>
      <c r="C7743" s="18">
        <v>11</v>
      </c>
      <c r="D7743" s="18">
        <v>20</v>
      </c>
      <c r="E7743" s="18">
        <v>33</v>
      </c>
      <c r="F7743" s="18"/>
      <c r="G7743" s="18"/>
      <c r="H7743" s="18"/>
      <c r="I7743" s="18"/>
      <c r="J7743" s="62"/>
      <c r="K7743" s="19"/>
      <c r="L7743" s="29" t="s">
        <v>73</v>
      </c>
      <c r="M7743" s="104" t="e">
        <f>#REF!</f>
        <v>#REF!</v>
      </c>
      <c r="N7743" s="113" t="e">
        <f>IF(M7743=0,"",CHOOSE(M7743,"4","11","20","33","33","手入力箇所","手入力箇所","手入力箇所","手入力箇所","手入力箇所","手入力箇所","手入力箇所","手入力箇所","手入力箇所","手入力箇所"))</f>
        <v>#REF!</v>
      </c>
    </row>
    <row r="7744" spans="1:14" ht="37.200000000000003" thickBot="1" x14ac:dyDescent="0.25">
      <c r="A7744" s="30" t="s">
        <v>74</v>
      </c>
      <c r="B7744" s="18">
        <v>4</v>
      </c>
      <c r="C7744" s="18">
        <v>6</v>
      </c>
      <c r="D7744" s="18">
        <v>8</v>
      </c>
      <c r="E7744" s="18">
        <v>10</v>
      </c>
      <c r="F7744" s="18">
        <v>15</v>
      </c>
      <c r="G7744" s="18">
        <v>23</v>
      </c>
      <c r="H7744" s="18">
        <v>33</v>
      </c>
      <c r="I7744" s="18"/>
      <c r="J7744" s="62"/>
      <c r="K7744" s="19"/>
      <c r="L7744" s="30" t="s">
        <v>74</v>
      </c>
      <c r="M7744" s="104" t="e">
        <f>#REF!</f>
        <v>#REF!</v>
      </c>
      <c r="N7744" s="113" t="e">
        <f>IF(M7744=0,"",CHOOSE(M7744,"4","6","8","10","10","15","15","15","15","15","23","23","23","23","23","23","23","23","23","23","33","33","33","33","33","33","33","33","33","33","手入力箇所","手入力箇所","手入力箇所","手入力箇所","手入力箇所","手入力箇所","手入力箇所","手入力箇所","手入力箇所","手入力箇所"))</f>
        <v>#REF!</v>
      </c>
    </row>
    <row r="7745" spans="1:14" ht="13.8" thickBot="1" x14ac:dyDescent="0.25">
      <c r="A7745" s="29" t="s">
        <v>75</v>
      </c>
      <c r="B7745" s="18">
        <v>6</v>
      </c>
      <c r="C7745" s="18">
        <v>14</v>
      </c>
      <c r="D7745" s="18">
        <v>25</v>
      </c>
      <c r="E7745" s="18">
        <v>39</v>
      </c>
      <c r="F7745" s="18"/>
      <c r="G7745" s="18"/>
      <c r="H7745" s="18"/>
      <c r="I7745" s="18"/>
      <c r="J7745" s="62"/>
      <c r="K7745" s="19"/>
      <c r="L7745" s="29" t="s">
        <v>75</v>
      </c>
      <c r="M7745" s="104" t="e">
        <f>#REF!</f>
        <v>#REF!</v>
      </c>
      <c r="N7745" s="113" t="e">
        <f>IF(M7745=0,"",CHOOSE(M7745,"6","14","25","39","39","手入力箇所","手入力箇所","手入力箇所","手入力箇所","手入力箇所","手入力箇所","手入力箇所","手入力箇所","手入力箇所","手入力箇所"))</f>
        <v>#REF!</v>
      </c>
    </row>
    <row r="7746" spans="1:14" ht="37.200000000000003" thickBot="1" x14ac:dyDescent="0.25">
      <c r="A7746" s="30" t="s">
        <v>76</v>
      </c>
      <c r="B7746" s="18">
        <v>2</v>
      </c>
      <c r="C7746" s="18">
        <v>3</v>
      </c>
      <c r="D7746" s="18">
        <v>6</v>
      </c>
      <c r="E7746" s="18">
        <v>9</v>
      </c>
      <c r="F7746" s="18"/>
      <c r="G7746" s="18"/>
      <c r="H7746" s="18"/>
      <c r="I7746" s="18"/>
      <c r="J7746" s="62"/>
      <c r="K7746" s="19"/>
      <c r="L7746" s="30" t="s">
        <v>76</v>
      </c>
      <c r="M7746" s="104" t="e">
        <f>#REF!</f>
        <v>#REF!</v>
      </c>
      <c r="N7746" s="113" t="e">
        <f>IF(M7746=0,"",CHOOSE(M7746,"2","3","6","9","9","手入力箇所","手入力箇所","手入力箇所","手入力箇所","手入力箇所","手入力箇所","手入力箇所","手入力箇所","手入力箇所","手入力箇所"))</f>
        <v>#REF!</v>
      </c>
    </row>
    <row r="7747" spans="1:14" ht="27" thickBot="1" x14ac:dyDescent="0.25">
      <c r="A7747" s="31" t="s">
        <v>77</v>
      </c>
      <c r="B7747" s="18">
        <v>12</v>
      </c>
      <c r="C7747" s="18">
        <v>18</v>
      </c>
      <c r="D7747" s="18">
        <v>22</v>
      </c>
      <c r="E7747" s="18">
        <v>26</v>
      </c>
      <c r="F7747" s="62"/>
      <c r="G7747" s="62"/>
      <c r="H7747" s="62"/>
      <c r="I7747" s="62"/>
      <c r="J7747" s="62"/>
      <c r="K7747" s="19"/>
      <c r="L7747" s="31" t="s">
        <v>77</v>
      </c>
      <c r="M7747" s="104" t="e">
        <f>#REF!</f>
        <v>#REF!</v>
      </c>
      <c r="N7747" s="113" t="e">
        <f>IF(M7747=0,"",CHOOSE(M7747,"12","18","22","26","26","手入力箇所","手入力箇所","手入力箇所","手入力箇所","手入力箇所","手入力箇所","手入力箇所","手入力箇所","手入力箇所","手入力箇所"))</f>
        <v>#REF!</v>
      </c>
    </row>
    <row r="7748" spans="1:14" ht="40.200000000000003" thickBot="1" x14ac:dyDescent="0.25">
      <c r="A7748" s="31" t="s">
        <v>78</v>
      </c>
      <c r="B7748" s="18">
        <v>5</v>
      </c>
      <c r="C7748" s="18">
        <v>8</v>
      </c>
      <c r="D7748" s="18">
        <v>11</v>
      </c>
      <c r="E7748" s="18">
        <v>14</v>
      </c>
      <c r="F7748" s="62"/>
      <c r="G7748" s="62"/>
      <c r="H7748" s="62"/>
      <c r="I7748" s="62"/>
      <c r="J7748" s="62"/>
      <c r="K7748" s="19"/>
      <c r="L7748" s="31" t="s">
        <v>78</v>
      </c>
      <c r="M7748" s="104" t="e">
        <f>#REF!</f>
        <v>#REF!</v>
      </c>
      <c r="N7748" s="113" t="e">
        <f>IF(M7748=0,"",CHOOSE(M7748,"5","8","11","14","14","手入力箇所","手入力箇所","手入力箇所","手入力箇所","手入力箇所","手入力箇所","手入力箇所","手入力箇所","手入力箇所","手入力箇所"))</f>
        <v>#REF!</v>
      </c>
    </row>
    <row r="7749" spans="1:14" ht="27" thickBot="1" x14ac:dyDescent="0.25">
      <c r="A7749" s="31" t="s">
        <v>79</v>
      </c>
      <c r="B7749" s="18">
        <v>6</v>
      </c>
      <c r="C7749" s="18">
        <v>11</v>
      </c>
      <c r="D7749" s="18">
        <v>16</v>
      </c>
      <c r="E7749" s="18">
        <v>21</v>
      </c>
      <c r="F7749" s="62"/>
      <c r="G7749" s="62"/>
      <c r="H7749" s="62"/>
      <c r="I7749" s="62"/>
      <c r="J7749" s="62"/>
      <c r="K7749" s="19"/>
      <c r="L7749" s="31" t="s">
        <v>79</v>
      </c>
      <c r="M7749" s="104" t="e">
        <f>#REF!</f>
        <v>#REF!</v>
      </c>
      <c r="N7749" s="113" t="e">
        <f>IF(M7749=0,"",CHOOSE(M7749,"6","11","16","21","21","手入力箇所","手入力箇所","手入力箇所","手入力箇所","手入力箇所","手入力箇所","手入力箇所","手入力箇所","手入力箇所"))</f>
        <v>#REF!</v>
      </c>
    </row>
    <row r="7750" spans="1:14" ht="40.200000000000003" thickBot="1" x14ac:dyDescent="0.25">
      <c r="A7750" s="31" t="s">
        <v>80</v>
      </c>
      <c r="B7750" s="18">
        <v>5</v>
      </c>
      <c r="C7750" s="18">
        <v>7</v>
      </c>
      <c r="D7750" s="18">
        <v>9</v>
      </c>
      <c r="E7750" s="18">
        <v>10</v>
      </c>
      <c r="F7750" s="62"/>
      <c r="G7750" s="62"/>
      <c r="H7750" s="62"/>
      <c r="I7750" s="62"/>
      <c r="J7750" s="62"/>
      <c r="K7750" s="19"/>
      <c r="L7750" s="31" t="s">
        <v>80</v>
      </c>
      <c r="M7750" s="104" t="e">
        <f>#REF!</f>
        <v>#REF!</v>
      </c>
      <c r="N7750" s="113" t="e">
        <f>IF(M7750=0,"",CHOOSE(M7750,"5","7","9","10","10","手入力箇所","手入力箇所","手入力箇所","手入力箇所","手入力箇所","手入力箇所","手入力箇所","手入力箇所","手入力箇所"))</f>
        <v>#REF!</v>
      </c>
    </row>
    <row r="7751" spans="1:14" ht="40.200000000000003" thickBot="1" x14ac:dyDescent="0.25">
      <c r="A7751" s="31" t="s">
        <v>81</v>
      </c>
      <c r="B7751" s="18">
        <v>9</v>
      </c>
      <c r="C7751" s="18">
        <v>14</v>
      </c>
      <c r="D7751" s="62"/>
      <c r="E7751" s="62"/>
      <c r="F7751" s="62"/>
      <c r="G7751" s="62"/>
      <c r="H7751" s="62"/>
      <c r="I7751" s="62"/>
      <c r="J7751" s="62"/>
      <c r="K7751" s="19"/>
      <c r="L7751" s="31" t="s">
        <v>81</v>
      </c>
      <c r="M7751" s="104" t="e">
        <f>#REF!</f>
        <v>#REF!</v>
      </c>
      <c r="N7751" s="113" t="e">
        <f>IF(M7751=0,"",CHOOSE(M7751,"9","14","手入力箇所","手入力箇所","手入力箇所","手入力箇所","手入力箇所","手入力箇所","手入力箇所","手入力箇所","手入力箇所","手入力箇所"))</f>
        <v>#REF!</v>
      </c>
    </row>
    <row r="7752" spans="1:14" ht="13.8" thickBot="1" x14ac:dyDescent="0.25">
      <c r="A7752" s="31" t="s">
        <v>82</v>
      </c>
      <c r="B7752" s="18">
        <v>3</v>
      </c>
      <c r="C7752" s="18">
        <v>4</v>
      </c>
      <c r="D7752" s="18">
        <v>4</v>
      </c>
      <c r="E7752" s="18">
        <v>5</v>
      </c>
      <c r="F7752" s="18">
        <v>6</v>
      </c>
      <c r="G7752" s="18">
        <v>8</v>
      </c>
      <c r="H7752" s="18">
        <v>9</v>
      </c>
      <c r="I7752" s="18">
        <v>11</v>
      </c>
      <c r="J7752" s="18">
        <v>12</v>
      </c>
      <c r="K7752" s="19"/>
      <c r="L7752" s="31" t="s">
        <v>82</v>
      </c>
      <c r="M7752" s="104" t="e">
        <f>#REF!</f>
        <v>#REF!</v>
      </c>
      <c r="N7752" s="113" t="e">
        <f>IF(M7752=0,"",CHOOSE(M7752,"3","4","4","5","5","6","6","6","6","6","8","8","8","8","8","8","8","8","8","8","9","9","9","9","9","9","9","9","9","9","11","11","11","11","11","11","11","11","11","11","12","12","12","12","12","12","12","12","12","12","12","手入力箇所","手入力箇所","手入力箇所","手入力箇所","手入力箇所","手入力箇所","手入力箇所","手入力箇所","手入力箇所","手入力箇所"))</f>
        <v>#REF!</v>
      </c>
    </row>
    <row r="7753" spans="1:14" ht="13.8" thickBot="1" x14ac:dyDescent="0.25">
      <c r="A7753" s="31" t="s">
        <v>83</v>
      </c>
      <c r="B7753" s="18">
        <v>3</v>
      </c>
      <c r="C7753" s="18">
        <v>4</v>
      </c>
      <c r="D7753" s="18">
        <v>4</v>
      </c>
      <c r="E7753" s="18">
        <v>5</v>
      </c>
      <c r="F7753" s="18">
        <v>6</v>
      </c>
      <c r="G7753" s="18">
        <v>8</v>
      </c>
      <c r="H7753" s="18">
        <v>10</v>
      </c>
      <c r="I7753" s="18">
        <v>12</v>
      </c>
      <c r="J7753" s="18">
        <v>13</v>
      </c>
      <c r="K7753" s="19"/>
      <c r="L7753" s="31" t="s">
        <v>83</v>
      </c>
      <c r="M7753" s="104" t="e">
        <f>#REF!</f>
        <v>#REF!</v>
      </c>
      <c r="N7753" s="113" t="e">
        <f>IF(M7753=0,"",CHOOSE(M7753,"3","4","4","5","5","6","6","6","6","6","8","8","8","8","8","8","8","8","8","8","10","10","10","10","10","10","10","10","10","10","12","12","12","12","12","12","12","12","12","12","13","13","13","13","13","13","13","13","13","13","13","手入力箇所","手入力箇所","手入力箇所","手入力箇所","手入力箇所","手入力箇所","手入力箇所","手入力箇所","手入力箇所","手入力箇所"))</f>
        <v>#REF!</v>
      </c>
    </row>
    <row r="7754" spans="1:14" ht="27" thickBot="1" x14ac:dyDescent="0.25">
      <c r="A7754" s="32" t="s">
        <v>84</v>
      </c>
      <c r="B7754" s="20">
        <v>1</v>
      </c>
      <c r="C7754" s="20">
        <v>2</v>
      </c>
      <c r="D7754" s="20">
        <v>3</v>
      </c>
      <c r="E7754" s="20">
        <v>4</v>
      </c>
      <c r="F7754" s="20">
        <v>8</v>
      </c>
      <c r="G7754" s="20">
        <v>19</v>
      </c>
      <c r="H7754" s="63"/>
      <c r="I7754" s="63"/>
      <c r="J7754" s="63"/>
      <c r="K7754" s="21"/>
      <c r="L7754" s="32" t="s">
        <v>84</v>
      </c>
      <c r="M7754" s="104" t="e">
        <f>#REF!</f>
        <v>#REF!</v>
      </c>
      <c r="N7754" s="113" t="e">
        <f>IF(M7754=0,"",CHOOSE(M7754,"1","2","3","4","4","8","8","8","8","8","19","19","19","19","19","19","19","19","19","19","手入力箇所","手入力箇所","手入力箇所","手入力箇所","手入力箇所","手入力箇所","手入力箇所","手入力箇所","手入力箇所","手入力箇所"))</f>
        <v>#REF!</v>
      </c>
    </row>
    <row r="7755" spans="1:14" ht="13.8" thickBot="1" x14ac:dyDescent="0.25"/>
    <row r="7756" spans="1:14" ht="13.8" thickBot="1" x14ac:dyDescent="0.25">
      <c r="A7756" s="686" t="e">
        <f>A7729</f>
        <v>#REF!</v>
      </c>
      <c r="B7756" s="686"/>
      <c r="C7756" s="686"/>
      <c r="D7756" s="687" t="s">
        <v>193</v>
      </c>
      <c r="E7756" s="687"/>
      <c r="F7756" s="687"/>
      <c r="G7756" s="687"/>
      <c r="H7756" s="687"/>
      <c r="I7756" s="687"/>
      <c r="J7756" s="687"/>
      <c r="K7756" s="687"/>
      <c r="L7756" s="687"/>
      <c r="M7756" s="687"/>
      <c r="N7756" s="687"/>
    </row>
    <row r="7757" spans="1:14" ht="13.8" thickBot="1" x14ac:dyDescent="0.25">
      <c r="A7757" s="105"/>
      <c r="B7757" s="33">
        <v>1</v>
      </c>
      <c r="C7757" s="24">
        <v>2</v>
      </c>
      <c r="D7757" s="24">
        <v>3</v>
      </c>
      <c r="E7757" s="24" t="s">
        <v>58</v>
      </c>
      <c r="F7757" s="24" t="s">
        <v>59</v>
      </c>
      <c r="G7757" s="24" t="s">
        <v>60</v>
      </c>
      <c r="H7757" s="24" t="s">
        <v>61</v>
      </c>
      <c r="I7757" s="24" t="s">
        <v>62</v>
      </c>
      <c r="J7757" s="24" t="s">
        <v>194</v>
      </c>
      <c r="K7757" s="102" t="s">
        <v>85</v>
      </c>
      <c r="L7757" s="105" t="s">
        <v>189</v>
      </c>
      <c r="M7757" s="105" t="s">
        <v>188</v>
      </c>
      <c r="N7757" s="105" t="s">
        <v>51</v>
      </c>
    </row>
    <row r="7758" spans="1:14" ht="13.8" thickBot="1" x14ac:dyDescent="0.25">
      <c r="A7758" s="26" t="s">
        <v>56</v>
      </c>
      <c r="B7758" s="22">
        <v>16</v>
      </c>
      <c r="C7758" s="22">
        <v>25</v>
      </c>
      <c r="D7758" s="22">
        <v>32</v>
      </c>
      <c r="E7758" s="22">
        <v>38</v>
      </c>
      <c r="F7758" s="22">
        <v>56</v>
      </c>
      <c r="G7758" s="22">
        <v>87</v>
      </c>
      <c r="H7758" s="22">
        <v>121</v>
      </c>
      <c r="I7758" s="22"/>
      <c r="J7758" s="23"/>
      <c r="K7758" s="68"/>
      <c r="L7758" s="107" t="s">
        <v>56</v>
      </c>
      <c r="M7758" s="103" t="e">
        <f>#REF!</f>
        <v>#REF!</v>
      </c>
      <c r="N7758" s="103" t="e">
        <f>IF(M7758=0,"",CHOOSE(M7758,"16","25","32","38","38","56","56","56","56","56","87","87","87","87","87","87","87","87","87","87","121","121","121","121","121","121","121","121","121","121","手入力箇所","手入力箇所","手入力箇所","手入力箇所","手入力箇所","手入力箇所","手入力箇所","手入力箇所","手入力箇所","手入力箇所"))</f>
        <v>#REF!</v>
      </c>
    </row>
    <row r="7759" spans="1:14" ht="13.8" thickBot="1" x14ac:dyDescent="0.25">
      <c r="A7759" s="27" t="s">
        <v>57</v>
      </c>
      <c r="B7759" s="18">
        <v>25</v>
      </c>
      <c r="C7759" s="18">
        <v>33</v>
      </c>
      <c r="D7759" s="18">
        <v>40</v>
      </c>
      <c r="E7759" s="18">
        <v>45</v>
      </c>
      <c r="F7759" s="18">
        <v>58</v>
      </c>
      <c r="G7759" s="18">
        <v>79</v>
      </c>
      <c r="H7759" s="18"/>
      <c r="I7759" s="18"/>
      <c r="J7759" s="62"/>
      <c r="K7759" s="69"/>
      <c r="L7759" s="107" t="s">
        <v>57</v>
      </c>
      <c r="M7759" s="103" t="e">
        <f>#REF!</f>
        <v>#REF!</v>
      </c>
      <c r="N7759" s="103" t="e">
        <f>IF(M7759=0,"",CHOOSE(M7759,"25","33","40","45","45","58","58","58","58","58","79","79","79","79","79","79","79","79","79","79","手入力箇所","手入力箇所","手入力箇所","手入力箇所","手入力箇所","手入力箇所","手入力箇所","手入力箇所","手入力箇所","手入力箇所"))</f>
        <v>#REF!</v>
      </c>
    </row>
    <row r="7760" spans="1:14" ht="48.6" thickBot="1" x14ac:dyDescent="0.25">
      <c r="A7760" s="28" t="s">
        <v>64</v>
      </c>
      <c r="B7760" s="18">
        <v>32</v>
      </c>
      <c r="C7760" s="18"/>
      <c r="D7760" s="18"/>
      <c r="E7760" s="18"/>
      <c r="F7760" s="18"/>
      <c r="G7760" s="18"/>
      <c r="H7760" s="18"/>
      <c r="I7760" s="18"/>
      <c r="J7760" s="62"/>
      <c r="K7760" s="69"/>
      <c r="L7760" s="108" t="s">
        <v>64</v>
      </c>
      <c r="M7760" s="103" t="e">
        <f>#REF!</f>
        <v>#REF!</v>
      </c>
      <c r="N7760" s="103" t="e">
        <f>IF(M7760=0,"",CHOOSE(M7760,"32","手入力箇所","手入力箇所","手入力箇所","手入力箇所","手入力箇所","手入力箇所","手入力箇所","手入力箇所","手入力箇所","手入力箇所"))</f>
        <v>#REF!</v>
      </c>
    </row>
    <row r="7761" spans="1:14" ht="48.6" thickBot="1" x14ac:dyDescent="0.25">
      <c r="A7761" s="28" t="s">
        <v>65</v>
      </c>
      <c r="B7761" s="18">
        <v>36</v>
      </c>
      <c r="C7761" s="18"/>
      <c r="D7761" s="18"/>
      <c r="E7761" s="18"/>
      <c r="F7761" s="18"/>
      <c r="G7761" s="18"/>
      <c r="H7761" s="18"/>
      <c r="I7761" s="18"/>
      <c r="J7761" s="62"/>
      <c r="K7761" s="69"/>
      <c r="L7761" s="108" t="s">
        <v>65</v>
      </c>
      <c r="M7761" s="103" t="e">
        <f>#REF!</f>
        <v>#REF!</v>
      </c>
      <c r="N7761" s="103" t="e">
        <f>IF(M7761=0,"",CHOOSE(M7761,"36","手入力箇所","手入力箇所","手入力箇所","手入力箇所","手入力箇所","手入力箇所","手入力箇所","手入力箇所","手入力箇所","手入力箇所"))</f>
        <v>#REF!</v>
      </c>
    </row>
    <row r="7762" spans="1:14" ht="24.6" thickBot="1" x14ac:dyDescent="0.25">
      <c r="A7762" s="28" t="s">
        <v>66</v>
      </c>
      <c r="B7762" s="18">
        <v>24</v>
      </c>
      <c r="C7762" s="18">
        <v>30</v>
      </c>
      <c r="D7762" s="18">
        <v>33</v>
      </c>
      <c r="E7762" s="18">
        <v>35</v>
      </c>
      <c r="F7762" s="18">
        <v>42</v>
      </c>
      <c r="G7762" s="18"/>
      <c r="H7762" s="18"/>
      <c r="I7762" s="18"/>
      <c r="J7762" s="62"/>
      <c r="K7762" s="69"/>
      <c r="L7762" s="108" t="s">
        <v>66</v>
      </c>
      <c r="M7762" s="103" t="e">
        <f>#REF!</f>
        <v>#REF!</v>
      </c>
      <c r="N7762" s="103" t="e">
        <f>IF(M7762=0,"",CHOOSE(M7762,"24","30","33","35","35","42","42","42","42","42","手入力箇所","手入力箇所","手入力箇所","手入力箇所","手入力箇所","手入力箇所","手入力箇所","手入力箇所","手入力箇所","手入力箇所"))</f>
        <v>#REF!</v>
      </c>
    </row>
    <row r="7763" spans="1:14" ht="36.6" thickBot="1" x14ac:dyDescent="0.25">
      <c r="A7763" s="28" t="s">
        <v>67</v>
      </c>
      <c r="B7763" s="18">
        <v>7</v>
      </c>
      <c r="C7763" s="18">
        <v>12</v>
      </c>
      <c r="D7763" s="18">
        <v>16</v>
      </c>
      <c r="E7763" s="18">
        <v>19</v>
      </c>
      <c r="F7763" s="18"/>
      <c r="G7763" s="18"/>
      <c r="H7763" s="18"/>
      <c r="I7763" s="18"/>
      <c r="J7763" s="62"/>
      <c r="K7763" s="69"/>
      <c r="L7763" s="108" t="s">
        <v>67</v>
      </c>
      <c r="M7763" s="103" t="e">
        <f>#REF!</f>
        <v>#REF!</v>
      </c>
      <c r="N7763" s="103" t="e">
        <f>IF(M7763=0,"",CHOOSE(M7763,"7","12","16","19","19","手入力箇所","手入力箇所","手入力箇所","手入力箇所","手入力箇所","手入力箇所","手入力箇所","手入力箇所","手入力箇所","手入力箇所"))</f>
        <v>#REF!</v>
      </c>
    </row>
    <row r="7764" spans="1:14" ht="24.6" thickBot="1" x14ac:dyDescent="0.25">
      <c r="A7764" s="28" t="s">
        <v>68</v>
      </c>
      <c r="B7764" s="18">
        <v>21</v>
      </c>
      <c r="C7764" s="18">
        <v>35</v>
      </c>
      <c r="D7764" s="18">
        <v>48</v>
      </c>
      <c r="E7764" s="18">
        <v>59</v>
      </c>
      <c r="F7764" s="18">
        <v>94</v>
      </c>
      <c r="G7764" s="18">
        <v>159</v>
      </c>
      <c r="H7764" s="18">
        <v>235</v>
      </c>
      <c r="I7764" s="18"/>
      <c r="J7764" s="62"/>
      <c r="K7764" s="69"/>
      <c r="L7764" s="108" t="s">
        <v>68</v>
      </c>
      <c r="M7764" s="103" t="e">
        <f>#REF!</f>
        <v>#REF!</v>
      </c>
      <c r="N7764" s="103" t="e">
        <f>IF(M7764=0,"",CHOOSE(M7764,"21","35","48","59","59","94","94","94","94","94","159","159","159","159","159","159","159","159","159","159","235","235","235","235","235","235","235","235","235","235","手入力箇所","手入力箇所","手入力箇所","手入力箇所","手入力箇所","手入力箇所","手入力箇所","手入力箇所","手入力箇所","手入力箇所"))</f>
        <v>#REF!</v>
      </c>
    </row>
    <row r="7765" spans="1:14" ht="36.6" thickBot="1" x14ac:dyDescent="0.25">
      <c r="A7765" s="28" t="s">
        <v>69</v>
      </c>
      <c r="B7765" s="18">
        <v>22</v>
      </c>
      <c r="C7765" s="18">
        <v>26</v>
      </c>
      <c r="D7765" s="18">
        <v>28</v>
      </c>
      <c r="E7765" s="18">
        <v>29</v>
      </c>
      <c r="F7765" s="18">
        <v>34</v>
      </c>
      <c r="G7765" s="18"/>
      <c r="H7765" s="18"/>
      <c r="I7765" s="18"/>
      <c r="J7765" s="62"/>
      <c r="K7765" s="69"/>
      <c r="L7765" s="108" t="s">
        <v>69</v>
      </c>
      <c r="M7765" s="103" t="e">
        <f>#REF!</f>
        <v>#REF!</v>
      </c>
      <c r="N7765" s="103" t="e">
        <f>IF(M7765=0,"",CHOOSE(M7765,"22","26","28","29","29","34","34","34","34","34","手入力箇所","手入力箇所","手入力箇所","手入力箇所","手入力箇所","手入力箇所","手入力箇所","手入力箇所","手入力箇所","手入力箇所"))</f>
        <v>#REF!</v>
      </c>
    </row>
    <row r="7766" spans="1:14" ht="13.8" thickBot="1" x14ac:dyDescent="0.25">
      <c r="A7766" s="27" t="s">
        <v>63</v>
      </c>
      <c r="B7766" s="18">
        <v>21</v>
      </c>
      <c r="C7766" s="18">
        <v>33</v>
      </c>
      <c r="D7766" s="18">
        <v>46</v>
      </c>
      <c r="E7766" s="18">
        <v>56</v>
      </c>
      <c r="F7766" s="18">
        <v>89</v>
      </c>
      <c r="G7766" s="18">
        <v>151</v>
      </c>
      <c r="H7766" s="18">
        <v>224</v>
      </c>
      <c r="I7766" s="18">
        <v>289</v>
      </c>
      <c r="J7766" s="18">
        <v>350</v>
      </c>
      <c r="K7766" s="69"/>
      <c r="L7766" s="107" t="s">
        <v>63</v>
      </c>
      <c r="M7766" s="103" t="e">
        <f>#REF!</f>
        <v>#REF!</v>
      </c>
      <c r="N7766" s="103" t="e">
        <f>IF(M7766=0,"",CHOOSE(M7766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767" spans="1:14" ht="24.6" thickBot="1" x14ac:dyDescent="0.25">
      <c r="A7767" s="34" t="s">
        <v>70</v>
      </c>
      <c r="B7767" s="35">
        <v>13</v>
      </c>
      <c r="C7767" s="35">
        <v>33</v>
      </c>
      <c r="D7767" s="35">
        <v>59</v>
      </c>
      <c r="E7767" s="35"/>
      <c r="F7767" s="35"/>
      <c r="G7767" s="35"/>
      <c r="H7767" s="35"/>
      <c r="I7767" s="35"/>
      <c r="J7767" s="36"/>
      <c r="K7767" s="67"/>
      <c r="L7767" s="108" t="s">
        <v>70</v>
      </c>
      <c r="M7767" s="103" t="e">
        <f>#REF!</f>
        <v>#REF!</v>
      </c>
      <c r="N7767" s="103" t="e">
        <f>IF(M7767=0,"",CHOOSE(M7767,"13","33","59","手入力箇所","手入力箇所","手入力箇所","手入力箇所","手入力箇所","手入力箇所","手入力箇所","手入力箇所","手入力箇所","手入力箇所"))</f>
        <v>#REF!</v>
      </c>
    </row>
    <row r="7768" spans="1:14" ht="13.8" thickBot="1" x14ac:dyDescent="0.25">
      <c r="A7768" s="37" t="s">
        <v>71</v>
      </c>
      <c r="B7768" s="17">
        <v>23</v>
      </c>
      <c r="C7768" s="17">
        <v>39</v>
      </c>
      <c r="D7768" s="17">
        <v>97</v>
      </c>
      <c r="E7768" s="17"/>
      <c r="F7768" s="17"/>
      <c r="G7768" s="17"/>
      <c r="H7768" s="17"/>
      <c r="I7768" s="17"/>
      <c r="J7768" s="64"/>
      <c r="K7768" s="70"/>
      <c r="L7768" s="109" t="s">
        <v>71</v>
      </c>
      <c r="M7768" s="103" t="e">
        <f>#REF!</f>
        <v>#REF!</v>
      </c>
      <c r="N7768" s="103" t="e">
        <f>IF(M7768=0,"",CHOOSE(M7768,"23","39","97","手入力箇所","手入力箇所","手入力箇所","手入力箇所","手入力箇所","手入力箇所","手入力箇所","手入力箇所","手入力箇所","手入力箇所"))</f>
        <v>#REF!</v>
      </c>
    </row>
    <row r="7769" spans="1:14" ht="13.8" thickBot="1" x14ac:dyDescent="0.25">
      <c r="A7769" s="29" t="s">
        <v>72</v>
      </c>
      <c r="B7769" s="18">
        <v>21</v>
      </c>
      <c r="C7769" s="18">
        <v>37</v>
      </c>
      <c r="D7769" s="18">
        <v>58</v>
      </c>
      <c r="E7769" s="18">
        <v>76</v>
      </c>
      <c r="F7769" s="18">
        <v>137</v>
      </c>
      <c r="G7769" s="18"/>
      <c r="H7769" s="18"/>
      <c r="I7769" s="18"/>
      <c r="J7769" s="62"/>
      <c r="K7769" s="69"/>
      <c r="L7769" s="109" t="s">
        <v>72</v>
      </c>
      <c r="M7769" s="103" t="e">
        <f>#REF!</f>
        <v>#REF!</v>
      </c>
      <c r="N7769" s="103" t="e">
        <f>IF(M7769=0,"",CHOOSE(M7769,"21","37","58","76","76","137","137","137","137","137","手入力箇所","手入力箇所","手入力箇所","手入力箇所","手入力箇所","手入力箇所","手入力箇所","手入力箇所","手入力箇所","手入力箇所"))</f>
        <v>#REF!</v>
      </c>
    </row>
    <row r="7770" spans="1:14" ht="13.8" thickBot="1" x14ac:dyDescent="0.25">
      <c r="A7770" s="29" t="s">
        <v>73</v>
      </c>
      <c r="B7770" s="18">
        <v>48</v>
      </c>
      <c r="C7770" s="18">
        <v>93</v>
      </c>
      <c r="D7770" s="18">
        <v>138</v>
      </c>
      <c r="E7770" s="18">
        <v>183</v>
      </c>
      <c r="F7770" s="18"/>
      <c r="G7770" s="18"/>
      <c r="H7770" s="18"/>
      <c r="I7770" s="18"/>
      <c r="J7770" s="62"/>
      <c r="K7770" s="69"/>
      <c r="L7770" s="109" t="s">
        <v>73</v>
      </c>
      <c r="M7770" s="103" t="e">
        <f>#REF!</f>
        <v>#REF!</v>
      </c>
      <c r="N7770" s="103" t="e">
        <f>IF(M7770=0,"",CHOOSE(M7770,"48","93","138","183","183","手入力箇所","手入力箇所","手入力箇所","手入力箇所","手入力箇所","手入力箇所","手入力箇所","手入力箇所","手入力箇所","手入力箇所"))</f>
        <v>#REF!</v>
      </c>
    </row>
    <row r="7771" spans="1:14" ht="37.200000000000003" thickBot="1" x14ac:dyDescent="0.25">
      <c r="A7771" s="30" t="s">
        <v>74</v>
      </c>
      <c r="B7771" s="18">
        <v>13</v>
      </c>
      <c r="C7771" s="18">
        <v>26</v>
      </c>
      <c r="D7771" s="18">
        <v>40</v>
      </c>
      <c r="E7771" s="18">
        <v>55</v>
      </c>
      <c r="F7771" s="18">
        <v>107</v>
      </c>
      <c r="G7771" s="18">
        <v>224</v>
      </c>
      <c r="H7771" s="18">
        <v>386</v>
      </c>
      <c r="I7771" s="18"/>
      <c r="J7771" s="62"/>
      <c r="K7771" s="69"/>
      <c r="L7771" s="110" t="s">
        <v>74</v>
      </c>
      <c r="M7771" s="103" t="e">
        <f>#REF!</f>
        <v>#REF!</v>
      </c>
      <c r="N7771" s="103" t="e">
        <f>IF(M7771=0,"",CHOOSE(M7771,"13","26","40","55","55","107","107","107","107","107","224","224","224","224","224","224","224","224","224","224","386","386","386","386","386","386","386","386","386","386","手入力箇所","手入力箇所","手入力箇所","手入力箇所","手入力箇所","手入力箇所","手入力箇所","手入力箇所","手入力箇所","手入力箇所"))</f>
        <v>#REF!</v>
      </c>
    </row>
    <row r="7772" spans="1:14" ht="13.8" thickBot="1" x14ac:dyDescent="0.25">
      <c r="A7772" s="29" t="s">
        <v>75</v>
      </c>
      <c r="B7772" s="18">
        <v>36</v>
      </c>
      <c r="C7772" s="18">
        <v>98</v>
      </c>
      <c r="D7772" s="18">
        <v>173</v>
      </c>
      <c r="E7772" s="18">
        <v>274</v>
      </c>
      <c r="F7772" s="18"/>
      <c r="G7772" s="18"/>
      <c r="H7772" s="18"/>
      <c r="I7772" s="18"/>
      <c r="J7772" s="62"/>
      <c r="K7772" s="69"/>
      <c r="L7772" s="109" t="s">
        <v>75</v>
      </c>
      <c r="M7772" s="103" t="e">
        <f>#REF!</f>
        <v>#REF!</v>
      </c>
      <c r="N7772" s="103" t="e">
        <f>IF(M7772=0,"",CHOOSE(M7772,"36","98","173","274","274","手入力箇所","手入力箇所","手入力箇所","手入力箇所","手入力箇所","手入力箇所","手入力箇所","手入力箇所","手入力箇所","手入力箇所"))</f>
        <v>#REF!</v>
      </c>
    </row>
    <row r="7773" spans="1:14" ht="37.200000000000003" thickBot="1" x14ac:dyDescent="0.25">
      <c r="A7773" s="30" t="s">
        <v>76</v>
      </c>
      <c r="B7773" s="18">
        <v>127</v>
      </c>
      <c r="C7773" s="18">
        <v>127</v>
      </c>
      <c r="D7773" s="18">
        <v>127</v>
      </c>
      <c r="E7773" s="18">
        <v>127</v>
      </c>
      <c r="F7773" s="18"/>
      <c r="G7773" s="18"/>
      <c r="H7773" s="18"/>
      <c r="I7773" s="18"/>
      <c r="J7773" s="62"/>
      <c r="K7773" s="69"/>
      <c r="L7773" s="110" t="s">
        <v>76</v>
      </c>
      <c r="M7773" s="103" t="e">
        <f>#REF!</f>
        <v>#REF!</v>
      </c>
      <c r="N7773" s="103" t="e">
        <f>IF(M7773=0,"",CHOOSE(M7773,"127","127","127","127","127","手入力箇所","手入力箇所","手入力箇所","手入力箇所","手入力箇所","手入力箇所","手入力箇所","手入力箇所","手入力箇所","手入力箇所"))</f>
        <v>#REF!</v>
      </c>
    </row>
    <row r="7774" spans="1:14" ht="27" thickBot="1" x14ac:dyDescent="0.25">
      <c r="A7774" s="31" t="s">
        <v>77</v>
      </c>
      <c r="B7774" s="18">
        <v>42</v>
      </c>
      <c r="C7774" s="18">
        <v>90</v>
      </c>
      <c r="D7774" s="18">
        <v>141</v>
      </c>
      <c r="E7774" s="18">
        <v>193</v>
      </c>
      <c r="F7774" s="62"/>
      <c r="G7774" s="62"/>
      <c r="H7774" s="62"/>
      <c r="I7774" s="62"/>
      <c r="J7774" s="62"/>
      <c r="K7774" s="69"/>
      <c r="L7774" s="111" t="s">
        <v>77</v>
      </c>
      <c r="M7774" s="103" t="e">
        <f>#REF!</f>
        <v>#REF!</v>
      </c>
      <c r="N7774" s="103" t="e">
        <f>IF(M7774=0,"",CHOOSE(M7774,"42","90","141","193","1936","手入力箇所","手入力箇所","手入力箇所","手入力箇所","手入力箇所","手入力箇所","手入力箇所","手入力箇所","手入力箇所","手入力箇所"))</f>
        <v>#REF!</v>
      </c>
    </row>
    <row r="7775" spans="1:14" ht="40.200000000000003" thickBot="1" x14ac:dyDescent="0.25">
      <c r="A7775" s="31" t="s">
        <v>78</v>
      </c>
      <c r="B7775" s="18">
        <v>24</v>
      </c>
      <c r="C7775" s="18">
        <v>43</v>
      </c>
      <c r="D7775" s="18">
        <v>61</v>
      </c>
      <c r="E7775" s="18">
        <v>76</v>
      </c>
      <c r="F7775" s="62"/>
      <c r="G7775" s="62"/>
      <c r="H7775" s="62"/>
      <c r="I7775" s="62"/>
      <c r="J7775" s="62"/>
      <c r="K7775" s="69"/>
      <c r="L7775" s="111" t="s">
        <v>78</v>
      </c>
      <c r="M7775" s="103" t="e">
        <f>#REF!</f>
        <v>#REF!</v>
      </c>
      <c r="N7775" s="103" t="e">
        <f>IF(M7775=0,"",CHOOSE(M7775,"24","43","61","76","76","手入力箇所","手入力箇所","手入力箇所","手入力箇所","手入力箇所","手入力箇所","手入力箇所","手入力箇所","手入力箇所","手入力箇所"))</f>
        <v>#REF!</v>
      </c>
    </row>
    <row r="7776" spans="1:14" ht="27" thickBot="1" x14ac:dyDescent="0.25">
      <c r="A7776" s="31" t="s">
        <v>79</v>
      </c>
      <c r="B7776" s="18">
        <v>54</v>
      </c>
      <c r="C7776" s="18">
        <v>77</v>
      </c>
      <c r="D7776" s="18">
        <v>94</v>
      </c>
      <c r="E7776" s="18">
        <v>107</v>
      </c>
      <c r="F7776" s="62"/>
      <c r="G7776" s="62"/>
      <c r="H7776" s="62"/>
      <c r="I7776" s="62"/>
      <c r="J7776" s="62"/>
      <c r="K7776" s="69"/>
      <c r="L7776" s="111" t="s">
        <v>79</v>
      </c>
      <c r="M7776" s="103" t="e">
        <f>#REF!</f>
        <v>#REF!</v>
      </c>
      <c r="N7776" s="103" t="e">
        <f>IF(M7776=0,"",CHOOSE(M7776,"54","77","94","107","107","手入力箇所","手入力箇所","手入力箇所","手入力箇所","手入力箇所","手入力箇所","手入力箇所","手入力箇所","手入力箇所","手入力箇所"))</f>
        <v>#REF!</v>
      </c>
    </row>
    <row r="7777" spans="1:14" ht="40.200000000000003" thickBot="1" x14ac:dyDescent="0.25">
      <c r="A7777" s="31" t="s">
        <v>80</v>
      </c>
      <c r="B7777" s="18">
        <v>49</v>
      </c>
      <c r="C7777" s="18">
        <v>53</v>
      </c>
      <c r="D7777" s="18">
        <v>55</v>
      </c>
      <c r="E7777" s="18">
        <v>56</v>
      </c>
      <c r="F7777" s="62"/>
      <c r="G7777" s="62"/>
      <c r="H7777" s="62"/>
      <c r="I7777" s="62"/>
      <c r="J7777" s="62"/>
      <c r="K7777" s="69"/>
      <c r="L7777" s="111" t="s">
        <v>80</v>
      </c>
      <c r="M7777" s="103" t="e">
        <f>#REF!</f>
        <v>#REF!</v>
      </c>
      <c r="N7777" s="103" t="e">
        <f>IF(M7777=0,"",CHOOSE(M7777,"49","53","55","56","56","手入力箇所","手入力箇所","手入力箇所","手入力箇所","手入力箇所","手入力箇所","手入力箇所","手入力箇所","手入力箇所","手入力箇所"))</f>
        <v>#REF!</v>
      </c>
    </row>
    <row r="7778" spans="1:14" ht="40.200000000000003" thickBot="1" x14ac:dyDescent="0.25">
      <c r="A7778" s="38" t="s">
        <v>81</v>
      </c>
      <c r="B7778" s="35">
        <v>232</v>
      </c>
      <c r="C7778" s="35">
        <v>232</v>
      </c>
      <c r="D7778" s="36"/>
      <c r="E7778" s="36"/>
      <c r="F7778" s="36"/>
      <c r="G7778" s="36"/>
      <c r="H7778" s="36"/>
      <c r="I7778" s="36"/>
      <c r="J7778" s="36"/>
      <c r="K7778" s="67"/>
      <c r="L7778" s="111" t="s">
        <v>81</v>
      </c>
      <c r="M7778" s="103" t="e">
        <f>#REF!</f>
        <v>#REF!</v>
      </c>
      <c r="N7778" s="103" t="e">
        <f>IF(M7778=0,"",CHOOSE(M7778,"232","232","手入力箇所","手入力箇所","手入力箇所","手入力箇所","手入力箇所","手入力箇所","手入力箇所","手入力箇所","手入力箇所","手入力箇所"))</f>
        <v>#REF!</v>
      </c>
    </row>
    <row r="7779" spans="1:14" ht="13.8" thickBot="1" x14ac:dyDescent="0.25">
      <c r="A7779" s="39" t="s">
        <v>82</v>
      </c>
      <c r="B7779" s="17">
        <v>6</v>
      </c>
      <c r="C7779" s="17">
        <v>9</v>
      </c>
      <c r="D7779" s="17">
        <v>11</v>
      </c>
      <c r="E7779" s="17">
        <v>13</v>
      </c>
      <c r="F7779" s="17">
        <v>18</v>
      </c>
      <c r="G7779" s="17">
        <v>26</v>
      </c>
      <c r="H7779" s="17">
        <v>35</v>
      </c>
      <c r="I7779" s="17">
        <v>43</v>
      </c>
      <c r="J7779" s="17">
        <v>49</v>
      </c>
      <c r="K7779" s="70"/>
      <c r="L7779" s="111" t="s">
        <v>82</v>
      </c>
      <c r="M7779" s="103" t="e">
        <f>#REF!</f>
        <v>#REF!</v>
      </c>
      <c r="N7779" s="103" t="e">
        <f>IF(M7779=0,"",CHOOSE(M7779,"6","9","11","13","13","18","18","18","18","18","26","26","26","26","26","26","26","26","26","26","35","35","35","35","35","35","35","35","35","35","43","43","43","43","43","43","43","43","43","43","49","49","49","49","49","49","49","49","49","49","手入力箇所","手入力箇所","手入力箇所","手入力箇所","手入力箇所","手入力箇所","手入力箇所","手入力箇所","手入力箇所","手入力箇所"))</f>
        <v>#REF!</v>
      </c>
    </row>
    <row r="7780" spans="1:14" ht="13.8" thickBot="1" x14ac:dyDescent="0.25">
      <c r="A7780" s="31" t="s">
        <v>83</v>
      </c>
      <c r="B7780" s="18">
        <v>6</v>
      </c>
      <c r="C7780" s="18">
        <v>10</v>
      </c>
      <c r="D7780" s="18">
        <v>14</v>
      </c>
      <c r="E7780" s="18">
        <v>17</v>
      </c>
      <c r="F7780" s="18">
        <v>29</v>
      </c>
      <c r="G7780" s="18">
        <v>50</v>
      </c>
      <c r="H7780" s="18">
        <v>76</v>
      </c>
      <c r="I7780" s="18">
        <v>100</v>
      </c>
      <c r="J7780" s="18">
        <v>123</v>
      </c>
      <c r="K7780" s="69"/>
      <c r="L7780" s="111" t="s">
        <v>83</v>
      </c>
      <c r="M7780" s="103" t="e">
        <f>#REF!</f>
        <v>#REF!</v>
      </c>
      <c r="N7780" s="103" t="e">
        <f>IF(M7780=0,"",CHOOSE(M7780,"6","10","14","17","17","29","29","29","29","29","50","50","50","50","50","50","50","50","50","50","76","76","76","76","76","76","76","76","76","76","100","100","100","100","100","100","100","100","100","100","123","123","123","123","123","123","123","123","123","123","手入力箇所","手入力箇所","手入力箇所","手入力箇所","手入力箇所","手入力箇所","手入力箇所","手入力箇所","手入力箇所"))</f>
        <v>#REF!</v>
      </c>
    </row>
    <row r="7781" spans="1:14" ht="27" thickBot="1" x14ac:dyDescent="0.25">
      <c r="A7781" s="32" t="s">
        <v>84</v>
      </c>
      <c r="B7781" s="20">
        <v>9</v>
      </c>
      <c r="C7781" s="20">
        <v>15</v>
      </c>
      <c r="D7781" s="20">
        <v>20</v>
      </c>
      <c r="E7781" s="20">
        <v>24</v>
      </c>
      <c r="F7781" s="20">
        <v>39</v>
      </c>
      <c r="G7781" s="20">
        <v>65</v>
      </c>
      <c r="H7781" s="63"/>
      <c r="I7781" s="63"/>
      <c r="J7781" s="63"/>
      <c r="K7781" s="106"/>
      <c r="L7781" s="111" t="s">
        <v>84</v>
      </c>
      <c r="M7781" s="103" t="e">
        <f>#REF!</f>
        <v>#REF!</v>
      </c>
      <c r="N7781" s="103" t="e">
        <f>IF(M7781=0,"",CHOOSE(M7781,"9","15","20","24","24","39","39","39","39","39","65","65","65","65","65","65","65","65","65","65","手入力箇所","手入力箇所","手入力箇所","手入力箇所","手入力箇所","手入力箇所","手入力箇所","手入力箇所","手入力箇所","手入力箇所"))</f>
        <v>#REF!</v>
      </c>
    </row>
    <row r="7784" spans="1:14" ht="13.8" thickBot="1" x14ac:dyDescent="0.25"/>
    <row r="7785" spans="1:14" ht="13.8" thickBot="1" x14ac:dyDescent="0.25">
      <c r="A7785" s="688" t="e">
        <f>#REF!</f>
        <v>#REF!</v>
      </c>
      <c r="B7785" s="688"/>
      <c r="C7785" s="688"/>
      <c r="D7785" s="689" t="s">
        <v>192</v>
      </c>
      <c r="E7785" s="689"/>
      <c r="F7785" s="689"/>
      <c r="G7785" s="689"/>
      <c r="H7785" s="689"/>
      <c r="I7785" s="689"/>
      <c r="J7785" s="689"/>
      <c r="K7785" s="689"/>
      <c r="L7785" s="689"/>
      <c r="M7785" s="689"/>
      <c r="N7785" s="689"/>
    </row>
    <row r="7786" spans="1:14" ht="13.8" thickBot="1" x14ac:dyDescent="0.25">
      <c r="A7786" s="65"/>
      <c r="B7786" s="33">
        <v>1</v>
      </c>
      <c r="C7786" s="24">
        <v>2</v>
      </c>
      <c r="D7786" s="24">
        <v>3</v>
      </c>
      <c r="E7786" s="24" t="s">
        <v>58</v>
      </c>
      <c r="F7786" s="24" t="s">
        <v>59</v>
      </c>
      <c r="G7786" s="24" t="s">
        <v>60</v>
      </c>
      <c r="H7786" s="24" t="s">
        <v>61</v>
      </c>
      <c r="I7786" s="24" t="s">
        <v>62</v>
      </c>
      <c r="J7786" s="24" t="s">
        <v>194</v>
      </c>
      <c r="K7786" s="25" t="s">
        <v>85</v>
      </c>
      <c r="L7786" s="105" t="s">
        <v>189</v>
      </c>
      <c r="M7786" s="105" t="s">
        <v>188</v>
      </c>
      <c r="N7786" s="105" t="s">
        <v>51</v>
      </c>
    </row>
    <row r="7787" spans="1:14" ht="13.8" thickBot="1" x14ac:dyDescent="0.25">
      <c r="A7787" s="26" t="s">
        <v>56</v>
      </c>
      <c r="B7787" s="22">
        <v>5</v>
      </c>
      <c r="C7787" s="22">
        <v>7</v>
      </c>
      <c r="D7787" s="22">
        <v>8</v>
      </c>
      <c r="E7787" s="22">
        <v>8</v>
      </c>
      <c r="F7787" s="22">
        <v>10</v>
      </c>
      <c r="G7787" s="22">
        <v>13</v>
      </c>
      <c r="H7787" s="22">
        <v>16</v>
      </c>
      <c r="I7787" s="22"/>
      <c r="J7787" s="23"/>
      <c r="K7787" s="1"/>
      <c r="L7787" s="26" t="s">
        <v>56</v>
      </c>
      <c r="M7787" s="104" t="e">
        <f>#REF!</f>
        <v>#REF!</v>
      </c>
      <c r="N7787" s="112" t="e">
        <f>IF(M7787=0,"",CHOOSE(M7787,"5","7","8","8","8","10","10","10","10","10","13","13","13","13","13","13","13","13","13","13","16","16","16","16","16","16","16","16","16","16","16","手入力箇所","手入力箇所","手入力箇所","手入力箇所","手入力箇所","手入力箇所","手入力箇所","手入力箇所","手入力箇所","手入力箇所"))</f>
        <v>#REF!</v>
      </c>
    </row>
    <row r="7788" spans="1:14" ht="13.8" thickBot="1" x14ac:dyDescent="0.25">
      <c r="A7788" s="27" t="s">
        <v>57</v>
      </c>
      <c r="B7788" s="18">
        <v>5</v>
      </c>
      <c r="C7788" s="18">
        <v>7</v>
      </c>
      <c r="D7788" s="18">
        <v>8</v>
      </c>
      <c r="E7788" s="18">
        <v>9</v>
      </c>
      <c r="F7788" s="18">
        <v>12</v>
      </c>
      <c r="G7788" s="18">
        <v>16</v>
      </c>
      <c r="H7788" s="18"/>
      <c r="I7788" s="18"/>
      <c r="J7788" s="62"/>
      <c r="K7788" s="19"/>
      <c r="L7788" s="27" t="s">
        <v>57</v>
      </c>
      <c r="M7788" s="104" t="e">
        <f>#REF!</f>
        <v>#REF!</v>
      </c>
      <c r="N7788" s="113" t="e">
        <f>IF(M7788=0,"",CHOOSE(M7788,"5","7","8","9","9","12","12","12","12","12","16","16","16","16","16","16","16","16","16","16","手入力箇所","手入力箇所","手入力箇所","手入力箇所","手入力箇所","手入力箇所","手入力箇所","手入力箇所","手入力箇所","手入力箇所"))</f>
        <v>#REF!</v>
      </c>
    </row>
    <row r="7789" spans="1:14" ht="48.6" thickBot="1" x14ac:dyDescent="0.25">
      <c r="A7789" s="28" t="s">
        <v>64</v>
      </c>
      <c r="B7789" s="18">
        <v>6</v>
      </c>
      <c r="C7789" s="18"/>
      <c r="D7789" s="18"/>
      <c r="E7789" s="18"/>
      <c r="F7789" s="18"/>
      <c r="G7789" s="18"/>
      <c r="H7789" s="18"/>
      <c r="I7789" s="18"/>
      <c r="J7789" s="62"/>
      <c r="K7789" s="19"/>
      <c r="L7789" s="28" t="s">
        <v>64</v>
      </c>
      <c r="M7789" s="104" t="e">
        <f>#REF!</f>
        <v>#REF!</v>
      </c>
      <c r="N7789" s="113" t="e">
        <f>IF(M7789=0,"",CHOOSE(M7789,"6","手入力箇所","手入力箇所","手入力箇所","手入力箇所","手入力箇所","手入力箇所","手入力箇所","手入力箇所","手入力箇所","手入力箇所","",""))</f>
        <v>#REF!</v>
      </c>
    </row>
    <row r="7790" spans="1:14" ht="48.6" thickBot="1" x14ac:dyDescent="0.25">
      <c r="A7790" s="28" t="s">
        <v>65</v>
      </c>
      <c r="B7790" s="18">
        <v>6</v>
      </c>
      <c r="C7790" s="18"/>
      <c r="D7790" s="18"/>
      <c r="E7790" s="18"/>
      <c r="F7790" s="18"/>
      <c r="G7790" s="18"/>
      <c r="H7790" s="18"/>
      <c r="I7790" s="18"/>
      <c r="J7790" s="62"/>
      <c r="K7790" s="19"/>
      <c r="L7790" s="28" t="s">
        <v>65</v>
      </c>
      <c r="M7790" s="104" t="e">
        <f>#REF!</f>
        <v>#REF!</v>
      </c>
      <c r="N7790" s="113" t="e">
        <f>IF(M7790=0,"",CHOOSE(M7790,"6","手入力箇所","手入力箇所","手入力箇所","手入力箇所","手入力箇所","手入力箇所","手入力箇所","手入力箇所","手入力箇所","手入力箇所","",""))</f>
        <v>#REF!</v>
      </c>
    </row>
    <row r="7791" spans="1:14" ht="24.6" thickBot="1" x14ac:dyDescent="0.25">
      <c r="A7791" s="28" t="s">
        <v>66</v>
      </c>
      <c r="B7791" s="18">
        <v>5</v>
      </c>
      <c r="C7791" s="18">
        <v>7</v>
      </c>
      <c r="D7791" s="18">
        <v>8</v>
      </c>
      <c r="E7791" s="18">
        <v>9</v>
      </c>
      <c r="F7791" s="18">
        <v>12</v>
      </c>
      <c r="G7791" s="18"/>
      <c r="H7791" s="18"/>
      <c r="I7791" s="18"/>
      <c r="J7791" s="62"/>
      <c r="K7791" s="19"/>
      <c r="L7791" s="28" t="s">
        <v>66</v>
      </c>
      <c r="M7791" s="104" t="e">
        <f>#REF!</f>
        <v>#REF!</v>
      </c>
      <c r="N7791" s="113" t="e">
        <f>IF(M7791=0,"",CHOOSE(M7791,"5","7","8","9","9","12","12","12","12","12","手入力箇所","手入力箇所","手入力箇所","手入力箇所","手入力箇所","手入力箇所","手入力箇所","手入力箇所","手入力箇所","手入力箇所"))</f>
        <v>#REF!</v>
      </c>
    </row>
    <row r="7792" spans="1:14" ht="36.6" thickBot="1" x14ac:dyDescent="0.25">
      <c r="A7792" s="28" t="s">
        <v>67</v>
      </c>
      <c r="B7792" s="18">
        <v>4</v>
      </c>
      <c r="C7792" s="18">
        <v>5</v>
      </c>
      <c r="D7792" s="18">
        <v>5</v>
      </c>
      <c r="E7792" s="18">
        <v>6</v>
      </c>
      <c r="F7792" s="18"/>
      <c r="G7792" s="18"/>
      <c r="H7792" s="18"/>
      <c r="I7792" s="18"/>
      <c r="J7792" s="62"/>
      <c r="K7792" s="19"/>
      <c r="L7792" s="28" t="s">
        <v>67</v>
      </c>
      <c r="M7792" s="104" t="e">
        <f>#REF!</f>
        <v>#REF!</v>
      </c>
      <c r="N7792" s="113" t="e">
        <f>IF(M7792=0,"",CHOOSE(M7792,"4","5","5","6","6","手入力箇所","手入力箇所","手入力箇所","手入力箇所","手入力箇所","手入力箇所","手入力箇所","手入力箇所","手入力箇所","手入力箇所"))</f>
        <v>#REF!</v>
      </c>
    </row>
    <row r="7793" spans="1:14" ht="24.6" thickBot="1" x14ac:dyDescent="0.25">
      <c r="A7793" s="28" t="s">
        <v>68</v>
      </c>
      <c r="B7793" s="18">
        <v>12</v>
      </c>
      <c r="C7793" s="18">
        <v>12</v>
      </c>
      <c r="D7793" s="18">
        <v>12</v>
      </c>
      <c r="E7793" s="18">
        <v>12</v>
      </c>
      <c r="F7793" s="18">
        <v>12</v>
      </c>
      <c r="G7793" s="18">
        <v>12</v>
      </c>
      <c r="H7793" s="18">
        <v>12</v>
      </c>
      <c r="I7793" s="18"/>
      <c r="J7793" s="62"/>
      <c r="K7793" s="19"/>
      <c r="L7793" s="28" t="s">
        <v>68</v>
      </c>
      <c r="M7793" s="104" t="e">
        <f>#REF!</f>
        <v>#REF!</v>
      </c>
      <c r="N7793" s="113" t="e">
        <f>IF(M7793=0,"",CHOOSE(M7793,"12","12","12","12","12","12","12","12","12","12","12","12","12","12","12","12","12","12","12","12","12","12","12","12","12","12","12","12","12","12","手入力箇所","手入力箇所","手入力箇所","手入力箇所","手入力箇所","手入力箇所","手入力箇所","手入力箇所","手入力箇所","手入力箇所"))</f>
        <v>#REF!</v>
      </c>
    </row>
    <row r="7794" spans="1:14" ht="36.6" thickBot="1" x14ac:dyDescent="0.25">
      <c r="A7794" s="28" t="s">
        <v>69</v>
      </c>
      <c r="B7794" s="18">
        <v>7</v>
      </c>
      <c r="C7794" s="18">
        <v>7</v>
      </c>
      <c r="D7794" s="18">
        <v>7</v>
      </c>
      <c r="E7794" s="18">
        <v>7</v>
      </c>
      <c r="F7794" s="18">
        <v>7</v>
      </c>
      <c r="G7794" s="18"/>
      <c r="H7794" s="18"/>
      <c r="I7794" s="18"/>
      <c r="J7794" s="62"/>
      <c r="K7794" s="19"/>
      <c r="L7794" s="28" t="s">
        <v>69</v>
      </c>
      <c r="M7794" s="104" t="e">
        <f>#REF!</f>
        <v>#REF!</v>
      </c>
      <c r="N7794" s="113" t="e">
        <f>IF(M7794=0,"",CHOOSE(M7794,"7","7","7","7","7","7","7","7","7","7","手入力箇所","手入力箇所","手入力箇所","手入力箇所","手入力箇所","手入力箇所","手入力箇所","手入力箇所","手入力箇所","手入力箇所"))</f>
        <v>#REF!</v>
      </c>
    </row>
    <row r="7795" spans="1:14" ht="13.8" thickBot="1" x14ac:dyDescent="0.25">
      <c r="A7795" s="27" t="s">
        <v>63</v>
      </c>
      <c r="B7795" s="18">
        <v>4</v>
      </c>
      <c r="C7795" s="18">
        <v>5</v>
      </c>
      <c r="D7795" s="18">
        <v>7</v>
      </c>
      <c r="E7795" s="18">
        <v>8</v>
      </c>
      <c r="F7795" s="18">
        <v>11</v>
      </c>
      <c r="G7795" s="18">
        <v>16</v>
      </c>
      <c r="H7795" s="18">
        <v>22</v>
      </c>
      <c r="I7795" s="18">
        <v>26</v>
      </c>
      <c r="J7795" s="18">
        <v>31</v>
      </c>
      <c r="K7795" s="19"/>
      <c r="L7795" s="27" t="s">
        <v>63</v>
      </c>
      <c r="M7795" s="104" t="e">
        <f>#REF!</f>
        <v>#REF!</v>
      </c>
      <c r="N7795" s="113" t="e">
        <f>IF(M7795=0,"",CHOOSE(M7795,"4","5","7","8","8","11","11","11","11","11","16","16","16","16","16","16","16","16","16","16","22","22","22","22","22","22","22","22","22","22","26","26","26","26","26","26","26","26","26","26","31","31","31","31","31","31","31","31","31","31","31","手入力箇所","手入力箇所","手入力箇所","手入力箇所","手入力箇所","手入力箇所","手入力箇所","手入力箇所","手入力箇所","手入力箇所"))</f>
        <v>#REF!</v>
      </c>
    </row>
    <row r="7796" spans="1:14" ht="24.6" thickBot="1" x14ac:dyDescent="0.25">
      <c r="A7796" s="28" t="s">
        <v>70</v>
      </c>
      <c r="B7796" s="18">
        <v>5</v>
      </c>
      <c r="C7796" s="18">
        <v>6</v>
      </c>
      <c r="D7796" s="18">
        <v>7</v>
      </c>
      <c r="E7796" s="18"/>
      <c r="F7796" s="18"/>
      <c r="G7796" s="18"/>
      <c r="H7796" s="18"/>
      <c r="I7796" s="18"/>
      <c r="J7796" s="62"/>
      <c r="K7796" s="19"/>
      <c r="L7796" s="28" t="s">
        <v>70</v>
      </c>
      <c r="M7796" s="104" t="e">
        <f>#REF!</f>
        <v>#REF!</v>
      </c>
      <c r="N7796" s="113" t="e">
        <f>IF(M7796=0,"",CHOOSE(M7796,"5","6","7","手入力箇所","手入力箇所","手入力箇所","手入力箇所","手入力箇所","手入力箇所","手入力箇所","手入力箇所","手入力箇所","手入力箇所"))</f>
        <v>#REF!</v>
      </c>
    </row>
    <row r="7797" spans="1:14" ht="13.8" thickBot="1" x14ac:dyDescent="0.25">
      <c r="A7797" s="29" t="s">
        <v>71</v>
      </c>
      <c r="B7797" s="18">
        <v>3</v>
      </c>
      <c r="C7797" s="18">
        <v>6</v>
      </c>
      <c r="D7797" s="18">
        <v>19</v>
      </c>
      <c r="E7797" s="18"/>
      <c r="F7797" s="18"/>
      <c r="G7797" s="18"/>
      <c r="H7797" s="18"/>
      <c r="I7797" s="18"/>
      <c r="J7797" s="62"/>
      <c r="K7797" s="19"/>
      <c r="L7797" s="29" t="s">
        <v>71</v>
      </c>
      <c r="M7797" s="104" t="e">
        <f>#REF!</f>
        <v>#REF!</v>
      </c>
      <c r="N7797" s="113" t="e">
        <f>IF(M7797=0,"",CHOOSE(M7797,"3","6","19","手入力箇所","手入力箇所","手入力箇所","手入力箇所","手入力箇所","手入力箇所","手入力箇所","手入力箇所","手入力箇所","手入力箇所"))</f>
        <v>#REF!</v>
      </c>
    </row>
    <row r="7798" spans="1:14" ht="13.8" thickBot="1" x14ac:dyDescent="0.25">
      <c r="A7798" s="29" t="s">
        <v>72</v>
      </c>
      <c r="B7798" s="18">
        <v>1</v>
      </c>
      <c r="C7798" s="18">
        <v>3</v>
      </c>
      <c r="D7798" s="18">
        <v>5</v>
      </c>
      <c r="E7798" s="18">
        <v>9</v>
      </c>
      <c r="F7798" s="18">
        <v>26</v>
      </c>
      <c r="G7798" s="18"/>
      <c r="H7798" s="18"/>
      <c r="I7798" s="18"/>
      <c r="J7798" s="62"/>
      <c r="K7798" s="19"/>
      <c r="L7798" s="29" t="s">
        <v>72</v>
      </c>
      <c r="M7798" s="104" t="e">
        <f>#REF!</f>
        <v>#REF!</v>
      </c>
      <c r="N7798" s="113" t="e">
        <f>IF(M7798=0,"",CHOOSE(M7798,"1","3","5","9","9","26","26","26","26","26","手入力箇所","手入力箇所","手入力箇所","手入力箇所","手入力箇所","手入力箇所","手入力箇所","手入力箇所","手入力箇所","手入力箇所"))</f>
        <v>#REF!</v>
      </c>
    </row>
    <row r="7799" spans="1:14" ht="13.8" thickBot="1" x14ac:dyDescent="0.25">
      <c r="A7799" s="29" t="s">
        <v>73</v>
      </c>
      <c r="B7799" s="18">
        <v>4</v>
      </c>
      <c r="C7799" s="18">
        <v>11</v>
      </c>
      <c r="D7799" s="18">
        <v>20</v>
      </c>
      <c r="E7799" s="18">
        <v>33</v>
      </c>
      <c r="F7799" s="18"/>
      <c r="G7799" s="18"/>
      <c r="H7799" s="18"/>
      <c r="I7799" s="18"/>
      <c r="J7799" s="62"/>
      <c r="K7799" s="19"/>
      <c r="L7799" s="29" t="s">
        <v>73</v>
      </c>
      <c r="M7799" s="104" t="e">
        <f>#REF!</f>
        <v>#REF!</v>
      </c>
      <c r="N7799" s="113" t="e">
        <f>IF(M7799=0,"",CHOOSE(M7799,"4","11","20","33","33","手入力箇所","手入力箇所","手入力箇所","手入力箇所","手入力箇所","手入力箇所","手入力箇所","手入力箇所","手入力箇所","手入力箇所"))</f>
        <v>#REF!</v>
      </c>
    </row>
    <row r="7800" spans="1:14" ht="37.200000000000003" thickBot="1" x14ac:dyDescent="0.25">
      <c r="A7800" s="30" t="s">
        <v>74</v>
      </c>
      <c r="B7800" s="18">
        <v>4</v>
      </c>
      <c r="C7800" s="18">
        <v>6</v>
      </c>
      <c r="D7800" s="18">
        <v>8</v>
      </c>
      <c r="E7800" s="18">
        <v>10</v>
      </c>
      <c r="F7800" s="18">
        <v>15</v>
      </c>
      <c r="G7800" s="18">
        <v>23</v>
      </c>
      <c r="H7800" s="18">
        <v>33</v>
      </c>
      <c r="I7800" s="18"/>
      <c r="J7800" s="62"/>
      <c r="K7800" s="19"/>
      <c r="L7800" s="30" t="s">
        <v>74</v>
      </c>
      <c r="M7800" s="104" t="e">
        <f>#REF!</f>
        <v>#REF!</v>
      </c>
      <c r="N7800" s="113" t="e">
        <f>IF(M7800=0,"",CHOOSE(M7800,"4","6","8","10","10","15","15","15","15","15","23","23","23","23","23","23","23","23","23","23","33","33","33","33","33","33","33","33","33","33","手入力箇所","手入力箇所","手入力箇所","手入力箇所","手入力箇所","手入力箇所","手入力箇所","手入力箇所","手入力箇所","手入力箇所"))</f>
        <v>#REF!</v>
      </c>
    </row>
    <row r="7801" spans="1:14" ht="13.8" thickBot="1" x14ac:dyDescent="0.25">
      <c r="A7801" s="29" t="s">
        <v>75</v>
      </c>
      <c r="B7801" s="18">
        <v>6</v>
      </c>
      <c r="C7801" s="18">
        <v>14</v>
      </c>
      <c r="D7801" s="18">
        <v>25</v>
      </c>
      <c r="E7801" s="18">
        <v>39</v>
      </c>
      <c r="F7801" s="18"/>
      <c r="G7801" s="18"/>
      <c r="H7801" s="18"/>
      <c r="I7801" s="18"/>
      <c r="J7801" s="62"/>
      <c r="K7801" s="19"/>
      <c r="L7801" s="29" t="s">
        <v>75</v>
      </c>
      <c r="M7801" s="104" t="e">
        <f>#REF!</f>
        <v>#REF!</v>
      </c>
      <c r="N7801" s="113" t="e">
        <f>IF(M7801=0,"",CHOOSE(M7801,"6","14","25","39","39","手入力箇所","手入力箇所","手入力箇所","手入力箇所","手入力箇所","手入力箇所","手入力箇所","手入力箇所","手入力箇所","手入力箇所"))</f>
        <v>#REF!</v>
      </c>
    </row>
    <row r="7802" spans="1:14" ht="37.200000000000003" thickBot="1" x14ac:dyDescent="0.25">
      <c r="A7802" s="30" t="s">
        <v>76</v>
      </c>
      <c r="B7802" s="18">
        <v>2</v>
      </c>
      <c r="C7802" s="18">
        <v>3</v>
      </c>
      <c r="D7802" s="18">
        <v>6</v>
      </c>
      <c r="E7802" s="18">
        <v>9</v>
      </c>
      <c r="F7802" s="18"/>
      <c r="G7802" s="18"/>
      <c r="H7802" s="18"/>
      <c r="I7802" s="18"/>
      <c r="J7802" s="62"/>
      <c r="K7802" s="19"/>
      <c r="L7802" s="30" t="s">
        <v>76</v>
      </c>
      <c r="M7802" s="104" t="e">
        <f>#REF!</f>
        <v>#REF!</v>
      </c>
      <c r="N7802" s="113" t="e">
        <f>IF(M7802=0,"",CHOOSE(M7802,"2","3","6","9","9","手入力箇所","手入力箇所","手入力箇所","手入力箇所","手入力箇所","手入力箇所","手入力箇所","手入力箇所","手入力箇所","手入力箇所"))</f>
        <v>#REF!</v>
      </c>
    </row>
    <row r="7803" spans="1:14" ht="27" thickBot="1" x14ac:dyDescent="0.25">
      <c r="A7803" s="31" t="s">
        <v>77</v>
      </c>
      <c r="B7803" s="18">
        <v>12</v>
      </c>
      <c r="C7803" s="18">
        <v>18</v>
      </c>
      <c r="D7803" s="18">
        <v>22</v>
      </c>
      <c r="E7803" s="18">
        <v>26</v>
      </c>
      <c r="F7803" s="62"/>
      <c r="G7803" s="62"/>
      <c r="H7803" s="62"/>
      <c r="I7803" s="62"/>
      <c r="J7803" s="62"/>
      <c r="K7803" s="19"/>
      <c r="L7803" s="31" t="s">
        <v>77</v>
      </c>
      <c r="M7803" s="104" t="e">
        <f>#REF!</f>
        <v>#REF!</v>
      </c>
      <c r="N7803" s="113" t="e">
        <f>IF(M7803=0,"",CHOOSE(M7803,"12","18","22","26","26","手入力箇所","手入力箇所","手入力箇所","手入力箇所","手入力箇所","手入力箇所","手入力箇所","手入力箇所","手入力箇所","手入力箇所"))</f>
        <v>#REF!</v>
      </c>
    </row>
    <row r="7804" spans="1:14" ht="40.200000000000003" thickBot="1" x14ac:dyDescent="0.25">
      <c r="A7804" s="31" t="s">
        <v>78</v>
      </c>
      <c r="B7804" s="18">
        <v>5</v>
      </c>
      <c r="C7804" s="18">
        <v>8</v>
      </c>
      <c r="D7804" s="18">
        <v>11</v>
      </c>
      <c r="E7804" s="18">
        <v>14</v>
      </c>
      <c r="F7804" s="62"/>
      <c r="G7804" s="62"/>
      <c r="H7804" s="62"/>
      <c r="I7804" s="62"/>
      <c r="J7804" s="62"/>
      <c r="K7804" s="19"/>
      <c r="L7804" s="31" t="s">
        <v>78</v>
      </c>
      <c r="M7804" s="104" t="e">
        <f>#REF!</f>
        <v>#REF!</v>
      </c>
      <c r="N7804" s="113" t="e">
        <f>IF(M7804=0,"",CHOOSE(M7804,"5","8","11","14","14","手入力箇所","手入力箇所","手入力箇所","手入力箇所","手入力箇所","手入力箇所","手入力箇所","手入力箇所","手入力箇所","手入力箇所"))</f>
        <v>#REF!</v>
      </c>
    </row>
    <row r="7805" spans="1:14" ht="27" thickBot="1" x14ac:dyDescent="0.25">
      <c r="A7805" s="31" t="s">
        <v>79</v>
      </c>
      <c r="B7805" s="18">
        <v>6</v>
      </c>
      <c r="C7805" s="18">
        <v>11</v>
      </c>
      <c r="D7805" s="18">
        <v>16</v>
      </c>
      <c r="E7805" s="18">
        <v>21</v>
      </c>
      <c r="F7805" s="62"/>
      <c r="G7805" s="62"/>
      <c r="H7805" s="62"/>
      <c r="I7805" s="62"/>
      <c r="J7805" s="62"/>
      <c r="K7805" s="19"/>
      <c r="L7805" s="31" t="s">
        <v>79</v>
      </c>
      <c r="M7805" s="104" t="e">
        <f>#REF!</f>
        <v>#REF!</v>
      </c>
      <c r="N7805" s="113" t="e">
        <f>IF(M7805=0,"",CHOOSE(M7805,"6","11","16","21","21","手入力箇所","手入力箇所","手入力箇所","手入力箇所","手入力箇所","手入力箇所","手入力箇所","手入力箇所","手入力箇所"))</f>
        <v>#REF!</v>
      </c>
    </row>
    <row r="7806" spans="1:14" ht="40.200000000000003" thickBot="1" x14ac:dyDescent="0.25">
      <c r="A7806" s="31" t="s">
        <v>80</v>
      </c>
      <c r="B7806" s="18">
        <v>5</v>
      </c>
      <c r="C7806" s="18">
        <v>7</v>
      </c>
      <c r="D7806" s="18">
        <v>9</v>
      </c>
      <c r="E7806" s="18">
        <v>10</v>
      </c>
      <c r="F7806" s="62"/>
      <c r="G7806" s="62"/>
      <c r="H7806" s="62"/>
      <c r="I7806" s="62"/>
      <c r="J7806" s="62"/>
      <c r="K7806" s="19"/>
      <c r="L7806" s="31" t="s">
        <v>80</v>
      </c>
      <c r="M7806" s="104" t="e">
        <f>#REF!</f>
        <v>#REF!</v>
      </c>
      <c r="N7806" s="113" t="e">
        <f>IF(M7806=0,"",CHOOSE(M7806,"5","7","9","10","10","手入力箇所","手入力箇所","手入力箇所","手入力箇所","手入力箇所","手入力箇所","手入力箇所","手入力箇所","手入力箇所"))</f>
        <v>#REF!</v>
      </c>
    </row>
    <row r="7807" spans="1:14" ht="40.200000000000003" thickBot="1" x14ac:dyDescent="0.25">
      <c r="A7807" s="31" t="s">
        <v>81</v>
      </c>
      <c r="B7807" s="18">
        <v>9</v>
      </c>
      <c r="C7807" s="18">
        <v>14</v>
      </c>
      <c r="D7807" s="62"/>
      <c r="E7807" s="62"/>
      <c r="F7807" s="62"/>
      <c r="G7807" s="62"/>
      <c r="H7807" s="62"/>
      <c r="I7807" s="62"/>
      <c r="J7807" s="62"/>
      <c r="K7807" s="19"/>
      <c r="L7807" s="31" t="s">
        <v>81</v>
      </c>
      <c r="M7807" s="104" t="e">
        <f>#REF!</f>
        <v>#REF!</v>
      </c>
      <c r="N7807" s="113" t="e">
        <f>IF(M7807=0,"",CHOOSE(M7807,"9","14","手入力箇所","手入力箇所","手入力箇所","手入力箇所","手入力箇所","手入力箇所","手入力箇所","手入力箇所","手入力箇所","手入力箇所"))</f>
        <v>#REF!</v>
      </c>
    </row>
    <row r="7808" spans="1:14" ht="13.8" thickBot="1" x14ac:dyDescent="0.25">
      <c r="A7808" s="31" t="s">
        <v>82</v>
      </c>
      <c r="B7808" s="18">
        <v>3</v>
      </c>
      <c r="C7808" s="18">
        <v>4</v>
      </c>
      <c r="D7808" s="18">
        <v>4</v>
      </c>
      <c r="E7808" s="18">
        <v>5</v>
      </c>
      <c r="F7808" s="18">
        <v>6</v>
      </c>
      <c r="G7808" s="18">
        <v>8</v>
      </c>
      <c r="H7808" s="18">
        <v>9</v>
      </c>
      <c r="I7808" s="18">
        <v>11</v>
      </c>
      <c r="J7808" s="18">
        <v>12</v>
      </c>
      <c r="K7808" s="19"/>
      <c r="L7808" s="31" t="s">
        <v>82</v>
      </c>
      <c r="M7808" s="104" t="e">
        <f>#REF!</f>
        <v>#REF!</v>
      </c>
      <c r="N7808" s="113" t="e">
        <f>IF(M7808=0,"",CHOOSE(M7808,"3","4","4","5","5","6","6","6","6","6","8","8","8","8","8","8","8","8","8","8","9","9","9","9","9","9","9","9","9","9","11","11","11","11","11","11","11","11","11","11","12","12","12","12","12","12","12","12","12","12","12","手入力箇所","手入力箇所","手入力箇所","手入力箇所","手入力箇所","手入力箇所","手入力箇所","手入力箇所","手入力箇所","手入力箇所"))</f>
        <v>#REF!</v>
      </c>
    </row>
    <row r="7809" spans="1:14" ht="13.8" thickBot="1" x14ac:dyDescent="0.25">
      <c r="A7809" s="31" t="s">
        <v>83</v>
      </c>
      <c r="B7809" s="18">
        <v>3</v>
      </c>
      <c r="C7809" s="18">
        <v>4</v>
      </c>
      <c r="D7809" s="18">
        <v>4</v>
      </c>
      <c r="E7809" s="18">
        <v>5</v>
      </c>
      <c r="F7809" s="18">
        <v>6</v>
      </c>
      <c r="G7809" s="18">
        <v>8</v>
      </c>
      <c r="H7809" s="18">
        <v>10</v>
      </c>
      <c r="I7809" s="18">
        <v>12</v>
      </c>
      <c r="J7809" s="18">
        <v>13</v>
      </c>
      <c r="K7809" s="19"/>
      <c r="L7809" s="31" t="s">
        <v>83</v>
      </c>
      <c r="M7809" s="104" t="e">
        <f>#REF!</f>
        <v>#REF!</v>
      </c>
      <c r="N7809" s="113" t="e">
        <f>IF(M7809=0,"",CHOOSE(M7809,"3","4","4","5","5","6","6","6","6","6","8","8","8","8","8","8","8","8","8","8","10","10","10","10","10","10","10","10","10","10","12","12","12","12","12","12","12","12","12","12","13","13","13","13","13","13","13","13","13","13","13","手入力箇所","手入力箇所","手入力箇所","手入力箇所","手入力箇所","手入力箇所","手入力箇所","手入力箇所","手入力箇所","手入力箇所"))</f>
        <v>#REF!</v>
      </c>
    </row>
    <row r="7810" spans="1:14" ht="27" thickBot="1" x14ac:dyDescent="0.25">
      <c r="A7810" s="32" t="s">
        <v>84</v>
      </c>
      <c r="B7810" s="20">
        <v>1</v>
      </c>
      <c r="C7810" s="20">
        <v>2</v>
      </c>
      <c r="D7810" s="20">
        <v>3</v>
      </c>
      <c r="E7810" s="20">
        <v>4</v>
      </c>
      <c r="F7810" s="20">
        <v>8</v>
      </c>
      <c r="G7810" s="20">
        <v>19</v>
      </c>
      <c r="H7810" s="63"/>
      <c r="I7810" s="63"/>
      <c r="J7810" s="63"/>
      <c r="K7810" s="21"/>
      <c r="L7810" s="32" t="s">
        <v>84</v>
      </c>
      <c r="M7810" s="104" t="e">
        <f>#REF!</f>
        <v>#REF!</v>
      </c>
      <c r="N7810" s="113" t="e">
        <f>IF(M7810=0,"",CHOOSE(M7810,"1","2","3","4","4","8","8","8","8","8","19","19","19","19","19","19","19","19","19","19","手入力箇所","手入力箇所","手入力箇所","手入力箇所","手入力箇所","手入力箇所","手入力箇所","手入力箇所","手入力箇所","手入力箇所"))</f>
        <v>#REF!</v>
      </c>
    </row>
    <row r="7811" spans="1:14" ht="13.8" thickBot="1" x14ac:dyDescent="0.25"/>
    <row r="7812" spans="1:14" ht="13.8" thickBot="1" x14ac:dyDescent="0.25">
      <c r="A7812" s="686" t="e">
        <f>A7785</f>
        <v>#REF!</v>
      </c>
      <c r="B7812" s="686"/>
      <c r="C7812" s="686"/>
      <c r="D7812" s="687" t="s">
        <v>193</v>
      </c>
      <c r="E7812" s="687"/>
      <c r="F7812" s="687"/>
      <c r="G7812" s="687"/>
      <c r="H7812" s="687"/>
      <c r="I7812" s="687"/>
      <c r="J7812" s="687"/>
      <c r="K7812" s="687"/>
      <c r="L7812" s="687"/>
      <c r="M7812" s="687"/>
      <c r="N7812" s="687"/>
    </row>
    <row r="7813" spans="1:14" ht="13.8" thickBot="1" x14ac:dyDescent="0.25">
      <c r="A7813" s="105"/>
      <c r="B7813" s="33">
        <v>1</v>
      </c>
      <c r="C7813" s="24">
        <v>2</v>
      </c>
      <c r="D7813" s="24">
        <v>3</v>
      </c>
      <c r="E7813" s="24" t="s">
        <v>58</v>
      </c>
      <c r="F7813" s="24" t="s">
        <v>59</v>
      </c>
      <c r="G7813" s="24" t="s">
        <v>60</v>
      </c>
      <c r="H7813" s="24" t="s">
        <v>61</v>
      </c>
      <c r="I7813" s="24" t="s">
        <v>62</v>
      </c>
      <c r="J7813" s="24" t="s">
        <v>194</v>
      </c>
      <c r="K7813" s="102" t="s">
        <v>85</v>
      </c>
      <c r="L7813" s="105" t="s">
        <v>189</v>
      </c>
      <c r="M7813" s="105" t="s">
        <v>188</v>
      </c>
      <c r="N7813" s="105" t="s">
        <v>51</v>
      </c>
    </row>
    <row r="7814" spans="1:14" ht="13.8" thickBot="1" x14ac:dyDescent="0.25">
      <c r="A7814" s="26" t="s">
        <v>56</v>
      </c>
      <c r="B7814" s="22">
        <v>16</v>
      </c>
      <c r="C7814" s="22">
        <v>25</v>
      </c>
      <c r="D7814" s="22">
        <v>32</v>
      </c>
      <c r="E7814" s="22">
        <v>38</v>
      </c>
      <c r="F7814" s="22">
        <v>56</v>
      </c>
      <c r="G7814" s="22">
        <v>87</v>
      </c>
      <c r="H7814" s="22">
        <v>121</v>
      </c>
      <c r="I7814" s="22"/>
      <c r="J7814" s="23"/>
      <c r="K7814" s="68"/>
      <c r="L7814" s="107" t="s">
        <v>56</v>
      </c>
      <c r="M7814" s="103" t="e">
        <f>#REF!</f>
        <v>#REF!</v>
      </c>
      <c r="N7814" s="103" t="e">
        <f>IF(M7814=0,"",CHOOSE(M7814,"16","25","32","38","38","56","56","56","56","56","87","87","87","87","87","87","87","87","87","87","121","121","121","121","121","121","121","121","121","121","手入力箇所","手入力箇所","手入力箇所","手入力箇所","手入力箇所","手入力箇所","手入力箇所","手入力箇所","手入力箇所","手入力箇所"))</f>
        <v>#REF!</v>
      </c>
    </row>
    <row r="7815" spans="1:14" ht="13.8" thickBot="1" x14ac:dyDescent="0.25">
      <c r="A7815" s="27" t="s">
        <v>57</v>
      </c>
      <c r="B7815" s="18">
        <v>25</v>
      </c>
      <c r="C7815" s="18">
        <v>33</v>
      </c>
      <c r="D7815" s="18">
        <v>40</v>
      </c>
      <c r="E7815" s="18">
        <v>45</v>
      </c>
      <c r="F7815" s="18">
        <v>58</v>
      </c>
      <c r="G7815" s="18">
        <v>79</v>
      </c>
      <c r="H7815" s="18"/>
      <c r="I7815" s="18"/>
      <c r="J7815" s="62"/>
      <c r="K7815" s="69"/>
      <c r="L7815" s="107" t="s">
        <v>57</v>
      </c>
      <c r="M7815" s="103" t="e">
        <f>#REF!</f>
        <v>#REF!</v>
      </c>
      <c r="N7815" s="103" t="e">
        <f>IF(M7815=0,"",CHOOSE(M7815,"25","33","40","45","45","58","58","58","58","58","79","79","79","79","79","79","79","79","79","79","手入力箇所","手入力箇所","手入力箇所","手入力箇所","手入力箇所","手入力箇所","手入力箇所","手入力箇所","手入力箇所","手入力箇所"))</f>
        <v>#REF!</v>
      </c>
    </row>
    <row r="7816" spans="1:14" ht="48.6" thickBot="1" x14ac:dyDescent="0.25">
      <c r="A7816" s="28" t="s">
        <v>64</v>
      </c>
      <c r="B7816" s="18">
        <v>32</v>
      </c>
      <c r="C7816" s="18"/>
      <c r="D7816" s="18"/>
      <c r="E7816" s="18"/>
      <c r="F7816" s="18"/>
      <c r="G7816" s="18"/>
      <c r="H7816" s="18"/>
      <c r="I7816" s="18"/>
      <c r="J7816" s="62"/>
      <c r="K7816" s="69"/>
      <c r="L7816" s="108" t="s">
        <v>64</v>
      </c>
      <c r="M7816" s="103" t="e">
        <f>#REF!</f>
        <v>#REF!</v>
      </c>
      <c r="N7816" s="103" t="e">
        <f>IF(M7816=0,"",CHOOSE(M7816,"32","手入力箇所","手入力箇所","手入力箇所","手入力箇所","手入力箇所","手入力箇所","手入力箇所","手入力箇所","手入力箇所","手入力箇所"))</f>
        <v>#REF!</v>
      </c>
    </row>
    <row r="7817" spans="1:14" ht="48.6" thickBot="1" x14ac:dyDescent="0.25">
      <c r="A7817" s="28" t="s">
        <v>65</v>
      </c>
      <c r="B7817" s="18">
        <v>36</v>
      </c>
      <c r="C7817" s="18"/>
      <c r="D7817" s="18"/>
      <c r="E7817" s="18"/>
      <c r="F7817" s="18"/>
      <c r="G7817" s="18"/>
      <c r="H7817" s="18"/>
      <c r="I7817" s="18"/>
      <c r="J7817" s="62"/>
      <c r="K7817" s="69"/>
      <c r="L7817" s="108" t="s">
        <v>65</v>
      </c>
      <c r="M7817" s="103" t="e">
        <f>#REF!</f>
        <v>#REF!</v>
      </c>
      <c r="N7817" s="103" t="e">
        <f>IF(M7817=0,"",CHOOSE(M7817,"36","手入力箇所","手入力箇所","手入力箇所","手入力箇所","手入力箇所","手入力箇所","手入力箇所","手入力箇所","手入力箇所","手入力箇所"))</f>
        <v>#REF!</v>
      </c>
    </row>
    <row r="7818" spans="1:14" ht="24.6" thickBot="1" x14ac:dyDescent="0.25">
      <c r="A7818" s="28" t="s">
        <v>66</v>
      </c>
      <c r="B7818" s="18">
        <v>24</v>
      </c>
      <c r="C7818" s="18">
        <v>30</v>
      </c>
      <c r="D7818" s="18">
        <v>33</v>
      </c>
      <c r="E7818" s="18">
        <v>35</v>
      </c>
      <c r="F7818" s="18">
        <v>42</v>
      </c>
      <c r="G7818" s="18"/>
      <c r="H7818" s="18"/>
      <c r="I7818" s="18"/>
      <c r="J7818" s="62"/>
      <c r="K7818" s="69"/>
      <c r="L7818" s="108" t="s">
        <v>66</v>
      </c>
      <c r="M7818" s="103" t="e">
        <f>#REF!</f>
        <v>#REF!</v>
      </c>
      <c r="N7818" s="103" t="e">
        <f>IF(M7818=0,"",CHOOSE(M7818,"24","30","33","35","35","42","42","42","42","42","手入力箇所","手入力箇所","手入力箇所","手入力箇所","手入力箇所","手入力箇所","手入力箇所","手入力箇所","手入力箇所","手入力箇所"))</f>
        <v>#REF!</v>
      </c>
    </row>
    <row r="7819" spans="1:14" ht="36.6" thickBot="1" x14ac:dyDescent="0.25">
      <c r="A7819" s="28" t="s">
        <v>67</v>
      </c>
      <c r="B7819" s="18">
        <v>7</v>
      </c>
      <c r="C7819" s="18">
        <v>12</v>
      </c>
      <c r="D7819" s="18">
        <v>16</v>
      </c>
      <c r="E7819" s="18">
        <v>19</v>
      </c>
      <c r="F7819" s="18"/>
      <c r="G7819" s="18"/>
      <c r="H7819" s="18"/>
      <c r="I7819" s="18"/>
      <c r="J7819" s="62"/>
      <c r="K7819" s="69"/>
      <c r="L7819" s="108" t="s">
        <v>67</v>
      </c>
      <c r="M7819" s="103" t="e">
        <f>#REF!</f>
        <v>#REF!</v>
      </c>
      <c r="N7819" s="103" t="e">
        <f>IF(M7819=0,"",CHOOSE(M7819,"7","12","16","19","19","手入力箇所","手入力箇所","手入力箇所","手入力箇所","手入力箇所","手入力箇所","手入力箇所","手入力箇所","手入力箇所","手入力箇所"))</f>
        <v>#REF!</v>
      </c>
    </row>
    <row r="7820" spans="1:14" ht="24.6" thickBot="1" x14ac:dyDescent="0.25">
      <c r="A7820" s="28" t="s">
        <v>68</v>
      </c>
      <c r="B7820" s="18">
        <v>21</v>
      </c>
      <c r="C7820" s="18">
        <v>35</v>
      </c>
      <c r="D7820" s="18">
        <v>48</v>
      </c>
      <c r="E7820" s="18">
        <v>59</v>
      </c>
      <c r="F7820" s="18">
        <v>94</v>
      </c>
      <c r="G7820" s="18">
        <v>159</v>
      </c>
      <c r="H7820" s="18">
        <v>235</v>
      </c>
      <c r="I7820" s="18"/>
      <c r="J7820" s="62"/>
      <c r="K7820" s="69"/>
      <c r="L7820" s="108" t="s">
        <v>68</v>
      </c>
      <c r="M7820" s="103" t="e">
        <f>#REF!</f>
        <v>#REF!</v>
      </c>
      <c r="N7820" s="103" t="e">
        <f>IF(M7820=0,"",CHOOSE(M7820,"21","35","48","59","59","94","94","94","94","94","159","159","159","159","159","159","159","159","159","159","235","235","235","235","235","235","235","235","235","235","手入力箇所","手入力箇所","手入力箇所","手入力箇所","手入力箇所","手入力箇所","手入力箇所","手入力箇所","手入力箇所","手入力箇所"))</f>
        <v>#REF!</v>
      </c>
    </row>
    <row r="7821" spans="1:14" ht="36.6" thickBot="1" x14ac:dyDescent="0.25">
      <c r="A7821" s="28" t="s">
        <v>69</v>
      </c>
      <c r="B7821" s="18">
        <v>22</v>
      </c>
      <c r="C7821" s="18">
        <v>26</v>
      </c>
      <c r="D7821" s="18">
        <v>28</v>
      </c>
      <c r="E7821" s="18">
        <v>29</v>
      </c>
      <c r="F7821" s="18">
        <v>34</v>
      </c>
      <c r="G7821" s="18"/>
      <c r="H7821" s="18"/>
      <c r="I7821" s="18"/>
      <c r="J7821" s="62"/>
      <c r="K7821" s="69"/>
      <c r="L7821" s="108" t="s">
        <v>69</v>
      </c>
      <c r="M7821" s="103" t="e">
        <f>#REF!</f>
        <v>#REF!</v>
      </c>
      <c r="N7821" s="103" t="e">
        <f>IF(M7821=0,"",CHOOSE(M7821,"22","26","28","29","29","34","34","34","34","34","手入力箇所","手入力箇所","手入力箇所","手入力箇所","手入力箇所","手入力箇所","手入力箇所","手入力箇所","手入力箇所","手入力箇所"))</f>
        <v>#REF!</v>
      </c>
    </row>
    <row r="7822" spans="1:14" ht="13.8" thickBot="1" x14ac:dyDescent="0.25">
      <c r="A7822" s="27" t="s">
        <v>63</v>
      </c>
      <c r="B7822" s="18">
        <v>21</v>
      </c>
      <c r="C7822" s="18">
        <v>33</v>
      </c>
      <c r="D7822" s="18">
        <v>46</v>
      </c>
      <c r="E7822" s="18">
        <v>56</v>
      </c>
      <c r="F7822" s="18">
        <v>89</v>
      </c>
      <c r="G7822" s="18">
        <v>151</v>
      </c>
      <c r="H7822" s="18">
        <v>224</v>
      </c>
      <c r="I7822" s="18">
        <v>289</v>
      </c>
      <c r="J7822" s="18">
        <v>350</v>
      </c>
      <c r="K7822" s="69"/>
      <c r="L7822" s="107" t="s">
        <v>63</v>
      </c>
      <c r="M7822" s="103" t="e">
        <f>#REF!</f>
        <v>#REF!</v>
      </c>
      <c r="N7822" s="103" t="e">
        <f>IF(M7822=0,"",CHOOSE(M7822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823" spans="1:14" ht="24.6" thickBot="1" x14ac:dyDescent="0.25">
      <c r="A7823" s="34" t="s">
        <v>70</v>
      </c>
      <c r="B7823" s="35">
        <v>13</v>
      </c>
      <c r="C7823" s="35">
        <v>33</v>
      </c>
      <c r="D7823" s="35">
        <v>59</v>
      </c>
      <c r="E7823" s="35"/>
      <c r="F7823" s="35"/>
      <c r="G7823" s="35"/>
      <c r="H7823" s="35"/>
      <c r="I7823" s="35"/>
      <c r="J7823" s="36"/>
      <c r="K7823" s="67"/>
      <c r="L7823" s="108" t="s">
        <v>70</v>
      </c>
      <c r="M7823" s="103" t="e">
        <f>#REF!</f>
        <v>#REF!</v>
      </c>
      <c r="N7823" s="103" t="e">
        <f>IF(M7823=0,"",CHOOSE(M7823,"13","33","59","手入力箇所","手入力箇所","手入力箇所","手入力箇所","手入力箇所","手入力箇所","手入力箇所","手入力箇所","手入力箇所","手入力箇所"))</f>
        <v>#REF!</v>
      </c>
    </row>
    <row r="7824" spans="1:14" ht="13.8" thickBot="1" x14ac:dyDescent="0.25">
      <c r="A7824" s="37" t="s">
        <v>71</v>
      </c>
      <c r="B7824" s="17">
        <v>23</v>
      </c>
      <c r="C7824" s="17">
        <v>39</v>
      </c>
      <c r="D7824" s="17">
        <v>97</v>
      </c>
      <c r="E7824" s="17"/>
      <c r="F7824" s="17"/>
      <c r="G7824" s="17"/>
      <c r="H7824" s="17"/>
      <c r="I7824" s="17"/>
      <c r="J7824" s="64"/>
      <c r="K7824" s="70"/>
      <c r="L7824" s="109" t="s">
        <v>71</v>
      </c>
      <c r="M7824" s="103" t="e">
        <f>#REF!</f>
        <v>#REF!</v>
      </c>
      <c r="N7824" s="103" t="e">
        <f>IF(M7824=0,"",CHOOSE(M7824,"23","39","97","手入力箇所","手入力箇所","手入力箇所","手入力箇所","手入力箇所","手入力箇所","手入力箇所","手入力箇所","手入力箇所","手入力箇所"))</f>
        <v>#REF!</v>
      </c>
    </row>
    <row r="7825" spans="1:14" ht="13.8" thickBot="1" x14ac:dyDescent="0.25">
      <c r="A7825" s="29" t="s">
        <v>72</v>
      </c>
      <c r="B7825" s="18">
        <v>21</v>
      </c>
      <c r="C7825" s="18">
        <v>37</v>
      </c>
      <c r="D7825" s="18">
        <v>58</v>
      </c>
      <c r="E7825" s="18">
        <v>76</v>
      </c>
      <c r="F7825" s="18">
        <v>137</v>
      </c>
      <c r="G7825" s="18"/>
      <c r="H7825" s="18"/>
      <c r="I7825" s="18"/>
      <c r="J7825" s="62"/>
      <c r="K7825" s="69"/>
      <c r="L7825" s="109" t="s">
        <v>72</v>
      </c>
      <c r="M7825" s="103" t="e">
        <f>#REF!</f>
        <v>#REF!</v>
      </c>
      <c r="N7825" s="103" t="e">
        <f>IF(M7825=0,"",CHOOSE(M7825,"21","37","58","76","76","137","137","137","137","137","手入力箇所","手入力箇所","手入力箇所","手入力箇所","手入力箇所","手入力箇所","手入力箇所","手入力箇所","手入力箇所","手入力箇所"))</f>
        <v>#REF!</v>
      </c>
    </row>
    <row r="7826" spans="1:14" ht="13.8" thickBot="1" x14ac:dyDescent="0.25">
      <c r="A7826" s="29" t="s">
        <v>73</v>
      </c>
      <c r="B7826" s="18">
        <v>48</v>
      </c>
      <c r="C7826" s="18">
        <v>93</v>
      </c>
      <c r="D7826" s="18">
        <v>138</v>
      </c>
      <c r="E7826" s="18">
        <v>183</v>
      </c>
      <c r="F7826" s="18"/>
      <c r="G7826" s="18"/>
      <c r="H7826" s="18"/>
      <c r="I7826" s="18"/>
      <c r="J7826" s="62"/>
      <c r="K7826" s="69"/>
      <c r="L7826" s="109" t="s">
        <v>73</v>
      </c>
      <c r="M7826" s="103" t="e">
        <f>#REF!</f>
        <v>#REF!</v>
      </c>
      <c r="N7826" s="103" t="e">
        <f>IF(M7826=0,"",CHOOSE(M7826,"48","93","138","183","183","手入力箇所","手入力箇所","手入力箇所","手入力箇所","手入力箇所","手入力箇所","手入力箇所","手入力箇所","手入力箇所","手入力箇所"))</f>
        <v>#REF!</v>
      </c>
    </row>
    <row r="7827" spans="1:14" ht="37.200000000000003" thickBot="1" x14ac:dyDescent="0.25">
      <c r="A7827" s="30" t="s">
        <v>74</v>
      </c>
      <c r="B7827" s="18">
        <v>13</v>
      </c>
      <c r="C7827" s="18">
        <v>26</v>
      </c>
      <c r="D7827" s="18">
        <v>40</v>
      </c>
      <c r="E7827" s="18">
        <v>55</v>
      </c>
      <c r="F7827" s="18">
        <v>107</v>
      </c>
      <c r="G7827" s="18">
        <v>224</v>
      </c>
      <c r="H7827" s="18">
        <v>386</v>
      </c>
      <c r="I7827" s="18"/>
      <c r="J7827" s="62"/>
      <c r="K7827" s="69"/>
      <c r="L7827" s="110" t="s">
        <v>74</v>
      </c>
      <c r="M7827" s="103" t="e">
        <f>#REF!</f>
        <v>#REF!</v>
      </c>
      <c r="N7827" s="103" t="e">
        <f>IF(M7827=0,"",CHOOSE(M7827,"13","26","40","55","55","107","107","107","107","107","224","224","224","224","224","224","224","224","224","224","386","386","386","386","386","386","386","386","386","386","手入力箇所","手入力箇所","手入力箇所","手入力箇所","手入力箇所","手入力箇所","手入力箇所","手入力箇所","手入力箇所","手入力箇所"))</f>
        <v>#REF!</v>
      </c>
    </row>
    <row r="7828" spans="1:14" ht="13.8" thickBot="1" x14ac:dyDescent="0.25">
      <c r="A7828" s="29" t="s">
        <v>75</v>
      </c>
      <c r="B7828" s="18">
        <v>36</v>
      </c>
      <c r="C7828" s="18">
        <v>98</v>
      </c>
      <c r="D7828" s="18">
        <v>173</v>
      </c>
      <c r="E7828" s="18">
        <v>274</v>
      </c>
      <c r="F7828" s="18"/>
      <c r="G7828" s="18"/>
      <c r="H7828" s="18"/>
      <c r="I7828" s="18"/>
      <c r="J7828" s="62"/>
      <c r="K7828" s="69"/>
      <c r="L7828" s="109" t="s">
        <v>75</v>
      </c>
      <c r="M7828" s="103" t="e">
        <f>#REF!</f>
        <v>#REF!</v>
      </c>
      <c r="N7828" s="103" t="e">
        <f>IF(M7828=0,"",CHOOSE(M7828,"36","98","173","274","274","手入力箇所","手入力箇所","手入力箇所","手入力箇所","手入力箇所","手入力箇所","手入力箇所","手入力箇所","手入力箇所","手入力箇所"))</f>
        <v>#REF!</v>
      </c>
    </row>
    <row r="7829" spans="1:14" ht="37.200000000000003" thickBot="1" x14ac:dyDescent="0.25">
      <c r="A7829" s="30" t="s">
        <v>76</v>
      </c>
      <c r="B7829" s="18">
        <v>127</v>
      </c>
      <c r="C7829" s="18">
        <v>127</v>
      </c>
      <c r="D7829" s="18">
        <v>127</v>
      </c>
      <c r="E7829" s="18">
        <v>127</v>
      </c>
      <c r="F7829" s="18"/>
      <c r="G7829" s="18"/>
      <c r="H7829" s="18"/>
      <c r="I7829" s="18"/>
      <c r="J7829" s="62"/>
      <c r="K7829" s="69"/>
      <c r="L7829" s="110" t="s">
        <v>76</v>
      </c>
      <c r="M7829" s="103" t="e">
        <f>#REF!</f>
        <v>#REF!</v>
      </c>
      <c r="N7829" s="103" t="e">
        <f>IF(M7829=0,"",CHOOSE(M7829,"127","127","127","127","127","手入力箇所","手入力箇所","手入力箇所","手入力箇所","手入力箇所","手入力箇所","手入力箇所","手入力箇所","手入力箇所","手入力箇所"))</f>
        <v>#REF!</v>
      </c>
    </row>
    <row r="7830" spans="1:14" ht="27" thickBot="1" x14ac:dyDescent="0.25">
      <c r="A7830" s="31" t="s">
        <v>77</v>
      </c>
      <c r="B7830" s="18">
        <v>42</v>
      </c>
      <c r="C7830" s="18">
        <v>90</v>
      </c>
      <c r="D7830" s="18">
        <v>141</v>
      </c>
      <c r="E7830" s="18">
        <v>193</v>
      </c>
      <c r="F7830" s="62"/>
      <c r="G7830" s="62"/>
      <c r="H7830" s="62"/>
      <c r="I7830" s="62"/>
      <c r="J7830" s="62"/>
      <c r="K7830" s="69"/>
      <c r="L7830" s="111" t="s">
        <v>77</v>
      </c>
      <c r="M7830" s="103" t="e">
        <f>#REF!</f>
        <v>#REF!</v>
      </c>
      <c r="N7830" s="103" t="e">
        <f>IF(M7830=0,"",CHOOSE(M7830,"42","90","141","193","1936","手入力箇所","手入力箇所","手入力箇所","手入力箇所","手入力箇所","手入力箇所","手入力箇所","手入力箇所","手入力箇所","手入力箇所"))</f>
        <v>#REF!</v>
      </c>
    </row>
    <row r="7831" spans="1:14" ht="40.200000000000003" thickBot="1" x14ac:dyDescent="0.25">
      <c r="A7831" s="31" t="s">
        <v>78</v>
      </c>
      <c r="B7831" s="18">
        <v>24</v>
      </c>
      <c r="C7831" s="18">
        <v>43</v>
      </c>
      <c r="D7831" s="18">
        <v>61</v>
      </c>
      <c r="E7831" s="18">
        <v>76</v>
      </c>
      <c r="F7831" s="62"/>
      <c r="G7831" s="62"/>
      <c r="H7831" s="62"/>
      <c r="I7831" s="62"/>
      <c r="J7831" s="62"/>
      <c r="K7831" s="69"/>
      <c r="L7831" s="111" t="s">
        <v>78</v>
      </c>
      <c r="M7831" s="103" t="e">
        <f>#REF!</f>
        <v>#REF!</v>
      </c>
      <c r="N7831" s="103" t="e">
        <f>IF(M7831=0,"",CHOOSE(M7831,"24","43","61","76","76","手入力箇所","手入力箇所","手入力箇所","手入力箇所","手入力箇所","手入力箇所","手入力箇所","手入力箇所","手入力箇所","手入力箇所"))</f>
        <v>#REF!</v>
      </c>
    </row>
    <row r="7832" spans="1:14" ht="27" thickBot="1" x14ac:dyDescent="0.25">
      <c r="A7832" s="31" t="s">
        <v>79</v>
      </c>
      <c r="B7832" s="18">
        <v>54</v>
      </c>
      <c r="C7832" s="18">
        <v>77</v>
      </c>
      <c r="D7832" s="18">
        <v>94</v>
      </c>
      <c r="E7832" s="18">
        <v>107</v>
      </c>
      <c r="F7832" s="62"/>
      <c r="G7832" s="62"/>
      <c r="H7832" s="62"/>
      <c r="I7832" s="62"/>
      <c r="J7832" s="62"/>
      <c r="K7832" s="69"/>
      <c r="L7832" s="111" t="s">
        <v>79</v>
      </c>
      <c r="M7832" s="103" t="e">
        <f>#REF!</f>
        <v>#REF!</v>
      </c>
      <c r="N7832" s="103" t="e">
        <f>IF(M7832=0,"",CHOOSE(M7832,"54","77","94","107","107","手入力箇所","手入力箇所","手入力箇所","手入力箇所","手入力箇所","手入力箇所","手入力箇所","手入力箇所","手入力箇所","手入力箇所"))</f>
        <v>#REF!</v>
      </c>
    </row>
    <row r="7833" spans="1:14" ht="40.200000000000003" thickBot="1" x14ac:dyDescent="0.25">
      <c r="A7833" s="31" t="s">
        <v>80</v>
      </c>
      <c r="B7833" s="18">
        <v>49</v>
      </c>
      <c r="C7833" s="18">
        <v>53</v>
      </c>
      <c r="D7833" s="18">
        <v>55</v>
      </c>
      <c r="E7833" s="18">
        <v>56</v>
      </c>
      <c r="F7833" s="62"/>
      <c r="G7833" s="62"/>
      <c r="H7833" s="62"/>
      <c r="I7833" s="62"/>
      <c r="J7833" s="62"/>
      <c r="K7833" s="69"/>
      <c r="L7833" s="111" t="s">
        <v>80</v>
      </c>
      <c r="M7833" s="103" t="e">
        <f>#REF!</f>
        <v>#REF!</v>
      </c>
      <c r="N7833" s="103" t="e">
        <f>IF(M7833=0,"",CHOOSE(M7833,"49","53","55","56","56","手入力箇所","手入力箇所","手入力箇所","手入力箇所","手入力箇所","手入力箇所","手入力箇所","手入力箇所","手入力箇所","手入力箇所"))</f>
        <v>#REF!</v>
      </c>
    </row>
    <row r="7834" spans="1:14" ht="40.200000000000003" thickBot="1" x14ac:dyDescent="0.25">
      <c r="A7834" s="38" t="s">
        <v>81</v>
      </c>
      <c r="B7834" s="35">
        <v>232</v>
      </c>
      <c r="C7834" s="35">
        <v>232</v>
      </c>
      <c r="D7834" s="36"/>
      <c r="E7834" s="36"/>
      <c r="F7834" s="36"/>
      <c r="G7834" s="36"/>
      <c r="H7834" s="36"/>
      <c r="I7834" s="36"/>
      <c r="J7834" s="36"/>
      <c r="K7834" s="67"/>
      <c r="L7834" s="111" t="s">
        <v>81</v>
      </c>
      <c r="M7834" s="103" t="e">
        <f>#REF!</f>
        <v>#REF!</v>
      </c>
      <c r="N7834" s="103" t="e">
        <f>IF(M7834=0,"",CHOOSE(M7834,"232","232","手入力箇所","手入力箇所","手入力箇所","手入力箇所","手入力箇所","手入力箇所","手入力箇所","手入力箇所","手入力箇所","手入力箇所"))</f>
        <v>#REF!</v>
      </c>
    </row>
    <row r="7835" spans="1:14" ht="13.8" thickBot="1" x14ac:dyDescent="0.25">
      <c r="A7835" s="39" t="s">
        <v>82</v>
      </c>
      <c r="B7835" s="17">
        <v>6</v>
      </c>
      <c r="C7835" s="17">
        <v>9</v>
      </c>
      <c r="D7835" s="17">
        <v>11</v>
      </c>
      <c r="E7835" s="17">
        <v>13</v>
      </c>
      <c r="F7835" s="17">
        <v>18</v>
      </c>
      <c r="G7835" s="17">
        <v>26</v>
      </c>
      <c r="H7835" s="17">
        <v>35</v>
      </c>
      <c r="I7835" s="17">
        <v>43</v>
      </c>
      <c r="J7835" s="17">
        <v>49</v>
      </c>
      <c r="K7835" s="70"/>
      <c r="L7835" s="111" t="s">
        <v>82</v>
      </c>
      <c r="M7835" s="103" t="e">
        <f>#REF!</f>
        <v>#REF!</v>
      </c>
      <c r="N7835" s="103" t="e">
        <f>IF(M7835=0,"",CHOOSE(M7835,"6","9","11","13","13","18","18","18","18","18","26","26","26","26","26","26","26","26","26","26","35","35","35","35","35","35","35","35","35","35","43","43","43","43","43","43","43","43","43","43","49","49","49","49","49","49","49","49","49","49","手入力箇所","手入力箇所","手入力箇所","手入力箇所","手入力箇所","手入力箇所","手入力箇所","手入力箇所","手入力箇所","手入力箇所"))</f>
        <v>#REF!</v>
      </c>
    </row>
    <row r="7836" spans="1:14" ht="13.8" thickBot="1" x14ac:dyDescent="0.25">
      <c r="A7836" s="31" t="s">
        <v>83</v>
      </c>
      <c r="B7836" s="18">
        <v>6</v>
      </c>
      <c r="C7836" s="18">
        <v>10</v>
      </c>
      <c r="D7836" s="18">
        <v>14</v>
      </c>
      <c r="E7836" s="18">
        <v>17</v>
      </c>
      <c r="F7836" s="18">
        <v>29</v>
      </c>
      <c r="G7836" s="18">
        <v>50</v>
      </c>
      <c r="H7836" s="18">
        <v>76</v>
      </c>
      <c r="I7836" s="18">
        <v>100</v>
      </c>
      <c r="J7836" s="18">
        <v>123</v>
      </c>
      <c r="K7836" s="69"/>
      <c r="L7836" s="111" t="s">
        <v>83</v>
      </c>
      <c r="M7836" s="103" t="e">
        <f>#REF!</f>
        <v>#REF!</v>
      </c>
      <c r="N7836" s="103" t="e">
        <f>IF(M7836=0,"",CHOOSE(M7836,"6","10","14","17","17","29","29","29","29","29","50","50","50","50","50","50","50","50","50","50","76","76","76","76","76","76","76","76","76","76","100","100","100","100","100","100","100","100","100","100","123","123","123","123","123","123","123","123","123","123","手入力箇所","手入力箇所","手入力箇所","手入力箇所","手入力箇所","手入力箇所","手入力箇所","手入力箇所","手入力箇所"))</f>
        <v>#REF!</v>
      </c>
    </row>
    <row r="7837" spans="1:14" ht="27" thickBot="1" x14ac:dyDescent="0.25">
      <c r="A7837" s="32" t="s">
        <v>84</v>
      </c>
      <c r="B7837" s="20">
        <v>9</v>
      </c>
      <c r="C7837" s="20">
        <v>15</v>
      </c>
      <c r="D7837" s="20">
        <v>20</v>
      </c>
      <c r="E7837" s="20">
        <v>24</v>
      </c>
      <c r="F7837" s="20">
        <v>39</v>
      </c>
      <c r="G7837" s="20">
        <v>65</v>
      </c>
      <c r="H7837" s="63"/>
      <c r="I7837" s="63"/>
      <c r="J7837" s="63"/>
      <c r="K7837" s="106"/>
      <c r="L7837" s="111" t="s">
        <v>84</v>
      </c>
      <c r="M7837" s="103" t="e">
        <f>#REF!</f>
        <v>#REF!</v>
      </c>
      <c r="N7837" s="103" t="e">
        <f>IF(M7837=0,"",CHOOSE(M7837,"9","15","20","24","24","39","39","39","39","39","65","65","65","65","65","65","65","65","65","65","手入力箇所","手入力箇所","手入力箇所","手入力箇所","手入力箇所","手入力箇所","手入力箇所","手入力箇所","手入力箇所","手入力箇所"))</f>
        <v>#REF!</v>
      </c>
    </row>
    <row r="7840" spans="1:14" ht="13.8" thickBot="1" x14ac:dyDescent="0.25"/>
    <row r="7841" spans="1:14" ht="13.8" thickBot="1" x14ac:dyDescent="0.25">
      <c r="A7841" s="688" t="e">
        <f>#REF!</f>
        <v>#REF!</v>
      </c>
      <c r="B7841" s="688"/>
      <c r="C7841" s="688"/>
      <c r="D7841" s="689" t="s">
        <v>192</v>
      </c>
      <c r="E7841" s="689"/>
      <c r="F7841" s="689"/>
      <c r="G7841" s="689"/>
      <c r="H7841" s="689"/>
      <c r="I7841" s="689"/>
      <c r="J7841" s="689"/>
      <c r="K7841" s="689"/>
      <c r="L7841" s="689"/>
      <c r="M7841" s="689"/>
      <c r="N7841" s="689"/>
    </row>
    <row r="7842" spans="1:14" ht="13.8" thickBot="1" x14ac:dyDescent="0.25">
      <c r="A7842" s="65"/>
      <c r="B7842" s="33">
        <v>1</v>
      </c>
      <c r="C7842" s="24">
        <v>2</v>
      </c>
      <c r="D7842" s="24">
        <v>3</v>
      </c>
      <c r="E7842" s="24" t="s">
        <v>58</v>
      </c>
      <c r="F7842" s="24" t="s">
        <v>59</v>
      </c>
      <c r="G7842" s="24" t="s">
        <v>60</v>
      </c>
      <c r="H7842" s="24" t="s">
        <v>61</v>
      </c>
      <c r="I7842" s="24" t="s">
        <v>62</v>
      </c>
      <c r="J7842" s="24" t="s">
        <v>194</v>
      </c>
      <c r="K7842" s="25" t="s">
        <v>85</v>
      </c>
      <c r="L7842" s="105" t="s">
        <v>189</v>
      </c>
      <c r="M7842" s="105" t="s">
        <v>188</v>
      </c>
      <c r="N7842" s="105" t="s">
        <v>51</v>
      </c>
    </row>
    <row r="7843" spans="1:14" ht="13.8" thickBot="1" x14ac:dyDescent="0.25">
      <c r="A7843" s="26" t="s">
        <v>56</v>
      </c>
      <c r="B7843" s="22">
        <v>5</v>
      </c>
      <c r="C7843" s="22">
        <v>7</v>
      </c>
      <c r="D7843" s="22">
        <v>8</v>
      </c>
      <c r="E7843" s="22">
        <v>8</v>
      </c>
      <c r="F7843" s="22">
        <v>10</v>
      </c>
      <c r="G7843" s="22">
        <v>13</v>
      </c>
      <c r="H7843" s="22">
        <v>16</v>
      </c>
      <c r="I7843" s="22"/>
      <c r="J7843" s="23"/>
      <c r="K7843" s="1"/>
      <c r="L7843" s="26" t="s">
        <v>56</v>
      </c>
      <c r="M7843" s="104" t="e">
        <f>#REF!</f>
        <v>#REF!</v>
      </c>
      <c r="N7843" s="112" t="e">
        <f>IF(M7843=0,"",CHOOSE(M7843,"5","7","8","8","8","10","10","10","10","10","13","13","13","13","13","13","13","13","13","13","16","16","16","16","16","16","16","16","16","16","16","手入力箇所","手入力箇所","手入力箇所","手入力箇所","手入力箇所","手入力箇所","手入力箇所","手入力箇所","手入力箇所","手入力箇所"))</f>
        <v>#REF!</v>
      </c>
    </row>
    <row r="7844" spans="1:14" ht="13.8" thickBot="1" x14ac:dyDescent="0.25">
      <c r="A7844" s="27" t="s">
        <v>57</v>
      </c>
      <c r="B7844" s="18">
        <v>5</v>
      </c>
      <c r="C7844" s="18">
        <v>7</v>
      </c>
      <c r="D7844" s="18">
        <v>8</v>
      </c>
      <c r="E7844" s="18">
        <v>9</v>
      </c>
      <c r="F7844" s="18">
        <v>12</v>
      </c>
      <c r="G7844" s="18">
        <v>16</v>
      </c>
      <c r="H7844" s="18"/>
      <c r="I7844" s="18"/>
      <c r="J7844" s="62"/>
      <c r="K7844" s="19"/>
      <c r="L7844" s="27" t="s">
        <v>57</v>
      </c>
      <c r="M7844" s="104" t="e">
        <f>#REF!</f>
        <v>#REF!</v>
      </c>
      <c r="N7844" s="113" t="e">
        <f>IF(M7844=0,"",CHOOSE(M7844,"5","7","8","9","9","12","12","12","12","12","16","16","16","16","16","16","16","16","16","16","手入力箇所","手入力箇所","手入力箇所","手入力箇所","手入力箇所","手入力箇所","手入力箇所","手入力箇所","手入力箇所","手入力箇所"))</f>
        <v>#REF!</v>
      </c>
    </row>
    <row r="7845" spans="1:14" ht="48.6" thickBot="1" x14ac:dyDescent="0.25">
      <c r="A7845" s="28" t="s">
        <v>64</v>
      </c>
      <c r="B7845" s="18">
        <v>6</v>
      </c>
      <c r="C7845" s="18"/>
      <c r="D7845" s="18"/>
      <c r="E7845" s="18"/>
      <c r="F7845" s="18"/>
      <c r="G7845" s="18"/>
      <c r="H7845" s="18"/>
      <c r="I7845" s="18"/>
      <c r="J7845" s="62"/>
      <c r="K7845" s="19"/>
      <c r="L7845" s="28" t="s">
        <v>64</v>
      </c>
      <c r="M7845" s="104" t="e">
        <f>#REF!</f>
        <v>#REF!</v>
      </c>
      <c r="N7845" s="113" t="e">
        <f>IF(M7845=0,"",CHOOSE(M7845,"6","手入力箇所","手入力箇所","手入力箇所","手入力箇所","手入力箇所","手入力箇所","手入力箇所","手入力箇所","手入力箇所","手入力箇所","",""))</f>
        <v>#REF!</v>
      </c>
    </row>
    <row r="7846" spans="1:14" ht="48.6" thickBot="1" x14ac:dyDescent="0.25">
      <c r="A7846" s="28" t="s">
        <v>65</v>
      </c>
      <c r="B7846" s="18">
        <v>6</v>
      </c>
      <c r="C7846" s="18"/>
      <c r="D7846" s="18"/>
      <c r="E7846" s="18"/>
      <c r="F7846" s="18"/>
      <c r="G7846" s="18"/>
      <c r="H7846" s="18"/>
      <c r="I7846" s="18"/>
      <c r="J7846" s="62"/>
      <c r="K7846" s="19"/>
      <c r="L7846" s="28" t="s">
        <v>65</v>
      </c>
      <c r="M7846" s="104" t="e">
        <f>#REF!</f>
        <v>#REF!</v>
      </c>
      <c r="N7846" s="113" t="e">
        <f>IF(M7846=0,"",CHOOSE(M7846,"6","手入力箇所","手入力箇所","手入力箇所","手入力箇所","手入力箇所","手入力箇所","手入力箇所","手入力箇所","手入力箇所","手入力箇所","",""))</f>
        <v>#REF!</v>
      </c>
    </row>
    <row r="7847" spans="1:14" ht="24.6" thickBot="1" x14ac:dyDescent="0.25">
      <c r="A7847" s="28" t="s">
        <v>66</v>
      </c>
      <c r="B7847" s="18">
        <v>5</v>
      </c>
      <c r="C7847" s="18">
        <v>7</v>
      </c>
      <c r="D7847" s="18">
        <v>8</v>
      </c>
      <c r="E7847" s="18">
        <v>9</v>
      </c>
      <c r="F7847" s="18">
        <v>12</v>
      </c>
      <c r="G7847" s="18"/>
      <c r="H7847" s="18"/>
      <c r="I7847" s="18"/>
      <c r="J7847" s="62"/>
      <c r="K7847" s="19"/>
      <c r="L7847" s="28" t="s">
        <v>66</v>
      </c>
      <c r="M7847" s="104" t="e">
        <f>#REF!</f>
        <v>#REF!</v>
      </c>
      <c r="N7847" s="113" t="e">
        <f>IF(M7847=0,"",CHOOSE(M7847,"5","7","8","9","9","12","12","12","12","12","手入力箇所","手入力箇所","手入力箇所","手入力箇所","手入力箇所","手入力箇所","手入力箇所","手入力箇所","手入力箇所","手入力箇所"))</f>
        <v>#REF!</v>
      </c>
    </row>
    <row r="7848" spans="1:14" ht="36.6" thickBot="1" x14ac:dyDescent="0.25">
      <c r="A7848" s="28" t="s">
        <v>67</v>
      </c>
      <c r="B7848" s="18">
        <v>4</v>
      </c>
      <c r="C7848" s="18">
        <v>5</v>
      </c>
      <c r="D7848" s="18">
        <v>5</v>
      </c>
      <c r="E7848" s="18">
        <v>6</v>
      </c>
      <c r="F7848" s="18"/>
      <c r="G7848" s="18"/>
      <c r="H7848" s="18"/>
      <c r="I7848" s="18"/>
      <c r="J7848" s="62"/>
      <c r="K7848" s="19"/>
      <c r="L7848" s="28" t="s">
        <v>67</v>
      </c>
      <c r="M7848" s="104" t="e">
        <f>#REF!</f>
        <v>#REF!</v>
      </c>
      <c r="N7848" s="113" t="e">
        <f>IF(M7848=0,"",CHOOSE(M7848,"4","5","5","6","6","手入力箇所","手入力箇所","手入力箇所","手入力箇所","手入力箇所","手入力箇所","手入力箇所","手入力箇所","手入力箇所","手入力箇所"))</f>
        <v>#REF!</v>
      </c>
    </row>
    <row r="7849" spans="1:14" ht="24.6" thickBot="1" x14ac:dyDescent="0.25">
      <c r="A7849" s="28" t="s">
        <v>68</v>
      </c>
      <c r="B7849" s="18">
        <v>12</v>
      </c>
      <c r="C7849" s="18">
        <v>12</v>
      </c>
      <c r="D7849" s="18">
        <v>12</v>
      </c>
      <c r="E7849" s="18">
        <v>12</v>
      </c>
      <c r="F7849" s="18">
        <v>12</v>
      </c>
      <c r="G7849" s="18">
        <v>12</v>
      </c>
      <c r="H7849" s="18">
        <v>12</v>
      </c>
      <c r="I7849" s="18"/>
      <c r="J7849" s="62"/>
      <c r="K7849" s="19"/>
      <c r="L7849" s="28" t="s">
        <v>68</v>
      </c>
      <c r="M7849" s="104" t="e">
        <f>#REF!</f>
        <v>#REF!</v>
      </c>
      <c r="N7849" s="113" t="e">
        <f>IF(M7849=0,"",CHOOSE(M7849,"12","12","12","12","12","12","12","12","12","12","12","12","12","12","12","12","12","12","12","12","12","12","12","12","12","12","12","12","12","12","手入力箇所","手入力箇所","手入力箇所","手入力箇所","手入力箇所","手入力箇所","手入力箇所","手入力箇所","手入力箇所","手入力箇所"))</f>
        <v>#REF!</v>
      </c>
    </row>
    <row r="7850" spans="1:14" ht="36.6" thickBot="1" x14ac:dyDescent="0.25">
      <c r="A7850" s="28" t="s">
        <v>69</v>
      </c>
      <c r="B7850" s="18">
        <v>7</v>
      </c>
      <c r="C7850" s="18">
        <v>7</v>
      </c>
      <c r="D7850" s="18">
        <v>7</v>
      </c>
      <c r="E7850" s="18">
        <v>7</v>
      </c>
      <c r="F7850" s="18">
        <v>7</v>
      </c>
      <c r="G7850" s="18"/>
      <c r="H7850" s="18"/>
      <c r="I7850" s="18"/>
      <c r="J7850" s="62"/>
      <c r="K7850" s="19"/>
      <c r="L7850" s="28" t="s">
        <v>69</v>
      </c>
      <c r="M7850" s="104" t="e">
        <f>#REF!</f>
        <v>#REF!</v>
      </c>
      <c r="N7850" s="113" t="e">
        <f>IF(M7850=0,"",CHOOSE(M7850,"7","7","7","7","7","7","7","7","7","7","手入力箇所","手入力箇所","手入力箇所","手入力箇所","手入力箇所","手入力箇所","手入力箇所","手入力箇所","手入力箇所","手入力箇所"))</f>
        <v>#REF!</v>
      </c>
    </row>
    <row r="7851" spans="1:14" ht="13.8" thickBot="1" x14ac:dyDescent="0.25">
      <c r="A7851" s="27" t="s">
        <v>63</v>
      </c>
      <c r="B7851" s="18">
        <v>4</v>
      </c>
      <c r="C7851" s="18">
        <v>5</v>
      </c>
      <c r="D7851" s="18">
        <v>7</v>
      </c>
      <c r="E7851" s="18">
        <v>8</v>
      </c>
      <c r="F7851" s="18">
        <v>11</v>
      </c>
      <c r="G7851" s="18">
        <v>16</v>
      </c>
      <c r="H7851" s="18">
        <v>22</v>
      </c>
      <c r="I7851" s="18">
        <v>26</v>
      </c>
      <c r="J7851" s="18">
        <v>31</v>
      </c>
      <c r="K7851" s="19"/>
      <c r="L7851" s="27" t="s">
        <v>63</v>
      </c>
      <c r="M7851" s="104" t="e">
        <f>#REF!</f>
        <v>#REF!</v>
      </c>
      <c r="N7851" s="113" t="e">
        <f>IF(M7851=0,"",CHOOSE(M7851,"4","5","7","8","8","11","11","11","11","11","16","16","16","16","16","16","16","16","16","16","22","22","22","22","22","22","22","22","22","22","26","26","26","26","26","26","26","26","26","26","31","31","31","31","31","31","31","31","31","31","31","手入力箇所","手入力箇所","手入力箇所","手入力箇所","手入力箇所","手入力箇所","手入力箇所","手入力箇所","手入力箇所","手入力箇所"))</f>
        <v>#REF!</v>
      </c>
    </row>
    <row r="7852" spans="1:14" ht="24.6" thickBot="1" x14ac:dyDescent="0.25">
      <c r="A7852" s="28" t="s">
        <v>70</v>
      </c>
      <c r="B7852" s="18">
        <v>5</v>
      </c>
      <c r="C7852" s="18">
        <v>6</v>
      </c>
      <c r="D7852" s="18">
        <v>7</v>
      </c>
      <c r="E7852" s="18"/>
      <c r="F7852" s="18"/>
      <c r="G7852" s="18"/>
      <c r="H7852" s="18"/>
      <c r="I7852" s="18"/>
      <c r="J7852" s="62"/>
      <c r="K7852" s="19"/>
      <c r="L7852" s="28" t="s">
        <v>70</v>
      </c>
      <c r="M7852" s="104" t="e">
        <f>#REF!</f>
        <v>#REF!</v>
      </c>
      <c r="N7852" s="113" t="e">
        <f>IF(M7852=0,"",CHOOSE(M7852,"5","6","7","手入力箇所","手入力箇所","手入力箇所","手入力箇所","手入力箇所","手入力箇所","手入力箇所","手入力箇所","手入力箇所","手入力箇所"))</f>
        <v>#REF!</v>
      </c>
    </row>
    <row r="7853" spans="1:14" ht="13.8" thickBot="1" x14ac:dyDescent="0.25">
      <c r="A7853" s="29" t="s">
        <v>71</v>
      </c>
      <c r="B7853" s="18">
        <v>3</v>
      </c>
      <c r="C7853" s="18">
        <v>6</v>
      </c>
      <c r="D7853" s="18">
        <v>19</v>
      </c>
      <c r="E7853" s="18"/>
      <c r="F7853" s="18"/>
      <c r="G7853" s="18"/>
      <c r="H7853" s="18"/>
      <c r="I7853" s="18"/>
      <c r="J7853" s="62"/>
      <c r="K7853" s="19"/>
      <c r="L7853" s="29" t="s">
        <v>71</v>
      </c>
      <c r="M7853" s="104" t="e">
        <f>#REF!</f>
        <v>#REF!</v>
      </c>
      <c r="N7853" s="113" t="e">
        <f>IF(M7853=0,"",CHOOSE(M7853,"3","6","19","手入力箇所","手入力箇所","手入力箇所","手入力箇所","手入力箇所","手入力箇所","手入力箇所","手入力箇所","手入力箇所","手入力箇所"))</f>
        <v>#REF!</v>
      </c>
    </row>
    <row r="7854" spans="1:14" ht="13.8" thickBot="1" x14ac:dyDescent="0.25">
      <c r="A7854" s="29" t="s">
        <v>72</v>
      </c>
      <c r="B7854" s="18">
        <v>1</v>
      </c>
      <c r="C7854" s="18">
        <v>3</v>
      </c>
      <c r="D7854" s="18">
        <v>5</v>
      </c>
      <c r="E7854" s="18">
        <v>9</v>
      </c>
      <c r="F7854" s="18">
        <v>26</v>
      </c>
      <c r="G7854" s="18"/>
      <c r="H7854" s="18"/>
      <c r="I7854" s="18"/>
      <c r="J7854" s="62"/>
      <c r="K7854" s="19"/>
      <c r="L7854" s="29" t="s">
        <v>72</v>
      </c>
      <c r="M7854" s="104" t="e">
        <f>#REF!</f>
        <v>#REF!</v>
      </c>
      <c r="N7854" s="113" t="e">
        <f>IF(M7854=0,"",CHOOSE(M7854,"1","3","5","9","9","26","26","26","26","26","手入力箇所","手入力箇所","手入力箇所","手入力箇所","手入力箇所","手入力箇所","手入力箇所","手入力箇所","手入力箇所","手入力箇所"))</f>
        <v>#REF!</v>
      </c>
    </row>
    <row r="7855" spans="1:14" ht="13.8" thickBot="1" x14ac:dyDescent="0.25">
      <c r="A7855" s="29" t="s">
        <v>73</v>
      </c>
      <c r="B7855" s="18">
        <v>4</v>
      </c>
      <c r="C7855" s="18">
        <v>11</v>
      </c>
      <c r="D7855" s="18">
        <v>20</v>
      </c>
      <c r="E7855" s="18">
        <v>33</v>
      </c>
      <c r="F7855" s="18"/>
      <c r="G7855" s="18"/>
      <c r="H7855" s="18"/>
      <c r="I7855" s="18"/>
      <c r="J7855" s="62"/>
      <c r="K7855" s="19"/>
      <c r="L7855" s="29" t="s">
        <v>73</v>
      </c>
      <c r="M7855" s="104" t="e">
        <f>#REF!</f>
        <v>#REF!</v>
      </c>
      <c r="N7855" s="113" t="e">
        <f>IF(M7855=0,"",CHOOSE(M7855,"4","11","20","33","33","手入力箇所","手入力箇所","手入力箇所","手入力箇所","手入力箇所","手入力箇所","手入力箇所","手入力箇所","手入力箇所","手入力箇所"))</f>
        <v>#REF!</v>
      </c>
    </row>
    <row r="7856" spans="1:14" ht="37.200000000000003" thickBot="1" x14ac:dyDescent="0.25">
      <c r="A7856" s="30" t="s">
        <v>74</v>
      </c>
      <c r="B7856" s="18">
        <v>4</v>
      </c>
      <c r="C7856" s="18">
        <v>6</v>
      </c>
      <c r="D7856" s="18">
        <v>8</v>
      </c>
      <c r="E7856" s="18">
        <v>10</v>
      </c>
      <c r="F7856" s="18">
        <v>15</v>
      </c>
      <c r="G7856" s="18">
        <v>23</v>
      </c>
      <c r="H7856" s="18">
        <v>33</v>
      </c>
      <c r="I7856" s="18"/>
      <c r="J7856" s="62"/>
      <c r="K7856" s="19"/>
      <c r="L7856" s="30" t="s">
        <v>74</v>
      </c>
      <c r="M7856" s="104" t="e">
        <f>#REF!</f>
        <v>#REF!</v>
      </c>
      <c r="N7856" s="113" t="e">
        <f>IF(M7856=0,"",CHOOSE(M7856,"4","6","8","10","10","15","15","15","15","15","23","23","23","23","23","23","23","23","23","23","33","33","33","33","33","33","33","33","33","33","手入力箇所","手入力箇所","手入力箇所","手入力箇所","手入力箇所","手入力箇所","手入力箇所","手入力箇所","手入力箇所","手入力箇所"))</f>
        <v>#REF!</v>
      </c>
    </row>
    <row r="7857" spans="1:14" ht="13.8" thickBot="1" x14ac:dyDescent="0.25">
      <c r="A7857" s="29" t="s">
        <v>75</v>
      </c>
      <c r="B7857" s="18">
        <v>6</v>
      </c>
      <c r="C7857" s="18">
        <v>14</v>
      </c>
      <c r="D7857" s="18">
        <v>25</v>
      </c>
      <c r="E7857" s="18">
        <v>39</v>
      </c>
      <c r="F7857" s="18"/>
      <c r="G7857" s="18"/>
      <c r="H7857" s="18"/>
      <c r="I7857" s="18"/>
      <c r="J7857" s="62"/>
      <c r="K7857" s="19"/>
      <c r="L7857" s="29" t="s">
        <v>75</v>
      </c>
      <c r="M7857" s="104" t="e">
        <f>#REF!</f>
        <v>#REF!</v>
      </c>
      <c r="N7857" s="113" t="e">
        <f>IF(M7857=0,"",CHOOSE(M7857,"6","14","25","39","39","手入力箇所","手入力箇所","手入力箇所","手入力箇所","手入力箇所","手入力箇所","手入力箇所","手入力箇所","手入力箇所","手入力箇所"))</f>
        <v>#REF!</v>
      </c>
    </row>
    <row r="7858" spans="1:14" ht="37.200000000000003" thickBot="1" x14ac:dyDescent="0.25">
      <c r="A7858" s="30" t="s">
        <v>76</v>
      </c>
      <c r="B7858" s="18">
        <v>2</v>
      </c>
      <c r="C7858" s="18">
        <v>3</v>
      </c>
      <c r="D7858" s="18">
        <v>6</v>
      </c>
      <c r="E7858" s="18">
        <v>9</v>
      </c>
      <c r="F7858" s="18"/>
      <c r="G7858" s="18"/>
      <c r="H7858" s="18"/>
      <c r="I7858" s="18"/>
      <c r="J7858" s="62"/>
      <c r="K7858" s="19"/>
      <c r="L7858" s="30" t="s">
        <v>76</v>
      </c>
      <c r="M7858" s="104" t="e">
        <f>#REF!</f>
        <v>#REF!</v>
      </c>
      <c r="N7858" s="113" t="e">
        <f>IF(M7858=0,"",CHOOSE(M7858,"2","3","6","9","9","手入力箇所","手入力箇所","手入力箇所","手入力箇所","手入力箇所","手入力箇所","手入力箇所","手入力箇所","手入力箇所","手入力箇所"))</f>
        <v>#REF!</v>
      </c>
    </row>
    <row r="7859" spans="1:14" ht="27" thickBot="1" x14ac:dyDescent="0.25">
      <c r="A7859" s="31" t="s">
        <v>77</v>
      </c>
      <c r="B7859" s="18">
        <v>12</v>
      </c>
      <c r="C7859" s="18">
        <v>18</v>
      </c>
      <c r="D7859" s="18">
        <v>22</v>
      </c>
      <c r="E7859" s="18">
        <v>26</v>
      </c>
      <c r="F7859" s="62"/>
      <c r="G7859" s="62"/>
      <c r="H7859" s="62"/>
      <c r="I7859" s="62"/>
      <c r="J7859" s="62"/>
      <c r="K7859" s="19"/>
      <c r="L7859" s="31" t="s">
        <v>77</v>
      </c>
      <c r="M7859" s="104" t="e">
        <f>#REF!</f>
        <v>#REF!</v>
      </c>
      <c r="N7859" s="113" t="e">
        <f>IF(M7859=0,"",CHOOSE(M7859,"12","18","22","26","26","手入力箇所","手入力箇所","手入力箇所","手入力箇所","手入力箇所","手入力箇所","手入力箇所","手入力箇所","手入力箇所","手入力箇所"))</f>
        <v>#REF!</v>
      </c>
    </row>
    <row r="7860" spans="1:14" ht="40.200000000000003" thickBot="1" x14ac:dyDescent="0.25">
      <c r="A7860" s="31" t="s">
        <v>78</v>
      </c>
      <c r="B7860" s="18">
        <v>5</v>
      </c>
      <c r="C7860" s="18">
        <v>8</v>
      </c>
      <c r="D7860" s="18">
        <v>11</v>
      </c>
      <c r="E7860" s="18">
        <v>14</v>
      </c>
      <c r="F7860" s="62"/>
      <c r="G7860" s="62"/>
      <c r="H7860" s="62"/>
      <c r="I7860" s="62"/>
      <c r="J7860" s="62"/>
      <c r="K7860" s="19"/>
      <c r="L7860" s="31" t="s">
        <v>78</v>
      </c>
      <c r="M7860" s="104" t="e">
        <f>#REF!</f>
        <v>#REF!</v>
      </c>
      <c r="N7860" s="113" t="e">
        <f>IF(M7860=0,"",CHOOSE(M7860,"5","8","11","14","14","手入力箇所","手入力箇所","手入力箇所","手入力箇所","手入力箇所","手入力箇所","手入力箇所","手入力箇所","手入力箇所","手入力箇所"))</f>
        <v>#REF!</v>
      </c>
    </row>
    <row r="7861" spans="1:14" ht="27" thickBot="1" x14ac:dyDescent="0.25">
      <c r="A7861" s="31" t="s">
        <v>79</v>
      </c>
      <c r="B7861" s="18">
        <v>6</v>
      </c>
      <c r="C7861" s="18">
        <v>11</v>
      </c>
      <c r="D7861" s="18">
        <v>16</v>
      </c>
      <c r="E7861" s="18">
        <v>21</v>
      </c>
      <c r="F7861" s="62"/>
      <c r="G7861" s="62"/>
      <c r="H7861" s="62"/>
      <c r="I7861" s="62"/>
      <c r="J7861" s="62"/>
      <c r="K7861" s="19"/>
      <c r="L7861" s="31" t="s">
        <v>79</v>
      </c>
      <c r="M7861" s="104" t="e">
        <f>#REF!</f>
        <v>#REF!</v>
      </c>
      <c r="N7861" s="113" t="e">
        <f>IF(M7861=0,"",CHOOSE(M7861,"6","11","16","21","21","手入力箇所","手入力箇所","手入力箇所","手入力箇所","手入力箇所","手入力箇所","手入力箇所","手入力箇所","手入力箇所"))</f>
        <v>#REF!</v>
      </c>
    </row>
    <row r="7862" spans="1:14" ht="40.200000000000003" thickBot="1" x14ac:dyDescent="0.25">
      <c r="A7862" s="31" t="s">
        <v>80</v>
      </c>
      <c r="B7862" s="18">
        <v>5</v>
      </c>
      <c r="C7862" s="18">
        <v>7</v>
      </c>
      <c r="D7862" s="18">
        <v>9</v>
      </c>
      <c r="E7862" s="18">
        <v>10</v>
      </c>
      <c r="F7862" s="62"/>
      <c r="G7862" s="62"/>
      <c r="H7862" s="62"/>
      <c r="I7862" s="62"/>
      <c r="J7862" s="62"/>
      <c r="K7862" s="19"/>
      <c r="L7862" s="31" t="s">
        <v>80</v>
      </c>
      <c r="M7862" s="104" t="e">
        <f>#REF!</f>
        <v>#REF!</v>
      </c>
      <c r="N7862" s="113" t="e">
        <f>IF(M7862=0,"",CHOOSE(M7862,"5","7","9","10","10","手入力箇所","手入力箇所","手入力箇所","手入力箇所","手入力箇所","手入力箇所","手入力箇所","手入力箇所","手入力箇所"))</f>
        <v>#REF!</v>
      </c>
    </row>
    <row r="7863" spans="1:14" ht="40.200000000000003" thickBot="1" x14ac:dyDescent="0.25">
      <c r="A7863" s="31" t="s">
        <v>81</v>
      </c>
      <c r="B7863" s="18">
        <v>9</v>
      </c>
      <c r="C7863" s="18">
        <v>14</v>
      </c>
      <c r="D7863" s="62"/>
      <c r="E7863" s="62"/>
      <c r="F7863" s="62"/>
      <c r="G7863" s="62"/>
      <c r="H7863" s="62"/>
      <c r="I7863" s="62"/>
      <c r="J7863" s="62"/>
      <c r="K7863" s="19"/>
      <c r="L7863" s="31" t="s">
        <v>81</v>
      </c>
      <c r="M7863" s="104" t="e">
        <f>#REF!</f>
        <v>#REF!</v>
      </c>
      <c r="N7863" s="113" t="e">
        <f>IF(M7863=0,"",CHOOSE(M7863,"9","14","手入力箇所","手入力箇所","手入力箇所","手入力箇所","手入力箇所","手入力箇所","手入力箇所","手入力箇所","手入力箇所","手入力箇所"))</f>
        <v>#REF!</v>
      </c>
    </row>
    <row r="7864" spans="1:14" ht="13.8" thickBot="1" x14ac:dyDescent="0.25">
      <c r="A7864" s="31" t="s">
        <v>82</v>
      </c>
      <c r="B7864" s="18">
        <v>3</v>
      </c>
      <c r="C7864" s="18">
        <v>4</v>
      </c>
      <c r="D7864" s="18">
        <v>4</v>
      </c>
      <c r="E7864" s="18">
        <v>5</v>
      </c>
      <c r="F7864" s="18">
        <v>6</v>
      </c>
      <c r="G7864" s="18">
        <v>8</v>
      </c>
      <c r="H7864" s="18">
        <v>9</v>
      </c>
      <c r="I7864" s="18">
        <v>11</v>
      </c>
      <c r="J7864" s="18">
        <v>12</v>
      </c>
      <c r="K7864" s="19"/>
      <c r="L7864" s="31" t="s">
        <v>82</v>
      </c>
      <c r="M7864" s="104" t="e">
        <f>#REF!</f>
        <v>#REF!</v>
      </c>
      <c r="N7864" s="113" t="e">
        <f>IF(M7864=0,"",CHOOSE(M7864,"3","4","4","5","5","6","6","6","6","6","8","8","8","8","8","8","8","8","8","8","9","9","9","9","9","9","9","9","9","9","11","11","11","11","11","11","11","11","11","11","12","12","12","12","12","12","12","12","12","12","12","手入力箇所","手入力箇所","手入力箇所","手入力箇所","手入力箇所","手入力箇所","手入力箇所","手入力箇所","手入力箇所","手入力箇所"))</f>
        <v>#REF!</v>
      </c>
    </row>
    <row r="7865" spans="1:14" ht="13.8" thickBot="1" x14ac:dyDescent="0.25">
      <c r="A7865" s="31" t="s">
        <v>83</v>
      </c>
      <c r="B7865" s="18">
        <v>3</v>
      </c>
      <c r="C7865" s="18">
        <v>4</v>
      </c>
      <c r="D7865" s="18">
        <v>4</v>
      </c>
      <c r="E7865" s="18">
        <v>5</v>
      </c>
      <c r="F7865" s="18">
        <v>6</v>
      </c>
      <c r="G7865" s="18">
        <v>8</v>
      </c>
      <c r="H7865" s="18">
        <v>10</v>
      </c>
      <c r="I7865" s="18">
        <v>12</v>
      </c>
      <c r="J7865" s="18">
        <v>13</v>
      </c>
      <c r="K7865" s="19"/>
      <c r="L7865" s="31" t="s">
        <v>83</v>
      </c>
      <c r="M7865" s="104" t="e">
        <f>#REF!</f>
        <v>#REF!</v>
      </c>
      <c r="N7865" s="113" t="e">
        <f>IF(M7865=0,"",CHOOSE(M7865,"3","4","4","5","5","6","6","6","6","6","8","8","8","8","8","8","8","8","8","8","10","10","10","10","10","10","10","10","10","10","12","12","12","12","12","12","12","12","12","12","13","13","13","13","13","13","13","13","13","13","13","手入力箇所","手入力箇所","手入力箇所","手入力箇所","手入力箇所","手入力箇所","手入力箇所","手入力箇所","手入力箇所","手入力箇所"))</f>
        <v>#REF!</v>
      </c>
    </row>
    <row r="7866" spans="1:14" ht="27" thickBot="1" x14ac:dyDescent="0.25">
      <c r="A7866" s="32" t="s">
        <v>84</v>
      </c>
      <c r="B7866" s="20">
        <v>1</v>
      </c>
      <c r="C7866" s="20">
        <v>2</v>
      </c>
      <c r="D7866" s="20">
        <v>3</v>
      </c>
      <c r="E7866" s="20">
        <v>4</v>
      </c>
      <c r="F7866" s="20">
        <v>8</v>
      </c>
      <c r="G7866" s="20">
        <v>19</v>
      </c>
      <c r="H7866" s="63"/>
      <c r="I7866" s="63"/>
      <c r="J7866" s="63"/>
      <c r="K7866" s="21"/>
      <c r="L7866" s="32" t="s">
        <v>84</v>
      </c>
      <c r="M7866" s="104" t="e">
        <f>#REF!</f>
        <v>#REF!</v>
      </c>
      <c r="N7866" s="113" t="e">
        <f>IF(M7866=0,"",CHOOSE(M7866,"1","2","3","4","4","8","8","8","8","8","19","19","19","19","19","19","19","19","19","19","手入力箇所","手入力箇所","手入力箇所","手入力箇所","手入力箇所","手入力箇所","手入力箇所","手入力箇所","手入力箇所","手入力箇所"))</f>
        <v>#REF!</v>
      </c>
    </row>
    <row r="7867" spans="1:14" ht="13.8" thickBot="1" x14ac:dyDescent="0.25"/>
    <row r="7868" spans="1:14" ht="13.8" thickBot="1" x14ac:dyDescent="0.25">
      <c r="A7868" s="686" t="e">
        <f>A7841</f>
        <v>#REF!</v>
      </c>
      <c r="B7868" s="686"/>
      <c r="C7868" s="686"/>
      <c r="D7868" s="687" t="s">
        <v>193</v>
      </c>
      <c r="E7868" s="687"/>
      <c r="F7868" s="687"/>
      <c r="G7868" s="687"/>
      <c r="H7868" s="687"/>
      <c r="I7868" s="687"/>
      <c r="J7868" s="687"/>
      <c r="K7868" s="687"/>
      <c r="L7868" s="687"/>
      <c r="M7868" s="687"/>
      <c r="N7868" s="687"/>
    </row>
    <row r="7869" spans="1:14" ht="13.8" thickBot="1" x14ac:dyDescent="0.25">
      <c r="A7869" s="105"/>
      <c r="B7869" s="33">
        <v>1</v>
      </c>
      <c r="C7869" s="24">
        <v>2</v>
      </c>
      <c r="D7869" s="24">
        <v>3</v>
      </c>
      <c r="E7869" s="24" t="s">
        <v>58</v>
      </c>
      <c r="F7869" s="24" t="s">
        <v>59</v>
      </c>
      <c r="G7869" s="24" t="s">
        <v>60</v>
      </c>
      <c r="H7869" s="24" t="s">
        <v>61</v>
      </c>
      <c r="I7869" s="24" t="s">
        <v>62</v>
      </c>
      <c r="J7869" s="24" t="s">
        <v>194</v>
      </c>
      <c r="K7869" s="102" t="s">
        <v>85</v>
      </c>
      <c r="L7869" s="105" t="s">
        <v>189</v>
      </c>
      <c r="M7869" s="105" t="s">
        <v>188</v>
      </c>
      <c r="N7869" s="105" t="s">
        <v>51</v>
      </c>
    </row>
    <row r="7870" spans="1:14" ht="13.8" thickBot="1" x14ac:dyDescent="0.25">
      <c r="A7870" s="26" t="s">
        <v>56</v>
      </c>
      <c r="B7870" s="22">
        <v>16</v>
      </c>
      <c r="C7870" s="22">
        <v>25</v>
      </c>
      <c r="D7870" s="22">
        <v>32</v>
      </c>
      <c r="E7870" s="22">
        <v>38</v>
      </c>
      <c r="F7870" s="22">
        <v>56</v>
      </c>
      <c r="G7870" s="22">
        <v>87</v>
      </c>
      <c r="H7870" s="22">
        <v>121</v>
      </c>
      <c r="I7870" s="22"/>
      <c r="J7870" s="23"/>
      <c r="K7870" s="68"/>
      <c r="L7870" s="107" t="s">
        <v>56</v>
      </c>
      <c r="M7870" s="103" t="e">
        <f>#REF!</f>
        <v>#REF!</v>
      </c>
      <c r="N7870" s="103" t="e">
        <f>IF(M7870=0,"",CHOOSE(M7870,"16","25","32","38","38","56","56","56","56","56","87","87","87","87","87","87","87","87","87","87","121","121","121","121","121","121","121","121","121","121","手入力箇所","手入力箇所","手入力箇所","手入力箇所","手入力箇所","手入力箇所","手入力箇所","手入力箇所","手入力箇所","手入力箇所"))</f>
        <v>#REF!</v>
      </c>
    </row>
    <row r="7871" spans="1:14" ht="13.8" thickBot="1" x14ac:dyDescent="0.25">
      <c r="A7871" s="27" t="s">
        <v>57</v>
      </c>
      <c r="B7871" s="18">
        <v>25</v>
      </c>
      <c r="C7871" s="18">
        <v>33</v>
      </c>
      <c r="D7871" s="18">
        <v>40</v>
      </c>
      <c r="E7871" s="18">
        <v>45</v>
      </c>
      <c r="F7871" s="18">
        <v>58</v>
      </c>
      <c r="G7871" s="18">
        <v>79</v>
      </c>
      <c r="H7871" s="18"/>
      <c r="I7871" s="18"/>
      <c r="J7871" s="62"/>
      <c r="K7871" s="69"/>
      <c r="L7871" s="107" t="s">
        <v>57</v>
      </c>
      <c r="M7871" s="103" t="e">
        <f>#REF!</f>
        <v>#REF!</v>
      </c>
      <c r="N7871" s="103" t="e">
        <f>IF(M7871=0,"",CHOOSE(M7871,"25","33","40","45","45","58","58","58","58","58","79","79","79","79","79","79","79","79","79","79","手入力箇所","手入力箇所","手入力箇所","手入力箇所","手入力箇所","手入力箇所","手入力箇所","手入力箇所","手入力箇所","手入力箇所"))</f>
        <v>#REF!</v>
      </c>
    </row>
    <row r="7872" spans="1:14" ht="48.6" thickBot="1" x14ac:dyDescent="0.25">
      <c r="A7872" s="28" t="s">
        <v>64</v>
      </c>
      <c r="B7872" s="18">
        <v>32</v>
      </c>
      <c r="C7872" s="18"/>
      <c r="D7872" s="18"/>
      <c r="E7872" s="18"/>
      <c r="F7872" s="18"/>
      <c r="G7872" s="18"/>
      <c r="H7872" s="18"/>
      <c r="I7872" s="18"/>
      <c r="J7872" s="62"/>
      <c r="K7872" s="69"/>
      <c r="L7872" s="108" t="s">
        <v>64</v>
      </c>
      <c r="M7872" s="103" t="e">
        <f>#REF!</f>
        <v>#REF!</v>
      </c>
      <c r="N7872" s="103" t="e">
        <f>IF(M7872=0,"",CHOOSE(M7872,"32","手入力箇所","手入力箇所","手入力箇所","手入力箇所","手入力箇所","手入力箇所","手入力箇所","手入力箇所","手入力箇所","手入力箇所"))</f>
        <v>#REF!</v>
      </c>
    </row>
    <row r="7873" spans="1:14" ht="48.6" thickBot="1" x14ac:dyDescent="0.25">
      <c r="A7873" s="28" t="s">
        <v>65</v>
      </c>
      <c r="B7873" s="18">
        <v>36</v>
      </c>
      <c r="C7873" s="18"/>
      <c r="D7873" s="18"/>
      <c r="E7873" s="18"/>
      <c r="F7873" s="18"/>
      <c r="G7873" s="18"/>
      <c r="H7873" s="18"/>
      <c r="I7873" s="18"/>
      <c r="J7873" s="62"/>
      <c r="K7873" s="69"/>
      <c r="L7873" s="108" t="s">
        <v>65</v>
      </c>
      <c r="M7873" s="103" t="e">
        <f>#REF!</f>
        <v>#REF!</v>
      </c>
      <c r="N7873" s="103" t="e">
        <f>IF(M7873=0,"",CHOOSE(M7873,"36","手入力箇所","手入力箇所","手入力箇所","手入力箇所","手入力箇所","手入力箇所","手入力箇所","手入力箇所","手入力箇所","手入力箇所"))</f>
        <v>#REF!</v>
      </c>
    </row>
    <row r="7874" spans="1:14" ht="24.6" thickBot="1" x14ac:dyDescent="0.25">
      <c r="A7874" s="28" t="s">
        <v>66</v>
      </c>
      <c r="B7874" s="18">
        <v>24</v>
      </c>
      <c r="C7874" s="18">
        <v>30</v>
      </c>
      <c r="D7874" s="18">
        <v>33</v>
      </c>
      <c r="E7874" s="18">
        <v>35</v>
      </c>
      <c r="F7874" s="18">
        <v>42</v>
      </c>
      <c r="G7874" s="18"/>
      <c r="H7874" s="18"/>
      <c r="I7874" s="18"/>
      <c r="J7874" s="62"/>
      <c r="K7874" s="69"/>
      <c r="L7874" s="108" t="s">
        <v>66</v>
      </c>
      <c r="M7874" s="103" t="e">
        <f>#REF!</f>
        <v>#REF!</v>
      </c>
      <c r="N7874" s="103" t="e">
        <f>IF(M7874=0,"",CHOOSE(M7874,"24","30","33","35","35","42","42","42","42","42","手入力箇所","手入力箇所","手入力箇所","手入力箇所","手入力箇所","手入力箇所","手入力箇所","手入力箇所","手入力箇所","手入力箇所"))</f>
        <v>#REF!</v>
      </c>
    </row>
    <row r="7875" spans="1:14" ht="36.6" thickBot="1" x14ac:dyDescent="0.25">
      <c r="A7875" s="28" t="s">
        <v>67</v>
      </c>
      <c r="B7875" s="18">
        <v>7</v>
      </c>
      <c r="C7875" s="18">
        <v>12</v>
      </c>
      <c r="D7875" s="18">
        <v>16</v>
      </c>
      <c r="E7875" s="18">
        <v>19</v>
      </c>
      <c r="F7875" s="18"/>
      <c r="G7875" s="18"/>
      <c r="H7875" s="18"/>
      <c r="I7875" s="18"/>
      <c r="J7875" s="62"/>
      <c r="K7875" s="69"/>
      <c r="L7875" s="108" t="s">
        <v>67</v>
      </c>
      <c r="M7875" s="103" t="e">
        <f>#REF!</f>
        <v>#REF!</v>
      </c>
      <c r="N7875" s="103" t="e">
        <f>IF(M7875=0,"",CHOOSE(M7875,"7","12","16","19","19","手入力箇所","手入力箇所","手入力箇所","手入力箇所","手入力箇所","手入力箇所","手入力箇所","手入力箇所","手入力箇所","手入力箇所"))</f>
        <v>#REF!</v>
      </c>
    </row>
    <row r="7876" spans="1:14" ht="24.6" thickBot="1" x14ac:dyDescent="0.25">
      <c r="A7876" s="28" t="s">
        <v>68</v>
      </c>
      <c r="B7876" s="18">
        <v>21</v>
      </c>
      <c r="C7876" s="18">
        <v>35</v>
      </c>
      <c r="D7876" s="18">
        <v>48</v>
      </c>
      <c r="E7876" s="18">
        <v>59</v>
      </c>
      <c r="F7876" s="18">
        <v>94</v>
      </c>
      <c r="G7876" s="18">
        <v>159</v>
      </c>
      <c r="H7876" s="18">
        <v>235</v>
      </c>
      <c r="I7876" s="18"/>
      <c r="J7876" s="62"/>
      <c r="K7876" s="69"/>
      <c r="L7876" s="108" t="s">
        <v>68</v>
      </c>
      <c r="M7876" s="103" t="e">
        <f>#REF!</f>
        <v>#REF!</v>
      </c>
      <c r="N7876" s="103" t="e">
        <f>IF(M7876=0,"",CHOOSE(M7876,"21","35","48","59","59","94","94","94","94","94","159","159","159","159","159","159","159","159","159","159","235","235","235","235","235","235","235","235","235","235","手入力箇所","手入力箇所","手入力箇所","手入力箇所","手入力箇所","手入力箇所","手入力箇所","手入力箇所","手入力箇所","手入力箇所"))</f>
        <v>#REF!</v>
      </c>
    </row>
    <row r="7877" spans="1:14" ht="36.6" thickBot="1" x14ac:dyDescent="0.25">
      <c r="A7877" s="28" t="s">
        <v>69</v>
      </c>
      <c r="B7877" s="18">
        <v>22</v>
      </c>
      <c r="C7877" s="18">
        <v>26</v>
      </c>
      <c r="D7877" s="18">
        <v>28</v>
      </c>
      <c r="E7877" s="18">
        <v>29</v>
      </c>
      <c r="F7877" s="18">
        <v>34</v>
      </c>
      <c r="G7877" s="18"/>
      <c r="H7877" s="18"/>
      <c r="I7877" s="18"/>
      <c r="J7877" s="62"/>
      <c r="K7877" s="69"/>
      <c r="L7877" s="108" t="s">
        <v>69</v>
      </c>
      <c r="M7877" s="103" t="e">
        <f>#REF!</f>
        <v>#REF!</v>
      </c>
      <c r="N7877" s="103" t="e">
        <f>IF(M7877=0,"",CHOOSE(M7877,"22","26","28","29","29","34","34","34","34","34","手入力箇所","手入力箇所","手入力箇所","手入力箇所","手入力箇所","手入力箇所","手入力箇所","手入力箇所","手入力箇所","手入力箇所"))</f>
        <v>#REF!</v>
      </c>
    </row>
    <row r="7878" spans="1:14" ht="13.8" thickBot="1" x14ac:dyDescent="0.25">
      <c r="A7878" s="27" t="s">
        <v>63</v>
      </c>
      <c r="B7878" s="18">
        <v>21</v>
      </c>
      <c r="C7878" s="18">
        <v>33</v>
      </c>
      <c r="D7878" s="18">
        <v>46</v>
      </c>
      <c r="E7878" s="18">
        <v>56</v>
      </c>
      <c r="F7878" s="18">
        <v>89</v>
      </c>
      <c r="G7878" s="18">
        <v>151</v>
      </c>
      <c r="H7878" s="18">
        <v>224</v>
      </c>
      <c r="I7878" s="18">
        <v>289</v>
      </c>
      <c r="J7878" s="18">
        <v>350</v>
      </c>
      <c r="K7878" s="69"/>
      <c r="L7878" s="107" t="s">
        <v>63</v>
      </c>
      <c r="M7878" s="103" t="e">
        <f>#REF!</f>
        <v>#REF!</v>
      </c>
      <c r="N7878" s="103" t="e">
        <f>IF(M7878=0,"",CHOOSE(M7878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879" spans="1:14" ht="24.6" thickBot="1" x14ac:dyDescent="0.25">
      <c r="A7879" s="34" t="s">
        <v>70</v>
      </c>
      <c r="B7879" s="35">
        <v>13</v>
      </c>
      <c r="C7879" s="35">
        <v>33</v>
      </c>
      <c r="D7879" s="35">
        <v>59</v>
      </c>
      <c r="E7879" s="35"/>
      <c r="F7879" s="35"/>
      <c r="G7879" s="35"/>
      <c r="H7879" s="35"/>
      <c r="I7879" s="35"/>
      <c r="J7879" s="36"/>
      <c r="K7879" s="67"/>
      <c r="L7879" s="108" t="s">
        <v>70</v>
      </c>
      <c r="M7879" s="103" t="e">
        <f>#REF!</f>
        <v>#REF!</v>
      </c>
      <c r="N7879" s="103" t="e">
        <f>IF(M7879=0,"",CHOOSE(M7879,"13","33","59","手入力箇所","手入力箇所","手入力箇所","手入力箇所","手入力箇所","手入力箇所","手入力箇所","手入力箇所","手入力箇所","手入力箇所"))</f>
        <v>#REF!</v>
      </c>
    </row>
    <row r="7880" spans="1:14" ht="13.8" thickBot="1" x14ac:dyDescent="0.25">
      <c r="A7880" s="37" t="s">
        <v>71</v>
      </c>
      <c r="B7880" s="17">
        <v>23</v>
      </c>
      <c r="C7880" s="17">
        <v>39</v>
      </c>
      <c r="D7880" s="17">
        <v>97</v>
      </c>
      <c r="E7880" s="17"/>
      <c r="F7880" s="17"/>
      <c r="G7880" s="17"/>
      <c r="H7880" s="17"/>
      <c r="I7880" s="17"/>
      <c r="J7880" s="64"/>
      <c r="K7880" s="70"/>
      <c r="L7880" s="109" t="s">
        <v>71</v>
      </c>
      <c r="M7880" s="103" t="e">
        <f>#REF!</f>
        <v>#REF!</v>
      </c>
      <c r="N7880" s="103" t="e">
        <f>IF(M7880=0,"",CHOOSE(M7880,"23","39","97","手入力箇所","手入力箇所","手入力箇所","手入力箇所","手入力箇所","手入力箇所","手入力箇所","手入力箇所","手入力箇所","手入力箇所"))</f>
        <v>#REF!</v>
      </c>
    </row>
    <row r="7881" spans="1:14" ht="13.8" thickBot="1" x14ac:dyDescent="0.25">
      <c r="A7881" s="29" t="s">
        <v>72</v>
      </c>
      <c r="B7881" s="18">
        <v>21</v>
      </c>
      <c r="C7881" s="18">
        <v>37</v>
      </c>
      <c r="D7881" s="18">
        <v>58</v>
      </c>
      <c r="E7881" s="18">
        <v>76</v>
      </c>
      <c r="F7881" s="18">
        <v>137</v>
      </c>
      <c r="G7881" s="18"/>
      <c r="H7881" s="18"/>
      <c r="I7881" s="18"/>
      <c r="J7881" s="62"/>
      <c r="K7881" s="69"/>
      <c r="L7881" s="109" t="s">
        <v>72</v>
      </c>
      <c r="M7881" s="103" t="e">
        <f>#REF!</f>
        <v>#REF!</v>
      </c>
      <c r="N7881" s="103" t="e">
        <f>IF(M7881=0,"",CHOOSE(M7881,"21","37","58","76","76","137","137","137","137","137","手入力箇所","手入力箇所","手入力箇所","手入力箇所","手入力箇所","手入力箇所","手入力箇所","手入力箇所","手入力箇所","手入力箇所"))</f>
        <v>#REF!</v>
      </c>
    </row>
    <row r="7882" spans="1:14" ht="13.8" thickBot="1" x14ac:dyDescent="0.25">
      <c r="A7882" s="29" t="s">
        <v>73</v>
      </c>
      <c r="B7882" s="18">
        <v>48</v>
      </c>
      <c r="C7882" s="18">
        <v>93</v>
      </c>
      <c r="D7882" s="18">
        <v>138</v>
      </c>
      <c r="E7882" s="18">
        <v>183</v>
      </c>
      <c r="F7882" s="18"/>
      <c r="G7882" s="18"/>
      <c r="H7882" s="18"/>
      <c r="I7882" s="18"/>
      <c r="J7882" s="62"/>
      <c r="K7882" s="69"/>
      <c r="L7882" s="109" t="s">
        <v>73</v>
      </c>
      <c r="M7882" s="103" t="e">
        <f>#REF!</f>
        <v>#REF!</v>
      </c>
      <c r="N7882" s="103" t="e">
        <f>IF(M7882=0,"",CHOOSE(M7882,"48","93","138","183","183","手入力箇所","手入力箇所","手入力箇所","手入力箇所","手入力箇所","手入力箇所","手入力箇所","手入力箇所","手入力箇所","手入力箇所"))</f>
        <v>#REF!</v>
      </c>
    </row>
    <row r="7883" spans="1:14" ht="37.200000000000003" thickBot="1" x14ac:dyDescent="0.25">
      <c r="A7883" s="30" t="s">
        <v>74</v>
      </c>
      <c r="B7883" s="18">
        <v>13</v>
      </c>
      <c r="C7883" s="18">
        <v>26</v>
      </c>
      <c r="D7883" s="18">
        <v>40</v>
      </c>
      <c r="E7883" s="18">
        <v>55</v>
      </c>
      <c r="F7883" s="18">
        <v>107</v>
      </c>
      <c r="G7883" s="18">
        <v>224</v>
      </c>
      <c r="H7883" s="18">
        <v>386</v>
      </c>
      <c r="I7883" s="18"/>
      <c r="J7883" s="62"/>
      <c r="K7883" s="69"/>
      <c r="L7883" s="110" t="s">
        <v>74</v>
      </c>
      <c r="M7883" s="103" t="e">
        <f>#REF!</f>
        <v>#REF!</v>
      </c>
      <c r="N7883" s="103" t="e">
        <f>IF(M7883=0,"",CHOOSE(M7883,"13","26","40","55","55","107","107","107","107","107","224","224","224","224","224","224","224","224","224","224","386","386","386","386","386","386","386","386","386","386","手入力箇所","手入力箇所","手入力箇所","手入力箇所","手入力箇所","手入力箇所","手入力箇所","手入力箇所","手入力箇所","手入力箇所"))</f>
        <v>#REF!</v>
      </c>
    </row>
    <row r="7884" spans="1:14" ht="13.8" thickBot="1" x14ac:dyDescent="0.25">
      <c r="A7884" s="29" t="s">
        <v>75</v>
      </c>
      <c r="B7884" s="18">
        <v>36</v>
      </c>
      <c r="C7884" s="18">
        <v>98</v>
      </c>
      <c r="D7884" s="18">
        <v>173</v>
      </c>
      <c r="E7884" s="18">
        <v>274</v>
      </c>
      <c r="F7884" s="18"/>
      <c r="G7884" s="18"/>
      <c r="H7884" s="18"/>
      <c r="I7884" s="18"/>
      <c r="J7884" s="62"/>
      <c r="K7884" s="69"/>
      <c r="L7884" s="109" t="s">
        <v>75</v>
      </c>
      <c r="M7884" s="103" t="e">
        <f>#REF!</f>
        <v>#REF!</v>
      </c>
      <c r="N7884" s="103" t="e">
        <f>IF(M7884=0,"",CHOOSE(M7884,"36","98","173","274","274","手入力箇所","手入力箇所","手入力箇所","手入力箇所","手入力箇所","手入力箇所","手入力箇所","手入力箇所","手入力箇所","手入力箇所"))</f>
        <v>#REF!</v>
      </c>
    </row>
    <row r="7885" spans="1:14" ht="37.200000000000003" thickBot="1" x14ac:dyDescent="0.25">
      <c r="A7885" s="30" t="s">
        <v>76</v>
      </c>
      <c r="B7885" s="18">
        <v>127</v>
      </c>
      <c r="C7885" s="18">
        <v>127</v>
      </c>
      <c r="D7885" s="18">
        <v>127</v>
      </c>
      <c r="E7885" s="18">
        <v>127</v>
      </c>
      <c r="F7885" s="18"/>
      <c r="G7885" s="18"/>
      <c r="H7885" s="18"/>
      <c r="I7885" s="18"/>
      <c r="J7885" s="62"/>
      <c r="K7885" s="69"/>
      <c r="L7885" s="110" t="s">
        <v>76</v>
      </c>
      <c r="M7885" s="103" t="e">
        <f>#REF!</f>
        <v>#REF!</v>
      </c>
      <c r="N7885" s="103" t="e">
        <f>IF(M7885=0,"",CHOOSE(M7885,"127","127","127","127","127","手入力箇所","手入力箇所","手入力箇所","手入力箇所","手入力箇所","手入力箇所","手入力箇所","手入力箇所","手入力箇所","手入力箇所"))</f>
        <v>#REF!</v>
      </c>
    </row>
    <row r="7886" spans="1:14" ht="27" thickBot="1" x14ac:dyDescent="0.25">
      <c r="A7886" s="31" t="s">
        <v>77</v>
      </c>
      <c r="B7886" s="18">
        <v>42</v>
      </c>
      <c r="C7886" s="18">
        <v>90</v>
      </c>
      <c r="D7886" s="18">
        <v>141</v>
      </c>
      <c r="E7886" s="18">
        <v>193</v>
      </c>
      <c r="F7886" s="62"/>
      <c r="G7886" s="62"/>
      <c r="H7886" s="62"/>
      <c r="I7886" s="62"/>
      <c r="J7886" s="62"/>
      <c r="K7886" s="69"/>
      <c r="L7886" s="111" t="s">
        <v>77</v>
      </c>
      <c r="M7886" s="103" t="e">
        <f>#REF!</f>
        <v>#REF!</v>
      </c>
      <c r="N7886" s="103" t="e">
        <f>IF(M7886=0,"",CHOOSE(M7886,"42","90","141","193","1936","手入力箇所","手入力箇所","手入力箇所","手入力箇所","手入力箇所","手入力箇所","手入力箇所","手入力箇所","手入力箇所","手入力箇所"))</f>
        <v>#REF!</v>
      </c>
    </row>
    <row r="7887" spans="1:14" ht="40.200000000000003" thickBot="1" x14ac:dyDescent="0.25">
      <c r="A7887" s="31" t="s">
        <v>78</v>
      </c>
      <c r="B7887" s="18">
        <v>24</v>
      </c>
      <c r="C7887" s="18">
        <v>43</v>
      </c>
      <c r="D7887" s="18">
        <v>61</v>
      </c>
      <c r="E7887" s="18">
        <v>76</v>
      </c>
      <c r="F7887" s="62"/>
      <c r="G7887" s="62"/>
      <c r="H7887" s="62"/>
      <c r="I7887" s="62"/>
      <c r="J7887" s="62"/>
      <c r="K7887" s="69"/>
      <c r="L7887" s="111" t="s">
        <v>78</v>
      </c>
      <c r="M7887" s="103" t="e">
        <f>#REF!</f>
        <v>#REF!</v>
      </c>
      <c r="N7887" s="103" t="e">
        <f>IF(M7887=0,"",CHOOSE(M7887,"24","43","61","76","76","手入力箇所","手入力箇所","手入力箇所","手入力箇所","手入力箇所","手入力箇所","手入力箇所","手入力箇所","手入力箇所","手入力箇所"))</f>
        <v>#REF!</v>
      </c>
    </row>
    <row r="7888" spans="1:14" ht="27" thickBot="1" x14ac:dyDescent="0.25">
      <c r="A7888" s="31" t="s">
        <v>79</v>
      </c>
      <c r="B7888" s="18">
        <v>54</v>
      </c>
      <c r="C7888" s="18">
        <v>77</v>
      </c>
      <c r="D7888" s="18">
        <v>94</v>
      </c>
      <c r="E7888" s="18">
        <v>107</v>
      </c>
      <c r="F7888" s="62"/>
      <c r="G7888" s="62"/>
      <c r="H7888" s="62"/>
      <c r="I7888" s="62"/>
      <c r="J7888" s="62"/>
      <c r="K7888" s="69"/>
      <c r="L7888" s="111" t="s">
        <v>79</v>
      </c>
      <c r="M7888" s="103" t="e">
        <f>#REF!</f>
        <v>#REF!</v>
      </c>
      <c r="N7888" s="103" t="e">
        <f>IF(M7888=0,"",CHOOSE(M7888,"54","77","94","107","107","手入力箇所","手入力箇所","手入力箇所","手入力箇所","手入力箇所","手入力箇所","手入力箇所","手入力箇所","手入力箇所","手入力箇所"))</f>
        <v>#REF!</v>
      </c>
    </row>
    <row r="7889" spans="1:14" ht="40.200000000000003" thickBot="1" x14ac:dyDescent="0.25">
      <c r="A7889" s="31" t="s">
        <v>80</v>
      </c>
      <c r="B7889" s="18">
        <v>49</v>
      </c>
      <c r="C7889" s="18">
        <v>53</v>
      </c>
      <c r="D7889" s="18">
        <v>55</v>
      </c>
      <c r="E7889" s="18">
        <v>56</v>
      </c>
      <c r="F7889" s="62"/>
      <c r="G7889" s="62"/>
      <c r="H7889" s="62"/>
      <c r="I7889" s="62"/>
      <c r="J7889" s="62"/>
      <c r="K7889" s="69"/>
      <c r="L7889" s="111" t="s">
        <v>80</v>
      </c>
      <c r="M7889" s="103" t="e">
        <f>#REF!</f>
        <v>#REF!</v>
      </c>
      <c r="N7889" s="103" t="e">
        <f>IF(M7889=0,"",CHOOSE(M7889,"49","53","55","56","56","手入力箇所","手入力箇所","手入力箇所","手入力箇所","手入力箇所","手入力箇所","手入力箇所","手入力箇所","手入力箇所","手入力箇所"))</f>
        <v>#REF!</v>
      </c>
    </row>
    <row r="7890" spans="1:14" ht="40.200000000000003" thickBot="1" x14ac:dyDescent="0.25">
      <c r="A7890" s="38" t="s">
        <v>81</v>
      </c>
      <c r="B7890" s="35">
        <v>232</v>
      </c>
      <c r="C7890" s="35">
        <v>232</v>
      </c>
      <c r="D7890" s="36"/>
      <c r="E7890" s="36"/>
      <c r="F7890" s="36"/>
      <c r="G7890" s="36"/>
      <c r="H7890" s="36"/>
      <c r="I7890" s="36"/>
      <c r="J7890" s="36"/>
      <c r="K7890" s="67"/>
      <c r="L7890" s="111" t="s">
        <v>81</v>
      </c>
      <c r="M7890" s="103" t="e">
        <f>#REF!</f>
        <v>#REF!</v>
      </c>
      <c r="N7890" s="103" t="e">
        <f>IF(M7890=0,"",CHOOSE(M7890,"232","232","手入力箇所","手入力箇所","手入力箇所","手入力箇所","手入力箇所","手入力箇所","手入力箇所","手入力箇所","手入力箇所","手入力箇所"))</f>
        <v>#REF!</v>
      </c>
    </row>
    <row r="7891" spans="1:14" ht="13.8" thickBot="1" x14ac:dyDescent="0.25">
      <c r="A7891" s="39" t="s">
        <v>82</v>
      </c>
      <c r="B7891" s="17">
        <v>6</v>
      </c>
      <c r="C7891" s="17">
        <v>9</v>
      </c>
      <c r="D7891" s="17">
        <v>11</v>
      </c>
      <c r="E7891" s="17">
        <v>13</v>
      </c>
      <c r="F7891" s="17">
        <v>18</v>
      </c>
      <c r="G7891" s="17">
        <v>26</v>
      </c>
      <c r="H7891" s="17">
        <v>35</v>
      </c>
      <c r="I7891" s="17">
        <v>43</v>
      </c>
      <c r="J7891" s="17">
        <v>49</v>
      </c>
      <c r="K7891" s="70"/>
      <c r="L7891" s="111" t="s">
        <v>82</v>
      </c>
      <c r="M7891" s="103" t="e">
        <f>#REF!</f>
        <v>#REF!</v>
      </c>
      <c r="N7891" s="103" t="e">
        <f>IF(M7891=0,"",CHOOSE(M7891,"6","9","11","13","13","18","18","18","18","18","26","26","26","26","26","26","26","26","26","26","35","35","35","35","35","35","35","35","35","35","43","43","43","43","43","43","43","43","43","43","49","49","49","49","49","49","49","49","49","49","手入力箇所","手入力箇所","手入力箇所","手入力箇所","手入力箇所","手入力箇所","手入力箇所","手入力箇所","手入力箇所","手入力箇所"))</f>
        <v>#REF!</v>
      </c>
    </row>
    <row r="7892" spans="1:14" ht="13.8" thickBot="1" x14ac:dyDescent="0.25">
      <c r="A7892" s="31" t="s">
        <v>83</v>
      </c>
      <c r="B7892" s="18">
        <v>6</v>
      </c>
      <c r="C7892" s="18">
        <v>10</v>
      </c>
      <c r="D7892" s="18">
        <v>14</v>
      </c>
      <c r="E7892" s="18">
        <v>17</v>
      </c>
      <c r="F7892" s="18">
        <v>29</v>
      </c>
      <c r="G7892" s="18">
        <v>50</v>
      </c>
      <c r="H7892" s="18">
        <v>76</v>
      </c>
      <c r="I7892" s="18">
        <v>100</v>
      </c>
      <c r="J7892" s="18">
        <v>123</v>
      </c>
      <c r="K7892" s="69"/>
      <c r="L7892" s="111" t="s">
        <v>83</v>
      </c>
      <c r="M7892" s="103" t="e">
        <f>#REF!</f>
        <v>#REF!</v>
      </c>
      <c r="N7892" s="103" t="e">
        <f>IF(M7892=0,"",CHOOSE(M7892,"6","10","14","17","17","29","29","29","29","29","50","50","50","50","50","50","50","50","50","50","76","76","76","76","76","76","76","76","76","76","100","100","100","100","100","100","100","100","100","100","123","123","123","123","123","123","123","123","123","123","手入力箇所","手入力箇所","手入力箇所","手入力箇所","手入力箇所","手入力箇所","手入力箇所","手入力箇所","手入力箇所"))</f>
        <v>#REF!</v>
      </c>
    </row>
    <row r="7893" spans="1:14" ht="27" thickBot="1" x14ac:dyDescent="0.25">
      <c r="A7893" s="32" t="s">
        <v>84</v>
      </c>
      <c r="B7893" s="20">
        <v>9</v>
      </c>
      <c r="C7893" s="20">
        <v>15</v>
      </c>
      <c r="D7893" s="20">
        <v>20</v>
      </c>
      <c r="E7893" s="20">
        <v>24</v>
      </c>
      <c r="F7893" s="20">
        <v>39</v>
      </c>
      <c r="G7893" s="20">
        <v>65</v>
      </c>
      <c r="H7893" s="63"/>
      <c r="I7893" s="63"/>
      <c r="J7893" s="63"/>
      <c r="K7893" s="106"/>
      <c r="L7893" s="111" t="s">
        <v>84</v>
      </c>
      <c r="M7893" s="103" t="e">
        <f>#REF!</f>
        <v>#REF!</v>
      </c>
      <c r="N7893" s="103" t="e">
        <f>IF(M7893=0,"",CHOOSE(M7893,"9","15","20","24","24","39","39","39","39","39","65","65","65","65","65","65","65","65","65","65","手入力箇所","手入力箇所","手入力箇所","手入力箇所","手入力箇所","手入力箇所","手入力箇所","手入力箇所","手入力箇所","手入力箇所"))</f>
        <v>#REF!</v>
      </c>
    </row>
    <row r="7896" spans="1:14" ht="13.8" thickBot="1" x14ac:dyDescent="0.25"/>
    <row r="7897" spans="1:14" ht="13.8" thickBot="1" x14ac:dyDescent="0.25">
      <c r="A7897" s="688" t="e">
        <f>#REF!</f>
        <v>#REF!</v>
      </c>
      <c r="B7897" s="688"/>
      <c r="C7897" s="688"/>
      <c r="D7897" s="689" t="s">
        <v>192</v>
      </c>
      <c r="E7897" s="689"/>
      <c r="F7897" s="689"/>
      <c r="G7897" s="689"/>
      <c r="H7897" s="689"/>
      <c r="I7897" s="689"/>
      <c r="J7897" s="689"/>
      <c r="K7897" s="689"/>
      <c r="L7897" s="689"/>
      <c r="M7897" s="689"/>
      <c r="N7897" s="689"/>
    </row>
    <row r="7898" spans="1:14" ht="13.8" thickBot="1" x14ac:dyDescent="0.25">
      <c r="A7898" s="65"/>
      <c r="B7898" s="33">
        <v>1</v>
      </c>
      <c r="C7898" s="24">
        <v>2</v>
      </c>
      <c r="D7898" s="24">
        <v>3</v>
      </c>
      <c r="E7898" s="24" t="s">
        <v>58</v>
      </c>
      <c r="F7898" s="24" t="s">
        <v>59</v>
      </c>
      <c r="G7898" s="24" t="s">
        <v>60</v>
      </c>
      <c r="H7898" s="24" t="s">
        <v>61</v>
      </c>
      <c r="I7898" s="24" t="s">
        <v>62</v>
      </c>
      <c r="J7898" s="24" t="s">
        <v>194</v>
      </c>
      <c r="K7898" s="25" t="s">
        <v>85</v>
      </c>
      <c r="L7898" s="105" t="s">
        <v>189</v>
      </c>
      <c r="M7898" s="105" t="s">
        <v>188</v>
      </c>
      <c r="N7898" s="105" t="s">
        <v>51</v>
      </c>
    </row>
    <row r="7899" spans="1:14" ht="13.8" thickBot="1" x14ac:dyDescent="0.25">
      <c r="A7899" s="26" t="s">
        <v>56</v>
      </c>
      <c r="B7899" s="22">
        <v>5</v>
      </c>
      <c r="C7899" s="22">
        <v>7</v>
      </c>
      <c r="D7899" s="22">
        <v>8</v>
      </c>
      <c r="E7899" s="22">
        <v>8</v>
      </c>
      <c r="F7899" s="22">
        <v>10</v>
      </c>
      <c r="G7899" s="22">
        <v>13</v>
      </c>
      <c r="H7899" s="22">
        <v>16</v>
      </c>
      <c r="I7899" s="22"/>
      <c r="J7899" s="23"/>
      <c r="K7899" s="1"/>
      <c r="L7899" s="26" t="s">
        <v>56</v>
      </c>
      <c r="M7899" s="104" t="e">
        <f>#REF!</f>
        <v>#REF!</v>
      </c>
      <c r="N7899" s="112" t="e">
        <f>IF(M7899=0,"",CHOOSE(M7899,"5","7","8","8","8","10","10","10","10","10","13","13","13","13","13","13","13","13","13","13","16","16","16","16","16","16","16","16","16","16","16","手入力箇所","手入力箇所","手入力箇所","手入力箇所","手入力箇所","手入力箇所","手入力箇所","手入力箇所","手入力箇所","手入力箇所"))</f>
        <v>#REF!</v>
      </c>
    </row>
    <row r="7900" spans="1:14" ht="13.8" thickBot="1" x14ac:dyDescent="0.25">
      <c r="A7900" s="27" t="s">
        <v>57</v>
      </c>
      <c r="B7900" s="18">
        <v>5</v>
      </c>
      <c r="C7900" s="18">
        <v>7</v>
      </c>
      <c r="D7900" s="18">
        <v>8</v>
      </c>
      <c r="E7900" s="18">
        <v>9</v>
      </c>
      <c r="F7900" s="18">
        <v>12</v>
      </c>
      <c r="G7900" s="18">
        <v>16</v>
      </c>
      <c r="H7900" s="18"/>
      <c r="I7900" s="18"/>
      <c r="J7900" s="62"/>
      <c r="K7900" s="19"/>
      <c r="L7900" s="27" t="s">
        <v>57</v>
      </c>
      <c r="M7900" s="104" t="e">
        <f>#REF!</f>
        <v>#REF!</v>
      </c>
      <c r="N7900" s="113" t="e">
        <f>IF(M7900=0,"",CHOOSE(M7900,"5","7","8","9","9","12","12","12","12","12","16","16","16","16","16","16","16","16","16","16","手入力箇所","手入力箇所","手入力箇所","手入力箇所","手入力箇所","手入力箇所","手入力箇所","手入力箇所","手入力箇所","手入力箇所"))</f>
        <v>#REF!</v>
      </c>
    </row>
    <row r="7901" spans="1:14" ht="48.6" thickBot="1" x14ac:dyDescent="0.25">
      <c r="A7901" s="28" t="s">
        <v>64</v>
      </c>
      <c r="B7901" s="18">
        <v>6</v>
      </c>
      <c r="C7901" s="18"/>
      <c r="D7901" s="18"/>
      <c r="E7901" s="18"/>
      <c r="F7901" s="18"/>
      <c r="G7901" s="18"/>
      <c r="H7901" s="18"/>
      <c r="I7901" s="18"/>
      <c r="J7901" s="62"/>
      <c r="K7901" s="19"/>
      <c r="L7901" s="28" t="s">
        <v>64</v>
      </c>
      <c r="M7901" s="104" t="e">
        <f>#REF!</f>
        <v>#REF!</v>
      </c>
      <c r="N7901" s="113" t="e">
        <f>IF(M7901=0,"",CHOOSE(M7901,"6","手入力箇所","手入力箇所","手入力箇所","手入力箇所","手入力箇所","手入力箇所","手入力箇所","手入力箇所","手入力箇所","手入力箇所","",""))</f>
        <v>#REF!</v>
      </c>
    </row>
    <row r="7902" spans="1:14" ht="48.6" thickBot="1" x14ac:dyDescent="0.25">
      <c r="A7902" s="28" t="s">
        <v>65</v>
      </c>
      <c r="B7902" s="18">
        <v>6</v>
      </c>
      <c r="C7902" s="18"/>
      <c r="D7902" s="18"/>
      <c r="E7902" s="18"/>
      <c r="F7902" s="18"/>
      <c r="G7902" s="18"/>
      <c r="H7902" s="18"/>
      <c r="I7902" s="18"/>
      <c r="J7902" s="62"/>
      <c r="K7902" s="19"/>
      <c r="L7902" s="28" t="s">
        <v>65</v>
      </c>
      <c r="M7902" s="104" t="e">
        <f>#REF!</f>
        <v>#REF!</v>
      </c>
      <c r="N7902" s="113" t="e">
        <f>IF(M7902=0,"",CHOOSE(M7902,"6","手入力箇所","手入力箇所","手入力箇所","手入力箇所","手入力箇所","手入力箇所","手入力箇所","手入力箇所","手入力箇所","手入力箇所","",""))</f>
        <v>#REF!</v>
      </c>
    </row>
    <row r="7903" spans="1:14" ht="24.6" thickBot="1" x14ac:dyDescent="0.25">
      <c r="A7903" s="28" t="s">
        <v>66</v>
      </c>
      <c r="B7903" s="18">
        <v>5</v>
      </c>
      <c r="C7903" s="18">
        <v>7</v>
      </c>
      <c r="D7903" s="18">
        <v>8</v>
      </c>
      <c r="E7903" s="18">
        <v>9</v>
      </c>
      <c r="F7903" s="18">
        <v>12</v>
      </c>
      <c r="G7903" s="18"/>
      <c r="H7903" s="18"/>
      <c r="I7903" s="18"/>
      <c r="J7903" s="62"/>
      <c r="K7903" s="19"/>
      <c r="L7903" s="28" t="s">
        <v>66</v>
      </c>
      <c r="M7903" s="104" t="e">
        <f>#REF!</f>
        <v>#REF!</v>
      </c>
      <c r="N7903" s="113" t="e">
        <f>IF(M7903=0,"",CHOOSE(M7903,"5","7","8","9","9","12","12","12","12","12","手入力箇所","手入力箇所","手入力箇所","手入力箇所","手入力箇所","手入力箇所","手入力箇所","手入力箇所","手入力箇所","手入力箇所"))</f>
        <v>#REF!</v>
      </c>
    </row>
    <row r="7904" spans="1:14" ht="36.6" thickBot="1" x14ac:dyDescent="0.25">
      <c r="A7904" s="28" t="s">
        <v>67</v>
      </c>
      <c r="B7904" s="18">
        <v>4</v>
      </c>
      <c r="C7904" s="18">
        <v>5</v>
      </c>
      <c r="D7904" s="18">
        <v>5</v>
      </c>
      <c r="E7904" s="18">
        <v>6</v>
      </c>
      <c r="F7904" s="18"/>
      <c r="G7904" s="18"/>
      <c r="H7904" s="18"/>
      <c r="I7904" s="18"/>
      <c r="J7904" s="62"/>
      <c r="K7904" s="19"/>
      <c r="L7904" s="28" t="s">
        <v>67</v>
      </c>
      <c r="M7904" s="104" t="e">
        <f>#REF!</f>
        <v>#REF!</v>
      </c>
      <c r="N7904" s="113" t="e">
        <f>IF(M7904=0,"",CHOOSE(M7904,"4","5","5","6","6","手入力箇所","手入力箇所","手入力箇所","手入力箇所","手入力箇所","手入力箇所","手入力箇所","手入力箇所","手入力箇所","手入力箇所"))</f>
        <v>#REF!</v>
      </c>
    </row>
    <row r="7905" spans="1:14" ht="24.6" thickBot="1" x14ac:dyDescent="0.25">
      <c r="A7905" s="28" t="s">
        <v>68</v>
      </c>
      <c r="B7905" s="18">
        <v>12</v>
      </c>
      <c r="C7905" s="18">
        <v>12</v>
      </c>
      <c r="D7905" s="18">
        <v>12</v>
      </c>
      <c r="E7905" s="18">
        <v>12</v>
      </c>
      <c r="F7905" s="18">
        <v>12</v>
      </c>
      <c r="G7905" s="18">
        <v>12</v>
      </c>
      <c r="H7905" s="18">
        <v>12</v>
      </c>
      <c r="I7905" s="18"/>
      <c r="J7905" s="62"/>
      <c r="K7905" s="19"/>
      <c r="L7905" s="28" t="s">
        <v>68</v>
      </c>
      <c r="M7905" s="104" t="e">
        <f>#REF!</f>
        <v>#REF!</v>
      </c>
      <c r="N7905" s="113" t="e">
        <f>IF(M7905=0,"",CHOOSE(M7905,"12","12","12","12","12","12","12","12","12","12","12","12","12","12","12","12","12","12","12","12","12","12","12","12","12","12","12","12","12","12","手入力箇所","手入力箇所","手入力箇所","手入力箇所","手入力箇所","手入力箇所","手入力箇所","手入力箇所","手入力箇所","手入力箇所"))</f>
        <v>#REF!</v>
      </c>
    </row>
    <row r="7906" spans="1:14" ht="36.6" thickBot="1" x14ac:dyDescent="0.25">
      <c r="A7906" s="28" t="s">
        <v>69</v>
      </c>
      <c r="B7906" s="18">
        <v>7</v>
      </c>
      <c r="C7906" s="18">
        <v>7</v>
      </c>
      <c r="D7906" s="18">
        <v>7</v>
      </c>
      <c r="E7906" s="18">
        <v>7</v>
      </c>
      <c r="F7906" s="18">
        <v>7</v>
      </c>
      <c r="G7906" s="18"/>
      <c r="H7906" s="18"/>
      <c r="I7906" s="18"/>
      <c r="J7906" s="62"/>
      <c r="K7906" s="19"/>
      <c r="L7906" s="28" t="s">
        <v>69</v>
      </c>
      <c r="M7906" s="104" t="e">
        <f>#REF!</f>
        <v>#REF!</v>
      </c>
      <c r="N7906" s="113" t="e">
        <f>IF(M7906=0,"",CHOOSE(M7906,"7","7","7","7","7","7","7","7","7","7","手入力箇所","手入力箇所","手入力箇所","手入力箇所","手入力箇所","手入力箇所","手入力箇所","手入力箇所","手入力箇所","手入力箇所"))</f>
        <v>#REF!</v>
      </c>
    </row>
    <row r="7907" spans="1:14" ht="13.8" thickBot="1" x14ac:dyDescent="0.25">
      <c r="A7907" s="27" t="s">
        <v>63</v>
      </c>
      <c r="B7907" s="18">
        <v>4</v>
      </c>
      <c r="C7907" s="18">
        <v>5</v>
      </c>
      <c r="D7907" s="18">
        <v>7</v>
      </c>
      <c r="E7907" s="18">
        <v>8</v>
      </c>
      <c r="F7907" s="18">
        <v>11</v>
      </c>
      <c r="G7907" s="18">
        <v>16</v>
      </c>
      <c r="H7907" s="18">
        <v>22</v>
      </c>
      <c r="I7907" s="18">
        <v>26</v>
      </c>
      <c r="J7907" s="18">
        <v>31</v>
      </c>
      <c r="K7907" s="19"/>
      <c r="L7907" s="27" t="s">
        <v>63</v>
      </c>
      <c r="M7907" s="104" t="e">
        <f>#REF!</f>
        <v>#REF!</v>
      </c>
      <c r="N7907" s="113" t="e">
        <f>IF(M7907=0,"",CHOOSE(M7907,"4","5","7","8","8","11","11","11","11","11","16","16","16","16","16","16","16","16","16","16","22","22","22","22","22","22","22","22","22","22","26","26","26","26","26","26","26","26","26","26","31","31","31","31","31","31","31","31","31","31","31","手入力箇所","手入力箇所","手入力箇所","手入力箇所","手入力箇所","手入力箇所","手入力箇所","手入力箇所","手入力箇所","手入力箇所"))</f>
        <v>#REF!</v>
      </c>
    </row>
    <row r="7908" spans="1:14" ht="24.6" thickBot="1" x14ac:dyDescent="0.25">
      <c r="A7908" s="28" t="s">
        <v>70</v>
      </c>
      <c r="B7908" s="18">
        <v>5</v>
      </c>
      <c r="C7908" s="18">
        <v>6</v>
      </c>
      <c r="D7908" s="18">
        <v>7</v>
      </c>
      <c r="E7908" s="18"/>
      <c r="F7908" s="18"/>
      <c r="G7908" s="18"/>
      <c r="H7908" s="18"/>
      <c r="I7908" s="18"/>
      <c r="J7908" s="62"/>
      <c r="K7908" s="19"/>
      <c r="L7908" s="28" t="s">
        <v>70</v>
      </c>
      <c r="M7908" s="104" t="e">
        <f>#REF!</f>
        <v>#REF!</v>
      </c>
      <c r="N7908" s="113" t="e">
        <f>IF(M7908=0,"",CHOOSE(M7908,"5","6","7","手入力箇所","手入力箇所","手入力箇所","手入力箇所","手入力箇所","手入力箇所","手入力箇所","手入力箇所","手入力箇所","手入力箇所"))</f>
        <v>#REF!</v>
      </c>
    </row>
    <row r="7909" spans="1:14" ht="13.8" thickBot="1" x14ac:dyDescent="0.25">
      <c r="A7909" s="29" t="s">
        <v>71</v>
      </c>
      <c r="B7909" s="18">
        <v>3</v>
      </c>
      <c r="C7909" s="18">
        <v>6</v>
      </c>
      <c r="D7909" s="18">
        <v>19</v>
      </c>
      <c r="E7909" s="18"/>
      <c r="F7909" s="18"/>
      <c r="G7909" s="18"/>
      <c r="H7909" s="18"/>
      <c r="I7909" s="18"/>
      <c r="J7909" s="62"/>
      <c r="K7909" s="19"/>
      <c r="L7909" s="29" t="s">
        <v>71</v>
      </c>
      <c r="M7909" s="104" t="e">
        <f>#REF!</f>
        <v>#REF!</v>
      </c>
      <c r="N7909" s="113" t="e">
        <f>IF(M7909=0,"",CHOOSE(M7909,"3","6","19","手入力箇所","手入力箇所","手入力箇所","手入力箇所","手入力箇所","手入力箇所","手入力箇所","手入力箇所","手入力箇所","手入力箇所"))</f>
        <v>#REF!</v>
      </c>
    </row>
    <row r="7910" spans="1:14" ht="13.8" thickBot="1" x14ac:dyDescent="0.25">
      <c r="A7910" s="29" t="s">
        <v>72</v>
      </c>
      <c r="B7910" s="18">
        <v>1</v>
      </c>
      <c r="C7910" s="18">
        <v>3</v>
      </c>
      <c r="D7910" s="18">
        <v>5</v>
      </c>
      <c r="E7910" s="18">
        <v>9</v>
      </c>
      <c r="F7910" s="18">
        <v>26</v>
      </c>
      <c r="G7910" s="18"/>
      <c r="H7910" s="18"/>
      <c r="I7910" s="18"/>
      <c r="J7910" s="62"/>
      <c r="K7910" s="19"/>
      <c r="L7910" s="29" t="s">
        <v>72</v>
      </c>
      <c r="M7910" s="104" t="e">
        <f>#REF!</f>
        <v>#REF!</v>
      </c>
      <c r="N7910" s="113" t="e">
        <f>IF(M7910=0,"",CHOOSE(M7910,"1","3","5","9","9","26","26","26","26","26","手入力箇所","手入力箇所","手入力箇所","手入力箇所","手入力箇所","手入力箇所","手入力箇所","手入力箇所","手入力箇所","手入力箇所"))</f>
        <v>#REF!</v>
      </c>
    </row>
    <row r="7911" spans="1:14" ht="13.8" thickBot="1" x14ac:dyDescent="0.25">
      <c r="A7911" s="29" t="s">
        <v>73</v>
      </c>
      <c r="B7911" s="18">
        <v>4</v>
      </c>
      <c r="C7911" s="18">
        <v>11</v>
      </c>
      <c r="D7911" s="18">
        <v>20</v>
      </c>
      <c r="E7911" s="18">
        <v>33</v>
      </c>
      <c r="F7911" s="18"/>
      <c r="G7911" s="18"/>
      <c r="H7911" s="18"/>
      <c r="I7911" s="18"/>
      <c r="J7911" s="62"/>
      <c r="K7911" s="19"/>
      <c r="L7911" s="29" t="s">
        <v>73</v>
      </c>
      <c r="M7911" s="104" t="e">
        <f>#REF!</f>
        <v>#REF!</v>
      </c>
      <c r="N7911" s="113" t="e">
        <f>IF(M7911=0,"",CHOOSE(M7911,"4","11","20","33","33","手入力箇所","手入力箇所","手入力箇所","手入力箇所","手入力箇所","手入力箇所","手入力箇所","手入力箇所","手入力箇所","手入力箇所"))</f>
        <v>#REF!</v>
      </c>
    </row>
    <row r="7912" spans="1:14" ht="37.200000000000003" thickBot="1" x14ac:dyDescent="0.25">
      <c r="A7912" s="30" t="s">
        <v>74</v>
      </c>
      <c r="B7912" s="18">
        <v>4</v>
      </c>
      <c r="C7912" s="18">
        <v>6</v>
      </c>
      <c r="D7912" s="18">
        <v>8</v>
      </c>
      <c r="E7912" s="18">
        <v>10</v>
      </c>
      <c r="F7912" s="18">
        <v>15</v>
      </c>
      <c r="G7912" s="18">
        <v>23</v>
      </c>
      <c r="H7912" s="18">
        <v>33</v>
      </c>
      <c r="I7912" s="18"/>
      <c r="J7912" s="62"/>
      <c r="K7912" s="19"/>
      <c r="L7912" s="30" t="s">
        <v>74</v>
      </c>
      <c r="M7912" s="104" t="e">
        <f>#REF!</f>
        <v>#REF!</v>
      </c>
      <c r="N7912" s="113" t="e">
        <f>IF(M7912=0,"",CHOOSE(M7912,"4","6","8","10","10","15","15","15","15","15","23","23","23","23","23","23","23","23","23","23","33","33","33","33","33","33","33","33","33","33","手入力箇所","手入力箇所","手入力箇所","手入力箇所","手入力箇所","手入力箇所","手入力箇所","手入力箇所","手入力箇所","手入力箇所"))</f>
        <v>#REF!</v>
      </c>
    </row>
    <row r="7913" spans="1:14" ht="13.8" thickBot="1" x14ac:dyDescent="0.25">
      <c r="A7913" s="29" t="s">
        <v>75</v>
      </c>
      <c r="B7913" s="18">
        <v>6</v>
      </c>
      <c r="C7913" s="18">
        <v>14</v>
      </c>
      <c r="D7913" s="18">
        <v>25</v>
      </c>
      <c r="E7913" s="18">
        <v>39</v>
      </c>
      <c r="F7913" s="18"/>
      <c r="G7913" s="18"/>
      <c r="H7913" s="18"/>
      <c r="I7913" s="18"/>
      <c r="J7913" s="62"/>
      <c r="K7913" s="19"/>
      <c r="L7913" s="29" t="s">
        <v>75</v>
      </c>
      <c r="M7913" s="104" t="e">
        <f>#REF!</f>
        <v>#REF!</v>
      </c>
      <c r="N7913" s="113" t="e">
        <f>IF(M7913=0,"",CHOOSE(M7913,"6","14","25","39","39","手入力箇所","手入力箇所","手入力箇所","手入力箇所","手入力箇所","手入力箇所","手入力箇所","手入力箇所","手入力箇所","手入力箇所"))</f>
        <v>#REF!</v>
      </c>
    </row>
    <row r="7914" spans="1:14" ht="37.200000000000003" thickBot="1" x14ac:dyDescent="0.25">
      <c r="A7914" s="30" t="s">
        <v>76</v>
      </c>
      <c r="B7914" s="18">
        <v>2</v>
      </c>
      <c r="C7914" s="18">
        <v>3</v>
      </c>
      <c r="D7914" s="18">
        <v>6</v>
      </c>
      <c r="E7914" s="18">
        <v>9</v>
      </c>
      <c r="F7914" s="18"/>
      <c r="G7914" s="18"/>
      <c r="H7914" s="18"/>
      <c r="I7914" s="18"/>
      <c r="J7914" s="62"/>
      <c r="K7914" s="19"/>
      <c r="L7914" s="30" t="s">
        <v>76</v>
      </c>
      <c r="M7914" s="104" t="e">
        <f>#REF!</f>
        <v>#REF!</v>
      </c>
      <c r="N7914" s="113" t="e">
        <f>IF(M7914=0,"",CHOOSE(M7914,"2","3","6","9","9","手入力箇所","手入力箇所","手入力箇所","手入力箇所","手入力箇所","手入力箇所","手入力箇所","手入力箇所","手入力箇所","手入力箇所"))</f>
        <v>#REF!</v>
      </c>
    </row>
    <row r="7915" spans="1:14" ht="27" thickBot="1" x14ac:dyDescent="0.25">
      <c r="A7915" s="31" t="s">
        <v>77</v>
      </c>
      <c r="B7915" s="18">
        <v>12</v>
      </c>
      <c r="C7915" s="18">
        <v>18</v>
      </c>
      <c r="D7915" s="18">
        <v>22</v>
      </c>
      <c r="E7915" s="18">
        <v>26</v>
      </c>
      <c r="F7915" s="62"/>
      <c r="G7915" s="62"/>
      <c r="H7915" s="62"/>
      <c r="I7915" s="62"/>
      <c r="J7915" s="62"/>
      <c r="K7915" s="19"/>
      <c r="L7915" s="31" t="s">
        <v>77</v>
      </c>
      <c r="M7915" s="104" t="e">
        <f>#REF!</f>
        <v>#REF!</v>
      </c>
      <c r="N7915" s="113" t="e">
        <f>IF(M7915=0,"",CHOOSE(M7915,"12","18","22","26","26","手入力箇所","手入力箇所","手入力箇所","手入力箇所","手入力箇所","手入力箇所","手入力箇所","手入力箇所","手入力箇所","手入力箇所"))</f>
        <v>#REF!</v>
      </c>
    </row>
    <row r="7916" spans="1:14" ht="40.200000000000003" thickBot="1" x14ac:dyDescent="0.25">
      <c r="A7916" s="31" t="s">
        <v>78</v>
      </c>
      <c r="B7916" s="18">
        <v>5</v>
      </c>
      <c r="C7916" s="18">
        <v>8</v>
      </c>
      <c r="D7916" s="18">
        <v>11</v>
      </c>
      <c r="E7916" s="18">
        <v>14</v>
      </c>
      <c r="F7916" s="62"/>
      <c r="G7916" s="62"/>
      <c r="H7916" s="62"/>
      <c r="I7916" s="62"/>
      <c r="J7916" s="62"/>
      <c r="K7916" s="19"/>
      <c r="L7916" s="31" t="s">
        <v>78</v>
      </c>
      <c r="M7916" s="104" t="e">
        <f>#REF!</f>
        <v>#REF!</v>
      </c>
      <c r="N7916" s="113" t="e">
        <f>IF(M7916=0,"",CHOOSE(M7916,"5","8","11","14","14","手入力箇所","手入力箇所","手入力箇所","手入力箇所","手入力箇所","手入力箇所","手入力箇所","手入力箇所","手入力箇所","手入力箇所"))</f>
        <v>#REF!</v>
      </c>
    </row>
    <row r="7917" spans="1:14" ht="27" thickBot="1" x14ac:dyDescent="0.25">
      <c r="A7917" s="31" t="s">
        <v>79</v>
      </c>
      <c r="B7917" s="18">
        <v>6</v>
      </c>
      <c r="C7917" s="18">
        <v>11</v>
      </c>
      <c r="D7917" s="18">
        <v>16</v>
      </c>
      <c r="E7917" s="18">
        <v>21</v>
      </c>
      <c r="F7917" s="62"/>
      <c r="G7917" s="62"/>
      <c r="H7917" s="62"/>
      <c r="I7917" s="62"/>
      <c r="J7917" s="62"/>
      <c r="K7917" s="19"/>
      <c r="L7917" s="31" t="s">
        <v>79</v>
      </c>
      <c r="M7917" s="104" t="e">
        <f>#REF!</f>
        <v>#REF!</v>
      </c>
      <c r="N7917" s="113" t="e">
        <f>IF(M7917=0,"",CHOOSE(M7917,"6","11","16","21","21","手入力箇所","手入力箇所","手入力箇所","手入力箇所","手入力箇所","手入力箇所","手入力箇所","手入力箇所","手入力箇所"))</f>
        <v>#REF!</v>
      </c>
    </row>
    <row r="7918" spans="1:14" ht="40.200000000000003" thickBot="1" x14ac:dyDescent="0.25">
      <c r="A7918" s="31" t="s">
        <v>80</v>
      </c>
      <c r="B7918" s="18">
        <v>5</v>
      </c>
      <c r="C7918" s="18">
        <v>7</v>
      </c>
      <c r="D7918" s="18">
        <v>9</v>
      </c>
      <c r="E7918" s="18">
        <v>10</v>
      </c>
      <c r="F7918" s="62"/>
      <c r="G7918" s="62"/>
      <c r="H7918" s="62"/>
      <c r="I7918" s="62"/>
      <c r="J7918" s="62"/>
      <c r="K7918" s="19"/>
      <c r="L7918" s="31" t="s">
        <v>80</v>
      </c>
      <c r="M7918" s="104" t="e">
        <f>#REF!</f>
        <v>#REF!</v>
      </c>
      <c r="N7918" s="113" t="e">
        <f>IF(M7918=0,"",CHOOSE(M7918,"5","7","9","10","10","手入力箇所","手入力箇所","手入力箇所","手入力箇所","手入力箇所","手入力箇所","手入力箇所","手入力箇所","手入力箇所"))</f>
        <v>#REF!</v>
      </c>
    </row>
    <row r="7919" spans="1:14" ht="40.200000000000003" thickBot="1" x14ac:dyDescent="0.25">
      <c r="A7919" s="31" t="s">
        <v>81</v>
      </c>
      <c r="B7919" s="18">
        <v>9</v>
      </c>
      <c r="C7919" s="18">
        <v>14</v>
      </c>
      <c r="D7919" s="62"/>
      <c r="E7919" s="62"/>
      <c r="F7919" s="62"/>
      <c r="G7919" s="62"/>
      <c r="H7919" s="62"/>
      <c r="I7919" s="62"/>
      <c r="J7919" s="62"/>
      <c r="K7919" s="19"/>
      <c r="L7919" s="31" t="s">
        <v>81</v>
      </c>
      <c r="M7919" s="104" t="e">
        <f>#REF!</f>
        <v>#REF!</v>
      </c>
      <c r="N7919" s="113" t="e">
        <f>IF(M7919=0,"",CHOOSE(M7919,"9","14","手入力箇所","手入力箇所","手入力箇所","手入力箇所","手入力箇所","手入力箇所","手入力箇所","手入力箇所","手入力箇所","手入力箇所"))</f>
        <v>#REF!</v>
      </c>
    </row>
    <row r="7920" spans="1:14" ht="13.8" thickBot="1" x14ac:dyDescent="0.25">
      <c r="A7920" s="31" t="s">
        <v>82</v>
      </c>
      <c r="B7920" s="18">
        <v>3</v>
      </c>
      <c r="C7920" s="18">
        <v>4</v>
      </c>
      <c r="D7920" s="18">
        <v>4</v>
      </c>
      <c r="E7920" s="18">
        <v>5</v>
      </c>
      <c r="F7920" s="18">
        <v>6</v>
      </c>
      <c r="G7920" s="18">
        <v>8</v>
      </c>
      <c r="H7920" s="18">
        <v>9</v>
      </c>
      <c r="I7920" s="18">
        <v>11</v>
      </c>
      <c r="J7920" s="18">
        <v>12</v>
      </c>
      <c r="K7920" s="19"/>
      <c r="L7920" s="31" t="s">
        <v>82</v>
      </c>
      <c r="M7920" s="104" t="e">
        <f>#REF!</f>
        <v>#REF!</v>
      </c>
      <c r="N7920" s="113" t="e">
        <f>IF(M7920=0,"",CHOOSE(M7920,"3","4","4","5","5","6","6","6","6","6","8","8","8","8","8","8","8","8","8","8","9","9","9","9","9","9","9","9","9","9","11","11","11","11","11","11","11","11","11","11","12","12","12","12","12","12","12","12","12","12","12","手入力箇所","手入力箇所","手入力箇所","手入力箇所","手入力箇所","手入力箇所","手入力箇所","手入力箇所","手入力箇所","手入力箇所"))</f>
        <v>#REF!</v>
      </c>
    </row>
    <row r="7921" spans="1:14" ht="13.8" thickBot="1" x14ac:dyDescent="0.25">
      <c r="A7921" s="31" t="s">
        <v>83</v>
      </c>
      <c r="B7921" s="18">
        <v>3</v>
      </c>
      <c r="C7921" s="18">
        <v>4</v>
      </c>
      <c r="D7921" s="18">
        <v>4</v>
      </c>
      <c r="E7921" s="18">
        <v>5</v>
      </c>
      <c r="F7921" s="18">
        <v>6</v>
      </c>
      <c r="G7921" s="18">
        <v>8</v>
      </c>
      <c r="H7921" s="18">
        <v>10</v>
      </c>
      <c r="I7921" s="18">
        <v>12</v>
      </c>
      <c r="J7921" s="18">
        <v>13</v>
      </c>
      <c r="K7921" s="19"/>
      <c r="L7921" s="31" t="s">
        <v>83</v>
      </c>
      <c r="M7921" s="104" t="e">
        <f>#REF!</f>
        <v>#REF!</v>
      </c>
      <c r="N7921" s="113" t="e">
        <f>IF(M7921=0,"",CHOOSE(M7921,"3","4","4","5","5","6","6","6","6","6","8","8","8","8","8","8","8","8","8","8","10","10","10","10","10","10","10","10","10","10","12","12","12","12","12","12","12","12","12","12","13","13","13","13","13","13","13","13","13","13","13","手入力箇所","手入力箇所","手入力箇所","手入力箇所","手入力箇所","手入力箇所","手入力箇所","手入力箇所","手入力箇所","手入力箇所"))</f>
        <v>#REF!</v>
      </c>
    </row>
    <row r="7922" spans="1:14" ht="27" thickBot="1" x14ac:dyDescent="0.25">
      <c r="A7922" s="32" t="s">
        <v>84</v>
      </c>
      <c r="B7922" s="20">
        <v>1</v>
      </c>
      <c r="C7922" s="20">
        <v>2</v>
      </c>
      <c r="D7922" s="20">
        <v>3</v>
      </c>
      <c r="E7922" s="20">
        <v>4</v>
      </c>
      <c r="F7922" s="20">
        <v>8</v>
      </c>
      <c r="G7922" s="20">
        <v>19</v>
      </c>
      <c r="H7922" s="63"/>
      <c r="I7922" s="63"/>
      <c r="J7922" s="63"/>
      <c r="K7922" s="21"/>
      <c r="L7922" s="32" t="s">
        <v>84</v>
      </c>
      <c r="M7922" s="104" t="e">
        <f>#REF!</f>
        <v>#REF!</v>
      </c>
      <c r="N7922" s="113" t="e">
        <f>IF(M7922=0,"",CHOOSE(M7922,"1","2","3","4","4","8","8","8","8","8","19","19","19","19","19","19","19","19","19","19","手入力箇所","手入力箇所","手入力箇所","手入力箇所","手入力箇所","手入力箇所","手入力箇所","手入力箇所","手入力箇所","手入力箇所"))</f>
        <v>#REF!</v>
      </c>
    </row>
    <row r="7923" spans="1:14" ht="13.8" thickBot="1" x14ac:dyDescent="0.25"/>
    <row r="7924" spans="1:14" ht="13.8" thickBot="1" x14ac:dyDescent="0.25">
      <c r="A7924" s="686" t="e">
        <f>A7897</f>
        <v>#REF!</v>
      </c>
      <c r="B7924" s="686"/>
      <c r="C7924" s="686"/>
      <c r="D7924" s="687" t="s">
        <v>193</v>
      </c>
      <c r="E7924" s="687"/>
      <c r="F7924" s="687"/>
      <c r="G7924" s="687"/>
      <c r="H7924" s="687"/>
      <c r="I7924" s="687"/>
      <c r="J7924" s="687"/>
      <c r="K7924" s="687"/>
      <c r="L7924" s="687"/>
      <c r="M7924" s="687"/>
      <c r="N7924" s="687"/>
    </row>
    <row r="7925" spans="1:14" ht="13.8" thickBot="1" x14ac:dyDescent="0.25">
      <c r="A7925" s="105"/>
      <c r="B7925" s="33">
        <v>1</v>
      </c>
      <c r="C7925" s="24">
        <v>2</v>
      </c>
      <c r="D7925" s="24">
        <v>3</v>
      </c>
      <c r="E7925" s="24" t="s">
        <v>58</v>
      </c>
      <c r="F7925" s="24" t="s">
        <v>59</v>
      </c>
      <c r="G7925" s="24" t="s">
        <v>60</v>
      </c>
      <c r="H7925" s="24" t="s">
        <v>61</v>
      </c>
      <c r="I7925" s="24" t="s">
        <v>62</v>
      </c>
      <c r="J7925" s="24" t="s">
        <v>194</v>
      </c>
      <c r="K7925" s="102" t="s">
        <v>85</v>
      </c>
      <c r="L7925" s="105" t="s">
        <v>189</v>
      </c>
      <c r="M7925" s="105" t="s">
        <v>188</v>
      </c>
      <c r="N7925" s="105" t="s">
        <v>51</v>
      </c>
    </row>
    <row r="7926" spans="1:14" ht="13.8" thickBot="1" x14ac:dyDescent="0.25">
      <c r="A7926" s="26" t="s">
        <v>56</v>
      </c>
      <c r="B7926" s="22">
        <v>16</v>
      </c>
      <c r="C7926" s="22">
        <v>25</v>
      </c>
      <c r="D7926" s="22">
        <v>32</v>
      </c>
      <c r="E7926" s="22">
        <v>38</v>
      </c>
      <c r="F7926" s="22">
        <v>56</v>
      </c>
      <c r="G7926" s="22">
        <v>87</v>
      </c>
      <c r="H7926" s="22">
        <v>121</v>
      </c>
      <c r="I7926" s="22"/>
      <c r="J7926" s="23"/>
      <c r="K7926" s="68"/>
      <c r="L7926" s="107" t="s">
        <v>56</v>
      </c>
      <c r="M7926" s="103" t="e">
        <f>#REF!</f>
        <v>#REF!</v>
      </c>
      <c r="N7926" s="103" t="e">
        <f>IF(M7926=0,"",CHOOSE(M7926,"16","25","32","38","38","56","56","56","56","56","87","87","87","87","87","87","87","87","87","87","121","121","121","121","121","121","121","121","121","121","手入力箇所","手入力箇所","手入力箇所","手入力箇所","手入力箇所","手入力箇所","手入力箇所","手入力箇所","手入力箇所","手入力箇所"))</f>
        <v>#REF!</v>
      </c>
    </row>
    <row r="7927" spans="1:14" ht="13.8" thickBot="1" x14ac:dyDescent="0.25">
      <c r="A7927" s="27" t="s">
        <v>57</v>
      </c>
      <c r="B7927" s="18">
        <v>25</v>
      </c>
      <c r="C7927" s="18">
        <v>33</v>
      </c>
      <c r="D7927" s="18">
        <v>40</v>
      </c>
      <c r="E7927" s="18">
        <v>45</v>
      </c>
      <c r="F7927" s="18">
        <v>58</v>
      </c>
      <c r="G7927" s="18">
        <v>79</v>
      </c>
      <c r="H7927" s="18"/>
      <c r="I7927" s="18"/>
      <c r="J7927" s="62"/>
      <c r="K7927" s="69"/>
      <c r="L7927" s="107" t="s">
        <v>57</v>
      </c>
      <c r="M7927" s="103" t="e">
        <f>#REF!</f>
        <v>#REF!</v>
      </c>
      <c r="N7927" s="103" t="e">
        <f>IF(M7927=0,"",CHOOSE(M7927,"25","33","40","45","45","58","58","58","58","58","79","79","79","79","79","79","79","79","79","79","手入力箇所","手入力箇所","手入力箇所","手入力箇所","手入力箇所","手入力箇所","手入力箇所","手入力箇所","手入力箇所","手入力箇所"))</f>
        <v>#REF!</v>
      </c>
    </row>
    <row r="7928" spans="1:14" ht="48.6" thickBot="1" x14ac:dyDescent="0.25">
      <c r="A7928" s="28" t="s">
        <v>64</v>
      </c>
      <c r="B7928" s="18">
        <v>32</v>
      </c>
      <c r="C7928" s="18"/>
      <c r="D7928" s="18"/>
      <c r="E7928" s="18"/>
      <c r="F7928" s="18"/>
      <c r="G7928" s="18"/>
      <c r="H7928" s="18"/>
      <c r="I7928" s="18"/>
      <c r="J7928" s="62"/>
      <c r="K7928" s="69"/>
      <c r="L7928" s="108" t="s">
        <v>64</v>
      </c>
      <c r="M7928" s="103" t="e">
        <f>#REF!</f>
        <v>#REF!</v>
      </c>
      <c r="N7928" s="103" t="e">
        <f>IF(M7928=0,"",CHOOSE(M7928,"32","手入力箇所","手入力箇所","手入力箇所","手入力箇所","手入力箇所","手入力箇所","手入力箇所","手入力箇所","手入力箇所","手入力箇所"))</f>
        <v>#REF!</v>
      </c>
    </row>
    <row r="7929" spans="1:14" ht="48.6" thickBot="1" x14ac:dyDescent="0.25">
      <c r="A7929" s="28" t="s">
        <v>65</v>
      </c>
      <c r="B7929" s="18">
        <v>36</v>
      </c>
      <c r="C7929" s="18"/>
      <c r="D7929" s="18"/>
      <c r="E7929" s="18"/>
      <c r="F7929" s="18"/>
      <c r="G7929" s="18"/>
      <c r="H7929" s="18"/>
      <c r="I7929" s="18"/>
      <c r="J7929" s="62"/>
      <c r="K7929" s="69"/>
      <c r="L7929" s="108" t="s">
        <v>65</v>
      </c>
      <c r="M7929" s="103" t="e">
        <f>#REF!</f>
        <v>#REF!</v>
      </c>
      <c r="N7929" s="103" t="e">
        <f>IF(M7929=0,"",CHOOSE(M7929,"36","手入力箇所","手入力箇所","手入力箇所","手入力箇所","手入力箇所","手入力箇所","手入力箇所","手入力箇所","手入力箇所","手入力箇所"))</f>
        <v>#REF!</v>
      </c>
    </row>
    <row r="7930" spans="1:14" ht="24.6" thickBot="1" x14ac:dyDescent="0.25">
      <c r="A7930" s="28" t="s">
        <v>66</v>
      </c>
      <c r="B7930" s="18">
        <v>24</v>
      </c>
      <c r="C7930" s="18">
        <v>30</v>
      </c>
      <c r="D7930" s="18">
        <v>33</v>
      </c>
      <c r="E7930" s="18">
        <v>35</v>
      </c>
      <c r="F7930" s="18">
        <v>42</v>
      </c>
      <c r="G7930" s="18"/>
      <c r="H7930" s="18"/>
      <c r="I7930" s="18"/>
      <c r="J7930" s="62"/>
      <c r="K7930" s="69"/>
      <c r="L7930" s="108" t="s">
        <v>66</v>
      </c>
      <c r="M7930" s="103" t="e">
        <f>#REF!</f>
        <v>#REF!</v>
      </c>
      <c r="N7930" s="103" t="e">
        <f>IF(M7930=0,"",CHOOSE(M7930,"24","30","33","35","35","42","42","42","42","42","手入力箇所","手入力箇所","手入力箇所","手入力箇所","手入力箇所","手入力箇所","手入力箇所","手入力箇所","手入力箇所","手入力箇所"))</f>
        <v>#REF!</v>
      </c>
    </row>
    <row r="7931" spans="1:14" ht="36.6" thickBot="1" x14ac:dyDescent="0.25">
      <c r="A7931" s="28" t="s">
        <v>67</v>
      </c>
      <c r="B7931" s="18">
        <v>7</v>
      </c>
      <c r="C7931" s="18">
        <v>12</v>
      </c>
      <c r="D7931" s="18">
        <v>16</v>
      </c>
      <c r="E7931" s="18">
        <v>19</v>
      </c>
      <c r="F7931" s="18"/>
      <c r="G7931" s="18"/>
      <c r="H7931" s="18"/>
      <c r="I7931" s="18"/>
      <c r="J7931" s="62"/>
      <c r="K7931" s="69"/>
      <c r="L7931" s="108" t="s">
        <v>67</v>
      </c>
      <c r="M7931" s="103" t="e">
        <f>#REF!</f>
        <v>#REF!</v>
      </c>
      <c r="N7931" s="103" t="e">
        <f>IF(M7931=0,"",CHOOSE(M7931,"7","12","16","19","19","手入力箇所","手入力箇所","手入力箇所","手入力箇所","手入力箇所","手入力箇所","手入力箇所","手入力箇所","手入力箇所","手入力箇所"))</f>
        <v>#REF!</v>
      </c>
    </row>
    <row r="7932" spans="1:14" ht="24.6" thickBot="1" x14ac:dyDescent="0.25">
      <c r="A7932" s="28" t="s">
        <v>68</v>
      </c>
      <c r="B7932" s="18">
        <v>21</v>
      </c>
      <c r="C7932" s="18">
        <v>35</v>
      </c>
      <c r="D7932" s="18">
        <v>48</v>
      </c>
      <c r="E7932" s="18">
        <v>59</v>
      </c>
      <c r="F7932" s="18">
        <v>94</v>
      </c>
      <c r="G7932" s="18">
        <v>159</v>
      </c>
      <c r="H7932" s="18">
        <v>235</v>
      </c>
      <c r="I7932" s="18"/>
      <c r="J7932" s="62"/>
      <c r="K7932" s="69"/>
      <c r="L7932" s="108" t="s">
        <v>68</v>
      </c>
      <c r="M7932" s="103" t="e">
        <f>#REF!</f>
        <v>#REF!</v>
      </c>
      <c r="N7932" s="103" t="e">
        <f>IF(M7932=0,"",CHOOSE(M7932,"21","35","48","59","59","94","94","94","94","94","159","159","159","159","159","159","159","159","159","159","235","235","235","235","235","235","235","235","235","235","手入力箇所","手入力箇所","手入力箇所","手入力箇所","手入力箇所","手入力箇所","手入力箇所","手入力箇所","手入力箇所","手入力箇所"))</f>
        <v>#REF!</v>
      </c>
    </row>
    <row r="7933" spans="1:14" ht="36.6" thickBot="1" x14ac:dyDescent="0.25">
      <c r="A7933" s="28" t="s">
        <v>69</v>
      </c>
      <c r="B7933" s="18">
        <v>22</v>
      </c>
      <c r="C7933" s="18">
        <v>26</v>
      </c>
      <c r="D7933" s="18">
        <v>28</v>
      </c>
      <c r="E7933" s="18">
        <v>29</v>
      </c>
      <c r="F7933" s="18">
        <v>34</v>
      </c>
      <c r="G7933" s="18"/>
      <c r="H7933" s="18"/>
      <c r="I7933" s="18"/>
      <c r="J7933" s="62"/>
      <c r="K7933" s="69"/>
      <c r="L7933" s="108" t="s">
        <v>69</v>
      </c>
      <c r="M7933" s="103" t="e">
        <f>#REF!</f>
        <v>#REF!</v>
      </c>
      <c r="N7933" s="103" t="e">
        <f>IF(M7933=0,"",CHOOSE(M7933,"22","26","28","29","29","34","34","34","34","34","手入力箇所","手入力箇所","手入力箇所","手入力箇所","手入力箇所","手入力箇所","手入力箇所","手入力箇所","手入力箇所","手入力箇所"))</f>
        <v>#REF!</v>
      </c>
    </row>
    <row r="7934" spans="1:14" ht="13.8" thickBot="1" x14ac:dyDescent="0.25">
      <c r="A7934" s="27" t="s">
        <v>63</v>
      </c>
      <c r="B7934" s="18">
        <v>21</v>
      </c>
      <c r="C7934" s="18">
        <v>33</v>
      </c>
      <c r="D7934" s="18">
        <v>46</v>
      </c>
      <c r="E7934" s="18">
        <v>56</v>
      </c>
      <c r="F7934" s="18">
        <v>89</v>
      </c>
      <c r="G7934" s="18">
        <v>151</v>
      </c>
      <c r="H7934" s="18">
        <v>224</v>
      </c>
      <c r="I7934" s="18">
        <v>289</v>
      </c>
      <c r="J7934" s="18">
        <v>350</v>
      </c>
      <c r="K7934" s="69"/>
      <c r="L7934" s="107" t="s">
        <v>63</v>
      </c>
      <c r="M7934" s="103" t="e">
        <f>#REF!</f>
        <v>#REF!</v>
      </c>
      <c r="N7934" s="103" t="e">
        <f>IF(M7934=0,"",CHOOSE(M7934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935" spans="1:14" ht="24.6" thickBot="1" x14ac:dyDescent="0.25">
      <c r="A7935" s="34" t="s">
        <v>70</v>
      </c>
      <c r="B7935" s="35">
        <v>13</v>
      </c>
      <c r="C7935" s="35">
        <v>33</v>
      </c>
      <c r="D7935" s="35">
        <v>59</v>
      </c>
      <c r="E7935" s="35"/>
      <c r="F7935" s="35"/>
      <c r="G7935" s="35"/>
      <c r="H7935" s="35"/>
      <c r="I7935" s="35"/>
      <c r="J7935" s="36"/>
      <c r="K7935" s="67"/>
      <c r="L7935" s="108" t="s">
        <v>70</v>
      </c>
      <c r="M7935" s="103" t="e">
        <f>#REF!</f>
        <v>#REF!</v>
      </c>
      <c r="N7935" s="103" t="e">
        <f>IF(M7935=0,"",CHOOSE(M7935,"13","33","59","手入力箇所","手入力箇所","手入力箇所","手入力箇所","手入力箇所","手入力箇所","手入力箇所","手入力箇所","手入力箇所","手入力箇所"))</f>
        <v>#REF!</v>
      </c>
    </row>
    <row r="7936" spans="1:14" ht="13.8" thickBot="1" x14ac:dyDescent="0.25">
      <c r="A7936" s="37" t="s">
        <v>71</v>
      </c>
      <c r="B7936" s="17">
        <v>23</v>
      </c>
      <c r="C7936" s="17">
        <v>39</v>
      </c>
      <c r="D7936" s="17">
        <v>97</v>
      </c>
      <c r="E7936" s="17"/>
      <c r="F7936" s="17"/>
      <c r="G7936" s="17"/>
      <c r="H7936" s="17"/>
      <c r="I7936" s="17"/>
      <c r="J7936" s="64"/>
      <c r="K7936" s="70"/>
      <c r="L7936" s="109" t="s">
        <v>71</v>
      </c>
      <c r="M7936" s="103" t="e">
        <f>#REF!</f>
        <v>#REF!</v>
      </c>
      <c r="N7936" s="103" t="e">
        <f>IF(M7936=0,"",CHOOSE(M7936,"23","39","97","手入力箇所","手入力箇所","手入力箇所","手入力箇所","手入力箇所","手入力箇所","手入力箇所","手入力箇所","手入力箇所","手入力箇所"))</f>
        <v>#REF!</v>
      </c>
    </row>
    <row r="7937" spans="1:14" ht="13.8" thickBot="1" x14ac:dyDescent="0.25">
      <c r="A7937" s="29" t="s">
        <v>72</v>
      </c>
      <c r="B7937" s="18">
        <v>21</v>
      </c>
      <c r="C7937" s="18">
        <v>37</v>
      </c>
      <c r="D7937" s="18">
        <v>58</v>
      </c>
      <c r="E7937" s="18">
        <v>76</v>
      </c>
      <c r="F7937" s="18">
        <v>137</v>
      </c>
      <c r="G7937" s="18"/>
      <c r="H7937" s="18"/>
      <c r="I7937" s="18"/>
      <c r="J7937" s="62"/>
      <c r="K7937" s="69"/>
      <c r="L7937" s="109" t="s">
        <v>72</v>
      </c>
      <c r="M7937" s="103" t="e">
        <f>#REF!</f>
        <v>#REF!</v>
      </c>
      <c r="N7937" s="103" t="e">
        <f>IF(M7937=0,"",CHOOSE(M7937,"21","37","58","76","76","137","137","137","137","137","手入力箇所","手入力箇所","手入力箇所","手入力箇所","手入力箇所","手入力箇所","手入力箇所","手入力箇所","手入力箇所","手入力箇所"))</f>
        <v>#REF!</v>
      </c>
    </row>
    <row r="7938" spans="1:14" ht="13.8" thickBot="1" x14ac:dyDescent="0.25">
      <c r="A7938" s="29" t="s">
        <v>73</v>
      </c>
      <c r="B7938" s="18">
        <v>48</v>
      </c>
      <c r="C7938" s="18">
        <v>93</v>
      </c>
      <c r="D7938" s="18">
        <v>138</v>
      </c>
      <c r="E7938" s="18">
        <v>183</v>
      </c>
      <c r="F7938" s="18"/>
      <c r="G7938" s="18"/>
      <c r="H7938" s="18"/>
      <c r="I7938" s="18"/>
      <c r="J7938" s="62"/>
      <c r="K7938" s="69"/>
      <c r="L7938" s="109" t="s">
        <v>73</v>
      </c>
      <c r="M7938" s="103" t="e">
        <f>#REF!</f>
        <v>#REF!</v>
      </c>
      <c r="N7938" s="103" t="e">
        <f>IF(M7938=0,"",CHOOSE(M7938,"48","93","138","183","183","手入力箇所","手入力箇所","手入力箇所","手入力箇所","手入力箇所","手入力箇所","手入力箇所","手入力箇所","手入力箇所","手入力箇所"))</f>
        <v>#REF!</v>
      </c>
    </row>
    <row r="7939" spans="1:14" ht="37.200000000000003" thickBot="1" x14ac:dyDescent="0.25">
      <c r="A7939" s="30" t="s">
        <v>74</v>
      </c>
      <c r="B7939" s="18">
        <v>13</v>
      </c>
      <c r="C7939" s="18">
        <v>26</v>
      </c>
      <c r="D7939" s="18">
        <v>40</v>
      </c>
      <c r="E7939" s="18">
        <v>55</v>
      </c>
      <c r="F7939" s="18">
        <v>107</v>
      </c>
      <c r="G7939" s="18">
        <v>224</v>
      </c>
      <c r="H7939" s="18">
        <v>386</v>
      </c>
      <c r="I7939" s="18"/>
      <c r="J7939" s="62"/>
      <c r="K7939" s="69"/>
      <c r="L7939" s="110" t="s">
        <v>74</v>
      </c>
      <c r="M7939" s="103" t="e">
        <f>#REF!</f>
        <v>#REF!</v>
      </c>
      <c r="N7939" s="103" t="e">
        <f>IF(M7939=0,"",CHOOSE(M7939,"13","26","40","55","55","107","107","107","107","107","224","224","224","224","224","224","224","224","224","224","386","386","386","386","386","386","386","386","386","386","手入力箇所","手入力箇所","手入力箇所","手入力箇所","手入力箇所","手入力箇所","手入力箇所","手入力箇所","手入力箇所","手入力箇所"))</f>
        <v>#REF!</v>
      </c>
    </row>
    <row r="7940" spans="1:14" ht="13.8" thickBot="1" x14ac:dyDescent="0.25">
      <c r="A7940" s="29" t="s">
        <v>75</v>
      </c>
      <c r="B7940" s="18">
        <v>36</v>
      </c>
      <c r="C7940" s="18">
        <v>98</v>
      </c>
      <c r="D7940" s="18">
        <v>173</v>
      </c>
      <c r="E7940" s="18">
        <v>274</v>
      </c>
      <c r="F7940" s="18"/>
      <c r="G7940" s="18"/>
      <c r="H7940" s="18"/>
      <c r="I7940" s="18"/>
      <c r="J7940" s="62"/>
      <c r="K7940" s="69"/>
      <c r="L7940" s="109" t="s">
        <v>75</v>
      </c>
      <c r="M7940" s="103" t="e">
        <f>#REF!</f>
        <v>#REF!</v>
      </c>
      <c r="N7940" s="103" t="e">
        <f>IF(M7940=0,"",CHOOSE(M7940,"36","98","173","274","274","手入力箇所","手入力箇所","手入力箇所","手入力箇所","手入力箇所","手入力箇所","手入力箇所","手入力箇所","手入力箇所","手入力箇所"))</f>
        <v>#REF!</v>
      </c>
    </row>
    <row r="7941" spans="1:14" ht="37.200000000000003" thickBot="1" x14ac:dyDescent="0.25">
      <c r="A7941" s="30" t="s">
        <v>76</v>
      </c>
      <c r="B7941" s="18">
        <v>127</v>
      </c>
      <c r="C7941" s="18">
        <v>127</v>
      </c>
      <c r="D7941" s="18">
        <v>127</v>
      </c>
      <c r="E7941" s="18">
        <v>127</v>
      </c>
      <c r="F7941" s="18"/>
      <c r="G7941" s="18"/>
      <c r="H7941" s="18"/>
      <c r="I7941" s="18"/>
      <c r="J7941" s="62"/>
      <c r="K7941" s="69"/>
      <c r="L7941" s="110" t="s">
        <v>76</v>
      </c>
      <c r="M7941" s="103" t="e">
        <f>#REF!</f>
        <v>#REF!</v>
      </c>
      <c r="N7941" s="103" t="e">
        <f>IF(M7941=0,"",CHOOSE(M7941,"127","127","127","127","127","手入力箇所","手入力箇所","手入力箇所","手入力箇所","手入力箇所","手入力箇所","手入力箇所","手入力箇所","手入力箇所","手入力箇所"))</f>
        <v>#REF!</v>
      </c>
    </row>
    <row r="7942" spans="1:14" ht="27" thickBot="1" x14ac:dyDescent="0.25">
      <c r="A7942" s="31" t="s">
        <v>77</v>
      </c>
      <c r="B7942" s="18">
        <v>42</v>
      </c>
      <c r="C7942" s="18">
        <v>90</v>
      </c>
      <c r="D7942" s="18">
        <v>141</v>
      </c>
      <c r="E7942" s="18">
        <v>193</v>
      </c>
      <c r="F7942" s="62"/>
      <c r="G7942" s="62"/>
      <c r="H7942" s="62"/>
      <c r="I7942" s="62"/>
      <c r="J7942" s="62"/>
      <c r="K7942" s="69"/>
      <c r="L7942" s="111" t="s">
        <v>77</v>
      </c>
      <c r="M7942" s="103" t="e">
        <f>#REF!</f>
        <v>#REF!</v>
      </c>
      <c r="N7942" s="103" t="e">
        <f>IF(M7942=0,"",CHOOSE(M7942,"42","90","141","193","1936","手入力箇所","手入力箇所","手入力箇所","手入力箇所","手入力箇所","手入力箇所","手入力箇所","手入力箇所","手入力箇所","手入力箇所"))</f>
        <v>#REF!</v>
      </c>
    </row>
    <row r="7943" spans="1:14" ht="40.200000000000003" thickBot="1" x14ac:dyDescent="0.25">
      <c r="A7943" s="31" t="s">
        <v>78</v>
      </c>
      <c r="B7943" s="18">
        <v>24</v>
      </c>
      <c r="C7943" s="18">
        <v>43</v>
      </c>
      <c r="D7943" s="18">
        <v>61</v>
      </c>
      <c r="E7943" s="18">
        <v>76</v>
      </c>
      <c r="F7943" s="62"/>
      <c r="G7943" s="62"/>
      <c r="H7943" s="62"/>
      <c r="I7943" s="62"/>
      <c r="J7943" s="62"/>
      <c r="K7943" s="69"/>
      <c r="L7943" s="111" t="s">
        <v>78</v>
      </c>
      <c r="M7943" s="103" t="e">
        <f>#REF!</f>
        <v>#REF!</v>
      </c>
      <c r="N7943" s="103" t="e">
        <f>IF(M7943=0,"",CHOOSE(M7943,"24","43","61","76","76","手入力箇所","手入力箇所","手入力箇所","手入力箇所","手入力箇所","手入力箇所","手入力箇所","手入力箇所","手入力箇所","手入力箇所"))</f>
        <v>#REF!</v>
      </c>
    </row>
    <row r="7944" spans="1:14" ht="27" thickBot="1" x14ac:dyDescent="0.25">
      <c r="A7944" s="31" t="s">
        <v>79</v>
      </c>
      <c r="B7944" s="18">
        <v>54</v>
      </c>
      <c r="C7944" s="18">
        <v>77</v>
      </c>
      <c r="D7944" s="18">
        <v>94</v>
      </c>
      <c r="E7944" s="18">
        <v>107</v>
      </c>
      <c r="F7944" s="62"/>
      <c r="G7944" s="62"/>
      <c r="H7944" s="62"/>
      <c r="I7944" s="62"/>
      <c r="J7944" s="62"/>
      <c r="K7944" s="69"/>
      <c r="L7944" s="111" t="s">
        <v>79</v>
      </c>
      <c r="M7944" s="103" t="e">
        <f>#REF!</f>
        <v>#REF!</v>
      </c>
      <c r="N7944" s="103" t="e">
        <f>IF(M7944=0,"",CHOOSE(M7944,"54","77","94","107","107","手入力箇所","手入力箇所","手入力箇所","手入力箇所","手入力箇所","手入力箇所","手入力箇所","手入力箇所","手入力箇所","手入力箇所"))</f>
        <v>#REF!</v>
      </c>
    </row>
    <row r="7945" spans="1:14" ht="40.200000000000003" thickBot="1" x14ac:dyDescent="0.25">
      <c r="A7945" s="31" t="s">
        <v>80</v>
      </c>
      <c r="B7945" s="18">
        <v>49</v>
      </c>
      <c r="C7945" s="18">
        <v>53</v>
      </c>
      <c r="D7945" s="18">
        <v>55</v>
      </c>
      <c r="E7945" s="18">
        <v>56</v>
      </c>
      <c r="F7945" s="62"/>
      <c r="G7945" s="62"/>
      <c r="H7945" s="62"/>
      <c r="I7945" s="62"/>
      <c r="J7945" s="62"/>
      <c r="K7945" s="69"/>
      <c r="L7945" s="111" t="s">
        <v>80</v>
      </c>
      <c r="M7945" s="103" t="e">
        <f>#REF!</f>
        <v>#REF!</v>
      </c>
      <c r="N7945" s="103" t="e">
        <f>IF(M7945=0,"",CHOOSE(M7945,"49","53","55","56","56","手入力箇所","手入力箇所","手入力箇所","手入力箇所","手入力箇所","手入力箇所","手入力箇所","手入力箇所","手入力箇所","手入力箇所"))</f>
        <v>#REF!</v>
      </c>
    </row>
    <row r="7946" spans="1:14" ht="40.200000000000003" thickBot="1" x14ac:dyDescent="0.25">
      <c r="A7946" s="38" t="s">
        <v>81</v>
      </c>
      <c r="B7946" s="35">
        <v>232</v>
      </c>
      <c r="C7946" s="35">
        <v>232</v>
      </c>
      <c r="D7946" s="36"/>
      <c r="E7946" s="36"/>
      <c r="F7946" s="36"/>
      <c r="G7946" s="36"/>
      <c r="H7946" s="36"/>
      <c r="I7946" s="36"/>
      <c r="J7946" s="36"/>
      <c r="K7946" s="67"/>
      <c r="L7946" s="111" t="s">
        <v>81</v>
      </c>
      <c r="M7946" s="103" t="e">
        <f>#REF!</f>
        <v>#REF!</v>
      </c>
      <c r="N7946" s="103" t="e">
        <f>IF(M7946=0,"",CHOOSE(M7946,"232","232","手入力箇所","手入力箇所","手入力箇所","手入力箇所","手入力箇所","手入力箇所","手入力箇所","手入力箇所","手入力箇所","手入力箇所"))</f>
        <v>#REF!</v>
      </c>
    </row>
    <row r="7947" spans="1:14" ht="13.8" thickBot="1" x14ac:dyDescent="0.25">
      <c r="A7947" s="39" t="s">
        <v>82</v>
      </c>
      <c r="B7947" s="17">
        <v>6</v>
      </c>
      <c r="C7947" s="17">
        <v>9</v>
      </c>
      <c r="D7947" s="17">
        <v>11</v>
      </c>
      <c r="E7947" s="17">
        <v>13</v>
      </c>
      <c r="F7947" s="17">
        <v>18</v>
      </c>
      <c r="G7947" s="17">
        <v>26</v>
      </c>
      <c r="H7947" s="17">
        <v>35</v>
      </c>
      <c r="I7947" s="17">
        <v>43</v>
      </c>
      <c r="J7947" s="17">
        <v>49</v>
      </c>
      <c r="K7947" s="70"/>
      <c r="L7947" s="111" t="s">
        <v>82</v>
      </c>
      <c r="M7947" s="103" t="e">
        <f>#REF!</f>
        <v>#REF!</v>
      </c>
      <c r="N7947" s="103" t="e">
        <f>IF(M7947=0,"",CHOOSE(M7947,"6","9","11","13","13","18","18","18","18","18","26","26","26","26","26","26","26","26","26","26","35","35","35","35","35","35","35","35","35","35","43","43","43","43","43","43","43","43","43","43","49","49","49","49","49","49","49","49","49","49","手入力箇所","手入力箇所","手入力箇所","手入力箇所","手入力箇所","手入力箇所","手入力箇所","手入力箇所","手入力箇所","手入力箇所"))</f>
        <v>#REF!</v>
      </c>
    </row>
    <row r="7948" spans="1:14" ht="13.8" thickBot="1" x14ac:dyDescent="0.25">
      <c r="A7948" s="31" t="s">
        <v>83</v>
      </c>
      <c r="B7948" s="18">
        <v>6</v>
      </c>
      <c r="C7948" s="18">
        <v>10</v>
      </c>
      <c r="D7948" s="18">
        <v>14</v>
      </c>
      <c r="E7948" s="18">
        <v>17</v>
      </c>
      <c r="F7948" s="18">
        <v>29</v>
      </c>
      <c r="G7948" s="18">
        <v>50</v>
      </c>
      <c r="H7948" s="18">
        <v>76</v>
      </c>
      <c r="I7948" s="18">
        <v>100</v>
      </c>
      <c r="J7948" s="18">
        <v>123</v>
      </c>
      <c r="K7948" s="69"/>
      <c r="L7948" s="111" t="s">
        <v>83</v>
      </c>
      <c r="M7948" s="103" t="e">
        <f>#REF!</f>
        <v>#REF!</v>
      </c>
      <c r="N7948" s="103" t="e">
        <f>IF(M7948=0,"",CHOOSE(M7948,"6","10","14","17","17","29","29","29","29","29","50","50","50","50","50","50","50","50","50","50","76","76","76","76","76","76","76","76","76","76","100","100","100","100","100","100","100","100","100","100","123","123","123","123","123","123","123","123","123","123","手入力箇所","手入力箇所","手入力箇所","手入力箇所","手入力箇所","手入力箇所","手入力箇所","手入力箇所","手入力箇所"))</f>
        <v>#REF!</v>
      </c>
    </row>
    <row r="7949" spans="1:14" ht="27" thickBot="1" x14ac:dyDescent="0.25">
      <c r="A7949" s="32" t="s">
        <v>84</v>
      </c>
      <c r="B7949" s="20">
        <v>9</v>
      </c>
      <c r="C7949" s="20">
        <v>15</v>
      </c>
      <c r="D7949" s="20">
        <v>20</v>
      </c>
      <c r="E7949" s="20">
        <v>24</v>
      </c>
      <c r="F7949" s="20">
        <v>39</v>
      </c>
      <c r="G7949" s="20">
        <v>65</v>
      </c>
      <c r="H7949" s="63"/>
      <c r="I7949" s="63"/>
      <c r="J7949" s="63"/>
      <c r="K7949" s="106"/>
      <c r="L7949" s="111" t="s">
        <v>84</v>
      </c>
      <c r="M7949" s="103" t="e">
        <f>#REF!</f>
        <v>#REF!</v>
      </c>
      <c r="N7949" s="103" t="e">
        <f>IF(M7949=0,"",CHOOSE(M7949,"9","15","20","24","24","39","39","39","39","39","65","65","65","65","65","65","65","65","65","65","手入力箇所","手入力箇所","手入力箇所","手入力箇所","手入力箇所","手入力箇所","手入力箇所","手入力箇所","手入力箇所","手入力箇所"))</f>
        <v>#REF!</v>
      </c>
    </row>
    <row r="7952" spans="1:14" ht="13.8" thickBot="1" x14ac:dyDescent="0.25"/>
    <row r="7953" spans="1:14" ht="13.8" thickBot="1" x14ac:dyDescent="0.25">
      <c r="A7953" s="688" t="e">
        <f>#REF!</f>
        <v>#REF!</v>
      </c>
      <c r="B7953" s="688"/>
      <c r="C7953" s="688"/>
      <c r="D7953" s="689" t="s">
        <v>192</v>
      </c>
      <c r="E7953" s="689"/>
      <c r="F7953" s="689"/>
      <c r="G7953" s="689"/>
      <c r="H7953" s="689"/>
      <c r="I7953" s="689"/>
      <c r="J7953" s="689"/>
      <c r="K7953" s="689"/>
      <c r="L7953" s="689"/>
      <c r="M7953" s="689"/>
      <c r="N7953" s="689"/>
    </row>
    <row r="7954" spans="1:14" ht="13.8" thickBot="1" x14ac:dyDescent="0.25">
      <c r="A7954" s="65"/>
      <c r="B7954" s="33">
        <v>1</v>
      </c>
      <c r="C7954" s="24">
        <v>2</v>
      </c>
      <c r="D7954" s="24">
        <v>3</v>
      </c>
      <c r="E7954" s="24" t="s">
        <v>58</v>
      </c>
      <c r="F7954" s="24" t="s">
        <v>59</v>
      </c>
      <c r="G7954" s="24" t="s">
        <v>60</v>
      </c>
      <c r="H7954" s="24" t="s">
        <v>61</v>
      </c>
      <c r="I7954" s="24" t="s">
        <v>62</v>
      </c>
      <c r="J7954" s="24" t="s">
        <v>194</v>
      </c>
      <c r="K7954" s="25" t="s">
        <v>85</v>
      </c>
      <c r="L7954" s="105" t="s">
        <v>189</v>
      </c>
      <c r="M7954" s="105" t="s">
        <v>188</v>
      </c>
      <c r="N7954" s="105" t="s">
        <v>51</v>
      </c>
    </row>
    <row r="7955" spans="1:14" ht="13.8" thickBot="1" x14ac:dyDescent="0.25">
      <c r="A7955" s="26" t="s">
        <v>56</v>
      </c>
      <c r="B7955" s="22">
        <v>5</v>
      </c>
      <c r="C7955" s="22">
        <v>7</v>
      </c>
      <c r="D7955" s="22">
        <v>8</v>
      </c>
      <c r="E7955" s="22">
        <v>8</v>
      </c>
      <c r="F7955" s="22">
        <v>10</v>
      </c>
      <c r="G7955" s="22">
        <v>13</v>
      </c>
      <c r="H7955" s="22">
        <v>16</v>
      </c>
      <c r="I7955" s="22"/>
      <c r="J7955" s="23"/>
      <c r="K7955" s="1"/>
      <c r="L7955" s="26" t="s">
        <v>56</v>
      </c>
      <c r="M7955" s="104" t="e">
        <f>#REF!</f>
        <v>#REF!</v>
      </c>
      <c r="N7955" s="112" t="e">
        <f>IF(M7955=0,"",CHOOSE(M7955,"5","7","8","8","8","10","10","10","10","10","13","13","13","13","13","13","13","13","13","13","16","16","16","16","16","16","16","16","16","16","16","手入力箇所","手入力箇所","手入力箇所","手入力箇所","手入力箇所","手入力箇所","手入力箇所","手入力箇所","手入力箇所","手入力箇所"))</f>
        <v>#REF!</v>
      </c>
    </row>
    <row r="7956" spans="1:14" ht="13.8" thickBot="1" x14ac:dyDescent="0.25">
      <c r="A7956" s="27" t="s">
        <v>57</v>
      </c>
      <c r="B7956" s="18">
        <v>5</v>
      </c>
      <c r="C7956" s="18">
        <v>7</v>
      </c>
      <c r="D7956" s="18">
        <v>8</v>
      </c>
      <c r="E7956" s="18">
        <v>9</v>
      </c>
      <c r="F7956" s="18">
        <v>12</v>
      </c>
      <c r="G7956" s="18">
        <v>16</v>
      </c>
      <c r="H7956" s="18"/>
      <c r="I7956" s="18"/>
      <c r="J7956" s="62"/>
      <c r="K7956" s="19"/>
      <c r="L7956" s="27" t="s">
        <v>57</v>
      </c>
      <c r="M7956" s="104" t="e">
        <f>#REF!</f>
        <v>#REF!</v>
      </c>
      <c r="N7956" s="113" t="e">
        <f>IF(M7956=0,"",CHOOSE(M7956,"5","7","8","9","9","12","12","12","12","12","16","16","16","16","16","16","16","16","16","16","手入力箇所","手入力箇所","手入力箇所","手入力箇所","手入力箇所","手入力箇所","手入力箇所","手入力箇所","手入力箇所","手入力箇所"))</f>
        <v>#REF!</v>
      </c>
    </row>
    <row r="7957" spans="1:14" ht="48.6" thickBot="1" x14ac:dyDescent="0.25">
      <c r="A7957" s="28" t="s">
        <v>64</v>
      </c>
      <c r="B7957" s="18">
        <v>6</v>
      </c>
      <c r="C7957" s="18"/>
      <c r="D7957" s="18"/>
      <c r="E7957" s="18"/>
      <c r="F7957" s="18"/>
      <c r="G7957" s="18"/>
      <c r="H7957" s="18"/>
      <c r="I7957" s="18"/>
      <c r="J7957" s="62"/>
      <c r="K7957" s="19"/>
      <c r="L7957" s="28" t="s">
        <v>64</v>
      </c>
      <c r="M7957" s="104" t="e">
        <f>#REF!</f>
        <v>#REF!</v>
      </c>
      <c r="N7957" s="113" t="e">
        <f>IF(M7957=0,"",CHOOSE(M7957,"6","手入力箇所","手入力箇所","手入力箇所","手入力箇所","手入力箇所","手入力箇所","手入力箇所","手入力箇所","手入力箇所","手入力箇所","",""))</f>
        <v>#REF!</v>
      </c>
    </row>
    <row r="7958" spans="1:14" ht="48.6" thickBot="1" x14ac:dyDescent="0.25">
      <c r="A7958" s="28" t="s">
        <v>65</v>
      </c>
      <c r="B7958" s="18">
        <v>6</v>
      </c>
      <c r="C7958" s="18"/>
      <c r="D7958" s="18"/>
      <c r="E7958" s="18"/>
      <c r="F7958" s="18"/>
      <c r="G7958" s="18"/>
      <c r="H7958" s="18"/>
      <c r="I7958" s="18"/>
      <c r="J7958" s="62"/>
      <c r="K7958" s="19"/>
      <c r="L7958" s="28" t="s">
        <v>65</v>
      </c>
      <c r="M7958" s="104" t="e">
        <f>#REF!</f>
        <v>#REF!</v>
      </c>
      <c r="N7958" s="113" t="e">
        <f>IF(M7958=0,"",CHOOSE(M7958,"6","手入力箇所","手入力箇所","手入力箇所","手入力箇所","手入力箇所","手入力箇所","手入力箇所","手入力箇所","手入力箇所","手入力箇所","",""))</f>
        <v>#REF!</v>
      </c>
    </row>
    <row r="7959" spans="1:14" ht="24.6" thickBot="1" x14ac:dyDescent="0.25">
      <c r="A7959" s="28" t="s">
        <v>66</v>
      </c>
      <c r="B7959" s="18">
        <v>5</v>
      </c>
      <c r="C7959" s="18">
        <v>7</v>
      </c>
      <c r="D7959" s="18">
        <v>8</v>
      </c>
      <c r="E7959" s="18">
        <v>9</v>
      </c>
      <c r="F7959" s="18">
        <v>12</v>
      </c>
      <c r="G7959" s="18"/>
      <c r="H7959" s="18"/>
      <c r="I7959" s="18"/>
      <c r="J7959" s="62"/>
      <c r="K7959" s="19"/>
      <c r="L7959" s="28" t="s">
        <v>66</v>
      </c>
      <c r="M7959" s="104" t="e">
        <f>#REF!</f>
        <v>#REF!</v>
      </c>
      <c r="N7959" s="113" t="e">
        <f>IF(M7959=0,"",CHOOSE(M7959,"5","7","8","9","9","12","12","12","12","12","手入力箇所","手入力箇所","手入力箇所","手入力箇所","手入力箇所","手入力箇所","手入力箇所","手入力箇所","手入力箇所","手入力箇所"))</f>
        <v>#REF!</v>
      </c>
    </row>
    <row r="7960" spans="1:14" ht="36.6" thickBot="1" x14ac:dyDescent="0.25">
      <c r="A7960" s="28" t="s">
        <v>67</v>
      </c>
      <c r="B7960" s="18">
        <v>4</v>
      </c>
      <c r="C7960" s="18">
        <v>5</v>
      </c>
      <c r="D7960" s="18">
        <v>5</v>
      </c>
      <c r="E7960" s="18">
        <v>6</v>
      </c>
      <c r="F7960" s="18"/>
      <c r="G7960" s="18"/>
      <c r="H7960" s="18"/>
      <c r="I7960" s="18"/>
      <c r="J7960" s="62"/>
      <c r="K7960" s="19"/>
      <c r="L7960" s="28" t="s">
        <v>67</v>
      </c>
      <c r="M7960" s="104" t="e">
        <f>#REF!</f>
        <v>#REF!</v>
      </c>
      <c r="N7960" s="113" t="e">
        <f>IF(M7960=0,"",CHOOSE(M7960,"4","5","5","6","6","手入力箇所","手入力箇所","手入力箇所","手入力箇所","手入力箇所","手入力箇所","手入力箇所","手入力箇所","手入力箇所","手入力箇所"))</f>
        <v>#REF!</v>
      </c>
    </row>
    <row r="7961" spans="1:14" ht="24.6" thickBot="1" x14ac:dyDescent="0.25">
      <c r="A7961" s="28" t="s">
        <v>68</v>
      </c>
      <c r="B7961" s="18">
        <v>12</v>
      </c>
      <c r="C7961" s="18">
        <v>12</v>
      </c>
      <c r="D7961" s="18">
        <v>12</v>
      </c>
      <c r="E7961" s="18">
        <v>12</v>
      </c>
      <c r="F7961" s="18">
        <v>12</v>
      </c>
      <c r="G7961" s="18">
        <v>12</v>
      </c>
      <c r="H7961" s="18">
        <v>12</v>
      </c>
      <c r="I7961" s="18"/>
      <c r="J7961" s="62"/>
      <c r="K7961" s="19"/>
      <c r="L7961" s="28" t="s">
        <v>68</v>
      </c>
      <c r="M7961" s="104" t="e">
        <f>#REF!</f>
        <v>#REF!</v>
      </c>
      <c r="N7961" s="113" t="e">
        <f>IF(M7961=0,"",CHOOSE(M7961,"12","12","12","12","12","12","12","12","12","12","12","12","12","12","12","12","12","12","12","12","12","12","12","12","12","12","12","12","12","12","手入力箇所","手入力箇所","手入力箇所","手入力箇所","手入力箇所","手入力箇所","手入力箇所","手入力箇所","手入力箇所","手入力箇所"))</f>
        <v>#REF!</v>
      </c>
    </row>
    <row r="7962" spans="1:14" ht="36.6" thickBot="1" x14ac:dyDescent="0.25">
      <c r="A7962" s="28" t="s">
        <v>69</v>
      </c>
      <c r="B7962" s="18">
        <v>7</v>
      </c>
      <c r="C7962" s="18">
        <v>7</v>
      </c>
      <c r="D7962" s="18">
        <v>7</v>
      </c>
      <c r="E7962" s="18">
        <v>7</v>
      </c>
      <c r="F7962" s="18">
        <v>7</v>
      </c>
      <c r="G7962" s="18"/>
      <c r="H7962" s="18"/>
      <c r="I7962" s="18"/>
      <c r="J7962" s="62"/>
      <c r="K7962" s="19"/>
      <c r="L7962" s="28" t="s">
        <v>69</v>
      </c>
      <c r="M7962" s="104" t="e">
        <f>#REF!</f>
        <v>#REF!</v>
      </c>
      <c r="N7962" s="113" t="e">
        <f>IF(M7962=0,"",CHOOSE(M7962,"7","7","7","7","7","7","7","7","7","7","手入力箇所","手入力箇所","手入力箇所","手入力箇所","手入力箇所","手入力箇所","手入力箇所","手入力箇所","手入力箇所","手入力箇所"))</f>
        <v>#REF!</v>
      </c>
    </row>
    <row r="7963" spans="1:14" ht="13.8" thickBot="1" x14ac:dyDescent="0.25">
      <c r="A7963" s="27" t="s">
        <v>63</v>
      </c>
      <c r="B7963" s="18">
        <v>4</v>
      </c>
      <c r="C7963" s="18">
        <v>5</v>
      </c>
      <c r="D7963" s="18">
        <v>7</v>
      </c>
      <c r="E7963" s="18">
        <v>8</v>
      </c>
      <c r="F7963" s="18">
        <v>11</v>
      </c>
      <c r="G7963" s="18">
        <v>16</v>
      </c>
      <c r="H7963" s="18">
        <v>22</v>
      </c>
      <c r="I7963" s="18">
        <v>26</v>
      </c>
      <c r="J7963" s="18">
        <v>31</v>
      </c>
      <c r="K7963" s="19"/>
      <c r="L7963" s="27" t="s">
        <v>63</v>
      </c>
      <c r="M7963" s="104" t="e">
        <f>#REF!</f>
        <v>#REF!</v>
      </c>
      <c r="N7963" s="113" t="e">
        <f>IF(M7963=0,"",CHOOSE(M7963,"4","5","7","8","8","11","11","11","11","11","16","16","16","16","16","16","16","16","16","16","22","22","22","22","22","22","22","22","22","22","26","26","26","26","26","26","26","26","26","26","31","31","31","31","31","31","31","31","31","31","31","手入力箇所","手入力箇所","手入力箇所","手入力箇所","手入力箇所","手入力箇所","手入力箇所","手入力箇所","手入力箇所","手入力箇所"))</f>
        <v>#REF!</v>
      </c>
    </row>
    <row r="7964" spans="1:14" ht="24.6" thickBot="1" x14ac:dyDescent="0.25">
      <c r="A7964" s="28" t="s">
        <v>70</v>
      </c>
      <c r="B7964" s="18">
        <v>5</v>
      </c>
      <c r="C7964" s="18">
        <v>6</v>
      </c>
      <c r="D7964" s="18">
        <v>7</v>
      </c>
      <c r="E7964" s="18"/>
      <c r="F7964" s="18"/>
      <c r="G7964" s="18"/>
      <c r="H7964" s="18"/>
      <c r="I7964" s="18"/>
      <c r="J7964" s="62"/>
      <c r="K7964" s="19"/>
      <c r="L7964" s="28" t="s">
        <v>70</v>
      </c>
      <c r="M7964" s="104" t="e">
        <f>#REF!</f>
        <v>#REF!</v>
      </c>
      <c r="N7964" s="113" t="e">
        <f>IF(M7964=0,"",CHOOSE(M7964,"5","6","7","手入力箇所","手入力箇所","手入力箇所","手入力箇所","手入力箇所","手入力箇所","手入力箇所","手入力箇所","手入力箇所","手入力箇所"))</f>
        <v>#REF!</v>
      </c>
    </row>
    <row r="7965" spans="1:14" ht="13.8" thickBot="1" x14ac:dyDescent="0.25">
      <c r="A7965" s="29" t="s">
        <v>71</v>
      </c>
      <c r="B7965" s="18">
        <v>3</v>
      </c>
      <c r="C7965" s="18">
        <v>6</v>
      </c>
      <c r="D7965" s="18">
        <v>19</v>
      </c>
      <c r="E7965" s="18"/>
      <c r="F7965" s="18"/>
      <c r="G7965" s="18"/>
      <c r="H7965" s="18"/>
      <c r="I7965" s="18"/>
      <c r="J7965" s="62"/>
      <c r="K7965" s="19"/>
      <c r="L7965" s="29" t="s">
        <v>71</v>
      </c>
      <c r="M7965" s="104" t="e">
        <f>#REF!</f>
        <v>#REF!</v>
      </c>
      <c r="N7965" s="113" t="e">
        <f>IF(M7965=0,"",CHOOSE(M7965,"3","6","19","手入力箇所","手入力箇所","手入力箇所","手入力箇所","手入力箇所","手入力箇所","手入力箇所","手入力箇所","手入力箇所","手入力箇所"))</f>
        <v>#REF!</v>
      </c>
    </row>
    <row r="7966" spans="1:14" ht="13.8" thickBot="1" x14ac:dyDescent="0.25">
      <c r="A7966" s="29" t="s">
        <v>72</v>
      </c>
      <c r="B7966" s="18">
        <v>1</v>
      </c>
      <c r="C7966" s="18">
        <v>3</v>
      </c>
      <c r="D7966" s="18">
        <v>5</v>
      </c>
      <c r="E7966" s="18">
        <v>9</v>
      </c>
      <c r="F7966" s="18">
        <v>26</v>
      </c>
      <c r="G7966" s="18"/>
      <c r="H7966" s="18"/>
      <c r="I7966" s="18"/>
      <c r="J7966" s="62"/>
      <c r="K7966" s="19"/>
      <c r="L7966" s="29" t="s">
        <v>72</v>
      </c>
      <c r="M7966" s="104" t="e">
        <f>#REF!</f>
        <v>#REF!</v>
      </c>
      <c r="N7966" s="113" t="e">
        <f>IF(M7966=0,"",CHOOSE(M7966,"1","3","5","9","9","26","26","26","26","26","手入力箇所","手入力箇所","手入力箇所","手入力箇所","手入力箇所","手入力箇所","手入力箇所","手入力箇所","手入力箇所","手入力箇所"))</f>
        <v>#REF!</v>
      </c>
    </row>
    <row r="7967" spans="1:14" ht="13.8" thickBot="1" x14ac:dyDescent="0.25">
      <c r="A7967" s="29" t="s">
        <v>73</v>
      </c>
      <c r="B7967" s="18">
        <v>4</v>
      </c>
      <c r="C7967" s="18">
        <v>11</v>
      </c>
      <c r="D7967" s="18">
        <v>20</v>
      </c>
      <c r="E7967" s="18">
        <v>33</v>
      </c>
      <c r="F7967" s="18"/>
      <c r="G7967" s="18"/>
      <c r="H7967" s="18"/>
      <c r="I7967" s="18"/>
      <c r="J7967" s="62"/>
      <c r="K7967" s="19"/>
      <c r="L7967" s="29" t="s">
        <v>73</v>
      </c>
      <c r="M7967" s="104" t="e">
        <f>#REF!</f>
        <v>#REF!</v>
      </c>
      <c r="N7967" s="113" t="e">
        <f>IF(M7967=0,"",CHOOSE(M7967,"4","11","20","33","33","手入力箇所","手入力箇所","手入力箇所","手入力箇所","手入力箇所","手入力箇所","手入力箇所","手入力箇所","手入力箇所","手入力箇所"))</f>
        <v>#REF!</v>
      </c>
    </row>
    <row r="7968" spans="1:14" ht="37.200000000000003" thickBot="1" x14ac:dyDescent="0.25">
      <c r="A7968" s="30" t="s">
        <v>74</v>
      </c>
      <c r="B7968" s="18">
        <v>4</v>
      </c>
      <c r="C7968" s="18">
        <v>6</v>
      </c>
      <c r="D7968" s="18">
        <v>8</v>
      </c>
      <c r="E7968" s="18">
        <v>10</v>
      </c>
      <c r="F7968" s="18">
        <v>15</v>
      </c>
      <c r="G7968" s="18">
        <v>23</v>
      </c>
      <c r="H7968" s="18">
        <v>33</v>
      </c>
      <c r="I7968" s="18"/>
      <c r="J7968" s="62"/>
      <c r="K7968" s="19"/>
      <c r="L7968" s="30" t="s">
        <v>74</v>
      </c>
      <c r="M7968" s="104" t="e">
        <f>#REF!</f>
        <v>#REF!</v>
      </c>
      <c r="N7968" s="113" t="e">
        <f>IF(M7968=0,"",CHOOSE(M7968,"4","6","8","10","10","15","15","15","15","15","23","23","23","23","23","23","23","23","23","23","33","33","33","33","33","33","33","33","33","33","手入力箇所","手入力箇所","手入力箇所","手入力箇所","手入力箇所","手入力箇所","手入力箇所","手入力箇所","手入力箇所","手入力箇所"))</f>
        <v>#REF!</v>
      </c>
    </row>
    <row r="7969" spans="1:14" ht="13.8" thickBot="1" x14ac:dyDescent="0.25">
      <c r="A7969" s="29" t="s">
        <v>75</v>
      </c>
      <c r="B7969" s="18">
        <v>6</v>
      </c>
      <c r="C7969" s="18">
        <v>14</v>
      </c>
      <c r="D7969" s="18">
        <v>25</v>
      </c>
      <c r="E7969" s="18">
        <v>39</v>
      </c>
      <c r="F7969" s="18"/>
      <c r="G7969" s="18"/>
      <c r="H7969" s="18"/>
      <c r="I7969" s="18"/>
      <c r="J7969" s="62"/>
      <c r="K7969" s="19"/>
      <c r="L7969" s="29" t="s">
        <v>75</v>
      </c>
      <c r="M7969" s="104" t="e">
        <f>#REF!</f>
        <v>#REF!</v>
      </c>
      <c r="N7969" s="113" t="e">
        <f>IF(M7969=0,"",CHOOSE(M7969,"6","14","25","39","39","手入力箇所","手入力箇所","手入力箇所","手入力箇所","手入力箇所","手入力箇所","手入力箇所","手入力箇所","手入力箇所","手入力箇所"))</f>
        <v>#REF!</v>
      </c>
    </row>
    <row r="7970" spans="1:14" ht="37.200000000000003" thickBot="1" x14ac:dyDescent="0.25">
      <c r="A7970" s="30" t="s">
        <v>76</v>
      </c>
      <c r="B7970" s="18">
        <v>2</v>
      </c>
      <c r="C7970" s="18">
        <v>3</v>
      </c>
      <c r="D7970" s="18">
        <v>6</v>
      </c>
      <c r="E7970" s="18">
        <v>9</v>
      </c>
      <c r="F7970" s="18"/>
      <c r="G7970" s="18"/>
      <c r="H7970" s="18"/>
      <c r="I7970" s="18"/>
      <c r="J7970" s="62"/>
      <c r="K7970" s="19"/>
      <c r="L7970" s="30" t="s">
        <v>76</v>
      </c>
      <c r="M7970" s="104" t="e">
        <f>#REF!</f>
        <v>#REF!</v>
      </c>
      <c r="N7970" s="113" t="e">
        <f>IF(M7970=0,"",CHOOSE(M7970,"2","3","6","9","9","手入力箇所","手入力箇所","手入力箇所","手入力箇所","手入力箇所","手入力箇所","手入力箇所","手入力箇所","手入力箇所","手入力箇所"))</f>
        <v>#REF!</v>
      </c>
    </row>
    <row r="7971" spans="1:14" ht="27" thickBot="1" x14ac:dyDescent="0.25">
      <c r="A7971" s="31" t="s">
        <v>77</v>
      </c>
      <c r="B7971" s="18">
        <v>12</v>
      </c>
      <c r="C7971" s="18">
        <v>18</v>
      </c>
      <c r="D7971" s="18">
        <v>22</v>
      </c>
      <c r="E7971" s="18">
        <v>26</v>
      </c>
      <c r="F7971" s="62"/>
      <c r="G7971" s="62"/>
      <c r="H7971" s="62"/>
      <c r="I7971" s="62"/>
      <c r="J7971" s="62"/>
      <c r="K7971" s="19"/>
      <c r="L7971" s="31" t="s">
        <v>77</v>
      </c>
      <c r="M7971" s="104" t="e">
        <f>#REF!</f>
        <v>#REF!</v>
      </c>
      <c r="N7971" s="113" t="e">
        <f>IF(M7971=0,"",CHOOSE(M7971,"12","18","22","26","26","手入力箇所","手入力箇所","手入力箇所","手入力箇所","手入力箇所","手入力箇所","手入力箇所","手入力箇所","手入力箇所","手入力箇所"))</f>
        <v>#REF!</v>
      </c>
    </row>
    <row r="7972" spans="1:14" ht="40.200000000000003" thickBot="1" x14ac:dyDescent="0.25">
      <c r="A7972" s="31" t="s">
        <v>78</v>
      </c>
      <c r="B7972" s="18">
        <v>5</v>
      </c>
      <c r="C7972" s="18">
        <v>8</v>
      </c>
      <c r="D7972" s="18">
        <v>11</v>
      </c>
      <c r="E7972" s="18">
        <v>14</v>
      </c>
      <c r="F7972" s="62"/>
      <c r="G7972" s="62"/>
      <c r="H7972" s="62"/>
      <c r="I7972" s="62"/>
      <c r="J7972" s="62"/>
      <c r="K7972" s="19"/>
      <c r="L7972" s="31" t="s">
        <v>78</v>
      </c>
      <c r="M7972" s="104" t="e">
        <f>#REF!</f>
        <v>#REF!</v>
      </c>
      <c r="N7972" s="113" t="e">
        <f>IF(M7972=0,"",CHOOSE(M7972,"5","8","11","14","14","手入力箇所","手入力箇所","手入力箇所","手入力箇所","手入力箇所","手入力箇所","手入力箇所","手入力箇所","手入力箇所","手入力箇所"))</f>
        <v>#REF!</v>
      </c>
    </row>
    <row r="7973" spans="1:14" ht="27" thickBot="1" x14ac:dyDescent="0.25">
      <c r="A7973" s="31" t="s">
        <v>79</v>
      </c>
      <c r="B7973" s="18">
        <v>6</v>
      </c>
      <c r="C7973" s="18">
        <v>11</v>
      </c>
      <c r="D7973" s="18">
        <v>16</v>
      </c>
      <c r="E7973" s="18">
        <v>21</v>
      </c>
      <c r="F7973" s="62"/>
      <c r="G7973" s="62"/>
      <c r="H7973" s="62"/>
      <c r="I7973" s="62"/>
      <c r="J7973" s="62"/>
      <c r="K7973" s="19"/>
      <c r="L7973" s="31" t="s">
        <v>79</v>
      </c>
      <c r="M7973" s="104" t="e">
        <f>#REF!</f>
        <v>#REF!</v>
      </c>
      <c r="N7973" s="113" t="e">
        <f>IF(M7973=0,"",CHOOSE(M7973,"6","11","16","21","21","手入力箇所","手入力箇所","手入力箇所","手入力箇所","手入力箇所","手入力箇所","手入力箇所","手入力箇所","手入力箇所"))</f>
        <v>#REF!</v>
      </c>
    </row>
    <row r="7974" spans="1:14" ht="40.200000000000003" thickBot="1" x14ac:dyDescent="0.25">
      <c r="A7974" s="31" t="s">
        <v>80</v>
      </c>
      <c r="B7974" s="18">
        <v>5</v>
      </c>
      <c r="C7974" s="18">
        <v>7</v>
      </c>
      <c r="D7974" s="18">
        <v>9</v>
      </c>
      <c r="E7974" s="18">
        <v>10</v>
      </c>
      <c r="F7974" s="62"/>
      <c r="G7974" s="62"/>
      <c r="H7974" s="62"/>
      <c r="I7974" s="62"/>
      <c r="J7974" s="62"/>
      <c r="K7974" s="19"/>
      <c r="L7974" s="31" t="s">
        <v>80</v>
      </c>
      <c r="M7974" s="104" t="e">
        <f>#REF!</f>
        <v>#REF!</v>
      </c>
      <c r="N7974" s="113" t="e">
        <f>IF(M7974=0,"",CHOOSE(M7974,"5","7","9","10","10","手入力箇所","手入力箇所","手入力箇所","手入力箇所","手入力箇所","手入力箇所","手入力箇所","手入力箇所","手入力箇所"))</f>
        <v>#REF!</v>
      </c>
    </row>
    <row r="7975" spans="1:14" ht="40.200000000000003" thickBot="1" x14ac:dyDescent="0.25">
      <c r="A7975" s="31" t="s">
        <v>81</v>
      </c>
      <c r="B7975" s="18">
        <v>9</v>
      </c>
      <c r="C7975" s="18">
        <v>14</v>
      </c>
      <c r="D7975" s="62"/>
      <c r="E7975" s="62"/>
      <c r="F7975" s="62"/>
      <c r="G7975" s="62"/>
      <c r="H7975" s="62"/>
      <c r="I7975" s="62"/>
      <c r="J7975" s="62"/>
      <c r="K7975" s="19"/>
      <c r="L7975" s="31" t="s">
        <v>81</v>
      </c>
      <c r="M7975" s="104" t="e">
        <f>#REF!</f>
        <v>#REF!</v>
      </c>
      <c r="N7975" s="113" t="e">
        <f>IF(M7975=0,"",CHOOSE(M7975,"9","14","手入力箇所","手入力箇所","手入力箇所","手入力箇所","手入力箇所","手入力箇所","手入力箇所","手入力箇所","手入力箇所","手入力箇所"))</f>
        <v>#REF!</v>
      </c>
    </row>
    <row r="7976" spans="1:14" ht="13.8" thickBot="1" x14ac:dyDescent="0.25">
      <c r="A7976" s="31" t="s">
        <v>82</v>
      </c>
      <c r="B7976" s="18">
        <v>3</v>
      </c>
      <c r="C7976" s="18">
        <v>4</v>
      </c>
      <c r="D7976" s="18">
        <v>4</v>
      </c>
      <c r="E7976" s="18">
        <v>5</v>
      </c>
      <c r="F7976" s="18">
        <v>6</v>
      </c>
      <c r="G7976" s="18">
        <v>8</v>
      </c>
      <c r="H7976" s="18">
        <v>9</v>
      </c>
      <c r="I7976" s="18">
        <v>11</v>
      </c>
      <c r="J7976" s="18">
        <v>12</v>
      </c>
      <c r="K7976" s="19"/>
      <c r="L7976" s="31" t="s">
        <v>82</v>
      </c>
      <c r="M7976" s="104" t="e">
        <f>#REF!</f>
        <v>#REF!</v>
      </c>
      <c r="N7976" s="113" t="e">
        <f>IF(M7976=0,"",CHOOSE(M7976,"3","4","4","5","5","6","6","6","6","6","8","8","8","8","8","8","8","8","8","8","9","9","9","9","9","9","9","9","9","9","11","11","11","11","11","11","11","11","11","11","12","12","12","12","12","12","12","12","12","12","12","手入力箇所","手入力箇所","手入力箇所","手入力箇所","手入力箇所","手入力箇所","手入力箇所","手入力箇所","手入力箇所","手入力箇所"))</f>
        <v>#REF!</v>
      </c>
    </row>
    <row r="7977" spans="1:14" ht="13.8" thickBot="1" x14ac:dyDescent="0.25">
      <c r="A7977" s="31" t="s">
        <v>83</v>
      </c>
      <c r="B7977" s="18">
        <v>3</v>
      </c>
      <c r="C7977" s="18">
        <v>4</v>
      </c>
      <c r="D7977" s="18">
        <v>4</v>
      </c>
      <c r="E7977" s="18">
        <v>5</v>
      </c>
      <c r="F7977" s="18">
        <v>6</v>
      </c>
      <c r="G7977" s="18">
        <v>8</v>
      </c>
      <c r="H7977" s="18">
        <v>10</v>
      </c>
      <c r="I7977" s="18">
        <v>12</v>
      </c>
      <c r="J7977" s="18">
        <v>13</v>
      </c>
      <c r="K7977" s="19"/>
      <c r="L7977" s="31" t="s">
        <v>83</v>
      </c>
      <c r="M7977" s="104" t="e">
        <f>#REF!</f>
        <v>#REF!</v>
      </c>
      <c r="N7977" s="113" t="e">
        <f>IF(M7977=0,"",CHOOSE(M7977,"3","4","4","5","5","6","6","6","6","6","8","8","8","8","8","8","8","8","8","8","10","10","10","10","10","10","10","10","10","10","12","12","12","12","12","12","12","12","12","12","13","13","13","13","13","13","13","13","13","13","13","手入力箇所","手入力箇所","手入力箇所","手入力箇所","手入力箇所","手入力箇所","手入力箇所","手入力箇所","手入力箇所","手入力箇所"))</f>
        <v>#REF!</v>
      </c>
    </row>
    <row r="7978" spans="1:14" ht="27" thickBot="1" x14ac:dyDescent="0.25">
      <c r="A7978" s="32" t="s">
        <v>84</v>
      </c>
      <c r="B7978" s="20">
        <v>1</v>
      </c>
      <c r="C7978" s="20">
        <v>2</v>
      </c>
      <c r="D7978" s="20">
        <v>3</v>
      </c>
      <c r="E7978" s="20">
        <v>4</v>
      </c>
      <c r="F7978" s="20">
        <v>8</v>
      </c>
      <c r="G7978" s="20">
        <v>19</v>
      </c>
      <c r="H7978" s="63"/>
      <c r="I7978" s="63"/>
      <c r="J7978" s="63"/>
      <c r="K7978" s="21"/>
      <c r="L7978" s="32" t="s">
        <v>84</v>
      </c>
      <c r="M7978" s="104" t="e">
        <f>#REF!</f>
        <v>#REF!</v>
      </c>
      <c r="N7978" s="113" t="e">
        <f>IF(M7978=0,"",CHOOSE(M7978,"1","2","3","4","4","8","8","8","8","8","19","19","19","19","19","19","19","19","19","19","手入力箇所","手入力箇所","手入力箇所","手入力箇所","手入力箇所","手入力箇所","手入力箇所","手入力箇所","手入力箇所","手入力箇所"))</f>
        <v>#REF!</v>
      </c>
    </row>
    <row r="7979" spans="1:14" ht="13.8" thickBot="1" x14ac:dyDescent="0.25"/>
    <row r="7980" spans="1:14" ht="13.8" thickBot="1" x14ac:dyDescent="0.25">
      <c r="A7980" s="686" t="e">
        <f>A7953</f>
        <v>#REF!</v>
      </c>
      <c r="B7980" s="686"/>
      <c r="C7980" s="686"/>
      <c r="D7980" s="687" t="s">
        <v>193</v>
      </c>
      <c r="E7980" s="687"/>
      <c r="F7980" s="687"/>
      <c r="G7980" s="687"/>
      <c r="H7980" s="687"/>
      <c r="I7980" s="687"/>
      <c r="J7980" s="687"/>
      <c r="K7980" s="687"/>
      <c r="L7980" s="687"/>
      <c r="M7980" s="687"/>
      <c r="N7980" s="687"/>
    </row>
    <row r="7981" spans="1:14" ht="13.8" thickBot="1" x14ac:dyDescent="0.25">
      <c r="A7981" s="105"/>
      <c r="B7981" s="33">
        <v>1</v>
      </c>
      <c r="C7981" s="24">
        <v>2</v>
      </c>
      <c r="D7981" s="24">
        <v>3</v>
      </c>
      <c r="E7981" s="24" t="s">
        <v>58</v>
      </c>
      <c r="F7981" s="24" t="s">
        <v>59</v>
      </c>
      <c r="G7981" s="24" t="s">
        <v>60</v>
      </c>
      <c r="H7981" s="24" t="s">
        <v>61</v>
      </c>
      <c r="I7981" s="24" t="s">
        <v>62</v>
      </c>
      <c r="J7981" s="24" t="s">
        <v>194</v>
      </c>
      <c r="K7981" s="102" t="s">
        <v>85</v>
      </c>
      <c r="L7981" s="105" t="s">
        <v>189</v>
      </c>
      <c r="M7981" s="105" t="s">
        <v>188</v>
      </c>
      <c r="N7981" s="105" t="s">
        <v>51</v>
      </c>
    </row>
    <row r="7982" spans="1:14" ht="13.8" thickBot="1" x14ac:dyDescent="0.25">
      <c r="A7982" s="26" t="s">
        <v>56</v>
      </c>
      <c r="B7982" s="22">
        <v>16</v>
      </c>
      <c r="C7982" s="22">
        <v>25</v>
      </c>
      <c r="D7982" s="22">
        <v>32</v>
      </c>
      <c r="E7982" s="22">
        <v>38</v>
      </c>
      <c r="F7982" s="22">
        <v>56</v>
      </c>
      <c r="G7982" s="22">
        <v>87</v>
      </c>
      <c r="H7982" s="22">
        <v>121</v>
      </c>
      <c r="I7982" s="22"/>
      <c r="J7982" s="23"/>
      <c r="K7982" s="68"/>
      <c r="L7982" s="107" t="s">
        <v>56</v>
      </c>
      <c r="M7982" s="103" t="e">
        <f>#REF!</f>
        <v>#REF!</v>
      </c>
      <c r="N7982" s="103" t="e">
        <f>IF(M7982=0,"",CHOOSE(M7982,"16","25","32","38","38","56","56","56","56","56","87","87","87","87","87","87","87","87","87","87","121","121","121","121","121","121","121","121","121","121","手入力箇所","手入力箇所","手入力箇所","手入力箇所","手入力箇所","手入力箇所","手入力箇所","手入力箇所","手入力箇所","手入力箇所"))</f>
        <v>#REF!</v>
      </c>
    </row>
    <row r="7983" spans="1:14" ht="13.8" thickBot="1" x14ac:dyDescent="0.25">
      <c r="A7983" s="27" t="s">
        <v>57</v>
      </c>
      <c r="B7983" s="18">
        <v>25</v>
      </c>
      <c r="C7983" s="18">
        <v>33</v>
      </c>
      <c r="D7983" s="18">
        <v>40</v>
      </c>
      <c r="E7983" s="18">
        <v>45</v>
      </c>
      <c r="F7983" s="18">
        <v>58</v>
      </c>
      <c r="G7983" s="18">
        <v>79</v>
      </c>
      <c r="H7983" s="18"/>
      <c r="I7983" s="18"/>
      <c r="J7983" s="62"/>
      <c r="K7983" s="69"/>
      <c r="L7983" s="107" t="s">
        <v>57</v>
      </c>
      <c r="M7983" s="103" t="e">
        <f>#REF!</f>
        <v>#REF!</v>
      </c>
      <c r="N7983" s="103" t="e">
        <f>IF(M7983=0,"",CHOOSE(M7983,"25","33","40","45","45","58","58","58","58","58","79","79","79","79","79","79","79","79","79","79","手入力箇所","手入力箇所","手入力箇所","手入力箇所","手入力箇所","手入力箇所","手入力箇所","手入力箇所","手入力箇所","手入力箇所"))</f>
        <v>#REF!</v>
      </c>
    </row>
    <row r="7984" spans="1:14" ht="48.6" thickBot="1" x14ac:dyDescent="0.25">
      <c r="A7984" s="28" t="s">
        <v>64</v>
      </c>
      <c r="B7984" s="18">
        <v>32</v>
      </c>
      <c r="C7984" s="18"/>
      <c r="D7984" s="18"/>
      <c r="E7984" s="18"/>
      <c r="F7984" s="18"/>
      <c r="G7984" s="18"/>
      <c r="H7984" s="18"/>
      <c r="I7984" s="18"/>
      <c r="J7984" s="62"/>
      <c r="K7984" s="69"/>
      <c r="L7984" s="108" t="s">
        <v>64</v>
      </c>
      <c r="M7984" s="103" t="e">
        <f>#REF!</f>
        <v>#REF!</v>
      </c>
      <c r="N7984" s="103" t="e">
        <f>IF(M7984=0,"",CHOOSE(M7984,"32","手入力箇所","手入力箇所","手入力箇所","手入力箇所","手入力箇所","手入力箇所","手入力箇所","手入力箇所","手入力箇所","手入力箇所"))</f>
        <v>#REF!</v>
      </c>
    </row>
    <row r="7985" spans="1:14" ht="48.6" thickBot="1" x14ac:dyDescent="0.25">
      <c r="A7985" s="28" t="s">
        <v>65</v>
      </c>
      <c r="B7985" s="18">
        <v>36</v>
      </c>
      <c r="C7985" s="18"/>
      <c r="D7985" s="18"/>
      <c r="E7985" s="18"/>
      <c r="F7985" s="18"/>
      <c r="G7985" s="18"/>
      <c r="H7985" s="18"/>
      <c r="I7985" s="18"/>
      <c r="J7985" s="62"/>
      <c r="K7985" s="69"/>
      <c r="L7985" s="108" t="s">
        <v>65</v>
      </c>
      <c r="M7985" s="103" t="e">
        <f>#REF!</f>
        <v>#REF!</v>
      </c>
      <c r="N7985" s="103" t="e">
        <f>IF(M7985=0,"",CHOOSE(M7985,"36","手入力箇所","手入力箇所","手入力箇所","手入力箇所","手入力箇所","手入力箇所","手入力箇所","手入力箇所","手入力箇所","手入力箇所"))</f>
        <v>#REF!</v>
      </c>
    </row>
    <row r="7986" spans="1:14" ht="24.6" thickBot="1" x14ac:dyDescent="0.25">
      <c r="A7986" s="28" t="s">
        <v>66</v>
      </c>
      <c r="B7986" s="18">
        <v>24</v>
      </c>
      <c r="C7986" s="18">
        <v>30</v>
      </c>
      <c r="D7986" s="18">
        <v>33</v>
      </c>
      <c r="E7986" s="18">
        <v>35</v>
      </c>
      <c r="F7986" s="18">
        <v>42</v>
      </c>
      <c r="G7986" s="18"/>
      <c r="H7986" s="18"/>
      <c r="I7986" s="18"/>
      <c r="J7986" s="62"/>
      <c r="K7986" s="69"/>
      <c r="L7986" s="108" t="s">
        <v>66</v>
      </c>
      <c r="M7986" s="103" t="e">
        <f>#REF!</f>
        <v>#REF!</v>
      </c>
      <c r="N7986" s="103" t="e">
        <f>IF(M7986=0,"",CHOOSE(M7986,"24","30","33","35","35","42","42","42","42","42","手入力箇所","手入力箇所","手入力箇所","手入力箇所","手入力箇所","手入力箇所","手入力箇所","手入力箇所","手入力箇所","手入力箇所"))</f>
        <v>#REF!</v>
      </c>
    </row>
    <row r="7987" spans="1:14" ht="36.6" thickBot="1" x14ac:dyDescent="0.25">
      <c r="A7987" s="28" t="s">
        <v>67</v>
      </c>
      <c r="B7987" s="18">
        <v>7</v>
      </c>
      <c r="C7987" s="18">
        <v>12</v>
      </c>
      <c r="D7987" s="18">
        <v>16</v>
      </c>
      <c r="E7987" s="18">
        <v>19</v>
      </c>
      <c r="F7987" s="18"/>
      <c r="G7987" s="18"/>
      <c r="H7987" s="18"/>
      <c r="I7987" s="18"/>
      <c r="J7987" s="62"/>
      <c r="K7987" s="69"/>
      <c r="L7987" s="108" t="s">
        <v>67</v>
      </c>
      <c r="M7987" s="103" t="e">
        <f>#REF!</f>
        <v>#REF!</v>
      </c>
      <c r="N7987" s="103" t="e">
        <f>IF(M7987=0,"",CHOOSE(M7987,"7","12","16","19","19","手入力箇所","手入力箇所","手入力箇所","手入力箇所","手入力箇所","手入力箇所","手入力箇所","手入力箇所","手入力箇所","手入力箇所"))</f>
        <v>#REF!</v>
      </c>
    </row>
    <row r="7988" spans="1:14" ht="24.6" thickBot="1" x14ac:dyDescent="0.25">
      <c r="A7988" s="28" t="s">
        <v>68</v>
      </c>
      <c r="B7988" s="18">
        <v>21</v>
      </c>
      <c r="C7988" s="18">
        <v>35</v>
      </c>
      <c r="D7988" s="18">
        <v>48</v>
      </c>
      <c r="E7988" s="18">
        <v>59</v>
      </c>
      <c r="F7988" s="18">
        <v>94</v>
      </c>
      <c r="G7988" s="18">
        <v>159</v>
      </c>
      <c r="H7988" s="18">
        <v>235</v>
      </c>
      <c r="I7988" s="18"/>
      <c r="J7988" s="62"/>
      <c r="K7988" s="69"/>
      <c r="L7988" s="108" t="s">
        <v>68</v>
      </c>
      <c r="M7988" s="103" t="e">
        <f>#REF!</f>
        <v>#REF!</v>
      </c>
      <c r="N7988" s="103" t="e">
        <f>IF(M7988=0,"",CHOOSE(M7988,"21","35","48","59","59","94","94","94","94","94","159","159","159","159","159","159","159","159","159","159","235","235","235","235","235","235","235","235","235","235","手入力箇所","手入力箇所","手入力箇所","手入力箇所","手入力箇所","手入力箇所","手入力箇所","手入力箇所","手入力箇所","手入力箇所"))</f>
        <v>#REF!</v>
      </c>
    </row>
    <row r="7989" spans="1:14" ht="36.6" thickBot="1" x14ac:dyDescent="0.25">
      <c r="A7989" s="28" t="s">
        <v>69</v>
      </c>
      <c r="B7989" s="18">
        <v>22</v>
      </c>
      <c r="C7989" s="18">
        <v>26</v>
      </c>
      <c r="D7989" s="18">
        <v>28</v>
      </c>
      <c r="E7989" s="18">
        <v>29</v>
      </c>
      <c r="F7989" s="18">
        <v>34</v>
      </c>
      <c r="G7989" s="18"/>
      <c r="H7989" s="18"/>
      <c r="I7989" s="18"/>
      <c r="J7989" s="62"/>
      <c r="K7989" s="69"/>
      <c r="L7989" s="108" t="s">
        <v>69</v>
      </c>
      <c r="M7989" s="103" t="e">
        <f>#REF!</f>
        <v>#REF!</v>
      </c>
      <c r="N7989" s="103" t="e">
        <f>IF(M7989=0,"",CHOOSE(M7989,"22","26","28","29","29","34","34","34","34","34","手入力箇所","手入力箇所","手入力箇所","手入力箇所","手入力箇所","手入力箇所","手入力箇所","手入力箇所","手入力箇所","手入力箇所"))</f>
        <v>#REF!</v>
      </c>
    </row>
    <row r="7990" spans="1:14" ht="13.8" thickBot="1" x14ac:dyDescent="0.25">
      <c r="A7990" s="27" t="s">
        <v>63</v>
      </c>
      <c r="B7990" s="18">
        <v>21</v>
      </c>
      <c r="C7990" s="18">
        <v>33</v>
      </c>
      <c r="D7990" s="18">
        <v>46</v>
      </c>
      <c r="E7990" s="18">
        <v>56</v>
      </c>
      <c r="F7990" s="18">
        <v>89</v>
      </c>
      <c r="G7990" s="18">
        <v>151</v>
      </c>
      <c r="H7990" s="18">
        <v>224</v>
      </c>
      <c r="I7990" s="18">
        <v>289</v>
      </c>
      <c r="J7990" s="18">
        <v>350</v>
      </c>
      <c r="K7990" s="69"/>
      <c r="L7990" s="107" t="s">
        <v>63</v>
      </c>
      <c r="M7990" s="103" t="e">
        <f>#REF!</f>
        <v>#REF!</v>
      </c>
      <c r="N7990" s="103" t="e">
        <f>IF(M7990=0,"",CHOOSE(M7990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7991" spans="1:14" ht="24.6" thickBot="1" x14ac:dyDescent="0.25">
      <c r="A7991" s="34" t="s">
        <v>70</v>
      </c>
      <c r="B7991" s="35">
        <v>13</v>
      </c>
      <c r="C7991" s="35">
        <v>33</v>
      </c>
      <c r="D7991" s="35">
        <v>59</v>
      </c>
      <c r="E7991" s="35"/>
      <c r="F7991" s="35"/>
      <c r="G7991" s="35"/>
      <c r="H7991" s="35"/>
      <c r="I7991" s="35"/>
      <c r="J7991" s="36"/>
      <c r="K7991" s="67"/>
      <c r="L7991" s="108" t="s">
        <v>70</v>
      </c>
      <c r="M7991" s="103" t="e">
        <f>#REF!</f>
        <v>#REF!</v>
      </c>
      <c r="N7991" s="103" t="e">
        <f>IF(M7991=0,"",CHOOSE(M7991,"13","33","59","手入力箇所","手入力箇所","手入力箇所","手入力箇所","手入力箇所","手入力箇所","手入力箇所","手入力箇所","手入力箇所","手入力箇所"))</f>
        <v>#REF!</v>
      </c>
    </row>
    <row r="7992" spans="1:14" ht="13.8" thickBot="1" x14ac:dyDescent="0.25">
      <c r="A7992" s="37" t="s">
        <v>71</v>
      </c>
      <c r="B7992" s="17">
        <v>23</v>
      </c>
      <c r="C7992" s="17">
        <v>39</v>
      </c>
      <c r="D7992" s="17">
        <v>97</v>
      </c>
      <c r="E7992" s="17"/>
      <c r="F7992" s="17"/>
      <c r="G7992" s="17"/>
      <c r="H7992" s="17"/>
      <c r="I7992" s="17"/>
      <c r="J7992" s="64"/>
      <c r="K7992" s="70"/>
      <c r="L7992" s="109" t="s">
        <v>71</v>
      </c>
      <c r="M7992" s="103" t="e">
        <f>#REF!</f>
        <v>#REF!</v>
      </c>
      <c r="N7992" s="103" t="e">
        <f>IF(M7992=0,"",CHOOSE(M7992,"23","39","97","手入力箇所","手入力箇所","手入力箇所","手入力箇所","手入力箇所","手入力箇所","手入力箇所","手入力箇所","手入力箇所","手入力箇所"))</f>
        <v>#REF!</v>
      </c>
    </row>
    <row r="7993" spans="1:14" ht="13.8" thickBot="1" x14ac:dyDescent="0.25">
      <c r="A7993" s="29" t="s">
        <v>72</v>
      </c>
      <c r="B7993" s="18">
        <v>21</v>
      </c>
      <c r="C7993" s="18">
        <v>37</v>
      </c>
      <c r="D7993" s="18">
        <v>58</v>
      </c>
      <c r="E7993" s="18">
        <v>76</v>
      </c>
      <c r="F7993" s="18">
        <v>137</v>
      </c>
      <c r="G7993" s="18"/>
      <c r="H7993" s="18"/>
      <c r="I7993" s="18"/>
      <c r="J7993" s="62"/>
      <c r="K7993" s="69"/>
      <c r="L7993" s="109" t="s">
        <v>72</v>
      </c>
      <c r="M7993" s="103" t="e">
        <f>#REF!</f>
        <v>#REF!</v>
      </c>
      <c r="N7993" s="103" t="e">
        <f>IF(M7993=0,"",CHOOSE(M7993,"21","37","58","76","76","137","137","137","137","137","手入力箇所","手入力箇所","手入力箇所","手入力箇所","手入力箇所","手入力箇所","手入力箇所","手入力箇所","手入力箇所","手入力箇所"))</f>
        <v>#REF!</v>
      </c>
    </row>
    <row r="7994" spans="1:14" ht="13.8" thickBot="1" x14ac:dyDescent="0.25">
      <c r="A7994" s="29" t="s">
        <v>73</v>
      </c>
      <c r="B7994" s="18">
        <v>48</v>
      </c>
      <c r="C7994" s="18">
        <v>93</v>
      </c>
      <c r="D7994" s="18">
        <v>138</v>
      </c>
      <c r="E7994" s="18">
        <v>183</v>
      </c>
      <c r="F7994" s="18"/>
      <c r="G7994" s="18"/>
      <c r="H7994" s="18"/>
      <c r="I7994" s="18"/>
      <c r="J7994" s="62"/>
      <c r="K7994" s="69"/>
      <c r="L7994" s="109" t="s">
        <v>73</v>
      </c>
      <c r="M7994" s="103" t="e">
        <f>#REF!</f>
        <v>#REF!</v>
      </c>
      <c r="N7994" s="103" t="e">
        <f>IF(M7994=0,"",CHOOSE(M7994,"48","93","138","183","183","手入力箇所","手入力箇所","手入力箇所","手入力箇所","手入力箇所","手入力箇所","手入力箇所","手入力箇所","手入力箇所","手入力箇所"))</f>
        <v>#REF!</v>
      </c>
    </row>
    <row r="7995" spans="1:14" ht="37.200000000000003" thickBot="1" x14ac:dyDescent="0.25">
      <c r="A7995" s="30" t="s">
        <v>74</v>
      </c>
      <c r="B7995" s="18">
        <v>13</v>
      </c>
      <c r="C7995" s="18">
        <v>26</v>
      </c>
      <c r="D7995" s="18">
        <v>40</v>
      </c>
      <c r="E7995" s="18">
        <v>55</v>
      </c>
      <c r="F7995" s="18">
        <v>107</v>
      </c>
      <c r="G7995" s="18">
        <v>224</v>
      </c>
      <c r="H7995" s="18">
        <v>386</v>
      </c>
      <c r="I7995" s="18"/>
      <c r="J7995" s="62"/>
      <c r="K7995" s="69"/>
      <c r="L7995" s="110" t="s">
        <v>74</v>
      </c>
      <c r="M7995" s="103" t="e">
        <f>#REF!</f>
        <v>#REF!</v>
      </c>
      <c r="N7995" s="103" t="e">
        <f>IF(M7995=0,"",CHOOSE(M7995,"13","26","40","55","55","107","107","107","107","107","224","224","224","224","224","224","224","224","224","224","386","386","386","386","386","386","386","386","386","386","手入力箇所","手入力箇所","手入力箇所","手入力箇所","手入力箇所","手入力箇所","手入力箇所","手入力箇所","手入力箇所","手入力箇所"))</f>
        <v>#REF!</v>
      </c>
    </row>
    <row r="7996" spans="1:14" ht="13.8" thickBot="1" x14ac:dyDescent="0.25">
      <c r="A7996" s="29" t="s">
        <v>75</v>
      </c>
      <c r="B7996" s="18">
        <v>36</v>
      </c>
      <c r="C7996" s="18">
        <v>98</v>
      </c>
      <c r="D7996" s="18">
        <v>173</v>
      </c>
      <c r="E7996" s="18">
        <v>274</v>
      </c>
      <c r="F7996" s="18"/>
      <c r="G7996" s="18"/>
      <c r="H7996" s="18"/>
      <c r="I7996" s="18"/>
      <c r="J7996" s="62"/>
      <c r="K7996" s="69"/>
      <c r="L7996" s="109" t="s">
        <v>75</v>
      </c>
      <c r="M7996" s="103" t="e">
        <f>#REF!</f>
        <v>#REF!</v>
      </c>
      <c r="N7996" s="103" t="e">
        <f>IF(M7996=0,"",CHOOSE(M7996,"36","98","173","274","274","手入力箇所","手入力箇所","手入力箇所","手入力箇所","手入力箇所","手入力箇所","手入力箇所","手入力箇所","手入力箇所","手入力箇所"))</f>
        <v>#REF!</v>
      </c>
    </row>
    <row r="7997" spans="1:14" ht="37.200000000000003" thickBot="1" x14ac:dyDescent="0.25">
      <c r="A7997" s="30" t="s">
        <v>76</v>
      </c>
      <c r="B7997" s="18">
        <v>127</v>
      </c>
      <c r="C7997" s="18">
        <v>127</v>
      </c>
      <c r="D7997" s="18">
        <v>127</v>
      </c>
      <c r="E7997" s="18">
        <v>127</v>
      </c>
      <c r="F7997" s="18"/>
      <c r="G7997" s="18"/>
      <c r="H7997" s="18"/>
      <c r="I7997" s="18"/>
      <c r="J7997" s="62"/>
      <c r="K7997" s="69"/>
      <c r="L7997" s="110" t="s">
        <v>76</v>
      </c>
      <c r="M7997" s="103" t="e">
        <f>#REF!</f>
        <v>#REF!</v>
      </c>
      <c r="N7997" s="103" t="e">
        <f>IF(M7997=0,"",CHOOSE(M7997,"127","127","127","127","127","手入力箇所","手入力箇所","手入力箇所","手入力箇所","手入力箇所","手入力箇所","手入力箇所","手入力箇所","手入力箇所","手入力箇所"))</f>
        <v>#REF!</v>
      </c>
    </row>
    <row r="7998" spans="1:14" ht="27" thickBot="1" x14ac:dyDescent="0.25">
      <c r="A7998" s="31" t="s">
        <v>77</v>
      </c>
      <c r="B7998" s="18">
        <v>42</v>
      </c>
      <c r="C7998" s="18">
        <v>90</v>
      </c>
      <c r="D7998" s="18">
        <v>141</v>
      </c>
      <c r="E7998" s="18">
        <v>193</v>
      </c>
      <c r="F7998" s="62"/>
      <c r="G7998" s="62"/>
      <c r="H7998" s="62"/>
      <c r="I7998" s="62"/>
      <c r="J7998" s="62"/>
      <c r="K7998" s="69"/>
      <c r="L7998" s="111" t="s">
        <v>77</v>
      </c>
      <c r="M7998" s="103" t="e">
        <f>#REF!</f>
        <v>#REF!</v>
      </c>
      <c r="N7998" s="103" t="e">
        <f>IF(M7998=0,"",CHOOSE(M7998,"42","90","141","193","1936","手入力箇所","手入力箇所","手入力箇所","手入力箇所","手入力箇所","手入力箇所","手入力箇所","手入力箇所","手入力箇所","手入力箇所"))</f>
        <v>#REF!</v>
      </c>
    </row>
    <row r="7999" spans="1:14" ht="40.200000000000003" thickBot="1" x14ac:dyDescent="0.25">
      <c r="A7999" s="31" t="s">
        <v>78</v>
      </c>
      <c r="B7999" s="18">
        <v>24</v>
      </c>
      <c r="C7999" s="18">
        <v>43</v>
      </c>
      <c r="D7999" s="18">
        <v>61</v>
      </c>
      <c r="E7999" s="18">
        <v>76</v>
      </c>
      <c r="F7999" s="62"/>
      <c r="G7999" s="62"/>
      <c r="H7999" s="62"/>
      <c r="I7999" s="62"/>
      <c r="J7999" s="62"/>
      <c r="K7999" s="69"/>
      <c r="L7999" s="111" t="s">
        <v>78</v>
      </c>
      <c r="M7999" s="103" t="e">
        <f>#REF!</f>
        <v>#REF!</v>
      </c>
      <c r="N7999" s="103" t="e">
        <f>IF(M7999=0,"",CHOOSE(M7999,"24","43","61","76","76","手入力箇所","手入力箇所","手入力箇所","手入力箇所","手入力箇所","手入力箇所","手入力箇所","手入力箇所","手入力箇所","手入力箇所"))</f>
        <v>#REF!</v>
      </c>
    </row>
    <row r="8000" spans="1:14" ht="27" thickBot="1" x14ac:dyDescent="0.25">
      <c r="A8000" s="31" t="s">
        <v>79</v>
      </c>
      <c r="B8000" s="18">
        <v>54</v>
      </c>
      <c r="C8000" s="18">
        <v>77</v>
      </c>
      <c r="D8000" s="18">
        <v>94</v>
      </c>
      <c r="E8000" s="18">
        <v>107</v>
      </c>
      <c r="F8000" s="62"/>
      <c r="G8000" s="62"/>
      <c r="H8000" s="62"/>
      <c r="I8000" s="62"/>
      <c r="J8000" s="62"/>
      <c r="K8000" s="69"/>
      <c r="L8000" s="111" t="s">
        <v>79</v>
      </c>
      <c r="M8000" s="103" t="e">
        <f>#REF!</f>
        <v>#REF!</v>
      </c>
      <c r="N8000" s="103" t="e">
        <f>IF(M8000=0,"",CHOOSE(M8000,"54","77","94","107","107","手入力箇所","手入力箇所","手入力箇所","手入力箇所","手入力箇所","手入力箇所","手入力箇所","手入力箇所","手入力箇所","手入力箇所"))</f>
        <v>#REF!</v>
      </c>
    </row>
    <row r="8001" spans="1:14" ht="40.200000000000003" thickBot="1" x14ac:dyDescent="0.25">
      <c r="A8001" s="31" t="s">
        <v>80</v>
      </c>
      <c r="B8001" s="18">
        <v>49</v>
      </c>
      <c r="C8001" s="18">
        <v>53</v>
      </c>
      <c r="D8001" s="18">
        <v>55</v>
      </c>
      <c r="E8001" s="18">
        <v>56</v>
      </c>
      <c r="F8001" s="62"/>
      <c r="G8001" s="62"/>
      <c r="H8001" s="62"/>
      <c r="I8001" s="62"/>
      <c r="J8001" s="62"/>
      <c r="K8001" s="69"/>
      <c r="L8001" s="111" t="s">
        <v>80</v>
      </c>
      <c r="M8001" s="103" t="e">
        <f>#REF!</f>
        <v>#REF!</v>
      </c>
      <c r="N8001" s="103" t="e">
        <f>IF(M8001=0,"",CHOOSE(M8001,"49","53","55","56","56","手入力箇所","手入力箇所","手入力箇所","手入力箇所","手入力箇所","手入力箇所","手入力箇所","手入力箇所","手入力箇所","手入力箇所"))</f>
        <v>#REF!</v>
      </c>
    </row>
    <row r="8002" spans="1:14" ht="40.200000000000003" thickBot="1" x14ac:dyDescent="0.25">
      <c r="A8002" s="38" t="s">
        <v>81</v>
      </c>
      <c r="B8002" s="35">
        <v>232</v>
      </c>
      <c r="C8002" s="35">
        <v>232</v>
      </c>
      <c r="D8002" s="36"/>
      <c r="E8002" s="36"/>
      <c r="F8002" s="36"/>
      <c r="G8002" s="36"/>
      <c r="H8002" s="36"/>
      <c r="I8002" s="36"/>
      <c r="J8002" s="36"/>
      <c r="K8002" s="67"/>
      <c r="L8002" s="111" t="s">
        <v>81</v>
      </c>
      <c r="M8002" s="103" t="e">
        <f>#REF!</f>
        <v>#REF!</v>
      </c>
      <c r="N8002" s="103" t="e">
        <f>IF(M8002=0,"",CHOOSE(M8002,"232","232","手入力箇所","手入力箇所","手入力箇所","手入力箇所","手入力箇所","手入力箇所","手入力箇所","手入力箇所","手入力箇所","手入力箇所"))</f>
        <v>#REF!</v>
      </c>
    </row>
    <row r="8003" spans="1:14" ht="13.8" thickBot="1" x14ac:dyDescent="0.25">
      <c r="A8003" s="39" t="s">
        <v>82</v>
      </c>
      <c r="B8003" s="17">
        <v>6</v>
      </c>
      <c r="C8003" s="17">
        <v>9</v>
      </c>
      <c r="D8003" s="17">
        <v>11</v>
      </c>
      <c r="E8003" s="17">
        <v>13</v>
      </c>
      <c r="F8003" s="17">
        <v>18</v>
      </c>
      <c r="G8003" s="17">
        <v>26</v>
      </c>
      <c r="H8003" s="17">
        <v>35</v>
      </c>
      <c r="I8003" s="17">
        <v>43</v>
      </c>
      <c r="J8003" s="17">
        <v>49</v>
      </c>
      <c r="K8003" s="70"/>
      <c r="L8003" s="111" t="s">
        <v>82</v>
      </c>
      <c r="M8003" s="103" t="e">
        <f>#REF!</f>
        <v>#REF!</v>
      </c>
      <c r="N8003" s="103" t="e">
        <f>IF(M8003=0,"",CHOOSE(M8003,"6","9","11","13","13","18","18","18","18","18","26","26","26","26","26","26","26","26","26","26","35","35","35","35","35","35","35","35","35","35","43","43","43","43","43","43","43","43","43","43","49","49","49","49","49","49","49","49","49","49","手入力箇所","手入力箇所","手入力箇所","手入力箇所","手入力箇所","手入力箇所","手入力箇所","手入力箇所","手入力箇所","手入力箇所"))</f>
        <v>#REF!</v>
      </c>
    </row>
    <row r="8004" spans="1:14" ht="13.8" thickBot="1" x14ac:dyDescent="0.25">
      <c r="A8004" s="31" t="s">
        <v>83</v>
      </c>
      <c r="B8004" s="18">
        <v>6</v>
      </c>
      <c r="C8004" s="18">
        <v>10</v>
      </c>
      <c r="D8004" s="18">
        <v>14</v>
      </c>
      <c r="E8004" s="18">
        <v>17</v>
      </c>
      <c r="F8004" s="18">
        <v>29</v>
      </c>
      <c r="G8004" s="18">
        <v>50</v>
      </c>
      <c r="H8004" s="18">
        <v>76</v>
      </c>
      <c r="I8004" s="18">
        <v>100</v>
      </c>
      <c r="J8004" s="18">
        <v>123</v>
      </c>
      <c r="K8004" s="69"/>
      <c r="L8004" s="111" t="s">
        <v>83</v>
      </c>
      <c r="M8004" s="103" t="e">
        <f>#REF!</f>
        <v>#REF!</v>
      </c>
      <c r="N8004" s="103" t="e">
        <f>IF(M8004=0,"",CHOOSE(M8004,"6","10","14","17","17","29","29","29","29","29","50","50","50","50","50","50","50","50","50","50","76","76","76","76","76","76","76","76","76","76","100","100","100","100","100","100","100","100","100","100","123","123","123","123","123","123","123","123","123","123","手入力箇所","手入力箇所","手入力箇所","手入力箇所","手入力箇所","手入力箇所","手入力箇所","手入力箇所","手入力箇所"))</f>
        <v>#REF!</v>
      </c>
    </row>
    <row r="8005" spans="1:14" ht="27" thickBot="1" x14ac:dyDescent="0.25">
      <c r="A8005" s="32" t="s">
        <v>84</v>
      </c>
      <c r="B8005" s="20">
        <v>9</v>
      </c>
      <c r="C8005" s="20">
        <v>15</v>
      </c>
      <c r="D8005" s="20">
        <v>20</v>
      </c>
      <c r="E8005" s="20">
        <v>24</v>
      </c>
      <c r="F8005" s="20">
        <v>39</v>
      </c>
      <c r="G8005" s="20">
        <v>65</v>
      </c>
      <c r="H8005" s="63"/>
      <c r="I8005" s="63"/>
      <c r="J8005" s="63"/>
      <c r="K8005" s="106"/>
      <c r="L8005" s="111" t="s">
        <v>84</v>
      </c>
      <c r="M8005" s="103" t="e">
        <f>#REF!</f>
        <v>#REF!</v>
      </c>
      <c r="N8005" s="103" t="e">
        <f>IF(M8005=0,"",CHOOSE(M8005,"9","15","20","24","24","39","39","39","39","39","65","65","65","65","65","65","65","65","65","65","手入力箇所","手入力箇所","手入力箇所","手入力箇所","手入力箇所","手入力箇所","手入力箇所","手入力箇所","手入力箇所","手入力箇所"))</f>
        <v>#REF!</v>
      </c>
    </row>
    <row r="8006" spans="1:14" x14ac:dyDescent="0.2">
      <c r="M8006" s="116"/>
    </row>
    <row r="8008" spans="1:14" ht="13.8" thickBot="1" x14ac:dyDescent="0.25"/>
    <row r="8009" spans="1:14" ht="13.8" thickBot="1" x14ac:dyDescent="0.25">
      <c r="A8009" s="688" t="e">
        <f>#REF!</f>
        <v>#REF!</v>
      </c>
      <c r="B8009" s="688"/>
      <c r="C8009" s="688"/>
      <c r="D8009" s="689" t="s">
        <v>192</v>
      </c>
      <c r="E8009" s="689"/>
      <c r="F8009" s="689"/>
      <c r="G8009" s="689"/>
      <c r="H8009" s="689"/>
      <c r="I8009" s="689"/>
      <c r="J8009" s="689"/>
      <c r="K8009" s="689"/>
      <c r="L8009" s="689"/>
      <c r="M8009" s="689"/>
      <c r="N8009" s="689"/>
    </row>
    <row r="8010" spans="1:14" ht="13.8" thickBot="1" x14ac:dyDescent="0.25">
      <c r="A8010" s="65"/>
      <c r="B8010" s="33">
        <v>1</v>
      </c>
      <c r="C8010" s="24">
        <v>2</v>
      </c>
      <c r="D8010" s="24">
        <v>3</v>
      </c>
      <c r="E8010" s="24" t="s">
        <v>58</v>
      </c>
      <c r="F8010" s="24" t="s">
        <v>59</v>
      </c>
      <c r="G8010" s="24" t="s">
        <v>60</v>
      </c>
      <c r="H8010" s="24" t="s">
        <v>61</v>
      </c>
      <c r="I8010" s="24" t="s">
        <v>62</v>
      </c>
      <c r="J8010" s="24" t="s">
        <v>194</v>
      </c>
      <c r="K8010" s="25" t="s">
        <v>85</v>
      </c>
      <c r="L8010" s="105" t="s">
        <v>189</v>
      </c>
      <c r="M8010" s="105" t="s">
        <v>188</v>
      </c>
      <c r="N8010" s="105" t="s">
        <v>51</v>
      </c>
    </row>
    <row r="8011" spans="1:14" ht="13.8" thickBot="1" x14ac:dyDescent="0.25">
      <c r="A8011" s="26" t="s">
        <v>56</v>
      </c>
      <c r="B8011" s="22">
        <v>5</v>
      </c>
      <c r="C8011" s="22">
        <v>7</v>
      </c>
      <c r="D8011" s="22">
        <v>8</v>
      </c>
      <c r="E8011" s="22">
        <v>8</v>
      </c>
      <c r="F8011" s="22">
        <v>10</v>
      </c>
      <c r="G8011" s="22">
        <v>13</v>
      </c>
      <c r="H8011" s="22">
        <v>16</v>
      </c>
      <c r="I8011" s="22"/>
      <c r="J8011" s="23"/>
      <c r="K8011" s="1"/>
      <c r="L8011" s="26" t="s">
        <v>56</v>
      </c>
      <c r="M8011" s="104" t="e">
        <f>#REF!</f>
        <v>#REF!</v>
      </c>
      <c r="N8011" s="112" t="e">
        <f>IF(M8011=0,"",CHOOSE(M8011,"5","7","8","8","8","10","10","10","10","10","13","13","13","13","13","13","13","13","13","13","16","16","16","16","16","16","16","16","16","16","16","手入力箇所","手入力箇所","手入力箇所","手入力箇所","手入力箇所","手入力箇所","手入力箇所","手入力箇所","手入力箇所","手入力箇所"))</f>
        <v>#REF!</v>
      </c>
    </row>
    <row r="8012" spans="1:14" ht="13.8" thickBot="1" x14ac:dyDescent="0.25">
      <c r="A8012" s="27" t="s">
        <v>57</v>
      </c>
      <c r="B8012" s="18">
        <v>5</v>
      </c>
      <c r="C8012" s="18">
        <v>7</v>
      </c>
      <c r="D8012" s="18">
        <v>8</v>
      </c>
      <c r="E8012" s="18">
        <v>9</v>
      </c>
      <c r="F8012" s="18">
        <v>12</v>
      </c>
      <c r="G8012" s="18">
        <v>16</v>
      </c>
      <c r="H8012" s="18"/>
      <c r="I8012" s="18"/>
      <c r="J8012" s="62"/>
      <c r="K8012" s="19"/>
      <c r="L8012" s="27" t="s">
        <v>57</v>
      </c>
      <c r="M8012" s="104" t="e">
        <f>#REF!</f>
        <v>#REF!</v>
      </c>
      <c r="N8012" s="113" t="e">
        <f>IF(M8012=0,"",CHOOSE(M8012,"5","7","8","9","9","12","12","12","12","12","16","16","16","16","16","16","16","16","16","16","手入力箇所","手入力箇所","手入力箇所","手入力箇所","手入力箇所","手入力箇所","手入力箇所","手入力箇所","手入力箇所","手入力箇所"))</f>
        <v>#REF!</v>
      </c>
    </row>
    <row r="8013" spans="1:14" ht="48.6" thickBot="1" x14ac:dyDescent="0.25">
      <c r="A8013" s="28" t="s">
        <v>64</v>
      </c>
      <c r="B8013" s="18">
        <v>6</v>
      </c>
      <c r="C8013" s="18"/>
      <c r="D8013" s="18"/>
      <c r="E8013" s="18"/>
      <c r="F8013" s="18"/>
      <c r="G8013" s="18"/>
      <c r="H8013" s="18"/>
      <c r="I8013" s="18"/>
      <c r="J8013" s="62"/>
      <c r="K8013" s="19"/>
      <c r="L8013" s="28" t="s">
        <v>64</v>
      </c>
      <c r="M8013" s="104" t="e">
        <f>#REF!</f>
        <v>#REF!</v>
      </c>
      <c r="N8013" s="113" t="e">
        <f>IF(M8013=0,"",CHOOSE(M8013,"6","手入力箇所","手入力箇所","手入力箇所","手入力箇所","手入力箇所","手入力箇所","手入力箇所","手入力箇所","手入力箇所","手入力箇所","",""))</f>
        <v>#REF!</v>
      </c>
    </row>
    <row r="8014" spans="1:14" ht="48.6" thickBot="1" x14ac:dyDescent="0.25">
      <c r="A8014" s="28" t="s">
        <v>65</v>
      </c>
      <c r="B8014" s="18">
        <v>6</v>
      </c>
      <c r="C8014" s="18"/>
      <c r="D8014" s="18"/>
      <c r="E8014" s="18"/>
      <c r="F8014" s="18"/>
      <c r="G8014" s="18"/>
      <c r="H8014" s="18"/>
      <c r="I8014" s="18"/>
      <c r="J8014" s="62"/>
      <c r="K8014" s="19"/>
      <c r="L8014" s="28" t="s">
        <v>65</v>
      </c>
      <c r="M8014" s="104" t="e">
        <f>#REF!</f>
        <v>#REF!</v>
      </c>
      <c r="N8014" s="113" t="e">
        <f>IF(M8014=0,"",CHOOSE(M8014,"6","手入力箇所","手入力箇所","手入力箇所","手入力箇所","手入力箇所","手入力箇所","手入力箇所","手入力箇所","手入力箇所","手入力箇所","",""))</f>
        <v>#REF!</v>
      </c>
    </row>
    <row r="8015" spans="1:14" ht="24.6" thickBot="1" x14ac:dyDescent="0.25">
      <c r="A8015" s="28" t="s">
        <v>66</v>
      </c>
      <c r="B8015" s="18">
        <v>5</v>
      </c>
      <c r="C8015" s="18">
        <v>7</v>
      </c>
      <c r="D8015" s="18">
        <v>8</v>
      </c>
      <c r="E8015" s="18">
        <v>9</v>
      </c>
      <c r="F8015" s="18">
        <v>12</v>
      </c>
      <c r="G8015" s="18"/>
      <c r="H8015" s="18"/>
      <c r="I8015" s="18"/>
      <c r="J8015" s="62"/>
      <c r="K8015" s="19"/>
      <c r="L8015" s="28" t="s">
        <v>66</v>
      </c>
      <c r="M8015" s="104" t="e">
        <f>#REF!</f>
        <v>#REF!</v>
      </c>
      <c r="N8015" s="113" t="e">
        <f>IF(M8015=0,"",CHOOSE(M8015,"5","7","8","9","9","12","12","12","12","12","手入力箇所","手入力箇所","手入力箇所","手入力箇所","手入力箇所","手入力箇所","手入力箇所","手入力箇所","手入力箇所","手入力箇所"))</f>
        <v>#REF!</v>
      </c>
    </row>
    <row r="8016" spans="1:14" ht="36.6" thickBot="1" x14ac:dyDescent="0.25">
      <c r="A8016" s="28" t="s">
        <v>67</v>
      </c>
      <c r="B8016" s="18">
        <v>4</v>
      </c>
      <c r="C8016" s="18">
        <v>5</v>
      </c>
      <c r="D8016" s="18">
        <v>5</v>
      </c>
      <c r="E8016" s="18">
        <v>6</v>
      </c>
      <c r="F8016" s="18"/>
      <c r="G8016" s="18"/>
      <c r="H8016" s="18"/>
      <c r="I8016" s="18"/>
      <c r="J8016" s="62"/>
      <c r="K8016" s="19"/>
      <c r="L8016" s="28" t="s">
        <v>67</v>
      </c>
      <c r="M8016" s="104" t="e">
        <f>#REF!</f>
        <v>#REF!</v>
      </c>
      <c r="N8016" s="113" t="e">
        <f>IF(M8016=0,"",CHOOSE(M8016,"4","5","5","6","6","手入力箇所","手入力箇所","手入力箇所","手入力箇所","手入力箇所","手入力箇所","手入力箇所","手入力箇所","手入力箇所","手入力箇所"))</f>
        <v>#REF!</v>
      </c>
    </row>
    <row r="8017" spans="1:14" ht="24.6" thickBot="1" x14ac:dyDescent="0.25">
      <c r="A8017" s="28" t="s">
        <v>68</v>
      </c>
      <c r="B8017" s="18">
        <v>12</v>
      </c>
      <c r="C8017" s="18">
        <v>12</v>
      </c>
      <c r="D8017" s="18">
        <v>12</v>
      </c>
      <c r="E8017" s="18">
        <v>12</v>
      </c>
      <c r="F8017" s="18">
        <v>12</v>
      </c>
      <c r="G8017" s="18">
        <v>12</v>
      </c>
      <c r="H8017" s="18">
        <v>12</v>
      </c>
      <c r="I8017" s="18"/>
      <c r="J8017" s="62"/>
      <c r="K8017" s="19"/>
      <c r="L8017" s="28" t="s">
        <v>68</v>
      </c>
      <c r="M8017" s="104" t="e">
        <f>#REF!</f>
        <v>#REF!</v>
      </c>
      <c r="N8017" s="113" t="e">
        <f>IF(M8017=0,"",CHOOSE(M8017,"12","12","12","12","12","12","12","12","12","12","12","12","12","12","12","12","12","12","12","12","12","12","12","12","12","12","12","12","12","12","手入力箇所","手入力箇所","手入力箇所","手入力箇所","手入力箇所","手入力箇所","手入力箇所","手入力箇所","手入力箇所","手入力箇所"))</f>
        <v>#REF!</v>
      </c>
    </row>
    <row r="8018" spans="1:14" ht="36.6" thickBot="1" x14ac:dyDescent="0.25">
      <c r="A8018" s="28" t="s">
        <v>69</v>
      </c>
      <c r="B8018" s="18">
        <v>7</v>
      </c>
      <c r="C8018" s="18">
        <v>7</v>
      </c>
      <c r="D8018" s="18">
        <v>7</v>
      </c>
      <c r="E8018" s="18">
        <v>7</v>
      </c>
      <c r="F8018" s="18">
        <v>7</v>
      </c>
      <c r="G8018" s="18"/>
      <c r="H8018" s="18"/>
      <c r="I8018" s="18"/>
      <c r="J8018" s="62"/>
      <c r="K8018" s="19"/>
      <c r="L8018" s="28" t="s">
        <v>69</v>
      </c>
      <c r="M8018" s="104" t="e">
        <f>#REF!</f>
        <v>#REF!</v>
      </c>
      <c r="N8018" s="113" t="e">
        <f>IF(M8018=0,"",CHOOSE(M8018,"7","7","7","7","7","7","7","7","7","7","手入力箇所","手入力箇所","手入力箇所","手入力箇所","手入力箇所","手入力箇所","手入力箇所","手入力箇所","手入力箇所","手入力箇所"))</f>
        <v>#REF!</v>
      </c>
    </row>
    <row r="8019" spans="1:14" ht="13.8" thickBot="1" x14ac:dyDescent="0.25">
      <c r="A8019" s="27" t="s">
        <v>63</v>
      </c>
      <c r="B8019" s="18">
        <v>4</v>
      </c>
      <c r="C8019" s="18">
        <v>5</v>
      </c>
      <c r="D8019" s="18">
        <v>7</v>
      </c>
      <c r="E8019" s="18">
        <v>8</v>
      </c>
      <c r="F8019" s="18">
        <v>11</v>
      </c>
      <c r="G8019" s="18">
        <v>16</v>
      </c>
      <c r="H8019" s="18">
        <v>22</v>
      </c>
      <c r="I8019" s="18">
        <v>26</v>
      </c>
      <c r="J8019" s="18">
        <v>31</v>
      </c>
      <c r="K8019" s="19"/>
      <c r="L8019" s="27" t="s">
        <v>63</v>
      </c>
      <c r="M8019" s="104" t="e">
        <f>#REF!</f>
        <v>#REF!</v>
      </c>
      <c r="N8019" s="113" t="e">
        <f>IF(M8019=0,"",CHOOSE(M8019,"4","5","7","8","8","11","11","11","11","11","16","16","16","16","16","16","16","16","16","16","22","22","22","22","22","22","22","22","22","22","26","26","26","26","26","26","26","26","26","26","31","31","31","31","31","31","31","31","31","31","31","手入力箇所","手入力箇所","手入力箇所","手入力箇所","手入力箇所","手入力箇所","手入力箇所","手入力箇所","手入力箇所","手入力箇所"))</f>
        <v>#REF!</v>
      </c>
    </row>
    <row r="8020" spans="1:14" ht="24.6" thickBot="1" x14ac:dyDescent="0.25">
      <c r="A8020" s="28" t="s">
        <v>70</v>
      </c>
      <c r="B8020" s="18">
        <v>5</v>
      </c>
      <c r="C8020" s="18">
        <v>6</v>
      </c>
      <c r="D8020" s="18">
        <v>7</v>
      </c>
      <c r="E8020" s="18"/>
      <c r="F8020" s="18"/>
      <c r="G8020" s="18"/>
      <c r="H8020" s="18"/>
      <c r="I8020" s="18"/>
      <c r="J8020" s="62"/>
      <c r="K8020" s="19"/>
      <c r="L8020" s="28" t="s">
        <v>70</v>
      </c>
      <c r="M8020" s="104" t="e">
        <f>#REF!</f>
        <v>#REF!</v>
      </c>
      <c r="N8020" s="113" t="e">
        <f>IF(M8020=0,"",CHOOSE(M8020,"5","6","7","手入力箇所","手入力箇所","手入力箇所","手入力箇所","手入力箇所","手入力箇所","手入力箇所","手入力箇所","手入力箇所","手入力箇所"))</f>
        <v>#REF!</v>
      </c>
    </row>
    <row r="8021" spans="1:14" ht="13.8" thickBot="1" x14ac:dyDescent="0.25">
      <c r="A8021" s="29" t="s">
        <v>71</v>
      </c>
      <c r="B8021" s="18">
        <v>3</v>
      </c>
      <c r="C8021" s="18">
        <v>6</v>
      </c>
      <c r="D8021" s="18">
        <v>19</v>
      </c>
      <c r="E8021" s="18"/>
      <c r="F8021" s="18"/>
      <c r="G8021" s="18"/>
      <c r="H8021" s="18"/>
      <c r="I8021" s="18"/>
      <c r="J8021" s="62"/>
      <c r="K8021" s="19"/>
      <c r="L8021" s="29" t="s">
        <v>71</v>
      </c>
      <c r="M8021" s="104" t="e">
        <f>#REF!</f>
        <v>#REF!</v>
      </c>
      <c r="N8021" s="113" t="e">
        <f>IF(M8021=0,"",CHOOSE(M8021,"3","6","19","手入力箇所","手入力箇所","手入力箇所","手入力箇所","手入力箇所","手入力箇所","手入力箇所","手入力箇所","手入力箇所","手入力箇所"))</f>
        <v>#REF!</v>
      </c>
    </row>
    <row r="8022" spans="1:14" ht="13.8" thickBot="1" x14ac:dyDescent="0.25">
      <c r="A8022" s="29" t="s">
        <v>72</v>
      </c>
      <c r="B8022" s="18">
        <v>1</v>
      </c>
      <c r="C8022" s="18">
        <v>3</v>
      </c>
      <c r="D8022" s="18">
        <v>5</v>
      </c>
      <c r="E8022" s="18">
        <v>9</v>
      </c>
      <c r="F8022" s="18">
        <v>26</v>
      </c>
      <c r="G8022" s="18"/>
      <c r="H8022" s="18"/>
      <c r="I8022" s="18"/>
      <c r="J8022" s="62"/>
      <c r="K8022" s="19"/>
      <c r="L8022" s="29" t="s">
        <v>72</v>
      </c>
      <c r="M8022" s="104" t="e">
        <f>#REF!</f>
        <v>#REF!</v>
      </c>
      <c r="N8022" s="113" t="e">
        <f>IF(M8022=0,"",CHOOSE(M8022,"1","3","5","9","9","26","26","26","26","26","手入力箇所","手入力箇所","手入力箇所","手入力箇所","手入力箇所","手入力箇所","手入力箇所","手入力箇所","手入力箇所","手入力箇所"))</f>
        <v>#REF!</v>
      </c>
    </row>
    <row r="8023" spans="1:14" ht="13.8" thickBot="1" x14ac:dyDescent="0.25">
      <c r="A8023" s="29" t="s">
        <v>73</v>
      </c>
      <c r="B8023" s="18">
        <v>4</v>
      </c>
      <c r="C8023" s="18">
        <v>11</v>
      </c>
      <c r="D8023" s="18">
        <v>20</v>
      </c>
      <c r="E8023" s="18">
        <v>33</v>
      </c>
      <c r="F8023" s="18"/>
      <c r="G8023" s="18"/>
      <c r="H8023" s="18"/>
      <c r="I8023" s="18"/>
      <c r="J8023" s="62"/>
      <c r="K8023" s="19"/>
      <c r="L8023" s="29" t="s">
        <v>73</v>
      </c>
      <c r="M8023" s="104" t="e">
        <f>#REF!</f>
        <v>#REF!</v>
      </c>
      <c r="N8023" s="113" t="e">
        <f>IF(M8023=0,"",CHOOSE(M8023,"4","11","20","33","33","手入力箇所","手入力箇所","手入力箇所","手入力箇所","手入力箇所","手入力箇所","手入力箇所","手入力箇所","手入力箇所","手入力箇所"))</f>
        <v>#REF!</v>
      </c>
    </row>
    <row r="8024" spans="1:14" ht="37.200000000000003" thickBot="1" x14ac:dyDescent="0.25">
      <c r="A8024" s="30" t="s">
        <v>74</v>
      </c>
      <c r="B8024" s="18">
        <v>4</v>
      </c>
      <c r="C8024" s="18">
        <v>6</v>
      </c>
      <c r="D8024" s="18">
        <v>8</v>
      </c>
      <c r="E8024" s="18">
        <v>10</v>
      </c>
      <c r="F8024" s="18">
        <v>15</v>
      </c>
      <c r="G8024" s="18">
        <v>23</v>
      </c>
      <c r="H8024" s="18">
        <v>33</v>
      </c>
      <c r="I8024" s="18"/>
      <c r="J8024" s="62"/>
      <c r="K8024" s="19"/>
      <c r="L8024" s="30" t="s">
        <v>74</v>
      </c>
      <c r="M8024" s="104" t="e">
        <f>#REF!</f>
        <v>#REF!</v>
      </c>
      <c r="N8024" s="113" t="e">
        <f>IF(M8024=0,"",CHOOSE(M8024,"4","6","8","10","10","15","15","15","15","15","23","23","23","23","23","23","23","23","23","23","33","33","33","33","33","33","33","33","33","33","手入力箇所","手入力箇所","手入力箇所","手入力箇所","手入力箇所","手入力箇所","手入力箇所","手入力箇所","手入力箇所","手入力箇所"))</f>
        <v>#REF!</v>
      </c>
    </row>
    <row r="8025" spans="1:14" ht="13.8" thickBot="1" x14ac:dyDescent="0.25">
      <c r="A8025" s="29" t="s">
        <v>75</v>
      </c>
      <c r="B8025" s="18">
        <v>6</v>
      </c>
      <c r="C8025" s="18">
        <v>14</v>
      </c>
      <c r="D8025" s="18">
        <v>25</v>
      </c>
      <c r="E8025" s="18">
        <v>39</v>
      </c>
      <c r="F8025" s="18"/>
      <c r="G8025" s="18"/>
      <c r="H8025" s="18"/>
      <c r="I8025" s="18"/>
      <c r="J8025" s="62"/>
      <c r="K8025" s="19"/>
      <c r="L8025" s="29" t="s">
        <v>75</v>
      </c>
      <c r="M8025" s="104" t="e">
        <f>#REF!</f>
        <v>#REF!</v>
      </c>
      <c r="N8025" s="113" t="e">
        <f>IF(M8025=0,"",CHOOSE(M8025,"6","14","25","39","39","手入力箇所","手入力箇所","手入力箇所","手入力箇所","手入力箇所","手入力箇所","手入力箇所","手入力箇所","手入力箇所","手入力箇所"))</f>
        <v>#REF!</v>
      </c>
    </row>
    <row r="8026" spans="1:14" ht="37.200000000000003" thickBot="1" x14ac:dyDescent="0.25">
      <c r="A8026" s="30" t="s">
        <v>76</v>
      </c>
      <c r="B8026" s="18">
        <v>2</v>
      </c>
      <c r="C8026" s="18">
        <v>3</v>
      </c>
      <c r="D8026" s="18">
        <v>6</v>
      </c>
      <c r="E8026" s="18">
        <v>9</v>
      </c>
      <c r="F8026" s="18"/>
      <c r="G8026" s="18"/>
      <c r="H8026" s="18"/>
      <c r="I8026" s="18"/>
      <c r="J8026" s="62"/>
      <c r="K8026" s="19"/>
      <c r="L8026" s="30" t="s">
        <v>76</v>
      </c>
      <c r="M8026" s="104" t="e">
        <f>#REF!</f>
        <v>#REF!</v>
      </c>
      <c r="N8026" s="113" t="e">
        <f>IF(M8026=0,"",CHOOSE(M8026,"2","3","6","9","9","手入力箇所","手入力箇所","手入力箇所","手入力箇所","手入力箇所","手入力箇所","手入力箇所","手入力箇所","手入力箇所","手入力箇所"))</f>
        <v>#REF!</v>
      </c>
    </row>
    <row r="8027" spans="1:14" ht="27" thickBot="1" x14ac:dyDescent="0.25">
      <c r="A8027" s="31" t="s">
        <v>77</v>
      </c>
      <c r="B8027" s="18">
        <v>12</v>
      </c>
      <c r="C8027" s="18">
        <v>18</v>
      </c>
      <c r="D8027" s="18">
        <v>22</v>
      </c>
      <c r="E8027" s="18">
        <v>26</v>
      </c>
      <c r="F8027" s="62"/>
      <c r="G8027" s="62"/>
      <c r="H8027" s="62"/>
      <c r="I8027" s="62"/>
      <c r="J8027" s="62"/>
      <c r="K8027" s="19"/>
      <c r="L8027" s="31" t="s">
        <v>77</v>
      </c>
      <c r="M8027" s="104" t="e">
        <f>#REF!</f>
        <v>#REF!</v>
      </c>
      <c r="N8027" s="113" t="e">
        <f>IF(M8027=0,"",CHOOSE(M8027,"12","18","22","26","26","手入力箇所","手入力箇所","手入力箇所","手入力箇所","手入力箇所","手入力箇所","手入力箇所","手入力箇所","手入力箇所","手入力箇所"))</f>
        <v>#REF!</v>
      </c>
    </row>
    <row r="8028" spans="1:14" ht="40.200000000000003" thickBot="1" x14ac:dyDescent="0.25">
      <c r="A8028" s="31" t="s">
        <v>78</v>
      </c>
      <c r="B8028" s="18">
        <v>5</v>
      </c>
      <c r="C8028" s="18">
        <v>8</v>
      </c>
      <c r="D8028" s="18">
        <v>11</v>
      </c>
      <c r="E8028" s="18">
        <v>14</v>
      </c>
      <c r="F8028" s="62"/>
      <c r="G8028" s="62"/>
      <c r="H8028" s="62"/>
      <c r="I8028" s="62"/>
      <c r="J8028" s="62"/>
      <c r="K8028" s="19"/>
      <c r="L8028" s="31" t="s">
        <v>78</v>
      </c>
      <c r="M8028" s="104" t="e">
        <f>#REF!</f>
        <v>#REF!</v>
      </c>
      <c r="N8028" s="113" t="e">
        <f>IF(M8028=0,"",CHOOSE(M8028,"5","8","11","14","14","手入力箇所","手入力箇所","手入力箇所","手入力箇所","手入力箇所","手入力箇所","手入力箇所","手入力箇所","手入力箇所","手入力箇所"))</f>
        <v>#REF!</v>
      </c>
    </row>
    <row r="8029" spans="1:14" ht="27" thickBot="1" x14ac:dyDescent="0.25">
      <c r="A8029" s="31" t="s">
        <v>79</v>
      </c>
      <c r="B8029" s="18">
        <v>6</v>
      </c>
      <c r="C8029" s="18">
        <v>11</v>
      </c>
      <c r="D8029" s="18">
        <v>16</v>
      </c>
      <c r="E8029" s="18">
        <v>21</v>
      </c>
      <c r="F8029" s="62"/>
      <c r="G8029" s="62"/>
      <c r="H8029" s="62"/>
      <c r="I8029" s="62"/>
      <c r="J8029" s="62"/>
      <c r="K8029" s="19"/>
      <c r="L8029" s="31" t="s">
        <v>79</v>
      </c>
      <c r="M8029" s="104" t="e">
        <f>#REF!</f>
        <v>#REF!</v>
      </c>
      <c r="N8029" s="113" t="e">
        <f>IF(M8029=0,"",CHOOSE(M8029,"6","11","16","21","21","手入力箇所","手入力箇所","手入力箇所","手入力箇所","手入力箇所","手入力箇所","手入力箇所","手入力箇所","手入力箇所"))</f>
        <v>#REF!</v>
      </c>
    </row>
    <row r="8030" spans="1:14" ht="40.200000000000003" thickBot="1" x14ac:dyDescent="0.25">
      <c r="A8030" s="31" t="s">
        <v>80</v>
      </c>
      <c r="B8030" s="18">
        <v>5</v>
      </c>
      <c r="C8030" s="18">
        <v>7</v>
      </c>
      <c r="D8030" s="18">
        <v>9</v>
      </c>
      <c r="E8030" s="18">
        <v>10</v>
      </c>
      <c r="F8030" s="62"/>
      <c r="G8030" s="62"/>
      <c r="H8030" s="62"/>
      <c r="I8030" s="62"/>
      <c r="J8030" s="62"/>
      <c r="K8030" s="19"/>
      <c r="L8030" s="31" t="s">
        <v>80</v>
      </c>
      <c r="M8030" s="104" t="e">
        <f>#REF!</f>
        <v>#REF!</v>
      </c>
      <c r="N8030" s="113" t="e">
        <f>IF(M8030=0,"",CHOOSE(M8030,"5","7","9","10","10","手入力箇所","手入力箇所","手入力箇所","手入力箇所","手入力箇所","手入力箇所","手入力箇所","手入力箇所","手入力箇所"))</f>
        <v>#REF!</v>
      </c>
    </row>
    <row r="8031" spans="1:14" ht="40.200000000000003" thickBot="1" x14ac:dyDescent="0.25">
      <c r="A8031" s="31" t="s">
        <v>81</v>
      </c>
      <c r="B8031" s="18">
        <v>9</v>
      </c>
      <c r="C8031" s="18">
        <v>14</v>
      </c>
      <c r="D8031" s="62"/>
      <c r="E8031" s="62"/>
      <c r="F8031" s="62"/>
      <c r="G8031" s="62"/>
      <c r="H8031" s="62"/>
      <c r="I8031" s="62"/>
      <c r="J8031" s="62"/>
      <c r="K8031" s="19"/>
      <c r="L8031" s="31" t="s">
        <v>81</v>
      </c>
      <c r="M8031" s="104" t="e">
        <f>#REF!</f>
        <v>#REF!</v>
      </c>
      <c r="N8031" s="113" t="e">
        <f>IF(M8031=0,"",CHOOSE(M8031,"9","14","手入力箇所","手入力箇所","手入力箇所","手入力箇所","手入力箇所","手入力箇所","手入力箇所","手入力箇所","手入力箇所","手入力箇所"))</f>
        <v>#REF!</v>
      </c>
    </row>
    <row r="8032" spans="1:14" ht="13.8" thickBot="1" x14ac:dyDescent="0.25">
      <c r="A8032" s="31" t="s">
        <v>82</v>
      </c>
      <c r="B8032" s="18">
        <v>3</v>
      </c>
      <c r="C8032" s="18">
        <v>4</v>
      </c>
      <c r="D8032" s="18">
        <v>4</v>
      </c>
      <c r="E8032" s="18">
        <v>5</v>
      </c>
      <c r="F8032" s="18">
        <v>6</v>
      </c>
      <c r="G8032" s="18">
        <v>8</v>
      </c>
      <c r="H8032" s="18">
        <v>9</v>
      </c>
      <c r="I8032" s="18">
        <v>11</v>
      </c>
      <c r="J8032" s="18">
        <v>12</v>
      </c>
      <c r="K8032" s="19"/>
      <c r="L8032" s="31" t="s">
        <v>82</v>
      </c>
      <c r="M8032" s="104" t="e">
        <f>#REF!</f>
        <v>#REF!</v>
      </c>
      <c r="N8032" s="113" t="e">
        <f>IF(M8032=0,"",CHOOSE(M8032,"3","4","4","5","5","6","6","6","6","6","8","8","8","8","8","8","8","8","8","8","9","9","9","9","9","9","9","9","9","9","11","11","11","11","11","11","11","11","11","11","12","12","12","12","12","12","12","12","12","12","12","手入力箇所","手入力箇所","手入力箇所","手入力箇所","手入力箇所","手入力箇所","手入力箇所","手入力箇所","手入力箇所","手入力箇所"))</f>
        <v>#REF!</v>
      </c>
    </row>
    <row r="8033" spans="1:14" ht="13.8" thickBot="1" x14ac:dyDescent="0.25">
      <c r="A8033" s="31" t="s">
        <v>83</v>
      </c>
      <c r="B8033" s="18">
        <v>3</v>
      </c>
      <c r="C8033" s="18">
        <v>4</v>
      </c>
      <c r="D8033" s="18">
        <v>4</v>
      </c>
      <c r="E8033" s="18">
        <v>5</v>
      </c>
      <c r="F8033" s="18">
        <v>6</v>
      </c>
      <c r="G8033" s="18">
        <v>8</v>
      </c>
      <c r="H8033" s="18">
        <v>10</v>
      </c>
      <c r="I8033" s="18">
        <v>12</v>
      </c>
      <c r="J8033" s="18">
        <v>13</v>
      </c>
      <c r="K8033" s="19"/>
      <c r="L8033" s="31" t="s">
        <v>83</v>
      </c>
      <c r="M8033" s="104" t="e">
        <f>#REF!</f>
        <v>#REF!</v>
      </c>
      <c r="N8033" s="113" t="e">
        <f>IF(M8033=0,"",CHOOSE(M8033,"3","4","4","5","5","6","6","6","6","6","8","8","8","8","8","8","8","8","8","8","10","10","10","10","10","10","10","10","10","10","12","12","12","12","12","12","12","12","12","12","13","13","13","13","13","13","13","13","13","13","13","手入力箇所","手入力箇所","手入力箇所","手入力箇所","手入力箇所","手入力箇所","手入力箇所","手入力箇所","手入力箇所","手入力箇所"))</f>
        <v>#REF!</v>
      </c>
    </row>
    <row r="8034" spans="1:14" ht="27" thickBot="1" x14ac:dyDescent="0.25">
      <c r="A8034" s="32" t="s">
        <v>84</v>
      </c>
      <c r="B8034" s="20">
        <v>1</v>
      </c>
      <c r="C8034" s="20">
        <v>2</v>
      </c>
      <c r="D8034" s="20">
        <v>3</v>
      </c>
      <c r="E8034" s="20">
        <v>4</v>
      </c>
      <c r="F8034" s="20">
        <v>8</v>
      </c>
      <c r="G8034" s="20">
        <v>19</v>
      </c>
      <c r="H8034" s="63"/>
      <c r="I8034" s="63"/>
      <c r="J8034" s="63"/>
      <c r="K8034" s="21"/>
      <c r="L8034" s="32" t="s">
        <v>84</v>
      </c>
      <c r="M8034" s="104" t="e">
        <f>#REF!</f>
        <v>#REF!</v>
      </c>
      <c r="N8034" s="113" t="e">
        <f>IF(M8034=0,"",CHOOSE(M8034,"1","2","3","4","4","8","8","8","8","8","19","19","19","19","19","19","19","19","19","19","手入力箇所","手入力箇所","手入力箇所","手入力箇所","手入力箇所","手入力箇所","手入力箇所","手入力箇所","手入力箇所","手入力箇所"))</f>
        <v>#REF!</v>
      </c>
    </row>
    <row r="8035" spans="1:14" ht="13.8" thickBot="1" x14ac:dyDescent="0.25"/>
    <row r="8036" spans="1:14" ht="13.8" thickBot="1" x14ac:dyDescent="0.25">
      <c r="A8036" s="686" t="e">
        <f>A8009</f>
        <v>#REF!</v>
      </c>
      <c r="B8036" s="686"/>
      <c r="C8036" s="686"/>
      <c r="D8036" s="687" t="s">
        <v>193</v>
      </c>
      <c r="E8036" s="687"/>
      <c r="F8036" s="687"/>
      <c r="G8036" s="687"/>
      <c r="H8036" s="687"/>
      <c r="I8036" s="687"/>
      <c r="J8036" s="687"/>
      <c r="K8036" s="687"/>
      <c r="L8036" s="687"/>
      <c r="M8036" s="687"/>
      <c r="N8036" s="687"/>
    </row>
    <row r="8037" spans="1:14" ht="13.8" thickBot="1" x14ac:dyDescent="0.25">
      <c r="A8037" s="105"/>
      <c r="B8037" s="33">
        <v>1</v>
      </c>
      <c r="C8037" s="24">
        <v>2</v>
      </c>
      <c r="D8037" s="24">
        <v>3</v>
      </c>
      <c r="E8037" s="24" t="s">
        <v>58</v>
      </c>
      <c r="F8037" s="24" t="s">
        <v>59</v>
      </c>
      <c r="G8037" s="24" t="s">
        <v>60</v>
      </c>
      <c r="H8037" s="24" t="s">
        <v>61</v>
      </c>
      <c r="I8037" s="24" t="s">
        <v>62</v>
      </c>
      <c r="J8037" s="24" t="s">
        <v>194</v>
      </c>
      <c r="K8037" s="102" t="s">
        <v>85</v>
      </c>
      <c r="L8037" s="105" t="s">
        <v>189</v>
      </c>
      <c r="M8037" s="105" t="s">
        <v>188</v>
      </c>
      <c r="N8037" s="105" t="s">
        <v>51</v>
      </c>
    </row>
    <row r="8038" spans="1:14" ht="13.8" thickBot="1" x14ac:dyDescent="0.25">
      <c r="A8038" s="26" t="s">
        <v>56</v>
      </c>
      <c r="B8038" s="22">
        <v>16</v>
      </c>
      <c r="C8038" s="22">
        <v>25</v>
      </c>
      <c r="D8038" s="22">
        <v>32</v>
      </c>
      <c r="E8038" s="22">
        <v>38</v>
      </c>
      <c r="F8038" s="22">
        <v>56</v>
      </c>
      <c r="G8038" s="22">
        <v>87</v>
      </c>
      <c r="H8038" s="22">
        <v>121</v>
      </c>
      <c r="I8038" s="22"/>
      <c r="J8038" s="23"/>
      <c r="K8038" s="68"/>
      <c r="L8038" s="107" t="s">
        <v>56</v>
      </c>
      <c r="M8038" s="103" t="e">
        <f>#REF!</f>
        <v>#REF!</v>
      </c>
      <c r="N8038" s="103" t="e">
        <f>IF(M8038=0,"",CHOOSE(M8038,"16","25","32","38","38","56","56","56","56","56","87","87","87","87","87","87","87","87","87","87","121","121","121","121","121","121","121","121","121","121","手入力箇所","手入力箇所","手入力箇所","手入力箇所","手入力箇所","手入力箇所","手入力箇所","手入力箇所","手入力箇所","手入力箇所"))</f>
        <v>#REF!</v>
      </c>
    </row>
    <row r="8039" spans="1:14" ht="13.8" thickBot="1" x14ac:dyDescent="0.25">
      <c r="A8039" s="27" t="s">
        <v>57</v>
      </c>
      <c r="B8039" s="18">
        <v>25</v>
      </c>
      <c r="C8039" s="18">
        <v>33</v>
      </c>
      <c r="D8039" s="18">
        <v>40</v>
      </c>
      <c r="E8039" s="18">
        <v>45</v>
      </c>
      <c r="F8039" s="18">
        <v>58</v>
      </c>
      <c r="G8039" s="18">
        <v>79</v>
      </c>
      <c r="H8039" s="18"/>
      <c r="I8039" s="18"/>
      <c r="J8039" s="62"/>
      <c r="K8039" s="69"/>
      <c r="L8039" s="107" t="s">
        <v>57</v>
      </c>
      <c r="M8039" s="103" t="e">
        <f>#REF!</f>
        <v>#REF!</v>
      </c>
      <c r="N8039" s="103" t="e">
        <f>IF(M8039=0,"",CHOOSE(M8039,"25","33","40","45","45","58","58","58","58","58","79","79","79","79","79","79","79","79","79","79","手入力箇所","手入力箇所","手入力箇所","手入力箇所","手入力箇所","手入力箇所","手入力箇所","手入力箇所","手入力箇所","手入力箇所"))</f>
        <v>#REF!</v>
      </c>
    </row>
    <row r="8040" spans="1:14" ht="48.6" thickBot="1" x14ac:dyDescent="0.25">
      <c r="A8040" s="28" t="s">
        <v>64</v>
      </c>
      <c r="B8040" s="18">
        <v>32</v>
      </c>
      <c r="C8040" s="18"/>
      <c r="D8040" s="18"/>
      <c r="E8040" s="18"/>
      <c r="F8040" s="18"/>
      <c r="G8040" s="18"/>
      <c r="H8040" s="18"/>
      <c r="I8040" s="18"/>
      <c r="J8040" s="62"/>
      <c r="K8040" s="69"/>
      <c r="L8040" s="108" t="s">
        <v>64</v>
      </c>
      <c r="M8040" s="103" t="e">
        <f>#REF!</f>
        <v>#REF!</v>
      </c>
      <c r="N8040" s="103" t="e">
        <f>IF(M8040=0,"",CHOOSE(M8040,"32","手入力箇所","手入力箇所","手入力箇所","手入力箇所","手入力箇所","手入力箇所","手入力箇所","手入力箇所","手入力箇所","手入力箇所"))</f>
        <v>#REF!</v>
      </c>
    </row>
    <row r="8041" spans="1:14" ht="48.6" thickBot="1" x14ac:dyDescent="0.25">
      <c r="A8041" s="28" t="s">
        <v>65</v>
      </c>
      <c r="B8041" s="18">
        <v>36</v>
      </c>
      <c r="C8041" s="18"/>
      <c r="D8041" s="18"/>
      <c r="E8041" s="18"/>
      <c r="F8041" s="18"/>
      <c r="G8041" s="18"/>
      <c r="H8041" s="18"/>
      <c r="I8041" s="18"/>
      <c r="J8041" s="62"/>
      <c r="K8041" s="69"/>
      <c r="L8041" s="108" t="s">
        <v>65</v>
      </c>
      <c r="M8041" s="103" t="e">
        <f>#REF!</f>
        <v>#REF!</v>
      </c>
      <c r="N8041" s="103" t="e">
        <f>IF(M8041=0,"",CHOOSE(M8041,"36","手入力箇所","手入力箇所","手入力箇所","手入力箇所","手入力箇所","手入力箇所","手入力箇所","手入力箇所","手入力箇所","手入力箇所"))</f>
        <v>#REF!</v>
      </c>
    </row>
    <row r="8042" spans="1:14" ht="24.6" thickBot="1" x14ac:dyDescent="0.25">
      <c r="A8042" s="28" t="s">
        <v>66</v>
      </c>
      <c r="B8042" s="18">
        <v>24</v>
      </c>
      <c r="C8042" s="18">
        <v>30</v>
      </c>
      <c r="D8042" s="18">
        <v>33</v>
      </c>
      <c r="E8042" s="18">
        <v>35</v>
      </c>
      <c r="F8042" s="18">
        <v>42</v>
      </c>
      <c r="G8042" s="18"/>
      <c r="H8042" s="18"/>
      <c r="I8042" s="18"/>
      <c r="J8042" s="62"/>
      <c r="K8042" s="69"/>
      <c r="L8042" s="108" t="s">
        <v>66</v>
      </c>
      <c r="M8042" s="103" t="e">
        <f>#REF!</f>
        <v>#REF!</v>
      </c>
      <c r="N8042" s="103" t="e">
        <f>IF(M8042=0,"",CHOOSE(M8042,"24","30","33","35","35","42","42","42","42","42","手入力箇所","手入力箇所","手入力箇所","手入力箇所","手入力箇所","手入力箇所","手入力箇所","手入力箇所","手入力箇所","手入力箇所"))</f>
        <v>#REF!</v>
      </c>
    </row>
    <row r="8043" spans="1:14" ht="36.6" thickBot="1" x14ac:dyDescent="0.25">
      <c r="A8043" s="28" t="s">
        <v>67</v>
      </c>
      <c r="B8043" s="18">
        <v>7</v>
      </c>
      <c r="C8043" s="18">
        <v>12</v>
      </c>
      <c r="D8043" s="18">
        <v>16</v>
      </c>
      <c r="E8043" s="18">
        <v>19</v>
      </c>
      <c r="F8043" s="18"/>
      <c r="G8043" s="18"/>
      <c r="H8043" s="18"/>
      <c r="I8043" s="18"/>
      <c r="J8043" s="62"/>
      <c r="K8043" s="69"/>
      <c r="L8043" s="108" t="s">
        <v>67</v>
      </c>
      <c r="M8043" s="103" t="e">
        <f>#REF!</f>
        <v>#REF!</v>
      </c>
      <c r="N8043" s="103" t="e">
        <f>IF(M8043=0,"",CHOOSE(M8043,"7","12","16","19","19","手入力箇所","手入力箇所","手入力箇所","手入力箇所","手入力箇所","手入力箇所","手入力箇所","手入力箇所","手入力箇所","手入力箇所"))</f>
        <v>#REF!</v>
      </c>
    </row>
    <row r="8044" spans="1:14" ht="24.6" thickBot="1" x14ac:dyDescent="0.25">
      <c r="A8044" s="28" t="s">
        <v>68</v>
      </c>
      <c r="B8044" s="18">
        <v>21</v>
      </c>
      <c r="C8044" s="18">
        <v>35</v>
      </c>
      <c r="D8044" s="18">
        <v>48</v>
      </c>
      <c r="E8044" s="18">
        <v>59</v>
      </c>
      <c r="F8044" s="18">
        <v>94</v>
      </c>
      <c r="G8044" s="18">
        <v>159</v>
      </c>
      <c r="H8044" s="18">
        <v>235</v>
      </c>
      <c r="I8044" s="18"/>
      <c r="J8044" s="62"/>
      <c r="K8044" s="69"/>
      <c r="L8044" s="108" t="s">
        <v>68</v>
      </c>
      <c r="M8044" s="103" t="e">
        <f>#REF!</f>
        <v>#REF!</v>
      </c>
      <c r="N8044" s="103" t="e">
        <f>IF(M8044=0,"",CHOOSE(M8044,"21","35","48","59","59","94","94","94","94","94","159","159","159","159","159","159","159","159","159","159","235","235","235","235","235","235","235","235","235","235","手入力箇所","手入力箇所","手入力箇所","手入力箇所","手入力箇所","手入力箇所","手入力箇所","手入力箇所","手入力箇所","手入力箇所"))</f>
        <v>#REF!</v>
      </c>
    </row>
    <row r="8045" spans="1:14" ht="36.6" thickBot="1" x14ac:dyDescent="0.25">
      <c r="A8045" s="28" t="s">
        <v>69</v>
      </c>
      <c r="B8045" s="18">
        <v>22</v>
      </c>
      <c r="C8045" s="18">
        <v>26</v>
      </c>
      <c r="D8045" s="18">
        <v>28</v>
      </c>
      <c r="E8045" s="18">
        <v>29</v>
      </c>
      <c r="F8045" s="18">
        <v>34</v>
      </c>
      <c r="G8045" s="18"/>
      <c r="H8045" s="18"/>
      <c r="I8045" s="18"/>
      <c r="J8045" s="62"/>
      <c r="K8045" s="69"/>
      <c r="L8045" s="108" t="s">
        <v>69</v>
      </c>
      <c r="M8045" s="103" t="e">
        <f>#REF!</f>
        <v>#REF!</v>
      </c>
      <c r="N8045" s="103" t="e">
        <f>IF(M8045=0,"",CHOOSE(M8045,"22","26","28","29","29","34","34","34","34","34","手入力箇所","手入力箇所","手入力箇所","手入力箇所","手入力箇所","手入力箇所","手入力箇所","手入力箇所","手入力箇所","手入力箇所"))</f>
        <v>#REF!</v>
      </c>
    </row>
    <row r="8046" spans="1:14" ht="13.8" thickBot="1" x14ac:dyDescent="0.25">
      <c r="A8046" s="27" t="s">
        <v>63</v>
      </c>
      <c r="B8046" s="18">
        <v>21</v>
      </c>
      <c r="C8046" s="18">
        <v>33</v>
      </c>
      <c r="D8046" s="18">
        <v>46</v>
      </c>
      <c r="E8046" s="18">
        <v>56</v>
      </c>
      <c r="F8046" s="18">
        <v>89</v>
      </c>
      <c r="G8046" s="18">
        <v>151</v>
      </c>
      <c r="H8046" s="18">
        <v>224</v>
      </c>
      <c r="I8046" s="18">
        <v>289</v>
      </c>
      <c r="J8046" s="18">
        <v>350</v>
      </c>
      <c r="K8046" s="69"/>
      <c r="L8046" s="107" t="s">
        <v>63</v>
      </c>
      <c r="M8046" s="103" t="e">
        <f>#REF!</f>
        <v>#REF!</v>
      </c>
      <c r="N8046" s="103" t="e">
        <f>IF(M8046=0,"",CHOOSE(M8046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047" spans="1:14" ht="24.6" thickBot="1" x14ac:dyDescent="0.25">
      <c r="A8047" s="34" t="s">
        <v>70</v>
      </c>
      <c r="B8047" s="35">
        <v>13</v>
      </c>
      <c r="C8047" s="35">
        <v>33</v>
      </c>
      <c r="D8047" s="35">
        <v>59</v>
      </c>
      <c r="E8047" s="35"/>
      <c r="F8047" s="35"/>
      <c r="G8047" s="35"/>
      <c r="H8047" s="35"/>
      <c r="I8047" s="35"/>
      <c r="J8047" s="36"/>
      <c r="K8047" s="67"/>
      <c r="L8047" s="108" t="s">
        <v>70</v>
      </c>
      <c r="M8047" s="103" t="e">
        <f>#REF!</f>
        <v>#REF!</v>
      </c>
      <c r="N8047" s="103" t="e">
        <f>IF(M8047=0,"",CHOOSE(M8047,"13","33","59","手入力箇所","手入力箇所","手入力箇所","手入力箇所","手入力箇所","手入力箇所","手入力箇所","手入力箇所","手入力箇所","手入力箇所"))</f>
        <v>#REF!</v>
      </c>
    </row>
    <row r="8048" spans="1:14" ht="13.8" thickBot="1" x14ac:dyDescent="0.25">
      <c r="A8048" s="37" t="s">
        <v>71</v>
      </c>
      <c r="B8048" s="17">
        <v>23</v>
      </c>
      <c r="C8048" s="17">
        <v>39</v>
      </c>
      <c r="D8048" s="17">
        <v>97</v>
      </c>
      <c r="E8048" s="17"/>
      <c r="F8048" s="17"/>
      <c r="G8048" s="17"/>
      <c r="H8048" s="17"/>
      <c r="I8048" s="17"/>
      <c r="J8048" s="64"/>
      <c r="K8048" s="70"/>
      <c r="L8048" s="109" t="s">
        <v>71</v>
      </c>
      <c r="M8048" s="103" t="e">
        <f>#REF!</f>
        <v>#REF!</v>
      </c>
      <c r="N8048" s="103" t="e">
        <f>IF(M8048=0,"",CHOOSE(M8048,"23","39","97","手入力箇所","手入力箇所","手入力箇所","手入力箇所","手入力箇所","手入力箇所","手入力箇所","手入力箇所","手入力箇所","手入力箇所"))</f>
        <v>#REF!</v>
      </c>
    </row>
    <row r="8049" spans="1:14" ht="13.8" thickBot="1" x14ac:dyDescent="0.25">
      <c r="A8049" s="29" t="s">
        <v>72</v>
      </c>
      <c r="B8049" s="18">
        <v>21</v>
      </c>
      <c r="C8049" s="18">
        <v>37</v>
      </c>
      <c r="D8049" s="18">
        <v>58</v>
      </c>
      <c r="E8049" s="18">
        <v>76</v>
      </c>
      <c r="F8049" s="18">
        <v>137</v>
      </c>
      <c r="G8049" s="18"/>
      <c r="H8049" s="18"/>
      <c r="I8049" s="18"/>
      <c r="J8049" s="62"/>
      <c r="K8049" s="69"/>
      <c r="L8049" s="109" t="s">
        <v>72</v>
      </c>
      <c r="M8049" s="103" t="e">
        <f>#REF!</f>
        <v>#REF!</v>
      </c>
      <c r="N8049" s="103" t="e">
        <f>IF(M8049=0,"",CHOOSE(M8049,"21","37","58","76","76","137","137","137","137","137","手入力箇所","手入力箇所","手入力箇所","手入力箇所","手入力箇所","手入力箇所","手入力箇所","手入力箇所","手入力箇所","手入力箇所"))</f>
        <v>#REF!</v>
      </c>
    </row>
    <row r="8050" spans="1:14" ht="13.8" thickBot="1" x14ac:dyDescent="0.25">
      <c r="A8050" s="29" t="s">
        <v>73</v>
      </c>
      <c r="B8050" s="18">
        <v>48</v>
      </c>
      <c r="C8050" s="18">
        <v>93</v>
      </c>
      <c r="D8050" s="18">
        <v>138</v>
      </c>
      <c r="E8050" s="18">
        <v>183</v>
      </c>
      <c r="F8050" s="18"/>
      <c r="G8050" s="18"/>
      <c r="H8050" s="18"/>
      <c r="I8050" s="18"/>
      <c r="J8050" s="62"/>
      <c r="K8050" s="69"/>
      <c r="L8050" s="109" t="s">
        <v>73</v>
      </c>
      <c r="M8050" s="103" t="e">
        <f>#REF!</f>
        <v>#REF!</v>
      </c>
      <c r="N8050" s="103" t="e">
        <f>IF(M8050=0,"",CHOOSE(M8050,"48","93","138","183","183","手入力箇所","手入力箇所","手入力箇所","手入力箇所","手入力箇所","手入力箇所","手入力箇所","手入力箇所","手入力箇所","手入力箇所"))</f>
        <v>#REF!</v>
      </c>
    </row>
    <row r="8051" spans="1:14" ht="37.200000000000003" thickBot="1" x14ac:dyDescent="0.25">
      <c r="A8051" s="30" t="s">
        <v>74</v>
      </c>
      <c r="B8051" s="18">
        <v>13</v>
      </c>
      <c r="C8051" s="18">
        <v>26</v>
      </c>
      <c r="D8051" s="18">
        <v>40</v>
      </c>
      <c r="E8051" s="18">
        <v>55</v>
      </c>
      <c r="F8051" s="18">
        <v>107</v>
      </c>
      <c r="G8051" s="18">
        <v>224</v>
      </c>
      <c r="H8051" s="18">
        <v>386</v>
      </c>
      <c r="I8051" s="18"/>
      <c r="J8051" s="62"/>
      <c r="K8051" s="69"/>
      <c r="L8051" s="110" t="s">
        <v>74</v>
      </c>
      <c r="M8051" s="103" t="e">
        <f>#REF!</f>
        <v>#REF!</v>
      </c>
      <c r="N8051" s="103" t="e">
        <f>IF(M8051=0,"",CHOOSE(M8051,"13","26","40","55","55","107","107","107","107","107","224","224","224","224","224","224","224","224","224","224","386","386","386","386","386","386","386","386","386","386","手入力箇所","手入力箇所","手入力箇所","手入力箇所","手入力箇所","手入力箇所","手入力箇所","手入力箇所","手入力箇所","手入力箇所"))</f>
        <v>#REF!</v>
      </c>
    </row>
    <row r="8052" spans="1:14" ht="13.8" thickBot="1" x14ac:dyDescent="0.25">
      <c r="A8052" s="29" t="s">
        <v>75</v>
      </c>
      <c r="B8052" s="18">
        <v>36</v>
      </c>
      <c r="C8052" s="18">
        <v>98</v>
      </c>
      <c r="D8052" s="18">
        <v>173</v>
      </c>
      <c r="E8052" s="18">
        <v>274</v>
      </c>
      <c r="F8052" s="18"/>
      <c r="G8052" s="18"/>
      <c r="H8052" s="18"/>
      <c r="I8052" s="18"/>
      <c r="J8052" s="62"/>
      <c r="K8052" s="69"/>
      <c r="L8052" s="109" t="s">
        <v>75</v>
      </c>
      <c r="M8052" s="103" t="e">
        <f>#REF!</f>
        <v>#REF!</v>
      </c>
      <c r="N8052" s="103" t="e">
        <f>IF(M8052=0,"",CHOOSE(M8052,"36","98","173","274","274","手入力箇所","手入力箇所","手入力箇所","手入力箇所","手入力箇所","手入力箇所","手入力箇所","手入力箇所","手入力箇所","手入力箇所"))</f>
        <v>#REF!</v>
      </c>
    </row>
    <row r="8053" spans="1:14" ht="37.200000000000003" thickBot="1" x14ac:dyDescent="0.25">
      <c r="A8053" s="30" t="s">
        <v>76</v>
      </c>
      <c r="B8053" s="18">
        <v>127</v>
      </c>
      <c r="C8053" s="18">
        <v>127</v>
      </c>
      <c r="D8053" s="18">
        <v>127</v>
      </c>
      <c r="E8053" s="18">
        <v>127</v>
      </c>
      <c r="F8053" s="18"/>
      <c r="G8053" s="18"/>
      <c r="H8053" s="18"/>
      <c r="I8053" s="18"/>
      <c r="J8053" s="62"/>
      <c r="K8053" s="69"/>
      <c r="L8053" s="110" t="s">
        <v>76</v>
      </c>
      <c r="M8053" s="103" t="e">
        <f>#REF!</f>
        <v>#REF!</v>
      </c>
      <c r="N8053" s="103" t="e">
        <f>IF(M8053=0,"",CHOOSE(M8053,"127","127","127","127","127","手入力箇所","手入力箇所","手入力箇所","手入力箇所","手入力箇所","手入力箇所","手入力箇所","手入力箇所","手入力箇所","手入力箇所"))</f>
        <v>#REF!</v>
      </c>
    </row>
    <row r="8054" spans="1:14" ht="27" thickBot="1" x14ac:dyDescent="0.25">
      <c r="A8054" s="31" t="s">
        <v>77</v>
      </c>
      <c r="B8054" s="18">
        <v>42</v>
      </c>
      <c r="C8054" s="18">
        <v>90</v>
      </c>
      <c r="D8054" s="18">
        <v>141</v>
      </c>
      <c r="E8054" s="18">
        <v>193</v>
      </c>
      <c r="F8054" s="62"/>
      <c r="G8054" s="62"/>
      <c r="H8054" s="62"/>
      <c r="I8054" s="62"/>
      <c r="J8054" s="62"/>
      <c r="K8054" s="69"/>
      <c r="L8054" s="111" t="s">
        <v>77</v>
      </c>
      <c r="M8054" s="103" t="e">
        <f>#REF!</f>
        <v>#REF!</v>
      </c>
      <c r="N8054" s="103" t="e">
        <f>IF(M8054=0,"",CHOOSE(M8054,"42","90","141","193","1936","手入力箇所","手入力箇所","手入力箇所","手入力箇所","手入力箇所","手入力箇所","手入力箇所","手入力箇所","手入力箇所","手入力箇所"))</f>
        <v>#REF!</v>
      </c>
    </row>
    <row r="8055" spans="1:14" ht="40.200000000000003" thickBot="1" x14ac:dyDescent="0.25">
      <c r="A8055" s="31" t="s">
        <v>78</v>
      </c>
      <c r="B8055" s="18">
        <v>24</v>
      </c>
      <c r="C8055" s="18">
        <v>43</v>
      </c>
      <c r="D8055" s="18">
        <v>61</v>
      </c>
      <c r="E8055" s="18">
        <v>76</v>
      </c>
      <c r="F8055" s="62"/>
      <c r="G8055" s="62"/>
      <c r="H8055" s="62"/>
      <c r="I8055" s="62"/>
      <c r="J8055" s="62"/>
      <c r="K8055" s="69"/>
      <c r="L8055" s="111" t="s">
        <v>78</v>
      </c>
      <c r="M8055" s="103" t="e">
        <f>#REF!</f>
        <v>#REF!</v>
      </c>
      <c r="N8055" s="103" t="e">
        <f>IF(M8055=0,"",CHOOSE(M8055,"24","43","61","76","76","手入力箇所","手入力箇所","手入力箇所","手入力箇所","手入力箇所","手入力箇所","手入力箇所","手入力箇所","手入力箇所","手入力箇所"))</f>
        <v>#REF!</v>
      </c>
    </row>
    <row r="8056" spans="1:14" ht="27" thickBot="1" x14ac:dyDescent="0.25">
      <c r="A8056" s="31" t="s">
        <v>79</v>
      </c>
      <c r="B8056" s="18">
        <v>54</v>
      </c>
      <c r="C8056" s="18">
        <v>77</v>
      </c>
      <c r="D8056" s="18">
        <v>94</v>
      </c>
      <c r="E8056" s="18">
        <v>107</v>
      </c>
      <c r="F8056" s="62"/>
      <c r="G8056" s="62"/>
      <c r="H8056" s="62"/>
      <c r="I8056" s="62"/>
      <c r="J8056" s="62"/>
      <c r="K8056" s="69"/>
      <c r="L8056" s="111" t="s">
        <v>79</v>
      </c>
      <c r="M8056" s="103" t="e">
        <f>#REF!</f>
        <v>#REF!</v>
      </c>
      <c r="N8056" s="103" t="e">
        <f>IF(M8056=0,"",CHOOSE(M8056,"54","77","94","107","107","手入力箇所","手入力箇所","手入力箇所","手入力箇所","手入力箇所","手入力箇所","手入力箇所","手入力箇所","手入力箇所","手入力箇所"))</f>
        <v>#REF!</v>
      </c>
    </row>
    <row r="8057" spans="1:14" ht="40.200000000000003" thickBot="1" x14ac:dyDescent="0.25">
      <c r="A8057" s="31" t="s">
        <v>80</v>
      </c>
      <c r="B8057" s="18">
        <v>49</v>
      </c>
      <c r="C8057" s="18">
        <v>53</v>
      </c>
      <c r="D8057" s="18">
        <v>55</v>
      </c>
      <c r="E8057" s="18">
        <v>56</v>
      </c>
      <c r="F8057" s="62"/>
      <c r="G8057" s="62"/>
      <c r="H8057" s="62"/>
      <c r="I8057" s="62"/>
      <c r="J8057" s="62"/>
      <c r="K8057" s="69"/>
      <c r="L8057" s="111" t="s">
        <v>80</v>
      </c>
      <c r="M8057" s="103" t="e">
        <f>#REF!</f>
        <v>#REF!</v>
      </c>
      <c r="N8057" s="103" t="e">
        <f>IF(M8057=0,"",CHOOSE(M8057,"49","53","55","56","56","手入力箇所","手入力箇所","手入力箇所","手入力箇所","手入力箇所","手入力箇所","手入力箇所","手入力箇所","手入力箇所","手入力箇所"))</f>
        <v>#REF!</v>
      </c>
    </row>
    <row r="8058" spans="1:14" ht="40.200000000000003" thickBot="1" x14ac:dyDescent="0.25">
      <c r="A8058" s="38" t="s">
        <v>81</v>
      </c>
      <c r="B8058" s="35">
        <v>232</v>
      </c>
      <c r="C8058" s="35">
        <v>232</v>
      </c>
      <c r="D8058" s="36"/>
      <c r="E8058" s="36"/>
      <c r="F8058" s="36"/>
      <c r="G8058" s="36"/>
      <c r="H8058" s="36"/>
      <c r="I8058" s="36"/>
      <c r="J8058" s="36"/>
      <c r="K8058" s="67"/>
      <c r="L8058" s="111" t="s">
        <v>81</v>
      </c>
      <c r="M8058" s="103" t="e">
        <f>#REF!</f>
        <v>#REF!</v>
      </c>
      <c r="N8058" s="103" t="e">
        <f>IF(M8058=0,"",CHOOSE(M8058,"232","232","手入力箇所","手入力箇所","手入力箇所","手入力箇所","手入力箇所","手入力箇所","手入力箇所","手入力箇所","手入力箇所","手入力箇所"))</f>
        <v>#REF!</v>
      </c>
    </row>
    <row r="8059" spans="1:14" ht="13.8" thickBot="1" x14ac:dyDescent="0.25">
      <c r="A8059" s="39" t="s">
        <v>82</v>
      </c>
      <c r="B8059" s="17">
        <v>6</v>
      </c>
      <c r="C8059" s="17">
        <v>9</v>
      </c>
      <c r="D8059" s="17">
        <v>11</v>
      </c>
      <c r="E8059" s="17">
        <v>13</v>
      </c>
      <c r="F8059" s="17">
        <v>18</v>
      </c>
      <c r="G8059" s="17">
        <v>26</v>
      </c>
      <c r="H8059" s="17">
        <v>35</v>
      </c>
      <c r="I8059" s="17">
        <v>43</v>
      </c>
      <c r="J8059" s="17">
        <v>49</v>
      </c>
      <c r="K8059" s="70"/>
      <c r="L8059" s="111" t="s">
        <v>82</v>
      </c>
      <c r="M8059" s="103" t="e">
        <f>#REF!</f>
        <v>#REF!</v>
      </c>
      <c r="N8059" s="103" t="e">
        <f>IF(M8059=0,"",CHOOSE(M8059,"6","9","11","13","13","18","18","18","18","18","26","26","26","26","26","26","26","26","26","26","35","35","35","35","35","35","35","35","35","35","43","43","43","43","43","43","43","43","43","43","49","49","49","49","49","49","49","49","49","49","手入力箇所","手入力箇所","手入力箇所","手入力箇所","手入力箇所","手入力箇所","手入力箇所","手入力箇所","手入力箇所","手入力箇所"))</f>
        <v>#REF!</v>
      </c>
    </row>
    <row r="8060" spans="1:14" ht="13.8" thickBot="1" x14ac:dyDescent="0.25">
      <c r="A8060" s="31" t="s">
        <v>83</v>
      </c>
      <c r="B8060" s="18">
        <v>6</v>
      </c>
      <c r="C8060" s="18">
        <v>10</v>
      </c>
      <c r="D8060" s="18">
        <v>14</v>
      </c>
      <c r="E8060" s="18">
        <v>17</v>
      </c>
      <c r="F8060" s="18">
        <v>29</v>
      </c>
      <c r="G8060" s="18">
        <v>50</v>
      </c>
      <c r="H8060" s="18">
        <v>76</v>
      </c>
      <c r="I8060" s="18">
        <v>100</v>
      </c>
      <c r="J8060" s="18">
        <v>123</v>
      </c>
      <c r="K8060" s="69"/>
      <c r="L8060" s="111" t="s">
        <v>83</v>
      </c>
      <c r="M8060" s="103" t="e">
        <f>#REF!</f>
        <v>#REF!</v>
      </c>
      <c r="N8060" s="103" t="e">
        <f>IF(M8060=0,"",CHOOSE(M8060,"6","10","14","17","17","29","29","29","29","29","50","50","50","50","50","50","50","50","50","50","76","76","76","76","76","76","76","76","76","76","100","100","100","100","100","100","100","100","100","100","123","123","123","123","123","123","123","123","123","123","手入力箇所","手入力箇所","手入力箇所","手入力箇所","手入力箇所","手入力箇所","手入力箇所","手入力箇所","手入力箇所"))</f>
        <v>#REF!</v>
      </c>
    </row>
    <row r="8061" spans="1:14" ht="27" thickBot="1" x14ac:dyDescent="0.25">
      <c r="A8061" s="32" t="s">
        <v>84</v>
      </c>
      <c r="B8061" s="20">
        <v>9</v>
      </c>
      <c r="C8061" s="20">
        <v>15</v>
      </c>
      <c r="D8061" s="20">
        <v>20</v>
      </c>
      <c r="E8061" s="20">
        <v>24</v>
      </c>
      <c r="F8061" s="20">
        <v>39</v>
      </c>
      <c r="G8061" s="20">
        <v>65</v>
      </c>
      <c r="H8061" s="63"/>
      <c r="I8061" s="63"/>
      <c r="J8061" s="63"/>
      <c r="K8061" s="106"/>
      <c r="L8061" s="111" t="s">
        <v>84</v>
      </c>
      <c r="M8061" s="103" t="e">
        <f>#REF!</f>
        <v>#REF!</v>
      </c>
      <c r="N8061" s="103" t="e">
        <f>IF(M8061=0,"",CHOOSE(M8061,"9","15","20","24","24","39","39","39","39","39","65","65","65","65","65","65","65","65","65","65","手入力箇所","手入力箇所","手入力箇所","手入力箇所","手入力箇所","手入力箇所","手入力箇所","手入力箇所","手入力箇所","手入力箇所"))</f>
        <v>#REF!</v>
      </c>
    </row>
    <row r="8064" spans="1:14" ht="13.8" thickBot="1" x14ac:dyDescent="0.25"/>
    <row r="8065" spans="1:14" ht="13.8" thickBot="1" x14ac:dyDescent="0.25">
      <c r="A8065" s="688" t="e">
        <f>#REF!</f>
        <v>#REF!</v>
      </c>
      <c r="B8065" s="688"/>
      <c r="C8065" s="688"/>
      <c r="D8065" s="689" t="s">
        <v>192</v>
      </c>
      <c r="E8065" s="689"/>
      <c r="F8065" s="689"/>
      <c r="G8065" s="689"/>
      <c r="H8065" s="689"/>
      <c r="I8065" s="689"/>
      <c r="J8065" s="689"/>
      <c r="K8065" s="689"/>
      <c r="L8065" s="689"/>
      <c r="M8065" s="689"/>
      <c r="N8065" s="689"/>
    </row>
    <row r="8066" spans="1:14" ht="13.8" thickBot="1" x14ac:dyDescent="0.25">
      <c r="A8066" s="65"/>
      <c r="B8066" s="33">
        <v>1</v>
      </c>
      <c r="C8066" s="24">
        <v>2</v>
      </c>
      <c r="D8066" s="24">
        <v>3</v>
      </c>
      <c r="E8066" s="24" t="s">
        <v>58</v>
      </c>
      <c r="F8066" s="24" t="s">
        <v>59</v>
      </c>
      <c r="G8066" s="24" t="s">
        <v>60</v>
      </c>
      <c r="H8066" s="24" t="s">
        <v>61</v>
      </c>
      <c r="I8066" s="24" t="s">
        <v>62</v>
      </c>
      <c r="J8066" s="24" t="s">
        <v>194</v>
      </c>
      <c r="K8066" s="25" t="s">
        <v>85</v>
      </c>
      <c r="L8066" s="105" t="s">
        <v>189</v>
      </c>
      <c r="M8066" s="105" t="s">
        <v>188</v>
      </c>
      <c r="N8066" s="105" t="s">
        <v>51</v>
      </c>
    </row>
    <row r="8067" spans="1:14" ht="13.8" thickBot="1" x14ac:dyDescent="0.25">
      <c r="A8067" s="26" t="s">
        <v>56</v>
      </c>
      <c r="B8067" s="22">
        <v>5</v>
      </c>
      <c r="C8067" s="22">
        <v>7</v>
      </c>
      <c r="D8067" s="22">
        <v>8</v>
      </c>
      <c r="E8067" s="22">
        <v>8</v>
      </c>
      <c r="F8067" s="22">
        <v>10</v>
      </c>
      <c r="G8067" s="22">
        <v>13</v>
      </c>
      <c r="H8067" s="22">
        <v>16</v>
      </c>
      <c r="I8067" s="22"/>
      <c r="J8067" s="23"/>
      <c r="K8067" s="1"/>
      <c r="L8067" s="26" t="s">
        <v>56</v>
      </c>
      <c r="M8067" s="104" t="e">
        <f>#REF!</f>
        <v>#REF!</v>
      </c>
      <c r="N8067" s="112" t="e">
        <f>IF(M8067=0,"",CHOOSE(M8067,"5","7","8","8","8","10","10","10","10","10","13","13","13","13","13","13","13","13","13","13","16","16","16","16","16","16","16","16","16","16","16","手入力箇所","手入力箇所","手入力箇所","手入力箇所","手入力箇所","手入力箇所","手入力箇所","手入力箇所","手入力箇所","手入力箇所"))</f>
        <v>#REF!</v>
      </c>
    </row>
    <row r="8068" spans="1:14" ht="13.8" thickBot="1" x14ac:dyDescent="0.25">
      <c r="A8068" s="27" t="s">
        <v>57</v>
      </c>
      <c r="B8068" s="18">
        <v>5</v>
      </c>
      <c r="C8068" s="18">
        <v>7</v>
      </c>
      <c r="D8068" s="18">
        <v>8</v>
      </c>
      <c r="E8068" s="18">
        <v>9</v>
      </c>
      <c r="F8068" s="18">
        <v>12</v>
      </c>
      <c r="G8068" s="18">
        <v>16</v>
      </c>
      <c r="H8068" s="18"/>
      <c r="I8068" s="18"/>
      <c r="J8068" s="62"/>
      <c r="K8068" s="19"/>
      <c r="L8068" s="27" t="s">
        <v>57</v>
      </c>
      <c r="M8068" s="104" t="e">
        <f>#REF!</f>
        <v>#REF!</v>
      </c>
      <c r="N8068" s="113" t="e">
        <f>IF(M8068=0,"",CHOOSE(M8068,"5","7","8","9","9","12","12","12","12","12","16","16","16","16","16","16","16","16","16","16","手入力箇所","手入力箇所","手入力箇所","手入力箇所","手入力箇所","手入力箇所","手入力箇所","手入力箇所","手入力箇所","手入力箇所"))</f>
        <v>#REF!</v>
      </c>
    </row>
    <row r="8069" spans="1:14" ht="48.6" thickBot="1" x14ac:dyDescent="0.25">
      <c r="A8069" s="28" t="s">
        <v>64</v>
      </c>
      <c r="B8069" s="18">
        <v>6</v>
      </c>
      <c r="C8069" s="18"/>
      <c r="D8069" s="18"/>
      <c r="E8069" s="18"/>
      <c r="F8069" s="18"/>
      <c r="G8069" s="18"/>
      <c r="H8069" s="18"/>
      <c r="I8069" s="18"/>
      <c r="J8069" s="62"/>
      <c r="K8069" s="19"/>
      <c r="L8069" s="28" t="s">
        <v>64</v>
      </c>
      <c r="M8069" s="104" t="e">
        <f>#REF!</f>
        <v>#REF!</v>
      </c>
      <c r="N8069" s="113" t="e">
        <f>IF(M8069=0,"",CHOOSE(M8069,"6","手入力箇所","手入力箇所","手入力箇所","手入力箇所","手入力箇所","手入力箇所","手入力箇所","手入力箇所","手入力箇所","手入力箇所","",""))</f>
        <v>#REF!</v>
      </c>
    </row>
    <row r="8070" spans="1:14" ht="48.6" thickBot="1" x14ac:dyDescent="0.25">
      <c r="A8070" s="28" t="s">
        <v>65</v>
      </c>
      <c r="B8070" s="18">
        <v>6</v>
      </c>
      <c r="C8070" s="18"/>
      <c r="D8070" s="18"/>
      <c r="E8070" s="18"/>
      <c r="F8070" s="18"/>
      <c r="G8070" s="18"/>
      <c r="H8070" s="18"/>
      <c r="I8070" s="18"/>
      <c r="J8070" s="62"/>
      <c r="K8070" s="19"/>
      <c r="L8070" s="28" t="s">
        <v>65</v>
      </c>
      <c r="M8070" s="104" t="e">
        <f>#REF!</f>
        <v>#REF!</v>
      </c>
      <c r="N8070" s="113" t="e">
        <f>IF(M8070=0,"",CHOOSE(M8070,"6","手入力箇所","手入力箇所","手入力箇所","手入力箇所","手入力箇所","手入力箇所","手入力箇所","手入力箇所","手入力箇所","手入力箇所","",""))</f>
        <v>#REF!</v>
      </c>
    </row>
    <row r="8071" spans="1:14" ht="24.6" thickBot="1" x14ac:dyDescent="0.25">
      <c r="A8071" s="28" t="s">
        <v>66</v>
      </c>
      <c r="B8071" s="18">
        <v>5</v>
      </c>
      <c r="C8071" s="18">
        <v>7</v>
      </c>
      <c r="D8071" s="18">
        <v>8</v>
      </c>
      <c r="E8071" s="18">
        <v>9</v>
      </c>
      <c r="F8071" s="18">
        <v>12</v>
      </c>
      <c r="G8071" s="18"/>
      <c r="H8071" s="18"/>
      <c r="I8071" s="18"/>
      <c r="J8071" s="62"/>
      <c r="K8071" s="19"/>
      <c r="L8071" s="28" t="s">
        <v>66</v>
      </c>
      <c r="M8071" s="104" t="e">
        <f>#REF!</f>
        <v>#REF!</v>
      </c>
      <c r="N8071" s="113" t="e">
        <f>IF(M8071=0,"",CHOOSE(M8071,"5","7","8","9","9","12","12","12","12","12","手入力箇所","手入力箇所","手入力箇所","手入力箇所","手入力箇所","手入力箇所","手入力箇所","手入力箇所","手入力箇所","手入力箇所"))</f>
        <v>#REF!</v>
      </c>
    </row>
    <row r="8072" spans="1:14" ht="36.6" thickBot="1" x14ac:dyDescent="0.25">
      <c r="A8072" s="28" t="s">
        <v>67</v>
      </c>
      <c r="B8072" s="18">
        <v>4</v>
      </c>
      <c r="C8072" s="18">
        <v>5</v>
      </c>
      <c r="D8072" s="18">
        <v>5</v>
      </c>
      <c r="E8072" s="18">
        <v>6</v>
      </c>
      <c r="F8072" s="18"/>
      <c r="G8072" s="18"/>
      <c r="H8072" s="18"/>
      <c r="I8072" s="18"/>
      <c r="J8072" s="62"/>
      <c r="K8072" s="19"/>
      <c r="L8072" s="28" t="s">
        <v>67</v>
      </c>
      <c r="M8072" s="104" t="e">
        <f>#REF!</f>
        <v>#REF!</v>
      </c>
      <c r="N8072" s="113" t="e">
        <f>IF(M8072=0,"",CHOOSE(M8072,"4","5","5","6","6","手入力箇所","手入力箇所","手入力箇所","手入力箇所","手入力箇所","手入力箇所","手入力箇所","手入力箇所","手入力箇所","手入力箇所"))</f>
        <v>#REF!</v>
      </c>
    </row>
    <row r="8073" spans="1:14" ht="24.6" thickBot="1" x14ac:dyDescent="0.25">
      <c r="A8073" s="28" t="s">
        <v>68</v>
      </c>
      <c r="B8073" s="18">
        <v>12</v>
      </c>
      <c r="C8073" s="18">
        <v>12</v>
      </c>
      <c r="D8073" s="18">
        <v>12</v>
      </c>
      <c r="E8073" s="18">
        <v>12</v>
      </c>
      <c r="F8073" s="18">
        <v>12</v>
      </c>
      <c r="G8073" s="18">
        <v>12</v>
      </c>
      <c r="H8073" s="18">
        <v>12</v>
      </c>
      <c r="I8073" s="18"/>
      <c r="J8073" s="62"/>
      <c r="K8073" s="19"/>
      <c r="L8073" s="28" t="s">
        <v>68</v>
      </c>
      <c r="M8073" s="104" t="e">
        <f>#REF!</f>
        <v>#REF!</v>
      </c>
      <c r="N8073" s="113" t="e">
        <f>IF(M8073=0,"",CHOOSE(M8073,"12","12","12","12","12","12","12","12","12","12","12","12","12","12","12","12","12","12","12","12","12","12","12","12","12","12","12","12","12","12","手入力箇所","手入力箇所","手入力箇所","手入力箇所","手入力箇所","手入力箇所","手入力箇所","手入力箇所","手入力箇所","手入力箇所"))</f>
        <v>#REF!</v>
      </c>
    </row>
    <row r="8074" spans="1:14" ht="36.6" thickBot="1" x14ac:dyDescent="0.25">
      <c r="A8074" s="28" t="s">
        <v>69</v>
      </c>
      <c r="B8074" s="18">
        <v>7</v>
      </c>
      <c r="C8074" s="18">
        <v>7</v>
      </c>
      <c r="D8074" s="18">
        <v>7</v>
      </c>
      <c r="E8074" s="18">
        <v>7</v>
      </c>
      <c r="F8074" s="18">
        <v>7</v>
      </c>
      <c r="G8074" s="18"/>
      <c r="H8074" s="18"/>
      <c r="I8074" s="18"/>
      <c r="J8074" s="62"/>
      <c r="K8074" s="19"/>
      <c r="L8074" s="28" t="s">
        <v>69</v>
      </c>
      <c r="M8074" s="104" t="e">
        <f>#REF!</f>
        <v>#REF!</v>
      </c>
      <c r="N8074" s="113" t="e">
        <f>IF(M8074=0,"",CHOOSE(M8074,"7","7","7","7","7","7","7","7","7","7","手入力箇所","手入力箇所","手入力箇所","手入力箇所","手入力箇所","手入力箇所","手入力箇所","手入力箇所","手入力箇所","手入力箇所"))</f>
        <v>#REF!</v>
      </c>
    </row>
    <row r="8075" spans="1:14" ht="13.8" thickBot="1" x14ac:dyDescent="0.25">
      <c r="A8075" s="27" t="s">
        <v>63</v>
      </c>
      <c r="B8075" s="18">
        <v>4</v>
      </c>
      <c r="C8075" s="18">
        <v>5</v>
      </c>
      <c r="D8075" s="18">
        <v>7</v>
      </c>
      <c r="E8075" s="18">
        <v>8</v>
      </c>
      <c r="F8075" s="18">
        <v>11</v>
      </c>
      <c r="G8075" s="18">
        <v>16</v>
      </c>
      <c r="H8075" s="18">
        <v>22</v>
      </c>
      <c r="I8075" s="18">
        <v>26</v>
      </c>
      <c r="J8075" s="18">
        <v>31</v>
      </c>
      <c r="K8075" s="19"/>
      <c r="L8075" s="27" t="s">
        <v>63</v>
      </c>
      <c r="M8075" s="104" t="e">
        <f>#REF!</f>
        <v>#REF!</v>
      </c>
      <c r="N8075" s="113" t="e">
        <f>IF(M8075=0,"",CHOOSE(M8075,"4","5","7","8","8","11","11","11","11","11","16","16","16","16","16","16","16","16","16","16","22","22","22","22","22","22","22","22","22","22","26","26","26","26","26","26","26","26","26","26","31","31","31","31","31","31","31","31","31","31","31","手入力箇所","手入力箇所","手入力箇所","手入力箇所","手入力箇所","手入力箇所","手入力箇所","手入力箇所","手入力箇所","手入力箇所"))</f>
        <v>#REF!</v>
      </c>
    </row>
    <row r="8076" spans="1:14" ht="24.6" thickBot="1" x14ac:dyDescent="0.25">
      <c r="A8076" s="28" t="s">
        <v>70</v>
      </c>
      <c r="B8076" s="18">
        <v>5</v>
      </c>
      <c r="C8076" s="18">
        <v>6</v>
      </c>
      <c r="D8076" s="18">
        <v>7</v>
      </c>
      <c r="E8076" s="18"/>
      <c r="F8076" s="18"/>
      <c r="G8076" s="18"/>
      <c r="H8076" s="18"/>
      <c r="I8076" s="18"/>
      <c r="J8076" s="62"/>
      <c r="K8076" s="19"/>
      <c r="L8076" s="28" t="s">
        <v>70</v>
      </c>
      <c r="M8076" s="104" t="e">
        <f>#REF!</f>
        <v>#REF!</v>
      </c>
      <c r="N8076" s="113" t="e">
        <f>IF(M8076=0,"",CHOOSE(M8076,"5","6","7","手入力箇所","手入力箇所","手入力箇所","手入力箇所","手入力箇所","手入力箇所","手入力箇所","手入力箇所","手入力箇所","手入力箇所"))</f>
        <v>#REF!</v>
      </c>
    </row>
    <row r="8077" spans="1:14" ht="13.8" thickBot="1" x14ac:dyDescent="0.25">
      <c r="A8077" s="29" t="s">
        <v>71</v>
      </c>
      <c r="B8077" s="18">
        <v>3</v>
      </c>
      <c r="C8077" s="18">
        <v>6</v>
      </c>
      <c r="D8077" s="18">
        <v>19</v>
      </c>
      <c r="E8077" s="18"/>
      <c r="F8077" s="18"/>
      <c r="G8077" s="18"/>
      <c r="H8077" s="18"/>
      <c r="I8077" s="18"/>
      <c r="J8077" s="62"/>
      <c r="K8077" s="19"/>
      <c r="L8077" s="29" t="s">
        <v>71</v>
      </c>
      <c r="M8077" s="104" t="e">
        <f>#REF!</f>
        <v>#REF!</v>
      </c>
      <c r="N8077" s="113" t="e">
        <f>IF(M8077=0,"",CHOOSE(M8077,"3","6","19","手入力箇所","手入力箇所","手入力箇所","手入力箇所","手入力箇所","手入力箇所","手入力箇所","手入力箇所","手入力箇所","手入力箇所"))</f>
        <v>#REF!</v>
      </c>
    </row>
    <row r="8078" spans="1:14" ht="13.8" thickBot="1" x14ac:dyDescent="0.25">
      <c r="A8078" s="29" t="s">
        <v>72</v>
      </c>
      <c r="B8078" s="18">
        <v>1</v>
      </c>
      <c r="C8078" s="18">
        <v>3</v>
      </c>
      <c r="D8078" s="18">
        <v>5</v>
      </c>
      <c r="E8078" s="18">
        <v>9</v>
      </c>
      <c r="F8078" s="18">
        <v>26</v>
      </c>
      <c r="G8078" s="18"/>
      <c r="H8078" s="18"/>
      <c r="I8078" s="18"/>
      <c r="J8078" s="62"/>
      <c r="K8078" s="19"/>
      <c r="L8078" s="29" t="s">
        <v>72</v>
      </c>
      <c r="M8078" s="104" t="e">
        <f>#REF!</f>
        <v>#REF!</v>
      </c>
      <c r="N8078" s="113" t="e">
        <f>IF(M8078=0,"",CHOOSE(M8078,"1","3","5","9","9","26","26","26","26","26","手入力箇所","手入力箇所","手入力箇所","手入力箇所","手入力箇所","手入力箇所","手入力箇所","手入力箇所","手入力箇所","手入力箇所"))</f>
        <v>#REF!</v>
      </c>
    </row>
    <row r="8079" spans="1:14" ht="13.8" thickBot="1" x14ac:dyDescent="0.25">
      <c r="A8079" s="29" t="s">
        <v>73</v>
      </c>
      <c r="B8079" s="18">
        <v>4</v>
      </c>
      <c r="C8079" s="18">
        <v>11</v>
      </c>
      <c r="D8079" s="18">
        <v>20</v>
      </c>
      <c r="E8079" s="18">
        <v>33</v>
      </c>
      <c r="F8079" s="18"/>
      <c r="G8079" s="18"/>
      <c r="H8079" s="18"/>
      <c r="I8079" s="18"/>
      <c r="J8079" s="62"/>
      <c r="K8079" s="19"/>
      <c r="L8079" s="29" t="s">
        <v>73</v>
      </c>
      <c r="M8079" s="104" t="e">
        <f>#REF!</f>
        <v>#REF!</v>
      </c>
      <c r="N8079" s="113" t="e">
        <f>IF(M8079=0,"",CHOOSE(M8079,"4","11","20","33","33","手入力箇所","手入力箇所","手入力箇所","手入力箇所","手入力箇所","手入力箇所","手入力箇所","手入力箇所","手入力箇所","手入力箇所"))</f>
        <v>#REF!</v>
      </c>
    </row>
    <row r="8080" spans="1:14" ht="37.200000000000003" thickBot="1" x14ac:dyDescent="0.25">
      <c r="A8080" s="30" t="s">
        <v>74</v>
      </c>
      <c r="B8080" s="18">
        <v>4</v>
      </c>
      <c r="C8080" s="18">
        <v>6</v>
      </c>
      <c r="D8080" s="18">
        <v>8</v>
      </c>
      <c r="E8080" s="18">
        <v>10</v>
      </c>
      <c r="F8080" s="18">
        <v>15</v>
      </c>
      <c r="G8080" s="18">
        <v>23</v>
      </c>
      <c r="H8080" s="18">
        <v>33</v>
      </c>
      <c r="I8080" s="18"/>
      <c r="J8080" s="62"/>
      <c r="K8080" s="19"/>
      <c r="L8080" s="30" t="s">
        <v>74</v>
      </c>
      <c r="M8080" s="104" t="e">
        <f>#REF!</f>
        <v>#REF!</v>
      </c>
      <c r="N8080" s="113" t="e">
        <f>IF(M8080=0,"",CHOOSE(M8080,"4","6","8","10","10","15","15","15","15","15","23","23","23","23","23","23","23","23","23","23","33","33","33","33","33","33","33","33","33","33","手入力箇所","手入力箇所","手入力箇所","手入力箇所","手入力箇所","手入力箇所","手入力箇所","手入力箇所","手入力箇所","手入力箇所"))</f>
        <v>#REF!</v>
      </c>
    </row>
    <row r="8081" spans="1:14" ht="13.8" thickBot="1" x14ac:dyDescent="0.25">
      <c r="A8081" s="29" t="s">
        <v>75</v>
      </c>
      <c r="B8081" s="18">
        <v>6</v>
      </c>
      <c r="C8081" s="18">
        <v>14</v>
      </c>
      <c r="D8081" s="18">
        <v>25</v>
      </c>
      <c r="E8081" s="18">
        <v>39</v>
      </c>
      <c r="F8081" s="18"/>
      <c r="G8081" s="18"/>
      <c r="H8081" s="18"/>
      <c r="I8081" s="18"/>
      <c r="J8081" s="62"/>
      <c r="K8081" s="19"/>
      <c r="L8081" s="29" t="s">
        <v>75</v>
      </c>
      <c r="M8081" s="104" t="e">
        <f>#REF!</f>
        <v>#REF!</v>
      </c>
      <c r="N8081" s="113" t="e">
        <f>IF(M8081=0,"",CHOOSE(M8081,"6","14","25","39","39","手入力箇所","手入力箇所","手入力箇所","手入力箇所","手入力箇所","手入力箇所","手入力箇所","手入力箇所","手入力箇所","手入力箇所"))</f>
        <v>#REF!</v>
      </c>
    </row>
    <row r="8082" spans="1:14" ht="37.200000000000003" thickBot="1" x14ac:dyDescent="0.25">
      <c r="A8082" s="30" t="s">
        <v>76</v>
      </c>
      <c r="B8082" s="18">
        <v>2</v>
      </c>
      <c r="C8082" s="18">
        <v>3</v>
      </c>
      <c r="D8082" s="18">
        <v>6</v>
      </c>
      <c r="E8082" s="18">
        <v>9</v>
      </c>
      <c r="F8082" s="18"/>
      <c r="G8082" s="18"/>
      <c r="H8082" s="18"/>
      <c r="I8082" s="18"/>
      <c r="J8082" s="62"/>
      <c r="K8082" s="19"/>
      <c r="L8082" s="30" t="s">
        <v>76</v>
      </c>
      <c r="M8082" s="104" t="e">
        <f>#REF!</f>
        <v>#REF!</v>
      </c>
      <c r="N8082" s="113" t="e">
        <f>IF(M8082=0,"",CHOOSE(M8082,"2","3","6","9","9","手入力箇所","手入力箇所","手入力箇所","手入力箇所","手入力箇所","手入力箇所","手入力箇所","手入力箇所","手入力箇所","手入力箇所"))</f>
        <v>#REF!</v>
      </c>
    </row>
    <row r="8083" spans="1:14" ht="27" thickBot="1" x14ac:dyDescent="0.25">
      <c r="A8083" s="31" t="s">
        <v>77</v>
      </c>
      <c r="B8083" s="18">
        <v>12</v>
      </c>
      <c r="C8083" s="18">
        <v>18</v>
      </c>
      <c r="D8083" s="18">
        <v>22</v>
      </c>
      <c r="E8083" s="18">
        <v>26</v>
      </c>
      <c r="F8083" s="62"/>
      <c r="G8083" s="62"/>
      <c r="H8083" s="62"/>
      <c r="I8083" s="62"/>
      <c r="J8083" s="62"/>
      <c r="K8083" s="19"/>
      <c r="L8083" s="31" t="s">
        <v>77</v>
      </c>
      <c r="M8083" s="104" t="e">
        <f>#REF!</f>
        <v>#REF!</v>
      </c>
      <c r="N8083" s="113" t="e">
        <f>IF(M8083=0,"",CHOOSE(M8083,"12","18","22","26","26","手入力箇所","手入力箇所","手入力箇所","手入力箇所","手入力箇所","手入力箇所","手入力箇所","手入力箇所","手入力箇所","手入力箇所"))</f>
        <v>#REF!</v>
      </c>
    </row>
    <row r="8084" spans="1:14" ht="40.200000000000003" thickBot="1" x14ac:dyDescent="0.25">
      <c r="A8084" s="31" t="s">
        <v>78</v>
      </c>
      <c r="B8084" s="18">
        <v>5</v>
      </c>
      <c r="C8084" s="18">
        <v>8</v>
      </c>
      <c r="D8084" s="18">
        <v>11</v>
      </c>
      <c r="E8084" s="18">
        <v>14</v>
      </c>
      <c r="F8084" s="62"/>
      <c r="G8084" s="62"/>
      <c r="H8084" s="62"/>
      <c r="I8084" s="62"/>
      <c r="J8084" s="62"/>
      <c r="K8084" s="19"/>
      <c r="L8084" s="31" t="s">
        <v>78</v>
      </c>
      <c r="M8084" s="104" t="e">
        <f>#REF!</f>
        <v>#REF!</v>
      </c>
      <c r="N8084" s="113" t="e">
        <f>IF(M8084=0,"",CHOOSE(M8084,"5","8","11","14","14","手入力箇所","手入力箇所","手入力箇所","手入力箇所","手入力箇所","手入力箇所","手入力箇所","手入力箇所","手入力箇所","手入力箇所"))</f>
        <v>#REF!</v>
      </c>
    </row>
    <row r="8085" spans="1:14" ht="27" thickBot="1" x14ac:dyDescent="0.25">
      <c r="A8085" s="31" t="s">
        <v>79</v>
      </c>
      <c r="B8085" s="18">
        <v>6</v>
      </c>
      <c r="C8085" s="18">
        <v>11</v>
      </c>
      <c r="D8085" s="18">
        <v>16</v>
      </c>
      <c r="E8085" s="18">
        <v>21</v>
      </c>
      <c r="F8085" s="62"/>
      <c r="G8085" s="62"/>
      <c r="H8085" s="62"/>
      <c r="I8085" s="62"/>
      <c r="J8085" s="62"/>
      <c r="K8085" s="19"/>
      <c r="L8085" s="31" t="s">
        <v>79</v>
      </c>
      <c r="M8085" s="104" t="e">
        <f>#REF!</f>
        <v>#REF!</v>
      </c>
      <c r="N8085" s="113" t="e">
        <f>IF(M8085=0,"",CHOOSE(M8085,"6","11","16","21","21","手入力箇所","手入力箇所","手入力箇所","手入力箇所","手入力箇所","手入力箇所","手入力箇所","手入力箇所","手入力箇所"))</f>
        <v>#REF!</v>
      </c>
    </row>
    <row r="8086" spans="1:14" ht="40.200000000000003" thickBot="1" x14ac:dyDescent="0.25">
      <c r="A8086" s="31" t="s">
        <v>80</v>
      </c>
      <c r="B8086" s="18">
        <v>5</v>
      </c>
      <c r="C8086" s="18">
        <v>7</v>
      </c>
      <c r="D8086" s="18">
        <v>9</v>
      </c>
      <c r="E8086" s="18">
        <v>10</v>
      </c>
      <c r="F8086" s="62"/>
      <c r="G8086" s="62"/>
      <c r="H8086" s="62"/>
      <c r="I8086" s="62"/>
      <c r="J8086" s="62"/>
      <c r="K8086" s="19"/>
      <c r="L8086" s="31" t="s">
        <v>80</v>
      </c>
      <c r="M8086" s="104" t="e">
        <f>#REF!</f>
        <v>#REF!</v>
      </c>
      <c r="N8086" s="113" t="e">
        <f>IF(M8086=0,"",CHOOSE(M8086,"5","7","9","10","10","手入力箇所","手入力箇所","手入力箇所","手入力箇所","手入力箇所","手入力箇所","手入力箇所","手入力箇所","手入力箇所"))</f>
        <v>#REF!</v>
      </c>
    </row>
    <row r="8087" spans="1:14" ht="40.200000000000003" thickBot="1" x14ac:dyDescent="0.25">
      <c r="A8087" s="31" t="s">
        <v>81</v>
      </c>
      <c r="B8087" s="18">
        <v>9</v>
      </c>
      <c r="C8087" s="18">
        <v>14</v>
      </c>
      <c r="D8087" s="62"/>
      <c r="E8087" s="62"/>
      <c r="F8087" s="62"/>
      <c r="G8087" s="62"/>
      <c r="H8087" s="62"/>
      <c r="I8087" s="62"/>
      <c r="J8087" s="62"/>
      <c r="K8087" s="19"/>
      <c r="L8087" s="31" t="s">
        <v>81</v>
      </c>
      <c r="M8087" s="104" t="e">
        <f>#REF!</f>
        <v>#REF!</v>
      </c>
      <c r="N8087" s="113" t="e">
        <f>IF(M8087=0,"",CHOOSE(M8087,"9","14","手入力箇所","手入力箇所","手入力箇所","手入力箇所","手入力箇所","手入力箇所","手入力箇所","手入力箇所","手入力箇所","手入力箇所"))</f>
        <v>#REF!</v>
      </c>
    </row>
    <row r="8088" spans="1:14" ht="13.8" thickBot="1" x14ac:dyDescent="0.25">
      <c r="A8088" s="31" t="s">
        <v>82</v>
      </c>
      <c r="B8088" s="18">
        <v>3</v>
      </c>
      <c r="C8088" s="18">
        <v>4</v>
      </c>
      <c r="D8088" s="18">
        <v>4</v>
      </c>
      <c r="E8088" s="18">
        <v>5</v>
      </c>
      <c r="F8088" s="18">
        <v>6</v>
      </c>
      <c r="G8088" s="18">
        <v>8</v>
      </c>
      <c r="H8088" s="18">
        <v>9</v>
      </c>
      <c r="I8088" s="18">
        <v>11</v>
      </c>
      <c r="J8088" s="18">
        <v>12</v>
      </c>
      <c r="K8088" s="19"/>
      <c r="L8088" s="31" t="s">
        <v>82</v>
      </c>
      <c r="M8088" s="104" t="e">
        <f>#REF!</f>
        <v>#REF!</v>
      </c>
      <c r="N8088" s="113" t="e">
        <f>IF(M8088=0,"",CHOOSE(M8088,"3","4","4","5","5","6","6","6","6","6","8","8","8","8","8","8","8","8","8","8","9","9","9","9","9","9","9","9","9","9","11","11","11","11","11","11","11","11","11","11","12","12","12","12","12","12","12","12","12","12","12","手入力箇所","手入力箇所","手入力箇所","手入力箇所","手入力箇所","手入力箇所","手入力箇所","手入力箇所","手入力箇所","手入力箇所"))</f>
        <v>#REF!</v>
      </c>
    </row>
    <row r="8089" spans="1:14" ht="13.8" thickBot="1" x14ac:dyDescent="0.25">
      <c r="A8089" s="31" t="s">
        <v>83</v>
      </c>
      <c r="B8089" s="18">
        <v>3</v>
      </c>
      <c r="C8089" s="18">
        <v>4</v>
      </c>
      <c r="D8089" s="18">
        <v>4</v>
      </c>
      <c r="E8089" s="18">
        <v>5</v>
      </c>
      <c r="F8089" s="18">
        <v>6</v>
      </c>
      <c r="G8089" s="18">
        <v>8</v>
      </c>
      <c r="H8089" s="18">
        <v>10</v>
      </c>
      <c r="I8089" s="18">
        <v>12</v>
      </c>
      <c r="J8089" s="18">
        <v>13</v>
      </c>
      <c r="K8089" s="19"/>
      <c r="L8089" s="31" t="s">
        <v>83</v>
      </c>
      <c r="M8089" s="104" t="e">
        <f>#REF!</f>
        <v>#REF!</v>
      </c>
      <c r="N8089" s="113" t="e">
        <f>IF(M8089=0,"",CHOOSE(M8089,"3","4","4","5","5","6","6","6","6","6","8","8","8","8","8","8","8","8","8","8","10","10","10","10","10","10","10","10","10","10","12","12","12","12","12","12","12","12","12","12","13","13","13","13","13","13","13","13","13","13","13","手入力箇所","手入力箇所","手入力箇所","手入力箇所","手入力箇所","手入力箇所","手入力箇所","手入力箇所","手入力箇所","手入力箇所"))</f>
        <v>#REF!</v>
      </c>
    </row>
    <row r="8090" spans="1:14" ht="27" thickBot="1" x14ac:dyDescent="0.25">
      <c r="A8090" s="32" t="s">
        <v>84</v>
      </c>
      <c r="B8090" s="20">
        <v>1</v>
      </c>
      <c r="C8090" s="20">
        <v>2</v>
      </c>
      <c r="D8090" s="20">
        <v>3</v>
      </c>
      <c r="E8090" s="20">
        <v>4</v>
      </c>
      <c r="F8090" s="20">
        <v>8</v>
      </c>
      <c r="G8090" s="20">
        <v>19</v>
      </c>
      <c r="H8090" s="63"/>
      <c r="I8090" s="63"/>
      <c r="J8090" s="63"/>
      <c r="K8090" s="21"/>
      <c r="L8090" s="32" t="s">
        <v>84</v>
      </c>
      <c r="M8090" s="104" t="e">
        <f>#REF!</f>
        <v>#REF!</v>
      </c>
      <c r="N8090" s="113" t="e">
        <f>IF(M8090=0,"",CHOOSE(M8090,"1","2","3","4","4","8","8","8","8","8","19","19","19","19","19","19","19","19","19","19","手入力箇所","手入力箇所","手入力箇所","手入力箇所","手入力箇所","手入力箇所","手入力箇所","手入力箇所","手入力箇所","手入力箇所"))</f>
        <v>#REF!</v>
      </c>
    </row>
    <row r="8091" spans="1:14" ht="13.8" thickBot="1" x14ac:dyDescent="0.25"/>
    <row r="8092" spans="1:14" ht="13.8" thickBot="1" x14ac:dyDescent="0.25">
      <c r="A8092" s="686" t="e">
        <f>A8065</f>
        <v>#REF!</v>
      </c>
      <c r="B8092" s="686"/>
      <c r="C8092" s="686"/>
      <c r="D8092" s="687" t="s">
        <v>193</v>
      </c>
      <c r="E8092" s="687"/>
      <c r="F8092" s="687"/>
      <c r="G8092" s="687"/>
      <c r="H8092" s="687"/>
      <c r="I8092" s="687"/>
      <c r="J8092" s="687"/>
      <c r="K8092" s="687"/>
      <c r="L8092" s="687"/>
      <c r="M8092" s="687"/>
      <c r="N8092" s="687"/>
    </row>
    <row r="8093" spans="1:14" ht="13.8" thickBot="1" x14ac:dyDescent="0.25">
      <c r="A8093" s="105"/>
      <c r="B8093" s="33">
        <v>1</v>
      </c>
      <c r="C8093" s="24">
        <v>2</v>
      </c>
      <c r="D8093" s="24">
        <v>3</v>
      </c>
      <c r="E8093" s="24" t="s">
        <v>58</v>
      </c>
      <c r="F8093" s="24" t="s">
        <v>59</v>
      </c>
      <c r="G8093" s="24" t="s">
        <v>60</v>
      </c>
      <c r="H8093" s="24" t="s">
        <v>61</v>
      </c>
      <c r="I8093" s="24" t="s">
        <v>62</v>
      </c>
      <c r="J8093" s="24" t="s">
        <v>194</v>
      </c>
      <c r="K8093" s="102" t="s">
        <v>85</v>
      </c>
      <c r="L8093" s="105" t="s">
        <v>189</v>
      </c>
      <c r="M8093" s="105" t="s">
        <v>188</v>
      </c>
      <c r="N8093" s="105" t="s">
        <v>51</v>
      </c>
    </row>
    <row r="8094" spans="1:14" ht="13.8" thickBot="1" x14ac:dyDescent="0.25">
      <c r="A8094" s="26" t="s">
        <v>56</v>
      </c>
      <c r="B8094" s="22">
        <v>16</v>
      </c>
      <c r="C8094" s="22">
        <v>25</v>
      </c>
      <c r="D8094" s="22">
        <v>32</v>
      </c>
      <c r="E8094" s="22">
        <v>38</v>
      </c>
      <c r="F8094" s="22">
        <v>56</v>
      </c>
      <c r="G8094" s="22">
        <v>87</v>
      </c>
      <c r="H8094" s="22">
        <v>121</v>
      </c>
      <c r="I8094" s="22"/>
      <c r="J8094" s="23"/>
      <c r="K8094" s="68"/>
      <c r="L8094" s="107" t="s">
        <v>56</v>
      </c>
      <c r="M8094" s="103" t="e">
        <f>#REF!</f>
        <v>#REF!</v>
      </c>
      <c r="N8094" s="103" t="e">
        <f>IF(M8094=0,"",CHOOSE(M8094,"16","25","32","38","38","56","56","56","56","56","87","87","87","87","87","87","87","87","87","87","121","121","121","121","121","121","121","121","121","121","手入力箇所","手入力箇所","手入力箇所","手入力箇所","手入力箇所","手入力箇所","手入力箇所","手入力箇所","手入力箇所","手入力箇所"))</f>
        <v>#REF!</v>
      </c>
    </row>
    <row r="8095" spans="1:14" ht="13.8" thickBot="1" x14ac:dyDescent="0.25">
      <c r="A8095" s="27" t="s">
        <v>57</v>
      </c>
      <c r="B8095" s="18">
        <v>25</v>
      </c>
      <c r="C8095" s="18">
        <v>33</v>
      </c>
      <c r="D8095" s="18">
        <v>40</v>
      </c>
      <c r="E8095" s="18">
        <v>45</v>
      </c>
      <c r="F8095" s="18">
        <v>58</v>
      </c>
      <c r="G8095" s="18">
        <v>79</v>
      </c>
      <c r="H8095" s="18"/>
      <c r="I8095" s="18"/>
      <c r="J8095" s="62"/>
      <c r="K8095" s="69"/>
      <c r="L8095" s="107" t="s">
        <v>57</v>
      </c>
      <c r="M8095" s="103" t="e">
        <f>#REF!</f>
        <v>#REF!</v>
      </c>
      <c r="N8095" s="103" t="e">
        <f>IF(M8095=0,"",CHOOSE(M8095,"25","33","40","45","45","58","58","58","58","58","79","79","79","79","79","79","79","79","79","79","手入力箇所","手入力箇所","手入力箇所","手入力箇所","手入力箇所","手入力箇所","手入力箇所","手入力箇所","手入力箇所","手入力箇所"))</f>
        <v>#REF!</v>
      </c>
    </row>
    <row r="8096" spans="1:14" ht="48.6" thickBot="1" x14ac:dyDescent="0.25">
      <c r="A8096" s="28" t="s">
        <v>64</v>
      </c>
      <c r="B8096" s="18">
        <v>32</v>
      </c>
      <c r="C8096" s="18"/>
      <c r="D8096" s="18"/>
      <c r="E8096" s="18"/>
      <c r="F8096" s="18"/>
      <c r="G8096" s="18"/>
      <c r="H8096" s="18"/>
      <c r="I8096" s="18"/>
      <c r="J8096" s="62"/>
      <c r="K8096" s="69"/>
      <c r="L8096" s="108" t="s">
        <v>64</v>
      </c>
      <c r="M8096" s="103" t="e">
        <f>#REF!</f>
        <v>#REF!</v>
      </c>
      <c r="N8096" s="103" t="e">
        <f>IF(M8096=0,"",CHOOSE(M8096,"32","手入力箇所","手入力箇所","手入力箇所","手入力箇所","手入力箇所","手入力箇所","手入力箇所","手入力箇所","手入力箇所","手入力箇所"))</f>
        <v>#REF!</v>
      </c>
    </row>
    <row r="8097" spans="1:14" ht="48.6" thickBot="1" x14ac:dyDescent="0.25">
      <c r="A8097" s="28" t="s">
        <v>65</v>
      </c>
      <c r="B8097" s="18">
        <v>36</v>
      </c>
      <c r="C8097" s="18"/>
      <c r="D8097" s="18"/>
      <c r="E8097" s="18"/>
      <c r="F8097" s="18"/>
      <c r="G8097" s="18"/>
      <c r="H8097" s="18"/>
      <c r="I8097" s="18"/>
      <c r="J8097" s="62"/>
      <c r="K8097" s="69"/>
      <c r="L8097" s="108" t="s">
        <v>65</v>
      </c>
      <c r="M8097" s="103" t="e">
        <f>#REF!</f>
        <v>#REF!</v>
      </c>
      <c r="N8097" s="103" t="e">
        <f>IF(M8097=0,"",CHOOSE(M8097,"36","手入力箇所","手入力箇所","手入力箇所","手入力箇所","手入力箇所","手入力箇所","手入力箇所","手入力箇所","手入力箇所","手入力箇所"))</f>
        <v>#REF!</v>
      </c>
    </row>
    <row r="8098" spans="1:14" ht="24.6" thickBot="1" x14ac:dyDescent="0.25">
      <c r="A8098" s="28" t="s">
        <v>66</v>
      </c>
      <c r="B8098" s="18">
        <v>24</v>
      </c>
      <c r="C8098" s="18">
        <v>30</v>
      </c>
      <c r="D8098" s="18">
        <v>33</v>
      </c>
      <c r="E8098" s="18">
        <v>35</v>
      </c>
      <c r="F8098" s="18">
        <v>42</v>
      </c>
      <c r="G8098" s="18"/>
      <c r="H8098" s="18"/>
      <c r="I8098" s="18"/>
      <c r="J8098" s="62"/>
      <c r="K8098" s="69"/>
      <c r="L8098" s="108" t="s">
        <v>66</v>
      </c>
      <c r="M8098" s="103" t="e">
        <f>#REF!</f>
        <v>#REF!</v>
      </c>
      <c r="N8098" s="103" t="e">
        <f>IF(M8098=0,"",CHOOSE(M8098,"24","30","33","35","35","42","42","42","42","42","手入力箇所","手入力箇所","手入力箇所","手入力箇所","手入力箇所","手入力箇所","手入力箇所","手入力箇所","手入力箇所","手入力箇所"))</f>
        <v>#REF!</v>
      </c>
    </row>
    <row r="8099" spans="1:14" ht="36.6" thickBot="1" x14ac:dyDescent="0.25">
      <c r="A8099" s="28" t="s">
        <v>67</v>
      </c>
      <c r="B8099" s="18">
        <v>7</v>
      </c>
      <c r="C8099" s="18">
        <v>12</v>
      </c>
      <c r="D8099" s="18">
        <v>16</v>
      </c>
      <c r="E8099" s="18">
        <v>19</v>
      </c>
      <c r="F8099" s="18"/>
      <c r="G8099" s="18"/>
      <c r="H8099" s="18"/>
      <c r="I8099" s="18"/>
      <c r="J8099" s="62"/>
      <c r="K8099" s="69"/>
      <c r="L8099" s="108" t="s">
        <v>67</v>
      </c>
      <c r="M8099" s="103" t="e">
        <f>#REF!</f>
        <v>#REF!</v>
      </c>
      <c r="N8099" s="103" t="e">
        <f>IF(M8099=0,"",CHOOSE(M8099,"7","12","16","19","19","手入力箇所","手入力箇所","手入力箇所","手入力箇所","手入力箇所","手入力箇所","手入力箇所","手入力箇所","手入力箇所","手入力箇所"))</f>
        <v>#REF!</v>
      </c>
    </row>
    <row r="8100" spans="1:14" ht="24.6" thickBot="1" x14ac:dyDescent="0.25">
      <c r="A8100" s="28" t="s">
        <v>68</v>
      </c>
      <c r="B8100" s="18">
        <v>21</v>
      </c>
      <c r="C8100" s="18">
        <v>35</v>
      </c>
      <c r="D8100" s="18">
        <v>48</v>
      </c>
      <c r="E8100" s="18">
        <v>59</v>
      </c>
      <c r="F8100" s="18">
        <v>94</v>
      </c>
      <c r="G8100" s="18">
        <v>159</v>
      </c>
      <c r="H8100" s="18">
        <v>235</v>
      </c>
      <c r="I8100" s="18"/>
      <c r="J8100" s="62"/>
      <c r="K8100" s="69"/>
      <c r="L8100" s="108" t="s">
        <v>68</v>
      </c>
      <c r="M8100" s="103" t="e">
        <f>#REF!</f>
        <v>#REF!</v>
      </c>
      <c r="N8100" s="103" t="e">
        <f>IF(M8100=0,"",CHOOSE(M8100,"21","35","48","59","59","94","94","94","94","94","159","159","159","159","159","159","159","159","159","159","235","235","235","235","235","235","235","235","235","235","手入力箇所","手入力箇所","手入力箇所","手入力箇所","手入力箇所","手入力箇所","手入力箇所","手入力箇所","手入力箇所","手入力箇所"))</f>
        <v>#REF!</v>
      </c>
    </row>
    <row r="8101" spans="1:14" ht="36.6" thickBot="1" x14ac:dyDescent="0.25">
      <c r="A8101" s="28" t="s">
        <v>69</v>
      </c>
      <c r="B8101" s="18">
        <v>22</v>
      </c>
      <c r="C8101" s="18">
        <v>26</v>
      </c>
      <c r="D8101" s="18">
        <v>28</v>
      </c>
      <c r="E8101" s="18">
        <v>29</v>
      </c>
      <c r="F8101" s="18">
        <v>34</v>
      </c>
      <c r="G8101" s="18"/>
      <c r="H8101" s="18"/>
      <c r="I8101" s="18"/>
      <c r="J8101" s="62"/>
      <c r="K8101" s="69"/>
      <c r="L8101" s="108" t="s">
        <v>69</v>
      </c>
      <c r="M8101" s="103" t="e">
        <f>#REF!</f>
        <v>#REF!</v>
      </c>
      <c r="N8101" s="103" t="e">
        <f>IF(M8101=0,"",CHOOSE(M8101,"22","26","28","29","29","34","34","34","34","34","手入力箇所","手入力箇所","手入力箇所","手入力箇所","手入力箇所","手入力箇所","手入力箇所","手入力箇所","手入力箇所","手入力箇所"))</f>
        <v>#REF!</v>
      </c>
    </row>
    <row r="8102" spans="1:14" ht="13.8" thickBot="1" x14ac:dyDescent="0.25">
      <c r="A8102" s="27" t="s">
        <v>63</v>
      </c>
      <c r="B8102" s="18">
        <v>21</v>
      </c>
      <c r="C8102" s="18">
        <v>33</v>
      </c>
      <c r="D8102" s="18">
        <v>46</v>
      </c>
      <c r="E8102" s="18">
        <v>56</v>
      </c>
      <c r="F8102" s="18">
        <v>89</v>
      </c>
      <c r="G8102" s="18">
        <v>151</v>
      </c>
      <c r="H8102" s="18">
        <v>224</v>
      </c>
      <c r="I8102" s="18">
        <v>289</v>
      </c>
      <c r="J8102" s="18">
        <v>350</v>
      </c>
      <c r="K8102" s="69"/>
      <c r="L8102" s="107" t="s">
        <v>63</v>
      </c>
      <c r="M8102" s="103" t="e">
        <f>#REF!</f>
        <v>#REF!</v>
      </c>
      <c r="N8102" s="103" t="e">
        <f>IF(M8102=0,"",CHOOSE(M8102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103" spans="1:14" ht="24.6" thickBot="1" x14ac:dyDescent="0.25">
      <c r="A8103" s="34" t="s">
        <v>70</v>
      </c>
      <c r="B8103" s="35">
        <v>13</v>
      </c>
      <c r="C8103" s="35">
        <v>33</v>
      </c>
      <c r="D8103" s="35">
        <v>59</v>
      </c>
      <c r="E8103" s="35"/>
      <c r="F8103" s="35"/>
      <c r="G8103" s="35"/>
      <c r="H8103" s="35"/>
      <c r="I8103" s="35"/>
      <c r="J8103" s="36"/>
      <c r="K8103" s="67"/>
      <c r="L8103" s="108" t="s">
        <v>70</v>
      </c>
      <c r="M8103" s="103" t="e">
        <f>#REF!</f>
        <v>#REF!</v>
      </c>
      <c r="N8103" s="103" t="e">
        <f>IF(M8103=0,"",CHOOSE(M8103,"13","33","59","手入力箇所","手入力箇所","手入力箇所","手入力箇所","手入力箇所","手入力箇所","手入力箇所","手入力箇所","手入力箇所","手入力箇所"))</f>
        <v>#REF!</v>
      </c>
    </row>
    <row r="8104" spans="1:14" ht="13.8" thickBot="1" x14ac:dyDescent="0.25">
      <c r="A8104" s="37" t="s">
        <v>71</v>
      </c>
      <c r="B8104" s="17">
        <v>23</v>
      </c>
      <c r="C8104" s="17">
        <v>39</v>
      </c>
      <c r="D8104" s="17">
        <v>97</v>
      </c>
      <c r="E8104" s="17"/>
      <c r="F8104" s="17"/>
      <c r="G8104" s="17"/>
      <c r="H8104" s="17"/>
      <c r="I8104" s="17"/>
      <c r="J8104" s="64"/>
      <c r="K8104" s="70"/>
      <c r="L8104" s="109" t="s">
        <v>71</v>
      </c>
      <c r="M8104" s="103" t="e">
        <f>#REF!</f>
        <v>#REF!</v>
      </c>
      <c r="N8104" s="103" t="e">
        <f>IF(M8104=0,"",CHOOSE(M8104,"23","39","97","手入力箇所","手入力箇所","手入力箇所","手入力箇所","手入力箇所","手入力箇所","手入力箇所","手入力箇所","手入力箇所","手入力箇所"))</f>
        <v>#REF!</v>
      </c>
    </row>
    <row r="8105" spans="1:14" ht="13.8" thickBot="1" x14ac:dyDescent="0.25">
      <c r="A8105" s="29" t="s">
        <v>72</v>
      </c>
      <c r="B8105" s="18">
        <v>21</v>
      </c>
      <c r="C8105" s="18">
        <v>37</v>
      </c>
      <c r="D8105" s="18">
        <v>58</v>
      </c>
      <c r="E8105" s="18">
        <v>76</v>
      </c>
      <c r="F8105" s="18">
        <v>137</v>
      </c>
      <c r="G8105" s="18"/>
      <c r="H8105" s="18"/>
      <c r="I8105" s="18"/>
      <c r="J8105" s="62"/>
      <c r="K8105" s="69"/>
      <c r="L8105" s="109" t="s">
        <v>72</v>
      </c>
      <c r="M8105" s="103" t="e">
        <f>#REF!</f>
        <v>#REF!</v>
      </c>
      <c r="N8105" s="103" t="e">
        <f>IF(M8105=0,"",CHOOSE(M8105,"21","37","58","76","76","137","137","137","137","137","手入力箇所","手入力箇所","手入力箇所","手入力箇所","手入力箇所","手入力箇所","手入力箇所","手入力箇所","手入力箇所","手入力箇所"))</f>
        <v>#REF!</v>
      </c>
    </row>
    <row r="8106" spans="1:14" ht="13.8" thickBot="1" x14ac:dyDescent="0.25">
      <c r="A8106" s="29" t="s">
        <v>73</v>
      </c>
      <c r="B8106" s="18">
        <v>48</v>
      </c>
      <c r="C8106" s="18">
        <v>93</v>
      </c>
      <c r="D8106" s="18">
        <v>138</v>
      </c>
      <c r="E8106" s="18">
        <v>183</v>
      </c>
      <c r="F8106" s="18"/>
      <c r="G8106" s="18"/>
      <c r="H8106" s="18"/>
      <c r="I8106" s="18"/>
      <c r="J8106" s="62"/>
      <c r="K8106" s="69"/>
      <c r="L8106" s="109" t="s">
        <v>73</v>
      </c>
      <c r="M8106" s="103" t="e">
        <f>#REF!</f>
        <v>#REF!</v>
      </c>
      <c r="N8106" s="103" t="e">
        <f>IF(M8106=0,"",CHOOSE(M8106,"48","93","138","183","183","手入力箇所","手入力箇所","手入力箇所","手入力箇所","手入力箇所","手入力箇所","手入力箇所","手入力箇所","手入力箇所","手入力箇所"))</f>
        <v>#REF!</v>
      </c>
    </row>
    <row r="8107" spans="1:14" ht="37.200000000000003" thickBot="1" x14ac:dyDescent="0.25">
      <c r="A8107" s="30" t="s">
        <v>74</v>
      </c>
      <c r="B8107" s="18">
        <v>13</v>
      </c>
      <c r="C8107" s="18">
        <v>26</v>
      </c>
      <c r="D8107" s="18">
        <v>40</v>
      </c>
      <c r="E8107" s="18">
        <v>55</v>
      </c>
      <c r="F8107" s="18">
        <v>107</v>
      </c>
      <c r="G8107" s="18">
        <v>224</v>
      </c>
      <c r="H8107" s="18">
        <v>386</v>
      </c>
      <c r="I8107" s="18"/>
      <c r="J8107" s="62"/>
      <c r="K8107" s="69"/>
      <c r="L8107" s="110" t="s">
        <v>74</v>
      </c>
      <c r="M8107" s="103" t="e">
        <f>#REF!</f>
        <v>#REF!</v>
      </c>
      <c r="N8107" s="103" t="e">
        <f>IF(M8107=0,"",CHOOSE(M8107,"13","26","40","55","55","107","107","107","107","107","224","224","224","224","224","224","224","224","224","224","386","386","386","386","386","386","386","386","386","386","手入力箇所","手入力箇所","手入力箇所","手入力箇所","手入力箇所","手入力箇所","手入力箇所","手入力箇所","手入力箇所","手入力箇所"))</f>
        <v>#REF!</v>
      </c>
    </row>
    <row r="8108" spans="1:14" ht="13.8" thickBot="1" x14ac:dyDescent="0.25">
      <c r="A8108" s="29" t="s">
        <v>75</v>
      </c>
      <c r="B8108" s="18">
        <v>36</v>
      </c>
      <c r="C8108" s="18">
        <v>98</v>
      </c>
      <c r="D8108" s="18">
        <v>173</v>
      </c>
      <c r="E8108" s="18">
        <v>274</v>
      </c>
      <c r="F8108" s="18"/>
      <c r="G8108" s="18"/>
      <c r="H8108" s="18"/>
      <c r="I8108" s="18"/>
      <c r="J8108" s="62"/>
      <c r="K8108" s="69"/>
      <c r="L8108" s="109" t="s">
        <v>75</v>
      </c>
      <c r="M8108" s="103" t="e">
        <f>#REF!</f>
        <v>#REF!</v>
      </c>
      <c r="N8108" s="103" t="e">
        <f>IF(M8108=0,"",CHOOSE(M8108,"36","98","173","274","274","手入力箇所","手入力箇所","手入力箇所","手入力箇所","手入力箇所","手入力箇所","手入力箇所","手入力箇所","手入力箇所","手入力箇所"))</f>
        <v>#REF!</v>
      </c>
    </row>
    <row r="8109" spans="1:14" ht="37.200000000000003" thickBot="1" x14ac:dyDescent="0.25">
      <c r="A8109" s="30" t="s">
        <v>76</v>
      </c>
      <c r="B8109" s="18">
        <v>127</v>
      </c>
      <c r="C8109" s="18">
        <v>127</v>
      </c>
      <c r="D8109" s="18">
        <v>127</v>
      </c>
      <c r="E8109" s="18">
        <v>127</v>
      </c>
      <c r="F8109" s="18"/>
      <c r="G8109" s="18"/>
      <c r="H8109" s="18"/>
      <c r="I8109" s="18"/>
      <c r="J8109" s="62"/>
      <c r="K8109" s="69"/>
      <c r="L8109" s="110" t="s">
        <v>76</v>
      </c>
      <c r="M8109" s="103" t="e">
        <f>#REF!</f>
        <v>#REF!</v>
      </c>
      <c r="N8109" s="103" t="e">
        <f>IF(M8109=0,"",CHOOSE(M8109,"127","127","127","127","127","手入力箇所","手入力箇所","手入力箇所","手入力箇所","手入力箇所","手入力箇所","手入力箇所","手入力箇所","手入力箇所","手入力箇所"))</f>
        <v>#REF!</v>
      </c>
    </row>
    <row r="8110" spans="1:14" ht="27" thickBot="1" x14ac:dyDescent="0.25">
      <c r="A8110" s="31" t="s">
        <v>77</v>
      </c>
      <c r="B8110" s="18">
        <v>42</v>
      </c>
      <c r="C8110" s="18">
        <v>90</v>
      </c>
      <c r="D8110" s="18">
        <v>141</v>
      </c>
      <c r="E8110" s="18">
        <v>193</v>
      </c>
      <c r="F8110" s="62"/>
      <c r="G8110" s="62"/>
      <c r="H8110" s="62"/>
      <c r="I8110" s="62"/>
      <c r="J8110" s="62"/>
      <c r="K8110" s="69"/>
      <c r="L8110" s="111" t="s">
        <v>77</v>
      </c>
      <c r="M8110" s="103" t="e">
        <f>#REF!</f>
        <v>#REF!</v>
      </c>
      <c r="N8110" s="103" t="e">
        <f>IF(M8110=0,"",CHOOSE(M8110,"42","90","141","193","1936","手入力箇所","手入力箇所","手入力箇所","手入力箇所","手入力箇所","手入力箇所","手入力箇所","手入力箇所","手入力箇所","手入力箇所"))</f>
        <v>#REF!</v>
      </c>
    </row>
    <row r="8111" spans="1:14" ht="40.200000000000003" thickBot="1" x14ac:dyDescent="0.25">
      <c r="A8111" s="31" t="s">
        <v>78</v>
      </c>
      <c r="B8111" s="18">
        <v>24</v>
      </c>
      <c r="C8111" s="18">
        <v>43</v>
      </c>
      <c r="D8111" s="18">
        <v>61</v>
      </c>
      <c r="E8111" s="18">
        <v>76</v>
      </c>
      <c r="F8111" s="62"/>
      <c r="G8111" s="62"/>
      <c r="H8111" s="62"/>
      <c r="I8111" s="62"/>
      <c r="J8111" s="62"/>
      <c r="K8111" s="69"/>
      <c r="L8111" s="111" t="s">
        <v>78</v>
      </c>
      <c r="M8111" s="103" t="e">
        <f>#REF!</f>
        <v>#REF!</v>
      </c>
      <c r="N8111" s="103" t="e">
        <f>IF(M8111=0,"",CHOOSE(M8111,"24","43","61","76","76","手入力箇所","手入力箇所","手入力箇所","手入力箇所","手入力箇所","手入力箇所","手入力箇所","手入力箇所","手入力箇所","手入力箇所"))</f>
        <v>#REF!</v>
      </c>
    </row>
    <row r="8112" spans="1:14" ht="27" thickBot="1" x14ac:dyDescent="0.25">
      <c r="A8112" s="31" t="s">
        <v>79</v>
      </c>
      <c r="B8112" s="18">
        <v>54</v>
      </c>
      <c r="C8112" s="18">
        <v>77</v>
      </c>
      <c r="D8112" s="18">
        <v>94</v>
      </c>
      <c r="E8112" s="18">
        <v>107</v>
      </c>
      <c r="F8112" s="62"/>
      <c r="G8112" s="62"/>
      <c r="H8112" s="62"/>
      <c r="I8112" s="62"/>
      <c r="J8112" s="62"/>
      <c r="K8112" s="69"/>
      <c r="L8112" s="111" t="s">
        <v>79</v>
      </c>
      <c r="M8112" s="103" t="e">
        <f>#REF!</f>
        <v>#REF!</v>
      </c>
      <c r="N8112" s="103" t="e">
        <f>IF(M8112=0,"",CHOOSE(M8112,"54","77","94","107","107","手入力箇所","手入力箇所","手入力箇所","手入力箇所","手入力箇所","手入力箇所","手入力箇所","手入力箇所","手入力箇所","手入力箇所"))</f>
        <v>#REF!</v>
      </c>
    </row>
    <row r="8113" spans="1:14" ht="40.200000000000003" thickBot="1" x14ac:dyDescent="0.25">
      <c r="A8113" s="31" t="s">
        <v>80</v>
      </c>
      <c r="B8113" s="18">
        <v>49</v>
      </c>
      <c r="C8113" s="18">
        <v>53</v>
      </c>
      <c r="D8113" s="18">
        <v>55</v>
      </c>
      <c r="E8113" s="18">
        <v>56</v>
      </c>
      <c r="F8113" s="62"/>
      <c r="G8113" s="62"/>
      <c r="H8113" s="62"/>
      <c r="I8113" s="62"/>
      <c r="J8113" s="62"/>
      <c r="K8113" s="69"/>
      <c r="L8113" s="111" t="s">
        <v>80</v>
      </c>
      <c r="M8113" s="103" t="e">
        <f>#REF!</f>
        <v>#REF!</v>
      </c>
      <c r="N8113" s="103" t="e">
        <f>IF(M8113=0,"",CHOOSE(M8113,"49","53","55","56","56","手入力箇所","手入力箇所","手入力箇所","手入力箇所","手入力箇所","手入力箇所","手入力箇所","手入力箇所","手入力箇所","手入力箇所"))</f>
        <v>#REF!</v>
      </c>
    </row>
    <row r="8114" spans="1:14" ht="40.200000000000003" thickBot="1" x14ac:dyDescent="0.25">
      <c r="A8114" s="38" t="s">
        <v>81</v>
      </c>
      <c r="B8114" s="35">
        <v>232</v>
      </c>
      <c r="C8114" s="35">
        <v>232</v>
      </c>
      <c r="D8114" s="36"/>
      <c r="E8114" s="36"/>
      <c r="F8114" s="36"/>
      <c r="G8114" s="36"/>
      <c r="H8114" s="36"/>
      <c r="I8114" s="36"/>
      <c r="J8114" s="36"/>
      <c r="K8114" s="67"/>
      <c r="L8114" s="111" t="s">
        <v>81</v>
      </c>
      <c r="M8114" s="103" t="e">
        <f>#REF!</f>
        <v>#REF!</v>
      </c>
      <c r="N8114" s="103" t="e">
        <f>IF(M8114=0,"",CHOOSE(M8114,"232","232","手入力箇所","手入力箇所","手入力箇所","手入力箇所","手入力箇所","手入力箇所","手入力箇所","手入力箇所","手入力箇所","手入力箇所"))</f>
        <v>#REF!</v>
      </c>
    </row>
    <row r="8115" spans="1:14" ht="13.8" thickBot="1" x14ac:dyDescent="0.25">
      <c r="A8115" s="39" t="s">
        <v>82</v>
      </c>
      <c r="B8115" s="17">
        <v>6</v>
      </c>
      <c r="C8115" s="17">
        <v>9</v>
      </c>
      <c r="D8115" s="17">
        <v>11</v>
      </c>
      <c r="E8115" s="17">
        <v>13</v>
      </c>
      <c r="F8115" s="17">
        <v>18</v>
      </c>
      <c r="G8115" s="17">
        <v>26</v>
      </c>
      <c r="H8115" s="17">
        <v>35</v>
      </c>
      <c r="I8115" s="17">
        <v>43</v>
      </c>
      <c r="J8115" s="17">
        <v>49</v>
      </c>
      <c r="K8115" s="70"/>
      <c r="L8115" s="111" t="s">
        <v>82</v>
      </c>
      <c r="M8115" s="103" t="e">
        <f>#REF!</f>
        <v>#REF!</v>
      </c>
      <c r="N8115" s="103" t="e">
        <f>IF(M8115=0,"",CHOOSE(M8115,"6","9","11","13","13","18","18","18","18","18","26","26","26","26","26","26","26","26","26","26","35","35","35","35","35","35","35","35","35","35","43","43","43","43","43","43","43","43","43","43","49","49","49","49","49","49","49","49","49","49","手入力箇所","手入力箇所","手入力箇所","手入力箇所","手入力箇所","手入力箇所","手入力箇所","手入力箇所","手入力箇所","手入力箇所"))</f>
        <v>#REF!</v>
      </c>
    </row>
    <row r="8116" spans="1:14" ht="13.8" thickBot="1" x14ac:dyDescent="0.25">
      <c r="A8116" s="31" t="s">
        <v>83</v>
      </c>
      <c r="B8116" s="18">
        <v>6</v>
      </c>
      <c r="C8116" s="18">
        <v>10</v>
      </c>
      <c r="D8116" s="18">
        <v>14</v>
      </c>
      <c r="E8116" s="18">
        <v>17</v>
      </c>
      <c r="F8116" s="18">
        <v>29</v>
      </c>
      <c r="G8116" s="18">
        <v>50</v>
      </c>
      <c r="H8116" s="18">
        <v>76</v>
      </c>
      <c r="I8116" s="18">
        <v>100</v>
      </c>
      <c r="J8116" s="18">
        <v>123</v>
      </c>
      <c r="K8116" s="69"/>
      <c r="L8116" s="111" t="s">
        <v>83</v>
      </c>
      <c r="M8116" s="103" t="e">
        <f>#REF!</f>
        <v>#REF!</v>
      </c>
      <c r="N8116" s="103" t="e">
        <f>IF(M8116=0,"",CHOOSE(M8116,"6","10","14","17","17","29","29","29","29","29","50","50","50","50","50","50","50","50","50","50","76","76","76","76","76","76","76","76","76","76","100","100","100","100","100","100","100","100","100","100","123","123","123","123","123","123","123","123","123","123","手入力箇所","手入力箇所","手入力箇所","手入力箇所","手入力箇所","手入力箇所","手入力箇所","手入力箇所","手入力箇所"))</f>
        <v>#REF!</v>
      </c>
    </row>
    <row r="8117" spans="1:14" ht="27" thickBot="1" x14ac:dyDescent="0.25">
      <c r="A8117" s="32" t="s">
        <v>84</v>
      </c>
      <c r="B8117" s="20">
        <v>9</v>
      </c>
      <c r="C8117" s="20">
        <v>15</v>
      </c>
      <c r="D8117" s="20">
        <v>20</v>
      </c>
      <c r="E8117" s="20">
        <v>24</v>
      </c>
      <c r="F8117" s="20">
        <v>39</v>
      </c>
      <c r="G8117" s="20">
        <v>65</v>
      </c>
      <c r="H8117" s="63"/>
      <c r="I8117" s="63"/>
      <c r="J8117" s="63"/>
      <c r="K8117" s="106"/>
      <c r="L8117" s="111" t="s">
        <v>84</v>
      </c>
      <c r="M8117" s="103" t="e">
        <f>#REF!</f>
        <v>#REF!</v>
      </c>
      <c r="N8117" s="103" t="e">
        <f>IF(M8117=0,"",CHOOSE(M8117,"9","15","20","24","24","39","39","39","39","39","65","65","65","65","65","65","65","65","65","65","手入力箇所","手入力箇所","手入力箇所","手入力箇所","手入力箇所","手入力箇所","手入力箇所","手入力箇所","手入力箇所","手入力箇所"))</f>
        <v>#REF!</v>
      </c>
    </row>
    <row r="8120" spans="1:14" ht="13.8" thickBot="1" x14ac:dyDescent="0.25"/>
    <row r="8121" spans="1:14" ht="13.8" thickBot="1" x14ac:dyDescent="0.25">
      <c r="A8121" s="688" t="e">
        <f>#REF!</f>
        <v>#REF!</v>
      </c>
      <c r="B8121" s="688"/>
      <c r="C8121" s="688"/>
      <c r="D8121" s="689" t="s">
        <v>192</v>
      </c>
      <c r="E8121" s="689"/>
      <c r="F8121" s="689"/>
      <c r="G8121" s="689"/>
      <c r="H8121" s="689"/>
      <c r="I8121" s="689"/>
      <c r="J8121" s="689"/>
      <c r="K8121" s="689"/>
      <c r="L8121" s="689"/>
      <c r="M8121" s="689"/>
      <c r="N8121" s="689"/>
    </row>
    <row r="8122" spans="1:14" ht="13.8" thickBot="1" x14ac:dyDescent="0.25">
      <c r="A8122" s="65"/>
      <c r="B8122" s="33">
        <v>1</v>
      </c>
      <c r="C8122" s="24">
        <v>2</v>
      </c>
      <c r="D8122" s="24">
        <v>3</v>
      </c>
      <c r="E8122" s="24" t="s">
        <v>58</v>
      </c>
      <c r="F8122" s="24" t="s">
        <v>59</v>
      </c>
      <c r="G8122" s="24" t="s">
        <v>60</v>
      </c>
      <c r="H8122" s="24" t="s">
        <v>61</v>
      </c>
      <c r="I8122" s="24" t="s">
        <v>62</v>
      </c>
      <c r="J8122" s="24" t="s">
        <v>194</v>
      </c>
      <c r="K8122" s="25" t="s">
        <v>85</v>
      </c>
      <c r="L8122" s="105" t="s">
        <v>189</v>
      </c>
      <c r="M8122" s="105" t="s">
        <v>188</v>
      </c>
      <c r="N8122" s="105" t="s">
        <v>51</v>
      </c>
    </row>
    <row r="8123" spans="1:14" ht="13.8" thickBot="1" x14ac:dyDescent="0.25">
      <c r="A8123" s="26" t="s">
        <v>56</v>
      </c>
      <c r="B8123" s="22">
        <v>5</v>
      </c>
      <c r="C8123" s="22">
        <v>7</v>
      </c>
      <c r="D8123" s="22">
        <v>8</v>
      </c>
      <c r="E8123" s="22">
        <v>8</v>
      </c>
      <c r="F8123" s="22">
        <v>10</v>
      </c>
      <c r="G8123" s="22">
        <v>13</v>
      </c>
      <c r="H8123" s="22">
        <v>16</v>
      </c>
      <c r="I8123" s="22"/>
      <c r="J8123" s="23"/>
      <c r="K8123" s="1"/>
      <c r="L8123" s="26" t="s">
        <v>56</v>
      </c>
      <c r="M8123" s="104" t="e">
        <f>#REF!</f>
        <v>#REF!</v>
      </c>
      <c r="N8123" s="112" t="e">
        <f>IF(M8123=0,"",CHOOSE(M8123,"5","7","8","8","8","10","10","10","10","10","13","13","13","13","13","13","13","13","13","13","16","16","16","16","16","16","16","16","16","16","16","手入力箇所","手入力箇所","手入力箇所","手入力箇所","手入力箇所","手入力箇所","手入力箇所","手入力箇所","手入力箇所","手入力箇所"))</f>
        <v>#REF!</v>
      </c>
    </row>
    <row r="8124" spans="1:14" ht="13.8" thickBot="1" x14ac:dyDescent="0.25">
      <c r="A8124" s="27" t="s">
        <v>57</v>
      </c>
      <c r="B8124" s="18">
        <v>5</v>
      </c>
      <c r="C8124" s="18">
        <v>7</v>
      </c>
      <c r="D8124" s="18">
        <v>8</v>
      </c>
      <c r="E8124" s="18">
        <v>9</v>
      </c>
      <c r="F8124" s="18">
        <v>12</v>
      </c>
      <c r="G8124" s="18">
        <v>16</v>
      </c>
      <c r="H8124" s="18"/>
      <c r="I8124" s="18"/>
      <c r="J8124" s="62"/>
      <c r="K8124" s="19"/>
      <c r="L8124" s="27" t="s">
        <v>57</v>
      </c>
      <c r="M8124" s="104" t="e">
        <f>#REF!</f>
        <v>#REF!</v>
      </c>
      <c r="N8124" s="113" t="e">
        <f>IF(M8124=0,"",CHOOSE(M8124,"5","7","8","9","9","12","12","12","12","12","16","16","16","16","16","16","16","16","16","16","手入力箇所","手入力箇所","手入力箇所","手入力箇所","手入力箇所","手入力箇所","手入力箇所","手入力箇所","手入力箇所","手入力箇所"))</f>
        <v>#REF!</v>
      </c>
    </row>
    <row r="8125" spans="1:14" ht="48.6" thickBot="1" x14ac:dyDescent="0.25">
      <c r="A8125" s="28" t="s">
        <v>64</v>
      </c>
      <c r="B8125" s="18">
        <v>6</v>
      </c>
      <c r="C8125" s="18"/>
      <c r="D8125" s="18"/>
      <c r="E8125" s="18"/>
      <c r="F8125" s="18"/>
      <c r="G8125" s="18"/>
      <c r="H8125" s="18"/>
      <c r="I8125" s="18"/>
      <c r="J8125" s="62"/>
      <c r="K8125" s="19"/>
      <c r="L8125" s="28" t="s">
        <v>64</v>
      </c>
      <c r="M8125" s="104" t="e">
        <f>#REF!</f>
        <v>#REF!</v>
      </c>
      <c r="N8125" s="113" t="e">
        <f>IF(M8125=0,"",CHOOSE(M8125,"6","手入力箇所","手入力箇所","手入力箇所","手入力箇所","手入力箇所","手入力箇所","手入力箇所","手入力箇所","手入力箇所","手入力箇所","",""))</f>
        <v>#REF!</v>
      </c>
    </row>
    <row r="8126" spans="1:14" ht="48.6" thickBot="1" x14ac:dyDescent="0.25">
      <c r="A8126" s="28" t="s">
        <v>65</v>
      </c>
      <c r="B8126" s="18">
        <v>6</v>
      </c>
      <c r="C8126" s="18"/>
      <c r="D8126" s="18"/>
      <c r="E8126" s="18"/>
      <c r="F8126" s="18"/>
      <c r="G8126" s="18"/>
      <c r="H8126" s="18"/>
      <c r="I8126" s="18"/>
      <c r="J8126" s="62"/>
      <c r="K8126" s="19"/>
      <c r="L8126" s="28" t="s">
        <v>65</v>
      </c>
      <c r="M8126" s="104" t="e">
        <f>#REF!</f>
        <v>#REF!</v>
      </c>
      <c r="N8126" s="113" t="e">
        <f>IF(M8126=0,"",CHOOSE(M8126,"6","手入力箇所","手入力箇所","手入力箇所","手入力箇所","手入力箇所","手入力箇所","手入力箇所","手入力箇所","手入力箇所","手入力箇所","",""))</f>
        <v>#REF!</v>
      </c>
    </row>
    <row r="8127" spans="1:14" ht="24.6" thickBot="1" x14ac:dyDescent="0.25">
      <c r="A8127" s="28" t="s">
        <v>66</v>
      </c>
      <c r="B8127" s="18">
        <v>5</v>
      </c>
      <c r="C8127" s="18">
        <v>7</v>
      </c>
      <c r="D8127" s="18">
        <v>8</v>
      </c>
      <c r="E8127" s="18">
        <v>9</v>
      </c>
      <c r="F8127" s="18">
        <v>12</v>
      </c>
      <c r="G8127" s="18"/>
      <c r="H8127" s="18"/>
      <c r="I8127" s="18"/>
      <c r="J8127" s="62"/>
      <c r="K8127" s="19"/>
      <c r="L8127" s="28" t="s">
        <v>66</v>
      </c>
      <c r="M8127" s="104" t="e">
        <f>#REF!</f>
        <v>#REF!</v>
      </c>
      <c r="N8127" s="113" t="e">
        <f>IF(M8127=0,"",CHOOSE(M8127,"5","7","8","9","9","12","12","12","12","12","手入力箇所","手入力箇所","手入力箇所","手入力箇所","手入力箇所","手入力箇所","手入力箇所","手入力箇所","手入力箇所","手入力箇所"))</f>
        <v>#REF!</v>
      </c>
    </row>
    <row r="8128" spans="1:14" ht="36.6" thickBot="1" x14ac:dyDescent="0.25">
      <c r="A8128" s="28" t="s">
        <v>67</v>
      </c>
      <c r="B8128" s="18">
        <v>4</v>
      </c>
      <c r="C8128" s="18">
        <v>5</v>
      </c>
      <c r="D8128" s="18">
        <v>5</v>
      </c>
      <c r="E8128" s="18">
        <v>6</v>
      </c>
      <c r="F8128" s="18"/>
      <c r="G8128" s="18"/>
      <c r="H8128" s="18"/>
      <c r="I8128" s="18"/>
      <c r="J8128" s="62"/>
      <c r="K8128" s="19"/>
      <c r="L8128" s="28" t="s">
        <v>67</v>
      </c>
      <c r="M8128" s="104" t="e">
        <f>#REF!</f>
        <v>#REF!</v>
      </c>
      <c r="N8128" s="113" t="e">
        <f>IF(M8128=0,"",CHOOSE(M8128,"4","5","5","6","6","手入力箇所","手入力箇所","手入力箇所","手入力箇所","手入力箇所","手入力箇所","手入力箇所","手入力箇所","手入力箇所","手入力箇所"))</f>
        <v>#REF!</v>
      </c>
    </row>
    <row r="8129" spans="1:14" ht="24.6" thickBot="1" x14ac:dyDescent="0.25">
      <c r="A8129" s="28" t="s">
        <v>68</v>
      </c>
      <c r="B8129" s="18">
        <v>12</v>
      </c>
      <c r="C8129" s="18">
        <v>12</v>
      </c>
      <c r="D8129" s="18">
        <v>12</v>
      </c>
      <c r="E8129" s="18">
        <v>12</v>
      </c>
      <c r="F8129" s="18">
        <v>12</v>
      </c>
      <c r="G8129" s="18">
        <v>12</v>
      </c>
      <c r="H8129" s="18">
        <v>12</v>
      </c>
      <c r="I8129" s="18"/>
      <c r="J8129" s="62"/>
      <c r="K8129" s="19"/>
      <c r="L8129" s="28" t="s">
        <v>68</v>
      </c>
      <c r="M8129" s="104" t="e">
        <f>#REF!</f>
        <v>#REF!</v>
      </c>
      <c r="N8129" s="113" t="e">
        <f>IF(M8129=0,"",CHOOSE(M8129,"12","12","12","12","12","12","12","12","12","12","12","12","12","12","12","12","12","12","12","12","12","12","12","12","12","12","12","12","12","12","手入力箇所","手入力箇所","手入力箇所","手入力箇所","手入力箇所","手入力箇所","手入力箇所","手入力箇所","手入力箇所","手入力箇所"))</f>
        <v>#REF!</v>
      </c>
    </row>
    <row r="8130" spans="1:14" ht="36.6" thickBot="1" x14ac:dyDescent="0.25">
      <c r="A8130" s="28" t="s">
        <v>69</v>
      </c>
      <c r="B8130" s="18">
        <v>7</v>
      </c>
      <c r="C8130" s="18">
        <v>7</v>
      </c>
      <c r="D8130" s="18">
        <v>7</v>
      </c>
      <c r="E8130" s="18">
        <v>7</v>
      </c>
      <c r="F8130" s="18">
        <v>7</v>
      </c>
      <c r="G8130" s="18"/>
      <c r="H8130" s="18"/>
      <c r="I8130" s="18"/>
      <c r="J8130" s="62"/>
      <c r="K8130" s="19"/>
      <c r="L8130" s="28" t="s">
        <v>69</v>
      </c>
      <c r="M8130" s="104" t="e">
        <f>#REF!</f>
        <v>#REF!</v>
      </c>
      <c r="N8130" s="113" t="e">
        <f>IF(M8130=0,"",CHOOSE(M8130,"7","7","7","7","7","7","7","7","7","7","手入力箇所","手入力箇所","手入力箇所","手入力箇所","手入力箇所","手入力箇所","手入力箇所","手入力箇所","手入力箇所","手入力箇所"))</f>
        <v>#REF!</v>
      </c>
    </row>
    <row r="8131" spans="1:14" ht="13.8" thickBot="1" x14ac:dyDescent="0.25">
      <c r="A8131" s="27" t="s">
        <v>63</v>
      </c>
      <c r="B8131" s="18">
        <v>4</v>
      </c>
      <c r="C8131" s="18">
        <v>5</v>
      </c>
      <c r="D8131" s="18">
        <v>7</v>
      </c>
      <c r="E8131" s="18">
        <v>8</v>
      </c>
      <c r="F8131" s="18">
        <v>11</v>
      </c>
      <c r="G8131" s="18">
        <v>16</v>
      </c>
      <c r="H8131" s="18">
        <v>22</v>
      </c>
      <c r="I8131" s="18">
        <v>26</v>
      </c>
      <c r="J8131" s="18">
        <v>31</v>
      </c>
      <c r="K8131" s="19"/>
      <c r="L8131" s="27" t="s">
        <v>63</v>
      </c>
      <c r="M8131" s="104" t="e">
        <f>#REF!</f>
        <v>#REF!</v>
      </c>
      <c r="N8131" s="113" t="e">
        <f>IF(M8131=0,"",CHOOSE(M8131,"4","5","7","8","8","11","11","11","11","11","16","16","16","16","16","16","16","16","16","16","22","22","22","22","22","22","22","22","22","22","26","26","26","26","26","26","26","26","26","26","31","31","31","31","31","31","31","31","31","31","31","手入力箇所","手入力箇所","手入力箇所","手入力箇所","手入力箇所","手入力箇所","手入力箇所","手入力箇所","手入力箇所","手入力箇所"))</f>
        <v>#REF!</v>
      </c>
    </row>
    <row r="8132" spans="1:14" ht="24.6" thickBot="1" x14ac:dyDescent="0.25">
      <c r="A8132" s="28" t="s">
        <v>70</v>
      </c>
      <c r="B8132" s="18">
        <v>5</v>
      </c>
      <c r="C8132" s="18">
        <v>6</v>
      </c>
      <c r="D8132" s="18">
        <v>7</v>
      </c>
      <c r="E8132" s="18"/>
      <c r="F8132" s="18"/>
      <c r="G8132" s="18"/>
      <c r="H8132" s="18"/>
      <c r="I8132" s="18"/>
      <c r="J8132" s="62"/>
      <c r="K8132" s="19"/>
      <c r="L8132" s="28" t="s">
        <v>70</v>
      </c>
      <c r="M8132" s="104" t="e">
        <f>#REF!</f>
        <v>#REF!</v>
      </c>
      <c r="N8132" s="113" t="e">
        <f>IF(M8132=0,"",CHOOSE(M8132,"5","6","7","手入力箇所","手入力箇所","手入力箇所","手入力箇所","手入力箇所","手入力箇所","手入力箇所","手入力箇所","手入力箇所","手入力箇所"))</f>
        <v>#REF!</v>
      </c>
    </row>
    <row r="8133" spans="1:14" ht="13.8" thickBot="1" x14ac:dyDescent="0.25">
      <c r="A8133" s="29" t="s">
        <v>71</v>
      </c>
      <c r="B8133" s="18">
        <v>3</v>
      </c>
      <c r="C8133" s="18">
        <v>6</v>
      </c>
      <c r="D8133" s="18">
        <v>19</v>
      </c>
      <c r="E8133" s="18"/>
      <c r="F8133" s="18"/>
      <c r="G8133" s="18"/>
      <c r="H8133" s="18"/>
      <c r="I8133" s="18"/>
      <c r="J8133" s="62"/>
      <c r="K8133" s="19"/>
      <c r="L8133" s="29" t="s">
        <v>71</v>
      </c>
      <c r="M8133" s="104" t="e">
        <f>#REF!</f>
        <v>#REF!</v>
      </c>
      <c r="N8133" s="113" t="e">
        <f>IF(M8133=0,"",CHOOSE(M8133,"3","6","19","手入力箇所","手入力箇所","手入力箇所","手入力箇所","手入力箇所","手入力箇所","手入力箇所","手入力箇所","手入力箇所","手入力箇所"))</f>
        <v>#REF!</v>
      </c>
    </row>
    <row r="8134" spans="1:14" ht="13.8" thickBot="1" x14ac:dyDescent="0.25">
      <c r="A8134" s="29" t="s">
        <v>72</v>
      </c>
      <c r="B8134" s="18">
        <v>1</v>
      </c>
      <c r="C8134" s="18">
        <v>3</v>
      </c>
      <c r="D8134" s="18">
        <v>5</v>
      </c>
      <c r="E8134" s="18">
        <v>9</v>
      </c>
      <c r="F8134" s="18">
        <v>26</v>
      </c>
      <c r="G8134" s="18"/>
      <c r="H8134" s="18"/>
      <c r="I8134" s="18"/>
      <c r="J8134" s="62"/>
      <c r="K8134" s="19"/>
      <c r="L8134" s="29" t="s">
        <v>72</v>
      </c>
      <c r="M8134" s="104" t="e">
        <f>#REF!</f>
        <v>#REF!</v>
      </c>
      <c r="N8134" s="113" t="e">
        <f>IF(M8134=0,"",CHOOSE(M8134,"1","3","5","9","9","26","26","26","26","26","手入力箇所","手入力箇所","手入力箇所","手入力箇所","手入力箇所","手入力箇所","手入力箇所","手入力箇所","手入力箇所","手入力箇所"))</f>
        <v>#REF!</v>
      </c>
    </row>
    <row r="8135" spans="1:14" ht="13.8" thickBot="1" x14ac:dyDescent="0.25">
      <c r="A8135" s="29" t="s">
        <v>73</v>
      </c>
      <c r="B8135" s="18">
        <v>4</v>
      </c>
      <c r="C8135" s="18">
        <v>11</v>
      </c>
      <c r="D8135" s="18">
        <v>20</v>
      </c>
      <c r="E8135" s="18">
        <v>33</v>
      </c>
      <c r="F8135" s="18"/>
      <c r="G8135" s="18"/>
      <c r="H8135" s="18"/>
      <c r="I8135" s="18"/>
      <c r="J8135" s="62"/>
      <c r="K8135" s="19"/>
      <c r="L8135" s="29" t="s">
        <v>73</v>
      </c>
      <c r="M8135" s="104" t="e">
        <f>#REF!</f>
        <v>#REF!</v>
      </c>
      <c r="N8135" s="113" t="e">
        <f>IF(M8135=0,"",CHOOSE(M8135,"4","11","20","33","33","手入力箇所","手入力箇所","手入力箇所","手入力箇所","手入力箇所","手入力箇所","手入力箇所","手入力箇所","手入力箇所","手入力箇所"))</f>
        <v>#REF!</v>
      </c>
    </row>
    <row r="8136" spans="1:14" ht="37.200000000000003" thickBot="1" x14ac:dyDescent="0.25">
      <c r="A8136" s="30" t="s">
        <v>74</v>
      </c>
      <c r="B8136" s="18">
        <v>4</v>
      </c>
      <c r="C8136" s="18">
        <v>6</v>
      </c>
      <c r="D8136" s="18">
        <v>8</v>
      </c>
      <c r="E8136" s="18">
        <v>10</v>
      </c>
      <c r="F8136" s="18">
        <v>15</v>
      </c>
      <c r="G8136" s="18">
        <v>23</v>
      </c>
      <c r="H8136" s="18">
        <v>33</v>
      </c>
      <c r="I8136" s="18"/>
      <c r="J8136" s="62"/>
      <c r="K8136" s="19"/>
      <c r="L8136" s="30" t="s">
        <v>74</v>
      </c>
      <c r="M8136" s="104" t="e">
        <f>#REF!</f>
        <v>#REF!</v>
      </c>
      <c r="N8136" s="113" t="e">
        <f>IF(M8136=0,"",CHOOSE(M8136,"4","6","8","10","10","15","15","15","15","15","23","23","23","23","23","23","23","23","23","23","33","33","33","33","33","33","33","33","33","33","手入力箇所","手入力箇所","手入力箇所","手入力箇所","手入力箇所","手入力箇所","手入力箇所","手入力箇所","手入力箇所","手入力箇所"))</f>
        <v>#REF!</v>
      </c>
    </row>
    <row r="8137" spans="1:14" ht="13.8" thickBot="1" x14ac:dyDescent="0.25">
      <c r="A8137" s="29" t="s">
        <v>75</v>
      </c>
      <c r="B8137" s="18">
        <v>6</v>
      </c>
      <c r="C8137" s="18">
        <v>14</v>
      </c>
      <c r="D8137" s="18">
        <v>25</v>
      </c>
      <c r="E8137" s="18">
        <v>39</v>
      </c>
      <c r="F8137" s="18"/>
      <c r="G8137" s="18"/>
      <c r="H8137" s="18"/>
      <c r="I8137" s="18"/>
      <c r="J8137" s="62"/>
      <c r="K8137" s="19"/>
      <c r="L8137" s="29" t="s">
        <v>75</v>
      </c>
      <c r="M8137" s="104" t="e">
        <f>#REF!</f>
        <v>#REF!</v>
      </c>
      <c r="N8137" s="113" t="e">
        <f>IF(M8137=0,"",CHOOSE(M8137,"6","14","25","39","39","手入力箇所","手入力箇所","手入力箇所","手入力箇所","手入力箇所","手入力箇所","手入力箇所","手入力箇所","手入力箇所","手入力箇所"))</f>
        <v>#REF!</v>
      </c>
    </row>
    <row r="8138" spans="1:14" ht="37.200000000000003" thickBot="1" x14ac:dyDescent="0.25">
      <c r="A8138" s="30" t="s">
        <v>76</v>
      </c>
      <c r="B8138" s="18">
        <v>2</v>
      </c>
      <c r="C8138" s="18">
        <v>3</v>
      </c>
      <c r="D8138" s="18">
        <v>6</v>
      </c>
      <c r="E8138" s="18">
        <v>9</v>
      </c>
      <c r="F8138" s="18"/>
      <c r="G8138" s="18"/>
      <c r="H8138" s="18"/>
      <c r="I8138" s="18"/>
      <c r="J8138" s="62"/>
      <c r="K8138" s="19"/>
      <c r="L8138" s="30" t="s">
        <v>76</v>
      </c>
      <c r="M8138" s="104" t="e">
        <f>#REF!</f>
        <v>#REF!</v>
      </c>
      <c r="N8138" s="113" t="e">
        <f>IF(M8138=0,"",CHOOSE(M8138,"2","3","6","9","9","手入力箇所","手入力箇所","手入力箇所","手入力箇所","手入力箇所","手入力箇所","手入力箇所","手入力箇所","手入力箇所","手入力箇所"))</f>
        <v>#REF!</v>
      </c>
    </row>
    <row r="8139" spans="1:14" ht="27" thickBot="1" x14ac:dyDescent="0.25">
      <c r="A8139" s="31" t="s">
        <v>77</v>
      </c>
      <c r="B8139" s="18">
        <v>12</v>
      </c>
      <c r="C8139" s="18">
        <v>18</v>
      </c>
      <c r="D8139" s="18">
        <v>22</v>
      </c>
      <c r="E8139" s="18">
        <v>26</v>
      </c>
      <c r="F8139" s="62"/>
      <c r="G8139" s="62"/>
      <c r="H8139" s="62"/>
      <c r="I8139" s="62"/>
      <c r="J8139" s="62"/>
      <c r="K8139" s="19"/>
      <c r="L8139" s="31" t="s">
        <v>77</v>
      </c>
      <c r="M8139" s="104" t="e">
        <f>#REF!</f>
        <v>#REF!</v>
      </c>
      <c r="N8139" s="113" t="e">
        <f>IF(M8139=0,"",CHOOSE(M8139,"12","18","22","26","26","手入力箇所","手入力箇所","手入力箇所","手入力箇所","手入力箇所","手入力箇所","手入力箇所","手入力箇所","手入力箇所","手入力箇所"))</f>
        <v>#REF!</v>
      </c>
    </row>
    <row r="8140" spans="1:14" ht="40.200000000000003" thickBot="1" x14ac:dyDescent="0.25">
      <c r="A8140" s="31" t="s">
        <v>78</v>
      </c>
      <c r="B8140" s="18">
        <v>5</v>
      </c>
      <c r="C8140" s="18">
        <v>8</v>
      </c>
      <c r="D8140" s="18">
        <v>11</v>
      </c>
      <c r="E8140" s="18">
        <v>14</v>
      </c>
      <c r="F8140" s="62"/>
      <c r="G8140" s="62"/>
      <c r="H8140" s="62"/>
      <c r="I8140" s="62"/>
      <c r="J8140" s="62"/>
      <c r="K8140" s="19"/>
      <c r="L8140" s="31" t="s">
        <v>78</v>
      </c>
      <c r="M8140" s="104" t="e">
        <f>#REF!</f>
        <v>#REF!</v>
      </c>
      <c r="N8140" s="113" t="e">
        <f>IF(M8140=0,"",CHOOSE(M8140,"5","8","11","14","14","手入力箇所","手入力箇所","手入力箇所","手入力箇所","手入力箇所","手入力箇所","手入力箇所","手入力箇所","手入力箇所","手入力箇所"))</f>
        <v>#REF!</v>
      </c>
    </row>
    <row r="8141" spans="1:14" ht="27" thickBot="1" x14ac:dyDescent="0.25">
      <c r="A8141" s="31" t="s">
        <v>79</v>
      </c>
      <c r="B8141" s="18">
        <v>6</v>
      </c>
      <c r="C8141" s="18">
        <v>11</v>
      </c>
      <c r="D8141" s="18">
        <v>16</v>
      </c>
      <c r="E8141" s="18">
        <v>21</v>
      </c>
      <c r="F8141" s="62"/>
      <c r="G8141" s="62"/>
      <c r="H8141" s="62"/>
      <c r="I8141" s="62"/>
      <c r="J8141" s="62"/>
      <c r="K8141" s="19"/>
      <c r="L8141" s="31" t="s">
        <v>79</v>
      </c>
      <c r="M8141" s="104" t="e">
        <f>#REF!</f>
        <v>#REF!</v>
      </c>
      <c r="N8141" s="113" t="e">
        <f>IF(M8141=0,"",CHOOSE(M8141,"6","11","16","21","21","手入力箇所","手入力箇所","手入力箇所","手入力箇所","手入力箇所","手入力箇所","手入力箇所","手入力箇所","手入力箇所"))</f>
        <v>#REF!</v>
      </c>
    </row>
    <row r="8142" spans="1:14" ht="40.200000000000003" thickBot="1" x14ac:dyDescent="0.25">
      <c r="A8142" s="31" t="s">
        <v>80</v>
      </c>
      <c r="B8142" s="18">
        <v>5</v>
      </c>
      <c r="C8142" s="18">
        <v>7</v>
      </c>
      <c r="D8142" s="18">
        <v>9</v>
      </c>
      <c r="E8142" s="18">
        <v>10</v>
      </c>
      <c r="F8142" s="62"/>
      <c r="G8142" s="62"/>
      <c r="H8142" s="62"/>
      <c r="I8142" s="62"/>
      <c r="J8142" s="62"/>
      <c r="K8142" s="19"/>
      <c r="L8142" s="31" t="s">
        <v>80</v>
      </c>
      <c r="M8142" s="104" t="e">
        <f>#REF!</f>
        <v>#REF!</v>
      </c>
      <c r="N8142" s="113" t="e">
        <f>IF(M8142=0,"",CHOOSE(M8142,"5","7","9","10","10","手入力箇所","手入力箇所","手入力箇所","手入力箇所","手入力箇所","手入力箇所","手入力箇所","手入力箇所","手入力箇所"))</f>
        <v>#REF!</v>
      </c>
    </row>
    <row r="8143" spans="1:14" ht="40.200000000000003" thickBot="1" x14ac:dyDescent="0.25">
      <c r="A8143" s="31" t="s">
        <v>81</v>
      </c>
      <c r="B8143" s="18">
        <v>9</v>
      </c>
      <c r="C8143" s="18">
        <v>14</v>
      </c>
      <c r="D8143" s="62"/>
      <c r="E8143" s="62"/>
      <c r="F8143" s="62"/>
      <c r="G8143" s="62"/>
      <c r="H8143" s="62"/>
      <c r="I8143" s="62"/>
      <c r="J8143" s="62"/>
      <c r="K8143" s="19"/>
      <c r="L8143" s="31" t="s">
        <v>81</v>
      </c>
      <c r="M8143" s="104" t="e">
        <f>#REF!</f>
        <v>#REF!</v>
      </c>
      <c r="N8143" s="113" t="e">
        <f>IF(M8143=0,"",CHOOSE(M8143,"9","14","手入力箇所","手入力箇所","手入力箇所","手入力箇所","手入力箇所","手入力箇所","手入力箇所","手入力箇所","手入力箇所","手入力箇所"))</f>
        <v>#REF!</v>
      </c>
    </row>
    <row r="8144" spans="1:14" ht="13.8" thickBot="1" x14ac:dyDescent="0.25">
      <c r="A8144" s="31" t="s">
        <v>82</v>
      </c>
      <c r="B8144" s="18">
        <v>3</v>
      </c>
      <c r="C8144" s="18">
        <v>4</v>
      </c>
      <c r="D8144" s="18">
        <v>4</v>
      </c>
      <c r="E8144" s="18">
        <v>5</v>
      </c>
      <c r="F8144" s="18">
        <v>6</v>
      </c>
      <c r="G8144" s="18">
        <v>8</v>
      </c>
      <c r="H8144" s="18">
        <v>9</v>
      </c>
      <c r="I8144" s="18">
        <v>11</v>
      </c>
      <c r="J8144" s="18">
        <v>12</v>
      </c>
      <c r="K8144" s="19"/>
      <c r="L8144" s="31" t="s">
        <v>82</v>
      </c>
      <c r="M8144" s="104" t="e">
        <f>#REF!</f>
        <v>#REF!</v>
      </c>
      <c r="N8144" s="113" t="e">
        <f>IF(M8144=0,"",CHOOSE(M8144,"3","4","4","5","5","6","6","6","6","6","8","8","8","8","8","8","8","8","8","8","9","9","9","9","9","9","9","9","9","9","11","11","11","11","11","11","11","11","11","11","12","12","12","12","12","12","12","12","12","12","12","手入力箇所","手入力箇所","手入力箇所","手入力箇所","手入力箇所","手入力箇所","手入力箇所","手入力箇所","手入力箇所","手入力箇所"))</f>
        <v>#REF!</v>
      </c>
    </row>
    <row r="8145" spans="1:14" ht="13.8" thickBot="1" x14ac:dyDescent="0.25">
      <c r="A8145" s="31" t="s">
        <v>83</v>
      </c>
      <c r="B8145" s="18">
        <v>3</v>
      </c>
      <c r="C8145" s="18">
        <v>4</v>
      </c>
      <c r="D8145" s="18">
        <v>4</v>
      </c>
      <c r="E8145" s="18">
        <v>5</v>
      </c>
      <c r="F8145" s="18">
        <v>6</v>
      </c>
      <c r="G8145" s="18">
        <v>8</v>
      </c>
      <c r="H8145" s="18">
        <v>10</v>
      </c>
      <c r="I8145" s="18">
        <v>12</v>
      </c>
      <c r="J8145" s="18">
        <v>13</v>
      </c>
      <c r="K8145" s="19"/>
      <c r="L8145" s="31" t="s">
        <v>83</v>
      </c>
      <c r="M8145" s="104" t="e">
        <f>#REF!</f>
        <v>#REF!</v>
      </c>
      <c r="N8145" s="113" t="e">
        <f>IF(M8145=0,"",CHOOSE(M8145,"3","4","4","5","5","6","6","6","6","6","8","8","8","8","8","8","8","8","8","8","10","10","10","10","10","10","10","10","10","10","12","12","12","12","12","12","12","12","12","12","13","13","13","13","13","13","13","13","13","13","13","手入力箇所","手入力箇所","手入力箇所","手入力箇所","手入力箇所","手入力箇所","手入力箇所","手入力箇所","手入力箇所","手入力箇所"))</f>
        <v>#REF!</v>
      </c>
    </row>
    <row r="8146" spans="1:14" ht="27" thickBot="1" x14ac:dyDescent="0.25">
      <c r="A8146" s="32" t="s">
        <v>84</v>
      </c>
      <c r="B8146" s="20">
        <v>1</v>
      </c>
      <c r="C8146" s="20">
        <v>2</v>
      </c>
      <c r="D8146" s="20">
        <v>3</v>
      </c>
      <c r="E8146" s="20">
        <v>4</v>
      </c>
      <c r="F8146" s="20">
        <v>8</v>
      </c>
      <c r="G8146" s="20">
        <v>19</v>
      </c>
      <c r="H8146" s="63"/>
      <c r="I8146" s="63"/>
      <c r="J8146" s="63"/>
      <c r="K8146" s="21"/>
      <c r="L8146" s="32" t="s">
        <v>84</v>
      </c>
      <c r="M8146" s="104" t="e">
        <f>#REF!</f>
        <v>#REF!</v>
      </c>
      <c r="N8146" s="113" t="e">
        <f>IF(M8146=0,"",CHOOSE(M8146,"1","2","3","4","4","8","8","8","8","8","19","19","19","19","19","19","19","19","19","19","手入力箇所","手入力箇所","手入力箇所","手入力箇所","手入力箇所","手入力箇所","手入力箇所","手入力箇所","手入力箇所","手入力箇所"))</f>
        <v>#REF!</v>
      </c>
    </row>
    <row r="8147" spans="1:14" ht="13.8" thickBot="1" x14ac:dyDescent="0.25"/>
    <row r="8148" spans="1:14" ht="13.8" thickBot="1" x14ac:dyDescent="0.25">
      <c r="A8148" s="686" t="e">
        <f>A8121</f>
        <v>#REF!</v>
      </c>
      <c r="B8148" s="686"/>
      <c r="C8148" s="686"/>
      <c r="D8148" s="687" t="s">
        <v>193</v>
      </c>
      <c r="E8148" s="687"/>
      <c r="F8148" s="687"/>
      <c r="G8148" s="687"/>
      <c r="H8148" s="687"/>
      <c r="I8148" s="687"/>
      <c r="J8148" s="687"/>
      <c r="K8148" s="687"/>
      <c r="L8148" s="687"/>
      <c r="M8148" s="687"/>
      <c r="N8148" s="687"/>
    </row>
    <row r="8149" spans="1:14" ht="13.8" thickBot="1" x14ac:dyDescent="0.25">
      <c r="A8149" s="105"/>
      <c r="B8149" s="33">
        <v>1</v>
      </c>
      <c r="C8149" s="24">
        <v>2</v>
      </c>
      <c r="D8149" s="24">
        <v>3</v>
      </c>
      <c r="E8149" s="24" t="s">
        <v>58</v>
      </c>
      <c r="F8149" s="24" t="s">
        <v>59</v>
      </c>
      <c r="G8149" s="24" t="s">
        <v>60</v>
      </c>
      <c r="H8149" s="24" t="s">
        <v>61</v>
      </c>
      <c r="I8149" s="24" t="s">
        <v>62</v>
      </c>
      <c r="J8149" s="24" t="s">
        <v>194</v>
      </c>
      <c r="K8149" s="102" t="s">
        <v>85</v>
      </c>
      <c r="L8149" s="105" t="s">
        <v>189</v>
      </c>
      <c r="M8149" s="105" t="s">
        <v>188</v>
      </c>
      <c r="N8149" s="105" t="s">
        <v>51</v>
      </c>
    </row>
    <row r="8150" spans="1:14" ht="13.8" thickBot="1" x14ac:dyDescent="0.25">
      <c r="A8150" s="26" t="s">
        <v>56</v>
      </c>
      <c r="B8150" s="22">
        <v>16</v>
      </c>
      <c r="C8150" s="22">
        <v>25</v>
      </c>
      <c r="D8150" s="22">
        <v>32</v>
      </c>
      <c r="E8150" s="22">
        <v>38</v>
      </c>
      <c r="F8150" s="22">
        <v>56</v>
      </c>
      <c r="G8150" s="22">
        <v>87</v>
      </c>
      <c r="H8150" s="22">
        <v>121</v>
      </c>
      <c r="I8150" s="22"/>
      <c r="J8150" s="23"/>
      <c r="K8150" s="68"/>
      <c r="L8150" s="107" t="s">
        <v>56</v>
      </c>
      <c r="M8150" s="103" t="e">
        <f>#REF!</f>
        <v>#REF!</v>
      </c>
      <c r="N8150" s="103" t="e">
        <f>IF(M8150=0,"",CHOOSE(M8150,"16","25","32","38","38","56","56","56","56","56","87","87","87","87","87","87","87","87","87","87","121","121","121","121","121","121","121","121","121","121","手入力箇所","手入力箇所","手入力箇所","手入力箇所","手入力箇所","手入力箇所","手入力箇所","手入力箇所","手入力箇所","手入力箇所"))</f>
        <v>#REF!</v>
      </c>
    </row>
    <row r="8151" spans="1:14" ht="13.8" thickBot="1" x14ac:dyDescent="0.25">
      <c r="A8151" s="27" t="s">
        <v>57</v>
      </c>
      <c r="B8151" s="18">
        <v>25</v>
      </c>
      <c r="C8151" s="18">
        <v>33</v>
      </c>
      <c r="D8151" s="18">
        <v>40</v>
      </c>
      <c r="E8151" s="18">
        <v>45</v>
      </c>
      <c r="F8151" s="18">
        <v>58</v>
      </c>
      <c r="G8151" s="18">
        <v>79</v>
      </c>
      <c r="H8151" s="18"/>
      <c r="I8151" s="18"/>
      <c r="J8151" s="62"/>
      <c r="K8151" s="69"/>
      <c r="L8151" s="107" t="s">
        <v>57</v>
      </c>
      <c r="M8151" s="103" t="e">
        <f>#REF!</f>
        <v>#REF!</v>
      </c>
      <c r="N8151" s="103" t="e">
        <f>IF(M8151=0,"",CHOOSE(M8151,"25","33","40","45","45","58","58","58","58","58","79","79","79","79","79","79","79","79","79","79","手入力箇所","手入力箇所","手入力箇所","手入力箇所","手入力箇所","手入力箇所","手入力箇所","手入力箇所","手入力箇所","手入力箇所"))</f>
        <v>#REF!</v>
      </c>
    </row>
    <row r="8152" spans="1:14" ht="48.6" thickBot="1" x14ac:dyDescent="0.25">
      <c r="A8152" s="28" t="s">
        <v>64</v>
      </c>
      <c r="B8152" s="18">
        <v>32</v>
      </c>
      <c r="C8152" s="18"/>
      <c r="D8152" s="18"/>
      <c r="E8152" s="18"/>
      <c r="F8152" s="18"/>
      <c r="G8152" s="18"/>
      <c r="H8152" s="18"/>
      <c r="I8152" s="18"/>
      <c r="J8152" s="62"/>
      <c r="K8152" s="69"/>
      <c r="L8152" s="108" t="s">
        <v>64</v>
      </c>
      <c r="M8152" s="103" t="e">
        <f>#REF!</f>
        <v>#REF!</v>
      </c>
      <c r="N8152" s="103" t="e">
        <f>IF(M8152=0,"",CHOOSE(M8152,"32","手入力箇所","手入力箇所","手入力箇所","手入力箇所","手入力箇所","手入力箇所","手入力箇所","手入力箇所","手入力箇所","手入力箇所"))</f>
        <v>#REF!</v>
      </c>
    </row>
    <row r="8153" spans="1:14" ht="48.6" thickBot="1" x14ac:dyDescent="0.25">
      <c r="A8153" s="28" t="s">
        <v>65</v>
      </c>
      <c r="B8153" s="18">
        <v>36</v>
      </c>
      <c r="C8153" s="18"/>
      <c r="D8153" s="18"/>
      <c r="E8153" s="18"/>
      <c r="F8153" s="18"/>
      <c r="G8153" s="18"/>
      <c r="H8153" s="18"/>
      <c r="I8153" s="18"/>
      <c r="J8153" s="62"/>
      <c r="K8153" s="69"/>
      <c r="L8153" s="108" t="s">
        <v>65</v>
      </c>
      <c r="M8153" s="103" t="e">
        <f>#REF!</f>
        <v>#REF!</v>
      </c>
      <c r="N8153" s="103" t="e">
        <f>IF(M8153=0,"",CHOOSE(M8153,"36","手入力箇所","手入力箇所","手入力箇所","手入力箇所","手入力箇所","手入力箇所","手入力箇所","手入力箇所","手入力箇所","手入力箇所"))</f>
        <v>#REF!</v>
      </c>
    </row>
    <row r="8154" spans="1:14" ht="24.6" thickBot="1" x14ac:dyDescent="0.25">
      <c r="A8154" s="28" t="s">
        <v>66</v>
      </c>
      <c r="B8154" s="18">
        <v>24</v>
      </c>
      <c r="C8154" s="18">
        <v>30</v>
      </c>
      <c r="D8154" s="18">
        <v>33</v>
      </c>
      <c r="E8154" s="18">
        <v>35</v>
      </c>
      <c r="F8154" s="18">
        <v>42</v>
      </c>
      <c r="G8154" s="18"/>
      <c r="H8154" s="18"/>
      <c r="I8154" s="18"/>
      <c r="J8154" s="62"/>
      <c r="K8154" s="69"/>
      <c r="L8154" s="108" t="s">
        <v>66</v>
      </c>
      <c r="M8154" s="103" t="e">
        <f>#REF!</f>
        <v>#REF!</v>
      </c>
      <c r="N8154" s="103" t="e">
        <f>IF(M8154=0,"",CHOOSE(M8154,"24","30","33","35","35","42","42","42","42","42","手入力箇所","手入力箇所","手入力箇所","手入力箇所","手入力箇所","手入力箇所","手入力箇所","手入力箇所","手入力箇所","手入力箇所"))</f>
        <v>#REF!</v>
      </c>
    </row>
    <row r="8155" spans="1:14" ht="36.6" thickBot="1" x14ac:dyDescent="0.25">
      <c r="A8155" s="28" t="s">
        <v>67</v>
      </c>
      <c r="B8155" s="18">
        <v>7</v>
      </c>
      <c r="C8155" s="18">
        <v>12</v>
      </c>
      <c r="D8155" s="18">
        <v>16</v>
      </c>
      <c r="E8155" s="18">
        <v>19</v>
      </c>
      <c r="F8155" s="18"/>
      <c r="G8155" s="18"/>
      <c r="H8155" s="18"/>
      <c r="I8155" s="18"/>
      <c r="J8155" s="62"/>
      <c r="K8155" s="69"/>
      <c r="L8155" s="108" t="s">
        <v>67</v>
      </c>
      <c r="M8155" s="103" t="e">
        <f>#REF!</f>
        <v>#REF!</v>
      </c>
      <c r="N8155" s="103" t="e">
        <f>IF(M8155=0,"",CHOOSE(M8155,"7","12","16","19","19","手入力箇所","手入力箇所","手入力箇所","手入力箇所","手入力箇所","手入力箇所","手入力箇所","手入力箇所","手入力箇所","手入力箇所"))</f>
        <v>#REF!</v>
      </c>
    </row>
    <row r="8156" spans="1:14" ht="24.6" thickBot="1" x14ac:dyDescent="0.25">
      <c r="A8156" s="28" t="s">
        <v>68</v>
      </c>
      <c r="B8156" s="18">
        <v>21</v>
      </c>
      <c r="C8156" s="18">
        <v>35</v>
      </c>
      <c r="D8156" s="18">
        <v>48</v>
      </c>
      <c r="E8156" s="18">
        <v>59</v>
      </c>
      <c r="F8156" s="18">
        <v>94</v>
      </c>
      <c r="G8156" s="18">
        <v>159</v>
      </c>
      <c r="H8156" s="18">
        <v>235</v>
      </c>
      <c r="I8156" s="18"/>
      <c r="J8156" s="62"/>
      <c r="K8156" s="69"/>
      <c r="L8156" s="108" t="s">
        <v>68</v>
      </c>
      <c r="M8156" s="103" t="e">
        <f>#REF!</f>
        <v>#REF!</v>
      </c>
      <c r="N8156" s="103" t="e">
        <f>IF(M8156=0,"",CHOOSE(M8156,"21","35","48","59","59","94","94","94","94","94","159","159","159","159","159","159","159","159","159","159","235","235","235","235","235","235","235","235","235","235","手入力箇所","手入力箇所","手入力箇所","手入力箇所","手入力箇所","手入力箇所","手入力箇所","手入力箇所","手入力箇所","手入力箇所"))</f>
        <v>#REF!</v>
      </c>
    </row>
    <row r="8157" spans="1:14" ht="36.6" thickBot="1" x14ac:dyDescent="0.25">
      <c r="A8157" s="28" t="s">
        <v>69</v>
      </c>
      <c r="B8157" s="18">
        <v>22</v>
      </c>
      <c r="C8157" s="18">
        <v>26</v>
      </c>
      <c r="D8157" s="18">
        <v>28</v>
      </c>
      <c r="E8157" s="18">
        <v>29</v>
      </c>
      <c r="F8157" s="18">
        <v>34</v>
      </c>
      <c r="G8157" s="18"/>
      <c r="H8157" s="18"/>
      <c r="I8157" s="18"/>
      <c r="J8157" s="62"/>
      <c r="K8157" s="69"/>
      <c r="L8157" s="108" t="s">
        <v>69</v>
      </c>
      <c r="M8157" s="103" t="e">
        <f>#REF!</f>
        <v>#REF!</v>
      </c>
      <c r="N8157" s="103" t="e">
        <f>IF(M8157=0,"",CHOOSE(M8157,"22","26","28","29","29","34","34","34","34","34","手入力箇所","手入力箇所","手入力箇所","手入力箇所","手入力箇所","手入力箇所","手入力箇所","手入力箇所","手入力箇所","手入力箇所"))</f>
        <v>#REF!</v>
      </c>
    </row>
    <row r="8158" spans="1:14" ht="13.8" thickBot="1" x14ac:dyDescent="0.25">
      <c r="A8158" s="27" t="s">
        <v>63</v>
      </c>
      <c r="B8158" s="18">
        <v>21</v>
      </c>
      <c r="C8158" s="18">
        <v>33</v>
      </c>
      <c r="D8158" s="18">
        <v>46</v>
      </c>
      <c r="E8158" s="18">
        <v>56</v>
      </c>
      <c r="F8158" s="18">
        <v>89</v>
      </c>
      <c r="G8158" s="18">
        <v>151</v>
      </c>
      <c r="H8158" s="18">
        <v>224</v>
      </c>
      <c r="I8158" s="18">
        <v>289</v>
      </c>
      <c r="J8158" s="18">
        <v>350</v>
      </c>
      <c r="K8158" s="69"/>
      <c r="L8158" s="107" t="s">
        <v>63</v>
      </c>
      <c r="M8158" s="103" t="e">
        <f>#REF!</f>
        <v>#REF!</v>
      </c>
      <c r="N8158" s="103" t="e">
        <f>IF(M8158=0,"",CHOOSE(M8158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159" spans="1:14" ht="24.6" thickBot="1" x14ac:dyDescent="0.25">
      <c r="A8159" s="34" t="s">
        <v>70</v>
      </c>
      <c r="B8159" s="35">
        <v>13</v>
      </c>
      <c r="C8159" s="35">
        <v>33</v>
      </c>
      <c r="D8159" s="35">
        <v>59</v>
      </c>
      <c r="E8159" s="35"/>
      <c r="F8159" s="35"/>
      <c r="G8159" s="35"/>
      <c r="H8159" s="35"/>
      <c r="I8159" s="35"/>
      <c r="J8159" s="36"/>
      <c r="K8159" s="67"/>
      <c r="L8159" s="108" t="s">
        <v>70</v>
      </c>
      <c r="M8159" s="103" t="e">
        <f>#REF!</f>
        <v>#REF!</v>
      </c>
      <c r="N8159" s="103" t="e">
        <f>IF(M8159=0,"",CHOOSE(M8159,"13","33","59","手入力箇所","手入力箇所","手入力箇所","手入力箇所","手入力箇所","手入力箇所","手入力箇所","手入力箇所","手入力箇所","手入力箇所"))</f>
        <v>#REF!</v>
      </c>
    </row>
    <row r="8160" spans="1:14" ht="13.8" thickBot="1" x14ac:dyDescent="0.25">
      <c r="A8160" s="37" t="s">
        <v>71</v>
      </c>
      <c r="B8160" s="17">
        <v>23</v>
      </c>
      <c r="C8160" s="17">
        <v>39</v>
      </c>
      <c r="D8160" s="17">
        <v>97</v>
      </c>
      <c r="E8160" s="17"/>
      <c r="F8160" s="17"/>
      <c r="G8160" s="17"/>
      <c r="H8160" s="17"/>
      <c r="I8160" s="17"/>
      <c r="J8160" s="64"/>
      <c r="K8160" s="70"/>
      <c r="L8160" s="109" t="s">
        <v>71</v>
      </c>
      <c r="M8160" s="103" t="e">
        <f>#REF!</f>
        <v>#REF!</v>
      </c>
      <c r="N8160" s="103" t="e">
        <f>IF(M8160=0,"",CHOOSE(M8160,"23","39","97","手入力箇所","手入力箇所","手入力箇所","手入力箇所","手入力箇所","手入力箇所","手入力箇所","手入力箇所","手入力箇所","手入力箇所"))</f>
        <v>#REF!</v>
      </c>
    </row>
    <row r="8161" spans="1:14" ht="13.8" thickBot="1" x14ac:dyDescent="0.25">
      <c r="A8161" s="29" t="s">
        <v>72</v>
      </c>
      <c r="B8161" s="18">
        <v>21</v>
      </c>
      <c r="C8161" s="18">
        <v>37</v>
      </c>
      <c r="D8161" s="18">
        <v>58</v>
      </c>
      <c r="E8161" s="18">
        <v>76</v>
      </c>
      <c r="F8161" s="18">
        <v>137</v>
      </c>
      <c r="G8161" s="18"/>
      <c r="H8161" s="18"/>
      <c r="I8161" s="18"/>
      <c r="J8161" s="62"/>
      <c r="K8161" s="69"/>
      <c r="L8161" s="109" t="s">
        <v>72</v>
      </c>
      <c r="M8161" s="103" t="e">
        <f>#REF!</f>
        <v>#REF!</v>
      </c>
      <c r="N8161" s="103" t="e">
        <f>IF(M8161=0,"",CHOOSE(M8161,"21","37","58","76","76","137","137","137","137","137","手入力箇所","手入力箇所","手入力箇所","手入力箇所","手入力箇所","手入力箇所","手入力箇所","手入力箇所","手入力箇所","手入力箇所"))</f>
        <v>#REF!</v>
      </c>
    </row>
    <row r="8162" spans="1:14" ht="13.8" thickBot="1" x14ac:dyDescent="0.25">
      <c r="A8162" s="29" t="s">
        <v>73</v>
      </c>
      <c r="B8162" s="18">
        <v>48</v>
      </c>
      <c r="C8162" s="18">
        <v>93</v>
      </c>
      <c r="D8162" s="18">
        <v>138</v>
      </c>
      <c r="E8162" s="18">
        <v>183</v>
      </c>
      <c r="F8162" s="18"/>
      <c r="G8162" s="18"/>
      <c r="H8162" s="18"/>
      <c r="I8162" s="18"/>
      <c r="J8162" s="62"/>
      <c r="K8162" s="69"/>
      <c r="L8162" s="109" t="s">
        <v>73</v>
      </c>
      <c r="M8162" s="103" t="e">
        <f>#REF!</f>
        <v>#REF!</v>
      </c>
      <c r="N8162" s="103" t="e">
        <f>IF(M8162=0,"",CHOOSE(M8162,"48","93","138","183","183","手入力箇所","手入力箇所","手入力箇所","手入力箇所","手入力箇所","手入力箇所","手入力箇所","手入力箇所","手入力箇所","手入力箇所"))</f>
        <v>#REF!</v>
      </c>
    </row>
    <row r="8163" spans="1:14" ht="37.200000000000003" thickBot="1" x14ac:dyDescent="0.25">
      <c r="A8163" s="30" t="s">
        <v>74</v>
      </c>
      <c r="B8163" s="18">
        <v>13</v>
      </c>
      <c r="C8163" s="18">
        <v>26</v>
      </c>
      <c r="D8163" s="18">
        <v>40</v>
      </c>
      <c r="E8163" s="18">
        <v>55</v>
      </c>
      <c r="F8163" s="18">
        <v>107</v>
      </c>
      <c r="G8163" s="18">
        <v>224</v>
      </c>
      <c r="H8163" s="18">
        <v>386</v>
      </c>
      <c r="I8163" s="18"/>
      <c r="J8163" s="62"/>
      <c r="K8163" s="69"/>
      <c r="L8163" s="110" t="s">
        <v>74</v>
      </c>
      <c r="M8163" s="103" t="e">
        <f>#REF!</f>
        <v>#REF!</v>
      </c>
      <c r="N8163" s="103" t="e">
        <f>IF(M8163=0,"",CHOOSE(M8163,"13","26","40","55","55","107","107","107","107","107","224","224","224","224","224","224","224","224","224","224","386","386","386","386","386","386","386","386","386","386","手入力箇所","手入力箇所","手入力箇所","手入力箇所","手入力箇所","手入力箇所","手入力箇所","手入力箇所","手入力箇所","手入力箇所"))</f>
        <v>#REF!</v>
      </c>
    </row>
    <row r="8164" spans="1:14" ht="13.8" thickBot="1" x14ac:dyDescent="0.25">
      <c r="A8164" s="29" t="s">
        <v>75</v>
      </c>
      <c r="B8164" s="18">
        <v>36</v>
      </c>
      <c r="C8164" s="18">
        <v>98</v>
      </c>
      <c r="D8164" s="18">
        <v>173</v>
      </c>
      <c r="E8164" s="18">
        <v>274</v>
      </c>
      <c r="F8164" s="18"/>
      <c r="G8164" s="18"/>
      <c r="H8164" s="18"/>
      <c r="I8164" s="18"/>
      <c r="J8164" s="62"/>
      <c r="K8164" s="69"/>
      <c r="L8164" s="109" t="s">
        <v>75</v>
      </c>
      <c r="M8164" s="103" t="e">
        <f>#REF!</f>
        <v>#REF!</v>
      </c>
      <c r="N8164" s="103" t="e">
        <f>IF(M8164=0,"",CHOOSE(M8164,"36","98","173","274","274","手入力箇所","手入力箇所","手入力箇所","手入力箇所","手入力箇所","手入力箇所","手入力箇所","手入力箇所","手入力箇所","手入力箇所"))</f>
        <v>#REF!</v>
      </c>
    </row>
    <row r="8165" spans="1:14" ht="37.200000000000003" thickBot="1" x14ac:dyDescent="0.25">
      <c r="A8165" s="30" t="s">
        <v>76</v>
      </c>
      <c r="B8165" s="18">
        <v>127</v>
      </c>
      <c r="C8165" s="18">
        <v>127</v>
      </c>
      <c r="D8165" s="18">
        <v>127</v>
      </c>
      <c r="E8165" s="18">
        <v>127</v>
      </c>
      <c r="F8165" s="18"/>
      <c r="G8165" s="18"/>
      <c r="H8165" s="18"/>
      <c r="I8165" s="18"/>
      <c r="J8165" s="62"/>
      <c r="K8165" s="69"/>
      <c r="L8165" s="110" t="s">
        <v>76</v>
      </c>
      <c r="M8165" s="103" t="e">
        <f>#REF!</f>
        <v>#REF!</v>
      </c>
      <c r="N8165" s="103" t="e">
        <f>IF(M8165=0,"",CHOOSE(M8165,"127","127","127","127","127","手入力箇所","手入力箇所","手入力箇所","手入力箇所","手入力箇所","手入力箇所","手入力箇所","手入力箇所","手入力箇所","手入力箇所"))</f>
        <v>#REF!</v>
      </c>
    </row>
    <row r="8166" spans="1:14" ht="27" thickBot="1" x14ac:dyDescent="0.25">
      <c r="A8166" s="31" t="s">
        <v>77</v>
      </c>
      <c r="B8166" s="18">
        <v>42</v>
      </c>
      <c r="C8166" s="18">
        <v>90</v>
      </c>
      <c r="D8166" s="18">
        <v>141</v>
      </c>
      <c r="E8166" s="18">
        <v>193</v>
      </c>
      <c r="F8166" s="62"/>
      <c r="G8166" s="62"/>
      <c r="H8166" s="62"/>
      <c r="I8166" s="62"/>
      <c r="J8166" s="62"/>
      <c r="K8166" s="69"/>
      <c r="L8166" s="111" t="s">
        <v>77</v>
      </c>
      <c r="M8166" s="103" t="e">
        <f>#REF!</f>
        <v>#REF!</v>
      </c>
      <c r="N8166" s="103" t="e">
        <f>IF(M8166=0,"",CHOOSE(M8166,"42","90","141","193","1936","手入力箇所","手入力箇所","手入力箇所","手入力箇所","手入力箇所","手入力箇所","手入力箇所","手入力箇所","手入力箇所","手入力箇所"))</f>
        <v>#REF!</v>
      </c>
    </row>
    <row r="8167" spans="1:14" ht="40.200000000000003" thickBot="1" x14ac:dyDescent="0.25">
      <c r="A8167" s="31" t="s">
        <v>78</v>
      </c>
      <c r="B8167" s="18">
        <v>24</v>
      </c>
      <c r="C8167" s="18">
        <v>43</v>
      </c>
      <c r="D8167" s="18">
        <v>61</v>
      </c>
      <c r="E8167" s="18">
        <v>76</v>
      </c>
      <c r="F8167" s="62"/>
      <c r="G8167" s="62"/>
      <c r="H8167" s="62"/>
      <c r="I8167" s="62"/>
      <c r="J8167" s="62"/>
      <c r="K8167" s="69"/>
      <c r="L8167" s="111" t="s">
        <v>78</v>
      </c>
      <c r="M8167" s="103" t="e">
        <f>#REF!</f>
        <v>#REF!</v>
      </c>
      <c r="N8167" s="103" t="e">
        <f>IF(M8167=0,"",CHOOSE(M8167,"24","43","61","76","76","手入力箇所","手入力箇所","手入力箇所","手入力箇所","手入力箇所","手入力箇所","手入力箇所","手入力箇所","手入力箇所","手入力箇所"))</f>
        <v>#REF!</v>
      </c>
    </row>
    <row r="8168" spans="1:14" ht="27" thickBot="1" x14ac:dyDescent="0.25">
      <c r="A8168" s="31" t="s">
        <v>79</v>
      </c>
      <c r="B8168" s="18">
        <v>54</v>
      </c>
      <c r="C8168" s="18">
        <v>77</v>
      </c>
      <c r="D8168" s="18">
        <v>94</v>
      </c>
      <c r="E8168" s="18">
        <v>107</v>
      </c>
      <c r="F8168" s="62"/>
      <c r="G8168" s="62"/>
      <c r="H8168" s="62"/>
      <c r="I8168" s="62"/>
      <c r="J8168" s="62"/>
      <c r="K8168" s="69"/>
      <c r="L8168" s="111" t="s">
        <v>79</v>
      </c>
      <c r="M8168" s="103" t="e">
        <f>#REF!</f>
        <v>#REF!</v>
      </c>
      <c r="N8168" s="103" t="e">
        <f>IF(M8168=0,"",CHOOSE(M8168,"54","77","94","107","107","手入力箇所","手入力箇所","手入力箇所","手入力箇所","手入力箇所","手入力箇所","手入力箇所","手入力箇所","手入力箇所","手入力箇所"))</f>
        <v>#REF!</v>
      </c>
    </row>
    <row r="8169" spans="1:14" ht="40.200000000000003" thickBot="1" x14ac:dyDescent="0.25">
      <c r="A8169" s="31" t="s">
        <v>80</v>
      </c>
      <c r="B8169" s="18">
        <v>49</v>
      </c>
      <c r="C8169" s="18">
        <v>53</v>
      </c>
      <c r="D8169" s="18">
        <v>55</v>
      </c>
      <c r="E8169" s="18">
        <v>56</v>
      </c>
      <c r="F8169" s="62"/>
      <c r="G8169" s="62"/>
      <c r="H8169" s="62"/>
      <c r="I8169" s="62"/>
      <c r="J8169" s="62"/>
      <c r="K8169" s="69"/>
      <c r="L8169" s="111" t="s">
        <v>80</v>
      </c>
      <c r="M8169" s="103" t="e">
        <f>#REF!</f>
        <v>#REF!</v>
      </c>
      <c r="N8169" s="103" t="e">
        <f>IF(M8169=0,"",CHOOSE(M8169,"49","53","55","56","56","手入力箇所","手入力箇所","手入力箇所","手入力箇所","手入力箇所","手入力箇所","手入力箇所","手入力箇所","手入力箇所","手入力箇所"))</f>
        <v>#REF!</v>
      </c>
    </row>
    <row r="8170" spans="1:14" ht="40.200000000000003" thickBot="1" x14ac:dyDescent="0.25">
      <c r="A8170" s="38" t="s">
        <v>81</v>
      </c>
      <c r="B8170" s="35">
        <v>232</v>
      </c>
      <c r="C8170" s="35">
        <v>232</v>
      </c>
      <c r="D8170" s="36"/>
      <c r="E8170" s="36"/>
      <c r="F8170" s="36"/>
      <c r="G8170" s="36"/>
      <c r="H8170" s="36"/>
      <c r="I8170" s="36"/>
      <c r="J8170" s="36"/>
      <c r="K8170" s="67"/>
      <c r="L8170" s="111" t="s">
        <v>81</v>
      </c>
      <c r="M8170" s="103" t="e">
        <f>#REF!</f>
        <v>#REF!</v>
      </c>
      <c r="N8170" s="103" t="e">
        <f>IF(M8170=0,"",CHOOSE(M8170,"232","232","手入力箇所","手入力箇所","手入力箇所","手入力箇所","手入力箇所","手入力箇所","手入力箇所","手入力箇所","手入力箇所","手入力箇所"))</f>
        <v>#REF!</v>
      </c>
    </row>
    <row r="8171" spans="1:14" ht="13.8" thickBot="1" x14ac:dyDescent="0.25">
      <c r="A8171" s="39" t="s">
        <v>82</v>
      </c>
      <c r="B8171" s="17">
        <v>6</v>
      </c>
      <c r="C8171" s="17">
        <v>9</v>
      </c>
      <c r="D8171" s="17">
        <v>11</v>
      </c>
      <c r="E8171" s="17">
        <v>13</v>
      </c>
      <c r="F8171" s="17">
        <v>18</v>
      </c>
      <c r="G8171" s="17">
        <v>26</v>
      </c>
      <c r="H8171" s="17">
        <v>35</v>
      </c>
      <c r="I8171" s="17">
        <v>43</v>
      </c>
      <c r="J8171" s="17">
        <v>49</v>
      </c>
      <c r="K8171" s="70"/>
      <c r="L8171" s="111" t="s">
        <v>82</v>
      </c>
      <c r="M8171" s="103" t="e">
        <f>#REF!</f>
        <v>#REF!</v>
      </c>
      <c r="N8171" s="103" t="e">
        <f>IF(M8171=0,"",CHOOSE(M8171,"6","9","11","13","13","18","18","18","18","18","26","26","26","26","26","26","26","26","26","26","35","35","35","35","35","35","35","35","35","35","43","43","43","43","43","43","43","43","43","43","49","49","49","49","49","49","49","49","49","49","手入力箇所","手入力箇所","手入力箇所","手入力箇所","手入力箇所","手入力箇所","手入力箇所","手入力箇所","手入力箇所","手入力箇所"))</f>
        <v>#REF!</v>
      </c>
    </row>
    <row r="8172" spans="1:14" ht="13.8" thickBot="1" x14ac:dyDescent="0.25">
      <c r="A8172" s="31" t="s">
        <v>83</v>
      </c>
      <c r="B8172" s="18">
        <v>6</v>
      </c>
      <c r="C8172" s="18">
        <v>10</v>
      </c>
      <c r="D8172" s="18">
        <v>14</v>
      </c>
      <c r="E8172" s="18">
        <v>17</v>
      </c>
      <c r="F8172" s="18">
        <v>29</v>
      </c>
      <c r="G8172" s="18">
        <v>50</v>
      </c>
      <c r="H8172" s="18">
        <v>76</v>
      </c>
      <c r="I8172" s="18">
        <v>100</v>
      </c>
      <c r="J8172" s="18">
        <v>123</v>
      </c>
      <c r="K8172" s="69"/>
      <c r="L8172" s="111" t="s">
        <v>83</v>
      </c>
      <c r="M8172" s="103" t="e">
        <f>#REF!</f>
        <v>#REF!</v>
      </c>
      <c r="N8172" s="103" t="e">
        <f>IF(M8172=0,"",CHOOSE(M8172,"6","10","14","17","17","29","29","29","29","29","50","50","50","50","50","50","50","50","50","50","76","76","76","76","76","76","76","76","76","76","100","100","100","100","100","100","100","100","100","100","123","123","123","123","123","123","123","123","123","123","手入力箇所","手入力箇所","手入力箇所","手入力箇所","手入力箇所","手入力箇所","手入力箇所","手入力箇所","手入力箇所"))</f>
        <v>#REF!</v>
      </c>
    </row>
    <row r="8173" spans="1:14" ht="27" thickBot="1" x14ac:dyDescent="0.25">
      <c r="A8173" s="32" t="s">
        <v>84</v>
      </c>
      <c r="B8173" s="20">
        <v>9</v>
      </c>
      <c r="C8173" s="20">
        <v>15</v>
      </c>
      <c r="D8173" s="20">
        <v>20</v>
      </c>
      <c r="E8173" s="20">
        <v>24</v>
      </c>
      <c r="F8173" s="20">
        <v>39</v>
      </c>
      <c r="G8173" s="20">
        <v>65</v>
      </c>
      <c r="H8173" s="63"/>
      <c r="I8173" s="63"/>
      <c r="J8173" s="63"/>
      <c r="K8173" s="106"/>
      <c r="L8173" s="111" t="s">
        <v>84</v>
      </c>
      <c r="M8173" s="103" t="e">
        <f>#REF!</f>
        <v>#REF!</v>
      </c>
      <c r="N8173" s="103" t="e">
        <f>IF(M8173=0,"",CHOOSE(M8173,"9","15","20","24","24","39","39","39","39","39","65","65","65","65","65","65","65","65","65","65","手入力箇所","手入力箇所","手入力箇所","手入力箇所","手入力箇所","手入力箇所","手入力箇所","手入力箇所","手入力箇所","手入力箇所"))</f>
        <v>#REF!</v>
      </c>
    </row>
    <row r="8176" spans="1:14" ht="13.8" thickBot="1" x14ac:dyDescent="0.25"/>
    <row r="8177" spans="1:14" ht="13.8" thickBot="1" x14ac:dyDescent="0.25">
      <c r="A8177" s="688" t="e">
        <f>#REF!</f>
        <v>#REF!</v>
      </c>
      <c r="B8177" s="688"/>
      <c r="C8177" s="688"/>
      <c r="D8177" s="689" t="s">
        <v>192</v>
      </c>
      <c r="E8177" s="689"/>
      <c r="F8177" s="689"/>
      <c r="G8177" s="689"/>
      <c r="H8177" s="689"/>
      <c r="I8177" s="689"/>
      <c r="J8177" s="689"/>
      <c r="K8177" s="689"/>
      <c r="L8177" s="689"/>
      <c r="M8177" s="689"/>
      <c r="N8177" s="689"/>
    </row>
    <row r="8178" spans="1:14" ht="13.8" thickBot="1" x14ac:dyDescent="0.25">
      <c r="A8178" s="65"/>
      <c r="B8178" s="33">
        <v>1</v>
      </c>
      <c r="C8178" s="24">
        <v>2</v>
      </c>
      <c r="D8178" s="24">
        <v>3</v>
      </c>
      <c r="E8178" s="24" t="s">
        <v>58</v>
      </c>
      <c r="F8178" s="24" t="s">
        <v>59</v>
      </c>
      <c r="G8178" s="24" t="s">
        <v>60</v>
      </c>
      <c r="H8178" s="24" t="s">
        <v>61</v>
      </c>
      <c r="I8178" s="24" t="s">
        <v>62</v>
      </c>
      <c r="J8178" s="24" t="s">
        <v>194</v>
      </c>
      <c r="K8178" s="25" t="s">
        <v>85</v>
      </c>
      <c r="L8178" s="105" t="s">
        <v>189</v>
      </c>
      <c r="M8178" s="105" t="s">
        <v>188</v>
      </c>
      <c r="N8178" s="105" t="s">
        <v>51</v>
      </c>
    </row>
    <row r="8179" spans="1:14" ht="13.8" thickBot="1" x14ac:dyDescent="0.25">
      <c r="A8179" s="26" t="s">
        <v>56</v>
      </c>
      <c r="B8179" s="22">
        <v>5</v>
      </c>
      <c r="C8179" s="22">
        <v>7</v>
      </c>
      <c r="D8179" s="22">
        <v>8</v>
      </c>
      <c r="E8179" s="22">
        <v>8</v>
      </c>
      <c r="F8179" s="22">
        <v>10</v>
      </c>
      <c r="G8179" s="22">
        <v>13</v>
      </c>
      <c r="H8179" s="22">
        <v>16</v>
      </c>
      <c r="I8179" s="22"/>
      <c r="J8179" s="23"/>
      <c r="K8179" s="1"/>
      <c r="L8179" s="26" t="s">
        <v>56</v>
      </c>
      <c r="M8179" s="104" t="e">
        <f>#REF!</f>
        <v>#REF!</v>
      </c>
      <c r="N8179" s="112" t="e">
        <f>IF(M8179=0,"",CHOOSE(M8179,"5","7","8","8","8","10","10","10","10","10","13","13","13","13","13","13","13","13","13","13","16","16","16","16","16","16","16","16","16","16","16","手入力箇所","手入力箇所","手入力箇所","手入力箇所","手入力箇所","手入力箇所","手入力箇所","手入力箇所","手入力箇所","手入力箇所"))</f>
        <v>#REF!</v>
      </c>
    </row>
    <row r="8180" spans="1:14" ht="13.8" thickBot="1" x14ac:dyDescent="0.25">
      <c r="A8180" s="27" t="s">
        <v>57</v>
      </c>
      <c r="B8180" s="18">
        <v>5</v>
      </c>
      <c r="C8180" s="18">
        <v>7</v>
      </c>
      <c r="D8180" s="18">
        <v>8</v>
      </c>
      <c r="E8180" s="18">
        <v>9</v>
      </c>
      <c r="F8180" s="18">
        <v>12</v>
      </c>
      <c r="G8180" s="18">
        <v>16</v>
      </c>
      <c r="H8180" s="18"/>
      <c r="I8180" s="18"/>
      <c r="J8180" s="62"/>
      <c r="K8180" s="19"/>
      <c r="L8180" s="27" t="s">
        <v>57</v>
      </c>
      <c r="M8180" s="104" t="e">
        <f>#REF!</f>
        <v>#REF!</v>
      </c>
      <c r="N8180" s="113" t="e">
        <f>IF(M8180=0,"",CHOOSE(M8180,"5","7","8","9","9","12","12","12","12","12","16","16","16","16","16","16","16","16","16","16","手入力箇所","手入力箇所","手入力箇所","手入力箇所","手入力箇所","手入力箇所","手入力箇所","手入力箇所","手入力箇所","手入力箇所"))</f>
        <v>#REF!</v>
      </c>
    </row>
    <row r="8181" spans="1:14" ht="48.6" thickBot="1" x14ac:dyDescent="0.25">
      <c r="A8181" s="28" t="s">
        <v>64</v>
      </c>
      <c r="B8181" s="18">
        <v>6</v>
      </c>
      <c r="C8181" s="18"/>
      <c r="D8181" s="18"/>
      <c r="E8181" s="18"/>
      <c r="F8181" s="18"/>
      <c r="G8181" s="18"/>
      <c r="H8181" s="18"/>
      <c r="I8181" s="18"/>
      <c r="J8181" s="62"/>
      <c r="K8181" s="19"/>
      <c r="L8181" s="28" t="s">
        <v>64</v>
      </c>
      <c r="M8181" s="104" t="e">
        <f>#REF!</f>
        <v>#REF!</v>
      </c>
      <c r="N8181" s="113" t="e">
        <f>IF(M8181=0,"",CHOOSE(M8181,"6","手入力箇所","手入力箇所","手入力箇所","手入力箇所","手入力箇所","手入力箇所","手入力箇所","手入力箇所","手入力箇所","手入力箇所","",""))</f>
        <v>#REF!</v>
      </c>
    </row>
    <row r="8182" spans="1:14" ht="48.6" thickBot="1" x14ac:dyDescent="0.25">
      <c r="A8182" s="28" t="s">
        <v>65</v>
      </c>
      <c r="B8182" s="18">
        <v>6</v>
      </c>
      <c r="C8182" s="18"/>
      <c r="D8182" s="18"/>
      <c r="E8182" s="18"/>
      <c r="F8182" s="18"/>
      <c r="G8182" s="18"/>
      <c r="H8182" s="18"/>
      <c r="I8182" s="18"/>
      <c r="J8182" s="62"/>
      <c r="K8182" s="19"/>
      <c r="L8182" s="28" t="s">
        <v>65</v>
      </c>
      <c r="M8182" s="104" t="e">
        <f>#REF!</f>
        <v>#REF!</v>
      </c>
      <c r="N8182" s="113" t="e">
        <f>IF(M8182=0,"",CHOOSE(M8182,"6","手入力箇所","手入力箇所","手入力箇所","手入力箇所","手入力箇所","手入力箇所","手入力箇所","手入力箇所","手入力箇所","手入力箇所","",""))</f>
        <v>#REF!</v>
      </c>
    </row>
    <row r="8183" spans="1:14" ht="24.6" thickBot="1" x14ac:dyDescent="0.25">
      <c r="A8183" s="28" t="s">
        <v>66</v>
      </c>
      <c r="B8183" s="18">
        <v>5</v>
      </c>
      <c r="C8183" s="18">
        <v>7</v>
      </c>
      <c r="D8183" s="18">
        <v>8</v>
      </c>
      <c r="E8183" s="18">
        <v>9</v>
      </c>
      <c r="F8183" s="18">
        <v>12</v>
      </c>
      <c r="G8183" s="18"/>
      <c r="H8183" s="18"/>
      <c r="I8183" s="18"/>
      <c r="J8183" s="62"/>
      <c r="K8183" s="19"/>
      <c r="L8183" s="28" t="s">
        <v>66</v>
      </c>
      <c r="M8183" s="104" t="e">
        <f>#REF!</f>
        <v>#REF!</v>
      </c>
      <c r="N8183" s="113" t="e">
        <f>IF(M8183=0,"",CHOOSE(M8183,"5","7","8","9","9","12","12","12","12","12","手入力箇所","手入力箇所","手入力箇所","手入力箇所","手入力箇所","手入力箇所","手入力箇所","手入力箇所","手入力箇所","手入力箇所"))</f>
        <v>#REF!</v>
      </c>
    </row>
    <row r="8184" spans="1:14" ht="36.6" thickBot="1" x14ac:dyDescent="0.25">
      <c r="A8184" s="28" t="s">
        <v>67</v>
      </c>
      <c r="B8184" s="18">
        <v>4</v>
      </c>
      <c r="C8184" s="18">
        <v>5</v>
      </c>
      <c r="D8184" s="18">
        <v>5</v>
      </c>
      <c r="E8184" s="18">
        <v>6</v>
      </c>
      <c r="F8184" s="18"/>
      <c r="G8184" s="18"/>
      <c r="H8184" s="18"/>
      <c r="I8184" s="18"/>
      <c r="J8184" s="62"/>
      <c r="K8184" s="19"/>
      <c r="L8184" s="28" t="s">
        <v>67</v>
      </c>
      <c r="M8184" s="104" t="e">
        <f>#REF!</f>
        <v>#REF!</v>
      </c>
      <c r="N8184" s="113" t="e">
        <f>IF(M8184=0,"",CHOOSE(M8184,"4","5","5","6","6","手入力箇所","手入力箇所","手入力箇所","手入力箇所","手入力箇所","手入力箇所","手入力箇所","手入力箇所","手入力箇所","手入力箇所"))</f>
        <v>#REF!</v>
      </c>
    </row>
    <row r="8185" spans="1:14" ht="24.6" thickBot="1" x14ac:dyDescent="0.25">
      <c r="A8185" s="28" t="s">
        <v>68</v>
      </c>
      <c r="B8185" s="18">
        <v>12</v>
      </c>
      <c r="C8185" s="18">
        <v>12</v>
      </c>
      <c r="D8185" s="18">
        <v>12</v>
      </c>
      <c r="E8185" s="18">
        <v>12</v>
      </c>
      <c r="F8185" s="18">
        <v>12</v>
      </c>
      <c r="G8185" s="18">
        <v>12</v>
      </c>
      <c r="H8185" s="18">
        <v>12</v>
      </c>
      <c r="I8185" s="18"/>
      <c r="J8185" s="62"/>
      <c r="K8185" s="19"/>
      <c r="L8185" s="28" t="s">
        <v>68</v>
      </c>
      <c r="M8185" s="104" t="e">
        <f>#REF!</f>
        <v>#REF!</v>
      </c>
      <c r="N8185" s="113" t="e">
        <f>IF(M8185=0,"",CHOOSE(M8185,"12","12","12","12","12","12","12","12","12","12","12","12","12","12","12","12","12","12","12","12","12","12","12","12","12","12","12","12","12","12","手入力箇所","手入力箇所","手入力箇所","手入力箇所","手入力箇所","手入力箇所","手入力箇所","手入力箇所","手入力箇所","手入力箇所"))</f>
        <v>#REF!</v>
      </c>
    </row>
    <row r="8186" spans="1:14" ht="36.6" thickBot="1" x14ac:dyDescent="0.25">
      <c r="A8186" s="28" t="s">
        <v>69</v>
      </c>
      <c r="B8186" s="18">
        <v>7</v>
      </c>
      <c r="C8186" s="18">
        <v>7</v>
      </c>
      <c r="D8186" s="18">
        <v>7</v>
      </c>
      <c r="E8186" s="18">
        <v>7</v>
      </c>
      <c r="F8186" s="18">
        <v>7</v>
      </c>
      <c r="G8186" s="18"/>
      <c r="H8186" s="18"/>
      <c r="I8186" s="18"/>
      <c r="J8186" s="62"/>
      <c r="K8186" s="19"/>
      <c r="L8186" s="28" t="s">
        <v>69</v>
      </c>
      <c r="M8186" s="104" t="e">
        <f>#REF!</f>
        <v>#REF!</v>
      </c>
      <c r="N8186" s="113" t="e">
        <f>IF(M8186=0,"",CHOOSE(M8186,"7","7","7","7","7","7","7","7","7","7","手入力箇所","手入力箇所","手入力箇所","手入力箇所","手入力箇所","手入力箇所","手入力箇所","手入力箇所","手入力箇所","手入力箇所"))</f>
        <v>#REF!</v>
      </c>
    </row>
    <row r="8187" spans="1:14" ht="13.8" thickBot="1" x14ac:dyDescent="0.25">
      <c r="A8187" s="27" t="s">
        <v>63</v>
      </c>
      <c r="B8187" s="18">
        <v>4</v>
      </c>
      <c r="C8187" s="18">
        <v>5</v>
      </c>
      <c r="D8187" s="18">
        <v>7</v>
      </c>
      <c r="E8187" s="18">
        <v>8</v>
      </c>
      <c r="F8187" s="18">
        <v>11</v>
      </c>
      <c r="G8187" s="18">
        <v>16</v>
      </c>
      <c r="H8187" s="18">
        <v>22</v>
      </c>
      <c r="I8187" s="18">
        <v>26</v>
      </c>
      <c r="J8187" s="18">
        <v>31</v>
      </c>
      <c r="K8187" s="19"/>
      <c r="L8187" s="27" t="s">
        <v>63</v>
      </c>
      <c r="M8187" s="104" t="e">
        <f>#REF!</f>
        <v>#REF!</v>
      </c>
      <c r="N8187" s="113" t="e">
        <f>IF(M8187=0,"",CHOOSE(M8187,"4","5","7","8","8","11","11","11","11","11","16","16","16","16","16","16","16","16","16","16","22","22","22","22","22","22","22","22","22","22","26","26","26","26","26","26","26","26","26","26","31","31","31","31","31","31","31","31","31","31","31","手入力箇所","手入力箇所","手入力箇所","手入力箇所","手入力箇所","手入力箇所","手入力箇所","手入力箇所","手入力箇所","手入力箇所"))</f>
        <v>#REF!</v>
      </c>
    </row>
    <row r="8188" spans="1:14" ht="24.6" thickBot="1" x14ac:dyDescent="0.25">
      <c r="A8188" s="28" t="s">
        <v>70</v>
      </c>
      <c r="B8188" s="18">
        <v>5</v>
      </c>
      <c r="C8188" s="18">
        <v>6</v>
      </c>
      <c r="D8188" s="18">
        <v>7</v>
      </c>
      <c r="E8188" s="18"/>
      <c r="F8188" s="18"/>
      <c r="G8188" s="18"/>
      <c r="H8188" s="18"/>
      <c r="I8188" s="18"/>
      <c r="J8188" s="62"/>
      <c r="K8188" s="19"/>
      <c r="L8188" s="28" t="s">
        <v>70</v>
      </c>
      <c r="M8188" s="104" t="e">
        <f>#REF!</f>
        <v>#REF!</v>
      </c>
      <c r="N8188" s="113" t="e">
        <f>IF(M8188=0,"",CHOOSE(M8188,"5","6","7","手入力箇所","手入力箇所","手入力箇所","手入力箇所","手入力箇所","手入力箇所","手入力箇所","手入力箇所","手入力箇所","手入力箇所"))</f>
        <v>#REF!</v>
      </c>
    </row>
    <row r="8189" spans="1:14" ht="13.8" thickBot="1" x14ac:dyDescent="0.25">
      <c r="A8189" s="29" t="s">
        <v>71</v>
      </c>
      <c r="B8189" s="18">
        <v>3</v>
      </c>
      <c r="C8189" s="18">
        <v>6</v>
      </c>
      <c r="D8189" s="18">
        <v>19</v>
      </c>
      <c r="E8189" s="18"/>
      <c r="F8189" s="18"/>
      <c r="G8189" s="18"/>
      <c r="H8189" s="18"/>
      <c r="I8189" s="18"/>
      <c r="J8189" s="62"/>
      <c r="K8189" s="19"/>
      <c r="L8189" s="29" t="s">
        <v>71</v>
      </c>
      <c r="M8189" s="104" t="e">
        <f>#REF!</f>
        <v>#REF!</v>
      </c>
      <c r="N8189" s="113" t="e">
        <f>IF(M8189=0,"",CHOOSE(M8189,"3","6","19","手入力箇所","手入力箇所","手入力箇所","手入力箇所","手入力箇所","手入力箇所","手入力箇所","手入力箇所","手入力箇所","手入力箇所"))</f>
        <v>#REF!</v>
      </c>
    </row>
    <row r="8190" spans="1:14" ht="13.8" thickBot="1" x14ac:dyDescent="0.25">
      <c r="A8190" s="29" t="s">
        <v>72</v>
      </c>
      <c r="B8190" s="18">
        <v>1</v>
      </c>
      <c r="C8190" s="18">
        <v>3</v>
      </c>
      <c r="D8190" s="18">
        <v>5</v>
      </c>
      <c r="E8190" s="18">
        <v>9</v>
      </c>
      <c r="F8190" s="18">
        <v>26</v>
      </c>
      <c r="G8190" s="18"/>
      <c r="H8190" s="18"/>
      <c r="I8190" s="18"/>
      <c r="J8190" s="62"/>
      <c r="K8190" s="19"/>
      <c r="L8190" s="29" t="s">
        <v>72</v>
      </c>
      <c r="M8190" s="104" t="e">
        <f>#REF!</f>
        <v>#REF!</v>
      </c>
      <c r="N8190" s="113" t="e">
        <f>IF(M8190=0,"",CHOOSE(M8190,"1","3","5","9","9","26","26","26","26","26","手入力箇所","手入力箇所","手入力箇所","手入力箇所","手入力箇所","手入力箇所","手入力箇所","手入力箇所","手入力箇所","手入力箇所"))</f>
        <v>#REF!</v>
      </c>
    </row>
    <row r="8191" spans="1:14" ht="13.8" thickBot="1" x14ac:dyDescent="0.25">
      <c r="A8191" s="29" t="s">
        <v>73</v>
      </c>
      <c r="B8191" s="18">
        <v>4</v>
      </c>
      <c r="C8191" s="18">
        <v>11</v>
      </c>
      <c r="D8191" s="18">
        <v>20</v>
      </c>
      <c r="E8191" s="18">
        <v>33</v>
      </c>
      <c r="F8191" s="18"/>
      <c r="G8191" s="18"/>
      <c r="H8191" s="18"/>
      <c r="I8191" s="18"/>
      <c r="J8191" s="62"/>
      <c r="K8191" s="19"/>
      <c r="L8191" s="29" t="s">
        <v>73</v>
      </c>
      <c r="M8191" s="104" t="e">
        <f>#REF!</f>
        <v>#REF!</v>
      </c>
      <c r="N8191" s="113" t="e">
        <f>IF(M8191=0,"",CHOOSE(M8191,"4","11","20","33","33","手入力箇所","手入力箇所","手入力箇所","手入力箇所","手入力箇所","手入力箇所","手入力箇所","手入力箇所","手入力箇所","手入力箇所"))</f>
        <v>#REF!</v>
      </c>
    </row>
    <row r="8192" spans="1:14" ht="37.200000000000003" thickBot="1" x14ac:dyDescent="0.25">
      <c r="A8192" s="30" t="s">
        <v>74</v>
      </c>
      <c r="B8192" s="18">
        <v>4</v>
      </c>
      <c r="C8192" s="18">
        <v>6</v>
      </c>
      <c r="D8192" s="18">
        <v>8</v>
      </c>
      <c r="E8192" s="18">
        <v>10</v>
      </c>
      <c r="F8192" s="18">
        <v>15</v>
      </c>
      <c r="G8192" s="18">
        <v>23</v>
      </c>
      <c r="H8192" s="18">
        <v>33</v>
      </c>
      <c r="I8192" s="18"/>
      <c r="J8192" s="62"/>
      <c r="K8192" s="19"/>
      <c r="L8192" s="30" t="s">
        <v>74</v>
      </c>
      <c r="M8192" s="104" t="e">
        <f>#REF!</f>
        <v>#REF!</v>
      </c>
      <c r="N8192" s="113" t="e">
        <f>IF(M8192=0,"",CHOOSE(M8192,"4","6","8","10","10","15","15","15","15","15","23","23","23","23","23","23","23","23","23","23","33","33","33","33","33","33","33","33","33","33","手入力箇所","手入力箇所","手入力箇所","手入力箇所","手入力箇所","手入力箇所","手入力箇所","手入力箇所","手入力箇所","手入力箇所"))</f>
        <v>#REF!</v>
      </c>
    </row>
    <row r="8193" spans="1:14" ht="13.8" thickBot="1" x14ac:dyDescent="0.25">
      <c r="A8193" s="29" t="s">
        <v>75</v>
      </c>
      <c r="B8193" s="18">
        <v>6</v>
      </c>
      <c r="C8193" s="18">
        <v>14</v>
      </c>
      <c r="D8193" s="18">
        <v>25</v>
      </c>
      <c r="E8193" s="18">
        <v>39</v>
      </c>
      <c r="F8193" s="18"/>
      <c r="G8193" s="18"/>
      <c r="H8193" s="18"/>
      <c r="I8193" s="18"/>
      <c r="J8193" s="62"/>
      <c r="K8193" s="19"/>
      <c r="L8193" s="29" t="s">
        <v>75</v>
      </c>
      <c r="M8193" s="104" t="e">
        <f>#REF!</f>
        <v>#REF!</v>
      </c>
      <c r="N8193" s="113" t="e">
        <f>IF(M8193=0,"",CHOOSE(M8193,"6","14","25","39","39","手入力箇所","手入力箇所","手入力箇所","手入力箇所","手入力箇所","手入力箇所","手入力箇所","手入力箇所","手入力箇所","手入力箇所"))</f>
        <v>#REF!</v>
      </c>
    </row>
    <row r="8194" spans="1:14" ht="37.200000000000003" thickBot="1" x14ac:dyDescent="0.25">
      <c r="A8194" s="30" t="s">
        <v>76</v>
      </c>
      <c r="B8194" s="18">
        <v>2</v>
      </c>
      <c r="C8194" s="18">
        <v>3</v>
      </c>
      <c r="D8194" s="18">
        <v>6</v>
      </c>
      <c r="E8194" s="18">
        <v>9</v>
      </c>
      <c r="F8194" s="18"/>
      <c r="G8194" s="18"/>
      <c r="H8194" s="18"/>
      <c r="I8194" s="18"/>
      <c r="J8194" s="62"/>
      <c r="K8194" s="19"/>
      <c r="L8194" s="30" t="s">
        <v>76</v>
      </c>
      <c r="M8194" s="104" t="e">
        <f>#REF!</f>
        <v>#REF!</v>
      </c>
      <c r="N8194" s="113" t="e">
        <f>IF(M8194=0,"",CHOOSE(M8194,"2","3","6","9","9","手入力箇所","手入力箇所","手入力箇所","手入力箇所","手入力箇所","手入力箇所","手入力箇所","手入力箇所","手入力箇所","手入力箇所"))</f>
        <v>#REF!</v>
      </c>
    </row>
    <row r="8195" spans="1:14" ht="27" thickBot="1" x14ac:dyDescent="0.25">
      <c r="A8195" s="31" t="s">
        <v>77</v>
      </c>
      <c r="B8195" s="18">
        <v>12</v>
      </c>
      <c r="C8195" s="18">
        <v>18</v>
      </c>
      <c r="D8195" s="18">
        <v>22</v>
      </c>
      <c r="E8195" s="18">
        <v>26</v>
      </c>
      <c r="F8195" s="62"/>
      <c r="G8195" s="62"/>
      <c r="H8195" s="62"/>
      <c r="I8195" s="62"/>
      <c r="J8195" s="62"/>
      <c r="K8195" s="19"/>
      <c r="L8195" s="31" t="s">
        <v>77</v>
      </c>
      <c r="M8195" s="104" t="e">
        <f>#REF!</f>
        <v>#REF!</v>
      </c>
      <c r="N8195" s="113" t="e">
        <f>IF(M8195=0,"",CHOOSE(M8195,"12","18","22","26","26","手入力箇所","手入力箇所","手入力箇所","手入力箇所","手入力箇所","手入力箇所","手入力箇所","手入力箇所","手入力箇所","手入力箇所"))</f>
        <v>#REF!</v>
      </c>
    </row>
    <row r="8196" spans="1:14" ht="40.200000000000003" thickBot="1" x14ac:dyDescent="0.25">
      <c r="A8196" s="31" t="s">
        <v>78</v>
      </c>
      <c r="B8196" s="18">
        <v>5</v>
      </c>
      <c r="C8196" s="18">
        <v>8</v>
      </c>
      <c r="D8196" s="18">
        <v>11</v>
      </c>
      <c r="E8196" s="18">
        <v>14</v>
      </c>
      <c r="F8196" s="62"/>
      <c r="G8196" s="62"/>
      <c r="H8196" s="62"/>
      <c r="I8196" s="62"/>
      <c r="J8196" s="62"/>
      <c r="K8196" s="19"/>
      <c r="L8196" s="31" t="s">
        <v>78</v>
      </c>
      <c r="M8196" s="104" t="e">
        <f>#REF!</f>
        <v>#REF!</v>
      </c>
      <c r="N8196" s="113" t="e">
        <f>IF(M8196=0,"",CHOOSE(M8196,"5","8","11","14","14","手入力箇所","手入力箇所","手入力箇所","手入力箇所","手入力箇所","手入力箇所","手入力箇所","手入力箇所","手入力箇所","手入力箇所"))</f>
        <v>#REF!</v>
      </c>
    </row>
    <row r="8197" spans="1:14" ht="27" thickBot="1" x14ac:dyDescent="0.25">
      <c r="A8197" s="31" t="s">
        <v>79</v>
      </c>
      <c r="B8197" s="18">
        <v>6</v>
      </c>
      <c r="C8197" s="18">
        <v>11</v>
      </c>
      <c r="D8197" s="18">
        <v>16</v>
      </c>
      <c r="E8197" s="18">
        <v>21</v>
      </c>
      <c r="F8197" s="62"/>
      <c r="G8197" s="62"/>
      <c r="H8197" s="62"/>
      <c r="I8197" s="62"/>
      <c r="J8197" s="62"/>
      <c r="K8197" s="19"/>
      <c r="L8197" s="31" t="s">
        <v>79</v>
      </c>
      <c r="M8197" s="104" t="e">
        <f>#REF!</f>
        <v>#REF!</v>
      </c>
      <c r="N8197" s="113" t="e">
        <f>IF(M8197=0,"",CHOOSE(M8197,"6","11","16","21","21","手入力箇所","手入力箇所","手入力箇所","手入力箇所","手入力箇所","手入力箇所","手入力箇所","手入力箇所","手入力箇所"))</f>
        <v>#REF!</v>
      </c>
    </row>
    <row r="8198" spans="1:14" ht="40.200000000000003" thickBot="1" x14ac:dyDescent="0.25">
      <c r="A8198" s="31" t="s">
        <v>80</v>
      </c>
      <c r="B8198" s="18">
        <v>5</v>
      </c>
      <c r="C8198" s="18">
        <v>7</v>
      </c>
      <c r="D8198" s="18">
        <v>9</v>
      </c>
      <c r="E8198" s="18">
        <v>10</v>
      </c>
      <c r="F8198" s="62"/>
      <c r="G8198" s="62"/>
      <c r="H8198" s="62"/>
      <c r="I8198" s="62"/>
      <c r="J8198" s="62"/>
      <c r="K8198" s="19"/>
      <c r="L8198" s="31" t="s">
        <v>80</v>
      </c>
      <c r="M8198" s="104" t="e">
        <f>#REF!</f>
        <v>#REF!</v>
      </c>
      <c r="N8198" s="113" t="e">
        <f>IF(M8198=0,"",CHOOSE(M8198,"5","7","9","10","10","手入力箇所","手入力箇所","手入力箇所","手入力箇所","手入力箇所","手入力箇所","手入力箇所","手入力箇所","手入力箇所"))</f>
        <v>#REF!</v>
      </c>
    </row>
    <row r="8199" spans="1:14" ht="40.200000000000003" thickBot="1" x14ac:dyDescent="0.25">
      <c r="A8199" s="31" t="s">
        <v>81</v>
      </c>
      <c r="B8199" s="18">
        <v>9</v>
      </c>
      <c r="C8199" s="18">
        <v>14</v>
      </c>
      <c r="D8199" s="62"/>
      <c r="E8199" s="62"/>
      <c r="F8199" s="62"/>
      <c r="G8199" s="62"/>
      <c r="H8199" s="62"/>
      <c r="I8199" s="62"/>
      <c r="J8199" s="62"/>
      <c r="K8199" s="19"/>
      <c r="L8199" s="31" t="s">
        <v>81</v>
      </c>
      <c r="M8199" s="104" t="e">
        <f>#REF!</f>
        <v>#REF!</v>
      </c>
      <c r="N8199" s="113" t="e">
        <f>IF(M8199=0,"",CHOOSE(M8199,"9","14","手入力箇所","手入力箇所","手入力箇所","手入力箇所","手入力箇所","手入力箇所","手入力箇所","手入力箇所","手入力箇所","手入力箇所"))</f>
        <v>#REF!</v>
      </c>
    </row>
    <row r="8200" spans="1:14" ht="13.8" thickBot="1" x14ac:dyDescent="0.25">
      <c r="A8200" s="31" t="s">
        <v>82</v>
      </c>
      <c r="B8200" s="18">
        <v>3</v>
      </c>
      <c r="C8200" s="18">
        <v>4</v>
      </c>
      <c r="D8200" s="18">
        <v>4</v>
      </c>
      <c r="E8200" s="18">
        <v>5</v>
      </c>
      <c r="F8200" s="18">
        <v>6</v>
      </c>
      <c r="G8200" s="18">
        <v>8</v>
      </c>
      <c r="H8200" s="18">
        <v>9</v>
      </c>
      <c r="I8200" s="18">
        <v>11</v>
      </c>
      <c r="J8200" s="18">
        <v>12</v>
      </c>
      <c r="K8200" s="19"/>
      <c r="L8200" s="31" t="s">
        <v>82</v>
      </c>
      <c r="M8200" s="104" t="e">
        <f>#REF!</f>
        <v>#REF!</v>
      </c>
      <c r="N8200" s="113" t="e">
        <f>IF(M8200=0,"",CHOOSE(M8200,"3","4","4","5","5","6","6","6","6","6","8","8","8","8","8","8","8","8","8","8","9","9","9","9","9","9","9","9","9","9","11","11","11","11","11","11","11","11","11","11","12","12","12","12","12","12","12","12","12","12","12","手入力箇所","手入力箇所","手入力箇所","手入力箇所","手入力箇所","手入力箇所","手入力箇所","手入力箇所","手入力箇所","手入力箇所"))</f>
        <v>#REF!</v>
      </c>
    </row>
    <row r="8201" spans="1:14" ht="13.8" thickBot="1" x14ac:dyDescent="0.25">
      <c r="A8201" s="31" t="s">
        <v>83</v>
      </c>
      <c r="B8201" s="18">
        <v>3</v>
      </c>
      <c r="C8201" s="18">
        <v>4</v>
      </c>
      <c r="D8201" s="18">
        <v>4</v>
      </c>
      <c r="E8201" s="18">
        <v>5</v>
      </c>
      <c r="F8201" s="18">
        <v>6</v>
      </c>
      <c r="G8201" s="18">
        <v>8</v>
      </c>
      <c r="H8201" s="18">
        <v>10</v>
      </c>
      <c r="I8201" s="18">
        <v>12</v>
      </c>
      <c r="J8201" s="18">
        <v>13</v>
      </c>
      <c r="K8201" s="19"/>
      <c r="L8201" s="31" t="s">
        <v>83</v>
      </c>
      <c r="M8201" s="104" t="e">
        <f>#REF!</f>
        <v>#REF!</v>
      </c>
      <c r="N8201" s="113" t="e">
        <f>IF(M8201=0,"",CHOOSE(M8201,"3","4","4","5","5","6","6","6","6","6","8","8","8","8","8","8","8","8","8","8","10","10","10","10","10","10","10","10","10","10","12","12","12","12","12","12","12","12","12","12","13","13","13","13","13","13","13","13","13","13","13","手入力箇所","手入力箇所","手入力箇所","手入力箇所","手入力箇所","手入力箇所","手入力箇所","手入力箇所","手入力箇所","手入力箇所"))</f>
        <v>#REF!</v>
      </c>
    </row>
    <row r="8202" spans="1:14" ht="27" thickBot="1" x14ac:dyDescent="0.25">
      <c r="A8202" s="32" t="s">
        <v>84</v>
      </c>
      <c r="B8202" s="20">
        <v>1</v>
      </c>
      <c r="C8202" s="20">
        <v>2</v>
      </c>
      <c r="D8202" s="20">
        <v>3</v>
      </c>
      <c r="E8202" s="20">
        <v>4</v>
      </c>
      <c r="F8202" s="20">
        <v>8</v>
      </c>
      <c r="G8202" s="20">
        <v>19</v>
      </c>
      <c r="H8202" s="63"/>
      <c r="I8202" s="63"/>
      <c r="J8202" s="63"/>
      <c r="K8202" s="21"/>
      <c r="L8202" s="32" t="s">
        <v>84</v>
      </c>
      <c r="M8202" s="104" t="e">
        <f>#REF!</f>
        <v>#REF!</v>
      </c>
      <c r="N8202" s="113" t="e">
        <f>IF(M8202=0,"",CHOOSE(M8202,"1","2","3","4","4","8","8","8","8","8","19","19","19","19","19","19","19","19","19","19","手入力箇所","手入力箇所","手入力箇所","手入力箇所","手入力箇所","手入力箇所","手入力箇所","手入力箇所","手入力箇所","手入力箇所"))</f>
        <v>#REF!</v>
      </c>
    </row>
    <row r="8203" spans="1:14" ht="13.8" thickBot="1" x14ac:dyDescent="0.25"/>
    <row r="8204" spans="1:14" ht="13.8" thickBot="1" x14ac:dyDescent="0.25">
      <c r="A8204" s="686" t="e">
        <f>A8177</f>
        <v>#REF!</v>
      </c>
      <c r="B8204" s="686"/>
      <c r="C8204" s="686"/>
      <c r="D8204" s="687" t="s">
        <v>193</v>
      </c>
      <c r="E8204" s="687"/>
      <c r="F8204" s="687"/>
      <c r="G8204" s="687"/>
      <c r="H8204" s="687"/>
      <c r="I8204" s="687"/>
      <c r="J8204" s="687"/>
      <c r="K8204" s="687"/>
      <c r="L8204" s="687"/>
      <c r="M8204" s="687"/>
      <c r="N8204" s="687"/>
    </row>
    <row r="8205" spans="1:14" ht="13.8" thickBot="1" x14ac:dyDescent="0.25">
      <c r="A8205" s="105"/>
      <c r="B8205" s="33">
        <v>1</v>
      </c>
      <c r="C8205" s="24">
        <v>2</v>
      </c>
      <c r="D8205" s="24">
        <v>3</v>
      </c>
      <c r="E8205" s="24" t="s">
        <v>58</v>
      </c>
      <c r="F8205" s="24" t="s">
        <v>59</v>
      </c>
      <c r="G8205" s="24" t="s">
        <v>60</v>
      </c>
      <c r="H8205" s="24" t="s">
        <v>61</v>
      </c>
      <c r="I8205" s="24" t="s">
        <v>62</v>
      </c>
      <c r="J8205" s="24" t="s">
        <v>194</v>
      </c>
      <c r="K8205" s="102" t="s">
        <v>85</v>
      </c>
      <c r="L8205" s="105" t="s">
        <v>189</v>
      </c>
      <c r="M8205" s="105" t="s">
        <v>188</v>
      </c>
      <c r="N8205" s="105" t="s">
        <v>51</v>
      </c>
    </row>
    <row r="8206" spans="1:14" ht="13.8" thickBot="1" x14ac:dyDescent="0.25">
      <c r="A8206" s="26" t="s">
        <v>56</v>
      </c>
      <c r="B8206" s="22">
        <v>16</v>
      </c>
      <c r="C8206" s="22">
        <v>25</v>
      </c>
      <c r="D8206" s="22">
        <v>32</v>
      </c>
      <c r="E8206" s="22">
        <v>38</v>
      </c>
      <c r="F8206" s="22">
        <v>56</v>
      </c>
      <c r="G8206" s="22">
        <v>87</v>
      </c>
      <c r="H8206" s="22">
        <v>121</v>
      </c>
      <c r="I8206" s="22"/>
      <c r="J8206" s="23"/>
      <c r="K8206" s="68"/>
      <c r="L8206" s="107" t="s">
        <v>56</v>
      </c>
      <c r="M8206" s="103" t="e">
        <f>#REF!</f>
        <v>#REF!</v>
      </c>
      <c r="N8206" s="103" t="e">
        <f>IF(M8206=0,"",CHOOSE(M8206,"16","25","32","38","38","56","56","56","56","56","87","87","87","87","87","87","87","87","87","87","121","121","121","121","121","121","121","121","121","121","手入力箇所","手入力箇所","手入力箇所","手入力箇所","手入力箇所","手入力箇所","手入力箇所","手入力箇所","手入力箇所","手入力箇所"))</f>
        <v>#REF!</v>
      </c>
    </row>
    <row r="8207" spans="1:14" ht="13.8" thickBot="1" x14ac:dyDescent="0.25">
      <c r="A8207" s="27" t="s">
        <v>57</v>
      </c>
      <c r="B8207" s="18">
        <v>25</v>
      </c>
      <c r="C8207" s="18">
        <v>33</v>
      </c>
      <c r="D8207" s="18">
        <v>40</v>
      </c>
      <c r="E8207" s="18">
        <v>45</v>
      </c>
      <c r="F8207" s="18">
        <v>58</v>
      </c>
      <c r="G8207" s="18">
        <v>79</v>
      </c>
      <c r="H8207" s="18"/>
      <c r="I8207" s="18"/>
      <c r="J8207" s="62"/>
      <c r="K8207" s="69"/>
      <c r="L8207" s="107" t="s">
        <v>57</v>
      </c>
      <c r="M8207" s="103" t="e">
        <f>#REF!</f>
        <v>#REF!</v>
      </c>
      <c r="N8207" s="103" t="e">
        <f>IF(M8207=0,"",CHOOSE(M8207,"25","33","40","45","45","58","58","58","58","58","79","79","79","79","79","79","79","79","79","79","手入力箇所","手入力箇所","手入力箇所","手入力箇所","手入力箇所","手入力箇所","手入力箇所","手入力箇所","手入力箇所","手入力箇所"))</f>
        <v>#REF!</v>
      </c>
    </row>
    <row r="8208" spans="1:14" ht="48.6" thickBot="1" x14ac:dyDescent="0.25">
      <c r="A8208" s="28" t="s">
        <v>64</v>
      </c>
      <c r="B8208" s="18">
        <v>32</v>
      </c>
      <c r="C8208" s="18"/>
      <c r="D8208" s="18"/>
      <c r="E8208" s="18"/>
      <c r="F8208" s="18"/>
      <c r="G8208" s="18"/>
      <c r="H8208" s="18"/>
      <c r="I8208" s="18"/>
      <c r="J8208" s="62"/>
      <c r="K8208" s="69"/>
      <c r="L8208" s="108" t="s">
        <v>64</v>
      </c>
      <c r="M8208" s="103" t="e">
        <f>#REF!</f>
        <v>#REF!</v>
      </c>
      <c r="N8208" s="103" t="e">
        <f>IF(M8208=0,"",CHOOSE(M8208,"32","手入力箇所","手入力箇所","手入力箇所","手入力箇所","手入力箇所","手入力箇所","手入力箇所","手入力箇所","手入力箇所","手入力箇所"))</f>
        <v>#REF!</v>
      </c>
    </row>
    <row r="8209" spans="1:14" ht="48.6" thickBot="1" x14ac:dyDescent="0.25">
      <c r="A8209" s="28" t="s">
        <v>65</v>
      </c>
      <c r="B8209" s="18">
        <v>36</v>
      </c>
      <c r="C8209" s="18"/>
      <c r="D8209" s="18"/>
      <c r="E8209" s="18"/>
      <c r="F8209" s="18"/>
      <c r="G8209" s="18"/>
      <c r="H8209" s="18"/>
      <c r="I8209" s="18"/>
      <c r="J8209" s="62"/>
      <c r="K8209" s="69"/>
      <c r="L8209" s="108" t="s">
        <v>65</v>
      </c>
      <c r="M8209" s="103" t="e">
        <f>#REF!</f>
        <v>#REF!</v>
      </c>
      <c r="N8209" s="103" t="e">
        <f>IF(M8209=0,"",CHOOSE(M8209,"36","手入力箇所","手入力箇所","手入力箇所","手入力箇所","手入力箇所","手入力箇所","手入力箇所","手入力箇所","手入力箇所","手入力箇所"))</f>
        <v>#REF!</v>
      </c>
    </row>
    <row r="8210" spans="1:14" ht="24.6" thickBot="1" x14ac:dyDescent="0.25">
      <c r="A8210" s="28" t="s">
        <v>66</v>
      </c>
      <c r="B8210" s="18">
        <v>24</v>
      </c>
      <c r="C8210" s="18">
        <v>30</v>
      </c>
      <c r="D8210" s="18">
        <v>33</v>
      </c>
      <c r="E8210" s="18">
        <v>35</v>
      </c>
      <c r="F8210" s="18">
        <v>42</v>
      </c>
      <c r="G8210" s="18"/>
      <c r="H8210" s="18"/>
      <c r="I8210" s="18"/>
      <c r="J8210" s="62"/>
      <c r="K8210" s="69"/>
      <c r="L8210" s="108" t="s">
        <v>66</v>
      </c>
      <c r="M8210" s="103" t="e">
        <f>#REF!</f>
        <v>#REF!</v>
      </c>
      <c r="N8210" s="103" t="e">
        <f>IF(M8210=0,"",CHOOSE(M8210,"24","30","33","35","35","42","42","42","42","42","手入力箇所","手入力箇所","手入力箇所","手入力箇所","手入力箇所","手入力箇所","手入力箇所","手入力箇所","手入力箇所","手入力箇所"))</f>
        <v>#REF!</v>
      </c>
    </row>
    <row r="8211" spans="1:14" ht="36.6" thickBot="1" x14ac:dyDescent="0.25">
      <c r="A8211" s="28" t="s">
        <v>67</v>
      </c>
      <c r="B8211" s="18">
        <v>7</v>
      </c>
      <c r="C8211" s="18">
        <v>12</v>
      </c>
      <c r="D8211" s="18">
        <v>16</v>
      </c>
      <c r="E8211" s="18">
        <v>19</v>
      </c>
      <c r="F8211" s="18"/>
      <c r="G8211" s="18"/>
      <c r="H8211" s="18"/>
      <c r="I8211" s="18"/>
      <c r="J8211" s="62"/>
      <c r="K8211" s="69"/>
      <c r="L8211" s="108" t="s">
        <v>67</v>
      </c>
      <c r="M8211" s="103" t="e">
        <f>#REF!</f>
        <v>#REF!</v>
      </c>
      <c r="N8211" s="103" t="e">
        <f>IF(M8211=0,"",CHOOSE(M8211,"7","12","16","19","19","手入力箇所","手入力箇所","手入力箇所","手入力箇所","手入力箇所","手入力箇所","手入力箇所","手入力箇所","手入力箇所","手入力箇所"))</f>
        <v>#REF!</v>
      </c>
    </row>
    <row r="8212" spans="1:14" ht="24.6" thickBot="1" x14ac:dyDescent="0.25">
      <c r="A8212" s="28" t="s">
        <v>68</v>
      </c>
      <c r="B8212" s="18">
        <v>21</v>
      </c>
      <c r="C8212" s="18">
        <v>35</v>
      </c>
      <c r="D8212" s="18">
        <v>48</v>
      </c>
      <c r="E8212" s="18">
        <v>59</v>
      </c>
      <c r="F8212" s="18">
        <v>94</v>
      </c>
      <c r="G8212" s="18">
        <v>159</v>
      </c>
      <c r="H8212" s="18">
        <v>235</v>
      </c>
      <c r="I8212" s="18"/>
      <c r="J8212" s="62"/>
      <c r="K8212" s="69"/>
      <c r="L8212" s="108" t="s">
        <v>68</v>
      </c>
      <c r="M8212" s="103" t="e">
        <f>#REF!</f>
        <v>#REF!</v>
      </c>
      <c r="N8212" s="103" t="e">
        <f>IF(M8212=0,"",CHOOSE(M8212,"21","35","48","59","59","94","94","94","94","94","159","159","159","159","159","159","159","159","159","159","235","235","235","235","235","235","235","235","235","235","手入力箇所","手入力箇所","手入力箇所","手入力箇所","手入力箇所","手入力箇所","手入力箇所","手入力箇所","手入力箇所","手入力箇所"))</f>
        <v>#REF!</v>
      </c>
    </row>
    <row r="8213" spans="1:14" ht="36.6" thickBot="1" x14ac:dyDescent="0.25">
      <c r="A8213" s="28" t="s">
        <v>69</v>
      </c>
      <c r="B8213" s="18">
        <v>22</v>
      </c>
      <c r="C8213" s="18">
        <v>26</v>
      </c>
      <c r="D8213" s="18">
        <v>28</v>
      </c>
      <c r="E8213" s="18">
        <v>29</v>
      </c>
      <c r="F8213" s="18">
        <v>34</v>
      </c>
      <c r="G8213" s="18"/>
      <c r="H8213" s="18"/>
      <c r="I8213" s="18"/>
      <c r="J8213" s="62"/>
      <c r="K8213" s="69"/>
      <c r="L8213" s="108" t="s">
        <v>69</v>
      </c>
      <c r="M8213" s="103" t="e">
        <f>#REF!</f>
        <v>#REF!</v>
      </c>
      <c r="N8213" s="103" t="e">
        <f>IF(M8213=0,"",CHOOSE(M8213,"22","26","28","29","29","34","34","34","34","34","手入力箇所","手入力箇所","手入力箇所","手入力箇所","手入力箇所","手入力箇所","手入力箇所","手入力箇所","手入力箇所","手入力箇所"))</f>
        <v>#REF!</v>
      </c>
    </row>
    <row r="8214" spans="1:14" ht="13.8" thickBot="1" x14ac:dyDescent="0.25">
      <c r="A8214" s="27" t="s">
        <v>63</v>
      </c>
      <c r="B8214" s="18">
        <v>21</v>
      </c>
      <c r="C8214" s="18">
        <v>33</v>
      </c>
      <c r="D8214" s="18">
        <v>46</v>
      </c>
      <c r="E8214" s="18">
        <v>56</v>
      </c>
      <c r="F8214" s="18">
        <v>89</v>
      </c>
      <c r="G8214" s="18">
        <v>151</v>
      </c>
      <c r="H8214" s="18">
        <v>224</v>
      </c>
      <c r="I8214" s="18">
        <v>289</v>
      </c>
      <c r="J8214" s="18">
        <v>350</v>
      </c>
      <c r="K8214" s="69"/>
      <c r="L8214" s="107" t="s">
        <v>63</v>
      </c>
      <c r="M8214" s="103" t="e">
        <f>#REF!</f>
        <v>#REF!</v>
      </c>
      <c r="N8214" s="103" t="e">
        <f>IF(M8214=0,"",CHOOSE(M8214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215" spans="1:14" ht="24.6" thickBot="1" x14ac:dyDescent="0.25">
      <c r="A8215" s="34" t="s">
        <v>70</v>
      </c>
      <c r="B8215" s="35">
        <v>13</v>
      </c>
      <c r="C8215" s="35">
        <v>33</v>
      </c>
      <c r="D8215" s="35">
        <v>59</v>
      </c>
      <c r="E8215" s="35"/>
      <c r="F8215" s="35"/>
      <c r="G8215" s="35"/>
      <c r="H8215" s="35"/>
      <c r="I8215" s="35"/>
      <c r="J8215" s="36"/>
      <c r="K8215" s="67"/>
      <c r="L8215" s="108" t="s">
        <v>70</v>
      </c>
      <c r="M8215" s="103" t="e">
        <f>#REF!</f>
        <v>#REF!</v>
      </c>
      <c r="N8215" s="103" t="e">
        <f>IF(M8215=0,"",CHOOSE(M8215,"13","33","59","手入力箇所","手入力箇所","手入力箇所","手入力箇所","手入力箇所","手入力箇所","手入力箇所","手入力箇所","手入力箇所","手入力箇所"))</f>
        <v>#REF!</v>
      </c>
    </row>
    <row r="8216" spans="1:14" ht="13.8" thickBot="1" x14ac:dyDescent="0.25">
      <c r="A8216" s="37" t="s">
        <v>71</v>
      </c>
      <c r="B8216" s="17">
        <v>23</v>
      </c>
      <c r="C8216" s="17">
        <v>39</v>
      </c>
      <c r="D8216" s="17">
        <v>97</v>
      </c>
      <c r="E8216" s="17"/>
      <c r="F8216" s="17"/>
      <c r="G8216" s="17"/>
      <c r="H8216" s="17"/>
      <c r="I8216" s="17"/>
      <c r="J8216" s="64"/>
      <c r="K8216" s="70"/>
      <c r="L8216" s="109" t="s">
        <v>71</v>
      </c>
      <c r="M8216" s="103" t="e">
        <f>#REF!</f>
        <v>#REF!</v>
      </c>
      <c r="N8216" s="103" t="e">
        <f>IF(M8216=0,"",CHOOSE(M8216,"23","39","97","手入力箇所","手入力箇所","手入力箇所","手入力箇所","手入力箇所","手入力箇所","手入力箇所","手入力箇所","手入力箇所","手入力箇所"))</f>
        <v>#REF!</v>
      </c>
    </row>
    <row r="8217" spans="1:14" ht="13.8" thickBot="1" x14ac:dyDescent="0.25">
      <c r="A8217" s="29" t="s">
        <v>72</v>
      </c>
      <c r="B8217" s="18">
        <v>21</v>
      </c>
      <c r="C8217" s="18">
        <v>37</v>
      </c>
      <c r="D8217" s="18">
        <v>58</v>
      </c>
      <c r="E8217" s="18">
        <v>76</v>
      </c>
      <c r="F8217" s="18">
        <v>137</v>
      </c>
      <c r="G8217" s="18"/>
      <c r="H8217" s="18"/>
      <c r="I8217" s="18"/>
      <c r="J8217" s="62"/>
      <c r="K8217" s="69"/>
      <c r="L8217" s="109" t="s">
        <v>72</v>
      </c>
      <c r="M8217" s="103" t="e">
        <f>#REF!</f>
        <v>#REF!</v>
      </c>
      <c r="N8217" s="103" t="e">
        <f>IF(M8217=0,"",CHOOSE(M8217,"21","37","58","76","76","137","137","137","137","137","手入力箇所","手入力箇所","手入力箇所","手入力箇所","手入力箇所","手入力箇所","手入力箇所","手入力箇所","手入力箇所","手入力箇所"))</f>
        <v>#REF!</v>
      </c>
    </row>
    <row r="8218" spans="1:14" ht="13.8" thickBot="1" x14ac:dyDescent="0.25">
      <c r="A8218" s="29" t="s">
        <v>73</v>
      </c>
      <c r="B8218" s="18">
        <v>48</v>
      </c>
      <c r="C8218" s="18">
        <v>93</v>
      </c>
      <c r="D8218" s="18">
        <v>138</v>
      </c>
      <c r="E8218" s="18">
        <v>183</v>
      </c>
      <c r="F8218" s="18"/>
      <c r="G8218" s="18"/>
      <c r="H8218" s="18"/>
      <c r="I8218" s="18"/>
      <c r="J8218" s="62"/>
      <c r="K8218" s="69"/>
      <c r="L8218" s="109" t="s">
        <v>73</v>
      </c>
      <c r="M8218" s="103" t="e">
        <f>#REF!</f>
        <v>#REF!</v>
      </c>
      <c r="N8218" s="103" t="e">
        <f>IF(M8218=0,"",CHOOSE(M8218,"48","93","138","183","183","手入力箇所","手入力箇所","手入力箇所","手入力箇所","手入力箇所","手入力箇所","手入力箇所","手入力箇所","手入力箇所","手入力箇所"))</f>
        <v>#REF!</v>
      </c>
    </row>
    <row r="8219" spans="1:14" ht="37.200000000000003" thickBot="1" x14ac:dyDescent="0.25">
      <c r="A8219" s="30" t="s">
        <v>74</v>
      </c>
      <c r="B8219" s="18">
        <v>13</v>
      </c>
      <c r="C8219" s="18">
        <v>26</v>
      </c>
      <c r="D8219" s="18">
        <v>40</v>
      </c>
      <c r="E8219" s="18">
        <v>55</v>
      </c>
      <c r="F8219" s="18">
        <v>107</v>
      </c>
      <c r="G8219" s="18">
        <v>224</v>
      </c>
      <c r="H8219" s="18">
        <v>386</v>
      </c>
      <c r="I8219" s="18"/>
      <c r="J8219" s="62"/>
      <c r="K8219" s="69"/>
      <c r="L8219" s="110" t="s">
        <v>74</v>
      </c>
      <c r="M8219" s="103" t="e">
        <f>#REF!</f>
        <v>#REF!</v>
      </c>
      <c r="N8219" s="103" t="e">
        <f>IF(M8219=0,"",CHOOSE(M8219,"13","26","40","55","55","107","107","107","107","107","224","224","224","224","224","224","224","224","224","224","386","386","386","386","386","386","386","386","386","386","手入力箇所","手入力箇所","手入力箇所","手入力箇所","手入力箇所","手入力箇所","手入力箇所","手入力箇所","手入力箇所","手入力箇所"))</f>
        <v>#REF!</v>
      </c>
    </row>
    <row r="8220" spans="1:14" ht="13.8" thickBot="1" x14ac:dyDescent="0.25">
      <c r="A8220" s="29" t="s">
        <v>75</v>
      </c>
      <c r="B8220" s="18">
        <v>36</v>
      </c>
      <c r="C8220" s="18">
        <v>98</v>
      </c>
      <c r="D8220" s="18">
        <v>173</v>
      </c>
      <c r="E8220" s="18">
        <v>274</v>
      </c>
      <c r="F8220" s="18"/>
      <c r="G8220" s="18"/>
      <c r="H8220" s="18"/>
      <c r="I8220" s="18"/>
      <c r="J8220" s="62"/>
      <c r="K8220" s="69"/>
      <c r="L8220" s="109" t="s">
        <v>75</v>
      </c>
      <c r="M8220" s="103" t="e">
        <f>#REF!</f>
        <v>#REF!</v>
      </c>
      <c r="N8220" s="103" t="e">
        <f>IF(M8220=0,"",CHOOSE(M8220,"36","98","173","274","274","手入力箇所","手入力箇所","手入力箇所","手入力箇所","手入力箇所","手入力箇所","手入力箇所","手入力箇所","手入力箇所","手入力箇所"))</f>
        <v>#REF!</v>
      </c>
    </row>
    <row r="8221" spans="1:14" ht="37.200000000000003" thickBot="1" x14ac:dyDescent="0.25">
      <c r="A8221" s="30" t="s">
        <v>76</v>
      </c>
      <c r="B8221" s="18">
        <v>127</v>
      </c>
      <c r="C8221" s="18">
        <v>127</v>
      </c>
      <c r="D8221" s="18">
        <v>127</v>
      </c>
      <c r="E8221" s="18">
        <v>127</v>
      </c>
      <c r="F8221" s="18"/>
      <c r="G8221" s="18"/>
      <c r="H8221" s="18"/>
      <c r="I8221" s="18"/>
      <c r="J8221" s="62"/>
      <c r="K8221" s="69"/>
      <c r="L8221" s="110" t="s">
        <v>76</v>
      </c>
      <c r="M8221" s="103" t="e">
        <f>#REF!</f>
        <v>#REF!</v>
      </c>
      <c r="N8221" s="103" t="e">
        <f>IF(M8221=0,"",CHOOSE(M8221,"127","127","127","127","127","手入力箇所","手入力箇所","手入力箇所","手入力箇所","手入力箇所","手入力箇所","手入力箇所","手入力箇所","手入力箇所","手入力箇所"))</f>
        <v>#REF!</v>
      </c>
    </row>
    <row r="8222" spans="1:14" ht="27" thickBot="1" x14ac:dyDescent="0.25">
      <c r="A8222" s="31" t="s">
        <v>77</v>
      </c>
      <c r="B8222" s="18">
        <v>42</v>
      </c>
      <c r="C8222" s="18">
        <v>90</v>
      </c>
      <c r="D8222" s="18">
        <v>141</v>
      </c>
      <c r="E8222" s="18">
        <v>193</v>
      </c>
      <c r="F8222" s="62"/>
      <c r="G8222" s="62"/>
      <c r="H8222" s="62"/>
      <c r="I8222" s="62"/>
      <c r="J8222" s="62"/>
      <c r="K8222" s="69"/>
      <c r="L8222" s="111" t="s">
        <v>77</v>
      </c>
      <c r="M8222" s="103" t="e">
        <f>#REF!</f>
        <v>#REF!</v>
      </c>
      <c r="N8222" s="103" t="e">
        <f>IF(M8222=0,"",CHOOSE(M8222,"42","90","141","193","1936","手入力箇所","手入力箇所","手入力箇所","手入力箇所","手入力箇所","手入力箇所","手入力箇所","手入力箇所","手入力箇所","手入力箇所"))</f>
        <v>#REF!</v>
      </c>
    </row>
    <row r="8223" spans="1:14" ht="40.200000000000003" thickBot="1" x14ac:dyDescent="0.25">
      <c r="A8223" s="31" t="s">
        <v>78</v>
      </c>
      <c r="B8223" s="18">
        <v>24</v>
      </c>
      <c r="C8223" s="18">
        <v>43</v>
      </c>
      <c r="D8223" s="18">
        <v>61</v>
      </c>
      <c r="E8223" s="18">
        <v>76</v>
      </c>
      <c r="F8223" s="62"/>
      <c r="G8223" s="62"/>
      <c r="H8223" s="62"/>
      <c r="I8223" s="62"/>
      <c r="J8223" s="62"/>
      <c r="K8223" s="69"/>
      <c r="L8223" s="111" t="s">
        <v>78</v>
      </c>
      <c r="M8223" s="103" t="e">
        <f>#REF!</f>
        <v>#REF!</v>
      </c>
      <c r="N8223" s="103" t="e">
        <f>IF(M8223=0,"",CHOOSE(M8223,"24","43","61","76","76","手入力箇所","手入力箇所","手入力箇所","手入力箇所","手入力箇所","手入力箇所","手入力箇所","手入力箇所","手入力箇所","手入力箇所"))</f>
        <v>#REF!</v>
      </c>
    </row>
    <row r="8224" spans="1:14" ht="27" thickBot="1" x14ac:dyDescent="0.25">
      <c r="A8224" s="31" t="s">
        <v>79</v>
      </c>
      <c r="B8224" s="18">
        <v>54</v>
      </c>
      <c r="C8224" s="18">
        <v>77</v>
      </c>
      <c r="D8224" s="18">
        <v>94</v>
      </c>
      <c r="E8224" s="18">
        <v>107</v>
      </c>
      <c r="F8224" s="62"/>
      <c r="G8224" s="62"/>
      <c r="H8224" s="62"/>
      <c r="I8224" s="62"/>
      <c r="J8224" s="62"/>
      <c r="K8224" s="69"/>
      <c r="L8224" s="111" t="s">
        <v>79</v>
      </c>
      <c r="M8224" s="103" t="e">
        <f>#REF!</f>
        <v>#REF!</v>
      </c>
      <c r="N8224" s="103" t="e">
        <f>IF(M8224=0,"",CHOOSE(M8224,"54","77","94","107","107","手入力箇所","手入力箇所","手入力箇所","手入力箇所","手入力箇所","手入力箇所","手入力箇所","手入力箇所","手入力箇所","手入力箇所"))</f>
        <v>#REF!</v>
      </c>
    </row>
    <row r="8225" spans="1:14" ht="40.200000000000003" thickBot="1" x14ac:dyDescent="0.25">
      <c r="A8225" s="31" t="s">
        <v>80</v>
      </c>
      <c r="B8225" s="18">
        <v>49</v>
      </c>
      <c r="C8225" s="18">
        <v>53</v>
      </c>
      <c r="D8225" s="18">
        <v>55</v>
      </c>
      <c r="E8225" s="18">
        <v>56</v>
      </c>
      <c r="F8225" s="62"/>
      <c r="G8225" s="62"/>
      <c r="H8225" s="62"/>
      <c r="I8225" s="62"/>
      <c r="J8225" s="62"/>
      <c r="K8225" s="69"/>
      <c r="L8225" s="111" t="s">
        <v>80</v>
      </c>
      <c r="M8225" s="103" t="e">
        <f>#REF!</f>
        <v>#REF!</v>
      </c>
      <c r="N8225" s="103" t="e">
        <f>IF(M8225=0,"",CHOOSE(M8225,"49","53","55","56","56","手入力箇所","手入力箇所","手入力箇所","手入力箇所","手入力箇所","手入力箇所","手入力箇所","手入力箇所","手入力箇所","手入力箇所"))</f>
        <v>#REF!</v>
      </c>
    </row>
    <row r="8226" spans="1:14" ht="40.200000000000003" thickBot="1" x14ac:dyDescent="0.25">
      <c r="A8226" s="38" t="s">
        <v>81</v>
      </c>
      <c r="B8226" s="35">
        <v>232</v>
      </c>
      <c r="C8226" s="35">
        <v>232</v>
      </c>
      <c r="D8226" s="36"/>
      <c r="E8226" s="36"/>
      <c r="F8226" s="36"/>
      <c r="G8226" s="36"/>
      <c r="H8226" s="36"/>
      <c r="I8226" s="36"/>
      <c r="J8226" s="36"/>
      <c r="K8226" s="67"/>
      <c r="L8226" s="111" t="s">
        <v>81</v>
      </c>
      <c r="M8226" s="103" t="e">
        <f>#REF!</f>
        <v>#REF!</v>
      </c>
      <c r="N8226" s="103" t="e">
        <f>IF(M8226=0,"",CHOOSE(M8226,"232","232","手入力箇所","手入力箇所","手入力箇所","手入力箇所","手入力箇所","手入力箇所","手入力箇所","手入力箇所","手入力箇所","手入力箇所"))</f>
        <v>#REF!</v>
      </c>
    </row>
    <row r="8227" spans="1:14" ht="13.8" thickBot="1" x14ac:dyDescent="0.25">
      <c r="A8227" s="39" t="s">
        <v>82</v>
      </c>
      <c r="B8227" s="17">
        <v>6</v>
      </c>
      <c r="C8227" s="17">
        <v>9</v>
      </c>
      <c r="D8227" s="17">
        <v>11</v>
      </c>
      <c r="E8227" s="17">
        <v>13</v>
      </c>
      <c r="F8227" s="17">
        <v>18</v>
      </c>
      <c r="G8227" s="17">
        <v>26</v>
      </c>
      <c r="H8227" s="17">
        <v>35</v>
      </c>
      <c r="I8227" s="17">
        <v>43</v>
      </c>
      <c r="J8227" s="17">
        <v>49</v>
      </c>
      <c r="K8227" s="70"/>
      <c r="L8227" s="111" t="s">
        <v>82</v>
      </c>
      <c r="M8227" s="103" t="e">
        <f>#REF!</f>
        <v>#REF!</v>
      </c>
      <c r="N8227" s="103" t="e">
        <f>IF(M8227=0,"",CHOOSE(M8227,"6","9","11","13","13","18","18","18","18","18","26","26","26","26","26","26","26","26","26","26","35","35","35","35","35","35","35","35","35","35","43","43","43","43","43","43","43","43","43","43","49","49","49","49","49","49","49","49","49","49","手入力箇所","手入力箇所","手入力箇所","手入力箇所","手入力箇所","手入力箇所","手入力箇所","手入力箇所","手入力箇所","手入力箇所"))</f>
        <v>#REF!</v>
      </c>
    </row>
    <row r="8228" spans="1:14" ht="13.8" thickBot="1" x14ac:dyDescent="0.25">
      <c r="A8228" s="31" t="s">
        <v>83</v>
      </c>
      <c r="B8228" s="18">
        <v>6</v>
      </c>
      <c r="C8228" s="18">
        <v>10</v>
      </c>
      <c r="D8228" s="18">
        <v>14</v>
      </c>
      <c r="E8228" s="18">
        <v>17</v>
      </c>
      <c r="F8228" s="18">
        <v>29</v>
      </c>
      <c r="G8228" s="18">
        <v>50</v>
      </c>
      <c r="H8228" s="18">
        <v>76</v>
      </c>
      <c r="I8228" s="18">
        <v>100</v>
      </c>
      <c r="J8228" s="18">
        <v>123</v>
      </c>
      <c r="K8228" s="69"/>
      <c r="L8228" s="111" t="s">
        <v>83</v>
      </c>
      <c r="M8228" s="103" t="e">
        <f>#REF!</f>
        <v>#REF!</v>
      </c>
      <c r="N8228" s="103" t="e">
        <f>IF(M8228=0,"",CHOOSE(M8228,"6","10","14","17","17","29","29","29","29","29","50","50","50","50","50","50","50","50","50","50","76","76","76","76","76","76","76","76","76","76","100","100","100","100","100","100","100","100","100","100","123","123","123","123","123","123","123","123","123","123","手入力箇所","手入力箇所","手入力箇所","手入力箇所","手入力箇所","手入力箇所","手入力箇所","手入力箇所","手入力箇所"))</f>
        <v>#REF!</v>
      </c>
    </row>
    <row r="8229" spans="1:14" ht="27" thickBot="1" x14ac:dyDescent="0.25">
      <c r="A8229" s="32" t="s">
        <v>84</v>
      </c>
      <c r="B8229" s="20">
        <v>9</v>
      </c>
      <c r="C8229" s="20">
        <v>15</v>
      </c>
      <c r="D8229" s="20">
        <v>20</v>
      </c>
      <c r="E8229" s="20">
        <v>24</v>
      </c>
      <c r="F8229" s="20">
        <v>39</v>
      </c>
      <c r="G8229" s="20">
        <v>65</v>
      </c>
      <c r="H8229" s="63"/>
      <c r="I8229" s="63"/>
      <c r="J8229" s="63"/>
      <c r="K8229" s="106"/>
      <c r="L8229" s="111" t="s">
        <v>84</v>
      </c>
      <c r="M8229" s="103" t="e">
        <f>#REF!</f>
        <v>#REF!</v>
      </c>
      <c r="N8229" s="103" t="e">
        <f>IF(M8229=0,"",CHOOSE(M8229,"9","15","20","24","24","39","39","39","39","39","65","65","65","65","65","65","65","65","65","65","手入力箇所","手入力箇所","手入力箇所","手入力箇所","手入力箇所","手入力箇所","手入力箇所","手入力箇所","手入力箇所","手入力箇所"))</f>
        <v>#REF!</v>
      </c>
    </row>
    <row r="8232" spans="1:14" ht="13.8" thickBot="1" x14ac:dyDescent="0.25"/>
    <row r="8233" spans="1:14" ht="13.8" thickBot="1" x14ac:dyDescent="0.25">
      <c r="A8233" s="688" t="e">
        <f>#REF!</f>
        <v>#REF!</v>
      </c>
      <c r="B8233" s="688"/>
      <c r="C8233" s="688"/>
      <c r="D8233" s="689" t="s">
        <v>192</v>
      </c>
      <c r="E8233" s="689"/>
      <c r="F8233" s="689"/>
      <c r="G8233" s="689"/>
      <c r="H8233" s="689"/>
      <c r="I8233" s="689"/>
      <c r="J8233" s="689"/>
      <c r="K8233" s="689"/>
      <c r="L8233" s="689"/>
      <c r="M8233" s="689"/>
      <c r="N8233" s="689"/>
    </row>
    <row r="8234" spans="1:14" ht="13.8" thickBot="1" x14ac:dyDescent="0.25">
      <c r="A8234" s="65"/>
      <c r="B8234" s="33">
        <v>1</v>
      </c>
      <c r="C8234" s="24">
        <v>2</v>
      </c>
      <c r="D8234" s="24">
        <v>3</v>
      </c>
      <c r="E8234" s="24" t="s">
        <v>58</v>
      </c>
      <c r="F8234" s="24" t="s">
        <v>59</v>
      </c>
      <c r="G8234" s="24" t="s">
        <v>60</v>
      </c>
      <c r="H8234" s="24" t="s">
        <v>61</v>
      </c>
      <c r="I8234" s="24" t="s">
        <v>62</v>
      </c>
      <c r="J8234" s="24" t="s">
        <v>194</v>
      </c>
      <c r="K8234" s="25" t="s">
        <v>85</v>
      </c>
      <c r="L8234" s="105" t="s">
        <v>189</v>
      </c>
      <c r="M8234" s="105" t="s">
        <v>188</v>
      </c>
      <c r="N8234" s="105" t="s">
        <v>51</v>
      </c>
    </row>
    <row r="8235" spans="1:14" ht="13.8" thickBot="1" x14ac:dyDescent="0.25">
      <c r="A8235" s="26" t="s">
        <v>56</v>
      </c>
      <c r="B8235" s="22">
        <v>5</v>
      </c>
      <c r="C8235" s="22">
        <v>7</v>
      </c>
      <c r="D8235" s="22">
        <v>8</v>
      </c>
      <c r="E8235" s="22">
        <v>8</v>
      </c>
      <c r="F8235" s="22">
        <v>10</v>
      </c>
      <c r="G8235" s="22">
        <v>13</v>
      </c>
      <c r="H8235" s="22">
        <v>16</v>
      </c>
      <c r="I8235" s="22"/>
      <c r="J8235" s="23"/>
      <c r="K8235" s="1"/>
      <c r="L8235" s="26" t="s">
        <v>56</v>
      </c>
      <c r="M8235" s="104" t="e">
        <f>#REF!</f>
        <v>#REF!</v>
      </c>
      <c r="N8235" s="112" t="e">
        <f>IF(M8235=0,"",CHOOSE(M8235,"5","7","8","8","8","10","10","10","10","10","13","13","13","13","13","13","13","13","13","13","16","16","16","16","16","16","16","16","16","16","16","手入力箇所","手入力箇所","手入力箇所","手入力箇所","手入力箇所","手入力箇所","手入力箇所","手入力箇所","手入力箇所","手入力箇所"))</f>
        <v>#REF!</v>
      </c>
    </row>
    <row r="8236" spans="1:14" ht="13.8" thickBot="1" x14ac:dyDescent="0.25">
      <c r="A8236" s="27" t="s">
        <v>57</v>
      </c>
      <c r="B8236" s="18">
        <v>5</v>
      </c>
      <c r="C8236" s="18">
        <v>7</v>
      </c>
      <c r="D8236" s="18">
        <v>8</v>
      </c>
      <c r="E8236" s="18">
        <v>9</v>
      </c>
      <c r="F8236" s="18">
        <v>12</v>
      </c>
      <c r="G8236" s="18">
        <v>16</v>
      </c>
      <c r="H8236" s="18"/>
      <c r="I8236" s="18"/>
      <c r="J8236" s="62"/>
      <c r="K8236" s="19"/>
      <c r="L8236" s="27" t="s">
        <v>57</v>
      </c>
      <c r="M8236" s="104" t="e">
        <f>#REF!</f>
        <v>#REF!</v>
      </c>
      <c r="N8236" s="113" t="e">
        <f>IF(M8236=0,"",CHOOSE(M8236,"5","7","8","9","9","12","12","12","12","12","16","16","16","16","16","16","16","16","16","16","手入力箇所","手入力箇所","手入力箇所","手入力箇所","手入力箇所","手入力箇所","手入力箇所","手入力箇所","手入力箇所","手入力箇所"))</f>
        <v>#REF!</v>
      </c>
    </row>
    <row r="8237" spans="1:14" ht="48.6" thickBot="1" x14ac:dyDescent="0.25">
      <c r="A8237" s="28" t="s">
        <v>64</v>
      </c>
      <c r="B8237" s="18">
        <v>6</v>
      </c>
      <c r="C8237" s="18"/>
      <c r="D8237" s="18"/>
      <c r="E8237" s="18"/>
      <c r="F8237" s="18"/>
      <c r="G8237" s="18"/>
      <c r="H8237" s="18"/>
      <c r="I8237" s="18"/>
      <c r="J8237" s="62"/>
      <c r="K8237" s="19"/>
      <c r="L8237" s="28" t="s">
        <v>64</v>
      </c>
      <c r="M8237" s="104" t="e">
        <f>#REF!</f>
        <v>#REF!</v>
      </c>
      <c r="N8237" s="113" t="e">
        <f>IF(M8237=0,"",CHOOSE(M8237,"6","手入力箇所","手入力箇所","手入力箇所","手入力箇所","手入力箇所","手入力箇所","手入力箇所","手入力箇所","手入力箇所","手入力箇所","",""))</f>
        <v>#REF!</v>
      </c>
    </row>
    <row r="8238" spans="1:14" ht="48.6" thickBot="1" x14ac:dyDescent="0.25">
      <c r="A8238" s="28" t="s">
        <v>65</v>
      </c>
      <c r="B8238" s="18">
        <v>6</v>
      </c>
      <c r="C8238" s="18"/>
      <c r="D8238" s="18"/>
      <c r="E8238" s="18"/>
      <c r="F8238" s="18"/>
      <c r="G8238" s="18"/>
      <c r="H8238" s="18"/>
      <c r="I8238" s="18"/>
      <c r="J8238" s="62"/>
      <c r="K8238" s="19"/>
      <c r="L8238" s="28" t="s">
        <v>65</v>
      </c>
      <c r="M8238" s="104" t="e">
        <f>#REF!</f>
        <v>#REF!</v>
      </c>
      <c r="N8238" s="113" t="e">
        <f>IF(M8238=0,"",CHOOSE(M8238,"6","手入力箇所","手入力箇所","手入力箇所","手入力箇所","手入力箇所","手入力箇所","手入力箇所","手入力箇所","手入力箇所","手入力箇所","",""))</f>
        <v>#REF!</v>
      </c>
    </row>
    <row r="8239" spans="1:14" ht="24.6" thickBot="1" x14ac:dyDescent="0.25">
      <c r="A8239" s="28" t="s">
        <v>66</v>
      </c>
      <c r="B8239" s="18">
        <v>5</v>
      </c>
      <c r="C8239" s="18">
        <v>7</v>
      </c>
      <c r="D8239" s="18">
        <v>8</v>
      </c>
      <c r="E8239" s="18">
        <v>9</v>
      </c>
      <c r="F8239" s="18">
        <v>12</v>
      </c>
      <c r="G8239" s="18"/>
      <c r="H8239" s="18"/>
      <c r="I8239" s="18"/>
      <c r="J8239" s="62"/>
      <c r="K8239" s="19"/>
      <c r="L8239" s="28" t="s">
        <v>66</v>
      </c>
      <c r="M8239" s="104" t="e">
        <f>#REF!</f>
        <v>#REF!</v>
      </c>
      <c r="N8239" s="113" t="e">
        <f>IF(M8239=0,"",CHOOSE(M8239,"5","7","8","9","9","12","12","12","12","12","手入力箇所","手入力箇所","手入力箇所","手入力箇所","手入力箇所","手入力箇所","手入力箇所","手入力箇所","手入力箇所","手入力箇所"))</f>
        <v>#REF!</v>
      </c>
    </row>
    <row r="8240" spans="1:14" ht="36.6" thickBot="1" x14ac:dyDescent="0.25">
      <c r="A8240" s="28" t="s">
        <v>67</v>
      </c>
      <c r="B8240" s="18">
        <v>4</v>
      </c>
      <c r="C8240" s="18">
        <v>5</v>
      </c>
      <c r="D8240" s="18">
        <v>5</v>
      </c>
      <c r="E8240" s="18">
        <v>6</v>
      </c>
      <c r="F8240" s="18"/>
      <c r="G8240" s="18"/>
      <c r="H8240" s="18"/>
      <c r="I8240" s="18"/>
      <c r="J8240" s="62"/>
      <c r="K8240" s="19"/>
      <c r="L8240" s="28" t="s">
        <v>67</v>
      </c>
      <c r="M8240" s="104" t="e">
        <f>#REF!</f>
        <v>#REF!</v>
      </c>
      <c r="N8240" s="113" t="e">
        <f>IF(M8240=0,"",CHOOSE(M8240,"4","5","5","6","6","手入力箇所","手入力箇所","手入力箇所","手入力箇所","手入力箇所","手入力箇所","手入力箇所","手入力箇所","手入力箇所","手入力箇所"))</f>
        <v>#REF!</v>
      </c>
    </row>
    <row r="8241" spans="1:14" ht="24.6" thickBot="1" x14ac:dyDescent="0.25">
      <c r="A8241" s="28" t="s">
        <v>68</v>
      </c>
      <c r="B8241" s="18">
        <v>12</v>
      </c>
      <c r="C8241" s="18">
        <v>12</v>
      </c>
      <c r="D8241" s="18">
        <v>12</v>
      </c>
      <c r="E8241" s="18">
        <v>12</v>
      </c>
      <c r="F8241" s="18">
        <v>12</v>
      </c>
      <c r="G8241" s="18">
        <v>12</v>
      </c>
      <c r="H8241" s="18">
        <v>12</v>
      </c>
      <c r="I8241" s="18"/>
      <c r="J8241" s="62"/>
      <c r="K8241" s="19"/>
      <c r="L8241" s="28" t="s">
        <v>68</v>
      </c>
      <c r="M8241" s="104" t="e">
        <f>#REF!</f>
        <v>#REF!</v>
      </c>
      <c r="N8241" s="113" t="e">
        <f>IF(M8241=0,"",CHOOSE(M8241,"12","12","12","12","12","12","12","12","12","12","12","12","12","12","12","12","12","12","12","12","12","12","12","12","12","12","12","12","12","12","手入力箇所","手入力箇所","手入力箇所","手入力箇所","手入力箇所","手入力箇所","手入力箇所","手入力箇所","手入力箇所","手入力箇所"))</f>
        <v>#REF!</v>
      </c>
    </row>
    <row r="8242" spans="1:14" ht="36.6" thickBot="1" x14ac:dyDescent="0.25">
      <c r="A8242" s="28" t="s">
        <v>69</v>
      </c>
      <c r="B8242" s="18">
        <v>7</v>
      </c>
      <c r="C8242" s="18">
        <v>7</v>
      </c>
      <c r="D8242" s="18">
        <v>7</v>
      </c>
      <c r="E8242" s="18">
        <v>7</v>
      </c>
      <c r="F8242" s="18">
        <v>7</v>
      </c>
      <c r="G8242" s="18"/>
      <c r="H8242" s="18"/>
      <c r="I8242" s="18"/>
      <c r="J8242" s="62"/>
      <c r="K8242" s="19"/>
      <c r="L8242" s="28" t="s">
        <v>69</v>
      </c>
      <c r="M8242" s="104" t="e">
        <f>#REF!</f>
        <v>#REF!</v>
      </c>
      <c r="N8242" s="113" t="e">
        <f>IF(M8242=0,"",CHOOSE(M8242,"7","7","7","7","7","7","7","7","7","7","手入力箇所","手入力箇所","手入力箇所","手入力箇所","手入力箇所","手入力箇所","手入力箇所","手入力箇所","手入力箇所","手入力箇所"))</f>
        <v>#REF!</v>
      </c>
    </row>
    <row r="8243" spans="1:14" ht="13.8" thickBot="1" x14ac:dyDescent="0.25">
      <c r="A8243" s="27" t="s">
        <v>63</v>
      </c>
      <c r="B8243" s="18">
        <v>4</v>
      </c>
      <c r="C8243" s="18">
        <v>5</v>
      </c>
      <c r="D8243" s="18">
        <v>7</v>
      </c>
      <c r="E8243" s="18">
        <v>8</v>
      </c>
      <c r="F8243" s="18">
        <v>11</v>
      </c>
      <c r="G8243" s="18">
        <v>16</v>
      </c>
      <c r="H8243" s="18">
        <v>22</v>
      </c>
      <c r="I8243" s="18">
        <v>26</v>
      </c>
      <c r="J8243" s="18">
        <v>31</v>
      </c>
      <c r="K8243" s="19"/>
      <c r="L8243" s="27" t="s">
        <v>63</v>
      </c>
      <c r="M8243" s="104" t="e">
        <f>#REF!</f>
        <v>#REF!</v>
      </c>
      <c r="N8243" s="113" t="e">
        <f>IF(M8243=0,"",CHOOSE(M8243,"4","5","7","8","8","11","11","11","11","11","16","16","16","16","16","16","16","16","16","16","22","22","22","22","22","22","22","22","22","22","26","26","26","26","26","26","26","26","26","26","31","31","31","31","31","31","31","31","31","31","31","手入力箇所","手入力箇所","手入力箇所","手入力箇所","手入力箇所","手入力箇所","手入力箇所","手入力箇所","手入力箇所","手入力箇所"))</f>
        <v>#REF!</v>
      </c>
    </row>
    <row r="8244" spans="1:14" ht="24.6" thickBot="1" x14ac:dyDescent="0.25">
      <c r="A8244" s="28" t="s">
        <v>70</v>
      </c>
      <c r="B8244" s="18">
        <v>5</v>
      </c>
      <c r="C8244" s="18">
        <v>6</v>
      </c>
      <c r="D8244" s="18">
        <v>7</v>
      </c>
      <c r="E8244" s="18"/>
      <c r="F8244" s="18"/>
      <c r="G8244" s="18"/>
      <c r="H8244" s="18"/>
      <c r="I8244" s="18"/>
      <c r="J8244" s="62"/>
      <c r="K8244" s="19"/>
      <c r="L8244" s="28" t="s">
        <v>70</v>
      </c>
      <c r="M8244" s="104" t="e">
        <f>#REF!</f>
        <v>#REF!</v>
      </c>
      <c r="N8244" s="113" t="e">
        <f>IF(M8244=0,"",CHOOSE(M8244,"5","6","7","手入力箇所","手入力箇所","手入力箇所","手入力箇所","手入力箇所","手入力箇所","手入力箇所","手入力箇所","手入力箇所","手入力箇所"))</f>
        <v>#REF!</v>
      </c>
    </row>
    <row r="8245" spans="1:14" ht="13.8" thickBot="1" x14ac:dyDescent="0.25">
      <c r="A8245" s="29" t="s">
        <v>71</v>
      </c>
      <c r="B8245" s="18">
        <v>3</v>
      </c>
      <c r="C8245" s="18">
        <v>6</v>
      </c>
      <c r="D8245" s="18">
        <v>19</v>
      </c>
      <c r="E8245" s="18"/>
      <c r="F8245" s="18"/>
      <c r="G8245" s="18"/>
      <c r="H8245" s="18"/>
      <c r="I8245" s="18"/>
      <c r="J8245" s="62"/>
      <c r="K8245" s="19"/>
      <c r="L8245" s="29" t="s">
        <v>71</v>
      </c>
      <c r="M8245" s="104" t="e">
        <f>#REF!</f>
        <v>#REF!</v>
      </c>
      <c r="N8245" s="113" t="e">
        <f>IF(M8245=0,"",CHOOSE(M8245,"3","6","19","手入力箇所","手入力箇所","手入力箇所","手入力箇所","手入力箇所","手入力箇所","手入力箇所","手入力箇所","手入力箇所","手入力箇所"))</f>
        <v>#REF!</v>
      </c>
    </row>
    <row r="8246" spans="1:14" ht="13.8" thickBot="1" x14ac:dyDescent="0.25">
      <c r="A8246" s="29" t="s">
        <v>72</v>
      </c>
      <c r="B8246" s="18">
        <v>1</v>
      </c>
      <c r="C8246" s="18">
        <v>3</v>
      </c>
      <c r="D8246" s="18">
        <v>5</v>
      </c>
      <c r="E8246" s="18">
        <v>9</v>
      </c>
      <c r="F8246" s="18">
        <v>26</v>
      </c>
      <c r="G8246" s="18"/>
      <c r="H8246" s="18"/>
      <c r="I8246" s="18"/>
      <c r="J8246" s="62"/>
      <c r="K8246" s="19"/>
      <c r="L8246" s="29" t="s">
        <v>72</v>
      </c>
      <c r="M8246" s="104" t="e">
        <f>#REF!</f>
        <v>#REF!</v>
      </c>
      <c r="N8246" s="113" t="e">
        <f>IF(M8246=0,"",CHOOSE(M8246,"1","3","5","9","9","26","26","26","26","26","手入力箇所","手入力箇所","手入力箇所","手入力箇所","手入力箇所","手入力箇所","手入力箇所","手入力箇所","手入力箇所","手入力箇所"))</f>
        <v>#REF!</v>
      </c>
    </row>
    <row r="8247" spans="1:14" ht="13.8" thickBot="1" x14ac:dyDescent="0.25">
      <c r="A8247" s="29" t="s">
        <v>73</v>
      </c>
      <c r="B8247" s="18">
        <v>4</v>
      </c>
      <c r="C8247" s="18">
        <v>11</v>
      </c>
      <c r="D8247" s="18">
        <v>20</v>
      </c>
      <c r="E8247" s="18">
        <v>33</v>
      </c>
      <c r="F8247" s="18"/>
      <c r="G8247" s="18"/>
      <c r="H8247" s="18"/>
      <c r="I8247" s="18"/>
      <c r="J8247" s="62"/>
      <c r="K8247" s="19"/>
      <c r="L8247" s="29" t="s">
        <v>73</v>
      </c>
      <c r="M8247" s="104" t="e">
        <f>#REF!</f>
        <v>#REF!</v>
      </c>
      <c r="N8247" s="113" t="e">
        <f>IF(M8247=0,"",CHOOSE(M8247,"4","11","20","33","33","手入力箇所","手入力箇所","手入力箇所","手入力箇所","手入力箇所","手入力箇所","手入力箇所","手入力箇所","手入力箇所","手入力箇所"))</f>
        <v>#REF!</v>
      </c>
    </row>
    <row r="8248" spans="1:14" ht="37.200000000000003" thickBot="1" x14ac:dyDescent="0.25">
      <c r="A8248" s="30" t="s">
        <v>74</v>
      </c>
      <c r="B8248" s="18">
        <v>4</v>
      </c>
      <c r="C8248" s="18">
        <v>6</v>
      </c>
      <c r="D8248" s="18">
        <v>8</v>
      </c>
      <c r="E8248" s="18">
        <v>10</v>
      </c>
      <c r="F8248" s="18">
        <v>15</v>
      </c>
      <c r="G8248" s="18">
        <v>23</v>
      </c>
      <c r="H8248" s="18">
        <v>33</v>
      </c>
      <c r="I8248" s="18"/>
      <c r="J8248" s="62"/>
      <c r="K8248" s="19"/>
      <c r="L8248" s="30" t="s">
        <v>74</v>
      </c>
      <c r="M8248" s="104" t="e">
        <f>#REF!</f>
        <v>#REF!</v>
      </c>
      <c r="N8248" s="113" t="e">
        <f>IF(M8248=0,"",CHOOSE(M8248,"4","6","8","10","10","15","15","15","15","15","23","23","23","23","23","23","23","23","23","23","33","33","33","33","33","33","33","33","33","33","手入力箇所","手入力箇所","手入力箇所","手入力箇所","手入力箇所","手入力箇所","手入力箇所","手入力箇所","手入力箇所","手入力箇所"))</f>
        <v>#REF!</v>
      </c>
    </row>
    <row r="8249" spans="1:14" ht="13.8" thickBot="1" x14ac:dyDescent="0.25">
      <c r="A8249" s="29" t="s">
        <v>75</v>
      </c>
      <c r="B8249" s="18">
        <v>6</v>
      </c>
      <c r="C8249" s="18">
        <v>14</v>
      </c>
      <c r="D8249" s="18">
        <v>25</v>
      </c>
      <c r="E8249" s="18">
        <v>39</v>
      </c>
      <c r="F8249" s="18"/>
      <c r="G8249" s="18"/>
      <c r="H8249" s="18"/>
      <c r="I8249" s="18"/>
      <c r="J8249" s="62"/>
      <c r="K8249" s="19"/>
      <c r="L8249" s="29" t="s">
        <v>75</v>
      </c>
      <c r="M8249" s="104" t="e">
        <f>#REF!</f>
        <v>#REF!</v>
      </c>
      <c r="N8249" s="113" t="e">
        <f>IF(M8249=0,"",CHOOSE(M8249,"6","14","25","39","39","手入力箇所","手入力箇所","手入力箇所","手入力箇所","手入力箇所","手入力箇所","手入力箇所","手入力箇所","手入力箇所","手入力箇所"))</f>
        <v>#REF!</v>
      </c>
    </row>
    <row r="8250" spans="1:14" ht="37.200000000000003" thickBot="1" x14ac:dyDescent="0.25">
      <c r="A8250" s="30" t="s">
        <v>76</v>
      </c>
      <c r="B8250" s="18">
        <v>2</v>
      </c>
      <c r="C8250" s="18">
        <v>3</v>
      </c>
      <c r="D8250" s="18">
        <v>6</v>
      </c>
      <c r="E8250" s="18">
        <v>9</v>
      </c>
      <c r="F8250" s="18"/>
      <c r="G8250" s="18"/>
      <c r="H8250" s="18"/>
      <c r="I8250" s="18"/>
      <c r="J8250" s="62"/>
      <c r="K8250" s="19"/>
      <c r="L8250" s="30" t="s">
        <v>76</v>
      </c>
      <c r="M8250" s="104" t="e">
        <f>#REF!</f>
        <v>#REF!</v>
      </c>
      <c r="N8250" s="113" t="e">
        <f>IF(M8250=0,"",CHOOSE(M8250,"2","3","6","9","9","手入力箇所","手入力箇所","手入力箇所","手入力箇所","手入力箇所","手入力箇所","手入力箇所","手入力箇所","手入力箇所","手入力箇所"))</f>
        <v>#REF!</v>
      </c>
    </row>
    <row r="8251" spans="1:14" ht="27" thickBot="1" x14ac:dyDescent="0.25">
      <c r="A8251" s="31" t="s">
        <v>77</v>
      </c>
      <c r="B8251" s="18">
        <v>12</v>
      </c>
      <c r="C8251" s="18">
        <v>18</v>
      </c>
      <c r="D8251" s="18">
        <v>22</v>
      </c>
      <c r="E8251" s="18">
        <v>26</v>
      </c>
      <c r="F8251" s="62"/>
      <c r="G8251" s="62"/>
      <c r="H8251" s="62"/>
      <c r="I8251" s="62"/>
      <c r="J8251" s="62"/>
      <c r="K8251" s="19"/>
      <c r="L8251" s="31" t="s">
        <v>77</v>
      </c>
      <c r="M8251" s="104" t="e">
        <f>#REF!</f>
        <v>#REF!</v>
      </c>
      <c r="N8251" s="113" t="e">
        <f>IF(M8251=0,"",CHOOSE(M8251,"12","18","22","26","26","手入力箇所","手入力箇所","手入力箇所","手入力箇所","手入力箇所","手入力箇所","手入力箇所","手入力箇所","手入力箇所","手入力箇所"))</f>
        <v>#REF!</v>
      </c>
    </row>
    <row r="8252" spans="1:14" ht="40.200000000000003" thickBot="1" x14ac:dyDescent="0.25">
      <c r="A8252" s="31" t="s">
        <v>78</v>
      </c>
      <c r="B8252" s="18">
        <v>5</v>
      </c>
      <c r="C8252" s="18">
        <v>8</v>
      </c>
      <c r="D8252" s="18">
        <v>11</v>
      </c>
      <c r="E8252" s="18">
        <v>14</v>
      </c>
      <c r="F8252" s="62"/>
      <c r="G8252" s="62"/>
      <c r="H8252" s="62"/>
      <c r="I8252" s="62"/>
      <c r="J8252" s="62"/>
      <c r="K8252" s="19"/>
      <c r="L8252" s="31" t="s">
        <v>78</v>
      </c>
      <c r="M8252" s="104" t="e">
        <f>#REF!</f>
        <v>#REF!</v>
      </c>
      <c r="N8252" s="113" t="e">
        <f>IF(M8252=0,"",CHOOSE(M8252,"5","8","11","14","14","手入力箇所","手入力箇所","手入力箇所","手入力箇所","手入力箇所","手入力箇所","手入力箇所","手入力箇所","手入力箇所","手入力箇所"))</f>
        <v>#REF!</v>
      </c>
    </row>
    <row r="8253" spans="1:14" ht="27" thickBot="1" x14ac:dyDescent="0.25">
      <c r="A8253" s="31" t="s">
        <v>79</v>
      </c>
      <c r="B8253" s="18">
        <v>6</v>
      </c>
      <c r="C8253" s="18">
        <v>11</v>
      </c>
      <c r="D8253" s="18">
        <v>16</v>
      </c>
      <c r="E8253" s="18">
        <v>21</v>
      </c>
      <c r="F8253" s="62"/>
      <c r="G8253" s="62"/>
      <c r="H8253" s="62"/>
      <c r="I8253" s="62"/>
      <c r="J8253" s="62"/>
      <c r="K8253" s="19"/>
      <c r="L8253" s="31" t="s">
        <v>79</v>
      </c>
      <c r="M8253" s="104" t="e">
        <f>#REF!</f>
        <v>#REF!</v>
      </c>
      <c r="N8253" s="113" t="e">
        <f>IF(M8253=0,"",CHOOSE(M8253,"6","11","16","21","21","手入力箇所","手入力箇所","手入力箇所","手入力箇所","手入力箇所","手入力箇所","手入力箇所","手入力箇所","手入力箇所"))</f>
        <v>#REF!</v>
      </c>
    </row>
    <row r="8254" spans="1:14" ht="40.200000000000003" thickBot="1" x14ac:dyDescent="0.25">
      <c r="A8254" s="31" t="s">
        <v>80</v>
      </c>
      <c r="B8254" s="18">
        <v>5</v>
      </c>
      <c r="C8254" s="18">
        <v>7</v>
      </c>
      <c r="D8254" s="18">
        <v>9</v>
      </c>
      <c r="E8254" s="18">
        <v>10</v>
      </c>
      <c r="F8254" s="62"/>
      <c r="G8254" s="62"/>
      <c r="H8254" s="62"/>
      <c r="I8254" s="62"/>
      <c r="J8254" s="62"/>
      <c r="K8254" s="19"/>
      <c r="L8254" s="31" t="s">
        <v>80</v>
      </c>
      <c r="M8254" s="104" t="e">
        <f>#REF!</f>
        <v>#REF!</v>
      </c>
      <c r="N8254" s="113" t="e">
        <f>IF(M8254=0,"",CHOOSE(M8254,"5","7","9","10","10","手入力箇所","手入力箇所","手入力箇所","手入力箇所","手入力箇所","手入力箇所","手入力箇所","手入力箇所","手入力箇所"))</f>
        <v>#REF!</v>
      </c>
    </row>
    <row r="8255" spans="1:14" ht="40.200000000000003" thickBot="1" x14ac:dyDescent="0.25">
      <c r="A8255" s="31" t="s">
        <v>81</v>
      </c>
      <c r="B8255" s="18">
        <v>9</v>
      </c>
      <c r="C8255" s="18">
        <v>14</v>
      </c>
      <c r="D8255" s="62"/>
      <c r="E8255" s="62"/>
      <c r="F8255" s="62"/>
      <c r="G8255" s="62"/>
      <c r="H8255" s="62"/>
      <c r="I8255" s="62"/>
      <c r="J8255" s="62"/>
      <c r="K8255" s="19"/>
      <c r="L8255" s="31" t="s">
        <v>81</v>
      </c>
      <c r="M8255" s="104" t="e">
        <f>#REF!</f>
        <v>#REF!</v>
      </c>
      <c r="N8255" s="113" t="e">
        <f>IF(M8255=0,"",CHOOSE(M8255,"9","14","手入力箇所","手入力箇所","手入力箇所","手入力箇所","手入力箇所","手入力箇所","手入力箇所","手入力箇所","手入力箇所","手入力箇所"))</f>
        <v>#REF!</v>
      </c>
    </row>
    <row r="8256" spans="1:14" ht="13.8" thickBot="1" x14ac:dyDescent="0.25">
      <c r="A8256" s="31" t="s">
        <v>82</v>
      </c>
      <c r="B8256" s="18">
        <v>3</v>
      </c>
      <c r="C8256" s="18">
        <v>4</v>
      </c>
      <c r="D8256" s="18">
        <v>4</v>
      </c>
      <c r="E8256" s="18">
        <v>5</v>
      </c>
      <c r="F8256" s="18">
        <v>6</v>
      </c>
      <c r="G8256" s="18">
        <v>8</v>
      </c>
      <c r="H8256" s="18">
        <v>9</v>
      </c>
      <c r="I8256" s="18">
        <v>11</v>
      </c>
      <c r="J8256" s="18">
        <v>12</v>
      </c>
      <c r="K8256" s="19"/>
      <c r="L8256" s="31" t="s">
        <v>82</v>
      </c>
      <c r="M8256" s="104" t="e">
        <f>#REF!</f>
        <v>#REF!</v>
      </c>
      <c r="N8256" s="113" t="e">
        <f>IF(M8256=0,"",CHOOSE(M8256,"3","4","4","5","5","6","6","6","6","6","8","8","8","8","8","8","8","8","8","8","9","9","9","9","9","9","9","9","9","9","11","11","11","11","11","11","11","11","11","11","12","12","12","12","12","12","12","12","12","12","12","手入力箇所","手入力箇所","手入力箇所","手入力箇所","手入力箇所","手入力箇所","手入力箇所","手入力箇所","手入力箇所","手入力箇所"))</f>
        <v>#REF!</v>
      </c>
    </row>
    <row r="8257" spans="1:14" ht="13.8" thickBot="1" x14ac:dyDescent="0.25">
      <c r="A8257" s="31" t="s">
        <v>83</v>
      </c>
      <c r="B8257" s="18">
        <v>3</v>
      </c>
      <c r="C8257" s="18">
        <v>4</v>
      </c>
      <c r="D8257" s="18">
        <v>4</v>
      </c>
      <c r="E8257" s="18">
        <v>5</v>
      </c>
      <c r="F8257" s="18">
        <v>6</v>
      </c>
      <c r="G8257" s="18">
        <v>8</v>
      </c>
      <c r="H8257" s="18">
        <v>10</v>
      </c>
      <c r="I8257" s="18">
        <v>12</v>
      </c>
      <c r="J8257" s="18">
        <v>13</v>
      </c>
      <c r="K8257" s="19"/>
      <c r="L8257" s="31" t="s">
        <v>83</v>
      </c>
      <c r="M8257" s="104" t="e">
        <f>#REF!</f>
        <v>#REF!</v>
      </c>
      <c r="N8257" s="113" t="e">
        <f>IF(M8257=0,"",CHOOSE(M8257,"3","4","4","5","5","6","6","6","6","6","8","8","8","8","8","8","8","8","8","8","10","10","10","10","10","10","10","10","10","10","12","12","12","12","12","12","12","12","12","12","13","13","13","13","13","13","13","13","13","13","13","手入力箇所","手入力箇所","手入力箇所","手入力箇所","手入力箇所","手入力箇所","手入力箇所","手入力箇所","手入力箇所","手入力箇所"))</f>
        <v>#REF!</v>
      </c>
    </row>
    <row r="8258" spans="1:14" ht="27" thickBot="1" x14ac:dyDescent="0.25">
      <c r="A8258" s="32" t="s">
        <v>84</v>
      </c>
      <c r="B8258" s="20">
        <v>1</v>
      </c>
      <c r="C8258" s="20">
        <v>2</v>
      </c>
      <c r="D8258" s="20">
        <v>3</v>
      </c>
      <c r="E8258" s="20">
        <v>4</v>
      </c>
      <c r="F8258" s="20">
        <v>8</v>
      </c>
      <c r="G8258" s="20">
        <v>19</v>
      </c>
      <c r="H8258" s="63"/>
      <c r="I8258" s="63"/>
      <c r="J8258" s="63"/>
      <c r="K8258" s="21"/>
      <c r="L8258" s="32" t="s">
        <v>84</v>
      </c>
      <c r="M8258" s="104" t="e">
        <f>#REF!</f>
        <v>#REF!</v>
      </c>
      <c r="N8258" s="113" t="e">
        <f>IF(M8258=0,"",CHOOSE(M8258,"1","2","3","4","4","8","8","8","8","8","19","19","19","19","19","19","19","19","19","19","手入力箇所","手入力箇所","手入力箇所","手入力箇所","手入力箇所","手入力箇所","手入力箇所","手入力箇所","手入力箇所","手入力箇所"))</f>
        <v>#REF!</v>
      </c>
    </row>
    <row r="8259" spans="1:14" ht="13.8" thickBot="1" x14ac:dyDescent="0.25"/>
    <row r="8260" spans="1:14" ht="13.8" thickBot="1" x14ac:dyDescent="0.25">
      <c r="A8260" s="686" t="e">
        <f>A8233</f>
        <v>#REF!</v>
      </c>
      <c r="B8260" s="686"/>
      <c r="C8260" s="686"/>
      <c r="D8260" s="687" t="s">
        <v>193</v>
      </c>
      <c r="E8260" s="687"/>
      <c r="F8260" s="687"/>
      <c r="G8260" s="687"/>
      <c r="H8260" s="687"/>
      <c r="I8260" s="687"/>
      <c r="J8260" s="687"/>
      <c r="K8260" s="687"/>
      <c r="L8260" s="687"/>
      <c r="M8260" s="687"/>
      <c r="N8260" s="687"/>
    </row>
    <row r="8261" spans="1:14" ht="13.8" thickBot="1" x14ac:dyDescent="0.25">
      <c r="A8261" s="105"/>
      <c r="B8261" s="33">
        <v>1</v>
      </c>
      <c r="C8261" s="24">
        <v>2</v>
      </c>
      <c r="D8261" s="24">
        <v>3</v>
      </c>
      <c r="E8261" s="24" t="s">
        <v>58</v>
      </c>
      <c r="F8261" s="24" t="s">
        <v>59</v>
      </c>
      <c r="G8261" s="24" t="s">
        <v>60</v>
      </c>
      <c r="H8261" s="24" t="s">
        <v>61</v>
      </c>
      <c r="I8261" s="24" t="s">
        <v>62</v>
      </c>
      <c r="J8261" s="24" t="s">
        <v>194</v>
      </c>
      <c r="K8261" s="102" t="s">
        <v>85</v>
      </c>
      <c r="L8261" s="105" t="s">
        <v>189</v>
      </c>
      <c r="M8261" s="105" t="s">
        <v>188</v>
      </c>
      <c r="N8261" s="105" t="s">
        <v>51</v>
      </c>
    </row>
    <row r="8262" spans="1:14" ht="13.8" thickBot="1" x14ac:dyDescent="0.25">
      <c r="A8262" s="26" t="s">
        <v>56</v>
      </c>
      <c r="B8262" s="22">
        <v>16</v>
      </c>
      <c r="C8262" s="22">
        <v>25</v>
      </c>
      <c r="D8262" s="22">
        <v>32</v>
      </c>
      <c r="E8262" s="22">
        <v>38</v>
      </c>
      <c r="F8262" s="22">
        <v>56</v>
      </c>
      <c r="G8262" s="22">
        <v>87</v>
      </c>
      <c r="H8262" s="22">
        <v>121</v>
      </c>
      <c r="I8262" s="22"/>
      <c r="J8262" s="23"/>
      <c r="K8262" s="68"/>
      <c r="L8262" s="107" t="s">
        <v>56</v>
      </c>
      <c r="M8262" s="103" t="e">
        <f>#REF!</f>
        <v>#REF!</v>
      </c>
      <c r="N8262" s="103" t="e">
        <f>IF(M8262=0,"",CHOOSE(M8262,"16","25","32","38","38","56","56","56","56","56","87","87","87","87","87","87","87","87","87","87","121","121","121","121","121","121","121","121","121","121","手入力箇所","手入力箇所","手入力箇所","手入力箇所","手入力箇所","手入力箇所","手入力箇所","手入力箇所","手入力箇所","手入力箇所"))</f>
        <v>#REF!</v>
      </c>
    </row>
    <row r="8263" spans="1:14" ht="13.8" thickBot="1" x14ac:dyDescent="0.25">
      <c r="A8263" s="27" t="s">
        <v>57</v>
      </c>
      <c r="B8263" s="18">
        <v>25</v>
      </c>
      <c r="C8263" s="18">
        <v>33</v>
      </c>
      <c r="D8263" s="18">
        <v>40</v>
      </c>
      <c r="E8263" s="18">
        <v>45</v>
      </c>
      <c r="F8263" s="18">
        <v>58</v>
      </c>
      <c r="G8263" s="18">
        <v>79</v>
      </c>
      <c r="H8263" s="18"/>
      <c r="I8263" s="18"/>
      <c r="J8263" s="62"/>
      <c r="K8263" s="69"/>
      <c r="L8263" s="107" t="s">
        <v>57</v>
      </c>
      <c r="M8263" s="103" t="e">
        <f>#REF!</f>
        <v>#REF!</v>
      </c>
      <c r="N8263" s="103" t="e">
        <f>IF(M8263=0,"",CHOOSE(M8263,"25","33","40","45","45","58","58","58","58","58","79","79","79","79","79","79","79","79","79","79","手入力箇所","手入力箇所","手入力箇所","手入力箇所","手入力箇所","手入力箇所","手入力箇所","手入力箇所","手入力箇所","手入力箇所"))</f>
        <v>#REF!</v>
      </c>
    </row>
    <row r="8264" spans="1:14" ht="48.6" thickBot="1" x14ac:dyDescent="0.25">
      <c r="A8264" s="28" t="s">
        <v>64</v>
      </c>
      <c r="B8264" s="18">
        <v>32</v>
      </c>
      <c r="C8264" s="18"/>
      <c r="D8264" s="18"/>
      <c r="E8264" s="18"/>
      <c r="F8264" s="18"/>
      <c r="G8264" s="18"/>
      <c r="H8264" s="18"/>
      <c r="I8264" s="18"/>
      <c r="J8264" s="62"/>
      <c r="K8264" s="69"/>
      <c r="L8264" s="108" t="s">
        <v>64</v>
      </c>
      <c r="M8264" s="103" t="e">
        <f>#REF!</f>
        <v>#REF!</v>
      </c>
      <c r="N8264" s="103" t="e">
        <f>IF(M8264=0,"",CHOOSE(M8264,"32","手入力箇所","手入力箇所","手入力箇所","手入力箇所","手入力箇所","手入力箇所","手入力箇所","手入力箇所","手入力箇所","手入力箇所"))</f>
        <v>#REF!</v>
      </c>
    </row>
    <row r="8265" spans="1:14" ht="48.6" thickBot="1" x14ac:dyDescent="0.25">
      <c r="A8265" s="28" t="s">
        <v>65</v>
      </c>
      <c r="B8265" s="18">
        <v>36</v>
      </c>
      <c r="C8265" s="18"/>
      <c r="D8265" s="18"/>
      <c r="E8265" s="18"/>
      <c r="F8265" s="18"/>
      <c r="G8265" s="18"/>
      <c r="H8265" s="18"/>
      <c r="I8265" s="18"/>
      <c r="J8265" s="62"/>
      <c r="K8265" s="69"/>
      <c r="L8265" s="108" t="s">
        <v>65</v>
      </c>
      <c r="M8265" s="103" t="e">
        <f>#REF!</f>
        <v>#REF!</v>
      </c>
      <c r="N8265" s="103" t="e">
        <f>IF(M8265=0,"",CHOOSE(M8265,"36","手入力箇所","手入力箇所","手入力箇所","手入力箇所","手入力箇所","手入力箇所","手入力箇所","手入力箇所","手入力箇所","手入力箇所"))</f>
        <v>#REF!</v>
      </c>
    </row>
    <row r="8266" spans="1:14" ht="24.6" thickBot="1" x14ac:dyDescent="0.25">
      <c r="A8266" s="28" t="s">
        <v>66</v>
      </c>
      <c r="B8266" s="18">
        <v>24</v>
      </c>
      <c r="C8266" s="18">
        <v>30</v>
      </c>
      <c r="D8266" s="18">
        <v>33</v>
      </c>
      <c r="E8266" s="18">
        <v>35</v>
      </c>
      <c r="F8266" s="18">
        <v>42</v>
      </c>
      <c r="G8266" s="18"/>
      <c r="H8266" s="18"/>
      <c r="I8266" s="18"/>
      <c r="J8266" s="62"/>
      <c r="K8266" s="69"/>
      <c r="L8266" s="108" t="s">
        <v>66</v>
      </c>
      <c r="M8266" s="103" t="e">
        <f>#REF!</f>
        <v>#REF!</v>
      </c>
      <c r="N8266" s="103" t="e">
        <f>IF(M8266=0,"",CHOOSE(M8266,"24","30","33","35","35","42","42","42","42","42","手入力箇所","手入力箇所","手入力箇所","手入力箇所","手入力箇所","手入力箇所","手入力箇所","手入力箇所","手入力箇所","手入力箇所"))</f>
        <v>#REF!</v>
      </c>
    </row>
    <row r="8267" spans="1:14" ht="36.6" thickBot="1" x14ac:dyDescent="0.25">
      <c r="A8267" s="28" t="s">
        <v>67</v>
      </c>
      <c r="B8267" s="18">
        <v>7</v>
      </c>
      <c r="C8267" s="18">
        <v>12</v>
      </c>
      <c r="D8267" s="18">
        <v>16</v>
      </c>
      <c r="E8267" s="18">
        <v>19</v>
      </c>
      <c r="F8267" s="18"/>
      <c r="G8267" s="18"/>
      <c r="H8267" s="18"/>
      <c r="I8267" s="18"/>
      <c r="J8267" s="62"/>
      <c r="K8267" s="69"/>
      <c r="L8267" s="108" t="s">
        <v>67</v>
      </c>
      <c r="M8267" s="103" t="e">
        <f>#REF!</f>
        <v>#REF!</v>
      </c>
      <c r="N8267" s="103" t="e">
        <f>IF(M8267=0,"",CHOOSE(M8267,"7","12","16","19","19","手入力箇所","手入力箇所","手入力箇所","手入力箇所","手入力箇所","手入力箇所","手入力箇所","手入力箇所","手入力箇所","手入力箇所"))</f>
        <v>#REF!</v>
      </c>
    </row>
    <row r="8268" spans="1:14" ht="24.6" thickBot="1" x14ac:dyDescent="0.25">
      <c r="A8268" s="28" t="s">
        <v>68</v>
      </c>
      <c r="B8268" s="18">
        <v>21</v>
      </c>
      <c r="C8268" s="18">
        <v>35</v>
      </c>
      <c r="D8268" s="18">
        <v>48</v>
      </c>
      <c r="E8268" s="18">
        <v>59</v>
      </c>
      <c r="F8268" s="18">
        <v>94</v>
      </c>
      <c r="G8268" s="18">
        <v>159</v>
      </c>
      <c r="H8268" s="18">
        <v>235</v>
      </c>
      <c r="I8268" s="18"/>
      <c r="J8268" s="62"/>
      <c r="K8268" s="69"/>
      <c r="L8268" s="108" t="s">
        <v>68</v>
      </c>
      <c r="M8268" s="103" t="e">
        <f>#REF!</f>
        <v>#REF!</v>
      </c>
      <c r="N8268" s="103" t="e">
        <f>IF(M8268=0,"",CHOOSE(M8268,"21","35","48","59","59","94","94","94","94","94","159","159","159","159","159","159","159","159","159","159","235","235","235","235","235","235","235","235","235","235","手入力箇所","手入力箇所","手入力箇所","手入力箇所","手入力箇所","手入力箇所","手入力箇所","手入力箇所","手入力箇所","手入力箇所"))</f>
        <v>#REF!</v>
      </c>
    </row>
    <row r="8269" spans="1:14" ht="36.6" thickBot="1" x14ac:dyDescent="0.25">
      <c r="A8269" s="28" t="s">
        <v>69</v>
      </c>
      <c r="B8269" s="18">
        <v>22</v>
      </c>
      <c r="C8269" s="18">
        <v>26</v>
      </c>
      <c r="D8269" s="18">
        <v>28</v>
      </c>
      <c r="E8269" s="18">
        <v>29</v>
      </c>
      <c r="F8269" s="18">
        <v>34</v>
      </c>
      <c r="G8269" s="18"/>
      <c r="H8269" s="18"/>
      <c r="I8269" s="18"/>
      <c r="J8269" s="62"/>
      <c r="K8269" s="69"/>
      <c r="L8269" s="108" t="s">
        <v>69</v>
      </c>
      <c r="M8269" s="103" t="e">
        <f>#REF!</f>
        <v>#REF!</v>
      </c>
      <c r="N8269" s="103" t="e">
        <f>IF(M8269=0,"",CHOOSE(M8269,"22","26","28","29","29","34","34","34","34","34","手入力箇所","手入力箇所","手入力箇所","手入力箇所","手入力箇所","手入力箇所","手入力箇所","手入力箇所","手入力箇所","手入力箇所"))</f>
        <v>#REF!</v>
      </c>
    </row>
    <row r="8270" spans="1:14" ht="13.8" thickBot="1" x14ac:dyDescent="0.25">
      <c r="A8270" s="27" t="s">
        <v>63</v>
      </c>
      <c r="B8270" s="18">
        <v>21</v>
      </c>
      <c r="C8270" s="18">
        <v>33</v>
      </c>
      <c r="D8270" s="18">
        <v>46</v>
      </c>
      <c r="E8270" s="18">
        <v>56</v>
      </c>
      <c r="F8270" s="18">
        <v>89</v>
      </c>
      <c r="G8270" s="18">
        <v>151</v>
      </c>
      <c r="H8270" s="18">
        <v>224</v>
      </c>
      <c r="I8270" s="18">
        <v>289</v>
      </c>
      <c r="J8270" s="18">
        <v>350</v>
      </c>
      <c r="K8270" s="69"/>
      <c r="L8270" s="107" t="s">
        <v>63</v>
      </c>
      <c r="M8270" s="103" t="e">
        <f>#REF!</f>
        <v>#REF!</v>
      </c>
      <c r="N8270" s="103" t="e">
        <f>IF(M8270=0,"",CHOOSE(M8270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271" spans="1:14" ht="24.6" thickBot="1" x14ac:dyDescent="0.25">
      <c r="A8271" s="34" t="s">
        <v>70</v>
      </c>
      <c r="B8271" s="35">
        <v>13</v>
      </c>
      <c r="C8271" s="35">
        <v>33</v>
      </c>
      <c r="D8271" s="35">
        <v>59</v>
      </c>
      <c r="E8271" s="35"/>
      <c r="F8271" s="35"/>
      <c r="G8271" s="35"/>
      <c r="H8271" s="35"/>
      <c r="I8271" s="35"/>
      <c r="J8271" s="36"/>
      <c r="K8271" s="67"/>
      <c r="L8271" s="108" t="s">
        <v>70</v>
      </c>
      <c r="M8271" s="103" t="e">
        <f>#REF!</f>
        <v>#REF!</v>
      </c>
      <c r="N8271" s="103" t="e">
        <f>IF(M8271=0,"",CHOOSE(M8271,"13","33","59","手入力箇所","手入力箇所","手入力箇所","手入力箇所","手入力箇所","手入力箇所","手入力箇所","手入力箇所","手入力箇所","手入力箇所"))</f>
        <v>#REF!</v>
      </c>
    </row>
    <row r="8272" spans="1:14" ht="13.8" thickBot="1" x14ac:dyDescent="0.25">
      <c r="A8272" s="37" t="s">
        <v>71</v>
      </c>
      <c r="B8272" s="17">
        <v>23</v>
      </c>
      <c r="C8272" s="17">
        <v>39</v>
      </c>
      <c r="D8272" s="17">
        <v>97</v>
      </c>
      <c r="E8272" s="17"/>
      <c r="F8272" s="17"/>
      <c r="G8272" s="17"/>
      <c r="H8272" s="17"/>
      <c r="I8272" s="17"/>
      <c r="J8272" s="64"/>
      <c r="K8272" s="70"/>
      <c r="L8272" s="109" t="s">
        <v>71</v>
      </c>
      <c r="M8272" s="103" t="e">
        <f>#REF!</f>
        <v>#REF!</v>
      </c>
      <c r="N8272" s="103" t="e">
        <f>IF(M8272=0,"",CHOOSE(M8272,"23","39","97","手入力箇所","手入力箇所","手入力箇所","手入力箇所","手入力箇所","手入力箇所","手入力箇所","手入力箇所","手入力箇所","手入力箇所"))</f>
        <v>#REF!</v>
      </c>
    </row>
    <row r="8273" spans="1:14" ht="13.8" thickBot="1" x14ac:dyDescent="0.25">
      <c r="A8273" s="29" t="s">
        <v>72</v>
      </c>
      <c r="B8273" s="18">
        <v>21</v>
      </c>
      <c r="C8273" s="18">
        <v>37</v>
      </c>
      <c r="D8273" s="18">
        <v>58</v>
      </c>
      <c r="E8273" s="18">
        <v>76</v>
      </c>
      <c r="F8273" s="18">
        <v>137</v>
      </c>
      <c r="G8273" s="18"/>
      <c r="H8273" s="18"/>
      <c r="I8273" s="18"/>
      <c r="J8273" s="62"/>
      <c r="K8273" s="69"/>
      <c r="L8273" s="109" t="s">
        <v>72</v>
      </c>
      <c r="M8273" s="103" t="e">
        <f>#REF!</f>
        <v>#REF!</v>
      </c>
      <c r="N8273" s="103" t="e">
        <f>IF(M8273=0,"",CHOOSE(M8273,"21","37","58","76","76","137","137","137","137","137","手入力箇所","手入力箇所","手入力箇所","手入力箇所","手入力箇所","手入力箇所","手入力箇所","手入力箇所","手入力箇所","手入力箇所"))</f>
        <v>#REF!</v>
      </c>
    </row>
    <row r="8274" spans="1:14" ht="13.8" thickBot="1" x14ac:dyDescent="0.25">
      <c r="A8274" s="29" t="s">
        <v>73</v>
      </c>
      <c r="B8274" s="18">
        <v>48</v>
      </c>
      <c r="C8274" s="18">
        <v>93</v>
      </c>
      <c r="D8274" s="18">
        <v>138</v>
      </c>
      <c r="E8274" s="18">
        <v>183</v>
      </c>
      <c r="F8274" s="18"/>
      <c r="G8274" s="18"/>
      <c r="H8274" s="18"/>
      <c r="I8274" s="18"/>
      <c r="J8274" s="62"/>
      <c r="K8274" s="69"/>
      <c r="L8274" s="109" t="s">
        <v>73</v>
      </c>
      <c r="M8274" s="103" t="e">
        <f>#REF!</f>
        <v>#REF!</v>
      </c>
      <c r="N8274" s="103" t="e">
        <f>IF(M8274=0,"",CHOOSE(M8274,"48","93","138","183","183","手入力箇所","手入力箇所","手入力箇所","手入力箇所","手入力箇所","手入力箇所","手入力箇所","手入力箇所","手入力箇所","手入力箇所"))</f>
        <v>#REF!</v>
      </c>
    </row>
    <row r="8275" spans="1:14" ht="37.200000000000003" thickBot="1" x14ac:dyDescent="0.25">
      <c r="A8275" s="30" t="s">
        <v>74</v>
      </c>
      <c r="B8275" s="18">
        <v>13</v>
      </c>
      <c r="C8275" s="18">
        <v>26</v>
      </c>
      <c r="D8275" s="18">
        <v>40</v>
      </c>
      <c r="E8275" s="18">
        <v>55</v>
      </c>
      <c r="F8275" s="18">
        <v>107</v>
      </c>
      <c r="G8275" s="18">
        <v>224</v>
      </c>
      <c r="H8275" s="18">
        <v>386</v>
      </c>
      <c r="I8275" s="18"/>
      <c r="J8275" s="62"/>
      <c r="K8275" s="69"/>
      <c r="L8275" s="110" t="s">
        <v>74</v>
      </c>
      <c r="M8275" s="103" t="e">
        <f>#REF!</f>
        <v>#REF!</v>
      </c>
      <c r="N8275" s="103" t="e">
        <f>IF(M8275=0,"",CHOOSE(M8275,"13","26","40","55","55","107","107","107","107","107","224","224","224","224","224","224","224","224","224","224","386","386","386","386","386","386","386","386","386","386","手入力箇所","手入力箇所","手入力箇所","手入力箇所","手入力箇所","手入力箇所","手入力箇所","手入力箇所","手入力箇所","手入力箇所"))</f>
        <v>#REF!</v>
      </c>
    </row>
    <row r="8276" spans="1:14" ht="13.8" thickBot="1" x14ac:dyDescent="0.25">
      <c r="A8276" s="29" t="s">
        <v>75</v>
      </c>
      <c r="B8276" s="18">
        <v>36</v>
      </c>
      <c r="C8276" s="18">
        <v>98</v>
      </c>
      <c r="D8276" s="18">
        <v>173</v>
      </c>
      <c r="E8276" s="18">
        <v>274</v>
      </c>
      <c r="F8276" s="18"/>
      <c r="G8276" s="18"/>
      <c r="H8276" s="18"/>
      <c r="I8276" s="18"/>
      <c r="J8276" s="62"/>
      <c r="K8276" s="69"/>
      <c r="L8276" s="109" t="s">
        <v>75</v>
      </c>
      <c r="M8276" s="103" t="e">
        <f>#REF!</f>
        <v>#REF!</v>
      </c>
      <c r="N8276" s="103" t="e">
        <f>IF(M8276=0,"",CHOOSE(M8276,"36","98","173","274","274","手入力箇所","手入力箇所","手入力箇所","手入力箇所","手入力箇所","手入力箇所","手入力箇所","手入力箇所","手入力箇所","手入力箇所"))</f>
        <v>#REF!</v>
      </c>
    </row>
    <row r="8277" spans="1:14" ht="37.200000000000003" thickBot="1" x14ac:dyDescent="0.25">
      <c r="A8277" s="30" t="s">
        <v>76</v>
      </c>
      <c r="B8277" s="18">
        <v>127</v>
      </c>
      <c r="C8277" s="18">
        <v>127</v>
      </c>
      <c r="D8277" s="18">
        <v>127</v>
      </c>
      <c r="E8277" s="18">
        <v>127</v>
      </c>
      <c r="F8277" s="18"/>
      <c r="G8277" s="18"/>
      <c r="H8277" s="18"/>
      <c r="I8277" s="18"/>
      <c r="J8277" s="62"/>
      <c r="K8277" s="69"/>
      <c r="L8277" s="110" t="s">
        <v>76</v>
      </c>
      <c r="M8277" s="103" t="e">
        <f>#REF!</f>
        <v>#REF!</v>
      </c>
      <c r="N8277" s="103" t="e">
        <f>IF(M8277=0,"",CHOOSE(M8277,"127","127","127","127","127","手入力箇所","手入力箇所","手入力箇所","手入力箇所","手入力箇所","手入力箇所","手入力箇所","手入力箇所","手入力箇所","手入力箇所"))</f>
        <v>#REF!</v>
      </c>
    </row>
    <row r="8278" spans="1:14" ht="27" thickBot="1" x14ac:dyDescent="0.25">
      <c r="A8278" s="31" t="s">
        <v>77</v>
      </c>
      <c r="B8278" s="18">
        <v>42</v>
      </c>
      <c r="C8278" s="18">
        <v>90</v>
      </c>
      <c r="D8278" s="18">
        <v>141</v>
      </c>
      <c r="E8278" s="18">
        <v>193</v>
      </c>
      <c r="F8278" s="62"/>
      <c r="G8278" s="62"/>
      <c r="H8278" s="62"/>
      <c r="I8278" s="62"/>
      <c r="J8278" s="62"/>
      <c r="K8278" s="69"/>
      <c r="L8278" s="111" t="s">
        <v>77</v>
      </c>
      <c r="M8278" s="103" t="e">
        <f>#REF!</f>
        <v>#REF!</v>
      </c>
      <c r="N8278" s="103" t="e">
        <f>IF(M8278=0,"",CHOOSE(M8278,"42","90","141","193","1936","手入力箇所","手入力箇所","手入力箇所","手入力箇所","手入力箇所","手入力箇所","手入力箇所","手入力箇所","手入力箇所","手入力箇所"))</f>
        <v>#REF!</v>
      </c>
    </row>
    <row r="8279" spans="1:14" ht="40.200000000000003" thickBot="1" x14ac:dyDescent="0.25">
      <c r="A8279" s="31" t="s">
        <v>78</v>
      </c>
      <c r="B8279" s="18">
        <v>24</v>
      </c>
      <c r="C8279" s="18">
        <v>43</v>
      </c>
      <c r="D8279" s="18">
        <v>61</v>
      </c>
      <c r="E8279" s="18">
        <v>76</v>
      </c>
      <c r="F8279" s="62"/>
      <c r="G8279" s="62"/>
      <c r="H8279" s="62"/>
      <c r="I8279" s="62"/>
      <c r="J8279" s="62"/>
      <c r="K8279" s="69"/>
      <c r="L8279" s="111" t="s">
        <v>78</v>
      </c>
      <c r="M8279" s="103" t="e">
        <f>#REF!</f>
        <v>#REF!</v>
      </c>
      <c r="N8279" s="103" t="e">
        <f>IF(M8279=0,"",CHOOSE(M8279,"24","43","61","76","76","手入力箇所","手入力箇所","手入力箇所","手入力箇所","手入力箇所","手入力箇所","手入力箇所","手入力箇所","手入力箇所","手入力箇所"))</f>
        <v>#REF!</v>
      </c>
    </row>
    <row r="8280" spans="1:14" ht="27" thickBot="1" x14ac:dyDescent="0.25">
      <c r="A8280" s="31" t="s">
        <v>79</v>
      </c>
      <c r="B8280" s="18">
        <v>54</v>
      </c>
      <c r="C8280" s="18">
        <v>77</v>
      </c>
      <c r="D8280" s="18">
        <v>94</v>
      </c>
      <c r="E8280" s="18">
        <v>107</v>
      </c>
      <c r="F8280" s="62"/>
      <c r="G8280" s="62"/>
      <c r="H8280" s="62"/>
      <c r="I8280" s="62"/>
      <c r="J8280" s="62"/>
      <c r="K8280" s="69"/>
      <c r="L8280" s="111" t="s">
        <v>79</v>
      </c>
      <c r="M8280" s="103" t="e">
        <f>#REF!</f>
        <v>#REF!</v>
      </c>
      <c r="N8280" s="103" t="e">
        <f>IF(M8280=0,"",CHOOSE(M8280,"54","77","94","107","107","手入力箇所","手入力箇所","手入力箇所","手入力箇所","手入力箇所","手入力箇所","手入力箇所","手入力箇所","手入力箇所","手入力箇所"))</f>
        <v>#REF!</v>
      </c>
    </row>
    <row r="8281" spans="1:14" ht="40.200000000000003" thickBot="1" x14ac:dyDescent="0.25">
      <c r="A8281" s="31" t="s">
        <v>80</v>
      </c>
      <c r="B8281" s="18">
        <v>49</v>
      </c>
      <c r="C8281" s="18">
        <v>53</v>
      </c>
      <c r="D8281" s="18">
        <v>55</v>
      </c>
      <c r="E8281" s="18">
        <v>56</v>
      </c>
      <c r="F8281" s="62"/>
      <c r="G8281" s="62"/>
      <c r="H8281" s="62"/>
      <c r="I8281" s="62"/>
      <c r="J8281" s="62"/>
      <c r="K8281" s="69"/>
      <c r="L8281" s="111" t="s">
        <v>80</v>
      </c>
      <c r="M8281" s="103" t="e">
        <f>#REF!</f>
        <v>#REF!</v>
      </c>
      <c r="N8281" s="103" t="e">
        <f>IF(M8281=0,"",CHOOSE(M8281,"49","53","55","56","56","手入力箇所","手入力箇所","手入力箇所","手入力箇所","手入力箇所","手入力箇所","手入力箇所","手入力箇所","手入力箇所","手入力箇所"))</f>
        <v>#REF!</v>
      </c>
    </row>
    <row r="8282" spans="1:14" ht="40.200000000000003" thickBot="1" x14ac:dyDescent="0.25">
      <c r="A8282" s="38" t="s">
        <v>81</v>
      </c>
      <c r="B8282" s="35">
        <v>232</v>
      </c>
      <c r="C8282" s="35">
        <v>232</v>
      </c>
      <c r="D8282" s="36"/>
      <c r="E8282" s="36"/>
      <c r="F8282" s="36"/>
      <c r="G8282" s="36"/>
      <c r="H8282" s="36"/>
      <c r="I8282" s="36"/>
      <c r="J8282" s="36"/>
      <c r="K8282" s="67"/>
      <c r="L8282" s="111" t="s">
        <v>81</v>
      </c>
      <c r="M8282" s="103" t="e">
        <f>#REF!</f>
        <v>#REF!</v>
      </c>
      <c r="N8282" s="103" t="e">
        <f>IF(M8282=0,"",CHOOSE(M8282,"232","232","手入力箇所","手入力箇所","手入力箇所","手入力箇所","手入力箇所","手入力箇所","手入力箇所","手入力箇所","手入力箇所","手入力箇所"))</f>
        <v>#REF!</v>
      </c>
    </row>
    <row r="8283" spans="1:14" ht="13.8" thickBot="1" x14ac:dyDescent="0.25">
      <c r="A8283" s="39" t="s">
        <v>82</v>
      </c>
      <c r="B8283" s="17">
        <v>6</v>
      </c>
      <c r="C8283" s="17">
        <v>9</v>
      </c>
      <c r="D8283" s="17">
        <v>11</v>
      </c>
      <c r="E8283" s="17">
        <v>13</v>
      </c>
      <c r="F8283" s="17">
        <v>18</v>
      </c>
      <c r="G8283" s="17">
        <v>26</v>
      </c>
      <c r="H8283" s="17">
        <v>35</v>
      </c>
      <c r="I8283" s="17">
        <v>43</v>
      </c>
      <c r="J8283" s="17">
        <v>49</v>
      </c>
      <c r="K8283" s="70"/>
      <c r="L8283" s="111" t="s">
        <v>82</v>
      </c>
      <c r="M8283" s="103" t="e">
        <f>#REF!</f>
        <v>#REF!</v>
      </c>
      <c r="N8283" s="103" t="e">
        <f>IF(M8283=0,"",CHOOSE(M8283,"6","9","11","13","13","18","18","18","18","18","26","26","26","26","26","26","26","26","26","26","35","35","35","35","35","35","35","35","35","35","43","43","43","43","43","43","43","43","43","43","49","49","49","49","49","49","49","49","49","49","手入力箇所","手入力箇所","手入力箇所","手入力箇所","手入力箇所","手入力箇所","手入力箇所","手入力箇所","手入力箇所","手入力箇所"))</f>
        <v>#REF!</v>
      </c>
    </row>
    <row r="8284" spans="1:14" ht="13.8" thickBot="1" x14ac:dyDescent="0.25">
      <c r="A8284" s="31" t="s">
        <v>83</v>
      </c>
      <c r="B8284" s="18">
        <v>6</v>
      </c>
      <c r="C8284" s="18">
        <v>10</v>
      </c>
      <c r="D8284" s="18">
        <v>14</v>
      </c>
      <c r="E8284" s="18">
        <v>17</v>
      </c>
      <c r="F8284" s="18">
        <v>29</v>
      </c>
      <c r="G8284" s="18">
        <v>50</v>
      </c>
      <c r="H8284" s="18">
        <v>76</v>
      </c>
      <c r="I8284" s="18">
        <v>100</v>
      </c>
      <c r="J8284" s="18">
        <v>123</v>
      </c>
      <c r="K8284" s="69"/>
      <c r="L8284" s="111" t="s">
        <v>83</v>
      </c>
      <c r="M8284" s="103" t="e">
        <f>#REF!</f>
        <v>#REF!</v>
      </c>
      <c r="N8284" s="103" t="e">
        <f>IF(M8284=0,"",CHOOSE(M8284,"6","10","14","17","17","29","29","29","29","29","50","50","50","50","50","50","50","50","50","50","76","76","76","76","76","76","76","76","76","76","100","100","100","100","100","100","100","100","100","100","123","123","123","123","123","123","123","123","123","123","手入力箇所","手入力箇所","手入力箇所","手入力箇所","手入力箇所","手入力箇所","手入力箇所","手入力箇所","手入力箇所"))</f>
        <v>#REF!</v>
      </c>
    </row>
    <row r="8285" spans="1:14" ht="27" thickBot="1" x14ac:dyDescent="0.25">
      <c r="A8285" s="32" t="s">
        <v>84</v>
      </c>
      <c r="B8285" s="20">
        <v>9</v>
      </c>
      <c r="C8285" s="20">
        <v>15</v>
      </c>
      <c r="D8285" s="20">
        <v>20</v>
      </c>
      <c r="E8285" s="20">
        <v>24</v>
      </c>
      <c r="F8285" s="20">
        <v>39</v>
      </c>
      <c r="G8285" s="20">
        <v>65</v>
      </c>
      <c r="H8285" s="63"/>
      <c r="I8285" s="63"/>
      <c r="J8285" s="63"/>
      <c r="K8285" s="106"/>
      <c r="L8285" s="111" t="s">
        <v>84</v>
      </c>
      <c r="M8285" s="103" t="e">
        <f>#REF!</f>
        <v>#REF!</v>
      </c>
      <c r="N8285" s="103" t="e">
        <f>IF(M8285=0,"",CHOOSE(M8285,"9","15","20","24","24","39","39","39","39","39","65","65","65","65","65","65","65","65","65","65","手入力箇所","手入力箇所","手入力箇所","手入力箇所","手入力箇所","手入力箇所","手入力箇所","手入力箇所","手入力箇所","手入力箇所"))</f>
        <v>#REF!</v>
      </c>
    </row>
    <row r="8288" spans="1:14" ht="13.8" thickBot="1" x14ac:dyDescent="0.25"/>
    <row r="8289" spans="1:14" ht="13.8" thickBot="1" x14ac:dyDescent="0.25">
      <c r="A8289" s="688" t="e">
        <f>#REF!</f>
        <v>#REF!</v>
      </c>
      <c r="B8289" s="688"/>
      <c r="C8289" s="688"/>
      <c r="D8289" s="689" t="s">
        <v>192</v>
      </c>
      <c r="E8289" s="689"/>
      <c r="F8289" s="689"/>
      <c r="G8289" s="689"/>
      <c r="H8289" s="689"/>
      <c r="I8289" s="689"/>
      <c r="J8289" s="689"/>
      <c r="K8289" s="689"/>
      <c r="L8289" s="689"/>
      <c r="M8289" s="689"/>
      <c r="N8289" s="689"/>
    </row>
    <row r="8290" spans="1:14" ht="13.8" thickBot="1" x14ac:dyDescent="0.25">
      <c r="A8290" s="65"/>
      <c r="B8290" s="33">
        <v>1</v>
      </c>
      <c r="C8290" s="24">
        <v>2</v>
      </c>
      <c r="D8290" s="24">
        <v>3</v>
      </c>
      <c r="E8290" s="24" t="s">
        <v>58</v>
      </c>
      <c r="F8290" s="24" t="s">
        <v>59</v>
      </c>
      <c r="G8290" s="24" t="s">
        <v>60</v>
      </c>
      <c r="H8290" s="24" t="s">
        <v>61</v>
      </c>
      <c r="I8290" s="24" t="s">
        <v>62</v>
      </c>
      <c r="J8290" s="24" t="s">
        <v>194</v>
      </c>
      <c r="K8290" s="25" t="s">
        <v>85</v>
      </c>
      <c r="L8290" s="105" t="s">
        <v>189</v>
      </c>
      <c r="M8290" s="105" t="s">
        <v>188</v>
      </c>
      <c r="N8290" s="105" t="s">
        <v>51</v>
      </c>
    </row>
    <row r="8291" spans="1:14" ht="13.8" thickBot="1" x14ac:dyDescent="0.25">
      <c r="A8291" s="26" t="s">
        <v>56</v>
      </c>
      <c r="B8291" s="22">
        <v>5</v>
      </c>
      <c r="C8291" s="22">
        <v>7</v>
      </c>
      <c r="D8291" s="22">
        <v>8</v>
      </c>
      <c r="E8291" s="22">
        <v>8</v>
      </c>
      <c r="F8291" s="22">
        <v>10</v>
      </c>
      <c r="G8291" s="22">
        <v>13</v>
      </c>
      <c r="H8291" s="22">
        <v>16</v>
      </c>
      <c r="I8291" s="22"/>
      <c r="J8291" s="23"/>
      <c r="K8291" s="1"/>
      <c r="L8291" s="26" t="s">
        <v>56</v>
      </c>
      <c r="M8291" s="104" t="e">
        <f>#REF!</f>
        <v>#REF!</v>
      </c>
      <c r="N8291" s="112" t="e">
        <f>IF(M8291=0,"",CHOOSE(M8291,"5","7","8","8","8","10","10","10","10","10","13","13","13","13","13","13","13","13","13","13","16","16","16","16","16","16","16","16","16","16","16","手入力箇所","手入力箇所","手入力箇所","手入力箇所","手入力箇所","手入力箇所","手入力箇所","手入力箇所","手入力箇所","手入力箇所"))</f>
        <v>#REF!</v>
      </c>
    </row>
    <row r="8292" spans="1:14" ht="13.8" thickBot="1" x14ac:dyDescent="0.25">
      <c r="A8292" s="27" t="s">
        <v>57</v>
      </c>
      <c r="B8292" s="18">
        <v>5</v>
      </c>
      <c r="C8292" s="18">
        <v>7</v>
      </c>
      <c r="D8292" s="18">
        <v>8</v>
      </c>
      <c r="E8292" s="18">
        <v>9</v>
      </c>
      <c r="F8292" s="18">
        <v>12</v>
      </c>
      <c r="G8292" s="18">
        <v>16</v>
      </c>
      <c r="H8292" s="18"/>
      <c r="I8292" s="18"/>
      <c r="J8292" s="62"/>
      <c r="K8292" s="19"/>
      <c r="L8292" s="27" t="s">
        <v>57</v>
      </c>
      <c r="M8292" s="104" t="e">
        <f>#REF!</f>
        <v>#REF!</v>
      </c>
      <c r="N8292" s="113" t="e">
        <f>IF(M8292=0,"",CHOOSE(M8292,"5","7","8","9","9","12","12","12","12","12","16","16","16","16","16","16","16","16","16","16","手入力箇所","手入力箇所","手入力箇所","手入力箇所","手入力箇所","手入力箇所","手入力箇所","手入力箇所","手入力箇所","手入力箇所"))</f>
        <v>#REF!</v>
      </c>
    </row>
    <row r="8293" spans="1:14" ht="48.6" thickBot="1" x14ac:dyDescent="0.25">
      <c r="A8293" s="28" t="s">
        <v>64</v>
      </c>
      <c r="B8293" s="18">
        <v>6</v>
      </c>
      <c r="C8293" s="18"/>
      <c r="D8293" s="18"/>
      <c r="E8293" s="18"/>
      <c r="F8293" s="18"/>
      <c r="G8293" s="18"/>
      <c r="H8293" s="18"/>
      <c r="I8293" s="18"/>
      <c r="J8293" s="62"/>
      <c r="K8293" s="19"/>
      <c r="L8293" s="28" t="s">
        <v>64</v>
      </c>
      <c r="M8293" s="104" t="e">
        <f>#REF!</f>
        <v>#REF!</v>
      </c>
      <c r="N8293" s="113" t="e">
        <f>IF(M8293=0,"",CHOOSE(M8293,"6","手入力箇所","手入力箇所","手入力箇所","手入力箇所","手入力箇所","手入力箇所","手入力箇所","手入力箇所","手入力箇所","手入力箇所","",""))</f>
        <v>#REF!</v>
      </c>
    </row>
    <row r="8294" spans="1:14" ht="48.6" thickBot="1" x14ac:dyDescent="0.25">
      <c r="A8294" s="28" t="s">
        <v>65</v>
      </c>
      <c r="B8294" s="18">
        <v>6</v>
      </c>
      <c r="C8294" s="18"/>
      <c r="D8294" s="18"/>
      <c r="E8294" s="18"/>
      <c r="F8294" s="18"/>
      <c r="G8294" s="18"/>
      <c r="H8294" s="18"/>
      <c r="I8294" s="18"/>
      <c r="J8294" s="62"/>
      <c r="K8294" s="19"/>
      <c r="L8294" s="28" t="s">
        <v>65</v>
      </c>
      <c r="M8294" s="104" t="e">
        <f>#REF!</f>
        <v>#REF!</v>
      </c>
      <c r="N8294" s="113" t="e">
        <f>IF(M8294=0,"",CHOOSE(M8294,"6","手入力箇所","手入力箇所","手入力箇所","手入力箇所","手入力箇所","手入力箇所","手入力箇所","手入力箇所","手入力箇所","手入力箇所","",""))</f>
        <v>#REF!</v>
      </c>
    </row>
    <row r="8295" spans="1:14" ht="24.6" thickBot="1" x14ac:dyDescent="0.25">
      <c r="A8295" s="28" t="s">
        <v>66</v>
      </c>
      <c r="B8295" s="18">
        <v>5</v>
      </c>
      <c r="C8295" s="18">
        <v>7</v>
      </c>
      <c r="D8295" s="18">
        <v>8</v>
      </c>
      <c r="E8295" s="18">
        <v>9</v>
      </c>
      <c r="F8295" s="18">
        <v>12</v>
      </c>
      <c r="G8295" s="18"/>
      <c r="H8295" s="18"/>
      <c r="I8295" s="18"/>
      <c r="J8295" s="62"/>
      <c r="K8295" s="19"/>
      <c r="L8295" s="28" t="s">
        <v>66</v>
      </c>
      <c r="M8295" s="104" t="e">
        <f>#REF!</f>
        <v>#REF!</v>
      </c>
      <c r="N8295" s="113" t="e">
        <f>IF(M8295=0,"",CHOOSE(M8295,"5","7","8","9","9","12","12","12","12","12","手入力箇所","手入力箇所","手入力箇所","手入力箇所","手入力箇所","手入力箇所","手入力箇所","手入力箇所","手入力箇所","手入力箇所"))</f>
        <v>#REF!</v>
      </c>
    </row>
    <row r="8296" spans="1:14" ht="36.6" thickBot="1" x14ac:dyDescent="0.25">
      <c r="A8296" s="28" t="s">
        <v>67</v>
      </c>
      <c r="B8296" s="18">
        <v>4</v>
      </c>
      <c r="C8296" s="18">
        <v>5</v>
      </c>
      <c r="D8296" s="18">
        <v>5</v>
      </c>
      <c r="E8296" s="18">
        <v>6</v>
      </c>
      <c r="F8296" s="18"/>
      <c r="G8296" s="18"/>
      <c r="H8296" s="18"/>
      <c r="I8296" s="18"/>
      <c r="J8296" s="62"/>
      <c r="K8296" s="19"/>
      <c r="L8296" s="28" t="s">
        <v>67</v>
      </c>
      <c r="M8296" s="104" t="e">
        <f>#REF!</f>
        <v>#REF!</v>
      </c>
      <c r="N8296" s="113" t="e">
        <f>IF(M8296=0,"",CHOOSE(M8296,"4","5","5","6","6","手入力箇所","手入力箇所","手入力箇所","手入力箇所","手入力箇所","手入力箇所","手入力箇所","手入力箇所","手入力箇所","手入力箇所"))</f>
        <v>#REF!</v>
      </c>
    </row>
    <row r="8297" spans="1:14" ht="24.6" thickBot="1" x14ac:dyDescent="0.25">
      <c r="A8297" s="28" t="s">
        <v>68</v>
      </c>
      <c r="B8297" s="18">
        <v>12</v>
      </c>
      <c r="C8297" s="18">
        <v>12</v>
      </c>
      <c r="D8297" s="18">
        <v>12</v>
      </c>
      <c r="E8297" s="18">
        <v>12</v>
      </c>
      <c r="F8297" s="18">
        <v>12</v>
      </c>
      <c r="G8297" s="18">
        <v>12</v>
      </c>
      <c r="H8297" s="18">
        <v>12</v>
      </c>
      <c r="I8297" s="18"/>
      <c r="J8297" s="62"/>
      <c r="K8297" s="19"/>
      <c r="L8297" s="28" t="s">
        <v>68</v>
      </c>
      <c r="M8297" s="104" t="e">
        <f>#REF!</f>
        <v>#REF!</v>
      </c>
      <c r="N8297" s="113" t="e">
        <f>IF(M8297=0,"",CHOOSE(M8297,"12","12","12","12","12","12","12","12","12","12","12","12","12","12","12","12","12","12","12","12","12","12","12","12","12","12","12","12","12","12","手入力箇所","手入力箇所","手入力箇所","手入力箇所","手入力箇所","手入力箇所","手入力箇所","手入力箇所","手入力箇所","手入力箇所"))</f>
        <v>#REF!</v>
      </c>
    </row>
    <row r="8298" spans="1:14" ht="36.6" thickBot="1" x14ac:dyDescent="0.25">
      <c r="A8298" s="28" t="s">
        <v>69</v>
      </c>
      <c r="B8298" s="18">
        <v>7</v>
      </c>
      <c r="C8298" s="18">
        <v>7</v>
      </c>
      <c r="D8298" s="18">
        <v>7</v>
      </c>
      <c r="E8298" s="18">
        <v>7</v>
      </c>
      <c r="F8298" s="18">
        <v>7</v>
      </c>
      <c r="G8298" s="18"/>
      <c r="H8298" s="18"/>
      <c r="I8298" s="18"/>
      <c r="J8298" s="62"/>
      <c r="K8298" s="19"/>
      <c r="L8298" s="28" t="s">
        <v>69</v>
      </c>
      <c r="M8298" s="104" t="e">
        <f>#REF!</f>
        <v>#REF!</v>
      </c>
      <c r="N8298" s="113" t="e">
        <f>IF(M8298=0,"",CHOOSE(M8298,"7","7","7","7","7","7","7","7","7","7","手入力箇所","手入力箇所","手入力箇所","手入力箇所","手入力箇所","手入力箇所","手入力箇所","手入力箇所","手入力箇所","手入力箇所"))</f>
        <v>#REF!</v>
      </c>
    </row>
    <row r="8299" spans="1:14" ht="13.8" thickBot="1" x14ac:dyDescent="0.25">
      <c r="A8299" s="27" t="s">
        <v>63</v>
      </c>
      <c r="B8299" s="18">
        <v>4</v>
      </c>
      <c r="C8299" s="18">
        <v>5</v>
      </c>
      <c r="D8299" s="18">
        <v>7</v>
      </c>
      <c r="E8299" s="18">
        <v>8</v>
      </c>
      <c r="F8299" s="18">
        <v>11</v>
      </c>
      <c r="G8299" s="18">
        <v>16</v>
      </c>
      <c r="H8299" s="18">
        <v>22</v>
      </c>
      <c r="I8299" s="18">
        <v>26</v>
      </c>
      <c r="J8299" s="18">
        <v>31</v>
      </c>
      <c r="K8299" s="19"/>
      <c r="L8299" s="27" t="s">
        <v>63</v>
      </c>
      <c r="M8299" s="104" t="e">
        <f>#REF!</f>
        <v>#REF!</v>
      </c>
      <c r="N8299" s="113" t="e">
        <f>IF(M8299=0,"",CHOOSE(M8299,"4","5","7","8","8","11","11","11","11","11","16","16","16","16","16","16","16","16","16","16","22","22","22","22","22","22","22","22","22","22","26","26","26","26","26","26","26","26","26","26","31","31","31","31","31","31","31","31","31","31","31","手入力箇所","手入力箇所","手入力箇所","手入力箇所","手入力箇所","手入力箇所","手入力箇所","手入力箇所","手入力箇所","手入力箇所"))</f>
        <v>#REF!</v>
      </c>
    </row>
    <row r="8300" spans="1:14" ht="24.6" thickBot="1" x14ac:dyDescent="0.25">
      <c r="A8300" s="28" t="s">
        <v>70</v>
      </c>
      <c r="B8300" s="18">
        <v>5</v>
      </c>
      <c r="C8300" s="18">
        <v>6</v>
      </c>
      <c r="D8300" s="18">
        <v>7</v>
      </c>
      <c r="E8300" s="18"/>
      <c r="F8300" s="18"/>
      <c r="G8300" s="18"/>
      <c r="H8300" s="18"/>
      <c r="I8300" s="18"/>
      <c r="J8300" s="62"/>
      <c r="K8300" s="19"/>
      <c r="L8300" s="28" t="s">
        <v>70</v>
      </c>
      <c r="M8300" s="104" t="e">
        <f>#REF!</f>
        <v>#REF!</v>
      </c>
      <c r="N8300" s="113" t="e">
        <f>IF(M8300=0,"",CHOOSE(M8300,"5","6","7","手入力箇所","手入力箇所","手入力箇所","手入力箇所","手入力箇所","手入力箇所","手入力箇所","手入力箇所","手入力箇所","手入力箇所"))</f>
        <v>#REF!</v>
      </c>
    </row>
    <row r="8301" spans="1:14" ht="13.8" thickBot="1" x14ac:dyDescent="0.25">
      <c r="A8301" s="29" t="s">
        <v>71</v>
      </c>
      <c r="B8301" s="18">
        <v>3</v>
      </c>
      <c r="C8301" s="18">
        <v>6</v>
      </c>
      <c r="D8301" s="18">
        <v>19</v>
      </c>
      <c r="E8301" s="18"/>
      <c r="F8301" s="18"/>
      <c r="G8301" s="18"/>
      <c r="H8301" s="18"/>
      <c r="I8301" s="18"/>
      <c r="J8301" s="62"/>
      <c r="K8301" s="19"/>
      <c r="L8301" s="29" t="s">
        <v>71</v>
      </c>
      <c r="M8301" s="104" t="e">
        <f>#REF!</f>
        <v>#REF!</v>
      </c>
      <c r="N8301" s="113" t="e">
        <f>IF(M8301=0,"",CHOOSE(M8301,"3","6","19","手入力箇所","手入力箇所","手入力箇所","手入力箇所","手入力箇所","手入力箇所","手入力箇所","手入力箇所","手入力箇所","手入力箇所"))</f>
        <v>#REF!</v>
      </c>
    </row>
    <row r="8302" spans="1:14" ht="13.8" thickBot="1" x14ac:dyDescent="0.25">
      <c r="A8302" s="29" t="s">
        <v>72</v>
      </c>
      <c r="B8302" s="18">
        <v>1</v>
      </c>
      <c r="C8302" s="18">
        <v>3</v>
      </c>
      <c r="D8302" s="18">
        <v>5</v>
      </c>
      <c r="E8302" s="18">
        <v>9</v>
      </c>
      <c r="F8302" s="18">
        <v>26</v>
      </c>
      <c r="G8302" s="18"/>
      <c r="H8302" s="18"/>
      <c r="I8302" s="18"/>
      <c r="J8302" s="62"/>
      <c r="K8302" s="19"/>
      <c r="L8302" s="29" t="s">
        <v>72</v>
      </c>
      <c r="M8302" s="104" t="e">
        <f>#REF!</f>
        <v>#REF!</v>
      </c>
      <c r="N8302" s="113" t="e">
        <f>IF(M8302=0,"",CHOOSE(M8302,"1","3","5","9","9","26","26","26","26","26","手入力箇所","手入力箇所","手入力箇所","手入力箇所","手入力箇所","手入力箇所","手入力箇所","手入力箇所","手入力箇所","手入力箇所"))</f>
        <v>#REF!</v>
      </c>
    </row>
    <row r="8303" spans="1:14" ht="13.8" thickBot="1" x14ac:dyDescent="0.25">
      <c r="A8303" s="29" t="s">
        <v>73</v>
      </c>
      <c r="B8303" s="18">
        <v>4</v>
      </c>
      <c r="C8303" s="18">
        <v>11</v>
      </c>
      <c r="D8303" s="18">
        <v>20</v>
      </c>
      <c r="E8303" s="18">
        <v>33</v>
      </c>
      <c r="F8303" s="18"/>
      <c r="G8303" s="18"/>
      <c r="H8303" s="18"/>
      <c r="I8303" s="18"/>
      <c r="J8303" s="62"/>
      <c r="K8303" s="19"/>
      <c r="L8303" s="29" t="s">
        <v>73</v>
      </c>
      <c r="M8303" s="104" t="e">
        <f>#REF!</f>
        <v>#REF!</v>
      </c>
      <c r="N8303" s="113" t="e">
        <f>IF(M8303=0,"",CHOOSE(M8303,"4","11","20","33","33","手入力箇所","手入力箇所","手入力箇所","手入力箇所","手入力箇所","手入力箇所","手入力箇所","手入力箇所","手入力箇所","手入力箇所"))</f>
        <v>#REF!</v>
      </c>
    </row>
    <row r="8304" spans="1:14" ht="37.200000000000003" thickBot="1" x14ac:dyDescent="0.25">
      <c r="A8304" s="30" t="s">
        <v>74</v>
      </c>
      <c r="B8304" s="18">
        <v>4</v>
      </c>
      <c r="C8304" s="18">
        <v>6</v>
      </c>
      <c r="D8304" s="18">
        <v>8</v>
      </c>
      <c r="E8304" s="18">
        <v>10</v>
      </c>
      <c r="F8304" s="18">
        <v>15</v>
      </c>
      <c r="G8304" s="18">
        <v>23</v>
      </c>
      <c r="H8304" s="18">
        <v>33</v>
      </c>
      <c r="I8304" s="18"/>
      <c r="J8304" s="62"/>
      <c r="K8304" s="19"/>
      <c r="L8304" s="30" t="s">
        <v>74</v>
      </c>
      <c r="M8304" s="104" t="e">
        <f>#REF!</f>
        <v>#REF!</v>
      </c>
      <c r="N8304" s="113" t="e">
        <f>IF(M8304=0,"",CHOOSE(M8304,"4","6","8","10","10","15","15","15","15","15","23","23","23","23","23","23","23","23","23","23","33","33","33","33","33","33","33","33","33","33","手入力箇所","手入力箇所","手入力箇所","手入力箇所","手入力箇所","手入力箇所","手入力箇所","手入力箇所","手入力箇所","手入力箇所"))</f>
        <v>#REF!</v>
      </c>
    </row>
    <row r="8305" spans="1:14" ht="13.8" thickBot="1" x14ac:dyDescent="0.25">
      <c r="A8305" s="29" t="s">
        <v>75</v>
      </c>
      <c r="B8305" s="18">
        <v>6</v>
      </c>
      <c r="C8305" s="18">
        <v>14</v>
      </c>
      <c r="D8305" s="18">
        <v>25</v>
      </c>
      <c r="E8305" s="18">
        <v>39</v>
      </c>
      <c r="F8305" s="18"/>
      <c r="G8305" s="18"/>
      <c r="H8305" s="18"/>
      <c r="I8305" s="18"/>
      <c r="J8305" s="62"/>
      <c r="K8305" s="19"/>
      <c r="L8305" s="29" t="s">
        <v>75</v>
      </c>
      <c r="M8305" s="104" t="e">
        <f>#REF!</f>
        <v>#REF!</v>
      </c>
      <c r="N8305" s="113" t="e">
        <f>IF(M8305=0,"",CHOOSE(M8305,"6","14","25","39","39","手入力箇所","手入力箇所","手入力箇所","手入力箇所","手入力箇所","手入力箇所","手入力箇所","手入力箇所","手入力箇所","手入力箇所"))</f>
        <v>#REF!</v>
      </c>
    </row>
    <row r="8306" spans="1:14" ht="37.200000000000003" thickBot="1" x14ac:dyDescent="0.25">
      <c r="A8306" s="30" t="s">
        <v>76</v>
      </c>
      <c r="B8306" s="18">
        <v>2</v>
      </c>
      <c r="C8306" s="18">
        <v>3</v>
      </c>
      <c r="D8306" s="18">
        <v>6</v>
      </c>
      <c r="E8306" s="18">
        <v>9</v>
      </c>
      <c r="F8306" s="18"/>
      <c r="G8306" s="18"/>
      <c r="H8306" s="18"/>
      <c r="I8306" s="18"/>
      <c r="J8306" s="62"/>
      <c r="K8306" s="19"/>
      <c r="L8306" s="30" t="s">
        <v>76</v>
      </c>
      <c r="M8306" s="104" t="e">
        <f>#REF!</f>
        <v>#REF!</v>
      </c>
      <c r="N8306" s="113" t="e">
        <f>IF(M8306=0,"",CHOOSE(M8306,"2","3","6","9","9","手入力箇所","手入力箇所","手入力箇所","手入力箇所","手入力箇所","手入力箇所","手入力箇所","手入力箇所","手入力箇所","手入力箇所"))</f>
        <v>#REF!</v>
      </c>
    </row>
    <row r="8307" spans="1:14" ht="27" thickBot="1" x14ac:dyDescent="0.25">
      <c r="A8307" s="31" t="s">
        <v>77</v>
      </c>
      <c r="B8307" s="18">
        <v>12</v>
      </c>
      <c r="C8307" s="18">
        <v>18</v>
      </c>
      <c r="D8307" s="18">
        <v>22</v>
      </c>
      <c r="E8307" s="18">
        <v>26</v>
      </c>
      <c r="F8307" s="62"/>
      <c r="G8307" s="62"/>
      <c r="H8307" s="62"/>
      <c r="I8307" s="62"/>
      <c r="J8307" s="62"/>
      <c r="K8307" s="19"/>
      <c r="L8307" s="31" t="s">
        <v>77</v>
      </c>
      <c r="M8307" s="104" t="e">
        <f>#REF!</f>
        <v>#REF!</v>
      </c>
      <c r="N8307" s="113" t="e">
        <f>IF(M8307=0,"",CHOOSE(M8307,"12","18","22","26","26","手入力箇所","手入力箇所","手入力箇所","手入力箇所","手入力箇所","手入力箇所","手入力箇所","手入力箇所","手入力箇所","手入力箇所"))</f>
        <v>#REF!</v>
      </c>
    </row>
    <row r="8308" spans="1:14" ht="40.200000000000003" thickBot="1" x14ac:dyDescent="0.25">
      <c r="A8308" s="31" t="s">
        <v>78</v>
      </c>
      <c r="B8308" s="18">
        <v>5</v>
      </c>
      <c r="C8308" s="18">
        <v>8</v>
      </c>
      <c r="D8308" s="18">
        <v>11</v>
      </c>
      <c r="E8308" s="18">
        <v>14</v>
      </c>
      <c r="F8308" s="62"/>
      <c r="G8308" s="62"/>
      <c r="H8308" s="62"/>
      <c r="I8308" s="62"/>
      <c r="J8308" s="62"/>
      <c r="K8308" s="19"/>
      <c r="L8308" s="31" t="s">
        <v>78</v>
      </c>
      <c r="M8308" s="104" t="e">
        <f>#REF!</f>
        <v>#REF!</v>
      </c>
      <c r="N8308" s="113" t="e">
        <f>IF(M8308=0,"",CHOOSE(M8308,"5","8","11","14","14","手入力箇所","手入力箇所","手入力箇所","手入力箇所","手入力箇所","手入力箇所","手入力箇所","手入力箇所","手入力箇所","手入力箇所"))</f>
        <v>#REF!</v>
      </c>
    </row>
    <row r="8309" spans="1:14" ht="27" thickBot="1" x14ac:dyDescent="0.25">
      <c r="A8309" s="31" t="s">
        <v>79</v>
      </c>
      <c r="B8309" s="18">
        <v>6</v>
      </c>
      <c r="C8309" s="18">
        <v>11</v>
      </c>
      <c r="D8309" s="18">
        <v>16</v>
      </c>
      <c r="E8309" s="18">
        <v>21</v>
      </c>
      <c r="F8309" s="62"/>
      <c r="G8309" s="62"/>
      <c r="H8309" s="62"/>
      <c r="I8309" s="62"/>
      <c r="J8309" s="62"/>
      <c r="K8309" s="19"/>
      <c r="L8309" s="31" t="s">
        <v>79</v>
      </c>
      <c r="M8309" s="104" t="e">
        <f>#REF!</f>
        <v>#REF!</v>
      </c>
      <c r="N8309" s="113" t="e">
        <f>IF(M8309=0,"",CHOOSE(M8309,"6","11","16","21","21","手入力箇所","手入力箇所","手入力箇所","手入力箇所","手入力箇所","手入力箇所","手入力箇所","手入力箇所","手入力箇所"))</f>
        <v>#REF!</v>
      </c>
    </row>
    <row r="8310" spans="1:14" ht="40.200000000000003" thickBot="1" x14ac:dyDescent="0.25">
      <c r="A8310" s="31" t="s">
        <v>80</v>
      </c>
      <c r="B8310" s="18">
        <v>5</v>
      </c>
      <c r="C8310" s="18">
        <v>7</v>
      </c>
      <c r="D8310" s="18">
        <v>9</v>
      </c>
      <c r="E8310" s="18">
        <v>10</v>
      </c>
      <c r="F8310" s="62"/>
      <c r="G8310" s="62"/>
      <c r="H8310" s="62"/>
      <c r="I8310" s="62"/>
      <c r="J8310" s="62"/>
      <c r="K8310" s="19"/>
      <c r="L8310" s="31" t="s">
        <v>80</v>
      </c>
      <c r="M8310" s="104" t="e">
        <f>#REF!</f>
        <v>#REF!</v>
      </c>
      <c r="N8310" s="113" t="e">
        <f>IF(M8310=0,"",CHOOSE(M8310,"5","7","9","10","10","手入力箇所","手入力箇所","手入力箇所","手入力箇所","手入力箇所","手入力箇所","手入力箇所","手入力箇所","手入力箇所"))</f>
        <v>#REF!</v>
      </c>
    </row>
    <row r="8311" spans="1:14" ht="40.200000000000003" thickBot="1" x14ac:dyDescent="0.25">
      <c r="A8311" s="31" t="s">
        <v>81</v>
      </c>
      <c r="B8311" s="18">
        <v>9</v>
      </c>
      <c r="C8311" s="18">
        <v>14</v>
      </c>
      <c r="D8311" s="62"/>
      <c r="E8311" s="62"/>
      <c r="F8311" s="62"/>
      <c r="G8311" s="62"/>
      <c r="H8311" s="62"/>
      <c r="I8311" s="62"/>
      <c r="J8311" s="62"/>
      <c r="K8311" s="19"/>
      <c r="L8311" s="31" t="s">
        <v>81</v>
      </c>
      <c r="M8311" s="104" t="e">
        <f>#REF!</f>
        <v>#REF!</v>
      </c>
      <c r="N8311" s="113" t="e">
        <f>IF(M8311=0,"",CHOOSE(M8311,"9","14","手入力箇所","手入力箇所","手入力箇所","手入力箇所","手入力箇所","手入力箇所","手入力箇所","手入力箇所","手入力箇所","手入力箇所"))</f>
        <v>#REF!</v>
      </c>
    </row>
    <row r="8312" spans="1:14" ht="13.8" thickBot="1" x14ac:dyDescent="0.25">
      <c r="A8312" s="31" t="s">
        <v>82</v>
      </c>
      <c r="B8312" s="18">
        <v>3</v>
      </c>
      <c r="C8312" s="18">
        <v>4</v>
      </c>
      <c r="D8312" s="18">
        <v>4</v>
      </c>
      <c r="E8312" s="18">
        <v>5</v>
      </c>
      <c r="F8312" s="18">
        <v>6</v>
      </c>
      <c r="G8312" s="18">
        <v>8</v>
      </c>
      <c r="H8312" s="18">
        <v>9</v>
      </c>
      <c r="I8312" s="18">
        <v>11</v>
      </c>
      <c r="J8312" s="18">
        <v>12</v>
      </c>
      <c r="K8312" s="19"/>
      <c r="L8312" s="31" t="s">
        <v>82</v>
      </c>
      <c r="M8312" s="104" t="e">
        <f>#REF!</f>
        <v>#REF!</v>
      </c>
      <c r="N8312" s="113" t="e">
        <f>IF(M8312=0,"",CHOOSE(M8312,"3","4","4","5","5","6","6","6","6","6","8","8","8","8","8","8","8","8","8","8","9","9","9","9","9","9","9","9","9","9","11","11","11","11","11","11","11","11","11","11","12","12","12","12","12","12","12","12","12","12","12","手入力箇所","手入力箇所","手入力箇所","手入力箇所","手入力箇所","手入力箇所","手入力箇所","手入力箇所","手入力箇所","手入力箇所"))</f>
        <v>#REF!</v>
      </c>
    </row>
    <row r="8313" spans="1:14" ht="13.8" thickBot="1" x14ac:dyDescent="0.25">
      <c r="A8313" s="31" t="s">
        <v>83</v>
      </c>
      <c r="B8313" s="18">
        <v>3</v>
      </c>
      <c r="C8313" s="18">
        <v>4</v>
      </c>
      <c r="D8313" s="18">
        <v>4</v>
      </c>
      <c r="E8313" s="18">
        <v>5</v>
      </c>
      <c r="F8313" s="18">
        <v>6</v>
      </c>
      <c r="G8313" s="18">
        <v>8</v>
      </c>
      <c r="H8313" s="18">
        <v>10</v>
      </c>
      <c r="I8313" s="18">
        <v>12</v>
      </c>
      <c r="J8313" s="18">
        <v>13</v>
      </c>
      <c r="K8313" s="19"/>
      <c r="L8313" s="31" t="s">
        <v>83</v>
      </c>
      <c r="M8313" s="104" t="e">
        <f>#REF!</f>
        <v>#REF!</v>
      </c>
      <c r="N8313" s="113" t="e">
        <f>IF(M8313=0,"",CHOOSE(M8313,"3","4","4","5","5","6","6","6","6","6","8","8","8","8","8","8","8","8","8","8","10","10","10","10","10","10","10","10","10","10","12","12","12","12","12","12","12","12","12","12","13","13","13","13","13","13","13","13","13","13","13","手入力箇所","手入力箇所","手入力箇所","手入力箇所","手入力箇所","手入力箇所","手入力箇所","手入力箇所","手入力箇所","手入力箇所"))</f>
        <v>#REF!</v>
      </c>
    </row>
    <row r="8314" spans="1:14" ht="27" thickBot="1" x14ac:dyDescent="0.25">
      <c r="A8314" s="32" t="s">
        <v>84</v>
      </c>
      <c r="B8314" s="20">
        <v>1</v>
      </c>
      <c r="C8314" s="20">
        <v>2</v>
      </c>
      <c r="D8314" s="20">
        <v>3</v>
      </c>
      <c r="E8314" s="20">
        <v>4</v>
      </c>
      <c r="F8314" s="20">
        <v>8</v>
      </c>
      <c r="G8314" s="20">
        <v>19</v>
      </c>
      <c r="H8314" s="63"/>
      <c r="I8314" s="63"/>
      <c r="J8314" s="63"/>
      <c r="K8314" s="21"/>
      <c r="L8314" s="32" t="s">
        <v>84</v>
      </c>
      <c r="M8314" s="104" t="e">
        <f>#REF!</f>
        <v>#REF!</v>
      </c>
      <c r="N8314" s="113" t="e">
        <f>IF(M8314=0,"",CHOOSE(M8314,"1","2","3","4","4","8","8","8","8","8","19","19","19","19","19","19","19","19","19","19","手入力箇所","手入力箇所","手入力箇所","手入力箇所","手入力箇所","手入力箇所","手入力箇所","手入力箇所","手入力箇所","手入力箇所"))</f>
        <v>#REF!</v>
      </c>
    </row>
    <row r="8315" spans="1:14" ht="13.8" thickBot="1" x14ac:dyDescent="0.25"/>
    <row r="8316" spans="1:14" ht="13.8" thickBot="1" x14ac:dyDescent="0.25">
      <c r="A8316" s="686" t="e">
        <f>A8289</f>
        <v>#REF!</v>
      </c>
      <c r="B8316" s="686"/>
      <c r="C8316" s="686"/>
      <c r="D8316" s="687" t="s">
        <v>193</v>
      </c>
      <c r="E8316" s="687"/>
      <c r="F8316" s="687"/>
      <c r="G8316" s="687"/>
      <c r="H8316" s="687"/>
      <c r="I8316" s="687"/>
      <c r="J8316" s="687"/>
      <c r="K8316" s="687"/>
      <c r="L8316" s="687"/>
      <c r="M8316" s="687"/>
      <c r="N8316" s="687"/>
    </row>
    <row r="8317" spans="1:14" ht="13.8" thickBot="1" x14ac:dyDescent="0.25">
      <c r="A8317" s="105"/>
      <c r="B8317" s="33">
        <v>1</v>
      </c>
      <c r="C8317" s="24">
        <v>2</v>
      </c>
      <c r="D8317" s="24">
        <v>3</v>
      </c>
      <c r="E8317" s="24" t="s">
        <v>58</v>
      </c>
      <c r="F8317" s="24" t="s">
        <v>59</v>
      </c>
      <c r="G8317" s="24" t="s">
        <v>60</v>
      </c>
      <c r="H8317" s="24" t="s">
        <v>61</v>
      </c>
      <c r="I8317" s="24" t="s">
        <v>62</v>
      </c>
      <c r="J8317" s="24" t="s">
        <v>194</v>
      </c>
      <c r="K8317" s="102" t="s">
        <v>85</v>
      </c>
      <c r="L8317" s="105" t="s">
        <v>189</v>
      </c>
      <c r="M8317" s="105" t="s">
        <v>188</v>
      </c>
      <c r="N8317" s="105" t="s">
        <v>51</v>
      </c>
    </row>
    <row r="8318" spans="1:14" ht="13.8" thickBot="1" x14ac:dyDescent="0.25">
      <c r="A8318" s="26" t="s">
        <v>56</v>
      </c>
      <c r="B8318" s="22">
        <v>16</v>
      </c>
      <c r="C8318" s="22">
        <v>25</v>
      </c>
      <c r="D8318" s="22">
        <v>32</v>
      </c>
      <c r="E8318" s="22">
        <v>38</v>
      </c>
      <c r="F8318" s="22">
        <v>56</v>
      </c>
      <c r="G8318" s="22">
        <v>87</v>
      </c>
      <c r="H8318" s="22">
        <v>121</v>
      </c>
      <c r="I8318" s="22"/>
      <c r="J8318" s="23"/>
      <c r="K8318" s="68"/>
      <c r="L8318" s="107" t="s">
        <v>56</v>
      </c>
      <c r="M8318" s="103" t="e">
        <f>#REF!</f>
        <v>#REF!</v>
      </c>
      <c r="N8318" s="103" t="e">
        <f>IF(M8318=0,"",CHOOSE(M8318,"16","25","32","38","38","56","56","56","56","56","87","87","87","87","87","87","87","87","87","87","121","121","121","121","121","121","121","121","121","121","手入力箇所","手入力箇所","手入力箇所","手入力箇所","手入力箇所","手入力箇所","手入力箇所","手入力箇所","手入力箇所","手入力箇所"))</f>
        <v>#REF!</v>
      </c>
    </row>
    <row r="8319" spans="1:14" ht="13.8" thickBot="1" x14ac:dyDescent="0.25">
      <c r="A8319" s="27" t="s">
        <v>57</v>
      </c>
      <c r="B8319" s="18">
        <v>25</v>
      </c>
      <c r="C8319" s="18">
        <v>33</v>
      </c>
      <c r="D8319" s="18">
        <v>40</v>
      </c>
      <c r="E8319" s="18">
        <v>45</v>
      </c>
      <c r="F8319" s="18">
        <v>58</v>
      </c>
      <c r="G8319" s="18">
        <v>79</v>
      </c>
      <c r="H8319" s="18"/>
      <c r="I8319" s="18"/>
      <c r="J8319" s="62"/>
      <c r="K8319" s="69"/>
      <c r="L8319" s="107" t="s">
        <v>57</v>
      </c>
      <c r="M8319" s="103" t="e">
        <f>#REF!</f>
        <v>#REF!</v>
      </c>
      <c r="N8319" s="103" t="e">
        <f>IF(M8319=0,"",CHOOSE(M8319,"25","33","40","45","45","58","58","58","58","58","79","79","79","79","79","79","79","79","79","79","手入力箇所","手入力箇所","手入力箇所","手入力箇所","手入力箇所","手入力箇所","手入力箇所","手入力箇所","手入力箇所","手入力箇所"))</f>
        <v>#REF!</v>
      </c>
    </row>
    <row r="8320" spans="1:14" ht="48.6" thickBot="1" x14ac:dyDescent="0.25">
      <c r="A8320" s="28" t="s">
        <v>64</v>
      </c>
      <c r="B8320" s="18">
        <v>32</v>
      </c>
      <c r="C8320" s="18"/>
      <c r="D8320" s="18"/>
      <c r="E8320" s="18"/>
      <c r="F8320" s="18"/>
      <c r="G8320" s="18"/>
      <c r="H8320" s="18"/>
      <c r="I8320" s="18"/>
      <c r="J8320" s="62"/>
      <c r="K8320" s="69"/>
      <c r="L8320" s="108" t="s">
        <v>64</v>
      </c>
      <c r="M8320" s="103" t="e">
        <f>#REF!</f>
        <v>#REF!</v>
      </c>
      <c r="N8320" s="103" t="e">
        <f>IF(M8320=0,"",CHOOSE(M8320,"32","手入力箇所","手入力箇所","手入力箇所","手入力箇所","手入力箇所","手入力箇所","手入力箇所","手入力箇所","手入力箇所","手入力箇所"))</f>
        <v>#REF!</v>
      </c>
    </row>
    <row r="8321" spans="1:14" ht="48.6" thickBot="1" x14ac:dyDescent="0.25">
      <c r="A8321" s="28" t="s">
        <v>65</v>
      </c>
      <c r="B8321" s="18">
        <v>36</v>
      </c>
      <c r="C8321" s="18"/>
      <c r="D8321" s="18"/>
      <c r="E8321" s="18"/>
      <c r="F8321" s="18"/>
      <c r="G8321" s="18"/>
      <c r="H8321" s="18"/>
      <c r="I8321" s="18"/>
      <c r="J8321" s="62"/>
      <c r="K8321" s="69"/>
      <c r="L8321" s="108" t="s">
        <v>65</v>
      </c>
      <c r="M8321" s="103" t="e">
        <f>#REF!</f>
        <v>#REF!</v>
      </c>
      <c r="N8321" s="103" t="e">
        <f>IF(M8321=0,"",CHOOSE(M8321,"36","手入力箇所","手入力箇所","手入力箇所","手入力箇所","手入力箇所","手入力箇所","手入力箇所","手入力箇所","手入力箇所","手入力箇所"))</f>
        <v>#REF!</v>
      </c>
    </row>
    <row r="8322" spans="1:14" ht="24.6" thickBot="1" x14ac:dyDescent="0.25">
      <c r="A8322" s="28" t="s">
        <v>66</v>
      </c>
      <c r="B8322" s="18">
        <v>24</v>
      </c>
      <c r="C8322" s="18">
        <v>30</v>
      </c>
      <c r="D8322" s="18">
        <v>33</v>
      </c>
      <c r="E8322" s="18">
        <v>35</v>
      </c>
      <c r="F8322" s="18">
        <v>42</v>
      </c>
      <c r="G8322" s="18"/>
      <c r="H8322" s="18"/>
      <c r="I8322" s="18"/>
      <c r="J8322" s="62"/>
      <c r="K8322" s="69"/>
      <c r="L8322" s="108" t="s">
        <v>66</v>
      </c>
      <c r="M8322" s="103" t="e">
        <f>#REF!</f>
        <v>#REF!</v>
      </c>
      <c r="N8322" s="103" t="e">
        <f>IF(M8322=0,"",CHOOSE(M8322,"24","30","33","35","35","42","42","42","42","42","手入力箇所","手入力箇所","手入力箇所","手入力箇所","手入力箇所","手入力箇所","手入力箇所","手入力箇所","手入力箇所","手入力箇所"))</f>
        <v>#REF!</v>
      </c>
    </row>
    <row r="8323" spans="1:14" ht="36.6" thickBot="1" x14ac:dyDescent="0.25">
      <c r="A8323" s="28" t="s">
        <v>67</v>
      </c>
      <c r="B8323" s="18">
        <v>7</v>
      </c>
      <c r="C8323" s="18">
        <v>12</v>
      </c>
      <c r="D8323" s="18">
        <v>16</v>
      </c>
      <c r="E8323" s="18">
        <v>19</v>
      </c>
      <c r="F8323" s="18"/>
      <c r="G8323" s="18"/>
      <c r="H8323" s="18"/>
      <c r="I8323" s="18"/>
      <c r="J8323" s="62"/>
      <c r="K8323" s="69"/>
      <c r="L8323" s="108" t="s">
        <v>67</v>
      </c>
      <c r="M8323" s="103" t="e">
        <f>#REF!</f>
        <v>#REF!</v>
      </c>
      <c r="N8323" s="103" t="e">
        <f>IF(M8323=0,"",CHOOSE(M8323,"7","12","16","19","19","手入力箇所","手入力箇所","手入力箇所","手入力箇所","手入力箇所","手入力箇所","手入力箇所","手入力箇所","手入力箇所","手入力箇所"))</f>
        <v>#REF!</v>
      </c>
    </row>
    <row r="8324" spans="1:14" ht="24.6" thickBot="1" x14ac:dyDescent="0.25">
      <c r="A8324" s="28" t="s">
        <v>68</v>
      </c>
      <c r="B8324" s="18">
        <v>21</v>
      </c>
      <c r="C8324" s="18">
        <v>35</v>
      </c>
      <c r="D8324" s="18">
        <v>48</v>
      </c>
      <c r="E8324" s="18">
        <v>59</v>
      </c>
      <c r="F8324" s="18">
        <v>94</v>
      </c>
      <c r="G8324" s="18">
        <v>159</v>
      </c>
      <c r="H8324" s="18">
        <v>235</v>
      </c>
      <c r="I8324" s="18"/>
      <c r="J8324" s="62"/>
      <c r="K8324" s="69"/>
      <c r="L8324" s="108" t="s">
        <v>68</v>
      </c>
      <c r="M8324" s="103" t="e">
        <f>#REF!</f>
        <v>#REF!</v>
      </c>
      <c r="N8324" s="103" t="e">
        <f>IF(M8324=0,"",CHOOSE(M8324,"21","35","48","59","59","94","94","94","94","94","159","159","159","159","159","159","159","159","159","159","235","235","235","235","235","235","235","235","235","235","手入力箇所","手入力箇所","手入力箇所","手入力箇所","手入力箇所","手入力箇所","手入力箇所","手入力箇所","手入力箇所","手入力箇所"))</f>
        <v>#REF!</v>
      </c>
    </row>
    <row r="8325" spans="1:14" ht="36.6" thickBot="1" x14ac:dyDescent="0.25">
      <c r="A8325" s="28" t="s">
        <v>69</v>
      </c>
      <c r="B8325" s="18">
        <v>22</v>
      </c>
      <c r="C8325" s="18">
        <v>26</v>
      </c>
      <c r="D8325" s="18">
        <v>28</v>
      </c>
      <c r="E8325" s="18">
        <v>29</v>
      </c>
      <c r="F8325" s="18">
        <v>34</v>
      </c>
      <c r="G8325" s="18"/>
      <c r="H8325" s="18"/>
      <c r="I8325" s="18"/>
      <c r="J8325" s="62"/>
      <c r="K8325" s="69"/>
      <c r="L8325" s="108" t="s">
        <v>69</v>
      </c>
      <c r="M8325" s="103" t="e">
        <f>#REF!</f>
        <v>#REF!</v>
      </c>
      <c r="N8325" s="103" t="e">
        <f>IF(M8325=0,"",CHOOSE(M8325,"22","26","28","29","29","34","34","34","34","34","手入力箇所","手入力箇所","手入力箇所","手入力箇所","手入力箇所","手入力箇所","手入力箇所","手入力箇所","手入力箇所","手入力箇所"))</f>
        <v>#REF!</v>
      </c>
    </row>
    <row r="8326" spans="1:14" ht="13.8" thickBot="1" x14ac:dyDescent="0.25">
      <c r="A8326" s="27" t="s">
        <v>63</v>
      </c>
      <c r="B8326" s="18">
        <v>21</v>
      </c>
      <c r="C8326" s="18">
        <v>33</v>
      </c>
      <c r="D8326" s="18">
        <v>46</v>
      </c>
      <c r="E8326" s="18">
        <v>56</v>
      </c>
      <c r="F8326" s="18">
        <v>89</v>
      </c>
      <c r="G8326" s="18">
        <v>151</v>
      </c>
      <c r="H8326" s="18">
        <v>224</v>
      </c>
      <c r="I8326" s="18">
        <v>289</v>
      </c>
      <c r="J8326" s="18">
        <v>350</v>
      </c>
      <c r="K8326" s="69"/>
      <c r="L8326" s="107" t="s">
        <v>63</v>
      </c>
      <c r="M8326" s="103" t="e">
        <f>#REF!</f>
        <v>#REF!</v>
      </c>
      <c r="N8326" s="103" t="e">
        <f>IF(M8326=0,"",CHOOSE(M8326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327" spans="1:14" ht="24.6" thickBot="1" x14ac:dyDescent="0.25">
      <c r="A8327" s="34" t="s">
        <v>70</v>
      </c>
      <c r="B8327" s="35">
        <v>13</v>
      </c>
      <c r="C8327" s="35">
        <v>33</v>
      </c>
      <c r="D8327" s="35">
        <v>59</v>
      </c>
      <c r="E8327" s="35"/>
      <c r="F8327" s="35"/>
      <c r="G8327" s="35"/>
      <c r="H8327" s="35"/>
      <c r="I8327" s="35"/>
      <c r="J8327" s="36"/>
      <c r="K8327" s="67"/>
      <c r="L8327" s="108" t="s">
        <v>70</v>
      </c>
      <c r="M8327" s="103" t="e">
        <f>#REF!</f>
        <v>#REF!</v>
      </c>
      <c r="N8327" s="103" t="e">
        <f>IF(M8327=0,"",CHOOSE(M8327,"13","33","59","手入力箇所","手入力箇所","手入力箇所","手入力箇所","手入力箇所","手入力箇所","手入力箇所","手入力箇所","手入力箇所","手入力箇所"))</f>
        <v>#REF!</v>
      </c>
    </row>
    <row r="8328" spans="1:14" ht="13.8" thickBot="1" x14ac:dyDescent="0.25">
      <c r="A8328" s="37" t="s">
        <v>71</v>
      </c>
      <c r="B8328" s="17">
        <v>23</v>
      </c>
      <c r="C8328" s="17">
        <v>39</v>
      </c>
      <c r="D8328" s="17">
        <v>97</v>
      </c>
      <c r="E8328" s="17"/>
      <c r="F8328" s="17"/>
      <c r="G8328" s="17"/>
      <c r="H8328" s="17"/>
      <c r="I8328" s="17"/>
      <c r="J8328" s="64"/>
      <c r="K8328" s="70"/>
      <c r="L8328" s="109" t="s">
        <v>71</v>
      </c>
      <c r="M8328" s="103" t="e">
        <f>#REF!</f>
        <v>#REF!</v>
      </c>
      <c r="N8328" s="103" t="e">
        <f>IF(M8328=0,"",CHOOSE(M8328,"23","39","97","手入力箇所","手入力箇所","手入力箇所","手入力箇所","手入力箇所","手入力箇所","手入力箇所","手入力箇所","手入力箇所","手入力箇所"))</f>
        <v>#REF!</v>
      </c>
    </row>
    <row r="8329" spans="1:14" ht="13.8" thickBot="1" x14ac:dyDescent="0.25">
      <c r="A8329" s="29" t="s">
        <v>72</v>
      </c>
      <c r="B8329" s="18">
        <v>21</v>
      </c>
      <c r="C8329" s="18">
        <v>37</v>
      </c>
      <c r="D8329" s="18">
        <v>58</v>
      </c>
      <c r="E8329" s="18">
        <v>76</v>
      </c>
      <c r="F8329" s="18">
        <v>137</v>
      </c>
      <c r="G8329" s="18"/>
      <c r="H8329" s="18"/>
      <c r="I8329" s="18"/>
      <c r="J8329" s="62"/>
      <c r="K8329" s="69"/>
      <c r="L8329" s="109" t="s">
        <v>72</v>
      </c>
      <c r="M8329" s="103" t="e">
        <f>#REF!</f>
        <v>#REF!</v>
      </c>
      <c r="N8329" s="103" t="e">
        <f>IF(M8329=0,"",CHOOSE(M8329,"21","37","58","76","76","137","137","137","137","137","手入力箇所","手入力箇所","手入力箇所","手入力箇所","手入力箇所","手入力箇所","手入力箇所","手入力箇所","手入力箇所","手入力箇所"))</f>
        <v>#REF!</v>
      </c>
    </row>
    <row r="8330" spans="1:14" ht="13.8" thickBot="1" x14ac:dyDescent="0.25">
      <c r="A8330" s="29" t="s">
        <v>73</v>
      </c>
      <c r="B8330" s="18">
        <v>48</v>
      </c>
      <c r="C8330" s="18">
        <v>93</v>
      </c>
      <c r="D8330" s="18">
        <v>138</v>
      </c>
      <c r="E8330" s="18">
        <v>183</v>
      </c>
      <c r="F8330" s="18"/>
      <c r="G8330" s="18"/>
      <c r="H8330" s="18"/>
      <c r="I8330" s="18"/>
      <c r="J8330" s="62"/>
      <c r="K8330" s="69"/>
      <c r="L8330" s="109" t="s">
        <v>73</v>
      </c>
      <c r="M8330" s="103" t="e">
        <f>#REF!</f>
        <v>#REF!</v>
      </c>
      <c r="N8330" s="103" t="e">
        <f>IF(M8330=0,"",CHOOSE(M8330,"48","93","138","183","183","手入力箇所","手入力箇所","手入力箇所","手入力箇所","手入力箇所","手入力箇所","手入力箇所","手入力箇所","手入力箇所","手入力箇所"))</f>
        <v>#REF!</v>
      </c>
    </row>
    <row r="8331" spans="1:14" ht="37.200000000000003" thickBot="1" x14ac:dyDescent="0.25">
      <c r="A8331" s="30" t="s">
        <v>74</v>
      </c>
      <c r="B8331" s="18">
        <v>13</v>
      </c>
      <c r="C8331" s="18">
        <v>26</v>
      </c>
      <c r="D8331" s="18">
        <v>40</v>
      </c>
      <c r="E8331" s="18">
        <v>55</v>
      </c>
      <c r="F8331" s="18">
        <v>107</v>
      </c>
      <c r="G8331" s="18">
        <v>224</v>
      </c>
      <c r="H8331" s="18">
        <v>386</v>
      </c>
      <c r="I8331" s="18"/>
      <c r="J8331" s="62"/>
      <c r="K8331" s="69"/>
      <c r="L8331" s="110" t="s">
        <v>74</v>
      </c>
      <c r="M8331" s="103" t="e">
        <f>#REF!</f>
        <v>#REF!</v>
      </c>
      <c r="N8331" s="103" t="e">
        <f>IF(M8331=0,"",CHOOSE(M8331,"13","26","40","55","55","107","107","107","107","107","224","224","224","224","224","224","224","224","224","224","386","386","386","386","386","386","386","386","386","386","手入力箇所","手入力箇所","手入力箇所","手入力箇所","手入力箇所","手入力箇所","手入力箇所","手入力箇所","手入力箇所","手入力箇所"))</f>
        <v>#REF!</v>
      </c>
    </row>
    <row r="8332" spans="1:14" ht="13.8" thickBot="1" x14ac:dyDescent="0.25">
      <c r="A8332" s="29" t="s">
        <v>75</v>
      </c>
      <c r="B8332" s="18">
        <v>36</v>
      </c>
      <c r="C8332" s="18">
        <v>98</v>
      </c>
      <c r="D8332" s="18">
        <v>173</v>
      </c>
      <c r="E8332" s="18">
        <v>274</v>
      </c>
      <c r="F8332" s="18"/>
      <c r="G8332" s="18"/>
      <c r="H8332" s="18"/>
      <c r="I8332" s="18"/>
      <c r="J8332" s="62"/>
      <c r="K8332" s="69"/>
      <c r="L8332" s="109" t="s">
        <v>75</v>
      </c>
      <c r="M8332" s="103" t="e">
        <f>#REF!</f>
        <v>#REF!</v>
      </c>
      <c r="N8332" s="103" t="e">
        <f>IF(M8332=0,"",CHOOSE(M8332,"36","98","173","274","274","手入力箇所","手入力箇所","手入力箇所","手入力箇所","手入力箇所","手入力箇所","手入力箇所","手入力箇所","手入力箇所","手入力箇所"))</f>
        <v>#REF!</v>
      </c>
    </row>
    <row r="8333" spans="1:14" ht="37.200000000000003" thickBot="1" x14ac:dyDescent="0.25">
      <c r="A8333" s="30" t="s">
        <v>76</v>
      </c>
      <c r="B8333" s="18">
        <v>127</v>
      </c>
      <c r="C8333" s="18">
        <v>127</v>
      </c>
      <c r="D8333" s="18">
        <v>127</v>
      </c>
      <c r="E8333" s="18">
        <v>127</v>
      </c>
      <c r="F8333" s="18"/>
      <c r="G8333" s="18"/>
      <c r="H8333" s="18"/>
      <c r="I8333" s="18"/>
      <c r="J8333" s="62"/>
      <c r="K8333" s="69"/>
      <c r="L8333" s="110" t="s">
        <v>76</v>
      </c>
      <c r="M8333" s="103" t="e">
        <f>#REF!</f>
        <v>#REF!</v>
      </c>
      <c r="N8333" s="103" t="e">
        <f>IF(M8333=0,"",CHOOSE(M8333,"127","127","127","127","127","手入力箇所","手入力箇所","手入力箇所","手入力箇所","手入力箇所","手入力箇所","手入力箇所","手入力箇所","手入力箇所","手入力箇所"))</f>
        <v>#REF!</v>
      </c>
    </row>
    <row r="8334" spans="1:14" ht="27" thickBot="1" x14ac:dyDescent="0.25">
      <c r="A8334" s="31" t="s">
        <v>77</v>
      </c>
      <c r="B8334" s="18">
        <v>42</v>
      </c>
      <c r="C8334" s="18">
        <v>90</v>
      </c>
      <c r="D8334" s="18">
        <v>141</v>
      </c>
      <c r="E8334" s="18">
        <v>193</v>
      </c>
      <c r="F8334" s="62"/>
      <c r="G8334" s="62"/>
      <c r="H8334" s="62"/>
      <c r="I8334" s="62"/>
      <c r="J8334" s="62"/>
      <c r="K8334" s="69"/>
      <c r="L8334" s="111" t="s">
        <v>77</v>
      </c>
      <c r="M8334" s="103" t="e">
        <f>#REF!</f>
        <v>#REF!</v>
      </c>
      <c r="N8334" s="103" t="e">
        <f>IF(M8334=0,"",CHOOSE(M8334,"42","90","141","193","1936","手入力箇所","手入力箇所","手入力箇所","手入力箇所","手入力箇所","手入力箇所","手入力箇所","手入力箇所","手入力箇所","手入力箇所"))</f>
        <v>#REF!</v>
      </c>
    </row>
    <row r="8335" spans="1:14" ht="40.200000000000003" thickBot="1" x14ac:dyDescent="0.25">
      <c r="A8335" s="31" t="s">
        <v>78</v>
      </c>
      <c r="B8335" s="18">
        <v>24</v>
      </c>
      <c r="C8335" s="18">
        <v>43</v>
      </c>
      <c r="D8335" s="18">
        <v>61</v>
      </c>
      <c r="E8335" s="18">
        <v>76</v>
      </c>
      <c r="F8335" s="62"/>
      <c r="G8335" s="62"/>
      <c r="H8335" s="62"/>
      <c r="I8335" s="62"/>
      <c r="J8335" s="62"/>
      <c r="K8335" s="69"/>
      <c r="L8335" s="111" t="s">
        <v>78</v>
      </c>
      <c r="M8335" s="103" t="e">
        <f>#REF!</f>
        <v>#REF!</v>
      </c>
      <c r="N8335" s="103" t="e">
        <f>IF(M8335=0,"",CHOOSE(M8335,"24","43","61","76","76","手入力箇所","手入力箇所","手入力箇所","手入力箇所","手入力箇所","手入力箇所","手入力箇所","手入力箇所","手入力箇所","手入力箇所"))</f>
        <v>#REF!</v>
      </c>
    </row>
    <row r="8336" spans="1:14" ht="27" thickBot="1" x14ac:dyDescent="0.25">
      <c r="A8336" s="31" t="s">
        <v>79</v>
      </c>
      <c r="B8336" s="18">
        <v>54</v>
      </c>
      <c r="C8336" s="18">
        <v>77</v>
      </c>
      <c r="D8336" s="18">
        <v>94</v>
      </c>
      <c r="E8336" s="18">
        <v>107</v>
      </c>
      <c r="F8336" s="62"/>
      <c r="G8336" s="62"/>
      <c r="H8336" s="62"/>
      <c r="I8336" s="62"/>
      <c r="J8336" s="62"/>
      <c r="K8336" s="69"/>
      <c r="L8336" s="111" t="s">
        <v>79</v>
      </c>
      <c r="M8336" s="103" t="e">
        <f>#REF!</f>
        <v>#REF!</v>
      </c>
      <c r="N8336" s="103" t="e">
        <f>IF(M8336=0,"",CHOOSE(M8336,"54","77","94","107","107","手入力箇所","手入力箇所","手入力箇所","手入力箇所","手入力箇所","手入力箇所","手入力箇所","手入力箇所","手入力箇所","手入力箇所"))</f>
        <v>#REF!</v>
      </c>
    </row>
    <row r="8337" spans="1:14" ht="40.200000000000003" thickBot="1" x14ac:dyDescent="0.25">
      <c r="A8337" s="31" t="s">
        <v>80</v>
      </c>
      <c r="B8337" s="18">
        <v>49</v>
      </c>
      <c r="C8337" s="18">
        <v>53</v>
      </c>
      <c r="D8337" s="18">
        <v>55</v>
      </c>
      <c r="E8337" s="18">
        <v>56</v>
      </c>
      <c r="F8337" s="62"/>
      <c r="G8337" s="62"/>
      <c r="H8337" s="62"/>
      <c r="I8337" s="62"/>
      <c r="J8337" s="62"/>
      <c r="K8337" s="69"/>
      <c r="L8337" s="111" t="s">
        <v>80</v>
      </c>
      <c r="M8337" s="103" t="e">
        <f>#REF!</f>
        <v>#REF!</v>
      </c>
      <c r="N8337" s="103" t="e">
        <f>IF(M8337=0,"",CHOOSE(M8337,"49","53","55","56","56","手入力箇所","手入力箇所","手入力箇所","手入力箇所","手入力箇所","手入力箇所","手入力箇所","手入力箇所","手入力箇所","手入力箇所"))</f>
        <v>#REF!</v>
      </c>
    </row>
    <row r="8338" spans="1:14" ht="40.200000000000003" thickBot="1" x14ac:dyDescent="0.25">
      <c r="A8338" s="38" t="s">
        <v>81</v>
      </c>
      <c r="B8338" s="35">
        <v>232</v>
      </c>
      <c r="C8338" s="35">
        <v>232</v>
      </c>
      <c r="D8338" s="36"/>
      <c r="E8338" s="36"/>
      <c r="F8338" s="36"/>
      <c r="G8338" s="36"/>
      <c r="H8338" s="36"/>
      <c r="I8338" s="36"/>
      <c r="J8338" s="36"/>
      <c r="K8338" s="67"/>
      <c r="L8338" s="111" t="s">
        <v>81</v>
      </c>
      <c r="M8338" s="103" t="e">
        <f>#REF!</f>
        <v>#REF!</v>
      </c>
      <c r="N8338" s="103" t="e">
        <f>IF(M8338=0,"",CHOOSE(M8338,"232","232","手入力箇所","手入力箇所","手入力箇所","手入力箇所","手入力箇所","手入力箇所","手入力箇所","手入力箇所","手入力箇所","手入力箇所"))</f>
        <v>#REF!</v>
      </c>
    </row>
    <row r="8339" spans="1:14" ht="13.8" thickBot="1" x14ac:dyDescent="0.25">
      <c r="A8339" s="39" t="s">
        <v>82</v>
      </c>
      <c r="B8339" s="17">
        <v>6</v>
      </c>
      <c r="C8339" s="17">
        <v>9</v>
      </c>
      <c r="D8339" s="17">
        <v>11</v>
      </c>
      <c r="E8339" s="17">
        <v>13</v>
      </c>
      <c r="F8339" s="17">
        <v>18</v>
      </c>
      <c r="G8339" s="17">
        <v>26</v>
      </c>
      <c r="H8339" s="17">
        <v>35</v>
      </c>
      <c r="I8339" s="17">
        <v>43</v>
      </c>
      <c r="J8339" s="17">
        <v>49</v>
      </c>
      <c r="K8339" s="70"/>
      <c r="L8339" s="111" t="s">
        <v>82</v>
      </c>
      <c r="M8339" s="103" t="e">
        <f>#REF!</f>
        <v>#REF!</v>
      </c>
      <c r="N8339" s="103" t="e">
        <f>IF(M8339=0,"",CHOOSE(M8339,"6","9","11","13","13","18","18","18","18","18","26","26","26","26","26","26","26","26","26","26","35","35","35","35","35","35","35","35","35","35","43","43","43","43","43","43","43","43","43","43","49","49","49","49","49","49","49","49","49","49","手入力箇所","手入力箇所","手入力箇所","手入力箇所","手入力箇所","手入力箇所","手入力箇所","手入力箇所","手入力箇所","手入力箇所"))</f>
        <v>#REF!</v>
      </c>
    </row>
    <row r="8340" spans="1:14" ht="13.8" thickBot="1" x14ac:dyDescent="0.25">
      <c r="A8340" s="31" t="s">
        <v>83</v>
      </c>
      <c r="B8340" s="18">
        <v>6</v>
      </c>
      <c r="C8340" s="18">
        <v>10</v>
      </c>
      <c r="D8340" s="18">
        <v>14</v>
      </c>
      <c r="E8340" s="18">
        <v>17</v>
      </c>
      <c r="F8340" s="18">
        <v>29</v>
      </c>
      <c r="G8340" s="18">
        <v>50</v>
      </c>
      <c r="H8340" s="18">
        <v>76</v>
      </c>
      <c r="I8340" s="18">
        <v>100</v>
      </c>
      <c r="J8340" s="18">
        <v>123</v>
      </c>
      <c r="K8340" s="69"/>
      <c r="L8340" s="111" t="s">
        <v>83</v>
      </c>
      <c r="M8340" s="103" t="e">
        <f>#REF!</f>
        <v>#REF!</v>
      </c>
      <c r="N8340" s="103" t="e">
        <f>IF(M8340=0,"",CHOOSE(M8340,"6","10","14","17","17","29","29","29","29","29","50","50","50","50","50","50","50","50","50","50","76","76","76","76","76","76","76","76","76","76","100","100","100","100","100","100","100","100","100","100","123","123","123","123","123","123","123","123","123","123","手入力箇所","手入力箇所","手入力箇所","手入力箇所","手入力箇所","手入力箇所","手入力箇所","手入力箇所","手入力箇所"))</f>
        <v>#REF!</v>
      </c>
    </row>
    <row r="8341" spans="1:14" ht="27" thickBot="1" x14ac:dyDescent="0.25">
      <c r="A8341" s="32" t="s">
        <v>84</v>
      </c>
      <c r="B8341" s="20">
        <v>9</v>
      </c>
      <c r="C8341" s="20">
        <v>15</v>
      </c>
      <c r="D8341" s="20">
        <v>20</v>
      </c>
      <c r="E8341" s="20">
        <v>24</v>
      </c>
      <c r="F8341" s="20">
        <v>39</v>
      </c>
      <c r="G8341" s="20">
        <v>65</v>
      </c>
      <c r="H8341" s="63"/>
      <c r="I8341" s="63"/>
      <c r="J8341" s="63"/>
      <c r="K8341" s="106"/>
      <c r="L8341" s="111" t="s">
        <v>84</v>
      </c>
      <c r="M8341" s="103" t="e">
        <f>#REF!</f>
        <v>#REF!</v>
      </c>
      <c r="N8341" s="103" t="e">
        <f>IF(M8341=0,"",CHOOSE(M8341,"9","15","20","24","24","39","39","39","39","39","65","65","65","65","65","65","65","65","65","65","手入力箇所","手入力箇所","手入力箇所","手入力箇所","手入力箇所","手入力箇所","手入力箇所","手入力箇所","手入力箇所","手入力箇所"))</f>
        <v>#REF!</v>
      </c>
    </row>
    <row r="8344" spans="1:14" ht="13.8" thickBot="1" x14ac:dyDescent="0.25"/>
    <row r="8345" spans="1:14" ht="13.8" thickBot="1" x14ac:dyDescent="0.25">
      <c r="A8345" s="688" t="e">
        <f>#REF!</f>
        <v>#REF!</v>
      </c>
      <c r="B8345" s="688"/>
      <c r="C8345" s="688"/>
      <c r="D8345" s="689" t="s">
        <v>192</v>
      </c>
      <c r="E8345" s="689"/>
      <c r="F8345" s="689"/>
      <c r="G8345" s="689"/>
      <c r="H8345" s="689"/>
      <c r="I8345" s="689"/>
      <c r="J8345" s="689"/>
      <c r="K8345" s="689"/>
      <c r="L8345" s="689"/>
      <c r="M8345" s="689"/>
      <c r="N8345" s="689"/>
    </row>
    <row r="8346" spans="1:14" ht="13.8" thickBot="1" x14ac:dyDescent="0.25">
      <c r="A8346" s="65"/>
      <c r="B8346" s="33">
        <v>1</v>
      </c>
      <c r="C8346" s="24">
        <v>2</v>
      </c>
      <c r="D8346" s="24">
        <v>3</v>
      </c>
      <c r="E8346" s="24" t="s">
        <v>58</v>
      </c>
      <c r="F8346" s="24" t="s">
        <v>59</v>
      </c>
      <c r="G8346" s="24" t="s">
        <v>60</v>
      </c>
      <c r="H8346" s="24" t="s">
        <v>61</v>
      </c>
      <c r="I8346" s="24" t="s">
        <v>62</v>
      </c>
      <c r="J8346" s="24" t="s">
        <v>194</v>
      </c>
      <c r="K8346" s="25" t="s">
        <v>85</v>
      </c>
      <c r="L8346" s="105" t="s">
        <v>189</v>
      </c>
      <c r="M8346" s="105" t="s">
        <v>188</v>
      </c>
      <c r="N8346" s="105" t="s">
        <v>51</v>
      </c>
    </row>
    <row r="8347" spans="1:14" ht="13.8" thickBot="1" x14ac:dyDescent="0.25">
      <c r="A8347" s="26" t="s">
        <v>56</v>
      </c>
      <c r="B8347" s="22">
        <v>5</v>
      </c>
      <c r="C8347" s="22">
        <v>7</v>
      </c>
      <c r="D8347" s="22">
        <v>8</v>
      </c>
      <c r="E8347" s="22">
        <v>8</v>
      </c>
      <c r="F8347" s="22">
        <v>10</v>
      </c>
      <c r="G8347" s="22">
        <v>13</v>
      </c>
      <c r="H8347" s="22">
        <v>16</v>
      </c>
      <c r="I8347" s="22"/>
      <c r="J8347" s="23"/>
      <c r="K8347" s="1"/>
      <c r="L8347" s="26" t="s">
        <v>56</v>
      </c>
      <c r="M8347" s="104" t="e">
        <f>#REF!</f>
        <v>#REF!</v>
      </c>
      <c r="N8347" s="112" t="e">
        <f>IF(M8347=0,"",CHOOSE(M8347,"5","7","8","8","8","10","10","10","10","10","13","13","13","13","13","13","13","13","13","13","16","16","16","16","16","16","16","16","16","16","16","手入力箇所","手入力箇所","手入力箇所","手入力箇所","手入力箇所","手入力箇所","手入力箇所","手入力箇所","手入力箇所","手入力箇所"))</f>
        <v>#REF!</v>
      </c>
    </row>
    <row r="8348" spans="1:14" ht="13.8" thickBot="1" x14ac:dyDescent="0.25">
      <c r="A8348" s="27" t="s">
        <v>57</v>
      </c>
      <c r="B8348" s="18">
        <v>5</v>
      </c>
      <c r="C8348" s="18">
        <v>7</v>
      </c>
      <c r="D8348" s="18">
        <v>8</v>
      </c>
      <c r="E8348" s="18">
        <v>9</v>
      </c>
      <c r="F8348" s="18">
        <v>12</v>
      </c>
      <c r="G8348" s="18">
        <v>16</v>
      </c>
      <c r="H8348" s="18"/>
      <c r="I8348" s="18"/>
      <c r="J8348" s="62"/>
      <c r="K8348" s="19"/>
      <c r="L8348" s="27" t="s">
        <v>57</v>
      </c>
      <c r="M8348" s="104" t="e">
        <f>#REF!</f>
        <v>#REF!</v>
      </c>
      <c r="N8348" s="113" t="e">
        <f>IF(M8348=0,"",CHOOSE(M8348,"5","7","8","9","9","12","12","12","12","12","16","16","16","16","16","16","16","16","16","16","手入力箇所","手入力箇所","手入力箇所","手入力箇所","手入力箇所","手入力箇所","手入力箇所","手入力箇所","手入力箇所","手入力箇所"))</f>
        <v>#REF!</v>
      </c>
    </row>
    <row r="8349" spans="1:14" ht="48.6" thickBot="1" x14ac:dyDescent="0.25">
      <c r="A8349" s="28" t="s">
        <v>64</v>
      </c>
      <c r="B8349" s="18">
        <v>6</v>
      </c>
      <c r="C8349" s="18"/>
      <c r="D8349" s="18"/>
      <c r="E8349" s="18"/>
      <c r="F8349" s="18"/>
      <c r="G8349" s="18"/>
      <c r="H8349" s="18"/>
      <c r="I8349" s="18"/>
      <c r="J8349" s="62"/>
      <c r="K8349" s="19"/>
      <c r="L8349" s="28" t="s">
        <v>64</v>
      </c>
      <c r="M8349" s="104" t="e">
        <f>#REF!</f>
        <v>#REF!</v>
      </c>
      <c r="N8349" s="113" t="e">
        <f>IF(M8349=0,"",CHOOSE(M8349,"6","手入力箇所","手入力箇所","手入力箇所","手入力箇所","手入力箇所","手入力箇所","手入力箇所","手入力箇所","手入力箇所","手入力箇所","",""))</f>
        <v>#REF!</v>
      </c>
    </row>
    <row r="8350" spans="1:14" ht="48.6" thickBot="1" x14ac:dyDescent="0.25">
      <c r="A8350" s="28" t="s">
        <v>65</v>
      </c>
      <c r="B8350" s="18">
        <v>6</v>
      </c>
      <c r="C8350" s="18"/>
      <c r="D8350" s="18"/>
      <c r="E8350" s="18"/>
      <c r="F8350" s="18"/>
      <c r="G8350" s="18"/>
      <c r="H8350" s="18"/>
      <c r="I8350" s="18"/>
      <c r="J8350" s="62"/>
      <c r="K8350" s="19"/>
      <c r="L8350" s="28" t="s">
        <v>65</v>
      </c>
      <c r="M8350" s="104" t="e">
        <f>#REF!</f>
        <v>#REF!</v>
      </c>
      <c r="N8350" s="113" t="e">
        <f>IF(M8350=0,"",CHOOSE(M8350,"6","手入力箇所","手入力箇所","手入力箇所","手入力箇所","手入力箇所","手入力箇所","手入力箇所","手入力箇所","手入力箇所","手入力箇所","",""))</f>
        <v>#REF!</v>
      </c>
    </row>
    <row r="8351" spans="1:14" ht="24.6" thickBot="1" x14ac:dyDescent="0.25">
      <c r="A8351" s="28" t="s">
        <v>66</v>
      </c>
      <c r="B8351" s="18">
        <v>5</v>
      </c>
      <c r="C8351" s="18">
        <v>7</v>
      </c>
      <c r="D8351" s="18">
        <v>8</v>
      </c>
      <c r="E8351" s="18">
        <v>9</v>
      </c>
      <c r="F8351" s="18">
        <v>12</v>
      </c>
      <c r="G8351" s="18"/>
      <c r="H8351" s="18"/>
      <c r="I8351" s="18"/>
      <c r="J8351" s="62"/>
      <c r="K8351" s="19"/>
      <c r="L8351" s="28" t="s">
        <v>66</v>
      </c>
      <c r="M8351" s="104" t="e">
        <f>#REF!</f>
        <v>#REF!</v>
      </c>
      <c r="N8351" s="113" t="e">
        <f>IF(M8351=0,"",CHOOSE(M8351,"5","7","8","9","9","12","12","12","12","12","手入力箇所","手入力箇所","手入力箇所","手入力箇所","手入力箇所","手入力箇所","手入力箇所","手入力箇所","手入力箇所","手入力箇所"))</f>
        <v>#REF!</v>
      </c>
    </row>
    <row r="8352" spans="1:14" ht="36.6" thickBot="1" x14ac:dyDescent="0.25">
      <c r="A8352" s="28" t="s">
        <v>67</v>
      </c>
      <c r="B8352" s="18">
        <v>4</v>
      </c>
      <c r="C8352" s="18">
        <v>5</v>
      </c>
      <c r="D8352" s="18">
        <v>5</v>
      </c>
      <c r="E8352" s="18">
        <v>6</v>
      </c>
      <c r="F8352" s="18"/>
      <c r="G8352" s="18"/>
      <c r="H8352" s="18"/>
      <c r="I8352" s="18"/>
      <c r="J8352" s="62"/>
      <c r="K8352" s="19"/>
      <c r="L8352" s="28" t="s">
        <v>67</v>
      </c>
      <c r="M8352" s="104" t="e">
        <f>#REF!</f>
        <v>#REF!</v>
      </c>
      <c r="N8352" s="113" t="e">
        <f>IF(M8352=0,"",CHOOSE(M8352,"4","5","5","6","6","手入力箇所","手入力箇所","手入力箇所","手入力箇所","手入力箇所","手入力箇所","手入力箇所","手入力箇所","手入力箇所","手入力箇所"))</f>
        <v>#REF!</v>
      </c>
    </row>
    <row r="8353" spans="1:14" ht="24.6" thickBot="1" x14ac:dyDescent="0.25">
      <c r="A8353" s="28" t="s">
        <v>68</v>
      </c>
      <c r="B8353" s="18">
        <v>12</v>
      </c>
      <c r="C8353" s="18">
        <v>12</v>
      </c>
      <c r="D8353" s="18">
        <v>12</v>
      </c>
      <c r="E8353" s="18">
        <v>12</v>
      </c>
      <c r="F8353" s="18">
        <v>12</v>
      </c>
      <c r="G8353" s="18">
        <v>12</v>
      </c>
      <c r="H8353" s="18">
        <v>12</v>
      </c>
      <c r="I8353" s="18"/>
      <c r="J8353" s="62"/>
      <c r="K8353" s="19"/>
      <c r="L8353" s="28" t="s">
        <v>68</v>
      </c>
      <c r="M8353" s="104" t="e">
        <f>#REF!</f>
        <v>#REF!</v>
      </c>
      <c r="N8353" s="113" t="e">
        <f>IF(M8353=0,"",CHOOSE(M8353,"12","12","12","12","12","12","12","12","12","12","12","12","12","12","12","12","12","12","12","12","12","12","12","12","12","12","12","12","12","12","手入力箇所","手入力箇所","手入力箇所","手入力箇所","手入力箇所","手入力箇所","手入力箇所","手入力箇所","手入力箇所","手入力箇所"))</f>
        <v>#REF!</v>
      </c>
    </row>
    <row r="8354" spans="1:14" ht="36.6" thickBot="1" x14ac:dyDescent="0.25">
      <c r="A8354" s="28" t="s">
        <v>69</v>
      </c>
      <c r="B8354" s="18">
        <v>7</v>
      </c>
      <c r="C8354" s="18">
        <v>7</v>
      </c>
      <c r="D8354" s="18">
        <v>7</v>
      </c>
      <c r="E8354" s="18">
        <v>7</v>
      </c>
      <c r="F8354" s="18">
        <v>7</v>
      </c>
      <c r="G8354" s="18"/>
      <c r="H8354" s="18"/>
      <c r="I8354" s="18"/>
      <c r="J8354" s="62"/>
      <c r="K8354" s="19"/>
      <c r="L8354" s="28" t="s">
        <v>69</v>
      </c>
      <c r="M8354" s="104" t="e">
        <f>#REF!</f>
        <v>#REF!</v>
      </c>
      <c r="N8354" s="113" t="e">
        <f>IF(M8354=0,"",CHOOSE(M8354,"7","7","7","7","7","7","7","7","7","7","手入力箇所","手入力箇所","手入力箇所","手入力箇所","手入力箇所","手入力箇所","手入力箇所","手入力箇所","手入力箇所","手入力箇所"))</f>
        <v>#REF!</v>
      </c>
    </row>
    <row r="8355" spans="1:14" ht="13.8" thickBot="1" x14ac:dyDescent="0.25">
      <c r="A8355" s="27" t="s">
        <v>63</v>
      </c>
      <c r="B8355" s="18">
        <v>4</v>
      </c>
      <c r="C8355" s="18">
        <v>5</v>
      </c>
      <c r="D8355" s="18">
        <v>7</v>
      </c>
      <c r="E8355" s="18">
        <v>8</v>
      </c>
      <c r="F8355" s="18">
        <v>11</v>
      </c>
      <c r="G8355" s="18">
        <v>16</v>
      </c>
      <c r="H8355" s="18">
        <v>22</v>
      </c>
      <c r="I8355" s="18">
        <v>26</v>
      </c>
      <c r="J8355" s="18">
        <v>31</v>
      </c>
      <c r="K8355" s="19"/>
      <c r="L8355" s="27" t="s">
        <v>63</v>
      </c>
      <c r="M8355" s="104" t="e">
        <f>#REF!</f>
        <v>#REF!</v>
      </c>
      <c r="N8355" s="113" t="e">
        <f>IF(M8355=0,"",CHOOSE(M8355,"4","5","7","8","8","11","11","11","11","11","16","16","16","16","16","16","16","16","16","16","22","22","22","22","22","22","22","22","22","22","26","26","26","26","26","26","26","26","26","26","31","31","31","31","31","31","31","31","31","31","31","手入力箇所","手入力箇所","手入力箇所","手入力箇所","手入力箇所","手入力箇所","手入力箇所","手入力箇所","手入力箇所","手入力箇所"))</f>
        <v>#REF!</v>
      </c>
    </row>
    <row r="8356" spans="1:14" ht="24.6" thickBot="1" x14ac:dyDescent="0.25">
      <c r="A8356" s="28" t="s">
        <v>70</v>
      </c>
      <c r="B8356" s="18">
        <v>5</v>
      </c>
      <c r="C8356" s="18">
        <v>6</v>
      </c>
      <c r="D8356" s="18">
        <v>7</v>
      </c>
      <c r="E8356" s="18"/>
      <c r="F8356" s="18"/>
      <c r="G8356" s="18"/>
      <c r="H8356" s="18"/>
      <c r="I8356" s="18"/>
      <c r="J8356" s="62"/>
      <c r="K8356" s="19"/>
      <c r="L8356" s="28" t="s">
        <v>70</v>
      </c>
      <c r="M8356" s="104" t="e">
        <f>#REF!</f>
        <v>#REF!</v>
      </c>
      <c r="N8356" s="113" t="e">
        <f>IF(M8356=0,"",CHOOSE(M8356,"5","6","7","手入力箇所","手入力箇所","手入力箇所","手入力箇所","手入力箇所","手入力箇所","手入力箇所","手入力箇所","手入力箇所","手入力箇所"))</f>
        <v>#REF!</v>
      </c>
    </row>
    <row r="8357" spans="1:14" ht="13.8" thickBot="1" x14ac:dyDescent="0.25">
      <c r="A8357" s="29" t="s">
        <v>71</v>
      </c>
      <c r="B8357" s="18">
        <v>3</v>
      </c>
      <c r="C8357" s="18">
        <v>6</v>
      </c>
      <c r="D8357" s="18">
        <v>19</v>
      </c>
      <c r="E8357" s="18"/>
      <c r="F8357" s="18"/>
      <c r="G8357" s="18"/>
      <c r="H8357" s="18"/>
      <c r="I8357" s="18"/>
      <c r="J8357" s="62"/>
      <c r="K8357" s="19"/>
      <c r="L8357" s="29" t="s">
        <v>71</v>
      </c>
      <c r="M8357" s="104" t="e">
        <f>#REF!</f>
        <v>#REF!</v>
      </c>
      <c r="N8357" s="113" t="e">
        <f>IF(M8357=0,"",CHOOSE(M8357,"3","6","19","手入力箇所","手入力箇所","手入力箇所","手入力箇所","手入力箇所","手入力箇所","手入力箇所","手入力箇所","手入力箇所","手入力箇所"))</f>
        <v>#REF!</v>
      </c>
    </row>
    <row r="8358" spans="1:14" ht="13.8" thickBot="1" x14ac:dyDescent="0.25">
      <c r="A8358" s="29" t="s">
        <v>72</v>
      </c>
      <c r="B8358" s="18">
        <v>1</v>
      </c>
      <c r="C8358" s="18">
        <v>3</v>
      </c>
      <c r="D8358" s="18">
        <v>5</v>
      </c>
      <c r="E8358" s="18">
        <v>9</v>
      </c>
      <c r="F8358" s="18">
        <v>26</v>
      </c>
      <c r="G8358" s="18"/>
      <c r="H8358" s="18"/>
      <c r="I8358" s="18"/>
      <c r="J8358" s="62"/>
      <c r="K8358" s="19"/>
      <c r="L8358" s="29" t="s">
        <v>72</v>
      </c>
      <c r="M8358" s="104" t="e">
        <f>#REF!</f>
        <v>#REF!</v>
      </c>
      <c r="N8358" s="113" t="e">
        <f>IF(M8358=0,"",CHOOSE(M8358,"1","3","5","9","9","26","26","26","26","26","手入力箇所","手入力箇所","手入力箇所","手入力箇所","手入力箇所","手入力箇所","手入力箇所","手入力箇所","手入力箇所","手入力箇所"))</f>
        <v>#REF!</v>
      </c>
    </row>
    <row r="8359" spans="1:14" ht="13.8" thickBot="1" x14ac:dyDescent="0.25">
      <c r="A8359" s="29" t="s">
        <v>73</v>
      </c>
      <c r="B8359" s="18">
        <v>4</v>
      </c>
      <c r="C8359" s="18">
        <v>11</v>
      </c>
      <c r="D8359" s="18">
        <v>20</v>
      </c>
      <c r="E8359" s="18">
        <v>33</v>
      </c>
      <c r="F8359" s="18"/>
      <c r="G8359" s="18"/>
      <c r="H8359" s="18"/>
      <c r="I8359" s="18"/>
      <c r="J8359" s="62"/>
      <c r="K8359" s="19"/>
      <c r="L8359" s="29" t="s">
        <v>73</v>
      </c>
      <c r="M8359" s="104" t="e">
        <f>#REF!</f>
        <v>#REF!</v>
      </c>
      <c r="N8359" s="113" t="e">
        <f>IF(M8359=0,"",CHOOSE(M8359,"4","11","20","33","33","手入力箇所","手入力箇所","手入力箇所","手入力箇所","手入力箇所","手入力箇所","手入力箇所","手入力箇所","手入力箇所","手入力箇所"))</f>
        <v>#REF!</v>
      </c>
    </row>
    <row r="8360" spans="1:14" ht="37.200000000000003" thickBot="1" x14ac:dyDescent="0.25">
      <c r="A8360" s="30" t="s">
        <v>74</v>
      </c>
      <c r="B8360" s="18">
        <v>4</v>
      </c>
      <c r="C8360" s="18">
        <v>6</v>
      </c>
      <c r="D8360" s="18">
        <v>8</v>
      </c>
      <c r="E8360" s="18">
        <v>10</v>
      </c>
      <c r="F8360" s="18">
        <v>15</v>
      </c>
      <c r="G8360" s="18">
        <v>23</v>
      </c>
      <c r="H8360" s="18">
        <v>33</v>
      </c>
      <c r="I8360" s="18"/>
      <c r="J8360" s="62"/>
      <c r="K8360" s="19"/>
      <c r="L8360" s="30" t="s">
        <v>74</v>
      </c>
      <c r="M8360" s="104" t="e">
        <f>#REF!</f>
        <v>#REF!</v>
      </c>
      <c r="N8360" s="113" t="e">
        <f>IF(M8360=0,"",CHOOSE(M8360,"4","6","8","10","10","15","15","15","15","15","23","23","23","23","23","23","23","23","23","23","33","33","33","33","33","33","33","33","33","33","手入力箇所","手入力箇所","手入力箇所","手入力箇所","手入力箇所","手入力箇所","手入力箇所","手入力箇所","手入力箇所","手入力箇所"))</f>
        <v>#REF!</v>
      </c>
    </row>
    <row r="8361" spans="1:14" ht="13.8" thickBot="1" x14ac:dyDescent="0.25">
      <c r="A8361" s="29" t="s">
        <v>75</v>
      </c>
      <c r="B8361" s="18">
        <v>6</v>
      </c>
      <c r="C8361" s="18">
        <v>14</v>
      </c>
      <c r="D8361" s="18">
        <v>25</v>
      </c>
      <c r="E8361" s="18">
        <v>39</v>
      </c>
      <c r="F8361" s="18"/>
      <c r="G8361" s="18"/>
      <c r="H8361" s="18"/>
      <c r="I8361" s="18"/>
      <c r="J8361" s="62"/>
      <c r="K8361" s="19"/>
      <c r="L8361" s="29" t="s">
        <v>75</v>
      </c>
      <c r="M8361" s="104" t="e">
        <f>#REF!</f>
        <v>#REF!</v>
      </c>
      <c r="N8361" s="113" t="e">
        <f>IF(M8361=0,"",CHOOSE(M8361,"6","14","25","39","39","手入力箇所","手入力箇所","手入力箇所","手入力箇所","手入力箇所","手入力箇所","手入力箇所","手入力箇所","手入力箇所","手入力箇所"))</f>
        <v>#REF!</v>
      </c>
    </row>
    <row r="8362" spans="1:14" ht="37.200000000000003" thickBot="1" x14ac:dyDescent="0.25">
      <c r="A8362" s="30" t="s">
        <v>76</v>
      </c>
      <c r="B8362" s="18">
        <v>2</v>
      </c>
      <c r="C8362" s="18">
        <v>3</v>
      </c>
      <c r="D8362" s="18">
        <v>6</v>
      </c>
      <c r="E8362" s="18">
        <v>9</v>
      </c>
      <c r="F8362" s="18"/>
      <c r="G8362" s="18"/>
      <c r="H8362" s="18"/>
      <c r="I8362" s="18"/>
      <c r="J8362" s="62"/>
      <c r="K8362" s="19"/>
      <c r="L8362" s="30" t="s">
        <v>76</v>
      </c>
      <c r="M8362" s="104" t="e">
        <f>#REF!</f>
        <v>#REF!</v>
      </c>
      <c r="N8362" s="113" t="e">
        <f>IF(M8362=0,"",CHOOSE(M8362,"2","3","6","9","9","手入力箇所","手入力箇所","手入力箇所","手入力箇所","手入力箇所","手入力箇所","手入力箇所","手入力箇所","手入力箇所","手入力箇所"))</f>
        <v>#REF!</v>
      </c>
    </row>
    <row r="8363" spans="1:14" ht="27" thickBot="1" x14ac:dyDescent="0.25">
      <c r="A8363" s="31" t="s">
        <v>77</v>
      </c>
      <c r="B8363" s="18">
        <v>12</v>
      </c>
      <c r="C8363" s="18">
        <v>18</v>
      </c>
      <c r="D8363" s="18">
        <v>22</v>
      </c>
      <c r="E8363" s="18">
        <v>26</v>
      </c>
      <c r="F8363" s="62"/>
      <c r="G8363" s="62"/>
      <c r="H8363" s="62"/>
      <c r="I8363" s="62"/>
      <c r="J8363" s="62"/>
      <c r="K8363" s="19"/>
      <c r="L8363" s="31" t="s">
        <v>77</v>
      </c>
      <c r="M8363" s="104" t="e">
        <f>#REF!</f>
        <v>#REF!</v>
      </c>
      <c r="N8363" s="113" t="e">
        <f>IF(M8363=0,"",CHOOSE(M8363,"12","18","22","26","26","手入力箇所","手入力箇所","手入力箇所","手入力箇所","手入力箇所","手入力箇所","手入力箇所","手入力箇所","手入力箇所","手入力箇所"))</f>
        <v>#REF!</v>
      </c>
    </row>
    <row r="8364" spans="1:14" ht="40.200000000000003" thickBot="1" x14ac:dyDescent="0.25">
      <c r="A8364" s="31" t="s">
        <v>78</v>
      </c>
      <c r="B8364" s="18">
        <v>5</v>
      </c>
      <c r="C8364" s="18">
        <v>8</v>
      </c>
      <c r="D8364" s="18">
        <v>11</v>
      </c>
      <c r="E8364" s="18">
        <v>14</v>
      </c>
      <c r="F8364" s="62"/>
      <c r="G8364" s="62"/>
      <c r="H8364" s="62"/>
      <c r="I8364" s="62"/>
      <c r="J8364" s="62"/>
      <c r="K8364" s="19"/>
      <c r="L8364" s="31" t="s">
        <v>78</v>
      </c>
      <c r="M8364" s="104" t="e">
        <f>#REF!</f>
        <v>#REF!</v>
      </c>
      <c r="N8364" s="113" t="e">
        <f>IF(M8364=0,"",CHOOSE(M8364,"5","8","11","14","14","手入力箇所","手入力箇所","手入力箇所","手入力箇所","手入力箇所","手入力箇所","手入力箇所","手入力箇所","手入力箇所","手入力箇所"))</f>
        <v>#REF!</v>
      </c>
    </row>
    <row r="8365" spans="1:14" ht="27" thickBot="1" x14ac:dyDescent="0.25">
      <c r="A8365" s="31" t="s">
        <v>79</v>
      </c>
      <c r="B8365" s="18">
        <v>6</v>
      </c>
      <c r="C8365" s="18">
        <v>11</v>
      </c>
      <c r="D8365" s="18">
        <v>16</v>
      </c>
      <c r="E8365" s="18">
        <v>21</v>
      </c>
      <c r="F8365" s="62"/>
      <c r="G8365" s="62"/>
      <c r="H8365" s="62"/>
      <c r="I8365" s="62"/>
      <c r="J8365" s="62"/>
      <c r="K8365" s="19"/>
      <c r="L8365" s="31" t="s">
        <v>79</v>
      </c>
      <c r="M8365" s="104" t="e">
        <f>#REF!</f>
        <v>#REF!</v>
      </c>
      <c r="N8365" s="113" t="e">
        <f>IF(M8365=0,"",CHOOSE(M8365,"6","11","16","21","21","手入力箇所","手入力箇所","手入力箇所","手入力箇所","手入力箇所","手入力箇所","手入力箇所","手入力箇所","手入力箇所"))</f>
        <v>#REF!</v>
      </c>
    </row>
    <row r="8366" spans="1:14" ht="40.200000000000003" thickBot="1" x14ac:dyDescent="0.25">
      <c r="A8366" s="31" t="s">
        <v>80</v>
      </c>
      <c r="B8366" s="18">
        <v>5</v>
      </c>
      <c r="C8366" s="18">
        <v>7</v>
      </c>
      <c r="D8366" s="18">
        <v>9</v>
      </c>
      <c r="E8366" s="18">
        <v>10</v>
      </c>
      <c r="F8366" s="62"/>
      <c r="G8366" s="62"/>
      <c r="H8366" s="62"/>
      <c r="I8366" s="62"/>
      <c r="J8366" s="62"/>
      <c r="K8366" s="19"/>
      <c r="L8366" s="31" t="s">
        <v>80</v>
      </c>
      <c r="M8366" s="104" t="e">
        <f>#REF!</f>
        <v>#REF!</v>
      </c>
      <c r="N8366" s="113" t="e">
        <f>IF(M8366=0,"",CHOOSE(M8366,"5","7","9","10","10","手入力箇所","手入力箇所","手入力箇所","手入力箇所","手入力箇所","手入力箇所","手入力箇所","手入力箇所","手入力箇所"))</f>
        <v>#REF!</v>
      </c>
    </row>
    <row r="8367" spans="1:14" ht="40.200000000000003" thickBot="1" x14ac:dyDescent="0.25">
      <c r="A8367" s="31" t="s">
        <v>81</v>
      </c>
      <c r="B8367" s="18">
        <v>9</v>
      </c>
      <c r="C8367" s="18">
        <v>14</v>
      </c>
      <c r="D8367" s="62"/>
      <c r="E8367" s="62"/>
      <c r="F8367" s="62"/>
      <c r="G8367" s="62"/>
      <c r="H8367" s="62"/>
      <c r="I8367" s="62"/>
      <c r="J8367" s="62"/>
      <c r="K8367" s="19"/>
      <c r="L8367" s="31" t="s">
        <v>81</v>
      </c>
      <c r="M8367" s="104" t="e">
        <f>#REF!</f>
        <v>#REF!</v>
      </c>
      <c r="N8367" s="113" t="e">
        <f>IF(M8367=0,"",CHOOSE(M8367,"9","14","手入力箇所","手入力箇所","手入力箇所","手入力箇所","手入力箇所","手入力箇所","手入力箇所","手入力箇所","手入力箇所","手入力箇所"))</f>
        <v>#REF!</v>
      </c>
    </row>
    <row r="8368" spans="1:14" ht="13.8" thickBot="1" x14ac:dyDescent="0.25">
      <c r="A8368" s="31" t="s">
        <v>82</v>
      </c>
      <c r="B8368" s="18">
        <v>3</v>
      </c>
      <c r="C8368" s="18">
        <v>4</v>
      </c>
      <c r="D8368" s="18">
        <v>4</v>
      </c>
      <c r="E8368" s="18">
        <v>5</v>
      </c>
      <c r="F8368" s="18">
        <v>6</v>
      </c>
      <c r="G8368" s="18">
        <v>8</v>
      </c>
      <c r="H8368" s="18">
        <v>9</v>
      </c>
      <c r="I8368" s="18">
        <v>11</v>
      </c>
      <c r="J8368" s="18">
        <v>12</v>
      </c>
      <c r="K8368" s="19"/>
      <c r="L8368" s="31" t="s">
        <v>82</v>
      </c>
      <c r="M8368" s="104" t="e">
        <f>#REF!</f>
        <v>#REF!</v>
      </c>
      <c r="N8368" s="113" t="e">
        <f>IF(M8368=0,"",CHOOSE(M8368,"3","4","4","5","5","6","6","6","6","6","8","8","8","8","8","8","8","8","8","8","9","9","9","9","9","9","9","9","9","9","11","11","11","11","11","11","11","11","11","11","12","12","12","12","12","12","12","12","12","12","12","手入力箇所","手入力箇所","手入力箇所","手入力箇所","手入力箇所","手入力箇所","手入力箇所","手入力箇所","手入力箇所","手入力箇所"))</f>
        <v>#REF!</v>
      </c>
    </row>
    <row r="8369" spans="1:14" ht="13.8" thickBot="1" x14ac:dyDescent="0.25">
      <c r="A8369" s="31" t="s">
        <v>83</v>
      </c>
      <c r="B8369" s="18">
        <v>3</v>
      </c>
      <c r="C8369" s="18">
        <v>4</v>
      </c>
      <c r="D8369" s="18">
        <v>4</v>
      </c>
      <c r="E8369" s="18">
        <v>5</v>
      </c>
      <c r="F8369" s="18">
        <v>6</v>
      </c>
      <c r="G8369" s="18">
        <v>8</v>
      </c>
      <c r="H8369" s="18">
        <v>10</v>
      </c>
      <c r="I8369" s="18">
        <v>12</v>
      </c>
      <c r="J8369" s="18">
        <v>13</v>
      </c>
      <c r="K8369" s="19"/>
      <c r="L8369" s="31" t="s">
        <v>83</v>
      </c>
      <c r="M8369" s="104" t="e">
        <f>#REF!</f>
        <v>#REF!</v>
      </c>
      <c r="N8369" s="113" t="e">
        <f>IF(M8369=0,"",CHOOSE(M8369,"3","4","4","5","5","6","6","6","6","6","8","8","8","8","8","8","8","8","8","8","10","10","10","10","10","10","10","10","10","10","12","12","12","12","12","12","12","12","12","12","13","13","13","13","13","13","13","13","13","13","13","手入力箇所","手入力箇所","手入力箇所","手入力箇所","手入力箇所","手入力箇所","手入力箇所","手入力箇所","手入力箇所","手入力箇所"))</f>
        <v>#REF!</v>
      </c>
    </row>
    <row r="8370" spans="1:14" ht="27" thickBot="1" x14ac:dyDescent="0.25">
      <c r="A8370" s="32" t="s">
        <v>84</v>
      </c>
      <c r="B8370" s="20">
        <v>1</v>
      </c>
      <c r="C8370" s="20">
        <v>2</v>
      </c>
      <c r="D8370" s="20">
        <v>3</v>
      </c>
      <c r="E8370" s="20">
        <v>4</v>
      </c>
      <c r="F8370" s="20">
        <v>8</v>
      </c>
      <c r="G8370" s="20">
        <v>19</v>
      </c>
      <c r="H8370" s="63"/>
      <c r="I8370" s="63"/>
      <c r="J8370" s="63"/>
      <c r="K8370" s="21"/>
      <c r="L8370" s="32" t="s">
        <v>84</v>
      </c>
      <c r="M8370" s="104" t="e">
        <f>#REF!</f>
        <v>#REF!</v>
      </c>
      <c r="N8370" s="113" t="e">
        <f>IF(M8370=0,"",CHOOSE(M8370,"1","2","3","4","4","8","8","8","8","8","19","19","19","19","19","19","19","19","19","19","手入力箇所","手入力箇所","手入力箇所","手入力箇所","手入力箇所","手入力箇所","手入力箇所","手入力箇所","手入力箇所","手入力箇所"))</f>
        <v>#REF!</v>
      </c>
    </row>
    <row r="8371" spans="1:14" ht="13.8" thickBot="1" x14ac:dyDescent="0.25"/>
    <row r="8372" spans="1:14" ht="13.8" thickBot="1" x14ac:dyDescent="0.25">
      <c r="A8372" s="686" t="e">
        <f>A8345</f>
        <v>#REF!</v>
      </c>
      <c r="B8372" s="686"/>
      <c r="C8372" s="686"/>
      <c r="D8372" s="687" t="s">
        <v>193</v>
      </c>
      <c r="E8372" s="687"/>
      <c r="F8372" s="687"/>
      <c r="G8372" s="687"/>
      <c r="H8372" s="687"/>
      <c r="I8372" s="687"/>
      <c r="J8372" s="687"/>
      <c r="K8372" s="687"/>
      <c r="L8372" s="687"/>
      <c r="M8372" s="687"/>
      <c r="N8372" s="687"/>
    </row>
    <row r="8373" spans="1:14" ht="13.8" thickBot="1" x14ac:dyDescent="0.25">
      <c r="A8373" s="105"/>
      <c r="B8373" s="33">
        <v>1</v>
      </c>
      <c r="C8373" s="24">
        <v>2</v>
      </c>
      <c r="D8373" s="24">
        <v>3</v>
      </c>
      <c r="E8373" s="24" t="s">
        <v>58</v>
      </c>
      <c r="F8373" s="24" t="s">
        <v>59</v>
      </c>
      <c r="G8373" s="24" t="s">
        <v>60</v>
      </c>
      <c r="H8373" s="24" t="s">
        <v>61</v>
      </c>
      <c r="I8373" s="24" t="s">
        <v>62</v>
      </c>
      <c r="J8373" s="24" t="s">
        <v>194</v>
      </c>
      <c r="K8373" s="102" t="s">
        <v>85</v>
      </c>
      <c r="L8373" s="105" t="s">
        <v>189</v>
      </c>
      <c r="M8373" s="105" t="s">
        <v>188</v>
      </c>
      <c r="N8373" s="105" t="s">
        <v>51</v>
      </c>
    </row>
    <row r="8374" spans="1:14" ht="13.8" thickBot="1" x14ac:dyDescent="0.25">
      <c r="A8374" s="26" t="s">
        <v>56</v>
      </c>
      <c r="B8374" s="22">
        <v>16</v>
      </c>
      <c r="C8374" s="22">
        <v>25</v>
      </c>
      <c r="D8374" s="22">
        <v>32</v>
      </c>
      <c r="E8374" s="22">
        <v>38</v>
      </c>
      <c r="F8374" s="22">
        <v>56</v>
      </c>
      <c r="G8374" s="22">
        <v>87</v>
      </c>
      <c r="H8374" s="22">
        <v>121</v>
      </c>
      <c r="I8374" s="22"/>
      <c r="J8374" s="23"/>
      <c r="K8374" s="68"/>
      <c r="L8374" s="107" t="s">
        <v>56</v>
      </c>
      <c r="M8374" s="103" t="e">
        <f>#REF!</f>
        <v>#REF!</v>
      </c>
      <c r="N8374" s="103" t="e">
        <f>IF(M8374=0,"",CHOOSE(M8374,"16","25","32","38","38","56","56","56","56","56","87","87","87","87","87","87","87","87","87","87","121","121","121","121","121","121","121","121","121","121","手入力箇所","手入力箇所","手入力箇所","手入力箇所","手入力箇所","手入力箇所","手入力箇所","手入力箇所","手入力箇所","手入力箇所"))</f>
        <v>#REF!</v>
      </c>
    </row>
    <row r="8375" spans="1:14" ht="13.8" thickBot="1" x14ac:dyDescent="0.25">
      <c r="A8375" s="27" t="s">
        <v>57</v>
      </c>
      <c r="B8375" s="18">
        <v>25</v>
      </c>
      <c r="C8375" s="18">
        <v>33</v>
      </c>
      <c r="D8375" s="18">
        <v>40</v>
      </c>
      <c r="E8375" s="18">
        <v>45</v>
      </c>
      <c r="F8375" s="18">
        <v>58</v>
      </c>
      <c r="G8375" s="18">
        <v>79</v>
      </c>
      <c r="H8375" s="18"/>
      <c r="I8375" s="18"/>
      <c r="J8375" s="62"/>
      <c r="K8375" s="69"/>
      <c r="L8375" s="107" t="s">
        <v>57</v>
      </c>
      <c r="M8375" s="103" t="e">
        <f>#REF!</f>
        <v>#REF!</v>
      </c>
      <c r="N8375" s="103" t="e">
        <f>IF(M8375=0,"",CHOOSE(M8375,"25","33","40","45","45","58","58","58","58","58","79","79","79","79","79","79","79","79","79","79","手入力箇所","手入力箇所","手入力箇所","手入力箇所","手入力箇所","手入力箇所","手入力箇所","手入力箇所","手入力箇所","手入力箇所"))</f>
        <v>#REF!</v>
      </c>
    </row>
    <row r="8376" spans="1:14" ht="48.6" thickBot="1" x14ac:dyDescent="0.25">
      <c r="A8376" s="28" t="s">
        <v>64</v>
      </c>
      <c r="B8376" s="18">
        <v>32</v>
      </c>
      <c r="C8376" s="18"/>
      <c r="D8376" s="18"/>
      <c r="E8376" s="18"/>
      <c r="F8376" s="18"/>
      <c r="G8376" s="18"/>
      <c r="H8376" s="18"/>
      <c r="I8376" s="18"/>
      <c r="J8376" s="62"/>
      <c r="K8376" s="69"/>
      <c r="L8376" s="108" t="s">
        <v>64</v>
      </c>
      <c r="M8376" s="103" t="e">
        <f>#REF!</f>
        <v>#REF!</v>
      </c>
      <c r="N8376" s="103" t="e">
        <f>IF(M8376=0,"",CHOOSE(M8376,"32","手入力箇所","手入力箇所","手入力箇所","手入力箇所","手入力箇所","手入力箇所","手入力箇所","手入力箇所","手入力箇所","手入力箇所"))</f>
        <v>#REF!</v>
      </c>
    </row>
    <row r="8377" spans="1:14" ht="48.6" thickBot="1" x14ac:dyDescent="0.25">
      <c r="A8377" s="28" t="s">
        <v>65</v>
      </c>
      <c r="B8377" s="18">
        <v>36</v>
      </c>
      <c r="C8377" s="18"/>
      <c r="D8377" s="18"/>
      <c r="E8377" s="18"/>
      <c r="F8377" s="18"/>
      <c r="G8377" s="18"/>
      <c r="H8377" s="18"/>
      <c r="I8377" s="18"/>
      <c r="J8377" s="62"/>
      <c r="K8377" s="69"/>
      <c r="L8377" s="108" t="s">
        <v>65</v>
      </c>
      <c r="M8377" s="103" t="e">
        <f>#REF!</f>
        <v>#REF!</v>
      </c>
      <c r="N8377" s="103" t="e">
        <f>IF(M8377=0,"",CHOOSE(M8377,"36","手入力箇所","手入力箇所","手入力箇所","手入力箇所","手入力箇所","手入力箇所","手入力箇所","手入力箇所","手入力箇所","手入力箇所"))</f>
        <v>#REF!</v>
      </c>
    </row>
    <row r="8378" spans="1:14" ht="24.6" thickBot="1" x14ac:dyDescent="0.25">
      <c r="A8378" s="28" t="s">
        <v>66</v>
      </c>
      <c r="B8378" s="18">
        <v>24</v>
      </c>
      <c r="C8378" s="18">
        <v>30</v>
      </c>
      <c r="D8378" s="18">
        <v>33</v>
      </c>
      <c r="E8378" s="18">
        <v>35</v>
      </c>
      <c r="F8378" s="18">
        <v>42</v>
      </c>
      <c r="G8378" s="18"/>
      <c r="H8378" s="18"/>
      <c r="I8378" s="18"/>
      <c r="J8378" s="62"/>
      <c r="K8378" s="69"/>
      <c r="L8378" s="108" t="s">
        <v>66</v>
      </c>
      <c r="M8378" s="103" t="e">
        <f>#REF!</f>
        <v>#REF!</v>
      </c>
      <c r="N8378" s="103" t="e">
        <f>IF(M8378=0,"",CHOOSE(M8378,"24","30","33","35","35","42","42","42","42","42","手入力箇所","手入力箇所","手入力箇所","手入力箇所","手入力箇所","手入力箇所","手入力箇所","手入力箇所","手入力箇所","手入力箇所"))</f>
        <v>#REF!</v>
      </c>
    </row>
    <row r="8379" spans="1:14" ht="36.6" thickBot="1" x14ac:dyDescent="0.25">
      <c r="A8379" s="28" t="s">
        <v>67</v>
      </c>
      <c r="B8379" s="18">
        <v>7</v>
      </c>
      <c r="C8379" s="18">
        <v>12</v>
      </c>
      <c r="D8379" s="18">
        <v>16</v>
      </c>
      <c r="E8379" s="18">
        <v>19</v>
      </c>
      <c r="F8379" s="18"/>
      <c r="G8379" s="18"/>
      <c r="H8379" s="18"/>
      <c r="I8379" s="18"/>
      <c r="J8379" s="62"/>
      <c r="K8379" s="69"/>
      <c r="L8379" s="108" t="s">
        <v>67</v>
      </c>
      <c r="M8379" s="103" t="e">
        <f>#REF!</f>
        <v>#REF!</v>
      </c>
      <c r="N8379" s="103" t="e">
        <f>IF(M8379=0,"",CHOOSE(M8379,"7","12","16","19","19","手入力箇所","手入力箇所","手入力箇所","手入力箇所","手入力箇所","手入力箇所","手入力箇所","手入力箇所","手入力箇所","手入力箇所"))</f>
        <v>#REF!</v>
      </c>
    </row>
    <row r="8380" spans="1:14" ht="24.6" thickBot="1" x14ac:dyDescent="0.25">
      <c r="A8380" s="28" t="s">
        <v>68</v>
      </c>
      <c r="B8380" s="18">
        <v>21</v>
      </c>
      <c r="C8380" s="18">
        <v>35</v>
      </c>
      <c r="D8380" s="18">
        <v>48</v>
      </c>
      <c r="E8380" s="18">
        <v>59</v>
      </c>
      <c r="F8380" s="18">
        <v>94</v>
      </c>
      <c r="G8380" s="18">
        <v>159</v>
      </c>
      <c r="H8380" s="18">
        <v>235</v>
      </c>
      <c r="I8380" s="18"/>
      <c r="J8380" s="62"/>
      <c r="K8380" s="69"/>
      <c r="L8380" s="108" t="s">
        <v>68</v>
      </c>
      <c r="M8380" s="103" t="e">
        <f>#REF!</f>
        <v>#REF!</v>
      </c>
      <c r="N8380" s="103" t="e">
        <f>IF(M8380=0,"",CHOOSE(M8380,"21","35","48","59","59","94","94","94","94","94","159","159","159","159","159","159","159","159","159","159","235","235","235","235","235","235","235","235","235","235","手入力箇所","手入力箇所","手入力箇所","手入力箇所","手入力箇所","手入力箇所","手入力箇所","手入力箇所","手入力箇所","手入力箇所"))</f>
        <v>#REF!</v>
      </c>
    </row>
    <row r="8381" spans="1:14" ht="36.6" thickBot="1" x14ac:dyDescent="0.25">
      <c r="A8381" s="28" t="s">
        <v>69</v>
      </c>
      <c r="B8381" s="18">
        <v>22</v>
      </c>
      <c r="C8381" s="18">
        <v>26</v>
      </c>
      <c r="D8381" s="18">
        <v>28</v>
      </c>
      <c r="E8381" s="18">
        <v>29</v>
      </c>
      <c r="F8381" s="18">
        <v>34</v>
      </c>
      <c r="G8381" s="18"/>
      <c r="H8381" s="18"/>
      <c r="I8381" s="18"/>
      <c r="J8381" s="62"/>
      <c r="K8381" s="69"/>
      <c r="L8381" s="108" t="s">
        <v>69</v>
      </c>
      <c r="M8381" s="103" t="e">
        <f>#REF!</f>
        <v>#REF!</v>
      </c>
      <c r="N8381" s="103" t="e">
        <f>IF(M8381=0,"",CHOOSE(M8381,"22","26","28","29","29","34","34","34","34","34","手入力箇所","手入力箇所","手入力箇所","手入力箇所","手入力箇所","手入力箇所","手入力箇所","手入力箇所","手入力箇所","手入力箇所"))</f>
        <v>#REF!</v>
      </c>
    </row>
    <row r="8382" spans="1:14" ht="13.8" thickBot="1" x14ac:dyDescent="0.25">
      <c r="A8382" s="27" t="s">
        <v>63</v>
      </c>
      <c r="B8382" s="18">
        <v>21</v>
      </c>
      <c r="C8382" s="18">
        <v>33</v>
      </c>
      <c r="D8382" s="18">
        <v>46</v>
      </c>
      <c r="E8382" s="18">
        <v>56</v>
      </c>
      <c r="F8382" s="18">
        <v>89</v>
      </c>
      <c r="G8382" s="18">
        <v>151</v>
      </c>
      <c r="H8382" s="18">
        <v>224</v>
      </c>
      <c r="I8382" s="18">
        <v>289</v>
      </c>
      <c r="J8382" s="18">
        <v>350</v>
      </c>
      <c r="K8382" s="69"/>
      <c r="L8382" s="107" t="s">
        <v>63</v>
      </c>
      <c r="M8382" s="103" t="e">
        <f>#REF!</f>
        <v>#REF!</v>
      </c>
      <c r="N8382" s="103" t="e">
        <f>IF(M8382=0,"",CHOOSE(M8382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383" spans="1:14" ht="24.6" thickBot="1" x14ac:dyDescent="0.25">
      <c r="A8383" s="34" t="s">
        <v>70</v>
      </c>
      <c r="B8383" s="35">
        <v>13</v>
      </c>
      <c r="C8383" s="35">
        <v>33</v>
      </c>
      <c r="D8383" s="35">
        <v>59</v>
      </c>
      <c r="E8383" s="35"/>
      <c r="F8383" s="35"/>
      <c r="G8383" s="35"/>
      <c r="H8383" s="35"/>
      <c r="I8383" s="35"/>
      <c r="J8383" s="36"/>
      <c r="K8383" s="67"/>
      <c r="L8383" s="108" t="s">
        <v>70</v>
      </c>
      <c r="M8383" s="103" t="e">
        <f>#REF!</f>
        <v>#REF!</v>
      </c>
      <c r="N8383" s="103" t="e">
        <f>IF(M8383=0,"",CHOOSE(M8383,"13","33","59","手入力箇所","手入力箇所","手入力箇所","手入力箇所","手入力箇所","手入力箇所","手入力箇所","手入力箇所","手入力箇所","手入力箇所"))</f>
        <v>#REF!</v>
      </c>
    </row>
    <row r="8384" spans="1:14" ht="13.8" thickBot="1" x14ac:dyDescent="0.25">
      <c r="A8384" s="37" t="s">
        <v>71</v>
      </c>
      <c r="B8384" s="17">
        <v>23</v>
      </c>
      <c r="C8384" s="17">
        <v>39</v>
      </c>
      <c r="D8384" s="17">
        <v>97</v>
      </c>
      <c r="E8384" s="17"/>
      <c r="F8384" s="17"/>
      <c r="G8384" s="17"/>
      <c r="H8384" s="17"/>
      <c r="I8384" s="17"/>
      <c r="J8384" s="64"/>
      <c r="K8384" s="70"/>
      <c r="L8384" s="109" t="s">
        <v>71</v>
      </c>
      <c r="M8384" s="103" t="e">
        <f>#REF!</f>
        <v>#REF!</v>
      </c>
      <c r="N8384" s="103" t="e">
        <f>IF(M8384=0,"",CHOOSE(M8384,"23","39","97","手入力箇所","手入力箇所","手入力箇所","手入力箇所","手入力箇所","手入力箇所","手入力箇所","手入力箇所","手入力箇所","手入力箇所"))</f>
        <v>#REF!</v>
      </c>
    </row>
    <row r="8385" spans="1:14" ht="13.8" thickBot="1" x14ac:dyDescent="0.25">
      <c r="A8385" s="29" t="s">
        <v>72</v>
      </c>
      <c r="B8385" s="18">
        <v>21</v>
      </c>
      <c r="C8385" s="18">
        <v>37</v>
      </c>
      <c r="D8385" s="18">
        <v>58</v>
      </c>
      <c r="E8385" s="18">
        <v>76</v>
      </c>
      <c r="F8385" s="18">
        <v>137</v>
      </c>
      <c r="G8385" s="18"/>
      <c r="H8385" s="18"/>
      <c r="I8385" s="18"/>
      <c r="J8385" s="62"/>
      <c r="K8385" s="69"/>
      <c r="L8385" s="109" t="s">
        <v>72</v>
      </c>
      <c r="M8385" s="103" t="e">
        <f>#REF!</f>
        <v>#REF!</v>
      </c>
      <c r="N8385" s="103" t="e">
        <f>IF(M8385=0,"",CHOOSE(M8385,"21","37","58","76","76","137","137","137","137","137","手入力箇所","手入力箇所","手入力箇所","手入力箇所","手入力箇所","手入力箇所","手入力箇所","手入力箇所","手入力箇所","手入力箇所"))</f>
        <v>#REF!</v>
      </c>
    </row>
    <row r="8386" spans="1:14" ht="13.8" thickBot="1" x14ac:dyDescent="0.25">
      <c r="A8386" s="29" t="s">
        <v>73</v>
      </c>
      <c r="B8386" s="18">
        <v>48</v>
      </c>
      <c r="C8386" s="18">
        <v>93</v>
      </c>
      <c r="D8386" s="18">
        <v>138</v>
      </c>
      <c r="E8386" s="18">
        <v>183</v>
      </c>
      <c r="F8386" s="18"/>
      <c r="G8386" s="18"/>
      <c r="H8386" s="18"/>
      <c r="I8386" s="18"/>
      <c r="J8386" s="62"/>
      <c r="K8386" s="69"/>
      <c r="L8386" s="109" t="s">
        <v>73</v>
      </c>
      <c r="M8386" s="103" t="e">
        <f>#REF!</f>
        <v>#REF!</v>
      </c>
      <c r="N8386" s="103" t="e">
        <f>IF(M8386=0,"",CHOOSE(M8386,"48","93","138","183","183","手入力箇所","手入力箇所","手入力箇所","手入力箇所","手入力箇所","手入力箇所","手入力箇所","手入力箇所","手入力箇所","手入力箇所"))</f>
        <v>#REF!</v>
      </c>
    </row>
    <row r="8387" spans="1:14" ht="37.200000000000003" thickBot="1" x14ac:dyDescent="0.25">
      <c r="A8387" s="30" t="s">
        <v>74</v>
      </c>
      <c r="B8387" s="18">
        <v>13</v>
      </c>
      <c r="C8387" s="18">
        <v>26</v>
      </c>
      <c r="D8387" s="18">
        <v>40</v>
      </c>
      <c r="E8387" s="18">
        <v>55</v>
      </c>
      <c r="F8387" s="18">
        <v>107</v>
      </c>
      <c r="G8387" s="18">
        <v>224</v>
      </c>
      <c r="H8387" s="18">
        <v>386</v>
      </c>
      <c r="I8387" s="18"/>
      <c r="J8387" s="62"/>
      <c r="K8387" s="69"/>
      <c r="L8387" s="110" t="s">
        <v>74</v>
      </c>
      <c r="M8387" s="103" t="e">
        <f>#REF!</f>
        <v>#REF!</v>
      </c>
      <c r="N8387" s="103" t="e">
        <f>IF(M8387=0,"",CHOOSE(M8387,"13","26","40","55","55","107","107","107","107","107","224","224","224","224","224","224","224","224","224","224","386","386","386","386","386","386","386","386","386","386","手入力箇所","手入力箇所","手入力箇所","手入力箇所","手入力箇所","手入力箇所","手入力箇所","手入力箇所","手入力箇所","手入力箇所"))</f>
        <v>#REF!</v>
      </c>
    </row>
    <row r="8388" spans="1:14" ht="13.8" thickBot="1" x14ac:dyDescent="0.25">
      <c r="A8388" s="29" t="s">
        <v>75</v>
      </c>
      <c r="B8388" s="18">
        <v>36</v>
      </c>
      <c r="C8388" s="18">
        <v>98</v>
      </c>
      <c r="D8388" s="18">
        <v>173</v>
      </c>
      <c r="E8388" s="18">
        <v>274</v>
      </c>
      <c r="F8388" s="18"/>
      <c r="G8388" s="18"/>
      <c r="H8388" s="18"/>
      <c r="I8388" s="18"/>
      <c r="J8388" s="62"/>
      <c r="K8388" s="69"/>
      <c r="L8388" s="109" t="s">
        <v>75</v>
      </c>
      <c r="M8388" s="103" t="e">
        <f>#REF!</f>
        <v>#REF!</v>
      </c>
      <c r="N8388" s="103" t="e">
        <f>IF(M8388=0,"",CHOOSE(M8388,"36","98","173","274","274","手入力箇所","手入力箇所","手入力箇所","手入力箇所","手入力箇所","手入力箇所","手入力箇所","手入力箇所","手入力箇所","手入力箇所"))</f>
        <v>#REF!</v>
      </c>
    </row>
    <row r="8389" spans="1:14" ht="37.200000000000003" thickBot="1" x14ac:dyDescent="0.25">
      <c r="A8389" s="30" t="s">
        <v>76</v>
      </c>
      <c r="B8389" s="18">
        <v>127</v>
      </c>
      <c r="C8389" s="18">
        <v>127</v>
      </c>
      <c r="D8389" s="18">
        <v>127</v>
      </c>
      <c r="E8389" s="18">
        <v>127</v>
      </c>
      <c r="F8389" s="18"/>
      <c r="G8389" s="18"/>
      <c r="H8389" s="18"/>
      <c r="I8389" s="18"/>
      <c r="J8389" s="62"/>
      <c r="K8389" s="69"/>
      <c r="L8389" s="110" t="s">
        <v>76</v>
      </c>
      <c r="M8389" s="103" t="e">
        <f>#REF!</f>
        <v>#REF!</v>
      </c>
      <c r="N8389" s="103" t="e">
        <f>IF(M8389=0,"",CHOOSE(M8389,"127","127","127","127","127","手入力箇所","手入力箇所","手入力箇所","手入力箇所","手入力箇所","手入力箇所","手入力箇所","手入力箇所","手入力箇所","手入力箇所"))</f>
        <v>#REF!</v>
      </c>
    </row>
    <row r="8390" spans="1:14" ht="27" thickBot="1" x14ac:dyDescent="0.25">
      <c r="A8390" s="31" t="s">
        <v>77</v>
      </c>
      <c r="B8390" s="18">
        <v>42</v>
      </c>
      <c r="C8390" s="18">
        <v>90</v>
      </c>
      <c r="D8390" s="18">
        <v>141</v>
      </c>
      <c r="E8390" s="18">
        <v>193</v>
      </c>
      <c r="F8390" s="62"/>
      <c r="G8390" s="62"/>
      <c r="H8390" s="62"/>
      <c r="I8390" s="62"/>
      <c r="J8390" s="62"/>
      <c r="K8390" s="69"/>
      <c r="L8390" s="111" t="s">
        <v>77</v>
      </c>
      <c r="M8390" s="103" t="e">
        <f>#REF!</f>
        <v>#REF!</v>
      </c>
      <c r="N8390" s="103" t="e">
        <f>IF(M8390=0,"",CHOOSE(M8390,"42","90","141","193","1936","手入力箇所","手入力箇所","手入力箇所","手入力箇所","手入力箇所","手入力箇所","手入力箇所","手入力箇所","手入力箇所","手入力箇所"))</f>
        <v>#REF!</v>
      </c>
    </row>
    <row r="8391" spans="1:14" ht="40.200000000000003" thickBot="1" x14ac:dyDescent="0.25">
      <c r="A8391" s="31" t="s">
        <v>78</v>
      </c>
      <c r="B8391" s="18">
        <v>24</v>
      </c>
      <c r="C8391" s="18">
        <v>43</v>
      </c>
      <c r="D8391" s="18">
        <v>61</v>
      </c>
      <c r="E8391" s="18">
        <v>76</v>
      </c>
      <c r="F8391" s="62"/>
      <c r="G8391" s="62"/>
      <c r="H8391" s="62"/>
      <c r="I8391" s="62"/>
      <c r="J8391" s="62"/>
      <c r="K8391" s="69"/>
      <c r="L8391" s="111" t="s">
        <v>78</v>
      </c>
      <c r="M8391" s="103" t="e">
        <f>#REF!</f>
        <v>#REF!</v>
      </c>
      <c r="N8391" s="103" t="e">
        <f>IF(M8391=0,"",CHOOSE(M8391,"24","43","61","76","76","手入力箇所","手入力箇所","手入力箇所","手入力箇所","手入力箇所","手入力箇所","手入力箇所","手入力箇所","手入力箇所","手入力箇所"))</f>
        <v>#REF!</v>
      </c>
    </row>
    <row r="8392" spans="1:14" ht="27" thickBot="1" x14ac:dyDescent="0.25">
      <c r="A8392" s="31" t="s">
        <v>79</v>
      </c>
      <c r="B8392" s="18">
        <v>54</v>
      </c>
      <c r="C8392" s="18">
        <v>77</v>
      </c>
      <c r="D8392" s="18">
        <v>94</v>
      </c>
      <c r="E8392" s="18">
        <v>107</v>
      </c>
      <c r="F8392" s="62"/>
      <c r="G8392" s="62"/>
      <c r="H8392" s="62"/>
      <c r="I8392" s="62"/>
      <c r="J8392" s="62"/>
      <c r="K8392" s="69"/>
      <c r="L8392" s="111" t="s">
        <v>79</v>
      </c>
      <c r="M8392" s="103" t="e">
        <f>#REF!</f>
        <v>#REF!</v>
      </c>
      <c r="N8392" s="103" t="e">
        <f>IF(M8392=0,"",CHOOSE(M8392,"54","77","94","107","107","手入力箇所","手入力箇所","手入力箇所","手入力箇所","手入力箇所","手入力箇所","手入力箇所","手入力箇所","手入力箇所","手入力箇所"))</f>
        <v>#REF!</v>
      </c>
    </row>
    <row r="8393" spans="1:14" ht="40.200000000000003" thickBot="1" x14ac:dyDescent="0.25">
      <c r="A8393" s="31" t="s">
        <v>80</v>
      </c>
      <c r="B8393" s="18">
        <v>49</v>
      </c>
      <c r="C8393" s="18">
        <v>53</v>
      </c>
      <c r="D8393" s="18">
        <v>55</v>
      </c>
      <c r="E8393" s="18">
        <v>56</v>
      </c>
      <c r="F8393" s="62"/>
      <c r="G8393" s="62"/>
      <c r="H8393" s="62"/>
      <c r="I8393" s="62"/>
      <c r="J8393" s="62"/>
      <c r="K8393" s="69"/>
      <c r="L8393" s="111" t="s">
        <v>80</v>
      </c>
      <c r="M8393" s="103" t="e">
        <f>#REF!</f>
        <v>#REF!</v>
      </c>
      <c r="N8393" s="103" t="e">
        <f>IF(M8393=0,"",CHOOSE(M8393,"49","53","55","56","56","手入力箇所","手入力箇所","手入力箇所","手入力箇所","手入力箇所","手入力箇所","手入力箇所","手入力箇所","手入力箇所","手入力箇所"))</f>
        <v>#REF!</v>
      </c>
    </row>
    <row r="8394" spans="1:14" ht="40.200000000000003" thickBot="1" x14ac:dyDescent="0.25">
      <c r="A8394" s="38" t="s">
        <v>81</v>
      </c>
      <c r="B8394" s="35">
        <v>232</v>
      </c>
      <c r="C8394" s="35">
        <v>232</v>
      </c>
      <c r="D8394" s="36"/>
      <c r="E8394" s="36"/>
      <c r="F8394" s="36"/>
      <c r="G8394" s="36"/>
      <c r="H8394" s="36"/>
      <c r="I8394" s="36"/>
      <c r="J8394" s="36"/>
      <c r="K8394" s="67"/>
      <c r="L8394" s="111" t="s">
        <v>81</v>
      </c>
      <c r="M8394" s="103" t="e">
        <f>#REF!</f>
        <v>#REF!</v>
      </c>
      <c r="N8394" s="103" t="e">
        <f>IF(M8394=0,"",CHOOSE(M8394,"232","232","手入力箇所","手入力箇所","手入力箇所","手入力箇所","手入力箇所","手入力箇所","手入力箇所","手入力箇所","手入力箇所","手入力箇所"))</f>
        <v>#REF!</v>
      </c>
    </row>
    <row r="8395" spans="1:14" ht="13.8" thickBot="1" x14ac:dyDescent="0.25">
      <c r="A8395" s="39" t="s">
        <v>82</v>
      </c>
      <c r="B8395" s="17">
        <v>6</v>
      </c>
      <c r="C8395" s="17">
        <v>9</v>
      </c>
      <c r="D8395" s="17">
        <v>11</v>
      </c>
      <c r="E8395" s="17">
        <v>13</v>
      </c>
      <c r="F8395" s="17">
        <v>18</v>
      </c>
      <c r="G8395" s="17">
        <v>26</v>
      </c>
      <c r="H8395" s="17">
        <v>35</v>
      </c>
      <c r="I8395" s="17">
        <v>43</v>
      </c>
      <c r="J8395" s="17">
        <v>49</v>
      </c>
      <c r="K8395" s="70"/>
      <c r="L8395" s="111" t="s">
        <v>82</v>
      </c>
      <c r="M8395" s="103" t="e">
        <f>#REF!</f>
        <v>#REF!</v>
      </c>
      <c r="N8395" s="103" t="e">
        <f>IF(M8395=0,"",CHOOSE(M8395,"6","9","11","13","13","18","18","18","18","18","26","26","26","26","26","26","26","26","26","26","35","35","35","35","35","35","35","35","35","35","43","43","43","43","43","43","43","43","43","43","49","49","49","49","49","49","49","49","49","49","手入力箇所","手入力箇所","手入力箇所","手入力箇所","手入力箇所","手入力箇所","手入力箇所","手入力箇所","手入力箇所","手入力箇所"))</f>
        <v>#REF!</v>
      </c>
    </row>
    <row r="8396" spans="1:14" ht="13.8" thickBot="1" x14ac:dyDescent="0.25">
      <c r="A8396" s="31" t="s">
        <v>83</v>
      </c>
      <c r="B8396" s="18">
        <v>6</v>
      </c>
      <c r="C8396" s="18">
        <v>10</v>
      </c>
      <c r="D8396" s="18">
        <v>14</v>
      </c>
      <c r="E8396" s="18">
        <v>17</v>
      </c>
      <c r="F8396" s="18">
        <v>29</v>
      </c>
      <c r="G8396" s="18">
        <v>50</v>
      </c>
      <c r="H8396" s="18">
        <v>76</v>
      </c>
      <c r="I8396" s="18">
        <v>100</v>
      </c>
      <c r="J8396" s="18">
        <v>123</v>
      </c>
      <c r="K8396" s="69"/>
      <c r="L8396" s="111" t="s">
        <v>83</v>
      </c>
      <c r="M8396" s="103" t="e">
        <f>#REF!</f>
        <v>#REF!</v>
      </c>
      <c r="N8396" s="103" t="e">
        <f>IF(M8396=0,"",CHOOSE(M8396,"6","10","14","17","17","29","29","29","29","29","50","50","50","50","50","50","50","50","50","50","76","76","76","76","76","76","76","76","76","76","100","100","100","100","100","100","100","100","100","100","123","123","123","123","123","123","123","123","123","123","手入力箇所","手入力箇所","手入力箇所","手入力箇所","手入力箇所","手入力箇所","手入力箇所","手入力箇所","手入力箇所"))</f>
        <v>#REF!</v>
      </c>
    </row>
    <row r="8397" spans="1:14" ht="27" thickBot="1" x14ac:dyDescent="0.25">
      <c r="A8397" s="32" t="s">
        <v>84</v>
      </c>
      <c r="B8397" s="20">
        <v>9</v>
      </c>
      <c r="C8397" s="20">
        <v>15</v>
      </c>
      <c r="D8397" s="20">
        <v>20</v>
      </c>
      <c r="E8397" s="20">
        <v>24</v>
      </c>
      <c r="F8397" s="20">
        <v>39</v>
      </c>
      <c r="G8397" s="20">
        <v>65</v>
      </c>
      <c r="H8397" s="63"/>
      <c r="I8397" s="63"/>
      <c r="J8397" s="63"/>
      <c r="K8397" s="106"/>
      <c r="L8397" s="111" t="s">
        <v>84</v>
      </c>
      <c r="M8397" s="103" t="e">
        <f>#REF!</f>
        <v>#REF!</v>
      </c>
      <c r="N8397" s="103" t="e">
        <f>IF(M8397=0,"",CHOOSE(M8397,"9","15","20","24","24","39","39","39","39","39","65","65","65","65","65","65","65","65","65","65","手入力箇所","手入力箇所","手入力箇所","手入力箇所","手入力箇所","手入力箇所","手入力箇所","手入力箇所","手入力箇所","手入力箇所"))</f>
        <v>#REF!</v>
      </c>
    </row>
    <row r="8398" spans="1:14" x14ac:dyDescent="0.2">
      <c r="M8398" s="116"/>
    </row>
    <row r="8400" spans="1:14" ht="13.8" thickBot="1" x14ac:dyDescent="0.25"/>
    <row r="8401" spans="1:14" ht="13.8" thickBot="1" x14ac:dyDescent="0.25">
      <c r="A8401" s="688" t="e">
        <f>#REF!</f>
        <v>#REF!</v>
      </c>
      <c r="B8401" s="688"/>
      <c r="C8401" s="688"/>
      <c r="D8401" s="689" t="s">
        <v>192</v>
      </c>
      <c r="E8401" s="689"/>
      <c r="F8401" s="689"/>
      <c r="G8401" s="689"/>
      <c r="H8401" s="689"/>
      <c r="I8401" s="689"/>
      <c r="J8401" s="689"/>
      <c r="K8401" s="689"/>
      <c r="L8401" s="689"/>
      <c r="M8401" s="689"/>
      <c r="N8401" s="689"/>
    </row>
    <row r="8402" spans="1:14" ht="13.8" thickBot="1" x14ac:dyDescent="0.25">
      <c r="A8402" s="65"/>
      <c r="B8402" s="33">
        <v>1</v>
      </c>
      <c r="C8402" s="24">
        <v>2</v>
      </c>
      <c r="D8402" s="24">
        <v>3</v>
      </c>
      <c r="E8402" s="24" t="s">
        <v>58</v>
      </c>
      <c r="F8402" s="24" t="s">
        <v>59</v>
      </c>
      <c r="G8402" s="24" t="s">
        <v>60</v>
      </c>
      <c r="H8402" s="24" t="s">
        <v>61</v>
      </c>
      <c r="I8402" s="24" t="s">
        <v>62</v>
      </c>
      <c r="J8402" s="24" t="s">
        <v>194</v>
      </c>
      <c r="K8402" s="25" t="s">
        <v>85</v>
      </c>
      <c r="L8402" s="105" t="s">
        <v>189</v>
      </c>
      <c r="M8402" s="105" t="s">
        <v>188</v>
      </c>
      <c r="N8402" s="105" t="s">
        <v>51</v>
      </c>
    </row>
    <row r="8403" spans="1:14" ht="13.8" thickBot="1" x14ac:dyDescent="0.25">
      <c r="A8403" s="26" t="s">
        <v>56</v>
      </c>
      <c r="B8403" s="22">
        <v>5</v>
      </c>
      <c r="C8403" s="22">
        <v>7</v>
      </c>
      <c r="D8403" s="22">
        <v>8</v>
      </c>
      <c r="E8403" s="22">
        <v>8</v>
      </c>
      <c r="F8403" s="22">
        <v>10</v>
      </c>
      <c r="G8403" s="22">
        <v>13</v>
      </c>
      <c r="H8403" s="22">
        <v>16</v>
      </c>
      <c r="I8403" s="22"/>
      <c r="J8403" s="23"/>
      <c r="K8403" s="1"/>
      <c r="L8403" s="26" t="s">
        <v>56</v>
      </c>
      <c r="M8403" s="104" t="e">
        <f>#REF!</f>
        <v>#REF!</v>
      </c>
      <c r="N8403" s="112" t="e">
        <f>IF(M8403=0,"",CHOOSE(M8403,"5","7","8","8","8","10","10","10","10","10","13","13","13","13","13","13","13","13","13","13","16","16","16","16","16","16","16","16","16","16","16","手入力箇所","手入力箇所","手入力箇所","手入力箇所","手入力箇所","手入力箇所","手入力箇所","手入力箇所","手入力箇所","手入力箇所"))</f>
        <v>#REF!</v>
      </c>
    </row>
    <row r="8404" spans="1:14" ht="13.8" thickBot="1" x14ac:dyDescent="0.25">
      <c r="A8404" s="27" t="s">
        <v>57</v>
      </c>
      <c r="B8404" s="18">
        <v>5</v>
      </c>
      <c r="C8404" s="18">
        <v>7</v>
      </c>
      <c r="D8404" s="18">
        <v>8</v>
      </c>
      <c r="E8404" s="18">
        <v>9</v>
      </c>
      <c r="F8404" s="18">
        <v>12</v>
      </c>
      <c r="G8404" s="18">
        <v>16</v>
      </c>
      <c r="H8404" s="18"/>
      <c r="I8404" s="18"/>
      <c r="J8404" s="62"/>
      <c r="K8404" s="19"/>
      <c r="L8404" s="27" t="s">
        <v>57</v>
      </c>
      <c r="M8404" s="104" t="e">
        <f>#REF!</f>
        <v>#REF!</v>
      </c>
      <c r="N8404" s="113" t="e">
        <f>IF(M8404=0,"",CHOOSE(M8404,"5","7","8","9","9","12","12","12","12","12","16","16","16","16","16","16","16","16","16","16","手入力箇所","手入力箇所","手入力箇所","手入力箇所","手入力箇所","手入力箇所","手入力箇所","手入力箇所","手入力箇所","手入力箇所"))</f>
        <v>#REF!</v>
      </c>
    </row>
    <row r="8405" spans="1:14" ht="48.6" thickBot="1" x14ac:dyDescent="0.25">
      <c r="A8405" s="28" t="s">
        <v>64</v>
      </c>
      <c r="B8405" s="18">
        <v>6</v>
      </c>
      <c r="C8405" s="18"/>
      <c r="D8405" s="18"/>
      <c r="E8405" s="18"/>
      <c r="F8405" s="18"/>
      <c r="G8405" s="18"/>
      <c r="H8405" s="18"/>
      <c r="I8405" s="18"/>
      <c r="J8405" s="62"/>
      <c r="K8405" s="19"/>
      <c r="L8405" s="28" t="s">
        <v>64</v>
      </c>
      <c r="M8405" s="104" t="e">
        <f>#REF!</f>
        <v>#REF!</v>
      </c>
      <c r="N8405" s="113" t="e">
        <f>IF(M8405=0,"",CHOOSE(M8405,"6","手入力箇所","手入力箇所","手入力箇所","手入力箇所","手入力箇所","手入力箇所","手入力箇所","手入力箇所","手入力箇所","手入力箇所","",""))</f>
        <v>#REF!</v>
      </c>
    </row>
    <row r="8406" spans="1:14" ht="48.6" thickBot="1" x14ac:dyDescent="0.25">
      <c r="A8406" s="28" t="s">
        <v>65</v>
      </c>
      <c r="B8406" s="18">
        <v>6</v>
      </c>
      <c r="C8406" s="18"/>
      <c r="D8406" s="18"/>
      <c r="E8406" s="18"/>
      <c r="F8406" s="18"/>
      <c r="G8406" s="18"/>
      <c r="H8406" s="18"/>
      <c r="I8406" s="18"/>
      <c r="J8406" s="62"/>
      <c r="K8406" s="19"/>
      <c r="L8406" s="28" t="s">
        <v>65</v>
      </c>
      <c r="M8406" s="104" t="e">
        <f>#REF!</f>
        <v>#REF!</v>
      </c>
      <c r="N8406" s="113" t="e">
        <f>IF(M8406=0,"",CHOOSE(M8406,"6","手入力箇所","手入力箇所","手入力箇所","手入力箇所","手入力箇所","手入力箇所","手入力箇所","手入力箇所","手入力箇所","手入力箇所","",""))</f>
        <v>#REF!</v>
      </c>
    </row>
    <row r="8407" spans="1:14" ht="24.6" thickBot="1" x14ac:dyDescent="0.25">
      <c r="A8407" s="28" t="s">
        <v>66</v>
      </c>
      <c r="B8407" s="18">
        <v>5</v>
      </c>
      <c r="C8407" s="18">
        <v>7</v>
      </c>
      <c r="D8407" s="18">
        <v>8</v>
      </c>
      <c r="E8407" s="18">
        <v>9</v>
      </c>
      <c r="F8407" s="18">
        <v>12</v>
      </c>
      <c r="G8407" s="18"/>
      <c r="H8407" s="18"/>
      <c r="I8407" s="18"/>
      <c r="J8407" s="62"/>
      <c r="K8407" s="19"/>
      <c r="L8407" s="28" t="s">
        <v>66</v>
      </c>
      <c r="M8407" s="104" t="e">
        <f>#REF!</f>
        <v>#REF!</v>
      </c>
      <c r="N8407" s="113" t="e">
        <f>IF(M8407=0,"",CHOOSE(M8407,"5","7","8","9","9","12","12","12","12","12","手入力箇所","手入力箇所","手入力箇所","手入力箇所","手入力箇所","手入力箇所","手入力箇所","手入力箇所","手入力箇所","手入力箇所"))</f>
        <v>#REF!</v>
      </c>
    </row>
    <row r="8408" spans="1:14" ht="36.6" thickBot="1" x14ac:dyDescent="0.25">
      <c r="A8408" s="28" t="s">
        <v>67</v>
      </c>
      <c r="B8408" s="18">
        <v>4</v>
      </c>
      <c r="C8408" s="18">
        <v>5</v>
      </c>
      <c r="D8408" s="18">
        <v>5</v>
      </c>
      <c r="E8408" s="18">
        <v>6</v>
      </c>
      <c r="F8408" s="18"/>
      <c r="G8408" s="18"/>
      <c r="H8408" s="18"/>
      <c r="I8408" s="18"/>
      <c r="J8408" s="62"/>
      <c r="K8408" s="19"/>
      <c r="L8408" s="28" t="s">
        <v>67</v>
      </c>
      <c r="M8408" s="104" t="e">
        <f>#REF!</f>
        <v>#REF!</v>
      </c>
      <c r="N8408" s="113" t="e">
        <f>IF(M8408=0,"",CHOOSE(M8408,"4","5","5","6","6","手入力箇所","手入力箇所","手入力箇所","手入力箇所","手入力箇所","手入力箇所","手入力箇所","手入力箇所","手入力箇所","手入力箇所"))</f>
        <v>#REF!</v>
      </c>
    </row>
    <row r="8409" spans="1:14" ht="24.6" thickBot="1" x14ac:dyDescent="0.25">
      <c r="A8409" s="28" t="s">
        <v>68</v>
      </c>
      <c r="B8409" s="18">
        <v>12</v>
      </c>
      <c r="C8409" s="18">
        <v>12</v>
      </c>
      <c r="D8409" s="18">
        <v>12</v>
      </c>
      <c r="E8409" s="18">
        <v>12</v>
      </c>
      <c r="F8409" s="18">
        <v>12</v>
      </c>
      <c r="G8409" s="18">
        <v>12</v>
      </c>
      <c r="H8409" s="18">
        <v>12</v>
      </c>
      <c r="I8409" s="18"/>
      <c r="J8409" s="62"/>
      <c r="K8409" s="19"/>
      <c r="L8409" s="28" t="s">
        <v>68</v>
      </c>
      <c r="M8409" s="104" t="e">
        <f>#REF!</f>
        <v>#REF!</v>
      </c>
      <c r="N8409" s="113" t="e">
        <f>IF(M8409=0,"",CHOOSE(M8409,"12","12","12","12","12","12","12","12","12","12","12","12","12","12","12","12","12","12","12","12","12","12","12","12","12","12","12","12","12","12","手入力箇所","手入力箇所","手入力箇所","手入力箇所","手入力箇所","手入力箇所","手入力箇所","手入力箇所","手入力箇所","手入力箇所"))</f>
        <v>#REF!</v>
      </c>
    </row>
    <row r="8410" spans="1:14" ht="36.6" thickBot="1" x14ac:dyDescent="0.25">
      <c r="A8410" s="28" t="s">
        <v>69</v>
      </c>
      <c r="B8410" s="18">
        <v>7</v>
      </c>
      <c r="C8410" s="18">
        <v>7</v>
      </c>
      <c r="D8410" s="18">
        <v>7</v>
      </c>
      <c r="E8410" s="18">
        <v>7</v>
      </c>
      <c r="F8410" s="18">
        <v>7</v>
      </c>
      <c r="G8410" s="18"/>
      <c r="H8410" s="18"/>
      <c r="I8410" s="18"/>
      <c r="J8410" s="62"/>
      <c r="K8410" s="19"/>
      <c r="L8410" s="28" t="s">
        <v>69</v>
      </c>
      <c r="M8410" s="104" t="e">
        <f>#REF!</f>
        <v>#REF!</v>
      </c>
      <c r="N8410" s="113" t="e">
        <f>IF(M8410=0,"",CHOOSE(M8410,"7","7","7","7","7","7","7","7","7","7","手入力箇所","手入力箇所","手入力箇所","手入力箇所","手入力箇所","手入力箇所","手入力箇所","手入力箇所","手入力箇所","手入力箇所"))</f>
        <v>#REF!</v>
      </c>
    </row>
    <row r="8411" spans="1:14" ht="13.8" thickBot="1" x14ac:dyDescent="0.25">
      <c r="A8411" s="27" t="s">
        <v>63</v>
      </c>
      <c r="B8411" s="18">
        <v>4</v>
      </c>
      <c r="C8411" s="18">
        <v>5</v>
      </c>
      <c r="D8411" s="18">
        <v>7</v>
      </c>
      <c r="E8411" s="18">
        <v>8</v>
      </c>
      <c r="F8411" s="18">
        <v>11</v>
      </c>
      <c r="G8411" s="18">
        <v>16</v>
      </c>
      <c r="H8411" s="18">
        <v>22</v>
      </c>
      <c r="I8411" s="18">
        <v>26</v>
      </c>
      <c r="J8411" s="18">
        <v>31</v>
      </c>
      <c r="K8411" s="19"/>
      <c r="L8411" s="27" t="s">
        <v>63</v>
      </c>
      <c r="M8411" s="104" t="e">
        <f>#REF!</f>
        <v>#REF!</v>
      </c>
      <c r="N8411" s="113" t="e">
        <f>IF(M8411=0,"",CHOOSE(M8411,"4","5","7","8","8","11","11","11","11","11","16","16","16","16","16","16","16","16","16","16","22","22","22","22","22","22","22","22","22","22","26","26","26","26","26","26","26","26","26","26","31","31","31","31","31","31","31","31","31","31","31","手入力箇所","手入力箇所","手入力箇所","手入力箇所","手入力箇所","手入力箇所","手入力箇所","手入力箇所","手入力箇所","手入力箇所"))</f>
        <v>#REF!</v>
      </c>
    </row>
    <row r="8412" spans="1:14" ht="24.6" thickBot="1" x14ac:dyDescent="0.25">
      <c r="A8412" s="28" t="s">
        <v>70</v>
      </c>
      <c r="B8412" s="18">
        <v>5</v>
      </c>
      <c r="C8412" s="18">
        <v>6</v>
      </c>
      <c r="D8412" s="18">
        <v>7</v>
      </c>
      <c r="E8412" s="18"/>
      <c r="F8412" s="18"/>
      <c r="G8412" s="18"/>
      <c r="H8412" s="18"/>
      <c r="I8412" s="18"/>
      <c r="J8412" s="62"/>
      <c r="K8412" s="19"/>
      <c r="L8412" s="28" t="s">
        <v>70</v>
      </c>
      <c r="M8412" s="104" t="e">
        <f>#REF!</f>
        <v>#REF!</v>
      </c>
      <c r="N8412" s="113" t="e">
        <f>IF(M8412=0,"",CHOOSE(M8412,"5","6","7","手入力箇所","手入力箇所","手入力箇所","手入力箇所","手入力箇所","手入力箇所","手入力箇所","手入力箇所","手入力箇所","手入力箇所"))</f>
        <v>#REF!</v>
      </c>
    </row>
    <row r="8413" spans="1:14" ht="13.8" thickBot="1" x14ac:dyDescent="0.25">
      <c r="A8413" s="29" t="s">
        <v>71</v>
      </c>
      <c r="B8413" s="18">
        <v>3</v>
      </c>
      <c r="C8413" s="18">
        <v>6</v>
      </c>
      <c r="D8413" s="18">
        <v>19</v>
      </c>
      <c r="E8413" s="18"/>
      <c r="F8413" s="18"/>
      <c r="G8413" s="18"/>
      <c r="H8413" s="18"/>
      <c r="I8413" s="18"/>
      <c r="J8413" s="62"/>
      <c r="K8413" s="19"/>
      <c r="L8413" s="29" t="s">
        <v>71</v>
      </c>
      <c r="M8413" s="104" t="e">
        <f>#REF!</f>
        <v>#REF!</v>
      </c>
      <c r="N8413" s="113" t="e">
        <f>IF(M8413=0,"",CHOOSE(M8413,"3","6","19","手入力箇所","手入力箇所","手入力箇所","手入力箇所","手入力箇所","手入力箇所","手入力箇所","手入力箇所","手入力箇所","手入力箇所"))</f>
        <v>#REF!</v>
      </c>
    </row>
    <row r="8414" spans="1:14" ht="13.8" thickBot="1" x14ac:dyDescent="0.25">
      <c r="A8414" s="29" t="s">
        <v>72</v>
      </c>
      <c r="B8414" s="18">
        <v>1</v>
      </c>
      <c r="C8414" s="18">
        <v>3</v>
      </c>
      <c r="D8414" s="18">
        <v>5</v>
      </c>
      <c r="E8414" s="18">
        <v>9</v>
      </c>
      <c r="F8414" s="18">
        <v>26</v>
      </c>
      <c r="G8414" s="18"/>
      <c r="H8414" s="18"/>
      <c r="I8414" s="18"/>
      <c r="J8414" s="62"/>
      <c r="K8414" s="19"/>
      <c r="L8414" s="29" t="s">
        <v>72</v>
      </c>
      <c r="M8414" s="104" t="e">
        <f>#REF!</f>
        <v>#REF!</v>
      </c>
      <c r="N8414" s="113" t="e">
        <f>IF(M8414=0,"",CHOOSE(M8414,"1","3","5","9","9","26","26","26","26","26","手入力箇所","手入力箇所","手入力箇所","手入力箇所","手入力箇所","手入力箇所","手入力箇所","手入力箇所","手入力箇所","手入力箇所"))</f>
        <v>#REF!</v>
      </c>
    </row>
    <row r="8415" spans="1:14" ht="13.8" thickBot="1" x14ac:dyDescent="0.25">
      <c r="A8415" s="29" t="s">
        <v>73</v>
      </c>
      <c r="B8415" s="18">
        <v>4</v>
      </c>
      <c r="C8415" s="18">
        <v>11</v>
      </c>
      <c r="D8415" s="18">
        <v>20</v>
      </c>
      <c r="E8415" s="18">
        <v>33</v>
      </c>
      <c r="F8415" s="18"/>
      <c r="G8415" s="18"/>
      <c r="H8415" s="18"/>
      <c r="I8415" s="18"/>
      <c r="J8415" s="62"/>
      <c r="K8415" s="19"/>
      <c r="L8415" s="29" t="s">
        <v>73</v>
      </c>
      <c r="M8415" s="104" t="e">
        <f>#REF!</f>
        <v>#REF!</v>
      </c>
      <c r="N8415" s="113" t="e">
        <f>IF(M8415=0,"",CHOOSE(M8415,"4","11","20","33","33","手入力箇所","手入力箇所","手入力箇所","手入力箇所","手入力箇所","手入力箇所","手入力箇所","手入力箇所","手入力箇所","手入力箇所"))</f>
        <v>#REF!</v>
      </c>
    </row>
    <row r="8416" spans="1:14" ht="37.200000000000003" thickBot="1" x14ac:dyDescent="0.25">
      <c r="A8416" s="30" t="s">
        <v>74</v>
      </c>
      <c r="B8416" s="18">
        <v>4</v>
      </c>
      <c r="C8416" s="18">
        <v>6</v>
      </c>
      <c r="D8416" s="18">
        <v>8</v>
      </c>
      <c r="E8416" s="18">
        <v>10</v>
      </c>
      <c r="F8416" s="18">
        <v>15</v>
      </c>
      <c r="G8416" s="18">
        <v>23</v>
      </c>
      <c r="H8416" s="18">
        <v>33</v>
      </c>
      <c r="I8416" s="18"/>
      <c r="J8416" s="62"/>
      <c r="K8416" s="19"/>
      <c r="L8416" s="30" t="s">
        <v>74</v>
      </c>
      <c r="M8416" s="104" t="e">
        <f>#REF!</f>
        <v>#REF!</v>
      </c>
      <c r="N8416" s="113" t="e">
        <f>IF(M8416=0,"",CHOOSE(M8416,"4","6","8","10","10","15","15","15","15","15","23","23","23","23","23","23","23","23","23","23","33","33","33","33","33","33","33","33","33","33","手入力箇所","手入力箇所","手入力箇所","手入力箇所","手入力箇所","手入力箇所","手入力箇所","手入力箇所","手入力箇所","手入力箇所"))</f>
        <v>#REF!</v>
      </c>
    </row>
    <row r="8417" spans="1:14" ht="13.8" thickBot="1" x14ac:dyDescent="0.25">
      <c r="A8417" s="29" t="s">
        <v>75</v>
      </c>
      <c r="B8417" s="18">
        <v>6</v>
      </c>
      <c r="C8417" s="18">
        <v>14</v>
      </c>
      <c r="D8417" s="18">
        <v>25</v>
      </c>
      <c r="E8417" s="18">
        <v>39</v>
      </c>
      <c r="F8417" s="18"/>
      <c r="G8417" s="18"/>
      <c r="H8417" s="18"/>
      <c r="I8417" s="18"/>
      <c r="J8417" s="62"/>
      <c r="K8417" s="19"/>
      <c r="L8417" s="29" t="s">
        <v>75</v>
      </c>
      <c r="M8417" s="104" t="e">
        <f>#REF!</f>
        <v>#REF!</v>
      </c>
      <c r="N8417" s="113" t="e">
        <f>IF(M8417=0,"",CHOOSE(M8417,"6","14","25","39","39","手入力箇所","手入力箇所","手入力箇所","手入力箇所","手入力箇所","手入力箇所","手入力箇所","手入力箇所","手入力箇所","手入力箇所"))</f>
        <v>#REF!</v>
      </c>
    </row>
    <row r="8418" spans="1:14" ht="37.200000000000003" thickBot="1" x14ac:dyDescent="0.25">
      <c r="A8418" s="30" t="s">
        <v>76</v>
      </c>
      <c r="B8418" s="18">
        <v>2</v>
      </c>
      <c r="C8418" s="18">
        <v>3</v>
      </c>
      <c r="D8418" s="18">
        <v>6</v>
      </c>
      <c r="E8418" s="18">
        <v>9</v>
      </c>
      <c r="F8418" s="18"/>
      <c r="G8418" s="18"/>
      <c r="H8418" s="18"/>
      <c r="I8418" s="18"/>
      <c r="J8418" s="62"/>
      <c r="K8418" s="19"/>
      <c r="L8418" s="30" t="s">
        <v>76</v>
      </c>
      <c r="M8418" s="104" t="e">
        <f>#REF!</f>
        <v>#REF!</v>
      </c>
      <c r="N8418" s="113" t="e">
        <f>IF(M8418=0,"",CHOOSE(M8418,"2","3","6","9","9","手入力箇所","手入力箇所","手入力箇所","手入力箇所","手入力箇所","手入力箇所","手入力箇所","手入力箇所","手入力箇所","手入力箇所"))</f>
        <v>#REF!</v>
      </c>
    </row>
    <row r="8419" spans="1:14" ht="27" thickBot="1" x14ac:dyDescent="0.25">
      <c r="A8419" s="31" t="s">
        <v>77</v>
      </c>
      <c r="B8419" s="18">
        <v>12</v>
      </c>
      <c r="C8419" s="18">
        <v>18</v>
      </c>
      <c r="D8419" s="18">
        <v>22</v>
      </c>
      <c r="E8419" s="18">
        <v>26</v>
      </c>
      <c r="F8419" s="62"/>
      <c r="G8419" s="62"/>
      <c r="H8419" s="62"/>
      <c r="I8419" s="62"/>
      <c r="J8419" s="62"/>
      <c r="K8419" s="19"/>
      <c r="L8419" s="31" t="s">
        <v>77</v>
      </c>
      <c r="M8419" s="104" t="e">
        <f>#REF!</f>
        <v>#REF!</v>
      </c>
      <c r="N8419" s="113" t="e">
        <f>IF(M8419=0,"",CHOOSE(M8419,"12","18","22","26","26","手入力箇所","手入力箇所","手入力箇所","手入力箇所","手入力箇所","手入力箇所","手入力箇所","手入力箇所","手入力箇所","手入力箇所"))</f>
        <v>#REF!</v>
      </c>
    </row>
    <row r="8420" spans="1:14" ht="40.200000000000003" thickBot="1" x14ac:dyDescent="0.25">
      <c r="A8420" s="31" t="s">
        <v>78</v>
      </c>
      <c r="B8420" s="18">
        <v>5</v>
      </c>
      <c r="C8420" s="18">
        <v>8</v>
      </c>
      <c r="D8420" s="18">
        <v>11</v>
      </c>
      <c r="E8420" s="18">
        <v>14</v>
      </c>
      <c r="F8420" s="62"/>
      <c r="G8420" s="62"/>
      <c r="H8420" s="62"/>
      <c r="I8420" s="62"/>
      <c r="J8420" s="62"/>
      <c r="K8420" s="19"/>
      <c r="L8420" s="31" t="s">
        <v>78</v>
      </c>
      <c r="M8420" s="104" t="e">
        <f>#REF!</f>
        <v>#REF!</v>
      </c>
      <c r="N8420" s="113" t="e">
        <f>IF(M8420=0,"",CHOOSE(M8420,"5","8","11","14","14","手入力箇所","手入力箇所","手入力箇所","手入力箇所","手入力箇所","手入力箇所","手入力箇所","手入力箇所","手入力箇所","手入力箇所"))</f>
        <v>#REF!</v>
      </c>
    </row>
    <row r="8421" spans="1:14" ht="27" thickBot="1" x14ac:dyDescent="0.25">
      <c r="A8421" s="31" t="s">
        <v>79</v>
      </c>
      <c r="B8421" s="18">
        <v>6</v>
      </c>
      <c r="C8421" s="18">
        <v>11</v>
      </c>
      <c r="D8421" s="18">
        <v>16</v>
      </c>
      <c r="E8421" s="18">
        <v>21</v>
      </c>
      <c r="F8421" s="62"/>
      <c r="G8421" s="62"/>
      <c r="H8421" s="62"/>
      <c r="I8421" s="62"/>
      <c r="J8421" s="62"/>
      <c r="K8421" s="19"/>
      <c r="L8421" s="31" t="s">
        <v>79</v>
      </c>
      <c r="M8421" s="104" t="e">
        <f>#REF!</f>
        <v>#REF!</v>
      </c>
      <c r="N8421" s="113" t="e">
        <f>IF(M8421=0,"",CHOOSE(M8421,"6","11","16","21","21","手入力箇所","手入力箇所","手入力箇所","手入力箇所","手入力箇所","手入力箇所","手入力箇所","手入力箇所","手入力箇所"))</f>
        <v>#REF!</v>
      </c>
    </row>
    <row r="8422" spans="1:14" ht="40.200000000000003" thickBot="1" x14ac:dyDescent="0.25">
      <c r="A8422" s="31" t="s">
        <v>80</v>
      </c>
      <c r="B8422" s="18">
        <v>5</v>
      </c>
      <c r="C8422" s="18">
        <v>7</v>
      </c>
      <c r="D8422" s="18">
        <v>9</v>
      </c>
      <c r="E8422" s="18">
        <v>10</v>
      </c>
      <c r="F8422" s="62"/>
      <c r="G8422" s="62"/>
      <c r="H8422" s="62"/>
      <c r="I8422" s="62"/>
      <c r="J8422" s="62"/>
      <c r="K8422" s="19"/>
      <c r="L8422" s="31" t="s">
        <v>80</v>
      </c>
      <c r="M8422" s="104" t="e">
        <f>#REF!</f>
        <v>#REF!</v>
      </c>
      <c r="N8422" s="113" t="e">
        <f>IF(M8422=0,"",CHOOSE(M8422,"5","7","9","10","10","手入力箇所","手入力箇所","手入力箇所","手入力箇所","手入力箇所","手入力箇所","手入力箇所","手入力箇所","手入力箇所"))</f>
        <v>#REF!</v>
      </c>
    </row>
    <row r="8423" spans="1:14" ht="40.200000000000003" thickBot="1" x14ac:dyDescent="0.25">
      <c r="A8423" s="31" t="s">
        <v>81</v>
      </c>
      <c r="B8423" s="18">
        <v>9</v>
      </c>
      <c r="C8423" s="18">
        <v>14</v>
      </c>
      <c r="D8423" s="62"/>
      <c r="E8423" s="62"/>
      <c r="F8423" s="62"/>
      <c r="G8423" s="62"/>
      <c r="H8423" s="62"/>
      <c r="I8423" s="62"/>
      <c r="J8423" s="62"/>
      <c r="K8423" s="19"/>
      <c r="L8423" s="31" t="s">
        <v>81</v>
      </c>
      <c r="M8423" s="104" t="e">
        <f>#REF!</f>
        <v>#REF!</v>
      </c>
      <c r="N8423" s="113" t="e">
        <f>IF(M8423=0,"",CHOOSE(M8423,"9","14","手入力箇所","手入力箇所","手入力箇所","手入力箇所","手入力箇所","手入力箇所","手入力箇所","手入力箇所","手入力箇所","手入力箇所"))</f>
        <v>#REF!</v>
      </c>
    </row>
    <row r="8424" spans="1:14" ht="13.8" thickBot="1" x14ac:dyDescent="0.25">
      <c r="A8424" s="31" t="s">
        <v>82</v>
      </c>
      <c r="B8424" s="18">
        <v>3</v>
      </c>
      <c r="C8424" s="18">
        <v>4</v>
      </c>
      <c r="D8424" s="18">
        <v>4</v>
      </c>
      <c r="E8424" s="18">
        <v>5</v>
      </c>
      <c r="F8424" s="18">
        <v>6</v>
      </c>
      <c r="G8424" s="18">
        <v>8</v>
      </c>
      <c r="H8424" s="18">
        <v>9</v>
      </c>
      <c r="I8424" s="18">
        <v>11</v>
      </c>
      <c r="J8424" s="18">
        <v>12</v>
      </c>
      <c r="K8424" s="19"/>
      <c r="L8424" s="31" t="s">
        <v>82</v>
      </c>
      <c r="M8424" s="104" t="e">
        <f>#REF!</f>
        <v>#REF!</v>
      </c>
      <c r="N8424" s="113" t="e">
        <f>IF(M8424=0,"",CHOOSE(M8424,"3","4","4","5","5","6","6","6","6","6","8","8","8","8","8","8","8","8","8","8","9","9","9","9","9","9","9","9","9","9","11","11","11","11","11","11","11","11","11","11","12","12","12","12","12","12","12","12","12","12","12","手入力箇所","手入力箇所","手入力箇所","手入力箇所","手入力箇所","手入力箇所","手入力箇所","手入力箇所","手入力箇所","手入力箇所"))</f>
        <v>#REF!</v>
      </c>
    </row>
    <row r="8425" spans="1:14" ht="13.8" thickBot="1" x14ac:dyDescent="0.25">
      <c r="A8425" s="31" t="s">
        <v>83</v>
      </c>
      <c r="B8425" s="18">
        <v>3</v>
      </c>
      <c r="C8425" s="18">
        <v>4</v>
      </c>
      <c r="D8425" s="18">
        <v>4</v>
      </c>
      <c r="E8425" s="18">
        <v>5</v>
      </c>
      <c r="F8425" s="18">
        <v>6</v>
      </c>
      <c r="G8425" s="18">
        <v>8</v>
      </c>
      <c r="H8425" s="18">
        <v>10</v>
      </c>
      <c r="I8425" s="18">
        <v>12</v>
      </c>
      <c r="J8425" s="18">
        <v>13</v>
      </c>
      <c r="K8425" s="19"/>
      <c r="L8425" s="31" t="s">
        <v>83</v>
      </c>
      <c r="M8425" s="104" t="e">
        <f>#REF!</f>
        <v>#REF!</v>
      </c>
      <c r="N8425" s="113" t="e">
        <f>IF(M8425=0,"",CHOOSE(M8425,"3","4","4","5","5","6","6","6","6","6","8","8","8","8","8","8","8","8","8","8","10","10","10","10","10","10","10","10","10","10","12","12","12","12","12","12","12","12","12","12","13","13","13","13","13","13","13","13","13","13","13","手入力箇所","手入力箇所","手入力箇所","手入力箇所","手入力箇所","手入力箇所","手入力箇所","手入力箇所","手入力箇所","手入力箇所"))</f>
        <v>#REF!</v>
      </c>
    </row>
    <row r="8426" spans="1:14" ht="27" thickBot="1" x14ac:dyDescent="0.25">
      <c r="A8426" s="32" t="s">
        <v>84</v>
      </c>
      <c r="B8426" s="20">
        <v>1</v>
      </c>
      <c r="C8426" s="20">
        <v>2</v>
      </c>
      <c r="D8426" s="20">
        <v>3</v>
      </c>
      <c r="E8426" s="20">
        <v>4</v>
      </c>
      <c r="F8426" s="20">
        <v>8</v>
      </c>
      <c r="G8426" s="20">
        <v>19</v>
      </c>
      <c r="H8426" s="63"/>
      <c r="I8426" s="63"/>
      <c r="J8426" s="63"/>
      <c r="K8426" s="21"/>
      <c r="L8426" s="32" t="s">
        <v>84</v>
      </c>
      <c r="M8426" s="104" t="e">
        <f>#REF!</f>
        <v>#REF!</v>
      </c>
      <c r="N8426" s="113" t="e">
        <f>IF(M8426=0,"",CHOOSE(M8426,"1","2","3","4","4","8","8","8","8","8","19","19","19","19","19","19","19","19","19","19","手入力箇所","手入力箇所","手入力箇所","手入力箇所","手入力箇所","手入力箇所","手入力箇所","手入力箇所","手入力箇所","手入力箇所"))</f>
        <v>#REF!</v>
      </c>
    </row>
    <row r="8427" spans="1:14" ht="13.8" thickBot="1" x14ac:dyDescent="0.25"/>
    <row r="8428" spans="1:14" ht="13.8" thickBot="1" x14ac:dyDescent="0.25">
      <c r="A8428" s="686" t="e">
        <f>A8401</f>
        <v>#REF!</v>
      </c>
      <c r="B8428" s="686"/>
      <c r="C8428" s="686"/>
      <c r="D8428" s="687" t="s">
        <v>193</v>
      </c>
      <c r="E8428" s="687"/>
      <c r="F8428" s="687"/>
      <c r="G8428" s="687"/>
      <c r="H8428" s="687"/>
      <c r="I8428" s="687"/>
      <c r="J8428" s="687"/>
      <c r="K8428" s="687"/>
      <c r="L8428" s="687"/>
      <c r="M8428" s="687"/>
      <c r="N8428" s="687"/>
    </row>
    <row r="8429" spans="1:14" ht="13.8" thickBot="1" x14ac:dyDescent="0.25">
      <c r="A8429" s="105"/>
      <c r="B8429" s="33">
        <v>1</v>
      </c>
      <c r="C8429" s="24">
        <v>2</v>
      </c>
      <c r="D8429" s="24">
        <v>3</v>
      </c>
      <c r="E8429" s="24" t="s">
        <v>58</v>
      </c>
      <c r="F8429" s="24" t="s">
        <v>59</v>
      </c>
      <c r="G8429" s="24" t="s">
        <v>60</v>
      </c>
      <c r="H8429" s="24" t="s">
        <v>61</v>
      </c>
      <c r="I8429" s="24" t="s">
        <v>62</v>
      </c>
      <c r="J8429" s="24" t="s">
        <v>194</v>
      </c>
      <c r="K8429" s="102" t="s">
        <v>85</v>
      </c>
      <c r="L8429" s="105" t="s">
        <v>189</v>
      </c>
      <c r="M8429" s="105" t="s">
        <v>188</v>
      </c>
      <c r="N8429" s="105" t="s">
        <v>51</v>
      </c>
    </row>
    <row r="8430" spans="1:14" ht="13.8" thickBot="1" x14ac:dyDescent="0.25">
      <c r="A8430" s="26" t="s">
        <v>56</v>
      </c>
      <c r="B8430" s="22">
        <v>16</v>
      </c>
      <c r="C8430" s="22">
        <v>25</v>
      </c>
      <c r="D8430" s="22">
        <v>32</v>
      </c>
      <c r="E8430" s="22">
        <v>38</v>
      </c>
      <c r="F8430" s="22">
        <v>56</v>
      </c>
      <c r="G8430" s="22">
        <v>87</v>
      </c>
      <c r="H8430" s="22">
        <v>121</v>
      </c>
      <c r="I8430" s="22"/>
      <c r="J8430" s="23"/>
      <c r="K8430" s="68"/>
      <c r="L8430" s="107" t="s">
        <v>56</v>
      </c>
      <c r="M8430" s="103" t="e">
        <f>#REF!</f>
        <v>#REF!</v>
      </c>
      <c r="N8430" s="103" t="e">
        <f>IF(M8430=0,"",CHOOSE(M8430,"16","25","32","38","38","56","56","56","56","56","87","87","87","87","87","87","87","87","87","87","121","121","121","121","121","121","121","121","121","121","手入力箇所","手入力箇所","手入力箇所","手入力箇所","手入力箇所","手入力箇所","手入力箇所","手入力箇所","手入力箇所","手入力箇所"))</f>
        <v>#REF!</v>
      </c>
    </row>
    <row r="8431" spans="1:14" ht="13.8" thickBot="1" x14ac:dyDescent="0.25">
      <c r="A8431" s="27" t="s">
        <v>57</v>
      </c>
      <c r="B8431" s="18">
        <v>25</v>
      </c>
      <c r="C8431" s="18">
        <v>33</v>
      </c>
      <c r="D8431" s="18">
        <v>40</v>
      </c>
      <c r="E8431" s="18">
        <v>45</v>
      </c>
      <c r="F8431" s="18">
        <v>58</v>
      </c>
      <c r="G8431" s="18">
        <v>79</v>
      </c>
      <c r="H8431" s="18"/>
      <c r="I8431" s="18"/>
      <c r="J8431" s="62"/>
      <c r="K8431" s="69"/>
      <c r="L8431" s="107" t="s">
        <v>57</v>
      </c>
      <c r="M8431" s="103" t="e">
        <f>#REF!</f>
        <v>#REF!</v>
      </c>
      <c r="N8431" s="103" t="e">
        <f>IF(M8431=0,"",CHOOSE(M8431,"25","33","40","45","45","58","58","58","58","58","79","79","79","79","79","79","79","79","79","79","手入力箇所","手入力箇所","手入力箇所","手入力箇所","手入力箇所","手入力箇所","手入力箇所","手入力箇所","手入力箇所","手入力箇所"))</f>
        <v>#REF!</v>
      </c>
    </row>
    <row r="8432" spans="1:14" ht="48.6" thickBot="1" x14ac:dyDescent="0.25">
      <c r="A8432" s="28" t="s">
        <v>64</v>
      </c>
      <c r="B8432" s="18">
        <v>32</v>
      </c>
      <c r="C8432" s="18"/>
      <c r="D8432" s="18"/>
      <c r="E8432" s="18"/>
      <c r="F8432" s="18"/>
      <c r="G8432" s="18"/>
      <c r="H8432" s="18"/>
      <c r="I8432" s="18"/>
      <c r="J8432" s="62"/>
      <c r="K8432" s="69"/>
      <c r="L8432" s="108" t="s">
        <v>64</v>
      </c>
      <c r="M8432" s="103" t="e">
        <f>#REF!</f>
        <v>#REF!</v>
      </c>
      <c r="N8432" s="103" t="e">
        <f>IF(M8432=0,"",CHOOSE(M8432,"32","手入力箇所","手入力箇所","手入力箇所","手入力箇所","手入力箇所","手入力箇所","手入力箇所","手入力箇所","手入力箇所","手入力箇所"))</f>
        <v>#REF!</v>
      </c>
    </row>
    <row r="8433" spans="1:14" ht="48.6" thickBot="1" x14ac:dyDescent="0.25">
      <c r="A8433" s="28" t="s">
        <v>65</v>
      </c>
      <c r="B8433" s="18">
        <v>36</v>
      </c>
      <c r="C8433" s="18"/>
      <c r="D8433" s="18"/>
      <c r="E8433" s="18"/>
      <c r="F8433" s="18"/>
      <c r="G8433" s="18"/>
      <c r="H8433" s="18"/>
      <c r="I8433" s="18"/>
      <c r="J8433" s="62"/>
      <c r="K8433" s="69"/>
      <c r="L8433" s="108" t="s">
        <v>65</v>
      </c>
      <c r="M8433" s="103" t="e">
        <f>#REF!</f>
        <v>#REF!</v>
      </c>
      <c r="N8433" s="103" t="e">
        <f>IF(M8433=0,"",CHOOSE(M8433,"36","手入力箇所","手入力箇所","手入力箇所","手入力箇所","手入力箇所","手入力箇所","手入力箇所","手入力箇所","手入力箇所","手入力箇所"))</f>
        <v>#REF!</v>
      </c>
    </row>
    <row r="8434" spans="1:14" ht="24.6" thickBot="1" x14ac:dyDescent="0.25">
      <c r="A8434" s="28" t="s">
        <v>66</v>
      </c>
      <c r="B8434" s="18">
        <v>24</v>
      </c>
      <c r="C8434" s="18">
        <v>30</v>
      </c>
      <c r="D8434" s="18">
        <v>33</v>
      </c>
      <c r="E8434" s="18">
        <v>35</v>
      </c>
      <c r="F8434" s="18">
        <v>42</v>
      </c>
      <c r="G8434" s="18"/>
      <c r="H8434" s="18"/>
      <c r="I8434" s="18"/>
      <c r="J8434" s="62"/>
      <c r="K8434" s="69"/>
      <c r="L8434" s="108" t="s">
        <v>66</v>
      </c>
      <c r="M8434" s="103" t="e">
        <f>#REF!</f>
        <v>#REF!</v>
      </c>
      <c r="N8434" s="103" t="e">
        <f>IF(M8434=0,"",CHOOSE(M8434,"24","30","33","35","35","42","42","42","42","42","手入力箇所","手入力箇所","手入力箇所","手入力箇所","手入力箇所","手入力箇所","手入力箇所","手入力箇所","手入力箇所","手入力箇所"))</f>
        <v>#REF!</v>
      </c>
    </row>
    <row r="8435" spans="1:14" ht="36.6" thickBot="1" x14ac:dyDescent="0.25">
      <c r="A8435" s="28" t="s">
        <v>67</v>
      </c>
      <c r="B8435" s="18">
        <v>7</v>
      </c>
      <c r="C8435" s="18">
        <v>12</v>
      </c>
      <c r="D8435" s="18">
        <v>16</v>
      </c>
      <c r="E8435" s="18">
        <v>19</v>
      </c>
      <c r="F8435" s="18"/>
      <c r="G8435" s="18"/>
      <c r="H8435" s="18"/>
      <c r="I8435" s="18"/>
      <c r="J8435" s="62"/>
      <c r="K8435" s="69"/>
      <c r="L8435" s="108" t="s">
        <v>67</v>
      </c>
      <c r="M8435" s="103" t="e">
        <f>#REF!</f>
        <v>#REF!</v>
      </c>
      <c r="N8435" s="103" t="e">
        <f>IF(M8435=0,"",CHOOSE(M8435,"7","12","16","19","19","手入力箇所","手入力箇所","手入力箇所","手入力箇所","手入力箇所","手入力箇所","手入力箇所","手入力箇所","手入力箇所","手入力箇所"))</f>
        <v>#REF!</v>
      </c>
    </row>
    <row r="8436" spans="1:14" ht="24.6" thickBot="1" x14ac:dyDescent="0.25">
      <c r="A8436" s="28" t="s">
        <v>68</v>
      </c>
      <c r="B8436" s="18">
        <v>21</v>
      </c>
      <c r="C8436" s="18">
        <v>35</v>
      </c>
      <c r="D8436" s="18">
        <v>48</v>
      </c>
      <c r="E8436" s="18">
        <v>59</v>
      </c>
      <c r="F8436" s="18">
        <v>94</v>
      </c>
      <c r="G8436" s="18">
        <v>159</v>
      </c>
      <c r="H8436" s="18">
        <v>235</v>
      </c>
      <c r="I8436" s="18"/>
      <c r="J8436" s="62"/>
      <c r="K8436" s="69"/>
      <c r="L8436" s="108" t="s">
        <v>68</v>
      </c>
      <c r="M8436" s="103" t="e">
        <f>#REF!</f>
        <v>#REF!</v>
      </c>
      <c r="N8436" s="103" t="e">
        <f>IF(M8436=0,"",CHOOSE(M8436,"21","35","48","59","59","94","94","94","94","94","159","159","159","159","159","159","159","159","159","159","235","235","235","235","235","235","235","235","235","235","手入力箇所","手入力箇所","手入力箇所","手入力箇所","手入力箇所","手入力箇所","手入力箇所","手入力箇所","手入力箇所","手入力箇所"))</f>
        <v>#REF!</v>
      </c>
    </row>
    <row r="8437" spans="1:14" ht="36.6" thickBot="1" x14ac:dyDescent="0.25">
      <c r="A8437" s="28" t="s">
        <v>69</v>
      </c>
      <c r="B8437" s="18">
        <v>22</v>
      </c>
      <c r="C8437" s="18">
        <v>26</v>
      </c>
      <c r="D8437" s="18">
        <v>28</v>
      </c>
      <c r="E8437" s="18">
        <v>29</v>
      </c>
      <c r="F8437" s="18">
        <v>34</v>
      </c>
      <c r="G8437" s="18"/>
      <c r="H8437" s="18"/>
      <c r="I8437" s="18"/>
      <c r="J8437" s="62"/>
      <c r="K8437" s="69"/>
      <c r="L8437" s="108" t="s">
        <v>69</v>
      </c>
      <c r="M8437" s="103" t="e">
        <f>#REF!</f>
        <v>#REF!</v>
      </c>
      <c r="N8437" s="103" t="e">
        <f>IF(M8437=0,"",CHOOSE(M8437,"22","26","28","29","29","34","34","34","34","34","手入力箇所","手入力箇所","手入力箇所","手入力箇所","手入力箇所","手入力箇所","手入力箇所","手入力箇所","手入力箇所","手入力箇所"))</f>
        <v>#REF!</v>
      </c>
    </row>
    <row r="8438" spans="1:14" ht="13.8" thickBot="1" x14ac:dyDescent="0.25">
      <c r="A8438" s="27" t="s">
        <v>63</v>
      </c>
      <c r="B8438" s="18">
        <v>21</v>
      </c>
      <c r="C8438" s="18">
        <v>33</v>
      </c>
      <c r="D8438" s="18">
        <v>46</v>
      </c>
      <c r="E8438" s="18">
        <v>56</v>
      </c>
      <c r="F8438" s="18">
        <v>89</v>
      </c>
      <c r="G8438" s="18">
        <v>151</v>
      </c>
      <c r="H8438" s="18">
        <v>224</v>
      </c>
      <c r="I8438" s="18">
        <v>289</v>
      </c>
      <c r="J8438" s="18">
        <v>350</v>
      </c>
      <c r="K8438" s="69"/>
      <c r="L8438" s="107" t="s">
        <v>63</v>
      </c>
      <c r="M8438" s="103" t="e">
        <f>#REF!</f>
        <v>#REF!</v>
      </c>
      <c r="N8438" s="103" t="e">
        <f>IF(M8438=0,"",CHOOSE(M8438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439" spans="1:14" ht="24.6" thickBot="1" x14ac:dyDescent="0.25">
      <c r="A8439" s="34" t="s">
        <v>70</v>
      </c>
      <c r="B8439" s="35">
        <v>13</v>
      </c>
      <c r="C8439" s="35">
        <v>33</v>
      </c>
      <c r="D8439" s="35">
        <v>59</v>
      </c>
      <c r="E8439" s="35"/>
      <c r="F8439" s="35"/>
      <c r="G8439" s="35"/>
      <c r="H8439" s="35"/>
      <c r="I8439" s="35"/>
      <c r="J8439" s="36"/>
      <c r="K8439" s="67"/>
      <c r="L8439" s="108" t="s">
        <v>70</v>
      </c>
      <c r="M8439" s="103" t="e">
        <f>#REF!</f>
        <v>#REF!</v>
      </c>
      <c r="N8439" s="103" t="e">
        <f>IF(M8439=0,"",CHOOSE(M8439,"13","33","59","手入力箇所","手入力箇所","手入力箇所","手入力箇所","手入力箇所","手入力箇所","手入力箇所","手入力箇所","手入力箇所","手入力箇所"))</f>
        <v>#REF!</v>
      </c>
    </row>
    <row r="8440" spans="1:14" ht="13.8" thickBot="1" x14ac:dyDescent="0.25">
      <c r="A8440" s="37" t="s">
        <v>71</v>
      </c>
      <c r="B8440" s="17">
        <v>23</v>
      </c>
      <c r="C8440" s="17">
        <v>39</v>
      </c>
      <c r="D8440" s="17">
        <v>97</v>
      </c>
      <c r="E8440" s="17"/>
      <c r="F8440" s="17"/>
      <c r="G8440" s="17"/>
      <c r="H8440" s="17"/>
      <c r="I8440" s="17"/>
      <c r="J8440" s="64"/>
      <c r="K8440" s="70"/>
      <c r="L8440" s="109" t="s">
        <v>71</v>
      </c>
      <c r="M8440" s="103" t="e">
        <f>#REF!</f>
        <v>#REF!</v>
      </c>
      <c r="N8440" s="103" t="e">
        <f>IF(M8440=0,"",CHOOSE(M8440,"23","39","97","手入力箇所","手入力箇所","手入力箇所","手入力箇所","手入力箇所","手入力箇所","手入力箇所","手入力箇所","手入力箇所","手入力箇所"))</f>
        <v>#REF!</v>
      </c>
    </row>
    <row r="8441" spans="1:14" ht="13.8" thickBot="1" x14ac:dyDescent="0.25">
      <c r="A8441" s="29" t="s">
        <v>72</v>
      </c>
      <c r="B8441" s="18">
        <v>21</v>
      </c>
      <c r="C8441" s="18">
        <v>37</v>
      </c>
      <c r="D8441" s="18">
        <v>58</v>
      </c>
      <c r="E8441" s="18">
        <v>76</v>
      </c>
      <c r="F8441" s="18">
        <v>137</v>
      </c>
      <c r="G8441" s="18"/>
      <c r="H8441" s="18"/>
      <c r="I8441" s="18"/>
      <c r="J8441" s="62"/>
      <c r="K8441" s="69"/>
      <c r="L8441" s="109" t="s">
        <v>72</v>
      </c>
      <c r="M8441" s="103" t="e">
        <f>#REF!</f>
        <v>#REF!</v>
      </c>
      <c r="N8441" s="103" t="e">
        <f>IF(M8441=0,"",CHOOSE(M8441,"21","37","58","76","76","137","137","137","137","137","手入力箇所","手入力箇所","手入力箇所","手入力箇所","手入力箇所","手入力箇所","手入力箇所","手入力箇所","手入力箇所","手入力箇所"))</f>
        <v>#REF!</v>
      </c>
    </row>
    <row r="8442" spans="1:14" ht="13.8" thickBot="1" x14ac:dyDescent="0.25">
      <c r="A8442" s="29" t="s">
        <v>73</v>
      </c>
      <c r="B8442" s="18">
        <v>48</v>
      </c>
      <c r="C8442" s="18">
        <v>93</v>
      </c>
      <c r="D8442" s="18">
        <v>138</v>
      </c>
      <c r="E8442" s="18">
        <v>183</v>
      </c>
      <c r="F8442" s="18"/>
      <c r="G8442" s="18"/>
      <c r="H8442" s="18"/>
      <c r="I8442" s="18"/>
      <c r="J8442" s="62"/>
      <c r="K8442" s="69"/>
      <c r="L8442" s="109" t="s">
        <v>73</v>
      </c>
      <c r="M8442" s="103" t="e">
        <f>#REF!</f>
        <v>#REF!</v>
      </c>
      <c r="N8442" s="103" t="e">
        <f>IF(M8442=0,"",CHOOSE(M8442,"48","93","138","183","183","手入力箇所","手入力箇所","手入力箇所","手入力箇所","手入力箇所","手入力箇所","手入力箇所","手入力箇所","手入力箇所","手入力箇所"))</f>
        <v>#REF!</v>
      </c>
    </row>
    <row r="8443" spans="1:14" ht="37.200000000000003" thickBot="1" x14ac:dyDescent="0.25">
      <c r="A8443" s="30" t="s">
        <v>74</v>
      </c>
      <c r="B8443" s="18">
        <v>13</v>
      </c>
      <c r="C8443" s="18">
        <v>26</v>
      </c>
      <c r="D8443" s="18">
        <v>40</v>
      </c>
      <c r="E8443" s="18">
        <v>55</v>
      </c>
      <c r="F8443" s="18">
        <v>107</v>
      </c>
      <c r="G8443" s="18">
        <v>224</v>
      </c>
      <c r="H8443" s="18">
        <v>386</v>
      </c>
      <c r="I8443" s="18"/>
      <c r="J8443" s="62"/>
      <c r="K8443" s="69"/>
      <c r="L8443" s="110" t="s">
        <v>74</v>
      </c>
      <c r="M8443" s="103" t="e">
        <f>#REF!</f>
        <v>#REF!</v>
      </c>
      <c r="N8443" s="103" t="e">
        <f>IF(M8443=0,"",CHOOSE(M8443,"13","26","40","55","55","107","107","107","107","107","224","224","224","224","224","224","224","224","224","224","386","386","386","386","386","386","386","386","386","386","手入力箇所","手入力箇所","手入力箇所","手入力箇所","手入力箇所","手入力箇所","手入力箇所","手入力箇所","手入力箇所","手入力箇所"))</f>
        <v>#REF!</v>
      </c>
    </row>
    <row r="8444" spans="1:14" ht="13.8" thickBot="1" x14ac:dyDescent="0.25">
      <c r="A8444" s="29" t="s">
        <v>75</v>
      </c>
      <c r="B8444" s="18">
        <v>36</v>
      </c>
      <c r="C8444" s="18">
        <v>98</v>
      </c>
      <c r="D8444" s="18">
        <v>173</v>
      </c>
      <c r="E8444" s="18">
        <v>274</v>
      </c>
      <c r="F8444" s="18"/>
      <c r="G8444" s="18"/>
      <c r="H8444" s="18"/>
      <c r="I8444" s="18"/>
      <c r="J8444" s="62"/>
      <c r="K8444" s="69"/>
      <c r="L8444" s="109" t="s">
        <v>75</v>
      </c>
      <c r="M8444" s="103" t="e">
        <f>#REF!</f>
        <v>#REF!</v>
      </c>
      <c r="N8444" s="103" t="e">
        <f>IF(M8444=0,"",CHOOSE(M8444,"36","98","173","274","274","手入力箇所","手入力箇所","手入力箇所","手入力箇所","手入力箇所","手入力箇所","手入力箇所","手入力箇所","手入力箇所","手入力箇所"))</f>
        <v>#REF!</v>
      </c>
    </row>
    <row r="8445" spans="1:14" ht="37.200000000000003" thickBot="1" x14ac:dyDescent="0.25">
      <c r="A8445" s="30" t="s">
        <v>76</v>
      </c>
      <c r="B8445" s="18">
        <v>127</v>
      </c>
      <c r="C8445" s="18">
        <v>127</v>
      </c>
      <c r="D8445" s="18">
        <v>127</v>
      </c>
      <c r="E8445" s="18">
        <v>127</v>
      </c>
      <c r="F8445" s="18"/>
      <c r="G8445" s="18"/>
      <c r="H8445" s="18"/>
      <c r="I8445" s="18"/>
      <c r="J8445" s="62"/>
      <c r="K8445" s="69"/>
      <c r="L8445" s="110" t="s">
        <v>76</v>
      </c>
      <c r="M8445" s="103" t="e">
        <f>#REF!</f>
        <v>#REF!</v>
      </c>
      <c r="N8445" s="103" t="e">
        <f>IF(M8445=0,"",CHOOSE(M8445,"127","127","127","127","127","手入力箇所","手入力箇所","手入力箇所","手入力箇所","手入力箇所","手入力箇所","手入力箇所","手入力箇所","手入力箇所","手入力箇所"))</f>
        <v>#REF!</v>
      </c>
    </row>
    <row r="8446" spans="1:14" ht="27" thickBot="1" x14ac:dyDescent="0.25">
      <c r="A8446" s="31" t="s">
        <v>77</v>
      </c>
      <c r="B8446" s="18">
        <v>42</v>
      </c>
      <c r="C8446" s="18">
        <v>90</v>
      </c>
      <c r="D8446" s="18">
        <v>141</v>
      </c>
      <c r="E8446" s="18">
        <v>193</v>
      </c>
      <c r="F8446" s="62"/>
      <c r="G8446" s="62"/>
      <c r="H8446" s="62"/>
      <c r="I8446" s="62"/>
      <c r="J8446" s="62"/>
      <c r="K8446" s="69"/>
      <c r="L8446" s="111" t="s">
        <v>77</v>
      </c>
      <c r="M8446" s="103" t="e">
        <f>#REF!</f>
        <v>#REF!</v>
      </c>
      <c r="N8446" s="103" t="e">
        <f>IF(M8446=0,"",CHOOSE(M8446,"42","90","141","193","1936","手入力箇所","手入力箇所","手入力箇所","手入力箇所","手入力箇所","手入力箇所","手入力箇所","手入力箇所","手入力箇所","手入力箇所"))</f>
        <v>#REF!</v>
      </c>
    </row>
    <row r="8447" spans="1:14" ht="40.200000000000003" thickBot="1" x14ac:dyDescent="0.25">
      <c r="A8447" s="31" t="s">
        <v>78</v>
      </c>
      <c r="B8447" s="18">
        <v>24</v>
      </c>
      <c r="C8447" s="18">
        <v>43</v>
      </c>
      <c r="D8447" s="18">
        <v>61</v>
      </c>
      <c r="E8447" s="18">
        <v>76</v>
      </c>
      <c r="F8447" s="62"/>
      <c r="G8447" s="62"/>
      <c r="H8447" s="62"/>
      <c r="I8447" s="62"/>
      <c r="J8447" s="62"/>
      <c r="K8447" s="69"/>
      <c r="L8447" s="111" t="s">
        <v>78</v>
      </c>
      <c r="M8447" s="103" t="e">
        <f>#REF!</f>
        <v>#REF!</v>
      </c>
      <c r="N8447" s="103" t="e">
        <f>IF(M8447=0,"",CHOOSE(M8447,"24","43","61","76","76","手入力箇所","手入力箇所","手入力箇所","手入力箇所","手入力箇所","手入力箇所","手入力箇所","手入力箇所","手入力箇所","手入力箇所"))</f>
        <v>#REF!</v>
      </c>
    </row>
    <row r="8448" spans="1:14" ht="27" thickBot="1" x14ac:dyDescent="0.25">
      <c r="A8448" s="31" t="s">
        <v>79</v>
      </c>
      <c r="B8448" s="18">
        <v>54</v>
      </c>
      <c r="C8448" s="18">
        <v>77</v>
      </c>
      <c r="D8448" s="18">
        <v>94</v>
      </c>
      <c r="E8448" s="18">
        <v>107</v>
      </c>
      <c r="F8448" s="62"/>
      <c r="G8448" s="62"/>
      <c r="H8448" s="62"/>
      <c r="I8448" s="62"/>
      <c r="J8448" s="62"/>
      <c r="K8448" s="69"/>
      <c r="L8448" s="111" t="s">
        <v>79</v>
      </c>
      <c r="M8448" s="103" t="e">
        <f>#REF!</f>
        <v>#REF!</v>
      </c>
      <c r="N8448" s="103" t="e">
        <f>IF(M8448=0,"",CHOOSE(M8448,"54","77","94","107","107","手入力箇所","手入力箇所","手入力箇所","手入力箇所","手入力箇所","手入力箇所","手入力箇所","手入力箇所","手入力箇所","手入力箇所"))</f>
        <v>#REF!</v>
      </c>
    </row>
    <row r="8449" spans="1:14" ht="40.200000000000003" thickBot="1" x14ac:dyDescent="0.25">
      <c r="A8449" s="31" t="s">
        <v>80</v>
      </c>
      <c r="B8449" s="18">
        <v>49</v>
      </c>
      <c r="C8449" s="18">
        <v>53</v>
      </c>
      <c r="D8449" s="18">
        <v>55</v>
      </c>
      <c r="E8449" s="18">
        <v>56</v>
      </c>
      <c r="F8449" s="62"/>
      <c r="G8449" s="62"/>
      <c r="H8449" s="62"/>
      <c r="I8449" s="62"/>
      <c r="J8449" s="62"/>
      <c r="K8449" s="69"/>
      <c r="L8449" s="111" t="s">
        <v>80</v>
      </c>
      <c r="M8449" s="103" t="e">
        <f>#REF!</f>
        <v>#REF!</v>
      </c>
      <c r="N8449" s="103" t="e">
        <f>IF(M8449=0,"",CHOOSE(M8449,"49","53","55","56","56","手入力箇所","手入力箇所","手入力箇所","手入力箇所","手入力箇所","手入力箇所","手入力箇所","手入力箇所","手入力箇所","手入力箇所"))</f>
        <v>#REF!</v>
      </c>
    </row>
    <row r="8450" spans="1:14" ht="40.200000000000003" thickBot="1" x14ac:dyDescent="0.25">
      <c r="A8450" s="38" t="s">
        <v>81</v>
      </c>
      <c r="B8450" s="35">
        <v>232</v>
      </c>
      <c r="C8450" s="35">
        <v>232</v>
      </c>
      <c r="D8450" s="36"/>
      <c r="E8450" s="36"/>
      <c r="F8450" s="36"/>
      <c r="G8450" s="36"/>
      <c r="H8450" s="36"/>
      <c r="I8450" s="36"/>
      <c r="J8450" s="36"/>
      <c r="K8450" s="67"/>
      <c r="L8450" s="111" t="s">
        <v>81</v>
      </c>
      <c r="M8450" s="103" t="e">
        <f>#REF!</f>
        <v>#REF!</v>
      </c>
      <c r="N8450" s="103" t="e">
        <f>IF(M8450=0,"",CHOOSE(M8450,"232","232","手入力箇所","手入力箇所","手入力箇所","手入力箇所","手入力箇所","手入力箇所","手入力箇所","手入力箇所","手入力箇所","手入力箇所"))</f>
        <v>#REF!</v>
      </c>
    </row>
    <row r="8451" spans="1:14" ht="13.8" thickBot="1" x14ac:dyDescent="0.25">
      <c r="A8451" s="39" t="s">
        <v>82</v>
      </c>
      <c r="B8451" s="17">
        <v>6</v>
      </c>
      <c r="C8451" s="17">
        <v>9</v>
      </c>
      <c r="D8451" s="17">
        <v>11</v>
      </c>
      <c r="E8451" s="17">
        <v>13</v>
      </c>
      <c r="F8451" s="17">
        <v>18</v>
      </c>
      <c r="G8451" s="17">
        <v>26</v>
      </c>
      <c r="H8451" s="17">
        <v>35</v>
      </c>
      <c r="I8451" s="17">
        <v>43</v>
      </c>
      <c r="J8451" s="17">
        <v>49</v>
      </c>
      <c r="K8451" s="70"/>
      <c r="L8451" s="111" t="s">
        <v>82</v>
      </c>
      <c r="M8451" s="103" t="e">
        <f>#REF!</f>
        <v>#REF!</v>
      </c>
      <c r="N8451" s="103" t="e">
        <f>IF(M8451=0,"",CHOOSE(M8451,"6","9","11","13","13","18","18","18","18","18","26","26","26","26","26","26","26","26","26","26","35","35","35","35","35","35","35","35","35","35","43","43","43","43","43","43","43","43","43","43","49","49","49","49","49","49","49","49","49","49","手入力箇所","手入力箇所","手入力箇所","手入力箇所","手入力箇所","手入力箇所","手入力箇所","手入力箇所","手入力箇所","手入力箇所"))</f>
        <v>#REF!</v>
      </c>
    </row>
    <row r="8452" spans="1:14" ht="13.8" thickBot="1" x14ac:dyDescent="0.25">
      <c r="A8452" s="31" t="s">
        <v>83</v>
      </c>
      <c r="B8452" s="18">
        <v>6</v>
      </c>
      <c r="C8452" s="18">
        <v>10</v>
      </c>
      <c r="D8452" s="18">
        <v>14</v>
      </c>
      <c r="E8452" s="18">
        <v>17</v>
      </c>
      <c r="F8452" s="18">
        <v>29</v>
      </c>
      <c r="G8452" s="18">
        <v>50</v>
      </c>
      <c r="H8452" s="18">
        <v>76</v>
      </c>
      <c r="I8452" s="18">
        <v>100</v>
      </c>
      <c r="J8452" s="18">
        <v>123</v>
      </c>
      <c r="K8452" s="69"/>
      <c r="L8452" s="111" t="s">
        <v>83</v>
      </c>
      <c r="M8452" s="103" t="e">
        <f>#REF!</f>
        <v>#REF!</v>
      </c>
      <c r="N8452" s="103" t="e">
        <f>IF(M8452=0,"",CHOOSE(M8452,"6","10","14","17","17","29","29","29","29","29","50","50","50","50","50","50","50","50","50","50","76","76","76","76","76","76","76","76","76","76","100","100","100","100","100","100","100","100","100","100","123","123","123","123","123","123","123","123","123","123","手入力箇所","手入力箇所","手入力箇所","手入力箇所","手入力箇所","手入力箇所","手入力箇所","手入力箇所","手入力箇所"))</f>
        <v>#REF!</v>
      </c>
    </row>
    <row r="8453" spans="1:14" ht="27" thickBot="1" x14ac:dyDescent="0.25">
      <c r="A8453" s="32" t="s">
        <v>84</v>
      </c>
      <c r="B8453" s="20">
        <v>9</v>
      </c>
      <c r="C8453" s="20">
        <v>15</v>
      </c>
      <c r="D8453" s="20">
        <v>20</v>
      </c>
      <c r="E8453" s="20">
        <v>24</v>
      </c>
      <c r="F8453" s="20">
        <v>39</v>
      </c>
      <c r="G8453" s="20">
        <v>65</v>
      </c>
      <c r="H8453" s="63"/>
      <c r="I8453" s="63"/>
      <c r="J8453" s="63"/>
      <c r="K8453" s="106"/>
      <c r="L8453" s="111" t="s">
        <v>84</v>
      </c>
      <c r="M8453" s="103" t="e">
        <f>#REF!</f>
        <v>#REF!</v>
      </c>
      <c r="N8453" s="103" t="e">
        <f>IF(M8453=0,"",CHOOSE(M8453,"9","15","20","24","24","39","39","39","39","39","65","65","65","65","65","65","65","65","65","65","手入力箇所","手入力箇所","手入力箇所","手入力箇所","手入力箇所","手入力箇所","手入力箇所","手入力箇所","手入力箇所","手入力箇所"))</f>
        <v>#REF!</v>
      </c>
    </row>
    <row r="8456" spans="1:14" ht="13.8" thickBot="1" x14ac:dyDescent="0.25"/>
    <row r="8457" spans="1:14" ht="13.8" thickBot="1" x14ac:dyDescent="0.25">
      <c r="A8457" s="688" t="e">
        <f>#REF!</f>
        <v>#REF!</v>
      </c>
      <c r="B8457" s="688"/>
      <c r="C8457" s="688"/>
      <c r="D8457" s="689" t="s">
        <v>192</v>
      </c>
      <c r="E8457" s="689"/>
      <c r="F8457" s="689"/>
      <c r="G8457" s="689"/>
      <c r="H8457" s="689"/>
      <c r="I8457" s="689"/>
      <c r="J8457" s="689"/>
      <c r="K8457" s="689"/>
      <c r="L8457" s="689"/>
      <c r="M8457" s="689"/>
      <c r="N8457" s="689"/>
    </row>
    <row r="8458" spans="1:14" ht="13.8" thickBot="1" x14ac:dyDescent="0.25">
      <c r="A8458" s="65"/>
      <c r="B8458" s="33">
        <v>1</v>
      </c>
      <c r="C8458" s="24">
        <v>2</v>
      </c>
      <c r="D8458" s="24">
        <v>3</v>
      </c>
      <c r="E8458" s="24" t="s">
        <v>58</v>
      </c>
      <c r="F8458" s="24" t="s">
        <v>59</v>
      </c>
      <c r="G8458" s="24" t="s">
        <v>60</v>
      </c>
      <c r="H8458" s="24" t="s">
        <v>61</v>
      </c>
      <c r="I8458" s="24" t="s">
        <v>62</v>
      </c>
      <c r="J8458" s="24" t="s">
        <v>194</v>
      </c>
      <c r="K8458" s="25" t="s">
        <v>85</v>
      </c>
      <c r="L8458" s="105" t="s">
        <v>189</v>
      </c>
      <c r="M8458" s="105" t="s">
        <v>188</v>
      </c>
      <c r="N8458" s="105" t="s">
        <v>51</v>
      </c>
    </row>
    <row r="8459" spans="1:14" ht="13.8" thickBot="1" x14ac:dyDescent="0.25">
      <c r="A8459" s="26" t="s">
        <v>56</v>
      </c>
      <c r="B8459" s="22">
        <v>5</v>
      </c>
      <c r="C8459" s="22">
        <v>7</v>
      </c>
      <c r="D8459" s="22">
        <v>8</v>
      </c>
      <c r="E8459" s="22">
        <v>8</v>
      </c>
      <c r="F8459" s="22">
        <v>10</v>
      </c>
      <c r="G8459" s="22">
        <v>13</v>
      </c>
      <c r="H8459" s="22">
        <v>16</v>
      </c>
      <c r="I8459" s="22"/>
      <c r="J8459" s="23"/>
      <c r="K8459" s="1"/>
      <c r="L8459" s="26" t="s">
        <v>56</v>
      </c>
      <c r="M8459" s="104" t="e">
        <f>#REF!</f>
        <v>#REF!</v>
      </c>
      <c r="N8459" s="112" t="e">
        <f>IF(M8459=0,"",CHOOSE(M8459,"5","7","8","8","8","10","10","10","10","10","13","13","13","13","13","13","13","13","13","13","16","16","16","16","16","16","16","16","16","16","16","手入力箇所","手入力箇所","手入力箇所","手入力箇所","手入力箇所","手入力箇所","手入力箇所","手入力箇所","手入力箇所","手入力箇所"))</f>
        <v>#REF!</v>
      </c>
    </row>
    <row r="8460" spans="1:14" ht="13.8" thickBot="1" x14ac:dyDescent="0.25">
      <c r="A8460" s="27" t="s">
        <v>57</v>
      </c>
      <c r="B8460" s="18">
        <v>5</v>
      </c>
      <c r="C8460" s="18">
        <v>7</v>
      </c>
      <c r="D8460" s="18">
        <v>8</v>
      </c>
      <c r="E8460" s="18">
        <v>9</v>
      </c>
      <c r="F8460" s="18">
        <v>12</v>
      </c>
      <c r="G8460" s="18">
        <v>16</v>
      </c>
      <c r="H8460" s="18"/>
      <c r="I8460" s="18"/>
      <c r="J8460" s="62"/>
      <c r="K8460" s="19"/>
      <c r="L8460" s="27" t="s">
        <v>57</v>
      </c>
      <c r="M8460" s="104" t="e">
        <f>#REF!</f>
        <v>#REF!</v>
      </c>
      <c r="N8460" s="113" t="e">
        <f>IF(M8460=0,"",CHOOSE(M8460,"5","7","8","9","9","12","12","12","12","12","16","16","16","16","16","16","16","16","16","16","手入力箇所","手入力箇所","手入力箇所","手入力箇所","手入力箇所","手入力箇所","手入力箇所","手入力箇所","手入力箇所","手入力箇所"))</f>
        <v>#REF!</v>
      </c>
    </row>
    <row r="8461" spans="1:14" ht="48.6" thickBot="1" x14ac:dyDescent="0.25">
      <c r="A8461" s="28" t="s">
        <v>64</v>
      </c>
      <c r="B8461" s="18">
        <v>6</v>
      </c>
      <c r="C8461" s="18"/>
      <c r="D8461" s="18"/>
      <c r="E8461" s="18"/>
      <c r="F8461" s="18"/>
      <c r="G8461" s="18"/>
      <c r="H8461" s="18"/>
      <c r="I8461" s="18"/>
      <c r="J8461" s="62"/>
      <c r="K8461" s="19"/>
      <c r="L8461" s="28" t="s">
        <v>64</v>
      </c>
      <c r="M8461" s="104" t="e">
        <f>#REF!</f>
        <v>#REF!</v>
      </c>
      <c r="N8461" s="113" t="e">
        <f>IF(M8461=0,"",CHOOSE(M8461,"6","手入力箇所","手入力箇所","手入力箇所","手入力箇所","手入力箇所","手入力箇所","手入力箇所","手入力箇所","手入力箇所","手入力箇所","",""))</f>
        <v>#REF!</v>
      </c>
    </row>
    <row r="8462" spans="1:14" ht="48.6" thickBot="1" x14ac:dyDescent="0.25">
      <c r="A8462" s="28" t="s">
        <v>65</v>
      </c>
      <c r="B8462" s="18">
        <v>6</v>
      </c>
      <c r="C8462" s="18"/>
      <c r="D8462" s="18"/>
      <c r="E8462" s="18"/>
      <c r="F8462" s="18"/>
      <c r="G8462" s="18"/>
      <c r="H8462" s="18"/>
      <c r="I8462" s="18"/>
      <c r="J8462" s="62"/>
      <c r="K8462" s="19"/>
      <c r="L8462" s="28" t="s">
        <v>65</v>
      </c>
      <c r="M8462" s="104" t="e">
        <f>#REF!</f>
        <v>#REF!</v>
      </c>
      <c r="N8462" s="113" t="e">
        <f>IF(M8462=0,"",CHOOSE(M8462,"6","手入力箇所","手入力箇所","手入力箇所","手入力箇所","手入力箇所","手入力箇所","手入力箇所","手入力箇所","手入力箇所","手入力箇所","",""))</f>
        <v>#REF!</v>
      </c>
    </row>
    <row r="8463" spans="1:14" ht="24.6" thickBot="1" x14ac:dyDescent="0.25">
      <c r="A8463" s="28" t="s">
        <v>66</v>
      </c>
      <c r="B8463" s="18">
        <v>5</v>
      </c>
      <c r="C8463" s="18">
        <v>7</v>
      </c>
      <c r="D8463" s="18">
        <v>8</v>
      </c>
      <c r="E8463" s="18">
        <v>9</v>
      </c>
      <c r="F8463" s="18">
        <v>12</v>
      </c>
      <c r="G8463" s="18"/>
      <c r="H8463" s="18"/>
      <c r="I8463" s="18"/>
      <c r="J8463" s="62"/>
      <c r="K8463" s="19"/>
      <c r="L8463" s="28" t="s">
        <v>66</v>
      </c>
      <c r="M8463" s="104" t="e">
        <f>#REF!</f>
        <v>#REF!</v>
      </c>
      <c r="N8463" s="113" t="e">
        <f>IF(M8463=0,"",CHOOSE(M8463,"5","7","8","9","9","12","12","12","12","12","手入力箇所","手入力箇所","手入力箇所","手入力箇所","手入力箇所","手入力箇所","手入力箇所","手入力箇所","手入力箇所","手入力箇所"))</f>
        <v>#REF!</v>
      </c>
    </row>
    <row r="8464" spans="1:14" ht="36.6" thickBot="1" x14ac:dyDescent="0.25">
      <c r="A8464" s="28" t="s">
        <v>67</v>
      </c>
      <c r="B8464" s="18">
        <v>4</v>
      </c>
      <c r="C8464" s="18">
        <v>5</v>
      </c>
      <c r="D8464" s="18">
        <v>5</v>
      </c>
      <c r="E8464" s="18">
        <v>6</v>
      </c>
      <c r="F8464" s="18"/>
      <c r="G8464" s="18"/>
      <c r="H8464" s="18"/>
      <c r="I8464" s="18"/>
      <c r="J8464" s="62"/>
      <c r="K8464" s="19"/>
      <c r="L8464" s="28" t="s">
        <v>67</v>
      </c>
      <c r="M8464" s="104" t="e">
        <f>#REF!</f>
        <v>#REF!</v>
      </c>
      <c r="N8464" s="113" t="e">
        <f>IF(M8464=0,"",CHOOSE(M8464,"4","5","5","6","6","手入力箇所","手入力箇所","手入力箇所","手入力箇所","手入力箇所","手入力箇所","手入力箇所","手入力箇所","手入力箇所","手入力箇所"))</f>
        <v>#REF!</v>
      </c>
    </row>
    <row r="8465" spans="1:14" ht="24.6" thickBot="1" x14ac:dyDescent="0.25">
      <c r="A8465" s="28" t="s">
        <v>68</v>
      </c>
      <c r="B8465" s="18">
        <v>12</v>
      </c>
      <c r="C8465" s="18">
        <v>12</v>
      </c>
      <c r="D8465" s="18">
        <v>12</v>
      </c>
      <c r="E8465" s="18">
        <v>12</v>
      </c>
      <c r="F8465" s="18">
        <v>12</v>
      </c>
      <c r="G8465" s="18">
        <v>12</v>
      </c>
      <c r="H8465" s="18">
        <v>12</v>
      </c>
      <c r="I8465" s="18"/>
      <c r="J8465" s="62"/>
      <c r="K8465" s="19"/>
      <c r="L8465" s="28" t="s">
        <v>68</v>
      </c>
      <c r="M8465" s="104" t="e">
        <f>#REF!</f>
        <v>#REF!</v>
      </c>
      <c r="N8465" s="113" t="e">
        <f>IF(M8465=0,"",CHOOSE(M8465,"12","12","12","12","12","12","12","12","12","12","12","12","12","12","12","12","12","12","12","12","12","12","12","12","12","12","12","12","12","12","手入力箇所","手入力箇所","手入力箇所","手入力箇所","手入力箇所","手入力箇所","手入力箇所","手入力箇所","手入力箇所","手入力箇所"))</f>
        <v>#REF!</v>
      </c>
    </row>
    <row r="8466" spans="1:14" ht="36.6" thickBot="1" x14ac:dyDescent="0.25">
      <c r="A8466" s="28" t="s">
        <v>69</v>
      </c>
      <c r="B8466" s="18">
        <v>7</v>
      </c>
      <c r="C8466" s="18">
        <v>7</v>
      </c>
      <c r="D8466" s="18">
        <v>7</v>
      </c>
      <c r="E8466" s="18">
        <v>7</v>
      </c>
      <c r="F8466" s="18">
        <v>7</v>
      </c>
      <c r="G8466" s="18"/>
      <c r="H8466" s="18"/>
      <c r="I8466" s="18"/>
      <c r="J8466" s="62"/>
      <c r="K8466" s="19"/>
      <c r="L8466" s="28" t="s">
        <v>69</v>
      </c>
      <c r="M8466" s="104" t="e">
        <f>#REF!</f>
        <v>#REF!</v>
      </c>
      <c r="N8466" s="113" t="e">
        <f>IF(M8466=0,"",CHOOSE(M8466,"7","7","7","7","7","7","7","7","7","7","手入力箇所","手入力箇所","手入力箇所","手入力箇所","手入力箇所","手入力箇所","手入力箇所","手入力箇所","手入力箇所","手入力箇所"))</f>
        <v>#REF!</v>
      </c>
    </row>
    <row r="8467" spans="1:14" ht="13.8" thickBot="1" x14ac:dyDescent="0.25">
      <c r="A8467" s="27" t="s">
        <v>63</v>
      </c>
      <c r="B8467" s="18">
        <v>4</v>
      </c>
      <c r="C8467" s="18">
        <v>5</v>
      </c>
      <c r="D8467" s="18">
        <v>7</v>
      </c>
      <c r="E8467" s="18">
        <v>8</v>
      </c>
      <c r="F8467" s="18">
        <v>11</v>
      </c>
      <c r="G8467" s="18">
        <v>16</v>
      </c>
      <c r="H8467" s="18">
        <v>22</v>
      </c>
      <c r="I8467" s="18">
        <v>26</v>
      </c>
      <c r="J8467" s="18">
        <v>31</v>
      </c>
      <c r="K8467" s="19"/>
      <c r="L8467" s="27" t="s">
        <v>63</v>
      </c>
      <c r="M8467" s="104" t="e">
        <f>#REF!</f>
        <v>#REF!</v>
      </c>
      <c r="N8467" s="113" t="e">
        <f>IF(M8467=0,"",CHOOSE(M8467,"4","5","7","8","8","11","11","11","11","11","16","16","16","16","16","16","16","16","16","16","22","22","22","22","22","22","22","22","22","22","26","26","26","26","26","26","26","26","26","26","31","31","31","31","31","31","31","31","31","31","31","手入力箇所","手入力箇所","手入力箇所","手入力箇所","手入力箇所","手入力箇所","手入力箇所","手入力箇所","手入力箇所","手入力箇所"))</f>
        <v>#REF!</v>
      </c>
    </row>
    <row r="8468" spans="1:14" ht="24.6" thickBot="1" x14ac:dyDescent="0.25">
      <c r="A8468" s="28" t="s">
        <v>70</v>
      </c>
      <c r="B8468" s="18">
        <v>5</v>
      </c>
      <c r="C8468" s="18">
        <v>6</v>
      </c>
      <c r="D8468" s="18">
        <v>7</v>
      </c>
      <c r="E8468" s="18"/>
      <c r="F8468" s="18"/>
      <c r="G8468" s="18"/>
      <c r="H8468" s="18"/>
      <c r="I8468" s="18"/>
      <c r="J8468" s="62"/>
      <c r="K8468" s="19"/>
      <c r="L8468" s="28" t="s">
        <v>70</v>
      </c>
      <c r="M8468" s="104" t="e">
        <f>#REF!</f>
        <v>#REF!</v>
      </c>
      <c r="N8468" s="113" t="e">
        <f>IF(M8468=0,"",CHOOSE(M8468,"5","6","7","手入力箇所","手入力箇所","手入力箇所","手入力箇所","手入力箇所","手入力箇所","手入力箇所","手入力箇所","手入力箇所","手入力箇所"))</f>
        <v>#REF!</v>
      </c>
    </row>
    <row r="8469" spans="1:14" ht="13.8" thickBot="1" x14ac:dyDescent="0.25">
      <c r="A8469" s="29" t="s">
        <v>71</v>
      </c>
      <c r="B8469" s="18">
        <v>3</v>
      </c>
      <c r="C8469" s="18">
        <v>6</v>
      </c>
      <c r="D8469" s="18">
        <v>19</v>
      </c>
      <c r="E8469" s="18"/>
      <c r="F8469" s="18"/>
      <c r="G8469" s="18"/>
      <c r="H8469" s="18"/>
      <c r="I8469" s="18"/>
      <c r="J8469" s="62"/>
      <c r="K8469" s="19"/>
      <c r="L8469" s="29" t="s">
        <v>71</v>
      </c>
      <c r="M8469" s="104" t="e">
        <f>#REF!</f>
        <v>#REF!</v>
      </c>
      <c r="N8469" s="113" t="e">
        <f>IF(M8469=0,"",CHOOSE(M8469,"3","6","19","手入力箇所","手入力箇所","手入力箇所","手入力箇所","手入力箇所","手入力箇所","手入力箇所","手入力箇所","手入力箇所","手入力箇所"))</f>
        <v>#REF!</v>
      </c>
    </row>
    <row r="8470" spans="1:14" ht="13.8" thickBot="1" x14ac:dyDescent="0.25">
      <c r="A8470" s="29" t="s">
        <v>72</v>
      </c>
      <c r="B8470" s="18">
        <v>1</v>
      </c>
      <c r="C8470" s="18">
        <v>3</v>
      </c>
      <c r="D8470" s="18">
        <v>5</v>
      </c>
      <c r="E8470" s="18">
        <v>9</v>
      </c>
      <c r="F8470" s="18">
        <v>26</v>
      </c>
      <c r="G8470" s="18"/>
      <c r="H8470" s="18"/>
      <c r="I8470" s="18"/>
      <c r="J8470" s="62"/>
      <c r="K8470" s="19"/>
      <c r="L8470" s="29" t="s">
        <v>72</v>
      </c>
      <c r="M8470" s="104" t="e">
        <f>#REF!</f>
        <v>#REF!</v>
      </c>
      <c r="N8470" s="113" t="e">
        <f>IF(M8470=0,"",CHOOSE(M8470,"1","3","5","9","9","26","26","26","26","26","手入力箇所","手入力箇所","手入力箇所","手入力箇所","手入力箇所","手入力箇所","手入力箇所","手入力箇所","手入力箇所","手入力箇所"))</f>
        <v>#REF!</v>
      </c>
    </row>
    <row r="8471" spans="1:14" ht="13.8" thickBot="1" x14ac:dyDescent="0.25">
      <c r="A8471" s="29" t="s">
        <v>73</v>
      </c>
      <c r="B8471" s="18">
        <v>4</v>
      </c>
      <c r="C8471" s="18">
        <v>11</v>
      </c>
      <c r="D8471" s="18">
        <v>20</v>
      </c>
      <c r="E8471" s="18">
        <v>33</v>
      </c>
      <c r="F8471" s="18"/>
      <c r="G8471" s="18"/>
      <c r="H8471" s="18"/>
      <c r="I8471" s="18"/>
      <c r="J8471" s="62"/>
      <c r="K8471" s="19"/>
      <c r="L8471" s="29" t="s">
        <v>73</v>
      </c>
      <c r="M8471" s="104" t="e">
        <f>#REF!</f>
        <v>#REF!</v>
      </c>
      <c r="N8471" s="113" t="e">
        <f>IF(M8471=0,"",CHOOSE(M8471,"4","11","20","33","33","手入力箇所","手入力箇所","手入力箇所","手入力箇所","手入力箇所","手入力箇所","手入力箇所","手入力箇所","手入力箇所","手入力箇所"))</f>
        <v>#REF!</v>
      </c>
    </row>
    <row r="8472" spans="1:14" ht="37.200000000000003" thickBot="1" x14ac:dyDescent="0.25">
      <c r="A8472" s="30" t="s">
        <v>74</v>
      </c>
      <c r="B8472" s="18">
        <v>4</v>
      </c>
      <c r="C8472" s="18">
        <v>6</v>
      </c>
      <c r="D8472" s="18">
        <v>8</v>
      </c>
      <c r="E8472" s="18">
        <v>10</v>
      </c>
      <c r="F8472" s="18">
        <v>15</v>
      </c>
      <c r="G8472" s="18">
        <v>23</v>
      </c>
      <c r="H8472" s="18">
        <v>33</v>
      </c>
      <c r="I8472" s="18"/>
      <c r="J8472" s="62"/>
      <c r="K8472" s="19"/>
      <c r="L8472" s="30" t="s">
        <v>74</v>
      </c>
      <c r="M8472" s="104" t="e">
        <f>#REF!</f>
        <v>#REF!</v>
      </c>
      <c r="N8472" s="113" t="e">
        <f>IF(M8472=0,"",CHOOSE(M8472,"4","6","8","10","10","15","15","15","15","15","23","23","23","23","23","23","23","23","23","23","33","33","33","33","33","33","33","33","33","33","手入力箇所","手入力箇所","手入力箇所","手入力箇所","手入力箇所","手入力箇所","手入力箇所","手入力箇所","手入力箇所","手入力箇所"))</f>
        <v>#REF!</v>
      </c>
    </row>
    <row r="8473" spans="1:14" ht="13.8" thickBot="1" x14ac:dyDescent="0.25">
      <c r="A8473" s="29" t="s">
        <v>75</v>
      </c>
      <c r="B8473" s="18">
        <v>6</v>
      </c>
      <c r="C8473" s="18">
        <v>14</v>
      </c>
      <c r="D8473" s="18">
        <v>25</v>
      </c>
      <c r="E8473" s="18">
        <v>39</v>
      </c>
      <c r="F8473" s="18"/>
      <c r="G8473" s="18"/>
      <c r="H8473" s="18"/>
      <c r="I8473" s="18"/>
      <c r="J8473" s="62"/>
      <c r="K8473" s="19"/>
      <c r="L8473" s="29" t="s">
        <v>75</v>
      </c>
      <c r="M8473" s="104" t="e">
        <f>#REF!</f>
        <v>#REF!</v>
      </c>
      <c r="N8473" s="113" t="e">
        <f>IF(M8473=0,"",CHOOSE(M8473,"6","14","25","39","39","手入力箇所","手入力箇所","手入力箇所","手入力箇所","手入力箇所","手入力箇所","手入力箇所","手入力箇所","手入力箇所","手入力箇所"))</f>
        <v>#REF!</v>
      </c>
    </row>
    <row r="8474" spans="1:14" ht="37.200000000000003" thickBot="1" x14ac:dyDescent="0.25">
      <c r="A8474" s="30" t="s">
        <v>76</v>
      </c>
      <c r="B8474" s="18">
        <v>2</v>
      </c>
      <c r="C8474" s="18">
        <v>3</v>
      </c>
      <c r="D8474" s="18">
        <v>6</v>
      </c>
      <c r="E8474" s="18">
        <v>9</v>
      </c>
      <c r="F8474" s="18"/>
      <c r="G8474" s="18"/>
      <c r="H8474" s="18"/>
      <c r="I8474" s="18"/>
      <c r="J8474" s="62"/>
      <c r="K8474" s="19"/>
      <c r="L8474" s="30" t="s">
        <v>76</v>
      </c>
      <c r="M8474" s="104" t="e">
        <f>#REF!</f>
        <v>#REF!</v>
      </c>
      <c r="N8474" s="113" t="e">
        <f>IF(M8474=0,"",CHOOSE(M8474,"2","3","6","9","9","手入力箇所","手入力箇所","手入力箇所","手入力箇所","手入力箇所","手入力箇所","手入力箇所","手入力箇所","手入力箇所","手入力箇所"))</f>
        <v>#REF!</v>
      </c>
    </row>
    <row r="8475" spans="1:14" ht="27" thickBot="1" x14ac:dyDescent="0.25">
      <c r="A8475" s="31" t="s">
        <v>77</v>
      </c>
      <c r="B8475" s="18">
        <v>12</v>
      </c>
      <c r="C8475" s="18">
        <v>18</v>
      </c>
      <c r="D8475" s="18">
        <v>22</v>
      </c>
      <c r="E8475" s="18">
        <v>26</v>
      </c>
      <c r="F8475" s="62"/>
      <c r="G8475" s="62"/>
      <c r="H8475" s="62"/>
      <c r="I8475" s="62"/>
      <c r="J8475" s="62"/>
      <c r="K8475" s="19"/>
      <c r="L8475" s="31" t="s">
        <v>77</v>
      </c>
      <c r="M8475" s="104" t="e">
        <f>#REF!</f>
        <v>#REF!</v>
      </c>
      <c r="N8475" s="113" t="e">
        <f>IF(M8475=0,"",CHOOSE(M8475,"12","18","22","26","26","手入力箇所","手入力箇所","手入力箇所","手入力箇所","手入力箇所","手入力箇所","手入力箇所","手入力箇所","手入力箇所","手入力箇所"))</f>
        <v>#REF!</v>
      </c>
    </row>
    <row r="8476" spans="1:14" ht="40.200000000000003" thickBot="1" x14ac:dyDescent="0.25">
      <c r="A8476" s="31" t="s">
        <v>78</v>
      </c>
      <c r="B8476" s="18">
        <v>5</v>
      </c>
      <c r="C8476" s="18">
        <v>8</v>
      </c>
      <c r="D8476" s="18">
        <v>11</v>
      </c>
      <c r="E8476" s="18">
        <v>14</v>
      </c>
      <c r="F8476" s="62"/>
      <c r="G8476" s="62"/>
      <c r="H8476" s="62"/>
      <c r="I8476" s="62"/>
      <c r="J8476" s="62"/>
      <c r="K8476" s="19"/>
      <c r="L8476" s="31" t="s">
        <v>78</v>
      </c>
      <c r="M8476" s="104" t="e">
        <f>#REF!</f>
        <v>#REF!</v>
      </c>
      <c r="N8476" s="113" t="e">
        <f>IF(M8476=0,"",CHOOSE(M8476,"5","8","11","14","14","手入力箇所","手入力箇所","手入力箇所","手入力箇所","手入力箇所","手入力箇所","手入力箇所","手入力箇所","手入力箇所","手入力箇所"))</f>
        <v>#REF!</v>
      </c>
    </row>
    <row r="8477" spans="1:14" ht="27" thickBot="1" x14ac:dyDescent="0.25">
      <c r="A8477" s="31" t="s">
        <v>79</v>
      </c>
      <c r="B8477" s="18">
        <v>6</v>
      </c>
      <c r="C8477" s="18">
        <v>11</v>
      </c>
      <c r="D8477" s="18">
        <v>16</v>
      </c>
      <c r="E8477" s="18">
        <v>21</v>
      </c>
      <c r="F8477" s="62"/>
      <c r="G8477" s="62"/>
      <c r="H8477" s="62"/>
      <c r="I8477" s="62"/>
      <c r="J8477" s="62"/>
      <c r="K8477" s="19"/>
      <c r="L8477" s="31" t="s">
        <v>79</v>
      </c>
      <c r="M8477" s="104" t="e">
        <f>#REF!</f>
        <v>#REF!</v>
      </c>
      <c r="N8477" s="113" t="e">
        <f>IF(M8477=0,"",CHOOSE(M8477,"6","11","16","21","21","手入力箇所","手入力箇所","手入力箇所","手入力箇所","手入力箇所","手入力箇所","手入力箇所","手入力箇所","手入力箇所"))</f>
        <v>#REF!</v>
      </c>
    </row>
    <row r="8478" spans="1:14" ht="40.200000000000003" thickBot="1" x14ac:dyDescent="0.25">
      <c r="A8478" s="31" t="s">
        <v>80</v>
      </c>
      <c r="B8478" s="18">
        <v>5</v>
      </c>
      <c r="C8478" s="18">
        <v>7</v>
      </c>
      <c r="D8478" s="18">
        <v>9</v>
      </c>
      <c r="E8478" s="18">
        <v>10</v>
      </c>
      <c r="F8478" s="62"/>
      <c r="G8478" s="62"/>
      <c r="H8478" s="62"/>
      <c r="I8478" s="62"/>
      <c r="J8478" s="62"/>
      <c r="K8478" s="19"/>
      <c r="L8478" s="31" t="s">
        <v>80</v>
      </c>
      <c r="M8478" s="104" t="e">
        <f>#REF!</f>
        <v>#REF!</v>
      </c>
      <c r="N8478" s="113" t="e">
        <f>IF(M8478=0,"",CHOOSE(M8478,"5","7","9","10","10","手入力箇所","手入力箇所","手入力箇所","手入力箇所","手入力箇所","手入力箇所","手入力箇所","手入力箇所","手入力箇所"))</f>
        <v>#REF!</v>
      </c>
    </row>
    <row r="8479" spans="1:14" ht="40.200000000000003" thickBot="1" x14ac:dyDescent="0.25">
      <c r="A8479" s="31" t="s">
        <v>81</v>
      </c>
      <c r="B8479" s="18">
        <v>9</v>
      </c>
      <c r="C8479" s="18">
        <v>14</v>
      </c>
      <c r="D8479" s="62"/>
      <c r="E8479" s="62"/>
      <c r="F8479" s="62"/>
      <c r="G8479" s="62"/>
      <c r="H8479" s="62"/>
      <c r="I8479" s="62"/>
      <c r="J8479" s="62"/>
      <c r="K8479" s="19"/>
      <c r="L8479" s="31" t="s">
        <v>81</v>
      </c>
      <c r="M8479" s="104" t="e">
        <f>#REF!</f>
        <v>#REF!</v>
      </c>
      <c r="N8479" s="113" t="e">
        <f>IF(M8479=0,"",CHOOSE(M8479,"9","14","手入力箇所","手入力箇所","手入力箇所","手入力箇所","手入力箇所","手入力箇所","手入力箇所","手入力箇所","手入力箇所","手入力箇所"))</f>
        <v>#REF!</v>
      </c>
    </row>
    <row r="8480" spans="1:14" ht="13.8" thickBot="1" x14ac:dyDescent="0.25">
      <c r="A8480" s="31" t="s">
        <v>82</v>
      </c>
      <c r="B8480" s="18">
        <v>3</v>
      </c>
      <c r="C8480" s="18">
        <v>4</v>
      </c>
      <c r="D8480" s="18">
        <v>4</v>
      </c>
      <c r="E8480" s="18">
        <v>5</v>
      </c>
      <c r="F8480" s="18">
        <v>6</v>
      </c>
      <c r="G8480" s="18">
        <v>8</v>
      </c>
      <c r="H8480" s="18">
        <v>9</v>
      </c>
      <c r="I8480" s="18">
        <v>11</v>
      </c>
      <c r="J8480" s="18">
        <v>12</v>
      </c>
      <c r="K8480" s="19"/>
      <c r="L8480" s="31" t="s">
        <v>82</v>
      </c>
      <c r="M8480" s="104" t="e">
        <f>#REF!</f>
        <v>#REF!</v>
      </c>
      <c r="N8480" s="113" t="e">
        <f>IF(M8480=0,"",CHOOSE(M8480,"3","4","4","5","5","6","6","6","6","6","8","8","8","8","8","8","8","8","8","8","9","9","9","9","9","9","9","9","9","9","11","11","11","11","11","11","11","11","11","11","12","12","12","12","12","12","12","12","12","12","12","手入力箇所","手入力箇所","手入力箇所","手入力箇所","手入力箇所","手入力箇所","手入力箇所","手入力箇所","手入力箇所","手入力箇所"))</f>
        <v>#REF!</v>
      </c>
    </row>
    <row r="8481" spans="1:14" ht="13.8" thickBot="1" x14ac:dyDescent="0.25">
      <c r="A8481" s="31" t="s">
        <v>83</v>
      </c>
      <c r="B8481" s="18">
        <v>3</v>
      </c>
      <c r="C8481" s="18">
        <v>4</v>
      </c>
      <c r="D8481" s="18">
        <v>4</v>
      </c>
      <c r="E8481" s="18">
        <v>5</v>
      </c>
      <c r="F8481" s="18">
        <v>6</v>
      </c>
      <c r="G8481" s="18">
        <v>8</v>
      </c>
      <c r="H8481" s="18">
        <v>10</v>
      </c>
      <c r="I8481" s="18">
        <v>12</v>
      </c>
      <c r="J8481" s="18">
        <v>13</v>
      </c>
      <c r="K8481" s="19"/>
      <c r="L8481" s="31" t="s">
        <v>83</v>
      </c>
      <c r="M8481" s="104" t="e">
        <f>#REF!</f>
        <v>#REF!</v>
      </c>
      <c r="N8481" s="113" t="e">
        <f>IF(M8481=0,"",CHOOSE(M8481,"3","4","4","5","5","6","6","6","6","6","8","8","8","8","8","8","8","8","8","8","10","10","10","10","10","10","10","10","10","10","12","12","12","12","12","12","12","12","12","12","13","13","13","13","13","13","13","13","13","13","13","手入力箇所","手入力箇所","手入力箇所","手入力箇所","手入力箇所","手入力箇所","手入力箇所","手入力箇所","手入力箇所","手入力箇所"))</f>
        <v>#REF!</v>
      </c>
    </row>
    <row r="8482" spans="1:14" ht="27" thickBot="1" x14ac:dyDescent="0.25">
      <c r="A8482" s="32" t="s">
        <v>84</v>
      </c>
      <c r="B8482" s="20">
        <v>1</v>
      </c>
      <c r="C8482" s="20">
        <v>2</v>
      </c>
      <c r="D8482" s="20">
        <v>3</v>
      </c>
      <c r="E8482" s="20">
        <v>4</v>
      </c>
      <c r="F8482" s="20">
        <v>8</v>
      </c>
      <c r="G8482" s="20">
        <v>19</v>
      </c>
      <c r="H8482" s="63"/>
      <c r="I8482" s="63"/>
      <c r="J8482" s="63"/>
      <c r="K8482" s="21"/>
      <c r="L8482" s="32" t="s">
        <v>84</v>
      </c>
      <c r="M8482" s="104" t="e">
        <f>#REF!</f>
        <v>#REF!</v>
      </c>
      <c r="N8482" s="113" t="e">
        <f>IF(M8482=0,"",CHOOSE(M8482,"1","2","3","4","4","8","8","8","8","8","19","19","19","19","19","19","19","19","19","19","手入力箇所","手入力箇所","手入力箇所","手入力箇所","手入力箇所","手入力箇所","手入力箇所","手入力箇所","手入力箇所","手入力箇所"))</f>
        <v>#REF!</v>
      </c>
    </row>
    <row r="8483" spans="1:14" ht="13.8" thickBot="1" x14ac:dyDescent="0.25"/>
    <row r="8484" spans="1:14" ht="13.8" thickBot="1" x14ac:dyDescent="0.25">
      <c r="A8484" s="686" t="e">
        <f>A8457</f>
        <v>#REF!</v>
      </c>
      <c r="B8484" s="686"/>
      <c r="C8484" s="686"/>
      <c r="D8484" s="687" t="s">
        <v>193</v>
      </c>
      <c r="E8484" s="687"/>
      <c r="F8484" s="687"/>
      <c r="G8484" s="687"/>
      <c r="H8484" s="687"/>
      <c r="I8484" s="687"/>
      <c r="J8484" s="687"/>
      <c r="K8484" s="687"/>
      <c r="L8484" s="687"/>
      <c r="M8484" s="687"/>
      <c r="N8484" s="687"/>
    </row>
    <row r="8485" spans="1:14" ht="13.8" thickBot="1" x14ac:dyDescent="0.25">
      <c r="A8485" s="105"/>
      <c r="B8485" s="33">
        <v>1</v>
      </c>
      <c r="C8485" s="24">
        <v>2</v>
      </c>
      <c r="D8485" s="24">
        <v>3</v>
      </c>
      <c r="E8485" s="24" t="s">
        <v>58</v>
      </c>
      <c r="F8485" s="24" t="s">
        <v>59</v>
      </c>
      <c r="G8485" s="24" t="s">
        <v>60</v>
      </c>
      <c r="H8485" s="24" t="s">
        <v>61</v>
      </c>
      <c r="I8485" s="24" t="s">
        <v>62</v>
      </c>
      <c r="J8485" s="24" t="s">
        <v>194</v>
      </c>
      <c r="K8485" s="102" t="s">
        <v>85</v>
      </c>
      <c r="L8485" s="105" t="s">
        <v>189</v>
      </c>
      <c r="M8485" s="105" t="s">
        <v>188</v>
      </c>
      <c r="N8485" s="105" t="s">
        <v>51</v>
      </c>
    </row>
    <row r="8486" spans="1:14" ht="13.8" thickBot="1" x14ac:dyDescent="0.25">
      <c r="A8486" s="26" t="s">
        <v>56</v>
      </c>
      <c r="B8486" s="22">
        <v>16</v>
      </c>
      <c r="C8486" s="22">
        <v>25</v>
      </c>
      <c r="D8486" s="22">
        <v>32</v>
      </c>
      <c r="E8486" s="22">
        <v>38</v>
      </c>
      <c r="F8486" s="22">
        <v>56</v>
      </c>
      <c r="G8486" s="22">
        <v>87</v>
      </c>
      <c r="H8486" s="22">
        <v>121</v>
      </c>
      <c r="I8486" s="22"/>
      <c r="J8486" s="23"/>
      <c r="K8486" s="68"/>
      <c r="L8486" s="107" t="s">
        <v>56</v>
      </c>
      <c r="M8486" s="103" t="e">
        <f>#REF!</f>
        <v>#REF!</v>
      </c>
      <c r="N8486" s="103" t="e">
        <f>IF(M8486=0,"",CHOOSE(M8486,"16","25","32","38","38","56","56","56","56","56","87","87","87","87","87","87","87","87","87","87","121","121","121","121","121","121","121","121","121","121","手入力箇所","手入力箇所","手入力箇所","手入力箇所","手入力箇所","手入力箇所","手入力箇所","手入力箇所","手入力箇所","手入力箇所"))</f>
        <v>#REF!</v>
      </c>
    </row>
    <row r="8487" spans="1:14" ht="13.8" thickBot="1" x14ac:dyDescent="0.25">
      <c r="A8487" s="27" t="s">
        <v>57</v>
      </c>
      <c r="B8487" s="18">
        <v>25</v>
      </c>
      <c r="C8487" s="18">
        <v>33</v>
      </c>
      <c r="D8487" s="18">
        <v>40</v>
      </c>
      <c r="E8487" s="18">
        <v>45</v>
      </c>
      <c r="F8487" s="18">
        <v>58</v>
      </c>
      <c r="G8487" s="18">
        <v>79</v>
      </c>
      <c r="H8487" s="18"/>
      <c r="I8487" s="18"/>
      <c r="J8487" s="62"/>
      <c r="K8487" s="69"/>
      <c r="L8487" s="107" t="s">
        <v>57</v>
      </c>
      <c r="M8487" s="103" t="e">
        <f>#REF!</f>
        <v>#REF!</v>
      </c>
      <c r="N8487" s="103" t="e">
        <f>IF(M8487=0,"",CHOOSE(M8487,"25","33","40","45","45","58","58","58","58","58","79","79","79","79","79","79","79","79","79","79","手入力箇所","手入力箇所","手入力箇所","手入力箇所","手入力箇所","手入力箇所","手入力箇所","手入力箇所","手入力箇所","手入力箇所"))</f>
        <v>#REF!</v>
      </c>
    </row>
    <row r="8488" spans="1:14" ht="48.6" thickBot="1" x14ac:dyDescent="0.25">
      <c r="A8488" s="28" t="s">
        <v>64</v>
      </c>
      <c r="B8488" s="18">
        <v>32</v>
      </c>
      <c r="C8488" s="18"/>
      <c r="D8488" s="18"/>
      <c r="E8488" s="18"/>
      <c r="F8488" s="18"/>
      <c r="G8488" s="18"/>
      <c r="H8488" s="18"/>
      <c r="I8488" s="18"/>
      <c r="J8488" s="62"/>
      <c r="K8488" s="69"/>
      <c r="L8488" s="108" t="s">
        <v>64</v>
      </c>
      <c r="M8488" s="103" t="e">
        <f>#REF!</f>
        <v>#REF!</v>
      </c>
      <c r="N8488" s="103" t="e">
        <f>IF(M8488=0,"",CHOOSE(M8488,"32","手入力箇所","手入力箇所","手入力箇所","手入力箇所","手入力箇所","手入力箇所","手入力箇所","手入力箇所","手入力箇所","手入力箇所"))</f>
        <v>#REF!</v>
      </c>
    </row>
    <row r="8489" spans="1:14" ht="48.6" thickBot="1" x14ac:dyDescent="0.25">
      <c r="A8489" s="28" t="s">
        <v>65</v>
      </c>
      <c r="B8489" s="18">
        <v>36</v>
      </c>
      <c r="C8489" s="18"/>
      <c r="D8489" s="18"/>
      <c r="E8489" s="18"/>
      <c r="F8489" s="18"/>
      <c r="G8489" s="18"/>
      <c r="H8489" s="18"/>
      <c r="I8489" s="18"/>
      <c r="J8489" s="62"/>
      <c r="K8489" s="69"/>
      <c r="L8489" s="108" t="s">
        <v>65</v>
      </c>
      <c r="M8489" s="103" t="e">
        <f>#REF!</f>
        <v>#REF!</v>
      </c>
      <c r="N8489" s="103" t="e">
        <f>IF(M8489=0,"",CHOOSE(M8489,"36","手入力箇所","手入力箇所","手入力箇所","手入力箇所","手入力箇所","手入力箇所","手入力箇所","手入力箇所","手入力箇所","手入力箇所"))</f>
        <v>#REF!</v>
      </c>
    </row>
    <row r="8490" spans="1:14" ht="24.6" thickBot="1" x14ac:dyDescent="0.25">
      <c r="A8490" s="28" t="s">
        <v>66</v>
      </c>
      <c r="B8490" s="18">
        <v>24</v>
      </c>
      <c r="C8490" s="18">
        <v>30</v>
      </c>
      <c r="D8490" s="18">
        <v>33</v>
      </c>
      <c r="E8490" s="18">
        <v>35</v>
      </c>
      <c r="F8490" s="18">
        <v>42</v>
      </c>
      <c r="G8490" s="18"/>
      <c r="H8490" s="18"/>
      <c r="I8490" s="18"/>
      <c r="J8490" s="62"/>
      <c r="K8490" s="69"/>
      <c r="L8490" s="108" t="s">
        <v>66</v>
      </c>
      <c r="M8490" s="103" t="e">
        <f>#REF!</f>
        <v>#REF!</v>
      </c>
      <c r="N8490" s="103" t="e">
        <f>IF(M8490=0,"",CHOOSE(M8490,"24","30","33","35","35","42","42","42","42","42","手入力箇所","手入力箇所","手入力箇所","手入力箇所","手入力箇所","手入力箇所","手入力箇所","手入力箇所","手入力箇所","手入力箇所"))</f>
        <v>#REF!</v>
      </c>
    </row>
    <row r="8491" spans="1:14" ht="36.6" thickBot="1" x14ac:dyDescent="0.25">
      <c r="A8491" s="28" t="s">
        <v>67</v>
      </c>
      <c r="B8491" s="18">
        <v>7</v>
      </c>
      <c r="C8491" s="18">
        <v>12</v>
      </c>
      <c r="D8491" s="18">
        <v>16</v>
      </c>
      <c r="E8491" s="18">
        <v>19</v>
      </c>
      <c r="F8491" s="18"/>
      <c r="G8491" s="18"/>
      <c r="H8491" s="18"/>
      <c r="I8491" s="18"/>
      <c r="J8491" s="62"/>
      <c r="K8491" s="69"/>
      <c r="L8491" s="108" t="s">
        <v>67</v>
      </c>
      <c r="M8491" s="103" t="e">
        <f>#REF!</f>
        <v>#REF!</v>
      </c>
      <c r="N8491" s="103" t="e">
        <f>IF(M8491=0,"",CHOOSE(M8491,"7","12","16","19","19","手入力箇所","手入力箇所","手入力箇所","手入力箇所","手入力箇所","手入力箇所","手入力箇所","手入力箇所","手入力箇所","手入力箇所"))</f>
        <v>#REF!</v>
      </c>
    </row>
    <row r="8492" spans="1:14" ht="24.6" thickBot="1" x14ac:dyDescent="0.25">
      <c r="A8492" s="28" t="s">
        <v>68</v>
      </c>
      <c r="B8492" s="18">
        <v>21</v>
      </c>
      <c r="C8492" s="18">
        <v>35</v>
      </c>
      <c r="D8492" s="18">
        <v>48</v>
      </c>
      <c r="E8492" s="18">
        <v>59</v>
      </c>
      <c r="F8492" s="18">
        <v>94</v>
      </c>
      <c r="G8492" s="18">
        <v>159</v>
      </c>
      <c r="H8492" s="18">
        <v>235</v>
      </c>
      <c r="I8492" s="18"/>
      <c r="J8492" s="62"/>
      <c r="K8492" s="69"/>
      <c r="L8492" s="108" t="s">
        <v>68</v>
      </c>
      <c r="M8492" s="103" t="e">
        <f>#REF!</f>
        <v>#REF!</v>
      </c>
      <c r="N8492" s="103" t="e">
        <f>IF(M8492=0,"",CHOOSE(M8492,"21","35","48","59","59","94","94","94","94","94","159","159","159","159","159","159","159","159","159","159","235","235","235","235","235","235","235","235","235","235","手入力箇所","手入力箇所","手入力箇所","手入力箇所","手入力箇所","手入力箇所","手入力箇所","手入力箇所","手入力箇所","手入力箇所"))</f>
        <v>#REF!</v>
      </c>
    </row>
    <row r="8493" spans="1:14" ht="36.6" thickBot="1" x14ac:dyDescent="0.25">
      <c r="A8493" s="28" t="s">
        <v>69</v>
      </c>
      <c r="B8493" s="18">
        <v>22</v>
      </c>
      <c r="C8493" s="18">
        <v>26</v>
      </c>
      <c r="D8493" s="18">
        <v>28</v>
      </c>
      <c r="E8493" s="18">
        <v>29</v>
      </c>
      <c r="F8493" s="18">
        <v>34</v>
      </c>
      <c r="G8493" s="18"/>
      <c r="H8493" s="18"/>
      <c r="I8493" s="18"/>
      <c r="J8493" s="62"/>
      <c r="K8493" s="69"/>
      <c r="L8493" s="108" t="s">
        <v>69</v>
      </c>
      <c r="M8493" s="103" t="e">
        <f>#REF!</f>
        <v>#REF!</v>
      </c>
      <c r="N8493" s="103" t="e">
        <f>IF(M8493=0,"",CHOOSE(M8493,"22","26","28","29","29","34","34","34","34","34","手入力箇所","手入力箇所","手入力箇所","手入力箇所","手入力箇所","手入力箇所","手入力箇所","手入力箇所","手入力箇所","手入力箇所"))</f>
        <v>#REF!</v>
      </c>
    </row>
    <row r="8494" spans="1:14" ht="13.8" thickBot="1" x14ac:dyDescent="0.25">
      <c r="A8494" s="27" t="s">
        <v>63</v>
      </c>
      <c r="B8494" s="18">
        <v>21</v>
      </c>
      <c r="C8494" s="18">
        <v>33</v>
      </c>
      <c r="D8494" s="18">
        <v>46</v>
      </c>
      <c r="E8494" s="18">
        <v>56</v>
      </c>
      <c r="F8494" s="18">
        <v>89</v>
      </c>
      <c r="G8494" s="18">
        <v>151</v>
      </c>
      <c r="H8494" s="18">
        <v>224</v>
      </c>
      <c r="I8494" s="18">
        <v>289</v>
      </c>
      <c r="J8494" s="18">
        <v>350</v>
      </c>
      <c r="K8494" s="69"/>
      <c r="L8494" s="107" t="s">
        <v>63</v>
      </c>
      <c r="M8494" s="103" t="e">
        <f>#REF!</f>
        <v>#REF!</v>
      </c>
      <c r="N8494" s="103" t="e">
        <f>IF(M8494=0,"",CHOOSE(M8494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495" spans="1:14" ht="24.6" thickBot="1" x14ac:dyDescent="0.25">
      <c r="A8495" s="34" t="s">
        <v>70</v>
      </c>
      <c r="B8495" s="35">
        <v>13</v>
      </c>
      <c r="C8495" s="35">
        <v>33</v>
      </c>
      <c r="D8495" s="35">
        <v>59</v>
      </c>
      <c r="E8495" s="35"/>
      <c r="F8495" s="35"/>
      <c r="G8495" s="35"/>
      <c r="H8495" s="35"/>
      <c r="I8495" s="35"/>
      <c r="J8495" s="36"/>
      <c r="K8495" s="67"/>
      <c r="L8495" s="108" t="s">
        <v>70</v>
      </c>
      <c r="M8495" s="103" t="e">
        <f>#REF!</f>
        <v>#REF!</v>
      </c>
      <c r="N8495" s="103" t="e">
        <f>IF(M8495=0,"",CHOOSE(M8495,"13","33","59","手入力箇所","手入力箇所","手入力箇所","手入力箇所","手入力箇所","手入力箇所","手入力箇所","手入力箇所","手入力箇所","手入力箇所"))</f>
        <v>#REF!</v>
      </c>
    </row>
    <row r="8496" spans="1:14" ht="13.8" thickBot="1" x14ac:dyDescent="0.25">
      <c r="A8496" s="37" t="s">
        <v>71</v>
      </c>
      <c r="B8496" s="17">
        <v>23</v>
      </c>
      <c r="C8496" s="17">
        <v>39</v>
      </c>
      <c r="D8496" s="17">
        <v>97</v>
      </c>
      <c r="E8496" s="17"/>
      <c r="F8496" s="17"/>
      <c r="G8496" s="17"/>
      <c r="H8496" s="17"/>
      <c r="I8496" s="17"/>
      <c r="J8496" s="64"/>
      <c r="K8496" s="70"/>
      <c r="L8496" s="109" t="s">
        <v>71</v>
      </c>
      <c r="M8496" s="103" t="e">
        <f>#REF!</f>
        <v>#REF!</v>
      </c>
      <c r="N8496" s="103" t="e">
        <f>IF(M8496=0,"",CHOOSE(M8496,"23","39","97","手入力箇所","手入力箇所","手入力箇所","手入力箇所","手入力箇所","手入力箇所","手入力箇所","手入力箇所","手入力箇所","手入力箇所"))</f>
        <v>#REF!</v>
      </c>
    </row>
    <row r="8497" spans="1:14" ht="13.8" thickBot="1" x14ac:dyDescent="0.25">
      <c r="A8497" s="29" t="s">
        <v>72</v>
      </c>
      <c r="B8497" s="18">
        <v>21</v>
      </c>
      <c r="C8497" s="18">
        <v>37</v>
      </c>
      <c r="D8497" s="18">
        <v>58</v>
      </c>
      <c r="E8497" s="18">
        <v>76</v>
      </c>
      <c r="F8497" s="18">
        <v>137</v>
      </c>
      <c r="G8497" s="18"/>
      <c r="H8497" s="18"/>
      <c r="I8497" s="18"/>
      <c r="J8497" s="62"/>
      <c r="K8497" s="69"/>
      <c r="L8497" s="109" t="s">
        <v>72</v>
      </c>
      <c r="M8497" s="103" t="e">
        <f>#REF!</f>
        <v>#REF!</v>
      </c>
      <c r="N8497" s="103" t="e">
        <f>IF(M8497=0,"",CHOOSE(M8497,"21","37","58","76","76","137","137","137","137","137","手入力箇所","手入力箇所","手入力箇所","手入力箇所","手入力箇所","手入力箇所","手入力箇所","手入力箇所","手入力箇所","手入力箇所"))</f>
        <v>#REF!</v>
      </c>
    </row>
    <row r="8498" spans="1:14" ht="13.8" thickBot="1" x14ac:dyDescent="0.25">
      <c r="A8498" s="29" t="s">
        <v>73</v>
      </c>
      <c r="B8498" s="18">
        <v>48</v>
      </c>
      <c r="C8498" s="18">
        <v>93</v>
      </c>
      <c r="D8498" s="18">
        <v>138</v>
      </c>
      <c r="E8498" s="18">
        <v>183</v>
      </c>
      <c r="F8498" s="18"/>
      <c r="G8498" s="18"/>
      <c r="H8498" s="18"/>
      <c r="I8498" s="18"/>
      <c r="J8498" s="62"/>
      <c r="K8498" s="69"/>
      <c r="L8498" s="109" t="s">
        <v>73</v>
      </c>
      <c r="M8498" s="103" t="e">
        <f>#REF!</f>
        <v>#REF!</v>
      </c>
      <c r="N8498" s="103" t="e">
        <f>IF(M8498=0,"",CHOOSE(M8498,"48","93","138","183","183","手入力箇所","手入力箇所","手入力箇所","手入力箇所","手入力箇所","手入力箇所","手入力箇所","手入力箇所","手入力箇所","手入力箇所"))</f>
        <v>#REF!</v>
      </c>
    </row>
    <row r="8499" spans="1:14" ht="37.200000000000003" thickBot="1" x14ac:dyDescent="0.25">
      <c r="A8499" s="30" t="s">
        <v>74</v>
      </c>
      <c r="B8499" s="18">
        <v>13</v>
      </c>
      <c r="C8499" s="18">
        <v>26</v>
      </c>
      <c r="D8499" s="18">
        <v>40</v>
      </c>
      <c r="E8499" s="18">
        <v>55</v>
      </c>
      <c r="F8499" s="18">
        <v>107</v>
      </c>
      <c r="G8499" s="18">
        <v>224</v>
      </c>
      <c r="H8499" s="18">
        <v>386</v>
      </c>
      <c r="I8499" s="18"/>
      <c r="J8499" s="62"/>
      <c r="K8499" s="69"/>
      <c r="L8499" s="110" t="s">
        <v>74</v>
      </c>
      <c r="M8499" s="103" t="e">
        <f>#REF!</f>
        <v>#REF!</v>
      </c>
      <c r="N8499" s="103" t="e">
        <f>IF(M8499=0,"",CHOOSE(M8499,"13","26","40","55","55","107","107","107","107","107","224","224","224","224","224","224","224","224","224","224","386","386","386","386","386","386","386","386","386","386","手入力箇所","手入力箇所","手入力箇所","手入力箇所","手入力箇所","手入力箇所","手入力箇所","手入力箇所","手入力箇所","手入力箇所"))</f>
        <v>#REF!</v>
      </c>
    </row>
    <row r="8500" spans="1:14" ht="13.8" thickBot="1" x14ac:dyDescent="0.25">
      <c r="A8500" s="29" t="s">
        <v>75</v>
      </c>
      <c r="B8500" s="18">
        <v>36</v>
      </c>
      <c r="C8500" s="18">
        <v>98</v>
      </c>
      <c r="D8500" s="18">
        <v>173</v>
      </c>
      <c r="E8500" s="18">
        <v>274</v>
      </c>
      <c r="F8500" s="18"/>
      <c r="G8500" s="18"/>
      <c r="H8500" s="18"/>
      <c r="I8500" s="18"/>
      <c r="J8500" s="62"/>
      <c r="K8500" s="69"/>
      <c r="L8500" s="109" t="s">
        <v>75</v>
      </c>
      <c r="M8500" s="103" t="e">
        <f>#REF!</f>
        <v>#REF!</v>
      </c>
      <c r="N8500" s="103" t="e">
        <f>IF(M8500=0,"",CHOOSE(M8500,"36","98","173","274","274","手入力箇所","手入力箇所","手入力箇所","手入力箇所","手入力箇所","手入力箇所","手入力箇所","手入力箇所","手入力箇所","手入力箇所"))</f>
        <v>#REF!</v>
      </c>
    </row>
    <row r="8501" spans="1:14" ht="37.200000000000003" thickBot="1" x14ac:dyDescent="0.25">
      <c r="A8501" s="30" t="s">
        <v>76</v>
      </c>
      <c r="B8501" s="18">
        <v>127</v>
      </c>
      <c r="C8501" s="18">
        <v>127</v>
      </c>
      <c r="D8501" s="18">
        <v>127</v>
      </c>
      <c r="E8501" s="18">
        <v>127</v>
      </c>
      <c r="F8501" s="18"/>
      <c r="G8501" s="18"/>
      <c r="H8501" s="18"/>
      <c r="I8501" s="18"/>
      <c r="J8501" s="62"/>
      <c r="K8501" s="69"/>
      <c r="L8501" s="110" t="s">
        <v>76</v>
      </c>
      <c r="M8501" s="103" t="e">
        <f>#REF!</f>
        <v>#REF!</v>
      </c>
      <c r="N8501" s="103" t="e">
        <f>IF(M8501=0,"",CHOOSE(M8501,"127","127","127","127","127","手入力箇所","手入力箇所","手入力箇所","手入力箇所","手入力箇所","手入力箇所","手入力箇所","手入力箇所","手入力箇所","手入力箇所"))</f>
        <v>#REF!</v>
      </c>
    </row>
    <row r="8502" spans="1:14" ht="27" thickBot="1" x14ac:dyDescent="0.25">
      <c r="A8502" s="31" t="s">
        <v>77</v>
      </c>
      <c r="B8502" s="18">
        <v>42</v>
      </c>
      <c r="C8502" s="18">
        <v>90</v>
      </c>
      <c r="D8502" s="18">
        <v>141</v>
      </c>
      <c r="E8502" s="18">
        <v>193</v>
      </c>
      <c r="F8502" s="62"/>
      <c r="G8502" s="62"/>
      <c r="H8502" s="62"/>
      <c r="I8502" s="62"/>
      <c r="J8502" s="62"/>
      <c r="K8502" s="69"/>
      <c r="L8502" s="111" t="s">
        <v>77</v>
      </c>
      <c r="M8502" s="103" t="e">
        <f>#REF!</f>
        <v>#REF!</v>
      </c>
      <c r="N8502" s="103" t="e">
        <f>IF(M8502=0,"",CHOOSE(M8502,"42","90","141","193","1936","手入力箇所","手入力箇所","手入力箇所","手入力箇所","手入力箇所","手入力箇所","手入力箇所","手入力箇所","手入力箇所","手入力箇所"))</f>
        <v>#REF!</v>
      </c>
    </row>
    <row r="8503" spans="1:14" ht="40.200000000000003" thickBot="1" x14ac:dyDescent="0.25">
      <c r="A8503" s="31" t="s">
        <v>78</v>
      </c>
      <c r="B8503" s="18">
        <v>24</v>
      </c>
      <c r="C8503" s="18">
        <v>43</v>
      </c>
      <c r="D8503" s="18">
        <v>61</v>
      </c>
      <c r="E8503" s="18">
        <v>76</v>
      </c>
      <c r="F8503" s="62"/>
      <c r="G8503" s="62"/>
      <c r="H8503" s="62"/>
      <c r="I8503" s="62"/>
      <c r="J8503" s="62"/>
      <c r="K8503" s="69"/>
      <c r="L8503" s="111" t="s">
        <v>78</v>
      </c>
      <c r="M8503" s="103" t="e">
        <f>#REF!</f>
        <v>#REF!</v>
      </c>
      <c r="N8503" s="103" t="e">
        <f>IF(M8503=0,"",CHOOSE(M8503,"24","43","61","76","76","手入力箇所","手入力箇所","手入力箇所","手入力箇所","手入力箇所","手入力箇所","手入力箇所","手入力箇所","手入力箇所","手入力箇所"))</f>
        <v>#REF!</v>
      </c>
    </row>
    <row r="8504" spans="1:14" ht="27" thickBot="1" x14ac:dyDescent="0.25">
      <c r="A8504" s="31" t="s">
        <v>79</v>
      </c>
      <c r="B8504" s="18">
        <v>54</v>
      </c>
      <c r="C8504" s="18">
        <v>77</v>
      </c>
      <c r="D8504" s="18">
        <v>94</v>
      </c>
      <c r="E8504" s="18">
        <v>107</v>
      </c>
      <c r="F8504" s="62"/>
      <c r="G8504" s="62"/>
      <c r="H8504" s="62"/>
      <c r="I8504" s="62"/>
      <c r="J8504" s="62"/>
      <c r="K8504" s="69"/>
      <c r="L8504" s="111" t="s">
        <v>79</v>
      </c>
      <c r="M8504" s="103" t="e">
        <f>#REF!</f>
        <v>#REF!</v>
      </c>
      <c r="N8504" s="103" t="e">
        <f>IF(M8504=0,"",CHOOSE(M8504,"54","77","94","107","107","手入力箇所","手入力箇所","手入力箇所","手入力箇所","手入力箇所","手入力箇所","手入力箇所","手入力箇所","手入力箇所","手入力箇所"))</f>
        <v>#REF!</v>
      </c>
    </row>
    <row r="8505" spans="1:14" ht="40.200000000000003" thickBot="1" x14ac:dyDescent="0.25">
      <c r="A8505" s="31" t="s">
        <v>80</v>
      </c>
      <c r="B8505" s="18">
        <v>49</v>
      </c>
      <c r="C8505" s="18">
        <v>53</v>
      </c>
      <c r="D8505" s="18">
        <v>55</v>
      </c>
      <c r="E8505" s="18">
        <v>56</v>
      </c>
      <c r="F8505" s="62"/>
      <c r="G8505" s="62"/>
      <c r="H8505" s="62"/>
      <c r="I8505" s="62"/>
      <c r="J8505" s="62"/>
      <c r="K8505" s="69"/>
      <c r="L8505" s="111" t="s">
        <v>80</v>
      </c>
      <c r="M8505" s="103" t="e">
        <f>#REF!</f>
        <v>#REF!</v>
      </c>
      <c r="N8505" s="103" t="e">
        <f>IF(M8505=0,"",CHOOSE(M8505,"49","53","55","56","56","手入力箇所","手入力箇所","手入力箇所","手入力箇所","手入力箇所","手入力箇所","手入力箇所","手入力箇所","手入力箇所","手入力箇所"))</f>
        <v>#REF!</v>
      </c>
    </row>
    <row r="8506" spans="1:14" ht="40.200000000000003" thickBot="1" x14ac:dyDescent="0.25">
      <c r="A8506" s="38" t="s">
        <v>81</v>
      </c>
      <c r="B8506" s="35">
        <v>232</v>
      </c>
      <c r="C8506" s="35">
        <v>232</v>
      </c>
      <c r="D8506" s="36"/>
      <c r="E8506" s="36"/>
      <c r="F8506" s="36"/>
      <c r="G8506" s="36"/>
      <c r="H8506" s="36"/>
      <c r="I8506" s="36"/>
      <c r="J8506" s="36"/>
      <c r="K8506" s="67"/>
      <c r="L8506" s="111" t="s">
        <v>81</v>
      </c>
      <c r="M8506" s="103" t="e">
        <f>#REF!</f>
        <v>#REF!</v>
      </c>
      <c r="N8506" s="103" t="e">
        <f>IF(M8506=0,"",CHOOSE(M8506,"232","232","手入力箇所","手入力箇所","手入力箇所","手入力箇所","手入力箇所","手入力箇所","手入力箇所","手入力箇所","手入力箇所","手入力箇所"))</f>
        <v>#REF!</v>
      </c>
    </row>
    <row r="8507" spans="1:14" ht="13.8" thickBot="1" x14ac:dyDescent="0.25">
      <c r="A8507" s="39" t="s">
        <v>82</v>
      </c>
      <c r="B8507" s="17">
        <v>6</v>
      </c>
      <c r="C8507" s="17">
        <v>9</v>
      </c>
      <c r="D8507" s="17">
        <v>11</v>
      </c>
      <c r="E8507" s="17">
        <v>13</v>
      </c>
      <c r="F8507" s="17">
        <v>18</v>
      </c>
      <c r="G8507" s="17">
        <v>26</v>
      </c>
      <c r="H8507" s="17">
        <v>35</v>
      </c>
      <c r="I8507" s="17">
        <v>43</v>
      </c>
      <c r="J8507" s="17">
        <v>49</v>
      </c>
      <c r="K8507" s="70"/>
      <c r="L8507" s="111" t="s">
        <v>82</v>
      </c>
      <c r="M8507" s="103" t="e">
        <f>#REF!</f>
        <v>#REF!</v>
      </c>
      <c r="N8507" s="103" t="e">
        <f>IF(M8507=0,"",CHOOSE(M8507,"6","9","11","13","13","18","18","18","18","18","26","26","26","26","26","26","26","26","26","26","35","35","35","35","35","35","35","35","35","35","43","43","43","43","43","43","43","43","43","43","49","49","49","49","49","49","49","49","49","49","手入力箇所","手入力箇所","手入力箇所","手入力箇所","手入力箇所","手入力箇所","手入力箇所","手入力箇所","手入力箇所","手入力箇所"))</f>
        <v>#REF!</v>
      </c>
    </row>
    <row r="8508" spans="1:14" ht="13.8" thickBot="1" x14ac:dyDescent="0.25">
      <c r="A8508" s="31" t="s">
        <v>83</v>
      </c>
      <c r="B8508" s="18">
        <v>6</v>
      </c>
      <c r="C8508" s="18">
        <v>10</v>
      </c>
      <c r="D8508" s="18">
        <v>14</v>
      </c>
      <c r="E8508" s="18">
        <v>17</v>
      </c>
      <c r="F8508" s="18">
        <v>29</v>
      </c>
      <c r="G8508" s="18">
        <v>50</v>
      </c>
      <c r="H8508" s="18">
        <v>76</v>
      </c>
      <c r="I8508" s="18">
        <v>100</v>
      </c>
      <c r="J8508" s="18">
        <v>123</v>
      </c>
      <c r="K8508" s="69"/>
      <c r="L8508" s="111" t="s">
        <v>83</v>
      </c>
      <c r="M8508" s="103" t="e">
        <f>#REF!</f>
        <v>#REF!</v>
      </c>
      <c r="N8508" s="103" t="e">
        <f>IF(M8508=0,"",CHOOSE(M8508,"6","10","14","17","17","29","29","29","29","29","50","50","50","50","50","50","50","50","50","50","76","76","76","76","76","76","76","76","76","76","100","100","100","100","100","100","100","100","100","100","123","123","123","123","123","123","123","123","123","123","手入力箇所","手入力箇所","手入力箇所","手入力箇所","手入力箇所","手入力箇所","手入力箇所","手入力箇所","手入力箇所"))</f>
        <v>#REF!</v>
      </c>
    </row>
    <row r="8509" spans="1:14" ht="27" thickBot="1" x14ac:dyDescent="0.25">
      <c r="A8509" s="32" t="s">
        <v>84</v>
      </c>
      <c r="B8509" s="20">
        <v>9</v>
      </c>
      <c r="C8509" s="20">
        <v>15</v>
      </c>
      <c r="D8509" s="20">
        <v>20</v>
      </c>
      <c r="E8509" s="20">
        <v>24</v>
      </c>
      <c r="F8509" s="20">
        <v>39</v>
      </c>
      <c r="G8509" s="20">
        <v>65</v>
      </c>
      <c r="H8509" s="63"/>
      <c r="I8509" s="63"/>
      <c r="J8509" s="63"/>
      <c r="K8509" s="106"/>
      <c r="L8509" s="111" t="s">
        <v>84</v>
      </c>
      <c r="M8509" s="103" t="e">
        <f>#REF!</f>
        <v>#REF!</v>
      </c>
      <c r="N8509" s="103" t="e">
        <f>IF(M8509=0,"",CHOOSE(M8509,"9","15","20","24","24","39","39","39","39","39","65","65","65","65","65","65","65","65","65","65","手入力箇所","手入力箇所","手入力箇所","手入力箇所","手入力箇所","手入力箇所","手入力箇所","手入力箇所","手入力箇所","手入力箇所"))</f>
        <v>#REF!</v>
      </c>
    </row>
    <row r="8512" spans="1:14" ht="13.8" thickBot="1" x14ac:dyDescent="0.25"/>
    <row r="8513" spans="1:14" ht="13.8" thickBot="1" x14ac:dyDescent="0.25">
      <c r="A8513" s="688" t="e">
        <f>#REF!</f>
        <v>#REF!</v>
      </c>
      <c r="B8513" s="688"/>
      <c r="C8513" s="688"/>
      <c r="D8513" s="689" t="s">
        <v>192</v>
      </c>
      <c r="E8513" s="689"/>
      <c r="F8513" s="689"/>
      <c r="G8513" s="689"/>
      <c r="H8513" s="689"/>
      <c r="I8513" s="689"/>
      <c r="J8513" s="689"/>
      <c r="K8513" s="689"/>
      <c r="L8513" s="689"/>
      <c r="M8513" s="689"/>
      <c r="N8513" s="689"/>
    </row>
    <row r="8514" spans="1:14" ht="13.8" thickBot="1" x14ac:dyDescent="0.25">
      <c r="A8514" s="65"/>
      <c r="B8514" s="33">
        <v>1</v>
      </c>
      <c r="C8514" s="24">
        <v>2</v>
      </c>
      <c r="D8514" s="24">
        <v>3</v>
      </c>
      <c r="E8514" s="24" t="s">
        <v>58</v>
      </c>
      <c r="F8514" s="24" t="s">
        <v>59</v>
      </c>
      <c r="G8514" s="24" t="s">
        <v>60</v>
      </c>
      <c r="H8514" s="24" t="s">
        <v>61</v>
      </c>
      <c r="I8514" s="24" t="s">
        <v>62</v>
      </c>
      <c r="J8514" s="24" t="s">
        <v>194</v>
      </c>
      <c r="K8514" s="25" t="s">
        <v>85</v>
      </c>
      <c r="L8514" s="105" t="s">
        <v>189</v>
      </c>
      <c r="M8514" s="105" t="s">
        <v>188</v>
      </c>
      <c r="N8514" s="105" t="s">
        <v>51</v>
      </c>
    </row>
    <row r="8515" spans="1:14" ht="13.8" thickBot="1" x14ac:dyDescent="0.25">
      <c r="A8515" s="26" t="s">
        <v>56</v>
      </c>
      <c r="B8515" s="22">
        <v>5</v>
      </c>
      <c r="C8515" s="22">
        <v>7</v>
      </c>
      <c r="D8515" s="22">
        <v>8</v>
      </c>
      <c r="E8515" s="22">
        <v>8</v>
      </c>
      <c r="F8515" s="22">
        <v>10</v>
      </c>
      <c r="G8515" s="22">
        <v>13</v>
      </c>
      <c r="H8515" s="22">
        <v>16</v>
      </c>
      <c r="I8515" s="22"/>
      <c r="J8515" s="23"/>
      <c r="K8515" s="1"/>
      <c r="L8515" s="26" t="s">
        <v>56</v>
      </c>
      <c r="M8515" s="104" t="e">
        <f>#REF!</f>
        <v>#REF!</v>
      </c>
      <c r="N8515" s="112" t="e">
        <f>IF(M8515=0,"",CHOOSE(M8515,"5","7","8","8","8","10","10","10","10","10","13","13","13","13","13","13","13","13","13","13","16","16","16","16","16","16","16","16","16","16","16","手入力箇所","手入力箇所","手入力箇所","手入力箇所","手入力箇所","手入力箇所","手入力箇所","手入力箇所","手入力箇所","手入力箇所"))</f>
        <v>#REF!</v>
      </c>
    </row>
    <row r="8516" spans="1:14" ht="13.8" thickBot="1" x14ac:dyDescent="0.25">
      <c r="A8516" s="27" t="s">
        <v>57</v>
      </c>
      <c r="B8516" s="18">
        <v>5</v>
      </c>
      <c r="C8516" s="18">
        <v>7</v>
      </c>
      <c r="D8516" s="18">
        <v>8</v>
      </c>
      <c r="E8516" s="18">
        <v>9</v>
      </c>
      <c r="F8516" s="18">
        <v>12</v>
      </c>
      <c r="G8516" s="18">
        <v>16</v>
      </c>
      <c r="H8516" s="18"/>
      <c r="I8516" s="18"/>
      <c r="J8516" s="62"/>
      <c r="K8516" s="19"/>
      <c r="L8516" s="27" t="s">
        <v>57</v>
      </c>
      <c r="M8516" s="104" t="e">
        <f>#REF!</f>
        <v>#REF!</v>
      </c>
      <c r="N8516" s="113" t="e">
        <f>IF(M8516=0,"",CHOOSE(M8516,"5","7","8","9","9","12","12","12","12","12","16","16","16","16","16","16","16","16","16","16","手入力箇所","手入力箇所","手入力箇所","手入力箇所","手入力箇所","手入力箇所","手入力箇所","手入力箇所","手入力箇所","手入力箇所"))</f>
        <v>#REF!</v>
      </c>
    </row>
    <row r="8517" spans="1:14" ht="48.6" thickBot="1" x14ac:dyDescent="0.25">
      <c r="A8517" s="28" t="s">
        <v>64</v>
      </c>
      <c r="B8517" s="18">
        <v>6</v>
      </c>
      <c r="C8517" s="18"/>
      <c r="D8517" s="18"/>
      <c r="E8517" s="18"/>
      <c r="F8517" s="18"/>
      <c r="G8517" s="18"/>
      <c r="H8517" s="18"/>
      <c r="I8517" s="18"/>
      <c r="J8517" s="62"/>
      <c r="K8517" s="19"/>
      <c r="L8517" s="28" t="s">
        <v>64</v>
      </c>
      <c r="M8517" s="104" t="e">
        <f>#REF!</f>
        <v>#REF!</v>
      </c>
      <c r="N8517" s="113" t="e">
        <f>IF(M8517=0,"",CHOOSE(M8517,"6","手入力箇所","手入力箇所","手入力箇所","手入力箇所","手入力箇所","手入力箇所","手入力箇所","手入力箇所","手入力箇所","手入力箇所","",""))</f>
        <v>#REF!</v>
      </c>
    </row>
    <row r="8518" spans="1:14" ht="48.6" thickBot="1" x14ac:dyDescent="0.25">
      <c r="A8518" s="28" t="s">
        <v>65</v>
      </c>
      <c r="B8518" s="18">
        <v>6</v>
      </c>
      <c r="C8518" s="18"/>
      <c r="D8518" s="18"/>
      <c r="E8518" s="18"/>
      <c r="F8518" s="18"/>
      <c r="G8518" s="18"/>
      <c r="H8518" s="18"/>
      <c r="I8518" s="18"/>
      <c r="J8518" s="62"/>
      <c r="K8518" s="19"/>
      <c r="L8518" s="28" t="s">
        <v>65</v>
      </c>
      <c r="M8518" s="104" t="e">
        <f>#REF!</f>
        <v>#REF!</v>
      </c>
      <c r="N8518" s="113" t="e">
        <f>IF(M8518=0,"",CHOOSE(M8518,"6","手入力箇所","手入力箇所","手入力箇所","手入力箇所","手入力箇所","手入力箇所","手入力箇所","手入力箇所","手入力箇所","手入力箇所","",""))</f>
        <v>#REF!</v>
      </c>
    </row>
    <row r="8519" spans="1:14" ht="24.6" thickBot="1" x14ac:dyDescent="0.25">
      <c r="A8519" s="28" t="s">
        <v>66</v>
      </c>
      <c r="B8519" s="18">
        <v>5</v>
      </c>
      <c r="C8519" s="18">
        <v>7</v>
      </c>
      <c r="D8519" s="18">
        <v>8</v>
      </c>
      <c r="E8519" s="18">
        <v>9</v>
      </c>
      <c r="F8519" s="18">
        <v>12</v>
      </c>
      <c r="G8519" s="18"/>
      <c r="H8519" s="18"/>
      <c r="I8519" s="18"/>
      <c r="J8519" s="62"/>
      <c r="K8519" s="19"/>
      <c r="L8519" s="28" t="s">
        <v>66</v>
      </c>
      <c r="M8519" s="104" t="e">
        <f>#REF!</f>
        <v>#REF!</v>
      </c>
      <c r="N8519" s="113" t="e">
        <f>IF(M8519=0,"",CHOOSE(M8519,"5","7","8","9","9","12","12","12","12","12","手入力箇所","手入力箇所","手入力箇所","手入力箇所","手入力箇所","手入力箇所","手入力箇所","手入力箇所","手入力箇所","手入力箇所"))</f>
        <v>#REF!</v>
      </c>
    </row>
    <row r="8520" spans="1:14" ht="36.6" thickBot="1" x14ac:dyDescent="0.25">
      <c r="A8520" s="28" t="s">
        <v>67</v>
      </c>
      <c r="B8520" s="18">
        <v>4</v>
      </c>
      <c r="C8520" s="18">
        <v>5</v>
      </c>
      <c r="D8520" s="18">
        <v>5</v>
      </c>
      <c r="E8520" s="18">
        <v>6</v>
      </c>
      <c r="F8520" s="18"/>
      <c r="G8520" s="18"/>
      <c r="H8520" s="18"/>
      <c r="I8520" s="18"/>
      <c r="J8520" s="62"/>
      <c r="K8520" s="19"/>
      <c r="L8520" s="28" t="s">
        <v>67</v>
      </c>
      <c r="M8520" s="104" t="e">
        <f>#REF!</f>
        <v>#REF!</v>
      </c>
      <c r="N8520" s="113" t="e">
        <f>IF(M8520=0,"",CHOOSE(M8520,"4","5","5","6","6","手入力箇所","手入力箇所","手入力箇所","手入力箇所","手入力箇所","手入力箇所","手入力箇所","手入力箇所","手入力箇所","手入力箇所"))</f>
        <v>#REF!</v>
      </c>
    </row>
    <row r="8521" spans="1:14" ht="24.6" thickBot="1" x14ac:dyDescent="0.25">
      <c r="A8521" s="28" t="s">
        <v>68</v>
      </c>
      <c r="B8521" s="18">
        <v>12</v>
      </c>
      <c r="C8521" s="18">
        <v>12</v>
      </c>
      <c r="D8521" s="18">
        <v>12</v>
      </c>
      <c r="E8521" s="18">
        <v>12</v>
      </c>
      <c r="F8521" s="18">
        <v>12</v>
      </c>
      <c r="G8521" s="18">
        <v>12</v>
      </c>
      <c r="H8521" s="18">
        <v>12</v>
      </c>
      <c r="I8521" s="18"/>
      <c r="J8521" s="62"/>
      <c r="K8521" s="19"/>
      <c r="L8521" s="28" t="s">
        <v>68</v>
      </c>
      <c r="M8521" s="104" t="e">
        <f>#REF!</f>
        <v>#REF!</v>
      </c>
      <c r="N8521" s="113" t="e">
        <f>IF(M8521=0,"",CHOOSE(M8521,"12","12","12","12","12","12","12","12","12","12","12","12","12","12","12","12","12","12","12","12","12","12","12","12","12","12","12","12","12","12","手入力箇所","手入力箇所","手入力箇所","手入力箇所","手入力箇所","手入力箇所","手入力箇所","手入力箇所","手入力箇所","手入力箇所"))</f>
        <v>#REF!</v>
      </c>
    </row>
    <row r="8522" spans="1:14" ht="36.6" thickBot="1" x14ac:dyDescent="0.25">
      <c r="A8522" s="28" t="s">
        <v>69</v>
      </c>
      <c r="B8522" s="18">
        <v>7</v>
      </c>
      <c r="C8522" s="18">
        <v>7</v>
      </c>
      <c r="D8522" s="18">
        <v>7</v>
      </c>
      <c r="E8522" s="18">
        <v>7</v>
      </c>
      <c r="F8522" s="18">
        <v>7</v>
      </c>
      <c r="G8522" s="18"/>
      <c r="H8522" s="18"/>
      <c r="I8522" s="18"/>
      <c r="J8522" s="62"/>
      <c r="K8522" s="19"/>
      <c r="L8522" s="28" t="s">
        <v>69</v>
      </c>
      <c r="M8522" s="104" t="e">
        <f>#REF!</f>
        <v>#REF!</v>
      </c>
      <c r="N8522" s="113" t="e">
        <f>IF(M8522=0,"",CHOOSE(M8522,"7","7","7","7","7","7","7","7","7","7","手入力箇所","手入力箇所","手入力箇所","手入力箇所","手入力箇所","手入力箇所","手入力箇所","手入力箇所","手入力箇所","手入力箇所"))</f>
        <v>#REF!</v>
      </c>
    </row>
    <row r="8523" spans="1:14" ht="13.8" thickBot="1" x14ac:dyDescent="0.25">
      <c r="A8523" s="27" t="s">
        <v>63</v>
      </c>
      <c r="B8523" s="18">
        <v>4</v>
      </c>
      <c r="C8523" s="18">
        <v>5</v>
      </c>
      <c r="D8523" s="18">
        <v>7</v>
      </c>
      <c r="E8523" s="18">
        <v>8</v>
      </c>
      <c r="F8523" s="18">
        <v>11</v>
      </c>
      <c r="G8523" s="18">
        <v>16</v>
      </c>
      <c r="H8523" s="18">
        <v>22</v>
      </c>
      <c r="I8523" s="18">
        <v>26</v>
      </c>
      <c r="J8523" s="18">
        <v>31</v>
      </c>
      <c r="K8523" s="19"/>
      <c r="L8523" s="27" t="s">
        <v>63</v>
      </c>
      <c r="M8523" s="104" t="e">
        <f>#REF!</f>
        <v>#REF!</v>
      </c>
      <c r="N8523" s="113" t="e">
        <f>IF(M8523=0,"",CHOOSE(M8523,"4","5","7","8","8","11","11","11","11","11","16","16","16","16","16","16","16","16","16","16","22","22","22","22","22","22","22","22","22","22","26","26","26","26","26","26","26","26","26","26","31","31","31","31","31","31","31","31","31","31","31","手入力箇所","手入力箇所","手入力箇所","手入力箇所","手入力箇所","手入力箇所","手入力箇所","手入力箇所","手入力箇所","手入力箇所"))</f>
        <v>#REF!</v>
      </c>
    </row>
    <row r="8524" spans="1:14" ht="24.6" thickBot="1" x14ac:dyDescent="0.25">
      <c r="A8524" s="28" t="s">
        <v>70</v>
      </c>
      <c r="B8524" s="18">
        <v>5</v>
      </c>
      <c r="C8524" s="18">
        <v>6</v>
      </c>
      <c r="D8524" s="18">
        <v>7</v>
      </c>
      <c r="E8524" s="18"/>
      <c r="F8524" s="18"/>
      <c r="G8524" s="18"/>
      <c r="H8524" s="18"/>
      <c r="I8524" s="18"/>
      <c r="J8524" s="62"/>
      <c r="K8524" s="19"/>
      <c r="L8524" s="28" t="s">
        <v>70</v>
      </c>
      <c r="M8524" s="104" t="e">
        <f>#REF!</f>
        <v>#REF!</v>
      </c>
      <c r="N8524" s="113" t="e">
        <f>IF(M8524=0,"",CHOOSE(M8524,"5","6","7","手入力箇所","手入力箇所","手入力箇所","手入力箇所","手入力箇所","手入力箇所","手入力箇所","手入力箇所","手入力箇所","手入力箇所"))</f>
        <v>#REF!</v>
      </c>
    </row>
    <row r="8525" spans="1:14" ht="13.8" thickBot="1" x14ac:dyDescent="0.25">
      <c r="A8525" s="29" t="s">
        <v>71</v>
      </c>
      <c r="B8525" s="18">
        <v>3</v>
      </c>
      <c r="C8525" s="18">
        <v>6</v>
      </c>
      <c r="D8525" s="18">
        <v>19</v>
      </c>
      <c r="E8525" s="18"/>
      <c r="F8525" s="18"/>
      <c r="G8525" s="18"/>
      <c r="H8525" s="18"/>
      <c r="I8525" s="18"/>
      <c r="J8525" s="62"/>
      <c r="K8525" s="19"/>
      <c r="L8525" s="29" t="s">
        <v>71</v>
      </c>
      <c r="M8525" s="104" t="e">
        <f>#REF!</f>
        <v>#REF!</v>
      </c>
      <c r="N8525" s="113" t="e">
        <f>IF(M8525=0,"",CHOOSE(M8525,"3","6","19","手入力箇所","手入力箇所","手入力箇所","手入力箇所","手入力箇所","手入力箇所","手入力箇所","手入力箇所","手入力箇所","手入力箇所"))</f>
        <v>#REF!</v>
      </c>
    </row>
    <row r="8526" spans="1:14" ht="13.8" thickBot="1" x14ac:dyDescent="0.25">
      <c r="A8526" s="29" t="s">
        <v>72</v>
      </c>
      <c r="B8526" s="18">
        <v>1</v>
      </c>
      <c r="C8526" s="18">
        <v>3</v>
      </c>
      <c r="D8526" s="18">
        <v>5</v>
      </c>
      <c r="E8526" s="18">
        <v>9</v>
      </c>
      <c r="F8526" s="18">
        <v>26</v>
      </c>
      <c r="G8526" s="18"/>
      <c r="H8526" s="18"/>
      <c r="I8526" s="18"/>
      <c r="J8526" s="62"/>
      <c r="K8526" s="19"/>
      <c r="L8526" s="29" t="s">
        <v>72</v>
      </c>
      <c r="M8526" s="104" t="e">
        <f>#REF!</f>
        <v>#REF!</v>
      </c>
      <c r="N8526" s="113" t="e">
        <f>IF(M8526=0,"",CHOOSE(M8526,"1","3","5","9","9","26","26","26","26","26","手入力箇所","手入力箇所","手入力箇所","手入力箇所","手入力箇所","手入力箇所","手入力箇所","手入力箇所","手入力箇所","手入力箇所"))</f>
        <v>#REF!</v>
      </c>
    </row>
    <row r="8527" spans="1:14" ht="13.8" thickBot="1" x14ac:dyDescent="0.25">
      <c r="A8527" s="29" t="s">
        <v>73</v>
      </c>
      <c r="B8527" s="18">
        <v>4</v>
      </c>
      <c r="C8527" s="18">
        <v>11</v>
      </c>
      <c r="D8527" s="18">
        <v>20</v>
      </c>
      <c r="E8527" s="18">
        <v>33</v>
      </c>
      <c r="F8527" s="18"/>
      <c r="G8527" s="18"/>
      <c r="H8527" s="18"/>
      <c r="I8527" s="18"/>
      <c r="J8527" s="62"/>
      <c r="K8527" s="19"/>
      <c r="L8527" s="29" t="s">
        <v>73</v>
      </c>
      <c r="M8527" s="104" t="e">
        <f>#REF!</f>
        <v>#REF!</v>
      </c>
      <c r="N8527" s="113" t="e">
        <f>IF(M8527=0,"",CHOOSE(M8527,"4","11","20","33","33","手入力箇所","手入力箇所","手入力箇所","手入力箇所","手入力箇所","手入力箇所","手入力箇所","手入力箇所","手入力箇所","手入力箇所"))</f>
        <v>#REF!</v>
      </c>
    </row>
    <row r="8528" spans="1:14" ht="37.200000000000003" thickBot="1" x14ac:dyDescent="0.25">
      <c r="A8528" s="30" t="s">
        <v>74</v>
      </c>
      <c r="B8528" s="18">
        <v>4</v>
      </c>
      <c r="C8528" s="18">
        <v>6</v>
      </c>
      <c r="D8528" s="18">
        <v>8</v>
      </c>
      <c r="E8528" s="18">
        <v>10</v>
      </c>
      <c r="F8528" s="18">
        <v>15</v>
      </c>
      <c r="G8528" s="18">
        <v>23</v>
      </c>
      <c r="H8528" s="18">
        <v>33</v>
      </c>
      <c r="I8528" s="18"/>
      <c r="J8528" s="62"/>
      <c r="K8528" s="19"/>
      <c r="L8528" s="30" t="s">
        <v>74</v>
      </c>
      <c r="M8528" s="104" t="e">
        <f>#REF!</f>
        <v>#REF!</v>
      </c>
      <c r="N8528" s="113" t="e">
        <f>IF(M8528=0,"",CHOOSE(M8528,"4","6","8","10","10","15","15","15","15","15","23","23","23","23","23","23","23","23","23","23","33","33","33","33","33","33","33","33","33","33","手入力箇所","手入力箇所","手入力箇所","手入力箇所","手入力箇所","手入力箇所","手入力箇所","手入力箇所","手入力箇所","手入力箇所"))</f>
        <v>#REF!</v>
      </c>
    </row>
    <row r="8529" spans="1:14" ht="13.8" thickBot="1" x14ac:dyDescent="0.25">
      <c r="A8529" s="29" t="s">
        <v>75</v>
      </c>
      <c r="B8529" s="18">
        <v>6</v>
      </c>
      <c r="C8529" s="18">
        <v>14</v>
      </c>
      <c r="D8529" s="18">
        <v>25</v>
      </c>
      <c r="E8529" s="18">
        <v>39</v>
      </c>
      <c r="F8529" s="18"/>
      <c r="G8529" s="18"/>
      <c r="H8529" s="18"/>
      <c r="I8529" s="18"/>
      <c r="J8529" s="62"/>
      <c r="K8529" s="19"/>
      <c r="L8529" s="29" t="s">
        <v>75</v>
      </c>
      <c r="M8529" s="104" t="e">
        <f>#REF!</f>
        <v>#REF!</v>
      </c>
      <c r="N8529" s="113" t="e">
        <f>IF(M8529=0,"",CHOOSE(M8529,"6","14","25","39","39","手入力箇所","手入力箇所","手入力箇所","手入力箇所","手入力箇所","手入力箇所","手入力箇所","手入力箇所","手入力箇所","手入力箇所"))</f>
        <v>#REF!</v>
      </c>
    </row>
    <row r="8530" spans="1:14" ht="37.200000000000003" thickBot="1" x14ac:dyDescent="0.25">
      <c r="A8530" s="30" t="s">
        <v>76</v>
      </c>
      <c r="B8530" s="18">
        <v>2</v>
      </c>
      <c r="C8530" s="18">
        <v>3</v>
      </c>
      <c r="D8530" s="18">
        <v>6</v>
      </c>
      <c r="E8530" s="18">
        <v>9</v>
      </c>
      <c r="F8530" s="18"/>
      <c r="G8530" s="18"/>
      <c r="H8530" s="18"/>
      <c r="I8530" s="18"/>
      <c r="J8530" s="62"/>
      <c r="K8530" s="19"/>
      <c r="L8530" s="30" t="s">
        <v>76</v>
      </c>
      <c r="M8530" s="104" t="e">
        <f>#REF!</f>
        <v>#REF!</v>
      </c>
      <c r="N8530" s="113" t="e">
        <f>IF(M8530=0,"",CHOOSE(M8530,"2","3","6","9","9","手入力箇所","手入力箇所","手入力箇所","手入力箇所","手入力箇所","手入力箇所","手入力箇所","手入力箇所","手入力箇所","手入力箇所"))</f>
        <v>#REF!</v>
      </c>
    </row>
    <row r="8531" spans="1:14" ht="27" thickBot="1" x14ac:dyDescent="0.25">
      <c r="A8531" s="31" t="s">
        <v>77</v>
      </c>
      <c r="B8531" s="18">
        <v>12</v>
      </c>
      <c r="C8531" s="18">
        <v>18</v>
      </c>
      <c r="D8531" s="18">
        <v>22</v>
      </c>
      <c r="E8531" s="18">
        <v>26</v>
      </c>
      <c r="F8531" s="62"/>
      <c r="G8531" s="62"/>
      <c r="H8531" s="62"/>
      <c r="I8531" s="62"/>
      <c r="J8531" s="62"/>
      <c r="K8531" s="19"/>
      <c r="L8531" s="31" t="s">
        <v>77</v>
      </c>
      <c r="M8531" s="104" t="e">
        <f>#REF!</f>
        <v>#REF!</v>
      </c>
      <c r="N8531" s="113" t="e">
        <f>IF(M8531=0,"",CHOOSE(M8531,"12","18","22","26","26","手入力箇所","手入力箇所","手入力箇所","手入力箇所","手入力箇所","手入力箇所","手入力箇所","手入力箇所","手入力箇所","手入力箇所"))</f>
        <v>#REF!</v>
      </c>
    </row>
    <row r="8532" spans="1:14" ht="40.200000000000003" thickBot="1" x14ac:dyDescent="0.25">
      <c r="A8532" s="31" t="s">
        <v>78</v>
      </c>
      <c r="B8532" s="18">
        <v>5</v>
      </c>
      <c r="C8532" s="18">
        <v>8</v>
      </c>
      <c r="D8532" s="18">
        <v>11</v>
      </c>
      <c r="E8532" s="18">
        <v>14</v>
      </c>
      <c r="F8532" s="62"/>
      <c r="G8532" s="62"/>
      <c r="H8532" s="62"/>
      <c r="I8532" s="62"/>
      <c r="J8532" s="62"/>
      <c r="K8532" s="19"/>
      <c r="L8532" s="31" t="s">
        <v>78</v>
      </c>
      <c r="M8532" s="104" t="e">
        <f>#REF!</f>
        <v>#REF!</v>
      </c>
      <c r="N8532" s="113" t="e">
        <f>IF(M8532=0,"",CHOOSE(M8532,"5","8","11","14","14","手入力箇所","手入力箇所","手入力箇所","手入力箇所","手入力箇所","手入力箇所","手入力箇所","手入力箇所","手入力箇所","手入力箇所"))</f>
        <v>#REF!</v>
      </c>
    </row>
    <row r="8533" spans="1:14" ht="27" thickBot="1" x14ac:dyDescent="0.25">
      <c r="A8533" s="31" t="s">
        <v>79</v>
      </c>
      <c r="B8533" s="18">
        <v>6</v>
      </c>
      <c r="C8533" s="18">
        <v>11</v>
      </c>
      <c r="D8533" s="18">
        <v>16</v>
      </c>
      <c r="E8533" s="18">
        <v>21</v>
      </c>
      <c r="F8533" s="62"/>
      <c r="G8533" s="62"/>
      <c r="H8533" s="62"/>
      <c r="I8533" s="62"/>
      <c r="J8533" s="62"/>
      <c r="K8533" s="19"/>
      <c r="L8533" s="31" t="s">
        <v>79</v>
      </c>
      <c r="M8533" s="104" t="e">
        <f>#REF!</f>
        <v>#REF!</v>
      </c>
      <c r="N8533" s="113" t="e">
        <f>IF(M8533=0,"",CHOOSE(M8533,"6","11","16","21","21","手入力箇所","手入力箇所","手入力箇所","手入力箇所","手入力箇所","手入力箇所","手入力箇所","手入力箇所","手入力箇所"))</f>
        <v>#REF!</v>
      </c>
    </row>
    <row r="8534" spans="1:14" ht="40.200000000000003" thickBot="1" x14ac:dyDescent="0.25">
      <c r="A8534" s="31" t="s">
        <v>80</v>
      </c>
      <c r="B8534" s="18">
        <v>5</v>
      </c>
      <c r="C8534" s="18">
        <v>7</v>
      </c>
      <c r="D8534" s="18">
        <v>9</v>
      </c>
      <c r="E8534" s="18">
        <v>10</v>
      </c>
      <c r="F8534" s="62"/>
      <c r="G8534" s="62"/>
      <c r="H8534" s="62"/>
      <c r="I8534" s="62"/>
      <c r="J8534" s="62"/>
      <c r="K8534" s="19"/>
      <c r="L8534" s="31" t="s">
        <v>80</v>
      </c>
      <c r="M8534" s="104" t="e">
        <f>#REF!</f>
        <v>#REF!</v>
      </c>
      <c r="N8534" s="113" t="e">
        <f>IF(M8534=0,"",CHOOSE(M8534,"5","7","9","10","10","手入力箇所","手入力箇所","手入力箇所","手入力箇所","手入力箇所","手入力箇所","手入力箇所","手入力箇所","手入力箇所"))</f>
        <v>#REF!</v>
      </c>
    </row>
    <row r="8535" spans="1:14" ht="40.200000000000003" thickBot="1" x14ac:dyDescent="0.25">
      <c r="A8535" s="31" t="s">
        <v>81</v>
      </c>
      <c r="B8535" s="18">
        <v>9</v>
      </c>
      <c r="C8535" s="18">
        <v>14</v>
      </c>
      <c r="D8535" s="62"/>
      <c r="E8535" s="62"/>
      <c r="F8535" s="62"/>
      <c r="G8535" s="62"/>
      <c r="H8535" s="62"/>
      <c r="I8535" s="62"/>
      <c r="J8535" s="62"/>
      <c r="K8535" s="19"/>
      <c r="L8535" s="31" t="s">
        <v>81</v>
      </c>
      <c r="M8535" s="104" t="e">
        <f>#REF!</f>
        <v>#REF!</v>
      </c>
      <c r="N8535" s="113" t="e">
        <f>IF(M8535=0,"",CHOOSE(M8535,"9","14","手入力箇所","手入力箇所","手入力箇所","手入力箇所","手入力箇所","手入力箇所","手入力箇所","手入力箇所","手入力箇所","手入力箇所"))</f>
        <v>#REF!</v>
      </c>
    </row>
    <row r="8536" spans="1:14" ht="13.8" thickBot="1" x14ac:dyDescent="0.25">
      <c r="A8536" s="31" t="s">
        <v>82</v>
      </c>
      <c r="B8536" s="18">
        <v>3</v>
      </c>
      <c r="C8536" s="18">
        <v>4</v>
      </c>
      <c r="D8536" s="18">
        <v>4</v>
      </c>
      <c r="E8536" s="18">
        <v>5</v>
      </c>
      <c r="F8536" s="18">
        <v>6</v>
      </c>
      <c r="G8536" s="18">
        <v>8</v>
      </c>
      <c r="H8536" s="18">
        <v>9</v>
      </c>
      <c r="I8536" s="18">
        <v>11</v>
      </c>
      <c r="J8536" s="18">
        <v>12</v>
      </c>
      <c r="K8536" s="19"/>
      <c r="L8536" s="31" t="s">
        <v>82</v>
      </c>
      <c r="M8536" s="104" t="e">
        <f>#REF!</f>
        <v>#REF!</v>
      </c>
      <c r="N8536" s="113" t="e">
        <f>IF(M8536=0,"",CHOOSE(M8536,"3","4","4","5","5","6","6","6","6","6","8","8","8","8","8","8","8","8","8","8","9","9","9","9","9","9","9","9","9","9","11","11","11","11","11","11","11","11","11","11","12","12","12","12","12","12","12","12","12","12","12","手入力箇所","手入力箇所","手入力箇所","手入力箇所","手入力箇所","手入力箇所","手入力箇所","手入力箇所","手入力箇所","手入力箇所"))</f>
        <v>#REF!</v>
      </c>
    </row>
    <row r="8537" spans="1:14" ht="13.8" thickBot="1" x14ac:dyDescent="0.25">
      <c r="A8537" s="31" t="s">
        <v>83</v>
      </c>
      <c r="B8537" s="18">
        <v>3</v>
      </c>
      <c r="C8537" s="18">
        <v>4</v>
      </c>
      <c r="D8537" s="18">
        <v>4</v>
      </c>
      <c r="E8537" s="18">
        <v>5</v>
      </c>
      <c r="F8537" s="18">
        <v>6</v>
      </c>
      <c r="G8537" s="18">
        <v>8</v>
      </c>
      <c r="H8537" s="18">
        <v>10</v>
      </c>
      <c r="I8537" s="18">
        <v>12</v>
      </c>
      <c r="J8537" s="18">
        <v>13</v>
      </c>
      <c r="K8537" s="19"/>
      <c r="L8537" s="31" t="s">
        <v>83</v>
      </c>
      <c r="M8537" s="104" t="e">
        <f>#REF!</f>
        <v>#REF!</v>
      </c>
      <c r="N8537" s="113" t="e">
        <f>IF(M8537=0,"",CHOOSE(M8537,"3","4","4","5","5","6","6","6","6","6","8","8","8","8","8","8","8","8","8","8","10","10","10","10","10","10","10","10","10","10","12","12","12","12","12","12","12","12","12","12","13","13","13","13","13","13","13","13","13","13","13","手入力箇所","手入力箇所","手入力箇所","手入力箇所","手入力箇所","手入力箇所","手入力箇所","手入力箇所","手入力箇所","手入力箇所"))</f>
        <v>#REF!</v>
      </c>
    </row>
    <row r="8538" spans="1:14" ht="27" thickBot="1" x14ac:dyDescent="0.25">
      <c r="A8538" s="32" t="s">
        <v>84</v>
      </c>
      <c r="B8538" s="20">
        <v>1</v>
      </c>
      <c r="C8538" s="20">
        <v>2</v>
      </c>
      <c r="D8538" s="20">
        <v>3</v>
      </c>
      <c r="E8538" s="20">
        <v>4</v>
      </c>
      <c r="F8538" s="20">
        <v>8</v>
      </c>
      <c r="G8538" s="20">
        <v>19</v>
      </c>
      <c r="H8538" s="63"/>
      <c r="I8538" s="63"/>
      <c r="J8538" s="63"/>
      <c r="K8538" s="21"/>
      <c r="L8538" s="32" t="s">
        <v>84</v>
      </c>
      <c r="M8538" s="104" t="e">
        <f>#REF!</f>
        <v>#REF!</v>
      </c>
      <c r="N8538" s="113" t="e">
        <f>IF(M8538=0,"",CHOOSE(M8538,"1","2","3","4","4","8","8","8","8","8","19","19","19","19","19","19","19","19","19","19","手入力箇所","手入力箇所","手入力箇所","手入力箇所","手入力箇所","手入力箇所","手入力箇所","手入力箇所","手入力箇所","手入力箇所"))</f>
        <v>#REF!</v>
      </c>
    </row>
    <row r="8539" spans="1:14" ht="13.8" thickBot="1" x14ac:dyDescent="0.25"/>
    <row r="8540" spans="1:14" ht="13.8" thickBot="1" x14ac:dyDescent="0.25">
      <c r="A8540" s="686" t="e">
        <f>A8513</f>
        <v>#REF!</v>
      </c>
      <c r="B8540" s="686"/>
      <c r="C8540" s="686"/>
      <c r="D8540" s="687" t="s">
        <v>193</v>
      </c>
      <c r="E8540" s="687"/>
      <c r="F8540" s="687"/>
      <c r="G8540" s="687"/>
      <c r="H8540" s="687"/>
      <c r="I8540" s="687"/>
      <c r="J8540" s="687"/>
      <c r="K8540" s="687"/>
      <c r="L8540" s="687"/>
      <c r="M8540" s="687"/>
      <c r="N8540" s="687"/>
    </row>
    <row r="8541" spans="1:14" ht="13.8" thickBot="1" x14ac:dyDescent="0.25">
      <c r="A8541" s="105"/>
      <c r="B8541" s="33">
        <v>1</v>
      </c>
      <c r="C8541" s="24">
        <v>2</v>
      </c>
      <c r="D8541" s="24">
        <v>3</v>
      </c>
      <c r="E8541" s="24" t="s">
        <v>58</v>
      </c>
      <c r="F8541" s="24" t="s">
        <v>59</v>
      </c>
      <c r="G8541" s="24" t="s">
        <v>60</v>
      </c>
      <c r="H8541" s="24" t="s">
        <v>61</v>
      </c>
      <c r="I8541" s="24" t="s">
        <v>62</v>
      </c>
      <c r="J8541" s="24" t="s">
        <v>194</v>
      </c>
      <c r="K8541" s="102" t="s">
        <v>85</v>
      </c>
      <c r="L8541" s="105" t="s">
        <v>189</v>
      </c>
      <c r="M8541" s="105" t="s">
        <v>188</v>
      </c>
      <c r="N8541" s="105" t="s">
        <v>51</v>
      </c>
    </row>
    <row r="8542" spans="1:14" ht="13.8" thickBot="1" x14ac:dyDescent="0.25">
      <c r="A8542" s="26" t="s">
        <v>56</v>
      </c>
      <c r="B8542" s="22">
        <v>16</v>
      </c>
      <c r="C8542" s="22">
        <v>25</v>
      </c>
      <c r="D8542" s="22">
        <v>32</v>
      </c>
      <c r="E8542" s="22">
        <v>38</v>
      </c>
      <c r="F8542" s="22">
        <v>56</v>
      </c>
      <c r="G8542" s="22">
        <v>87</v>
      </c>
      <c r="H8542" s="22">
        <v>121</v>
      </c>
      <c r="I8542" s="22"/>
      <c r="J8542" s="23"/>
      <c r="K8542" s="68"/>
      <c r="L8542" s="107" t="s">
        <v>56</v>
      </c>
      <c r="M8542" s="103" t="e">
        <f>#REF!</f>
        <v>#REF!</v>
      </c>
      <c r="N8542" s="103" t="e">
        <f>IF(M8542=0,"",CHOOSE(M8542,"16","25","32","38","38","56","56","56","56","56","87","87","87","87","87","87","87","87","87","87","121","121","121","121","121","121","121","121","121","121","手入力箇所","手入力箇所","手入力箇所","手入力箇所","手入力箇所","手入力箇所","手入力箇所","手入力箇所","手入力箇所","手入力箇所"))</f>
        <v>#REF!</v>
      </c>
    </row>
    <row r="8543" spans="1:14" ht="13.8" thickBot="1" x14ac:dyDescent="0.25">
      <c r="A8543" s="27" t="s">
        <v>57</v>
      </c>
      <c r="B8543" s="18">
        <v>25</v>
      </c>
      <c r="C8543" s="18">
        <v>33</v>
      </c>
      <c r="D8543" s="18">
        <v>40</v>
      </c>
      <c r="E8543" s="18">
        <v>45</v>
      </c>
      <c r="F8543" s="18">
        <v>58</v>
      </c>
      <c r="G8543" s="18">
        <v>79</v>
      </c>
      <c r="H8543" s="18"/>
      <c r="I8543" s="18"/>
      <c r="J8543" s="62"/>
      <c r="K8543" s="69"/>
      <c r="L8543" s="107" t="s">
        <v>57</v>
      </c>
      <c r="M8543" s="103" t="e">
        <f>#REF!</f>
        <v>#REF!</v>
      </c>
      <c r="N8543" s="103" t="e">
        <f>IF(M8543=0,"",CHOOSE(M8543,"25","33","40","45","45","58","58","58","58","58","79","79","79","79","79","79","79","79","79","79","手入力箇所","手入力箇所","手入力箇所","手入力箇所","手入力箇所","手入力箇所","手入力箇所","手入力箇所","手入力箇所","手入力箇所"))</f>
        <v>#REF!</v>
      </c>
    </row>
    <row r="8544" spans="1:14" ht="48.6" thickBot="1" x14ac:dyDescent="0.25">
      <c r="A8544" s="28" t="s">
        <v>64</v>
      </c>
      <c r="B8544" s="18">
        <v>32</v>
      </c>
      <c r="C8544" s="18"/>
      <c r="D8544" s="18"/>
      <c r="E8544" s="18"/>
      <c r="F8544" s="18"/>
      <c r="G8544" s="18"/>
      <c r="H8544" s="18"/>
      <c r="I8544" s="18"/>
      <c r="J8544" s="62"/>
      <c r="K8544" s="69"/>
      <c r="L8544" s="108" t="s">
        <v>64</v>
      </c>
      <c r="M8544" s="103" t="e">
        <f>#REF!</f>
        <v>#REF!</v>
      </c>
      <c r="N8544" s="103" t="e">
        <f>IF(M8544=0,"",CHOOSE(M8544,"32","手入力箇所","手入力箇所","手入力箇所","手入力箇所","手入力箇所","手入力箇所","手入力箇所","手入力箇所","手入力箇所","手入力箇所"))</f>
        <v>#REF!</v>
      </c>
    </row>
    <row r="8545" spans="1:14" ht="48.6" thickBot="1" x14ac:dyDescent="0.25">
      <c r="A8545" s="28" t="s">
        <v>65</v>
      </c>
      <c r="B8545" s="18">
        <v>36</v>
      </c>
      <c r="C8545" s="18"/>
      <c r="D8545" s="18"/>
      <c r="E8545" s="18"/>
      <c r="F8545" s="18"/>
      <c r="G8545" s="18"/>
      <c r="H8545" s="18"/>
      <c r="I8545" s="18"/>
      <c r="J8545" s="62"/>
      <c r="K8545" s="69"/>
      <c r="L8545" s="108" t="s">
        <v>65</v>
      </c>
      <c r="M8545" s="103" t="e">
        <f>#REF!</f>
        <v>#REF!</v>
      </c>
      <c r="N8545" s="103" t="e">
        <f>IF(M8545=0,"",CHOOSE(M8545,"36","手入力箇所","手入力箇所","手入力箇所","手入力箇所","手入力箇所","手入力箇所","手入力箇所","手入力箇所","手入力箇所","手入力箇所"))</f>
        <v>#REF!</v>
      </c>
    </row>
    <row r="8546" spans="1:14" ht="24.6" thickBot="1" x14ac:dyDescent="0.25">
      <c r="A8546" s="28" t="s">
        <v>66</v>
      </c>
      <c r="B8546" s="18">
        <v>24</v>
      </c>
      <c r="C8546" s="18">
        <v>30</v>
      </c>
      <c r="D8546" s="18">
        <v>33</v>
      </c>
      <c r="E8546" s="18">
        <v>35</v>
      </c>
      <c r="F8546" s="18">
        <v>42</v>
      </c>
      <c r="G8546" s="18"/>
      <c r="H8546" s="18"/>
      <c r="I8546" s="18"/>
      <c r="J8546" s="62"/>
      <c r="K8546" s="69"/>
      <c r="L8546" s="108" t="s">
        <v>66</v>
      </c>
      <c r="M8546" s="103" t="e">
        <f>#REF!</f>
        <v>#REF!</v>
      </c>
      <c r="N8546" s="103" t="e">
        <f>IF(M8546=0,"",CHOOSE(M8546,"24","30","33","35","35","42","42","42","42","42","手入力箇所","手入力箇所","手入力箇所","手入力箇所","手入力箇所","手入力箇所","手入力箇所","手入力箇所","手入力箇所","手入力箇所"))</f>
        <v>#REF!</v>
      </c>
    </row>
    <row r="8547" spans="1:14" ht="36.6" thickBot="1" x14ac:dyDescent="0.25">
      <c r="A8547" s="28" t="s">
        <v>67</v>
      </c>
      <c r="B8547" s="18">
        <v>7</v>
      </c>
      <c r="C8547" s="18">
        <v>12</v>
      </c>
      <c r="D8547" s="18">
        <v>16</v>
      </c>
      <c r="E8547" s="18">
        <v>19</v>
      </c>
      <c r="F8547" s="18"/>
      <c r="G8547" s="18"/>
      <c r="H8547" s="18"/>
      <c r="I8547" s="18"/>
      <c r="J8547" s="62"/>
      <c r="K8547" s="69"/>
      <c r="L8547" s="108" t="s">
        <v>67</v>
      </c>
      <c r="M8547" s="103" t="e">
        <f>#REF!</f>
        <v>#REF!</v>
      </c>
      <c r="N8547" s="103" t="e">
        <f>IF(M8547=0,"",CHOOSE(M8547,"7","12","16","19","19","手入力箇所","手入力箇所","手入力箇所","手入力箇所","手入力箇所","手入力箇所","手入力箇所","手入力箇所","手入力箇所","手入力箇所"))</f>
        <v>#REF!</v>
      </c>
    </row>
    <row r="8548" spans="1:14" ht="24.6" thickBot="1" x14ac:dyDescent="0.25">
      <c r="A8548" s="28" t="s">
        <v>68</v>
      </c>
      <c r="B8548" s="18">
        <v>21</v>
      </c>
      <c r="C8548" s="18">
        <v>35</v>
      </c>
      <c r="D8548" s="18">
        <v>48</v>
      </c>
      <c r="E8548" s="18">
        <v>59</v>
      </c>
      <c r="F8548" s="18">
        <v>94</v>
      </c>
      <c r="G8548" s="18">
        <v>159</v>
      </c>
      <c r="H8548" s="18">
        <v>235</v>
      </c>
      <c r="I8548" s="18"/>
      <c r="J8548" s="62"/>
      <c r="K8548" s="69"/>
      <c r="L8548" s="108" t="s">
        <v>68</v>
      </c>
      <c r="M8548" s="103" t="e">
        <f>#REF!</f>
        <v>#REF!</v>
      </c>
      <c r="N8548" s="103" t="e">
        <f>IF(M8548=0,"",CHOOSE(M8548,"21","35","48","59","59","94","94","94","94","94","159","159","159","159","159","159","159","159","159","159","235","235","235","235","235","235","235","235","235","235","手入力箇所","手入力箇所","手入力箇所","手入力箇所","手入力箇所","手入力箇所","手入力箇所","手入力箇所","手入力箇所","手入力箇所"))</f>
        <v>#REF!</v>
      </c>
    </row>
    <row r="8549" spans="1:14" ht="36.6" thickBot="1" x14ac:dyDescent="0.25">
      <c r="A8549" s="28" t="s">
        <v>69</v>
      </c>
      <c r="B8549" s="18">
        <v>22</v>
      </c>
      <c r="C8549" s="18">
        <v>26</v>
      </c>
      <c r="D8549" s="18">
        <v>28</v>
      </c>
      <c r="E8549" s="18">
        <v>29</v>
      </c>
      <c r="F8549" s="18">
        <v>34</v>
      </c>
      <c r="G8549" s="18"/>
      <c r="H8549" s="18"/>
      <c r="I8549" s="18"/>
      <c r="J8549" s="62"/>
      <c r="K8549" s="69"/>
      <c r="L8549" s="108" t="s">
        <v>69</v>
      </c>
      <c r="M8549" s="103" t="e">
        <f>#REF!</f>
        <v>#REF!</v>
      </c>
      <c r="N8549" s="103" t="e">
        <f>IF(M8549=0,"",CHOOSE(M8549,"22","26","28","29","29","34","34","34","34","34","手入力箇所","手入力箇所","手入力箇所","手入力箇所","手入力箇所","手入力箇所","手入力箇所","手入力箇所","手入力箇所","手入力箇所"))</f>
        <v>#REF!</v>
      </c>
    </row>
    <row r="8550" spans="1:14" ht="13.8" thickBot="1" x14ac:dyDescent="0.25">
      <c r="A8550" s="27" t="s">
        <v>63</v>
      </c>
      <c r="B8550" s="18">
        <v>21</v>
      </c>
      <c r="C8550" s="18">
        <v>33</v>
      </c>
      <c r="D8550" s="18">
        <v>46</v>
      </c>
      <c r="E8550" s="18">
        <v>56</v>
      </c>
      <c r="F8550" s="18">
        <v>89</v>
      </c>
      <c r="G8550" s="18">
        <v>151</v>
      </c>
      <c r="H8550" s="18">
        <v>224</v>
      </c>
      <c r="I8550" s="18">
        <v>289</v>
      </c>
      <c r="J8550" s="18">
        <v>350</v>
      </c>
      <c r="K8550" s="69"/>
      <c r="L8550" s="107" t="s">
        <v>63</v>
      </c>
      <c r="M8550" s="103" t="e">
        <f>#REF!</f>
        <v>#REF!</v>
      </c>
      <c r="N8550" s="103" t="e">
        <f>IF(M8550=0,"",CHOOSE(M8550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551" spans="1:14" ht="24.6" thickBot="1" x14ac:dyDescent="0.25">
      <c r="A8551" s="34" t="s">
        <v>70</v>
      </c>
      <c r="B8551" s="35">
        <v>13</v>
      </c>
      <c r="C8551" s="35">
        <v>33</v>
      </c>
      <c r="D8551" s="35">
        <v>59</v>
      </c>
      <c r="E8551" s="35"/>
      <c r="F8551" s="35"/>
      <c r="G8551" s="35"/>
      <c r="H8551" s="35"/>
      <c r="I8551" s="35"/>
      <c r="J8551" s="36"/>
      <c r="K8551" s="67"/>
      <c r="L8551" s="108" t="s">
        <v>70</v>
      </c>
      <c r="M8551" s="103" t="e">
        <f>#REF!</f>
        <v>#REF!</v>
      </c>
      <c r="N8551" s="103" t="e">
        <f>IF(M8551=0,"",CHOOSE(M8551,"13","33","59","手入力箇所","手入力箇所","手入力箇所","手入力箇所","手入力箇所","手入力箇所","手入力箇所","手入力箇所","手入力箇所","手入力箇所"))</f>
        <v>#REF!</v>
      </c>
    </row>
    <row r="8552" spans="1:14" ht="13.8" thickBot="1" x14ac:dyDescent="0.25">
      <c r="A8552" s="37" t="s">
        <v>71</v>
      </c>
      <c r="B8552" s="17">
        <v>23</v>
      </c>
      <c r="C8552" s="17">
        <v>39</v>
      </c>
      <c r="D8552" s="17">
        <v>97</v>
      </c>
      <c r="E8552" s="17"/>
      <c r="F8552" s="17"/>
      <c r="G8552" s="17"/>
      <c r="H8552" s="17"/>
      <c r="I8552" s="17"/>
      <c r="J8552" s="64"/>
      <c r="K8552" s="70"/>
      <c r="L8552" s="109" t="s">
        <v>71</v>
      </c>
      <c r="M8552" s="103" t="e">
        <f>#REF!</f>
        <v>#REF!</v>
      </c>
      <c r="N8552" s="103" t="e">
        <f>IF(M8552=0,"",CHOOSE(M8552,"23","39","97","手入力箇所","手入力箇所","手入力箇所","手入力箇所","手入力箇所","手入力箇所","手入力箇所","手入力箇所","手入力箇所","手入力箇所"))</f>
        <v>#REF!</v>
      </c>
    </row>
    <row r="8553" spans="1:14" ht="13.8" thickBot="1" x14ac:dyDescent="0.25">
      <c r="A8553" s="29" t="s">
        <v>72</v>
      </c>
      <c r="B8553" s="18">
        <v>21</v>
      </c>
      <c r="C8553" s="18">
        <v>37</v>
      </c>
      <c r="D8553" s="18">
        <v>58</v>
      </c>
      <c r="E8553" s="18">
        <v>76</v>
      </c>
      <c r="F8553" s="18">
        <v>137</v>
      </c>
      <c r="G8553" s="18"/>
      <c r="H8553" s="18"/>
      <c r="I8553" s="18"/>
      <c r="J8553" s="62"/>
      <c r="K8553" s="69"/>
      <c r="L8553" s="109" t="s">
        <v>72</v>
      </c>
      <c r="M8553" s="103" t="e">
        <f>#REF!</f>
        <v>#REF!</v>
      </c>
      <c r="N8553" s="103" t="e">
        <f>IF(M8553=0,"",CHOOSE(M8553,"21","37","58","76","76","137","137","137","137","137","手入力箇所","手入力箇所","手入力箇所","手入力箇所","手入力箇所","手入力箇所","手入力箇所","手入力箇所","手入力箇所","手入力箇所"))</f>
        <v>#REF!</v>
      </c>
    </row>
    <row r="8554" spans="1:14" ht="13.8" thickBot="1" x14ac:dyDescent="0.25">
      <c r="A8554" s="29" t="s">
        <v>73</v>
      </c>
      <c r="B8554" s="18">
        <v>48</v>
      </c>
      <c r="C8554" s="18">
        <v>93</v>
      </c>
      <c r="D8554" s="18">
        <v>138</v>
      </c>
      <c r="E8554" s="18">
        <v>183</v>
      </c>
      <c r="F8554" s="18"/>
      <c r="G8554" s="18"/>
      <c r="H8554" s="18"/>
      <c r="I8554" s="18"/>
      <c r="J8554" s="62"/>
      <c r="K8554" s="69"/>
      <c r="L8554" s="109" t="s">
        <v>73</v>
      </c>
      <c r="M8554" s="103" t="e">
        <f>#REF!</f>
        <v>#REF!</v>
      </c>
      <c r="N8554" s="103" t="e">
        <f>IF(M8554=0,"",CHOOSE(M8554,"48","93","138","183","183","手入力箇所","手入力箇所","手入力箇所","手入力箇所","手入力箇所","手入力箇所","手入力箇所","手入力箇所","手入力箇所","手入力箇所"))</f>
        <v>#REF!</v>
      </c>
    </row>
    <row r="8555" spans="1:14" ht="37.200000000000003" thickBot="1" x14ac:dyDescent="0.25">
      <c r="A8555" s="30" t="s">
        <v>74</v>
      </c>
      <c r="B8555" s="18">
        <v>13</v>
      </c>
      <c r="C8555" s="18">
        <v>26</v>
      </c>
      <c r="D8555" s="18">
        <v>40</v>
      </c>
      <c r="E8555" s="18">
        <v>55</v>
      </c>
      <c r="F8555" s="18">
        <v>107</v>
      </c>
      <c r="G8555" s="18">
        <v>224</v>
      </c>
      <c r="H8555" s="18">
        <v>386</v>
      </c>
      <c r="I8555" s="18"/>
      <c r="J8555" s="62"/>
      <c r="K8555" s="69"/>
      <c r="L8555" s="110" t="s">
        <v>74</v>
      </c>
      <c r="M8555" s="103" t="e">
        <f>#REF!</f>
        <v>#REF!</v>
      </c>
      <c r="N8555" s="103" t="e">
        <f>IF(M8555=0,"",CHOOSE(M8555,"13","26","40","55","55","107","107","107","107","107","224","224","224","224","224","224","224","224","224","224","386","386","386","386","386","386","386","386","386","386","手入力箇所","手入力箇所","手入力箇所","手入力箇所","手入力箇所","手入力箇所","手入力箇所","手入力箇所","手入力箇所","手入力箇所"))</f>
        <v>#REF!</v>
      </c>
    </row>
    <row r="8556" spans="1:14" ht="13.8" thickBot="1" x14ac:dyDescent="0.25">
      <c r="A8556" s="29" t="s">
        <v>75</v>
      </c>
      <c r="B8556" s="18">
        <v>36</v>
      </c>
      <c r="C8556" s="18">
        <v>98</v>
      </c>
      <c r="D8556" s="18">
        <v>173</v>
      </c>
      <c r="E8556" s="18">
        <v>274</v>
      </c>
      <c r="F8556" s="18"/>
      <c r="G8556" s="18"/>
      <c r="H8556" s="18"/>
      <c r="I8556" s="18"/>
      <c r="J8556" s="62"/>
      <c r="K8556" s="69"/>
      <c r="L8556" s="109" t="s">
        <v>75</v>
      </c>
      <c r="M8556" s="103" t="e">
        <f>#REF!</f>
        <v>#REF!</v>
      </c>
      <c r="N8556" s="103" t="e">
        <f>IF(M8556=0,"",CHOOSE(M8556,"36","98","173","274","274","手入力箇所","手入力箇所","手入力箇所","手入力箇所","手入力箇所","手入力箇所","手入力箇所","手入力箇所","手入力箇所","手入力箇所"))</f>
        <v>#REF!</v>
      </c>
    </row>
    <row r="8557" spans="1:14" ht="37.200000000000003" thickBot="1" x14ac:dyDescent="0.25">
      <c r="A8557" s="30" t="s">
        <v>76</v>
      </c>
      <c r="B8557" s="18">
        <v>127</v>
      </c>
      <c r="C8557" s="18">
        <v>127</v>
      </c>
      <c r="D8557" s="18">
        <v>127</v>
      </c>
      <c r="E8557" s="18">
        <v>127</v>
      </c>
      <c r="F8557" s="18"/>
      <c r="G8557" s="18"/>
      <c r="H8557" s="18"/>
      <c r="I8557" s="18"/>
      <c r="J8557" s="62"/>
      <c r="K8557" s="69"/>
      <c r="L8557" s="110" t="s">
        <v>76</v>
      </c>
      <c r="M8557" s="103" t="e">
        <f>#REF!</f>
        <v>#REF!</v>
      </c>
      <c r="N8557" s="103" t="e">
        <f>IF(M8557=0,"",CHOOSE(M8557,"127","127","127","127","127","手入力箇所","手入力箇所","手入力箇所","手入力箇所","手入力箇所","手入力箇所","手入力箇所","手入力箇所","手入力箇所","手入力箇所"))</f>
        <v>#REF!</v>
      </c>
    </row>
    <row r="8558" spans="1:14" ht="27" thickBot="1" x14ac:dyDescent="0.25">
      <c r="A8558" s="31" t="s">
        <v>77</v>
      </c>
      <c r="B8558" s="18">
        <v>42</v>
      </c>
      <c r="C8558" s="18">
        <v>90</v>
      </c>
      <c r="D8558" s="18">
        <v>141</v>
      </c>
      <c r="E8558" s="18">
        <v>193</v>
      </c>
      <c r="F8558" s="62"/>
      <c r="G8558" s="62"/>
      <c r="H8558" s="62"/>
      <c r="I8558" s="62"/>
      <c r="J8558" s="62"/>
      <c r="K8558" s="69"/>
      <c r="L8558" s="111" t="s">
        <v>77</v>
      </c>
      <c r="M8558" s="103" t="e">
        <f>#REF!</f>
        <v>#REF!</v>
      </c>
      <c r="N8558" s="103" t="e">
        <f>IF(M8558=0,"",CHOOSE(M8558,"42","90","141","193","1936","手入力箇所","手入力箇所","手入力箇所","手入力箇所","手入力箇所","手入力箇所","手入力箇所","手入力箇所","手入力箇所","手入力箇所"))</f>
        <v>#REF!</v>
      </c>
    </row>
    <row r="8559" spans="1:14" ht="40.200000000000003" thickBot="1" x14ac:dyDescent="0.25">
      <c r="A8559" s="31" t="s">
        <v>78</v>
      </c>
      <c r="B8559" s="18">
        <v>24</v>
      </c>
      <c r="C8559" s="18">
        <v>43</v>
      </c>
      <c r="D8559" s="18">
        <v>61</v>
      </c>
      <c r="E8559" s="18">
        <v>76</v>
      </c>
      <c r="F8559" s="62"/>
      <c r="G8559" s="62"/>
      <c r="H8559" s="62"/>
      <c r="I8559" s="62"/>
      <c r="J8559" s="62"/>
      <c r="K8559" s="69"/>
      <c r="L8559" s="111" t="s">
        <v>78</v>
      </c>
      <c r="M8559" s="103" t="e">
        <f>#REF!</f>
        <v>#REF!</v>
      </c>
      <c r="N8559" s="103" t="e">
        <f>IF(M8559=0,"",CHOOSE(M8559,"24","43","61","76","76","手入力箇所","手入力箇所","手入力箇所","手入力箇所","手入力箇所","手入力箇所","手入力箇所","手入力箇所","手入力箇所","手入力箇所"))</f>
        <v>#REF!</v>
      </c>
    </row>
    <row r="8560" spans="1:14" ht="27" thickBot="1" x14ac:dyDescent="0.25">
      <c r="A8560" s="31" t="s">
        <v>79</v>
      </c>
      <c r="B8560" s="18">
        <v>54</v>
      </c>
      <c r="C8560" s="18">
        <v>77</v>
      </c>
      <c r="D8560" s="18">
        <v>94</v>
      </c>
      <c r="E8560" s="18">
        <v>107</v>
      </c>
      <c r="F8560" s="62"/>
      <c r="G8560" s="62"/>
      <c r="H8560" s="62"/>
      <c r="I8560" s="62"/>
      <c r="J8560" s="62"/>
      <c r="K8560" s="69"/>
      <c r="L8560" s="111" t="s">
        <v>79</v>
      </c>
      <c r="M8560" s="103" t="e">
        <f>#REF!</f>
        <v>#REF!</v>
      </c>
      <c r="N8560" s="103" t="e">
        <f>IF(M8560=0,"",CHOOSE(M8560,"54","77","94","107","107","手入力箇所","手入力箇所","手入力箇所","手入力箇所","手入力箇所","手入力箇所","手入力箇所","手入力箇所","手入力箇所","手入力箇所"))</f>
        <v>#REF!</v>
      </c>
    </row>
    <row r="8561" spans="1:14" ht="40.200000000000003" thickBot="1" x14ac:dyDescent="0.25">
      <c r="A8561" s="31" t="s">
        <v>80</v>
      </c>
      <c r="B8561" s="18">
        <v>49</v>
      </c>
      <c r="C8561" s="18">
        <v>53</v>
      </c>
      <c r="D8561" s="18">
        <v>55</v>
      </c>
      <c r="E8561" s="18">
        <v>56</v>
      </c>
      <c r="F8561" s="62"/>
      <c r="G8561" s="62"/>
      <c r="H8561" s="62"/>
      <c r="I8561" s="62"/>
      <c r="J8561" s="62"/>
      <c r="K8561" s="69"/>
      <c r="L8561" s="111" t="s">
        <v>80</v>
      </c>
      <c r="M8561" s="103" t="e">
        <f>#REF!</f>
        <v>#REF!</v>
      </c>
      <c r="N8561" s="103" t="e">
        <f>IF(M8561=0,"",CHOOSE(M8561,"49","53","55","56","56","手入力箇所","手入力箇所","手入力箇所","手入力箇所","手入力箇所","手入力箇所","手入力箇所","手入力箇所","手入力箇所","手入力箇所"))</f>
        <v>#REF!</v>
      </c>
    </row>
    <row r="8562" spans="1:14" ht="40.200000000000003" thickBot="1" x14ac:dyDescent="0.25">
      <c r="A8562" s="38" t="s">
        <v>81</v>
      </c>
      <c r="B8562" s="35">
        <v>232</v>
      </c>
      <c r="C8562" s="35">
        <v>232</v>
      </c>
      <c r="D8562" s="36"/>
      <c r="E8562" s="36"/>
      <c r="F8562" s="36"/>
      <c r="G8562" s="36"/>
      <c r="H8562" s="36"/>
      <c r="I8562" s="36"/>
      <c r="J8562" s="36"/>
      <c r="K8562" s="67"/>
      <c r="L8562" s="111" t="s">
        <v>81</v>
      </c>
      <c r="M8562" s="103" t="e">
        <f>#REF!</f>
        <v>#REF!</v>
      </c>
      <c r="N8562" s="103" t="e">
        <f>IF(M8562=0,"",CHOOSE(M8562,"232","232","手入力箇所","手入力箇所","手入力箇所","手入力箇所","手入力箇所","手入力箇所","手入力箇所","手入力箇所","手入力箇所","手入力箇所"))</f>
        <v>#REF!</v>
      </c>
    </row>
    <row r="8563" spans="1:14" ht="13.8" thickBot="1" x14ac:dyDescent="0.25">
      <c r="A8563" s="39" t="s">
        <v>82</v>
      </c>
      <c r="B8563" s="17">
        <v>6</v>
      </c>
      <c r="C8563" s="17">
        <v>9</v>
      </c>
      <c r="D8563" s="17">
        <v>11</v>
      </c>
      <c r="E8563" s="17">
        <v>13</v>
      </c>
      <c r="F8563" s="17">
        <v>18</v>
      </c>
      <c r="G8563" s="17">
        <v>26</v>
      </c>
      <c r="H8563" s="17">
        <v>35</v>
      </c>
      <c r="I8563" s="17">
        <v>43</v>
      </c>
      <c r="J8563" s="17">
        <v>49</v>
      </c>
      <c r="K8563" s="70"/>
      <c r="L8563" s="111" t="s">
        <v>82</v>
      </c>
      <c r="M8563" s="103" t="e">
        <f>#REF!</f>
        <v>#REF!</v>
      </c>
      <c r="N8563" s="103" t="e">
        <f>IF(M8563=0,"",CHOOSE(M8563,"6","9","11","13","13","18","18","18","18","18","26","26","26","26","26","26","26","26","26","26","35","35","35","35","35","35","35","35","35","35","43","43","43","43","43","43","43","43","43","43","49","49","49","49","49","49","49","49","49","49","手入力箇所","手入力箇所","手入力箇所","手入力箇所","手入力箇所","手入力箇所","手入力箇所","手入力箇所","手入力箇所","手入力箇所"))</f>
        <v>#REF!</v>
      </c>
    </row>
    <row r="8564" spans="1:14" ht="13.8" thickBot="1" x14ac:dyDescent="0.25">
      <c r="A8564" s="31" t="s">
        <v>83</v>
      </c>
      <c r="B8564" s="18">
        <v>6</v>
      </c>
      <c r="C8564" s="18">
        <v>10</v>
      </c>
      <c r="D8564" s="18">
        <v>14</v>
      </c>
      <c r="E8564" s="18">
        <v>17</v>
      </c>
      <c r="F8564" s="18">
        <v>29</v>
      </c>
      <c r="G8564" s="18">
        <v>50</v>
      </c>
      <c r="H8564" s="18">
        <v>76</v>
      </c>
      <c r="I8564" s="18">
        <v>100</v>
      </c>
      <c r="J8564" s="18">
        <v>123</v>
      </c>
      <c r="K8564" s="69"/>
      <c r="L8564" s="111" t="s">
        <v>83</v>
      </c>
      <c r="M8564" s="103" t="e">
        <f>#REF!</f>
        <v>#REF!</v>
      </c>
      <c r="N8564" s="103" t="e">
        <f>IF(M8564=0,"",CHOOSE(M8564,"6","10","14","17","17","29","29","29","29","29","50","50","50","50","50","50","50","50","50","50","76","76","76","76","76","76","76","76","76","76","100","100","100","100","100","100","100","100","100","100","123","123","123","123","123","123","123","123","123","123","手入力箇所","手入力箇所","手入力箇所","手入力箇所","手入力箇所","手入力箇所","手入力箇所","手入力箇所","手入力箇所"))</f>
        <v>#REF!</v>
      </c>
    </row>
    <row r="8565" spans="1:14" ht="27" thickBot="1" x14ac:dyDescent="0.25">
      <c r="A8565" s="32" t="s">
        <v>84</v>
      </c>
      <c r="B8565" s="20">
        <v>9</v>
      </c>
      <c r="C8565" s="20">
        <v>15</v>
      </c>
      <c r="D8565" s="20">
        <v>20</v>
      </c>
      <c r="E8565" s="20">
        <v>24</v>
      </c>
      <c r="F8565" s="20">
        <v>39</v>
      </c>
      <c r="G8565" s="20">
        <v>65</v>
      </c>
      <c r="H8565" s="63"/>
      <c r="I8565" s="63"/>
      <c r="J8565" s="63"/>
      <c r="K8565" s="106"/>
      <c r="L8565" s="111" t="s">
        <v>84</v>
      </c>
      <c r="M8565" s="103" t="e">
        <f>#REF!</f>
        <v>#REF!</v>
      </c>
      <c r="N8565" s="103" t="e">
        <f>IF(M8565=0,"",CHOOSE(M8565,"9","15","20","24","24","39","39","39","39","39","65","65","65","65","65","65","65","65","65","65","手入力箇所","手入力箇所","手入力箇所","手入力箇所","手入力箇所","手入力箇所","手入力箇所","手入力箇所","手入力箇所","手入力箇所"))</f>
        <v>#REF!</v>
      </c>
    </row>
    <row r="8568" spans="1:14" ht="13.8" thickBot="1" x14ac:dyDescent="0.25"/>
    <row r="8569" spans="1:14" ht="13.8" thickBot="1" x14ac:dyDescent="0.25">
      <c r="A8569" s="688" t="e">
        <f>#REF!</f>
        <v>#REF!</v>
      </c>
      <c r="B8569" s="688"/>
      <c r="C8569" s="688"/>
      <c r="D8569" s="689" t="s">
        <v>192</v>
      </c>
      <c r="E8569" s="689"/>
      <c r="F8569" s="689"/>
      <c r="G8569" s="689"/>
      <c r="H8569" s="689"/>
      <c r="I8569" s="689"/>
      <c r="J8569" s="689"/>
      <c r="K8569" s="689"/>
      <c r="L8569" s="689"/>
      <c r="M8569" s="689"/>
      <c r="N8569" s="689"/>
    </row>
    <row r="8570" spans="1:14" ht="13.8" thickBot="1" x14ac:dyDescent="0.25">
      <c r="A8570" s="65"/>
      <c r="B8570" s="33">
        <v>1</v>
      </c>
      <c r="C8570" s="24">
        <v>2</v>
      </c>
      <c r="D8570" s="24">
        <v>3</v>
      </c>
      <c r="E8570" s="24" t="s">
        <v>58</v>
      </c>
      <c r="F8570" s="24" t="s">
        <v>59</v>
      </c>
      <c r="G8570" s="24" t="s">
        <v>60</v>
      </c>
      <c r="H8570" s="24" t="s">
        <v>61</v>
      </c>
      <c r="I8570" s="24" t="s">
        <v>62</v>
      </c>
      <c r="J8570" s="24" t="s">
        <v>194</v>
      </c>
      <c r="K8570" s="25" t="s">
        <v>85</v>
      </c>
      <c r="L8570" s="105" t="s">
        <v>189</v>
      </c>
      <c r="M8570" s="105" t="s">
        <v>188</v>
      </c>
      <c r="N8570" s="105" t="s">
        <v>51</v>
      </c>
    </row>
    <row r="8571" spans="1:14" ht="13.8" thickBot="1" x14ac:dyDescent="0.25">
      <c r="A8571" s="26" t="s">
        <v>56</v>
      </c>
      <c r="B8571" s="22">
        <v>5</v>
      </c>
      <c r="C8571" s="22">
        <v>7</v>
      </c>
      <c r="D8571" s="22">
        <v>8</v>
      </c>
      <c r="E8571" s="22">
        <v>8</v>
      </c>
      <c r="F8571" s="22">
        <v>10</v>
      </c>
      <c r="G8571" s="22">
        <v>13</v>
      </c>
      <c r="H8571" s="22">
        <v>16</v>
      </c>
      <c r="I8571" s="22"/>
      <c r="J8571" s="23"/>
      <c r="K8571" s="1"/>
      <c r="L8571" s="26" t="s">
        <v>56</v>
      </c>
      <c r="M8571" s="104" t="e">
        <f>#REF!</f>
        <v>#REF!</v>
      </c>
      <c r="N8571" s="112" t="e">
        <f>IF(M8571=0,"",CHOOSE(M8571,"5","7","8","8","8","10","10","10","10","10","13","13","13","13","13","13","13","13","13","13","16","16","16","16","16","16","16","16","16","16","16","手入力箇所","手入力箇所","手入力箇所","手入力箇所","手入力箇所","手入力箇所","手入力箇所","手入力箇所","手入力箇所","手入力箇所"))</f>
        <v>#REF!</v>
      </c>
    </row>
    <row r="8572" spans="1:14" ht="13.8" thickBot="1" x14ac:dyDescent="0.25">
      <c r="A8572" s="27" t="s">
        <v>57</v>
      </c>
      <c r="B8572" s="18">
        <v>5</v>
      </c>
      <c r="C8572" s="18">
        <v>7</v>
      </c>
      <c r="D8572" s="18">
        <v>8</v>
      </c>
      <c r="E8572" s="18">
        <v>9</v>
      </c>
      <c r="F8572" s="18">
        <v>12</v>
      </c>
      <c r="G8572" s="18">
        <v>16</v>
      </c>
      <c r="H8572" s="18"/>
      <c r="I8572" s="18"/>
      <c r="J8572" s="62"/>
      <c r="K8572" s="19"/>
      <c r="L8572" s="27" t="s">
        <v>57</v>
      </c>
      <c r="M8572" s="104" t="e">
        <f>#REF!</f>
        <v>#REF!</v>
      </c>
      <c r="N8572" s="113" t="e">
        <f>IF(M8572=0,"",CHOOSE(M8572,"5","7","8","9","9","12","12","12","12","12","16","16","16","16","16","16","16","16","16","16","手入力箇所","手入力箇所","手入力箇所","手入力箇所","手入力箇所","手入力箇所","手入力箇所","手入力箇所","手入力箇所","手入力箇所"))</f>
        <v>#REF!</v>
      </c>
    </row>
    <row r="8573" spans="1:14" ht="48.6" thickBot="1" x14ac:dyDescent="0.25">
      <c r="A8573" s="28" t="s">
        <v>64</v>
      </c>
      <c r="B8573" s="18">
        <v>6</v>
      </c>
      <c r="C8573" s="18"/>
      <c r="D8573" s="18"/>
      <c r="E8573" s="18"/>
      <c r="F8573" s="18"/>
      <c r="G8573" s="18"/>
      <c r="H8573" s="18"/>
      <c r="I8573" s="18"/>
      <c r="J8573" s="62"/>
      <c r="K8573" s="19"/>
      <c r="L8573" s="28" t="s">
        <v>64</v>
      </c>
      <c r="M8573" s="104" t="e">
        <f>#REF!</f>
        <v>#REF!</v>
      </c>
      <c r="N8573" s="113" t="e">
        <f>IF(M8573=0,"",CHOOSE(M8573,"6","手入力箇所","手入力箇所","手入力箇所","手入力箇所","手入力箇所","手入力箇所","手入力箇所","手入力箇所","手入力箇所","手入力箇所","",""))</f>
        <v>#REF!</v>
      </c>
    </row>
    <row r="8574" spans="1:14" ht="48.6" thickBot="1" x14ac:dyDescent="0.25">
      <c r="A8574" s="28" t="s">
        <v>65</v>
      </c>
      <c r="B8574" s="18">
        <v>6</v>
      </c>
      <c r="C8574" s="18"/>
      <c r="D8574" s="18"/>
      <c r="E8574" s="18"/>
      <c r="F8574" s="18"/>
      <c r="G8574" s="18"/>
      <c r="H8574" s="18"/>
      <c r="I8574" s="18"/>
      <c r="J8574" s="62"/>
      <c r="K8574" s="19"/>
      <c r="L8574" s="28" t="s">
        <v>65</v>
      </c>
      <c r="M8574" s="104" t="e">
        <f>#REF!</f>
        <v>#REF!</v>
      </c>
      <c r="N8574" s="113" t="e">
        <f>IF(M8574=0,"",CHOOSE(M8574,"6","手入力箇所","手入力箇所","手入力箇所","手入力箇所","手入力箇所","手入力箇所","手入力箇所","手入力箇所","手入力箇所","手入力箇所","",""))</f>
        <v>#REF!</v>
      </c>
    </row>
    <row r="8575" spans="1:14" ht="24.6" thickBot="1" x14ac:dyDescent="0.25">
      <c r="A8575" s="28" t="s">
        <v>66</v>
      </c>
      <c r="B8575" s="18">
        <v>5</v>
      </c>
      <c r="C8575" s="18">
        <v>7</v>
      </c>
      <c r="D8575" s="18">
        <v>8</v>
      </c>
      <c r="E8575" s="18">
        <v>9</v>
      </c>
      <c r="F8575" s="18">
        <v>12</v>
      </c>
      <c r="G8575" s="18"/>
      <c r="H8575" s="18"/>
      <c r="I8575" s="18"/>
      <c r="J8575" s="62"/>
      <c r="K8575" s="19"/>
      <c r="L8575" s="28" t="s">
        <v>66</v>
      </c>
      <c r="M8575" s="104" t="e">
        <f>#REF!</f>
        <v>#REF!</v>
      </c>
      <c r="N8575" s="113" t="e">
        <f>IF(M8575=0,"",CHOOSE(M8575,"5","7","8","9","9","12","12","12","12","12","手入力箇所","手入力箇所","手入力箇所","手入力箇所","手入力箇所","手入力箇所","手入力箇所","手入力箇所","手入力箇所","手入力箇所"))</f>
        <v>#REF!</v>
      </c>
    </row>
    <row r="8576" spans="1:14" ht="36.6" thickBot="1" x14ac:dyDescent="0.25">
      <c r="A8576" s="28" t="s">
        <v>67</v>
      </c>
      <c r="B8576" s="18">
        <v>4</v>
      </c>
      <c r="C8576" s="18">
        <v>5</v>
      </c>
      <c r="D8576" s="18">
        <v>5</v>
      </c>
      <c r="E8576" s="18">
        <v>6</v>
      </c>
      <c r="F8576" s="18"/>
      <c r="G8576" s="18"/>
      <c r="H8576" s="18"/>
      <c r="I8576" s="18"/>
      <c r="J8576" s="62"/>
      <c r="K8576" s="19"/>
      <c r="L8576" s="28" t="s">
        <v>67</v>
      </c>
      <c r="M8576" s="104" t="e">
        <f>#REF!</f>
        <v>#REF!</v>
      </c>
      <c r="N8576" s="113" t="e">
        <f>IF(M8576=0,"",CHOOSE(M8576,"4","5","5","6","6","手入力箇所","手入力箇所","手入力箇所","手入力箇所","手入力箇所","手入力箇所","手入力箇所","手入力箇所","手入力箇所","手入力箇所"))</f>
        <v>#REF!</v>
      </c>
    </row>
    <row r="8577" spans="1:14" ht="24.6" thickBot="1" x14ac:dyDescent="0.25">
      <c r="A8577" s="28" t="s">
        <v>68</v>
      </c>
      <c r="B8577" s="18">
        <v>12</v>
      </c>
      <c r="C8577" s="18">
        <v>12</v>
      </c>
      <c r="D8577" s="18">
        <v>12</v>
      </c>
      <c r="E8577" s="18">
        <v>12</v>
      </c>
      <c r="F8577" s="18">
        <v>12</v>
      </c>
      <c r="G8577" s="18">
        <v>12</v>
      </c>
      <c r="H8577" s="18">
        <v>12</v>
      </c>
      <c r="I8577" s="18"/>
      <c r="J8577" s="62"/>
      <c r="K8577" s="19"/>
      <c r="L8577" s="28" t="s">
        <v>68</v>
      </c>
      <c r="M8577" s="104" t="e">
        <f>#REF!</f>
        <v>#REF!</v>
      </c>
      <c r="N8577" s="113" t="e">
        <f>IF(M8577=0,"",CHOOSE(M8577,"12","12","12","12","12","12","12","12","12","12","12","12","12","12","12","12","12","12","12","12","12","12","12","12","12","12","12","12","12","12","手入力箇所","手入力箇所","手入力箇所","手入力箇所","手入力箇所","手入力箇所","手入力箇所","手入力箇所","手入力箇所","手入力箇所"))</f>
        <v>#REF!</v>
      </c>
    </row>
    <row r="8578" spans="1:14" ht="36.6" thickBot="1" x14ac:dyDescent="0.25">
      <c r="A8578" s="28" t="s">
        <v>69</v>
      </c>
      <c r="B8578" s="18">
        <v>7</v>
      </c>
      <c r="C8578" s="18">
        <v>7</v>
      </c>
      <c r="D8578" s="18">
        <v>7</v>
      </c>
      <c r="E8578" s="18">
        <v>7</v>
      </c>
      <c r="F8578" s="18">
        <v>7</v>
      </c>
      <c r="G8578" s="18"/>
      <c r="H8578" s="18"/>
      <c r="I8578" s="18"/>
      <c r="J8578" s="62"/>
      <c r="K8578" s="19"/>
      <c r="L8578" s="28" t="s">
        <v>69</v>
      </c>
      <c r="M8578" s="104" t="e">
        <f>#REF!</f>
        <v>#REF!</v>
      </c>
      <c r="N8578" s="113" t="e">
        <f>IF(M8578=0,"",CHOOSE(M8578,"7","7","7","7","7","7","7","7","7","7","手入力箇所","手入力箇所","手入力箇所","手入力箇所","手入力箇所","手入力箇所","手入力箇所","手入力箇所","手入力箇所","手入力箇所"))</f>
        <v>#REF!</v>
      </c>
    </row>
    <row r="8579" spans="1:14" ht="13.8" thickBot="1" x14ac:dyDescent="0.25">
      <c r="A8579" s="27" t="s">
        <v>63</v>
      </c>
      <c r="B8579" s="18">
        <v>4</v>
      </c>
      <c r="C8579" s="18">
        <v>5</v>
      </c>
      <c r="D8579" s="18">
        <v>7</v>
      </c>
      <c r="E8579" s="18">
        <v>8</v>
      </c>
      <c r="F8579" s="18">
        <v>11</v>
      </c>
      <c r="G8579" s="18">
        <v>16</v>
      </c>
      <c r="H8579" s="18">
        <v>22</v>
      </c>
      <c r="I8579" s="18">
        <v>26</v>
      </c>
      <c r="J8579" s="18">
        <v>31</v>
      </c>
      <c r="K8579" s="19"/>
      <c r="L8579" s="27" t="s">
        <v>63</v>
      </c>
      <c r="M8579" s="104" t="e">
        <f>#REF!</f>
        <v>#REF!</v>
      </c>
      <c r="N8579" s="113" t="e">
        <f>IF(M8579=0,"",CHOOSE(M8579,"4","5","7","8","8","11","11","11","11","11","16","16","16","16","16","16","16","16","16","16","22","22","22","22","22","22","22","22","22","22","26","26","26","26","26","26","26","26","26","26","31","31","31","31","31","31","31","31","31","31","31","手入力箇所","手入力箇所","手入力箇所","手入力箇所","手入力箇所","手入力箇所","手入力箇所","手入力箇所","手入力箇所","手入力箇所"))</f>
        <v>#REF!</v>
      </c>
    </row>
    <row r="8580" spans="1:14" ht="24.6" thickBot="1" x14ac:dyDescent="0.25">
      <c r="A8580" s="28" t="s">
        <v>70</v>
      </c>
      <c r="B8580" s="18">
        <v>5</v>
      </c>
      <c r="C8580" s="18">
        <v>6</v>
      </c>
      <c r="D8580" s="18">
        <v>7</v>
      </c>
      <c r="E8580" s="18"/>
      <c r="F8580" s="18"/>
      <c r="G8580" s="18"/>
      <c r="H8580" s="18"/>
      <c r="I8580" s="18"/>
      <c r="J8580" s="62"/>
      <c r="K8580" s="19"/>
      <c r="L8580" s="28" t="s">
        <v>70</v>
      </c>
      <c r="M8580" s="104" t="e">
        <f>#REF!</f>
        <v>#REF!</v>
      </c>
      <c r="N8580" s="113" t="e">
        <f>IF(M8580=0,"",CHOOSE(M8580,"5","6","7","手入力箇所","手入力箇所","手入力箇所","手入力箇所","手入力箇所","手入力箇所","手入力箇所","手入力箇所","手入力箇所","手入力箇所"))</f>
        <v>#REF!</v>
      </c>
    </row>
    <row r="8581" spans="1:14" ht="13.8" thickBot="1" x14ac:dyDescent="0.25">
      <c r="A8581" s="29" t="s">
        <v>71</v>
      </c>
      <c r="B8581" s="18">
        <v>3</v>
      </c>
      <c r="C8581" s="18">
        <v>6</v>
      </c>
      <c r="D8581" s="18">
        <v>19</v>
      </c>
      <c r="E8581" s="18"/>
      <c r="F8581" s="18"/>
      <c r="G8581" s="18"/>
      <c r="H8581" s="18"/>
      <c r="I8581" s="18"/>
      <c r="J8581" s="62"/>
      <c r="K8581" s="19"/>
      <c r="L8581" s="29" t="s">
        <v>71</v>
      </c>
      <c r="M8581" s="104" t="e">
        <f>#REF!</f>
        <v>#REF!</v>
      </c>
      <c r="N8581" s="113" t="e">
        <f>IF(M8581=0,"",CHOOSE(M8581,"3","6","19","手入力箇所","手入力箇所","手入力箇所","手入力箇所","手入力箇所","手入力箇所","手入力箇所","手入力箇所","手入力箇所","手入力箇所"))</f>
        <v>#REF!</v>
      </c>
    </row>
    <row r="8582" spans="1:14" ht="13.8" thickBot="1" x14ac:dyDescent="0.25">
      <c r="A8582" s="29" t="s">
        <v>72</v>
      </c>
      <c r="B8582" s="18">
        <v>1</v>
      </c>
      <c r="C8582" s="18">
        <v>3</v>
      </c>
      <c r="D8582" s="18">
        <v>5</v>
      </c>
      <c r="E8582" s="18">
        <v>9</v>
      </c>
      <c r="F8582" s="18">
        <v>26</v>
      </c>
      <c r="G8582" s="18"/>
      <c r="H8582" s="18"/>
      <c r="I8582" s="18"/>
      <c r="J8582" s="62"/>
      <c r="K8582" s="19"/>
      <c r="L8582" s="29" t="s">
        <v>72</v>
      </c>
      <c r="M8582" s="104" t="e">
        <f>#REF!</f>
        <v>#REF!</v>
      </c>
      <c r="N8582" s="113" t="e">
        <f>IF(M8582=0,"",CHOOSE(M8582,"1","3","5","9","9","26","26","26","26","26","手入力箇所","手入力箇所","手入力箇所","手入力箇所","手入力箇所","手入力箇所","手入力箇所","手入力箇所","手入力箇所","手入力箇所"))</f>
        <v>#REF!</v>
      </c>
    </row>
    <row r="8583" spans="1:14" ht="13.8" thickBot="1" x14ac:dyDescent="0.25">
      <c r="A8583" s="29" t="s">
        <v>73</v>
      </c>
      <c r="B8583" s="18">
        <v>4</v>
      </c>
      <c r="C8583" s="18">
        <v>11</v>
      </c>
      <c r="D8583" s="18">
        <v>20</v>
      </c>
      <c r="E8583" s="18">
        <v>33</v>
      </c>
      <c r="F8583" s="18"/>
      <c r="G8583" s="18"/>
      <c r="H8583" s="18"/>
      <c r="I8583" s="18"/>
      <c r="J8583" s="62"/>
      <c r="K8583" s="19"/>
      <c r="L8583" s="29" t="s">
        <v>73</v>
      </c>
      <c r="M8583" s="104" t="e">
        <f>#REF!</f>
        <v>#REF!</v>
      </c>
      <c r="N8583" s="113" t="e">
        <f>IF(M8583=0,"",CHOOSE(M8583,"4","11","20","33","33","手入力箇所","手入力箇所","手入力箇所","手入力箇所","手入力箇所","手入力箇所","手入力箇所","手入力箇所","手入力箇所","手入力箇所"))</f>
        <v>#REF!</v>
      </c>
    </row>
    <row r="8584" spans="1:14" ht="37.200000000000003" thickBot="1" x14ac:dyDescent="0.25">
      <c r="A8584" s="30" t="s">
        <v>74</v>
      </c>
      <c r="B8584" s="18">
        <v>4</v>
      </c>
      <c r="C8584" s="18">
        <v>6</v>
      </c>
      <c r="D8584" s="18">
        <v>8</v>
      </c>
      <c r="E8584" s="18">
        <v>10</v>
      </c>
      <c r="F8584" s="18">
        <v>15</v>
      </c>
      <c r="G8584" s="18">
        <v>23</v>
      </c>
      <c r="H8584" s="18">
        <v>33</v>
      </c>
      <c r="I8584" s="18"/>
      <c r="J8584" s="62"/>
      <c r="K8584" s="19"/>
      <c r="L8584" s="30" t="s">
        <v>74</v>
      </c>
      <c r="M8584" s="104" t="e">
        <f>#REF!</f>
        <v>#REF!</v>
      </c>
      <c r="N8584" s="113" t="e">
        <f>IF(M8584=0,"",CHOOSE(M8584,"4","6","8","10","10","15","15","15","15","15","23","23","23","23","23","23","23","23","23","23","33","33","33","33","33","33","33","33","33","33","手入力箇所","手入力箇所","手入力箇所","手入力箇所","手入力箇所","手入力箇所","手入力箇所","手入力箇所","手入力箇所","手入力箇所"))</f>
        <v>#REF!</v>
      </c>
    </row>
    <row r="8585" spans="1:14" ht="13.8" thickBot="1" x14ac:dyDescent="0.25">
      <c r="A8585" s="29" t="s">
        <v>75</v>
      </c>
      <c r="B8585" s="18">
        <v>6</v>
      </c>
      <c r="C8585" s="18">
        <v>14</v>
      </c>
      <c r="D8585" s="18">
        <v>25</v>
      </c>
      <c r="E8585" s="18">
        <v>39</v>
      </c>
      <c r="F8585" s="18"/>
      <c r="G8585" s="18"/>
      <c r="H8585" s="18"/>
      <c r="I8585" s="18"/>
      <c r="J8585" s="62"/>
      <c r="K8585" s="19"/>
      <c r="L8585" s="29" t="s">
        <v>75</v>
      </c>
      <c r="M8585" s="104" t="e">
        <f>#REF!</f>
        <v>#REF!</v>
      </c>
      <c r="N8585" s="113" t="e">
        <f>IF(M8585=0,"",CHOOSE(M8585,"6","14","25","39","39","手入力箇所","手入力箇所","手入力箇所","手入力箇所","手入力箇所","手入力箇所","手入力箇所","手入力箇所","手入力箇所","手入力箇所"))</f>
        <v>#REF!</v>
      </c>
    </row>
    <row r="8586" spans="1:14" ht="37.200000000000003" thickBot="1" x14ac:dyDescent="0.25">
      <c r="A8586" s="30" t="s">
        <v>76</v>
      </c>
      <c r="B8586" s="18">
        <v>2</v>
      </c>
      <c r="C8586" s="18">
        <v>3</v>
      </c>
      <c r="D8586" s="18">
        <v>6</v>
      </c>
      <c r="E8586" s="18">
        <v>9</v>
      </c>
      <c r="F8586" s="18"/>
      <c r="G8586" s="18"/>
      <c r="H8586" s="18"/>
      <c r="I8586" s="18"/>
      <c r="J8586" s="62"/>
      <c r="K8586" s="19"/>
      <c r="L8586" s="30" t="s">
        <v>76</v>
      </c>
      <c r="M8586" s="104" t="e">
        <f>#REF!</f>
        <v>#REF!</v>
      </c>
      <c r="N8586" s="113" t="e">
        <f>IF(M8586=0,"",CHOOSE(M8586,"2","3","6","9","9","手入力箇所","手入力箇所","手入力箇所","手入力箇所","手入力箇所","手入力箇所","手入力箇所","手入力箇所","手入力箇所","手入力箇所"))</f>
        <v>#REF!</v>
      </c>
    </row>
    <row r="8587" spans="1:14" ht="27" thickBot="1" x14ac:dyDescent="0.25">
      <c r="A8587" s="31" t="s">
        <v>77</v>
      </c>
      <c r="B8587" s="18">
        <v>12</v>
      </c>
      <c r="C8587" s="18">
        <v>18</v>
      </c>
      <c r="D8587" s="18">
        <v>22</v>
      </c>
      <c r="E8587" s="18">
        <v>26</v>
      </c>
      <c r="F8587" s="62"/>
      <c r="G8587" s="62"/>
      <c r="H8587" s="62"/>
      <c r="I8587" s="62"/>
      <c r="J8587" s="62"/>
      <c r="K8587" s="19"/>
      <c r="L8587" s="31" t="s">
        <v>77</v>
      </c>
      <c r="M8587" s="104" t="e">
        <f>#REF!</f>
        <v>#REF!</v>
      </c>
      <c r="N8587" s="113" t="e">
        <f>IF(M8587=0,"",CHOOSE(M8587,"12","18","22","26","26","手入力箇所","手入力箇所","手入力箇所","手入力箇所","手入力箇所","手入力箇所","手入力箇所","手入力箇所","手入力箇所","手入力箇所"))</f>
        <v>#REF!</v>
      </c>
    </row>
    <row r="8588" spans="1:14" ht="40.200000000000003" thickBot="1" x14ac:dyDescent="0.25">
      <c r="A8588" s="31" t="s">
        <v>78</v>
      </c>
      <c r="B8588" s="18">
        <v>5</v>
      </c>
      <c r="C8588" s="18">
        <v>8</v>
      </c>
      <c r="D8588" s="18">
        <v>11</v>
      </c>
      <c r="E8588" s="18">
        <v>14</v>
      </c>
      <c r="F8588" s="62"/>
      <c r="G8588" s="62"/>
      <c r="H8588" s="62"/>
      <c r="I8588" s="62"/>
      <c r="J8588" s="62"/>
      <c r="K8588" s="19"/>
      <c r="L8588" s="31" t="s">
        <v>78</v>
      </c>
      <c r="M8588" s="104" t="e">
        <f>#REF!</f>
        <v>#REF!</v>
      </c>
      <c r="N8588" s="113" t="e">
        <f>IF(M8588=0,"",CHOOSE(M8588,"5","8","11","14","14","手入力箇所","手入力箇所","手入力箇所","手入力箇所","手入力箇所","手入力箇所","手入力箇所","手入力箇所","手入力箇所","手入力箇所"))</f>
        <v>#REF!</v>
      </c>
    </row>
    <row r="8589" spans="1:14" ht="27" thickBot="1" x14ac:dyDescent="0.25">
      <c r="A8589" s="31" t="s">
        <v>79</v>
      </c>
      <c r="B8589" s="18">
        <v>6</v>
      </c>
      <c r="C8589" s="18">
        <v>11</v>
      </c>
      <c r="D8589" s="18">
        <v>16</v>
      </c>
      <c r="E8589" s="18">
        <v>21</v>
      </c>
      <c r="F8589" s="62"/>
      <c r="G8589" s="62"/>
      <c r="H8589" s="62"/>
      <c r="I8589" s="62"/>
      <c r="J8589" s="62"/>
      <c r="K8589" s="19"/>
      <c r="L8589" s="31" t="s">
        <v>79</v>
      </c>
      <c r="M8589" s="104" t="e">
        <f>#REF!</f>
        <v>#REF!</v>
      </c>
      <c r="N8589" s="113" t="e">
        <f>IF(M8589=0,"",CHOOSE(M8589,"6","11","16","21","21","手入力箇所","手入力箇所","手入力箇所","手入力箇所","手入力箇所","手入力箇所","手入力箇所","手入力箇所","手入力箇所"))</f>
        <v>#REF!</v>
      </c>
    </row>
    <row r="8590" spans="1:14" ht="40.200000000000003" thickBot="1" x14ac:dyDescent="0.25">
      <c r="A8590" s="31" t="s">
        <v>80</v>
      </c>
      <c r="B8590" s="18">
        <v>5</v>
      </c>
      <c r="C8590" s="18">
        <v>7</v>
      </c>
      <c r="D8590" s="18">
        <v>9</v>
      </c>
      <c r="E8590" s="18">
        <v>10</v>
      </c>
      <c r="F8590" s="62"/>
      <c r="G8590" s="62"/>
      <c r="H8590" s="62"/>
      <c r="I8590" s="62"/>
      <c r="J8590" s="62"/>
      <c r="K8590" s="19"/>
      <c r="L8590" s="31" t="s">
        <v>80</v>
      </c>
      <c r="M8590" s="104" t="e">
        <f>#REF!</f>
        <v>#REF!</v>
      </c>
      <c r="N8590" s="113" t="e">
        <f>IF(M8590=0,"",CHOOSE(M8590,"5","7","9","10","10","手入力箇所","手入力箇所","手入力箇所","手入力箇所","手入力箇所","手入力箇所","手入力箇所","手入力箇所","手入力箇所"))</f>
        <v>#REF!</v>
      </c>
    </row>
    <row r="8591" spans="1:14" ht="40.200000000000003" thickBot="1" x14ac:dyDescent="0.25">
      <c r="A8591" s="31" t="s">
        <v>81</v>
      </c>
      <c r="B8591" s="18">
        <v>9</v>
      </c>
      <c r="C8591" s="18">
        <v>14</v>
      </c>
      <c r="D8591" s="62"/>
      <c r="E8591" s="62"/>
      <c r="F8591" s="62"/>
      <c r="G8591" s="62"/>
      <c r="H8591" s="62"/>
      <c r="I8591" s="62"/>
      <c r="J8591" s="62"/>
      <c r="K8591" s="19"/>
      <c r="L8591" s="31" t="s">
        <v>81</v>
      </c>
      <c r="M8591" s="104" t="e">
        <f>#REF!</f>
        <v>#REF!</v>
      </c>
      <c r="N8591" s="113" t="e">
        <f>IF(M8591=0,"",CHOOSE(M8591,"9","14","手入力箇所","手入力箇所","手入力箇所","手入力箇所","手入力箇所","手入力箇所","手入力箇所","手入力箇所","手入力箇所","手入力箇所"))</f>
        <v>#REF!</v>
      </c>
    </row>
    <row r="8592" spans="1:14" ht="13.8" thickBot="1" x14ac:dyDescent="0.25">
      <c r="A8592" s="31" t="s">
        <v>82</v>
      </c>
      <c r="B8592" s="18">
        <v>3</v>
      </c>
      <c r="C8592" s="18">
        <v>4</v>
      </c>
      <c r="D8592" s="18">
        <v>4</v>
      </c>
      <c r="E8592" s="18">
        <v>5</v>
      </c>
      <c r="F8592" s="18">
        <v>6</v>
      </c>
      <c r="G8592" s="18">
        <v>8</v>
      </c>
      <c r="H8592" s="18">
        <v>9</v>
      </c>
      <c r="I8592" s="18">
        <v>11</v>
      </c>
      <c r="J8592" s="18">
        <v>12</v>
      </c>
      <c r="K8592" s="19"/>
      <c r="L8592" s="31" t="s">
        <v>82</v>
      </c>
      <c r="M8592" s="104" t="e">
        <f>#REF!</f>
        <v>#REF!</v>
      </c>
      <c r="N8592" s="113" t="e">
        <f>IF(M8592=0,"",CHOOSE(M8592,"3","4","4","5","5","6","6","6","6","6","8","8","8","8","8","8","8","8","8","8","9","9","9","9","9","9","9","9","9","9","11","11","11","11","11","11","11","11","11","11","12","12","12","12","12","12","12","12","12","12","12","手入力箇所","手入力箇所","手入力箇所","手入力箇所","手入力箇所","手入力箇所","手入力箇所","手入力箇所","手入力箇所","手入力箇所"))</f>
        <v>#REF!</v>
      </c>
    </row>
    <row r="8593" spans="1:14" ht="13.8" thickBot="1" x14ac:dyDescent="0.25">
      <c r="A8593" s="31" t="s">
        <v>83</v>
      </c>
      <c r="B8593" s="18">
        <v>3</v>
      </c>
      <c r="C8593" s="18">
        <v>4</v>
      </c>
      <c r="D8593" s="18">
        <v>4</v>
      </c>
      <c r="E8593" s="18">
        <v>5</v>
      </c>
      <c r="F8593" s="18">
        <v>6</v>
      </c>
      <c r="G8593" s="18">
        <v>8</v>
      </c>
      <c r="H8593" s="18">
        <v>10</v>
      </c>
      <c r="I8593" s="18">
        <v>12</v>
      </c>
      <c r="J8593" s="18">
        <v>13</v>
      </c>
      <c r="K8593" s="19"/>
      <c r="L8593" s="31" t="s">
        <v>83</v>
      </c>
      <c r="M8593" s="104" t="e">
        <f>#REF!</f>
        <v>#REF!</v>
      </c>
      <c r="N8593" s="113" t="e">
        <f>IF(M8593=0,"",CHOOSE(M8593,"3","4","4","5","5","6","6","6","6","6","8","8","8","8","8","8","8","8","8","8","10","10","10","10","10","10","10","10","10","10","12","12","12","12","12","12","12","12","12","12","13","13","13","13","13","13","13","13","13","13","13","手入力箇所","手入力箇所","手入力箇所","手入力箇所","手入力箇所","手入力箇所","手入力箇所","手入力箇所","手入力箇所","手入力箇所"))</f>
        <v>#REF!</v>
      </c>
    </row>
    <row r="8594" spans="1:14" ht="27" thickBot="1" x14ac:dyDescent="0.25">
      <c r="A8594" s="32" t="s">
        <v>84</v>
      </c>
      <c r="B8594" s="20">
        <v>1</v>
      </c>
      <c r="C8594" s="20">
        <v>2</v>
      </c>
      <c r="D8594" s="20">
        <v>3</v>
      </c>
      <c r="E8594" s="20">
        <v>4</v>
      </c>
      <c r="F8594" s="20">
        <v>8</v>
      </c>
      <c r="G8594" s="20">
        <v>19</v>
      </c>
      <c r="H8594" s="63"/>
      <c r="I8594" s="63"/>
      <c r="J8594" s="63"/>
      <c r="K8594" s="21"/>
      <c r="L8594" s="32" t="s">
        <v>84</v>
      </c>
      <c r="M8594" s="104" t="e">
        <f>#REF!</f>
        <v>#REF!</v>
      </c>
      <c r="N8594" s="113" t="e">
        <f>IF(M8594=0,"",CHOOSE(M8594,"1","2","3","4","4","8","8","8","8","8","19","19","19","19","19","19","19","19","19","19","手入力箇所","手入力箇所","手入力箇所","手入力箇所","手入力箇所","手入力箇所","手入力箇所","手入力箇所","手入力箇所","手入力箇所"))</f>
        <v>#REF!</v>
      </c>
    </row>
    <row r="8595" spans="1:14" ht="13.8" thickBot="1" x14ac:dyDescent="0.25"/>
    <row r="8596" spans="1:14" ht="13.8" thickBot="1" x14ac:dyDescent="0.25">
      <c r="A8596" s="686" t="e">
        <f>A8569</f>
        <v>#REF!</v>
      </c>
      <c r="B8596" s="686"/>
      <c r="C8596" s="686"/>
      <c r="D8596" s="687" t="s">
        <v>193</v>
      </c>
      <c r="E8596" s="687"/>
      <c r="F8596" s="687"/>
      <c r="G8596" s="687"/>
      <c r="H8596" s="687"/>
      <c r="I8596" s="687"/>
      <c r="J8596" s="687"/>
      <c r="K8596" s="687"/>
      <c r="L8596" s="687"/>
      <c r="M8596" s="687"/>
      <c r="N8596" s="687"/>
    </row>
    <row r="8597" spans="1:14" ht="13.8" thickBot="1" x14ac:dyDescent="0.25">
      <c r="A8597" s="105"/>
      <c r="B8597" s="33">
        <v>1</v>
      </c>
      <c r="C8597" s="24">
        <v>2</v>
      </c>
      <c r="D8597" s="24">
        <v>3</v>
      </c>
      <c r="E8597" s="24" t="s">
        <v>58</v>
      </c>
      <c r="F8597" s="24" t="s">
        <v>59</v>
      </c>
      <c r="G8597" s="24" t="s">
        <v>60</v>
      </c>
      <c r="H8597" s="24" t="s">
        <v>61</v>
      </c>
      <c r="I8597" s="24" t="s">
        <v>62</v>
      </c>
      <c r="J8597" s="24" t="s">
        <v>194</v>
      </c>
      <c r="K8597" s="102" t="s">
        <v>85</v>
      </c>
      <c r="L8597" s="105" t="s">
        <v>189</v>
      </c>
      <c r="M8597" s="105" t="s">
        <v>188</v>
      </c>
      <c r="N8597" s="105" t="s">
        <v>51</v>
      </c>
    </row>
    <row r="8598" spans="1:14" ht="13.8" thickBot="1" x14ac:dyDescent="0.25">
      <c r="A8598" s="26" t="s">
        <v>56</v>
      </c>
      <c r="B8598" s="22">
        <v>16</v>
      </c>
      <c r="C8598" s="22">
        <v>25</v>
      </c>
      <c r="D8598" s="22">
        <v>32</v>
      </c>
      <c r="E8598" s="22">
        <v>38</v>
      </c>
      <c r="F8598" s="22">
        <v>56</v>
      </c>
      <c r="G8598" s="22">
        <v>87</v>
      </c>
      <c r="H8598" s="22">
        <v>121</v>
      </c>
      <c r="I8598" s="22"/>
      <c r="J8598" s="23"/>
      <c r="K8598" s="68"/>
      <c r="L8598" s="107" t="s">
        <v>56</v>
      </c>
      <c r="M8598" s="103" t="e">
        <f>#REF!</f>
        <v>#REF!</v>
      </c>
      <c r="N8598" s="103" t="e">
        <f>IF(M8598=0,"",CHOOSE(M8598,"16","25","32","38","38","56","56","56","56","56","87","87","87","87","87","87","87","87","87","87","121","121","121","121","121","121","121","121","121","121","手入力箇所","手入力箇所","手入力箇所","手入力箇所","手入力箇所","手入力箇所","手入力箇所","手入力箇所","手入力箇所","手入力箇所"))</f>
        <v>#REF!</v>
      </c>
    </row>
    <row r="8599" spans="1:14" ht="13.8" thickBot="1" x14ac:dyDescent="0.25">
      <c r="A8599" s="27" t="s">
        <v>57</v>
      </c>
      <c r="B8599" s="18">
        <v>25</v>
      </c>
      <c r="C8599" s="18">
        <v>33</v>
      </c>
      <c r="D8599" s="18">
        <v>40</v>
      </c>
      <c r="E8599" s="18">
        <v>45</v>
      </c>
      <c r="F8599" s="18">
        <v>58</v>
      </c>
      <c r="G8599" s="18">
        <v>79</v>
      </c>
      <c r="H8599" s="18"/>
      <c r="I8599" s="18"/>
      <c r="J8599" s="62"/>
      <c r="K8599" s="69"/>
      <c r="L8599" s="107" t="s">
        <v>57</v>
      </c>
      <c r="M8599" s="103" t="e">
        <f>#REF!</f>
        <v>#REF!</v>
      </c>
      <c r="N8599" s="103" t="e">
        <f>IF(M8599=0,"",CHOOSE(M8599,"25","33","40","45","45","58","58","58","58","58","79","79","79","79","79","79","79","79","79","79","手入力箇所","手入力箇所","手入力箇所","手入力箇所","手入力箇所","手入力箇所","手入力箇所","手入力箇所","手入力箇所","手入力箇所"))</f>
        <v>#REF!</v>
      </c>
    </row>
    <row r="8600" spans="1:14" ht="48.6" thickBot="1" x14ac:dyDescent="0.25">
      <c r="A8600" s="28" t="s">
        <v>64</v>
      </c>
      <c r="B8600" s="18">
        <v>32</v>
      </c>
      <c r="C8600" s="18"/>
      <c r="D8600" s="18"/>
      <c r="E8600" s="18"/>
      <c r="F8600" s="18"/>
      <c r="G8600" s="18"/>
      <c r="H8600" s="18"/>
      <c r="I8600" s="18"/>
      <c r="J8600" s="62"/>
      <c r="K8600" s="69"/>
      <c r="L8600" s="108" t="s">
        <v>64</v>
      </c>
      <c r="M8600" s="103" t="e">
        <f>#REF!</f>
        <v>#REF!</v>
      </c>
      <c r="N8600" s="103" t="e">
        <f>IF(M8600=0,"",CHOOSE(M8600,"32","手入力箇所","手入力箇所","手入力箇所","手入力箇所","手入力箇所","手入力箇所","手入力箇所","手入力箇所","手入力箇所","手入力箇所"))</f>
        <v>#REF!</v>
      </c>
    </row>
    <row r="8601" spans="1:14" ht="48.6" thickBot="1" x14ac:dyDescent="0.25">
      <c r="A8601" s="28" t="s">
        <v>65</v>
      </c>
      <c r="B8601" s="18">
        <v>36</v>
      </c>
      <c r="C8601" s="18"/>
      <c r="D8601" s="18"/>
      <c r="E8601" s="18"/>
      <c r="F8601" s="18"/>
      <c r="G8601" s="18"/>
      <c r="H8601" s="18"/>
      <c r="I8601" s="18"/>
      <c r="J8601" s="62"/>
      <c r="K8601" s="69"/>
      <c r="L8601" s="108" t="s">
        <v>65</v>
      </c>
      <c r="M8601" s="103" t="e">
        <f>#REF!</f>
        <v>#REF!</v>
      </c>
      <c r="N8601" s="103" t="e">
        <f>IF(M8601=0,"",CHOOSE(M8601,"36","手入力箇所","手入力箇所","手入力箇所","手入力箇所","手入力箇所","手入力箇所","手入力箇所","手入力箇所","手入力箇所","手入力箇所"))</f>
        <v>#REF!</v>
      </c>
    </row>
    <row r="8602" spans="1:14" ht="24.6" thickBot="1" x14ac:dyDescent="0.25">
      <c r="A8602" s="28" t="s">
        <v>66</v>
      </c>
      <c r="B8602" s="18">
        <v>24</v>
      </c>
      <c r="C8602" s="18">
        <v>30</v>
      </c>
      <c r="D8602" s="18">
        <v>33</v>
      </c>
      <c r="E8602" s="18">
        <v>35</v>
      </c>
      <c r="F8602" s="18">
        <v>42</v>
      </c>
      <c r="G8602" s="18"/>
      <c r="H8602" s="18"/>
      <c r="I8602" s="18"/>
      <c r="J8602" s="62"/>
      <c r="K8602" s="69"/>
      <c r="L8602" s="108" t="s">
        <v>66</v>
      </c>
      <c r="M8602" s="103" t="e">
        <f>#REF!</f>
        <v>#REF!</v>
      </c>
      <c r="N8602" s="103" t="e">
        <f>IF(M8602=0,"",CHOOSE(M8602,"24","30","33","35","35","42","42","42","42","42","手入力箇所","手入力箇所","手入力箇所","手入力箇所","手入力箇所","手入力箇所","手入力箇所","手入力箇所","手入力箇所","手入力箇所"))</f>
        <v>#REF!</v>
      </c>
    </row>
    <row r="8603" spans="1:14" ht="36.6" thickBot="1" x14ac:dyDescent="0.25">
      <c r="A8603" s="28" t="s">
        <v>67</v>
      </c>
      <c r="B8603" s="18">
        <v>7</v>
      </c>
      <c r="C8603" s="18">
        <v>12</v>
      </c>
      <c r="D8603" s="18">
        <v>16</v>
      </c>
      <c r="E8603" s="18">
        <v>19</v>
      </c>
      <c r="F8603" s="18"/>
      <c r="G8603" s="18"/>
      <c r="H8603" s="18"/>
      <c r="I8603" s="18"/>
      <c r="J8603" s="62"/>
      <c r="K8603" s="69"/>
      <c r="L8603" s="108" t="s">
        <v>67</v>
      </c>
      <c r="M8603" s="103" t="e">
        <f>#REF!</f>
        <v>#REF!</v>
      </c>
      <c r="N8603" s="103" t="e">
        <f>IF(M8603=0,"",CHOOSE(M8603,"7","12","16","19","19","手入力箇所","手入力箇所","手入力箇所","手入力箇所","手入力箇所","手入力箇所","手入力箇所","手入力箇所","手入力箇所","手入力箇所"))</f>
        <v>#REF!</v>
      </c>
    </row>
    <row r="8604" spans="1:14" ht="24.6" thickBot="1" x14ac:dyDescent="0.25">
      <c r="A8604" s="28" t="s">
        <v>68</v>
      </c>
      <c r="B8604" s="18">
        <v>21</v>
      </c>
      <c r="C8604" s="18">
        <v>35</v>
      </c>
      <c r="D8604" s="18">
        <v>48</v>
      </c>
      <c r="E8604" s="18">
        <v>59</v>
      </c>
      <c r="F8604" s="18">
        <v>94</v>
      </c>
      <c r="G8604" s="18">
        <v>159</v>
      </c>
      <c r="H8604" s="18">
        <v>235</v>
      </c>
      <c r="I8604" s="18"/>
      <c r="J8604" s="62"/>
      <c r="K8604" s="69"/>
      <c r="L8604" s="108" t="s">
        <v>68</v>
      </c>
      <c r="M8604" s="103" t="e">
        <f>#REF!</f>
        <v>#REF!</v>
      </c>
      <c r="N8604" s="103" t="e">
        <f>IF(M8604=0,"",CHOOSE(M8604,"21","35","48","59","59","94","94","94","94","94","159","159","159","159","159","159","159","159","159","159","235","235","235","235","235","235","235","235","235","235","手入力箇所","手入力箇所","手入力箇所","手入力箇所","手入力箇所","手入力箇所","手入力箇所","手入力箇所","手入力箇所","手入力箇所"))</f>
        <v>#REF!</v>
      </c>
    </row>
    <row r="8605" spans="1:14" ht="36.6" thickBot="1" x14ac:dyDescent="0.25">
      <c r="A8605" s="28" t="s">
        <v>69</v>
      </c>
      <c r="B8605" s="18">
        <v>22</v>
      </c>
      <c r="C8605" s="18">
        <v>26</v>
      </c>
      <c r="D8605" s="18">
        <v>28</v>
      </c>
      <c r="E8605" s="18">
        <v>29</v>
      </c>
      <c r="F8605" s="18">
        <v>34</v>
      </c>
      <c r="G8605" s="18"/>
      <c r="H8605" s="18"/>
      <c r="I8605" s="18"/>
      <c r="J8605" s="62"/>
      <c r="K8605" s="69"/>
      <c r="L8605" s="108" t="s">
        <v>69</v>
      </c>
      <c r="M8605" s="103" t="e">
        <f>#REF!</f>
        <v>#REF!</v>
      </c>
      <c r="N8605" s="103" t="e">
        <f>IF(M8605=0,"",CHOOSE(M8605,"22","26","28","29","29","34","34","34","34","34","手入力箇所","手入力箇所","手入力箇所","手入力箇所","手入力箇所","手入力箇所","手入力箇所","手入力箇所","手入力箇所","手入力箇所"))</f>
        <v>#REF!</v>
      </c>
    </row>
    <row r="8606" spans="1:14" ht="13.8" thickBot="1" x14ac:dyDescent="0.25">
      <c r="A8606" s="27" t="s">
        <v>63</v>
      </c>
      <c r="B8606" s="18">
        <v>21</v>
      </c>
      <c r="C8606" s="18">
        <v>33</v>
      </c>
      <c r="D8606" s="18">
        <v>46</v>
      </c>
      <c r="E8606" s="18">
        <v>56</v>
      </c>
      <c r="F8606" s="18">
        <v>89</v>
      </c>
      <c r="G8606" s="18">
        <v>151</v>
      </c>
      <c r="H8606" s="18">
        <v>224</v>
      </c>
      <c r="I8606" s="18">
        <v>289</v>
      </c>
      <c r="J8606" s="18">
        <v>350</v>
      </c>
      <c r="K8606" s="69"/>
      <c r="L8606" s="107" t="s">
        <v>63</v>
      </c>
      <c r="M8606" s="103" t="e">
        <f>#REF!</f>
        <v>#REF!</v>
      </c>
      <c r="N8606" s="103" t="e">
        <f>IF(M8606=0,"",CHOOSE(M8606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607" spans="1:14" ht="24.6" thickBot="1" x14ac:dyDescent="0.25">
      <c r="A8607" s="34" t="s">
        <v>70</v>
      </c>
      <c r="B8607" s="35">
        <v>13</v>
      </c>
      <c r="C8607" s="35">
        <v>33</v>
      </c>
      <c r="D8607" s="35">
        <v>59</v>
      </c>
      <c r="E8607" s="35"/>
      <c r="F8607" s="35"/>
      <c r="G8607" s="35"/>
      <c r="H8607" s="35"/>
      <c r="I8607" s="35"/>
      <c r="J8607" s="36"/>
      <c r="K8607" s="67"/>
      <c r="L8607" s="108" t="s">
        <v>70</v>
      </c>
      <c r="M8607" s="103" t="e">
        <f>#REF!</f>
        <v>#REF!</v>
      </c>
      <c r="N8607" s="103" t="e">
        <f>IF(M8607=0,"",CHOOSE(M8607,"13","33","59","手入力箇所","手入力箇所","手入力箇所","手入力箇所","手入力箇所","手入力箇所","手入力箇所","手入力箇所","手入力箇所","手入力箇所"))</f>
        <v>#REF!</v>
      </c>
    </row>
    <row r="8608" spans="1:14" ht="13.8" thickBot="1" x14ac:dyDescent="0.25">
      <c r="A8608" s="37" t="s">
        <v>71</v>
      </c>
      <c r="B8608" s="17">
        <v>23</v>
      </c>
      <c r="C8608" s="17">
        <v>39</v>
      </c>
      <c r="D8608" s="17">
        <v>97</v>
      </c>
      <c r="E8608" s="17"/>
      <c r="F8608" s="17"/>
      <c r="G8608" s="17"/>
      <c r="H8608" s="17"/>
      <c r="I8608" s="17"/>
      <c r="J8608" s="64"/>
      <c r="K8608" s="70"/>
      <c r="L8608" s="109" t="s">
        <v>71</v>
      </c>
      <c r="M8608" s="103" t="e">
        <f>#REF!</f>
        <v>#REF!</v>
      </c>
      <c r="N8608" s="103" t="e">
        <f>IF(M8608=0,"",CHOOSE(M8608,"23","39","97","手入力箇所","手入力箇所","手入力箇所","手入力箇所","手入力箇所","手入力箇所","手入力箇所","手入力箇所","手入力箇所","手入力箇所"))</f>
        <v>#REF!</v>
      </c>
    </row>
    <row r="8609" spans="1:14" ht="13.8" thickBot="1" x14ac:dyDescent="0.25">
      <c r="A8609" s="29" t="s">
        <v>72</v>
      </c>
      <c r="B8609" s="18">
        <v>21</v>
      </c>
      <c r="C8609" s="18">
        <v>37</v>
      </c>
      <c r="D8609" s="18">
        <v>58</v>
      </c>
      <c r="E8609" s="18">
        <v>76</v>
      </c>
      <c r="F8609" s="18">
        <v>137</v>
      </c>
      <c r="G8609" s="18"/>
      <c r="H8609" s="18"/>
      <c r="I8609" s="18"/>
      <c r="J8609" s="62"/>
      <c r="K8609" s="69"/>
      <c r="L8609" s="109" t="s">
        <v>72</v>
      </c>
      <c r="M8609" s="103" t="e">
        <f>#REF!</f>
        <v>#REF!</v>
      </c>
      <c r="N8609" s="103" t="e">
        <f>IF(M8609=0,"",CHOOSE(M8609,"21","37","58","76","76","137","137","137","137","137","手入力箇所","手入力箇所","手入力箇所","手入力箇所","手入力箇所","手入力箇所","手入力箇所","手入力箇所","手入力箇所","手入力箇所"))</f>
        <v>#REF!</v>
      </c>
    </row>
    <row r="8610" spans="1:14" ht="13.8" thickBot="1" x14ac:dyDescent="0.25">
      <c r="A8610" s="29" t="s">
        <v>73</v>
      </c>
      <c r="B8610" s="18">
        <v>48</v>
      </c>
      <c r="C8610" s="18">
        <v>93</v>
      </c>
      <c r="D8610" s="18">
        <v>138</v>
      </c>
      <c r="E8610" s="18">
        <v>183</v>
      </c>
      <c r="F8610" s="18"/>
      <c r="G8610" s="18"/>
      <c r="H8610" s="18"/>
      <c r="I8610" s="18"/>
      <c r="J8610" s="62"/>
      <c r="K8610" s="69"/>
      <c r="L8610" s="109" t="s">
        <v>73</v>
      </c>
      <c r="M8610" s="103" t="e">
        <f>#REF!</f>
        <v>#REF!</v>
      </c>
      <c r="N8610" s="103" t="e">
        <f>IF(M8610=0,"",CHOOSE(M8610,"48","93","138","183","183","手入力箇所","手入力箇所","手入力箇所","手入力箇所","手入力箇所","手入力箇所","手入力箇所","手入力箇所","手入力箇所","手入力箇所"))</f>
        <v>#REF!</v>
      </c>
    </row>
    <row r="8611" spans="1:14" ht="37.200000000000003" thickBot="1" x14ac:dyDescent="0.25">
      <c r="A8611" s="30" t="s">
        <v>74</v>
      </c>
      <c r="B8611" s="18">
        <v>13</v>
      </c>
      <c r="C8611" s="18">
        <v>26</v>
      </c>
      <c r="D8611" s="18">
        <v>40</v>
      </c>
      <c r="E8611" s="18">
        <v>55</v>
      </c>
      <c r="F8611" s="18">
        <v>107</v>
      </c>
      <c r="G8611" s="18">
        <v>224</v>
      </c>
      <c r="H8611" s="18">
        <v>386</v>
      </c>
      <c r="I8611" s="18"/>
      <c r="J8611" s="62"/>
      <c r="K8611" s="69"/>
      <c r="L8611" s="110" t="s">
        <v>74</v>
      </c>
      <c r="M8611" s="103" t="e">
        <f>#REF!</f>
        <v>#REF!</v>
      </c>
      <c r="N8611" s="103" t="e">
        <f>IF(M8611=0,"",CHOOSE(M8611,"13","26","40","55","55","107","107","107","107","107","224","224","224","224","224","224","224","224","224","224","386","386","386","386","386","386","386","386","386","386","手入力箇所","手入力箇所","手入力箇所","手入力箇所","手入力箇所","手入力箇所","手入力箇所","手入力箇所","手入力箇所","手入力箇所"))</f>
        <v>#REF!</v>
      </c>
    </row>
    <row r="8612" spans="1:14" ht="13.8" thickBot="1" x14ac:dyDescent="0.25">
      <c r="A8612" s="29" t="s">
        <v>75</v>
      </c>
      <c r="B8612" s="18">
        <v>36</v>
      </c>
      <c r="C8612" s="18">
        <v>98</v>
      </c>
      <c r="D8612" s="18">
        <v>173</v>
      </c>
      <c r="E8612" s="18">
        <v>274</v>
      </c>
      <c r="F8612" s="18"/>
      <c r="G8612" s="18"/>
      <c r="H8612" s="18"/>
      <c r="I8612" s="18"/>
      <c r="J8612" s="62"/>
      <c r="K8612" s="69"/>
      <c r="L8612" s="109" t="s">
        <v>75</v>
      </c>
      <c r="M8612" s="103" t="e">
        <f>#REF!</f>
        <v>#REF!</v>
      </c>
      <c r="N8612" s="103" t="e">
        <f>IF(M8612=0,"",CHOOSE(M8612,"36","98","173","274","274","手入力箇所","手入力箇所","手入力箇所","手入力箇所","手入力箇所","手入力箇所","手入力箇所","手入力箇所","手入力箇所","手入力箇所"))</f>
        <v>#REF!</v>
      </c>
    </row>
    <row r="8613" spans="1:14" ht="37.200000000000003" thickBot="1" x14ac:dyDescent="0.25">
      <c r="A8613" s="30" t="s">
        <v>76</v>
      </c>
      <c r="B8613" s="18">
        <v>127</v>
      </c>
      <c r="C8613" s="18">
        <v>127</v>
      </c>
      <c r="D8613" s="18">
        <v>127</v>
      </c>
      <c r="E8613" s="18">
        <v>127</v>
      </c>
      <c r="F8613" s="18"/>
      <c r="G8613" s="18"/>
      <c r="H8613" s="18"/>
      <c r="I8613" s="18"/>
      <c r="J8613" s="62"/>
      <c r="K8613" s="69"/>
      <c r="L8613" s="110" t="s">
        <v>76</v>
      </c>
      <c r="M8613" s="103" t="e">
        <f>#REF!</f>
        <v>#REF!</v>
      </c>
      <c r="N8613" s="103" t="e">
        <f>IF(M8613=0,"",CHOOSE(M8613,"127","127","127","127","127","手入力箇所","手入力箇所","手入力箇所","手入力箇所","手入力箇所","手入力箇所","手入力箇所","手入力箇所","手入力箇所","手入力箇所"))</f>
        <v>#REF!</v>
      </c>
    </row>
    <row r="8614" spans="1:14" ht="27" thickBot="1" x14ac:dyDescent="0.25">
      <c r="A8614" s="31" t="s">
        <v>77</v>
      </c>
      <c r="B8614" s="18">
        <v>42</v>
      </c>
      <c r="C8614" s="18">
        <v>90</v>
      </c>
      <c r="D8614" s="18">
        <v>141</v>
      </c>
      <c r="E8614" s="18">
        <v>193</v>
      </c>
      <c r="F8614" s="62"/>
      <c r="G8614" s="62"/>
      <c r="H8614" s="62"/>
      <c r="I8614" s="62"/>
      <c r="J8614" s="62"/>
      <c r="K8614" s="69"/>
      <c r="L8614" s="111" t="s">
        <v>77</v>
      </c>
      <c r="M8614" s="103" t="e">
        <f>#REF!</f>
        <v>#REF!</v>
      </c>
      <c r="N8614" s="103" t="e">
        <f>IF(M8614=0,"",CHOOSE(M8614,"42","90","141","193","1936","手入力箇所","手入力箇所","手入力箇所","手入力箇所","手入力箇所","手入力箇所","手入力箇所","手入力箇所","手入力箇所","手入力箇所"))</f>
        <v>#REF!</v>
      </c>
    </row>
    <row r="8615" spans="1:14" ht="40.200000000000003" thickBot="1" x14ac:dyDescent="0.25">
      <c r="A8615" s="31" t="s">
        <v>78</v>
      </c>
      <c r="B8615" s="18">
        <v>24</v>
      </c>
      <c r="C8615" s="18">
        <v>43</v>
      </c>
      <c r="D8615" s="18">
        <v>61</v>
      </c>
      <c r="E8615" s="18">
        <v>76</v>
      </c>
      <c r="F8615" s="62"/>
      <c r="G8615" s="62"/>
      <c r="H8615" s="62"/>
      <c r="I8615" s="62"/>
      <c r="J8615" s="62"/>
      <c r="K8615" s="69"/>
      <c r="L8615" s="111" t="s">
        <v>78</v>
      </c>
      <c r="M8615" s="103" t="e">
        <f>#REF!</f>
        <v>#REF!</v>
      </c>
      <c r="N8615" s="103" t="e">
        <f>IF(M8615=0,"",CHOOSE(M8615,"24","43","61","76","76","手入力箇所","手入力箇所","手入力箇所","手入力箇所","手入力箇所","手入力箇所","手入力箇所","手入力箇所","手入力箇所","手入力箇所"))</f>
        <v>#REF!</v>
      </c>
    </row>
    <row r="8616" spans="1:14" ht="27" thickBot="1" x14ac:dyDescent="0.25">
      <c r="A8616" s="31" t="s">
        <v>79</v>
      </c>
      <c r="B8616" s="18">
        <v>54</v>
      </c>
      <c r="C8616" s="18">
        <v>77</v>
      </c>
      <c r="D8616" s="18">
        <v>94</v>
      </c>
      <c r="E8616" s="18">
        <v>107</v>
      </c>
      <c r="F8616" s="62"/>
      <c r="G8616" s="62"/>
      <c r="H8616" s="62"/>
      <c r="I8616" s="62"/>
      <c r="J8616" s="62"/>
      <c r="K8616" s="69"/>
      <c r="L8616" s="111" t="s">
        <v>79</v>
      </c>
      <c r="M8616" s="103" t="e">
        <f>#REF!</f>
        <v>#REF!</v>
      </c>
      <c r="N8616" s="103" t="e">
        <f>IF(M8616=0,"",CHOOSE(M8616,"54","77","94","107","107","手入力箇所","手入力箇所","手入力箇所","手入力箇所","手入力箇所","手入力箇所","手入力箇所","手入力箇所","手入力箇所","手入力箇所"))</f>
        <v>#REF!</v>
      </c>
    </row>
    <row r="8617" spans="1:14" ht="40.200000000000003" thickBot="1" x14ac:dyDescent="0.25">
      <c r="A8617" s="31" t="s">
        <v>80</v>
      </c>
      <c r="B8617" s="18">
        <v>49</v>
      </c>
      <c r="C8617" s="18">
        <v>53</v>
      </c>
      <c r="D8617" s="18">
        <v>55</v>
      </c>
      <c r="E8617" s="18">
        <v>56</v>
      </c>
      <c r="F8617" s="62"/>
      <c r="G8617" s="62"/>
      <c r="H8617" s="62"/>
      <c r="I8617" s="62"/>
      <c r="J8617" s="62"/>
      <c r="K8617" s="69"/>
      <c r="L8617" s="111" t="s">
        <v>80</v>
      </c>
      <c r="M8617" s="103" t="e">
        <f>#REF!</f>
        <v>#REF!</v>
      </c>
      <c r="N8617" s="103" t="e">
        <f>IF(M8617=0,"",CHOOSE(M8617,"49","53","55","56","56","手入力箇所","手入力箇所","手入力箇所","手入力箇所","手入力箇所","手入力箇所","手入力箇所","手入力箇所","手入力箇所","手入力箇所"))</f>
        <v>#REF!</v>
      </c>
    </row>
    <row r="8618" spans="1:14" ht="40.200000000000003" thickBot="1" x14ac:dyDescent="0.25">
      <c r="A8618" s="38" t="s">
        <v>81</v>
      </c>
      <c r="B8618" s="35">
        <v>232</v>
      </c>
      <c r="C8618" s="35">
        <v>232</v>
      </c>
      <c r="D8618" s="36"/>
      <c r="E8618" s="36"/>
      <c r="F8618" s="36"/>
      <c r="G8618" s="36"/>
      <c r="H8618" s="36"/>
      <c r="I8618" s="36"/>
      <c r="J8618" s="36"/>
      <c r="K8618" s="67"/>
      <c r="L8618" s="111" t="s">
        <v>81</v>
      </c>
      <c r="M8618" s="103" t="e">
        <f>#REF!</f>
        <v>#REF!</v>
      </c>
      <c r="N8618" s="103" t="e">
        <f>IF(M8618=0,"",CHOOSE(M8618,"232","232","手入力箇所","手入力箇所","手入力箇所","手入力箇所","手入力箇所","手入力箇所","手入力箇所","手入力箇所","手入力箇所","手入力箇所"))</f>
        <v>#REF!</v>
      </c>
    </row>
    <row r="8619" spans="1:14" ht="13.8" thickBot="1" x14ac:dyDescent="0.25">
      <c r="A8619" s="39" t="s">
        <v>82</v>
      </c>
      <c r="B8619" s="17">
        <v>6</v>
      </c>
      <c r="C8619" s="17">
        <v>9</v>
      </c>
      <c r="D8619" s="17">
        <v>11</v>
      </c>
      <c r="E8619" s="17">
        <v>13</v>
      </c>
      <c r="F8619" s="17">
        <v>18</v>
      </c>
      <c r="G8619" s="17">
        <v>26</v>
      </c>
      <c r="H8619" s="17">
        <v>35</v>
      </c>
      <c r="I8619" s="17">
        <v>43</v>
      </c>
      <c r="J8619" s="17">
        <v>49</v>
      </c>
      <c r="K8619" s="70"/>
      <c r="L8619" s="111" t="s">
        <v>82</v>
      </c>
      <c r="M8619" s="103" t="e">
        <f>#REF!</f>
        <v>#REF!</v>
      </c>
      <c r="N8619" s="103" t="e">
        <f>IF(M8619=0,"",CHOOSE(M8619,"6","9","11","13","13","18","18","18","18","18","26","26","26","26","26","26","26","26","26","26","35","35","35","35","35","35","35","35","35","35","43","43","43","43","43","43","43","43","43","43","49","49","49","49","49","49","49","49","49","49","手入力箇所","手入力箇所","手入力箇所","手入力箇所","手入力箇所","手入力箇所","手入力箇所","手入力箇所","手入力箇所","手入力箇所"))</f>
        <v>#REF!</v>
      </c>
    </row>
    <row r="8620" spans="1:14" ht="13.8" thickBot="1" x14ac:dyDescent="0.25">
      <c r="A8620" s="31" t="s">
        <v>83</v>
      </c>
      <c r="B8620" s="18">
        <v>6</v>
      </c>
      <c r="C8620" s="18">
        <v>10</v>
      </c>
      <c r="D8620" s="18">
        <v>14</v>
      </c>
      <c r="E8620" s="18">
        <v>17</v>
      </c>
      <c r="F8620" s="18">
        <v>29</v>
      </c>
      <c r="G8620" s="18">
        <v>50</v>
      </c>
      <c r="H8620" s="18">
        <v>76</v>
      </c>
      <c r="I8620" s="18">
        <v>100</v>
      </c>
      <c r="J8620" s="18">
        <v>123</v>
      </c>
      <c r="K8620" s="69"/>
      <c r="L8620" s="111" t="s">
        <v>83</v>
      </c>
      <c r="M8620" s="103" t="e">
        <f>#REF!</f>
        <v>#REF!</v>
      </c>
      <c r="N8620" s="103" t="e">
        <f>IF(M8620=0,"",CHOOSE(M8620,"6","10","14","17","17","29","29","29","29","29","50","50","50","50","50","50","50","50","50","50","76","76","76","76","76","76","76","76","76","76","100","100","100","100","100","100","100","100","100","100","123","123","123","123","123","123","123","123","123","123","手入力箇所","手入力箇所","手入力箇所","手入力箇所","手入力箇所","手入力箇所","手入力箇所","手入力箇所","手入力箇所"))</f>
        <v>#REF!</v>
      </c>
    </row>
    <row r="8621" spans="1:14" ht="27" thickBot="1" x14ac:dyDescent="0.25">
      <c r="A8621" s="32" t="s">
        <v>84</v>
      </c>
      <c r="B8621" s="20">
        <v>9</v>
      </c>
      <c r="C8621" s="20">
        <v>15</v>
      </c>
      <c r="D8621" s="20">
        <v>20</v>
      </c>
      <c r="E8621" s="20">
        <v>24</v>
      </c>
      <c r="F8621" s="20">
        <v>39</v>
      </c>
      <c r="G8621" s="20">
        <v>65</v>
      </c>
      <c r="H8621" s="63"/>
      <c r="I8621" s="63"/>
      <c r="J8621" s="63"/>
      <c r="K8621" s="106"/>
      <c r="L8621" s="111" t="s">
        <v>84</v>
      </c>
      <c r="M8621" s="103" t="e">
        <f>#REF!</f>
        <v>#REF!</v>
      </c>
      <c r="N8621" s="103" t="e">
        <f>IF(M8621=0,"",CHOOSE(M8621,"9","15","20","24","24","39","39","39","39","39","65","65","65","65","65","65","65","65","65","65","手入力箇所","手入力箇所","手入力箇所","手入力箇所","手入力箇所","手入力箇所","手入力箇所","手入力箇所","手入力箇所","手入力箇所"))</f>
        <v>#REF!</v>
      </c>
    </row>
    <row r="8624" spans="1:14" ht="13.8" thickBot="1" x14ac:dyDescent="0.25"/>
    <row r="8625" spans="1:14" ht="13.8" thickBot="1" x14ac:dyDescent="0.25">
      <c r="A8625" s="688" t="e">
        <f>#REF!</f>
        <v>#REF!</v>
      </c>
      <c r="B8625" s="688"/>
      <c r="C8625" s="688"/>
      <c r="D8625" s="689" t="s">
        <v>192</v>
      </c>
      <c r="E8625" s="689"/>
      <c r="F8625" s="689"/>
      <c r="G8625" s="689"/>
      <c r="H8625" s="689"/>
      <c r="I8625" s="689"/>
      <c r="J8625" s="689"/>
      <c r="K8625" s="689"/>
      <c r="L8625" s="689"/>
      <c r="M8625" s="689"/>
      <c r="N8625" s="689"/>
    </row>
    <row r="8626" spans="1:14" ht="13.8" thickBot="1" x14ac:dyDescent="0.25">
      <c r="A8626" s="65"/>
      <c r="B8626" s="33">
        <v>1</v>
      </c>
      <c r="C8626" s="24">
        <v>2</v>
      </c>
      <c r="D8626" s="24">
        <v>3</v>
      </c>
      <c r="E8626" s="24" t="s">
        <v>58</v>
      </c>
      <c r="F8626" s="24" t="s">
        <v>59</v>
      </c>
      <c r="G8626" s="24" t="s">
        <v>60</v>
      </c>
      <c r="H8626" s="24" t="s">
        <v>61</v>
      </c>
      <c r="I8626" s="24" t="s">
        <v>62</v>
      </c>
      <c r="J8626" s="24" t="s">
        <v>194</v>
      </c>
      <c r="K8626" s="25" t="s">
        <v>85</v>
      </c>
      <c r="L8626" s="105" t="s">
        <v>189</v>
      </c>
      <c r="M8626" s="105" t="s">
        <v>188</v>
      </c>
      <c r="N8626" s="105" t="s">
        <v>51</v>
      </c>
    </row>
    <row r="8627" spans="1:14" ht="13.8" thickBot="1" x14ac:dyDescent="0.25">
      <c r="A8627" s="26" t="s">
        <v>56</v>
      </c>
      <c r="B8627" s="22">
        <v>5</v>
      </c>
      <c r="C8627" s="22">
        <v>7</v>
      </c>
      <c r="D8627" s="22">
        <v>8</v>
      </c>
      <c r="E8627" s="22">
        <v>8</v>
      </c>
      <c r="F8627" s="22">
        <v>10</v>
      </c>
      <c r="G8627" s="22">
        <v>13</v>
      </c>
      <c r="H8627" s="22">
        <v>16</v>
      </c>
      <c r="I8627" s="22"/>
      <c r="J8627" s="23"/>
      <c r="K8627" s="1"/>
      <c r="L8627" s="26" t="s">
        <v>56</v>
      </c>
      <c r="M8627" s="104" t="e">
        <f>#REF!</f>
        <v>#REF!</v>
      </c>
      <c r="N8627" s="112" t="e">
        <f>IF(M8627=0,"",CHOOSE(M8627,"5","7","8","8","8","10","10","10","10","10","13","13","13","13","13","13","13","13","13","13","16","16","16","16","16","16","16","16","16","16","16","手入力箇所","手入力箇所","手入力箇所","手入力箇所","手入力箇所","手入力箇所","手入力箇所","手入力箇所","手入力箇所","手入力箇所"))</f>
        <v>#REF!</v>
      </c>
    </row>
    <row r="8628" spans="1:14" ht="13.8" thickBot="1" x14ac:dyDescent="0.25">
      <c r="A8628" s="27" t="s">
        <v>57</v>
      </c>
      <c r="B8628" s="18">
        <v>5</v>
      </c>
      <c r="C8628" s="18">
        <v>7</v>
      </c>
      <c r="D8628" s="18">
        <v>8</v>
      </c>
      <c r="E8628" s="18">
        <v>9</v>
      </c>
      <c r="F8628" s="18">
        <v>12</v>
      </c>
      <c r="G8628" s="18">
        <v>16</v>
      </c>
      <c r="H8628" s="18"/>
      <c r="I8628" s="18"/>
      <c r="J8628" s="62"/>
      <c r="K8628" s="19"/>
      <c r="L8628" s="27" t="s">
        <v>57</v>
      </c>
      <c r="M8628" s="104" t="e">
        <f>#REF!</f>
        <v>#REF!</v>
      </c>
      <c r="N8628" s="113" t="e">
        <f>IF(M8628=0,"",CHOOSE(M8628,"5","7","8","9","9","12","12","12","12","12","16","16","16","16","16","16","16","16","16","16","手入力箇所","手入力箇所","手入力箇所","手入力箇所","手入力箇所","手入力箇所","手入力箇所","手入力箇所","手入力箇所","手入力箇所"))</f>
        <v>#REF!</v>
      </c>
    </row>
    <row r="8629" spans="1:14" ht="48.6" thickBot="1" x14ac:dyDescent="0.25">
      <c r="A8629" s="28" t="s">
        <v>64</v>
      </c>
      <c r="B8629" s="18">
        <v>6</v>
      </c>
      <c r="C8629" s="18"/>
      <c r="D8629" s="18"/>
      <c r="E8629" s="18"/>
      <c r="F8629" s="18"/>
      <c r="G8629" s="18"/>
      <c r="H8629" s="18"/>
      <c r="I8629" s="18"/>
      <c r="J8629" s="62"/>
      <c r="K8629" s="19"/>
      <c r="L8629" s="28" t="s">
        <v>64</v>
      </c>
      <c r="M8629" s="104" t="e">
        <f>#REF!</f>
        <v>#REF!</v>
      </c>
      <c r="N8629" s="113" t="e">
        <f>IF(M8629=0,"",CHOOSE(M8629,"6","手入力箇所","手入力箇所","手入力箇所","手入力箇所","手入力箇所","手入力箇所","手入力箇所","手入力箇所","手入力箇所","手入力箇所","",""))</f>
        <v>#REF!</v>
      </c>
    </row>
    <row r="8630" spans="1:14" ht="48.6" thickBot="1" x14ac:dyDescent="0.25">
      <c r="A8630" s="28" t="s">
        <v>65</v>
      </c>
      <c r="B8630" s="18">
        <v>6</v>
      </c>
      <c r="C8630" s="18"/>
      <c r="D8630" s="18"/>
      <c r="E8630" s="18"/>
      <c r="F8630" s="18"/>
      <c r="G8630" s="18"/>
      <c r="H8630" s="18"/>
      <c r="I8630" s="18"/>
      <c r="J8630" s="62"/>
      <c r="K8630" s="19"/>
      <c r="L8630" s="28" t="s">
        <v>65</v>
      </c>
      <c r="M8630" s="104" t="e">
        <f>#REF!</f>
        <v>#REF!</v>
      </c>
      <c r="N8630" s="113" t="e">
        <f>IF(M8630=0,"",CHOOSE(M8630,"6","手入力箇所","手入力箇所","手入力箇所","手入力箇所","手入力箇所","手入力箇所","手入力箇所","手入力箇所","手入力箇所","手入力箇所","",""))</f>
        <v>#REF!</v>
      </c>
    </row>
    <row r="8631" spans="1:14" ht="24.6" thickBot="1" x14ac:dyDescent="0.25">
      <c r="A8631" s="28" t="s">
        <v>66</v>
      </c>
      <c r="B8631" s="18">
        <v>5</v>
      </c>
      <c r="C8631" s="18">
        <v>7</v>
      </c>
      <c r="D8631" s="18">
        <v>8</v>
      </c>
      <c r="E8631" s="18">
        <v>9</v>
      </c>
      <c r="F8631" s="18">
        <v>12</v>
      </c>
      <c r="G8631" s="18"/>
      <c r="H8631" s="18"/>
      <c r="I8631" s="18"/>
      <c r="J8631" s="62"/>
      <c r="K8631" s="19"/>
      <c r="L8631" s="28" t="s">
        <v>66</v>
      </c>
      <c r="M8631" s="104" t="e">
        <f>#REF!</f>
        <v>#REF!</v>
      </c>
      <c r="N8631" s="113" t="e">
        <f>IF(M8631=0,"",CHOOSE(M8631,"5","7","8","9","9","12","12","12","12","12","手入力箇所","手入力箇所","手入力箇所","手入力箇所","手入力箇所","手入力箇所","手入力箇所","手入力箇所","手入力箇所","手入力箇所"))</f>
        <v>#REF!</v>
      </c>
    </row>
    <row r="8632" spans="1:14" ht="36.6" thickBot="1" x14ac:dyDescent="0.25">
      <c r="A8632" s="28" t="s">
        <v>67</v>
      </c>
      <c r="B8632" s="18">
        <v>4</v>
      </c>
      <c r="C8632" s="18">
        <v>5</v>
      </c>
      <c r="D8632" s="18">
        <v>5</v>
      </c>
      <c r="E8632" s="18">
        <v>6</v>
      </c>
      <c r="F8632" s="18"/>
      <c r="G8632" s="18"/>
      <c r="H8632" s="18"/>
      <c r="I8632" s="18"/>
      <c r="J8632" s="62"/>
      <c r="K8632" s="19"/>
      <c r="L8632" s="28" t="s">
        <v>67</v>
      </c>
      <c r="M8632" s="104" t="e">
        <f>#REF!</f>
        <v>#REF!</v>
      </c>
      <c r="N8632" s="113" t="e">
        <f>IF(M8632=0,"",CHOOSE(M8632,"4","5","5","6","6","手入力箇所","手入力箇所","手入力箇所","手入力箇所","手入力箇所","手入力箇所","手入力箇所","手入力箇所","手入力箇所","手入力箇所"))</f>
        <v>#REF!</v>
      </c>
    </row>
    <row r="8633" spans="1:14" ht="24.6" thickBot="1" x14ac:dyDescent="0.25">
      <c r="A8633" s="28" t="s">
        <v>68</v>
      </c>
      <c r="B8633" s="18">
        <v>12</v>
      </c>
      <c r="C8633" s="18">
        <v>12</v>
      </c>
      <c r="D8633" s="18">
        <v>12</v>
      </c>
      <c r="E8633" s="18">
        <v>12</v>
      </c>
      <c r="F8633" s="18">
        <v>12</v>
      </c>
      <c r="G8633" s="18">
        <v>12</v>
      </c>
      <c r="H8633" s="18">
        <v>12</v>
      </c>
      <c r="I8633" s="18"/>
      <c r="J8633" s="62"/>
      <c r="K8633" s="19"/>
      <c r="L8633" s="28" t="s">
        <v>68</v>
      </c>
      <c r="M8633" s="104" t="e">
        <f>#REF!</f>
        <v>#REF!</v>
      </c>
      <c r="N8633" s="113" t="e">
        <f>IF(M8633=0,"",CHOOSE(M8633,"12","12","12","12","12","12","12","12","12","12","12","12","12","12","12","12","12","12","12","12","12","12","12","12","12","12","12","12","12","12","手入力箇所","手入力箇所","手入力箇所","手入力箇所","手入力箇所","手入力箇所","手入力箇所","手入力箇所","手入力箇所","手入力箇所"))</f>
        <v>#REF!</v>
      </c>
    </row>
    <row r="8634" spans="1:14" ht="36.6" thickBot="1" x14ac:dyDescent="0.25">
      <c r="A8634" s="28" t="s">
        <v>69</v>
      </c>
      <c r="B8634" s="18">
        <v>7</v>
      </c>
      <c r="C8634" s="18">
        <v>7</v>
      </c>
      <c r="D8634" s="18">
        <v>7</v>
      </c>
      <c r="E8634" s="18">
        <v>7</v>
      </c>
      <c r="F8634" s="18">
        <v>7</v>
      </c>
      <c r="G8634" s="18"/>
      <c r="H8634" s="18"/>
      <c r="I8634" s="18"/>
      <c r="J8634" s="62"/>
      <c r="K8634" s="19"/>
      <c r="L8634" s="28" t="s">
        <v>69</v>
      </c>
      <c r="M8634" s="104" t="e">
        <f>#REF!</f>
        <v>#REF!</v>
      </c>
      <c r="N8634" s="113" t="e">
        <f>IF(M8634=0,"",CHOOSE(M8634,"7","7","7","7","7","7","7","7","7","7","手入力箇所","手入力箇所","手入力箇所","手入力箇所","手入力箇所","手入力箇所","手入力箇所","手入力箇所","手入力箇所","手入力箇所"))</f>
        <v>#REF!</v>
      </c>
    </row>
    <row r="8635" spans="1:14" ht="13.8" thickBot="1" x14ac:dyDescent="0.25">
      <c r="A8635" s="27" t="s">
        <v>63</v>
      </c>
      <c r="B8635" s="18">
        <v>4</v>
      </c>
      <c r="C8635" s="18">
        <v>5</v>
      </c>
      <c r="D8635" s="18">
        <v>7</v>
      </c>
      <c r="E8635" s="18">
        <v>8</v>
      </c>
      <c r="F8635" s="18">
        <v>11</v>
      </c>
      <c r="G8635" s="18">
        <v>16</v>
      </c>
      <c r="H8635" s="18">
        <v>22</v>
      </c>
      <c r="I8635" s="18">
        <v>26</v>
      </c>
      <c r="J8635" s="18">
        <v>31</v>
      </c>
      <c r="K8635" s="19"/>
      <c r="L8635" s="27" t="s">
        <v>63</v>
      </c>
      <c r="M8635" s="104" t="e">
        <f>#REF!</f>
        <v>#REF!</v>
      </c>
      <c r="N8635" s="113" t="e">
        <f>IF(M8635=0,"",CHOOSE(M8635,"4","5","7","8","8","11","11","11","11","11","16","16","16","16","16","16","16","16","16","16","22","22","22","22","22","22","22","22","22","22","26","26","26","26","26","26","26","26","26","26","31","31","31","31","31","31","31","31","31","31","31","手入力箇所","手入力箇所","手入力箇所","手入力箇所","手入力箇所","手入力箇所","手入力箇所","手入力箇所","手入力箇所","手入力箇所"))</f>
        <v>#REF!</v>
      </c>
    </row>
    <row r="8636" spans="1:14" ht="24.6" thickBot="1" x14ac:dyDescent="0.25">
      <c r="A8636" s="28" t="s">
        <v>70</v>
      </c>
      <c r="B8636" s="18">
        <v>5</v>
      </c>
      <c r="C8636" s="18">
        <v>6</v>
      </c>
      <c r="D8636" s="18">
        <v>7</v>
      </c>
      <c r="E8636" s="18"/>
      <c r="F8636" s="18"/>
      <c r="G8636" s="18"/>
      <c r="H8636" s="18"/>
      <c r="I8636" s="18"/>
      <c r="J8636" s="62"/>
      <c r="K8636" s="19"/>
      <c r="L8636" s="28" t="s">
        <v>70</v>
      </c>
      <c r="M8636" s="104" t="e">
        <f>#REF!</f>
        <v>#REF!</v>
      </c>
      <c r="N8636" s="113" t="e">
        <f>IF(M8636=0,"",CHOOSE(M8636,"5","6","7","手入力箇所","手入力箇所","手入力箇所","手入力箇所","手入力箇所","手入力箇所","手入力箇所","手入力箇所","手入力箇所","手入力箇所"))</f>
        <v>#REF!</v>
      </c>
    </row>
    <row r="8637" spans="1:14" ht="13.8" thickBot="1" x14ac:dyDescent="0.25">
      <c r="A8637" s="29" t="s">
        <v>71</v>
      </c>
      <c r="B8637" s="18">
        <v>3</v>
      </c>
      <c r="C8637" s="18">
        <v>6</v>
      </c>
      <c r="D8637" s="18">
        <v>19</v>
      </c>
      <c r="E8637" s="18"/>
      <c r="F8637" s="18"/>
      <c r="G8637" s="18"/>
      <c r="H8637" s="18"/>
      <c r="I8637" s="18"/>
      <c r="J8637" s="62"/>
      <c r="K8637" s="19"/>
      <c r="L8637" s="29" t="s">
        <v>71</v>
      </c>
      <c r="M8637" s="104" t="e">
        <f>#REF!</f>
        <v>#REF!</v>
      </c>
      <c r="N8637" s="113" t="e">
        <f>IF(M8637=0,"",CHOOSE(M8637,"3","6","19","手入力箇所","手入力箇所","手入力箇所","手入力箇所","手入力箇所","手入力箇所","手入力箇所","手入力箇所","手入力箇所","手入力箇所"))</f>
        <v>#REF!</v>
      </c>
    </row>
    <row r="8638" spans="1:14" ht="13.8" thickBot="1" x14ac:dyDescent="0.25">
      <c r="A8638" s="29" t="s">
        <v>72</v>
      </c>
      <c r="B8638" s="18">
        <v>1</v>
      </c>
      <c r="C8638" s="18">
        <v>3</v>
      </c>
      <c r="D8638" s="18">
        <v>5</v>
      </c>
      <c r="E8638" s="18">
        <v>9</v>
      </c>
      <c r="F8638" s="18">
        <v>26</v>
      </c>
      <c r="G8638" s="18"/>
      <c r="H8638" s="18"/>
      <c r="I8638" s="18"/>
      <c r="J8638" s="62"/>
      <c r="K8638" s="19"/>
      <c r="L8638" s="29" t="s">
        <v>72</v>
      </c>
      <c r="M8638" s="104" t="e">
        <f>#REF!</f>
        <v>#REF!</v>
      </c>
      <c r="N8638" s="113" t="e">
        <f>IF(M8638=0,"",CHOOSE(M8638,"1","3","5","9","9","26","26","26","26","26","手入力箇所","手入力箇所","手入力箇所","手入力箇所","手入力箇所","手入力箇所","手入力箇所","手入力箇所","手入力箇所","手入力箇所"))</f>
        <v>#REF!</v>
      </c>
    </row>
    <row r="8639" spans="1:14" ht="13.8" thickBot="1" x14ac:dyDescent="0.25">
      <c r="A8639" s="29" t="s">
        <v>73</v>
      </c>
      <c r="B8639" s="18">
        <v>4</v>
      </c>
      <c r="C8639" s="18">
        <v>11</v>
      </c>
      <c r="D8639" s="18">
        <v>20</v>
      </c>
      <c r="E8639" s="18">
        <v>33</v>
      </c>
      <c r="F8639" s="18"/>
      <c r="G8639" s="18"/>
      <c r="H8639" s="18"/>
      <c r="I8639" s="18"/>
      <c r="J8639" s="62"/>
      <c r="K8639" s="19"/>
      <c r="L8639" s="29" t="s">
        <v>73</v>
      </c>
      <c r="M8639" s="104" t="e">
        <f>#REF!</f>
        <v>#REF!</v>
      </c>
      <c r="N8639" s="113" t="e">
        <f>IF(M8639=0,"",CHOOSE(M8639,"4","11","20","33","33","手入力箇所","手入力箇所","手入力箇所","手入力箇所","手入力箇所","手入力箇所","手入力箇所","手入力箇所","手入力箇所","手入力箇所"))</f>
        <v>#REF!</v>
      </c>
    </row>
    <row r="8640" spans="1:14" ht="37.200000000000003" thickBot="1" x14ac:dyDescent="0.25">
      <c r="A8640" s="30" t="s">
        <v>74</v>
      </c>
      <c r="B8640" s="18">
        <v>4</v>
      </c>
      <c r="C8640" s="18">
        <v>6</v>
      </c>
      <c r="D8640" s="18">
        <v>8</v>
      </c>
      <c r="E8640" s="18">
        <v>10</v>
      </c>
      <c r="F8640" s="18">
        <v>15</v>
      </c>
      <c r="G8640" s="18">
        <v>23</v>
      </c>
      <c r="H8640" s="18">
        <v>33</v>
      </c>
      <c r="I8640" s="18"/>
      <c r="J8640" s="62"/>
      <c r="K8640" s="19"/>
      <c r="L8640" s="30" t="s">
        <v>74</v>
      </c>
      <c r="M8640" s="104" t="e">
        <f>#REF!</f>
        <v>#REF!</v>
      </c>
      <c r="N8640" s="113" t="e">
        <f>IF(M8640=0,"",CHOOSE(M8640,"4","6","8","10","10","15","15","15","15","15","23","23","23","23","23","23","23","23","23","23","33","33","33","33","33","33","33","33","33","33","手入力箇所","手入力箇所","手入力箇所","手入力箇所","手入力箇所","手入力箇所","手入力箇所","手入力箇所","手入力箇所","手入力箇所"))</f>
        <v>#REF!</v>
      </c>
    </row>
    <row r="8641" spans="1:14" ht="13.8" thickBot="1" x14ac:dyDescent="0.25">
      <c r="A8641" s="29" t="s">
        <v>75</v>
      </c>
      <c r="B8641" s="18">
        <v>6</v>
      </c>
      <c r="C8641" s="18">
        <v>14</v>
      </c>
      <c r="D8641" s="18">
        <v>25</v>
      </c>
      <c r="E8641" s="18">
        <v>39</v>
      </c>
      <c r="F8641" s="18"/>
      <c r="G8641" s="18"/>
      <c r="H8641" s="18"/>
      <c r="I8641" s="18"/>
      <c r="J8641" s="62"/>
      <c r="K8641" s="19"/>
      <c r="L8641" s="29" t="s">
        <v>75</v>
      </c>
      <c r="M8641" s="104" t="e">
        <f>#REF!</f>
        <v>#REF!</v>
      </c>
      <c r="N8641" s="113" t="e">
        <f>IF(M8641=0,"",CHOOSE(M8641,"6","14","25","39","39","手入力箇所","手入力箇所","手入力箇所","手入力箇所","手入力箇所","手入力箇所","手入力箇所","手入力箇所","手入力箇所","手入力箇所"))</f>
        <v>#REF!</v>
      </c>
    </row>
    <row r="8642" spans="1:14" ht="37.200000000000003" thickBot="1" x14ac:dyDescent="0.25">
      <c r="A8642" s="30" t="s">
        <v>76</v>
      </c>
      <c r="B8642" s="18">
        <v>2</v>
      </c>
      <c r="C8642" s="18">
        <v>3</v>
      </c>
      <c r="D8642" s="18">
        <v>6</v>
      </c>
      <c r="E8642" s="18">
        <v>9</v>
      </c>
      <c r="F8642" s="18"/>
      <c r="G8642" s="18"/>
      <c r="H8642" s="18"/>
      <c r="I8642" s="18"/>
      <c r="J8642" s="62"/>
      <c r="K8642" s="19"/>
      <c r="L8642" s="30" t="s">
        <v>76</v>
      </c>
      <c r="M8642" s="104" t="e">
        <f>#REF!</f>
        <v>#REF!</v>
      </c>
      <c r="N8642" s="113" t="e">
        <f>IF(M8642=0,"",CHOOSE(M8642,"2","3","6","9","9","手入力箇所","手入力箇所","手入力箇所","手入力箇所","手入力箇所","手入力箇所","手入力箇所","手入力箇所","手入力箇所","手入力箇所"))</f>
        <v>#REF!</v>
      </c>
    </row>
    <row r="8643" spans="1:14" ht="27" thickBot="1" x14ac:dyDescent="0.25">
      <c r="A8643" s="31" t="s">
        <v>77</v>
      </c>
      <c r="B8643" s="18">
        <v>12</v>
      </c>
      <c r="C8643" s="18">
        <v>18</v>
      </c>
      <c r="D8643" s="18">
        <v>22</v>
      </c>
      <c r="E8643" s="18">
        <v>26</v>
      </c>
      <c r="F8643" s="62"/>
      <c r="G8643" s="62"/>
      <c r="H8643" s="62"/>
      <c r="I8643" s="62"/>
      <c r="J8643" s="62"/>
      <c r="K8643" s="19"/>
      <c r="L8643" s="31" t="s">
        <v>77</v>
      </c>
      <c r="M8643" s="104" t="e">
        <f>#REF!</f>
        <v>#REF!</v>
      </c>
      <c r="N8643" s="113" t="e">
        <f>IF(M8643=0,"",CHOOSE(M8643,"12","18","22","26","26","手入力箇所","手入力箇所","手入力箇所","手入力箇所","手入力箇所","手入力箇所","手入力箇所","手入力箇所","手入力箇所","手入力箇所"))</f>
        <v>#REF!</v>
      </c>
    </row>
    <row r="8644" spans="1:14" ht="40.200000000000003" thickBot="1" x14ac:dyDescent="0.25">
      <c r="A8644" s="31" t="s">
        <v>78</v>
      </c>
      <c r="B8644" s="18">
        <v>5</v>
      </c>
      <c r="C8644" s="18">
        <v>8</v>
      </c>
      <c r="D8644" s="18">
        <v>11</v>
      </c>
      <c r="E8644" s="18">
        <v>14</v>
      </c>
      <c r="F8644" s="62"/>
      <c r="G8644" s="62"/>
      <c r="H8644" s="62"/>
      <c r="I8644" s="62"/>
      <c r="J8644" s="62"/>
      <c r="K8644" s="19"/>
      <c r="L8644" s="31" t="s">
        <v>78</v>
      </c>
      <c r="M8644" s="104" t="e">
        <f>#REF!</f>
        <v>#REF!</v>
      </c>
      <c r="N8644" s="113" t="e">
        <f>IF(M8644=0,"",CHOOSE(M8644,"5","8","11","14","14","手入力箇所","手入力箇所","手入力箇所","手入力箇所","手入力箇所","手入力箇所","手入力箇所","手入力箇所","手入力箇所","手入力箇所"))</f>
        <v>#REF!</v>
      </c>
    </row>
    <row r="8645" spans="1:14" ht="27" thickBot="1" x14ac:dyDescent="0.25">
      <c r="A8645" s="31" t="s">
        <v>79</v>
      </c>
      <c r="B8645" s="18">
        <v>6</v>
      </c>
      <c r="C8645" s="18">
        <v>11</v>
      </c>
      <c r="D8645" s="18">
        <v>16</v>
      </c>
      <c r="E8645" s="18">
        <v>21</v>
      </c>
      <c r="F8645" s="62"/>
      <c r="G8645" s="62"/>
      <c r="H8645" s="62"/>
      <c r="I8645" s="62"/>
      <c r="J8645" s="62"/>
      <c r="K8645" s="19"/>
      <c r="L8645" s="31" t="s">
        <v>79</v>
      </c>
      <c r="M8645" s="104" t="e">
        <f>#REF!</f>
        <v>#REF!</v>
      </c>
      <c r="N8645" s="113" t="e">
        <f>IF(M8645=0,"",CHOOSE(M8645,"6","11","16","21","21","手入力箇所","手入力箇所","手入力箇所","手入力箇所","手入力箇所","手入力箇所","手入力箇所","手入力箇所","手入力箇所"))</f>
        <v>#REF!</v>
      </c>
    </row>
    <row r="8646" spans="1:14" ht="40.200000000000003" thickBot="1" x14ac:dyDescent="0.25">
      <c r="A8646" s="31" t="s">
        <v>80</v>
      </c>
      <c r="B8646" s="18">
        <v>5</v>
      </c>
      <c r="C8646" s="18">
        <v>7</v>
      </c>
      <c r="D8646" s="18">
        <v>9</v>
      </c>
      <c r="E8646" s="18">
        <v>10</v>
      </c>
      <c r="F8646" s="62"/>
      <c r="G8646" s="62"/>
      <c r="H8646" s="62"/>
      <c r="I8646" s="62"/>
      <c r="J8646" s="62"/>
      <c r="K8646" s="19"/>
      <c r="L8646" s="31" t="s">
        <v>80</v>
      </c>
      <c r="M8646" s="104" t="e">
        <f>#REF!</f>
        <v>#REF!</v>
      </c>
      <c r="N8646" s="113" t="e">
        <f>IF(M8646=0,"",CHOOSE(M8646,"5","7","9","10","10","手入力箇所","手入力箇所","手入力箇所","手入力箇所","手入力箇所","手入力箇所","手入力箇所","手入力箇所","手入力箇所"))</f>
        <v>#REF!</v>
      </c>
    </row>
    <row r="8647" spans="1:14" ht="40.200000000000003" thickBot="1" x14ac:dyDescent="0.25">
      <c r="A8647" s="31" t="s">
        <v>81</v>
      </c>
      <c r="B8647" s="18">
        <v>9</v>
      </c>
      <c r="C8647" s="18">
        <v>14</v>
      </c>
      <c r="D8647" s="62"/>
      <c r="E8647" s="62"/>
      <c r="F8647" s="62"/>
      <c r="G8647" s="62"/>
      <c r="H8647" s="62"/>
      <c r="I8647" s="62"/>
      <c r="J8647" s="62"/>
      <c r="K8647" s="19"/>
      <c r="L8647" s="31" t="s">
        <v>81</v>
      </c>
      <c r="M8647" s="104" t="e">
        <f>#REF!</f>
        <v>#REF!</v>
      </c>
      <c r="N8647" s="113" t="e">
        <f>IF(M8647=0,"",CHOOSE(M8647,"9","14","手入力箇所","手入力箇所","手入力箇所","手入力箇所","手入力箇所","手入力箇所","手入力箇所","手入力箇所","手入力箇所","手入力箇所"))</f>
        <v>#REF!</v>
      </c>
    </row>
    <row r="8648" spans="1:14" ht="13.8" thickBot="1" x14ac:dyDescent="0.25">
      <c r="A8648" s="31" t="s">
        <v>82</v>
      </c>
      <c r="B8648" s="18">
        <v>3</v>
      </c>
      <c r="C8648" s="18">
        <v>4</v>
      </c>
      <c r="D8648" s="18">
        <v>4</v>
      </c>
      <c r="E8648" s="18">
        <v>5</v>
      </c>
      <c r="F8648" s="18">
        <v>6</v>
      </c>
      <c r="G8648" s="18">
        <v>8</v>
      </c>
      <c r="H8648" s="18">
        <v>9</v>
      </c>
      <c r="I8648" s="18">
        <v>11</v>
      </c>
      <c r="J8648" s="18">
        <v>12</v>
      </c>
      <c r="K8648" s="19"/>
      <c r="L8648" s="31" t="s">
        <v>82</v>
      </c>
      <c r="M8648" s="104" t="e">
        <f>#REF!</f>
        <v>#REF!</v>
      </c>
      <c r="N8648" s="113" t="e">
        <f>IF(M8648=0,"",CHOOSE(M8648,"3","4","4","5","5","6","6","6","6","6","8","8","8","8","8","8","8","8","8","8","9","9","9","9","9","9","9","9","9","9","11","11","11","11","11","11","11","11","11","11","12","12","12","12","12","12","12","12","12","12","12","手入力箇所","手入力箇所","手入力箇所","手入力箇所","手入力箇所","手入力箇所","手入力箇所","手入力箇所","手入力箇所","手入力箇所"))</f>
        <v>#REF!</v>
      </c>
    </row>
    <row r="8649" spans="1:14" ht="13.8" thickBot="1" x14ac:dyDescent="0.25">
      <c r="A8649" s="31" t="s">
        <v>83</v>
      </c>
      <c r="B8649" s="18">
        <v>3</v>
      </c>
      <c r="C8649" s="18">
        <v>4</v>
      </c>
      <c r="D8649" s="18">
        <v>4</v>
      </c>
      <c r="E8649" s="18">
        <v>5</v>
      </c>
      <c r="F8649" s="18">
        <v>6</v>
      </c>
      <c r="G8649" s="18">
        <v>8</v>
      </c>
      <c r="H8649" s="18">
        <v>10</v>
      </c>
      <c r="I8649" s="18">
        <v>12</v>
      </c>
      <c r="J8649" s="18">
        <v>13</v>
      </c>
      <c r="K8649" s="19"/>
      <c r="L8649" s="31" t="s">
        <v>83</v>
      </c>
      <c r="M8649" s="104" t="e">
        <f>#REF!</f>
        <v>#REF!</v>
      </c>
      <c r="N8649" s="113" t="e">
        <f>IF(M8649=0,"",CHOOSE(M8649,"3","4","4","5","5","6","6","6","6","6","8","8","8","8","8","8","8","8","8","8","10","10","10","10","10","10","10","10","10","10","12","12","12","12","12","12","12","12","12","12","13","13","13","13","13","13","13","13","13","13","13","手入力箇所","手入力箇所","手入力箇所","手入力箇所","手入力箇所","手入力箇所","手入力箇所","手入力箇所","手入力箇所","手入力箇所"))</f>
        <v>#REF!</v>
      </c>
    </row>
    <row r="8650" spans="1:14" ht="27" thickBot="1" x14ac:dyDescent="0.25">
      <c r="A8650" s="32" t="s">
        <v>84</v>
      </c>
      <c r="B8650" s="20">
        <v>1</v>
      </c>
      <c r="C8650" s="20">
        <v>2</v>
      </c>
      <c r="D8650" s="20">
        <v>3</v>
      </c>
      <c r="E8650" s="20">
        <v>4</v>
      </c>
      <c r="F8650" s="20">
        <v>8</v>
      </c>
      <c r="G8650" s="20">
        <v>19</v>
      </c>
      <c r="H8650" s="63"/>
      <c r="I8650" s="63"/>
      <c r="J8650" s="63"/>
      <c r="K8650" s="21"/>
      <c r="L8650" s="32" t="s">
        <v>84</v>
      </c>
      <c r="M8650" s="104" t="e">
        <f>#REF!</f>
        <v>#REF!</v>
      </c>
      <c r="N8650" s="113" t="e">
        <f>IF(M8650=0,"",CHOOSE(M8650,"1","2","3","4","4","8","8","8","8","8","19","19","19","19","19","19","19","19","19","19","手入力箇所","手入力箇所","手入力箇所","手入力箇所","手入力箇所","手入力箇所","手入力箇所","手入力箇所","手入力箇所","手入力箇所"))</f>
        <v>#REF!</v>
      </c>
    </row>
    <row r="8651" spans="1:14" ht="13.8" thickBot="1" x14ac:dyDescent="0.25"/>
    <row r="8652" spans="1:14" ht="13.8" thickBot="1" x14ac:dyDescent="0.25">
      <c r="A8652" s="686" t="e">
        <f>A8625</f>
        <v>#REF!</v>
      </c>
      <c r="B8652" s="686"/>
      <c r="C8652" s="686"/>
      <c r="D8652" s="687" t="s">
        <v>193</v>
      </c>
      <c r="E8652" s="687"/>
      <c r="F8652" s="687"/>
      <c r="G8652" s="687"/>
      <c r="H8652" s="687"/>
      <c r="I8652" s="687"/>
      <c r="J8652" s="687"/>
      <c r="K8652" s="687"/>
      <c r="L8652" s="687"/>
      <c r="M8652" s="687"/>
      <c r="N8652" s="687"/>
    </row>
    <row r="8653" spans="1:14" ht="13.8" thickBot="1" x14ac:dyDescent="0.25">
      <c r="A8653" s="105"/>
      <c r="B8653" s="33">
        <v>1</v>
      </c>
      <c r="C8653" s="24">
        <v>2</v>
      </c>
      <c r="D8653" s="24">
        <v>3</v>
      </c>
      <c r="E8653" s="24" t="s">
        <v>58</v>
      </c>
      <c r="F8653" s="24" t="s">
        <v>59</v>
      </c>
      <c r="G8653" s="24" t="s">
        <v>60</v>
      </c>
      <c r="H8653" s="24" t="s">
        <v>61</v>
      </c>
      <c r="I8653" s="24" t="s">
        <v>62</v>
      </c>
      <c r="J8653" s="24" t="s">
        <v>194</v>
      </c>
      <c r="K8653" s="102" t="s">
        <v>85</v>
      </c>
      <c r="L8653" s="105" t="s">
        <v>189</v>
      </c>
      <c r="M8653" s="105" t="s">
        <v>188</v>
      </c>
      <c r="N8653" s="105" t="s">
        <v>51</v>
      </c>
    </row>
    <row r="8654" spans="1:14" ht="13.8" thickBot="1" x14ac:dyDescent="0.25">
      <c r="A8654" s="26" t="s">
        <v>56</v>
      </c>
      <c r="B8654" s="22">
        <v>16</v>
      </c>
      <c r="C8654" s="22">
        <v>25</v>
      </c>
      <c r="D8654" s="22">
        <v>32</v>
      </c>
      <c r="E8654" s="22">
        <v>38</v>
      </c>
      <c r="F8654" s="22">
        <v>56</v>
      </c>
      <c r="G8654" s="22">
        <v>87</v>
      </c>
      <c r="H8654" s="22">
        <v>121</v>
      </c>
      <c r="I8654" s="22"/>
      <c r="J8654" s="23"/>
      <c r="K8654" s="68"/>
      <c r="L8654" s="107" t="s">
        <v>56</v>
      </c>
      <c r="M8654" s="103" t="e">
        <f>#REF!</f>
        <v>#REF!</v>
      </c>
      <c r="N8654" s="103" t="e">
        <f>IF(M8654=0,"",CHOOSE(M8654,"16","25","32","38","38","56","56","56","56","56","87","87","87","87","87","87","87","87","87","87","121","121","121","121","121","121","121","121","121","121","手入力箇所","手入力箇所","手入力箇所","手入力箇所","手入力箇所","手入力箇所","手入力箇所","手入力箇所","手入力箇所","手入力箇所"))</f>
        <v>#REF!</v>
      </c>
    </row>
    <row r="8655" spans="1:14" ht="13.8" thickBot="1" x14ac:dyDescent="0.25">
      <c r="A8655" s="27" t="s">
        <v>57</v>
      </c>
      <c r="B8655" s="18">
        <v>25</v>
      </c>
      <c r="C8655" s="18">
        <v>33</v>
      </c>
      <c r="D8655" s="18">
        <v>40</v>
      </c>
      <c r="E8655" s="18">
        <v>45</v>
      </c>
      <c r="F8655" s="18">
        <v>58</v>
      </c>
      <c r="G8655" s="18">
        <v>79</v>
      </c>
      <c r="H8655" s="18"/>
      <c r="I8655" s="18"/>
      <c r="J8655" s="62"/>
      <c r="K8655" s="69"/>
      <c r="L8655" s="107" t="s">
        <v>57</v>
      </c>
      <c r="M8655" s="103" t="e">
        <f>#REF!</f>
        <v>#REF!</v>
      </c>
      <c r="N8655" s="103" t="e">
        <f>IF(M8655=0,"",CHOOSE(M8655,"25","33","40","45","45","58","58","58","58","58","79","79","79","79","79","79","79","79","79","79","手入力箇所","手入力箇所","手入力箇所","手入力箇所","手入力箇所","手入力箇所","手入力箇所","手入力箇所","手入力箇所","手入力箇所"))</f>
        <v>#REF!</v>
      </c>
    </row>
    <row r="8656" spans="1:14" ht="48.6" thickBot="1" x14ac:dyDescent="0.25">
      <c r="A8656" s="28" t="s">
        <v>64</v>
      </c>
      <c r="B8656" s="18">
        <v>32</v>
      </c>
      <c r="C8656" s="18"/>
      <c r="D8656" s="18"/>
      <c r="E8656" s="18"/>
      <c r="F8656" s="18"/>
      <c r="G8656" s="18"/>
      <c r="H8656" s="18"/>
      <c r="I8656" s="18"/>
      <c r="J8656" s="62"/>
      <c r="K8656" s="69"/>
      <c r="L8656" s="108" t="s">
        <v>64</v>
      </c>
      <c r="M8656" s="103" t="e">
        <f>#REF!</f>
        <v>#REF!</v>
      </c>
      <c r="N8656" s="103" t="e">
        <f>IF(M8656=0,"",CHOOSE(M8656,"32","手入力箇所","手入力箇所","手入力箇所","手入力箇所","手入力箇所","手入力箇所","手入力箇所","手入力箇所","手入力箇所","手入力箇所"))</f>
        <v>#REF!</v>
      </c>
    </row>
    <row r="8657" spans="1:14" ht="48.6" thickBot="1" x14ac:dyDescent="0.25">
      <c r="A8657" s="28" t="s">
        <v>65</v>
      </c>
      <c r="B8657" s="18">
        <v>36</v>
      </c>
      <c r="C8657" s="18"/>
      <c r="D8657" s="18"/>
      <c r="E8657" s="18"/>
      <c r="F8657" s="18"/>
      <c r="G8657" s="18"/>
      <c r="H8657" s="18"/>
      <c r="I8657" s="18"/>
      <c r="J8657" s="62"/>
      <c r="K8657" s="69"/>
      <c r="L8657" s="108" t="s">
        <v>65</v>
      </c>
      <c r="M8657" s="103" t="e">
        <f>#REF!</f>
        <v>#REF!</v>
      </c>
      <c r="N8657" s="103" t="e">
        <f>IF(M8657=0,"",CHOOSE(M8657,"36","手入力箇所","手入力箇所","手入力箇所","手入力箇所","手入力箇所","手入力箇所","手入力箇所","手入力箇所","手入力箇所","手入力箇所"))</f>
        <v>#REF!</v>
      </c>
    </row>
    <row r="8658" spans="1:14" ht="24.6" thickBot="1" x14ac:dyDescent="0.25">
      <c r="A8658" s="28" t="s">
        <v>66</v>
      </c>
      <c r="B8658" s="18">
        <v>24</v>
      </c>
      <c r="C8658" s="18">
        <v>30</v>
      </c>
      <c r="D8658" s="18">
        <v>33</v>
      </c>
      <c r="E8658" s="18">
        <v>35</v>
      </c>
      <c r="F8658" s="18">
        <v>42</v>
      </c>
      <c r="G8658" s="18"/>
      <c r="H8658" s="18"/>
      <c r="I8658" s="18"/>
      <c r="J8658" s="62"/>
      <c r="K8658" s="69"/>
      <c r="L8658" s="108" t="s">
        <v>66</v>
      </c>
      <c r="M8658" s="103" t="e">
        <f>#REF!</f>
        <v>#REF!</v>
      </c>
      <c r="N8658" s="103" t="e">
        <f>IF(M8658=0,"",CHOOSE(M8658,"24","30","33","35","35","42","42","42","42","42","手入力箇所","手入力箇所","手入力箇所","手入力箇所","手入力箇所","手入力箇所","手入力箇所","手入力箇所","手入力箇所","手入力箇所"))</f>
        <v>#REF!</v>
      </c>
    </row>
    <row r="8659" spans="1:14" ht="36.6" thickBot="1" x14ac:dyDescent="0.25">
      <c r="A8659" s="28" t="s">
        <v>67</v>
      </c>
      <c r="B8659" s="18">
        <v>7</v>
      </c>
      <c r="C8659" s="18">
        <v>12</v>
      </c>
      <c r="D8659" s="18">
        <v>16</v>
      </c>
      <c r="E8659" s="18">
        <v>19</v>
      </c>
      <c r="F8659" s="18"/>
      <c r="G8659" s="18"/>
      <c r="H8659" s="18"/>
      <c r="I8659" s="18"/>
      <c r="J8659" s="62"/>
      <c r="K8659" s="69"/>
      <c r="L8659" s="108" t="s">
        <v>67</v>
      </c>
      <c r="M8659" s="103" t="e">
        <f>#REF!</f>
        <v>#REF!</v>
      </c>
      <c r="N8659" s="103" t="e">
        <f>IF(M8659=0,"",CHOOSE(M8659,"7","12","16","19","19","手入力箇所","手入力箇所","手入力箇所","手入力箇所","手入力箇所","手入力箇所","手入力箇所","手入力箇所","手入力箇所","手入力箇所"))</f>
        <v>#REF!</v>
      </c>
    </row>
    <row r="8660" spans="1:14" ht="24.6" thickBot="1" x14ac:dyDescent="0.25">
      <c r="A8660" s="28" t="s">
        <v>68</v>
      </c>
      <c r="B8660" s="18">
        <v>21</v>
      </c>
      <c r="C8660" s="18">
        <v>35</v>
      </c>
      <c r="D8660" s="18">
        <v>48</v>
      </c>
      <c r="E8660" s="18">
        <v>59</v>
      </c>
      <c r="F8660" s="18">
        <v>94</v>
      </c>
      <c r="G8660" s="18">
        <v>159</v>
      </c>
      <c r="H8660" s="18">
        <v>235</v>
      </c>
      <c r="I8660" s="18"/>
      <c r="J8660" s="62"/>
      <c r="K8660" s="69"/>
      <c r="L8660" s="108" t="s">
        <v>68</v>
      </c>
      <c r="M8660" s="103" t="e">
        <f>#REF!</f>
        <v>#REF!</v>
      </c>
      <c r="N8660" s="103" t="e">
        <f>IF(M8660=0,"",CHOOSE(M8660,"21","35","48","59","59","94","94","94","94","94","159","159","159","159","159","159","159","159","159","159","235","235","235","235","235","235","235","235","235","235","手入力箇所","手入力箇所","手入力箇所","手入力箇所","手入力箇所","手入力箇所","手入力箇所","手入力箇所","手入力箇所","手入力箇所"))</f>
        <v>#REF!</v>
      </c>
    </row>
    <row r="8661" spans="1:14" ht="36.6" thickBot="1" x14ac:dyDescent="0.25">
      <c r="A8661" s="28" t="s">
        <v>69</v>
      </c>
      <c r="B8661" s="18">
        <v>22</v>
      </c>
      <c r="C8661" s="18">
        <v>26</v>
      </c>
      <c r="D8661" s="18">
        <v>28</v>
      </c>
      <c r="E8661" s="18">
        <v>29</v>
      </c>
      <c r="F8661" s="18">
        <v>34</v>
      </c>
      <c r="G8661" s="18"/>
      <c r="H8661" s="18"/>
      <c r="I8661" s="18"/>
      <c r="J8661" s="62"/>
      <c r="K8661" s="69"/>
      <c r="L8661" s="108" t="s">
        <v>69</v>
      </c>
      <c r="M8661" s="103" t="e">
        <f>#REF!</f>
        <v>#REF!</v>
      </c>
      <c r="N8661" s="103" t="e">
        <f>IF(M8661=0,"",CHOOSE(M8661,"22","26","28","29","29","34","34","34","34","34","手入力箇所","手入力箇所","手入力箇所","手入力箇所","手入力箇所","手入力箇所","手入力箇所","手入力箇所","手入力箇所","手入力箇所"))</f>
        <v>#REF!</v>
      </c>
    </row>
    <row r="8662" spans="1:14" ht="13.8" thickBot="1" x14ac:dyDescent="0.25">
      <c r="A8662" s="27" t="s">
        <v>63</v>
      </c>
      <c r="B8662" s="18">
        <v>21</v>
      </c>
      <c r="C8662" s="18">
        <v>33</v>
      </c>
      <c r="D8662" s="18">
        <v>46</v>
      </c>
      <c r="E8662" s="18">
        <v>56</v>
      </c>
      <c r="F8662" s="18">
        <v>89</v>
      </c>
      <c r="G8662" s="18">
        <v>151</v>
      </c>
      <c r="H8662" s="18">
        <v>224</v>
      </c>
      <c r="I8662" s="18">
        <v>289</v>
      </c>
      <c r="J8662" s="18">
        <v>350</v>
      </c>
      <c r="K8662" s="69"/>
      <c r="L8662" s="107" t="s">
        <v>63</v>
      </c>
      <c r="M8662" s="103" t="e">
        <f>#REF!</f>
        <v>#REF!</v>
      </c>
      <c r="N8662" s="103" t="e">
        <f>IF(M8662=0,"",CHOOSE(M8662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663" spans="1:14" ht="24.6" thickBot="1" x14ac:dyDescent="0.25">
      <c r="A8663" s="34" t="s">
        <v>70</v>
      </c>
      <c r="B8663" s="35">
        <v>13</v>
      </c>
      <c r="C8663" s="35">
        <v>33</v>
      </c>
      <c r="D8663" s="35">
        <v>59</v>
      </c>
      <c r="E8663" s="35"/>
      <c r="F8663" s="35"/>
      <c r="G8663" s="35"/>
      <c r="H8663" s="35"/>
      <c r="I8663" s="35"/>
      <c r="J8663" s="36"/>
      <c r="K8663" s="67"/>
      <c r="L8663" s="108" t="s">
        <v>70</v>
      </c>
      <c r="M8663" s="103" t="e">
        <f>#REF!</f>
        <v>#REF!</v>
      </c>
      <c r="N8663" s="103" t="e">
        <f>IF(M8663=0,"",CHOOSE(M8663,"13","33","59","手入力箇所","手入力箇所","手入力箇所","手入力箇所","手入力箇所","手入力箇所","手入力箇所","手入力箇所","手入力箇所","手入力箇所"))</f>
        <v>#REF!</v>
      </c>
    </row>
    <row r="8664" spans="1:14" ht="13.8" thickBot="1" x14ac:dyDescent="0.25">
      <c r="A8664" s="37" t="s">
        <v>71</v>
      </c>
      <c r="B8664" s="17">
        <v>23</v>
      </c>
      <c r="C8664" s="17">
        <v>39</v>
      </c>
      <c r="D8664" s="17">
        <v>97</v>
      </c>
      <c r="E8664" s="17"/>
      <c r="F8664" s="17"/>
      <c r="G8664" s="17"/>
      <c r="H8664" s="17"/>
      <c r="I8664" s="17"/>
      <c r="J8664" s="64"/>
      <c r="K8664" s="70"/>
      <c r="L8664" s="109" t="s">
        <v>71</v>
      </c>
      <c r="M8664" s="103" t="e">
        <f>#REF!</f>
        <v>#REF!</v>
      </c>
      <c r="N8664" s="103" t="e">
        <f>IF(M8664=0,"",CHOOSE(M8664,"23","39","97","手入力箇所","手入力箇所","手入力箇所","手入力箇所","手入力箇所","手入力箇所","手入力箇所","手入力箇所","手入力箇所","手入力箇所"))</f>
        <v>#REF!</v>
      </c>
    </row>
    <row r="8665" spans="1:14" ht="13.8" thickBot="1" x14ac:dyDescent="0.25">
      <c r="A8665" s="29" t="s">
        <v>72</v>
      </c>
      <c r="B8665" s="18">
        <v>21</v>
      </c>
      <c r="C8665" s="18">
        <v>37</v>
      </c>
      <c r="D8665" s="18">
        <v>58</v>
      </c>
      <c r="E8665" s="18">
        <v>76</v>
      </c>
      <c r="F8665" s="18">
        <v>137</v>
      </c>
      <c r="G8665" s="18"/>
      <c r="H8665" s="18"/>
      <c r="I8665" s="18"/>
      <c r="J8665" s="62"/>
      <c r="K8665" s="69"/>
      <c r="L8665" s="109" t="s">
        <v>72</v>
      </c>
      <c r="M8665" s="103" t="e">
        <f>#REF!</f>
        <v>#REF!</v>
      </c>
      <c r="N8665" s="103" t="e">
        <f>IF(M8665=0,"",CHOOSE(M8665,"21","37","58","76","76","137","137","137","137","137","手入力箇所","手入力箇所","手入力箇所","手入力箇所","手入力箇所","手入力箇所","手入力箇所","手入力箇所","手入力箇所","手入力箇所"))</f>
        <v>#REF!</v>
      </c>
    </row>
    <row r="8666" spans="1:14" ht="13.8" thickBot="1" x14ac:dyDescent="0.25">
      <c r="A8666" s="29" t="s">
        <v>73</v>
      </c>
      <c r="B8666" s="18">
        <v>48</v>
      </c>
      <c r="C8666" s="18">
        <v>93</v>
      </c>
      <c r="D8666" s="18">
        <v>138</v>
      </c>
      <c r="E8666" s="18">
        <v>183</v>
      </c>
      <c r="F8666" s="18"/>
      <c r="G8666" s="18"/>
      <c r="H8666" s="18"/>
      <c r="I8666" s="18"/>
      <c r="J8666" s="62"/>
      <c r="K8666" s="69"/>
      <c r="L8666" s="109" t="s">
        <v>73</v>
      </c>
      <c r="M8666" s="103" t="e">
        <f>#REF!</f>
        <v>#REF!</v>
      </c>
      <c r="N8666" s="103" t="e">
        <f>IF(M8666=0,"",CHOOSE(M8666,"48","93","138","183","183","手入力箇所","手入力箇所","手入力箇所","手入力箇所","手入力箇所","手入力箇所","手入力箇所","手入力箇所","手入力箇所","手入力箇所"))</f>
        <v>#REF!</v>
      </c>
    </row>
    <row r="8667" spans="1:14" ht="37.200000000000003" thickBot="1" x14ac:dyDescent="0.25">
      <c r="A8667" s="30" t="s">
        <v>74</v>
      </c>
      <c r="B8667" s="18">
        <v>13</v>
      </c>
      <c r="C8667" s="18">
        <v>26</v>
      </c>
      <c r="D8667" s="18">
        <v>40</v>
      </c>
      <c r="E8667" s="18">
        <v>55</v>
      </c>
      <c r="F8667" s="18">
        <v>107</v>
      </c>
      <c r="G8667" s="18">
        <v>224</v>
      </c>
      <c r="H8667" s="18">
        <v>386</v>
      </c>
      <c r="I8667" s="18"/>
      <c r="J8667" s="62"/>
      <c r="K8667" s="69"/>
      <c r="L8667" s="110" t="s">
        <v>74</v>
      </c>
      <c r="M8667" s="103" t="e">
        <f>#REF!</f>
        <v>#REF!</v>
      </c>
      <c r="N8667" s="103" t="e">
        <f>IF(M8667=0,"",CHOOSE(M8667,"13","26","40","55","55","107","107","107","107","107","224","224","224","224","224","224","224","224","224","224","386","386","386","386","386","386","386","386","386","386","手入力箇所","手入力箇所","手入力箇所","手入力箇所","手入力箇所","手入力箇所","手入力箇所","手入力箇所","手入力箇所","手入力箇所"))</f>
        <v>#REF!</v>
      </c>
    </row>
    <row r="8668" spans="1:14" ht="13.8" thickBot="1" x14ac:dyDescent="0.25">
      <c r="A8668" s="29" t="s">
        <v>75</v>
      </c>
      <c r="B8668" s="18">
        <v>36</v>
      </c>
      <c r="C8668" s="18">
        <v>98</v>
      </c>
      <c r="D8668" s="18">
        <v>173</v>
      </c>
      <c r="E8668" s="18">
        <v>274</v>
      </c>
      <c r="F8668" s="18"/>
      <c r="G8668" s="18"/>
      <c r="H8668" s="18"/>
      <c r="I8668" s="18"/>
      <c r="J8668" s="62"/>
      <c r="K8668" s="69"/>
      <c r="L8668" s="109" t="s">
        <v>75</v>
      </c>
      <c r="M8668" s="103" t="e">
        <f>#REF!</f>
        <v>#REF!</v>
      </c>
      <c r="N8668" s="103" t="e">
        <f>IF(M8668=0,"",CHOOSE(M8668,"36","98","173","274","274","手入力箇所","手入力箇所","手入力箇所","手入力箇所","手入力箇所","手入力箇所","手入力箇所","手入力箇所","手入力箇所","手入力箇所"))</f>
        <v>#REF!</v>
      </c>
    </row>
    <row r="8669" spans="1:14" ht="37.200000000000003" thickBot="1" x14ac:dyDescent="0.25">
      <c r="A8669" s="30" t="s">
        <v>76</v>
      </c>
      <c r="B8669" s="18">
        <v>127</v>
      </c>
      <c r="C8669" s="18">
        <v>127</v>
      </c>
      <c r="D8669" s="18">
        <v>127</v>
      </c>
      <c r="E8669" s="18">
        <v>127</v>
      </c>
      <c r="F8669" s="18"/>
      <c r="G8669" s="18"/>
      <c r="H8669" s="18"/>
      <c r="I8669" s="18"/>
      <c r="J8669" s="62"/>
      <c r="K8669" s="69"/>
      <c r="L8669" s="110" t="s">
        <v>76</v>
      </c>
      <c r="M8669" s="103" t="e">
        <f>#REF!</f>
        <v>#REF!</v>
      </c>
      <c r="N8669" s="103" t="e">
        <f>IF(M8669=0,"",CHOOSE(M8669,"127","127","127","127","127","手入力箇所","手入力箇所","手入力箇所","手入力箇所","手入力箇所","手入力箇所","手入力箇所","手入力箇所","手入力箇所","手入力箇所"))</f>
        <v>#REF!</v>
      </c>
    </row>
    <row r="8670" spans="1:14" ht="27" thickBot="1" x14ac:dyDescent="0.25">
      <c r="A8670" s="31" t="s">
        <v>77</v>
      </c>
      <c r="B8670" s="18">
        <v>42</v>
      </c>
      <c r="C8670" s="18">
        <v>90</v>
      </c>
      <c r="D8670" s="18">
        <v>141</v>
      </c>
      <c r="E8670" s="18">
        <v>193</v>
      </c>
      <c r="F8670" s="62"/>
      <c r="G8670" s="62"/>
      <c r="H8670" s="62"/>
      <c r="I8670" s="62"/>
      <c r="J8670" s="62"/>
      <c r="K8670" s="69"/>
      <c r="L8670" s="111" t="s">
        <v>77</v>
      </c>
      <c r="M8670" s="103" t="e">
        <f>#REF!</f>
        <v>#REF!</v>
      </c>
      <c r="N8670" s="103" t="e">
        <f>IF(M8670=0,"",CHOOSE(M8670,"42","90","141","193","1936","手入力箇所","手入力箇所","手入力箇所","手入力箇所","手入力箇所","手入力箇所","手入力箇所","手入力箇所","手入力箇所","手入力箇所"))</f>
        <v>#REF!</v>
      </c>
    </row>
    <row r="8671" spans="1:14" ht="40.200000000000003" thickBot="1" x14ac:dyDescent="0.25">
      <c r="A8671" s="31" t="s">
        <v>78</v>
      </c>
      <c r="B8671" s="18">
        <v>24</v>
      </c>
      <c r="C8671" s="18">
        <v>43</v>
      </c>
      <c r="D8671" s="18">
        <v>61</v>
      </c>
      <c r="E8671" s="18">
        <v>76</v>
      </c>
      <c r="F8671" s="62"/>
      <c r="G8671" s="62"/>
      <c r="H8671" s="62"/>
      <c r="I8671" s="62"/>
      <c r="J8671" s="62"/>
      <c r="K8671" s="69"/>
      <c r="L8671" s="111" t="s">
        <v>78</v>
      </c>
      <c r="M8671" s="103" t="e">
        <f>#REF!</f>
        <v>#REF!</v>
      </c>
      <c r="N8671" s="103" t="e">
        <f>IF(M8671=0,"",CHOOSE(M8671,"24","43","61","76","76","手入力箇所","手入力箇所","手入力箇所","手入力箇所","手入力箇所","手入力箇所","手入力箇所","手入力箇所","手入力箇所","手入力箇所"))</f>
        <v>#REF!</v>
      </c>
    </row>
    <row r="8672" spans="1:14" ht="27" thickBot="1" x14ac:dyDescent="0.25">
      <c r="A8672" s="31" t="s">
        <v>79</v>
      </c>
      <c r="B8672" s="18">
        <v>54</v>
      </c>
      <c r="C8672" s="18">
        <v>77</v>
      </c>
      <c r="D8672" s="18">
        <v>94</v>
      </c>
      <c r="E8672" s="18">
        <v>107</v>
      </c>
      <c r="F8672" s="62"/>
      <c r="G8672" s="62"/>
      <c r="H8672" s="62"/>
      <c r="I8672" s="62"/>
      <c r="J8672" s="62"/>
      <c r="K8672" s="69"/>
      <c r="L8672" s="111" t="s">
        <v>79</v>
      </c>
      <c r="M8672" s="103" t="e">
        <f>#REF!</f>
        <v>#REF!</v>
      </c>
      <c r="N8672" s="103" t="e">
        <f>IF(M8672=0,"",CHOOSE(M8672,"54","77","94","107","107","手入力箇所","手入力箇所","手入力箇所","手入力箇所","手入力箇所","手入力箇所","手入力箇所","手入力箇所","手入力箇所","手入力箇所"))</f>
        <v>#REF!</v>
      </c>
    </row>
    <row r="8673" spans="1:14" ht="40.200000000000003" thickBot="1" x14ac:dyDescent="0.25">
      <c r="A8673" s="31" t="s">
        <v>80</v>
      </c>
      <c r="B8673" s="18">
        <v>49</v>
      </c>
      <c r="C8673" s="18">
        <v>53</v>
      </c>
      <c r="D8673" s="18">
        <v>55</v>
      </c>
      <c r="E8673" s="18">
        <v>56</v>
      </c>
      <c r="F8673" s="62"/>
      <c r="G8673" s="62"/>
      <c r="H8673" s="62"/>
      <c r="I8673" s="62"/>
      <c r="J8673" s="62"/>
      <c r="K8673" s="69"/>
      <c r="L8673" s="111" t="s">
        <v>80</v>
      </c>
      <c r="M8673" s="103" t="e">
        <f>#REF!</f>
        <v>#REF!</v>
      </c>
      <c r="N8673" s="103" t="e">
        <f>IF(M8673=0,"",CHOOSE(M8673,"49","53","55","56","56","手入力箇所","手入力箇所","手入力箇所","手入力箇所","手入力箇所","手入力箇所","手入力箇所","手入力箇所","手入力箇所","手入力箇所"))</f>
        <v>#REF!</v>
      </c>
    </row>
    <row r="8674" spans="1:14" ht="40.200000000000003" thickBot="1" x14ac:dyDescent="0.25">
      <c r="A8674" s="38" t="s">
        <v>81</v>
      </c>
      <c r="B8674" s="35">
        <v>232</v>
      </c>
      <c r="C8674" s="35">
        <v>232</v>
      </c>
      <c r="D8674" s="36"/>
      <c r="E8674" s="36"/>
      <c r="F8674" s="36"/>
      <c r="G8674" s="36"/>
      <c r="H8674" s="36"/>
      <c r="I8674" s="36"/>
      <c r="J8674" s="36"/>
      <c r="K8674" s="67"/>
      <c r="L8674" s="111" t="s">
        <v>81</v>
      </c>
      <c r="M8674" s="103" t="e">
        <f>#REF!</f>
        <v>#REF!</v>
      </c>
      <c r="N8674" s="103" t="e">
        <f>IF(M8674=0,"",CHOOSE(M8674,"232","232","手入力箇所","手入力箇所","手入力箇所","手入力箇所","手入力箇所","手入力箇所","手入力箇所","手入力箇所","手入力箇所","手入力箇所"))</f>
        <v>#REF!</v>
      </c>
    </row>
    <row r="8675" spans="1:14" ht="13.8" thickBot="1" x14ac:dyDescent="0.25">
      <c r="A8675" s="39" t="s">
        <v>82</v>
      </c>
      <c r="B8675" s="17">
        <v>6</v>
      </c>
      <c r="C8675" s="17">
        <v>9</v>
      </c>
      <c r="D8675" s="17">
        <v>11</v>
      </c>
      <c r="E8675" s="17">
        <v>13</v>
      </c>
      <c r="F8675" s="17">
        <v>18</v>
      </c>
      <c r="G8675" s="17">
        <v>26</v>
      </c>
      <c r="H8675" s="17">
        <v>35</v>
      </c>
      <c r="I8675" s="17">
        <v>43</v>
      </c>
      <c r="J8675" s="17">
        <v>49</v>
      </c>
      <c r="K8675" s="70"/>
      <c r="L8675" s="111" t="s">
        <v>82</v>
      </c>
      <c r="M8675" s="103" t="e">
        <f>#REF!</f>
        <v>#REF!</v>
      </c>
      <c r="N8675" s="103" t="e">
        <f>IF(M8675=0,"",CHOOSE(M8675,"6","9","11","13","13","18","18","18","18","18","26","26","26","26","26","26","26","26","26","26","35","35","35","35","35","35","35","35","35","35","43","43","43","43","43","43","43","43","43","43","49","49","49","49","49","49","49","49","49","49","手入力箇所","手入力箇所","手入力箇所","手入力箇所","手入力箇所","手入力箇所","手入力箇所","手入力箇所","手入力箇所","手入力箇所"))</f>
        <v>#REF!</v>
      </c>
    </row>
    <row r="8676" spans="1:14" ht="13.8" thickBot="1" x14ac:dyDescent="0.25">
      <c r="A8676" s="31" t="s">
        <v>83</v>
      </c>
      <c r="B8676" s="18">
        <v>6</v>
      </c>
      <c r="C8676" s="18">
        <v>10</v>
      </c>
      <c r="D8676" s="18">
        <v>14</v>
      </c>
      <c r="E8676" s="18">
        <v>17</v>
      </c>
      <c r="F8676" s="18">
        <v>29</v>
      </c>
      <c r="G8676" s="18">
        <v>50</v>
      </c>
      <c r="H8676" s="18">
        <v>76</v>
      </c>
      <c r="I8676" s="18">
        <v>100</v>
      </c>
      <c r="J8676" s="18">
        <v>123</v>
      </c>
      <c r="K8676" s="69"/>
      <c r="L8676" s="111" t="s">
        <v>83</v>
      </c>
      <c r="M8676" s="103" t="e">
        <f>#REF!</f>
        <v>#REF!</v>
      </c>
      <c r="N8676" s="103" t="e">
        <f>IF(M8676=0,"",CHOOSE(M8676,"6","10","14","17","17","29","29","29","29","29","50","50","50","50","50","50","50","50","50","50","76","76","76","76","76","76","76","76","76","76","100","100","100","100","100","100","100","100","100","100","123","123","123","123","123","123","123","123","123","123","手入力箇所","手入力箇所","手入力箇所","手入力箇所","手入力箇所","手入力箇所","手入力箇所","手入力箇所","手入力箇所"))</f>
        <v>#REF!</v>
      </c>
    </row>
    <row r="8677" spans="1:14" ht="27" thickBot="1" x14ac:dyDescent="0.25">
      <c r="A8677" s="32" t="s">
        <v>84</v>
      </c>
      <c r="B8677" s="20">
        <v>9</v>
      </c>
      <c r="C8677" s="20">
        <v>15</v>
      </c>
      <c r="D8677" s="20">
        <v>20</v>
      </c>
      <c r="E8677" s="20">
        <v>24</v>
      </c>
      <c r="F8677" s="20">
        <v>39</v>
      </c>
      <c r="G8677" s="20">
        <v>65</v>
      </c>
      <c r="H8677" s="63"/>
      <c r="I8677" s="63"/>
      <c r="J8677" s="63"/>
      <c r="K8677" s="106"/>
      <c r="L8677" s="111" t="s">
        <v>84</v>
      </c>
      <c r="M8677" s="103" t="e">
        <f>#REF!</f>
        <v>#REF!</v>
      </c>
      <c r="N8677" s="103" t="e">
        <f>IF(M8677=0,"",CHOOSE(M8677,"9","15","20","24","24","39","39","39","39","39","65","65","65","65","65","65","65","65","65","65","手入力箇所","手入力箇所","手入力箇所","手入力箇所","手入力箇所","手入力箇所","手入力箇所","手入力箇所","手入力箇所","手入力箇所"))</f>
        <v>#REF!</v>
      </c>
    </row>
    <row r="8680" spans="1:14" ht="13.8" thickBot="1" x14ac:dyDescent="0.25"/>
    <row r="8681" spans="1:14" ht="13.8" thickBot="1" x14ac:dyDescent="0.25">
      <c r="A8681" s="688" t="e">
        <f>#REF!</f>
        <v>#REF!</v>
      </c>
      <c r="B8681" s="688"/>
      <c r="C8681" s="688"/>
      <c r="D8681" s="689" t="s">
        <v>192</v>
      </c>
      <c r="E8681" s="689"/>
      <c r="F8681" s="689"/>
      <c r="G8681" s="689"/>
      <c r="H8681" s="689"/>
      <c r="I8681" s="689"/>
      <c r="J8681" s="689"/>
      <c r="K8681" s="689"/>
      <c r="L8681" s="689"/>
      <c r="M8681" s="689"/>
      <c r="N8681" s="689"/>
    </row>
    <row r="8682" spans="1:14" ht="13.8" thickBot="1" x14ac:dyDescent="0.25">
      <c r="A8682" s="65"/>
      <c r="B8682" s="33">
        <v>1</v>
      </c>
      <c r="C8682" s="24">
        <v>2</v>
      </c>
      <c r="D8682" s="24">
        <v>3</v>
      </c>
      <c r="E8682" s="24" t="s">
        <v>58</v>
      </c>
      <c r="F8682" s="24" t="s">
        <v>59</v>
      </c>
      <c r="G8682" s="24" t="s">
        <v>60</v>
      </c>
      <c r="H8682" s="24" t="s">
        <v>61</v>
      </c>
      <c r="I8682" s="24" t="s">
        <v>62</v>
      </c>
      <c r="J8682" s="24" t="s">
        <v>194</v>
      </c>
      <c r="K8682" s="25" t="s">
        <v>85</v>
      </c>
      <c r="L8682" s="105" t="s">
        <v>189</v>
      </c>
      <c r="M8682" s="105" t="s">
        <v>188</v>
      </c>
      <c r="N8682" s="105" t="s">
        <v>51</v>
      </c>
    </row>
    <row r="8683" spans="1:14" ht="13.8" thickBot="1" x14ac:dyDescent="0.25">
      <c r="A8683" s="26" t="s">
        <v>56</v>
      </c>
      <c r="B8683" s="22">
        <v>5</v>
      </c>
      <c r="C8683" s="22">
        <v>7</v>
      </c>
      <c r="D8683" s="22">
        <v>8</v>
      </c>
      <c r="E8683" s="22">
        <v>8</v>
      </c>
      <c r="F8683" s="22">
        <v>10</v>
      </c>
      <c r="G8683" s="22">
        <v>13</v>
      </c>
      <c r="H8683" s="22">
        <v>16</v>
      </c>
      <c r="I8683" s="22"/>
      <c r="J8683" s="23"/>
      <c r="K8683" s="1"/>
      <c r="L8683" s="26" t="s">
        <v>56</v>
      </c>
      <c r="M8683" s="104" t="e">
        <f>#REF!</f>
        <v>#REF!</v>
      </c>
      <c r="N8683" s="112" t="e">
        <f>IF(M8683=0,"",CHOOSE(M8683,"5","7","8","8","8","10","10","10","10","10","13","13","13","13","13","13","13","13","13","13","16","16","16","16","16","16","16","16","16","16","16","手入力箇所","手入力箇所","手入力箇所","手入力箇所","手入力箇所","手入力箇所","手入力箇所","手入力箇所","手入力箇所","手入力箇所"))</f>
        <v>#REF!</v>
      </c>
    </row>
    <row r="8684" spans="1:14" ht="13.8" thickBot="1" x14ac:dyDescent="0.25">
      <c r="A8684" s="27" t="s">
        <v>57</v>
      </c>
      <c r="B8684" s="18">
        <v>5</v>
      </c>
      <c r="C8684" s="18">
        <v>7</v>
      </c>
      <c r="D8684" s="18">
        <v>8</v>
      </c>
      <c r="E8684" s="18">
        <v>9</v>
      </c>
      <c r="F8684" s="18">
        <v>12</v>
      </c>
      <c r="G8684" s="18">
        <v>16</v>
      </c>
      <c r="H8684" s="18"/>
      <c r="I8684" s="18"/>
      <c r="J8684" s="62"/>
      <c r="K8684" s="19"/>
      <c r="L8684" s="27" t="s">
        <v>57</v>
      </c>
      <c r="M8684" s="104" t="e">
        <f>#REF!</f>
        <v>#REF!</v>
      </c>
      <c r="N8684" s="113" t="e">
        <f>IF(M8684=0,"",CHOOSE(M8684,"5","7","8","9","9","12","12","12","12","12","16","16","16","16","16","16","16","16","16","16","手入力箇所","手入力箇所","手入力箇所","手入力箇所","手入力箇所","手入力箇所","手入力箇所","手入力箇所","手入力箇所","手入力箇所"))</f>
        <v>#REF!</v>
      </c>
    </row>
    <row r="8685" spans="1:14" ht="48.6" thickBot="1" x14ac:dyDescent="0.25">
      <c r="A8685" s="28" t="s">
        <v>64</v>
      </c>
      <c r="B8685" s="18">
        <v>6</v>
      </c>
      <c r="C8685" s="18"/>
      <c r="D8685" s="18"/>
      <c r="E8685" s="18"/>
      <c r="F8685" s="18"/>
      <c r="G8685" s="18"/>
      <c r="H8685" s="18"/>
      <c r="I8685" s="18"/>
      <c r="J8685" s="62"/>
      <c r="K8685" s="19"/>
      <c r="L8685" s="28" t="s">
        <v>64</v>
      </c>
      <c r="M8685" s="104" t="e">
        <f>#REF!</f>
        <v>#REF!</v>
      </c>
      <c r="N8685" s="113" t="e">
        <f>IF(M8685=0,"",CHOOSE(M8685,"6","手入力箇所","手入力箇所","手入力箇所","手入力箇所","手入力箇所","手入力箇所","手入力箇所","手入力箇所","手入力箇所","手入力箇所","",""))</f>
        <v>#REF!</v>
      </c>
    </row>
    <row r="8686" spans="1:14" ht="48.6" thickBot="1" x14ac:dyDescent="0.25">
      <c r="A8686" s="28" t="s">
        <v>65</v>
      </c>
      <c r="B8686" s="18">
        <v>6</v>
      </c>
      <c r="C8686" s="18"/>
      <c r="D8686" s="18"/>
      <c r="E8686" s="18"/>
      <c r="F8686" s="18"/>
      <c r="G8686" s="18"/>
      <c r="H8686" s="18"/>
      <c r="I8686" s="18"/>
      <c r="J8686" s="62"/>
      <c r="K8686" s="19"/>
      <c r="L8686" s="28" t="s">
        <v>65</v>
      </c>
      <c r="M8686" s="104" t="e">
        <f>#REF!</f>
        <v>#REF!</v>
      </c>
      <c r="N8686" s="113" t="e">
        <f>IF(M8686=0,"",CHOOSE(M8686,"6","手入力箇所","手入力箇所","手入力箇所","手入力箇所","手入力箇所","手入力箇所","手入力箇所","手入力箇所","手入力箇所","手入力箇所","",""))</f>
        <v>#REF!</v>
      </c>
    </row>
    <row r="8687" spans="1:14" ht="24.6" thickBot="1" x14ac:dyDescent="0.25">
      <c r="A8687" s="28" t="s">
        <v>66</v>
      </c>
      <c r="B8687" s="18">
        <v>5</v>
      </c>
      <c r="C8687" s="18">
        <v>7</v>
      </c>
      <c r="D8687" s="18">
        <v>8</v>
      </c>
      <c r="E8687" s="18">
        <v>9</v>
      </c>
      <c r="F8687" s="18">
        <v>12</v>
      </c>
      <c r="G8687" s="18"/>
      <c r="H8687" s="18"/>
      <c r="I8687" s="18"/>
      <c r="J8687" s="62"/>
      <c r="K8687" s="19"/>
      <c r="L8687" s="28" t="s">
        <v>66</v>
      </c>
      <c r="M8687" s="104" t="e">
        <f>#REF!</f>
        <v>#REF!</v>
      </c>
      <c r="N8687" s="113" t="e">
        <f>IF(M8687=0,"",CHOOSE(M8687,"5","7","8","9","9","12","12","12","12","12","手入力箇所","手入力箇所","手入力箇所","手入力箇所","手入力箇所","手入力箇所","手入力箇所","手入力箇所","手入力箇所","手入力箇所"))</f>
        <v>#REF!</v>
      </c>
    </row>
    <row r="8688" spans="1:14" ht="36.6" thickBot="1" x14ac:dyDescent="0.25">
      <c r="A8688" s="28" t="s">
        <v>67</v>
      </c>
      <c r="B8688" s="18">
        <v>4</v>
      </c>
      <c r="C8688" s="18">
        <v>5</v>
      </c>
      <c r="D8688" s="18">
        <v>5</v>
      </c>
      <c r="E8688" s="18">
        <v>6</v>
      </c>
      <c r="F8688" s="18"/>
      <c r="G8688" s="18"/>
      <c r="H8688" s="18"/>
      <c r="I8688" s="18"/>
      <c r="J8688" s="62"/>
      <c r="K8688" s="19"/>
      <c r="L8688" s="28" t="s">
        <v>67</v>
      </c>
      <c r="M8688" s="104" t="e">
        <f>#REF!</f>
        <v>#REF!</v>
      </c>
      <c r="N8688" s="113" t="e">
        <f>IF(M8688=0,"",CHOOSE(M8688,"4","5","5","6","6","手入力箇所","手入力箇所","手入力箇所","手入力箇所","手入力箇所","手入力箇所","手入力箇所","手入力箇所","手入力箇所","手入力箇所"))</f>
        <v>#REF!</v>
      </c>
    </row>
    <row r="8689" spans="1:14" ht="24.6" thickBot="1" x14ac:dyDescent="0.25">
      <c r="A8689" s="28" t="s">
        <v>68</v>
      </c>
      <c r="B8689" s="18">
        <v>12</v>
      </c>
      <c r="C8689" s="18">
        <v>12</v>
      </c>
      <c r="D8689" s="18">
        <v>12</v>
      </c>
      <c r="E8689" s="18">
        <v>12</v>
      </c>
      <c r="F8689" s="18">
        <v>12</v>
      </c>
      <c r="G8689" s="18">
        <v>12</v>
      </c>
      <c r="H8689" s="18">
        <v>12</v>
      </c>
      <c r="I8689" s="18"/>
      <c r="J8689" s="62"/>
      <c r="K8689" s="19"/>
      <c r="L8689" s="28" t="s">
        <v>68</v>
      </c>
      <c r="M8689" s="104" t="e">
        <f>#REF!</f>
        <v>#REF!</v>
      </c>
      <c r="N8689" s="113" t="e">
        <f>IF(M8689=0,"",CHOOSE(M8689,"12","12","12","12","12","12","12","12","12","12","12","12","12","12","12","12","12","12","12","12","12","12","12","12","12","12","12","12","12","12","手入力箇所","手入力箇所","手入力箇所","手入力箇所","手入力箇所","手入力箇所","手入力箇所","手入力箇所","手入力箇所","手入力箇所"))</f>
        <v>#REF!</v>
      </c>
    </row>
    <row r="8690" spans="1:14" ht="36.6" thickBot="1" x14ac:dyDescent="0.25">
      <c r="A8690" s="28" t="s">
        <v>69</v>
      </c>
      <c r="B8690" s="18">
        <v>7</v>
      </c>
      <c r="C8690" s="18">
        <v>7</v>
      </c>
      <c r="D8690" s="18">
        <v>7</v>
      </c>
      <c r="E8690" s="18">
        <v>7</v>
      </c>
      <c r="F8690" s="18">
        <v>7</v>
      </c>
      <c r="G8690" s="18"/>
      <c r="H8690" s="18"/>
      <c r="I8690" s="18"/>
      <c r="J8690" s="62"/>
      <c r="K8690" s="19"/>
      <c r="L8690" s="28" t="s">
        <v>69</v>
      </c>
      <c r="M8690" s="104" t="e">
        <f>#REF!</f>
        <v>#REF!</v>
      </c>
      <c r="N8690" s="113" t="e">
        <f>IF(M8690=0,"",CHOOSE(M8690,"7","7","7","7","7","7","7","7","7","7","手入力箇所","手入力箇所","手入力箇所","手入力箇所","手入力箇所","手入力箇所","手入力箇所","手入力箇所","手入力箇所","手入力箇所"))</f>
        <v>#REF!</v>
      </c>
    </row>
    <row r="8691" spans="1:14" ht="13.8" thickBot="1" x14ac:dyDescent="0.25">
      <c r="A8691" s="27" t="s">
        <v>63</v>
      </c>
      <c r="B8691" s="18">
        <v>4</v>
      </c>
      <c r="C8691" s="18">
        <v>5</v>
      </c>
      <c r="D8691" s="18">
        <v>7</v>
      </c>
      <c r="E8691" s="18">
        <v>8</v>
      </c>
      <c r="F8691" s="18">
        <v>11</v>
      </c>
      <c r="G8691" s="18">
        <v>16</v>
      </c>
      <c r="H8691" s="18">
        <v>22</v>
      </c>
      <c r="I8691" s="18">
        <v>26</v>
      </c>
      <c r="J8691" s="18">
        <v>31</v>
      </c>
      <c r="K8691" s="19"/>
      <c r="L8691" s="27" t="s">
        <v>63</v>
      </c>
      <c r="M8691" s="104" t="e">
        <f>#REF!</f>
        <v>#REF!</v>
      </c>
      <c r="N8691" s="113" t="e">
        <f>IF(M8691=0,"",CHOOSE(M8691,"4","5","7","8","8","11","11","11","11","11","16","16","16","16","16","16","16","16","16","16","22","22","22","22","22","22","22","22","22","22","26","26","26","26","26","26","26","26","26","26","31","31","31","31","31","31","31","31","31","31","31","手入力箇所","手入力箇所","手入力箇所","手入力箇所","手入力箇所","手入力箇所","手入力箇所","手入力箇所","手入力箇所","手入力箇所"))</f>
        <v>#REF!</v>
      </c>
    </row>
    <row r="8692" spans="1:14" ht="24.6" thickBot="1" x14ac:dyDescent="0.25">
      <c r="A8692" s="28" t="s">
        <v>70</v>
      </c>
      <c r="B8692" s="18">
        <v>5</v>
      </c>
      <c r="C8692" s="18">
        <v>6</v>
      </c>
      <c r="D8692" s="18">
        <v>7</v>
      </c>
      <c r="E8692" s="18"/>
      <c r="F8692" s="18"/>
      <c r="G8692" s="18"/>
      <c r="H8692" s="18"/>
      <c r="I8692" s="18"/>
      <c r="J8692" s="62"/>
      <c r="K8692" s="19"/>
      <c r="L8692" s="28" t="s">
        <v>70</v>
      </c>
      <c r="M8692" s="104" t="e">
        <f>#REF!</f>
        <v>#REF!</v>
      </c>
      <c r="N8692" s="113" t="e">
        <f>IF(M8692=0,"",CHOOSE(M8692,"5","6","7","手入力箇所","手入力箇所","手入力箇所","手入力箇所","手入力箇所","手入力箇所","手入力箇所","手入力箇所","手入力箇所","手入力箇所"))</f>
        <v>#REF!</v>
      </c>
    </row>
    <row r="8693" spans="1:14" ht="13.8" thickBot="1" x14ac:dyDescent="0.25">
      <c r="A8693" s="29" t="s">
        <v>71</v>
      </c>
      <c r="B8693" s="18">
        <v>3</v>
      </c>
      <c r="C8693" s="18">
        <v>6</v>
      </c>
      <c r="D8693" s="18">
        <v>19</v>
      </c>
      <c r="E8693" s="18"/>
      <c r="F8693" s="18"/>
      <c r="G8693" s="18"/>
      <c r="H8693" s="18"/>
      <c r="I8693" s="18"/>
      <c r="J8693" s="62"/>
      <c r="K8693" s="19"/>
      <c r="L8693" s="29" t="s">
        <v>71</v>
      </c>
      <c r="M8693" s="104" t="e">
        <f>#REF!</f>
        <v>#REF!</v>
      </c>
      <c r="N8693" s="113" t="e">
        <f>IF(M8693=0,"",CHOOSE(M8693,"3","6","19","手入力箇所","手入力箇所","手入力箇所","手入力箇所","手入力箇所","手入力箇所","手入力箇所","手入力箇所","手入力箇所","手入力箇所"))</f>
        <v>#REF!</v>
      </c>
    </row>
    <row r="8694" spans="1:14" ht="13.8" thickBot="1" x14ac:dyDescent="0.25">
      <c r="A8694" s="29" t="s">
        <v>72</v>
      </c>
      <c r="B8694" s="18">
        <v>1</v>
      </c>
      <c r="C8694" s="18">
        <v>3</v>
      </c>
      <c r="D8694" s="18">
        <v>5</v>
      </c>
      <c r="E8694" s="18">
        <v>9</v>
      </c>
      <c r="F8694" s="18">
        <v>26</v>
      </c>
      <c r="G8694" s="18"/>
      <c r="H8694" s="18"/>
      <c r="I8694" s="18"/>
      <c r="J8694" s="62"/>
      <c r="K8694" s="19"/>
      <c r="L8694" s="29" t="s">
        <v>72</v>
      </c>
      <c r="M8694" s="104" t="e">
        <f>#REF!</f>
        <v>#REF!</v>
      </c>
      <c r="N8694" s="113" t="e">
        <f>IF(M8694=0,"",CHOOSE(M8694,"1","3","5","9","9","26","26","26","26","26","手入力箇所","手入力箇所","手入力箇所","手入力箇所","手入力箇所","手入力箇所","手入力箇所","手入力箇所","手入力箇所","手入力箇所"))</f>
        <v>#REF!</v>
      </c>
    </row>
    <row r="8695" spans="1:14" ht="13.8" thickBot="1" x14ac:dyDescent="0.25">
      <c r="A8695" s="29" t="s">
        <v>73</v>
      </c>
      <c r="B8695" s="18">
        <v>4</v>
      </c>
      <c r="C8695" s="18">
        <v>11</v>
      </c>
      <c r="D8695" s="18">
        <v>20</v>
      </c>
      <c r="E8695" s="18">
        <v>33</v>
      </c>
      <c r="F8695" s="18"/>
      <c r="G8695" s="18"/>
      <c r="H8695" s="18"/>
      <c r="I8695" s="18"/>
      <c r="J8695" s="62"/>
      <c r="K8695" s="19"/>
      <c r="L8695" s="29" t="s">
        <v>73</v>
      </c>
      <c r="M8695" s="104" t="e">
        <f>#REF!</f>
        <v>#REF!</v>
      </c>
      <c r="N8695" s="113" t="e">
        <f>IF(M8695=0,"",CHOOSE(M8695,"4","11","20","33","33","手入力箇所","手入力箇所","手入力箇所","手入力箇所","手入力箇所","手入力箇所","手入力箇所","手入力箇所","手入力箇所","手入力箇所"))</f>
        <v>#REF!</v>
      </c>
    </row>
    <row r="8696" spans="1:14" ht="37.200000000000003" thickBot="1" x14ac:dyDescent="0.25">
      <c r="A8696" s="30" t="s">
        <v>74</v>
      </c>
      <c r="B8696" s="18">
        <v>4</v>
      </c>
      <c r="C8696" s="18">
        <v>6</v>
      </c>
      <c r="D8696" s="18">
        <v>8</v>
      </c>
      <c r="E8696" s="18">
        <v>10</v>
      </c>
      <c r="F8696" s="18">
        <v>15</v>
      </c>
      <c r="G8696" s="18">
        <v>23</v>
      </c>
      <c r="H8696" s="18">
        <v>33</v>
      </c>
      <c r="I8696" s="18"/>
      <c r="J8696" s="62"/>
      <c r="K8696" s="19"/>
      <c r="L8696" s="30" t="s">
        <v>74</v>
      </c>
      <c r="M8696" s="104" t="e">
        <f>#REF!</f>
        <v>#REF!</v>
      </c>
      <c r="N8696" s="113" t="e">
        <f>IF(M8696=0,"",CHOOSE(M8696,"4","6","8","10","10","15","15","15","15","15","23","23","23","23","23","23","23","23","23","23","33","33","33","33","33","33","33","33","33","33","手入力箇所","手入力箇所","手入力箇所","手入力箇所","手入力箇所","手入力箇所","手入力箇所","手入力箇所","手入力箇所","手入力箇所"))</f>
        <v>#REF!</v>
      </c>
    </row>
    <row r="8697" spans="1:14" ht="13.8" thickBot="1" x14ac:dyDescent="0.25">
      <c r="A8697" s="29" t="s">
        <v>75</v>
      </c>
      <c r="B8697" s="18">
        <v>6</v>
      </c>
      <c r="C8697" s="18">
        <v>14</v>
      </c>
      <c r="D8697" s="18">
        <v>25</v>
      </c>
      <c r="E8697" s="18">
        <v>39</v>
      </c>
      <c r="F8697" s="18"/>
      <c r="G8697" s="18"/>
      <c r="H8697" s="18"/>
      <c r="I8697" s="18"/>
      <c r="J8697" s="62"/>
      <c r="K8697" s="19"/>
      <c r="L8697" s="29" t="s">
        <v>75</v>
      </c>
      <c r="M8697" s="104" t="e">
        <f>#REF!</f>
        <v>#REF!</v>
      </c>
      <c r="N8697" s="113" t="e">
        <f>IF(M8697=0,"",CHOOSE(M8697,"6","14","25","39","39","手入力箇所","手入力箇所","手入力箇所","手入力箇所","手入力箇所","手入力箇所","手入力箇所","手入力箇所","手入力箇所","手入力箇所"))</f>
        <v>#REF!</v>
      </c>
    </row>
    <row r="8698" spans="1:14" ht="37.200000000000003" thickBot="1" x14ac:dyDescent="0.25">
      <c r="A8698" s="30" t="s">
        <v>76</v>
      </c>
      <c r="B8698" s="18">
        <v>2</v>
      </c>
      <c r="C8698" s="18">
        <v>3</v>
      </c>
      <c r="D8698" s="18">
        <v>6</v>
      </c>
      <c r="E8698" s="18">
        <v>9</v>
      </c>
      <c r="F8698" s="18"/>
      <c r="G8698" s="18"/>
      <c r="H8698" s="18"/>
      <c r="I8698" s="18"/>
      <c r="J8698" s="62"/>
      <c r="K8698" s="19"/>
      <c r="L8698" s="30" t="s">
        <v>76</v>
      </c>
      <c r="M8698" s="104" t="e">
        <f>#REF!</f>
        <v>#REF!</v>
      </c>
      <c r="N8698" s="113" t="e">
        <f>IF(M8698=0,"",CHOOSE(M8698,"2","3","6","9","9","手入力箇所","手入力箇所","手入力箇所","手入力箇所","手入力箇所","手入力箇所","手入力箇所","手入力箇所","手入力箇所","手入力箇所"))</f>
        <v>#REF!</v>
      </c>
    </row>
    <row r="8699" spans="1:14" ht="27" thickBot="1" x14ac:dyDescent="0.25">
      <c r="A8699" s="31" t="s">
        <v>77</v>
      </c>
      <c r="B8699" s="18">
        <v>12</v>
      </c>
      <c r="C8699" s="18">
        <v>18</v>
      </c>
      <c r="D8699" s="18">
        <v>22</v>
      </c>
      <c r="E8699" s="18">
        <v>26</v>
      </c>
      <c r="F8699" s="62"/>
      <c r="G8699" s="62"/>
      <c r="H8699" s="62"/>
      <c r="I8699" s="62"/>
      <c r="J8699" s="62"/>
      <c r="K8699" s="19"/>
      <c r="L8699" s="31" t="s">
        <v>77</v>
      </c>
      <c r="M8699" s="104" t="e">
        <f>#REF!</f>
        <v>#REF!</v>
      </c>
      <c r="N8699" s="113" t="e">
        <f>IF(M8699=0,"",CHOOSE(M8699,"12","18","22","26","26","手入力箇所","手入力箇所","手入力箇所","手入力箇所","手入力箇所","手入力箇所","手入力箇所","手入力箇所","手入力箇所","手入力箇所"))</f>
        <v>#REF!</v>
      </c>
    </row>
    <row r="8700" spans="1:14" ht="40.200000000000003" thickBot="1" x14ac:dyDescent="0.25">
      <c r="A8700" s="31" t="s">
        <v>78</v>
      </c>
      <c r="B8700" s="18">
        <v>5</v>
      </c>
      <c r="C8700" s="18">
        <v>8</v>
      </c>
      <c r="D8700" s="18">
        <v>11</v>
      </c>
      <c r="E8700" s="18">
        <v>14</v>
      </c>
      <c r="F8700" s="62"/>
      <c r="G8700" s="62"/>
      <c r="H8700" s="62"/>
      <c r="I8700" s="62"/>
      <c r="J8700" s="62"/>
      <c r="K8700" s="19"/>
      <c r="L8700" s="31" t="s">
        <v>78</v>
      </c>
      <c r="M8700" s="104" t="e">
        <f>#REF!</f>
        <v>#REF!</v>
      </c>
      <c r="N8700" s="113" t="e">
        <f>IF(M8700=0,"",CHOOSE(M8700,"5","8","11","14","14","手入力箇所","手入力箇所","手入力箇所","手入力箇所","手入力箇所","手入力箇所","手入力箇所","手入力箇所","手入力箇所","手入力箇所"))</f>
        <v>#REF!</v>
      </c>
    </row>
    <row r="8701" spans="1:14" ht="27" thickBot="1" x14ac:dyDescent="0.25">
      <c r="A8701" s="31" t="s">
        <v>79</v>
      </c>
      <c r="B8701" s="18">
        <v>6</v>
      </c>
      <c r="C8701" s="18">
        <v>11</v>
      </c>
      <c r="D8701" s="18">
        <v>16</v>
      </c>
      <c r="E8701" s="18">
        <v>21</v>
      </c>
      <c r="F8701" s="62"/>
      <c r="G8701" s="62"/>
      <c r="H8701" s="62"/>
      <c r="I8701" s="62"/>
      <c r="J8701" s="62"/>
      <c r="K8701" s="19"/>
      <c r="L8701" s="31" t="s">
        <v>79</v>
      </c>
      <c r="M8701" s="104" t="e">
        <f>#REF!</f>
        <v>#REF!</v>
      </c>
      <c r="N8701" s="113" t="e">
        <f>IF(M8701=0,"",CHOOSE(M8701,"6","11","16","21","21","手入力箇所","手入力箇所","手入力箇所","手入力箇所","手入力箇所","手入力箇所","手入力箇所","手入力箇所","手入力箇所"))</f>
        <v>#REF!</v>
      </c>
    </row>
    <row r="8702" spans="1:14" ht="40.200000000000003" thickBot="1" x14ac:dyDescent="0.25">
      <c r="A8702" s="31" t="s">
        <v>80</v>
      </c>
      <c r="B8702" s="18">
        <v>5</v>
      </c>
      <c r="C8702" s="18">
        <v>7</v>
      </c>
      <c r="D8702" s="18">
        <v>9</v>
      </c>
      <c r="E8702" s="18">
        <v>10</v>
      </c>
      <c r="F8702" s="62"/>
      <c r="G8702" s="62"/>
      <c r="H8702" s="62"/>
      <c r="I8702" s="62"/>
      <c r="J8702" s="62"/>
      <c r="K8702" s="19"/>
      <c r="L8702" s="31" t="s">
        <v>80</v>
      </c>
      <c r="M8702" s="104" t="e">
        <f>#REF!</f>
        <v>#REF!</v>
      </c>
      <c r="N8702" s="113" t="e">
        <f>IF(M8702=0,"",CHOOSE(M8702,"5","7","9","10","10","手入力箇所","手入力箇所","手入力箇所","手入力箇所","手入力箇所","手入力箇所","手入力箇所","手入力箇所","手入力箇所"))</f>
        <v>#REF!</v>
      </c>
    </row>
    <row r="8703" spans="1:14" ht="40.200000000000003" thickBot="1" x14ac:dyDescent="0.25">
      <c r="A8703" s="31" t="s">
        <v>81</v>
      </c>
      <c r="B8703" s="18">
        <v>9</v>
      </c>
      <c r="C8703" s="18">
        <v>14</v>
      </c>
      <c r="D8703" s="62"/>
      <c r="E8703" s="62"/>
      <c r="F8703" s="62"/>
      <c r="G8703" s="62"/>
      <c r="H8703" s="62"/>
      <c r="I8703" s="62"/>
      <c r="J8703" s="62"/>
      <c r="K8703" s="19"/>
      <c r="L8703" s="31" t="s">
        <v>81</v>
      </c>
      <c r="M8703" s="104" t="e">
        <f>#REF!</f>
        <v>#REF!</v>
      </c>
      <c r="N8703" s="113" t="e">
        <f>IF(M8703=0,"",CHOOSE(M8703,"9","14","手入力箇所","手入力箇所","手入力箇所","手入力箇所","手入力箇所","手入力箇所","手入力箇所","手入力箇所","手入力箇所","手入力箇所"))</f>
        <v>#REF!</v>
      </c>
    </row>
    <row r="8704" spans="1:14" ht="13.8" thickBot="1" x14ac:dyDescent="0.25">
      <c r="A8704" s="31" t="s">
        <v>82</v>
      </c>
      <c r="B8704" s="18">
        <v>3</v>
      </c>
      <c r="C8704" s="18">
        <v>4</v>
      </c>
      <c r="D8704" s="18">
        <v>4</v>
      </c>
      <c r="E8704" s="18">
        <v>5</v>
      </c>
      <c r="F8704" s="18">
        <v>6</v>
      </c>
      <c r="G8704" s="18">
        <v>8</v>
      </c>
      <c r="H8704" s="18">
        <v>9</v>
      </c>
      <c r="I8704" s="18">
        <v>11</v>
      </c>
      <c r="J8704" s="18">
        <v>12</v>
      </c>
      <c r="K8704" s="19"/>
      <c r="L8704" s="31" t="s">
        <v>82</v>
      </c>
      <c r="M8704" s="104" t="e">
        <f>#REF!</f>
        <v>#REF!</v>
      </c>
      <c r="N8704" s="113" t="e">
        <f>IF(M8704=0,"",CHOOSE(M8704,"3","4","4","5","5","6","6","6","6","6","8","8","8","8","8","8","8","8","8","8","9","9","9","9","9","9","9","9","9","9","11","11","11","11","11","11","11","11","11","11","12","12","12","12","12","12","12","12","12","12","12","手入力箇所","手入力箇所","手入力箇所","手入力箇所","手入力箇所","手入力箇所","手入力箇所","手入力箇所","手入力箇所","手入力箇所"))</f>
        <v>#REF!</v>
      </c>
    </row>
    <row r="8705" spans="1:14" ht="13.8" thickBot="1" x14ac:dyDescent="0.25">
      <c r="A8705" s="31" t="s">
        <v>83</v>
      </c>
      <c r="B8705" s="18">
        <v>3</v>
      </c>
      <c r="C8705" s="18">
        <v>4</v>
      </c>
      <c r="D8705" s="18">
        <v>4</v>
      </c>
      <c r="E8705" s="18">
        <v>5</v>
      </c>
      <c r="F8705" s="18">
        <v>6</v>
      </c>
      <c r="G8705" s="18">
        <v>8</v>
      </c>
      <c r="H8705" s="18">
        <v>10</v>
      </c>
      <c r="I8705" s="18">
        <v>12</v>
      </c>
      <c r="J8705" s="18">
        <v>13</v>
      </c>
      <c r="K8705" s="19"/>
      <c r="L8705" s="31" t="s">
        <v>83</v>
      </c>
      <c r="M8705" s="104" t="e">
        <f>#REF!</f>
        <v>#REF!</v>
      </c>
      <c r="N8705" s="113" t="e">
        <f>IF(M8705=0,"",CHOOSE(M8705,"3","4","4","5","5","6","6","6","6","6","8","8","8","8","8","8","8","8","8","8","10","10","10","10","10","10","10","10","10","10","12","12","12","12","12","12","12","12","12","12","13","13","13","13","13","13","13","13","13","13","13","手入力箇所","手入力箇所","手入力箇所","手入力箇所","手入力箇所","手入力箇所","手入力箇所","手入力箇所","手入力箇所","手入力箇所"))</f>
        <v>#REF!</v>
      </c>
    </row>
    <row r="8706" spans="1:14" ht="27" thickBot="1" x14ac:dyDescent="0.25">
      <c r="A8706" s="32" t="s">
        <v>84</v>
      </c>
      <c r="B8706" s="20">
        <v>1</v>
      </c>
      <c r="C8706" s="20">
        <v>2</v>
      </c>
      <c r="D8706" s="20">
        <v>3</v>
      </c>
      <c r="E8706" s="20">
        <v>4</v>
      </c>
      <c r="F8706" s="20">
        <v>8</v>
      </c>
      <c r="G8706" s="20">
        <v>19</v>
      </c>
      <c r="H8706" s="63"/>
      <c r="I8706" s="63"/>
      <c r="J8706" s="63"/>
      <c r="K8706" s="21"/>
      <c r="L8706" s="32" t="s">
        <v>84</v>
      </c>
      <c r="M8706" s="104" t="e">
        <f>#REF!</f>
        <v>#REF!</v>
      </c>
      <c r="N8706" s="113" t="e">
        <f>IF(M8706=0,"",CHOOSE(M8706,"1","2","3","4","4","8","8","8","8","8","19","19","19","19","19","19","19","19","19","19","手入力箇所","手入力箇所","手入力箇所","手入力箇所","手入力箇所","手入力箇所","手入力箇所","手入力箇所","手入力箇所","手入力箇所"))</f>
        <v>#REF!</v>
      </c>
    </row>
    <row r="8707" spans="1:14" ht="13.8" thickBot="1" x14ac:dyDescent="0.25"/>
    <row r="8708" spans="1:14" ht="13.8" thickBot="1" x14ac:dyDescent="0.25">
      <c r="A8708" s="686" t="e">
        <f>A8681</f>
        <v>#REF!</v>
      </c>
      <c r="B8708" s="686"/>
      <c r="C8708" s="686"/>
      <c r="D8708" s="687" t="s">
        <v>193</v>
      </c>
      <c r="E8708" s="687"/>
      <c r="F8708" s="687"/>
      <c r="G8708" s="687"/>
      <c r="H8708" s="687"/>
      <c r="I8708" s="687"/>
      <c r="J8708" s="687"/>
      <c r="K8708" s="687"/>
      <c r="L8708" s="687"/>
      <c r="M8708" s="687"/>
      <c r="N8708" s="687"/>
    </row>
    <row r="8709" spans="1:14" ht="13.8" thickBot="1" x14ac:dyDescent="0.25">
      <c r="A8709" s="105"/>
      <c r="B8709" s="33">
        <v>1</v>
      </c>
      <c r="C8709" s="24">
        <v>2</v>
      </c>
      <c r="D8709" s="24">
        <v>3</v>
      </c>
      <c r="E8709" s="24" t="s">
        <v>58</v>
      </c>
      <c r="F8709" s="24" t="s">
        <v>59</v>
      </c>
      <c r="G8709" s="24" t="s">
        <v>60</v>
      </c>
      <c r="H8709" s="24" t="s">
        <v>61</v>
      </c>
      <c r="I8709" s="24" t="s">
        <v>62</v>
      </c>
      <c r="J8709" s="24" t="s">
        <v>194</v>
      </c>
      <c r="K8709" s="102" t="s">
        <v>85</v>
      </c>
      <c r="L8709" s="105" t="s">
        <v>189</v>
      </c>
      <c r="M8709" s="105" t="s">
        <v>188</v>
      </c>
      <c r="N8709" s="105" t="s">
        <v>51</v>
      </c>
    </row>
    <row r="8710" spans="1:14" ht="13.8" thickBot="1" x14ac:dyDescent="0.25">
      <c r="A8710" s="26" t="s">
        <v>56</v>
      </c>
      <c r="B8710" s="22">
        <v>16</v>
      </c>
      <c r="C8710" s="22">
        <v>25</v>
      </c>
      <c r="D8710" s="22">
        <v>32</v>
      </c>
      <c r="E8710" s="22">
        <v>38</v>
      </c>
      <c r="F8710" s="22">
        <v>56</v>
      </c>
      <c r="G8710" s="22">
        <v>87</v>
      </c>
      <c r="H8710" s="22">
        <v>121</v>
      </c>
      <c r="I8710" s="22"/>
      <c r="J8710" s="23"/>
      <c r="K8710" s="68"/>
      <c r="L8710" s="107" t="s">
        <v>56</v>
      </c>
      <c r="M8710" s="103" t="e">
        <f>#REF!</f>
        <v>#REF!</v>
      </c>
      <c r="N8710" s="103" t="e">
        <f>IF(M8710=0,"",CHOOSE(M8710,"16","25","32","38","38","56","56","56","56","56","87","87","87","87","87","87","87","87","87","87","121","121","121","121","121","121","121","121","121","121","手入力箇所","手入力箇所","手入力箇所","手入力箇所","手入力箇所","手入力箇所","手入力箇所","手入力箇所","手入力箇所","手入力箇所"))</f>
        <v>#REF!</v>
      </c>
    </row>
    <row r="8711" spans="1:14" ht="13.8" thickBot="1" x14ac:dyDescent="0.25">
      <c r="A8711" s="27" t="s">
        <v>57</v>
      </c>
      <c r="B8711" s="18">
        <v>25</v>
      </c>
      <c r="C8711" s="18">
        <v>33</v>
      </c>
      <c r="D8711" s="18">
        <v>40</v>
      </c>
      <c r="E8711" s="18">
        <v>45</v>
      </c>
      <c r="F8711" s="18">
        <v>58</v>
      </c>
      <c r="G8711" s="18">
        <v>79</v>
      </c>
      <c r="H8711" s="18"/>
      <c r="I8711" s="18"/>
      <c r="J8711" s="62"/>
      <c r="K8711" s="69"/>
      <c r="L8711" s="107" t="s">
        <v>57</v>
      </c>
      <c r="M8711" s="103" t="e">
        <f>#REF!</f>
        <v>#REF!</v>
      </c>
      <c r="N8711" s="103" t="e">
        <f>IF(M8711=0,"",CHOOSE(M8711,"25","33","40","45","45","58","58","58","58","58","79","79","79","79","79","79","79","79","79","79","手入力箇所","手入力箇所","手入力箇所","手入力箇所","手入力箇所","手入力箇所","手入力箇所","手入力箇所","手入力箇所","手入力箇所"))</f>
        <v>#REF!</v>
      </c>
    </row>
    <row r="8712" spans="1:14" ht="48.6" thickBot="1" x14ac:dyDescent="0.25">
      <c r="A8712" s="28" t="s">
        <v>64</v>
      </c>
      <c r="B8712" s="18">
        <v>32</v>
      </c>
      <c r="C8712" s="18"/>
      <c r="D8712" s="18"/>
      <c r="E8712" s="18"/>
      <c r="F8712" s="18"/>
      <c r="G8712" s="18"/>
      <c r="H8712" s="18"/>
      <c r="I8712" s="18"/>
      <c r="J8712" s="62"/>
      <c r="K8712" s="69"/>
      <c r="L8712" s="108" t="s">
        <v>64</v>
      </c>
      <c r="M8712" s="103" t="e">
        <f>#REF!</f>
        <v>#REF!</v>
      </c>
      <c r="N8712" s="103" t="e">
        <f>IF(M8712=0,"",CHOOSE(M8712,"32","手入力箇所","手入力箇所","手入力箇所","手入力箇所","手入力箇所","手入力箇所","手入力箇所","手入力箇所","手入力箇所","手入力箇所"))</f>
        <v>#REF!</v>
      </c>
    </row>
    <row r="8713" spans="1:14" ht="48.6" thickBot="1" x14ac:dyDescent="0.25">
      <c r="A8713" s="28" t="s">
        <v>65</v>
      </c>
      <c r="B8713" s="18">
        <v>36</v>
      </c>
      <c r="C8713" s="18"/>
      <c r="D8713" s="18"/>
      <c r="E8713" s="18"/>
      <c r="F8713" s="18"/>
      <c r="G8713" s="18"/>
      <c r="H8713" s="18"/>
      <c r="I8713" s="18"/>
      <c r="J8713" s="62"/>
      <c r="K8713" s="69"/>
      <c r="L8713" s="108" t="s">
        <v>65</v>
      </c>
      <c r="M8713" s="103" t="e">
        <f>#REF!</f>
        <v>#REF!</v>
      </c>
      <c r="N8713" s="103" t="e">
        <f>IF(M8713=0,"",CHOOSE(M8713,"36","手入力箇所","手入力箇所","手入力箇所","手入力箇所","手入力箇所","手入力箇所","手入力箇所","手入力箇所","手入力箇所","手入力箇所"))</f>
        <v>#REF!</v>
      </c>
    </row>
    <row r="8714" spans="1:14" ht="24.6" thickBot="1" x14ac:dyDescent="0.25">
      <c r="A8714" s="28" t="s">
        <v>66</v>
      </c>
      <c r="B8714" s="18">
        <v>24</v>
      </c>
      <c r="C8714" s="18">
        <v>30</v>
      </c>
      <c r="D8714" s="18">
        <v>33</v>
      </c>
      <c r="E8714" s="18">
        <v>35</v>
      </c>
      <c r="F8714" s="18">
        <v>42</v>
      </c>
      <c r="G8714" s="18"/>
      <c r="H8714" s="18"/>
      <c r="I8714" s="18"/>
      <c r="J8714" s="62"/>
      <c r="K8714" s="69"/>
      <c r="L8714" s="108" t="s">
        <v>66</v>
      </c>
      <c r="M8714" s="103" t="e">
        <f>#REF!</f>
        <v>#REF!</v>
      </c>
      <c r="N8714" s="103" t="e">
        <f>IF(M8714=0,"",CHOOSE(M8714,"24","30","33","35","35","42","42","42","42","42","手入力箇所","手入力箇所","手入力箇所","手入力箇所","手入力箇所","手入力箇所","手入力箇所","手入力箇所","手入力箇所","手入力箇所"))</f>
        <v>#REF!</v>
      </c>
    </row>
    <row r="8715" spans="1:14" ht="36.6" thickBot="1" x14ac:dyDescent="0.25">
      <c r="A8715" s="28" t="s">
        <v>67</v>
      </c>
      <c r="B8715" s="18">
        <v>7</v>
      </c>
      <c r="C8715" s="18">
        <v>12</v>
      </c>
      <c r="D8715" s="18">
        <v>16</v>
      </c>
      <c r="E8715" s="18">
        <v>19</v>
      </c>
      <c r="F8715" s="18"/>
      <c r="G8715" s="18"/>
      <c r="H8715" s="18"/>
      <c r="I8715" s="18"/>
      <c r="J8715" s="62"/>
      <c r="K8715" s="69"/>
      <c r="L8715" s="108" t="s">
        <v>67</v>
      </c>
      <c r="M8715" s="103" t="e">
        <f>#REF!</f>
        <v>#REF!</v>
      </c>
      <c r="N8715" s="103" t="e">
        <f>IF(M8715=0,"",CHOOSE(M8715,"7","12","16","19","19","手入力箇所","手入力箇所","手入力箇所","手入力箇所","手入力箇所","手入力箇所","手入力箇所","手入力箇所","手入力箇所","手入力箇所"))</f>
        <v>#REF!</v>
      </c>
    </row>
    <row r="8716" spans="1:14" ht="24.6" thickBot="1" x14ac:dyDescent="0.25">
      <c r="A8716" s="28" t="s">
        <v>68</v>
      </c>
      <c r="B8716" s="18">
        <v>21</v>
      </c>
      <c r="C8716" s="18">
        <v>35</v>
      </c>
      <c r="D8716" s="18">
        <v>48</v>
      </c>
      <c r="E8716" s="18">
        <v>59</v>
      </c>
      <c r="F8716" s="18">
        <v>94</v>
      </c>
      <c r="G8716" s="18">
        <v>159</v>
      </c>
      <c r="H8716" s="18">
        <v>235</v>
      </c>
      <c r="I8716" s="18"/>
      <c r="J8716" s="62"/>
      <c r="K8716" s="69"/>
      <c r="L8716" s="108" t="s">
        <v>68</v>
      </c>
      <c r="M8716" s="103" t="e">
        <f>#REF!</f>
        <v>#REF!</v>
      </c>
      <c r="N8716" s="103" t="e">
        <f>IF(M8716=0,"",CHOOSE(M8716,"21","35","48","59","59","94","94","94","94","94","159","159","159","159","159","159","159","159","159","159","235","235","235","235","235","235","235","235","235","235","手入力箇所","手入力箇所","手入力箇所","手入力箇所","手入力箇所","手入力箇所","手入力箇所","手入力箇所","手入力箇所","手入力箇所"))</f>
        <v>#REF!</v>
      </c>
    </row>
    <row r="8717" spans="1:14" ht="36.6" thickBot="1" x14ac:dyDescent="0.25">
      <c r="A8717" s="28" t="s">
        <v>69</v>
      </c>
      <c r="B8717" s="18">
        <v>22</v>
      </c>
      <c r="C8717" s="18">
        <v>26</v>
      </c>
      <c r="D8717" s="18">
        <v>28</v>
      </c>
      <c r="E8717" s="18">
        <v>29</v>
      </c>
      <c r="F8717" s="18">
        <v>34</v>
      </c>
      <c r="G8717" s="18"/>
      <c r="H8717" s="18"/>
      <c r="I8717" s="18"/>
      <c r="J8717" s="62"/>
      <c r="K8717" s="69"/>
      <c r="L8717" s="108" t="s">
        <v>69</v>
      </c>
      <c r="M8717" s="103" t="e">
        <f>#REF!</f>
        <v>#REF!</v>
      </c>
      <c r="N8717" s="103" t="e">
        <f>IF(M8717=0,"",CHOOSE(M8717,"22","26","28","29","29","34","34","34","34","34","手入力箇所","手入力箇所","手入力箇所","手入力箇所","手入力箇所","手入力箇所","手入力箇所","手入力箇所","手入力箇所","手入力箇所"))</f>
        <v>#REF!</v>
      </c>
    </row>
    <row r="8718" spans="1:14" ht="13.8" thickBot="1" x14ac:dyDescent="0.25">
      <c r="A8718" s="27" t="s">
        <v>63</v>
      </c>
      <c r="B8718" s="18">
        <v>21</v>
      </c>
      <c r="C8718" s="18">
        <v>33</v>
      </c>
      <c r="D8718" s="18">
        <v>46</v>
      </c>
      <c r="E8718" s="18">
        <v>56</v>
      </c>
      <c r="F8718" s="18">
        <v>89</v>
      </c>
      <c r="G8718" s="18">
        <v>151</v>
      </c>
      <c r="H8718" s="18">
        <v>224</v>
      </c>
      <c r="I8718" s="18">
        <v>289</v>
      </c>
      <c r="J8718" s="18">
        <v>350</v>
      </c>
      <c r="K8718" s="69"/>
      <c r="L8718" s="107" t="s">
        <v>63</v>
      </c>
      <c r="M8718" s="103" t="e">
        <f>#REF!</f>
        <v>#REF!</v>
      </c>
      <c r="N8718" s="103" t="e">
        <f>IF(M8718=0,"",CHOOSE(M8718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719" spans="1:14" ht="24.6" thickBot="1" x14ac:dyDescent="0.25">
      <c r="A8719" s="34" t="s">
        <v>70</v>
      </c>
      <c r="B8719" s="35">
        <v>13</v>
      </c>
      <c r="C8719" s="35">
        <v>33</v>
      </c>
      <c r="D8719" s="35">
        <v>59</v>
      </c>
      <c r="E8719" s="35"/>
      <c r="F8719" s="35"/>
      <c r="G8719" s="35"/>
      <c r="H8719" s="35"/>
      <c r="I8719" s="35"/>
      <c r="J8719" s="36"/>
      <c r="K8719" s="67"/>
      <c r="L8719" s="108" t="s">
        <v>70</v>
      </c>
      <c r="M8719" s="103" t="e">
        <f>#REF!</f>
        <v>#REF!</v>
      </c>
      <c r="N8719" s="103" t="e">
        <f>IF(M8719=0,"",CHOOSE(M8719,"13","33","59","手入力箇所","手入力箇所","手入力箇所","手入力箇所","手入力箇所","手入力箇所","手入力箇所","手入力箇所","手入力箇所","手入力箇所"))</f>
        <v>#REF!</v>
      </c>
    </row>
    <row r="8720" spans="1:14" ht="13.8" thickBot="1" x14ac:dyDescent="0.25">
      <c r="A8720" s="37" t="s">
        <v>71</v>
      </c>
      <c r="B8720" s="17">
        <v>23</v>
      </c>
      <c r="C8720" s="17">
        <v>39</v>
      </c>
      <c r="D8720" s="17">
        <v>97</v>
      </c>
      <c r="E8720" s="17"/>
      <c r="F8720" s="17"/>
      <c r="G8720" s="17"/>
      <c r="H8720" s="17"/>
      <c r="I8720" s="17"/>
      <c r="J8720" s="64"/>
      <c r="K8720" s="70"/>
      <c r="L8720" s="109" t="s">
        <v>71</v>
      </c>
      <c r="M8720" s="103" t="e">
        <f>#REF!</f>
        <v>#REF!</v>
      </c>
      <c r="N8720" s="103" t="e">
        <f>IF(M8720=0,"",CHOOSE(M8720,"23","39","97","手入力箇所","手入力箇所","手入力箇所","手入力箇所","手入力箇所","手入力箇所","手入力箇所","手入力箇所","手入力箇所","手入力箇所"))</f>
        <v>#REF!</v>
      </c>
    </row>
    <row r="8721" spans="1:14" ht="13.8" thickBot="1" x14ac:dyDescent="0.25">
      <c r="A8721" s="29" t="s">
        <v>72</v>
      </c>
      <c r="B8721" s="18">
        <v>21</v>
      </c>
      <c r="C8721" s="18">
        <v>37</v>
      </c>
      <c r="D8721" s="18">
        <v>58</v>
      </c>
      <c r="E8721" s="18">
        <v>76</v>
      </c>
      <c r="F8721" s="18">
        <v>137</v>
      </c>
      <c r="G8721" s="18"/>
      <c r="H8721" s="18"/>
      <c r="I8721" s="18"/>
      <c r="J8721" s="62"/>
      <c r="K8721" s="69"/>
      <c r="L8721" s="109" t="s">
        <v>72</v>
      </c>
      <c r="M8721" s="103" t="e">
        <f>#REF!</f>
        <v>#REF!</v>
      </c>
      <c r="N8721" s="103" t="e">
        <f>IF(M8721=0,"",CHOOSE(M8721,"21","37","58","76","76","137","137","137","137","137","手入力箇所","手入力箇所","手入力箇所","手入力箇所","手入力箇所","手入力箇所","手入力箇所","手入力箇所","手入力箇所","手入力箇所"))</f>
        <v>#REF!</v>
      </c>
    </row>
    <row r="8722" spans="1:14" ht="13.8" thickBot="1" x14ac:dyDescent="0.25">
      <c r="A8722" s="29" t="s">
        <v>73</v>
      </c>
      <c r="B8722" s="18">
        <v>48</v>
      </c>
      <c r="C8722" s="18">
        <v>93</v>
      </c>
      <c r="D8722" s="18">
        <v>138</v>
      </c>
      <c r="E8722" s="18">
        <v>183</v>
      </c>
      <c r="F8722" s="18"/>
      <c r="G8722" s="18"/>
      <c r="H8722" s="18"/>
      <c r="I8722" s="18"/>
      <c r="J8722" s="62"/>
      <c r="K8722" s="69"/>
      <c r="L8722" s="109" t="s">
        <v>73</v>
      </c>
      <c r="M8722" s="103" t="e">
        <f>#REF!</f>
        <v>#REF!</v>
      </c>
      <c r="N8722" s="103" t="e">
        <f>IF(M8722=0,"",CHOOSE(M8722,"48","93","138","183","183","手入力箇所","手入力箇所","手入力箇所","手入力箇所","手入力箇所","手入力箇所","手入力箇所","手入力箇所","手入力箇所","手入力箇所"))</f>
        <v>#REF!</v>
      </c>
    </row>
    <row r="8723" spans="1:14" ht="37.200000000000003" thickBot="1" x14ac:dyDescent="0.25">
      <c r="A8723" s="30" t="s">
        <v>74</v>
      </c>
      <c r="B8723" s="18">
        <v>13</v>
      </c>
      <c r="C8723" s="18">
        <v>26</v>
      </c>
      <c r="D8723" s="18">
        <v>40</v>
      </c>
      <c r="E8723" s="18">
        <v>55</v>
      </c>
      <c r="F8723" s="18">
        <v>107</v>
      </c>
      <c r="G8723" s="18">
        <v>224</v>
      </c>
      <c r="H8723" s="18">
        <v>386</v>
      </c>
      <c r="I8723" s="18"/>
      <c r="J8723" s="62"/>
      <c r="K8723" s="69"/>
      <c r="L8723" s="110" t="s">
        <v>74</v>
      </c>
      <c r="M8723" s="103" t="e">
        <f>#REF!</f>
        <v>#REF!</v>
      </c>
      <c r="N8723" s="103" t="e">
        <f>IF(M8723=0,"",CHOOSE(M8723,"13","26","40","55","55","107","107","107","107","107","224","224","224","224","224","224","224","224","224","224","386","386","386","386","386","386","386","386","386","386","手入力箇所","手入力箇所","手入力箇所","手入力箇所","手入力箇所","手入力箇所","手入力箇所","手入力箇所","手入力箇所","手入力箇所"))</f>
        <v>#REF!</v>
      </c>
    </row>
    <row r="8724" spans="1:14" ht="13.8" thickBot="1" x14ac:dyDescent="0.25">
      <c r="A8724" s="29" t="s">
        <v>75</v>
      </c>
      <c r="B8724" s="18">
        <v>36</v>
      </c>
      <c r="C8724" s="18">
        <v>98</v>
      </c>
      <c r="D8724" s="18">
        <v>173</v>
      </c>
      <c r="E8724" s="18">
        <v>274</v>
      </c>
      <c r="F8724" s="18"/>
      <c r="G8724" s="18"/>
      <c r="H8724" s="18"/>
      <c r="I8724" s="18"/>
      <c r="J8724" s="62"/>
      <c r="K8724" s="69"/>
      <c r="L8724" s="109" t="s">
        <v>75</v>
      </c>
      <c r="M8724" s="103" t="e">
        <f>#REF!</f>
        <v>#REF!</v>
      </c>
      <c r="N8724" s="103" t="e">
        <f>IF(M8724=0,"",CHOOSE(M8724,"36","98","173","274","274","手入力箇所","手入力箇所","手入力箇所","手入力箇所","手入力箇所","手入力箇所","手入力箇所","手入力箇所","手入力箇所","手入力箇所"))</f>
        <v>#REF!</v>
      </c>
    </row>
    <row r="8725" spans="1:14" ht="37.200000000000003" thickBot="1" x14ac:dyDescent="0.25">
      <c r="A8725" s="30" t="s">
        <v>76</v>
      </c>
      <c r="B8725" s="18">
        <v>127</v>
      </c>
      <c r="C8725" s="18">
        <v>127</v>
      </c>
      <c r="D8725" s="18">
        <v>127</v>
      </c>
      <c r="E8725" s="18">
        <v>127</v>
      </c>
      <c r="F8725" s="18"/>
      <c r="G8725" s="18"/>
      <c r="H8725" s="18"/>
      <c r="I8725" s="18"/>
      <c r="J8725" s="62"/>
      <c r="K8725" s="69"/>
      <c r="L8725" s="110" t="s">
        <v>76</v>
      </c>
      <c r="M8725" s="103" t="e">
        <f>#REF!</f>
        <v>#REF!</v>
      </c>
      <c r="N8725" s="103" t="e">
        <f>IF(M8725=0,"",CHOOSE(M8725,"127","127","127","127","127","手入力箇所","手入力箇所","手入力箇所","手入力箇所","手入力箇所","手入力箇所","手入力箇所","手入力箇所","手入力箇所","手入力箇所"))</f>
        <v>#REF!</v>
      </c>
    </row>
    <row r="8726" spans="1:14" ht="27" thickBot="1" x14ac:dyDescent="0.25">
      <c r="A8726" s="31" t="s">
        <v>77</v>
      </c>
      <c r="B8726" s="18">
        <v>42</v>
      </c>
      <c r="C8726" s="18">
        <v>90</v>
      </c>
      <c r="D8726" s="18">
        <v>141</v>
      </c>
      <c r="E8726" s="18">
        <v>193</v>
      </c>
      <c r="F8726" s="62"/>
      <c r="G8726" s="62"/>
      <c r="H8726" s="62"/>
      <c r="I8726" s="62"/>
      <c r="J8726" s="62"/>
      <c r="K8726" s="69"/>
      <c r="L8726" s="111" t="s">
        <v>77</v>
      </c>
      <c r="M8726" s="103" t="e">
        <f>#REF!</f>
        <v>#REF!</v>
      </c>
      <c r="N8726" s="103" t="e">
        <f>IF(M8726=0,"",CHOOSE(M8726,"42","90","141","193","1936","手入力箇所","手入力箇所","手入力箇所","手入力箇所","手入力箇所","手入力箇所","手入力箇所","手入力箇所","手入力箇所","手入力箇所"))</f>
        <v>#REF!</v>
      </c>
    </row>
    <row r="8727" spans="1:14" ht="40.200000000000003" thickBot="1" x14ac:dyDescent="0.25">
      <c r="A8727" s="31" t="s">
        <v>78</v>
      </c>
      <c r="B8727" s="18">
        <v>24</v>
      </c>
      <c r="C8727" s="18">
        <v>43</v>
      </c>
      <c r="D8727" s="18">
        <v>61</v>
      </c>
      <c r="E8727" s="18">
        <v>76</v>
      </c>
      <c r="F8727" s="62"/>
      <c r="G8727" s="62"/>
      <c r="H8727" s="62"/>
      <c r="I8727" s="62"/>
      <c r="J8727" s="62"/>
      <c r="K8727" s="69"/>
      <c r="L8727" s="111" t="s">
        <v>78</v>
      </c>
      <c r="M8727" s="103" t="e">
        <f>#REF!</f>
        <v>#REF!</v>
      </c>
      <c r="N8727" s="103" t="e">
        <f>IF(M8727=0,"",CHOOSE(M8727,"24","43","61","76","76","手入力箇所","手入力箇所","手入力箇所","手入力箇所","手入力箇所","手入力箇所","手入力箇所","手入力箇所","手入力箇所","手入力箇所"))</f>
        <v>#REF!</v>
      </c>
    </row>
    <row r="8728" spans="1:14" ht="27" thickBot="1" x14ac:dyDescent="0.25">
      <c r="A8728" s="31" t="s">
        <v>79</v>
      </c>
      <c r="B8728" s="18">
        <v>54</v>
      </c>
      <c r="C8728" s="18">
        <v>77</v>
      </c>
      <c r="D8728" s="18">
        <v>94</v>
      </c>
      <c r="E8728" s="18">
        <v>107</v>
      </c>
      <c r="F8728" s="62"/>
      <c r="G8728" s="62"/>
      <c r="H8728" s="62"/>
      <c r="I8728" s="62"/>
      <c r="J8728" s="62"/>
      <c r="K8728" s="69"/>
      <c r="L8728" s="111" t="s">
        <v>79</v>
      </c>
      <c r="M8728" s="103" t="e">
        <f>#REF!</f>
        <v>#REF!</v>
      </c>
      <c r="N8728" s="103" t="e">
        <f>IF(M8728=0,"",CHOOSE(M8728,"54","77","94","107","107","手入力箇所","手入力箇所","手入力箇所","手入力箇所","手入力箇所","手入力箇所","手入力箇所","手入力箇所","手入力箇所","手入力箇所"))</f>
        <v>#REF!</v>
      </c>
    </row>
    <row r="8729" spans="1:14" ht="40.200000000000003" thickBot="1" x14ac:dyDescent="0.25">
      <c r="A8729" s="31" t="s">
        <v>80</v>
      </c>
      <c r="B8729" s="18">
        <v>49</v>
      </c>
      <c r="C8729" s="18">
        <v>53</v>
      </c>
      <c r="D8729" s="18">
        <v>55</v>
      </c>
      <c r="E8729" s="18">
        <v>56</v>
      </c>
      <c r="F8729" s="62"/>
      <c r="G8729" s="62"/>
      <c r="H8729" s="62"/>
      <c r="I8729" s="62"/>
      <c r="J8729" s="62"/>
      <c r="K8729" s="69"/>
      <c r="L8729" s="111" t="s">
        <v>80</v>
      </c>
      <c r="M8729" s="103" t="e">
        <f>#REF!</f>
        <v>#REF!</v>
      </c>
      <c r="N8729" s="103" t="e">
        <f>IF(M8729=0,"",CHOOSE(M8729,"49","53","55","56","56","手入力箇所","手入力箇所","手入力箇所","手入力箇所","手入力箇所","手入力箇所","手入力箇所","手入力箇所","手入力箇所","手入力箇所"))</f>
        <v>#REF!</v>
      </c>
    </row>
    <row r="8730" spans="1:14" ht="40.200000000000003" thickBot="1" x14ac:dyDescent="0.25">
      <c r="A8730" s="38" t="s">
        <v>81</v>
      </c>
      <c r="B8730" s="35">
        <v>232</v>
      </c>
      <c r="C8730" s="35">
        <v>232</v>
      </c>
      <c r="D8730" s="36"/>
      <c r="E8730" s="36"/>
      <c r="F8730" s="36"/>
      <c r="G8730" s="36"/>
      <c r="H8730" s="36"/>
      <c r="I8730" s="36"/>
      <c r="J8730" s="36"/>
      <c r="K8730" s="67"/>
      <c r="L8730" s="111" t="s">
        <v>81</v>
      </c>
      <c r="M8730" s="103" t="e">
        <f>#REF!</f>
        <v>#REF!</v>
      </c>
      <c r="N8730" s="103" t="e">
        <f>IF(M8730=0,"",CHOOSE(M8730,"232","232","手入力箇所","手入力箇所","手入力箇所","手入力箇所","手入力箇所","手入力箇所","手入力箇所","手入力箇所","手入力箇所","手入力箇所"))</f>
        <v>#REF!</v>
      </c>
    </row>
    <row r="8731" spans="1:14" ht="13.8" thickBot="1" x14ac:dyDescent="0.25">
      <c r="A8731" s="39" t="s">
        <v>82</v>
      </c>
      <c r="B8731" s="17">
        <v>6</v>
      </c>
      <c r="C8731" s="17">
        <v>9</v>
      </c>
      <c r="D8731" s="17">
        <v>11</v>
      </c>
      <c r="E8731" s="17">
        <v>13</v>
      </c>
      <c r="F8731" s="17">
        <v>18</v>
      </c>
      <c r="G8731" s="17">
        <v>26</v>
      </c>
      <c r="H8731" s="17">
        <v>35</v>
      </c>
      <c r="I8731" s="17">
        <v>43</v>
      </c>
      <c r="J8731" s="17">
        <v>49</v>
      </c>
      <c r="K8731" s="70"/>
      <c r="L8731" s="111" t="s">
        <v>82</v>
      </c>
      <c r="M8731" s="103" t="e">
        <f>#REF!</f>
        <v>#REF!</v>
      </c>
      <c r="N8731" s="103" t="e">
        <f>IF(M8731=0,"",CHOOSE(M8731,"6","9","11","13","13","18","18","18","18","18","26","26","26","26","26","26","26","26","26","26","35","35","35","35","35","35","35","35","35","35","43","43","43","43","43","43","43","43","43","43","49","49","49","49","49","49","49","49","49","49","手入力箇所","手入力箇所","手入力箇所","手入力箇所","手入力箇所","手入力箇所","手入力箇所","手入力箇所","手入力箇所","手入力箇所"))</f>
        <v>#REF!</v>
      </c>
    </row>
    <row r="8732" spans="1:14" ht="13.8" thickBot="1" x14ac:dyDescent="0.25">
      <c r="A8732" s="31" t="s">
        <v>83</v>
      </c>
      <c r="B8732" s="18">
        <v>6</v>
      </c>
      <c r="C8732" s="18">
        <v>10</v>
      </c>
      <c r="D8732" s="18">
        <v>14</v>
      </c>
      <c r="E8732" s="18">
        <v>17</v>
      </c>
      <c r="F8732" s="18">
        <v>29</v>
      </c>
      <c r="G8732" s="18">
        <v>50</v>
      </c>
      <c r="H8732" s="18">
        <v>76</v>
      </c>
      <c r="I8732" s="18">
        <v>100</v>
      </c>
      <c r="J8732" s="18">
        <v>123</v>
      </c>
      <c r="K8732" s="69"/>
      <c r="L8732" s="111" t="s">
        <v>83</v>
      </c>
      <c r="M8732" s="103" t="e">
        <f>#REF!</f>
        <v>#REF!</v>
      </c>
      <c r="N8732" s="103" t="e">
        <f>IF(M8732=0,"",CHOOSE(M8732,"6","10","14","17","17","29","29","29","29","29","50","50","50","50","50","50","50","50","50","50","76","76","76","76","76","76","76","76","76","76","100","100","100","100","100","100","100","100","100","100","123","123","123","123","123","123","123","123","123","123","手入力箇所","手入力箇所","手入力箇所","手入力箇所","手入力箇所","手入力箇所","手入力箇所","手入力箇所","手入力箇所"))</f>
        <v>#REF!</v>
      </c>
    </row>
    <row r="8733" spans="1:14" ht="27" thickBot="1" x14ac:dyDescent="0.25">
      <c r="A8733" s="32" t="s">
        <v>84</v>
      </c>
      <c r="B8733" s="20">
        <v>9</v>
      </c>
      <c r="C8733" s="20">
        <v>15</v>
      </c>
      <c r="D8733" s="20">
        <v>20</v>
      </c>
      <c r="E8733" s="20">
        <v>24</v>
      </c>
      <c r="F8733" s="20">
        <v>39</v>
      </c>
      <c r="G8733" s="20">
        <v>65</v>
      </c>
      <c r="H8733" s="63"/>
      <c r="I8733" s="63"/>
      <c r="J8733" s="63"/>
      <c r="K8733" s="106"/>
      <c r="L8733" s="111" t="s">
        <v>84</v>
      </c>
      <c r="M8733" s="103" t="e">
        <f>#REF!</f>
        <v>#REF!</v>
      </c>
      <c r="N8733" s="103" t="e">
        <f>IF(M8733=0,"",CHOOSE(M8733,"9","15","20","24","24","39","39","39","39","39","65","65","65","65","65","65","65","65","65","65","手入力箇所","手入力箇所","手入力箇所","手入力箇所","手入力箇所","手入力箇所","手入力箇所","手入力箇所","手入力箇所","手入力箇所"))</f>
        <v>#REF!</v>
      </c>
    </row>
    <row r="8736" spans="1:14" ht="13.8" thickBot="1" x14ac:dyDescent="0.25"/>
    <row r="8737" spans="1:14" ht="13.8" thickBot="1" x14ac:dyDescent="0.25">
      <c r="A8737" s="688" t="e">
        <f>#REF!</f>
        <v>#REF!</v>
      </c>
      <c r="B8737" s="688"/>
      <c r="C8737" s="688"/>
      <c r="D8737" s="689" t="s">
        <v>192</v>
      </c>
      <c r="E8737" s="689"/>
      <c r="F8737" s="689"/>
      <c r="G8737" s="689"/>
      <c r="H8737" s="689"/>
      <c r="I8737" s="689"/>
      <c r="J8737" s="689"/>
      <c r="K8737" s="689"/>
      <c r="L8737" s="689"/>
      <c r="M8737" s="689"/>
      <c r="N8737" s="689"/>
    </row>
    <row r="8738" spans="1:14" ht="13.8" thickBot="1" x14ac:dyDescent="0.25">
      <c r="A8738" s="65"/>
      <c r="B8738" s="33">
        <v>1</v>
      </c>
      <c r="C8738" s="24">
        <v>2</v>
      </c>
      <c r="D8738" s="24">
        <v>3</v>
      </c>
      <c r="E8738" s="24" t="s">
        <v>58</v>
      </c>
      <c r="F8738" s="24" t="s">
        <v>59</v>
      </c>
      <c r="G8738" s="24" t="s">
        <v>60</v>
      </c>
      <c r="H8738" s="24" t="s">
        <v>61</v>
      </c>
      <c r="I8738" s="24" t="s">
        <v>62</v>
      </c>
      <c r="J8738" s="24" t="s">
        <v>194</v>
      </c>
      <c r="K8738" s="25" t="s">
        <v>85</v>
      </c>
      <c r="L8738" s="105" t="s">
        <v>189</v>
      </c>
      <c r="M8738" s="105" t="s">
        <v>188</v>
      </c>
      <c r="N8738" s="105" t="s">
        <v>51</v>
      </c>
    </row>
    <row r="8739" spans="1:14" ht="13.8" thickBot="1" x14ac:dyDescent="0.25">
      <c r="A8739" s="26" t="s">
        <v>56</v>
      </c>
      <c r="B8739" s="22">
        <v>5</v>
      </c>
      <c r="C8739" s="22">
        <v>7</v>
      </c>
      <c r="D8739" s="22">
        <v>8</v>
      </c>
      <c r="E8739" s="22">
        <v>8</v>
      </c>
      <c r="F8739" s="22">
        <v>10</v>
      </c>
      <c r="G8739" s="22">
        <v>13</v>
      </c>
      <c r="H8739" s="22">
        <v>16</v>
      </c>
      <c r="I8739" s="22"/>
      <c r="J8739" s="23"/>
      <c r="K8739" s="1"/>
      <c r="L8739" s="26" t="s">
        <v>56</v>
      </c>
      <c r="M8739" s="104" t="e">
        <f>#REF!</f>
        <v>#REF!</v>
      </c>
      <c r="N8739" s="112" t="e">
        <f>IF(M8739=0,"",CHOOSE(M8739,"5","7","8","8","8","10","10","10","10","10","13","13","13","13","13","13","13","13","13","13","16","16","16","16","16","16","16","16","16","16","16","手入力箇所","手入力箇所","手入力箇所","手入力箇所","手入力箇所","手入力箇所","手入力箇所","手入力箇所","手入力箇所","手入力箇所"))</f>
        <v>#REF!</v>
      </c>
    </row>
    <row r="8740" spans="1:14" ht="13.8" thickBot="1" x14ac:dyDescent="0.25">
      <c r="A8740" s="27" t="s">
        <v>57</v>
      </c>
      <c r="B8740" s="18">
        <v>5</v>
      </c>
      <c r="C8740" s="18">
        <v>7</v>
      </c>
      <c r="D8740" s="18">
        <v>8</v>
      </c>
      <c r="E8740" s="18">
        <v>9</v>
      </c>
      <c r="F8740" s="18">
        <v>12</v>
      </c>
      <c r="G8740" s="18">
        <v>16</v>
      </c>
      <c r="H8740" s="18"/>
      <c r="I8740" s="18"/>
      <c r="J8740" s="62"/>
      <c r="K8740" s="19"/>
      <c r="L8740" s="27" t="s">
        <v>57</v>
      </c>
      <c r="M8740" s="104" t="e">
        <f>#REF!</f>
        <v>#REF!</v>
      </c>
      <c r="N8740" s="113" t="e">
        <f>IF(M8740=0,"",CHOOSE(M8740,"5","7","8","9","9","12","12","12","12","12","16","16","16","16","16","16","16","16","16","16","手入力箇所","手入力箇所","手入力箇所","手入力箇所","手入力箇所","手入力箇所","手入力箇所","手入力箇所","手入力箇所","手入力箇所"))</f>
        <v>#REF!</v>
      </c>
    </row>
    <row r="8741" spans="1:14" ht="48.6" thickBot="1" x14ac:dyDescent="0.25">
      <c r="A8741" s="28" t="s">
        <v>64</v>
      </c>
      <c r="B8741" s="18">
        <v>6</v>
      </c>
      <c r="C8741" s="18"/>
      <c r="D8741" s="18"/>
      <c r="E8741" s="18"/>
      <c r="F8741" s="18"/>
      <c r="G8741" s="18"/>
      <c r="H8741" s="18"/>
      <c r="I8741" s="18"/>
      <c r="J8741" s="62"/>
      <c r="K8741" s="19"/>
      <c r="L8741" s="28" t="s">
        <v>64</v>
      </c>
      <c r="M8741" s="104" t="e">
        <f>#REF!</f>
        <v>#REF!</v>
      </c>
      <c r="N8741" s="113" t="e">
        <f>IF(M8741=0,"",CHOOSE(M8741,"6","手入力箇所","手入力箇所","手入力箇所","手入力箇所","手入力箇所","手入力箇所","手入力箇所","手入力箇所","手入力箇所","手入力箇所","",""))</f>
        <v>#REF!</v>
      </c>
    </row>
    <row r="8742" spans="1:14" ht="48.6" thickBot="1" x14ac:dyDescent="0.25">
      <c r="A8742" s="28" t="s">
        <v>65</v>
      </c>
      <c r="B8742" s="18">
        <v>6</v>
      </c>
      <c r="C8742" s="18"/>
      <c r="D8742" s="18"/>
      <c r="E8742" s="18"/>
      <c r="F8742" s="18"/>
      <c r="G8742" s="18"/>
      <c r="H8742" s="18"/>
      <c r="I8742" s="18"/>
      <c r="J8742" s="62"/>
      <c r="K8742" s="19"/>
      <c r="L8742" s="28" t="s">
        <v>65</v>
      </c>
      <c r="M8742" s="104" t="e">
        <f>#REF!</f>
        <v>#REF!</v>
      </c>
      <c r="N8742" s="113" t="e">
        <f>IF(M8742=0,"",CHOOSE(M8742,"6","手入力箇所","手入力箇所","手入力箇所","手入力箇所","手入力箇所","手入力箇所","手入力箇所","手入力箇所","手入力箇所","手入力箇所","",""))</f>
        <v>#REF!</v>
      </c>
    </row>
    <row r="8743" spans="1:14" ht="24.6" thickBot="1" x14ac:dyDescent="0.25">
      <c r="A8743" s="28" t="s">
        <v>66</v>
      </c>
      <c r="B8743" s="18">
        <v>5</v>
      </c>
      <c r="C8743" s="18">
        <v>7</v>
      </c>
      <c r="D8743" s="18">
        <v>8</v>
      </c>
      <c r="E8743" s="18">
        <v>9</v>
      </c>
      <c r="F8743" s="18">
        <v>12</v>
      </c>
      <c r="G8743" s="18"/>
      <c r="H8743" s="18"/>
      <c r="I8743" s="18"/>
      <c r="J8743" s="62"/>
      <c r="K8743" s="19"/>
      <c r="L8743" s="28" t="s">
        <v>66</v>
      </c>
      <c r="M8743" s="104" t="e">
        <f>#REF!</f>
        <v>#REF!</v>
      </c>
      <c r="N8743" s="113" t="e">
        <f>IF(M8743=0,"",CHOOSE(M8743,"5","7","8","9","9","12","12","12","12","12","手入力箇所","手入力箇所","手入力箇所","手入力箇所","手入力箇所","手入力箇所","手入力箇所","手入力箇所","手入力箇所","手入力箇所"))</f>
        <v>#REF!</v>
      </c>
    </row>
    <row r="8744" spans="1:14" ht="36.6" thickBot="1" x14ac:dyDescent="0.25">
      <c r="A8744" s="28" t="s">
        <v>67</v>
      </c>
      <c r="B8744" s="18">
        <v>4</v>
      </c>
      <c r="C8744" s="18">
        <v>5</v>
      </c>
      <c r="D8744" s="18">
        <v>5</v>
      </c>
      <c r="E8744" s="18">
        <v>6</v>
      </c>
      <c r="F8744" s="18"/>
      <c r="G8744" s="18"/>
      <c r="H8744" s="18"/>
      <c r="I8744" s="18"/>
      <c r="J8744" s="62"/>
      <c r="K8744" s="19"/>
      <c r="L8744" s="28" t="s">
        <v>67</v>
      </c>
      <c r="M8744" s="104" t="e">
        <f>#REF!</f>
        <v>#REF!</v>
      </c>
      <c r="N8744" s="113" t="e">
        <f>IF(M8744=0,"",CHOOSE(M8744,"4","5","5","6","6","手入力箇所","手入力箇所","手入力箇所","手入力箇所","手入力箇所","手入力箇所","手入力箇所","手入力箇所","手入力箇所","手入力箇所"))</f>
        <v>#REF!</v>
      </c>
    </row>
    <row r="8745" spans="1:14" ht="24.6" thickBot="1" x14ac:dyDescent="0.25">
      <c r="A8745" s="28" t="s">
        <v>68</v>
      </c>
      <c r="B8745" s="18">
        <v>12</v>
      </c>
      <c r="C8745" s="18">
        <v>12</v>
      </c>
      <c r="D8745" s="18">
        <v>12</v>
      </c>
      <c r="E8745" s="18">
        <v>12</v>
      </c>
      <c r="F8745" s="18">
        <v>12</v>
      </c>
      <c r="G8745" s="18">
        <v>12</v>
      </c>
      <c r="H8745" s="18">
        <v>12</v>
      </c>
      <c r="I8745" s="18"/>
      <c r="J8745" s="62"/>
      <c r="K8745" s="19"/>
      <c r="L8745" s="28" t="s">
        <v>68</v>
      </c>
      <c r="M8745" s="104" t="e">
        <f>#REF!</f>
        <v>#REF!</v>
      </c>
      <c r="N8745" s="113" t="e">
        <f>IF(M8745=0,"",CHOOSE(M8745,"12","12","12","12","12","12","12","12","12","12","12","12","12","12","12","12","12","12","12","12","12","12","12","12","12","12","12","12","12","12","手入力箇所","手入力箇所","手入力箇所","手入力箇所","手入力箇所","手入力箇所","手入力箇所","手入力箇所","手入力箇所","手入力箇所"))</f>
        <v>#REF!</v>
      </c>
    </row>
    <row r="8746" spans="1:14" ht="36.6" thickBot="1" x14ac:dyDescent="0.25">
      <c r="A8746" s="28" t="s">
        <v>69</v>
      </c>
      <c r="B8746" s="18">
        <v>7</v>
      </c>
      <c r="C8746" s="18">
        <v>7</v>
      </c>
      <c r="D8746" s="18">
        <v>7</v>
      </c>
      <c r="E8746" s="18">
        <v>7</v>
      </c>
      <c r="F8746" s="18">
        <v>7</v>
      </c>
      <c r="G8746" s="18"/>
      <c r="H8746" s="18"/>
      <c r="I8746" s="18"/>
      <c r="J8746" s="62"/>
      <c r="K8746" s="19"/>
      <c r="L8746" s="28" t="s">
        <v>69</v>
      </c>
      <c r="M8746" s="104" t="e">
        <f>#REF!</f>
        <v>#REF!</v>
      </c>
      <c r="N8746" s="113" t="e">
        <f>IF(M8746=0,"",CHOOSE(M8746,"7","7","7","7","7","7","7","7","7","7","手入力箇所","手入力箇所","手入力箇所","手入力箇所","手入力箇所","手入力箇所","手入力箇所","手入力箇所","手入力箇所","手入力箇所"))</f>
        <v>#REF!</v>
      </c>
    </row>
    <row r="8747" spans="1:14" ht="13.8" thickBot="1" x14ac:dyDescent="0.25">
      <c r="A8747" s="27" t="s">
        <v>63</v>
      </c>
      <c r="B8747" s="18">
        <v>4</v>
      </c>
      <c r="C8747" s="18">
        <v>5</v>
      </c>
      <c r="D8747" s="18">
        <v>7</v>
      </c>
      <c r="E8747" s="18">
        <v>8</v>
      </c>
      <c r="F8747" s="18">
        <v>11</v>
      </c>
      <c r="G8747" s="18">
        <v>16</v>
      </c>
      <c r="H8747" s="18">
        <v>22</v>
      </c>
      <c r="I8747" s="18">
        <v>26</v>
      </c>
      <c r="J8747" s="18">
        <v>31</v>
      </c>
      <c r="K8747" s="19"/>
      <c r="L8747" s="27" t="s">
        <v>63</v>
      </c>
      <c r="M8747" s="104" t="e">
        <f>#REF!</f>
        <v>#REF!</v>
      </c>
      <c r="N8747" s="113" t="e">
        <f>IF(M8747=0,"",CHOOSE(M8747,"4","5","7","8","8","11","11","11","11","11","16","16","16","16","16","16","16","16","16","16","22","22","22","22","22","22","22","22","22","22","26","26","26","26","26","26","26","26","26","26","31","31","31","31","31","31","31","31","31","31","31","手入力箇所","手入力箇所","手入力箇所","手入力箇所","手入力箇所","手入力箇所","手入力箇所","手入力箇所","手入力箇所","手入力箇所"))</f>
        <v>#REF!</v>
      </c>
    </row>
    <row r="8748" spans="1:14" ht="24.6" thickBot="1" x14ac:dyDescent="0.25">
      <c r="A8748" s="28" t="s">
        <v>70</v>
      </c>
      <c r="B8748" s="18">
        <v>5</v>
      </c>
      <c r="C8748" s="18">
        <v>6</v>
      </c>
      <c r="D8748" s="18">
        <v>7</v>
      </c>
      <c r="E8748" s="18"/>
      <c r="F8748" s="18"/>
      <c r="G8748" s="18"/>
      <c r="H8748" s="18"/>
      <c r="I8748" s="18"/>
      <c r="J8748" s="62"/>
      <c r="K8748" s="19"/>
      <c r="L8748" s="28" t="s">
        <v>70</v>
      </c>
      <c r="M8748" s="104" t="e">
        <f>#REF!</f>
        <v>#REF!</v>
      </c>
      <c r="N8748" s="113" t="e">
        <f>IF(M8748=0,"",CHOOSE(M8748,"5","6","7","手入力箇所","手入力箇所","手入力箇所","手入力箇所","手入力箇所","手入力箇所","手入力箇所","手入力箇所","手入力箇所","手入力箇所"))</f>
        <v>#REF!</v>
      </c>
    </row>
    <row r="8749" spans="1:14" ht="13.8" thickBot="1" x14ac:dyDescent="0.25">
      <c r="A8749" s="29" t="s">
        <v>71</v>
      </c>
      <c r="B8749" s="18">
        <v>3</v>
      </c>
      <c r="C8749" s="18">
        <v>6</v>
      </c>
      <c r="D8749" s="18">
        <v>19</v>
      </c>
      <c r="E8749" s="18"/>
      <c r="F8749" s="18"/>
      <c r="G8749" s="18"/>
      <c r="H8749" s="18"/>
      <c r="I8749" s="18"/>
      <c r="J8749" s="62"/>
      <c r="K8749" s="19"/>
      <c r="L8749" s="29" t="s">
        <v>71</v>
      </c>
      <c r="M8749" s="104" t="e">
        <f>#REF!</f>
        <v>#REF!</v>
      </c>
      <c r="N8749" s="113" t="e">
        <f>IF(M8749=0,"",CHOOSE(M8749,"3","6","19","手入力箇所","手入力箇所","手入力箇所","手入力箇所","手入力箇所","手入力箇所","手入力箇所","手入力箇所","手入力箇所","手入力箇所"))</f>
        <v>#REF!</v>
      </c>
    </row>
    <row r="8750" spans="1:14" ht="13.8" thickBot="1" x14ac:dyDescent="0.25">
      <c r="A8750" s="29" t="s">
        <v>72</v>
      </c>
      <c r="B8750" s="18">
        <v>1</v>
      </c>
      <c r="C8750" s="18">
        <v>3</v>
      </c>
      <c r="D8750" s="18">
        <v>5</v>
      </c>
      <c r="E8750" s="18">
        <v>9</v>
      </c>
      <c r="F8750" s="18">
        <v>26</v>
      </c>
      <c r="G8750" s="18"/>
      <c r="H8750" s="18"/>
      <c r="I8750" s="18"/>
      <c r="J8750" s="62"/>
      <c r="K8750" s="19"/>
      <c r="L8750" s="29" t="s">
        <v>72</v>
      </c>
      <c r="M8750" s="104" t="e">
        <f>#REF!</f>
        <v>#REF!</v>
      </c>
      <c r="N8750" s="113" t="e">
        <f>IF(M8750=0,"",CHOOSE(M8750,"1","3","5","9","9","26","26","26","26","26","手入力箇所","手入力箇所","手入力箇所","手入力箇所","手入力箇所","手入力箇所","手入力箇所","手入力箇所","手入力箇所","手入力箇所"))</f>
        <v>#REF!</v>
      </c>
    </row>
    <row r="8751" spans="1:14" ht="13.8" thickBot="1" x14ac:dyDescent="0.25">
      <c r="A8751" s="29" t="s">
        <v>73</v>
      </c>
      <c r="B8751" s="18">
        <v>4</v>
      </c>
      <c r="C8751" s="18">
        <v>11</v>
      </c>
      <c r="D8751" s="18">
        <v>20</v>
      </c>
      <c r="E8751" s="18">
        <v>33</v>
      </c>
      <c r="F8751" s="18"/>
      <c r="G8751" s="18"/>
      <c r="H8751" s="18"/>
      <c r="I8751" s="18"/>
      <c r="J8751" s="62"/>
      <c r="K8751" s="19"/>
      <c r="L8751" s="29" t="s">
        <v>73</v>
      </c>
      <c r="M8751" s="104" t="e">
        <f>#REF!</f>
        <v>#REF!</v>
      </c>
      <c r="N8751" s="113" t="e">
        <f>IF(M8751=0,"",CHOOSE(M8751,"4","11","20","33","33","手入力箇所","手入力箇所","手入力箇所","手入力箇所","手入力箇所","手入力箇所","手入力箇所","手入力箇所","手入力箇所","手入力箇所"))</f>
        <v>#REF!</v>
      </c>
    </row>
    <row r="8752" spans="1:14" ht="37.200000000000003" thickBot="1" x14ac:dyDescent="0.25">
      <c r="A8752" s="30" t="s">
        <v>74</v>
      </c>
      <c r="B8752" s="18">
        <v>4</v>
      </c>
      <c r="C8752" s="18">
        <v>6</v>
      </c>
      <c r="D8752" s="18">
        <v>8</v>
      </c>
      <c r="E8752" s="18">
        <v>10</v>
      </c>
      <c r="F8752" s="18">
        <v>15</v>
      </c>
      <c r="G8752" s="18">
        <v>23</v>
      </c>
      <c r="H8752" s="18">
        <v>33</v>
      </c>
      <c r="I8752" s="18"/>
      <c r="J8752" s="62"/>
      <c r="K8752" s="19"/>
      <c r="L8752" s="30" t="s">
        <v>74</v>
      </c>
      <c r="M8752" s="104" t="e">
        <f>#REF!</f>
        <v>#REF!</v>
      </c>
      <c r="N8752" s="113" t="e">
        <f>IF(M8752=0,"",CHOOSE(M8752,"4","6","8","10","10","15","15","15","15","15","23","23","23","23","23","23","23","23","23","23","33","33","33","33","33","33","33","33","33","33","手入力箇所","手入力箇所","手入力箇所","手入力箇所","手入力箇所","手入力箇所","手入力箇所","手入力箇所","手入力箇所","手入力箇所"))</f>
        <v>#REF!</v>
      </c>
    </row>
    <row r="8753" spans="1:14" ht="13.8" thickBot="1" x14ac:dyDescent="0.25">
      <c r="A8753" s="29" t="s">
        <v>75</v>
      </c>
      <c r="B8753" s="18">
        <v>6</v>
      </c>
      <c r="C8753" s="18">
        <v>14</v>
      </c>
      <c r="D8753" s="18">
        <v>25</v>
      </c>
      <c r="E8753" s="18">
        <v>39</v>
      </c>
      <c r="F8753" s="18"/>
      <c r="G8753" s="18"/>
      <c r="H8753" s="18"/>
      <c r="I8753" s="18"/>
      <c r="J8753" s="62"/>
      <c r="K8753" s="19"/>
      <c r="L8753" s="29" t="s">
        <v>75</v>
      </c>
      <c r="M8753" s="104" t="e">
        <f>#REF!</f>
        <v>#REF!</v>
      </c>
      <c r="N8753" s="113" t="e">
        <f>IF(M8753=0,"",CHOOSE(M8753,"6","14","25","39","39","手入力箇所","手入力箇所","手入力箇所","手入力箇所","手入力箇所","手入力箇所","手入力箇所","手入力箇所","手入力箇所","手入力箇所"))</f>
        <v>#REF!</v>
      </c>
    </row>
    <row r="8754" spans="1:14" ht="37.200000000000003" thickBot="1" x14ac:dyDescent="0.25">
      <c r="A8754" s="30" t="s">
        <v>76</v>
      </c>
      <c r="B8754" s="18">
        <v>2</v>
      </c>
      <c r="C8754" s="18">
        <v>3</v>
      </c>
      <c r="D8754" s="18">
        <v>6</v>
      </c>
      <c r="E8754" s="18">
        <v>9</v>
      </c>
      <c r="F8754" s="18"/>
      <c r="G8754" s="18"/>
      <c r="H8754" s="18"/>
      <c r="I8754" s="18"/>
      <c r="J8754" s="62"/>
      <c r="K8754" s="19"/>
      <c r="L8754" s="30" t="s">
        <v>76</v>
      </c>
      <c r="M8754" s="104" t="e">
        <f>#REF!</f>
        <v>#REF!</v>
      </c>
      <c r="N8754" s="113" t="e">
        <f>IF(M8754=0,"",CHOOSE(M8754,"2","3","6","9","9","手入力箇所","手入力箇所","手入力箇所","手入力箇所","手入力箇所","手入力箇所","手入力箇所","手入力箇所","手入力箇所","手入力箇所"))</f>
        <v>#REF!</v>
      </c>
    </row>
    <row r="8755" spans="1:14" ht="27" thickBot="1" x14ac:dyDescent="0.25">
      <c r="A8755" s="31" t="s">
        <v>77</v>
      </c>
      <c r="B8755" s="18">
        <v>12</v>
      </c>
      <c r="C8755" s="18">
        <v>18</v>
      </c>
      <c r="D8755" s="18">
        <v>22</v>
      </c>
      <c r="E8755" s="18">
        <v>26</v>
      </c>
      <c r="F8755" s="62"/>
      <c r="G8755" s="62"/>
      <c r="H8755" s="62"/>
      <c r="I8755" s="62"/>
      <c r="J8755" s="62"/>
      <c r="K8755" s="19"/>
      <c r="L8755" s="31" t="s">
        <v>77</v>
      </c>
      <c r="M8755" s="104" t="e">
        <f>#REF!</f>
        <v>#REF!</v>
      </c>
      <c r="N8755" s="113" t="e">
        <f>IF(M8755=0,"",CHOOSE(M8755,"12","18","22","26","26","手入力箇所","手入力箇所","手入力箇所","手入力箇所","手入力箇所","手入力箇所","手入力箇所","手入力箇所","手入力箇所","手入力箇所"))</f>
        <v>#REF!</v>
      </c>
    </row>
    <row r="8756" spans="1:14" ht="40.200000000000003" thickBot="1" x14ac:dyDescent="0.25">
      <c r="A8756" s="31" t="s">
        <v>78</v>
      </c>
      <c r="B8756" s="18">
        <v>5</v>
      </c>
      <c r="C8756" s="18">
        <v>8</v>
      </c>
      <c r="D8756" s="18">
        <v>11</v>
      </c>
      <c r="E8756" s="18">
        <v>14</v>
      </c>
      <c r="F8756" s="62"/>
      <c r="G8756" s="62"/>
      <c r="H8756" s="62"/>
      <c r="I8756" s="62"/>
      <c r="J8756" s="62"/>
      <c r="K8756" s="19"/>
      <c r="L8756" s="31" t="s">
        <v>78</v>
      </c>
      <c r="M8756" s="104" t="e">
        <f>#REF!</f>
        <v>#REF!</v>
      </c>
      <c r="N8756" s="113" t="e">
        <f>IF(M8756=0,"",CHOOSE(M8756,"5","8","11","14","14","手入力箇所","手入力箇所","手入力箇所","手入力箇所","手入力箇所","手入力箇所","手入力箇所","手入力箇所","手入力箇所","手入力箇所"))</f>
        <v>#REF!</v>
      </c>
    </row>
    <row r="8757" spans="1:14" ht="27" thickBot="1" x14ac:dyDescent="0.25">
      <c r="A8757" s="31" t="s">
        <v>79</v>
      </c>
      <c r="B8757" s="18">
        <v>6</v>
      </c>
      <c r="C8757" s="18">
        <v>11</v>
      </c>
      <c r="D8757" s="18">
        <v>16</v>
      </c>
      <c r="E8757" s="18">
        <v>21</v>
      </c>
      <c r="F8757" s="62"/>
      <c r="G8757" s="62"/>
      <c r="H8757" s="62"/>
      <c r="I8757" s="62"/>
      <c r="J8757" s="62"/>
      <c r="K8757" s="19"/>
      <c r="L8757" s="31" t="s">
        <v>79</v>
      </c>
      <c r="M8757" s="104" t="e">
        <f>#REF!</f>
        <v>#REF!</v>
      </c>
      <c r="N8757" s="113" t="e">
        <f>IF(M8757=0,"",CHOOSE(M8757,"6","11","16","21","21","手入力箇所","手入力箇所","手入力箇所","手入力箇所","手入力箇所","手入力箇所","手入力箇所","手入力箇所","手入力箇所"))</f>
        <v>#REF!</v>
      </c>
    </row>
    <row r="8758" spans="1:14" ht="40.200000000000003" thickBot="1" x14ac:dyDescent="0.25">
      <c r="A8758" s="31" t="s">
        <v>80</v>
      </c>
      <c r="B8758" s="18">
        <v>5</v>
      </c>
      <c r="C8758" s="18">
        <v>7</v>
      </c>
      <c r="D8758" s="18">
        <v>9</v>
      </c>
      <c r="E8758" s="18">
        <v>10</v>
      </c>
      <c r="F8758" s="62"/>
      <c r="G8758" s="62"/>
      <c r="H8758" s="62"/>
      <c r="I8758" s="62"/>
      <c r="J8758" s="62"/>
      <c r="K8758" s="19"/>
      <c r="L8758" s="31" t="s">
        <v>80</v>
      </c>
      <c r="M8758" s="104" t="e">
        <f>#REF!</f>
        <v>#REF!</v>
      </c>
      <c r="N8758" s="113" t="e">
        <f>IF(M8758=0,"",CHOOSE(M8758,"5","7","9","10","10","手入力箇所","手入力箇所","手入力箇所","手入力箇所","手入力箇所","手入力箇所","手入力箇所","手入力箇所","手入力箇所"))</f>
        <v>#REF!</v>
      </c>
    </row>
    <row r="8759" spans="1:14" ht="40.200000000000003" thickBot="1" x14ac:dyDescent="0.25">
      <c r="A8759" s="31" t="s">
        <v>81</v>
      </c>
      <c r="B8759" s="18">
        <v>9</v>
      </c>
      <c r="C8759" s="18">
        <v>14</v>
      </c>
      <c r="D8759" s="62"/>
      <c r="E8759" s="62"/>
      <c r="F8759" s="62"/>
      <c r="G8759" s="62"/>
      <c r="H8759" s="62"/>
      <c r="I8759" s="62"/>
      <c r="J8759" s="62"/>
      <c r="K8759" s="19"/>
      <c r="L8759" s="31" t="s">
        <v>81</v>
      </c>
      <c r="M8759" s="104" t="e">
        <f>#REF!</f>
        <v>#REF!</v>
      </c>
      <c r="N8759" s="113" t="e">
        <f>IF(M8759=0,"",CHOOSE(M8759,"9","14","手入力箇所","手入力箇所","手入力箇所","手入力箇所","手入力箇所","手入力箇所","手入力箇所","手入力箇所","手入力箇所","手入力箇所"))</f>
        <v>#REF!</v>
      </c>
    </row>
    <row r="8760" spans="1:14" ht="13.8" thickBot="1" x14ac:dyDescent="0.25">
      <c r="A8760" s="31" t="s">
        <v>82</v>
      </c>
      <c r="B8760" s="18">
        <v>3</v>
      </c>
      <c r="C8760" s="18">
        <v>4</v>
      </c>
      <c r="D8760" s="18">
        <v>4</v>
      </c>
      <c r="E8760" s="18">
        <v>5</v>
      </c>
      <c r="F8760" s="18">
        <v>6</v>
      </c>
      <c r="G8760" s="18">
        <v>8</v>
      </c>
      <c r="H8760" s="18">
        <v>9</v>
      </c>
      <c r="I8760" s="18">
        <v>11</v>
      </c>
      <c r="J8760" s="18">
        <v>12</v>
      </c>
      <c r="K8760" s="19"/>
      <c r="L8760" s="31" t="s">
        <v>82</v>
      </c>
      <c r="M8760" s="104" t="e">
        <f>#REF!</f>
        <v>#REF!</v>
      </c>
      <c r="N8760" s="113" t="e">
        <f>IF(M8760=0,"",CHOOSE(M8760,"3","4","4","5","5","6","6","6","6","6","8","8","8","8","8","8","8","8","8","8","9","9","9","9","9","9","9","9","9","9","11","11","11","11","11","11","11","11","11","11","12","12","12","12","12","12","12","12","12","12","12","手入力箇所","手入力箇所","手入力箇所","手入力箇所","手入力箇所","手入力箇所","手入力箇所","手入力箇所","手入力箇所","手入力箇所"))</f>
        <v>#REF!</v>
      </c>
    </row>
    <row r="8761" spans="1:14" ht="13.8" thickBot="1" x14ac:dyDescent="0.25">
      <c r="A8761" s="31" t="s">
        <v>83</v>
      </c>
      <c r="B8761" s="18">
        <v>3</v>
      </c>
      <c r="C8761" s="18">
        <v>4</v>
      </c>
      <c r="D8761" s="18">
        <v>4</v>
      </c>
      <c r="E8761" s="18">
        <v>5</v>
      </c>
      <c r="F8761" s="18">
        <v>6</v>
      </c>
      <c r="G8761" s="18">
        <v>8</v>
      </c>
      <c r="H8761" s="18">
        <v>10</v>
      </c>
      <c r="I8761" s="18">
        <v>12</v>
      </c>
      <c r="J8761" s="18">
        <v>13</v>
      </c>
      <c r="K8761" s="19"/>
      <c r="L8761" s="31" t="s">
        <v>83</v>
      </c>
      <c r="M8761" s="104" t="e">
        <f>#REF!</f>
        <v>#REF!</v>
      </c>
      <c r="N8761" s="113" t="e">
        <f>IF(M8761=0,"",CHOOSE(M8761,"3","4","4","5","5","6","6","6","6","6","8","8","8","8","8","8","8","8","8","8","10","10","10","10","10","10","10","10","10","10","12","12","12","12","12","12","12","12","12","12","13","13","13","13","13","13","13","13","13","13","13","手入力箇所","手入力箇所","手入力箇所","手入力箇所","手入力箇所","手入力箇所","手入力箇所","手入力箇所","手入力箇所","手入力箇所"))</f>
        <v>#REF!</v>
      </c>
    </row>
    <row r="8762" spans="1:14" ht="27" thickBot="1" x14ac:dyDescent="0.25">
      <c r="A8762" s="32" t="s">
        <v>84</v>
      </c>
      <c r="B8762" s="20">
        <v>1</v>
      </c>
      <c r="C8762" s="20">
        <v>2</v>
      </c>
      <c r="D8762" s="20">
        <v>3</v>
      </c>
      <c r="E8762" s="20">
        <v>4</v>
      </c>
      <c r="F8762" s="20">
        <v>8</v>
      </c>
      <c r="G8762" s="20">
        <v>19</v>
      </c>
      <c r="H8762" s="63"/>
      <c r="I8762" s="63"/>
      <c r="J8762" s="63"/>
      <c r="K8762" s="21"/>
      <c r="L8762" s="32" t="s">
        <v>84</v>
      </c>
      <c r="M8762" s="104" t="e">
        <f>#REF!</f>
        <v>#REF!</v>
      </c>
      <c r="N8762" s="113" t="e">
        <f>IF(M8762=0,"",CHOOSE(M8762,"1","2","3","4","4","8","8","8","8","8","19","19","19","19","19","19","19","19","19","19","手入力箇所","手入力箇所","手入力箇所","手入力箇所","手入力箇所","手入力箇所","手入力箇所","手入力箇所","手入力箇所","手入力箇所"))</f>
        <v>#REF!</v>
      </c>
    </row>
    <row r="8763" spans="1:14" ht="13.8" thickBot="1" x14ac:dyDescent="0.25"/>
    <row r="8764" spans="1:14" ht="13.8" thickBot="1" x14ac:dyDescent="0.25">
      <c r="A8764" s="686" t="e">
        <f>A8737</f>
        <v>#REF!</v>
      </c>
      <c r="B8764" s="686"/>
      <c r="C8764" s="686"/>
      <c r="D8764" s="687" t="s">
        <v>193</v>
      </c>
      <c r="E8764" s="687"/>
      <c r="F8764" s="687"/>
      <c r="G8764" s="687"/>
      <c r="H8764" s="687"/>
      <c r="I8764" s="687"/>
      <c r="J8764" s="687"/>
      <c r="K8764" s="687"/>
      <c r="L8764" s="687"/>
      <c r="M8764" s="687"/>
      <c r="N8764" s="687"/>
    </row>
    <row r="8765" spans="1:14" ht="13.8" thickBot="1" x14ac:dyDescent="0.25">
      <c r="A8765" s="105"/>
      <c r="B8765" s="33">
        <v>1</v>
      </c>
      <c r="C8765" s="24">
        <v>2</v>
      </c>
      <c r="D8765" s="24">
        <v>3</v>
      </c>
      <c r="E8765" s="24" t="s">
        <v>58</v>
      </c>
      <c r="F8765" s="24" t="s">
        <v>59</v>
      </c>
      <c r="G8765" s="24" t="s">
        <v>60</v>
      </c>
      <c r="H8765" s="24" t="s">
        <v>61</v>
      </c>
      <c r="I8765" s="24" t="s">
        <v>62</v>
      </c>
      <c r="J8765" s="24" t="s">
        <v>194</v>
      </c>
      <c r="K8765" s="102" t="s">
        <v>85</v>
      </c>
      <c r="L8765" s="105" t="s">
        <v>189</v>
      </c>
      <c r="M8765" s="105" t="s">
        <v>188</v>
      </c>
      <c r="N8765" s="105" t="s">
        <v>51</v>
      </c>
    </row>
    <row r="8766" spans="1:14" ht="13.8" thickBot="1" x14ac:dyDescent="0.25">
      <c r="A8766" s="26" t="s">
        <v>56</v>
      </c>
      <c r="B8766" s="22">
        <v>16</v>
      </c>
      <c r="C8766" s="22">
        <v>25</v>
      </c>
      <c r="D8766" s="22">
        <v>32</v>
      </c>
      <c r="E8766" s="22">
        <v>38</v>
      </c>
      <c r="F8766" s="22">
        <v>56</v>
      </c>
      <c r="G8766" s="22">
        <v>87</v>
      </c>
      <c r="H8766" s="22">
        <v>121</v>
      </c>
      <c r="I8766" s="22"/>
      <c r="J8766" s="23"/>
      <c r="K8766" s="68"/>
      <c r="L8766" s="107" t="s">
        <v>56</v>
      </c>
      <c r="M8766" s="103" t="e">
        <f>#REF!</f>
        <v>#REF!</v>
      </c>
      <c r="N8766" s="103" t="e">
        <f>IF(M8766=0,"",CHOOSE(M8766,"16","25","32","38","38","56","56","56","56","56","87","87","87","87","87","87","87","87","87","87","121","121","121","121","121","121","121","121","121","121","手入力箇所","手入力箇所","手入力箇所","手入力箇所","手入力箇所","手入力箇所","手入力箇所","手入力箇所","手入力箇所","手入力箇所"))</f>
        <v>#REF!</v>
      </c>
    </row>
    <row r="8767" spans="1:14" ht="13.8" thickBot="1" x14ac:dyDescent="0.25">
      <c r="A8767" s="27" t="s">
        <v>57</v>
      </c>
      <c r="B8767" s="18">
        <v>25</v>
      </c>
      <c r="C8767" s="18">
        <v>33</v>
      </c>
      <c r="D8767" s="18">
        <v>40</v>
      </c>
      <c r="E8767" s="18">
        <v>45</v>
      </c>
      <c r="F8767" s="18">
        <v>58</v>
      </c>
      <c r="G8767" s="18">
        <v>79</v>
      </c>
      <c r="H8767" s="18"/>
      <c r="I8767" s="18"/>
      <c r="J8767" s="62"/>
      <c r="K8767" s="69"/>
      <c r="L8767" s="107" t="s">
        <v>57</v>
      </c>
      <c r="M8767" s="103" t="e">
        <f>#REF!</f>
        <v>#REF!</v>
      </c>
      <c r="N8767" s="103" t="e">
        <f>IF(M8767=0,"",CHOOSE(M8767,"25","33","40","45","45","58","58","58","58","58","79","79","79","79","79","79","79","79","79","79","手入力箇所","手入力箇所","手入力箇所","手入力箇所","手入力箇所","手入力箇所","手入力箇所","手入力箇所","手入力箇所","手入力箇所"))</f>
        <v>#REF!</v>
      </c>
    </row>
    <row r="8768" spans="1:14" ht="48.6" thickBot="1" x14ac:dyDescent="0.25">
      <c r="A8768" s="28" t="s">
        <v>64</v>
      </c>
      <c r="B8768" s="18">
        <v>32</v>
      </c>
      <c r="C8768" s="18"/>
      <c r="D8768" s="18"/>
      <c r="E8768" s="18"/>
      <c r="F8768" s="18"/>
      <c r="G8768" s="18"/>
      <c r="H8768" s="18"/>
      <c r="I8768" s="18"/>
      <c r="J8768" s="62"/>
      <c r="K8768" s="69"/>
      <c r="L8768" s="108" t="s">
        <v>64</v>
      </c>
      <c r="M8768" s="103" t="e">
        <f>#REF!</f>
        <v>#REF!</v>
      </c>
      <c r="N8768" s="103" t="e">
        <f>IF(M8768=0,"",CHOOSE(M8768,"32","手入力箇所","手入力箇所","手入力箇所","手入力箇所","手入力箇所","手入力箇所","手入力箇所","手入力箇所","手入力箇所","手入力箇所"))</f>
        <v>#REF!</v>
      </c>
    </row>
    <row r="8769" spans="1:14" ht="48.6" thickBot="1" x14ac:dyDescent="0.25">
      <c r="A8769" s="28" t="s">
        <v>65</v>
      </c>
      <c r="B8769" s="18">
        <v>36</v>
      </c>
      <c r="C8769" s="18"/>
      <c r="D8769" s="18"/>
      <c r="E8769" s="18"/>
      <c r="F8769" s="18"/>
      <c r="G8769" s="18"/>
      <c r="H8769" s="18"/>
      <c r="I8769" s="18"/>
      <c r="J8769" s="62"/>
      <c r="K8769" s="69"/>
      <c r="L8769" s="108" t="s">
        <v>65</v>
      </c>
      <c r="M8769" s="103" t="e">
        <f>#REF!</f>
        <v>#REF!</v>
      </c>
      <c r="N8769" s="103" t="e">
        <f>IF(M8769=0,"",CHOOSE(M8769,"36","手入力箇所","手入力箇所","手入力箇所","手入力箇所","手入力箇所","手入力箇所","手入力箇所","手入力箇所","手入力箇所","手入力箇所"))</f>
        <v>#REF!</v>
      </c>
    </row>
    <row r="8770" spans="1:14" ht="24.6" thickBot="1" x14ac:dyDescent="0.25">
      <c r="A8770" s="28" t="s">
        <v>66</v>
      </c>
      <c r="B8770" s="18">
        <v>24</v>
      </c>
      <c r="C8770" s="18">
        <v>30</v>
      </c>
      <c r="D8770" s="18">
        <v>33</v>
      </c>
      <c r="E8770" s="18">
        <v>35</v>
      </c>
      <c r="F8770" s="18">
        <v>42</v>
      </c>
      <c r="G8770" s="18"/>
      <c r="H8770" s="18"/>
      <c r="I8770" s="18"/>
      <c r="J8770" s="62"/>
      <c r="K8770" s="69"/>
      <c r="L8770" s="108" t="s">
        <v>66</v>
      </c>
      <c r="M8770" s="103" t="e">
        <f>#REF!</f>
        <v>#REF!</v>
      </c>
      <c r="N8770" s="103" t="e">
        <f>IF(M8770=0,"",CHOOSE(M8770,"24","30","33","35","35","42","42","42","42","42","手入力箇所","手入力箇所","手入力箇所","手入力箇所","手入力箇所","手入力箇所","手入力箇所","手入力箇所","手入力箇所","手入力箇所"))</f>
        <v>#REF!</v>
      </c>
    </row>
    <row r="8771" spans="1:14" ht="36.6" thickBot="1" x14ac:dyDescent="0.25">
      <c r="A8771" s="28" t="s">
        <v>67</v>
      </c>
      <c r="B8771" s="18">
        <v>7</v>
      </c>
      <c r="C8771" s="18">
        <v>12</v>
      </c>
      <c r="D8771" s="18">
        <v>16</v>
      </c>
      <c r="E8771" s="18">
        <v>19</v>
      </c>
      <c r="F8771" s="18"/>
      <c r="G8771" s="18"/>
      <c r="H8771" s="18"/>
      <c r="I8771" s="18"/>
      <c r="J8771" s="62"/>
      <c r="K8771" s="69"/>
      <c r="L8771" s="108" t="s">
        <v>67</v>
      </c>
      <c r="M8771" s="103" t="e">
        <f>#REF!</f>
        <v>#REF!</v>
      </c>
      <c r="N8771" s="103" t="e">
        <f>IF(M8771=0,"",CHOOSE(M8771,"7","12","16","19","19","手入力箇所","手入力箇所","手入力箇所","手入力箇所","手入力箇所","手入力箇所","手入力箇所","手入力箇所","手入力箇所","手入力箇所"))</f>
        <v>#REF!</v>
      </c>
    </row>
    <row r="8772" spans="1:14" ht="24.6" thickBot="1" x14ac:dyDescent="0.25">
      <c r="A8772" s="28" t="s">
        <v>68</v>
      </c>
      <c r="B8772" s="18">
        <v>21</v>
      </c>
      <c r="C8772" s="18">
        <v>35</v>
      </c>
      <c r="D8772" s="18">
        <v>48</v>
      </c>
      <c r="E8772" s="18">
        <v>59</v>
      </c>
      <c r="F8772" s="18">
        <v>94</v>
      </c>
      <c r="G8772" s="18">
        <v>159</v>
      </c>
      <c r="H8772" s="18">
        <v>235</v>
      </c>
      <c r="I8772" s="18"/>
      <c r="J8772" s="62"/>
      <c r="K8772" s="69"/>
      <c r="L8772" s="108" t="s">
        <v>68</v>
      </c>
      <c r="M8772" s="103" t="e">
        <f>#REF!</f>
        <v>#REF!</v>
      </c>
      <c r="N8772" s="103" t="e">
        <f>IF(M8772=0,"",CHOOSE(M8772,"21","35","48","59","59","94","94","94","94","94","159","159","159","159","159","159","159","159","159","159","235","235","235","235","235","235","235","235","235","235","手入力箇所","手入力箇所","手入力箇所","手入力箇所","手入力箇所","手入力箇所","手入力箇所","手入力箇所","手入力箇所","手入力箇所"))</f>
        <v>#REF!</v>
      </c>
    </row>
    <row r="8773" spans="1:14" ht="36.6" thickBot="1" x14ac:dyDescent="0.25">
      <c r="A8773" s="28" t="s">
        <v>69</v>
      </c>
      <c r="B8773" s="18">
        <v>22</v>
      </c>
      <c r="C8773" s="18">
        <v>26</v>
      </c>
      <c r="D8773" s="18">
        <v>28</v>
      </c>
      <c r="E8773" s="18">
        <v>29</v>
      </c>
      <c r="F8773" s="18">
        <v>34</v>
      </c>
      <c r="G8773" s="18"/>
      <c r="H8773" s="18"/>
      <c r="I8773" s="18"/>
      <c r="J8773" s="62"/>
      <c r="K8773" s="69"/>
      <c r="L8773" s="108" t="s">
        <v>69</v>
      </c>
      <c r="M8773" s="103" t="e">
        <f>#REF!</f>
        <v>#REF!</v>
      </c>
      <c r="N8773" s="103" t="e">
        <f>IF(M8773=0,"",CHOOSE(M8773,"22","26","28","29","29","34","34","34","34","34","手入力箇所","手入力箇所","手入力箇所","手入力箇所","手入力箇所","手入力箇所","手入力箇所","手入力箇所","手入力箇所","手入力箇所"))</f>
        <v>#REF!</v>
      </c>
    </row>
    <row r="8774" spans="1:14" ht="13.8" thickBot="1" x14ac:dyDescent="0.25">
      <c r="A8774" s="27" t="s">
        <v>63</v>
      </c>
      <c r="B8774" s="18">
        <v>21</v>
      </c>
      <c r="C8774" s="18">
        <v>33</v>
      </c>
      <c r="D8774" s="18">
        <v>46</v>
      </c>
      <c r="E8774" s="18">
        <v>56</v>
      </c>
      <c r="F8774" s="18">
        <v>89</v>
      </c>
      <c r="G8774" s="18">
        <v>151</v>
      </c>
      <c r="H8774" s="18">
        <v>224</v>
      </c>
      <c r="I8774" s="18">
        <v>289</v>
      </c>
      <c r="J8774" s="18">
        <v>350</v>
      </c>
      <c r="K8774" s="69"/>
      <c r="L8774" s="107" t="s">
        <v>63</v>
      </c>
      <c r="M8774" s="103" t="e">
        <f>#REF!</f>
        <v>#REF!</v>
      </c>
      <c r="N8774" s="103" t="e">
        <f>IF(M8774=0,"",CHOOSE(M8774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775" spans="1:14" ht="24.6" thickBot="1" x14ac:dyDescent="0.25">
      <c r="A8775" s="34" t="s">
        <v>70</v>
      </c>
      <c r="B8775" s="35">
        <v>13</v>
      </c>
      <c r="C8775" s="35">
        <v>33</v>
      </c>
      <c r="D8775" s="35">
        <v>59</v>
      </c>
      <c r="E8775" s="35"/>
      <c r="F8775" s="35"/>
      <c r="G8775" s="35"/>
      <c r="H8775" s="35"/>
      <c r="I8775" s="35"/>
      <c r="J8775" s="36"/>
      <c r="K8775" s="67"/>
      <c r="L8775" s="108" t="s">
        <v>70</v>
      </c>
      <c r="M8775" s="103" t="e">
        <f>#REF!</f>
        <v>#REF!</v>
      </c>
      <c r="N8775" s="103" t="e">
        <f>IF(M8775=0,"",CHOOSE(M8775,"13","33","59","手入力箇所","手入力箇所","手入力箇所","手入力箇所","手入力箇所","手入力箇所","手入力箇所","手入力箇所","手入力箇所","手入力箇所"))</f>
        <v>#REF!</v>
      </c>
    </row>
    <row r="8776" spans="1:14" ht="13.8" thickBot="1" x14ac:dyDescent="0.25">
      <c r="A8776" s="37" t="s">
        <v>71</v>
      </c>
      <c r="B8776" s="17">
        <v>23</v>
      </c>
      <c r="C8776" s="17">
        <v>39</v>
      </c>
      <c r="D8776" s="17">
        <v>97</v>
      </c>
      <c r="E8776" s="17"/>
      <c r="F8776" s="17"/>
      <c r="G8776" s="17"/>
      <c r="H8776" s="17"/>
      <c r="I8776" s="17"/>
      <c r="J8776" s="64"/>
      <c r="K8776" s="70"/>
      <c r="L8776" s="109" t="s">
        <v>71</v>
      </c>
      <c r="M8776" s="103" t="e">
        <f>#REF!</f>
        <v>#REF!</v>
      </c>
      <c r="N8776" s="103" t="e">
        <f>IF(M8776=0,"",CHOOSE(M8776,"23","39","97","手入力箇所","手入力箇所","手入力箇所","手入力箇所","手入力箇所","手入力箇所","手入力箇所","手入力箇所","手入力箇所","手入力箇所"))</f>
        <v>#REF!</v>
      </c>
    </row>
    <row r="8777" spans="1:14" ht="13.8" thickBot="1" x14ac:dyDescent="0.25">
      <c r="A8777" s="29" t="s">
        <v>72</v>
      </c>
      <c r="B8777" s="18">
        <v>21</v>
      </c>
      <c r="C8777" s="18">
        <v>37</v>
      </c>
      <c r="D8777" s="18">
        <v>58</v>
      </c>
      <c r="E8777" s="18">
        <v>76</v>
      </c>
      <c r="F8777" s="18">
        <v>137</v>
      </c>
      <c r="G8777" s="18"/>
      <c r="H8777" s="18"/>
      <c r="I8777" s="18"/>
      <c r="J8777" s="62"/>
      <c r="K8777" s="69"/>
      <c r="L8777" s="109" t="s">
        <v>72</v>
      </c>
      <c r="M8777" s="103" t="e">
        <f>#REF!</f>
        <v>#REF!</v>
      </c>
      <c r="N8777" s="103" t="e">
        <f>IF(M8777=0,"",CHOOSE(M8777,"21","37","58","76","76","137","137","137","137","137","手入力箇所","手入力箇所","手入力箇所","手入力箇所","手入力箇所","手入力箇所","手入力箇所","手入力箇所","手入力箇所","手入力箇所"))</f>
        <v>#REF!</v>
      </c>
    </row>
    <row r="8778" spans="1:14" ht="13.8" thickBot="1" x14ac:dyDescent="0.25">
      <c r="A8778" s="29" t="s">
        <v>73</v>
      </c>
      <c r="B8778" s="18">
        <v>48</v>
      </c>
      <c r="C8778" s="18">
        <v>93</v>
      </c>
      <c r="D8778" s="18">
        <v>138</v>
      </c>
      <c r="E8778" s="18">
        <v>183</v>
      </c>
      <c r="F8778" s="18"/>
      <c r="G8778" s="18"/>
      <c r="H8778" s="18"/>
      <c r="I8778" s="18"/>
      <c r="J8778" s="62"/>
      <c r="K8778" s="69"/>
      <c r="L8778" s="109" t="s">
        <v>73</v>
      </c>
      <c r="M8778" s="103" t="e">
        <f>#REF!</f>
        <v>#REF!</v>
      </c>
      <c r="N8778" s="103" t="e">
        <f>IF(M8778=0,"",CHOOSE(M8778,"48","93","138","183","183","手入力箇所","手入力箇所","手入力箇所","手入力箇所","手入力箇所","手入力箇所","手入力箇所","手入力箇所","手入力箇所","手入力箇所"))</f>
        <v>#REF!</v>
      </c>
    </row>
    <row r="8779" spans="1:14" ht="37.200000000000003" thickBot="1" x14ac:dyDescent="0.25">
      <c r="A8779" s="30" t="s">
        <v>74</v>
      </c>
      <c r="B8779" s="18">
        <v>13</v>
      </c>
      <c r="C8779" s="18">
        <v>26</v>
      </c>
      <c r="D8779" s="18">
        <v>40</v>
      </c>
      <c r="E8779" s="18">
        <v>55</v>
      </c>
      <c r="F8779" s="18">
        <v>107</v>
      </c>
      <c r="G8779" s="18">
        <v>224</v>
      </c>
      <c r="H8779" s="18">
        <v>386</v>
      </c>
      <c r="I8779" s="18"/>
      <c r="J8779" s="62"/>
      <c r="K8779" s="69"/>
      <c r="L8779" s="110" t="s">
        <v>74</v>
      </c>
      <c r="M8779" s="103" t="e">
        <f>#REF!</f>
        <v>#REF!</v>
      </c>
      <c r="N8779" s="103" t="e">
        <f>IF(M8779=0,"",CHOOSE(M8779,"13","26","40","55","55","107","107","107","107","107","224","224","224","224","224","224","224","224","224","224","386","386","386","386","386","386","386","386","386","386","手入力箇所","手入力箇所","手入力箇所","手入力箇所","手入力箇所","手入力箇所","手入力箇所","手入力箇所","手入力箇所","手入力箇所"))</f>
        <v>#REF!</v>
      </c>
    </row>
    <row r="8780" spans="1:14" ht="13.8" thickBot="1" x14ac:dyDescent="0.25">
      <c r="A8780" s="29" t="s">
        <v>75</v>
      </c>
      <c r="B8780" s="18">
        <v>36</v>
      </c>
      <c r="C8780" s="18">
        <v>98</v>
      </c>
      <c r="D8780" s="18">
        <v>173</v>
      </c>
      <c r="E8780" s="18">
        <v>274</v>
      </c>
      <c r="F8780" s="18"/>
      <c r="G8780" s="18"/>
      <c r="H8780" s="18"/>
      <c r="I8780" s="18"/>
      <c r="J8780" s="62"/>
      <c r="K8780" s="69"/>
      <c r="L8780" s="109" t="s">
        <v>75</v>
      </c>
      <c r="M8780" s="103" t="e">
        <f>#REF!</f>
        <v>#REF!</v>
      </c>
      <c r="N8780" s="103" t="e">
        <f>IF(M8780=0,"",CHOOSE(M8780,"36","98","173","274","274","手入力箇所","手入力箇所","手入力箇所","手入力箇所","手入力箇所","手入力箇所","手入力箇所","手入力箇所","手入力箇所","手入力箇所"))</f>
        <v>#REF!</v>
      </c>
    </row>
    <row r="8781" spans="1:14" ht="37.200000000000003" thickBot="1" x14ac:dyDescent="0.25">
      <c r="A8781" s="30" t="s">
        <v>76</v>
      </c>
      <c r="B8781" s="18">
        <v>127</v>
      </c>
      <c r="C8781" s="18">
        <v>127</v>
      </c>
      <c r="D8781" s="18">
        <v>127</v>
      </c>
      <c r="E8781" s="18">
        <v>127</v>
      </c>
      <c r="F8781" s="18"/>
      <c r="G8781" s="18"/>
      <c r="H8781" s="18"/>
      <c r="I8781" s="18"/>
      <c r="J8781" s="62"/>
      <c r="K8781" s="69"/>
      <c r="L8781" s="110" t="s">
        <v>76</v>
      </c>
      <c r="M8781" s="103" t="e">
        <f>#REF!</f>
        <v>#REF!</v>
      </c>
      <c r="N8781" s="103" t="e">
        <f>IF(M8781=0,"",CHOOSE(M8781,"127","127","127","127","127","手入力箇所","手入力箇所","手入力箇所","手入力箇所","手入力箇所","手入力箇所","手入力箇所","手入力箇所","手入力箇所","手入力箇所"))</f>
        <v>#REF!</v>
      </c>
    </row>
    <row r="8782" spans="1:14" ht="27" thickBot="1" x14ac:dyDescent="0.25">
      <c r="A8782" s="31" t="s">
        <v>77</v>
      </c>
      <c r="B8782" s="18">
        <v>42</v>
      </c>
      <c r="C8782" s="18">
        <v>90</v>
      </c>
      <c r="D8782" s="18">
        <v>141</v>
      </c>
      <c r="E8782" s="18">
        <v>193</v>
      </c>
      <c r="F8782" s="62"/>
      <c r="G8782" s="62"/>
      <c r="H8782" s="62"/>
      <c r="I8782" s="62"/>
      <c r="J8782" s="62"/>
      <c r="K8782" s="69"/>
      <c r="L8782" s="111" t="s">
        <v>77</v>
      </c>
      <c r="M8782" s="103" t="e">
        <f>#REF!</f>
        <v>#REF!</v>
      </c>
      <c r="N8782" s="103" t="e">
        <f>IF(M8782=0,"",CHOOSE(M8782,"42","90","141","193","1936","手入力箇所","手入力箇所","手入力箇所","手入力箇所","手入力箇所","手入力箇所","手入力箇所","手入力箇所","手入力箇所","手入力箇所"))</f>
        <v>#REF!</v>
      </c>
    </row>
    <row r="8783" spans="1:14" ht="40.200000000000003" thickBot="1" x14ac:dyDescent="0.25">
      <c r="A8783" s="31" t="s">
        <v>78</v>
      </c>
      <c r="B8783" s="18">
        <v>24</v>
      </c>
      <c r="C8783" s="18">
        <v>43</v>
      </c>
      <c r="D8783" s="18">
        <v>61</v>
      </c>
      <c r="E8783" s="18">
        <v>76</v>
      </c>
      <c r="F8783" s="62"/>
      <c r="G8783" s="62"/>
      <c r="H8783" s="62"/>
      <c r="I8783" s="62"/>
      <c r="J8783" s="62"/>
      <c r="K8783" s="69"/>
      <c r="L8783" s="111" t="s">
        <v>78</v>
      </c>
      <c r="M8783" s="103" t="e">
        <f>#REF!</f>
        <v>#REF!</v>
      </c>
      <c r="N8783" s="103" t="e">
        <f>IF(M8783=0,"",CHOOSE(M8783,"24","43","61","76","76","手入力箇所","手入力箇所","手入力箇所","手入力箇所","手入力箇所","手入力箇所","手入力箇所","手入力箇所","手入力箇所","手入力箇所"))</f>
        <v>#REF!</v>
      </c>
    </row>
    <row r="8784" spans="1:14" ht="27" thickBot="1" x14ac:dyDescent="0.25">
      <c r="A8784" s="31" t="s">
        <v>79</v>
      </c>
      <c r="B8784" s="18">
        <v>54</v>
      </c>
      <c r="C8784" s="18">
        <v>77</v>
      </c>
      <c r="D8784" s="18">
        <v>94</v>
      </c>
      <c r="E8784" s="18">
        <v>107</v>
      </c>
      <c r="F8784" s="62"/>
      <c r="G8784" s="62"/>
      <c r="H8784" s="62"/>
      <c r="I8784" s="62"/>
      <c r="J8784" s="62"/>
      <c r="K8784" s="69"/>
      <c r="L8784" s="111" t="s">
        <v>79</v>
      </c>
      <c r="M8784" s="103" t="e">
        <f>#REF!</f>
        <v>#REF!</v>
      </c>
      <c r="N8784" s="103" t="e">
        <f>IF(M8784=0,"",CHOOSE(M8784,"54","77","94","107","107","手入力箇所","手入力箇所","手入力箇所","手入力箇所","手入力箇所","手入力箇所","手入力箇所","手入力箇所","手入力箇所","手入力箇所"))</f>
        <v>#REF!</v>
      </c>
    </row>
    <row r="8785" spans="1:14" ht="40.200000000000003" thickBot="1" x14ac:dyDescent="0.25">
      <c r="A8785" s="31" t="s">
        <v>80</v>
      </c>
      <c r="B8785" s="18">
        <v>49</v>
      </c>
      <c r="C8785" s="18">
        <v>53</v>
      </c>
      <c r="D8785" s="18">
        <v>55</v>
      </c>
      <c r="E8785" s="18">
        <v>56</v>
      </c>
      <c r="F8785" s="62"/>
      <c r="G8785" s="62"/>
      <c r="H8785" s="62"/>
      <c r="I8785" s="62"/>
      <c r="J8785" s="62"/>
      <c r="K8785" s="69"/>
      <c r="L8785" s="111" t="s">
        <v>80</v>
      </c>
      <c r="M8785" s="103" t="e">
        <f>#REF!</f>
        <v>#REF!</v>
      </c>
      <c r="N8785" s="103" t="e">
        <f>IF(M8785=0,"",CHOOSE(M8785,"49","53","55","56","56","手入力箇所","手入力箇所","手入力箇所","手入力箇所","手入力箇所","手入力箇所","手入力箇所","手入力箇所","手入力箇所","手入力箇所"))</f>
        <v>#REF!</v>
      </c>
    </row>
    <row r="8786" spans="1:14" ht="40.200000000000003" thickBot="1" x14ac:dyDescent="0.25">
      <c r="A8786" s="38" t="s">
        <v>81</v>
      </c>
      <c r="B8786" s="35">
        <v>232</v>
      </c>
      <c r="C8786" s="35">
        <v>232</v>
      </c>
      <c r="D8786" s="36"/>
      <c r="E8786" s="36"/>
      <c r="F8786" s="36"/>
      <c r="G8786" s="36"/>
      <c r="H8786" s="36"/>
      <c r="I8786" s="36"/>
      <c r="J8786" s="36"/>
      <c r="K8786" s="67"/>
      <c r="L8786" s="111" t="s">
        <v>81</v>
      </c>
      <c r="M8786" s="103" t="e">
        <f>#REF!</f>
        <v>#REF!</v>
      </c>
      <c r="N8786" s="103" t="e">
        <f>IF(M8786=0,"",CHOOSE(M8786,"232","232","手入力箇所","手入力箇所","手入力箇所","手入力箇所","手入力箇所","手入力箇所","手入力箇所","手入力箇所","手入力箇所","手入力箇所"))</f>
        <v>#REF!</v>
      </c>
    </row>
    <row r="8787" spans="1:14" ht="13.8" thickBot="1" x14ac:dyDescent="0.25">
      <c r="A8787" s="39" t="s">
        <v>82</v>
      </c>
      <c r="B8787" s="17">
        <v>6</v>
      </c>
      <c r="C8787" s="17">
        <v>9</v>
      </c>
      <c r="D8787" s="17">
        <v>11</v>
      </c>
      <c r="E8787" s="17">
        <v>13</v>
      </c>
      <c r="F8787" s="17">
        <v>18</v>
      </c>
      <c r="G8787" s="17">
        <v>26</v>
      </c>
      <c r="H8787" s="17">
        <v>35</v>
      </c>
      <c r="I8787" s="17">
        <v>43</v>
      </c>
      <c r="J8787" s="17">
        <v>49</v>
      </c>
      <c r="K8787" s="70"/>
      <c r="L8787" s="111" t="s">
        <v>82</v>
      </c>
      <c r="M8787" s="103" t="e">
        <f>#REF!</f>
        <v>#REF!</v>
      </c>
      <c r="N8787" s="103" t="e">
        <f>IF(M8787=0,"",CHOOSE(M8787,"6","9","11","13","13","18","18","18","18","18","26","26","26","26","26","26","26","26","26","26","35","35","35","35","35","35","35","35","35","35","43","43","43","43","43","43","43","43","43","43","49","49","49","49","49","49","49","49","49","49","手入力箇所","手入力箇所","手入力箇所","手入力箇所","手入力箇所","手入力箇所","手入力箇所","手入力箇所","手入力箇所","手入力箇所"))</f>
        <v>#REF!</v>
      </c>
    </row>
    <row r="8788" spans="1:14" ht="13.8" thickBot="1" x14ac:dyDescent="0.25">
      <c r="A8788" s="31" t="s">
        <v>83</v>
      </c>
      <c r="B8788" s="18">
        <v>6</v>
      </c>
      <c r="C8788" s="18">
        <v>10</v>
      </c>
      <c r="D8788" s="18">
        <v>14</v>
      </c>
      <c r="E8788" s="18">
        <v>17</v>
      </c>
      <c r="F8788" s="18">
        <v>29</v>
      </c>
      <c r="G8788" s="18">
        <v>50</v>
      </c>
      <c r="H8788" s="18">
        <v>76</v>
      </c>
      <c r="I8788" s="18">
        <v>100</v>
      </c>
      <c r="J8788" s="18">
        <v>123</v>
      </c>
      <c r="K8788" s="69"/>
      <c r="L8788" s="111" t="s">
        <v>83</v>
      </c>
      <c r="M8788" s="103" t="e">
        <f>#REF!</f>
        <v>#REF!</v>
      </c>
      <c r="N8788" s="103" t="e">
        <f>IF(M8788=0,"",CHOOSE(M8788,"6","10","14","17","17","29","29","29","29","29","50","50","50","50","50","50","50","50","50","50","76","76","76","76","76","76","76","76","76","76","100","100","100","100","100","100","100","100","100","100","123","123","123","123","123","123","123","123","123","123","手入力箇所","手入力箇所","手入力箇所","手入力箇所","手入力箇所","手入力箇所","手入力箇所","手入力箇所","手入力箇所"))</f>
        <v>#REF!</v>
      </c>
    </row>
    <row r="8789" spans="1:14" ht="27" thickBot="1" x14ac:dyDescent="0.25">
      <c r="A8789" s="32" t="s">
        <v>84</v>
      </c>
      <c r="B8789" s="20">
        <v>9</v>
      </c>
      <c r="C8789" s="20">
        <v>15</v>
      </c>
      <c r="D8789" s="20">
        <v>20</v>
      </c>
      <c r="E8789" s="20">
        <v>24</v>
      </c>
      <c r="F8789" s="20">
        <v>39</v>
      </c>
      <c r="G8789" s="20">
        <v>65</v>
      </c>
      <c r="H8789" s="63"/>
      <c r="I8789" s="63"/>
      <c r="J8789" s="63"/>
      <c r="K8789" s="106"/>
      <c r="L8789" s="111" t="s">
        <v>84</v>
      </c>
      <c r="M8789" s="103" t="e">
        <f>#REF!</f>
        <v>#REF!</v>
      </c>
      <c r="N8789" s="103" t="e">
        <f>IF(M8789=0,"",CHOOSE(M8789,"9","15","20","24","24","39","39","39","39","39","65","65","65","65","65","65","65","65","65","65","手入力箇所","手入力箇所","手入力箇所","手入力箇所","手入力箇所","手入力箇所","手入力箇所","手入力箇所","手入力箇所","手入力箇所"))</f>
        <v>#REF!</v>
      </c>
    </row>
    <row r="8790" spans="1:14" x14ac:dyDescent="0.2">
      <c r="M8790" s="116"/>
    </row>
    <row r="8792" spans="1:14" ht="13.8" thickBot="1" x14ac:dyDescent="0.25"/>
    <row r="8793" spans="1:14" ht="13.8" thickBot="1" x14ac:dyDescent="0.25">
      <c r="A8793" s="688" t="e">
        <f>#REF!</f>
        <v>#REF!</v>
      </c>
      <c r="B8793" s="688"/>
      <c r="C8793" s="688"/>
      <c r="D8793" s="689" t="s">
        <v>192</v>
      </c>
      <c r="E8793" s="689"/>
      <c r="F8793" s="689"/>
      <c r="G8793" s="689"/>
      <c r="H8793" s="689"/>
      <c r="I8793" s="689"/>
      <c r="J8793" s="689"/>
      <c r="K8793" s="689"/>
      <c r="L8793" s="689"/>
      <c r="M8793" s="689"/>
      <c r="N8793" s="689"/>
    </row>
    <row r="8794" spans="1:14" ht="13.8" thickBot="1" x14ac:dyDescent="0.25">
      <c r="A8794" s="65"/>
      <c r="B8794" s="33">
        <v>1</v>
      </c>
      <c r="C8794" s="24">
        <v>2</v>
      </c>
      <c r="D8794" s="24">
        <v>3</v>
      </c>
      <c r="E8794" s="24" t="s">
        <v>58</v>
      </c>
      <c r="F8794" s="24" t="s">
        <v>59</v>
      </c>
      <c r="G8794" s="24" t="s">
        <v>60</v>
      </c>
      <c r="H8794" s="24" t="s">
        <v>61</v>
      </c>
      <c r="I8794" s="24" t="s">
        <v>62</v>
      </c>
      <c r="J8794" s="24" t="s">
        <v>194</v>
      </c>
      <c r="K8794" s="25" t="s">
        <v>85</v>
      </c>
      <c r="L8794" s="105" t="s">
        <v>189</v>
      </c>
      <c r="M8794" s="105" t="s">
        <v>188</v>
      </c>
      <c r="N8794" s="105" t="s">
        <v>51</v>
      </c>
    </row>
    <row r="8795" spans="1:14" ht="13.8" thickBot="1" x14ac:dyDescent="0.25">
      <c r="A8795" s="26" t="s">
        <v>56</v>
      </c>
      <c r="B8795" s="22">
        <v>5</v>
      </c>
      <c r="C8795" s="22">
        <v>7</v>
      </c>
      <c r="D8795" s="22">
        <v>8</v>
      </c>
      <c r="E8795" s="22">
        <v>8</v>
      </c>
      <c r="F8795" s="22">
        <v>10</v>
      </c>
      <c r="G8795" s="22">
        <v>13</v>
      </c>
      <c r="H8795" s="22">
        <v>16</v>
      </c>
      <c r="I8795" s="22"/>
      <c r="J8795" s="23"/>
      <c r="K8795" s="1"/>
      <c r="L8795" s="26" t="s">
        <v>56</v>
      </c>
      <c r="M8795" s="104" t="e">
        <f>#REF!</f>
        <v>#REF!</v>
      </c>
      <c r="N8795" s="112" t="e">
        <f>IF(M8795=0,"",CHOOSE(M8795,"5","7","8","8","8","10","10","10","10","10","13","13","13","13","13","13","13","13","13","13","16","16","16","16","16","16","16","16","16","16","16","手入力箇所","手入力箇所","手入力箇所","手入力箇所","手入力箇所","手入力箇所","手入力箇所","手入力箇所","手入力箇所","手入力箇所"))</f>
        <v>#REF!</v>
      </c>
    </row>
    <row r="8796" spans="1:14" ht="13.8" thickBot="1" x14ac:dyDescent="0.25">
      <c r="A8796" s="27" t="s">
        <v>57</v>
      </c>
      <c r="B8796" s="18">
        <v>5</v>
      </c>
      <c r="C8796" s="18">
        <v>7</v>
      </c>
      <c r="D8796" s="18">
        <v>8</v>
      </c>
      <c r="E8796" s="18">
        <v>9</v>
      </c>
      <c r="F8796" s="18">
        <v>12</v>
      </c>
      <c r="G8796" s="18">
        <v>16</v>
      </c>
      <c r="H8796" s="18"/>
      <c r="I8796" s="18"/>
      <c r="J8796" s="62"/>
      <c r="K8796" s="19"/>
      <c r="L8796" s="27" t="s">
        <v>57</v>
      </c>
      <c r="M8796" s="104" t="e">
        <f>#REF!</f>
        <v>#REF!</v>
      </c>
      <c r="N8796" s="113" t="e">
        <f>IF(M8796=0,"",CHOOSE(M8796,"5","7","8","9","9","12","12","12","12","12","16","16","16","16","16","16","16","16","16","16","手入力箇所","手入力箇所","手入力箇所","手入力箇所","手入力箇所","手入力箇所","手入力箇所","手入力箇所","手入力箇所","手入力箇所"))</f>
        <v>#REF!</v>
      </c>
    </row>
    <row r="8797" spans="1:14" ht="48.6" thickBot="1" x14ac:dyDescent="0.25">
      <c r="A8797" s="28" t="s">
        <v>64</v>
      </c>
      <c r="B8797" s="18">
        <v>6</v>
      </c>
      <c r="C8797" s="18"/>
      <c r="D8797" s="18"/>
      <c r="E8797" s="18"/>
      <c r="F8797" s="18"/>
      <c r="G8797" s="18"/>
      <c r="H8797" s="18"/>
      <c r="I8797" s="18"/>
      <c r="J8797" s="62"/>
      <c r="K8797" s="19"/>
      <c r="L8797" s="28" t="s">
        <v>64</v>
      </c>
      <c r="M8797" s="104" t="e">
        <f>#REF!</f>
        <v>#REF!</v>
      </c>
      <c r="N8797" s="113" t="e">
        <f>IF(M8797=0,"",CHOOSE(M8797,"6","手入力箇所","手入力箇所","手入力箇所","手入力箇所","手入力箇所","手入力箇所","手入力箇所","手入力箇所","手入力箇所","手入力箇所","",""))</f>
        <v>#REF!</v>
      </c>
    </row>
    <row r="8798" spans="1:14" ht="48.6" thickBot="1" x14ac:dyDescent="0.25">
      <c r="A8798" s="28" t="s">
        <v>65</v>
      </c>
      <c r="B8798" s="18">
        <v>6</v>
      </c>
      <c r="C8798" s="18"/>
      <c r="D8798" s="18"/>
      <c r="E8798" s="18"/>
      <c r="F8798" s="18"/>
      <c r="G8798" s="18"/>
      <c r="H8798" s="18"/>
      <c r="I8798" s="18"/>
      <c r="J8798" s="62"/>
      <c r="K8798" s="19"/>
      <c r="L8798" s="28" t="s">
        <v>65</v>
      </c>
      <c r="M8798" s="104" t="e">
        <f>#REF!</f>
        <v>#REF!</v>
      </c>
      <c r="N8798" s="113" t="e">
        <f>IF(M8798=0,"",CHOOSE(M8798,"6","手入力箇所","手入力箇所","手入力箇所","手入力箇所","手入力箇所","手入力箇所","手入力箇所","手入力箇所","手入力箇所","手入力箇所","",""))</f>
        <v>#REF!</v>
      </c>
    </row>
    <row r="8799" spans="1:14" ht="24.6" thickBot="1" x14ac:dyDescent="0.25">
      <c r="A8799" s="28" t="s">
        <v>66</v>
      </c>
      <c r="B8799" s="18">
        <v>5</v>
      </c>
      <c r="C8799" s="18">
        <v>7</v>
      </c>
      <c r="D8799" s="18">
        <v>8</v>
      </c>
      <c r="E8799" s="18">
        <v>9</v>
      </c>
      <c r="F8799" s="18">
        <v>12</v>
      </c>
      <c r="G8799" s="18"/>
      <c r="H8799" s="18"/>
      <c r="I8799" s="18"/>
      <c r="J8799" s="62"/>
      <c r="K8799" s="19"/>
      <c r="L8799" s="28" t="s">
        <v>66</v>
      </c>
      <c r="M8799" s="104" t="e">
        <f>#REF!</f>
        <v>#REF!</v>
      </c>
      <c r="N8799" s="113" t="e">
        <f>IF(M8799=0,"",CHOOSE(M8799,"5","7","8","9","9","12","12","12","12","12","手入力箇所","手入力箇所","手入力箇所","手入力箇所","手入力箇所","手入力箇所","手入力箇所","手入力箇所","手入力箇所","手入力箇所"))</f>
        <v>#REF!</v>
      </c>
    </row>
    <row r="8800" spans="1:14" ht="36.6" thickBot="1" x14ac:dyDescent="0.25">
      <c r="A8800" s="28" t="s">
        <v>67</v>
      </c>
      <c r="B8800" s="18">
        <v>4</v>
      </c>
      <c r="C8800" s="18">
        <v>5</v>
      </c>
      <c r="D8800" s="18">
        <v>5</v>
      </c>
      <c r="E8800" s="18">
        <v>6</v>
      </c>
      <c r="F8800" s="18"/>
      <c r="G8800" s="18"/>
      <c r="H8800" s="18"/>
      <c r="I8800" s="18"/>
      <c r="J8800" s="62"/>
      <c r="K8800" s="19"/>
      <c r="L8800" s="28" t="s">
        <v>67</v>
      </c>
      <c r="M8800" s="104" t="e">
        <f>#REF!</f>
        <v>#REF!</v>
      </c>
      <c r="N8800" s="113" t="e">
        <f>IF(M8800=0,"",CHOOSE(M8800,"4","5","5","6","6","手入力箇所","手入力箇所","手入力箇所","手入力箇所","手入力箇所","手入力箇所","手入力箇所","手入力箇所","手入力箇所","手入力箇所"))</f>
        <v>#REF!</v>
      </c>
    </row>
    <row r="8801" spans="1:14" ht="24.6" thickBot="1" x14ac:dyDescent="0.25">
      <c r="A8801" s="28" t="s">
        <v>68</v>
      </c>
      <c r="B8801" s="18">
        <v>12</v>
      </c>
      <c r="C8801" s="18">
        <v>12</v>
      </c>
      <c r="D8801" s="18">
        <v>12</v>
      </c>
      <c r="E8801" s="18">
        <v>12</v>
      </c>
      <c r="F8801" s="18">
        <v>12</v>
      </c>
      <c r="G8801" s="18">
        <v>12</v>
      </c>
      <c r="H8801" s="18">
        <v>12</v>
      </c>
      <c r="I8801" s="18"/>
      <c r="J8801" s="62"/>
      <c r="K8801" s="19"/>
      <c r="L8801" s="28" t="s">
        <v>68</v>
      </c>
      <c r="M8801" s="104" t="e">
        <f>#REF!</f>
        <v>#REF!</v>
      </c>
      <c r="N8801" s="113" t="e">
        <f>IF(M8801=0,"",CHOOSE(M8801,"12","12","12","12","12","12","12","12","12","12","12","12","12","12","12","12","12","12","12","12","12","12","12","12","12","12","12","12","12","12","手入力箇所","手入力箇所","手入力箇所","手入力箇所","手入力箇所","手入力箇所","手入力箇所","手入力箇所","手入力箇所","手入力箇所"))</f>
        <v>#REF!</v>
      </c>
    </row>
    <row r="8802" spans="1:14" ht="36.6" thickBot="1" x14ac:dyDescent="0.25">
      <c r="A8802" s="28" t="s">
        <v>69</v>
      </c>
      <c r="B8802" s="18">
        <v>7</v>
      </c>
      <c r="C8802" s="18">
        <v>7</v>
      </c>
      <c r="D8802" s="18">
        <v>7</v>
      </c>
      <c r="E8802" s="18">
        <v>7</v>
      </c>
      <c r="F8802" s="18">
        <v>7</v>
      </c>
      <c r="G8802" s="18"/>
      <c r="H8802" s="18"/>
      <c r="I8802" s="18"/>
      <c r="J8802" s="62"/>
      <c r="K8802" s="19"/>
      <c r="L8802" s="28" t="s">
        <v>69</v>
      </c>
      <c r="M8802" s="104" t="e">
        <f>#REF!</f>
        <v>#REF!</v>
      </c>
      <c r="N8802" s="113" t="e">
        <f>IF(M8802=0,"",CHOOSE(M8802,"7","7","7","7","7","7","7","7","7","7","手入力箇所","手入力箇所","手入力箇所","手入力箇所","手入力箇所","手入力箇所","手入力箇所","手入力箇所","手入力箇所","手入力箇所"))</f>
        <v>#REF!</v>
      </c>
    </row>
    <row r="8803" spans="1:14" ht="13.8" thickBot="1" x14ac:dyDescent="0.25">
      <c r="A8803" s="27" t="s">
        <v>63</v>
      </c>
      <c r="B8803" s="18">
        <v>4</v>
      </c>
      <c r="C8803" s="18">
        <v>5</v>
      </c>
      <c r="D8803" s="18">
        <v>7</v>
      </c>
      <c r="E8803" s="18">
        <v>8</v>
      </c>
      <c r="F8803" s="18">
        <v>11</v>
      </c>
      <c r="G8803" s="18">
        <v>16</v>
      </c>
      <c r="H8803" s="18">
        <v>22</v>
      </c>
      <c r="I8803" s="18">
        <v>26</v>
      </c>
      <c r="J8803" s="18">
        <v>31</v>
      </c>
      <c r="K8803" s="19"/>
      <c r="L8803" s="27" t="s">
        <v>63</v>
      </c>
      <c r="M8803" s="104" t="e">
        <f>#REF!</f>
        <v>#REF!</v>
      </c>
      <c r="N8803" s="113" t="e">
        <f>IF(M8803=0,"",CHOOSE(M8803,"4","5","7","8","8","11","11","11","11","11","16","16","16","16","16","16","16","16","16","16","22","22","22","22","22","22","22","22","22","22","26","26","26","26","26","26","26","26","26","26","31","31","31","31","31","31","31","31","31","31","31","手入力箇所","手入力箇所","手入力箇所","手入力箇所","手入力箇所","手入力箇所","手入力箇所","手入力箇所","手入力箇所","手入力箇所"))</f>
        <v>#REF!</v>
      </c>
    </row>
    <row r="8804" spans="1:14" ht="24.6" thickBot="1" x14ac:dyDescent="0.25">
      <c r="A8804" s="28" t="s">
        <v>70</v>
      </c>
      <c r="B8804" s="18">
        <v>5</v>
      </c>
      <c r="C8804" s="18">
        <v>6</v>
      </c>
      <c r="D8804" s="18">
        <v>7</v>
      </c>
      <c r="E8804" s="18"/>
      <c r="F8804" s="18"/>
      <c r="G8804" s="18"/>
      <c r="H8804" s="18"/>
      <c r="I8804" s="18"/>
      <c r="J8804" s="62"/>
      <c r="K8804" s="19"/>
      <c r="L8804" s="28" t="s">
        <v>70</v>
      </c>
      <c r="M8804" s="104" t="e">
        <f>#REF!</f>
        <v>#REF!</v>
      </c>
      <c r="N8804" s="113" t="e">
        <f>IF(M8804=0,"",CHOOSE(M8804,"5","6","7","手入力箇所","手入力箇所","手入力箇所","手入力箇所","手入力箇所","手入力箇所","手入力箇所","手入力箇所","手入力箇所","手入力箇所"))</f>
        <v>#REF!</v>
      </c>
    </row>
    <row r="8805" spans="1:14" ht="13.8" thickBot="1" x14ac:dyDescent="0.25">
      <c r="A8805" s="29" t="s">
        <v>71</v>
      </c>
      <c r="B8805" s="18">
        <v>3</v>
      </c>
      <c r="C8805" s="18">
        <v>6</v>
      </c>
      <c r="D8805" s="18">
        <v>19</v>
      </c>
      <c r="E8805" s="18"/>
      <c r="F8805" s="18"/>
      <c r="G8805" s="18"/>
      <c r="H8805" s="18"/>
      <c r="I8805" s="18"/>
      <c r="J8805" s="62"/>
      <c r="K8805" s="19"/>
      <c r="L8805" s="29" t="s">
        <v>71</v>
      </c>
      <c r="M8805" s="104" t="e">
        <f>#REF!</f>
        <v>#REF!</v>
      </c>
      <c r="N8805" s="113" t="e">
        <f>IF(M8805=0,"",CHOOSE(M8805,"3","6","19","手入力箇所","手入力箇所","手入力箇所","手入力箇所","手入力箇所","手入力箇所","手入力箇所","手入力箇所","手入力箇所","手入力箇所"))</f>
        <v>#REF!</v>
      </c>
    </row>
    <row r="8806" spans="1:14" ht="13.8" thickBot="1" x14ac:dyDescent="0.25">
      <c r="A8806" s="29" t="s">
        <v>72</v>
      </c>
      <c r="B8806" s="18">
        <v>1</v>
      </c>
      <c r="C8806" s="18">
        <v>3</v>
      </c>
      <c r="D8806" s="18">
        <v>5</v>
      </c>
      <c r="E8806" s="18">
        <v>9</v>
      </c>
      <c r="F8806" s="18">
        <v>26</v>
      </c>
      <c r="G8806" s="18"/>
      <c r="H8806" s="18"/>
      <c r="I8806" s="18"/>
      <c r="J8806" s="62"/>
      <c r="K8806" s="19"/>
      <c r="L8806" s="29" t="s">
        <v>72</v>
      </c>
      <c r="M8806" s="104" t="e">
        <f>#REF!</f>
        <v>#REF!</v>
      </c>
      <c r="N8806" s="113" t="e">
        <f>IF(M8806=0,"",CHOOSE(M8806,"1","3","5","9","9","26","26","26","26","26","手入力箇所","手入力箇所","手入力箇所","手入力箇所","手入力箇所","手入力箇所","手入力箇所","手入力箇所","手入力箇所","手入力箇所"))</f>
        <v>#REF!</v>
      </c>
    </row>
    <row r="8807" spans="1:14" ht="13.8" thickBot="1" x14ac:dyDescent="0.25">
      <c r="A8807" s="29" t="s">
        <v>73</v>
      </c>
      <c r="B8807" s="18">
        <v>4</v>
      </c>
      <c r="C8807" s="18">
        <v>11</v>
      </c>
      <c r="D8807" s="18">
        <v>20</v>
      </c>
      <c r="E8807" s="18">
        <v>33</v>
      </c>
      <c r="F8807" s="18"/>
      <c r="G8807" s="18"/>
      <c r="H8807" s="18"/>
      <c r="I8807" s="18"/>
      <c r="J8807" s="62"/>
      <c r="K8807" s="19"/>
      <c r="L8807" s="29" t="s">
        <v>73</v>
      </c>
      <c r="M8807" s="104" t="e">
        <f>#REF!</f>
        <v>#REF!</v>
      </c>
      <c r="N8807" s="113" t="e">
        <f>IF(M8807=0,"",CHOOSE(M8807,"4","11","20","33","33","手入力箇所","手入力箇所","手入力箇所","手入力箇所","手入力箇所","手入力箇所","手入力箇所","手入力箇所","手入力箇所","手入力箇所"))</f>
        <v>#REF!</v>
      </c>
    </row>
    <row r="8808" spans="1:14" ht="37.200000000000003" thickBot="1" x14ac:dyDescent="0.25">
      <c r="A8808" s="30" t="s">
        <v>74</v>
      </c>
      <c r="B8808" s="18">
        <v>4</v>
      </c>
      <c r="C8808" s="18">
        <v>6</v>
      </c>
      <c r="D8808" s="18">
        <v>8</v>
      </c>
      <c r="E8808" s="18">
        <v>10</v>
      </c>
      <c r="F8808" s="18">
        <v>15</v>
      </c>
      <c r="G8808" s="18">
        <v>23</v>
      </c>
      <c r="H8808" s="18">
        <v>33</v>
      </c>
      <c r="I8808" s="18"/>
      <c r="J8808" s="62"/>
      <c r="K8808" s="19"/>
      <c r="L8808" s="30" t="s">
        <v>74</v>
      </c>
      <c r="M8808" s="104" t="e">
        <f>#REF!</f>
        <v>#REF!</v>
      </c>
      <c r="N8808" s="113" t="e">
        <f>IF(M8808=0,"",CHOOSE(M8808,"4","6","8","10","10","15","15","15","15","15","23","23","23","23","23","23","23","23","23","23","33","33","33","33","33","33","33","33","33","33","手入力箇所","手入力箇所","手入力箇所","手入力箇所","手入力箇所","手入力箇所","手入力箇所","手入力箇所","手入力箇所","手入力箇所"))</f>
        <v>#REF!</v>
      </c>
    </row>
    <row r="8809" spans="1:14" ht="13.8" thickBot="1" x14ac:dyDescent="0.25">
      <c r="A8809" s="29" t="s">
        <v>75</v>
      </c>
      <c r="B8809" s="18">
        <v>6</v>
      </c>
      <c r="C8809" s="18">
        <v>14</v>
      </c>
      <c r="D8809" s="18">
        <v>25</v>
      </c>
      <c r="E8809" s="18">
        <v>39</v>
      </c>
      <c r="F8809" s="18"/>
      <c r="G8809" s="18"/>
      <c r="H8809" s="18"/>
      <c r="I8809" s="18"/>
      <c r="J8809" s="62"/>
      <c r="K8809" s="19"/>
      <c r="L8809" s="29" t="s">
        <v>75</v>
      </c>
      <c r="M8809" s="104" t="e">
        <f>#REF!</f>
        <v>#REF!</v>
      </c>
      <c r="N8809" s="113" t="e">
        <f>IF(M8809=0,"",CHOOSE(M8809,"6","14","25","39","39","手入力箇所","手入力箇所","手入力箇所","手入力箇所","手入力箇所","手入力箇所","手入力箇所","手入力箇所","手入力箇所","手入力箇所"))</f>
        <v>#REF!</v>
      </c>
    </row>
    <row r="8810" spans="1:14" ht="37.200000000000003" thickBot="1" x14ac:dyDescent="0.25">
      <c r="A8810" s="30" t="s">
        <v>76</v>
      </c>
      <c r="B8810" s="18">
        <v>2</v>
      </c>
      <c r="C8810" s="18">
        <v>3</v>
      </c>
      <c r="D8810" s="18">
        <v>6</v>
      </c>
      <c r="E8810" s="18">
        <v>9</v>
      </c>
      <c r="F8810" s="18"/>
      <c r="G8810" s="18"/>
      <c r="H8810" s="18"/>
      <c r="I8810" s="18"/>
      <c r="J8810" s="62"/>
      <c r="K8810" s="19"/>
      <c r="L8810" s="30" t="s">
        <v>76</v>
      </c>
      <c r="M8810" s="104" t="e">
        <f>#REF!</f>
        <v>#REF!</v>
      </c>
      <c r="N8810" s="113" t="e">
        <f>IF(M8810=0,"",CHOOSE(M8810,"2","3","6","9","9","手入力箇所","手入力箇所","手入力箇所","手入力箇所","手入力箇所","手入力箇所","手入力箇所","手入力箇所","手入力箇所","手入力箇所"))</f>
        <v>#REF!</v>
      </c>
    </row>
    <row r="8811" spans="1:14" ht="27" thickBot="1" x14ac:dyDescent="0.25">
      <c r="A8811" s="31" t="s">
        <v>77</v>
      </c>
      <c r="B8811" s="18">
        <v>12</v>
      </c>
      <c r="C8811" s="18">
        <v>18</v>
      </c>
      <c r="D8811" s="18">
        <v>22</v>
      </c>
      <c r="E8811" s="18">
        <v>26</v>
      </c>
      <c r="F8811" s="62"/>
      <c r="G8811" s="62"/>
      <c r="H8811" s="62"/>
      <c r="I8811" s="62"/>
      <c r="J8811" s="62"/>
      <c r="K8811" s="19"/>
      <c r="L8811" s="31" t="s">
        <v>77</v>
      </c>
      <c r="M8811" s="104" t="e">
        <f>#REF!</f>
        <v>#REF!</v>
      </c>
      <c r="N8811" s="113" t="e">
        <f>IF(M8811=0,"",CHOOSE(M8811,"12","18","22","26","26","手入力箇所","手入力箇所","手入力箇所","手入力箇所","手入力箇所","手入力箇所","手入力箇所","手入力箇所","手入力箇所","手入力箇所"))</f>
        <v>#REF!</v>
      </c>
    </row>
    <row r="8812" spans="1:14" ht="40.200000000000003" thickBot="1" x14ac:dyDescent="0.25">
      <c r="A8812" s="31" t="s">
        <v>78</v>
      </c>
      <c r="B8812" s="18">
        <v>5</v>
      </c>
      <c r="C8812" s="18">
        <v>8</v>
      </c>
      <c r="D8812" s="18">
        <v>11</v>
      </c>
      <c r="E8812" s="18">
        <v>14</v>
      </c>
      <c r="F8812" s="62"/>
      <c r="G8812" s="62"/>
      <c r="H8812" s="62"/>
      <c r="I8812" s="62"/>
      <c r="J8812" s="62"/>
      <c r="K8812" s="19"/>
      <c r="L8812" s="31" t="s">
        <v>78</v>
      </c>
      <c r="M8812" s="104" t="e">
        <f>#REF!</f>
        <v>#REF!</v>
      </c>
      <c r="N8812" s="113" t="e">
        <f>IF(M8812=0,"",CHOOSE(M8812,"5","8","11","14","14","手入力箇所","手入力箇所","手入力箇所","手入力箇所","手入力箇所","手入力箇所","手入力箇所","手入力箇所","手入力箇所","手入力箇所"))</f>
        <v>#REF!</v>
      </c>
    </row>
    <row r="8813" spans="1:14" ht="27" thickBot="1" x14ac:dyDescent="0.25">
      <c r="A8813" s="31" t="s">
        <v>79</v>
      </c>
      <c r="B8813" s="18">
        <v>6</v>
      </c>
      <c r="C8813" s="18">
        <v>11</v>
      </c>
      <c r="D8813" s="18">
        <v>16</v>
      </c>
      <c r="E8813" s="18">
        <v>21</v>
      </c>
      <c r="F8813" s="62"/>
      <c r="G8813" s="62"/>
      <c r="H8813" s="62"/>
      <c r="I8813" s="62"/>
      <c r="J8813" s="62"/>
      <c r="K8813" s="19"/>
      <c r="L8813" s="31" t="s">
        <v>79</v>
      </c>
      <c r="M8813" s="104" t="e">
        <f>#REF!</f>
        <v>#REF!</v>
      </c>
      <c r="N8813" s="113" t="e">
        <f>IF(M8813=0,"",CHOOSE(M8813,"6","11","16","21","21","手入力箇所","手入力箇所","手入力箇所","手入力箇所","手入力箇所","手入力箇所","手入力箇所","手入力箇所","手入力箇所"))</f>
        <v>#REF!</v>
      </c>
    </row>
    <row r="8814" spans="1:14" ht="40.200000000000003" thickBot="1" x14ac:dyDescent="0.25">
      <c r="A8814" s="31" t="s">
        <v>80</v>
      </c>
      <c r="B8814" s="18">
        <v>5</v>
      </c>
      <c r="C8814" s="18">
        <v>7</v>
      </c>
      <c r="D8814" s="18">
        <v>9</v>
      </c>
      <c r="E8814" s="18">
        <v>10</v>
      </c>
      <c r="F8814" s="62"/>
      <c r="G8814" s="62"/>
      <c r="H8814" s="62"/>
      <c r="I8814" s="62"/>
      <c r="J8814" s="62"/>
      <c r="K8814" s="19"/>
      <c r="L8814" s="31" t="s">
        <v>80</v>
      </c>
      <c r="M8814" s="104" t="e">
        <f>#REF!</f>
        <v>#REF!</v>
      </c>
      <c r="N8814" s="113" t="e">
        <f>IF(M8814=0,"",CHOOSE(M8814,"5","7","9","10","10","手入力箇所","手入力箇所","手入力箇所","手入力箇所","手入力箇所","手入力箇所","手入力箇所","手入力箇所","手入力箇所"))</f>
        <v>#REF!</v>
      </c>
    </row>
    <row r="8815" spans="1:14" ht="40.200000000000003" thickBot="1" x14ac:dyDescent="0.25">
      <c r="A8815" s="31" t="s">
        <v>81</v>
      </c>
      <c r="B8815" s="18">
        <v>9</v>
      </c>
      <c r="C8815" s="18">
        <v>14</v>
      </c>
      <c r="D8815" s="62"/>
      <c r="E8815" s="62"/>
      <c r="F8815" s="62"/>
      <c r="G8815" s="62"/>
      <c r="H8815" s="62"/>
      <c r="I8815" s="62"/>
      <c r="J8815" s="62"/>
      <c r="K8815" s="19"/>
      <c r="L8815" s="31" t="s">
        <v>81</v>
      </c>
      <c r="M8815" s="104" t="e">
        <f>#REF!</f>
        <v>#REF!</v>
      </c>
      <c r="N8815" s="113" t="e">
        <f>IF(M8815=0,"",CHOOSE(M8815,"9","14","手入力箇所","手入力箇所","手入力箇所","手入力箇所","手入力箇所","手入力箇所","手入力箇所","手入力箇所","手入力箇所","手入力箇所"))</f>
        <v>#REF!</v>
      </c>
    </row>
    <row r="8816" spans="1:14" ht="13.8" thickBot="1" x14ac:dyDescent="0.25">
      <c r="A8816" s="31" t="s">
        <v>82</v>
      </c>
      <c r="B8816" s="18">
        <v>3</v>
      </c>
      <c r="C8816" s="18">
        <v>4</v>
      </c>
      <c r="D8816" s="18">
        <v>4</v>
      </c>
      <c r="E8816" s="18">
        <v>5</v>
      </c>
      <c r="F8816" s="18">
        <v>6</v>
      </c>
      <c r="G8816" s="18">
        <v>8</v>
      </c>
      <c r="H8816" s="18">
        <v>9</v>
      </c>
      <c r="I8816" s="18">
        <v>11</v>
      </c>
      <c r="J8816" s="18">
        <v>12</v>
      </c>
      <c r="K8816" s="19"/>
      <c r="L8816" s="31" t="s">
        <v>82</v>
      </c>
      <c r="M8816" s="104" t="e">
        <f>#REF!</f>
        <v>#REF!</v>
      </c>
      <c r="N8816" s="113" t="e">
        <f>IF(M8816=0,"",CHOOSE(M8816,"3","4","4","5","5","6","6","6","6","6","8","8","8","8","8","8","8","8","8","8","9","9","9","9","9","9","9","9","9","9","11","11","11","11","11","11","11","11","11","11","12","12","12","12","12","12","12","12","12","12","12","手入力箇所","手入力箇所","手入力箇所","手入力箇所","手入力箇所","手入力箇所","手入力箇所","手入力箇所","手入力箇所","手入力箇所"))</f>
        <v>#REF!</v>
      </c>
    </row>
    <row r="8817" spans="1:14" ht="13.8" thickBot="1" x14ac:dyDescent="0.25">
      <c r="A8817" s="31" t="s">
        <v>83</v>
      </c>
      <c r="B8817" s="18">
        <v>3</v>
      </c>
      <c r="C8817" s="18">
        <v>4</v>
      </c>
      <c r="D8817" s="18">
        <v>4</v>
      </c>
      <c r="E8817" s="18">
        <v>5</v>
      </c>
      <c r="F8817" s="18">
        <v>6</v>
      </c>
      <c r="G8817" s="18">
        <v>8</v>
      </c>
      <c r="H8817" s="18">
        <v>10</v>
      </c>
      <c r="I8817" s="18">
        <v>12</v>
      </c>
      <c r="J8817" s="18">
        <v>13</v>
      </c>
      <c r="K8817" s="19"/>
      <c r="L8817" s="31" t="s">
        <v>83</v>
      </c>
      <c r="M8817" s="104" t="e">
        <f>#REF!</f>
        <v>#REF!</v>
      </c>
      <c r="N8817" s="113" t="e">
        <f>IF(M8817=0,"",CHOOSE(M8817,"3","4","4","5","5","6","6","6","6","6","8","8","8","8","8","8","8","8","8","8","10","10","10","10","10","10","10","10","10","10","12","12","12","12","12","12","12","12","12","12","13","13","13","13","13","13","13","13","13","13","13","手入力箇所","手入力箇所","手入力箇所","手入力箇所","手入力箇所","手入力箇所","手入力箇所","手入力箇所","手入力箇所","手入力箇所"))</f>
        <v>#REF!</v>
      </c>
    </row>
    <row r="8818" spans="1:14" ht="27" thickBot="1" x14ac:dyDescent="0.25">
      <c r="A8818" s="32" t="s">
        <v>84</v>
      </c>
      <c r="B8818" s="20">
        <v>1</v>
      </c>
      <c r="C8818" s="20">
        <v>2</v>
      </c>
      <c r="D8818" s="20">
        <v>3</v>
      </c>
      <c r="E8818" s="20">
        <v>4</v>
      </c>
      <c r="F8818" s="20">
        <v>8</v>
      </c>
      <c r="G8818" s="20">
        <v>19</v>
      </c>
      <c r="H8818" s="63"/>
      <c r="I8818" s="63"/>
      <c r="J8818" s="63"/>
      <c r="K8818" s="21"/>
      <c r="L8818" s="32" t="s">
        <v>84</v>
      </c>
      <c r="M8818" s="104" t="e">
        <f>#REF!</f>
        <v>#REF!</v>
      </c>
      <c r="N8818" s="113" t="e">
        <f>IF(M8818=0,"",CHOOSE(M8818,"1","2","3","4","4","8","8","8","8","8","19","19","19","19","19","19","19","19","19","19","手入力箇所","手入力箇所","手入力箇所","手入力箇所","手入力箇所","手入力箇所","手入力箇所","手入力箇所","手入力箇所","手入力箇所"))</f>
        <v>#REF!</v>
      </c>
    </row>
    <row r="8819" spans="1:14" ht="13.8" thickBot="1" x14ac:dyDescent="0.25"/>
    <row r="8820" spans="1:14" ht="13.8" thickBot="1" x14ac:dyDescent="0.25">
      <c r="A8820" s="686" t="e">
        <f>A8793</f>
        <v>#REF!</v>
      </c>
      <c r="B8820" s="686"/>
      <c r="C8820" s="686"/>
      <c r="D8820" s="687" t="s">
        <v>193</v>
      </c>
      <c r="E8820" s="687"/>
      <c r="F8820" s="687"/>
      <c r="G8820" s="687"/>
      <c r="H8820" s="687"/>
      <c r="I8820" s="687"/>
      <c r="J8820" s="687"/>
      <c r="K8820" s="687"/>
      <c r="L8820" s="687"/>
      <c r="M8820" s="687"/>
      <c r="N8820" s="687"/>
    </row>
    <row r="8821" spans="1:14" ht="13.8" thickBot="1" x14ac:dyDescent="0.25">
      <c r="A8821" s="105"/>
      <c r="B8821" s="33">
        <v>1</v>
      </c>
      <c r="C8821" s="24">
        <v>2</v>
      </c>
      <c r="D8821" s="24">
        <v>3</v>
      </c>
      <c r="E8821" s="24" t="s">
        <v>58</v>
      </c>
      <c r="F8821" s="24" t="s">
        <v>59</v>
      </c>
      <c r="G8821" s="24" t="s">
        <v>60</v>
      </c>
      <c r="H8821" s="24" t="s">
        <v>61</v>
      </c>
      <c r="I8821" s="24" t="s">
        <v>62</v>
      </c>
      <c r="J8821" s="24" t="s">
        <v>194</v>
      </c>
      <c r="K8821" s="102" t="s">
        <v>85</v>
      </c>
      <c r="L8821" s="105" t="s">
        <v>189</v>
      </c>
      <c r="M8821" s="105" t="s">
        <v>188</v>
      </c>
      <c r="N8821" s="105" t="s">
        <v>51</v>
      </c>
    </row>
    <row r="8822" spans="1:14" ht="13.8" thickBot="1" x14ac:dyDescent="0.25">
      <c r="A8822" s="26" t="s">
        <v>56</v>
      </c>
      <c r="B8822" s="22">
        <v>16</v>
      </c>
      <c r="C8822" s="22">
        <v>25</v>
      </c>
      <c r="D8822" s="22">
        <v>32</v>
      </c>
      <c r="E8822" s="22">
        <v>38</v>
      </c>
      <c r="F8822" s="22">
        <v>56</v>
      </c>
      <c r="G8822" s="22">
        <v>87</v>
      </c>
      <c r="H8822" s="22">
        <v>121</v>
      </c>
      <c r="I8822" s="22"/>
      <c r="J8822" s="23"/>
      <c r="K8822" s="68"/>
      <c r="L8822" s="107" t="s">
        <v>56</v>
      </c>
      <c r="M8822" s="103" t="e">
        <f>#REF!</f>
        <v>#REF!</v>
      </c>
      <c r="N8822" s="103" t="e">
        <f>IF(M8822=0,"",CHOOSE(M8822,"16","25","32","38","38","56","56","56","56","56","87","87","87","87","87","87","87","87","87","87","121","121","121","121","121","121","121","121","121","121","手入力箇所","手入力箇所","手入力箇所","手入力箇所","手入力箇所","手入力箇所","手入力箇所","手入力箇所","手入力箇所","手入力箇所"))</f>
        <v>#REF!</v>
      </c>
    </row>
    <row r="8823" spans="1:14" ht="13.8" thickBot="1" x14ac:dyDescent="0.25">
      <c r="A8823" s="27" t="s">
        <v>57</v>
      </c>
      <c r="B8823" s="18">
        <v>25</v>
      </c>
      <c r="C8823" s="18">
        <v>33</v>
      </c>
      <c r="D8823" s="18">
        <v>40</v>
      </c>
      <c r="E8823" s="18">
        <v>45</v>
      </c>
      <c r="F8823" s="18">
        <v>58</v>
      </c>
      <c r="G8823" s="18">
        <v>79</v>
      </c>
      <c r="H8823" s="18"/>
      <c r="I8823" s="18"/>
      <c r="J8823" s="62"/>
      <c r="K8823" s="69"/>
      <c r="L8823" s="107" t="s">
        <v>57</v>
      </c>
      <c r="M8823" s="103" t="e">
        <f>#REF!</f>
        <v>#REF!</v>
      </c>
      <c r="N8823" s="103" t="e">
        <f>IF(M8823=0,"",CHOOSE(M8823,"25","33","40","45","45","58","58","58","58","58","79","79","79","79","79","79","79","79","79","79","手入力箇所","手入力箇所","手入力箇所","手入力箇所","手入力箇所","手入力箇所","手入力箇所","手入力箇所","手入力箇所","手入力箇所"))</f>
        <v>#REF!</v>
      </c>
    </row>
    <row r="8824" spans="1:14" ht="48.6" thickBot="1" x14ac:dyDescent="0.25">
      <c r="A8824" s="28" t="s">
        <v>64</v>
      </c>
      <c r="B8824" s="18">
        <v>32</v>
      </c>
      <c r="C8824" s="18"/>
      <c r="D8824" s="18"/>
      <c r="E8824" s="18"/>
      <c r="F8824" s="18"/>
      <c r="G8824" s="18"/>
      <c r="H8824" s="18"/>
      <c r="I8824" s="18"/>
      <c r="J8824" s="62"/>
      <c r="K8824" s="69"/>
      <c r="L8824" s="108" t="s">
        <v>64</v>
      </c>
      <c r="M8824" s="103" t="e">
        <f>#REF!</f>
        <v>#REF!</v>
      </c>
      <c r="N8824" s="103" t="e">
        <f>IF(M8824=0,"",CHOOSE(M8824,"32","手入力箇所","手入力箇所","手入力箇所","手入力箇所","手入力箇所","手入力箇所","手入力箇所","手入力箇所","手入力箇所","手入力箇所"))</f>
        <v>#REF!</v>
      </c>
    </row>
    <row r="8825" spans="1:14" ht="48.6" thickBot="1" x14ac:dyDescent="0.25">
      <c r="A8825" s="28" t="s">
        <v>65</v>
      </c>
      <c r="B8825" s="18">
        <v>36</v>
      </c>
      <c r="C8825" s="18"/>
      <c r="D8825" s="18"/>
      <c r="E8825" s="18"/>
      <c r="F8825" s="18"/>
      <c r="G8825" s="18"/>
      <c r="H8825" s="18"/>
      <c r="I8825" s="18"/>
      <c r="J8825" s="62"/>
      <c r="K8825" s="69"/>
      <c r="L8825" s="108" t="s">
        <v>65</v>
      </c>
      <c r="M8825" s="103" t="e">
        <f>#REF!</f>
        <v>#REF!</v>
      </c>
      <c r="N8825" s="103" t="e">
        <f>IF(M8825=0,"",CHOOSE(M8825,"36","手入力箇所","手入力箇所","手入力箇所","手入力箇所","手入力箇所","手入力箇所","手入力箇所","手入力箇所","手入力箇所","手入力箇所"))</f>
        <v>#REF!</v>
      </c>
    </row>
    <row r="8826" spans="1:14" ht="24.6" thickBot="1" x14ac:dyDescent="0.25">
      <c r="A8826" s="28" t="s">
        <v>66</v>
      </c>
      <c r="B8826" s="18">
        <v>24</v>
      </c>
      <c r="C8826" s="18">
        <v>30</v>
      </c>
      <c r="D8826" s="18">
        <v>33</v>
      </c>
      <c r="E8826" s="18">
        <v>35</v>
      </c>
      <c r="F8826" s="18">
        <v>42</v>
      </c>
      <c r="G8826" s="18"/>
      <c r="H8826" s="18"/>
      <c r="I8826" s="18"/>
      <c r="J8826" s="62"/>
      <c r="K8826" s="69"/>
      <c r="L8826" s="108" t="s">
        <v>66</v>
      </c>
      <c r="M8826" s="103" t="e">
        <f>#REF!</f>
        <v>#REF!</v>
      </c>
      <c r="N8826" s="103" t="e">
        <f>IF(M8826=0,"",CHOOSE(M8826,"24","30","33","35","35","42","42","42","42","42","手入力箇所","手入力箇所","手入力箇所","手入力箇所","手入力箇所","手入力箇所","手入力箇所","手入力箇所","手入力箇所","手入力箇所"))</f>
        <v>#REF!</v>
      </c>
    </row>
    <row r="8827" spans="1:14" ht="36.6" thickBot="1" x14ac:dyDescent="0.25">
      <c r="A8827" s="28" t="s">
        <v>67</v>
      </c>
      <c r="B8827" s="18">
        <v>7</v>
      </c>
      <c r="C8827" s="18">
        <v>12</v>
      </c>
      <c r="D8827" s="18">
        <v>16</v>
      </c>
      <c r="E8827" s="18">
        <v>19</v>
      </c>
      <c r="F8827" s="18"/>
      <c r="G8827" s="18"/>
      <c r="H8827" s="18"/>
      <c r="I8827" s="18"/>
      <c r="J8827" s="62"/>
      <c r="K8827" s="69"/>
      <c r="L8827" s="108" t="s">
        <v>67</v>
      </c>
      <c r="M8827" s="103" t="e">
        <f>#REF!</f>
        <v>#REF!</v>
      </c>
      <c r="N8827" s="103" t="e">
        <f>IF(M8827=0,"",CHOOSE(M8827,"7","12","16","19","19","手入力箇所","手入力箇所","手入力箇所","手入力箇所","手入力箇所","手入力箇所","手入力箇所","手入力箇所","手入力箇所","手入力箇所"))</f>
        <v>#REF!</v>
      </c>
    </row>
    <row r="8828" spans="1:14" ht="24.6" thickBot="1" x14ac:dyDescent="0.25">
      <c r="A8828" s="28" t="s">
        <v>68</v>
      </c>
      <c r="B8828" s="18">
        <v>21</v>
      </c>
      <c r="C8828" s="18">
        <v>35</v>
      </c>
      <c r="D8828" s="18">
        <v>48</v>
      </c>
      <c r="E8828" s="18">
        <v>59</v>
      </c>
      <c r="F8828" s="18">
        <v>94</v>
      </c>
      <c r="G8828" s="18">
        <v>159</v>
      </c>
      <c r="H8828" s="18">
        <v>235</v>
      </c>
      <c r="I8828" s="18"/>
      <c r="J8828" s="62"/>
      <c r="K8828" s="69"/>
      <c r="L8828" s="108" t="s">
        <v>68</v>
      </c>
      <c r="M8828" s="103" t="e">
        <f>#REF!</f>
        <v>#REF!</v>
      </c>
      <c r="N8828" s="103" t="e">
        <f>IF(M8828=0,"",CHOOSE(M8828,"21","35","48","59","59","94","94","94","94","94","159","159","159","159","159","159","159","159","159","159","235","235","235","235","235","235","235","235","235","235","手入力箇所","手入力箇所","手入力箇所","手入力箇所","手入力箇所","手入力箇所","手入力箇所","手入力箇所","手入力箇所","手入力箇所"))</f>
        <v>#REF!</v>
      </c>
    </row>
    <row r="8829" spans="1:14" ht="36.6" thickBot="1" x14ac:dyDescent="0.25">
      <c r="A8829" s="28" t="s">
        <v>69</v>
      </c>
      <c r="B8829" s="18">
        <v>22</v>
      </c>
      <c r="C8829" s="18">
        <v>26</v>
      </c>
      <c r="D8829" s="18">
        <v>28</v>
      </c>
      <c r="E8829" s="18">
        <v>29</v>
      </c>
      <c r="F8829" s="18">
        <v>34</v>
      </c>
      <c r="G8829" s="18"/>
      <c r="H8829" s="18"/>
      <c r="I8829" s="18"/>
      <c r="J8829" s="62"/>
      <c r="K8829" s="69"/>
      <c r="L8829" s="108" t="s">
        <v>69</v>
      </c>
      <c r="M8829" s="103" t="e">
        <f>#REF!</f>
        <v>#REF!</v>
      </c>
      <c r="N8829" s="103" t="e">
        <f>IF(M8829=0,"",CHOOSE(M8829,"22","26","28","29","29","34","34","34","34","34","手入力箇所","手入力箇所","手入力箇所","手入力箇所","手入力箇所","手入力箇所","手入力箇所","手入力箇所","手入力箇所","手入力箇所"))</f>
        <v>#REF!</v>
      </c>
    </row>
    <row r="8830" spans="1:14" ht="13.8" thickBot="1" x14ac:dyDescent="0.25">
      <c r="A8830" s="27" t="s">
        <v>63</v>
      </c>
      <c r="B8830" s="18">
        <v>21</v>
      </c>
      <c r="C8830" s="18">
        <v>33</v>
      </c>
      <c r="D8830" s="18">
        <v>46</v>
      </c>
      <c r="E8830" s="18">
        <v>56</v>
      </c>
      <c r="F8830" s="18">
        <v>89</v>
      </c>
      <c r="G8830" s="18">
        <v>151</v>
      </c>
      <c r="H8830" s="18">
        <v>224</v>
      </c>
      <c r="I8830" s="18">
        <v>289</v>
      </c>
      <c r="J8830" s="18">
        <v>350</v>
      </c>
      <c r="K8830" s="69"/>
      <c r="L8830" s="107" t="s">
        <v>63</v>
      </c>
      <c r="M8830" s="103" t="e">
        <f>#REF!</f>
        <v>#REF!</v>
      </c>
      <c r="N8830" s="103" t="e">
        <f>IF(M8830=0,"",CHOOSE(M8830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831" spans="1:14" ht="24.6" thickBot="1" x14ac:dyDescent="0.25">
      <c r="A8831" s="34" t="s">
        <v>70</v>
      </c>
      <c r="B8831" s="35">
        <v>13</v>
      </c>
      <c r="C8831" s="35">
        <v>33</v>
      </c>
      <c r="D8831" s="35">
        <v>59</v>
      </c>
      <c r="E8831" s="35"/>
      <c r="F8831" s="35"/>
      <c r="G8831" s="35"/>
      <c r="H8831" s="35"/>
      <c r="I8831" s="35"/>
      <c r="J8831" s="36"/>
      <c r="K8831" s="67"/>
      <c r="L8831" s="108" t="s">
        <v>70</v>
      </c>
      <c r="M8831" s="103" t="e">
        <f>#REF!</f>
        <v>#REF!</v>
      </c>
      <c r="N8831" s="103" t="e">
        <f>IF(M8831=0,"",CHOOSE(M8831,"13","33","59","手入力箇所","手入力箇所","手入力箇所","手入力箇所","手入力箇所","手入力箇所","手入力箇所","手入力箇所","手入力箇所","手入力箇所"))</f>
        <v>#REF!</v>
      </c>
    </row>
    <row r="8832" spans="1:14" ht="13.8" thickBot="1" x14ac:dyDescent="0.25">
      <c r="A8832" s="37" t="s">
        <v>71</v>
      </c>
      <c r="B8832" s="17">
        <v>23</v>
      </c>
      <c r="C8832" s="17">
        <v>39</v>
      </c>
      <c r="D8832" s="17">
        <v>97</v>
      </c>
      <c r="E8832" s="17"/>
      <c r="F8832" s="17"/>
      <c r="G8832" s="17"/>
      <c r="H8832" s="17"/>
      <c r="I8832" s="17"/>
      <c r="J8832" s="64"/>
      <c r="K8832" s="70"/>
      <c r="L8832" s="109" t="s">
        <v>71</v>
      </c>
      <c r="M8832" s="103" t="e">
        <f>#REF!</f>
        <v>#REF!</v>
      </c>
      <c r="N8832" s="103" t="e">
        <f>IF(M8832=0,"",CHOOSE(M8832,"23","39","97","手入力箇所","手入力箇所","手入力箇所","手入力箇所","手入力箇所","手入力箇所","手入力箇所","手入力箇所","手入力箇所","手入力箇所"))</f>
        <v>#REF!</v>
      </c>
    </row>
    <row r="8833" spans="1:14" ht="13.8" thickBot="1" x14ac:dyDescent="0.25">
      <c r="A8833" s="29" t="s">
        <v>72</v>
      </c>
      <c r="B8833" s="18">
        <v>21</v>
      </c>
      <c r="C8833" s="18">
        <v>37</v>
      </c>
      <c r="D8833" s="18">
        <v>58</v>
      </c>
      <c r="E8833" s="18">
        <v>76</v>
      </c>
      <c r="F8833" s="18">
        <v>137</v>
      </c>
      <c r="G8833" s="18"/>
      <c r="H8833" s="18"/>
      <c r="I8833" s="18"/>
      <c r="J8833" s="62"/>
      <c r="K8833" s="69"/>
      <c r="L8833" s="109" t="s">
        <v>72</v>
      </c>
      <c r="M8833" s="103" t="e">
        <f>#REF!</f>
        <v>#REF!</v>
      </c>
      <c r="N8833" s="103" t="e">
        <f>IF(M8833=0,"",CHOOSE(M8833,"21","37","58","76","76","137","137","137","137","137","手入力箇所","手入力箇所","手入力箇所","手入力箇所","手入力箇所","手入力箇所","手入力箇所","手入力箇所","手入力箇所","手入力箇所"))</f>
        <v>#REF!</v>
      </c>
    </row>
    <row r="8834" spans="1:14" ht="13.8" thickBot="1" x14ac:dyDescent="0.25">
      <c r="A8834" s="29" t="s">
        <v>73</v>
      </c>
      <c r="B8834" s="18">
        <v>48</v>
      </c>
      <c r="C8834" s="18">
        <v>93</v>
      </c>
      <c r="D8834" s="18">
        <v>138</v>
      </c>
      <c r="E8834" s="18">
        <v>183</v>
      </c>
      <c r="F8834" s="18"/>
      <c r="G8834" s="18"/>
      <c r="H8834" s="18"/>
      <c r="I8834" s="18"/>
      <c r="J8834" s="62"/>
      <c r="K8834" s="69"/>
      <c r="L8834" s="109" t="s">
        <v>73</v>
      </c>
      <c r="M8834" s="103" t="e">
        <f>#REF!</f>
        <v>#REF!</v>
      </c>
      <c r="N8834" s="103" t="e">
        <f>IF(M8834=0,"",CHOOSE(M8834,"48","93","138","183","183","手入力箇所","手入力箇所","手入力箇所","手入力箇所","手入力箇所","手入力箇所","手入力箇所","手入力箇所","手入力箇所","手入力箇所"))</f>
        <v>#REF!</v>
      </c>
    </row>
    <row r="8835" spans="1:14" ht="37.200000000000003" thickBot="1" x14ac:dyDescent="0.25">
      <c r="A8835" s="30" t="s">
        <v>74</v>
      </c>
      <c r="B8835" s="18">
        <v>13</v>
      </c>
      <c r="C8835" s="18">
        <v>26</v>
      </c>
      <c r="D8835" s="18">
        <v>40</v>
      </c>
      <c r="E8835" s="18">
        <v>55</v>
      </c>
      <c r="F8835" s="18">
        <v>107</v>
      </c>
      <c r="G8835" s="18">
        <v>224</v>
      </c>
      <c r="H8835" s="18">
        <v>386</v>
      </c>
      <c r="I8835" s="18"/>
      <c r="J8835" s="62"/>
      <c r="K8835" s="69"/>
      <c r="L8835" s="110" t="s">
        <v>74</v>
      </c>
      <c r="M8835" s="103" t="e">
        <f>#REF!</f>
        <v>#REF!</v>
      </c>
      <c r="N8835" s="103" t="e">
        <f>IF(M8835=0,"",CHOOSE(M8835,"13","26","40","55","55","107","107","107","107","107","224","224","224","224","224","224","224","224","224","224","386","386","386","386","386","386","386","386","386","386","手入力箇所","手入力箇所","手入力箇所","手入力箇所","手入力箇所","手入力箇所","手入力箇所","手入力箇所","手入力箇所","手入力箇所"))</f>
        <v>#REF!</v>
      </c>
    </row>
    <row r="8836" spans="1:14" ht="13.8" thickBot="1" x14ac:dyDescent="0.25">
      <c r="A8836" s="29" t="s">
        <v>75</v>
      </c>
      <c r="B8836" s="18">
        <v>36</v>
      </c>
      <c r="C8836" s="18">
        <v>98</v>
      </c>
      <c r="D8836" s="18">
        <v>173</v>
      </c>
      <c r="E8836" s="18">
        <v>274</v>
      </c>
      <c r="F8836" s="18"/>
      <c r="G8836" s="18"/>
      <c r="H8836" s="18"/>
      <c r="I8836" s="18"/>
      <c r="J8836" s="62"/>
      <c r="K8836" s="69"/>
      <c r="L8836" s="109" t="s">
        <v>75</v>
      </c>
      <c r="M8836" s="103" t="e">
        <f>#REF!</f>
        <v>#REF!</v>
      </c>
      <c r="N8836" s="103" t="e">
        <f>IF(M8836=0,"",CHOOSE(M8836,"36","98","173","274","274","手入力箇所","手入力箇所","手入力箇所","手入力箇所","手入力箇所","手入力箇所","手入力箇所","手入力箇所","手入力箇所","手入力箇所"))</f>
        <v>#REF!</v>
      </c>
    </row>
    <row r="8837" spans="1:14" ht="37.200000000000003" thickBot="1" x14ac:dyDescent="0.25">
      <c r="A8837" s="30" t="s">
        <v>76</v>
      </c>
      <c r="B8837" s="18">
        <v>127</v>
      </c>
      <c r="C8837" s="18">
        <v>127</v>
      </c>
      <c r="D8837" s="18">
        <v>127</v>
      </c>
      <c r="E8837" s="18">
        <v>127</v>
      </c>
      <c r="F8837" s="18"/>
      <c r="G8837" s="18"/>
      <c r="H8837" s="18"/>
      <c r="I8837" s="18"/>
      <c r="J8837" s="62"/>
      <c r="K8837" s="69"/>
      <c r="L8837" s="110" t="s">
        <v>76</v>
      </c>
      <c r="M8837" s="103" t="e">
        <f>#REF!</f>
        <v>#REF!</v>
      </c>
      <c r="N8837" s="103" t="e">
        <f>IF(M8837=0,"",CHOOSE(M8837,"127","127","127","127","127","手入力箇所","手入力箇所","手入力箇所","手入力箇所","手入力箇所","手入力箇所","手入力箇所","手入力箇所","手入力箇所","手入力箇所"))</f>
        <v>#REF!</v>
      </c>
    </row>
    <row r="8838" spans="1:14" ht="27" thickBot="1" x14ac:dyDescent="0.25">
      <c r="A8838" s="31" t="s">
        <v>77</v>
      </c>
      <c r="B8838" s="18">
        <v>42</v>
      </c>
      <c r="C8838" s="18">
        <v>90</v>
      </c>
      <c r="D8838" s="18">
        <v>141</v>
      </c>
      <c r="E8838" s="18">
        <v>193</v>
      </c>
      <c r="F8838" s="62"/>
      <c r="G8838" s="62"/>
      <c r="H8838" s="62"/>
      <c r="I8838" s="62"/>
      <c r="J8838" s="62"/>
      <c r="K8838" s="69"/>
      <c r="L8838" s="111" t="s">
        <v>77</v>
      </c>
      <c r="M8838" s="103" t="e">
        <f>#REF!</f>
        <v>#REF!</v>
      </c>
      <c r="N8838" s="103" t="e">
        <f>IF(M8838=0,"",CHOOSE(M8838,"42","90","141","193","1936","手入力箇所","手入力箇所","手入力箇所","手入力箇所","手入力箇所","手入力箇所","手入力箇所","手入力箇所","手入力箇所","手入力箇所"))</f>
        <v>#REF!</v>
      </c>
    </row>
    <row r="8839" spans="1:14" ht="40.200000000000003" thickBot="1" x14ac:dyDescent="0.25">
      <c r="A8839" s="31" t="s">
        <v>78</v>
      </c>
      <c r="B8839" s="18">
        <v>24</v>
      </c>
      <c r="C8839" s="18">
        <v>43</v>
      </c>
      <c r="D8839" s="18">
        <v>61</v>
      </c>
      <c r="E8839" s="18">
        <v>76</v>
      </c>
      <c r="F8839" s="62"/>
      <c r="G8839" s="62"/>
      <c r="H8839" s="62"/>
      <c r="I8839" s="62"/>
      <c r="J8839" s="62"/>
      <c r="K8839" s="69"/>
      <c r="L8839" s="111" t="s">
        <v>78</v>
      </c>
      <c r="M8839" s="103" t="e">
        <f>#REF!</f>
        <v>#REF!</v>
      </c>
      <c r="N8839" s="103" t="e">
        <f>IF(M8839=0,"",CHOOSE(M8839,"24","43","61","76","76","手入力箇所","手入力箇所","手入力箇所","手入力箇所","手入力箇所","手入力箇所","手入力箇所","手入力箇所","手入力箇所","手入力箇所"))</f>
        <v>#REF!</v>
      </c>
    </row>
    <row r="8840" spans="1:14" ht="27" thickBot="1" x14ac:dyDescent="0.25">
      <c r="A8840" s="31" t="s">
        <v>79</v>
      </c>
      <c r="B8840" s="18">
        <v>54</v>
      </c>
      <c r="C8840" s="18">
        <v>77</v>
      </c>
      <c r="D8840" s="18">
        <v>94</v>
      </c>
      <c r="E8840" s="18">
        <v>107</v>
      </c>
      <c r="F8840" s="62"/>
      <c r="G8840" s="62"/>
      <c r="H8840" s="62"/>
      <c r="I8840" s="62"/>
      <c r="J8840" s="62"/>
      <c r="K8840" s="69"/>
      <c r="L8840" s="111" t="s">
        <v>79</v>
      </c>
      <c r="M8840" s="103" t="e">
        <f>#REF!</f>
        <v>#REF!</v>
      </c>
      <c r="N8840" s="103" t="e">
        <f>IF(M8840=0,"",CHOOSE(M8840,"54","77","94","107","107","手入力箇所","手入力箇所","手入力箇所","手入力箇所","手入力箇所","手入力箇所","手入力箇所","手入力箇所","手入力箇所","手入力箇所"))</f>
        <v>#REF!</v>
      </c>
    </row>
    <row r="8841" spans="1:14" ht="40.200000000000003" thickBot="1" x14ac:dyDescent="0.25">
      <c r="A8841" s="31" t="s">
        <v>80</v>
      </c>
      <c r="B8841" s="18">
        <v>49</v>
      </c>
      <c r="C8841" s="18">
        <v>53</v>
      </c>
      <c r="D8841" s="18">
        <v>55</v>
      </c>
      <c r="E8841" s="18">
        <v>56</v>
      </c>
      <c r="F8841" s="62"/>
      <c r="G8841" s="62"/>
      <c r="H8841" s="62"/>
      <c r="I8841" s="62"/>
      <c r="J8841" s="62"/>
      <c r="K8841" s="69"/>
      <c r="L8841" s="111" t="s">
        <v>80</v>
      </c>
      <c r="M8841" s="103" t="e">
        <f>#REF!</f>
        <v>#REF!</v>
      </c>
      <c r="N8841" s="103" t="e">
        <f>IF(M8841=0,"",CHOOSE(M8841,"49","53","55","56","56","手入力箇所","手入力箇所","手入力箇所","手入力箇所","手入力箇所","手入力箇所","手入力箇所","手入力箇所","手入力箇所","手入力箇所"))</f>
        <v>#REF!</v>
      </c>
    </row>
    <row r="8842" spans="1:14" ht="40.200000000000003" thickBot="1" x14ac:dyDescent="0.25">
      <c r="A8842" s="38" t="s">
        <v>81</v>
      </c>
      <c r="B8842" s="35">
        <v>232</v>
      </c>
      <c r="C8842" s="35">
        <v>232</v>
      </c>
      <c r="D8842" s="36"/>
      <c r="E8842" s="36"/>
      <c r="F8842" s="36"/>
      <c r="G8842" s="36"/>
      <c r="H8842" s="36"/>
      <c r="I8842" s="36"/>
      <c r="J8842" s="36"/>
      <c r="K8842" s="67"/>
      <c r="L8842" s="111" t="s">
        <v>81</v>
      </c>
      <c r="M8842" s="103" t="e">
        <f>#REF!</f>
        <v>#REF!</v>
      </c>
      <c r="N8842" s="103" t="e">
        <f>IF(M8842=0,"",CHOOSE(M8842,"232","232","手入力箇所","手入力箇所","手入力箇所","手入力箇所","手入力箇所","手入力箇所","手入力箇所","手入力箇所","手入力箇所","手入力箇所"))</f>
        <v>#REF!</v>
      </c>
    </row>
    <row r="8843" spans="1:14" ht="13.8" thickBot="1" x14ac:dyDescent="0.25">
      <c r="A8843" s="39" t="s">
        <v>82</v>
      </c>
      <c r="B8843" s="17">
        <v>6</v>
      </c>
      <c r="C8843" s="17">
        <v>9</v>
      </c>
      <c r="D8843" s="17">
        <v>11</v>
      </c>
      <c r="E8843" s="17">
        <v>13</v>
      </c>
      <c r="F8843" s="17">
        <v>18</v>
      </c>
      <c r="G8843" s="17">
        <v>26</v>
      </c>
      <c r="H8843" s="17">
        <v>35</v>
      </c>
      <c r="I8843" s="17">
        <v>43</v>
      </c>
      <c r="J8843" s="17">
        <v>49</v>
      </c>
      <c r="K8843" s="70"/>
      <c r="L8843" s="111" t="s">
        <v>82</v>
      </c>
      <c r="M8843" s="103" t="e">
        <f>#REF!</f>
        <v>#REF!</v>
      </c>
      <c r="N8843" s="103" t="e">
        <f>IF(M8843=0,"",CHOOSE(M8843,"6","9","11","13","13","18","18","18","18","18","26","26","26","26","26","26","26","26","26","26","35","35","35","35","35","35","35","35","35","35","43","43","43","43","43","43","43","43","43","43","49","49","49","49","49","49","49","49","49","49","手入力箇所","手入力箇所","手入力箇所","手入力箇所","手入力箇所","手入力箇所","手入力箇所","手入力箇所","手入力箇所","手入力箇所"))</f>
        <v>#REF!</v>
      </c>
    </row>
    <row r="8844" spans="1:14" ht="13.8" thickBot="1" x14ac:dyDescent="0.25">
      <c r="A8844" s="31" t="s">
        <v>83</v>
      </c>
      <c r="B8844" s="18">
        <v>6</v>
      </c>
      <c r="C8844" s="18">
        <v>10</v>
      </c>
      <c r="D8844" s="18">
        <v>14</v>
      </c>
      <c r="E8844" s="18">
        <v>17</v>
      </c>
      <c r="F8844" s="18">
        <v>29</v>
      </c>
      <c r="G8844" s="18">
        <v>50</v>
      </c>
      <c r="H8844" s="18">
        <v>76</v>
      </c>
      <c r="I8844" s="18">
        <v>100</v>
      </c>
      <c r="J8844" s="18">
        <v>123</v>
      </c>
      <c r="K8844" s="69"/>
      <c r="L8844" s="111" t="s">
        <v>83</v>
      </c>
      <c r="M8844" s="103" t="e">
        <f>#REF!</f>
        <v>#REF!</v>
      </c>
      <c r="N8844" s="103" t="e">
        <f>IF(M8844=0,"",CHOOSE(M8844,"6","10","14","17","17","29","29","29","29","29","50","50","50","50","50","50","50","50","50","50","76","76","76","76","76","76","76","76","76","76","100","100","100","100","100","100","100","100","100","100","123","123","123","123","123","123","123","123","123","123","手入力箇所","手入力箇所","手入力箇所","手入力箇所","手入力箇所","手入力箇所","手入力箇所","手入力箇所","手入力箇所"))</f>
        <v>#REF!</v>
      </c>
    </row>
    <row r="8845" spans="1:14" ht="27" thickBot="1" x14ac:dyDescent="0.25">
      <c r="A8845" s="32" t="s">
        <v>84</v>
      </c>
      <c r="B8845" s="20">
        <v>9</v>
      </c>
      <c r="C8845" s="20">
        <v>15</v>
      </c>
      <c r="D8845" s="20">
        <v>20</v>
      </c>
      <c r="E8845" s="20">
        <v>24</v>
      </c>
      <c r="F8845" s="20">
        <v>39</v>
      </c>
      <c r="G8845" s="20">
        <v>65</v>
      </c>
      <c r="H8845" s="63"/>
      <c r="I8845" s="63"/>
      <c r="J8845" s="63"/>
      <c r="K8845" s="106"/>
      <c r="L8845" s="111" t="s">
        <v>84</v>
      </c>
      <c r="M8845" s="103" t="e">
        <f>#REF!</f>
        <v>#REF!</v>
      </c>
      <c r="N8845" s="103" t="e">
        <f>IF(M8845=0,"",CHOOSE(M8845,"9","15","20","24","24","39","39","39","39","39","65","65","65","65","65","65","65","65","65","65","手入力箇所","手入力箇所","手入力箇所","手入力箇所","手入力箇所","手入力箇所","手入力箇所","手入力箇所","手入力箇所","手入力箇所"))</f>
        <v>#REF!</v>
      </c>
    </row>
    <row r="8848" spans="1:14" ht="13.8" thickBot="1" x14ac:dyDescent="0.25"/>
    <row r="8849" spans="1:14" ht="13.8" thickBot="1" x14ac:dyDescent="0.25">
      <c r="A8849" s="688" t="e">
        <f>#REF!</f>
        <v>#REF!</v>
      </c>
      <c r="B8849" s="688"/>
      <c r="C8849" s="688"/>
      <c r="D8849" s="689" t="s">
        <v>192</v>
      </c>
      <c r="E8849" s="689"/>
      <c r="F8849" s="689"/>
      <c r="G8849" s="689"/>
      <c r="H8849" s="689"/>
      <c r="I8849" s="689"/>
      <c r="J8849" s="689"/>
      <c r="K8849" s="689"/>
      <c r="L8849" s="689"/>
      <c r="M8849" s="689"/>
      <c r="N8849" s="689"/>
    </row>
    <row r="8850" spans="1:14" ht="13.8" thickBot="1" x14ac:dyDescent="0.25">
      <c r="A8850" s="65"/>
      <c r="B8850" s="33">
        <v>1</v>
      </c>
      <c r="C8850" s="24">
        <v>2</v>
      </c>
      <c r="D8850" s="24">
        <v>3</v>
      </c>
      <c r="E8850" s="24" t="s">
        <v>58</v>
      </c>
      <c r="F8850" s="24" t="s">
        <v>59</v>
      </c>
      <c r="G8850" s="24" t="s">
        <v>60</v>
      </c>
      <c r="H8850" s="24" t="s">
        <v>61</v>
      </c>
      <c r="I8850" s="24" t="s">
        <v>62</v>
      </c>
      <c r="J8850" s="24" t="s">
        <v>194</v>
      </c>
      <c r="K8850" s="25" t="s">
        <v>85</v>
      </c>
      <c r="L8850" s="105" t="s">
        <v>189</v>
      </c>
      <c r="M8850" s="105" t="s">
        <v>188</v>
      </c>
      <c r="N8850" s="105" t="s">
        <v>51</v>
      </c>
    </row>
    <row r="8851" spans="1:14" ht="13.8" thickBot="1" x14ac:dyDescent="0.25">
      <c r="A8851" s="26" t="s">
        <v>56</v>
      </c>
      <c r="B8851" s="22">
        <v>5</v>
      </c>
      <c r="C8851" s="22">
        <v>7</v>
      </c>
      <c r="D8851" s="22">
        <v>8</v>
      </c>
      <c r="E8851" s="22">
        <v>8</v>
      </c>
      <c r="F8851" s="22">
        <v>10</v>
      </c>
      <c r="G8851" s="22">
        <v>13</v>
      </c>
      <c r="H8851" s="22">
        <v>16</v>
      </c>
      <c r="I8851" s="22"/>
      <c r="J8851" s="23"/>
      <c r="K8851" s="1"/>
      <c r="L8851" s="26" t="s">
        <v>56</v>
      </c>
      <c r="M8851" s="104" t="e">
        <f>#REF!</f>
        <v>#REF!</v>
      </c>
      <c r="N8851" s="112" t="e">
        <f>IF(M8851=0,"",CHOOSE(M8851,"5","7","8","8","8","10","10","10","10","10","13","13","13","13","13","13","13","13","13","13","16","16","16","16","16","16","16","16","16","16","16","手入力箇所","手入力箇所","手入力箇所","手入力箇所","手入力箇所","手入力箇所","手入力箇所","手入力箇所","手入力箇所","手入力箇所"))</f>
        <v>#REF!</v>
      </c>
    </row>
    <row r="8852" spans="1:14" ht="13.8" thickBot="1" x14ac:dyDescent="0.25">
      <c r="A8852" s="27" t="s">
        <v>57</v>
      </c>
      <c r="B8852" s="18">
        <v>5</v>
      </c>
      <c r="C8852" s="18">
        <v>7</v>
      </c>
      <c r="D8852" s="18">
        <v>8</v>
      </c>
      <c r="E8852" s="18">
        <v>9</v>
      </c>
      <c r="F8852" s="18">
        <v>12</v>
      </c>
      <c r="G8852" s="18">
        <v>16</v>
      </c>
      <c r="H8852" s="18"/>
      <c r="I8852" s="18"/>
      <c r="J8852" s="62"/>
      <c r="K8852" s="19"/>
      <c r="L8852" s="27" t="s">
        <v>57</v>
      </c>
      <c r="M8852" s="104" t="e">
        <f>#REF!</f>
        <v>#REF!</v>
      </c>
      <c r="N8852" s="113" t="e">
        <f>IF(M8852=0,"",CHOOSE(M8852,"5","7","8","9","9","12","12","12","12","12","16","16","16","16","16","16","16","16","16","16","手入力箇所","手入力箇所","手入力箇所","手入力箇所","手入力箇所","手入力箇所","手入力箇所","手入力箇所","手入力箇所","手入力箇所"))</f>
        <v>#REF!</v>
      </c>
    </row>
    <row r="8853" spans="1:14" ht="48.6" thickBot="1" x14ac:dyDescent="0.25">
      <c r="A8853" s="28" t="s">
        <v>64</v>
      </c>
      <c r="B8853" s="18">
        <v>6</v>
      </c>
      <c r="C8853" s="18"/>
      <c r="D8853" s="18"/>
      <c r="E8853" s="18"/>
      <c r="F8853" s="18"/>
      <c r="G8853" s="18"/>
      <c r="H8853" s="18"/>
      <c r="I8853" s="18"/>
      <c r="J8853" s="62"/>
      <c r="K8853" s="19"/>
      <c r="L8853" s="28" t="s">
        <v>64</v>
      </c>
      <c r="M8853" s="104" t="e">
        <f>#REF!</f>
        <v>#REF!</v>
      </c>
      <c r="N8853" s="113" t="e">
        <f>IF(M8853=0,"",CHOOSE(M8853,"6","手入力箇所","手入力箇所","手入力箇所","手入力箇所","手入力箇所","手入力箇所","手入力箇所","手入力箇所","手入力箇所","手入力箇所","",""))</f>
        <v>#REF!</v>
      </c>
    </row>
    <row r="8854" spans="1:14" ht="48.6" thickBot="1" x14ac:dyDescent="0.25">
      <c r="A8854" s="28" t="s">
        <v>65</v>
      </c>
      <c r="B8854" s="18">
        <v>6</v>
      </c>
      <c r="C8854" s="18"/>
      <c r="D8854" s="18"/>
      <c r="E8854" s="18"/>
      <c r="F8854" s="18"/>
      <c r="G8854" s="18"/>
      <c r="H8854" s="18"/>
      <c r="I8854" s="18"/>
      <c r="J8854" s="62"/>
      <c r="K8854" s="19"/>
      <c r="L8854" s="28" t="s">
        <v>65</v>
      </c>
      <c r="M8854" s="104" t="e">
        <f>#REF!</f>
        <v>#REF!</v>
      </c>
      <c r="N8854" s="113" t="e">
        <f>IF(M8854=0,"",CHOOSE(M8854,"6","手入力箇所","手入力箇所","手入力箇所","手入力箇所","手入力箇所","手入力箇所","手入力箇所","手入力箇所","手入力箇所","手入力箇所","",""))</f>
        <v>#REF!</v>
      </c>
    </row>
    <row r="8855" spans="1:14" ht="24.6" thickBot="1" x14ac:dyDescent="0.25">
      <c r="A8855" s="28" t="s">
        <v>66</v>
      </c>
      <c r="B8855" s="18">
        <v>5</v>
      </c>
      <c r="C8855" s="18">
        <v>7</v>
      </c>
      <c r="D8855" s="18">
        <v>8</v>
      </c>
      <c r="E8855" s="18">
        <v>9</v>
      </c>
      <c r="F8855" s="18">
        <v>12</v>
      </c>
      <c r="G8855" s="18"/>
      <c r="H8855" s="18"/>
      <c r="I8855" s="18"/>
      <c r="J8855" s="62"/>
      <c r="K8855" s="19"/>
      <c r="L8855" s="28" t="s">
        <v>66</v>
      </c>
      <c r="M8855" s="104" t="e">
        <f>#REF!</f>
        <v>#REF!</v>
      </c>
      <c r="N8855" s="113" t="e">
        <f>IF(M8855=0,"",CHOOSE(M8855,"5","7","8","9","9","12","12","12","12","12","手入力箇所","手入力箇所","手入力箇所","手入力箇所","手入力箇所","手入力箇所","手入力箇所","手入力箇所","手入力箇所","手入力箇所"))</f>
        <v>#REF!</v>
      </c>
    </row>
    <row r="8856" spans="1:14" ht="36.6" thickBot="1" x14ac:dyDescent="0.25">
      <c r="A8856" s="28" t="s">
        <v>67</v>
      </c>
      <c r="B8856" s="18">
        <v>4</v>
      </c>
      <c r="C8856" s="18">
        <v>5</v>
      </c>
      <c r="D8856" s="18">
        <v>5</v>
      </c>
      <c r="E8856" s="18">
        <v>6</v>
      </c>
      <c r="F8856" s="18"/>
      <c r="G8856" s="18"/>
      <c r="H8856" s="18"/>
      <c r="I8856" s="18"/>
      <c r="J8856" s="62"/>
      <c r="K8856" s="19"/>
      <c r="L8856" s="28" t="s">
        <v>67</v>
      </c>
      <c r="M8856" s="104" t="e">
        <f>#REF!</f>
        <v>#REF!</v>
      </c>
      <c r="N8856" s="113" t="e">
        <f>IF(M8856=0,"",CHOOSE(M8856,"4","5","5","6","6","手入力箇所","手入力箇所","手入力箇所","手入力箇所","手入力箇所","手入力箇所","手入力箇所","手入力箇所","手入力箇所","手入力箇所"))</f>
        <v>#REF!</v>
      </c>
    </row>
    <row r="8857" spans="1:14" ht="24.6" thickBot="1" x14ac:dyDescent="0.25">
      <c r="A8857" s="28" t="s">
        <v>68</v>
      </c>
      <c r="B8857" s="18">
        <v>12</v>
      </c>
      <c r="C8857" s="18">
        <v>12</v>
      </c>
      <c r="D8857" s="18">
        <v>12</v>
      </c>
      <c r="E8857" s="18">
        <v>12</v>
      </c>
      <c r="F8857" s="18">
        <v>12</v>
      </c>
      <c r="G8857" s="18">
        <v>12</v>
      </c>
      <c r="H8857" s="18">
        <v>12</v>
      </c>
      <c r="I8857" s="18"/>
      <c r="J8857" s="62"/>
      <c r="K8857" s="19"/>
      <c r="L8857" s="28" t="s">
        <v>68</v>
      </c>
      <c r="M8857" s="104" t="e">
        <f>#REF!</f>
        <v>#REF!</v>
      </c>
      <c r="N8857" s="113" t="e">
        <f>IF(M8857=0,"",CHOOSE(M8857,"12","12","12","12","12","12","12","12","12","12","12","12","12","12","12","12","12","12","12","12","12","12","12","12","12","12","12","12","12","12","手入力箇所","手入力箇所","手入力箇所","手入力箇所","手入力箇所","手入力箇所","手入力箇所","手入力箇所","手入力箇所","手入力箇所"))</f>
        <v>#REF!</v>
      </c>
    </row>
    <row r="8858" spans="1:14" ht="36.6" thickBot="1" x14ac:dyDescent="0.25">
      <c r="A8858" s="28" t="s">
        <v>69</v>
      </c>
      <c r="B8858" s="18">
        <v>7</v>
      </c>
      <c r="C8858" s="18">
        <v>7</v>
      </c>
      <c r="D8858" s="18">
        <v>7</v>
      </c>
      <c r="E8858" s="18">
        <v>7</v>
      </c>
      <c r="F8858" s="18">
        <v>7</v>
      </c>
      <c r="G8858" s="18"/>
      <c r="H8858" s="18"/>
      <c r="I8858" s="18"/>
      <c r="J8858" s="62"/>
      <c r="K8858" s="19"/>
      <c r="L8858" s="28" t="s">
        <v>69</v>
      </c>
      <c r="M8858" s="104" t="e">
        <f>#REF!</f>
        <v>#REF!</v>
      </c>
      <c r="N8858" s="113" t="e">
        <f>IF(M8858=0,"",CHOOSE(M8858,"7","7","7","7","7","7","7","7","7","7","手入力箇所","手入力箇所","手入力箇所","手入力箇所","手入力箇所","手入力箇所","手入力箇所","手入力箇所","手入力箇所","手入力箇所"))</f>
        <v>#REF!</v>
      </c>
    </row>
    <row r="8859" spans="1:14" ht="13.8" thickBot="1" x14ac:dyDescent="0.25">
      <c r="A8859" s="27" t="s">
        <v>63</v>
      </c>
      <c r="B8859" s="18">
        <v>4</v>
      </c>
      <c r="C8859" s="18">
        <v>5</v>
      </c>
      <c r="D8859" s="18">
        <v>7</v>
      </c>
      <c r="E8859" s="18">
        <v>8</v>
      </c>
      <c r="F8859" s="18">
        <v>11</v>
      </c>
      <c r="G8859" s="18">
        <v>16</v>
      </c>
      <c r="H8859" s="18">
        <v>22</v>
      </c>
      <c r="I8859" s="18">
        <v>26</v>
      </c>
      <c r="J8859" s="18">
        <v>31</v>
      </c>
      <c r="K8859" s="19"/>
      <c r="L8859" s="27" t="s">
        <v>63</v>
      </c>
      <c r="M8859" s="104" t="e">
        <f>#REF!</f>
        <v>#REF!</v>
      </c>
      <c r="N8859" s="113" t="e">
        <f>IF(M8859=0,"",CHOOSE(M8859,"4","5","7","8","8","11","11","11","11","11","16","16","16","16","16","16","16","16","16","16","22","22","22","22","22","22","22","22","22","22","26","26","26","26","26","26","26","26","26","26","31","31","31","31","31","31","31","31","31","31","31","手入力箇所","手入力箇所","手入力箇所","手入力箇所","手入力箇所","手入力箇所","手入力箇所","手入力箇所","手入力箇所","手入力箇所"))</f>
        <v>#REF!</v>
      </c>
    </row>
    <row r="8860" spans="1:14" ht="24.6" thickBot="1" x14ac:dyDescent="0.25">
      <c r="A8860" s="28" t="s">
        <v>70</v>
      </c>
      <c r="B8860" s="18">
        <v>5</v>
      </c>
      <c r="C8860" s="18">
        <v>6</v>
      </c>
      <c r="D8860" s="18">
        <v>7</v>
      </c>
      <c r="E8860" s="18"/>
      <c r="F8860" s="18"/>
      <c r="G8860" s="18"/>
      <c r="H8860" s="18"/>
      <c r="I8860" s="18"/>
      <c r="J8860" s="62"/>
      <c r="K8860" s="19"/>
      <c r="L8860" s="28" t="s">
        <v>70</v>
      </c>
      <c r="M8860" s="104" t="e">
        <f>#REF!</f>
        <v>#REF!</v>
      </c>
      <c r="N8860" s="113" t="e">
        <f>IF(M8860=0,"",CHOOSE(M8860,"5","6","7","手入力箇所","手入力箇所","手入力箇所","手入力箇所","手入力箇所","手入力箇所","手入力箇所","手入力箇所","手入力箇所","手入力箇所"))</f>
        <v>#REF!</v>
      </c>
    </row>
    <row r="8861" spans="1:14" ht="13.8" thickBot="1" x14ac:dyDescent="0.25">
      <c r="A8861" s="29" t="s">
        <v>71</v>
      </c>
      <c r="B8861" s="18">
        <v>3</v>
      </c>
      <c r="C8861" s="18">
        <v>6</v>
      </c>
      <c r="D8861" s="18">
        <v>19</v>
      </c>
      <c r="E8861" s="18"/>
      <c r="F8861" s="18"/>
      <c r="G8861" s="18"/>
      <c r="H8861" s="18"/>
      <c r="I8861" s="18"/>
      <c r="J8861" s="62"/>
      <c r="K8861" s="19"/>
      <c r="L8861" s="29" t="s">
        <v>71</v>
      </c>
      <c r="M8861" s="104" t="e">
        <f>#REF!</f>
        <v>#REF!</v>
      </c>
      <c r="N8861" s="113" t="e">
        <f>IF(M8861=0,"",CHOOSE(M8861,"3","6","19","手入力箇所","手入力箇所","手入力箇所","手入力箇所","手入力箇所","手入力箇所","手入力箇所","手入力箇所","手入力箇所","手入力箇所"))</f>
        <v>#REF!</v>
      </c>
    </row>
    <row r="8862" spans="1:14" ht="13.8" thickBot="1" x14ac:dyDescent="0.25">
      <c r="A8862" s="29" t="s">
        <v>72</v>
      </c>
      <c r="B8862" s="18">
        <v>1</v>
      </c>
      <c r="C8862" s="18">
        <v>3</v>
      </c>
      <c r="D8862" s="18">
        <v>5</v>
      </c>
      <c r="E8862" s="18">
        <v>9</v>
      </c>
      <c r="F8862" s="18">
        <v>26</v>
      </c>
      <c r="G8862" s="18"/>
      <c r="H8862" s="18"/>
      <c r="I8862" s="18"/>
      <c r="J8862" s="62"/>
      <c r="K8862" s="19"/>
      <c r="L8862" s="29" t="s">
        <v>72</v>
      </c>
      <c r="M8862" s="104" t="e">
        <f>#REF!</f>
        <v>#REF!</v>
      </c>
      <c r="N8862" s="113" t="e">
        <f>IF(M8862=0,"",CHOOSE(M8862,"1","3","5","9","9","26","26","26","26","26","手入力箇所","手入力箇所","手入力箇所","手入力箇所","手入力箇所","手入力箇所","手入力箇所","手入力箇所","手入力箇所","手入力箇所"))</f>
        <v>#REF!</v>
      </c>
    </row>
    <row r="8863" spans="1:14" ht="13.8" thickBot="1" x14ac:dyDescent="0.25">
      <c r="A8863" s="29" t="s">
        <v>73</v>
      </c>
      <c r="B8863" s="18">
        <v>4</v>
      </c>
      <c r="C8863" s="18">
        <v>11</v>
      </c>
      <c r="D8863" s="18">
        <v>20</v>
      </c>
      <c r="E8863" s="18">
        <v>33</v>
      </c>
      <c r="F8863" s="18"/>
      <c r="G8863" s="18"/>
      <c r="H8863" s="18"/>
      <c r="I8863" s="18"/>
      <c r="J8863" s="62"/>
      <c r="K8863" s="19"/>
      <c r="L8863" s="29" t="s">
        <v>73</v>
      </c>
      <c r="M8863" s="104" t="e">
        <f>#REF!</f>
        <v>#REF!</v>
      </c>
      <c r="N8863" s="113" t="e">
        <f>IF(M8863=0,"",CHOOSE(M8863,"4","11","20","33","33","手入力箇所","手入力箇所","手入力箇所","手入力箇所","手入力箇所","手入力箇所","手入力箇所","手入力箇所","手入力箇所","手入力箇所"))</f>
        <v>#REF!</v>
      </c>
    </row>
    <row r="8864" spans="1:14" ht="37.200000000000003" thickBot="1" x14ac:dyDescent="0.25">
      <c r="A8864" s="30" t="s">
        <v>74</v>
      </c>
      <c r="B8864" s="18">
        <v>4</v>
      </c>
      <c r="C8864" s="18">
        <v>6</v>
      </c>
      <c r="D8864" s="18">
        <v>8</v>
      </c>
      <c r="E8864" s="18">
        <v>10</v>
      </c>
      <c r="F8864" s="18">
        <v>15</v>
      </c>
      <c r="G8864" s="18">
        <v>23</v>
      </c>
      <c r="H8864" s="18">
        <v>33</v>
      </c>
      <c r="I8864" s="18"/>
      <c r="J8864" s="62"/>
      <c r="K8864" s="19"/>
      <c r="L8864" s="30" t="s">
        <v>74</v>
      </c>
      <c r="M8864" s="104" t="e">
        <f>#REF!</f>
        <v>#REF!</v>
      </c>
      <c r="N8864" s="113" t="e">
        <f>IF(M8864=0,"",CHOOSE(M8864,"4","6","8","10","10","15","15","15","15","15","23","23","23","23","23","23","23","23","23","23","33","33","33","33","33","33","33","33","33","33","手入力箇所","手入力箇所","手入力箇所","手入力箇所","手入力箇所","手入力箇所","手入力箇所","手入力箇所","手入力箇所","手入力箇所"))</f>
        <v>#REF!</v>
      </c>
    </row>
    <row r="8865" spans="1:14" ht="13.8" thickBot="1" x14ac:dyDescent="0.25">
      <c r="A8865" s="29" t="s">
        <v>75</v>
      </c>
      <c r="B8865" s="18">
        <v>6</v>
      </c>
      <c r="C8865" s="18">
        <v>14</v>
      </c>
      <c r="D8865" s="18">
        <v>25</v>
      </c>
      <c r="E8865" s="18">
        <v>39</v>
      </c>
      <c r="F8865" s="18"/>
      <c r="G8865" s="18"/>
      <c r="H8865" s="18"/>
      <c r="I8865" s="18"/>
      <c r="J8865" s="62"/>
      <c r="K8865" s="19"/>
      <c r="L8865" s="29" t="s">
        <v>75</v>
      </c>
      <c r="M8865" s="104" t="e">
        <f>#REF!</f>
        <v>#REF!</v>
      </c>
      <c r="N8865" s="113" t="e">
        <f>IF(M8865=0,"",CHOOSE(M8865,"6","14","25","39","39","手入力箇所","手入力箇所","手入力箇所","手入力箇所","手入力箇所","手入力箇所","手入力箇所","手入力箇所","手入力箇所","手入力箇所"))</f>
        <v>#REF!</v>
      </c>
    </row>
    <row r="8866" spans="1:14" ht="37.200000000000003" thickBot="1" x14ac:dyDescent="0.25">
      <c r="A8866" s="30" t="s">
        <v>76</v>
      </c>
      <c r="B8866" s="18">
        <v>2</v>
      </c>
      <c r="C8866" s="18">
        <v>3</v>
      </c>
      <c r="D8866" s="18">
        <v>6</v>
      </c>
      <c r="E8866" s="18">
        <v>9</v>
      </c>
      <c r="F8866" s="18"/>
      <c r="G8866" s="18"/>
      <c r="H8866" s="18"/>
      <c r="I8866" s="18"/>
      <c r="J8866" s="62"/>
      <c r="K8866" s="19"/>
      <c r="L8866" s="30" t="s">
        <v>76</v>
      </c>
      <c r="M8866" s="104" t="e">
        <f>#REF!</f>
        <v>#REF!</v>
      </c>
      <c r="N8866" s="113" t="e">
        <f>IF(M8866=0,"",CHOOSE(M8866,"2","3","6","9","9","手入力箇所","手入力箇所","手入力箇所","手入力箇所","手入力箇所","手入力箇所","手入力箇所","手入力箇所","手入力箇所","手入力箇所"))</f>
        <v>#REF!</v>
      </c>
    </row>
    <row r="8867" spans="1:14" ht="27" thickBot="1" x14ac:dyDescent="0.25">
      <c r="A8867" s="31" t="s">
        <v>77</v>
      </c>
      <c r="B8867" s="18">
        <v>12</v>
      </c>
      <c r="C8867" s="18">
        <v>18</v>
      </c>
      <c r="D8867" s="18">
        <v>22</v>
      </c>
      <c r="E8867" s="18">
        <v>26</v>
      </c>
      <c r="F8867" s="62"/>
      <c r="G8867" s="62"/>
      <c r="H8867" s="62"/>
      <c r="I8867" s="62"/>
      <c r="J8867" s="62"/>
      <c r="K8867" s="19"/>
      <c r="L8867" s="31" t="s">
        <v>77</v>
      </c>
      <c r="M8867" s="104" t="e">
        <f>#REF!</f>
        <v>#REF!</v>
      </c>
      <c r="N8867" s="113" t="e">
        <f>IF(M8867=0,"",CHOOSE(M8867,"12","18","22","26","26","手入力箇所","手入力箇所","手入力箇所","手入力箇所","手入力箇所","手入力箇所","手入力箇所","手入力箇所","手入力箇所","手入力箇所"))</f>
        <v>#REF!</v>
      </c>
    </row>
    <row r="8868" spans="1:14" ht="40.200000000000003" thickBot="1" x14ac:dyDescent="0.25">
      <c r="A8868" s="31" t="s">
        <v>78</v>
      </c>
      <c r="B8868" s="18">
        <v>5</v>
      </c>
      <c r="C8868" s="18">
        <v>8</v>
      </c>
      <c r="D8868" s="18">
        <v>11</v>
      </c>
      <c r="E8868" s="18">
        <v>14</v>
      </c>
      <c r="F8868" s="62"/>
      <c r="G8868" s="62"/>
      <c r="H8868" s="62"/>
      <c r="I8868" s="62"/>
      <c r="J8868" s="62"/>
      <c r="K8868" s="19"/>
      <c r="L8868" s="31" t="s">
        <v>78</v>
      </c>
      <c r="M8868" s="104" t="e">
        <f>#REF!</f>
        <v>#REF!</v>
      </c>
      <c r="N8868" s="113" t="e">
        <f>IF(M8868=0,"",CHOOSE(M8868,"5","8","11","14","14","手入力箇所","手入力箇所","手入力箇所","手入力箇所","手入力箇所","手入力箇所","手入力箇所","手入力箇所","手入力箇所","手入力箇所"))</f>
        <v>#REF!</v>
      </c>
    </row>
    <row r="8869" spans="1:14" ht="27" thickBot="1" x14ac:dyDescent="0.25">
      <c r="A8869" s="31" t="s">
        <v>79</v>
      </c>
      <c r="B8869" s="18">
        <v>6</v>
      </c>
      <c r="C8869" s="18">
        <v>11</v>
      </c>
      <c r="D8869" s="18">
        <v>16</v>
      </c>
      <c r="E8869" s="18">
        <v>21</v>
      </c>
      <c r="F8869" s="62"/>
      <c r="G8869" s="62"/>
      <c r="H8869" s="62"/>
      <c r="I8869" s="62"/>
      <c r="J8869" s="62"/>
      <c r="K8869" s="19"/>
      <c r="L8869" s="31" t="s">
        <v>79</v>
      </c>
      <c r="M8869" s="104" t="e">
        <f>#REF!</f>
        <v>#REF!</v>
      </c>
      <c r="N8869" s="113" t="e">
        <f>IF(M8869=0,"",CHOOSE(M8869,"6","11","16","21","21","手入力箇所","手入力箇所","手入力箇所","手入力箇所","手入力箇所","手入力箇所","手入力箇所","手入力箇所","手入力箇所"))</f>
        <v>#REF!</v>
      </c>
    </row>
    <row r="8870" spans="1:14" ht="40.200000000000003" thickBot="1" x14ac:dyDescent="0.25">
      <c r="A8870" s="31" t="s">
        <v>80</v>
      </c>
      <c r="B8870" s="18">
        <v>5</v>
      </c>
      <c r="C8870" s="18">
        <v>7</v>
      </c>
      <c r="D8870" s="18">
        <v>9</v>
      </c>
      <c r="E8870" s="18">
        <v>10</v>
      </c>
      <c r="F8870" s="62"/>
      <c r="G8870" s="62"/>
      <c r="H8870" s="62"/>
      <c r="I8870" s="62"/>
      <c r="J8870" s="62"/>
      <c r="K8870" s="19"/>
      <c r="L8870" s="31" t="s">
        <v>80</v>
      </c>
      <c r="M8870" s="104" t="e">
        <f>#REF!</f>
        <v>#REF!</v>
      </c>
      <c r="N8870" s="113" t="e">
        <f>IF(M8870=0,"",CHOOSE(M8870,"5","7","9","10","10","手入力箇所","手入力箇所","手入力箇所","手入力箇所","手入力箇所","手入力箇所","手入力箇所","手入力箇所","手入力箇所"))</f>
        <v>#REF!</v>
      </c>
    </row>
    <row r="8871" spans="1:14" ht="40.200000000000003" thickBot="1" x14ac:dyDescent="0.25">
      <c r="A8871" s="31" t="s">
        <v>81</v>
      </c>
      <c r="B8871" s="18">
        <v>9</v>
      </c>
      <c r="C8871" s="18">
        <v>14</v>
      </c>
      <c r="D8871" s="62"/>
      <c r="E8871" s="62"/>
      <c r="F8871" s="62"/>
      <c r="G8871" s="62"/>
      <c r="H8871" s="62"/>
      <c r="I8871" s="62"/>
      <c r="J8871" s="62"/>
      <c r="K8871" s="19"/>
      <c r="L8871" s="31" t="s">
        <v>81</v>
      </c>
      <c r="M8871" s="104" t="e">
        <f>#REF!</f>
        <v>#REF!</v>
      </c>
      <c r="N8871" s="113" t="e">
        <f>IF(M8871=0,"",CHOOSE(M8871,"9","14","手入力箇所","手入力箇所","手入力箇所","手入力箇所","手入力箇所","手入力箇所","手入力箇所","手入力箇所","手入力箇所","手入力箇所"))</f>
        <v>#REF!</v>
      </c>
    </row>
    <row r="8872" spans="1:14" ht="13.8" thickBot="1" x14ac:dyDescent="0.25">
      <c r="A8872" s="31" t="s">
        <v>82</v>
      </c>
      <c r="B8872" s="18">
        <v>3</v>
      </c>
      <c r="C8872" s="18">
        <v>4</v>
      </c>
      <c r="D8872" s="18">
        <v>4</v>
      </c>
      <c r="E8872" s="18">
        <v>5</v>
      </c>
      <c r="F8872" s="18">
        <v>6</v>
      </c>
      <c r="G8872" s="18">
        <v>8</v>
      </c>
      <c r="H8872" s="18">
        <v>9</v>
      </c>
      <c r="I8872" s="18">
        <v>11</v>
      </c>
      <c r="J8872" s="18">
        <v>12</v>
      </c>
      <c r="K8872" s="19"/>
      <c r="L8872" s="31" t="s">
        <v>82</v>
      </c>
      <c r="M8872" s="104" t="e">
        <f>#REF!</f>
        <v>#REF!</v>
      </c>
      <c r="N8872" s="113" t="e">
        <f>IF(M8872=0,"",CHOOSE(M8872,"3","4","4","5","5","6","6","6","6","6","8","8","8","8","8","8","8","8","8","8","9","9","9","9","9","9","9","9","9","9","11","11","11","11","11","11","11","11","11","11","12","12","12","12","12","12","12","12","12","12","12","手入力箇所","手入力箇所","手入力箇所","手入力箇所","手入力箇所","手入力箇所","手入力箇所","手入力箇所","手入力箇所","手入力箇所"))</f>
        <v>#REF!</v>
      </c>
    </row>
    <row r="8873" spans="1:14" ht="13.8" thickBot="1" x14ac:dyDescent="0.25">
      <c r="A8873" s="31" t="s">
        <v>83</v>
      </c>
      <c r="B8873" s="18">
        <v>3</v>
      </c>
      <c r="C8873" s="18">
        <v>4</v>
      </c>
      <c r="D8873" s="18">
        <v>4</v>
      </c>
      <c r="E8873" s="18">
        <v>5</v>
      </c>
      <c r="F8873" s="18">
        <v>6</v>
      </c>
      <c r="G8873" s="18">
        <v>8</v>
      </c>
      <c r="H8873" s="18">
        <v>10</v>
      </c>
      <c r="I8873" s="18">
        <v>12</v>
      </c>
      <c r="J8873" s="18">
        <v>13</v>
      </c>
      <c r="K8873" s="19"/>
      <c r="L8873" s="31" t="s">
        <v>83</v>
      </c>
      <c r="M8873" s="104" t="e">
        <f>#REF!</f>
        <v>#REF!</v>
      </c>
      <c r="N8873" s="113" t="e">
        <f>IF(M8873=0,"",CHOOSE(M8873,"3","4","4","5","5","6","6","6","6","6","8","8","8","8","8","8","8","8","8","8","10","10","10","10","10","10","10","10","10","10","12","12","12","12","12","12","12","12","12","12","13","13","13","13","13","13","13","13","13","13","13","手入力箇所","手入力箇所","手入力箇所","手入力箇所","手入力箇所","手入力箇所","手入力箇所","手入力箇所","手入力箇所","手入力箇所"))</f>
        <v>#REF!</v>
      </c>
    </row>
    <row r="8874" spans="1:14" ht="27" thickBot="1" x14ac:dyDescent="0.25">
      <c r="A8874" s="32" t="s">
        <v>84</v>
      </c>
      <c r="B8874" s="20">
        <v>1</v>
      </c>
      <c r="C8874" s="20">
        <v>2</v>
      </c>
      <c r="D8874" s="20">
        <v>3</v>
      </c>
      <c r="E8874" s="20">
        <v>4</v>
      </c>
      <c r="F8874" s="20">
        <v>8</v>
      </c>
      <c r="G8874" s="20">
        <v>19</v>
      </c>
      <c r="H8874" s="63"/>
      <c r="I8874" s="63"/>
      <c r="J8874" s="63"/>
      <c r="K8874" s="21"/>
      <c r="L8874" s="32" t="s">
        <v>84</v>
      </c>
      <c r="M8874" s="104" t="e">
        <f>#REF!</f>
        <v>#REF!</v>
      </c>
      <c r="N8874" s="113" t="e">
        <f>IF(M8874=0,"",CHOOSE(M8874,"1","2","3","4","4","8","8","8","8","8","19","19","19","19","19","19","19","19","19","19","手入力箇所","手入力箇所","手入力箇所","手入力箇所","手入力箇所","手入力箇所","手入力箇所","手入力箇所","手入力箇所","手入力箇所"))</f>
        <v>#REF!</v>
      </c>
    </row>
    <row r="8875" spans="1:14" ht="13.8" thickBot="1" x14ac:dyDescent="0.25"/>
    <row r="8876" spans="1:14" ht="13.8" thickBot="1" x14ac:dyDescent="0.25">
      <c r="A8876" s="686" t="e">
        <f>A8849</f>
        <v>#REF!</v>
      </c>
      <c r="B8876" s="686"/>
      <c r="C8876" s="686"/>
      <c r="D8876" s="687" t="s">
        <v>193</v>
      </c>
      <c r="E8876" s="687"/>
      <c r="F8876" s="687"/>
      <c r="G8876" s="687"/>
      <c r="H8876" s="687"/>
      <c r="I8876" s="687"/>
      <c r="J8876" s="687"/>
      <c r="K8876" s="687"/>
      <c r="L8876" s="687"/>
      <c r="M8876" s="687"/>
      <c r="N8876" s="687"/>
    </row>
    <row r="8877" spans="1:14" ht="13.8" thickBot="1" x14ac:dyDescent="0.25">
      <c r="A8877" s="105"/>
      <c r="B8877" s="33">
        <v>1</v>
      </c>
      <c r="C8877" s="24">
        <v>2</v>
      </c>
      <c r="D8877" s="24">
        <v>3</v>
      </c>
      <c r="E8877" s="24" t="s">
        <v>58</v>
      </c>
      <c r="F8877" s="24" t="s">
        <v>59</v>
      </c>
      <c r="G8877" s="24" t="s">
        <v>60</v>
      </c>
      <c r="H8877" s="24" t="s">
        <v>61</v>
      </c>
      <c r="I8877" s="24" t="s">
        <v>62</v>
      </c>
      <c r="J8877" s="24" t="s">
        <v>194</v>
      </c>
      <c r="K8877" s="102" t="s">
        <v>85</v>
      </c>
      <c r="L8877" s="105" t="s">
        <v>189</v>
      </c>
      <c r="M8877" s="105" t="s">
        <v>188</v>
      </c>
      <c r="N8877" s="105" t="s">
        <v>51</v>
      </c>
    </row>
    <row r="8878" spans="1:14" ht="13.8" thickBot="1" x14ac:dyDescent="0.25">
      <c r="A8878" s="26" t="s">
        <v>56</v>
      </c>
      <c r="B8878" s="22">
        <v>16</v>
      </c>
      <c r="C8878" s="22">
        <v>25</v>
      </c>
      <c r="D8878" s="22">
        <v>32</v>
      </c>
      <c r="E8878" s="22">
        <v>38</v>
      </c>
      <c r="F8878" s="22">
        <v>56</v>
      </c>
      <c r="G8878" s="22">
        <v>87</v>
      </c>
      <c r="H8878" s="22">
        <v>121</v>
      </c>
      <c r="I8878" s="22"/>
      <c r="J8878" s="23"/>
      <c r="K8878" s="68"/>
      <c r="L8878" s="107" t="s">
        <v>56</v>
      </c>
      <c r="M8878" s="103" t="e">
        <f>#REF!</f>
        <v>#REF!</v>
      </c>
      <c r="N8878" s="103" t="e">
        <f>IF(M8878=0,"",CHOOSE(M8878,"16","25","32","38","38","56","56","56","56","56","87","87","87","87","87","87","87","87","87","87","121","121","121","121","121","121","121","121","121","121","手入力箇所","手入力箇所","手入力箇所","手入力箇所","手入力箇所","手入力箇所","手入力箇所","手入力箇所","手入力箇所","手入力箇所"))</f>
        <v>#REF!</v>
      </c>
    </row>
    <row r="8879" spans="1:14" ht="13.8" thickBot="1" x14ac:dyDescent="0.25">
      <c r="A8879" s="27" t="s">
        <v>57</v>
      </c>
      <c r="B8879" s="18">
        <v>25</v>
      </c>
      <c r="C8879" s="18">
        <v>33</v>
      </c>
      <c r="D8879" s="18">
        <v>40</v>
      </c>
      <c r="E8879" s="18">
        <v>45</v>
      </c>
      <c r="F8879" s="18">
        <v>58</v>
      </c>
      <c r="G8879" s="18">
        <v>79</v>
      </c>
      <c r="H8879" s="18"/>
      <c r="I8879" s="18"/>
      <c r="J8879" s="62"/>
      <c r="K8879" s="69"/>
      <c r="L8879" s="107" t="s">
        <v>57</v>
      </c>
      <c r="M8879" s="103" t="e">
        <f>#REF!</f>
        <v>#REF!</v>
      </c>
      <c r="N8879" s="103" t="e">
        <f>IF(M8879=0,"",CHOOSE(M8879,"25","33","40","45","45","58","58","58","58","58","79","79","79","79","79","79","79","79","79","79","手入力箇所","手入力箇所","手入力箇所","手入力箇所","手入力箇所","手入力箇所","手入力箇所","手入力箇所","手入力箇所","手入力箇所"))</f>
        <v>#REF!</v>
      </c>
    </row>
    <row r="8880" spans="1:14" ht="48.6" thickBot="1" x14ac:dyDescent="0.25">
      <c r="A8880" s="28" t="s">
        <v>64</v>
      </c>
      <c r="B8880" s="18">
        <v>32</v>
      </c>
      <c r="C8880" s="18"/>
      <c r="D8880" s="18"/>
      <c r="E8880" s="18"/>
      <c r="F8880" s="18"/>
      <c r="G8880" s="18"/>
      <c r="H8880" s="18"/>
      <c r="I8880" s="18"/>
      <c r="J8880" s="62"/>
      <c r="K8880" s="69"/>
      <c r="L8880" s="108" t="s">
        <v>64</v>
      </c>
      <c r="M8880" s="103" t="e">
        <f>#REF!</f>
        <v>#REF!</v>
      </c>
      <c r="N8880" s="103" t="e">
        <f>IF(M8880=0,"",CHOOSE(M8880,"32","手入力箇所","手入力箇所","手入力箇所","手入力箇所","手入力箇所","手入力箇所","手入力箇所","手入力箇所","手入力箇所","手入力箇所"))</f>
        <v>#REF!</v>
      </c>
    </row>
    <row r="8881" spans="1:14" ht="48.6" thickBot="1" x14ac:dyDescent="0.25">
      <c r="A8881" s="28" t="s">
        <v>65</v>
      </c>
      <c r="B8881" s="18">
        <v>36</v>
      </c>
      <c r="C8881" s="18"/>
      <c r="D8881" s="18"/>
      <c r="E8881" s="18"/>
      <c r="F8881" s="18"/>
      <c r="G8881" s="18"/>
      <c r="H8881" s="18"/>
      <c r="I8881" s="18"/>
      <c r="J8881" s="62"/>
      <c r="K8881" s="69"/>
      <c r="L8881" s="108" t="s">
        <v>65</v>
      </c>
      <c r="M8881" s="103" t="e">
        <f>#REF!</f>
        <v>#REF!</v>
      </c>
      <c r="N8881" s="103" t="e">
        <f>IF(M8881=0,"",CHOOSE(M8881,"36","手入力箇所","手入力箇所","手入力箇所","手入力箇所","手入力箇所","手入力箇所","手入力箇所","手入力箇所","手入力箇所","手入力箇所"))</f>
        <v>#REF!</v>
      </c>
    </row>
    <row r="8882" spans="1:14" ht="24.6" thickBot="1" x14ac:dyDescent="0.25">
      <c r="A8882" s="28" t="s">
        <v>66</v>
      </c>
      <c r="B8882" s="18">
        <v>24</v>
      </c>
      <c r="C8882" s="18">
        <v>30</v>
      </c>
      <c r="D8882" s="18">
        <v>33</v>
      </c>
      <c r="E8882" s="18">
        <v>35</v>
      </c>
      <c r="F8882" s="18">
        <v>42</v>
      </c>
      <c r="G8882" s="18"/>
      <c r="H8882" s="18"/>
      <c r="I8882" s="18"/>
      <c r="J8882" s="62"/>
      <c r="K8882" s="69"/>
      <c r="L8882" s="108" t="s">
        <v>66</v>
      </c>
      <c r="M8882" s="103" t="e">
        <f>#REF!</f>
        <v>#REF!</v>
      </c>
      <c r="N8882" s="103" t="e">
        <f>IF(M8882=0,"",CHOOSE(M8882,"24","30","33","35","35","42","42","42","42","42","手入力箇所","手入力箇所","手入力箇所","手入力箇所","手入力箇所","手入力箇所","手入力箇所","手入力箇所","手入力箇所","手入力箇所"))</f>
        <v>#REF!</v>
      </c>
    </row>
    <row r="8883" spans="1:14" ht="36.6" thickBot="1" x14ac:dyDescent="0.25">
      <c r="A8883" s="28" t="s">
        <v>67</v>
      </c>
      <c r="B8883" s="18">
        <v>7</v>
      </c>
      <c r="C8883" s="18">
        <v>12</v>
      </c>
      <c r="D8883" s="18">
        <v>16</v>
      </c>
      <c r="E8883" s="18">
        <v>19</v>
      </c>
      <c r="F8883" s="18"/>
      <c r="G8883" s="18"/>
      <c r="H8883" s="18"/>
      <c r="I8883" s="18"/>
      <c r="J8883" s="62"/>
      <c r="K8883" s="69"/>
      <c r="L8883" s="108" t="s">
        <v>67</v>
      </c>
      <c r="M8883" s="103" t="e">
        <f>#REF!</f>
        <v>#REF!</v>
      </c>
      <c r="N8883" s="103" t="e">
        <f>IF(M8883=0,"",CHOOSE(M8883,"7","12","16","19","19","手入力箇所","手入力箇所","手入力箇所","手入力箇所","手入力箇所","手入力箇所","手入力箇所","手入力箇所","手入力箇所","手入力箇所"))</f>
        <v>#REF!</v>
      </c>
    </row>
    <row r="8884" spans="1:14" ht="24.6" thickBot="1" x14ac:dyDescent="0.25">
      <c r="A8884" s="28" t="s">
        <v>68</v>
      </c>
      <c r="B8884" s="18">
        <v>21</v>
      </c>
      <c r="C8884" s="18">
        <v>35</v>
      </c>
      <c r="D8884" s="18">
        <v>48</v>
      </c>
      <c r="E8884" s="18">
        <v>59</v>
      </c>
      <c r="F8884" s="18">
        <v>94</v>
      </c>
      <c r="G8884" s="18">
        <v>159</v>
      </c>
      <c r="H8884" s="18">
        <v>235</v>
      </c>
      <c r="I8884" s="18"/>
      <c r="J8884" s="62"/>
      <c r="K8884" s="69"/>
      <c r="L8884" s="108" t="s">
        <v>68</v>
      </c>
      <c r="M8884" s="103" t="e">
        <f>#REF!</f>
        <v>#REF!</v>
      </c>
      <c r="N8884" s="103" t="e">
        <f>IF(M8884=0,"",CHOOSE(M8884,"21","35","48","59","59","94","94","94","94","94","159","159","159","159","159","159","159","159","159","159","235","235","235","235","235","235","235","235","235","235","手入力箇所","手入力箇所","手入力箇所","手入力箇所","手入力箇所","手入力箇所","手入力箇所","手入力箇所","手入力箇所","手入力箇所"))</f>
        <v>#REF!</v>
      </c>
    </row>
    <row r="8885" spans="1:14" ht="36.6" thickBot="1" x14ac:dyDescent="0.25">
      <c r="A8885" s="28" t="s">
        <v>69</v>
      </c>
      <c r="B8885" s="18">
        <v>22</v>
      </c>
      <c r="C8885" s="18">
        <v>26</v>
      </c>
      <c r="D8885" s="18">
        <v>28</v>
      </c>
      <c r="E8885" s="18">
        <v>29</v>
      </c>
      <c r="F8885" s="18">
        <v>34</v>
      </c>
      <c r="G8885" s="18"/>
      <c r="H8885" s="18"/>
      <c r="I8885" s="18"/>
      <c r="J8885" s="62"/>
      <c r="K8885" s="69"/>
      <c r="L8885" s="108" t="s">
        <v>69</v>
      </c>
      <c r="M8885" s="103" t="e">
        <f>#REF!</f>
        <v>#REF!</v>
      </c>
      <c r="N8885" s="103" t="e">
        <f>IF(M8885=0,"",CHOOSE(M8885,"22","26","28","29","29","34","34","34","34","34","手入力箇所","手入力箇所","手入力箇所","手入力箇所","手入力箇所","手入力箇所","手入力箇所","手入力箇所","手入力箇所","手入力箇所"))</f>
        <v>#REF!</v>
      </c>
    </row>
    <row r="8886" spans="1:14" ht="13.8" thickBot="1" x14ac:dyDescent="0.25">
      <c r="A8886" s="27" t="s">
        <v>63</v>
      </c>
      <c r="B8886" s="18">
        <v>21</v>
      </c>
      <c r="C8886" s="18">
        <v>33</v>
      </c>
      <c r="D8886" s="18">
        <v>46</v>
      </c>
      <c r="E8886" s="18">
        <v>56</v>
      </c>
      <c r="F8886" s="18">
        <v>89</v>
      </c>
      <c r="G8886" s="18">
        <v>151</v>
      </c>
      <c r="H8886" s="18">
        <v>224</v>
      </c>
      <c r="I8886" s="18">
        <v>289</v>
      </c>
      <c r="J8886" s="18">
        <v>350</v>
      </c>
      <c r="K8886" s="69"/>
      <c r="L8886" s="107" t="s">
        <v>63</v>
      </c>
      <c r="M8886" s="103" t="e">
        <f>#REF!</f>
        <v>#REF!</v>
      </c>
      <c r="N8886" s="103" t="e">
        <f>IF(M8886=0,"",CHOOSE(M8886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887" spans="1:14" ht="24.6" thickBot="1" x14ac:dyDescent="0.25">
      <c r="A8887" s="34" t="s">
        <v>70</v>
      </c>
      <c r="B8887" s="35">
        <v>13</v>
      </c>
      <c r="C8887" s="35">
        <v>33</v>
      </c>
      <c r="D8887" s="35">
        <v>59</v>
      </c>
      <c r="E8887" s="35"/>
      <c r="F8887" s="35"/>
      <c r="G8887" s="35"/>
      <c r="H8887" s="35"/>
      <c r="I8887" s="35"/>
      <c r="J8887" s="36"/>
      <c r="K8887" s="67"/>
      <c r="L8887" s="108" t="s">
        <v>70</v>
      </c>
      <c r="M8887" s="103" t="e">
        <f>#REF!</f>
        <v>#REF!</v>
      </c>
      <c r="N8887" s="103" t="e">
        <f>IF(M8887=0,"",CHOOSE(M8887,"13","33","59","手入力箇所","手入力箇所","手入力箇所","手入力箇所","手入力箇所","手入力箇所","手入力箇所","手入力箇所","手入力箇所","手入力箇所"))</f>
        <v>#REF!</v>
      </c>
    </row>
    <row r="8888" spans="1:14" ht="13.8" thickBot="1" x14ac:dyDescent="0.25">
      <c r="A8888" s="37" t="s">
        <v>71</v>
      </c>
      <c r="B8888" s="17">
        <v>23</v>
      </c>
      <c r="C8888" s="17">
        <v>39</v>
      </c>
      <c r="D8888" s="17">
        <v>97</v>
      </c>
      <c r="E8888" s="17"/>
      <c r="F8888" s="17"/>
      <c r="G8888" s="17"/>
      <c r="H8888" s="17"/>
      <c r="I8888" s="17"/>
      <c r="J8888" s="64"/>
      <c r="K8888" s="70"/>
      <c r="L8888" s="109" t="s">
        <v>71</v>
      </c>
      <c r="M8888" s="103" t="e">
        <f>#REF!</f>
        <v>#REF!</v>
      </c>
      <c r="N8888" s="103" t="e">
        <f>IF(M8888=0,"",CHOOSE(M8888,"23","39","97","手入力箇所","手入力箇所","手入力箇所","手入力箇所","手入力箇所","手入力箇所","手入力箇所","手入力箇所","手入力箇所","手入力箇所"))</f>
        <v>#REF!</v>
      </c>
    </row>
    <row r="8889" spans="1:14" ht="13.8" thickBot="1" x14ac:dyDescent="0.25">
      <c r="A8889" s="29" t="s">
        <v>72</v>
      </c>
      <c r="B8889" s="18">
        <v>21</v>
      </c>
      <c r="C8889" s="18">
        <v>37</v>
      </c>
      <c r="D8889" s="18">
        <v>58</v>
      </c>
      <c r="E8889" s="18">
        <v>76</v>
      </c>
      <c r="F8889" s="18">
        <v>137</v>
      </c>
      <c r="G8889" s="18"/>
      <c r="H8889" s="18"/>
      <c r="I8889" s="18"/>
      <c r="J8889" s="62"/>
      <c r="K8889" s="69"/>
      <c r="L8889" s="109" t="s">
        <v>72</v>
      </c>
      <c r="M8889" s="103" t="e">
        <f>#REF!</f>
        <v>#REF!</v>
      </c>
      <c r="N8889" s="103" t="e">
        <f>IF(M8889=0,"",CHOOSE(M8889,"21","37","58","76","76","137","137","137","137","137","手入力箇所","手入力箇所","手入力箇所","手入力箇所","手入力箇所","手入力箇所","手入力箇所","手入力箇所","手入力箇所","手入力箇所"))</f>
        <v>#REF!</v>
      </c>
    </row>
    <row r="8890" spans="1:14" ht="13.8" thickBot="1" x14ac:dyDescent="0.25">
      <c r="A8890" s="29" t="s">
        <v>73</v>
      </c>
      <c r="B8890" s="18">
        <v>48</v>
      </c>
      <c r="C8890" s="18">
        <v>93</v>
      </c>
      <c r="D8890" s="18">
        <v>138</v>
      </c>
      <c r="E8890" s="18">
        <v>183</v>
      </c>
      <c r="F8890" s="18"/>
      <c r="G8890" s="18"/>
      <c r="H8890" s="18"/>
      <c r="I8890" s="18"/>
      <c r="J8890" s="62"/>
      <c r="K8890" s="69"/>
      <c r="L8890" s="109" t="s">
        <v>73</v>
      </c>
      <c r="M8890" s="103" t="e">
        <f>#REF!</f>
        <v>#REF!</v>
      </c>
      <c r="N8890" s="103" t="e">
        <f>IF(M8890=0,"",CHOOSE(M8890,"48","93","138","183","183","手入力箇所","手入力箇所","手入力箇所","手入力箇所","手入力箇所","手入力箇所","手入力箇所","手入力箇所","手入力箇所","手入力箇所"))</f>
        <v>#REF!</v>
      </c>
    </row>
    <row r="8891" spans="1:14" ht="37.200000000000003" thickBot="1" x14ac:dyDescent="0.25">
      <c r="A8891" s="30" t="s">
        <v>74</v>
      </c>
      <c r="B8891" s="18">
        <v>13</v>
      </c>
      <c r="C8891" s="18">
        <v>26</v>
      </c>
      <c r="D8891" s="18">
        <v>40</v>
      </c>
      <c r="E8891" s="18">
        <v>55</v>
      </c>
      <c r="F8891" s="18">
        <v>107</v>
      </c>
      <c r="G8891" s="18">
        <v>224</v>
      </c>
      <c r="H8891" s="18">
        <v>386</v>
      </c>
      <c r="I8891" s="18"/>
      <c r="J8891" s="62"/>
      <c r="K8891" s="69"/>
      <c r="L8891" s="110" t="s">
        <v>74</v>
      </c>
      <c r="M8891" s="103" t="e">
        <f>#REF!</f>
        <v>#REF!</v>
      </c>
      <c r="N8891" s="103" t="e">
        <f>IF(M8891=0,"",CHOOSE(M8891,"13","26","40","55","55","107","107","107","107","107","224","224","224","224","224","224","224","224","224","224","386","386","386","386","386","386","386","386","386","386","手入力箇所","手入力箇所","手入力箇所","手入力箇所","手入力箇所","手入力箇所","手入力箇所","手入力箇所","手入力箇所","手入力箇所"))</f>
        <v>#REF!</v>
      </c>
    </row>
    <row r="8892" spans="1:14" ht="13.8" thickBot="1" x14ac:dyDescent="0.25">
      <c r="A8892" s="29" t="s">
        <v>75</v>
      </c>
      <c r="B8892" s="18">
        <v>36</v>
      </c>
      <c r="C8892" s="18">
        <v>98</v>
      </c>
      <c r="D8892" s="18">
        <v>173</v>
      </c>
      <c r="E8892" s="18">
        <v>274</v>
      </c>
      <c r="F8892" s="18"/>
      <c r="G8892" s="18"/>
      <c r="H8892" s="18"/>
      <c r="I8892" s="18"/>
      <c r="J8892" s="62"/>
      <c r="K8892" s="69"/>
      <c r="L8892" s="109" t="s">
        <v>75</v>
      </c>
      <c r="M8892" s="103" t="e">
        <f>#REF!</f>
        <v>#REF!</v>
      </c>
      <c r="N8892" s="103" t="e">
        <f>IF(M8892=0,"",CHOOSE(M8892,"36","98","173","274","274","手入力箇所","手入力箇所","手入力箇所","手入力箇所","手入力箇所","手入力箇所","手入力箇所","手入力箇所","手入力箇所","手入力箇所"))</f>
        <v>#REF!</v>
      </c>
    </row>
    <row r="8893" spans="1:14" ht="37.200000000000003" thickBot="1" x14ac:dyDescent="0.25">
      <c r="A8893" s="30" t="s">
        <v>76</v>
      </c>
      <c r="B8893" s="18">
        <v>127</v>
      </c>
      <c r="C8893" s="18">
        <v>127</v>
      </c>
      <c r="D8893" s="18">
        <v>127</v>
      </c>
      <c r="E8893" s="18">
        <v>127</v>
      </c>
      <c r="F8893" s="18"/>
      <c r="G8893" s="18"/>
      <c r="H8893" s="18"/>
      <c r="I8893" s="18"/>
      <c r="J8893" s="62"/>
      <c r="K8893" s="69"/>
      <c r="L8893" s="110" t="s">
        <v>76</v>
      </c>
      <c r="M8893" s="103" t="e">
        <f>#REF!</f>
        <v>#REF!</v>
      </c>
      <c r="N8893" s="103" t="e">
        <f>IF(M8893=0,"",CHOOSE(M8893,"127","127","127","127","127","手入力箇所","手入力箇所","手入力箇所","手入力箇所","手入力箇所","手入力箇所","手入力箇所","手入力箇所","手入力箇所","手入力箇所"))</f>
        <v>#REF!</v>
      </c>
    </row>
    <row r="8894" spans="1:14" ht="27" thickBot="1" x14ac:dyDescent="0.25">
      <c r="A8894" s="31" t="s">
        <v>77</v>
      </c>
      <c r="B8894" s="18">
        <v>42</v>
      </c>
      <c r="C8894" s="18">
        <v>90</v>
      </c>
      <c r="D8894" s="18">
        <v>141</v>
      </c>
      <c r="E8894" s="18">
        <v>193</v>
      </c>
      <c r="F8894" s="62"/>
      <c r="G8894" s="62"/>
      <c r="H8894" s="62"/>
      <c r="I8894" s="62"/>
      <c r="J8894" s="62"/>
      <c r="K8894" s="69"/>
      <c r="L8894" s="111" t="s">
        <v>77</v>
      </c>
      <c r="M8894" s="103" t="e">
        <f>#REF!</f>
        <v>#REF!</v>
      </c>
      <c r="N8894" s="103" t="e">
        <f>IF(M8894=0,"",CHOOSE(M8894,"42","90","141","193","1936","手入力箇所","手入力箇所","手入力箇所","手入力箇所","手入力箇所","手入力箇所","手入力箇所","手入力箇所","手入力箇所","手入力箇所"))</f>
        <v>#REF!</v>
      </c>
    </row>
    <row r="8895" spans="1:14" ht="40.200000000000003" thickBot="1" x14ac:dyDescent="0.25">
      <c r="A8895" s="31" t="s">
        <v>78</v>
      </c>
      <c r="B8895" s="18">
        <v>24</v>
      </c>
      <c r="C8895" s="18">
        <v>43</v>
      </c>
      <c r="D8895" s="18">
        <v>61</v>
      </c>
      <c r="E8895" s="18">
        <v>76</v>
      </c>
      <c r="F8895" s="62"/>
      <c r="G8895" s="62"/>
      <c r="H8895" s="62"/>
      <c r="I8895" s="62"/>
      <c r="J8895" s="62"/>
      <c r="K8895" s="69"/>
      <c r="L8895" s="111" t="s">
        <v>78</v>
      </c>
      <c r="M8895" s="103" t="e">
        <f>#REF!</f>
        <v>#REF!</v>
      </c>
      <c r="N8895" s="103" t="e">
        <f>IF(M8895=0,"",CHOOSE(M8895,"24","43","61","76","76","手入力箇所","手入力箇所","手入力箇所","手入力箇所","手入力箇所","手入力箇所","手入力箇所","手入力箇所","手入力箇所","手入力箇所"))</f>
        <v>#REF!</v>
      </c>
    </row>
    <row r="8896" spans="1:14" ht="27" thickBot="1" x14ac:dyDescent="0.25">
      <c r="A8896" s="31" t="s">
        <v>79</v>
      </c>
      <c r="B8896" s="18">
        <v>54</v>
      </c>
      <c r="C8896" s="18">
        <v>77</v>
      </c>
      <c r="D8896" s="18">
        <v>94</v>
      </c>
      <c r="E8896" s="18">
        <v>107</v>
      </c>
      <c r="F8896" s="62"/>
      <c r="G8896" s="62"/>
      <c r="H8896" s="62"/>
      <c r="I8896" s="62"/>
      <c r="J8896" s="62"/>
      <c r="K8896" s="69"/>
      <c r="L8896" s="111" t="s">
        <v>79</v>
      </c>
      <c r="M8896" s="103" t="e">
        <f>#REF!</f>
        <v>#REF!</v>
      </c>
      <c r="N8896" s="103" t="e">
        <f>IF(M8896=0,"",CHOOSE(M8896,"54","77","94","107","107","手入力箇所","手入力箇所","手入力箇所","手入力箇所","手入力箇所","手入力箇所","手入力箇所","手入力箇所","手入力箇所","手入力箇所"))</f>
        <v>#REF!</v>
      </c>
    </row>
    <row r="8897" spans="1:14" ht="40.200000000000003" thickBot="1" x14ac:dyDescent="0.25">
      <c r="A8897" s="31" t="s">
        <v>80</v>
      </c>
      <c r="B8897" s="18">
        <v>49</v>
      </c>
      <c r="C8897" s="18">
        <v>53</v>
      </c>
      <c r="D8897" s="18">
        <v>55</v>
      </c>
      <c r="E8897" s="18">
        <v>56</v>
      </c>
      <c r="F8897" s="62"/>
      <c r="G8897" s="62"/>
      <c r="H8897" s="62"/>
      <c r="I8897" s="62"/>
      <c r="J8897" s="62"/>
      <c r="K8897" s="69"/>
      <c r="L8897" s="111" t="s">
        <v>80</v>
      </c>
      <c r="M8897" s="103" t="e">
        <f>#REF!</f>
        <v>#REF!</v>
      </c>
      <c r="N8897" s="103" t="e">
        <f>IF(M8897=0,"",CHOOSE(M8897,"49","53","55","56","56","手入力箇所","手入力箇所","手入力箇所","手入力箇所","手入力箇所","手入力箇所","手入力箇所","手入力箇所","手入力箇所","手入力箇所"))</f>
        <v>#REF!</v>
      </c>
    </row>
    <row r="8898" spans="1:14" ht="40.200000000000003" thickBot="1" x14ac:dyDescent="0.25">
      <c r="A8898" s="38" t="s">
        <v>81</v>
      </c>
      <c r="B8898" s="35">
        <v>232</v>
      </c>
      <c r="C8898" s="35">
        <v>232</v>
      </c>
      <c r="D8898" s="36"/>
      <c r="E8898" s="36"/>
      <c r="F8898" s="36"/>
      <c r="G8898" s="36"/>
      <c r="H8898" s="36"/>
      <c r="I8898" s="36"/>
      <c r="J8898" s="36"/>
      <c r="K8898" s="67"/>
      <c r="L8898" s="111" t="s">
        <v>81</v>
      </c>
      <c r="M8898" s="103" t="e">
        <f>#REF!</f>
        <v>#REF!</v>
      </c>
      <c r="N8898" s="103" t="e">
        <f>IF(M8898=0,"",CHOOSE(M8898,"232","232","手入力箇所","手入力箇所","手入力箇所","手入力箇所","手入力箇所","手入力箇所","手入力箇所","手入力箇所","手入力箇所","手入力箇所"))</f>
        <v>#REF!</v>
      </c>
    </row>
    <row r="8899" spans="1:14" ht="13.8" thickBot="1" x14ac:dyDescent="0.25">
      <c r="A8899" s="39" t="s">
        <v>82</v>
      </c>
      <c r="B8899" s="17">
        <v>6</v>
      </c>
      <c r="C8899" s="17">
        <v>9</v>
      </c>
      <c r="D8899" s="17">
        <v>11</v>
      </c>
      <c r="E8899" s="17">
        <v>13</v>
      </c>
      <c r="F8899" s="17">
        <v>18</v>
      </c>
      <c r="G8899" s="17">
        <v>26</v>
      </c>
      <c r="H8899" s="17">
        <v>35</v>
      </c>
      <c r="I8899" s="17">
        <v>43</v>
      </c>
      <c r="J8899" s="17">
        <v>49</v>
      </c>
      <c r="K8899" s="70"/>
      <c r="L8899" s="111" t="s">
        <v>82</v>
      </c>
      <c r="M8899" s="103" t="e">
        <f>#REF!</f>
        <v>#REF!</v>
      </c>
      <c r="N8899" s="103" t="e">
        <f>IF(M8899=0,"",CHOOSE(M8899,"6","9","11","13","13","18","18","18","18","18","26","26","26","26","26","26","26","26","26","26","35","35","35","35","35","35","35","35","35","35","43","43","43","43","43","43","43","43","43","43","49","49","49","49","49","49","49","49","49","49","手入力箇所","手入力箇所","手入力箇所","手入力箇所","手入力箇所","手入力箇所","手入力箇所","手入力箇所","手入力箇所","手入力箇所"))</f>
        <v>#REF!</v>
      </c>
    </row>
    <row r="8900" spans="1:14" ht="13.8" thickBot="1" x14ac:dyDescent="0.25">
      <c r="A8900" s="31" t="s">
        <v>83</v>
      </c>
      <c r="B8900" s="18">
        <v>6</v>
      </c>
      <c r="C8900" s="18">
        <v>10</v>
      </c>
      <c r="D8900" s="18">
        <v>14</v>
      </c>
      <c r="E8900" s="18">
        <v>17</v>
      </c>
      <c r="F8900" s="18">
        <v>29</v>
      </c>
      <c r="G8900" s="18">
        <v>50</v>
      </c>
      <c r="H8900" s="18">
        <v>76</v>
      </c>
      <c r="I8900" s="18">
        <v>100</v>
      </c>
      <c r="J8900" s="18">
        <v>123</v>
      </c>
      <c r="K8900" s="69"/>
      <c r="L8900" s="111" t="s">
        <v>83</v>
      </c>
      <c r="M8900" s="103" t="e">
        <f>#REF!</f>
        <v>#REF!</v>
      </c>
      <c r="N8900" s="103" t="e">
        <f>IF(M8900=0,"",CHOOSE(M8900,"6","10","14","17","17","29","29","29","29","29","50","50","50","50","50","50","50","50","50","50","76","76","76","76","76","76","76","76","76","76","100","100","100","100","100","100","100","100","100","100","123","123","123","123","123","123","123","123","123","123","手入力箇所","手入力箇所","手入力箇所","手入力箇所","手入力箇所","手入力箇所","手入力箇所","手入力箇所","手入力箇所"))</f>
        <v>#REF!</v>
      </c>
    </row>
    <row r="8901" spans="1:14" ht="27" thickBot="1" x14ac:dyDescent="0.25">
      <c r="A8901" s="32" t="s">
        <v>84</v>
      </c>
      <c r="B8901" s="20">
        <v>9</v>
      </c>
      <c r="C8901" s="20">
        <v>15</v>
      </c>
      <c r="D8901" s="20">
        <v>20</v>
      </c>
      <c r="E8901" s="20">
        <v>24</v>
      </c>
      <c r="F8901" s="20">
        <v>39</v>
      </c>
      <c r="G8901" s="20">
        <v>65</v>
      </c>
      <c r="H8901" s="63"/>
      <c r="I8901" s="63"/>
      <c r="J8901" s="63"/>
      <c r="K8901" s="106"/>
      <c r="L8901" s="111" t="s">
        <v>84</v>
      </c>
      <c r="M8901" s="103" t="e">
        <f>#REF!</f>
        <v>#REF!</v>
      </c>
      <c r="N8901" s="103" t="e">
        <f>IF(M8901=0,"",CHOOSE(M8901,"9","15","20","24","24","39","39","39","39","39","65","65","65","65","65","65","65","65","65","65","手入力箇所","手入力箇所","手入力箇所","手入力箇所","手入力箇所","手入力箇所","手入力箇所","手入力箇所","手入力箇所","手入力箇所"))</f>
        <v>#REF!</v>
      </c>
    </row>
    <row r="8904" spans="1:14" ht="13.8" thickBot="1" x14ac:dyDescent="0.25"/>
    <row r="8905" spans="1:14" ht="13.8" thickBot="1" x14ac:dyDescent="0.25">
      <c r="A8905" s="688" t="e">
        <f>#REF!</f>
        <v>#REF!</v>
      </c>
      <c r="B8905" s="688"/>
      <c r="C8905" s="688"/>
      <c r="D8905" s="689" t="s">
        <v>192</v>
      </c>
      <c r="E8905" s="689"/>
      <c r="F8905" s="689"/>
      <c r="G8905" s="689"/>
      <c r="H8905" s="689"/>
      <c r="I8905" s="689"/>
      <c r="J8905" s="689"/>
      <c r="K8905" s="689"/>
      <c r="L8905" s="689"/>
      <c r="M8905" s="689"/>
      <c r="N8905" s="689"/>
    </row>
    <row r="8906" spans="1:14" ht="13.8" thickBot="1" x14ac:dyDescent="0.25">
      <c r="A8906" s="65"/>
      <c r="B8906" s="33">
        <v>1</v>
      </c>
      <c r="C8906" s="24">
        <v>2</v>
      </c>
      <c r="D8906" s="24">
        <v>3</v>
      </c>
      <c r="E8906" s="24" t="s">
        <v>58</v>
      </c>
      <c r="F8906" s="24" t="s">
        <v>59</v>
      </c>
      <c r="G8906" s="24" t="s">
        <v>60</v>
      </c>
      <c r="H8906" s="24" t="s">
        <v>61</v>
      </c>
      <c r="I8906" s="24" t="s">
        <v>62</v>
      </c>
      <c r="J8906" s="24" t="s">
        <v>194</v>
      </c>
      <c r="K8906" s="25" t="s">
        <v>85</v>
      </c>
      <c r="L8906" s="105" t="s">
        <v>189</v>
      </c>
      <c r="M8906" s="105" t="s">
        <v>188</v>
      </c>
      <c r="N8906" s="105" t="s">
        <v>51</v>
      </c>
    </row>
    <row r="8907" spans="1:14" ht="13.8" thickBot="1" x14ac:dyDescent="0.25">
      <c r="A8907" s="26" t="s">
        <v>56</v>
      </c>
      <c r="B8907" s="22">
        <v>5</v>
      </c>
      <c r="C8907" s="22">
        <v>7</v>
      </c>
      <c r="D8907" s="22">
        <v>8</v>
      </c>
      <c r="E8907" s="22">
        <v>8</v>
      </c>
      <c r="F8907" s="22">
        <v>10</v>
      </c>
      <c r="G8907" s="22">
        <v>13</v>
      </c>
      <c r="H8907" s="22">
        <v>16</v>
      </c>
      <c r="I8907" s="22"/>
      <c r="J8907" s="23"/>
      <c r="K8907" s="1"/>
      <c r="L8907" s="26" t="s">
        <v>56</v>
      </c>
      <c r="M8907" s="104" t="e">
        <f>#REF!</f>
        <v>#REF!</v>
      </c>
      <c r="N8907" s="112" t="e">
        <f>IF(M8907=0,"",CHOOSE(M8907,"5","7","8","8","8","10","10","10","10","10","13","13","13","13","13","13","13","13","13","13","16","16","16","16","16","16","16","16","16","16","16","手入力箇所","手入力箇所","手入力箇所","手入力箇所","手入力箇所","手入力箇所","手入力箇所","手入力箇所","手入力箇所","手入力箇所"))</f>
        <v>#REF!</v>
      </c>
    </row>
    <row r="8908" spans="1:14" ht="13.8" thickBot="1" x14ac:dyDescent="0.25">
      <c r="A8908" s="27" t="s">
        <v>57</v>
      </c>
      <c r="B8908" s="18">
        <v>5</v>
      </c>
      <c r="C8908" s="18">
        <v>7</v>
      </c>
      <c r="D8908" s="18">
        <v>8</v>
      </c>
      <c r="E8908" s="18">
        <v>9</v>
      </c>
      <c r="F8908" s="18">
        <v>12</v>
      </c>
      <c r="G8908" s="18">
        <v>16</v>
      </c>
      <c r="H8908" s="18"/>
      <c r="I8908" s="18"/>
      <c r="J8908" s="62"/>
      <c r="K8908" s="19"/>
      <c r="L8908" s="27" t="s">
        <v>57</v>
      </c>
      <c r="M8908" s="104" t="e">
        <f>#REF!</f>
        <v>#REF!</v>
      </c>
      <c r="N8908" s="113" t="e">
        <f>IF(M8908=0,"",CHOOSE(M8908,"5","7","8","9","9","12","12","12","12","12","16","16","16","16","16","16","16","16","16","16","手入力箇所","手入力箇所","手入力箇所","手入力箇所","手入力箇所","手入力箇所","手入力箇所","手入力箇所","手入力箇所","手入力箇所"))</f>
        <v>#REF!</v>
      </c>
    </row>
    <row r="8909" spans="1:14" ht="48.6" thickBot="1" x14ac:dyDescent="0.25">
      <c r="A8909" s="28" t="s">
        <v>64</v>
      </c>
      <c r="B8909" s="18">
        <v>6</v>
      </c>
      <c r="C8909" s="18"/>
      <c r="D8909" s="18"/>
      <c r="E8909" s="18"/>
      <c r="F8909" s="18"/>
      <c r="G8909" s="18"/>
      <c r="H8909" s="18"/>
      <c r="I8909" s="18"/>
      <c r="J8909" s="62"/>
      <c r="K8909" s="19"/>
      <c r="L8909" s="28" t="s">
        <v>64</v>
      </c>
      <c r="M8909" s="104" t="e">
        <f>#REF!</f>
        <v>#REF!</v>
      </c>
      <c r="N8909" s="113" t="e">
        <f>IF(M8909=0,"",CHOOSE(M8909,"6","手入力箇所","手入力箇所","手入力箇所","手入力箇所","手入力箇所","手入力箇所","手入力箇所","手入力箇所","手入力箇所","手入力箇所","",""))</f>
        <v>#REF!</v>
      </c>
    </row>
    <row r="8910" spans="1:14" ht="48.6" thickBot="1" x14ac:dyDescent="0.25">
      <c r="A8910" s="28" t="s">
        <v>65</v>
      </c>
      <c r="B8910" s="18">
        <v>6</v>
      </c>
      <c r="C8910" s="18"/>
      <c r="D8910" s="18"/>
      <c r="E8910" s="18"/>
      <c r="F8910" s="18"/>
      <c r="G8910" s="18"/>
      <c r="H8910" s="18"/>
      <c r="I8910" s="18"/>
      <c r="J8910" s="62"/>
      <c r="K8910" s="19"/>
      <c r="L8910" s="28" t="s">
        <v>65</v>
      </c>
      <c r="M8910" s="104" t="e">
        <f>#REF!</f>
        <v>#REF!</v>
      </c>
      <c r="N8910" s="113" t="e">
        <f>IF(M8910=0,"",CHOOSE(M8910,"6","手入力箇所","手入力箇所","手入力箇所","手入力箇所","手入力箇所","手入力箇所","手入力箇所","手入力箇所","手入力箇所","手入力箇所","",""))</f>
        <v>#REF!</v>
      </c>
    </row>
    <row r="8911" spans="1:14" ht="24.6" thickBot="1" x14ac:dyDescent="0.25">
      <c r="A8911" s="28" t="s">
        <v>66</v>
      </c>
      <c r="B8911" s="18">
        <v>5</v>
      </c>
      <c r="C8911" s="18">
        <v>7</v>
      </c>
      <c r="D8911" s="18">
        <v>8</v>
      </c>
      <c r="E8911" s="18">
        <v>9</v>
      </c>
      <c r="F8911" s="18">
        <v>12</v>
      </c>
      <c r="G8911" s="18"/>
      <c r="H8911" s="18"/>
      <c r="I8911" s="18"/>
      <c r="J8911" s="62"/>
      <c r="K8911" s="19"/>
      <c r="L8911" s="28" t="s">
        <v>66</v>
      </c>
      <c r="M8911" s="104" t="e">
        <f>#REF!</f>
        <v>#REF!</v>
      </c>
      <c r="N8911" s="113" t="e">
        <f>IF(M8911=0,"",CHOOSE(M8911,"5","7","8","9","9","12","12","12","12","12","手入力箇所","手入力箇所","手入力箇所","手入力箇所","手入力箇所","手入力箇所","手入力箇所","手入力箇所","手入力箇所","手入力箇所"))</f>
        <v>#REF!</v>
      </c>
    </row>
    <row r="8912" spans="1:14" ht="36.6" thickBot="1" x14ac:dyDescent="0.25">
      <c r="A8912" s="28" t="s">
        <v>67</v>
      </c>
      <c r="B8912" s="18">
        <v>4</v>
      </c>
      <c r="C8912" s="18">
        <v>5</v>
      </c>
      <c r="D8912" s="18">
        <v>5</v>
      </c>
      <c r="E8912" s="18">
        <v>6</v>
      </c>
      <c r="F8912" s="18"/>
      <c r="G8912" s="18"/>
      <c r="H8912" s="18"/>
      <c r="I8912" s="18"/>
      <c r="J8912" s="62"/>
      <c r="K8912" s="19"/>
      <c r="L8912" s="28" t="s">
        <v>67</v>
      </c>
      <c r="M8912" s="104" t="e">
        <f>#REF!</f>
        <v>#REF!</v>
      </c>
      <c r="N8912" s="113" t="e">
        <f>IF(M8912=0,"",CHOOSE(M8912,"4","5","5","6","6","手入力箇所","手入力箇所","手入力箇所","手入力箇所","手入力箇所","手入力箇所","手入力箇所","手入力箇所","手入力箇所","手入力箇所"))</f>
        <v>#REF!</v>
      </c>
    </row>
    <row r="8913" spans="1:14" ht="24.6" thickBot="1" x14ac:dyDescent="0.25">
      <c r="A8913" s="28" t="s">
        <v>68</v>
      </c>
      <c r="B8913" s="18">
        <v>12</v>
      </c>
      <c r="C8913" s="18">
        <v>12</v>
      </c>
      <c r="D8913" s="18">
        <v>12</v>
      </c>
      <c r="E8913" s="18">
        <v>12</v>
      </c>
      <c r="F8913" s="18">
        <v>12</v>
      </c>
      <c r="G8913" s="18">
        <v>12</v>
      </c>
      <c r="H8913" s="18">
        <v>12</v>
      </c>
      <c r="I8913" s="18"/>
      <c r="J8913" s="62"/>
      <c r="K8913" s="19"/>
      <c r="L8913" s="28" t="s">
        <v>68</v>
      </c>
      <c r="M8913" s="104" t="e">
        <f>#REF!</f>
        <v>#REF!</v>
      </c>
      <c r="N8913" s="113" t="e">
        <f>IF(M8913=0,"",CHOOSE(M8913,"12","12","12","12","12","12","12","12","12","12","12","12","12","12","12","12","12","12","12","12","12","12","12","12","12","12","12","12","12","12","手入力箇所","手入力箇所","手入力箇所","手入力箇所","手入力箇所","手入力箇所","手入力箇所","手入力箇所","手入力箇所","手入力箇所"))</f>
        <v>#REF!</v>
      </c>
    </row>
    <row r="8914" spans="1:14" ht="36.6" thickBot="1" x14ac:dyDescent="0.25">
      <c r="A8914" s="28" t="s">
        <v>69</v>
      </c>
      <c r="B8914" s="18">
        <v>7</v>
      </c>
      <c r="C8914" s="18">
        <v>7</v>
      </c>
      <c r="D8914" s="18">
        <v>7</v>
      </c>
      <c r="E8914" s="18">
        <v>7</v>
      </c>
      <c r="F8914" s="18">
        <v>7</v>
      </c>
      <c r="G8914" s="18"/>
      <c r="H8914" s="18"/>
      <c r="I8914" s="18"/>
      <c r="J8914" s="62"/>
      <c r="K8914" s="19"/>
      <c r="L8914" s="28" t="s">
        <v>69</v>
      </c>
      <c r="M8914" s="104" t="e">
        <f>#REF!</f>
        <v>#REF!</v>
      </c>
      <c r="N8914" s="113" t="e">
        <f>IF(M8914=0,"",CHOOSE(M8914,"7","7","7","7","7","7","7","7","7","7","手入力箇所","手入力箇所","手入力箇所","手入力箇所","手入力箇所","手入力箇所","手入力箇所","手入力箇所","手入力箇所","手入力箇所"))</f>
        <v>#REF!</v>
      </c>
    </row>
    <row r="8915" spans="1:14" ht="13.8" thickBot="1" x14ac:dyDescent="0.25">
      <c r="A8915" s="27" t="s">
        <v>63</v>
      </c>
      <c r="B8915" s="18">
        <v>4</v>
      </c>
      <c r="C8915" s="18">
        <v>5</v>
      </c>
      <c r="D8915" s="18">
        <v>7</v>
      </c>
      <c r="E8915" s="18">
        <v>8</v>
      </c>
      <c r="F8915" s="18">
        <v>11</v>
      </c>
      <c r="G8915" s="18">
        <v>16</v>
      </c>
      <c r="H8915" s="18">
        <v>22</v>
      </c>
      <c r="I8915" s="18">
        <v>26</v>
      </c>
      <c r="J8915" s="18">
        <v>31</v>
      </c>
      <c r="K8915" s="19"/>
      <c r="L8915" s="27" t="s">
        <v>63</v>
      </c>
      <c r="M8915" s="104" t="e">
        <f>#REF!</f>
        <v>#REF!</v>
      </c>
      <c r="N8915" s="113" t="e">
        <f>IF(M8915=0,"",CHOOSE(M8915,"4","5","7","8","8","11","11","11","11","11","16","16","16","16","16","16","16","16","16","16","22","22","22","22","22","22","22","22","22","22","26","26","26","26","26","26","26","26","26","26","31","31","31","31","31","31","31","31","31","31","31","手入力箇所","手入力箇所","手入力箇所","手入力箇所","手入力箇所","手入力箇所","手入力箇所","手入力箇所","手入力箇所","手入力箇所"))</f>
        <v>#REF!</v>
      </c>
    </row>
    <row r="8916" spans="1:14" ht="24.6" thickBot="1" x14ac:dyDescent="0.25">
      <c r="A8916" s="28" t="s">
        <v>70</v>
      </c>
      <c r="B8916" s="18">
        <v>5</v>
      </c>
      <c r="C8916" s="18">
        <v>6</v>
      </c>
      <c r="D8916" s="18">
        <v>7</v>
      </c>
      <c r="E8916" s="18"/>
      <c r="F8916" s="18"/>
      <c r="G8916" s="18"/>
      <c r="H8916" s="18"/>
      <c r="I8916" s="18"/>
      <c r="J8916" s="62"/>
      <c r="K8916" s="19"/>
      <c r="L8916" s="28" t="s">
        <v>70</v>
      </c>
      <c r="M8916" s="104" t="e">
        <f>#REF!</f>
        <v>#REF!</v>
      </c>
      <c r="N8916" s="113" t="e">
        <f>IF(M8916=0,"",CHOOSE(M8916,"5","6","7","手入力箇所","手入力箇所","手入力箇所","手入力箇所","手入力箇所","手入力箇所","手入力箇所","手入力箇所","手入力箇所","手入力箇所"))</f>
        <v>#REF!</v>
      </c>
    </row>
    <row r="8917" spans="1:14" ht="13.8" thickBot="1" x14ac:dyDescent="0.25">
      <c r="A8917" s="29" t="s">
        <v>71</v>
      </c>
      <c r="B8917" s="18">
        <v>3</v>
      </c>
      <c r="C8917" s="18">
        <v>6</v>
      </c>
      <c r="D8917" s="18">
        <v>19</v>
      </c>
      <c r="E8917" s="18"/>
      <c r="F8917" s="18"/>
      <c r="G8917" s="18"/>
      <c r="H8917" s="18"/>
      <c r="I8917" s="18"/>
      <c r="J8917" s="62"/>
      <c r="K8917" s="19"/>
      <c r="L8917" s="29" t="s">
        <v>71</v>
      </c>
      <c r="M8917" s="104" t="e">
        <f>#REF!</f>
        <v>#REF!</v>
      </c>
      <c r="N8917" s="113" t="e">
        <f>IF(M8917=0,"",CHOOSE(M8917,"3","6","19","手入力箇所","手入力箇所","手入力箇所","手入力箇所","手入力箇所","手入力箇所","手入力箇所","手入力箇所","手入力箇所","手入力箇所"))</f>
        <v>#REF!</v>
      </c>
    </row>
    <row r="8918" spans="1:14" ht="13.8" thickBot="1" x14ac:dyDescent="0.25">
      <c r="A8918" s="29" t="s">
        <v>72</v>
      </c>
      <c r="B8918" s="18">
        <v>1</v>
      </c>
      <c r="C8918" s="18">
        <v>3</v>
      </c>
      <c r="D8918" s="18">
        <v>5</v>
      </c>
      <c r="E8918" s="18">
        <v>9</v>
      </c>
      <c r="F8918" s="18">
        <v>26</v>
      </c>
      <c r="G8918" s="18"/>
      <c r="H8918" s="18"/>
      <c r="I8918" s="18"/>
      <c r="J8918" s="62"/>
      <c r="K8918" s="19"/>
      <c r="L8918" s="29" t="s">
        <v>72</v>
      </c>
      <c r="M8918" s="104" t="e">
        <f>#REF!</f>
        <v>#REF!</v>
      </c>
      <c r="N8918" s="113" t="e">
        <f>IF(M8918=0,"",CHOOSE(M8918,"1","3","5","9","9","26","26","26","26","26","手入力箇所","手入力箇所","手入力箇所","手入力箇所","手入力箇所","手入力箇所","手入力箇所","手入力箇所","手入力箇所","手入力箇所"))</f>
        <v>#REF!</v>
      </c>
    </row>
    <row r="8919" spans="1:14" ht="13.8" thickBot="1" x14ac:dyDescent="0.25">
      <c r="A8919" s="29" t="s">
        <v>73</v>
      </c>
      <c r="B8919" s="18">
        <v>4</v>
      </c>
      <c r="C8919" s="18">
        <v>11</v>
      </c>
      <c r="D8919" s="18">
        <v>20</v>
      </c>
      <c r="E8919" s="18">
        <v>33</v>
      </c>
      <c r="F8919" s="18"/>
      <c r="G8919" s="18"/>
      <c r="H8919" s="18"/>
      <c r="I8919" s="18"/>
      <c r="J8919" s="62"/>
      <c r="K8919" s="19"/>
      <c r="L8919" s="29" t="s">
        <v>73</v>
      </c>
      <c r="M8919" s="104" t="e">
        <f>#REF!</f>
        <v>#REF!</v>
      </c>
      <c r="N8919" s="113" t="e">
        <f>IF(M8919=0,"",CHOOSE(M8919,"4","11","20","33","33","手入力箇所","手入力箇所","手入力箇所","手入力箇所","手入力箇所","手入力箇所","手入力箇所","手入力箇所","手入力箇所","手入力箇所"))</f>
        <v>#REF!</v>
      </c>
    </row>
    <row r="8920" spans="1:14" ht="37.200000000000003" thickBot="1" x14ac:dyDescent="0.25">
      <c r="A8920" s="30" t="s">
        <v>74</v>
      </c>
      <c r="B8920" s="18">
        <v>4</v>
      </c>
      <c r="C8920" s="18">
        <v>6</v>
      </c>
      <c r="D8920" s="18">
        <v>8</v>
      </c>
      <c r="E8920" s="18">
        <v>10</v>
      </c>
      <c r="F8920" s="18">
        <v>15</v>
      </c>
      <c r="G8920" s="18">
        <v>23</v>
      </c>
      <c r="H8920" s="18">
        <v>33</v>
      </c>
      <c r="I8920" s="18"/>
      <c r="J8920" s="62"/>
      <c r="K8920" s="19"/>
      <c r="L8920" s="30" t="s">
        <v>74</v>
      </c>
      <c r="M8920" s="104" t="e">
        <f>#REF!</f>
        <v>#REF!</v>
      </c>
      <c r="N8920" s="113" t="e">
        <f>IF(M8920=0,"",CHOOSE(M8920,"4","6","8","10","10","15","15","15","15","15","23","23","23","23","23","23","23","23","23","23","33","33","33","33","33","33","33","33","33","33","手入力箇所","手入力箇所","手入力箇所","手入力箇所","手入力箇所","手入力箇所","手入力箇所","手入力箇所","手入力箇所","手入力箇所"))</f>
        <v>#REF!</v>
      </c>
    </row>
    <row r="8921" spans="1:14" ht="13.8" thickBot="1" x14ac:dyDescent="0.25">
      <c r="A8921" s="29" t="s">
        <v>75</v>
      </c>
      <c r="B8921" s="18">
        <v>6</v>
      </c>
      <c r="C8921" s="18">
        <v>14</v>
      </c>
      <c r="D8921" s="18">
        <v>25</v>
      </c>
      <c r="E8921" s="18">
        <v>39</v>
      </c>
      <c r="F8921" s="18"/>
      <c r="G8921" s="18"/>
      <c r="H8921" s="18"/>
      <c r="I8921" s="18"/>
      <c r="J8921" s="62"/>
      <c r="K8921" s="19"/>
      <c r="L8921" s="29" t="s">
        <v>75</v>
      </c>
      <c r="M8921" s="104" t="e">
        <f>#REF!</f>
        <v>#REF!</v>
      </c>
      <c r="N8921" s="113" t="e">
        <f>IF(M8921=0,"",CHOOSE(M8921,"6","14","25","39","39","手入力箇所","手入力箇所","手入力箇所","手入力箇所","手入力箇所","手入力箇所","手入力箇所","手入力箇所","手入力箇所","手入力箇所"))</f>
        <v>#REF!</v>
      </c>
    </row>
    <row r="8922" spans="1:14" ht="37.200000000000003" thickBot="1" x14ac:dyDescent="0.25">
      <c r="A8922" s="30" t="s">
        <v>76</v>
      </c>
      <c r="B8922" s="18">
        <v>2</v>
      </c>
      <c r="C8922" s="18">
        <v>3</v>
      </c>
      <c r="D8922" s="18">
        <v>6</v>
      </c>
      <c r="E8922" s="18">
        <v>9</v>
      </c>
      <c r="F8922" s="18"/>
      <c r="G8922" s="18"/>
      <c r="H8922" s="18"/>
      <c r="I8922" s="18"/>
      <c r="J8922" s="62"/>
      <c r="K8922" s="19"/>
      <c r="L8922" s="30" t="s">
        <v>76</v>
      </c>
      <c r="M8922" s="104" t="e">
        <f>#REF!</f>
        <v>#REF!</v>
      </c>
      <c r="N8922" s="113" t="e">
        <f>IF(M8922=0,"",CHOOSE(M8922,"2","3","6","9","9","手入力箇所","手入力箇所","手入力箇所","手入力箇所","手入力箇所","手入力箇所","手入力箇所","手入力箇所","手入力箇所","手入力箇所"))</f>
        <v>#REF!</v>
      </c>
    </row>
    <row r="8923" spans="1:14" ht="27" thickBot="1" x14ac:dyDescent="0.25">
      <c r="A8923" s="31" t="s">
        <v>77</v>
      </c>
      <c r="B8923" s="18">
        <v>12</v>
      </c>
      <c r="C8923" s="18">
        <v>18</v>
      </c>
      <c r="D8923" s="18">
        <v>22</v>
      </c>
      <c r="E8923" s="18">
        <v>26</v>
      </c>
      <c r="F8923" s="62"/>
      <c r="G8923" s="62"/>
      <c r="H8923" s="62"/>
      <c r="I8923" s="62"/>
      <c r="J8923" s="62"/>
      <c r="K8923" s="19"/>
      <c r="L8923" s="31" t="s">
        <v>77</v>
      </c>
      <c r="M8923" s="104" t="e">
        <f>#REF!</f>
        <v>#REF!</v>
      </c>
      <c r="N8923" s="113" t="e">
        <f>IF(M8923=0,"",CHOOSE(M8923,"12","18","22","26","26","手入力箇所","手入力箇所","手入力箇所","手入力箇所","手入力箇所","手入力箇所","手入力箇所","手入力箇所","手入力箇所","手入力箇所"))</f>
        <v>#REF!</v>
      </c>
    </row>
    <row r="8924" spans="1:14" ht="40.200000000000003" thickBot="1" x14ac:dyDescent="0.25">
      <c r="A8924" s="31" t="s">
        <v>78</v>
      </c>
      <c r="B8924" s="18">
        <v>5</v>
      </c>
      <c r="C8924" s="18">
        <v>8</v>
      </c>
      <c r="D8924" s="18">
        <v>11</v>
      </c>
      <c r="E8924" s="18">
        <v>14</v>
      </c>
      <c r="F8924" s="62"/>
      <c r="G8924" s="62"/>
      <c r="H8924" s="62"/>
      <c r="I8924" s="62"/>
      <c r="J8924" s="62"/>
      <c r="K8924" s="19"/>
      <c r="L8924" s="31" t="s">
        <v>78</v>
      </c>
      <c r="M8924" s="104" t="e">
        <f>#REF!</f>
        <v>#REF!</v>
      </c>
      <c r="N8924" s="113" t="e">
        <f>IF(M8924=0,"",CHOOSE(M8924,"5","8","11","14","14","手入力箇所","手入力箇所","手入力箇所","手入力箇所","手入力箇所","手入力箇所","手入力箇所","手入力箇所","手入力箇所","手入力箇所"))</f>
        <v>#REF!</v>
      </c>
    </row>
    <row r="8925" spans="1:14" ht="27" thickBot="1" x14ac:dyDescent="0.25">
      <c r="A8925" s="31" t="s">
        <v>79</v>
      </c>
      <c r="B8925" s="18">
        <v>6</v>
      </c>
      <c r="C8925" s="18">
        <v>11</v>
      </c>
      <c r="D8925" s="18">
        <v>16</v>
      </c>
      <c r="E8925" s="18">
        <v>21</v>
      </c>
      <c r="F8925" s="62"/>
      <c r="G8925" s="62"/>
      <c r="H8925" s="62"/>
      <c r="I8925" s="62"/>
      <c r="J8925" s="62"/>
      <c r="K8925" s="19"/>
      <c r="L8925" s="31" t="s">
        <v>79</v>
      </c>
      <c r="M8925" s="104" t="e">
        <f>#REF!</f>
        <v>#REF!</v>
      </c>
      <c r="N8925" s="113" t="e">
        <f>IF(M8925=0,"",CHOOSE(M8925,"6","11","16","21","21","手入力箇所","手入力箇所","手入力箇所","手入力箇所","手入力箇所","手入力箇所","手入力箇所","手入力箇所","手入力箇所"))</f>
        <v>#REF!</v>
      </c>
    </row>
    <row r="8926" spans="1:14" ht="40.200000000000003" thickBot="1" x14ac:dyDescent="0.25">
      <c r="A8926" s="31" t="s">
        <v>80</v>
      </c>
      <c r="B8926" s="18">
        <v>5</v>
      </c>
      <c r="C8926" s="18">
        <v>7</v>
      </c>
      <c r="D8926" s="18">
        <v>9</v>
      </c>
      <c r="E8926" s="18">
        <v>10</v>
      </c>
      <c r="F8926" s="62"/>
      <c r="G8926" s="62"/>
      <c r="H8926" s="62"/>
      <c r="I8926" s="62"/>
      <c r="J8926" s="62"/>
      <c r="K8926" s="19"/>
      <c r="L8926" s="31" t="s">
        <v>80</v>
      </c>
      <c r="M8926" s="104" t="e">
        <f>#REF!</f>
        <v>#REF!</v>
      </c>
      <c r="N8926" s="113" t="e">
        <f>IF(M8926=0,"",CHOOSE(M8926,"5","7","9","10","10","手入力箇所","手入力箇所","手入力箇所","手入力箇所","手入力箇所","手入力箇所","手入力箇所","手入力箇所","手入力箇所"))</f>
        <v>#REF!</v>
      </c>
    </row>
    <row r="8927" spans="1:14" ht="40.200000000000003" thickBot="1" x14ac:dyDescent="0.25">
      <c r="A8927" s="31" t="s">
        <v>81</v>
      </c>
      <c r="B8927" s="18">
        <v>9</v>
      </c>
      <c r="C8927" s="18">
        <v>14</v>
      </c>
      <c r="D8927" s="62"/>
      <c r="E8927" s="62"/>
      <c r="F8927" s="62"/>
      <c r="G8927" s="62"/>
      <c r="H8927" s="62"/>
      <c r="I8927" s="62"/>
      <c r="J8927" s="62"/>
      <c r="K8927" s="19"/>
      <c r="L8927" s="31" t="s">
        <v>81</v>
      </c>
      <c r="M8927" s="104" t="e">
        <f>#REF!</f>
        <v>#REF!</v>
      </c>
      <c r="N8927" s="113" t="e">
        <f>IF(M8927=0,"",CHOOSE(M8927,"9","14","手入力箇所","手入力箇所","手入力箇所","手入力箇所","手入力箇所","手入力箇所","手入力箇所","手入力箇所","手入力箇所","手入力箇所"))</f>
        <v>#REF!</v>
      </c>
    </row>
    <row r="8928" spans="1:14" ht="13.8" thickBot="1" x14ac:dyDescent="0.25">
      <c r="A8928" s="31" t="s">
        <v>82</v>
      </c>
      <c r="B8928" s="18">
        <v>3</v>
      </c>
      <c r="C8928" s="18">
        <v>4</v>
      </c>
      <c r="D8928" s="18">
        <v>4</v>
      </c>
      <c r="E8928" s="18">
        <v>5</v>
      </c>
      <c r="F8928" s="18">
        <v>6</v>
      </c>
      <c r="G8928" s="18">
        <v>8</v>
      </c>
      <c r="H8928" s="18">
        <v>9</v>
      </c>
      <c r="I8928" s="18">
        <v>11</v>
      </c>
      <c r="J8928" s="18">
        <v>12</v>
      </c>
      <c r="K8928" s="19"/>
      <c r="L8928" s="31" t="s">
        <v>82</v>
      </c>
      <c r="M8928" s="104" t="e">
        <f>#REF!</f>
        <v>#REF!</v>
      </c>
      <c r="N8928" s="113" t="e">
        <f>IF(M8928=0,"",CHOOSE(M8928,"3","4","4","5","5","6","6","6","6","6","8","8","8","8","8","8","8","8","8","8","9","9","9","9","9","9","9","9","9","9","11","11","11","11","11","11","11","11","11","11","12","12","12","12","12","12","12","12","12","12","12","手入力箇所","手入力箇所","手入力箇所","手入力箇所","手入力箇所","手入力箇所","手入力箇所","手入力箇所","手入力箇所","手入力箇所"))</f>
        <v>#REF!</v>
      </c>
    </row>
    <row r="8929" spans="1:14" ht="13.8" thickBot="1" x14ac:dyDescent="0.25">
      <c r="A8929" s="31" t="s">
        <v>83</v>
      </c>
      <c r="B8929" s="18">
        <v>3</v>
      </c>
      <c r="C8929" s="18">
        <v>4</v>
      </c>
      <c r="D8929" s="18">
        <v>4</v>
      </c>
      <c r="E8929" s="18">
        <v>5</v>
      </c>
      <c r="F8929" s="18">
        <v>6</v>
      </c>
      <c r="G8929" s="18">
        <v>8</v>
      </c>
      <c r="H8929" s="18">
        <v>10</v>
      </c>
      <c r="I8929" s="18">
        <v>12</v>
      </c>
      <c r="J8929" s="18">
        <v>13</v>
      </c>
      <c r="K8929" s="19"/>
      <c r="L8929" s="31" t="s">
        <v>83</v>
      </c>
      <c r="M8929" s="104" t="e">
        <f>#REF!</f>
        <v>#REF!</v>
      </c>
      <c r="N8929" s="113" t="e">
        <f>IF(M8929=0,"",CHOOSE(M8929,"3","4","4","5","5","6","6","6","6","6","8","8","8","8","8","8","8","8","8","8","10","10","10","10","10","10","10","10","10","10","12","12","12","12","12","12","12","12","12","12","13","13","13","13","13","13","13","13","13","13","13","手入力箇所","手入力箇所","手入力箇所","手入力箇所","手入力箇所","手入力箇所","手入力箇所","手入力箇所","手入力箇所","手入力箇所"))</f>
        <v>#REF!</v>
      </c>
    </row>
    <row r="8930" spans="1:14" ht="27" thickBot="1" x14ac:dyDescent="0.25">
      <c r="A8930" s="32" t="s">
        <v>84</v>
      </c>
      <c r="B8930" s="20">
        <v>1</v>
      </c>
      <c r="C8930" s="20">
        <v>2</v>
      </c>
      <c r="D8930" s="20">
        <v>3</v>
      </c>
      <c r="E8930" s="20">
        <v>4</v>
      </c>
      <c r="F8930" s="20">
        <v>8</v>
      </c>
      <c r="G8930" s="20">
        <v>19</v>
      </c>
      <c r="H8930" s="63"/>
      <c r="I8930" s="63"/>
      <c r="J8930" s="63"/>
      <c r="K8930" s="21"/>
      <c r="L8930" s="32" t="s">
        <v>84</v>
      </c>
      <c r="M8930" s="104" t="e">
        <f>#REF!</f>
        <v>#REF!</v>
      </c>
      <c r="N8930" s="113" t="e">
        <f>IF(M8930=0,"",CHOOSE(M8930,"1","2","3","4","4","8","8","8","8","8","19","19","19","19","19","19","19","19","19","19","手入力箇所","手入力箇所","手入力箇所","手入力箇所","手入力箇所","手入力箇所","手入力箇所","手入力箇所","手入力箇所","手入力箇所"))</f>
        <v>#REF!</v>
      </c>
    </row>
    <row r="8931" spans="1:14" ht="13.8" thickBot="1" x14ac:dyDescent="0.25"/>
    <row r="8932" spans="1:14" ht="13.8" thickBot="1" x14ac:dyDescent="0.25">
      <c r="A8932" s="686" t="e">
        <f>A8905</f>
        <v>#REF!</v>
      </c>
      <c r="B8932" s="686"/>
      <c r="C8932" s="686"/>
      <c r="D8932" s="687" t="s">
        <v>193</v>
      </c>
      <c r="E8932" s="687"/>
      <c r="F8932" s="687"/>
      <c r="G8932" s="687"/>
      <c r="H8932" s="687"/>
      <c r="I8932" s="687"/>
      <c r="J8932" s="687"/>
      <c r="K8932" s="687"/>
      <c r="L8932" s="687"/>
      <c r="M8932" s="687"/>
      <c r="N8932" s="687"/>
    </row>
    <row r="8933" spans="1:14" ht="13.8" thickBot="1" x14ac:dyDescent="0.25">
      <c r="A8933" s="105"/>
      <c r="B8933" s="33">
        <v>1</v>
      </c>
      <c r="C8933" s="24">
        <v>2</v>
      </c>
      <c r="D8933" s="24">
        <v>3</v>
      </c>
      <c r="E8933" s="24" t="s">
        <v>58</v>
      </c>
      <c r="F8933" s="24" t="s">
        <v>59</v>
      </c>
      <c r="G8933" s="24" t="s">
        <v>60</v>
      </c>
      <c r="H8933" s="24" t="s">
        <v>61</v>
      </c>
      <c r="I8933" s="24" t="s">
        <v>62</v>
      </c>
      <c r="J8933" s="24" t="s">
        <v>194</v>
      </c>
      <c r="K8933" s="102" t="s">
        <v>85</v>
      </c>
      <c r="L8933" s="105" t="s">
        <v>189</v>
      </c>
      <c r="M8933" s="105" t="s">
        <v>188</v>
      </c>
      <c r="N8933" s="105" t="s">
        <v>51</v>
      </c>
    </row>
    <row r="8934" spans="1:14" ht="13.8" thickBot="1" x14ac:dyDescent="0.25">
      <c r="A8934" s="26" t="s">
        <v>56</v>
      </c>
      <c r="B8934" s="22">
        <v>16</v>
      </c>
      <c r="C8934" s="22">
        <v>25</v>
      </c>
      <c r="D8934" s="22">
        <v>32</v>
      </c>
      <c r="E8934" s="22">
        <v>38</v>
      </c>
      <c r="F8934" s="22">
        <v>56</v>
      </c>
      <c r="G8934" s="22">
        <v>87</v>
      </c>
      <c r="H8934" s="22">
        <v>121</v>
      </c>
      <c r="I8934" s="22"/>
      <c r="J8934" s="23"/>
      <c r="K8934" s="68"/>
      <c r="L8934" s="107" t="s">
        <v>56</v>
      </c>
      <c r="M8934" s="103" t="e">
        <f>#REF!</f>
        <v>#REF!</v>
      </c>
      <c r="N8934" s="103" t="e">
        <f>IF(M8934=0,"",CHOOSE(M8934,"16","25","32","38","38","56","56","56","56","56","87","87","87","87","87","87","87","87","87","87","121","121","121","121","121","121","121","121","121","121","手入力箇所","手入力箇所","手入力箇所","手入力箇所","手入力箇所","手入力箇所","手入力箇所","手入力箇所","手入力箇所","手入力箇所"))</f>
        <v>#REF!</v>
      </c>
    </row>
    <row r="8935" spans="1:14" ht="13.8" thickBot="1" x14ac:dyDescent="0.25">
      <c r="A8935" s="27" t="s">
        <v>57</v>
      </c>
      <c r="B8935" s="18">
        <v>25</v>
      </c>
      <c r="C8935" s="18">
        <v>33</v>
      </c>
      <c r="D8935" s="18">
        <v>40</v>
      </c>
      <c r="E8935" s="18">
        <v>45</v>
      </c>
      <c r="F8935" s="18">
        <v>58</v>
      </c>
      <c r="G8935" s="18">
        <v>79</v>
      </c>
      <c r="H8935" s="18"/>
      <c r="I8935" s="18"/>
      <c r="J8935" s="62"/>
      <c r="K8935" s="69"/>
      <c r="L8935" s="107" t="s">
        <v>57</v>
      </c>
      <c r="M8935" s="103" t="e">
        <f>#REF!</f>
        <v>#REF!</v>
      </c>
      <c r="N8935" s="103" t="e">
        <f>IF(M8935=0,"",CHOOSE(M8935,"25","33","40","45","45","58","58","58","58","58","79","79","79","79","79","79","79","79","79","79","手入力箇所","手入力箇所","手入力箇所","手入力箇所","手入力箇所","手入力箇所","手入力箇所","手入力箇所","手入力箇所","手入力箇所"))</f>
        <v>#REF!</v>
      </c>
    </row>
    <row r="8936" spans="1:14" ht="48.6" thickBot="1" x14ac:dyDescent="0.25">
      <c r="A8936" s="28" t="s">
        <v>64</v>
      </c>
      <c r="B8936" s="18">
        <v>32</v>
      </c>
      <c r="C8936" s="18"/>
      <c r="D8936" s="18"/>
      <c r="E8936" s="18"/>
      <c r="F8936" s="18"/>
      <c r="G8936" s="18"/>
      <c r="H8936" s="18"/>
      <c r="I8936" s="18"/>
      <c r="J8936" s="62"/>
      <c r="K8936" s="69"/>
      <c r="L8936" s="108" t="s">
        <v>64</v>
      </c>
      <c r="M8936" s="103" t="e">
        <f>#REF!</f>
        <v>#REF!</v>
      </c>
      <c r="N8936" s="103" t="e">
        <f>IF(M8936=0,"",CHOOSE(M8936,"32","手入力箇所","手入力箇所","手入力箇所","手入力箇所","手入力箇所","手入力箇所","手入力箇所","手入力箇所","手入力箇所","手入力箇所"))</f>
        <v>#REF!</v>
      </c>
    </row>
    <row r="8937" spans="1:14" ht="48.6" thickBot="1" x14ac:dyDescent="0.25">
      <c r="A8937" s="28" t="s">
        <v>65</v>
      </c>
      <c r="B8937" s="18">
        <v>36</v>
      </c>
      <c r="C8937" s="18"/>
      <c r="D8937" s="18"/>
      <c r="E8937" s="18"/>
      <c r="F8937" s="18"/>
      <c r="G8937" s="18"/>
      <c r="H8937" s="18"/>
      <c r="I8937" s="18"/>
      <c r="J8937" s="62"/>
      <c r="K8937" s="69"/>
      <c r="L8937" s="108" t="s">
        <v>65</v>
      </c>
      <c r="M8937" s="103" t="e">
        <f>#REF!</f>
        <v>#REF!</v>
      </c>
      <c r="N8937" s="103" t="e">
        <f>IF(M8937=0,"",CHOOSE(M8937,"36","手入力箇所","手入力箇所","手入力箇所","手入力箇所","手入力箇所","手入力箇所","手入力箇所","手入力箇所","手入力箇所","手入力箇所"))</f>
        <v>#REF!</v>
      </c>
    </row>
    <row r="8938" spans="1:14" ht="24.6" thickBot="1" x14ac:dyDescent="0.25">
      <c r="A8938" s="28" t="s">
        <v>66</v>
      </c>
      <c r="B8938" s="18">
        <v>24</v>
      </c>
      <c r="C8938" s="18">
        <v>30</v>
      </c>
      <c r="D8938" s="18">
        <v>33</v>
      </c>
      <c r="E8938" s="18">
        <v>35</v>
      </c>
      <c r="F8938" s="18">
        <v>42</v>
      </c>
      <c r="G8938" s="18"/>
      <c r="H8938" s="18"/>
      <c r="I8938" s="18"/>
      <c r="J8938" s="62"/>
      <c r="K8938" s="69"/>
      <c r="L8938" s="108" t="s">
        <v>66</v>
      </c>
      <c r="M8938" s="103" t="e">
        <f>#REF!</f>
        <v>#REF!</v>
      </c>
      <c r="N8938" s="103" t="e">
        <f>IF(M8938=0,"",CHOOSE(M8938,"24","30","33","35","35","42","42","42","42","42","手入力箇所","手入力箇所","手入力箇所","手入力箇所","手入力箇所","手入力箇所","手入力箇所","手入力箇所","手入力箇所","手入力箇所"))</f>
        <v>#REF!</v>
      </c>
    </row>
    <row r="8939" spans="1:14" ht="36.6" thickBot="1" x14ac:dyDescent="0.25">
      <c r="A8939" s="28" t="s">
        <v>67</v>
      </c>
      <c r="B8939" s="18">
        <v>7</v>
      </c>
      <c r="C8939" s="18">
        <v>12</v>
      </c>
      <c r="D8939" s="18">
        <v>16</v>
      </c>
      <c r="E8939" s="18">
        <v>19</v>
      </c>
      <c r="F8939" s="18"/>
      <c r="G8939" s="18"/>
      <c r="H8939" s="18"/>
      <c r="I8939" s="18"/>
      <c r="J8939" s="62"/>
      <c r="K8939" s="69"/>
      <c r="L8939" s="108" t="s">
        <v>67</v>
      </c>
      <c r="M8939" s="103" t="e">
        <f>#REF!</f>
        <v>#REF!</v>
      </c>
      <c r="N8939" s="103" t="e">
        <f>IF(M8939=0,"",CHOOSE(M8939,"7","12","16","19","19","手入力箇所","手入力箇所","手入力箇所","手入力箇所","手入力箇所","手入力箇所","手入力箇所","手入力箇所","手入力箇所","手入力箇所"))</f>
        <v>#REF!</v>
      </c>
    </row>
    <row r="8940" spans="1:14" ht="24.6" thickBot="1" x14ac:dyDescent="0.25">
      <c r="A8940" s="28" t="s">
        <v>68</v>
      </c>
      <c r="B8940" s="18">
        <v>21</v>
      </c>
      <c r="C8940" s="18">
        <v>35</v>
      </c>
      <c r="D8940" s="18">
        <v>48</v>
      </c>
      <c r="E8940" s="18">
        <v>59</v>
      </c>
      <c r="F8940" s="18">
        <v>94</v>
      </c>
      <c r="G8940" s="18">
        <v>159</v>
      </c>
      <c r="H8940" s="18">
        <v>235</v>
      </c>
      <c r="I8940" s="18"/>
      <c r="J8940" s="62"/>
      <c r="K8940" s="69"/>
      <c r="L8940" s="108" t="s">
        <v>68</v>
      </c>
      <c r="M8940" s="103" t="e">
        <f>#REF!</f>
        <v>#REF!</v>
      </c>
      <c r="N8940" s="103" t="e">
        <f>IF(M8940=0,"",CHOOSE(M8940,"21","35","48","59","59","94","94","94","94","94","159","159","159","159","159","159","159","159","159","159","235","235","235","235","235","235","235","235","235","235","手入力箇所","手入力箇所","手入力箇所","手入力箇所","手入力箇所","手入力箇所","手入力箇所","手入力箇所","手入力箇所","手入力箇所"))</f>
        <v>#REF!</v>
      </c>
    </row>
    <row r="8941" spans="1:14" ht="36.6" thickBot="1" x14ac:dyDescent="0.25">
      <c r="A8941" s="28" t="s">
        <v>69</v>
      </c>
      <c r="B8941" s="18">
        <v>22</v>
      </c>
      <c r="C8941" s="18">
        <v>26</v>
      </c>
      <c r="D8941" s="18">
        <v>28</v>
      </c>
      <c r="E8941" s="18">
        <v>29</v>
      </c>
      <c r="F8941" s="18">
        <v>34</v>
      </c>
      <c r="G8941" s="18"/>
      <c r="H8941" s="18"/>
      <c r="I8941" s="18"/>
      <c r="J8941" s="62"/>
      <c r="K8941" s="69"/>
      <c r="L8941" s="108" t="s">
        <v>69</v>
      </c>
      <c r="M8941" s="103" t="e">
        <f>#REF!</f>
        <v>#REF!</v>
      </c>
      <c r="N8941" s="103" t="e">
        <f>IF(M8941=0,"",CHOOSE(M8941,"22","26","28","29","29","34","34","34","34","34","手入力箇所","手入力箇所","手入力箇所","手入力箇所","手入力箇所","手入力箇所","手入力箇所","手入力箇所","手入力箇所","手入力箇所"))</f>
        <v>#REF!</v>
      </c>
    </row>
    <row r="8942" spans="1:14" ht="13.8" thickBot="1" x14ac:dyDescent="0.25">
      <c r="A8942" s="27" t="s">
        <v>63</v>
      </c>
      <c r="B8942" s="18">
        <v>21</v>
      </c>
      <c r="C8942" s="18">
        <v>33</v>
      </c>
      <c r="D8942" s="18">
        <v>46</v>
      </c>
      <c r="E8942" s="18">
        <v>56</v>
      </c>
      <c r="F8942" s="18">
        <v>89</v>
      </c>
      <c r="G8942" s="18">
        <v>151</v>
      </c>
      <c r="H8942" s="18">
        <v>224</v>
      </c>
      <c r="I8942" s="18">
        <v>289</v>
      </c>
      <c r="J8942" s="18">
        <v>350</v>
      </c>
      <c r="K8942" s="69"/>
      <c r="L8942" s="107" t="s">
        <v>63</v>
      </c>
      <c r="M8942" s="103" t="e">
        <f>#REF!</f>
        <v>#REF!</v>
      </c>
      <c r="N8942" s="103" t="e">
        <f>IF(M8942=0,"",CHOOSE(M8942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943" spans="1:14" ht="24.6" thickBot="1" x14ac:dyDescent="0.25">
      <c r="A8943" s="34" t="s">
        <v>70</v>
      </c>
      <c r="B8943" s="35">
        <v>13</v>
      </c>
      <c r="C8943" s="35">
        <v>33</v>
      </c>
      <c r="D8943" s="35">
        <v>59</v>
      </c>
      <c r="E8943" s="35"/>
      <c r="F8943" s="35"/>
      <c r="G8943" s="35"/>
      <c r="H8943" s="35"/>
      <c r="I8943" s="35"/>
      <c r="J8943" s="36"/>
      <c r="K8943" s="67"/>
      <c r="L8943" s="108" t="s">
        <v>70</v>
      </c>
      <c r="M8943" s="103" t="e">
        <f>#REF!</f>
        <v>#REF!</v>
      </c>
      <c r="N8943" s="103" t="e">
        <f>IF(M8943=0,"",CHOOSE(M8943,"13","33","59","手入力箇所","手入力箇所","手入力箇所","手入力箇所","手入力箇所","手入力箇所","手入力箇所","手入力箇所","手入力箇所","手入力箇所"))</f>
        <v>#REF!</v>
      </c>
    </row>
    <row r="8944" spans="1:14" ht="13.8" thickBot="1" x14ac:dyDescent="0.25">
      <c r="A8944" s="37" t="s">
        <v>71</v>
      </c>
      <c r="B8944" s="17">
        <v>23</v>
      </c>
      <c r="C8944" s="17">
        <v>39</v>
      </c>
      <c r="D8944" s="17">
        <v>97</v>
      </c>
      <c r="E8944" s="17"/>
      <c r="F8944" s="17"/>
      <c r="G8944" s="17"/>
      <c r="H8944" s="17"/>
      <c r="I8944" s="17"/>
      <c r="J8944" s="64"/>
      <c r="K8944" s="70"/>
      <c r="L8944" s="109" t="s">
        <v>71</v>
      </c>
      <c r="M8944" s="103" t="e">
        <f>#REF!</f>
        <v>#REF!</v>
      </c>
      <c r="N8944" s="103" t="e">
        <f>IF(M8944=0,"",CHOOSE(M8944,"23","39","97","手入力箇所","手入力箇所","手入力箇所","手入力箇所","手入力箇所","手入力箇所","手入力箇所","手入力箇所","手入力箇所","手入力箇所"))</f>
        <v>#REF!</v>
      </c>
    </row>
    <row r="8945" spans="1:14" ht="13.8" thickBot="1" x14ac:dyDescent="0.25">
      <c r="A8945" s="29" t="s">
        <v>72</v>
      </c>
      <c r="B8945" s="18">
        <v>21</v>
      </c>
      <c r="C8945" s="18">
        <v>37</v>
      </c>
      <c r="D8945" s="18">
        <v>58</v>
      </c>
      <c r="E8945" s="18">
        <v>76</v>
      </c>
      <c r="F8945" s="18">
        <v>137</v>
      </c>
      <c r="G8945" s="18"/>
      <c r="H8945" s="18"/>
      <c r="I8945" s="18"/>
      <c r="J8945" s="62"/>
      <c r="K8945" s="69"/>
      <c r="L8945" s="109" t="s">
        <v>72</v>
      </c>
      <c r="M8945" s="103" t="e">
        <f>#REF!</f>
        <v>#REF!</v>
      </c>
      <c r="N8945" s="103" t="e">
        <f>IF(M8945=0,"",CHOOSE(M8945,"21","37","58","76","76","137","137","137","137","137","手入力箇所","手入力箇所","手入力箇所","手入力箇所","手入力箇所","手入力箇所","手入力箇所","手入力箇所","手入力箇所","手入力箇所"))</f>
        <v>#REF!</v>
      </c>
    </row>
    <row r="8946" spans="1:14" ht="13.8" thickBot="1" x14ac:dyDescent="0.25">
      <c r="A8946" s="29" t="s">
        <v>73</v>
      </c>
      <c r="B8946" s="18">
        <v>48</v>
      </c>
      <c r="C8946" s="18">
        <v>93</v>
      </c>
      <c r="D8946" s="18">
        <v>138</v>
      </c>
      <c r="E8946" s="18">
        <v>183</v>
      </c>
      <c r="F8946" s="18"/>
      <c r="G8946" s="18"/>
      <c r="H8946" s="18"/>
      <c r="I8946" s="18"/>
      <c r="J8946" s="62"/>
      <c r="K8946" s="69"/>
      <c r="L8946" s="109" t="s">
        <v>73</v>
      </c>
      <c r="M8946" s="103" t="e">
        <f>#REF!</f>
        <v>#REF!</v>
      </c>
      <c r="N8946" s="103" t="e">
        <f>IF(M8946=0,"",CHOOSE(M8946,"48","93","138","183","183","手入力箇所","手入力箇所","手入力箇所","手入力箇所","手入力箇所","手入力箇所","手入力箇所","手入力箇所","手入力箇所","手入力箇所"))</f>
        <v>#REF!</v>
      </c>
    </row>
    <row r="8947" spans="1:14" ht="37.200000000000003" thickBot="1" x14ac:dyDescent="0.25">
      <c r="A8947" s="30" t="s">
        <v>74</v>
      </c>
      <c r="B8947" s="18">
        <v>13</v>
      </c>
      <c r="C8947" s="18">
        <v>26</v>
      </c>
      <c r="D8947" s="18">
        <v>40</v>
      </c>
      <c r="E8947" s="18">
        <v>55</v>
      </c>
      <c r="F8947" s="18">
        <v>107</v>
      </c>
      <c r="G8947" s="18">
        <v>224</v>
      </c>
      <c r="H8947" s="18">
        <v>386</v>
      </c>
      <c r="I8947" s="18"/>
      <c r="J8947" s="62"/>
      <c r="K8947" s="69"/>
      <c r="L8947" s="110" t="s">
        <v>74</v>
      </c>
      <c r="M8947" s="103" t="e">
        <f>#REF!</f>
        <v>#REF!</v>
      </c>
      <c r="N8947" s="103" t="e">
        <f>IF(M8947=0,"",CHOOSE(M8947,"13","26","40","55","55","107","107","107","107","107","224","224","224","224","224","224","224","224","224","224","386","386","386","386","386","386","386","386","386","386","手入力箇所","手入力箇所","手入力箇所","手入力箇所","手入力箇所","手入力箇所","手入力箇所","手入力箇所","手入力箇所","手入力箇所"))</f>
        <v>#REF!</v>
      </c>
    </row>
    <row r="8948" spans="1:14" ht="13.8" thickBot="1" x14ac:dyDescent="0.25">
      <c r="A8948" s="29" t="s">
        <v>75</v>
      </c>
      <c r="B8948" s="18">
        <v>36</v>
      </c>
      <c r="C8948" s="18">
        <v>98</v>
      </c>
      <c r="D8948" s="18">
        <v>173</v>
      </c>
      <c r="E8948" s="18">
        <v>274</v>
      </c>
      <c r="F8948" s="18"/>
      <c r="G8948" s="18"/>
      <c r="H8948" s="18"/>
      <c r="I8948" s="18"/>
      <c r="J8948" s="62"/>
      <c r="K8948" s="69"/>
      <c r="L8948" s="109" t="s">
        <v>75</v>
      </c>
      <c r="M8948" s="103" t="e">
        <f>#REF!</f>
        <v>#REF!</v>
      </c>
      <c r="N8948" s="103" t="e">
        <f>IF(M8948=0,"",CHOOSE(M8948,"36","98","173","274","274","手入力箇所","手入力箇所","手入力箇所","手入力箇所","手入力箇所","手入力箇所","手入力箇所","手入力箇所","手入力箇所","手入力箇所"))</f>
        <v>#REF!</v>
      </c>
    </row>
    <row r="8949" spans="1:14" ht="37.200000000000003" thickBot="1" x14ac:dyDescent="0.25">
      <c r="A8949" s="30" t="s">
        <v>76</v>
      </c>
      <c r="B8949" s="18">
        <v>127</v>
      </c>
      <c r="C8949" s="18">
        <v>127</v>
      </c>
      <c r="D8949" s="18">
        <v>127</v>
      </c>
      <c r="E8949" s="18">
        <v>127</v>
      </c>
      <c r="F8949" s="18"/>
      <c r="G8949" s="18"/>
      <c r="H8949" s="18"/>
      <c r="I8949" s="18"/>
      <c r="J8949" s="62"/>
      <c r="K8949" s="69"/>
      <c r="L8949" s="110" t="s">
        <v>76</v>
      </c>
      <c r="M8949" s="103" t="e">
        <f>#REF!</f>
        <v>#REF!</v>
      </c>
      <c r="N8949" s="103" t="e">
        <f>IF(M8949=0,"",CHOOSE(M8949,"127","127","127","127","127","手入力箇所","手入力箇所","手入力箇所","手入力箇所","手入力箇所","手入力箇所","手入力箇所","手入力箇所","手入力箇所","手入力箇所"))</f>
        <v>#REF!</v>
      </c>
    </row>
    <row r="8950" spans="1:14" ht="27" thickBot="1" x14ac:dyDescent="0.25">
      <c r="A8950" s="31" t="s">
        <v>77</v>
      </c>
      <c r="B8950" s="18">
        <v>42</v>
      </c>
      <c r="C8950" s="18">
        <v>90</v>
      </c>
      <c r="D8950" s="18">
        <v>141</v>
      </c>
      <c r="E8950" s="18">
        <v>193</v>
      </c>
      <c r="F8950" s="62"/>
      <c r="G8950" s="62"/>
      <c r="H8950" s="62"/>
      <c r="I8950" s="62"/>
      <c r="J8950" s="62"/>
      <c r="K8950" s="69"/>
      <c r="L8950" s="111" t="s">
        <v>77</v>
      </c>
      <c r="M8950" s="103" t="e">
        <f>#REF!</f>
        <v>#REF!</v>
      </c>
      <c r="N8950" s="103" t="e">
        <f>IF(M8950=0,"",CHOOSE(M8950,"42","90","141","193","1936","手入力箇所","手入力箇所","手入力箇所","手入力箇所","手入力箇所","手入力箇所","手入力箇所","手入力箇所","手入力箇所","手入力箇所"))</f>
        <v>#REF!</v>
      </c>
    </row>
    <row r="8951" spans="1:14" ht="40.200000000000003" thickBot="1" x14ac:dyDescent="0.25">
      <c r="A8951" s="31" t="s">
        <v>78</v>
      </c>
      <c r="B8951" s="18">
        <v>24</v>
      </c>
      <c r="C8951" s="18">
        <v>43</v>
      </c>
      <c r="D8951" s="18">
        <v>61</v>
      </c>
      <c r="E8951" s="18">
        <v>76</v>
      </c>
      <c r="F8951" s="62"/>
      <c r="G8951" s="62"/>
      <c r="H8951" s="62"/>
      <c r="I8951" s="62"/>
      <c r="J8951" s="62"/>
      <c r="K8951" s="69"/>
      <c r="L8951" s="111" t="s">
        <v>78</v>
      </c>
      <c r="M8951" s="103" t="e">
        <f>#REF!</f>
        <v>#REF!</v>
      </c>
      <c r="N8951" s="103" t="e">
        <f>IF(M8951=0,"",CHOOSE(M8951,"24","43","61","76","76","手入力箇所","手入力箇所","手入力箇所","手入力箇所","手入力箇所","手入力箇所","手入力箇所","手入力箇所","手入力箇所","手入力箇所"))</f>
        <v>#REF!</v>
      </c>
    </row>
    <row r="8952" spans="1:14" ht="27" thickBot="1" x14ac:dyDescent="0.25">
      <c r="A8952" s="31" t="s">
        <v>79</v>
      </c>
      <c r="B8952" s="18">
        <v>54</v>
      </c>
      <c r="C8952" s="18">
        <v>77</v>
      </c>
      <c r="D8952" s="18">
        <v>94</v>
      </c>
      <c r="E8952" s="18">
        <v>107</v>
      </c>
      <c r="F8952" s="62"/>
      <c r="G8952" s="62"/>
      <c r="H8952" s="62"/>
      <c r="I8952" s="62"/>
      <c r="J8952" s="62"/>
      <c r="K8952" s="69"/>
      <c r="L8952" s="111" t="s">
        <v>79</v>
      </c>
      <c r="M8952" s="103" t="e">
        <f>#REF!</f>
        <v>#REF!</v>
      </c>
      <c r="N8952" s="103" t="e">
        <f>IF(M8952=0,"",CHOOSE(M8952,"54","77","94","107","107","手入力箇所","手入力箇所","手入力箇所","手入力箇所","手入力箇所","手入力箇所","手入力箇所","手入力箇所","手入力箇所","手入力箇所"))</f>
        <v>#REF!</v>
      </c>
    </row>
    <row r="8953" spans="1:14" ht="40.200000000000003" thickBot="1" x14ac:dyDescent="0.25">
      <c r="A8953" s="31" t="s">
        <v>80</v>
      </c>
      <c r="B8953" s="18">
        <v>49</v>
      </c>
      <c r="C8953" s="18">
        <v>53</v>
      </c>
      <c r="D8953" s="18">
        <v>55</v>
      </c>
      <c r="E8953" s="18">
        <v>56</v>
      </c>
      <c r="F8953" s="62"/>
      <c r="G8953" s="62"/>
      <c r="H8953" s="62"/>
      <c r="I8953" s="62"/>
      <c r="J8953" s="62"/>
      <c r="K8953" s="69"/>
      <c r="L8953" s="111" t="s">
        <v>80</v>
      </c>
      <c r="M8953" s="103" t="e">
        <f>#REF!</f>
        <v>#REF!</v>
      </c>
      <c r="N8953" s="103" t="e">
        <f>IF(M8953=0,"",CHOOSE(M8953,"49","53","55","56","56","手入力箇所","手入力箇所","手入力箇所","手入力箇所","手入力箇所","手入力箇所","手入力箇所","手入力箇所","手入力箇所","手入力箇所"))</f>
        <v>#REF!</v>
      </c>
    </row>
    <row r="8954" spans="1:14" ht="40.200000000000003" thickBot="1" x14ac:dyDescent="0.25">
      <c r="A8954" s="38" t="s">
        <v>81</v>
      </c>
      <c r="B8954" s="35">
        <v>232</v>
      </c>
      <c r="C8954" s="35">
        <v>232</v>
      </c>
      <c r="D8954" s="36"/>
      <c r="E8954" s="36"/>
      <c r="F8954" s="36"/>
      <c r="G8954" s="36"/>
      <c r="H8954" s="36"/>
      <c r="I8954" s="36"/>
      <c r="J8954" s="36"/>
      <c r="K8954" s="67"/>
      <c r="L8954" s="111" t="s">
        <v>81</v>
      </c>
      <c r="M8954" s="103" t="e">
        <f>#REF!</f>
        <v>#REF!</v>
      </c>
      <c r="N8954" s="103" t="e">
        <f>IF(M8954=0,"",CHOOSE(M8954,"232","232","手入力箇所","手入力箇所","手入力箇所","手入力箇所","手入力箇所","手入力箇所","手入力箇所","手入力箇所","手入力箇所","手入力箇所"))</f>
        <v>#REF!</v>
      </c>
    </row>
    <row r="8955" spans="1:14" ht="13.8" thickBot="1" x14ac:dyDescent="0.25">
      <c r="A8955" s="39" t="s">
        <v>82</v>
      </c>
      <c r="B8955" s="17">
        <v>6</v>
      </c>
      <c r="C8955" s="17">
        <v>9</v>
      </c>
      <c r="D8955" s="17">
        <v>11</v>
      </c>
      <c r="E8955" s="17">
        <v>13</v>
      </c>
      <c r="F8955" s="17">
        <v>18</v>
      </c>
      <c r="G8955" s="17">
        <v>26</v>
      </c>
      <c r="H8955" s="17">
        <v>35</v>
      </c>
      <c r="I8955" s="17">
        <v>43</v>
      </c>
      <c r="J8955" s="17">
        <v>49</v>
      </c>
      <c r="K8955" s="70"/>
      <c r="L8955" s="111" t="s">
        <v>82</v>
      </c>
      <c r="M8955" s="103" t="e">
        <f>#REF!</f>
        <v>#REF!</v>
      </c>
      <c r="N8955" s="103" t="e">
        <f>IF(M8955=0,"",CHOOSE(M8955,"6","9","11","13","13","18","18","18","18","18","26","26","26","26","26","26","26","26","26","26","35","35","35","35","35","35","35","35","35","35","43","43","43","43","43","43","43","43","43","43","49","49","49","49","49","49","49","49","49","49","手入力箇所","手入力箇所","手入力箇所","手入力箇所","手入力箇所","手入力箇所","手入力箇所","手入力箇所","手入力箇所","手入力箇所"))</f>
        <v>#REF!</v>
      </c>
    </row>
    <row r="8956" spans="1:14" ht="13.8" thickBot="1" x14ac:dyDescent="0.25">
      <c r="A8956" s="31" t="s">
        <v>83</v>
      </c>
      <c r="B8956" s="18">
        <v>6</v>
      </c>
      <c r="C8956" s="18">
        <v>10</v>
      </c>
      <c r="D8956" s="18">
        <v>14</v>
      </c>
      <c r="E8956" s="18">
        <v>17</v>
      </c>
      <c r="F8956" s="18">
        <v>29</v>
      </c>
      <c r="G8956" s="18">
        <v>50</v>
      </c>
      <c r="H8956" s="18">
        <v>76</v>
      </c>
      <c r="I8956" s="18">
        <v>100</v>
      </c>
      <c r="J8956" s="18">
        <v>123</v>
      </c>
      <c r="K8956" s="69"/>
      <c r="L8956" s="111" t="s">
        <v>83</v>
      </c>
      <c r="M8956" s="103" t="e">
        <f>#REF!</f>
        <v>#REF!</v>
      </c>
      <c r="N8956" s="103" t="e">
        <f>IF(M8956=0,"",CHOOSE(M8956,"6","10","14","17","17","29","29","29","29","29","50","50","50","50","50","50","50","50","50","50","76","76","76","76","76","76","76","76","76","76","100","100","100","100","100","100","100","100","100","100","123","123","123","123","123","123","123","123","123","123","手入力箇所","手入力箇所","手入力箇所","手入力箇所","手入力箇所","手入力箇所","手入力箇所","手入力箇所","手入力箇所"))</f>
        <v>#REF!</v>
      </c>
    </row>
    <row r="8957" spans="1:14" ht="27" thickBot="1" x14ac:dyDescent="0.25">
      <c r="A8957" s="32" t="s">
        <v>84</v>
      </c>
      <c r="B8957" s="20">
        <v>9</v>
      </c>
      <c r="C8957" s="20">
        <v>15</v>
      </c>
      <c r="D8957" s="20">
        <v>20</v>
      </c>
      <c r="E8957" s="20">
        <v>24</v>
      </c>
      <c r="F8957" s="20">
        <v>39</v>
      </c>
      <c r="G8957" s="20">
        <v>65</v>
      </c>
      <c r="H8957" s="63"/>
      <c r="I8957" s="63"/>
      <c r="J8957" s="63"/>
      <c r="K8957" s="106"/>
      <c r="L8957" s="111" t="s">
        <v>84</v>
      </c>
      <c r="M8957" s="103" t="e">
        <f>#REF!</f>
        <v>#REF!</v>
      </c>
      <c r="N8957" s="103" t="e">
        <f>IF(M8957=0,"",CHOOSE(M8957,"9","15","20","24","24","39","39","39","39","39","65","65","65","65","65","65","65","65","65","65","手入力箇所","手入力箇所","手入力箇所","手入力箇所","手入力箇所","手入力箇所","手入力箇所","手入力箇所","手入力箇所","手入力箇所"))</f>
        <v>#REF!</v>
      </c>
    </row>
    <row r="8960" spans="1:14" ht="13.8" thickBot="1" x14ac:dyDescent="0.25"/>
    <row r="8961" spans="1:14" ht="13.8" thickBot="1" x14ac:dyDescent="0.25">
      <c r="A8961" s="688" t="e">
        <f>#REF!</f>
        <v>#REF!</v>
      </c>
      <c r="B8961" s="688"/>
      <c r="C8961" s="688"/>
      <c r="D8961" s="689" t="s">
        <v>192</v>
      </c>
      <c r="E8961" s="689"/>
      <c r="F8961" s="689"/>
      <c r="G8961" s="689"/>
      <c r="H8961" s="689"/>
      <c r="I8961" s="689"/>
      <c r="J8961" s="689"/>
      <c r="K8961" s="689"/>
      <c r="L8961" s="689"/>
      <c r="M8961" s="689"/>
      <c r="N8961" s="689"/>
    </row>
    <row r="8962" spans="1:14" ht="13.8" thickBot="1" x14ac:dyDescent="0.25">
      <c r="A8962" s="65"/>
      <c r="B8962" s="33">
        <v>1</v>
      </c>
      <c r="C8962" s="24">
        <v>2</v>
      </c>
      <c r="D8962" s="24">
        <v>3</v>
      </c>
      <c r="E8962" s="24" t="s">
        <v>58</v>
      </c>
      <c r="F8962" s="24" t="s">
        <v>59</v>
      </c>
      <c r="G8962" s="24" t="s">
        <v>60</v>
      </c>
      <c r="H8962" s="24" t="s">
        <v>61</v>
      </c>
      <c r="I8962" s="24" t="s">
        <v>62</v>
      </c>
      <c r="J8962" s="24" t="s">
        <v>194</v>
      </c>
      <c r="K8962" s="25" t="s">
        <v>85</v>
      </c>
      <c r="L8962" s="105" t="s">
        <v>189</v>
      </c>
      <c r="M8962" s="105" t="s">
        <v>188</v>
      </c>
      <c r="N8962" s="105" t="s">
        <v>51</v>
      </c>
    </row>
    <row r="8963" spans="1:14" ht="13.8" thickBot="1" x14ac:dyDescent="0.25">
      <c r="A8963" s="26" t="s">
        <v>56</v>
      </c>
      <c r="B8963" s="22">
        <v>5</v>
      </c>
      <c r="C8963" s="22">
        <v>7</v>
      </c>
      <c r="D8963" s="22">
        <v>8</v>
      </c>
      <c r="E8963" s="22">
        <v>8</v>
      </c>
      <c r="F8963" s="22">
        <v>10</v>
      </c>
      <c r="G8963" s="22">
        <v>13</v>
      </c>
      <c r="H8963" s="22">
        <v>16</v>
      </c>
      <c r="I8963" s="22"/>
      <c r="J8963" s="23"/>
      <c r="K8963" s="1"/>
      <c r="L8963" s="26" t="s">
        <v>56</v>
      </c>
      <c r="M8963" s="104" t="e">
        <f>#REF!</f>
        <v>#REF!</v>
      </c>
      <c r="N8963" s="112" t="e">
        <f>IF(M8963=0,"",CHOOSE(M8963,"5","7","8","8","8","10","10","10","10","10","13","13","13","13","13","13","13","13","13","13","16","16","16","16","16","16","16","16","16","16","16","手入力箇所","手入力箇所","手入力箇所","手入力箇所","手入力箇所","手入力箇所","手入力箇所","手入力箇所","手入力箇所","手入力箇所"))</f>
        <v>#REF!</v>
      </c>
    </row>
    <row r="8964" spans="1:14" ht="13.8" thickBot="1" x14ac:dyDescent="0.25">
      <c r="A8964" s="27" t="s">
        <v>57</v>
      </c>
      <c r="B8964" s="18">
        <v>5</v>
      </c>
      <c r="C8964" s="18">
        <v>7</v>
      </c>
      <c r="D8964" s="18">
        <v>8</v>
      </c>
      <c r="E8964" s="18">
        <v>9</v>
      </c>
      <c r="F8964" s="18">
        <v>12</v>
      </c>
      <c r="G8964" s="18">
        <v>16</v>
      </c>
      <c r="H8964" s="18"/>
      <c r="I8964" s="18"/>
      <c r="J8964" s="62"/>
      <c r="K8964" s="19"/>
      <c r="L8964" s="27" t="s">
        <v>57</v>
      </c>
      <c r="M8964" s="104" t="e">
        <f>#REF!</f>
        <v>#REF!</v>
      </c>
      <c r="N8964" s="113" t="e">
        <f>IF(M8964=0,"",CHOOSE(M8964,"5","7","8","9","9","12","12","12","12","12","16","16","16","16","16","16","16","16","16","16","手入力箇所","手入力箇所","手入力箇所","手入力箇所","手入力箇所","手入力箇所","手入力箇所","手入力箇所","手入力箇所","手入力箇所"))</f>
        <v>#REF!</v>
      </c>
    </row>
    <row r="8965" spans="1:14" ht="48.6" thickBot="1" x14ac:dyDescent="0.25">
      <c r="A8965" s="28" t="s">
        <v>64</v>
      </c>
      <c r="B8965" s="18">
        <v>6</v>
      </c>
      <c r="C8965" s="18"/>
      <c r="D8965" s="18"/>
      <c r="E8965" s="18"/>
      <c r="F8965" s="18"/>
      <c r="G8965" s="18"/>
      <c r="H8965" s="18"/>
      <c r="I8965" s="18"/>
      <c r="J8965" s="62"/>
      <c r="K8965" s="19"/>
      <c r="L8965" s="28" t="s">
        <v>64</v>
      </c>
      <c r="M8965" s="104" t="e">
        <f>#REF!</f>
        <v>#REF!</v>
      </c>
      <c r="N8965" s="113" t="e">
        <f>IF(M8965=0,"",CHOOSE(M8965,"6","手入力箇所","手入力箇所","手入力箇所","手入力箇所","手入力箇所","手入力箇所","手入力箇所","手入力箇所","手入力箇所","手入力箇所","",""))</f>
        <v>#REF!</v>
      </c>
    </row>
    <row r="8966" spans="1:14" ht="48.6" thickBot="1" x14ac:dyDescent="0.25">
      <c r="A8966" s="28" t="s">
        <v>65</v>
      </c>
      <c r="B8966" s="18">
        <v>6</v>
      </c>
      <c r="C8966" s="18"/>
      <c r="D8966" s="18"/>
      <c r="E8966" s="18"/>
      <c r="F8966" s="18"/>
      <c r="G8966" s="18"/>
      <c r="H8966" s="18"/>
      <c r="I8966" s="18"/>
      <c r="J8966" s="62"/>
      <c r="K8966" s="19"/>
      <c r="L8966" s="28" t="s">
        <v>65</v>
      </c>
      <c r="M8966" s="104" t="e">
        <f>#REF!</f>
        <v>#REF!</v>
      </c>
      <c r="N8966" s="113" t="e">
        <f>IF(M8966=0,"",CHOOSE(M8966,"6","手入力箇所","手入力箇所","手入力箇所","手入力箇所","手入力箇所","手入力箇所","手入力箇所","手入力箇所","手入力箇所","手入力箇所","",""))</f>
        <v>#REF!</v>
      </c>
    </row>
    <row r="8967" spans="1:14" ht="24.6" thickBot="1" x14ac:dyDescent="0.25">
      <c r="A8967" s="28" t="s">
        <v>66</v>
      </c>
      <c r="B8967" s="18">
        <v>5</v>
      </c>
      <c r="C8967" s="18">
        <v>7</v>
      </c>
      <c r="D8967" s="18">
        <v>8</v>
      </c>
      <c r="E8967" s="18">
        <v>9</v>
      </c>
      <c r="F8967" s="18">
        <v>12</v>
      </c>
      <c r="G8967" s="18"/>
      <c r="H8967" s="18"/>
      <c r="I8967" s="18"/>
      <c r="J8967" s="62"/>
      <c r="K8967" s="19"/>
      <c r="L8967" s="28" t="s">
        <v>66</v>
      </c>
      <c r="M8967" s="104" t="e">
        <f>#REF!</f>
        <v>#REF!</v>
      </c>
      <c r="N8967" s="113" t="e">
        <f>IF(M8967=0,"",CHOOSE(M8967,"5","7","8","9","9","12","12","12","12","12","手入力箇所","手入力箇所","手入力箇所","手入力箇所","手入力箇所","手入力箇所","手入力箇所","手入力箇所","手入力箇所","手入力箇所"))</f>
        <v>#REF!</v>
      </c>
    </row>
    <row r="8968" spans="1:14" ht="36.6" thickBot="1" x14ac:dyDescent="0.25">
      <c r="A8968" s="28" t="s">
        <v>67</v>
      </c>
      <c r="B8968" s="18">
        <v>4</v>
      </c>
      <c r="C8968" s="18">
        <v>5</v>
      </c>
      <c r="D8968" s="18">
        <v>5</v>
      </c>
      <c r="E8968" s="18">
        <v>6</v>
      </c>
      <c r="F8968" s="18"/>
      <c r="G8968" s="18"/>
      <c r="H8968" s="18"/>
      <c r="I8968" s="18"/>
      <c r="J8968" s="62"/>
      <c r="K8968" s="19"/>
      <c r="L8968" s="28" t="s">
        <v>67</v>
      </c>
      <c r="M8968" s="104" t="e">
        <f>#REF!</f>
        <v>#REF!</v>
      </c>
      <c r="N8968" s="113" t="e">
        <f>IF(M8968=0,"",CHOOSE(M8968,"4","5","5","6","6","手入力箇所","手入力箇所","手入力箇所","手入力箇所","手入力箇所","手入力箇所","手入力箇所","手入力箇所","手入力箇所","手入力箇所"))</f>
        <v>#REF!</v>
      </c>
    </row>
    <row r="8969" spans="1:14" ht="24.6" thickBot="1" x14ac:dyDescent="0.25">
      <c r="A8969" s="28" t="s">
        <v>68</v>
      </c>
      <c r="B8969" s="18">
        <v>12</v>
      </c>
      <c r="C8969" s="18">
        <v>12</v>
      </c>
      <c r="D8969" s="18">
        <v>12</v>
      </c>
      <c r="E8969" s="18">
        <v>12</v>
      </c>
      <c r="F8969" s="18">
        <v>12</v>
      </c>
      <c r="G8969" s="18">
        <v>12</v>
      </c>
      <c r="H8969" s="18">
        <v>12</v>
      </c>
      <c r="I8969" s="18"/>
      <c r="J8969" s="62"/>
      <c r="K8969" s="19"/>
      <c r="L8969" s="28" t="s">
        <v>68</v>
      </c>
      <c r="M8969" s="104" t="e">
        <f>#REF!</f>
        <v>#REF!</v>
      </c>
      <c r="N8969" s="113" t="e">
        <f>IF(M8969=0,"",CHOOSE(M8969,"12","12","12","12","12","12","12","12","12","12","12","12","12","12","12","12","12","12","12","12","12","12","12","12","12","12","12","12","12","12","手入力箇所","手入力箇所","手入力箇所","手入力箇所","手入力箇所","手入力箇所","手入力箇所","手入力箇所","手入力箇所","手入力箇所"))</f>
        <v>#REF!</v>
      </c>
    </row>
    <row r="8970" spans="1:14" ht="36.6" thickBot="1" x14ac:dyDescent="0.25">
      <c r="A8970" s="28" t="s">
        <v>69</v>
      </c>
      <c r="B8970" s="18">
        <v>7</v>
      </c>
      <c r="C8970" s="18">
        <v>7</v>
      </c>
      <c r="D8970" s="18">
        <v>7</v>
      </c>
      <c r="E8970" s="18">
        <v>7</v>
      </c>
      <c r="F8970" s="18">
        <v>7</v>
      </c>
      <c r="G8970" s="18"/>
      <c r="H8970" s="18"/>
      <c r="I8970" s="18"/>
      <c r="J8970" s="62"/>
      <c r="K8970" s="19"/>
      <c r="L8970" s="28" t="s">
        <v>69</v>
      </c>
      <c r="M8970" s="104" t="e">
        <f>#REF!</f>
        <v>#REF!</v>
      </c>
      <c r="N8970" s="113" t="e">
        <f>IF(M8970=0,"",CHOOSE(M8970,"7","7","7","7","7","7","7","7","7","7","手入力箇所","手入力箇所","手入力箇所","手入力箇所","手入力箇所","手入力箇所","手入力箇所","手入力箇所","手入力箇所","手入力箇所"))</f>
        <v>#REF!</v>
      </c>
    </row>
    <row r="8971" spans="1:14" ht="13.8" thickBot="1" x14ac:dyDescent="0.25">
      <c r="A8971" s="27" t="s">
        <v>63</v>
      </c>
      <c r="B8971" s="18">
        <v>4</v>
      </c>
      <c r="C8971" s="18">
        <v>5</v>
      </c>
      <c r="D8971" s="18">
        <v>7</v>
      </c>
      <c r="E8971" s="18">
        <v>8</v>
      </c>
      <c r="F8971" s="18">
        <v>11</v>
      </c>
      <c r="G8971" s="18">
        <v>16</v>
      </c>
      <c r="H8971" s="18">
        <v>22</v>
      </c>
      <c r="I8971" s="18">
        <v>26</v>
      </c>
      <c r="J8971" s="18">
        <v>31</v>
      </c>
      <c r="K8971" s="19"/>
      <c r="L8971" s="27" t="s">
        <v>63</v>
      </c>
      <c r="M8971" s="104" t="e">
        <f>#REF!</f>
        <v>#REF!</v>
      </c>
      <c r="N8971" s="113" t="e">
        <f>IF(M8971=0,"",CHOOSE(M8971,"4","5","7","8","8","11","11","11","11","11","16","16","16","16","16","16","16","16","16","16","22","22","22","22","22","22","22","22","22","22","26","26","26","26","26","26","26","26","26","26","31","31","31","31","31","31","31","31","31","31","31","手入力箇所","手入力箇所","手入力箇所","手入力箇所","手入力箇所","手入力箇所","手入力箇所","手入力箇所","手入力箇所","手入力箇所"))</f>
        <v>#REF!</v>
      </c>
    </row>
    <row r="8972" spans="1:14" ht="24.6" thickBot="1" x14ac:dyDescent="0.25">
      <c r="A8972" s="28" t="s">
        <v>70</v>
      </c>
      <c r="B8972" s="18">
        <v>5</v>
      </c>
      <c r="C8972" s="18">
        <v>6</v>
      </c>
      <c r="D8972" s="18">
        <v>7</v>
      </c>
      <c r="E8972" s="18"/>
      <c r="F8972" s="18"/>
      <c r="G8972" s="18"/>
      <c r="H8972" s="18"/>
      <c r="I8972" s="18"/>
      <c r="J8972" s="62"/>
      <c r="K8972" s="19"/>
      <c r="L8972" s="28" t="s">
        <v>70</v>
      </c>
      <c r="M8972" s="104" t="e">
        <f>#REF!</f>
        <v>#REF!</v>
      </c>
      <c r="N8972" s="113" t="e">
        <f>IF(M8972=0,"",CHOOSE(M8972,"5","6","7","手入力箇所","手入力箇所","手入力箇所","手入力箇所","手入力箇所","手入力箇所","手入力箇所","手入力箇所","手入力箇所","手入力箇所"))</f>
        <v>#REF!</v>
      </c>
    </row>
    <row r="8973" spans="1:14" ht="13.8" thickBot="1" x14ac:dyDescent="0.25">
      <c r="A8973" s="29" t="s">
        <v>71</v>
      </c>
      <c r="B8973" s="18">
        <v>3</v>
      </c>
      <c r="C8973" s="18">
        <v>6</v>
      </c>
      <c r="D8973" s="18">
        <v>19</v>
      </c>
      <c r="E8973" s="18"/>
      <c r="F8973" s="18"/>
      <c r="G8973" s="18"/>
      <c r="H8973" s="18"/>
      <c r="I8973" s="18"/>
      <c r="J8973" s="62"/>
      <c r="K8973" s="19"/>
      <c r="L8973" s="29" t="s">
        <v>71</v>
      </c>
      <c r="M8973" s="104" t="e">
        <f>#REF!</f>
        <v>#REF!</v>
      </c>
      <c r="N8973" s="113" t="e">
        <f>IF(M8973=0,"",CHOOSE(M8973,"3","6","19","手入力箇所","手入力箇所","手入力箇所","手入力箇所","手入力箇所","手入力箇所","手入力箇所","手入力箇所","手入力箇所","手入力箇所"))</f>
        <v>#REF!</v>
      </c>
    </row>
    <row r="8974" spans="1:14" ht="13.8" thickBot="1" x14ac:dyDescent="0.25">
      <c r="A8974" s="29" t="s">
        <v>72</v>
      </c>
      <c r="B8974" s="18">
        <v>1</v>
      </c>
      <c r="C8974" s="18">
        <v>3</v>
      </c>
      <c r="D8974" s="18">
        <v>5</v>
      </c>
      <c r="E8974" s="18">
        <v>9</v>
      </c>
      <c r="F8974" s="18">
        <v>26</v>
      </c>
      <c r="G8974" s="18"/>
      <c r="H8974" s="18"/>
      <c r="I8974" s="18"/>
      <c r="J8974" s="62"/>
      <c r="K8974" s="19"/>
      <c r="L8974" s="29" t="s">
        <v>72</v>
      </c>
      <c r="M8974" s="104" t="e">
        <f>#REF!</f>
        <v>#REF!</v>
      </c>
      <c r="N8974" s="113" t="e">
        <f>IF(M8974=0,"",CHOOSE(M8974,"1","3","5","9","9","26","26","26","26","26","手入力箇所","手入力箇所","手入力箇所","手入力箇所","手入力箇所","手入力箇所","手入力箇所","手入力箇所","手入力箇所","手入力箇所"))</f>
        <v>#REF!</v>
      </c>
    </row>
    <row r="8975" spans="1:14" ht="13.8" thickBot="1" x14ac:dyDescent="0.25">
      <c r="A8975" s="29" t="s">
        <v>73</v>
      </c>
      <c r="B8975" s="18">
        <v>4</v>
      </c>
      <c r="C8975" s="18">
        <v>11</v>
      </c>
      <c r="D8975" s="18">
        <v>20</v>
      </c>
      <c r="E8975" s="18">
        <v>33</v>
      </c>
      <c r="F8975" s="18"/>
      <c r="G8975" s="18"/>
      <c r="H8975" s="18"/>
      <c r="I8975" s="18"/>
      <c r="J8975" s="62"/>
      <c r="K8975" s="19"/>
      <c r="L8975" s="29" t="s">
        <v>73</v>
      </c>
      <c r="M8975" s="104" t="e">
        <f>#REF!</f>
        <v>#REF!</v>
      </c>
      <c r="N8975" s="113" t="e">
        <f>IF(M8975=0,"",CHOOSE(M8975,"4","11","20","33","33","手入力箇所","手入力箇所","手入力箇所","手入力箇所","手入力箇所","手入力箇所","手入力箇所","手入力箇所","手入力箇所","手入力箇所"))</f>
        <v>#REF!</v>
      </c>
    </row>
    <row r="8976" spans="1:14" ht="37.200000000000003" thickBot="1" x14ac:dyDescent="0.25">
      <c r="A8976" s="30" t="s">
        <v>74</v>
      </c>
      <c r="B8976" s="18">
        <v>4</v>
      </c>
      <c r="C8976" s="18">
        <v>6</v>
      </c>
      <c r="D8976" s="18">
        <v>8</v>
      </c>
      <c r="E8976" s="18">
        <v>10</v>
      </c>
      <c r="F8976" s="18">
        <v>15</v>
      </c>
      <c r="G8976" s="18">
        <v>23</v>
      </c>
      <c r="H8976" s="18">
        <v>33</v>
      </c>
      <c r="I8976" s="18"/>
      <c r="J8976" s="62"/>
      <c r="K8976" s="19"/>
      <c r="L8976" s="30" t="s">
        <v>74</v>
      </c>
      <c r="M8976" s="104" t="e">
        <f>#REF!</f>
        <v>#REF!</v>
      </c>
      <c r="N8976" s="113" t="e">
        <f>IF(M8976=0,"",CHOOSE(M8976,"4","6","8","10","10","15","15","15","15","15","23","23","23","23","23","23","23","23","23","23","33","33","33","33","33","33","33","33","33","33","手入力箇所","手入力箇所","手入力箇所","手入力箇所","手入力箇所","手入力箇所","手入力箇所","手入力箇所","手入力箇所","手入力箇所"))</f>
        <v>#REF!</v>
      </c>
    </row>
    <row r="8977" spans="1:14" ht="13.8" thickBot="1" x14ac:dyDescent="0.25">
      <c r="A8977" s="29" t="s">
        <v>75</v>
      </c>
      <c r="B8977" s="18">
        <v>6</v>
      </c>
      <c r="C8977" s="18">
        <v>14</v>
      </c>
      <c r="D8977" s="18">
        <v>25</v>
      </c>
      <c r="E8977" s="18">
        <v>39</v>
      </c>
      <c r="F8977" s="18"/>
      <c r="G8977" s="18"/>
      <c r="H8977" s="18"/>
      <c r="I8977" s="18"/>
      <c r="J8977" s="62"/>
      <c r="K8977" s="19"/>
      <c r="L8977" s="29" t="s">
        <v>75</v>
      </c>
      <c r="M8977" s="104" t="e">
        <f>#REF!</f>
        <v>#REF!</v>
      </c>
      <c r="N8977" s="113" t="e">
        <f>IF(M8977=0,"",CHOOSE(M8977,"6","14","25","39","39","手入力箇所","手入力箇所","手入力箇所","手入力箇所","手入力箇所","手入力箇所","手入力箇所","手入力箇所","手入力箇所","手入力箇所"))</f>
        <v>#REF!</v>
      </c>
    </row>
    <row r="8978" spans="1:14" ht="37.200000000000003" thickBot="1" x14ac:dyDescent="0.25">
      <c r="A8978" s="30" t="s">
        <v>76</v>
      </c>
      <c r="B8978" s="18">
        <v>2</v>
      </c>
      <c r="C8978" s="18">
        <v>3</v>
      </c>
      <c r="D8978" s="18">
        <v>6</v>
      </c>
      <c r="E8978" s="18">
        <v>9</v>
      </c>
      <c r="F8978" s="18"/>
      <c r="G8978" s="18"/>
      <c r="H8978" s="18"/>
      <c r="I8978" s="18"/>
      <c r="J8978" s="62"/>
      <c r="K8978" s="19"/>
      <c r="L8978" s="30" t="s">
        <v>76</v>
      </c>
      <c r="M8978" s="104" t="e">
        <f>#REF!</f>
        <v>#REF!</v>
      </c>
      <c r="N8978" s="113" t="e">
        <f>IF(M8978=0,"",CHOOSE(M8978,"2","3","6","9","9","手入力箇所","手入力箇所","手入力箇所","手入力箇所","手入力箇所","手入力箇所","手入力箇所","手入力箇所","手入力箇所","手入力箇所"))</f>
        <v>#REF!</v>
      </c>
    </row>
    <row r="8979" spans="1:14" ht="27" thickBot="1" x14ac:dyDescent="0.25">
      <c r="A8979" s="31" t="s">
        <v>77</v>
      </c>
      <c r="B8979" s="18">
        <v>12</v>
      </c>
      <c r="C8979" s="18">
        <v>18</v>
      </c>
      <c r="D8979" s="18">
        <v>22</v>
      </c>
      <c r="E8979" s="18">
        <v>26</v>
      </c>
      <c r="F8979" s="62"/>
      <c r="G8979" s="62"/>
      <c r="H8979" s="62"/>
      <c r="I8979" s="62"/>
      <c r="J8979" s="62"/>
      <c r="K8979" s="19"/>
      <c r="L8979" s="31" t="s">
        <v>77</v>
      </c>
      <c r="M8979" s="104" t="e">
        <f>#REF!</f>
        <v>#REF!</v>
      </c>
      <c r="N8979" s="113" t="e">
        <f>IF(M8979=0,"",CHOOSE(M8979,"12","18","22","26","26","手入力箇所","手入力箇所","手入力箇所","手入力箇所","手入力箇所","手入力箇所","手入力箇所","手入力箇所","手入力箇所","手入力箇所"))</f>
        <v>#REF!</v>
      </c>
    </row>
    <row r="8980" spans="1:14" ht="40.200000000000003" thickBot="1" x14ac:dyDescent="0.25">
      <c r="A8980" s="31" t="s">
        <v>78</v>
      </c>
      <c r="B8980" s="18">
        <v>5</v>
      </c>
      <c r="C8980" s="18">
        <v>8</v>
      </c>
      <c r="D8980" s="18">
        <v>11</v>
      </c>
      <c r="E8980" s="18">
        <v>14</v>
      </c>
      <c r="F8980" s="62"/>
      <c r="G8980" s="62"/>
      <c r="H8980" s="62"/>
      <c r="I8980" s="62"/>
      <c r="J8980" s="62"/>
      <c r="K8980" s="19"/>
      <c r="L8980" s="31" t="s">
        <v>78</v>
      </c>
      <c r="M8980" s="104" t="e">
        <f>#REF!</f>
        <v>#REF!</v>
      </c>
      <c r="N8980" s="113" t="e">
        <f>IF(M8980=0,"",CHOOSE(M8980,"5","8","11","14","14","手入力箇所","手入力箇所","手入力箇所","手入力箇所","手入力箇所","手入力箇所","手入力箇所","手入力箇所","手入力箇所","手入力箇所"))</f>
        <v>#REF!</v>
      </c>
    </row>
    <row r="8981" spans="1:14" ht="27" thickBot="1" x14ac:dyDescent="0.25">
      <c r="A8981" s="31" t="s">
        <v>79</v>
      </c>
      <c r="B8981" s="18">
        <v>6</v>
      </c>
      <c r="C8981" s="18">
        <v>11</v>
      </c>
      <c r="D8981" s="18">
        <v>16</v>
      </c>
      <c r="E8981" s="18">
        <v>21</v>
      </c>
      <c r="F8981" s="62"/>
      <c r="G8981" s="62"/>
      <c r="H8981" s="62"/>
      <c r="I8981" s="62"/>
      <c r="J8981" s="62"/>
      <c r="K8981" s="19"/>
      <c r="L8981" s="31" t="s">
        <v>79</v>
      </c>
      <c r="M8981" s="104" t="e">
        <f>#REF!</f>
        <v>#REF!</v>
      </c>
      <c r="N8981" s="113" t="e">
        <f>IF(M8981=0,"",CHOOSE(M8981,"6","11","16","21","21","手入力箇所","手入力箇所","手入力箇所","手入力箇所","手入力箇所","手入力箇所","手入力箇所","手入力箇所","手入力箇所"))</f>
        <v>#REF!</v>
      </c>
    </row>
    <row r="8982" spans="1:14" ht="40.200000000000003" thickBot="1" x14ac:dyDescent="0.25">
      <c r="A8982" s="31" t="s">
        <v>80</v>
      </c>
      <c r="B8982" s="18">
        <v>5</v>
      </c>
      <c r="C8982" s="18">
        <v>7</v>
      </c>
      <c r="D8982" s="18">
        <v>9</v>
      </c>
      <c r="E8982" s="18">
        <v>10</v>
      </c>
      <c r="F8982" s="62"/>
      <c r="G8982" s="62"/>
      <c r="H8982" s="62"/>
      <c r="I8982" s="62"/>
      <c r="J8982" s="62"/>
      <c r="K8982" s="19"/>
      <c r="L8982" s="31" t="s">
        <v>80</v>
      </c>
      <c r="M8982" s="104" t="e">
        <f>#REF!</f>
        <v>#REF!</v>
      </c>
      <c r="N8982" s="113" t="e">
        <f>IF(M8982=0,"",CHOOSE(M8982,"5","7","9","10","10","手入力箇所","手入力箇所","手入力箇所","手入力箇所","手入力箇所","手入力箇所","手入力箇所","手入力箇所","手入力箇所"))</f>
        <v>#REF!</v>
      </c>
    </row>
    <row r="8983" spans="1:14" ht="40.200000000000003" thickBot="1" x14ac:dyDescent="0.25">
      <c r="A8983" s="31" t="s">
        <v>81</v>
      </c>
      <c r="B8983" s="18">
        <v>9</v>
      </c>
      <c r="C8983" s="18">
        <v>14</v>
      </c>
      <c r="D8983" s="62"/>
      <c r="E8983" s="62"/>
      <c r="F8983" s="62"/>
      <c r="G8983" s="62"/>
      <c r="H8983" s="62"/>
      <c r="I8983" s="62"/>
      <c r="J8983" s="62"/>
      <c r="K8983" s="19"/>
      <c r="L8983" s="31" t="s">
        <v>81</v>
      </c>
      <c r="M8983" s="104" t="e">
        <f>#REF!</f>
        <v>#REF!</v>
      </c>
      <c r="N8983" s="113" t="e">
        <f>IF(M8983=0,"",CHOOSE(M8983,"9","14","手入力箇所","手入力箇所","手入力箇所","手入力箇所","手入力箇所","手入力箇所","手入力箇所","手入力箇所","手入力箇所","手入力箇所"))</f>
        <v>#REF!</v>
      </c>
    </row>
    <row r="8984" spans="1:14" ht="13.8" thickBot="1" x14ac:dyDescent="0.25">
      <c r="A8984" s="31" t="s">
        <v>82</v>
      </c>
      <c r="B8984" s="18">
        <v>3</v>
      </c>
      <c r="C8984" s="18">
        <v>4</v>
      </c>
      <c r="D8984" s="18">
        <v>4</v>
      </c>
      <c r="E8984" s="18">
        <v>5</v>
      </c>
      <c r="F8984" s="18">
        <v>6</v>
      </c>
      <c r="G8984" s="18">
        <v>8</v>
      </c>
      <c r="H8984" s="18">
        <v>9</v>
      </c>
      <c r="I8984" s="18">
        <v>11</v>
      </c>
      <c r="J8984" s="18">
        <v>12</v>
      </c>
      <c r="K8984" s="19"/>
      <c r="L8984" s="31" t="s">
        <v>82</v>
      </c>
      <c r="M8984" s="104" t="e">
        <f>#REF!</f>
        <v>#REF!</v>
      </c>
      <c r="N8984" s="113" t="e">
        <f>IF(M8984=0,"",CHOOSE(M8984,"3","4","4","5","5","6","6","6","6","6","8","8","8","8","8","8","8","8","8","8","9","9","9","9","9","9","9","9","9","9","11","11","11","11","11","11","11","11","11","11","12","12","12","12","12","12","12","12","12","12","12","手入力箇所","手入力箇所","手入力箇所","手入力箇所","手入力箇所","手入力箇所","手入力箇所","手入力箇所","手入力箇所","手入力箇所"))</f>
        <v>#REF!</v>
      </c>
    </row>
    <row r="8985" spans="1:14" ht="13.8" thickBot="1" x14ac:dyDescent="0.25">
      <c r="A8985" s="31" t="s">
        <v>83</v>
      </c>
      <c r="B8985" s="18">
        <v>3</v>
      </c>
      <c r="C8985" s="18">
        <v>4</v>
      </c>
      <c r="D8985" s="18">
        <v>4</v>
      </c>
      <c r="E8985" s="18">
        <v>5</v>
      </c>
      <c r="F8985" s="18">
        <v>6</v>
      </c>
      <c r="G8985" s="18">
        <v>8</v>
      </c>
      <c r="H8985" s="18">
        <v>10</v>
      </c>
      <c r="I8985" s="18">
        <v>12</v>
      </c>
      <c r="J8985" s="18">
        <v>13</v>
      </c>
      <c r="K8985" s="19"/>
      <c r="L8985" s="31" t="s">
        <v>83</v>
      </c>
      <c r="M8985" s="104" t="e">
        <f>#REF!</f>
        <v>#REF!</v>
      </c>
      <c r="N8985" s="113" t="e">
        <f>IF(M8985=0,"",CHOOSE(M8985,"3","4","4","5","5","6","6","6","6","6","8","8","8","8","8","8","8","8","8","8","10","10","10","10","10","10","10","10","10","10","12","12","12","12","12","12","12","12","12","12","13","13","13","13","13","13","13","13","13","13","13","手入力箇所","手入力箇所","手入力箇所","手入力箇所","手入力箇所","手入力箇所","手入力箇所","手入力箇所","手入力箇所","手入力箇所"))</f>
        <v>#REF!</v>
      </c>
    </row>
    <row r="8986" spans="1:14" ht="27" thickBot="1" x14ac:dyDescent="0.25">
      <c r="A8986" s="32" t="s">
        <v>84</v>
      </c>
      <c r="B8986" s="20">
        <v>1</v>
      </c>
      <c r="C8986" s="20">
        <v>2</v>
      </c>
      <c r="D8986" s="20">
        <v>3</v>
      </c>
      <c r="E8986" s="20">
        <v>4</v>
      </c>
      <c r="F8986" s="20">
        <v>8</v>
      </c>
      <c r="G8986" s="20">
        <v>19</v>
      </c>
      <c r="H8986" s="63"/>
      <c r="I8986" s="63"/>
      <c r="J8986" s="63"/>
      <c r="K8986" s="21"/>
      <c r="L8986" s="32" t="s">
        <v>84</v>
      </c>
      <c r="M8986" s="104" t="e">
        <f>#REF!</f>
        <v>#REF!</v>
      </c>
      <c r="N8986" s="113" t="e">
        <f>IF(M8986=0,"",CHOOSE(M8986,"1","2","3","4","4","8","8","8","8","8","19","19","19","19","19","19","19","19","19","19","手入力箇所","手入力箇所","手入力箇所","手入力箇所","手入力箇所","手入力箇所","手入力箇所","手入力箇所","手入力箇所","手入力箇所"))</f>
        <v>#REF!</v>
      </c>
    </row>
    <row r="8987" spans="1:14" ht="13.8" thickBot="1" x14ac:dyDescent="0.25"/>
    <row r="8988" spans="1:14" ht="13.8" thickBot="1" x14ac:dyDescent="0.25">
      <c r="A8988" s="686" t="e">
        <f>A8961</f>
        <v>#REF!</v>
      </c>
      <c r="B8988" s="686"/>
      <c r="C8988" s="686"/>
      <c r="D8988" s="687" t="s">
        <v>193</v>
      </c>
      <c r="E8988" s="687"/>
      <c r="F8988" s="687"/>
      <c r="G8988" s="687"/>
      <c r="H8988" s="687"/>
      <c r="I8988" s="687"/>
      <c r="J8988" s="687"/>
      <c r="K8988" s="687"/>
      <c r="L8988" s="687"/>
      <c r="M8988" s="687"/>
      <c r="N8988" s="687"/>
    </row>
    <row r="8989" spans="1:14" ht="13.8" thickBot="1" x14ac:dyDescent="0.25">
      <c r="A8989" s="105"/>
      <c r="B8989" s="33">
        <v>1</v>
      </c>
      <c r="C8989" s="24">
        <v>2</v>
      </c>
      <c r="D8989" s="24">
        <v>3</v>
      </c>
      <c r="E8989" s="24" t="s">
        <v>58</v>
      </c>
      <c r="F8989" s="24" t="s">
        <v>59</v>
      </c>
      <c r="G8989" s="24" t="s">
        <v>60</v>
      </c>
      <c r="H8989" s="24" t="s">
        <v>61</v>
      </c>
      <c r="I8989" s="24" t="s">
        <v>62</v>
      </c>
      <c r="J8989" s="24" t="s">
        <v>194</v>
      </c>
      <c r="K8989" s="102" t="s">
        <v>85</v>
      </c>
      <c r="L8989" s="105" t="s">
        <v>189</v>
      </c>
      <c r="M8989" s="105" t="s">
        <v>188</v>
      </c>
      <c r="N8989" s="105" t="s">
        <v>51</v>
      </c>
    </row>
    <row r="8990" spans="1:14" ht="13.8" thickBot="1" x14ac:dyDescent="0.25">
      <c r="A8990" s="26" t="s">
        <v>56</v>
      </c>
      <c r="B8990" s="22">
        <v>16</v>
      </c>
      <c r="C8990" s="22">
        <v>25</v>
      </c>
      <c r="D8990" s="22">
        <v>32</v>
      </c>
      <c r="E8990" s="22">
        <v>38</v>
      </c>
      <c r="F8990" s="22">
        <v>56</v>
      </c>
      <c r="G8990" s="22">
        <v>87</v>
      </c>
      <c r="H8990" s="22">
        <v>121</v>
      </c>
      <c r="I8990" s="22"/>
      <c r="J8990" s="23"/>
      <c r="K8990" s="68"/>
      <c r="L8990" s="107" t="s">
        <v>56</v>
      </c>
      <c r="M8990" s="103" t="e">
        <f>#REF!</f>
        <v>#REF!</v>
      </c>
      <c r="N8990" s="103" t="e">
        <f>IF(M8990=0,"",CHOOSE(M8990,"16","25","32","38","38","56","56","56","56","56","87","87","87","87","87","87","87","87","87","87","121","121","121","121","121","121","121","121","121","121","手入力箇所","手入力箇所","手入力箇所","手入力箇所","手入力箇所","手入力箇所","手入力箇所","手入力箇所","手入力箇所","手入力箇所"))</f>
        <v>#REF!</v>
      </c>
    </row>
    <row r="8991" spans="1:14" ht="13.8" thickBot="1" x14ac:dyDescent="0.25">
      <c r="A8991" s="27" t="s">
        <v>57</v>
      </c>
      <c r="B8991" s="18">
        <v>25</v>
      </c>
      <c r="C8991" s="18">
        <v>33</v>
      </c>
      <c r="D8991" s="18">
        <v>40</v>
      </c>
      <c r="E8991" s="18">
        <v>45</v>
      </c>
      <c r="F8991" s="18">
        <v>58</v>
      </c>
      <c r="G8991" s="18">
        <v>79</v>
      </c>
      <c r="H8991" s="18"/>
      <c r="I8991" s="18"/>
      <c r="J8991" s="62"/>
      <c r="K8991" s="69"/>
      <c r="L8991" s="107" t="s">
        <v>57</v>
      </c>
      <c r="M8991" s="103" t="e">
        <f>#REF!</f>
        <v>#REF!</v>
      </c>
      <c r="N8991" s="103" t="e">
        <f>IF(M8991=0,"",CHOOSE(M8991,"25","33","40","45","45","58","58","58","58","58","79","79","79","79","79","79","79","79","79","79","手入力箇所","手入力箇所","手入力箇所","手入力箇所","手入力箇所","手入力箇所","手入力箇所","手入力箇所","手入力箇所","手入力箇所"))</f>
        <v>#REF!</v>
      </c>
    </row>
    <row r="8992" spans="1:14" ht="48.6" thickBot="1" x14ac:dyDescent="0.25">
      <c r="A8992" s="28" t="s">
        <v>64</v>
      </c>
      <c r="B8992" s="18">
        <v>32</v>
      </c>
      <c r="C8992" s="18"/>
      <c r="D8992" s="18"/>
      <c r="E8992" s="18"/>
      <c r="F8992" s="18"/>
      <c r="G8992" s="18"/>
      <c r="H8992" s="18"/>
      <c r="I8992" s="18"/>
      <c r="J8992" s="62"/>
      <c r="K8992" s="69"/>
      <c r="L8992" s="108" t="s">
        <v>64</v>
      </c>
      <c r="M8992" s="103" t="e">
        <f>#REF!</f>
        <v>#REF!</v>
      </c>
      <c r="N8992" s="103" t="e">
        <f>IF(M8992=0,"",CHOOSE(M8992,"32","手入力箇所","手入力箇所","手入力箇所","手入力箇所","手入力箇所","手入力箇所","手入力箇所","手入力箇所","手入力箇所","手入力箇所"))</f>
        <v>#REF!</v>
      </c>
    </row>
    <row r="8993" spans="1:14" ht="48.6" thickBot="1" x14ac:dyDescent="0.25">
      <c r="A8993" s="28" t="s">
        <v>65</v>
      </c>
      <c r="B8993" s="18">
        <v>36</v>
      </c>
      <c r="C8993" s="18"/>
      <c r="D8993" s="18"/>
      <c r="E8993" s="18"/>
      <c r="F8993" s="18"/>
      <c r="G8993" s="18"/>
      <c r="H8993" s="18"/>
      <c r="I8993" s="18"/>
      <c r="J8993" s="62"/>
      <c r="K8993" s="69"/>
      <c r="L8993" s="108" t="s">
        <v>65</v>
      </c>
      <c r="M8993" s="103" t="e">
        <f>#REF!</f>
        <v>#REF!</v>
      </c>
      <c r="N8993" s="103" t="e">
        <f>IF(M8993=0,"",CHOOSE(M8993,"36","手入力箇所","手入力箇所","手入力箇所","手入力箇所","手入力箇所","手入力箇所","手入力箇所","手入力箇所","手入力箇所","手入力箇所"))</f>
        <v>#REF!</v>
      </c>
    </row>
    <row r="8994" spans="1:14" ht="24.6" thickBot="1" x14ac:dyDescent="0.25">
      <c r="A8994" s="28" t="s">
        <v>66</v>
      </c>
      <c r="B8994" s="18">
        <v>24</v>
      </c>
      <c r="C8994" s="18">
        <v>30</v>
      </c>
      <c r="D8994" s="18">
        <v>33</v>
      </c>
      <c r="E8994" s="18">
        <v>35</v>
      </c>
      <c r="F8994" s="18">
        <v>42</v>
      </c>
      <c r="G8994" s="18"/>
      <c r="H8994" s="18"/>
      <c r="I8994" s="18"/>
      <c r="J8994" s="62"/>
      <c r="K8994" s="69"/>
      <c r="L8994" s="108" t="s">
        <v>66</v>
      </c>
      <c r="M8994" s="103" t="e">
        <f>#REF!</f>
        <v>#REF!</v>
      </c>
      <c r="N8994" s="103" t="e">
        <f>IF(M8994=0,"",CHOOSE(M8994,"24","30","33","35","35","42","42","42","42","42","手入力箇所","手入力箇所","手入力箇所","手入力箇所","手入力箇所","手入力箇所","手入力箇所","手入力箇所","手入力箇所","手入力箇所"))</f>
        <v>#REF!</v>
      </c>
    </row>
    <row r="8995" spans="1:14" ht="36.6" thickBot="1" x14ac:dyDescent="0.25">
      <c r="A8995" s="28" t="s">
        <v>67</v>
      </c>
      <c r="B8995" s="18">
        <v>7</v>
      </c>
      <c r="C8995" s="18">
        <v>12</v>
      </c>
      <c r="D8995" s="18">
        <v>16</v>
      </c>
      <c r="E8995" s="18">
        <v>19</v>
      </c>
      <c r="F8995" s="18"/>
      <c r="G8995" s="18"/>
      <c r="H8995" s="18"/>
      <c r="I8995" s="18"/>
      <c r="J8995" s="62"/>
      <c r="K8995" s="69"/>
      <c r="L8995" s="108" t="s">
        <v>67</v>
      </c>
      <c r="M8995" s="103" t="e">
        <f>#REF!</f>
        <v>#REF!</v>
      </c>
      <c r="N8995" s="103" t="e">
        <f>IF(M8995=0,"",CHOOSE(M8995,"7","12","16","19","19","手入力箇所","手入力箇所","手入力箇所","手入力箇所","手入力箇所","手入力箇所","手入力箇所","手入力箇所","手入力箇所","手入力箇所"))</f>
        <v>#REF!</v>
      </c>
    </row>
    <row r="8996" spans="1:14" ht="24.6" thickBot="1" x14ac:dyDescent="0.25">
      <c r="A8996" s="28" t="s">
        <v>68</v>
      </c>
      <c r="B8996" s="18">
        <v>21</v>
      </c>
      <c r="C8996" s="18">
        <v>35</v>
      </c>
      <c r="D8996" s="18">
        <v>48</v>
      </c>
      <c r="E8996" s="18">
        <v>59</v>
      </c>
      <c r="F8996" s="18">
        <v>94</v>
      </c>
      <c r="G8996" s="18">
        <v>159</v>
      </c>
      <c r="H8996" s="18">
        <v>235</v>
      </c>
      <c r="I8996" s="18"/>
      <c r="J8996" s="62"/>
      <c r="K8996" s="69"/>
      <c r="L8996" s="108" t="s">
        <v>68</v>
      </c>
      <c r="M8996" s="103" t="e">
        <f>#REF!</f>
        <v>#REF!</v>
      </c>
      <c r="N8996" s="103" t="e">
        <f>IF(M8996=0,"",CHOOSE(M8996,"21","35","48","59","59","94","94","94","94","94","159","159","159","159","159","159","159","159","159","159","235","235","235","235","235","235","235","235","235","235","手入力箇所","手入力箇所","手入力箇所","手入力箇所","手入力箇所","手入力箇所","手入力箇所","手入力箇所","手入力箇所","手入力箇所"))</f>
        <v>#REF!</v>
      </c>
    </row>
    <row r="8997" spans="1:14" ht="36.6" thickBot="1" x14ac:dyDescent="0.25">
      <c r="A8997" s="28" t="s">
        <v>69</v>
      </c>
      <c r="B8997" s="18">
        <v>22</v>
      </c>
      <c r="C8997" s="18">
        <v>26</v>
      </c>
      <c r="D8997" s="18">
        <v>28</v>
      </c>
      <c r="E8997" s="18">
        <v>29</v>
      </c>
      <c r="F8997" s="18">
        <v>34</v>
      </c>
      <c r="G8997" s="18"/>
      <c r="H8997" s="18"/>
      <c r="I8997" s="18"/>
      <c r="J8997" s="62"/>
      <c r="K8997" s="69"/>
      <c r="L8997" s="108" t="s">
        <v>69</v>
      </c>
      <c r="M8997" s="103" t="e">
        <f>#REF!</f>
        <v>#REF!</v>
      </c>
      <c r="N8997" s="103" t="e">
        <f>IF(M8997=0,"",CHOOSE(M8997,"22","26","28","29","29","34","34","34","34","34","手入力箇所","手入力箇所","手入力箇所","手入力箇所","手入力箇所","手入力箇所","手入力箇所","手入力箇所","手入力箇所","手入力箇所"))</f>
        <v>#REF!</v>
      </c>
    </row>
    <row r="8998" spans="1:14" ht="13.8" thickBot="1" x14ac:dyDescent="0.25">
      <c r="A8998" s="27" t="s">
        <v>63</v>
      </c>
      <c r="B8998" s="18">
        <v>21</v>
      </c>
      <c r="C8998" s="18">
        <v>33</v>
      </c>
      <c r="D8998" s="18">
        <v>46</v>
      </c>
      <c r="E8998" s="18">
        <v>56</v>
      </c>
      <c r="F8998" s="18">
        <v>89</v>
      </c>
      <c r="G8998" s="18">
        <v>151</v>
      </c>
      <c r="H8998" s="18">
        <v>224</v>
      </c>
      <c r="I8998" s="18">
        <v>289</v>
      </c>
      <c r="J8998" s="18">
        <v>350</v>
      </c>
      <c r="K8998" s="69"/>
      <c r="L8998" s="107" t="s">
        <v>63</v>
      </c>
      <c r="M8998" s="103" t="e">
        <f>#REF!</f>
        <v>#REF!</v>
      </c>
      <c r="N8998" s="103" t="e">
        <f>IF(M8998=0,"",CHOOSE(M8998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8999" spans="1:14" ht="24.6" thickBot="1" x14ac:dyDescent="0.25">
      <c r="A8999" s="34" t="s">
        <v>70</v>
      </c>
      <c r="B8999" s="35">
        <v>13</v>
      </c>
      <c r="C8999" s="35">
        <v>33</v>
      </c>
      <c r="D8999" s="35">
        <v>59</v>
      </c>
      <c r="E8999" s="35"/>
      <c r="F8999" s="35"/>
      <c r="G8999" s="35"/>
      <c r="H8999" s="35"/>
      <c r="I8999" s="35"/>
      <c r="J8999" s="36"/>
      <c r="K8999" s="67"/>
      <c r="L8999" s="108" t="s">
        <v>70</v>
      </c>
      <c r="M8999" s="103" t="e">
        <f>#REF!</f>
        <v>#REF!</v>
      </c>
      <c r="N8999" s="103" t="e">
        <f>IF(M8999=0,"",CHOOSE(M8999,"13","33","59","手入力箇所","手入力箇所","手入力箇所","手入力箇所","手入力箇所","手入力箇所","手入力箇所","手入力箇所","手入力箇所","手入力箇所"))</f>
        <v>#REF!</v>
      </c>
    </row>
    <row r="9000" spans="1:14" ht="13.8" thickBot="1" x14ac:dyDescent="0.25">
      <c r="A9000" s="37" t="s">
        <v>71</v>
      </c>
      <c r="B9000" s="17">
        <v>23</v>
      </c>
      <c r="C9000" s="17">
        <v>39</v>
      </c>
      <c r="D9000" s="17">
        <v>97</v>
      </c>
      <c r="E9000" s="17"/>
      <c r="F9000" s="17"/>
      <c r="G9000" s="17"/>
      <c r="H9000" s="17"/>
      <c r="I9000" s="17"/>
      <c r="J9000" s="64"/>
      <c r="K9000" s="70"/>
      <c r="L9000" s="109" t="s">
        <v>71</v>
      </c>
      <c r="M9000" s="103" t="e">
        <f>#REF!</f>
        <v>#REF!</v>
      </c>
      <c r="N9000" s="103" t="e">
        <f>IF(M9000=0,"",CHOOSE(M9000,"23","39","97","手入力箇所","手入力箇所","手入力箇所","手入力箇所","手入力箇所","手入力箇所","手入力箇所","手入力箇所","手入力箇所","手入力箇所"))</f>
        <v>#REF!</v>
      </c>
    </row>
    <row r="9001" spans="1:14" ht="13.8" thickBot="1" x14ac:dyDescent="0.25">
      <c r="A9001" s="29" t="s">
        <v>72</v>
      </c>
      <c r="B9001" s="18">
        <v>21</v>
      </c>
      <c r="C9001" s="18">
        <v>37</v>
      </c>
      <c r="D9001" s="18">
        <v>58</v>
      </c>
      <c r="E9001" s="18">
        <v>76</v>
      </c>
      <c r="F9001" s="18">
        <v>137</v>
      </c>
      <c r="G9001" s="18"/>
      <c r="H9001" s="18"/>
      <c r="I9001" s="18"/>
      <c r="J9001" s="62"/>
      <c r="K9001" s="69"/>
      <c r="L9001" s="109" t="s">
        <v>72</v>
      </c>
      <c r="M9001" s="103" t="e">
        <f>#REF!</f>
        <v>#REF!</v>
      </c>
      <c r="N9001" s="103" t="e">
        <f>IF(M9001=0,"",CHOOSE(M9001,"21","37","58","76","76","137","137","137","137","137","手入力箇所","手入力箇所","手入力箇所","手入力箇所","手入力箇所","手入力箇所","手入力箇所","手入力箇所","手入力箇所","手入力箇所"))</f>
        <v>#REF!</v>
      </c>
    </row>
    <row r="9002" spans="1:14" ht="13.8" thickBot="1" x14ac:dyDescent="0.25">
      <c r="A9002" s="29" t="s">
        <v>73</v>
      </c>
      <c r="B9002" s="18">
        <v>48</v>
      </c>
      <c r="C9002" s="18">
        <v>93</v>
      </c>
      <c r="D9002" s="18">
        <v>138</v>
      </c>
      <c r="E9002" s="18">
        <v>183</v>
      </c>
      <c r="F9002" s="18"/>
      <c r="G9002" s="18"/>
      <c r="H9002" s="18"/>
      <c r="I9002" s="18"/>
      <c r="J9002" s="62"/>
      <c r="K9002" s="69"/>
      <c r="L9002" s="109" t="s">
        <v>73</v>
      </c>
      <c r="M9002" s="103" t="e">
        <f>#REF!</f>
        <v>#REF!</v>
      </c>
      <c r="N9002" s="103" t="e">
        <f>IF(M9002=0,"",CHOOSE(M9002,"48","93","138","183","183","手入力箇所","手入力箇所","手入力箇所","手入力箇所","手入力箇所","手入力箇所","手入力箇所","手入力箇所","手入力箇所","手入力箇所"))</f>
        <v>#REF!</v>
      </c>
    </row>
    <row r="9003" spans="1:14" ht="37.200000000000003" thickBot="1" x14ac:dyDescent="0.25">
      <c r="A9003" s="30" t="s">
        <v>74</v>
      </c>
      <c r="B9003" s="18">
        <v>13</v>
      </c>
      <c r="C9003" s="18">
        <v>26</v>
      </c>
      <c r="D9003" s="18">
        <v>40</v>
      </c>
      <c r="E9003" s="18">
        <v>55</v>
      </c>
      <c r="F9003" s="18">
        <v>107</v>
      </c>
      <c r="G9003" s="18">
        <v>224</v>
      </c>
      <c r="H9003" s="18">
        <v>386</v>
      </c>
      <c r="I9003" s="18"/>
      <c r="J9003" s="62"/>
      <c r="K9003" s="69"/>
      <c r="L9003" s="110" t="s">
        <v>74</v>
      </c>
      <c r="M9003" s="103" t="e">
        <f>#REF!</f>
        <v>#REF!</v>
      </c>
      <c r="N9003" s="103" t="e">
        <f>IF(M9003=0,"",CHOOSE(M9003,"13","26","40","55","55","107","107","107","107","107","224","224","224","224","224","224","224","224","224","224","386","386","386","386","386","386","386","386","386","386","手入力箇所","手入力箇所","手入力箇所","手入力箇所","手入力箇所","手入力箇所","手入力箇所","手入力箇所","手入力箇所","手入力箇所"))</f>
        <v>#REF!</v>
      </c>
    </row>
    <row r="9004" spans="1:14" ht="13.8" thickBot="1" x14ac:dyDescent="0.25">
      <c r="A9004" s="29" t="s">
        <v>75</v>
      </c>
      <c r="B9004" s="18">
        <v>36</v>
      </c>
      <c r="C9004" s="18">
        <v>98</v>
      </c>
      <c r="D9004" s="18">
        <v>173</v>
      </c>
      <c r="E9004" s="18">
        <v>274</v>
      </c>
      <c r="F9004" s="18"/>
      <c r="G9004" s="18"/>
      <c r="H9004" s="18"/>
      <c r="I9004" s="18"/>
      <c r="J9004" s="62"/>
      <c r="K9004" s="69"/>
      <c r="L9004" s="109" t="s">
        <v>75</v>
      </c>
      <c r="M9004" s="103" t="e">
        <f>#REF!</f>
        <v>#REF!</v>
      </c>
      <c r="N9004" s="103" t="e">
        <f>IF(M9004=0,"",CHOOSE(M9004,"36","98","173","274","274","手入力箇所","手入力箇所","手入力箇所","手入力箇所","手入力箇所","手入力箇所","手入力箇所","手入力箇所","手入力箇所","手入力箇所"))</f>
        <v>#REF!</v>
      </c>
    </row>
    <row r="9005" spans="1:14" ht="37.200000000000003" thickBot="1" x14ac:dyDescent="0.25">
      <c r="A9005" s="30" t="s">
        <v>76</v>
      </c>
      <c r="B9005" s="18">
        <v>127</v>
      </c>
      <c r="C9005" s="18">
        <v>127</v>
      </c>
      <c r="D9005" s="18">
        <v>127</v>
      </c>
      <c r="E9005" s="18">
        <v>127</v>
      </c>
      <c r="F9005" s="18"/>
      <c r="G9005" s="18"/>
      <c r="H9005" s="18"/>
      <c r="I9005" s="18"/>
      <c r="J9005" s="62"/>
      <c r="K9005" s="69"/>
      <c r="L9005" s="110" t="s">
        <v>76</v>
      </c>
      <c r="M9005" s="103" t="e">
        <f>#REF!</f>
        <v>#REF!</v>
      </c>
      <c r="N9005" s="103" t="e">
        <f>IF(M9005=0,"",CHOOSE(M9005,"127","127","127","127","127","手入力箇所","手入力箇所","手入力箇所","手入力箇所","手入力箇所","手入力箇所","手入力箇所","手入力箇所","手入力箇所","手入力箇所"))</f>
        <v>#REF!</v>
      </c>
    </row>
    <row r="9006" spans="1:14" ht="27" thickBot="1" x14ac:dyDescent="0.25">
      <c r="A9006" s="31" t="s">
        <v>77</v>
      </c>
      <c r="B9006" s="18">
        <v>42</v>
      </c>
      <c r="C9006" s="18">
        <v>90</v>
      </c>
      <c r="D9006" s="18">
        <v>141</v>
      </c>
      <c r="E9006" s="18">
        <v>193</v>
      </c>
      <c r="F9006" s="62"/>
      <c r="G9006" s="62"/>
      <c r="H9006" s="62"/>
      <c r="I9006" s="62"/>
      <c r="J9006" s="62"/>
      <c r="K9006" s="69"/>
      <c r="L9006" s="111" t="s">
        <v>77</v>
      </c>
      <c r="M9006" s="103" t="e">
        <f>#REF!</f>
        <v>#REF!</v>
      </c>
      <c r="N9006" s="103" t="e">
        <f>IF(M9006=0,"",CHOOSE(M9006,"42","90","141","193","1936","手入力箇所","手入力箇所","手入力箇所","手入力箇所","手入力箇所","手入力箇所","手入力箇所","手入力箇所","手入力箇所","手入力箇所"))</f>
        <v>#REF!</v>
      </c>
    </row>
    <row r="9007" spans="1:14" ht="40.200000000000003" thickBot="1" x14ac:dyDescent="0.25">
      <c r="A9007" s="31" t="s">
        <v>78</v>
      </c>
      <c r="B9007" s="18">
        <v>24</v>
      </c>
      <c r="C9007" s="18">
        <v>43</v>
      </c>
      <c r="D9007" s="18">
        <v>61</v>
      </c>
      <c r="E9007" s="18">
        <v>76</v>
      </c>
      <c r="F9007" s="62"/>
      <c r="G9007" s="62"/>
      <c r="H9007" s="62"/>
      <c r="I9007" s="62"/>
      <c r="J9007" s="62"/>
      <c r="K9007" s="69"/>
      <c r="L9007" s="111" t="s">
        <v>78</v>
      </c>
      <c r="M9007" s="103" t="e">
        <f>#REF!</f>
        <v>#REF!</v>
      </c>
      <c r="N9007" s="103" t="e">
        <f>IF(M9007=0,"",CHOOSE(M9007,"24","43","61","76","76","手入力箇所","手入力箇所","手入力箇所","手入力箇所","手入力箇所","手入力箇所","手入力箇所","手入力箇所","手入力箇所","手入力箇所"))</f>
        <v>#REF!</v>
      </c>
    </row>
    <row r="9008" spans="1:14" ht="27" thickBot="1" x14ac:dyDescent="0.25">
      <c r="A9008" s="31" t="s">
        <v>79</v>
      </c>
      <c r="B9008" s="18">
        <v>54</v>
      </c>
      <c r="C9008" s="18">
        <v>77</v>
      </c>
      <c r="D9008" s="18">
        <v>94</v>
      </c>
      <c r="E9008" s="18">
        <v>107</v>
      </c>
      <c r="F9008" s="62"/>
      <c r="G9008" s="62"/>
      <c r="H9008" s="62"/>
      <c r="I9008" s="62"/>
      <c r="J9008" s="62"/>
      <c r="K9008" s="69"/>
      <c r="L9008" s="111" t="s">
        <v>79</v>
      </c>
      <c r="M9008" s="103" t="e">
        <f>#REF!</f>
        <v>#REF!</v>
      </c>
      <c r="N9008" s="103" t="e">
        <f>IF(M9008=0,"",CHOOSE(M9008,"54","77","94","107","107","手入力箇所","手入力箇所","手入力箇所","手入力箇所","手入力箇所","手入力箇所","手入力箇所","手入力箇所","手入力箇所","手入力箇所"))</f>
        <v>#REF!</v>
      </c>
    </row>
    <row r="9009" spans="1:14" ht="40.200000000000003" thickBot="1" x14ac:dyDescent="0.25">
      <c r="A9009" s="31" t="s">
        <v>80</v>
      </c>
      <c r="B9009" s="18">
        <v>49</v>
      </c>
      <c r="C9009" s="18">
        <v>53</v>
      </c>
      <c r="D9009" s="18">
        <v>55</v>
      </c>
      <c r="E9009" s="18">
        <v>56</v>
      </c>
      <c r="F9009" s="62"/>
      <c r="G9009" s="62"/>
      <c r="H9009" s="62"/>
      <c r="I9009" s="62"/>
      <c r="J9009" s="62"/>
      <c r="K9009" s="69"/>
      <c r="L9009" s="111" t="s">
        <v>80</v>
      </c>
      <c r="M9009" s="103" t="e">
        <f>#REF!</f>
        <v>#REF!</v>
      </c>
      <c r="N9009" s="103" t="e">
        <f>IF(M9009=0,"",CHOOSE(M9009,"49","53","55","56","56","手入力箇所","手入力箇所","手入力箇所","手入力箇所","手入力箇所","手入力箇所","手入力箇所","手入力箇所","手入力箇所","手入力箇所"))</f>
        <v>#REF!</v>
      </c>
    </row>
    <row r="9010" spans="1:14" ht="40.200000000000003" thickBot="1" x14ac:dyDescent="0.25">
      <c r="A9010" s="38" t="s">
        <v>81</v>
      </c>
      <c r="B9010" s="35">
        <v>232</v>
      </c>
      <c r="C9010" s="35">
        <v>232</v>
      </c>
      <c r="D9010" s="36"/>
      <c r="E9010" s="36"/>
      <c r="F9010" s="36"/>
      <c r="G9010" s="36"/>
      <c r="H9010" s="36"/>
      <c r="I9010" s="36"/>
      <c r="J9010" s="36"/>
      <c r="K9010" s="67"/>
      <c r="L9010" s="111" t="s">
        <v>81</v>
      </c>
      <c r="M9010" s="103" t="e">
        <f>#REF!</f>
        <v>#REF!</v>
      </c>
      <c r="N9010" s="103" t="e">
        <f>IF(M9010=0,"",CHOOSE(M9010,"232","232","手入力箇所","手入力箇所","手入力箇所","手入力箇所","手入力箇所","手入力箇所","手入力箇所","手入力箇所","手入力箇所","手入力箇所"))</f>
        <v>#REF!</v>
      </c>
    </row>
    <row r="9011" spans="1:14" ht="13.8" thickBot="1" x14ac:dyDescent="0.25">
      <c r="A9011" s="39" t="s">
        <v>82</v>
      </c>
      <c r="B9011" s="17">
        <v>6</v>
      </c>
      <c r="C9011" s="17">
        <v>9</v>
      </c>
      <c r="D9011" s="17">
        <v>11</v>
      </c>
      <c r="E9011" s="17">
        <v>13</v>
      </c>
      <c r="F9011" s="17">
        <v>18</v>
      </c>
      <c r="G9011" s="17">
        <v>26</v>
      </c>
      <c r="H9011" s="17">
        <v>35</v>
      </c>
      <c r="I9011" s="17">
        <v>43</v>
      </c>
      <c r="J9011" s="17">
        <v>49</v>
      </c>
      <c r="K9011" s="70"/>
      <c r="L9011" s="111" t="s">
        <v>82</v>
      </c>
      <c r="M9011" s="103" t="e">
        <f>#REF!</f>
        <v>#REF!</v>
      </c>
      <c r="N9011" s="103" t="e">
        <f>IF(M9011=0,"",CHOOSE(M9011,"6","9","11","13","13","18","18","18","18","18","26","26","26","26","26","26","26","26","26","26","35","35","35","35","35","35","35","35","35","35","43","43","43","43","43","43","43","43","43","43","49","49","49","49","49","49","49","49","49","49","手入力箇所","手入力箇所","手入力箇所","手入力箇所","手入力箇所","手入力箇所","手入力箇所","手入力箇所","手入力箇所","手入力箇所"))</f>
        <v>#REF!</v>
      </c>
    </row>
    <row r="9012" spans="1:14" ht="13.8" thickBot="1" x14ac:dyDescent="0.25">
      <c r="A9012" s="31" t="s">
        <v>83</v>
      </c>
      <c r="B9012" s="18">
        <v>6</v>
      </c>
      <c r="C9012" s="18">
        <v>10</v>
      </c>
      <c r="D9012" s="18">
        <v>14</v>
      </c>
      <c r="E9012" s="18">
        <v>17</v>
      </c>
      <c r="F9012" s="18">
        <v>29</v>
      </c>
      <c r="G9012" s="18">
        <v>50</v>
      </c>
      <c r="H9012" s="18">
        <v>76</v>
      </c>
      <c r="I9012" s="18">
        <v>100</v>
      </c>
      <c r="J9012" s="18">
        <v>123</v>
      </c>
      <c r="K9012" s="69"/>
      <c r="L9012" s="111" t="s">
        <v>83</v>
      </c>
      <c r="M9012" s="103" t="e">
        <f>#REF!</f>
        <v>#REF!</v>
      </c>
      <c r="N9012" s="103" t="e">
        <f>IF(M9012=0,"",CHOOSE(M9012,"6","10","14","17","17","29","29","29","29","29","50","50","50","50","50","50","50","50","50","50","76","76","76","76","76","76","76","76","76","76","100","100","100","100","100","100","100","100","100","100","123","123","123","123","123","123","123","123","123","123","手入力箇所","手入力箇所","手入力箇所","手入力箇所","手入力箇所","手入力箇所","手入力箇所","手入力箇所","手入力箇所"))</f>
        <v>#REF!</v>
      </c>
    </row>
    <row r="9013" spans="1:14" ht="27" thickBot="1" x14ac:dyDescent="0.25">
      <c r="A9013" s="32" t="s">
        <v>84</v>
      </c>
      <c r="B9013" s="20">
        <v>9</v>
      </c>
      <c r="C9013" s="20">
        <v>15</v>
      </c>
      <c r="D9013" s="20">
        <v>20</v>
      </c>
      <c r="E9013" s="20">
        <v>24</v>
      </c>
      <c r="F9013" s="20">
        <v>39</v>
      </c>
      <c r="G9013" s="20">
        <v>65</v>
      </c>
      <c r="H9013" s="63"/>
      <c r="I9013" s="63"/>
      <c r="J9013" s="63"/>
      <c r="K9013" s="106"/>
      <c r="L9013" s="111" t="s">
        <v>84</v>
      </c>
      <c r="M9013" s="103" t="e">
        <f>#REF!</f>
        <v>#REF!</v>
      </c>
      <c r="N9013" s="103" t="e">
        <f>IF(M9013=0,"",CHOOSE(M9013,"9","15","20","24","24","39","39","39","39","39","65","65","65","65","65","65","65","65","65","65","手入力箇所","手入力箇所","手入力箇所","手入力箇所","手入力箇所","手入力箇所","手入力箇所","手入力箇所","手入力箇所","手入力箇所"))</f>
        <v>#REF!</v>
      </c>
    </row>
    <row r="9016" spans="1:14" ht="13.8" thickBot="1" x14ac:dyDescent="0.25"/>
    <row r="9017" spans="1:14" ht="13.8" thickBot="1" x14ac:dyDescent="0.25">
      <c r="A9017" s="688" t="e">
        <f>#REF!</f>
        <v>#REF!</v>
      </c>
      <c r="B9017" s="688"/>
      <c r="C9017" s="688"/>
      <c r="D9017" s="689" t="s">
        <v>192</v>
      </c>
      <c r="E9017" s="689"/>
      <c r="F9017" s="689"/>
      <c r="G9017" s="689"/>
      <c r="H9017" s="689"/>
      <c r="I9017" s="689"/>
      <c r="J9017" s="689"/>
      <c r="K9017" s="689"/>
      <c r="L9017" s="689"/>
      <c r="M9017" s="689"/>
      <c r="N9017" s="689"/>
    </row>
    <row r="9018" spans="1:14" ht="13.8" thickBot="1" x14ac:dyDescent="0.25">
      <c r="A9018" s="65"/>
      <c r="B9018" s="33">
        <v>1</v>
      </c>
      <c r="C9018" s="24">
        <v>2</v>
      </c>
      <c r="D9018" s="24">
        <v>3</v>
      </c>
      <c r="E9018" s="24" t="s">
        <v>58</v>
      </c>
      <c r="F9018" s="24" t="s">
        <v>59</v>
      </c>
      <c r="G9018" s="24" t="s">
        <v>60</v>
      </c>
      <c r="H9018" s="24" t="s">
        <v>61</v>
      </c>
      <c r="I9018" s="24" t="s">
        <v>62</v>
      </c>
      <c r="J9018" s="24" t="s">
        <v>194</v>
      </c>
      <c r="K9018" s="25" t="s">
        <v>85</v>
      </c>
      <c r="L9018" s="105" t="s">
        <v>189</v>
      </c>
      <c r="M9018" s="105" t="s">
        <v>188</v>
      </c>
      <c r="N9018" s="105" t="s">
        <v>51</v>
      </c>
    </row>
    <row r="9019" spans="1:14" ht="13.8" thickBot="1" x14ac:dyDescent="0.25">
      <c r="A9019" s="26" t="s">
        <v>56</v>
      </c>
      <c r="B9019" s="22">
        <v>5</v>
      </c>
      <c r="C9019" s="22">
        <v>7</v>
      </c>
      <c r="D9019" s="22">
        <v>8</v>
      </c>
      <c r="E9019" s="22">
        <v>8</v>
      </c>
      <c r="F9019" s="22">
        <v>10</v>
      </c>
      <c r="G9019" s="22">
        <v>13</v>
      </c>
      <c r="H9019" s="22">
        <v>16</v>
      </c>
      <c r="I9019" s="22"/>
      <c r="J9019" s="23"/>
      <c r="K9019" s="1"/>
      <c r="L9019" s="26" t="s">
        <v>56</v>
      </c>
      <c r="M9019" s="104" t="e">
        <f>#REF!</f>
        <v>#REF!</v>
      </c>
      <c r="N9019" s="112" t="e">
        <f>IF(M9019=0,"",CHOOSE(M9019,"5","7","8","8","8","10","10","10","10","10","13","13","13","13","13","13","13","13","13","13","16","16","16","16","16","16","16","16","16","16","16","手入力箇所","手入力箇所","手入力箇所","手入力箇所","手入力箇所","手入力箇所","手入力箇所","手入力箇所","手入力箇所","手入力箇所"))</f>
        <v>#REF!</v>
      </c>
    </row>
    <row r="9020" spans="1:14" ht="13.8" thickBot="1" x14ac:dyDescent="0.25">
      <c r="A9020" s="27" t="s">
        <v>57</v>
      </c>
      <c r="B9020" s="18">
        <v>5</v>
      </c>
      <c r="C9020" s="18">
        <v>7</v>
      </c>
      <c r="D9020" s="18">
        <v>8</v>
      </c>
      <c r="E9020" s="18">
        <v>9</v>
      </c>
      <c r="F9020" s="18">
        <v>12</v>
      </c>
      <c r="G9020" s="18">
        <v>16</v>
      </c>
      <c r="H9020" s="18"/>
      <c r="I9020" s="18"/>
      <c r="J9020" s="62"/>
      <c r="K9020" s="19"/>
      <c r="L9020" s="27" t="s">
        <v>57</v>
      </c>
      <c r="M9020" s="104" t="e">
        <f>#REF!</f>
        <v>#REF!</v>
      </c>
      <c r="N9020" s="113" t="e">
        <f>IF(M9020=0,"",CHOOSE(M9020,"5","7","8","9","9","12","12","12","12","12","16","16","16","16","16","16","16","16","16","16","手入力箇所","手入力箇所","手入力箇所","手入力箇所","手入力箇所","手入力箇所","手入力箇所","手入力箇所","手入力箇所","手入力箇所"))</f>
        <v>#REF!</v>
      </c>
    </row>
    <row r="9021" spans="1:14" ht="48.6" thickBot="1" x14ac:dyDescent="0.25">
      <c r="A9021" s="28" t="s">
        <v>64</v>
      </c>
      <c r="B9021" s="18">
        <v>6</v>
      </c>
      <c r="C9021" s="18"/>
      <c r="D9021" s="18"/>
      <c r="E9021" s="18"/>
      <c r="F9021" s="18"/>
      <c r="G9021" s="18"/>
      <c r="H9021" s="18"/>
      <c r="I9021" s="18"/>
      <c r="J9021" s="62"/>
      <c r="K9021" s="19"/>
      <c r="L9021" s="28" t="s">
        <v>64</v>
      </c>
      <c r="M9021" s="104" t="e">
        <f>#REF!</f>
        <v>#REF!</v>
      </c>
      <c r="N9021" s="113" t="e">
        <f>IF(M9021=0,"",CHOOSE(M9021,"6","手入力箇所","手入力箇所","手入力箇所","手入力箇所","手入力箇所","手入力箇所","手入力箇所","手入力箇所","手入力箇所","手入力箇所","",""))</f>
        <v>#REF!</v>
      </c>
    </row>
    <row r="9022" spans="1:14" ht="48.6" thickBot="1" x14ac:dyDescent="0.25">
      <c r="A9022" s="28" t="s">
        <v>65</v>
      </c>
      <c r="B9022" s="18">
        <v>6</v>
      </c>
      <c r="C9022" s="18"/>
      <c r="D9022" s="18"/>
      <c r="E9022" s="18"/>
      <c r="F9022" s="18"/>
      <c r="G9022" s="18"/>
      <c r="H9022" s="18"/>
      <c r="I9022" s="18"/>
      <c r="J9022" s="62"/>
      <c r="K9022" s="19"/>
      <c r="L9022" s="28" t="s">
        <v>65</v>
      </c>
      <c r="M9022" s="104" t="e">
        <f>#REF!</f>
        <v>#REF!</v>
      </c>
      <c r="N9022" s="113" t="e">
        <f>IF(M9022=0,"",CHOOSE(M9022,"6","手入力箇所","手入力箇所","手入力箇所","手入力箇所","手入力箇所","手入力箇所","手入力箇所","手入力箇所","手入力箇所","手入力箇所","",""))</f>
        <v>#REF!</v>
      </c>
    </row>
    <row r="9023" spans="1:14" ht="24.6" thickBot="1" x14ac:dyDescent="0.25">
      <c r="A9023" s="28" t="s">
        <v>66</v>
      </c>
      <c r="B9023" s="18">
        <v>5</v>
      </c>
      <c r="C9023" s="18">
        <v>7</v>
      </c>
      <c r="D9023" s="18">
        <v>8</v>
      </c>
      <c r="E9023" s="18">
        <v>9</v>
      </c>
      <c r="F9023" s="18">
        <v>12</v>
      </c>
      <c r="G9023" s="18"/>
      <c r="H9023" s="18"/>
      <c r="I9023" s="18"/>
      <c r="J9023" s="62"/>
      <c r="K9023" s="19"/>
      <c r="L9023" s="28" t="s">
        <v>66</v>
      </c>
      <c r="M9023" s="104" t="e">
        <f>#REF!</f>
        <v>#REF!</v>
      </c>
      <c r="N9023" s="113" t="e">
        <f>IF(M9023=0,"",CHOOSE(M9023,"5","7","8","9","9","12","12","12","12","12","手入力箇所","手入力箇所","手入力箇所","手入力箇所","手入力箇所","手入力箇所","手入力箇所","手入力箇所","手入力箇所","手入力箇所"))</f>
        <v>#REF!</v>
      </c>
    </row>
    <row r="9024" spans="1:14" ht="36.6" thickBot="1" x14ac:dyDescent="0.25">
      <c r="A9024" s="28" t="s">
        <v>67</v>
      </c>
      <c r="B9024" s="18">
        <v>4</v>
      </c>
      <c r="C9024" s="18">
        <v>5</v>
      </c>
      <c r="D9024" s="18">
        <v>5</v>
      </c>
      <c r="E9024" s="18">
        <v>6</v>
      </c>
      <c r="F9024" s="18"/>
      <c r="G9024" s="18"/>
      <c r="H9024" s="18"/>
      <c r="I9024" s="18"/>
      <c r="J9024" s="62"/>
      <c r="K9024" s="19"/>
      <c r="L9024" s="28" t="s">
        <v>67</v>
      </c>
      <c r="M9024" s="104" t="e">
        <f>#REF!</f>
        <v>#REF!</v>
      </c>
      <c r="N9024" s="113" t="e">
        <f>IF(M9024=0,"",CHOOSE(M9024,"4","5","5","6","6","手入力箇所","手入力箇所","手入力箇所","手入力箇所","手入力箇所","手入力箇所","手入力箇所","手入力箇所","手入力箇所","手入力箇所"))</f>
        <v>#REF!</v>
      </c>
    </row>
    <row r="9025" spans="1:14" ht="24.6" thickBot="1" x14ac:dyDescent="0.25">
      <c r="A9025" s="28" t="s">
        <v>68</v>
      </c>
      <c r="B9025" s="18">
        <v>12</v>
      </c>
      <c r="C9025" s="18">
        <v>12</v>
      </c>
      <c r="D9025" s="18">
        <v>12</v>
      </c>
      <c r="E9025" s="18">
        <v>12</v>
      </c>
      <c r="F9025" s="18">
        <v>12</v>
      </c>
      <c r="G9025" s="18">
        <v>12</v>
      </c>
      <c r="H9025" s="18">
        <v>12</v>
      </c>
      <c r="I9025" s="18"/>
      <c r="J9025" s="62"/>
      <c r="K9025" s="19"/>
      <c r="L9025" s="28" t="s">
        <v>68</v>
      </c>
      <c r="M9025" s="104" t="e">
        <f>#REF!</f>
        <v>#REF!</v>
      </c>
      <c r="N9025" s="113" t="e">
        <f>IF(M9025=0,"",CHOOSE(M9025,"12","12","12","12","12","12","12","12","12","12","12","12","12","12","12","12","12","12","12","12","12","12","12","12","12","12","12","12","12","12","手入力箇所","手入力箇所","手入力箇所","手入力箇所","手入力箇所","手入力箇所","手入力箇所","手入力箇所","手入力箇所","手入力箇所"))</f>
        <v>#REF!</v>
      </c>
    </row>
    <row r="9026" spans="1:14" ht="36.6" thickBot="1" x14ac:dyDescent="0.25">
      <c r="A9026" s="28" t="s">
        <v>69</v>
      </c>
      <c r="B9026" s="18">
        <v>7</v>
      </c>
      <c r="C9026" s="18">
        <v>7</v>
      </c>
      <c r="D9026" s="18">
        <v>7</v>
      </c>
      <c r="E9026" s="18">
        <v>7</v>
      </c>
      <c r="F9026" s="18">
        <v>7</v>
      </c>
      <c r="G9026" s="18"/>
      <c r="H9026" s="18"/>
      <c r="I9026" s="18"/>
      <c r="J9026" s="62"/>
      <c r="K9026" s="19"/>
      <c r="L9026" s="28" t="s">
        <v>69</v>
      </c>
      <c r="M9026" s="104" t="e">
        <f>#REF!</f>
        <v>#REF!</v>
      </c>
      <c r="N9026" s="113" t="e">
        <f>IF(M9026=0,"",CHOOSE(M9026,"7","7","7","7","7","7","7","7","7","7","手入力箇所","手入力箇所","手入力箇所","手入力箇所","手入力箇所","手入力箇所","手入力箇所","手入力箇所","手入力箇所","手入力箇所"))</f>
        <v>#REF!</v>
      </c>
    </row>
    <row r="9027" spans="1:14" ht="13.8" thickBot="1" x14ac:dyDescent="0.25">
      <c r="A9027" s="27" t="s">
        <v>63</v>
      </c>
      <c r="B9027" s="18">
        <v>4</v>
      </c>
      <c r="C9027" s="18">
        <v>5</v>
      </c>
      <c r="D9027" s="18">
        <v>7</v>
      </c>
      <c r="E9027" s="18">
        <v>8</v>
      </c>
      <c r="F9027" s="18">
        <v>11</v>
      </c>
      <c r="G9027" s="18">
        <v>16</v>
      </c>
      <c r="H9027" s="18">
        <v>22</v>
      </c>
      <c r="I9027" s="18">
        <v>26</v>
      </c>
      <c r="J9027" s="18">
        <v>31</v>
      </c>
      <c r="K9027" s="19"/>
      <c r="L9027" s="27" t="s">
        <v>63</v>
      </c>
      <c r="M9027" s="104" t="e">
        <f>#REF!</f>
        <v>#REF!</v>
      </c>
      <c r="N9027" s="113" t="e">
        <f>IF(M9027=0,"",CHOOSE(M9027,"4","5","7","8","8","11","11","11","11","11","16","16","16","16","16","16","16","16","16","16","22","22","22","22","22","22","22","22","22","22","26","26","26","26","26","26","26","26","26","26","31","31","31","31","31","31","31","31","31","31","31","手入力箇所","手入力箇所","手入力箇所","手入力箇所","手入力箇所","手入力箇所","手入力箇所","手入力箇所","手入力箇所","手入力箇所"))</f>
        <v>#REF!</v>
      </c>
    </row>
    <row r="9028" spans="1:14" ht="24.6" thickBot="1" x14ac:dyDescent="0.25">
      <c r="A9028" s="28" t="s">
        <v>70</v>
      </c>
      <c r="B9028" s="18">
        <v>5</v>
      </c>
      <c r="C9028" s="18">
        <v>6</v>
      </c>
      <c r="D9028" s="18">
        <v>7</v>
      </c>
      <c r="E9028" s="18"/>
      <c r="F9028" s="18"/>
      <c r="G9028" s="18"/>
      <c r="H9028" s="18"/>
      <c r="I9028" s="18"/>
      <c r="J9028" s="62"/>
      <c r="K9028" s="19"/>
      <c r="L9028" s="28" t="s">
        <v>70</v>
      </c>
      <c r="M9028" s="104" t="e">
        <f>#REF!</f>
        <v>#REF!</v>
      </c>
      <c r="N9028" s="113" t="e">
        <f>IF(M9028=0,"",CHOOSE(M9028,"5","6","7","手入力箇所","手入力箇所","手入力箇所","手入力箇所","手入力箇所","手入力箇所","手入力箇所","手入力箇所","手入力箇所","手入力箇所"))</f>
        <v>#REF!</v>
      </c>
    </row>
    <row r="9029" spans="1:14" ht="13.8" thickBot="1" x14ac:dyDescent="0.25">
      <c r="A9029" s="29" t="s">
        <v>71</v>
      </c>
      <c r="B9029" s="18">
        <v>3</v>
      </c>
      <c r="C9029" s="18">
        <v>6</v>
      </c>
      <c r="D9029" s="18">
        <v>19</v>
      </c>
      <c r="E9029" s="18"/>
      <c r="F9029" s="18"/>
      <c r="G9029" s="18"/>
      <c r="H9029" s="18"/>
      <c r="I9029" s="18"/>
      <c r="J9029" s="62"/>
      <c r="K9029" s="19"/>
      <c r="L9029" s="29" t="s">
        <v>71</v>
      </c>
      <c r="M9029" s="104" t="e">
        <f>#REF!</f>
        <v>#REF!</v>
      </c>
      <c r="N9029" s="113" t="e">
        <f>IF(M9029=0,"",CHOOSE(M9029,"3","6","19","手入力箇所","手入力箇所","手入力箇所","手入力箇所","手入力箇所","手入力箇所","手入力箇所","手入力箇所","手入力箇所","手入力箇所"))</f>
        <v>#REF!</v>
      </c>
    </row>
    <row r="9030" spans="1:14" ht="13.8" thickBot="1" x14ac:dyDescent="0.25">
      <c r="A9030" s="29" t="s">
        <v>72</v>
      </c>
      <c r="B9030" s="18">
        <v>1</v>
      </c>
      <c r="C9030" s="18">
        <v>3</v>
      </c>
      <c r="D9030" s="18">
        <v>5</v>
      </c>
      <c r="E9030" s="18">
        <v>9</v>
      </c>
      <c r="F9030" s="18">
        <v>26</v>
      </c>
      <c r="G9030" s="18"/>
      <c r="H9030" s="18"/>
      <c r="I9030" s="18"/>
      <c r="J9030" s="62"/>
      <c r="K9030" s="19"/>
      <c r="L9030" s="29" t="s">
        <v>72</v>
      </c>
      <c r="M9030" s="104" t="e">
        <f>#REF!</f>
        <v>#REF!</v>
      </c>
      <c r="N9030" s="113" t="e">
        <f>IF(M9030=0,"",CHOOSE(M9030,"1","3","5","9","9","26","26","26","26","26","手入力箇所","手入力箇所","手入力箇所","手入力箇所","手入力箇所","手入力箇所","手入力箇所","手入力箇所","手入力箇所","手入力箇所"))</f>
        <v>#REF!</v>
      </c>
    </row>
    <row r="9031" spans="1:14" ht="13.8" thickBot="1" x14ac:dyDescent="0.25">
      <c r="A9031" s="29" t="s">
        <v>73</v>
      </c>
      <c r="B9031" s="18">
        <v>4</v>
      </c>
      <c r="C9031" s="18">
        <v>11</v>
      </c>
      <c r="D9031" s="18">
        <v>20</v>
      </c>
      <c r="E9031" s="18">
        <v>33</v>
      </c>
      <c r="F9031" s="18"/>
      <c r="G9031" s="18"/>
      <c r="H9031" s="18"/>
      <c r="I9031" s="18"/>
      <c r="J9031" s="62"/>
      <c r="K9031" s="19"/>
      <c r="L9031" s="29" t="s">
        <v>73</v>
      </c>
      <c r="M9031" s="104" t="e">
        <f>#REF!</f>
        <v>#REF!</v>
      </c>
      <c r="N9031" s="113" t="e">
        <f>IF(M9031=0,"",CHOOSE(M9031,"4","11","20","33","33","手入力箇所","手入力箇所","手入力箇所","手入力箇所","手入力箇所","手入力箇所","手入力箇所","手入力箇所","手入力箇所","手入力箇所"))</f>
        <v>#REF!</v>
      </c>
    </row>
    <row r="9032" spans="1:14" ht="37.200000000000003" thickBot="1" x14ac:dyDescent="0.25">
      <c r="A9032" s="30" t="s">
        <v>74</v>
      </c>
      <c r="B9032" s="18">
        <v>4</v>
      </c>
      <c r="C9032" s="18">
        <v>6</v>
      </c>
      <c r="D9032" s="18">
        <v>8</v>
      </c>
      <c r="E9032" s="18">
        <v>10</v>
      </c>
      <c r="F9032" s="18">
        <v>15</v>
      </c>
      <c r="G9032" s="18">
        <v>23</v>
      </c>
      <c r="H9032" s="18">
        <v>33</v>
      </c>
      <c r="I9032" s="18"/>
      <c r="J9032" s="62"/>
      <c r="K9032" s="19"/>
      <c r="L9032" s="30" t="s">
        <v>74</v>
      </c>
      <c r="M9032" s="104" t="e">
        <f>#REF!</f>
        <v>#REF!</v>
      </c>
      <c r="N9032" s="113" t="e">
        <f>IF(M9032=0,"",CHOOSE(M9032,"4","6","8","10","10","15","15","15","15","15","23","23","23","23","23","23","23","23","23","23","33","33","33","33","33","33","33","33","33","33","手入力箇所","手入力箇所","手入力箇所","手入力箇所","手入力箇所","手入力箇所","手入力箇所","手入力箇所","手入力箇所","手入力箇所"))</f>
        <v>#REF!</v>
      </c>
    </row>
    <row r="9033" spans="1:14" ht="13.8" thickBot="1" x14ac:dyDescent="0.25">
      <c r="A9033" s="29" t="s">
        <v>75</v>
      </c>
      <c r="B9033" s="18">
        <v>6</v>
      </c>
      <c r="C9033" s="18">
        <v>14</v>
      </c>
      <c r="D9033" s="18">
        <v>25</v>
      </c>
      <c r="E9033" s="18">
        <v>39</v>
      </c>
      <c r="F9033" s="18"/>
      <c r="G9033" s="18"/>
      <c r="H9033" s="18"/>
      <c r="I9033" s="18"/>
      <c r="J9033" s="62"/>
      <c r="K9033" s="19"/>
      <c r="L9033" s="29" t="s">
        <v>75</v>
      </c>
      <c r="M9033" s="104" t="e">
        <f>#REF!</f>
        <v>#REF!</v>
      </c>
      <c r="N9033" s="113" t="e">
        <f>IF(M9033=0,"",CHOOSE(M9033,"6","14","25","39","39","手入力箇所","手入力箇所","手入力箇所","手入力箇所","手入力箇所","手入力箇所","手入力箇所","手入力箇所","手入力箇所","手入力箇所"))</f>
        <v>#REF!</v>
      </c>
    </row>
    <row r="9034" spans="1:14" ht="37.200000000000003" thickBot="1" x14ac:dyDescent="0.25">
      <c r="A9034" s="30" t="s">
        <v>76</v>
      </c>
      <c r="B9034" s="18">
        <v>2</v>
      </c>
      <c r="C9034" s="18">
        <v>3</v>
      </c>
      <c r="D9034" s="18">
        <v>6</v>
      </c>
      <c r="E9034" s="18">
        <v>9</v>
      </c>
      <c r="F9034" s="18"/>
      <c r="G9034" s="18"/>
      <c r="H9034" s="18"/>
      <c r="I9034" s="18"/>
      <c r="J9034" s="62"/>
      <c r="K9034" s="19"/>
      <c r="L9034" s="30" t="s">
        <v>76</v>
      </c>
      <c r="M9034" s="104" t="e">
        <f>#REF!</f>
        <v>#REF!</v>
      </c>
      <c r="N9034" s="113" t="e">
        <f>IF(M9034=0,"",CHOOSE(M9034,"2","3","6","9","9","手入力箇所","手入力箇所","手入力箇所","手入力箇所","手入力箇所","手入力箇所","手入力箇所","手入力箇所","手入力箇所","手入力箇所"))</f>
        <v>#REF!</v>
      </c>
    </row>
    <row r="9035" spans="1:14" ht="27" thickBot="1" x14ac:dyDescent="0.25">
      <c r="A9035" s="31" t="s">
        <v>77</v>
      </c>
      <c r="B9035" s="18">
        <v>12</v>
      </c>
      <c r="C9035" s="18">
        <v>18</v>
      </c>
      <c r="D9035" s="18">
        <v>22</v>
      </c>
      <c r="E9035" s="18">
        <v>26</v>
      </c>
      <c r="F9035" s="62"/>
      <c r="G9035" s="62"/>
      <c r="H9035" s="62"/>
      <c r="I9035" s="62"/>
      <c r="J9035" s="62"/>
      <c r="K9035" s="19"/>
      <c r="L9035" s="31" t="s">
        <v>77</v>
      </c>
      <c r="M9035" s="104" t="e">
        <f>#REF!</f>
        <v>#REF!</v>
      </c>
      <c r="N9035" s="113" t="e">
        <f>IF(M9035=0,"",CHOOSE(M9035,"12","18","22","26","26","手入力箇所","手入力箇所","手入力箇所","手入力箇所","手入力箇所","手入力箇所","手入力箇所","手入力箇所","手入力箇所","手入力箇所"))</f>
        <v>#REF!</v>
      </c>
    </row>
    <row r="9036" spans="1:14" ht="40.200000000000003" thickBot="1" x14ac:dyDescent="0.25">
      <c r="A9036" s="31" t="s">
        <v>78</v>
      </c>
      <c r="B9036" s="18">
        <v>5</v>
      </c>
      <c r="C9036" s="18">
        <v>8</v>
      </c>
      <c r="D9036" s="18">
        <v>11</v>
      </c>
      <c r="E9036" s="18">
        <v>14</v>
      </c>
      <c r="F9036" s="62"/>
      <c r="G9036" s="62"/>
      <c r="H9036" s="62"/>
      <c r="I9036" s="62"/>
      <c r="J9036" s="62"/>
      <c r="K9036" s="19"/>
      <c r="L9036" s="31" t="s">
        <v>78</v>
      </c>
      <c r="M9036" s="104" t="e">
        <f>#REF!</f>
        <v>#REF!</v>
      </c>
      <c r="N9036" s="113" t="e">
        <f>IF(M9036=0,"",CHOOSE(M9036,"5","8","11","14","14","手入力箇所","手入力箇所","手入力箇所","手入力箇所","手入力箇所","手入力箇所","手入力箇所","手入力箇所","手入力箇所","手入力箇所"))</f>
        <v>#REF!</v>
      </c>
    </row>
    <row r="9037" spans="1:14" ht="27" thickBot="1" x14ac:dyDescent="0.25">
      <c r="A9037" s="31" t="s">
        <v>79</v>
      </c>
      <c r="B9037" s="18">
        <v>6</v>
      </c>
      <c r="C9037" s="18">
        <v>11</v>
      </c>
      <c r="D9037" s="18">
        <v>16</v>
      </c>
      <c r="E9037" s="18">
        <v>21</v>
      </c>
      <c r="F9037" s="62"/>
      <c r="G9037" s="62"/>
      <c r="H9037" s="62"/>
      <c r="I9037" s="62"/>
      <c r="J9037" s="62"/>
      <c r="K9037" s="19"/>
      <c r="L9037" s="31" t="s">
        <v>79</v>
      </c>
      <c r="M9037" s="104" t="e">
        <f>#REF!</f>
        <v>#REF!</v>
      </c>
      <c r="N9037" s="113" t="e">
        <f>IF(M9037=0,"",CHOOSE(M9037,"6","11","16","21","21","手入力箇所","手入力箇所","手入力箇所","手入力箇所","手入力箇所","手入力箇所","手入力箇所","手入力箇所","手入力箇所"))</f>
        <v>#REF!</v>
      </c>
    </row>
    <row r="9038" spans="1:14" ht="40.200000000000003" thickBot="1" x14ac:dyDescent="0.25">
      <c r="A9038" s="31" t="s">
        <v>80</v>
      </c>
      <c r="B9038" s="18">
        <v>5</v>
      </c>
      <c r="C9038" s="18">
        <v>7</v>
      </c>
      <c r="D9038" s="18">
        <v>9</v>
      </c>
      <c r="E9038" s="18">
        <v>10</v>
      </c>
      <c r="F9038" s="62"/>
      <c r="G9038" s="62"/>
      <c r="H9038" s="62"/>
      <c r="I9038" s="62"/>
      <c r="J9038" s="62"/>
      <c r="K9038" s="19"/>
      <c r="L9038" s="31" t="s">
        <v>80</v>
      </c>
      <c r="M9038" s="104" t="e">
        <f>#REF!</f>
        <v>#REF!</v>
      </c>
      <c r="N9038" s="113" t="e">
        <f>IF(M9038=0,"",CHOOSE(M9038,"5","7","9","10","10","手入力箇所","手入力箇所","手入力箇所","手入力箇所","手入力箇所","手入力箇所","手入力箇所","手入力箇所","手入力箇所"))</f>
        <v>#REF!</v>
      </c>
    </row>
    <row r="9039" spans="1:14" ht="40.200000000000003" thickBot="1" x14ac:dyDescent="0.25">
      <c r="A9039" s="31" t="s">
        <v>81</v>
      </c>
      <c r="B9039" s="18">
        <v>9</v>
      </c>
      <c r="C9039" s="18">
        <v>14</v>
      </c>
      <c r="D9039" s="62"/>
      <c r="E9039" s="62"/>
      <c r="F9039" s="62"/>
      <c r="G9039" s="62"/>
      <c r="H9039" s="62"/>
      <c r="I9039" s="62"/>
      <c r="J9039" s="62"/>
      <c r="K9039" s="19"/>
      <c r="L9039" s="31" t="s">
        <v>81</v>
      </c>
      <c r="M9039" s="104" t="e">
        <f>#REF!</f>
        <v>#REF!</v>
      </c>
      <c r="N9039" s="113" t="e">
        <f>IF(M9039=0,"",CHOOSE(M9039,"9","14","手入力箇所","手入力箇所","手入力箇所","手入力箇所","手入力箇所","手入力箇所","手入力箇所","手入力箇所","手入力箇所","手入力箇所"))</f>
        <v>#REF!</v>
      </c>
    </row>
    <row r="9040" spans="1:14" ht="13.8" thickBot="1" x14ac:dyDescent="0.25">
      <c r="A9040" s="31" t="s">
        <v>82</v>
      </c>
      <c r="B9040" s="18">
        <v>3</v>
      </c>
      <c r="C9040" s="18">
        <v>4</v>
      </c>
      <c r="D9040" s="18">
        <v>4</v>
      </c>
      <c r="E9040" s="18">
        <v>5</v>
      </c>
      <c r="F9040" s="18">
        <v>6</v>
      </c>
      <c r="G9040" s="18">
        <v>8</v>
      </c>
      <c r="H9040" s="18">
        <v>9</v>
      </c>
      <c r="I9040" s="18">
        <v>11</v>
      </c>
      <c r="J9040" s="18">
        <v>12</v>
      </c>
      <c r="K9040" s="19"/>
      <c r="L9040" s="31" t="s">
        <v>82</v>
      </c>
      <c r="M9040" s="104" t="e">
        <f>#REF!</f>
        <v>#REF!</v>
      </c>
      <c r="N9040" s="113" t="e">
        <f>IF(M9040=0,"",CHOOSE(M9040,"3","4","4","5","5","6","6","6","6","6","8","8","8","8","8","8","8","8","8","8","9","9","9","9","9","9","9","9","9","9","11","11","11","11","11","11","11","11","11","11","12","12","12","12","12","12","12","12","12","12","12","手入力箇所","手入力箇所","手入力箇所","手入力箇所","手入力箇所","手入力箇所","手入力箇所","手入力箇所","手入力箇所","手入力箇所"))</f>
        <v>#REF!</v>
      </c>
    </row>
    <row r="9041" spans="1:14" ht="13.8" thickBot="1" x14ac:dyDescent="0.25">
      <c r="A9041" s="31" t="s">
        <v>83</v>
      </c>
      <c r="B9041" s="18">
        <v>3</v>
      </c>
      <c r="C9041" s="18">
        <v>4</v>
      </c>
      <c r="D9041" s="18">
        <v>4</v>
      </c>
      <c r="E9041" s="18">
        <v>5</v>
      </c>
      <c r="F9041" s="18">
        <v>6</v>
      </c>
      <c r="G9041" s="18">
        <v>8</v>
      </c>
      <c r="H9041" s="18">
        <v>10</v>
      </c>
      <c r="I9041" s="18">
        <v>12</v>
      </c>
      <c r="J9041" s="18">
        <v>13</v>
      </c>
      <c r="K9041" s="19"/>
      <c r="L9041" s="31" t="s">
        <v>83</v>
      </c>
      <c r="M9041" s="104" t="e">
        <f>#REF!</f>
        <v>#REF!</v>
      </c>
      <c r="N9041" s="113" t="e">
        <f>IF(M9041=0,"",CHOOSE(M9041,"3","4","4","5","5","6","6","6","6","6","8","8","8","8","8","8","8","8","8","8","10","10","10","10","10","10","10","10","10","10","12","12","12","12","12","12","12","12","12","12","13","13","13","13","13","13","13","13","13","13","13","手入力箇所","手入力箇所","手入力箇所","手入力箇所","手入力箇所","手入力箇所","手入力箇所","手入力箇所","手入力箇所","手入力箇所"))</f>
        <v>#REF!</v>
      </c>
    </row>
    <row r="9042" spans="1:14" ht="27" thickBot="1" x14ac:dyDescent="0.25">
      <c r="A9042" s="32" t="s">
        <v>84</v>
      </c>
      <c r="B9042" s="20">
        <v>1</v>
      </c>
      <c r="C9042" s="20">
        <v>2</v>
      </c>
      <c r="D9042" s="20">
        <v>3</v>
      </c>
      <c r="E9042" s="20">
        <v>4</v>
      </c>
      <c r="F9042" s="20">
        <v>8</v>
      </c>
      <c r="G9042" s="20">
        <v>19</v>
      </c>
      <c r="H9042" s="63"/>
      <c r="I9042" s="63"/>
      <c r="J9042" s="63"/>
      <c r="K9042" s="21"/>
      <c r="L9042" s="32" t="s">
        <v>84</v>
      </c>
      <c r="M9042" s="104" t="e">
        <f>#REF!</f>
        <v>#REF!</v>
      </c>
      <c r="N9042" s="113" t="e">
        <f>IF(M9042=0,"",CHOOSE(M9042,"1","2","3","4","4","8","8","8","8","8","19","19","19","19","19","19","19","19","19","19","手入力箇所","手入力箇所","手入力箇所","手入力箇所","手入力箇所","手入力箇所","手入力箇所","手入力箇所","手入力箇所","手入力箇所"))</f>
        <v>#REF!</v>
      </c>
    </row>
    <row r="9043" spans="1:14" ht="13.8" thickBot="1" x14ac:dyDescent="0.25"/>
    <row r="9044" spans="1:14" ht="13.8" thickBot="1" x14ac:dyDescent="0.25">
      <c r="A9044" s="686" t="e">
        <f>A9017</f>
        <v>#REF!</v>
      </c>
      <c r="B9044" s="686"/>
      <c r="C9044" s="686"/>
      <c r="D9044" s="687" t="s">
        <v>193</v>
      </c>
      <c r="E9044" s="687"/>
      <c r="F9044" s="687"/>
      <c r="G9044" s="687"/>
      <c r="H9044" s="687"/>
      <c r="I9044" s="687"/>
      <c r="J9044" s="687"/>
      <c r="K9044" s="687"/>
      <c r="L9044" s="687"/>
      <c r="M9044" s="687"/>
      <c r="N9044" s="687"/>
    </row>
    <row r="9045" spans="1:14" ht="13.8" thickBot="1" x14ac:dyDescent="0.25">
      <c r="A9045" s="105"/>
      <c r="B9045" s="33">
        <v>1</v>
      </c>
      <c r="C9045" s="24">
        <v>2</v>
      </c>
      <c r="D9045" s="24">
        <v>3</v>
      </c>
      <c r="E9045" s="24" t="s">
        <v>58</v>
      </c>
      <c r="F9045" s="24" t="s">
        <v>59</v>
      </c>
      <c r="G9045" s="24" t="s">
        <v>60</v>
      </c>
      <c r="H9045" s="24" t="s">
        <v>61</v>
      </c>
      <c r="I9045" s="24" t="s">
        <v>62</v>
      </c>
      <c r="J9045" s="24" t="s">
        <v>194</v>
      </c>
      <c r="K9045" s="102" t="s">
        <v>85</v>
      </c>
      <c r="L9045" s="105" t="s">
        <v>189</v>
      </c>
      <c r="M9045" s="105" t="s">
        <v>188</v>
      </c>
      <c r="N9045" s="105" t="s">
        <v>51</v>
      </c>
    </row>
    <row r="9046" spans="1:14" ht="13.8" thickBot="1" x14ac:dyDescent="0.25">
      <c r="A9046" s="26" t="s">
        <v>56</v>
      </c>
      <c r="B9046" s="22">
        <v>16</v>
      </c>
      <c r="C9046" s="22">
        <v>25</v>
      </c>
      <c r="D9046" s="22">
        <v>32</v>
      </c>
      <c r="E9046" s="22">
        <v>38</v>
      </c>
      <c r="F9046" s="22">
        <v>56</v>
      </c>
      <c r="G9046" s="22">
        <v>87</v>
      </c>
      <c r="H9046" s="22">
        <v>121</v>
      </c>
      <c r="I9046" s="22"/>
      <c r="J9046" s="23"/>
      <c r="K9046" s="68"/>
      <c r="L9046" s="107" t="s">
        <v>56</v>
      </c>
      <c r="M9046" s="103" t="e">
        <f>#REF!</f>
        <v>#REF!</v>
      </c>
      <c r="N9046" s="103" t="e">
        <f>IF(M9046=0,"",CHOOSE(M9046,"16","25","32","38","38","56","56","56","56","56","87","87","87","87","87","87","87","87","87","87","121","121","121","121","121","121","121","121","121","121","手入力箇所","手入力箇所","手入力箇所","手入力箇所","手入力箇所","手入力箇所","手入力箇所","手入力箇所","手入力箇所","手入力箇所"))</f>
        <v>#REF!</v>
      </c>
    </row>
    <row r="9047" spans="1:14" ht="13.8" thickBot="1" x14ac:dyDescent="0.25">
      <c r="A9047" s="27" t="s">
        <v>57</v>
      </c>
      <c r="B9047" s="18">
        <v>25</v>
      </c>
      <c r="C9047" s="18">
        <v>33</v>
      </c>
      <c r="D9047" s="18">
        <v>40</v>
      </c>
      <c r="E9047" s="18">
        <v>45</v>
      </c>
      <c r="F9047" s="18">
        <v>58</v>
      </c>
      <c r="G9047" s="18">
        <v>79</v>
      </c>
      <c r="H9047" s="18"/>
      <c r="I9047" s="18"/>
      <c r="J9047" s="62"/>
      <c r="K9047" s="69"/>
      <c r="L9047" s="107" t="s">
        <v>57</v>
      </c>
      <c r="M9047" s="103" t="e">
        <f>#REF!</f>
        <v>#REF!</v>
      </c>
      <c r="N9047" s="103" t="e">
        <f>IF(M9047=0,"",CHOOSE(M9047,"25","33","40","45","45","58","58","58","58","58","79","79","79","79","79","79","79","79","79","79","手入力箇所","手入力箇所","手入力箇所","手入力箇所","手入力箇所","手入力箇所","手入力箇所","手入力箇所","手入力箇所","手入力箇所"))</f>
        <v>#REF!</v>
      </c>
    </row>
    <row r="9048" spans="1:14" ht="48.6" thickBot="1" x14ac:dyDescent="0.25">
      <c r="A9048" s="28" t="s">
        <v>64</v>
      </c>
      <c r="B9048" s="18">
        <v>32</v>
      </c>
      <c r="C9048" s="18"/>
      <c r="D9048" s="18"/>
      <c r="E9048" s="18"/>
      <c r="F9048" s="18"/>
      <c r="G9048" s="18"/>
      <c r="H9048" s="18"/>
      <c r="I9048" s="18"/>
      <c r="J9048" s="62"/>
      <c r="K9048" s="69"/>
      <c r="L9048" s="108" t="s">
        <v>64</v>
      </c>
      <c r="M9048" s="103" t="e">
        <f>#REF!</f>
        <v>#REF!</v>
      </c>
      <c r="N9048" s="103" t="e">
        <f>IF(M9048=0,"",CHOOSE(M9048,"32","手入力箇所","手入力箇所","手入力箇所","手入力箇所","手入力箇所","手入力箇所","手入力箇所","手入力箇所","手入力箇所","手入力箇所"))</f>
        <v>#REF!</v>
      </c>
    </row>
    <row r="9049" spans="1:14" ht="48.6" thickBot="1" x14ac:dyDescent="0.25">
      <c r="A9049" s="28" t="s">
        <v>65</v>
      </c>
      <c r="B9049" s="18">
        <v>36</v>
      </c>
      <c r="C9049" s="18"/>
      <c r="D9049" s="18"/>
      <c r="E9049" s="18"/>
      <c r="F9049" s="18"/>
      <c r="G9049" s="18"/>
      <c r="H9049" s="18"/>
      <c r="I9049" s="18"/>
      <c r="J9049" s="62"/>
      <c r="K9049" s="69"/>
      <c r="L9049" s="108" t="s">
        <v>65</v>
      </c>
      <c r="M9049" s="103" t="e">
        <f>#REF!</f>
        <v>#REF!</v>
      </c>
      <c r="N9049" s="103" t="e">
        <f>IF(M9049=0,"",CHOOSE(M9049,"36","手入力箇所","手入力箇所","手入力箇所","手入力箇所","手入力箇所","手入力箇所","手入力箇所","手入力箇所","手入力箇所","手入力箇所"))</f>
        <v>#REF!</v>
      </c>
    </row>
    <row r="9050" spans="1:14" ht="24.6" thickBot="1" x14ac:dyDescent="0.25">
      <c r="A9050" s="28" t="s">
        <v>66</v>
      </c>
      <c r="B9050" s="18">
        <v>24</v>
      </c>
      <c r="C9050" s="18">
        <v>30</v>
      </c>
      <c r="D9050" s="18">
        <v>33</v>
      </c>
      <c r="E9050" s="18">
        <v>35</v>
      </c>
      <c r="F9050" s="18">
        <v>42</v>
      </c>
      <c r="G9050" s="18"/>
      <c r="H9050" s="18"/>
      <c r="I9050" s="18"/>
      <c r="J9050" s="62"/>
      <c r="K9050" s="69"/>
      <c r="L9050" s="108" t="s">
        <v>66</v>
      </c>
      <c r="M9050" s="103" t="e">
        <f>#REF!</f>
        <v>#REF!</v>
      </c>
      <c r="N9050" s="103" t="e">
        <f>IF(M9050=0,"",CHOOSE(M9050,"24","30","33","35","35","42","42","42","42","42","手入力箇所","手入力箇所","手入力箇所","手入力箇所","手入力箇所","手入力箇所","手入力箇所","手入力箇所","手入力箇所","手入力箇所"))</f>
        <v>#REF!</v>
      </c>
    </row>
    <row r="9051" spans="1:14" ht="36.6" thickBot="1" x14ac:dyDescent="0.25">
      <c r="A9051" s="28" t="s">
        <v>67</v>
      </c>
      <c r="B9051" s="18">
        <v>7</v>
      </c>
      <c r="C9051" s="18">
        <v>12</v>
      </c>
      <c r="D9051" s="18">
        <v>16</v>
      </c>
      <c r="E9051" s="18">
        <v>19</v>
      </c>
      <c r="F9051" s="18"/>
      <c r="G9051" s="18"/>
      <c r="H9051" s="18"/>
      <c r="I9051" s="18"/>
      <c r="J9051" s="62"/>
      <c r="K9051" s="69"/>
      <c r="L9051" s="108" t="s">
        <v>67</v>
      </c>
      <c r="M9051" s="103" t="e">
        <f>#REF!</f>
        <v>#REF!</v>
      </c>
      <c r="N9051" s="103" t="e">
        <f>IF(M9051=0,"",CHOOSE(M9051,"7","12","16","19","19","手入力箇所","手入力箇所","手入力箇所","手入力箇所","手入力箇所","手入力箇所","手入力箇所","手入力箇所","手入力箇所","手入力箇所"))</f>
        <v>#REF!</v>
      </c>
    </row>
    <row r="9052" spans="1:14" ht="24.6" thickBot="1" x14ac:dyDescent="0.25">
      <c r="A9052" s="28" t="s">
        <v>68</v>
      </c>
      <c r="B9052" s="18">
        <v>21</v>
      </c>
      <c r="C9052" s="18">
        <v>35</v>
      </c>
      <c r="D9052" s="18">
        <v>48</v>
      </c>
      <c r="E9052" s="18">
        <v>59</v>
      </c>
      <c r="F9052" s="18">
        <v>94</v>
      </c>
      <c r="G9052" s="18">
        <v>159</v>
      </c>
      <c r="H9052" s="18">
        <v>235</v>
      </c>
      <c r="I9052" s="18"/>
      <c r="J9052" s="62"/>
      <c r="K9052" s="69"/>
      <c r="L9052" s="108" t="s">
        <v>68</v>
      </c>
      <c r="M9052" s="103" t="e">
        <f>#REF!</f>
        <v>#REF!</v>
      </c>
      <c r="N9052" s="103" t="e">
        <f>IF(M9052=0,"",CHOOSE(M9052,"21","35","48","59","59","94","94","94","94","94","159","159","159","159","159","159","159","159","159","159","235","235","235","235","235","235","235","235","235","235","手入力箇所","手入力箇所","手入力箇所","手入力箇所","手入力箇所","手入力箇所","手入力箇所","手入力箇所","手入力箇所","手入力箇所"))</f>
        <v>#REF!</v>
      </c>
    </row>
    <row r="9053" spans="1:14" ht="36.6" thickBot="1" x14ac:dyDescent="0.25">
      <c r="A9053" s="28" t="s">
        <v>69</v>
      </c>
      <c r="B9053" s="18">
        <v>22</v>
      </c>
      <c r="C9053" s="18">
        <v>26</v>
      </c>
      <c r="D9053" s="18">
        <v>28</v>
      </c>
      <c r="E9053" s="18">
        <v>29</v>
      </c>
      <c r="F9053" s="18">
        <v>34</v>
      </c>
      <c r="G9053" s="18"/>
      <c r="H9053" s="18"/>
      <c r="I9053" s="18"/>
      <c r="J9053" s="62"/>
      <c r="K9053" s="69"/>
      <c r="L9053" s="108" t="s">
        <v>69</v>
      </c>
      <c r="M9053" s="103" t="e">
        <f>#REF!</f>
        <v>#REF!</v>
      </c>
      <c r="N9053" s="103" t="e">
        <f>IF(M9053=0,"",CHOOSE(M9053,"22","26","28","29","29","34","34","34","34","34","手入力箇所","手入力箇所","手入力箇所","手入力箇所","手入力箇所","手入力箇所","手入力箇所","手入力箇所","手入力箇所","手入力箇所"))</f>
        <v>#REF!</v>
      </c>
    </row>
    <row r="9054" spans="1:14" ht="13.8" thickBot="1" x14ac:dyDescent="0.25">
      <c r="A9054" s="27" t="s">
        <v>63</v>
      </c>
      <c r="B9054" s="18">
        <v>21</v>
      </c>
      <c r="C9054" s="18">
        <v>33</v>
      </c>
      <c r="D9054" s="18">
        <v>46</v>
      </c>
      <c r="E9054" s="18">
        <v>56</v>
      </c>
      <c r="F9054" s="18">
        <v>89</v>
      </c>
      <c r="G9054" s="18">
        <v>151</v>
      </c>
      <c r="H9054" s="18">
        <v>224</v>
      </c>
      <c r="I9054" s="18">
        <v>289</v>
      </c>
      <c r="J9054" s="18">
        <v>350</v>
      </c>
      <c r="K9054" s="69"/>
      <c r="L9054" s="107" t="s">
        <v>63</v>
      </c>
      <c r="M9054" s="103" t="e">
        <f>#REF!</f>
        <v>#REF!</v>
      </c>
      <c r="N9054" s="103" t="e">
        <f>IF(M9054=0,"",CHOOSE(M9054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055" spans="1:14" ht="24.6" thickBot="1" x14ac:dyDescent="0.25">
      <c r="A9055" s="34" t="s">
        <v>70</v>
      </c>
      <c r="B9055" s="35">
        <v>13</v>
      </c>
      <c r="C9055" s="35">
        <v>33</v>
      </c>
      <c r="D9055" s="35">
        <v>59</v>
      </c>
      <c r="E9055" s="35"/>
      <c r="F9055" s="35"/>
      <c r="G9055" s="35"/>
      <c r="H9055" s="35"/>
      <c r="I9055" s="35"/>
      <c r="J9055" s="36"/>
      <c r="K9055" s="67"/>
      <c r="L9055" s="108" t="s">
        <v>70</v>
      </c>
      <c r="M9055" s="103" t="e">
        <f>#REF!</f>
        <v>#REF!</v>
      </c>
      <c r="N9055" s="103" t="e">
        <f>IF(M9055=0,"",CHOOSE(M9055,"13","33","59","手入力箇所","手入力箇所","手入力箇所","手入力箇所","手入力箇所","手入力箇所","手入力箇所","手入力箇所","手入力箇所","手入力箇所"))</f>
        <v>#REF!</v>
      </c>
    </row>
    <row r="9056" spans="1:14" ht="13.8" thickBot="1" x14ac:dyDescent="0.25">
      <c r="A9056" s="37" t="s">
        <v>71</v>
      </c>
      <c r="B9056" s="17">
        <v>23</v>
      </c>
      <c r="C9056" s="17">
        <v>39</v>
      </c>
      <c r="D9056" s="17">
        <v>97</v>
      </c>
      <c r="E9056" s="17"/>
      <c r="F9056" s="17"/>
      <c r="G9056" s="17"/>
      <c r="H9056" s="17"/>
      <c r="I9056" s="17"/>
      <c r="J9056" s="64"/>
      <c r="K9056" s="70"/>
      <c r="L9056" s="109" t="s">
        <v>71</v>
      </c>
      <c r="M9056" s="103" t="e">
        <f>#REF!</f>
        <v>#REF!</v>
      </c>
      <c r="N9056" s="103" t="e">
        <f>IF(M9056=0,"",CHOOSE(M9056,"23","39","97","手入力箇所","手入力箇所","手入力箇所","手入力箇所","手入力箇所","手入力箇所","手入力箇所","手入力箇所","手入力箇所","手入力箇所"))</f>
        <v>#REF!</v>
      </c>
    </row>
    <row r="9057" spans="1:14" ht="13.8" thickBot="1" x14ac:dyDescent="0.25">
      <c r="A9057" s="29" t="s">
        <v>72</v>
      </c>
      <c r="B9057" s="18">
        <v>21</v>
      </c>
      <c r="C9057" s="18">
        <v>37</v>
      </c>
      <c r="D9057" s="18">
        <v>58</v>
      </c>
      <c r="E9057" s="18">
        <v>76</v>
      </c>
      <c r="F9057" s="18">
        <v>137</v>
      </c>
      <c r="G9057" s="18"/>
      <c r="H9057" s="18"/>
      <c r="I9057" s="18"/>
      <c r="J9057" s="62"/>
      <c r="K9057" s="69"/>
      <c r="L9057" s="109" t="s">
        <v>72</v>
      </c>
      <c r="M9057" s="103" t="e">
        <f>#REF!</f>
        <v>#REF!</v>
      </c>
      <c r="N9057" s="103" t="e">
        <f>IF(M9057=0,"",CHOOSE(M9057,"21","37","58","76","76","137","137","137","137","137","手入力箇所","手入力箇所","手入力箇所","手入力箇所","手入力箇所","手入力箇所","手入力箇所","手入力箇所","手入力箇所","手入力箇所"))</f>
        <v>#REF!</v>
      </c>
    </row>
    <row r="9058" spans="1:14" ht="13.8" thickBot="1" x14ac:dyDescent="0.25">
      <c r="A9058" s="29" t="s">
        <v>73</v>
      </c>
      <c r="B9058" s="18">
        <v>48</v>
      </c>
      <c r="C9058" s="18">
        <v>93</v>
      </c>
      <c r="D9058" s="18">
        <v>138</v>
      </c>
      <c r="E9058" s="18">
        <v>183</v>
      </c>
      <c r="F9058" s="18"/>
      <c r="G9058" s="18"/>
      <c r="H9058" s="18"/>
      <c r="I9058" s="18"/>
      <c r="J9058" s="62"/>
      <c r="K9058" s="69"/>
      <c r="L9058" s="109" t="s">
        <v>73</v>
      </c>
      <c r="M9058" s="103" t="e">
        <f>#REF!</f>
        <v>#REF!</v>
      </c>
      <c r="N9058" s="103" t="e">
        <f>IF(M9058=0,"",CHOOSE(M9058,"48","93","138","183","183","手入力箇所","手入力箇所","手入力箇所","手入力箇所","手入力箇所","手入力箇所","手入力箇所","手入力箇所","手入力箇所","手入力箇所"))</f>
        <v>#REF!</v>
      </c>
    </row>
    <row r="9059" spans="1:14" ht="37.200000000000003" thickBot="1" x14ac:dyDescent="0.25">
      <c r="A9059" s="30" t="s">
        <v>74</v>
      </c>
      <c r="B9059" s="18">
        <v>13</v>
      </c>
      <c r="C9059" s="18">
        <v>26</v>
      </c>
      <c r="D9059" s="18">
        <v>40</v>
      </c>
      <c r="E9059" s="18">
        <v>55</v>
      </c>
      <c r="F9059" s="18">
        <v>107</v>
      </c>
      <c r="G9059" s="18">
        <v>224</v>
      </c>
      <c r="H9059" s="18">
        <v>386</v>
      </c>
      <c r="I9059" s="18"/>
      <c r="J9059" s="62"/>
      <c r="K9059" s="69"/>
      <c r="L9059" s="110" t="s">
        <v>74</v>
      </c>
      <c r="M9059" s="103" t="e">
        <f>#REF!</f>
        <v>#REF!</v>
      </c>
      <c r="N9059" s="103" t="e">
        <f>IF(M9059=0,"",CHOOSE(M9059,"13","26","40","55","55","107","107","107","107","107","224","224","224","224","224","224","224","224","224","224","386","386","386","386","386","386","386","386","386","386","手入力箇所","手入力箇所","手入力箇所","手入力箇所","手入力箇所","手入力箇所","手入力箇所","手入力箇所","手入力箇所","手入力箇所"))</f>
        <v>#REF!</v>
      </c>
    </row>
    <row r="9060" spans="1:14" ht="13.8" thickBot="1" x14ac:dyDescent="0.25">
      <c r="A9060" s="29" t="s">
        <v>75</v>
      </c>
      <c r="B9060" s="18">
        <v>36</v>
      </c>
      <c r="C9060" s="18">
        <v>98</v>
      </c>
      <c r="D9060" s="18">
        <v>173</v>
      </c>
      <c r="E9060" s="18">
        <v>274</v>
      </c>
      <c r="F9060" s="18"/>
      <c r="G9060" s="18"/>
      <c r="H9060" s="18"/>
      <c r="I9060" s="18"/>
      <c r="J9060" s="62"/>
      <c r="K9060" s="69"/>
      <c r="L9060" s="109" t="s">
        <v>75</v>
      </c>
      <c r="M9060" s="103" t="e">
        <f>#REF!</f>
        <v>#REF!</v>
      </c>
      <c r="N9060" s="103" t="e">
        <f>IF(M9060=0,"",CHOOSE(M9060,"36","98","173","274","274","手入力箇所","手入力箇所","手入力箇所","手入力箇所","手入力箇所","手入力箇所","手入力箇所","手入力箇所","手入力箇所","手入力箇所"))</f>
        <v>#REF!</v>
      </c>
    </row>
    <row r="9061" spans="1:14" ht="37.200000000000003" thickBot="1" x14ac:dyDescent="0.25">
      <c r="A9061" s="30" t="s">
        <v>76</v>
      </c>
      <c r="B9061" s="18">
        <v>127</v>
      </c>
      <c r="C9061" s="18">
        <v>127</v>
      </c>
      <c r="D9061" s="18">
        <v>127</v>
      </c>
      <c r="E9061" s="18">
        <v>127</v>
      </c>
      <c r="F9061" s="18"/>
      <c r="G9061" s="18"/>
      <c r="H9061" s="18"/>
      <c r="I9061" s="18"/>
      <c r="J9061" s="62"/>
      <c r="K9061" s="69"/>
      <c r="L9061" s="110" t="s">
        <v>76</v>
      </c>
      <c r="M9061" s="103" t="e">
        <f>#REF!</f>
        <v>#REF!</v>
      </c>
      <c r="N9061" s="103" t="e">
        <f>IF(M9061=0,"",CHOOSE(M9061,"127","127","127","127","127","手入力箇所","手入力箇所","手入力箇所","手入力箇所","手入力箇所","手入力箇所","手入力箇所","手入力箇所","手入力箇所","手入力箇所"))</f>
        <v>#REF!</v>
      </c>
    </row>
    <row r="9062" spans="1:14" ht="27" thickBot="1" x14ac:dyDescent="0.25">
      <c r="A9062" s="31" t="s">
        <v>77</v>
      </c>
      <c r="B9062" s="18">
        <v>42</v>
      </c>
      <c r="C9062" s="18">
        <v>90</v>
      </c>
      <c r="D9062" s="18">
        <v>141</v>
      </c>
      <c r="E9062" s="18">
        <v>193</v>
      </c>
      <c r="F9062" s="62"/>
      <c r="G9062" s="62"/>
      <c r="H9062" s="62"/>
      <c r="I9062" s="62"/>
      <c r="J9062" s="62"/>
      <c r="K9062" s="69"/>
      <c r="L9062" s="111" t="s">
        <v>77</v>
      </c>
      <c r="M9062" s="103" t="e">
        <f>#REF!</f>
        <v>#REF!</v>
      </c>
      <c r="N9062" s="103" t="e">
        <f>IF(M9062=0,"",CHOOSE(M9062,"42","90","141","193","1936","手入力箇所","手入力箇所","手入力箇所","手入力箇所","手入力箇所","手入力箇所","手入力箇所","手入力箇所","手入力箇所","手入力箇所"))</f>
        <v>#REF!</v>
      </c>
    </row>
    <row r="9063" spans="1:14" ht="40.200000000000003" thickBot="1" x14ac:dyDescent="0.25">
      <c r="A9063" s="31" t="s">
        <v>78</v>
      </c>
      <c r="B9063" s="18">
        <v>24</v>
      </c>
      <c r="C9063" s="18">
        <v>43</v>
      </c>
      <c r="D9063" s="18">
        <v>61</v>
      </c>
      <c r="E9063" s="18">
        <v>76</v>
      </c>
      <c r="F9063" s="62"/>
      <c r="G9063" s="62"/>
      <c r="H9063" s="62"/>
      <c r="I9063" s="62"/>
      <c r="J9063" s="62"/>
      <c r="K9063" s="69"/>
      <c r="L9063" s="111" t="s">
        <v>78</v>
      </c>
      <c r="M9063" s="103" t="e">
        <f>#REF!</f>
        <v>#REF!</v>
      </c>
      <c r="N9063" s="103" t="e">
        <f>IF(M9063=0,"",CHOOSE(M9063,"24","43","61","76","76","手入力箇所","手入力箇所","手入力箇所","手入力箇所","手入力箇所","手入力箇所","手入力箇所","手入力箇所","手入力箇所","手入力箇所"))</f>
        <v>#REF!</v>
      </c>
    </row>
    <row r="9064" spans="1:14" ht="27" thickBot="1" x14ac:dyDescent="0.25">
      <c r="A9064" s="31" t="s">
        <v>79</v>
      </c>
      <c r="B9064" s="18">
        <v>54</v>
      </c>
      <c r="C9064" s="18">
        <v>77</v>
      </c>
      <c r="D9064" s="18">
        <v>94</v>
      </c>
      <c r="E9064" s="18">
        <v>107</v>
      </c>
      <c r="F9064" s="62"/>
      <c r="G9064" s="62"/>
      <c r="H9064" s="62"/>
      <c r="I9064" s="62"/>
      <c r="J9064" s="62"/>
      <c r="K9064" s="69"/>
      <c r="L9064" s="111" t="s">
        <v>79</v>
      </c>
      <c r="M9064" s="103" t="e">
        <f>#REF!</f>
        <v>#REF!</v>
      </c>
      <c r="N9064" s="103" t="e">
        <f>IF(M9064=0,"",CHOOSE(M9064,"54","77","94","107","107","手入力箇所","手入力箇所","手入力箇所","手入力箇所","手入力箇所","手入力箇所","手入力箇所","手入力箇所","手入力箇所","手入力箇所"))</f>
        <v>#REF!</v>
      </c>
    </row>
    <row r="9065" spans="1:14" ht="40.200000000000003" thickBot="1" x14ac:dyDescent="0.25">
      <c r="A9065" s="31" t="s">
        <v>80</v>
      </c>
      <c r="B9065" s="18">
        <v>49</v>
      </c>
      <c r="C9065" s="18">
        <v>53</v>
      </c>
      <c r="D9065" s="18">
        <v>55</v>
      </c>
      <c r="E9065" s="18">
        <v>56</v>
      </c>
      <c r="F9065" s="62"/>
      <c r="G9065" s="62"/>
      <c r="H9065" s="62"/>
      <c r="I9065" s="62"/>
      <c r="J9065" s="62"/>
      <c r="K9065" s="69"/>
      <c r="L9065" s="111" t="s">
        <v>80</v>
      </c>
      <c r="M9065" s="103" t="e">
        <f>#REF!</f>
        <v>#REF!</v>
      </c>
      <c r="N9065" s="103" t="e">
        <f>IF(M9065=0,"",CHOOSE(M9065,"49","53","55","56","56","手入力箇所","手入力箇所","手入力箇所","手入力箇所","手入力箇所","手入力箇所","手入力箇所","手入力箇所","手入力箇所","手入力箇所"))</f>
        <v>#REF!</v>
      </c>
    </row>
    <row r="9066" spans="1:14" ht="40.200000000000003" thickBot="1" x14ac:dyDescent="0.25">
      <c r="A9066" s="38" t="s">
        <v>81</v>
      </c>
      <c r="B9066" s="35">
        <v>232</v>
      </c>
      <c r="C9066" s="35">
        <v>232</v>
      </c>
      <c r="D9066" s="36"/>
      <c r="E9066" s="36"/>
      <c r="F9066" s="36"/>
      <c r="G9066" s="36"/>
      <c r="H9066" s="36"/>
      <c r="I9066" s="36"/>
      <c r="J9066" s="36"/>
      <c r="K9066" s="67"/>
      <c r="L9066" s="111" t="s">
        <v>81</v>
      </c>
      <c r="M9066" s="103" t="e">
        <f>#REF!</f>
        <v>#REF!</v>
      </c>
      <c r="N9066" s="103" t="e">
        <f>IF(M9066=0,"",CHOOSE(M9066,"232","232","手入力箇所","手入力箇所","手入力箇所","手入力箇所","手入力箇所","手入力箇所","手入力箇所","手入力箇所","手入力箇所","手入力箇所"))</f>
        <v>#REF!</v>
      </c>
    </row>
    <row r="9067" spans="1:14" ht="13.8" thickBot="1" x14ac:dyDescent="0.25">
      <c r="A9067" s="39" t="s">
        <v>82</v>
      </c>
      <c r="B9067" s="17">
        <v>6</v>
      </c>
      <c r="C9067" s="17">
        <v>9</v>
      </c>
      <c r="D9067" s="17">
        <v>11</v>
      </c>
      <c r="E9067" s="17">
        <v>13</v>
      </c>
      <c r="F9067" s="17">
        <v>18</v>
      </c>
      <c r="G9067" s="17">
        <v>26</v>
      </c>
      <c r="H9067" s="17">
        <v>35</v>
      </c>
      <c r="I9067" s="17">
        <v>43</v>
      </c>
      <c r="J9067" s="17">
        <v>49</v>
      </c>
      <c r="K9067" s="70"/>
      <c r="L9067" s="111" t="s">
        <v>82</v>
      </c>
      <c r="M9067" s="103" t="e">
        <f>#REF!</f>
        <v>#REF!</v>
      </c>
      <c r="N9067" s="103" t="e">
        <f>IF(M9067=0,"",CHOOSE(M9067,"6","9","11","13","13","18","18","18","18","18","26","26","26","26","26","26","26","26","26","26","35","35","35","35","35","35","35","35","35","35","43","43","43","43","43","43","43","43","43","43","49","49","49","49","49","49","49","49","49","49","手入力箇所","手入力箇所","手入力箇所","手入力箇所","手入力箇所","手入力箇所","手入力箇所","手入力箇所","手入力箇所","手入力箇所"))</f>
        <v>#REF!</v>
      </c>
    </row>
    <row r="9068" spans="1:14" ht="13.8" thickBot="1" x14ac:dyDescent="0.25">
      <c r="A9068" s="31" t="s">
        <v>83</v>
      </c>
      <c r="B9068" s="18">
        <v>6</v>
      </c>
      <c r="C9068" s="18">
        <v>10</v>
      </c>
      <c r="D9068" s="18">
        <v>14</v>
      </c>
      <c r="E9068" s="18">
        <v>17</v>
      </c>
      <c r="F9068" s="18">
        <v>29</v>
      </c>
      <c r="G9068" s="18">
        <v>50</v>
      </c>
      <c r="H9068" s="18">
        <v>76</v>
      </c>
      <c r="I9068" s="18">
        <v>100</v>
      </c>
      <c r="J9068" s="18">
        <v>123</v>
      </c>
      <c r="K9068" s="69"/>
      <c r="L9068" s="111" t="s">
        <v>83</v>
      </c>
      <c r="M9068" s="103" t="e">
        <f>#REF!</f>
        <v>#REF!</v>
      </c>
      <c r="N9068" s="103" t="e">
        <f>IF(M9068=0,"",CHOOSE(M9068,"6","10","14","17","17","29","29","29","29","29","50","50","50","50","50","50","50","50","50","50","76","76","76","76","76","76","76","76","76","76","100","100","100","100","100","100","100","100","100","100","123","123","123","123","123","123","123","123","123","123","手入力箇所","手入力箇所","手入力箇所","手入力箇所","手入力箇所","手入力箇所","手入力箇所","手入力箇所","手入力箇所"))</f>
        <v>#REF!</v>
      </c>
    </row>
    <row r="9069" spans="1:14" ht="27" thickBot="1" x14ac:dyDescent="0.25">
      <c r="A9069" s="32" t="s">
        <v>84</v>
      </c>
      <c r="B9069" s="20">
        <v>9</v>
      </c>
      <c r="C9069" s="20">
        <v>15</v>
      </c>
      <c r="D9069" s="20">
        <v>20</v>
      </c>
      <c r="E9069" s="20">
        <v>24</v>
      </c>
      <c r="F9069" s="20">
        <v>39</v>
      </c>
      <c r="G9069" s="20">
        <v>65</v>
      </c>
      <c r="H9069" s="63"/>
      <c r="I9069" s="63"/>
      <c r="J9069" s="63"/>
      <c r="K9069" s="106"/>
      <c r="L9069" s="111" t="s">
        <v>84</v>
      </c>
      <c r="M9069" s="103" t="e">
        <f>#REF!</f>
        <v>#REF!</v>
      </c>
      <c r="N9069" s="103" t="e">
        <f>IF(M9069=0,"",CHOOSE(M9069,"9","15","20","24","24","39","39","39","39","39","65","65","65","65","65","65","65","65","65","65","手入力箇所","手入力箇所","手入力箇所","手入力箇所","手入力箇所","手入力箇所","手入力箇所","手入力箇所","手入力箇所","手入力箇所"))</f>
        <v>#REF!</v>
      </c>
    </row>
    <row r="9072" spans="1:14" ht="13.8" thickBot="1" x14ac:dyDescent="0.25"/>
    <row r="9073" spans="1:14" ht="13.8" thickBot="1" x14ac:dyDescent="0.25">
      <c r="A9073" s="688" t="e">
        <f>#REF!</f>
        <v>#REF!</v>
      </c>
      <c r="B9073" s="688"/>
      <c r="C9073" s="688"/>
      <c r="D9073" s="689" t="s">
        <v>192</v>
      </c>
      <c r="E9073" s="689"/>
      <c r="F9073" s="689"/>
      <c r="G9073" s="689"/>
      <c r="H9073" s="689"/>
      <c r="I9073" s="689"/>
      <c r="J9073" s="689"/>
      <c r="K9073" s="689"/>
      <c r="L9073" s="689"/>
      <c r="M9073" s="689"/>
      <c r="N9073" s="689"/>
    </row>
    <row r="9074" spans="1:14" ht="13.8" thickBot="1" x14ac:dyDescent="0.25">
      <c r="A9074" s="65"/>
      <c r="B9074" s="33">
        <v>1</v>
      </c>
      <c r="C9074" s="24">
        <v>2</v>
      </c>
      <c r="D9074" s="24">
        <v>3</v>
      </c>
      <c r="E9074" s="24" t="s">
        <v>58</v>
      </c>
      <c r="F9074" s="24" t="s">
        <v>59</v>
      </c>
      <c r="G9074" s="24" t="s">
        <v>60</v>
      </c>
      <c r="H9074" s="24" t="s">
        <v>61</v>
      </c>
      <c r="I9074" s="24" t="s">
        <v>62</v>
      </c>
      <c r="J9074" s="24" t="s">
        <v>194</v>
      </c>
      <c r="K9074" s="25" t="s">
        <v>85</v>
      </c>
      <c r="L9074" s="105" t="s">
        <v>189</v>
      </c>
      <c r="M9074" s="105" t="s">
        <v>188</v>
      </c>
      <c r="N9074" s="105" t="s">
        <v>51</v>
      </c>
    </row>
    <row r="9075" spans="1:14" ht="13.8" thickBot="1" x14ac:dyDescent="0.25">
      <c r="A9075" s="26" t="s">
        <v>56</v>
      </c>
      <c r="B9075" s="22">
        <v>5</v>
      </c>
      <c r="C9075" s="22">
        <v>7</v>
      </c>
      <c r="D9075" s="22">
        <v>8</v>
      </c>
      <c r="E9075" s="22">
        <v>8</v>
      </c>
      <c r="F9075" s="22">
        <v>10</v>
      </c>
      <c r="G9075" s="22">
        <v>13</v>
      </c>
      <c r="H9075" s="22">
        <v>16</v>
      </c>
      <c r="I9075" s="22"/>
      <c r="J9075" s="23"/>
      <c r="K9075" s="1"/>
      <c r="L9075" s="26" t="s">
        <v>56</v>
      </c>
      <c r="M9075" s="104" t="e">
        <f>#REF!</f>
        <v>#REF!</v>
      </c>
      <c r="N9075" s="112" t="e">
        <f>IF(M9075=0,"",CHOOSE(M9075,"5","7","8","8","8","10","10","10","10","10","13","13","13","13","13","13","13","13","13","13","16","16","16","16","16","16","16","16","16","16","16","手入力箇所","手入力箇所","手入力箇所","手入力箇所","手入力箇所","手入力箇所","手入力箇所","手入力箇所","手入力箇所","手入力箇所"))</f>
        <v>#REF!</v>
      </c>
    </row>
    <row r="9076" spans="1:14" ht="13.8" thickBot="1" x14ac:dyDescent="0.25">
      <c r="A9076" s="27" t="s">
        <v>57</v>
      </c>
      <c r="B9076" s="18">
        <v>5</v>
      </c>
      <c r="C9076" s="18">
        <v>7</v>
      </c>
      <c r="D9076" s="18">
        <v>8</v>
      </c>
      <c r="E9076" s="18">
        <v>9</v>
      </c>
      <c r="F9076" s="18">
        <v>12</v>
      </c>
      <c r="G9076" s="18">
        <v>16</v>
      </c>
      <c r="H9076" s="18"/>
      <c r="I9076" s="18"/>
      <c r="J9076" s="62"/>
      <c r="K9076" s="19"/>
      <c r="L9076" s="27" t="s">
        <v>57</v>
      </c>
      <c r="M9076" s="104" t="e">
        <f>#REF!</f>
        <v>#REF!</v>
      </c>
      <c r="N9076" s="113" t="e">
        <f>IF(M9076=0,"",CHOOSE(M9076,"5","7","8","9","9","12","12","12","12","12","16","16","16","16","16","16","16","16","16","16","手入力箇所","手入力箇所","手入力箇所","手入力箇所","手入力箇所","手入力箇所","手入力箇所","手入力箇所","手入力箇所","手入力箇所"))</f>
        <v>#REF!</v>
      </c>
    </row>
    <row r="9077" spans="1:14" ht="48.6" thickBot="1" x14ac:dyDescent="0.25">
      <c r="A9077" s="28" t="s">
        <v>64</v>
      </c>
      <c r="B9077" s="18">
        <v>6</v>
      </c>
      <c r="C9077" s="18"/>
      <c r="D9077" s="18"/>
      <c r="E9077" s="18"/>
      <c r="F9077" s="18"/>
      <c r="G9077" s="18"/>
      <c r="H9077" s="18"/>
      <c r="I9077" s="18"/>
      <c r="J9077" s="62"/>
      <c r="K9077" s="19"/>
      <c r="L9077" s="28" t="s">
        <v>64</v>
      </c>
      <c r="M9077" s="104" t="e">
        <f>#REF!</f>
        <v>#REF!</v>
      </c>
      <c r="N9077" s="113" t="e">
        <f>IF(M9077=0,"",CHOOSE(M9077,"6","手入力箇所","手入力箇所","手入力箇所","手入力箇所","手入力箇所","手入力箇所","手入力箇所","手入力箇所","手入力箇所","手入力箇所","",""))</f>
        <v>#REF!</v>
      </c>
    </row>
    <row r="9078" spans="1:14" ht="48.6" thickBot="1" x14ac:dyDescent="0.25">
      <c r="A9078" s="28" t="s">
        <v>65</v>
      </c>
      <c r="B9078" s="18">
        <v>6</v>
      </c>
      <c r="C9078" s="18"/>
      <c r="D9078" s="18"/>
      <c r="E9078" s="18"/>
      <c r="F9078" s="18"/>
      <c r="G9078" s="18"/>
      <c r="H9078" s="18"/>
      <c r="I9078" s="18"/>
      <c r="J9078" s="62"/>
      <c r="K9078" s="19"/>
      <c r="L9078" s="28" t="s">
        <v>65</v>
      </c>
      <c r="M9078" s="104" t="e">
        <f>#REF!</f>
        <v>#REF!</v>
      </c>
      <c r="N9078" s="113" t="e">
        <f>IF(M9078=0,"",CHOOSE(M9078,"6","手入力箇所","手入力箇所","手入力箇所","手入力箇所","手入力箇所","手入力箇所","手入力箇所","手入力箇所","手入力箇所","手入力箇所","",""))</f>
        <v>#REF!</v>
      </c>
    </row>
    <row r="9079" spans="1:14" ht="24.6" thickBot="1" x14ac:dyDescent="0.25">
      <c r="A9079" s="28" t="s">
        <v>66</v>
      </c>
      <c r="B9079" s="18">
        <v>5</v>
      </c>
      <c r="C9079" s="18">
        <v>7</v>
      </c>
      <c r="D9079" s="18">
        <v>8</v>
      </c>
      <c r="E9079" s="18">
        <v>9</v>
      </c>
      <c r="F9079" s="18">
        <v>12</v>
      </c>
      <c r="G9079" s="18"/>
      <c r="H9079" s="18"/>
      <c r="I9079" s="18"/>
      <c r="J9079" s="62"/>
      <c r="K9079" s="19"/>
      <c r="L9079" s="28" t="s">
        <v>66</v>
      </c>
      <c r="M9079" s="104" t="e">
        <f>#REF!</f>
        <v>#REF!</v>
      </c>
      <c r="N9079" s="113" t="e">
        <f>IF(M9079=0,"",CHOOSE(M9079,"5","7","8","9","9","12","12","12","12","12","手入力箇所","手入力箇所","手入力箇所","手入力箇所","手入力箇所","手入力箇所","手入力箇所","手入力箇所","手入力箇所","手入力箇所"))</f>
        <v>#REF!</v>
      </c>
    </row>
    <row r="9080" spans="1:14" ht="36.6" thickBot="1" x14ac:dyDescent="0.25">
      <c r="A9080" s="28" t="s">
        <v>67</v>
      </c>
      <c r="B9080" s="18">
        <v>4</v>
      </c>
      <c r="C9080" s="18">
        <v>5</v>
      </c>
      <c r="D9080" s="18">
        <v>5</v>
      </c>
      <c r="E9080" s="18">
        <v>6</v>
      </c>
      <c r="F9080" s="18"/>
      <c r="G9080" s="18"/>
      <c r="H9080" s="18"/>
      <c r="I9080" s="18"/>
      <c r="J9080" s="62"/>
      <c r="K9080" s="19"/>
      <c r="L9080" s="28" t="s">
        <v>67</v>
      </c>
      <c r="M9080" s="104" t="e">
        <f>#REF!</f>
        <v>#REF!</v>
      </c>
      <c r="N9080" s="113" t="e">
        <f>IF(M9080=0,"",CHOOSE(M9080,"4","5","5","6","6","手入力箇所","手入力箇所","手入力箇所","手入力箇所","手入力箇所","手入力箇所","手入力箇所","手入力箇所","手入力箇所","手入力箇所"))</f>
        <v>#REF!</v>
      </c>
    </row>
    <row r="9081" spans="1:14" ht="24.6" thickBot="1" x14ac:dyDescent="0.25">
      <c r="A9081" s="28" t="s">
        <v>68</v>
      </c>
      <c r="B9081" s="18">
        <v>12</v>
      </c>
      <c r="C9081" s="18">
        <v>12</v>
      </c>
      <c r="D9081" s="18">
        <v>12</v>
      </c>
      <c r="E9081" s="18">
        <v>12</v>
      </c>
      <c r="F9081" s="18">
        <v>12</v>
      </c>
      <c r="G9081" s="18">
        <v>12</v>
      </c>
      <c r="H9081" s="18">
        <v>12</v>
      </c>
      <c r="I9081" s="18"/>
      <c r="J9081" s="62"/>
      <c r="K9081" s="19"/>
      <c r="L9081" s="28" t="s">
        <v>68</v>
      </c>
      <c r="M9081" s="104" t="e">
        <f>#REF!</f>
        <v>#REF!</v>
      </c>
      <c r="N9081" s="113" t="e">
        <f>IF(M9081=0,"",CHOOSE(M9081,"12","12","12","12","12","12","12","12","12","12","12","12","12","12","12","12","12","12","12","12","12","12","12","12","12","12","12","12","12","12","手入力箇所","手入力箇所","手入力箇所","手入力箇所","手入力箇所","手入力箇所","手入力箇所","手入力箇所","手入力箇所","手入力箇所"))</f>
        <v>#REF!</v>
      </c>
    </row>
    <row r="9082" spans="1:14" ht="36.6" thickBot="1" x14ac:dyDescent="0.25">
      <c r="A9082" s="28" t="s">
        <v>69</v>
      </c>
      <c r="B9082" s="18">
        <v>7</v>
      </c>
      <c r="C9082" s="18">
        <v>7</v>
      </c>
      <c r="D9082" s="18">
        <v>7</v>
      </c>
      <c r="E9082" s="18">
        <v>7</v>
      </c>
      <c r="F9082" s="18">
        <v>7</v>
      </c>
      <c r="G9082" s="18"/>
      <c r="H9082" s="18"/>
      <c r="I9082" s="18"/>
      <c r="J9082" s="62"/>
      <c r="K9082" s="19"/>
      <c r="L9082" s="28" t="s">
        <v>69</v>
      </c>
      <c r="M9082" s="104" t="e">
        <f>#REF!</f>
        <v>#REF!</v>
      </c>
      <c r="N9082" s="113" t="e">
        <f>IF(M9082=0,"",CHOOSE(M9082,"7","7","7","7","7","7","7","7","7","7","手入力箇所","手入力箇所","手入力箇所","手入力箇所","手入力箇所","手入力箇所","手入力箇所","手入力箇所","手入力箇所","手入力箇所"))</f>
        <v>#REF!</v>
      </c>
    </row>
    <row r="9083" spans="1:14" ht="13.8" thickBot="1" x14ac:dyDescent="0.25">
      <c r="A9083" s="27" t="s">
        <v>63</v>
      </c>
      <c r="B9083" s="18">
        <v>4</v>
      </c>
      <c r="C9083" s="18">
        <v>5</v>
      </c>
      <c r="D9083" s="18">
        <v>7</v>
      </c>
      <c r="E9083" s="18">
        <v>8</v>
      </c>
      <c r="F9083" s="18">
        <v>11</v>
      </c>
      <c r="G9083" s="18">
        <v>16</v>
      </c>
      <c r="H9083" s="18">
        <v>22</v>
      </c>
      <c r="I9083" s="18">
        <v>26</v>
      </c>
      <c r="J9083" s="18">
        <v>31</v>
      </c>
      <c r="K9083" s="19"/>
      <c r="L9083" s="27" t="s">
        <v>63</v>
      </c>
      <c r="M9083" s="104" t="e">
        <f>#REF!</f>
        <v>#REF!</v>
      </c>
      <c r="N9083" s="113" t="e">
        <f>IF(M9083=0,"",CHOOSE(M9083,"4","5","7","8","8","11","11","11","11","11","16","16","16","16","16","16","16","16","16","16","22","22","22","22","22","22","22","22","22","22","26","26","26","26","26","26","26","26","26","26","31","31","31","31","31","31","31","31","31","31","31","手入力箇所","手入力箇所","手入力箇所","手入力箇所","手入力箇所","手入力箇所","手入力箇所","手入力箇所","手入力箇所","手入力箇所"))</f>
        <v>#REF!</v>
      </c>
    </row>
    <row r="9084" spans="1:14" ht="24.6" thickBot="1" x14ac:dyDescent="0.25">
      <c r="A9084" s="28" t="s">
        <v>70</v>
      </c>
      <c r="B9084" s="18">
        <v>5</v>
      </c>
      <c r="C9084" s="18">
        <v>6</v>
      </c>
      <c r="D9084" s="18">
        <v>7</v>
      </c>
      <c r="E9084" s="18"/>
      <c r="F9084" s="18"/>
      <c r="G9084" s="18"/>
      <c r="H9084" s="18"/>
      <c r="I9084" s="18"/>
      <c r="J9084" s="62"/>
      <c r="K9084" s="19"/>
      <c r="L9084" s="28" t="s">
        <v>70</v>
      </c>
      <c r="M9084" s="104" t="e">
        <f>#REF!</f>
        <v>#REF!</v>
      </c>
      <c r="N9084" s="113" t="e">
        <f>IF(M9084=0,"",CHOOSE(M9084,"5","6","7","手入力箇所","手入力箇所","手入力箇所","手入力箇所","手入力箇所","手入力箇所","手入力箇所","手入力箇所","手入力箇所","手入力箇所"))</f>
        <v>#REF!</v>
      </c>
    </row>
    <row r="9085" spans="1:14" ht="13.8" thickBot="1" x14ac:dyDescent="0.25">
      <c r="A9085" s="29" t="s">
        <v>71</v>
      </c>
      <c r="B9085" s="18">
        <v>3</v>
      </c>
      <c r="C9085" s="18">
        <v>6</v>
      </c>
      <c r="D9085" s="18">
        <v>19</v>
      </c>
      <c r="E9085" s="18"/>
      <c r="F9085" s="18"/>
      <c r="G9085" s="18"/>
      <c r="H9085" s="18"/>
      <c r="I9085" s="18"/>
      <c r="J9085" s="62"/>
      <c r="K9085" s="19"/>
      <c r="L9085" s="29" t="s">
        <v>71</v>
      </c>
      <c r="M9085" s="104" t="e">
        <f>#REF!</f>
        <v>#REF!</v>
      </c>
      <c r="N9085" s="113" t="e">
        <f>IF(M9085=0,"",CHOOSE(M9085,"3","6","19","手入力箇所","手入力箇所","手入力箇所","手入力箇所","手入力箇所","手入力箇所","手入力箇所","手入力箇所","手入力箇所","手入力箇所"))</f>
        <v>#REF!</v>
      </c>
    </row>
    <row r="9086" spans="1:14" ht="13.8" thickBot="1" x14ac:dyDescent="0.25">
      <c r="A9086" s="29" t="s">
        <v>72</v>
      </c>
      <c r="B9086" s="18">
        <v>1</v>
      </c>
      <c r="C9086" s="18">
        <v>3</v>
      </c>
      <c r="D9086" s="18">
        <v>5</v>
      </c>
      <c r="E9086" s="18">
        <v>9</v>
      </c>
      <c r="F9086" s="18">
        <v>26</v>
      </c>
      <c r="G9086" s="18"/>
      <c r="H9086" s="18"/>
      <c r="I9086" s="18"/>
      <c r="J9086" s="62"/>
      <c r="K9086" s="19"/>
      <c r="L9086" s="29" t="s">
        <v>72</v>
      </c>
      <c r="M9086" s="104" t="e">
        <f>#REF!</f>
        <v>#REF!</v>
      </c>
      <c r="N9086" s="113" t="e">
        <f>IF(M9086=0,"",CHOOSE(M9086,"1","3","5","9","9","26","26","26","26","26","手入力箇所","手入力箇所","手入力箇所","手入力箇所","手入力箇所","手入力箇所","手入力箇所","手入力箇所","手入力箇所","手入力箇所"))</f>
        <v>#REF!</v>
      </c>
    </row>
    <row r="9087" spans="1:14" ht="13.8" thickBot="1" x14ac:dyDescent="0.25">
      <c r="A9087" s="29" t="s">
        <v>73</v>
      </c>
      <c r="B9087" s="18">
        <v>4</v>
      </c>
      <c r="C9087" s="18">
        <v>11</v>
      </c>
      <c r="D9087" s="18">
        <v>20</v>
      </c>
      <c r="E9087" s="18">
        <v>33</v>
      </c>
      <c r="F9087" s="18"/>
      <c r="G9087" s="18"/>
      <c r="H9087" s="18"/>
      <c r="I9087" s="18"/>
      <c r="J9087" s="62"/>
      <c r="K9087" s="19"/>
      <c r="L9087" s="29" t="s">
        <v>73</v>
      </c>
      <c r="M9087" s="104" t="e">
        <f>#REF!</f>
        <v>#REF!</v>
      </c>
      <c r="N9087" s="113" t="e">
        <f>IF(M9087=0,"",CHOOSE(M9087,"4","11","20","33","33","手入力箇所","手入力箇所","手入力箇所","手入力箇所","手入力箇所","手入力箇所","手入力箇所","手入力箇所","手入力箇所","手入力箇所"))</f>
        <v>#REF!</v>
      </c>
    </row>
    <row r="9088" spans="1:14" ht="37.200000000000003" thickBot="1" x14ac:dyDescent="0.25">
      <c r="A9088" s="30" t="s">
        <v>74</v>
      </c>
      <c r="B9088" s="18">
        <v>4</v>
      </c>
      <c r="C9088" s="18">
        <v>6</v>
      </c>
      <c r="D9088" s="18">
        <v>8</v>
      </c>
      <c r="E9088" s="18">
        <v>10</v>
      </c>
      <c r="F9088" s="18">
        <v>15</v>
      </c>
      <c r="G9088" s="18">
        <v>23</v>
      </c>
      <c r="H9088" s="18">
        <v>33</v>
      </c>
      <c r="I9088" s="18"/>
      <c r="J9088" s="62"/>
      <c r="K9088" s="19"/>
      <c r="L9088" s="30" t="s">
        <v>74</v>
      </c>
      <c r="M9088" s="104" t="e">
        <f>#REF!</f>
        <v>#REF!</v>
      </c>
      <c r="N9088" s="113" t="e">
        <f>IF(M9088=0,"",CHOOSE(M9088,"4","6","8","10","10","15","15","15","15","15","23","23","23","23","23","23","23","23","23","23","33","33","33","33","33","33","33","33","33","33","手入力箇所","手入力箇所","手入力箇所","手入力箇所","手入力箇所","手入力箇所","手入力箇所","手入力箇所","手入力箇所","手入力箇所"))</f>
        <v>#REF!</v>
      </c>
    </row>
    <row r="9089" spans="1:14" ht="13.8" thickBot="1" x14ac:dyDescent="0.25">
      <c r="A9089" s="29" t="s">
        <v>75</v>
      </c>
      <c r="B9089" s="18">
        <v>6</v>
      </c>
      <c r="C9089" s="18">
        <v>14</v>
      </c>
      <c r="D9089" s="18">
        <v>25</v>
      </c>
      <c r="E9089" s="18">
        <v>39</v>
      </c>
      <c r="F9089" s="18"/>
      <c r="G9089" s="18"/>
      <c r="H9089" s="18"/>
      <c r="I9089" s="18"/>
      <c r="J9089" s="62"/>
      <c r="K9089" s="19"/>
      <c r="L9089" s="29" t="s">
        <v>75</v>
      </c>
      <c r="M9089" s="104" t="e">
        <f>#REF!</f>
        <v>#REF!</v>
      </c>
      <c r="N9089" s="113" t="e">
        <f>IF(M9089=0,"",CHOOSE(M9089,"6","14","25","39","39","手入力箇所","手入力箇所","手入力箇所","手入力箇所","手入力箇所","手入力箇所","手入力箇所","手入力箇所","手入力箇所","手入力箇所"))</f>
        <v>#REF!</v>
      </c>
    </row>
    <row r="9090" spans="1:14" ht="37.200000000000003" thickBot="1" x14ac:dyDescent="0.25">
      <c r="A9090" s="30" t="s">
        <v>76</v>
      </c>
      <c r="B9090" s="18">
        <v>2</v>
      </c>
      <c r="C9090" s="18">
        <v>3</v>
      </c>
      <c r="D9090" s="18">
        <v>6</v>
      </c>
      <c r="E9090" s="18">
        <v>9</v>
      </c>
      <c r="F9090" s="18"/>
      <c r="G9090" s="18"/>
      <c r="H9090" s="18"/>
      <c r="I9090" s="18"/>
      <c r="J9090" s="62"/>
      <c r="K9090" s="19"/>
      <c r="L9090" s="30" t="s">
        <v>76</v>
      </c>
      <c r="M9090" s="104" t="e">
        <f>#REF!</f>
        <v>#REF!</v>
      </c>
      <c r="N9090" s="113" t="e">
        <f>IF(M9090=0,"",CHOOSE(M9090,"2","3","6","9","9","手入力箇所","手入力箇所","手入力箇所","手入力箇所","手入力箇所","手入力箇所","手入力箇所","手入力箇所","手入力箇所","手入力箇所"))</f>
        <v>#REF!</v>
      </c>
    </row>
    <row r="9091" spans="1:14" ht="27" thickBot="1" x14ac:dyDescent="0.25">
      <c r="A9091" s="31" t="s">
        <v>77</v>
      </c>
      <c r="B9091" s="18">
        <v>12</v>
      </c>
      <c r="C9091" s="18">
        <v>18</v>
      </c>
      <c r="D9091" s="18">
        <v>22</v>
      </c>
      <c r="E9091" s="18">
        <v>26</v>
      </c>
      <c r="F9091" s="62"/>
      <c r="G9091" s="62"/>
      <c r="H9091" s="62"/>
      <c r="I9091" s="62"/>
      <c r="J9091" s="62"/>
      <c r="K9091" s="19"/>
      <c r="L9091" s="31" t="s">
        <v>77</v>
      </c>
      <c r="M9091" s="104" t="e">
        <f>#REF!</f>
        <v>#REF!</v>
      </c>
      <c r="N9091" s="113" t="e">
        <f>IF(M9091=0,"",CHOOSE(M9091,"12","18","22","26","26","手入力箇所","手入力箇所","手入力箇所","手入力箇所","手入力箇所","手入力箇所","手入力箇所","手入力箇所","手入力箇所","手入力箇所"))</f>
        <v>#REF!</v>
      </c>
    </row>
    <row r="9092" spans="1:14" ht="40.200000000000003" thickBot="1" x14ac:dyDescent="0.25">
      <c r="A9092" s="31" t="s">
        <v>78</v>
      </c>
      <c r="B9092" s="18">
        <v>5</v>
      </c>
      <c r="C9092" s="18">
        <v>8</v>
      </c>
      <c r="D9092" s="18">
        <v>11</v>
      </c>
      <c r="E9092" s="18">
        <v>14</v>
      </c>
      <c r="F9092" s="62"/>
      <c r="G9092" s="62"/>
      <c r="H9092" s="62"/>
      <c r="I9092" s="62"/>
      <c r="J9092" s="62"/>
      <c r="K9092" s="19"/>
      <c r="L9092" s="31" t="s">
        <v>78</v>
      </c>
      <c r="M9092" s="104" t="e">
        <f>#REF!</f>
        <v>#REF!</v>
      </c>
      <c r="N9092" s="113" t="e">
        <f>IF(M9092=0,"",CHOOSE(M9092,"5","8","11","14","14","手入力箇所","手入力箇所","手入力箇所","手入力箇所","手入力箇所","手入力箇所","手入力箇所","手入力箇所","手入力箇所","手入力箇所"))</f>
        <v>#REF!</v>
      </c>
    </row>
    <row r="9093" spans="1:14" ht="27" thickBot="1" x14ac:dyDescent="0.25">
      <c r="A9093" s="31" t="s">
        <v>79</v>
      </c>
      <c r="B9093" s="18">
        <v>6</v>
      </c>
      <c r="C9093" s="18">
        <v>11</v>
      </c>
      <c r="D9093" s="18">
        <v>16</v>
      </c>
      <c r="E9093" s="18">
        <v>21</v>
      </c>
      <c r="F9093" s="62"/>
      <c r="G9093" s="62"/>
      <c r="H9093" s="62"/>
      <c r="I9093" s="62"/>
      <c r="J9093" s="62"/>
      <c r="K9093" s="19"/>
      <c r="L9093" s="31" t="s">
        <v>79</v>
      </c>
      <c r="M9093" s="104" t="e">
        <f>#REF!</f>
        <v>#REF!</v>
      </c>
      <c r="N9093" s="113" t="e">
        <f>IF(M9093=0,"",CHOOSE(M9093,"6","11","16","21","21","手入力箇所","手入力箇所","手入力箇所","手入力箇所","手入力箇所","手入力箇所","手入力箇所","手入力箇所","手入力箇所"))</f>
        <v>#REF!</v>
      </c>
    </row>
    <row r="9094" spans="1:14" ht="40.200000000000003" thickBot="1" x14ac:dyDescent="0.25">
      <c r="A9094" s="31" t="s">
        <v>80</v>
      </c>
      <c r="B9094" s="18">
        <v>5</v>
      </c>
      <c r="C9094" s="18">
        <v>7</v>
      </c>
      <c r="D9094" s="18">
        <v>9</v>
      </c>
      <c r="E9094" s="18">
        <v>10</v>
      </c>
      <c r="F9094" s="62"/>
      <c r="G9094" s="62"/>
      <c r="H9094" s="62"/>
      <c r="I9094" s="62"/>
      <c r="J9094" s="62"/>
      <c r="K9094" s="19"/>
      <c r="L9094" s="31" t="s">
        <v>80</v>
      </c>
      <c r="M9094" s="104" t="e">
        <f>#REF!</f>
        <v>#REF!</v>
      </c>
      <c r="N9094" s="113" t="e">
        <f>IF(M9094=0,"",CHOOSE(M9094,"5","7","9","10","10","手入力箇所","手入力箇所","手入力箇所","手入力箇所","手入力箇所","手入力箇所","手入力箇所","手入力箇所","手入力箇所"))</f>
        <v>#REF!</v>
      </c>
    </row>
    <row r="9095" spans="1:14" ht="40.200000000000003" thickBot="1" x14ac:dyDescent="0.25">
      <c r="A9095" s="31" t="s">
        <v>81</v>
      </c>
      <c r="B9095" s="18">
        <v>9</v>
      </c>
      <c r="C9095" s="18">
        <v>14</v>
      </c>
      <c r="D9095" s="62"/>
      <c r="E9095" s="62"/>
      <c r="F9095" s="62"/>
      <c r="G9095" s="62"/>
      <c r="H9095" s="62"/>
      <c r="I9095" s="62"/>
      <c r="J9095" s="62"/>
      <c r="K9095" s="19"/>
      <c r="L9095" s="31" t="s">
        <v>81</v>
      </c>
      <c r="M9095" s="104" t="e">
        <f>#REF!</f>
        <v>#REF!</v>
      </c>
      <c r="N9095" s="113" t="e">
        <f>IF(M9095=0,"",CHOOSE(M9095,"9","14","手入力箇所","手入力箇所","手入力箇所","手入力箇所","手入力箇所","手入力箇所","手入力箇所","手入力箇所","手入力箇所","手入力箇所"))</f>
        <v>#REF!</v>
      </c>
    </row>
    <row r="9096" spans="1:14" ht="13.8" thickBot="1" x14ac:dyDescent="0.25">
      <c r="A9096" s="31" t="s">
        <v>82</v>
      </c>
      <c r="B9096" s="18">
        <v>3</v>
      </c>
      <c r="C9096" s="18">
        <v>4</v>
      </c>
      <c r="D9096" s="18">
        <v>4</v>
      </c>
      <c r="E9096" s="18">
        <v>5</v>
      </c>
      <c r="F9096" s="18">
        <v>6</v>
      </c>
      <c r="G9096" s="18">
        <v>8</v>
      </c>
      <c r="H9096" s="18">
        <v>9</v>
      </c>
      <c r="I9096" s="18">
        <v>11</v>
      </c>
      <c r="J9096" s="18">
        <v>12</v>
      </c>
      <c r="K9096" s="19"/>
      <c r="L9096" s="31" t="s">
        <v>82</v>
      </c>
      <c r="M9096" s="104" t="e">
        <f>#REF!</f>
        <v>#REF!</v>
      </c>
      <c r="N9096" s="113" t="e">
        <f>IF(M9096=0,"",CHOOSE(M9096,"3","4","4","5","5","6","6","6","6","6","8","8","8","8","8","8","8","8","8","8","9","9","9","9","9","9","9","9","9","9","11","11","11","11","11","11","11","11","11","11","12","12","12","12","12","12","12","12","12","12","12","手入力箇所","手入力箇所","手入力箇所","手入力箇所","手入力箇所","手入力箇所","手入力箇所","手入力箇所","手入力箇所","手入力箇所"))</f>
        <v>#REF!</v>
      </c>
    </row>
    <row r="9097" spans="1:14" ht="13.8" thickBot="1" x14ac:dyDescent="0.25">
      <c r="A9097" s="31" t="s">
        <v>83</v>
      </c>
      <c r="B9097" s="18">
        <v>3</v>
      </c>
      <c r="C9097" s="18">
        <v>4</v>
      </c>
      <c r="D9097" s="18">
        <v>4</v>
      </c>
      <c r="E9097" s="18">
        <v>5</v>
      </c>
      <c r="F9097" s="18">
        <v>6</v>
      </c>
      <c r="G9097" s="18">
        <v>8</v>
      </c>
      <c r="H9097" s="18">
        <v>10</v>
      </c>
      <c r="I9097" s="18">
        <v>12</v>
      </c>
      <c r="J9097" s="18">
        <v>13</v>
      </c>
      <c r="K9097" s="19"/>
      <c r="L9097" s="31" t="s">
        <v>83</v>
      </c>
      <c r="M9097" s="104" t="e">
        <f>#REF!</f>
        <v>#REF!</v>
      </c>
      <c r="N9097" s="113" t="e">
        <f>IF(M9097=0,"",CHOOSE(M9097,"3","4","4","5","5","6","6","6","6","6","8","8","8","8","8","8","8","8","8","8","10","10","10","10","10","10","10","10","10","10","12","12","12","12","12","12","12","12","12","12","13","13","13","13","13","13","13","13","13","13","13","手入力箇所","手入力箇所","手入力箇所","手入力箇所","手入力箇所","手入力箇所","手入力箇所","手入力箇所","手入力箇所","手入力箇所"))</f>
        <v>#REF!</v>
      </c>
    </row>
    <row r="9098" spans="1:14" ht="27" thickBot="1" x14ac:dyDescent="0.25">
      <c r="A9098" s="32" t="s">
        <v>84</v>
      </c>
      <c r="B9098" s="20">
        <v>1</v>
      </c>
      <c r="C9098" s="20">
        <v>2</v>
      </c>
      <c r="D9098" s="20">
        <v>3</v>
      </c>
      <c r="E9098" s="20">
        <v>4</v>
      </c>
      <c r="F9098" s="20">
        <v>8</v>
      </c>
      <c r="G9098" s="20">
        <v>19</v>
      </c>
      <c r="H9098" s="63"/>
      <c r="I9098" s="63"/>
      <c r="J9098" s="63"/>
      <c r="K9098" s="21"/>
      <c r="L9098" s="32" t="s">
        <v>84</v>
      </c>
      <c r="M9098" s="104" t="e">
        <f>#REF!</f>
        <v>#REF!</v>
      </c>
      <c r="N9098" s="113" t="e">
        <f>IF(M9098=0,"",CHOOSE(M9098,"1","2","3","4","4","8","8","8","8","8","19","19","19","19","19","19","19","19","19","19","手入力箇所","手入力箇所","手入力箇所","手入力箇所","手入力箇所","手入力箇所","手入力箇所","手入力箇所","手入力箇所","手入力箇所"))</f>
        <v>#REF!</v>
      </c>
    </row>
    <row r="9099" spans="1:14" ht="13.8" thickBot="1" x14ac:dyDescent="0.25"/>
    <row r="9100" spans="1:14" ht="13.8" thickBot="1" x14ac:dyDescent="0.25">
      <c r="A9100" s="686" t="e">
        <f>A9073</f>
        <v>#REF!</v>
      </c>
      <c r="B9100" s="686"/>
      <c r="C9100" s="686"/>
      <c r="D9100" s="687" t="s">
        <v>193</v>
      </c>
      <c r="E9100" s="687"/>
      <c r="F9100" s="687"/>
      <c r="G9100" s="687"/>
      <c r="H9100" s="687"/>
      <c r="I9100" s="687"/>
      <c r="J9100" s="687"/>
      <c r="K9100" s="687"/>
      <c r="L9100" s="687"/>
      <c r="M9100" s="687"/>
      <c r="N9100" s="687"/>
    </row>
    <row r="9101" spans="1:14" ht="13.8" thickBot="1" x14ac:dyDescent="0.25">
      <c r="A9101" s="105"/>
      <c r="B9101" s="33">
        <v>1</v>
      </c>
      <c r="C9101" s="24">
        <v>2</v>
      </c>
      <c r="D9101" s="24">
        <v>3</v>
      </c>
      <c r="E9101" s="24" t="s">
        <v>58</v>
      </c>
      <c r="F9101" s="24" t="s">
        <v>59</v>
      </c>
      <c r="G9101" s="24" t="s">
        <v>60</v>
      </c>
      <c r="H9101" s="24" t="s">
        <v>61</v>
      </c>
      <c r="I9101" s="24" t="s">
        <v>62</v>
      </c>
      <c r="J9101" s="24" t="s">
        <v>194</v>
      </c>
      <c r="K9101" s="102" t="s">
        <v>85</v>
      </c>
      <c r="L9101" s="105" t="s">
        <v>189</v>
      </c>
      <c r="M9101" s="105" t="s">
        <v>188</v>
      </c>
      <c r="N9101" s="105" t="s">
        <v>51</v>
      </c>
    </row>
    <row r="9102" spans="1:14" ht="13.8" thickBot="1" x14ac:dyDescent="0.25">
      <c r="A9102" s="26" t="s">
        <v>56</v>
      </c>
      <c r="B9102" s="22">
        <v>16</v>
      </c>
      <c r="C9102" s="22">
        <v>25</v>
      </c>
      <c r="D9102" s="22">
        <v>32</v>
      </c>
      <c r="E9102" s="22">
        <v>38</v>
      </c>
      <c r="F9102" s="22">
        <v>56</v>
      </c>
      <c r="G9102" s="22">
        <v>87</v>
      </c>
      <c r="H9102" s="22">
        <v>121</v>
      </c>
      <c r="I9102" s="22"/>
      <c r="J9102" s="23"/>
      <c r="K9102" s="68"/>
      <c r="L9102" s="107" t="s">
        <v>56</v>
      </c>
      <c r="M9102" s="103" t="e">
        <f>#REF!</f>
        <v>#REF!</v>
      </c>
      <c r="N9102" s="103" t="e">
        <f>IF(M9102=0,"",CHOOSE(M9102,"16","25","32","38","38","56","56","56","56","56","87","87","87","87","87","87","87","87","87","87","121","121","121","121","121","121","121","121","121","121","手入力箇所","手入力箇所","手入力箇所","手入力箇所","手入力箇所","手入力箇所","手入力箇所","手入力箇所","手入力箇所","手入力箇所"))</f>
        <v>#REF!</v>
      </c>
    </row>
    <row r="9103" spans="1:14" ht="13.8" thickBot="1" x14ac:dyDescent="0.25">
      <c r="A9103" s="27" t="s">
        <v>57</v>
      </c>
      <c r="B9103" s="18">
        <v>25</v>
      </c>
      <c r="C9103" s="18">
        <v>33</v>
      </c>
      <c r="D9103" s="18">
        <v>40</v>
      </c>
      <c r="E9103" s="18">
        <v>45</v>
      </c>
      <c r="F9103" s="18">
        <v>58</v>
      </c>
      <c r="G9103" s="18">
        <v>79</v>
      </c>
      <c r="H9103" s="18"/>
      <c r="I9103" s="18"/>
      <c r="J9103" s="62"/>
      <c r="K9103" s="69"/>
      <c r="L9103" s="107" t="s">
        <v>57</v>
      </c>
      <c r="M9103" s="103" t="e">
        <f>#REF!</f>
        <v>#REF!</v>
      </c>
      <c r="N9103" s="103" t="e">
        <f>IF(M9103=0,"",CHOOSE(M9103,"25","33","40","45","45","58","58","58","58","58","79","79","79","79","79","79","79","79","79","79","手入力箇所","手入力箇所","手入力箇所","手入力箇所","手入力箇所","手入力箇所","手入力箇所","手入力箇所","手入力箇所","手入力箇所"))</f>
        <v>#REF!</v>
      </c>
    </row>
    <row r="9104" spans="1:14" ht="48.6" thickBot="1" x14ac:dyDescent="0.25">
      <c r="A9104" s="28" t="s">
        <v>64</v>
      </c>
      <c r="B9104" s="18">
        <v>32</v>
      </c>
      <c r="C9104" s="18"/>
      <c r="D9104" s="18"/>
      <c r="E9104" s="18"/>
      <c r="F9104" s="18"/>
      <c r="G9104" s="18"/>
      <c r="H9104" s="18"/>
      <c r="I9104" s="18"/>
      <c r="J9104" s="62"/>
      <c r="K9104" s="69"/>
      <c r="L9104" s="108" t="s">
        <v>64</v>
      </c>
      <c r="M9104" s="103" t="e">
        <f>#REF!</f>
        <v>#REF!</v>
      </c>
      <c r="N9104" s="103" t="e">
        <f>IF(M9104=0,"",CHOOSE(M9104,"32","手入力箇所","手入力箇所","手入力箇所","手入力箇所","手入力箇所","手入力箇所","手入力箇所","手入力箇所","手入力箇所","手入力箇所"))</f>
        <v>#REF!</v>
      </c>
    </row>
    <row r="9105" spans="1:14" ht="48.6" thickBot="1" x14ac:dyDescent="0.25">
      <c r="A9105" s="28" t="s">
        <v>65</v>
      </c>
      <c r="B9105" s="18">
        <v>36</v>
      </c>
      <c r="C9105" s="18"/>
      <c r="D9105" s="18"/>
      <c r="E9105" s="18"/>
      <c r="F9105" s="18"/>
      <c r="G9105" s="18"/>
      <c r="H9105" s="18"/>
      <c r="I9105" s="18"/>
      <c r="J9105" s="62"/>
      <c r="K9105" s="69"/>
      <c r="L9105" s="108" t="s">
        <v>65</v>
      </c>
      <c r="M9105" s="103" t="e">
        <f>#REF!</f>
        <v>#REF!</v>
      </c>
      <c r="N9105" s="103" t="e">
        <f>IF(M9105=0,"",CHOOSE(M9105,"36","手入力箇所","手入力箇所","手入力箇所","手入力箇所","手入力箇所","手入力箇所","手入力箇所","手入力箇所","手入力箇所","手入力箇所"))</f>
        <v>#REF!</v>
      </c>
    </row>
    <row r="9106" spans="1:14" ht="24.6" thickBot="1" x14ac:dyDescent="0.25">
      <c r="A9106" s="28" t="s">
        <v>66</v>
      </c>
      <c r="B9106" s="18">
        <v>24</v>
      </c>
      <c r="C9106" s="18">
        <v>30</v>
      </c>
      <c r="D9106" s="18">
        <v>33</v>
      </c>
      <c r="E9106" s="18">
        <v>35</v>
      </c>
      <c r="F9106" s="18">
        <v>42</v>
      </c>
      <c r="G9106" s="18"/>
      <c r="H9106" s="18"/>
      <c r="I9106" s="18"/>
      <c r="J9106" s="62"/>
      <c r="K9106" s="69"/>
      <c r="L9106" s="108" t="s">
        <v>66</v>
      </c>
      <c r="M9106" s="103" t="e">
        <f>#REF!</f>
        <v>#REF!</v>
      </c>
      <c r="N9106" s="103" t="e">
        <f>IF(M9106=0,"",CHOOSE(M9106,"24","30","33","35","35","42","42","42","42","42","手入力箇所","手入力箇所","手入力箇所","手入力箇所","手入力箇所","手入力箇所","手入力箇所","手入力箇所","手入力箇所","手入力箇所"))</f>
        <v>#REF!</v>
      </c>
    </row>
    <row r="9107" spans="1:14" ht="36.6" thickBot="1" x14ac:dyDescent="0.25">
      <c r="A9107" s="28" t="s">
        <v>67</v>
      </c>
      <c r="B9107" s="18">
        <v>7</v>
      </c>
      <c r="C9107" s="18">
        <v>12</v>
      </c>
      <c r="D9107" s="18">
        <v>16</v>
      </c>
      <c r="E9107" s="18">
        <v>19</v>
      </c>
      <c r="F9107" s="18"/>
      <c r="G9107" s="18"/>
      <c r="H9107" s="18"/>
      <c r="I9107" s="18"/>
      <c r="J9107" s="62"/>
      <c r="K9107" s="69"/>
      <c r="L9107" s="108" t="s">
        <v>67</v>
      </c>
      <c r="M9107" s="103" t="e">
        <f>#REF!</f>
        <v>#REF!</v>
      </c>
      <c r="N9107" s="103" t="e">
        <f>IF(M9107=0,"",CHOOSE(M9107,"7","12","16","19","19","手入力箇所","手入力箇所","手入力箇所","手入力箇所","手入力箇所","手入力箇所","手入力箇所","手入力箇所","手入力箇所","手入力箇所"))</f>
        <v>#REF!</v>
      </c>
    </row>
    <row r="9108" spans="1:14" ht="24.6" thickBot="1" x14ac:dyDescent="0.25">
      <c r="A9108" s="28" t="s">
        <v>68</v>
      </c>
      <c r="B9108" s="18">
        <v>21</v>
      </c>
      <c r="C9108" s="18">
        <v>35</v>
      </c>
      <c r="D9108" s="18">
        <v>48</v>
      </c>
      <c r="E9108" s="18">
        <v>59</v>
      </c>
      <c r="F9108" s="18">
        <v>94</v>
      </c>
      <c r="G9108" s="18">
        <v>159</v>
      </c>
      <c r="H9108" s="18">
        <v>235</v>
      </c>
      <c r="I9108" s="18"/>
      <c r="J9108" s="62"/>
      <c r="K9108" s="69"/>
      <c r="L9108" s="108" t="s">
        <v>68</v>
      </c>
      <c r="M9108" s="103" t="e">
        <f>#REF!</f>
        <v>#REF!</v>
      </c>
      <c r="N9108" s="103" t="e">
        <f>IF(M9108=0,"",CHOOSE(M9108,"21","35","48","59","59","94","94","94","94","94","159","159","159","159","159","159","159","159","159","159","235","235","235","235","235","235","235","235","235","235","手入力箇所","手入力箇所","手入力箇所","手入力箇所","手入力箇所","手入力箇所","手入力箇所","手入力箇所","手入力箇所","手入力箇所"))</f>
        <v>#REF!</v>
      </c>
    </row>
    <row r="9109" spans="1:14" ht="36.6" thickBot="1" x14ac:dyDescent="0.25">
      <c r="A9109" s="28" t="s">
        <v>69</v>
      </c>
      <c r="B9109" s="18">
        <v>22</v>
      </c>
      <c r="C9109" s="18">
        <v>26</v>
      </c>
      <c r="D9109" s="18">
        <v>28</v>
      </c>
      <c r="E9109" s="18">
        <v>29</v>
      </c>
      <c r="F9109" s="18">
        <v>34</v>
      </c>
      <c r="G9109" s="18"/>
      <c r="H9109" s="18"/>
      <c r="I9109" s="18"/>
      <c r="J9109" s="62"/>
      <c r="K9109" s="69"/>
      <c r="L9109" s="108" t="s">
        <v>69</v>
      </c>
      <c r="M9109" s="103" t="e">
        <f>#REF!</f>
        <v>#REF!</v>
      </c>
      <c r="N9109" s="103" t="e">
        <f>IF(M9109=0,"",CHOOSE(M9109,"22","26","28","29","29","34","34","34","34","34","手入力箇所","手入力箇所","手入力箇所","手入力箇所","手入力箇所","手入力箇所","手入力箇所","手入力箇所","手入力箇所","手入力箇所"))</f>
        <v>#REF!</v>
      </c>
    </row>
    <row r="9110" spans="1:14" ht="13.8" thickBot="1" x14ac:dyDescent="0.25">
      <c r="A9110" s="27" t="s">
        <v>63</v>
      </c>
      <c r="B9110" s="18">
        <v>21</v>
      </c>
      <c r="C9110" s="18">
        <v>33</v>
      </c>
      <c r="D9110" s="18">
        <v>46</v>
      </c>
      <c r="E9110" s="18">
        <v>56</v>
      </c>
      <c r="F9110" s="18">
        <v>89</v>
      </c>
      <c r="G9110" s="18">
        <v>151</v>
      </c>
      <c r="H9110" s="18">
        <v>224</v>
      </c>
      <c r="I9110" s="18">
        <v>289</v>
      </c>
      <c r="J9110" s="18">
        <v>350</v>
      </c>
      <c r="K9110" s="69"/>
      <c r="L9110" s="107" t="s">
        <v>63</v>
      </c>
      <c r="M9110" s="103" t="e">
        <f>#REF!</f>
        <v>#REF!</v>
      </c>
      <c r="N9110" s="103" t="e">
        <f>IF(M9110=0,"",CHOOSE(M9110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111" spans="1:14" ht="24.6" thickBot="1" x14ac:dyDescent="0.25">
      <c r="A9111" s="34" t="s">
        <v>70</v>
      </c>
      <c r="B9111" s="35">
        <v>13</v>
      </c>
      <c r="C9111" s="35">
        <v>33</v>
      </c>
      <c r="D9111" s="35">
        <v>59</v>
      </c>
      <c r="E9111" s="35"/>
      <c r="F9111" s="35"/>
      <c r="G9111" s="35"/>
      <c r="H9111" s="35"/>
      <c r="I9111" s="35"/>
      <c r="J9111" s="36"/>
      <c r="K9111" s="67"/>
      <c r="L9111" s="108" t="s">
        <v>70</v>
      </c>
      <c r="M9111" s="103" t="e">
        <f>#REF!</f>
        <v>#REF!</v>
      </c>
      <c r="N9111" s="103" t="e">
        <f>IF(M9111=0,"",CHOOSE(M9111,"13","33","59","手入力箇所","手入力箇所","手入力箇所","手入力箇所","手入力箇所","手入力箇所","手入力箇所","手入力箇所","手入力箇所","手入力箇所"))</f>
        <v>#REF!</v>
      </c>
    </row>
    <row r="9112" spans="1:14" ht="13.8" thickBot="1" x14ac:dyDescent="0.25">
      <c r="A9112" s="37" t="s">
        <v>71</v>
      </c>
      <c r="B9112" s="17">
        <v>23</v>
      </c>
      <c r="C9112" s="17">
        <v>39</v>
      </c>
      <c r="D9112" s="17">
        <v>97</v>
      </c>
      <c r="E9112" s="17"/>
      <c r="F9112" s="17"/>
      <c r="G9112" s="17"/>
      <c r="H9112" s="17"/>
      <c r="I9112" s="17"/>
      <c r="J9112" s="64"/>
      <c r="K9112" s="70"/>
      <c r="L9112" s="109" t="s">
        <v>71</v>
      </c>
      <c r="M9112" s="103" t="e">
        <f>#REF!</f>
        <v>#REF!</v>
      </c>
      <c r="N9112" s="103" t="e">
        <f>IF(M9112=0,"",CHOOSE(M9112,"23","39","97","手入力箇所","手入力箇所","手入力箇所","手入力箇所","手入力箇所","手入力箇所","手入力箇所","手入力箇所","手入力箇所","手入力箇所"))</f>
        <v>#REF!</v>
      </c>
    </row>
    <row r="9113" spans="1:14" ht="13.8" thickBot="1" x14ac:dyDescent="0.25">
      <c r="A9113" s="29" t="s">
        <v>72</v>
      </c>
      <c r="B9113" s="18">
        <v>21</v>
      </c>
      <c r="C9113" s="18">
        <v>37</v>
      </c>
      <c r="D9113" s="18">
        <v>58</v>
      </c>
      <c r="E9113" s="18">
        <v>76</v>
      </c>
      <c r="F9113" s="18">
        <v>137</v>
      </c>
      <c r="G9113" s="18"/>
      <c r="H9113" s="18"/>
      <c r="I9113" s="18"/>
      <c r="J9113" s="62"/>
      <c r="K9113" s="69"/>
      <c r="L9113" s="109" t="s">
        <v>72</v>
      </c>
      <c r="M9113" s="103" t="e">
        <f>#REF!</f>
        <v>#REF!</v>
      </c>
      <c r="N9113" s="103" t="e">
        <f>IF(M9113=0,"",CHOOSE(M9113,"21","37","58","76","76","137","137","137","137","137","手入力箇所","手入力箇所","手入力箇所","手入力箇所","手入力箇所","手入力箇所","手入力箇所","手入力箇所","手入力箇所","手入力箇所"))</f>
        <v>#REF!</v>
      </c>
    </row>
    <row r="9114" spans="1:14" ht="13.8" thickBot="1" x14ac:dyDescent="0.25">
      <c r="A9114" s="29" t="s">
        <v>73</v>
      </c>
      <c r="B9114" s="18">
        <v>48</v>
      </c>
      <c r="C9114" s="18">
        <v>93</v>
      </c>
      <c r="D9114" s="18">
        <v>138</v>
      </c>
      <c r="E9114" s="18">
        <v>183</v>
      </c>
      <c r="F9114" s="18"/>
      <c r="G9114" s="18"/>
      <c r="H9114" s="18"/>
      <c r="I9114" s="18"/>
      <c r="J9114" s="62"/>
      <c r="K9114" s="69"/>
      <c r="L9114" s="109" t="s">
        <v>73</v>
      </c>
      <c r="M9114" s="103" t="e">
        <f>#REF!</f>
        <v>#REF!</v>
      </c>
      <c r="N9114" s="103" t="e">
        <f>IF(M9114=0,"",CHOOSE(M9114,"48","93","138","183","183","手入力箇所","手入力箇所","手入力箇所","手入力箇所","手入力箇所","手入力箇所","手入力箇所","手入力箇所","手入力箇所","手入力箇所"))</f>
        <v>#REF!</v>
      </c>
    </row>
    <row r="9115" spans="1:14" ht="37.200000000000003" thickBot="1" x14ac:dyDescent="0.25">
      <c r="A9115" s="30" t="s">
        <v>74</v>
      </c>
      <c r="B9115" s="18">
        <v>13</v>
      </c>
      <c r="C9115" s="18">
        <v>26</v>
      </c>
      <c r="D9115" s="18">
        <v>40</v>
      </c>
      <c r="E9115" s="18">
        <v>55</v>
      </c>
      <c r="F9115" s="18">
        <v>107</v>
      </c>
      <c r="G9115" s="18">
        <v>224</v>
      </c>
      <c r="H9115" s="18">
        <v>386</v>
      </c>
      <c r="I9115" s="18"/>
      <c r="J9115" s="62"/>
      <c r="K9115" s="69"/>
      <c r="L9115" s="110" t="s">
        <v>74</v>
      </c>
      <c r="M9115" s="103" t="e">
        <f>#REF!</f>
        <v>#REF!</v>
      </c>
      <c r="N9115" s="103" t="e">
        <f>IF(M9115=0,"",CHOOSE(M9115,"13","26","40","55","55","107","107","107","107","107","224","224","224","224","224","224","224","224","224","224","386","386","386","386","386","386","386","386","386","386","手入力箇所","手入力箇所","手入力箇所","手入力箇所","手入力箇所","手入力箇所","手入力箇所","手入力箇所","手入力箇所","手入力箇所"))</f>
        <v>#REF!</v>
      </c>
    </row>
    <row r="9116" spans="1:14" ht="13.8" thickBot="1" x14ac:dyDescent="0.25">
      <c r="A9116" s="29" t="s">
        <v>75</v>
      </c>
      <c r="B9116" s="18">
        <v>36</v>
      </c>
      <c r="C9116" s="18">
        <v>98</v>
      </c>
      <c r="D9116" s="18">
        <v>173</v>
      </c>
      <c r="E9116" s="18">
        <v>274</v>
      </c>
      <c r="F9116" s="18"/>
      <c r="G9116" s="18"/>
      <c r="H9116" s="18"/>
      <c r="I9116" s="18"/>
      <c r="J9116" s="62"/>
      <c r="K9116" s="69"/>
      <c r="L9116" s="109" t="s">
        <v>75</v>
      </c>
      <c r="M9116" s="103" t="e">
        <f>#REF!</f>
        <v>#REF!</v>
      </c>
      <c r="N9116" s="103" t="e">
        <f>IF(M9116=0,"",CHOOSE(M9116,"36","98","173","274","274","手入力箇所","手入力箇所","手入力箇所","手入力箇所","手入力箇所","手入力箇所","手入力箇所","手入力箇所","手入力箇所","手入力箇所"))</f>
        <v>#REF!</v>
      </c>
    </row>
    <row r="9117" spans="1:14" ht="37.200000000000003" thickBot="1" x14ac:dyDescent="0.25">
      <c r="A9117" s="30" t="s">
        <v>76</v>
      </c>
      <c r="B9117" s="18">
        <v>127</v>
      </c>
      <c r="C9117" s="18">
        <v>127</v>
      </c>
      <c r="D9117" s="18">
        <v>127</v>
      </c>
      <c r="E9117" s="18">
        <v>127</v>
      </c>
      <c r="F9117" s="18"/>
      <c r="G9117" s="18"/>
      <c r="H9117" s="18"/>
      <c r="I9117" s="18"/>
      <c r="J9117" s="62"/>
      <c r="K9117" s="69"/>
      <c r="L9117" s="110" t="s">
        <v>76</v>
      </c>
      <c r="M9117" s="103" t="e">
        <f>#REF!</f>
        <v>#REF!</v>
      </c>
      <c r="N9117" s="103" t="e">
        <f>IF(M9117=0,"",CHOOSE(M9117,"127","127","127","127","127","手入力箇所","手入力箇所","手入力箇所","手入力箇所","手入力箇所","手入力箇所","手入力箇所","手入力箇所","手入力箇所","手入力箇所"))</f>
        <v>#REF!</v>
      </c>
    </row>
    <row r="9118" spans="1:14" ht="27" thickBot="1" x14ac:dyDescent="0.25">
      <c r="A9118" s="31" t="s">
        <v>77</v>
      </c>
      <c r="B9118" s="18">
        <v>42</v>
      </c>
      <c r="C9118" s="18">
        <v>90</v>
      </c>
      <c r="D9118" s="18">
        <v>141</v>
      </c>
      <c r="E9118" s="18">
        <v>193</v>
      </c>
      <c r="F9118" s="62"/>
      <c r="G9118" s="62"/>
      <c r="H9118" s="62"/>
      <c r="I9118" s="62"/>
      <c r="J9118" s="62"/>
      <c r="K9118" s="69"/>
      <c r="L9118" s="111" t="s">
        <v>77</v>
      </c>
      <c r="M9118" s="103" t="e">
        <f>#REF!</f>
        <v>#REF!</v>
      </c>
      <c r="N9118" s="103" t="e">
        <f>IF(M9118=0,"",CHOOSE(M9118,"42","90","141","193","1936","手入力箇所","手入力箇所","手入力箇所","手入力箇所","手入力箇所","手入力箇所","手入力箇所","手入力箇所","手入力箇所","手入力箇所"))</f>
        <v>#REF!</v>
      </c>
    </row>
    <row r="9119" spans="1:14" ht="40.200000000000003" thickBot="1" x14ac:dyDescent="0.25">
      <c r="A9119" s="31" t="s">
        <v>78</v>
      </c>
      <c r="B9119" s="18">
        <v>24</v>
      </c>
      <c r="C9119" s="18">
        <v>43</v>
      </c>
      <c r="D9119" s="18">
        <v>61</v>
      </c>
      <c r="E9119" s="18">
        <v>76</v>
      </c>
      <c r="F9119" s="62"/>
      <c r="G9119" s="62"/>
      <c r="H9119" s="62"/>
      <c r="I9119" s="62"/>
      <c r="J9119" s="62"/>
      <c r="K9119" s="69"/>
      <c r="L9119" s="111" t="s">
        <v>78</v>
      </c>
      <c r="M9119" s="103" t="e">
        <f>#REF!</f>
        <v>#REF!</v>
      </c>
      <c r="N9119" s="103" t="e">
        <f>IF(M9119=0,"",CHOOSE(M9119,"24","43","61","76","76","手入力箇所","手入力箇所","手入力箇所","手入力箇所","手入力箇所","手入力箇所","手入力箇所","手入力箇所","手入力箇所","手入力箇所"))</f>
        <v>#REF!</v>
      </c>
    </row>
    <row r="9120" spans="1:14" ht="27" thickBot="1" x14ac:dyDescent="0.25">
      <c r="A9120" s="31" t="s">
        <v>79</v>
      </c>
      <c r="B9120" s="18">
        <v>54</v>
      </c>
      <c r="C9120" s="18">
        <v>77</v>
      </c>
      <c r="D9120" s="18">
        <v>94</v>
      </c>
      <c r="E9120" s="18">
        <v>107</v>
      </c>
      <c r="F9120" s="62"/>
      <c r="G9120" s="62"/>
      <c r="H9120" s="62"/>
      <c r="I9120" s="62"/>
      <c r="J9120" s="62"/>
      <c r="K9120" s="69"/>
      <c r="L9120" s="111" t="s">
        <v>79</v>
      </c>
      <c r="M9120" s="103" t="e">
        <f>#REF!</f>
        <v>#REF!</v>
      </c>
      <c r="N9120" s="103" t="e">
        <f>IF(M9120=0,"",CHOOSE(M9120,"54","77","94","107","107","手入力箇所","手入力箇所","手入力箇所","手入力箇所","手入力箇所","手入力箇所","手入力箇所","手入力箇所","手入力箇所","手入力箇所"))</f>
        <v>#REF!</v>
      </c>
    </row>
    <row r="9121" spans="1:14" ht="40.200000000000003" thickBot="1" x14ac:dyDescent="0.25">
      <c r="A9121" s="31" t="s">
        <v>80</v>
      </c>
      <c r="B9121" s="18">
        <v>49</v>
      </c>
      <c r="C9121" s="18">
        <v>53</v>
      </c>
      <c r="D9121" s="18">
        <v>55</v>
      </c>
      <c r="E9121" s="18">
        <v>56</v>
      </c>
      <c r="F9121" s="62"/>
      <c r="G9121" s="62"/>
      <c r="H9121" s="62"/>
      <c r="I9121" s="62"/>
      <c r="J9121" s="62"/>
      <c r="K9121" s="69"/>
      <c r="L9121" s="111" t="s">
        <v>80</v>
      </c>
      <c r="M9121" s="103" t="e">
        <f>#REF!</f>
        <v>#REF!</v>
      </c>
      <c r="N9121" s="103" t="e">
        <f>IF(M9121=0,"",CHOOSE(M9121,"49","53","55","56","56","手入力箇所","手入力箇所","手入力箇所","手入力箇所","手入力箇所","手入力箇所","手入力箇所","手入力箇所","手入力箇所","手入力箇所"))</f>
        <v>#REF!</v>
      </c>
    </row>
    <row r="9122" spans="1:14" ht="40.200000000000003" thickBot="1" x14ac:dyDescent="0.25">
      <c r="A9122" s="38" t="s">
        <v>81</v>
      </c>
      <c r="B9122" s="35">
        <v>232</v>
      </c>
      <c r="C9122" s="35">
        <v>232</v>
      </c>
      <c r="D9122" s="36"/>
      <c r="E9122" s="36"/>
      <c r="F9122" s="36"/>
      <c r="G9122" s="36"/>
      <c r="H9122" s="36"/>
      <c r="I9122" s="36"/>
      <c r="J9122" s="36"/>
      <c r="K9122" s="67"/>
      <c r="L9122" s="111" t="s">
        <v>81</v>
      </c>
      <c r="M9122" s="103" t="e">
        <f>#REF!</f>
        <v>#REF!</v>
      </c>
      <c r="N9122" s="103" t="e">
        <f>IF(M9122=0,"",CHOOSE(M9122,"232","232","手入力箇所","手入力箇所","手入力箇所","手入力箇所","手入力箇所","手入力箇所","手入力箇所","手入力箇所","手入力箇所","手入力箇所"))</f>
        <v>#REF!</v>
      </c>
    </row>
    <row r="9123" spans="1:14" ht="13.8" thickBot="1" x14ac:dyDescent="0.25">
      <c r="A9123" s="39" t="s">
        <v>82</v>
      </c>
      <c r="B9123" s="17">
        <v>6</v>
      </c>
      <c r="C9123" s="17">
        <v>9</v>
      </c>
      <c r="D9123" s="17">
        <v>11</v>
      </c>
      <c r="E9123" s="17">
        <v>13</v>
      </c>
      <c r="F9123" s="17">
        <v>18</v>
      </c>
      <c r="G9123" s="17">
        <v>26</v>
      </c>
      <c r="H9123" s="17">
        <v>35</v>
      </c>
      <c r="I9123" s="17">
        <v>43</v>
      </c>
      <c r="J9123" s="17">
        <v>49</v>
      </c>
      <c r="K9123" s="70"/>
      <c r="L9123" s="111" t="s">
        <v>82</v>
      </c>
      <c r="M9123" s="103" t="e">
        <f>#REF!</f>
        <v>#REF!</v>
      </c>
      <c r="N9123" s="103" t="e">
        <f>IF(M9123=0,"",CHOOSE(M9123,"6","9","11","13","13","18","18","18","18","18","26","26","26","26","26","26","26","26","26","26","35","35","35","35","35","35","35","35","35","35","43","43","43","43","43","43","43","43","43","43","49","49","49","49","49","49","49","49","49","49","手入力箇所","手入力箇所","手入力箇所","手入力箇所","手入力箇所","手入力箇所","手入力箇所","手入力箇所","手入力箇所","手入力箇所"))</f>
        <v>#REF!</v>
      </c>
    </row>
    <row r="9124" spans="1:14" ht="13.8" thickBot="1" x14ac:dyDescent="0.25">
      <c r="A9124" s="31" t="s">
        <v>83</v>
      </c>
      <c r="B9124" s="18">
        <v>6</v>
      </c>
      <c r="C9124" s="18">
        <v>10</v>
      </c>
      <c r="D9124" s="18">
        <v>14</v>
      </c>
      <c r="E9124" s="18">
        <v>17</v>
      </c>
      <c r="F9124" s="18">
        <v>29</v>
      </c>
      <c r="G9124" s="18">
        <v>50</v>
      </c>
      <c r="H9124" s="18">
        <v>76</v>
      </c>
      <c r="I9124" s="18">
        <v>100</v>
      </c>
      <c r="J9124" s="18">
        <v>123</v>
      </c>
      <c r="K9124" s="69"/>
      <c r="L9124" s="111" t="s">
        <v>83</v>
      </c>
      <c r="M9124" s="103" t="e">
        <f>#REF!</f>
        <v>#REF!</v>
      </c>
      <c r="N9124" s="103" t="e">
        <f>IF(M9124=0,"",CHOOSE(M9124,"6","10","14","17","17","29","29","29","29","29","50","50","50","50","50","50","50","50","50","50","76","76","76","76","76","76","76","76","76","76","100","100","100","100","100","100","100","100","100","100","123","123","123","123","123","123","123","123","123","123","手入力箇所","手入力箇所","手入力箇所","手入力箇所","手入力箇所","手入力箇所","手入力箇所","手入力箇所","手入力箇所"))</f>
        <v>#REF!</v>
      </c>
    </row>
    <row r="9125" spans="1:14" ht="27" thickBot="1" x14ac:dyDescent="0.25">
      <c r="A9125" s="32" t="s">
        <v>84</v>
      </c>
      <c r="B9125" s="20">
        <v>9</v>
      </c>
      <c r="C9125" s="20">
        <v>15</v>
      </c>
      <c r="D9125" s="20">
        <v>20</v>
      </c>
      <c r="E9125" s="20">
        <v>24</v>
      </c>
      <c r="F9125" s="20">
        <v>39</v>
      </c>
      <c r="G9125" s="20">
        <v>65</v>
      </c>
      <c r="H9125" s="63"/>
      <c r="I9125" s="63"/>
      <c r="J9125" s="63"/>
      <c r="K9125" s="106"/>
      <c r="L9125" s="111" t="s">
        <v>84</v>
      </c>
      <c r="M9125" s="103" t="e">
        <f>#REF!</f>
        <v>#REF!</v>
      </c>
      <c r="N9125" s="103" t="e">
        <f>IF(M9125=0,"",CHOOSE(M9125,"9","15","20","24","24","39","39","39","39","39","65","65","65","65","65","65","65","65","65","65","手入力箇所","手入力箇所","手入力箇所","手入力箇所","手入力箇所","手入力箇所","手入力箇所","手入力箇所","手入力箇所","手入力箇所"))</f>
        <v>#REF!</v>
      </c>
    </row>
    <row r="9128" spans="1:14" ht="13.8" thickBot="1" x14ac:dyDescent="0.25"/>
    <row r="9129" spans="1:14" ht="13.8" thickBot="1" x14ac:dyDescent="0.25">
      <c r="A9129" s="688" t="e">
        <f>#REF!</f>
        <v>#REF!</v>
      </c>
      <c r="B9129" s="688"/>
      <c r="C9129" s="688"/>
      <c r="D9129" s="689" t="s">
        <v>192</v>
      </c>
      <c r="E9129" s="689"/>
      <c r="F9129" s="689"/>
      <c r="G9129" s="689"/>
      <c r="H9129" s="689"/>
      <c r="I9129" s="689"/>
      <c r="J9129" s="689"/>
      <c r="K9129" s="689"/>
      <c r="L9129" s="689"/>
      <c r="M9129" s="689"/>
      <c r="N9129" s="689"/>
    </row>
    <row r="9130" spans="1:14" ht="13.8" thickBot="1" x14ac:dyDescent="0.25">
      <c r="A9130" s="65"/>
      <c r="B9130" s="33">
        <v>1</v>
      </c>
      <c r="C9130" s="24">
        <v>2</v>
      </c>
      <c r="D9130" s="24">
        <v>3</v>
      </c>
      <c r="E9130" s="24" t="s">
        <v>58</v>
      </c>
      <c r="F9130" s="24" t="s">
        <v>59</v>
      </c>
      <c r="G9130" s="24" t="s">
        <v>60</v>
      </c>
      <c r="H9130" s="24" t="s">
        <v>61</v>
      </c>
      <c r="I9130" s="24" t="s">
        <v>62</v>
      </c>
      <c r="J9130" s="24" t="s">
        <v>194</v>
      </c>
      <c r="K9130" s="25" t="s">
        <v>85</v>
      </c>
      <c r="L9130" s="105" t="s">
        <v>189</v>
      </c>
      <c r="M9130" s="105" t="s">
        <v>188</v>
      </c>
      <c r="N9130" s="105" t="s">
        <v>51</v>
      </c>
    </row>
    <row r="9131" spans="1:14" ht="13.8" thickBot="1" x14ac:dyDescent="0.25">
      <c r="A9131" s="26" t="s">
        <v>56</v>
      </c>
      <c r="B9131" s="22">
        <v>5</v>
      </c>
      <c r="C9131" s="22">
        <v>7</v>
      </c>
      <c r="D9131" s="22">
        <v>8</v>
      </c>
      <c r="E9131" s="22">
        <v>8</v>
      </c>
      <c r="F9131" s="22">
        <v>10</v>
      </c>
      <c r="G9131" s="22">
        <v>13</v>
      </c>
      <c r="H9131" s="22">
        <v>16</v>
      </c>
      <c r="I9131" s="22"/>
      <c r="J9131" s="23"/>
      <c r="K9131" s="1"/>
      <c r="L9131" s="26" t="s">
        <v>56</v>
      </c>
      <c r="M9131" s="104" t="e">
        <f>#REF!</f>
        <v>#REF!</v>
      </c>
      <c r="N9131" s="112" t="e">
        <f>IF(M9131=0,"",CHOOSE(M9131,"5","7","8","8","8","10","10","10","10","10","13","13","13","13","13","13","13","13","13","13","16","16","16","16","16","16","16","16","16","16","16","手入力箇所","手入力箇所","手入力箇所","手入力箇所","手入力箇所","手入力箇所","手入力箇所","手入力箇所","手入力箇所","手入力箇所"))</f>
        <v>#REF!</v>
      </c>
    </row>
    <row r="9132" spans="1:14" ht="13.8" thickBot="1" x14ac:dyDescent="0.25">
      <c r="A9132" s="27" t="s">
        <v>57</v>
      </c>
      <c r="B9132" s="18">
        <v>5</v>
      </c>
      <c r="C9132" s="18">
        <v>7</v>
      </c>
      <c r="D9132" s="18">
        <v>8</v>
      </c>
      <c r="E9132" s="18">
        <v>9</v>
      </c>
      <c r="F9132" s="18">
        <v>12</v>
      </c>
      <c r="G9132" s="18">
        <v>16</v>
      </c>
      <c r="H9132" s="18"/>
      <c r="I9132" s="18"/>
      <c r="J9132" s="62"/>
      <c r="K9132" s="19"/>
      <c r="L9132" s="27" t="s">
        <v>57</v>
      </c>
      <c r="M9132" s="104" t="e">
        <f>#REF!</f>
        <v>#REF!</v>
      </c>
      <c r="N9132" s="113" t="e">
        <f>IF(M9132=0,"",CHOOSE(M9132,"5","7","8","9","9","12","12","12","12","12","16","16","16","16","16","16","16","16","16","16","手入力箇所","手入力箇所","手入力箇所","手入力箇所","手入力箇所","手入力箇所","手入力箇所","手入力箇所","手入力箇所","手入力箇所"))</f>
        <v>#REF!</v>
      </c>
    </row>
    <row r="9133" spans="1:14" ht="48.6" thickBot="1" x14ac:dyDescent="0.25">
      <c r="A9133" s="28" t="s">
        <v>64</v>
      </c>
      <c r="B9133" s="18">
        <v>6</v>
      </c>
      <c r="C9133" s="18"/>
      <c r="D9133" s="18"/>
      <c r="E9133" s="18"/>
      <c r="F9133" s="18"/>
      <c r="G9133" s="18"/>
      <c r="H9133" s="18"/>
      <c r="I9133" s="18"/>
      <c r="J9133" s="62"/>
      <c r="K9133" s="19"/>
      <c r="L9133" s="28" t="s">
        <v>64</v>
      </c>
      <c r="M9133" s="104" t="e">
        <f>#REF!</f>
        <v>#REF!</v>
      </c>
      <c r="N9133" s="113" t="e">
        <f>IF(M9133=0,"",CHOOSE(M9133,"6","手入力箇所","手入力箇所","手入力箇所","手入力箇所","手入力箇所","手入力箇所","手入力箇所","手入力箇所","手入力箇所","手入力箇所","",""))</f>
        <v>#REF!</v>
      </c>
    </row>
    <row r="9134" spans="1:14" ht="48.6" thickBot="1" x14ac:dyDescent="0.25">
      <c r="A9134" s="28" t="s">
        <v>65</v>
      </c>
      <c r="B9134" s="18">
        <v>6</v>
      </c>
      <c r="C9134" s="18"/>
      <c r="D9134" s="18"/>
      <c r="E9134" s="18"/>
      <c r="F9134" s="18"/>
      <c r="G9134" s="18"/>
      <c r="H9134" s="18"/>
      <c r="I9134" s="18"/>
      <c r="J9134" s="62"/>
      <c r="K9134" s="19"/>
      <c r="L9134" s="28" t="s">
        <v>65</v>
      </c>
      <c r="M9134" s="104" t="e">
        <f>#REF!</f>
        <v>#REF!</v>
      </c>
      <c r="N9134" s="113" t="e">
        <f>IF(M9134=0,"",CHOOSE(M9134,"6","手入力箇所","手入力箇所","手入力箇所","手入力箇所","手入力箇所","手入力箇所","手入力箇所","手入力箇所","手入力箇所","手入力箇所","",""))</f>
        <v>#REF!</v>
      </c>
    </row>
    <row r="9135" spans="1:14" ht="24.6" thickBot="1" x14ac:dyDescent="0.25">
      <c r="A9135" s="28" t="s">
        <v>66</v>
      </c>
      <c r="B9135" s="18">
        <v>5</v>
      </c>
      <c r="C9135" s="18">
        <v>7</v>
      </c>
      <c r="D9135" s="18">
        <v>8</v>
      </c>
      <c r="E9135" s="18">
        <v>9</v>
      </c>
      <c r="F9135" s="18">
        <v>12</v>
      </c>
      <c r="G9135" s="18"/>
      <c r="H9135" s="18"/>
      <c r="I9135" s="18"/>
      <c r="J9135" s="62"/>
      <c r="K9135" s="19"/>
      <c r="L9135" s="28" t="s">
        <v>66</v>
      </c>
      <c r="M9135" s="104" t="e">
        <f>#REF!</f>
        <v>#REF!</v>
      </c>
      <c r="N9135" s="113" t="e">
        <f>IF(M9135=0,"",CHOOSE(M9135,"5","7","8","9","9","12","12","12","12","12","手入力箇所","手入力箇所","手入力箇所","手入力箇所","手入力箇所","手入力箇所","手入力箇所","手入力箇所","手入力箇所","手入力箇所"))</f>
        <v>#REF!</v>
      </c>
    </row>
    <row r="9136" spans="1:14" ht="36.6" thickBot="1" x14ac:dyDescent="0.25">
      <c r="A9136" s="28" t="s">
        <v>67</v>
      </c>
      <c r="B9136" s="18">
        <v>4</v>
      </c>
      <c r="C9136" s="18">
        <v>5</v>
      </c>
      <c r="D9136" s="18">
        <v>5</v>
      </c>
      <c r="E9136" s="18">
        <v>6</v>
      </c>
      <c r="F9136" s="18"/>
      <c r="G9136" s="18"/>
      <c r="H9136" s="18"/>
      <c r="I9136" s="18"/>
      <c r="J9136" s="62"/>
      <c r="K9136" s="19"/>
      <c r="L9136" s="28" t="s">
        <v>67</v>
      </c>
      <c r="M9136" s="104" t="e">
        <f>#REF!</f>
        <v>#REF!</v>
      </c>
      <c r="N9136" s="113" t="e">
        <f>IF(M9136=0,"",CHOOSE(M9136,"4","5","5","6","6","手入力箇所","手入力箇所","手入力箇所","手入力箇所","手入力箇所","手入力箇所","手入力箇所","手入力箇所","手入力箇所","手入力箇所"))</f>
        <v>#REF!</v>
      </c>
    </row>
    <row r="9137" spans="1:14" ht="24.6" thickBot="1" x14ac:dyDescent="0.25">
      <c r="A9137" s="28" t="s">
        <v>68</v>
      </c>
      <c r="B9137" s="18">
        <v>12</v>
      </c>
      <c r="C9137" s="18">
        <v>12</v>
      </c>
      <c r="D9137" s="18">
        <v>12</v>
      </c>
      <c r="E9137" s="18">
        <v>12</v>
      </c>
      <c r="F9137" s="18">
        <v>12</v>
      </c>
      <c r="G9137" s="18">
        <v>12</v>
      </c>
      <c r="H9137" s="18">
        <v>12</v>
      </c>
      <c r="I9137" s="18"/>
      <c r="J9137" s="62"/>
      <c r="K9137" s="19"/>
      <c r="L9137" s="28" t="s">
        <v>68</v>
      </c>
      <c r="M9137" s="104" t="e">
        <f>#REF!</f>
        <v>#REF!</v>
      </c>
      <c r="N9137" s="113" t="e">
        <f>IF(M9137=0,"",CHOOSE(M9137,"12","12","12","12","12","12","12","12","12","12","12","12","12","12","12","12","12","12","12","12","12","12","12","12","12","12","12","12","12","12","手入力箇所","手入力箇所","手入力箇所","手入力箇所","手入力箇所","手入力箇所","手入力箇所","手入力箇所","手入力箇所","手入力箇所"))</f>
        <v>#REF!</v>
      </c>
    </row>
    <row r="9138" spans="1:14" ht="36.6" thickBot="1" x14ac:dyDescent="0.25">
      <c r="A9138" s="28" t="s">
        <v>69</v>
      </c>
      <c r="B9138" s="18">
        <v>7</v>
      </c>
      <c r="C9138" s="18">
        <v>7</v>
      </c>
      <c r="D9138" s="18">
        <v>7</v>
      </c>
      <c r="E9138" s="18">
        <v>7</v>
      </c>
      <c r="F9138" s="18">
        <v>7</v>
      </c>
      <c r="G9138" s="18"/>
      <c r="H9138" s="18"/>
      <c r="I9138" s="18"/>
      <c r="J9138" s="62"/>
      <c r="K9138" s="19"/>
      <c r="L9138" s="28" t="s">
        <v>69</v>
      </c>
      <c r="M9138" s="104" t="e">
        <f>#REF!</f>
        <v>#REF!</v>
      </c>
      <c r="N9138" s="113" t="e">
        <f>IF(M9138=0,"",CHOOSE(M9138,"7","7","7","7","7","7","7","7","7","7","手入力箇所","手入力箇所","手入力箇所","手入力箇所","手入力箇所","手入力箇所","手入力箇所","手入力箇所","手入力箇所","手入力箇所"))</f>
        <v>#REF!</v>
      </c>
    </row>
    <row r="9139" spans="1:14" ht="13.8" thickBot="1" x14ac:dyDescent="0.25">
      <c r="A9139" s="27" t="s">
        <v>63</v>
      </c>
      <c r="B9139" s="18">
        <v>4</v>
      </c>
      <c r="C9139" s="18">
        <v>5</v>
      </c>
      <c r="D9139" s="18">
        <v>7</v>
      </c>
      <c r="E9139" s="18">
        <v>8</v>
      </c>
      <c r="F9139" s="18">
        <v>11</v>
      </c>
      <c r="G9139" s="18">
        <v>16</v>
      </c>
      <c r="H9139" s="18">
        <v>22</v>
      </c>
      <c r="I9139" s="18">
        <v>26</v>
      </c>
      <c r="J9139" s="18">
        <v>31</v>
      </c>
      <c r="K9139" s="19"/>
      <c r="L9139" s="27" t="s">
        <v>63</v>
      </c>
      <c r="M9139" s="104" t="e">
        <f>#REF!</f>
        <v>#REF!</v>
      </c>
      <c r="N9139" s="113" t="e">
        <f>IF(M9139=0,"",CHOOSE(M9139,"4","5","7","8","8","11","11","11","11","11","16","16","16","16","16","16","16","16","16","16","22","22","22","22","22","22","22","22","22","22","26","26","26","26","26","26","26","26","26","26","31","31","31","31","31","31","31","31","31","31","31","手入力箇所","手入力箇所","手入力箇所","手入力箇所","手入力箇所","手入力箇所","手入力箇所","手入力箇所","手入力箇所","手入力箇所"))</f>
        <v>#REF!</v>
      </c>
    </row>
    <row r="9140" spans="1:14" ht="24.6" thickBot="1" x14ac:dyDescent="0.25">
      <c r="A9140" s="28" t="s">
        <v>70</v>
      </c>
      <c r="B9140" s="18">
        <v>5</v>
      </c>
      <c r="C9140" s="18">
        <v>6</v>
      </c>
      <c r="D9140" s="18">
        <v>7</v>
      </c>
      <c r="E9140" s="18"/>
      <c r="F9140" s="18"/>
      <c r="G9140" s="18"/>
      <c r="H9140" s="18"/>
      <c r="I9140" s="18"/>
      <c r="J9140" s="62"/>
      <c r="K9140" s="19"/>
      <c r="L9140" s="28" t="s">
        <v>70</v>
      </c>
      <c r="M9140" s="104" t="e">
        <f>#REF!</f>
        <v>#REF!</v>
      </c>
      <c r="N9140" s="113" t="e">
        <f>IF(M9140=0,"",CHOOSE(M9140,"5","6","7","手入力箇所","手入力箇所","手入力箇所","手入力箇所","手入力箇所","手入力箇所","手入力箇所","手入力箇所","手入力箇所","手入力箇所"))</f>
        <v>#REF!</v>
      </c>
    </row>
    <row r="9141" spans="1:14" ht="13.8" thickBot="1" x14ac:dyDescent="0.25">
      <c r="A9141" s="29" t="s">
        <v>71</v>
      </c>
      <c r="B9141" s="18">
        <v>3</v>
      </c>
      <c r="C9141" s="18">
        <v>6</v>
      </c>
      <c r="D9141" s="18">
        <v>19</v>
      </c>
      <c r="E9141" s="18"/>
      <c r="F9141" s="18"/>
      <c r="G9141" s="18"/>
      <c r="H9141" s="18"/>
      <c r="I9141" s="18"/>
      <c r="J9141" s="62"/>
      <c r="K9141" s="19"/>
      <c r="L9141" s="29" t="s">
        <v>71</v>
      </c>
      <c r="M9141" s="104" t="e">
        <f>#REF!</f>
        <v>#REF!</v>
      </c>
      <c r="N9141" s="113" t="e">
        <f>IF(M9141=0,"",CHOOSE(M9141,"3","6","19","手入力箇所","手入力箇所","手入力箇所","手入力箇所","手入力箇所","手入力箇所","手入力箇所","手入力箇所","手入力箇所","手入力箇所"))</f>
        <v>#REF!</v>
      </c>
    </row>
    <row r="9142" spans="1:14" ht="13.8" thickBot="1" x14ac:dyDescent="0.25">
      <c r="A9142" s="29" t="s">
        <v>72</v>
      </c>
      <c r="B9142" s="18">
        <v>1</v>
      </c>
      <c r="C9142" s="18">
        <v>3</v>
      </c>
      <c r="D9142" s="18">
        <v>5</v>
      </c>
      <c r="E9142" s="18">
        <v>9</v>
      </c>
      <c r="F9142" s="18">
        <v>26</v>
      </c>
      <c r="G9142" s="18"/>
      <c r="H9142" s="18"/>
      <c r="I9142" s="18"/>
      <c r="J9142" s="62"/>
      <c r="K9142" s="19"/>
      <c r="L9142" s="29" t="s">
        <v>72</v>
      </c>
      <c r="M9142" s="104" t="e">
        <f>#REF!</f>
        <v>#REF!</v>
      </c>
      <c r="N9142" s="113" t="e">
        <f>IF(M9142=0,"",CHOOSE(M9142,"1","3","5","9","9","26","26","26","26","26","手入力箇所","手入力箇所","手入力箇所","手入力箇所","手入力箇所","手入力箇所","手入力箇所","手入力箇所","手入力箇所","手入力箇所"))</f>
        <v>#REF!</v>
      </c>
    </row>
    <row r="9143" spans="1:14" ht="13.8" thickBot="1" x14ac:dyDescent="0.25">
      <c r="A9143" s="29" t="s">
        <v>73</v>
      </c>
      <c r="B9143" s="18">
        <v>4</v>
      </c>
      <c r="C9143" s="18">
        <v>11</v>
      </c>
      <c r="D9143" s="18">
        <v>20</v>
      </c>
      <c r="E9143" s="18">
        <v>33</v>
      </c>
      <c r="F9143" s="18"/>
      <c r="G9143" s="18"/>
      <c r="H9143" s="18"/>
      <c r="I9143" s="18"/>
      <c r="J9143" s="62"/>
      <c r="K9143" s="19"/>
      <c r="L9143" s="29" t="s">
        <v>73</v>
      </c>
      <c r="M9143" s="104" t="e">
        <f>#REF!</f>
        <v>#REF!</v>
      </c>
      <c r="N9143" s="113" t="e">
        <f>IF(M9143=0,"",CHOOSE(M9143,"4","11","20","33","33","手入力箇所","手入力箇所","手入力箇所","手入力箇所","手入力箇所","手入力箇所","手入力箇所","手入力箇所","手入力箇所","手入力箇所"))</f>
        <v>#REF!</v>
      </c>
    </row>
    <row r="9144" spans="1:14" ht="37.200000000000003" thickBot="1" x14ac:dyDescent="0.25">
      <c r="A9144" s="30" t="s">
        <v>74</v>
      </c>
      <c r="B9144" s="18">
        <v>4</v>
      </c>
      <c r="C9144" s="18">
        <v>6</v>
      </c>
      <c r="D9144" s="18">
        <v>8</v>
      </c>
      <c r="E9144" s="18">
        <v>10</v>
      </c>
      <c r="F9144" s="18">
        <v>15</v>
      </c>
      <c r="G9144" s="18">
        <v>23</v>
      </c>
      <c r="H9144" s="18">
        <v>33</v>
      </c>
      <c r="I9144" s="18"/>
      <c r="J9144" s="62"/>
      <c r="K9144" s="19"/>
      <c r="L9144" s="30" t="s">
        <v>74</v>
      </c>
      <c r="M9144" s="104" t="e">
        <f>#REF!</f>
        <v>#REF!</v>
      </c>
      <c r="N9144" s="113" t="e">
        <f>IF(M9144=0,"",CHOOSE(M9144,"4","6","8","10","10","15","15","15","15","15","23","23","23","23","23","23","23","23","23","23","33","33","33","33","33","33","33","33","33","33","手入力箇所","手入力箇所","手入力箇所","手入力箇所","手入力箇所","手入力箇所","手入力箇所","手入力箇所","手入力箇所","手入力箇所"))</f>
        <v>#REF!</v>
      </c>
    </row>
    <row r="9145" spans="1:14" ht="13.8" thickBot="1" x14ac:dyDescent="0.25">
      <c r="A9145" s="29" t="s">
        <v>75</v>
      </c>
      <c r="B9145" s="18">
        <v>6</v>
      </c>
      <c r="C9145" s="18">
        <v>14</v>
      </c>
      <c r="D9145" s="18">
        <v>25</v>
      </c>
      <c r="E9145" s="18">
        <v>39</v>
      </c>
      <c r="F9145" s="18"/>
      <c r="G9145" s="18"/>
      <c r="H9145" s="18"/>
      <c r="I9145" s="18"/>
      <c r="J9145" s="62"/>
      <c r="K9145" s="19"/>
      <c r="L9145" s="29" t="s">
        <v>75</v>
      </c>
      <c r="M9145" s="104" t="e">
        <f>#REF!</f>
        <v>#REF!</v>
      </c>
      <c r="N9145" s="113" t="e">
        <f>IF(M9145=0,"",CHOOSE(M9145,"6","14","25","39","39","手入力箇所","手入力箇所","手入力箇所","手入力箇所","手入力箇所","手入力箇所","手入力箇所","手入力箇所","手入力箇所","手入力箇所"))</f>
        <v>#REF!</v>
      </c>
    </row>
    <row r="9146" spans="1:14" ht="37.200000000000003" thickBot="1" x14ac:dyDescent="0.25">
      <c r="A9146" s="30" t="s">
        <v>76</v>
      </c>
      <c r="B9146" s="18">
        <v>2</v>
      </c>
      <c r="C9146" s="18">
        <v>3</v>
      </c>
      <c r="D9146" s="18">
        <v>6</v>
      </c>
      <c r="E9146" s="18">
        <v>9</v>
      </c>
      <c r="F9146" s="18"/>
      <c r="G9146" s="18"/>
      <c r="H9146" s="18"/>
      <c r="I9146" s="18"/>
      <c r="J9146" s="62"/>
      <c r="K9146" s="19"/>
      <c r="L9146" s="30" t="s">
        <v>76</v>
      </c>
      <c r="M9146" s="104" t="e">
        <f>#REF!</f>
        <v>#REF!</v>
      </c>
      <c r="N9146" s="113" t="e">
        <f>IF(M9146=0,"",CHOOSE(M9146,"2","3","6","9","9","手入力箇所","手入力箇所","手入力箇所","手入力箇所","手入力箇所","手入力箇所","手入力箇所","手入力箇所","手入力箇所","手入力箇所"))</f>
        <v>#REF!</v>
      </c>
    </row>
    <row r="9147" spans="1:14" ht="27" thickBot="1" x14ac:dyDescent="0.25">
      <c r="A9147" s="31" t="s">
        <v>77</v>
      </c>
      <c r="B9147" s="18">
        <v>12</v>
      </c>
      <c r="C9147" s="18">
        <v>18</v>
      </c>
      <c r="D9147" s="18">
        <v>22</v>
      </c>
      <c r="E9147" s="18">
        <v>26</v>
      </c>
      <c r="F9147" s="62"/>
      <c r="G9147" s="62"/>
      <c r="H9147" s="62"/>
      <c r="I9147" s="62"/>
      <c r="J9147" s="62"/>
      <c r="K9147" s="19"/>
      <c r="L9147" s="31" t="s">
        <v>77</v>
      </c>
      <c r="M9147" s="104" t="e">
        <f>#REF!</f>
        <v>#REF!</v>
      </c>
      <c r="N9147" s="113" t="e">
        <f>IF(M9147=0,"",CHOOSE(M9147,"12","18","22","26","26","手入力箇所","手入力箇所","手入力箇所","手入力箇所","手入力箇所","手入力箇所","手入力箇所","手入力箇所","手入力箇所","手入力箇所"))</f>
        <v>#REF!</v>
      </c>
    </row>
    <row r="9148" spans="1:14" ht="40.200000000000003" thickBot="1" x14ac:dyDescent="0.25">
      <c r="A9148" s="31" t="s">
        <v>78</v>
      </c>
      <c r="B9148" s="18">
        <v>5</v>
      </c>
      <c r="C9148" s="18">
        <v>8</v>
      </c>
      <c r="D9148" s="18">
        <v>11</v>
      </c>
      <c r="E9148" s="18">
        <v>14</v>
      </c>
      <c r="F9148" s="62"/>
      <c r="G9148" s="62"/>
      <c r="H9148" s="62"/>
      <c r="I9148" s="62"/>
      <c r="J9148" s="62"/>
      <c r="K9148" s="19"/>
      <c r="L9148" s="31" t="s">
        <v>78</v>
      </c>
      <c r="M9148" s="104" t="e">
        <f>#REF!</f>
        <v>#REF!</v>
      </c>
      <c r="N9148" s="113" t="e">
        <f>IF(M9148=0,"",CHOOSE(M9148,"5","8","11","14","14","手入力箇所","手入力箇所","手入力箇所","手入力箇所","手入力箇所","手入力箇所","手入力箇所","手入力箇所","手入力箇所","手入力箇所"))</f>
        <v>#REF!</v>
      </c>
    </row>
    <row r="9149" spans="1:14" ht="27" thickBot="1" x14ac:dyDescent="0.25">
      <c r="A9149" s="31" t="s">
        <v>79</v>
      </c>
      <c r="B9149" s="18">
        <v>6</v>
      </c>
      <c r="C9149" s="18">
        <v>11</v>
      </c>
      <c r="D9149" s="18">
        <v>16</v>
      </c>
      <c r="E9149" s="18">
        <v>21</v>
      </c>
      <c r="F9149" s="62"/>
      <c r="G9149" s="62"/>
      <c r="H9149" s="62"/>
      <c r="I9149" s="62"/>
      <c r="J9149" s="62"/>
      <c r="K9149" s="19"/>
      <c r="L9149" s="31" t="s">
        <v>79</v>
      </c>
      <c r="M9149" s="104" t="e">
        <f>#REF!</f>
        <v>#REF!</v>
      </c>
      <c r="N9149" s="113" t="e">
        <f>IF(M9149=0,"",CHOOSE(M9149,"6","11","16","21","21","手入力箇所","手入力箇所","手入力箇所","手入力箇所","手入力箇所","手入力箇所","手入力箇所","手入力箇所","手入力箇所"))</f>
        <v>#REF!</v>
      </c>
    </row>
    <row r="9150" spans="1:14" ht="40.200000000000003" thickBot="1" x14ac:dyDescent="0.25">
      <c r="A9150" s="31" t="s">
        <v>80</v>
      </c>
      <c r="B9150" s="18">
        <v>5</v>
      </c>
      <c r="C9150" s="18">
        <v>7</v>
      </c>
      <c r="D9150" s="18">
        <v>9</v>
      </c>
      <c r="E9150" s="18">
        <v>10</v>
      </c>
      <c r="F9150" s="62"/>
      <c r="G9150" s="62"/>
      <c r="H9150" s="62"/>
      <c r="I9150" s="62"/>
      <c r="J9150" s="62"/>
      <c r="K9150" s="19"/>
      <c r="L9150" s="31" t="s">
        <v>80</v>
      </c>
      <c r="M9150" s="104" t="e">
        <f>#REF!</f>
        <v>#REF!</v>
      </c>
      <c r="N9150" s="113" t="e">
        <f>IF(M9150=0,"",CHOOSE(M9150,"5","7","9","10","10","手入力箇所","手入力箇所","手入力箇所","手入力箇所","手入力箇所","手入力箇所","手入力箇所","手入力箇所","手入力箇所"))</f>
        <v>#REF!</v>
      </c>
    </row>
    <row r="9151" spans="1:14" ht="40.200000000000003" thickBot="1" x14ac:dyDescent="0.25">
      <c r="A9151" s="31" t="s">
        <v>81</v>
      </c>
      <c r="B9151" s="18">
        <v>9</v>
      </c>
      <c r="C9151" s="18">
        <v>14</v>
      </c>
      <c r="D9151" s="62"/>
      <c r="E9151" s="62"/>
      <c r="F9151" s="62"/>
      <c r="G9151" s="62"/>
      <c r="H9151" s="62"/>
      <c r="I9151" s="62"/>
      <c r="J9151" s="62"/>
      <c r="K9151" s="19"/>
      <c r="L9151" s="31" t="s">
        <v>81</v>
      </c>
      <c r="M9151" s="104" t="e">
        <f>#REF!</f>
        <v>#REF!</v>
      </c>
      <c r="N9151" s="113" t="e">
        <f>IF(M9151=0,"",CHOOSE(M9151,"9","14","手入力箇所","手入力箇所","手入力箇所","手入力箇所","手入力箇所","手入力箇所","手入力箇所","手入力箇所","手入力箇所","手入力箇所"))</f>
        <v>#REF!</v>
      </c>
    </row>
    <row r="9152" spans="1:14" ht="13.8" thickBot="1" x14ac:dyDescent="0.25">
      <c r="A9152" s="31" t="s">
        <v>82</v>
      </c>
      <c r="B9152" s="18">
        <v>3</v>
      </c>
      <c r="C9152" s="18">
        <v>4</v>
      </c>
      <c r="D9152" s="18">
        <v>4</v>
      </c>
      <c r="E9152" s="18">
        <v>5</v>
      </c>
      <c r="F9152" s="18">
        <v>6</v>
      </c>
      <c r="G9152" s="18">
        <v>8</v>
      </c>
      <c r="H9152" s="18">
        <v>9</v>
      </c>
      <c r="I9152" s="18">
        <v>11</v>
      </c>
      <c r="J9152" s="18">
        <v>12</v>
      </c>
      <c r="K9152" s="19"/>
      <c r="L9152" s="31" t="s">
        <v>82</v>
      </c>
      <c r="M9152" s="104" t="e">
        <f>#REF!</f>
        <v>#REF!</v>
      </c>
      <c r="N9152" s="113" t="e">
        <f>IF(M9152=0,"",CHOOSE(M9152,"3","4","4","5","5","6","6","6","6","6","8","8","8","8","8","8","8","8","8","8","9","9","9","9","9","9","9","9","9","9","11","11","11","11","11","11","11","11","11","11","12","12","12","12","12","12","12","12","12","12","12","手入力箇所","手入力箇所","手入力箇所","手入力箇所","手入力箇所","手入力箇所","手入力箇所","手入力箇所","手入力箇所","手入力箇所"))</f>
        <v>#REF!</v>
      </c>
    </row>
    <row r="9153" spans="1:14" ht="13.8" thickBot="1" x14ac:dyDescent="0.25">
      <c r="A9153" s="31" t="s">
        <v>83</v>
      </c>
      <c r="B9153" s="18">
        <v>3</v>
      </c>
      <c r="C9153" s="18">
        <v>4</v>
      </c>
      <c r="D9153" s="18">
        <v>4</v>
      </c>
      <c r="E9153" s="18">
        <v>5</v>
      </c>
      <c r="F9153" s="18">
        <v>6</v>
      </c>
      <c r="G9153" s="18">
        <v>8</v>
      </c>
      <c r="H9153" s="18">
        <v>10</v>
      </c>
      <c r="I9153" s="18">
        <v>12</v>
      </c>
      <c r="J9153" s="18">
        <v>13</v>
      </c>
      <c r="K9153" s="19"/>
      <c r="L9153" s="31" t="s">
        <v>83</v>
      </c>
      <c r="M9153" s="104" t="e">
        <f>#REF!</f>
        <v>#REF!</v>
      </c>
      <c r="N9153" s="113" t="e">
        <f>IF(M9153=0,"",CHOOSE(M9153,"3","4","4","5","5","6","6","6","6","6","8","8","8","8","8","8","8","8","8","8","10","10","10","10","10","10","10","10","10","10","12","12","12","12","12","12","12","12","12","12","13","13","13","13","13","13","13","13","13","13","13","手入力箇所","手入力箇所","手入力箇所","手入力箇所","手入力箇所","手入力箇所","手入力箇所","手入力箇所","手入力箇所","手入力箇所"))</f>
        <v>#REF!</v>
      </c>
    </row>
    <row r="9154" spans="1:14" ht="27" thickBot="1" x14ac:dyDescent="0.25">
      <c r="A9154" s="32" t="s">
        <v>84</v>
      </c>
      <c r="B9154" s="20">
        <v>1</v>
      </c>
      <c r="C9154" s="20">
        <v>2</v>
      </c>
      <c r="D9154" s="20">
        <v>3</v>
      </c>
      <c r="E9154" s="20">
        <v>4</v>
      </c>
      <c r="F9154" s="20">
        <v>8</v>
      </c>
      <c r="G9154" s="20">
        <v>19</v>
      </c>
      <c r="H9154" s="63"/>
      <c r="I9154" s="63"/>
      <c r="J9154" s="63"/>
      <c r="K9154" s="21"/>
      <c r="L9154" s="32" t="s">
        <v>84</v>
      </c>
      <c r="M9154" s="104" t="e">
        <f>#REF!</f>
        <v>#REF!</v>
      </c>
      <c r="N9154" s="113" t="e">
        <f>IF(M9154=0,"",CHOOSE(M9154,"1","2","3","4","4","8","8","8","8","8","19","19","19","19","19","19","19","19","19","19","手入力箇所","手入力箇所","手入力箇所","手入力箇所","手入力箇所","手入力箇所","手入力箇所","手入力箇所","手入力箇所","手入力箇所"))</f>
        <v>#REF!</v>
      </c>
    </row>
    <row r="9155" spans="1:14" ht="13.8" thickBot="1" x14ac:dyDescent="0.25"/>
    <row r="9156" spans="1:14" ht="13.8" thickBot="1" x14ac:dyDescent="0.25">
      <c r="A9156" s="686" t="e">
        <f>A9129</f>
        <v>#REF!</v>
      </c>
      <c r="B9156" s="686"/>
      <c r="C9156" s="686"/>
      <c r="D9156" s="687" t="s">
        <v>193</v>
      </c>
      <c r="E9156" s="687"/>
      <c r="F9156" s="687"/>
      <c r="G9156" s="687"/>
      <c r="H9156" s="687"/>
      <c r="I9156" s="687"/>
      <c r="J9156" s="687"/>
      <c r="K9156" s="687"/>
      <c r="L9156" s="687"/>
      <c r="M9156" s="687"/>
      <c r="N9156" s="687"/>
    </row>
    <row r="9157" spans="1:14" ht="13.8" thickBot="1" x14ac:dyDescent="0.25">
      <c r="A9157" s="105"/>
      <c r="B9157" s="33">
        <v>1</v>
      </c>
      <c r="C9157" s="24">
        <v>2</v>
      </c>
      <c r="D9157" s="24">
        <v>3</v>
      </c>
      <c r="E9157" s="24" t="s">
        <v>58</v>
      </c>
      <c r="F9157" s="24" t="s">
        <v>59</v>
      </c>
      <c r="G9157" s="24" t="s">
        <v>60</v>
      </c>
      <c r="H9157" s="24" t="s">
        <v>61</v>
      </c>
      <c r="I9157" s="24" t="s">
        <v>62</v>
      </c>
      <c r="J9157" s="24" t="s">
        <v>194</v>
      </c>
      <c r="K9157" s="102" t="s">
        <v>85</v>
      </c>
      <c r="L9157" s="105" t="s">
        <v>189</v>
      </c>
      <c r="M9157" s="105" t="s">
        <v>188</v>
      </c>
      <c r="N9157" s="105" t="s">
        <v>51</v>
      </c>
    </row>
    <row r="9158" spans="1:14" ht="13.8" thickBot="1" x14ac:dyDescent="0.25">
      <c r="A9158" s="26" t="s">
        <v>56</v>
      </c>
      <c r="B9158" s="22">
        <v>16</v>
      </c>
      <c r="C9158" s="22">
        <v>25</v>
      </c>
      <c r="D9158" s="22">
        <v>32</v>
      </c>
      <c r="E9158" s="22">
        <v>38</v>
      </c>
      <c r="F9158" s="22">
        <v>56</v>
      </c>
      <c r="G9158" s="22">
        <v>87</v>
      </c>
      <c r="H9158" s="22">
        <v>121</v>
      </c>
      <c r="I9158" s="22"/>
      <c r="J9158" s="23"/>
      <c r="K9158" s="68"/>
      <c r="L9158" s="107" t="s">
        <v>56</v>
      </c>
      <c r="M9158" s="103" t="e">
        <f>#REF!</f>
        <v>#REF!</v>
      </c>
      <c r="N9158" s="103" t="e">
        <f>IF(M9158=0,"",CHOOSE(M9158,"16","25","32","38","38","56","56","56","56","56","87","87","87","87","87","87","87","87","87","87","121","121","121","121","121","121","121","121","121","121","手入力箇所","手入力箇所","手入力箇所","手入力箇所","手入力箇所","手入力箇所","手入力箇所","手入力箇所","手入力箇所","手入力箇所"))</f>
        <v>#REF!</v>
      </c>
    </row>
    <row r="9159" spans="1:14" ht="13.8" thickBot="1" x14ac:dyDescent="0.25">
      <c r="A9159" s="27" t="s">
        <v>57</v>
      </c>
      <c r="B9159" s="18">
        <v>25</v>
      </c>
      <c r="C9159" s="18">
        <v>33</v>
      </c>
      <c r="D9159" s="18">
        <v>40</v>
      </c>
      <c r="E9159" s="18">
        <v>45</v>
      </c>
      <c r="F9159" s="18">
        <v>58</v>
      </c>
      <c r="G9159" s="18">
        <v>79</v>
      </c>
      <c r="H9159" s="18"/>
      <c r="I9159" s="18"/>
      <c r="J9159" s="62"/>
      <c r="K9159" s="69"/>
      <c r="L9159" s="107" t="s">
        <v>57</v>
      </c>
      <c r="M9159" s="103" t="e">
        <f>#REF!</f>
        <v>#REF!</v>
      </c>
      <c r="N9159" s="103" t="e">
        <f>IF(M9159=0,"",CHOOSE(M9159,"25","33","40","45","45","58","58","58","58","58","79","79","79","79","79","79","79","79","79","79","手入力箇所","手入力箇所","手入力箇所","手入力箇所","手入力箇所","手入力箇所","手入力箇所","手入力箇所","手入力箇所","手入力箇所"))</f>
        <v>#REF!</v>
      </c>
    </row>
    <row r="9160" spans="1:14" ht="48.6" thickBot="1" x14ac:dyDescent="0.25">
      <c r="A9160" s="28" t="s">
        <v>64</v>
      </c>
      <c r="B9160" s="18">
        <v>32</v>
      </c>
      <c r="C9160" s="18"/>
      <c r="D9160" s="18"/>
      <c r="E9160" s="18"/>
      <c r="F9160" s="18"/>
      <c r="G9160" s="18"/>
      <c r="H9160" s="18"/>
      <c r="I9160" s="18"/>
      <c r="J9160" s="62"/>
      <c r="K9160" s="69"/>
      <c r="L9160" s="108" t="s">
        <v>64</v>
      </c>
      <c r="M9160" s="103" t="e">
        <f>#REF!</f>
        <v>#REF!</v>
      </c>
      <c r="N9160" s="103" t="e">
        <f>IF(M9160=0,"",CHOOSE(M9160,"32","手入力箇所","手入力箇所","手入力箇所","手入力箇所","手入力箇所","手入力箇所","手入力箇所","手入力箇所","手入力箇所","手入力箇所"))</f>
        <v>#REF!</v>
      </c>
    </row>
    <row r="9161" spans="1:14" ht="48.6" thickBot="1" x14ac:dyDescent="0.25">
      <c r="A9161" s="28" t="s">
        <v>65</v>
      </c>
      <c r="B9161" s="18">
        <v>36</v>
      </c>
      <c r="C9161" s="18"/>
      <c r="D9161" s="18"/>
      <c r="E9161" s="18"/>
      <c r="F9161" s="18"/>
      <c r="G9161" s="18"/>
      <c r="H9161" s="18"/>
      <c r="I9161" s="18"/>
      <c r="J9161" s="62"/>
      <c r="K9161" s="69"/>
      <c r="L9161" s="108" t="s">
        <v>65</v>
      </c>
      <c r="M9161" s="103" t="e">
        <f>#REF!</f>
        <v>#REF!</v>
      </c>
      <c r="N9161" s="103" t="e">
        <f>IF(M9161=0,"",CHOOSE(M9161,"36","手入力箇所","手入力箇所","手入力箇所","手入力箇所","手入力箇所","手入力箇所","手入力箇所","手入力箇所","手入力箇所","手入力箇所"))</f>
        <v>#REF!</v>
      </c>
    </row>
    <row r="9162" spans="1:14" ht="24.6" thickBot="1" x14ac:dyDescent="0.25">
      <c r="A9162" s="28" t="s">
        <v>66</v>
      </c>
      <c r="B9162" s="18">
        <v>24</v>
      </c>
      <c r="C9162" s="18">
        <v>30</v>
      </c>
      <c r="D9162" s="18">
        <v>33</v>
      </c>
      <c r="E9162" s="18">
        <v>35</v>
      </c>
      <c r="F9162" s="18">
        <v>42</v>
      </c>
      <c r="G9162" s="18"/>
      <c r="H9162" s="18"/>
      <c r="I9162" s="18"/>
      <c r="J9162" s="62"/>
      <c r="K9162" s="69"/>
      <c r="L9162" s="108" t="s">
        <v>66</v>
      </c>
      <c r="M9162" s="103" t="e">
        <f>#REF!</f>
        <v>#REF!</v>
      </c>
      <c r="N9162" s="103" t="e">
        <f>IF(M9162=0,"",CHOOSE(M9162,"24","30","33","35","35","42","42","42","42","42","手入力箇所","手入力箇所","手入力箇所","手入力箇所","手入力箇所","手入力箇所","手入力箇所","手入力箇所","手入力箇所","手入力箇所"))</f>
        <v>#REF!</v>
      </c>
    </row>
    <row r="9163" spans="1:14" ht="36.6" thickBot="1" x14ac:dyDescent="0.25">
      <c r="A9163" s="28" t="s">
        <v>67</v>
      </c>
      <c r="B9163" s="18">
        <v>7</v>
      </c>
      <c r="C9163" s="18">
        <v>12</v>
      </c>
      <c r="D9163" s="18">
        <v>16</v>
      </c>
      <c r="E9163" s="18">
        <v>19</v>
      </c>
      <c r="F9163" s="18"/>
      <c r="G9163" s="18"/>
      <c r="H9163" s="18"/>
      <c r="I9163" s="18"/>
      <c r="J9163" s="62"/>
      <c r="K9163" s="69"/>
      <c r="L9163" s="108" t="s">
        <v>67</v>
      </c>
      <c r="M9163" s="103" t="e">
        <f>#REF!</f>
        <v>#REF!</v>
      </c>
      <c r="N9163" s="103" t="e">
        <f>IF(M9163=0,"",CHOOSE(M9163,"7","12","16","19","19","手入力箇所","手入力箇所","手入力箇所","手入力箇所","手入力箇所","手入力箇所","手入力箇所","手入力箇所","手入力箇所","手入力箇所"))</f>
        <v>#REF!</v>
      </c>
    </row>
    <row r="9164" spans="1:14" ht="24.6" thickBot="1" x14ac:dyDescent="0.25">
      <c r="A9164" s="28" t="s">
        <v>68</v>
      </c>
      <c r="B9164" s="18">
        <v>21</v>
      </c>
      <c r="C9164" s="18">
        <v>35</v>
      </c>
      <c r="D9164" s="18">
        <v>48</v>
      </c>
      <c r="E9164" s="18">
        <v>59</v>
      </c>
      <c r="F9164" s="18">
        <v>94</v>
      </c>
      <c r="G9164" s="18">
        <v>159</v>
      </c>
      <c r="H9164" s="18">
        <v>235</v>
      </c>
      <c r="I9164" s="18"/>
      <c r="J9164" s="62"/>
      <c r="K9164" s="69"/>
      <c r="L9164" s="108" t="s">
        <v>68</v>
      </c>
      <c r="M9164" s="103" t="e">
        <f>#REF!</f>
        <v>#REF!</v>
      </c>
      <c r="N9164" s="103" t="e">
        <f>IF(M9164=0,"",CHOOSE(M9164,"21","35","48","59","59","94","94","94","94","94","159","159","159","159","159","159","159","159","159","159","235","235","235","235","235","235","235","235","235","235","手入力箇所","手入力箇所","手入力箇所","手入力箇所","手入力箇所","手入力箇所","手入力箇所","手入力箇所","手入力箇所","手入力箇所"))</f>
        <v>#REF!</v>
      </c>
    </row>
    <row r="9165" spans="1:14" ht="36.6" thickBot="1" x14ac:dyDescent="0.25">
      <c r="A9165" s="28" t="s">
        <v>69</v>
      </c>
      <c r="B9165" s="18">
        <v>22</v>
      </c>
      <c r="C9165" s="18">
        <v>26</v>
      </c>
      <c r="D9165" s="18">
        <v>28</v>
      </c>
      <c r="E9165" s="18">
        <v>29</v>
      </c>
      <c r="F9165" s="18">
        <v>34</v>
      </c>
      <c r="G9165" s="18"/>
      <c r="H9165" s="18"/>
      <c r="I9165" s="18"/>
      <c r="J9165" s="62"/>
      <c r="K9165" s="69"/>
      <c r="L9165" s="108" t="s">
        <v>69</v>
      </c>
      <c r="M9165" s="103" t="e">
        <f>#REF!</f>
        <v>#REF!</v>
      </c>
      <c r="N9165" s="103" t="e">
        <f>IF(M9165=0,"",CHOOSE(M9165,"22","26","28","29","29","34","34","34","34","34","手入力箇所","手入力箇所","手入力箇所","手入力箇所","手入力箇所","手入力箇所","手入力箇所","手入力箇所","手入力箇所","手入力箇所"))</f>
        <v>#REF!</v>
      </c>
    </row>
    <row r="9166" spans="1:14" ht="13.8" thickBot="1" x14ac:dyDescent="0.25">
      <c r="A9166" s="27" t="s">
        <v>63</v>
      </c>
      <c r="B9166" s="18">
        <v>21</v>
      </c>
      <c r="C9166" s="18">
        <v>33</v>
      </c>
      <c r="D9166" s="18">
        <v>46</v>
      </c>
      <c r="E9166" s="18">
        <v>56</v>
      </c>
      <c r="F9166" s="18">
        <v>89</v>
      </c>
      <c r="G9166" s="18">
        <v>151</v>
      </c>
      <c r="H9166" s="18">
        <v>224</v>
      </c>
      <c r="I9166" s="18">
        <v>289</v>
      </c>
      <c r="J9166" s="18">
        <v>350</v>
      </c>
      <c r="K9166" s="69"/>
      <c r="L9166" s="107" t="s">
        <v>63</v>
      </c>
      <c r="M9166" s="103" t="e">
        <f>#REF!</f>
        <v>#REF!</v>
      </c>
      <c r="N9166" s="103" t="e">
        <f>IF(M9166=0,"",CHOOSE(M9166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167" spans="1:14" ht="24.6" thickBot="1" x14ac:dyDescent="0.25">
      <c r="A9167" s="34" t="s">
        <v>70</v>
      </c>
      <c r="B9167" s="35">
        <v>13</v>
      </c>
      <c r="C9167" s="35">
        <v>33</v>
      </c>
      <c r="D9167" s="35">
        <v>59</v>
      </c>
      <c r="E9167" s="35"/>
      <c r="F9167" s="35"/>
      <c r="G9167" s="35"/>
      <c r="H9167" s="35"/>
      <c r="I9167" s="35"/>
      <c r="J9167" s="36"/>
      <c r="K9167" s="67"/>
      <c r="L9167" s="108" t="s">
        <v>70</v>
      </c>
      <c r="M9167" s="103" t="e">
        <f>#REF!</f>
        <v>#REF!</v>
      </c>
      <c r="N9167" s="103" t="e">
        <f>IF(M9167=0,"",CHOOSE(M9167,"13","33","59","手入力箇所","手入力箇所","手入力箇所","手入力箇所","手入力箇所","手入力箇所","手入力箇所","手入力箇所","手入力箇所","手入力箇所"))</f>
        <v>#REF!</v>
      </c>
    </row>
    <row r="9168" spans="1:14" ht="13.8" thickBot="1" x14ac:dyDescent="0.25">
      <c r="A9168" s="37" t="s">
        <v>71</v>
      </c>
      <c r="B9168" s="17">
        <v>23</v>
      </c>
      <c r="C9168" s="17">
        <v>39</v>
      </c>
      <c r="D9168" s="17">
        <v>97</v>
      </c>
      <c r="E9168" s="17"/>
      <c r="F9168" s="17"/>
      <c r="G9168" s="17"/>
      <c r="H9168" s="17"/>
      <c r="I9168" s="17"/>
      <c r="J9168" s="64"/>
      <c r="K9168" s="70"/>
      <c r="L9168" s="109" t="s">
        <v>71</v>
      </c>
      <c r="M9168" s="103" t="e">
        <f>#REF!</f>
        <v>#REF!</v>
      </c>
      <c r="N9168" s="103" t="e">
        <f>IF(M9168=0,"",CHOOSE(M9168,"23","39","97","手入力箇所","手入力箇所","手入力箇所","手入力箇所","手入力箇所","手入力箇所","手入力箇所","手入力箇所","手入力箇所","手入力箇所"))</f>
        <v>#REF!</v>
      </c>
    </row>
    <row r="9169" spans="1:14" ht="13.8" thickBot="1" x14ac:dyDescent="0.25">
      <c r="A9169" s="29" t="s">
        <v>72</v>
      </c>
      <c r="B9169" s="18">
        <v>21</v>
      </c>
      <c r="C9169" s="18">
        <v>37</v>
      </c>
      <c r="D9169" s="18">
        <v>58</v>
      </c>
      <c r="E9169" s="18">
        <v>76</v>
      </c>
      <c r="F9169" s="18">
        <v>137</v>
      </c>
      <c r="G9169" s="18"/>
      <c r="H9169" s="18"/>
      <c r="I9169" s="18"/>
      <c r="J9169" s="62"/>
      <c r="K9169" s="69"/>
      <c r="L9169" s="109" t="s">
        <v>72</v>
      </c>
      <c r="M9169" s="103" t="e">
        <f>#REF!</f>
        <v>#REF!</v>
      </c>
      <c r="N9169" s="103" t="e">
        <f>IF(M9169=0,"",CHOOSE(M9169,"21","37","58","76","76","137","137","137","137","137","手入力箇所","手入力箇所","手入力箇所","手入力箇所","手入力箇所","手入力箇所","手入力箇所","手入力箇所","手入力箇所","手入力箇所"))</f>
        <v>#REF!</v>
      </c>
    </row>
    <row r="9170" spans="1:14" ht="13.8" thickBot="1" x14ac:dyDescent="0.25">
      <c r="A9170" s="29" t="s">
        <v>73</v>
      </c>
      <c r="B9170" s="18">
        <v>48</v>
      </c>
      <c r="C9170" s="18">
        <v>93</v>
      </c>
      <c r="D9170" s="18">
        <v>138</v>
      </c>
      <c r="E9170" s="18">
        <v>183</v>
      </c>
      <c r="F9170" s="18"/>
      <c r="G9170" s="18"/>
      <c r="H9170" s="18"/>
      <c r="I9170" s="18"/>
      <c r="J9170" s="62"/>
      <c r="K9170" s="69"/>
      <c r="L9170" s="109" t="s">
        <v>73</v>
      </c>
      <c r="M9170" s="103" t="e">
        <f>#REF!</f>
        <v>#REF!</v>
      </c>
      <c r="N9170" s="103" t="e">
        <f>IF(M9170=0,"",CHOOSE(M9170,"48","93","138","183","183","手入力箇所","手入力箇所","手入力箇所","手入力箇所","手入力箇所","手入力箇所","手入力箇所","手入力箇所","手入力箇所","手入力箇所"))</f>
        <v>#REF!</v>
      </c>
    </row>
    <row r="9171" spans="1:14" ht="37.200000000000003" thickBot="1" x14ac:dyDescent="0.25">
      <c r="A9171" s="30" t="s">
        <v>74</v>
      </c>
      <c r="B9171" s="18">
        <v>13</v>
      </c>
      <c r="C9171" s="18">
        <v>26</v>
      </c>
      <c r="D9171" s="18">
        <v>40</v>
      </c>
      <c r="E9171" s="18">
        <v>55</v>
      </c>
      <c r="F9171" s="18">
        <v>107</v>
      </c>
      <c r="G9171" s="18">
        <v>224</v>
      </c>
      <c r="H9171" s="18">
        <v>386</v>
      </c>
      <c r="I9171" s="18"/>
      <c r="J9171" s="62"/>
      <c r="K9171" s="69"/>
      <c r="L9171" s="110" t="s">
        <v>74</v>
      </c>
      <c r="M9171" s="103" t="e">
        <f>#REF!</f>
        <v>#REF!</v>
      </c>
      <c r="N9171" s="103" t="e">
        <f>IF(M9171=0,"",CHOOSE(M9171,"13","26","40","55","55","107","107","107","107","107","224","224","224","224","224","224","224","224","224","224","386","386","386","386","386","386","386","386","386","386","手入力箇所","手入力箇所","手入力箇所","手入力箇所","手入力箇所","手入力箇所","手入力箇所","手入力箇所","手入力箇所","手入力箇所"))</f>
        <v>#REF!</v>
      </c>
    </row>
    <row r="9172" spans="1:14" ht="13.8" thickBot="1" x14ac:dyDescent="0.25">
      <c r="A9172" s="29" t="s">
        <v>75</v>
      </c>
      <c r="B9172" s="18">
        <v>36</v>
      </c>
      <c r="C9172" s="18">
        <v>98</v>
      </c>
      <c r="D9172" s="18">
        <v>173</v>
      </c>
      <c r="E9172" s="18">
        <v>274</v>
      </c>
      <c r="F9172" s="18"/>
      <c r="G9172" s="18"/>
      <c r="H9172" s="18"/>
      <c r="I9172" s="18"/>
      <c r="J9172" s="62"/>
      <c r="K9172" s="69"/>
      <c r="L9172" s="109" t="s">
        <v>75</v>
      </c>
      <c r="M9172" s="103" t="e">
        <f>#REF!</f>
        <v>#REF!</v>
      </c>
      <c r="N9172" s="103" t="e">
        <f>IF(M9172=0,"",CHOOSE(M9172,"36","98","173","274","274","手入力箇所","手入力箇所","手入力箇所","手入力箇所","手入力箇所","手入力箇所","手入力箇所","手入力箇所","手入力箇所","手入力箇所"))</f>
        <v>#REF!</v>
      </c>
    </row>
    <row r="9173" spans="1:14" ht="37.200000000000003" thickBot="1" x14ac:dyDescent="0.25">
      <c r="A9173" s="30" t="s">
        <v>76</v>
      </c>
      <c r="B9173" s="18">
        <v>127</v>
      </c>
      <c r="C9173" s="18">
        <v>127</v>
      </c>
      <c r="D9173" s="18">
        <v>127</v>
      </c>
      <c r="E9173" s="18">
        <v>127</v>
      </c>
      <c r="F9173" s="18"/>
      <c r="G9173" s="18"/>
      <c r="H9173" s="18"/>
      <c r="I9173" s="18"/>
      <c r="J9173" s="62"/>
      <c r="K9173" s="69"/>
      <c r="L9173" s="110" t="s">
        <v>76</v>
      </c>
      <c r="M9173" s="103" t="e">
        <f>#REF!</f>
        <v>#REF!</v>
      </c>
      <c r="N9173" s="103" t="e">
        <f>IF(M9173=0,"",CHOOSE(M9173,"127","127","127","127","127","手入力箇所","手入力箇所","手入力箇所","手入力箇所","手入力箇所","手入力箇所","手入力箇所","手入力箇所","手入力箇所","手入力箇所"))</f>
        <v>#REF!</v>
      </c>
    </row>
    <row r="9174" spans="1:14" ht="27" thickBot="1" x14ac:dyDescent="0.25">
      <c r="A9174" s="31" t="s">
        <v>77</v>
      </c>
      <c r="B9174" s="18">
        <v>42</v>
      </c>
      <c r="C9174" s="18">
        <v>90</v>
      </c>
      <c r="D9174" s="18">
        <v>141</v>
      </c>
      <c r="E9174" s="18">
        <v>193</v>
      </c>
      <c r="F9174" s="62"/>
      <c r="G9174" s="62"/>
      <c r="H9174" s="62"/>
      <c r="I9174" s="62"/>
      <c r="J9174" s="62"/>
      <c r="K9174" s="69"/>
      <c r="L9174" s="111" t="s">
        <v>77</v>
      </c>
      <c r="M9174" s="103" t="e">
        <f>#REF!</f>
        <v>#REF!</v>
      </c>
      <c r="N9174" s="103" t="e">
        <f>IF(M9174=0,"",CHOOSE(M9174,"42","90","141","193","1936","手入力箇所","手入力箇所","手入力箇所","手入力箇所","手入力箇所","手入力箇所","手入力箇所","手入力箇所","手入力箇所","手入力箇所"))</f>
        <v>#REF!</v>
      </c>
    </row>
    <row r="9175" spans="1:14" ht="40.200000000000003" thickBot="1" x14ac:dyDescent="0.25">
      <c r="A9175" s="31" t="s">
        <v>78</v>
      </c>
      <c r="B9175" s="18">
        <v>24</v>
      </c>
      <c r="C9175" s="18">
        <v>43</v>
      </c>
      <c r="D9175" s="18">
        <v>61</v>
      </c>
      <c r="E9175" s="18">
        <v>76</v>
      </c>
      <c r="F9175" s="62"/>
      <c r="G9175" s="62"/>
      <c r="H9175" s="62"/>
      <c r="I9175" s="62"/>
      <c r="J9175" s="62"/>
      <c r="K9175" s="69"/>
      <c r="L9175" s="111" t="s">
        <v>78</v>
      </c>
      <c r="M9175" s="103" t="e">
        <f>#REF!</f>
        <v>#REF!</v>
      </c>
      <c r="N9175" s="103" t="e">
        <f>IF(M9175=0,"",CHOOSE(M9175,"24","43","61","76","76","手入力箇所","手入力箇所","手入力箇所","手入力箇所","手入力箇所","手入力箇所","手入力箇所","手入力箇所","手入力箇所","手入力箇所"))</f>
        <v>#REF!</v>
      </c>
    </row>
    <row r="9176" spans="1:14" ht="27" thickBot="1" x14ac:dyDescent="0.25">
      <c r="A9176" s="31" t="s">
        <v>79</v>
      </c>
      <c r="B9176" s="18">
        <v>54</v>
      </c>
      <c r="C9176" s="18">
        <v>77</v>
      </c>
      <c r="D9176" s="18">
        <v>94</v>
      </c>
      <c r="E9176" s="18">
        <v>107</v>
      </c>
      <c r="F9176" s="62"/>
      <c r="G9176" s="62"/>
      <c r="H9176" s="62"/>
      <c r="I9176" s="62"/>
      <c r="J9176" s="62"/>
      <c r="K9176" s="69"/>
      <c r="L9176" s="111" t="s">
        <v>79</v>
      </c>
      <c r="M9176" s="103" t="e">
        <f>#REF!</f>
        <v>#REF!</v>
      </c>
      <c r="N9176" s="103" t="e">
        <f>IF(M9176=0,"",CHOOSE(M9176,"54","77","94","107","107","手入力箇所","手入力箇所","手入力箇所","手入力箇所","手入力箇所","手入力箇所","手入力箇所","手入力箇所","手入力箇所","手入力箇所"))</f>
        <v>#REF!</v>
      </c>
    </row>
    <row r="9177" spans="1:14" ht="40.200000000000003" thickBot="1" x14ac:dyDescent="0.25">
      <c r="A9177" s="31" t="s">
        <v>80</v>
      </c>
      <c r="B9177" s="18">
        <v>49</v>
      </c>
      <c r="C9177" s="18">
        <v>53</v>
      </c>
      <c r="D9177" s="18">
        <v>55</v>
      </c>
      <c r="E9177" s="18">
        <v>56</v>
      </c>
      <c r="F9177" s="62"/>
      <c r="G9177" s="62"/>
      <c r="H9177" s="62"/>
      <c r="I9177" s="62"/>
      <c r="J9177" s="62"/>
      <c r="K9177" s="69"/>
      <c r="L9177" s="111" t="s">
        <v>80</v>
      </c>
      <c r="M9177" s="103" t="e">
        <f>#REF!</f>
        <v>#REF!</v>
      </c>
      <c r="N9177" s="103" t="e">
        <f>IF(M9177=0,"",CHOOSE(M9177,"49","53","55","56","56","手入力箇所","手入力箇所","手入力箇所","手入力箇所","手入力箇所","手入力箇所","手入力箇所","手入力箇所","手入力箇所","手入力箇所"))</f>
        <v>#REF!</v>
      </c>
    </row>
    <row r="9178" spans="1:14" ht="40.200000000000003" thickBot="1" x14ac:dyDescent="0.25">
      <c r="A9178" s="38" t="s">
        <v>81</v>
      </c>
      <c r="B9178" s="35">
        <v>232</v>
      </c>
      <c r="C9178" s="35">
        <v>232</v>
      </c>
      <c r="D9178" s="36"/>
      <c r="E9178" s="36"/>
      <c r="F9178" s="36"/>
      <c r="G9178" s="36"/>
      <c r="H9178" s="36"/>
      <c r="I9178" s="36"/>
      <c r="J9178" s="36"/>
      <c r="K9178" s="67"/>
      <c r="L9178" s="111" t="s">
        <v>81</v>
      </c>
      <c r="M9178" s="103" t="e">
        <f>#REF!</f>
        <v>#REF!</v>
      </c>
      <c r="N9178" s="103" t="e">
        <f>IF(M9178=0,"",CHOOSE(M9178,"232","232","手入力箇所","手入力箇所","手入力箇所","手入力箇所","手入力箇所","手入力箇所","手入力箇所","手入力箇所","手入力箇所","手入力箇所"))</f>
        <v>#REF!</v>
      </c>
    </row>
    <row r="9179" spans="1:14" ht="13.8" thickBot="1" x14ac:dyDescent="0.25">
      <c r="A9179" s="39" t="s">
        <v>82</v>
      </c>
      <c r="B9179" s="17">
        <v>6</v>
      </c>
      <c r="C9179" s="17">
        <v>9</v>
      </c>
      <c r="D9179" s="17">
        <v>11</v>
      </c>
      <c r="E9179" s="17">
        <v>13</v>
      </c>
      <c r="F9179" s="17">
        <v>18</v>
      </c>
      <c r="G9179" s="17">
        <v>26</v>
      </c>
      <c r="H9179" s="17">
        <v>35</v>
      </c>
      <c r="I9179" s="17">
        <v>43</v>
      </c>
      <c r="J9179" s="17">
        <v>49</v>
      </c>
      <c r="K9179" s="70"/>
      <c r="L9179" s="111" t="s">
        <v>82</v>
      </c>
      <c r="M9179" s="103" t="e">
        <f>#REF!</f>
        <v>#REF!</v>
      </c>
      <c r="N9179" s="103" t="e">
        <f>IF(M9179=0,"",CHOOSE(M9179,"6","9","11","13","13","18","18","18","18","18","26","26","26","26","26","26","26","26","26","26","35","35","35","35","35","35","35","35","35","35","43","43","43","43","43","43","43","43","43","43","49","49","49","49","49","49","49","49","49","49","手入力箇所","手入力箇所","手入力箇所","手入力箇所","手入力箇所","手入力箇所","手入力箇所","手入力箇所","手入力箇所","手入力箇所"))</f>
        <v>#REF!</v>
      </c>
    </row>
    <row r="9180" spans="1:14" ht="13.8" thickBot="1" x14ac:dyDescent="0.25">
      <c r="A9180" s="31" t="s">
        <v>83</v>
      </c>
      <c r="B9180" s="18">
        <v>6</v>
      </c>
      <c r="C9180" s="18">
        <v>10</v>
      </c>
      <c r="D9180" s="18">
        <v>14</v>
      </c>
      <c r="E9180" s="18">
        <v>17</v>
      </c>
      <c r="F9180" s="18">
        <v>29</v>
      </c>
      <c r="G9180" s="18">
        <v>50</v>
      </c>
      <c r="H9180" s="18">
        <v>76</v>
      </c>
      <c r="I9180" s="18">
        <v>100</v>
      </c>
      <c r="J9180" s="18">
        <v>123</v>
      </c>
      <c r="K9180" s="69"/>
      <c r="L9180" s="111" t="s">
        <v>83</v>
      </c>
      <c r="M9180" s="103" t="e">
        <f>#REF!</f>
        <v>#REF!</v>
      </c>
      <c r="N9180" s="103" t="e">
        <f>IF(M9180=0,"",CHOOSE(M9180,"6","10","14","17","17","29","29","29","29","29","50","50","50","50","50","50","50","50","50","50","76","76","76","76","76","76","76","76","76","76","100","100","100","100","100","100","100","100","100","100","123","123","123","123","123","123","123","123","123","123","手入力箇所","手入力箇所","手入力箇所","手入力箇所","手入力箇所","手入力箇所","手入力箇所","手入力箇所","手入力箇所"))</f>
        <v>#REF!</v>
      </c>
    </row>
    <row r="9181" spans="1:14" ht="27" thickBot="1" x14ac:dyDescent="0.25">
      <c r="A9181" s="32" t="s">
        <v>84</v>
      </c>
      <c r="B9181" s="20">
        <v>9</v>
      </c>
      <c r="C9181" s="20">
        <v>15</v>
      </c>
      <c r="D9181" s="20">
        <v>20</v>
      </c>
      <c r="E9181" s="20">
        <v>24</v>
      </c>
      <c r="F9181" s="20">
        <v>39</v>
      </c>
      <c r="G9181" s="20">
        <v>65</v>
      </c>
      <c r="H9181" s="63"/>
      <c r="I9181" s="63"/>
      <c r="J9181" s="63"/>
      <c r="K9181" s="106"/>
      <c r="L9181" s="111" t="s">
        <v>84</v>
      </c>
      <c r="M9181" s="103" t="e">
        <f>#REF!</f>
        <v>#REF!</v>
      </c>
      <c r="N9181" s="103" t="e">
        <f>IF(M9181=0,"",CHOOSE(M9181,"9","15","20","24","24","39","39","39","39","39","65","65","65","65","65","65","65","65","65","65","手入力箇所","手入力箇所","手入力箇所","手入力箇所","手入力箇所","手入力箇所","手入力箇所","手入力箇所","手入力箇所","手入力箇所"))</f>
        <v>#REF!</v>
      </c>
    </row>
    <row r="9182" spans="1:14" x14ac:dyDescent="0.2">
      <c r="M9182" s="116"/>
    </row>
    <row r="9184" spans="1:14" ht="13.8" thickBot="1" x14ac:dyDescent="0.25"/>
    <row r="9185" spans="1:14" ht="13.8" thickBot="1" x14ac:dyDescent="0.25">
      <c r="A9185" s="688" t="e">
        <f>#REF!</f>
        <v>#REF!</v>
      </c>
      <c r="B9185" s="688"/>
      <c r="C9185" s="688"/>
      <c r="D9185" s="689" t="s">
        <v>192</v>
      </c>
      <c r="E9185" s="689"/>
      <c r="F9185" s="689"/>
      <c r="G9185" s="689"/>
      <c r="H9185" s="689"/>
      <c r="I9185" s="689"/>
      <c r="J9185" s="689"/>
      <c r="K9185" s="689"/>
      <c r="L9185" s="689"/>
      <c r="M9185" s="689"/>
      <c r="N9185" s="689"/>
    </row>
    <row r="9186" spans="1:14" ht="13.8" thickBot="1" x14ac:dyDescent="0.25">
      <c r="A9186" s="65"/>
      <c r="B9186" s="33">
        <v>1</v>
      </c>
      <c r="C9186" s="24">
        <v>2</v>
      </c>
      <c r="D9186" s="24">
        <v>3</v>
      </c>
      <c r="E9186" s="24" t="s">
        <v>58</v>
      </c>
      <c r="F9186" s="24" t="s">
        <v>59</v>
      </c>
      <c r="G9186" s="24" t="s">
        <v>60</v>
      </c>
      <c r="H9186" s="24" t="s">
        <v>61</v>
      </c>
      <c r="I9186" s="24" t="s">
        <v>62</v>
      </c>
      <c r="J9186" s="24" t="s">
        <v>194</v>
      </c>
      <c r="K9186" s="25" t="s">
        <v>85</v>
      </c>
      <c r="L9186" s="105" t="s">
        <v>189</v>
      </c>
      <c r="M9186" s="105" t="s">
        <v>188</v>
      </c>
      <c r="N9186" s="105" t="s">
        <v>51</v>
      </c>
    </row>
    <row r="9187" spans="1:14" ht="13.8" thickBot="1" x14ac:dyDescent="0.25">
      <c r="A9187" s="26" t="s">
        <v>56</v>
      </c>
      <c r="B9187" s="22">
        <v>5</v>
      </c>
      <c r="C9187" s="22">
        <v>7</v>
      </c>
      <c r="D9187" s="22">
        <v>8</v>
      </c>
      <c r="E9187" s="22">
        <v>8</v>
      </c>
      <c r="F9187" s="22">
        <v>10</v>
      </c>
      <c r="G9187" s="22">
        <v>13</v>
      </c>
      <c r="H9187" s="22">
        <v>16</v>
      </c>
      <c r="I9187" s="22"/>
      <c r="J9187" s="23"/>
      <c r="K9187" s="1"/>
      <c r="L9187" s="26" t="s">
        <v>56</v>
      </c>
      <c r="M9187" s="104" t="e">
        <f>#REF!</f>
        <v>#REF!</v>
      </c>
      <c r="N9187" s="112" t="e">
        <f>IF(M9187=0,"",CHOOSE(M9187,"5","7","8","8","8","10","10","10","10","10","13","13","13","13","13","13","13","13","13","13","16","16","16","16","16","16","16","16","16","16","16","手入力箇所","手入力箇所","手入力箇所","手入力箇所","手入力箇所","手入力箇所","手入力箇所","手入力箇所","手入力箇所","手入力箇所"))</f>
        <v>#REF!</v>
      </c>
    </row>
    <row r="9188" spans="1:14" ht="13.8" thickBot="1" x14ac:dyDescent="0.25">
      <c r="A9188" s="27" t="s">
        <v>57</v>
      </c>
      <c r="B9188" s="18">
        <v>5</v>
      </c>
      <c r="C9188" s="18">
        <v>7</v>
      </c>
      <c r="D9188" s="18">
        <v>8</v>
      </c>
      <c r="E9188" s="18">
        <v>9</v>
      </c>
      <c r="F9188" s="18">
        <v>12</v>
      </c>
      <c r="G9188" s="18">
        <v>16</v>
      </c>
      <c r="H9188" s="18"/>
      <c r="I9188" s="18"/>
      <c r="J9188" s="62"/>
      <c r="K9188" s="19"/>
      <c r="L9188" s="27" t="s">
        <v>57</v>
      </c>
      <c r="M9188" s="104" t="e">
        <f>#REF!</f>
        <v>#REF!</v>
      </c>
      <c r="N9188" s="113" t="e">
        <f>IF(M9188=0,"",CHOOSE(M9188,"5","7","8","9","9","12","12","12","12","12","16","16","16","16","16","16","16","16","16","16","手入力箇所","手入力箇所","手入力箇所","手入力箇所","手入力箇所","手入力箇所","手入力箇所","手入力箇所","手入力箇所","手入力箇所"))</f>
        <v>#REF!</v>
      </c>
    </row>
    <row r="9189" spans="1:14" ht="48.6" thickBot="1" x14ac:dyDescent="0.25">
      <c r="A9189" s="28" t="s">
        <v>64</v>
      </c>
      <c r="B9189" s="18">
        <v>6</v>
      </c>
      <c r="C9189" s="18"/>
      <c r="D9189" s="18"/>
      <c r="E9189" s="18"/>
      <c r="F9189" s="18"/>
      <c r="G9189" s="18"/>
      <c r="H9189" s="18"/>
      <c r="I9189" s="18"/>
      <c r="J9189" s="62"/>
      <c r="K9189" s="19"/>
      <c r="L9189" s="28" t="s">
        <v>64</v>
      </c>
      <c r="M9189" s="104" t="e">
        <f>#REF!</f>
        <v>#REF!</v>
      </c>
      <c r="N9189" s="113" t="e">
        <f>IF(M9189=0,"",CHOOSE(M9189,"6","手入力箇所","手入力箇所","手入力箇所","手入力箇所","手入力箇所","手入力箇所","手入力箇所","手入力箇所","手入力箇所","手入力箇所","",""))</f>
        <v>#REF!</v>
      </c>
    </row>
    <row r="9190" spans="1:14" ht="48.6" thickBot="1" x14ac:dyDescent="0.25">
      <c r="A9190" s="28" t="s">
        <v>65</v>
      </c>
      <c r="B9190" s="18">
        <v>6</v>
      </c>
      <c r="C9190" s="18"/>
      <c r="D9190" s="18"/>
      <c r="E9190" s="18"/>
      <c r="F9190" s="18"/>
      <c r="G9190" s="18"/>
      <c r="H9190" s="18"/>
      <c r="I9190" s="18"/>
      <c r="J9190" s="62"/>
      <c r="K9190" s="19"/>
      <c r="L9190" s="28" t="s">
        <v>65</v>
      </c>
      <c r="M9190" s="104" t="e">
        <f>#REF!</f>
        <v>#REF!</v>
      </c>
      <c r="N9190" s="113" t="e">
        <f>IF(M9190=0,"",CHOOSE(M9190,"6","手入力箇所","手入力箇所","手入力箇所","手入力箇所","手入力箇所","手入力箇所","手入力箇所","手入力箇所","手入力箇所","手入力箇所","",""))</f>
        <v>#REF!</v>
      </c>
    </row>
    <row r="9191" spans="1:14" ht="24.6" thickBot="1" x14ac:dyDescent="0.25">
      <c r="A9191" s="28" t="s">
        <v>66</v>
      </c>
      <c r="B9191" s="18">
        <v>5</v>
      </c>
      <c r="C9191" s="18">
        <v>7</v>
      </c>
      <c r="D9191" s="18">
        <v>8</v>
      </c>
      <c r="E9191" s="18">
        <v>9</v>
      </c>
      <c r="F9191" s="18">
        <v>12</v>
      </c>
      <c r="G9191" s="18"/>
      <c r="H9191" s="18"/>
      <c r="I9191" s="18"/>
      <c r="J9191" s="62"/>
      <c r="K9191" s="19"/>
      <c r="L9191" s="28" t="s">
        <v>66</v>
      </c>
      <c r="M9191" s="104" t="e">
        <f>#REF!</f>
        <v>#REF!</v>
      </c>
      <c r="N9191" s="113" t="e">
        <f>IF(M9191=0,"",CHOOSE(M9191,"5","7","8","9","9","12","12","12","12","12","手入力箇所","手入力箇所","手入力箇所","手入力箇所","手入力箇所","手入力箇所","手入力箇所","手入力箇所","手入力箇所","手入力箇所"))</f>
        <v>#REF!</v>
      </c>
    </row>
    <row r="9192" spans="1:14" ht="36.6" thickBot="1" x14ac:dyDescent="0.25">
      <c r="A9192" s="28" t="s">
        <v>67</v>
      </c>
      <c r="B9192" s="18">
        <v>4</v>
      </c>
      <c r="C9192" s="18">
        <v>5</v>
      </c>
      <c r="D9192" s="18">
        <v>5</v>
      </c>
      <c r="E9192" s="18">
        <v>6</v>
      </c>
      <c r="F9192" s="18"/>
      <c r="G9192" s="18"/>
      <c r="H9192" s="18"/>
      <c r="I9192" s="18"/>
      <c r="J9192" s="62"/>
      <c r="K9192" s="19"/>
      <c r="L9192" s="28" t="s">
        <v>67</v>
      </c>
      <c r="M9192" s="104" t="e">
        <f>#REF!</f>
        <v>#REF!</v>
      </c>
      <c r="N9192" s="113" t="e">
        <f>IF(M9192=0,"",CHOOSE(M9192,"4","5","5","6","6","手入力箇所","手入力箇所","手入力箇所","手入力箇所","手入力箇所","手入力箇所","手入力箇所","手入力箇所","手入力箇所","手入力箇所"))</f>
        <v>#REF!</v>
      </c>
    </row>
    <row r="9193" spans="1:14" ht="24.6" thickBot="1" x14ac:dyDescent="0.25">
      <c r="A9193" s="28" t="s">
        <v>68</v>
      </c>
      <c r="B9193" s="18">
        <v>12</v>
      </c>
      <c r="C9193" s="18">
        <v>12</v>
      </c>
      <c r="D9193" s="18">
        <v>12</v>
      </c>
      <c r="E9193" s="18">
        <v>12</v>
      </c>
      <c r="F9193" s="18">
        <v>12</v>
      </c>
      <c r="G9193" s="18">
        <v>12</v>
      </c>
      <c r="H9193" s="18">
        <v>12</v>
      </c>
      <c r="I9193" s="18"/>
      <c r="J9193" s="62"/>
      <c r="K9193" s="19"/>
      <c r="L9193" s="28" t="s">
        <v>68</v>
      </c>
      <c r="M9193" s="104" t="e">
        <f>#REF!</f>
        <v>#REF!</v>
      </c>
      <c r="N9193" s="113" t="e">
        <f>IF(M9193=0,"",CHOOSE(M9193,"12","12","12","12","12","12","12","12","12","12","12","12","12","12","12","12","12","12","12","12","12","12","12","12","12","12","12","12","12","12","手入力箇所","手入力箇所","手入力箇所","手入力箇所","手入力箇所","手入力箇所","手入力箇所","手入力箇所","手入力箇所","手入力箇所"))</f>
        <v>#REF!</v>
      </c>
    </row>
    <row r="9194" spans="1:14" ht="36.6" thickBot="1" x14ac:dyDescent="0.25">
      <c r="A9194" s="28" t="s">
        <v>69</v>
      </c>
      <c r="B9194" s="18">
        <v>7</v>
      </c>
      <c r="C9194" s="18">
        <v>7</v>
      </c>
      <c r="D9194" s="18">
        <v>7</v>
      </c>
      <c r="E9194" s="18">
        <v>7</v>
      </c>
      <c r="F9194" s="18">
        <v>7</v>
      </c>
      <c r="G9194" s="18"/>
      <c r="H9194" s="18"/>
      <c r="I9194" s="18"/>
      <c r="J9194" s="62"/>
      <c r="K9194" s="19"/>
      <c r="L9194" s="28" t="s">
        <v>69</v>
      </c>
      <c r="M9194" s="104" t="e">
        <f>#REF!</f>
        <v>#REF!</v>
      </c>
      <c r="N9194" s="113" t="e">
        <f>IF(M9194=0,"",CHOOSE(M9194,"7","7","7","7","7","7","7","7","7","7","手入力箇所","手入力箇所","手入力箇所","手入力箇所","手入力箇所","手入力箇所","手入力箇所","手入力箇所","手入力箇所","手入力箇所"))</f>
        <v>#REF!</v>
      </c>
    </row>
    <row r="9195" spans="1:14" ht="13.8" thickBot="1" x14ac:dyDescent="0.25">
      <c r="A9195" s="27" t="s">
        <v>63</v>
      </c>
      <c r="B9195" s="18">
        <v>4</v>
      </c>
      <c r="C9195" s="18">
        <v>5</v>
      </c>
      <c r="D9195" s="18">
        <v>7</v>
      </c>
      <c r="E9195" s="18">
        <v>8</v>
      </c>
      <c r="F9195" s="18">
        <v>11</v>
      </c>
      <c r="G9195" s="18">
        <v>16</v>
      </c>
      <c r="H9195" s="18">
        <v>22</v>
      </c>
      <c r="I9195" s="18">
        <v>26</v>
      </c>
      <c r="J9195" s="18">
        <v>31</v>
      </c>
      <c r="K9195" s="19"/>
      <c r="L9195" s="27" t="s">
        <v>63</v>
      </c>
      <c r="M9195" s="104" t="e">
        <f>#REF!</f>
        <v>#REF!</v>
      </c>
      <c r="N9195" s="113" t="e">
        <f>IF(M9195=0,"",CHOOSE(M9195,"4","5","7","8","8","11","11","11","11","11","16","16","16","16","16","16","16","16","16","16","22","22","22","22","22","22","22","22","22","22","26","26","26","26","26","26","26","26","26","26","31","31","31","31","31","31","31","31","31","31","31","手入力箇所","手入力箇所","手入力箇所","手入力箇所","手入力箇所","手入力箇所","手入力箇所","手入力箇所","手入力箇所","手入力箇所"))</f>
        <v>#REF!</v>
      </c>
    </row>
    <row r="9196" spans="1:14" ht="24.6" thickBot="1" x14ac:dyDescent="0.25">
      <c r="A9196" s="28" t="s">
        <v>70</v>
      </c>
      <c r="B9196" s="18">
        <v>5</v>
      </c>
      <c r="C9196" s="18">
        <v>6</v>
      </c>
      <c r="D9196" s="18">
        <v>7</v>
      </c>
      <c r="E9196" s="18"/>
      <c r="F9196" s="18"/>
      <c r="G9196" s="18"/>
      <c r="H9196" s="18"/>
      <c r="I9196" s="18"/>
      <c r="J9196" s="62"/>
      <c r="K9196" s="19"/>
      <c r="L9196" s="28" t="s">
        <v>70</v>
      </c>
      <c r="M9196" s="104" t="e">
        <f>#REF!</f>
        <v>#REF!</v>
      </c>
      <c r="N9196" s="113" t="e">
        <f>IF(M9196=0,"",CHOOSE(M9196,"5","6","7","手入力箇所","手入力箇所","手入力箇所","手入力箇所","手入力箇所","手入力箇所","手入力箇所","手入力箇所","手入力箇所","手入力箇所"))</f>
        <v>#REF!</v>
      </c>
    </row>
    <row r="9197" spans="1:14" ht="13.8" thickBot="1" x14ac:dyDescent="0.25">
      <c r="A9197" s="29" t="s">
        <v>71</v>
      </c>
      <c r="B9197" s="18">
        <v>3</v>
      </c>
      <c r="C9197" s="18">
        <v>6</v>
      </c>
      <c r="D9197" s="18">
        <v>19</v>
      </c>
      <c r="E9197" s="18"/>
      <c r="F9197" s="18"/>
      <c r="G9197" s="18"/>
      <c r="H9197" s="18"/>
      <c r="I9197" s="18"/>
      <c r="J9197" s="62"/>
      <c r="K9197" s="19"/>
      <c r="L9197" s="29" t="s">
        <v>71</v>
      </c>
      <c r="M9197" s="104" t="e">
        <f>#REF!</f>
        <v>#REF!</v>
      </c>
      <c r="N9197" s="113" t="e">
        <f>IF(M9197=0,"",CHOOSE(M9197,"3","6","19","手入力箇所","手入力箇所","手入力箇所","手入力箇所","手入力箇所","手入力箇所","手入力箇所","手入力箇所","手入力箇所","手入力箇所"))</f>
        <v>#REF!</v>
      </c>
    </row>
    <row r="9198" spans="1:14" ht="13.8" thickBot="1" x14ac:dyDescent="0.25">
      <c r="A9198" s="29" t="s">
        <v>72</v>
      </c>
      <c r="B9198" s="18">
        <v>1</v>
      </c>
      <c r="C9198" s="18">
        <v>3</v>
      </c>
      <c r="D9198" s="18">
        <v>5</v>
      </c>
      <c r="E9198" s="18">
        <v>9</v>
      </c>
      <c r="F9198" s="18">
        <v>26</v>
      </c>
      <c r="G9198" s="18"/>
      <c r="H9198" s="18"/>
      <c r="I9198" s="18"/>
      <c r="J9198" s="62"/>
      <c r="K9198" s="19"/>
      <c r="L9198" s="29" t="s">
        <v>72</v>
      </c>
      <c r="M9198" s="104" t="e">
        <f>#REF!</f>
        <v>#REF!</v>
      </c>
      <c r="N9198" s="113" t="e">
        <f>IF(M9198=0,"",CHOOSE(M9198,"1","3","5","9","9","26","26","26","26","26","手入力箇所","手入力箇所","手入力箇所","手入力箇所","手入力箇所","手入力箇所","手入力箇所","手入力箇所","手入力箇所","手入力箇所"))</f>
        <v>#REF!</v>
      </c>
    </row>
    <row r="9199" spans="1:14" ht="13.8" thickBot="1" x14ac:dyDescent="0.25">
      <c r="A9199" s="29" t="s">
        <v>73</v>
      </c>
      <c r="B9199" s="18">
        <v>4</v>
      </c>
      <c r="C9199" s="18">
        <v>11</v>
      </c>
      <c r="D9199" s="18">
        <v>20</v>
      </c>
      <c r="E9199" s="18">
        <v>33</v>
      </c>
      <c r="F9199" s="18"/>
      <c r="G9199" s="18"/>
      <c r="H9199" s="18"/>
      <c r="I9199" s="18"/>
      <c r="J9199" s="62"/>
      <c r="K9199" s="19"/>
      <c r="L9199" s="29" t="s">
        <v>73</v>
      </c>
      <c r="M9199" s="104" t="e">
        <f>#REF!</f>
        <v>#REF!</v>
      </c>
      <c r="N9199" s="113" t="e">
        <f>IF(M9199=0,"",CHOOSE(M9199,"4","11","20","33","33","手入力箇所","手入力箇所","手入力箇所","手入力箇所","手入力箇所","手入力箇所","手入力箇所","手入力箇所","手入力箇所","手入力箇所"))</f>
        <v>#REF!</v>
      </c>
    </row>
    <row r="9200" spans="1:14" ht="37.200000000000003" thickBot="1" x14ac:dyDescent="0.25">
      <c r="A9200" s="30" t="s">
        <v>74</v>
      </c>
      <c r="B9200" s="18">
        <v>4</v>
      </c>
      <c r="C9200" s="18">
        <v>6</v>
      </c>
      <c r="D9200" s="18">
        <v>8</v>
      </c>
      <c r="E9200" s="18">
        <v>10</v>
      </c>
      <c r="F9200" s="18">
        <v>15</v>
      </c>
      <c r="G9200" s="18">
        <v>23</v>
      </c>
      <c r="H9200" s="18">
        <v>33</v>
      </c>
      <c r="I9200" s="18"/>
      <c r="J9200" s="62"/>
      <c r="K9200" s="19"/>
      <c r="L9200" s="30" t="s">
        <v>74</v>
      </c>
      <c r="M9200" s="104" t="e">
        <f>#REF!</f>
        <v>#REF!</v>
      </c>
      <c r="N9200" s="113" t="e">
        <f>IF(M9200=0,"",CHOOSE(M9200,"4","6","8","10","10","15","15","15","15","15","23","23","23","23","23","23","23","23","23","23","33","33","33","33","33","33","33","33","33","33","手入力箇所","手入力箇所","手入力箇所","手入力箇所","手入力箇所","手入力箇所","手入力箇所","手入力箇所","手入力箇所","手入力箇所"))</f>
        <v>#REF!</v>
      </c>
    </row>
    <row r="9201" spans="1:14" ht="13.8" thickBot="1" x14ac:dyDescent="0.25">
      <c r="A9201" s="29" t="s">
        <v>75</v>
      </c>
      <c r="B9201" s="18">
        <v>6</v>
      </c>
      <c r="C9201" s="18">
        <v>14</v>
      </c>
      <c r="D9201" s="18">
        <v>25</v>
      </c>
      <c r="E9201" s="18">
        <v>39</v>
      </c>
      <c r="F9201" s="18"/>
      <c r="G9201" s="18"/>
      <c r="H9201" s="18"/>
      <c r="I9201" s="18"/>
      <c r="J9201" s="62"/>
      <c r="K9201" s="19"/>
      <c r="L9201" s="29" t="s">
        <v>75</v>
      </c>
      <c r="M9201" s="104" t="e">
        <f>#REF!</f>
        <v>#REF!</v>
      </c>
      <c r="N9201" s="113" t="e">
        <f>IF(M9201=0,"",CHOOSE(M9201,"6","14","25","39","39","手入力箇所","手入力箇所","手入力箇所","手入力箇所","手入力箇所","手入力箇所","手入力箇所","手入力箇所","手入力箇所","手入力箇所"))</f>
        <v>#REF!</v>
      </c>
    </row>
    <row r="9202" spans="1:14" ht="37.200000000000003" thickBot="1" x14ac:dyDescent="0.25">
      <c r="A9202" s="30" t="s">
        <v>76</v>
      </c>
      <c r="B9202" s="18">
        <v>2</v>
      </c>
      <c r="C9202" s="18">
        <v>3</v>
      </c>
      <c r="D9202" s="18">
        <v>6</v>
      </c>
      <c r="E9202" s="18">
        <v>9</v>
      </c>
      <c r="F9202" s="18"/>
      <c r="G9202" s="18"/>
      <c r="H9202" s="18"/>
      <c r="I9202" s="18"/>
      <c r="J9202" s="62"/>
      <c r="K9202" s="19"/>
      <c r="L9202" s="30" t="s">
        <v>76</v>
      </c>
      <c r="M9202" s="104" t="e">
        <f>#REF!</f>
        <v>#REF!</v>
      </c>
      <c r="N9202" s="113" t="e">
        <f>IF(M9202=0,"",CHOOSE(M9202,"2","3","6","9","9","手入力箇所","手入力箇所","手入力箇所","手入力箇所","手入力箇所","手入力箇所","手入力箇所","手入力箇所","手入力箇所","手入力箇所"))</f>
        <v>#REF!</v>
      </c>
    </row>
    <row r="9203" spans="1:14" ht="27" thickBot="1" x14ac:dyDescent="0.25">
      <c r="A9203" s="31" t="s">
        <v>77</v>
      </c>
      <c r="B9203" s="18">
        <v>12</v>
      </c>
      <c r="C9203" s="18">
        <v>18</v>
      </c>
      <c r="D9203" s="18">
        <v>22</v>
      </c>
      <c r="E9203" s="18">
        <v>26</v>
      </c>
      <c r="F9203" s="62"/>
      <c r="G9203" s="62"/>
      <c r="H9203" s="62"/>
      <c r="I9203" s="62"/>
      <c r="J9203" s="62"/>
      <c r="K9203" s="19"/>
      <c r="L9203" s="31" t="s">
        <v>77</v>
      </c>
      <c r="M9203" s="104" t="e">
        <f>#REF!</f>
        <v>#REF!</v>
      </c>
      <c r="N9203" s="113" t="e">
        <f>IF(M9203=0,"",CHOOSE(M9203,"12","18","22","26","26","手入力箇所","手入力箇所","手入力箇所","手入力箇所","手入力箇所","手入力箇所","手入力箇所","手入力箇所","手入力箇所","手入力箇所"))</f>
        <v>#REF!</v>
      </c>
    </row>
    <row r="9204" spans="1:14" ht="40.200000000000003" thickBot="1" x14ac:dyDescent="0.25">
      <c r="A9204" s="31" t="s">
        <v>78</v>
      </c>
      <c r="B9204" s="18">
        <v>5</v>
      </c>
      <c r="C9204" s="18">
        <v>8</v>
      </c>
      <c r="D9204" s="18">
        <v>11</v>
      </c>
      <c r="E9204" s="18">
        <v>14</v>
      </c>
      <c r="F9204" s="62"/>
      <c r="G9204" s="62"/>
      <c r="H9204" s="62"/>
      <c r="I9204" s="62"/>
      <c r="J9204" s="62"/>
      <c r="K9204" s="19"/>
      <c r="L9204" s="31" t="s">
        <v>78</v>
      </c>
      <c r="M9204" s="104" t="e">
        <f>#REF!</f>
        <v>#REF!</v>
      </c>
      <c r="N9204" s="113" t="e">
        <f>IF(M9204=0,"",CHOOSE(M9204,"5","8","11","14","14","手入力箇所","手入力箇所","手入力箇所","手入力箇所","手入力箇所","手入力箇所","手入力箇所","手入力箇所","手入力箇所","手入力箇所"))</f>
        <v>#REF!</v>
      </c>
    </row>
    <row r="9205" spans="1:14" ht="27" thickBot="1" x14ac:dyDescent="0.25">
      <c r="A9205" s="31" t="s">
        <v>79</v>
      </c>
      <c r="B9205" s="18">
        <v>6</v>
      </c>
      <c r="C9205" s="18">
        <v>11</v>
      </c>
      <c r="D9205" s="18">
        <v>16</v>
      </c>
      <c r="E9205" s="18">
        <v>21</v>
      </c>
      <c r="F9205" s="62"/>
      <c r="G9205" s="62"/>
      <c r="H9205" s="62"/>
      <c r="I9205" s="62"/>
      <c r="J9205" s="62"/>
      <c r="K9205" s="19"/>
      <c r="L9205" s="31" t="s">
        <v>79</v>
      </c>
      <c r="M9205" s="104" t="e">
        <f>#REF!</f>
        <v>#REF!</v>
      </c>
      <c r="N9205" s="113" t="e">
        <f>IF(M9205=0,"",CHOOSE(M9205,"6","11","16","21","21","手入力箇所","手入力箇所","手入力箇所","手入力箇所","手入力箇所","手入力箇所","手入力箇所","手入力箇所","手入力箇所"))</f>
        <v>#REF!</v>
      </c>
    </row>
    <row r="9206" spans="1:14" ht="40.200000000000003" thickBot="1" x14ac:dyDescent="0.25">
      <c r="A9206" s="31" t="s">
        <v>80</v>
      </c>
      <c r="B9206" s="18">
        <v>5</v>
      </c>
      <c r="C9206" s="18">
        <v>7</v>
      </c>
      <c r="D9206" s="18">
        <v>9</v>
      </c>
      <c r="E9206" s="18">
        <v>10</v>
      </c>
      <c r="F9206" s="62"/>
      <c r="G9206" s="62"/>
      <c r="H9206" s="62"/>
      <c r="I9206" s="62"/>
      <c r="J9206" s="62"/>
      <c r="K9206" s="19"/>
      <c r="L9206" s="31" t="s">
        <v>80</v>
      </c>
      <c r="M9206" s="104" t="e">
        <f>#REF!</f>
        <v>#REF!</v>
      </c>
      <c r="N9206" s="113" t="e">
        <f>IF(M9206=0,"",CHOOSE(M9206,"5","7","9","10","10","手入力箇所","手入力箇所","手入力箇所","手入力箇所","手入力箇所","手入力箇所","手入力箇所","手入力箇所","手入力箇所"))</f>
        <v>#REF!</v>
      </c>
    </row>
    <row r="9207" spans="1:14" ht="40.200000000000003" thickBot="1" x14ac:dyDescent="0.25">
      <c r="A9207" s="31" t="s">
        <v>81</v>
      </c>
      <c r="B9207" s="18">
        <v>9</v>
      </c>
      <c r="C9207" s="18">
        <v>14</v>
      </c>
      <c r="D9207" s="62"/>
      <c r="E9207" s="62"/>
      <c r="F9207" s="62"/>
      <c r="G9207" s="62"/>
      <c r="H9207" s="62"/>
      <c r="I9207" s="62"/>
      <c r="J9207" s="62"/>
      <c r="K9207" s="19"/>
      <c r="L9207" s="31" t="s">
        <v>81</v>
      </c>
      <c r="M9207" s="104" t="e">
        <f>#REF!</f>
        <v>#REF!</v>
      </c>
      <c r="N9207" s="113" t="e">
        <f>IF(M9207=0,"",CHOOSE(M9207,"9","14","手入力箇所","手入力箇所","手入力箇所","手入力箇所","手入力箇所","手入力箇所","手入力箇所","手入力箇所","手入力箇所","手入力箇所"))</f>
        <v>#REF!</v>
      </c>
    </row>
    <row r="9208" spans="1:14" ht="13.8" thickBot="1" x14ac:dyDescent="0.25">
      <c r="A9208" s="31" t="s">
        <v>82</v>
      </c>
      <c r="B9208" s="18">
        <v>3</v>
      </c>
      <c r="C9208" s="18">
        <v>4</v>
      </c>
      <c r="D9208" s="18">
        <v>4</v>
      </c>
      <c r="E9208" s="18">
        <v>5</v>
      </c>
      <c r="F9208" s="18">
        <v>6</v>
      </c>
      <c r="G9208" s="18">
        <v>8</v>
      </c>
      <c r="H9208" s="18">
        <v>9</v>
      </c>
      <c r="I9208" s="18">
        <v>11</v>
      </c>
      <c r="J9208" s="18">
        <v>12</v>
      </c>
      <c r="K9208" s="19"/>
      <c r="L9208" s="31" t="s">
        <v>82</v>
      </c>
      <c r="M9208" s="104" t="e">
        <f>#REF!</f>
        <v>#REF!</v>
      </c>
      <c r="N9208" s="113" t="e">
        <f>IF(M9208=0,"",CHOOSE(M9208,"3","4","4","5","5","6","6","6","6","6","8","8","8","8","8","8","8","8","8","8","9","9","9","9","9","9","9","9","9","9","11","11","11","11","11","11","11","11","11","11","12","12","12","12","12","12","12","12","12","12","12","手入力箇所","手入力箇所","手入力箇所","手入力箇所","手入力箇所","手入力箇所","手入力箇所","手入力箇所","手入力箇所","手入力箇所"))</f>
        <v>#REF!</v>
      </c>
    </row>
    <row r="9209" spans="1:14" ht="13.8" thickBot="1" x14ac:dyDescent="0.25">
      <c r="A9209" s="31" t="s">
        <v>83</v>
      </c>
      <c r="B9209" s="18">
        <v>3</v>
      </c>
      <c r="C9209" s="18">
        <v>4</v>
      </c>
      <c r="D9209" s="18">
        <v>4</v>
      </c>
      <c r="E9209" s="18">
        <v>5</v>
      </c>
      <c r="F9209" s="18">
        <v>6</v>
      </c>
      <c r="G9209" s="18">
        <v>8</v>
      </c>
      <c r="H9209" s="18">
        <v>10</v>
      </c>
      <c r="I9209" s="18">
        <v>12</v>
      </c>
      <c r="J9209" s="18">
        <v>13</v>
      </c>
      <c r="K9209" s="19"/>
      <c r="L9209" s="31" t="s">
        <v>83</v>
      </c>
      <c r="M9209" s="104" t="e">
        <f>#REF!</f>
        <v>#REF!</v>
      </c>
      <c r="N9209" s="113" t="e">
        <f>IF(M9209=0,"",CHOOSE(M9209,"3","4","4","5","5","6","6","6","6","6","8","8","8","8","8","8","8","8","8","8","10","10","10","10","10","10","10","10","10","10","12","12","12","12","12","12","12","12","12","12","13","13","13","13","13","13","13","13","13","13","13","手入力箇所","手入力箇所","手入力箇所","手入力箇所","手入力箇所","手入力箇所","手入力箇所","手入力箇所","手入力箇所","手入力箇所"))</f>
        <v>#REF!</v>
      </c>
    </row>
    <row r="9210" spans="1:14" ht="27" thickBot="1" x14ac:dyDescent="0.25">
      <c r="A9210" s="32" t="s">
        <v>84</v>
      </c>
      <c r="B9210" s="20">
        <v>1</v>
      </c>
      <c r="C9210" s="20">
        <v>2</v>
      </c>
      <c r="D9210" s="20">
        <v>3</v>
      </c>
      <c r="E9210" s="20">
        <v>4</v>
      </c>
      <c r="F9210" s="20">
        <v>8</v>
      </c>
      <c r="G9210" s="20">
        <v>19</v>
      </c>
      <c r="H9210" s="63"/>
      <c r="I9210" s="63"/>
      <c r="J9210" s="63"/>
      <c r="K9210" s="21"/>
      <c r="L9210" s="32" t="s">
        <v>84</v>
      </c>
      <c r="M9210" s="104" t="e">
        <f>#REF!</f>
        <v>#REF!</v>
      </c>
      <c r="N9210" s="113" t="e">
        <f>IF(M9210=0,"",CHOOSE(M9210,"1","2","3","4","4","8","8","8","8","8","19","19","19","19","19","19","19","19","19","19","手入力箇所","手入力箇所","手入力箇所","手入力箇所","手入力箇所","手入力箇所","手入力箇所","手入力箇所","手入力箇所","手入力箇所"))</f>
        <v>#REF!</v>
      </c>
    </row>
    <row r="9211" spans="1:14" ht="13.8" thickBot="1" x14ac:dyDescent="0.25"/>
    <row r="9212" spans="1:14" ht="13.8" thickBot="1" x14ac:dyDescent="0.25">
      <c r="A9212" s="686" t="e">
        <f>A9185</f>
        <v>#REF!</v>
      </c>
      <c r="B9212" s="686"/>
      <c r="C9212" s="686"/>
      <c r="D9212" s="687" t="s">
        <v>193</v>
      </c>
      <c r="E9212" s="687"/>
      <c r="F9212" s="687"/>
      <c r="G9212" s="687"/>
      <c r="H9212" s="687"/>
      <c r="I9212" s="687"/>
      <c r="J9212" s="687"/>
      <c r="K9212" s="687"/>
      <c r="L9212" s="687"/>
      <c r="M9212" s="687"/>
      <c r="N9212" s="687"/>
    </row>
    <row r="9213" spans="1:14" ht="13.8" thickBot="1" x14ac:dyDescent="0.25">
      <c r="A9213" s="105"/>
      <c r="B9213" s="33">
        <v>1</v>
      </c>
      <c r="C9213" s="24">
        <v>2</v>
      </c>
      <c r="D9213" s="24">
        <v>3</v>
      </c>
      <c r="E9213" s="24" t="s">
        <v>58</v>
      </c>
      <c r="F9213" s="24" t="s">
        <v>59</v>
      </c>
      <c r="G9213" s="24" t="s">
        <v>60</v>
      </c>
      <c r="H9213" s="24" t="s">
        <v>61</v>
      </c>
      <c r="I9213" s="24" t="s">
        <v>62</v>
      </c>
      <c r="J9213" s="24" t="s">
        <v>194</v>
      </c>
      <c r="K9213" s="102" t="s">
        <v>85</v>
      </c>
      <c r="L9213" s="105" t="s">
        <v>189</v>
      </c>
      <c r="M9213" s="105" t="s">
        <v>188</v>
      </c>
      <c r="N9213" s="105" t="s">
        <v>51</v>
      </c>
    </row>
    <row r="9214" spans="1:14" ht="13.8" thickBot="1" x14ac:dyDescent="0.25">
      <c r="A9214" s="26" t="s">
        <v>56</v>
      </c>
      <c r="B9214" s="22">
        <v>16</v>
      </c>
      <c r="C9214" s="22">
        <v>25</v>
      </c>
      <c r="D9214" s="22">
        <v>32</v>
      </c>
      <c r="E9214" s="22">
        <v>38</v>
      </c>
      <c r="F9214" s="22">
        <v>56</v>
      </c>
      <c r="G9214" s="22">
        <v>87</v>
      </c>
      <c r="H9214" s="22">
        <v>121</v>
      </c>
      <c r="I9214" s="22"/>
      <c r="J9214" s="23"/>
      <c r="K9214" s="68"/>
      <c r="L9214" s="107" t="s">
        <v>56</v>
      </c>
      <c r="M9214" s="103" t="e">
        <f>#REF!</f>
        <v>#REF!</v>
      </c>
      <c r="N9214" s="103" t="e">
        <f>IF(M9214=0,"",CHOOSE(M9214,"16","25","32","38","38","56","56","56","56","56","87","87","87","87","87","87","87","87","87","87","121","121","121","121","121","121","121","121","121","121","手入力箇所","手入力箇所","手入力箇所","手入力箇所","手入力箇所","手入力箇所","手入力箇所","手入力箇所","手入力箇所","手入力箇所"))</f>
        <v>#REF!</v>
      </c>
    </row>
    <row r="9215" spans="1:14" ht="13.8" thickBot="1" x14ac:dyDescent="0.25">
      <c r="A9215" s="27" t="s">
        <v>57</v>
      </c>
      <c r="B9215" s="18">
        <v>25</v>
      </c>
      <c r="C9215" s="18">
        <v>33</v>
      </c>
      <c r="D9215" s="18">
        <v>40</v>
      </c>
      <c r="E9215" s="18">
        <v>45</v>
      </c>
      <c r="F9215" s="18">
        <v>58</v>
      </c>
      <c r="G9215" s="18">
        <v>79</v>
      </c>
      <c r="H9215" s="18"/>
      <c r="I9215" s="18"/>
      <c r="J9215" s="62"/>
      <c r="K9215" s="69"/>
      <c r="L9215" s="107" t="s">
        <v>57</v>
      </c>
      <c r="M9215" s="103" t="e">
        <f>#REF!</f>
        <v>#REF!</v>
      </c>
      <c r="N9215" s="103" t="e">
        <f>IF(M9215=0,"",CHOOSE(M9215,"25","33","40","45","45","58","58","58","58","58","79","79","79","79","79","79","79","79","79","79","手入力箇所","手入力箇所","手入力箇所","手入力箇所","手入力箇所","手入力箇所","手入力箇所","手入力箇所","手入力箇所","手入力箇所"))</f>
        <v>#REF!</v>
      </c>
    </row>
    <row r="9216" spans="1:14" ht="48.6" thickBot="1" x14ac:dyDescent="0.25">
      <c r="A9216" s="28" t="s">
        <v>64</v>
      </c>
      <c r="B9216" s="18">
        <v>32</v>
      </c>
      <c r="C9216" s="18"/>
      <c r="D9216" s="18"/>
      <c r="E9216" s="18"/>
      <c r="F9216" s="18"/>
      <c r="G9216" s="18"/>
      <c r="H9216" s="18"/>
      <c r="I9216" s="18"/>
      <c r="J9216" s="62"/>
      <c r="K9216" s="69"/>
      <c r="L9216" s="108" t="s">
        <v>64</v>
      </c>
      <c r="M9216" s="103" t="e">
        <f>#REF!</f>
        <v>#REF!</v>
      </c>
      <c r="N9216" s="103" t="e">
        <f>IF(M9216=0,"",CHOOSE(M9216,"32","手入力箇所","手入力箇所","手入力箇所","手入力箇所","手入力箇所","手入力箇所","手入力箇所","手入力箇所","手入力箇所","手入力箇所"))</f>
        <v>#REF!</v>
      </c>
    </row>
    <row r="9217" spans="1:14" ht="48.6" thickBot="1" x14ac:dyDescent="0.25">
      <c r="A9217" s="28" t="s">
        <v>65</v>
      </c>
      <c r="B9217" s="18">
        <v>36</v>
      </c>
      <c r="C9217" s="18"/>
      <c r="D9217" s="18"/>
      <c r="E9217" s="18"/>
      <c r="F9217" s="18"/>
      <c r="G9217" s="18"/>
      <c r="H9217" s="18"/>
      <c r="I9217" s="18"/>
      <c r="J9217" s="62"/>
      <c r="K9217" s="69"/>
      <c r="L9217" s="108" t="s">
        <v>65</v>
      </c>
      <c r="M9217" s="103" t="e">
        <f>#REF!</f>
        <v>#REF!</v>
      </c>
      <c r="N9217" s="103" t="e">
        <f>IF(M9217=0,"",CHOOSE(M9217,"36","手入力箇所","手入力箇所","手入力箇所","手入力箇所","手入力箇所","手入力箇所","手入力箇所","手入力箇所","手入力箇所","手入力箇所"))</f>
        <v>#REF!</v>
      </c>
    </row>
    <row r="9218" spans="1:14" ht="24.6" thickBot="1" x14ac:dyDescent="0.25">
      <c r="A9218" s="28" t="s">
        <v>66</v>
      </c>
      <c r="B9218" s="18">
        <v>24</v>
      </c>
      <c r="C9218" s="18">
        <v>30</v>
      </c>
      <c r="D9218" s="18">
        <v>33</v>
      </c>
      <c r="E9218" s="18">
        <v>35</v>
      </c>
      <c r="F9218" s="18">
        <v>42</v>
      </c>
      <c r="G9218" s="18"/>
      <c r="H9218" s="18"/>
      <c r="I9218" s="18"/>
      <c r="J9218" s="62"/>
      <c r="K9218" s="69"/>
      <c r="L9218" s="108" t="s">
        <v>66</v>
      </c>
      <c r="M9218" s="103" t="e">
        <f>#REF!</f>
        <v>#REF!</v>
      </c>
      <c r="N9218" s="103" t="e">
        <f>IF(M9218=0,"",CHOOSE(M9218,"24","30","33","35","35","42","42","42","42","42","手入力箇所","手入力箇所","手入力箇所","手入力箇所","手入力箇所","手入力箇所","手入力箇所","手入力箇所","手入力箇所","手入力箇所"))</f>
        <v>#REF!</v>
      </c>
    </row>
    <row r="9219" spans="1:14" ht="36.6" thickBot="1" x14ac:dyDescent="0.25">
      <c r="A9219" s="28" t="s">
        <v>67</v>
      </c>
      <c r="B9219" s="18">
        <v>7</v>
      </c>
      <c r="C9219" s="18">
        <v>12</v>
      </c>
      <c r="D9219" s="18">
        <v>16</v>
      </c>
      <c r="E9219" s="18">
        <v>19</v>
      </c>
      <c r="F9219" s="18"/>
      <c r="G9219" s="18"/>
      <c r="H9219" s="18"/>
      <c r="I9219" s="18"/>
      <c r="J9219" s="62"/>
      <c r="K9219" s="69"/>
      <c r="L9219" s="108" t="s">
        <v>67</v>
      </c>
      <c r="M9219" s="103" t="e">
        <f>#REF!</f>
        <v>#REF!</v>
      </c>
      <c r="N9219" s="103" t="e">
        <f>IF(M9219=0,"",CHOOSE(M9219,"7","12","16","19","19","手入力箇所","手入力箇所","手入力箇所","手入力箇所","手入力箇所","手入力箇所","手入力箇所","手入力箇所","手入力箇所","手入力箇所"))</f>
        <v>#REF!</v>
      </c>
    </row>
    <row r="9220" spans="1:14" ht="24.6" thickBot="1" x14ac:dyDescent="0.25">
      <c r="A9220" s="28" t="s">
        <v>68</v>
      </c>
      <c r="B9220" s="18">
        <v>21</v>
      </c>
      <c r="C9220" s="18">
        <v>35</v>
      </c>
      <c r="D9220" s="18">
        <v>48</v>
      </c>
      <c r="E9220" s="18">
        <v>59</v>
      </c>
      <c r="F9220" s="18">
        <v>94</v>
      </c>
      <c r="G9220" s="18">
        <v>159</v>
      </c>
      <c r="H9220" s="18">
        <v>235</v>
      </c>
      <c r="I9220" s="18"/>
      <c r="J9220" s="62"/>
      <c r="K9220" s="69"/>
      <c r="L9220" s="108" t="s">
        <v>68</v>
      </c>
      <c r="M9220" s="103" t="e">
        <f>#REF!</f>
        <v>#REF!</v>
      </c>
      <c r="N9220" s="103" t="e">
        <f>IF(M9220=0,"",CHOOSE(M9220,"21","35","48","59","59","94","94","94","94","94","159","159","159","159","159","159","159","159","159","159","235","235","235","235","235","235","235","235","235","235","手入力箇所","手入力箇所","手入力箇所","手入力箇所","手入力箇所","手入力箇所","手入力箇所","手入力箇所","手入力箇所","手入力箇所"))</f>
        <v>#REF!</v>
      </c>
    </row>
    <row r="9221" spans="1:14" ht="36.6" thickBot="1" x14ac:dyDescent="0.25">
      <c r="A9221" s="28" t="s">
        <v>69</v>
      </c>
      <c r="B9221" s="18">
        <v>22</v>
      </c>
      <c r="C9221" s="18">
        <v>26</v>
      </c>
      <c r="D9221" s="18">
        <v>28</v>
      </c>
      <c r="E9221" s="18">
        <v>29</v>
      </c>
      <c r="F9221" s="18">
        <v>34</v>
      </c>
      <c r="G9221" s="18"/>
      <c r="H9221" s="18"/>
      <c r="I9221" s="18"/>
      <c r="J9221" s="62"/>
      <c r="K9221" s="69"/>
      <c r="L9221" s="108" t="s">
        <v>69</v>
      </c>
      <c r="M9221" s="103" t="e">
        <f>#REF!</f>
        <v>#REF!</v>
      </c>
      <c r="N9221" s="103" t="e">
        <f>IF(M9221=0,"",CHOOSE(M9221,"22","26","28","29","29","34","34","34","34","34","手入力箇所","手入力箇所","手入力箇所","手入力箇所","手入力箇所","手入力箇所","手入力箇所","手入力箇所","手入力箇所","手入力箇所"))</f>
        <v>#REF!</v>
      </c>
    </row>
    <row r="9222" spans="1:14" ht="13.8" thickBot="1" x14ac:dyDescent="0.25">
      <c r="A9222" s="27" t="s">
        <v>63</v>
      </c>
      <c r="B9222" s="18">
        <v>21</v>
      </c>
      <c r="C9222" s="18">
        <v>33</v>
      </c>
      <c r="D9222" s="18">
        <v>46</v>
      </c>
      <c r="E9222" s="18">
        <v>56</v>
      </c>
      <c r="F9222" s="18">
        <v>89</v>
      </c>
      <c r="G9222" s="18">
        <v>151</v>
      </c>
      <c r="H9222" s="18">
        <v>224</v>
      </c>
      <c r="I9222" s="18">
        <v>289</v>
      </c>
      <c r="J9222" s="18">
        <v>350</v>
      </c>
      <c r="K9222" s="69"/>
      <c r="L9222" s="107" t="s">
        <v>63</v>
      </c>
      <c r="M9222" s="103" t="e">
        <f>#REF!</f>
        <v>#REF!</v>
      </c>
      <c r="N9222" s="103" t="e">
        <f>IF(M9222=0,"",CHOOSE(M9222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223" spans="1:14" ht="24.6" thickBot="1" x14ac:dyDescent="0.25">
      <c r="A9223" s="34" t="s">
        <v>70</v>
      </c>
      <c r="B9223" s="35">
        <v>13</v>
      </c>
      <c r="C9223" s="35">
        <v>33</v>
      </c>
      <c r="D9223" s="35">
        <v>59</v>
      </c>
      <c r="E9223" s="35"/>
      <c r="F9223" s="35"/>
      <c r="G9223" s="35"/>
      <c r="H9223" s="35"/>
      <c r="I9223" s="35"/>
      <c r="J9223" s="36"/>
      <c r="K9223" s="67"/>
      <c r="L9223" s="108" t="s">
        <v>70</v>
      </c>
      <c r="M9223" s="103" t="e">
        <f>#REF!</f>
        <v>#REF!</v>
      </c>
      <c r="N9223" s="103" t="e">
        <f>IF(M9223=0,"",CHOOSE(M9223,"13","33","59","手入力箇所","手入力箇所","手入力箇所","手入力箇所","手入力箇所","手入力箇所","手入力箇所","手入力箇所","手入力箇所","手入力箇所"))</f>
        <v>#REF!</v>
      </c>
    </row>
    <row r="9224" spans="1:14" ht="13.8" thickBot="1" x14ac:dyDescent="0.25">
      <c r="A9224" s="37" t="s">
        <v>71</v>
      </c>
      <c r="B9224" s="17">
        <v>23</v>
      </c>
      <c r="C9224" s="17">
        <v>39</v>
      </c>
      <c r="D9224" s="17">
        <v>97</v>
      </c>
      <c r="E9224" s="17"/>
      <c r="F9224" s="17"/>
      <c r="G9224" s="17"/>
      <c r="H9224" s="17"/>
      <c r="I9224" s="17"/>
      <c r="J9224" s="64"/>
      <c r="K9224" s="70"/>
      <c r="L9224" s="109" t="s">
        <v>71</v>
      </c>
      <c r="M9224" s="103" t="e">
        <f>#REF!</f>
        <v>#REF!</v>
      </c>
      <c r="N9224" s="103" t="e">
        <f>IF(M9224=0,"",CHOOSE(M9224,"23","39","97","手入力箇所","手入力箇所","手入力箇所","手入力箇所","手入力箇所","手入力箇所","手入力箇所","手入力箇所","手入力箇所","手入力箇所"))</f>
        <v>#REF!</v>
      </c>
    </row>
    <row r="9225" spans="1:14" ht="13.8" thickBot="1" x14ac:dyDescent="0.25">
      <c r="A9225" s="29" t="s">
        <v>72</v>
      </c>
      <c r="B9225" s="18">
        <v>21</v>
      </c>
      <c r="C9225" s="18">
        <v>37</v>
      </c>
      <c r="D9225" s="18">
        <v>58</v>
      </c>
      <c r="E9225" s="18">
        <v>76</v>
      </c>
      <c r="F9225" s="18">
        <v>137</v>
      </c>
      <c r="G9225" s="18"/>
      <c r="H9225" s="18"/>
      <c r="I9225" s="18"/>
      <c r="J9225" s="62"/>
      <c r="K9225" s="69"/>
      <c r="L9225" s="109" t="s">
        <v>72</v>
      </c>
      <c r="M9225" s="103" t="e">
        <f>#REF!</f>
        <v>#REF!</v>
      </c>
      <c r="N9225" s="103" t="e">
        <f>IF(M9225=0,"",CHOOSE(M9225,"21","37","58","76","76","137","137","137","137","137","手入力箇所","手入力箇所","手入力箇所","手入力箇所","手入力箇所","手入力箇所","手入力箇所","手入力箇所","手入力箇所","手入力箇所"))</f>
        <v>#REF!</v>
      </c>
    </row>
    <row r="9226" spans="1:14" ht="13.8" thickBot="1" x14ac:dyDescent="0.25">
      <c r="A9226" s="29" t="s">
        <v>73</v>
      </c>
      <c r="B9226" s="18">
        <v>48</v>
      </c>
      <c r="C9226" s="18">
        <v>93</v>
      </c>
      <c r="D9226" s="18">
        <v>138</v>
      </c>
      <c r="E9226" s="18">
        <v>183</v>
      </c>
      <c r="F9226" s="18"/>
      <c r="G9226" s="18"/>
      <c r="H9226" s="18"/>
      <c r="I9226" s="18"/>
      <c r="J9226" s="62"/>
      <c r="K9226" s="69"/>
      <c r="L9226" s="109" t="s">
        <v>73</v>
      </c>
      <c r="M9226" s="103" t="e">
        <f>#REF!</f>
        <v>#REF!</v>
      </c>
      <c r="N9226" s="103" t="e">
        <f>IF(M9226=0,"",CHOOSE(M9226,"48","93","138","183","183","手入力箇所","手入力箇所","手入力箇所","手入力箇所","手入力箇所","手入力箇所","手入力箇所","手入力箇所","手入力箇所","手入力箇所"))</f>
        <v>#REF!</v>
      </c>
    </row>
    <row r="9227" spans="1:14" ht="37.200000000000003" thickBot="1" x14ac:dyDescent="0.25">
      <c r="A9227" s="30" t="s">
        <v>74</v>
      </c>
      <c r="B9227" s="18">
        <v>13</v>
      </c>
      <c r="C9227" s="18">
        <v>26</v>
      </c>
      <c r="D9227" s="18">
        <v>40</v>
      </c>
      <c r="E9227" s="18">
        <v>55</v>
      </c>
      <c r="F9227" s="18">
        <v>107</v>
      </c>
      <c r="G9227" s="18">
        <v>224</v>
      </c>
      <c r="H9227" s="18">
        <v>386</v>
      </c>
      <c r="I9227" s="18"/>
      <c r="J9227" s="62"/>
      <c r="K9227" s="69"/>
      <c r="L9227" s="110" t="s">
        <v>74</v>
      </c>
      <c r="M9227" s="103" t="e">
        <f>#REF!</f>
        <v>#REF!</v>
      </c>
      <c r="N9227" s="103" t="e">
        <f>IF(M9227=0,"",CHOOSE(M9227,"13","26","40","55","55","107","107","107","107","107","224","224","224","224","224","224","224","224","224","224","386","386","386","386","386","386","386","386","386","386","手入力箇所","手入力箇所","手入力箇所","手入力箇所","手入力箇所","手入力箇所","手入力箇所","手入力箇所","手入力箇所","手入力箇所"))</f>
        <v>#REF!</v>
      </c>
    </row>
    <row r="9228" spans="1:14" ht="13.8" thickBot="1" x14ac:dyDescent="0.25">
      <c r="A9228" s="29" t="s">
        <v>75</v>
      </c>
      <c r="B9228" s="18">
        <v>36</v>
      </c>
      <c r="C9228" s="18">
        <v>98</v>
      </c>
      <c r="D9228" s="18">
        <v>173</v>
      </c>
      <c r="E9228" s="18">
        <v>274</v>
      </c>
      <c r="F9228" s="18"/>
      <c r="G9228" s="18"/>
      <c r="H9228" s="18"/>
      <c r="I9228" s="18"/>
      <c r="J9228" s="62"/>
      <c r="K9228" s="69"/>
      <c r="L9228" s="109" t="s">
        <v>75</v>
      </c>
      <c r="M9228" s="103" t="e">
        <f>#REF!</f>
        <v>#REF!</v>
      </c>
      <c r="N9228" s="103" t="e">
        <f>IF(M9228=0,"",CHOOSE(M9228,"36","98","173","274","274","手入力箇所","手入力箇所","手入力箇所","手入力箇所","手入力箇所","手入力箇所","手入力箇所","手入力箇所","手入力箇所","手入力箇所"))</f>
        <v>#REF!</v>
      </c>
    </row>
    <row r="9229" spans="1:14" ht="37.200000000000003" thickBot="1" x14ac:dyDescent="0.25">
      <c r="A9229" s="30" t="s">
        <v>76</v>
      </c>
      <c r="B9229" s="18">
        <v>127</v>
      </c>
      <c r="C9229" s="18">
        <v>127</v>
      </c>
      <c r="D9229" s="18">
        <v>127</v>
      </c>
      <c r="E9229" s="18">
        <v>127</v>
      </c>
      <c r="F9229" s="18"/>
      <c r="G9229" s="18"/>
      <c r="H9229" s="18"/>
      <c r="I9229" s="18"/>
      <c r="J9229" s="62"/>
      <c r="K9229" s="69"/>
      <c r="L9229" s="110" t="s">
        <v>76</v>
      </c>
      <c r="M9229" s="103" t="e">
        <f>#REF!</f>
        <v>#REF!</v>
      </c>
      <c r="N9229" s="103" t="e">
        <f>IF(M9229=0,"",CHOOSE(M9229,"127","127","127","127","127","手入力箇所","手入力箇所","手入力箇所","手入力箇所","手入力箇所","手入力箇所","手入力箇所","手入力箇所","手入力箇所","手入力箇所"))</f>
        <v>#REF!</v>
      </c>
    </row>
    <row r="9230" spans="1:14" ht="27" thickBot="1" x14ac:dyDescent="0.25">
      <c r="A9230" s="31" t="s">
        <v>77</v>
      </c>
      <c r="B9230" s="18">
        <v>42</v>
      </c>
      <c r="C9230" s="18">
        <v>90</v>
      </c>
      <c r="D9230" s="18">
        <v>141</v>
      </c>
      <c r="E9230" s="18">
        <v>193</v>
      </c>
      <c r="F9230" s="62"/>
      <c r="G9230" s="62"/>
      <c r="H9230" s="62"/>
      <c r="I9230" s="62"/>
      <c r="J9230" s="62"/>
      <c r="K9230" s="69"/>
      <c r="L9230" s="111" t="s">
        <v>77</v>
      </c>
      <c r="M9230" s="103" t="e">
        <f>#REF!</f>
        <v>#REF!</v>
      </c>
      <c r="N9230" s="103" t="e">
        <f>IF(M9230=0,"",CHOOSE(M9230,"42","90","141","193","1936","手入力箇所","手入力箇所","手入力箇所","手入力箇所","手入力箇所","手入力箇所","手入力箇所","手入力箇所","手入力箇所","手入力箇所"))</f>
        <v>#REF!</v>
      </c>
    </row>
    <row r="9231" spans="1:14" ht="40.200000000000003" thickBot="1" x14ac:dyDescent="0.25">
      <c r="A9231" s="31" t="s">
        <v>78</v>
      </c>
      <c r="B9231" s="18">
        <v>24</v>
      </c>
      <c r="C9231" s="18">
        <v>43</v>
      </c>
      <c r="D9231" s="18">
        <v>61</v>
      </c>
      <c r="E9231" s="18">
        <v>76</v>
      </c>
      <c r="F9231" s="62"/>
      <c r="G9231" s="62"/>
      <c r="H9231" s="62"/>
      <c r="I9231" s="62"/>
      <c r="J9231" s="62"/>
      <c r="K9231" s="69"/>
      <c r="L9231" s="111" t="s">
        <v>78</v>
      </c>
      <c r="M9231" s="103" t="e">
        <f>#REF!</f>
        <v>#REF!</v>
      </c>
      <c r="N9231" s="103" t="e">
        <f>IF(M9231=0,"",CHOOSE(M9231,"24","43","61","76","76","手入力箇所","手入力箇所","手入力箇所","手入力箇所","手入力箇所","手入力箇所","手入力箇所","手入力箇所","手入力箇所","手入力箇所"))</f>
        <v>#REF!</v>
      </c>
    </row>
    <row r="9232" spans="1:14" ht="27" thickBot="1" x14ac:dyDescent="0.25">
      <c r="A9232" s="31" t="s">
        <v>79</v>
      </c>
      <c r="B9232" s="18">
        <v>54</v>
      </c>
      <c r="C9232" s="18">
        <v>77</v>
      </c>
      <c r="D9232" s="18">
        <v>94</v>
      </c>
      <c r="E9232" s="18">
        <v>107</v>
      </c>
      <c r="F9232" s="62"/>
      <c r="G9232" s="62"/>
      <c r="H9232" s="62"/>
      <c r="I9232" s="62"/>
      <c r="J9232" s="62"/>
      <c r="K9232" s="69"/>
      <c r="L9232" s="111" t="s">
        <v>79</v>
      </c>
      <c r="M9232" s="103" t="e">
        <f>#REF!</f>
        <v>#REF!</v>
      </c>
      <c r="N9232" s="103" t="e">
        <f>IF(M9232=0,"",CHOOSE(M9232,"54","77","94","107","107","手入力箇所","手入力箇所","手入力箇所","手入力箇所","手入力箇所","手入力箇所","手入力箇所","手入力箇所","手入力箇所","手入力箇所"))</f>
        <v>#REF!</v>
      </c>
    </row>
    <row r="9233" spans="1:14" ht="40.200000000000003" thickBot="1" x14ac:dyDescent="0.25">
      <c r="A9233" s="31" t="s">
        <v>80</v>
      </c>
      <c r="B9233" s="18">
        <v>49</v>
      </c>
      <c r="C9233" s="18">
        <v>53</v>
      </c>
      <c r="D9233" s="18">
        <v>55</v>
      </c>
      <c r="E9233" s="18">
        <v>56</v>
      </c>
      <c r="F9233" s="62"/>
      <c r="G9233" s="62"/>
      <c r="H9233" s="62"/>
      <c r="I9233" s="62"/>
      <c r="J9233" s="62"/>
      <c r="K9233" s="69"/>
      <c r="L9233" s="111" t="s">
        <v>80</v>
      </c>
      <c r="M9233" s="103" t="e">
        <f>#REF!</f>
        <v>#REF!</v>
      </c>
      <c r="N9233" s="103" t="e">
        <f>IF(M9233=0,"",CHOOSE(M9233,"49","53","55","56","56","手入力箇所","手入力箇所","手入力箇所","手入力箇所","手入力箇所","手入力箇所","手入力箇所","手入力箇所","手入力箇所","手入力箇所"))</f>
        <v>#REF!</v>
      </c>
    </row>
    <row r="9234" spans="1:14" ht="40.200000000000003" thickBot="1" x14ac:dyDescent="0.25">
      <c r="A9234" s="38" t="s">
        <v>81</v>
      </c>
      <c r="B9234" s="35">
        <v>232</v>
      </c>
      <c r="C9234" s="35">
        <v>232</v>
      </c>
      <c r="D9234" s="36"/>
      <c r="E9234" s="36"/>
      <c r="F9234" s="36"/>
      <c r="G9234" s="36"/>
      <c r="H9234" s="36"/>
      <c r="I9234" s="36"/>
      <c r="J9234" s="36"/>
      <c r="K9234" s="67"/>
      <c r="L9234" s="111" t="s">
        <v>81</v>
      </c>
      <c r="M9234" s="103" t="e">
        <f>#REF!</f>
        <v>#REF!</v>
      </c>
      <c r="N9234" s="103" t="e">
        <f>IF(M9234=0,"",CHOOSE(M9234,"232","232","手入力箇所","手入力箇所","手入力箇所","手入力箇所","手入力箇所","手入力箇所","手入力箇所","手入力箇所","手入力箇所","手入力箇所"))</f>
        <v>#REF!</v>
      </c>
    </row>
    <row r="9235" spans="1:14" ht="13.8" thickBot="1" x14ac:dyDescent="0.25">
      <c r="A9235" s="39" t="s">
        <v>82</v>
      </c>
      <c r="B9235" s="17">
        <v>6</v>
      </c>
      <c r="C9235" s="17">
        <v>9</v>
      </c>
      <c r="D9235" s="17">
        <v>11</v>
      </c>
      <c r="E9235" s="17">
        <v>13</v>
      </c>
      <c r="F9235" s="17">
        <v>18</v>
      </c>
      <c r="G9235" s="17">
        <v>26</v>
      </c>
      <c r="H9235" s="17">
        <v>35</v>
      </c>
      <c r="I9235" s="17">
        <v>43</v>
      </c>
      <c r="J9235" s="17">
        <v>49</v>
      </c>
      <c r="K9235" s="70"/>
      <c r="L9235" s="111" t="s">
        <v>82</v>
      </c>
      <c r="M9235" s="103" t="e">
        <f>#REF!</f>
        <v>#REF!</v>
      </c>
      <c r="N9235" s="103" t="e">
        <f>IF(M9235=0,"",CHOOSE(M9235,"6","9","11","13","13","18","18","18","18","18","26","26","26","26","26","26","26","26","26","26","35","35","35","35","35","35","35","35","35","35","43","43","43","43","43","43","43","43","43","43","49","49","49","49","49","49","49","49","49","49","手入力箇所","手入力箇所","手入力箇所","手入力箇所","手入力箇所","手入力箇所","手入力箇所","手入力箇所","手入力箇所","手入力箇所"))</f>
        <v>#REF!</v>
      </c>
    </row>
    <row r="9236" spans="1:14" ht="13.8" thickBot="1" x14ac:dyDescent="0.25">
      <c r="A9236" s="31" t="s">
        <v>83</v>
      </c>
      <c r="B9236" s="18">
        <v>6</v>
      </c>
      <c r="C9236" s="18">
        <v>10</v>
      </c>
      <c r="D9236" s="18">
        <v>14</v>
      </c>
      <c r="E9236" s="18">
        <v>17</v>
      </c>
      <c r="F9236" s="18">
        <v>29</v>
      </c>
      <c r="G9236" s="18">
        <v>50</v>
      </c>
      <c r="H9236" s="18">
        <v>76</v>
      </c>
      <c r="I9236" s="18">
        <v>100</v>
      </c>
      <c r="J9236" s="18">
        <v>123</v>
      </c>
      <c r="K9236" s="69"/>
      <c r="L9236" s="111" t="s">
        <v>83</v>
      </c>
      <c r="M9236" s="103" t="e">
        <f>#REF!</f>
        <v>#REF!</v>
      </c>
      <c r="N9236" s="103" t="e">
        <f>IF(M9236=0,"",CHOOSE(M9236,"6","10","14","17","17","29","29","29","29","29","50","50","50","50","50","50","50","50","50","50","76","76","76","76","76","76","76","76","76","76","100","100","100","100","100","100","100","100","100","100","123","123","123","123","123","123","123","123","123","123","手入力箇所","手入力箇所","手入力箇所","手入力箇所","手入力箇所","手入力箇所","手入力箇所","手入力箇所","手入力箇所"))</f>
        <v>#REF!</v>
      </c>
    </row>
    <row r="9237" spans="1:14" ht="27" thickBot="1" x14ac:dyDescent="0.25">
      <c r="A9237" s="32" t="s">
        <v>84</v>
      </c>
      <c r="B9237" s="20">
        <v>9</v>
      </c>
      <c r="C9237" s="20">
        <v>15</v>
      </c>
      <c r="D9237" s="20">
        <v>20</v>
      </c>
      <c r="E9237" s="20">
        <v>24</v>
      </c>
      <c r="F9237" s="20">
        <v>39</v>
      </c>
      <c r="G9237" s="20">
        <v>65</v>
      </c>
      <c r="H9237" s="63"/>
      <c r="I9237" s="63"/>
      <c r="J9237" s="63"/>
      <c r="K9237" s="106"/>
      <c r="L9237" s="111" t="s">
        <v>84</v>
      </c>
      <c r="M9237" s="103" t="e">
        <f>#REF!</f>
        <v>#REF!</v>
      </c>
      <c r="N9237" s="103" t="e">
        <f>IF(M9237=0,"",CHOOSE(M9237,"9","15","20","24","24","39","39","39","39","39","65","65","65","65","65","65","65","65","65","65","手入力箇所","手入力箇所","手入力箇所","手入力箇所","手入力箇所","手入力箇所","手入力箇所","手入力箇所","手入力箇所","手入力箇所"))</f>
        <v>#REF!</v>
      </c>
    </row>
    <row r="9240" spans="1:14" ht="13.8" thickBot="1" x14ac:dyDescent="0.25"/>
    <row r="9241" spans="1:14" ht="13.8" thickBot="1" x14ac:dyDescent="0.25">
      <c r="A9241" s="688" t="e">
        <f>#REF!</f>
        <v>#REF!</v>
      </c>
      <c r="B9241" s="688"/>
      <c r="C9241" s="688"/>
      <c r="D9241" s="689" t="s">
        <v>192</v>
      </c>
      <c r="E9241" s="689"/>
      <c r="F9241" s="689"/>
      <c r="G9241" s="689"/>
      <c r="H9241" s="689"/>
      <c r="I9241" s="689"/>
      <c r="J9241" s="689"/>
      <c r="K9241" s="689"/>
      <c r="L9241" s="689"/>
      <c r="M9241" s="689"/>
      <c r="N9241" s="689"/>
    </row>
    <row r="9242" spans="1:14" ht="13.8" thickBot="1" x14ac:dyDescent="0.25">
      <c r="A9242" s="65"/>
      <c r="B9242" s="33">
        <v>1</v>
      </c>
      <c r="C9242" s="24">
        <v>2</v>
      </c>
      <c r="D9242" s="24">
        <v>3</v>
      </c>
      <c r="E9242" s="24" t="s">
        <v>58</v>
      </c>
      <c r="F9242" s="24" t="s">
        <v>59</v>
      </c>
      <c r="G9242" s="24" t="s">
        <v>60</v>
      </c>
      <c r="H9242" s="24" t="s">
        <v>61</v>
      </c>
      <c r="I9242" s="24" t="s">
        <v>62</v>
      </c>
      <c r="J9242" s="24" t="s">
        <v>194</v>
      </c>
      <c r="K9242" s="25" t="s">
        <v>85</v>
      </c>
      <c r="L9242" s="105" t="s">
        <v>189</v>
      </c>
      <c r="M9242" s="105" t="s">
        <v>188</v>
      </c>
      <c r="N9242" s="105" t="s">
        <v>51</v>
      </c>
    </row>
    <row r="9243" spans="1:14" ht="13.8" thickBot="1" x14ac:dyDescent="0.25">
      <c r="A9243" s="26" t="s">
        <v>56</v>
      </c>
      <c r="B9243" s="22">
        <v>5</v>
      </c>
      <c r="C9243" s="22">
        <v>7</v>
      </c>
      <c r="D9243" s="22">
        <v>8</v>
      </c>
      <c r="E9243" s="22">
        <v>8</v>
      </c>
      <c r="F9243" s="22">
        <v>10</v>
      </c>
      <c r="G9243" s="22">
        <v>13</v>
      </c>
      <c r="H9243" s="22">
        <v>16</v>
      </c>
      <c r="I9243" s="22"/>
      <c r="J9243" s="23"/>
      <c r="K9243" s="1"/>
      <c r="L9243" s="26" t="s">
        <v>56</v>
      </c>
      <c r="M9243" s="104" t="e">
        <f>#REF!</f>
        <v>#REF!</v>
      </c>
      <c r="N9243" s="112" t="e">
        <f>IF(M9243=0,"",CHOOSE(M9243,"5","7","8","8","8","10","10","10","10","10","13","13","13","13","13","13","13","13","13","13","16","16","16","16","16","16","16","16","16","16","16","手入力箇所","手入力箇所","手入力箇所","手入力箇所","手入力箇所","手入力箇所","手入力箇所","手入力箇所","手入力箇所","手入力箇所"))</f>
        <v>#REF!</v>
      </c>
    </row>
    <row r="9244" spans="1:14" ht="13.8" thickBot="1" x14ac:dyDescent="0.25">
      <c r="A9244" s="27" t="s">
        <v>57</v>
      </c>
      <c r="B9244" s="18">
        <v>5</v>
      </c>
      <c r="C9244" s="18">
        <v>7</v>
      </c>
      <c r="D9244" s="18">
        <v>8</v>
      </c>
      <c r="E9244" s="18">
        <v>9</v>
      </c>
      <c r="F9244" s="18">
        <v>12</v>
      </c>
      <c r="G9244" s="18">
        <v>16</v>
      </c>
      <c r="H9244" s="18"/>
      <c r="I9244" s="18"/>
      <c r="J9244" s="62"/>
      <c r="K9244" s="19"/>
      <c r="L9244" s="27" t="s">
        <v>57</v>
      </c>
      <c r="M9244" s="104" t="e">
        <f>#REF!</f>
        <v>#REF!</v>
      </c>
      <c r="N9244" s="113" t="e">
        <f>IF(M9244=0,"",CHOOSE(M9244,"5","7","8","9","9","12","12","12","12","12","16","16","16","16","16","16","16","16","16","16","手入力箇所","手入力箇所","手入力箇所","手入力箇所","手入力箇所","手入力箇所","手入力箇所","手入力箇所","手入力箇所","手入力箇所"))</f>
        <v>#REF!</v>
      </c>
    </row>
    <row r="9245" spans="1:14" ht="48.6" thickBot="1" x14ac:dyDescent="0.25">
      <c r="A9245" s="28" t="s">
        <v>64</v>
      </c>
      <c r="B9245" s="18">
        <v>6</v>
      </c>
      <c r="C9245" s="18"/>
      <c r="D9245" s="18"/>
      <c r="E9245" s="18"/>
      <c r="F9245" s="18"/>
      <c r="G9245" s="18"/>
      <c r="H9245" s="18"/>
      <c r="I9245" s="18"/>
      <c r="J9245" s="62"/>
      <c r="K9245" s="19"/>
      <c r="L9245" s="28" t="s">
        <v>64</v>
      </c>
      <c r="M9245" s="104" t="e">
        <f>#REF!</f>
        <v>#REF!</v>
      </c>
      <c r="N9245" s="113" t="e">
        <f>IF(M9245=0,"",CHOOSE(M9245,"6","手入力箇所","手入力箇所","手入力箇所","手入力箇所","手入力箇所","手入力箇所","手入力箇所","手入力箇所","手入力箇所","手入力箇所","",""))</f>
        <v>#REF!</v>
      </c>
    </row>
    <row r="9246" spans="1:14" ht="48.6" thickBot="1" x14ac:dyDescent="0.25">
      <c r="A9246" s="28" t="s">
        <v>65</v>
      </c>
      <c r="B9246" s="18">
        <v>6</v>
      </c>
      <c r="C9246" s="18"/>
      <c r="D9246" s="18"/>
      <c r="E9246" s="18"/>
      <c r="F9246" s="18"/>
      <c r="G9246" s="18"/>
      <c r="H9246" s="18"/>
      <c r="I9246" s="18"/>
      <c r="J9246" s="62"/>
      <c r="K9246" s="19"/>
      <c r="L9246" s="28" t="s">
        <v>65</v>
      </c>
      <c r="M9246" s="104" t="e">
        <f>#REF!</f>
        <v>#REF!</v>
      </c>
      <c r="N9246" s="113" t="e">
        <f>IF(M9246=0,"",CHOOSE(M9246,"6","手入力箇所","手入力箇所","手入力箇所","手入力箇所","手入力箇所","手入力箇所","手入力箇所","手入力箇所","手入力箇所","手入力箇所","",""))</f>
        <v>#REF!</v>
      </c>
    </row>
    <row r="9247" spans="1:14" ht="24.6" thickBot="1" x14ac:dyDescent="0.25">
      <c r="A9247" s="28" t="s">
        <v>66</v>
      </c>
      <c r="B9247" s="18">
        <v>5</v>
      </c>
      <c r="C9247" s="18">
        <v>7</v>
      </c>
      <c r="D9247" s="18">
        <v>8</v>
      </c>
      <c r="E9247" s="18">
        <v>9</v>
      </c>
      <c r="F9247" s="18">
        <v>12</v>
      </c>
      <c r="G9247" s="18"/>
      <c r="H9247" s="18"/>
      <c r="I9247" s="18"/>
      <c r="J9247" s="62"/>
      <c r="K9247" s="19"/>
      <c r="L9247" s="28" t="s">
        <v>66</v>
      </c>
      <c r="M9247" s="104" t="e">
        <f>#REF!</f>
        <v>#REF!</v>
      </c>
      <c r="N9247" s="113" t="e">
        <f>IF(M9247=0,"",CHOOSE(M9247,"5","7","8","9","9","12","12","12","12","12","手入力箇所","手入力箇所","手入力箇所","手入力箇所","手入力箇所","手入力箇所","手入力箇所","手入力箇所","手入力箇所","手入力箇所"))</f>
        <v>#REF!</v>
      </c>
    </row>
    <row r="9248" spans="1:14" ht="36.6" thickBot="1" x14ac:dyDescent="0.25">
      <c r="A9248" s="28" t="s">
        <v>67</v>
      </c>
      <c r="B9248" s="18">
        <v>4</v>
      </c>
      <c r="C9248" s="18">
        <v>5</v>
      </c>
      <c r="D9248" s="18">
        <v>5</v>
      </c>
      <c r="E9248" s="18">
        <v>6</v>
      </c>
      <c r="F9248" s="18"/>
      <c r="G9248" s="18"/>
      <c r="H9248" s="18"/>
      <c r="I9248" s="18"/>
      <c r="J9248" s="62"/>
      <c r="K9248" s="19"/>
      <c r="L9248" s="28" t="s">
        <v>67</v>
      </c>
      <c r="M9248" s="104" t="e">
        <f>#REF!</f>
        <v>#REF!</v>
      </c>
      <c r="N9248" s="113" t="e">
        <f>IF(M9248=0,"",CHOOSE(M9248,"4","5","5","6","6","手入力箇所","手入力箇所","手入力箇所","手入力箇所","手入力箇所","手入力箇所","手入力箇所","手入力箇所","手入力箇所","手入力箇所"))</f>
        <v>#REF!</v>
      </c>
    </row>
    <row r="9249" spans="1:14" ht="24.6" thickBot="1" x14ac:dyDescent="0.25">
      <c r="A9249" s="28" t="s">
        <v>68</v>
      </c>
      <c r="B9249" s="18">
        <v>12</v>
      </c>
      <c r="C9249" s="18">
        <v>12</v>
      </c>
      <c r="D9249" s="18">
        <v>12</v>
      </c>
      <c r="E9249" s="18">
        <v>12</v>
      </c>
      <c r="F9249" s="18">
        <v>12</v>
      </c>
      <c r="G9249" s="18">
        <v>12</v>
      </c>
      <c r="H9249" s="18">
        <v>12</v>
      </c>
      <c r="I9249" s="18"/>
      <c r="J9249" s="62"/>
      <c r="K9249" s="19"/>
      <c r="L9249" s="28" t="s">
        <v>68</v>
      </c>
      <c r="M9249" s="104" t="e">
        <f>#REF!</f>
        <v>#REF!</v>
      </c>
      <c r="N9249" s="113" t="e">
        <f>IF(M9249=0,"",CHOOSE(M9249,"12","12","12","12","12","12","12","12","12","12","12","12","12","12","12","12","12","12","12","12","12","12","12","12","12","12","12","12","12","12","手入力箇所","手入力箇所","手入力箇所","手入力箇所","手入力箇所","手入力箇所","手入力箇所","手入力箇所","手入力箇所","手入力箇所"))</f>
        <v>#REF!</v>
      </c>
    </row>
    <row r="9250" spans="1:14" ht="36.6" thickBot="1" x14ac:dyDescent="0.25">
      <c r="A9250" s="28" t="s">
        <v>69</v>
      </c>
      <c r="B9250" s="18">
        <v>7</v>
      </c>
      <c r="C9250" s="18">
        <v>7</v>
      </c>
      <c r="D9250" s="18">
        <v>7</v>
      </c>
      <c r="E9250" s="18">
        <v>7</v>
      </c>
      <c r="F9250" s="18">
        <v>7</v>
      </c>
      <c r="G9250" s="18"/>
      <c r="H9250" s="18"/>
      <c r="I9250" s="18"/>
      <c r="J9250" s="62"/>
      <c r="K9250" s="19"/>
      <c r="L9250" s="28" t="s">
        <v>69</v>
      </c>
      <c r="M9250" s="104" t="e">
        <f>#REF!</f>
        <v>#REF!</v>
      </c>
      <c r="N9250" s="113" t="e">
        <f>IF(M9250=0,"",CHOOSE(M9250,"7","7","7","7","7","7","7","7","7","7","手入力箇所","手入力箇所","手入力箇所","手入力箇所","手入力箇所","手入力箇所","手入力箇所","手入力箇所","手入力箇所","手入力箇所"))</f>
        <v>#REF!</v>
      </c>
    </row>
    <row r="9251" spans="1:14" ht="13.8" thickBot="1" x14ac:dyDescent="0.25">
      <c r="A9251" s="27" t="s">
        <v>63</v>
      </c>
      <c r="B9251" s="18">
        <v>4</v>
      </c>
      <c r="C9251" s="18">
        <v>5</v>
      </c>
      <c r="D9251" s="18">
        <v>7</v>
      </c>
      <c r="E9251" s="18">
        <v>8</v>
      </c>
      <c r="F9251" s="18">
        <v>11</v>
      </c>
      <c r="G9251" s="18">
        <v>16</v>
      </c>
      <c r="H9251" s="18">
        <v>22</v>
      </c>
      <c r="I9251" s="18">
        <v>26</v>
      </c>
      <c r="J9251" s="18">
        <v>31</v>
      </c>
      <c r="K9251" s="19"/>
      <c r="L9251" s="27" t="s">
        <v>63</v>
      </c>
      <c r="M9251" s="104" t="e">
        <f>#REF!</f>
        <v>#REF!</v>
      </c>
      <c r="N9251" s="113" t="e">
        <f>IF(M9251=0,"",CHOOSE(M9251,"4","5","7","8","8","11","11","11","11","11","16","16","16","16","16","16","16","16","16","16","22","22","22","22","22","22","22","22","22","22","26","26","26","26","26","26","26","26","26","26","31","31","31","31","31","31","31","31","31","31","31","手入力箇所","手入力箇所","手入力箇所","手入力箇所","手入力箇所","手入力箇所","手入力箇所","手入力箇所","手入力箇所","手入力箇所"))</f>
        <v>#REF!</v>
      </c>
    </row>
    <row r="9252" spans="1:14" ht="24.6" thickBot="1" x14ac:dyDescent="0.25">
      <c r="A9252" s="28" t="s">
        <v>70</v>
      </c>
      <c r="B9252" s="18">
        <v>5</v>
      </c>
      <c r="C9252" s="18">
        <v>6</v>
      </c>
      <c r="D9252" s="18">
        <v>7</v>
      </c>
      <c r="E9252" s="18"/>
      <c r="F9252" s="18"/>
      <c r="G9252" s="18"/>
      <c r="H9252" s="18"/>
      <c r="I9252" s="18"/>
      <c r="J9252" s="62"/>
      <c r="K9252" s="19"/>
      <c r="L9252" s="28" t="s">
        <v>70</v>
      </c>
      <c r="M9252" s="104" t="e">
        <f>#REF!</f>
        <v>#REF!</v>
      </c>
      <c r="N9252" s="113" t="e">
        <f>IF(M9252=0,"",CHOOSE(M9252,"5","6","7","手入力箇所","手入力箇所","手入力箇所","手入力箇所","手入力箇所","手入力箇所","手入力箇所","手入力箇所","手入力箇所","手入力箇所"))</f>
        <v>#REF!</v>
      </c>
    </row>
    <row r="9253" spans="1:14" ht="13.8" thickBot="1" x14ac:dyDescent="0.25">
      <c r="A9253" s="29" t="s">
        <v>71</v>
      </c>
      <c r="B9253" s="18">
        <v>3</v>
      </c>
      <c r="C9253" s="18">
        <v>6</v>
      </c>
      <c r="D9253" s="18">
        <v>19</v>
      </c>
      <c r="E9253" s="18"/>
      <c r="F9253" s="18"/>
      <c r="G9253" s="18"/>
      <c r="H9253" s="18"/>
      <c r="I9253" s="18"/>
      <c r="J9253" s="62"/>
      <c r="K9253" s="19"/>
      <c r="L9253" s="29" t="s">
        <v>71</v>
      </c>
      <c r="M9253" s="104" t="e">
        <f>#REF!</f>
        <v>#REF!</v>
      </c>
      <c r="N9253" s="113" t="e">
        <f>IF(M9253=0,"",CHOOSE(M9253,"3","6","19","手入力箇所","手入力箇所","手入力箇所","手入力箇所","手入力箇所","手入力箇所","手入力箇所","手入力箇所","手入力箇所","手入力箇所"))</f>
        <v>#REF!</v>
      </c>
    </row>
    <row r="9254" spans="1:14" ht="13.8" thickBot="1" x14ac:dyDescent="0.25">
      <c r="A9254" s="29" t="s">
        <v>72</v>
      </c>
      <c r="B9254" s="18">
        <v>1</v>
      </c>
      <c r="C9254" s="18">
        <v>3</v>
      </c>
      <c r="D9254" s="18">
        <v>5</v>
      </c>
      <c r="E9254" s="18">
        <v>9</v>
      </c>
      <c r="F9254" s="18">
        <v>26</v>
      </c>
      <c r="G9254" s="18"/>
      <c r="H9254" s="18"/>
      <c r="I9254" s="18"/>
      <c r="J9254" s="62"/>
      <c r="K9254" s="19"/>
      <c r="L9254" s="29" t="s">
        <v>72</v>
      </c>
      <c r="M9254" s="104" t="e">
        <f>#REF!</f>
        <v>#REF!</v>
      </c>
      <c r="N9254" s="113" t="e">
        <f>IF(M9254=0,"",CHOOSE(M9254,"1","3","5","9","9","26","26","26","26","26","手入力箇所","手入力箇所","手入力箇所","手入力箇所","手入力箇所","手入力箇所","手入力箇所","手入力箇所","手入力箇所","手入力箇所"))</f>
        <v>#REF!</v>
      </c>
    </row>
    <row r="9255" spans="1:14" ht="13.8" thickBot="1" x14ac:dyDescent="0.25">
      <c r="A9255" s="29" t="s">
        <v>73</v>
      </c>
      <c r="B9255" s="18">
        <v>4</v>
      </c>
      <c r="C9255" s="18">
        <v>11</v>
      </c>
      <c r="D9255" s="18">
        <v>20</v>
      </c>
      <c r="E9255" s="18">
        <v>33</v>
      </c>
      <c r="F9255" s="18"/>
      <c r="G9255" s="18"/>
      <c r="H9255" s="18"/>
      <c r="I9255" s="18"/>
      <c r="J9255" s="62"/>
      <c r="K9255" s="19"/>
      <c r="L9255" s="29" t="s">
        <v>73</v>
      </c>
      <c r="M9255" s="104" t="e">
        <f>#REF!</f>
        <v>#REF!</v>
      </c>
      <c r="N9255" s="113" t="e">
        <f>IF(M9255=0,"",CHOOSE(M9255,"4","11","20","33","33","手入力箇所","手入力箇所","手入力箇所","手入力箇所","手入力箇所","手入力箇所","手入力箇所","手入力箇所","手入力箇所","手入力箇所"))</f>
        <v>#REF!</v>
      </c>
    </row>
    <row r="9256" spans="1:14" ht="37.200000000000003" thickBot="1" x14ac:dyDescent="0.25">
      <c r="A9256" s="30" t="s">
        <v>74</v>
      </c>
      <c r="B9256" s="18">
        <v>4</v>
      </c>
      <c r="C9256" s="18">
        <v>6</v>
      </c>
      <c r="D9256" s="18">
        <v>8</v>
      </c>
      <c r="E9256" s="18">
        <v>10</v>
      </c>
      <c r="F9256" s="18">
        <v>15</v>
      </c>
      <c r="G9256" s="18">
        <v>23</v>
      </c>
      <c r="H9256" s="18">
        <v>33</v>
      </c>
      <c r="I9256" s="18"/>
      <c r="J9256" s="62"/>
      <c r="K9256" s="19"/>
      <c r="L9256" s="30" t="s">
        <v>74</v>
      </c>
      <c r="M9256" s="104" t="e">
        <f>#REF!</f>
        <v>#REF!</v>
      </c>
      <c r="N9256" s="113" t="e">
        <f>IF(M9256=0,"",CHOOSE(M9256,"4","6","8","10","10","15","15","15","15","15","23","23","23","23","23","23","23","23","23","23","33","33","33","33","33","33","33","33","33","33","手入力箇所","手入力箇所","手入力箇所","手入力箇所","手入力箇所","手入力箇所","手入力箇所","手入力箇所","手入力箇所","手入力箇所"))</f>
        <v>#REF!</v>
      </c>
    </row>
    <row r="9257" spans="1:14" ht="13.8" thickBot="1" x14ac:dyDescent="0.25">
      <c r="A9257" s="29" t="s">
        <v>75</v>
      </c>
      <c r="B9257" s="18">
        <v>6</v>
      </c>
      <c r="C9257" s="18">
        <v>14</v>
      </c>
      <c r="D9257" s="18">
        <v>25</v>
      </c>
      <c r="E9257" s="18">
        <v>39</v>
      </c>
      <c r="F9257" s="18"/>
      <c r="G9257" s="18"/>
      <c r="H9257" s="18"/>
      <c r="I9257" s="18"/>
      <c r="J9257" s="62"/>
      <c r="K9257" s="19"/>
      <c r="L9257" s="29" t="s">
        <v>75</v>
      </c>
      <c r="M9257" s="104" t="e">
        <f>#REF!</f>
        <v>#REF!</v>
      </c>
      <c r="N9257" s="113" t="e">
        <f>IF(M9257=0,"",CHOOSE(M9257,"6","14","25","39","39","手入力箇所","手入力箇所","手入力箇所","手入力箇所","手入力箇所","手入力箇所","手入力箇所","手入力箇所","手入力箇所","手入力箇所"))</f>
        <v>#REF!</v>
      </c>
    </row>
    <row r="9258" spans="1:14" ht="37.200000000000003" thickBot="1" x14ac:dyDescent="0.25">
      <c r="A9258" s="30" t="s">
        <v>76</v>
      </c>
      <c r="B9258" s="18">
        <v>2</v>
      </c>
      <c r="C9258" s="18">
        <v>3</v>
      </c>
      <c r="D9258" s="18">
        <v>6</v>
      </c>
      <c r="E9258" s="18">
        <v>9</v>
      </c>
      <c r="F9258" s="18"/>
      <c r="G9258" s="18"/>
      <c r="H9258" s="18"/>
      <c r="I9258" s="18"/>
      <c r="J9258" s="62"/>
      <c r="K9258" s="19"/>
      <c r="L9258" s="30" t="s">
        <v>76</v>
      </c>
      <c r="M9258" s="104" t="e">
        <f>#REF!</f>
        <v>#REF!</v>
      </c>
      <c r="N9258" s="113" t="e">
        <f>IF(M9258=0,"",CHOOSE(M9258,"2","3","6","9","9","手入力箇所","手入力箇所","手入力箇所","手入力箇所","手入力箇所","手入力箇所","手入力箇所","手入力箇所","手入力箇所","手入力箇所"))</f>
        <v>#REF!</v>
      </c>
    </row>
    <row r="9259" spans="1:14" ht="27" thickBot="1" x14ac:dyDescent="0.25">
      <c r="A9259" s="31" t="s">
        <v>77</v>
      </c>
      <c r="B9259" s="18">
        <v>12</v>
      </c>
      <c r="C9259" s="18">
        <v>18</v>
      </c>
      <c r="D9259" s="18">
        <v>22</v>
      </c>
      <c r="E9259" s="18">
        <v>26</v>
      </c>
      <c r="F9259" s="62"/>
      <c r="G9259" s="62"/>
      <c r="H9259" s="62"/>
      <c r="I9259" s="62"/>
      <c r="J9259" s="62"/>
      <c r="K9259" s="19"/>
      <c r="L9259" s="31" t="s">
        <v>77</v>
      </c>
      <c r="M9259" s="104" t="e">
        <f>#REF!</f>
        <v>#REF!</v>
      </c>
      <c r="N9259" s="113" t="e">
        <f>IF(M9259=0,"",CHOOSE(M9259,"12","18","22","26","26","手入力箇所","手入力箇所","手入力箇所","手入力箇所","手入力箇所","手入力箇所","手入力箇所","手入力箇所","手入力箇所","手入力箇所"))</f>
        <v>#REF!</v>
      </c>
    </row>
    <row r="9260" spans="1:14" ht="40.200000000000003" thickBot="1" x14ac:dyDescent="0.25">
      <c r="A9260" s="31" t="s">
        <v>78</v>
      </c>
      <c r="B9260" s="18">
        <v>5</v>
      </c>
      <c r="C9260" s="18">
        <v>8</v>
      </c>
      <c r="D9260" s="18">
        <v>11</v>
      </c>
      <c r="E9260" s="18">
        <v>14</v>
      </c>
      <c r="F9260" s="62"/>
      <c r="G9260" s="62"/>
      <c r="H9260" s="62"/>
      <c r="I9260" s="62"/>
      <c r="J9260" s="62"/>
      <c r="K9260" s="19"/>
      <c r="L9260" s="31" t="s">
        <v>78</v>
      </c>
      <c r="M9260" s="104" t="e">
        <f>#REF!</f>
        <v>#REF!</v>
      </c>
      <c r="N9260" s="113" t="e">
        <f>IF(M9260=0,"",CHOOSE(M9260,"5","8","11","14","14","手入力箇所","手入力箇所","手入力箇所","手入力箇所","手入力箇所","手入力箇所","手入力箇所","手入力箇所","手入力箇所","手入力箇所"))</f>
        <v>#REF!</v>
      </c>
    </row>
    <row r="9261" spans="1:14" ht="27" thickBot="1" x14ac:dyDescent="0.25">
      <c r="A9261" s="31" t="s">
        <v>79</v>
      </c>
      <c r="B9261" s="18">
        <v>6</v>
      </c>
      <c r="C9261" s="18">
        <v>11</v>
      </c>
      <c r="D9261" s="18">
        <v>16</v>
      </c>
      <c r="E9261" s="18">
        <v>21</v>
      </c>
      <c r="F9261" s="62"/>
      <c r="G9261" s="62"/>
      <c r="H9261" s="62"/>
      <c r="I9261" s="62"/>
      <c r="J9261" s="62"/>
      <c r="K9261" s="19"/>
      <c r="L9261" s="31" t="s">
        <v>79</v>
      </c>
      <c r="M9261" s="104" t="e">
        <f>#REF!</f>
        <v>#REF!</v>
      </c>
      <c r="N9261" s="113" t="e">
        <f>IF(M9261=0,"",CHOOSE(M9261,"6","11","16","21","21","手入力箇所","手入力箇所","手入力箇所","手入力箇所","手入力箇所","手入力箇所","手入力箇所","手入力箇所","手入力箇所"))</f>
        <v>#REF!</v>
      </c>
    </row>
    <row r="9262" spans="1:14" ht="40.200000000000003" thickBot="1" x14ac:dyDescent="0.25">
      <c r="A9262" s="31" t="s">
        <v>80</v>
      </c>
      <c r="B9262" s="18">
        <v>5</v>
      </c>
      <c r="C9262" s="18">
        <v>7</v>
      </c>
      <c r="D9262" s="18">
        <v>9</v>
      </c>
      <c r="E9262" s="18">
        <v>10</v>
      </c>
      <c r="F9262" s="62"/>
      <c r="G9262" s="62"/>
      <c r="H9262" s="62"/>
      <c r="I9262" s="62"/>
      <c r="J9262" s="62"/>
      <c r="K9262" s="19"/>
      <c r="L9262" s="31" t="s">
        <v>80</v>
      </c>
      <c r="M9262" s="104" t="e">
        <f>#REF!</f>
        <v>#REF!</v>
      </c>
      <c r="N9262" s="113" t="e">
        <f>IF(M9262=0,"",CHOOSE(M9262,"5","7","9","10","10","手入力箇所","手入力箇所","手入力箇所","手入力箇所","手入力箇所","手入力箇所","手入力箇所","手入力箇所","手入力箇所"))</f>
        <v>#REF!</v>
      </c>
    </row>
    <row r="9263" spans="1:14" ht="40.200000000000003" thickBot="1" x14ac:dyDescent="0.25">
      <c r="A9263" s="31" t="s">
        <v>81</v>
      </c>
      <c r="B9263" s="18">
        <v>9</v>
      </c>
      <c r="C9263" s="18">
        <v>14</v>
      </c>
      <c r="D9263" s="62"/>
      <c r="E9263" s="62"/>
      <c r="F9263" s="62"/>
      <c r="G9263" s="62"/>
      <c r="H9263" s="62"/>
      <c r="I9263" s="62"/>
      <c r="J9263" s="62"/>
      <c r="K9263" s="19"/>
      <c r="L9263" s="31" t="s">
        <v>81</v>
      </c>
      <c r="M9263" s="104" t="e">
        <f>#REF!</f>
        <v>#REF!</v>
      </c>
      <c r="N9263" s="113" t="e">
        <f>IF(M9263=0,"",CHOOSE(M9263,"9","14","手入力箇所","手入力箇所","手入力箇所","手入力箇所","手入力箇所","手入力箇所","手入力箇所","手入力箇所","手入力箇所","手入力箇所"))</f>
        <v>#REF!</v>
      </c>
    </row>
    <row r="9264" spans="1:14" ht="13.8" thickBot="1" x14ac:dyDescent="0.25">
      <c r="A9264" s="31" t="s">
        <v>82</v>
      </c>
      <c r="B9264" s="18">
        <v>3</v>
      </c>
      <c r="C9264" s="18">
        <v>4</v>
      </c>
      <c r="D9264" s="18">
        <v>4</v>
      </c>
      <c r="E9264" s="18">
        <v>5</v>
      </c>
      <c r="F9264" s="18">
        <v>6</v>
      </c>
      <c r="G9264" s="18">
        <v>8</v>
      </c>
      <c r="H9264" s="18">
        <v>9</v>
      </c>
      <c r="I9264" s="18">
        <v>11</v>
      </c>
      <c r="J9264" s="18">
        <v>12</v>
      </c>
      <c r="K9264" s="19"/>
      <c r="L9264" s="31" t="s">
        <v>82</v>
      </c>
      <c r="M9264" s="104" t="e">
        <f>#REF!</f>
        <v>#REF!</v>
      </c>
      <c r="N9264" s="113" t="e">
        <f>IF(M9264=0,"",CHOOSE(M9264,"3","4","4","5","5","6","6","6","6","6","8","8","8","8","8","8","8","8","8","8","9","9","9","9","9","9","9","9","9","9","11","11","11","11","11","11","11","11","11","11","12","12","12","12","12","12","12","12","12","12","12","手入力箇所","手入力箇所","手入力箇所","手入力箇所","手入力箇所","手入力箇所","手入力箇所","手入力箇所","手入力箇所","手入力箇所"))</f>
        <v>#REF!</v>
      </c>
    </row>
    <row r="9265" spans="1:14" ht="13.8" thickBot="1" x14ac:dyDescent="0.25">
      <c r="A9265" s="31" t="s">
        <v>83</v>
      </c>
      <c r="B9265" s="18">
        <v>3</v>
      </c>
      <c r="C9265" s="18">
        <v>4</v>
      </c>
      <c r="D9265" s="18">
        <v>4</v>
      </c>
      <c r="E9265" s="18">
        <v>5</v>
      </c>
      <c r="F9265" s="18">
        <v>6</v>
      </c>
      <c r="G9265" s="18">
        <v>8</v>
      </c>
      <c r="H9265" s="18">
        <v>10</v>
      </c>
      <c r="I9265" s="18">
        <v>12</v>
      </c>
      <c r="J9265" s="18">
        <v>13</v>
      </c>
      <c r="K9265" s="19"/>
      <c r="L9265" s="31" t="s">
        <v>83</v>
      </c>
      <c r="M9265" s="104" t="e">
        <f>#REF!</f>
        <v>#REF!</v>
      </c>
      <c r="N9265" s="113" t="e">
        <f>IF(M9265=0,"",CHOOSE(M9265,"3","4","4","5","5","6","6","6","6","6","8","8","8","8","8","8","8","8","8","8","10","10","10","10","10","10","10","10","10","10","12","12","12","12","12","12","12","12","12","12","13","13","13","13","13","13","13","13","13","13","13","手入力箇所","手入力箇所","手入力箇所","手入力箇所","手入力箇所","手入力箇所","手入力箇所","手入力箇所","手入力箇所","手入力箇所"))</f>
        <v>#REF!</v>
      </c>
    </row>
    <row r="9266" spans="1:14" ht="27" thickBot="1" x14ac:dyDescent="0.25">
      <c r="A9266" s="32" t="s">
        <v>84</v>
      </c>
      <c r="B9266" s="20">
        <v>1</v>
      </c>
      <c r="C9266" s="20">
        <v>2</v>
      </c>
      <c r="D9266" s="20">
        <v>3</v>
      </c>
      <c r="E9266" s="20">
        <v>4</v>
      </c>
      <c r="F9266" s="20">
        <v>8</v>
      </c>
      <c r="G9266" s="20">
        <v>19</v>
      </c>
      <c r="H9266" s="63"/>
      <c r="I9266" s="63"/>
      <c r="J9266" s="63"/>
      <c r="K9266" s="21"/>
      <c r="L9266" s="32" t="s">
        <v>84</v>
      </c>
      <c r="M9266" s="104" t="e">
        <f>#REF!</f>
        <v>#REF!</v>
      </c>
      <c r="N9266" s="113" t="e">
        <f>IF(M9266=0,"",CHOOSE(M9266,"1","2","3","4","4","8","8","8","8","8","19","19","19","19","19","19","19","19","19","19","手入力箇所","手入力箇所","手入力箇所","手入力箇所","手入力箇所","手入力箇所","手入力箇所","手入力箇所","手入力箇所","手入力箇所"))</f>
        <v>#REF!</v>
      </c>
    </row>
    <row r="9267" spans="1:14" ht="13.8" thickBot="1" x14ac:dyDescent="0.25"/>
    <row r="9268" spans="1:14" ht="13.8" thickBot="1" x14ac:dyDescent="0.25">
      <c r="A9268" s="686" t="e">
        <f>A9241</f>
        <v>#REF!</v>
      </c>
      <c r="B9268" s="686"/>
      <c r="C9268" s="686"/>
      <c r="D9268" s="687" t="s">
        <v>193</v>
      </c>
      <c r="E9268" s="687"/>
      <c r="F9268" s="687"/>
      <c r="G9268" s="687"/>
      <c r="H9268" s="687"/>
      <c r="I9268" s="687"/>
      <c r="J9268" s="687"/>
      <c r="K9268" s="687"/>
      <c r="L9268" s="687"/>
      <c r="M9268" s="687"/>
      <c r="N9268" s="687"/>
    </row>
    <row r="9269" spans="1:14" ht="13.8" thickBot="1" x14ac:dyDescent="0.25">
      <c r="A9269" s="105"/>
      <c r="B9269" s="33">
        <v>1</v>
      </c>
      <c r="C9269" s="24">
        <v>2</v>
      </c>
      <c r="D9269" s="24">
        <v>3</v>
      </c>
      <c r="E9269" s="24" t="s">
        <v>58</v>
      </c>
      <c r="F9269" s="24" t="s">
        <v>59</v>
      </c>
      <c r="G9269" s="24" t="s">
        <v>60</v>
      </c>
      <c r="H9269" s="24" t="s">
        <v>61</v>
      </c>
      <c r="I9269" s="24" t="s">
        <v>62</v>
      </c>
      <c r="J9269" s="24" t="s">
        <v>194</v>
      </c>
      <c r="K9269" s="102" t="s">
        <v>85</v>
      </c>
      <c r="L9269" s="105" t="s">
        <v>189</v>
      </c>
      <c r="M9269" s="105" t="s">
        <v>188</v>
      </c>
      <c r="N9269" s="105" t="s">
        <v>51</v>
      </c>
    </row>
    <row r="9270" spans="1:14" ht="13.8" thickBot="1" x14ac:dyDescent="0.25">
      <c r="A9270" s="26" t="s">
        <v>56</v>
      </c>
      <c r="B9270" s="22">
        <v>16</v>
      </c>
      <c r="C9270" s="22">
        <v>25</v>
      </c>
      <c r="D9270" s="22">
        <v>32</v>
      </c>
      <c r="E9270" s="22">
        <v>38</v>
      </c>
      <c r="F9270" s="22">
        <v>56</v>
      </c>
      <c r="G9270" s="22">
        <v>87</v>
      </c>
      <c r="H9270" s="22">
        <v>121</v>
      </c>
      <c r="I9270" s="22"/>
      <c r="J9270" s="23"/>
      <c r="K9270" s="68"/>
      <c r="L9270" s="107" t="s">
        <v>56</v>
      </c>
      <c r="M9270" s="103" t="e">
        <f>#REF!</f>
        <v>#REF!</v>
      </c>
      <c r="N9270" s="103" t="e">
        <f>IF(M9270=0,"",CHOOSE(M9270,"16","25","32","38","38","56","56","56","56","56","87","87","87","87","87","87","87","87","87","87","121","121","121","121","121","121","121","121","121","121","手入力箇所","手入力箇所","手入力箇所","手入力箇所","手入力箇所","手入力箇所","手入力箇所","手入力箇所","手入力箇所","手入力箇所"))</f>
        <v>#REF!</v>
      </c>
    </row>
    <row r="9271" spans="1:14" ht="13.8" thickBot="1" x14ac:dyDescent="0.25">
      <c r="A9271" s="27" t="s">
        <v>57</v>
      </c>
      <c r="B9271" s="18">
        <v>25</v>
      </c>
      <c r="C9271" s="18">
        <v>33</v>
      </c>
      <c r="D9271" s="18">
        <v>40</v>
      </c>
      <c r="E9271" s="18">
        <v>45</v>
      </c>
      <c r="F9271" s="18">
        <v>58</v>
      </c>
      <c r="G9271" s="18">
        <v>79</v>
      </c>
      <c r="H9271" s="18"/>
      <c r="I9271" s="18"/>
      <c r="J9271" s="62"/>
      <c r="K9271" s="69"/>
      <c r="L9271" s="107" t="s">
        <v>57</v>
      </c>
      <c r="M9271" s="103" t="e">
        <f>#REF!</f>
        <v>#REF!</v>
      </c>
      <c r="N9271" s="103" t="e">
        <f>IF(M9271=0,"",CHOOSE(M9271,"25","33","40","45","45","58","58","58","58","58","79","79","79","79","79","79","79","79","79","79","手入力箇所","手入力箇所","手入力箇所","手入力箇所","手入力箇所","手入力箇所","手入力箇所","手入力箇所","手入力箇所","手入力箇所"))</f>
        <v>#REF!</v>
      </c>
    </row>
    <row r="9272" spans="1:14" ht="48.6" thickBot="1" x14ac:dyDescent="0.25">
      <c r="A9272" s="28" t="s">
        <v>64</v>
      </c>
      <c r="B9272" s="18">
        <v>32</v>
      </c>
      <c r="C9272" s="18"/>
      <c r="D9272" s="18"/>
      <c r="E9272" s="18"/>
      <c r="F9272" s="18"/>
      <c r="G9272" s="18"/>
      <c r="H9272" s="18"/>
      <c r="I9272" s="18"/>
      <c r="J9272" s="62"/>
      <c r="K9272" s="69"/>
      <c r="L9272" s="108" t="s">
        <v>64</v>
      </c>
      <c r="M9272" s="103" t="e">
        <f>#REF!</f>
        <v>#REF!</v>
      </c>
      <c r="N9272" s="103" t="e">
        <f>IF(M9272=0,"",CHOOSE(M9272,"32","手入力箇所","手入力箇所","手入力箇所","手入力箇所","手入力箇所","手入力箇所","手入力箇所","手入力箇所","手入力箇所","手入力箇所"))</f>
        <v>#REF!</v>
      </c>
    </row>
    <row r="9273" spans="1:14" ht="48.6" thickBot="1" x14ac:dyDescent="0.25">
      <c r="A9273" s="28" t="s">
        <v>65</v>
      </c>
      <c r="B9273" s="18">
        <v>36</v>
      </c>
      <c r="C9273" s="18"/>
      <c r="D9273" s="18"/>
      <c r="E9273" s="18"/>
      <c r="F9273" s="18"/>
      <c r="G9273" s="18"/>
      <c r="H9273" s="18"/>
      <c r="I9273" s="18"/>
      <c r="J9273" s="62"/>
      <c r="K9273" s="69"/>
      <c r="L9273" s="108" t="s">
        <v>65</v>
      </c>
      <c r="M9273" s="103" t="e">
        <f>#REF!</f>
        <v>#REF!</v>
      </c>
      <c r="N9273" s="103" t="e">
        <f>IF(M9273=0,"",CHOOSE(M9273,"36","手入力箇所","手入力箇所","手入力箇所","手入力箇所","手入力箇所","手入力箇所","手入力箇所","手入力箇所","手入力箇所","手入力箇所"))</f>
        <v>#REF!</v>
      </c>
    </row>
    <row r="9274" spans="1:14" ht="24.6" thickBot="1" x14ac:dyDescent="0.25">
      <c r="A9274" s="28" t="s">
        <v>66</v>
      </c>
      <c r="B9274" s="18">
        <v>24</v>
      </c>
      <c r="C9274" s="18">
        <v>30</v>
      </c>
      <c r="D9274" s="18">
        <v>33</v>
      </c>
      <c r="E9274" s="18">
        <v>35</v>
      </c>
      <c r="F9274" s="18">
        <v>42</v>
      </c>
      <c r="G9274" s="18"/>
      <c r="H9274" s="18"/>
      <c r="I9274" s="18"/>
      <c r="J9274" s="62"/>
      <c r="K9274" s="69"/>
      <c r="L9274" s="108" t="s">
        <v>66</v>
      </c>
      <c r="M9274" s="103" t="e">
        <f>#REF!</f>
        <v>#REF!</v>
      </c>
      <c r="N9274" s="103" t="e">
        <f>IF(M9274=0,"",CHOOSE(M9274,"24","30","33","35","35","42","42","42","42","42","手入力箇所","手入力箇所","手入力箇所","手入力箇所","手入力箇所","手入力箇所","手入力箇所","手入力箇所","手入力箇所","手入力箇所"))</f>
        <v>#REF!</v>
      </c>
    </row>
    <row r="9275" spans="1:14" ht="36.6" thickBot="1" x14ac:dyDescent="0.25">
      <c r="A9275" s="28" t="s">
        <v>67</v>
      </c>
      <c r="B9275" s="18">
        <v>7</v>
      </c>
      <c r="C9275" s="18">
        <v>12</v>
      </c>
      <c r="D9275" s="18">
        <v>16</v>
      </c>
      <c r="E9275" s="18">
        <v>19</v>
      </c>
      <c r="F9275" s="18"/>
      <c r="G9275" s="18"/>
      <c r="H9275" s="18"/>
      <c r="I9275" s="18"/>
      <c r="J9275" s="62"/>
      <c r="K9275" s="69"/>
      <c r="L9275" s="108" t="s">
        <v>67</v>
      </c>
      <c r="M9275" s="103" t="e">
        <f>#REF!</f>
        <v>#REF!</v>
      </c>
      <c r="N9275" s="103" t="e">
        <f>IF(M9275=0,"",CHOOSE(M9275,"7","12","16","19","19","手入力箇所","手入力箇所","手入力箇所","手入力箇所","手入力箇所","手入力箇所","手入力箇所","手入力箇所","手入力箇所","手入力箇所"))</f>
        <v>#REF!</v>
      </c>
    </row>
    <row r="9276" spans="1:14" ht="24.6" thickBot="1" x14ac:dyDescent="0.25">
      <c r="A9276" s="28" t="s">
        <v>68</v>
      </c>
      <c r="B9276" s="18">
        <v>21</v>
      </c>
      <c r="C9276" s="18">
        <v>35</v>
      </c>
      <c r="D9276" s="18">
        <v>48</v>
      </c>
      <c r="E9276" s="18">
        <v>59</v>
      </c>
      <c r="F9276" s="18">
        <v>94</v>
      </c>
      <c r="G9276" s="18">
        <v>159</v>
      </c>
      <c r="H9276" s="18">
        <v>235</v>
      </c>
      <c r="I9276" s="18"/>
      <c r="J9276" s="62"/>
      <c r="K9276" s="69"/>
      <c r="L9276" s="108" t="s">
        <v>68</v>
      </c>
      <c r="M9276" s="103" t="e">
        <f>#REF!</f>
        <v>#REF!</v>
      </c>
      <c r="N9276" s="103" t="e">
        <f>IF(M9276=0,"",CHOOSE(M9276,"21","35","48","59","59","94","94","94","94","94","159","159","159","159","159","159","159","159","159","159","235","235","235","235","235","235","235","235","235","235","手入力箇所","手入力箇所","手入力箇所","手入力箇所","手入力箇所","手入力箇所","手入力箇所","手入力箇所","手入力箇所","手入力箇所"))</f>
        <v>#REF!</v>
      </c>
    </row>
    <row r="9277" spans="1:14" ht="36.6" thickBot="1" x14ac:dyDescent="0.25">
      <c r="A9277" s="28" t="s">
        <v>69</v>
      </c>
      <c r="B9277" s="18">
        <v>22</v>
      </c>
      <c r="C9277" s="18">
        <v>26</v>
      </c>
      <c r="D9277" s="18">
        <v>28</v>
      </c>
      <c r="E9277" s="18">
        <v>29</v>
      </c>
      <c r="F9277" s="18">
        <v>34</v>
      </c>
      <c r="G9277" s="18"/>
      <c r="H9277" s="18"/>
      <c r="I9277" s="18"/>
      <c r="J9277" s="62"/>
      <c r="K9277" s="69"/>
      <c r="L9277" s="108" t="s">
        <v>69</v>
      </c>
      <c r="M9277" s="103" t="e">
        <f>#REF!</f>
        <v>#REF!</v>
      </c>
      <c r="N9277" s="103" t="e">
        <f>IF(M9277=0,"",CHOOSE(M9277,"22","26","28","29","29","34","34","34","34","34","手入力箇所","手入力箇所","手入力箇所","手入力箇所","手入力箇所","手入力箇所","手入力箇所","手入力箇所","手入力箇所","手入力箇所"))</f>
        <v>#REF!</v>
      </c>
    </row>
    <row r="9278" spans="1:14" ht="13.8" thickBot="1" x14ac:dyDescent="0.25">
      <c r="A9278" s="27" t="s">
        <v>63</v>
      </c>
      <c r="B9278" s="18">
        <v>21</v>
      </c>
      <c r="C9278" s="18">
        <v>33</v>
      </c>
      <c r="D9278" s="18">
        <v>46</v>
      </c>
      <c r="E9278" s="18">
        <v>56</v>
      </c>
      <c r="F9278" s="18">
        <v>89</v>
      </c>
      <c r="G9278" s="18">
        <v>151</v>
      </c>
      <c r="H9278" s="18">
        <v>224</v>
      </c>
      <c r="I9278" s="18">
        <v>289</v>
      </c>
      <c r="J9278" s="18">
        <v>350</v>
      </c>
      <c r="K9278" s="69"/>
      <c r="L9278" s="107" t="s">
        <v>63</v>
      </c>
      <c r="M9278" s="103" t="e">
        <f>#REF!</f>
        <v>#REF!</v>
      </c>
      <c r="N9278" s="103" t="e">
        <f>IF(M9278=0,"",CHOOSE(M9278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279" spans="1:14" ht="24.6" thickBot="1" x14ac:dyDescent="0.25">
      <c r="A9279" s="34" t="s">
        <v>70</v>
      </c>
      <c r="B9279" s="35">
        <v>13</v>
      </c>
      <c r="C9279" s="35">
        <v>33</v>
      </c>
      <c r="D9279" s="35">
        <v>59</v>
      </c>
      <c r="E9279" s="35"/>
      <c r="F9279" s="35"/>
      <c r="G9279" s="35"/>
      <c r="H9279" s="35"/>
      <c r="I9279" s="35"/>
      <c r="J9279" s="36"/>
      <c r="K9279" s="67"/>
      <c r="L9279" s="108" t="s">
        <v>70</v>
      </c>
      <c r="M9279" s="103" t="e">
        <f>#REF!</f>
        <v>#REF!</v>
      </c>
      <c r="N9279" s="103" t="e">
        <f>IF(M9279=0,"",CHOOSE(M9279,"13","33","59","手入力箇所","手入力箇所","手入力箇所","手入力箇所","手入力箇所","手入力箇所","手入力箇所","手入力箇所","手入力箇所","手入力箇所"))</f>
        <v>#REF!</v>
      </c>
    </row>
    <row r="9280" spans="1:14" ht="13.8" thickBot="1" x14ac:dyDescent="0.25">
      <c r="A9280" s="37" t="s">
        <v>71</v>
      </c>
      <c r="B9280" s="17">
        <v>23</v>
      </c>
      <c r="C9280" s="17">
        <v>39</v>
      </c>
      <c r="D9280" s="17">
        <v>97</v>
      </c>
      <c r="E9280" s="17"/>
      <c r="F9280" s="17"/>
      <c r="G9280" s="17"/>
      <c r="H9280" s="17"/>
      <c r="I9280" s="17"/>
      <c r="J9280" s="64"/>
      <c r="K9280" s="70"/>
      <c r="L9280" s="109" t="s">
        <v>71</v>
      </c>
      <c r="M9280" s="103" t="e">
        <f>#REF!</f>
        <v>#REF!</v>
      </c>
      <c r="N9280" s="103" t="e">
        <f>IF(M9280=0,"",CHOOSE(M9280,"23","39","97","手入力箇所","手入力箇所","手入力箇所","手入力箇所","手入力箇所","手入力箇所","手入力箇所","手入力箇所","手入力箇所","手入力箇所"))</f>
        <v>#REF!</v>
      </c>
    </row>
    <row r="9281" spans="1:14" ht="13.8" thickBot="1" x14ac:dyDescent="0.25">
      <c r="A9281" s="29" t="s">
        <v>72</v>
      </c>
      <c r="B9281" s="18">
        <v>21</v>
      </c>
      <c r="C9281" s="18">
        <v>37</v>
      </c>
      <c r="D9281" s="18">
        <v>58</v>
      </c>
      <c r="E9281" s="18">
        <v>76</v>
      </c>
      <c r="F9281" s="18">
        <v>137</v>
      </c>
      <c r="G9281" s="18"/>
      <c r="H9281" s="18"/>
      <c r="I9281" s="18"/>
      <c r="J9281" s="62"/>
      <c r="K9281" s="69"/>
      <c r="L9281" s="109" t="s">
        <v>72</v>
      </c>
      <c r="M9281" s="103" t="e">
        <f>#REF!</f>
        <v>#REF!</v>
      </c>
      <c r="N9281" s="103" t="e">
        <f>IF(M9281=0,"",CHOOSE(M9281,"21","37","58","76","76","137","137","137","137","137","手入力箇所","手入力箇所","手入力箇所","手入力箇所","手入力箇所","手入力箇所","手入力箇所","手入力箇所","手入力箇所","手入力箇所"))</f>
        <v>#REF!</v>
      </c>
    </row>
    <row r="9282" spans="1:14" ht="13.8" thickBot="1" x14ac:dyDescent="0.25">
      <c r="A9282" s="29" t="s">
        <v>73</v>
      </c>
      <c r="B9282" s="18">
        <v>48</v>
      </c>
      <c r="C9282" s="18">
        <v>93</v>
      </c>
      <c r="D9282" s="18">
        <v>138</v>
      </c>
      <c r="E9282" s="18">
        <v>183</v>
      </c>
      <c r="F9282" s="18"/>
      <c r="G9282" s="18"/>
      <c r="H9282" s="18"/>
      <c r="I9282" s="18"/>
      <c r="J9282" s="62"/>
      <c r="K9282" s="69"/>
      <c r="L9282" s="109" t="s">
        <v>73</v>
      </c>
      <c r="M9282" s="103" t="e">
        <f>#REF!</f>
        <v>#REF!</v>
      </c>
      <c r="N9282" s="103" t="e">
        <f>IF(M9282=0,"",CHOOSE(M9282,"48","93","138","183","183","手入力箇所","手入力箇所","手入力箇所","手入力箇所","手入力箇所","手入力箇所","手入力箇所","手入力箇所","手入力箇所","手入力箇所"))</f>
        <v>#REF!</v>
      </c>
    </row>
    <row r="9283" spans="1:14" ht="37.200000000000003" thickBot="1" x14ac:dyDescent="0.25">
      <c r="A9283" s="30" t="s">
        <v>74</v>
      </c>
      <c r="B9283" s="18">
        <v>13</v>
      </c>
      <c r="C9283" s="18">
        <v>26</v>
      </c>
      <c r="D9283" s="18">
        <v>40</v>
      </c>
      <c r="E9283" s="18">
        <v>55</v>
      </c>
      <c r="F9283" s="18">
        <v>107</v>
      </c>
      <c r="G9283" s="18">
        <v>224</v>
      </c>
      <c r="H9283" s="18">
        <v>386</v>
      </c>
      <c r="I9283" s="18"/>
      <c r="J9283" s="62"/>
      <c r="K9283" s="69"/>
      <c r="L9283" s="110" t="s">
        <v>74</v>
      </c>
      <c r="M9283" s="103" t="e">
        <f>#REF!</f>
        <v>#REF!</v>
      </c>
      <c r="N9283" s="103" t="e">
        <f>IF(M9283=0,"",CHOOSE(M9283,"13","26","40","55","55","107","107","107","107","107","224","224","224","224","224","224","224","224","224","224","386","386","386","386","386","386","386","386","386","386","手入力箇所","手入力箇所","手入力箇所","手入力箇所","手入力箇所","手入力箇所","手入力箇所","手入力箇所","手入力箇所","手入力箇所"))</f>
        <v>#REF!</v>
      </c>
    </row>
    <row r="9284" spans="1:14" ht="13.8" thickBot="1" x14ac:dyDescent="0.25">
      <c r="A9284" s="29" t="s">
        <v>75</v>
      </c>
      <c r="B9284" s="18">
        <v>36</v>
      </c>
      <c r="C9284" s="18">
        <v>98</v>
      </c>
      <c r="D9284" s="18">
        <v>173</v>
      </c>
      <c r="E9284" s="18">
        <v>274</v>
      </c>
      <c r="F9284" s="18"/>
      <c r="G9284" s="18"/>
      <c r="H9284" s="18"/>
      <c r="I9284" s="18"/>
      <c r="J9284" s="62"/>
      <c r="K9284" s="69"/>
      <c r="L9284" s="109" t="s">
        <v>75</v>
      </c>
      <c r="M9284" s="103" t="e">
        <f>#REF!</f>
        <v>#REF!</v>
      </c>
      <c r="N9284" s="103" t="e">
        <f>IF(M9284=0,"",CHOOSE(M9284,"36","98","173","274","274","手入力箇所","手入力箇所","手入力箇所","手入力箇所","手入力箇所","手入力箇所","手入力箇所","手入力箇所","手入力箇所","手入力箇所"))</f>
        <v>#REF!</v>
      </c>
    </row>
    <row r="9285" spans="1:14" ht="37.200000000000003" thickBot="1" x14ac:dyDescent="0.25">
      <c r="A9285" s="30" t="s">
        <v>76</v>
      </c>
      <c r="B9285" s="18">
        <v>127</v>
      </c>
      <c r="C9285" s="18">
        <v>127</v>
      </c>
      <c r="D9285" s="18">
        <v>127</v>
      </c>
      <c r="E9285" s="18">
        <v>127</v>
      </c>
      <c r="F9285" s="18"/>
      <c r="G9285" s="18"/>
      <c r="H9285" s="18"/>
      <c r="I9285" s="18"/>
      <c r="J9285" s="62"/>
      <c r="K9285" s="69"/>
      <c r="L9285" s="110" t="s">
        <v>76</v>
      </c>
      <c r="M9285" s="103" t="e">
        <f>#REF!</f>
        <v>#REF!</v>
      </c>
      <c r="N9285" s="103" t="e">
        <f>IF(M9285=0,"",CHOOSE(M9285,"127","127","127","127","127","手入力箇所","手入力箇所","手入力箇所","手入力箇所","手入力箇所","手入力箇所","手入力箇所","手入力箇所","手入力箇所","手入力箇所"))</f>
        <v>#REF!</v>
      </c>
    </row>
    <row r="9286" spans="1:14" ht="27" thickBot="1" x14ac:dyDescent="0.25">
      <c r="A9286" s="31" t="s">
        <v>77</v>
      </c>
      <c r="B9286" s="18">
        <v>42</v>
      </c>
      <c r="C9286" s="18">
        <v>90</v>
      </c>
      <c r="D9286" s="18">
        <v>141</v>
      </c>
      <c r="E9286" s="18">
        <v>193</v>
      </c>
      <c r="F9286" s="62"/>
      <c r="G9286" s="62"/>
      <c r="H9286" s="62"/>
      <c r="I9286" s="62"/>
      <c r="J9286" s="62"/>
      <c r="K9286" s="69"/>
      <c r="L9286" s="111" t="s">
        <v>77</v>
      </c>
      <c r="M9286" s="103" t="e">
        <f>#REF!</f>
        <v>#REF!</v>
      </c>
      <c r="N9286" s="103" t="e">
        <f>IF(M9286=0,"",CHOOSE(M9286,"42","90","141","193","1936","手入力箇所","手入力箇所","手入力箇所","手入力箇所","手入力箇所","手入力箇所","手入力箇所","手入力箇所","手入力箇所","手入力箇所"))</f>
        <v>#REF!</v>
      </c>
    </row>
    <row r="9287" spans="1:14" ht="40.200000000000003" thickBot="1" x14ac:dyDescent="0.25">
      <c r="A9287" s="31" t="s">
        <v>78</v>
      </c>
      <c r="B9287" s="18">
        <v>24</v>
      </c>
      <c r="C9287" s="18">
        <v>43</v>
      </c>
      <c r="D9287" s="18">
        <v>61</v>
      </c>
      <c r="E9287" s="18">
        <v>76</v>
      </c>
      <c r="F9287" s="62"/>
      <c r="G9287" s="62"/>
      <c r="H9287" s="62"/>
      <c r="I9287" s="62"/>
      <c r="J9287" s="62"/>
      <c r="K9287" s="69"/>
      <c r="L9287" s="111" t="s">
        <v>78</v>
      </c>
      <c r="M9287" s="103" t="e">
        <f>#REF!</f>
        <v>#REF!</v>
      </c>
      <c r="N9287" s="103" t="e">
        <f>IF(M9287=0,"",CHOOSE(M9287,"24","43","61","76","76","手入力箇所","手入力箇所","手入力箇所","手入力箇所","手入力箇所","手入力箇所","手入力箇所","手入力箇所","手入力箇所","手入力箇所"))</f>
        <v>#REF!</v>
      </c>
    </row>
    <row r="9288" spans="1:14" ht="27" thickBot="1" x14ac:dyDescent="0.25">
      <c r="A9288" s="31" t="s">
        <v>79</v>
      </c>
      <c r="B9288" s="18">
        <v>54</v>
      </c>
      <c r="C9288" s="18">
        <v>77</v>
      </c>
      <c r="D9288" s="18">
        <v>94</v>
      </c>
      <c r="E9288" s="18">
        <v>107</v>
      </c>
      <c r="F9288" s="62"/>
      <c r="G9288" s="62"/>
      <c r="H9288" s="62"/>
      <c r="I9288" s="62"/>
      <c r="J9288" s="62"/>
      <c r="K9288" s="69"/>
      <c r="L9288" s="111" t="s">
        <v>79</v>
      </c>
      <c r="M9288" s="103" t="e">
        <f>#REF!</f>
        <v>#REF!</v>
      </c>
      <c r="N9288" s="103" t="e">
        <f>IF(M9288=0,"",CHOOSE(M9288,"54","77","94","107","107","手入力箇所","手入力箇所","手入力箇所","手入力箇所","手入力箇所","手入力箇所","手入力箇所","手入力箇所","手入力箇所","手入力箇所"))</f>
        <v>#REF!</v>
      </c>
    </row>
    <row r="9289" spans="1:14" ht="40.200000000000003" thickBot="1" x14ac:dyDescent="0.25">
      <c r="A9289" s="31" t="s">
        <v>80</v>
      </c>
      <c r="B9289" s="18">
        <v>49</v>
      </c>
      <c r="C9289" s="18">
        <v>53</v>
      </c>
      <c r="D9289" s="18">
        <v>55</v>
      </c>
      <c r="E9289" s="18">
        <v>56</v>
      </c>
      <c r="F9289" s="62"/>
      <c r="G9289" s="62"/>
      <c r="H9289" s="62"/>
      <c r="I9289" s="62"/>
      <c r="J9289" s="62"/>
      <c r="K9289" s="69"/>
      <c r="L9289" s="111" t="s">
        <v>80</v>
      </c>
      <c r="M9289" s="103" t="e">
        <f>#REF!</f>
        <v>#REF!</v>
      </c>
      <c r="N9289" s="103" t="e">
        <f>IF(M9289=0,"",CHOOSE(M9289,"49","53","55","56","56","手入力箇所","手入力箇所","手入力箇所","手入力箇所","手入力箇所","手入力箇所","手入力箇所","手入力箇所","手入力箇所","手入力箇所"))</f>
        <v>#REF!</v>
      </c>
    </row>
    <row r="9290" spans="1:14" ht="40.200000000000003" thickBot="1" x14ac:dyDescent="0.25">
      <c r="A9290" s="38" t="s">
        <v>81</v>
      </c>
      <c r="B9290" s="35">
        <v>232</v>
      </c>
      <c r="C9290" s="35">
        <v>232</v>
      </c>
      <c r="D9290" s="36"/>
      <c r="E9290" s="36"/>
      <c r="F9290" s="36"/>
      <c r="G9290" s="36"/>
      <c r="H9290" s="36"/>
      <c r="I9290" s="36"/>
      <c r="J9290" s="36"/>
      <c r="K9290" s="67"/>
      <c r="L9290" s="111" t="s">
        <v>81</v>
      </c>
      <c r="M9290" s="103" t="e">
        <f>#REF!</f>
        <v>#REF!</v>
      </c>
      <c r="N9290" s="103" t="e">
        <f>IF(M9290=0,"",CHOOSE(M9290,"232","232","手入力箇所","手入力箇所","手入力箇所","手入力箇所","手入力箇所","手入力箇所","手入力箇所","手入力箇所","手入力箇所","手入力箇所"))</f>
        <v>#REF!</v>
      </c>
    </row>
    <row r="9291" spans="1:14" ht="13.8" thickBot="1" x14ac:dyDescent="0.25">
      <c r="A9291" s="39" t="s">
        <v>82</v>
      </c>
      <c r="B9291" s="17">
        <v>6</v>
      </c>
      <c r="C9291" s="17">
        <v>9</v>
      </c>
      <c r="D9291" s="17">
        <v>11</v>
      </c>
      <c r="E9291" s="17">
        <v>13</v>
      </c>
      <c r="F9291" s="17">
        <v>18</v>
      </c>
      <c r="G9291" s="17">
        <v>26</v>
      </c>
      <c r="H9291" s="17">
        <v>35</v>
      </c>
      <c r="I9291" s="17">
        <v>43</v>
      </c>
      <c r="J9291" s="17">
        <v>49</v>
      </c>
      <c r="K9291" s="70"/>
      <c r="L9291" s="111" t="s">
        <v>82</v>
      </c>
      <c r="M9291" s="103" t="e">
        <f>#REF!</f>
        <v>#REF!</v>
      </c>
      <c r="N9291" s="103" t="e">
        <f>IF(M9291=0,"",CHOOSE(M9291,"6","9","11","13","13","18","18","18","18","18","26","26","26","26","26","26","26","26","26","26","35","35","35","35","35","35","35","35","35","35","43","43","43","43","43","43","43","43","43","43","49","49","49","49","49","49","49","49","49","49","手入力箇所","手入力箇所","手入力箇所","手入力箇所","手入力箇所","手入力箇所","手入力箇所","手入力箇所","手入力箇所","手入力箇所"))</f>
        <v>#REF!</v>
      </c>
    </row>
    <row r="9292" spans="1:14" ht="13.8" thickBot="1" x14ac:dyDescent="0.25">
      <c r="A9292" s="31" t="s">
        <v>83</v>
      </c>
      <c r="B9292" s="18">
        <v>6</v>
      </c>
      <c r="C9292" s="18">
        <v>10</v>
      </c>
      <c r="D9292" s="18">
        <v>14</v>
      </c>
      <c r="E9292" s="18">
        <v>17</v>
      </c>
      <c r="F9292" s="18">
        <v>29</v>
      </c>
      <c r="G9292" s="18">
        <v>50</v>
      </c>
      <c r="H9292" s="18">
        <v>76</v>
      </c>
      <c r="I9292" s="18">
        <v>100</v>
      </c>
      <c r="J9292" s="18">
        <v>123</v>
      </c>
      <c r="K9292" s="69"/>
      <c r="L9292" s="111" t="s">
        <v>83</v>
      </c>
      <c r="M9292" s="103" t="e">
        <f>#REF!</f>
        <v>#REF!</v>
      </c>
      <c r="N9292" s="103" t="e">
        <f>IF(M9292=0,"",CHOOSE(M9292,"6","10","14","17","17","29","29","29","29","29","50","50","50","50","50","50","50","50","50","50","76","76","76","76","76","76","76","76","76","76","100","100","100","100","100","100","100","100","100","100","123","123","123","123","123","123","123","123","123","123","手入力箇所","手入力箇所","手入力箇所","手入力箇所","手入力箇所","手入力箇所","手入力箇所","手入力箇所","手入力箇所"))</f>
        <v>#REF!</v>
      </c>
    </row>
    <row r="9293" spans="1:14" ht="27" thickBot="1" x14ac:dyDescent="0.25">
      <c r="A9293" s="32" t="s">
        <v>84</v>
      </c>
      <c r="B9293" s="20">
        <v>9</v>
      </c>
      <c r="C9293" s="20">
        <v>15</v>
      </c>
      <c r="D9293" s="20">
        <v>20</v>
      </c>
      <c r="E9293" s="20">
        <v>24</v>
      </c>
      <c r="F9293" s="20">
        <v>39</v>
      </c>
      <c r="G9293" s="20">
        <v>65</v>
      </c>
      <c r="H9293" s="63"/>
      <c r="I9293" s="63"/>
      <c r="J9293" s="63"/>
      <c r="K9293" s="106"/>
      <c r="L9293" s="111" t="s">
        <v>84</v>
      </c>
      <c r="M9293" s="103" t="e">
        <f>#REF!</f>
        <v>#REF!</v>
      </c>
      <c r="N9293" s="103" t="e">
        <f>IF(M9293=0,"",CHOOSE(M9293,"9","15","20","24","24","39","39","39","39","39","65","65","65","65","65","65","65","65","65","65","手入力箇所","手入力箇所","手入力箇所","手入力箇所","手入力箇所","手入力箇所","手入力箇所","手入力箇所","手入力箇所","手入力箇所"))</f>
        <v>#REF!</v>
      </c>
    </row>
    <row r="9296" spans="1:14" ht="13.8" thickBot="1" x14ac:dyDescent="0.25"/>
    <row r="9297" spans="1:14" ht="13.8" thickBot="1" x14ac:dyDescent="0.25">
      <c r="A9297" s="688" t="e">
        <f>#REF!</f>
        <v>#REF!</v>
      </c>
      <c r="B9297" s="688"/>
      <c r="C9297" s="688"/>
      <c r="D9297" s="689" t="s">
        <v>192</v>
      </c>
      <c r="E9297" s="689"/>
      <c r="F9297" s="689"/>
      <c r="G9297" s="689"/>
      <c r="H9297" s="689"/>
      <c r="I9297" s="689"/>
      <c r="J9297" s="689"/>
      <c r="K9297" s="689"/>
      <c r="L9297" s="689"/>
      <c r="M9297" s="689"/>
      <c r="N9297" s="689"/>
    </row>
    <row r="9298" spans="1:14" ht="13.8" thickBot="1" x14ac:dyDescent="0.25">
      <c r="A9298" s="65"/>
      <c r="B9298" s="33">
        <v>1</v>
      </c>
      <c r="C9298" s="24">
        <v>2</v>
      </c>
      <c r="D9298" s="24">
        <v>3</v>
      </c>
      <c r="E9298" s="24" t="s">
        <v>58</v>
      </c>
      <c r="F9298" s="24" t="s">
        <v>59</v>
      </c>
      <c r="G9298" s="24" t="s">
        <v>60</v>
      </c>
      <c r="H9298" s="24" t="s">
        <v>61</v>
      </c>
      <c r="I9298" s="24" t="s">
        <v>62</v>
      </c>
      <c r="J9298" s="24" t="s">
        <v>194</v>
      </c>
      <c r="K9298" s="25" t="s">
        <v>85</v>
      </c>
      <c r="L9298" s="105" t="s">
        <v>189</v>
      </c>
      <c r="M9298" s="105" t="s">
        <v>188</v>
      </c>
      <c r="N9298" s="105" t="s">
        <v>51</v>
      </c>
    </row>
    <row r="9299" spans="1:14" ht="13.8" thickBot="1" x14ac:dyDescent="0.25">
      <c r="A9299" s="26" t="s">
        <v>56</v>
      </c>
      <c r="B9299" s="22">
        <v>5</v>
      </c>
      <c r="C9299" s="22">
        <v>7</v>
      </c>
      <c r="D9299" s="22">
        <v>8</v>
      </c>
      <c r="E9299" s="22">
        <v>8</v>
      </c>
      <c r="F9299" s="22">
        <v>10</v>
      </c>
      <c r="G9299" s="22">
        <v>13</v>
      </c>
      <c r="H9299" s="22">
        <v>16</v>
      </c>
      <c r="I9299" s="22"/>
      <c r="J9299" s="23"/>
      <c r="K9299" s="1"/>
      <c r="L9299" s="26" t="s">
        <v>56</v>
      </c>
      <c r="M9299" s="104" t="e">
        <f>#REF!</f>
        <v>#REF!</v>
      </c>
      <c r="N9299" s="112" t="e">
        <f>IF(M9299=0,"",CHOOSE(M9299,"5","7","8","8","8","10","10","10","10","10","13","13","13","13","13","13","13","13","13","13","16","16","16","16","16","16","16","16","16","16","16","手入力箇所","手入力箇所","手入力箇所","手入力箇所","手入力箇所","手入力箇所","手入力箇所","手入力箇所","手入力箇所","手入力箇所"))</f>
        <v>#REF!</v>
      </c>
    </row>
    <row r="9300" spans="1:14" ht="13.8" thickBot="1" x14ac:dyDescent="0.25">
      <c r="A9300" s="27" t="s">
        <v>57</v>
      </c>
      <c r="B9300" s="18">
        <v>5</v>
      </c>
      <c r="C9300" s="18">
        <v>7</v>
      </c>
      <c r="D9300" s="18">
        <v>8</v>
      </c>
      <c r="E9300" s="18">
        <v>9</v>
      </c>
      <c r="F9300" s="18">
        <v>12</v>
      </c>
      <c r="G9300" s="18">
        <v>16</v>
      </c>
      <c r="H9300" s="18"/>
      <c r="I9300" s="18"/>
      <c r="J9300" s="62"/>
      <c r="K9300" s="19"/>
      <c r="L9300" s="27" t="s">
        <v>57</v>
      </c>
      <c r="M9300" s="104" t="e">
        <f>#REF!</f>
        <v>#REF!</v>
      </c>
      <c r="N9300" s="113" t="e">
        <f>IF(M9300=0,"",CHOOSE(M9300,"5","7","8","9","9","12","12","12","12","12","16","16","16","16","16","16","16","16","16","16","手入力箇所","手入力箇所","手入力箇所","手入力箇所","手入力箇所","手入力箇所","手入力箇所","手入力箇所","手入力箇所","手入力箇所"))</f>
        <v>#REF!</v>
      </c>
    </row>
    <row r="9301" spans="1:14" ht="48.6" thickBot="1" x14ac:dyDescent="0.25">
      <c r="A9301" s="28" t="s">
        <v>64</v>
      </c>
      <c r="B9301" s="18">
        <v>6</v>
      </c>
      <c r="C9301" s="18"/>
      <c r="D9301" s="18"/>
      <c r="E9301" s="18"/>
      <c r="F9301" s="18"/>
      <c r="G9301" s="18"/>
      <c r="H9301" s="18"/>
      <c r="I9301" s="18"/>
      <c r="J9301" s="62"/>
      <c r="K9301" s="19"/>
      <c r="L9301" s="28" t="s">
        <v>64</v>
      </c>
      <c r="M9301" s="104" t="e">
        <f>#REF!</f>
        <v>#REF!</v>
      </c>
      <c r="N9301" s="113" t="e">
        <f>IF(M9301=0,"",CHOOSE(M9301,"6","手入力箇所","手入力箇所","手入力箇所","手入力箇所","手入力箇所","手入力箇所","手入力箇所","手入力箇所","手入力箇所","手入力箇所","",""))</f>
        <v>#REF!</v>
      </c>
    </row>
    <row r="9302" spans="1:14" ht="48.6" thickBot="1" x14ac:dyDescent="0.25">
      <c r="A9302" s="28" t="s">
        <v>65</v>
      </c>
      <c r="B9302" s="18">
        <v>6</v>
      </c>
      <c r="C9302" s="18"/>
      <c r="D9302" s="18"/>
      <c r="E9302" s="18"/>
      <c r="F9302" s="18"/>
      <c r="G9302" s="18"/>
      <c r="H9302" s="18"/>
      <c r="I9302" s="18"/>
      <c r="J9302" s="62"/>
      <c r="K9302" s="19"/>
      <c r="L9302" s="28" t="s">
        <v>65</v>
      </c>
      <c r="M9302" s="104" t="e">
        <f>#REF!</f>
        <v>#REF!</v>
      </c>
      <c r="N9302" s="113" t="e">
        <f>IF(M9302=0,"",CHOOSE(M9302,"6","手入力箇所","手入力箇所","手入力箇所","手入力箇所","手入力箇所","手入力箇所","手入力箇所","手入力箇所","手入力箇所","手入力箇所","",""))</f>
        <v>#REF!</v>
      </c>
    </row>
    <row r="9303" spans="1:14" ht="24.6" thickBot="1" x14ac:dyDescent="0.25">
      <c r="A9303" s="28" t="s">
        <v>66</v>
      </c>
      <c r="B9303" s="18">
        <v>5</v>
      </c>
      <c r="C9303" s="18">
        <v>7</v>
      </c>
      <c r="D9303" s="18">
        <v>8</v>
      </c>
      <c r="E9303" s="18">
        <v>9</v>
      </c>
      <c r="F9303" s="18">
        <v>12</v>
      </c>
      <c r="G9303" s="18"/>
      <c r="H9303" s="18"/>
      <c r="I9303" s="18"/>
      <c r="J9303" s="62"/>
      <c r="K9303" s="19"/>
      <c r="L9303" s="28" t="s">
        <v>66</v>
      </c>
      <c r="M9303" s="104" t="e">
        <f>#REF!</f>
        <v>#REF!</v>
      </c>
      <c r="N9303" s="113" t="e">
        <f>IF(M9303=0,"",CHOOSE(M9303,"5","7","8","9","9","12","12","12","12","12","手入力箇所","手入力箇所","手入力箇所","手入力箇所","手入力箇所","手入力箇所","手入力箇所","手入力箇所","手入力箇所","手入力箇所"))</f>
        <v>#REF!</v>
      </c>
    </row>
    <row r="9304" spans="1:14" ht="36.6" thickBot="1" x14ac:dyDescent="0.25">
      <c r="A9304" s="28" t="s">
        <v>67</v>
      </c>
      <c r="B9304" s="18">
        <v>4</v>
      </c>
      <c r="C9304" s="18">
        <v>5</v>
      </c>
      <c r="D9304" s="18">
        <v>5</v>
      </c>
      <c r="E9304" s="18">
        <v>6</v>
      </c>
      <c r="F9304" s="18"/>
      <c r="G9304" s="18"/>
      <c r="H9304" s="18"/>
      <c r="I9304" s="18"/>
      <c r="J9304" s="62"/>
      <c r="K9304" s="19"/>
      <c r="L9304" s="28" t="s">
        <v>67</v>
      </c>
      <c r="M9304" s="104" t="e">
        <f>#REF!</f>
        <v>#REF!</v>
      </c>
      <c r="N9304" s="113" t="e">
        <f>IF(M9304=0,"",CHOOSE(M9304,"4","5","5","6","6","手入力箇所","手入力箇所","手入力箇所","手入力箇所","手入力箇所","手入力箇所","手入力箇所","手入力箇所","手入力箇所","手入力箇所"))</f>
        <v>#REF!</v>
      </c>
    </row>
    <row r="9305" spans="1:14" ht="24.6" thickBot="1" x14ac:dyDescent="0.25">
      <c r="A9305" s="28" t="s">
        <v>68</v>
      </c>
      <c r="B9305" s="18">
        <v>12</v>
      </c>
      <c r="C9305" s="18">
        <v>12</v>
      </c>
      <c r="D9305" s="18">
        <v>12</v>
      </c>
      <c r="E9305" s="18">
        <v>12</v>
      </c>
      <c r="F9305" s="18">
        <v>12</v>
      </c>
      <c r="G9305" s="18">
        <v>12</v>
      </c>
      <c r="H9305" s="18">
        <v>12</v>
      </c>
      <c r="I9305" s="18"/>
      <c r="J9305" s="62"/>
      <c r="K9305" s="19"/>
      <c r="L9305" s="28" t="s">
        <v>68</v>
      </c>
      <c r="M9305" s="104" t="e">
        <f>#REF!</f>
        <v>#REF!</v>
      </c>
      <c r="N9305" s="113" t="e">
        <f>IF(M9305=0,"",CHOOSE(M9305,"12","12","12","12","12","12","12","12","12","12","12","12","12","12","12","12","12","12","12","12","12","12","12","12","12","12","12","12","12","12","手入力箇所","手入力箇所","手入力箇所","手入力箇所","手入力箇所","手入力箇所","手入力箇所","手入力箇所","手入力箇所","手入力箇所"))</f>
        <v>#REF!</v>
      </c>
    </row>
    <row r="9306" spans="1:14" ht="36.6" thickBot="1" x14ac:dyDescent="0.25">
      <c r="A9306" s="28" t="s">
        <v>69</v>
      </c>
      <c r="B9306" s="18">
        <v>7</v>
      </c>
      <c r="C9306" s="18">
        <v>7</v>
      </c>
      <c r="D9306" s="18">
        <v>7</v>
      </c>
      <c r="E9306" s="18">
        <v>7</v>
      </c>
      <c r="F9306" s="18">
        <v>7</v>
      </c>
      <c r="G9306" s="18"/>
      <c r="H9306" s="18"/>
      <c r="I9306" s="18"/>
      <c r="J9306" s="62"/>
      <c r="K9306" s="19"/>
      <c r="L9306" s="28" t="s">
        <v>69</v>
      </c>
      <c r="M9306" s="104" t="e">
        <f>#REF!</f>
        <v>#REF!</v>
      </c>
      <c r="N9306" s="113" t="e">
        <f>IF(M9306=0,"",CHOOSE(M9306,"7","7","7","7","7","7","7","7","7","7","手入力箇所","手入力箇所","手入力箇所","手入力箇所","手入力箇所","手入力箇所","手入力箇所","手入力箇所","手入力箇所","手入力箇所"))</f>
        <v>#REF!</v>
      </c>
    </row>
    <row r="9307" spans="1:14" ht="13.8" thickBot="1" x14ac:dyDescent="0.25">
      <c r="A9307" s="27" t="s">
        <v>63</v>
      </c>
      <c r="B9307" s="18">
        <v>4</v>
      </c>
      <c r="C9307" s="18">
        <v>5</v>
      </c>
      <c r="D9307" s="18">
        <v>7</v>
      </c>
      <c r="E9307" s="18">
        <v>8</v>
      </c>
      <c r="F9307" s="18">
        <v>11</v>
      </c>
      <c r="G9307" s="18">
        <v>16</v>
      </c>
      <c r="H9307" s="18">
        <v>22</v>
      </c>
      <c r="I9307" s="18">
        <v>26</v>
      </c>
      <c r="J9307" s="18">
        <v>31</v>
      </c>
      <c r="K9307" s="19"/>
      <c r="L9307" s="27" t="s">
        <v>63</v>
      </c>
      <c r="M9307" s="104" t="e">
        <f>#REF!</f>
        <v>#REF!</v>
      </c>
      <c r="N9307" s="113" t="e">
        <f>IF(M9307=0,"",CHOOSE(M9307,"4","5","7","8","8","11","11","11","11","11","16","16","16","16","16","16","16","16","16","16","22","22","22","22","22","22","22","22","22","22","26","26","26","26","26","26","26","26","26","26","31","31","31","31","31","31","31","31","31","31","31","手入力箇所","手入力箇所","手入力箇所","手入力箇所","手入力箇所","手入力箇所","手入力箇所","手入力箇所","手入力箇所","手入力箇所"))</f>
        <v>#REF!</v>
      </c>
    </row>
    <row r="9308" spans="1:14" ht="24.6" thickBot="1" x14ac:dyDescent="0.25">
      <c r="A9308" s="28" t="s">
        <v>70</v>
      </c>
      <c r="B9308" s="18">
        <v>5</v>
      </c>
      <c r="C9308" s="18">
        <v>6</v>
      </c>
      <c r="D9308" s="18">
        <v>7</v>
      </c>
      <c r="E9308" s="18"/>
      <c r="F9308" s="18"/>
      <c r="G9308" s="18"/>
      <c r="H9308" s="18"/>
      <c r="I9308" s="18"/>
      <c r="J9308" s="62"/>
      <c r="K9308" s="19"/>
      <c r="L9308" s="28" t="s">
        <v>70</v>
      </c>
      <c r="M9308" s="104" t="e">
        <f>#REF!</f>
        <v>#REF!</v>
      </c>
      <c r="N9308" s="113" t="e">
        <f>IF(M9308=0,"",CHOOSE(M9308,"5","6","7","手入力箇所","手入力箇所","手入力箇所","手入力箇所","手入力箇所","手入力箇所","手入力箇所","手入力箇所","手入力箇所","手入力箇所"))</f>
        <v>#REF!</v>
      </c>
    </row>
    <row r="9309" spans="1:14" ht="13.8" thickBot="1" x14ac:dyDescent="0.25">
      <c r="A9309" s="29" t="s">
        <v>71</v>
      </c>
      <c r="B9309" s="18">
        <v>3</v>
      </c>
      <c r="C9309" s="18">
        <v>6</v>
      </c>
      <c r="D9309" s="18">
        <v>19</v>
      </c>
      <c r="E9309" s="18"/>
      <c r="F9309" s="18"/>
      <c r="G9309" s="18"/>
      <c r="H9309" s="18"/>
      <c r="I9309" s="18"/>
      <c r="J9309" s="62"/>
      <c r="K9309" s="19"/>
      <c r="L9309" s="29" t="s">
        <v>71</v>
      </c>
      <c r="M9309" s="104" t="e">
        <f>#REF!</f>
        <v>#REF!</v>
      </c>
      <c r="N9309" s="113" t="e">
        <f>IF(M9309=0,"",CHOOSE(M9309,"3","6","19","手入力箇所","手入力箇所","手入力箇所","手入力箇所","手入力箇所","手入力箇所","手入力箇所","手入力箇所","手入力箇所","手入力箇所"))</f>
        <v>#REF!</v>
      </c>
    </row>
    <row r="9310" spans="1:14" ht="13.8" thickBot="1" x14ac:dyDescent="0.25">
      <c r="A9310" s="29" t="s">
        <v>72</v>
      </c>
      <c r="B9310" s="18">
        <v>1</v>
      </c>
      <c r="C9310" s="18">
        <v>3</v>
      </c>
      <c r="D9310" s="18">
        <v>5</v>
      </c>
      <c r="E9310" s="18">
        <v>9</v>
      </c>
      <c r="F9310" s="18">
        <v>26</v>
      </c>
      <c r="G9310" s="18"/>
      <c r="H9310" s="18"/>
      <c r="I9310" s="18"/>
      <c r="J9310" s="62"/>
      <c r="K9310" s="19"/>
      <c r="L9310" s="29" t="s">
        <v>72</v>
      </c>
      <c r="M9310" s="104" t="e">
        <f>#REF!</f>
        <v>#REF!</v>
      </c>
      <c r="N9310" s="113" t="e">
        <f>IF(M9310=0,"",CHOOSE(M9310,"1","3","5","9","9","26","26","26","26","26","手入力箇所","手入力箇所","手入力箇所","手入力箇所","手入力箇所","手入力箇所","手入力箇所","手入力箇所","手入力箇所","手入力箇所"))</f>
        <v>#REF!</v>
      </c>
    </row>
    <row r="9311" spans="1:14" ht="13.8" thickBot="1" x14ac:dyDescent="0.25">
      <c r="A9311" s="29" t="s">
        <v>73</v>
      </c>
      <c r="B9311" s="18">
        <v>4</v>
      </c>
      <c r="C9311" s="18">
        <v>11</v>
      </c>
      <c r="D9311" s="18">
        <v>20</v>
      </c>
      <c r="E9311" s="18">
        <v>33</v>
      </c>
      <c r="F9311" s="18"/>
      <c r="G9311" s="18"/>
      <c r="H9311" s="18"/>
      <c r="I9311" s="18"/>
      <c r="J9311" s="62"/>
      <c r="K9311" s="19"/>
      <c r="L9311" s="29" t="s">
        <v>73</v>
      </c>
      <c r="M9311" s="104" t="e">
        <f>#REF!</f>
        <v>#REF!</v>
      </c>
      <c r="N9311" s="113" t="e">
        <f>IF(M9311=0,"",CHOOSE(M9311,"4","11","20","33","33","手入力箇所","手入力箇所","手入力箇所","手入力箇所","手入力箇所","手入力箇所","手入力箇所","手入力箇所","手入力箇所","手入力箇所"))</f>
        <v>#REF!</v>
      </c>
    </row>
    <row r="9312" spans="1:14" ht="37.200000000000003" thickBot="1" x14ac:dyDescent="0.25">
      <c r="A9312" s="30" t="s">
        <v>74</v>
      </c>
      <c r="B9312" s="18">
        <v>4</v>
      </c>
      <c r="C9312" s="18">
        <v>6</v>
      </c>
      <c r="D9312" s="18">
        <v>8</v>
      </c>
      <c r="E9312" s="18">
        <v>10</v>
      </c>
      <c r="F9312" s="18">
        <v>15</v>
      </c>
      <c r="G9312" s="18">
        <v>23</v>
      </c>
      <c r="H9312" s="18">
        <v>33</v>
      </c>
      <c r="I9312" s="18"/>
      <c r="J9312" s="62"/>
      <c r="K9312" s="19"/>
      <c r="L9312" s="30" t="s">
        <v>74</v>
      </c>
      <c r="M9312" s="104" t="e">
        <f>#REF!</f>
        <v>#REF!</v>
      </c>
      <c r="N9312" s="113" t="e">
        <f>IF(M9312=0,"",CHOOSE(M9312,"4","6","8","10","10","15","15","15","15","15","23","23","23","23","23","23","23","23","23","23","33","33","33","33","33","33","33","33","33","33","手入力箇所","手入力箇所","手入力箇所","手入力箇所","手入力箇所","手入力箇所","手入力箇所","手入力箇所","手入力箇所","手入力箇所"))</f>
        <v>#REF!</v>
      </c>
    </row>
    <row r="9313" spans="1:14" ht="13.8" thickBot="1" x14ac:dyDescent="0.25">
      <c r="A9313" s="29" t="s">
        <v>75</v>
      </c>
      <c r="B9313" s="18">
        <v>6</v>
      </c>
      <c r="C9313" s="18">
        <v>14</v>
      </c>
      <c r="D9313" s="18">
        <v>25</v>
      </c>
      <c r="E9313" s="18">
        <v>39</v>
      </c>
      <c r="F9313" s="18"/>
      <c r="G9313" s="18"/>
      <c r="H9313" s="18"/>
      <c r="I9313" s="18"/>
      <c r="J9313" s="62"/>
      <c r="K9313" s="19"/>
      <c r="L9313" s="29" t="s">
        <v>75</v>
      </c>
      <c r="M9313" s="104" t="e">
        <f>#REF!</f>
        <v>#REF!</v>
      </c>
      <c r="N9313" s="113" t="e">
        <f>IF(M9313=0,"",CHOOSE(M9313,"6","14","25","39","39","手入力箇所","手入力箇所","手入力箇所","手入力箇所","手入力箇所","手入力箇所","手入力箇所","手入力箇所","手入力箇所","手入力箇所"))</f>
        <v>#REF!</v>
      </c>
    </row>
    <row r="9314" spans="1:14" ht="37.200000000000003" thickBot="1" x14ac:dyDescent="0.25">
      <c r="A9314" s="30" t="s">
        <v>76</v>
      </c>
      <c r="B9314" s="18">
        <v>2</v>
      </c>
      <c r="C9314" s="18">
        <v>3</v>
      </c>
      <c r="D9314" s="18">
        <v>6</v>
      </c>
      <c r="E9314" s="18">
        <v>9</v>
      </c>
      <c r="F9314" s="18"/>
      <c r="G9314" s="18"/>
      <c r="H9314" s="18"/>
      <c r="I9314" s="18"/>
      <c r="J9314" s="62"/>
      <c r="K9314" s="19"/>
      <c r="L9314" s="30" t="s">
        <v>76</v>
      </c>
      <c r="M9314" s="104" t="e">
        <f>#REF!</f>
        <v>#REF!</v>
      </c>
      <c r="N9314" s="113" t="e">
        <f>IF(M9314=0,"",CHOOSE(M9314,"2","3","6","9","9","手入力箇所","手入力箇所","手入力箇所","手入力箇所","手入力箇所","手入力箇所","手入力箇所","手入力箇所","手入力箇所","手入力箇所"))</f>
        <v>#REF!</v>
      </c>
    </row>
    <row r="9315" spans="1:14" ht="27" thickBot="1" x14ac:dyDescent="0.25">
      <c r="A9315" s="31" t="s">
        <v>77</v>
      </c>
      <c r="B9315" s="18">
        <v>12</v>
      </c>
      <c r="C9315" s="18">
        <v>18</v>
      </c>
      <c r="D9315" s="18">
        <v>22</v>
      </c>
      <c r="E9315" s="18">
        <v>26</v>
      </c>
      <c r="F9315" s="62"/>
      <c r="G9315" s="62"/>
      <c r="H9315" s="62"/>
      <c r="I9315" s="62"/>
      <c r="J9315" s="62"/>
      <c r="K9315" s="19"/>
      <c r="L9315" s="31" t="s">
        <v>77</v>
      </c>
      <c r="M9315" s="104" t="e">
        <f>#REF!</f>
        <v>#REF!</v>
      </c>
      <c r="N9315" s="113" t="e">
        <f>IF(M9315=0,"",CHOOSE(M9315,"12","18","22","26","26","手入力箇所","手入力箇所","手入力箇所","手入力箇所","手入力箇所","手入力箇所","手入力箇所","手入力箇所","手入力箇所","手入力箇所"))</f>
        <v>#REF!</v>
      </c>
    </row>
    <row r="9316" spans="1:14" ht="40.200000000000003" thickBot="1" x14ac:dyDescent="0.25">
      <c r="A9316" s="31" t="s">
        <v>78</v>
      </c>
      <c r="B9316" s="18">
        <v>5</v>
      </c>
      <c r="C9316" s="18">
        <v>8</v>
      </c>
      <c r="D9316" s="18">
        <v>11</v>
      </c>
      <c r="E9316" s="18">
        <v>14</v>
      </c>
      <c r="F9316" s="62"/>
      <c r="G9316" s="62"/>
      <c r="H9316" s="62"/>
      <c r="I9316" s="62"/>
      <c r="J9316" s="62"/>
      <c r="K9316" s="19"/>
      <c r="L9316" s="31" t="s">
        <v>78</v>
      </c>
      <c r="M9316" s="104" t="e">
        <f>#REF!</f>
        <v>#REF!</v>
      </c>
      <c r="N9316" s="113" t="e">
        <f>IF(M9316=0,"",CHOOSE(M9316,"5","8","11","14","14","手入力箇所","手入力箇所","手入力箇所","手入力箇所","手入力箇所","手入力箇所","手入力箇所","手入力箇所","手入力箇所","手入力箇所"))</f>
        <v>#REF!</v>
      </c>
    </row>
    <row r="9317" spans="1:14" ht="27" thickBot="1" x14ac:dyDescent="0.25">
      <c r="A9317" s="31" t="s">
        <v>79</v>
      </c>
      <c r="B9317" s="18">
        <v>6</v>
      </c>
      <c r="C9317" s="18">
        <v>11</v>
      </c>
      <c r="D9317" s="18">
        <v>16</v>
      </c>
      <c r="E9317" s="18">
        <v>21</v>
      </c>
      <c r="F9317" s="62"/>
      <c r="G9317" s="62"/>
      <c r="H9317" s="62"/>
      <c r="I9317" s="62"/>
      <c r="J9317" s="62"/>
      <c r="K9317" s="19"/>
      <c r="L9317" s="31" t="s">
        <v>79</v>
      </c>
      <c r="M9317" s="104" t="e">
        <f>#REF!</f>
        <v>#REF!</v>
      </c>
      <c r="N9317" s="113" t="e">
        <f>IF(M9317=0,"",CHOOSE(M9317,"6","11","16","21","21","手入力箇所","手入力箇所","手入力箇所","手入力箇所","手入力箇所","手入力箇所","手入力箇所","手入力箇所","手入力箇所"))</f>
        <v>#REF!</v>
      </c>
    </row>
    <row r="9318" spans="1:14" ht="40.200000000000003" thickBot="1" x14ac:dyDescent="0.25">
      <c r="A9318" s="31" t="s">
        <v>80</v>
      </c>
      <c r="B9318" s="18">
        <v>5</v>
      </c>
      <c r="C9318" s="18">
        <v>7</v>
      </c>
      <c r="D9318" s="18">
        <v>9</v>
      </c>
      <c r="E9318" s="18">
        <v>10</v>
      </c>
      <c r="F9318" s="62"/>
      <c r="G9318" s="62"/>
      <c r="H9318" s="62"/>
      <c r="I9318" s="62"/>
      <c r="J9318" s="62"/>
      <c r="K9318" s="19"/>
      <c r="L9318" s="31" t="s">
        <v>80</v>
      </c>
      <c r="M9318" s="104" t="e">
        <f>#REF!</f>
        <v>#REF!</v>
      </c>
      <c r="N9318" s="113" t="e">
        <f>IF(M9318=0,"",CHOOSE(M9318,"5","7","9","10","10","手入力箇所","手入力箇所","手入力箇所","手入力箇所","手入力箇所","手入力箇所","手入力箇所","手入力箇所","手入力箇所"))</f>
        <v>#REF!</v>
      </c>
    </row>
    <row r="9319" spans="1:14" ht="40.200000000000003" thickBot="1" x14ac:dyDescent="0.25">
      <c r="A9319" s="31" t="s">
        <v>81</v>
      </c>
      <c r="B9319" s="18">
        <v>9</v>
      </c>
      <c r="C9319" s="18">
        <v>14</v>
      </c>
      <c r="D9319" s="62"/>
      <c r="E9319" s="62"/>
      <c r="F9319" s="62"/>
      <c r="G9319" s="62"/>
      <c r="H9319" s="62"/>
      <c r="I9319" s="62"/>
      <c r="J9319" s="62"/>
      <c r="K9319" s="19"/>
      <c r="L9319" s="31" t="s">
        <v>81</v>
      </c>
      <c r="M9319" s="104" t="e">
        <f>#REF!</f>
        <v>#REF!</v>
      </c>
      <c r="N9319" s="113" t="e">
        <f>IF(M9319=0,"",CHOOSE(M9319,"9","14","手入力箇所","手入力箇所","手入力箇所","手入力箇所","手入力箇所","手入力箇所","手入力箇所","手入力箇所","手入力箇所","手入力箇所"))</f>
        <v>#REF!</v>
      </c>
    </row>
    <row r="9320" spans="1:14" ht="13.8" thickBot="1" x14ac:dyDescent="0.25">
      <c r="A9320" s="31" t="s">
        <v>82</v>
      </c>
      <c r="B9320" s="18">
        <v>3</v>
      </c>
      <c r="C9320" s="18">
        <v>4</v>
      </c>
      <c r="D9320" s="18">
        <v>4</v>
      </c>
      <c r="E9320" s="18">
        <v>5</v>
      </c>
      <c r="F9320" s="18">
        <v>6</v>
      </c>
      <c r="G9320" s="18">
        <v>8</v>
      </c>
      <c r="H9320" s="18">
        <v>9</v>
      </c>
      <c r="I9320" s="18">
        <v>11</v>
      </c>
      <c r="J9320" s="18">
        <v>12</v>
      </c>
      <c r="K9320" s="19"/>
      <c r="L9320" s="31" t="s">
        <v>82</v>
      </c>
      <c r="M9320" s="104" t="e">
        <f>#REF!</f>
        <v>#REF!</v>
      </c>
      <c r="N9320" s="113" t="e">
        <f>IF(M9320=0,"",CHOOSE(M9320,"3","4","4","5","5","6","6","6","6","6","8","8","8","8","8","8","8","8","8","8","9","9","9","9","9","9","9","9","9","9","11","11","11","11","11","11","11","11","11","11","12","12","12","12","12","12","12","12","12","12","12","手入力箇所","手入力箇所","手入力箇所","手入力箇所","手入力箇所","手入力箇所","手入力箇所","手入力箇所","手入力箇所","手入力箇所"))</f>
        <v>#REF!</v>
      </c>
    </row>
    <row r="9321" spans="1:14" ht="13.8" thickBot="1" x14ac:dyDescent="0.25">
      <c r="A9321" s="31" t="s">
        <v>83</v>
      </c>
      <c r="B9321" s="18">
        <v>3</v>
      </c>
      <c r="C9321" s="18">
        <v>4</v>
      </c>
      <c r="D9321" s="18">
        <v>4</v>
      </c>
      <c r="E9321" s="18">
        <v>5</v>
      </c>
      <c r="F9321" s="18">
        <v>6</v>
      </c>
      <c r="G9321" s="18">
        <v>8</v>
      </c>
      <c r="H9321" s="18">
        <v>10</v>
      </c>
      <c r="I9321" s="18">
        <v>12</v>
      </c>
      <c r="J9321" s="18">
        <v>13</v>
      </c>
      <c r="K9321" s="19"/>
      <c r="L9321" s="31" t="s">
        <v>83</v>
      </c>
      <c r="M9321" s="104" t="e">
        <f>#REF!</f>
        <v>#REF!</v>
      </c>
      <c r="N9321" s="113" t="e">
        <f>IF(M9321=0,"",CHOOSE(M9321,"3","4","4","5","5","6","6","6","6","6","8","8","8","8","8","8","8","8","8","8","10","10","10","10","10","10","10","10","10","10","12","12","12","12","12","12","12","12","12","12","13","13","13","13","13","13","13","13","13","13","13","手入力箇所","手入力箇所","手入力箇所","手入力箇所","手入力箇所","手入力箇所","手入力箇所","手入力箇所","手入力箇所","手入力箇所"))</f>
        <v>#REF!</v>
      </c>
    </row>
    <row r="9322" spans="1:14" ht="27" thickBot="1" x14ac:dyDescent="0.25">
      <c r="A9322" s="32" t="s">
        <v>84</v>
      </c>
      <c r="B9322" s="20">
        <v>1</v>
      </c>
      <c r="C9322" s="20">
        <v>2</v>
      </c>
      <c r="D9322" s="20">
        <v>3</v>
      </c>
      <c r="E9322" s="20">
        <v>4</v>
      </c>
      <c r="F9322" s="20">
        <v>8</v>
      </c>
      <c r="G9322" s="20">
        <v>19</v>
      </c>
      <c r="H9322" s="63"/>
      <c r="I9322" s="63"/>
      <c r="J9322" s="63"/>
      <c r="K9322" s="21"/>
      <c r="L9322" s="32" t="s">
        <v>84</v>
      </c>
      <c r="M9322" s="104" t="e">
        <f>#REF!</f>
        <v>#REF!</v>
      </c>
      <c r="N9322" s="113" t="e">
        <f>IF(M9322=0,"",CHOOSE(M9322,"1","2","3","4","4","8","8","8","8","8","19","19","19","19","19","19","19","19","19","19","手入力箇所","手入力箇所","手入力箇所","手入力箇所","手入力箇所","手入力箇所","手入力箇所","手入力箇所","手入力箇所","手入力箇所"))</f>
        <v>#REF!</v>
      </c>
    </row>
    <row r="9323" spans="1:14" ht="13.8" thickBot="1" x14ac:dyDescent="0.25"/>
    <row r="9324" spans="1:14" ht="13.8" thickBot="1" x14ac:dyDescent="0.25">
      <c r="A9324" s="686" t="e">
        <f>A9297</f>
        <v>#REF!</v>
      </c>
      <c r="B9324" s="686"/>
      <c r="C9324" s="686"/>
      <c r="D9324" s="687" t="s">
        <v>193</v>
      </c>
      <c r="E9324" s="687"/>
      <c r="F9324" s="687"/>
      <c r="G9324" s="687"/>
      <c r="H9324" s="687"/>
      <c r="I9324" s="687"/>
      <c r="J9324" s="687"/>
      <c r="K9324" s="687"/>
      <c r="L9324" s="687"/>
      <c r="M9324" s="687"/>
      <c r="N9324" s="687"/>
    </row>
    <row r="9325" spans="1:14" ht="13.8" thickBot="1" x14ac:dyDescent="0.25">
      <c r="A9325" s="105"/>
      <c r="B9325" s="33">
        <v>1</v>
      </c>
      <c r="C9325" s="24">
        <v>2</v>
      </c>
      <c r="D9325" s="24">
        <v>3</v>
      </c>
      <c r="E9325" s="24" t="s">
        <v>58</v>
      </c>
      <c r="F9325" s="24" t="s">
        <v>59</v>
      </c>
      <c r="G9325" s="24" t="s">
        <v>60</v>
      </c>
      <c r="H9325" s="24" t="s">
        <v>61</v>
      </c>
      <c r="I9325" s="24" t="s">
        <v>62</v>
      </c>
      <c r="J9325" s="24" t="s">
        <v>194</v>
      </c>
      <c r="K9325" s="102" t="s">
        <v>85</v>
      </c>
      <c r="L9325" s="105" t="s">
        <v>189</v>
      </c>
      <c r="M9325" s="105" t="s">
        <v>188</v>
      </c>
      <c r="N9325" s="105" t="s">
        <v>51</v>
      </c>
    </row>
    <row r="9326" spans="1:14" ht="13.8" thickBot="1" x14ac:dyDescent="0.25">
      <c r="A9326" s="26" t="s">
        <v>56</v>
      </c>
      <c r="B9326" s="22">
        <v>16</v>
      </c>
      <c r="C9326" s="22">
        <v>25</v>
      </c>
      <c r="D9326" s="22">
        <v>32</v>
      </c>
      <c r="E9326" s="22">
        <v>38</v>
      </c>
      <c r="F9326" s="22">
        <v>56</v>
      </c>
      <c r="G9326" s="22">
        <v>87</v>
      </c>
      <c r="H9326" s="22">
        <v>121</v>
      </c>
      <c r="I9326" s="22"/>
      <c r="J9326" s="23"/>
      <c r="K9326" s="68"/>
      <c r="L9326" s="107" t="s">
        <v>56</v>
      </c>
      <c r="M9326" s="103" t="e">
        <f>#REF!</f>
        <v>#REF!</v>
      </c>
      <c r="N9326" s="103" t="e">
        <f>IF(M9326=0,"",CHOOSE(M9326,"16","25","32","38","38","56","56","56","56","56","87","87","87","87","87","87","87","87","87","87","121","121","121","121","121","121","121","121","121","121","手入力箇所","手入力箇所","手入力箇所","手入力箇所","手入力箇所","手入力箇所","手入力箇所","手入力箇所","手入力箇所","手入力箇所"))</f>
        <v>#REF!</v>
      </c>
    </row>
    <row r="9327" spans="1:14" ht="13.8" thickBot="1" x14ac:dyDescent="0.25">
      <c r="A9327" s="27" t="s">
        <v>57</v>
      </c>
      <c r="B9327" s="18">
        <v>25</v>
      </c>
      <c r="C9327" s="18">
        <v>33</v>
      </c>
      <c r="D9327" s="18">
        <v>40</v>
      </c>
      <c r="E9327" s="18">
        <v>45</v>
      </c>
      <c r="F9327" s="18">
        <v>58</v>
      </c>
      <c r="G9327" s="18">
        <v>79</v>
      </c>
      <c r="H9327" s="18"/>
      <c r="I9327" s="18"/>
      <c r="J9327" s="62"/>
      <c r="K9327" s="69"/>
      <c r="L9327" s="107" t="s">
        <v>57</v>
      </c>
      <c r="M9327" s="103" t="e">
        <f>#REF!</f>
        <v>#REF!</v>
      </c>
      <c r="N9327" s="103" t="e">
        <f>IF(M9327=0,"",CHOOSE(M9327,"25","33","40","45","45","58","58","58","58","58","79","79","79","79","79","79","79","79","79","79","手入力箇所","手入力箇所","手入力箇所","手入力箇所","手入力箇所","手入力箇所","手入力箇所","手入力箇所","手入力箇所","手入力箇所"))</f>
        <v>#REF!</v>
      </c>
    </row>
    <row r="9328" spans="1:14" ht="48.6" thickBot="1" x14ac:dyDescent="0.25">
      <c r="A9328" s="28" t="s">
        <v>64</v>
      </c>
      <c r="B9328" s="18">
        <v>32</v>
      </c>
      <c r="C9328" s="18"/>
      <c r="D9328" s="18"/>
      <c r="E9328" s="18"/>
      <c r="F9328" s="18"/>
      <c r="G9328" s="18"/>
      <c r="H9328" s="18"/>
      <c r="I9328" s="18"/>
      <c r="J9328" s="62"/>
      <c r="K9328" s="69"/>
      <c r="L9328" s="108" t="s">
        <v>64</v>
      </c>
      <c r="M9328" s="103" t="e">
        <f>#REF!</f>
        <v>#REF!</v>
      </c>
      <c r="N9328" s="103" t="e">
        <f>IF(M9328=0,"",CHOOSE(M9328,"32","手入力箇所","手入力箇所","手入力箇所","手入力箇所","手入力箇所","手入力箇所","手入力箇所","手入力箇所","手入力箇所","手入力箇所"))</f>
        <v>#REF!</v>
      </c>
    </row>
    <row r="9329" spans="1:14" ht="48.6" thickBot="1" x14ac:dyDescent="0.25">
      <c r="A9329" s="28" t="s">
        <v>65</v>
      </c>
      <c r="B9329" s="18">
        <v>36</v>
      </c>
      <c r="C9329" s="18"/>
      <c r="D9329" s="18"/>
      <c r="E9329" s="18"/>
      <c r="F9329" s="18"/>
      <c r="G9329" s="18"/>
      <c r="H9329" s="18"/>
      <c r="I9329" s="18"/>
      <c r="J9329" s="62"/>
      <c r="K9329" s="69"/>
      <c r="L9329" s="108" t="s">
        <v>65</v>
      </c>
      <c r="M9329" s="103" t="e">
        <f>#REF!</f>
        <v>#REF!</v>
      </c>
      <c r="N9329" s="103" t="e">
        <f>IF(M9329=0,"",CHOOSE(M9329,"36","手入力箇所","手入力箇所","手入力箇所","手入力箇所","手入力箇所","手入力箇所","手入力箇所","手入力箇所","手入力箇所","手入力箇所"))</f>
        <v>#REF!</v>
      </c>
    </row>
    <row r="9330" spans="1:14" ht="24.6" thickBot="1" x14ac:dyDescent="0.25">
      <c r="A9330" s="28" t="s">
        <v>66</v>
      </c>
      <c r="B9330" s="18">
        <v>24</v>
      </c>
      <c r="C9330" s="18">
        <v>30</v>
      </c>
      <c r="D9330" s="18">
        <v>33</v>
      </c>
      <c r="E9330" s="18">
        <v>35</v>
      </c>
      <c r="F9330" s="18">
        <v>42</v>
      </c>
      <c r="G9330" s="18"/>
      <c r="H9330" s="18"/>
      <c r="I9330" s="18"/>
      <c r="J9330" s="62"/>
      <c r="K9330" s="69"/>
      <c r="L9330" s="108" t="s">
        <v>66</v>
      </c>
      <c r="M9330" s="103" t="e">
        <f>#REF!</f>
        <v>#REF!</v>
      </c>
      <c r="N9330" s="103" t="e">
        <f>IF(M9330=0,"",CHOOSE(M9330,"24","30","33","35","35","42","42","42","42","42","手入力箇所","手入力箇所","手入力箇所","手入力箇所","手入力箇所","手入力箇所","手入力箇所","手入力箇所","手入力箇所","手入力箇所"))</f>
        <v>#REF!</v>
      </c>
    </row>
    <row r="9331" spans="1:14" ht="36.6" thickBot="1" x14ac:dyDescent="0.25">
      <c r="A9331" s="28" t="s">
        <v>67</v>
      </c>
      <c r="B9331" s="18">
        <v>7</v>
      </c>
      <c r="C9331" s="18">
        <v>12</v>
      </c>
      <c r="D9331" s="18">
        <v>16</v>
      </c>
      <c r="E9331" s="18">
        <v>19</v>
      </c>
      <c r="F9331" s="18"/>
      <c r="G9331" s="18"/>
      <c r="H9331" s="18"/>
      <c r="I9331" s="18"/>
      <c r="J9331" s="62"/>
      <c r="K9331" s="69"/>
      <c r="L9331" s="108" t="s">
        <v>67</v>
      </c>
      <c r="M9331" s="103" t="e">
        <f>#REF!</f>
        <v>#REF!</v>
      </c>
      <c r="N9331" s="103" t="e">
        <f>IF(M9331=0,"",CHOOSE(M9331,"7","12","16","19","19","手入力箇所","手入力箇所","手入力箇所","手入力箇所","手入力箇所","手入力箇所","手入力箇所","手入力箇所","手入力箇所","手入力箇所"))</f>
        <v>#REF!</v>
      </c>
    </row>
    <row r="9332" spans="1:14" ht="24.6" thickBot="1" x14ac:dyDescent="0.25">
      <c r="A9332" s="28" t="s">
        <v>68</v>
      </c>
      <c r="B9332" s="18">
        <v>21</v>
      </c>
      <c r="C9332" s="18">
        <v>35</v>
      </c>
      <c r="D9332" s="18">
        <v>48</v>
      </c>
      <c r="E9332" s="18">
        <v>59</v>
      </c>
      <c r="F9332" s="18">
        <v>94</v>
      </c>
      <c r="G9332" s="18">
        <v>159</v>
      </c>
      <c r="H9332" s="18">
        <v>235</v>
      </c>
      <c r="I9332" s="18"/>
      <c r="J9332" s="62"/>
      <c r="K9332" s="69"/>
      <c r="L9332" s="108" t="s">
        <v>68</v>
      </c>
      <c r="M9332" s="103" t="e">
        <f>#REF!</f>
        <v>#REF!</v>
      </c>
      <c r="N9332" s="103" t="e">
        <f>IF(M9332=0,"",CHOOSE(M9332,"21","35","48","59","59","94","94","94","94","94","159","159","159","159","159","159","159","159","159","159","235","235","235","235","235","235","235","235","235","235","手入力箇所","手入力箇所","手入力箇所","手入力箇所","手入力箇所","手入力箇所","手入力箇所","手入力箇所","手入力箇所","手入力箇所"))</f>
        <v>#REF!</v>
      </c>
    </row>
    <row r="9333" spans="1:14" ht="36.6" thickBot="1" x14ac:dyDescent="0.25">
      <c r="A9333" s="28" t="s">
        <v>69</v>
      </c>
      <c r="B9333" s="18">
        <v>22</v>
      </c>
      <c r="C9333" s="18">
        <v>26</v>
      </c>
      <c r="D9333" s="18">
        <v>28</v>
      </c>
      <c r="E9333" s="18">
        <v>29</v>
      </c>
      <c r="F9333" s="18">
        <v>34</v>
      </c>
      <c r="G9333" s="18"/>
      <c r="H9333" s="18"/>
      <c r="I9333" s="18"/>
      <c r="J9333" s="62"/>
      <c r="K9333" s="69"/>
      <c r="L9333" s="108" t="s">
        <v>69</v>
      </c>
      <c r="M9333" s="103" t="e">
        <f>#REF!</f>
        <v>#REF!</v>
      </c>
      <c r="N9333" s="103" t="e">
        <f>IF(M9333=0,"",CHOOSE(M9333,"22","26","28","29","29","34","34","34","34","34","手入力箇所","手入力箇所","手入力箇所","手入力箇所","手入力箇所","手入力箇所","手入力箇所","手入力箇所","手入力箇所","手入力箇所"))</f>
        <v>#REF!</v>
      </c>
    </row>
    <row r="9334" spans="1:14" ht="13.8" thickBot="1" x14ac:dyDescent="0.25">
      <c r="A9334" s="27" t="s">
        <v>63</v>
      </c>
      <c r="B9334" s="18">
        <v>21</v>
      </c>
      <c r="C9334" s="18">
        <v>33</v>
      </c>
      <c r="D9334" s="18">
        <v>46</v>
      </c>
      <c r="E9334" s="18">
        <v>56</v>
      </c>
      <c r="F9334" s="18">
        <v>89</v>
      </c>
      <c r="G9334" s="18">
        <v>151</v>
      </c>
      <c r="H9334" s="18">
        <v>224</v>
      </c>
      <c r="I9334" s="18">
        <v>289</v>
      </c>
      <c r="J9334" s="18">
        <v>350</v>
      </c>
      <c r="K9334" s="69"/>
      <c r="L9334" s="107" t="s">
        <v>63</v>
      </c>
      <c r="M9334" s="103" t="e">
        <f>#REF!</f>
        <v>#REF!</v>
      </c>
      <c r="N9334" s="103" t="e">
        <f>IF(M9334=0,"",CHOOSE(M9334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335" spans="1:14" ht="24.6" thickBot="1" x14ac:dyDescent="0.25">
      <c r="A9335" s="34" t="s">
        <v>70</v>
      </c>
      <c r="B9335" s="35">
        <v>13</v>
      </c>
      <c r="C9335" s="35">
        <v>33</v>
      </c>
      <c r="D9335" s="35">
        <v>59</v>
      </c>
      <c r="E9335" s="35"/>
      <c r="F9335" s="35"/>
      <c r="G9335" s="35"/>
      <c r="H9335" s="35"/>
      <c r="I9335" s="35"/>
      <c r="J9335" s="36"/>
      <c r="K9335" s="67"/>
      <c r="L9335" s="108" t="s">
        <v>70</v>
      </c>
      <c r="M9335" s="103" t="e">
        <f>#REF!</f>
        <v>#REF!</v>
      </c>
      <c r="N9335" s="103" t="e">
        <f>IF(M9335=0,"",CHOOSE(M9335,"13","33","59","手入力箇所","手入力箇所","手入力箇所","手入力箇所","手入力箇所","手入力箇所","手入力箇所","手入力箇所","手入力箇所","手入力箇所"))</f>
        <v>#REF!</v>
      </c>
    </row>
    <row r="9336" spans="1:14" ht="13.8" thickBot="1" x14ac:dyDescent="0.25">
      <c r="A9336" s="37" t="s">
        <v>71</v>
      </c>
      <c r="B9336" s="17">
        <v>23</v>
      </c>
      <c r="C9336" s="17">
        <v>39</v>
      </c>
      <c r="D9336" s="17">
        <v>97</v>
      </c>
      <c r="E9336" s="17"/>
      <c r="F9336" s="17"/>
      <c r="G9336" s="17"/>
      <c r="H9336" s="17"/>
      <c r="I9336" s="17"/>
      <c r="J9336" s="64"/>
      <c r="K9336" s="70"/>
      <c r="L9336" s="109" t="s">
        <v>71</v>
      </c>
      <c r="M9336" s="103" t="e">
        <f>#REF!</f>
        <v>#REF!</v>
      </c>
      <c r="N9336" s="103" t="e">
        <f>IF(M9336=0,"",CHOOSE(M9336,"23","39","97","手入力箇所","手入力箇所","手入力箇所","手入力箇所","手入力箇所","手入力箇所","手入力箇所","手入力箇所","手入力箇所","手入力箇所"))</f>
        <v>#REF!</v>
      </c>
    </row>
    <row r="9337" spans="1:14" ht="13.8" thickBot="1" x14ac:dyDescent="0.25">
      <c r="A9337" s="29" t="s">
        <v>72</v>
      </c>
      <c r="B9337" s="18">
        <v>21</v>
      </c>
      <c r="C9337" s="18">
        <v>37</v>
      </c>
      <c r="D9337" s="18">
        <v>58</v>
      </c>
      <c r="E9337" s="18">
        <v>76</v>
      </c>
      <c r="F9337" s="18">
        <v>137</v>
      </c>
      <c r="G9337" s="18"/>
      <c r="H9337" s="18"/>
      <c r="I9337" s="18"/>
      <c r="J9337" s="62"/>
      <c r="K9337" s="69"/>
      <c r="L9337" s="109" t="s">
        <v>72</v>
      </c>
      <c r="M9337" s="103" t="e">
        <f>#REF!</f>
        <v>#REF!</v>
      </c>
      <c r="N9337" s="103" t="e">
        <f>IF(M9337=0,"",CHOOSE(M9337,"21","37","58","76","76","137","137","137","137","137","手入力箇所","手入力箇所","手入力箇所","手入力箇所","手入力箇所","手入力箇所","手入力箇所","手入力箇所","手入力箇所","手入力箇所"))</f>
        <v>#REF!</v>
      </c>
    </row>
    <row r="9338" spans="1:14" ht="13.8" thickBot="1" x14ac:dyDescent="0.25">
      <c r="A9338" s="29" t="s">
        <v>73</v>
      </c>
      <c r="B9338" s="18">
        <v>48</v>
      </c>
      <c r="C9338" s="18">
        <v>93</v>
      </c>
      <c r="D9338" s="18">
        <v>138</v>
      </c>
      <c r="E9338" s="18">
        <v>183</v>
      </c>
      <c r="F9338" s="18"/>
      <c r="G9338" s="18"/>
      <c r="H9338" s="18"/>
      <c r="I9338" s="18"/>
      <c r="J9338" s="62"/>
      <c r="K9338" s="69"/>
      <c r="L9338" s="109" t="s">
        <v>73</v>
      </c>
      <c r="M9338" s="103" t="e">
        <f>#REF!</f>
        <v>#REF!</v>
      </c>
      <c r="N9338" s="103" t="e">
        <f>IF(M9338=0,"",CHOOSE(M9338,"48","93","138","183","183","手入力箇所","手入力箇所","手入力箇所","手入力箇所","手入力箇所","手入力箇所","手入力箇所","手入力箇所","手入力箇所","手入力箇所"))</f>
        <v>#REF!</v>
      </c>
    </row>
    <row r="9339" spans="1:14" ht="37.200000000000003" thickBot="1" x14ac:dyDescent="0.25">
      <c r="A9339" s="30" t="s">
        <v>74</v>
      </c>
      <c r="B9339" s="18">
        <v>13</v>
      </c>
      <c r="C9339" s="18">
        <v>26</v>
      </c>
      <c r="D9339" s="18">
        <v>40</v>
      </c>
      <c r="E9339" s="18">
        <v>55</v>
      </c>
      <c r="F9339" s="18">
        <v>107</v>
      </c>
      <c r="G9339" s="18">
        <v>224</v>
      </c>
      <c r="H9339" s="18">
        <v>386</v>
      </c>
      <c r="I9339" s="18"/>
      <c r="J9339" s="62"/>
      <c r="K9339" s="69"/>
      <c r="L9339" s="110" t="s">
        <v>74</v>
      </c>
      <c r="M9339" s="103" t="e">
        <f>#REF!</f>
        <v>#REF!</v>
      </c>
      <c r="N9339" s="103" t="e">
        <f>IF(M9339=0,"",CHOOSE(M9339,"13","26","40","55","55","107","107","107","107","107","224","224","224","224","224","224","224","224","224","224","386","386","386","386","386","386","386","386","386","386","手入力箇所","手入力箇所","手入力箇所","手入力箇所","手入力箇所","手入力箇所","手入力箇所","手入力箇所","手入力箇所","手入力箇所"))</f>
        <v>#REF!</v>
      </c>
    </row>
    <row r="9340" spans="1:14" ht="13.8" thickBot="1" x14ac:dyDescent="0.25">
      <c r="A9340" s="29" t="s">
        <v>75</v>
      </c>
      <c r="B9340" s="18">
        <v>36</v>
      </c>
      <c r="C9340" s="18">
        <v>98</v>
      </c>
      <c r="D9340" s="18">
        <v>173</v>
      </c>
      <c r="E9340" s="18">
        <v>274</v>
      </c>
      <c r="F9340" s="18"/>
      <c r="G9340" s="18"/>
      <c r="H9340" s="18"/>
      <c r="I9340" s="18"/>
      <c r="J9340" s="62"/>
      <c r="K9340" s="69"/>
      <c r="L9340" s="109" t="s">
        <v>75</v>
      </c>
      <c r="M9340" s="103" t="e">
        <f>#REF!</f>
        <v>#REF!</v>
      </c>
      <c r="N9340" s="103" t="e">
        <f>IF(M9340=0,"",CHOOSE(M9340,"36","98","173","274","274","手入力箇所","手入力箇所","手入力箇所","手入力箇所","手入力箇所","手入力箇所","手入力箇所","手入力箇所","手入力箇所","手入力箇所"))</f>
        <v>#REF!</v>
      </c>
    </row>
    <row r="9341" spans="1:14" ht="37.200000000000003" thickBot="1" x14ac:dyDescent="0.25">
      <c r="A9341" s="30" t="s">
        <v>76</v>
      </c>
      <c r="B9341" s="18">
        <v>127</v>
      </c>
      <c r="C9341" s="18">
        <v>127</v>
      </c>
      <c r="D9341" s="18">
        <v>127</v>
      </c>
      <c r="E9341" s="18">
        <v>127</v>
      </c>
      <c r="F9341" s="18"/>
      <c r="G9341" s="18"/>
      <c r="H9341" s="18"/>
      <c r="I9341" s="18"/>
      <c r="J9341" s="62"/>
      <c r="K9341" s="69"/>
      <c r="L9341" s="110" t="s">
        <v>76</v>
      </c>
      <c r="M9341" s="103" t="e">
        <f>#REF!</f>
        <v>#REF!</v>
      </c>
      <c r="N9341" s="103" t="e">
        <f>IF(M9341=0,"",CHOOSE(M9341,"127","127","127","127","127","手入力箇所","手入力箇所","手入力箇所","手入力箇所","手入力箇所","手入力箇所","手入力箇所","手入力箇所","手入力箇所","手入力箇所"))</f>
        <v>#REF!</v>
      </c>
    </row>
    <row r="9342" spans="1:14" ht="27" thickBot="1" x14ac:dyDescent="0.25">
      <c r="A9342" s="31" t="s">
        <v>77</v>
      </c>
      <c r="B9342" s="18">
        <v>42</v>
      </c>
      <c r="C9342" s="18">
        <v>90</v>
      </c>
      <c r="D9342" s="18">
        <v>141</v>
      </c>
      <c r="E9342" s="18">
        <v>193</v>
      </c>
      <c r="F9342" s="62"/>
      <c r="G9342" s="62"/>
      <c r="H9342" s="62"/>
      <c r="I9342" s="62"/>
      <c r="J9342" s="62"/>
      <c r="K9342" s="69"/>
      <c r="L9342" s="111" t="s">
        <v>77</v>
      </c>
      <c r="M9342" s="103" t="e">
        <f>#REF!</f>
        <v>#REF!</v>
      </c>
      <c r="N9342" s="103" t="e">
        <f>IF(M9342=0,"",CHOOSE(M9342,"42","90","141","193","1936","手入力箇所","手入力箇所","手入力箇所","手入力箇所","手入力箇所","手入力箇所","手入力箇所","手入力箇所","手入力箇所","手入力箇所"))</f>
        <v>#REF!</v>
      </c>
    </row>
    <row r="9343" spans="1:14" ht="40.200000000000003" thickBot="1" x14ac:dyDescent="0.25">
      <c r="A9343" s="31" t="s">
        <v>78</v>
      </c>
      <c r="B9343" s="18">
        <v>24</v>
      </c>
      <c r="C9343" s="18">
        <v>43</v>
      </c>
      <c r="D9343" s="18">
        <v>61</v>
      </c>
      <c r="E9343" s="18">
        <v>76</v>
      </c>
      <c r="F9343" s="62"/>
      <c r="G9343" s="62"/>
      <c r="H9343" s="62"/>
      <c r="I9343" s="62"/>
      <c r="J9343" s="62"/>
      <c r="K9343" s="69"/>
      <c r="L9343" s="111" t="s">
        <v>78</v>
      </c>
      <c r="M9343" s="103" t="e">
        <f>#REF!</f>
        <v>#REF!</v>
      </c>
      <c r="N9343" s="103" t="e">
        <f>IF(M9343=0,"",CHOOSE(M9343,"24","43","61","76","76","手入力箇所","手入力箇所","手入力箇所","手入力箇所","手入力箇所","手入力箇所","手入力箇所","手入力箇所","手入力箇所","手入力箇所"))</f>
        <v>#REF!</v>
      </c>
    </row>
    <row r="9344" spans="1:14" ht="27" thickBot="1" x14ac:dyDescent="0.25">
      <c r="A9344" s="31" t="s">
        <v>79</v>
      </c>
      <c r="B9344" s="18">
        <v>54</v>
      </c>
      <c r="C9344" s="18">
        <v>77</v>
      </c>
      <c r="D9344" s="18">
        <v>94</v>
      </c>
      <c r="E9344" s="18">
        <v>107</v>
      </c>
      <c r="F9344" s="62"/>
      <c r="G9344" s="62"/>
      <c r="H9344" s="62"/>
      <c r="I9344" s="62"/>
      <c r="J9344" s="62"/>
      <c r="K9344" s="69"/>
      <c r="L9344" s="111" t="s">
        <v>79</v>
      </c>
      <c r="M9344" s="103" t="e">
        <f>#REF!</f>
        <v>#REF!</v>
      </c>
      <c r="N9344" s="103" t="e">
        <f>IF(M9344=0,"",CHOOSE(M9344,"54","77","94","107","107","手入力箇所","手入力箇所","手入力箇所","手入力箇所","手入力箇所","手入力箇所","手入力箇所","手入力箇所","手入力箇所","手入力箇所"))</f>
        <v>#REF!</v>
      </c>
    </row>
    <row r="9345" spans="1:14" ht="40.200000000000003" thickBot="1" x14ac:dyDescent="0.25">
      <c r="A9345" s="31" t="s">
        <v>80</v>
      </c>
      <c r="B9345" s="18">
        <v>49</v>
      </c>
      <c r="C9345" s="18">
        <v>53</v>
      </c>
      <c r="D9345" s="18">
        <v>55</v>
      </c>
      <c r="E9345" s="18">
        <v>56</v>
      </c>
      <c r="F9345" s="62"/>
      <c r="G9345" s="62"/>
      <c r="H9345" s="62"/>
      <c r="I9345" s="62"/>
      <c r="J9345" s="62"/>
      <c r="K9345" s="69"/>
      <c r="L9345" s="111" t="s">
        <v>80</v>
      </c>
      <c r="M9345" s="103" t="e">
        <f>#REF!</f>
        <v>#REF!</v>
      </c>
      <c r="N9345" s="103" t="e">
        <f>IF(M9345=0,"",CHOOSE(M9345,"49","53","55","56","56","手入力箇所","手入力箇所","手入力箇所","手入力箇所","手入力箇所","手入力箇所","手入力箇所","手入力箇所","手入力箇所","手入力箇所"))</f>
        <v>#REF!</v>
      </c>
    </row>
    <row r="9346" spans="1:14" ht="40.200000000000003" thickBot="1" x14ac:dyDescent="0.25">
      <c r="A9346" s="38" t="s">
        <v>81</v>
      </c>
      <c r="B9346" s="35">
        <v>232</v>
      </c>
      <c r="C9346" s="35">
        <v>232</v>
      </c>
      <c r="D9346" s="36"/>
      <c r="E9346" s="36"/>
      <c r="F9346" s="36"/>
      <c r="G9346" s="36"/>
      <c r="H9346" s="36"/>
      <c r="I9346" s="36"/>
      <c r="J9346" s="36"/>
      <c r="K9346" s="67"/>
      <c r="L9346" s="111" t="s">
        <v>81</v>
      </c>
      <c r="M9346" s="103" t="e">
        <f>#REF!</f>
        <v>#REF!</v>
      </c>
      <c r="N9346" s="103" t="e">
        <f>IF(M9346=0,"",CHOOSE(M9346,"232","232","手入力箇所","手入力箇所","手入力箇所","手入力箇所","手入力箇所","手入力箇所","手入力箇所","手入力箇所","手入力箇所","手入力箇所"))</f>
        <v>#REF!</v>
      </c>
    </row>
    <row r="9347" spans="1:14" ht="13.8" thickBot="1" x14ac:dyDescent="0.25">
      <c r="A9347" s="39" t="s">
        <v>82</v>
      </c>
      <c r="B9347" s="17">
        <v>6</v>
      </c>
      <c r="C9347" s="17">
        <v>9</v>
      </c>
      <c r="D9347" s="17">
        <v>11</v>
      </c>
      <c r="E9347" s="17">
        <v>13</v>
      </c>
      <c r="F9347" s="17">
        <v>18</v>
      </c>
      <c r="G9347" s="17">
        <v>26</v>
      </c>
      <c r="H9347" s="17">
        <v>35</v>
      </c>
      <c r="I9347" s="17">
        <v>43</v>
      </c>
      <c r="J9347" s="17">
        <v>49</v>
      </c>
      <c r="K9347" s="70"/>
      <c r="L9347" s="111" t="s">
        <v>82</v>
      </c>
      <c r="M9347" s="103" t="e">
        <f>#REF!</f>
        <v>#REF!</v>
      </c>
      <c r="N9347" s="103" t="e">
        <f>IF(M9347=0,"",CHOOSE(M9347,"6","9","11","13","13","18","18","18","18","18","26","26","26","26","26","26","26","26","26","26","35","35","35","35","35","35","35","35","35","35","43","43","43","43","43","43","43","43","43","43","49","49","49","49","49","49","49","49","49","49","手入力箇所","手入力箇所","手入力箇所","手入力箇所","手入力箇所","手入力箇所","手入力箇所","手入力箇所","手入力箇所","手入力箇所"))</f>
        <v>#REF!</v>
      </c>
    </row>
    <row r="9348" spans="1:14" ht="13.8" thickBot="1" x14ac:dyDescent="0.25">
      <c r="A9348" s="31" t="s">
        <v>83</v>
      </c>
      <c r="B9348" s="18">
        <v>6</v>
      </c>
      <c r="C9348" s="18">
        <v>10</v>
      </c>
      <c r="D9348" s="18">
        <v>14</v>
      </c>
      <c r="E9348" s="18">
        <v>17</v>
      </c>
      <c r="F9348" s="18">
        <v>29</v>
      </c>
      <c r="G9348" s="18">
        <v>50</v>
      </c>
      <c r="H9348" s="18">
        <v>76</v>
      </c>
      <c r="I9348" s="18">
        <v>100</v>
      </c>
      <c r="J9348" s="18">
        <v>123</v>
      </c>
      <c r="K9348" s="69"/>
      <c r="L9348" s="111" t="s">
        <v>83</v>
      </c>
      <c r="M9348" s="103" t="e">
        <f>#REF!</f>
        <v>#REF!</v>
      </c>
      <c r="N9348" s="103" t="e">
        <f>IF(M9348=0,"",CHOOSE(M9348,"6","10","14","17","17","29","29","29","29","29","50","50","50","50","50","50","50","50","50","50","76","76","76","76","76","76","76","76","76","76","100","100","100","100","100","100","100","100","100","100","123","123","123","123","123","123","123","123","123","123","手入力箇所","手入力箇所","手入力箇所","手入力箇所","手入力箇所","手入力箇所","手入力箇所","手入力箇所","手入力箇所"))</f>
        <v>#REF!</v>
      </c>
    </row>
    <row r="9349" spans="1:14" ht="27" thickBot="1" x14ac:dyDescent="0.25">
      <c r="A9349" s="32" t="s">
        <v>84</v>
      </c>
      <c r="B9349" s="20">
        <v>9</v>
      </c>
      <c r="C9349" s="20">
        <v>15</v>
      </c>
      <c r="D9349" s="20">
        <v>20</v>
      </c>
      <c r="E9349" s="20">
        <v>24</v>
      </c>
      <c r="F9349" s="20">
        <v>39</v>
      </c>
      <c r="G9349" s="20">
        <v>65</v>
      </c>
      <c r="H9349" s="63"/>
      <c r="I9349" s="63"/>
      <c r="J9349" s="63"/>
      <c r="K9349" s="106"/>
      <c r="L9349" s="111" t="s">
        <v>84</v>
      </c>
      <c r="M9349" s="103" t="e">
        <f>#REF!</f>
        <v>#REF!</v>
      </c>
      <c r="N9349" s="103" t="e">
        <f>IF(M9349=0,"",CHOOSE(M9349,"9","15","20","24","24","39","39","39","39","39","65","65","65","65","65","65","65","65","65","65","手入力箇所","手入力箇所","手入力箇所","手入力箇所","手入力箇所","手入力箇所","手入力箇所","手入力箇所","手入力箇所","手入力箇所"))</f>
        <v>#REF!</v>
      </c>
    </row>
    <row r="9352" spans="1:14" ht="13.8" thickBot="1" x14ac:dyDescent="0.25"/>
    <row r="9353" spans="1:14" ht="13.8" thickBot="1" x14ac:dyDescent="0.25">
      <c r="A9353" s="688" t="e">
        <f>#REF!</f>
        <v>#REF!</v>
      </c>
      <c r="B9353" s="688"/>
      <c r="C9353" s="688"/>
      <c r="D9353" s="689" t="s">
        <v>192</v>
      </c>
      <c r="E9353" s="689"/>
      <c r="F9353" s="689"/>
      <c r="G9353" s="689"/>
      <c r="H9353" s="689"/>
      <c r="I9353" s="689"/>
      <c r="J9353" s="689"/>
      <c r="K9353" s="689"/>
      <c r="L9353" s="689"/>
      <c r="M9353" s="689"/>
      <c r="N9353" s="689"/>
    </row>
    <row r="9354" spans="1:14" ht="13.8" thickBot="1" x14ac:dyDescent="0.25">
      <c r="A9354" s="65"/>
      <c r="B9354" s="33">
        <v>1</v>
      </c>
      <c r="C9354" s="24">
        <v>2</v>
      </c>
      <c r="D9354" s="24">
        <v>3</v>
      </c>
      <c r="E9354" s="24" t="s">
        <v>58</v>
      </c>
      <c r="F9354" s="24" t="s">
        <v>59</v>
      </c>
      <c r="G9354" s="24" t="s">
        <v>60</v>
      </c>
      <c r="H9354" s="24" t="s">
        <v>61</v>
      </c>
      <c r="I9354" s="24" t="s">
        <v>62</v>
      </c>
      <c r="J9354" s="24" t="s">
        <v>194</v>
      </c>
      <c r="K9354" s="25" t="s">
        <v>85</v>
      </c>
      <c r="L9354" s="105" t="s">
        <v>189</v>
      </c>
      <c r="M9354" s="105" t="s">
        <v>188</v>
      </c>
      <c r="N9354" s="105" t="s">
        <v>51</v>
      </c>
    </row>
    <row r="9355" spans="1:14" ht="13.8" thickBot="1" x14ac:dyDescent="0.25">
      <c r="A9355" s="26" t="s">
        <v>56</v>
      </c>
      <c r="B9355" s="22">
        <v>5</v>
      </c>
      <c r="C9355" s="22">
        <v>7</v>
      </c>
      <c r="D9355" s="22">
        <v>8</v>
      </c>
      <c r="E9355" s="22">
        <v>8</v>
      </c>
      <c r="F9355" s="22">
        <v>10</v>
      </c>
      <c r="G9355" s="22">
        <v>13</v>
      </c>
      <c r="H9355" s="22">
        <v>16</v>
      </c>
      <c r="I9355" s="22"/>
      <c r="J9355" s="23"/>
      <c r="K9355" s="1"/>
      <c r="L9355" s="26" t="s">
        <v>56</v>
      </c>
      <c r="M9355" s="104" t="e">
        <f>#REF!</f>
        <v>#REF!</v>
      </c>
      <c r="N9355" s="112" t="e">
        <f>IF(M9355=0,"",CHOOSE(M9355,"5","7","8","8","8","10","10","10","10","10","13","13","13","13","13","13","13","13","13","13","16","16","16","16","16","16","16","16","16","16","16","手入力箇所","手入力箇所","手入力箇所","手入力箇所","手入力箇所","手入力箇所","手入力箇所","手入力箇所","手入力箇所","手入力箇所"))</f>
        <v>#REF!</v>
      </c>
    </row>
    <row r="9356" spans="1:14" ht="13.8" thickBot="1" x14ac:dyDescent="0.25">
      <c r="A9356" s="27" t="s">
        <v>57</v>
      </c>
      <c r="B9356" s="18">
        <v>5</v>
      </c>
      <c r="C9356" s="18">
        <v>7</v>
      </c>
      <c r="D9356" s="18">
        <v>8</v>
      </c>
      <c r="E9356" s="18">
        <v>9</v>
      </c>
      <c r="F9356" s="18">
        <v>12</v>
      </c>
      <c r="G9356" s="18">
        <v>16</v>
      </c>
      <c r="H9356" s="18"/>
      <c r="I9356" s="18"/>
      <c r="J9356" s="62"/>
      <c r="K9356" s="19"/>
      <c r="L9356" s="27" t="s">
        <v>57</v>
      </c>
      <c r="M9356" s="104" t="e">
        <f>#REF!</f>
        <v>#REF!</v>
      </c>
      <c r="N9356" s="113" t="e">
        <f>IF(M9356=0,"",CHOOSE(M9356,"5","7","8","9","9","12","12","12","12","12","16","16","16","16","16","16","16","16","16","16","手入力箇所","手入力箇所","手入力箇所","手入力箇所","手入力箇所","手入力箇所","手入力箇所","手入力箇所","手入力箇所","手入力箇所"))</f>
        <v>#REF!</v>
      </c>
    </row>
    <row r="9357" spans="1:14" ht="48.6" thickBot="1" x14ac:dyDescent="0.25">
      <c r="A9357" s="28" t="s">
        <v>64</v>
      </c>
      <c r="B9357" s="18">
        <v>6</v>
      </c>
      <c r="C9357" s="18"/>
      <c r="D9357" s="18"/>
      <c r="E9357" s="18"/>
      <c r="F9357" s="18"/>
      <c r="G9357" s="18"/>
      <c r="H9357" s="18"/>
      <c r="I9357" s="18"/>
      <c r="J9357" s="62"/>
      <c r="K9357" s="19"/>
      <c r="L9357" s="28" t="s">
        <v>64</v>
      </c>
      <c r="M9357" s="104" t="e">
        <f>#REF!</f>
        <v>#REF!</v>
      </c>
      <c r="N9357" s="113" t="e">
        <f>IF(M9357=0,"",CHOOSE(M9357,"6","手入力箇所","手入力箇所","手入力箇所","手入力箇所","手入力箇所","手入力箇所","手入力箇所","手入力箇所","手入力箇所","手入力箇所","",""))</f>
        <v>#REF!</v>
      </c>
    </row>
    <row r="9358" spans="1:14" ht="48.6" thickBot="1" x14ac:dyDescent="0.25">
      <c r="A9358" s="28" t="s">
        <v>65</v>
      </c>
      <c r="B9358" s="18">
        <v>6</v>
      </c>
      <c r="C9358" s="18"/>
      <c r="D9358" s="18"/>
      <c r="E9358" s="18"/>
      <c r="F9358" s="18"/>
      <c r="G9358" s="18"/>
      <c r="H9358" s="18"/>
      <c r="I9358" s="18"/>
      <c r="J9358" s="62"/>
      <c r="K9358" s="19"/>
      <c r="L9358" s="28" t="s">
        <v>65</v>
      </c>
      <c r="M9358" s="104" t="e">
        <f>#REF!</f>
        <v>#REF!</v>
      </c>
      <c r="N9358" s="113" t="e">
        <f>IF(M9358=0,"",CHOOSE(M9358,"6","手入力箇所","手入力箇所","手入力箇所","手入力箇所","手入力箇所","手入力箇所","手入力箇所","手入力箇所","手入力箇所","手入力箇所","",""))</f>
        <v>#REF!</v>
      </c>
    </row>
    <row r="9359" spans="1:14" ht="24.6" thickBot="1" x14ac:dyDescent="0.25">
      <c r="A9359" s="28" t="s">
        <v>66</v>
      </c>
      <c r="B9359" s="18">
        <v>5</v>
      </c>
      <c r="C9359" s="18">
        <v>7</v>
      </c>
      <c r="D9359" s="18">
        <v>8</v>
      </c>
      <c r="E9359" s="18">
        <v>9</v>
      </c>
      <c r="F9359" s="18">
        <v>12</v>
      </c>
      <c r="G9359" s="18"/>
      <c r="H9359" s="18"/>
      <c r="I9359" s="18"/>
      <c r="J9359" s="62"/>
      <c r="K9359" s="19"/>
      <c r="L9359" s="28" t="s">
        <v>66</v>
      </c>
      <c r="M9359" s="104" t="e">
        <f>#REF!</f>
        <v>#REF!</v>
      </c>
      <c r="N9359" s="113" t="e">
        <f>IF(M9359=0,"",CHOOSE(M9359,"5","7","8","9","9","12","12","12","12","12","手入力箇所","手入力箇所","手入力箇所","手入力箇所","手入力箇所","手入力箇所","手入力箇所","手入力箇所","手入力箇所","手入力箇所"))</f>
        <v>#REF!</v>
      </c>
    </row>
    <row r="9360" spans="1:14" ht="36.6" thickBot="1" x14ac:dyDescent="0.25">
      <c r="A9360" s="28" t="s">
        <v>67</v>
      </c>
      <c r="B9360" s="18">
        <v>4</v>
      </c>
      <c r="C9360" s="18">
        <v>5</v>
      </c>
      <c r="D9360" s="18">
        <v>5</v>
      </c>
      <c r="E9360" s="18">
        <v>6</v>
      </c>
      <c r="F9360" s="18"/>
      <c r="G9360" s="18"/>
      <c r="H9360" s="18"/>
      <c r="I9360" s="18"/>
      <c r="J9360" s="62"/>
      <c r="K9360" s="19"/>
      <c r="L9360" s="28" t="s">
        <v>67</v>
      </c>
      <c r="M9360" s="104" t="e">
        <f>#REF!</f>
        <v>#REF!</v>
      </c>
      <c r="N9360" s="113" t="e">
        <f>IF(M9360=0,"",CHOOSE(M9360,"4","5","5","6","6","手入力箇所","手入力箇所","手入力箇所","手入力箇所","手入力箇所","手入力箇所","手入力箇所","手入力箇所","手入力箇所","手入力箇所"))</f>
        <v>#REF!</v>
      </c>
    </row>
    <row r="9361" spans="1:14" ht="24.6" thickBot="1" x14ac:dyDescent="0.25">
      <c r="A9361" s="28" t="s">
        <v>68</v>
      </c>
      <c r="B9361" s="18">
        <v>12</v>
      </c>
      <c r="C9361" s="18">
        <v>12</v>
      </c>
      <c r="D9361" s="18">
        <v>12</v>
      </c>
      <c r="E9361" s="18">
        <v>12</v>
      </c>
      <c r="F9361" s="18">
        <v>12</v>
      </c>
      <c r="G9361" s="18">
        <v>12</v>
      </c>
      <c r="H9361" s="18">
        <v>12</v>
      </c>
      <c r="I9361" s="18"/>
      <c r="J9361" s="62"/>
      <c r="K9361" s="19"/>
      <c r="L9361" s="28" t="s">
        <v>68</v>
      </c>
      <c r="M9361" s="104" t="e">
        <f>#REF!</f>
        <v>#REF!</v>
      </c>
      <c r="N9361" s="113" t="e">
        <f>IF(M9361=0,"",CHOOSE(M9361,"12","12","12","12","12","12","12","12","12","12","12","12","12","12","12","12","12","12","12","12","12","12","12","12","12","12","12","12","12","12","手入力箇所","手入力箇所","手入力箇所","手入力箇所","手入力箇所","手入力箇所","手入力箇所","手入力箇所","手入力箇所","手入力箇所"))</f>
        <v>#REF!</v>
      </c>
    </row>
    <row r="9362" spans="1:14" ht="36.6" thickBot="1" x14ac:dyDescent="0.25">
      <c r="A9362" s="28" t="s">
        <v>69</v>
      </c>
      <c r="B9362" s="18">
        <v>7</v>
      </c>
      <c r="C9362" s="18">
        <v>7</v>
      </c>
      <c r="D9362" s="18">
        <v>7</v>
      </c>
      <c r="E9362" s="18">
        <v>7</v>
      </c>
      <c r="F9362" s="18">
        <v>7</v>
      </c>
      <c r="G9362" s="18"/>
      <c r="H9362" s="18"/>
      <c r="I9362" s="18"/>
      <c r="J9362" s="62"/>
      <c r="K9362" s="19"/>
      <c r="L9362" s="28" t="s">
        <v>69</v>
      </c>
      <c r="M9362" s="104" t="e">
        <f>#REF!</f>
        <v>#REF!</v>
      </c>
      <c r="N9362" s="113" t="e">
        <f>IF(M9362=0,"",CHOOSE(M9362,"7","7","7","7","7","7","7","7","7","7","手入力箇所","手入力箇所","手入力箇所","手入力箇所","手入力箇所","手入力箇所","手入力箇所","手入力箇所","手入力箇所","手入力箇所"))</f>
        <v>#REF!</v>
      </c>
    </row>
    <row r="9363" spans="1:14" ht="13.8" thickBot="1" x14ac:dyDescent="0.25">
      <c r="A9363" s="27" t="s">
        <v>63</v>
      </c>
      <c r="B9363" s="18">
        <v>4</v>
      </c>
      <c r="C9363" s="18">
        <v>5</v>
      </c>
      <c r="D9363" s="18">
        <v>7</v>
      </c>
      <c r="E9363" s="18">
        <v>8</v>
      </c>
      <c r="F9363" s="18">
        <v>11</v>
      </c>
      <c r="G9363" s="18">
        <v>16</v>
      </c>
      <c r="H9363" s="18">
        <v>22</v>
      </c>
      <c r="I9363" s="18">
        <v>26</v>
      </c>
      <c r="J9363" s="18">
        <v>31</v>
      </c>
      <c r="K9363" s="19"/>
      <c r="L9363" s="27" t="s">
        <v>63</v>
      </c>
      <c r="M9363" s="104" t="e">
        <f>#REF!</f>
        <v>#REF!</v>
      </c>
      <c r="N9363" s="113" t="e">
        <f>IF(M9363=0,"",CHOOSE(M9363,"4","5","7","8","8","11","11","11","11","11","16","16","16","16","16","16","16","16","16","16","22","22","22","22","22","22","22","22","22","22","26","26","26","26","26","26","26","26","26","26","31","31","31","31","31","31","31","31","31","31","31","手入力箇所","手入力箇所","手入力箇所","手入力箇所","手入力箇所","手入力箇所","手入力箇所","手入力箇所","手入力箇所","手入力箇所"))</f>
        <v>#REF!</v>
      </c>
    </row>
    <row r="9364" spans="1:14" ht="24.6" thickBot="1" x14ac:dyDescent="0.25">
      <c r="A9364" s="28" t="s">
        <v>70</v>
      </c>
      <c r="B9364" s="18">
        <v>5</v>
      </c>
      <c r="C9364" s="18">
        <v>6</v>
      </c>
      <c r="D9364" s="18">
        <v>7</v>
      </c>
      <c r="E9364" s="18"/>
      <c r="F9364" s="18"/>
      <c r="G9364" s="18"/>
      <c r="H9364" s="18"/>
      <c r="I9364" s="18"/>
      <c r="J9364" s="62"/>
      <c r="K9364" s="19"/>
      <c r="L9364" s="28" t="s">
        <v>70</v>
      </c>
      <c r="M9364" s="104" t="e">
        <f>#REF!</f>
        <v>#REF!</v>
      </c>
      <c r="N9364" s="113" t="e">
        <f>IF(M9364=0,"",CHOOSE(M9364,"5","6","7","手入力箇所","手入力箇所","手入力箇所","手入力箇所","手入力箇所","手入力箇所","手入力箇所","手入力箇所","手入力箇所","手入力箇所"))</f>
        <v>#REF!</v>
      </c>
    </row>
    <row r="9365" spans="1:14" ht="13.8" thickBot="1" x14ac:dyDescent="0.25">
      <c r="A9365" s="29" t="s">
        <v>71</v>
      </c>
      <c r="B9365" s="18">
        <v>3</v>
      </c>
      <c r="C9365" s="18">
        <v>6</v>
      </c>
      <c r="D9365" s="18">
        <v>19</v>
      </c>
      <c r="E9365" s="18"/>
      <c r="F9365" s="18"/>
      <c r="G9365" s="18"/>
      <c r="H9365" s="18"/>
      <c r="I9365" s="18"/>
      <c r="J9365" s="62"/>
      <c r="K9365" s="19"/>
      <c r="L9365" s="29" t="s">
        <v>71</v>
      </c>
      <c r="M9365" s="104" t="e">
        <f>#REF!</f>
        <v>#REF!</v>
      </c>
      <c r="N9365" s="113" t="e">
        <f>IF(M9365=0,"",CHOOSE(M9365,"3","6","19","手入力箇所","手入力箇所","手入力箇所","手入力箇所","手入力箇所","手入力箇所","手入力箇所","手入力箇所","手入力箇所","手入力箇所"))</f>
        <v>#REF!</v>
      </c>
    </row>
    <row r="9366" spans="1:14" ht="13.8" thickBot="1" x14ac:dyDescent="0.25">
      <c r="A9366" s="29" t="s">
        <v>72</v>
      </c>
      <c r="B9366" s="18">
        <v>1</v>
      </c>
      <c r="C9366" s="18">
        <v>3</v>
      </c>
      <c r="D9366" s="18">
        <v>5</v>
      </c>
      <c r="E9366" s="18">
        <v>9</v>
      </c>
      <c r="F9366" s="18">
        <v>26</v>
      </c>
      <c r="G9366" s="18"/>
      <c r="H9366" s="18"/>
      <c r="I9366" s="18"/>
      <c r="J9366" s="62"/>
      <c r="K9366" s="19"/>
      <c r="L9366" s="29" t="s">
        <v>72</v>
      </c>
      <c r="M9366" s="104" t="e">
        <f>#REF!</f>
        <v>#REF!</v>
      </c>
      <c r="N9366" s="113" t="e">
        <f>IF(M9366=0,"",CHOOSE(M9366,"1","3","5","9","9","26","26","26","26","26","手入力箇所","手入力箇所","手入力箇所","手入力箇所","手入力箇所","手入力箇所","手入力箇所","手入力箇所","手入力箇所","手入力箇所"))</f>
        <v>#REF!</v>
      </c>
    </row>
    <row r="9367" spans="1:14" ht="13.8" thickBot="1" x14ac:dyDescent="0.25">
      <c r="A9367" s="29" t="s">
        <v>73</v>
      </c>
      <c r="B9367" s="18">
        <v>4</v>
      </c>
      <c r="C9367" s="18">
        <v>11</v>
      </c>
      <c r="D9367" s="18">
        <v>20</v>
      </c>
      <c r="E9367" s="18">
        <v>33</v>
      </c>
      <c r="F9367" s="18"/>
      <c r="G9367" s="18"/>
      <c r="H9367" s="18"/>
      <c r="I9367" s="18"/>
      <c r="J9367" s="62"/>
      <c r="K9367" s="19"/>
      <c r="L9367" s="29" t="s">
        <v>73</v>
      </c>
      <c r="M9367" s="104" t="e">
        <f>#REF!</f>
        <v>#REF!</v>
      </c>
      <c r="N9367" s="113" t="e">
        <f>IF(M9367=0,"",CHOOSE(M9367,"4","11","20","33","33","手入力箇所","手入力箇所","手入力箇所","手入力箇所","手入力箇所","手入力箇所","手入力箇所","手入力箇所","手入力箇所","手入力箇所"))</f>
        <v>#REF!</v>
      </c>
    </row>
    <row r="9368" spans="1:14" ht="37.200000000000003" thickBot="1" x14ac:dyDescent="0.25">
      <c r="A9368" s="30" t="s">
        <v>74</v>
      </c>
      <c r="B9368" s="18">
        <v>4</v>
      </c>
      <c r="C9368" s="18">
        <v>6</v>
      </c>
      <c r="D9368" s="18">
        <v>8</v>
      </c>
      <c r="E9368" s="18">
        <v>10</v>
      </c>
      <c r="F9368" s="18">
        <v>15</v>
      </c>
      <c r="G9368" s="18">
        <v>23</v>
      </c>
      <c r="H9368" s="18">
        <v>33</v>
      </c>
      <c r="I9368" s="18"/>
      <c r="J9368" s="62"/>
      <c r="K9368" s="19"/>
      <c r="L9368" s="30" t="s">
        <v>74</v>
      </c>
      <c r="M9368" s="104" t="e">
        <f>#REF!</f>
        <v>#REF!</v>
      </c>
      <c r="N9368" s="113" t="e">
        <f>IF(M9368=0,"",CHOOSE(M9368,"4","6","8","10","10","15","15","15","15","15","23","23","23","23","23","23","23","23","23","23","33","33","33","33","33","33","33","33","33","33","手入力箇所","手入力箇所","手入力箇所","手入力箇所","手入力箇所","手入力箇所","手入力箇所","手入力箇所","手入力箇所","手入力箇所"))</f>
        <v>#REF!</v>
      </c>
    </row>
    <row r="9369" spans="1:14" ht="13.8" thickBot="1" x14ac:dyDescent="0.25">
      <c r="A9369" s="29" t="s">
        <v>75</v>
      </c>
      <c r="B9369" s="18">
        <v>6</v>
      </c>
      <c r="C9369" s="18">
        <v>14</v>
      </c>
      <c r="D9369" s="18">
        <v>25</v>
      </c>
      <c r="E9369" s="18">
        <v>39</v>
      </c>
      <c r="F9369" s="18"/>
      <c r="G9369" s="18"/>
      <c r="H9369" s="18"/>
      <c r="I9369" s="18"/>
      <c r="J9369" s="62"/>
      <c r="K9369" s="19"/>
      <c r="L9369" s="29" t="s">
        <v>75</v>
      </c>
      <c r="M9369" s="104" t="e">
        <f>#REF!</f>
        <v>#REF!</v>
      </c>
      <c r="N9369" s="113" t="e">
        <f>IF(M9369=0,"",CHOOSE(M9369,"6","14","25","39","39","手入力箇所","手入力箇所","手入力箇所","手入力箇所","手入力箇所","手入力箇所","手入力箇所","手入力箇所","手入力箇所","手入力箇所"))</f>
        <v>#REF!</v>
      </c>
    </row>
    <row r="9370" spans="1:14" ht="37.200000000000003" thickBot="1" x14ac:dyDescent="0.25">
      <c r="A9370" s="30" t="s">
        <v>76</v>
      </c>
      <c r="B9370" s="18">
        <v>2</v>
      </c>
      <c r="C9370" s="18">
        <v>3</v>
      </c>
      <c r="D9370" s="18">
        <v>6</v>
      </c>
      <c r="E9370" s="18">
        <v>9</v>
      </c>
      <c r="F9370" s="18"/>
      <c r="G9370" s="18"/>
      <c r="H9370" s="18"/>
      <c r="I9370" s="18"/>
      <c r="J9370" s="62"/>
      <c r="K9370" s="19"/>
      <c r="L9370" s="30" t="s">
        <v>76</v>
      </c>
      <c r="M9370" s="104" t="e">
        <f>#REF!</f>
        <v>#REF!</v>
      </c>
      <c r="N9370" s="113" t="e">
        <f>IF(M9370=0,"",CHOOSE(M9370,"2","3","6","9","9","手入力箇所","手入力箇所","手入力箇所","手入力箇所","手入力箇所","手入力箇所","手入力箇所","手入力箇所","手入力箇所","手入力箇所"))</f>
        <v>#REF!</v>
      </c>
    </row>
    <row r="9371" spans="1:14" ht="27" thickBot="1" x14ac:dyDescent="0.25">
      <c r="A9371" s="31" t="s">
        <v>77</v>
      </c>
      <c r="B9371" s="18">
        <v>12</v>
      </c>
      <c r="C9371" s="18">
        <v>18</v>
      </c>
      <c r="D9371" s="18">
        <v>22</v>
      </c>
      <c r="E9371" s="18">
        <v>26</v>
      </c>
      <c r="F9371" s="62"/>
      <c r="G9371" s="62"/>
      <c r="H9371" s="62"/>
      <c r="I9371" s="62"/>
      <c r="J9371" s="62"/>
      <c r="K9371" s="19"/>
      <c r="L9371" s="31" t="s">
        <v>77</v>
      </c>
      <c r="M9371" s="104" t="e">
        <f>#REF!</f>
        <v>#REF!</v>
      </c>
      <c r="N9371" s="113" t="e">
        <f>IF(M9371=0,"",CHOOSE(M9371,"12","18","22","26","26","手入力箇所","手入力箇所","手入力箇所","手入力箇所","手入力箇所","手入力箇所","手入力箇所","手入力箇所","手入力箇所","手入力箇所"))</f>
        <v>#REF!</v>
      </c>
    </row>
    <row r="9372" spans="1:14" ht="40.200000000000003" thickBot="1" x14ac:dyDescent="0.25">
      <c r="A9372" s="31" t="s">
        <v>78</v>
      </c>
      <c r="B9372" s="18">
        <v>5</v>
      </c>
      <c r="C9372" s="18">
        <v>8</v>
      </c>
      <c r="D9372" s="18">
        <v>11</v>
      </c>
      <c r="E9372" s="18">
        <v>14</v>
      </c>
      <c r="F9372" s="62"/>
      <c r="G9372" s="62"/>
      <c r="H9372" s="62"/>
      <c r="I9372" s="62"/>
      <c r="J9372" s="62"/>
      <c r="K9372" s="19"/>
      <c r="L9372" s="31" t="s">
        <v>78</v>
      </c>
      <c r="M9372" s="104" t="e">
        <f>#REF!</f>
        <v>#REF!</v>
      </c>
      <c r="N9372" s="113" t="e">
        <f>IF(M9372=0,"",CHOOSE(M9372,"5","8","11","14","14","手入力箇所","手入力箇所","手入力箇所","手入力箇所","手入力箇所","手入力箇所","手入力箇所","手入力箇所","手入力箇所","手入力箇所"))</f>
        <v>#REF!</v>
      </c>
    </row>
    <row r="9373" spans="1:14" ht="27" thickBot="1" x14ac:dyDescent="0.25">
      <c r="A9373" s="31" t="s">
        <v>79</v>
      </c>
      <c r="B9373" s="18">
        <v>6</v>
      </c>
      <c r="C9373" s="18">
        <v>11</v>
      </c>
      <c r="D9373" s="18">
        <v>16</v>
      </c>
      <c r="E9373" s="18">
        <v>21</v>
      </c>
      <c r="F9373" s="62"/>
      <c r="G9373" s="62"/>
      <c r="H9373" s="62"/>
      <c r="I9373" s="62"/>
      <c r="J9373" s="62"/>
      <c r="K9373" s="19"/>
      <c r="L9373" s="31" t="s">
        <v>79</v>
      </c>
      <c r="M9373" s="104" t="e">
        <f>#REF!</f>
        <v>#REF!</v>
      </c>
      <c r="N9373" s="113" t="e">
        <f>IF(M9373=0,"",CHOOSE(M9373,"6","11","16","21","21","手入力箇所","手入力箇所","手入力箇所","手入力箇所","手入力箇所","手入力箇所","手入力箇所","手入力箇所","手入力箇所"))</f>
        <v>#REF!</v>
      </c>
    </row>
    <row r="9374" spans="1:14" ht="40.200000000000003" thickBot="1" x14ac:dyDescent="0.25">
      <c r="A9374" s="31" t="s">
        <v>80</v>
      </c>
      <c r="B9374" s="18">
        <v>5</v>
      </c>
      <c r="C9374" s="18">
        <v>7</v>
      </c>
      <c r="D9374" s="18">
        <v>9</v>
      </c>
      <c r="E9374" s="18">
        <v>10</v>
      </c>
      <c r="F9374" s="62"/>
      <c r="G9374" s="62"/>
      <c r="H9374" s="62"/>
      <c r="I9374" s="62"/>
      <c r="J9374" s="62"/>
      <c r="K9374" s="19"/>
      <c r="L9374" s="31" t="s">
        <v>80</v>
      </c>
      <c r="M9374" s="104" t="e">
        <f>#REF!</f>
        <v>#REF!</v>
      </c>
      <c r="N9374" s="113" t="e">
        <f>IF(M9374=0,"",CHOOSE(M9374,"5","7","9","10","10","手入力箇所","手入力箇所","手入力箇所","手入力箇所","手入力箇所","手入力箇所","手入力箇所","手入力箇所","手入力箇所"))</f>
        <v>#REF!</v>
      </c>
    </row>
    <row r="9375" spans="1:14" ht="40.200000000000003" thickBot="1" x14ac:dyDescent="0.25">
      <c r="A9375" s="31" t="s">
        <v>81</v>
      </c>
      <c r="B9375" s="18">
        <v>9</v>
      </c>
      <c r="C9375" s="18">
        <v>14</v>
      </c>
      <c r="D9375" s="62"/>
      <c r="E9375" s="62"/>
      <c r="F9375" s="62"/>
      <c r="G9375" s="62"/>
      <c r="H9375" s="62"/>
      <c r="I9375" s="62"/>
      <c r="J9375" s="62"/>
      <c r="K9375" s="19"/>
      <c r="L9375" s="31" t="s">
        <v>81</v>
      </c>
      <c r="M9375" s="104" t="e">
        <f>#REF!</f>
        <v>#REF!</v>
      </c>
      <c r="N9375" s="113" t="e">
        <f>IF(M9375=0,"",CHOOSE(M9375,"9","14","手入力箇所","手入力箇所","手入力箇所","手入力箇所","手入力箇所","手入力箇所","手入力箇所","手入力箇所","手入力箇所","手入力箇所"))</f>
        <v>#REF!</v>
      </c>
    </row>
    <row r="9376" spans="1:14" ht="13.8" thickBot="1" x14ac:dyDescent="0.25">
      <c r="A9376" s="31" t="s">
        <v>82</v>
      </c>
      <c r="B9376" s="18">
        <v>3</v>
      </c>
      <c r="C9376" s="18">
        <v>4</v>
      </c>
      <c r="D9376" s="18">
        <v>4</v>
      </c>
      <c r="E9376" s="18">
        <v>5</v>
      </c>
      <c r="F9376" s="18">
        <v>6</v>
      </c>
      <c r="G9376" s="18">
        <v>8</v>
      </c>
      <c r="H9376" s="18">
        <v>9</v>
      </c>
      <c r="I9376" s="18">
        <v>11</v>
      </c>
      <c r="J9376" s="18">
        <v>12</v>
      </c>
      <c r="K9376" s="19"/>
      <c r="L9376" s="31" t="s">
        <v>82</v>
      </c>
      <c r="M9376" s="104" t="e">
        <f>#REF!</f>
        <v>#REF!</v>
      </c>
      <c r="N9376" s="113" t="e">
        <f>IF(M9376=0,"",CHOOSE(M9376,"3","4","4","5","5","6","6","6","6","6","8","8","8","8","8","8","8","8","8","8","9","9","9","9","9","9","9","9","9","9","11","11","11","11","11","11","11","11","11","11","12","12","12","12","12","12","12","12","12","12","12","手入力箇所","手入力箇所","手入力箇所","手入力箇所","手入力箇所","手入力箇所","手入力箇所","手入力箇所","手入力箇所","手入力箇所"))</f>
        <v>#REF!</v>
      </c>
    </row>
    <row r="9377" spans="1:14" ht="13.8" thickBot="1" x14ac:dyDescent="0.25">
      <c r="A9377" s="31" t="s">
        <v>83</v>
      </c>
      <c r="B9377" s="18">
        <v>3</v>
      </c>
      <c r="C9377" s="18">
        <v>4</v>
      </c>
      <c r="D9377" s="18">
        <v>4</v>
      </c>
      <c r="E9377" s="18">
        <v>5</v>
      </c>
      <c r="F9377" s="18">
        <v>6</v>
      </c>
      <c r="G9377" s="18">
        <v>8</v>
      </c>
      <c r="H9377" s="18">
        <v>10</v>
      </c>
      <c r="I9377" s="18">
        <v>12</v>
      </c>
      <c r="J9377" s="18">
        <v>13</v>
      </c>
      <c r="K9377" s="19"/>
      <c r="L9377" s="31" t="s">
        <v>83</v>
      </c>
      <c r="M9377" s="104" t="e">
        <f>#REF!</f>
        <v>#REF!</v>
      </c>
      <c r="N9377" s="113" t="e">
        <f>IF(M9377=0,"",CHOOSE(M9377,"3","4","4","5","5","6","6","6","6","6","8","8","8","8","8","8","8","8","8","8","10","10","10","10","10","10","10","10","10","10","12","12","12","12","12","12","12","12","12","12","13","13","13","13","13","13","13","13","13","13","13","手入力箇所","手入力箇所","手入力箇所","手入力箇所","手入力箇所","手入力箇所","手入力箇所","手入力箇所","手入力箇所","手入力箇所"))</f>
        <v>#REF!</v>
      </c>
    </row>
    <row r="9378" spans="1:14" ht="27" thickBot="1" x14ac:dyDescent="0.25">
      <c r="A9378" s="32" t="s">
        <v>84</v>
      </c>
      <c r="B9378" s="20">
        <v>1</v>
      </c>
      <c r="C9378" s="20">
        <v>2</v>
      </c>
      <c r="D9378" s="20">
        <v>3</v>
      </c>
      <c r="E9378" s="20">
        <v>4</v>
      </c>
      <c r="F9378" s="20">
        <v>8</v>
      </c>
      <c r="G9378" s="20">
        <v>19</v>
      </c>
      <c r="H9378" s="63"/>
      <c r="I9378" s="63"/>
      <c r="J9378" s="63"/>
      <c r="K9378" s="21"/>
      <c r="L9378" s="32" t="s">
        <v>84</v>
      </c>
      <c r="M9378" s="104" t="e">
        <f>#REF!</f>
        <v>#REF!</v>
      </c>
      <c r="N9378" s="113" t="e">
        <f>IF(M9378=0,"",CHOOSE(M9378,"1","2","3","4","4","8","8","8","8","8","19","19","19","19","19","19","19","19","19","19","手入力箇所","手入力箇所","手入力箇所","手入力箇所","手入力箇所","手入力箇所","手入力箇所","手入力箇所","手入力箇所","手入力箇所"))</f>
        <v>#REF!</v>
      </c>
    </row>
    <row r="9379" spans="1:14" ht="13.8" thickBot="1" x14ac:dyDescent="0.25"/>
    <row r="9380" spans="1:14" ht="13.8" thickBot="1" x14ac:dyDescent="0.25">
      <c r="A9380" s="686" t="e">
        <f>A9353</f>
        <v>#REF!</v>
      </c>
      <c r="B9380" s="686"/>
      <c r="C9380" s="686"/>
      <c r="D9380" s="687" t="s">
        <v>193</v>
      </c>
      <c r="E9380" s="687"/>
      <c r="F9380" s="687"/>
      <c r="G9380" s="687"/>
      <c r="H9380" s="687"/>
      <c r="I9380" s="687"/>
      <c r="J9380" s="687"/>
      <c r="K9380" s="687"/>
      <c r="L9380" s="687"/>
      <c r="M9380" s="687"/>
      <c r="N9380" s="687"/>
    </row>
    <row r="9381" spans="1:14" ht="13.8" thickBot="1" x14ac:dyDescent="0.25">
      <c r="A9381" s="105"/>
      <c r="B9381" s="33">
        <v>1</v>
      </c>
      <c r="C9381" s="24">
        <v>2</v>
      </c>
      <c r="D9381" s="24">
        <v>3</v>
      </c>
      <c r="E9381" s="24" t="s">
        <v>58</v>
      </c>
      <c r="F9381" s="24" t="s">
        <v>59</v>
      </c>
      <c r="G9381" s="24" t="s">
        <v>60</v>
      </c>
      <c r="H9381" s="24" t="s">
        <v>61</v>
      </c>
      <c r="I9381" s="24" t="s">
        <v>62</v>
      </c>
      <c r="J9381" s="24" t="s">
        <v>194</v>
      </c>
      <c r="K9381" s="102" t="s">
        <v>85</v>
      </c>
      <c r="L9381" s="105" t="s">
        <v>189</v>
      </c>
      <c r="M9381" s="105" t="s">
        <v>188</v>
      </c>
      <c r="N9381" s="105" t="s">
        <v>51</v>
      </c>
    </row>
    <row r="9382" spans="1:14" ht="13.8" thickBot="1" x14ac:dyDescent="0.25">
      <c r="A9382" s="26" t="s">
        <v>56</v>
      </c>
      <c r="B9382" s="22">
        <v>16</v>
      </c>
      <c r="C9382" s="22">
        <v>25</v>
      </c>
      <c r="D9382" s="22">
        <v>32</v>
      </c>
      <c r="E9382" s="22">
        <v>38</v>
      </c>
      <c r="F9382" s="22">
        <v>56</v>
      </c>
      <c r="G9382" s="22">
        <v>87</v>
      </c>
      <c r="H9382" s="22">
        <v>121</v>
      </c>
      <c r="I9382" s="22"/>
      <c r="J9382" s="23"/>
      <c r="K9382" s="68"/>
      <c r="L9382" s="107" t="s">
        <v>56</v>
      </c>
      <c r="M9382" s="103" t="e">
        <f>#REF!</f>
        <v>#REF!</v>
      </c>
      <c r="N9382" s="103" t="e">
        <f>IF(M9382=0,"",CHOOSE(M9382,"16","25","32","38","38","56","56","56","56","56","87","87","87","87","87","87","87","87","87","87","121","121","121","121","121","121","121","121","121","121","手入力箇所","手入力箇所","手入力箇所","手入力箇所","手入力箇所","手入力箇所","手入力箇所","手入力箇所","手入力箇所","手入力箇所"))</f>
        <v>#REF!</v>
      </c>
    </row>
    <row r="9383" spans="1:14" ht="13.8" thickBot="1" x14ac:dyDescent="0.25">
      <c r="A9383" s="27" t="s">
        <v>57</v>
      </c>
      <c r="B9383" s="18">
        <v>25</v>
      </c>
      <c r="C9383" s="18">
        <v>33</v>
      </c>
      <c r="D9383" s="18">
        <v>40</v>
      </c>
      <c r="E9383" s="18">
        <v>45</v>
      </c>
      <c r="F9383" s="18">
        <v>58</v>
      </c>
      <c r="G9383" s="18">
        <v>79</v>
      </c>
      <c r="H9383" s="18"/>
      <c r="I9383" s="18"/>
      <c r="J9383" s="62"/>
      <c r="K9383" s="69"/>
      <c r="L9383" s="107" t="s">
        <v>57</v>
      </c>
      <c r="M9383" s="103" t="e">
        <f>#REF!</f>
        <v>#REF!</v>
      </c>
      <c r="N9383" s="103" t="e">
        <f>IF(M9383=0,"",CHOOSE(M9383,"25","33","40","45","45","58","58","58","58","58","79","79","79","79","79","79","79","79","79","79","手入力箇所","手入力箇所","手入力箇所","手入力箇所","手入力箇所","手入力箇所","手入力箇所","手入力箇所","手入力箇所","手入力箇所"))</f>
        <v>#REF!</v>
      </c>
    </row>
    <row r="9384" spans="1:14" ht="48.6" thickBot="1" x14ac:dyDescent="0.25">
      <c r="A9384" s="28" t="s">
        <v>64</v>
      </c>
      <c r="B9384" s="18">
        <v>32</v>
      </c>
      <c r="C9384" s="18"/>
      <c r="D9384" s="18"/>
      <c r="E9384" s="18"/>
      <c r="F9384" s="18"/>
      <c r="G9384" s="18"/>
      <c r="H9384" s="18"/>
      <c r="I9384" s="18"/>
      <c r="J9384" s="62"/>
      <c r="K9384" s="69"/>
      <c r="L9384" s="108" t="s">
        <v>64</v>
      </c>
      <c r="M9384" s="103" t="e">
        <f>#REF!</f>
        <v>#REF!</v>
      </c>
      <c r="N9384" s="103" t="e">
        <f>IF(M9384=0,"",CHOOSE(M9384,"32","手入力箇所","手入力箇所","手入力箇所","手入力箇所","手入力箇所","手入力箇所","手入力箇所","手入力箇所","手入力箇所","手入力箇所"))</f>
        <v>#REF!</v>
      </c>
    </row>
    <row r="9385" spans="1:14" ht="48.6" thickBot="1" x14ac:dyDescent="0.25">
      <c r="A9385" s="28" t="s">
        <v>65</v>
      </c>
      <c r="B9385" s="18">
        <v>36</v>
      </c>
      <c r="C9385" s="18"/>
      <c r="D9385" s="18"/>
      <c r="E9385" s="18"/>
      <c r="F9385" s="18"/>
      <c r="G9385" s="18"/>
      <c r="H9385" s="18"/>
      <c r="I9385" s="18"/>
      <c r="J9385" s="62"/>
      <c r="K9385" s="69"/>
      <c r="L9385" s="108" t="s">
        <v>65</v>
      </c>
      <c r="M9385" s="103" t="e">
        <f>#REF!</f>
        <v>#REF!</v>
      </c>
      <c r="N9385" s="103" t="e">
        <f>IF(M9385=0,"",CHOOSE(M9385,"36","手入力箇所","手入力箇所","手入力箇所","手入力箇所","手入力箇所","手入力箇所","手入力箇所","手入力箇所","手入力箇所","手入力箇所"))</f>
        <v>#REF!</v>
      </c>
    </row>
    <row r="9386" spans="1:14" ht="24.6" thickBot="1" x14ac:dyDescent="0.25">
      <c r="A9386" s="28" t="s">
        <v>66</v>
      </c>
      <c r="B9386" s="18">
        <v>24</v>
      </c>
      <c r="C9386" s="18">
        <v>30</v>
      </c>
      <c r="D9386" s="18">
        <v>33</v>
      </c>
      <c r="E9386" s="18">
        <v>35</v>
      </c>
      <c r="F9386" s="18">
        <v>42</v>
      </c>
      <c r="G9386" s="18"/>
      <c r="H9386" s="18"/>
      <c r="I9386" s="18"/>
      <c r="J9386" s="62"/>
      <c r="K9386" s="69"/>
      <c r="L9386" s="108" t="s">
        <v>66</v>
      </c>
      <c r="M9386" s="103" t="e">
        <f>#REF!</f>
        <v>#REF!</v>
      </c>
      <c r="N9386" s="103" t="e">
        <f>IF(M9386=0,"",CHOOSE(M9386,"24","30","33","35","35","42","42","42","42","42","手入力箇所","手入力箇所","手入力箇所","手入力箇所","手入力箇所","手入力箇所","手入力箇所","手入力箇所","手入力箇所","手入力箇所"))</f>
        <v>#REF!</v>
      </c>
    </row>
    <row r="9387" spans="1:14" ht="36.6" thickBot="1" x14ac:dyDescent="0.25">
      <c r="A9387" s="28" t="s">
        <v>67</v>
      </c>
      <c r="B9387" s="18">
        <v>7</v>
      </c>
      <c r="C9387" s="18">
        <v>12</v>
      </c>
      <c r="D9387" s="18">
        <v>16</v>
      </c>
      <c r="E9387" s="18">
        <v>19</v>
      </c>
      <c r="F9387" s="18"/>
      <c r="G9387" s="18"/>
      <c r="H9387" s="18"/>
      <c r="I9387" s="18"/>
      <c r="J9387" s="62"/>
      <c r="K9387" s="69"/>
      <c r="L9387" s="108" t="s">
        <v>67</v>
      </c>
      <c r="M9387" s="103" t="e">
        <f>#REF!</f>
        <v>#REF!</v>
      </c>
      <c r="N9387" s="103" t="e">
        <f>IF(M9387=0,"",CHOOSE(M9387,"7","12","16","19","19","手入力箇所","手入力箇所","手入力箇所","手入力箇所","手入力箇所","手入力箇所","手入力箇所","手入力箇所","手入力箇所","手入力箇所"))</f>
        <v>#REF!</v>
      </c>
    </row>
    <row r="9388" spans="1:14" ht="24.6" thickBot="1" x14ac:dyDescent="0.25">
      <c r="A9388" s="28" t="s">
        <v>68</v>
      </c>
      <c r="B9388" s="18">
        <v>21</v>
      </c>
      <c r="C9388" s="18">
        <v>35</v>
      </c>
      <c r="D9388" s="18">
        <v>48</v>
      </c>
      <c r="E9388" s="18">
        <v>59</v>
      </c>
      <c r="F9388" s="18">
        <v>94</v>
      </c>
      <c r="G9388" s="18">
        <v>159</v>
      </c>
      <c r="H9388" s="18">
        <v>235</v>
      </c>
      <c r="I9388" s="18"/>
      <c r="J9388" s="62"/>
      <c r="K9388" s="69"/>
      <c r="L9388" s="108" t="s">
        <v>68</v>
      </c>
      <c r="M9388" s="103" t="e">
        <f>#REF!</f>
        <v>#REF!</v>
      </c>
      <c r="N9388" s="103" t="e">
        <f>IF(M9388=0,"",CHOOSE(M9388,"21","35","48","59","59","94","94","94","94","94","159","159","159","159","159","159","159","159","159","159","235","235","235","235","235","235","235","235","235","235","手入力箇所","手入力箇所","手入力箇所","手入力箇所","手入力箇所","手入力箇所","手入力箇所","手入力箇所","手入力箇所","手入力箇所"))</f>
        <v>#REF!</v>
      </c>
    </row>
    <row r="9389" spans="1:14" ht="36.6" thickBot="1" x14ac:dyDescent="0.25">
      <c r="A9389" s="28" t="s">
        <v>69</v>
      </c>
      <c r="B9389" s="18">
        <v>22</v>
      </c>
      <c r="C9389" s="18">
        <v>26</v>
      </c>
      <c r="D9389" s="18">
        <v>28</v>
      </c>
      <c r="E9389" s="18">
        <v>29</v>
      </c>
      <c r="F9389" s="18">
        <v>34</v>
      </c>
      <c r="G9389" s="18"/>
      <c r="H9389" s="18"/>
      <c r="I9389" s="18"/>
      <c r="J9389" s="62"/>
      <c r="K9389" s="69"/>
      <c r="L9389" s="108" t="s">
        <v>69</v>
      </c>
      <c r="M9389" s="103" t="e">
        <f>#REF!</f>
        <v>#REF!</v>
      </c>
      <c r="N9389" s="103" t="e">
        <f>IF(M9389=0,"",CHOOSE(M9389,"22","26","28","29","29","34","34","34","34","34","手入力箇所","手入力箇所","手入力箇所","手入力箇所","手入力箇所","手入力箇所","手入力箇所","手入力箇所","手入力箇所","手入力箇所"))</f>
        <v>#REF!</v>
      </c>
    </row>
    <row r="9390" spans="1:14" ht="13.8" thickBot="1" x14ac:dyDescent="0.25">
      <c r="A9390" s="27" t="s">
        <v>63</v>
      </c>
      <c r="B9390" s="18">
        <v>21</v>
      </c>
      <c r="C9390" s="18">
        <v>33</v>
      </c>
      <c r="D9390" s="18">
        <v>46</v>
      </c>
      <c r="E9390" s="18">
        <v>56</v>
      </c>
      <c r="F9390" s="18">
        <v>89</v>
      </c>
      <c r="G9390" s="18">
        <v>151</v>
      </c>
      <c r="H9390" s="18">
        <v>224</v>
      </c>
      <c r="I9390" s="18">
        <v>289</v>
      </c>
      <c r="J9390" s="18">
        <v>350</v>
      </c>
      <c r="K9390" s="69"/>
      <c r="L9390" s="107" t="s">
        <v>63</v>
      </c>
      <c r="M9390" s="103" t="e">
        <f>#REF!</f>
        <v>#REF!</v>
      </c>
      <c r="N9390" s="103" t="e">
        <f>IF(M9390=0,"",CHOOSE(M9390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391" spans="1:14" ht="24.6" thickBot="1" x14ac:dyDescent="0.25">
      <c r="A9391" s="34" t="s">
        <v>70</v>
      </c>
      <c r="B9391" s="35">
        <v>13</v>
      </c>
      <c r="C9391" s="35">
        <v>33</v>
      </c>
      <c r="D9391" s="35">
        <v>59</v>
      </c>
      <c r="E9391" s="35"/>
      <c r="F9391" s="35"/>
      <c r="G9391" s="35"/>
      <c r="H9391" s="35"/>
      <c r="I9391" s="35"/>
      <c r="J9391" s="36"/>
      <c r="K9391" s="67"/>
      <c r="L9391" s="108" t="s">
        <v>70</v>
      </c>
      <c r="M9391" s="103" t="e">
        <f>#REF!</f>
        <v>#REF!</v>
      </c>
      <c r="N9391" s="103" t="e">
        <f>IF(M9391=0,"",CHOOSE(M9391,"13","33","59","手入力箇所","手入力箇所","手入力箇所","手入力箇所","手入力箇所","手入力箇所","手入力箇所","手入力箇所","手入力箇所","手入力箇所"))</f>
        <v>#REF!</v>
      </c>
    </row>
    <row r="9392" spans="1:14" ht="13.8" thickBot="1" x14ac:dyDescent="0.25">
      <c r="A9392" s="37" t="s">
        <v>71</v>
      </c>
      <c r="B9392" s="17">
        <v>23</v>
      </c>
      <c r="C9392" s="17">
        <v>39</v>
      </c>
      <c r="D9392" s="17">
        <v>97</v>
      </c>
      <c r="E9392" s="17"/>
      <c r="F9392" s="17"/>
      <c r="G9392" s="17"/>
      <c r="H9392" s="17"/>
      <c r="I9392" s="17"/>
      <c r="J9392" s="64"/>
      <c r="K9392" s="70"/>
      <c r="L9392" s="109" t="s">
        <v>71</v>
      </c>
      <c r="M9392" s="103" t="e">
        <f>#REF!</f>
        <v>#REF!</v>
      </c>
      <c r="N9392" s="103" t="e">
        <f>IF(M9392=0,"",CHOOSE(M9392,"23","39","97","手入力箇所","手入力箇所","手入力箇所","手入力箇所","手入力箇所","手入力箇所","手入力箇所","手入力箇所","手入力箇所","手入力箇所"))</f>
        <v>#REF!</v>
      </c>
    </row>
    <row r="9393" spans="1:14" ht="13.8" thickBot="1" x14ac:dyDescent="0.25">
      <c r="A9393" s="29" t="s">
        <v>72</v>
      </c>
      <c r="B9393" s="18">
        <v>21</v>
      </c>
      <c r="C9393" s="18">
        <v>37</v>
      </c>
      <c r="D9393" s="18">
        <v>58</v>
      </c>
      <c r="E9393" s="18">
        <v>76</v>
      </c>
      <c r="F9393" s="18">
        <v>137</v>
      </c>
      <c r="G9393" s="18"/>
      <c r="H9393" s="18"/>
      <c r="I9393" s="18"/>
      <c r="J9393" s="62"/>
      <c r="K9393" s="69"/>
      <c r="L9393" s="109" t="s">
        <v>72</v>
      </c>
      <c r="M9393" s="103" t="e">
        <f>#REF!</f>
        <v>#REF!</v>
      </c>
      <c r="N9393" s="103" t="e">
        <f>IF(M9393=0,"",CHOOSE(M9393,"21","37","58","76","76","137","137","137","137","137","手入力箇所","手入力箇所","手入力箇所","手入力箇所","手入力箇所","手入力箇所","手入力箇所","手入力箇所","手入力箇所","手入力箇所"))</f>
        <v>#REF!</v>
      </c>
    </row>
    <row r="9394" spans="1:14" ht="13.8" thickBot="1" x14ac:dyDescent="0.25">
      <c r="A9394" s="29" t="s">
        <v>73</v>
      </c>
      <c r="B9394" s="18">
        <v>48</v>
      </c>
      <c r="C9394" s="18">
        <v>93</v>
      </c>
      <c r="D9394" s="18">
        <v>138</v>
      </c>
      <c r="E9394" s="18">
        <v>183</v>
      </c>
      <c r="F9394" s="18"/>
      <c r="G9394" s="18"/>
      <c r="H9394" s="18"/>
      <c r="I9394" s="18"/>
      <c r="J9394" s="62"/>
      <c r="K9394" s="69"/>
      <c r="L9394" s="109" t="s">
        <v>73</v>
      </c>
      <c r="M9394" s="103" t="e">
        <f>#REF!</f>
        <v>#REF!</v>
      </c>
      <c r="N9394" s="103" t="e">
        <f>IF(M9394=0,"",CHOOSE(M9394,"48","93","138","183","183","手入力箇所","手入力箇所","手入力箇所","手入力箇所","手入力箇所","手入力箇所","手入力箇所","手入力箇所","手入力箇所","手入力箇所"))</f>
        <v>#REF!</v>
      </c>
    </row>
    <row r="9395" spans="1:14" ht="37.200000000000003" thickBot="1" x14ac:dyDescent="0.25">
      <c r="A9395" s="30" t="s">
        <v>74</v>
      </c>
      <c r="B9395" s="18">
        <v>13</v>
      </c>
      <c r="C9395" s="18">
        <v>26</v>
      </c>
      <c r="D9395" s="18">
        <v>40</v>
      </c>
      <c r="E9395" s="18">
        <v>55</v>
      </c>
      <c r="F9395" s="18">
        <v>107</v>
      </c>
      <c r="G9395" s="18">
        <v>224</v>
      </c>
      <c r="H9395" s="18">
        <v>386</v>
      </c>
      <c r="I9395" s="18"/>
      <c r="J9395" s="62"/>
      <c r="K9395" s="69"/>
      <c r="L9395" s="110" t="s">
        <v>74</v>
      </c>
      <c r="M9395" s="103" t="e">
        <f>#REF!</f>
        <v>#REF!</v>
      </c>
      <c r="N9395" s="103" t="e">
        <f>IF(M9395=0,"",CHOOSE(M9395,"13","26","40","55","55","107","107","107","107","107","224","224","224","224","224","224","224","224","224","224","386","386","386","386","386","386","386","386","386","386","手入力箇所","手入力箇所","手入力箇所","手入力箇所","手入力箇所","手入力箇所","手入力箇所","手入力箇所","手入力箇所","手入力箇所"))</f>
        <v>#REF!</v>
      </c>
    </row>
    <row r="9396" spans="1:14" ht="13.8" thickBot="1" x14ac:dyDescent="0.25">
      <c r="A9396" s="29" t="s">
        <v>75</v>
      </c>
      <c r="B9396" s="18">
        <v>36</v>
      </c>
      <c r="C9396" s="18">
        <v>98</v>
      </c>
      <c r="D9396" s="18">
        <v>173</v>
      </c>
      <c r="E9396" s="18">
        <v>274</v>
      </c>
      <c r="F9396" s="18"/>
      <c r="G9396" s="18"/>
      <c r="H9396" s="18"/>
      <c r="I9396" s="18"/>
      <c r="J9396" s="62"/>
      <c r="K9396" s="69"/>
      <c r="L9396" s="109" t="s">
        <v>75</v>
      </c>
      <c r="M9396" s="103" t="e">
        <f>#REF!</f>
        <v>#REF!</v>
      </c>
      <c r="N9396" s="103" t="e">
        <f>IF(M9396=0,"",CHOOSE(M9396,"36","98","173","274","274","手入力箇所","手入力箇所","手入力箇所","手入力箇所","手入力箇所","手入力箇所","手入力箇所","手入力箇所","手入力箇所","手入力箇所"))</f>
        <v>#REF!</v>
      </c>
    </row>
    <row r="9397" spans="1:14" ht="37.200000000000003" thickBot="1" x14ac:dyDescent="0.25">
      <c r="A9397" s="30" t="s">
        <v>76</v>
      </c>
      <c r="B9397" s="18">
        <v>127</v>
      </c>
      <c r="C9397" s="18">
        <v>127</v>
      </c>
      <c r="D9397" s="18">
        <v>127</v>
      </c>
      <c r="E9397" s="18">
        <v>127</v>
      </c>
      <c r="F9397" s="18"/>
      <c r="G9397" s="18"/>
      <c r="H9397" s="18"/>
      <c r="I9397" s="18"/>
      <c r="J9397" s="62"/>
      <c r="K9397" s="69"/>
      <c r="L9397" s="110" t="s">
        <v>76</v>
      </c>
      <c r="M9397" s="103" t="e">
        <f>#REF!</f>
        <v>#REF!</v>
      </c>
      <c r="N9397" s="103" t="e">
        <f>IF(M9397=0,"",CHOOSE(M9397,"127","127","127","127","127","手入力箇所","手入力箇所","手入力箇所","手入力箇所","手入力箇所","手入力箇所","手入力箇所","手入力箇所","手入力箇所","手入力箇所"))</f>
        <v>#REF!</v>
      </c>
    </row>
    <row r="9398" spans="1:14" ht="27" thickBot="1" x14ac:dyDescent="0.25">
      <c r="A9398" s="31" t="s">
        <v>77</v>
      </c>
      <c r="B9398" s="18">
        <v>42</v>
      </c>
      <c r="C9398" s="18">
        <v>90</v>
      </c>
      <c r="D9398" s="18">
        <v>141</v>
      </c>
      <c r="E9398" s="18">
        <v>193</v>
      </c>
      <c r="F9398" s="62"/>
      <c r="G9398" s="62"/>
      <c r="H9398" s="62"/>
      <c r="I9398" s="62"/>
      <c r="J9398" s="62"/>
      <c r="K9398" s="69"/>
      <c r="L9398" s="111" t="s">
        <v>77</v>
      </c>
      <c r="M9398" s="103" t="e">
        <f>#REF!</f>
        <v>#REF!</v>
      </c>
      <c r="N9398" s="103" t="e">
        <f>IF(M9398=0,"",CHOOSE(M9398,"42","90","141","193","1936","手入力箇所","手入力箇所","手入力箇所","手入力箇所","手入力箇所","手入力箇所","手入力箇所","手入力箇所","手入力箇所","手入力箇所"))</f>
        <v>#REF!</v>
      </c>
    </row>
    <row r="9399" spans="1:14" ht="40.200000000000003" thickBot="1" x14ac:dyDescent="0.25">
      <c r="A9399" s="31" t="s">
        <v>78</v>
      </c>
      <c r="B9399" s="18">
        <v>24</v>
      </c>
      <c r="C9399" s="18">
        <v>43</v>
      </c>
      <c r="D9399" s="18">
        <v>61</v>
      </c>
      <c r="E9399" s="18">
        <v>76</v>
      </c>
      <c r="F9399" s="62"/>
      <c r="G9399" s="62"/>
      <c r="H9399" s="62"/>
      <c r="I9399" s="62"/>
      <c r="J9399" s="62"/>
      <c r="K9399" s="69"/>
      <c r="L9399" s="111" t="s">
        <v>78</v>
      </c>
      <c r="M9399" s="103" t="e">
        <f>#REF!</f>
        <v>#REF!</v>
      </c>
      <c r="N9399" s="103" t="e">
        <f>IF(M9399=0,"",CHOOSE(M9399,"24","43","61","76","76","手入力箇所","手入力箇所","手入力箇所","手入力箇所","手入力箇所","手入力箇所","手入力箇所","手入力箇所","手入力箇所","手入力箇所"))</f>
        <v>#REF!</v>
      </c>
    </row>
    <row r="9400" spans="1:14" ht="27" thickBot="1" x14ac:dyDescent="0.25">
      <c r="A9400" s="31" t="s">
        <v>79</v>
      </c>
      <c r="B9400" s="18">
        <v>54</v>
      </c>
      <c r="C9400" s="18">
        <v>77</v>
      </c>
      <c r="D9400" s="18">
        <v>94</v>
      </c>
      <c r="E9400" s="18">
        <v>107</v>
      </c>
      <c r="F9400" s="62"/>
      <c r="G9400" s="62"/>
      <c r="H9400" s="62"/>
      <c r="I9400" s="62"/>
      <c r="J9400" s="62"/>
      <c r="K9400" s="69"/>
      <c r="L9400" s="111" t="s">
        <v>79</v>
      </c>
      <c r="M9400" s="103" t="e">
        <f>#REF!</f>
        <v>#REF!</v>
      </c>
      <c r="N9400" s="103" t="e">
        <f>IF(M9400=0,"",CHOOSE(M9400,"54","77","94","107","107","手入力箇所","手入力箇所","手入力箇所","手入力箇所","手入力箇所","手入力箇所","手入力箇所","手入力箇所","手入力箇所","手入力箇所"))</f>
        <v>#REF!</v>
      </c>
    </row>
    <row r="9401" spans="1:14" ht="40.200000000000003" thickBot="1" x14ac:dyDescent="0.25">
      <c r="A9401" s="31" t="s">
        <v>80</v>
      </c>
      <c r="B9401" s="18">
        <v>49</v>
      </c>
      <c r="C9401" s="18">
        <v>53</v>
      </c>
      <c r="D9401" s="18">
        <v>55</v>
      </c>
      <c r="E9401" s="18">
        <v>56</v>
      </c>
      <c r="F9401" s="62"/>
      <c r="G9401" s="62"/>
      <c r="H9401" s="62"/>
      <c r="I9401" s="62"/>
      <c r="J9401" s="62"/>
      <c r="K9401" s="69"/>
      <c r="L9401" s="111" t="s">
        <v>80</v>
      </c>
      <c r="M9401" s="103" t="e">
        <f>#REF!</f>
        <v>#REF!</v>
      </c>
      <c r="N9401" s="103" t="e">
        <f>IF(M9401=0,"",CHOOSE(M9401,"49","53","55","56","56","手入力箇所","手入力箇所","手入力箇所","手入力箇所","手入力箇所","手入力箇所","手入力箇所","手入力箇所","手入力箇所","手入力箇所"))</f>
        <v>#REF!</v>
      </c>
    </row>
    <row r="9402" spans="1:14" ht="40.200000000000003" thickBot="1" x14ac:dyDescent="0.25">
      <c r="A9402" s="38" t="s">
        <v>81</v>
      </c>
      <c r="B9402" s="35">
        <v>232</v>
      </c>
      <c r="C9402" s="35">
        <v>232</v>
      </c>
      <c r="D9402" s="36"/>
      <c r="E9402" s="36"/>
      <c r="F9402" s="36"/>
      <c r="G9402" s="36"/>
      <c r="H9402" s="36"/>
      <c r="I9402" s="36"/>
      <c r="J9402" s="36"/>
      <c r="K9402" s="67"/>
      <c r="L9402" s="111" t="s">
        <v>81</v>
      </c>
      <c r="M9402" s="103" t="e">
        <f>#REF!</f>
        <v>#REF!</v>
      </c>
      <c r="N9402" s="103" t="e">
        <f>IF(M9402=0,"",CHOOSE(M9402,"232","232","手入力箇所","手入力箇所","手入力箇所","手入力箇所","手入力箇所","手入力箇所","手入力箇所","手入力箇所","手入力箇所","手入力箇所"))</f>
        <v>#REF!</v>
      </c>
    </row>
    <row r="9403" spans="1:14" ht="13.8" thickBot="1" x14ac:dyDescent="0.25">
      <c r="A9403" s="39" t="s">
        <v>82</v>
      </c>
      <c r="B9403" s="17">
        <v>6</v>
      </c>
      <c r="C9403" s="17">
        <v>9</v>
      </c>
      <c r="D9403" s="17">
        <v>11</v>
      </c>
      <c r="E9403" s="17">
        <v>13</v>
      </c>
      <c r="F9403" s="17">
        <v>18</v>
      </c>
      <c r="G9403" s="17">
        <v>26</v>
      </c>
      <c r="H9403" s="17">
        <v>35</v>
      </c>
      <c r="I9403" s="17">
        <v>43</v>
      </c>
      <c r="J9403" s="17">
        <v>49</v>
      </c>
      <c r="K9403" s="70"/>
      <c r="L9403" s="111" t="s">
        <v>82</v>
      </c>
      <c r="M9403" s="103" t="e">
        <f>#REF!</f>
        <v>#REF!</v>
      </c>
      <c r="N9403" s="103" t="e">
        <f>IF(M9403=0,"",CHOOSE(M9403,"6","9","11","13","13","18","18","18","18","18","26","26","26","26","26","26","26","26","26","26","35","35","35","35","35","35","35","35","35","35","43","43","43","43","43","43","43","43","43","43","49","49","49","49","49","49","49","49","49","49","手入力箇所","手入力箇所","手入力箇所","手入力箇所","手入力箇所","手入力箇所","手入力箇所","手入力箇所","手入力箇所","手入力箇所"))</f>
        <v>#REF!</v>
      </c>
    </row>
    <row r="9404" spans="1:14" ht="13.8" thickBot="1" x14ac:dyDescent="0.25">
      <c r="A9404" s="31" t="s">
        <v>83</v>
      </c>
      <c r="B9404" s="18">
        <v>6</v>
      </c>
      <c r="C9404" s="18">
        <v>10</v>
      </c>
      <c r="D9404" s="18">
        <v>14</v>
      </c>
      <c r="E9404" s="18">
        <v>17</v>
      </c>
      <c r="F9404" s="18">
        <v>29</v>
      </c>
      <c r="G9404" s="18">
        <v>50</v>
      </c>
      <c r="H9404" s="18">
        <v>76</v>
      </c>
      <c r="I9404" s="18">
        <v>100</v>
      </c>
      <c r="J9404" s="18">
        <v>123</v>
      </c>
      <c r="K9404" s="69"/>
      <c r="L9404" s="111" t="s">
        <v>83</v>
      </c>
      <c r="M9404" s="103" t="e">
        <f>#REF!</f>
        <v>#REF!</v>
      </c>
      <c r="N9404" s="103" t="e">
        <f>IF(M9404=0,"",CHOOSE(M9404,"6","10","14","17","17","29","29","29","29","29","50","50","50","50","50","50","50","50","50","50","76","76","76","76","76","76","76","76","76","76","100","100","100","100","100","100","100","100","100","100","123","123","123","123","123","123","123","123","123","123","手入力箇所","手入力箇所","手入力箇所","手入力箇所","手入力箇所","手入力箇所","手入力箇所","手入力箇所","手入力箇所"))</f>
        <v>#REF!</v>
      </c>
    </row>
    <row r="9405" spans="1:14" ht="27" thickBot="1" x14ac:dyDescent="0.25">
      <c r="A9405" s="32" t="s">
        <v>84</v>
      </c>
      <c r="B9405" s="20">
        <v>9</v>
      </c>
      <c r="C9405" s="20">
        <v>15</v>
      </c>
      <c r="D9405" s="20">
        <v>20</v>
      </c>
      <c r="E9405" s="20">
        <v>24</v>
      </c>
      <c r="F9405" s="20">
        <v>39</v>
      </c>
      <c r="G9405" s="20">
        <v>65</v>
      </c>
      <c r="H9405" s="63"/>
      <c r="I9405" s="63"/>
      <c r="J9405" s="63"/>
      <c r="K9405" s="106"/>
      <c r="L9405" s="111" t="s">
        <v>84</v>
      </c>
      <c r="M9405" s="103" t="e">
        <f>#REF!</f>
        <v>#REF!</v>
      </c>
      <c r="N9405" s="103" t="e">
        <f>IF(M9405=0,"",CHOOSE(M9405,"9","15","20","24","24","39","39","39","39","39","65","65","65","65","65","65","65","65","65","65","手入力箇所","手入力箇所","手入力箇所","手入力箇所","手入力箇所","手入力箇所","手入力箇所","手入力箇所","手入力箇所","手入力箇所"))</f>
        <v>#REF!</v>
      </c>
    </row>
    <row r="9408" spans="1:14" ht="13.8" thickBot="1" x14ac:dyDescent="0.25"/>
    <row r="9409" spans="1:14" ht="13.8" thickBot="1" x14ac:dyDescent="0.25">
      <c r="A9409" s="688" t="e">
        <f>#REF!</f>
        <v>#REF!</v>
      </c>
      <c r="B9409" s="688"/>
      <c r="C9409" s="688"/>
      <c r="D9409" s="689" t="s">
        <v>192</v>
      </c>
      <c r="E9409" s="689"/>
      <c r="F9409" s="689"/>
      <c r="G9409" s="689"/>
      <c r="H9409" s="689"/>
      <c r="I9409" s="689"/>
      <c r="J9409" s="689"/>
      <c r="K9409" s="689"/>
      <c r="L9409" s="689"/>
      <c r="M9409" s="689"/>
      <c r="N9409" s="689"/>
    </row>
    <row r="9410" spans="1:14" ht="13.8" thickBot="1" x14ac:dyDescent="0.25">
      <c r="A9410" s="65"/>
      <c r="B9410" s="33">
        <v>1</v>
      </c>
      <c r="C9410" s="24">
        <v>2</v>
      </c>
      <c r="D9410" s="24">
        <v>3</v>
      </c>
      <c r="E9410" s="24" t="s">
        <v>58</v>
      </c>
      <c r="F9410" s="24" t="s">
        <v>59</v>
      </c>
      <c r="G9410" s="24" t="s">
        <v>60</v>
      </c>
      <c r="H9410" s="24" t="s">
        <v>61</v>
      </c>
      <c r="I9410" s="24" t="s">
        <v>62</v>
      </c>
      <c r="J9410" s="24" t="s">
        <v>194</v>
      </c>
      <c r="K9410" s="25" t="s">
        <v>85</v>
      </c>
      <c r="L9410" s="105" t="s">
        <v>189</v>
      </c>
      <c r="M9410" s="105" t="s">
        <v>188</v>
      </c>
      <c r="N9410" s="105" t="s">
        <v>51</v>
      </c>
    </row>
    <row r="9411" spans="1:14" ht="13.8" thickBot="1" x14ac:dyDescent="0.25">
      <c r="A9411" s="26" t="s">
        <v>56</v>
      </c>
      <c r="B9411" s="22">
        <v>5</v>
      </c>
      <c r="C9411" s="22">
        <v>7</v>
      </c>
      <c r="D9411" s="22">
        <v>8</v>
      </c>
      <c r="E9411" s="22">
        <v>8</v>
      </c>
      <c r="F9411" s="22">
        <v>10</v>
      </c>
      <c r="G9411" s="22">
        <v>13</v>
      </c>
      <c r="H9411" s="22">
        <v>16</v>
      </c>
      <c r="I9411" s="22"/>
      <c r="J9411" s="23"/>
      <c r="K9411" s="1"/>
      <c r="L9411" s="26" t="s">
        <v>56</v>
      </c>
      <c r="M9411" s="104" t="e">
        <f>#REF!</f>
        <v>#REF!</v>
      </c>
      <c r="N9411" s="112" t="e">
        <f>IF(M9411=0,"",CHOOSE(M9411,"5","7","8","8","8","10","10","10","10","10","13","13","13","13","13","13","13","13","13","13","16","16","16","16","16","16","16","16","16","16","16","手入力箇所","手入力箇所","手入力箇所","手入力箇所","手入力箇所","手入力箇所","手入力箇所","手入力箇所","手入力箇所","手入力箇所"))</f>
        <v>#REF!</v>
      </c>
    </row>
    <row r="9412" spans="1:14" ht="13.8" thickBot="1" x14ac:dyDescent="0.25">
      <c r="A9412" s="27" t="s">
        <v>57</v>
      </c>
      <c r="B9412" s="18">
        <v>5</v>
      </c>
      <c r="C9412" s="18">
        <v>7</v>
      </c>
      <c r="D9412" s="18">
        <v>8</v>
      </c>
      <c r="E9412" s="18">
        <v>9</v>
      </c>
      <c r="F9412" s="18">
        <v>12</v>
      </c>
      <c r="G9412" s="18">
        <v>16</v>
      </c>
      <c r="H9412" s="18"/>
      <c r="I9412" s="18"/>
      <c r="J9412" s="62"/>
      <c r="K9412" s="19"/>
      <c r="L9412" s="27" t="s">
        <v>57</v>
      </c>
      <c r="M9412" s="104" t="e">
        <f>#REF!</f>
        <v>#REF!</v>
      </c>
      <c r="N9412" s="113" t="e">
        <f>IF(M9412=0,"",CHOOSE(M9412,"5","7","8","9","9","12","12","12","12","12","16","16","16","16","16","16","16","16","16","16","手入力箇所","手入力箇所","手入力箇所","手入力箇所","手入力箇所","手入力箇所","手入力箇所","手入力箇所","手入力箇所","手入力箇所"))</f>
        <v>#REF!</v>
      </c>
    </row>
    <row r="9413" spans="1:14" ht="48.6" thickBot="1" x14ac:dyDescent="0.25">
      <c r="A9413" s="28" t="s">
        <v>64</v>
      </c>
      <c r="B9413" s="18">
        <v>6</v>
      </c>
      <c r="C9413" s="18"/>
      <c r="D9413" s="18"/>
      <c r="E9413" s="18"/>
      <c r="F9413" s="18"/>
      <c r="G9413" s="18"/>
      <c r="H9413" s="18"/>
      <c r="I9413" s="18"/>
      <c r="J9413" s="62"/>
      <c r="K9413" s="19"/>
      <c r="L9413" s="28" t="s">
        <v>64</v>
      </c>
      <c r="M9413" s="104" t="e">
        <f>#REF!</f>
        <v>#REF!</v>
      </c>
      <c r="N9413" s="113" t="e">
        <f>IF(M9413=0,"",CHOOSE(M9413,"6","手入力箇所","手入力箇所","手入力箇所","手入力箇所","手入力箇所","手入力箇所","手入力箇所","手入力箇所","手入力箇所","手入力箇所","",""))</f>
        <v>#REF!</v>
      </c>
    </row>
    <row r="9414" spans="1:14" ht="48.6" thickBot="1" x14ac:dyDescent="0.25">
      <c r="A9414" s="28" t="s">
        <v>65</v>
      </c>
      <c r="B9414" s="18">
        <v>6</v>
      </c>
      <c r="C9414" s="18"/>
      <c r="D9414" s="18"/>
      <c r="E9414" s="18"/>
      <c r="F9414" s="18"/>
      <c r="G9414" s="18"/>
      <c r="H9414" s="18"/>
      <c r="I9414" s="18"/>
      <c r="J9414" s="62"/>
      <c r="K9414" s="19"/>
      <c r="L9414" s="28" t="s">
        <v>65</v>
      </c>
      <c r="M9414" s="104" t="e">
        <f>#REF!</f>
        <v>#REF!</v>
      </c>
      <c r="N9414" s="113" t="e">
        <f>IF(M9414=0,"",CHOOSE(M9414,"6","手入力箇所","手入力箇所","手入力箇所","手入力箇所","手入力箇所","手入力箇所","手入力箇所","手入力箇所","手入力箇所","手入力箇所","",""))</f>
        <v>#REF!</v>
      </c>
    </row>
    <row r="9415" spans="1:14" ht="24.6" thickBot="1" x14ac:dyDescent="0.25">
      <c r="A9415" s="28" t="s">
        <v>66</v>
      </c>
      <c r="B9415" s="18">
        <v>5</v>
      </c>
      <c r="C9415" s="18">
        <v>7</v>
      </c>
      <c r="D9415" s="18">
        <v>8</v>
      </c>
      <c r="E9415" s="18">
        <v>9</v>
      </c>
      <c r="F9415" s="18">
        <v>12</v>
      </c>
      <c r="G9415" s="18"/>
      <c r="H9415" s="18"/>
      <c r="I9415" s="18"/>
      <c r="J9415" s="62"/>
      <c r="K9415" s="19"/>
      <c r="L9415" s="28" t="s">
        <v>66</v>
      </c>
      <c r="M9415" s="104" t="e">
        <f>#REF!</f>
        <v>#REF!</v>
      </c>
      <c r="N9415" s="113" t="e">
        <f>IF(M9415=0,"",CHOOSE(M9415,"5","7","8","9","9","12","12","12","12","12","手入力箇所","手入力箇所","手入力箇所","手入力箇所","手入力箇所","手入力箇所","手入力箇所","手入力箇所","手入力箇所","手入力箇所"))</f>
        <v>#REF!</v>
      </c>
    </row>
    <row r="9416" spans="1:14" ht="36.6" thickBot="1" x14ac:dyDescent="0.25">
      <c r="A9416" s="28" t="s">
        <v>67</v>
      </c>
      <c r="B9416" s="18">
        <v>4</v>
      </c>
      <c r="C9416" s="18">
        <v>5</v>
      </c>
      <c r="D9416" s="18">
        <v>5</v>
      </c>
      <c r="E9416" s="18">
        <v>6</v>
      </c>
      <c r="F9416" s="18"/>
      <c r="G9416" s="18"/>
      <c r="H9416" s="18"/>
      <c r="I9416" s="18"/>
      <c r="J9416" s="62"/>
      <c r="K9416" s="19"/>
      <c r="L9416" s="28" t="s">
        <v>67</v>
      </c>
      <c r="M9416" s="104" t="e">
        <f>#REF!</f>
        <v>#REF!</v>
      </c>
      <c r="N9416" s="113" t="e">
        <f>IF(M9416=0,"",CHOOSE(M9416,"4","5","5","6","6","手入力箇所","手入力箇所","手入力箇所","手入力箇所","手入力箇所","手入力箇所","手入力箇所","手入力箇所","手入力箇所","手入力箇所"))</f>
        <v>#REF!</v>
      </c>
    </row>
    <row r="9417" spans="1:14" ht="24.6" thickBot="1" x14ac:dyDescent="0.25">
      <c r="A9417" s="28" t="s">
        <v>68</v>
      </c>
      <c r="B9417" s="18">
        <v>12</v>
      </c>
      <c r="C9417" s="18">
        <v>12</v>
      </c>
      <c r="D9417" s="18">
        <v>12</v>
      </c>
      <c r="E9417" s="18">
        <v>12</v>
      </c>
      <c r="F9417" s="18">
        <v>12</v>
      </c>
      <c r="G9417" s="18">
        <v>12</v>
      </c>
      <c r="H9417" s="18">
        <v>12</v>
      </c>
      <c r="I9417" s="18"/>
      <c r="J9417" s="62"/>
      <c r="K9417" s="19"/>
      <c r="L9417" s="28" t="s">
        <v>68</v>
      </c>
      <c r="M9417" s="104" t="e">
        <f>#REF!</f>
        <v>#REF!</v>
      </c>
      <c r="N9417" s="113" t="e">
        <f>IF(M9417=0,"",CHOOSE(M9417,"12","12","12","12","12","12","12","12","12","12","12","12","12","12","12","12","12","12","12","12","12","12","12","12","12","12","12","12","12","12","手入力箇所","手入力箇所","手入力箇所","手入力箇所","手入力箇所","手入力箇所","手入力箇所","手入力箇所","手入力箇所","手入力箇所"))</f>
        <v>#REF!</v>
      </c>
    </row>
    <row r="9418" spans="1:14" ht="36.6" thickBot="1" x14ac:dyDescent="0.25">
      <c r="A9418" s="28" t="s">
        <v>69</v>
      </c>
      <c r="B9418" s="18">
        <v>7</v>
      </c>
      <c r="C9418" s="18">
        <v>7</v>
      </c>
      <c r="D9418" s="18">
        <v>7</v>
      </c>
      <c r="E9418" s="18">
        <v>7</v>
      </c>
      <c r="F9418" s="18">
        <v>7</v>
      </c>
      <c r="G9418" s="18"/>
      <c r="H9418" s="18"/>
      <c r="I9418" s="18"/>
      <c r="J9418" s="62"/>
      <c r="K9418" s="19"/>
      <c r="L9418" s="28" t="s">
        <v>69</v>
      </c>
      <c r="M9418" s="104" t="e">
        <f>#REF!</f>
        <v>#REF!</v>
      </c>
      <c r="N9418" s="113" t="e">
        <f>IF(M9418=0,"",CHOOSE(M9418,"7","7","7","7","7","7","7","7","7","7","手入力箇所","手入力箇所","手入力箇所","手入力箇所","手入力箇所","手入力箇所","手入力箇所","手入力箇所","手入力箇所","手入力箇所"))</f>
        <v>#REF!</v>
      </c>
    </row>
    <row r="9419" spans="1:14" ht="13.8" thickBot="1" x14ac:dyDescent="0.25">
      <c r="A9419" s="27" t="s">
        <v>63</v>
      </c>
      <c r="B9419" s="18">
        <v>4</v>
      </c>
      <c r="C9419" s="18">
        <v>5</v>
      </c>
      <c r="D9419" s="18">
        <v>7</v>
      </c>
      <c r="E9419" s="18">
        <v>8</v>
      </c>
      <c r="F9419" s="18">
        <v>11</v>
      </c>
      <c r="G9419" s="18">
        <v>16</v>
      </c>
      <c r="H9419" s="18">
        <v>22</v>
      </c>
      <c r="I9419" s="18">
        <v>26</v>
      </c>
      <c r="J9419" s="18">
        <v>31</v>
      </c>
      <c r="K9419" s="19"/>
      <c r="L9419" s="27" t="s">
        <v>63</v>
      </c>
      <c r="M9419" s="104" t="e">
        <f>#REF!</f>
        <v>#REF!</v>
      </c>
      <c r="N9419" s="113" t="e">
        <f>IF(M9419=0,"",CHOOSE(M9419,"4","5","7","8","8","11","11","11","11","11","16","16","16","16","16","16","16","16","16","16","22","22","22","22","22","22","22","22","22","22","26","26","26","26","26","26","26","26","26","26","31","31","31","31","31","31","31","31","31","31","31","手入力箇所","手入力箇所","手入力箇所","手入力箇所","手入力箇所","手入力箇所","手入力箇所","手入力箇所","手入力箇所","手入力箇所"))</f>
        <v>#REF!</v>
      </c>
    </row>
    <row r="9420" spans="1:14" ht="24.6" thickBot="1" x14ac:dyDescent="0.25">
      <c r="A9420" s="28" t="s">
        <v>70</v>
      </c>
      <c r="B9420" s="18">
        <v>5</v>
      </c>
      <c r="C9420" s="18">
        <v>6</v>
      </c>
      <c r="D9420" s="18">
        <v>7</v>
      </c>
      <c r="E9420" s="18"/>
      <c r="F9420" s="18"/>
      <c r="G9420" s="18"/>
      <c r="H9420" s="18"/>
      <c r="I9420" s="18"/>
      <c r="J9420" s="62"/>
      <c r="K9420" s="19"/>
      <c r="L9420" s="28" t="s">
        <v>70</v>
      </c>
      <c r="M9420" s="104" t="e">
        <f>#REF!</f>
        <v>#REF!</v>
      </c>
      <c r="N9420" s="113" t="e">
        <f>IF(M9420=0,"",CHOOSE(M9420,"5","6","7","手入力箇所","手入力箇所","手入力箇所","手入力箇所","手入力箇所","手入力箇所","手入力箇所","手入力箇所","手入力箇所","手入力箇所"))</f>
        <v>#REF!</v>
      </c>
    </row>
    <row r="9421" spans="1:14" ht="13.8" thickBot="1" x14ac:dyDescent="0.25">
      <c r="A9421" s="29" t="s">
        <v>71</v>
      </c>
      <c r="B9421" s="18">
        <v>3</v>
      </c>
      <c r="C9421" s="18">
        <v>6</v>
      </c>
      <c r="D9421" s="18">
        <v>19</v>
      </c>
      <c r="E9421" s="18"/>
      <c r="F9421" s="18"/>
      <c r="G9421" s="18"/>
      <c r="H9421" s="18"/>
      <c r="I9421" s="18"/>
      <c r="J9421" s="62"/>
      <c r="K9421" s="19"/>
      <c r="L9421" s="29" t="s">
        <v>71</v>
      </c>
      <c r="M9421" s="104" t="e">
        <f>#REF!</f>
        <v>#REF!</v>
      </c>
      <c r="N9421" s="113" t="e">
        <f>IF(M9421=0,"",CHOOSE(M9421,"3","6","19","手入力箇所","手入力箇所","手入力箇所","手入力箇所","手入力箇所","手入力箇所","手入力箇所","手入力箇所","手入力箇所","手入力箇所"))</f>
        <v>#REF!</v>
      </c>
    </row>
    <row r="9422" spans="1:14" ht="13.8" thickBot="1" x14ac:dyDescent="0.25">
      <c r="A9422" s="29" t="s">
        <v>72</v>
      </c>
      <c r="B9422" s="18">
        <v>1</v>
      </c>
      <c r="C9422" s="18">
        <v>3</v>
      </c>
      <c r="D9422" s="18">
        <v>5</v>
      </c>
      <c r="E9422" s="18">
        <v>9</v>
      </c>
      <c r="F9422" s="18">
        <v>26</v>
      </c>
      <c r="G9422" s="18"/>
      <c r="H9422" s="18"/>
      <c r="I9422" s="18"/>
      <c r="J9422" s="62"/>
      <c r="K9422" s="19"/>
      <c r="L9422" s="29" t="s">
        <v>72</v>
      </c>
      <c r="M9422" s="104" t="e">
        <f>#REF!</f>
        <v>#REF!</v>
      </c>
      <c r="N9422" s="113" t="e">
        <f>IF(M9422=0,"",CHOOSE(M9422,"1","3","5","9","9","26","26","26","26","26","手入力箇所","手入力箇所","手入力箇所","手入力箇所","手入力箇所","手入力箇所","手入力箇所","手入力箇所","手入力箇所","手入力箇所"))</f>
        <v>#REF!</v>
      </c>
    </row>
    <row r="9423" spans="1:14" ht="13.8" thickBot="1" x14ac:dyDescent="0.25">
      <c r="A9423" s="29" t="s">
        <v>73</v>
      </c>
      <c r="B9423" s="18">
        <v>4</v>
      </c>
      <c r="C9423" s="18">
        <v>11</v>
      </c>
      <c r="D9423" s="18">
        <v>20</v>
      </c>
      <c r="E9423" s="18">
        <v>33</v>
      </c>
      <c r="F9423" s="18"/>
      <c r="G9423" s="18"/>
      <c r="H9423" s="18"/>
      <c r="I9423" s="18"/>
      <c r="J9423" s="62"/>
      <c r="K9423" s="19"/>
      <c r="L9423" s="29" t="s">
        <v>73</v>
      </c>
      <c r="M9423" s="104" t="e">
        <f>#REF!</f>
        <v>#REF!</v>
      </c>
      <c r="N9423" s="113" t="e">
        <f>IF(M9423=0,"",CHOOSE(M9423,"4","11","20","33","33","手入力箇所","手入力箇所","手入力箇所","手入力箇所","手入力箇所","手入力箇所","手入力箇所","手入力箇所","手入力箇所","手入力箇所"))</f>
        <v>#REF!</v>
      </c>
    </row>
    <row r="9424" spans="1:14" ht="37.200000000000003" thickBot="1" x14ac:dyDescent="0.25">
      <c r="A9424" s="30" t="s">
        <v>74</v>
      </c>
      <c r="B9424" s="18">
        <v>4</v>
      </c>
      <c r="C9424" s="18">
        <v>6</v>
      </c>
      <c r="D9424" s="18">
        <v>8</v>
      </c>
      <c r="E9424" s="18">
        <v>10</v>
      </c>
      <c r="F9424" s="18">
        <v>15</v>
      </c>
      <c r="G9424" s="18">
        <v>23</v>
      </c>
      <c r="H9424" s="18">
        <v>33</v>
      </c>
      <c r="I9424" s="18"/>
      <c r="J9424" s="62"/>
      <c r="K9424" s="19"/>
      <c r="L9424" s="30" t="s">
        <v>74</v>
      </c>
      <c r="M9424" s="104" t="e">
        <f>#REF!</f>
        <v>#REF!</v>
      </c>
      <c r="N9424" s="113" t="e">
        <f>IF(M9424=0,"",CHOOSE(M9424,"4","6","8","10","10","15","15","15","15","15","23","23","23","23","23","23","23","23","23","23","33","33","33","33","33","33","33","33","33","33","手入力箇所","手入力箇所","手入力箇所","手入力箇所","手入力箇所","手入力箇所","手入力箇所","手入力箇所","手入力箇所","手入力箇所"))</f>
        <v>#REF!</v>
      </c>
    </row>
    <row r="9425" spans="1:14" ht="13.8" thickBot="1" x14ac:dyDescent="0.25">
      <c r="A9425" s="29" t="s">
        <v>75</v>
      </c>
      <c r="B9425" s="18">
        <v>6</v>
      </c>
      <c r="C9425" s="18">
        <v>14</v>
      </c>
      <c r="D9425" s="18">
        <v>25</v>
      </c>
      <c r="E9425" s="18">
        <v>39</v>
      </c>
      <c r="F9425" s="18"/>
      <c r="G9425" s="18"/>
      <c r="H9425" s="18"/>
      <c r="I9425" s="18"/>
      <c r="J9425" s="62"/>
      <c r="K9425" s="19"/>
      <c r="L9425" s="29" t="s">
        <v>75</v>
      </c>
      <c r="M9425" s="104" t="e">
        <f>#REF!</f>
        <v>#REF!</v>
      </c>
      <c r="N9425" s="113" t="e">
        <f>IF(M9425=0,"",CHOOSE(M9425,"6","14","25","39","39","手入力箇所","手入力箇所","手入力箇所","手入力箇所","手入力箇所","手入力箇所","手入力箇所","手入力箇所","手入力箇所","手入力箇所"))</f>
        <v>#REF!</v>
      </c>
    </row>
    <row r="9426" spans="1:14" ht="37.200000000000003" thickBot="1" x14ac:dyDescent="0.25">
      <c r="A9426" s="30" t="s">
        <v>76</v>
      </c>
      <c r="B9426" s="18">
        <v>2</v>
      </c>
      <c r="C9426" s="18">
        <v>3</v>
      </c>
      <c r="D9426" s="18">
        <v>6</v>
      </c>
      <c r="E9426" s="18">
        <v>9</v>
      </c>
      <c r="F9426" s="18"/>
      <c r="G9426" s="18"/>
      <c r="H9426" s="18"/>
      <c r="I9426" s="18"/>
      <c r="J9426" s="62"/>
      <c r="K9426" s="19"/>
      <c r="L9426" s="30" t="s">
        <v>76</v>
      </c>
      <c r="M9426" s="104" t="e">
        <f>#REF!</f>
        <v>#REF!</v>
      </c>
      <c r="N9426" s="113" t="e">
        <f>IF(M9426=0,"",CHOOSE(M9426,"2","3","6","9","9","手入力箇所","手入力箇所","手入力箇所","手入力箇所","手入力箇所","手入力箇所","手入力箇所","手入力箇所","手入力箇所","手入力箇所"))</f>
        <v>#REF!</v>
      </c>
    </row>
    <row r="9427" spans="1:14" ht="27" thickBot="1" x14ac:dyDescent="0.25">
      <c r="A9427" s="31" t="s">
        <v>77</v>
      </c>
      <c r="B9427" s="18">
        <v>12</v>
      </c>
      <c r="C9427" s="18">
        <v>18</v>
      </c>
      <c r="D9427" s="18">
        <v>22</v>
      </c>
      <c r="E9427" s="18">
        <v>26</v>
      </c>
      <c r="F9427" s="62"/>
      <c r="G9427" s="62"/>
      <c r="H9427" s="62"/>
      <c r="I9427" s="62"/>
      <c r="J9427" s="62"/>
      <c r="K9427" s="19"/>
      <c r="L9427" s="31" t="s">
        <v>77</v>
      </c>
      <c r="M9427" s="104" t="e">
        <f>#REF!</f>
        <v>#REF!</v>
      </c>
      <c r="N9427" s="113" t="e">
        <f>IF(M9427=0,"",CHOOSE(M9427,"12","18","22","26","26","手入力箇所","手入力箇所","手入力箇所","手入力箇所","手入力箇所","手入力箇所","手入力箇所","手入力箇所","手入力箇所","手入力箇所"))</f>
        <v>#REF!</v>
      </c>
    </row>
    <row r="9428" spans="1:14" ht="40.200000000000003" thickBot="1" x14ac:dyDescent="0.25">
      <c r="A9428" s="31" t="s">
        <v>78</v>
      </c>
      <c r="B9428" s="18">
        <v>5</v>
      </c>
      <c r="C9428" s="18">
        <v>8</v>
      </c>
      <c r="D9428" s="18">
        <v>11</v>
      </c>
      <c r="E9428" s="18">
        <v>14</v>
      </c>
      <c r="F9428" s="62"/>
      <c r="G9428" s="62"/>
      <c r="H9428" s="62"/>
      <c r="I9428" s="62"/>
      <c r="J9428" s="62"/>
      <c r="K9428" s="19"/>
      <c r="L9428" s="31" t="s">
        <v>78</v>
      </c>
      <c r="M9428" s="104" t="e">
        <f>#REF!</f>
        <v>#REF!</v>
      </c>
      <c r="N9428" s="113" t="e">
        <f>IF(M9428=0,"",CHOOSE(M9428,"5","8","11","14","14","手入力箇所","手入力箇所","手入力箇所","手入力箇所","手入力箇所","手入力箇所","手入力箇所","手入力箇所","手入力箇所","手入力箇所"))</f>
        <v>#REF!</v>
      </c>
    </row>
    <row r="9429" spans="1:14" ht="27" thickBot="1" x14ac:dyDescent="0.25">
      <c r="A9429" s="31" t="s">
        <v>79</v>
      </c>
      <c r="B9429" s="18">
        <v>6</v>
      </c>
      <c r="C9429" s="18">
        <v>11</v>
      </c>
      <c r="D9429" s="18">
        <v>16</v>
      </c>
      <c r="E9429" s="18">
        <v>21</v>
      </c>
      <c r="F9429" s="62"/>
      <c r="G9429" s="62"/>
      <c r="H9429" s="62"/>
      <c r="I9429" s="62"/>
      <c r="J9429" s="62"/>
      <c r="K9429" s="19"/>
      <c r="L9429" s="31" t="s">
        <v>79</v>
      </c>
      <c r="M9429" s="104" t="e">
        <f>#REF!</f>
        <v>#REF!</v>
      </c>
      <c r="N9429" s="113" t="e">
        <f>IF(M9429=0,"",CHOOSE(M9429,"6","11","16","21","21","手入力箇所","手入力箇所","手入力箇所","手入力箇所","手入力箇所","手入力箇所","手入力箇所","手入力箇所","手入力箇所"))</f>
        <v>#REF!</v>
      </c>
    </row>
    <row r="9430" spans="1:14" ht="40.200000000000003" thickBot="1" x14ac:dyDescent="0.25">
      <c r="A9430" s="31" t="s">
        <v>80</v>
      </c>
      <c r="B9430" s="18">
        <v>5</v>
      </c>
      <c r="C9430" s="18">
        <v>7</v>
      </c>
      <c r="D9430" s="18">
        <v>9</v>
      </c>
      <c r="E9430" s="18">
        <v>10</v>
      </c>
      <c r="F9430" s="62"/>
      <c r="G9430" s="62"/>
      <c r="H9430" s="62"/>
      <c r="I9430" s="62"/>
      <c r="J9430" s="62"/>
      <c r="K9430" s="19"/>
      <c r="L9430" s="31" t="s">
        <v>80</v>
      </c>
      <c r="M9430" s="104" t="e">
        <f>#REF!</f>
        <v>#REF!</v>
      </c>
      <c r="N9430" s="113" t="e">
        <f>IF(M9430=0,"",CHOOSE(M9430,"5","7","9","10","10","手入力箇所","手入力箇所","手入力箇所","手入力箇所","手入力箇所","手入力箇所","手入力箇所","手入力箇所","手入力箇所"))</f>
        <v>#REF!</v>
      </c>
    </row>
    <row r="9431" spans="1:14" ht="40.200000000000003" thickBot="1" x14ac:dyDescent="0.25">
      <c r="A9431" s="31" t="s">
        <v>81</v>
      </c>
      <c r="B9431" s="18">
        <v>9</v>
      </c>
      <c r="C9431" s="18">
        <v>14</v>
      </c>
      <c r="D9431" s="62"/>
      <c r="E9431" s="62"/>
      <c r="F9431" s="62"/>
      <c r="G9431" s="62"/>
      <c r="H9431" s="62"/>
      <c r="I9431" s="62"/>
      <c r="J9431" s="62"/>
      <c r="K9431" s="19"/>
      <c r="L9431" s="31" t="s">
        <v>81</v>
      </c>
      <c r="M9431" s="104" t="e">
        <f>#REF!</f>
        <v>#REF!</v>
      </c>
      <c r="N9431" s="113" t="e">
        <f>IF(M9431=0,"",CHOOSE(M9431,"9","14","手入力箇所","手入力箇所","手入力箇所","手入力箇所","手入力箇所","手入力箇所","手入力箇所","手入力箇所","手入力箇所","手入力箇所"))</f>
        <v>#REF!</v>
      </c>
    </row>
    <row r="9432" spans="1:14" ht="13.8" thickBot="1" x14ac:dyDescent="0.25">
      <c r="A9432" s="31" t="s">
        <v>82</v>
      </c>
      <c r="B9432" s="18">
        <v>3</v>
      </c>
      <c r="C9432" s="18">
        <v>4</v>
      </c>
      <c r="D9432" s="18">
        <v>4</v>
      </c>
      <c r="E9432" s="18">
        <v>5</v>
      </c>
      <c r="F9432" s="18">
        <v>6</v>
      </c>
      <c r="G9432" s="18">
        <v>8</v>
      </c>
      <c r="H9432" s="18">
        <v>9</v>
      </c>
      <c r="I9432" s="18">
        <v>11</v>
      </c>
      <c r="J9432" s="18">
        <v>12</v>
      </c>
      <c r="K9432" s="19"/>
      <c r="L9432" s="31" t="s">
        <v>82</v>
      </c>
      <c r="M9432" s="104" t="e">
        <f>#REF!</f>
        <v>#REF!</v>
      </c>
      <c r="N9432" s="113" t="e">
        <f>IF(M9432=0,"",CHOOSE(M9432,"3","4","4","5","5","6","6","6","6","6","8","8","8","8","8","8","8","8","8","8","9","9","9","9","9","9","9","9","9","9","11","11","11","11","11","11","11","11","11","11","12","12","12","12","12","12","12","12","12","12","12","手入力箇所","手入力箇所","手入力箇所","手入力箇所","手入力箇所","手入力箇所","手入力箇所","手入力箇所","手入力箇所","手入力箇所"))</f>
        <v>#REF!</v>
      </c>
    </row>
    <row r="9433" spans="1:14" ht="13.8" thickBot="1" x14ac:dyDescent="0.25">
      <c r="A9433" s="31" t="s">
        <v>83</v>
      </c>
      <c r="B9433" s="18">
        <v>3</v>
      </c>
      <c r="C9433" s="18">
        <v>4</v>
      </c>
      <c r="D9433" s="18">
        <v>4</v>
      </c>
      <c r="E9433" s="18">
        <v>5</v>
      </c>
      <c r="F9433" s="18">
        <v>6</v>
      </c>
      <c r="G9433" s="18">
        <v>8</v>
      </c>
      <c r="H9433" s="18">
        <v>10</v>
      </c>
      <c r="I9433" s="18">
        <v>12</v>
      </c>
      <c r="J9433" s="18">
        <v>13</v>
      </c>
      <c r="K9433" s="19"/>
      <c r="L9433" s="31" t="s">
        <v>83</v>
      </c>
      <c r="M9433" s="104" t="e">
        <f>#REF!</f>
        <v>#REF!</v>
      </c>
      <c r="N9433" s="113" t="e">
        <f>IF(M9433=0,"",CHOOSE(M9433,"3","4","4","5","5","6","6","6","6","6","8","8","8","8","8","8","8","8","8","8","10","10","10","10","10","10","10","10","10","10","12","12","12","12","12","12","12","12","12","12","13","13","13","13","13","13","13","13","13","13","13","手入力箇所","手入力箇所","手入力箇所","手入力箇所","手入力箇所","手入力箇所","手入力箇所","手入力箇所","手入力箇所","手入力箇所"))</f>
        <v>#REF!</v>
      </c>
    </row>
    <row r="9434" spans="1:14" ht="27" thickBot="1" x14ac:dyDescent="0.25">
      <c r="A9434" s="32" t="s">
        <v>84</v>
      </c>
      <c r="B9434" s="20">
        <v>1</v>
      </c>
      <c r="C9434" s="20">
        <v>2</v>
      </c>
      <c r="D9434" s="20">
        <v>3</v>
      </c>
      <c r="E9434" s="20">
        <v>4</v>
      </c>
      <c r="F9434" s="20">
        <v>8</v>
      </c>
      <c r="G9434" s="20">
        <v>19</v>
      </c>
      <c r="H9434" s="63"/>
      <c r="I9434" s="63"/>
      <c r="J9434" s="63"/>
      <c r="K9434" s="21"/>
      <c r="L9434" s="32" t="s">
        <v>84</v>
      </c>
      <c r="M9434" s="104" t="e">
        <f>#REF!</f>
        <v>#REF!</v>
      </c>
      <c r="N9434" s="113" t="e">
        <f>IF(M9434=0,"",CHOOSE(M9434,"1","2","3","4","4","8","8","8","8","8","19","19","19","19","19","19","19","19","19","19","手入力箇所","手入力箇所","手入力箇所","手入力箇所","手入力箇所","手入力箇所","手入力箇所","手入力箇所","手入力箇所","手入力箇所"))</f>
        <v>#REF!</v>
      </c>
    </row>
    <row r="9435" spans="1:14" ht="13.8" thickBot="1" x14ac:dyDescent="0.25"/>
    <row r="9436" spans="1:14" ht="13.8" thickBot="1" x14ac:dyDescent="0.25">
      <c r="A9436" s="686" t="e">
        <f>A9409</f>
        <v>#REF!</v>
      </c>
      <c r="B9436" s="686"/>
      <c r="C9436" s="686"/>
      <c r="D9436" s="687" t="s">
        <v>193</v>
      </c>
      <c r="E9436" s="687"/>
      <c r="F9436" s="687"/>
      <c r="G9436" s="687"/>
      <c r="H9436" s="687"/>
      <c r="I9436" s="687"/>
      <c r="J9436" s="687"/>
      <c r="K9436" s="687"/>
      <c r="L9436" s="687"/>
      <c r="M9436" s="687"/>
      <c r="N9436" s="687"/>
    </row>
    <row r="9437" spans="1:14" ht="13.8" thickBot="1" x14ac:dyDescent="0.25">
      <c r="A9437" s="105"/>
      <c r="B9437" s="33">
        <v>1</v>
      </c>
      <c r="C9437" s="24">
        <v>2</v>
      </c>
      <c r="D9437" s="24">
        <v>3</v>
      </c>
      <c r="E9437" s="24" t="s">
        <v>58</v>
      </c>
      <c r="F9437" s="24" t="s">
        <v>59</v>
      </c>
      <c r="G9437" s="24" t="s">
        <v>60</v>
      </c>
      <c r="H9437" s="24" t="s">
        <v>61</v>
      </c>
      <c r="I9437" s="24" t="s">
        <v>62</v>
      </c>
      <c r="J9437" s="24" t="s">
        <v>194</v>
      </c>
      <c r="K9437" s="102" t="s">
        <v>85</v>
      </c>
      <c r="L9437" s="105" t="s">
        <v>189</v>
      </c>
      <c r="M9437" s="105" t="s">
        <v>188</v>
      </c>
      <c r="N9437" s="105" t="s">
        <v>51</v>
      </c>
    </row>
    <row r="9438" spans="1:14" ht="13.8" thickBot="1" x14ac:dyDescent="0.25">
      <c r="A9438" s="26" t="s">
        <v>56</v>
      </c>
      <c r="B9438" s="22">
        <v>16</v>
      </c>
      <c r="C9438" s="22">
        <v>25</v>
      </c>
      <c r="D9438" s="22">
        <v>32</v>
      </c>
      <c r="E9438" s="22">
        <v>38</v>
      </c>
      <c r="F9438" s="22">
        <v>56</v>
      </c>
      <c r="G9438" s="22">
        <v>87</v>
      </c>
      <c r="H9438" s="22">
        <v>121</v>
      </c>
      <c r="I9438" s="22"/>
      <c r="J9438" s="23"/>
      <c r="K9438" s="68"/>
      <c r="L9438" s="107" t="s">
        <v>56</v>
      </c>
      <c r="M9438" s="103" t="e">
        <f>#REF!</f>
        <v>#REF!</v>
      </c>
      <c r="N9438" s="103" t="e">
        <f>IF(M9438=0,"",CHOOSE(M9438,"16","25","32","38","38","56","56","56","56","56","87","87","87","87","87","87","87","87","87","87","121","121","121","121","121","121","121","121","121","121","手入力箇所","手入力箇所","手入力箇所","手入力箇所","手入力箇所","手入力箇所","手入力箇所","手入力箇所","手入力箇所","手入力箇所"))</f>
        <v>#REF!</v>
      </c>
    </row>
    <row r="9439" spans="1:14" ht="13.8" thickBot="1" x14ac:dyDescent="0.25">
      <c r="A9439" s="27" t="s">
        <v>57</v>
      </c>
      <c r="B9439" s="18">
        <v>25</v>
      </c>
      <c r="C9439" s="18">
        <v>33</v>
      </c>
      <c r="D9439" s="18">
        <v>40</v>
      </c>
      <c r="E9439" s="18">
        <v>45</v>
      </c>
      <c r="F9439" s="18">
        <v>58</v>
      </c>
      <c r="G9439" s="18">
        <v>79</v>
      </c>
      <c r="H9439" s="18"/>
      <c r="I9439" s="18"/>
      <c r="J9439" s="62"/>
      <c r="K9439" s="69"/>
      <c r="L9439" s="107" t="s">
        <v>57</v>
      </c>
      <c r="M9439" s="103" t="e">
        <f>#REF!</f>
        <v>#REF!</v>
      </c>
      <c r="N9439" s="103" t="e">
        <f>IF(M9439=0,"",CHOOSE(M9439,"25","33","40","45","45","58","58","58","58","58","79","79","79","79","79","79","79","79","79","79","手入力箇所","手入力箇所","手入力箇所","手入力箇所","手入力箇所","手入力箇所","手入力箇所","手入力箇所","手入力箇所","手入力箇所"))</f>
        <v>#REF!</v>
      </c>
    </row>
    <row r="9440" spans="1:14" ht="48.6" thickBot="1" x14ac:dyDescent="0.25">
      <c r="A9440" s="28" t="s">
        <v>64</v>
      </c>
      <c r="B9440" s="18">
        <v>32</v>
      </c>
      <c r="C9440" s="18"/>
      <c r="D9440" s="18"/>
      <c r="E9440" s="18"/>
      <c r="F9440" s="18"/>
      <c r="G9440" s="18"/>
      <c r="H9440" s="18"/>
      <c r="I9440" s="18"/>
      <c r="J9440" s="62"/>
      <c r="K9440" s="69"/>
      <c r="L9440" s="108" t="s">
        <v>64</v>
      </c>
      <c r="M9440" s="103" t="e">
        <f>#REF!</f>
        <v>#REF!</v>
      </c>
      <c r="N9440" s="103" t="e">
        <f>IF(M9440=0,"",CHOOSE(M9440,"32","手入力箇所","手入力箇所","手入力箇所","手入力箇所","手入力箇所","手入力箇所","手入力箇所","手入力箇所","手入力箇所","手入力箇所"))</f>
        <v>#REF!</v>
      </c>
    </row>
    <row r="9441" spans="1:14" ht="48.6" thickBot="1" x14ac:dyDescent="0.25">
      <c r="A9441" s="28" t="s">
        <v>65</v>
      </c>
      <c r="B9441" s="18">
        <v>36</v>
      </c>
      <c r="C9441" s="18"/>
      <c r="D9441" s="18"/>
      <c r="E9441" s="18"/>
      <c r="F9441" s="18"/>
      <c r="G9441" s="18"/>
      <c r="H9441" s="18"/>
      <c r="I9441" s="18"/>
      <c r="J9441" s="62"/>
      <c r="K9441" s="69"/>
      <c r="L9441" s="108" t="s">
        <v>65</v>
      </c>
      <c r="M9441" s="103" t="e">
        <f>#REF!</f>
        <v>#REF!</v>
      </c>
      <c r="N9441" s="103" t="e">
        <f>IF(M9441=0,"",CHOOSE(M9441,"36","手入力箇所","手入力箇所","手入力箇所","手入力箇所","手入力箇所","手入力箇所","手入力箇所","手入力箇所","手入力箇所","手入力箇所"))</f>
        <v>#REF!</v>
      </c>
    </row>
    <row r="9442" spans="1:14" ht="24.6" thickBot="1" x14ac:dyDescent="0.25">
      <c r="A9442" s="28" t="s">
        <v>66</v>
      </c>
      <c r="B9442" s="18">
        <v>24</v>
      </c>
      <c r="C9442" s="18">
        <v>30</v>
      </c>
      <c r="D9442" s="18">
        <v>33</v>
      </c>
      <c r="E9442" s="18">
        <v>35</v>
      </c>
      <c r="F9442" s="18">
        <v>42</v>
      </c>
      <c r="G9442" s="18"/>
      <c r="H9442" s="18"/>
      <c r="I9442" s="18"/>
      <c r="J9442" s="62"/>
      <c r="K9442" s="69"/>
      <c r="L9442" s="108" t="s">
        <v>66</v>
      </c>
      <c r="M9442" s="103" t="e">
        <f>#REF!</f>
        <v>#REF!</v>
      </c>
      <c r="N9442" s="103" t="e">
        <f>IF(M9442=0,"",CHOOSE(M9442,"24","30","33","35","35","42","42","42","42","42","手入力箇所","手入力箇所","手入力箇所","手入力箇所","手入力箇所","手入力箇所","手入力箇所","手入力箇所","手入力箇所","手入力箇所"))</f>
        <v>#REF!</v>
      </c>
    </row>
    <row r="9443" spans="1:14" ht="36.6" thickBot="1" x14ac:dyDescent="0.25">
      <c r="A9443" s="28" t="s">
        <v>67</v>
      </c>
      <c r="B9443" s="18">
        <v>7</v>
      </c>
      <c r="C9443" s="18">
        <v>12</v>
      </c>
      <c r="D9443" s="18">
        <v>16</v>
      </c>
      <c r="E9443" s="18">
        <v>19</v>
      </c>
      <c r="F9443" s="18"/>
      <c r="G9443" s="18"/>
      <c r="H9443" s="18"/>
      <c r="I9443" s="18"/>
      <c r="J9443" s="62"/>
      <c r="K9443" s="69"/>
      <c r="L9443" s="108" t="s">
        <v>67</v>
      </c>
      <c r="M9443" s="103" t="e">
        <f>#REF!</f>
        <v>#REF!</v>
      </c>
      <c r="N9443" s="103" t="e">
        <f>IF(M9443=0,"",CHOOSE(M9443,"7","12","16","19","19","手入力箇所","手入力箇所","手入力箇所","手入力箇所","手入力箇所","手入力箇所","手入力箇所","手入力箇所","手入力箇所","手入力箇所"))</f>
        <v>#REF!</v>
      </c>
    </row>
    <row r="9444" spans="1:14" ht="24.6" thickBot="1" x14ac:dyDescent="0.25">
      <c r="A9444" s="28" t="s">
        <v>68</v>
      </c>
      <c r="B9444" s="18">
        <v>21</v>
      </c>
      <c r="C9444" s="18">
        <v>35</v>
      </c>
      <c r="D9444" s="18">
        <v>48</v>
      </c>
      <c r="E9444" s="18">
        <v>59</v>
      </c>
      <c r="F9444" s="18">
        <v>94</v>
      </c>
      <c r="G9444" s="18">
        <v>159</v>
      </c>
      <c r="H9444" s="18">
        <v>235</v>
      </c>
      <c r="I9444" s="18"/>
      <c r="J9444" s="62"/>
      <c r="K9444" s="69"/>
      <c r="L9444" s="108" t="s">
        <v>68</v>
      </c>
      <c r="M9444" s="103" t="e">
        <f>#REF!</f>
        <v>#REF!</v>
      </c>
      <c r="N9444" s="103" t="e">
        <f>IF(M9444=0,"",CHOOSE(M9444,"21","35","48","59","59","94","94","94","94","94","159","159","159","159","159","159","159","159","159","159","235","235","235","235","235","235","235","235","235","235","手入力箇所","手入力箇所","手入力箇所","手入力箇所","手入力箇所","手入力箇所","手入力箇所","手入力箇所","手入力箇所","手入力箇所"))</f>
        <v>#REF!</v>
      </c>
    </row>
    <row r="9445" spans="1:14" ht="36.6" thickBot="1" x14ac:dyDescent="0.25">
      <c r="A9445" s="28" t="s">
        <v>69</v>
      </c>
      <c r="B9445" s="18">
        <v>22</v>
      </c>
      <c r="C9445" s="18">
        <v>26</v>
      </c>
      <c r="D9445" s="18">
        <v>28</v>
      </c>
      <c r="E9445" s="18">
        <v>29</v>
      </c>
      <c r="F9445" s="18">
        <v>34</v>
      </c>
      <c r="G9445" s="18"/>
      <c r="H9445" s="18"/>
      <c r="I9445" s="18"/>
      <c r="J9445" s="62"/>
      <c r="K9445" s="69"/>
      <c r="L9445" s="108" t="s">
        <v>69</v>
      </c>
      <c r="M9445" s="103" t="e">
        <f>#REF!</f>
        <v>#REF!</v>
      </c>
      <c r="N9445" s="103" t="e">
        <f>IF(M9445=0,"",CHOOSE(M9445,"22","26","28","29","29","34","34","34","34","34","手入力箇所","手入力箇所","手入力箇所","手入力箇所","手入力箇所","手入力箇所","手入力箇所","手入力箇所","手入力箇所","手入力箇所"))</f>
        <v>#REF!</v>
      </c>
    </row>
    <row r="9446" spans="1:14" ht="13.8" thickBot="1" x14ac:dyDescent="0.25">
      <c r="A9446" s="27" t="s">
        <v>63</v>
      </c>
      <c r="B9446" s="18">
        <v>21</v>
      </c>
      <c r="C9446" s="18">
        <v>33</v>
      </c>
      <c r="D9446" s="18">
        <v>46</v>
      </c>
      <c r="E9446" s="18">
        <v>56</v>
      </c>
      <c r="F9446" s="18">
        <v>89</v>
      </c>
      <c r="G9446" s="18">
        <v>151</v>
      </c>
      <c r="H9446" s="18">
        <v>224</v>
      </c>
      <c r="I9446" s="18">
        <v>289</v>
      </c>
      <c r="J9446" s="18">
        <v>350</v>
      </c>
      <c r="K9446" s="69"/>
      <c r="L9446" s="107" t="s">
        <v>63</v>
      </c>
      <c r="M9446" s="103" t="e">
        <f>#REF!</f>
        <v>#REF!</v>
      </c>
      <c r="N9446" s="103" t="e">
        <f>IF(M9446=0,"",CHOOSE(M9446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447" spans="1:14" ht="24.6" thickBot="1" x14ac:dyDescent="0.25">
      <c r="A9447" s="34" t="s">
        <v>70</v>
      </c>
      <c r="B9447" s="35">
        <v>13</v>
      </c>
      <c r="C9447" s="35">
        <v>33</v>
      </c>
      <c r="D9447" s="35">
        <v>59</v>
      </c>
      <c r="E9447" s="35"/>
      <c r="F9447" s="35"/>
      <c r="G9447" s="35"/>
      <c r="H9447" s="35"/>
      <c r="I9447" s="35"/>
      <c r="J9447" s="36"/>
      <c r="K9447" s="67"/>
      <c r="L9447" s="108" t="s">
        <v>70</v>
      </c>
      <c r="M9447" s="103" t="e">
        <f>#REF!</f>
        <v>#REF!</v>
      </c>
      <c r="N9447" s="103" t="e">
        <f>IF(M9447=0,"",CHOOSE(M9447,"13","33","59","手入力箇所","手入力箇所","手入力箇所","手入力箇所","手入力箇所","手入力箇所","手入力箇所","手入力箇所","手入力箇所","手入力箇所"))</f>
        <v>#REF!</v>
      </c>
    </row>
    <row r="9448" spans="1:14" ht="13.8" thickBot="1" x14ac:dyDescent="0.25">
      <c r="A9448" s="37" t="s">
        <v>71</v>
      </c>
      <c r="B9448" s="17">
        <v>23</v>
      </c>
      <c r="C9448" s="17">
        <v>39</v>
      </c>
      <c r="D9448" s="17">
        <v>97</v>
      </c>
      <c r="E9448" s="17"/>
      <c r="F9448" s="17"/>
      <c r="G9448" s="17"/>
      <c r="H9448" s="17"/>
      <c r="I9448" s="17"/>
      <c r="J9448" s="64"/>
      <c r="K9448" s="70"/>
      <c r="L9448" s="109" t="s">
        <v>71</v>
      </c>
      <c r="M9448" s="103" t="e">
        <f>#REF!</f>
        <v>#REF!</v>
      </c>
      <c r="N9448" s="103" t="e">
        <f>IF(M9448=0,"",CHOOSE(M9448,"23","39","97","手入力箇所","手入力箇所","手入力箇所","手入力箇所","手入力箇所","手入力箇所","手入力箇所","手入力箇所","手入力箇所","手入力箇所"))</f>
        <v>#REF!</v>
      </c>
    </row>
    <row r="9449" spans="1:14" ht="13.8" thickBot="1" x14ac:dyDescent="0.25">
      <c r="A9449" s="29" t="s">
        <v>72</v>
      </c>
      <c r="B9449" s="18">
        <v>21</v>
      </c>
      <c r="C9449" s="18">
        <v>37</v>
      </c>
      <c r="D9449" s="18">
        <v>58</v>
      </c>
      <c r="E9449" s="18">
        <v>76</v>
      </c>
      <c r="F9449" s="18">
        <v>137</v>
      </c>
      <c r="G9449" s="18"/>
      <c r="H9449" s="18"/>
      <c r="I9449" s="18"/>
      <c r="J9449" s="62"/>
      <c r="K9449" s="69"/>
      <c r="L9449" s="109" t="s">
        <v>72</v>
      </c>
      <c r="M9449" s="103" t="e">
        <f>#REF!</f>
        <v>#REF!</v>
      </c>
      <c r="N9449" s="103" t="e">
        <f>IF(M9449=0,"",CHOOSE(M9449,"21","37","58","76","76","137","137","137","137","137","手入力箇所","手入力箇所","手入力箇所","手入力箇所","手入力箇所","手入力箇所","手入力箇所","手入力箇所","手入力箇所","手入力箇所"))</f>
        <v>#REF!</v>
      </c>
    </row>
    <row r="9450" spans="1:14" ht="13.8" thickBot="1" x14ac:dyDescent="0.25">
      <c r="A9450" s="29" t="s">
        <v>73</v>
      </c>
      <c r="B9450" s="18">
        <v>48</v>
      </c>
      <c r="C9450" s="18">
        <v>93</v>
      </c>
      <c r="D9450" s="18">
        <v>138</v>
      </c>
      <c r="E9450" s="18">
        <v>183</v>
      </c>
      <c r="F9450" s="18"/>
      <c r="G9450" s="18"/>
      <c r="H9450" s="18"/>
      <c r="I9450" s="18"/>
      <c r="J9450" s="62"/>
      <c r="K9450" s="69"/>
      <c r="L9450" s="109" t="s">
        <v>73</v>
      </c>
      <c r="M9450" s="103" t="e">
        <f>#REF!</f>
        <v>#REF!</v>
      </c>
      <c r="N9450" s="103" t="e">
        <f>IF(M9450=0,"",CHOOSE(M9450,"48","93","138","183","183","手入力箇所","手入力箇所","手入力箇所","手入力箇所","手入力箇所","手入力箇所","手入力箇所","手入力箇所","手入力箇所","手入力箇所"))</f>
        <v>#REF!</v>
      </c>
    </row>
    <row r="9451" spans="1:14" ht="37.200000000000003" thickBot="1" x14ac:dyDescent="0.25">
      <c r="A9451" s="30" t="s">
        <v>74</v>
      </c>
      <c r="B9451" s="18">
        <v>13</v>
      </c>
      <c r="C9451" s="18">
        <v>26</v>
      </c>
      <c r="D9451" s="18">
        <v>40</v>
      </c>
      <c r="E9451" s="18">
        <v>55</v>
      </c>
      <c r="F9451" s="18">
        <v>107</v>
      </c>
      <c r="G9451" s="18">
        <v>224</v>
      </c>
      <c r="H9451" s="18">
        <v>386</v>
      </c>
      <c r="I9451" s="18"/>
      <c r="J9451" s="62"/>
      <c r="K9451" s="69"/>
      <c r="L9451" s="110" t="s">
        <v>74</v>
      </c>
      <c r="M9451" s="103" t="e">
        <f>#REF!</f>
        <v>#REF!</v>
      </c>
      <c r="N9451" s="103" t="e">
        <f>IF(M9451=0,"",CHOOSE(M9451,"13","26","40","55","55","107","107","107","107","107","224","224","224","224","224","224","224","224","224","224","386","386","386","386","386","386","386","386","386","386","手入力箇所","手入力箇所","手入力箇所","手入力箇所","手入力箇所","手入力箇所","手入力箇所","手入力箇所","手入力箇所","手入力箇所"))</f>
        <v>#REF!</v>
      </c>
    </row>
    <row r="9452" spans="1:14" ht="13.8" thickBot="1" x14ac:dyDescent="0.25">
      <c r="A9452" s="29" t="s">
        <v>75</v>
      </c>
      <c r="B9452" s="18">
        <v>36</v>
      </c>
      <c r="C9452" s="18">
        <v>98</v>
      </c>
      <c r="D9452" s="18">
        <v>173</v>
      </c>
      <c r="E9452" s="18">
        <v>274</v>
      </c>
      <c r="F9452" s="18"/>
      <c r="G9452" s="18"/>
      <c r="H9452" s="18"/>
      <c r="I9452" s="18"/>
      <c r="J9452" s="62"/>
      <c r="K9452" s="69"/>
      <c r="L9452" s="109" t="s">
        <v>75</v>
      </c>
      <c r="M9452" s="103" t="e">
        <f>#REF!</f>
        <v>#REF!</v>
      </c>
      <c r="N9452" s="103" t="e">
        <f>IF(M9452=0,"",CHOOSE(M9452,"36","98","173","274","274","手入力箇所","手入力箇所","手入力箇所","手入力箇所","手入力箇所","手入力箇所","手入力箇所","手入力箇所","手入力箇所","手入力箇所"))</f>
        <v>#REF!</v>
      </c>
    </row>
    <row r="9453" spans="1:14" ht="37.200000000000003" thickBot="1" x14ac:dyDescent="0.25">
      <c r="A9453" s="30" t="s">
        <v>76</v>
      </c>
      <c r="B9453" s="18">
        <v>127</v>
      </c>
      <c r="C9453" s="18">
        <v>127</v>
      </c>
      <c r="D9453" s="18">
        <v>127</v>
      </c>
      <c r="E9453" s="18">
        <v>127</v>
      </c>
      <c r="F9453" s="18"/>
      <c r="G9453" s="18"/>
      <c r="H9453" s="18"/>
      <c r="I9453" s="18"/>
      <c r="J9453" s="62"/>
      <c r="K9453" s="69"/>
      <c r="L9453" s="110" t="s">
        <v>76</v>
      </c>
      <c r="M9453" s="103" t="e">
        <f>#REF!</f>
        <v>#REF!</v>
      </c>
      <c r="N9453" s="103" t="e">
        <f>IF(M9453=0,"",CHOOSE(M9453,"127","127","127","127","127","手入力箇所","手入力箇所","手入力箇所","手入力箇所","手入力箇所","手入力箇所","手入力箇所","手入力箇所","手入力箇所","手入力箇所"))</f>
        <v>#REF!</v>
      </c>
    </row>
    <row r="9454" spans="1:14" ht="27" thickBot="1" x14ac:dyDescent="0.25">
      <c r="A9454" s="31" t="s">
        <v>77</v>
      </c>
      <c r="B9454" s="18">
        <v>42</v>
      </c>
      <c r="C9454" s="18">
        <v>90</v>
      </c>
      <c r="D9454" s="18">
        <v>141</v>
      </c>
      <c r="E9454" s="18">
        <v>193</v>
      </c>
      <c r="F9454" s="62"/>
      <c r="G9454" s="62"/>
      <c r="H9454" s="62"/>
      <c r="I9454" s="62"/>
      <c r="J9454" s="62"/>
      <c r="K9454" s="69"/>
      <c r="L9454" s="111" t="s">
        <v>77</v>
      </c>
      <c r="M9454" s="103" t="e">
        <f>#REF!</f>
        <v>#REF!</v>
      </c>
      <c r="N9454" s="103" t="e">
        <f>IF(M9454=0,"",CHOOSE(M9454,"42","90","141","193","1936","手入力箇所","手入力箇所","手入力箇所","手入力箇所","手入力箇所","手入力箇所","手入力箇所","手入力箇所","手入力箇所","手入力箇所"))</f>
        <v>#REF!</v>
      </c>
    </row>
    <row r="9455" spans="1:14" ht="40.200000000000003" thickBot="1" x14ac:dyDescent="0.25">
      <c r="A9455" s="31" t="s">
        <v>78</v>
      </c>
      <c r="B9455" s="18">
        <v>24</v>
      </c>
      <c r="C9455" s="18">
        <v>43</v>
      </c>
      <c r="D9455" s="18">
        <v>61</v>
      </c>
      <c r="E9455" s="18">
        <v>76</v>
      </c>
      <c r="F9455" s="62"/>
      <c r="G9455" s="62"/>
      <c r="H9455" s="62"/>
      <c r="I9455" s="62"/>
      <c r="J9455" s="62"/>
      <c r="K9455" s="69"/>
      <c r="L9455" s="111" t="s">
        <v>78</v>
      </c>
      <c r="M9455" s="103" t="e">
        <f>#REF!</f>
        <v>#REF!</v>
      </c>
      <c r="N9455" s="103" t="e">
        <f>IF(M9455=0,"",CHOOSE(M9455,"24","43","61","76","76","手入力箇所","手入力箇所","手入力箇所","手入力箇所","手入力箇所","手入力箇所","手入力箇所","手入力箇所","手入力箇所","手入力箇所"))</f>
        <v>#REF!</v>
      </c>
    </row>
    <row r="9456" spans="1:14" ht="27" thickBot="1" x14ac:dyDescent="0.25">
      <c r="A9456" s="31" t="s">
        <v>79</v>
      </c>
      <c r="B9456" s="18">
        <v>54</v>
      </c>
      <c r="C9456" s="18">
        <v>77</v>
      </c>
      <c r="D9456" s="18">
        <v>94</v>
      </c>
      <c r="E9456" s="18">
        <v>107</v>
      </c>
      <c r="F9456" s="62"/>
      <c r="G9456" s="62"/>
      <c r="H9456" s="62"/>
      <c r="I9456" s="62"/>
      <c r="J9456" s="62"/>
      <c r="K9456" s="69"/>
      <c r="L9456" s="111" t="s">
        <v>79</v>
      </c>
      <c r="M9456" s="103" t="e">
        <f>#REF!</f>
        <v>#REF!</v>
      </c>
      <c r="N9456" s="103" t="e">
        <f>IF(M9456=0,"",CHOOSE(M9456,"54","77","94","107","107","手入力箇所","手入力箇所","手入力箇所","手入力箇所","手入力箇所","手入力箇所","手入力箇所","手入力箇所","手入力箇所","手入力箇所"))</f>
        <v>#REF!</v>
      </c>
    </row>
    <row r="9457" spans="1:14" ht="40.200000000000003" thickBot="1" x14ac:dyDescent="0.25">
      <c r="A9457" s="31" t="s">
        <v>80</v>
      </c>
      <c r="B9457" s="18">
        <v>49</v>
      </c>
      <c r="C9457" s="18">
        <v>53</v>
      </c>
      <c r="D9457" s="18">
        <v>55</v>
      </c>
      <c r="E9457" s="18">
        <v>56</v>
      </c>
      <c r="F9457" s="62"/>
      <c r="G9457" s="62"/>
      <c r="H9457" s="62"/>
      <c r="I9457" s="62"/>
      <c r="J9457" s="62"/>
      <c r="K9457" s="69"/>
      <c r="L9457" s="111" t="s">
        <v>80</v>
      </c>
      <c r="M9457" s="103" t="e">
        <f>#REF!</f>
        <v>#REF!</v>
      </c>
      <c r="N9457" s="103" t="e">
        <f>IF(M9457=0,"",CHOOSE(M9457,"49","53","55","56","56","手入力箇所","手入力箇所","手入力箇所","手入力箇所","手入力箇所","手入力箇所","手入力箇所","手入力箇所","手入力箇所","手入力箇所"))</f>
        <v>#REF!</v>
      </c>
    </row>
    <row r="9458" spans="1:14" ht="40.200000000000003" thickBot="1" x14ac:dyDescent="0.25">
      <c r="A9458" s="38" t="s">
        <v>81</v>
      </c>
      <c r="B9458" s="35">
        <v>232</v>
      </c>
      <c r="C9458" s="35">
        <v>232</v>
      </c>
      <c r="D9458" s="36"/>
      <c r="E9458" s="36"/>
      <c r="F9458" s="36"/>
      <c r="G9458" s="36"/>
      <c r="H9458" s="36"/>
      <c r="I9458" s="36"/>
      <c r="J9458" s="36"/>
      <c r="K9458" s="67"/>
      <c r="L9458" s="111" t="s">
        <v>81</v>
      </c>
      <c r="M9458" s="103" t="e">
        <f>#REF!</f>
        <v>#REF!</v>
      </c>
      <c r="N9458" s="103" t="e">
        <f>IF(M9458=0,"",CHOOSE(M9458,"232","232","手入力箇所","手入力箇所","手入力箇所","手入力箇所","手入力箇所","手入力箇所","手入力箇所","手入力箇所","手入力箇所","手入力箇所"))</f>
        <v>#REF!</v>
      </c>
    </row>
    <row r="9459" spans="1:14" ht="13.8" thickBot="1" x14ac:dyDescent="0.25">
      <c r="A9459" s="39" t="s">
        <v>82</v>
      </c>
      <c r="B9459" s="17">
        <v>6</v>
      </c>
      <c r="C9459" s="17">
        <v>9</v>
      </c>
      <c r="D9459" s="17">
        <v>11</v>
      </c>
      <c r="E9459" s="17">
        <v>13</v>
      </c>
      <c r="F9459" s="17">
        <v>18</v>
      </c>
      <c r="G9459" s="17">
        <v>26</v>
      </c>
      <c r="H9459" s="17">
        <v>35</v>
      </c>
      <c r="I9459" s="17">
        <v>43</v>
      </c>
      <c r="J9459" s="17">
        <v>49</v>
      </c>
      <c r="K9459" s="70"/>
      <c r="L9459" s="111" t="s">
        <v>82</v>
      </c>
      <c r="M9459" s="103" t="e">
        <f>#REF!</f>
        <v>#REF!</v>
      </c>
      <c r="N9459" s="103" t="e">
        <f>IF(M9459=0,"",CHOOSE(M9459,"6","9","11","13","13","18","18","18","18","18","26","26","26","26","26","26","26","26","26","26","35","35","35","35","35","35","35","35","35","35","43","43","43","43","43","43","43","43","43","43","49","49","49","49","49","49","49","49","49","49","手入力箇所","手入力箇所","手入力箇所","手入力箇所","手入力箇所","手入力箇所","手入力箇所","手入力箇所","手入力箇所","手入力箇所"))</f>
        <v>#REF!</v>
      </c>
    </row>
    <row r="9460" spans="1:14" ht="13.8" thickBot="1" x14ac:dyDescent="0.25">
      <c r="A9460" s="31" t="s">
        <v>83</v>
      </c>
      <c r="B9460" s="18">
        <v>6</v>
      </c>
      <c r="C9460" s="18">
        <v>10</v>
      </c>
      <c r="D9460" s="18">
        <v>14</v>
      </c>
      <c r="E9460" s="18">
        <v>17</v>
      </c>
      <c r="F9460" s="18">
        <v>29</v>
      </c>
      <c r="G9460" s="18">
        <v>50</v>
      </c>
      <c r="H9460" s="18">
        <v>76</v>
      </c>
      <c r="I9460" s="18">
        <v>100</v>
      </c>
      <c r="J9460" s="18">
        <v>123</v>
      </c>
      <c r="K9460" s="69"/>
      <c r="L9460" s="111" t="s">
        <v>83</v>
      </c>
      <c r="M9460" s="103" t="e">
        <f>#REF!</f>
        <v>#REF!</v>
      </c>
      <c r="N9460" s="103" t="e">
        <f>IF(M9460=0,"",CHOOSE(M9460,"6","10","14","17","17","29","29","29","29","29","50","50","50","50","50","50","50","50","50","50","76","76","76","76","76","76","76","76","76","76","100","100","100","100","100","100","100","100","100","100","123","123","123","123","123","123","123","123","123","123","手入力箇所","手入力箇所","手入力箇所","手入力箇所","手入力箇所","手入力箇所","手入力箇所","手入力箇所","手入力箇所"))</f>
        <v>#REF!</v>
      </c>
    </row>
    <row r="9461" spans="1:14" ht="27" thickBot="1" x14ac:dyDescent="0.25">
      <c r="A9461" s="32" t="s">
        <v>84</v>
      </c>
      <c r="B9461" s="20">
        <v>9</v>
      </c>
      <c r="C9461" s="20">
        <v>15</v>
      </c>
      <c r="D9461" s="20">
        <v>20</v>
      </c>
      <c r="E9461" s="20">
        <v>24</v>
      </c>
      <c r="F9461" s="20">
        <v>39</v>
      </c>
      <c r="G9461" s="20">
        <v>65</v>
      </c>
      <c r="H9461" s="63"/>
      <c r="I9461" s="63"/>
      <c r="J9461" s="63"/>
      <c r="K9461" s="106"/>
      <c r="L9461" s="111" t="s">
        <v>84</v>
      </c>
      <c r="M9461" s="103" t="e">
        <f>#REF!</f>
        <v>#REF!</v>
      </c>
      <c r="N9461" s="103" t="e">
        <f>IF(M9461=0,"",CHOOSE(M9461,"9","15","20","24","24","39","39","39","39","39","65","65","65","65","65","65","65","65","65","65","手入力箇所","手入力箇所","手入力箇所","手入力箇所","手入力箇所","手入力箇所","手入力箇所","手入力箇所","手入力箇所","手入力箇所"))</f>
        <v>#REF!</v>
      </c>
    </row>
    <row r="9464" spans="1:14" ht="13.8" thickBot="1" x14ac:dyDescent="0.25"/>
    <row r="9465" spans="1:14" ht="13.8" thickBot="1" x14ac:dyDescent="0.25">
      <c r="A9465" s="688" t="e">
        <f>#REF!</f>
        <v>#REF!</v>
      </c>
      <c r="B9465" s="688"/>
      <c r="C9465" s="688"/>
      <c r="D9465" s="689" t="s">
        <v>192</v>
      </c>
      <c r="E9465" s="689"/>
      <c r="F9465" s="689"/>
      <c r="G9465" s="689"/>
      <c r="H9465" s="689"/>
      <c r="I9465" s="689"/>
      <c r="J9465" s="689"/>
      <c r="K9465" s="689"/>
      <c r="L9465" s="689"/>
      <c r="M9465" s="689"/>
      <c r="N9465" s="689"/>
    </row>
    <row r="9466" spans="1:14" ht="13.8" thickBot="1" x14ac:dyDescent="0.25">
      <c r="A9466" s="65"/>
      <c r="B9466" s="33">
        <v>1</v>
      </c>
      <c r="C9466" s="24">
        <v>2</v>
      </c>
      <c r="D9466" s="24">
        <v>3</v>
      </c>
      <c r="E9466" s="24" t="s">
        <v>58</v>
      </c>
      <c r="F9466" s="24" t="s">
        <v>59</v>
      </c>
      <c r="G9466" s="24" t="s">
        <v>60</v>
      </c>
      <c r="H9466" s="24" t="s">
        <v>61</v>
      </c>
      <c r="I9466" s="24" t="s">
        <v>62</v>
      </c>
      <c r="J9466" s="24" t="s">
        <v>194</v>
      </c>
      <c r="K9466" s="25" t="s">
        <v>85</v>
      </c>
      <c r="L9466" s="105" t="s">
        <v>189</v>
      </c>
      <c r="M9466" s="105" t="s">
        <v>188</v>
      </c>
      <c r="N9466" s="105" t="s">
        <v>51</v>
      </c>
    </row>
    <row r="9467" spans="1:14" ht="13.8" thickBot="1" x14ac:dyDescent="0.25">
      <c r="A9467" s="26" t="s">
        <v>56</v>
      </c>
      <c r="B9467" s="22">
        <v>5</v>
      </c>
      <c r="C9467" s="22">
        <v>7</v>
      </c>
      <c r="D9467" s="22">
        <v>8</v>
      </c>
      <c r="E9467" s="22">
        <v>8</v>
      </c>
      <c r="F9467" s="22">
        <v>10</v>
      </c>
      <c r="G9467" s="22">
        <v>13</v>
      </c>
      <c r="H9467" s="22">
        <v>16</v>
      </c>
      <c r="I9467" s="22"/>
      <c r="J9467" s="23"/>
      <c r="K9467" s="1"/>
      <c r="L9467" s="26" t="s">
        <v>56</v>
      </c>
      <c r="M9467" s="104" t="e">
        <f>#REF!</f>
        <v>#REF!</v>
      </c>
      <c r="N9467" s="112" t="e">
        <f>IF(M9467=0,"",CHOOSE(M9467,"5","7","8","8","8","10","10","10","10","10","13","13","13","13","13","13","13","13","13","13","16","16","16","16","16","16","16","16","16","16","16","手入力箇所","手入力箇所","手入力箇所","手入力箇所","手入力箇所","手入力箇所","手入力箇所","手入力箇所","手入力箇所","手入力箇所"))</f>
        <v>#REF!</v>
      </c>
    </row>
    <row r="9468" spans="1:14" ht="13.8" thickBot="1" x14ac:dyDescent="0.25">
      <c r="A9468" s="27" t="s">
        <v>57</v>
      </c>
      <c r="B9468" s="18">
        <v>5</v>
      </c>
      <c r="C9468" s="18">
        <v>7</v>
      </c>
      <c r="D9468" s="18">
        <v>8</v>
      </c>
      <c r="E9468" s="18">
        <v>9</v>
      </c>
      <c r="F9468" s="18">
        <v>12</v>
      </c>
      <c r="G9468" s="18">
        <v>16</v>
      </c>
      <c r="H9468" s="18"/>
      <c r="I9468" s="18"/>
      <c r="J9468" s="62"/>
      <c r="K9468" s="19"/>
      <c r="L9468" s="27" t="s">
        <v>57</v>
      </c>
      <c r="M9468" s="104" t="e">
        <f>#REF!</f>
        <v>#REF!</v>
      </c>
      <c r="N9468" s="113" t="e">
        <f>IF(M9468=0,"",CHOOSE(M9468,"5","7","8","9","9","12","12","12","12","12","16","16","16","16","16","16","16","16","16","16","手入力箇所","手入力箇所","手入力箇所","手入力箇所","手入力箇所","手入力箇所","手入力箇所","手入力箇所","手入力箇所","手入力箇所"))</f>
        <v>#REF!</v>
      </c>
    </row>
    <row r="9469" spans="1:14" ht="48.6" thickBot="1" x14ac:dyDescent="0.25">
      <c r="A9469" s="28" t="s">
        <v>64</v>
      </c>
      <c r="B9469" s="18">
        <v>6</v>
      </c>
      <c r="C9469" s="18"/>
      <c r="D9469" s="18"/>
      <c r="E9469" s="18"/>
      <c r="F9469" s="18"/>
      <c r="G9469" s="18"/>
      <c r="H9469" s="18"/>
      <c r="I9469" s="18"/>
      <c r="J9469" s="62"/>
      <c r="K9469" s="19"/>
      <c r="L9469" s="28" t="s">
        <v>64</v>
      </c>
      <c r="M9469" s="104" t="e">
        <f>#REF!</f>
        <v>#REF!</v>
      </c>
      <c r="N9469" s="113" t="e">
        <f>IF(M9469=0,"",CHOOSE(M9469,"6","手入力箇所","手入力箇所","手入力箇所","手入力箇所","手入力箇所","手入力箇所","手入力箇所","手入力箇所","手入力箇所","手入力箇所","",""))</f>
        <v>#REF!</v>
      </c>
    </row>
    <row r="9470" spans="1:14" ht="48.6" thickBot="1" x14ac:dyDescent="0.25">
      <c r="A9470" s="28" t="s">
        <v>65</v>
      </c>
      <c r="B9470" s="18">
        <v>6</v>
      </c>
      <c r="C9470" s="18"/>
      <c r="D9470" s="18"/>
      <c r="E9470" s="18"/>
      <c r="F9470" s="18"/>
      <c r="G9470" s="18"/>
      <c r="H9470" s="18"/>
      <c r="I9470" s="18"/>
      <c r="J9470" s="62"/>
      <c r="K9470" s="19"/>
      <c r="L9470" s="28" t="s">
        <v>65</v>
      </c>
      <c r="M9470" s="104" t="e">
        <f>#REF!</f>
        <v>#REF!</v>
      </c>
      <c r="N9470" s="113" t="e">
        <f>IF(M9470=0,"",CHOOSE(M9470,"6","手入力箇所","手入力箇所","手入力箇所","手入力箇所","手入力箇所","手入力箇所","手入力箇所","手入力箇所","手入力箇所","手入力箇所","",""))</f>
        <v>#REF!</v>
      </c>
    </row>
    <row r="9471" spans="1:14" ht="24.6" thickBot="1" x14ac:dyDescent="0.25">
      <c r="A9471" s="28" t="s">
        <v>66</v>
      </c>
      <c r="B9471" s="18">
        <v>5</v>
      </c>
      <c r="C9471" s="18">
        <v>7</v>
      </c>
      <c r="D9471" s="18">
        <v>8</v>
      </c>
      <c r="E9471" s="18">
        <v>9</v>
      </c>
      <c r="F9471" s="18">
        <v>12</v>
      </c>
      <c r="G9471" s="18"/>
      <c r="H9471" s="18"/>
      <c r="I9471" s="18"/>
      <c r="J9471" s="62"/>
      <c r="K9471" s="19"/>
      <c r="L9471" s="28" t="s">
        <v>66</v>
      </c>
      <c r="M9471" s="104" t="e">
        <f>#REF!</f>
        <v>#REF!</v>
      </c>
      <c r="N9471" s="113" t="e">
        <f>IF(M9471=0,"",CHOOSE(M9471,"5","7","8","9","9","12","12","12","12","12","手入力箇所","手入力箇所","手入力箇所","手入力箇所","手入力箇所","手入力箇所","手入力箇所","手入力箇所","手入力箇所","手入力箇所"))</f>
        <v>#REF!</v>
      </c>
    </row>
    <row r="9472" spans="1:14" ht="36.6" thickBot="1" x14ac:dyDescent="0.25">
      <c r="A9472" s="28" t="s">
        <v>67</v>
      </c>
      <c r="B9472" s="18">
        <v>4</v>
      </c>
      <c r="C9472" s="18">
        <v>5</v>
      </c>
      <c r="D9472" s="18">
        <v>5</v>
      </c>
      <c r="E9472" s="18">
        <v>6</v>
      </c>
      <c r="F9472" s="18"/>
      <c r="G9472" s="18"/>
      <c r="H9472" s="18"/>
      <c r="I9472" s="18"/>
      <c r="J9472" s="62"/>
      <c r="K9472" s="19"/>
      <c r="L9472" s="28" t="s">
        <v>67</v>
      </c>
      <c r="M9472" s="104" t="e">
        <f>#REF!</f>
        <v>#REF!</v>
      </c>
      <c r="N9472" s="113" t="e">
        <f>IF(M9472=0,"",CHOOSE(M9472,"4","5","5","6","6","手入力箇所","手入力箇所","手入力箇所","手入力箇所","手入力箇所","手入力箇所","手入力箇所","手入力箇所","手入力箇所","手入力箇所"))</f>
        <v>#REF!</v>
      </c>
    </row>
    <row r="9473" spans="1:14" ht="24.6" thickBot="1" x14ac:dyDescent="0.25">
      <c r="A9473" s="28" t="s">
        <v>68</v>
      </c>
      <c r="B9473" s="18">
        <v>12</v>
      </c>
      <c r="C9473" s="18">
        <v>12</v>
      </c>
      <c r="D9473" s="18">
        <v>12</v>
      </c>
      <c r="E9473" s="18">
        <v>12</v>
      </c>
      <c r="F9473" s="18">
        <v>12</v>
      </c>
      <c r="G9473" s="18">
        <v>12</v>
      </c>
      <c r="H9473" s="18">
        <v>12</v>
      </c>
      <c r="I9473" s="18"/>
      <c r="J9473" s="62"/>
      <c r="K9473" s="19"/>
      <c r="L9473" s="28" t="s">
        <v>68</v>
      </c>
      <c r="M9473" s="104" t="e">
        <f>#REF!</f>
        <v>#REF!</v>
      </c>
      <c r="N9473" s="113" t="e">
        <f>IF(M9473=0,"",CHOOSE(M9473,"12","12","12","12","12","12","12","12","12","12","12","12","12","12","12","12","12","12","12","12","12","12","12","12","12","12","12","12","12","12","手入力箇所","手入力箇所","手入力箇所","手入力箇所","手入力箇所","手入力箇所","手入力箇所","手入力箇所","手入力箇所","手入力箇所"))</f>
        <v>#REF!</v>
      </c>
    </row>
    <row r="9474" spans="1:14" ht="36.6" thickBot="1" x14ac:dyDescent="0.25">
      <c r="A9474" s="28" t="s">
        <v>69</v>
      </c>
      <c r="B9474" s="18">
        <v>7</v>
      </c>
      <c r="C9474" s="18">
        <v>7</v>
      </c>
      <c r="D9474" s="18">
        <v>7</v>
      </c>
      <c r="E9474" s="18">
        <v>7</v>
      </c>
      <c r="F9474" s="18">
        <v>7</v>
      </c>
      <c r="G9474" s="18"/>
      <c r="H9474" s="18"/>
      <c r="I9474" s="18"/>
      <c r="J9474" s="62"/>
      <c r="K9474" s="19"/>
      <c r="L9474" s="28" t="s">
        <v>69</v>
      </c>
      <c r="M9474" s="104" t="e">
        <f>#REF!</f>
        <v>#REF!</v>
      </c>
      <c r="N9474" s="113" t="e">
        <f>IF(M9474=0,"",CHOOSE(M9474,"7","7","7","7","7","7","7","7","7","7","手入力箇所","手入力箇所","手入力箇所","手入力箇所","手入力箇所","手入力箇所","手入力箇所","手入力箇所","手入力箇所","手入力箇所"))</f>
        <v>#REF!</v>
      </c>
    </row>
    <row r="9475" spans="1:14" ht="13.8" thickBot="1" x14ac:dyDescent="0.25">
      <c r="A9475" s="27" t="s">
        <v>63</v>
      </c>
      <c r="B9475" s="18">
        <v>4</v>
      </c>
      <c r="C9475" s="18">
        <v>5</v>
      </c>
      <c r="D9475" s="18">
        <v>7</v>
      </c>
      <c r="E9475" s="18">
        <v>8</v>
      </c>
      <c r="F9475" s="18">
        <v>11</v>
      </c>
      <c r="G9475" s="18">
        <v>16</v>
      </c>
      <c r="H9475" s="18">
        <v>22</v>
      </c>
      <c r="I9475" s="18">
        <v>26</v>
      </c>
      <c r="J9475" s="18">
        <v>31</v>
      </c>
      <c r="K9475" s="19"/>
      <c r="L9475" s="27" t="s">
        <v>63</v>
      </c>
      <c r="M9475" s="104" t="e">
        <f>#REF!</f>
        <v>#REF!</v>
      </c>
      <c r="N9475" s="113" t="e">
        <f>IF(M9475=0,"",CHOOSE(M9475,"4","5","7","8","8","11","11","11","11","11","16","16","16","16","16","16","16","16","16","16","22","22","22","22","22","22","22","22","22","22","26","26","26","26","26","26","26","26","26","26","31","31","31","31","31","31","31","31","31","31","31","手入力箇所","手入力箇所","手入力箇所","手入力箇所","手入力箇所","手入力箇所","手入力箇所","手入力箇所","手入力箇所","手入力箇所"))</f>
        <v>#REF!</v>
      </c>
    </row>
    <row r="9476" spans="1:14" ht="24.6" thickBot="1" x14ac:dyDescent="0.25">
      <c r="A9476" s="28" t="s">
        <v>70</v>
      </c>
      <c r="B9476" s="18">
        <v>5</v>
      </c>
      <c r="C9476" s="18">
        <v>6</v>
      </c>
      <c r="D9476" s="18">
        <v>7</v>
      </c>
      <c r="E9476" s="18"/>
      <c r="F9476" s="18"/>
      <c r="G9476" s="18"/>
      <c r="H9476" s="18"/>
      <c r="I9476" s="18"/>
      <c r="J9476" s="62"/>
      <c r="K9476" s="19"/>
      <c r="L9476" s="28" t="s">
        <v>70</v>
      </c>
      <c r="M9476" s="104" t="e">
        <f>#REF!</f>
        <v>#REF!</v>
      </c>
      <c r="N9476" s="113" t="e">
        <f>IF(M9476=0,"",CHOOSE(M9476,"5","6","7","手入力箇所","手入力箇所","手入力箇所","手入力箇所","手入力箇所","手入力箇所","手入力箇所","手入力箇所","手入力箇所","手入力箇所"))</f>
        <v>#REF!</v>
      </c>
    </row>
    <row r="9477" spans="1:14" ht="13.8" thickBot="1" x14ac:dyDescent="0.25">
      <c r="A9477" s="29" t="s">
        <v>71</v>
      </c>
      <c r="B9477" s="18">
        <v>3</v>
      </c>
      <c r="C9477" s="18">
        <v>6</v>
      </c>
      <c r="D9477" s="18">
        <v>19</v>
      </c>
      <c r="E9477" s="18"/>
      <c r="F9477" s="18"/>
      <c r="G9477" s="18"/>
      <c r="H9477" s="18"/>
      <c r="I9477" s="18"/>
      <c r="J9477" s="62"/>
      <c r="K9477" s="19"/>
      <c r="L9477" s="29" t="s">
        <v>71</v>
      </c>
      <c r="M9477" s="104" t="e">
        <f>#REF!</f>
        <v>#REF!</v>
      </c>
      <c r="N9477" s="113" t="e">
        <f>IF(M9477=0,"",CHOOSE(M9477,"3","6","19","手入力箇所","手入力箇所","手入力箇所","手入力箇所","手入力箇所","手入力箇所","手入力箇所","手入力箇所","手入力箇所","手入力箇所"))</f>
        <v>#REF!</v>
      </c>
    </row>
    <row r="9478" spans="1:14" ht="13.8" thickBot="1" x14ac:dyDescent="0.25">
      <c r="A9478" s="29" t="s">
        <v>72</v>
      </c>
      <c r="B9478" s="18">
        <v>1</v>
      </c>
      <c r="C9478" s="18">
        <v>3</v>
      </c>
      <c r="D9478" s="18">
        <v>5</v>
      </c>
      <c r="E9478" s="18">
        <v>9</v>
      </c>
      <c r="F9478" s="18">
        <v>26</v>
      </c>
      <c r="G9478" s="18"/>
      <c r="H9478" s="18"/>
      <c r="I9478" s="18"/>
      <c r="J9478" s="62"/>
      <c r="K9478" s="19"/>
      <c r="L9478" s="29" t="s">
        <v>72</v>
      </c>
      <c r="M9478" s="104" t="e">
        <f>#REF!</f>
        <v>#REF!</v>
      </c>
      <c r="N9478" s="113" t="e">
        <f>IF(M9478=0,"",CHOOSE(M9478,"1","3","5","9","9","26","26","26","26","26","手入力箇所","手入力箇所","手入力箇所","手入力箇所","手入力箇所","手入力箇所","手入力箇所","手入力箇所","手入力箇所","手入力箇所"))</f>
        <v>#REF!</v>
      </c>
    </row>
    <row r="9479" spans="1:14" ht="13.8" thickBot="1" x14ac:dyDescent="0.25">
      <c r="A9479" s="29" t="s">
        <v>73</v>
      </c>
      <c r="B9479" s="18">
        <v>4</v>
      </c>
      <c r="C9479" s="18">
        <v>11</v>
      </c>
      <c r="D9479" s="18">
        <v>20</v>
      </c>
      <c r="E9479" s="18">
        <v>33</v>
      </c>
      <c r="F9479" s="18"/>
      <c r="G9479" s="18"/>
      <c r="H9479" s="18"/>
      <c r="I9479" s="18"/>
      <c r="J9479" s="62"/>
      <c r="K9479" s="19"/>
      <c r="L9479" s="29" t="s">
        <v>73</v>
      </c>
      <c r="M9479" s="104" t="e">
        <f>#REF!</f>
        <v>#REF!</v>
      </c>
      <c r="N9479" s="113" t="e">
        <f>IF(M9479=0,"",CHOOSE(M9479,"4","11","20","33","33","手入力箇所","手入力箇所","手入力箇所","手入力箇所","手入力箇所","手入力箇所","手入力箇所","手入力箇所","手入力箇所","手入力箇所"))</f>
        <v>#REF!</v>
      </c>
    </row>
    <row r="9480" spans="1:14" ht="37.200000000000003" thickBot="1" x14ac:dyDescent="0.25">
      <c r="A9480" s="30" t="s">
        <v>74</v>
      </c>
      <c r="B9480" s="18">
        <v>4</v>
      </c>
      <c r="C9480" s="18">
        <v>6</v>
      </c>
      <c r="D9480" s="18">
        <v>8</v>
      </c>
      <c r="E9480" s="18">
        <v>10</v>
      </c>
      <c r="F9480" s="18">
        <v>15</v>
      </c>
      <c r="G9480" s="18">
        <v>23</v>
      </c>
      <c r="H9480" s="18">
        <v>33</v>
      </c>
      <c r="I9480" s="18"/>
      <c r="J9480" s="62"/>
      <c r="K9480" s="19"/>
      <c r="L9480" s="30" t="s">
        <v>74</v>
      </c>
      <c r="M9480" s="104" t="e">
        <f>#REF!</f>
        <v>#REF!</v>
      </c>
      <c r="N9480" s="113" t="e">
        <f>IF(M9480=0,"",CHOOSE(M9480,"4","6","8","10","10","15","15","15","15","15","23","23","23","23","23","23","23","23","23","23","33","33","33","33","33","33","33","33","33","33","手入力箇所","手入力箇所","手入力箇所","手入力箇所","手入力箇所","手入力箇所","手入力箇所","手入力箇所","手入力箇所","手入力箇所"))</f>
        <v>#REF!</v>
      </c>
    </row>
    <row r="9481" spans="1:14" ht="13.8" thickBot="1" x14ac:dyDescent="0.25">
      <c r="A9481" s="29" t="s">
        <v>75</v>
      </c>
      <c r="B9481" s="18">
        <v>6</v>
      </c>
      <c r="C9481" s="18">
        <v>14</v>
      </c>
      <c r="D9481" s="18">
        <v>25</v>
      </c>
      <c r="E9481" s="18">
        <v>39</v>
      </c>
      <c r="F9481" s="18"/>
      <c r="G9481" s="18"/>
      <c r="H9481" s="18"/>
      <c r="I9481" s="18"/>
      <c r="J9481" s="62"/>
      <c r="K9481" s="19"/>
      <c r="L9481" s="29" t="s">
        <v>75</v>
      </c>
      <c r="M9481" s="104" t="e">
        <f>#REF!</f>
        <v>#REF!</v>
      </c>
      <c r="N9481" s="113" t="e">
        <f>IF(M9481=0,"",CHOOSE(M9481,"6","14","25","39","39","手入力箇所","手入力箇所","手入力箇所","手入力箇所","手入力箇所","手入力箇所","手入力箇所","手入力箇所","手入力箇所","手入力箇所"))</f>
        <v>#REF!</v>
      </c>
    </row>
    <row r="9482" spans="1:14" ht="37.200000000000003" thickBot="1" x14ac:dyDescent="0.25">
      <c r="A9482" s="30" t="s">
        <v>76</v>
      </c>
      <c r="B9482" s="18">
        <v>2</v>
      </c>
      <c r="C9482" s="18">
        <v>3</v>
      </c>
      <c r="D9482" s="18">
        <v>6</v>
      </c>
      <c r="E9482" s="18">
        <v>9</v>
      </c>
      <c r="F9482" s="18"/>
      <c r="G9482" s="18"/>
      <c r="H9482" s="18"/>
      <c r="I9482" s="18"/>
      <c r="J9482" s="62"/>
      <c r="K9482" s="19"/>
      <c r="L9482" s="30" t="s">
        <v>76</v>
      </c>
      <c r="M9482" s="104" t="e">
        <f>#REF!</f>
        <v>#REF!</v>
      </c>
      <c r="N9482" s="113" t="e">
        <f>IF(M9482=0,"",CHOOSE(M9482,"2","3","6","9","9","手入力箇所","手入力箇所","手入力箇所","手入力箇所","手入力箇所","手入力箇所","手入力箇所","手入力箇所","手入力箇所","手入力箇所"))</f>
        <v>#REF!</v>
      </c>
    </row>
    <row r="9483" spans="1:14" ht="27" thickBot="1" x14ac:dyDescent="0.25">
      <c r="A9483" s="31" t="s">
        <v>77</v>
      </c>
      <c r="B9483" s="18">
        <v>12</v>
      </c>
      <c r="C9483" s="18">
        <v>18</v>
      </c>
      <c r="D9483" s="18">
        <v>22</v>
      </c>
      <c r="E9483" s="18">
        <v>26</v>
      </c>
      <c r="F9483" s="62"/>
      <c r="G9483" s="62"/>
      <c r="H9483" s="62"/>
      <c r="I9483" s="62"/>
      <c r="J9483" s="62"/>
      <c r="K9483" s="19"/>
      <c r="L9483" s="31" t="s">
        <v>77</v>
      </c>
      <c r="M9483" s="104" t="e">
        <f>#REF!</f>
        <v>#REF!</v>
      </c>
      <c r="N9483" s="113" t="e">
        <f>IF(M9483=0,"",CHOOSE(M9483,"12","18","22","26","26","手入力箇所","手入力箇所","手入力箇所","手入力箇所","手入力箇所","手入力箇所","手入力箇所","手入力箇所","手入力箇所","手入力箇所"))</f>
        <v>#REF!</v>
      </c>
    </row>
    <row r="9484" spans="1:14" ht="40.200000000000003" thickBot="1" x14ac:dyDescent="0.25">
      <c r="A9484" s="31" t="s">
        <v>78</v>
      </c>
      <c r="B9484" s="18">
        <v>5</v>
      </c>
      <c r="C9484" s="18">
        <v>8</v>
      </c>
      <c r="D9484" s="18">
        <v>11</v>
      </c>
      <c r="E9484" s="18">
        <v>14</v>
      </c>
      <c r="F9484" s="62"/>
      <c r="G9484" s="62"/>
      <c r="H9484" s="62"/>
      <c r="I9484" s="62"/>
      <c r="J9484" s="62"/>
      <c r="K9484" s="19"/>
      <c r="L9484" s="31" t="s">
        <v>78</v>
      </c>
      <c r="M9484" s="104" t="e">
        <f>#REF!</f>
        <v>#REF!</v>
      </c>
      <c r="N9484" s="113" t="e">
        <f>IF(M9484=0,"",CHOOSE(M9484,"5","8","11","14","14","手入力箇所","手入力箇所","手入力箇所","手入力箇所","手入力箇所","手入力箇所","手入力箇所","手入力箇所","手入力箇所","手入力箇所"))</f>
        <v>#REF!</v>
      </c>
    </row>
    <row r="9485" spans="1:14" ht="27" thickBot="1" x14ac:dyDescent="0.25">
      <c r="A9485" s="31" t="s">
        <v>79</v>
      </c>
      <c r="B9485" s="18">
        <v>6</v>
      </c>
      <c r="C9485" s="18">
        <v>11</v>
      </c>
      <c r="D9485" s="18">
        <v>16</v>
      </c>
      <c r="E9485" s="18">
        <v>21</v>
      </c>
      <c r="F9485" s="62"/>
      <c r="G9485" s="62"/>
      <c r="H9485" s="62"/>
      <c r="I9485" s="62"/>
      <c r="J9485" s="62"/>
      <c r="K9485" s="19"/>
      <c r="L9485" s="31" t="s">
        <v>79</v>
      </c>
      <c r="M9485" s="104" t="e">
        <f>#REF!</f>
        <v>#REF!</v>
      </c>
      <c r="N9485" s="113" t="e">
        <f>IF(M9485=0,"",CHOOSE(M9485,"6","11","16","21","21","手入力箇所","手入力箇所","手入力箇所","手入力箇所","手入力箇所","手入力箇所","手入力箇所","手入力箇所","手入力箇所"))</f>
        <v>#REF!</v>
      </c>
    </row>
    <row r="9486" spans="1:14" ht="40.200000000000003" thickBot="1" x14ac:dyDescent="0.25">
      <c r="A9486" s="31" t="s">
        <v>80</v>
      </c>
      <c r="B9486" s="18">
        <v>5</v>
      </c>
      <c r="C9486" s="18">
        <v>7</v>
      </c>
      <c r="D9486" s="18">
        <v>9</v>
      </c>
      <c r="E9486" s="18">
        <v>10</v>
      </c>
      <c r="F9486" s="62"/>
      <c r="G9486" s="62"/>
      <c r="H9486" s="62"/>
      <c r="I9486" s="62"/>
      <c r="J9486" s="62"/>
      <c r="K9486" s="19"/>
      <c r="L9486" s="31" t="s">
        <v>80</v>
      </c>
      <c r="M9486" s="104" t="e">
        <f>#REF!</f>
        <v>#REF!</v>
      </c>
      <c r="N9486" s="113" t="e">
        <f>IF(M9486=0,"",CHOOSE(M9486,"5","7","9","10","10","手入力箇所","手入力箇所","手入力箇所","手入力箇所","手入力箇所","手入力箇所","手入力箇所","手入力箇所","手入力箇所"))</f>
        <v>#REF!</v>
      </c>
    </row>
    <row r="9487" spans="1:14" ht="40.200000000000003" thickBot="1" x14ac:dyDescent="0.25">
      <c r="A9487" s="31" t="s">
        <v>81</v>
      </c>
      <c r="B9487" s="18">
        <v>9</v>
      </c>
      <c r="C9487" s="18">
        <v>14</v>
      </c>
      <c r="D9487" s="62"/>
      <c r="E9487" s="62"/>
      <c r="F9487" s="62"/>
      <c r="G9487" s="62"/>
      <c r="H9487" s="62"/>
      <c r="I9487" s="62"/>
      <c r="J9487" s="62"/>
      <c r="K9487" s="19"/>
      <c r="L9487" s="31" t="s">
        <v>81</v>
      </c>
      <c r="M9487" s="104" t="e">
        <f>#REF!</f>
        <v>#REF!</v>
      </c>
      <c r="N9487" s="113" t="e">
        <f>IF(M9487=0,"",CHOOSE(M9487,"9","14","手入力箇所","手入力箇所","手入力箇所","手入力箇所","手入力箇所","手入力箇所","手入力箇所","手入力箇所","手入力箇所","手入力箇所"))</f>
        <v>#REF!</v>
      </c>
    </row>
    <row r="9488" spans="1:14" ht="13.8" thickBot="1" x14ac:dyDescent="0.25">
      <c r="A9488" s="31" t="s">
        <v>82</v>
      </c>
      <c r="B9488" s="18">
        <v>3</v>
      </c>
      <c r="C9488" s="18">
        <v>4</v>
      </c>
      <c r="D9488" s="18">
        <v>4</v>
      </c>
      <c r="E9488" s="18">
        <v>5</v>
      </c>
      <c r="F9488" s="18">
        <v>6</v>
      </c>
      <c r="G9488" s="18">
        <v>8</v>
      </c>
      <c r="H9488" s="18">
        <v>9</v>
      </c>
      <c r="I9488" s="18">
        <v>11</v>
      </c>
      <c r="J9488" s="18">
        <v>12</v>
      </c>
      <c r="K9488" s="19"/>
      <c r="L9488" s="31" t="s">
        <v>82</v>
      </c>
      <c r="M9488" s="104" t="e">
        <f>#REF!</f>
        <v>#REF!</v>
      </c>
      <c r="N9488" s="113" t="e">
        <f>IF(M9488=0,"",CHOOSE(M9488,"3","4","4","5","5","6","6","6","6","6","8","8","8","8","8","8","8","8","8","8","9","9","9","9","9","9","9","9","9","9","11","11","11","11","11","11","11","11","11","11","12","12","12","12","12","12","12","12","12","12","12","手入力箇所","手入力箇所","手入力箇所","手入力箇所","手入力箇所","手入力箇所","手入力箇所","手入力箇所","手入力箇所","手入力箇所"))</f>
        <v>#REF!</v>
      </c>
    </row>
    <row r="9489" spans="1:14" ht="13.8" thickBot="1" x14ac:dyDescent="0.25">
      <c r="A9489" s="31" t="s">
        <v>83</v>
      </c>
      <c r="B9489" s="18">
        <v>3</v>
      </c>
      <c r="C9489" s="18">
        <v>4</v>
      </c>
      <c r="D9489" s="18">
        <v>4</v>
      </c>
      <c r="E9489" s="18">
        <v>5</v>
      </c>
      <c r="F9489" s="18">
        <v>6</v>
      </c>
      <c r="G9489" s="18">
        <v>8</v>
      </c>
      <c r="H9489" s="18">
        <v>10</v>
      </c>
      <c r="I9489" s="18">
        <v>12</v>
      </c>
      <c r="J9489" s="18">
        <v>13</v>
      </c>
      <c r="K9489" s="19"/>
      <c r="L9489" s="31" t="s">
        <v>83</v>
      </c>
      <c r="M9489" s="104" t="e">
        <f>#REF!</f>
        <v>#REF!</v>
      </c>
      <c r="N9489" s="113" t="e">
        <f>IF(M9489=0,"",CHOOSE(M9489,"3","4","4","5","5","6","6","6","6","6","8","8","8","8","8","8","8","8","8","8","10","10","10","10","10","10","10","10","10","10","12","12","12","12","12","12","12","12","12","12","13","13","13","13","13","13","13","13","13","13","13","手入力箇所","手入力箇所","手入力箇所","手入力箇所","手入力箇所","手入力箇所","手入力箇所","手入力箇所","手入力箇所","手入力箇所"))</f>
        <v>#REF!</v>
      </c>
    </row>
    <row r="9490" spans="1:14" ht="27" thickBot="1" x14ac:dyDescent="0.25">
      <c r="A9490" s="32" t="s">
        <v>84</v>
      </c>
      <c r="B9490" s="20">
        <v>1</v>
      </c>
      <c r="C9490" s="20">
        <v>2</v>
      </c>
      <c r="D9490" s="20">
        <v>3</v>
      </c>
      <c r="E9490" s="20">
        <v>4</v>
      </c>
      <c r="F9490" s="20">
        <v>8</v>
      </c>
      <c r="G9490" s="20">
        <v>19</v>
      </c>
      <c r="H9490" s="63"/>
      <c r="I9490" s="63"/>
      <c r="J9490" s="63"/>
      <c r="K9490" s="21"/>
      <c r="L9490" s="32" t="s">
        <v>84</v>
      </c>
      <c r="M9490" s="104" t="e">
        <f>#REF!</f>
        <v>#REF!</v>
      </c>
      <c r="N9490" s="113" t="e">
        <f>IF(M9490=0,"",CHOOSE(M9490,"1","2","3","4","4","8","8","8","8","8","19","19","19","19","19","19","19","19","19","19","手入力箇所","手入力箇所","手入力箇所","手入力箇所","手入力箇所","手入力箇所","手入力箇所","手入力箇所","手入力箇所","手入力箇所"))</f>
        <v>#REF!</v>
      </c>
    </row>
    <row r="9491" spans="1:14" ht="13.8" thickBot="1" x14ac:dyDescent="0.25"/>
    <row r="9492" spans="1:14" ht="13.8" thickBot="1" x14ac:dyDescent="0.25">
      <c r="A9492" s="686" t="e">
        <f>A9465</f>
        <v>#REF!</v>
      </c>
      <c r="B9492" s="686"/>
      <c r="C9492" s="686"/>
      <c r="D9492" s="687" t="s">
        <v>193</v>
      </c>
      <c r="E9492" s="687"/>
      <c r="F9492" s="687"/>
      <c r="G9492" s="687"/>
      <c r="H9492" s="687"/>
      <c r="I9492" s="687"/>
      <c r="J9492" s="687"/>
      <c r="K9492" s="687"/>
      <c r="L9492" s="687"/>
      <c r="M9492" s="687"/>
      <c r="N9492" s="687"/>
    </row>
    <row r="9493" spans="1:14" ht="13.8" thickBot="1" x14ac:dyDescent="0.25">
      <c r="A9493" s="105"/>
      <c r="B9493" s="33">
        <v>1</v>
      </c>
      <c r="C9493" s="24">
        <v>2</v>
      </c>
      <c r="D9493" s="24">
        <v>3</v>
      </c>
      <c r="E9493" s="24" t="s">
        <v>58</v>
      </c>
      <c r="F9493" s="24" t="s">
        <v>59</v>
      </c>
      <c r="G9493" s="24" t="s">
        <v>60</v>
      </c>
      <c r="H9493" s="24" t="s">
        <v>61</v>
      </c>
      <c r="I9493" s="24" t="s">
        <v>62</v>
      </c>
      <c r="J9493" s="24" t="s">
        <v>194</v>
      </c>
      <c r="K9493" s="102" t="s">
        <v>85</v>
      </c>
      <c r="L9493" s="105" t="s">
        <v>189</v>
      </c>
      <c r="M9493" s="105" t="s">
        <v>188</v>
      </c>
      <c r="N9493" s="105" t="s">
        <v>51</v>
      </c>
    </row>
    <row r="9494" spans="1:14" ht="13.8" thickBot="1" x14ac:dyDescent="0.25">
      <c r="A9494" s="26" t="s">
        <v>56</v>
      </c>
      <c r="B9494" s="22">
        <v>16</v>
      </c>
      <c r="C9494" s="22">
        <v>25</v>
      </c>
      <c r="D9494" s="22">
        <v>32</v>
      </c>
      <c r="E9494" s="22">
        <v>38</v>
      </c>
      <c r="F9494" s="22">
        <v>56</v>
      </c>
      <c r="G9494" s="22">
        <v>87</v>
      </c>
      <c r="H9494" s="22">
        <v>121</v>
      </c>
      <c r="I9494" s="22"/>
      <c r="J9494" s="23"/>
      <c r="K9494" s="68"/>
      <c r="L9494" s="107" t="s">
        <v>56</v>
      </c>
      <c r="M9494" s="103" t="e">
        <f>#REF!</f>
        <v>#REF!</v>
      </c>
      <c r="N9494" s="103" t="e">
        <f>IF(M9494=0,"",CHOOSE(M9494,"16","25","32","38","38","56","56","56","56","56","87","87","87","87","87","87","87","87","87","87","121","121","121","121","121","121","121","121","121","121","手入力箇所","手入力箇所","手入力箇所","手入力箇所","手入力箇所","手入力箇所","手入力箇所","手入力箇所","手入力箇所","手入力箇所"))</f>
        <v>#REF!</v>
      </c>
    </row>
    <row r="9495" spans="1:14" ht="13.8" thickBot="1" x14ac:dyDescent="0.25">
      <c r="A9495" s="27" t="s">
        <v>57</v>
      </c>
      <c r="B9495" s="18">
        <v>25</v>
      </c>
      <c r="C9495" s="18">
        <v>33</v>
      </c>
      <c r="D9495" s="18">
        <v>40</v>
      </c>
      <c r="E9495" s="18">
        <v>45</v>
      </c>
      <c r="F9495" s="18">
        <v>58</v>
      </c>
      <c r="G9495" s="18">
        <v>79</v>
      </c>
      <c r="H9495" s="18"/>
      <c r="I9495" s="18"/>
      <c r="J9495" s="62"/>
      <c r="K9495" s="69"/>
      <c r="L9495" s="107" t="s">
        <v>57</v>
      </c>
      <c r="M9495" s="103" t="e">
        <f>#REF!</f>
        <v>#REF!</v>
      </c>
      <c r="N9495" s="103" t="e">
        <f>IF(M9495=0,"",CHOOSE(M9495,"25","33","40","45","45","58","58","58","58","58","79","79","79","79","79","79","79","79","79","79","手入力箇所","手入力箇所","手入力箇所","手入力箇所","手入力箇所","手入力箇所","手入力箇所","手入力箇所","手入力箇所","手入力箇所"))</f>
        <v>#REF!</v>
      </c>
    </row>
    <row r="9496" spans="1:14" ht="48.6" thickBot="1" x14ac:dyDescent="0.25">
      <c r="A9496" s="28" t="s">
        <v>64</v>
      </c>
      <c r="B9496" s="18">
        <v>32</v>
      </c>
      <c r="C9496" s="18"/>
      <c r="D9496" s="18"/>
      <c r="E9496" s="18"/>
      <c r="F9496" s="18"/>
      <c r="G9496" s="18"/>
      <c r="H9496" s="18"/>
      <c r="I9496" s="18"/>
      <c r="J9496" s="62"/>
      <c r="K9496" s="69"/>
      <c r="L9496" s="108" t="s">
        <v>64</v>
      </c>
      <c r="M9496" s="103" t="e">
        <f>#REF!</f>
        <v>#REF!</v>
      </c>
      <c r="N9496" s="103" t="e">
        <f>IF(M9496=0,"",CHOOSE(M9496,"32","手入力箇所","手入力箇所","手入力箇所","手入力箇所","手入力箇所","手入力箇所","手入力箇所","手入力箇所","手入力箇所","手入力箇所"))</f>
        <v>#REF!</v>
      </c>
    </row>
    <row r="9497" spans="1:14" ht="48.6" thickBot="1" x14ac:dyDescent="0.25">
      <c r="A9497" s="28" t="s">
        <v>65</v>
      </c>
      <c r="B9497" s="18">
        <v>36</v>
      </c>
      <c r="C9497" s="18"/>
      <c r="D9497" s="18"/>
      <c r="E9497" s="18"/>
      <c r="F9497" s="18"/>
      <c r="G9497" s="18"/>
      <c r="H9497" s="18"/>
      <c r="I9497" s="18"/>
      <c r="J9497" s="62"/>
      <c r="K9497" s="69"/>
      <c r="L9497" s="108" t="s">
        <v>65</v>
      </c>
      <c r="M9497" s="103" t="e">
        <f>#REF!</f>
        <v>#REF!</v>
      </c>
      <c r="N9497" s="103" t="e">
        <f>IF(M9497=0,"",CHOOSE(M9497,"36","手入力箇所","手入力箇所","手入力箇所","手入力箇所","手入力箇所","手入力箇所","手入力箇所","手入力箇所","手入力箇所","手入力箇所"))</f>
        <v>#REF!</v>
      </c>
    </row>
    <row r="9498" spans="1:14" ht="24.6" thickBot="1" x14ac:dyDescent="0.25">
      <c r="A9498" s="28" t="s">
        <v>66</v>
      </c>
      <c r="B9498" s="18">
        <v>24</v>
      </c>
      <c r="C9498" s="18">
        <v>30</v>
      </c>
      <c r="D9498" s="18">
        <v>33</v>
      </c>
      <c r="E9498" s="18">
        <v>35</v>
      </c>
      <c r="F9498" s="18">
        <v>42</v>
      </c>
      <c r="G9498" s="18"/>
      <c r="H9498" s="18"/>
      <c r="I9498" s="18"/>
      <c r="J9498" s="62"/>
      <c r="K9498" s="69"/>
      <c r="L9498" s="108" t="s">
        <v>66</v>
      </c>
      <c r="M9498" s="103" t="e">
        <f>#REF!</f>
        <v>#REF!</v>
      </c>
      <c r="N9498" s="103" t="e">
        <f>IF(M9498=0,"",CHOOSE(M9498,"24","30","33","35","35","42","42","42","42","42","手入力箇所","手入力箇所","手入力箇所","手入力箇所","手入力箇所","手入力箇所","手入力箇所","手入力箇所","手入力箇所","手入力箇所"))</f>
        <v>#REF!</v>
      </c>
    </row>
    <row r="9499" spans="1:14" ht="36.6" thickBot="1" x14ac:dyDescent="0.25">
      <c r="A9499" s="28" t="s">
        <v>67</v>
      </c>
      <c r="B9499" s="18">
        <v>7</v>
      </c>
      <c r="C9499" s="18">
        <v>12</v>
      </c>
      <c r="D9499" s="18">
        <v>16</v>
      </c>
      <c r="E9499" s="18">
        <v>19</v>
      </c>
      <c r="F9499" s="18"/>
      <c r="G9499" s="18"/>
      <c r="H9499" s="18"/>
      <c r="I9499" s="18"/>
      <c r="J9499" s="62"/>
      <c r="K9499" s="69"/>
      <c r="L9499" s="108" t="s">
        <v>67</v>
      </c>
      <c r="M9499" s="103" t="e">
        <f>#REF!</f>
        <v>#REF!</v>
      </c>
      <c r="N9499" s="103" t="e">
        <f>IF(M9499=0,"",CHOOSE(M9499,"7","12","16","19","19","手入力箇所","手入力箇所","手入力箇所","手入力箇所","手入力箇所","手入力箇所","手入力箇所","手入力箇所","手入力箇所","手入力箇所"))</f>
        <v>#REF!</v>
      </c>
    </row>
    <row r="9500" spans="1:14" ht="24.6" thickBot="1" x14ac:dyDescent="0.25">
      <c r="A9500" s="28" t="s">
        <v>68</v>
      </c>
      <c r="B9500" s="18">
        <v>21</v>
      </c>
      <c r="C9500" s="18">
        <v>35</v>
      </c>
      <c r="D9500" s="18">
        <v>48</v>
      </c>
      <c r="E9500" s="18">
        <v>59</v>
      </c>
      <c r="F9500" s="18">
        <v>94</v>
      </c>
      <c r="G9500" s="18">
        <v>159</v>
      </c>
      <c r="H9500" s="18">
        <v>235</v>
      </c>
      <c r="I9500" s="18"/>
      <c r="J9500" s="62"/>
      <c r="K9500" s="69"/>
      <c r="L9500" s="108" t="s">
        <v>68</v>
      </c>
      <c r="M9500" s="103" t="e">
        <f>#REF!</f>
        <v>#REF!</v>
      </c>
      <c r="N9500" s="103" t="e">
        <f>IF(M9500=0,"",CHOOSE(M9500,"21","35","48","59","59","94","94","94","94","94","159","159","159","159","159","159","159","159","159","159","235","235","235","235","235","235","235","235","235","235","手入力箇所","手入力箇所","手入力箇所","手入力箇所","手入力箇所","手入力箇所","手入力箇所","手入力箇所","手入力箇所","手入力箇所"))</f>
        <v>#REF!</v>
      </c>
    </row>
    <row r="9501" spans="1:14" ht="36.6" thickBot="1" x14ac:dyDescent="0.25">
      <c r="A9501" s="28" t="s">
        <v>69</v>
      </c>
      <c r="B9501" s="18">
        <v>22</v>
      </c>
      <c r="C9501" s="18">
        <v>26</v>
      </c>
      <c r="D9501" s="18">
        <v>28</v>
      </c>
      <c r="E9501" s="18">
        <v>29</v>
      </c>
      <c r="F9501" s="18">
        <v>34</v>
      </c>
      <c r="G9501" s="18"/>
      <c r="H9501" s="18"/>
      <c r="I9501" s="18"/>
      <c r="J9501" s="62"/>
      <c r="K9501" s="69"/>
      <c r="L9501" s="108" t="s">
        <v>69</v>
      </c>
      <c r="M9501" s="103" t="e">
        <f>#REF!</f>
        <v>#REF!</v>
      </c>
      <c r="N9501" s="103" t="e">
        <f>IF(M9501=0,"",CHOOSE(M9501,"22","26","28","29","29","34","34","34","34","34","手入力箇所","手入力箇所","手入力箇所","手入力箇所","手入力箇所","手入力箇所","手入力箇所","手入力箇所","手入力箇所","手入力箇所"))</f>
        <v>#REF!</v>
      </c>
    </row>
    <row r="9502" spans="1:14" ht="13.8" thickBot="1" x14ac:dyDescent="0.25">
      <c r="A9502" s="27" t="s">
        <v>63</v>
      </c>
      <c r="B9502" s="18">
        <v>21</v>
      </c>
      <c r="C9502" s="18">
        <v>33</v>
      </c>
      <c r="D9502" s="18">
        <v>46</v>
      </c>
      <c r="E9502" s="18">
        <v>56</v>
      </c>
      <c r="F9502" s="18">
        <v>89</v>
      </c>
      <c r="G9502" s="18">
        <v>151</v>
      </c>
      <c r="H9502" s="18">
        <v>224</v>
      </c>
      <c r="I9502" s="18">
        <v>289</v>
      </c>
      <c r="J9502" s="18">
        <v>350</v>
      </c>
      <c r="K9502" s="69"/>
      <c r="L9502" s="107" t="s">
        <v>63</v>
      </c>
      <c r="M9502" s="103" t="e">
        <f>#REF!</f>
        <v>#REF!</v>
      </c>
      <c r="N9502" s="103" t="e">
        <f>IF(M9502=0,"",CHOOSE(M9502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503" spans="1:14" ht="24.6" thickBot="1" x14ac:dyDescent="0.25">
      <c r="A9503" s="34" t="s">
        <v>70</v>
      </c>
      <c r="B9503" s="35">
        <v>13</v>
      </c>
      <c r="C9503" s="35">
        <v>33</v>
      </c>
      <c r="D9503" s="35">
        <v>59</v>
      </c>
      <c r="E9503" s="35"/>
      <c r="F9503" s="35"/>
      <c r="G9503" s="35"/>
      <c r="H9503" s="35"/>
      <c r="I9503" s="35"/>
      <c r="J9503" s="36"/>
      <c r="K9503" s="67"/>
      <c r="L9503" s="108" t="s">
        <v>70</v>
      </c>
      <c r="M9503" s="103" t="e">
        <f>#REF!</f>
        <v>#REF!</v>
      </c>
      <c r="N9503" s="103" t="e">
        <f>IF(M9503=0,"",CHOOSE(M9503,"13","33","59","手入力箇所","手入力箇所","手入力箇所","手入力箇所","手入力箇所","手入力箇所","手入力箇所","手入力箇所","手入力箇所","手入力箇所"))</f>
        <v>#REF!</v>
      </c>
    </row>
    <row r="9504" spans="1:14" ht="13.8" thickBot="1" x14ac:dyDescent="0.25">
      <c r="A9504" s="37" t="s">
        <v>71</v>
      </c>
      <c r="B9504" s="17">
        <v>23</v>
      </c>
      <c r="C9504" s="17">
        <v>39</v>
      </c>
      <c r="D9504" s="17">
        <v>97</v>
      </c>
      <c r="E9504" s="17"/>
      <c r="F9504" s="17"/>
      <c r="G9504" s="17"/>
      <c r="H9504" s="17"/>
      <c r="I9504" s="17"/>
      <c r="J9504" s="64"/>
      <c r="K9504" s="70"/>
      <c r="L9504" s="109" t="s">
        <v>71</v>
      </c>
      <c r="M9504" s="103" t="e">
        <f>#REF!</f>
        <v>#REF!</v>
      </c>
      <c r="N9504" s="103" t="e">
        <f>IF(M9504=0,"",CHOOSE(M9504,"23","39","97","手入力箇所","手入力箇所","手入力箇所","手入力箇所","手入力箇所","手入力箇所","手入力箇所","手入力箇所","手入力箇所","手入力箇所"))</f>
        <v>#REF!</v>
      </c>
    </row>
    <row r="9505" spans="1:14" ht="13.8" thickBot="1" x14ac:dyDescent="0.25">
      <c r="A9505" s="29" t="s">
        <v>72</v>
      </c>
      <c r="B9505" s="18">
        <v>21</v>
      </c>
      <c r="C9505" s="18">
        <v>37</v>
      </c>
      <c r="D9505" s="18">
        <v>58</v>
      </c>
      <c r="E9505" s="18">
        <v>76</v>
      </c>
      <c r="F9505" s="18">
        <v>137</v>
      </c>
      <c r="G9505" s="18"/>
      <c r="H9505" s="18"/>
      <c r="I9505" s="18"/>
      <c r="J9505" s="62"/>
      <c r="K9505" s="69"/>
      <c r="L9505" s="109" t="s">
        <v>72</v>
      </c>
      <c r="M9505" s="103" t="e">
        <f>#REF!</f>
        <v>#REF!</v>
      </c>
      <c r="N9505" s="103" t="e">
        <f>IF(M9505=0,"",CHOOSE(M9505,"21","37","58","76","76","137","137","137","137","137","手入力箇所","手入力箇所","手入力箇所","手入力箇所","手入力箇所","手入力箇所","手入力箇所","手入力箇所","手入力箇所","手入力箇所"))</f>
        <v>#REF!</v>
      </c>
    </row>
    <row r="9506" spans="1:14" ht="13.8" thickBot="1" x14ac:dyDescent="0.25">
      <c r="A9506" s="29" t="s">
        <v>73</v>
      </c>
      <c r="B9506" s="18">
        <v>48</v>
      </c>
      <c r="C9506" s="18">
        <v>93</v>
      </c>
      <c r="D9506" s="18">
        <v>138</v>
      </c>
      <c r="E9506" s="18">
        <v>183</v>
      </c>
      <c r="F9506" s="18"/>
      <c r="G9506" s="18"/>
      <c r="H9506" s="18"/>
      <c r="I9506" s="18"/>
      <c r="J9506" s="62"/>
      <c r="K9506" s="69"/>
      <c r="L9506" s="109" t="s">
        <v>73</v>
      </c>
      <c r="M9506" s="103" t="e">
        <f>#REF!</f>
        <v>#REF!</v>
      </c>
      <c r="N9506" s="103" t="e">
        <f>IF(M9506=0,"",CHOOSE(M9506,"48","93","138","183","183","手入力箇所","手入力箇所","手入力箇所","手入力箇所","手入力箇所","手入力箇所","手入力箇所","手入力箇所","手入力箇所","手入力箇所"))</f>
        <v>#REF!</v>
      </c>
    </row>
    <row r="9507" spans="1:14" ht="37.200000000000003" thickBot="1" x14ac:dyDescent="0.25">
      <c r="A9507" s="30" t="s">
        <v>74</v>
      </c>
      <c r="B9507" s="18">
        <v>13</v>
      </c>
      <c r="C9507" s="18">
        <v>26</v>
      </c>
      <c r="D9507" s="18">
        <v>40</v>
      </c>
      <c r="E9507" s="18">
        <v>55</v>
      </c>
      <c r="F9507" s="18">
        <v>107</v>
      </c>
      <c r="G9507" s="18">
        <v>224</v>
      </c>
      <c r="H9507" s="18">
        <v>386</v>
      </c>
      <c r="I9507" s="18"/>
      <c r="J9507" s="62"/>
      <c r="K9507" s="69"/>
      <c r="L9507" s="110" t="s">
        <v>74</v>
      </c>
      <c r="M9507" s="103" t="e">
        <f>#REF!</f>
        <v>#REF!</v>
      </c>
      <c r="N9507" s="103" t="e">
        <f>IF(M9507=0,"",CHOOSE(M9507,"13","26","40","55","55","107","107","107","107","107","224","224","224","224","224","224","224","224","224","224","386","386","386","386","386","386","386","386","386","386","手入力箇所","手入力箇所","手入力箇所","手入力箇所","手入力箇所","手入力箇所","手入力箇所","手入力箇所","手入力箇所","手入力箇所"))</f>
        <v>#REF!</v>
      </c>
    </row>
    <row r="9508" spans="1:14" ht="13.8" thickBot="1" x14ac:dyDescent="0.25">
      <c r="A9508" s="29" t="s">
        <v>75</v>
      </c>
      <c r="B9508" s="18">
        <v>36</v>
      </c>
      <c r="C9508" s="18">
        <v>98</v>
      </c>
      <c r="D9508" s="18">
        <v>173</v>
      </c>
      <c r="E9508" s="18">
        <v>274</v>
      </c>
      <c r="F9508" s="18"/>
      <c r="G9508" s="18"/>
      <c r="H9508" s="18"/>
      <c r="I9508" s="18"/>
      <c r="J9508" s="62"/>
      <c r="K9508" s="69"/>
      <c r="L9508" s="109" t="s">
        <v>75</v>
      </c>
      <c r="M9508" s="103" t="e">
        <f>#REF!</f>
        <v>#REF!</v>
      </c>
      <c r="N9508" s="103" t="e">
        <f>IF(M9508=0,"",CHOOSE(M9508,"36","98","173","274","274","手入力箇所","手入力箇所","手入力箇所","手入力箇所","手入力箇所","手入力箇所","手入力箇所","手入力箇所","手入力箇所","手入力箇所"))</f>
        <v>#REF!</v>
      </c>
    </row>
    <row r="9509" spans="1:14" ht="37.200000000000003" thickBot="1" x14ac:dyDescent="0.25">
      <c r="A9509" s="30" t="s">
        <v>76</v>
      </c>
      <c r="B9509" s="18">
        <v>127</v>
      </c>
      <c r="C9509" s="18">
        <v>127</v>
      </c>
      <c r="D9509" s="18">
        <v>127</v>
      </c>
      <c r="E9509" s="18">
        <v>127</v>
      </c>
      <c r="F9509" s="18"/>
      <c r="G9509" s="18"/>
      <c r="H9509" s="18"/>
      <c r="I9509" s="18"/>
      <c r="J9509" s="62"/>
      <c r="K9509" s="69"/>
      <c r="L9509" s="110" t="s">
        <v>76</v>
      </c>
      <c r="M9509" s="103" t="e">
        <f>#REF!</f>
        <v>#REF!</v>
      </c>
      <c r="N9509" s="103" t="e">
        <f>IF(M9509=0,"",CHOOSE(M9509,"127","127","127","127","127","手入力箇所","手入力箇所","手入力箇所","手入力箇所","手入力箇所","手入力箇所","手入力箇所","手入力箇所","手入力箇所","手入力箇所"))</f>
        <v>#REF!</v>
      </c>
    </row>
    <row r="9510" spans="1:14" ht="27" thickBot="1" x14ac:dyDescent="0.25">
      <c r="A9510" s="31" t="s">
        <v>77</v>
      </c>
      <c r="B9510" s="18">
        <v>42</v>
      </c>
      <c r="C9510" s="18">
        <v>90</v>
      </c>
      <c r="D9510" s="18">
        <v>141</v>
      </c>
      <c r="E9510" s="18">
        <v>193</v>
      </c>
      <c r="F9510" s="62"/>
      <c r="G9510" s="62"/>
      <c r="H9510" s="62"/>
      <c r="I9510" s="62"/>
      <c r="J9510" s="62"/>
      <c r="K9510" s="69"/>
      <c r="L9510" s="111" t="s">
        <v>77</v>
      </c>
      <c r="M9510" s="103" t="e">
        <f>#REF!</f>
        <v>#REF!</v>
      </c>
      <c r="N9510" s="103" t="e">
        <f>IF(M9510=0,"",CHOOSE(M9510,"42","90","141","193","1936","手入力箇所","手入力箇所","手入力箇所","手入力箇所","手入力箇所","手入力箇所","手入力箇所","手入力箇所","手入力箇所","手入力箇所"))</f>
        <v>#REF!</v>
      </c>
    </row>
    <row r="9511" spans="1:14" ht="40.200000000000003" thickBot="1" x14ac:dyDescent="0.25">
      <c r="A9511" s="31" t="s">
        <v>78</v>
      </c>
      <c r="B9511" s="18">
        <v>24</v>
      </c>
      <c r="C9511" s="18">
        <v>43</v>
      </c>
      <c r="D9511" s="18">
        <v>61</v>
      </c>
      <c r="E9511" s="18">
        <v>76</v>
      </c>
      <c r="F9511" s="62"/>
      <c r="G9511" s="62"/>
      <c r="H9511" s="62"/>
      <c r="I9511" s="62"/>
      <c r="J9511" s="62"/>
      <c r="K9511" s="69"/>
      <c r="L9511" s="111" t="s">
        <v>78</v>
      </c>
      <c r="M9511" s="103" t="e">
        <f>#REF!</f>
        <v>#REF!</v>
      </c>
      <c r="N9511" s="103" t="e">
        <f>IF(M9511=0,"",CHOOSE(M9511,"24","43","61","76","76","手入力箇所","手入力箇所","手入力箇所","手入力箇所","手入力箇所","手入力箇所","手入力箇所","手入力箇所","手入力箇所","手入力箇所"))</f>
        <v>#REF!</v>
      </c>
    </row>
    <row r="9512" spans="1:14" ht="27" thickBot="1" x14ac:dyDescent="0.25">
      <c r="A9512" s="31" t="s">
        <v>79</v>
      </c>
      <c r="B9512" s="18">
        <v>54</v>
      </c>
      <c r="C9512" s="18">
        <v>77</v>
      </c>
      <c r="D9512" s="18">
        <v>94</v>
      </c>
      <c r="E9512" s="18">
        <v>107</v>
      </c>
      <c r="F9512" s="62"/>
      <c r="G9512" s="62"/>
      <c r="H9512" s="62"/>
      <c r="I9512" s="62"/>
      <c r="J9512" s="62"/>
      <c r="K9512" s="69"/>
      <c r="L9512" s="111" t="s">
        <v>79</v>
      </c>
      <c r="M9512" s="103" t="e">
        <f>#REF!</f>
        <v>#REF!</v>
      </c>
      <c r="N9512" s="103" t="e">
        <f>IF(M9512=0,"",CHOOSE(M9512,"54","77","94","107","107","手入力箇所","手入力箇所","手入力箇所","手入力箇所","手入力箇所","手入力箇所","手入力箇所","手入力箇所","手入力箇所","手入力箇所"))</f>
        <v>#REF!</v>
      </c>
    </row>
    <row r="9513" spans="1:14" ht="40.200000000000003" thickBot="1" x14ac:dyDescent="0.25">
      <c r="A9513" s="31" t="s">
        <v>80</v>
      </c>
      <c r="B9513" s="18">
        <v>49</v>
      </c>
      <c r="C9513" s="18">
        <v>53</v>
      </c>
      <c r="D9513" s="18">
        <v>55</v>
      </c>
      <c r="E9513" s="18">
        <v>56</v>
      </c>
      <c r="F9513" s="62"/>
      <c r="G9513" s="62"/>
      <c r="H9513" s="62"/>
      <c r="I9513" s="62"/>
      <c r="J9513" s="62"/>
      <c r="K9513" s="69"/>
      <c r="L9513" s="111" t="s">
        <v>80</v>
      </c>
      <c r="M9513" s="103" t="e">
        <f>#REF!</f>
        <v>#REF!</v>
      </c>
      <c r="N9513" s="103" t="e">
        <f>IF(M9513=0,"",CHOOSE(M9513,"49","53","55","56","56","手入力箇所","手入力箇所","手入力箇所","手入力箇所","手入力箇所","手入力箇所","手入力箇所","手入力箇所","手入力箇所","手入力箇所"))</f>
        <v>#REF!</v>
      </c>
    </row>
    <row r="9514" spans="1:14" ht="40.200000000000003" thickBot="1" x14ac:dyDescent="0.25">
      <c r="A9514" s="38" t="s">
        <v>81</v>
      </c>
      <c r="B9514" s="35">
        <v>232</v>
      </c>
      <c r="C9514" s="35">
        <v>232</v>
      </c>
      <c r="D9514" s="36"/>
      <c r="E9514" s="36"/>
      <c r="F9514" s="36"/>
      <c r="G9514" s="36"/>
      <c r="H9514" s="36"/>
      <c r="I9514" s="36"/>
      <c r="J9514" s="36"/>
      <c r="K9514" s="67"/>
      <c r="L9514" s="111" t="s">
        <v>81</v>
      </c>
      <c r="M9514" s="103" t="e">
        <f>#REF!</f>
        <v>#REF!</v>
      </c>
      <c r="N9514" s="103" t="e">
        <f>IF(M9514=0,"",CHOOSE(M9514,"232","232","手入力箇所","手入力箇所","手入力箇所","手入力箇所","手入力箇所","手入力箇所","手入力箇所","手入力箇所","手入力箇所","手入力箇所"))</f>
        <v>#REF!</v>
      </c>
    </row>
    <row r="9515" spans="1:14" ht="13.8" thickBot="1" x14ac:dyDescent="0.25">
      <c r="A9515" s="39" t="s">
        <v>82</v>
      </c>
      <c r="B9515" s="17">
        <v>6</v>
      </c>
      <c r="C9515" s="17">
        <v>9</v>
      </c>
      <c r="D9515" s="17">
        <v>11</v>
      </c>
      <c r="E9515" s="17">
        <v>13</v>
      </c>
      <c r="F9515" s="17">
        <v>18</v>
      </c>
      <c r="G9515" s="17">
        <v>26</v>
      </c>
      <c r="H9515" s="17">
        <v>35</v>
      </c>
      <c r="I9515" s="17">
        <v>43</v>
      </c>
      <c r="J9515" s="17">
        <v>49</v>
      </c>
      <c r="K9515" s="70"/>
      <c r="L9515" s="111" t="s">
        <v>82</v>
      </c>
      <c r="M9515" s="103" t="e">
        <f>#REF!</f>
        <v>#REF!</v>
      </c>
      <c r="N9515" s="103" t="e">
        <f>IF(M9515=0,"",CHOOSE(M9515,"6","9","11","13","13","18","18","18","18","18","26","26","26","26","26","26","26","26","26","26","35","35","35","35","35","35","35","35","35","35","43","43","43","43","43","43","43","43","43","43","49","49","49","49","49","49","49","49","49","49","手入力箇所","手入力箇所","手入力箇所","手入力箇所","手入力箇所","手入力箇所","手入力箇所","手入力箇所","手入力箇所","手入力箇所"))</f>
        <v>#REF!</v>
      </c>
    </row>
    <row r="9516" spans="1:14" ht="13.8" thickBot="1" x14ac:dyDescent="0.25">
      <c r="A9516" s="31" t="s">
        <v>83</v>
      </c>
      <c r="B9516" s="18">
        <v>6</v>
      </c>
      <c r="C9516" s="18">
        <v>10</v>
      </c>
      <c r="D9516" s="18">
        <v>14</v>
      </c>
      <c r="E9516" s="18">
        <v>17</v>
      </c>
      <c r="F9516" s="18">
        <v>29</v>
      </c>
      <c r="G9516" s="18">
        <v>50</v>
      </c>
      <c r="H9516" s="18">
        <v>76</v>
      </c>
      <c r="I9516" s="18">
        <v>100</v>
      </c>
      <c r="J9516" s="18">
        <v>123</v>
      </c>
      <c r="K9516" s="69"/>
      <c r="L9516" s="111" t="s">
        <v>83</v>
      </c>
      <c r="M9516" s="103" t="e">
        <f>#REF!</f>
        <v>#REF!</v>
      </c>
      <c r="N9516" s="103" t="e">
        <f>IF(M9516=0,"",CHOOSE(M9516,"6","10","14","17","17","29","29","29","29","29","50","50","50","50","50","50","50","50","50","50","76","76","76","76","76","76","76","76","76","76","100","100","100","100","100","100","100","100","100","100","123","123","123","123","123","123","123","123","123","123","手入力箇所","手入力箇所","手入力箇所","手入力箇所","手入力箇所","手入力箇所","手入力箇所","手入力箇所","手入力箇所"))</f>
        <v>#REF!</v>
      </c>
    </row>
    <row r="9517" spans="1:14" ht="27" thickBot="1" x14ac:dyDescent="0.25">
      <c r="A9517" s="32" t="s">
        <v>84</v>
      </c>
      <c r="B9517" s="20">
        <v>9</v>
      </c>
      <c r="C9517" s="20">
        <v>15</v>
      </c>
      <c r="D9517" s="20">
        <v>20</v>
      </c>
      <c r="E9517" s="20">
        <v>24</v>
      </c>
      <c r="F9517" s="20">
        <v>39</v>
      </c>
      <c r="G9517" s="20">
        <v>65</v>
      </c>
      <c r="H9517" s="63"/>
      <c r="I9517" s="63"/>
      <c r="J9517" s="63"/>
      <c r="K9517" s="106"/>
      <c r="L9517" s="111" t="s">
        <v>84</v>
      </c>
      <c r="M9517" s="103" t="e">
        <f>#REF!</f>
        <v>#REF!</v>
      </c>
      <c r="N9517" s="103" t="e">
        <f>IF(M9517=0,"",CHOOSE(M9517,"9","15","20","24","24","39","39","39","39","39","65","65","65","65","65","65","65","65","65","65","手入力箇所","手入力箇所","手入力箇所","手入力箇所","手入力箇所","手入力箇所","手入力箇所","手入力箇所","手入力箇所","手入力箇所"))</f>
        <v>#REF!</v>
      </c>
    </row>
    <row r="9520" spans="1:14" ht="13.8" thickBot="1" x14ac:dyDescent="0.25"/>
    <row r="9521" spans="1:14" ht="13.8" thickBot="1" x14ac:dyDescent="0.25">
      <c r="A9521" s="688" t="e">
        <f>#REF!</f>
        <v>#REF!</v>
      </c>
      <c r="B9521" s="688"/>
      <c r="C9521" s="688"/>
      <c r="D9521" s="689" t="s">
        <v>192</v>
      </c>
      <c r="E9521" s="689"/>
      <c r="F9521" s="689"/>
      <c r="G9521" s="689"/>
      <c r="H9521" s="689"/>
      <c r="I9521" s="689"/>
      <c r="J9521" s="689"/>
      <c r="K9521" s="689"/>
      <c r="L9521" s="689"/>
      <c r="M9521" s="689"/>
      <c r="N9521" s="689"/>
    </row>
    <row r="9522" spans="1:14" ht="13.8" thickBot="1" x14ac:dyDescent="0.25">
      <c r="A9522" s="65"/>
      <c r="B9522" s="33">
        <v>1</v>
      </c>
      <c r="C9522" s="24">
        <v>2</v>
      </c>
      <c r="D9522" s="24">
        <v>3</v>
      </c>
      <c r="E9522" s="24" t="s">
        <v>58</v>
      </c>
      <c r="F9522" s="24" t="s">
        <v>59</v>
      </c>
      <c r="G9522" s="24" t="s">
        <v>60</v>
      </c>
      <c r="H9522" s="24" t="s">
        <v>61</v>
      </c>
      <c r="I9522" s="24" t="s">
        <v>62</v>
      </c>
      <c r="J9522" s="24" t="s">
        <v>194</v>
      </c>
      <c r="K9522" s="25" t="s">
        <v>85</v>
      </c>
      <c r="L9522" s="105" t="s">
        <v>189</v>
      </c>
      <c r="M9522" s="105" t="s">
        <v>188</v>
      </c>
      <c r="N9522" s="105" t="s">
        <v>51</v>
      </c>
    </row>
    <row r="9523" spans="1:14" ht="13.8" thickBot="1" x14ac:dyDescent="0.25">
      <c r="A9523" s="26" t="s">
        <v>56</v>
      </c>
      <c r="B9523" s="22">
        <v>5</v>
      </c>
      <c r="C9523" s="22">
        <v>7</v>
      </c>
      <c r="D9523" s="22">
        <v>8</v>
      </c>
      <c r="E9523" s="22">
        <v>8</v>
      </c>
      <c r="F9523" s="22">
        <v>10</v>
      </c>
      <c r="G9523" s="22">
        <v>13</v>
      </c>
      <c r="H9523" s="22">
        <v>16</v>
      </c>
      <c r="I9523" s="22"/>
      <c r="J9523" s="23"/>
      <c r="K9523" s="1"/>
      <c r="L9523" s="26" t="s">
        <v>56</v>
      </c>
      <c r="M9523" s="104" t="e">
        <f>#REF!</f>
        <v>#REF!</v>
      </c>
      <c r="N9523" s="112" t="e">
        <f>IF(M9523=0,"",CHOOSE(M9523,"5","7","8","8","8","10","10","10","10","10","13","13","13","13","13","13","13","13","13","13","16","16","16","16","16","16","16","16","16","16","16","手入力箇所","手入力箇所","手入力箇所","手入力箇所","手入力箇所","手入力箇所","手入力箇所","手入力箇所","手入力箇所","手入力箇所"))</f>
        <v>#REF!</v>
      </c>
    </row>
    <row r="9524" spans="1:14" ht="13.8" thickBot="1" x14ac:dyDescent="0.25">
      <c r="A9524" s="27" t="s">
        <v>57</v>
      </c>
      <c r="B9524" s="18">
        <v>5</v>
      </c>
      <c r="C9524" s="18">
        <v>7</v>
      </c>
      <c r="D9524" s="18">
        <v>8</v>
      </c>
      <c r="E9524" s="18">
        <v>9</v>
      </c>
      <c r="F9524" s="18">
        <v>12</v>
      </c>
      <c r="G9524" s="18">
        <v>16</v>
      </c>
      <c r="H9524" s="18"/>
      <c r="I9524" s="18"/>
      <c r="J9524" s="62"/>
      <c r="K9524" s="19"/>
      <c r="L9524" s="27" t="s">
        <v>57</v>
      </c>
      <c r="M9524" s="104" t="e">
        <f>#REF!</f>
        <v>#REF!</v>
      </c>
      <c r="N9524" s="113" t="e">
        <f>IF(M9524=0,"",CHOOSE(M9524,"5","7","8","9","9","12","12","12","12","12","16","16","16","16","16","16","16","16","16","16","手入力箇所","手入力箇所","手入力箇所","手入力箇所","手入力箇所","手入力箇所","手入力箇所","手入力箇所","手入力箇所","手入力箇所"))</f>
        <v>#REF!</v>
      </c>
    </row>
    <row r="9525" spans="1:14" ht="48.6" thickBot="1" x14ac:dyDescent="0.25">
      <c r="A9525" s="28" t="s">
        <v>64</v>
      </c>
      <c r="B9525" s="18">
        <v>6</v>
      </c>
      <c r="C9525" s="18"/>
      <c r="D9525" s="18"/>
      <c r="E9525" s="18"/>
      <c r="F9525" s="18"/>
      <c r="G9525" s="18"/>
      <c r="H9525" s="18"/>
      <c r="I9525" s="18"/>
      <c r="J9525" s="62"/>
      <c r="K9525" s="19"/>
      <c r="L9525" s="28" t="s">
        <v>64</v>
      </c>
      <c r="M9525" s="104" t="e">
        <f>#REF!</f>
        <v>#REF!</v>
      </c>
      <c r="N9525" s="113" t="e">
        <f>IF(M9525=0,"",CHOOSE(M9525,"6","手入力箇所","手入力箇所","手入力箇所","手入力箇所","手入力箇所","手入力箇所","手入力箇所","手入力箇所","手入力箇所","手入力箇所","",""))</f>
        <v>#REF!</v>
      </c>
    </row>
    <row r="9526" spans="1:14" ht="48.6" thickBot="1" x14ac:dyDescent="0.25">
      <c r="A9526" s="28" t="s">
        <v>65</v>
      </c>
      <c r="B9526" s="18">
        <v>6</v>
      </c>
      <c r="C9526" s="18"/>
      <c r="D9526" s="18"/>
      <c r="E9526" s="18"/>
      <c r="F9526" s="18"/>
      <c r="G9526" s="18"/>
      <c r="H9526" s="18"/>
      <c r="I9526" s="18"/>
      <c r="J9526" s="62"/>
      <c r="K9526" s="19"/>
      <c r="L9526" s="28" t="s">
        <v>65</v>
      </c>
      <c r="M9526" s="104" t="e">
        <f>#REF!</f>
        <v>#REF!</v>
      </c>
      <c r="N9526" s="113" t="e">
        <f>IF(M9526=0,"",CHOOSE(M9526,"6","手入力箇所","手入力箇所","手入力箇所","手入力箇所","手入力箇所","手入力箇所","手入力箇所","手入力箇所","手入力箇所","手入力箇所","",""))</f>
        <v>#REF!</v>
      </c>
    </row>
    <row r="9527" spans="1:14" ht="24.6" thickBot="1" x14ac:dyDescent="0.25">
      <c r="A9527" s="28" t="s">
        <v>66</v>
      </c>
      <c r="B9527" s="18">
        <v>5</v>
      </c>
      <c r="C9527" s="18">
        <v>7</v>
      </c>
      <c r="D9527" s="18">
        <v>8</v>
      </c>
      <c r="E9527" s="18">
        <v>9</v>
      </c>
      <c r="F9527" s="18">
        <v>12</v>
      </c>
      <c r="G9527" s="18"/>
      <c r="H9527" s="18"/>
      <c r="I9527" s="18"/>
      <c r="J9527" s="62"/>
      <c r="K9527" s="19"/>
      <c r="L9527" s="28" t="s">
        <v>66</v>
      </c>
      <c r="M9527" s="104" t="e">
        <f>#REF!</f>
        <v>#REF!</v>
      </c>
      <c r="N9527" s="113" t="e">
        <f>IF(M9527=0,"",CHOOSE(M9527,"5","7","8","9","9","12","12","12","12","12","手入力箇所","手入力箇所","手入力箇所","手入力箇所","手入力箇所","手入力箇所","手入力箇所","手入力箇所","手入力箇所","手入力箇所"))</f>
        <v>#REF!</v>
      </c>
    </row>
    <row r="9528" spans="1:14" ht="36.6" thickBot="1" x14ac:dyDescent="0.25">
      <c r="A9528" s="28" t="s">
        <v>67</v>
      </c>
      <c r="B9528" s="18">
        <v>4</v>
      </c>
      <c r="C9528" s="18">
        <v>5</v>
      </c>
      <c r="D9528" s="18">
        <v>5</v>
      </c>
      <c r="E9528" s="18">
        <v>6</v>
      </c>
      <c r="F9528" s="18"/>
      <c r="G9528" s="18"/>
      <c r="H9528" s="18"/>
      <c r="I9528" s="18"/>
      <c r="J9528" s="62"/>
      <c r="K9528" s="19"/>
      <c r="L9528" s="28" t="s">
        <v>67</v>
      </c>
      <c r="M9528" s="104" t="e">
        <f>#REF!</f>
        <v>#REF!</v>
      </c>
      <c r="N9528" s="113" t="e">
        <f>IF(M9528=0,"",CHOOSE(M9528,"4","5","5","6","6","手入力箇所","手入力箇所","手入力箇所","手入力箇所","手入力箇所","手入力箇所","手入力箇所","手入力箇所","手入力箇所","手入力箇所"))</f>
        <v>#REF!</v>
      </c>
    </row>
    <row r="9529" spans="1:14" ht="24.6" thickBot="1" x14ac:dyDescent="0.25">
      <c r="A9529" s="28" t="s">
        <v>68</v>
      </c>
      <c r="B9529" s="18">
        <v>12</v>
      </c>
      <c r="C9529" s="18">
        <v>12</v>
      </c>
      <c r="D9529" s="18">
        <v>12</v>
      </c>
      <c r="E9529" s="18">
        <v>12</v>
      </c>
      <c r="F9529" s="18">
        <v>12</v>
      </c>
      <c r="G9529" s="18">
        <v>12</v>
      </c>
      <c r="H9529" s="18">
        <v>12</v>
      </c>
      <c r="I9529" s="18"/>
      <c r="J9529" s="62"/>
      <c r="K9529" s="19"/>
      <c r="L9529" s="28" t="s">
        <v>68</v>
      </c>
      <c r="M9529" s="104" t="e">
        <f>#REF!</f>
        <v>#REF!</v>
      </c>
      <c r="N9529" s="113" t="e">
        <f>IF(M9529=0,"",CHOOSE(M9529,"12","12","12","12","12","12","12","12","12","12","12","12","12","12","12","12","12","12","12","12","12","12","12","12","12","12","12","12","12","12","手入力箇所","手入力箇所","手入力箇所","手入力箇所","手入力箇所","手入力箇所","手入力箇所","手入力箇所","手入力箇所","手入力箇所"))</f>
        <v>#REF!</v>
      </c>
    </row>
    <row r="9530" spans="1:14" ht="36.6" thickBot="1" x14ac:dyDescent="0.25">
      <c r="A9530" s="28" t="s">
        <v>69</v>
      </c>
      <c r="B9530" s="18">
        <v>7</v>
      </c>
      <c r="C9530" s="18">
        <v>7</v>
      </c>
      <c r="D9530" s="18">
        <v>7</v>
      </c>
      <c r="E9530" s="18">
        <v>7</v>
      </c>
      <c r="F9530" s="18">
        <v>7</v>
      </c>
      <c r="G9530" s="18"/>
      <c r="H9530" s="18"/>
      <c r="I9530" s="18"/>
      <c r="J9530" s="62"/>
      <c r="K9530" s="19"/>
      <c r="L9530" s="28" t="s">
        <v>69</v>
      </c>
      <c r="M9530" s="104" t="e">
        <f>#REF!</f>
        <v>#REF!</v>
      </c>
      <c r="N9530" s="113" t="e">
        <f>IF(M9530=0,"",CHOOSE(M9530,"7","7","7","7","7","7","7","7","7","7","手入力箇所","手入力箇所","手入力箇所","手入力箇所","手入力箇所","手入力箇所","手入力箇所","手入力箇所","手入力箇所","手入力箇所"))</f>
        <v>#REF!</v>
      </c>
    </row>
    <row r="9531" spans="1:14" ht="13.8" thickBot="1" x14ac:dyDescent="0.25">
      <c r="A9531" s="27" t="s">
        <v>63</v>
      </c>
      <c r="B9531" s="18">
        <v>4</v>
      </c>
      <c r="C9531" s="18">
        <v>5</v>
      </c>
      <c r="D9531" s="18">
        <v>7</v>
      </c>
      <c r="E9531" s="18">
        <v>8</v>
      </c>
      <c r="F9531" s="18">
        <v>11</v>
      </c>
      <c r="G9531" s="18">
        <v>16</v>
      </c>
      <c r="H9531" s="18">
        <v>22</v>
      </c>
      <c r="I9531" s="18">
        <v>26</v>
      </c>
      <c r="J9531" s="18">
        <v>31</v>
      </c>
      <c r="K9531" s="19"/>
      <c r="L9531" s="27" t="s">
        <v>63</v>
      </c>
      <c r="M9531" s="104" t="e">
        <f>#REF!</f>
        <v>#REF!</v>
      </c>
      <c r="N9531" s="113" t="e">
        <f>IF(M9531=0,"",CHOOSE(M9531,"4","5","7","8","8","11","11","11","11","11","16","16","16","16","16","16","16","16","16","16","22","22","22","22","22","22","22","22","22","22","26","26","26","26","26","26","26","26","26","26","31","31","31","31","31","31","31","31","31","31","31","手入力箇所","手入力箇所","手入力箇所","手入力箇所","手入力箇所","手入力箇所","手入力箇所","手入力箇所","手入力箇所","手入力箇所"))</f>
        <v>#REF!</v>
      </c>
    </row>
    <row r="9532" spans="1:14" ht="24.6" thickBot="1" x14ac:dyDescent="0.25">
      <c r="A9532" s="28" t="s">
        <v>70</v>
      </c>
      <c r="B9532" s="18">
        <v>5</v>
      </c>
      <c r="C9532" s="18">
        <v>6</v>
      </c>
      <c r="D9532" s="18">
        <v>7</v>
      </c>
      <c r="E9532" s="18"/>
      <c r="F9532" s="18"/>
      <c r="G9532" s="18"/>
      <c r="H9532" s="18"/>
      <c r="I9532" s="18"/>
      <c r="J9532" s="62"/>
      <c r="K9532" s="19"/>
      <c r="L9532" s="28" t="s">
        <v>70</v>
      </c>
      <c r="M9532" s="104" t="e">
        <f>#REF!</f>
        <v>#REF!</v>
      </c>
      <c r="N9532" s="113" t="e">
        <f>IF(M9532=0,"",CHOOSE(M9532,"5","6","7","手入力箇所","手入力箇所","手入力箇所","手入力箇所","手入力箇所","手入力箇所","手入力箇所","手入力箇所","手入力箇所","手入力箇所"))</f>
        <v>#REF!</v>
      </c>
    </row>
    <row r="9533" spans="1:14" ht="13.8" thickBot="1" x14ac:dyDescent="0.25">
      <c r="A9533" s="29" t="s">
        <v>71</v>
      </c>
      <c r="B9533" s="18">
        <v>3</v>
      </c>
      <c r="C9533" s="18">
        <v>6</v>
      </c>
      <c r="D9533" s="18">
        <v>19</v>
      </c>
      <c r="E9533" s="18"/>
      <c r="F9533" s="18"/>
      <c r="G9533" s="18"/>
      <c r="H9533" s="18"/>
      <c r="I9533" s="18"/>
      <c r="J9533" s="62"/>
      <c r="K9533" s="19"/>
      <c r="L9533" s="29" t="s">
        <v>71</v>
      </c>
      <c r="M9533" s="104" t="e">
        <f>#REF!</f>
        <v>#REF!</v>
      </c>
      <c r="N9533" s="113" t="e">
        <f>IF(M9533=0,"",CHOOSE(M9533,"3","6","19","手入力箇所","手入力箇所","手入力箇所","手入力箇所","手入力箇所","手入力箇所","手入力箇所","手入力箇所","手入力箇所","手入力箇所"))</f>
        <v>#REF!</v>
      </c>
    </row>
    <row r="9534" spans="1:14" ht="13.8" thickBot="1" x14ac:dyDescent="0.25">
      <c r="A9534" s="29" t="s">
        <v>72</v>
      </c>
      <c r="B9534" s="18">
        <v>1</v>
      </c>
      <c r="C9534" s="18">
        <v>3</v>
      </c>
      <c r="D9534" s="18">
        <v>5</v>
      </c>
      <c r="E9534" s="18">
        <v>9</v>
      </c>
      <c r="F9534" s="18">
        <v>26</v>
      </c>
      <c r="G9534" s="18"/>
      <c r="H9534" s="18"/>
      <c r="I9534" s="18"/>
      <c r="J9534" s="62"/>
      <c r="K9534" s="19"/>
      <c r="L9534" s="29" t="s">
        <v>72</v>
      </c>
      <c r="M9534" s="104" t="e">
        <f>#REF!</f>
        <v>#REF!</v>
      </c>
      <c r="N9534" s="113" t="e">
        <f>IF(M9534=0,"",CHOOSE(M9534,"1","3","5","9","9","26","26","26","26","26","手入力箇所","手入力箇所","手入力箇所","手入力箇所","手入力箇所","手入力箇所","手入力箇所","手入力箇所","手入力箇所","手入力箇所"))</f>
        <v>#REF!</v>
      </c>
    </row>
    <row r="9535" spans="1:14" ht="13.8" thickBot="1" x14ac:dyDescent="0.25">
      <c r="A9535" s="29" t="s">
        <v>73</v>
      </c>
      <c r="B9535" s="18">
        <v>4</v>
      </c>
      <c r="C9535" s="18">
        <v>11</v>
      </c>
      <c r="D9535" s="18">
        <v>20</v>
      </c>
      <c r="E9535" s="18">
        <v>33</v>
      </c>
      <c r="F9535" s="18"/>
      <c r="G9535" s="18"/>
      <c r="H9535" s="18"/>
      <c r="I9535" s="18"/>
      <c r="J9535" s="62"/>
      <c r="K9535" s="19"/>
      <c r="L9535" s="29" t="s">
        <v>73</v>
      </c>
      <c r="M9535" s="104" t="e">
        <f>#REF!</f>
        <v>#REF!</v>
      </c>
      <c r="N9535" s="113" t="e">
        <f>IF(M9535=0,"",CHOOSE(M9535,"4","11","20","33","33","手入力箇所","手入力箇所","手入力箇所","手入力箇所","手入力箇所","手入力箇所","手入力箇所","手入力箇所","手入力箇所","手入力箇所"))</f>
        <v>#REF!</v>
      </c>
    </row>
    <row r="9536" spans="1:14" ht="37.200000000000003" thickBot="1" x14ac:dyDescent="0.25">
      <c r="A9536" s="30" t="s">
        <v>74</v>
      </c>
      <c r="B9536" s="18">
        <v>4</v>
      </c>
      <c r="C9536" s="18">
        <v>6</v>
      </c>
      <c r="D9536" s="18">
        <v>8</v>
      </c>
      <c r="E9536" s="18">
        <v>10</v>
      </c>
      <c r="F9536" s="18">
        <v>15</v>
      </c>
      <c r="G9536" s="18">
        <v>23</v>
      </c>
      <c r="H9536" s="18">
        <v>33</v>
      </c>
      <c r="I9536" s="18"/>
      <c r="J9536" s="62"/>
      <c r="K9536" s="19"/>
      <c r="L9536" s="30" t="s">
        <v>74</v>
      </c>
      <c r="M9536" s="104" t="e">
        <f>#REF!</f>
        <v>#REF!</v>
      </c>
      <c r="N9536" s="113" t="e">
        <f>IF(M9536=0,"",CHOOSE(M9536,"4","6","8","10","10","15","15","15","15","15","23","23","23","23","23","23","23","23","23","23","33","33","33","33","33","33","33","33","33","33","手入力箇所","手入力箇所","手入力箇所","手入力箇所","手入力箇所","手入力箇所","手入力箇所","手入力箇所","手入力箇所","手入力箇所"))</f>
        <v>#REF!</v>
      </c>
    </row>
    <row r="9537" spans="1:14" ht="13.8" thickBot="1" x14ac:dyDescent="0.25">
      <c r="A9537" s="29" t="s">
        <v>75</v>
      </c>
      <c r="B9537" s="18">
        <v>6</v>
      </c>
      <c r="C9537" s="18">
        <v>14</v>
      </c>
      <c r="D9537" s="18">
        <v>25</v>
      </c>
      <c r="E9537" s="18">
        <v>39</v>
      </c>
      <c r="F9537" s="18"/>
      <c r="G9537" s="18"/>
      <c r="H9537" s="18"/>
      <c r="I9537" s="18"/>
      <c r="J9537" s="62"/>
      <c r="K9537" s="19"/>
      <c r="L9537" s="29" t="s">
        <v>75</v>
      </c>
      <c r="M9537" s="104" t="e">
        <f>#REF!</f>
        <v>#REF!</v>
      </c>
      <c r="N9537" s="113" t="e">
        <f>IF(M9537=0,"",CHOOSE(M9537,"6","14","25","39","39","手入力箇所","手入力箇所","手入力箇所","手入力箇所","手入力箇所","手入力箇所","手入力箇所","手入力箇所","手入力箇所","手入力箇所"))</f>
        <v>#REF!</v>
      </c>
    </row>
    <row r="9538" spans="1:14" ht="37.200000000000003" thickBot="1" x14ac:dyDescent="0.25">
      <c r="A9538" s="30" t="s">
        <v>76</v>
      </c>
      <c r="B9538" s="18">
        <v>2</v>
      </c>
      <c r="C9538" s="18">
        <v>3</v>
      </c>
      <c r="D9538" s="18">
        <v>6</v>
      </c>
      <c r="E9538" s="18">
        <v>9</v>
      </c>
      <c r="F9538" s="18"/>
      <c r="G9538" s="18"/>
      <c r="H9538" s="18"/>
      <c r="I9538" s="18"/>
      <c r="J9538" s="62"/>
      <c r="K9538" s="19"/>
      <c r="L9538" s="30" t="s">
        <v>76</v>
      </c>
      <c r="M9538" s="104" t="e">
        <f>#REF!</f>
        <v>#REF!</v>
      </c>
      <c r="N9538" s="113" t="e">
        <f>IF(M9538=0,"",CHOOSE(M9538,"2","3","6","9","9","手入力箇所","手入力箇所","手入力箇所","手入力箇所","手入力箇所","手入力箇所","手入力箇所","手入力箇所","手入力箇所","手入力箇所"))</f>
        <v>#REF!</v>
      </c>
    </row>
    <row r="9539" spans="1:14" ht="27" thickBot="1" x14ac:dyDescent="0.25">
      <c r="A9539" s="31" t="s">
        <v>77</v>
      </c>
      <c r="B9539" s="18">
        <v>12</v>
      </c>
      <c r="C9539" s="18">
        <v>18</v>
      </c>
      <c r="D9539" s="18">
        <v>22</v>
      </c>
      <c r="E9539" s="18">
        <v>26</v>
      </c>
      <c r="F9539" s="62"/>
      <c r="G9539" s="62"/>
      <c r="H9539" s="62"/>
      <c r="I9539" s="62"/>
      <c r="J9539" s="62"/>
      <c r="K9539" s="19"/>
      <c r="L9539" s="31" t="s">
        <v>77</v>
      </c>
      <c r="M9539" s="104" t="e">
        <f>#REF!</f>
        <v>#REF!</v>
      </c>
      <c r="N9539" s="113" t="e">
        <f>IF(M9539=0,"",CHOOSE(M9539,"12","18","22","26","26","手入力箇所","手入力箇所","手入力箇所","手入力箇所","手入力箇所","手入力箇所","手入力箇所","手入力箇所","手入力箇所","手入力箇所"))</f>
        <v>#REF!</v>
      </c>
    </row>
    <row r="9540" spans="1:14" ht="40.200000000000003" thickBot="1" x14ac:dyDescent="0.25">
      <c r="A9540" s="31" t="s">
        <v>78</v>
      </c>
      <c r="B9540" s="18">
        <v>5</v>
      </c>
      <c r="C9540" s="18">
        <v>8</v>
      </c>
      <c r="D9540" s="18">
        <v>11</v>
      </c>
      <c r="E9540" s="18">
        <v>14</v>
      </c>
      <c r="F9540" s="62"/>
      <c r="G9540" s="62"/>
      <c r="H9540" s="62"/>
      <c r="I9540" s="62"/>
      <c r="J9540" s="62"/>
      <c r="K9540" s="19"/>
      <c r="L9540" s="31" t="s">
        <v>78</v>
      </c>
      <c r="M9540" s="104" t="e">
        <f>#REF!</f>
        <v>#REF!</v>
      </c>
      <c r="N9540" s="113" t="e">
        <f>IF(M9540=0,"",CHOOSE(M9540,"5","8","11","14","14","手入力箇所","手入力箇所","手入力箇所","手入力箇所","手入力箇所","手入力箇所","手入力箇所","手入力箇所","手入力箇所","手入力箇所"))</f>
        <v>#REF!</v>
      </c>
    </row>
    <row r="9541" spans="1:14" ht="27" thickBot="1" x14ac:dyDescent="0.25">
      <c r="A9541" s="31" t="s">
        <v>79</v>
      </c>
      <c r="B9541" s="18">
        <v>6</v>
      </c>
      <c r="C9541" s="18">
        <v>11</v>
      </c>
      <c r="D9541" s="18">
        <v>16</v>
      </c>
      <c r="E9541" s="18">
        <v>21</v>
      </c>
      <c r="F9541" s="62"/>
      <c r="G9541" s="62"/>
      <c r="H9541" s="62"/>
      <c r="I9541" s="62"/>
      <c r="J9541" s="62"/>
      <c r="K9541" s="19"/>
      <c r="L9541" s="31" t="s">
        <v>79</v>
      </c>
      <c r="M9541" s="104" t="e">
        <f>#REF!</f>
        <v>#REF!</v>
      </c>
      <c r="N9541" s="113" t="e">
        <f>IF(M9541=0,"",CHOOSE(M9541,"6","11","16","21","21","手入力箇所","手入力箇所","手入力箇所","手入力箇所","手入力箇所","手入力箇所","手入力箇所","手入力箇所","手入力箇所"))</f>
        <v>#REF!</v>
      </c>
    </row>
    <row r="9542" spans="1:14" ht="40.200000000000003" thickBot="1" x14ac:dyDescent="0.25">
      <c r="A9542" s="31" t="s">
        <v>80</v>
      </c>
      <c r="B9542" s="18">
        <v>5</v>
      </c>
      <c r="C9542" s="18">
        <v>7</v>
      </c>
      <c r="D9542" s="18">
        <v>9</v>
      </c>
      <c r="E9542" s="18">
        <v>10</v>
      </c>
      <c r="F9542" s="62"/>
      <c r="G9542" s="62"/>
      <c r="H9542" s="62"/>
      <c r="I9542" s="62"/>
      <c r="J9542" s="62"/>
      <c r="K9542" s="19"/>
      <c r="L9542" s="31" t="s">
        <v>80</v>
      </c>
      <c r="M9542" s="104" t="e">
        <f>#REF!</f>
        <v>#REF!</v>
      </c>
      <c r="N9542" s="113" t="e">
        <f>IF(M9542=0,"",CHOOSE(M9542,"5","7","9","10","10","手入力箇所","手入力箇所","手入力箇所","手入力箇所","手入力箇所","手入力箇所","手入力箇所","手入力箇所","手入力箇所"))</f>
        <v>#REF!</v>
      </c>
    </row>
    <row r="9543" spans="1:14" ht="40.200000000000003" thickBot="1" x14ac:dyDescent="0.25">
      <c r="A9543" s="31" t="s">
        <v>81</v>
      </c>
      <c r="B9543" s="18">
        <v>9</v>
      </c>
      <c r="C9543" s="18">
        <v>14</v>
      </c>
      <c r="D9543" s="62"/>
      <c r="E9543" s="62"/>
      <c r="F9543" s="62"/>
      <c r="G9543" s="62"/>
      <c r="H9543" s="62"/>
      <c r="I9543" s="62"/>
      <c r="J9543" s="62"/>
      <c r="K9543" s="19"/>
      <c r="L9543" s="31" t="s">
        <v>81</v>
      </c>
      <c r="M9543" s="104" t="e">
        <f>#REF!</f>
        <v>#REF!</v>
      </c>
      <c r="N9543" s="113" t="e">
        <f>IF(M9543=0,"",CHOOSE(M9543,"9","14","手入力箇所","手入力箇所","手入力箇所","手入力箇所","手入力箇所","手入力箇所","手入力箇所","手入力箇所","手入力箇所","手入力箇所"))</f>
        <v>#REF!</v>
      </c>
    </row>
    <row r="9544" spans="1:14" ht="13.8" thickBot="1" x14ac:dyDescent="0.25">
      <c r="A9544" s="31" t="s">
        <v>82</v>
      </c>
      <c r="B9544" s="18">
        <v>3</v>
      </c>
      <c r="C9544" s="18">
        <v>4</v>
      </c>
      <c r="D9544" s="18">
        <v>4</v>
      </c>
      <c r="E9544" s="18">
        <v>5</v>
      </c>
      <c r="F9544" s="18">
        <v>6</v>
      </c>
      <c r="G9544" s="18">
        <v>8</v>
      </c>
      <c r="H9544" s="18">
        <v>9</v>
      </c>
      <c r="I9544" s="18">
        <v>11</v>
      </c>
      <c r="J9544" s="18">
        <v>12</v>
      </c>
      <c r="K9544" s="19"/>
      <c r="L9544" s="31" t="s">
        <v>82</v>
      </c>
      <c r="M9544" s="104" t="e">
        <f>#REF!</f>
        <v>#REF!</v>
      </c>
      <c r="N9544" s="113" t="e">
        <f>IF(M9544=0,"",CHOOSE(M9544,"3","4","4","5","5","6","6","6","6","6","8","8","8","8","8","8","8","8","8","8","9","9","9","9","9","9","9","9","9","9","11","11","11","11","11","11","11","11","11","11","12","12","12","12","12","12","12","12","12","12","12","手入力箇所","手入力箇所","手入力箇所","手入力箇所","手入力箇所","手入力箇所","手入力箇所","手入力箇所","手入力箇所","手入力箇所"))</f>
        <v>#REF!</v>
      </c>
    </row>
    <row r="9545" spans="1:14" ht="13.8" thickBot="1" x14ac:dyDescent="0.25">
      <c r="A9545" s="31" t="s">
        <v>83</v>
      </c>
      <c r="B9545" s="18">
        <v>3</v>
      </c>
      <c r="C9545" s="18">
        <v>4</v>
      </c>
      <c r="D9545" s="18">
        <v>4</v>
      </c>
      <c r="E9545" s="18">
        <v>5</v>
      </c>
      <c r="F9545" s="18">
        <v>6</v>
      </c>
      <c r="G9545" s="18">
        <v>8</v>
      </c>
      <c r="H9545" s="18">
        <v>10</v>
      </c>
      <c r="I9545" s="18">
        <v>12</v>
      </c>
      <c r="J9545" s="18">
        <v>13</v>
      </c>
      <c r="K9545" s="19"/>
      <c r="L9545" s="31" t="s">
        <v>83</v>
      </c>
      <c r="M9545" s="104" t="e">
        <f>#REF!</f>
        <v>#REF!</v>
      </c>
      <c r="N9545" s="113" t="e">
        <f>IF(M9545=0,"",CHOOSE(M9545,"3","4","4","5","5","6","6","6","6","6","8","8","8","8","8","8","8","8","8","8","10","10","10","10","10","10","10","10","10","10","12","12","12","12","12","12","12","12","12","12","13","13","13","13","13","13","13","13","13","13","13","手入力箇所","手入力箇所","手入力箇所","手入力箇所","手入力箇所","手入力箇所","手入力箇所","手入力箇所","手入力箇所","手入力箇所"))</f>
        <v>#REF!</v>
      </c>
    </row>
    <row r="9546" spans="1:14" ht="27" thickBot="1" x14ac:dyDescent="0.25">
      <c r="A9546" s="32" t="s">
        <v>84</v>
      </c>
      <c r="B9546" s="20">
        <v>1</v>
      </c>
      <c r="C9546" s="20">
        <v>2</v>
      </c>
      <c r="D9546" s="20">
        <v>3</v>
      </c>
      <c r="E9546" s="20">
        <v>4</v>
      </c>
      <c r="F9546" s="20">
        <v>8</v>
      </c>
      <c r="G9546" s="20">
        <v>19</v>
      </c>
      <c r="H9546" s="63"/>
      <c r="I9546" s="63"/>
      <c r="J9546" s="63"/>
      <c r="K9546" s="21"/>
      <c r="L9546" s="32" t="s">
        <v>84</v>
      </c>
      <c r="M9546" s="104" t="e">
        <f>#REF!</f>
        <v>#REF!</v>
      </c>
      <c r="N9546" s="113" t="e">
        <f>IF(M9546=0,"",CHOOSE(M9546,"1","2","3","4","4","8","8","8","8","8","19","19","19","19","19","19","19","19","19","19","手入力箇所","手入力箇所","手入力箇所","手入力箇所","手入力箇所","手入力箇所","手入力箇所","手入力箇所","手入力箇所","手入力箇所"))</f>
        <v>#REF!</v>
      </c>
    </row>
    <row r="9547" spans="1:14" ht="13.8" thickBot="1" x14ac:dyDescent="0.25"/>
    <row r="9548" spans="1:14" ht="13.8" thickBot="1" x14ac:dyDescent="0.25">
      <c r="A9548" s="686" t="e">
        <f>A9521</f>
        <v>#REF!</v>
      </c>
      <c r="B9548" s="686"/>
      <c r="C9548" s="686"/>
      <c r="D9548" s="687" t="s">
        <v>193</v>
      </c>
      <c r="E9548" s="687"/>
      <c r="F9548" s="687"/>
      <c r="G9548" s="687"/>
      <c r="H9548" s="687"/>
      <c r="I9548" s="687"/>
      <c r="J9548" s="687"/>
      <c r="K9548" s="687"/>
      <c r="L9548" s="687"/>
      <c r="M9548" s="687"/>
      <c r="N9548" s="687"/>
    </row>
    <row r="9549" spans="1:14" ht="13.8" thickBot="1" x14ac:dyDescent="0.25">
      <c r="A9549" s="105"/>
      <c r="B9549" s="33">
        <v>1</v>
      </c>
      <c r="C9549" s="24">
        <v>2</v>
      </c>
      <c r="D9549" s="24">
        <v>3</v>
      </c>
      <c r="E9549" s="24" t="s">
        <v>58</v>
      </c>
      <c r="F9549" s="24" t="s">
        <v>59</v>
      </c>
      <c r="G9549" s="24" t="s">
        <v>60</v>
      </c>
      <c r="H9549" s="24" t="s">
        <v>61</v>
      </c>
      <c r="I9549" s="24" t="s">
        <v>62</v>
      </c>
      <c r="J9549" s="24" t="s">
        <v>194</v>
      </c>
      <c r="K9549" s="102" t="s">
        <v>85</v>
      </c>
      <c r="L9549" s="105" t="s">
        <v>189</v>
      </c>
      <c r="M9549" s="105" t="s">
        <v>188</v>
      </c>
      <c r="N9549" s="105" t="s">
        <v>51</v>
      </c>
    </row>
    <row r="9550" spans="1:14" ht="13.8" thickBot="1" x14ac:dyDescent="0.25">
      <c r="A9550" s="26" t="s">
        <v>56</v>
      </c>
      <c r="B9550" s="22">
        <v>16</v>
      </c>
      <c r="C9550" s="22">
        <v>25</v>
      </c>
      <c r="D9550" s="22">
        <v>32</v>
      </c>
      <c r="E9550" s="22">
        <v>38</v>
      </c>
      <c r="F9550" s="22">
        <v>56</v>
      </c>
      <c r="G9550" s="22">
        <v>87</v>
      </c>
      <c r="H9550" s="22">
        <v>121</v>
      </c>
      <c r="I9550" s="22"/>
      <c r="J9550" s="23"/>
      <c r="K9550" s="68"/>
      <c r="L9550" s="107" t="s">
        <v>56</v>
      </c>
      <c r="M9550" s="103" t="e">
        <f>#REF!</f>
        <v>#REF!</v>
      </c>
      <c r="N9550" s="103" t="e">
        <f>IF(M9550=0,"",CHOOSE(M9550,"16","25","32","38","38","56","56","56","56","56","87","87","87","87","87","87","87","87","87","87","121","121","121","121","121","121","121","121","121","121","手入力箇所","手入力箇所","手入力箇所","手入力箇所","手入力箇所","手入力箇所","手入力箇所","手入力箇所","手入力箇所","手入力箇所"))</f>
        <v>#REF!</v>
      </c>
    </row>
    <row r="9551" spans="1:14" ht="13.8" thickBot="1" x14ac:dyDescent="0.25">
      <c r="A9551" s="27" t="s">
        <v>57</v>
      </c>
      <c r="B9551" s="18">
        <v>25</v>
      </c>
      <c r="C9551" s="18">
        <v>33</v>
      </c>
      <c r="D9551" s="18">
        <v>40</v>
      </c>
      <c r="E9551" s="18">
        <v>45</v>
      </c>
      <c r="F9551" s="18">
        <v>58</v>
      </c>
      <c r="G9551" s="18">
        <v>79</v>
      </c>
      <c r="H9551" s="18"/>
      <c r="I9551" s="18"/>
      <c r="J9551" s="62"/>
      <c r="K9551" s="69"/>
      <c r="L9551" s="107" t="s">
        <v>57</v>
      </c>
      <c r="M9551" s="103" t="e">
        <f>#REF!</f>
        <v>#REF!</v>
      </c>
      <c r="N9551" s="103" t="e">
        <f>IF(M9551=0,"",CHOOSE(M9551,"25","33","40","45","45","58","58","58","58","58","79","79","79","79","79","79","79","79","79","79","手入力箇所","手入力箇所","手入力箇所","手入力箇所","手入力箇所","手入力箇所","手入力箇所","手入力箇所","手入力箇所","手入力箇所"))</f>
        <v>#REF!</v>
      </c>
    </row>
    <row r="9552" spans="1:14" ht="48.6" thickBot="1" x14ac:dyDescent="0.25">
      <c r="A9552" s="28" t="s">
        <v>64</v>
      </c>
      <c r="B9552" s="18">
        <v>32</v>
      </c>
      <c r="C9552" s="18"/>
      <c r="D9552" s="18"/>
      <c r="E9552" s="18"/>
      <c r="F9552" s="18"/>
      <c r="G9552" s="18"/>
      <c r="H9552" s="18"/>
      <c r="I9552" s="18"/>
      <c r="J9552" s="62"/>
      <c r="K9552" s="69"/>
      <c r="L9552" s="108" t="s">
        <v>64</v>
      </c>
      <c r="M9552" s="103" t="e">
        <f>#REF!</f>
        <v>#REF!</v>
      </c>
      <c r="N9552" s="103" t="e">
        <f>IF(M9552=0,"",CHOOSE(M9552,"32","手入力箇所","手入力箇所","手入力箇所","手入力箇所","手入力箇所","手入力箇所","手入力箇所","手入力箇所","手入力箇所","手入力箇所"))</f>
        <v>#REF!</v>
      </c>
    </row>
    <row r="9553" spans="1:14" ht="48.6" thickBot="1" x14ac:dyDescent="0.25">
      <c r="A9553" s="28" t="s">
        <v>65</v>
      </c>
      <c r="B9553" s="18">
        <v>36</v>
      </c>
      <c r="C9553" s="18"/>
      <c r="D9553" s="18"/>
      <c r="E9553" s="18"/>
      <c r="F9553" s="18"/>
      <c r="G9553" s="18"/>
      <c r="H9553" s="18"/>
      <c r="I9553" s="18"/>
      <c r="J9553" s="62"/>
      <c r="K9553" s="69"/>
      <c r="L9553" s="108" t="s">
        <v>65</v>
      </c>
      <c r="M9553" s="103" t="e">
        <f>#REF!</f>
        <v>#REF!</v>
      </c>
      <c r="N9553" s="103" t="e">
        <f>IF(M9553=0,"",CHOOSE(M9553,"36","手入力箇所","手入力箇所","手入力箇所","手入力箇所","手入力箇所","手入力箇所","手入力箇所","手入力箇所","手入力箇所","手入力箇所"))</f>
        <v>#REF!</v>
      </c>
    </row>
    <row r="9554" spans="1:14" ht="24.6" thickBot="1" x14ac:dyDescent="0.25">
      <c r="A9554" s="28" t="s">
        <v>66</v>
      </c>
      <c r="B9554" s="18">
        <v>24</v>
      </c>
      <c r="C9554" s="18">
        <v>30</v>
      </c>
      <c r="D9554" s="18">
        <v>33</v>
      </c>
      <c r="E9554" s="18">
        <v>35</v>
      </c>
      <c r="F9554" s="18">
        <v>42</v>
      </c>
      <c r="G9554" s="18"/>
      <c r="H9554" s="18"/>
      <c r="I9554" s="18"/>
      <c r="J9554" s="62"/>
      <c r="K9554" s="69"/>
      <c r="L9554" s="108" t="s">
        <v>66</v>
      </c>
      <c r="M9554" s="103" t="e">
        <f>#REF!</f>
        <v>#REF!</v>
      </c>
      <c r="N9554" s="103" t="e">
        <f>IF(M9554=0,"",CHOOSE(M9554,"24","30","33","35","35","42","42","42","42","42","手入力箇所","手入力箇所","手入力箇所","手入力箇所","手入力箇所","手入力箇所","手入力箇所","手入力箇所","手入力箇所","手入力箇所"))</f>
        <v>#REF!</v>
      </c>
    </row>
    <row r="9555" spans="1:14" ht="36.6" thickBot="1" x14ac:dyDescent="0.25">
      <c r="A9555" s="28" t="s">
        <v>67</v>
      </c>
      <c r="B9555" s="18">
        <v>7</v>
      </c>
      <c r="C9555" s="18">
        <v>12</v>
      </c>
      <c r="D9555" s="18">
        <v>16</v>
      </c>
      <c r="E9555" s="18">
        <v>19</v>
      </c>
      <c r="F9555" s="18"/>
      <c r="G9555" s="18"/>
      <c r="H9555" s="18"/>
      <c r="I9555" s="18"/>
      <c r="J9555" s="62"/>
      <c r="K9555" s="69"/>
      <c r="L9555" s="108" t="s">
        <v>67</v>
      </c>
      <c r="M9555" s="103" t="e">
        <f>#REF!</f>
        <v>#REF!</v>
      </c>
      <c r="N9555" s="103" t="e">
        <f>IF(M9555=0,"",CHOOSE(M9555,"7","12","16","19","19","手入力箇所","手入力箇所","手入力箇所","手入力箇所","手入力箇所","手入力箇所","手入力箇所","手入力箇所","手入力箇所","手入力箇所"))</f>
        <v>#REF!</v>
      </c>
    </row>
    <row r="9556" spans="1:14" ht="24.6" thickBot="1" x14ac:dyDescent="0.25">
      <c r="A9556" s="28" t="s">
        <v>68</v>
      </c>
      <c r="B9556" s="18">
        <v>21</v>
      </c>
      <c r="C9556" s="18">
        <v>35</v>
      </c>
      <c r="D9556" s="18">
        <v>48</v>
      </c>
      <c r="E9556" s="18">
        <v>59</v>
      </c>
      <c r="F9556" s="18">
        <v>94</v>
      </c>
      <c r="G9556" s="18">
        <v>159</v>
      </c>
      <c r="H9556" s="18">
        <v>235</v>
      </c>
      <c r="I9556" s="18"/>
      <c r="J9556" s="62"/>
      <c r="K9556" s="69"/>
      <c r="L9556" s="108" t="s">
        <v>68</v>
      </c>
      <c r="M9556" s="103" t="e">
        <f>#REF!</f>
        <v>#REF!</v>
      </c>
      <c r="N9556" s="103" t="e">
        <f>IF(M9556=0,"",CHOOSE(M9556,"21","35","48","59","59","94","94","94","94","94","159","159","159","159","159","159","159","159","159","159","235","235","235","235","235","235","235","235","235","235","手入力箇所","手入力箇所","手入力箇所","手入力箇所","手入力箇所","手入力箇所","手入力箇所","手入力箇所","手入力箇所","手入力箇所"))</f>
        <v>#REF!</v>
      </c>
    </row>
    <row r="9557" spans="1:14" ht="36.6" thickBot="1" x14ac:dyDescent="0.25">
      <c r="A9557" s="28" t="s">
        <v>69</v>
      </c>
      <c r="B9557" s="18">
        <v>22</v>
      </c>
      <c r="C9557" s="18">
        <v>26</v>
      </c>
      <c r="D9557" s="18">
        <v>28</v>
      </c>
      <c r="E9557" s="18">
        <v>29</v>
      </c>
      <c r="F9557" s="18">
        <v>34</v>
      </c>
      <c r="G9557" s="18"/>
      <c r="H9557" s="18"/>
      <c r="I9557" s="18"/>
      <c r="J9557" s="62"/>
      <c r="K9557" s="69"/>
      <c r="L9557" s="108" t="s">
        <v>69</v>
      </c>
      <c r="M9557" s="103" t="e">
        <f>#REF!</f>
        <v>#REF!</v>
      </c>
      <c r="N9557" s="103" t="e">
        <f>IF(M9557=0,"",CHOOSE(M9557,"22","26","28","29","29","34","34","34","34","34","手入力箇所","手入力箇所","手入力箇所","手入力箇所","手入力箇所","手入力箇所","手入力箇所","手入力箇所","手入力箇所","手入力箇所"))</f>
        <v>#REF!</v>
      </c>
    </row>
    <row r="9558" spans="1:14" ht="13.8" thickBot="1" x14ac:dyDescent="0.25">
      <c r="A9558" s="27" t="s">
        <v>63</v>
      </c>
      <c r="B9558" s="18">
        <v>21</v>
      </c>
      <c r="C9558" s="18">
        <v>33</v>
      </c>
      <c r="D9558" s="18">
        <v>46</v>
      </c>
      <c r="E9558" s="18">
        <v>56</v>
      </c>
      <c r="F9558" s="18">
        <v>89</v>
      </c>
      <c r="G9558" s="18">
        <v>151</v>
      </c>
      <c r="H9558" s="18">
        <v>224</v>
      </c>
      <c r="I9558" s="18">
        <v>289</v>
      </c>
      <c r="J9558" s="18">
        <v>350</v>
      </c>
      <c r="K9558" s="69"/>
      <c r="L9558" s="107" t="s">
        <v>63</v>
      </c>
      <c r="M9558" s="103" t="e">
        <f>#REF!</f>
        <v>#REF!</v>
      </c>
      <c r="N9558" s="103" t="e">
        <f>IF(M9558=0,"",CHOOSE(M9558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559" spans="1:14" ht="24.6" thickBot="1" x14ac:dyDescent="0.25">
      <c r="A9559" s="34" t="s">
        <v>70</v>
      </c>
      <c r="B9559" s="35">
        <v>13</v>
      </c>
      <c r="C9559" s="35">
        <v>33</v>
      </c>
      <c r="D9559" s="35">
        <v>59</v>
      </c>
      <c r="E9559" s="35"/>
      <c r="F9559" s="35"/>
      <c r="G9559" s="35"/>
      <c r="H9559" s="35"/>
      <c r="I9559" s="35"/>
      <c r="J9559" s="36"/>
      <c r="K9559" s="67"/>
      <c r="L9559" s="108" t="s">
        <v>70</v>
      </c>
      <c r="M9559" s="103" t="e">
        <f>#REF!</f>
        <v>#REF!</v>
      </c>
      <c r="N9559" s="103" t="e">
        <f>IF(M9559=0,"",CHOOSE(M9559,"13","33","59","手入力箇所","手入力箇所","手入力箇所","手入力箇所","手入力箇所","手入力箇所","手入力箇所","手入力箇所","手入力箇所","手入力箇所"))</f>
        <v>#REF!</v>
      </c>
    </row>
    <row r="9560" spans="1:14" ht="13.8" thickBot="1" x14ac:dyDescent="0.25">
      <c r="A9560" s="37" t="s">
        <v>71</v>
      </c>
      <c r="B9560" s="17">
        <v>23</v>
      </c>
      <c r="C9560" s="17">
        <v>39</v>
      </c>
      <c r="D9560" s="17">
        <v>97</v>
      </c>
      <c r="E9560" s="17"/>
      <c r="F9560" s="17"/>
      <c r="G9560" s="17"/>
      <c r="H9560" s="17"/>
      <c r="I9560" s="17"/>
      <c r="J9560" s="64"/>
      <c r="K9560" s="70"/>
      <c r="L9560" s="109" t="s">
        <v>71</v>
      </c>
      <c r="M9560" s="103" t="e">
        <f>#REF!</f>
        <v>#REF!</v>
      </c>
      <c r="N9560" s="103" t="e">
        <f>IF(M9560=0,"",CHOOSE(M9560,"23","39","97","手入力箇所","手入力箇所","手入力箇所","手入力箇所","手入力箇所","手入力箇所","手入力箇所","手入力箇所","手入力箇所","手入力箇所"))</f>
        <v>#REF!</v>
      </c>
    </row>
    <row r="9561" spans="1:14" ht="13.8" thickBot="1" x14ac:dyDescent="0.25">
      <c r="A9561" s="29" t="s">
        <v>72</v>
      </c>
      <c r="B9561" s="18">
        <v>21</v>
      </c>
      <c r="C9561" s="18">
        <v>37</v>
      </c>
      <c r="D9561" s="18">
        <v>58</v>
      </c>
      <c r="E9561" s="18">
        <v>76</v>
      </c>
      <c r="F9561" s="18">
        <v>137</v>
      </c>
      <c r="G9561" s="18"/>
      <c r="H9561" s="18"/>
      <c r="I9561" s="18"/>
      <c r="J9561" s="62"/>
      <c r="K9561" s="69"/>
      <c r="L9561" s="109" t="s">
        <v>72</v>
      </c>
      <c r="M9561" s="103" t="e">
        <f>#REF!</f>
        <v>#REF!</v>
      </c>
      <c r="N9561" s="103" t="e">
        <f>IF(M9561=0,"",CHOOSE(M9561,"21","37","58","76","76","137","137","137","137","137","手入力箇所","手入力箇所","手入力箇所","手入力箇所","手入力箇所","手入力箇所","手入力箇所","手入力箇所","手入力箇所","手入力箇所"))</f>
        <v>#REF!</v>
      </c>
    </row>
    <row r="9562" spans="1:14" ht="13.8" thickBot="1" x14ac:dyDescent="0.25">
      <c r="A9562" s="29" t="s">
        <v>73</v>
      </c>
      <c r="B9562" s="18">
        <v>48</v>
      </c>
      <c r="C9562" s="18">
        <v>93</v>
      </c>
      <c r="D9562" s="18">
        <v>138</v>
      </c>
      <c r="E9562" s="18">
        <v>183</v>
      </c>
      <c r="F9562" s="18"/>
      <c r="G9562" s="18"/>
      <c r="H9562" s="18"/>
      <c r="I9562" s="18"/>
      <c r="J9562" s="62"/>
      <c r="K9562" s="69"/>
      <c r="L9562" s="109" t="s">
        <v>73</v>
      </c>
      <c r="M9562" s="103" t="e">
        <f>#REF!</f>
        <v>#REF!</v>
      </c>
      <c r="N9562" s="103" t="e">
        <f>IF(M9562=0,"",CHOOSE(M9562,"48","93","138","183","183","手入力箇所","手入力箇所","手入力箇所","手入力箇所","手入力箇所","手入力箇所","手入力箇所","手入力箇所","手入力箇所","手入力箇所"))</f>
        <v>#REF!</v>
      </c>
    </row>
    <row r="9563" spans="1:14" ht="37.200000000000003" thickBot="1" x14ac:dyDescent="0.25">
      <c r="A9563" s="30" t="s">
        <v>74</v>
      </c>
      <c r="B9563" s="18">
        <v>13</v>
      </c>
      <c r="C9563" s="18">
        <v>26</v>
      </c>
      <c r="D9563" s="18">
        <v>40</v>
      </c>
      <c r="E9563" s="18">
        <v>55</v>
      </c>
      <c r="F9563" s="18">
        <v>107</v>
      </c>
      <c r="G9563" s="18">
        <v>224</v>
      </c>
      <c r="H9563" s="18">
        <v>386</v>
      </c>
      <c r="I9563" s="18"/>
      <c r="J9563" s="62"/>
      <c r="K9563" s="69"/>
      <c r="L9563" s="110" t="s">
        <v>74</v>
      </c>
      <c r="M9563" s="103" t="e">
        <f>#REF!</f>
        <v>#REF!</v>
      </c>
      <c r="N9563" s="103" t="e">
        <f>IF(M9563=0,"",CHOOSE(M9563,"13","26","40","55","55","107","107","107","107","107","224","224","224","224","224","224","224","224","224","224","386","386","386","386","386","386","386","386","386","386","手入力箇所","手入力箇所","手入力箇所","手入力箇所","手入力箇所","手入力箇所","手入力箇所","手入力箇所","手入力箇所","手入力箇所"))</f>
        <v>#REF!</v>
      </c>
    </row>
    <row r="9564" spans="1:14" ht="13.8" thickBot="1" x14ac:dyDescent="0.25">
      <c r="A9564" s="29" t="s">
        <v>75</v>
      </c>
      <c r="B9564" s="18">
        <v>36</v>
      </c>
      <c r="C9564" s="18">
        <v>98</v>
      </c>
      <c r="D9564" s="18">
        <v>173</v>
      </c>
      <c r="E9564" s="18">
        <v>274</v>
      </c>
      <c r="F9564" s="18"/>
      <c r="G9564" s="18"/>
      <c r="H9564" s="18"/>
      <c r="I9564" s="18"/>
      <c r="J9564" s="62"/>
      <c r="K9564" s="69"/>
      <c r="L9564" s="109" t="s">
        <v>75</v>
      </c>
      <c r="M9564" s="103" t="e">
        <f>#REF!</f>
        <v>#REF!</v>
      </c>
      <c r="N9564" s="103" t="e">
        <f>IF(M9564=0,"",CHOOSE(M9564,"36","98","173","274","274","手入力箇所","手入力箇所","手入力箇所","手入力箇所","手入力箇所","手入力箇所","手入力箇所","手入力箇所","手入力箇所","手入力箇所"))</f>
        <v>#REF!</v>
      </c>
    </row>
    <row r="9565" spans="1:14" ht="37.200000000000003" thickBot="1" x14ac:dyDescent="0.25">
      <c r="A9565" s="30" t="s">
        <v>76</v>
      </c>
      <c r="B9565" s="18">
        <v>127</v>
      </c>
      <c r="C9565" s="18">
        <v>127</v>
      </c>
      <c r="D9565" s="18">
        <v>127</v>
      </c>
      <c r="E9565" s="18">
        <v>127</v>
      </c>
      <c r="F9565" s="18"/>
      <c r="G9565" s="18"/>
      <c r="H9565" s="18"/>
      <c r="I9565" s="18"/>
      <c r="J9565" s="62"/>
      <c r="K9565" s="69"/>
      <c r="L9565" s="110" t="s">
        <v>76</v>
      </c>
      <c r="M9565" s="103" t="e">
        <f>#REF!</f>
        <v>#REF!</v>
      </c>
      <c r="N9565" s="103" t="e">
        <f>IF(M9565=0,"",CHOOSE(M9565,"127","127","127","127","127","手入力箇所","手入力箇所","手入力箇所","手入力箇所","手入力箇所","手入力箇所","手入力箇所","手入力箇所","手入力箇所","手入力箇所"))</f>
        <v>#REF!</v>
      </c>
    </row>
    <row r="9566" spans="1:14" ht="27" thickBot="1" x14ac:dyDescent="0.25">
      <c r="A9566" s="31" t="s">
        <v>77</v>
      </c>
      <c r="B9566" s="18">
        <v>42</v>
      </c>
      <c r="C9566" s="18">
        <v>90</v>
      </c>
      <c r="D9566" s="18">
        <v>141</v>
      </c>
      <c r="E9566" s="18">
        <v>193</v>
      </c>
      <c r="F9566" s="62"/>
      <c r="G9566" s="62"/>
      <c r="H9566" s="62"/>
      <c r="I9566" s="62"/>
      <c r="J9566" s="62"/>
      <c r="K9566" s="69"/>
      <c r="L9566" s="111" t="s">
        <v>77</v>
      </c>
      <c r="M9566" s="103" t="e">
        <f>#REF!</f>
        <v>#REF!</v>
      </c>
      <c r="N9566" s="103" t="e">
        <f>IF(M9566=0,"",CHOOSE(M9566,"42","90","141","193","1936","手入力箇所","手入力箇所","手入力箇所","手入力箇所","手入力箇所","手入力箇所","手入力箇所","手入力箇所","手入力箇所","手入力箇所"))</f>
        <v>#REF!</v>
      </c>
    </row>
    <row r="9567" spans="1:14" ht="40.200000000000003" thickBot="1" x14ac:dyDescent="0.25">
      <c r="A9567" s="31" t="s">
        <v>78</v>
      </c>
      <c r="B9567" s="18">
        <v>24</v>
      </c>
      <c r="C9567" s="18">
        <v>43</v>
      </c>
      <c r="D9567" s="18">
        <v>61</v>
      </c>
      <c r="E9567" s="18">
        <v>76</v>
      </c>
      <c r="F9567" s="62"/>
      <c r="G9567" s="62"/>
      <c r="H9567" s="62"/>
      <c r="I9567" s="62"/>
      <c r="J9567" s="62"/>
      <c r="K9567" s="69"/>
      <c r="L9567" s="111" t="s">
        <v>78</v>
      </c>
      <c r="M9567" s="103" t="e">
        <f>#REF!</f>
        <v>#REF!</v>
      </c>
      <c r="N9567" s="103" t="e">
        <f>IF(M9567=0,"",CHOOSE(M9567,"24","43","61","76","76","手入力箇所","手入力箇所","手入力箇所","手入力箇所","手入力箇所","手入力箇所","手入力箇所","手入力箇所","手入力箇所","手入力箇所"))</f>
        <v>#REF!</v>
      </c>
    </row>
    <row r="9568" spans="1:14" ht="27" thickBot="1" x14ac:dyDescent="0.25">
      <c r="A9568" s="31" t="s">
        <v>79</v>
      </c>
      <c r="B9568" s="18">
        <v>54</v>
      </c>
      <c r="C9568" s="18">
        <v>77</v>
      </c>
      <c r="D9568" s="18">
        <v>94</v>
      </c>
      <c r="E9568" s="18">
        <v>107</v>
      </c>
      <c r="F9568" s="62"/>
      <c r="G9568" s="62"/>
      <c r="H9568" s="62"/>
      <c r="I9568" s="62"/>
      <c r="J9568" s="62"/>
      <c r="K9568" s="69"/>
      <c r="L9568" s="111" t="s">
        <v>79</v>
      </c>
      <c r="M9568" s="103" t="e">
        <f>#REF!</f>
        <v>#REF!</v>
      </c>
      <c r="N9568" s="103" t="e">
        <f>IF(M9568=0,"",CHOOSE(M9568,"54","77","94","107","107","手入力箇所","手入力箇所","手入力箇所","手入力箇所","手入力箇所","手入力箇所","手入力箇所","手入力箇所","手入力箇所","手入力箇所"))</f>
        <v>#REF!</v>
      </c>
    </row>
    <row r="9569" spans="1:14" ht="40.200000000000003" thickBot="1" x14ac:dyDescent="0.25">
      <c r="A9569" s="31" t="s">
        <v>80</v>
      </c>
      <c r="B9569" s="18">
        <v>49</v>
      </c>
      <c r="C9569" s="18">
        <v>53</v>
      </c>
      <c r="D9569" s="18">
        <v>55</v>
      </c>
      <c r="E9569" s="18">
        <v>56</v>
      </c>
      <c r="F9569" s="62"/>
      <c r="G9569" s="62"/>
      <c r="H9569" s="62"/>
      <c r="I9569" s="62"/>
      <c r="J9569" s="62"/>
      <c r="K9569" s="69"/>
      <c r="L9569" s="111" t="s">
        <v>80</v>
      </c>
      <c r="M9569" s="103" t="e">
        <f>#REF!</f>
        <v>#REF!</v>
      </c>
      <c r="N9569" s="103" t="e">
        <f>IF(M9569=0,"",CHOOSE(M9569,"49","53","55","56","56","手入力箇所","手入力箇所","手入力箇所","手入力箇所","手入力箇所","手入力箇所","手入力箇所","手入力箇所","手入力箇所","手入力箇所"))</f>
        <v>#REF!</v>
      </c>
    </row>
    <row r="9570" spans="1:14" ht="40.200000000000003" thickBot="1" x14ac:dyDescent="0.25">
      <c r="A9570" s="38" t="s">
        <v>81</v>
      </c>
      <c r="B9570" s="35">
        <v>232</v>
      </c>
      <c r="C9570" s="35">
        <v>232</v>
      </c>
      <c r="D9570" s="36"/>
      <c r="E9570" s="36"/>
      <c r="F9570" s="36"/>
      <c r="G9570" s="36"/>
      <c r="H9570" s="36"/>
      <c r="I9570" s="36"/>
      <c r="J9570" s="36"/>
      <c r="K9570" s="67"/>
      <c r="L9570" s="111" t="s">
        <v>81</v>
      </c>
      <c r="M9570" s="103" t="e">
        <f>#REF!</f>
        <v>#REF!</v>
      </c>
      <c r="N9570" s="103" t="e">
        <f>IF(M9570=0,"",CHOOSE(M9570,"232","232","手入力箇所","手入力箇所","手入力箇所","手入力箇所","手入力箇所","手入力箇所","手入力箇所","手入力箇所","手入力箇所","手入力箇所"))</f>
        <v>#REF!</v>
      </c>
    </row>
    <row r="9571" spans="1:14" ht="13.8" thickBot="1" x14ac:dyDescent="0.25">
      <c r="A9571" s="39" t="s">
        <v>82</v>
      </c>
      <c r="B9571" s="17">
        <v>6</v>
      </c>
      <c r="C9571" s="17">
        <v>9</v>
      </c>
      <c r="D9571" s="17">
        <v>11</v>
      </c>
      <c r="E9571" s="17">
        <v>13</v>
      </c>
      <c r="F9571" s="17">
        <v>18</v>
      </c>
      <c r="G9571" s="17">
        <v>26</v>
      </c>
      <c r="H9571" s="17">
        <v>35</v>
      </c>
      <c r="I9571" s="17">
        <v>43</v>
      </c>
      <c r="J9571" s="17">
        <v>49</v>
      </c>
      <c r="K9571" s="70"/>
      <c r="L9571" s="111" t="s">
        <v>82</v>
      </c>
      <c r="M9571" s="103" t="e">
        <f>#REF!</f>
        <v>#REF!</v>
      </c>
      <c r="N9571" s="103" t="e">
        <f>IF(M9571=0,"",CHOOSE(M9571,"6","9","11","13","13","18","18","18","18","18","26","26","26","26","26","26","26","26","26","26","35","35","35","35","35","35","35","35","35","35","43","43","43","43","43","43","43","43","43","43","49","49","49","49","49","49","49","49","49","49","手入力箇所","手入力箇所","手入力箇所","手入力箇所","手入力箇所","手入力箇所","手入力箇所","手入力箇所","手入力箇所","手入力箇所"))</f>
        <v>#REF!</v>
      </c>
    </row>
    <row r="9572" spans="1:14" ht="13.8" thickBot="1" x14ac:dyDescent="0.25">
      <c r="A9572" s="31" t="s">
        <v>83</v>
      </c>
      <c r="B9572" s="18">
        <v>6</v>
      </c>
      <c r="C9572" s="18">
        <v>10</v>
      </c>
      <c r="D9572" s="18">
        <v>14</v>
      </c>
      <c r="E9572" s="18">
        <v>17</v>
      </c>
      <c r="F9572" s="18">
        <v>29</v>
      </c>
      <c r="G9572" s="18">
        <v>50</v>
      </c>
      <c r="H9572" s="18">
        <v>76</v>
      </c>
      <c r="I9572" s="18">
        <v>100</v>
      </c>
      <c r="J9572" s="18">
        <v>123</v>
      </c>
      <c r="K9572" s="69"/>
      <c r="L9572" s="111" t="s">
        <v>83</v>
      </c>
      <c r="M9572" s="103" t="e">
        <f>#REF!</f>
        <v>#REF!</v>
      </c>
      <c r="N9572" s="103" t="e">
        <f>IF(M9572=0,"",CHOOSE(M9572,"6","10","14","17","17","29","29","29","29","29","50","50","50","50","50","50","50","50","50","50","76","76","76","76","76","76","76","76","76","76","100","100","100","100","100","100","100","100","100","100","123","123","123","123","123","123","123","123","123","123","手入力箇所","手入力箇所","手入力箇所","手入力箇所","手入力箇所","手入力箇所","手入力箇所","手入力箇所","手入力箇所"))</f>
        <v>#REF!</v>
      </c>
    </row>
    <row r="9573" spans="1:14" ht="27" thickBot="1" x14ac:dyDescent="0.25">
      <c r="A9573" s="32" t="s">
        <v>84</v>
      </c>
      <c r="B9573" s="20">
        <v>9</v>
      </c>
      <c r="C9573" s="20">
        <v>15</v>
      </c>
      <c r="D9573" s="20">
        <v>20</v>
      </c>
      <c r="E9573" s="20">
        <v>24</v>
      </c>
      <c r="F9573" s="20">
        <v>39</v>
      </c>
      <c r="G9573" s="20">
        <v>65</v>
      </c>
      <c r="H9573" s="63"/>
      <c r="I9573" s="63"/>
      <c r="J9573" s="63"/>
      <c r="K9573" s="106"/>
      <c r="L9573" s="111" t="s">
        <v>84</v>
      </c>
      <c r="M9573" s="103" t="e">
        <f>#REF!</f>
        <v>#REF!</v>
      </c>
      <c r="N9573" s="103" t="e">
        <f>IF(M9573=0,"",CHOOSE(M9573,"9","15","20","24","24","39","39","39","39","39","65","65","65","65","65","65","65","65","65","65","手入力箇所","手入力箇所","手入力箇所","手入力箇所","手入力箇所","手入力箇所","手入力箇所","手入力箇所","手入力箇所","手入力箇所"))</f>
        <v>#REF!</v>
      </c>
    </row>
    <row r="9574" spans="1:14" x14ac:dyDescent="0.2">
      <c r="M9574" s="116"/>
    </row>
    <row r="9576" spans="1:14" ht="13.8" thickBot="1" x14ac:dyDescent="0.25"/>
    <row r="9577" spans="1:14" ht="13.8" thickBot="1" x14ac:dyDescent="0.25">
      <c r="A9577" s="688" t="e">
        <f>#REF!</f>
        <v>#REF!</v>
      </c>
      <c r="B9577" s="688"/>
      <c r="C9577" s="688"/>
      <c r="D9577" s="689" t="s">
        <v>192</v>
      </c>
      <c r="E9577" s="689"/>
      <c r="F9577" s="689"/>
      <c r="G9577" s="689"/>
      <c r="H9577" s="689"/>
      <c r="I9577" s="689"/>
      <c r="J9577" s="689"/>
      <c r="K9577" s="689"/>
      <c r="L9577" s="689"/>
      <c r="M9577" s="689"/>
      <c r="N9577" s="689"/>
    </row>
    <row r="9578" spans="1:14" ht="13.8" thickBot="1" x14ac:dyDescent="0.25">
      <c r="A9578" s="65"/>
      <c r="B9578" s="33">
        <v>1</v>
      </c>
      <c r="C9578" s="24">
        <v>2</v>
      </c>
      <c r="D9578" s="24">
        <v>3</v>
      </c>
      <c r="E9578" s="24" t="s">
        <v>58</v>
      </c>
      <c r="F9578" s="24" t="s">
        <v>59</v>
      </c>
      <c r="G9578" s="24" t="s">
        <v>60</v>
      </c>
      <c r="H9578" s="24" t="s">
        <v>61</v>
      </c>
      <c r="I9578" s="24" t="s">
        <v>62</v>
      </c>
      <c r="J9578" s="24" t="s">
        <v>194</v>
      </c>
      <c r="K9578" s="25" t="s">
        <v>85</v>
      </c>
      <c r="L9578" s="105" t="s">
        <v>189</v>
      </c>
      <c r="M9578" s="105" t="s">
        <v>188</v>
      </c>
      <c r="N9578" s="105" t="s">
        <v>51</v>
      </c>
    </row>
    <row r="9579" spans="1:14" ht="13.8" thickBot="1" x14ac:dyDescent="0.25">
      <c r="A9579" s="26" t="s">
        <v>56</v>
      </c>
      <c r="B9579" s="22">
        <v>5</v>
      </c>
      <c r="C9579" s="22">
        <v>7</v>
      </c>
      <c r="D9579" s="22">
        <v>8</v>
      </c>
      <c r="E9579" s="22">
        <v>8</v>
      </c>
      <c r="F9579" s="22">
        <v>10</v>
      </c>
      <c r="G9579" s="22">
        <v>13</v>
      </c>
      <c r="H9579" s="22">
        <v>16</v>
      </c>
      <c r="I9579" s="22"/>
      <c r="J9579" s="23"/>
      <c r="K9579" s="1"/>
      <c r="L9579" s="26" t="s">
        <v>56</v>
      </c>
      <c r="M9579" s="104" t="e">
        <f>#REF!</f>
        <v>#REF!</v>
      </c>
      <c r="N9579" s="112" t="e">
        <f>IF(M9579=0,"",CHOOSE(M9579,"5","7","8","8","8","10","10","10","10","10","13","13","13","13","13","13","13","13","13","13","16","16","16","16","16","16","16","16","16","16","16","手入力箇所","手入力箇所","手入力箇所","手入力箇所","手入力箇所","手入力箇所","手入力箇所","手入力箇所","手入力箇所","手入力箇所"))</f>
        <v>#REF!</v>
      </c>
    </row>
    <row r="9580" spans="1:14" ht="13.8" thickBot="1" x14ac:dyDescent="0.25">
      <c r="A9580" s="27" t="s">
        <v>57</v>
      </c>
      <c r="B9580" s="18">
        <v>5</v>
      </c>
      <c r="C9580" s="18">
        <v>7</v>
      </c>
      <c r="D9580" s="18">
        <v>8</v>
      </c>
      <c r="E9580" s="18">
        <v>9</v>
      </c>
      <c r="F9580" s="18">
        <v>12</v>
      </c>
      <c r="G9580" s="18">
        <v>16</v>
      </c>
      <c r="H9580" s="18"/>
      <c r="I9580" s="18"/>
      <c r="J9580" s="62"/>
      <c r="K9580" s="19"/>
      <c r="L9580" s="27" t="s">
        <v>57</v>
      </c>
      <c r="M9580" s="104" t="e">
        <f>#REF!</f>
        <v>#REF!</v>
      </c>
      <c r="N9580" s="113" t="e">
        <f>IF(M9580=0,"",CHOOSE(M9580,"5","7","8","9","9","12","12","12","12","12","16","16","16","16","16","16","16","16","16","16","手入力箇所","手入力箇所","手入力箇所","手入力箇所","手入力箇所","手入力箇所","手入力箇所","手入力箇所","手入力箇所","手入力箇所"))</f>
        <v>#REF!</v>
      </c>
    </row>
    <row r="9581" spans="1:14" ht="48.6" thickBot="1" x14ac:dyDescent="0.25">
      <c r="A9581" s="28" t="s">
        <v>64</v>
      </c>
      <c r="B9581" s="18">
        <v>6</v>
      </c>
      <c r="C9581" s="18"/>
      <c r="D9581" s="18"/>
      <c r="E9581" s="18"/>
      <c r="F9581" s="18"/>
      <c r="G9581" s="18"/>
      <c r="H9581" s="18"/>
      <c r="I9581" s="18"/>
      <c r="J9581" s="62"/>
      <c r="K9581" s="19"/>
      <c r="L9581" s="28" t="s">
        <v>64</v>
      </c>
      <c r="M9581" s="104" t="e">
        <f>#REF!</f>
        <v>#REF!</v>
      </c>
      <c r="N9581" s="113" t="e">
        <f>IF(M9581=0,"",CHOOSE(M9581,"6","手入力箇所","手入力箇所","手入力箇所","手入力箇所","手入力箇所","手入力箇所","手入力箇所","手入力箇所","手入力箇所","手入力箇所","",""))</f>
        <v>#REF!</v>
      </c>
    </row>
    <row r="9582" spans="1:14" ht="48.6" thickBot="1" x14ac:dyDescent="0.25">
      <c r="A9582" s="28" t="s">
        <v>65</v>
      </c>
      <c r="B9582" s="18">
        <v>6</v>
      </c>
      <c r="C9582" s="18"/>
      <c r="D9582" s="18"/>
      <c r="E9582" s="18"/>
      <c r="F9582" s="18"/>
      <c r="G9582" s="18"/>
      <c r="H9582" s="18"/>
      <c r="I9582" s="18"/>
      <c r="J9582" s="62"/>
      <c r="K9582" s="19"/>
      <c r="L9582" s="28" t="s">
        <v>65</v>
      </c>
      <c r="M9582" s="104" t="e">
        <f>#REF!</f>
        <v>#REF!</v>
      </c>
      <c r="N9582" s="113" t="e">
        <f>IF(M9582=0,"",CHOOSE(M9582,"6","手入力箇所","手入力箇所","手入力箇所","手入力箇所","手入力箇所","手入力箇所","手入力箇所","手入力箇所","手入力箇所","手入力箇所","",""))</f>
        <v>#REF!</v>
      </c>
    </row>
    <row r="9583" spans="1:14" ht="24.6" thickBot="1" x14ac:dyDescent="0.25">
      <c r="A9583" s="28" t="s">
        <v>66</v>
      </c>
      <c r="B9583" s="18">
        <v>5</v>
      </c>
      <c r="C9583" s="18">
        <v>7</v>
      </c>
      <c r="D9583" s="18">
        <v>8</v>
      </c>
      <c r="E9583" s="18">
        <v>9</v>
      </c>
      <c r="F9583" s="18">
        <v>12</v>
      </c>
      <c r="G9583" s="18"/>
      <c r="H9583" s="18"/>
      <c r="I9583" s="18"/>
      <c r="J9583" s="62"/>
      <c r="K9583" s="19"/>
      <c r="L9583" s="28" t="s">
        <v>66</v>
      </c>
      <c r="M9583" s="104" t="e">
        <f>#REF!</f>
        <v>#REF!</v>
      </c>
      <c r="N9583" s="113" t="e">
        <f>IF(M9583=0,"",CHOOSE(M9583,"5","7","8","9","9","12","12","12","12","12","手入力箇所","手入力箇所","手入力箇所","手入力箇所","手入力箇所","手入力箇所","手入力箇所","手入力箇所","手入力箇所","手入力箇所"))</f>
        <v>#REF!</v>
      </c>
    </row>
    <row r="9584" spans="1:14" ht="36.6" thickBot="1" x14ac:dyDescent="0.25">
      <c r="A9584" s="28" t="s">
        <v>67</v>
      </c>
      <c r="B9584" s="18">
        <v>4</v>
      </c>
      <c r="C9584" s="18">
        <v>5</v>
      </c>
      <c r="D9584" s="18">
        <v>5</v>
      </c>
      <c r="E9584" s="18">
        <v>6</v>
      </c>
      <c r="F9584" s="18"/>
      <c r="G9584" s="18"/>
      <c r="H9584" s="18"/>
      <c r="I9584" s="18"/>
      <c r="J9584" s="62"/>
      <c r="K9584" s="19"/>
      <c r="L9584" s="28" t="s">
        <v>67</v>
      </c>
      <c r="M9584" s="104" t="e">
        <f>#REF!</f>
        <v>#REF!</v>
      </c>
      <c r="N9584" s="113" t="e">
        <f>IF(M9584=0,"",CHOOSE(M9584,"4","5","5","6","6","手入力箇所","手入力箇所","手入力箇所","手入力箇所","手入力箇所","手入力箇所","手入力箇所","手入力箇所","手入力箇所","手入力箇所"))</f>
        <v>#REF!</v>
      </c>
    </row>
    <row r="9585" spans="1:14" ht="24.6" thickBot="1" x14ac:dyDescent="0.25">
      <c r="A9585" s="28" t="s">
        <v>68</v>
      </c>
      <c r="B9585" s="18">
        <v>12</v>
      </c>
      <c r="C9585" s="18">
        <v>12</v>
      </c>
      <c r="D9585" s="18">
        <v>12</v>
      </c>
      <c r="E9585" s="18">
        <v>12</v>
      </c>
      <c r="F9585" s="18">
        <v>12</v>
      </c>
      <c r="G9585" s="18">
        <v>12</v>
      </c>
      <c r="H9585" s="18">
        <v>12</v>
      </c>
      <c r="I9585" s="18"/>
      <c r="J9585" s="62"/>
      <c r="K9585" s="19"/>
      <c r="L9585" s="28" t="s">
        <v>68</v>
      </c>
      <c r="M9585" s="104" t="e">
        <f>#REF!</f>
        <v>#REF!</v>
      </c>
      <c r="N9585" s="113" t="e">
        <f>IF(M9585=0,"",CHOOSE(M9585,"12","12","12","12","12","12","12","12","12","12","12","12","12","12","12","12","12","12","12","12","12","12","12","12","12","12","12","12","12","12","手入力箇所","手入力箇所","手入力箇所","手入力箇所","手入力箇所","手入力箇所","手入力箇所","手入力箇所","手入力箇所","手入力箇所"))</f>
        <v>#REF!</v>
      </c>
    </row>
    <row r="9586" spans="1:14" ht="36.6" thickBot="1" x14ac:dyDescent="0.25">
      <c r="A9586" s="28" t="s">
        <v>69</v>
      </c>
      <c r="B9586" s="18">
        <v>7</v>
      </c>
      <c r="C9586" s="18">
        <v>7</v>
      </c>
      <c r="D9586" s="18">
        <v>7</v>
      </c>
      <c r="E9586" s="18">
        <v>7</v>
      </c>
      <c r="F9586" s="18">
        <v>7</v>
      </c>
      <c r="G9586" s="18"/>
      <c r="H9586" s="18"/>
      <c r="I9586" s="18"/>
      <c r="J9586" s="62"/>
      <c r="K9586" s="19"/>
      <c r="L9586" s="28" t="s">
        <v>69</v>
      </c>
      <c r="M9586" s="104" t="e">
        <f>#REF!</f>
        <v>#REF!</v>
      </c>
      <c r="N9586" s="113" t="e">
        <f>IF(M9586=0,"",CHOOSE(M9586,"7","7","7","7","7","7","7","7","7","7","手入力箇所","手入力箇所","手入力箇所","手入力箇所","手入力箇所","手入力箇所","手入力箇所","手入力箇所","手入力箇所","手入力箇所"))</f>
        <v>#REF!</v>
      </c>
    </row>
    <row r="9587" spans="1:14" ht="13.8" thickBot="1" x14ac:dyDescent="0.25">
      <c r="A9587" s="27" t="s">
        <v>63</v>
      </c>
      <c r="B9587" s="18">
        <v>4</v>
      </c>
      <c r="C9587" s="18">
        <v>5</v>
      </c>
      <c r="D9587" s="18">
        <v>7</v>
      </c>
      <c r="E9587" s="18">
        <v>8</v>
      </c>
      <c r="F9587" s="18">
        <v>11</v>
      </c>
      <c r="G9587" s="18">
        <v>16</v>
      </c>
      <c r="H9587" s="18">
        <v>22</v>
      </c>
      <c r="I9587" s="18">
        <v>26</v>
      </c>
      <c r="J9587" s="18">
        <v>31</v>
      </c>
      <c r="K9587" s="19"/>
      <c r="L9587" s="27" t="s">
        <v>63</v>
      </c>
      <c r="M9587" s="104" t="e">
        <f>#REF!</f>
        <v>#REF!</v>
      </c>
      <c r="N9587" s="113" t="e">
        <f>IF(M9587=0,"",CHOOSE(M9587,"4","5","7","8","8","11","11","11","11","11","16","16","16","16","16","16","16","16","16","16","22","22","22","22","22","22","22","22","22","22","26","26","26","26","26","26","26","26","26","26","31","31","31","31","31","31","31","31","31","31","31","手入力箇所","手入力箇所","手入力箇所","手入力箇所","手入力箇所","手入力箇所","手入力箇所","手入力箇所","手入力箇所","手入力箇所"))</f>
        <v>#REF!</v>
      </c>
    </row>
    <row r="9588" spans="1:14" ht="24.6" thickBot="1" x14ac:dyDescent="0.25">
      <c r="A9588" s="28" t="s">
        <v>70</v>
      </c>
      <c r="B9588" s="18">
        <v>5</v>
      </c>
      <c r="C9588" s="18">
        <v>6</v>
      </c>
      <c r="D9588" s="18">
        <v>7</v>
      </c>
      <c r="E9588" s="18"/>
      <c r="F9588" s="18"/>
      <c r="G9588" s="18"/>
      <c r="H9588" s="18"/>
      <c r="I9588" s="18"/>
      <c r="J9588" s="62"/>
      <c r="K9588" s="19"/>
      <c r="L9588" s="28" t="s">
        <v>70</v>
      </c>
      <c r="M9588" s="104" t="e">
        <f>#REF!</f>
        <v>#REF!</v>
      </c>
      <c r="N9588" s="113" t="e">
        <f>IF(M9588=0,"",CHOOSE(M9588,"5","6","7","手入力箇所","手入力箇所","手入力箇所","手入力箇所","手入力箇所","手入力箇所","手入力箇所","手入力箇所","手入力箇所","手入力箇所"))</f>
        <v>#REF!</v>
      </c>
    </row>
    <row r="9589" spans="1:14" ht="13.8" thickBot="1" x14ac:dyDescent="0.25">
      <c r="A9589" s="29" t="s">
        <v>71</v>
      </c>
      <c r="B9589" s="18">
        <v>3</v>
      </c>
      <c r="C9589" s="18">
        <v>6</v>
      </c>
      <c r="D9589" s="18">
        <v>19</v>
      </c>
      <c r="E9589" s="18"/>
      <c r="F9589" s="18"/>
      <c r="G9589" s="18"/>
      <c r="H9589" s="18"/>
      <c r="I9589" s="18"/>
      <c r="J9589" s="62"/>
      <c r="K9589" s="19"/>
      <c r="L9589" s="29" t="s">
        <v>71</v>
      </c>
      <c r="M9589" s="104" t="e">
        <f>#REF!</f>
        <v>#REF!</v>
      </c>
      <c r="N9589" s="113" t="e">
        <f>IF(M9589=0,"",CHOOSE(M9589,"3","6","19","手入力箇所","手入力箇所","手入力箇所","手入力箇所","手入力箇所","手入力箇所","手入力箇所","手入力箇所","手入力箇所","手入力箇所"))</f>
        <v>#REF!</v>
      </c>
    </row>
    <row r="9590" spans="1:14" ht="13.8" thickBot="1" x14ac:dyDescent="0.25">
      <c r="A9590" s="29" t="s">
        <v>72</v>
      </c>
      <c r="B9590" s="18">
        <v>1</v>
      </c>
      <c r="C9590" s="18">
        <v>3</v>
      </c>
      <c r="D9590" s="18">
        <v>5</v>
      </c>
      <c r="E9590" s="18">
        <v>9</v>
      </c>
      <c r="F9590" s="18">
        <v>26</v>
      </c>
      <c r="G9590" s="18"/>
      <c r="H9590" s="18"/>
      <c r="I9590" s="18"/>
      <c r="J9590" s="62"/>
      <c r="K9590" s="19"/>
      <c r="L9590" s="29" t="s">
        <v>72</v>
      </c>
      <c r="M9590" s="104" t="e">
        <f>#REF!</f>
        <v>#REF!</v>
      </c>
      <c r="N9590" s="113" t="e">
        <f>IF(M9590=0,"",CHOOSE(M9590,"1","3","5","9","9","26","26","26","26","26","手入力箇所","手入力箇所","手入力箇所","手入力箇所","手入力箇所","手入力箇所","手入力箇所","手入力箇所","手入力箇所","手入力箇所"))</f>
        <v>#REF!</v>
      </c>
    </row>
    <row r="9591" spans="1:14" ht="13.8" thickBot="1" x14ac:dyDescent="0.25">
      <c r="A9591" s="29" t="s">
        <v>73</v>
      </c>
      <c r="B9591" s="18">
        <v>4</v>
      </c>
      <c r="C9591" s="18">
        <v>11</v>
      </c>
      <c r="D9591" s="18">
        <v>20</v>
      </c>
      <c r="E9591" s="18">
        <v>33</v>
      </c>
      <c r="F9591" s="18"/>
      <c r="G9591" s="18"/>
      <c r="H9591" s="18"/>
      <c r="I9591" s="18"/>
      <c r="J9591" s="62"/>
      <c r="K9591" s="19"/>
      <c r="L9591" s="29" t="s">
        <v>73</v>
      </c>
      <c r="M9591" s="104" t="e">
        <f>#REF!</f>
        <v>#REF!</v>
      </c>
      <c r="N9591" s="113" t="e">
        <f>IF(M9591=0,"",CHOOSE(M9591,"4","11","20","33","33","手入力箇所","手入力箇所","手入力箇所","手入力箇所","手入力箇所","手入力箇所","手入力箇所","手入力箇所","手入力箇所","手入力箇所"))</f>
        <v>#REF!</v>
      </c>
    </row>
    <row r="9592" spans="1:14" ht="37.200000000000003" thickBot="1" x14ac:dyDescent="0.25">
      <c r="A9592" s="30" t="s">
        <v>74</v>
      </c>
      <c r="B9592" s="18">
        <v>4</v>
      </c>
      <c r="C9592" s="18">
        <v>6</v>
      </c>
      <c r="D9592" s="18">
        <v>8</v>
      </c>
      <c r="E9592" s="18">
        <v>10</v>
      </c>
      <c r="F9592" s="18">
        <v>15</v>
      </c>
      <c r="G9592" s="18">
        <v>23</v>
      </c>
      <c r="H9592" s="18">
        <v>33</v>
      </c>
      <c r="I9592" s="18"/>
      <c r="J9592" s="62"/>
      <c r="K9592" s="19"/>
      <c r="L9592" s="30" t="s">
        <v>74</v>
      </c>
      <c r="M9592" s="104" t="e">
        <f>#REF!</f>
        <v>#REF!</v>
      </c>
      <c r="N9592" s="113" t="e">
        <f>IF(M9592=0,"",CHOOSE(M9592,"4","6","8","10","10","15","15","15","15","15","23","23","23","23","23","23","23","23","23","23","33","33","33","33","33","33","33","33","33","33","手入力箇所","手入力箇所","手入力箇所","手入力箇所","手入力箇所","手入力箇所","手入力箇所","手入力箇所","手入力箇所","手入力箇所"))</f>
        <v>#REF!</v>
      </c>
    </row>
    <row r="9593" spans="1:14" ht="13.8" thickBot="1" x14ac:dyDescent="0.25">
      <c r="A9593" s="29" t="s">
        <v>75</v>
      </c>
      <c r="B9593" s="18">
        <v>6</v>
      </c>
      <c r="C9593" s="18">
        <v>14</v>
      </c>
      <c r="D9593" s="18">
        <v>25</v>
      </c>
      <c r="E9593" s="18">
        <v>39</v>
      </c>
      <c r="F9593" s="18"/>
      <c r="G9593" s="18"/>
      <c r="H9593" s="18"/>
      <c r="I9593" s="18"/>
      <c r="J9593" s="62"/>
      <c r="K9593" s="19"/>
      <c r="L9593" s="29" t="s">
        <v>75</v>
      </c>
      <c r="M9593" s="104" t="e">
        <f>#REF!</f>
        <v>#REF!</v>
      </c>
      <c r="N9593" s="113" t="e">
        <f>IF(M9593=0,"",CHOOSE(M9593,"6","14","25","39","39","手入力箇所","手入力箇所","手入力箇所","手入力箇所","手入力箇所","手入力箇所","手入力箇所","手入力箇所","手入力箇所","手入力箇所"))</f>
        <v>#REF!</v>
      </c>
    </row>
    <row r="9594" spans="1:14" ht="37.200000000000003" thickBot="1" x14ac:dyDescent="0.25">
      <c r="A9594" s="30" t="s">
        <v>76</v>
      </c>
      <c r="B9594" s="18">
        <v>2</v>
      </c>
      <c r="C9594" s="18">
        <v>3</v>
      </c>
      <c r="D9594" s="18">
        <v>6</v>
      </c>
      <c r="E9594" s="18">
        <v>9</v>
      </c>
      <c r="F9594" s="18"/>
      <c r="G9594" s="18"/>
      <c r="H9594" s="18"/>
      <c r="I9594" s="18"/>
      <c r="J9594" s="62"/>
      <c r="K9594" s="19"/>
      <c r="L9594" s="30" t="s">
        <v>76</v>
      </c>
      <c r="M9594" s="104" t="e">
        <f>#REF!</f>
        <v>#REF!</v>
      </c>
      <c r="N9594" s="113" t="e">
        <f>IF(M9594=0,"",CHOOSE(M9594,"2","3","6","9","9","手入力箇所","手入力箇所","手入力箇所","手入力箇所","手入力箇所","手入力箇所","手入力箇所","手入力箇所","手入力箇所","手入力箇所"))</f>
        <v>#REF!</v>
      </c>
    </row>
    <row r="9595" spans="1:14" ht="27" thickBot="1" x14ac:dyDescent="0.25">
      <c r="A9595" s="31" t="s">
        <v>77</v>
      </c>
      <c r="B9595" s="18">
        <v>12</v>
      </c>
      <c r="C9595" s="18">
        <v>18</v>
      </c>
      <c r="D9595" s="18">
        <v>22</v>
      </c>
      <c r="E9595" s="18">
        <v>26</v>
      </c>
      <c r="F9595" s="62"/>
      <c r="G9595" s="62"/>
      <c r="H9595" s="62"/>
      <c r="I9595" s="62"/>
      <c r="J9595" s="62"/>
      <c r="K9595" s="19"/>
      <c r="L9595" s="31" t="s">
        <v>77</v>
      </c>
      <c r="M9595" s="104" t="e">
        <f>#REF!</f>
        <v>#REF!</v>
      </c>
      <c r="N9595" s="113" t="e">
        <f>IF(M9595=0,"",CHOOSE(M9595,"12","18","22","26","26","手入力箇所","手入力箇所","手入力箇所","手入力箇所","手入力箇所","手入力箇所","手入力箇所","手入力箇所","手入力箇所","手入力箇所"))</f>
        <v>#REF!</v>
      </c>
    </row>
    <row r="9596" spans="1:14" ht="40.200000000000003" thickBot="1" x14ac:dyDescent="0.25">
      <c r="A9596" s="31" t="s">
        <v>78</v>
      </c>
      <c r="B9596" s="18">
        <v>5</v>
      </c>
      <c r="C9596" s="18">
        <v>8</v>
      </c>
      <c r="D9596" s="18">
        <v>11</v>
      </c>
      <c r="E9596" s="18">
        <v>14</v>
      </c>
      <c r="F9596" s="62"/>
      <c r="G9596" s="62"/>
      <c r="H9596" s="62"/>
      <c r="I9596" s="62"/>
      <c r="J9596" s="62"/>
      <c r="K9596" s="19"/>
      <c r="L9596" s="31" t="s">
        <v>78</v>
      </c>
      <c r="M9596" s="104" t="e">
        <f>#REF!</f>
        <v>#REF!</v>
      </c>
      <c r="N9596" s="113" t="e">
        <f>IF(M9596=0,"",CHOOSE(M9596,"5","8","11","14","14","手入力箇所","手入力箇所","手入力箇所","手入力箇所","手入力箇所","手入力箇所","手入力箇所","手入力箇所","手入力箇所","手入力箇所"))</f>
        <v>#REF!</v>
      </c>
    </row>
    <row r="9597" spans="1:14" ht="27" thickBot="1" x14ac:dyDescent="0.25">
      <c r="A9597" s="31" t="s">
        <v>79</v>
      </c>
      <c r="B9597" s="18">
        <v>6</v>
      </c>
      <c r="C9597" s="18">
        <v>11</v>
      </c>
      <c r="D9597" s="18">
        <v>16</v>
      </c>
      <c r="E9597" s="18">
        <v>21</v>
      </c>
      <c r="F9597" s="62"/>
      <c r="G9597" s="62"/>
      <c r="H9597" s="62"/>
      <c r="I9597" s="62"/>
      <c r="J9597" s="62"/>
      <c r="K9597" s="19"/>
      <c r="L9597" s="31" t="s">
        <v>79</v>
      </c>
      <c r="M9597" s="104" t="e">
        <f>#REF!</f>
        <v>#REF!</v>
      </c>
      <c r="N9597" s="113" t="e">
        <f>IF(M9597=0,"",CHOOSE(M9597,"6","11","16","21","21","手入力箇所","手入力箇所","手入力箇所","手入力箇所","手入力箇所","手入力箇所","手入力箇所","手入力箇所","手入力箇所"))</f>
        <v>#REF!</v>
      </c>
    </row>
    <row r="9598" spans="1:14" ht="40.200000000000003" thickBot="1" x14ac:dyDescent="0.25">
      <c r="A9598" s="31" t="s">
        <v>80</v>
      </c>
      <c r="B9598" s="18">
        <v>5</v>
      </c>
      <c r="C9598" s="18">
        <v>7</v>
      </c>
      <c r="D9598" s="18">
        <v>9</v>
      </c>
      <c r="E9598" s="18">
        <v>10</v>
      </c>
      <c r="F9598" s="62"/>
      <c r="G9598" s="62"/>
      <c r="H9598" s="62"/>
      <c r="I9598" s="62"/>
      <c r="J9598" s="62"/>
      <c r="K9598" s="19"/>
      <c r="L9598" s="31" t="s">
        <v>80</v>
      </c>
      <c r="M9598" s="104" t="e">
        <f>#REF!</f>
        <v>#REF!</v>
      </c>
      <c r="N9598" s="113" t="e">
        <f>IF(M9598=0,"",CHOOSE(M9598,"5","7","9","10","10","手入力箇所","手入力箇所","手入力箇所","手入力箇所","手入力箇所","手入力箇所","手入力箇所","手入力箇所","手入力箇所"))</f>
        <v>#REF!</v>
      </c>
    </row>
    <row r="9599" spans="1:14" ht="40.200000000000003" thickBot="1" x14ac:dyDescent="0.25">
      <c r="A9599" s="31" t="s">
        <v>81</v>
      </c>
      <c r="B9599" s="18">
        <v>9</v>
      </c>
      <c r="C9599" s="18">
        <v>14</v>
      </c>
      <c r="D9599" s="62"/>
      <c r="E9599" s="62"/>
      <c r="F9599" s="62"/>
      <c r="G9599" s="62"/>
      <c r="H9599" s="62"/>
      <c r="I9599" s="62"/>
      <c r="J9599" s="62"/>
      <c r="K9599" s="19"/>
      <c r="L9599" s="31" t="s">
        <v>81</v>
      </c>
      <c r="M9599" s="104" t="e">
        <f>#REF!</f>
        <v>#REF!</v>
      </c>
      <c r="N9599" s="113" t="e">
        <f>IF(M9599=0,"",CHOOSE(M9599,"9","14","手入力箇所","手入力箇所","手入力箇所","手入力箇所","手入力箇所","手入力箇所","手入力箇所","手入力箇所","手入力箇所","手入力箇所"))</f>
        <v>#REF!</v>
      </c>
    </row>
    <row r="9600" spans="1:14" ht="13.8" thickBot="1" x14ac:dyDescent="0.25">
      <c r="A9600" s="31" t="s">
        <v>82</v>
      </c>
      <c r="B9600" s="18">
        <v>3</v>
      </c>
      <c r="C9600" s="18">
        <v>4</v>
      </c>
      <c r="D9600" s="18">
        <v>4</v>
      </c>
      <c r="E9600" s="18">
        <v>5</v>
      </c>
      <c r="F9600" s="18">
        <v>6</v>
      </c>
      <c r="G9600" s="18">
        <v>8</v>
      </c>
      <c r="H9600" s="18">
        <v>9</v>
      </c>
      <c r="I9600" s="18">
        <v>11</v>
      </c>
      <c r="J9600" s="18">
        <v>12</v>
      </c>
      <c r="K9600" s="19"/>
      <c r="L9600" s="31" t="s">
        <v>82</v>
      </c>
      <c r="M9600" s="104" t="e">
        <f>#REF!</f>
        <v>#REF!</v>
      </c>
      <c r="N9600" s="113" t="e">
        <f>IF(M9600=0,"",CHOOSE(M9600,"3","4","4","5","5","6","6","6","6","6","8","8","8","8","8","8","8","8","8","8","9","9","9","9","9","9","9","9","9","9","11","11","11","11","11","11","11","11","11","11","12","12","12","12","12","12","12","12","12","12","12","手入力箇所","手入力箇所","手入力箇所","手入力箇所","手入力箇所","手入力箇所","手入力箇所","手入力箇所","手入力箇所","手入力箇所"))</f>
        <v>#REF!</v>
      </c>
    </row>
    <row r="9601" spans="1:14" ht="13.8" thickBot="1" x14ac:dyDescent="0.25">
      <c r="A9601" s="31" t="s">
        <v>83</v>
      </c>
      <c r="B9601" s="18">
        <v>3</v>
      </c>
      <c r="C9601" s="18">
        <v>4</v>
      </c>
      <c r="D9601" s="18">
        <v>4</v>
      </c>
      <c r="E9601" s="18">
        <v>5</v>
      </c>
      <c r="F9601" s="18">
        <v>6</v>
      </c>
      <c r="G9601" s="18">
        <v>8</v>
      </c>
      <c r="H9601" s="18">
        <v>10</v>
      </c>
      <c r="I9601" s="18">
        <v>12</v>
      </c>
      <c r="J9601" s="18">
        <v>13</v>
      </c>
      <c r="K9601" s="19"/>
      <c r="L9601" s="31" t="s">
        <v>83</v>
      </c>
      <c r="M9601" s="104" t="e">
        <f>#REF!</f>
        <v>#REF!</v>
      </c>
      <c r="N9601" s="113" t="e">
        <f>IF(M9601=0,"",CHOOSE(M9601,"3","4","4","5","5","6","6","6","6","6","8","8","8","8","8","8","8","8","8","8","10","10","10","10","10","10","10","10","10","10","12","12","12","12","12","12","12","12","12","12","13","13","13","13","13","13","13","13","13","13","13","手入力箇所","手入力箇所","手入力箇所","手入力箇所","手入力箇所","手入力箇所","手入力箇所","手入力箇所","手入力箇所","手入力箇所"))</f>
        <v>#REF!</v>
      </c>
    </row>
    <row r="9602" spans="1:14" ht="27" thickBot="1" x14ac:dyDescent="0.25">
      <c r="A9602" s="32" t="s">
        <v>84</v>
      </c>
      <c r="B9602" s="20">
        <v>1</v>
      </c>
      <c r="C9602" s="20">
        <v>2</v>
      </c>
      <c r="D9602" s="20">
        <v>3</v>
      </c>
      <c r="E9602" s="20">
        <v>4</v>
      </c>
      <c r="F9602" s="20">
        <v>8</v>
      </c>
      <c r="G9602" s="20">
        <v>19</v>
      </c>
      <c r="H9602" s="63"/>
      <c r="I9602" s="63"/>
      <c r="J9602" s="63"/>
      <c r="K9602" s="21"/>
      <c r="L9602" s="32" t="s">
        <v>84</v>
      </c>
      <c r="M9602" s="104" t="e">
        <f>#REF!</f>
        <v>#REF!</v>
      </c>
      <c r="N9602" s="113" t="e">
        <f>IF(M9602=0,"",CHOOSE(M9602,"1","2","3","4","4","8","8","8","8","8","19","19","19","19","19","19","19","19","19","19","手入力箇所","手入力箇所","手入力箇所","手入力箇所","手入力箇所","手入力箇所","手入力箇所","手入力箇所","手入力箇所","手入力箇所"))</f>
        <v>#REF!</v>
      </c>
    </row>
    <row r="9603" spans="1:14" ht="13.8" thickBot="1" x14ac:dyDescent="0.25"/>
    <row r="9604" spans="1:14" ht="13.8" thickBot="1" x14ac:dyDescent="0.25">
      <c r="A9604" s="686" t="e">
        <f>A9577</f>
        <v>#REF!</v>
      </c>
      <c r="B9604" s="686"/>
      <c r="C9604" s="686"/>
      <c r="D9604" s="687" t="s">
        <v>193</v>
      </c>
      <c r="E9604" s="687"/>
      <c r="F9604" s="687"/>
      <c r="G9604" s="687"/>
      <c r="H9604" s="687"/>
      <c r="I9604" s="687"/>
      <c r="J9604" s="687"/>
      <c r="K9604" s="687"/>
      <c r="L9604" s="687"/>
      <c r="M9604" s="687"/>
      <c r="N9604" s="687"/>
    </row>
    <row r="9605" spans="1:14" ht="13.8" thickBot="1" x14ac:dyDescent="0.25">
      <c r="A9605" s="105"/>
      <c r="B9605" s="33">
        <v>1</v>
      </c>
      <c r="C9605" s="24">
        <v>2</v>
      </c>
      <c r="D9605" s="24">
        <v>3</v>
      </c>
      <c r="E9605" s="24" t="s">
        <v>58</v>
      </c>
      <c r="F9605" s="24" t="s">
        <v>59</v>
      </c>
      <c r="G9605" s="24" t="s">
        <v>60</v>
      </c>
      <c r="H9605" s="24" t="s">
        <v>61</v>
      </c>
      <c r="I9605" s="24" t="s">
        <v>62</v>
      </c>
      <c r="J9605" s="24" t="s">
        <v>194</v>
      </c>
      <c r="K9605" s="102" t="s">
        <v>85</v>
      </c>
      <c r="L9605" s="105" t="s">
        <v>189</v>
      </c>
      <c r="M9605" s="105" t="s">
        <v>188</v>
      </c>
      <c r="N9605" s="105" t="s">
        <v>51</v>
      </c>
    </row>
    <row r="9606" spans="1:14" ht="13.8" thickBot="1" x14ac:dyDescent="0.25">
      <c r="A9606" s="26" t="s">
        <v>56</v>
      </c>
      <c r="B9606" s="22">
        <v>16</v>
      </c>
      <c r="C9606" s="22">
        <v>25</v>
      </c>
      <c r="D9606" s="22">
        <v>32</v>
      </c>
      <c r="E9606" s="22">
        <v>38</v>
      </c>
      <c r="F9606" s="22">
        <v>56</v>
      </c>
      <c r="G9606" s="22">
        <v>87</v>
      </c>
      <c r="H9606" s="22">
        <v>121</v>
      </c>
      <c r="I9606" s="22"/>
      <c r="J9606" s="23"/>
      <c r="K9606" s="68"/>
      <c r="L9606" s="107" t="s">
        <v>56</v>
      </c>
      <c r="M9606" s="103" t="e">
        <f>#REF!</f>
        <v>#REF!</v>
      </c>
      <c r="N9606" s="103" t="e">
        <f>IF(M9606=0,"",CHOOSE(M9606,"16","25","32","38","38","56","56","56","56","56","87","87","87","87","87","87","87","87","87","87","121","121","121","121","121","121","121","121","121","121","手入力箇所","手入力箇所","手入力箇所","手入力箇所","手入力箇所","手入力箇所","手入力箇所","手入力箇所","手入力箇所","手入力箇所"))</f>
        <v>#REF!</v>
      </c>
    </row>
    <row r="9607" spans="1:14" ht="13.8" thickBot="1" x14ac:dyDescent="0.25">
      <c r="A9607" s="27" t="s">
        <v>57</v>
      </c>
      <c r="B9607" s="18">
        <v>25</v>
      </c>
      <c r="C9607" s="18">
        <v>33</v>
      </c>
      <c r="D9607" s="18">
        <v>40</v>
      </c>
      <c r="E9607" s="18">
        <v>45</v>
      </c>
      <c r="F9607" s="18">
        <v>58</v>
      </c>
      <c r="G9607" s="18">
        <v>79</v>
      </c>
      <c r="H9607" s="18"/>
      <c r="I9607" s="18"/>
      <c r="J9607" s="62"/>
      <c r="K9607" s="69"/>
      <c r="L9607" s="107" t="s">
        <v>57</v>
      </c>
      <c r="M9607" s="103" t="e">
        <f>#REF!</f>
        <v>#REF!</v>
      </c>
      <c r="N9607" s="103" t="e">
        <f>IF(M9607=0,"",CHOOSE(M9607,"25","33","40","45","45","58","58","58","58","58","79","79","79","79","79","79","79","79","79","79","手入力箇所","手入力箇所","手入力箇所","手入力箇所","手入力箇所","手入力箇所","手入力箇所","手入力箇所","手入力箇所","手入力箇所"))</f>
        <v>#REF!</v>
      </c>
    </row>
    <row r="9608" spans="1:14" ht="48.6" thickBot="1" x14ac:dyDescent="0.25">
      <c r="A9608" s="28" t="s">
        <v>64</v>
      </c>
      <c r="B9608" s="18">
        <v>32</v>
      </c>
      <c r="C9608" s="18"/>
      <c r="D9608" s="18"/>
      <c r="E9608" s="18"/>
      <c r="F9608" s="18"/>
      <c r="G9608" s="18"/>
      <c r="H9608" s="18"/>
      <c r="I9608" s="18"/>
      <c r="J9608" s="62"/>
      <c r="K9608" s="69"/>
      <c r="L9608" s="108" t="s">
        <v>64</v>
      </c>
      <c r="M9608" s="103" t="e">
        <f>#REF!</f>
        <v>#REF!</v>
      </c>
      <c r="N9608" s="103" t="e">
        <f>IF(M9608=0,"",CHOOSE(M9608,"32","手入力箇所","手入力箇所","手入力箇所","手入力箇所","手入力箇所","手入力箇所","手入力箇所","手入力箇所","手入力箇所","手入力箇所"))</f>
        <v>#REF!</v>
      </c>
    </row>
    <row r="9609" spans="1:14" ht="48.6" thickBot="1" x14ac:dyDescent="0.25">
      <c r="A9609" s="28" t="s">
        <v>65</v>
      </c>
      <c r="B9609" s="18">
        <v>36</v>
      </c>
      <c r="C9609" s="18"/>
      <c r="D9609" s="18"/>
      <c r="E9609" s="18"/>
      <c r="F9609" s="18"/>
      <c r="G9609" s="18"/>
      <c r="H9609" s="18"/>
      <c r="I9609" s="18"/>
      <c r="J9609" s="62"/>
      <c r="K9609" s="69"/>
      <c r="L9609" s="108" t="s">
        <v>65</v>
      </c>
      <c r="M9609" s="103" t="e">
        <f>#REF!</f>
        <v>#REF!</v>
      </c>
      <c r="N9609" s="103" t="e">
        <f>IF(M9609=0,"",CHOOSE(M9609,"36","手入力箇所","手入力箇所","手入力箇所","手入力箇所","手入力箇所","手入力箇所","手入力箇所","手入力箇所","手入力箇所","手入力箇所"))</f>
        <v>#REF!</v>
      </c>
    </row>
    <row r="9610" spans="1:14" ht="24.6" thickBot="1" x14ac:dyDescent="0.25">
      <c r="A9610" s="28" t="s">
        <v>66</v>
      </c>
      <c r="B9610" s="18">
        <v>24</v>
      </c>
      <c r="C9610" s="18">
        <v>30</v>
      </c>
      <c r="D9610" s="18">
        <v>33</v>
      </c>
      <c r="E9610" s="18">
        <v>35</v>
      </c>
      <c r="F9610" s="18">
        <v>42</v>
      </c>
      <c r="G9610" s="18"/>
      <c r="H9610" s="18"/>
      <c r="I9610" s="18"/>
      <c r="J9610" s="62"/>
      <c r="K9610" s="69"/>
      <c r="L9610" s="108" t="s">
        <v>66</v>
      </c>
      <c r="M9610" s="103" t="e">
        <f>#REF!</f>
        <v>#REF!</v>
      </c>
      <c r="N9610" s="103" t="e">
        <f>IF(M9610=0,"",CHOOSE(M9610,"24","30","33","35","35","42","42","42","42","42","手入力箇所","手入力箇所","手入力箇所","手入力箇所","手入力箇所","手入力箇所","手入力箇所","手入力箇所","手入力箇所","手入力箇所"))</f>
        <v>#REF!</v>
      </c>
    </row>
    <row r="9611" spans="1:14" ht="36.6" thickBot="1" x14ac:dyDescent="0.25">
      <c r="A9611" s="28" t="s">
        <v>67</v>
      </c>
      <c r="B9611" s="18">
        <v>7</v>
      </c>
      <c r="C9611" s="18">
        <v>12</v>
      </c>
      <c r="D9611" s="18">
        <v>16</v>
      </c>
      <c r="E9611" s="18">
        <v>19</v>
      </c>
      <c r="F9611" s="18"/>
      <c r="G9611" s="18"/>
      <c r="H9611" s="18"/>
      <c r="I9611" s="18"/>
      <c r="J9611" s="62"/>
      <c r="K9611" s="69"/>
      <c r="L9611" s="108" t="s">
        <v>67</v>
      </c>
      <c r="M9611" s="103" t="e">
        <f>#REF!</f>
        <v>#REF!</v>
      </c>
      <c r="N9611" s="103" t="e">
        <f>IF(M9611=0,"",CHOOSE(M9611,"7","12","16","19","19","手入力箇所","手入力箇所","手入力箇所","手入力箇所","手入力箇所","手入力箇所","手入力箇所","手入力箇所","手入力箇所","手入力箇所"))</f>
        <v>#REF!</v>
      </c>
    </row>
    <row r="9612" spans="1:14" ht="24.6" thickBot="1" x14ac:dyDescent="0.25">
      <c r="A9612" s="28" t="s">
        <v>68</v>
      </c>
      <c r="B9612" s="18">
        <v>21</v>
      </c>
      <c r="C9612" s="18">
        <v>35</v>
      </c>
      <c r="D9612" s="18">
        <v>48</v>
      </c>
      <c r="E9612" s="18">
        <v>59</v>
      </c>
      <c r="F9612" s="18">
        <v>94</v>
      </c>
      <c r="G9612" s="18">
        <v>159</v>
      </c>
      <c r="H9612" s="18">
        <v>235</v>
      </c>
      <c r="I9612" s="18"/>
      <c r="J9612" s="62"/>
      <c r="K9612" s="69"/>
      <c r="L9612" s="108" t="s">
        <v>68</v>
      </c>
      <c r="M9612" s="103" t="e">
        <f>#REF!</f>
        <v>#REF!</v>
      </c>
      <c r="N9612" s="103" t="e">
        <f>IF(M9612=0,"",CHOOSE(M9612,"21","35","48","59","59","94","94","94","94","94","159","159","159","159","159","159","159","159","159","159","235","235","235","235","235","235","235","235","235","235","手入力箇所","手入力箇所","手入力箇所","手入力箇所","手入力箇所","手入力箇所","手入力箇所","手入力箇所","手入力箇所","手入力箇所"))</f>
        <v>#REF!</v>
      </c>
    </row>
    <row r="9613" spans="1:14" ht="36.6" thickBot="1" x14ac:dyDescent="0.25">
      <c r="A9613" s="28" t="s">
        <v>69</v>
      </c>
      <c r="B9613" s="18">
        <v>22</v>
      </c>
      <c r="C9613" s="18">
        <v>26</v>
      </c>
      <c r="D9613" s="18">
        <v>28</v>
      </c>
      <c r="E9613" s="18">
        <v>29</v>
      </c>
      <c r="F9613" s="18">
        <v>34</v>
      </c>
      <c r="G9613" s="18"/>
      <c r="H9613" s="18"/>
      <c r="I9613" s="18"/>
      <c r="J9613" s="62"/>
      <c r="K9613" s="69"/>
      <c r="L9613" s="108" t="s">
        <v>69</v>
      </c>
      <c r="M9613" s="103" t="e">
        <f>#REF!</f>
        <v>#REF!</v>
      </c>
      <c r="N9613" s="103" t="e">
        <f>IF(M9613=0,"",CHOOSE(M9613,"22","26","28","29","29","34","34","34","34","34","手入力箇所","手入力箇所","手入力箇所","手入力箇所","手入力箇所","手入力箇所","手入力箇所","手入力箇所","手入力箇所","手入力箇所"))</f>
        <v>#REF!</v>
      </c>
    </row>
    <row r="9614" spans="1:14" ht="13.8" thickBot="1" x14ac:dyDescent="0.25">
      <c r="A9614" s="27" t="s">
        <v>63</v>
      </c>
      <c r="B9614" s="18">
        <v>21</v>
      </c>
      <c r="C9614" s="18">
        <v>33</v>
      </c>
      <c r="D9614" s="18">
        <v>46</v>
      </c>
      <c r="E9614" s="18">
        <v>56</v>
      </c>
      <c r="F9614" s="18">
        <v>89</v>
      </c>
      <c r="G9614" s="18">
        <v>151</v>
      </c>
      <c r="H9614" s="18">
        <v>224</v>
      </c>
      <c r="I9614" s="18">
        <v>289</v>
      </c>
      <c r="J9614" s="18">
        <v>350</v>
      </c>
      <c r="K9614" s="69"/>
      <c r="L9614" s="107" t="s">
        <v>63</v>
      </c>
      <c r="M9614" s="103" t="e">
        <f>#REF!</f>
        <v>#REF!</v>
      </c>
      <c r="N9614" s="103" t="e">
        <f>IF(M9614=0,"",CHOOSE(M9614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615" spans="1:14" ht="24.6" thickBot="1" x14ac:dyDescent="0.25">
      <c r="A9615" s="34" t="s">
        <v>70</v>
      </c>
      <c r="B9615" s="35">
        <v>13</v>
      </c>
      <c r="C9615" s="35">
        <v>33</v>
      </c>
      <c r="D9615" s="35">
        <v>59</v>
      </c>
      <c r="E9615" s="35"/>
      <c r="F9615" s="35"/>
      <c r="G9615" s="35"/>
      <c r="H9615" s="35"/>
      <c r="I9615" s="35"/>
      <c r="J9615" s="36"/>
      <c r="K9615" s="67"/>
      <c r="L9615" s="108" t="s">
        <v>70</v>
      </c>
      <c r="M9615" s="103" t="e">
        <f>#REF!</f>
        <v>#REF!</v>
      </c>
      <c r="N9615" s="103" t="e">
        <f>IF(M9615=0,"",CHOOSE(M9615,"13","33","59","手入力箇所","手入力箇所","手入力箇所","手入力箇所","手入力箇所","手入力箇所","手入力箇所","手入力箇所","手入力箇所","手入力箇所"))</f>
        <v>#REF!</v>
      </c>
    </row>
    <row r="9616" spans="1:14" ht="13.8" thickBot="1" x14ac:dyDescent="0.25">
      <c r="A9616" s="37" t="s">
        <v>71</v>
      </c>
      <c r="B9616" s="17">
        <v>23</v>
      </c>
      <c r="C9616" s="17">
        <v>39</v>
      </c>
      <c r="D9616" s="17">
        <v>97</v>
      </c>
      <c r="E9616" s="17"/>
      <c r="F9616" s="17"/>
      <c r="G9616" s="17"/>
      <c r="H9616" s="17"/>
      <c r="I9616" s="17"/>
      <c r="J9616" s="64"/>
      <c r="K9616" s="70"/>
      <c r="L9616" s="109" t="s">
        <v>71</v>
      </c>
      <c r="M9616" s="103" t="e">
        <f>#REF!</f>
        <v>#REF!</v>
      </c>
      <c r="N9616" s="103" t="e">
        <f>IF(M9616=0,"",CHOOSE(M9616,"23","39","97","手入力箇所","手入力箇所","手入力箇所","手入力箇所","手入力箇所","手入力箇所","手入力箇所","手入力箇所","手入力箇所","手入力箇所"))</f>
        <v>#REF!</v>
      </c>
    </row>
    <row r="9617" spans="1:14" ht="13.8" thickBot="1" x14ac:dyDescent="0.25">
      <c r="A9617" s="29" t="s">
        <v>72</v>
      </c>
      <c r="B9617" s="18">
        <v>21</v>
      </c>
      <c r="C9617" s="18">
        <v>37</v>
      </c>
      <c r="D9617" s="18">
        <v>58</v>
      </c>
      <c r="E9617" s="18">
        <v>76</v>
      </c>
      <c r="F9617" s="18">
        <v>137</v>
      </c>
      <c r="G9617" s="18"/>
      <c r="H9617" s="18"/>
      <c r="I9617" s="18"/>
      <c r="J9617" s="62"/>
      <c r="K9617" s="69"/>
      <c r="L9617" s="109" t="s">
        <v>72</v>
      </c>
      <c r="M9617" s="103" t="e">
        <f>#REF!</f>
        <v>#REF!</v>
      </c>
      <c r="N9617" s="103" t="e">
        <f>IF(M9617=0,"",CHOOSE(M9617,"21","37","58","76","76","137","137","137","137","137","手入力箇所","手入力箇所","手入力箇所","手入力箇所","手入力箇所","手入力箇所","手入力箇所","手入力箇所","手入力箇所","手入力箇所"))</f>
        <v>#REF!</v>
      </c>
    </row>
    <row r="9618" spans="1:14" ht="13.8" thickBot="1" x14ac:dyDescent="0.25">
      <c r="A9618" s="29" t="s">
        <v>73</v>
      </c>
      <c r="B9618" s="18">
        <v>48</v>
      </c>
      <c r="C9618" s="18">
        <v>93</v>
      </c>
      <c r="D9618" s="18">
        <v>138</v>
      </c>
      <c r="E9618" s="18">
        <v>183</v>
      </c>
      <c r="F9618" s="18"/>
      <c r="G9618" s="18"/>
      <c r="H9618" s="18"/>
      <c r="I9618" s="18"/>
      <c r="J9618" s="62"/>
      <c r="K9618" s="69"/>
      <c r="L9618" s="109" t="s">
        <v>73</v>
      </c>
      <c r="M9618" s="103" t="e">
        <f>#REF!</f>
        <v>#REF!</v>
      </c>
      <c r="N9618" s="103" t="e">
        <f>IF(M9618=0,"",CHOOSE(M9618,"48","93","138","183","183","手入力箇所","手入力箇所","手入力箇所","手入力箇所","手入力箇所","手入力箇所","手入力箇所","手入力箇所","手入力箇所","手入力箇所"))</f>
        <v>#REF!</v>
      </c>
    </row>
    <row r="9619" spans="1:14" ht="37.200000000000003" thickBot="1" x14ac:dyDescent="0.25">
      <c r="A9619" s="30" t="s">
        <v>74</v>
      </c>
      <c r="B9619" s="18">
        <v>13</v>
      </c>
      <c r="C9619" s="18">
        <v>26</v>
      </c>
      <c r="D9619" s="18">
        <v>40</v>
      </c>
      <c r="E9619" s="18">
        <v>55</v>
      </c>
      <c r="F9619" s="18">
        <v>107</v>
      </c>
      <c r="G9619" s="18">
        <v>224</v>
      </c>
      <c r="H9619" s="18">
        <v>386</v>
      </c>
      <c r="I9619" s="18"/>
      <c r="J9619" s="62"/>
      <c r="K9619" s="69"/>
      <c r="L9619" s="110" t="s">
        <v>74</v>
      </c>
      <c r="M9619" s="103" t="e">
        <f>#REF!</f>
        <v>#REF!</v>
      </c>
      <c r="N9619" s="103" t="e">
        <f>IF(M9619=0,"",CHOOSE(M9619,"13","26","40","55","55","107","107","107","107","107","224","224","224","224","224","224","224","224","224","224","386","386","386","386","386","386","386","386","386","386","手入力箇所","手入力箇所","手入力箇所","手入力箇所","手入力箇所","手入力箇所","手入力箇所","手入力箇所","手入力箇所","手入力箇所"))</f>
        <v>#REF!</v>
      </c>
    </row>
    <row r="9620" spans="1:14" ht="13.8" thickBot="1" x14ac:dyDescent="0.25">
      <c r="A9620" s="29" t="s">
        <v>75</v>
      </c>
      <c r="B9620" s="18">
        <v>36</v>
      </c>
      <c r="C9620" s="18">
        <v>98</v>
      </c>
      <c r="D9620" s="18">
        <v>173</v>
      </c>
      <c r="E9620" s="18">
        <v>274</v>
      </c>
      <c r="F9620" s="18"/>
      <c r="G9620" s="18"/>
      <c r="H9620" s="18"/>
      <c r="I9620" s="18"/>
      <c r="J9620" s="62"/>
      <c r="K9620" s="69"/>
      <c r="L9620" s="109" t="s">
        <v>75</v>
      </c>
      <c r="M9620" s="103" t="e">
        <f>#REF!</f>
        <v>#REF!</v>
      </c>
      <c r="N9620" s="103" t="e">
        <f>IF(M9620=0,"",CHOOSE(M9620,"36","98","173","274","274","手入力箇所","手入力箇所","手入力箇所","手入力箇所","手入力箇所","手入力箇所","手入力箇所","手入力箇所","手入力箇所","手入力箇所"))</f>
        <v>#REF!</v>
      </c>
    </row>
    <row r="9621" spans="1:14" ht="37.200000000000003" thickBot="1" x14ac:dyDescent="0.25">
      <c r="A9621" s="30" t="s">
        <v>76</v>
      </c>
      <c r="B9621" s="18">
        <v>127</v>
      </c>
      <c r="C9621" s="18">
        <v>127</v>
      </c>
      <c r="D9621" s="18">
        <v>127</v>
      </c>
      <c r="E9621" s="18">
        <v>127</v>
      </c>
      <c r="F9621" s="18"/>
      <c r="G9621" s="18"/>
      <c r="H9621" s="18"/>
      <c r="I9621" s="18"/>
      <c r="J9621" s="62"/>
      <c r="K9621" s="69"/>
      <c r="L9621" s="110" t="s">
        <v>76</v>
      </c>
      <c r="M9621" s="103" t="e">
        <f>#REF!</f>
        <v>#REF!</v>
      </c>
      <c r="N9621" s="103" t="e">
        <f>IF(M9621=0,"",CHOOSE(M9621,"127","127","127","127","127","手入力箇所","手入力箇所","手入力箇所","手入力箇所","手入力箇所","手入力箇所","手入力箇所","手入力箇所","手入力箇所","手入力箇所"))</f>
        <v>#REF!</v>
      </c>
    </row>
    <row r="9622" spans="1:14" ht="27" thickBot="1" x14ac:dyDescent="0.25">
      <c r="A9622" s="31" t="s">
        <v>77</v>
      </c>
      <c r="B9622" s="18">
        <v>42</v>
      </c>
      <c r="C9622" s="18">
        <v>90</v>
      </c>
      <c r="D9622" s="18">
        <v>141</v>
      </c>
      <c r="E9622" s="18">
        <v>193</v>
      </c>
      <c r="F9622" s="62"/>
      <c r="G9622" s="62"/>
      <c r="H9622" s="62"/>
      <c r="I9622" s="62"/>
      <c r="J9622" s="62"/>
      <c r="K9622" s="69"/>
      <c r="L9622" s="111" t="s">
        <v>77</v>
      </c>
      <c r="M9622" s="103" t="e">
        <f>#REF!</f>
        <v>#REF!</v>
      </c>
      <c r="N9622" s="103" t="e">
        <f>IF(M9622=0,"",CHOOSE(M9622,"42","90","141","193","1936","手入力箇所","手入力箇所","手入力箇所","手入力箇所","手入力箇所","手入力箇所","手入力箇所","手入力箇所","手入力箇所","手入力箇所"))</f>
        <v>#REF!</v>
      </c>
    </row>
    <row r="9623" spans="1:14" ht="40.200000000000003" thickBot="1" x14ac:dyDescent="0.25">
      <c r="A9623" s="31" t="s">
        <v>78</v>
      </c>
      <c r="B9623" s="18">
        <v>24</v>
      </c>
      <c r="C9623" s="18">
        <v>43</v>
      </c>
      <c r="D9623" s="18">
        <v>61</v>
      </c>
      <c r="E9623" s="18">
        <v>76</v>
      </c>
      <c r="F9623" s="62"/>
      <c r="G9623" s="62"/>
      <c r="H9623" s="62"/>
      <c r="I9623" s="62"/>
      <c r="J9623" s="62"/>
      <c r="K9623" s="69"/>
      <c r="L9623" s="111" t="s">
        <v>78</v>
      </c>
      <c r="M9623" s="103" t="e">
        <f>#REF!</f>
        <v>#REF!</v>
      </c>
      <c r="N9623" s="103" t="e">
        <f>IF(M9623=0,"",CHOOSE(M9623,"24","43","61","76","76","手入力箇所","手入力箇所","手入力箇所","手入力箇所","手入力箇所","手入力箇所","手入力箇所","手入力箇所","手入力箇所","手入力箇所"))</f>
        <v>#REF!</v>
      </c>
    </row>
    <row r="9624" spans="1:14" ht="27" thickBot="1" x14ac:dyDescent="0.25">
      <c r="A9624" s="31" t="s">
        <v>79</v>
      </c>
      <c r="B9624" s="18">
        <v>54</v>
      </c>
      <c r="C9624" s="18">
        <v>77</v>
      </c>
      <c r="D9624" s="18">
        <v>94</v>
      </c>
      <c r="E9624" s="18">
        <v>107</v>
      </c>
      <c r="F9624" s="62"/>
      <c r="G9624" s="62"/>
      <c r="H9624" s="62"/>
      <c r="I9624" s="62"/>
      <c r="J9624" s="62"/>
      <c r="K9624" s="69"/>
      <c r="L9624" s="111" t="s">
        <v>79</v>
      </c>
      <c r="M9624" s="103" t="e">
        <f>#REF!</f>
        <v>#REF!</v>
      </c>
      <c r="N9624" s="103" t="e">
        <f>IF(M9624=0,"",CHOOSE(M9624,"54","77","94","107","107","手入力箇所","手入力箇所","手入力箇所","手入力箇所","手入力箇所","手入力箇所","手入力箇所","手入力箇所","手入力箇所","手入力箇所"))</f>
        <v>#REF!</v>
      </c>
    </row>
    <row r="9625" spans="1:14" ht="40.200000000000003" thickBot="1" x14ac:dyDescent="0.25">
      <c r="A9625" s="31" t="s">
        <v>80</v>
      </c>
      <c r="B9625" s="18">
        <v>49</v>
      </c>
      <c r="C9625" s="18">
        <v>53</v>
      </c>
      <c r="D9625" s="18">
        <v>55</v>
      </c>
      <c r="E9625" s="18">
        <v>56</v>
      </c>
      <c r="F9625" s="62"/>
      <c r="G9625" s="62"/>
      <c r="H9625" s="62"/>
      <c r="I9625" s="62"/>
      <c r="J9625" s="62"/>
      <c r="K9625" s="69"/>
      <c r="L9625" s="111" t="s">
        <v>80</v>
      </c>
      <c r="M9625" s="103" t="e">
        <f>#REF!</f>
        <v>#REF!</v>
      </c>
      <c r="N9625" s="103" t="e">
        <f>IF(M9625=0,"",CHOOSE(M9625,"49","53","55","56","56","手入力箇所","手入力箇所","手入力箇所","手入力箇所","手入力箇所","手入力箇所","手入力箇所","手入力箇所","手入力箇所","手入力箇所"))</f>
        <v>#REF!</v>
      </c>
    </row>
    <row r="9626" spans="1:14" ht="40.200000000000003" thickBot="1" x14ac:dyDescent="0.25">
      <c r="A9626" s="38" t="s">
        <v>81</v>
      </c>
      <c r="B9626" s="35">
        <v>232</v>
      </c>
      <c r="C9626" s="35">
        <v>232</v>
      </c>
      <c r="D9626" s="36"/>
      <c r="E9626" s="36"/>
      <c r="F9626" s="36"/>
      <c r="G9626" s="36"/>
      <c r="H9626" s="36"/>
      <c r="I9626" s="36"/>
      <c r="J9626" s="36"/>
      <c r="K9626" s="67"/>
      <c r="L9626" s="111" t="s">
        <v>81</v>
      </c>
      <c r="M9626" s="103" t="e">
        <f>#REF!</f>
        <v>#REF!</v>
      </c>
      <c r="N9626" s="103" t="e">
        <f>IF(M9626=0,"",CHOOSE(M9626,"232","232","手入力箇所","手入力箇所","手入力箇所","手入力箇所","手入力箇所","手入力箇所","手入力箇所","手入力箇所","手入力箇所","手入力箇所"))</f>
        <v>#REF!</v>
      </c>
    </row>
    <row r="9627" spans="1:14" ht="13.8" thickBot="1" x14ac:dyDescent="0.25">
      <c r="A9627" s="39" t="s">
        <v>82</v>
      </c>
      <c r="B9627" s="17">
        <v>6</v>
      </c>
      <c r="C9627" s="17">
        <v>9</v>
      </c>
      <c r="D9627" s="17">
        <v>11</v>
      </c>
      <c r="E9627" s="17">
        <v>13</v>
      </c>
      <c r="F9627" s="17">
        <v>18</v>
      </c>
      <c r="G9627" s="17">
        <v>26</v>
      </c>
      <c r="H9627" s="17">
        <v>35</v>
      </c>
      <c r="I9627" s="17">
        <v>43</v>
      </c>
      <c r="J9627" s="17">
        <v>49</v>
      </c>
      <c r="K9627" s="70"/>
      <c r="L9627" s="111" t="s">
        <v>82</v>
      </c>
      <c r="M9627" s="103" t="e">
        <f>#REF!</f>
        <v>#REF!</v>
      </c>
      <c r="N9627" s="103" t="e">
        <f>IF(M9627=0,"",CHOOSE(M9627,"6","9","11","13","13","18","18","18","18","18","26","26","26","26","26","26","26","26","26","26","35","35","35","35","35","35","35","35","35","35","43","43","43","43","43","43","43","43","43","43","49","49","49","49","49","49","49","49","49","49","手入力箇所","手入力箇所","手入力箇所","手入力箇所","手入力箇所","手入力箇所","手入力箇所","手入力箇所","手入力箇所","手入力箇所"))</f>
        <v>#REF!</v>
      </c>
    </row>
    <row r="9628" spans="1:14" ht="13.8" thickBot="1" x14ac:dyDescent="0.25">
      <c r="A9628" s="31" t="s">
        <v>83</v>
      </c>
      <c r="B9628" s="18">
        <v>6</v>
      </c>
      <c r="C9628" s="18">
        <v>10</v>
      </c>
      <c r="D9628" s="18">
        <v>14</v>
      </c>
      <c r="E9628" s="18">
        <v>17</v>
      </c>
      <c r="F9628" s="18">
        <v>29</v>
      </c>
      <c r="G9628" s="18">
        <v>50</v>
      </c>
      <c r="H9628" s="18">
        <v>76</v>
      </c>
      <c r="I9628" s="18">
        <v>100</v>
      </c>
      <c r="J9628" s="18">
        <v>123</v>
      </c>
      <c r="K9628" s="69"/>
      <c r="L9628" s="111" t="s">
        <v>83</v>
      </c>
      <c r="M9628" s="103" t="e">
        <f>#REF!</f>
        <v>#REF!</v>
      </c>
      <c r="N9628" s="103" t="e">
        <f>IF(M9628=0,"",CHOOSE(M9628,"6","10","14","17","17","29","29","29","29","29","50","50","50","50","50","50","50","50","50","50","76","76","76","76","76","76","76","76","76","76","100","100","100","100","100","100","100","100","100","100","123","123","123","123","123","123","123","123","123","123","手入力箇所","手入力箇所","手入力箇所","手入力箇所","手入力箇所","手入力箇所","手入力箇所","手入力箇所","手入力箇所"))</f>
        <v>#REF!</v>
      </c>
    </row>
    <row r="9629" spans="1:14" ht="27" thickBot="1" x14ac:dyDescent="0.25">
      <c r="A9629" s="32" t="s">
        <v>84</v>
      </c>
      <c r="B9629" s="20">
        <v>9</v>
      </c>
      <c r="C9629" s="20">
        <v>15</v>
      </c>
      <c r="D9629" s="20">
        <v>20</v>
      </c>
      <c r="E9629" s="20">
        <v>24</v>
      </c>
      <c r="F9629" s="20">
        <v>39</v>
      </c>
      <c r="G9629" s="20">
        <v>65</v>
      </c>
      <c r="H9629" s="63"/>
      <c r="I9629" s="63"/>
      <c r="J9629" s="63"/>
      <c r="K9629" s="106"/>
      <c r="L9629" s="111" t="s">
        <v>84</v>
      </c>
      <c r="M9629" s="103" t="e">
        <f>#REF!</f>
        <v>#REF!</v>
      </c>
      <c r="N9629" s="103" t="e">
        <f>IF(M9629=0,"",CHOOSE(M9629,"9","15","20","24","24","39","39","39","39","39","65","65","65","65","65","65","65","65","65","65","手入力箇所","手入力箇所","手入力箇所","手入力箇所","手入力箇所","手入力箇所","手入力箇所","手入力箇所","手入力箇所","手入力箇所"))</f>
        <v>#REF!</v>
      </c>
    </row>
    <row r="9632" spans="1:14" ht="13.8" thickBot="1" x14ac:dyDescent="0.25"/>
    <row r="9633" spans="1:14" ht="13.8" thickBot="1" x14ac:dyDescent="0.25">
      <c r="A9633" s="688" t="e">
        <f>#REF!</f>
        <v>#REF!</v>
      </c>
      <c r="B9633" s="688"/>
      <c r="C9633" s="688"/>
      <c r="D9633" s="689" t="s">
        <v>192</v>
      </c>
      <c r="E9633" s="689"/>
      <c r="F9633" s="689"/>
      <c r="G9633" s="689"/>
      <c r="H9633" s="689"/>
      <c r="I9633" s="689"/>
      <c r="J9633" s="689"/>
      <c r="K9633" s="689"/>
      <c r="L9633" s="689"/>
      <c r="M9633" s="689"/>
      <c r="N9633" s="689"/>
    </row>
    <row r="9634" spans="1:14" ht="13.8" thickBot="1" x14ac:dyDescent="0.25">
      <c r="A9634" s="65"/>
      <c r="B9634" s="33">
        <v>1</v>
      </c>
      <c r="C9634" s="24">
        <v>2</v>
      </c>
      <c r="D9634" s="24">
        <v>3</v>
      </c>
      <c r="E9634" s="24" t="s">
        <v>58</v>
      </c>
      <c r="F9634" s="24" t="s">
        <v>59</v>
      </c>
      <c r="G9634" s="24" t="s">
        <v>60</v>
      </c>
      <c r="H9634" s="24" t="s">
        <v>61</v>
      </c>
      <c r="I9634" s="24" t="s">
        <v>62</v>
      </c>
      <c r="J9634" s="24" t="s">
        <v>194</v>
      </c>
      <c r="K9634" s="25" t="s">
        <v>85</v>
      </c>
      <c r="L9634" s="105" t="s">
        <v>189</v>
      </c>
      <c r="M9634" s="105" t="s">
        <v>188</v>
      </c>
      <c r="N9634" s="105" t="s">
        <v>51</v>
      </c>
    </row>
    <row r="9635" spans="1:14" ht="13.8" thickBot="1" x14ac:dyDescent="0.25">
      <c r="A9635" s="26" t="s">
        <v>56</v>
      </c>
      <c r="B9635" s="22">
        <v>5</v>
      </c>
      <c r="C9635" s="22">
        <v>7</v>
      </c>
      <c r="D9635" s="22">
        <v>8</v>
      </c>
      <c r="E9635" s="22">
        <v>8</v>
      </c>
      <c r="F9635" s="22">
        <v>10</v>
      </c>
      <c r="G9635" s="22">
        <v>13</v>
      </c>
      <c r="H9635" s="22">
        <v>16</v>
      </c>
      <c r="I9635" s="22"/>
      <c r="J9635" s="23"/>
      <c r="K9635" s="1"/>
      <c r="L9635" s="26" t="s">
        <v>56</v>
      </c>
      <c r="M9635" s="104" t="e">
        <f>#REF!</f>
        <v>#REF!</v>
      </c>
      <c r="N9635" s="112" t="e">
        <f>IF(M9635=0,"",CHOOSE(M9635,"5","7","8","8","8","10","10","10","10","10","13","13","13","13","13","13","13","13","13","13","16","16","16","16","16","16","16","16","16","16","16","手入力箇所","手入力箇所","手入力箇所","手入力箇所","手入力箇所","手入力箇所","手入力箇所","手入力箇所","手入力箇所","手入力箇所"))</f>
        <v>#REF!</v>
      </c>
    </row>
    <row r="9636" spans="1:14" ht="13.8" thickBot="1" x14ac:dyDescent="0.25">
      <c r="A9636" s="27" t="s">
        <v>57</v>
      </c>
      <c r="B9636" s="18">
        <v>5</v>
      </c>
      <c r="C9636" s="18">
        <v>7</v>
      </c>
      <c r="D9636" s="18">
        <v>8</v>
      </c>
      <c r="E9636" s="18">
        <v>9</v>
      </c>
      <c r="F9636" s="18">
        <v>12</v>
      </c>
      <c r="G9636" s="18">
        <v>16</v>
      </c>
      <c r="H9636" s="18"/>
      <c r="I9636" s="18"/>
      <c r="J9636" s="62"/>
      <c r="K9636" s="19"/>
      <c r="L9636" s="27" t="s">
        <v>57</v>
      </c>
      <c r="M9636" s="104" t="e">
        <f>#REF!</f>
        <v>#REF!</v>
      </c>
      <c r="N9636" s="113" t="e">
        <f>IF(M9636=0,"",CHOOSE(M9636,"5","7","8","9","9","12","12","12","12","12","16","16","16","16","16","16","16","16","16","16","手入力箇所","手入力箇所","手入力箇所","手入力箇所","手入力箇所","手入力箇所","手入力箇所","手入力箇所","手入力箇所","手入力箇所"))</f>
        <v>#REF!</v>
      </c>
    </row>
    <row r="9637" spans="1:14" ht="48.6" thickBot="1" x14ac:dyDescent="0.25">
      <c r="A9637" s="28" t="s">
        <v>64</v>
      </c>
      <c r="B9637" s="18">
        <v>6</v>
      </c>
      <c r="C9637" s="18"/>
      <c r="D9637" s="18"/>
      <c r="E9637" s="18"/>
      <c r="F9637" s="18"/>
      <c r="G9637" s="18"/>
      <c r="H9637" s="18"/>
      <c r="I9637" s="18"/>
      <c r="J9637" s="62"/>
      <c r="K9637" s="19"/>
      <c r="L9637" s="28" t="s">
        <v>64</v>
      </c>
      <c r="M9637" s="104" t="e">
        <f>#REF!</f>
        <v>#REF!</v>
      </c>
      <c r="N9637" s="113" t="e">
        <f>IF(M9637=0,"",CHOOSE(M9637,"6","手入力箇所","手入力箇所","手入力箇所","手入力箇所","手入力箇所","手入力箇所","手入力箇所","手入力箇所","手入力箇所","手入力箇所","",""))</f>
        <v>#REF!</v>
      </c>
    </row>
    <row r="9638" spans="1:14" ht="48.6" thickBot="1" x14ac:dyDescent="0.25">
      <c r="A9638" s="28" t="s">
        <v>65</v>
      </c>
      <c r="B9638" s="18">
        <v>6</v>
      </c>
      <c r="C9638" s="18"/>
      <c r="D9638" s="18"/>
      <c r="E9638" s="18"/>
      <c r="F9638" s="18"/>
      <c r="G9638" s="18"/>
      <c r="H9638" s="18"/>
      <c r="I9638" s="18"/>
      <c r="J9638" s="62"/>
      <c r="K9638" s="19"/>
      <c r="L9638" s="28" t="s">
        <v>65</v>
      </c>
      <c r="M9638" s="104" t="e">
        <f>#REF!</f>
        <v>#REF!</v>
      </c>
      <c r="N9638" s="113" t="e">
        <f>IF(M9638=0,"",CHOOSE(M9638,"6","手入力箇所","手入力箇所","手入力箇所","手入力箇所","手入力箇所","手入力箇所","手入力箇所","手入力箇所","手入力箇所","手入力箇所","",""))</f>
        <v>#REF!</v>
      </c>
    </row>
    <row r="9639" spans="1:14" ht="24.6" thickBot="1" x14ac:dyDescent="0.25">
      <c r="A9639" s="28" t="s">
        <v>66</v>
      </c>
      <c r="B9639" s="18">
        <v>5</v>
      </c>
      <c r="C9639" s="18">
        <v>7</v>
      </c>
      <c r="D9639" s="18">
        <v>8</v>
      </c>
      <c r="E9639" s="18">
        <v>9</v>
      </c>
      <c r="F9639" s="18">
        <v>12</v>
      </c>
      <c r="G9639" s="18"/>
      <c r="H9639" s="18"/>
      <c r="I9639" s="18"/>
      <c r="J9639" s="62"/>
      <c r="K9639" s="19"/>
      <c r="L9639" s="28" t="s">
        <v>66</v>
      </c>
      <c r="M9639" s="104" t="e">
        <f>#REF!</f>
        <v>#REF!</v>
      </c>
      <c r="N9639" s="113" t="e">
        <f>IF(M9639=0,"",CHOOSE(M9639,"5","7","8","9","9","12","12","12","12","12","手入力箇所","手入力箇所","手入力箇所","手入力箇所","手入力箇所","手入力箇所","手入力箇所","手入力箇所","手入力箇所","手入力箇所"))</f>
        <v>#REF!</v>
      </c>
    </row>
    <row r="9640" spans="1:14" ht="36.6" thickBot="1" x14ac:dyDescent="0.25">
      <c r="A9640" s="28" t="s">
        <v>67</v>
      </c>
      <c r="B9640" s="18">
        <v>4</v>
      </c>
      <c r="C9640" s="18">
        <v>5</v>
      </c>
      <c r="D9640" s="18">
        <v>5</v>
      </c>
      <c r="E9640" s="18">
        <v>6</v>
      </c>
      <c r="F9640" s="18"/>
      <c r="G9640" s="18"/>
      <c r="H9640" s="18"/>
      <c r="I9640" s="18"/>
      <c r="J9640" s="62"/>
      <c r="K9640" s="19"/>
      <c r="L9640" s="28" t="s">
        <v>67</v>
      </c>
      <c r="M9640" s="104" t="e">
        <f>#REF!</f>
        <v>#REF!</v>
      </c>
      <c r="N9640" s="113" t="e">
        <f>IF(M9640=0,"",CHOOSE(M9640,"4","5","5","6","6","手入力箇所","手入力箇所","手入力箇所","手入力箇所","手入力箇所","手入力箇所","手入力箇所","手入力箇所","手入力箇所","手入力箇所"))</f>
        <v>#REF!</v>
      </c>
    </row>
    <row r="9641" spans="1:14" ht="24.6" thickBot="1" x14ac:dyDescent="0.25">
      <c r="A9641" s="28" t="s">
        <v>68</v>
      </c>
      <c r="B9641" s="18">
        <v>12</v>
      </c>
      <c r="C9641" s="18">
        <v>12</v>
      </c>
      <c r="D9641" s="18">
        <v>12</v>
      </c>
      <c r="E9641" s="18">
        <v>12</v>
      </c>
      <c r="F9641" s="18">
        <v>12</v>
      </c>
      <c r="G9641" s="18">
        <v>12</v>
      </c>
      <c r="H9641" s="18">
        <v>12</v>
      </c>
      <c r="I9641" s="18"/>
      <c r="J9641" s="62"/>
      <c r="K9641" s="19"/>
      <c r="L9641" s="28" t="s">
        <v>68</v>
      </c>
      <c r="M9641" s="104" t="e">
        <f>#REF!</f>
        <v>#REF!</v>
      </c>
      <c r="N9641" s="113" t="e">
        <f>IF(M9641=0,"",CHOOSE(M9641,"12","12","12","12","12","12","12","12","12","12","12","12","12","12","12","12","12","12","12","12","12","12","12","12","12","12","12","12","12","12","手入力箇所","手入力箇所","手入力箇所","手入力箇所","手入力箇所","手入力箇所","手入力箇所","手入力箇所","手入力箇所","手入力箇所"))</f>
        <v>#REF!</v>
      </c>
    </row>
    <row r="9642" spans="1:14" ht="36.6" thickBot="1" x14ac:dyDescent="0.25">
      <c r="A9642" s="28" t="s">
        <v>69</v>
      </c>
      <c r="B9642" s="18">
        <v>7</v>
      </c>
      <c r="C9642" s="18">
        <v>7</v>
      </c>
      <c r="D9642" s="18">
        <v>7</v>
      </c>
      <c r="E9642" s="18">
        <v>7</v>
      </c>
      <c r="F9642" s="18">
        <v>7</v>
      </c>
      <c r="G9642" s="18"/>
      <c r="H9642" s="18"/>
      <c r="I9642" s="18"/>
      <c r="J9642" s="62"/>
      <c r="K9642" s="19"/>
      <c r="L9642" s="28" t="s">
        <v>69</v>
      </c>
      <c r="M9642" s="104" t="e">
        <f>#REF!</f>
        <v>#REF!</v>
      </c>
      <c r="N9642" s="113" t="e">
        <f>IF(M9642=0,"",CHOOSE(M9642,"7","7","7","7","7","7","7","7","7","7","手入力箇所","手入力箇所","手入力箇所","手入力箇所","手入力箇所","手入力箇所","手入力箇所","手入力箇所","手入力箇所","手入力箇所"))</f>
        <v>#REF!</v>
      </c>
    </row>
    <row r="9643" spans="1:14" ht="13.8" thickBot="1" x14ac:dyDescent="0.25">
      <c r="A9643" s="27" t="s">
        <v>63</v>
      </c>
      <c r="B9643" s="18">
        <v>4</v>
      </c>
      <c r="C9643" s="18">
        <v>5</v>
      </c>
      <c r="D9643" s="18">
        <v>7</v>
      </c>
      <c r="E9643" s="18">
        <v>8</v>
      </c>
      <c r="F9643" s="18">
        <v>11</v>
      </c>
      <c r="G9643" s="18">
        <v>16</v>
      </c>
      <c r="H9643" s="18">
        <v>22</v>
      </c>
      <c r="I9643" s="18">
        <v>26</v>
      </c>
      <c r="J9643" s="18">
        <v>31</v>
      </c>
      <c r="K9643" s="19"/>
      <c r="L9643" s="27" t="s">
        <v>63</v>
      </c>
      <c r="M9643" s="104" t="e">
        <f>#REF!</f>
        <v>#REF!</v>
      </c>
      <c r="N9643" s="113" t="e">
        <f>IF(M9643=0,"",CHOOSE(M9643,"4","5","7","8","8","11","11","11","11","11","16","16","16","16","16","16","16","16","16","16","22","22","22","22","22","22","22","22","22","22","26","26","26","26","26","26","26","26","26","26","31","31","31","31","31","31","31","31","31","31","31","手入力箇所","手入力箇所","手入力箇所","手入力箇所","手入力箇所","手入力箇所","手入力箇所","手入力箇所","手入力箇所","手入力箇所"))</f>
        <v>#REF!</v>
      </c>
    </row>
    <row r="9644" spans="1:14" ht="24.6" thickBot="1" x14ac:dyDescent="0.25">
      <c r="A9644" s="28" t="s">
        <v>70</v>
      </c>
      <c r="B9644" s="18">
        <v>5</v>
      </c>
      <c r="C9644" s="18">
        <v>6</v>
      </c>
      <c r="D9644" s="18">
        <v>7</v>
      </c>
      <c r="E9644" s="18"/>
      <c r="F9644" s="18"/>
      <c r="G9644" s="18"/>
      <c r="H9644" s="18"/>
      <c r="I9644" s="18"/>
      <c r="J9644" s="62"/>
      <c r="K9644" s="19"/>
      <c r="L9644" s="28" t="s">
        <v>70</v>
      </c>
      <c r="M9644" s="104" t="e">
        <f>#REF!</f>
        <v>#REF!</v>
      </c>
      <c r="N9644" s="113" t="e">
        <f>IF(M9644=0,"",CHOOSE(M9644,"5","6","7","手入力箇所","手入力箇所","手入力箇所","手入力箇所","手入力箇所","手入力箇所","手入力箇所","手入力箇所","手入力箇所","手入力箇所"))</f>
        <v>#REF!</v>
      </c>
    </row>
    <row r="9645" spans="1:14" ht="13.8" thickBot="1" x14ac:dyDescent="0.25">
      <c r="A9645" s="29" t="s">
        <v>71</v>
      </c>
      <c r="B9645" s="18">
        <v>3</v>
      </c>
      <c r="C9645" s="18">
        <v>6</v>
      </c>
      <c r="D9645" s="18">
        <v>19</v>
      </c>
      <c r="E9645" s="18"/>
      <c r="F9645" s="18"/>
      <c r="G9645" s="18"/>
      <c r="H9645" s="18"/>
      <c r="I9645" s="18"/>
      <c r="J9645" s="62"/>
      <c r="K9645" s="19"/>
      <c r="L9645" s="29" t="s">
        <v>71</v>
      </c>
      <c r="M9645" s="104" t="e">
        <f>#REF!</f>
        <v>#REF!</v>
      </c>
      <c r="N9645" s="113" t="e">
        <f>IF(M9645=0,"",CHOOSE(M9645,"3","6","19","手入力箇所","手入力箇所","手入力箇所","手入力箇所","手入力箇所","手入力箇所","手入力箇所","手入力箇所","手入力箇所","手入力箇所"))</f>
        <v>#REF!</v>
      </c>
    </row>
    <row r="9646" spans="1:14" ht="13.8" thickBot="1" x14ac:dyDescent="0.25">
      <c r="A9646" s="29" t="s">
        <v>72</v>
      </c>
      <c r="B9646" s="18">
        <v>1</v>
      </c>
      <c r="C9646" s="18">
        <v>3</v>
      </c>
      <c r="D9646" s="18">
        <v>5</v>
      </c>
      <c r="E9646" s="18">
        <v>9</v>
      </c>
      <c r="F9646" s="18">
        <v>26</v>
      </c>
      <c r="G9646" s="18"/>
      <c r="H9646" s="18"/>
      <c r="I9646" s="18"/>
      <c r="J9646" s="62"/>
      <c r="K9646" s="19"/>
      <c r="L9646" s="29" t="s">
        <v>72</v>
      </c>
      <c r="M9646" s="104" t="e">
        <f>#REF!</f>
        <v>#REF!</v>
      </c>
      <c r="N9646" s="113" t="e">
        <f>IF(M9646=0,"",CHOOSE(M9646,"1","3","5","9","9","26","26","26","26","26","手入力箇所","手入力箇所","手入力箇所","手入力箇所","手入力箇所","手入力箇所","手入力箇所","手入力箇所","手入力箇所","手入力箇所"))</f>
        <v>#REF!</v>
      </c>
    </row>
    <row r="9647" spans="1:14" ht="13.8" thickBot="1" x14ac:dyDescent="0.25">
      <c r="A9647" s="29" t="s">
        <v>73</v>
      </c>
      <c r="B9647" s="18">
        <v>4</v>
      </c>
      <c r="C9647" s="18">
        <v>11</v>
      </c>
      <c r="D9647" s="18">
        <v>20</v>
      </c>
      <c r="E9647" s="18">
        <v>33</v>
      </c>
      <c r="F9647" s="18"/>
      <c r="G9647" s="18"/>
      <c r="H9647" s="18"/>
      <c r="I9647" s="18"/>
      <c r="J9647" s="62"/>
      <c r="K9647" s="19"/>
      <c r="L9647" s="29" t="s">
        <v>73</v>
      </c>
      <c r="M9647" s="104" t="e">
        <f>#REF!</f>
        <v>#REF!</v>
      </c>
      <c r="N9647" s="113" t="e">
        <f>IF(M9647=0,"",CHOOSE(M9647,"4","11","20","33","33","手入力箇所","手入力箇所","手入力箇所","手入力箇所","手入力箇所","手入力箇所","手入力箇所","手入力箇所","手入力箇所","手入力箇所"))</f>
        <v>#REF!</v>
      </c>
    </row>
    <row r="9648" spans="1:14" ht="37.200000000000003" thickBot="1" x14ac:dyDescent="0.25">
      <c r="A9648" s="30" t="s">
        <v>74</v>
      </c>
      <c r="B9648" s="18">
        <v>4</v>
      </c>
      <c r="C9648" s="18">
        <v>6</v>
      </c>
      <c r="D9648" s="18">
        <v>8</v>
      </c>
      <c r="E9648" s="18">
        <v>10</v>
      </c>
      <c r="F9648" s="18">
        <v>15</v>
      </c>
      <c r="G9648" s="18">
        <v>23</v>
      </c>
      <c r="H9648" s="18">
        <v>33</v>
      </c>
      <c r="I9648" s="18"/>
      <c r="J9648" s="62"/>
      <c r="K9648" s="19"/>
      <c r="L9648" s="30" t="s">
        <v>74</v>
      </c>
      <c r="M9648" s="104" t="e">
        <f>#REF!</f>
        <v>#REF!</v>
      </c>
      <c r="N9648" s="113" t="e">
        <f>IF(M9648=0,"",CHOOSE(M9648,"4","6","8","10","10","15","15","15","15","15","23","23","23","23","23","23","23","23","23","23","33","33","33","33","33","33","33","33","33","33","手入力箇所","手入力箇所","手入力箇所","手入力箇所","手入力箇所","手入力箇所","手入力箇所","手入力箇所","手入力箇所","手入力箇所"))</f>
        <v>#REF!</v>
      </c>
    </row>
    <row r="9649" spans="1:14" ht="13.8" thickBot="1" x14ac:dyDescent="0.25">
      <c r="A9649" s="29" t="s">
        <v>75</v>
      </c>
      <c r="B9649" s="18">
        <v>6</v>
      </c>
      <c r="C9649" s="18">
        <v>14</v>
      </c>
      <c r="D9649" s="18">
        <v>25</v>
      </c>
      <c r="E9649" s="18">
        <v>39</v>
      </c>
      <c r="F9649" s="18"/>
      <c r="G9649" s="18"/>
      <c r="H9649" s="18"/>
      <c r="I9649" s="18"/>
      <c r="J9649" s="62"/>
      <c r="K9649" s="19"/>
      <c r="L9649" s="29" t="s">
        <v>75</v>
      </c>
      <c r="M9649" s="104" t="e">
        <f>#REF!</f>
        <v>#REF!</v>
      </c>
      <c r="N9649" s="113" t="e">
        <f>IF(M9649=0,"",CHOOSE(M9649,"6","14","25","39","39","手入力箇所","手入力箇所","手入力箇所","手入力箇所","手入力箇所","手入力箇所","手入力箇所","手入力箇所","手入力箇所","手入力箇所"))</f>
        <v>#REF!</v>
      </c>
    </row>
    <row r="9650" spans="1:14" ht="37.200000000000003" thickBot="1" x14ac:dyDescent="0.25">
      <c r="A9650" s="30" t="s">
        <v>76</v>
      </c>
      <c r="B9650" s="18">
        <v>2</v>
      </c>
      <c r="C9650" s="18">
        <v>3</v>
      </c>
      <c r="D9650" s="18">
        <v>6</v>
      </c>
      <c r="E9650" s="18">
        <v>9</v>
      </c>
      <c r="F9650" s="18"/>
      <c r="G9650" s="18"/>
      <c r="H9650" s="18"/>
      <c r="I9650" s="18"/>
      <c r="J9650" s="62"/>
      <c r="K9650" s="19"/>
      <c r="L9650" s="30" t="s">
        <v>76</v>
      </c>
      <c r="M9650" s="104" t="e">
        <f>#REF!</f>
        <v>#REF!</v>
      </c>
      <c r="N9650" s="113" t="e">
        <f>IF(M9650=0,"",CHOOSE(M9650,"2","3","6","9","9","手入力箇所","手入力箇所","手入力箇所","手入力箇所","手入力箇所","手入力箇所","手入力箇所","手入力箇所","手入力箇所","手入力箇所"))</f>
        <v>#REF!</v>
      </c>
    </row>
    <row r="9651" spans="1:14" ht="27" thickBot="1" x14ac:dyDescent="0.25">
      <c r="A9651" s="31" t="s">
        <v>77</v>
      </c>
      <c r="B9651" s="18">
        <v>12</v>
      </c>
      <c r="C9651" s="18">
        <v>18</v>
      </c>
      <c r="D9651" s="18">
        <v>22</v>
      </c>
      <c r="E9651" s="18">
        <v>26</v>
      </c>
      <c r="F9651" s="62"/>
      <c r="G9651" s="62"/>
      <c r="H9651" s="62"/>
      <c r="I9651" s="62"/>
      <c r="J9651" s="62"/>
      <c r="K9651" s="19"/>
      <c r="L9651" s="31" t="s">
        <v>77</v>
      </c>
      <c r="M9651" s="104" t="e">
        <f>#REF!</f>
        <v>#REF!</v>
      </c>
      <c r="N9651" s="113" t="e">
        <f>IF(M9651=0,"",CHOOSE(M9651,"12","18","22","26","26","手入力箇所","手入力箇所","手入力箇所","手入力箇所","手入力箇所","手入力箇所","手入力箇所","手入力箇所","手入力箇所","手入力箇所"))</f>
        <v>#REF!</v>
      </c>
    </row>
    <row r="9652" spans="1:14" ht="40.200000000000003" thickBot="1" x14ac:dyDescent="0.25">
      <c r="A9652" s="31" t="s">
        <v>78</v>
      </c>
      <c r="B9652" s="18">
        <v>5</v>
      </c>
      <c r="C9652" s="18">
        <v>8</v>
      </c>
      <c r="D9652" s="18">
        <v>11</v>
      </c>
      <c r="E9652" s="18">
        <v>14</v>
      </c>
      <c r="F9652" s="62"/>
      <c r="G9652" s="62"/>
      <c r="H9652" s="62"/>
      <c r="I9652" s="62"/>
      <c r="J9652" s="62"/>
      <c r="K9652" s="19"/>
      <c r="L9652" s="31" t="s">
        <v>78</v>
      </c>
      <c r="M9652" s="104" t="e">
        <f>#REF!</f>
        <v>#REF!</v>
      </c>
      <c r="N9652" s="113" t="e">
        <f>IF(M9652=0,"",CHOOSE(M9652,"5","8","11","14","14","手入力箇所","手入力箇所","手入力箇所","手入力箇所","手入力箇所","手入力箇所","手入力箇所","手入力箇所","手入力箇所","手入力箇所"))</f>
        <v>#REF!</v>
      </c>
    </row>
    <row r="9653" spans="1:14" ht="27" thickBot="1" x14ac:dyDescent="0.25">
      <c r="A9653" s="31" t="s">
        <v>79</v>
      </c>
      <c r="B9653" s="18">
        <v>6</v>
      </c>
      <c r="C9653" s="18">
        <v>11</v>
      </c>
      <c r="D9653" s="18">
        <v>16</v>
      </c>
      <c r="E9653" s="18">
        <v>21</v>
      </c>
      <c r="F9653" s="62"/>
      <c r="G9653" s="62"/>
      <c r="H9653" s="62"/>
      <c r="I9653" s="62"/>
      <c r="J9653" s="62"/>
      <c r="K9653" s="19"/>
      <c r="L9653" s="31" t="s">
        <v>79</v>
      </c>
      <c r="M9653" s="104" t="e">
        <f>#REF!</f>
        <v>#REF!</v>
      </c>
      <c r="N9653" s="113" t="e">
        <f>IF(M9653=0,"",CHOOSE(M9653,"6","11","16","21","21","手入力箇所","手入力箇所","手入力箇所","手入力箇所","手入力箇所","手入力箇所","手入力箇所","手入力箇所","手入力箇所"))</f>
        <v>#REF!</v>
      </c>
    </row>
    <row r="9654" spans="1:14" ht="40.200000000000003" thickBot="1" x14ac:dyDescent="0.25">
      <c r="A9654" s="31" t="s">
        <v>80</v>
      </c>
      <c r="B9654" s="18">
        <v>5</v>
      </c>
      <c r="C9654" s="18">
        <v>7</v>
      </c>
      <c r="D9654" s="18">
        <v>9</v>
      </c>
      <c r="E9654" s="18">
        <v>10</v>
      </c>
      <c r="F9654" s="62"/>
      <c r="G9654" s="62"/>
      <c r="H9654" s="62"/>
      <c r="I9654" s="62"/>
      <c r="J9654" s="62"/>
      <c r="K9654" s="19"/>
      <c r="L9654" s="31" t="s">
        <v>80</v>
      </c>
      <c r="M9654" s="104" t="e">
        <f>#REF!</f>
        <v>#REF!</v>
      </c>
      <c r="N9654" s="113" t="e">
        <f>IF(M9654=0,"",CHOOSE(M9654,"5","7","9","10","10","手入力箇所","手入力箇所","手入力箇所","手入力箇所","手入力箇所","手入力箇所","手入力箇所","手入力箇所","手入力箇所"))</f>
        <v>#REF!</v>
      </c>
    </row>
    <row r="9655" spans="1:14" ht="40.200000000000003" thickBot="1" x14ac:dyDescent="0.25">
      <c r="A9655" s="31" t="s">
        <v>81</v>
      </c>
      <c r="B9655" s="18">
        <v>9</v>
      </c>
      <c r="C9655" s="18">
        <v>14</v>
      </c>
      <c r="D9655" s="62"/>
      <c r="E9655" s="62"/>
      <c r="F9655" s="62"/>
      <c r="G9655" s="62"/>
      <c r="H9655" s="62"/>
      <c r="I9655" s="62"/>
      <c r="J9655" s="62"/>
      <c r="K9655" s="19"/>
      <c r="L9655" s="31" t="s">
        <v>81</v>
      </c>
      <c r="M9655" s="104" t="e">
        <f>#REF!</f>
        <v>#REF!</v>
      </c>
      <c r="N9655" s="113" t="e">
        <f>IF(M9655=0,"",CHOOSE(M9655,"9","14","手入力箇所","手入力箇所","手入力箇所","手入力箇所","手入力箇所","手入力箇所","手入力箇所","手入力箇所","手入力箇所","手入力箇所"))</f>
        <v>#REF!</v>
      </c>
    </row>
    <row r="9656" spans="1:14" ht="13.8" thickBot="1" x14ac:dyDescent="0.25">
      <c r="A9656" s="31" t="s">
        <v>82</v>
      </c>
      <c r="B9656" s="18">
        <v>3</v>
      </c>
      <c r="C9656" s="18">
        <v>4</v>
      </c>
      <c r="D9656" s="18">
        <v>4</v>
      </c>
      <c r="E9656" s="18">
        <v>5</v>
      </c>
      <c r="F9656" s="18">
        <v>6</v>
      </c>
      <c r="G9656" s="18">
        <v>8</v>
      </c>
      <c r="H9656" s="18">
        <v>9</v>
      </c>
      <c r="I9656" s="18">
        <v>11</v>
      </c>
      <c r="J9656" s="18">
        <v>12</v>
      </c>
      <c r="K9656" s="19"/>
      <c r="L9656" s="31" t="s">
        <v>82</v>
      </c>
      <c r="M9656" s="104" t="e">
        <f>#REF!</f>
        <v>#REF!</v>
      </c>
      <c r="N9656" s="113" t="e">
        <f>IF(M9656=0,"",CHOOSE(M9656,"3","4","4","5","5","6","6","6","6","6","8","8","8","8","8","8","8","8","8","8","9","9","9","9","9","9","9","9","9","9","11","11","11","11","11","11","11","11","11","11","12","12","12","12","12","12","12","12","12","12","12","手入力箇所","手入力箇所","手入力箇所","手入力箇所","手入力箇所","手入力箇所","手入力箇所","手入力箇所","手入力箇所","手入力箇所"))</f>
        <v>#REF!</v>
      </c>
    </row>
    <row r="9657" spans="1:14" ht="13.8" thickBot="1" x14ac:dyDescent="0.25">
      <c r="A9657" s="31" t="s">
        <v>83</v>
      </c>
      <c r="B9657" s="18">
        <v>3</v>
      </c>
      <c r="C9657" s="18">
        <v>4</v>
      </c>
      <c r="D9657" s="18">
        <v>4</v>
      </c>
      <c r="E9657" s="18">
        <v>5</v>
      </c>
      <c r="F9657" s="18">
        <v>6</v>
      </c>
      <c r="G9657" s="18">
        <v>8</v>
      </c>
      <c r="H9657" s="18">
        <v>10</v>
      </c>
      <c r="I9657" s="18">
        <v>12</v>
      </c>
      <c r="J9657" s="18">
        <v>13</v>
      </c>
      <c r="K9657" s="19"/>
      <c r="L9657" s="31" t="s">
        <v>83</v>
      </c>
      <c r="M9657" s="104" t="e">
        <f>#REF!</f>
        <v>#REF!</v>
      </c>
      <c r="N9657" s="113" t="e">
        <f>IF(M9657=0,"",CHOOSE(M9657,"3","4","4","5","5","6","6","6","6","6","8","8","8","8","8","8","8","8","8","8","10","10","10","10","10","10","10","10","10","10","12","12","12","12","12","12","12","12","12","12","13","13","13","13","13","13","13","13","13","13","13","手入力箇所","手入力箇所","手入力箇所","手入力箇所","手入力箇所","手入力箇所","手入力箇所","手入力箇所","手入力箇所","手入力箇所"))</f>
        <v>#REF!</v>
      </c>
    </row>
    <row r="9658" spans="1:14" ht="27" thickBot="1" x14ac:dyDescent="0.25">
      <c r="A9658" s="32" t="s">
        <v>84</v>
      </c>
      <c r="B9658" s="20">
        <v>1</v>
      </c>
      <c r="C9658" s="20">
        <v>2</v>
      </c>
      <c r="D9658" s="20">
        <v>3</v>
      </c>
      <c r="E9658" s="20">
        <v>4</v>
      </c>
      <c r="F9658" s="20">
        <v>8</v>
      </c>
      <c r="G9658" s="20">
        <v>19</v>
      </c>
      <c r="H9658" s="63"/>
      <c r="I9658" s="63"/>
      <c r="J9658" s="63"/>
      <c r="K9658" s="21"/>
      <c r="L9658" s="32" t="s">
        <v>84</v>
      </c>
      <c r="M9658" s="104" t="e">
        <f>#REF!</f>
        <v>#REF!</v>
      </c>
      <c r="N9658" s="113" t="e">
        <f>IF(M9658=0,"",CHOOSE(M9658,"1","2","3","4","4","8","8","8","8","8","19","19","19","19","19","19","19","19","19","19","手入力箇所","手入力箇所","手入力箇所","手入力箇所","手入力箇所","手入力箇所","手入力箇所","手入力箇所","手入力箇所","手入力箇所"))</f>
        <v>#REF!</v>
      </c>
    </row>
    <row r="9659" spans="1:14" ht="13.8" thickBot="1" x14ac:dyDescent="0.25"/>
    <row r="9660" spans="1:14" ht="13.8" thickBot="1" x14ac:dyDescent="0.25">
      <c r="A9660" s="686" t="e">
        <f>A9633</f>
        <v>#REF!</v>
      </c>
      <c r="B9660" s="686"/>
      <c r="C9660" s="686"/>
      <c r="D9660" s="687" t="s">
        <v>193</v>
      </c>
      <c r="E9660" s="687"/>
      <c r="F9660" s="687"/>
      <c r="G9660" s="687"/>
      <c r="H9660" s="687"/>
      <c r="I9660" s="687"/>
      <c r="J9660" s="687"/>
      <c r="K9660" s="687"/>
      <c r="L9660" s="687"/>
      <c r="M9660" s="687"/>
      <c r="N9660" s="687"/>
    </row>
    <row r="9661" spans="1:14" ht="13.8" thickBot="1" x14ac:dyDescent="0.25">
      <c r="A9661" s="105"/>
      <c r="B9661" s="33">
        <v>1</v>
      </c>
      <c r="C9661" s="24">
        <v>2</v>
      </c>
      <c r="D9661" s="24">
        <v>3</v>
      </c>
      <c r="E9661" s="24" t="s">
        <v>58</v>
      </c>
      <c r="F9661" s="24" t="s">
        <v>59</v>
      </c>
      <c r="G9661" s="24" t="s">
        <v>60</v>
      </c>
      <c r="H9661" s="24" t="s">
        <v>61</v>
      </c>
      <c r="I9661" s="24" t="s">
        <v>62</v>
      </c>
      <c r="J9661" s="24" t="s">
        <v>194</v>
      </c>
      <c r="K9661" s="102" t="s">
        <v>85</v>
      </c>
      <c r="L9661" s="105" t="s">
        <v>189</v>
      </c>
      <c r="M9661" s="105" t="s">
        <v>188</v>
      </c>
      <c r="N9661" s="105" t="s">
        <v>51</v>
      </c>
    </row>
    <row r="9662" spans="1:14" ht="13.8" thickBot="1" x14ac:dyDescent="0.25">
      <c r="A9662" s="26" t="s">
        <v>56</v>
      </c>
      <c r="B9662" s="22">
        <v>16</v>
      </c>
      <c r="C9662" s="22">
        <v>25</v>
      </c>
      <c r="D9662" s="22">
        <v>32</v>
      </c>
      <c r="E9662" s="22">
        <v>38</v>
      </c>
      <c r="F9662" s="22">
        <v>56</v>
      </c>
      <c r="G9662" s="22">
        <v>87</v>
      </c>
      <c r="H9662" s="22">
        <v>121</v>
      </c>
      <c r="I9662" s="22"/>
      <c r="J9662" s="23"/>
      <c r="K9662" s="68"/>
      <c r="L9662" s="107" t="s">
        <v>56</v>
      </c>
      <c r="M9662" s="103" t="e">
        <f>#REF!</f>
        <v>#REF!</v>
      </c>
      <c r="N9662" s="103" t="e">
        <f>IF(M9662=0,"",CHOOSE(M9662,"16","25","32","38","38","56","56","56","56","56","87","87","87","87","87","87","87","87","87","87","121","121","121","121","121","121","121","121","121","121","手入力箇所","手入力箇所","手入力箇所","手入力箇所","手入力箇所","手入力箇所","手入力箇所","手入力箇所","手入力箇所","手入力箇所"))</f>
        <v>#REF!</v>
      </c>
    </row>
    <row r="9663" spans="1:14" ht="13.8" thickBot="1" x14ac:dyDescent="0.25">
      <c r="A9663" s="27" t="s">
        <v>57</v>
      </c>
      <c r="B9663" s="18">
        <v>25</v>
      </c>
      <c r="C9663" s="18">
        <v>33</v>
      </c>
      <c r="D9663" s="18">
        <v>40</v>
      </c>
      <c r="E9663" s="18">
        <v>45</v>
      </c>
      <c r="F9663" s="18">
        <v>58</v>
      </c>
      <c r="G9663" s="18">
        <v>79</v>
      </c>
      <c r="H9663" s="18"/>
      <c r="I9663" s="18"/>
      <c r="J9663" s="62"/>
      <c r="K9663" s="69"/>
      <c r="L9663" s="107" t="s">
        <v>57</v>
      </c>
      <c r="M9663" s="103" t="e">
        <f>#REF!</f>
        <v>#REF!</v>
      </c>
      <c r="N9663" s="103" t="e">
        <f>IF(M9663=0,"",CHOOSE(M9663,"25","33","40","45","45","58","58","58","58","58","79","79","79","79","79","79","79","79","79","79","手入力箇所","手入力箇所","手入力箇所","手入力箇所","手入力箇所","手入力箇所","手入力箇所","手入力箇所","手入力箇所","手入力箇所"))</f>
        <v>#REF!</v>
      </c>
    </row>
    <row r="9664" spans="1:14" ht="48.6" thickBot="1" x14ac:dyDescent="0.25">
      <c r="A9664" s="28" t="s">
        <v>64</v>
      </c>
      <c r="B9664" s="18">
        <v>32</v>
      </c>
      <c r="C9664" s="18"/>
      <c r="D9664" s="18"/>
      <c r="E9664" s="18"/>
      <c r="F9664" s="18"/>
      <c r="G9664" s="18"/>
      <c r="H9664" s="18"/>
      <c r="I9664" s="18"/>
      <c r="J9664" s="62"/>
      <c r="K9664" s="69"/>
      <c r="L9664" s="108" t="s">
        <v>64</v>
      </c>
      <c r="M9664" s="103" t="e">
        <f>#REF!</f>
        <v>#REF!</v>
      </c>
      <c r="N9664" s="103" t="e">
        <f>IF(M9664=0,"",CHOOSE(M9664,"32","手入力箇所","手入力箇所","手入力箇所","手入力箇所","手入力箇所","手入力箇所","手入力箇所","手入力箇所","手入力箇所","手入力箇所"))</f>
        <v>#REF!</v>
      </c>
    </row>
    <row r="9665" spans="1:14" ht="48.6" thickBot="1" x14ac:dyDescent="0.25">
      <c r="A9665" s="28" t="s">
        <v>65</v>
      </c>
      <c r="B9665" s="18">
        <v>36</v>
      </c>
      <c r="C9665" s="18"/>
      <c r="D9665" s="18"/>
      <c r="E9665" s="18"/>
      <c r="F9665" s="18"/>
      <c r="G9665" s="18"/>
      <c r="H9665" s="18"/>
      <c r="I9665" s="18"/>
      <c r="J9665" s="62"/>
      <c r="K9665" s="69"/>
      <c r="L9665" s="108" t="s">
        <v>65</v>
      </c>
      <c r="M9665" s="103" t="e">
        <f>#REF!</f>
        <v>#REF!</v>
      </c>
      <c r="N9665" s="103" t="e">
        <f>IF(M9665=0,"",CHOOSE(M9665,"36","手入力箇所","手入力箇所","手入力箇所","手入力箇所","手入力箇所","手入力箇所","手入力箇所","手入力箇所","手入力箇所","手入力箇所"))</f>
        <v>#REF!</v>
      </c>
    </row>
    <row r="9666" spans="1:14" ht="24.6" thickBot="1" x14ac:dyDescent="0.25">
      <c r="A9666" s="28" t="s">
        <v>66</v>
      </c>
      <c r="B9666" s="18">
        <v>24</v>
      </c>
      <c r="C9666" s="18">
        <v>30</v>
      </c>
      <c r="D9666" s="18">
        <v>33</v>
      </c>
      <c r="E9666" s="18">
        <v>35</v>
      </c>
      <c r="F9666" s="18">
        <v>42</v>
      </c>
      <c r="G9666" s="18"/>
      <c r="H9666" s="18"/>
      <c r="I9666" s="18"/>
      <c r="J9666" s="62"/>
      <c r="K9666" s="69"/>
      <c r="L9666" s="108" t="s">
        <v>66</v>
      </c>
      <c r="M9666" s="103" t="e">
        <f>#REF!</f>
        <v>#REF!</v>
      </c>
      <c r="N9666" s="103" t="e">
        <f>IF(M9666=0,"",CHOOSE(M9666,"24","30","33","35","35","42","42","42","42","42","手入力箇所","手入力箇所","手入力箇所","手入力箇所","手入力箇所","手入力箇所","手入力箇所","手入力箇所","手入力箇所","手入力箇所"))</f>
        <v>#REF!</v>
      </c>
    </row>
    <row r="9667" spans="1:14" ht="36.6" thickBot="1" x14ac:dyDescent="0.25">
      <c r="A9667" s="28" t="s">
        <v>67</v>
      </c>
      <c r="B9667" s="18">
        <v>7</v>
      </c>
      <c r="C9667" s="18">
        <v>12</v>
      </c>
      <c r="D9667" s="18">
        <v>16</v>
      </c>
      <c r="E9667" s="18">
        <v>19</v>
      </c>
      <c r="F9667" s="18"/>
      <c r="G9667" s="18"/>
      <c r="H9667" s="18"/>
      <c r="I9667" s="18"/>
      <c r="J9667" s="62"/>
      <c r="K9667" s="69"/>
      <c r="L9667" s="108" t="s">
        <v>67</v>
      </c>
      <c r="M9667" s="103" t="e">
        <f>#REF!</f>
        <v>#REF!</v>
      </c>
      <c r="N9667" s="103" t="e">
        <f>IF(M9667=0,"",CHOOSE(M9667,"7","12","16","19","19","手入力箇所","手入力箇所","手入力箇所","手入力箇所","手入力箇所","手入力箇所","手入力箇所","手入力箇所","手入力箇所","手入力箇所"))</f>
        <v>#REF!</v>
      </c>
    </row>
    <row r="9668" spans="1:14" ht="24.6" thickBot="1" x14ac:dyDescent="0.25">
      <c r="A9668" s="28" t="s">
        <v>68</v>
      </c>
      <c r="B9668" s="18">
        <v>21</v>
      </c>
      <c r="C9668" s="18">
        <v>35</v>
      </c>
      <c r="D9668" s="18">
        <v>48</v>
      </c>
      <c r="E9668" s="18">
        <v>59</v>
      </c>
      <c r="F9668" s="18">
        <v>94</v>
      </c>
      <c r="G9668" s="18">
        <v>159</v>
      </c>
      <c r="H9668" s="18">
        <v>235</v>
      </c>
      <c r="I9668" s="18"/>
      <c r="J9668" s="62"/>
      <c r="K9668" s="69"/>
      <c r="L9668" s="108" t="s">
        <v>68</v>
      </c>
      <c r="M9668" s="103" t="e">
        <f>#REF!</f>
        <v>#REF!</v>
      </c>
      <c r="N9668" s="103" t="e">
        <f>IF(M9668=0,"",CHOOSE(M9668,"21","35","48","59","59","94","94","94","94","94","159","159","159","159","159","159","159","159","159","159","235","235","235","235","235","235","235","235","235","235","手入力箇所","手入力箇所","手入力箇所","手入力箇所","手入力箇所","手入力箇所","手入力箇所","手入力箇所","手入力箇所","手入力箇所"))</f>
        <v>#REF!</v>
      </c>
    </row>
    <row r="9669" spans="1:14" ht="36.6" thickBot="1" x14ac:dyDescent="0.25">
      <c r="A9669" s="28" t="s">
        <v>69</v>
      </c>
      <c r="B9669" s="18">
        <v>22</v>
      </c>
      <c r="C9669" s="18">
        <v>26</v>
      </c>
      <c r="D9669" s="18">
        <v>28</v>
      </c>
      <c r="E9669" s="18">
        <v>29</v>
      </c>
      <c r="F9669" s="18">
        <v>34</v>
      </c>
      <c r="G9669" s="18"/>
      <c r="H9669" s="18"/>
      <c r="I9669" s="18"/>
      <c r="J9669" s="62"/>
      <c r="K9669" s="69"/>
      <c r="L9669" s="108" t="s">
        <v>69</v>
      </c>
      <c r="M9669" s="103" t="e">
        <f>#REF!</f>
        <v>#REF!</v>
      </c>
      <c r="N9669" s="103" t="e">
        <f>IF(M9669=0,"",CHOOSE(M9669,"22","26","28","29","29","34","34","34","34","34","手入力箇所","手入力箇所","手入力箇所","手入力箇所","手入力箇所","手入力箇所","手入力箇所","手入力箇所","手入力箇所","手入力箇所"))</f>
        <v>#REF!</v>
      </c>
    </row>
    <row r="9670" spans="1:14" ht="13.8" thickBot="1" x14ac:dyDescent="0.25">
      <c r="A9670" s="27" t="s">
        <v>63</v>
      </c>
      <c r="B9670" s="18">
        <v>21</v>
      </c>
      <c r="C9670" s="18">
        <v>33</v>
      </c>
      <c r="D9670" s="18">
        <v>46</v>
      </c>
      <c r="E9670" s="18">
        <v>56</v>
      </c>
      <c r="F9670" s="18">
        <v>89</v>
      </c>
      <c r="G9670" s="18">
        <v>151</v>
      </c>
      <c r="H9670" s="18">
        <v>224</v>
      </c>
      <c r="I9670" s="18">
        <v>289</v>
      </c>
      <c r="J9670" s="18">
        <v>350</v>
      </c>
      <c r="K9670" s="69"/>
      <c r="L9670" s="107" t="s">
        <v>63</v>
      </c>
      <c r="M9670" s="103" t="e">
        <f>#REF!</f>
        <v>#REF!</v>
      </c>
      <c r="N9670" s="103" t="e">
        <f>IF(M9670=0,"",CHOOSE(M9670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671" spans="1:14" ht="24.6" thickBot="1" x14ac:dyDescent="0.25">
      <c r="A9671" s="34" t="s">
        <v>70</v>
      </c>
      <c r="B9671" s="35">
        <v>13</v>
      </c>
      <c r="C9671" s="35">
        <v>33</v>
      </c>
      <c r="D9671" s="35">
        <v>59</v>
      </c>
      <c r="E9671" s="35"/>
      <c r="F9671" s="35"/>
      <c r="G9671" s="35"/>
      <c r="H9671" s="35"/>
      <c r="I9671" s="35"/>
      <c r="J9671" s="36"/>
      <c r="K9671" s="67"/>
      <c r="L9671" s="108" t="s">
        <v>70</v>
      </c>
      <c r="M9671" s="103" t="e">
        <f>#REF!</f>
        <v>#REF!</v>
      </c>
      <c r="N9671" s="103" t="e">
        <f>IF(M9671=0,"",CHOOSE(M9671,"13","33","59","手入力箇所","手入力箇所","手入力箇所","手入力箇所","手入力箇所","手入力箇所","手入力箇所","手入力箇所","手入力箇所","手入力箇所"))</f>
        <v>#REF!</v>
      </c>
    </row>
    <row r="9672" spans="1:14" ht="13.8" thickBot="1" x14ac:dyDescent="0.25">
      <c r="A9672" s="37" t="s">
        <v>71</v>
      </c>
      <c r="B9672" s="17">
        <v>23</v>
      </c>
      <c r="C9672" s="17">
        <v>39</v>
      </c>
      <c r="D9672" s="17">
        <v>97</v>
      </c>
      <c r="E9672" s="17"/>
      <c r="F9672" s="17"/>
      <c r="G9672" s="17"/>
      <c r="H9672" s="17"/>
      <c r="I9672" s="17"/>
      <c r="J9672" s="64"/>
      <c r="K9672" s="70"/>
      <c r="L9672" s="109" t="s">
        <v>71</v>
      </c>
      <c r="M9672" s="103" t="e">
        <f>#REF!</f>
        <v>#REF!</v>
      </c>
      <c r="N9672" s="103" t="e">
        <f>IF(M9672=0,"",CHOOSE(M9672,"23","39","97","手入力箇所","手入力箇所","手入力箇所","手入力箇所","手入力箇所","手入力箇所","手入力箇所","手入力箇所","手入力箇所","手入力箇所"))</f>
        <v>#REF!</v>
      </c>
    </row>
    <row r="9673" spans="1:14" ht="13.8" thickBot="1" x14ac:dyDescent="0.25">
      <c r="A9673" s="29" t="s">
        <v>72</v>
      </c>
      <c r="B9673" s="18">
        <v>21</v>
      </c>
      <c r="C9673" s="18">
        <v>37</v>
      </c>
      <c r="D9673" s="18">
        <v>58</v>
      </c>
      <c r="E9673" s="18">
        <v>76</v>
      </c>
      <c r="F9673" s="18">
        <v>137</v>
      </c>
      <c r="G9673" s="18"/>
      <c r="H9673" s="18"/>
      <c r="I9673" s="18"/>
      <c r="J9673" s="62"/>
      <c r="K9673" s="69"/>
      <c r="L9673" s="109" t="s">
        <v>72</v>
      </c>
      <c r="M9673" s="103" t="e">
        <f>#REF!</f>
        <v>#REF!</v>
      </c>
      <c r="N9673" s="103" t="e">
        <f>IF(M9673=0,"",CHOOSE(M9673,"21","37","58","76","76","137","137","137","137","137","手入力箇所","手入力箇所","手入力箇所","手入力箇所","手入力箇所","手入力箇所","手入力箇所","手入力箇所","手入力箇所","手入力箇所"))</f>
        <v>#REF!</v>
      </c>
    </row>
    <row r="9674" spans="1:14" ht="13.8" thickBot="1" x14ac:dyDescent="0.25">
      <c r="A9674" s="29" t="s">
        <v>73</v>
      </c>
      <c r="B9674" s="18">
        <v>48</v>
      </c>
      <c r="C9674" s="18">
        <v>93</v>
      </c>
      <c r="D9674" s="18">
        <v>138</v>
      </c>
      <c r="E9674" s="18">
        <v>183</v>
      </c>
      <c r="F9674" s="18"/>
      <c r="G9674" s="18"/>
      <c r="H9674" s="18"/>
      <c r="I9674" s="18"/>
      <c r="J9674" s="62"/>
      <c r="K9674" s="69"/>
      <c r="L9674" s="109" t="s">
        <v>73</v>
      </c>
      <c r="M9674" s="103" t="e">
        <f>#REF!</f>
        <v>#REF!</v>
      </c>
      <c r="N9674" s="103" t="e">
        <f>IF(M9674=0,"",CHOOSE(M9674,"48","93","138","183","183","手入力箇所","手入力箇所","手入力箇所","手入力箇所","手入力箇所","手入力箇所","手入力箇所","手入力箇所","手入力箇所","手入力箇所"))</f>
        <v>#REF!</v>
      </c>
    </row>
    <row r="9675" spans="1:14" ht="37.200000000000003" thickBot="1" x14ac:dyDescent="0.25">
      <c r="A9675" s="30" t="s">
        <v>74</v>
      </c>
      <c r="B9675" s="18">
        <v>13</v>
      </c>
      <c r="C9675" s="18">
        <v>26</v>
      </c>
      <c r="D9675" s="18">
        <v>40</v>
      </c>
      <c r="E9675" s="18">
        <v>55</v>
      </c>
      <c r="F9675" s="18">
        <v>107</v>
      </c>
      <c r="G9675" s="18">
        <v>224</v>
      </c>
      <c r="H9675" s="18">
        <v>386</v>
      </c>
      <c r="I9675" s="18"/>
      <c r="J9675" s="62"/>
      <c r="K9675" s="69"/>
      <c r="L9675" s="110" t="s">
        <v>74</v>
      </c>
      <c r="M9675" s="103" t="e">
        <f>#REF!</f>
        <v>#REF!</v>
      </c>
      <c r="N9675" s="103" t="e">
        <f>IF(M9675=0,"",CHOOSE(M9675,"13","26","40","55","55","107","107","107","107","107","224","224","224","224","224","224","224","224","224","224","386","386","386","386","386","386","386","386","386","386","手入力箇所","手入力箇所","手入力箇所","手入力箇所","手入力箇所","手入力箇所","手入力箇所","手入力箇所","手入力箇所","手入力箇所"))</f>
        <v>#REF!</v>
      </c>
    </row>
    <row r="9676" spans="1:14" ht="13.8" thickBot="1" x14ac:dyDescent="0.25">
      <c r="A9676" s="29" t="s">
        <v>75</v>
      </c>
      <c r="B9676" s="18">
        <v>36</v>
      </c>
      <c r="C9676" s="18">
        <v>98</v>
      </c>
      <c r="D9676" s="18">
        <v>173</v>
      </c>
      <c r="E9676" s="18">
        <v>274</v>
      </c>
      <c r="F9676" s="18"/>
      <c r="G9676" s="18"/>
      <c r="H9676" s="18"/>
      <c r="I9676" s="18"/>
      <c r="J9676" s="62"/>
      <c r="K9676" s="69"/>
      <c r="L9676" s="109" t="s">
        <v>75</v>
      </c>
      <c r="M9676" s="103" t="e">
        <f>#REF!</f>
        <v>#REF!</v>
      </c>
      <c r="N9676" s="103" t="e">
        <f>IF(M9676=0,"",CHOOSE(M9676,"36","98","173","274","274","手入力箇所","手入力箇所","手入力箇所","手入力箇所","手入力箇所","手入力箇所","手入力箇所","手入力箇所","手入力箇所","手入力箇所"))</f>
        <v>#REF!</v>
      </c>
    </row>
    <row r="9677" spans="1:14" ht="37.200000000000003" thickBot="1" x14ac:dyDescent="0.25">
      <c r="A9677" s="30" t="s">
        <v>76</v>
      </c>
      <c r="B9677" s="18">
        <v>127</v>
      </c>
      <c r="C9677" s="18">
        <v>127</v>
      </c>
      <c r="D9677" s="18">
        <v>127</v>
      </c>
      <c r="E9677" s="18">
        <v>127</v>
      </c>
      <c r="F9677" s="18"/>
      <c r="G9677" s="18"/>
      <c r="H9677" s="18"/>
      <c r="I9677" s="18"/>
      <c r="J9677" s="62"/>
      <c r="K9677" s="69"/>
      <c r="L9677" s="110" t="s">
        <v>76</v>
      </c>
      <c r="M9677" s="103" t="e">
        <f>#REF!</f>
        <v>#REF!</v>
      </c>
      <c r="N9677" s="103" t="e">
        <f>IF(M9677=0,"",CHOOSE(M9677,"127","127","127","127","127","手入力箇所","手入力箇所","手入力箇所","手入力箇所","手入力箇所","手入力箇所","手入力箇所","手入力箇所","手入力箇所","手入力箇所"))</f>
        <v>#REF!</v>
      </c>
    </row>
    <row r="9678" spans="1:14" ht="27" thickBot="1" x14ac:dyDescent="0.25">
      <c r="A9678" s="31" t="s">
        <v>77</v>
      </c>
      <c r="B9678" s="18">
        <v>42</v>
      </c>
      <c r="C9678" s="18">
        <v>90</v>
      </c>
      <c r="D9678" s="18">
        <v>141</v>
      </c>
      <c r="E9678" s="18">
        <v>193</v>
      </c>
      <c r="F9678" s="62"/>
      <c r="G9678" s="62"/>
      <c r="H9678" s="62"/>
      <c r="I9678" s="62"/>
      <c r="J9678" s="62"/>
      <c r="K9678" s="69"/>
      <c r="L9678" s="111" t="s">
        <v>77</v>
      </c>
      <c r="M9678" s="103" t="e">
        <f>#REF!</f>
        <v>#REF!</v>
      </c>
      <c r="N9678" s="103" t="e">
        <f>IF(M9678=0,"",CHOOSE(M9678,"42","90","141","193","1936","手入力箇所","手入力箇所","手入力箇所","手入力箇所","手入力箇所","手入力箇所","手入力箇所","手入力箇所","手入力箇所","手入力箇所"))</f>
        <v>#REF!</v>
      </c>
    </row>
    <row r="9679" spans="1:14" ht="40.200000000000003" thickBot="1" x14ac:dyDescent="0.25">
      <c r="A9679" s="31" t="s">
        <v>78</v>
      </c>
      <c r="B9679" s="18">
        <v>24</v>
      </c>
      <c r="C9679" s="18">
        <v>43</v>
      </c>
      <c r="D9679" s="18">
        <v>61</v>
      </c>
      <c r="E9679" s="18">
        <v>76</v>
      </c>
      <c r="F9679" s="62"/>
      <c r="G9679" s="62"/>
      <c r="H9679" s="62"/>
      <c r="I9679" s="62"/>
      <c r="J9679" s="62"/>
      <c r="K9679" s="69"/>
      <c r="L9679" s="111" t="s">
        <v>78</v>
      </c>
      <c r="M9679" s="103" t="e">
        <f>#REF!</f>
        <v>#REF!</v>
      </c>
      <c r="N9679" s="103" t="e">
        <f>IF(M9679=0,"",CHOOSE(M9679,"24","43","61","76","76","手入力箇所","手入力箇所","手入力箇所","手入力箇所","手入力箇所","手入力箇所","手入力箇所","手入力箇所","手入力箇所","手入力箇所"))</f>
        <v>#REF!</v>
      </c>
    </row>
    <row r="9680" spans="1:14" ht="27" thickBot="1" x14ac:dyDescent="0.25">
      <c r="A9680" s="31" t="s">
        <v>79</v>
      </c>
      <c r="B9680" s="18">
        <v>54</v>
      </c>
      <c r="C9680" s="18">
        <v>77</v>
      </c>
      <c r="D9680" s="18">
        <v>94</v>
      </c>
      <c r="E9680" s="18">
        <v>107</v>
      </c>
      <c r="F9680" s="62"/>
      <c r="G9680" s="62"/>
      <c r="H9680" s="62"/>
      <c r="I9680" s="62"/>
      <c r="J9680" s="62"/>
      <c r="K9680" s="69"/>
      <c r="L9680" s="111" t="s">
        <v>79</v>
      </c>
      <c r="M9680" s="103" t="e">
        <f>#REF!</f>
        <v>#REF!</v>
      </c>
      <c r="N9680" s="103" t="e">
        <f>IF(M9680=0,"",CHOOSE(M9680,"54","77","94","107","107","手入力箇所","手入力箇所","手入力箇所","手入力箇所","手入力箇所","手入力箇所","手入力箇所","手入力箇所","手入力箇所","手入力箇所"))</f>
        <v>#REF!</v>
      </c>
    </row>
    <row r="9681" spans="1:14" ht="40.200000000000003" thickBot="1" x14ac:dyDescent="0.25">
      <c r="A9681" s="31" t="s">
        <v>80</v>
      </c>
      <c r="B9681" s="18">
        <v>49</v>
      </c>
      <c r="C9681" s="18">
        <v>53</v>
      </c>
      <c r="D9681" s="18">
        <v>55</v>
      </c>
      <c r="E9681" s="18">
        <v>56</v>
      </c>
      <c r="F9681" s="62"/>
      <c r="G9681" s="62"/>
      <c r="H9681" s="62"/>
      <c r="I9681" s="62"/>
      <c r="J9681" s="62"/>
      <c r="K9681" s="69"/>
      <c r="L9681" s="111" t="s">
        <v>80</v>
      </c>
      <c r="M9681" s="103" t="e">
        <f>#REF!</f>
        <v>#REF!</v>
      </c>
      <c r="N9681" s="103" t="e">
        <f>IF(M9681=0,"",CHOOSE(M9681,"49","53","55","56","56","手入力箇所","手入力箇所","手入力箇所","手入力箇所","手入力箇所","手入力箇所","手入力箇所","手入力箇所","手入力箇所","手入力箇所"))</f>
        <v>#REF!</v>
      </c>
    </row>
    <row r="9682" spans="1:14" ht="40.200000000000003" thickBot="1" x14ac:dyDescent="0.25">
      <c r="A9682" s="38" t="s">
        <v>81</v>
      </c>
      <c r="B9682" s="35">
        <v>232</v>
      </c>
      <c r="C9682" s="35">
        <v>232</v>
      </c>
      <c r="D9682" s="36"/>
      <c r="E9682" s="36"/>
      <c r="F9682" s="36"/>
      <c r="G9682" s="36"/>
      <c r="H9682" s="36"/>
      <c r="I9682" s="36"/>
      <c r="J9682" s="36"/>
      <c r="K9682" s="67"/>
      <c r="L9682" s="111" t="s">
        <v>81</v>
      </c>
      <c r="M9682" s="103" t="e">
        <f>#REF!</f>
        <v>#REF!</v>
      </c>
      <c r="N9682" s="103" t="e">
        <f>IF(M9682=0,"",CHOOSE(M9682,"232","232","手入力箇所","手入力箇所","手入力箇所","手入力箇所","手入力箇所","手入力箇所","手入力箇所","手入力箇所","手入力箇所","手入力箇所"))</f>
        <v>#REF!</v>
      </c>
    </row>
    <row r="9683" spans="1:14" ht="13.8" thickBot="1" x14ac:dyDescent="0.25">
      <c r="A9683" s="39" t="s">
        <v>82</v>
      </c>
      <c r="B9683" s="17">
        <v>6</v>
      </c>
      <c r="C9683" s="17">
        <v>9</v>
      </c>
      <c r="D9683" s="17">
        <v>11</v>
      </c>
      <c r="E9683" s="17">
        <v>13</v>
      </c>
      <c r="F9683" s="17">
        <v>18</v>
      </c>
      <c r="G9683" s="17">
        <v>26</v>
      </c>
      <c r="H9683" s="17">
        <v>35</v>
      </c>
      <c r="I9683" s="17">
        <v>43</v>
      </c>
      <c r="J9683" s="17">
        <v>49</v>
      </c>
      <c r="K9683" s="70"/>
      <c r="L9683" s="111" t="s">
        <v>82</v>
      </c>
      <c r="M9683" s="103" t="e">
        <f>#REF!</f>
        <v>#REF!</v>
      </c>
      <c r="N9683" s="103" t="e">
        <f>IF(M9683=0,"",CHOOSE(M9683,"6","9","11","13","13","18","18","18","18","18","26","26","26","26","26","26","26","26","26","26","35","35","35","35","35","35","35","35","35","35","43","43","43","43","43","43","43","43","43","43","49","49","49","49","49","49","49","49","49","49","手入力箇所","手入力箇所","手入力箇所","手入力箇所","手入力箇所","手入力箇所","手入力箇所","手入力箇所","手入力箇所","手入力箇所"))</f>
        <v>#REF!</v>
      </c>
    </row>
    <row r="9684" spans="1:14" ht="13.8" thickBot="1" x14ac:dyDescent="0.25">
      <c r="A9684" s="31" t="s">
        <v>83</v>
      </c>
      <c r="B9684" s="18">
        <v>6</v>
      </c>
      <c r="C9684" s="18">
        <v>10</v>
      </c>
      <c r="D9684" s="18">
        <v>14</v>
      </c>
      <c r="E9684" s="18">
        <v>17</v>
      </c>
      <c r="F9684" s="18">
        <v>29</v>
      </c>
      <c r="G9684" s="18">
        <v>50</v>
      </c>
      <c r="H9684" s="18">
        <v>76</v>
      </c>
      <c r="I9684" s="18">
        <v>100</v>
      </c>
      <c r="J9684" s="18">
        <v>123</v>
      </c>
      <c r="K9684" s="69"/>
      <c r="L9684" s="111" t="s">
        <v>83</v>
      </c>
      <c r="M9684" s="103" t="e">
        <f>#REF!</f>
        <v>#REF!</v>
      </c>
      <c r="N9684" s="103" t="e">
        <f>IF(M9684=0,"",CHOOSE(M9684,"6","10","14","17","17","29","29","29","29","29","50","50","50","50","50","50","50","50","50","50","76","76","76","76","76","76","76","76","76","76","100","100","100","100","100","100","100","100","100","100","123","123","123","123","123","123","123","123","123","123","手入力箇所","手入力箇所","手入力箇所","手入力箇所","手入力箇所","手入力箇所","手入力箇所","手入力箇所","手入力箇所"))</f>
        <v>#REF!</v>
      </c>
    </row>
    <row r="9685" spans="1:14" ht="27" thickBot="1" x14ac:dyDescent="0.25">
      <c r="A9685" s="32" t="s">
        <v>84</v>
      </c>
      <c r="B9685" s="20">
        <v>9</v>
      </c>
      <c r="C9685" s="20">
        <v>15</v>
      </c>
      <c r="D9685" s="20">
        <v>20</v>
      </c>
      <c r="E9685" s="20">
        <v>24</v>
      </c>
      <c r="F9685" s="20">
        <v>39</v>
      </c>
      <c r="G9685" s="20">
        <v>65</v>
      </c>
      <c r="H9685" s="63"/>
      <c r="I9685" s="63"/>
      <c r="J9685" s="63"/>
      <c r="K9685" s="106"/>
      <c r="L9685" s="111" t="s">
        <v>84</v>
      </c>
      <c r="M9685" s="103" t="e">
        <f>#REF!</f>
        <v>#REF!</v>
      </c>
      <c r="N9685" s="103" t="e">
        <f>IF(M9685=0,"",CHOOSE(M9685,"9","15","20","24","24","39","39","39","39","39","65","65","65","65","65","65","65","65","65","65","手入力箇所","手入力箇所","手入力箇所","手入力箇所","手入力箇所","手入力箇所","手入力箇所","手入力箇所","手入力箇所","手入力箇所"))</f>
        <v>#REF!</v>
      </c>
    </row>
    <row r="9688" spans="1:14" ht="13.8" thickBot="1" x14ac:dyDescent="0.25"/>
    <row r="9689" spans="1:14" ht="13.8" thickBot="1" x14ac:dyDescent="0.25">
      <c r="A9689" s="688" t="e">
        <f>#REF!</f>
        <v>#REF!</v>
      </c>
      <c r="B9689" s="688"/>
      <c r="C9689" s="688"/>
      <c r="D9689" s="689" t="s">
        <v>192</v>
      </c>
      <c r="E9689" s="689"/>
      <c r="F9689" s="689"/>
      <c r="G9689" s="689"/>
      <c r="H9689" s="689"/>
      <c r="I9689" s="689"/>
      <c r="J9689" s="689"/>
      <c r="K9689" s="689"/>
      <c r="L9689" s="689"/>
      <c r="M9689" s="689"/>
      <c r="N9689" s="689"/>
    </row>
    <row r="9690" spans="1:14" ht="13.8" thickBot="1" x14ac:dyDescent="0.25">
      <c r="A9690" s="65"/>
      <c r="B9690" s="33">
        <v>1</v>
      </c>
      <c r="C9690" s="24">
        <v>2</v>
      </c>
      <c r="D9690" s="24">
        <v>3</v>
      </c>
      <c r="E9690" s="24" t="s">
        <v>58</v>
      </c>
      <c r="F9690" s="24" t="s">
        <v>59</v>
      </c>
      <c r="G9690" s="24" t="s">
        <v>60</v>
      </c>
      <c r="H9690" s="24" t="s">
        <v>61</v>
      </c>
      <c r="I9690" s="24" t="s">
        <v>62</v>
      </c>
      <c r="J9690" s="24" t="s">
        <v>194</v>
      </c>
      <c r="K9690" s="25" t="s">
        <v>85</v>
      </c>
      <c r="L9690" s="105" t="s">
        <v>189</v>
      </c>
      <c r="M9690" s="105" t="s">
        <v>188</v>
      </c>
      <c r="N9690" s="105" t="s">
        <v>51</v>
      </c>
    </row>
    <row r="9691" spans="1:14" ht="13.8" thickBot="1" x14ac:dyDescent="0.25">
      <c r="A9691" s="26" t="s">
        <v>56</v>
      </c>
      <c r="B9691" s="22">
        <v>5</v>
      </c>
      <c r="C9691" s="22">
        <v>7</v>
      </c>
      <c r="D9691" s="22">
        <v>8</v>
      </c>
      <c r="E9691" s="22">
        <v>8</v>
      </c>
      <c r="F9691" s="22">
        <v>10</v>
      </c>
      <c r="G9691" s="22">
        <v>13</v>
      </c>
      <c r="H9691" s="22">
        <v>16</v>
      </c>
      <c r="I9691" s="22"/>
      <c r="J9691" s="23"/>
      <c r="K9691" s="1"/>
      <c r="L9691" s="26" t="s">
        <v>56</v>
      </c>
      <c r="M9691" s="104" t="e">
        <f>#REF!</f>
        <v>#REF!</v>
      </c>
      <c r="N9691" s="112" t="e">
        <f>IF(M9691=0,"",CHOOSE(M9691,"5","7","8","8","8","10","10","10","10","10","13","13","13","13","13","13","13","13","13","13","16","16","16","16","16","16","16","16","16","16","16","手入力箇所","手入力箇所","手入力箇所","手入力箇所","手入力箇所","手入力箇所","手入力箇所","手入力箇所","手入力箇所","手入力箇所"))</f>
        <v>#REF!</v>
      </c>
    </row>
    <row r="9692" spans="1:14" ht="13.8" thickBot="1" x14ac:dyDescent="0.25">
      <c r="A9692" s="27" t="s">
        <v>57</v>
      </c>
      <c r="B9692" s="18">
        <v>5</v>
      </c>
      <c r="C9692" s="18">
        <v>7</v>
      </c>
      <c r="D9692" s="18">
        <v>8</v>
      </c>
      <c r="E9692" s="18">
        <v>9</v>
      </c>
      <c r="F9692" s="18">
        <v>12</v>
      </c>
      <c r="G9692" s="18">
        <v>16</v>
      </c>
      <c r="H9692" s="18"/>
      <c r="I9692" s="18"/>
      <c r="J9692" s="62"/>
      <c r="K9692" s="19"/>
      <c r="L9692" s="27" t="s">
        <v>57</v>
      </c>
      <c r="M9692" s="104" t="e">
        <f>#REF!</f>
        <v>#REF!</v>
      </c>
      <c r="N9692" s="113" t="e">
        <f>IF(M9692=0,"",CHOOSE(M9692,"5","7","8","9","9","12","12","12","12","12","16","16","16","16","16","16","16","16","16","16","手入力箇所","手入力箇所","手入力箇所","手入力箇所","手入力箇所","手入力箇所","手入力箇所","手入力箇所","手入力箇所","手入力箇所"))</f>
        <v>#REF!</v>
      </c>
    </row>
    <row r="9693" spans="1:14" ht="48.6" thickBot="1" x14ac:dyDescent="0.25">
      <c r="A9693" s="28" t="s">
        <v>64</v>
      </c>
      <c r="B9693" s="18">
        <v>6</v>
      </c>
      <c r="C9693" s="18"/>
      <c r="D9693" s="18"/>
      <c r="E9693" s="18"/>
      <c r="F9693" s="18"/>
      <c r="G9693" s="18"/>
      <c r="H9693" s="18"/>
      <c r="I9693" s="18"/>
      <c r="J9693" s="62"/>
      <c r="K9693" s="19"/>
      <c r="L9693" s="28" t="s">
        <v>64</v>
      </c>
      <c r="M9693" s="104" t="e">
        <f>#REF!</f>
        <v>#REF!</v>
      </c>
      <c r="N9693" s="113" t="e">
        <f>IF(M9693=0,"",CHOOSE(M9693,"6","手入力箇所","手入力箇所","手入力箇所","手入力箇所","手入力箇所","手入力箇所","手入力箇所","手入力箇所","手入力箇所","手入力箇所","",""))</f>
        <v>#REF!</v>
      </c>
    </row>
    <row r="9694" spans="1:14" ht="48.6" thickBot="1" x14ac:dyDescent="0.25">
      <c r="A9694" s="28" t="s">
        <v>65</v>
      </c>
      <c r="B9694" s="18">
        <v>6</v>
      </c>
      <c r="C9694" s="18"/>
      <c r="D9694" s="18"/>
      <c r="E9694" s="18"/>
      <c r="F9694" s="18"/>
      <c r="G9694" s="18"/>
      <c r="H9694" s="18"/>
      <c r="I9694" s="18"/>
      <c r="J9694" s="62"/>
      <c r="K9694" s="19"/>
      <c r="L9694" s="28" t="s">
        <v>65</v>
      </c>
      <c r="M9694" s="104" t="e">
        <f>#REF!</f>
        <v>#REF!</v>
      </c>
      <c r="N9694" s="113" t="e">
        <f>IF(M9694=0,"",CHOOSE(M9694,"6","手入力箇所","手入力箇所","手入力箇所","手入力箇所","手入力箇所","手入力箇所","手入力箇所","手入力箇所","手入力箇所","手入力箇所","",""))</f>
        <v>#REF!</v>
      </c>
    </row>
    <row r="9695" spans="1:14" ht="24.6" thickBot="1" x14ac:dyDescent="0.25">
      <c r="A9695" s="28" t="s">
        <v>66</v>
      </c>
      <c r="B9695" s="18">
        <v>5</v>
      </c>
      <c r="C9695" s="18">
        <v>7</v>
      </c>
      <c r="D9695" s="18">
        <v>8</v>
      </c>
      <c r="E9695" s="18">
        <v>9</v>
      </c>
      <c r="F9695" s="18">
        <v>12</v>
      </c>
      <c r="G9695" s="18"/>
      <c r="H9695" s="18"/>
      <c r="I9695" s="18"/>
      <c r="J9695" s="62"/>
      <c r="K9695" s="19"/>
      <c r="L9695" s="28" t="s">
        <v>66</v>
      </c>
      <c r="M9695" s="104" t="e">
        <f>#REF!</f>
        <v>#REF!</v>
      </c>
      <c r="N9695" s="113" t="e">
        <f>IF(M9695=0,"",CHOOSE(M9695,"5","7","8","9","9","12","12","12","12","12","手入力箇所","手入力箇所","手入力箇所","手入力箇所","手入力箇所","手入力箇所","手入力箇所","手入力箇所","手入力箇所","手入力箇所"))</f>
        <v>#REF!</v>
      </c>
    </row>
    <row r="9696" spans="1:14" ht="36.6" thickBot="1" x14ac:dyDescent="0.25">
      <c r="A9696" s="28" t="s">
        <v>67</v>
      </c>
      <c r="B9696" s="18">
        <v>4</v>
      </c>
      <c r="C9696" s="18">
        <v>5</v>
      </c>
      <c r="D9696" s="18">
        <v>5</v>
      </c>
      <c r="E9696" s="18">
        <v>6</v>
      </c>
      <c r="F9696" s="18"/>
      <c r="G9696" s="18"/>
      <c r="H9696" s="18"/>
      <c r="I9696" s="18"/>
      <c r="J9696" s="62"/>
      <c r="K9696" s="19"/>
      <c r="L9696" s="28" t="s">
        <v>67</v>
      </c>
      <c r="M9696" s="104" t="e">
        <f>#REF!</f>
        <v>#REF!</v>
      </c>
      <c r="N9696" s="113" t="e">
        <f>IF(M9696=0,"",CHOOSE(M9696,"4","5","5","6","6","手入力箇所","手入力箇所","手入力箇所","手入力箇所","手入力箇所","手入力箇所","手入力箇所","手入力箇所","手入力箇所","手入力箇所"))</f>
        <v>#REF!</v>
      </c>
    </row>
    <row r="9697" spans="1:14" ht="24.6" thickBot="1" x14ac:dyDescent="0.25">
      <c r="A9697" s="28" t="s">
        <v>68</v>
      </c>
      <c r="B9697" s="18">
        <v>12</v>
      </c>
      <c r="C9697" s="18">
        <v>12</v>
      </c>
      <c r="D9697" s="18">
        <v>12</v>
      </c>
      <c r="E9697" s="18">
        <v>12</v>
      </c>
      <c r="F9697" s="18">
        <v>12</v>
      </c>
      <c r="G9697" s="18">
        <v>12</v>
      </c>
      <c r="H9697" s="18">
        <v>12</v>
      </c>
      <c r="I9697" s="18"/>
      <c r="J9697" s="62"/>
      <c r="K9697" s="19"/>
      <c r="L9697" s="28" t="s">
        <v>68</v>
      </c>
      <c r="M9697" s="104" t="e">
        <f>#REF!</f>
        <v>#REF!</v>
      </c>
      <c r="N9697" s="113" t="e">
        <f>IF(M9697=0,"",CHOOSE(M9697,"12","12","12","12","12","12","12","12","12","12","12","12","12","12","12","12","12","12","12","12","12","12","12","12","12","12","12","12","12","12","手入力箇所","手入力箇所","手入力箇所","手入力箇所","手入力箇所","手入力箇所","手入力箇所","手入力箇所","手入力箇所","手入力箇所"))</f>
        <v>#REF!</v>
      </c>
    </row>
    <row r="9698" spans="1:14" ht="36.6" thickBot="1" x14ac:dyDescent="0.25">
      <c r="A9698" s="28" t="s">
        <v>69</v>
      </c>
      <c r="B9698" s="18">
        <v>7</v>
      </c>
      <c r="C9698" s="18">
        <v>7</v>
      </c>
      <c r="D9698" s="18">
        <v>7</v>
      </c>
      <c r="E9698" s="18">
        <v>7</v>
      </c>
      <c r="F9698" s="18">
        <v>7</v>
      </c>
      <c r="G9698" s="18"/>
      <c r="H9698" s="18"/>
      <c r="I9698" s="18"/>
      <c r="J9698" s="62"/>
      <c r="K9698" s="19"/>
      <c r="L9698" s="28" t="s">
        <v>69</v>
      </c>
      <c r="M9698" s="104" t="e">
        <f>#REF!</f>
        <v>#REF!</v>
      </c>
      <c r="N9698" s="113" t="e">
        <f>IF(M9698=0,"",CHOOSE(M9698,"7","7","7","7","7","7","7","7","7","7","手入力箇所","手入力箇所","手入力箇所","手入力箇所","手入力箇所","手入力箇所","手入力箇所","手入力箇所","手入力箇所","手入力箇所"))</f>
        <v>#REF!</v>
      </c>
    </row>
    <row r="9699" spans="1:14" ht="13.8" thickBot="1" x14ac:dyDescent="0.25">
      <c r="A9699" s="27" t="s">
        <v>63</v>
      </c>
      <c r="B9699" s="18">
        <v>4</v>
      </c>
      <c r="C9699" s="18">
        <v>5</v>
      </c>
      <c r="D9699" s="18">
        <v>7</v>
      </c>
      <c r="E9699" s="18">
        <v>8</v>
      </c>
      <c r="F9699" s="18">
        <v>11</v>
      </c>
      <c r="G9699" s="18">
        <v>16</v>
      </c>
      <c r="H9699" s="18">
        <v>22</v>
      </c>
      <c r="I9699" s="18">
        <v>26</v>
      </c>
      <c r="J9699" s="18">
        <v>31</v>
      </c>
      <c r="K9699" s="19"/>
      <c r="L9699" s="27" t="s">
        <v>63</v>
      </c>
      <c r="M9699" s="104" t="e">
        <f>#REF!</f>
        <v>#REF!</v>
      </c>
      <c r="N9699" s="113" t="e">
        <f>IF(M9699=0,"",CHOOSE(M9699,"4","5","7","8","8","11","11","11","11","11","16","16","16","16","16","16","16","16","16","16","22","22","22","22","22","22","22","22","22","22","26","26","26","26","26","26","26","26","26","26","31","31","31","31","31","31","31","31","31","31","31","手入力箇所","手入力箇所","手入力箇所","手入力箇所","手入力箇所","手入力箇所","手入力箇所","手入力箇所","手入力箇所","手入力箇所"))</f>
        <v>#REF!</v>
      </c>
    </row>
    <row r="9700" spans="1:14" ht="24.6" thickBot="1" x14ac:dyDescent="0.25">
      <c r="A9700" s="28" t="s">
        <v>70</v>
      </c>
      <c r="B9700" s="18">
        <v>5</v>
      </c>
      <c r="C9700" s="18">
        <v>6</v>
      </c>
      <c r="D9700" s="18">
        <v>7</v>
      </c>
      <c r="E9700" s="18"/>
      <c r="F9700" s="18"/>
      <c r="G9700" s="18"/>
      <c r="H9700" s="18"/>
      <c r="I9700" s="18"/>
      <c r="J9700" s="62"/>
      <c r="K9700" s="19"/>
      <c r="L9700" s="28" t="s">
        <v>70</v>
      </c>
      <c r="M9700" s="104" t="e">
        <f>#REF!</f>
        <v>#REF!</v>
      </c>
      <c r="N9700" s="113" t="e">
        <f>IF(M9700=0,"",CHOOSE(M9700,"5","6","7","手入力箇所","手入力箇所","手入力箇所","手入力箇所","手入力箇所","手入力箇所","手入力箇所","手入力箇所","手入力箇所","手入力箇所"))</f>
        <v>#REF!</v>
      </c>
    </row>
    <row r="9701" spans="1:14" ht="13.8" thickBot="1" x14ac:dyDescent="0.25">
      <c r="A9701" s="29" t="s">
        <v>71</v>
      </c>
      <c r="B9701" s="18">
        <v>3</v>
      </c>
      <c r="C9701" s="18">
        <v>6</v>
      </c>
      <c r="D9701" s="18">
        <v>19</v>
      </c>
      <c r="E9701" s="18"/>
      <c r="F9701" s="18"/>
      <c r="G9701" s="18"/>
      <c r="H9701" s="18"/>
      <c r="I9701" s="18"/>
      <c r="J9701" s="62"/>
      <c r="K9701" s="19"/>
      <c r="L9701" s="29" t="s">
        <v>71</v>
      </c>
      <c r="M9701" s="104" t="e">
        <f>#REF!</f>
        <v>#REF!</v>
      </c>
      <c r="N9701" s="113" t="e">
        <f>IF(M9701=0,"",CHOOSE(M9701,"3","6","19","手入力箇所","手入力箇所","手入力箇所","手入力箇所","手入力箇所","手入力箇所","手入力箇所","手入力箇所","手入力箇所","手入力箇所"))</f>
        <v>#REF!</v>
      </c>
    </row>
    <row r="9702" spans="1:14" ht="13.8" thickBot="1" x14ac:dyDescent="0.25">
      <c r="A9702" s="29" t="s">
        <v>72</v>
      </c>
      <c r="B9702" s="18">
        <v>1</v>
      </c>
      <c r="C9702" s="18">
        <v>3</v>
      </c>
      <c r="D9702" s="18">
        <v>5</v>
      </c>
      <c r="E9702" s="18">
        <v>9</v>
      </c>
      <c r="F9702" s="18">
        <v>26</v>
      </c>
      <c r="G9702" s="18"/>
      <c r="H9702" s="18"/>
      <c r="I9702" s="18"/>
      <c r="J9702" s="62"/>
      <c r="K9702" s="19"/>
      <c r="L9702" s="29" t="s">
        <v>72</v>
      </c>
      <c r="M9702" s="104" t="e">
        <f>#REF!</f>
        <v>#REF!</v>
      </c>
      <c r="N9702" s="113" t="e">
        <f>IF(M9702=0,"",CHOOSE(M9702,"1","3","5","9","9","26","26","26","26","26","手入力箇所","手入力箇所","手入力箇所","手入力箇所","手入力箇所","手入力箇所","手入力箇所","手入力箇所","手入力箇所","手入力箇所"))</f>
        <v>#REF!</v>
      </c>
    </row>
    <row r="9703" spans="1:14" ht="13.8" thickBot="1" x14ac:dyDescent="0.25">
      <c r="A9703" s="29" t="s">
        <v>73</v>
      </c>
      <c r="B9703" s="18">
        <v>4</v>
      </c>
      <c r="C9703" s="18">
        <v>11</v>
      </c>
      <c r="D9703" s="18">
        <v>20</v>
      </c>
      <c r="E9703" s="18">
        <v>33</v>
      </c>
      <c r="F9703" s="18"/>
      <c r="G9703" s="18"/>
      <c r="H9703" s="18"/>
      <c r="I9703" s="18"/>
      <c r="J9703" s="62"/>
      <c r="K9703" s="19"/>
      <c r="L9703" s="29" t="s">
        <v>73</v>
      </c>
      <c r="M9703" s="104" t="e">
        <f>#REF!</f>
        <v>#REF!</v>
      </c>
      <c r="N9703" s="113" t="e">
        <f>IF(M9703=0,"",CHOOSE(M9703,"4","11","20","33","33","手入力箇所","手入力箇所","手入力箇所","手入力箇所","手入力箇所","手入力箇所","手入力箇所","手入力箇所","手入力箇所","手入力箇所"))</f>
        <v>#REF!</v>
      </c>
    </row>
    <row r="9704" spans="1:14" ht="37.200000000000003" thickBot="1" x14ac:dyDescent="0.25">
      <c r="A9704" s="30" t="s">
        <v>74</v>
      </c>
      <c r="B9704" s="18">
        <v>4</v>
      </c>
      <c r="C9704" s="18">
        <v>6</v>
      </c>
      <c r="D9704" s="18">
        <v>8</v>
      </c>
      <c r="E9704" s="18">
        <v>10</v>
      </c>
      <c r="F9704" s="18">
        <v>15</v>
      </c>
      <c r="G9704" s="18">
        <v>23</v>
      </c>
      <c r="H9704" s="18">
        <v>33</v>
      </c>
      <c r="I9704" s="18"/>
      <c r="J9704" s="62"/>
      <c r="K9704" s="19"/>
      <c r="L9704" s="30" t="s">
        <v>74</v>
      </c>
      <c r="M9704" s="104" t="e">
        <f>#REF!</f>
        <v>#REF!</v>
      </c>
      <c r="N9704" s="113" t="e">
        <f>IF(M9704=0,"",CHOOSE(M9704,"4","6","8","10","10","15","15","15","15","15","23","23","23","23","23","23","23","23","23","23","33","33","33","33","33","33","33","33","33","33","手入力箇所","手入力箇所","手入力箇所","手入力箇所","手入力箇所","手入力箇所","手入力箇所","手入力箇所","手入力箇所","手入力箇所"))</f>
        <v>#REF!</v>
      </c>
    </row>
    <row r="9705" spans="1:14" ht="13.8" thickBot="1" x14ac:dyDescent="0.25">
      <c r="A9705" s="29" t="s">
        <v>75</v>
      </c>
      <c r="B9705" s="18">
        <v>6</v>
      </c>
      <c r="C9705" s="18">
        <v>14</v>
      </c>
      <c r="D9705" s="18">
        <v>25</v>
      </c>
      <c r="E9705" s="18">
        <v>39</v>
      </c>
      <c r="F9705" s="18"/>
      <c r="G9705" s="18"/>
      <c r="H9705" s="18"/>
      <c r="I9705" s="18"/>
      <c r="J9705" s="62"/>
      <c r="K9705" s="19"/>
      <c r="L9705" s="29" t="s">
        <v>75</v>
      </c>
      <c r="M9705" s="104" t="e">
        <f>#REF!</f>
        <v>#REF!</v>
      </c>
      <c r="N9705" s="113" t="e">
        <f>IF(M9705=0,"",CHOOSE(M9705,"6","14","25","39","39","手入力箇所","手入力箇所","手入力箇所","手入力箇所","手入力箇所","手入力箇所","手入力箇所","手入力箇所","手入力箇所","手入力箇所"))</f>
        <v>#REF!</v>
      </c>
    </row>
    <row r="9706" spans="1:14" ht="37.200000000000003" thickBot="1" x14ac:dyDescent="0.25">
      <c r="A9706" s="30" t="s">
        <v>76</v>
      </c>
      <c r="B9706" s="18">
        <v>2</v>
      </c>
      <c r="C9706" s="18">
        <v>3</v>
      </c>
      <c r="D9706" s="18">
        <v>6</v>
      </c>
      <c r="E9706" s="18">
        <v>9</v>
      </c>
      <c r="F9706" s="18"/>
      <c r="G9706" s="18"/>
      <c r="H9706" s="18"/>
      <c r="I9706" s="18"/>
      <c r="J9706" s="62"/>
      <c r="K9706" s="19"/>
      <c r="L9706" s="30" t="s">
        <v>76</v>
      </c>
      <c r="M9706" s="104" t="e">
        <f>#REF!</f>
        <v>#REF!</v>
      </c>
      <c r="N9706" s="113" t="e">
        <f>IF(M9706=0,"",CHOOSE(M9706,"2","3","6","9","9","手入力箇所","手入力箇所","手入力箇所","手入力箇所","手入力箇所","手入力箇所","手入力箇所","手入力箇所","手入力箇所","手入力箇所"))</f>
        <v>#REF!</v>
      </c>
    </row>
    <row r="9707" spans="1:14" ht="27" thickBot="1" x14ac:dyDescent="0.25">
      <c r="A9707" s="31" t="s">
        <v>77</v>
      </c>
      <c r="B9707" s="18">
        <v>12</v>
      </c>
      <c r="C9707" s="18">
        <v>18</v>
      </c>
      <c r="D9707" s="18">
        <v>22</v>
      </c>
      <c r="E9707" s="18">
        <v>26</v>
      </c>
      <c r="F9707" s="62"/>
      <c r="G9707" s="62"/>
      <c r="H9707" s="62"/>
      <c r="I9707" s="62"/>
      <c r="J9707" s="62"/>
      <c r="K9707" s="19"/>
      <c r="L9707" s="31" t="s">
        <v>77</v>
      </c>
      <c r="M9707" s="104" t="e">
        <f>#REF!</f>
        <v>#REF!</v>
      </c>
      <c r="N9707" s="113" t="e">
        <f>IF(M9707=0,"",CHOOSE(M9707,"12","18","22","26","26","手入力箇所","手入力箇所","手入力箇所","手入力箇所","手入力箇所","手入力箇所","手入力箇所","手入力箇所","手入力箇所","手入力箇所"))</f>
        <v>#REF!</v>
      </c>
    </row>
    <row r="9708" spans="1:14" ht="40.200000000000003" thickBot="1" x14ac:dyDescent="0.25">
      <c r="A9708" s="31" t="s">
        <v>78</v>
      </c>
      <c r="B9708" s="18">
        <v>5</v>
      </c>
      <c r="C9708" s="18">
        <v>8</v>
      </c>
      <c r="D9708" s="18">
        <v>11</v>
      </c>
      <c r="E9708" s="18">
        <v>14</v>
      </c>
      <c r="F9708" s="62"/>
      <c r="G9708" s="62"/>
      <c r="H9708" s="62"/>
      <c r="I9708" s="62"/>
      <c r="J9708" s="62"/>
      <c r="K9708" s="19"/>
      <c r="L9708" s="31" t="s">
        <v>78</v>
      </c>
      <c r="M9708" s="104" t="e">
        <f>#REF!</f>
        <v>#REF!</v>
      </c>
      <c r="N9708" s="113" t="e">
        <f>IF(M9708=0,"",CHOOSE(M9708,"5","8","11","14","14","手入力箇所","手入力箇所","手入力箇所","手入力箇所","手入力箇所","手入力箇所","手入力箇所","手入力箇所","手入力箇所","手入力箇所"))</f>
        <v>#REF!</v>
      </c>
    </row>
    <row r="9709" spans="1:14" ht="27" thickBot="1" x14ac:dyDescent="0.25">
      <c r="A9709" s="31" t="s">
        <v>79</v>
      </c>
      <c r="B9709" s="18">
        <v>6</v>
      </c>
      <c r="C9709" s="18">
        <v>11</v>
      </c>
      <c r="D9709" s="18">
        <v>16</v>
      </c>
      <c r="E9709" s="18">
        <v>21</v>
      </c>
      <c r="F9709" s="62"/>
      <c r="G9709" s="62"/>
      <c r="H9709" s="62"/>
      <c r="I9709" s="62"/>
      <c r="J9709" s="62"/>
      <c r="K9709" s="19"/>
      <c r="L9709" s="31" t="s">
        <v>79</v>
      </c>
      <c r="M9709" s="104" t="e">
        <f>#REF!</f>
        <v>#REF!</v>
      </c>
      <c r="N9709" s="113" t="e">
        <f>IF(M9709=0,"",CHOOSE(M9709,"6","11","16","21","21","手入力箇所","手入力箇所","手入力箇所","手入力箇所","手入力箇所","手入力箇所","手入力箇所","手入力箇所","手入力箇所"))</f>
        <v>#REF!</v>
      </c>
    </row>
    <row r="9710" spans="1:14" ht="40.200000000000003" thickBot="1" x14ac:dyDescent="0.25">
      <c r="A9710" s="31" t="s">
        <v>80</v>
      </c>
      <c r="B9710" s="18">
        <v>5</v>
      </c>
      <c r="C9710" s="18">
        <v>7</v>
      </c>
      <c r="D9710" s="18">
        <v>9</v>
      </c>
      <c r="E9710" s="18">
        <v>10</v>
      </c>
      <c r="F9710" s="62"/>
      <c r="G9710" s="62"/>
      <c r="H9710" s="62"/>
      <c r="I9710" s="62"/>
      <c r="J9710" s="62"/>
      <c r="K9710" s="19"/>
      <c r="L9710" s="31" t="s">
        <v>80</v>
      </c>
      <c r="M9710" s="104" t="e">
        <f>#REF!</f>
        <v>#REF!</v>
      </c>
      <c r="N9710" s="113" t="e">
        <f>IF(M9710=0,"",CHOOSE(M9710,"5","7","9","10","10","手入力箇所","手入力箇所","手入力箇所","手入力箇所","手入力箇所","手入力箇所","手入力箇所","手入力箇所","手入力箇所"))</f>
        <v>#REF!</v>
      </c>
    </row>
    <row r="9711" spans="1:14" ht="40.200000000000003" thickBot="1" x14ac:dyDescent="0.25">
      <c r="A9711" s="31" t="s">
        <v>81</v>
      </c>
      <c r="B9711" s="18">
        <v>9</v>
      </c>
      <c r="C9711" s="18">
        <v>14</v>
      </c>
      <c r="D9711" s="62"/>
      <c r="E9711" s="62"/>
      <c r="F9711" s="62"/>
      <c r="G9711" s="62"/>
      <c r="H9711" s="62"/>
      <c r="I9711" s="62"/>
      <c r="J9711" s="62"/>
      <c r="K9711" s="19"/>
      <c r="L9711" s="31" t="s">
        <v>81</v>
      </c>
      <c r="M9711" s="104" t="e">
        <f>#REF!</f>
        <v>#REF!</v>
      </c>
      <c r="N9711" s="113" t="e">
        <f>IF(M9711=0,"",CHOOSE(M9711,"9","14","手入力箇所","手入力箇所","手入力箇所","手入力箇所","手入力箇所","手入力箇所","手入力箇所","手入力箇所","手入力箇所","手入力箇所"))</f>
        <v>#REF!</v>
      </c>
    </row>
    <row r="9712" spans="1:14" ht="13.8" thickBot="1" x14ac:dyDescent="0.25">
      <c r="A9712" s="31" t="s">
        <v>82</v>
      </c>
      <c r="B9712" s="18">
        <v>3</v>
      </c>
      <c r="C9712" s="18">
        <v>4</v>
      </c>
      <c r="D9712" s="18">
        <v>4</v>
      </c>
      <c r="E9712" s="18">
        <v>5</v>
      </c>
      <c r="F9712" s="18">
        <v>6</v>
      </c>
      <c r="G9712" s="18">
        <v>8</v>
      </c>
      <c r="H9712" s="18">
        <v>9</v>
      </c>
      <c r="I9712" s="18">
        <v>11</v>
      </c>
      <c r="J9712" s="18">
        <v>12</v>
      </c>
      <c r="K9712" s="19"/>
      <c r="L9712" s="31" t="s">
        <v>82</v>
      </c>
      <c r="M9712" s="104" t="e">
        <f>#REF!</f>
        <v>#REF!</v>
      </c>
      <c r="N9712" s="113" t="e">
        <f>IF(M9712=0,"",CHOOSE(M9712,"3","4","4","5","5","6","6","6","6","6","8","8","8","8","8","8","8","8","8","8","9","9","9","9","9","9","9","9","9","9","11","11","11","11","11","11","11","11","11","11","12","12","12","12","12","12","12","12","12","12","12","手入力箇所","手入力箇所","手入力箇所","手入力箇所","手入力箇所","手入力箇所","手入力箇所","手入力箇所","手入力箇所","手入力箇所"))</f>
        <v>#REF!</v>
      </c>
    </row>
    <row r="9713" spans="1:14" ht="13.8" thickBot="1" x14ac:dyDescent="0.25">
      <c r="A9713" s="31" t="s">
        <v>83</v>
      </c>
      <c r="B9713" s="18">
        <v>3</v>
      </c>
      <c r="C9713" s="18">
        <v>4</v>
      </c>
      <c r="D9713" s="18">
        <v>4</v>
      </c>
      <c r="E9713" s="18">
        <v>5</v>
      </c>
      <c r="F9713" s="18">
        <v>6</v>
      </c>
      <c r="G9713" s="18">
        <v>8</v>
      </c>
      <c r="H9713" s="18">
        <v>10</v>
      </c>
      <c r="I9713" s="18">
        <v>12</v>
      </c>
      <c r="J9713" s="18">
        <v>13</v>
      </c>
      <c r="K9713" s="19"/>
      <c r="L9713" s="31" t="s">
        <v>83</v>
      </c>
      <c r="M9713" s="104" t="e">
        <f>#REF!</f>
        <v>#REF!</v>
      </c>
      <c r="N9713" s="113" t="e">
        <f>IF(M9713=0,"",CHOOSE(M9713,"3","4","4","5","5","6","6","6","6","6","8","8","8","8","8","8","8","8","8","8","10","10","10","10","10","10","10","10","10","10","12","12","12","12","12","12","12","12","12","12","13","13","13","13","13","13","13","13","13","13","13","手入力箇所","手入力箇所","手入力箇所","手入力箇所","手入力箇所","手入力箇所","手入力箇所","手入力箇所","手入力箇所","手入力箇所"))</f>
        <v>#REF!</v>
      </c>
    </row>
    <row r="9714" spans="1:14" ht="27" thickBot="1" x14ac:dyDescent="0.25">
      <c r="A9714" s="32" t="s">
        <v>84</v>
      </c>
      <c r="B9714" s="20">
        <v>1</v>
      </c>
      <c r="C9714" s="20">
        <v>2</v>
      </c>
      <c r="D9714" s="20">
        <v>3</v>
      </c>
      <c r="E9714" s="20">
        <v>4</v>
      </c>
      <c r="F9714" s="20">
        <v>8</v>
      </c>
      <c r="G9714" s="20">
        <v>19</v>
      </c>
      <c r="H9714" s="63"/>
      <c r="I9714" s="63"/>
      <c r="J9714" s="63"/>
      <c r="K9714" s="21"/>
      <c r="L9714" s="32" t="s">
        <v>84</v>
      </c>
      <c r="M9714" s="104" t="e">
        <f>#REF!</f>
        <v>#REF!</v>
      </c>
      <c r="N9714" s="113" t="e">
        <f>IF(M9714=0,"",CHOOSE(M9714,"1","2","3","4","4","8","8","8","8","8","19","19","19","19","19","19","19","19","19","19","手入力箇所","手入力箇所","手入力箇所","手入力箇所","手入力箇所","手入力箇所","手入力箇所","手入力箇所","手入力箇所","手入力箇所"))</f>
        <v>#REF!</v>
      </c>
    </row>
    <row r="9715" spans="1:14" ht="13.8" thickBot="1" x14ac:dyDescent="0.25"/>
    <row r="9716" spans="1:14" ht="13.8" thickBot="1" x14ac:dyDescent="0.25">
      <c r="A9716" s="686" t="e">
        <f>A9689</f>
        <v>#REF!</v>
      </c>
      <c r="B9716" s="686"/>
      <c r="C9716" s="686"/>
      <c r="D9716" s="687" t="s">
        <v>193</v>
      </c>
      <c r="E9716" s="687"/>
      <c r="F9716" s="687"/>
      <c r="G9716" s="687"/>
      <c r="H9716" s="687"/>
      <c r="I9716" s="687"/>
      <c r="J9716" s="687"/>
      <c r="K9716" s="687"/>
      <c r="L9716" s="687"/>
      <c r="M9716" s="687"/>
      <c r="N9716" s="687"/>
    </row>
    <row r="9717" spans="1:14" ht="13.8" thickBot="1" x14ac:dyDescent="0.25">
      <c r="A9717" s="105"/>
      <c r="B9717" s="33">
        <v>1</v>
      </c>
      <c r="C9717" s="24">
        <v>2</v>
      </c>
      <c r="D9717" s="24">
        <v>3</v>
      </c>
      <c r="E9717" s="24" t="s">
        <v>58</v>
      </c>
      <c r="F9717" s="24" t="s">
        <v>59</v>
      </c>
      <c r="G9717" s="24" t="s">
        <v>60</v>
      </c>
      <c r="H9717" s="24" t="s">
        <v>61</v>
      </c>
      <c r="I9717" s="24" t="s">
        <v>62</v>
      </c>
      <c r="J9717" s="24" t="s">
        <v>194</v>
      </c>
      <c r="K9717" s="102" t="s">
        <v>85</v>
      </c>
      <c r="L9717" s="105" t="s">
        <v>189</v>
      </c>
      <c r="M9717" s="105" t="s">
        <v>188</v>
      </c>
      <c r="N9717" s="105" t="s">
        <v>51</v>
      </c>
    </row>
    <row r="9718" spans="1:14" ht="13.8" thickBot="1" x14ac:dyDescent="0.25">
      <c r="A9718" s="26" t="s">
        <v>56</v>
      </c>
      <c r="B9718" s="22">
        <v>16</v>
      </c>
      <c r="C9718" s="22">
        <v>25</v>
      </c>
      <c r="D9718" s="22">
        <v>32</v>
      </c>
      <c r="E9718" s="22">
        <v>38</v>
      </c>
      <c r="F9718" s="22">
        <v>56</v>
      </c>
      <c r="G9718" s="22">
        <v>87</v>
      </c>
      <c r="H9718" s="22">
        <v>121</v>
      </c>
      <c r="I9718" s="22"/>
      <c r="J9718" s="23"/>
      <c r="K9718" s="68"/>
      <c r="L9718" s="107" t="s">
        <v>56</v>
      </c>
      <c r="M9718" s="103" t="e">
        <f>#REF!</f>
        <v>#REF!</v>
      </c>
      <c r="N9718" s="103" t="e">
        <f>IF(M9718=0,"",CHOOSE(M9718,"16","25","32","38","38","56","56","56","56","56","87","87","87","87","87","87","87","87","87","87","121","121","121","121","121","121","121","121","121","121","手入力箇所","手入力箇所","手入力箇所","手入力箇所","手入力箇所","手入力箇所","手入力箇所","手入力箇所","手入力箇所","手入力箇所"))</f>
        <v>#REF!</v>
      </c>
    </row>
    <row r="9719" spans="1:14" ht="13.8" thickBot="1" x14ac:dyDescent="0.25">
      <c r="A9719" s="27" t="s">
        <v>57</v>
      </c>
      <c r="B9719" s="18">
        <v>25</v>
      </c>
      <c r="C9719" s="18">
        <v>33</v>
      </c>
      <c r="D9719" s="18">
        <v>40</v>
      </c>
      <c r="E9719" s="18">
        <v>45</v>
      </c>
      <c r="F9719" s="18">
        <v>58</v>
      </c>
      <c r="G9719" s="18">
        <v>79</v>
      </c>
      <c r="H9719" s="18"/>
      <c r="I9719" s="18"/>
      <c r="J9719" s="62"/>
      <c r="K9719" s="69"/>
      <c r="L9719" s="107" t="s">
        <v>57</v>
      </c>
      <c r="M9719" s="103" t="e">
        <f>#REF!</f>
        <v>#REF!</v>
      </c>
      <c r="N9719" s="103" t="e">
        <f>IF(M9719=0,"",CHOOSE(M9719,"25","33","40","45","45","58","58","58","58","58","79","79","79","79","79","79","79","79","79","79","手入力箇所","手入力箇所","手入力箇所","手入力箇所","手入力箇所","手入力箇所","手入力箇所","手入力箇所","手入力箇所","手入力箇所"))</f>
        <v>#REF!</v>
      </c>
    </row>
    <row r="9720" spans="1:14" ht="48.6" thickBot="1" x14ac:dyDescent="0.25">
      <c r="A9720" s="28" t="s">
        <v>64</v>
      </c>
      <c r="B9720" s="18">
        <v>32</v>
      </c>
      <c r="C9720" s="18"/>
      <c r="D9720" s="18"/>
      <c r="E9720" s="18"/>
      <c r="F9720" s="18"/>
      <c r="G9720" s="18"/>
      <c r="H9720" s="18"/>
      <c r="I9720" s="18"/>
      <c r="J9720" s="62"/>
      <c r="K9720" s="69"/>
      <c r="L9720" s="108" t="s">
        <v>64</v>
      </c>
      <c r="M9720" s="103" t="e">
        <f>#REF!</f>
        <v>#REF!</v>
      </c>
      <c r="N9720" s="103" t="e">
        <f>IF(M9720=0,"",CHOOSE(M9720,"32","手入力箇所","手入力箇所","手入力箇所","手入力箇所","手入力箇所","手入力箇所","手入力箇所","手入力箇所","手入力箇所","手入力箇所"))</f>
        <v>#REF!</v>
      </c>
    </row>
    <row r="9721" spans="1:14" ht="48.6" thickBot="1" x14ac:dyDescent="0.25">
      <c r="A9721" s="28" t="s">
        <v>65</v>
      </c>
      <c r="B9721" s="18">
        <v>36</v>
      </c>
      <c r="C9721" s="18"/>
      <c r="D9721" s="18"/>
      <c r="E9721" s="18"/>
      <c r="F9721" s="18"/>
      <c r="G9721" s="18"/>
      <c r="H9721" s="18"/>
      <c r="I9721" s="18"/>
      <c r="J9721" s="62"/>
      <c r="K9721" s="69"/>
      <c r="L9721" s="108" t="s">
        <v>65</v>
      </c>
      <c r="M9721" s="103" t="e">
        <f>#REF!</f>
        <v>#REF!</v>
      </c>
      <c r="N9721" s="103" t="e">
        <f>IF(M9721=0,"",CHOOSE(M9721,"36","手入力箇所","手入力箇所","手入力箇所","手入力箇所","手入力箇所","手入力箇所","手入力箇所","手入力箇所","手入力箇所","手入力箇所"))</f>
        <v>#REF!</v>
      </c>
    </row>
    <row r="9722" spans="1:14" ht="24.6" thickBot="1" x14ac:dyDescent="0.25">
      <c r="A9722" s="28" t="s">
        <v>66</v>
      </c>
      <c r="B9722" s="18">
        <v>24</v>
      </c>
      <c r="C9722" s="18">
        <v>30</v>
      </c>
      <c r="D9722" s="18">
        <v>33</v>
      </c>
      <c r="E9722" s="18">
        <v>35</v>
      </c>
      <c r="F9722" s="18">
        <v>42</v>
      </c>
      <c r="G9722" s="18"/>
      <c r="H9722" s="18"/>
      <c r="I9722" s="18"/>
      <c r="J9722" s="62"/>
      <c r="K9722" s="69"/>
      <c r="L9722" s="108" t="s">
        <v>66</v>
      </c>
      <c r="M9722" s="103" t="e">
        <f>#REF!</f>
        <v>#REF!</v>
      </c>
      <c r="N9722" s="103" t="e">
        <f>IF(M9722=0,"",CHOOSE(M9722,"24","30","33","35","35","42","42","42","42","42","手入力箇所","手入力箇所","手入力箇所","手入力箇所","手入力箇所","手入力箇所","手入力箇所","手入力箇所","手入力箇所","手入力箇所"))</f>
        <v>#REF!</v>
      </c>
    </row>
    <row r="9723" spans="1:14" ht="36.6" thickBot="1" x14ac:dyDescent="0.25">
      <c r="A9723" s="28" t="s">
        <v>67</v>
      </c>
      <c r="B9723" s="18">
        <v>7</v>
      </c>
      <c r="C9723" s="18">
        <v>12</v>
      </c>
      <c r="D9723" s="18">
        <v>16</v>
      </c>
      <c r="E9723" s="18">
        <v>19</v>
      </c>
      <c r="F9723" s="18"/>
      <c r="G9723" s="18"/>
      <c r="H9723" s="18"/>
      <c r="I9723" s="18"/>
      <c r="J9723" s="62"/>
      <c r="K9723" s="69"/>
      <c r="L9723" s="108" t="s">
        <v>67</v>
      </c>
      <c r="M9723" s="103" t="e">
        <f>#REF!</f>
        <v>#REF!</v>
      </c>
      <c r="N9723" s="103" t="e">
        <f>IF(M9723=0,"",CHOOSE(M9723,"7","12","16","19","19","手入力箇所","手入力箇所","手入力箇所","手入力箇所","手入力箇所","手入力箇所","手入力箇所","手入力箇所","手入力箇所","手入力箇所"))</f>
        <v>#REF!</v>
      </c>
    </row>
    <row r="9724" spans="1:14" ht="24.6" thickBot="1" x14ac:dyDescent="0.25">
      <c r="A9724" s="28" t="s">
        <v>68</v>
      </c>
      <c r="B9724" s="18">
        <v>21</v>
      </c>
      <c r="C9724" s="18">
        <v>35</v>
      </c>
      <c r="D9724" s="18">
        <v>48</v>
      </c>
      <c r="E9724" s="18">
        <v>59</v>
      </c>
      <c r="F9724" s="18">
        <v>94</v>
      </c>
      <c r="G9724" s="18">
        <v>159</v>
      </c>
      <c r="H9724" s="18">
        <v>235</v>
      </c>
      <c r="I9724" s="18"/>
      <c r="J9724" s="62"/>
      <c r="K9724" s="69"/>
      <c r="L9724" s="108" t="s">
        <v>68</v>
      </c>
      <c r="M9724" s="103" t="e">
        <f>#REF!</f>
        <v>#REF!</v>
      </c>
      <c r="N9724" s="103" t="e">
        <f>IF(M9724=0,"",CHOOSE(M9724,"21","35","48","59","59","94","94","94","94","94","159","159","159","159","159","159","159","159","159","159","235","235","235","235","235","235","235","235","235","235","手入力箇所","手入力箇所","手入力箇所","手入力箇所","手入力箇所","手入力箇所","手入力箇所","手入力箇所","手入力箇所","手入力箇所"))</f>
        <v>#REF!</v>
      </c>
    </row>
    <row r="9725" spans="1:14" ht="36.6" thickBot="1" x14ac:dyDescent="0.25">
      <c r="A9725" s="28" t="s">
        <v>69</v>
      </c>
      <c r="B9725" s="18">
        <v>22</v>
      </c>
      <c r="C9725" s="18">
        <v>26</v>
      </c>
      <c r="D9725" s="18">
        <v>28</v>
      </c>
      <c r="E9725" s="18">
        <v>29</v>
      </c>
      <c r="F9725" s="18">
        <v>34</v>
      </c>
      <c r="G9725" s="18"/>
      <c r="H9725" s="18"/>
      <c r="I9725" s="18"/>
      <c r="J9725" s="62"/>
      <c r="K9725" s="69"/>
      <c r="L9725" s="108" t="s">
        <v>69</v>
      </c>
      <c r="M9725" s="103" t="e">
        <f>#REF!</f>
        <v>#REF!</v>
      </c>
      <c r="N9725" s="103" t="e">
        <f>IF(M9725=0,"",CHOOSE(M9725,"22","26","28","29","29","34","34","34","34","34","手入力箇所","手入力箇所","手入力箇所","手入力箇所","手入力箇所","手入力箇所","手入力箇所","手入力箇所","手入力箇所","手入力箇所"))</f>
        <v>#REF!</v>
      </c>
    </row>
    <row r="9726" spans="1:14" ht="13.8" thickBot="1" x14ac:dyDescent="0.25">
      <c r="A9726" s="27" t="s">
        <v>63</v>
      </c>
      <c r="B9726" s="18">
        <v>21</v>
      </c>
      <c r="C9726" s="18">
        <v>33</v>
      </c>
      <c r="D9726" s="18">
        <v>46</v>
      </c>
      <c r="E9726" s="18">
        <v>56</v>
      </c>
      <c r="F9726" s="18">
        <v>89</v>
      </c>
      <c r="G9726" s="18">
        <v>151</v>
      </c>
      <c r="H9726" s="18">
        <v>224</v>
      </c>
      <c r="I9726" s="18">
        <v>289</v>
      </c>
      <c r="J9726" s="18">
        <v>350</v>
      </c>
      <c r="K9726" s="69"/>
      <c r="L9726" s="107" t="s">
        <v>63</v>
      </c>
      <c r="M9726" s="103" t="e">
        <f>#REF!</f>
        <v>#REF!</v>
      </c>
      <c r="N9726" s="103" t="e">
        <f>IF(M9726=0,"",CHOOSE(M9726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727" spans="1:14" ht="24.6" thickBot="1" x14ac:dyDescent="0.25">
      <c r="A9727" s="34" t="s">
        <v>70</v>
      </c>
      <c r="B9727" s="35">
        <v>13</v>
      </c>
      <c r="C9727" s="35">
        <v>33</v>
      </c>
      <c r="D9727" s="35">
        <v>59</v>
      </c>
      <c r="E9727" s="35"/>
      <c r="F9727" s="35"/>
      <c r="G9727" s="35"/>
      <c r="H9727" s="35"/>
      <c r="I9727" s="35"/>
      <c r="J9727" s="36"/>
      <c r="K9727" s="67"/>
      <c r="L9727" s="108" t="s">
        <v>70</v>
      </c>
      <c r="M9727" s="103" t="e">
        <f>#REF!</f>
        <v>#REF!</v>
      </c>
      <c r="N9727" s="103" t="e">
        <f>IF(M9727=0,"",CHOOSE(M9727,"13","33","59","手入力箇所","手入力箇所","手入力箇所","手入力箇所","手入力箇所","手入力箇所","手入力箇所","手入力箇所","手入力箇所","手入力箇所"))</f>
        <v>#REF!</v>
      </c>
    </row>
    <row r="9728" spans="1:14" ht="13.8" thickBot="1" x14ac:dyDescent="0.25">
      <c r="A9728" s="37" t="s">
        <v>71</v>
      </c>
      <c r="B9728" s="17">
        <v>23</v>
      </c>
      <c r="C9728" s="17">
        <v>39</v>
      </c>
      <c r="D9728" s="17">
        <v>97</v>
      </c>
      <c r="E9728" s="17"/>
      <c r="F9728" s="17"/>
      <c r="G9728" s="17"/>
      <c r="H9728" s="17"/>
      <c r="I9728" s="17"/>
      <c r="J9728" s="64"/>
      <c r="K9728" s="70"/>
      <c r="L9728" s="109" t="s">
        <v>71</v>
      </c>
      <c r="M9728" s="103" t="e">
        <f>#REF!</f>
        <v>#REF!</v>
      </c>
      <c r="N9728" s="103" t="e">
        <f>IF(M9728=0,"",CHOOSE(M9728,"23","39","97","手入力箇所","手入力箇所","手入力箇所","手入力箇所","手入力箇所","手入力箇所","手入力箇所","手入力箇所","手入力箇所","手入力箇所"))</f>
        <v>#REF!</v>
      </c>
    </row>
    <row r="9729" spans="1:14" ht="13.8" thickBot="1" x14ac:dyDescent="0.25">
      <c r="A9729" s="29" t="s">
        <v>72</v>
      </c>
      <c r="B9729" s="18">
        <v>21</v>
      </c>
      <c r="C9729" s="18">
        <v>37</v>
      </c>
      <c r="D9729" s="18">
        <v>58</v>
      </c>
      <c r="E9729" s="18">
        <v>76</v>
      </c>
      <c r="F9729" s="18">
        <v>137</v>
      </c>
      <c r="G9729" s="18"/>
      <c r="H9729" s="18"/>
      <c r="I9729" s="18"/>
      <c r="J9729" s="62"/>
      <c r="K9729" s="69"/>
      <c r="L9729" s="109" t="s">
        <v>72</v>
      </c>
      <c r="M9729" s="103" t="e">
        <f>#REF!</f>
        <v>#REF!</v>
      </c>
      <c r="N9729" s="103" t="e">
        <f>IF(M9729=0,"",CHOOSE(M9729,"21","37","58","76","76","137","137","137","137","137","手入力箇所","手入力箇所","手入力箇所","手入力箇所","手入力箇所","手入力箇所","手入力箇所","手入力箇所","手入力箇所","手入力箇所"))</f>
        <v>#REF!</v>
      </c>
    </row>
    <row r="9730" spans="1:14" ht="13.8" thickBot="1" x14ac:dyDescent="0.25">
      <c r="A9730" s="29" t="s">
        <v>73</v>
      </c>
      <c r="B9730" s="18">
        <v>48</v>
      </c>
      <c r="C9730" s="18">
        <v>93</v>
      </c>
      <c r="D9730" s="18">
        <v>138</v>
      </c>
      <c r="E9730" s="18">
        <v>183</v>
      </c>
      <c r="F9730" s="18"/>
      <c r="G9730" s="18"/>
      <c r="H9730" s="18"/>
      <c r="I9730" s="18"/>
      <c r="J9730" s="62"/>
      <c r="K9730" s="69"/>
      <c r="L9730" s="109" t="s">
        <v>73</v>
      </c>
      <c r="M9730" s="103" t="e">
        <f>#REF!</f>
        <v>#REF!</v>
      </c>
      <c r="N9730" s="103" t="e">
        <f>IF(M9730=0,"",CHOOSE(M9730,"48","93","138","183","183","手入力箇所","手入力箇所","手入力箇所","手入力箇所","手入力箇所","手入力箇所","手入力箇所","手入力箇所","手入力箇所","手入力箇所"))</f>
        <v>#REF!</v>
      </c>
    </row>
    <row r="9731" spans="1:14" ht="37.200000000000003" thickBot="1" x14ac:dyDescent="0.25">
      <c r="A9731" s="30" t="s">
        <v>74</v>
      </c>
      <c r="B9731" s="18">
        <v>13</v>
      </c>
      <c r="C9731" s="18">
        <v>26</v>
      </c>
      <c r="D9731" s="18">
        <v>40</v>
      </c>
      <c r="E9731" s="18">
        <v>55</v>
      </c>
      <c r="F9731" s="18">
        <v>107</v>
      </c>
      <c r="G9731" s="18">
        <v>224</v>
      </c>
      <c r="H9731" s="18">
        <v>386</v>
      </c>
      <c r="I9731" s="18"/>
      <c r="J9731" s="62"/>
      <c r="K9731" s="69"/>
      <c r="L9731" s="110" t="s">
        <v>74</v>
      </c>
      <c r="M9731" s="103" t="e">
        <f>#REF!</f>
        <v>#REF!</v>
      </c>
      <c r="N9731" s="103" t="e">
        <f>IF(M9731=0,"",CHOOSE(M9731,"13","26","40","55","55","107","107","107","107","107","224","224","224","224","224","224","224","224","224","224","386","386","386","386","386","386","386","386","386","386","手入力箇所","手入力箇所","手入力箇所","手入力箇所","手入力箇所","手入力箇所","手入力箇所","手入力箇所","手入力箇所","手入力箇所"))</f>
        <v>#REF!</v>
      </c>
    </row>
    <row r="9732" spans="1:14" ht="13.8" thickBot="1" x14ac:dyDescent="0.25">
      <c r="A9732" s="29" t="s">
        <v>75</v>
      </c>
      <c r="B9732" s="18">
        <v>36</v>
      </c>
      <c r="C9732" s="18">
        <v>98</v>
      </c>
      <c r="D9732" s="18">
        <v>173</v>
      </c>
      <c r="E9732" s="18">
        <v>274</v>
      </c>
      <c r="F9732" s="18"/>
      <c r="G9732" s="18"/>
      <c r="H9732" s="18"/>
      <c r="I9732" s="18"/>
      <c r="J9732" s="62"/>
      <c r="K9732" s="69"/>
      <c r="L9732" s="109" t="s">
        <v>75</v>
      </c>
      <c r="M9732" s="103" t="e">
        <f>#REF!</f>
        <v>#REF!</v>
      </c>
      <c r="N9732" s="103" t="e">
        <f>IF(M9732=0,"",CHOOSE(M9732,"36","98","173","274","274","手入力箇所","手入力箇所","手入力箇所","手入力箇所","手入力箇所","手入力箇所","手入力箇所","手入力箇所","手入力箇所","手入力箇所"))</f>
        <v>#REF!</v>
      </c>
    </row>
    <row r="9733" spans="1:14" ht="37.200000000000003" thickBot="1" x14ac:dyDescent="0.25">
      <c r="A9733" s="30" t="s">
        <v>76</v>
      </c>
      <c r="B9733" s="18">
        <v>127</v>
      </c>
      <c r="C9733" s="18">
        <v>127</v>
      </c>
      <c r="D9733" s="18">
        <v>127</v>
      </c>
      <c r="E9733" s="18">
        <v>127</v>
      </c>
      <c r="F9733" s="18"/>
      <c r="G9733" s="18"/>
      <c r="H9733" s="18"/>
      <c r="I9733" s="18"/>
      <c r="J9733" s="62"/>
      <c r="K9733" s="69"/>
      <c r="L9733" s="110" t="s">
        <v>76</v>
      </c>
      <c r="M9733" s="103" t="e">
        <f>#REF!</f>
        <v>#REF!</v>
      </c>
      <c r="N9733" s="103" t="e">
        <f>IF(M9733=0,"",CHOOSE(M9733,"127","127","127","127","127","手入力箇所","手入力箇所","手入力箇所","手入力箇所","手入力箇所","手入力箇所","手入力箇所","手入力箇所","手入力箇所","手入力箇所"))</f>
        <v>#REF!</v>
      </c>
    </row>
    <row r="9734" spans="1:14" ht="27" thickBot="1" x14ac:dyDescent="0.25">
      <c r="A9734" s="31" t="s">
        <v>77</v>
      </c>
      <c r="B9734" s="18">
        <v>42</v>
      </c>
      <c r="C9734" s="18">
        <v>90</v>
      </c>
      <c r="D9734" s="18">
        <v>141</v>
      </c>
      <c r="E9734" s="18">
        <v>193</v>
      </c>
      <c r="F9734" s="62"/>
      <c r="G9734" s="62"/>
      <c r="H9734" s="62"/>
      <c r="I9734" s="62"/>
      <c r="J9734" s="62"/>
      <c r="K9734" s="69"/>
      <c r="L9734" s="111" t="s">
        <v>77</v>
      </c>
      <c r="M9734" s="103" t="e">
        <f>#REF!</f>
        <v>#REF!</v>
      </c>
      <c r="N9734" s="103" t="e">
        <f>IF(M9734=0,"",CHOOSE(M9734,"42","90","141","193","1936","手入力箇所","手入力箇所","手入力箇所","手入力箇所","手入力箇所","手入力箇所","手入力箇所","手入力箇所","手入力箇所","手入力箇所"))</f>
        <v>#REF!</v>
      </c>
    </row>
    <row r="9735" spans="1:14" ht="40.200000000000003" thickBot="1" x14ac:dyDescent="0.25">
      <c r="A9735" s="31" t="s">
        <v>78</v>
      </c>
      <c r="B9735" s="18">
        <v>24</v>
      </c>
      <c r="C9735" s="18">
        <v>43</v>
      </c>
      <c r="D9735" s="18">
        <v>61</v>
      </c>
      <c r="E9735" s="18">
        <v>76</v>
      </c>
      <c r="F9735" s="62"/>
      <c r="G9735" s="62"/>
      <c r="H9735" s="62"/>
      <c r="I9735" s="62"/>
      <c r="J9735" s="62"/>
      <c r="K9735" s="69"/>
      <c r="L9735" s="111" t="s">
        <v>78</v>
      </c>
      <c r="M9735" s="103" t="e">
        <f>#REF!</f>
        <v>#REF!</v>
      </c>
      <c r="N9735" s="103" t="e">
        <f>IF(M9735=0,"",CHOOSE(M9735,"24","43","61","76","76","手入力箇所","手入力箇所","手入力箇所","手入力箇所","手入力箇所","手入力箇所","手入力箇所","手入力箇所","手入力箇所","手入力箇所"))</f>
        <v>#REF!</v>
      </c>
    </row>
    <row r="9736" spans="1:14" ht="27" thickBot="1" x14ac:dyDescent="0.25">
      <c r="A9736" s="31" t="s">
        <v>79</v>
      </c>
      <c r="B9736" s="18">
        <v>54</v>
      </c>
      <c r="C9736" s="18">
        <v>77</v>
      </c>
      <c r="D9736" s="18">
        <v>94</v>
      </c>
      <c r="E9736" s="18">
        <v>107</v>
      </c>
      <c r="F9736" s="62"/>
      <c r="G9736" s="62"/>
      <c r="H9736" s="62"/>
      <c r="I9736" s="62"/>
      <c r="J9736" s="62"/>
      <c r="K9736" s="69"/>
      <c r="L9736" s="111" t="s">
        <v>79</v>
      </c>
      <c r="M9736" s="103" t="e">
        <f>#REF!</f>
        <v>#REF!</v>
      </c>
      <c r="N9736" s="103" t="e">
        <f>IF(M9736=0,"",CHOOSE(M9736,"54","77","94","107","107","手入力箇所","手入力箇所","手入力箇所","手入力箇所","手入力箇所","手入力箇所","手入力箇所","手入力箇所","手入力箇所","手入力箇所"))</f>
        <v>#REF!</v>
      </c>
    </row>
    <row r="9737" spans="1:14" ht="40.200000000000003" thickBot="1" x14ac:dyDescent="0.25">
      <c r="A9737" s="31" t="s">
        <v>80</v>
      </c>
      <c r="B9737" s="18">
        <v>49</v>
      </c>
      <c r="C9737" s="18">
        <v>53</v>
      </c>
      <c r="D9737" s="18">
        <v>55</v>
      </c>
      <c r="E9737" s="18">
        <v>56</v>
      </c>
      <c r="F9737" s="62"/>
      <c r="G9737" s="62"/>
      <c r="H9737" s="62"/>
      <c r="I9737" s="62"/>
      <c r="J9737" s="62"/>
      <c r="K9737" s="69"/>
      <c r="L9737" s="111" t="s">
        <v>80</v>
      </c>
      <c r="M9737" s="103" t="e">
        <f>#REF!</f>
        <v>#REF!</v>
      </c>
      <c r="N9737" s="103" t="e">
        <f>IF(M9737=0,"",CHOOSE(M9737,"49","53","55","56","56","手入力箇所","手入力箇所","手入力箇所","手入力箇所","手入力箇所","手入力箇所","手入力箇所","手入力箇所","手入力箇所","手入力箇所"))</f>
        <v>#REF!</v>
      </c>
    </row>
    <row r="9738" spans="1:14" ht="40.200000000000003" thickBot="1" x14ac:dyDescent="0.25">
      <c r="A9738" s="38" t="s">
        <v>81</v>
      </c>
      <c r="B9738" s="35">
        <v>232</v>
      </c>
      <c r="C9738" s="35">
        <v>232</v>
      </c>
      <c r="D9738" s="36"/>
      <c r="E9738" s="36"/>
      <c r="F9738" s="36"/>
      <c r="G9738" s="36"/>
      <c r="H9738" s="36"/>
      <c r="I9738" s="36"/>
      <c r="J9738" s="36"/>
      <c r="K9738" s="67"/>
      <c r="L9738" s="111" t="s">
        <v>81</v>
      </c>
      <c r="M9738" s="103" t="e">
        <f>#REF!</f>
        <v>#REF!</v>
      </c>
      <c r="N9738" s="103" t="e">
        <f>IF(M9738=0,"",CHOOSE(M9738,"232","232","手入力箇所","手入力箇所","手入力箇所","手入力箇所","手入力箇所","手入力箇所","手入力箇所","手入力箇所","手入力箇所","手入力箇所"))</f>
        <v>#REF!</v>
      </c>
    </row>
    <row r="9739" spans="1:14" ht="13.8" thickBot="1" x14ac:dyDescent="0.25">
      <c r="A9739" s="39" t="s">
        <v>82</v>
      </c>
      <c r="B9739" s="17">
        <v>6</v>
      </c>
      <c r="C9739" s="17">
        <v>9</v>
      </c>
      <c r="D9739" s="17">
        <v>11</v>
      </c>
      <c r="E9739" s="17">
        <v>13</v>
      </c>
      <c r="F9739" s="17">
        <v>18</v>
      </c>
      <c r="G9739" s="17">
        <v>26</v>
      </c>
      <c r="H9739" s="17">
        <v>35</v>
      </c>
      <c r="I9739" s="17">
        <v>43</v>
      </c>
      <c r="J9739" s="17">
        <v>49</v>
      </c>
      <c r="K9739" s="70"/>
      <c r="L9739" s="111" t="s">
        <v>82</v>
      </c>
      <c r="M9739" s="103" t="e">
        <f>#REF!</f>
        <v>#REF!</v>
      </c>
      <c r="N9739" s="103" t="e">
        <f>IF(M9739=0,"",CHOOSE(M9739,"6","9","11","13","13","18","18","18","18","18","26","26","26","26","26","26","26","26","26","26","35","35","35","35","35","35","35","35","35","35","43","43","43","43","43","43","43","43","43","43","49","49","49","49","49","49","49","49","49","49","手入力箇所","手入力箇所","手入力箇所","手入力箇所","手入力箇所","手入力箇所","手入力箇所","手入力箇所","手入力箇所","手入力箇所"))</f>
        <v>#REF!</v>
      </c>
    </row>
    <row r="9740" spans="1:14" ht="13.8" thickBot="1" x14ac:dyDescent="0.25">
      <c r="A9740" s="31" t="s">
        <v>83</v>
      </c>
      <c r="B9740" s="18">
        <v>6</v>
      </c>
      <c r="C9740" s="18">
        <v>10</v>
      </c>
      <c r="D9740" s="18">
        <v>14</v>
      </c>
      <c r="E9740" s="18">
        <v>17</v>
      </c>
      <c r="F9740" s="18">
        <v>29</v>
      </c>
      <c r="G9740" s="18">
        <v>50</v>
      </c>
      <c r="H9740" s="18">
        <v>76</v>
      </c>
      <c r="I9740" s="18">
        <v>100</v>
      </c>
      <c r="J9740" s="18">
        <v>123</v>
      </c>
      <c r="K9740" s="69"/>
      <c r="L9740" s="111" t="s">
        <v>83</v>
      </c>
      <c r="M9740" s="103" t="e">
        <f>#REF!</f>
        <v>#REF!</v>
      </c>
      <c r="N9740" s="103" t="e">
        <f>IF(M9740=0,"",CHOOSE(M9740,"6","10","14","17","17","29","29","29","29","29","50","50","50","50","50","50","50","50","50","50","76","76","76","76","76","76","76","76","76","76","100","100","100","100","100","100","100","100","100","100","123","123","123","123","123","123","123","123","123","123","手入力箇所","手入力箇所","手入力箇所","手入力箇所","手入力箇所","手入力箇所","手入力箇所","手入力箇所","手入力箇所"))</f>
        <v>#REF!</v>
      </c>
    </row>
    <row r="9741" spans="1:14" ht="27" thickBot="1" x14ac:dyDescent="0.25">
      <c r="A9741" s="32" t="s">
        <v>84</v>
      </c>
      <c r="B9741" s="20">
        <v>9</v>
      </c>
      <c r="C9741" s="20">
        <v>15</v>
      </c>
      <c r="D9741" s="20">
        <v>20</v>
      </c>
      <c r="E9741" s="20">
        <v>24</v>
      </c>
      <c r="F9741" s="20">
        <v>39</v>
      </c>
      <c r="G9741" s="20">
        <v>65</v>
      </c>
      <c r="H9741" s="63"/>
      <c r="I9741" s="63"/>
      <c r="J9741" s="63"/>
      <c r="K9741" s="106"/>
      <c r="L9741" s="111" t="s">
        <v>84</v>
      </c>
      <c r="M9741" s="103" t="e">
        <f>#REF!</f>
        <v>#REF!</v>
      </c>
      <c r="N9741" s="103" t="e">
        <f>IF(M9741=0,"",CHOOSE(M9741,"9","15","20","24","24","39","39","39","39","39","65","65","65","65","65","65","65","65","65","65","手入力箇所","手入力箇所","手入力箇所","手入力箇所","手入力箇所","手入力箇所","手入力箇所","手入力箇所","手入力箇所","手入力箇所"))</f>
        <v>#REF!</v>
      </c>
    </row>
    <row r="9744" spans="1:14" ht="13.8" thickBot="1" x14ac:dyDescent="0.25"/>
    <row r="9745" spans="1:14" ht="13.8" thickBot="1" x14ac:dyDescent="0.25">
      <c r="A9745" s="688" t="e">
        <f>#REF!</f>
        <v>#REF!</v>
      </c>
      <c r="B9745" s="688"/>
      <c r="C9745" s="688"/>
      <c r="D9745" s="689" t="s">
        <v>192</v>
      </c>
      <c r="E9745" s="689"/>
      <c r="F9745" s="689"/>
      <c r="G9745" s="689"/>
      <c r="H9745" s="689"/>
      <c r="I9745" s="689"/>
      <c r="J9745" s="689"/>
      <c r="K9745" s="689"/>
      <c r="L9745" s="689"/>
      <c r="M9745" s="689"/>
      <c r="N9745" s="689"/>
    </row>
    <row r="9746" spans="1:14" ht="13.8" thickBot="1" x14ac:dyDescent="0.25">
      <c r="A9746" s="65"/>
      <c r="B9746" s="33">
        <v>1</v>
      </c>
      <c r="C9746" s="24">
        <v>2</v>
      </c>
      <c r="D9746" s="24">
        <v>3</v>
      </c>
      <c r="E9746" s="24" t="s">
        <v>58</v>
      </c>
      <c r="F9746" s="24" t="s">
        <v>59</v>
      </c>
      <c r="G9746" s="24" t="s">
        <v>60</v>
      </c>
      <c r="H9746" s="24" t="s">
        <v>61</v>
      </c>
      <c r="I9746" s="24" t="s">
        <v>62</v>
      </c>
      <c r="J9746" s="24" t="s">
        <v>194</v>
      </c>
      <c r="K9746" s="25" t="s">
        <v>85</v>
      </c>
      <c r="L9746" s="105" t="s">
        <v>189</v>
      </c>
      <c r="M9746" s="105" t="s">
        <v>188</v>
      </c>
      <c r="N9746" s="105" t="s">
        <v>51</v>
      </c>
    </row>
    <row r="9747" spans="1:14" ht="13.8" thickBot="1" x14ac:dyDescent="0.25">
      <c r="A9747" s="26" t="s">
        <v>56</v>
      </c>
      <c r="B9747" s="22">
        <v>5</v>
      </c>
      <c r="C9747" s="22">
        <v>7</v>
      </c>
      <c r="D9747" s="22">
        <v>8</v>
      </c>
      <c r="E9747" s="22">
        <v>8</v>
      </c>
      <c r="F9747" s="22">
        <v>10</v>
      </c>
      <c r="G9747" s="22">
        <v>13</v>
      </c>
      <c r="H9747" s="22">
        <v>16</v>
      </c>
      <c r="I9747" s="22"/>
      <c r="J9747" s="23"/>
      <c r="K9747" s="1"/>
      <c r="L9747" s="26" t="s">
        <v>56</v>
      </c>
      <c r="M9747" s="104" t="e">
        <f>#REF!</f>
        <v>#REF!</v>
      </c>
      <c r="N9747" s="112" t="e">
        <f>IF(M9747=0,"",CHOOSE(M9747,"5","7","8","8","8","10","10","10","10","10","13","13","13","13","13","13","13","13","13","13","16","16","16","16","16","16","16","16","16","16","16","手入力箇所","手入力箇所","手入力箇所","手入力箇所","手入力箇所","手入力箇所","手入力箇所","手入力箇所","手入力箇所","手入力箇所"))</f>
        <v>#REF!</v>
      </c>
    </row>
    <row r="9748" spans="1:14" ht="13.8" thickBot="1" x14ac:dyDescent="0.25">
      <c r="A9748" s="27" t="s">
        <v>57</v>
      </c>
      <c r="B9748" s="18">
        <v>5</v>
      </c>
      <c r="C9748" s="18">
        <v>7</v>
      </c>
      <c r="D9748" s="18">
        <v>8</v>
      </c>
      <c r="E9748" s="18">
        <v>9</v>
      </c>
      <c r="F9748" s="18">
        <v>12</v>
      </c>
      <c r="G9748" s="18">
        <v>16</v>
      </c>
      <c r="H9748" s="18"/>
      <c r="I9748" s="18"/>
      <c r="J9748" s="62"/>
      <c r="K9748" s="19"/>
      <c r="L9748" s="27" t="s">
        <v>57</v>
      </c>
      <c r="M9748" s="104" t="e">
        <f>#REF!</f>
        <v>#REF!</v>
      </c>
      <c r="N9748" s="113" t="e">
        <f>IF(M9748=0,"",CHOOSE(M9748,"5","7","8","9","9","12","12","12","12","12","16","16","16","16","16","16","16","16","16","16","手入力箇所","手入力箇所","手入力箇所","手入力箇所","手入力箇所","手入力箇所","手入力箇所","手入力箇所","手入力箇所","手入力箇所"))</f>
        <v>#REF!</v>
      </c>
    </row>
    <row r="9749" spans="1:14" ht="48.6" thickBot="1" x14ac:dyDescent="0.25">
      <c r="A9749" s="28" t="s">
        <v>64</v>
      </c>
      <c r="B9749" s="18">
        <v>6</v>
      </c>
      <c r="C9749" s="18"/>
      <c r="D9749" s="18"/>
      <c r="E9749" s="18"/>
      <c r="F9749" s="18"/>
      <c r="G9749" s="18"/>
      <c r="H9749" s="18"/>
      <c r="I9749" s="18"/>
      <c r="J9749" s="62"/>
      <c r="K9749" s="19"/>
      <c r="L9749" s="28" t="s">
        <v>64</v>
      </c>
      <c r="M9749" s="104" t="e">
        <f>#REF!</f>
        <v>#REF!</v>
      </c>
      <c r="N9749" s="113" t="e">
        <f>IF(M9749=0,"",CHOOSE(M9749,"6","手入力箇所","手入力箇所","手入力箇所","手入力箇所","手入力箇所","手入力箇所","手入力箇所","手入力箇所","手入力箇所","手入力箇所","",""))</f>
        <v>#REF!</v>
      </c>
    </row>
    <row r="9750" spans="1:14" ht="48.6" thickBot="1" x14ac:dyDescent="0.25">
      <c r="A9750" s="28" t="s">
        <v>65</v>
      </c>
      <c r="B9750" s="18">
        <v>6</v>
      </c>
      <c r="C9750" s="18"/>
      <c r="D9750" s="18"/>
      <c r="E9750" s="18"/>
      <c r="F9750" s="18"/>
      <c r="G9750" s="18"/>
      <c r="H9750" s="18"/>
      <c r="I9750" s="18"/>
      <c r="J9750" s="62"/>
      <c r="K9750" s="19"/>
      <c r="L9750" s="28" t="s">
        <v>65</v>
      </c>
      <c r="M9750" s="104" t="e">
        <f>#REF!</f>
        <v>#REF!</v>
      </c>
      <c r="N9750" s="113" t="e">
        <f>IF(M9750=0,"",CHOOSE(M9750,"6","手入力箇所","手入力箇所","手入力箇所","手入力箇所","手入力箇所","手入力箇所","手入力箇所","手入力箇所","手入力箇所","手入力箇所","",""))</f>
        <v>#REF!</v>
      </c>
    </row>
    <row r="9751" spans="1:14" ht="24.6" thickBot="1" x14ac:dyDescent="0.25">
      <c r="A9751" s="28" t="s">
        <v>66</v>
      </c>
      <c r="B9751" s="18">
        <v>5</v>
      </c>
      <c r="C9751" s="18">
        <v>7</v>
      </c>
      <c r="D9751" s="18">
        <v>8</v>
      </c>
      <c r="E9751" s="18">
        <v>9</v>
      </c>
      <c r="F9751" s="18">
        <v>12</v>
      </c>
      <c r="G9751" s="18"/>
      <c r="H9751" s="18"/>
      <c r="I9751" s="18"/>
      <c r="J9751" s="62"/>
      <c r="K9751" s="19"/>
      <c r="L9751" s="28" t="s">
        <v>66</v>
      </c>
      <c r="M9751" s="104" t="e">
        <f>#REF!</f>
        <v>#REF!</v>
      </c>
      <c r="N9751" s="113" t="e">
        <f>IF(M9751=0,"",CHOOSE(M9751,"5","7","8","9","9","12","12","12","12","12","手入力箇所","手入力箇所","手入力箇所","手入力箇所","手入力箇所","手入力箇所","手入力箇所","手入力箇所","手入力箇所","手入力箇所"))</f>
        <v>#REF!</v>
      </c>
    </row>
    <row r="9752" spans="1:14" ht="36.6" thickBot="1" x14ac:dyDescent="0.25">
      <c r="A9752" s="28" t="s">
        <v>67</v>
      </c>
      <c r="B9752" s="18">
        <v>4</v>
      </c>
      <c r="C9752" s="18">
        <v>5</v>
      </c>
      <c r="D9752" s="18">
        <v>5</v>
      </c>
      <c r="E9752" s="18">
        <v>6</v>
      </c>
      <c r="F9752" s="18"/>
      <c r="G9752" s="18"/>
      <c r="H9752" s="18"/>
      <c r="I9752" s="18"/>
      <c r="J9752" s="62"/>
      <c r="K9752" s="19"/>
      <c r="L9752" s="28" t="s">
        <v>67</v>
      </c>
      <c r="M9752" s="104" t="e">
        <f>#REF!</f>
        <v>#REF!</v>
      </c>
      <c r="N9752" s="113" t="e">
        <f>IF(M9752=0,"",CHOOSE(M9752,"4","5","5","6","6","手入力箇所","手入力箇所","手入力箇所","手入力箇所","手入力箇所","手入力箇所","手入力箇所","手入力箇所","手入力箇所","手入力箇所"))</f>
        <v>#REF!</v>
      </c>
    </row>
    <row r="9753" spans="1:14" ht="24.6" thickBot="1" x14ac:dyDescent="0.25">
      <c r="A9753" s="28" t="s">
        <v>68</v>
      </c>
      <c r="B9753" s="18">
        <v>12</v>
      </c>
      <c r="C9753" s="18">
        <v>12</v>
      </c>
      <c r="D9753" s="18">
        <v>12</v>
      </c>
      <c r="E9753" s="18">
        <v>12</v>
      </c>
      <c r="F9753" s="18">
        <v>12</v>
      </c>
      <c r="G9753" s="18">
        <v>12</v>
      </c>
      <c r="H9753" s="18">
        <v>12</v>
      </c>
      <c r="I9753" s="18"/>
      <c r="J9753" s="62"/>
      <c r="K9753" s="19"/>
      <c r="L9753" s="28" t="s">
        <v>68</v>
      </c>
      <c r="M9753" s="104" t="e">
        <f>#REF!</f>
        <v>#REF!</v>
      </c>
      <c r="N9753" s="113" t="e">
        <f>IF(M9753=0,"",CHOOSE(M9753,"12","12","12","12","12","12","12","12","12","12","12","12","12","12","12","12","12","12","12","12","12","12","12","12","12","12","12","12","12","12","手入力箇所","手入力箇所","手入力箇所","手入力箇所","手入力箇所","手入力箇所","手入力箇所","手入力箇所","手入力箇所","手入力箇所"))</f>
        <v>#REF!</v>
      </c>
    </row>
    <row r="9754" spans="1:14" ht="36.6" thickBot="1" x14ac:dyDescent="0.25">
      <c r="A9754" s="28" t="s">
        <v>69</v>
      </c>
      <c r="B9754" s="18">
        <v>7</v>
      </c>
      <c r="C9754" s="18">
        <v>7</v>
      </c>
      <c r="D9754" s="18">
        <v>7</v>
      </c>
      <c r="E9754" s="18">
        <v>7</v>
      </c>
      <c r="F9754" s="18">
        <v>7</v>
      </c>
      <c r="G9754" s="18"/>
      <c r="H9754" s="18"/>
      <c r="I9754" s="18"/>
      <c r="J9754" s="62"/>
      <c r="K9754" s="19"/>
      <c r="L9754" s="28" t="s">
        <v>69</v>
      </c>
      <c r="M9754" s="104" t="e">
        <f>#REF!</f>
        <v>#REF!</v>
      </c>
      <c r="N9754" s="113" t="e">
        <f>IF(M9754=0,"",CHOOSE(M9754,"7","7","7","7","7","7","7","7","7","7","手入力箇所","手入力箇所","手入力箇所","手入力箇所","手入力箇所","手入力箇所","手入力箇所","手入力箇所","手入力箇所","手入力箇所"))</f>
        <v>#REF!</v>
      </c>
    </row>
    <row r="9755" spans="1:14" ht="13.8" thickBot="1" x14ac:dyDescent="0.25">
      <c r="A9755" s="27" t="s">
        <v>63</v>
      </c>
      <c r="B9755" s="18">
        <v>4</v>
      </c>
      <c r="C9755" s="18">
        <v>5</v>
      </c>
      <c r="D9755" s="18">
        <v>7</v>
      </c>
      <c r="E9755" s="18">
        <v>8</v>
      </c>
      <c r="F9755" s="18">
        <v>11</v>
      </c>
      <c r="G9755" s="18">
        <v>16</v>
      </c>
      <c r="H9755" s="18">
        <v>22</v>
      </c>
      <c r="I9755" s="18">
        <v>26</v>
      </c>
      <c r="J9755" s="18">
        <v>31</v>
      </c>
      <c r="K9755" s="19"/>
      <c r="L9755" s="27" t="s">
        <v>63</v>
      </c>
      <c r="M9755" s="104" t="e">
        <f>#REF!</f>
        <v>#REF!</v>
      </c>
      <c r="N9755" s="113" t="e">
        <f>IF(M9755=0,"",CHOOSE(M9755,"4","5","7","8","8","11","11","11","11","11","16","16","16","16","16","16","16","16","16","16","22","22","22","22","22","22","22","22","22","22","26","26","26","26","26","26","26","26","26","26","31","31","31","31","31","31","31","31","31","31","31","手入力箇所","手入力箇所","手入力箇所","手入力箇所","手入力箇所","手入力箇所","手入力箇所","手入力箇所","手入力箇所","手入力箇所"))</f>
        <v>#REF!</v>
      </c>
    </row>
    <row r="9756" spans="1:14" ht="24.6" thickBot="1" x14ac:dyDescent="0.25">
      <c r="A9756" s="28" t="s">
        <v>70</v>
      </c>
      <c r="B9756" s="18">
        <v>5</v>
      </c>
      <c r="C9756" s="18">
        <v>6</v>
      </c>
      <c r="D9756" s="18">
        <v>7</v>
      </c>
      <c r="E9756" s="18"/>
      <c r="F9756" s="18"/>
      <c r="G9756" s="18"/>
      <c r="H9756" s="18"/>
      <c r="I9756" s="18"/>
      <c r="J9756" s="62"/>
      <c r="K9756" s="19"/>
      <c r="L9756" s="28" t="s">
        <v>70</v>
      </c>
      <c r="M9756" s="104" t="e">
        <f>#REF!</f>
        <v>#REF!</v>
      </c>
      <c r="N9756" s="113" t="e">
        <f>IF(M9756=0,"",CHOOSE(M9756,"5","6","7","手入力箇所","手入力箇所","手入力箇所","手入力箇所","手入力箇所","手入力箇所","手入力箇所","手入力箇所","手入力箇所","手入力箇所"))</f>
        <v>#REF!</v>
      </c>
    </row>
    <row r="9757" spans="1:14" ht="13.8" thickBot="1" x14ac:dyDescent="0.25">
      <c r="A9757" s="29" t="s">
        <v>71</v>
      </c>
      <c r="B9757" s="18">
        <v>3</v>
      </c>
      <c r="C9757" s="18">
        <v>6</v>
      </c>
      <c r="D9757" s="18">
        <v>19</v>
      </c>
      <c r="E9757" s="18"/>
      <c r="F9757" s="18"/>
      <c r="G9757" s="18"/>
      <c r="H9757" s="18"/>
      <c r="I9757" s="18"/>
      <c r="J9757" s="62"/>
      <c r="K9757" s="19"/>
      <c r="L9757" s="29" t="s">
        <v>71</v>
      </c>
      <c r="M9757" s="104" t="e">
        <f>#REF!</f>
        <v>#REF!</v>
      </c>
      <c r="N9757" s="113" t="e">
        <f>IF(M9757=0,"",CHOOSE(M9757,"3","6","19","手入力箇所","手入力箇所","手入力箇所","手入力箇所","手入力箇所","手入力箇所","手入力箇所","手入力箇所","手入力箇所","手入力箇所"))</f>
        <v>#REF!</v>
      </c>
    </row>
    <row r="9758" spans="1:14" ht="13.8" thickBot="1" x14ac:dyDescent="0.25">
      <c r="A9758" s="29" t="s">
        <v>72</v>
      </c>
      <c r="B9758" s="18">
        <v>1</v>
      </c>
      <c r="C9758" s="18">
        <v>3</v>
      </c>
      <c r="D9758" s="18">
        <v>5</v>
      </c>
      <c r="E9758" s="18">
        <v>9</v>
      </c>
      <c r="F9758" s="18">
        <v>26</v>
      </c>
      <c r="G9758" s="18"/>
      <c r="H9758" s="18"/>
      <c r="I9758" s="18"/>
      <c r="J9758" s="62"/>
      <c r="K9758" s="19"/>
      <c r="L9758" s="29" t="s">
        <v>72</v>
      </c>
      <c r="M9758" s="104" t="e">
        <f>#REF!</f>
        <v>#REF!</v>
      </c>
      <c r="N9758" s="113" t="e">
        <f>IF(M9758=0,"",CHOOSE(M9758,"1","3","5","9","9","26","26","26","26","26","手入力箇所","手入力箇所","手入力箇所","手入力箇所","手入力箇所","手入力箇所","手入力箇所","手入力箇所","手入力箇所","手入力箇所"))</f>
        <v>#REF!</v>
      </c>
    </row>
    <row r="9759" spans="1:14" ht="13.8" thickBot="1" x14ac:dyDescent="0.25">
      <c r="A9759" s="29" t="s">
        <v>73</v>
      </c>
      <c r="B9759" s="18">
        <v>4</v>
      </c>
      <c r="C9759" s="18">
        <v>11</v>
      </c>
      <c r="D9759" s="18">
        <v>20</v>
      </c>
      <c r="E9759" s="18">
        <v>33</v>
      </c>
      <c r="F9759" s="18"/>
      <c r="G9759" s="18"/>
      <c r="H9759" s="18"/>
      <c r="I9759" s="18"/>
      <c r="J9759" s="62"/>
      <c r="K9759" s="19"/>
      <c r="L9759" s="29" t="s">
        <v>73</v>
      </c>
      <c r="M9759" s="104" t="e">
        <f>#REF!</f>
        <v>#REF!</v>
      </c>
      <c r="N9759" s="113" t="e">
        <f>IF(M9759=0,"",CHOOSE(M9759,"4","11","20","33","33","手入力箇所","手入力箇所","手入力箇所","手入力箇所","手入力箇所","手入力箇所","手入力箇所","手入力箇所","手入力箇所","手入力箇所"))</f>
        <v>#REF!</v>
      </c>
    </row>
    <row r="9760" spans="1:14" ht="37.200000000000003" thickBot="1" x14ac:dyDescent="0.25">
      <c r="A9760" s="30" t="s">
        <v>74</v>
      </c>
      <c r="B9760" s="18">
        <v>4</v>
      </c>
      <c r="C9760" s="18">
        <v>6</v>
      </c>
      <c r="D9760" s="18">
        <v>8</v>
      </c>
      <c r="E9760" s="18">
        <v>10</v>
      </c>
      <c r="F9760" s="18">
        <v>15</v>
      </c>
      <c r="G9760" s="18">
        <v>23</v>
      </c>
      <c r="H9760" s="18">
        <v>33</v>
      </c>
      <c r="I9760" s="18"/>
      <c r="J9760" s="62"/>
      <c r="K9760" s="19"/>
      <c r="L9760" s="30" t="s">
        <v>74</v>
      </c>
      <c r="M9760" s="104" t="e">
        <f>#REF!</f>
        <v>#REF!</v>
      </c>
      <c r="N9760" s="113" t="e">
        <f>IF(M9760=0,"",CHOOSE(M9760,"4","6","8","10","10","15","15","15","15","15","23","23","23","23","23","23","23","23","23","23","33","33","33","33","33","33","33","33","33","33","手入力箇所","手入力箇所","手入力箇所","手入力箇所","手入力箇所","手入力箇所","手入力箇所","手入力箇所","手入力箇所","手入力箇所"))</f>
        <v>#REF!</v>
      </c>
    </row>
    <row r="9761" spans="1:14" ht="13.8" thickBot="1" x14ac:dyDescent="0.25">
      <c r="A9761" s="29" t="s">
        <v>75</v>
      </c>
      <c r="B9761" s="18">
        <v>6</v>
      </c>
      <c r="C9761" s="18">
        <v>14</v>
      </c>
      <c r="D9761" s="18">
        <v>25</v>
      </c>
      <c r="E9761" s="18">
        <v>39</v>
      </c>
      <c r="F9761" s="18"/>
      <c r="G9761" s="18"/>
      <c r="H9761" s="18"/>
      <c r="I9761" s="18"/>
      <c r="J9761" s="62"/>
      <c r="K9761" s="19"/>
      <c r="L9761" s="29" t="s">
        <v>75</v>
      </c>
      <c r="M9761" s="104" t="e">
        <f>#REF!</f>
        <v>#REF!</v>
      </c>
      <c r="N9761" s="113" t="e">
        <f>IF(M9761=0,"",CHOOSE(M9761,"6","14","25","39","39","手入力箇所","手入力箇所","手入力箇所","手入力箇所","手入力箇所","手入力箇所","手入力箇所","手入力箇所","手入力箇所","手入力箇所"))</f>
        <v>#REF!</v>
      </c>
    </row>
    <row r="9762" spans="1:14" ht="37.200000000000003" thickBot="1" x14ac:dyDescent="0.25">
      <c r="A9762" s="30" t="s">
        <v>76</v>
      </c>
      <c r="B9762" s="18">
        <v>2</v>
      </c>
      <c r="C9762" s="18">
        <v>3</v>
      </c>
      <c r="D9762" s="18">
        <v>6</v>
      </c>
      <c r="E9762" s="18">
        <v>9</v>
      </c>
      <c r="F9762" s="18"/>
      <c r="G9762" s="18"/>
      <c r="H9762" s="18"/>
      <c r="I9762" s="18"/>
      <c r="J9762" s="62"/>
      <c r="K9762" s="19"/>
      <c r="L9762" s="30" t="s">
        <v>76</v>
      </c>
      <c r="M9762" s="104" t="e">
        <f>#REF!</f>
        <v>#REF!</v>
      </c>
      <c r="N9762" s="113" t="e">
        <f>IF(M9762=0,"",CHOOSE(M9762,"2","3","6","9","9","手入力箇所","手入力箇所","手入力箇所","手入力箇所","手入力箇所","手入力箇所","手入力箇所","手入力箇所","手入力箇所","手入力箇所"))</f>
        <v>#REF!</v>
      </c>
    </row>
    <row r="9763" spans="1:14" ht="27" thickBot="1" x14ac:dyDescent="0.25">
      <c r="A9763" s="31" t="s">
        <v>77</v>
      </c>
      <c r="B9763" s="18">
        <v>12</v>
      </c>
      <c r="C9763" s="18">
        <v>18</v>
      </c>
      <c r="D9763" s="18">
        <v>22</v>
      </c>
      <c r="E9763" s="18">
        <v>26</v>
      </c>
      <c r="F9763" s="62"/>
      <c r="G9763" s="62"/>
      <c r="H9763" s="62"/>
      <c r="I9763" s="62"/>
      <c r="J9763" s="62"/>
      <c r="K9763" s="19"/>
      <c r="L9763" s="31" t="s">
        <v>77</v>
      </c>
      <c r="M9763" s="104" t="e">
        <f>#REF!</f>
        <v>#REF!</v>
      </c>
      <c r="N9763" s="113" t="e">
        <f>IF(M9763=0,"",CHOOSE(M9763,"12","18","22","26","26","手入力箇所","手入力箇所","手入力箇所","手入力箇所","手入力箇所","手入力箇所","手入力箇所","手入力箇所","手入力箇所","手入力箇所"))</f>
        <v>#REF!</v>
      </c>
    </row>
    <row r="9764" spans="1:14" ht="40.200000000000003" thickBot="1" x14ac:dyDescent="0.25">
      <c r="A9764" s="31" t="s">
        <v>78</v>
      </c>
      <c r="B9764" s="18">
        <v>5</v>
      </c>
      <c r="C9764" s="18">
        <v>8</v>
      </c>
      <c r="D9764" s="18">
        <v>11</v>
      </c>
      <c r="E9764" s="18">
        <v>14</v>
      </c>
      <c r="F9764" s="62"/>
      <c r="G9764" s="62"/>
      <c r="H9764" s="62"/>
      <c r="I9764" s="62"/>
      <c r="J9764" s="62"/>
      <c r="K9764" s="19"/>
      <c r="L9764" s="31" t="s">
        <v>78</v>
      </c>
      <c r="M9764" s="104" t="e">
        <f>#REF!</f>
        <v>#REF!</v>
      </c>
      <c r="N9764" s="113" t="e">
        <f>IF(M9764=0,"",CHOOSE(M9764,"5","8","11","14","14","手入力箇所","手入力箇所","手入力箇所","手入力箇所","手入力箇所","手入力箇所","手入力箇所","手入力箇所","手入力箇所","手入力箇所"))</f>
        <v>#REF!</v>
      </c>
    </row>
    <row r="9765" spans="1:14" ht="27" thickBot="1" x14ac:dyDescent="0.25">
      <c r="A9765" s="31" t="s">
        <v>79</v>
      </c>
      <c r="B9765" s="18">
        <v>6</v>
      </c>
      <c r="C9765" s="18">
        <v>11</v>
      </c>
      <c r="D9765" s="18">
        <v>16</v>
      </c>
      <c r="E9765" s="18">
        <v>21</v>
      </c>
      <c r="F9765" s="62"/>
      <c r="G9765" s="62"/>
      <c r="H9765" s="62"/>
      <c r="I9765" s="62"/>
      <c r="J9765" s="62"/>
      <c r="K9765" s="19"/>
      <c r="L9765" s="31" t="s">
        <v>79</v>
      </c>
      <c r="M9765" s="104" t="e">
        <f>#REF!</f>
        <v>#REF!</v>
      </c>
      <c r="N9765" s="113" t="e">
        <f>IF(M9765=0,"",CHOOSE(M9765,"6","11","16","21","21","手入力箇所","手入力箇所","手入力箇所","手入力箇所","手入力箇所","手入力箇所","手入力箇所","手入力箇所","手入力箇所"))</f>
        <v>#REF!</v>
      </c>
    </row>
    <row r="9766" spans="1:14" ht="40.200000000000003" thickBot="1" x14ac:dyDescent="0.25">
      <c r="A9766" s="31" t="s">
        <v>80</v>
      </c>
      <c r="B9766" s="18">
        <v>5</v>
      </c>
      <c r="C9766" s="18">
        <v>7</v>
      </c>
      <c r="D9766" s="18">
        <v>9</v>
      </c>
      <c r="E9766" s="18">
        <v>10</v>
      </c>
      <c r="F9766" s="62"/>
      <c r="G9766" s="62"/>
      <c r="H9766" s="62"/>
      <c r="I9766" s="62"/>
      <c r="J9766" s="62"/>
      <c r="K9766" s="19"/>
      <c r="L9766" s="31" t="s">
        <v>80</v>
      </c>
      <c r="M9766" s="104" t="e">
        <f>#REF!</f>
        <v>#REF!</v>
      </c>
      <c r="N9766" s="113" t="e">
        <f>IF(M9766=0,"",CHOOSE(M9766,"5","7","9","10","10","手入力箇所","手入力箇所","手入力箇所","手入力箇所","手入力箇所","手入力箇所","手入力箇所","手入力箇所","手入力箇所"))</f>
        <v>#REF!</v>
      </c>
    </row>
    <row r="9767" spans="1:14" ht="40.200000000000003" thickBot="1" x14ac:dyDescent="0.25">
      <c r="A9767" s="31" t="s">
        <v>81</v>
      </c>
      <c r="B9767" s="18">
        <v>9</v>
      </c>
      <c r="C9767" s="18">
        <v>14</v>
      </c>
      <c r="D9767" s="62"/>
      <c r="E9767" s="62"/>
      <c r="F9767" s="62"/>
      <c r="G9767" s="62"/>
      <c r="H9767" s="62"/>
      <c r="I9767" s="62"/>
      <c r="J9767" s="62"/>
      <c r="K9767" s="19"/>
      <c r="L9767" s="31" t="s">
        <v>81</v>
      </c>
      <c r="M9767" s="104" t="e">
        <f>#REF!</f>
        <v>#REF!</v>
      </c>
      <c r="N9767" s="113" t="e">
        <f>IF(M9767=0,"",CHOOSE(M9767,"9","14","手入力箇所","手入力箇所","手入力箇所","手入力箇所","手入力箇所","手入力箇所","手入力箇所","手入力箇所","手入力箇所","手入力箇所"))</f>
        <v>#REF!</v>
      </c>
    </row>
    <row r="9768" spans="1:14" ht="13.8" thickBot="1" x14ac:dyDescent="0.25">
      <c r="A9768" s="31" t="s">
        <v>82</v>
      </c>
      <c r="B9768" s="18">
        <v>3</v>
      </c>
      <c r="C9768" s="18">
        <v>4</v>
      </c>
      <c r="D9768" s="18">
        <v>4</v>
      </c>
      <c r="E9768" s="18">
        <v>5</v>
      </c>
      <c r="F9768" s="18">
        <v>6</v>
      </c>
      <c r="G9768" s="18">
        <v>8</v>
      </c>
      <c r="H9768" s="18">
        <v>9</v>
      </c>
      <c r="I9768" s="18">
        <v>11</v>
      </c>
      <c r="J9768" s="18">
        <v>12</v>
      </c>
      <c r="K9768" s="19"/>
      <c r="L9768" s="31" t="s">
        <v>82</v>
      </c>
      <c r="M9768" s="104" t="e">
        <f>#REF!</f>
        <v>#REF!</v>
      </c>
      <c r="N9768" s="113" t="e">
        <f>IF(M9768=0,"",CHOOSE(M9768,"3","4","4","5","5","6","6","6","6","6","8","8","8","8","8","8","8","8","8","8","9","9","9","9","9","9","9","9","9","9","11","11","11","11","11","11","11","11","11","11","12","12","12","12","12","12","12","12","12","12","12","手入力箇所","手入力箇所","手入力箇所","手入力箇所","手入力箇所","手入力箇所","手入力箇所","手入力箇所","手入力箇所","手入力箇所"))</f>
        <v>#REF!</v>
      </c>
    </row>
    <row r="9769" spans="1:14" ht="13.8" thickBot="1" x14ac:dyDescent="0.25">
      <c r="A9769" s="31" t="s">
        <v>83</v>
      </c>
      <c r="B9769" s="18">
        <v>3</v>
      </c>
      <c r="C9769" s="18">
        <v>4</v>
      </c>
      <c r="D9769" s="18">
        <v>4</v>
      </c>
      <c r="E9769" s="18">
        <v>5</v>
      </c>
      <c r="F9769" s="18">
        <v>6</v>
      </c>
      <c r="G9769" s="18">
        <v>8</v>
      </c>
      <c r="H9769" s="18">
        <v>10</v>
      </c>
      <c r="I9769" s="18">
        <v>12</v>
      </c>
      <c r="J9769" s="18">
        <v>13</v>
      </c>
      <c r="K9769" s="19"/>
      <c r="L9769" s="31" t="s">
        <v>83</v>
      </c>
      <c r="M9769" s="104" t="e">
        <f>#REF!</f>
        <v>#REF!</v>
      </c>
      <c r="N9769" s="113" t="e">
        <f>IF(M9769=0,"",CHOOSE(M9769,"3","4","4","5","5","6","6","6","6","6","8","8","8","8","8","8","8","8","8","8","10","10","10","10","10","10","10","10","10","10","12","12","12","12","12","12","12","12","12","12","13","13","13","13","13","13","13","13","13","13","13","手入力箇所","手入力箇所","手入力箇所","手入力箇所","手入力箇所","手入力箇所","手入力箇所","手入力箇所","手入力箇所","手入力箇所"))</f>
        <v>#REF!</v>
      </c>
    </row>
    <row r="9770" spans="1:14" ht="27" thickBot="1" x14ac:dyDescent="0.25">
      <c r="A9770" s="32" t="s">
        <v>84</v>
      </c>
      <c r="B9770" s="20">
        <v>1</v>
      </c>
      <c r="C9770" s="20">
        <v>2</v>
      </c>
      <c r="D9770" s="20">
        <v>3</v>
      </c>
      <c r="E9770" s="20">
        <v>4</v>
      </c>
      <c r="F9770" s="20">
        <v>8</v>
      </c>
      <c r="G9770" s="20">
        <v>19</v>
      </c>
      <c r="H9770" s="63"/>
      <c r="I9770" s="63"/>
      <c r="J9770" s="63"/>
      <c r="K9770" s="21"/>
      <c r="L9770" s="32" t="s">
        <v>84</v>
      </c>
      <c r="M9770" s="104" t="e">
        <f>#REF!</f>
        <v>#REF!</v>
      </c>
      <c r="N9770" s="113" t="e">
        <f>IF(M9770=0,"",CHOOSE(M9770,"1","2","3","4","4","8","8","8","8","8","19","19","19","19","19","19","19","19","19","19","手入力箇所","手入力箇所","手入力箇所","手入力箇所","手入力箇所","手入力箇所","手入力箇所","手入力箇所","手入力箇所","手入力箇所"))</f>
        <v>#REF!</v>
      </c>
    </row>
    <row r="9771" spans="1:14" ht="13.8" thickBot="1" x14ac:dyDescent="0.25"/>
    <row r="9772" spans="1:14" ht="13.8" thickBot="1" x14ac:dyDescent="0.25">
      <c r="A9772" s="686" t="e">
        <f>A9745</f>
        <v>#REF!</v>
      </c>
      <c r="B9772" s="686"/>
      <c r="C9772" s="686"/>
      <c r="D9772" s="687" t="s">
        <v>193</v>
      </c>
      <c r="E9772" s="687"/>
      <c r="F9772" s="687"/>
      <c r="G9772" s="687"/>
      <c r="H9772" s="687"/>
      <c r="I9772" s="687"/>
      <c r="J9772" s="687"/>
      <c r="K9772" s="687"/>
      <c r="L9772" s="687"/>
      <c r="M9772" s="687"/>
      <c r="N9772" s="687"/>
    </row>
    <row r="9773" spans="1:14" ht="13.8" thickBot="1" x14ac:dyDescent="0.25">
      <c r="A9773" s="105"/>
      <c r="B9773" s="33">
        <v>1</v>
      </c>
      <c r="C9773" s="24">
        <v>2</v>
      </c>
      <c r="D9773" s="24">
        <v>3</v>
      </c>
      <c r="E9773" s="24" t="s">
        <v>58</v>
      </c>
      <c r="F9773" s="24" t="s">
        <v>59</v>
      </c>
      <c r="G9773" s="24" t="s">
        <v>60</v>
      </c>
      <c r="H9773" s="24" t="s">
        <v>61</v>
      </c>
      <c r="I9773" s="24" t="s">
        <v>62</v>
      </c>
      <c r="J9773" s="24" t="s">
        <v>194</v>
      </c>
      <c r="K9773" s="102" t="s">
        <v>85</v>
      </c>
      <c r="L9773" s="105" t="s">
        <v>189</v>
      </c>
      <c r="M9773" s="105" t="s">
        <v>188</v>
      </c>
      <c r="N9773" s="105" t="s">
        <v>51</v>
      </c>
    </row>
    <row r="9774" spans="1:14" ht="13.8" thickBot="1" x14ac:dyDescent="0.25">
      <c r="A9774" s="26" t="s">
        <v>56</v>
      </c>
      <c r="B9774" s="22">
        <v>16</v>
      </c>
      <c r="C9774" s="22">
        <v>25</v>
      </c>
      <c r="D9774" s="22">
        <v>32</v>
      </c>
      <c r="E9774" s="22">
        <v>38</v>
      </c>
      <c r="F9774" s="22">
        <v>56</v>
      </c>
      <c r="G9774" s="22">
        <v>87</v>
      </c>
      <c r="H9774" s="22">
        <v>121</v>
      </c>
      <c r="I9774" s="22"/>
      <c r="J9774" s="23"/>
      <c r="K9774" s="68"/>
      <c r="L9774" s="107" t="s">
        <v>56</v>
      </c>
      <c r="M9774" s="103" t="e">
        <f>#REF!</f>
        <v>#REF!</v>
      </c>
      <c r="N9774" s="103" t="e">
        <f>IF(M9774=0,"",CHOOSE(M9774,"16","25","32","38","38","56","56","56","56","56","87","87","87","87","87","87","87","87","87","87","121","121","121","121","121","121","121","121","121","121","手入力箇所","手入力箇所","手入力箇所","手入力箇所","手入力箇所","手入力箇所","手入力箇所","手入力箇所","手入力箇所","手入力箇所"))</f>
        <v>#REF!</v>
      </c>
    </row>
    <row r="9775" spans="1:14" ht="13.8" thickBot="1" x14ac:dyDescent="0.25">
      <c r="A9775" s="27" t="s">
        <v>57</v>
      </c>
      <c r="B9775" s="18">
        <v>25</v>
      </c>
      <c r="C9775" s="18">
        <v>33</v>
      </c>
      <c r="D9775" s="18">
        <v>40</v>
      </c>
      <c r="E9775" s="18">
        <v>45</v>
      </c>
      <c r="F9775" s="18">
        <v>58</v>
      </c>
      <c r="G9775" s="18">
        <v>79</v>
      </c>
      <c r="H9775" s="18"/>
      <c r="I9775" s="18"/>
      <c r="J9775" s="62"/>
      <c r="K9775" s="69"/>
      <c r="L9775" s="107" t="s">
        <v>57</v>
      </c>
      <c r="M9775" s="103" t="e">
        <f>#REF!</f>
        <v>#REF!</v>
      </c>
      <c r="N9775" s="103" t="e">
        <f>IF(M9775=0,"",CHOOSE(M9775,"25","33","40","45","45","58","58","58","58","58","79","79","79","79","79","79","79","79","79","79","手入力箇所","手入力箇所","手入力箇所","手入力箇所","手入力箇所","手入力箇所","手入力箇所","手入力箇所","手入力箇所","手入力箇所"))</f>
        <v>#REF!</v>
      </c>
    </row>
    <row r="9776" spans="1:14" ht="48.6" thickBot="1" x14ac:dyDescent="0.25">
      <c r="A9776" s="28" t="s">
        <v>64</v>
      </c>
      <c r="B9776" s="18">
        <v>32</v>
      </c>
      <c r="C9776" s="18"/>
      <c r="D9776" s="18"/>
      <c r="E9776" s="18"/>
      <c r="F9776" s="18"/>
      <c r="G9776" s="18"/>
      <c r="H9776" s="18"/>
      <c r="I9776" s="18"/>
      <c r="J9776" s="62"/>
      <c r="K9776" s="69"/>
      <c r="L9776" s="108" t="s">
        <v>64</v>
      </c>
      <c r="M9776" s="103" t="e">
        <f>#REF!</f>
        <v>#REF!</v>
      </c>
      <c r="N9776" s="103" t="e">
        <f>IF(M9776=0,"",CHOOSE(M9776,"32","手入力箇所","手入力箇所","手入力箇所","手入力箇所","手入力箇所","手入力箇所","手入力箇所","手入力箇所","手入力箇所","手入力箇所"))</f>
        <v>#REF!</v>
      </c>
    </row>
    <row r="9777" spans="1:14" ht="48.6" thickBot="1" x14ac:dyDescent="0.25">
      <c r="A9777" s="28" t="s">
        <v>65</v>
      </c>
      <c r="B9777" s="18">
        <v>36</v>
      </c>
      <c r="C9777" s="18"/>
      <c r="D9777" s="18"/>
      <c r="E9777" s="18"/>
      <c r="F9777" s="18"/>
      <c r="G9777" s="18"/>
      <c r="H9777" s="18"/>
      <c r="I9777" s="18"/>
      <c r="J9777" s="62"/>
      <c r="K9777" s="69"/>
      <c r="L9777" s="108" t="s">
        <v>65</v>
      </c>
      <c r="M9777" s="103" t="e">
        <f>#REF!</f>
        <v>#REF!</v>
      </c>
      <c r="N9777" s="103" t="e">
        <f>IF(M9777=0,"",CHOOSE(M9777,"36","手入力箇所","手入力箇所","手入力箇所","手入力箇所","手入力箇所","手入力箇所","手入力箇所","手入力箇所","手入力箇所","手入力箇所"))</f>
        <v>#REF!</v>
      </c>
    </row>
    <row r="9778" spans="1:14" ht="24.6" thickBot="1" x14ac:dyDescent="0.25">
      <c r="A9778" s="28" t="s">
        <v>66</v>
      </c>
      <c r="B9778" s="18">
        <v>24</v>
      </c>
      <c r="C9778" s="18">
        <v>30</v>
      </c>
      <c r="D9778" s="18">
        <v>33</v>
      </c>
      <c r="E9778" s="18">
        <v>35</v>
      </c>
      <c r="F9778" s="18">
        <v>42</v>
      </c>
      <c r="G9778" s="18"/>
      <c r="H9778" s="18"/>
      <c r="I9778" s="18"/>
      <c r="J9778" s="62"/>
      <c r="K9778" s="69"/>
      <c r="L9778" s="108" t="s">
        <v>66</v>
      </c>
      <c r="M9778" s="103" t="e">
        <f>#REF!</f>
        <v>#REF!</v>
      </c>
      <c r="N9778" s="103" t="e">
        <f>IF(M9778=0,"",CHOOSE(M9778,"24","30","33","35","35","42","42","42","42","42","手入力箇所","手入力箇所","手入力箇所","手入力箇所","手入力箇所","手入力箇所","手入力箇所","手入力箇所","手入力箇所","手入力箇所"))</f>
        <v>#REF!</v>
      </c>
    </row>
    <row r="9779" spans="1:14" ht="36.6" thickBot="1" x14ac:dyDescent="0.25">
      <c r="A9779" s="28" t="s">
        <v>67</v>
      </c>
      <c r="B9779" s="18">
        <v>7</v>
      </c>
      <c r="C9779" s="18">
        <v>12</v>
      </c>
      <c r="D9779" s="18">
        <v>16</v>
      </c>
      <c r="E9779" s="18">
        <v>19</v>
      </c>
      <c r="F9779" s="18"/>
      <c r="G9779" s="18"/>
      <c r="H9779" s="18"/>
      <c r="I9779" s="18"/>
      <c r="J9779" s="62"/>
      <c r="K9779" s="69"/>
      <c r="L9779" s="108" t="s">
        <v>67</v>
      </c>
      <c r="M9779" s="103" t="e">
        <f>#REF!</f>
        <v>#REF!</v>
      </c>
      <c r="N9779" s="103" t="e">
        <f>IF(M9779=0,"",CHOOSE(M9779,"7","12","16","19","19","手入力箇所","手入力箇所","手入力箇所","手入力箇所","手入力箇所","手入力箇所","手入力箇所","手入力箇所","手入力箇所","手入力箇所"))</f>
        <v>#REF!</v>
      </c>
    </row>
    <row r="9780" spans="1:14" ht="24.6" thickBot="1" x14ac:dyDescent="0.25">
      <c r="A9780" s="28" t="s">
        <v>68</v>
      </c>
      <c r="B9780" s="18">
        <v>21</v>
      </c>
      <c r="C9780" s="18">
        <v>35</v>
      </c>
      <c r="D9780" s="18">
        <v>48</v>
      </c>
      <c r="E9780" s="18">
        <v>59</v>
      </c>
      <c r="F9780" s="18">
        <v>94</v>
      </c>
      <c r="G9780" s="18">
        <v>159</v>
      </c>
      <c r="H9780" s="18">
        <v>235</v>
      </c>
      <c r="I9780" s="18"/>
      <c r="J9780" s="62"/>
      <c r="K9780" s="69"/>
      <c r="L9780" s="108" t="s">
        <v>68</v>
      </c>
      <c r="M9780" s="103" t="e">
        <f>#REF!</f>
        <v>#REF!</v>
      </c>
      <c r="N9780" s="103" t="e">
        <f>IF(M9780=0,"",CHOOSE(M9780,"21","35","48","59","59","94","94","94","94","94","159","159","159","159","159","159","159","159","159","159","235","235","235","235","235","235","235","235","235","235","手入力箇所","手入力箇所","手入力箇所","手入力箇所","手入力箇所","手入力箇所","手入力箇所","手入力箇所","手入力箇所","手入力箇所"))</f>
        <v>#REF!</v>
      </c>
    </row>
    <row r="9781" spans="1:14" ht="36.6" thickBot="1" x14ac:dyDescent="0.25">
      <c r="A9781" s="28" t="s">
        <v>69</v>
      </c>
      <c r="B9781" s="18">
        <v>22</v>
      </c>
      <c r="C9781" s="18">
        <v>26</v>
      </c>
      <c r="D9781" s="18">
        <v>28</v>
      </c>
      <c r="E9781" s="18">
        <v>29</v>
      </c>
      <c r="F9781" s="18">
        <v>34</v>
      </c>
      <c r="G9781" s="18"/>
      <c r="H9781" s="18"/>
      <c r="I9781" s="18"/>
      <c r="J9781" s="62"/>
      <c r="K9781" s="69"/>
      <c r="L9781" s="108" t="s">
        <v>69</v>
      </c>
      <c r="M9781" s="103" t="e">
        <f>#REF!</f>
        <v>#REF!</v>
      </c>
      <c r="N9781" s="103" t="e">
        <f>IF(M9781=0,"",CHOOSE(M9781,"22","26","28","29","29","34","34","34","34","34","手入力箇所","手入力箇所","手入力箇所","手入力箇所","手入力箇所","手入力箇所","手入力箇所","手入力箇所","手入力箇所","手入力箇所"))</f>
        <v>#REF!</v>
      </c>
    </row>
    <row r="9782" spans="1:14" ht="13.8" thickBot="1" x14ac:dyDescent="0.25">
      <c r="A9782" s="27" t="s">
        <v>63</v>
      </c>
      <c r="B9782" s="18">
        <v>21</v>
      </c>
      <c r="C9782" s="18">
        <v>33</v>
      </c>
      <c r="D9782" s="18">
        <v>46</v>
      </c>
      <c r="E9782" s="18">
        <v>56</v>
      </c>
      <c r="F9782" s="18">
        <v>89</v>
      </c>
      <c r="G9782" s="18">
        <v>151</v>
      </c>
      <c r="H9782" s="18">
        <v>224</v>
      </c>
      <c r="I9782" s="18">
        <v>289</v>
      </c>
      <c r="J9782" s="18">
        <v>350</v>
      </c>
      <c r="K9782" s="69"/>
      <c r="L9782" s="107" t="s">
        <v>63</v>
      </c>
      <c r="M9782" s="103" t="e">
        <f>#REF!</f>
        <v>#REF!</v>
      </c>
      <c r="N9782" s="103" t="e">
        <f>IF(M9782=0,"",CHOOSE(M9782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783" spans="1:14" ht="24.6" thickBot="1" x14ac:dyDescent="0.25">
      <c r="A9783" s="34" t="s">
        <v>70</v>
      </c>
      <c r="B9783" s="35">
        <v>13</v>
      </c>
      <c r="C9783" s="35">
        <v>33</v>
      </c>
      <c r="D9783" s="35">
        <v>59</v>
      </c>
      <c r="E9783" s="35"/>
      <c r="F9783" s="35"/>
      <c r="G9783" s="35"/>
      <c r="H9783" s="35"/>
      <c r="I9783" s="35"/>
      <c r="J9783" s="36"/>
      <c r="K9783" s="67"/>
      <c r="L9783" s="108" t="s">
        <v>70</v>
      </c>
      <c r="M9783" s="103" t="e">
        <f>#REF!</f>
        <v>#REF!</v>
      </c>
      <c r="N9783" s="103" t="e">
        <f>IF(M9783=0,"",CHOOSE(M9783,"13","33","59","手入力箇所","手入力箇所","手入力箇所","手入力箇所","手入力箇所","手入力箇所","手入力箇所","手入力箇所","手入力箇所","手入力箇所"))</f>
        <v>#REF!</v>
      </c>
    </row>
    <row r="9784" spans="1:14" ht="13.8" thickBot="1" x14ac:dyDescent="0.25">
      <c r="A9784" s="37" t="s">
        <v>71</v>
      </c>
      <c r="B9784" s="17">
        <v>23</v>
      </c>
      <c r="C9784" s="17">
        <v>39</v>
      </c>
      <c r="D9784" s="17">
        <v>97</v>
      </c>
      <c r="E9784" s="17"/>
      <c r="F9784" s="17"/>
      <c r="G9784" s="17"/>
      <c r="H9784" s="17"/>
      <c r="I9784" s="17"/>
      <c r="J9784" s="64"/>
      <c r="K9784" s="70"/>
      <c r="L9784" s="109" t="s">
        <v>71</v>
      </c>
      <c r="M9784" s="103" t="e">
        <f>#REF!</f>
        <v>#REF!</v>
      </c>
      <c r="N9784" s="103" t="e">
        <f>IF(M9784=0,"",CHOOSE(M9784,"23","39","97","手入力箇所","手入力箇所","手入力箇所","手入力箇所","手入力箇所","手入力箇所","手入力箇所","手入力箇所","手入力箇所","手入力箇所"))</f>
        <v>#REF!</v>
      </c>
    </row>
    <row r="9785" spans="1:14" ht="13.8" thickBot="1" x14ac:dyDescent="0.25">
      <c r="A9785" s="29" t="s">
        <v>72</v>
      </c>
      <c r="B9785" s="18">
        <v>21</v>
      </c>
      <c r="C9785" s="18">
        <v>37</v>
      </c>
      <c r="D9785" s="18">
        <v>58</v>
      </c>
      <c r="E9785" s="18">
        <v>76</v>
      </c>
      <c r="F9785" s="18">
        <v>137</v>
      </c>
      <c r="G9785" s="18"/>
      <c r="H9785" s="18"/>
      <c r="I9785" s="18"/>
      <c r="J9785" s="62"/>
      <c r="K9785" s="69"/>
      <c r="L9785" s="109" t="s">
        <v>72</v>
      </c>
      <c r="M9785" s="103" t="e">
        <f>#REF!</f>
        <v>#REF!</v>
      </c>
      <c r="N9785" s="103" t="e">
        <f>IF(M9785=0,"",CHOOSE(M9785,"21","37","58","76","76","137","137","137","137","137","手入力箇所","手入力箇所","手入力箇所","手入力箇所","手入力箇所","手入力箇所","手入力箇所","手入力箇所","手入力箇所","手入力箇所"))</f>
        <v>#REF!</v>
      </c>
    </row>
    <row r="9786" spans="1:14" ht="13.8" thickBot="1" x14ac:dyDescent="0.25">
      <c r="A9786" s="29" t="s">
        <v>73</v>
      </c>
      <c r="B9786" s="18">
        <v>48</v>
      </c>
      <c r="C9786" s="18">
        <v>93</v>
      </c>
      <c r="D9786" s="18">
        <v>138</v>
      </c>
      <c r="E9786" s="18">
        <v>183</v>
      </c>
      <c r="F9786" s="18"/>
      <c r="G9786" s="18"/>
      <c r="H9786" s="18"/>
      <c r="I9786" s="18"/>
      <c r="J9786" s="62"/>
      <c r="K9786" s="69"/>
      <c r="L9786" s="109" t="s">
        <v>73</v>
      </c>
      <c r="M9786" s="103" t="e">
        <f>#REF!</f>
        <v>#REF!</v>
      </c>
      <c r="N9786" s="103" t="e">
        <f>IF(M9786=0,"",CHOOSE(M9786,"48","93","138","183","183","手入力箇所","手入力箇所","手入力箇所","手入力箇所","手入力箇所","手入力箇所","手入力箇所","手入力箇所","手入力箇所","手入力箇所"))</f>
        <v>#REF!</v>
      </c>
    </row>
    <row r="9787" spans="1:14" ht="37.200000000000003" thickBot="1" x14ac:dyDescent="0.25">
      <c r="A9787" s="30" t="s">
        <v>74</v>
      </c>
      <c r="B9787" s="18">
        <v>13</v>
      </c>
      <c r="C9787" s="18">
        <v>26</v>
      </c>
      <c r="D9787" s="18">
        <v>40</v>
      </c>
      <c r="E9787" s="18">
        <v>55</v>
      </c>
      <c r="F9787" s="18">
        <v>107</v>
      </c>
      <c r="G9787" s="18">
        <v>224</v>
      </c>
      <c r="H9787" s="18">
        <v>386</v>
      </c>
      <c r="I9787" s="18"/>
      <c r="J9787" s="62"/>
      <c r="K9787" s="69"/>
      <c r="L9787" s="110" t="s">
        <v>74</v>
      </c>
      <c r="M9787" s="103" t="e">
        <f>#REF!</f>
        <v>#REF!</v>
      </c>
      <c r="N9787" s="103" t="e">
        <f>IF(M9787=0,"",CHOOSE(M9787,"13","26","40","55","55","107","107","107","107","107","224","224","224","224","224","224","224","224","224","224","386","386","386","386","386","386","386","386","386","386","手入力箇所","手入力箇所","手入力箇所","手入力箇所","手入力箇所","手入力箇所","手入力箇所","手入力箇所","手入力箇所","手入力箇所"))</f>
        <v>#REF!</v>
      </c>
    </row>
    <row r="9788" spans="1:14" ht="13.8" thickBot="1" x14ac:dyDescent="0.25">
      <c r="A9788" s="29" t="s">
        <v>75</v>
      </c>
      <c r="B9788" s="18">
        <v>36</v>
      </c>
      <c r="C9788" s="18">
        <v>98</v>
      </c>
      <c r="D9788" s="18">
        <v>173</v>
      </c>
      <c r="E9788" s="18">
        <v>274</v>
      </c>
      <c r="F9788" s="18"/>
      <c r="G9788" s="18"/>
      <c r="H9788" s="18"/>
      <c r="I9788" s="18"/>
      <c r="J9788" s="62"/>
      <c r="K9788" s="69"/>
      <c r="L9788" s="109" t="s">
        <v>75</v>
      </c>
      <c r="M9788" s="103" t="e">
        <f>#REF!</f>
        <v>#REF!</v>
      </c>
      <c r="N9788" s="103" t="e">
        <f>IF(M9788=0,"",CHOOSE(M9788,"36","98","173","274","274","手入力箇所","手入力箇所","手入力箇所","手入力箇所","手入力箇所","手入力箇所","手入力箇所","手入力箇所","手入力箇所","手入力箇所"))</f>
        <v>#REF!</v>
      </c>
    </row>
    <row r="9789" spans="1:14" ht="37.200000000000003" thickBot="1" x14ac:dyDescent="0.25">
      <c r="A9789" s="30" t="s">
        <v>76</v>
      </c>
      <c r="B9789" s="18">
        <v>127</v>
      </c>
      <c r="C9789" s="18">
        <v>127</v>
      </c>
      <c r="D9789" s="18">
        <v>127</v>
      </c>
      <c r="E9789" s="18">
        <v>127</v>
      </c>
      <c r="F9789" s="18"/>
      <c r="G9789" s="18"/>
      <c r="H9789" s="18"/>
      <c r="I9789" s="18"/>
      <c r="J9789" s="62"/>
      <c r="K9789" s="69"/>
      <c r="L9789" s="110" t="s">
        <v>76</v>
      </c>
      <c r="M9789" s="103" t="e">
        <f>#REF!</f>
        <v>#REF!</v>
      </c>
      <c r="N9789" s="103" t="e">
        <f>IF(M9789=0,"",CHOOSE(M9789,"127","127","127","127","127","手入力箇所","手入力箇所","手入力箇所","手入力箇所","手入力箇所","手入力箇所","手入力箇所","手入力箇所","手入力箇所","手入力箇所"))</f>
        <v>#REF!</v>
      </c>
    </row>
    <row r="9790" spans="1:14" ht="27" thickBot="1" x14ac:dyDescent="0.25">
      <c r="A9790" s="31" t="s">
        <v>77</v>
      </c>
      <c r="B9790" s="18">
        <v>42</v>
      </c>
      <c r="C9790" s="18">
        <v>90</v>
      </c>
      <c r="D9790" s="18">
        <v>141</v>
      </c>
      <c r="E9790" s="18">
        <v>193</v>
      </c>
      <c r="F9790" s="62"/>
      <c r="G9790" s="62"/>
      <c r="H9790" s="62"/>
      <c r="I9790" s="62"/>
      <c r="J9790" s="62"/>
      <c r="K9790" s="69"/>
      <c r="L9790" s="111" t="s">
        <v>77</v>
      </c>
      <c r="M9790" s="103" t="e">
        <f>#REF!</f>
        <v>#REF!</v>
      </c>
      <c r="N9790" s="103" t="e">
        <f>IF(M9790=0,"",CHOOSE(M9790,"42","90","141","193","1936","手入力箇所","手入力箇所","手入力箇所","手入力箇所","手入力箇所","手入力箇所","手入力箇所","手入力箇所","手入力箇所","手入力箇所"))</f>
        <v>#REF!</v>
      </c>
    </row>
    <row r="9791" spans="1:14" ht="40.200000000000003" thickBot="1" x14ac:dyDescent="0.25">
      <c r="A9791" s="31" t="s">
        <v>78</v>
      </c>
      <c r="B9791" s="18">
        <v>24</v>
      </c>
      <c r="C9791" s="18">
        <v>43</v>
      </c>
      <c r="D9791" s="18">
        <v>61</v>
      </c>
      <c r="E9791" s="18">
        <v>76</v>
      </c>
      <c r="F9791" s="62"/>
      <c r="G9791" s="62"/>
      <c r="H9791" s="62"/>
      <c r="I9791" s="62"/>
      <c r="J9791" s="62"/>
      <c r="K9791" s="69"/>
      <c r="L9791" s="111" t="s">
        <v>78</v>
      </c>
      <c r="M9791" s="103" t="e">
        <f>#REF!</f>
        <v>#REF!</v>
      </c>
      <c r="N9791" s="103" t="e">
        <f>IF(M9791=0,"",CHOOSE(M9791,"24","43","61","76","76","手入力箇所","手入力箇所","手入力箇所","手入力箇所","手入力箇所","手入力箇所","手入力箇所","手入力箇所","手入力箇所","手入力箇所"))</f>
        <v>#REF!</v>
      </c>
    </row>
    <row r="9792" spans="1:14" ht="27" thickBot="1" x14ac:dyDescent="0.25">
      <c r="A9792" s="31" t="s">
        <v>79</v>
      </c>
      <c r="B9792" s="18">
        <v>54</v>
      </c>
      <c r="C9792" s="18">
        <v>77</v>
      </c>
      <c r="D9792" s="18">
        <v>94</v>
      </c>
      <c r="E9792" s="18">
        <v>107</v>
      </c>
      <c r="F9792" s="62"/>
      <c r="G9792" s="62"/>
      <c r="H9792" s="62"/>
      <c r="I9792" s="62"/>
      <c r="J9792" s="62"/>
      <c r="K9792" s="69"/>
      <c r="L9792" s="111" t="s">
        <v>79</v>
      </c>
      <c r="M9792" s="103" t="e">
        <f>#REF!</f>
        <v>#REF!</v>
      </c>
      <c r="N9792" s="103" t="e">
        <f>IF(M9792=0,"",CHOOSE(M9792,"54","77","94","107","107","手入力箇所","手入力箇所","手入力箇所","手入力箇所","手入力箇所","手入力箇所","手入力箇所","手入力箇所","手入力箇所","手入力箇所"))</f>
        <v>#REF!</v>
      </c>
    </row>
    <row r="9793" spans="1:14" ht="40.200000000000003" thickBot="1" x14ac:dyDescent="0.25">
      <c r="A9793" s="31" t="s">
        <v>80</v>
      </c>
      <c r="B9793" s="18">
        <v>49</v>
      </c>
      <c r="C9793" s="18">
        <v>53</v>
      </c>
      <c r="D9793" s="18">
        <v>55</v>
      </c>
      <c r="E9793" s="18">
        <v>56</v>
      </c>
      <c r="F9793" s="62"/>
      <c r="G9793" s="62"/>
      <c r="H9793" s="62"/>
      <c r="I9793" s="62"/>
      <c r="J9793" s="62"/>
      <c r="K9793" s="69"/>
      <c r="L9793" s="111" t="s">
        <v>80</v>
      </c>
      <c r="M9793" s="103" t="e">
        <f>#REF!</f>
        <v>#REF!</v>
      </c>
      <c r="N9793" s="103" t="e">
        <f>IF(M9793=0,"",CHOOSE(M9793,"49","53","55","56","56","手入力箇所","手入力箇所","手入力箇所","手入力箇所","手入力箇所","手入力箇所","手入力箇所","手入力箇所","手入力箇所","手入力箇所"))</f>
        <v>#REF!</v>
      </c>
    </row>
    <row r="9794" spans="1:14" ht="40.200000000000003" thickBot="1" x14ac:dyDescent="0.25">
      <c r="A9794" s="38" t="s">
        <v>81</v>
      </c>
      <c r="B9794" s="35">
        <v>232</v>
      </c>
      <c r="C9794" s="35">
        <v>232</v>
      </c>
      <c r="D9794" s="36"/>
      <c r="E9794" s="36"/>
      <c r="F9794" s="36"/>
      <c r="G9794" s="36"/>
      <c r="H9794" s="36"/>
      <c r="I9794" s="36"/>
      <c r="J9794" s="36"/>
      <c r="K9794" s="67"/>
      <c r="L9794" s="111" t="s">
        <v>81</v>
      </c>
      <c r="M9794" s="103" t="e">
        <f>#REF!</f>
        <v>#REF!</v>
      </c>
      <c r="N9794" s="103" t="e">
        <f>IF(M9794=0,"",CHOOSE(M9794,"232","232","手入力箇所","手入力箇所","手入力箇所","手入力箇所","手入力箇所","手入力箇所","手入力箇所","手入力箇所","手入力箇所","手入力箇所"))</f>
        <v>#REF!</v>
      </c>
    </row>
    <row r="9795" spans="1:14" ht="13.8" thickBot="1" x14ac:dyDescent="0.25">
      <c r="A9795" s="39" t="s">
        <v>82</v>
      </c>
      <c r="B9795" s="17">
        <v>6</v>
      </c>
      <c r="C9795" s="17">
        <v>9</v>
      </c>
      <c r="D9795" s="17">
        <v>11</v>
      </c>
      <c r="E9795" s="17">
        <v>13</v>
      </c>
      <c r="F9795" s="17">
        <v>18</v>
      </c>
      <c r="G9795" s="17">
        <v>26</v>
      </c>
      <c r="H9795" s="17">
        <v>35</v>
      </c>
      <c r="I9795" s="17">
        <v>43</v>
      </c>
      <c r="J9795" s="17">
        <v>49</v>
      </c>
      <c r="K9795" s="70"/>
      <c r="L9795" s="111" t="s">
        <v>82</v>
      </c>
      <c r="M9795" s="103" t="e">
        <f>#REF!</f>
        <v>#REF!</v>
      </c>
      <c r="N9795" s="103" t="e">
        <f>IF(M9795=0,"",CHOOSE(M9795,"6","9","11","13","13","18","18","18","18","18","26","26","26","26","26","26","26","26","26","26","35","35","35","35","35","35","35","35","35","35","43","43","43","43","43","43","43","43","43","43","49","49","49","49","49","49","49","49","49","49","手入力箇所","手入力箇所","手入力箇所","手入力箇所","手入力箇所","手入力箇所","手入力箇所","手入力箇所","手入力箇所","手入力箇所"))</f>
        <v>#REF!</v>
      </c>
    </row>
    <row r="9796" spans="1:14" ht="13.8" thickBot="1" x14ac:dyDescent="0.25">
      <c r="A9796" s="31" t="s">
        <v>83</v>
      </c>
      <c r="B9796" s="18">
        <v>6</v>
      </c>
      <c r="C9796" s="18">
        <v>10</v>
      </c>
      <c r="D9796" s="18">
        <v>14</v>
      </c>
      <c r="E9796" s="18">
        <v>17</v>
      </c>
      <c r="F9796" s="18">
        <v>29</v>
      </c>
      <c r="G9796" s="18">
        <v>50</v>
      </c>
      <c r="H9796" s="18">
        <v>76</v>
      </c>
      <c r="I9796" s="18">
        <v>100</v>
      </c>
      <c r="J9796" s="18">
        <v>123</v>
      </c>
      <c r="K9796" s="69"/>
      <c r="L9796" s="111" t="s">
        <v>83</v>
      </c>
      <c r="M9796" s="103" t="e">
        <f>#REF!</f>
        <v>#REF!</v>
      </c>
      <c r="N9796" s="103" t="e">
        <f>IF(M9796=0,"",CHOOSE(M9796,"6","10","14","17","17","29","29","29","29","29","50","50","50","50","50","50","50","50","50","50","76","76","76","76","76","76","76","76","76","76","100","100","100","100","100","100","100","100","100","100","123","123","123","123","123","123","123","123","123","123","手入力箇所","手入力箇所","手入力箇所","手入力箇所","手入力箇所","手入力箇所","手入力箇所","手入力箇所","手入力箇所"))</f>
        <v>#REF!</v>
      </c>
    </row>
    <row r="9797" spans="1:14" ht="27" thickBot="1" x14ac:dyDescent="0.25">
      <c r="A9797" s="32" t="s">
        <v>84</v>
      </c>
      <c r="B9797" s="20">
        <v>9</v>
      </c>
      <c r="C9797" s="20">
        <v>15</v>
      </c>
      <c r="D9797" s="20">
        <v>20</v>
      </c>
      <c r="E9797" s="20">
        <v>24</v>
      </c>
      <c r="F9797" s="20">
        <v>39</v>
      </c>
      <c r="G9797" s="20">
        <v>65</v>
      </c>
      <c r="H9797" s="63"/>
      <c r="I9797" s="63"/>
      <c r="J9797" s="63"/>
      <c r="K9797" s="106"/>
      <c r="L9797" s="111" t="s">
        <v>84</v>
      </c>
      <c r="M9797" s="103" t="e">
        <f>#REF!</f>
        <v>#REF!</v>
      </c>
      <c r="N9797" s="103" t="e">
        <f>IF(M9797=0,"",CHOOSE(M9797,"9","15","20","24","24","39","39","39","39","39","65","65","65","65","65","65","65","65","65","65","手入力箇所","手入力箇所","手入力箇所","手入力箇所","手入力箇所","手入力箇所","手入力箇所","手入力箇所","手入力箇所","手入力箇所"))</f>
        <v>#REF!</v>
      </c>
    </row>
    <row r="9800" spans="1:14" ht="13.8" thickBot="1" x14ac:dyDescent="0.25"/>
    <row r="9801" spans="1:14" ht="13.8" thickBot="1" x14ac:dyDescent="0.25">
      <c r="A9801" s="688" t="e">
        <f>#REF!</f>
        <v>#REF!</v>
      </c>
      <c r="B9801" s="688"/>
      <c r="C9801" s="688"/>
      <c r="D9801" s="689" t="s">
        <v>192</v>
      </c>
      <c r="E9801" s="689"/>
      <c r="F9801" s="689"/>
      <c r="G9801" s="689"/>
      <c r="H9801" s="689"/>
      <c r="I9801" s="689"/>
      <c r="J9801" s="689"/>
      <c r="K9801" s="689"/>
      <c r="L9801" s="689"/>
      <c r="M9801" s="689"/>
      <c r="N9801" s="689"/>
    </row>
    <row r="9802" spans="1:14" ht="13.8" thickBot="1" x14ac:dyDescent="0.25">
      <c r="A9802" s="65"/>
      <c r="B9802" s="33">
        <v>1</v>
      </c>
      <c r="C9802" s="24">
        <v>2</v>
      </c>
      <c r="D9802" s="24">
        <v>3</v>
      </c>
      <c r="E9802" s="24" t="s">
        <v>58</v>
      </c>
      <c r="F9802" s="24" t="s">
        <v>59</v>
      </c>
      <c r="G9802" s="24" t="s">
        <v>60</v>
      </c>
      <c r="H9802" s="24" t="s">
        <v>61</v>
      </c>
      <c r="I9802" s="24" t="s">
        <v>62</v>
      </c>
      <c r="J9802" s="24" t="s">
        <v>194</v>
      </c>
      <c r="K9802" s="25" t="s">
        <v>85</v>
      </c>
      <c r="L9802" s="105" t="s">
        <v>189</v>
      </c>
      <c r="M9802" s="105" t="s">
        <v>188</v>
      </c>
      <c r="N9802" s="105" t="s">
        <v>51</v>
      </c>
    </row>
    <row r="9803" spans="1:14" ht="13.8" thickBot="1" x14ac:dyDescent="0.25">
      <c r="A9803" s="26" t="s">
        <v>56</v>
      </c>
      <c r="B9803" s="22">
        <v>5</v>
      </c>
      <c r="C9803" s="22">
        <v>7</v>
      </c>
      <c r="D9803" s="22">
        <v>8</v>
      </c>
      <c r="E9803" s="22">
        <v>8</v>
      </c>
      <c r="F9803" s="22">
        <v>10</v>
      </c>
      <c r="G9803" s="22">
        <v>13</v>
      </c>
      <c r="H9803" s="22">
        <v>16</v>
      </c>
      <c r="I9803" s="22"/>
      <c r="J9803" s="23"/>
      <c r="K9803" s="1"/>
      <c r="L9803" s="26" t="s">
        <v>56</v>
      </c>
      <c r="M9803" s="104" t="e">
        <f>#REF!</f>
        <v>#REF!</v>
      </c>
      <c r="N9803" s="112" t="e">
        <f>IF(M9803=0,"",CHOOSE(M9803,"5","7","8","8","8","10","10","10","10","10","13","13","13","13","13","13","13","13","13","13","16","16","16","16","16","16","16","16","16","16","16","手入力箇所","手入力箇所","手入力箇所","手入力箇所","手入力箇所","手入力箇所","手入力箇所","手入力箇所","手入力箇所","手入力箇所"))</f>
        <v>#REF!</v>
      </c>
    </row>
    <row r="9804" spans="1:14" ht="13.8" thickBot="1" x14ac:dyDescent="0.25">
      <c r="A9804" s="27" t="s">
        <v>57</v>
      </c>
      <c r="B9804" s="18">
        <v>5</v>
      </c>
      <c r="C9804" s="18">
        <v>7</v>
      </c>
      <c r="D9804" s="18">
        <v>8</v>
      </c>
      <c r="E9804" s="18">
        <v>9</v>
      </c>
      <c r="F9804" s="18">
        <v>12</v>
      </c>
      <c r="G9804" s="18">
        <v>16</v>
      </c>
      <c r="H9804" s="18"/>
      <c r="I9804" s="18"/>
      <c r="J9804" s="62"/>
      <c r="K9804" s="19"/>
      <c r="L9804" s="27" t="s">
        <v>57</v>
      </c>
      <c r="M9804" s="104" t="e">
        <f>#REF!</f>
        <v>#REF!</v>
      </c>
      <c r="N9804" s="113" t="e">
        <f>IF(M9804=0,"",CHOOSE(M9804,"5","7","8","9","9","12","12","12","12","12","16","16","16","16","16","16","16","16","16","16","手入力箇所","手入力箇所","手入力箇所","手入力箇所","手入力箇所","手入力箇所","手入力箇所","手入力箇所","手入力箇所","手入力箇所"))</f>
        <v>#REF!</v>
      </c>
    </row>
    <row r="9805" spans="1:14" ht="48.6" thickBot="1" x14ac:dyDescent="0.25">
      <c r="A9805" s="28" t="s">
        <v>64</v>
      </c>
      <c r="B9805" s="18">
        <v>6</v>
      </c>
      <c r="C9805" s="18"/>
      <c r="D9805" s="18"/>
      <c r="E9805" s="18"/>
      <c r="F9805" s="18"/>
      <c r="G9805" s="18"/>
      <c r="H9805" s="18"/>
      <c r="I9805" s="18"/>
      <c r="J9805" s="62"/>
      <c r="K9805" s="19"/>
      <c r="L9805" s="28" t="s">
        <v>64</v>
      </c>
      <c r="M9805" s="104" t="e">
        <f>#REF!</f>
        <v>#REF!</v>
      </c>
      <c r="N9805" s="113" t="e">
        <f>IF(M9805=0,"",CHOOSE(M9805,"6","手入力箇所","手入力箇所","手入力箇所","手入力箇所","手入力箇所","手入力箇所","手入力箇所","手入力箇所","手入力箇所","手入力箇所","",""))</f>
        <v>#REF!</v>
      </c>
    </row>
    <row r="9806" spans="1:14" ht="48.6" thickBot="1" x14ac:dyDescent="0.25">
      <c r="A9806" s="28" t="s">
        <v>65</v>
      </c>
      <c r="B9806" s="18">
        <v>6</v>
      </c>
      <c r="C9806" s="18"/>
      <c r="D9806" s="18"/>
      <c r="E9806" s="18"/>
      <c r="F9806" s="18"/>
      <c r="G9806" s="18"/>
      <c r="H9806" s="18"/>
      <c r="I9806" s="18"/>
      <c r="J9806" s="62"/>
      <c r="K9806" s="19"/>
      <c r="L9806" s="28" t="s">
        <v>65</v>
      </c>
      <c r="M9806" s="104" t="e">
        <f>#REF!</f>
        <v>#REF!</v>
      </c>
      <c r="N9806" s="113" t="e">
        <f>IF(M9806=0,"",CHOOSE(M9806,"6","手入力箇所","手入力箇所","手入力箇所","手入力箇所","手入力箇所","手入力箇所","手入力箇所","手入力箇所","手入力箇所","手入力箇所","",""))</f>
        <v>#REF!</v>
      </c>
    </row>
    <row r="9807" spans="1:14" ht="24.6" thickBot="1" x14ac:dyDescent="0.25">
      <c r="A9807" s="28" t="s">
        <v>66</v>
      </c>
      <c r="B9807" s="18">
        <v>5</v>
      </c>
      <c r="C9807" s="18">
        <v>7</v>
      </c>
      <c r="D9807" s="18">
        <v>8</v>
      </c>
      <c r="E9807" s="18">
        <v>9</v>
      </c>
      <c r="F9807" s="18">
        <v>12</v>
      </c>
      <c r="G9807" s="18"/>
      <c r="H9807" s="18"/>
      <c r="I9807" s="18"/>
      <c r="J9807" s="62"/>
      <c r="K9807" s="19"/>
      <c r="L9807" s="28" t="s">
        <v>66</v>
      </c>
      <c r="M9807" s="104" t="e">
        <f>#REF!</f>
        <v>#REF!</v>
      </c>
      <c r="N9807" s="113" t="e">
        <f>IF(M9807=0,"",CHOOSE(M9807,"5","7","8","9","9","12","12","12","12","12","手入力箇所","手入力箇所","手入力箇所","手入力箇所","手入力箇所","手入力箇所","手入力箇所","手入力箇所","手入力箇所","手入力箇所"))</f>
        <v>#REF!</v>
      </c>
    </row>
    <row r="9808" spans="1:14" ht="36.6" thickBot="1" x14ac:dyDescent="0.25">
      <c r="A9808" s="28" t="s">
        <v>67</v>
      </c>
      <c r="B9808" s="18">
        <v>4</v>
      </c>
      <c r="C9808" s="18">
        <v>5</v>
      </c>
      <c r="D9808" s="18">
        <v>5</v>
      </c>
      <c r="E9808" s="18">
        <v>6</v>
      </c>
      <c r="F9808" s="18"/>
      <c r="G9808" s="18"/>
      <c r="H9808" s="18"/>
      <c r="I9808" s="18"/>
      <c r="J9808" s="62"/>
      <c r="K9808" s="19"/>
      <c r="L9808" s="28" t="s">
        <v>67</v>
      </c>
      <c r="M9808" s="104" t="e">
        <f>#REF!</f>
        <v>#REF!</v>
      </c>
      <c r="N9808" s="113" t="e">
        <f>IF(M9808=0,"",CHOOSE(M9808,"4","5","5","6","6","手入力箇所","手入力箇所","手入力箇所","手入力箇所","手入力箇所","手入力箇所","手入力箇所","手入力箇所","手入力箇所","手入力箇所"))</f>
        <v>#REF!</v>
      </c>
    </row>
    <row r="9809" spans="1:14" ht="24.6" thickBot="1" x14ac:dyDescent="0.25">
      <c r="A9809" s="28" t="s">
        <v>68</v>
      </c>
      <c r="B9809" s="18">
        <v>12</v>
      </c>
      <c r="C9809" s="18">
        <v>12</v>
      </c>
      <c r="D9809" s="18">
        <v>12</v>
      </c>
      <c r="E9809" s="18">
        <v>12</v>
      </c>
      <c r="F9809" s="18">
        <v>12</v>
      </c>
      <c r="G9809" s="18">
        <v>12</v>
      </c>
      <c r="H9809" s="18">
        <v>12</v>
      </c>
      <c r="I9809" s="18"/>
      <c r="J9809" s="62"/>
      <c r="K9809" s="19"/>
      <c r="L9809" s="28" t="s">
        <v>68</v>
      </c>
      <c r="M9809" s="104" t="e">
        <f>#REF!</f>
        <v>#REF!</v>
      </c>
      <c r="N9809" s="113" t="e">
        <f>IF(M9809=0,"",CHOOSE(M9809,"12","12","12","12","12","12","12","12","12","12","12","12","12","12","12","12","12","12","12","12","12","12","12","12","12","12","12","12","12","12","手入力箇所","手入力箇所","手入力箇所","手入力箇所","手入力箇所","手入力箇所","手入力箇所","手入力箇所","手入力箇所","手入力箇所"))</f>
        <v>#REF!</v>
      </c>
    </row>
    <row r="9810" spans="1:14" ht="36.6" thickBot="1" x14ac:dyDescent="0.25">
      <c r="A9810" s="28" t="s">
        <v>69</v>
      </c>
      <c r="B9810" s="18">
        <v>7</v>
      </c>
      <c r="C9810" s="18">
        <v>7</v>
      </c>
      <c r="D9810" s="18">
        <v>7</v>
      </c>
      <c r="E9810" s="18">
        <v>7</v>
      </c>
      <c r="F9810" s="18">
        <v>7</v>
      </c>
      <c r="G9810" s="18"/>
      <c r="H9810" s="18"/>
      <c r="I9810" s="18"/>
      <c r="J9810" s="62"/>
      <c r="K9810" s="19"/>
      <c r="L9810" s="28" t="s">
        <v>69</v>
      </c>
      <c r="M9810" s="104" t="e">
        <f>#REF!</f>
        <v>#REF!</v>
      </c>
      <c r="N9810" s="113" t="e">
        <f>IF(M9810=0,"",CHOOSE(M9810,"7","7","7","7","7","7","7","7","7","7","手入力箇所","手入力箇所","手入力箇所","手入力箇所","手入力箇所","手入力箇所","手入力箇所","手入力箇所","手入力箇所","手入力箇所"))</f>
        <v>#REF!</v>
      </c>
    </row>
    <row r="9811" spans="1:14" ht="13.8" thickBot="1" x14ac:dyDescent="0.25">
      <c r="A9811" s="27" t="s">
        <v>63</v>
      </c>
      <c r="B9811" s="18">
        <v>4</v>
      </c>
      <c r="C9811" s="18">
        <v>5</v>
      </c>
      <c r="D9811" s="18">
        <v>7</v>
      </c>
      <c r="E9811" s="18">
        <v>8</v>
      </c>
      <c r="F9811" s="18">
        <v>11</v>
      </c>
      <c r="G9811" s="18">
        <v>16</v>
      </c>
      <c r="H9811" s="18">
        <v>22</v>
      </c>
      <c r="I9811" s="18">
        <v>26</v>
      </c>
      <c r="J9811" s="18">
        <v>31</v>
      </c>
      <c r="K9811" s="19"/>
      <c r="L9811" s="27" t="s">
        <v>63</v>
      </c>
      <c r="M9811" s="104" t="e">
        <f>#REF!</f>
        <v>#REF!</v>
      </c>
      <c r="N9811" s="113" t="e">
        <f>IF(M9811=0,"",CHOOSE(M9811,"4","5","7","8","8","11","11","11","11","11","16","16","16","16","16","16","16","16","16","16","22","22","22","22","22","22","22","22","22","22","26","26","26","26","26","26","26","26","26","26","31","31","31","31","31","31","31","31","31","31","31","手入力箇所","手入力箇所","手入力箇所","手入力箇所","手入力箇所","手入力箇所","手入力箇所","手入力箇所","手入力箇所","手入力箇所"))</f>
        <v>#REF!</v>
      </c>
    </row>
    <row r="9812" spans="1:14" ht="24.6" thickBot="1" x14ac:dyDescent="0.25">
      <c r="A9812" s="28" t="s">
        <v>70</v>
      </c>
      <c r="B9812" s="18">
        <v>5</v>
      </c>
      <c r="C9812" s="18">
        <v>6</v>
      </c>
      <c r="D9812" s="18">
        <v>7</v>
      </c>
      <c r="E9812" s="18"/>
      <c r="F9812" s="18"/>
      <c r="G9812" s="18"/>
      <c r="H9812" s="18"/>
      <c r="I9812" s="18"/>
      <c r="J9812" s="62"/>
      <c r="K9812" s="19"/>
      <c r="L9812" s="28" t="s">
        <v>70</v>
      </c>
      <c r="M9812" s="104" t="e">
        <f>#REF!</f>
        <v>#REF!</v>
      </c>
      <c r="N9812" s="113" t="e">
        <f>IF(M9812=0,"",CHOOSE(M9812,"5","6","7","手入力箇所","手入力箇所","手入力箇所","手入力箇所","手入力箇所","手入力箇所","手入力箇所","手入力箇所","手入力箇所","手入力箇所"))</f>
        <v>#REF!</v>
      </c>
    </row>
    <row r="9813" spans="1:14" ht="13.8" thickBot="1" x14ac:dyDescent="0.25">
      <c r="A9813" s="29" t="s">
        <v>71</v>
      </c>
      <c r="B9813" s="18">
        <v>3</v>
      </c>
      <c r="C9813" s="18">
        <v>6</v>
      </c>
      <c r="D9813" s="18">
        <v>19</v>
      </c>
      <c r="E9813" s="18"/>
      <c r="F9813" s="18"/>
      <c r="G9813" s="18"/>
      <c r="H9813" s="18"/>
      <c r="I9813" s="18"/>
      <c r="J9813" s="62"/>
      <c r="K9813" s="19"/>
      <c r="L9813" s="29" t="s">
        <v>71</v>
      </c>
      <c r="M9813" s="104" t="e">
        <f>#REF!</f>
        <v>#REF!</v>
      </c>
      <c r="N9813" s="113" t="e">
        <f>IF(M9813=0,"",CHOOSE(M9813,"3","6","19","手入力箇所","手入力箇所","手入力箇所","手入力箇所","手入力箇所","手入力箇所","手入力箇所","手入力箇所","手入力箇所","手入力箇所"))</f>
        <v>#REF!</v>
      </c>
    </row>
    <row r="9814" spans="1:14" ht="13.8" thickBot="1" x14ac:dyDescent="0.25">
      <c r="A9814" s="29" t="s">
        <v>72</v>
      </c>
      <c r="B9814" s="18">
        <v>1</v>
      </c>
      <c r="C9814" s="18">
        <v>3</v>
      </c>
      <c r="D9814" s="18">
        <v>5</v>
      </c>
      <c r="E9814" s="18">
        <v>9</v>
      </c>
      <c r="F9814" s="18">
        <v>26</v>
      </c>
      <c r="G9814" s="18"/>
      <c r="H9814" s="18"/>
      <c r="I9814" s="18"/>
      <c r="J9814" s="62"/>
      <c r="K9814" s="19"/>
      <c r="L9814" s="29" t="s">
        <v>72</v>
      </c>
      <c r="M9814" s="104" t="e">
        <f>#REF!</f>
        <v>#REF!</v>
      </c>
      <c r="N9814" s="113" t="e">
        <f>IF(M9814=0,"",CHOOSE(M9814,"1","3","5","9","9","26","26","26","26","26","手入力箇所","手入力箇所","手入力箇所","手入力箇所","手入力箇所","手入力箇所","手入力箇所","手入力箇所","手入力箇所","手入力箇所"))</f>
        <v>#REF!</v>
      </c>
    </row>
    <row r="9815" spans="1:14" ht="13.8" thickBot="1" x14ac:dyDescent="0.25">
      <c r="A9815" s="29" t="s">
        <v>73</v>
      </c>
      <c r="B9815" s="18">
        <v>4</v>
      </c>
      <c r="C9815" s="18">
        <v>11</v>
      </c>
      <c r="D9815" s="18">
        <v>20</v>
      </c>
      <c r="E9815" s="18">
        <v>33</v>
      </c>
      <c r="F9815" s="18"/>
      <c r="G9815" s="18"/>
      <c r="H9815" s="18"/>
      <c r="I9815" s="18"/>
      <c r="J9815" s="62"/>
      <c r="K9815" s="19"/>
      <c r="L9815" s="29" t="s">
        <v>73</v>
      </c>
      <c r="M9815" s="104" t="e">
        <f>#REF!</f>
        <v>#REF!</v>
      </c>
      <c r="N9815" s="113" t="e">
        <f>IF(M9815=0,"",CHOOSE(M9815,"4","11","20","33","33","手入力箇所","手入力箇所","手入力箇所","手入力箇所","手入力箇所","手入力箇所","手入力箇所","手入力箇所","手入力箇所","手入力箇所"))</f>
        <v>#REF!</v>
      </c>
    </row>
    <row r="9816" spans="1:14" ht="37.200000000000003" thickBot="1" x14ac:dyDescent="0.25">
      <c r="A9816" s="30" t="s">
        <v>74</v>
      </c>
      <c r="B9816" s="18">
        <v>4</v>
      </c>
      <c r="C9816" s="18">
        <v>6</v>
      </c>
      <c r="D9816" s="18">
        <v>8</v>
      </c>
      <c r="E9816" s="18">
        <v>10</v>
      </c>
      <c r="F9816" s="18">
        <v>15</v>
      </c>
      <c r="G9816" s="18">
        <v>23</v>
      </c>
      <c r="H9816" s="18">
        <v>33</v>
      </c>
      <c r="I9816" s="18"/>
      <c r="J9816" s="62"/>
      <c r="K9816" s="19"/>
      <c r="L9816" s="30" t="s">
        <v>74</v>
      </c>
      <c r="M9816" s="104" t="e">
        <f>#REF!</f>
        <v>#REF!</v>
      </c>
      <c r="N9816" s="113" t="e">
        <f>IF(M9816=0,"",CHOOSE(M9816,"4","6","8","10","10","15","15","15","15","15","23","23","23","23","23","23","23","23","23","23","33","33","33","33","33","33","33","33","33","33","手入力箇所","手入力箇所","手入力箇所","手入力箇所","手入力箇所","手入力箇所","手入力箇所","手入力箇所","手入力箇所","手入力箇所"))</f>
        <v>#REF!</v>
      </c>
    </row>
    <row r="9817" spans="1:14" ht="13.8" thickBot="1" x14ac:dyDescent="0.25">
      <c r="A9817" s="29" t="s">
        <v>75</v>
      </c>
      <c r="B9817" s="18">
        <v>6</v>
      </c>
      <c r="C9817" s="18">
        <v>14</v>
      </c>
      <c r="D9817" s="18">
        <v>25</v>
      </c>
      <c r="E9817" s="18">
        <v>39</v>
      </c>
      <c r="F9817" s="18"/>
      <c r="G9817" s="18"/>
      <c r="H9817" s="18"/>
      <c r="I9817" s="18"/>
      <c r="J9817" s="62"/>
      <c r="K9817" s="19"/>
      <c r="L9817" s="29" t="s">
        <v>75</v>
      </c>
      <c r="M9817" s="104" t="e">
        <f>#REF!</f>
        <v>#REF!</v>
      </c>
      <c r="N9817" s="113" t="e">
        <f>IF(M9817=0,"",CHOOSE(M9817,"6","14","25","39","39","手入力箇所","手入力箇所","手入力箇所","手入力箇所","手入力箇所","手入力箇所","手入力箇所","手入力箇所","手入力箇所","手入力箇所"))</f>
        <v>#REF!</v>
      </c>
    </row>
    <row r="9818" spans="1:14" ht="37.200000000000003" thickBot="1" x14ac:dyDescent="0.25">
      <c r="A9818" s="30" t="s">
        <v>76</v>
      </c>
      <c r="B9818" s="18">
        <v>2</v>
      </c>
      <c r="C9818" s="18">
        <v>3</v>
      </c>
      <c r="D9818" s="18">
        <v>6</v>
      </c>
      <c r="E9818" s="18">
        <v>9</v>
      </c>
      <c r="F9818" s="18"/>
      <c r="G9818" s="18"/>
      <c r="H9818" s="18"/>
      <c r="I9818" s="18"/>
      <c r="J9818" s="62"/>
      <c r="K9818" s="19"/>
      <c r="L9818" s="30" t="s">
        <v>76</v>
      </c>
      <c r="M9818" s="104" t="e">
        <f>#REF!</f>
        <v>#REF!</v>
      </c>
      <c r="N9818" s="113" t="e">
        <f>IF(M9818=0,"",CHOOSE(M9818,"2","3","6","9","9","手入力箇所","手入力箇所","手入力箇所","手入力箇所","手入力箇所","手入力箇所","手入力箇所","手入力箇所","手入力箇所","手入力箇所"))</f>
        <v>#REF!</v>
      </c>
    </row>
    <row r="9819" spans="1:14" ht="27" thickBot="1" x14ac:dyDescent="0.25">
      <c r="A9819" s="31" t="s">
        <v>77</v>
      </c>
      <c r="B9819" s="18">
        <v>12</v>
      </c>
      <c r="C9819" s="18">
        <v>18</v>
      </c>
      <c r="D9819" s="18">
        <v>22</v>
      </c>
      <c r="E9819" s="18">
        <v>26</v>
      </c>
      <c r="F9819" s="62"/>
      <c r="G9819" s="62"/>
      <c r="H9819" s="62"/>
      <c r="I9819" s="62"/>
      <c r="J9819" s="62"/>
      <c r="K9819" s="19"/>
      <c r="L9819" s="31" t="s">
        <v>77</v>
      </c>
      <c r="M9819" s="104" t="e">
        <f>#REF!</f>
        <v>#REF!</v>
      </c>
      <c r="N9819" s="113" t="e">
        <f>IF(M9819=0,"",CHOOSE(M9819,"12","18","22","26","26","手入力箇所","手入力箇所","手入力箇所","手入力箇所","手入力箇所","手入力箇所","手入力箇所","手入力箇所","手入力箇所","手入力箇所"))</f>
        <v>#REF!</v>
      </c>
    </row>
    <row r="9820" spans="1:14" ht="40.200000000000003" thickBot="1" x14ac:dyDescent="0.25">
      <c r="A9820" s="31" t="s">
        <v>78</v>
      </c>
      <c r="B9820" s="18">
        <v>5</v>
      </c>
      <c r="C9820" s="18">
        <v>8</v>
      </c>
      <c r="D9820" s="18">
        <v>11</v>
      </c>
      <c r="E9820" s="18">
        <v>14</v>
      </c>
      <c r="F9820" s="62"/>
      <c r="G9820" s="62"/>
      <c r="H9820" s="62"/>
      <c r="I9820" s="62"/>
      <c r="J9820" s="62"/>
      <c r="K9820" s="19"/>
      <c r="L9820" s="31" t="s">
        <v>78</v>
      </c>
      <c r="M9820" s="104" t="e">
        <f>#REF!</f>
        <v>#REF!</v>
      </c>
      <c r="N9820" s="113" t="e">
        <f>IF(M9820=0,"",CHOOSE(M9820,"5","8","11","14","14","手入力箇所","手入力箇所","手入力箇所","手入力箇所","手入力箇所","手入力箇所","手入力箇所","手入力箇所","手入力箇所","手入力箇所"))</f>
        <v>#REF!</v>
      </c>
    </row>
    <row r="9821" spans="1:14" ht="27" thickBot="1" x14ac:dyDescent="0.25">
      <c r="A9821" s="31" t="s">
        <v>79</v>
      </c>
      <c r="B9821" s="18">
        <v>6</v>
      </c>
      <c r="C9821" s="18">
        <v>11</v>
      </c>
      <c r="D9821" s="18">
        <v>16</v>
      </c>
      <c r="E9821" s="18">
        <v>21</v>
      </c>
      <c r="F9821" s="62"/>
      <c r="G9821" s="62"/>
      <c r="H9821" s="62"/>
      <c r="I9821" s="62"/>
      <c r="J9821" s="62"/>
      <c r="K9821" s="19"/>
      <c r="L9821" s="31" t="s">
        <v>79</v>
      </c>
      <c r="M9821" s="104" t="e">
        <f>#REF!</f>
        <v>#REF!</v>
      </c>
      <c r="N9821" s="113" t="e">
        <f>IF(M9821=0,"",CHOOSE(M9821,"6","11","16","21","21","手入力箇所","手入力箇所","手入力箇所","手入力箇所","手入力箇所","手入力箇所","手入力箇所","手入力箇所","手入力箇所"))</f>
        <v>#REF!</v>
      </c>
    </row>
    <row r="9822" spans="1:14" ht="40.200000000000003" thickBot="1" x14ac:dyDescent="0.25">
      <c r="A9822" s="31" t="s">
        <v>80</v>
      </c>
      <c r="B9822" s="18">
        <v>5</v>
      </c>
      <c r="C9822" s="18">
        <v>7</v>
      </c>
      <c r="D9822" s="18">
        <v>9</v>
      </c>
      <c r="E9822" s="18">
        <v>10</v>
      </c>
      <c r="F9822" s="62"/>
      <c r="G9822" s="62"/>
      <c r="H9822" s="62"/>
      <c r="I9822" s="62"/>
      <c r="J9822" s="62"/>
      <c r="K9822" s="19"/>
      <c r="L9822" s="31" t="s">
        <v>80</v>
      </c>
      <c r="M9822" s="104" t="e">
        <f>#REF!</f>
        <v>#REF!</v>
      </c>
      <c r="N9822" s="113" t="e">
        <f>IF(M9822=0,"",CHOOSE(M9822,"5","7","9","10","10","手入力箇所","手入力箇所","手入力箇所","手入力箇所","手入力箇所","手入力箇所","手入力箇所","手入力箇所","手入力箇所"))</f>
        <v>#REF!</v>
      </c>
    </row>
    <row r="9823" spans="1:14" ht="40.200000000000003" thickBot="1" x14ac:dyDescent="0.25">
      <c r="A9823" s="31" t="s">
        <v>81</v>
      </c>
      <c r="B9823" s="18">
        <v>9</v>
      </c>
      <c r="C9823" s="18">
        <v>14</v>
      </c>
      <c r="D9823" s="62"/>
      <c r="E9823" s="62"/>
      <c r="F9823" s="62"/>
      <c r="G9823" s="62"/>
      <c r="H9823" s="62"/>
      <c r="I9823" s="62"/>
      <c r="J9823" s="62"/>
      <c r="K9823" s="19"/>
      <c r="L9823" s="31" t="s">
        <v>81</v>
      </c>
      <c r="M9823" s="104" t="e">
        <f>#REF!</f>
        <v>#REF!</v>
      </c>
      <c r="N9823" s="113" t="e">
        <f>IF(M9823=0,"",CHOOSE(M9823,"9","14","手入力箇所","手入力箇所","手入力箇所","手入力箇所","手入力箇所","手入力箇所","手入力箇所","手入力箇所","手入力箇所","手入力箇所"))</f>
        <v>#REF!</v>
      </c>
    </row>
    <row r="9824" spans="1:14" ht="13.8" thickBot="1" x14ac:dyDescent="0.25">
      <c r="A9824" s="31" t="s">
        <v>82</v>
      </c>
      <c r="B9824" s="18">
        <v>3</v>
      </c>
      <c r="C9824" s="18">
        <v>4</v>
      </c>
      <c r="D9824" s="18">
        <v>4</v>
      </c>
      <c r="E9824" s="18">
        <v>5</v>
      </c>
      <c r="F9824" s="18">
        <v>6</v>
      </c>
      <c r="G9824" s="18">
        <v>8</v>
      </c>
      <c r="H9824" s="18">
        <v>9</v>
      </c>
      <c r="I9824" s="18">
        <v>11</v>
      </c>
      <c r="J9824" s="18">
        <v>12</v>
      </c>
      <c r="K9824" s="19"/>
      <c r="L9824" s="31" t="s">
        <v>82</v>
      </c>
      <c r="M9824" s="104" t="e">
        <f>#REF!</f>
        <v>#REF!</v>
      </c>
      <c r="N9824" s="113" t="e">
        <f>IF(M9824=0,"",CHOOSE(M9824,"3","4","4","5","5","6","6","6","6","6","8","8","8","8","8","8","8","8","8","8","9","9","9","9","9","9","9","9","9","9","11","11","11","11","11","11","11","11","11","11","12","12","12","12","12","12","12","12","12","12","12","手入力箇所","手入力箇所","手入力箇所","手入力箇所","手入力箇所","手入力箇所","手入力箇所","手入力箇所","手入力箇所","手入力箇所"))</f>
        <v>#REF!</v>
      </c>
    </row>
    <row r="9825" spans="1:14" ht="13.8" thickBot="1" x14ac:dyDescent="0.25">
      <c r="A9825" s="31" t="s">
        <v>83</v>
      </c>
      <c r="B9825" s="18">
        <v>3</v>
      </c>
      <c r="C9825" s="18">
        <v>4</v>
      </c>
      <c r="D9825" s="18">
        <v>4</v>
      </c>
      <c r="E9825" s="18">
        <v>5</v>
      </c>
      <c r="F9825" s="18">
        <v>6</v>
      </c>
      <c r="G9825" s="18">
        <v>8</v>
      </c>
      <c r="H9825" s="18">
        <v>10</v>
      </c>
      <c r="I9825" s="18">
        <v>12</v>
      </c>
      <c r="J9825" s="18">
        <v>13</v>
      </c>
      <c r="K9825" s="19"/>
      <c r="L9825" s="31" t="s">
        <v>83</v>
      </c>
      <c r="M9825" s="104" t="e">
        <f>#REF!</f>
        <v>#REF!</v>
      </c>
      <c r="N9825" s="113" t="e">
        <f>IF(M9825=0,"",CHOOSE(M9825,"3","4","4","5","5","6","6","6","6","6","8","8","8","8","8","8","8","8","8","8","10","10","10","10","10","10","10","10","10","10","12","12","12","12","12","12","12","12","12","12","13","13","13","13","13","13","13","13","13","13","13","手入力箇所","手入力箇所","手入力箇所","手入力箇所","手入力箇所","手入力箇所","手入力箇所","手入力箇所","手入力箇所","手入力箇所"))</f>
        <v>#REF!</v>
      </c>
    </row>
    <row r="9826" spans="1:14" ht="27" thickBot="1" x14ac:dyDescent="0.25">
      <c r="A9826" s="32" t="s">
        <v>84</v>
      </c>
      <c r="B9826" s="20">
        <v>1</v>
      </c>
      <c r="C9826" s="20">
        <v>2</v>
      </c>
      <c r="D9826" s="20">
        <v>3</v>
      </c>
      <c r="E9826" s="20">
        <v>4</v>
      </c>
      <c r="F9826" s="20">
        <v>8</v>
      </c>
      <c r="G9826" s="20">
        <v>19</v>
      </c>
      <c r="H9826" s="63"/>
      <c r="I9826" s="63"/>
      <c r="J9826" s="63"/>
      <c r="K9826" s="21"/>
      <c r="L9826" s="32" t="s">
        <v>84</v>
      </c>
      <c r="M9826" s="104" t="e">
        <f>#REF!</f>
        <v>#REF!</v>
      </c>
      <c r="N9826" s="113" t="e">
        <f>IF(M9826=0,"",CHOOSE(M9826,"1","2","3","4","4","8","8","8","8","8","19","19","19","19","19","19","19","19","19","19","手入力箇所","手入力箇所","手入力箇所","手入力箇所","手入力箇所","手入力箇所","手入力箇所","手入力箇所","手入力箇所","手入力箇所"))</f>
        <v>#REF!</v>
      </c>
    </row>
    <row r="9827" spans="1:14" ht="13.8" thickBot="1" x14ac:dyDescent="0.25"/>
    <row r="9828" spans="1:14" ht="13.8" thickBot="1" x14ac:dyDescent="0.25">
      <c r="A9828" s="686" t="e">
        <f>A9801</f>
        <v>#REF!</v>
      </c>
      <c r="B9828" s="686"/>
      <c r="C9828" s="686"/>
      <c r="D9828" s="687" t="s">
        <v>193</v>
      </c>
      <c r="E9828" s="687"/>
      <c r="F9828" s="687"/>
      <c r="G9828" s="687"/>
      <c r="H9828" s="687"/>
      <c r="I9828" s="687"/>
      <c r="J9828" s="687"/>
      <c r="K9828" s="687"/>
      <c r="L9828" s="687"/>
      <c r="M9828" s="687"/>
      <c r="N9828" s="687"/>
    </row>
    <row r="9829" spans="1:14" ht="13.8" thickBot="1" x14ac:dyDescent="0.25">
      <c r="A9829" s="105"/>
      <c r="B9829" s="33">
        <v>1</v>
      </c>
      <c r="C9829" s="24">
        <v>2</v>
      </c>
      <c r="D9829" s="24">
        <v>3</v>
      </c>
      <c r="E9829" s="24" t="s">
        <v>58</v>
      </c>
      <c r="F9829" s="24" t="s">
        <v>59</v>
      </c>
      <c r="G9829" s="24" t="s">
        <v>60</v>
      </c>
      <c r="H9829" s="24" t="s">
        <v>61</v>
      </c>
      <c r="I9829" s="24" t="s">
        <v>62</v>
      </c>
      <c r="J9829" s="24" t="s">
        <v>194</v>
      </c>
      <c r="K9829" s="102" t="s">
        <v>85</v>
      </c>
      <c r="L9829" s="105" t="s">
        <v>189</v>
      </c>
      <c r="M9829" s="105" t="s">
        <v>188</v>
      </c>
      <c r="N9829" s="105" t="s">
        <v>51</v>
      </c>
    </row>
    <row r="9830" spans="1:14" ht="13.8" thickBot="1" x14ac:dyDescent="0.25">
      <c r="A9830" s="26" t="s">
        <v>56</v>
      </c>
      <c r="B9830" s="22">
        <v>16</v>
      </c>
      <c r="C9830" s="22">
        <v>25</v>
      </c>
      <c r="D9830" s="22">
        <v>32</v>
      </c>
      <c r="E9830" s="22">
        <v>38</v>
      </c>
      <c r="F9830" s="22">
        <v>56</v>
      </c>
      <c r="G9830" s="22">
        <v>87</v>
      </c>
      <c r="H9830" s="22">
        <v>121</v>
      </c>
      <c r="I9830" s="22"/>
      <c r="J9830" s="23"/>
      <c r="K9830" s="68"/>
      <c r="L9830" s="107" t="s">
        <v>56</v>
      </c>
      <c r="M9830" s="103" t="e">
        <f>#REF!</f>
        <v>#REF!</v>
      </c>
      <c r="N9830" s="103" t="e">
        <f>IF(M9830=0,"",CHOOSE(M9830,"16","25","32","38","38","56","56","56","56","56","87","87","87","87","87","87","87","87","87","87","121","121","121","121","121","121","121","121","121","121","手入力箇所","手入力箇所","手入力箇所","手入力箇所","手入力箇所","手入力箇所","手入力箇所","手入力箇所","手入力箇所","手入力箇所"))</f>
        <v>#REF!</v>
      </c>
    </row>
    <row r="9831" spans="1:14" ht="13.8" thickBot="1" x14ac:dyDescent="0.25">
      <c r="A9831" s="27" t="s">
        <v>57</v>
      </c>
      <c r="B9831" s="18">
        <v>25</v>
      </c>
      <c r="C9831" s="18">
        <v>33</v>
      </c>
      <c r="D9831" s="18">
        <v>40</v>
      </c>
      <c r="E9831" s="18">
        <v>45</v>
      </c>
      <c r="F9831" s="18">
        <v>58</v>
      </c>
      <c r="G9831" s="18">
        <v>79</v>
      </c>
      <c r="H9831" s="18"/>
      <c r="I9831" s="18"/>
      <c r="J9831" s="62"/>
      <c r="K9831" s="69"/>
      <c r="L9831" s="107" t="s">
        <v>57</v>
      </c>
      <c r="M9831" s="103" t="e">
        <f>#REF!</f>
        <v>#REF!</v>
      </c>
      <c r="N9831" s="103" t="e">
        <f>IF(M9831=0,"",CHOOSE(M9831,"25","33","40","45","45","58","58","58","58","58","79","79","79","79","79","79","79","79","79","79","手入力箇所","手入力箇所","手入力箇所","手入力箇所","手入力箇所","手入力箇所","手入力箇所","手入力箇所","手入力箇所","手入力箇所"))</f>
        <v>#REF!</v>
      </c>
    </row>
    <row r="9832" spans="1:14" ht="48.6" thickBot="1" x14ac:dyDescent="0.25">
      <c r="A9832" s="28" t="s">
        <v>64</v>
      </c>
      <c r="B9832" s="18">
        <v>32</v>
      </c>
      <c r="C9832" s="18"/>
      <c r="D9832" s="18"/>
      <c r="E9832" s="18"/>
      <c r="F9832" s="18"/>
      <c r="G9832" s="18"/>
      <c r="H9832" s="18"/>
      <c r="I9832" s="18"/>
      <c r="J9832" s="62"/>
      <c r="K9832" s="69"/>
      <c r="L9832" s="108" t="s">
        <v>64</v>
      </c>
      <c r="M9832" s="103" t="e">
        <f>#REF!</f>
        <v>#REF!</v>
      </c>
      <c r="N9832" s="103" t="e">
        <f>IF(M9832=0,"",CHOOSE(M9832,"32","手入力箇所","手入力箇所","手入力箇所","手入力箇所","手入力箇所","手入力箇所","手入力箇所","手入力箇所","手入力箇所","手入力箇所"))</f>
        <v>#REF!</v>
      </c>
    </row>
    <row r="9833" spans="1:14" ht="48.6" thickBot="1" x14ac:dyDescent="0.25">
      <c r="A9833" s="28" t="s">
        <v>65</v>
      </c>
      <c r="B9833" s="18">
        <v>36</v>
      </c>
      <c r="C9833" s="18"/>
      <c r="D9833" s="18"/>
      <c r="E9833" s="18"/>
      <c r="F9833" s="18"/>
      <c r="G9833" s="18"/>
      <c r="H9833" s="18"/>
      <c r="I9833" s="18"/>
      <c r="J9833" s="62"/>
      <c r="K9833" s="69"/>
      <c r="L9833" s="108" t="s">
        <v>65</v>
      </c>
      <c r="M9833" s="103" t="e">
        <f>#REF!</f>
        <v>#REF!</v>
      </c>
      <c r="N9833" s="103" t="e">
        <f>IF(M9833=0,"",CHOOSE(M9833,"36","手入力箇所","手入力箇所","手入力箇所","手入力箇所","手入力箇所","手入力箇所","手入力箇所","手入力箇所","手入力箇所","手入力箇所"))</f>
        <v>#REF!</v>
      </c>
    </row>
    <row r="9834" spans="1:14" ht="24.6" thickBot="1" x14ac:dyDescent="0.25">
      <c r="A9834" s="28" t="s">
        <v>66</v>
      </c>
      <c r="B9834" s="18">
        <v>24</v>
      </c>
      <c r="C9834" s="18">
        <v>30</v>
      </c>
      <c r="D9834" s="18">
        <v>33</v>
      </c>
      <c r="E9834" s="18">
        <v>35</v>
      </c>
      <c r="F9834" s="18">
        <v>42</v>
      </c>
      <c r="G9834" s="18"/>
      <c r="H9834" s="18"/>
      <c r="I9834" s="18"/>
      <c r="J9834" s="62"/>
      <c r="K9834" s="69"/>
      <c r="L9834" s="108" t="s">
        <v>66</v>
      </c>
      <c r="M9834" s="103" t="e">
        <f>#REF!</f>
        <v>#REF!</v>
      </c>
      <c r="N9834" s="103" t="e">
        <f>IF(M9834=0,"",CHOOSE(M9834,"24","30","33","35","35","42","42","42","42","42","手入力箇所","手入力箇所","手入力箇所","手入力箇所","手入力箇所","手入力箇所","手入力箇所","手入力箇所","手入力箇所","手入力箇所"))</f>
        <v>#REF!</v>
      </c>
    </row>
    <row r="9835" spans="1:14" ht="36.6" thickBot="1" x14ac:dyDescent="0.25">
      <c r="A9835" s="28" t="s">
        <v>67</v>
      </c>
      <c r="B9835" s="18">
        <v>7</v>
      </c>
      <c r="C9835" s="18">
        <v>12</v>
      </c>
      <c r="D9835" s="18">
        <v>16</v>
      </c>
      <c r="E9835" s="18">
        <v>19</v>
      </c>
      <c r="F9835" s="18"/>
      <c r="G9835" s="18"/>
      <c r="H9835" s="18"/>
      <c r="I9835" s="18"/>
      <c r="J9835" s="62"/>
      <c r="K9835" s="69"/>
      <c r="L9835" s="108" t="s">
        <v>67</v>
      </c>
      <c r="M9835" s="103" t="e">
        <f>#REF!</f>
        <v>#REF!</v>
      </c>
      <c r="N9835" s="103" t="e">
        <f>IF(M9835=0,"",CHOOSE(M9835,"7","12","16","19","19","手入力箇所","手入力箇所","手入力箇所","手入力箇所","手入力箇所","手入力箇所","手入力箇所","手入力箇所","手入力箇所","手入力箇所"))</f>
        <v>#REF!</v>
      </c>
    </row>
    <row r="9836" spans="1:14" ht="24.6" thickBot="1" x14ac:dyDescent="0.25">
      <c r="A9836" s="28" t="s">
        <v>68</v>
      </c>
      <c r="B9836" s="18">
        <v>21</v>
      </c>
      <c r="C9836" s="18">
        <v>35</v>
      </c>
      <c r="D9836" s="18">
        <v>48</v>
      </c>
      <c r="E9836" s="18">
        <v>59</v>
      </c>
      <c r="F9836" s="18">
        <v>94</v>
      </c>
      <c r="G9836" s="18">
        <v>159</v>
      </c>
      <c r="H9836" s="18">
        <v>235</v>
      </c>
      <c r="I9836" s="18"/>
      <c r="J9836" s="62"/>
      <c r="K9836" s="69"/>
      <c r="L9836" s="108" t="s">
        <v>68</v>
      </c>
      <c r="M9836" s="103" t="e">
        <f>#REF!</f>
        <v>#REF!</v>
      </c>
      <c r="N9836" s="103" t="e">
        <f>IF(M9836=0,"",CHOOSE(M9836,"21","35","48","59","59","94","94","94","94","94","159","159","159","159","159","159","159","159","159","159","235","235","235","235","235","235","235","235","235","235","手入力箇所","手入力箇所","手入力箇所","手入力箇所","手入力箇所","手入力箇所","手入力箇所","手入力箇所","手入力箇所","手入力箇所"))</f>
        <v>#REF!</v>
      </c>
    </row>
    <row r="9837" spans="1:14" ht="36.6" thickBot="1" x14ac:dyDescent="0.25">
      <c r="A9837" s="28" t="s">
        <v>69</v>
      </c>
      <c r="B9837" s="18">
        <v>22</v>
      </c>
      <c r="C9837" s="18">
        <v>26</v>
      </c>
      <c r="D9837" s="18">
        <v>28</v>
      </c>
      <c r="E9837" s="18">
        <v>29</v>
      </c>
      <c r="F9837" s="18">
        <v>34</v>
      </c>
      <c r="G9837" s="18"/>
      <c r="H9837" s="18"/>
      <c r="I9837" s="18"/>
      <c r="J9837" s="62"/>
      <c r="K9837" s="69"/>
      <c r="L9837" s="108" t="s">
        <v>69</v>
      </c>
      <c r="M9837" s="103" t="e">
        <f>#REF!</f>
        <v>#REF!</v>
      </c>
      <c r="N9837" s="103" t="e">
        <f>IF(M9837=0,"",CHOOSE(M9837,"22","26","28","29","29","34","34","34","34","34","手入力箇所","手入力箇所","手入力箇所","手入力箇所","手入力箇所","手入力箇所","手入力箇所","手入力箇所","手入力箇所","手入力箇所"))</f>
        <v>#REF!</v>
      </c>
    </row>
    <row r="9838" spans="1:14" ht="13.8" thickBot="1" x14ac:dyDescent="0.25">
      <c r="A9838" s="27" t="s">
        <v>63</v>
      </c>
      <c r="B9838" s="18">
        <v>21</v>
      </c>
      <c r="C9838" s="18">
        <v>33</v>
      </c>
      <c r="D9838" s="18">
        <v>46</v>
      </c>
      <c r="E9838" s="18">
        <v>56</v>
      </c>
      <c r="F9838" s="18">
        <v>89</v>
      </c>
      <c r="G9838" s="18">
        <v>151</v>
      </c>
      <c r="H9838" s="18">
        <v>224</v>
      </c>
      <c r="I9838" s="18">
        <v>289</v>
      </c>
      <c r="J9838" s="18">
        <v>350</v>
      </c>
      <c r="K9838" s="69"/>
      <c r="L9838" s="107" t="s">
        <v>63</v>
      </c>
      <c r="M9838" s="103" t="e">
        <f>#REF!</f>
        <v>#REF!</v>
      </c>
      <c r="N9838" s="103" t="e">
        <f>IF(M9838=0,"",CHOOSE(M9838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839" spans="1:14" ht="24.6" thickBot="1" x14ac:dyDescent="0.25">
      <c r="A9839" s="34" t="s">
        <v>70</v>
      </c>
      <c r="B9839" s="35">
        <v>13</v>
      </c>
      <c r="C9839" s="35">
        <v>33</v>
      </c>
      <c r="D9839" s="35">
        <v>59</v>
      </c>
      <c r="E9839" s="35"/>
      <c r="F9839" s="35"/>
      <c r="G9839" s="35"/>
      <c r="H9839" s="35"/>
      <c r="I9839" s="35"/>
      <c r="J9839" s="36"/>
      <c r="K9839" s="67"/>
      <c r="L9839" s="108" t="s">
        <v>70</v>
      </c>
      <c r="M9839" s="103" t="e">
        <f>#REF!</f>
        <v>#REF!</v>
      </c>
      <c r="N9839" s="103" t="e">
        <f>IF(M9839=0,"",CHOOSE(M9839,"13","33","59","手入力箇所","手入力箇所","手入力箇所","手入力箇所","手入力箇所","手入力箇所","手入力箇所","手入力箇所","手入力箇所","手入力箇所"))</f>
        <v>#REF!</v>
      </c>
    </row>
    <row r="9840" spans="1:14" ht="13.8" thickBot="1" x14ac:dyDescent="0.25">
      <c r="A9840" s="37" t="s">
        <v>71</v>
      </c>
      <c r="B9840" s="17">
        <v>23</v>
      </c>
      <c r="C9840" s="17">
        <v>39</v>
      </c>
      <c r="D9840" s="17">
        <v>97</v>
      </c>
      <c r="E9840" s="17"/>
      <c r="F9840" s="17"/>
      <c r="G9840" s="17"/>
      <c r="H9840" s="17"/>
      <c r="I9840" s="17"/>
      <c r="J9840" s="64"/>
      <c r="K9840" s="70"/>
      <c r="L9840" s="109" t="s">
        <v>71</v>
      </c>
      <c r="M9840" s="103" t="e">
        <f>#REF!</f>
        <v>#REF!</v>
      </c>
      <c r="N9840" s="103" t="e">
        <f>IF(M9840=0,"",CHOOSE(M9840,"23","39","97","手入力箇所","手入力箇所","手入力箇所","手入力箇所","手入力箇所","手入力箇所","手入力箇所","手入力箇所","手入力箇所","手入力箇所"))</f>
        <v>#REF!</v>
      </c>
    </row>
    <row r="9841" spans="1:14" ht="13.8" thickBot="1" x14ac:dyDescent="0.25">
      <c r="A9841" s="29" t="s">
        <v>72</v>
      </c>
      <c r="B9841" s="18">
        <v>21</v>
      </c>
      <c r="C9841" s="18">
        <v>37</v>
      </c>
      <c r="D9841" s="18">
        <v>58</v>
      </c>
      <c r="E9841" s="18">
        <v>76</v>
      </c>
      <c r="F9841" s="18">
        <v>137</v>
      </c>
      <c r="G9841" s="18"/>
      <c r="H9841" s="18"/>
      <c r="I9841" s="18"/>
      <c r="J9841" s="62"/>
      <c r="K9841" s="69"/>
      <c r="L9841" s="109" t="s">
        <v>72</v>
      </c>
      <c r="M9841" s="103" t="e">
        <f>#REF!</f>
        <v>#REF!</v>
      </c>
      <c r="N9841" s="103" t="e">
        <f>IF(M9841=0,"",CHOOSE(M9841,"21","37","58","76","76","137","137","137","137","137","手入力箇所","手入力箇所","手入力箇所","手入力箇所","手入力箇所","手入力箇所","手入力箇所","手入力箇所","手入力箇所","手入力箇所"))</f>
        <v>#REF!</v>
      </c>
    </row>
    <row r="9842" spans="1:14" ht="13.8" thickBot="1" x14ac:dyDescent="0.25">
      <c r="A9842" s="29" t="s">
        <v>73</v>
      </c>
      <c r="B9842" s="18">
        <v>48</v>
      </c>
      <c r="C9842" s="18">
        <v>93</v>
      </c>
      <c r="D9842" s="18">
        <v>138</v>
      </c>
      <c r="E9842" s="18">
        <v>183</v>
      </c>
      <c r="F9842" s="18"/>
      <c r="G9842" s="18"/>
      <c r="H9842" s="18"/>
      <c r="I9842" s="18"/>
      <c r="J9842" s="62"/>
      <c r="K9842" s="69"/>
      <c r="L9842" s="109" t="s">
        <v>73</v>
      </c>
      <c r="M9842" s="103" t="e">
        <f>#REF!</f>
        <v>#REF!</v>
      </c>
      <c r="N9842" s="103" t="e">
        <f>IF(M9842=0,"",CHOOSE(M9842,"48","93","138","183","183","手入力箇所","手入力箇所","手入力箇所","手入力箇所","手入力箇所","手入力箇所","手入力箇所","手入力箇所","手入力箇所","手入力箇所"))</f>
        <v>#REF!</v>
      </c>
    </row>
    <row r="9843" spans="1:14" ht="37.200000000000003" thickBot="1" x14ac:dyDescent="0.25">
      <c r="A9843" s="30" t="s">
        <v>74</v>
      </c>
      <c r="B9843" s="18">
        <v>13</v>
      </c>
      <c r="C9843" s="18">
        <v>26</v>
      </c>
      <c r="D9843" s="18">
        <v>40</v>
      </c>
      <c r="E9843" s="18">
        <v>55</v>
      </c>
      <c r="F9843" s="18">
        <v>107</v>
      </c>
      <c r="G9843" s="18">
        <v>224</v>
      </c>
      <c r="H9843" s="18">
        <v>386</v>
      </c>
      <c r="I9843" s="18"/>
      <c r="J9843" s="62"/>
      <c r="K9843" s="69"/>
      <c r="L9843" s="110" t="s">
        <v>74</v>
      </c>
      <c r="M9843" s="103" t="e">
        <f>#REF!</f>
        <v>#REF!</v>
      </c>
      <c r="N9843" s="103" t="e">
        <f>IF(M9843=0,"",CHOOSE(M9843,"13","26","40","55","55","107","107","107","107","107","224","224","224","224","224","224","224","224","224","224","386","386","386","386","386","386","386","386","386","386","手入力箇所","手入力箇所","手入力箇所","手入力箇所","手入力箇所","手入力箇所","手入力箇所","手入力箇所","手入力箇所","手入力箇所"))</f>
        <v>#REF!</v>
      </c>
    </row>
    <row r="9844" spans="1:14" ht="13.8" thickBot="1" x14ac:dyDescent="0.25">
      <c r="A9844" s="29" t="s">
        <v>75</v>
      </c>
      <c r="B9844" s="18">
        <v>36</v>
      </c>
      <c r="C9844" s="18">
        <v>98</v>
      </c>
      <c r="D9844" s="18">
        <v>173</v>
      </c>
      <c r="E9844" s="18">
        <v>274</v>
      </c>
      <c r="F9844" s="18"/>
      <c r="G9844" s="18"/>
      <c r="H9844" s="18"/>
      <c r="I9844" s="18"/>
      <c r="J9844" s="62"/>
      <c r="K9844" s="69"/>
      <c r="L9844" s="109" t="s">
        <v>75</v>
      </c>
      <c r="M9844" s="103" t="e">
        <f>#REF!</f>
        <v>#REF!</v>
      </c>
      <c r="N9844" s="103" t="e">
        <f>IF(M9844=0,"",CHOOSE(M9844,"36","98","173","274","274","手入力箇所","手入力箇所","手入力箇所","手入力箇所","手入力箇所","手入力箇所","手入力箇所","手入力箇所","手入力箇所","手入力箇所"))</f>
        <v>#REF!</v>
      </c>
    </row>
    <row r="9845" spans="1:14" ht="37.200000000000003" thickBot="1" x14ac:dyDescent="0.25">
      <c r="A9845" s="30" t="s">
        <v>76</v>
      </c>
      <c r="B9845" s="18">
        <v>127</v>
      </c>
      <c r="C9845" s="18">
        <v>127</v>
      </c>
      <c r="D9845" s="18">
        <v>127</v>
      </c>
      <c r="E9845" s="18">
        <v>127</v>
      </c>
      <c r="F9845" s="18"/>
      <c r="G9845" s="18"/>
      <c r="H9845" s="18"/>
      <c r="I9845" s="18"/>
      <c r="J9845" s="62"/>
      <c r="K9845" s="69"/>
      <c r="L9845" s="110" t="s">
        <v>76</v>
      </c>
      <c r="M9845" s="103" t="e">
        <f>#REF!</f>
        <v>#REF!</v>
      </c>
      <c r="N9845" s="103" t="e">
        <f>IF(M9845=0,"",CHOOSE(M9845,"127","127","127","127","127","手入力箇所","手入力箇所","手入力箇所","手入力箇所","手入力箇所","手入力箇所","手入力箇所","手入力箇所","手入力箇所","手入力箇所"))</f>
        <v>#REF!</v>
      </c>
    </row>
    <row r="9846" spans="1:14" ht="27" thickBot="1" x14ac:dyDescent="0.25">
      <c r="A9846" s="31" t="s">
        <v>77</v>
      </c>
      <c r="B9846" s="18">
        <v>42</v>
      </c>
      <c r="C9846" s="18">
        <v>90</v>
      </c>
      <c r="D9846" s="18">
        <v>141</v>
      </c>
      <c r="E9846" s="18">
        <v>193</v>
      </c>
      <c r="F9846" s="62"/>
      <c r="G9846" s="62"/>
      <c r="H9846" s="62"/>
      <c r="I9846" s="62"/>
      <c r="J9846" s="62"/>
      <c r="K9846" s="69"/>
      <c r="L9846" s="111" t="s">
        <v>77</v>
      </c>
      <c r="M9846" s="103" t="e">
        <f>#REF!</f>
        <v>#REF!</v>
      </c>
      <c r="N9846" s="103" t="e">
        <f>IF(M9846=0,"",CHOOSE(M9846,"42","90","141","193","1936","手入力箇所","手入力箇所","手入力箇所","手入力箇所","手入力箇所","手入力箇所","手入力箇所","手入力箇所","手入力箇所","手入力箇所"))</f>
        <v>#REF!</v>
      </c>
    </row>
    <row r="9847" spans="1:14" ht="40.200000000000003" thickBot="1" x14ac:dyDescent="0.25">
      <c r="A9847" s="31" t="s">
        <v>78</v>
      </c>
      <c r="B9847" s="18">
        <v>24</v>
      </c>
      <c r="C9847" s="18">
        <v>43</v>
      </c>
      <c r="D9847" s="18">
        <v>61</v>
      </c>
      <c r="E9847" s="18">
        <v>76</v>
      </c>
      <c r="F9847" s="62"/>
      <c r="G9847" s="62"/>
      <c r="H9847" s="62"/>
      <c r="I9847" s="62"/>
      <c r="J9847" s="62"/>
      <c r="K9847" s="69"/>
      <c r="L9847" s="111" t="s">
        <v>78</v>
      </c>
      <c r="M9847" s="103" t="e">
        <f>#REF!</f>
        <v>#REF!</v>
      </c>
      <c r="N9847" s="103" t="e">
        <f>IF(M9847=0,"",CHOOSE(M9847,"24","43","61","76","76","手入力箇所","手入力箇所","手入力箇所","手入力箇所","手入力箇所","手入力箇所","手入力箇所","手入力箇所","手入力箇所","手入力箇所"))</f>
        <v>#REF!</v>
      </c>
    </row>
    <row r="9848" spans="1:14" ht="27" thickBot="1" x14ac:dyDescent="0.25">
      <c r="A9848" s="31" t="s">
        <v>79</v>
      </c>
      <c r="B9848" s="18">
        <v>54</v>
      </c>
      <c r="C9848" s="18">
        <v>77</v>
      </c>
      <c r="D9848" s="18">
        <v>94</v>
      </c>
      <c r="E9848" s="18">
        <v>107</v>
      </c>
      <c r="F9848" s="62"/>
      <c r="G9848" s="62"/>
      <c r="H9848" s="62"/>
      <c r="I9848" s="62"/>
      <c r="J9848" s="62"/>
      <c r="K9848" s="69"/>
      <c r="L9848" s="111" t="s">
        <v>79</v>
      </c>
      <c r="M9848" s="103" t="e">
        <f>#REF!</f>
        <v>#REF!</v>
      </c>
      <c r="N9848" s="103" t="e">
        <f>IF(M9848=0,"",CHOOSE(M9848,"54","77","94","107","107","手入力箇所","手入力箇所","手入力箇所","手入力箇所","手入力箇所","手入力箇所","手入力箇所","手入力箇所","手入力箇所","手入力箇所"))</f>
        <v>#REF!</v>
      </c>
    </row>
    <row r="9849" spans="1:14" ht="40.200000000000003" thickBot="1" x14ac:dyDescent="0.25">
      <c r="A9849" s="31" t="s">
        <v>80</v>
      </c>
      <c r="B9849" s="18">
        <v>49</v>
      </c>
      <c r="C9849" s="18">
        <v>53</v>
      </c>
      <c r="D9849" s="18">
        <v>55</v>
      </c>
      <c r="E9849" s="18">
        <v>56</v>
      </c>
      <c r="F9849" s="62"/>
      <c r="G9849" s="62"/>
      <c r="H9849" s="62"/>
      <c r="I9849" s="62"/>
      <c r="J9849" s="62"/>
      <c r="K9849" s="69"/>
      <c r="L9849" s="111" t="s">
        <v>80</v>
      </c>
      <c r="M9849" s="103" t="e">
        <f>#REF!</f>
        <v>#REF!</v>
      </c>
      <c r="N9849" s="103" t="e">
        <f>IF(M9849=0,"",CHOOSE(M9849,"49","53","55","56","56","手入力箇所","手入力箇所","手入力箇所","手入力箇所","手入力箇所","手入力箇所","手入力箇所","手入力箇所","手入力箇所","手入力箇所"))</f>
        <v>#REF!</v>
      </c>
    </row>
    <row r="9850" spans="1:14" ht="40.200000000000003" thickBot="1" x14ac:dyDescent="0.25">
      <c r="A9850" s="38" t="s">
        <v>81</v>
      </c>
      <c r="B9850" s="35">
        <v>232</v>
      </c>
      <c r="C9850" s="35">
        <v>232</v>
      </c>
      <c r="D9850" s="36"/>
      <c r="E9850" s="36"/>
      <c r="F9850" s="36"/>
      <c r="G9850" s="36"/>
      <c r="H9850" s="36"/>
      <c r="I9850" s="36"/>
      <c r="J9850" s="36"/>
      <c r="K9850" s="67"/>
      <c r="L9850" s="111" t="s">
        <v>81</v>
      </c>
      <c r="M9850" s="103" t="e">
        <f>#REF!</f>
        <v>#REF!</v>
      </c>
      <c r="N9850" s="103" t="e">
        <f>IF(M9850=0,"",CHOOSE(M9850,"232","232","手入力箇所","手入力箇所","手入力箇所","手入力箇所","手入力箇所","手入力箇所","手入力箇所","手入力箇所","手入力箇所","手入力箇所"))</f>
        <v>#REF!</v>
      </c>
    </row>
    <row r="9851" spans="1:14" ht="13.8" thickBot="1" x14ac:dyDescent="0.25">
      <c r="A9851" s="39" t="s">
        <v>82</v>
      </c>
      <c r="B9851" s="17">
        <v>6</v>
      </c>
      <c r="C9851" s="17">
        <v>9</v>
      </c>
      <c r="D9851" s="17">
        <v>11</v>
      </c>
      <c r="E9851" s="17">
        <v>13</v>
      </c>
      <c r="F9851" s="17">
        <v>18</v>
      </c>
      <c r="G9851" s="17">
        <v>26</v>
      </c>
      <c r="H9851" s="17">
        <v>35</v>
      </c>
      <c r="I9851" s="17">
        <v>43</v>
      </c>
      <c r="J9851" s="17">
        <v>49</v>
      </c>
      <c r="K9851" s="70"/>
      <c r="L9851" s="111" t="s">
        <v>82</v>
      </c>
      <c r="M9851" s="103" t="e">
        <f>#REF!</f>
        <v>#REF!</v>
      </c>
      <c r="N9851" s="103" t="e">
        <f>IF(M9851=0,"",CHOOSE(M9851,"6","9","11","13","13","18","18","18","18","18","26","26","26","26","26","26","26","26","26","26","35","35","35","35","35","35","35","35","35","35","43","43","43","43","43","43","43","43","43","43","49","49","49","49","49","49","49","49","49","49","手入力箇所","手入力箇所","手入力箇所","手入力箇所","手入力箇所","手入力箇所","手入力箇所","手入力箇所","手入力箇所","手入力箇所"))</f>
        <v>#REF!</v>
      </c>
    </row>
    <row r="9852" spans="1:14" ht="13.8" thickBot="1" x14ac:dyDescent="0.25">
      <c r="A9852" s="31" t="s">
        <v>83</v>
      </c>
      <c r="B9852" s="18">
        <v>6</v>
      </c>
      <c r="C9852" s="18">
        <v>10</v>
      </c>
      <c r="D9852" s="18">
        <v>14</v>
      </c>
      <c r="E9852" s="18">
        <v>17</v>
      </c>
      <c r="F9852" s="18">
        <v>29</v>
      </c>
      <c r="G9852" s="18">
        <v>50</v>
      </c>
      <c r="H9852" s="18">
        <v>76</v>
      </c>
      <c r="I9852" s="18">
        <v>100</v>
      </c>
      <c r="J9852" s="18">
        <v>123</v>
      </c>
      <c r="K9852" s="69"/>
      <c r="L9852" s="111" t="s">
        <v>83</v>
      </c>
      <c r="M9852" s="103" t="e">
        <f>#REF!</f>
        <v>#REF!</v>
      </c>
      <c r="N9852" s="103" t="e">
        <f>IF(M9852=0,"",CHOOSE(M9852,"6","10","14","17","17","29","29","29","29","29","50","50","50","50","50","50","50","50","50","50","76","76","76","76","76","76","76","76","76","76","100","100","100","100","100","100","100","100","100","100","123","123","123","123","123","123","123","123","123","123","手入力箇所","手入力箇所","手入力箇所","手入力箇所","手入力箇所","手入力箇所","手入力箇所","手入力箇所","手入力箇所"))</f>
        <v>#REF!</v>
      </c>
    </row>
    <row r="9853" spans="1:14" ht="27" thickBot="1" x14ac:dyDescent="0.25">
      <c r="A9853" s="32" t="s">
        <v>84</v>
      </c>
      <c r="B9853" s="20">
        <v>9</v>
      </c>
      <c r="C9853" s="20">
        <v>15</v>
      </c>
      <c r="D9853" s="20">
        <v>20</v>
      </c>
      <c r="E9853" s="20">
        <v>24</v>
      </c>
      <c r="F9853" s="20">
        <v>39</v>
      </c>
      <c r="G9853" s="20">
        <v>65</v>
      </c>
      <c r="H9853" s="63"/>
      <c r="I9853" s="63"/>
      <c r="J9853" s="63"/>
      <c r="K9853" s="106"/>
      <c r="L9853" s="111" t="s">
        <v>84</v>
      </c>
      <c r="M9853" s="103" t="e">
        <f>#REF!</f>
        <v>#REF!</v>
      </c>
      <c r="N9853" s="103" t="e">
        <f>IF(M9853=0,"",CHOOSE(M9853,"9","15","20","24","24","39","39","39","39","39","65","65","65","65","65","65","65","65","65","65","手入力箇所","手入力箇所","手入力箇所","手入力箇所","手入力箇所","手入力箇所","手入力箇所","手入力箇所","手入力箇所","手入力箇所"))</f>
        <v>#REF!</v>
      </c>
    </row>
    <row r="9856" spans="1:14" ht="13.8" thickBot="1" x14ac:dyDescent="0.25"/>
    <row r="9857" spans="1:14" ht="13.8" thickBot="1" x14ac:dyDescent="0.25">
      <c r="A9857" s="688" t="e">
        <f>#REF!</f>
        <v>#REF!</v>
      </c>
      <c r="B9857" s="688"/>
      <c r="C9857" s="688"/>
      <c r="D9857" s="689" t="s">
        <v>192</v>
      </c>
      <c r="E9857" s="689"/>
      <c r="F9857" s="689"/>
      <c r="G9857" s="689"/>
      <c r="H9857" s="689"/>
      <c r="I9857" s="689"/>
      <c r="J9857" s="689"/>
      <c r="K9857" s="689"/>
      <c r="L9857" s="689"/>
      <c r="M9857" s="689"/>
      <c r="N9857" s="689"/>
    </row>
    <row r="9858" spans="1:14" ht="13.8" thickBot="1" x14ac:dyDescent="0.25">
      <c r="A9858" s="65"/>
      <c r="B9858" s="33">
        <v>1</v>
      </c>
      <c r="C9858" s="24">
        <v>2</v>
      </c>
      <c r="D9858" s="24">
        <v>3</v>
      </c>
      <c r="E9858" s="24" t="s">
        <v>58</v>
      </c>
      <c r="F9858" s="24" t="s">
        <v>59</v>
      </c>
      <c r="G9858" s="24" t="s">
        <v>60</v>
      </c>
      <c r="H9858" s="24" t="s">
        <v>61</v>
      </c>
      <c r="I9858" s="24" t="s">
        <v>62</v>
      </c>
      <c r="J9858" s="24" t="s">
        <v>194</v>
      </c>
      <c r="K9858" s="25" t="s">
        <v>85</v>
      </c>
      <c r="L9858" s="105" t="s">
        <v>189</v>
      </c>
      <c r="M9858" s="105" t="s">
        <v>188</v>
      </c>
      <c r="N9858" s="105" t="s">
        <v>51</v>
      </c>
    </row>
    <row r="9859" spans="1:14" ht="13.8" thickBot="1" x14ac:dyDescent="0.25">
      <c r="A9859" s="26" t="s">
        <v>56</v>
      </c>
      <c r="B9859" s="22">
        <v>5</v>
      </c>
      <c r="C9859" s="22">
        <v>7</v>
      </c>
      <c r="D9859" s="22">
        <v>8</v>
      </c>
      <c r="E9859" s="22">
        <v>8</v>
      </c>
      <c r="F9859" s="22">
        <v>10</v>
      </c>
      <c r="G9859" s="22">
        <v>13</v>
      </c>
      <c r="H9859" s="22">
        <v>16</v>
      </c>
      <c r="I9859" s="22"/>
      <c r="J9859" s="23"/>
      <c r="K9859" s="1"/>
      <c r="L9859" s="26" t="s">
        <v>56</v>
      </c>
      <c r="M9859" s="104" t="e">
        <f>#REF!</f>
        <v>#REF!</v>
      </c>
      <c r="N9859" s="112" t="e">
        <f>IF(M9859=0,"",CHOOSE(M9859,"5","7","8","8","8","10","10","10","10","10","13","13","13","13","13","13","13","13","13","13","16","16","16","16","16","16","16","16","16","16","16","手入力箇所","手入力箇所","手入力箇所","手入力箇所","手入力箇所","手入力箇所","手入力箇所","手入力箇所","手入力箇所","手入力箇所"))</f>
        <v>#REF!</v>
      </c>
    </row>
    <row r="9860" spans="1:14" ht="13.8" thickBot="1" x14ac:dyDescent="0.25">
      <c r="A9860" s="27" t="s">
        <v>57</v>
      </c>
      <c r="B9860" s="18">
        <v>5</v>
      </c>
      <c r="C9860" s="18">
        <v>7</v>
      </c>
      <c r="D9860" s="18">
        <v>8</v>
      </c>
      <c r="E9860" s="18">
        <v>9</v>
      </c>
      <c r="F9860" s="18">
        <v>12</v>
      </c>
      <c r="G9860" s="18">
        <v>16</v>
      </c>
      <c r="H9860" s="18"/>
      <c r="I9860" s="18"/>
      <c r="J9860" s="62"/>
      <c r="K9860" s="19"/>
      <c r="L9860" s="27" t="s">
        <v>57</v>
      </c>
      <c r="M9860" s="104" t="e">
        <f>#REF!</f>
        <v>#REF!</v>
      </c>
      <c r="N9860" s="113" t="e">
        <f>IF(M9860=0,"",CHOOSE(M9860,"5","7","8","9","9","12","12","12","12","12","16","16","16","16","16","16","16","16","16","16","手入力箇所","手入力箇所","手入力箇所","手入力箇所","手入力箇所","手入力箇所","手入力箇所","手入力箇所","手入力箇所","手入力箇所"))</f>
        <v>#REF!</v>
      </c>
    </row>
    <row r="9861" spans="1:14" ht="48.6" thickBot="1" x14ac:dyDescent="0.25">
      <c r="A9861" s="28" t="s">
        <v>64</v>
      </c>
      <c r="B9861" s="18">
        <v>6</v>
      </c>
      <c r="C9861" s="18"/>
      <c r="D9861" s="18"/>
      <c r="E9861" s="18"/>
      <c r="F9861" s="18"/>
      <c r="G9861" s="18"/>
      <c r="H9861" s="18"/>
      <c r="I9861" s="18"/>
      <c r="J9861" s="62"/>
      <c r="K9861" s="19"/>
      <c r="L9861" s="28" t="s">
        <v>64</v>
      </c>
      <c r="M9861" s="104" t="e">
        <f>#REF!</f>
        <v>#REF!</v>
      </c>
      <c r="N9861" s="113" t="e">
        <f>IF(M9861=0,"",CHOOSE(M9861,"6","手入力箇所","手入力箇所","手入力箇所","手入力箇所","手入力箇所","手入力箇所","手入力箇所","手入力箇所","手入力箇所","手入力箇所","",""))</f>
        <v>#REF!</v>
      </c>
    </row>
    <row r="9862" spans="1:14" ht="48.6" thickBot="1" x14ac:dyDescent="0.25">
      <c r="A9862" s="28" t="s">
        <v>65</v>
      </c>
      <c r="B9862" s="18">
        <v>6</v>
      </c>
      <c r="C9862" s="18"/>
      <c r="D9862" s="18"/>
      <c r="E9862" s="18"/>
      <c r="F9862" s="18"/>
      <c r="G9862" s="18"/>
      <c r="H9862" s="18"/>
      <c r="I9862" s="18"/>
      <c r="J9862" s="62"/>
      <c r="K9862" s="19"/>
      <c r="L9862" s="28" t="s">
        <v>65</v>
      </c>
      <c r="M9862" s="104" t="e">
        <f>#REF!</f>
        <v>#REF!</v>
      </c>
      <c r="N9862" s="113" t="e">
        <f>IF(M9862=0,"",CHOOSE(M9862,"6","手入力箇所","手入力箇所","手入力箇所","手入力箇所","手入力箇所","手入力箇所","手入力箇所","手入力箇所","手入力箇所","手入力箇所","",""))</f>
        <v>#REF!</v>
      </c>
    </row>
    <row r="9863" spans="1:14" ht="24.6" thickBot="1" x14ac:dyDescent="0.25">
      <c r="A9863" s="28" t="s">
        <v>66</v>
      </c>
      <c r="B9863" s="18">
        <v>5</v>
      </c>
      <c r="C9863" s="18">
        <v>7</v>
      </c>
      <c r="D9863" s="18">
        <v>8</v>
      </c>
      <c r="E9863" s="18">
        <v>9</v>
      </c>
      <c r="F9863" s="18">
        <v>12</v>
      </c>
      <c r="G9863" s="18"/>
      <c r="H9863" s="18"/>
      <c r="I9863" s="18"/>
      <c r="J9863" s="62"/>
      <c r="K9863" s="19"/>
      <c r="L9863" s="28" t="s">
        <v>66</v>
      </c>
      <c r="M9863" s="104" t="e">
        <f>#REF!</f>
        <v>#REF!</v>
      </c>
      <c r="N9863" s="113" t="e">
        <f>IF(M9863=0,"",CHOOSE(M9863,"5","7","8","9","9","12","12","12","12","12","手入力箇所","手入力箇所","手入力箇所","手入力箇所","手入力箇所","手入力箇所","手入力箇所","手入力箇所","手入力箇所","手入力箇所"))</f>
        <v>#REF!</v>
      </c>
    </row>
    <row r="9864" spans="1:14" ht="36.6" thickBot="1" x14ac:dyDescent="0.25">
      <c r="A9864" s="28" t="s">
        <v>67</v>
      </c>
      <c r="B9864" s="18">
        <v>4</v>
      </c>
      <c r="C9864" s="18">
        <v>5</v>
      </c>
      <c r="D9864" s="18">
        <v>5</v>
      </c>
      <c r="E9864" s="18">
        <v>6</v>
      </c>
      <c r="F9864" s="18"/>
      <c r="G9864" s="18"/>
      <c r="H9864" s="18"/>
      <c r="I9864" s="18"/>
      <c r="J9864" s="62"/>
      <c r="K9864" s="19"/>
      <c r="L9864" s="28" t="s">
        <v>67</v>
      </c>
      <c r="M9864" s="104" t="e">
        <f>#REF!</f>
        <v>#REF!</v>
      </c>
      <c r="N9864" s="113" t="e">
        <f>IF(M9864=0,"",CHOOSE(M9864,"4","5","5","6","6","手入力箇所","手入力箇所","手入力箇所","手入力箇所","手入力箇所","手入力箇所","手入力箇所","手入力箇所","手入力箇所","手入力箇所"))</f>
        <v>#REF!</v>
      </c>
    </row>
    <row r="9865" spans="1:14" ht="24.6" thickBot="1" x14ac:dyDescent="0.25">
      <c r="A9865" s="28" t="s">
        <v>68</v>
      </c>
      <c r="B9865" s="18">
        <v>12</v>
      </c>
      <c r="C9865" s="18">
        <v>12</v>
      </c>
      <c r="D9865" s="18">
        <v>12</v>
      </c>
      <c r="E9865" s="18">
        <v>12</v>
      </c>
      <c r="F9865" s="18">
        <v>12</v>
      </c>
      <c r="G9865" s="18">
        <v>12</v>
      </c>
      <c r="H9865" s="18">
        <v>12</v>
      </c>
      <c r="I9865" s="18"/>
      <c r="J9865" s="62"/>
      <c r="K9865" s="19"/>
      <c r="L9865" s="28" t="s">
        <v>68</v>
      </c>
      <c r="M9865" s="104" t="e">
        <f>#REF!</f>
        <v>#REF!</v>
      </c>
      <c r="N9865" s="113" t="e">
        <f>IF(M9865=0,"",CHOOSE(M9865,"12","12","12","12","12","12","12","12","12","12","12","12","12","12","12","12","12","12","12","12","12","12","12","12","12","12","12","12","12","12","手入力箇所","手入力箇所","手入力箇所","手入力箇所","手入力箇所","手入力箇所","手入力箇所","手入力箇所","手入力箇所","手入力箇所"))</f>
        <v>#REF!</v>
      </c>
    </row>
    <row r="9866" spans="1:14" ht="36.6" thickBot="1" x14ac:dyDescent="0.25">
      <c r="A9866" s="28" t="s">
        <v>69</v>
      </c>
      <c r="B9866" s="18">
        <v>7</v>
      </c>
      <c r="C9866" s="18">
        <v>7</v>
      </c>
      <c r="D9866" s="18">
        <v>7</v>
      </c>
      <c r="E9866" s="18">
        <v>7</v>
      </c>
      <c r="F9866" s="18">
        <v>7</v>
      </c>
      <c r="G9866" s="18"/>
      <c r="H9866" s="18"/>
      <c r="I9866" s="18"/>
      <c r="J9866" s="62"/>
      <c r="K9866" s="19"/>
      <c r="L9866" s="28" t="s">
        <v>69</v>
      </c>
      <c r="M9866" s="104" t="e">
        <f>#REF!</f>
        <v>#REF!</v>
      </c>
      <c r="N9866" s="113" t="e">
        <f>IF(M9866=0,"",CHOOSE(M9866,"7","7","7","7","7","7","7","7","7","7","手入力箇所","手入力箇所","手入力箇所","手入力箇所","手入力箇所","手入力箇所","手入力箇所","手入力箇所","手入力箇所","手入力箇所"))</f>
        <v>#REF!</v>
      </c>
    </row>
    <row r="9867" spans="1:14" ht="13.8" thickBot="1" x14ac:dyDescent="0.25">
      <c r="A9867" s="27" t="s">
        <v>63</v>
      </c>
      <c r="B9867" s="18">
        <v>4</v>
      </c>
      <c r="C9867" s="18">
        <v>5</v>
      </c>
      <c r="D9867" s="18">
        <v>7</v>
      </c>
      <c r="E9867" s="18">
        <v>8</v>
      </c>
      <c r="F9867" s="18">
        <v>11</v>
      </c>
      <c r="G9867" s="18">
        <v>16</v>
      </c>
      <c r="H9867" s="18">
        <v>22</v>
      </c>
      <c r="I9867" s="18">
        <v>26</v>
      </c>
      <c r="J9867" s="18">
        <v>31</v>
      </c>
      <c r="K9867" s="19"/>
      <c r="L9867" s="27" t="s">
        <v>63</v>
      </c>
      <c r="M9867" s="104" t="e">
        <f>#REF!</f>
        <v>#REF!</v>
      </c>
      <c r="N9867" s="113" t="e">
        <f>IF(M9867=0,"",CHOOSE(M9867,"4","5","7","8","8","11","11","11","11","11","16","16","16","16","16","16","16","16","16","16","22","22","22","22","22","22","22","22","22","22","26","26","26","26","26","26","26","26","26","26","31","31","31","31","31","31","31","31","31","31","31","手入力箇所","手入力箇所","手入力箇所","手入力箇所","手入力箇所","手入力箇所","手入力箇所","手入力箇所","手入力箇所","手入力箇所"))</f>
        <v>#REF!</v>
      </c>
    </row>
    <row r="9868" spans="1:14" ht="24.6" thickBot="1" x14ac:dyDescent="0.25">
      <c r="A9868" s="28" t="s">
        <v>70</v>
      </c>
      <c r="B9868" s="18">
        <v>5</v>
      </c>
      <c r="C9868" s="18">
        <v>6</v>
      </c>
      <c r="D9868" s="18">
        <v>7</v>
      </c>
      <c r="E9868" s="18"/>
      <c r="F9868" s="18"/>
      <c r="G9868" s="18"/>
      <c r="H9868" s="18"/>
      <c r="I9868" s="18"/>
      <c r="J9868" s="62"/>
      <c r="K9868" s="19"/>
      <c r="L9868" s="28" t="s">
        <v>70</v>
      </c>
      <c r="M9868" s="104" t="e">
        <f>#REF!</f>
        <v>#REF!</v>
      </c>
      <c r="N9868" s="113" t="e">
        <f>IF(M9868=0,"",CHOOSE(M9868,"5","6","7","手入力箇所","手入力箇所","手入力箇所","手入力箇所","手入力箇所","手入力箇所","手入力箇所","手入力箇所","手入力箇所","手入力箇所"))</f>
        <v>#REF!</v>
      </c>
    </row>
    <row r="9869" spans="1:14" ht="13.8" thickBot="1" x14ac:dyDescent="0.25">
      <c r="A9869" s="29" t="s">
        <v>71</v>
      </c>
      <c r="B9869" s="18">
        <v>3</v>
      </c>
      <c r="C9869" s="18">
        <v>6</v>
      </c>
      <c r="D9869" s="18">
        <v>19</v>
      </c>
      <c r="E9869" s="18"/>
      <c r="F9869" s="18"/>
      <c r="G9869" s="18"/>
      <c r="H9869" s="18"/>
      <c r="I9869" s="18"/>
      <c r="J9869" s="62"/>
      <c r="K9869" s="19"/>
      <c r="L9869" s="29" t="s">
        <v>71</v>
      </c>
      <c r="M9869" s="104" t="e">
        <f>#REF!</f>
        <v>#REF!</v>
      </c>
      <c r="N9869" s="113" t="e">
        <f>IF(M9869=0,"",CHOOSE(M9869,"3","6","19","手入力箇所","手入力箇所","手入力箇所","手入力箇所","手入力箇所","手入力箇所","手入力箇所","手入力箇所","手入力箇所","手入力箇所"))</f>
        <v>#REF!</v>
      </c>
    </row>
    <row r="9870" spans="1:14" ht="13.8" thickBot="1" x14ac:dyDescent="0.25">
      <c r="A9870" s="29" t="s">
        <v>72</v>
      </c>
      <c r="B9870" s="18">
        <v>1</v>
      </c>
      <c r="C9870" s="18">
        <v>3</v>
      </c>
      <c r="D9870" s="18">
        <v>5</v>
      </c>
      <c r="E9870" s="18">
        <v>9</v>
      </c>
      <c r="F9870" s="18">
        <v>26</v>
      </c>
      <c r="G9870" s="18"/>
      <c r="H9870" s="18"/>
      <c r="I9870" s="18"/>
      <c r="J9870" s="62"/>
      <c r="K9870" s="19"/>
      <c r="L9870" s="29" t="s">
        <v>72</v>
      </c>
      <c r="M9870" s="104" t="e">
        <f>#REF!</f>
        <v>#REF!</v>
      </c>
      <c r="N9870" s="113" t="e">
        <f>IF(M9870=0,"",CHOOSE(M9870,"1","3","5","9","9","26","26","26","26","26","手入力箇所","手入力箇所","手入力箇所","手入力箇所","手入力箇所","手入力箇所","手入力箇所","手入力箇所","手入力箇所","手入力箇所"))</f>
        <v>#REF!</v>
      </c>
    </row>
    <row r="9871" spans="1:14" ht="13.8" thickBot="1" x14ac:dyDescent="0.25">
      <c r="A9871" s="29" t="s">
        <v>73</v>
      </c>
      <c r="B9871" s="18">
        <v>4</v>
      </c>
      <c r="C9871" s="18">
        <v>11</v>
      </c>
      <c r="D9871" s="18">
        <v>20</v>
      </c>
      <c r="E9871" s="18">
        <v>33</v>
      </c>
      <c r="F9871" s="18"/>
      <c r="G9871" s="18"/>
      <c r="H9871" s="18"/>
      <c r="I9871" s="18"/>
      <c r="J9871" s="62"/>
      <c r="K9871" s="19"/>
      <c r="L9871" s="29" t="s">
        <v>73</v>
      </c>
      <c r="M9871" s="104" t="e">
        <f>#REF!</f>
        <v>#REF!</v>
      </c>
      <c r="N9871" s="113" t="e">
        <f>IF(M9871=0,"",CHOOSE(M9871,"4","11","20","33","33","手入力箇所","手入力箇所","手入力箇所","手入力箇所","手入力箇所","手入力箇所","手入力箇所","手入力箇所","手入力箇所","手入力箇所"))</f>
        <v>#REF!</v>
      </c>
    </row>
    <row r="9872" spans="1:14" ht="37.200000000000003" thickBot="1" x14ac:dyDescent="0.25">
      <c r="A9872" s="30" t="s">
        <v>74</v>
      </c>
      <c r="B9872" s="18">
        <v>4</v>
      </c>
      <c r="C9872" s="18">
        <v>6</v>
      </c>
      <c r="D9872" s="18">
        <v>8</v>
      </c>
      <c r="E9872" s="18">
        <v>10</v>
      </c>
      <c r="F9872" s="18">
        <v>15</v>
      </c>
      <c r="G9872" s="18">
        <v>23</v>
      </c>
      <c r="H9872" s="18">
        <v>33</v>
      </c>
      <c r="I9872" s="18"/>
      <c r="J9872" s="62"/>
      <c r="K9872" s="19"/>
      <c r="L9872" s="30" t="s">
        <v>74</v>
      </c>
      <c r="M9872" s="104" t="e">
        <f>#REF!</f>
        <v>#REF!</v>
      </c>
      <c r="N9872" s="113" t="e">
        <f>IF(M9872=0,"",CHOOSE(M9872,"4","6","8","10","10","15","15","15","15","15","23","23","23","23","23","23","23","23","23","23","33","33","33","33","33","33","33","33","33","33","手入力箇所","手入力箇所","手入力箇所","手入力箇所","手入力箇所","手入力箇所","手入力箇所","手入力箇所","手入力箇所","手入力箇所"))</f>
        <v>#REF!</v>
      </c>
    </row>
    <row r="9873" spans="1:14" ht="13.8" thickBot="1" x14ac:dyDescent="0.25">
      <c r="A9873" s="29" t="s">
        <v>75</v>
      </c>
      <c r="B9873" s="18">
        <v>6</v>
      </c>
      <c r="C9873" s="18">
        <v>14</v>
      </c>
      <c r="D9873" s="18">
        <v>25</v>
      </c>
      <c r="E9873" s="18">
        <v>39</v>
      </c>
      <c r="F9873" s="18"/>
      <c r="G9873" s="18"/>
      <c r="H9873" s="18"/>
      <c r="I9873" s="18"/>
      <c r="J9873" s="62"/>
      <c r="K9873" s="19"/>
      <c r="L9873" s="29" t="s">
        <v>75</v>
      </c>
      <c r="M9873" s="104" t="e">
        <f>#REF!</f>
        <v>#REF!</v>
      </c>
      <c r="N9873" s="113" t="e">
        <f>IF(M9873=0,"",CHOOSE(M9873,"6","14","25","39","39","手入力箇所","手入力箇所","手入力箇所","手入力箇所","手入力箇所","手入力箇所","手入力箇所","手入力箇所","手入力箇所","手入力箇所"))</f>
        <v>#REF!</v>
      </c>
    </row>
    <row r="9874" spans="1:14" ht="37.200000000000003" thickBot="1" x14ac:dyDescent="0.25">
      <c r="A9874" s="30" t="s">
        <v>76</v>
      </c>
      <c r="B9874" s="18">
        <v>2</v>
      </c>
      <c r="C9874" s="18">
        <v>3</v>
      </c>
      <c r="D9874" s="18">
        <v>6</v>
      </c>
      <c r="E9874" s="18">
        <v>9</v>
      </c>
      <c r="F9874" s="18"/>
      <c r="G9874" s="18"/>
      <c r="H9874" s="18"/>
      <c r="I9874" s="18"/>
      <c r="J9874" s="62"/>
      <c r="K9874" s="19"/>
      <c r="L9874" s="30" t="s">
        <v>76</v>
      </c>
      <c r="M9874" s="104" t="e">
        <f>#REF!</f>
        <v>#REF!</v>
      </c>
      <c r="N9874" s="113" t="e">
        <f>IF(M9874=0,"",CHOOSE(M9874,"2","3","6","9","9","手入力箇所","手入力箇所","手入力箇所","手入力箇所","手入力箇所","手入力箇所","手入力箇所","手入力箇所","手入力箇所","手入力箇所"))</f>
        <v>#REF!</v>
      </c>
    </row>
    <row r="9875" spans="1:14" ht="27" thickBot="1" x14ac:dyDescent="0.25">
      <c r="A9875" s="31" t="s">
        <v>77</v>
      </c>
      <c r="B9875" s="18">
        <v>12</v>
      </c>
      <c r="C9875" s="18">
        <v>18</v>
      </c>
      <c r="D9875" s="18">
        <v>22</v>
      </c>
      <c r="E9875" s="18">
        <v>26</v>
      </c>
      <c r="F9875" s="62"/>
      <c r="G9875" s="62"/>
      <c r="H9875" s="62"/>
      <c r="I9875" s="62"/>
      <c r="J9875" s="62"/>
      <c r="K9875" s="19"/>
      <c r="L9875" s="31" t="s">
        <v>77</v>
      </c>
      <c r="M9875" s="104" t="e">
        <f>#REF!</f>
        <v>#REF!</v>
      </c>
      <c r="N9875" s="113" t="e">
        <f>IF(M9875=0,"",CHOOSE(M9875,"12","18","22","26","26","手入力箇所","手入力箇所","手入力箇所","手入力箇所","手入力箇所","手入力箇所","手入力箇所","手入力箇所","手入力箇所","手入力箇所"))</f>
        <v>#REF!</v>
      </c>
    </row>
    <row r="9876" spans="1:14" ht="40.200000000000003" thickBot="1" x14ac:dyDescent="0.25">
      <c r="A9876" s="31" t="s">
        <v>78</v>
      </c>
      <c r="B9876" s="18">
        <v>5</v>
      </c>
      <c r="C9876" s="18">
        <v>8</v>
      </c>
      <c r="D9876" s="18">
        <v>11</v>
      </c>
      <c r="E9876" s="18">
        <v>14</v>
      </c>
      <c r="F9876" s="62"/>
      <c r="G9876" s="62"/>
      <c r="H9876" s="62"/>
      <c r="I9876" s="62"/>
      <c r="J9876" s="62"/>
      <c r="K9876" s="19"/>
      <c r="L9876" s="31" t="s">
        <v>78</v>
      </c>
      <c r="M9876" s="104" t="e">
        <f>#REF!</f>
        <v>#REF!</v>
      </c>
      <c r="N9876" s="113" t="e">
        <f>IF(M9876=0,"",CHOOSE(M9876,"5","8","11","14","14","手入力箇所","手入力箇所","手入力箇所","手入力箇所","手入力箇所","手入力箇所","手入力箇所","手入力箇所","手入力箇所","手入力箇所"))</f>
        <v>#REF!</v>
      </c>
    </row>
    <row r="9877" spans="1:14" ht="27" thickBot="1" x14ac:dyDescent="0.25">
      <c r="A9877" s="31" t="s">
        <v>79</v>
      </c>
      <c r="B9877" s="18">
        <v>6</v>
      </c>
      <c r="C9877" s="18">
        <v>11</v>
      </c>
      <c r="D9877" s="18">
        <v>16</v>
      </c>
      <c r="E9877" s="18">
        <v>21</v>
      </c>
      <c r="F9877" s="62"/>
      <c r="G9877" s="62"/>
      <c r="H9877" s="62"/>
      <c r="I9877" s="62"/>
      <c r="J9877" s="62"/>
      <c r="K9877" s="19"/>
      <c r="L9877" s="31" t="s">
        <v>79</v>
      </c>
      <c r="M9877" s="104" t="e">
        <f>#REF!</f>
        <v>#REF!</v>
      </c>
      <c r="N9877" s="113" t="e">
        <f>IF(M9877=0,"",CHOOSE(M9877,"6","11","16","21","21","手入力箇所","手入力箇所","手入力箇所","手入力箇所","手入力箇所","手入力箇所","手入力箇所","手入力箇所","手入力箇所"))</f>
        <v>#REF!</v>
      </c>
    </row>
    <row r="9878" spans="1:14" ht="40.200000000000003" thickBot="1" x14ac:dyDescent="0.25">
      <c r="A9878" s="31" t="s">
        <v>80</v>
      </c>
      <c r="B9878" s="18">
        <v>5</v>
      </c>
      <c r="C9878" s="18">
        <v>7</v>
      </c>
      <c r="D9878" s="18">
        <v>9</v>
      </c>
      <c r="E9878" s="18">
        <v>10</v>
      </c>
      <c r="F9878" s="62"/>
      <c r="G9878" s="62"/>
      <c r="H9878" s="62"/>
      <c r="I9878" s="62"/>
      <c r="J9878" s="62"/>
      <c r="K9878" s="19"/>
      <c r="L9878" s="31" t="s">
        <v>80</v>
      </c>
      <c r="M9878" s="104" t="e">
        <f>#REF!</f>
        <v>#REF!</v>
      </c>
      <c r="N9878" s="113" t="e">
        <f>IF(M9878=0,"",CHOOSE(M9878,"5","7","9","10","10","手入力箇所","手入力箇所","手入力箇所","手入力箇所","手入力箇所","手入力箇所","手入力箇所","手入力箇所","手入力箇所"))</f>
        <v>#REF!</v>
      </c>
    </row>
    <row r="9879" spans="1:14" ht="40.200000000000003" thickBot="1" x14ac:dyDescent="0.25">
      <c r="A9879" s="31" t="s">
        <v>81</v>
      </c>
      <c r="B9879" s="18">
        <v>9</v>
      </c>
      <c r="C9879" s="18">
        <v>14</v>
      </c>
      <c r="D9879" s="62"/>
      <c r="E9879" s="62"/>
      <c r="F9879" s="62"/>
      <c r="G9879" s="62"/>
      <c r="H9879" s="62"/>
      <c r="I9879" s="62"/>
      <c r="J9879" s="62"/>
      <c r="K9879" s="19"/>
      <c r="L9879" s="31" t="s">
        <v>81</v>
      </c>
      <c r="M9879" s="104" t="e">
        <f>#REF!</f>
        <v>#REF!</v>
      </c>
      <c r="N9879" s="113" t="e">
        <f>IF(M9879=0,"",CHOOSE(M9879,"9","14","手入力箇所","手入力箇所","手入力箇所","手入力箇所","手入力箇所","手入力箇所","手入力箇所","手入力箇所","手入力箇所","手入力箇所"))</f>
        <v>#REF!</v>
      </c>
    </row>
    <row r="9880" spans="1:14" ht="13.8" thickBot="1" x14ac:dyDescent="0.25">
      <c r="A9880" s="31" t="s">
        <v>82</v>
      </c>
      <c r="B9880" s="18">
        <v>3</v>
      </c>
      <c r="C9880" s="18">
        <v>4</v>
      </c>
      <c r="D9880" s="18">
        <v>4</v>
      </c>
      <c r="E9880" s="18">
        <v>5</v>
      </c>
      <c r="F9880" s="18">
        <v>6</v>
      </c>
      <c r="G9880" s="18">
        <v>8</v>
      </c>
      <c r="H9880" s="18">
        <v>9</v>
      </c>
      <c r="I9880" s="18">
        <v>11</v>
      </c>
      <c r="J9880" s="18">
        <v>12</v>
      </c>
      <c r="K9880" s="19"/>
      <c r="L9880" s="31" t="s">
        <v>82</v>
      </c>
      <c r="M9880" s="104" t="e">
        <f>#REF!</f>
        <v>#REF!</v>
      </c>
      <c r="N9880" s="113" t="e">
        <f>IF(M9880=0,"",CHOOSE(M9880,"3","4","4","5","5","6","6","6","6","6","8","8","8","8","8","8","8","8","8","8","9","9","9","9","9","9","9","9","9","9","11","11","11","11","11","11","11","11","11","11","12","12","12","12","12","12","12","12","12","12","12","手入力箇所","手入力箇所","手入力箇所","手入力箇所","手入力箇所","手入力箇所","手入力箇所","手入力箇所","手入力箇所","手入力箇所"))</f>
        <v>#REF!</v>
      </c>
    </row>
    <row r="9881" spans="1:14" ht="13.8" thickBot="1" x14ac:dyDescent="0.25">
      <c r="A9881" s="31" t="s">
        <v>83</v>
      </c>
      <c r="B9881" s="18">
        <v>3</v>
      </c>
      <c r="C9881" s="18">
        <v>4</v>
      </c>
      <c r="D9881" s="18">
        <v>4</v>
      </c>
      <c r="E9881" s="18">
        <v>5</v>
      </c>
      <c r="F9881" s="18">
        <v>6</v>
      </c>
      <c r="G9881" s="18">
        <v>8</v>
      </c>
      <c r="H9881" s="18">
        <v>10</v>
      </c>
      <c r="I9881" s="18">
        <v>12</v>
      </c>
      <c r="J9881" s="18">
        <v>13</v>
      </c>
      <c r="K9881" s="19"/>
      <c r="L9881" s="31" t="s">
        <v>83</v>
      </c>
      <c r="M9881" s="104" t="e">
        <f>#REF!</f>
        <v>#REF!</v>
      </c>
      <c r="N9881" s="113" t="e">
        <f>IF(M9881=0,"",CHOOSE(M9881,"3","4","4","5","5","6","6","6","6","6","8","8","8","8","8","8","8","8","8","8","10","10","10","10","10","10","10","10","10","10","12","12","12","12","12","12","12","12","12","12","13","13","13","13","13","13","13","13","13","13","13","手入力箇所","手入力箇所","手入力箇所","手入力箇所","手入力箇所","手入力箇所","手入力箇所","手入力箇所","手入力箇所","手入力箇所"))</f>
        <v>#REF!</v>
      </c>
    </row>
    <row r="9882" spans="1:14" ht="27" thickBot="1" x14ac:dyDescent="0.25">
      <c r="A9882" s="32" t="s">
        <v>84</v>
      </c>
      <c r="B9882" s="20">
        <v>1</v>
      </c>
      <c r="C9882" s="20">
        <v>2</v>
      </c>
      <c r="D9882" s="20">
        <v>3</v>
      </c>
      <c r="E9882" s="20">
        <v>4</v>
      </c>
      <c r="F9882" s="20">
        <v>8</v>
      </c>
      <c r="G9882" s="20">
        <v>19</v>
      </c>
      <c r="H9882" s="63"/>
      <c r="I9882" s="63"/>
      <c r="J9882" s="63"/>
      <c r="K9882" s="21"/>
      <c r="L9882" s="32" t="s">
        <v>84</v>
      </c>
      <c r="M9882" s="104" t="e">
        <f>#REF!</f>
        <v>#REF!</v>
      </c>
      <c r="N9882" s="113" t="e">
        <f>IF(M9882=0,"",CHOOSE(M9882,"1","2","3","4","4","8","8","8","8","8","19","19","19","19","19","19","19","19","19","19","手入力箇所","手入力箇所","手入力箇所","手入力箇所","手入力箇所","手入力箇所","手入力箇所","手入力箇所","手入力箇所","手入力箇所"))</f>
        <v>#REF!</v>
      </c>
    </row>
    <row r="9883" spans="1:14" ht="13.8" thickBot="1" x14ac:dyDescent="0.25"/>
    <row r="9884" spans="1:14" ht="13.8" thickBot="1" x14ac:dyDescent="0.25">
      <c r="A9884" s="686" t="e">
        <f>A9857</f>
        <v>#REF!</v>
      </c>
      <c r="B9884" s="686"/>
      <c r="C9884" s="686"/>
      <c r="D9884" s="687" t="s">
        <v>193</v>
      </c>
      <c r="E9884" s="687"/>
      <c r="F9884" s="687"/>
      <c r="G9884" s="687"/>
      <c r="H9884" s="687"/>
      <c r="I9884" s="687"/>
      <c r="J9884" s="687"/>
      <c r="K9884" s="687"/>
      <c r="L9884" s="687"/>
      <c r="M9884" s="687"/>
      <c r="N9884" s="687"/>
    </row>
    <row r="9885" spans="1:14" ht="13.8" thickBot="1" x14ac:dyDescent="0.25">
      <c r="A9885" s="105"/>
      <c r="B9885" s="33">
        <v>1</v>
      </c>
      <c r="C9885" s="24">
        <v>2</v>
      </c>
      <c r="D9885" s="24">
        <v>3</v>
      </c>
      <c r="E9885" s="24" t="s">
        <v>58</v>
      </c>
      <c r="F9885" s="24" t="s">
        <v>59</v>
      </c>
      <c r="G9885" s="24" t="s">
        <v>60</v>
      </c>
      <c r="H9885" s="24" t="s">
        <v>61</v>
      </c>
      <c r="I9885" s="24" t="s">
        <v>62</v>
      </c>
      <c r="J9885" s="24" t="s">
        <v>194</v>
      </c>
      <c r="K9885" s="102" t="s">
        <v>85</v>
      </c>
      <c r="L9885" s="105" t="s">
        <v>189</v>
      </c>
      <c r="M9885" s="105" t="s">
        <v>188</v>
      </c>
      <c r="N9885" s="105" t="s">
        <v>51</v>
      </c>
    </row>
    <row r="9886" spans="1:14" ht="13.8" thickBot="1" x14ac:dyDescent="0.25">
      <c r="A9886" s="26" t="s">
        <v>56</v>
      </c>
      <c r="B9886" s="22">
        <v>16</v>
      </c>
      <c r="C9886" s="22">
        <v>25</v>
      </c>
      <c r="D9886" s="22">
        <v>32</v>
      </c>
      <c r="E9886" s="22">
        <v>38</v>
      </c>
      <c r="F9886" s="22">
        <v>56</v>
      </c>
      <c r="G9886" s="22">
        <v>87</v>
      </c>
      <c r="H9886" s="22">
        <v>121</v>
      </c>
      <c r="I9886" s="22"/>
      <c r="J9886" s="23"/>
      <c r="K9886" s="68"/>
      <c r="L9886" s="107" t="s">
        <v>56</v>
      </c>
      <c r="M9886" s="103" t="e">
        <f>#REF!</f>
        <v>#REF!</v>
      </c>
      <c r="N9886" s="103" t="e">
        <f>IF(M9886=0,"",CHOOSE(M9886,"16","25","32","38","38","56","56","56","56","56","87","87","87","87","87","87","87","87","87","87","121","121","121","121","121","121","121","121","121","121","手入力箇所","手入力箇所","手入力箇所","手入力箇所","手入力箇所","手入力箇所","手入力箇所","手入力箇所","手入力箇所","手入力箇所"))</f>
        <v>#REF!</v>
      </c>
    </row>
    <row r="9887" spans="1:14" ht="13.8" thickBot="1" x14ac:dyDescent="0.25">
      <c r="A9887" s="27" t="s">
        <v>57</v>
      </c>
      <c r="B9887" s="18">
        <v>25</v>
      </c>
      <c r="C9887" s="18">
        <v>33</v>
      </c>
      <c r="D9887" s="18">
        <v>40</v>
      </c>
      <c r="E9887" s="18">
        <v>45</v>
      </c>
      <c r="F9887" s="18">
        <v>58</v>
      </c>
      <c r="G9887" s="18">
        <v>79</v>
      </c>
      <c r="H9887" s="18"/>
      <c r="I9887" s="18"/>
      <c r="J9887" s="62"/>
      <c r="K9887" s="69"/>
      <c r="L9887" s="107" t="s">
        <v>57</v>
      </c>
      <c r="M9887" s="103" t="e">
        <f>#REF!</f>
        <v>#REF!</v>
      </c>
      <c r="N9887" s="103" t="e">
        <f>IF(M9887=0,"",CHOOSE(M9887,"25","33","40","45","45","58","58","58","58","58","79","79","79","79","79","79","79","79","79","79","手入力箇所","手入力箇所","手入力箇所","手入力箇所","手入力箇所","手入力箇所","手入力箇所","手入力箇所","手入力箇所","手入力箇所"))</f>
        <v>#REF!</v>
      </c>
    </row>
    <row r="9888" spans="1:14" ht="48.6" thickBot="1" x14ac:dyDescent="0.25">
      <c r="A9888" s="28" t="s">
        <v>64</v>
      </c>
      <c r="B9888" s="18">
        <v>32</v>
      </c>
      <c r="C9888" s="18"/>
      <c r="D9888" s="18"/>
      <c r="E9888" s="18"/>
      <c r="F9888" s="18"/>
      <c r="G9888" s="18"/>
      <c r="H9888" s="18"/>
      <c r="I9888" s="18"/>
      <c r="J9888" s="62"/>
      <c r="K9888" s="69"/>
      <c r="L9888" s="108" t="s">
        <v>64</v>
      </c>
      <c r="M9888" s="103" t="e">
        <f>#REF!</f>
        <v>#REF!</v>
      </c>
      <c r="N9888" s="103" t="e">
        <f>IF(M9888=0,"",CHOOSE(M9888,"32","手入力箇所","手入力箇所","手入力箇所","手入力箇所","手入力箇所","手入力箇所","手入力箇所","手入力箇所","手入力箇所","手入力箇所"))</f>
        <v>#REF!</v>
      </c>
    </row>
    <row r="9889" spans="1:14" ht="48.6" thickBot="1" x14ac:dyDescent="0.25">
      <c r="A9889" s="28" t="s">
        <v>65</v>
      </c>
      <c r="B9889" s="18">
        <v>36</v>
      </c>
      <c r="C9889" s="18"/>
      <c r="D9889" s="18"/>
      <c r="E9889" s="18"/>
      <c r="F9889" s="18"/>
      <c r="G9889" s="18"/>
      <c r="H9889" s="18"/>
      <c r="I9889" s="18"/>
      <c r="J9889" s="62"/>
      <c r="K9889" s="69"/>
      <c r="L9889" s="108" t="s">
        <v>65</v>
      </c>
      <c r="M9889" s="103" t="e">
        <f>#REF!</f>
        <v>#REF!</v>
      </c>
      <c r="N9889" s="103" t="e">
        <f>IF(M9889=0,"",CHOOSE(M9889,"36","手入力箇所","手入力箇所","手入力箇所","手入力箇所","手入力箇所","手入力箇所","手入力箇所","手入力箇所","手入力箇所","手入力箇所"))</f>
        <v>#REF!</v>
      </c>
    </row>
    <row r="9890" spans="1:14" ht="24.6" thickBot="1" x14ac:dyDescent="0.25">
      <c r="A9890" s="28" t="s">
        <v>66</v>
      </c>
      <c r="B9890" s="18">
        <v>24</v>
      </c>
      <c r="C9890" s="18">
        <v>30</v>
      </c>
      <c r="D9890" s="18">
        <v>33</v>
      </c>
      <c r="E9890" s="18">
        <v>35</v>
      </c>
      <c r="F9890" s="18">
        <v>42</v>
      </c>
      <c r="G9890" s="18"/>
      <c r="H9890" s="18"/>
      <c r="I9890" s="18"/>
      <c r="J9890" s="62"/>
      <c r="K9890" s="69"/>
      <c r="L9890" s="108" t="s">
        <v>66</v>
      </c>
      <c r="M9890" s="103" t="e">
        <f>#REF!</f>
        <v>#REF!</v>
      </c>
      <c r="N9890" s="103" t="e">
        <f>IF(M9890=0,"",CHOOSE(M9890,"24","30","33","35","35","42","42","42","42","42","手入力箇所","手入力箇所","手入力箇所","手入力箇所","手入力箇所","手入力箇所","手入力箇所","手入力箇所","手入力箇所","手入力箇所"))</f>
        <v>#REF!</v>
      </c>
    </row>
    <row r="9891" spans="1:14" ht="36.6" thickBot="1" x14ac:dyDescent="0.25">
      <c r="A9891" s="28" t="s">
        <v>67</v>
      </c>
      <c r="B9891" s="18">
        <v>7</v>
      </c>
      <c r="C9891" s="18">
        <v>12</v>
      </c>
      <c r="D9891" s="18">
        <v>16</v>
      </c>
      <c r="E9891" s="18">
        <v>19</v>
      </c>
      <c r="F9891" s="18"/>
      <c r="G9891" s="18"/>
      <c r="H9891" s="18"/>
      <c r="I9891" s="18"/>
      <c r="J9891" s="62"/>
      <c r="K9891" s="69"/>
      <c r="L9891" s="108" t="s">
        <v>67</v>
      </c>
      <c r="M9891" s="103" t="e">
        <f>#REF!</f>
        <v>#REF!</v>
      </c>
      <c r="N9891" s="103" t="e">
        <f>IF(M9891=0,"",CHOOSE(M9891,"7","12","16","19","19","手入力箇所","手入力箇所","手入力箇所","手入力箇所","手入力箇所","手入力箇所","手入力箇所","手入力箇所","手入力箇所","手入力箇所"))</f>
        <v>#REF!</v>
      </c>
    </row>
    <row r="9892" spans="1:14" ht="24.6" thickBot="1" x14ac:dyDescent="0.25">
      <c r="A9892" s="28" t="s">
        <v>68</v>
      </c>
      <c r="B9892" s="18">
        <v>21</v>
      </c>
      <c r="C9892" s="18">
        <v>35</v>
      </c>
      <c r="D9892" s="18">
        <v>48</v>
      </c>
      <c r="E9892" s="18">
        <v>59</v>
      </c>
      <c r="F9892" s="18">
        <v>94</v>
      </c>
      <c r="G9892" s="18">
        <v>159</v>
      </c>
      <c r="H9892" s="18">
        <v>235</v>
      </c>
      <c r="I9892" s="18"/>
      <c r="J9892" s="62"/>
      <c r="K9892" s="69"/>
      <c r="L9892" s="108" t="s">
        <v>68</v>
      </c>
      <c r="M9892" s="103" t="e">
        <f>#REF!</f>
        <v>#REF!</v>
      </c>
      <c r="N9892" s="103" t="e">
        <f>IF(M9892=0,"",CHOOSE(M9892,"21","35","48","59","59","94","94","94","94","94","159","159","159","159","159","159","159","159","159","159","235","235","235","235","235","235","235","235","235","235","手入力箇所","手入力箇所","手入力箇所","手入力箇所","手入力箇所","手入力箇所","手入力箇所","手入力箇所","手入力箇所","手入力箇所"))</f>
        <v>#REF!</v>
      </c>
    </row>
    <row r="9893" spans="1:14" ht="36.6" thickBot="1" x14ac:dyDescent="0.25">
      <c r="A9893" s="28" t="s">
        <v>69</v>
      </c>
      <c r="B9893" s="18">
        <v>22</v>
      </c>
      <c r="C9893" s="18">
        <v>26</v>
      </c>
      <c r="D9893" s="18">
        <v>28</v>
      </c>
      <c r="E9893" s="18">
        <v>29</v>
      </c>
      <c r="F9893" s="18">
        <v>34</v>
      </c>
      <c r="G9893" s="18"/>
      <c r="H9893" s="18"/>
      <c r="I9893" s="18"/>
      <c r="J9893" s="62"/>
      <c r="K9893" s="69"/>
      <c r="L9893" s="108" t="s">
        <v>69</v>
      </c>
      <c r="M9893" s="103" t="e">
        <f>#REF!</f>
        <v>#REF!</v>
      </c>
      <c r="N9893" s="103" t="e">
        <f>IF(M9893=0,"",CHOOSE(M9893,"22","26","28","29","29","34","34","34","34","34","手入力箇所","手入力箇所","手入力箇所","手入力箇所","手入力箇所","手入力箇所","手入力箇所","手入力箇所","手入力箇所","手入力箇所"))</f>
        <v>#REF!</v>
      </c>
    </row>
    <row r="9894" spans="1:14" ht="13.8" thickBot="1" x14ac:dyDescent="0.25">
      <c r="A9894" s="27" t="s">
        <v>63</v>
      </c>
      <c r="B9894" s="18">
        <v>21</v>
      </c>
      <c r="C9894" s="18">
        <v>33</v>
      </c>
      <c r="D9894" s="18">
        <v>46</v>
      </c>
      <c r="E9894" s="18">
        <v>56</v>
      </c>
      <c r="F9894" s="18">
        <v>89</v>
      </c>
      <c r="G9894" s="18">
        <v>151</v>
      </c>
      <c r="H9894" s="18">
        <v>224</v>
      </c>
      <c r="I9894" s="18">
        <v>289</v>
      </c>
      <c r="J9894" s="18">
        <v>350</v>
      </c>
      <c r="K9894" s="69"/>
      <c r="L9894" s="107" t="s">
        <v>63</v>
      </c>
      <c r="M9894" s="103" t="e">
        <f>#REF!</f>
        <v>#REF!</v>
      </c>
      <c r="N9894" s="103" t="e">
        <f>IF(M9894=0,"",CHOOSE(M9894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895" spans="1:14" ht="24.6" thickBot="1" x14ac:dyDescent="0.25">
      <c r="A9895" s="34" t="s">
        <v>70</v>
      </c>
      <c r="B9895" s="35">
        <v>13</v>
      </c>
      <c r="C9895" s="35">
        <v>33</v>
      </c>
      <c r="D9895" s="35">
        <v>59</v>
      </c>
      <c r="E9895" s="35"/>
      <c r="F9895" s="35"/>
      <c r="G9895" s="35"/>
      <c r="H9895" s="35"/>
      <c r="I9895" s="35"/>
      <c r="J9895" s="36"/>
      <c r="K9895" s="67"/>
      <c r="L9895" s="108" t="s">
        <v>70</v>
      </c>
      <c r="M9895" s="103" t="e">
        <f>#REF!</f>
        <v>#REF!</v>
      </c>
      <c r="N9895" s="103" t="e">
        <f>IF(M9895=0,"",CHOOSE(M9895,"13","33","59","手入力箇所","手入力箇所","手入力箇所","手入力箇所","手入力箇所","手入力箇所","手入力箇所","手入力箇所","手入力箇所","手入力箇所"))</f>
        <v>#REF!</v>
      </c>
    </row>
    <row r="9896" spans="1:14" ht="13.8" thickBot="1" x14ac:dyDescent="0.25">
      <c r="A9896" s="37" t="s">
        <v>71</v>
      </c>
      <c r="B9896" s="17">
        <v>23</v>
      </c>
      <c r="C9896" s="17">
        <v>39</v>
      </c>
      <c r="D9896" s="17">
        <v>97</v>
      </c>
      <c r="E9896" s="17"/>
      <c r="F9896" s="17"/>
      <c r="G9896" s="17"/>
      <c r="H9896" s="17"/>
      <c r="I9896" s="17"/>
      <c r="J9896" s="64"/>
      <c r="K9896" s="70"/>
      <c r="L9896" s="109" t="s">
        <v>71</v>
      </c>
      <c r="M9896" s="103" t="e">
        <f>#REF!</f>
        <v>#REF!</v>
      </c>
      <c r="N9896" s="103" t="e">
        <f>IF(M9896=0,"",CHOOSE(M9896,"23","39","97","手入力箇所","手入力箇所","手入力箇所","手入力箇所","手入力箇所","手入力箇所","手入力箇所","手入力箇所","手入力箇所","手入力箇所"))</f>
        <v>#REF!</v>
      </c>
    </row>
    <row r="9897" spans="1:14" ht="13.8" thickBot="1" x14ac:dyDescent="0.25">
      <c r="A9897" s="29" t="s">
        <v>72</v>
      </c>
      <c r="B9897" s="18">
        <v>21</v>
      </c>
      <c r="C9897" s="18">
        <v>37</v>
      </c>
      <c r="D9897" s="18">
        <v>58</v>
      </c>
      <c r="E9897" s="18">
        <v>76</v>
      </c>
      <c r="F9897" s="18">
        <v>137</v>
      </c>
      <c r="G9897" s="18"/>
      <c r="H9897" s="18"/>
      <c r="I9897" s="18"/>
      <c r="J9897" s="62"/>
      <c r="K9897" s="69"/>
      <c r="L9897" s="109" t="s">
        <v>72</v>
      </c>
      <c r="M9897" s="103" t="e">
        <f>#REF!</f>
        <v>#REF!</v>
      </c>
      <c r="N9897" s="103" t="e">
        <f>IF(M9897=0,"",CHOOSE(M9897,"21","37","58","76","76","137","137","137","137","137","手入力箇所","手入力箇所","手入力箇所","手入力箇所","手入力箇所","手入力箇所","手入力箇所","手入力箇所","手入力箇所","手入力箇所"))</f>
        <v>#REF!</v>
      </c>
    </row>
    <row r="9898" spans="1:14" ht="13.8" thickBot="1" x14ac:dyDescent="0.25">
      <c r="A9898" s="29" t="s">
        <v>73</v>
      </c>
      <c r="B9898" s="18">
        <v>48</v>
      </c>
      <c r="C9898" s="18">
        <v>93</v>
      </c>
      <c r="D9898" s="18">
        <v>138</v>
      </c>
      <c r="E9898" s="18">
        <v>183</v>
      </c>
      <c r="F9898" s="18"/>
      <c r="G9898" s="18"/>
      <c r="H9898" s="18"/>
      <c r="I9898" s="18"/>
      <c r="J9898" s="62"/>
      <c r="K9898" s="69"/>
      <c r="L9898" s="109" t="s">
        <v>73</v>
      </c>
      <c r="M9898" s="103" t="e">
        <f>#REF!</f>
        <v>#REF!</v>
      </c>
      <c r="N9898" s="103" t="e">
        <f>IF(M9898=0,"",CHOOSE(M9898,"48","93","138","183","183","手入力箇所","手入力箇所","手入力箇所","手入力箇所","手入力箇所","手入力箇所","手入力箇所","手入力箇所","手入力箇所","手入力箇所"))</f>
        <v>#REF!</v>
      </c>
    </row>
    <row r="9899" spans="1:14" ht="37.200000000000003" thickBot="1" x14ac:dyDescent="0.25">
      <c r="A9899" s="30" t="s">
        <v>74</v>
      </c>
      <c r="B9899" s="18">
        <v>13</v>
      </c>
      <c r="C9899" s="18">
        <v>26</v>
      </c>
      <c r="D9899" s="18">
        <v>40</v>
      </c>
      <c r="E9899" s="18">
        <v>55</v>
      </c>
      <c r="F9899" s="18">
        <v>107</v>
      </c>
      <c r="G9899" s="18">
        <v>224</v>
      </c>
      <c r="H9899" s="18">
        <v>386</v>
      </c>
      <c r="I9899" s="18"/>
      <c r="J9899" s="62"/>
      <c r="K9899" s="69"/>
      <c r="L9899" s="110" t="s">
        <v>74</v>
      </c>
      <c r="M9899" s="103" t="e">
        <f>#REF!</f>
        <v>#REF!</v>
      </c>
      <c r="N9899" s="103" t="e">
        <f>IF(M9899=0,"",CHOOSE(M9899,"13","26","40","55","55","107","107","107","107","107","224","224","224","224","224","224","224","224","224","224","386","386","386","386","386","386","386","386","386","386","手入力箇所","手入力箇所","手入力箇所","手入力箇所","手入力箇所","手入力箇所","手入力箇所","手入力箇所","手入力箇所","手入力箇所"))</f>
        <v>#REF!</v>
      </c>
    </row>
    <row r="9900" spans="1:14" ht="13.8" thickBot="1" x14ac:dyDescent="0.25">
      <c r="A9900" s="29" t="s">
        <v>75</v>
      </c>
      <c r="B9900" s="18">
        <v>36</v>
      </c>
      <c r="C9900" s="18">
        <v>98</v>
      </c>
      <c r="D9900" s="18">
        <v>173</v>
      </c>
      <c r="E9900" s="18">
        <v>274</v>
      </c>
      <c r="F9900" s="18"/>
      <c r="G9900" s="18"/>
      <c r="H9900" s="18"/>
      <c r="I9900" s="18"/>
      <c r="J9900" s="62"/>
      <c r="K9900" s="69"/>
      <c r="L9900" s="109" t="s">
        <v>75</v>
      </c>
      <c r="M9900" s="103" t="e">
        <f>#REF!</f>
        <v>#REF!</v>
      </c>
      <c r="N9900" s="103" t="e">
        <f>IF(M9900=0,"",CHOOSE(M9900,"36","98","173","274","274","手入力箇所","手入力箇所","手入力箇所","手入力箇所","手入力箇所","手入力箇所","手入力箇所","手入力箇所","手入力箇所","手入力箇所"))</f>
        <v>#REF!</v>
      </c>
    </row>
    <row r="9901" spans="1:14" ht="37.200000000000003" thickBot="1" x14ac:dyDescent="0.25">
      <c r="A9901" s="30" t="s">
        <v>76</v>
      </c>
      <c r="B9901" s="18">
        <v>127</v>
      </c>
      <c r="C9901" s="18">
        <v>127</v>
      </c>
      <c r="D9901" s="18">
        <v>127</v>
      </c>
      <c r="E9901" s="18">
        <v>127</v>
      </c>
      <c r="F9901" s="18"/>
      <c r="G9901" s="18"/>
      <c r="H9901" s="18"/>
      <c r="I9901" s="18"/>
      <c r="J9901" s="62"/>
      <c r="K9901" s="69"/>
      <c r="L9901" s="110" t="s">
        <v>76</v>
      </c>
      <c r="M9901" s="103" t="e">
        <f>#REF!</f>
        <v>#REF!</v>
      </c>
      <c r="N9901" s="103" t="e">
        <f>IF(M9901=0,"",CHOOSE(M9901,"127","127","127","127","127","手入力箇所","手入力箇所","手入力箇所","手入力箇所","手入力箇所","手入力箇所","手入力箇所","手入力箇所","手入力箇所","手入力箇所"))</f>
        <v>#REF!</v>
      </c>
    </row>
    <row r="9902" spans="1:14" ht="27" thickBot="1" x14ac:dyDescent="0.25">
      <c r="A9902" s="31" t="s">
        <v>77</v>
      </c>
      <c r="B9902" s="18">
        <v>42</v>
      </c>
      <c r="C9902" s="18">
        <v>90</v>
      </c>
      <c r="D9902" s="18">
        <v>141</v>
      </c>
      <c r="E9902" s="18">
        <v>193</v>
      </c>
      <c r="F9902" s="62"/>
      <c r="G9902" s="62"/>
      <c r="H9902" s="62"/>
      <c r="I9902" s="62"/>
      <c r="J9902" s="62"/>
      <c r="K9902" s="69"/>
      <c r="L9902" s="111" t="s">
        <v>77</v>
      </c>
      <c r="M9902" s="103" t="e">
        <f>#REF!</f>
        <v>#REF!</v>
      </c>
      <c r="N9902" s="103" t="e">
        <f>IF(M9902=0,"",CHOOSE(M9902,"42","90","141","193","1936","手入力箇所","手入力箇所","手入力箇所","手入力箇所","手入力箇所","手入力箇所","手入力箇所","手入力箇所","手入力箇所","手入力箇所"))</f>
        <v>#REF!</v>
      </c>
    </row>
    <row r="9903" spans="1:14" ht="40.200000000000003" thickBot="1" x14ac:dyDescent="0.25">
      <c r="A9903" s="31" t="s">
        <v>78</v>
      </c>
      <c r="B9903" s="18">
        <v>24</v>
      </c>
      <c r="C9903" s="18">
        <v>43</v>
      </c>
      <c r="D9903" s="18">
        <v>61</v>
      </c>
      <c r="E9903" s="18">
        <v>76</v>
      </c>
      <c r="F9903" s="62"/>
      <c r="G9903" s="62"/>
      <c r="H9903" s="62"/>
      <c r="I9903" s="62"/>
      <c r="J9903" s="62"/>
      <c r="K9903" s="69"/>
      <c r="L9903" s="111" t="s">
        <v>78</v>
      </c>
      <c r="M9903" s="103" t="e">
        <f>#REF!</f>
        <v>#REF!</v>
      </c>
      <c r="N9903" s="103" t="e">
        <f>IF(M9903=0,"",CHOOSE(M9903,"24","43","61","76","76","手入力箇所","手入力箇所","手入力箇所","手入力箇所","手入力箇所","手入力箇所","手入力箇所","手入力箇所","手入力箇所","手入力箇所"))</f>
        <v>#REF!</v>
      </c>
    </row>
    <row r="9904" spans="1:14" ht="27" thickBot="1" x14ac:dyDescent="0.25">
      <c r="A9904" s="31" t="s">
        <v>79</v>
      </c>
      <c r="B9904" s="18">
        <v>54</v>
      </c>
      <c r="C9904" s="18">
        <v>77</v>
      </c>
      <c r="D9904" s="18">
        <v>94</v>
      </c>
      <c r="E9904" s="18">
        <v>107</v>
      </c>
      <c r="F9904" s="62"/>
      <c r="G9904" s="62"/>
      <c r="H9904" s="62"/>
      <c r="I9904" s="62"/>
      <c r="J9904" s="62"/>
      <c r="K9904" s="69"/>
      <c r="L9904" s="111" t="s">
        <v>79</v>
      </c>
      <c r="M9904" s="103" t="e">
        <f>#REF!</f>
        <v>#REF!</v>
      </c>
      <c r="N9904" s="103" t="e">
        <f>IF(M9904=0,"",CHOOSE(M9904,"54","77","94","107","107","手入力箇所","手入力箇所","手入力箇所","手入力箇所","手入力箇所","手入力箇所","手入力箇所","手入力箇所","手入力箇所","手入力箇所"))</f>
        <v>#REF!</v>
      </c>
    </row>
    <row r="9905" spans="1:14" ht="40.200000000000003" thickBot="1" x14ac:dyDescent="0.25">
      <c r="A9905" s="31" t="s">
        <v>80</v>
      </c>
      <c r="B9905" s="18">
        <v>49</v>
      </c>
      <c r="C9905" s="18">
        <v>53</v>
      </c>
      <c r="D9905" s="18">
        <v>55</v>
      </c>
      <c r="E9905" s="18">
        <v>56</v>
      </c>
      <c r="F9905" s="62"/>
      <c r="G9905" s="62"/>
      <c r="H9905" s="62"/>
      <c r="I9905" s="62"/>
      <c r="J9905" s="62"/>
      <c r="K9905" s="69"/>
      <c r="L9905" s="111" t="s">
        <v>80</v>
      </c>
      <c r="M9905" s="103" t="e">
        <f>#REF!</f>
        <v>#REF!</v>
      </c>
      <c r="N9905" s="103" t="e">
        <f>IF(M9905=0,"",CHOOSE(M9905,"49","53","55","56","56","手入力箇所","手入力箇所","手入力箇所","手入力箇所","手入力箇所","手入力箇所","手入力箇所","手入力箇所","手入力箇所","手入力箇所"))</f>
        <v>#REF!</v>
      </c>
    </row>
    <row r="9906" spans="1:14" ht="40.200000000000003" thickBot="1" x14ac:dyDescent="0.25">
      <c r="A9906" s="38" t="s">
        <v>81</v>
      </c>
      <c r="B9906" s="35">
        <v>232</v>
      </c>
      <c r="C9906" s="35">
        <v>232</v>
      </c>
      <c r="D9906" s="36"/>
      <c r="E9906" s="36"/>
      <c r="F9906" s="36"/>
      <c r="G9906" s="36"/>
      <c r="H9906" s="36"/>
      <c r="I9906" s="36"/>
      <c r="J9906" s="36"/>
      <c r="K9906" s="67"/>
      <c r="L9906" s="111" t="s">
        <v>81</v>
      </c>
      <c r="M9906" s="103" t="e">
        <f>#REF!</f>
        <v>#REF!</v>
      </c>
      <c r="N9906" s="103" t="e">
        <f>IF(M9906=0,"",CHOOSE(M9906,"232","232","手入力箇所","手入力箇所","手入力箇所","手入力箇所","手入力箇所","手入力箇所","手入力箇所","手入力箇所","手入力箇所","手入力箇所"))</f>
        <v>#REF!</v>
      </c>
    </row>
    <row r="9907" spans="1:14" ht="13.8" thickBot="1" x14ac:dyDescent="0.25">
      <c r="A9907" s="39" t="s">
        <v>82</v>
      </c>
      <c r="B9907" s="17">
        <v>6</v>
      </c>
      <c r="C9907" s="17">
        <v>9</v>
      </c>
      <c r="D9907" s="17">
        <v>11</v>
      </c>
      <c r="E9907" s="17">
        <v>13</v>
      </c>
      <c r="F9907" s="17">
        <v>18</v>
      </c>
      <c r="G9907" s="17">
        <v>26</v>
      </c>
      <c r="H9907" s="17">
        <v>35</v>
      </c>
      <c r="I9907" s="17">
        <v>43</v>
      </c>
      <c r="J9907" s="17">
        <v>49</v>
      </c>
      <c r="K9907" s="70"/>
      <c r="L9907" s="111" t="s">
        <v>82</v>
      </c>
      <c r="M9907" s="103" t="e">
        <f>#REF!</f>
        <v>#REF!</v>
      </c>
      <c r="N9907" s="103" t="e">
        <f>IF(M9907=0,"",CHOOSE(M9907,"6","9","11","13","13","18","18","18","18","18","26","26","26","26","26","26","26","26","26","26","35","35","35","35","35","35","35","35","35","35","43","43","43","43","43","43","43","43","43","43","49","49","49","49","49","49","49","49","49","49","手入力箇所","手入力箇所","手入力箇所","手入力箇所","手入力箇所","手入力箇所","手入力箇所","手入力箇所","手入力箇所","手入力箇所"))</f>
        <v>#REF!</v>
      </c>
    </row>
    <row r="9908" spans="1:14" ht="13.8" thickBot="1" x14ac:dyDescent="0.25">
      <c r="A9908" s="31" t="s">
        <v>83</v>
      </c>
      <c r="B9908" s="18">
        <v>6</v>
      </c>
      <c r="C9908" s="18">
        <v>10</v>
      </c>
      <c r="D9908" s="18">
        <v>14</v>
      </c>
      <c r="E9908" s="18">
        <v>17</v>
      </c>
      <c r="F9908" s="18">
        <v>29</v>
      </c>
      <c r="G9908" s="18">
        <v>50</v>
      </c>
      <c r="H9908" s="18">
        <v>76</v>
      </c>
      <c r="I9908" s="18">
        <v>100</v>
      </c>
      <c r="J9908" s="18">
        <v>123</v>
      </c>
      <c r="K9908" s="69"/>
      <c r="L9908" s="111" t="s">
        <v>83</v>
      </c>
      <c r="M9908" s="103" t="e">
        <f>#REF!</f>
        <v>#REF!</v>
      </c>
      <c r="N9908" s="103" t="e">
        <f>IF(M9908=0,"",CHOOSE(M9908,"6","10","14","17","17","29","29","29","29","29","50","50","50","50","50","50","50","50","50","50","76","76","76","76","76","76","76","76","76","76","100","100","100","100","100","100","100","100","100","100","123","123","123","123","123","123","123","123","123","123","手入力箇所","手入力箇所","手入力箇所","手入力箇所","手入力箇所","手入力箇所","手入力箇所","手入力箇所","手入力箇所"))</f>
        <v>#REF!</v>
      </c>
    </row>
    <row r="9909" spans="1:14" ht="27" thickBot="1" x14ac:dyDescent="0.25">
      <c r="A9909" s="32" t="s">
        <v>84</v>
      </c>
      <c r="B9909" s="20">
        <v>9</v>
      </c>
      <c r="C9909" s="20">
        <v>15</v>
      </c>
      <c r="D9909" s="20">
        <v>20</v>
      </c>
      <c r="E9909" s="20">
        <v>24</v>
      </c>
      <c r="F9909" s="20">
        <v>39</v>
      </c>
      <c r="G9909" s="20">
        <v>65</v>
      </c>
      <c r="H9909" s="63"/>
      <c r="I9909" s="63"/>
      <c r="J9909" s="63"/>
      <c r="K9909" s="106"/>
      <c r="L9909" s="111" t="s">
        <v>84</v>
      </c>
      <c r="M9909" s="103" t="e">
        <f>#REF!</f>
        <v>#REF!</v>
      </c>
      <c r="N9909" s="103" t="e">
        <f>IF(M9909=0,"",CHOOSE(M9909,"9","15","20","24","24","39","39","39","39","39","65","65","65","65","65","65","65","65","65","65","手入力箇所","手入力箇所","手入力箇所","手入力箇所","手入力箇所","手入力箇所","手入力箇所","手入力箇所","手入力箇所","手入力箇所"))</f>
        <v>#REF!</v>
      </c>
    </row>
    <row r="9912" spans="1:14" ht="13.8" thickBot="1" x14ac:dyDescent="0.25"/>
    <row r="9913" spans="1:14" ht="13.8" thickBot="1" x14ac:dyDescent="0.25">
      <c r="A9913" s="688" t="e">
        <f>#REF!</f>
        <v>#REF!</v>
      </c>
      <c r="B9913" s="688"/>
      <c r="C9913" s="688"/>
      <c r="D9913" s="689" t="s">
        <v>192</v>
      </c>
      <c r="E9913" s="689"/>
      <c r="F9913" s="689"/>
      <c r="G9913" s="689"/>
      <c r="H9913" s="689"/>
      <c r="I9913" s="689"/>
      <c r="J9913" s="689"/>
      <c r="K9913" s="689"/>
      <c r="L9913" s="689"/>
      <c r="M9913" s="689"/>
      <c r="N9913" s="689"/>
    </row>
    <row r="9914" spans="1:14" ht="13.8" thickBot="1" x14ac:dyDescent="0.25">
      <c r="A9914" s="65"/>
      <c r="B9914" s="33">
        <v>1</v>
      </c>
      <c r="C9914" s="24">
        <v>2</v>
      </c>
      <c r="D9914" s="24">
        <v>3</v>
      </c>
      <c r="E9914" s="24" t="s">
        <v>58</v>
      </c>
      <c r="F9914" s="24" t="s">
        <v>59</v>
      </c>
      <c r="G9914" s="24" t="s">
        <v>60</v>
      </c>
      <c r="H9914" s="24" t="s">
        <v>61</v>
      </c>
      <c r="I9914" s="24" t="s">
        <v>62</v>
      </c>
      <c r="J9914" s="24" t="s">
        <v>194</v>
      </c>
      <c r="K9914" s="25" t="s">
        <v>85</v>
      </c>
      <c r="L9914" s="105" t="s">
        <v>189</v>
      </c>
      <c r="M9914" s="105" t="s">
        <v>188</v>
      </c>
      <c r="N9914" s="105" t="s">
        <v>51</v>
      </c>
    </row>
    <row r="9915" spans="1:14" ht="13.8" thickBot="1" x14ac:dyDescent="0.25">
      <c r="A9915" s="26" t="s">
        <v>56</v>
      </c>
      <c r="B9915" s="22">
        <v>5</v>
      </c>
      <c r="C9915" s="22">
        <v>7</v>
      </c>
      <c r="D9915" s="22">
        <v>8</v>
      </c>
      <c r="E9915" s="22">
        <v>8</v>
      </c>
      <c r="F9915" s="22">
        <v>10</v>
      </c>
      <c r="G9915" s="22">
        <v>13</v>
      </c>
      <c r="H9915" s="22">
        <v>16</v>
      </c>
      <c r="I9915" s="22"/>
      <c r="J9915" s="23"/>
      <c r="K9915" s="1"/>
      <c r="L9915" s="26" t="s">
        <v>56</v>
      </c>
      <c r="M9915" s="104" t="e">
        <f>#REF!</f>
        <v>#REF!</v>
      </c>
      <c r="N9915" s="112" t="e">
        <f>IF(M9915=0,"",CHOOSE(M9915,"5","7","8","8","8","10","10","10","10","10","13","13","13","13","13","13","13","13","13","13","16","16","16","16","16","16","16","16","16","16","16","手入力箇所","手入力箇所","手入力箇所","手入力箇所","手入力箇所","手入力箇所","手入力箇所","手入力箇所","手入力箇所","手入力箇所"))</f>
        <v>#REF!</v>
      </c>
    </row>
    <row r="9916" spans="1:14" ht="13.8" thickBot="1" x14ac:dyDescent="0.25">
      <c r="A9916" s="27" t="s">
        <v>57</v>
      </c>
      <c r="B9916" s="18">
        <v>5</v>
      </c>
      <c r="C9916" s="18">
        <v>7</v>
      </c>
      <c r="D9916" s="18">
        <v>8</v>
      </c>
      <c r="E9916" s="18">
        <v>9</v>
      </c>
      <c r="F9916" s="18">
        <v>12</v>
      </c>
      <c r="G9916" s="18">
        <v>16</v>
      </c>
      <c r="H9916" s="18"/>
      <c r="I9916" s="18"/>
      <c r="J9916" s="62"/>
      <c r="K9916" s="19"/>
      <c r="L9916" s="27" t="s">
        <v>57</v>
      </c>
      <c r="M9916" s="104" t="e">
        <f>#REF!</f>
        <v>#REF!</v>
      </c>
      <c r="N9916" s="113" t="e">
        <f>IF(M9916=0,"",CHOOSE(M9916,"5","7","8","9","9","12","12","12","12","12","16","16","16","16","16","16","16","16","16","16","手入力箇所","手入力箇所","手入力箇所","手入力箇所","手入力箇所","手入力箇所","手入力箇所","手入力箇所","手入力箇所","手入力箇所"))</f>
        <v>#REF!</v>
      </c>
    </row>
    <row r="9917" spans="1:14" ht="48.6" thickBot="1" x14ac:dyDescent="0.25">
      <c r="A9917" s="28" t="s">
        <v>64</v>
      </c>
      <c r="B9917" s="18">
        <v>6</v>
      </c>
      <c r="C9917" s="18"/>
      <c r="D9917" s="18"/>
      <c r="E9917" s="18"/>
      <c r="F9917" s="18"/>
      <c r="G9917" s="18"/>
      <c r="H9917" s="18"/>
      <c r="I9917" s="18"/>
      <c r="J9917" s="62"/>
      <c r="K9917" s="19"/>
      <c r="L9917" s="28" t="s">
        <v>64</v>
      </c>
      <c r="M9917" s="104" t="e">
        <f>#REF!</f>
        <v>#REF!</v>
      </c>
      <c r="N9917" s="113" t="e">
        <f>IF(M9917=0,"",CHOOSE(M9917,"6","手入力箇所","手入力箇所","手入力箇所","手入力箇所","手入力箇所","手入力箇所","手入力箇所","手入力箇所","手入力箇所","手入力箇所","",""))</f>
        <v>#REF!</v>
      </c>
    </row>
    <row r="9918" spans="1:14" ht="48.6" thickBot="1" x14ac:dyDescent="0.25">
      <c r="A9918" s="28" t="s">
        <v>65</v>
      </c>
      <c r="B9918" s="18">
        <v>6</v>
      </c>
      <c r="C9918" s="18"/>
      <c r="D9918" s="18"/>
      <c r="E9918" s="18"/>
      <c r="F9918" s="18"/>
      <c r="G9918" s="18"/>
      <c r="H9918" s="18"/>
      <c r="I9918" s="18"/>
      <c r="J9918" s="62"/>
      <c r="K9918" s="19"/>
      <c r="L9918" s="28" t="s">
        <v>65</v>
      </c>
      <c r="M9918" s="104" t="e">
        <f>#REF!</f>
        <v>#REF!</v>
      </c>
      <c r="N9918" s="113" t="e">
        <f>IF(M9918=0,"",CHOOSE(M9918,"6","手入力箇所","手入力箇所","手入力箇所","手入力箇所","手入力箇所","手入力箇所","手入力箇所","手入力箇所","手入力箇所","手入力箇所","",""))</f>
        <v>#REF!</v>
      </c>
    </row>
    <row r="9919" spans="1:14" ht="24.6" thickBot="1" x14ac:dyDescent="0.25">
      <c r="A9919" s="28" t="s">
        <v>66</v>
      </c>
      <c r="B9919" s="18">
        <v>5</v>
      </c>
      <c r="C9919" s="18">
        <v>7</v>
      </c>
      <c r="D9919" s="18">
        <v>8</v>
      </c>
      <c r="E9919" s="18">
        <v>9</v>
      </c>
      <c r="F9919" s="18">
        <v>12</v>
      </c>
      <c r="G9919" s="18"/>
      <c r="H9919" s="18"/>
      <c r="I9919" s="18"/>
      <c r="J9919" s="62"/>
      <c r="K9919" s="19"/>
      <c r="L9919" s="28" t="s">
        <v>66</v>
      </c>
      <c r="M9919" s="104" t="e">
        <f>#REF!</f>
        <v>#REF!</v>
      </c>
      <c r="N9919" s="113" t="e">
        <f>IF(M9919=0,"",CHOOSE(M9919,"5","7","8","9","9","12","12","12","12","12","手入力箇所","手入力箇所","手入力箇所","手入力箇所","手入力箇所","手入力箇所","手入力箇所","手入力箇所","手入力箇所","手入力箇所"))</f>
        <v>#REF!</v>
      </c>
    </row>
    <row r="9920" spans="1:14" ht="36.6" thickBot="1" x14ac:dyDescent="0.25">
      <c r="A9920" s="28" t="s">
        <v>67</v>
      </c>
      <c r="B9920" s="18">
        <v>4</v>
      </c>
      <c r="C9920" s="18">
        <v>5</v>
      </c>
      <c r="D9920" s="18">
        <v>5</v>
      </c>
      <c r="E9920" s="18">
        <v>6</v>
      </c>
      <c r="F9920" s="18"/>
      <c r="G9920" s="18"/>
      <c r="H9920" s="18"/>
      <c r="I9920" s="18"/>
      <c r="J9920" s="62"/>
      <c r="K9920" s="19"/>
      <c r="L9920" s="28" t="s">
        <v>67</v>
      </c>
      <c r="M9920" s="104" t="e">
        <f>#REF!</f>
        <v>#REF!</v>
      </c>
      <c r="N9920" s="113" t="e">
        <f>IF(M9920=0,"",CHOOSE(M9920,"4","5","5","6","6","手入力箇所","手入力箇所","手入力箇所","手入力箇所","手入力箇所","手入力箇所","手入力箇所","手入力箇所","手入力箇所","手入力箇所"))</f>
        <v>#REF!</v>
      </c>
    </row>
    <row r="9921" spans="1:14" ht="24.6" thickBot="1" x14ac:dyDescent="0.25">
      <c r="A9921" s="28" t="s">
        <v>68</v>
      </c>
      <c r="B9921" s="18">
        <v>12</v>
      </c>
      <c r="C9921" s="18">
        <v>12</v>
      </c>
      <c r="D9921" s="18">
        <v>12</v>
      </c>
      <c r="E9921" s="18">
        <v>12</v>
      </c>
      <c r="F9921" s="18">
        <v>12</v>
      </c>
      <c r="G9921" s="18">
        <v>12</v>
      </c>
      <c r="H9921" s="18">
        <v>12</v>
      </c>
      <c r="I9921" s="18"/>
      <c r="J9921" s="62"/>
      <c r="K9921" s="19"/>
      <c r="L9921" s="28" t="s">
        <v>68</v>
      </c>
      <c r="M9921" s="104" t="e">
        <f>#REF!</f>
        <v>#REF!</v>
      </c>
      <c r="N9921" s="113" t="e">
        <f>IF(M9921=0,"",CHOOSE(M9921,"12","12","12","12","12","12","12","12","12","12","12","12","12","12","12","12","12","12","12","12","12","12","12","12","12","12","12","12","12","12","手入力箇所","手入力箇所","手入力箇所","手入力箇所","手入力箇所","手入力箇所","手入力箇所","手入力箇所","手入力箇所","手入力箇所"))</f>
        <v>#REF!</v>
      </c>
    </row>
    <row r="9922" spans="1:14" ht="36.6" thickBot="1" x14ac:dyDescent="0.25">
      <c r="A9922" s="28" t="s">
        <v>69</v>
      </c>
      <c r="B9922" s="18">
        <v>7</v>
      </c>
      <c r="C9922" s="18">
        <v>7</v>
      </c>
      <c r="D9922" s="18">
        <v>7</v>
      </c>
      <c r="E9922" s="18">
        <v>7</v>
      </c>
      <c r="F9922" s="18">
        <v>7</v>
      </c>
      <c r="G9922" s="18"/>
      <c r="H9922" s="18"/>
      <c r="I9922" s="18"/>
      <c r="J9922" s="62"/>
      <c r="K9922" s="19"/>
      <c r="L9922" s="28" t="s">
        <v>69</v>
      </c>
      <c r="M9922" s="104" t="e">
        <f>#REF!</f>
        <v>#REF!</v>
      </c>
      <c r="N9922" s="113" t="e">
        <f>IF(M9922=0,"",CHOOSE(M9922,"7","7","7","7","7","7","7","7","7","7","手入力箇所","手入力箇所","手入力箇所","手入力箇所","手入力箇所","手入力箇所","手入力箇所","手入力箇所","手入力箇所","手入力箇所"))</f>
        <v>#REF!</v>
      </c>
    </row>
    <row r="9923" spans="1:14" ht="13.8" thickBot="1" x14ac:dyDescent="0.25">
      <c r="A9923" s="27" t="s">
        <v>63</v>
      </c>
      <c r="B9923" s="18">
        <v>4</v>
      </c>
      <c r="C9923" s="18">
        <v>5</v>
      </c>
      <c r="D9923" s="18">
        <v>7</v>
      </c>
      <c r="E9923" s="18">
        <v>8</v>
      </c>
      <c r="F9923" s="18">
        <v>11</v>
      </c>
      <c r="G9923" s="18">
        <v>16</v>
      </c>
      <c r="H9923" s="18">
        <v>22</v>
      </c>
      <c r="I9923" s="18">
        <v>26</v>
      </c>
      <c r="J9923" s="18">
        <v>31</v>
      </c>
      <c r="K9923" s="19"/>
      <c r="L9923" s="27" t="s">
        <v>63</v>
      </c>
      <c r="M9923" s="104" t="e">
        <f>#REF!</f>
        <v>#REF!</v>
      </c>
      <c r="N9923" s="113" t="e">
        <f>IF(M9923=0,"",CHOOSE(M9923,"4","5","7","8","8","11","11","11","11","11","16","16","16","16","16","16","16","16","16","16","22","22","22","22","22","22","22","22","22","22","26","26","26","26","26","26","26","26","26","26","31","31","31","31","31","31","31","31","31","31","31","手入力箇所","手入力箇所","手入力箇所","手入力箇所","手入力箇所","手入力箇所","手入力箇所","手入力箇所","手入力箇所","手入力箇所"))</f>
        <v>#REF!</v>
      </c>
    </row>
    <row r="9924" spans="1:14" ht="24.6" thickBot="1" x14ac:dyDescent="0.25">
      <c r="A9924" s="28" t="s">
        <v>70</v>
      </c>
      <c r="B9924" s="18">
        <v>5</v>
      </c>
      <c r="C9924" s="18">
        <v>6</v>
      </c>
      <c r="D9924" s="18">
        <v>7</v>
      </c>
      <c r="E9924" s="18"/>
      <c r="F9924" s="18"/>
      <c r="G9924" s="18"/>
      <c r="H9924" s="18"/>
      <c r="I9924" s="18"/>
      <c r="J9924" s="62"/>
      <c r="K9924" s="19"/>
      <c r="L9924" s="28" t="s">
        <v>70</v>
      </c>
      <c r="M9924" s="104" t="e">
        <f>#REF!</f>
        <v>#REF!</v>
      </c>
      <c r="N9924" s="113" t="e">
        <f>IF(M9924=0,"",CHOOSE(M9924,"5","6","7","手入力箇所","手入力箇所","手入力箇所","手入力箇所","手入力箇所","手入力箇所","手入力箇所","手入力箇所","手入力箇所","手入力箇所"))</f>
        <v>#REF!</v>
      </c>
    </row>
    <row r="9925" spans="1:14" ht="13.8" thickBot="1" x14ac:dyDescent="0.25">
      <c r="A9925" s="29" t="s">
        <v>71</v>
      </c>
      <c r="B9925" s="18">
        <v>3</v>
      </c>
      <c r="C9925" s="18">
        <v>6</v>
      </c>
      <c r="D9925" s="18">
        <v>19</v>
      </c>
      <c r="E9925" s="18"/>
      <c r="F9925" s="18"/>
      <c r="G9925" s="18"/>
      <c r="H9925" s="18"/>
      <c r="I9925" s="18"/>
      <c r="J9925" s="62"/>
      <c r="K9925" s="19"/>
      <c r="L9925" s="29" t="s">
        <v>71</v>
      </c>
      <c r="M9925" s="104" t="e">
        <f>#REF!</f>
        <v>#REF!</v>
      </c>
      <c r="N9925" s="113" t="e">
        <f>IF(M9925=0,"",CHOOSE(M9925,"3","6","19","手入力箇所","手入力箇所","手入力箇所","手入力箇所","手入力箇所","手入力箇所","手入力箇所","手入力箇所","手入力箇所","手入力箇所"))</f>
        <v>#REF!</v>
      </c>
    </row>
    <row r="9926" spans="1:14" ht="13.8" thickBot="1" x14ac:dyDescent="0.25">
      <c r="A9926" s="29" t="s">
        <v>72</v>
      </c>
      <c r="B9926" s="18">
        <v>1</v>
      </c>
      <c r="C9926" s="18">
        <v>3</v>
      </c>
      <c r="D9926" s="18">
        <v>5</v>
      </c>
      <c r="E9926" s="18">
        <v>9</v>
      </c>
      <c r="F9926" s="18">
        <v>26</v>
      </c>
      <c r="G9926" s="18"/>
      <c r="H9926" s="18"/>
      <c r="I9926" s="18"/>
      <c r="J9926" s="62"/>
      <c r="K9926" s="19"/>
      <c r="L9926" s="29" t="s">
        <v>72</v>
      </c>
      <c r="M9926" s="104" t="e">
        <f>#REF!</f>
        <v>#REF!</v>
      </c>
      <c r="N9926" s="113" t="e">
        <f>IF(M9926=0,"",CHOOSE(M9926,"1","3","5","9","9","26","26","26","26","26","手入力箇所","手入力箇所","手入力箇所","手入力箇所","手入力箇所","手入力箇所","手入力箇所","手入力箇所","手入力箇所","手入力箇所"))</f>
        <v>#REF!</v>
      </c>
    </row>
    <row r="9927" spans="1:14" ht="13.8" thickBot="1" x14ac:dyDescent="0.25">
      <c r="A9927" s="29" t="s">
        <v>73</v>
      </c>
      <c r="B9927" s="18">
        <v>4</v>
      </c>
      <c r="C9927" s="18">
        <v>11</v>
      </c>
      <c r="D9927" s="18">
        <v>20</v>
      </c>
      <c r="E9927" s="18">
        <v>33</v>
      </c>
      <c r="F9927" s="18"/>
      <c r="G9927" s="18"/>
      <c r="H9927" s="18"/>
      <c r="I9927" s="18"/>
      <c r="J9927" s="62"/>
      <c r="K9927" s="19"/>
      <c r="L9927" s="29" t="s">
        <v>73</v>
      </c>
      <c r="M9927" s="104" t="e">
        <f>#REF!</f>
        <v>#REF!</v>
      </c>
      <c r="N9927" s="113" t="e">
        <f>IF(M9927=0,"",CHOOSE(M9927,"4","11","20","33","33","手入力箇所","手入力箇所","手入力箇所","手入力箇所","手入力箇所","手入力箇所","手入力箇所","手入力箇所","手入力箇所","手入力箇所"))</f>
        <v>#REF!</v>
      </c>
    </row>
    <row r="9928" spans="1:14" ht="37.200000000000003" thickBot="1" x14ac:dyDescent="0.25">
      <c r="A9928" s="30" t="s">
        <v>74</v>
      </c>
      <c r="B9928" s="18">
        <v>4</v>
      </c>
      <c r="C9928" s="18">
        <v>6</v>
      </c>
      <c r="D9928" s="18">
        <v>8</v>
      </c>
      <c r="E9928" s="18">
        <v>10</v>
      </c>
      <c r="F9928" s="18">
        <v>15</v>
      </c>
      <c r="G9928" s="18">
        <v>23</v>
      </c>
      <c r="H9928" s="18">
        <v>33</v>
      </c>
      <c r="I9928" s="18"/>
      <c r="J9928" s="62"/>
      <c r="K9928" s="19"/>
      <c r="L9928" s="30" t="s">
        <v>74</v>
      </c>
      <c r="M9928" s="104" t="e">
        <f>#REF!</f>
        <v>#REF!</v>
      </c>
      <c r="N9928" s="113" t="e">
        <f>IF(M9928=0,"",CHOOSE(M9928,"4","6","8","10","10","15","15","15","15","15","23","23","23","23","23","23","23","23","23","23","33","33","33","33","33","33","33","33","33","33","手入力箇所","手入力箇所","手入力箇所","手入力箇所","手入力箇所","手入力箇所","手入力箇所","手入力箇所","手入力箇所","手入力箇所"))</f>
        <v>#REF!</v>
      </c>
    </row>
    <row r="9929" spans="1:14" ht="13.8" thickBot="1" x14ac:dyDescent="0.25">
      <c r="A9929" s="29" t="s">
        <v>75</v>
      </c>
      <c r="B9929" s="18">
        <v>6</v>
      </c>
      <c r="C9929" s="18">
        <v>14</v>
      </c>
      <c r="D9929" s="18">
        <v>25</v>
      </c>
      <c r="E9929" s="18">
        <v>39</v>
      </c>
      <c r="F9929" s="18"/>
      <c r="G9929" s="18"/>
      <c r="H9929" s="18"/>
      <c r="I9929" s="18"/>
      <c r="J9929" s="62"/>
      <c r="K9929" s="19"/>
      <c r="L9929" s="29" t="s">
        <v>75</v>
      </c>
      <c r="M9929" s="104" t="e">
        <f>#REF!</f>
        <v>#REF!</v>
      </c>
      <c r="N9929" s="113" t="e">
        <f>IF(M9929=0,"",CHOOSE(M9929,"6","14","25","39","39","手入力箇所","手入力箇所","手入力箇所","手入力箇所","手入力箇所","手入力箇所","手入力箇所","手入力箇所","手入力箇所","手入力箇所"))</f>
        <v>#REF!</v>
      </c>
    </row>
    <row r="9930" spans="1:14" ht="37.200000000000003" thickBot="1" x14ac:dyDescent="0.25">
      <c r="A9930" s="30" t="s">
        <v>76</v>
      </c>
      <c r="B9930" s="18">
        <v>2</v>
      </c>
      <c r="C9930" s="18">
        <v>3</v>
      </c>
      <c r="D9930" s="18">
        <v>6</v>
      </c>
      <c r="E9930" s="18">
        <v>9</v>
      </c>
      <c r="F9930" s="18"/>
      <c r="G9930" s="18"/>
      <c r="H9930" s="18"/>
      <c r="I9930" s="18"/>
      <c r="J9930" s="62"/>
      <c r="K9930" s="19"/>
      <c r="L9930" s="30" t="s">
        <v>76</v>
      </c>
      <c r="M9930" s="104" t="e">
        <f>#REF!</f>
        <v>#REF!</v>
      </c>
      <c r="N9930" s="113" t="e">
        <f>IF(M9930=0,"",CHOOSE(M9930,"2","3","6","9","9","手入力箇所","手入力箇所","手入力箇所","手入力箇所","手入力箇所","手入力箇所","手入力箇所","手入力箇所","手入力箇所","手入力箇所"))</f>
        <v>#REF!</v>
      </c>
    </row>
    <row r="9931" spans="1:14" ht="27" thickBot="1" x14ac:dyDescent="0.25">
      <c r="A9931" s="31" t="s">
        <v>77</v>
      </c>
      <c r="B9931" s="18">
        <v>12</v>
      </c>
      <c r="C9931" s="18">
        <v>18</v>
      </c>
      <c r="D9931" s="18">
        <v>22</v>
      </c>
      <c r="E9931" s="18">
        <v>26</v>
      </c>
      <c r="F9931" s="62"/>
      <c r="G9931" s="62"/>
      <c r="H9931" s="62"/>
      <c r="I9931" s="62"/>
      <c r="J9931" s="62"/>
      <c r="K9931" s="19"/>
      <c r="L9931" s="31" t="s">
        <v>77</v>
      </c>
      <c r="M9931" s="104" t="e">
        <f>#REF!</f>
        <v>#REF!</v>
      </c>
      <c r="N9931" s="113" t="e">
        <f>IF(M9931=0,"",CHOOSE(M9931,"12","18","22","26","26","手入力箇所","手入力箇所","手入力箇所","手入力箇所","手入力箇所","手入力箇所","手入力箇所","手入力箇所","手入力箇所","手入力箇所"))</f>
        <v>#REF!</v>
      </c>
    </row>
    <row r="9932" spans="1:14" ht="40.200000000000003" thickBot="1" x14ac:dyDescent="0.25">
      <c r="A9932" s="31" t="s">
        <v>78</v>
      </c>
      <c r="B9932" s="18">
        <v>5</v>
      </c>
      <c r="C9932" s="18">
        <v>8</v>
      </c>
      <c r="D9932" s="18">
        <v>11</v>
      </c>
      <c r="E9932" s="18">
        <v>14</v>
      </c>
      <c r="F9932" s="62"/>
      <c r="G9932" s="62"/>
      <c r="H9932" s="62"/>
      <c r="I9932" s="62"/>
      <c r="J9932" s="62"/>
      <c r="K9932" s="19"/>
      <c r="L9932" s="31" t="s">
        <v>78</v>
      </c>
      <c r="M9932" s="104" t="e">
        <f>#REF!</f>
        <v>#REF!</v>
      </c>
      <c r="N9932" s="113" t="e">
        <f>IF(M9932=0,"",CHOOSE(M9932,"5","8","11","14","14","手入力箇所","手入力箇所","手入力箇所","手入力箇所","手入力箇所","手入力箇所","手入力箇所","手入力箇所","手入力箇所","手入力箇所"))</f>
        <v>#REF!</v>
      </c>
    </row>
    <row r="9933" spans="1:14" ht="27" thickBot="1" x14ac:dyDescent="0.25">
      <c r="A9933" s="31" t="s">
        <v>79</v>
      </c>
      <c r="B9933" s="18">
        <v>6</v>
      </c>
      <c r="C9933" s="18">
        <v>11</v>
      </c>
      <c r="D9933" s="18">
        <v>16</v>
      </c>
      <c r="E9933" s="18">
        <v>21</v>
      </c>
      <c r="F9933" s="62"/>
      <c r="G9933" s="62"/>
      <c r="H9933" s="62"/>
      <c r="I9933" s="62"/>
      <c r="J9933" s="62"/>
      <c r="K9933" s="19"/>
      <c r="L9933" s="31" t="s">
        <v>79</v>
      </c>
      <c r="M9933" s="104" t="e">
        <f>#REF!</f>
        <v>#REF!</v>
      </c>
      <c r="N9933" s="113" t="e">
        <f>IF(M9933=0,"",CHOOSE(M9933,"6","11","16","21","21","手入力箇所","手入力箇所","手入力箇所","手入力箇所","手入力箇所","手入力箇所","手入力箇所","手入力箇所","手入力箇所"))</f>
        <v>#REF!</v>
      </c>
    </row>
    <row r="9934" spans="1:14" ht="40.200000000000003" thickBot="1" x14ac:dyDescent="0.25">
      <c r="A9934" s="31" t="s">
        <v>80</v>
      </c>
      <c r="B9934" s="18">
        <v>5</v>
      </c>
      <c r="C9934" s="18">
        <v>7</v>
      </c>
      <c r="D9934" s="18">
        <v>9</v>
      </c>
      <c r="E9934" s="18">
        <v>10</v>
      </c>
      <c r="F9934" s="62"/>
      <c r="G9934" s="62"/>
      <c r="H9934" s="62"/>
      <c r="I9934" s="62"/>
      <c r="J9934" s="62"/>
      <c r="K9934" s="19"/>
      <c r="L9934" s="31" t="s">
        <v>80</v>
      </c>
      <c r="M9934" s="104" t="e">
        <f>#REF!</f>
        <v>#REF!</v>
      </c>
      <c r="N9934" s="113" t="e">
        <f>IF(M9934=0,"",CHOOSE(M9934,"5","7","9","10","10","手入力箇所","手入力箇所","手入力箇所","手入力箇所","手入力箇所","手入力箇所","手入力箇所","手入力箇所","手入力箇所"))</f>
        <v>#REF!</v>
      </c>
    </row>
    <row r="9935" spans="1:14" ht="40.200000000000003" thickBot="1" x14ac:dyDescent="0.25">
      <c r="A9935" s="31" t="s">
        <v>81</v>
      </c>
      <c r="B9935" s="18">
        <v>9</v>
      </c>
      <c r="C9935" s="18">
        <v>14</v>
      </c>
      <c r="D9935" s="62"/>
      <c r="E9935" s="62"/>
      <c r="F9935" s="62"/>
      <c r="G9935" s="62"/>
      <c r="H9935" s="62"/>
      <c r="I9935" s="62"/>
      <c r="J9935" s="62"/>
      <c r="K9935" s="19"/>
      <c r="L9935" s="31" t="s">
        <v>81</v>
      </c>
      <c r="M9935" s="104" t="e">
        <f>#REF!</f>
        <v>#REF!</v>
      </c>
      <c r="N9935" s="113" t="e">
        <f>IF(M9935=0,"",CHOOSE(M9935,"9","14","手入力箇所","手入力箇所","手入力箇所","手入力箇所","手入力箇所","手入力箇所","手入力箇所","手入力箇所","手入力箇所","手入力箇所"))</f>
        <v>#REF!</v>
      </c>
    </row>
    <row r="9936" spans="1:14" ht="13.8" thickBot="1" x14ac:dyDescent="0.25">
      <c r="A9936" s="31" t="s">
        <v>82</v>
      </c>
      <c r="B9936" s="18">
        <v>3</v>
      </c>
      <c r="C9936" s="18">
        <v>4</v>
      </c>
      <c r="D9936" s="18">
        <v>4</v>
      </c>
      <c r="E9936" s="18">
        <v>5</v>
      </c>
      <c r="F9936" s="18">
        <v>6</v>
      </c>
      <c r="G9936" s="18">
        <v>8</v>
      </c>
      <c r="H9936" s="18">
        <v>9</v>
      </c>
      <c r="I9936" s="18">
        <v>11</v>
      </c>
      <c r="J9936" s="18">
        <v>12</v>
      </c>
      <c r="K9936" s="19"/>
      <c r="L9936" s="31" t="s">
        <v>82</v>
      </c>
      <c r="M9936" s="104" t="e">
        <f>#REF!</f>
        <v>#REF!</v>
      </c>
      <c r="N9936" s="113" t="e">
        <f>IF(M9936=0,"",CHOOSE(M9936,"3","4","4","5","5","6","6","6","6","6","8","8","8","8","8","8","8","8","8","8","9","9","9","9","9","9","9","9","9","9","11","11","11","11","11","11","11","11","11","11","12","12","12","12","12","12","12","12","12","12","12","手入力箇所","手入力箇所","手入力箇所","手入力箇所","手入力箇所","手入力箇所","手入力箇所","手入力箇所","手入力箇所","手入力箇所"))</f>
        <v>#REF!</v>
      </c>
    </row>
    <row r="9937" spans="1:14" ht="13.8" thickBot="1" x14ac:dyDescent="0.25">
      <c r="A9937" s="31" t="s">
        <v>83</v>
      </c>
      <c r="B9937" s="18">
        <v>3</v>
      </c>
      <c r="C9937" s="18">
        <v>4</v>
      </c>
      <c r="D9937" s="18">
        <v>4</v>
      </c>
      <c r="E9937" s="18">
        <v>5</v>
      </c>
      <c r="F9937" s="18">
        <v>6</v>
      </c>
      <c r="G9937" s="18">
        <v>8</v>
      </c>
      <c r="H9937" s="18">
        <v>10</v>
      </c>
      <c r="I9937" s="18">
        <v>12</v>
      </c>
      <c r="J9937" s="18">
        <v>13</v>
      </c>
      <c r="K9937" s="19"/>
      <c r="L9937" s="31" t="s">
        <v>83</v>
      </c>
      <c r="M9937" s="104" t="e">
        <f>#REF!</f>
        <v>#REF!</v>
      </c>
      <c r="N9937" s="113" t="e">
        <f>IF(M9937=0,"",CHOOSE(M9937,"3","4","4","5","5","6","6","6","6","6","8","8","8","8","8","8","8","8","8","8","10","10","10","10","10","10","10","10","10","10","12","12","12","12","12","12","12","12","12","12","13","13","13","13","13","13","13","13","13","13","13","手入力箇所","手入力箇所","手入力箇所","手入力箇所","手入力箇所","手入力箇所","手入力箇所","手入力箇所","手入力箇所","手入力箇所"))</f>
        <v>#REF!</v>
      </c>
    </row>
    <row r="9938" spans="1:14" ht="27" thickBot="1" x14ac:dyDescent="0.25">
      <c r="A9938" s="32" t="s">
        <v>84</v>
      </c>
      <c r="B9938" s="20">
        <v>1</v>
      </c>
      <c r="C9938" s="20">
        <v>2</v>
      </c>
      <c r="D9938" s="20">
        <v>3</v>
      </c>
      <c r="E9938" s="20">
        <v>4</v>
      </c>
      <c r="F9938" s="20">
        <v>8</v>
      </c>
      <c r="G9938" s="20">
        <v>19</v>
      </c>
      <c r="H9938" s="63"/>
      <c r="I9938" s="63"/>
      <c r="J9938" s="63"/>
      <c r="K9938" s="21"/>
      <c r="L9938" s="32" t="s">
        <v>84</v>
      </c>
      <c r="M9938" s="104" t="e">
        <f>#REF!</f>
        <v>#REF!</v>
      </c>
      <c r="N9938" s="113" t="e">
        <f>IF(M9938=0,"",CHOOSE(M9938,"1","2","3","4","4","8","8","8","8","8","19","19","19","19","19","19","19","19","19","19","手入力箇所","手入力箇所","手入力箇所","手入力箇所","手入力箇所","手入力箇所","手入力箇所","手入力箇所","手入力箇所","手入力箇所"))</f>
        <v>#REF!</v>
      </c>
    </row>
    <row r="9939" spans="1:14" ht="13.8" thickBot="1" x14ac:dyDescent="0.25"/>
    <row r="9940" spans="1:14" ht="13.8" thickBot="1" x14ac:dyDescent="0.25">
      <c r="A9940" s="686" t="e">
        <f>A9913</f>
        <v>#REF!</v>
      </c>
      <c r="B9940" s="686"/>
      <c r="C9940" s="686"/>
      <c r="D9940" s="687" t="s">
        <v>193</v>
      </c>
      <c r="E9940" s="687"/>
      <c r="F9940" s="687"/>
      <c r="G9940" s="687"/>
      <c r="H9940" s="687"/>
      <c r="I9940" s="687"/>
      <c r="J9940" s="687"/>
      <c r="K9940" s="687"/>
      <c r="L9940" s="687"/>
      <c r="M9940" s="687"/>
      <c r="N9940" s="687"/>
    </row>
    <row r="9941" spans="1:14" ht="13.8" thickBot="1" x14ac:dyDescent="0.25">
      <c r="A9941" s="105"/>
      <c r="B9941" s="33">
        <v>1</v>
      </c>
      <c r="C9941" s="24">
        <v>2</v>
      </c>
      <c r="D9941" s="24">
        <v>3</v>
      </c>
      <c r="E9941" s="24" t="s">
        <v>58</v>
      </c>
      <c r="F9941" s="24" t="s">
        <v>59</v>
      </c>
      <c r="G9941" s="24" t="s">
        <v>60</v>
      </c>
      <c r="H9941" s="24" t="s">
        <v>61</v>
      </c>
      <c r="I9941" s="24" t="s">
        <v>62</v>
      </c>
      <c r="J9941" s="24" t="s">
        <v>194</v>
      </c>
      <c r="K9941" s="102" t="s">
        <v>85</v>
      </c>
      <c r="L9941" s="105" t="s">
        <v>189</v>
      </c>
      <c r="M9941" s="105" t="s">
        <v>188</v>
      </c>
      <c r="N9941" s="105" t="s">
        <v>51</v>
      </c>
    </row>
    <row r="9942" spans="1:14" ht="13.8" thickBot="1" x14ac:dyDescent="0.25">
      <c r="A9942" s="26" t="s">
        <v>56</v>
      </c>
      <c r="B9942" s="22">
        <v>16</v>
      </c>
      <c r="C9942" s="22">
        <v>25</v>
      </c>
      <c r="D9942" s="22">
        <v>32</v>
      </c>
      <c r="E9942" s="22">
        <v>38</v>
      </c>
      <c r="F9942" s="22">
        <v>56</v>
      </c>
      <c r="G9942" s="22">
        <v>87</v>
      </c>
      <c r="H9942" s="22">
        <v>121</v>
      </c>
      <c r="I9942" s="22"/>
      <c r="J9942" s="23"/>
      <c r="K9942" s="68"/>
      <c r="L9942" s="107" t="s">
        <v>56</v>
      </c>
      <c r="M9942" s="103" t="e">
        <f>#REF!</f>
        <v>#REF!</v>
      </c>
      <c r="N9942" s="103" t="e">
        <f>IF(M9942=0,"",CHOOSE(M9942,"16","25","32","38","38","56","56","56","56","56","87","87","87","87","87","87","87","87","87","87","121","121","121","121","121","121","121","121","121","121","手入力箇所","手入力箇所","手入力箇所","手入力箇所","手入力箇所","手入力箇所","手入力箇所","手入力箇所","手入力箇所","手入力箇所"))</f>
        <v>#REF!</v>
      </c>
    </row>
    <row r="9943" spans="1:14" ht="13.8" thickBot="1" x14ac:dyDescent="0.25">
      <c r="A9943" s="27" t="s">
        <v>57</v>
      </c>
      <c r="B9943" s="18">
        <v>25</v>
      </c>
      <c r="C9943" s="18">
        <v>33</v>
      </c>
      <c r="D9943" s="18">
        <v>40</v>
      </c>
      <c r="E9943" s="18">
        <v>45</v>
      </c>
      <c r="F9943" s="18">
        <v>58</v>
      </c>
      <c r="G9943" s="18">
        <v>79</v>
      </c>
      <c r="H9943" s="18"/>
      <c r="I9943" s="18"/>
      <c r="J9943" s="62"/>
      <c r="K9943" s="69"/>
      <c r="L9943" s="107" t="s">
        <v>57</v>
      </c>
      <c r="M9943" s="103" t="e">
        <f>#REF!</f>
        <v>#REF!</v>
      </c>
      <c r="N9943" s="103" t="e">
        <f>IF(M9943=0,"",CHOOSE(M9943,"25","33","40","45","45","58","58","58","58","58","79","79","79","79","79","79","79","79","79","79","手入力箇所","手入力箇所","手入力箇所","手入力箇所","手入力箇所","手入力箇所","手入力箇所","手入力箇所","手入力箇所","手入力箇所"))</f>
        <v>#REF!</v>
      </c>
    </row>
    <row r="9944" spans="1:14" ht="48.6" thickBot="1" x14ac:dyDescent="0.25">
      <c r="A9944" s="28" t="s">
        <v>64</v>
      </c>
      <c r="B9944" s="18">
        <v>32</v>
      </c>
      <c r="C9944" s="18"/>
      <c r="D9944" s="18"/>
      <c r="E9944" s="18"/>
      <c r="F9944" s="18"/>
      <c r="G9944" s="18"/>
      <c r="H9944" s="18"/>
      <c r="I9944" s="18"/>
      <c r="J9944" s="62"/>
      <c r="K9944" s="69"/>
      <c r="L9944" s="108" t="s">
        <v>64</v>
      </c>
      <c r="M9944" s="103" t="e">
        <f>#REF!</f>
        <v>#REF!</v>
      </c>
      <c r="N9944" s="103" t="e">
        <f>IF(M9944=0,"",CHOOSE(M9944,"32","手入力箇所","手入力箇所","手入力箇所","手入力箇所","手入力箇所","手入力箇所","手入力箇所","手入力箇所","手入力箇所","手入力箇所"))</f>
        <v>#REF!</v>
      </c>
    </row>
    <row r="9945" spans="1:14" ht="48.6" thickBot="1" x14ac:dyDescent="0.25">
      <c r="A9945" s="28" t="s">
        <v>65</v>
      </c>
      <c r="B9945" s="18">
        <v>36</v>
      </c>
      <c r="C9945" s="18"/>
      <c r="D9945" s="18"/>
      <c r="E9945" s="18"/>
      <c r="F9945" s="18"/>
      <c r="G9945" s="18"/>
      <c r="H9945" s="18"/>
      <c r="I9945" s="18"/>
      <c r="J9945" s="62"/>
      <c r="K9945" s="69"/>
      <c r="L9945" s="108" t="s">
        <v>65</v>
      </c>
      <c r="M9945" s="103" t="e">
        <f>#REF!</f>
        <v>#REF!</v>
      </c>
      <c r="N9945" s="103" t="e">
        <f>IF(M9945=0,"",CHOOSE(M9945,"36","手入力箇所","手入力箇所","手入力箇所","手入力箇所","手入力箇所","手入力箇所","手入力箇所","手入力箇所","手入力箇所","手入力箇所"))</f>
        <v>#REF!</v>
      </c>
    </row>
    <row r="9946" spans="1:14" ht="24.6" thickBot="1" x14ac:dyDescent="0.25">
      <c r="A9946" s="28" t="s">
        <v>66</v>
      </c>
      <c r="B9946" s="18">
        <v>24</v>
      </c>
      <c r="C9946" s="18">
        <v>30</v>
      </c>
      <c r="D9946" s="18">
        <v>33</v>
      </c>
      <c r="E9946" s="18">
        <v>35</v>
      </c>
      <c r="F9946" s="18">
        <v>42</v>
      </c>
      <c r="G9946" s="18"/>
      <c r="H9946" s="18"/>
      <c r="I9946" s="18"/>
      <c r="J9946" s="62"/>
      <c r="K9946" s="69"/>
      <c r="L9946" s="108" t="s">
        <v>66</v>
      </c>
      <c r="M9946" s="103" t="e">
        <f>#REF!</f>
        <v>#REF!</v>
      </c>
      <c r="N9946" s="103" t="e">
        <f>IF(M9946=0,"",CHOOSE(M9946,"24","30","33","35","35","42","42","42","42","42","手入力箇所","手入力箇所","手入力箇所","手入力箇所","手入力箇所","手入力箇所","手入力箇所","手入力箇所","手入力箇所","手入力箇所"))</f>
        <v>#REF!</v>
      </c>
    </row>
    <row r="9947" spans="1:14" ht="36.6" thickBot="1" x14ac:dyDescent="0.25">
      <c r="A9947" s="28" t="s">
        <v>67</v>
      </c>
      <c r="B9947" s="18">
        <v>7</v>
      </c>
      <c r="C9947" s="18">
        <v>12</v>
      </c>
      <c r="D9947" s="18">
        <v>16</v>
      </c>
      <c r="E9947" s="18">
        <v>19</v>
      </c>
      <c r="F9947" s="18"/>
      <c r="G9947" s="18"/>
      <c r="H9947" s="18"/>
      <c r="I9947" s="18"/>
      <c r="J9947" s="62"/>
      <c r="K9947" s="69"/>
      <c r="L9947" s="108" t="s">
        <v>67</v>
      </c>
      <c r="M9947" s="103" t="e">
        <f>#REF!</f>
        <v>#REF!</v>
      </c>
      <c r="N9947" s="103" t="e">
        <f>IF(M9947=0,"",CHOOSE(M9947,"7","12","16","19","19","手入力箇所","手入力箇所","手入力箇所","手入力箇所","手入力箇所","手入力箇所","手入力箇所","手入力箇所","手入力箇所","手入力箇所"))</f>
        <v>#REF!</v>
      </c>
    </row>
    <row r="9948" spans="1:14" ht="24.6" thickBot="1" x14ac:dyDescent="0.25">
      <c r="A9948" s="28" t="s">
        <v>68</v>
      </c>
      <c r="B9948" s="18">
        <v>21</v>
      </c>
      <c r="C9948" s="18">
        <v>35</v>
      </c>
      <c r="D9948" s="18">
        <v>48</v>
      </c>
      <c r="E9948" s="18">
        <v>59</v>
      </c>
      <c r="F9948" s="18">
        <v>94</v>
      </c>
      <c r="G9948" s="18">
        <v>159</v>
      </c>
      <c r="H9948" s="18">
        <v>235</v>
      </c>
      <c r="I9948" s="18"/>
      <c r="J9948" s="62"/>
      <c r="K9948" s="69"/>
      <c r="L9948" s="108" t="s">
        <v>68</v>
      </c>
      <c r="M9948" s="103" t="e">
        <f>#REF!</f>
        <v>#REF!</v>
      </c>
      <c r="N9948" s="103" t="e">
        <f>IF(M9948=0,"",CHOOSE(M9948,"21","35","48","59","59","94","94","94","94","94","159","159","159","159","159","159","159","159","159","159","235","235","235","235","235","235","235","235","235","235","手入力箇所","手入力箇所","手入力箇所","手入力箇所","手入力箇所","手入力箇所","手入力箇所","手入力箇所","手入力箇所","手入力箇所"))</f>
        <v>#REF!</v>
      </c>
    </row>
    <row r="9949" spans="1:14" ht="36.6" thickBot="1" x14ac:dyDescent="0.25">
      <c r="A9949" s="28" t="s">
        <v>69</v>
      </c>
      <c r="B9949" s="18">
        <v>22</v>
      </c>
      <c r="C9949" s="18">
        <v>26</v>
      </c>
      <c r="D9949" s="18">
        <v>28</v>
      </c>
      <c r="E9949" s="18">
        <v>29</v>
      </c>
      <c r="F9949" s="18">
        <v>34</v>
      </c>
      <c r="G9949" s="18"/>
      <c r="H9949" s="18"/>
      <c r="I9949" s="18"/>
      <c r="J9949" s="62"/>
      <c r="K9949" s="69"/>
      <c r="L9949" s="108" t="s">
        <v>69</v>
      </c>
      <c r="M9949" s="103" t="e">
        <f>#REF!</f>
        <v>#REF!</v>
      </c>
      <c r="N9949" s="103" t="e">
        <f>IF(M9949=0,"",CHOOSE(M9949,"22","26","28","29","29","34","34","34","34","34","手入力箇所","手入力箇所","手入力箇所","手入力箇所","手入力箇所","手入力箇所","手入力箇所","手入力箇所","手入力箇所","手入力箇所"))</f>
        <v>#REF!</v>
      </c>
    </row>
    <row r="9950" spans="1:14" ht="13.8" thickBot="1" x14ac:dyDescent="0.25">
      <c r="A9950" s="27" t="s">
        <v>63</v>
      </c>
      <c r="B9950" s="18">
        <v>21</v>
      </c>
      <c r="C9950" s="18">
        <v>33</v>
      </c>
      <c r="D9950" s="18">
        <v>46</v>
      </c>
      <c r="E9950" s="18">
        <v>56</v>
      </c>
      <c r="F9950" s="18">
        <v>89</v>
      </c>
      <c r="G9950" s="18">
        <v>151</v>
      </c>
      <c r="H9950" s="18">
        <v>224</v>
      </c>
      <c r="I9950" s="18">
        <v>289</v>
      </c>
      <c r="J9950" s="18">
        <v>350</v>
      </c>
      <c r="K9950" s="69"/>
      <c r="L9950" s="107" t="s">
        <v>63</v>
      </c>
      <c r="M9950" s="103" t="e">
        <f>#REF!</f>
        <v>#REF!</v>
      </c>
      <c r="N9950" s="103" t="e">
        <f>IF(M9950=0,"",CHOOSE(M9950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9951" spans="1:14" ht="24.6" thickBot="1" x14ac:dyDescent="0.25">
      <c r="A9951" s="34" t="s">
        <v>70</v>
      </c>
      <c r="B9951" s="35">
        <v>13</v>
      </c>
      <c r="C9951" s="35">
        <v>33</v>
      </c>
      <c r="D9951" s="35">
        <v>59</v>
      </c>
      <c r="E9951" s="35"/>
      <c r="F9951" s="35"/>
      <c r="G9951" s="35"/>
      <c r="H9951" s="35"/>
      <c r="I9951" s="35"/>
      <c r="J9951" s="36"/>
      <c r="K9951" s="67"/>
      <c r="L9951" s="108" t="s">
        <v>70</v>
      </c>
      <c r="M9951" s="103" t="e">
        <f>#REF!</f>
        <v>#REF!</v>
      </c>
      <c r="N9951" s="103" t="e">
        <f>IF(M9951=0,"",CHOOSE(M9951,"13","33","59","手入力箇所","手入力箇所","手入力箇所","手入力箇所","手入力箇所","手入力箇所","手入力箇所","手入力箇所","手入力箇所","手入力箇所"))</f>
        <v>#REF!</v>
      </c>
    </row>
    <row r="9952" spans="1:14" ht="13.8" thickBot="1" x14ac:dyDescent="0.25">
      <c r="A9952" s="37" t="s">
        <v>71</v>
      </c>
      <c r="B9952" s="17">
        <v>23</v>
      </c>
      <c r="C9952" s="17">
        <v>39</v>
      </c>
      <c r="D9952" s="17">
        <v>97</v>
      </c>
      <c r="E9952" s="17"/>
      <c r="F9952" s="17"/>
      <c r="G9952" s="17"/>
      <c r="H9952" s="17"/>
      <c r="I9952" s="17"/>
      <c r="J9952" s="64"/>
      <c r="K9952" s="70"/>
      <c r="L9952" s="109" t="s">
        <v>71</v>
      </c>
      <c r="M9952" s="103" t="e">
        <f>#REF!</f>
        <v>#REF!</v>
      </c>
      <c r="N9952" s="103" t="e">
        <f>IF(M9952=0,"",CHOOSE(M9952,"23","39","97","手入力箇所","手入力箇所","手入力箇所","手入力箇所","手入力箇所","手入力箇所","手入力箇所","手入力箇所","手入力箇所","手入力箇所"))</f>
        <v>#REF!</v>
      </c>
    </row>
    <row r="9953" spans="1:14" ht="13.8" thickBot="1" x14ac:dyDescent="0.25">
      <c r="A9953" s="29" t="s">
        <v>72</v>
      </c>
      <c r="B9953" s="18">
        <v>21</v>
      </c>
      <c r="C9953" s="18">
        <v>37</v>
      </c>
      <c r="D9953" s="18">
        <v>58</v>
      </c>
      <c r="E9953" s="18">
        <v>76</v>
      </c>
      <c r="F9953" s="18">
        <v>137</v>
      </c>
      <c r="G9953" s="18"/>
      <c r="H9953" s="18"/>
      <c r="I9953" s="18"/>
      <c r="J9953" s="62"/>
      <c r="K9953" s="69"/>
      <c r="L9953" s="109" t="s">
        <v>72</v>
      </c>
      <c r="M9953" s="103" t="e">
        <f>#REF!</f>
        <v>#REF!</v>
      </c>
      <c r="N9953" s="103" t="e">
        <f>IF(M9953=0,"",CHOOSE(M9953,"21","37","58","76","76","137","137","137","137","137","手入力箇所","手入力箇所","手入力箇所","手入力箇所","手入力箇所","手入力箇所","手入力箇所","手入力箇所","手入力箇所","手入力箇所"))</f>
        <v>#REF!</v>
      </c>
    </row>
    <row r="9954" spans="1:14" ht="13.8" thickBot="1" x14ac:dyDescent="0.25">
      <c r="A9954" s="29" t="s">
        <v>73</v>
      </c>
      <c r="B9954" s="18">
        <v>48</v>
      </c>
      <c r="C9954" s="18">
        <v>93</v>
      </c>
      <c r="D9954" s="18">
        <v>138</v>
      </c>
      <c r="E9954" s="18">
        <v>183</v>
      </c>
      <c r="F9954" s="18"/>
      <c r="G9954" s="18"/>
      <c r="H9954" s="18"/>
      <c r="I9954" s="18"/>
      <c r="J9954" s="62"/>
      <c r="K9954" s="69"/>
      <c r="L9954" s="109" t="s">
        <v>73</v>
      </c>
      <c r="M9954" s="103" t="e">
        <f>#REF!</f>
        <v>#REF!</v>
      </c>
      <c r="N9954" s="103" t="e">
        <f>IF(M9954=0,"",CHOOSE(M9954,"48","93","138","183","183","手入力箇所","手入力箇所","手入力箇所","手入力箇所","手入力箇所","手入力箇所","手入力箇所","手入力箇所","手入力箇所","手入力箇所"))</f>
        <v>#REF!</v>
      </c>
    </row>
    <row r="9955" spans="1:14" ht="37.200000000000003" thickBot="1" x14ac:dyDescent="0.25">
      <c r="A9955" s="30" t="s">
        <v>74</v>
      </c>
      <c r="B9955" s="18">
        <v>13</v>
      </c>
      <c r="C9955" s="18">
        <v>26</v>
      </c>
      <c r="D9955" s="18">
        <v>40</v>
      </c>
      <c r="E9955" s="18">
        <v>55</v>
      </c>
      <c r="F9955" s="18">
        <v>107</v>
      </c>
      <c r="G9955" s="18">
        <v>224</v>
      </c>
      <c r="H9955" s="18">
        <v>386</v>
      </c>
      <c r="I9955" s="18"/>
      <c r="J9955" s="62"/>
      <c r="K9955" s="69"/>
      <c r="L9955" s="110" t="s">
        <v>74</v>
      </c>
      <c r="M9955" s="103" t="e">
        <f>#REF!</f>
        <v>#REF!</v>
      </c>
      <c r="N9955" s="103" t="e">
        <f>IF(M9955=0,"",CHOOSE(M9955,"13","26","40","55","55","107","107","107","107","107","224","224","224","224","224","224","224","224","224","224","386","386","386","386","386","386","386","386","386","386","手入力箇所","手入力箇所","手入力箇所","手入力箇所","手入力箇所","手入力箇所","手入力箇所","手入力箇所","手入力箇所","手入力箇所"))</f>
        <v>#REF!</v>
      </c>
    </row>
    <row r="9956" spans="1:14" ht="13.8" thickBot="1" x14ac:dyDescent="0.25">
      <c r="A9956" s="29" t="s">
        <v>75</v>
      </c>
      <c r="B9956" s="18">
        <v>36</v>
      </c>
      <c r="C9956" s="18">
        <v>98</v>
      </c>
      <c r="D9956" s="18">
        <v>173</v>
      </c>
      <c r="E9956" s="18">
        <v>274</v>
      </c>
      <c r="F9956" s="18"/>
      <c r="G9956" s="18"/>
      <c r="H9956" s="18"/>
      <c r="I9956" s="18"/>
      <c r="J9956" s="62"/>
      <c r="K9956" s="69"/>
      <c r="L9956" s="109" t="s">
        <v>75</v>
      </c>
      <c r="M9956" s="103" t="e">
        <f>#REF!</f>
        <v>#REF!</v>
      </c>
      <c r="N9956" s="103" t="e">
        <f>IF(M9956=0,"",CHOOSE(M9956,"36","98","173","274","274","手入力箇所","手入力箇所","手入力箇所","手入力箇所","手入力箇所","手入力箇所","手入力箇所","手入力箇所","手入力箇所","手入力箇所"))</f>
        <v>#REF!</v>
      </c>
    </row>
    <row r="9957" spans="1:14" ht="37.200000000000003" thickBot="1" x14ac:dyDescent="0.25">
      <c r="A9957" s="30" t="s">
        <v>76</v>
      </c>
      <c r="B9957" s="18">
        <v>127</v>
      </c>
      <c r="C9957" s="18">
        <v>127</v>
      </c>
      <c r="D9957" s="18">
        <v>127</v>
      </c>
      <c r="E9957" s="18">
        <v>127</v>
      </c>
      <c r="F9957" s="18"/>
      <c r="G9957" s="18"/>
      <c r="H9957" s="18"/>
      <c r="I9957" s="18"/>
      <c r="J9957" s="62"/>
      <c r="K9957" s="69"/>
      <c r="L9957" s="110" t="s">
        <v>76</v>
      </c>
      <c r="M9957" s="103" t="e">
        <f>#REF!</f>
        <v>#REF!</v>
      </c>
      <c r="N9957" s="103" t="e">
        <f>IF(M9957=0,"",CHOOSE(M9957,"127","127","127","127","127","手入力箇所","手入力箇所","手入力箇所","手入力箇所","手入力箇所","手入力箇所","手入力箇所","手入力箇所","手入力箇所","手入力箇所"))</f>
        <v>#REF!</v>
      </c>
    </row>
    <row r="9958" spans="1:14" ht="27" thickBot="1" x14ac:dyDescent="0.25">
      <c r="A9958" s="31" t="s">
        <v>77</v>
      </c>
      <c r="B9958" s="18">
        <v>42</v>
      </c>
      <c r="C9958" s="18">
        <v>90</v>
      </c>
      <c r="D9958" s="18">
        <v>141</v>
      </c>
      <c r="E9958" s="18">
        <v>193</v>
      </c>
      <c r="F9958" s="62"/>
      <c r="G9958" s="62"/>
      <c r="H9958" s="62"/>
      <c r="I9958" s="62"/>
      <c r="J9958" s="62"/>
      <c r="K9958" s="69"/>
      <c r="L9958" s="111" t="s">
        <v>77</v>
      </c>
      <c r="M9958" s="103" t="e">
        <f>#REF!</f>
        <v>#REF!</v>
      </c>
      <c r="N9958" s="103" t="e">
        <f>IF(M9958=0,"",CHOOSE(M9958,"42","90","141","193","1936","手入力箇所","手入力箇所","手入力箇所","手入力箇所","手入力箇所","手入力箇所","手入力箇所","手入力箇所","手入力箇所","手入力箇所"))</f>
        <v>#REF!</v>
      </c>
    </row>
    <row r="9959" spans="1:14" ht="40.200000000000003" thickBot="1" x14ac:dyDescent="0.25">
      <c r="A9959" s="31" t="s">
        <v>78</v>
      </c>
      <c r="B9959" s="18">
        <v>24</v>
      </c>
      <c r="C9959" s="18">
        <v>43</v>
      </c>
      <c r="D9959" s="18">
        <v>61</v>
      </c>
      <c r="E9959" s="18">
        <v>76</v>
      </c>
      <c r="F9959" s="62"/>
      <c r="G9959" s="62"/>
      <c r="H9959" s="62"/>
      <c r="I9959" s="62"/>
      <c r="J9959" s="62"/>
      <c r="K9959" s="69"/>
      <c r="L9959" s="111" t="s">
        <v>78</v>
      </c>
      <c r="M9959" s="103" t="e">
        <f>#REF!</f>
        <v>#REF!</v>
      </c>
      <c r="N9959" s="103" t="e">
        <f>IF(M9959=0,"",CHOOSE(M9959,"24","43","61","76","76","手入力箇所","手入力箇所","手入力箇所","手入力箇所","手入力箇所","手入力箇所","手入力箇所","手入力箇所","手入力箇所","手入力箇所"))</f>
        <v>#REF!</v>
      </c>
    </row>
    <row r="9960" spans="1:14" ht="27" thickBot="1" x14ac:dyDescent="0.25">
      <c r="A9960" s="31" t="s">
        <v>79</v>
      </c>
      <c r="B9960" s="18">
        <v>54</v>
      </c>
      <c r="C9960" s="18">
        <v>77</v>
      </c>
      <c r="D9960" s="18">
        <v>94</v>
      </c>
      <c r="E9960" s="18">
        <v>107</v>
      </c>
      <c r="F9960" s="62"/>
      <c r="G9960" s="62"/>
      <c r="H9960" s="62"/>
      <c r="I9960" s="62"/>
      <c r="J9960" s="62"/>
      <c r="K9960" s="69"/>
      <c r="L9960" s="111" t="s">
        <v>79</v>
      </c>
      <c r="M9960" s="103" t="e">
        <f>#REF!</f>
        <v>#REF!</v>
      </c>
      <c r="N9960" s="103" t="e">
        <f>IF(M9960=0,"",CHOOSE(M9960,"54","77","94","107","107","手入力箇所","手入力箇所","手入力箇所","手入力箇所","手入力箇所","手入力箇所","手入力箇所","手入力箇所","手入力箇所","手入力箇所"))</f>
        <v>#REF!</v>
      </c>
    </row>
    <row r="9961" spans="1:14" ht="40.200000000000003" thickBot="1" x14ac:dyDescent="0.25">
      <c r="A9961" s="31" t="s">
        <v>80</v>
      </c>
      <c r="B9961" s="18">
        <v>49</v>
      </c>
      <c r="C9961" s="18">
        <v>53</v>
      </c>
      <c r="D9961" s="18">
        <v>55</v>
      </c>
      <c r="E9961" s="18">
        <v>56</v>
      </c>
      <c r="F9961" s="62"/>
      <c r="G9961" s="62"/>
      <c r="H9961" s="62"/>
      <c r="I9961" s="62"/>
      <c r="J9961" s="62"/>
      <c r="K9961" s="69"/>
      <c r="L9961" s="111" t="s">
        <v>80</v>
      </c>
      <c r="M9961" s="103" t="e">
        <f>#REF!</f>
        <v>#REF!</v>
      </c>
      <c r="N9961" s="103" t="e">
        <f>IF(M9961=0,"",CHOOSE(M9961,"49","53","55","56","56","手入力箇所","手入力箇所","手入力箇所","手入力箇所","手入力箇所","手入力箇所","手入力箇所","手入力箇所","手入力箇所","手入力箇所"))</f>
        <v>#REF!</v>
      </c>
    </row>
    <row r="9962" spans="1:14" ht="40.200000000000003" thickBot="1" x14ac:dyDescent="0.25">
      <c r="A9962" s="38" t="s">
        <v>81</v>
      </c>
      <c r="B9962" s="35">
        <v>232</v>
      </c>
      <c r="C9962" s="35">
        <v>232</v>
      </c>
      <c r="D9962" s="36"/>
      <c r="E9962" s="36"/>
      <c r="F9962" s="36"/>
      <c r="G9962" s="36"/>
      <c r="H9962" s="36"/>
      <c r="I9962" s="36"/>
      <c r="J9962" s="36"/>
      <c r="K9962" s="67"/>
      <c r="L9962" s="111" t="s">
        <v>81</v>
      </c>
      <c r="M9962" s="103" t="e">
        <f>#REF!</f>
        <v>#REF!</v>
      </c>
      <c r="N9962" s="103" t="e">
        <f>IF(M9962=0,"",CHOOSE(M9962,"232","232","手入力箇所","手入力箇所","手入力箇所","手入力箇所","手入力箇所","手入力箇所","手入力箇所","手入力箇所","手入力箇所","手入力箇所"))</f>
        <v>#REF!</v>
      </c>
    </row>
    <row r="9963" spans="1:14" ht="13.8" thickBot="1" x14ac:dyDescent="0.25">
      <c r="A9963" s="39" t="s">
        <v>82</v>
      </c>
      <c r="B9963" s="17">
        <v>6</v>
      </c>
      <c r="C9963" s="17">
        <v>9</v>
      </c>
      <c r="D9963" s="17">
        <v>11</v>
      </c>
      <c r="E9963" s="17">
        <v>13</v>
      </c>
      <c r="F9963" s="17">
        <v>18</v>
      </c>
      <c r="G9963" s="17">
        <v>26</v>
      </c>
      <c r="H9963" s="17">
        <v>35</v>
      </c>
      <c r="I9963" s="17">
        <v>43</v>
      </c>
      <c r="J9963" s="17">
        <v>49</v>
      </c>
      <c r="K9963" s="70"/>
      <c r="L9963" s="111" t="s">
        <v>82</v>
      </c>
      <c r="M9963" s="103" t="e">
        <f>#REF!</f>
        <v>#REF!</v>
      </c>
      <c r="N9963" s="103" t="e">
        <f>IF(M9963=0,"",CHOOSE(M9963,"6","9","11","13","13","18","18","18","18","18","26","26","26","26","26","26","26","26","26","26","35","35","35","35","35","35","35","35","35","35","43","43","43","43","43","43","43","43","43","43","49","49","49","49","49","49","49","49","49","49","手入力箇所","手入力箇所","手入力箇所","手入力箇所","手入力箇所","手入力箇所","手入力箇所","手入力箇所","手入力箇所","手入力箇所"))</f>
        <v>#REF!</v>
      </c>
    </row>
    <row r="9964" spans="1:14" ht="13.8" thickBot="1" x14ac:dyDescent="0.25">
      <c r="A9964" s="31" t="s">
        <v>83</v>
      </c>
      <c r="B9964" s="18">
        <v>6</v>
      </c>
      <c r="C9964" s="18">
        <v>10</v>
      </c>
      <c r="D9964" s="18">
        <v>14</v>
      </c>
      <c r="E9964" s="18">
        <v>17</v>
      </c>
      <c r="F9964" s="18">
        <v>29</v>
      </c>
      <c r="G9964" s="18">
        <v>50</v>
      </c>
      <c r="H9964" s="18">
        <v>76</v>
      </c>
      <c r="I9964" s="18">
        <v>100</v>
      </c>
      <c r="J9964" s="18">
        <v>123</v>
      </c>
      <c r="K9964" s="69"/>
      <c r="L9964" s="111" t="s">
        <v>83</v>
      </c>
      <c r="M9964" s="103" t="e">
        <f>#REF!</f>
        <v>#REF!</v>
      </c>
      <c r="N9964" s="103" t="e">
        <f>IF(M9964=0,"",CHOOSE(M9964,"6","10","14","17","17","29","29","29","29","29","50","50","50","50","50","50","50","50","50","50","76","76","76","76","76","76","76","76","76","76","100","100","100","100","100","100","100","100","100","100","123","123","123","123","123","123","123","123","123","123","手入力箇所","手入力箇所","手入力箇所","手入力箇所","手入力箇所","手入力箇所","手入力箇所","手入力箇所","手入力箇所"))</f>
        <v>#REF!</v>
      </c>
    </row>
    <row r="9965" spans="1:14" ht="27" thickBot="1" x14ac:dyDescent="0.25">
      <c r="A9965" s="32" t="s">
        <v>84</v>
      </c>
      <c r="B9965" s="20">
        <v>9</v>
      </c>
      <c r="C9965" s="20">
        <v>15</v>
      </c>
      <c r="D9965" s="20">
        <v>20</v>
      </c>
      <c r="E9965" s="20">
        <v>24</v>
      </c>
      <c r="F9965" s="20">
        <v>39</v>
      </c>
      <c r="G9965" s="20">
        <v>65</v>
      </c>
      <c r="H9965" s="63"/>
      <c r="I9965" s="63"/>
      <c r="J9965" s="63"/>
      <c r="K9965" s="106"/>
      <c r="L9965" s="111" t="s">
        <v>84</v>
      </c>
      <c r="M9965" s="103" t="e">
        <f>#REF!</f>
        <v>#REF!</v>
      </c>
      <c r="N9965" s="103" t="e">
        <f>IF(M9965=0,"",CHOOSE(M9965,"9","15","20","24","24","39","39","39","39","39","65","65","65","65","65","65","65","65","65","65","手入力箇所","手入力箇所","手入力箇所","手入力箇所","手入力箇所","手入力箇所","手入力箇所","手入力箇所","手入力箇所","手入力箇所"))</f>
        <v>#REF!</v>
      </c>
    </row>
    <row r="9968" spans="1:14" ht="13.8" thickBot="1" x14ac:dyDescent="0.25"/>
    <row r="9969" spans="1:14" ht="13.8" thickBot="1" x14ac:dyDescent="0.25">
      <c r="A9969" s="688" t="e">
        <f>#REF!</f>
        <v>#REF!</v>
      </c>
      <c r="B9969" s="688"/>
      <c r="C9969" s="688"/>
      <c r="D9969" s="689" t="s">
        <v>192</v>
      </c>
      <c r="E9969" s="689"/>
      <c r="F9969" s="689"/>
      <c r="G9969" s="689"/>
      <c r="H9969" s="689"/>
      <c r="I9969" s="689"/>
      <c r="J9969" s="689"/>
      <c r="K9969" s="689"/>
      <c r="L9969" s="689"/>
      <c r="M9969" s="689"/>
      <c r="N9969" s="689"/>
    </row>
    <row r="9970" spans="1:14" ht="13.8" thickBot="1" x14ac:dyDescent="0.25">
      <c r="A9970" s="65"/>
      <c r="B9970" s="33">
        <v>1</v>
      </c>
      <c r="C9970" s="24">
        <v>2</v>
      </c>
      <c r="D9970" s="24">
        <v>3</v>
      </c>
      <c r="E9970" s="24" t="s">
        <v>58</v>
      </c>
      <c r="F9970" s="24" t="s">
        <v>59</v>
      </c>
      <c r="G9970" s="24" t="s">
        <v>60</v>
      </c>
      <c r="H9970" s="24" t="s">
        <v>61</v>
      </c>
      <c r="I9970" s="24" t="s">
        <v>62</v>
      </c>
      <c r="J9970" s="24" t="s">
        <v>194</v>
      </c>
      <c r="K9970" s="25" t="s">
        <v>85</v>
      </c>
      <c r="L9970" s="105" t="s">
        <v>189</v>
      </c>
      <c r="M9970" s="105" t="s">
        <v>188</v>
      </c>
      <c r="N9970" s="105" t="s">
        <v>51</v>
      </c>
    </row>
    <row r="9971" spans="1:14" ht="13.8" thickBot="1" x14ac:dyDescent="0.25">
      <c r="A9971" s="26" t="s">
        <v>56</v>
      </c>
      <c r="B9971" s="22">
        <v>5</v>
      </c>
      <c r="C9971" s="22">
        <v>7</v>
      </c>
      <c r="D9971" s="22">
        <v>8</v>
      </c>
      <c r="E9971" s="22">
        <v>8</v>
      </c>
      <c r="F9971" s="22">
        <v>10</v>
      </c>
      <c r="G9971" s="22">
        <v>13</v>
      </c>
      <c r="H9971" s="22">
        <v>16</v>
      </c>
      <c r="I9971" s="22"/>
      <c r="J9971" s="23"/>
      <c r="K9971" s="1"/>
      <c r="L9971" s="26" t="s">
        <v>56</v>
      </c>
      <c r="M9971" s="104" t="e">
        <f>#REF!</f>
        <v>#REF!</v>
      </c>
      <c r="N9971" s="112" t="e">
        <f>IF(M9971=0,"",CHOOSE(M9971,"5","7","8","8","8","10","10","10","10","10","13","13","13","13","13","13","13","13","13","13","16","16","16","16","16","16","16","16","16","16","16","手入力箇所","手入力箇所","手入力箇所","手入力箇所","手入力箇所","手入力箇所","手入力箇所","手入力箇所","手入力箇所","手入力箇所"))</f>
        <v>#REF!</v>
      </c>
    </row>
    <row r="9972" spans="1:14" ht="13.8" thickBot="1" x14ac:dyDescent="0.25">
      <c r="A9972" s="27" t="s">
        <v>57</v>
      </c>
      <c r="B9972" s="18">
        <v>5</v>
      </c>
      <c r="C9972" s="18">
        <v>7</v>
      </c>
      <c r="D9972" s="18">
        <v>8</v>
      </c>
      <c r="E9972" s="18">
        <v>9</v>
      </c>
      <c r="F9972" s="18">
        <v>12</v>
      </c>
      <c r="G9972" s="18">
        <v>16</v>
      </c>
      <c r="H9972" s="18"/>
      <c r="I9972" s="18"/>
      <c r="J9972" s="62"/>
      <c r="K9972" s="19"/>
      <c r="L9972" s="27" t="s">
        <v>57</v>
      </c>
      <c r="M9972" s="104" t="e">
        <f>#REF!</f>
        <v>#REF!</v>
      </c>
      <c r="N9972" s="113" t="e">
        <f>IF(M9972=0,"",CHOOSE(M9972,"5","7","8","9","9","12","12","12","12","12","16","16","16","16","16","16","16","16","16","16","手入力箇所","手入力箇所","手入力箇所","手入力箇所","手入力箇所","手入力箇所","手入力箇所","手入力箇所","手入力箇所","手入力箇所"))</f>
        <v>#REF!</v>
      </c>
    </row>
    <row r="9973" spans="1:14" ht="48.6" thickBot="1" x14ac:dyDescent="0.25">
      <c r="A9973" s="28" t="s">
        <v>64</v>
      </c>
      <c r="B9973" s="18">
        <v>6</v>
      </c>
      <c r="C9973" s="18"/>
      <c r="D9973" s="18"/>
      <c r="E9973" s="18"/>
      <c r="F9973" s="18"/>
      <c r="G9973" s="18"/>
      <c r="H9973" s="18"/>
      <c r="I9973" s="18"/>
      <c r="J9973" s="62"/>
      <c r="K9973" s="19"/>
      <c r="L9973" s="28" t="s">
        <v>64</v>
      </c>
      <c r="M9973" s="104" t="e">
        <f>#REF!</f>
        <v>#REF!</v>
      </c>
      <c r="N9973" s="113" t="e">
        <f>IF(M9973=0,"",CHOOSE(M9973,"6","手入力箇所","手入力箇所","手入力箇所","手入力箇所","手入力箇所","手入力箇所","手入力箇所","手入力箇所","手入力箇所","手入力箇所","",""))</f>
        <v>#REF!</v>
      </c>
    </row>
    <row r="9974" spans="1:14" ht="48.6" thickBot="1" x14ac:dyDescent="0.25">
      <c r="A9974" s="28" t="s">
        <v>65</v>
      </c>
      <c r="B9974" s="18">
        <v>6</v>
      </c>
      <c r="C9974" s="18"/>
      <c r="D9974" s="18"/>
      <c r="E9974" s="18"/>
      <c r="F9974" s="18"/>
      <c r="G9974" s="18"/>
      <c r="H9974" s="18"/>
      <c r="I9974" s="18"/>
      <c r="J9974" s="62"/>
      <c r="K9974" s="19"/>
      <c r="L9974" s="28" t="s">
        <v>65</v>
      </c>
      <c r="M9974" s="104" t="e">
        <f>#REF!</f>
        <v>#REF!</v>
      </c>
      <c r="N9974" s="113" t="e">
        <f>IF(M9974=0,"",CHOOSE(M9974,"6","手入力箇所","手入力箇所","手入力箇所","手入力箇所","手入力箇所","手入力箇所","手入力箇所","手入力箇所","手入力箇所","手入力箇所","",""))</f>
        <v>#REF!</v>
      </c>
    </row>
    <row r="9975" spans="1:14" ht="24.6" thickBot="1" x14ac:dyDescent="0.25">
      <c r="A9975" s="28" t="s">
        <v>66</v>
      </c>
      <c r="B9975" s="18">
        <v>5</v>
      </c>
      <c r="C9975" s="18">
        <v>7</v>
      </c>
      <c r="D9975" s="18">
        <v>8</v>
      </c>
      <c r="E9975" s="18">
        <v>9</v>
      </c>
      <c r="F9975" s="18">
        <v>12</v>
      </c>
      <c r="G9975" s="18"/>
      <c r="H9975" s="18"/>
      <c r="I9975" s="18"/>
      <c r="J9975" s="62"/>
      <c r="K9975" s="19"/>
      <c r="L9975" s="28" t="s">
        <v>66</v>
      </c>
      <c r="M9975" s="104" t="e">
        <f>#REF!</f>
        <v>#REF!</v>
      </c>
      <c r="N9975" s="113" t="e">
        <f>IF(M9975=0,"",CHOOSE(M9975,"5","7","8","9","9","12","12","12","12","12","手入力箇所","手入力箇所","手入力箇所","手入力箇所","手入力箇所","手入力箇所","手入力箇所","手入力箇所","手入力箇所","手入力箇所"))</f>
        <v>#REF!</v>
      </c>
    </row>
    <row r="9976" spans="1:14" ht="36.6" thickBot="1" x14ac:dyDescent="0.25">
      <c r="A9976" s="28" t="s">
        <v>67</v>
      </c>
      <c r="B9976" s="18">
        <v>4</v>
      </c>
      <c r="C9976" s="18">
        <v>5</v>
      </c>
      <c r="D9976" s="18">
        <v>5</v>
      </c>
      <c r="E9976" s="18">
        <v>6</v>
      </c>
      <c r="F9976" s="18"/>
      <c r="G9976" s="18"/>
      <c r="H9976" s="18"/>
      <c r="I9976" s="18"/>
      <c r="J9976" s="62"/>
      <c r="K9976" s="19"/>
      <c r="L9976" s="28" t="s">
        <v>67</v>
      </c>
      <c r="M9976" s="104" t="e">
        <f>#REF!</f>
        <v>#REF!</v>
      </c>
      <c r="N9976" s="113" t="e">
        <f>IF(M9976=0,"",CHOOSE(M9976,"4","5","5","6","6","手入力箇所","手入力箇所","手入力箇所","手入力箇所","手入力箇所","手入力箇所","手入力箇所","手入力箇所","手入力箇所","手入力箇所"))</f>
        <v>#REF!</v>
      </c>
    </row>
    <row r="9977" spans="1:14" ht="24.6" thickBot="1" x14ac:dyDescent="0.25">
      <c r="A9977" s="28" t="s">
        <v>68</v>
      </c>
      <c r="B9977" s="18">
        <v>12</v>
      </c>
      <c r="C9977" s="18">
        <v>12</v>
      </c>
      <c r="D9977" s="18">
        <v>12</v>
      </c>
      <c r="E9977" s="18">
        <v>12</v>
      </c>
      <c r="F9977" s="18">
        <v>12</v>
      </c>
      <c r="G9977" s="18">
        <v>12</v>
      </c>
      <c r="H9977" s="18">
        <v>12</v>
      </c>
      <c r="I9977" s="18"/>
      <c r="J9977" s="62"/>
      <c r="K9977" s="19"/>
      <c r="L9977" s="28" t="s">
        <v>68</v>
      </c>
      <c r="M9977" s="104" t="e">
        <f>#REF!</f>
        <v>#REF!</v>
      </c>
      <c r="N9977" s="113" t="e">
        <f>IF(M9977=0,"",CHOOSE(M9977,"12","12","12","12","12","12","12","12","12","12","12","12","12","12","12","12","12","12","12","12","12","12","12","12","12","12","12","12","12","12","手入力箇所","手入力箇所","手入力箇所","手入力箇所","手入力箇所","手入力箇所","手入力箇所","手入力箇所","手入力箇所","手入力箇所"))</f>
        <v>#REF!</v>
      </c>
    </row>
    <row r="9978" spans="1:14" ht="36.6" thickBot="1" x14ac:dyDescent="0.25">
      <c r="A9978" s="28" t="s">
        <v>69</v>
      </c>
      <c r="B9978" s="18">
        <v>7</v>
      </c>
      <c r="C9978" s="18">
        <v>7</v>
      </c>
      <c r="D9978" s="18">
        <v>7</v>
      </c>
      <c r="E9978" s="18">
        <v>7</v>
      </c>
      <c r="F9978" s="18">
        <v>7</v>
      </c>
      <c r="G9978" s="18"/>
      <c r="H9978" s="18"/>
      <c r="I9978" s="18"/>
      <c r="J9978" s="62"/>
      <c r="K9978" s="19"/>
      <c r="L9978" s="28" t="s">
        <v>69</v>
      </c>
      <c r="M9978" s="104" t="e">
        <f>#REF!</f>
        <v>#REF!</v>
      </c>
      <c r="N9978" s="113" t="e">
        <f>IF(M9978=0,"",CHOOSE(M9978,"7","7","7","7","7","7","7","7","7","7","手入力箇所","手入力箇所","手入力箇所","手入力箇所","手入力箇所","手入力箇所","手入力箇所","手入力箇所","手入力箇所","手入力箇所"))</f>
        <v>#REF!</v>
      </c>
    </row>
    <row r="9979" spans="1:14" ht="13.8" thickBot="1" x14ac:dyDescent="0.25">
      <c r="A9979" s="27" t="s">
        <v>63</v>
      </c>
      <c r="B9979" s="18">
        <v>4</v>
      </c>
      <c r="C9979" s="18">
        <v>5</v>
      </c>
      <c r="D9979" s="18">
        <v>7</v>
      </c>
      <c r="E9979" s="18">
        <v>8</v>
      </c>
      <c r="F9979" s="18">
        <v>11</v>
      </c>
      <c r="G9979" s="18">
        <v>16</v>
      </c>
      <c r="H9979" s="18">
        <v>22</v>
      </c>
      <c r="I9979" s="18">
        <v>26</v>
      </c>
      <c r="J9979" s="18">
        <v>31</v>
      </c>
      <c r="K9979" s="19"/>
      <c r="L9979" s="27" t="s">
        <v>63</v>
      </c>
      <c r="M9979" s="104" t="e">
        <f>#REF!</f>
        <v>#REF!</v>
      </c>
      <c r="N9979" s="113" t="e">
        <f>IF(M9979=0,"",CHOOSE(M9979,"4","5","7","8","8","11","11","11","11","11","16","16","16","16","16","16","16","16","16","16","22","22","22","22","22","22","22","22","22","22","26","26","26","26","26","26","26","26","26","26","31","31","31","31","31","31","31","31","31","31","31","手入力箇所","手入力箇所","手入力箇所","手入力箇所","手入力箇所","手入力箇所","手入力箇所","手入力箇所","手入力箇所","手入力箇所"))</f>
        <v>#REF!</v>
      </c>
    </row>
    <row r="9980" spans="1:14" ht="24.6" thickBot="1" x14ac:dyDescent="0.25">
      <c r="A9980" s="28" t="s">
        <v>70</v>
      </c>
      <c r="B9980" s="18">
        <v>5</v>
      </c>
      <c r="C9980" s="18">
        <v>6</v>
      </c>
      <c r="D9980" s="18">
        <v>7</v>
      </c>
      <c r="E9980" s="18"/>
      <c r="F9980" s="18"/>
      <c r="G9980" s="18"/>
      <c r="H9980" s="18"/>
      <c r="I9980" s="18"/>
      <c r="J9980" s="62"/>
      <c r="K9980" s="19"/>
      <c r="L9980" s="28" t="s">
        <v>70</v>
      </c>
      <c r="M9980" s="104" t="e">
        <f>#REF!</f>
        <v>#REF!</v>
      </c>
      <c r="N9980" s="113" t="e">
        <f>IF(M9980=0,"",CHOOSE(M9980,"5","6","7","手入力箇所","手入力箇所","手入力箇所","手入力箇所","手入力箇所","手入力箇所","手入力箇所","手入力箇所","手入力箇所","手入力箇所"))</f>
        <v>#REF!</v>
      </c>
    </row>
    <row r="9981" spans="1:14" ht="13.8" thickBot="1" x14ac:dyDescent="0.25">
      <c r="A9981" s="29" t="s">
        <v>71</v>
      </c>
      <c r="B9981" s="18">
        <v>3</v>
      </c>
      <c r="C9981" s="18">
        <v>6</v>
      </c>
      <c r="D9981" s="18">
        <v>19</v>
      </c>
      <c r="E9981" s="18"/>
      <c r="F9981" s="18"/>
      <c r="G9981" s="18"/>
      <c r="H9981" s="18"/>
      <c r="I9981" s="18"/>
      <c r="J9981" s="62"/>
      <c r="K9981" s="19"/>
      <c r="L9981" s="29" t="s">
        <v>71</v>
      </c>
      <c r="M9981" s="104" t="e">
        <f>#REF!</f>
        <v>#REF!</v>
      </c>
      <c r="N9981" s="113" t="e">
        <f>IF(M9981=0,"",CHOOSE(M9981,"3","6","19","手入力箇所","手入力箇所","手入力箇所","手入力箇所","手入力箇所","手入力箇所","手入力箇所","手入力箇所","手入力箇所","手入力箇所"))</f>
        <v>#REF!</v>
      </c>
    </row>
    <row r="9982" spans="1:14" ht="13.8" thickBot="1" x14ac:dyDescent="0.25">
      <c r="A9982" s="29" t="s">
        <v>72</v>
      </c>
      <c r="B9982" s="18">
        <v>1</v>
      </c>
      <c r="C9982" s="18">
        <v>3</v>
      </c>
      <c r="D9982" s="18">
        <v>5</v>
      </c>
      <c r="E9982" s="18">
        <v>9</v>
      </c>
      <c r="F9982" s="18">
        <v>26</v>
      </c>
      <c r="G9982" s="18"/>
      <c r="H9982" s="18"/>
      <c r="I9982" s="18"/>
      <c r="J9982" s="62"/>
      <c r="K9982" s="19"/>
      <c r="L9982" s="29" t="s">
        <v>72</v>
      </c>
      <c r="M9982" s="104" t="e">
        <f>#REF!</f>
        <v>#REF!</v>
      </c>
      <c r="N9982" s="113" t="e">
        <f>IF(M9982=0,"",CHOOSE(M9982,"1","3","5","9","9","26","26","26","26","26","手入力箇所","手入力箇所","手入力箇所","手入力箇所","手入力箇所","手入力箇所","手入力箇所","手入力箇所","手入力箇所","手入力箇所"))</f>
        <v>#REF!</v>
      </c>
    </row>
    <row r="9983" spans="1:14" ht="13.8" thickBot="1" x14ac:dyDescent="0.25">
      <c r="A9983" s="29" t="s">
        <v>73</v>
      </c>
      <c r="B9983" s="18">
        <v>4</v>
      </c>
      <c r="C9983" s="18">
        <v>11</v>
      </c>
      <c r="D9983" s="18">
        <v>20</v>
      </c>
      <c r="E9983" s="18">
        <v>33</v>
      </c>
      <c r="F9983" s="18"/>
      <c r="G9983" s="18"/>
      <c r="H9983" s="18"/>
      <c r="I9983" s="18"/>
      <c r="J9983" s="62"/>
      <c r="K9983" s="19"/>
      <c r="L9983" s="29" t="s">
        <v>73</v>
      </c>
      <c r="M9983" s="104" t="e">
        <f>#REF!</f>
        <v>#REF!</v>
      </c>
      <c r="N9983" s="113" t="e">
        <f>IF(M9983=0,"",CHOOSE(M9983,"4","11","20","33","33","手入力箇所","手入力箇所","手入力箇所","手入力箇所","手入力箇所","手入力箇所","手入力箇所","手入力箇所","手入力箇所","手入力箇所"))</f>
        <v>#REF!</v>
      </c>
    </row>
    <row r="9984" spans="1:14" ht="37.200000000000003" thickBot="1" x14ac:dyDescent="0.25">
      <c r="A9984" s="30" t="s">
        <v>74</v>
      </c>
      <c r="B9984" s="18">
        <v>4</v>
      </c>
      <c r="C9984" s="18">
        <v>6</v>
      </c>
      <c r="D9984" s="18">
        <v>8</v>
      </c>
      <c r="E9984" s="18">
        <v>10</v>
      </c>
      <c r="F9984" s="18">
        <v>15</v>
      </c>
      <c r="G9984" s="18">
        <v>23</v>
      </c>
      <c r="H9984" s="18">
        <v>33</v>
      </c>
      <c r="I9984" s="18"/>
      <c r="J9984" s="62"/>
      <c r="K9984" s="19"/>
      <c r="L9984" s="30" t="s">
        <v>74</v>
      </c>
      <c r="M9984" s="104" t="e">
        <f>#REF!</f>
        <v>#REF!</v>
      </c>
      <c r="N9984" s="113" t="e">
        <f>IF(M9984=0,"",CHOOSE(M9984,"4","6","8","10","10","15","15","15","15","15","23","23","23","23","23","23","23","23","23","23","33","33","33","33","33","33","33","33","33","33","手入力箇所","手入力箇所","手入力箇所","手入力箇所","手入力箇所","手入力箇所","手入力箇所","手入力箇所","手入力箇所","手入力箇所"))</f>
        <v>#REF!</v>
      </c>
    </row>
    <row r="9985" spans="1:14" ht="13.8" thickBot="1" x14ac:dyDescent="0.25">
      <c r="A9985" s="29" t="s">
        <v>75</v>
      </c>
      <c r="B9985" s="18">
        <v>6</v>
      </c>
      <c r="C9985" s="18">
        <v>14</v>
      </c>
      <c r="D9985" s="18">
        <v>25</v>
      </c>
      <c r="E9985" s="18">
        <v>39</v>
      </c>
      <c r="F9985" s="18"/>
      <c r="G9985" s="18"/>
      <c r="H9985" s="18"/>
      <c r="I9985" s="18"/>
      <c r="J9985" s="62"/>
      <c r="K9985" s="19"/>
      <c r="L9985" s="29" t="s">
        <v>75</v>
      </c>
      <c r="M9985" s="104" t="e">
        <f>#REF!</f>
        <v>#REF!</v>
      </c>
      <c r="N9985" s="113" t="e">
        <f>IF(M9985=0,"",CHOOSE(M9985,"6","14","25","39","39","手入力箇所","手入力箇所","手入力箇所","手入力箇所","手入力箇所","手入力箇所","手入力箇所","手入力箇所","手入力箇所","手入力箇所"))</f>
        <v>#REF!</v>
      </c>
    </row>
    <row r="9986" spans="1:14" ht="37.200000000000003" thickBot="1" x14ac:dyDescent="0.25">
      <c r="A9986" s="30" t="s">
        <v>76</v>
      </c>
      <c r="B9986" s="18">
        <v>2</v>
      </c>
      <c r="C9986" s="18">
        <v>3</v>
      </c>
      <c r="D9986" s="18">
        <v>6</v>
      </c>
      <c r="E9986" s="18">
        <v>9</v>
      </c>
      <c r="F9986" s="18"/>
      <c r="G9986" s="18"/>
      <c r="H9986" s="18"/>
      <c r="I9986" s="18"/>
      <c r="J9986" s="62"/>
      <c r="K9986" s="19"/>
      <c r="L9986" s="30" t="s">
        <v>76</v>
      </c>
      <c r="M9986" s="104" t="e">
        <f>#REF!</f>
        <v>#REF!</v>
      </c>
      <c r="N9986" s="113" t="e">
        <f>IF(M9986=0,"",CHOOSE(M9986,"2","3","6","9","9","手入力箇所","手入力箇所","手入力箇所","手入力箇所","手入力箇所","手入力箇所","手入力箇所","手入力箇所","手入力箇所","手入力箇所"))</f>
        <v>#REF!</v>
      </c>
    </row>
    <row r="9987" spans="1:14" ht="27" thickBot="1" x14ac:dyDescent="0.25">
      <c r="A9987" s="31" t="s">
        <v>77</v>
      </c>
      <c r="B9987" s="18">
        <v>12</v>
      </c>
      <c r="C9987" s="18">
        <v>18</v>
      </c>
      <c r="D9987" s="18">
        <v>22</v>
      </c>
      <c r="E9987" s="18">
        <v>26</v>
      </c>
      <c r="F9987" s="62"/>
      <c r="G9987" s="62"/>
      <c r="H9987" s="62"/>
      <c r="I9987" s="62"/>
      <c r="J9987" s="62"/>
      <c r="K9987" s="19"/>
      <c r="L9987" s="31" t="s">
        <v>77</v>
      </c>
      <c r="M9987" s="104" t="e">
        <f>#REF!</f>
        <v>#REF!</v>
      </c>
      <c r="N9987" s="113" t="e">
        <f>IF(M9987=0,"",CHOOSE(M9987,"12","18","22","26","26","手入力箇所","手入力箇所","手入力箇所","手入力箇所","手入力箇所","手入力箇所","手入力箇所","手入力箇所","手入力箇所","手入力箇所"))</f>
        <v>#REF!</v>
      </c>
    </row>
    <row r="9988" spans="1:14" ht="40.200000000000003" thickBot="1" x14ac:dyDescent="0.25">
      <c r="A9988" s="31" t="s">
        <v>78</v>
      </c>
      <c r="B9988" s="18">
        <v>5</v>
      </c>
      <c r="C9988" s="18">
        <v>8</v>
      </c>
      <c r="D9988" s="18">
        <v>11</v>
      </c>
      <c r="E9988" s="18">
        <v>14</v>
      </c>
      <c r="F9988" s="62"/>
      <c r="G9988" s="62"/>
      <c r="H9988" s="62"/>
      <c r="I9988" s="62"/>
      <c r="J9988" s="62"/>
      <c r="K9988" s="19"/>
      <c r="L9988" s="31" t="s">
        <v>78</v>
      </c>
      <c r="M9988" s="104" t="e">
        <f>#REF!</f>
        <v>#REF!</v>
      </c>
      <c r="N9988" s="113" t="e">
        <f>IF(M9988=0,"",CHOOSE(M9988,"5","8","11","14","14","手入力箇所","手入力箇所","手入力箇所","手入力箇所","手入力箇所","手入力箇所","手入力箇所","手入力箇所","手入力箇所","手入力箇所"))</f>
        <v>#REF!</v>
      </c>
    </row>
    <row r="9989" spans="1:14" ht="27" thickBot="1" x14ac:dyDescent="0.25">
      <c r="A9989" s="31" t="s">
        <v>79</v>
      </c>
      <c r="B9989" s="18">
        <v>6</v>
      </c>
      <c r="C9989" s="18">
        <v>11</v>
      </c>
      <c r="D9989" s="18">
        <v>16</v>
      </c>
      <c r="E9989" s="18">
        <v>21</v>
      </c>
      <c r="F9989" s="62"/>
      <c r="G9989" s="62"/>
      <c r="H9989" s="62"/>
      <c r="I9989" s="62"/>
      <c r="J9989" s="62"/>
      <c r="K9989" s="19"/>
      <c r="L9989" s="31" t="s">
        <v>79</v>
      </c>
      <c r="M9989" s="104" t="e">
        <f>#REF!</f>
        <v>#REF!</v>
      </c>
      <c r="N9989" s="113" t="e">
        <f>IF(M9989=0,"",CHOOSE(M9989,"6","11","16","21","21","手入力箇所","手入力箇所","手入力箇所","手入力箇所","手入力箇所","手入力箇所","手入力箇所","手入力箇所","手入力箇所"))</f>
        <v>#REF!</v>
      </c>
    </row>
    <row r="9990" spans="1:14" ht="40.200000000000003" thickBot="1" x14ac:dyDescent="0.25">
      <c r="A9990" s="31" t="s">
        <v>80</v>
      </c>
      <c r="B9990" s="18">
        <v>5</v>
      </c>
      <c r="C9990" s="18">
        <v>7</v>
      </c>
      <c r="D9990" s="18">
        <v>9</v>
      </c>
      <c r="E9990" s="18">
        <v>10</v>
      </c>
      <c r="F9990" s="62"/>
      <c r="G9990" s="62"/>
      <c r="H9990" s="62"/>
      <c r="I9990" s="62"/>
      <c r="J9990" s="62"/>
      <c r="K9990" s="19"/>
      <c r="L9990" s="31" t="s">
        <v>80</v>
      </c>
      <c r="M9990" s="104" t="e">
        <f>#REF!</f>
        <v>#REF!</v>
      </c>
      <c r="N9990" s="113" t="e">
        <f>IF(M9990=0,"",CHOOSE(M9990,"5","7","9","10","10","手入力箇所","手入力箇所","手入力箇所","手入力箇所","手入力箇所","手入力箇所","手入力箇所","手入力箇所","手入力箇所"))</f>
        <v>#REF!</v>
      </c>
    </row>
    <row r="9991" spans="1:14" ht="40.200000000000003" thickBot="1" x14ac:dyDescent="0.25">
      <c r="A9991" s="31" t="s">
        <v>81</v>
      </c>
      <c r="B9991" s="18">
        <v>9</v>
      </c>
      <c r="C9991" s="18">
        <v>14</v>
      </c>
      <c r="D9991" s="62"/>
      <c r="E9991" s="62"/>
      <c r="F9991" s="62"/>
      <c r="G9991" s="62"/>
      <c r="H9991" s="62"/>
      <c r="I9991" s="62"/>
      <c r="J9991" s="62"/>
      <c r="K9991" s="19"/>
      <c r="L9991" s="31" t="s">
        <v>81</v>
      </c>
      <c r="M9991" s="104" t="e">
        <f>#REF!</f>
        <v>#REF!</v>
      </c>
      <c r="N9991" s="113" t="e">
        <f>IF(M9991=0,"",CHOOSE(M9991,"9","14","手入力箇所","手入力箇所","手入力箇所","手入力箇所","手入力箇所","手入力箇所","手入力箇所","手入力箇所","手入力箇所","手入力箇所"))</f>
        <v>#REF!</v>
      </c>
    </row>
    <row r="9992" spans="1:14" ht="13.8" thickBot="1" x14ac:dyDescent="0.25">
      <c r="A9992" s="31" t="s">
        <v>82</v>
      </c>
      <c r="B9992" s="18">
        <v>3</v>
      </c>
      <c r="C9992" s="18">
        <v>4</v>
      </c>
      <c r="D9992" s="18">
        <v>4</v>
      </c>
      <c r="E9992" s="18">
        <v>5</v>
      </c>
      <c r="F9992" s="18">
        <v>6</v>
      </c>
      <c r="G9992" s="18">
        <v>8</v>
      </c>
      <c r="H9992" s="18">
        <v>9</v>
      </c>
      <c r="I9992" s="18">
        <v>11</v>
      </c>
      <c r="J9992" s="18">
        <v>12</v>
      </c>
      <c r="K9992" s="19"/>
      <c r="L9992" s="31" t="s">
        <v>82</v>
      </c>
      <c r="M9992" s="104" t="e">
        <f>#REF!</f>
        <v>#REF!</v>
      </c>
      <c r="N9992" s="113" t="e">
        <f>IF(M9992=0,"",CHOOSE(M9992,"3","4","4","5","5","6","6","6","6","6","8","8","8","8","8","8","8","8","8","8","9","9","9","9","9","9","9","9","9","9","11","11","11","11","11","11","11","11","11","11","12","12","12","12","12","12","12","12","12","12","12","手入力箇所","手入力箇所","手入力箇所","手入力箇所","手入力箇所","手入力箇所","手入力箇所","手入力箇所","手入力箇所","手入力箇所"))</f>
        <v>#REF!</v>
      </c>
    </row>
    <row r="9993" spans="1:14" ht="13.8" thickBot="1" x14ac:dyDescent="0.25">
      <c r="A9993" s="31" t="s">
        <v>83</v>
      </c>
      <c r="B9993" s="18">
        <v>3</v>
      </c>
      <c r="C9993" s="18">
        <v>4</v>
      </c>
      <c r="D9993" s="18">
        <v>4</v>
      </c>
      <c r="E9993" s="18">
        <v>5</v>
      </c>
      <c r="F9993" s="18">
        <v>6</v>
      </c>
      <c r="G9993" s="18">
        <v>8</v>
      </c>
      <c r="H9993" s="18">
        <v>10</v>
      </c>
      <c r="I9993" s="18">
        <v>12</v>
      </c>
      <c r="J9993" s="18">
        <v>13</v>
      </c>
      <c r="K9993" s="19"/>
      <c r="L9993" s="31" t="s">
        <v>83</v>
      </c>
      <c r="M9993" s="104" t="e">
        <f>#REF!</f>
        <v>#REF!</v>
      </c>
      <c r="N9993" s="113" t="e">
        <f>IF(M9993=0,"",CHOOSE(M9993,"3","4","4","5","5","6","6","6","6","6","8","8","8","8","8","8","8","8","8","8","10","10","10","10","10","10","10","10","10","10","12","12","12","12","12","12","12","12","12","12","13","13","13","13","13","13","13","13","13","13","13","手入力箇所","手入力箇所","手入力箇所","手入力箇所","手入力箇所","手入力箇所","手入力箇所","手入力箇所","手入力箇所","手入力箇所"))</f>
        <v>#REF!</v>
      </c>
    </row>
    <row r="9994" spans="1:14" ht="27" thickBot="1" x14ac:dyDescent="0.25">
      <c r="A9994" s="32" t="s">
        <v>84</v>
      </c>
      <c r="B9994" s="20">
        <v>1</v>
      </c>
      <c r="C9994" s="20">
        <v>2</v>
      </c>
      <c r="D9994" s="20">
        <v>3</v>
      </c>
      <c r="E9994" s="20">
        <v>4</v>
      </c>
      <c r="F9994" s="20">
        <v>8</v>
      </c>
      <c r="G9994" s="20">
        <v>19</v>
      </c>
      <c r="H9994" s="63"/>
      <c r="I9994" s="63"/>
      <c r="J9994" s="63"/>
      <c r="K9994" s="21"/>
      <c r="L9994" s="32" t="s">
        <v>84</v>
      </c>
      <c r="M9994" s="104" t="e">
        <f>#REF!</f>
        <v>#REF!</v>
      </c>
      <c r="N9994" s="113" t="e">
        <f>IF(M9994=0,"",CHOOSE(M9994,"1","2","3","4","4","8","8","8","8","8","19","19","19","19","19","19","19","19","19","19","手入力箇所","手入力箇所","手入力箇所","手入力箇所","手入力箇所","手入力箇所","手入力箇所","手入力箇所","手入力箇所","手入力箇所"))</f>
        <v>#REF!</v>
      </c>
    </row>
    <row r="9995" spans="1:14" ht="13.8" thickBot="1" x14ac:dyDescent="0.25"/>
    <row r="9996" spans="1:14" ht="13.8" thickBot="1" x14ac:dyDescent="0.25">
      <c r="A9996" s="686" t="e">
        <f>A9969</f>
        <v>#REF!</v>
      </c>
      <c r="B9996" s="686"/>
      <c r="C9996" s="686"/>
      <c r="D9996" s="687" t="s">
        <v>193</v>
      </c>
      <c r="E9996" s="687"/>
      <c r="F9996" s="687"/>
      <c r="G9996" s="687"/>
      <c r="H9996" s="687"/>
      <c r="I9996" s="687"/>
      <c r="J9996" s="687"/>
      <c r="K9996" s="687"/>
      <c r="L9996" s="687"/>
      <c r="M9996" s="687"/>
      <c r="N9996" s="687"/>
    </row>
    <row r="9997" spans="1:14" ht="13.8" thickBot="1" x14ac:dyDescent="0.25">
      <c r="A9997" s="105"/>
      <c r="B9997" s="33">
        <v>1</v>
      </c>
      <c r="C9997" s="24">
        <v>2</v>
      </c>
      <c r="D9997" s="24">
        <v>3</v>
      </c>
      <c r="E9997" s="24" t="s">
        <v>58</v>
      </c>
      <c r="F9997" s="24" t="s">
        <v>59</v>
      </c>
      <c r="G9997" s="24" t="s">
        <v>60</v>
      </c>
      <c r="H9997" s="24" t="s">
        <v>61</v>
      </c>
      <c r="I9997" s="24" t="s">
        <v>62</v>
      </c>
      <c r="J9997" s="24" t="s">
        <v>194</v>
      </c>
      <c r="K9997" s="102" t="s">
        <v>85</v>
      </c>
      <c r="L9997" s="105" t="s">
        <v>189</v>
      </c>
      <c r="M9997" s="105" t="s">
        <v>188</v>
      </c>
      <c r="N9997" s="105" t="s">
        <v>51</v>
      </c>
    </row>
    <row r="9998" spans="1:14" ht="13.8" thickBot="1" x14ac:dyDescent="0.25">
      <c r="A9998" s="26" t="s">
        <v>56</v>
      </c>
      <c r="B9998" s="22">
        <v>16</v>
      </c>
      <c r="C9998" s="22">
        <v>25</v>
      </c>
      <c r="D9998" s="22">
        <v>32</v>
      </c>
      <c r="E9998" s="22">
        <v>38</v>
      </c>
      <c r="F9998" s="22">
        <v>56</v>
      </c>
      <c r="G9998" s="22">
        <v>87</v>
      </c>
      <c r="H9998" s="22">
        <v>121</v>
      </c>
      <c r="I9998" s="22"/>
      <c r="J9998" s="23"/>
      <c r="K9998" s="68"/>
      <c r="L9998" s="107" t="s">
        <v>56</v>
      </c>
      <c r="M9998" s="103" t="e">
        <f>#REF!</f>
        <v>#REF!</v>
      </c>
      <c r="N9998" s="103" t="e">
        <f>IF(M9998=0,"",CHOOSE(M9998,"16","25","32","38","38","56","56","56","56","56","87","87","87","87","87","87","87","87","87","87","121","121","121","121","121","121","121","121","121","121","手入力箇所","手入力箇所","手入力箇所","手入力箇所","手入力箇所","手入力箇所","手入力箇所","手入力箇所","手入力箇所","手入力箇所"))</f>
        <v>#REF!</v>
      </c>
    </row>
    <row r="9999" spans="1:14" ht="13.8" thickBot="1" x14ac:dyDescent="0.25">
      <c r="A9999" s="27" t="s">
        <v>57</v>
      </c>
      <c r="B9999" s="18">
        <v>25</v>
      </c>
      <c r="C9999" s="18">
        <v>33</v>
      </c>
      <c r="D9999" s="18">
        <v>40</v>
      </c>
      <c r="E9999" s="18">
        <v>45</v>
      </c>
      <c r="F9999" s="18">
        <v>58</v>
      </c>
      <c r="G9999" s="18">
        <v>79</v>
      </c>
      <c r="H9999" s="18"/>
      <c r="I9999" s="18"/>
      <c r="J9999" s="62"/>
      <c r="K9999" s="69"/>
      <c r="L9999" s="107" t="s">
        <v>57</v>
      </c>
      <c r="M9999" s="103" t="e">
        <f>#REF!</f>
        <v>#REF!</v>
      </c>
      <c r="N9999" s="103" t="e">
        <f>IF(M9999=0,"",CHOOSE(M9999,"25","33","40","45","45","58","58","58","58","58","79","79","79","79","79","79","79","79","79","79","手入力箇所","手入力箇所","手入力箇所","手入力箇所","手入力箇所","手入力箇所","手入力箇所","手入力箇所","手入力箇所","手入力箇所"))</f>
        <v>#REF!</v>
      </c>
    </row>
    <row r="10000" spans="1:14" ht="48.6" thickBot="1" x14ac:dyDescent="0.25">
      <c r="A10000" s="28" t="s">
        <v>64</v>
      </c>
      <c r="B10000" s="18">
        <v>32</v>
      </c>
      <c r="C10000" s="18"/>
      <c r="D10000" s="18"/>
      <c r="E10000" s="18"/>
      <c r="F10000" s="18"/>
      <c r="G10000" s="18"/>
      <c r="H10000" s="18"/>
      <c r="I10000" s="18"/>
      <c r="J10000" s="62"/>
      <c r="K10000" s="69"/>
      <c r="L10000" s="108" t="s">
        <v>64</v>
      </c>
      <c r="M10000" s="103" t="e">
        <f>#REF!</f>
        <v>#REF!</v>
      </c>
      <c r="N10000" s="103" t="e">
        <f>IF(M10000=0,"",CHOOSE(M10000,"32","手入力箇所","手入力箇所","手入力箇所","手入力箇所","手入力箇所","手入力箇所","手入力箇所","手入力箇所","手入力箇所","手入力箇所"))</f>
        <v>#REF!</v>
      </c>
    </row>
    <row r="10001" spans="1:14" ht="48.6" thickBot="1" x14ac:dyDescent="0.25">
      <c r="A10001" s="28" t="s">
        <v>65</v>
      </c>
      <c r="B10001" s="18">
        <v>36</v>
      </c>
      <c r="C10001" s="18"/>
      <c r="D10001" s="18"/>
      <c r="E10001" s="18"/>
      <c r="F10001" s="18"/>
      <c r="G10001" s="18"/>
      <c r="H10001" s="18"/>
      <c r="I10001" s="18"/>
      <c r="J10001" s="62"/>
      <c r="K10001" s="69"/>
      <c r="L10001" s="108" t="s">
        <v>65</v>
      </c>
      <c r="M10001" s="103" t="e">
        <f>#REF!</f>
        <v>#REF!</v>
      </c>
      <c r="N10001" s="103" t="e">
        <f>IF(M10001=0,"",CHOOSE(M10001,"36","手入力箇所","手入力箇所","手入力箇所","手入力箇所","手入力箇所","手入力箇所","手入力箇所","手入力箇所","手入力箇所","手入力箇所"))</f>
        <v>#REF!</v>
      </c>
    </row>
    <row r="10002" spans="1:14" ht="24.6" thickBot="1" x14ac:dyDescent="0.25">
      <c r="A10002" s="28" t="s">
        <v>66</v>
      </c>
      <c r="B10002" s="18">
        <v>24</v>
      </c>
      <c r="C10002" s="18">
        <v>30</v>
      </c>
      <c r="D10002" s="18">
        <v>33</v>
      </c>
      <c r="E10002" s="18">
        <v>35</v>
      </c>
      <c r="F10002" s="18">
        <v>42</v>
      </c>
      <c r="G10002" s="18"/>
      <c r="H10002" s="18"/>
      <c r="I10002" s="18"/>
      <c r="J10002" s="62"/>
      <c r="K10002" s="69"/>
      <c r="L10002" s="108" t="s">
        <v>66</v>
      </c>
      <c r="M10002" s="103" t="e">
        <f>#REF!</f>
        <v>#REF!</v>
      </c>
      <c r="N10002" s="103" t="e">
        <f>IF(M10002=0,"",CHOOSE(M10002,"24","30","33","35","35","42","42","42","42","42","手入力箇所","手入力箇所","手入力箇所","手入力箇所","手入力箇所","手入力箇所","手入力箇所","手入力箇所","手入力箇所","手入力箇所"))</f>
        <v>#REF!</v>
      </c>
    </row>
    <row r="10003" spans="1:14" ht="36.6" thickBot="1" x14ac:dyDescent="0.25">
      <c r="A10003" s="28" t="s">
        <v>67</v>
      </c>
      <c r="B10003" s="18">
        <v>7</v>
      </c>
      <c r="C10003" s="18">
        <v>12</v>
      </c>
      <c r="D10003" s="18">
        <v>16</v>
      </c>
      <c r="E10003" s="18">
        <v>19</v>
      </c>
      <c r="F10003" s="18"/>
      <c r="G10003" s="18"/>
      <c r="H10003" s="18"/>
      <c r="I10003" s="18"/>
      <c r="J10003" s="62"/>
      <c r="K10003" s="69"/>
      <c r="L10003" s="108" t="s">
        <v>67</v>
      </c>
      <c r="M10003" s="103" t="e">
        <f>#REF!</f>
        <v>#REF!</v>
      </c>
      <c r="N10003" s="103" t="e">
        <f>IF(M10003=0,"",CHOOSE(M10003,"7","12","16","19","19","手入力箇所","手入力箇所","手入力箇所","手入力箇所","手入力箇所","手入力箇所","手入力箇所","手入力箇所","手入力箇所","手入力箇所"))</f>
        <v>#REF!</v>
      </c>
    </row>
    <row r="10004" spans="1:14" ht="24.6" thickBot="1" x14ac:dyDescent="0.25">
      <c r="A10004" s="28" t="s">
        <v>68</v>
      </c>
      <c r="B10004" s="18">
        <v>21</v>
      </c>
      <c r="C10004" s="18">
        <v>35</v>
      </c>
      <c r="D10004" s="18">
        <v>48</v>
      </c>
      <c r="E10004" s="18">
        <v>59</v>
      </c>
      <c r="F10004" s="18">
        <v>94</v>
      </c>
      <c r="G10004" s="18">
        <v>159</v>
      </c>
      <c r="H10004" s="18">
        <v>235</v>
      </c>
      <c r="I10004" s="18"/>
      <c r="J10004" s="62"/>
      <c r="K10004" s="69"/>
      <c r="L10004" s="108" t="s">
        <v>68</v>
      </c>
      <c r="M10004" s="103" t="e">
        <f>#REF!</f>
        <v>#REF!</v>
      </c>
      <c r="N10004" s="103" t="e">
        <f>IF(M10004=0,"",CHOOSE(M10004,"21","35","48","59","59","94","94","94","94","94","159","159","159","159","159","159","159","159","159","159","235","235","235","235","235","235","235","235","235","235","手入力箇所","手入力箇所","手入力箇所","手入力箇所","手入力箇所","手入力箇所","手入力箇所","手入力箇所","手入力箇所","手入力箇所"))</f>
        <v>#REF!</v>
      </c>
    </row>
    <row r="10005" spans="1:14" ht="36.6" thickBot="1" x14ac:dyDescent="0.25">
      <c r="A10005" s="28" t="s">
        <v>69</v>
      </c>
      <c r="B10005" s="18">
        <v>22</v>
      </c>
      <c r="C10005" s="18">
        <v>26</v>
      </c>
      <c r="D10005" s="18">
        <v>28</v>
      </c>
      <c r="E10005" s="18">
        <v>29</v>
      </c>
      <c r="F10005" s="18">
        <v>34</v>
      </c>
      <c r="G10005" s="18"/>
      <c r="H10005" s="18"/>
      <c r="I10005" s="18"/>
      <c r="J10005" s="62"/>
      <c r="K10005" s="69"/>
      <c r="L10005" s="108" t="s">
        <v>69</v>
      </c>
      <c r="M10005" s="103" t="e">
        <f>#REF!</f>
        <v>#REF!</v>
      </c>
      <c r="N10005" s="103" t="e">
        <f>IF(M10005=0,"",CHOOSE(M10005,"22","26","28","29","29","34","34","34","34","34","手入力箇所","手入力箇所","手入力箇所","手入力箇所","手入力箇所","手入力箇所","手入力箇所","手入力箇所","手入力箇所","手入力箇所"))</f>
        <v>#REF!</v>
      </c>
    </row>
    <row r="10006" spans="1:14" ht="13.8" thickBot="1" x14ac:dyDescent="0.25">
      <c r="A10006" s="27" t="s">
        <v>63</v>
      </c>
      <c r="B10006" s="18">
        <v>21</v>
      </c>
      <c r="C10006" s="18">
        <v>33</v>
      </c>
      <c r="D10006" s="18">
        <v>46</v>
      </c>
      <c r="E10006" s="18">
        <v>56</v>
      </c>
      <c r="F10006" s="18">
        <v>89</v>
      </c>
      <c r="G10006" s="18">
        <v>151</v>
      </c>
      <c r="H10006" s="18">
        <v>224</v>
      </c>
      <c r="I10006" s="18">
        <v>289</v>
      </c>
      <c r="J10006" s="18">
        <v>350</v>
      </c>
      <c r="K10006" s="69"/>
      <c r="L10006" s="107" t="s">
        <v>63</v>
      </c>
      <c r="M10006" s="103" t="e">
        <f>#REF!</f>
        <v>#REF!</v>
      </c>
      <c r="N10006" s="103" t="e">
        <f>IF(M10006=0,"",CHOOSE(M10006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007" spans="1:14" ht="24.6" thickBot="1" x14ac:dyDescent="0.25">
      <c r="A10007" s="34" t="s">
        <v>70</v>
      </c>
      <c r="B10007" s="35">
        <v>13</v>
      </c>
      <c r="C10007" s="35">
        <v>33</v>
      </c>
      <c r="D10007" s="35">
        <v>59</v>
      </c>
      <c r="E10007" s="35"/>
      <c r="F10007" s="35"/>
      <c r="G10007" s="35"/>
      <c r="H10007" s="35"/>
      <c r="I10007" s="35"/>
      <c r="J10007" s="36"/>
      <c r="K10007" s="67"/>
      <c r="L10007" s="108" t="s">
        <v>70</v>
      </c>
      <c r="M10007" s="103" t="e">
        <f>#REF!</f>
        <v>#REF!</v>
      </c>
      <c r="N10007" s="103" t="e">
        <f>IF(M10007=0,"",CHOOSE(M10007,"13","33","59","手入力箇所","手入力箇所","手入力箇所","手入力箇所","手入力箇所","手入力箇所","手入力箇所","手入力箇所","手入力箇所","手入力箇所"))</f>
        <v>#REF!</v>
      </c>
    </row>
    <row r="10008" spans="1:14" ht="13.8" thickBot="1" x14ac:dyDescent="0.25">
      <c r="A10008" s="37" t="s">
        <v>71</v>
      </c>
      <c r="B10008" s="17">
        <v>23</v>
      </c>
      <c r="C10008" s="17">
        <v>39</v>
      </c>
      <c r="D10008" s="17">
        <v>97</v>
      </c>
      <c r="E10008" s="17"/>
      <c r="F10008" s="17"/>
      <c r="G10008" s="17"/>
      <c r="H10008" s="17"/>
      <c r="I10008" s="17"/>
      <c r="J10008" s="64"/>
      <c r="K10008" s="70"/>
      <c r="L10008" s="109" t="s">
        <v>71</v>
      </c>
      <c r="M10008" s="103" t="e">
        <f>#REF!</f>
        <v>#REF!</v>
      </c>
      <c r="N10008" s="103" t="e">
        <f>IF(M10008=0,"",CHOOSE(M10008,"23","39","97","手入力箇所","手入力箇所","手入力箇所","手入力箇所","手入力箇所","手入力箇所","手入力箇所","手入力箇所","手入力箇所","手入力箇所"))</f>
        <v>#REF!</v>
      </c>
    </row>
    <row r="10009" spans="1:14" ht="13.8" thickBot="1" x14ac:dyDescent="0.25">
      <c r="A10009" s="29" t="s">
        <v>72</v>
      </c>
      <c r="B10009" s="18">
        <v>21</v>
      </c>
      <c r="C10009" s="18">
        <v>37</v>
      </c>
      <c r="D10009" s="18">
        <v>58</v>
      </c>
      <c r="E10009" s="18">
        <v>76</v>
      </c>
      <c r="F10009" s="18">
        <v>137</v>
      </c>
      <c r="G10009" s="18"/>
      <c r="H10009" s="18"/>
      <c r="I10009" s="18"/>
      <c r="J10009" s="62"/>
      <c r="K10009" s="69"/>
      <c r="L10009" s="109" t="s">
        <v>72</v>
      </c>
      <c r="M10009" s="103" t="e">
        <f>#REF!</f>
        <v>#REF!</v>
      </c>
      <c r="N10009" s="103" t="e">
        <f>IF(M10009=0,"",CHOOSE(M10009,"21","37","58","76","76","137","137","137","137","137","手入力箇所","手入力箇所","手入力箇所","手入力箇所","手入力箇所","手入力箇所","手入力箇所","手入力箇所","手入力箇所","手入力箇所"))</f>
        <v>#REF!</v>
      </c>
    </row>
    <row r="10010" spans="1:14" ht="13.8" thickBot="1" x14ac:dyDescent="0.25">
      <c r="A10010" s="29" t="s">
        <v>73</v>
      </c>
      <c r="B10010" s="18">
        <v>48</v>
      </c>
      <c r="C10010" s="18">
        <v>93</v>
      </c>
      <c r="D10010" s="18">
        <v>138</v>
      </c>
      <c r="E10010" s="18">
        <v>183</v>
      </c>
      <c r="F10010" s="18"/>
      <c r="G10010" s="18"/>
      <c r="H10010" s="18"/>
      <c r="I10010" s="18"/>
      <c r="J10010" s="62"/>
      <c r="K10010" s="69"/>
      <c r="L10010" s="109" t="s">
        <v>73</v>
      </c>
      <c r="M10010" s="103" t="e">
        <f>#REF!</f>
        <v>#REF!</v>
      </c>
      <c r="N10010" s="103" t="e">
        <f>IF(M10010=0,"",CHOOSE(M10010,"48","93","138","183","183","手入力箇所","手入力箇所","手入力箇所","手入力箇所","手入力箇所","手入力箇所","手入力箇所","手入力箇所","手入力箇所","手入力箇所"))</f>
        <v>#REF!</v>
      </c>
    </row>
    <row r="10011" spans="1:14" ht="37.200000000000003" thickBot="1" x14ac:dyDescent="0.25">
      <c r="A10011" s="30" t="s">
        <v>74</v>
      </c>
      <c r="B10011" s="18">
        <v>13</v>
      </c>
      <c r="C10011" s="18">
        <v>26</v>
      </c>
      <c r="D10011" s="18">
        <v>40</v>
      </c>
      <c r="E10011" s="18">
        <v>55</v>
      </c>
      <c r="F10011" s="18">
        <v>107</v>
      </c>
      <c r="G10011" s="18">
        <v>224</v>
      </c>
      <c r="H10011" s="18">
        <v>386</v>
      </c>
      <c r="I10011" s="18"/>
      <c r="J10011" s="62"/>
      <c r="K10011" s="69"/>
      <c r="L10011" s="110" t="s">
        <v>74</v>
      </c>
      <c r="M10011" s="103" t="e">
        <f>#REF!</f>
        <v>#REF!</v>
      </c>
      <c r="N10011" s="103" t="e">
        <f>IF(M10011=0,"",CHOOSE(M10011,"13","26","40","55","55","107","107","107","107","107","224","224","224","224","224","224","224","224","224","224","386","386","386","386","386","386","386","386","386","386","手入力箇所","手入力箇所","手入力箇所","手入力箇所","手入力箇所","手入力箇所","手入力箇所","手入力箇所","手入力箇所","手入力箇所"))</f>
        <v>#REF!</v>
      </c>
    </row>
    <row r="10012" spans="1:14" ht="13.8" thickBot="1" x14ac:dyDescent="0.25">
      <c r="A10012" s="29" t="s">
        <v>75</v>
      </c>
      <c r="B10012" s="18">
        <v>36</v>
      </c>
      <c r="C10012" s="18">
        <v>98</v>
      </c>
      <c r="D10012" s="18">
        <v>173</v>
      </c>
      <c r="E10012" s="18">
        <v>274</v>
      </c>
      <c r="F10012" s="18"/>
      <c r="G10012" s="18"/>
      <c r="H10012" s="18"/>
      <c r="I10012" s="18"/>
      <c r="J10012" s="62"/>
      <c r="K10012" s="69"/>
      <c r="L10012" s="109" t="s">
        <v>75</v>
      </c>
      <c r="M10012" s="103" t="e">
        <f>#REF!</f>
        <v>#REF!</v>
      </c>
      <c r="N10012" s="103" t="e">
        <f>IF(M10012=0,"",CHOOSE(M10012,"36","98","173","274","274","手入力箇所","手入力箇所","手入力箇所","手入力箇所","手入力箇所","手入力箇所","手入力箇所","手入力箇所","手入力箇所","手入力箇所"))</f>
        <v>#REF!</v>
      </c>
    </row>
    <row r="10013" spans="1:14" ht="37.200000000000003" thickBot="1" x14ac:dyDescent="0.25">
      <c r="A10013" s="30" t="s">
        <v>76</v>
      </c>
      <c r="B10013" s="18">
        <v>127</v>
      </c>
      <c r="C10013" s="18">
        <v>127</v>
      </c>
      <c r="D10013" s="18">
        <v>127</v>
      </c>
      <c r="E10013" s="18">
        <v>127</v>
      </c>
      <c r="F10013" s="18"/>
      <c r="G10013" s="18"/>
      <c r="H10013" s="18"/>
      <c r="I10013" s="18"/>
      <c r="J10013" s="62"/>
      <c r="K10013" s="69"/>
      <c r="L10013" s="110" t="s">
        <v>76</v>
      </c>
      <c r="M10013" s="103" t="e">
        <f>#REF!</f>
        <v>#REF!</v>
      </c>
      <c r="N10013" s="103" t="e">
        <f>IF(M10013=0,"",CHOOSE(M10013,"127","127","127","127","127","手入力箇所","手入力箇所","手入力箇所","手入力箇所","手入力箇所","手入力箇所","手入力箇所","手入力箇所","手入力箇所","手入力箇所"))</f>
        <v>#REF!</v>
      </c>
    </row>
    <row r="10014" spans="1:14" ht="27" thickBot="1" x14ac:dyDescent="0.25">
      <c r="A10014" s="31" t="s">
        <v>77</v>
      </c>
      <c r="B10014" s="18">
        <v>42</v>
      </c>
      <c r="C10014" s="18">
        <v>90</v>
      </c>
      <c r="D10014" s="18">
        <v>141</v>
      </c>
      <c r="E10014" s="18">
        <v>193</v>
      </c>
      <c r="F10014" s="62"/>
      <c r="G10014" s="62"/>
      <c r="H10014" s="62"/>
      <c r="I10014" s="62"/>
      <c r="J10014" s="62"/>
      <c r="K10014" s="69"/>
      <c r="L10014" s="111" t="s">
        <v>77</v>
      </c>
      <c r="M10014" s="103" t="e">
        <f>#REF!</f>
        <v>#REF!</v>
      </c>
      <c r="N10014" s="103" t="e">
        <f>IF(M10014=0,"",CHOOSE(M10014,"42","90","141","193","1936","手入力箇所","手入力箇所","手入力箇所","手入力箇所","手入力箇所","手入力箇所","手入力箇所","手入力箇所","手入力箇所","手入力箇所"))</f>
        <v>#REF!</v>
      </c>
    </row>
    <row r="10015" spans="1:14" ht="40.200000000000003" thickBot="1" x14ac:dyDescent="0.25">
      <c r="A10015" s="31" t="s">
        <v>78</v>
      </c>
      <c r="B10015" s="18">
        <v>24</v>
      </c>
      <c r="C10015" s="18">
        <v>43</v>
      </c>
      <c r="D10015" s="18">
        <v>61</v>
      </c>
      <c r="E10015" s="18">
        <v>76</v>
      </c>
      <c r="F10015" s="62"/>
      <c r="G10015" s="62"/>
      <c r="H10015" s="62"/>
      <c r="I10015" s="62"/>
      <c r="J10015" s="62"/>
      <c r="K10015" s="69"/>
      <c r="L10015" s="111" t="s">
        <v>78</v>
      </c>
      <c r="M10015" s="103" t="e">
        <f>#REF!</f>
        <v>#REF!</v>
      </c>
      <c r="N10015" s="103" t="e">
        <f>IF(M10015=0,"",CHOOSE(M10015,"24","43","61","76","76","手入力箇所","手入力箇所","手入力箇所","手入力箇所","手入力箇所","手入力箇所","手入力箇所","手入力箇所","手入力箇所","手入力箇所"))</f>
        <v>#REF!</v>
      </c>
    </row>
    <row r="10016" spans="1:14" ht="27" thickBot="1" x14ac:dyDescent="0.25">
      <c r="A10016" s="31" t="s">
        <v>79</v>
      </c>
      <c r="B10016" s="18">
        <v>54</v>
      </c>
      <c r="C10016" s="18">
        <v>77</v>
      </c>
      <c r="D10016" s="18">
        <v>94</v>
      </c>
      <c r="E10016" s="18">
        <v>107</v>
      </c>
      <c r="F10016" s="62"/>
      <c r="G10016" s="62"/>
      <c r="H10016" s="62"/>
      <c r="I10016" s="62"/>
      <c r="J10016" s="62"/>
      <c r="K10016" s="69"/>
      <c r="L10016" s="111" t="s">
        <v>79</v>
      </c>
      <c r="M10016" s="103" t="e">
        <f>#REF!</f>
        <v>#REF!</v>
      </c>
      <c r="N10016" s="103" t="e">
        <f>IF(M10016=0,"",CHOOSE(M10016,"54","77","94","107","107","手入力箇所","手入力箇所","手入力箇所","手入力箇所","手入力箇所","手入力箇所","手入力箇所","手入力箇所","手入力箇所","手入力箇所"))</f>
        <v>#REF!</v>
      </c>
    </row>
    <row r="10017" spans="1:14" ht="40.200000000000003" thickBot="1" x14ac:dyDescent="0.25">
      <c r="A10017" s="31" t="s">
        <v>80</v>
      </c>
      <c r="B10017" s="18">
        <v>49</v>
      </c>
      <c r="C10017" s="18">
        <v>53</v>
      </c>
      <c r="D10017" s="18">
        <v>55</v>
      </c>
      <c r="E10017" s="18">
        <v>56</v>
      </c>
      <c r="F10017" s="62"/>
      <c r="G10017" s="62"/>
      <c r="H10017" s="62"/>
      <c r="I10017" s="62"/>
      <c r="J10017" s="62"/>
      <c r="K10017" s="69"/>
      <c r="L10017" s="111" t="s">
        <v>80</v>
      </c>
      <c r="M10017" s="103" t="e">
        <f>#REF!</f>
        <v>#REF!</v>
      </c>
      <c r="N10017" s="103" t="e">
        <f>IF(M10017=0,"",CHOOSE(M10017,"49","53","55","56","56","手入力箇所","手入力箇所","手入力箇所","手入力箇所","手入力箇所","手入力箇所","手入力箇所","手入力箇所","手入力箇所","手入力箇所"))</f>
        <v>#REF!</v>
      </c>
    </row>
    <row r="10018" spans="1:14" ht="40.200000000000003" thickBot="1" x14ac:dyDescent="0.25">
      <c r="A10018" s="38" t="s">
        <v>81</v>
      </c>
      <c r="B10018" s="35">
        <v>232</v>
      </c>
      <c r="C10018" s="35">
        <v>232</v>
      </c>
      <c r="D10018" s="36"/>
      <c r="E10018" s="36"/>
      <c r="F10018" s="36"/>
      <c r="G10018" s="36"/>
      <c r="H10018" s="36"/>
      <c r="I10018" s="36"/>
      <c r="J10018" s="36"/>
      <c r="K10018" s="67"/>
      <c r="L10018" s="111" t="s">
        <v>81</v>
      </c>
      <c r="M10018" s="103" t="e">
        <f>#REF!</f>
        <v>#REF!</v>
      </c>
      <c r="N10018" s="103" t="e">
        <f>IF(M10018=0,"",CHOOSE(M10018,"232","232","手入力箇所","手入力箇所","手入力箇所","手入力箇所","手入力箇所","手入力箇所","手入力箇所","手入力箇所","手入力箇所","手入力箇所"))</f>
        <v>#REF!</v>
      </c>
    </row>
    <row r="10019" spans="1:14" ht="13.8" thickBot="1" x14ac:dyDescent="0.25">
      <c r="A10019" s="39" t="s">
        <v>82</v>
      </c>
      <c r="B10019" s="17">
        <v>6</v>
      </c>
      <c r="C10019" s="17">
        <v>9</v>
      </c>
      <c r="D10019" s="17">
        <v>11</v>
      </c>
      <c r="E10019" s="17">
        <v>13</v>
      </c>
      <c r="F10019" s="17">
        <v>18</v>
      </c>
      <c r="G10019" s="17">
        <v>26</v>
      </c>
      <c r="H10019" s="17">
        <v>35</v>
      </c>
      <c r="I10019" s="17">
        <v>43</v>
      </c>
      <c r="J10019" s="17">
        <v>49</v>
      </c>
      <c r="K10019" s="70"/>
      <c r="L10019" s="111" t="s">
        <v>82</v>
      </c>
      <c r="M10019" s="103" t="e">
        <f>#REF!</f>
        <v>#REF!</v>
      </c>
      <c r="N10019" s="103" t="e">
        <f>IF(M10019=0,"",CHOOSE(M10019,"6","9","11","13","13","18","18","18","18","18","26","26","26","26","26","26","26","26","26","26","35","35","35","35","35","35","35","35","35","35","43","43","43","43","43","43","43","43","43","43","49","49","49","49","49","49","49","49","49","49","手入力箇所","手入力箇所","手入力箇所","手入力箇所","手入力箇所","手入力箇所","手入力箇所","手入力箇所","手入力箇所","手入力箇所"))</f>
        <v>#REF!</v>
      </c>
    </row>
    <row r="10020" spans="1:14" ht="13.8" thickBot="1" x14ac:dyDescent="0.25">
      <c r="A10020" s="31" t="s">
        <v>83</v>
      </c>
      <c r="B10020" s="18">
        <v>6</v>
      </c>
      <c r="C10020" s="18">
        <v>10</v>
      </c>
      <c r="D10020" s="18">
        <v>14</v>
      </c>
      <c r="E10020" s="18">
        <v>17</v>
      </c>
      <c r="F10020" s="18">
        <v>29</v>
      </c>
      <c r="G10020" s="18">
        <v>50</v>
      </c>
      <c r="H10020" s="18">
        <v>76</v>
      </c>
      <c r="I10020" s="18">
        <v>100</v>
      </c>
      <c r="J10020" s="18">
        <v>123</v>
      </c>
      <c r="K10020" s="69"/>
      <c r="L10020" s="111" t="s">
        <v>83</v>
      </c>
      <c r="M10020" s="103" t="e">
        <f>#REF!</f>
        <v>#REF!</v>
      </c>
      <c r="N10020" s="103" t="e">
        <f>IF(M10020=0,"",CHOOSE(M10020,"6","10","14","17","17","29","29","29","29","29","50","50","50","50","50","50","50","50","50","50","76","76","76","76","76","76","76","76","76","76","100","100","100","100","100","100","100","100","100","100","123","123","123","123","123","123","123","123","123","123","手入力箇所","手入力箇所","手入力箇所","手入力箇所","手入力箇所","手入力箇所","手入力箇所","手入力箇所","手入力箇所"))</f>
        <v>#REF!</v>
      </c>
    </row>
    <row r="10021" spans="1:14" ht="27" thickBot="1" x14ac:dyDescent="0.25">
      <c r="A10021" s="32" t="s">
        <v>84</v>
      </c>
      <c r="B10021" s="20">
        <v>9</v>
      </c>
      <c r="C10021" s="20">
        <v>15</v>
      </c>
      <c r="D10021" s="20">
        <v>20</v>
      </c>
      <c r="E10021" s="20">
        <v>24</v>
      </c>
      <c r="F10021" s="20">
        <v>39</v>
      </c>
      <c r="G10021" s="20">
        <v>65</v>
      </c>
      <c r="H10021" s="63"/>
      <c r="I10021" s="63"/>
      <c r="J10021" s="63"/>
      <c r="K10021" s="106"/>
      <c r="L10021" s="111" t="s">
        <v>84</v>
      </c>
      <c r="M10021" s="103" t="e">
        <f>#REF!</f>
        <v>#REF!</v>
      </c>
      <c r="N10021" s="103" t="e">
        <f>IF(M10021=0,"",CHOOSE(M10021,"9","15","20","24","24","39","39","39","39","39","65","65","65","65","65","65","65","65","65","65","手入力箇所","手入力箇所","手入力箇所","手入力箇所","手入力箇所","手入力箇所","手入力箇所","手入力箇所","手入力箇所","手入力箇所"))</f>
        <v>#REF!</v>
      </c>
    </row>
    <row r="10024" spans="1:14" ht="13.8" thickBot="1" x14ac:dyDescent="0.25"/>
    <row r="10025" spans="1:14" ht="13.8" thickBot="1" x14ac:dyDescent="0.25">
      <c r="A10025" s="688" t="e">
        <f>#REF!</f>
        <v>#REF!</v>
      </c>
      <c r="B10025" s="688"/>
      <c r="C10025" s="688"/>
      <c r="D10025" s="689" t="s">
        <v>192</v>
      </c>
      <c r="E10025" s="689"/>
      <c r="F10025" s="689"/>
      <c r="G10025" s="689"/>
      <c r="H10025" s="689"/>
      <c r="I10025" s="689"/>
      <c r="J10025" s="689"/>
      <c r="K10025" s="689"/>
      <c r="L10025" s="689"/>
      <c r="M10025" s="689"/>
      <c r="N10025" s="689"/>
    </row>
    <row r="10026" spans="1:14" ht="13.8" thickBot="1" x14ac:dyDescent="0.25">
      <c r="A10026" s="65"/>
      <c r="B10026" s="33">
        <v>1</v>
      </c>
      <c r="C10026" s="24">
        <v>2</v>
      </c>
      <c r="D10026" s="24">
        <v>3</v>
      </c>
      <c r="E10026" s="24" t="s">
        <v>58</v>
      </c>
      <c r="F10026" s="24" t="s">
        <v>59</v>
      </c>
      <c r="G10026" s="24" t="s">
        <v>60</v>
      </c>
      <c r="H10026" s="24" t="s">
        <v>61</v>
      </c>
      <c r="I10026" s="24" t="s">
        <v>62</v>
      </c>
      <c r="J10026" s="24" t="s">
        <v>194</v>
      </c>
      <c r="K10026" s="25" t="s">
        <v>85</v>
      </c>
      <c r="L10026" s="105" t="s">
        <v>189</v>
      </c>
      <c r="M10026" s="105" t="s">
        <v>188</v>
      </c>
      <c r="N10026" s="105" t="s">
        <v>51</v>
      </c>
    </row>
    <row r="10027" spans="1:14" ht="13.8" thickBot="1" x14ac:dyDescent="0.25">
      <c r="A10027" s="26" t="s">
        <v>56</v>
      </c>
      <c r="B10027" s="22">
        <v>5</v>
      </c>
      <c r="C10027" s="22">
        <v>7</v>
      </c>
      <c r="D10027" s="22">
        <v>8</v>
      </c>
      <c r="E10027" s="22">
        <v>8</v>
      </c>
      <c r="F10027" s="22">
        <v>10</v>
      </c>
      <c r="G10027" s="22">
        <v>13</v>
      </c>
      <c r="H10027" s="22">
        <v>16</v>
      </c>
      <c r="I10027" s="22"/>
      <c r="J10027" s="23"/>
      <c r="K10027" s="1"/>
      <c r="L10027" s="26" t="s">
        <v>56</v>
      </c>
      <c r="M10027" s="104" t="e">
        <f>#REF!</f>
        <v>#REF!</v>
      </c>
      <c r="N10027" s="112" t="e">
        <f>IF(M10027=0,"",CHOOSE(M10027,"5","7","8","8","8","10","10","10","10","10","13","13","13","13","13","13","13","13","13","13","16","16","16","16","16","16","16","16","16","16","16","手入力箇所","手入力箇所","手入力箇所","手入力箇所","手入力箇所","手入力箇所","手入力箇所","手入力箇所","手入力箇所","手入力箇所"))</f>
        <v>#REF!</v>
      </c>
    </row>
    <row r="10028" spans="1:14" ht="13.8" thickBot="1" x14ac:dyDescent="0.25">
      <c r="A10028" s="27" t="s">
        <v>57</v>
      </c>
      <c r="B10028" s="18">
        <v>5</v>
      </c>
      <c r="C10028" s="18">
        <v>7</v>
      </c>
      <c r="D10028" s="18">
        <v>8</v>
      </c>
      <c r="E10028" s="18">
        <v>9</v>
      </c>
      <c r="F10028" s="18">
        <v>12</v>
      </c>
      <c r="G10028" s="18">
        <v>16</v>
      </c>
      <c r="H10028" s="18"/>
      <c r="I10028" s="18"/>
      <c r="J10028" s="62"/>
      <c r="K10028" s="19"/>
      <c r="L10028" s="27" t="s">
        <v>57</v>
      </c>
      <c r="M10028" s="104" t="e">
        <f>#REF!</f>
        <v>#REF!</v>
      </c>
      <c r="N10028" s="113" t="e">
        <f>IF(M10028=0,"",CHOOSE(M10028,"5","7","8","9","9","12","12","12","12","12","16","16","16","16","16","16","16","16","16","16","手入力箇所","手入力箇所","手入力箇所","手入力箇所","手入力箇所","手入力箇所","手入力箇所","手入力箇所","手入力箇所","手入力箇所"))</f>
        <v>#REF!</v>
      </c>
    </row>
    <row r="10029" spans="1:14" ht="48.6" thickBot="1" x14ac:dyDescent="0.25">
      <c r="A10029" s="28" t="s">
        <v>64</v>
      </c>
      <c r="B10029" s="18">
        <v>6</v>
      </c>
      <c r="C10029" s="18"/>
      <c r="D10029" s="18"/>
      <c r="E10029" s="18"/>
      <c r="F10029" s="18"/>
      <c r="G10029" s="18"/>
      <c r="H10029" s="18"/>
      <c r="I10029" s="18"/>
      <c r="J10029" s="62"/>
      <c r="K10029" s="19"/>
      <c r="L10029" s="28" t="s">
        <v>64</v>
      </c>
      <c r="M10029" s="104" t="e">
        <f>#REF!</f>
        <v>#REF!</v>
      </c>
      <c r="N10029" s="113" t="e">
        <f>IF(M10029=0,"",CHOOSE(M10029,"6","手入力箇所","手入力箇所","手入力箇所","手入力箇所","手入力箇所","手入力箇所","手入力箇所","手入力箇所","手入力箇所","手入力箇所","",""))</f>
        <v>#REF!</v>
      </c>
    </row>
    <row r="10030" spans="1:14" ht="48.6" thickBot="1" x14ac:dyDescent="0.25">
      <c r="A10030" s="28" t="s">
        <v>65</v>
      </c>
      <c r="B10030" s="18">
        <v>6</v>
      </c>
      <c r="C10030" s="18"/>
      <c r="D10030" s="18"/>
      <c r="E10030" s="18"/>
      <c r="F10030" s="18"/>
      <c r="G10030" s="18"/>
      <c r="H10030" s="18"/>
      <c r="I10030" s="18"/>
      <c r="J10030" s="62"/>
      <c r="K10030" s="19"/>
      <c r="L10030" s="28" t="s">
        <v>65</v>
      </c>
      <c r="M10030" s="104" t="e">
        <f>#REF!</f>
        <v>#REF!</v>
      </c>
      <c r="N10030" s="113" t="e">
        <f>IF(M10030=0,"",CHOOSE(M10030,"6","手入力箇所","手入力箇所","手入力箇所","手入力箇所","手入力箇所","手入力箇所","手入力箇所","手入力箇所","手入力箇所","手入力箇所","",""))</f>
        <v>#REF!</v>
      </c>
    </row>
    <row r="10031" spans="1:14" ht="24.6" thickBot="1" x14ac:dyDescent="0.25">
      <c r="A10031" s="28" t="s">
        <v>66</v>
      </c>
      <c r="B10031" s="18">
        <v>5</v>
      </c>
      <c r="C10031" s="18">
        <v>7</v>
      </c>
      <c r="D10031" s="18">
        <v>8</v>
      </c>
      <c r="E10031" s="18">
        <v>9</v>
      </c>
      <c r="F10031" s="18">
        <v>12</v>
      </c>
      <c r="G10031" s="18"/>
      <c r="H10031" s="18"/>
      <c r="I10031" s="18"/>
      <c r="J10031" s="62"/>
      <c r="K10031" s="19"/>
      <c r="L10031" s="28" t="s">
        <v>66</v>
      </c>
      <c r="M10031" s="104" t="e">
        <f>#REF!</f>
        <v>#REF!</v>
      </c>
      <c r="N10031" s="113" t="e">
        <f>IF(M10031=0,"",CHOOSE(M10031,"5","7","8","9","9","12","12","12","12","12","手入力箇所","手入力箇所","手入力箇所","手入力箇所","手入力箇所","手入力箇所","手入力箇所","手入力箇所","手入力箇所","手入力箇所"))</f>
        <v>#REF!</v>
      </c>
    </row>
    <row r="10032" spans="1:14" ht="36.6" thickBot="1" x14ac:dyDescent="0.25">
      <c r="A10032" s="28" t="s">
        <v>67</v>
      </c>
      <c r="B10032" s="18">
        <v>4</v>
      </c>
      <c r="C10032" s="18">
        <v>5</v>
      </c>
      <c r="D10032" s="18">
        <v>5</v>
      </c>
      <c r="E10032" s="18">
        <v>6</v>
      </c>
      <c r="F10032" s="18"/>
      <c r="G10032" s="18"/>
      <c r="H10032" s="18"/>
      <c r="I10032" s="18"/>
      <c r="J10032" s="62"/>
      <c r="K10032" s="19"/>
      <c r="L10032" s="28" t="s">
        <v>67</v>
      </c>
      <c r="M10032" s="104" t="e">
        <f>#REF!</f>
        <v>#REF!</v>
      </c>
      <c r="N10032" s="113" t="e">
        <f>IF(M10032=0,"",CHOOSE(M10032,"4","5","5","6","6","手入力箇所","手入力箇所","手入力箇所","手入力箇所","手入力箇所","手入力箇所","手入力箇所","手入力箇所","手入力箇所","手入力箇所"))</f>
        <v>#REF!</v>
      </c>
    </row>
    <row r="10033" spans="1:14" ht="24.6" thickBot="1" x14ac:dyDescent="0.25">
      <c r="A10033" s="28" t="s">
        <v>68</v>
      </c>
      <c r="B10033" s="18">
        <v>12</v>
      </c>
      <c r="C10033" s="18">
        <v>12</v>
      </c>
      <c r="D10033" s="18">
        <v>12</v>
      </c>
      <c r="E10033" s="18">
        <v>12</v>
      </c>
      <c r="F10033" s="18">
        <v>12</v>
      </c>
      <c r="G10033" s="18">
        <v>12</v>
      </c>
      <c r="H10033" s="18">
        <v>12</v>
      </c>
      <c r="I10033" s="18"/>
      <c r="J10033" s="62"/>
      <c r="K10033" s="19"/>
      <c r="L10033" s="28" t="s">
        <v>68</v>
      </c>
      <c r="M10033" s="104" t="e">
        <f>#REF!</f>
        <v>#REF!</v>
      </c>
      <c r="N10033" s="113" t="e">
        <f>IF(M10033=0,"",CHOOSE(M10033,"12","12","12","12","12","12","12","12","12","12","12","12","12","12","12","12","12","12","12","12","12","12","12","12","12","12","12","12","12","12","手入力箇所","手入力箇所","手入力箇所","手入力箇所","手入力箇所","手入力箇所","手入力箇所","手入力箇所","手入力箇所","手入力箇所"))</f>
        <v>#REF!</v>
      </c>
    </row>
    <row r="10034" spans="1:14" ht="36.6" thickBot="1" x14ac:dyDescent="0.25">
      <c r="A10034" s="28" t="s">
        <v>69</v>
      </c>
      <c r="B10034" s="18">
        <v>7</v>
      </c>
      <c r="C10034" s="18">
        <v>7</v>
      </c>
      <c r="D10034" s="18">
        <v>7</v>
      </c>
      <c r="E10034" s="18">
        <v>7</v>
      </c>
      <c r="F10034" s="18">
        <v>7</v>
      </c>
      <c r="G10034" s="18"/>
      <c r="H10034" s="18"/>
      <c r="I10034" s="18"/>
      <c r="J10034" s="62"/>
      <c r="K10034" s="19"/>
      <c r="L10034" s="28" t="s">
        <v>69</v>
      </c>
      <c r="M10034" s="104" t="e">
        <f>#REF!</f>
        <v>#REF!</v>
      </c>
      <c r="N10034" s="113" t="e">
        <f>IF(M10034=0,"",CHOOSE(M10034,"7","7","7","7","7","7","7","7","7","7","手入力箇所","手入力箇所","手入力箇所","手入力箇所","手入力箇所","手入力箇所","手入力箇所","手入力箇所","手入力箇所","手入力箇所"))</f>
        <v>#REF!</v>
      </c>
    </row>
    <row r="10035" spans="1:14" ht="13.8" thickBot="1" x14ac:dyDescent="0.25">
      <c r="A10035" s="27" t="s">
        <v>63</v>
      </c>
      <c r="B10035" s="18">
        <v>4</v>
      </c>
      <c r="C10035" s="18">
        <v>5</v>
      </c>
      <c r="D10035" s="18">
        <v>7</v>
      </c>
      <c r="E10035" s="18">
        <v>8</v>
      </c>
      <c r="F10035" s="18">
        <v>11</v>
      </c>
      <c r="G10035" s="18">
        <v>16</v>
      </c>
      <c r="H10035" s="18">
        <v>22</v>
      </c>
      <c r="I10035" s="18">
        <v>26</v>
      </c>
      <c r="J10035" s="18">
        <v>31</v>
      </c>
      <c r="K10035" s="19"/>
      <c r="L10035" s="27" t="s">
        <v>63</v>
      </c>
      <c r="M10035" s="104" t="e">
        <f>#REF!</f>
        <v>#REF!</v>
      </c>
      <c r="N10035" s="113" t="e">
        <f>IF(M10035=0,"",CHOOSE(M10035,"4","5","7","8","8","11","11","11","11","11","16","16","16","16","16","16","16","16","16","16","22","22","22","22","22","22","22","22","22","22","26","26","26","26","26","26","26","26","26","26","31","31","31","31","31","31","31","31","31","31","31","手入力箇所","手入力箇所","手入力箇所","手入力箇所","手入力箇所","手入力箇所","手入力箇所","手入力箇所","手入力箇所","手入力箇所"))</f>
        <v>#REF!</v>
      </c>
    </row>
    <row r="10036" spans="1:14" ht="24.6" thickBot="1" x14ac:dyDescent="0.25">
      <c r="A10036" s="28" t="s">
        <v>70</v>
      </c>
      <c r="B10036" s="18">
        <v>5</v>
      </c>
      <c r="C10036" s="18">
        <v>6</v>
      </c>
      <c r="D10036" s="18">
        <v>7</v>
      </c>
      <c r="E10036" s="18"/>
      <c r="F10036" s="18"/>
      <c r="G10036" s="18"/>
      <c r="H10036" s="18"/>
      <c r="I10036" s="18"/>
      <c r="J10036" s="62"/>
      <c r="K10036" s="19"/>
      <c r="L10036" s="28" t="s">
        <v>70</v>
      </c>
      <c r="M10036" s="104" t="e">
        <f>#REF!</f>
        <v>#REF!</v>
      </c>
      <c r="N10036" s="113" t="e">
        <f>IF(M10036=0,"",CHOOSE(M10036,"5","6","7","手入力箇所","手入力箇所","手入力箇所","手入力箇所","手入力箇所","手入力箇所","手入力箇所","手入力箇所","手入力箇所","手入力箇所"))</f>
        <v>#REF!</v>
      </c>
    </row>
    <row r="10037" spans="1:14" ht="13.8" thickBot="1" x14ac:dyDescent="0.25">
      <c r="A10037" s="29" t="s">
        <v>71</v>
      </c>
      <c r="B10037" s="18">
        <v>3</v>
      </c>
      <c r="C10037" s="18">
        <v>6</v>
      </c>
      <c r="D10037" s="18">
        <v>19</v>
      </c>
      <c r="E10037" s="18"/>
      <c r="F10037" s="18"/>
      <c r="G10037" s="18"/>
      <c r="H10037" s="18"/>
      <c r="I10037" s="18"/>
      <c r="J10037" s="62"/>
      <c r="K10037" s="19"/>
      <c r="L10037" s="29" t="s">
        <v>71</v>
      </c>
      <c r="M10037" s="104" t="e">
        <f>#REF!</f>
        <v>#REF!</v>
      </c>
      <c r="N10037" s="113" t="e">
        <f>IF(M10037=0,"",CHOOSE(M10037,"3","6","19","手入力箇所","手入力箇所","手入力箇所","手入力箇所","手入力箇所","手入力箇所","手入力箇所","手入力箇所","手入力箇所","手入力箇所"))</f>
        <v>#REF!</v>
      </c>
    </row>
    <row r="10038" spans="1:14" ht="13.8" thickBot="1" x14ac:dyDescent="0.25">
      <c r="A10038" s="29" t="s">
        <v>72</v>
      </c>
      <c r="B10038" s="18">
        <v>1</v>
      </c>
      <c r="C10038" s="18">
        <v>3</v>
      </c>
      <c r="D10038" s="18">
        <v>5</v>
      </c>
      <c r="E10038" s="18">
        <v>9</v>
      </c>
      <c r="F10038" s="18">
        <v>26</v>
      </c>
      <c r="G10038" s="18"/>
      <c r="H10038" s="18"/>
      <c r="I10038" s="18"/>
      <c r="J10038" s="62"/>
      <c r="K10038" s="19"/>
      <c r="L10038" s="29" t="s">
        <v>72</v>
      </c>
      <c r="M10038" s="104" t="e">
        <f>#REF!</f>
        <v>#REF!</v>
      </c>
      <c r="N10038" s="113" t="e">
        <f>IF(M10038=0,"",CHOOSE(M10038,"1","3","5","9","9","26","26","26","26","26","手入力箇所","手入力箇所","手入力箇所","手入力箇所","手入力箇所","手入力箇所","手入力箇所","手入力箇所","手入力箇所","手入力箇所"))</f>
        <v>#REF!</v>
      </c>
    </row>
    <row r="10039" spans="1:14" ht="13.8" thickBot="1" x14ac:dyDescent="0.25">
      <c r="A10039" s="29" t="s">
        <v>73</v>
      </c>
      <c r="B10039" s="18">
        <v>4</v>
      </c>
      <c r="C10039" s="18">
        <v>11</v>
      </c>
      <c r="D10039" s="18">
        <v>20</v>
      </c>
      <c r="E10039" s="18">
        <v>33</v>
      </c>
      <c r="F10039" s="18"/>
      <c r="G10039" s="18"/>
      <c r="H10039" s="18"/>
      <c r="I10039" s="18"/>
      <c r="J10039" s="62"/>
      <c r="K10039" s="19"/>
      <c r="L10039" s="29" t="s">
        <v>73</v>
      </c>
      <c r="M10039" s="104" t="e">
        <f>#REF!</f>
        <v>#REF!</v>
      </c>
      <c r="N10039" s="113" t="e">
        <f>IF(M10039=0,"",CHOOSE(M10039,"4","11","20","33","33","手入力箇所","手入力箇所","手入力箇所","手入力箇所","手入力箇所","手入力箇所","手入力箇所","手入力箇所","手入力箇所","手入力箇所"))</f>
        <v>#REF!</v>
      </c>
    </row>
    <row r="10040" spans="1:14" ht="37.200000000000003" thickBot="1" x14ac:dyDescent="0.25">
      <c r="A10040" s="30" t="s">
        <v>74</v>
      </c>
      <c r="B10040" s="18">
        <v>4</v>
      </c>
      <c r="C10040" s="18">
        <v>6</v>
      </c>
      <c r="D10040" s="18">
        <v>8</v>
      </c>
      <c r="E10040" s="18">
        <v>10</v>
      </c>
      <c r="F10040" s="18">
        <v>15</v>
      </c>
      <c r="G10040" s="18">
        <v>23</v>
      </c>
      <c r="H10040" s="18">
        <v>33</v>
      </c>
      <c r="I10040" s="18"/>
      <c r="J10040" s="62"/>
      <c r="K10040" s="19"/>
      <c r="L10040" s="30" t="s">
        <v>74</v>
      </c>
      <c r="M10040" s="104" t="e">
        <f>#REF!</f>
        <v>#REF!</v>
      </c>
      <c r="N10040" s="113" t="e">
        <f>IF(M10040=0,"",CHOOSE(M10040,"4","6","8","10","10","15","15","15","15","15","23","23","23","23","23","23","23","23","23","23","33","33","33","33","33","33","33","33","33","33","手入力箇所","手入力箇所","手入力箇所","手入力箇所","手入力箇所","手入力箇所","手入力箇所","手入力箇所","手入力箇所","手入力箇所"))</f>
        <v>#REF!</v>
      </c>
    </row>
    <row r="10041" spans="1:14" ht="13.8" thickBot="1" x14ac:dyDescent="0.25">
      <c r="A10041" s="29" t="s">
        <v>75</v>
      </c>
      <c r="B10041" s="18">
        <v>6</v>
      </c>
      <c r="C10041" s="18">
        <v>14</v>
      </c>
      <c r="D10041" s="18">
        <v>25</v>
      </c>
      <c r="E10041" s="18">
        <v>39</v>
      </c>
      <c r="F10041" s="18"/>
      <c r="G10041" s="18"/>
      <c r="H10041" s="18"/>
      <c r="I10041" s="18"/>
      <c r="J10041" s="62"/>
      <c r="K10041" s="19"/>
      <c r="L10041" s="29" t="s">
        <v>75</v>
      </c>
      <c r="M10041" s="104" t="e">
        <f>#REF!</f>
        <v>#REF!</v>
      </c>
      <c r="N10041" s="113" t="e">
        <f>IF(M10041=0,"",CHOOSE(M10041,"6","14","25","39","39","手入力箇所","手入力箇所","手入力箇所","手入力箇所","手入力箇所","手入力箇所","手入力箇所","手入力箇所","手入力箇所","手入力箇所"))</f>
        <v>#REF!</v>
      </c>
    </row>
    <row r="10042" spans="1:14" ht="37.200000000000003" thickBot="1" x14ac:dyDescent="0.25">
      <c r="A10042" s="30" t="s">
        <v>76</v>
      </c>
      <c r="B10042" s="18">
        <v>2</v>
      </c>
      <c r="C10042" s="18">
        <v>3</v>
      </c>
      <c r="D10042" s="18">
        <v>6</v>
      </c>
      <c r="E10042" s="18">
        <v>9</v>
      </c>
      <c r="F10042" s="18"/>
      <c r="G10042" s="18"/>
      <c r="H10042" s="18"/>
      <c r="I10042" s="18"/>
      <c r="J10042" s="62"/>
      <c r="K10042" s="19"/>
      <c r="L10042" s="30" t="s">
        <v>76</v>
      </c>
      <c r="M10042" s="104" t="e">
        <f>#REF!</f>
        <v>#REF!</v>
      </c>
      <c r="N10042" s="113" t="e">
        <f>IF(M10042=0,"",CHOOSE(M10042,"2","3","6","9","9","手入力箇所","手入力箇所","手入力箇所","手入力箇所","手入力箇所","手入力箇所","手入力箇所","手入力箇所","手入力箇所","手入力箇所"))</f>
        <v>#REF!</v>
      </c>
    </row>
    <row r="10043" spans="1:14" ht="27" thickBot="1" x14ac:dyDescent="0.25">
      <c r="A10043" s="31" t="s">
        <v>77</v>
      </c>
      <c r="B10043" s="18">
        <v>12</v>
      </c>
      <c r="C10043" s="18">
        <v>18</v>
      </c>
      <c r="D10043" s="18">
        <v>22</v>
      </c>
      <c r="E10043" s="18">
        <v>26</v>
      </c>
      <c r="F10043" s="62"/>
      <c r="G10043" s="62"/>
      <c r="H10043" s="62"/>
      <c r="I10043" s="62"/>
      <c r="J10043" s="62"/>
      <c r="K10043" s="19"/>
      <c r="L10043" s="31" t="s">
        <v>77</v>
      </c>
      <c r="M10043" s="104" t="e">
        <f>#REF!</f>
        <v>#REF!</v>
      </c>
      <c r="N10043" s="113" t="e">
        <f>IF(M10043=0,"",CHOOSE(M10043,"12","18","22","26","26","手入力箇所","手入力箇所","手入力箇所","手入力箇所","手入力箇所","手入力箇所","手入力箇所","手入力箇所","手入力箇所","手入力箇所"))</f>
        <v>#REF!</v>
      </c>
    </row>
    <row r="10044" spans="1:14" ht="40.200000000000003" thickBot="1" x14ac:dyDescent="0.25">
      <c r="A10044" s="31" t="s">
        <v>78</v>
      </c>
      <c r="B10044" s="18">
        <v>5</v>
      </c>
      <c r="C10044" s="18">
        <v>8</v>
      </c>
      <c r="D10044" s="18">
        <v>11</v>
      </c>
      <c r="E10044" s="18">
        <v>14</v>
      </c>
      <c r="F10044" s="62"/>
      <c r="G10044" s="62"/>
      <c r="H10044" s="62"/>
      <c r="I10044" s="62"/>
      <c r="J10044" s="62"/>
      <c r="K10044" s="19"/>
      <c r="L10044" s="31" t="s">
        <v>78</v>
      </c>
      <c r="M10044" s="104" t="e">
        <f>#REF!</f>
        <v>#REF!</v>
      </c>
      <c r="N10044" s="113" t="e">
        <f>IF(M10044=0,"",CHOOSE(M10044,"5","8","11","14","14","手入力箇所","手入力箇所","手入力箇所","手入力箇所","手入力箇所","手入力箇所","手入力箇所","手入力箇所","手入力箇所","手入力箇所"))</f>
        <v>#REF!</v>
      </c>
    </row>
    <row r="10045" spans="1:14" ht="27" thickBot="1" x14ac:dyDescent="0.25">
      <c r="A10045" s="31" t="s">
        <v>79</v>
      </c>
      <c r="B10045" s="18">
        <v>6</v>
      </c>
      <c r="C10045" s="18">
        <v>11</v>
      </c>
      <c r="D10045" s="18">
        <v>16</v>
      </c>
      <c r="E10045" s="18">
        <v>21</v>
      </c>
      <c r="F10045" s="62"/>
      <c r="G10045" s="62"/>
      <c r="H10045" s="62"/>
      <c r="I10045" s="62"/>
      <c r="J10045" s="62"/>
      <c r="K10045" s="19"/>
      <c r="L10045" s="31" t="s">
        <v>79</v>
      </c>
      <c r="M10045" s="104" t="e">
        <f>#REF!</f>
        <v>#REF!</v>
      </c>
      <c r="N10045" s="113" t="e">
        <f>IF(M10045=0,"",CHOOSE(M10045,"6","11","16","21","21","手入力箇所","手入力箇所","手入力箇所","手入力箇所","手入力箇所","手入力箇所","手入力箇所","手入力箇所","手入力箇所"))</f>
        <v>#REF!</v>
      </c>
    </row>
    <row r="10046" spans="1:14" ht="40.200000000000003" thickBot="1" x14ac:dyDescent="0.25">
      <c r="A10046" s="31" t="s">
        <v>80</v>
      </c>
      <c r="B10046" s="18">
        <v>5</v>
      </c>
      <c r="C10046" s="18">
        <v>7</v>
      </c>
      <c r="D10046" s="18">
        <v>9</v>
      </c>
      <c r="E10046" s="18">
        <v>10</v>
      </c>
      <c r="F10046" s="62"/>
      <c r="G10046" s="62"/>
      <c r="H10046" s="62"/>
      <c r="I10046" s="62"/>
      <c r="J10046" s="62"/>
      <c r="K10046" s="19"/>
      <c r="L10046" s="31" t="s">
        <v>80</v>
      </c>
      <c r="M10046" s="104" t="e">
        <f>#REF!</f>
        <v>#REF!</v>
      </c>
      <c r="N10046" s="113" t="e">
        <f>IF(M10046=0,"",CHOOSE(M10046,"5","7","9","10","10","手入力箇所","手入力箇所","手入力箇所","手入力箇所","手入力箇所","手入力箇所","手入力箇所","手入力箇所","手入力箇所"))</f>
        <v>#REF!</v>
      </c>
    </row>
    <row r="10047" spans="1:14" ht="40.200000000000003" thickBot="1" x14ac:dyDescent="0.25">
      <c r="A10047" s="31" t="s">
        <v>81</v>
      </c>
      <c r="B10047" s="18">
        <v>9</v>
      </c>
      <c r="C10047" s="18">
        <v>14</v>
      </c>
      <c r="D10047" s="62"/>
      <c r="E10047" s="62"/>
      <c r="F10047" s="62"/>
      <c r="G10047" s="62"/>
      <c r="H10047" s="62"/>
      <c r="I10047" s="62"/>
      <c r="J10047" s="62"/>
      <c r="K10047" s="19"/>
      <c r="L10047" s="31" t="s">
        <v>81</v>
      </c>
      <c r="M10047" s="104" t="e">
        <f>#REF!</f>
        <v>#REF!</v>
      </c>
      <c r="N10047" s="113" t="e">
        <f>IF(M10047=0,"",CHOOSE(M10047,"9","14","手入力箇所","手入力箇所","手入力箇所","手入力箇所","手入力箇所","手入力箇所","手入力箇所","手入力箇所","手入力箇所","手入力箇所"))</f>
        <v>#REF!</v>
      </c>
    </row>
    <row r="10048" spans="1:14" ht="13.8" thickBot="1" x14ac:dyDescent="0.25">
      <c r="A10048" s="31" t="s">
        <v>82</v>
      </c>
      <c r="B10048" s="18">
        <v>3</v>
      </c>
      <c r="C10048" s="18">
        <v>4</v>
      </c>
      <c r="D10048" s="18">
        <v>4</v>
      </c>
      <c r="E10048" s="18">
        <v>5</v>
      </c>
      <c r="F10048" s="18">
        <v>6</v>
      </c>
      <c r="G10048" s="18">
        <v>8</v>
      </c>
      <c r="H10048" s="18">
        <v>9</v>
      </c>
      <c r="I10048" s="18">
        <v>11</v>
      </c>
      <c r="J10048" s="18">
        <v>12</v>
      </c>
      <c r="K10048" s="19"/>
      <c r="L10048" s="31" t="s">
        <v>82</v>
      </c>
      <c r="M10048" s="104" t="e">
        <f>#REF!</f>
        <v>#REF!</v>
      </c>
      <c r="N10048" s="113" t="e">
        <f>IF(M10048=0,"",CHOOSE(M10048,"3","4","4","5","5","6","6","6","6","6","8","8","8","8","8","8","8","8","8","8","9","9","9","9","9","9","9","9","9","9","11","11","11","11","11","11","11","11","11","11","12","12","12","12","12","12","12","12","12","12","12","手入力箇所","手入力箇所","手入力箇所","手入力箇所","手入力箇所","手入力箇所","手入力箇所","手入力箇所","手入力箇所","手入力箇所"))</f>
        <v>#REF!</v>
      </c>
    </row>
    <row r="10049" spans="1:14" ht="13.8" thickBot="1" x14ac:dyDescent="0.25">
      <c r="A10049" s="31" t="s">
        <v>83</v>
      </c>
      <c r="B10049" s="18">
        <v>3</v>
      </c>
      <c r="C10049" s="18">
        <v>4</v>
      </c>
      <c r="D10049" s="18">
        <v>4</v>
      </c>
      <c r="E10049" s="18">
        <v>5</v>
      </c>
      <c r="F10049" s="18">
        <v>6</v>
      </c>
      <c r="G10049" s="18">
        <v>8</v>
      </c>
      <c r="H10049" s="18">
        <v>10</v>
      </c>
      <c r="I10049" s="18">
        <v>12</v>
      </c>
      <c r="J10049" s="18">
        <v>13</v>
      </c>
      <c r="K10049" s="19"/>
      <c r="L10049" s="31" t="s">
        <v>83</v>
      </c>
      <c r="M10049" s="104" t="e">
        <f>#REF!</f>
        <v>#REF!</v>
      </c>
      <c r="N10049" s="113" t="e">
        <f>IF(M10049=0,"",CHOOSE(M10049,"3","4","4","5","5","6","6","6","6","6","8","8","8","8","8","8","8","8","8","8","10","10","10","10","10","10","10","10","10","10","12","12","12","12","12","12","12","12","12","12","13","13","13","13","13","13","13","13","13","13","13","手入力箇所","手入力箇所","手入力箇所","手入力箇所","手入力箇所","手入力箇所","手入力箇所","手入力箇所","手入力箇所","手入力箇所"))</f>
        <v>#REF!</v>
      </c>
    </row>
    <row r="10050" spans="1:14" ht="27" thickBot="1" x14ac:dyDescent="0.25">
      <c r="A10050" s="32" t="s">
        <v>84</v>
      </c>
      <c r="B10050" s="20">
        <v>1</v>
      </c>
      <c r="C10050" s="20">
        <v>2</v>
      </c>
      <c r="D10050" s="20">
        <v>3</v>
      </c>
      <c r="E10050" s="20">
        <v>4</v>
      </c>
      <c r="F10050" s="20">
        <v>8</v>
      </c>
      <c r="G10050" s="20">
        <v>19</v>
      </c>
      <c r="H10050" s="63"/>
      <c r="I10050" s="63"/>
      <c r="J10050" s="63"/>
      <c r="K10050" s="21"/>
      <c r="L10050" s="32" t="s">
        <v>84</v>
      </c>
      <c r="M10050" s="104" t="e">
        <f>#REF!</f>
        <v>#REF!</v>
      </c>
      <c r="N10050" s="113" t="e">
        <f>IF(M10050=0,"",CHOOSE(M10050,"1","2","3","4","4","8","8","8","8","8","19","19","19","19","19","19","19","19","19","19","手入力箇所","手入力箇所","手入力箇所","手入力箇所","手入力箇所","手入力箇所","手入力箇所","手入力箇所","手入力箇所","手入力箇所"))</f>
        <v>#REF!</v>
      </c>
    </row>
    <row r="10051" spans="1:14" ht="13.8" thickBot="1" x14ac:dyDescent="0.25"/>
    <row r="10052" spans="1:14" ht="13.8" thickBot="1" x14ac:dyDescent="0.25">
      <c r="A10052" s="686" t="e">
        <f>A10025</f>
        <v>#REF!</v>
      </c>
      <c r="B10052" s="686"/>
      <c r="C10052" s="686"/>
      <c r="D10052" s="687" t="s">
        <v>193</v>
      </c>
      <c r="E10052" s="687"/>
      <c r="F10052" s="687"/>
      <c r="G10052" s="687"/>
      <c r="H10052" s="687"/>
      <c r="I10052" s="687"/>
      <c r="J10052" s="687"/>
      <c r="K10052" s="687"/>
      <c r="L10052" s="687"/>
      <c r="M10052" s="687"/>
      <c r="N10052" s="687"/>
    </row>
    <row r="10053" spans="1:14" ht="13.8" thickBot="1" x14ac:dyDescent="0.25">
      <c r="A10053" s="105"/>
      <c r="B10053" s="33">
        <v>1</v>
      </c>
      <c r="C10053" s="24">
        <v>2</v>
      </c>
      <c r="D10053" s="24">
        <v>3</v>
      </c>
      <c r="E10053" s="24" t="s">
        <v>58</v>
      </c>
      <c r="F10053" s="24" t="s">
        <v>59</v>
      </c>
      <c r="G10053" s="24" t="s">
        <v>60</v>
      </c>
      <c r="H10053" s="24" t="s">
        <v>61</v>
      </c>
      <c r="I10053" s="24" t="s">
        <v>62</v>
      </c>
      <c r="J10053" s="24" t="s">
        <v>194</v>
      </c>
      <c r="K10053" s="102" t="s">
        <v>85</v>
      </c>
      <c r="L10053" s="105" t="s">
        <v>189</v>
      </c>
      <c r="M10053" s="105" t="s">
        <v>188</v>
      </c>
      <c r="N10053" s="105" t="s">
        <v>51</v>
      </c>
    </row>
    <row r="10054" spans="1:14" ht="13.8" thickBot="1" x14ac:dyDescent="0.25">
      <c r="A10054" s="26" t="s">
        <v>56</v>
      </c>
      <c r="B10054" s="22">
        <v>16</v>
      </c>
      <c r="C10054" s="22">
        <v>25</v>
      </c>
      <c r="D10054" s="22">
        <v>32</v>
      </c>
      <c r="E10054" s="22">
        <v>38</v>
      </c>
      <c r="F10054" s="22">
        <v>56</v>
      </c>
      <c r="G10054" s="22">
        <v>87</v>
      </c>
      <c r="H10054" s="22">
        <v>121</v>
      </c>
      <c r="I10054" s="22"/>
      <c r="J10054" s="23"/>
      <c r="K10054" s="68"/>
      <c r="L10054" s="107" t="s">
        <v>56</v>
      </c>
      <c r="M10054" s="103" t="e">
        <f>#REF!</f>
        <v>#REF!</v>
      </c>
      <c r="N10054" s="103" t="e">
        <f>IF(M10054=0,"",CHOOSE(M10054,"16","25","32","38","38","56","56","56","56","56","87","87","87","87","87","87","87","87","87","87","121","121","121","121","121","121","121","121","121","121","手入力箇所","手入力箇所","手入力箇所","手入力箇所","手入力箇所","手入力箇所","手入力箇所","手入力箇所","手入力箇所","手入力箇所"))</f>
        <v>#REF!</v>
      </c>
    </row>
    <row r="10055" spans="1:14" ht="13.8" thickBot="1" x14ac:dyDescent="0.25">
      <c r="A10055" s="27" t="s">
        <v>57</v>
      </c>
      <c r="B10055" s="18">
        <v>25</v>
      </c>
      <c r="C10055" s="18">
        <v>33</v>
      </c>
      <c r="D10055" s="18">
        <v>40</v>
      </c>
      <c r="E10055" s="18">
        <v>45</v>
      </c>
      <c r="F10055" s="18">
        <v>58</v>
      </c>
      <c r="G10055" s="18">
        <v>79</v>
      </c>
      <c r="H10055" s="18"/>
      <c r="I10055" s="18"/>
      <c r="J10055" s="62"/>
      <c r="K10055" s="69"/>
      <c r="L10055" s="107" t="s">
        <v>57</v>
      </c>
      <c r="M10055" s="103" t="e">
        <f>#REF!</f>
        <v>#REF!</v>
      </c>
      <c r="N10055" s="103" t="e">
        <f>IF(M10055=0,"",CHOOSE(M10055,"25","33","40","45","45","58","58","58","58","58","79","79","79","79","79","79","79","79","79","79","手入力箇所","手入力箇所","手入力箇所","手入力箇所","手入力箇所","手入力箇所","手入力箇所","手入力箇所","手入力箇所","手入力箇所"))</f>
        <v>#REF!</v>
      </c>
    </row>
    <row r="10056" spans="1:14" ht="48.6" thickBot="1" x14ac:dyDescent="0.25">
      <c r="A10056" s="28" t="s">
        <v>64</v>
      </c>
      <c r="B10056" s="18">
        <v>32</v>
      </c>
      <c r="C10056" s="18"/>
      <c r="D10056" s="18"/>
      <c r="E10056" s="18"/>
      <c r="F10056" s="18"/>
      <c r="G10056" s="18"/>
      <c r="H10056" s="18"/>
      <c r="I10056" s="18"/>
      <c r="J10056" s="62"/>
      <c r="K10056" s="69"/>
      <c r="L10056" s="108" t="s">
        <v>64</v>
      </c>
      <c r="M10056" s="103" t="e">
        <f>#REF!</f>
        <v>#REF!</v>
      </c>
      <c r="N10056" s="103" t="e">
        <f>IF(M10056=0,"",CHOOSE(M10056,"32","手入力箇所","手入力箇所","手入力箇所","手入力箇所","手入力箇所","手入力箇所","手入力箇所","手入力箇所","手入力箇所","手入力箇所"))</f>
        <v>#REF!</v>
      </c>
    </row>
    <row r="10057" spans="1:14" ht="48.6" thickBot="1" x14ac:dyDescent="0.25">
      <c r="A10057" s="28" t="s">
        <v>65</v>
      </c>
      <c r="B10057" s="18">
        <v>36</v>
      </c>
      <c r="C10057" s="18"/>
      <c r="D10057" s="18"/>
      <c r="E10057" s="18"/>
      <c r="F10057" s="18"/>
      <c r="G10057" s="18"/>
      <c r="H10057" s="18"/>
      <c r="I10057" s="18"/>
      <c r="J10057" s="62"/>
      <c r="K10057" s="69"/>
      <c r="L10057" s="108" t="s">
        <v>65</v>
      </c>
      <c r="M10057" s="103" t="e">
        <f>#REF!</f>
        <v>#REF!</v>
      </c>
      <c r="N10057" s="103" t="e">
        <f>IF(M10057=0,"",CHOOSE(M10057,"36","手入力箇所","手入力箇所","手入力箇所","手入力箇所","手入力箇所","手入力箇所","手入力箇所","手入力箇所","手入力箇所","手入力箇所"))</f>
        <v>#REF!</v>
      </c>
    </row>
    <row r="10058" spans="1:14" ht="24.6" thickBot="1" x14ac:dyDescent="0.25">
      <c r="A10058" s="28" t="s">
        <v>66</v>
      </c>
      <c r="B10058" s="18">
        <v>24</v>
      </c>
      <c r="C10058" s="18">
        <v>30</v>
      </c>
      <c r="D10058" s="18">
        <v>33</v>
      </c>
      <c r="E10058" s="18">
        <v>35</v>
      </c>
      <c r="F10058" s="18">
        <v>42</v>
      </c>
      <c r="G10058" s="18"/>
      <c r="H10058" s="18"/>
      <c r="I10058" s="18"/>
      <c r="J10058" s="62"/>
      <c r="K10058" s="69"/>
      <c r="L10058" s="108" t="s">
        <v>66</v>
      </c>
      <c r="M10058" s="103" t="e">
        <f>#REF!</f>
        <v>#REF!</v>
      </c>
      <c r="N10058" s="103" t="e">
        <f>IF(M10058=0,"",CHOOSE(M10058,"24","30","33","35","35","42","42","42","42","42","手入力箇所","手入力箇所","手入力箇所","手入力箇所","手入力箇所","手入力箇所","手入力箇所","手入力箇所","手入力箇所","手入力箇所"))</f>
        <v>#REF!</v>
      </c>
    </row>
    <row r="10059" spans="1:14" ht="36.6" thickBot="1" x14ac:dyDescent="0.25">
      <c r="A10059" s="28" t="s">
        <v>67</v>
      </c>
      <c r="B10059" s="18">
        <v>7</v>
      </c>
      <c r="C10059" s="18">
        <v>12</v>
      </c>
      <c r="D10059" s="18">
        <v>16</v>
      </c>
      <c r="E10059" s="18">
        <v>19</v>
      </c>
      <c r="F10059" s="18"/>
      <c r="G10059" s="18"/>
      <c r="H10059" s="18"/>
      <c r="I10059" s="18"/>
      <c r="J10059" s="62"/>
      <c r="K10059" s="69"/>
      <c r="L10059" s="108" t="s">
        <v>67</v>
      </c>
      <c r="M10059" s="103" t="e">
        <f>#REF!</f>
        <v>#REF!</v>
      </c>
      <c r="N10059" s="103" t="e">
        <f>IF(M10059=0,"",CHOOSE(M10059,"7","12","16","19","19","手入力箇所","手入力箇所","手入力箇所","手入力箇所","手入力箇所","手入力箇所","手入力箇所","手入力箇所","手入力箇所","手入力箇所"))</f>
        <v>#REF!</v>
      </c>
    </row>
    <row r="10060" spans="1:14" ht="24.6" thickBot="1" x14ac:dyDescent="0.25">
      <c r="A10060" s="28" t="s">
        <v>68</v>
      </c>
      <c r="B10060" s="18">
        <v>21</v>
      </c>
      <c r="C10060" s="18">
        <v>35</v>
      </c>
      <c r="D10060" s="18">
        <v>48</v>
      </c>
      <c r="E10060" s="18">
        <v>59</v>
      </c>
      <c r="F10060" s="18">
        <v>94</v>
      </c>
      <c r="G10060" s="18">
        <v>159</v>
      </c>
      <c r="H10060" s="18">
        <v>235</v>
      </c>
      <c r="I10060" s="18"/>
      <c r="J10060" s="62"/>
      <c r="K10060" s="69"/>
      <c r="L10060" s="108" t="s">
        <v>68</v>
      </c>
      <c r="M10060" s="103" t="e">
        <f>#REF!</f>
        <v>#REF!</v>
      </c>
      <c r="N10060" s="103" t="e">
        <f>IF(M10060=0,"",CHOOSE(M10060,"21","35","48","59","59","94","94","94","94","94","159","159","159","159","159","159","159","159","159","159","235","235","235","235","235","235","235","235","235","235","手入力箇所","手入力箇所","手入力箇所","手入力箇所","手入力箇所","手入力箇所","手入力箇所","手入力箇所","手入力箇所","手入力箇所"))</f>
        <v>#REF!</v>
      </c>
    </row>
    <row r="10061" spans="1:14" ht="36.6" thickBot="1" x14ac:dyDescent="0.25">
      <c r="A10061" s="28" t="s">
        <v>69</v>
      </c>
      <c r="B10061" s="18">
        <v>22</v>
      </c>
      <c r="C10061" s="18">
        <v>26</v>
      </c>
      <c r="D10061" s="18">
        <v>28</v>
      </c>
      <c r="E10061" s="18">
        <v>29</v>
      </c>
      <c r="F10061" s="18">
        <v>34</v>
      </c>
      <c r="G10061" s="18"/>
      <c r="H10061" s="18"/>
      <c r="I10061" s="18"/>
      <c r="J10061" s="62"/>
      <c r="K10061" s="69"/>
      <c r="L10061" s="108" t="s">
        <v>69</v>
      </c>
      <c r="M10061" s="103" t="e">
        <f>#REF!</f>
        <v>#REF!</v>
      </c>
      <c r="N10061" s="103" t="e">
        <f>IF(M10061=0,"",CHOOSE(M10061,"22","26","28","29","29","34","34","34","34","34","手入力箇所","手入力箇所","手入力箇所","手入力箇所","手入力箇所","手入力箇所","手入力箇所","手入力箇所","手入力箇所","手入力箇所"))</f>
        <v>#REF!</v>
      </c>
    </row>
    <row r="10062" spans="1:14" ht="13.8" thickBot="1" x14ac:dyDescent="0.25">
      <c r="A10062" s="27" t="s">
        <v>63</v>
      </c>
      <c r="B10062" s="18">
        <v>21</v>
      </c>
      <c r="C10062" s="18">
        <v>33</v>
      </c>
      <c r="D10062" s="18">
        <v>46</v>
      </c>
      <c r="E10062" s="18">
        <v>56</v>
      </c>
      <c r="F10062" s="18">
        <v>89</v>
      </c>
      <c r="G10062" s="18">
        <v>151</v>
      </c>
      <c r="H10062" s="18">
        <v>224</v>
      </c>
      <c r="I10062" s="18">
        <v>289</v>
      </c>
      <c r="J10062" s="18">
        <v>350</v>
      </c>
      <c r="K10062" s="69"/>
      <c r="L10062" s="107" t="s">
        <v>63</v>
      </c>
      <c r="M10062" s="103" t="e">
        <f>#REF!</f>
        <v>#REF!</v>
      </c>
      <c r="N10062" s="103" t="e">
        <f>IF(M10062=0,"",CHOOSE(M10062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063" spans="1:14" ht="24.6" thickBot="1" x14ac:dyDescent="0.25">
      <c r="A10063" s="34" t="s">
        <v>70</v>
      </c>
      <c r="B10063" s="35">
        <v>13</v>
      </c>
      <c r="C10063" s="35">
        <v>33</v>
      </c>
      <c r="D10063" s="35">
        <v>59</v>
      </c>
      <c r="E10063" s="35"/>
      <c r="F10063" s="35"/>
      <c r="G10063" s="35"/>
      <c r="H10063" s="35"/>
      <c r="I10063" s="35"/>
      <c r="J10063" s="36"/>
      <c r="K10063" s="67"/>
      <c r="L10063" s="108" t="s">
        <v>70</v>
      </c>
      <c r="M10063" s="103" t="e">
        <f>#REF!</f>
        <v>#REF!</v>
      </c>
      <c r="N10063" s="103" t="e">
        <f>IF(M10063=0,"",CHOOSE(M10063,"13","33","59","手入力箇所","手入力箇所","手入力箇所","手入力箇所","手入力箇所","手入力箇所","手入力箇所","手入力箇所","手入力箇所","手入力箇所"))</f>
        <v>#REF!</v>
      </c>
    </row>
    <row r="10064" spans="1:14" ht="13.8" thickBot="1" x14ac:dyDescent="0.25">
      <c r="A10064" s="37" t="s">
        <v>71</v>
      </c>
      <c r="B10064" s="17">
        <v>23</v>
      </c>
      <c r="C10064" s="17">
        <v>39</v>
      </c>
      <c r="D10064" s="17">
        <v>97</v>
      </c>
      <c r="E10064" s="17"/>
      <c r="F10064" s="17"/>
      <c r="G10064" s="17"/>
      <c r="H10064" s="17"/>
      <c r="I10064" s="17"/>
      <c r="J10064" s="64"/>
      <c r="K10064" s="70"/>
      <c r="L10064" s="109" t="s">
        <v>71</v>
      </c>
      <c r="M10064" s="103" t="e">
        <f>#REF!</f>
        <v>#REF!</v>
      </c>
      <c r="N10064" s="103" t="e">
        <f>IF(M10064=0,"",CHOOSE(M10064,"23","39","97","手入力箇所","手入力箇所","手入力箇所","手入力箇所","手入力箇所","手入力箇所","手入力箇所","手入力箇所","手入力箇所","手入力箇所"))</f>
        <v>#REF!</v>
      </c>
    </row>
    <row r="10065" spans="1:14" ht="13.8" thickBot="1" x14ac:dyDescent="0.25">
      <c r="A10065" s="29" t="s">
        <v>72</v>
      </c>
      <c r="B10065" s="18">
        <v>21</v>
      </c>
      <c r="C10065" s="18">
        <v>37</v>
      </c>
      <c r="D10065" s="18">
        <v>58</v>
      </c>
      <c r="E10065" s="18">
        <v>76</v>
      </c>
      <c r="F10065" s="18">
        <v>137</v>
      </c>
      <c r="G10065" s="18"/>
      <c r="H10065" s="18"/>
      <c r="I10065" s="18"/>
      <c r="J10065" s="62"/>
      <c r="K10065" s="69"/>
      <c r="L10065" s="109" t="s">
        <v>72</v>
      </c>
      <c r="M10065" s="103" t="e">
        <f>#REF!</f>
        <v>#REF!</v>
      </c>
      <c r="N10065" s="103" t="e">
        <f>IF(M10065=0,"",CHOOSE(M10065,"21","37","58","76","76","137","137","137","137","137","手入力箇所","手入力箇所","手入力箇所","手入力箇所","手入力箇所","手入力箇所","手入力箇所","手入力箇所","手入力箇所","手入力箇所"))</f>
        <v>#REF!</v>
      </c>
    </row>
    <row r="10066" spans="1:14" ht="13.8" thickBot="1" x14ac:dyDescent="0.25">
      <c r="A10066" s="29" t="s">
        <v>73</v>
      </c>
      <c r="B10066" s="18">
        <v>48</v>
      </c>
      <c r="C10066" s="18">
        <v>93</v>
      </c>
      <c r="D10066" s="18">
        <v>138</v>
      </c>
      <c r="E10066" s="18">
        <v>183</v>
      </c>
      <c r="F10066" s="18"/>
      <c r="G10066" s="18"/>
      <c r="H10066" s="18"/>
      <c r="I10066" s="18"/>
      <c r="J10066" s="62"/>
      <c r="K10066" s="69"/>
      <c r="L10066" s="109" t="s">
        <v>73</v>
      </c>
      <c r="M10066" s="103" t="e">
        <f>#REF!</f>
        <v>#REF!</v>
      </c>
      <c r="N10066" s="103" t="e">
        <f>IF(M10066=0,"",CHOOSE(M10066,"48","93","138","183","183","手入力箇所","手入力箇所","手入力箇所","手入力箇所","手入力箇所","手入力箇所","手入力箇所","手入力箇所","手入力箇所","手入力箇所"))</f>
        <v>#REF!</v>
      </c>
    </row>
    <row r="10067" spans="1:14" ht="37.200000000000003" thickBot="1" x14ac:dyDescent="0.25">
      <c r="A10067" s="30" t="s">
        <v>74</v>
      </c>
      <c r="B10067" s="18">
        <v>13</v>
      </c>
      <c r="C10067" s="18">
        <v>26</v>
      </c>
      <c r="D10067" s="18">
        <v>40</v>
      </c>
      <c r="E10067" s="18">
        <v>55</v>
      </c>
      <c r="F10067" s="18">
        <v>107</v>
      </c>
      <c r="G10067" s="18">
        <v>224</v>
      </c>
      <c r="H10067" s="18">
        <v>386</v>
      </c>
      <c r="I10067" s="18"/>
      <c r="J10067" s="62"/>
      <c r="K10067" s="69"/>
      <c r="L10067" s="110" t="s">
        <v>74</v>
      </c>
      <c r="M10067" s="103" t="e">
        <f>#REF!</f>
        <v>#REF!</v>
      </c>
      <c r="N10067" s="103" t="e">
        <f>IF(M10067=0,"",CHOOSE(M10067,"13","26","40","55","55","107","107","107","107","107","224","224","224","224","224","224","224","224","224","224","386","386","386","386","386","386","386","386","386","386","手入力箇所","手入力箇所","手入力箇所","手入力箇所","手入力箇所","手入力箇所","手入力箇所","手入力箇所","手入力箇所","手入力箇所"))</f>
        <v>#REF!</v>
      </c>
    </row>
    <row r="10068" spans="1:14" ht="13.8" thickBot="1" x14ac:dyDescent="0.25">
      <c r="A10068" s="29" t="s">
        <v>75</v>
      </c>
      <c r="B10068" s="18">
        <v>36</v>
      </c>
      <c r="C10068" s="18">
        <v>98</v>
      </c>
      <c r="D10068" s="18">
        <v>173</v>
      </c>
      <c r="E10068" s="18">
        <v>274</v>
      </c>
      <c r="F10068" s="18"/>
      <c r="G10068" s="18"/>
      <c r="H10068" s="18"/>
      <c r="I10068" s="18"/>
      <c r="J10068" s="62"/>
      <c r="K10068" s="69"/>
      <c r="L10068" s="109" t="s">
        <v>75</v>
      </c>
      <c r="M10068" s="103" t="e">
        <f>#REF!</f>
        <v>#REF!</v>
      </c>
      <c r="N10068" s="103" t="e">
        <f>IF(M10068=0,"",CHOOSE(M10068,"36","98","173","274","274","手入力箇所","手入力箇所","手入力箇所","手入力箇所","手入力箇所","手入力箇所","手入力箇所","手入力箇所","手入力箇所","手入力箇所"))</f>
        <v>#REF!</v>
      </c>
    </row>
    <row r="10069" spans="1:14" ht="37.200000000000003" thickBot="1" x14ac:dyDescent="0.25">
      <c r="A10069" s="30" t="s">
        <v>76</v>
      </c>
      <c r="B10069" s="18">
        <v>127</v>
      </c>
      <c r="C10069" s="18">
        <v>127</v>
      </c>
      <c r="D10069" s="18">
        <v>127</v>
      </c>
      <c r="E10069" s="18">
        <v>127</v>
      </c>
      <c r="F10069" s="18"/>
      <c r="G10069" s="18"/>
      <c r="H10069" s="18"/>
      <c r="I10069" s="18"/>
      <c r="J10069" s="62"/>
      <c r="K10069" s="69"/>
      <c r="L10069" s="110" t="s">
        <v>76</v>
      </c>
      <c r="M10069" s="103" t="e">
        <f>#REF!</f>
        <v>#REF!</v>
      </c>
      <c r="N10069" s="103" t="e">
        <f>IF(M10069=0,"",CHOOSE(M10069,"127","127","127","127","127","手入力箇所","手入力箇所","手入力箇所","手入力箇所","手入力箇所","手入力箇所","手入力箇所","手入力箇所","手入力箇所","手入力箇所"))</f>
        <v>#REF!</v>
      </c>
    </row>
    <row r="10070" spans="1:14" ht="27" thickBot="1" x14ac:dyDescent="0.25">
      <c r="A10070" s="31" t="s">
        <v>77</v>
      </c>
      <c r="B10070" s="18">
        <v>42</v>
      </c>
      <c r="C10070" s="18">
        <v>90</v>
      </c>
      <c r="D10070" s="18">
        <v>141</v>
      </c>
      <c r="E10070" s="18">
        <v>193</v>
      </c>
      <c r="F10070" s="62"/>
      <c r="G10070" s="62"/>
      <c r="H10070" s="62"/>
      <c r="I10070" s="62"/>
      <c r="J10070" s="62"/>
      <c r="K10070" s="69"/>
      <c r="L10070" s="111" t="s">
        <v>77</v>
      </c>
      <c r="M10070" s="103" t="e">
        <f>#REF!</f>
        <v>#REF!</v>
      </c>
      <c r="N10070" s="103" t="e">
        <f>IF(M10070=0,"",CHOOSE(M10070,"42","90","141","193","1936","手入力箇所","手入力箇所","手入力箇所","手入力箇所","手入力箇所","手入力箇所","手入力箇所","手入力箇所","手入力箇所","手入力箇所"))</f>
        <v>#REF!</v>
      </c>
    </row>
    <row r="10071" spans="1:14" ht="40.200000000000003" thickBot="1" x14ac:dyDescent="0.25">
      <c r="A10071" s="31" t="s">
        <v>78</v>
      </c>
      <c r="B10071" s="18">
        <v>24</v>
      </c>
      <c r="C10071" s="18">
        <v>43</v>
      </c>
      <c r="D10071" s="18">
        <v>61</v>
      </c>
      <c r="E10071" s="18">
        <v>76</v>
      </c>
      <c r="F10071" s="62"/>
      <c r="G10071" s="62"/>
      <c r="H10071" s="62"/>
      <c r="I10071" s="62"/>
      <c r="J10071" s="62"/>
      <c r="K10071" s="69"/>
      <c r="L10071" s="111" t="s">
        <v>78</v>
      </c>
      <c r="M10071" s="103" t="e">
        <f>#REF!</f>
        <v>#REF!</v>
      </c>
      <c r="N10071" s="103" t="e">
        <f>IF(M10071=0,"",CHOOSE(M10071,"24","43","61","76","76","手入力箇所","手入力箇所","手入力箇所","手入力箇所","手入力箇所","手入力箇所","手入力箇所","手入力箇所","手入力箇所","手入力箇所"))</f>
        <v>#REF!</v>
      </c>
    </row>
    <row r="10072" spans="1:14" ht="27" thickBot="1" x14ac:dyDescent="0.25">
      <c r="A10072" s="31" t="s">
        <v>79</v>
      </c>
      <c r="B10072" s="18">
        <v>54</v>
      </c>
      <c r="C10072" s="18">
        <v>77</v>
      </c>
      <c r="D10072" s="18">
        <v>94</v>
      </c>
      <c r="E10072" s="18">
        <v>107</v>
      </c>
      <c r="F10072" s="62"/>
      <c r="G10072" s="62"/>
      <c r="H10072" s="62"/>
      <c r="I10072" s="62"/>
      <c r="J10072" s="62"/>
      <c r="K10072" s="69"/>
      <c r="L10072" s="111" t="s">
        <v>79</v>
      </c>
      <c r="M10072" s="103" t="e">
        <f>#REF!</f>
        <v>#REF!</v>
      </c>
      <c r="N10072" s="103" t="e">
        <f>IF(M10072=0,"",CHOOSE(M10072,"54","77","94","107","107","手入力箇所","手入力箇所","手入力箇所","手入力箇所","手入力箇所","手入力箇所","手入力箇所","手入力箇所","手入力箇所","手入力箇所"))</f>
        <v>#REF!</v>
      </c>
    </row>
    <row r="10073" spans="1:14" ht="40.200000000000003" thickBot="1" x14ac:dyDescent="0.25">
      <c r="A10073" s="31" t="s">
        <v>80</v>
      </c>
      <c r="B10073" s="18">
        <v>49</v>
      </c>
      <c r="C10073" s="18">
        <v>53</v>
      </c>
      <c r="D10073" s="18">
        <v>55</v>
      </c>
      <c r="E10073" s="18">
        <v>56</v>
      </c>
      <c r="F10073" s="62"/>
      <c r="G10073" s="62"/>
      <c r="H10073" s="62"/>
      <c r="I10073" s="62"/>
      <c r="J10073" s="62"/>
      <c r="K10073" s="69"/>
      <c r="L10073" s="111" t="s">
        <v>80</v>
      </c>
      <c r="M10073" s="103" t="e">
        <f>#REF!</f>
        <v>#REF!</v>
      </c>
      <c r="N10073" s="103" t="e">
        <f>IF(M10073=0,"",CHOOSE(M10073,"49","53","55","56","56","手入力箇所","手入力箇所","手入力箇所","手入力箇所","手入力箇所","手入力箇所","手入力箇所","手入力箇所","手入力箇所","手入力箇所"))</f>
        <v>#REF!</v>
      </c>
    </row>
    <row r="10074" spans="1:14" ht="40.200000000000003" thickBot="1" x14ac:dyDescent="0.25">
      <c r="A10074" s="38" t="s">
        <v>81</v>
      </c>
      <c r="B10074" s="35">
        <v>232</v>
      </c>
      <c r="C10074" s="35">
        <v>232</v>
      </c>
      <c r="D10074" s="36"/>
      <c r="E10074" s="36"/>
      <c r="F10074" s="36"/>
      <c r="G10074" s="36"/>
      <c r="H10074" s="36"/>
      <c r="I10074" s="36"/>
      <c r="J10074" s="36"/>
      <c r="K10074" s="67"/>
      <c r="L10074" s="111" t="s">
        <v>81</v>
      </c>
      <c r="M10074" s="103" t="e">
        <f>#REF!</f>
        <v>#REF!</v>
      </c>
      <c r="N10074" s="103" t="e">
        <f>IF(M10074=0,"",CHOOSE(M10074,"232","232","手入力箇所","手入力箇所","手入力箇所","手入力箇所","手入力箇所","手入力箇所","手入力箇所","手入力箇所","手入力箇所","手入力箇所"))</f>
        <v>#REF!</v>
      </c>
    </row>
    <row r="10075" spans="1:14" ht="13.8" thickBot="1" x14ac:dyDescent="0.25">
      <c r="A10075" s="39" t="s">
        <v>82</v>
      </c>
      <c r="B10075" s="17">
        <v>6</v>
      </c>
      <c r="C10075" s="17">
        <v>9</v>
      </c>
      <c r="D10075" s="17">
        <v>11</v>
      </c>
      <c r="E10075" s="17">
        <v>13</v>
      </c>
      <c r="F10075" s="17">
        <v>18</v>
      </c>
      <c r="G10075" s="17">
        <v>26</v>
      </c>
      <c r="H10075" s="17">
        <v>35</v>
      </c>
      <c r="I10075" s="17">
        <v>43</v>
      </c>
      <c r="J10075" s="17">
        <v>49</v>
      </c>
      <c r="K10075" s="70"/>
      <c r="L10075" s="111" t="s">
        <v>82</v>
      </c>
      <c r="M10075" s="103" t="e">
        <f>#REF!</f>
        <v>#REF!</v>
      </c>
      <c r="N10075" s="103" t="e">
        <f>IF(M10075=0,"",CHOOSE(M10075,"6","9","11","13","13","18","18","18","18","18","26","26","26","26","26","26","26","26","26","26","35","35","35","35","35","35","35","35","35","35","43","43","43","43","43","43","43","43","43","43","49","49","49","49","49","49","49","49","49","49","手入力箇所","手入力箇所","手入力箇所","手入力箇所","手入力箇所","手入力箇所","手入力箇所","手入力箇所","手入力箇所","手入力箇所"))</f>
        <v>#REF!</v>
      </c>
    </row>
    <row r="10076" spans="1:14" ht="13.8" thickBot="1" x14ac:dyDescent="0.25">
      <c r="A10076" s="31" t="s">
        <v>83</v>
      </c>
      <c r="B10076" s="18">
        <v>6</v>
      </c>
      <c r="C10076" s="18">
        <v>10</v>
      </c>
      <c r="D10076" s="18">
        <v>14</v>
      </c>
      <c r="E10076" s="18">
        <v>17</v>
      </c>
      <c r="F10076" s="18">
        <v>29</v>
      </c>
      <c r="G10076" s="18">
        <v>50</v>
      </c>
      <c r="H10076" s="18">
        <v>76</v>
      </c>
      <c r="I10076" s="18">
        <v>100</v>
      </c>
      <c r="J10076" s="18">
        <v>123</v>
      </c>
      <c r="K10076" s="69"/>
      <c r="L10076" s="111" t="s">
        <v>83</v>
      </c>
      <c r="M10076" s="103" t="e">
        <f>#REF!</f>
        <v>#REF!</v>
      </c>
      <c r="N10076" s="103" t="e">
        <f>IF(M10076=0,"",CHOOSE(M10076,"6","10","14","17","17","29","29","29","29","29","50","50","50","50","50","50","50","50","50","50","76","76","76","76","76","76","76","76","76","76","100","100","100","100","100","100","100","100","100","100","123","123","123","123","123","123","123","123","123","123","手入力箇所","手入力箇所","手入力箇所","手入力箇所","手入力箇所","手入力箇所","手入力箇所","手入力箇所","手入力箇所"))</f>
        <v>#REF!</v>
      </c>
    </row>
    <row r="10077" spans="1:14" ht="27" thickBot="1" x14ac:dyDescent="0.25">
      <c r="A10077" s="32" t="s">
        <v>84</v>
      </c>
      <c r="B10077" s="20">
        <v>9</v>
      </c>
      <c r="C10077" s="20">
        <v>15</v>
      </c>
      <c r="D10077" s="20">
        <v>20</v>
      </c>
      <c r="E10077" s="20">
        <v>24</v>
      </c>
      <c r="F10077" s="20">
        <v>39</v>
      </c>
      <c r="G10077" s="20">
        <v>65</v>
      </c>
      <c r="H10077" s="63"/>
      <c r="I10077" s="63"/>
      <c r="J10077" s="63"/>
      <c r="K10077" s="106"/>
      <c r="L10077" s="111" t="s">
        <v>84</v>
      </c>
      <c r="M10077" s="103" t="e">
        <f>#REF!</f>
        <v>#REF!</v>
      </c>
      <c r="N10077" s="103" t="e">
        <f>IF(M10077=0,"",CHOOSE(M10077,"9","15","20","24","24","39","39","39","39","39","65","65","65","65","65","65","65","65","65","65","手入力箇所","手入力箇所","手入力箇所","手入力箇所","手入力箇所","手入力箇所","手入力箇所","手入力箇所","手入力箇所","手入力箇所"))</f>
        <v>#REF!</v>
      </c>
    </row>
    <row r="10080" spans="1:14" ht="13.8" thickBot="1" x14ac:dyDescent="0.25"/>
    <row r="10081" spans="1:14" ht="13.8" thickBot="1" x14ac:dyDescent="0.25">
      <c r="A10081" s="688" t="e">
        <f>#REF!</f>
        <v>#REF!</v>
      </c>
      <c r="B10081" s="688"/>
      <c r="C10081" s="688"/>
      <c r="D10081" s="689" t="s">
        <v>192</v>
      </c>
      <c r="E10081" s="689"/>
      <c r="F10081" s="689"/>
      <c r="G10081" s="689"/>
      <c r="H10081" s="689"/>
      <c r="I10081" s="689"/>
      <c r="J10081" s="689"/>
      <c r="K10081" s="689"/>
      <c r="L10081" s="689"/>
      <c r="M10081" s="689"/>
      <c r="N10081" s="689"/>
    </row>
    <row r="10082" spans="1:14" ht="13.8" thickBot="1" x14ac:dyDescent="0.25">
      <c r="A10082" s="65"/>
      <c r="B10082" s="33">
        <v>1</v>
      </c>
      <c r="C10082" s="24">
        <v>2</v>
      </c>
      <c r="D10082" s="24">
        <v>3</v>
      </c>
      <c r="E10082" s="24" t="s">
        <v>58</v>
      </c>
      <c r="F10082" s="24" t="s">
        <v>59</v>
      </c>
      <c r="G10082" s="24" t="s">
        <v>60</v>
      </c>
      <c r="H10082" s="24" t="s">
        <v>61</v>
      </c>
      <c r="I10082" s="24" t="s">
        <v>62</v>
      </c>
      <c r="J10082" s="24" t="s">
        <v>194</v>
      </c>
      <c r="K10082" s="25" t="s">
        <v>85</v>
      </c>
      <c r="L10082" s="105" t="s">
        <v>189</v>
      </c>
      <c r="M10082" s="105" t="s">
        <v>188</v>
      </c>
      <c r="N10082" s="105" t="s">
        <v>51</v>
      </c>
    </row>
    <row r="10083" spans="1:14" ht="13.8" thickBot="1" x14ac:dyDescent="0.25">
      <c r="A10083" s="26" t="s">
        <v>56</v>
      </c>
      <c r="B10083" s="22">
        <v>5</v>
      </c>
      <c r="C10083" s="22">
        <v>7</v>
      </c>
      <c r="D10083" s="22">
        <v>8</v>
      </c>
      <c r="E10083" s="22">
        <v>8</v>
      </c>
      <c r="F10083" s="22">
        <v>10</v>
      </c>
      <c r="G10083" s="22">
        <v>13</v>
      </c>
      <c r="H10083" s="22">
        <v>16</v>
      </c>
      <c r="I10083" s="22"/>
      <c r="J10083" s="23"/>
      <c r="K10083" s="1"/>
      <c r="L10083" s="26" t="s">
        <v>56</v>
      </c>
      <c r="M10083" s="104" t="e">
        <f>#REF!</f>
        <v>#REF!</v>
      </c>
      <c r="N10083" s="112" t="e">
        <f>IF(M10083=0,"",CHOOSE(M10083,"5","7","8","8","8","10","10","10","10","10","13","13","13","13","13","13","13","13","13","13","16","16","16","16","16","16","16","16","16","16","16","手入力箇所","手入力箇所","手入力箇所","手入力箇所","手入力箇所","手入力箇所","手入力箇所","手入力箇所","手入力箇所","手入力箇所"))</f>
        <v>#REF!</v>
      </c>
    </row>
    <row r="10084" spans="1:14" ht="13.8" thickBot="1" x14ac:dyDescent="0.25">
      <c r="A10084" s="27" t="s">
        <v>57</v>
      </c>
      <c r="B10084" s="18">
        <v>5</v>
      </c>
      <c r="C10084" s="18">
        <v>7</v>
      </c>
      <c r="D10084" s="18">
        <v>8</v>
      </c>
      <c r="E10084" s="18">
        <v>9</v>
      </c>
      <c r="F10084" s="18">
        <v>12</v>
      </c>
      <c r="G10084" s="18">
        <v>16</v>
      </c>
      <c r="H10084" s="18"/>
      <c r="I10084" s="18"/>
      <c r="J10084" s="62"/>
      <c r="K10084" s="19"/>
      <c r="L10084" s="27" t="s">
        <v>57</v>
      </c>
      <c r="M10084" s="104" t="e">
        <f>#REF!</f>
        <v>#REF!</v>
      </c>
      <c r="N10084" s="113" t="e">
        <f>IF(M10084=0,"",CHOOSE(M10084,"5","7","8","9","9","12","12","12","12","12","16","16","16","16","16","16","16","16","16","16","手入力箇所","手入力箇所","手入力箇所","手入力箇所","手入力箇所","手入力箇所","手入力箇所","手入力箇所","手入力箇所","手入力箇所"))</f>
        <v>#REF!</v>
      </c>
    </row>
    <row r="10085" spans="1:14" ht="48.6" thickBot="1" x14ac:dyDescent="0.25">
      <c r="A10085" s="28" t="s">
        <v>64</v>
      </c>
      <c r="B10085" s="18">
        <v>6</v>
      </c>
      <c r="C10085" s="18"/>
      <c r="D10085" s="18"/>
      <c r="E10085" s="18"/>
      <c r="F10085" s="18"/>
      <c r="G10085" s="18"/>
      <c r="H10085" s="18"/>
      <c r="I10085" s="18"/>
      <c r="J10085" s="62"/>
      <c r="K10085" s="19"/>
      <c r="L10085" s="28" t="s">
        <v>64</v>
      </c>
      <c r="M10085" s="104" t="e">
        <f>#REF!</f>
        <v>#REF!</v>
      </c>
      <c r="N10085" s="113" t="e">
        <f>IF(M10085=0,"",CHOOSE(M10085,"6","手入力箇所","手入力箇所","手入力箇所","手入力箇所","手入力箇所","手入力箇所","手入力箇所","手入力箇所","手入力箇所","手入力箇所","",""))</f>
        <v>#REF!</v>
      </c>
    </row>
    <row r="10086" spans="1:14" ht="48.6" thickBot="1" x14ac:dyDescent="0.25">
      <c r="A10086" s="28" t="s">
        <v>65</v>
      </c>
      <c r="B10086" s="18">
        <v>6</v>
      </c>
      <c r="C10086" s="18"/>
      <c r="D10086" s="18"/>
      <c r="E10086" s="18"/>
      <c r="F10086" s="18"/>
      <c r="G10086" s="18"/>
      <c r="H10086" s="18"/>
      <c r="I10086" s="18"/>
      <c r="J10086" s="62"/>
      <c r="K10086" s="19"/>
      <c r="L10086" s="28" t="s">
        <v>65</v>
      </c>
      <c r="M10086" s="104" t="e">
        <f>#REF!</f>
        <v>#REF!</v>
      </c>
      <c r="N10086" s="113" t="e">
        <f>IF(M10086=0,"",CHOOSE(M10086,"6","手入力箇所","手入力箇所","手入力箇所","手入力箇所","手入力箇所","手入力箇所","手入力箇所","手入力箇所","手入力箇所","手入力箇所","",""))</f>
        <v>#REF!</v>
      </c>
    </row>
    <row r="10087" spans="1:14" ht="24.6" thickBot="1" x14ac:dyDescent="0.25">
      <c r="A10087" s="28" t="s">
        <v>66</v>
      </c>
      <c r="B10087" s="18">
        <v>5</v>
      </c>
      <c r="C10087" s="18">
        <v>7</v>
      </c>
      <c r="D10087" s="18">
        <v>8</v>
      </c>
      <c r="E10087" s="18">
        <v>9</v>
      </c>
      <c r="F10087" s="18">
        <v>12</v>
      </c>
      <c r="G10087" s="18"/>
      <c r="H10087" s="18"/>
      <c r="I10087" s="18"/>
      <c r="J10087" s="62"/>
      <c r="K10087" s="19"/>
      <c r="L10087" s="28" t="s">
        <v>66</v>
      </c>
      <c r="M10087" s="104" t="e">
        <f>#REF!</f>
        <v>#REF!</v>
      </c>
      <c r="N10087" s="113" t="e">
        <f>IF(M10087=0,"",CHOOSE(M10087,"5","7","8","9","9","12","12","12","12","12","手入力箇所","手入力箇所","手入力箇所","手入力箇所","手入力箇所","手入力箇所","手入力箇所","手入力箇所","手入力箇所","手入力箇所"))</f>
        <v>#REF!</v>
      </c>
    </row>
    <row r="10088" spans="1:14" ht="36.6" thickBot="1" x14ac:dyDescent="0.25">
      <c r="A10088" s="28" t="s">
        <v>67</v>
      </c>
      <c r="B10088" s="18">
        <v>4</v>
      </c>
      <c r="C10088" s="18">
        <v>5</v>
      </c>
      <c r="D10088" s="18">
        <v>5</v>
      </c>
      <c r="E10088" s="18">
        <v>6</v>
      </c>
      <c r="F10088" s="18"/>
      <c r="G10088" s="18"/>
      <c r="H10088" s="18"/>
      <c r="I10088" s="18"/>
      <c r="J10088" s="62"/>
      <c r="K10088" s="19"/>
      <c r="L10088" s="28" t="s">
        <v>67</v>
      </c>
      <c r="M10088" s="104" t="e">
        <f>#REF!</f>
        <v>#REF!</v>
      </c>
      <c r="N10088" s="113" t="e">
        <f>IF(M10088=0,"",CHOOSE(M10088,"4","5","5","6","6","手入力箇所","手入力箇所","手入力箇所","手入力箇所","手入力箇所","手入力箇所","手入力箇所","手入力箇所","手入力箇所","手入力箇所"))</f>
        <v>#REF!</v>
      </c>
    </row>
    <row r="10089" spans="1:14" ht="24.6" thickBot="1" x14ac:dyDescent="0.25">
      <c r="A10089" s="28" t="s">
        <v>68</v>
      </c>
      <c r="B10089" s="18">
        <v>12</v>
      </c>
      <c r="C10089" s="18">
        <v>12</v>
      </c>
      <c r="D10089" s="18">
        <v>12</v>
      </c>
      <c r="E10089" s="18">
        <v>12</v>
      </c>
      <c r="F10089" s="18">
        <v>12</v>
      </c>
      <c r="G10089" s="18">
        <v>12</v>
      </c>
      <c r="H10089" s="18">
        <v>12</v>
      </c>
      <c r="I10089" s="18"/>
      <c r="J10089" s="62"/>
      <c r="K10089" s="19"/>
      <c r="L10089" s="28" t="s">
        <v>68</v>
      </c>
      <c r="M10089" s="104" t="e">
        <f>#REF!</f>
        <v>#REF!</v>
      </c>
      <c r="N10089" s="113" t="e">
        <f>IF(M10089=0,"",CHOOSE(M10089,"12","12","12","12","12","12","12","12","12","12","12","12","12","12","12","12","12","12","12","12","12","12","12","12","12","12","12","12","12","12","手入力箇所","手入力箇所","手入力箇所","手入力箇所","手入力箇所","手入力箇所","手入力箇所","手入力箇所","手入力箇所","手入力箇所"))</f>
        <v>#REF!</v>
      </c>
    </row>
    <row r="10090" spans="1:14" ht="36.6" thickBot="1" x14ac:dyDescent="0.25">
      <c r="A10090" s="28" t="s">
        <v>69</v>
      </c>
      <c r="B10090" s="18">
        <v>7</v>
      </c>
      <c r="C10090" s="18">
        <v>7</v>
      </c>
      <c r="D10090" s="18">
        <v>7</v>
      </c>
      <c r="E10090" s="18">
        <v>7</v>
      </c>
      <c r="F10090" s="18">
        <v>7</v>
      </c>
      <c r="G10090" s="18"/>
      <c r="H10090" s="18"/>
      <c r="I10090" s="18"/>
      <c r="J10090" s="62"/>
      <c r="K10090" s="19"/>
      <c r="L10090" s="28" t="s">
        <v>69</v>
      </c>
      <c r="M10090" s="104" t="e">
        <f>#REF!</f>
        <v>#REF!</v>
      </c>
      <c r="N10090" s="113" t="e">
        <f>IF(M10090=0,"",CHOOSE(M10090,"7","7","7","7","7","7","7","7","7","7","手入力箇所","手入力箇所","手入力箇所","手入力箇所","手入力箇所","手入力箇所","手入力箇所","手入力箇所","手入力箇所","手入力箇所"))</f>
        <v>#REF!</v>
      </c>
    </row>
    <row r="10091" spans="1:14" ht="13.8" thickBot="1" x14ac:dyDescent="0.25">
      <c r="A10091" s="27" t="s">
        <v>63</v>
      </c>
      <c r="B10091" s="18">
        <v>4</v>
      </c>
      <c r="C10091" s="18">
        <v>5</v>
      </c>
      <c r="D10091" s="18">
        <v>7</v>
      </c>
      <c r="E10091" s="18">
        <v>8</v>
      </c>
      <c r="F10091" s="18">
        <v>11</v>
      </c>
      <c r="G10091" s="18">
        <v>16</v>
      </c>
      <c r="H10091" s="18">
        <v>22</v>
      </c>
      <c r="I10091" s="18">
        <v>26</v>
      </c>
      <c r="J10091" s="18">
        <v>31</v>
      </c>
      <c r="K10091" s="19"/>
      <c r="L10091" s="27" t="s">
        <v>63</v>
      </c>
      <c r="M10091" s="104" t="e">
        <f>#REF!</f>
        <v>#REF!</v>
      </c>
      <c r="N10091" s="113" t="e">
        <f>IF(M10091=0,"",CHOOSE(M10091,"4","5","7","8","8","11","11","11","11","11","16","16","16","16","16","16","16","16","16","16","22","22","22","22","22","22","22","22","22","22","26","26","26","26","26","26","26","26","26","26","31","31","31","31","31","31","31","31","31","31","31","手入力箇所","手入力箇所","手入力箇所","手入力箇所","手入力箇所","手入力箇所","手入力箇所","手入力箇所","手入力箇所","手入力箇所"))</f>
        <v>#REF!</v>
      </c>
    </row>
    <row r="10092" spans="1:14" ht="24.6" thickBot="1" x14ac:dyDescent="0.25">
      <c r="A10092" s="28" t="s">
        <v>70</v>
      </c>
      <c r="B10092" s="18">
        <v>5</v>
      </c>
      <c r="C10092" s="18">
        <v>6</v>
      </c>
      <c r="D10092" s="18">
        <v>7</v>
      </c>
      <c r="E10092" s="18"/>
      <c r="F10092" s="18"/>
      <c r="G10092" s="18"/>
      <c r="H10092" s="18"/>
      <c r="I10092" s="18"/>
      <c r="J10092" s="62"/>
      <c r="K10092" s="19"/>
      <c r="L10092" s="28" t="s">
        <v>70</v>
      </c>
      <c r="M10092" s="104" t="e">
        <f>#REF!</f>
        <v>#REF!</v>
      </c>
      <c r="N10092" s="113" t="e">
        <f>IF(M10092=0,"",CHOOSE(M10092,"5","6","7","手入力箇所","手入力箇所","手入力箇所","手入力箇所","手入力箇所","手入力箇所","手入力箇所","手入力箇所","手入力箇所","手入力箇所"))</f>
        <v>#REF!</v>
      </c>
    </row>
    <row r="10093" spans="1:14" ht="13.8" thickBot="1" x14ac:dyDescent="0.25">
      <c r="A10093" s="29" t="s">
        <v>71</v>
      </c>
      <c r="B10093" s="18">
        <v>3</v>
      </c>
      <c r="C10093" s="18">
        <v>6</v>
      </c>
      <c r="D10093" s="18">
        <v>19</v>
      </c>
      <c r="E10093" s="18"/>
      <c r="F10093" s="18"/>
      <c r="G10093" s="18"/>
      <c r="H10093" s="18"/>
      <c r="I10093" s="18"/>
      <c r="J10093" s="62"/>
      <c r="K10093" s="19"/>
      <c r="L10093" s="29" t="s">
        <v>71</v>
      </c>
      <c r="M10093" s="104" t="e">
        <f>#REF!</f>
        <v>#REF!</v>
      </c>
      <c r="N10093" s="113" t="e">
        <f>IF(M10093=0,"",CHOOSE(M10093,"3","6","19","手入力箇所","手入力箇所","手入力箇所","手入力箇所","手入力箇所","手入力箇所","手入力箇所","手入力箇所","手入力箇所","手入力箇所"))</f>
        <v>#REF!</v>
      </c>
    </row>
    <row r="10094" spans="1:14" ht="13.8" thickBot="1" x14ac:dyDescent="0.25">
      <c r="A10094" s="29" t="s">
        <v>72</v>
      </c>
      <c r="B10094" s="18">
        <v>1</v>
      </c>
      <c r="C10094" s="18">
        <v>3</v>
      </c>
      <c r="D10094" s="18">
        <v>5</v>
      </c>
      <c r="E10094" s="18">
        <v>9</v>
      </c>
      <c r="F10094" s="18">
        <v>26</v>
      </c>
      <c r="G10094" s="18"/>
      <c r="H10094" s="18"/>
      <c r="I10094" s="18"/>
      <c r="J10094" s="62"/>
      <c r="K10094" s="19"/>
      <c r="L10094" s="29" t="s">
        <v>72</v>
      </c>
      <c r="M10094" s="104" t="e">
        <f>#REF!</f>
        <v>#REF!</v>
      </c>
      <c r="N10094" s="113" t="e">
        <f>IF(M10094=0,"",CHOOSE(M10094,"1","3","5","9","9","26","26","26","26","26","手入力箇所","手入力箇所","手入力箇所","手入力箇所","手入力箇所","手入力箇所","手入力箇所","手入力箇所","手入力箇所","手入力箇所"))</f>
        <v>#REF!</v>
      </c>
    </row>
    <row r="10095" spans="1:14" ht="13.8" thickBot="1" x14ac:dyDescent="0.25">
      <c r="A10095" s="29" t="s">
        <v>73</v>
      </c>
      <c r="B10095" s="18">
        <v>4</v>
      </c>
      <c r="C10095" s="18">
        <v>11</v>
      </c>
      <c r="D10095" s="18">
        <v>20</v>
      </c>
      <c r="E10095" s="18">
        <v>33</v>
      </c>
      <c r="F10095" s="18"/>
      <c r="G10095" s="18"/>
      <c r="H10095" s="18"/>
      <c r="I10095" s="18"/>
      <c r="J10095" s="62"/>
      <c r="K10095" s="19"/>
      <c r="L10095" s="29" t="s">
        <v>73</v>
      </c>
      <c r="M10095" s="104" t="e">
        <f>#REF!</f>
        <v>#REF!</v>
      </c>
      <c r="N10095" s="113" t="e">
        <f>IF(M10095=0,"",CHOOSE(M10095,"4","11","20","33","33","手入力箇所","手入力箇所","手入力箇所","手入力箇所","手入力箇所","手入力箇所","手入力箇所","手入力箇所","手入力箇所","手入力箇所"))</f>
        <v>#REF!</v>
      </c>
    </row>
    <row r="10096" spans="1:14" ht="37.200000000000003" thickBot="1" x14ac:dyDescent="0.25">
      <c r="A10096" s="30" t="s">
        <v>74</v>
      </c>
      <c r="B10096" s="18">
        <v>4</v>
      </c>
      <c r="C10096" s="18">
        <v>6</v>
      </c>
      <c r="D10096" s="18">
        <v>8</v>
      </c>
      <c r="E10096" s="18">
        <v>10</v>
      </c>
      <c r="F10096" s="18">
        <v>15</v>
      </c>
      <c r="G10096" s="18">
        <v>23</v>
      </c>
      <c r="H10096" s="18">
        <v>33</v>
      </c>
      <c r="I10096" s="18"/>
      <c r="J10096" s="62"/>
      <c r="K10096" s="19"/>
      <c r="L10096" s="30" t="s">
        <v>74</v>
      </c>
      <c r="M10096" s="104" t="e">
        <f>#REF!</f>
        <v>#REF!</v>
      </c>
      <c r="N10096" s="113" t="e">
        <f>IF(M10096=0,"",CHOOSE(M10096,"4","6","8","10","10","15","15","15","15","15","23","23","23","23","23","23","23","23","23","23","33","33","33","33","33","33","33","33","33","33","手入力箇所","手入力箇所","手入力箇所","手入力箇所","手入力箇所","手入力箇所","手入力箇所","手入力箇所","手入力箇所","手入力箇所"))</f>
        <v>#REF!</v>
      </c>
    </row>
    <row r="10097" spans="1:14" ht="13.8" thickBot="1" x14ac:dyDescent="0.25">
      <c r="A10097" s="29" t="s">
        <v>75</v>
      </c>
      <c r="B10097" s="18">
        <v>6</v>
      </c>
      <c r="C10097" s="18">
        <v>14</v>
      </c>
      <c r="D10097" s="18">
        <v>25</v>
      </c>
      <c r="E10097" s="18">
        <v>39</v>
      </c>
      <c r="F10097" s="18"/>
      <c r="G10097" s="18"/>
      <c r="H10097" s="18"/>
      <c r="I10097" s="18"/>
      <c r="J10097" s="62"/>
      <c r="K10097" s="19"/>
      <c r="L10097" s="29" t="s">
        <v>75</v>
      </c>
      <c r="M10097" s="104" t="e">
        <f>#REF!</f>
        <v>#REF!</v>
      </c>
      <c r="N10097" s="113" t="e">
        <f>IF(M10097=0,"",CHOOSE(M10097,"6","14","25","39","39","手入力箇所","手入力箇所","手入力箇所","手入力箇所","手入力箇所","手入力箇所","手入力箇所","手入力箇所","手入力箇所","手入力箇所"))</f>
        <v>#REF!</v>
      </c>
    </row>
    <row r="10098" spans="1:14" ht="37.200000000000003" thickBot="1" x14ac:dyDescent="0.25">
      <c r="A10098" s="30" t="s">
        <v>76</v>
      </c>
      <c r="B10098" s="18">
        <v>2</v>
      </c>
      <c r="C10098" s="18">
        <v>3</v>
      </c>
      <c r="D10098" s="18">
        <v>6</v>
      </c>
      <c r="E10098" s="18">
        <v>9</v>
      </c>
      <c r="F10098" s="18"/>
      <c r="G10098" s="18"/>
      <c r="H10098" s="18"/>
      <c r="I10098" s="18"/>
      <c r="J10098" s="62"/>
      <c r="K10098" s="19"/>
      <c r="L10098" s="30" t="s">
        <v>76</v>
      </c>
      <c r="M10098" s="104" t="e">
        <f>#REF!</f>
        <v>#REF!</v>
      </c>
      <c r="N10098" s="113" t="e">
        <f>IF(M10098=0,"",CHOOSE(M10098,"2","3","6","9","9","手入力箇所","手入力箇所","手入力箇所","手入力箇所","手入力箇所","手入力箇所","手入力箇所","手入力箇所","手入力箇所","手入力箇所"))</f>
        <v>#REF!</v>
      </c>
    </row>
    <row r="10099" spans="1:14" ht="27" thickBot="1" x14ac:dyDescent="0.25">
      <c r="A10099" s="31" t="s">
        <v>77</v>
      </c>
      <c r="B10099" s="18">
        <v>12</v>
      </c>
      <c r="C10099" s="18">
        <v>18</v>
      </c>
      <c r="D10099" s="18">
        <v>22</v>
      </c>
      <c r="E10099" s="18">
        <v>26</v>
      </c>
      <c r="F10099" s="62"/>
      <c r="G10099" s="62"/>
      <c r="H10099" s="62"/>
      <c r="I10099" s="62"/>
      <c r="J10099" s="62"/>
      <c r="K10099" s="19"/>
      <c r="L10099" s="31" t="s">
        <v>77</v>
      </c>
      <c r="M10099" s="104" t="e">
        <f>#REF!</f>
        <v>#REF!</v>
      </c>
      <c r="N10099" s="113" t="e">
        <f>IF(M10099=0,"",CHOOSE(M10099,"12","18","22","26","26","手入力箇所","手入力箇所","手入力箇所","手入力箇所","手入力箇所","手入力箇所","手入力箇所","手入力箇所","手入力箇所","手入力箇所"))</f>
        <v>#REF!</v>
      </c>
    </row>
    <row r="10100" spans="1:14" ht="40.200000000000003" thickBot="1" x14ac:dyDescent="0.25">
      <c r="A10100" s="31" t="s">
        <v>78</v>
      </c>
      <c r="B10100" s="18">
        <v>5</v>
      </c>
      <c r="C10100" s="18">
        <v>8</v>
      </c>
      <c r="D10100" s="18">
        <v>11</v>
      </c>
      <c r="E10100" s="18">
        <v>14</v>
      </c>
      <c r="F10100" s="62"/>
      <c r="G10100" s="62"/>
      <c r="H10100" s="62"/>
      <c r="I10100" s="62"/>
      <c r="J10100" s="62"/>
      <c r="K10100" s="19"/>
      <c r="L10100" s="31" t="s">
        <v>78</v>
      </c>
      <c r="M10100" s="104" t="e">
        <f>#REF!</f>
        <v>#REF!</v>
      </c>
      <c r="N10100" s="113" t="e">
        <f>IF(M10100=0,"",CHOOSE(M10100,"5","8","11","14","14","手入力箇所","手入力箇所","手入力箇所","手入力箇所","手入力箇所","手入力箇所","手入力箇所","手入力箇所","手入力箇所","手入力箇所"))</f>
        <v>#REF!</v>
      </c>
    </row>
    <row r="10101" spans="1:14" ht="27" thickBot="1" x14ac:dyDescent="0.25">
      <c r="A10101" s="31" t="s">
        <v>79</v>
      </c>
      <c r="B10101" s="18">
        <v>6</v>
      </c>
      <c r="C10101" s="18">
        <v>11</v>
      </c>
      <c r="D10101" s="18">
        <v>16</v>
      </c>
      <c r="E10101" s="18">
        <v>21</v>
      </c>
      <c r="F10101" s="62"/>
      <c r="G10101" s="62"/>
      <c r="H10101" s="62"/>
      <c r="I10101" s="62"/>
      <c r="J10101" s="62"/>
      <c r="K10101" s="19"/>
      <c r="L10101" s="31" t="s">
        <v>79</v>
      </c>
      <c r="M10101" s="104" t="e">
        <f>#REF!</f>
        <v>#REF!</v>
      </c>
      <c r="N10101" s="113" t="e">
        <f>IF(M10101=0,"",CHOOSE(M10101,"6","11","16","21","21","手入力箇所","手入力箇所","手入力箇所","手入力箇所","手入力箇所","手入力箇所","手入力箇所","手入力箇所","手入力箇所"))</f>
        <v>#REF!</v>
      </c>
    </row>
    <row r="10102" spans="1:14" ht="40.200000000000003" thickBot="1" x14ac:dyDescent="0.25">
      <c r="A10102" s="31" t="s">
        <v>80</v>
      </c>
      <c r="B10102" s="18">
        <v>5</v>
      </c>
      <c r="C10102" s="18">
        <v>7</v>
      </c>
      <c r="D10102" s="18">
        <v>9</v>
      </c>
      <c r="E10102" s="18">
        <v>10</v>
      </c>
      <c r="F10102" s="62"/>
      <c r="G10102" s="62"/>
      <c r="H10102" s="62"/>
      <c r="I10102" s="62"/>
      <c r="J10102" s="62"/>
      <c r="K10102" s="19"/>
      <c r="L10102" s="31" t="s">
        <v>80</v>
      </c>
      <c r="M10102" s="104" t="e">
        <f>#REF!</f>
        <v>#REF!</v>
      </c>
      <c r="N10102" s="113" t="e">
        <f>IF(M10102=0,"",CHOOSE(M10102,"5","7","9","10","10","手入力箇所","手入力箇所","手入力箇所","手入力箇所","手入力箇所","手入力箇所","手入力箇所","手入力箇所","手入力箇所"))</f>
        <v>#REF!</v>
      </c>
    </row>
    <row r="10103" spans="1:14" ht="40.200000000000003" thickBot="1" x14ac:dyDescent="0.25">
      <c r="A10103" s="31" t="s">
        <v>81</v>
      </c>
      <c r="B10103" s="18">
        <v>9</v>
      </c>
      <c r="C10103" s="18">
        <v>14</v>
      </c>
      <c r="D10103" s="62"/>
      <c r="E10103" s="62"/>
      <c r="F10103" s="62"/>
      <c r="G10103" s="62"/>
      <c r="H10103" s="62"/>
      <c r="I10103" s="62"/>
      <c r="J10103" s="62"/>
      <c r="K10103" s="19"/>
      <c r="L10103" s="31" t="s">
        <v>81</v>
      </c>
      <c r="M10103" s="104" t="e">
        <f>#REF!</f>
        <v>#REF!</v>
      </c>
      <c r="N10103" s="113" t="e">
        <f>IF(M10103=0,"",CHOOSE(M10103,"9","14","手入力箇所","手入力箇所","手入力箇所","手入力箇所","手入力箇所","手入力箇所","手入力箇所","手入力箇所","手入力箇所","手入力箇所"))</f>
        <v>#REF!</v>
      </c>
    </row>
    <row r="10104" spans="1:14" ht="13.8" thickBot="1" x14ac:dyDescent="0.25">
      <c r="A10104" s="31" t="s">
        <v>82</v>
      </c>
      <c r="B10104" s="18">
        <v>3</v>
      </c>
      <c r="C10104" s="18">
        <v>4</v>
      </c>
      <c r="D10104" s="18">
        <v>4</v>
      </c>
      <c r="E10104" s="18">
        <v>5</v>
      </c>
      <c r="F10104" s="18">
        <v>6</v>
      </c>
      <c r="G10104" s="18">
        <v>8</v>
      </c>
      <c r="H10104" s="18">
        <v>9</v>
      </c>
      <c r="I10104" s="18">
        <v>11</v>
      </c>
      <c r="J10104" s="18">
        <v>12</v>
      </c>
      <c r="K10104" s="19"/>
      <c r="L10104" s="31" t="s">
        <v>82</v>
      </c>
      <c r="M10104" s="104" t="e">
        <f>#REF!</f>
        <v>#REF!</v>
      </c>
      <c r="N10104" s="113" t="e">
        <f>IF(M10104=0,"",CHOOSE(M10104,"3","4","4","5","5","6","6","6","6","6","8","8","8","8","8","8","8","8","8","8","9","9","9","9","9","9","9","9","9","9","11","11","11","11","11","11","11","11","11","11","12","12","12","12","12","12","12","12","12","12","12","手入力箇所","手入力箇所","手入力箇所","手入力箇所","手入力箇所","手入力箇所","手入力箇所","手入力箇所","手入力箇所","手入力箇所"))</f>
        <v>#REF!</v>
      </c>
    </row>
    <row r="10105" spans="1:14" ht="13.8" thickBot="1" x14ac:dyDescent="0.25">
      <c r="A10105" s="31" t="s">
        <v>83</v>
      </c>
      <c r="B10105" s="18">
        <v>3</v>
      </c>
      <c r="C10105" s="18">
        <v>4</v>
      </c>
      <c r="D10105" s="18">
        <v>4</v>
      </c>
      <c r="E10105" s="18">
        <v>5</v>
      </c>
      <c r="F10105" s="18">
        <v>6</v>
      </c>
      <c r="G10105" s="18">
        <v>8</v>
      </c>
      <c r="H10105" s="18">
        <v>10</v>
      </c>
      <c r="I10105" s="18">
        <v>12</v>
      </c>
      <c r="J10105" s="18">
        <v>13</v>
      </c>
      <c r="K10105" s="19"/>
      <c r="L10105" s="31" t="s">
        <v>83</v>
      </c>
      <c r="M10105" s="104" t="e">
        <f>#REF!</f>
        <v>#REF!</v>
      </c>
      <c r="N10105" s="113" t="e">
        <f>IF(M10105=0,"",CHOOSE(M10105,"3","4","4","5","5","6","6","6","6","6","8","8","8","8","8","8","8","8","8","8","10","10","10","10","10","10","10","10","10","10","12","12","12","12","12","12","12","12","12","12","13","13","13","13","13","13","13","13","13","13","13","手入力箇所","手入力箇所","手入力箇所","手入力箇所","手入力箇所","手入力箇所","手入力箇所","手入力箇所","手入力箇所","手入力箇所"))</f>
        <v>#REF!</v>
      </c>
    </row>
    <row r="10106" spans="1:14" ht="27" thickBot="1" x14ac:dyDescent="0.25">
      <c r="A10106" s="32" t="s">
        <v>84</v>
      </c>
      <c r="B10106" s="20">
        <v>1</v>
      </c>
      <c r="C10106" s="20">
        <v>2</v>
      </c>
      <c r="D10106" s="20">
        <v>3</v>
      </c>
      <c r="E10106" s="20">
        <v>4</v>
      </c>
      <c r="F10106" s="20">
        <v>8</v>
      </c>
      <c r="G10106" s="20">
        <v>19</v>
      </c>
      <c r="H10106" s="63"/>
      <c r="I10106" s="63"/>
      <c r="J10106" s="63"/>
      <c r="K10106" s="21"/>
      <c r="L10106" s="32" t="s">
        <v>84</v>
      </c>
      <c r="M10106" s="104" t="e">
        <f>#REF!</f>
        <v>#REF!</v>
      </c>
      <c r="N10106" s="113" t="e">
        <f>IF(M10106=0,"",CHOOSE(M10106,"1","2","3","4","4","8","8","8","8","8","19","19","19","19","19","19","19","19","19","19","手入力箇所","手入力箇所","手入力箇所","手入力箇所","手入力箇所","手入力箇所","手入力箇所","手入力箇所","手入力箇所","手入力箇所"))</f>
        <v>#REF!</v>
      </c>
    </row>
    <row r="10107" spans="1:14" ht="13.8" thickBot="1" x14ac:dyDescent="0.25"/>
    <row r="10108" spans="1:14" ht="13.8" thickBot="1" x14ac:dyDescent="0.25">
      <c r="A10108" s="686" t="e">
        <f>A10081</f>
        <v>#REF!</v>
      </c>
      <c r="B10108" s="686"/>
      <c r="C10108" s="686"/>
      <c r="D10108" s="687" t="s">
        <v>193</v>
      </c>
      <c r="E10108" s="687"/>
      <c r="F10108" s="687"/>
      <c r="G10108" s="687"/>
      <c r="H10108" s="687"/>
      <c r="I10108" s="687"/>
      <c r="J10108" s="687"/>
      <c r="K10108" s="687"/>
      <c r="L10108" s="687"/>
      <c r="M10108" s="687"/>
      <c r="N10108" s="687"/>
    </row>
    <row r="10109" spans="1:14" ht="13.8" thickBot="1" x14ac:dyDescent="0.25">
      <c r="A10109" s="105"/>
      <c r="B10109" s="33">
        <v>1</v>
      </c>
      <c r="C10109" s="24">
        <v>2</v>
      </c>
      <c r="D10109" s="24">
        <v>3</v>
      </c>
      <c r="E10109" s="24" t="s">
        <v>58</v>
      </c>
      <c r="F10109" s="24" t="s">
        <v>59</v>
      </c>
      <c r="G10109" s="24" t="s">
        <v>60</v>
      </c>
      <c r="H10109" s="24" t="s">
        <v>61</v>
      </c>
      <c r="I10109" s="24" t="s">
        <v>62</v>
      </c>
      <c r="J10109" s="24" t="s">
        <v>194</v>
      </c>
      <c r="K10109" s="102" t="s">
        <v>85</v>
      </c>
      <c r="L10109" s="105" t="s">
        <v>189</v>
      </c>
      <c r="M10109" s="105" t="s">
        <v>188</v>
      </c>
      <c r="N10109" s="105" t="s">
        <v>51</v>
      </c>
    </row>
    <row r="10110" spans="1:14" ht="13.8" thickBot="1" x14ac:dyDescent="0.25">
      <c r="A10110" s="26" t="s">
        <v>56</v>
      </c>
      <c r="B10110" s="22">
        <v>16</v>
      </c>
      <c r="C10110" s="22">
        <v>25</v>
      </c>
      <c r="D10110" s="22">
        <v>32</v>
      </c>
      <c r="E10110" s="22">
        <v>38</v>
      </c>
      <c r="F10110" s="22">
        <v>56</v>
      </c>
      <c r="G10110" s="22">
        <v>87</v>
      </c>
      <c r="H10110" s="22">
        <v>121</v>
      </c>
      <c r="I10110" s="22"/>
      <c r="J10110" s="23"/>
      <c r="K10110" s="68"/>
      <c r="L10110" s="107" t="s">
        <v>56</v>
      </c>
      <c r="M10110" s="103" t="e">
        <f>#REF!</f>
        <v>#REF!</v>
      </c>
      <c r="N10110" s="103" t="e">
        <f>IF(M10110=0,"",CHOOSE(M10110,"16","25","32","38","38","56","56","56","56","56","87","87","87","87","87","87","87","87","87","87","121","121","121","121","121","121","121","121","121","121","手入力箇所","手入力箇所","手入力箇所","手入力箇所","手入力箇所","手入力箇所","手入力箇所","手入力箇所","手入力箇所","手入力箇所"))</f>
        <v>#REF!</v>
      </c>
    </row>
    <row r="10111" spans="1:14" ht="13.8" thickBot="1" x14ac:dyDescent="0.25">
      <c r="A10111" s="27" t="s">
        <v>57</v>
      </c>
      <c r="B10111" s="18">
        <v>25</v>
      </c>
      <c r="C10111" s="18">
        <v>33</v>
      </c>
      <c r="D10111" s="18">
        <v>40</v>
      </c>
      <c r="E10111" s="18">
        <v>45</v>
      </c>
      <c r="F10111" s="18">
        <v>58</v>
      </c>
      <c r="G10111" s="18">
        <v>79</v>
      </c>
      <c r="H10111" s="18"/>
      <c r="I10111" s="18"/>
      <c r="J10111" s="62"/>
      <c r="K10111" s="69"/>
      <c r="L10111" s="107" t="s">
        <v>57</v>
      </c>
      <c r="M10111" s="103" t="e">
        <f>#REF!</f>
        <v>#REF!</v>
      </c>
      <c r="N10111" s="103" t="e">
        <f>IF(M10111=0,"",CHOOSE(M10111,"25","33","40","45","45","58","58","58","58","58","79","79","79","79","79","79","79","79","79","79","手入力箇所","手入力箇所","手入力箇所","手入力箇所","手入力箇所","手入力箇所","手入力箇所","手入力箇所","手入力箇所","手入力箇所"))</f>
        <v>#REF!</v>
      </c>
    </row>
    <row r="10112" spans="1:14" ht="48.6" thickBot="1" x14ac:dyDescent="0.25">
      <c r="A10112" s="28" t="s">
        <v>64</v>
      </c>
      <c r="B10112" s="18">
        <v>32</v>
      </c>
      <c r="C10112" s="18"/>
      <c r="D10112" s="18"/>
      <c r="E10112" s="18"/>
      <c r="F10112" s="18"/>
      <c r="G10112" s="18"/>
      <c r="H10112" s="18"/>
      <c r="I10112" s="18"/>
      <c r="J10112" s="62"/>
      <c r="K10112" s="69"/>
      <c r="L10112" s="108" t="s">
        <v>64</v>
      </c>
      <c r="M10112" s="103" t="e">
        <f>#REF!</f>
        <v>#REF!</v>
      </c>
      <c r="N10112" s="103" t="e">
        <f>IF(M10112=0,"",CHOOSE(M10112,"32","手入力箇所","手入力箇所","手入力箇所","手入力箇所","手入力箇所","手入力箇所","手入力箇所","手入力箇所","手入力箇所","手入力箇所"))</f>
        <v>#REF!</v>
      </c>
    </row>
    <row r="10113" spans="1:14" ht="48.6" thickBot="1" x14ac:dyDescent="0.25">
      <c r="A10113" s="28" t="s">
        <v>65</v>
      </c>
      <c r="B10113" s="18">
        <v>36</v>
      </c>
      <c r="C10113" s="18"/>
      <c r="D10113" s="18"/>
      <c r="E10113" s="18"/>
      <c r="F10113" s="18"/>
      <c r="G10113" s="18"/>
      <c r="H10113" s="18"/>
      <c r="I10113" s="18"/>
      <c r="J10113" s="62"/>
      <c r="K10113" s="69"/>
      <c r="L10113" s="108" t="s">
        <v>65</v>
      </c>
      <c r="M10113" s="103" t="e">
        <f>#REF!</f>
        <v>#REF!</v>
      </c>
      <c r="N10113" s="103" t="e">
        <f>IF(M10113=0,"",CHOOSE(M10113,"36","手入力箇所","手入力箇所","手入力箇所","手入力箇所","手入力箇所","手入力箇所","手入力箇所","手入力箇所","手入力箇所","手入力箇所"))</f>
        <v>#REF!</v>
      </c>
    </row>
    <row r="10114" spans="1:14" ht="24.6" thickBot="1" x14ac:dyDescent="0.25">
      <c r="A10114" s="28" t="s">
        <v>66</v>
      </c>
      <c r="B10114" s="18">
        <v>24</v>
      </c>
      <c r="C10114" s="18">
        <v>30</v>
      </c>
      <c r="D10114" s="18">
        <v>33</v>
      </c>
      <c r="E10114" s="18">
        <v>35</v>
      </c>
      <c r="F10114" s="18">
        <v>42</v>
      </c>
      <c r="G10114" s="18"/>
      <c r="H10114" s="18"/>
      <c r="I10114" s="18"/>
      <c r="J10114" s="62"/>
      <c r="K10114" s="69"/>
      <c r="L10114" s="108" t="s">
        <v>66</v>
      </c>
      <c r="M10114" s="103" t="e">
        <f>#REF!</f>
        <v>#REF!</v>
      </c>
      <c r="N10114" s="103" t="e">
        <f>IF(M10114=0,"",CHOOSE(M10114,"24","30","33","35","35","42","42","42","42","42","手入力箇所","手入力箇所","手入力箇所","手入力箇所","手入力箇所","手入力箇所","手入力箇所","手入力箇所","手入力箇所","手入力箇所"))</f>
        <v>#REF!</v>
      </c>
    </row>
    <row r="10115" spans="1:14" ht="36.6" thickBot="1" x14ac:dyDescent="0.25">
      <c r="A10115" s="28" t="s">
        <v>67</v>
      </c>
      <c r="B10115" s="18">
        <v>7</v>
      </c>
      <c r="C10115" s="18">
        <v>12</v>
      </c>
      <c r="D10115" s="18">
        <v>16</v>
      </c>
      <c r="E10115" s="18">
        <v>19</v>
      </c>
      <c r="F10115" s="18"/>
      <c r="G10115" s="18"/>
      <c r="H10115" s="18"/>
      <c r="I10115" s="18"/>
      <c r="J10115" s="62"/>
      <c r="K10115" s="69"/>
      <c r="L10115" s="108" t="s">
        <v>67</v>
      </c>
      <c r="M10115" s="103" t="e">
        <f>#REF!</f>
        <v>#REF!</v>
      </c>
      <c r="N10115" s="103" t="e">
        <f>IF(M10115=0,"",CHOOSE(M10115,"7","12","16","19","19","手入力箇所","手入力箇所","手入力箇所","手入力箇所","手入力箇所","手入力箇所","手入力箇所","手入力箇所","手入力箇所","手入力箇所"))</f>
        <v>#REF!</v>
      </c>
    </row>
    <row r="10116" spans="1:14" ht="24.6" thickBot="1" x14ac:dyDescent="0.25">
      <c r="A10116" s="28" t="s">
        <v>68</v>
      </c>
      <c r="B10116" s="18">
        <v>21</v>
      </c>
      <c r="C10116" s="18">
        <v>35</v>
      </c>
      <c r="D10116" s="18">
        <v>48</v>
      </c>
      <c r="E10116" s="18">
        <v>59</v>
      </c>
      <c r="F10116" s="18">
        <v>94</v>
      </c>
      <c r="G10116" s="18">
        <v>159</v>
      </c>
      <c r="H10116" s="18">
        <v>235</v>
      </c>
      <c r="I10116" s="18"/>
      <c r="J10116" s="62"/>
      <c r="K10116" s="69"/>
      <c r="L10116" s="108" t="s">
        <v>68</v>
      </c>
      <c r="M10116" s="103" t="e">
        <f>#REF!</f>
        <v>#REF!</v>
      </c>
      <c r="N10116" s="103" t="e">
        <f>IF(M10116=0,"",CHOOSE(M10116,"21","35","48","59","59","94","94","94","94","94","159","159","159","159","159","159","159","159","159","159","235","235","235","235","235","235","235","235","235","235","手入力箇所","手入力箇所","手入力箇所","手入力箇所","手入力箇所","手入力箇所","手入力箇所","手入力箇所","手入力箇所","手入力箇所"))</f>
        <v>#REF!</v>
      </c>
    </row>
    <row r="10117" spans="1:14" ht="36.6" thickBot="1" x14ac:dyDescent="0.25">
      <c r="A10117" s="28" t="s">
        <v>69</v>
      </c>
      <c r="B10117" s="18">
        <v>22</v>
      </c>
      <c r="C10117" s="18">
        <v>26</v>
      </c>
      <c r="D10117" s="18">
        <v>28</v>
      </c>
      <c r="E10117" s="18">
        <v>29</v>
      </c>
      <c r="F10117" s="18">
        <v>34</v>
      </c>
      <c r="G10117" s="18"/>
      <c r="H10117" s="18"/>
      <c r="I10117" s="18"/>
      <c r="J10117" s="62"/>
      <c r="K10117" s="69"/>
      <c r="L10117" s="108" t="s">
        <v>69</v>
      </c>
      <c r="M10117" s="103" t="e">
        <f>#REF!</f>
        <v>#REF!</v>
      </c>
      <c r="N10117" s="103" t="e">
        <f>IF(M10117=0,"",CHOOSE(M10117,"22","26","28","29","29","34","34","34","34","34","手入力箇所","手入力箇所","手入力箇所","手入力箇所","手入力箇所","手入力箇所","手入力箇所","手入力箇所","手入力箇所","手入力箇所"))</f>
        <v>#REF!</v>
      </c>
    </row>
    <row r="10118" spans="1:14" ht="13.8" thickBot="1" x14ac:dyDescent="0.25">
      <c r="A10118" s="27" t="s">
        <v>63</v>
      </c>
      <c r="B10118" s="18">
        <v>21</v>
      </c>
      <c r="C10118" s="18">
        <v>33</v>
      </c>
      <c r="D10118" s="18">
        <v>46</v>
      </c>
      <c r="E10118" s="18">
        <v>56</v>
      </c>
      <c r="F10118" s="18">
        <v>89</v>
      </c>
      <c r="G10118" s="18">
        <v>151</v>
      </c>
      <c r="H10118" s="18">
        <v>224</v>
      </c>
      <c r="I10118" s="18">
        <v>289</v>
      </c>
      <c r="J10118" s="18">
        <v>350</v>
      </c>
      <c r="K10118" s="69"/>
      <c r="L10118" s="107" t="s">
        <v>63</v>
      </c>
      <c r="M10118" s="103" t="e">
        <f>#REF!</f>
        <v>#REF!</v>
      </c>
      <c r="N10118" s="103" t="e">
        <f>IF(M10118=0,"",CHOOSE(M10118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119" spans="1:14" ht="24.6" thickBot="1" x14ac:dyDescent="0.25">
      <c r="A10119" s="34" t="s">
        <v>70</v>
      </c>
      <c r="B10119" s="35">
        <v>13</v>
      </c>
      <c r="C10119" s="35">
        <v>33</v>
      </c>
      <c r="D10119" s="35">
        <v>59</v>
      </c>
      <c r="E10119" s="35"/>
      <c r="F10119" s="35"/>
      <c r="G10119" s="35"/>
      <c r="H10119" s="35"/>
      <c r="I10119" s="35"/>
      <c r="J10119" s="36"/>
      <c r="K10119" s="67"/>
      <c r="L10119" s="108" t="s">
        <v>70</v>
      </c>
      <c r="M10119" s="103" t="e">
        <f>#REF!</f>
        <v>#REF!</v>
      </c>
      <c r="N10119" s="103" t="e">
        <f>IF(M10119=0,"",CHOOSE(M10119,"13","33","59","手入力箇所","手入力箇所","手入力箇所","手入力箇所","手入力箇所","手入力箇所","手入力箇所","手入力箇所","手入力箇所","手入力箇所"))</f>
        <v>#REF!</v>
      </c>
    </row>
    <row r="10120" spans="1:14" ht="13.8" thickBot="1" x14ac:dyDescent="0.25">
      <c r="A10120" s="37" t="s">
        <v>71</v>
      </c>
      <c r="B10120" s="17">
        <v>23</v>
      </c>
      <c r="C10120" s="17">
        <v>39</v>
      </c>
      <c r="D10120" s="17">
        <v>97</v>
      </c>
      <c r="E10120" s="17"/>
      <c r="F10120" s="17"/>
      <c r="G10120" s="17"/>
      <c r="H10120" s="17"/>
      <c r="I10120" s="17"/>
      <c r="J10120" s="64"/>
      <c r="K10120" s="70"/>
      <c r="L10120" s="109" t="s">
        <v>71</v>
      </c>
      <c r="M10120" s="103" t="e">
        <f>#REF!</f>
        <v>#REF!</v>
      </c>
      <c r="N10120" s="103" t="e">
        <f>IF(M10120=0,"",CHOOSE(M10120,"23","39","97","手入力箇所","手入力箇所","手入力箇所","手入力箇所","手入力箇所","手入力箇所","手入力箇所","手入力箇所","手入力箇所","手入力箇所"))</f>
        <v>#REF!</v>
      </c>
    </row>
    <row r="10121" spans="1:14" ht="13.8" thickBot="1" x14ac:dyDescent="0.25">
      <c r="A10121" s="29" t="s">
        <v>72</v>
      </c>
      <c r="B10121" s="18">
        <v>21</v>
      </c>
      <c r="C10121" s="18">
        <v>37</v>
      </c>
      <c r="D10121" s="18">
        <v>58</v>
      </c>
      <c r="E10121" s="18">
        <v>76</v>
      </c>
      <c r="F10121" s="18">
        <v>137</v>
      </c>
      <c r="G10121" s="18"/>
      <c r="H10121" s="18"/>
      <c r="I10121" s="18"/>
      <c r="J10121" s="62"/>
      <c r="K10121" s="69"/>
      <c r="L10121" s="109" t="s">
        <v>72</v>
      </c>
      <c r="M10121" s="103" t="e">
        <f>#REF!</f>
        <v>#REF!</v>
      </c>
      <c r="N10121" s="103" t="e">
        <f>IF(M10121=0,"",CHOOSE(M10121,"21","37","58","76","76","137","137","137","137","137","手入力箇所","手入力箇所","手入力箇所","手入力箇所","手入力箇所","手入力箇所","手入力箇所","手入力箇所","手入力箇所","手入力箇所"))</f>
        <v>#REF!</v>
      </c>
    </row>
    <row r="10122" spans="1:14" ht="13.8" thickBot="1" x14ac:dyDescent="0.25">
      <c r="A10122" s="29" t="s">
        <v>73</v>
      </c>
      <c r="B10122" s="18">
        <v>48</v>
      </c>
      <c r="C10122" s="18">
        <v>93</v>
      </c>
      <c r="D10122" s="18">
        <v>138</v>
      </c>
      <c r="E10122" s="18">
        <v>183</v>
      </c>
      <c r="F10122" s="18"/>
      <c r="G10122" s="18"/>
      <c r="H10122" s="18"/>
      <c r="I10122" s="18"/>
      <c r="J10122" s="62"/>
      <c r="K10122" s="69"/>
      <c r="L10122" s="109" t="s">
        <v>73</v>
      </c>
      <c r="M10122" s="103" t="e">
        <f>#REF!</f>
        <v>#REF!</v>
      </c>
      <c r="N10122" s="103" t="e">
        <f>IF(M10122=0,"",CHOOSE(M10122,"48","93","138","183","183","手入力箇所","手入力箇所","手入力箇所","手入力箇所","手入力箇所","手入力箇所","手入力箇所","手入力箇所","手入力箇所","手入力箇所"))</f>
        <v>#REF!</v>
      </c>
    </row>
    <row r="10123" spans="1:14" ht="37.200000000000003" thickBot="1" x14ac:dyDescent="0.25">
      <c r="A10123" s="30" t="s">
        <v>74</v>
      </c>
      <c r="B10123" s="18">
        <v>13</v>
      </c>
      <c r="C10123" s="18">
        <v>26</v>
      </c>
      <c r="D10123" s="18">
        <v>40</v>
      </c>
      <c r="E10123" s="18">
        <v>55</v>
      </c>
      <c r="F10123" s="18">
        <v>107</v>
      </c>
      <c r="G10123" s="18">
        <v>224</v>
      </c>
      <c r="H10123" s="18">
        <v>386</v>
      </c>
      <c r="I10123" s="18"/>
      <c r="J10123" s="62"/>
      <c r="K10123" s="69"/>
      <c r="L10123" s="110" t="s">
        <v>74</v>
      </c>
      <c r="M10123" s="103" t="e">
        <f>#REF!</f>
        <v>#REF!</v>
      </c>
      <c r="N10123" s="103" t="e">
        <f>IF(M10123=0,"",CHOOSE(M10123,"13","26","40","55","55","107","107","107","107","107","224","224","224","224","224","224","224","224","224","224","386","386","386","386","386","386","386","386","386","386","手入力箇所","手入力箇所","手入力箇所","手入力箇所","手入力箇所","手入力箇所","手入力箇所","手入力箇所","手入力箇所","手入力箇所"))</f>
        <v>#REF!</v>
      </c>
    </row>
    <row r="10124" spans="1:14" ht="13.8" thickBot="1" x14ac:dyDescent="0.25">
      <c r="A10124" s="29" t="s">
        <v>75</v>
      </c>
      <c r="B10124" s="18">
        <v>36</v>
      </c>
      <c r="C10124" s="18">
        <v>98</v>
      </c>
      <c r="D10124" s="18">
        <v>173</v>
      </c>
      <c r="E10124" s="18">
        <v>274</v>
      </c>
      <c r="F10124" s="18"/>
      <c r="G10124" s="18"/>
      <c r="H10124" s="18"/>
      <c r="I10124" s="18"/>
      <c r="J10124" s="62"/>
      <c r="K10124" s="69"/>
      <c r="L10124" s="109" t="s">
        <v>75</v>
      </c>
      <c r="M10124" s="103" t="e">
        <f>#REF!</f>
        <v>#REF!</v>
      </c>
      <c r="N10124" s="103" t="e">
        <f>IF(M10124=0,"",CHOOSE(M10124,"36","98","173","274","274","手入力箇所","手入力箇所","手入力箇所","手入力箇所","手入力箇所","手入力箇所","手入力箇所","手入力箇所","手入力箇所","手入力箇所"))</f>
        <v>#REF!</v>
      </c>
    </row>
    <row r="10125" spans="1:14" ht="37.200000000000003" thickBot="1" x14ac:dyDescent="0.25">
      <c r="A10125" s="30" t="s">
        <v>76</v>
      </c>
      <c r="B10125" s="18">
        <v>127</v>
      </c>
      <c r="C10125" s="18">
        <v>127</v>
      </c>
      <c r="D10125" s="18">
        <v>127</v>
      </c>
      <c r="E10125" s="18">
        <v>127</v>
      </c>
      <c r="F10125" s="18"/>
      <c r="G10125" s="18"/>
      <c r="H10125" s="18"/>
      <c r="I10125" s="18"/>
      <c r="J10125" s="62"/>
      <c r="K10125" s="69"/>
      <c r="L10125" s="110" t="s">
        <v>76</v>
      </c>
      <c r="M10125" s="103" t="e">
        <f>#REF!</f>
        <v>#REF!</v>
      </c>
      <c r="N10125" s="103" t="e">
        <f>IF(M10125=0,"",CHOOSE(M10125,"127","127","127","127","127","手入力箇所","手入力箇所","手入力箇所","手入力箇所","手入力箇所","手入力箇所","手入力箇所","手入力箇所","手入力箇所","手入力箇所"))</f>
        <v>#REF!</v>
      </c>
    </row>
    <row r="10126" spans="1:14" ht="27" thickBot="1" x14ac:dyDescent="0.25">
      <c r="A10126" s="31" t="s">
        <v>77</v>
      </c>
      <c r="B10126" s="18">
        <v>42</v>
      </c>
      <c r="C10126" s="18">
        <v>90</v>
      </c>
      <c r="D10126" s="18">
        <v>141</v>
      </c>
      <c r="E10126" s="18">
        <v>193</v>
      </c>
      <c r="F10126" s="62"/>
      <c r="G10126" s="62"/>
      <c r="H10126" s="62"/>
      <c r="I10126" s="62"/>
      <c r="J10126" s="62"/>
      <c r="K10126" s="69"/>
      <c r="L10126" s="111" t="s">
        <v>77</v>
      </c>
      <c r="M10126" s="103" t="e">
        <f>#REF!</f>
        <v>#REF!</v>
      </c>
      <c r="N10126" s="103" t="e">
        <f>IF(M10126=0,"",CHOOSE(M10126,"42","90","141","193","1936","手入力箇所","手入力箇所","手入力箇所","手入力箇所","手入力箇所","手入力箇所","手入力箇所","手入力箇所","手入力箇所","手入力箇所"))</f>
        <v>#REF!</v>
      </c>
    </row>
    <row r="10127" spans="1:14" ht="40.200000000000003" thickBot="1" x14ac:dyDescent="0.25">
      <c r="A10127" s="31" t="s">
        <v>78</v>
      </c>
      <c r="B10127" s="18">
        <v>24</v>
      </c>
      <c r="C10127" s="18">
        <v>43</v>
      </c>
      <c r="D10127" s="18">
        <v>61</v>
      </c>
      <c r="E10127" s="18">
        <v>76</v>
      </c>
      <c r="F10127" s="62"/>
      <c r="G10127" s="62"/>
      <c r="H10127" s="62"/>
      <c r="I10127" s="62"/>
      <c r="J10127" s="62"/>
      <c r="K10127" s="69"/>
      <c r="L10127" s="111" t="s">
        <v>78</v>
      </c>
      <c r="M10127" s="103" t="e">
        <f>#REF!</f>
        <v>#REF!</v>
      </c>
      <c r="N10127" s="103" t="e">
        <f>IF(M10127=0,"",CHOOSE(M10127,"24","43","61","76","76","手入力箇所","手入力箇所","手入力箇所","手入力箇所","手入力箇所","手入力箇所","手入力箇所","手入力箇所","手入力箇所","手入力箇所"))</f>
        <v>#REF!</v>
      </c>
    </row>
    <row r="10128" spans="1:14" ht="27" thickBot="1" x14ac:dyDescent="0.25">
      <c r="A10128" s="31" t="s">
        <v>79</v>
      </c>
      <c r="B10128" s="18">
        <v>54</v>
      </c>
      <c r="C10128" s="18">
        <v>77</v>
      </c>
      <c r="D10128" s="18">
        <v>94</v>
      </c>
      <c r="E10128" s="18">
        <v>107</v>
      </c>
      <c r="F10128" s="62"/>
      <c r="G10128" s="62"/>
      <c r="H10128" s="62"/>
      <c r="I10128" s="62"/>
      <c r="J10128" s="62"/>
      <c r="K10128" s="69"/>
      <c r="L10128" s="111" t="s">
        <v>79</v>
      </c>
      <c r="M10128" s="103" t="e">
        <f>#REF!</f>
        <v>#REF!</v>
      </c>
      <c r="N10128" s="103" t="e">
        <f>IF(M10128=0,"",CHOOSE(M10128,"54","77","94","107","107","手入力箇所","手入力箇所","手入力箇所","手入力箇所","手入力箇所","手入力箇所","手入力箇所","手入力箇所","手入力箇所","手入力箇所"))</f>
        <v>#REF!</v>
      </c>
    </row>
    <row r="10129" spans="1:14" ht="40.200000000000003" thickBot="1" x14ac:dyDescent="0.25">
      <c r="A10129" s="31" t="s">
        <v>80</v>
      </c>
      <c r="B10129" s="18">
        <v>49</v>
      </c>
      <c r="C10129" s="18">
        <v>53</v>
      </c>
      <c r="D10129" s="18">
        <v>55</v>
      </c>
      <c r="E10129" s="18">
        <v>56</v>
      </c>
      <c r="F10129" s="62"/>
      <c r="G10129" s="62"/>
      <c r="H10129" s="62"/>
      <c r="I10129" s="62"/>
      <c r="J10129" s="62"/>
      <c r="K10129" s="69"/>
      <c r="L10129" s="111" t="s">
        <v>80</v>
      </c>
      <c r="M10129" s="103" t="e">
        <f>#REF!</f>
        <v>#REF!</v>
      </c>
      <c r="N10129" s="103" t="e">
        <f>IF(M10129=0,"",CHOOSE(M10129,"49","53","55","56","56","手入力箇所","手入力箇所","手入力箇所","手入力箇所","手入力箇所","手入力箇所","手入力箇所","手入力箇所","手入力箇所","手入力箇所"))</f>
        <v>#REF!</v>
      </c>
    </row>
    <row r="10130" spans="1:14" ht="40.200000000000003" thickBot="1" x14ac:dyDescent="0.25">
      <c r="A10130" s="38" t="s">
        <v>81</v>
      </c>
      <c r="B10130" s="35">
        <v>232</v>
      </c>
      <c r="C10130" s="35">
        <v>232</v>
      </c>
      <c r="D10130" s="36"/>
      <c r="E10130" s="36"/>
      <c r="F10130" s="36"/>
      <c r="G10130" s="36"/>
      <c r="H10130" s="36"/>
      <c r="I10130" s="36"/>
      <c r="J10130" s="36"/>
      <c r="K10130" s="67"/>
      <c r="L10130" s="111" t="s">
        <v>81</v>
      </c>
      <c r="M10130" s="103" t="e">
        <f>#REF!</f>
        <v>#REF!</v>
      </c>
      <c r="N10130" s="103" t="e">
        <f>IF(M10130=0,"",CHOOSE(M10130,"232","232","手入力箇所","手入力箇所","手入力箇所","手入力箇所","手入力箇所","手入力箇所","手入力箇所","手入力箇所","手入力箇所","手入力箇所"))</f>
        <v>#REF!</v>
      </c>
    </row>
    <row r="10131" spans="1:14" ht="13.8" thickBot="1" x14ac:dyDescent="0.25">
      <c r="A10131" s="39" t="s">
        <v>82</v>
      </c>
      <c r="B10131" s="17">
        <v>6</v>
      </c>
      <c r="C10131" s="17">
        <v>9</v>
      </c>
      <c r="D10131" s="17">
        <v>11</v>
      </c>
      <c r="E10131" s="17">
        <v>13</v>
      </c>
      <c r="F10131" s="17">
        <v>18</v>
      </c>
      <c r="G10131" s="17">
        <v>26</v>
      </c>
      <c r="H10131" s="17">
        <v>35</v>
      </c>
      <c r="I10131" s="17">
        <v>43</v>
      </c>
      <c r="J10131" s="17">
        <v>49</v>
      </c>
      <c r="K10131" s="70"/>
      <c r="L10131" s="111" t="s">
        <v>82</v>
      </c>
      <c r="M10131" s="103" t="e">
        <f>#REF!</f>
        <v>#REF!</v>
      </c>
      <c r="N10131" s="103" t="e">
        <f>IF(M10131=0,"",CHOOSE(M10131,"6","9","11","13","13","18","18","18","18","18","26","26","26","26","26","26","26","26","26","26","35","35","35","35","35","35","35","35","35","35","43","43","43","43","43","43","43","43","43","43","49","49","49","49","49","49","49","49","49","49","手入力箇所","手入力箇所","手入力箇所","手入力箇所","手入力箇所","手入力箇所","手入力箇所","手入力箇所","手入力箇所","手入力箇所"))</f>
        <v>#REF!</v>
      </c>
    </row>
    <row r="10132" spans="1:14" ht="13.8" thickBot="1" x14ac:dyDescent="0.25">
      <c r="A10132" s="31" t="s">
        <v>83</v>
      </c>
      <c r="B10132" s="18">
        <v>6</v>
      </c>
      <c r="C10132" s="18">
        <v>10</v>
      </c>
      <c r="D10132" s="18">
        <v>14</v>
      </c>
      <c r="E10132" s="18">
        <v>17</v>
      </c>
      <c r="F10132" s="18">
        <v>29</v>
      </c>
      <c r="G10132" s="18">
        <v>50</v>
      </c>
      <c r="H10132" s="18">
        <v>76</v>
      </c>
      <c r="I10132" s="18">
        <v>100</v>
      </c>
      <c r="J10132" s="18">
        <v>123</v>
      </c>
      <c r="K10132" s="69"/>
      <c r="L10132" s="111" t="s">
        <v>83</v>
      </c>
      <c r="M10132" s="103" t="e">
        <f>#REF!</f>
        <v>#REF!</v>
      </c>
      <c r="N10132" s="103" t="e">
        <f>IF(M10132=0,"",CHOOSE(M10132,"6","10","14","17","17","29","29","29","29","29","50","50","50","50","50","50","50","50","50","50","76","76","76","76","76","76","76","76","76","76","100","100","100","100","100","100","100","100","100","100","123","123","123","123","123","123","123","123","123","123","手入力箇所","手入力箇所","手入力箇所","手入力箇所","手入力箇所","手入力箇所","手入力箇所","手入力箇所","手入力箇所"))</f>
        <v>#REF!</v>
      </c>
    </row>
    <row r="10133" spans="1:14" ht="27" thickBot="1" x14ac:dyDescent="0.25">
      <c r="A10133" s="32" t="s">
        <v>84</v>
      </c>
      <c r="B10133" s="20">
        <v>9</v>
      </c>
      <c r="C10133" s="20">
        <v>15</v>
      </c>
      <c r="D10133" s="20">
        <v>20</v>
      </c>
      <c r="E10133" s="20">
        <v>24</v>
      </c>
      <c r="F10133" s="20">
        <v>39</v>
      </c>
      <c r="G10133" s="20">
        <v>65</v>
      </c>
      <c r="H10133" s="63"/>
      <c r="I10133" s="63"/>
      <c r="J10133" s="63"/>
      <c r="K10133" s="106"/>
      <c r="L10133" s="111" t="s">
        <v>84</v>
      </c>
      <c r="M10133" s="103" t="e">
        <f>#REF!</f>
        <v>#REF!</v>
      </c>
      <c r="N10133" s="103" t="e">
        <f>IF(M10133=0,"",CHOOSE(M10133,"9","15","20","24","24","39","39","39","39","39","65","65","65","65","65","65","65","65","65","65","手入力箇所","手入力箇所","手入力箇所","手入力箇所","手入力箇所","手入力箇所","手入力箇所","手入力箇所","手入力箇所","手入力箇所"))</f>
        <v>#REF!</v>
      </c>
    </row>
    <row r="10136" spans="1:14" ht="13.8" thickBot="1" x14ac:dyDescent="0.25"/>
    <row r="10137" spans="1:14" ht="13.8" thickBot="1" x14ac:dyDescent="0.25">
      <c r="A10137" s="688" t="e">
        <f>#REF!</f>
        <v>#REF!</v>
      </c>
      <c r="B10137" s="688"/>
      <c r="C10137" s="688"/>
      <c r="D10137" s="689" t="s">
        <v>192</v>
      </c>
      <c r="E10137" s="689"/>
      <c r="F10137" s="689"/>
      <c r="G10137" s="689"/>
      <c r="H10137" s="689"/>
      <c r="I10137" s="689"/>
      <c r="J10137" s="689"/>
      <c r="K10137" s="689"/>
      <c r="L10137" s="689"/>
      <c r="M10137" s="689"/>
      <c r="N10137" s="689"/>
    </row>
    <row r="10138" spans="1:14" ht="13.8" thickBot="1" x14ac:dyDescent="0.25">
      <c r="A10138" s="65"/>
      <c r="B10138" s="33">
        <v>1</v>
      </c>
      <c r="C10138" s="24">
        <v>2</v>
      </c>
      <c r="D10138" s="24">
        <v>3</v>
      </c>
      <c r="E10138" s="24" t="s">
        <v>58</v>
      </c>
      <c r="F10138" s="24" t="s">
        <v>59</v>
      </c>
      <c r="G10138" s="24" t="s">
        <v>60</v>
      </c>
      <c r="H10138" s="24" t="s">
        <v>61</v>
      </c>
      <c r="I10138" s="24" t="s">
        <v>62</v>
      </c>
      <c r="J10138" s="24" t="s">
        <v>194</v>
      </c>
      <c r="K10138" s="25" t="s">
        <v>85</v>
      </c>
      <c r="L10138" s="105" t="s">
        <v>189</v>
      </c>
      <c r="M10138" s="105" t="s">
        <v>188</v>
      </c>
      <c r="N10138" s="105" t="s">
        <v>51</v>
      </c>
    </row>
    <row r="10139" spans="1:14" ht="13.8" thickBot="1" x14ac:dyDescent="0.25">
      <c r="A10139" s="26" t="s">
        <v>56</v>
      </c>
      <c r="B10139" s="22">
        <v>5</v>
      </c>
      <c r="C10139" s="22">
        <v>7</v>
      </c>
      <c r="D10139" s="22">
        <v>8</v>
      </c>
      <c r="E10139" s="22">
        <v>8</v>
      </c>
      <c r="F10139" s="22">
        <v>10</v>
      </c>
      <c r="G10139" s="22">
        <v>13</v>
      </c>
      <c r="H10139" s="22">
        <v>16</v>
      </c>
      <c r="I10139" s="22"/>
      <c r="J10139" s="23"/>
      <c r="K10139" s="1"/>
      <c r="L10139" s="26" t="s">
        <v>56</v>
      </c>
      <c r="M10139" s="104" t="e">
        <f>#REF!</f>
        <v>#REF!</v>
      </c>
      <c r="N10139" s="112" t="e">
        <f>IF(M10139=0,"",CHOOSE(M10139,"5","7","8","8","8","10","10","10","10","10","13","13","13","13","13","13","13","13","13","13","16","16","16","16","16","16","16","16","16","16","16","手入力箇所","手入力箇所","手入力箇所","手入力箇所","手入力箇所","手入力箇所","手入力箇所","手入力箇所","手入力箇所","手入力箇所"))</f>
        <v>#REF!</v>
      </c>
    </row>
    <row r="10140" spans="1:14" ht="13.8" thickBot="1" x14ac:dyDescent="0.25">
      <c r="A10140" s="27" t="s">
        <v>57</v>
      </c>
      <c r="B10140" s="18">
        <v>5</v>
      </c>
      <c r="C10140" s="18">
        <v>7</v>
      </c>
      <c r="D10140" s="18">
        <v>8</v>
      </c>
      <c r="E10140" s="18">
        <v>9</v>
      </c>
      <c r="F10140" s="18">
        <v>12</v>
      </c>
      <c r="G10140" s="18">
        <v>16</v>
      </c>
      <c r="H10140" s="18"/>
      <c r="I10140" s="18"/>
      <c r="J10140" s="62"/>
      <c r="K10140" s="19"/>
      <c r="L10140" s="27" t="s">
        <v>57</v>
      </c>
      <c r="M10140" s="104" t="e">
        <f>#REF!</f>
        <v>#REF!</v>
      </c>
      <c r="N10140" s="113" t="e">
        <f>IF(M10140=0,"",CHOOSE(M10140,"5","7","8","9","9","12","12","12","12","12","16","16","16","16","16","16","16","16","16","16","手入力箇所","手入力箇所","手入力箇所","手入力箇所","手入力箇所","手入力箇所","手入力箇所","手入力箇所","手入力箇所","手入力箇所"))</f>
        <v>#REF!</v>
      </c>
    </row>
    <row r="10141" spans="1:14" ht="48.6" thickBot="1" x14ac:dyDescent="0.25">
      <c r="A10141" s="28" t="s">
        <v>64</v>
      </c>
      <c r="B10141" s="18">
        <v>6</v>
      </c>
      <c r="C10141" s="18"/>
      <c r="D10141" s="18"/>
      <c r="E10141" s="18"/>
      <c r="F10141" s="18"/>
      <c r="G10141" s="18"/>
      <c r="H10141" s="18"/>
      <c r="I10141" s="18"/>
      <c r="J10141" s="62"/>
      <c r="K10141" s="19"/>
      <c r="L10141" s="28" t="s">
        <v>64</v>
      </c>
      <c r="M10141" s="104" t="e">
        <f>#REF!</f>
        <v>#REF!</v>
      </c>
      <c r="N10141" s="113" t="e">
        <f>IF(M10141=0,"",CHOOSE(M10141,"6","手入力箇所","手入力箇所","手入力箇所","手入力箇所","手入力箇所","手入力箇所","手入力箇所","手入力箇所","手入力箇所","手入力箇所","",""))</f>
        <v>#REF!</v>
      </c>
    </row>
    <row r="10142" spans="1:14" ht="48.6" thickBot="1" x14ac:dyDescent="0.25">
      <c r="A10142" s="28" t="s">
        <v>65</v>
      </c>
      <c r="B10142" s="18">
        <v>6</v>
      </c>
      <c r="C10142" s="18"/>
      <c r="D10142" s="18"/>
      <c r="E10142" s="18"/>
      <c r="F10142" s="18"/>
      <c r="G10142" s="18"/>
      <c r="H10142" s="18"/>
      <c r="I10142" s="18"/>
      <c r="J10142" s="62"/>
      <c r="K10142" s="19"/>
      <c r="L10142" s="28" t="s">
        <v>65</v>
      </c>
      <c r="M10142" s="104" t="e">
        <f>#REF!</f>
        <v>#REF!</v>
      </c>
      <c r="N10142" s="113" t="e">
        <f>IF(M10142=0,"",CHOOSE(M10142,"6","手入力箇所","手入力箇所","手入力箇所","手入力箇所","手入力箇所","手入力箇所","手入力箇所","手入力箇所","手入力箇所","手入力箇所","",""))</f>
        <v>#REF!</v>
      </c>
    </row>
    <row r="10143" spans="1:14" ht="24.6" thickBot="1" x14ac:dyDescent="0.25">
      <c r="A10143" s="28" t="s">
        <v>66</v>
      </c>
      <c r="B10143" s="18">
        <v>5</v>
      </c>
      <c r="C10143" s="18">
        <v>7</v>
      </c>
      <c r="D10143" s="18">
        <v>8</v>
      </c>
      <c r="E10143" s="18">
        <v>9</v>
      </c>
      <c r="F10143" s="18">
        <v>12</v>
      </c>
      <c r="G10143" s="18"/>
      <c r="H10143" s="18"/>
      <c r="I10143" s="18"/>
      <c r="J10143" s="62"/>
      <c r="K10143" s="19"/>
      <c r="L10143" s="28" t="s">
        <v>66</v>
      </c>
      <c r="M10143" s="104" t="e">
        <f>#REF!</f>
        <v>#REF!</v>
      </c>
      <c r="N10143" s="113" t="e">
        <f>IF(M10143=0,"",CHOOSE(M10143,"5","7","8","9","9","12","12","12","12","12","手入力箇所","手入力箇所","手入力箇所","手入力箇所","手入力箇所","手入力箇所","手入力箇所","手入力箇所","手入力箇所","手入力箇所"))</f>
        <v>#REF!</v>
      </c>
    </row>
    <row r="10144" spans="1:14" ht="36.6" thickBot="1" x14ac:dyDescent="0.25">
      <c r="A10144" s="28" t="s">
        <v>67</v>
      </c>
      <c r="B10144" s="18">
        <v>4</v>
      </c>
      <c r="C10144" s="18">
        <v>5</v>
      </c>
      <c r="D10144" s="18">
        <v>5</v>
      </c>
      <c r="E10144" s="18">
        <v>6</v>
      </c>
      <c r="F10144" s="18"/>
      <c r="G10144" s="18"/>
      <c r="H10144" s="18"/>
      <c r="I10144" s="18"/>
      <c r="J10144" s="62"/>
      <c r="K10144" s="19"/>
      <c r="L10144" s="28" t="s">
        <v>67</v>
      </c>
      <c r="M10144" s="104" t="e">
        <f>#REF!</f>
        <v>#REF!</v>
      </c>
      <c r="N10144" s="113" t="e">
        <f>IF(M10144=0,"",CHOOSE(M10144,"4","5","5","6","6","手入力箇所","手入力箇所","手入力箇所","手入力箇所","手入力箇所","手入力箇所","手入力箇所","手入力箇所","手入力箇所","手入力箇所"))</f>
        <v>#REF!</v>
      </c>
    </row>
    <row r="10145" spans="1:14" ht="24.6" thickBot="1" x14ac:dyDescent="0.25">
      <c r="A10145" s="28" t="s">
        <v>68</v>
      </c>
      <c r="B10145" s="18">
        <v>12</v>
      </c>
      <c r="C10145" s="18">
        <v>12</v>
      </c>
      <c r="D10145" s="18">
        <v>12</v>
      </c>
      <c r="E10145" s="18">
        <v>12</v>
      </c>
      <c r="F10145" s="18">
        <v>12</v>
      </c>
      <c r="G10145" s="18">
        <v>12</v>
      </c>
      <c r="H10145" s="18">
        <v>12</v>
      </c>
      <c r="I10145" s="18"/>
      <c r="J10145" s="62"/>
      <c r="K10145" s="19"/>
      <c r="L10145" s="28" t="s">
        <v>68</v>
      </c>
      <c r="M10145" s="104" t="e">
        <f>#REF!</f>
        <v>#REF!</v>
      </c>
      <c r="N10145" s="113" t="e">
        <f>IF(M10145=0,"",CHOOSE(M10145,"12","12","12","12","12","12","12","12","12","12","12","12","12","12","12","12","12","12","12","12","12","12","12","12","12","12","12","12","12","12","手入力箇所","手入力箇所","手入力箇所","手入力箇所","手入力箇所","手入力箇所","手入力箇所","手入力箇所","手入力箇所","手入力箇所"))</f>
        <v>#REF!</v>
      </c>
    </row>
    <row r="10146" spans="1:14" ht="36.6" thickBot="1" x14ac:dyDescent="0.25">
      <c r="A10146" s="28" t="s">
        <v>69</v>
      </c>
      <c r="B10146" s="18">
        <v>7</v>
      </c>
      <c r="C10146" s="18">
        <v>7</v>
      </c>
      <c r="D10146" s="18">
        <v>7</v>
      </c>
      <c r="E10146" s="18">
        <v>7</v>
      </c>
      <c r="F10146" s="18">
        <v>7</v>
      </c>
      <c r="G10146" s="18"/>
      <c r="H10146" s="18"/>
      <c r="I10146" s="18"/>
      <c r="J10146" s="62"/>
      <c r="K10146" s="19"/>
      <c r="L10146" s="28" t="s">
        <v>69</v>
      </c>
      <c r="M10146" s="104" t="e">
        <f>#REF!</f>
        <v>#REF!</v>
      </c>
      <c r="N10146" s="113" t="e">
        <f>IF(M10146=0,"",CHOOSE(M10146,"7","7","7","7","7","7","7","7","7","7","手入力箇所","手入力箇所","手入力箇所","手入力箇所","手入力箇所","手入力箇所","手入力箇所","手入力箇所","手入力箇所","手入力箇所"))</f>
        <v>#REF!</v>
      </c>
    </row>
    <row r="10147" spans="1:14" ht="13.8" thickBot="1" x14ac:dyDescent="0.25">
      <c r="A10147" s="27" t="s">
        <v>63</v>
      </c>
      <c r="B10147" s="18">
        <v>4</v>
      </c>
      <c r="C10147" s="18">
        <v>5</v>
      </c>
      <c r="D10147" s="18">
        <v>7</v>
      </c>
      <c r="E10147" s="18">
        <v>8</v>
      </c>
      <c r="F10147" s="18">
        <v>11</v>
      </c>
      <c r="G10147" s="18">
        <v>16</v>
      </c>
      <c r="H10147" s="18">
        <v>22</v>
      </c>
      <c r="I10147" s="18">
        <v>26</v>
      </c>
      <c r="J10147" s="18">
        <v>31</v>
      </c>
      <c r="K10147" s="19"/>
      <c r="L10147" s="27" t="s">
        <v>63</v>
      </c>
      <c r="M10147" s="104" t="e">
        <f>#REF!</f>
        <v>#REF!</v>
      </c>
      <c r="N10147" s="113" t="e">
        <f>IF(M10147=0,"",CHOOSE(M10147,"4","5","7","8","8","11","11","11","11","11","16","16","16","16","16","16","16","16","16","16","22","22","22","22","22","22","22","22","22","22","26","26","26","26","26","26","26","26","26","26","31","31","31","31","31","31","31","31","31","31","31","手入力箇所","手入力箇所","手入力箇所","手入力箇所","手入力箇所","手入力箇所","手入力箇所","手入力箇所","手入力箇所","手入力箇所"))</f>
        <v>#REF!</v>
      </c>
    </row>
    <row r="10148" spans="1:14" ht="24.6" thickBot="1" x14ac:dyDescent="0.25">
      <c r="A10148" s="28" t="s">
        <v>70</v>
      </c>
      <c r="B10148" s="18">
        <v>5</v>
      </c>
      <c r="C10148" s="18">
        <v>6</v>
      </c>
      <c r="D10148" s="18">
        <v>7</v>
      </c>
      <c r="E10148" s="18"/>
      <c r="F10148" s="18"/>
      <c r="G10148" s="18"/>
      <c r="H10148" s="18"/>
      <c r="I10148" s="18"/>
      <c r="J10148" s="62"/>
      <c r="K10148" s="19"/>
      <c r="L10148" s="28" t="s">
        <v>70</v>
      </c>
      <c r="M10148" s="104" t="e">
        <f>#REF!</f>
        <v>#REF!</v>
      </c>
      <c r="N10148" s="113" t="e">
        <f>IF(M10148=0,"",CHOOSE(M10148,"5","6","7","手入力箇所","手入力箇所","手入力箇所","手入力箇所","手入力箇所","手入力箇所","手入力箇所","手入力箇所","手入力箇所","手入力箇所"))</f>
        <v>#REF!</v>
      </c>
    </row>
    <row r="10149" spans="1:14" ht="13.8" thickBot="1" x14ac:dyDescent="0.25">
      <c r="A10149" s="29" t="s">
        <v>71</v>
      </c>
      <c r="B10149" s="18">
        <v>3</v>
      </c>
      <c r="C10149" s="18">
        <v>6</v>
      </c>
      <c r="D10149" s="18">
        <v>19</v>
      </c>
      <c r="E10149" s="18"/>
      <c r="F10149" s="18"/>
      <c r="G10149" s="18"/>
      <c r="H10149" s="18"/>
      <c r="I10149" s="18"/>
      <c r="J10149" s="62"/>
      <c r="K10149" s="19"/>
      <c r="L10149" s="29" t="s">
        <v>71</v>
      </c>
      <c r="M10149" s="104" t="e">
        <f>#REF!</f>
        <v>#REF!</v>
      </c>
      <c r="N10149" s="113" t="e">
        <f>IF(M10149=0,"",CHOOSE(M10149,"3","6","19","手入力箇所","手入力箇所","手入力箇所","手入力箇所","手入力箇所","手入力箇所","手入力箇所","手入力箇所","手入力箇所","手入力箇所"))</f>
        <v>#REF!</v>
      </c>
    </row>
    <row r="10150" spans="1:14" ht="13.8" thickBot="1" x14ac:dyDescent="0.25">
      <c r="A10150" s="29" t="s">
        <v>72</v>
      </c>
      <c r="B10150" s="18">
        <v>1</v>
      </c>
      <c r="C10150" s="18">
        <v>3</v>
      </c>
      <c r="D10150" s="18">
        <v>5</v>
      </c>
      <c r="E10150" s="18">
        <v>9</v>
      </c>
      <c r="F10150" s="18">
        <v>26</v>
      </c>
      <c r="G10150" s="18"/>
      <c r="H10150" s="18"/>
      <c r="I10150" s="18"/>
      <c r="J10150" s="62"/>
      <c r="K10150" s="19"/>
      <c r="L10150" s="29" t="s">
        <v>72</v>
      </c>
      <c r="M10150" s="104" t="e">
        <f>#REF!</f>
        <v>#REF!</v>
      </c>
      <c r="N10150" s="113" t="e">
        <f>IF(M10150=0,"",CHOOSE(M10150,"1","3","5","9","9","26","26","26","26","26","手入力箇所","手入力箇所","手入力箇所","手入力箇所","手入力箇所","手入力箇所","手入力箇所","手入力箇所","手入力箇所","手入力箇所"))</f>
        <v>#REF!</v>
      </c>
    </row>
    <row r="10151" spans="1:14" ht="13.8" thickBot="1" x14ac:dyDescent="0.25">
      <c r="A10151" s="29" t="s">
        <v>73</v>
      </c>
      <c r="B10151" s="18">
        <v>4</v>
      </c>
      <c r="C10151" s="18">
        <v>11</v>
      </c>
      <c r="D10151" s="18">
        <v>20</v>
      </c>
      <c r="E10151" s="18">
        <v>33</v>
      </c>
      <c r="F10151" s="18"/>
      <c r="G10151" s="18"/>
      <c r="H10151" s="18"/>
      <c r="I10151" s="18"/>
      <c r="J10151" s="62"/>
      <c r="K10151" s="19"/>
      <c r="L10151" s="29" t="s">
        <v>73</v>
      </c>
      <c r="M10151" s="104" t="e">
        <f>#REF!</f>
        <v>#REF!</v>
      </c>
      <c r="N10151" s="113" t="e">
        <f>IF(M10151=0,"",CHOOSE(M10151,"4","11","20","33","33","手入力箇所","手入力箇所","手入力箇所","手入力箇所","手入力箇所","手入力箇所","手入力箇所","手入力箇所","手入力箇所","手入力箇所"))</f>
        <v>#REF!</v>
      </c>
    </row>
    <row r="10152" spans="1:14" ht="37.200000000000003" thickBot="1" x14ac:dyDescent="0.25">
      <c r="A10152" s="30" t="s">
        <v>74</v>
      </c>
      <c r="B10152" s="18">
        <v>4</v>
      </c>
      <c r="C10152" s="18">
        <v>6</v>
      </c>
      <c r="D10152" s="18">
        <v>8</v>
      </c>
      <c r="E10152" s="18">
        <v>10</v>
      </c>
      <c r="F10152" s="18">
        <v>15</v>
      </c>
      <c r="G10152" s="18">
        <v>23</v>
      </c>
      <c r="H10152" s="18">
        <v>33</v>
      </c>
      <c r="I10152" s="18"/>
      <c r="J10152" s="62"/>
      <c r="K10152" s="19"/>
      <c r="L10152" s="30" t="s">
        <v>74</v>
      </c>
      <c r="M10152" s="104" t="e">
        <f>#REF!</f>
        <v>#REF!</v>
      </c>
      <c r="N10152" s="113" t="e">
        <f>IF(M10152=0,"",CHOOSE(M10152,"4","6","8","10","10","15","15","15","15","15","23","23","23","23","23","23","23","23","23","23","33","33","33","33","33","33","33","33","33","33","手入力箇所","手入力箇所","手入力箇所","手入力箇所","手入力箇所","手入力箇所","手入力箇所","手入力箇所","手入力箇所","手入力箇所"))</f>
        <v>#REF!</v>
      </c>
    </row>
    <row r="10153" spans="1:14" ht="13.8" thickBot="1" x14ac:dyDescent="0.25">
      <c r="A10153" s="29" t="s">
        <v>75</v>
      </c>
      <c r="B10153" s="18">
        <v>6</v>
      </c>
      <c r="C10153" s="18">
        <v>14</v>
      </c>
      <c r="D10153" s="18">
        <v>25</v>
      </c>
      <c r="E10153" s="18">
        <v>39</v>
      </c>
      <c r="F10153" s="18"/>
      <c r="G10153" s="18"/>
      <c r="H10153" s="18"/>
      <c r="I10153" s="18"/>
      <c r="J10153" s="62"/>
      <c r="K10153" s="19"/>
      <c r="L10153" s="29" t="s">
        <v>75</v>
      </c>
      <c r="M10153" s="104" t="e">
        <f>#REF!</f>
        <v>#REF!</v>
      </c>
      <c r="N10153" s="113" t="e">
        <f>IF(M10153=0,"",CHOOSE(M10153,"6","14","25","39","39","手入力箇所","手入力箇所","手入力箇所","手入力箇所","手入力箇所","手入力箇所","手入力箇所","手入力箇所","手入力箇所","手入力箇所"))</f>
        <v>#REF!</v>
      </c>
    </row>
    <row r="10154" spans="1:14" ht="37.200000000000003" thickBot="1" x14ac:dyDescent="0.25">
      <c r="A10154" s="30" t="s">
        <v>76</v>
      </c>
      <c r="B10154" s="18">
        <v>2</v>
      </c>
      <c r="C10154" s="18">
        <v>3</v>
      </c>
      <c r="D10154" s="18">
        <v>6</v>
      </c>
      <c r="E10154" s="18">
        <v>9</v>
      </c>
      <c r="F10154" s="18"/>
      <c r="G10154" s="18"/>
      <c r="H10154" s="18"/>
      <c r="I10154" s="18"/>
      <c r="J10154" s="62"/>
      <c r="K10154" s="19"/>
      <c r="L10154" s="30" t="s">
        <v>76</v>
      </c>
      <c r="M10154" s="104" t="e">
        <f>#REF!</f>
        <v>#REF!</v>
      </c>
      <c r="N10154" s="113" t="e">
        <f>IF(M10154=0,"",CHOOSE(M10154,"2","3","6","9","9","手入力箇所","手入力箇所","手入力箇所","手入力箇所","手入力箇所","手入力箇所","手入力箇所","手入力箇所","手入力箇所","手入力箇所"))</f>
        <v>#REF!</v>
      </c>
    </row>
    <row r="10155" spans="1:14" ht="27" thickBot="1" x14ac:dyDescent="0.25">
      <c r="A10155" s="31" t="s">
        <v>77</v>
      </c>
      <c r="B10155" s="18">
        <v>12</v>
      </c>
      <c r="C10155" s="18">
        <v>18</v>
      </c>
      <c r="D10155" s="18">
        <v>22</v>
      </c>
      <c r="E10155" s="18">
        <v>26</v>
      </c>
      <c r="F10155" s="62"/>
      <c r="G10155" s="62"/>
      <c r="H10155" s="62"/>
      <c r="I10155" s="62"/>
      <c r="J10155" s="62"/>
      <c r="K10155" s="19"/>
      <c r="L10155" s="31" t="s">
        <v>77</v>
      </c>
      <c r="M10155" s="104" t="e">
        <f>#REF!</f>
        <v>#REF!</v>
      </c>
      <c r="N10155" s="113" t="e">
        <f>IF(M10155=0,"",CHOOSE(M10155,"12","18","22","26","26","手入力箇所","手入力箇所","手入力箇所","手入力箇所","手入力箇所","手入力箇所","手入力箇所","手入力箇所","手入力箇所","手入力箇所"))</f>
        <v>#REF!</v>
      </c>
    </row>
    <row r="10156" spans="1:14" ht="40.200000000000003" thickBot="1" x14ac:dyDescent="0.25">
      <c r="A10156" s="31" t="s">
        <v>78</v>
      </c>
      <c r="B10156" s="18">
        <v>5</v>
      </c>
      <c r="C10156" s="18">
        <v>8</v>
      </c>
      <c r="D10156" s="18">
        <v>11</v>
      </c>
      <c r="E10156" s="18">
        <v>14</v>
      </c>
      <c r="F10156" s="62"/>
      <c r="G10156" s="62"/>
      <c r="H10156" s="62"/>
      <c r="I10156" s="62"/>
      <c r="J10156" s="62"/>
      <c r="K10156" s="19"/>
      <c r="L10156" s="31" t="s">
        <v>78</v>
      </c>
      <c r="M10156" s="104" t="e">
        <f>#REF!</f>
        <v>#REF!</v>
      </c>
      <c r="N10156" s="113" t="e">
        <f>IF(M10156=0,"",CHOOSE(M10156,"5","8","11","14","14","手入力箇所","手入力箇所","手入力箇所","手入力箇所","手入力箇所","手入力箇所","手入力箇所","手入力箇所","手入力箇所","手入力箇所"))</f>
        <v>#REF!</v>
      </c>
    </row>
    <row r="10157" spans="1:14" ht="27" thickBot="1" x14ac:dyDescent="0.25">
      <c r="A10157" s="31" t="s">
        <v>79</v>
      </c>
      <c r="B10157" s="18">
        <v>6</v>
      </c>
      <c r="C10157" s="18">
        <v>11</v>
      </c>
      <c r="D10157" s="18">
        <v>16</v>
      </c>
      <c r="E10157" s="18">
        <v>21</v>
      </c>
      <c r="F10157" s="62"/>
      <c r="G10157" s="62"/>
      <c r="H10157" s="62"/>
      <c r="I10157" s="62"/>
      <c r="J10157" s="62"/>
      <c r="K10157" s="19"/>
      <c r="L10157" s="31" t="s">
        <v>79</v>
      </c>
      <c r="M10157" s="104" t="e">
        <f>#REF!</f>
        <v>#REF!</v>
      </c>
      <c r="N10157" s="113" t="e">
        <f>IF(M10157=0,"",CHOOSE(M10157,"6","11","16","21","21","手入力箇所","手入力箇所","手入力箇所","手入力箇所","手入力箇所","手入力箇所","手入力箇所","手入力箇所","手入力箇所"))</f>
        <v>#REF!</v>
      </c>
    </row>
    <row r="10158" spans="1:14" ht="40.200000000000003" thickBot="1" x14ac:dyDescent="0.25">
      <c r="A10158" s="31" t="s">
        <v>80</v>
      </c>
      <c r="B10158" s="18">
        <v>5</v>
      </c>
      <c r="C10158" s="18">
        <v>7</v>
      </c>
      <c r="D10158" s="18">
        <v>9</v>
      </c>
      <c r="E10158" s="18">
        <v>10</v>
      </c>
      <c r="F10158" s="62"/>
      <c r="G10158" s="62"/>
      <c r="H10158" s="62"/>
      <c r="I10158" s="62"/>
      <c r="J10158" s="62"/>
      <c r="K10158" s="19"/>
      <c r="L10158" s="31" t="s">
        <v>80</v>
      </c>
      <c r="M10158" s="104" t="e">
        <f>#REF!</f>
        <v>#REF!</v>
      </c>
      <c r="N10158" s="113" t="e">
        <f>IF(M10158=0,"",CHOOSE(M10158,"5","7","9","10","10","手入力箇所","手入力箇所","手入力箇所","手入力箇所","手入力箇所","手入力箇所","手入力箇所","手入力箇所","手入力箇所"))</f>
        <v>#REF!</v>
      </c>
    </row>
    <row r="10159" spans="1:14" ht="40.200000000000003" thickBot="1" x14ac:dyDescent="0.25">
      <c r="A10159" s="31" t="s">
        <v>81</v>
      </c>
      <c r="B10159" s="18">
        <v>9</v>
      </c>
      <c r="C10159" s="18">
        <v>14</v>
      </c>
      <c r="D10159" s="62"/>
      <c r="E10159" s="62"/>
      <c r="F10159" s="62"/>
      <c r="G10159" s="62"/>
      <c r="H10159" s="62"/>
      <c r="I10159" s="62"/>
      <c r="J10159" s="62"/>
      <c r="K10159" s="19"/>
      <c r="L10159" s="31" t="s">
        <v>81</v>
      </c>
      <c r="M10159" s="104" t="e">
        <f>#REF!</f>
        <v>#REF!</v>
      </c>
      <c r="N10159" s="113" t="e">
        <f>IF(M10159=0,"",CHOOSE(M10159,"9","14","手入力箇所","手入力箇所","手入力箇所","手入力箇所","手入力箇所","手入力箇所","手入力箇所","手入力箇所","手入力箇所","手入力箇所"))</f>
        <v>#REF!</v>
      </c>
    </row>
    <row r="10160" spans="1:14" ht="13.8" thickBot="1" x14ac:dyDescent="0.25">
      <c r="A10160" s="31" t="s">
        <v>82</v>
      </c>
      <c r="B10160" s="18">
        <v>3</v>
      </c>
      <c r="C10160" s="18">
        <v>4</v>
      </c>
      <c r="D10160" s="18">
        <v>4</v>
      </c>
      <c r="E10160" s="18">
        <v>5</v>
      </c>
      <c r="F10160" s="18">
        <v>6</v>
      </c>
      <c r="G10160" s="18">
        <v>8</v>
      </c>
      <c r="H10160" s="18">
        <v>9</v>
      </c>
      <c r="I10160" s="18">
        <v>11</v>
      </c>
      <c r="J10160" s="18">
        <v>12</v>
      </c>
      <c r="K10160" s="19"/>
      <c r="L10160" s="31" t="s">
        <v>82</v>
      </c>
      <c r="M10160" s="104" t="e">
        <f>#REF!</f>
        <v>#REF!</v>
      </c>
      <c r="N10160" s="113" t="e">
        <f>IF(M10160=0,"",CHOOSE(M10160,"3","4","4","5","5","6","6","6","6","6","8","8","8","8","8","8","8","8","8","8","9","9","9","9","9","9","9","9","9","9","11","11","11","11","11","11","11","11","11","11","12","12","12","12","12","12","12","12","12","12","12","手入力箇所","手入力箇所","手入力箇所","手入力箇所","手入力箇所","手入力箇所","手入力箇所","手入力箇所","手入力箇所","手入力箇所"))</f>
        <v>#REF!</v>
      </c>
    </row>
    <row r="10161" spans="1:14" ht="13.8" thickBot="1" x14ac:dyDescent="0.25">
      <c r="A10161" s="31" t="s">
        <v>83</v>
      </c>
      <c r="B10161" s="18">
        <v>3</v>
      </c>
      <c r="C10161" s="18">
        <v>4</v>
      </c>
      <c r="D10161" s="18">
        <v>4</v>
      </c>
      <c r="E10161" s="18">
        <v>5</v>
      </c>
      <c r="F10161" s="18">
        <v>6</v>
      </c>
      <c r="G10161" s="18">
        <v>8</v>
      </c>
      <c r="H10161" s="18">
        <v>10</v>
      </c>
      <c r="I10161" s="18">
        <v>12</v>
      </c>
      <c r="J10161" s="18">
        <v>13</v>
      </c>
      <c r="K10161" s="19"/>
      <c r="L10161" s="31" t="s">
        <v>83</v>
      </c>
      <c r="M10161" s="104" t="e">
        <f>#REF!</f>
        <v>#REF!</v>
      </c>
      <c r="N10161" s="113" t="e">
        <f>IF(M10161=0,"",CHOOSE(M10161,"3","4","4","5","5","6","6","6","6","6","8","8","8","8","8","8","8","8","8","8","10","10","10","10","10","10","10","10","10","10","12","12","12","12","12","12","12","12","12","12","13","13","13","13","13","13","13","13","13","13","13","手入力箇所","手入力箇所","手入力箇所","手入力箇所","手入力箇所","手入力箇所","手入力箇所","手入力箇所","手入力箇所","手入力箇所"))</f>
        <v>#REF!</v>
      </c>
    </row>
    <row r="10162" spans="1:14" ht="27" thickBot="1" x14ac:dyDescent="0.25">
      <c r="A10162" s="32" t="s">
        <v>84</v>
      </c>
      <c r="B10162" s="20">
        <v>1</v>
      </c>
      <c r="C10162" s="20">
        <v>2</v>
      </c>
      <c r="D10162" s="20">
        <v>3</v>
      </c>
      <c r="E10162" s="20">
        <v>4</v>
      </c>
      <c r="F10162" s="20">
        <v>8</v>
      </c>
      <c r="G10162" s="20">
        <v>19</v>
      </c>
      <c r="H10162" s="63"/>
      <c r="I10162" s="63"/>
      <c r="J10162" s="63"/>
      <c r="K10162" s="21"/>
      <c r="L10162" s="32" t="s">
        <v>84</v>
      </c>
      <c r="M10162" s="104" t="e">
        <f>#REF!</f>
        <v>#REF!</v>
      </c>
      <c r="N10162" s="113" t="e">
        <f>IF(M10162=0,"",CHOOSE(M10162,"1","2","3","4","4","8","8","8","8","8","19","19","19","19","19","19","19","19","19","19","手入力箇所","手入力箇所","手入力箇所","手入力箇所","手入力箇所","手入力箇所","手入力箇所","手入力箇所","手入力箇所","手入力箇所"))</f>
        <v>#REF!</v>
      </c>
    </row>
    <row r="10163" spans="1:14" ht="13.8" thickBot="1" x14ac:dyDescent="0.25"/>
    <row r="10164" spans="1:14" ht="13.8" thickBot="1" x14ac:dyDescent="0.25">
      <c r="A10164" s="686" t="e">
        <f>A10137</f>
        <v>#REF!</v>
      </c>
      <c r="B10164" s="686"/>
      <c r="C10164" s="686"/>
      <c r="D10164" s="687" t="s">
        <v>193</v>
      </c>
      <c r="E10164" s="687"/>
      <c r="F10164" s="687"/>
      <c r="G10164" s="687"/>
      <c r="H10164" s="687"/>
      <c r="I10164" s="687"/>
      <c r="J10164" s="687"/>
      <c r="K10164" s="687"/>
      <c r="L10164" s="687"/>
      <c r="M10164" s="687"/>
      <c r="N10164" s="687"/>
    </row>
    <row r="10165" spans="1:14" ht="13.8" thickBot="1" x14ac:dyDescent="0.25">
      <c r="A10165" s="105"/>
      <c r="B10165" s="33">
        <v>1</v>
      </c>
      <c r="C10165" s="24">
        <v>2</v>
      </c>
      <c r="D10165" s="24">
        <v>3</v>
      </c>
      <c r="E10165" s="24" t="s">
        <v>58</v>
      </c>
      <c r="F10165" s="24" t="s">
        <v>59</v>
      </c>
      <c r="G10165" s="24" t="s">
        <v>60</v>
      </c>
      <c r="H10165" s="24" t="s">
        <v>61</v>
      </c>
      <c r="I10165" s="24" t="s">
        <v>62</v>
      </c>
      <c r="J10165" s="24" t="s">
        <v>194</v>
      </c>
      <c r="K10165" s="102" t="s">
        <v>85</v>
      </c>
      <c r="L10165" s="105" t="s">
        <v>189</v>
      </c>
      <c r="M10165" s="105" t="s">
        <v>188</v>
      </c>
      <c r="N10165" s="105" t="s">
        <v>51</v>
      </c>
    </row>
    <row r="10166" spans="1:14" ht="13.8" thickBot="1" x14ac:dyDescent="0.25">
      <c r="A10166" s="26" t="s">
        <v>56</v>
      </c>
      <c r="B10166" s="22">
        <v>16</v>
      </c>
      <c r="C10166" s="22">
        <v>25</v>
      </c>
      <c r="D10166" s="22">
        <v>32</v>
      </c>
      <c r="E10166" s="22">
        <v>38</v>
      </c>
      <c r="F10166" s="22">
        <v>56</v>
      </c>
      <c r="G10166" s="22">
        <v>87</v>
      </c>
      <c r="H10166" s="22">
        <v>121</v>
      </c>
      <c r="I10166" s="22"/>
      <c r="J10166" s="23"/>
      <c r="K10166" s="68"/>
      <c r="L10166" s="107" t="s">
        <v>56</v>
      </c>
      <c r="M10166" s="103" t="e">
        <f>#REF!</f>
        <v>#REF!</v>
      </c>
      <c r="N10166" s="103" t="e">
        <f>IF(M10166=0,"",CHOOSE(M10166,"16","25","32","38","38","56","56","56","56","56","87","87","87","87","87","87","87","87","87","87","121","121","121","121","121","121","121","121","121","121","手入力箇所","手入力箇所","手入力箇所","手入力箇所","手入力箇所","手入力箇所","手入力箇所","手入力箇所","手入力箇所","手入力箇所"))</f>
        <v>#REF!</v>
      </c>
    </row>
    <row r="10167" spans="1:14" ht="13.8" thickBot="1" x14ac:dyDescent="0.25">
      <c r="A10167" s="27" t="s">
        <v>57</v>
      </c>
      <c r="B10167" s="18">
        <v>25</v>
      </c>
      <c r="C10167" s="18">
        <v>33</v>
      </c>
      <c r="D10167" s="18">
        <v>40</v>
      </c>
      <c r="E10167" s="18">
        <v>45</v>
      </c>
      <c r="F10167" s="18">
        <v>58</v>
      </c>
      <c r="G10167" s="18">
        <v>79</v>
      </c>
      <c r="H10167" s="18"/>
      <c r="I10167" s="18"/>
      <c r="J10167" s="62"/>
      <c r="K10167" s="69"/>
      <c r="L10167" s="107" t="s">
        <v>57</v>
      </c>
      <c r="M10167" s="103" t="e">
        <f>#REF!</f>
        <v>#REF!</v>
      </c>
      <c r="N10167" s="103" t="e">
        <f>IF(M10167=0,"",CHOOSE(M10167,"25","33","40","45","45","58","58","58","58","58","79","79","79","79","79","79","79","79","79","79","手入力箇所","手入力箇所","手入力箇所","手入力箇所","手入力箇所","手入力箇所","手入力箇所","手入力箇所","手入力箇所","手入力箇所"))</f>
        <v>#REF!</v>
      </c>
    </row>
    <row r="10168" spans="1:14" ht="48.6" thickBot="1" x14ac:dyDescent="0.25">
      <c r="A10168" s="28" t="s">
        <v>64</v>
      </c>
      <c r="B10168" s="18">
        <v>32</v>
      </c>
      <c r="C10168" s="18"/>
      <c r="D10168" s="18"/>
      <c r="E10168" s="18"/>
      <c r="F10168" s="18"/>
      <c r="G10168" s="18"/>
      <c r="H10168" s="18"/>
      <c r="I10168" s="18"/>
      <c r="J10168" s="62"/>
      <c r="K10168" s="69"/>
      <c r="L10168" s="108" t="s">
        <v>64</v>
      </c>
      <c r="M10168" s="103" t="e">
        <f>#REF!</f>
        <v>#REF!</v>
      </c>
      <c r="N10168" s="103" t="e">
        <f>IF(M10168=0,"",CHOOSE(M10168,"32","手入力箇所","手入力箇所","手入力箇所","手入力箇所","手入力箇所","手入力箇所","手入力箇所","手入力箇所","手入力箇所","手入力箇所"))</f>
        <v>#REF!</v>
      </c>
    </row>
    <row r="10169" spans="1:14" ht="48.6" thickBot="1" x14ac:dyDescent="0.25">
      <c r="A10169" s="28" t="s">
        <v>65</v>
      </c>
      <c r="B10169" s="18">
        <v>36</v>
      </c>
      <c r="C10169" s="18"/>
      <c r="D10169" s="18"/>
      <c r="E10169" s="18"/>
      <c r="F10169" s="18"/>
      <c r="G10169" s="18"/>
      <c r="H10169" s="18"/>
      <c r="I10169" s="18"/>
      <c r="J10169" s="62"/>
      <c r="K10169" s="69"/>
      <c r="L10169" s="108" t="s">
        <v>65</v>
      </c>
      <c r="M10169" s="103" t="e">
        <f>#REF!</f>
        <v>#REF!</v>
      </c>
      <c r="N10169" s="103" t="e">
        <f>IF(M10169=0,"",CHOOSE(M10169,"36","手入力箇所","手入力箇所","手入力箇所","手入力箇所","手入力箇所","手入力箇所","手入力箇所","手入力箇所","手入力箇所","手入力箇所"))</f>
        <v>#REF!</v>
      </c>
    </row>
    <row r="10170" spans="1:14" ht="24.6" thickBot="1" x14ac:dyDescent="0.25">
      <c r="A10170" s="28" t="s">
        <v>66</v>
      </c>
      <c r="B10170" s="18">
        <v>24</v>
      </c>
      <c r="C10170" s="18">
        <v>30</v>
      </c>
      <c r="D10170" s="18">
        <v>33</v>
      </c>
      <c r="E10170" s="18">
        <v>35</v>
      </c>
      <c r="F10170" s="18">
        <v>42</v>
      </c>
      <c r="G10170" s="18"/>
      <c r="H10170" s="18"/>
      <c r="I10170" s="18"/>
      <c r="J10170" s="62"/>
      <c r="K10170" s="69"/>
      <c r="L10170" s="108" t="s">
        <v>66</v>
      </c>
      <c r="M10170" s="103" t="e">
        <f>#REF!</f>
        <v>#REF!</v>
      </c>
      <c r="N10170" s="103" t="e">
        <f>IF(M10170=0,"",CHOOSE(M10170,"24","30","33","35","35","42","42","42","42","42","手入力箇所","手入力箇所","手入力箇所","手入力箇所","手入力箇所","手入力箇所","手入力箇所","手入力箇所","手入力箇所","手入力箇所"))</f>
        <v>#REF!</v>
      </c>
    </row>
    <row r="10171" spans="1:14" ht="36.6" thickBot="1" x14ac:dyDescent="0.25">
      <c r="A10171" s="28" t="s">
        <v>67</v>
      </c>
      <c r="B10171" s="18">
        <v>7</v>
      </c>
      <c r="C10171" s="18">
        <v>12</v>
      </c>
      <c r="D10171" s="18">
        <v>16</v>
      </c>
      <c r="E10171" s="18">
        <v>19</v>
      </c>
      <c r="F10171" s="18"/>
      <c r="G10171" s="18"/>
      <c r="H10171" s="18"/>
      <c r="I10171" s="18"/>
      <c r="J10171" s="62"/>
      <c r="K10171" s="69"/>
      <c r="L10171" s="108" t="s">
        <v>67</v>
      </c>
      <c r="M10171" s="103" t="e">
        <f>#REF!</f>
        <v>#REF!</v>
      </c>
      <c r="N10171" s="103" t="e">
        <f>IF(M10171=0,"",CHOOSE(M10171,"7","12","16","19","19","手入力箇所","手入力箇所","手入力箇所","手入力箇所","手入力箇所","手入力箇所","手入力箇所","手入力箇所","手入力箇所","手入力箇所"))</f>
        <v>#REF!</v>
      </c>
    </row>
    <row r="10172" spans="1:14" ht="24.6" thickBot="1" x14ac:dyDescent="0.25">
      <c r="A10172" s="28" t="s">
        <v>68</v>
      </c>
      <c r="B10172" s="18">
        <v>21</v>
      </c>
      <c r="C10172" s="18">
        <v>35</v>
      </c>
      <c r="D10172" s="18">
        <v>48</v>
      </c>
      <c r="E10172" s="18">
        <v>59</v>
      </c>
      <c r="F10172" s="18">
        <v>94</v>
      </c>
      <c r="G10172" s="18">
        <v>159</v>
      </c>
      <c r="H10172" s="18">
        <v>235</v>
      </c>
      <c r="I10172" s="18"/>
      <c r="J10172" s="62"/>
      <c r="K10172" s="69"/>
      <c r="L10172" s="108" t="s">
        <v>68</v>
      </c>
      <c r="M10172" s="103" t="e">
        <f>#REF!</f>
        <v>#REF!</v>
      </c>
      <c r="N10172" s="103" t="e">
        <f>IF(M10172=0,"",CHOOSE(M10172,"21","35","48","59","59","94","94","94","94","94","159","159","159","159","159","159","159","159","159","159","235","235","235","235","235","235","235","235","235","235","手入力箇所","手入力箇所","手入力箇所","手入力箇所","手入力箇所","手入力箇所","手入力箇所","手入力箇所","手入力箇所","手入力箇所"))</f>
        <v>#REF!</v>
      </c>
    </row>
    <row r="10173" spans="1:14" ht="36.6" thickBot="1" x14ac:dyDescent="0.25">
      <c r="A10173" s="28" t="s">
        <v>69</v>
      </c>
      <c r="B10173" s="18">
        <v>22</v>
      </c>
      <c r="C10173" s="18">
        <v>26</v>
      </c>
      <c r="D10173" s="18">
        <v>28</v>
      </c>
      <c r="E10173" s="18">
        <v>29</v>
      </c>
      <c r="F10173" s="18">
        <v>34</v>
      </c>
      <c r="G10173" s="18"/>
      <c r="H10173" s="18"/>
      <c r="I10173" s="18"/>
      <c r="J10173" s="62"/>
      <c r="K10173" s="69"/>
      <c r="L10173" s="108" t="s">
        <v>69</v>
      </c>
      <c r="M10173" s="103" t="e">
        <f>#REF!</f>
        <v>#REF!</v>
      </c>
      <c r="N10173" s="103" t="e">
        <f>IF(M10173=0,"",CHOOSE(M10173,"22","26","28","29","29","34","34","34","34","34","手入力箇所","手入力箇所","手入力箇所","手入力箇所","手入力箇所","手入力箇所","手入力箇所","手入力箇所","手入力箇所","手入力箇所"))</f>
        <v>#REF!</v>
      </c>
    </row>
    <row r="10174" spans="1:14" ht="13.8" thickBot="1" x14ac:dyDescent="0.25">
      <c r="A10174" s="27" t="s">
        <v>63</v>
      </c>
      <c r="B10174" s="18">
        <v>21</v>
      </c>
      <c r="C10174" s="18">
        <v>33</v>
      </c>
      <c r="D10174" s="18">
        <v>46</v>
      </c>
      <c r="E10174" s="18">
        <v>56</v>
      </c>
      <c r="F10174" s="18">
        <v>89</v>
      </c>
      <c r="G10174" s="18">
        <v>151</v>
      </c>
      <c r="H10174" s="18">
        <v>224</v>
      </c>
      <c r="I10174" s="18">
        <v>289</v>
      </c>
      <c r="J10174" s="18">
        <v>350</v>
      </c>
      <c r="K10174" s="69"/>
      <c r="L10174" s="107" t="s">
        <v>63</v>
      </c>
      <c r="M10174" s="103" t="e">
        <f>#REF!</f>
        <v>#REF!</v>
      </c>
      <c r="N10174" s="103" t="e">
        <f>IF(M10174=0,"",CHOOSE(M10174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175" spans="1:14" ht="24.6" thickBot="1" x14ac:dyDescent="0.25">
      <c r="A10175" s="34" t="s">
        <v>70</v>
      </c>
      <c r="B10175" s="35">
        <v>13</v>
      </c>
      <c r="C10175" s="35">
        <v>33</v>
      </c>
      <c r="D10175" s="35">
        <v>59</v>
      </c>
      <c r="E10175" s="35"/>
      <c r="F10175" s="35"/>
      <c r="G10175" s="35"/>
      <c r="H10175" s="35"/>
      <c r="I10175" s="35"/>
      <c r="J10175" s="36"/>
      <c r="K10175" s="67"/>
      <c r="L10175" s="108" t="s">
        <v>70</v>
      </c>
      <c r="M10175" s="103" t="e">
        <f>#REF!</f>
        <v>#REF!</v>
      </c>
      <c r="N10175" s="103" t="e">
        <f>IF(M10175=0,"",CHOOSE(M10175,"13","33","59","手入力箇所","手入力箇所","手入力箇所","手入力箇所","手入力箇所","手入力箇所","手入力箇所","手入力箇所","手入力箇所","手入力箇所"))</f>
        <v>#REF!</v>
      </c>
    </row>
    <row r="10176" spans="1:14" ht="13.8" thickBot="1" x14ac:dyDescent="0.25">
      <c r="A10176" s="37" t="s">
        <v>71</v>
      </c>
      <c r="B10176" s="17">
        <v>23</v>
      </c>
      <c r="C10176" s="17">
        <v>39</v>
      </c>
      <c r="D10176" s="17">
        <v>97</v>
      </c>
      <c r="E10176" s="17"/>
      <c r="F10176" s="17"/>
      <c r="G10176" s="17"/>
      <c r="H10176" s="17"/>
      <c r="I10176" s="17"/>
      <c r="J10176" s="64"/>
      <c r="K10176" s="70"/>
      <c r="L10176" s="109" t="s">
        <v>71</v>
      </c>
      <c r="M10176" s="103" t="e">
        <f>#REF!</f>
        <v>#REF!</v>
      </c>
      <c r="N10176" s="103" t="e">
        <f>IF(M10176=0,"",CHOOSE(M10176,"23","39","97","手入力箇所","手入力箇所","手入力箇所","手入力箇所","手入力箇所","手入力箇所","手入力箇所","手入力箇所","手入力箇所","手入力箇所"))</f>
        <v>#REF!</v>
      </c>
    </row>
    <row r="10177" spans="1:14" ht="13.8" thickBot="1" x14ac:dyDescent="0.25">
      <c r="A10177" s="29" t="s">
        <v>72</v>
      </c>
      <c r="B10177" s="18">
        <v>21</v>
      </c>
      <c r="C10177" s="18">
        <v>37</v>
      </c>
      <c r="D10177" s="18">
        <v>58</v>
      </c>
      <c r="E10177" s="18">
        <v>76</v>
      </c>
      <c r="F10177" s="18">
        <v>137</v>
      </c>
      <c r="G10177" s="18"/>
      <c r="H10177" s="18"/>
      <c r="I10177" s="18"/>
      <c r="J10177" s="62"/>
      <c r="K10177" s="69"/>
      <c r="L10177" s="109" t="s">
        <v>72</v>
      </c>
      <c r="M10177" s="103" t="e">
        <f>#REF!</f>
        <v>#REF!</v>
      </c>
      <c r="N10177" s="103" t="e">
        <f>IF(M10177=0,"",CHOOSE(M10177,"21","37","58","76","76","137","137","137","137","137","手入力箇所","手入力箇所","手入力箇所","手入力箇所","手入力箇所","手入力箇所","手入力箇所","手入力箇所","手入力箇所","手入力箇所"))</f>
        <v>#REF!</v>
      </c>
    </row>
    <row r="10178" spans="1:14" ht="13.8" thickBot="1" x14ac:dyDescent="0.25">
      <c r="A10178" s="29" t="s">
        <v>73</v>
      </c>
      <c r="B10178" s="18">
        <v>48</v>
      </c>
      <c r="C10178" s="18">
        <v>93</v>
      </c>
      <c r="D10178" s="18">
        <v>138</v>
      </c>
      <c r="E10178" s="18">
        <v>183</v>
      </c>
      <c r="F10178" s="18"/>
      <c r="G10178" s="18"/>
      <c r="H10178" s="18"/>
      <c r="I10178" s="18"/>
      <c r="J10178" s="62"/>
      <c r="K10178" s="69"/>
      <c r="L10178" s="109" t="s">
        <v>73</v>
      </c>
      <c r="M10178" s="103" t="e">
        <f>#REF!</f>
        <v>#REF!</v>
      </c>
      <c r="N10178" s="103" t="e">
        <f>IF(M10178=0,"",CHOOSE(M10178,"48","93","138","183","183","手入力箇所","手入力箇所","手入力箇所","手入力箇所","手入力箇所","手入力箇所","手入力箇所","手入力箇所","手入力箇所","手入力箇所"))</f>
        <v>#REF!</v>
      </c>
    </row>
    <row r="10179" spans="1:14" ht="37.200000000000003" thickBot="1" x14ac:dyDescent="0.25">
      <c r="A10179" s="30" t="s">
        <v>74</v>
      </c>
      <c r="B10179" s="18">
        <v>13</v>
      </c>
      <c r="C10179" s="18">
        <v>26</v>
      </c>
      <c r="D10179" s="18">
        <v>40</v>
      </c>
      <c r="E10179" s="18">
        <v>55</v>
      </c>
      <c r="F10179" s="18">
        <v>107</v>
      </c>
      <c r="G10179" s="18">
        <v>224</v>
      </c>
      <c r="H10179" s="18">
        <v>386</v>
      </c>
      <c r="I10179" s="18"/>
      <c r="J10179" s="62"/>
      <c r="K10179" s="69"/>
      <c r="L10179" s="110" t="s">
        <v>74</v>
      </c>
      <c r="M10179" s="103" t="e">
        <f>#REF!</f>
        <v>#REF!</v>
      </c>
      <c r="N10179" s="103" t="e">
        <f>IF(M10179=0,"",CHOOSE(M10179,"13","26","40","55","55","107","107","107","107","107","224","224","224","224","224","224","224","224","224","224","386","386","386","386","386","386","386","386","386","386","手入力箇所","手入力箇所","手入力箇所","手入力箇所","手入力箇所","手入力箇所","手入力箇所","手入力箇所","手入力箇所","手入力箇所"))</f>
        <v>#REF!</v>
      </c>
    </row>
    <row r="10180" spans="1:14" ht="13.8" thickBot="1" x14ac:dyDescent="0.25">
      <c r="A10180" s="29" t="s">
        <v>75</v>
      </c>
      <c r="B10180" s="18">
        <v>36</v>
      </c>
      <c r="C10180" s="18">
        <v>98</v>
      </c>
      <c r="D10180" s="18">
        <v>173</v>
      </c>
      <c r="E10180" s="18">
        <v>274</v>
      </c>
      <c r="F10180" s="18"/>
      <c r="G10180" s="18"/>
      <c r="H10180" s="18"/>
      <c r="I10180" s="18"/>
      <c r="J10180" s="62"/>
      <c r="K10180" s="69"/>
      <c r="L10180" s="109" t="s">
        <v>75</v>
      </c>
      <c r="M10180" s="103" t="e">
        <f>#REF!</f>
        <v>#REF!</v>
      </c>
      <c r="N10180" s="103" t="e">
        <f>IF(M10180=0,"",CHOOSE(M10180,"36","98","173","274","274","手入力箇所","手入力箇所","手入力箇所","手入力箇所","手入力箇所","手入力箇所","手入力箇所","手入力箇所","手入力箇所","手入力箇所"))</f>
        <v>#REF!</v>
      </c>
    </row>
    <row r="10181" spans="1:14" ht="37.200000000000003" thickBot="1" x14ac:dyDescent="0.25">
      <c r="A10181" s="30" t="s">
        <v>76</v>
      </c>
      <c r="B10181" s="18">
        <v>127</v>
      </c>
      <c r="C10181" s="18">
        <v>127</v>
      </c>
      <c r="D10181" s="18">
        <v>127</v>
      </c>
      <c r="E10181" s="18">
        <v>127</v>
      </c>
      <c r="F10181" s="18"/>
      <c r="G10181" s="18"/>
      <c r="H10181" s="18"/>
      <c r="I10181" s="18"/>
      <c r="J10181" s="62"/>
      <c r="K10181" s="69"/>
      <c r="L10181" s="110" t="s">
        <v>76</v>
      </c>
      <c r="M10181" s="103" t="e">
        <f>#REF!</f>
        <v>#REF!</v>
      </c>
      <c r="N10181" s="103" t="e">
        <f>IF(M10181=0,"",CHOOSE(M10181,"127","127","127","127","127","手入力箇所","手入力箇所","手入力箇所","手入力箇所","手入力箇所","手入力箇所","手入力箇所","手入力箇所","手入力箇所","手入力箇所"))</f>
        <v>#REF!</v>
      </c>
    </row>
    <row r="10182" spans="1:14" ht="27" thickBot="1" x14ac:dyDescent="0.25">
      <c r="A10182" s="31" t="s">
        <v>77</v>
      </c>
      <c r="B10182" s="18">
        <v>42</v>
      </c>
      <c r="C10182" s="18">
        <v>90</v>
      </c>
      <c r="D10182" s="18">
        <v>141</v>
      </c>
      <c r="E10182" s="18">
        <v>193</v>
      </c>
      <c r="F10182" s="62"/>
      <c r="G10182" s="62"/>
      <c r="H10182" s="62"/>
      <c r="I10182" s="62"/>
      <c r="J10182" s="62"/>
      <c r="K10182" s="69"/>
      <c r="L10182" s="111" t="s">
        <v>77</v>
      </c>
      <c r="M10182" s="103" t="e">
        <f>#REF!</f>
        <v>#REF!</v>
      </c>
      <c r="N10182" s="103" t="e">
        <f>IF(M10182=0,"",CHOOSE(M10182,"42","90","141","193","1936","手入力箇所","手入力箇所","手入力箇所","手入力箇所","手入力箇所","手入力箇所","手入力箇所","手入力箇所","手入力箇所","手入力箇所"))</f>
        <v>#REF!</v>
      </c>
    </row>
    <row r="10183" spans="1:14" ht="40.200000000000003" thickBot="1" x14ac:dyDescent="0.25">
      <c r="A10183" s="31" t="s">
        <v>78</v>
      </c>
      <c r="B10183" s="18">
        <v>24</v>
      </c>
      <c r="C10183" s="18">
        <v>43</v>
      </c>
      <c r="D10183" s="18">
        <v>61</v>
      </c>
      <c r="E10183" s="18">
        <v>76</v>
      </c>
      <c r="F10183" s="62"/>
      <c r="G10183" s="62"/>
      <c r="H10183" s="62"/>
      <c r="I10183" s="62"/>
      <c r="J10183" s="62"/>
      <c r="K10183" s="69"/>
      <c r="L10183" s="111" t="s">
        <v>78</v>
      </c>
      <c r="M10183" s="103" t="e">
        <f>#REF!</f>
        <v>#REF!</v>
      </c>
      <c r="N10183" s="103" t="e">
        <f>IF(M10183=0,"",CHOOSE(M10183,"24","43","61","76","76","手入力箇所","手入力箇所","手入力箇所","手入力箇所","手入力箇所","手入力箇所","手入力箇所","手入力箇所","手入力箇所","手入力箇所"))</f>
        <v>#REF!</v>
      </c>
    </row>
    <row r="10184" spans="1:14" ht="27" thickBot="1" x14ac:dyDescent="0.25">
      <c r="A10184" s="31" t="s">
        <v>79</v>
      </c>
      <c r="B10184" s="18">
        <v>54</v>
      </c>
      <c r="C10184" s="18">
        <v>77</v>
      </c>
      <c r="D10184" s="18">
        <v>94</v>
      </c>
      <c r="E10184" s="18">
        <v>107</v>
      </c>
      <c r="F10184" s="62"/>
      <c r="G10184" s="62"/>
      <c r="H10184" s="62"/>
      <c r="I10184" s="62"/>
      <c r="J10184" s="62"/>
      <c r="K10184" s="69"/>
      <c r="L10184" s="111" t="s">
        <v>79</v>
      </c>
      <c r="M10184" s="103" t="e">
        <f>#REF!</f>
        <v>#REF!</v>
      </c>
      <c r="N10184" s="103" t="e">
        <f>IF(M10184=0,"",CHOOSE(M10184,"54","77","94","107","107","手入力箇所","手入力箇所","手入力箇所","手入力箇所","手入力箇所","手入力箇所","手入力箇所","手入力箇所","手入力箇所","手入力箇所"))</f>
        <v>#REF!</v>
      </c>
    </row>
    <row r="10185" spans="1:14" ht="40.200000000000003" thickBot="1" x14ac:dyDescent="0.25">
      <c r="A10185" s="31" t="s">
        <v>80</v>
      </c>
      <c r="B10185" s="18">
        <v>49</v>
      </c>
      <c r="C10185" s="18">
        <v>53</v>
      </c>
      <c r="D10185" s="18">
        <v>55</v>
      </c>
      <c r="E10185" s="18">
        <v>56</v>
      </c>
      <c r="F10185" s="62"/>
      <c r="G10185" s="62"/>
      <c r="H10185" s="62"/>
      <c r="I10185" s="62"/>
      <c r="J10185" s="62"/>
      <c r="K10185" s="69"/>
      <c r="L10185" s="111" t="s">
        <v>80</v>
      </c>
      <c r="M10185" s="103" t="e">
        <f>#REF!</f>
        <v>#REF!</v>
      </c>
      <c r="N10185" s="103" t="e">
        <f>IF(M10185=0,"",CHOOSE(M10185,"49","53","55","56","56","手入力箇所","手入力箇所","手入力箇所","手入力箇所","手入力箇所","手入力箇所","手入力箇所","手入力箇所","手入力箇所","手入力箇所"))</f>
        <v>#REF!</v>
      </c>
    </row>
    <row r="10186" spans="1:14" ht="40.200000000000003" thickBot="1" x14ac:dyDescent="0.25">
      <c r="A10186" s="38" t="s">
        <v>81</v>
      </c>
      <c r="B10186" s="35">
        <v>232</v>
      </c>
      <c r="C10186" s="35">
        <v>232</v>
      </c>
      <c r="D10186" s="36"/>
      <c r="E10186" s="36"/>
      <c r="F10186" s="36"/>
      <c r="G10186" s="36"/>
      <c r="H10186" s="36"/>
      <c r="I10186" s="36"/>
      <c r="J10186" s="36"/>
      <c r="K10186" s="67"/>
      <c r="L10186" s="111" t="s">
        <v>81</v>
      </c>
      <c r="M10186" s="103" t="e">
        <f>#REF!</f>
        <v>#REF!</v>
      </c>
      <c r="N10186" s="103" t="e">
        <f>IF(M10186=0,"",CHOOSE(M10186,"232","232","手入力箇所","手入力箇所","手入力箇所","手入力箇所","手入力箇所","手入力箇所","手入力箇所","手入力箇所","手入力箇所","手入力箇所"))</f>
        <v>#REF!</v>
      </c>
    </row>
    <row r="10187" spans="1:14" ht="13.8" thickBot="1" x14ac:dyDescent="0.25">
      <c r="A10187" s="39" t="s">
        <v>82</v>
      </c>
      <c r="B10187" s="17">
        <v>6</v>
      </c>
      <c r="C10187" s="17">
        <v>9</v>
      </c>
      <c r="D10187" s="17">
        <v>11</v>
      </c>
      <c r="E10187" s="17">
        <v>13</v>
      </c>
      <c r="F10187" s="17">
        <v>18</v>
      </c>
      <c r="G10187" s="17">
        <v>26</v>
      </c>
      <c r="H10187" s="17">
        <v>35</v>
      </c>
      <c r="I10187" s="17">
        <v>43</v>
      </c>
      <c r="J10187" s="17">
        <v>49</v>
      </c>
      <c r="K10187" s="70"/>
      <c r="L10187" s="111" t="s">
        <v>82</v>
      </c>
      <c r="M10187" s="103" t="e">
        <f>#REF!</f>
        <v>#REF!</v>
      </c>
      <c r="N10187" s="103" t="e">
        <f>IF(M10187=0,"",CHOOSE(M10187,"6","9","11","13","13","18","18","18","18","18","26","26","26","26","26","26","26","26","26","26","35","35","35","35","35","35","35","35","35","35","43","43","43","43","43","43","43","43","43","43","49","49","49","49","49","49","49","49","49","49","手入力箇所","手入力箇所","手入力箇所","手入力箇所","手入力箇所","手入力箇所","手入力箇所","手入力箇所","手入力箇所","手入力箇所"))</f>
        <v>#REF!</v>
      </c>
    </row>
    <row r="10188" spans="1:14" ht="13.8" thickBot="1" x14ac:dyDescent="0.25">
      <c r="A10188" s="31" t="s">
        <v>83</v>
      </c>
      <c r="B10188" s="18">
        <v>6</v>
      </c>
      <c r="C10188" s="18">
        <v>10</v>
      </c>
      <c r="D10188" s="18">
        <v>14</v>
      </c>
      <c r="E10188" s="18">
        <v>17</v>
      </c>
      <c r="F10188" s="18">
        <v>29</v>
      </c>
      <c r="G10188" s="18">
        <v>50</v>
      </c>
      <c r="H10188" s="18">
        <v>76</v>
      </c>
      <c r="I10188" s="18">
        <v>100</v>
      </c>
      <c r="J10188" s="18">
        <v>123</v>
      </c>
      <c r="K10188" s="69"/>
      <c r="L10188" s="111" t="s">
        <v>83</v>
      </c>
      <c r="M10188" s="103" t="e">
        <f>#REF!</f>
        <v>#REF!</v>
      </c>
      <c r="N10188" s="103" t="e">
        <f>IF(M10188=0,"",CHOOSE(M10188,"6","10","14","17","17","29","29","29","29","29","50","50","50","50","50","50","50","50","50","50","76","76","76","76","76","76","76","76","76","76","100","100","100","100","100","100","100","100","100","100","123","123","123","123","123","123","123","123","123","123","手入力箇所","手入力箇所","手入力箇所","手入力箇所","手入力箇所","手入力箇所","手入力箇所","手入力箇所","手入力箇所"))</f>
        <v>#REF!</v>
      </c>
    </row>
    <row r="10189" spans="1:14" ht="27" thickBot="1" x14ac:dyDescent="0.25">
      <c r="A10189" s="32" t="s">
        <v>84</v>
      </c>
      <c r="B10189" s="20">
        <v>9</v>
      </c>
      <c r="C10189" s="20">
        <v>15</v>
      </c>
      <c r="D10189" s="20">
        <v>20</v>
      </c>
      <c r="E10189" s="20">
        <v>24</v>
      </c>
      <c r="F10189" s="20">
        <v>39</v>
      </c>
      <c r="G10189" s="20">
        <v>65</v>
      </c>
      <c r="H10189" s="63"/>
      <c r="I10189" s="63"/>
      <c r="J10189" s="63"/>
      <c r="K10189" s="106"/>
      <c r="L10189" s="111" t="s">
        <v>84</v>
      </c>
      <c r="M10189" s="103" t="e">
        <f>#REF!</f>
        <v>#REF!</v>
      </c>
      <c r="N10189" s="103" t="e">
        <f>IF(M10189=0,"",CHOOSE(M10189,"9","15","20","24","24","39","39","39","39","39","65","65","65","65","65","65","65","65","65","65","手入力箇所","手入力箇所","手入力箇所","手入力箇所","手入力箇所","手入力箇所","手入力箇所","手入力箇所","手入力箇所","手入力箇所"))</f>
        <v>#REF!</v>
      </c>
    </row>
    <row r="10192" spans="1:14" ht="13.8" thickBot="1" x14ac:dyDescent="0.25"/>
    <row r="10193" spans="1:14" ht="13.8" thickBot="1" x14ac:dyDescent="0.25">
      <c r="A10193" s="688" t="e">
        <f>#REF!</f>
        <v>#REF!</v>
      </c>
      <c r="B10193" s="688"/>
      <c r="C10193" s="688"/>
      <c r="D10193" s="689" t="s">
        <v>192</v>
      </c>
      <c r="E10193" s="689"/>
      <c r="F10193" s="689"/>
      <c r="G10193" s="689"/>
      <c r="H10193" s="689"/>
      <c r="I10193" s="689"/>
      <c r="J10193" s="689"/>
      <c r="K10193" s="689"/>
      <c r="L10193" s="689"/>
      <c r="M10193" s="689"/>
      <c r="N10193" s="689"/>
    </row>
    <row r="10194" spans="1:14" ht="13.8" thickBot="1" x14ac:dyDescent="0.25">
      <c r="A10194" s="65"/>
      <c r="B10194" s="33">
        <v>1</v>
      </c>
      <c r="C10194" s="24">
        <v>2</v>
      </c>
      <c r="D10194" s="24">
        <v>3</v>
      </c>
      <c r="E10194" s="24" t="s">
        <v>58</v>
      </c>
      <c r="F10194" s="24" t="s">
        <v>59</v>
      </c>
      <c r="G10194" s="24" t="s">
        <v>60</v>
      </c>
      <c r="H10194" s="24" t="s">
        <v>61</v>
      </c>
      <c r="I10194" s="24" t="s">
        <v>62</v>
      </c>
      <c r="J10194" s="24" t="s">
        <v>194</v>
      </c>
      <c r="K10194" s="25" t="s">
        <v>85</v>
      </c>
      <c r="L10194" s="105" t="s">
        <v>189</v>
      </c>
      <c r="M10194" s="105" t="s">
        <v>188</v>
      </c>
      <c r="N10194" s="105" t="s">
        <v>51</v>
      </c>
    </row>
    <row r="10195" spans="1:14" ht="13.8" thickBot="1" x14ac:dyDescent="0.25">
      <c r="A10195" s="26" t="s">
        <v>56</v>
      </c>
      <c r="B10195" s="22">
        <v>5</v>
      </c>
      <c r="C10195" s="22">
        <v>7</v>
      </c>
      <c r="D10195" s="22">
        <v>8</v>
      </c>
      <c r="E10195" s="22">
        <v>8</v>
      </c>
      <c r="F10195" s="22">
        <v>10</v>
      </c>
      <c r="G10195" s="22">
        <v>13</v>
      </c>
      <c r="H10195" s="22">
        <v>16</v>
      </c>
      <c r="I10195" s="22"/>
      <c r="J10195" s="23"/>
      <c r="K10195" s="1"/>
      <c r="L10195" s="26" t="s">
        <v>56</v>
      </c>
      <c r="M10195" s="104" t="e">
        <f>#REF!</f>
        <v>#REF!</v>
      </c>
      <c r="N10195" s="112" t="e">
        <f>IF(M10195=0,"",CHOOSE(M10195,"5","7","8","8","8","10","10","10","10","10","13","13","13","13","13","13","13","13","13","13","16","16","16","16","16","16","16","16","16","16","16","手入力箇所","手入力箇所","手入力箇所","手入力箇所","手入力箇所","手入力箇所","手入力箇所","手入力箇所","手入力箇所","手入力箇所"))</f>
        <v>#REF!</v>
      </c>
    </row>
    <row r="10196" spans="1:14" ht="13.8" thickBot="1" x14ac:dyDescent="0.25">
      <c r="A10196" s="27" t="s">
        <v>57</v>
      </c>
      <c r="B10196" s="18">
        <v>5</v>
      </c>
      <c r="C10196" s="18">
        <v>7</v>
      </c>
      <c r="D10196" s="18">
        <v>8</v>
      </c>
      <c r="E10196" s="18">
        <v>9</v>
      </c>
      <c r="F10196" s="18">
        <v>12</v>
      </c>
      <c r="G10196" s="18">
        <v>16</v>
      </c>
      <c r="H10196" s="18"/>
      <c r="I10196" s="18"/>
      <c r="J10196" s="62"/>
      <c r="K10196" s="19"/>
      <c r="L10196" s="27" t="s">
        <v>57</v>
      </c>
      <c r="M10196" s="104" t="e">
        <f>#REF!</f>
        <v>#REF!</v>
      </c>
      <c r="N10196" s="113" t="e">
        <f>IF(M10196=0,"",CHOOSE(M10196,"5","7","8","9","9","12","12","12","12","12","16","16","16","16","16","16","16","16","16","16","手入力箇所","手入力箇所","手入力箇所","手入力箇所","手入力箇所","手入力箇所","手入力箇所","手入力箇所","手入力箇所","手入力箇所"))</f>
        <v>#REF!</v>
      </c>
    </row>
    <row r="10197" spans="1:14" ht="48.6" thickBot="1" x14ac:dyDescent="0.25">
      <c r="A10197" s="28" t="s">
        <v>64</v>
      </c>
      <c r="B10197" s="18">
        <v>6</v>
      </c>
      <c r="C10197" s="18"/>
      <c r="D10197" s="18"/>
      <c r="E10197" s="18"/>
      <c r="F10197" s="18"/>
      <c r="G10197" s="18"/>
      <c r="H10197" s="18"/>
      <c r="I10197" s="18"/>
      <c r="J10197" s="62"/>
      <c r="K10197" s="19"/>
      <c r="L10197" s="28" t="s">
        <v>64</v>
      </c>
      <c r="M10197" s="104" t="e">
        <f>#REF!</f>
        <v>#REF!</v>
      </c>
      <c r="N10197" s="113" t="e">
        <f>IF(M10197=0,"",CHOOSE(M10197,"6","手入力箇所","手入力箇所","手入力箇所","手入力箇所","手入力箇所","手入力箇所","手入力箇所","手入力箇所","手入力箇所","手入力箇所","",""))</f>
        <v>#REF!</v>
      </c>
    </row>
    <row r="10198" spans="1:14" ht="48.6" thickBot="1" x14ac:dyDescent="0.25">
      <c r="A10198" s="28" t="s">
        <v>65</v>
      </c>
      <c r="B10198" s="18">
        <v>6</v>
      </c>
      <c r="C10198" s="18"/>
      <c r="D10198" s="18"/>
      <c r="E10198" s="18"/>
      <c r="F10198" s="18"/>
      <c r="G10198" s="18"/>
      <c r="H10198" s="18"/>
      <c r="I10198" s="18"/>
      <c r="J10198" s="62"/>
      <c r="K10198" s="19"/>
      <c r="L10198" s="28" t="s">
        <v>65</v>
      </c>
      <c r="M10198" s="104" t="e">
        <f>#REF!</f>
        <v>#REF!</v>
      </c>
      <c r="N10198" s="113" t="e">
        <f>IF(M10198=0,"",CHOOSE(M10198,"6","手入力箇所","手入力箇所","手入力箇所","手入力箇所","手入力箇所","手入力箇所","手入力箇所","手入力箇所","手入力箇所","手入力箇所","",""))</f>
        <v>#REF!</v>
      </c>
    </row>
    <row r="10199" spans="1:14" ht="24.6" thickBot="1" x14ac:dyDescent="0.25">
      <c r="A10199" s="28" t="s">
        <v>66</v>
      </c>
      <c r="B10199" s="18">
        <v>5</v>
      </c>
      <c r="C10199" s="18">
        <v>7</v>
      </c>
      <c r="D10199" s="18">
        <v>8</v>
      </c>
      <c r="E10199" s="18">
        <v>9</v>
      </c>
      <c r="F10199" s="18">
        <v>12</v>
      </c>
      <c r="G10199" s="18"/>
      <c r="H10199" s="18"/>
      <c r="I10199" s="18"/>
      <c r="J10199" s="62"/>
      <c r="K10199" s="19"/>
      <c r="L10199" s="28" t="s">
        <v>66</v>
      </c>
      <c r="M10199" s="104" t="e">
        <f>#REF!</f>
        <v>#REF!</v>
      </c>
      <c r="N10199" s="113" t="e">
        <f>IF(M10199=0,"",CHOOSE(M10199,"5","7","8","9","9","12","12","12","12","12","手入力箇所","手入力箇所","手入力箇所","手入力箇所","手入力箇所","手入力箇所","手入力箇所","手入力箇所","手入力箇所","手入力箇所"))</f>
        <v>#REF!</v>
      </c>
    </row>
    <row r="10200" spans="1:14" ht="36.6" thickBot="1" x14ac:dyDescent="0.25">
      <c r="A10200" s="28" t="s">
        <v>67</v>
      </c>
      <c r="B10200" s="18">
        <v>4</v>
      </c>
      <c r="C10200" s="18">
        <v>5</v>
      </c>
      <c r="D10200" s="18">
        <v>5</v>
      </c>
      <c r="E10200" s="18">
        <v>6</v>
      </c>
      <c r="F10200" s="18"/>
      <c r="G10200" s="18"/>
      <c r="H10200" s="18"/>
      <c r="I10200" s="18"/>
      <c r="J10200" s="62"/>
      <c r="K10200" s="19"/>
      <c r="L10200" s="28" t="s">
        <v>67</v>
      </c>
      <c r="M10200" s="104" t="e">
        <f>#REF!</f>
        <v>#REF!</v>
      </c>
      <c r="N10200" s="113" t="e">
        <f>IF(M10200=0,"",CHOOSE(M10200,"4","5","5","6","6","手入力箇所","手入力箇所","手入力箇所","手入力箇所","手入力箇所","手入力箇所","手入力箇所","手入力箇所","手入力箇所","手入力箇所"))</f>
        <v>#REF!</v>
      </c>
    </row>
    <row r="10201" spans="1:14" ht="24.6" thickBot="1" x14ac:dyDescent="0.25">
      <c r="A10201" s="28" t="s">
        <v>68</v>
      </c>
      <c r="B10201" s="18">
        <v>12</v>
      </c>
      <c r="C10201" s="18">
        <v>12</v>
      </c>
      <c r="D10201" s="18">
        <v>12</v>
      </c>
      <c r="E10201" s="18">
        <v>12</v>
      </c>
      <c r="F10201" s="18">
        <v>12</v>
      </c>
      <c r="G10201" s="18">
        <v>12</v>
      </c>
      <c r="H10201" s="18">
        <v>12</v>
      </c>
      <c r="I10201" s="18"/>
      <c r="J10201" s="62"/>
      <c r="K10201" s="19"/>
      <c r="L10201" s="28" t="s">
        <v>68</v>
      </c>
      <c r="M10201" s="104" t="e">
        <f>#REF!</f>
        <v>#REF!</v>
      </c>
      <c r="N10201" s="113" t="e">
        <f>IF(M10201=0,"",CHOOSE(M10201,"12","12","12","12","12","12","12","12","12","12","12","12","12","12","12","12","12","12","12","12","12","12","12","12","12","12","12","12","12","12","手入力箇所","手入力箇所","手入力箇所","手入力箇所","手入力箇所","手入力箇所","手入力箇所","手入力箇所","手入力箇所","手入力箇所"))</f>
        <v>#REF!</v>
      </c>
    </row>
    <row r="10202" spans="1:14" ht="36.6" thickBot="1" x14ac:dyDescent="0.25">
      <c r="A10202" s="28" t="s">
        <v>69</v>
      </c>
      <c r="B10202" s="18">
        <v>7</v>
      </c>
      <c r="C10202" s="18">
        <v>7</v>
      </c>
      <c r="D10202" s="18">
        <v>7</v>
      </c>
      <c r="E10202" s="18">
        <v>7</v>
      </c>
      <c r="F10202" s="18">
        <v>7</v>
      </c>
      <c r="G10202" s="18"/>
      <c r="H10202" s="18"/>
      <c r="I10202" s="18"/>
      <c r="J10202" s="62"/>
      <c r="K10202" s="19"/>
      <c r="L10202" s="28" t="s">
        <v>69</v>
      </c>
      <c r="M10202" s="104" t="e">
        <f>#REF!</f>
        <v>#REF!</v>
      </c>
      <c r="N10202" s="113" t="e">
        <f>IF(M10202=0,"",CHOOSE(M10202,"7","7","7","7","7","7","7","7","7","7","手入力箇所","手入力箇所","手入力箇所","手入力箇所","手入力箇所","手入力箇所","手入力箇所","手入力箇所","手入力箇所","手入力箇所"))</f>
        <v>#REF!</v>
      </c>
    </row>
    <row r="10203" spans="1:14" ht="13.8" thickBot="1" x14ac:dyDescent="0.25">
      <c r="A10203" s="27" t="s">
        <v>63</v>
      </c>
      <c r="B10203" s="18">
        <v>4</v>
      </c>
      <c r="C10203" s="18">
        <v>5</v>
      </c>
      <c r="D10203" s="18">
        <v>7</v>
      </c>
      <c r="E10203" s="18">
        <v>8</v>
      </c>
      <c r="F10203" s="18">
        <v>11</v>
      </c>
      <c r="G10203" s="18">
        <v>16</v>
      </c>
      <c r="H10203" s="18">
        <v>22</v>
      </c>
      <c r="I10203" s="18">
        <v>26</v>
      </c>
      <c r="J10203" s="18">
        <v>31</v>
      </c>
      <c r="K10203" s="19"/>
      <c r="L10203" s="27" t="s">
        <v>63</v>
      </c>
      <c r="M10203" s="104" t="e">
        <f>#REF!</f>
        <v>#REF!</v>
      </c>
      <c r="N10203" s="113" t="e">
        <f>IF(M10203=0,"",CHOOSE(M10203,"4","5","7","8","8","11","11","11","11","11","16","16","16","16","16","16","16","16","16","16","22","22","22","22","22","22","22","22","22","22","26","26","26","26","26","26","26","26","26","26","31","31","31","31","31","31","31","31","31","31","31","手入力箇所","手入力箇所","手入力箇所","手入力箇所","手入力箇所","手入力箇所","手入力箇所","手入力箇所","手入力箇所","手入力箇所"))</f>
        <v>#REF!</v>
      </c>
    </row>
    <row r="10204" spans="1:14" ht="24.6" thickBot="1" x14ac:dyDescent="0.25">
      <c r="A10204" s="28" t="s">
        <v>70</v>
      </c>
      <c r="B10204" s="18">
        <v>5</v>
      </c>
      <c r="C10204" s="18">
        <v>6</v>
      </c>
      <c r="D10204" s="18">
        <v>7</v>
      </c>
      <c r="E10204" s="18"/>
      <c r="F10204" s="18"/>
      <c r="G10204" s="18"/>
      <c r="H10204" s="18"/>
      <c r="I10204" s="18"/>
      <c r="J10204" s="62"/>
      <c r="K10204" s="19"/>
      <c r="L10204" s="28" t="s">
        <v>70</v>
      </c>
      <c r="M10204" s="104" t="e">
        <f>#REF!</f>
        <v>#REF!</v>
      </c>
      <c r="N10204" s="113" t="e">
        <f>IF(M10204=0,"",CHOOSE(M10204,"5","6","7","手入力箇所","手入力箇所","手入力箇所","手入力箇所","手入力箇所","手入力箇所","手入力箇所","手入力箇所","手入力箇所","手入力箇所"))</f>
        <v>#REF!</v>
      </c>
    </row>
    <row r="10205" spans="1:14" ht="13.8" thickBot="1" x14ac:dyDescent="0.25">
      <c r="A10205" s="29" t="s">
        <v>71</v>
      </c>
      <c r="B10205" s="18">
        <v>3</v>
      </c>
      <c r="C10205" s="18">
        <v>6</v>
      </c>
      <c r="D10205" s="18">
        <v>19</v>
      </c>
      <c r="E10205" s="18"/>
      <c r="F10205" s="18"/>
      <c r="G10205" s="18"/>
      <c r="H10205" s="18"/>
      <c r="I10205" s="18"/>
      <c r="J10205" s="62"/>
      <c r="K10205" s="19"/>
      <c r="L10205" s="29" t="s">
        <v>71</v>
      </c>
      <c r="M10205" s="104" t="e">
        <f>#REF!</f>
        <v>#REF!</v>
      </c>
      <c r="N10205" s="113" t="e">
        <f>IF(M10205=0,"",CHOOSE(M10205,"3","6","19","手入力箇所","手入力箇所","手入力箇所","手入力箇所","手入力箇所","手入力箇所","手入力箇所","手入力箇所","手入力箇所","手入力箇所"))</f>
        <v>#REF!</v>
      </c>
    </row>
    <row r="10206" spans="1:14" ht="13.8" thickBot="1" x14ac:dyDescent="0.25">
      <c r="A10206" s="29" t="s">
        <v>72</v>
      </c>
      <c r="B10206" s="18">
        <v>1</v>
      </c>
      <c r="C10206" s="18">
        <v>3</v>
      </c>
      <c r="D10206" s="18">
        <v>5</v>
      </c>
      <c r="E10206" s="18">
        <v>9</v>
      </c>
      <c r="F10206" s="18">
        <v>26</v>
      </c>
      <c r="G10206" s="18"/>
      <c r="H10206" s="18"/>
      <c r="I10206" s="18"/>
      <c r="J10206" s="62"/>
      <c r="K10206" s="19"/>
      <c r="L10206" s="29" t="s">
        <v>72</v>
      </c>
      <c r="M10206" s="104" t="e">
        <f>#REF!</f>
        <v>#REF!</v>
      </c>
      <c r="N10206" s="113" t="e">
        <f>IF(M10206=0,"",CHOOSE(M10206,"1","3","5","9","9","26","26","26","26","26","手入力箇所","手入力箇所","手入力箇所","手入力箇所","手入力箇所","手入力箇所","手入力箇所","手入力箇所","手入力箇所","手入力箇所"))</f>
        <v>#REF!</v>
      </c>
    </row>
    <row r="10207" spans="1:14" ht="13.8" thickBot="1" x14ac:dyDescent="0.25">
      <c r="A10207" s="29" t="s">
        <v>73</v>
      </c>
      <c r="B10207" s="18">
        <v>4</v>
      </c>
      <c r="C10207" s="18">
        <v>11</v>
      </c>
      <c r="D10207" s="18">
        <v>20</v>
      </c>
      <c r="E10207" s="18">
        <v>33</v>
      </c>
      <c r="F10207" s="18"/>
      <c r="G10207" s="18"/>
      <c r="H10207" s="18"/>
      <c r="I10207" s="18"/>
      <c r="J10207" s="62"/>
      <c r="K10207" s="19"/>
      <c r="L10207" s="29" t="s">
        <v>73</v>
      </c>
      <c r="M10207" s="104" t="e">
        <f>#REF!</f>
        <v>#REF!</v>
      </c>
      <c r="N10207" s="113" t="e">
        <f>IF(M10207=0,"",CHOOSE(M10207,"4","11","20","33","33","手入力箇所","手入力箇所","手入力箇所","手入力箇所","手入力箇所","手入力箇所","手入力箇所","手入力箇所","手入力箇所","手入力箇所"))</f>
        <v>#REF!</v>
      </c>
    </row>
    <row r="10208" spans="1:14" ht="37.200000000000003" thickBot="1" x14ac:dyDescent="0.25">
      <c r="A10208" s="30" t="s">
        <v>74</v>
      </c>
      <c r="B10208" s="18">
        <v>4</v>
      </c>
      <c r="C10208" s="18">
        <v>6</v>
      </c>
      <c r="D10208" s="18">
        <v>8</v>
      </c>
      <c r="E10208" s="18">
        <v>10</v>
      </c>
      <c r="F10208" s="18">
        <v>15</v>
      </c>
      <c r="G10208" s="18">
        <v>23</v>
      </c>
      <c r="H10208" s="18">
        <v>33</v>
      </c>
      <c r="I10208" s="18"/>
      <c r="J10208" s="62"/>
      <c r="K10208" s="19"/>
      <c r="L10208" s="30" t="s">
        <v>74</v>
      </c>
      <c r="M10208" s="104" t="e">
        <f>#REF!</f>
        <v>#REF!</v>
      </c>
      <c r="N10208" s="113" t="e">
        <f>IF(M10208=0,"",CHOOSE(M10208,"4","6","8","10","10","15","15","15","15","15","23","23","23","23","23","23","23","23","23","23","33","33","33","33","33","33","33","33","33","33","手入力箇所","手入力箇所","手入力箇所","手入力箇所","手入力箇所","手入力箇所","手入力箇所","手入力箇所","手入力箇所","手入力箇所"))</f>
        <v>#REF!</v>
      </c>
    </row>
    <row r="10209" spans="1:14" ht="13.8" thickBot="1" x14ac:dyDescent="0.25">
      <c r="A10209" s="29" t="s">
        <v>75</v>
      </c>
      <c r="B10209" s="18">
        <v>6</v>
      </c>
      <c r="C10209" s="18">
        <v>14</v>
      </c>
      <c r="D10209" s="18">
        <v>25</v>
      </c>
      <c r="E10209" s="18">
        <v>39</v>
      </c>
      <c r="F10209" s="18"/>
      <c r="G10209" s="18"/>
      <c r="H10209" s="18"/>
      <c r="I10209" s="18"/>
      <c r="J10209" s="62"/>
      <c r="K10209" s="19"/>
      <c r="L10209" s="29" t="s">
        <v>75</v>
      </c>
      <c r="M10209" s="104" t="e">
        <f>#REF!</f>
        <v>#REF!</v>
      </c>
      <c r="N10209" s="113" t="e">
        <f>IF(M10209=0,"",CHOOSE(M10209,"6","14","25","39","39","手入力箇所","手入力箇所","手入力箇所","手入力箇所","手入力箇所","手入力箇所","手入力箇所","手入力箇所","手入力箇所","手入力箇所"))</f>
        <v>#REF!</v>
      </c>
    </row>
    <row r="10210" spans="1:14" ht="37.200000000000003" thickBot="1" x14ac:dyDescent="0.25">
      <c r="A10210" s="30" t="s">
        <v>76</v>
      </c>
      <c r="B10210" s="18">
        <v>2</v>
      </c>
      <c r="C10210" s="18">
        <v>3</v>
      </c>
      <c r="D10210" s="18">
        <v>6</v>
      </c>
      <c r="E10210" s="18">
        <v>9</v>
      </c>
      <c r="F10210" s="18"/>
      <c r="G10210" s="18"/>
      <c r="H10210" s="18"/>
      <c r="I10210" s="18"/>
      <c r="J10210" s="62"/>
      <c r="K10210" s="19"/>
      <c r="L10210" s="30" t="s">
        <v>76</v>
      </c>
      <c r="M10210" s="104" t="e">
        <f>#REF!</f>
        <v>#REF!</v>
      </c>
      <c r="N10210" s="113" t="e">
        <f>IF(M10210=0,"",CHOOSE(M10210,"2","3","6","9","9","手入力箇所","手入力箇所","手入力箇所","手入力箇所","手入力箇所","手入力箇所","手入力箇所","手入力箇所","手入力箇所","手入力箇所"))</f>
        <v>#REF!</v>
      </c>
    </row>
    <row r="10211" spans="1:14" ht="27" thickBot="1" x14ac:dyDescent="0.25">
      <c r="A10211" s="31" t="s">
        <v>77</v>
      </c>
      <c r="B10211" s="18">
        <v>12</v>
      </c>
      <c r="C10211" s="18">
        <v>18</v>
      </c>
      <c r="D10211" s="18">
        <v>22</v>
      </c>
      <c r="E10211" s="18">
        <v>26</v>
      </c>
      <c r="F10211" s="62"/>
      <c r="G10211" s="62"/>
      <c r="H10211" s="62"/>
      <c r="I10211" s="62"/>
      <c r="J10211" s="62"/>
      <c r="K10211" s="19"/>
      <c r="L10211" s="31" t="s">
        <v>77</v>
      </c>
      <c r="M10211" s="104" t="e">
        <f>#REF!</f>
        <v>#REF!</v>
      </c>
      <c r="N10211" s="113" t="e">
        <f>IF(M10211=0,"",CHOOSE(M10211,"12","18","22","26","26","手入力箇所","手入力箇所","手入力箇所","手入力箇所","手入力箇所","手入力箇所","手入力箇所","手入力箇所","手入力箇所","手入力箇所"))</f>
        <v>#REF!</v>
      </c>
    </row>
    <row r="10212" spans="1:14" ht="40.200000000000003" thickBot="1" x14ac:dyDescent="0.25">
      <c r="A10212" s="31" t="s">
        <v>78</v>
      </c>
      <c r="B10212" s="18">
        <v>5</v>
      </c>
      <c r="C10212" s="18">
        <v>8</v>
      </c>
      <c r="D10212" s="18">
        <v>11</v>
      </c>
      <c r="E10212" s="18">
        <v>14</v>
      </c>
      <c r="F10212" s="62"/>
      <c r="G10212" s="62"/>
      <c r="H10212" s="62"/>
      <c r="I10212" s="62"/>
      <c r="J10212" s="62"/>
      <c r="K10212" s="19"/>
      <c r="L10212" s="31" t="s">
        <v>78</v>
      </c>
      <c r="M10212" s="104" t="e">
        <f>#REF!</f>
        <v>#REF!</v>
      </c>
      <c r="N10212" s="113" t="e">
        <f>IF(M10212=0,"",CHOOSE(M10212,"5","8","11","14","14","手入力箇所","手入力箇所","手入力箇所","手入力箇所","手入力箇所","手入力箇所","手入力箇所","手入力箇所","手入力箇所","手入力箇所"))</f>
        <v>#REF!</v>
      </c>
    </row>
    <row r="10213" spans="1:14" ht="27" thickBot="1" x14ac:dyDescent="0.25">
      <c r="A10213" s="31" t="s">
        <v>79</v>
      </c>
      <c r="B10213" s="18">
        <v>6</v>
      </c>
      <c r="C10213" s="18">
        <v>11</v>
      </c>
      <c r="D10213" s="18">
        <v>16</v>
      </c>
      <c r="E10213" s="18">
        <v>21</v>
      </c>
      <c r="F10213" s="62"/>
      <c r="G10213" s="62"/>
      <c r="H10213" s="62"/>
      <c r="I10213" s="62"/>
      <c r="J10213" s="62"/>
      <c r="K10213" s="19"/>
      <c r="L10213" s="31" t="s">
        <v>79</v>
      </c>
      <c r="M10213" s="104" t="e">
        <f>#REF!</f>
        <v>#REF!</v>
      </c>
      <c r="N10213" s="113" t="e">
        <f>IF(M10213=0,"",CHOOSE(M10213,"6","11","16","21","21","手入力箇所","手入力箇所","手入力箇所","手入力箇所","手入力箇所","手入力箇所","手入力箇所","手入力箇所","手入力箇所"))</f>
        <v>#REF!</v>
      </c>
    </row>
    <row r="10214" spans="1:14" ht="40.200000000000003" thickBot="1" x14ac:dyDescent="0.25">
      <c r="A10214" s="31" t="s">
        <v>80</v>
      </c>
      <c r="B10214" s="18">
        <v>5</v>
      </c>
      <c r="C10214" s="18">
        <v>7</v>
      </c>
      <c r="D10214" s="18">
        <v>9</v>
      </c>
      <c r="E10214" s="18">
        <v>10</v>
      </c>
      <c r="F10214" s="62"/>
      <c r="G10214" s="62"/>
      <c r="H10214" s="62"/>
      <c r="I10214" s="62"/>
      <c r="J10214" s="62"/>
      <c r="K10214" s="19"/>
      <c r="L10214" s="31" t="s">
        <v>80</v>
      </c>
      <c r="M10214" s="104" t="e">
        <f>#REF!</f>
        <v>#REF!</v>
      </c>
      <c r="N10214" s="113" t="e">
        <f>IF(M10214=0,"",CHOOSE(M10214,"5","7","9","10","10","手入力箇所","手入力箇所","手入力箇所","手入力箇所","手入力箇所","手入力箇所","手入力箇所","手入力箇所","手入力箇所"))</f>
        <v>#REF!</v>
      </c>
    </row>
    <row r="10215" spans="1:14" ht="40.200000000000003" thickBot="1" x14ac:dyDescent="0.25">
      <c r="A10215" s="31" t="s">
        <v>81</v>
      </c>
      <c r="B10215" s="18">
        <v>9</v>
      </c>
      <c r="C10215" s="18">
        <v>14</v>
      </c>
      <c r="D10215" s="62"/>
      <c r="E10215" s="62"/>
      <c r="F10215" s="62"/>
      <c r="G10215" s="62"/>
      <c r="H10215" s="62"/>
      <c r="I10215" s="62"/>
      <c r="J10215" s="62"/>
      <c r="K10215" s="19"/>
      <c r="L10215" s="31" t="s">
        <v>81</v>
      </c>
      <c r="M10215" s="104" t="e">
        <f>#REF!</f>
        <v>#REF!</v>
      </c>
      <c r="N10215" s="113" t="e">
        <f>IF(M10215=0,"",CHOOSE(M10215,"9","14","手入力箇所","手入力箇所","手入力箇所","手入力箇所","手入力箇所","手入力箇所","手入力箇所","手入力箇所","手入力箇所","手入力箇所"))</f>
        <v>#REF!</v>
      </c>
    </row>
    <row r="10216" spans="1:14" ht="13.8" thickBot="1" x14ac:dyDescent="0.25">
      <c r="A10216" s="31" t="s">
        <v>82</v>
      </c>
      <c r="B10216" s="18">
        <v>3</v>
      </c>
      <c r="C10216" s="18">
        <v>4</v>
      </c>
      <c r="D10216" s="18">
        <v>4</v>
      </c>
      <c r="E10216" s="18">
        <v>5</v>
      </c>
      <c r="F10216" s="18">
        <v>6</v>
      </c>
      <c r="G10216" s="18">
        <v>8</v>
      </c>
      <c r="H10216" s="18">
        <v>9</v>
      </c>
      <c r="I10216" s="18">
        <v>11</v>
      </c>
      <c r="J10216" s="18">
        <v>12</v>
      </c>
      <c r="K10216" s="19"/>
      <c r="L10216" s="31" t="s">
        <v>82</v>
      </c>
      <c r="M10216" s="104" t="e">
        <f>#REF!</f>
        <v>#REF!</v>
      </c>
      <c r="N10216" s="113" t="e">
        <f>IF(M10216=0,"",CHOOSE(M10216,"3","4","4","5","5","6","6","6","6","6","8","8","8","8","8","8","8","8","8","8","9","9","9","9","9","9","9","9","9","9","11","11","11","11","11","11","11","11","11","11","12","12","12","12","12","12","12","12","12","12","12","手入力箇所","手入力箇所","手入力箇所","手入力箇所","手入力箇所","手入力箇所","手入力箇所","手入力箇所","手入力箇所","手入力箇所"))</f>
        <v>#REF!</v>
      </c>
    </row>
    <row r="10217" spans="1:14" ht="13.8" thickBot="1" x14ac:dyDescent="0.25">
      <c r="A10217" s="31" t="s">
        <v>83</v>
      </c>
      <c r="B10217" s="18">
        <v>3</v>
      </c>
      <c r="C10217" s="18">
        <v>4</v>
      </c>
      <c r="D10217" s="18">
        <v>4</v>
      </c>
      <c r="E10217" s="18">
        <v>5</v>
      </c>
      <c r="F10217" s="18">
        <v>6</v>
      </c>
      <c r="G10217" s="18">
        <v>8</v>
      </c>
      <c r="H10217" s="18">
        <v>10</v>
      </c>
      <c r="I10217" s="18">
        <v>12</v>
      </c>
      <c r="J10217" s="18">
        <v>13</v>
      </c>
      <c r="K10217" s="19"/>
      <c r="L10217" s="31" t="s">
        <v>83</v>
      </c>
      <c r="M10217" s="104" t="e">
        <f>#REF!</f>
        <v>#REF!</v>
      </c>
      <c r="N10217" s="113" t="e">
        <f>IF(M10217=0,"",CHOOSE(M10217,"3","4","4","5","5","6","6","6","6","6","8","8","8","8","8","8","8","8","8","8","10","10","10","10","10","10","10","10","10","10","12","12","12","12","12","12","12","12","12","12","13","13","13","13","13","13","13","13","13","13","13","手入力箇所","手入力箇所","手入力箇所","手入力箇所","手入力箇所","手入力箇所","手入力箇所","手入力箇所","手入力箇所","手入力箇所"))</f>
        <v>#REF!</v>
      </c>
    </row>
    <row r="10218" spans="1:14" ht="27" thickBot="1" x14ac:dyDescent="0.25">
      <c r="A10218" s="32" t="s">
        <v>84</v>
      </c>
      <c r="B10218" s="20">
        <v>1</v>
      </c>
      <c r="C10218" s="20">
        <v>2</v>
      </c>
      <c r="D10218" s="20">
        <v>3</v>
      </c>
      <c r="E10218" s="20">
        <v>4</v>
      </c>
      <c r="F10218" s="20">
        <v>8</v>
      </c>
      <c r="G10218" s="20">
        <v>19</v>
      </c>
      <c r="H10218" s="63"/>
      <c r="I10218" s="63"/>
      <c r="J10218" s="63"/>
      <c r="K10218" s="21"/>
      <c r="L10218" s="32" t="s">
        <v>84</v>
      </c>
      <c r="M10218" s="104" t="e">
        <f>#REF!</f>
        <v>#REF!</v>
      </c>
      <c r="N10218" s="113" t="e">
        <f>IF(M10218=0,"",CHOOSE(M10218,"1","2","3","4","4","8","8","8","8","8","19","19","19","19","19","19","19","19","19","19","手入力箇所","手入力箇所","手入力箇所","手入力箇所","手入力箇所","手入力箇所","手入力箇所","手入力箇所","手入力箇所","手入力箇所"))</f>
        <v>#REF!</v>
      </c>
    </row>
    <row r="10219" spans="1:14" ht="13.8" thickBot="1" x14ac:dyDescent="0.25"/>
    <row r="10220" spans="1:14" ht="13.8" thickBot="1" x14ac:dyDescent="0.25">
      <c r="A10220" s="686" t="e">
        <f>A10193</f>
        <v>#REF!</v>
      </c>
      <c r="B10220" s="686"/>
      <c r="C10220" s="686"/>
      <c r="D10220" s="687" t="s">
        <v>193</v>
      </c>
      <c r="E10220" s="687"/>
      <c r="F10220" s="687"/>
      <c r="G10220" s="687"/>
      <c r="H10220" s="687"/>
      <c r="I10220" s="687"/>
      <c r="J10220" s="687"/>
      <c r="K10220" s="687"/>
      <c r="L10220" s="687"/>
      <c r="M10220" s="687"/>
      <c r="N10220" s="687"/>
    </row>
    <row r="10221" spans="1:14" ht="13.8" thickBot="1" x14ac:dyDescent="0.25">
      <c r="A10221" s="105"/>
      <c r="B10221" s="33">
        <v>1</v>
      </c>
      <c r="C10221" s="24">
        <v>2</v>
      </c>
      <c r="D10221" s="24">
        <v>3</v>
      </c>
      <c r="E10221" s="24" t="s">
        <v>58</v>
      </c>
      <c r="F10221" s="24" t="s">
        <v>59</v>
      </c>
      <c r="G10221" s="24" t="s">
        <v>60</v>
      </c>
      <c r="H10221" s="24" t="s">
        <v>61</v>
      </c>
      <c r="I10221" s="24" t="s">
        <v>62</v>
      </c>
      <c r="J10221" s="24" t="s">
        <v>194</v>
      </c>
      <c r="K10221" s="102" t="s">
        <v>85</v>
      </c>
      <c r="L10221" s="105" t="s">
        <v>189</v>
      </c>
      <c r="M10221" s="105" t="s">
        <v>188</v>
      </c>
      <c r="N10221" s="105" t="s">
        <v>51</v>
      </c>
    </row>
    <row r="10222" spans="1:14" ht="13.8" thickBot="1" x14ac:dyDescent="0.25">
      <c r="A10222" s="26" t="s">
        <v>56</v>
      </c>
      <c r="B10222" s="22">
        <v>16</v>
      </c>
      <c r="C10222" s="22">
        <v>25</v>
      </c>
      <c r="D10222" s="22">
        <v>32</v>
      </c>
      <c r="E10222" s="22">
        <v>38</v>
      </c>
      <c r="F10222" s="22">
        <v>56</v>
      </c>
      <c r="G10222" s="22">
        <v>87</v>
      </c>
      <c r="H10222" s="22">
        <v>121</v>
      </c>
      <c r="I10222" s="22"/>
      <c r="J10222" s="23"/>
      <c r="K10222" s="68"/>
      <c r="L10222" s="107" t="s">
        <v>56</v>
      </c>
      <c r="M10222" s="103" t="e">
        <f>#REF!</f>
        <v>#REF!</v>
      </c>
      <c r="N10222" s="103" t="e">
        <f>IF(M10222=0,"",CHOOSE(M10222,"16","25","32","38","38","56","56","56","56","56","87","87","87","87","87","87","87","87","87","87","121","121","121","121","121","121","121","121","121","121","手入力箇所","手入力箇所","手入力箇所","手入力箇所","手入力箇所","手入力箇所","手入力箇所","手入力箇所","手入力箇所","手入力箇所"))</f>
        <v>#REF!</v>
      </c>
    </row>
    <row r="10223" spans="1:14" ht="13.8" thickBot="1" x14ac:dyDescent="0.25">
      <c r="A10223" s="27" t="s">
        <v>57</v>
      </c>
      <c r="B10223" s="18">
        <v>25</v>
      </c>
      <c r="C10223" s="18">
        <v>33</v>
      </c>
      <c r="D10223" s="18">
        <v>40</v>
      </c>
      <c r="E10223" s="18">
        <v>45</v>
      </c>
      <c r="F10223" s="18">
        <v>58</v>
      </c>
      <c r="G10223" s="18">
        <v>79</v>
      </c>
      <c r="H10223" s="18"/>
      <c r="I10223" s="18"/>
      <c r="J10223" s="62"/>
      <c r="K10223" s="69"/>
      <c r="L10223" s="107" t="s">
        <v>57</v>
      </c>
      <c r="M10223" s="103" t="e">
        <f>#REF!</f>
        <v>#REF!</v>
      </c>
      <c r="N10223" s="103" t="e">
        <f>IF(M10223=0,"",CHOOSE(M10223,"25","33","40","45","45","58","58","58","58","58","79","79","79","79","79","79","79","79","79","79","手入力箇所","手入力箇所","手入力箇所","手入力箇所","手入力箇所","手入力箇所","手入力箇所","手入力箇所","手入力箇所","手入力箇所"))</f>
        <v>#REF!</v>
      </c>
    </row>
    <row r="10224" spans="1:14" ht="48.6" thickBot="1" x14ac:dyDescent="0.25">
      <c r="A10224" s="28" t="s">
        <v>64</v>
      </c>
      <c r="B10224" s="18">
        <v>32</v>
      </c>
      <c r="C10224" s="18"/>
      <c r="D10224" s="18"/>
      <c r="E10224" s="18"/>
      <c r="F10224" s="18"/>
      <c r="G10224" s="18"/>
      <c r="H10224" s="18"/>
      <c r="I10224" s="18"/>
      <c r="J10224" s="62"/>
      <c r="K10224" s="69"/>
      <c r="L10224" s="108" t="s">
        <v>64</v>
      </c>
      <c r="M10224" s="103" t="e">
        <f>#REF!</f>
        <v>#REF!</v>
      </c>
      <c r="N10224" s="103" t="e">
        <f>IF(M10224=0,"",CHOOSE(M10224,"32","手入力箇所","手入力箇所","手入力箇所","手入力箇所","手入力箇所","手入力箇所","手入力箇所","手入力箇所","手入力箇所","手入力箇所"))</f>
        <v>#REF!</v>
      </c>
    </row>
    <row r="10225" spans="1:14" ht="48.6" thickBot="1" x14ac:dyDescent="0.25">
      <c r="A10225" s="28" t="s">
        <v>65</v>
      </c>
      <c r="B10225" s="18">
        <v>36</v>
      </c>
      <c r="C10225" s="18"/>
      <c r="D10225" s="18"/>
      <c r="E10225" s="18"/>
      <c r="F10225" s="18"/>
      <c r="G10225" s="18"/>
      <c r="H10225" s="18"/>
      <c r="I10225" s="18"/>
      <c r="J10225" s="62"/>
      <c r="K10225" s="69"/>
      <c r="L10225" s="108" t="s">
        <v>65</v>
      </c>
      <c r="M10225" s="103" t="e">
        <f>#REF!</f>
        <v>#REF!</v>
      </c>
      <c r="N10225" s="103" t="e">
        <f>IF(M10225=0,"",CHOOSE(M10225,"36","手入力箇所","手入力箇所","手入力箇所","手入力箇所","手入力箇所","手入力箇所","手入力箇所","手入力箇所","手入力箇所","手入力箇所"))</f>
        <v>#REF!</v>
      </c>
    </row>
    <row r="10226" spans="1:14" ht="24.6" thickBot="1" x14ac:dyDescent="0.25">
      <c r="A10226" s="28" t="s">
        <v>66</v>
      </c>
      <c r="B10226" s="18">
        <v>24</v>
      </c>
      <c r="C10226" s="18">
        <v>30</v>
      </c>
      <c r="D10226" s="18">
        <v>33</v>
      </c>
      <c r="E10226" s="18">
        <v>35</v>
      </c>
      <c r="F10226" s="18">
        <v>42</v>
      </c>
      <c r="G10226" s="18"/>
      <c r="H10226" s="18"/>
      <c r="I10226" s="18"/>
      <c r="J10226" s="62"/>
      <c r="K10226" s="69"/>
      <c r="L10226" s="108" t="s">
        <v>66</v>
      </c>
      <c r="M10226" s="103" t="e">
        <f>#REF!</f>
        <v>#REF!</v>
      </c>
      <c r="N10226" s="103" t="e">
        <f>IF(M10226=0,"",CHOOSE(M10226,"24","30","33","35","35","42","42","42","42","42","手入力箇所","手入力箇所","手入力箇所","手入力箇所","手入力箇所","手入力箇所","手入力箇所","手入力箇所","手入力箇所","手入力箇所"))</f>
        <v>#REF!</v>
      </c>
    </row>
    <row r="10227" spans="1:14" ht="36.6" thickBot="1" x14ac:dyDescent="0.25">
      <c r="A10227" s="28" t="s">
        <v>67</v>
      </c>
      <c r="B10227" s="18">
        <v>7</v>
      </c>
      <c r="C10227" s="18">
        <v>12</v>
      </c>
      <c r="D10227" s="18">
        <v>16</v>
      </c>
      <c r="E10227" s="18">
        <v>19</v>
      </c>
      <c r="F10227" s="18"/>
      <c r="G10227" s="18"/>
      <c r="H10227" s="18"/>
      <c r="I10227" s="18"/>
      <c r="J10227" s="62"/>
      <c r="K10227" s="69"/>
      <c r="L10227" s="108" t="s">
        <v>67</v>
      </c>
      <c r="M10227" s="103" t="e">
        <f>#REF!</f>
        <v>#REF!</v>
      </c>
      <c r="N10227" s="103" t="e">
        <f>IF(M10227=0,"",CHOOSE(M10227,"7","12","16","19","19","手入力箇所","手入力箇所","手入力箇所","手入力箇所","手入力箇所","手入力箇所","手入力箇所","手入力箇所","手入力箇所","手入力箇所"))</f>
        <v>#REF!</v>
      </c>
    </row>
    <row r="10228" spans="1:14" ht="24.6" thickBot="1" x14ac:dyDescent="0.25">
      <c r="A10228" s="28" t="s">
        <v>68</v>
      </c>
      <c r="B10228" s="18">
        <v>21</v>
      </c>
      <c r="C10228" s="18">
        <v>35</v>
      </c>
      <c r="D10228" s="18">
        <v>48</v>
      </c>
      <c r="E10228" s="18">
        <v>59</v>
      </c>
      <c r="F10228" s="18">
        <v>94</v>
      </c>
      <c r="G10228" s="18">
        <v>159</v>
      </c>
      <c r="H10228" s="18">
        <v>235</v>
      </c>
      <c r="I10228" s="18"/>
      <c r="J10228" s="62"/>
      <c r="K10228" s="69"/>
      <c r="L10228" s="108" t="s">
        <v>68</v>
      </c>
      <c r="M10228" s="103" t="e">
        <f>#REF!</f>
        <v>#REF!</v>
      </c>
      <c r="N10228" s="103" t="e">
        <f>IF(M10228=0,"",CHOOSE(M10228,"21","35","48","59","59","94","94","94","94","94","159","159","159","159","159","159","159","159","159","159","235","235","235","235","235","235","235","235","235","235","手入力箇所","手入力箇所","手入力箇所","手入力箇所","手入力箇所","手入力箇所","手入力箇所","手入力箇所","手入力箇所","手入力箇所"))</f>
        <v>#REF!</v>
      </c>
    </row>
    <row r="10229" spans="1:14" ht="36.6" thickBot="1" x14ac:dyDescent="0.25">
      <c r="A10229" s="28" t="s">
        <v>69</v>
      </c>
      <c r="B10229" s="18">
        <v>22</v>
      </c>
      <c r="C10229" s="18">
        <v>26</v>
      </c>
      <c r="D10229" s="18">
        <v>28</v>
      </c>
      <c r="E10229" s="18">
        <v>29</v>
      </c>
      <c r="F10229" s="18">
        <v>34</v>
      </c>
      <c r="G10229" s="18"/>
      <c r="H10229" s="18"/>
      <c r="I10229" s="18"/>
      <c r="J10229" s="62"/>
      <c r="K10229" s="69"/>
      <c r="L10229" s="108" t="s">
        <v>69</v>
      </c>
      <c r="M10229" s="103" t="e">
        <f>#REF!</f>
        <v>#REF!</v>
      </c>
      <c r="N10229" s="103" t="e">
        <f>IF(M10229=0,"",CHOOSE(M10229,"22","26","28","29","29","34","34","34","34","34","手入力箇所","手入力箇所","手入力箇所","手入力箇所","手入力箇所","手入力箇所","手入力箇所","手入力箇所","手入力箇所","手入力箇所"))</f>
        <v>#REF!</v>
      </c>
    </row>
    <row r="10230" spans="1:14" ht="13.8" thickBot="1" x14ac:dyDescent="0.25">
      <c r="A10230" s="27" t="s">
        <v>63</v>
      </c>
      <c r="B10230" s="18">
        <v>21</v>
      </c>
      <c r="C10230" s="18">
        <v>33</v>
      </c>
      <c r="D10230" s="18">
        <v>46</v>
      </c>
      <c r="E10230" s="18">
        <v>56</v>
      </c>
      <c r="F10230" s="18">
        <v>89</v>
      </c>
      <c r="G10230" s="18">
        <v>151</v>
      </c>
      <c r="H10230" s="18">
        <v>224</v>
      </c>
      <c r="I10230" s="18">
        <v>289</v>
      </c>
      <c r="J10230" s="18">
        <v>350</v>
      </c>
      <c r="K10230" s="69"/>
      <c r="L10230" s="107" t="s">
        <v>63</v>
      </c>
      <c r="M10230" s="103" t="e">
        <f>#REF!</f>
        <v>#REF!</v>
      </c>
      <c r="N10230" s="103" t="e">
        <f>IF(M10230=0,"",CHOOSE(M10230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231" spans="1:14" ht="24.6" thickBot="1" x14ac:dyDescent="0.25">
      <c r="A10231" s="34" t="s">
        <v>70</v>
      </c>
      <c r="B10231" s="35">
        <v>13</v>
      </c>
      <c r="C10231" s="35">
        <v>33</v>
      </c>
      <c r="D10231" s="35">
        <v>59</v>
      </c>
      <c r="E10231" s="35"/>
      <c r="F10231" s="35"/>
      <c r="G10231" s="35"/>
      <c r="H10231" s="35"/>
      <c r="I10231" s="35"/>
      <c r="J10231" s="36"/>
      <c r="K10231" s="67"/>
      <c r="L10231" s="108" t="s">
        <v>70</v>
      </c>
      <c r="M10231" s="103" t="e">
        <f>#REF!</f>
        <v>#REF!</v>
      </c>
      <c r="N10231" s="103" t="e">
        <f>IF(M10231=0,"",CHOOSE(M10231,"13","33","59","手入力箇所","手入力箇所","手入力箇所","手入力箇所","手入力箇所","手入力箇所","手入力箇所","手入力箇所","手入力箇所","手入力箇所"))</f>
        <v>#REF!</v>
      </c>
    </row>
    <row r="10232" spans="1:14" ht="13.8" thickBot="1" x14ac:dyDescent="0.25">
      <c r="A10232" s="37" t="s">
        <v>71</v>
      </c>
      <c r="B10232" s="17">
        <v>23</v>
      </c>
      <c r="C10232" s="17">
        <v>39</v>
      </c>
      <c r="D10232" s="17">
        <v>97</v>
      </c>
      <c r="E10232" s="17"/>
      <c r="F10232" s="17"/>
      <c r="G10232" s="17"/>
      <c r="H10232" s="17"/>
      <c r="I10232" s="17"/>
      <c r="J10232" s="64"/>
      <c r="K10232" s="70"/>
      <c r="L10232" s="109" t="s">
        <v>71</v>
      </c>
      <c r="M10232" s="103" t="e">
        <f>#REF!</f>
        <v>#REF!</v>
      </c>
      <c r="N10232" s="103" t="e">
        <f>IF(M10232=0,"",CHOOSE(M10232,"23","39","97","手入力箇所","手入力箇所","手入力箇所","手入力箇所","手入力箇所","手入力箇所","手入力箇所","手入力箇所","手入力箇所","手入力箇所"))</f>
        <v>#REF!</v>
      </c>
    </row>
    <row r="10233" spans="1:14" ht="13.8" thickBot="1" x14ac:dyDescent="0.25">
      <c r="A10233" s="29" t="s">
        <v>72</v>
      </c>
      <c r="B10233" s="18">
        <v>21</v>
      </c>
      <c r="C10233" s="18">
        <v>37</v>
      </c>
      <c r="D10233" s="18">
        <v>58</v>
      </c>
      <c r="E10233" s="18">
        <v>76</v>
      </c>
      <c r="F10233" s="18">
        <v>137</v>
      </c>
      <c r="G10233" s="18"/>
      <c r="H10233" s="18"/>
      <c r="I10233" s="18"/>
      <c r="J10233" s="62"/>
      <c r="K10233" s="69"/>
      <c r="L10233" s="109" t="s">
        <v>72</v>
      </c>
      <c r="M10233" s="103" t="e">
        <f>#REF!</f>
        <v>#REF!</v>
      </c>
      <c r="N10233" s="103" t="e">
        <f>IF(M10233=0,"",CHOOSE(M10233,"21","37","58","76","76","137","137","137","137","137","手入力箇所","手入力箇所","手入力箇所","手入力箇所","手入力箇所","手入力箇所","手入力箇所","手入力箇所","手入力箇所","手入力箇所"))</f>
        <v>#REF!</v>
      </c>
    </row>
    <row r="10234" spans="1:14" ht="13.8" thickBot="1" x14ac:dyDescent="0.25">
      <c r="A10234" s="29" t="s">
        <v>73</v>
      </c>
      <c r="B10234" s="18">
        <v>48</v>
      </c>
      <c r="C10234" s="18">
        <v>93</v>
      </c>
      <c r="D10234" s="18">
        <v>138</v>
      </c>
      <c r="E10234" s="18">
        <v>183</v>
      </c>
      <c r="F10234" s="18"/>
      <c r="G10234" s="18"/>
      <c r="H10234" s="18"/>
      <c r="I10234" s="18"/>
      <c r="J10234" s="62"/>
      <c r="K10234" s="69"/>
      <c r="L10234" s="109" t="s">
        <v>73</v>
      </c>
      <c r="M10234" s="103" t="e">
        <f>#REF!</f>
        <v>#REF!</v>
      </c>
      <c r="N10234" s="103" t="e">
        <f>IF(M10234=0,"",CHOOSE(M10234,"48","93","138","183","183","手入力箇所","手入力箇所","手入力箇所","手入力箇所","手入力箇所","手入力箇所","手入力箇所","手入力箇所","手入力箇所","手入力箇所"))</f>
        <v>#REF!</v>
      </c>
    </row>
    <row r="10235" spans="1:14" ht="37.200000000000003" thickBot="1" x14ac:dyDescent="0.25">
      <c r="A10235" s="30" t="s">
        <v>74</v>
      </c>
      <c r="B10235" s="18">
        <v>13</v>
      </c>
      <c r="C10235" s="18">
        <v>26</v>
      </c>
      <c r="D10235" s="18">
        <v>40</v>
      </c>
      <c r="E10235" s="18">
        <v>55</v>
      </c>
      <c r="F10235" s="18">
        <v>107</v>
      </c>
      <c r="G10235" s="18">
        <v>224</v>
      </c>
      <c r="H10235" s="18">
        <v>386</v>
      </c>
      <c r="I10235" s="18"/>
      <c r="J10235" s="62"/>
      <c r="K10235" s="69"/>
      <c r="L10235" s="110" t="s">
        <v>74</v>
      </c>
      <c r="M10235" s="103" t="e">
        <f>#REF!</f>
        <v>#REF!</v>
      </c>
      <c r="N10235" s="103" t="e">
        <f>IF(M10235=0,"",CHOOSE(M10235,"13","26","40","55","55","107","107","107","107","107","224","224","224","224","224","224","224","224","224","224","386","386","386","386","386","386","386","386","386","386","手入力箇所","手入力箇所","手入力箇所","手入力箇所","手入力箇所","手入力箇所","手入力箇所","手入力箇所","手入力箇所","手入力箇所"))</f>
        <v>#REF!</v>
      </c>
    </row>
    <row r="10236" spans="1:14" ht="13.8" thickBot="1" x14ac:dyDescent="0.25">
      <c r="A10236" s="29" t="s">
        <v>75</v>
      </c>
      <c r="B10236" s="18">
        <v>36</v>
      </c>
      <c r="C10236" s="18">
        <v>98</v>
      </c>
      <c r="D10236" s="18">
        <v>173</v>
      </c>
      <c r="E10236" s="18">
        <v>274</v>
      </c>
      <c r="F10236" s="18"/>
      <c r="G10236" s="18"/>
      <c r="H10236" s="18"/>
      <c r="I10236" s="18"/>
      <c r="J10236" s="62"/>
      <c r="K10236" s="69"/>
      <c r="L10236" s="109" t="s">
        <v>75</v>
      </c>
      <c r="M10236" s="103" t="e">
        <f>#REF!</f>
        <v>#REF!</v>
      </c>
      <c r="N10236" s="103" t="e">
        <f>IF(M10236=0,"",CHOOSE(M10236,"36","98","173","274","274","手入力箇所","手入力箇所","手入力箇所","手入力箇所","手入力箇所","手入力箇所","手入力箇所","手入力箇所","手入力箇所","手入力箇所"))</f>
        <v>#REF!</v>
      </c>
    </row>
    <row r="10237" spans="1:14" ht="37.200000000000003" thickBot="1" x14ac:dyDescent="0.25">
      <c r="A10237" s="30" t="s">
        <v>76</v>
      </c>
      <c r="B10237" s="18">
        <v>127</v>
      </c>
      <c r="C10237" s="18">
        <v>127</v>
      </c>
      <c r="D10237" s="18">
        <v>127</v>
      </c>
      <c r="E10237" s="18">
        <v>127</v>
      </c>
      <c r="F10237" s="18"/>
      <c r="G10237" s="18"/>
      <c r="H10237" s="18"/>
      <c r="I10237" s="18"/>
      <c r="J10237" s="62"/>
      <c r="K10237" s="69"/>
      <c r="L10237" s="110" t="s">
        <v>76</v>
      </c>
      <c r="M10237" s="103" t="e">
        <f>#REF!</f>
        <v>#REF!</v>
      </c>
      <c r="N10237" s="103" t="e">
        <f>IF(M10237=0,"",CHOOSE(M10237,"127","127","127","127","127","手入力箇所","手入力箇所","手入力箇所","手入力箇所","手入力箇所","手入力箇所","手入力箇所","手入力箇所","手入力箇所","手入力箇所"))</f>
        <v>#REF!</v>
      </c>
    </row>
    <row r="10238" spans="1:14" ht="27" thickBot="1" x14ac:dyDescent="0.25">
      <c r="A10238" s="31" t="s">
        <v>77</v>
      </c>
      <c r="B10238" s="18">
        <v>42</v>
      </c>
      <c r="C10238" s="18">
        <v>90</v>
      </c>
      <c r="D10238" s="18">
        <v>141</v>
      </c>
      <c r="E10238" s="18">
        <v>193</v>
      </c>
      <c r="F10238" s="62"/>
      <c r="G10238" s="62"/>
      <c r="H10238" s="62"/>
      <c r="I10238" s="62"/>
      <c r="J10238" s="62"/>
      <c r="K10238" s="69"/>
      <c r="L10238" s="111" t="s">
        <v>77</v>
      </c>
      <c r="M10238" s="103" t="e">
        <f>#REF!</f>
        <v>#REF!</v>
      </c>
      <c r="N10238" s="103" t="e">
        <f>IF(M10238=0,"",CHOOSE(M10238,"42","90","141","193","1936","手入力箇所","手入力箇所","手入力箇所","手入力箇所","手入力箇所","手入力箇所","手入力箇所","手入力箇所","手入力箇所","手入力箇所"))</f>
        <v>#REF!</v>
      </c>
    </row>
    <row r="10239" spans="1:14" ht="40.200000000000003" thickBot="1" x14ac:dyDescent="0.25">
      <c r="A10239" s="31" t="s">
        <v>78</v>
      </c>
      <c r="B10239" s="18">
        <v>24</v>
      </c>
      <c r="C10239" s="18">
        <v>43</v>
      </c>
      <c r="D10239" s="18">
        <v>61</v>
      </c>
      <c r="E10239" s="18">
        <v>76</v>
      </c>
      <c r="F10239" s="62"/>
      <c r="G10239" s="62"/>
      <c r="H10239" s="62"/>
      <c r="I10239" s="62"/>
      <c r="J10239" s="62"/>
      <c r="K10239" s="69"/>
      <c r="L10239" s="111" t="s">
        <v>78</v>
      </c>
      <c r="M10239" s="103" t="e">
        <f>#REF!</f>
        <v>#REF!</v>
      </c>
      <c r="N10239" s="103" t="e">
        <f>IF(M10239=0,"",CHOOSE(M10239,"24","43","61","76","76","手入力箇所","手入力箇所","手入力箇所","手入力箇所","手入力箇所","手入力箇所","手入力箇所","手入力箇所","手入力箇所","手入力箇所"))</f>
        <v>#REF!</v>
      </c>
    </row>
    <row r="10240" spans="1:14" ht="27" thickBot="1" x14ac:dyDescent="0.25">
      <c r="A10240" s="31" t="s">
        <v>79</v>
      </c>
      <c r="B10240" s="18">
        <v>54</v>
      </c>
      <c r="C10240" s="18">
        <v>77</v>
      </c>
      <c r="D10240" s="18">
        <v>94</v>
      </c>
      <c r="E10240" s="18">
        <v>107</v>
      </c>
      <c r="F10240" s="62"/>
      <c r="G10240" s="62"/>
      <c r="H10240" s="62"/>
      <c r="I10240" s="62"/>
      <c r="J10240" s="62"/>
      <c r="K10240" s="69"/>
      <c r="L10240" s="111" t="s">
        <v>79</v>
      </c>
      <c r="M10240" s="103" t="e">
        <f>#REF!</f>
        <v>#REF!</v>
      </c>
      <c r="N10240" s="103" t="e">
        <f>IF(M10240=0,"",CHOOSE(M10240,"54","77","94","107","107","手入力箇所","手入力箇所","手入力箇所","手入力箇所","手入力箇所","手入力箇所","手入力箇所","手入力箇所","手入力箇所","手入力箇所"))</f>
        <v>#REF!</v>
      </c>
    </row>
    <row r="10241" spans="1:14" ht="40.200000000000003" thickBot="1" x14ac:dyDescent="0.25">
      <c r="A10241" s="31" t="s">
        <v>80</v>
      </c>
      <c r="B10241" s="18">
        <v>49</v>
      </c>
      <c r="C10241" s="18">
        <v>53</v>
      </c>
      <c r="D10241" s="18">
        <v>55</v>
      </c>
      <c r="E10241" s="18">
        <v>56</v>
      </c>
      <c r="F10241" s="62"/>
      <c r="G10241" s="62"/>
      <c r="H10241" s="62"/>
      <c r="I10241" s="62"/>
      <c r="J10241" s="62"/>
      <c r="K10241" s="69"/>
      <c r="L10241" s="111" t="s">
        <v>80</v>
      </c>
      <c r="M10241" s="103" t="e">
        <f>#REF!</f>
        <v>#REF!</v>
      </c>
      <c r="N10241" s="103" t="e">
        <f>IF(M10241=0,"",CHOOSE(M10241,"49","53","55","56","56","手入力箇所","手入力箇所","手入力箇所","手入力箇所","手入力箇所","手入力箇所","手入力箇所","手入力箇所","手入力箇所","手入力箇所"))</f>
        <v>#REF!</v>
      </c>
    </row>
    <row r="10242" spans="1:14" ht="40.200000000000003" thickBot="1" x14ac:dyDescent="0.25">
      <c r="A10242" s="38" t="s">
        <v>81</v>
      </c>
      <c r="B10242" s="35">
        <v>232</v>
      </c>
      <c r="C10242" s="35">
        <v>232</v>
      </c>
      <c r="D10242" s="36"/>
      <c r="E10242" s="36"/>
      <c r="F10242" s="36"/>
      <c r="G10242" s="36"/>
      <c r="H10242" s="36"/>
      <c r="I10242" s="36"/>
      <c r="J10242" s="36"/>
      <c r="K10242" s="67"/>
      <c r="L10242" s="111" t="s">
        <v>81</v>
      </c>
      <c r="M10242" s="103" t="e">
        <f>#REF!</f>
        <v>#REF!</v>
      </c>
      <c r="N10242" s="103" t="e">
        <f>IF(M10242=0,"",CHOOSE(M10242,"232","232","手入力箇所","手入力箇所","手入力箇所","手入力箇所","手入力箇所","手入力箇所","手入力箇所","手入力箇所","手入力箇所","手入力箇所"))</f>
        <v>#REF!</v>
      </c>
    </row>
    <row r="10243" spans="1:14" ht="13.8" thickBot="1" x14ac:dyDescent="0.25">
      <c r="A10243" s="39" t="s">
        <v>82</v>
      </c>
      <c r="B10243" s="17">
        <v>6</v>
      </c>
      <c r="C10243" s="17">
        <v>9</v>
      </c>
      <c r="D10243" s="17">
        <v>11</v>
      </c>
      <c r="E10243" s="17">
        <v>13</v>
      </c>
      <c r="F10243" s="17">
        <v>18</v>
      </c>
      <c r="G10243" s="17">
        <v>26</v>
      </c>
      <c r="H10243" s="17">
        <v>35</v>
      </c>
      <c r="I10243" s="17">
        <v>43</v>
      </c>
      <c r="J10243" s="17">
        <v>49</v>
      </c>
      <c r="K10243" s="70"/>
      <c r="L10243" s="111" t="s">
        <v>82</v>
      </c>
      <c r="M10243" s="103" t="e">
        <f>#REF!</f>
        <v>#REF!</v>
      </c>
      <c r="N10243" s="103" t="e">
        <f>IF(M10243=0,"",CHOOSE(M10243,"6","9","11","13","13","18","18","18","18","18","26","26","26","26","26","26","26","26","26","26","35","35","35","35","35","35","35","35","35","35","43","43","43","43","43","43","43","43","43","43","49","49","49","49","49","49","49","49","49","49","手入力箇所","手入力箇所","手入力箇所","手入力箇所","手入力箇所","手入力箇所","手入力箇所","手入力箇所","手入力箇所","手入力箇所"))</f>
        <v>#REF!</v>
      </c>
    </row>
    <row r="10244" spans="1:14" ht="13.8" thickBot="1" x14ac:dyDescent="0.25">
      <c r="A10244" s="31" t="s">
        <v>83</v>
      </c>
      <c r="B10244" s="18">
        <v>6</v>
      </c>
      <c r="C10244" s="18">
        <v>10</v>
      </c>
      <c r="D10244" s="18">
        <v>14</v>
      </c>
      <c r="E10244" s="18">
        <v>17</v>
      </c>
      <c r="F10244" s="18">
        <v>29</v>
      </c>
      <c r="G10244" s="18">
        <v>50</v>
      </c>
      <c r="H10244" s="18">
        <v>76</v>
      </c>
      <c r="I10244" s="18">
        <v>100</v>
      </c>
      <c r="J10244" s="18">
        <v>123</v>
      </c>
      <c r="K10244" s="69"/>
      <c r="L10244" s="111" t="s">
        <v>83</v>
      </c>
      <c r="M10244" s="103" t="e">
        <f>#REF!</f>
        <v>#REF!</v>
      </c>
      <c r="N10244" s="103" t="e">
        <f>IF(M10244=0,"",CHOOSE(M10244,"6","10","14","17","17","29","29","29","29","29","50","50","50","50","50","50","50","50","50","50","76","76","76","76","76","76","76","76","76","76","100","100","100","100","100","100","100","100","100","100","123","123","123","123","123","123","123","123","123","123","手入力箇所","手入力箇所","手入力箇所","手入力箇所","手入力箇所","手入力箇所","手入力箇所","手入力箇所","手入力箇所"))</f>
        <v>#REF!</v>
      </c>
    </row>
    <row r="10245" spans="1:14" ht="27" thickBot="1" x14ac:dyDescent="0.25">
      <c r="A10245" s="32" t="s">
        <v>84</v>
      </c>
      <c r="B10245" s="20">
        <v>9</v>
      </c>
      <c r="C10245" s="20">
        <v>15</v>
      </c>
      <c r="D10245" s="20">
        <v>20</v>
      </c>
      <c r="E10245" s="20">
        <v>24</v>
      </c>
      <c r="F10245" s="20">
        <v>39</v>
      </c>
      <c r="G10245" s="20">
        <v>65</v>
      </c>
      <c r="H10245" s="63"/>
      <c r="I10245" s="63"/>
      <c r="J10245" s="63"/>
      <c r="K10245" s="106"/>
      <c r="L10245" s="111" t="s">
        <v>84</v>
      </c>
      <c r="M10245" s="103" t="e">
        <f>#REF!</f>
        <v>#REF!</v>
      </c>
      <c r="N10245" s="103" t="e">
        <f>IF(M10245=0,"",CHOOSE(M10245,"9","15","20","24","24","39","39","39","39","39","65","65","65","65","65","65","65","65","65","65","手入力箇所","手入力箇所","手入力箇所","手入力箇所","手入力箇所","手入力箇所","手入力箇所","手入力箇所","手入力箇所","手入力箇所"))</f>
        <v>#REF!</v>
      </c>
    </row>
    <row r="10248" spans="1:14" ht="13.8" thickBot="1" x14ac:dyDescent="0.25"/>
    <row r="10249" spans="1:14" ht="13.8" thickBot="1" x14ac:dyDescent="0.25">
      <c r="A10249" s="688" t="e">
        <f>#REF!</f>
        <v>#REF!</v>
      </c>
      <c r="B10249" s="688"/>
      <c r="C10249" s="688"/>
      <c r="D10249" s="689" t="s">
        <v>192</v>
      </c>
      <c r="E10249" s="689"/>
      <c r="F10249" s="689"/>
      <c r="G10249" s="689"/>
      <c r="H10249" s="689"/>
      <c r="I10249" s="689"/>
      <c r="J10249" s="689"/>
      <c r="K10249" s="689"/>
      <c r="L10249" s="689"/>
      <c r="M10249" s="689"/>
      <c r="N10249" s="689"/>
    </row>
    <row r="10250" spans="1:14" ht="13.8" thickBot="1" x14ac:dyDescent="0.25">
      <c r="A10250" s="65"/>
      <c r="B10250" s="33">
        <v>1</v>
      </c>
      <c r="C10250" s="24">
        <v>2</v>
      </c>
      <c r="D10250" s="24">
        <v>3</v>
      </c>
      <c r="E10250" s="24" t="s">
        <v>58</v>
      </c>
      <c r="F10250" s="24" t="s">
        <v>59</v>
      </c>
      <c r="G10250" s="24" t="s">
        <v>60</v>
      </c>
      <c r="H10250" s="24" t="s">
        <v>61</v>
      </c>
      <c r="I10250" s="24" t="s">
        <v>62</v>
      </c>
      <c r="J10250" s="24" t="s">
        <v>194</v>
      </c>
      <c r="K10250" s="25" t="s">
        <v>85</v>
      </c>
      <c r="L10250" s="105" t="s">
        <v>189</v>
      </c>
      <c r="M10250" s="105" t="s">
        <v>188</v>
      </c>
      <c r="N10250" s="105" t="s">
        <v>51</v>
      </c>
    </row>
    <row r="10251" spans="1:14" ht="13.8" thickBot="1" x14ac:dyDescent="0.25">
      <c r="A10251" s="26" t="s">
        <v>56</v>
      </c>
      <c r="B10251" s="22">
        <v>5</v>
      </c>
      <c r="C10251" s="22">
        <v>7</v>
      </c>
      <c r="D10251" s="22">
        <v>8</v>
      </c>
      <c r="E10251" s="22">
        <v>8</v>
      </c>
      <c r="F10251" s="22">
        <v>10</v>
      </c>
      <c r="G10251" s="22">
        <v>13</v>
      </c>
      <c r="H10251" s="22">
        <v>16</v>
      </c>
      <c r="I10251" s="22"/>
      <c r="J10251" s="23"/>
      <c r="K10251" s="1"/>
      <c r="L10251" s="26" t="s">
        <v>56</v>
      </c>
      <c r="M10251" s="104" t="e">
        <f>#REF!</f>
        <v>#REF!</v>
      </c>
      <c r="N10251" s="112" t="e">
        <f>IF(M10251=0,"",CHOOSE(M10251,"5","7","8","8","8","10","10","10","10","10","13","13","13","13","13","13","13","13","13","13","16","16","16","16","16","16","16","16","16","16","16","手入力箇所","手入力箇所","手入力箇所","手入力箇所","手入力箇所","手入力箇所","手入力箇所","手入力箇所","手入力箇所","手入力箇所"))</f>
        <v>#REF!</v>
      </c>
    </row>
    <row r="10252" spans="1:14" ht="13.8" thickBot="1" x14ac:dyDescent="0.25">
      <c r="A10252" s="27" t="s">
        <v>57</v>
      </c>
      <c r="B10252" s="18">
        <v>5</v>
      </c>
      <c r="C10252" s="18">
        <v>7</v>
      </c>
      <c r="D10252" s="18">
        <v>8</v>
      </c>
      <c r="E10252" s="18">
        <v>9</v>
      </c>
      <c r="F10252" s="18">
        <v>12</v>
      </c>
      <c r="G10252" s="18">
        <v>16</v>
      </c>
      <c r="H10252" s="18"/>
      <c r="I10252" s="18"/>
      <c r="J10252" s="62"/>
      <c r="K10252" s="19"/>
      <c r="L10252" s="27" t="s">
        <v>57</v>
      </c>
      <c r="M10252" s="104" t="e">
        <f>#REF!</f>
        <v>#REF!</v>
      </c>
      <c r="N10252" s="113" t="e">
        <f>IF(M10252=0,"",CHOOSE(M10252,"5","7","8","9","9","12","12","12","12","12","16","16","16","16","16","16","16","16","16","16","手入力箇所","手入力箇所","手入力箇所","手入力箇所","手入力箇所","手入力箇所","手入力箇所","手入力箇所","手入力箇所","手入力箇所"))</f>
        <v>#REF!</v>
      </c>
    </row>
    <row r="10253" spans="1:14" ht="48.6" thickBot="1" x14ac:dyDescent="0.25">
      <c r="A10253" s="28" t="s">
        <v>64</v>
      </c>
      <c r="B10253" s="18">
        <v>6</v>
      </c>
      <c r="C10253" s="18"/>
      <c r="D10253" s="18"/>
      <c r="E10253" s="18"/>
      <c r="F10253" s="18"/>
      <c r="G10253" s="18"/>
      <c r="H10253" s="18"/>
      <c r="I10253" s="18"/>
      <c r="J10253" s="62"/>
      <c r="K10253" s="19"/>
      <c r="L10253" s="28" t="s">
        <v>64</v>
      </c>
      <c r="M10253" s="104" t="e">
        <f>#REF!</f>
        <v>#REF!</v>
      </c>
      <c r="N10253" s="113" t="e">
        <f>IF(M10253=0,"",CHOOSE(M10253,"6","手入力箇所","手入力箇所","手入力箇所","手入力箇所","手入力箇所","手入力箇所","手入力箇所","手入力箇所","手入力箇所","手入力箇所","",""))</f>
        <v>#REF!</v>
      </c>
    </row>
    <row r="10254" spans="1:14" ht="48.6" thickBot="1" x14ac:dyDescent="0.25">
      <c r="A10254" s="28" t="s">
        <v>65</v>
      </c>
      <c r="B10254" s="18">
        <v>6</v>
      </c>
      <c r="C10254" s="18"/>
      <c r="D10254" s="18"/>
      <c r="E10254" s="18"/>
      <c r="F10254" s="18"/>
      <c r="G10254" s="18"/>
      <c r="H10254" s="18"/>
      <c r="I10254" s="18"/>
      <c r="J10254" s="62"/>
      <c r="K10254" s="19"/>
      <c r="L10254" s="28" t="s">
        <v>65</v>
      </c>
      <c r="M10254" s="104" t="e">
        <f>#REF!</f>
        <v>#REF!</v>
      </c>
      <c r="N10254" s="113" t="e">
        <f>IF(M10254=0,"",CHOOSE(M10254,"6","手入力箇所","手入力箇所","手入力箇所","手入力箇所","手入力箇所","手入力箇所","手入力箇所","手入力箇所","手入力箇所","手入力箇所","",""))</f>
        <v>#REF!</v>
      </c>
    </row>
    <row r="10255" spans="1:14" ht="24.6" thickBot="1" x14ac:dyDescent="0.25">
      <c r="A10255" s="28" t="s">
        <v>66</v>
      </c>
      <c r="B10255" s="18">
        <v>5</v>
      </c>
      <c r="C10255" s="18">
        <v>7</v>
      </c>
      <c r="D10255" s="18">
        <v>8</v>
      </c>
      <c r="E10255" s="18">
        <v>9</v>
      </c>
      <c r="F10255" s="18">
        <v>12</v>
      </c>
      <c r="G10255" s="18"/>
      <c r="H10255" s="18"/>
      <c r="I10255" s="18"/>
      <c r="J10255" s="62"/>
      <c r="K10255" s="19"/>
      <c r="L10255" s="28" t="s">
        <v>66</v>
      </c>
      <c r="M10255" s="104" t="e">
        <f>#REF!</f>
        <v>#REF!</v>
      </c>
      <c r="N10255" s="113" t="e">
        <f>IF(M10255=0,"",CHOOSE(M10255,"5","7","8","9","9","12","12","12","12","12","手入力箇所","手入力箇所","手入力箇所","手入力箇所","手入力箇所","手入力箇所","手入力箇所","手入力箇所","手入力箇所","手入力箇所"))</f>
        <v>#REF!</v>
      </c>
    </row>
    <row r="10256" spans="1:14" ht="36.6" thickBot="1" x14ac:dyDescent="0.25">
      <c r="A10256" s="28" t="s">
        <v>67</v>
      </c>
      <c r="B10256" s="18">
        <v>4</v>
      </c>
      <c r="C10256" s="18">
        <v>5</v>
      </c>
      <c r="D10256" s="18">
        <v>5</v>
      </c>
      <c r="E10256" s="18">
        <v>6</v>
      </c>
      <c r="F10256" s="18"/>
      <c r="G10256" s="18"/>
      <c r="H10256" s="18"/>
      <c r="I10256" s="18"/>
      <c r="J10256" s="62"/>
      <c r="K10256" s="19"/>
      <c r="L10256" s="28" t="s">
        <v>67</v>
      </c>
      <c r="M10256" s="104" t="e">
        <f>#REF!</f>
        <v>#REF!</v>
      </c>
      <c r="N10256" s="113" t="e">
        <f>IF(M10256=0,"",CHOOSE(M10256,"4","5","5","6","6","手入力箇所","手入力箇所","手入力箇所","手入力箇所","手入力箇所","手入力箇所","手入力箇所","手入力箇所","手入力箇所","手入力箇所"))</f>
        <v>#REF!</v>
      </c>
    </row>
    <row r="10257" spans="1:14" ht="24.6" thickBot="1" x14ac:dyDescent="0.25">
      <c r="A10257" s="28" t="s">
        <v>68</v>
      </c>
      <c r="B10257" s="18">
        <v>12</v>
      </c>
      <c r="C10257" s="18">
        <v>12</v>
      </c>
      <c r="D10257" s="18">
        <v>12</v>
      </c>
      <c r="E10257" s="18">
        <v>12</v>
      </c>
      <c r="F10257" s="18">
        <v>12</v>
      </c>
      <c r="G10257" s="18">
        <v>12</v>
      </c>
      <c r="H10257" s="18">
        <v>12</v>
      </c>
      <c r="I10257" s="18"/>
      <c r="J10257" s="62"/>
      <c r="K10257" s="19"/>
      <c r="L10257" s="28" t="s">
        <v>68</v>
      </c>
      <c r="M10257" s="104" t="e">
        <f>#REF!</f>
        <v>#REF!</v>
      </c>
      <c r="N10257" s="113" t="e">
        <f>IF(M10257=0,"",CHOOSE(M10257,"12","12","12","12","12","12","12","12","12","12","12","12","12","12","12","12","12","12","12","12","12","12","12","12","12","12","12","12","12","12","手入力箇所","手入力箇所","手入力箇所","手入力箇所","手入力箇所","手入力箇所","手入力箇所","手入力箇所","手入力箇所","手入力箇所"))</f>
        <v>#REF!</v>
      </c>
    </row>
    <row r="10258" spans="1:14" ht="36.6" thickBot="1" x14ac:dyDescent="0.25">
      <c r="A10258" s="28" t="s">
        <v>69</v>
      </c>
      <c r="B10258" s="18">
        <v>7</v>
      </c>
      <c r="C10258" s="18">
        <v>7</v>
      </c>
      <c r="D10258" s="18">
        <v>7</v>
      </c>
      <c r="E10258" s="18">
        <v>7</v>
      </c>
      <c r="F10258" s="18">
        <v>7</v>
      </c>
      <c r="G10258" s="18"/>
      <c r="H10258" s="18"/>
      <c r="I10258" s="18"/>
      <c r="J10258" s="62"/>
      <c r="K10258" s="19"/>
      <c r="L10258" s="28" t="s">
        <v>69</v>
      </c>
      <c r="M10258" s="104" t="e">
        <f>#REF!</f>
        <v>#REF!</v>
      </c>
      <c r="N10258" s="113" t="e">
        <f>IF(M10258=0,"",CHOOSE(M10258,"7","7","7","7","7","7","7","7","7","7","手入力箇所","手入力箇所","手入力箇所","手入力箇所","手入力箇所","手入力箇所","手入力箇所","手入力箇所","手入力箇所","手入力箇所"))</f>
        <v>#REF!</v>
      </c>
    </row>
    <row r="10259" spans="1:14" ht="13.8" thickBot="1" x14ac:dyDescent="0.25">
      <c r="A10259" s="27" t="s">
        <v>63</v>
      </c>
      <c r="B10259" s="18">
        <v>4</v>
      </c>
      <c r="C10259" s="18">
        <v>5</v>
      </c>
      <c r="D10259" s="18">
        <v>7</v>
      </c>
      <c r="E10259" s="18">
        <v>8</v>
      </c>
      <c r="F10259" s="18">
        <v>11</v>
      </c>
      <c r="G10259" s="18">
        <v>16</v>
      </c>
      <c r="H10259" s="18">
        <v>22</v>
      </c>
      <c r="I10259" s="18">
        <v>26</v>
      </c>
      <c r="J10259" s="18">
        <v>31</v>
      </c>
      <c r="K10259" s="19"/>
      <c r="L10259" s="27" t="s">
        <v>63</v>
      </c>
      <c r="M10259" s="104" t="e">
        <f>#REF!</f>
        <v>#REF!</v>
      </c>
      <c r="N10259" s="113" t="e">
        <f>IF(M10259=0,"",CHOOSE(M10259,"4","5","7","8","8","11","11","11","11","11","16","16","16","16","16","16","16","16","16","16","22","22","22","22","22","22","22","22","22","22","26","26","26","26","26","26","26","26","26","26","31","31","31","31","31","31","31","31","31","31","31","手入力箇所","手入力箇所","手入力箇所","手入力箇所","手入力箇所","手入力箇所","手入力箇所","手入力箇所","手入力箇所","手入力箇所"))</f>
        <v>#REF!</v>
      </c>
    </row>
    <row r="10260" spans="1:14" ht="24.6" thickBot="1" x14ac:dyDescent="0.25">
      <c r="A10260" s="28" t="s">
        <v>70</v>
      </c>
      <c r="B10260" s="18">
        <v>5</v>
      </c>
      <c r="C10260" s="18">
        <v>6</v>
      </c>
      <c r="D10260" s="18">
        <v>7</v>
      </c>
      <c r="E10260" s="18"/>
      <c r="F10260" s="18"/>
      <c r="G10260" s="18"/>
      <c r="H10260" s="18"/>
      <c r="I10260" s="18"/>
      <c r="J10260" s="62"/>
      <c r="K10260" s="19"/>
      <c r="L10260" s="28" t="s">
        <v>70</v>
      </c>
      <c r="M10260" s="104" t="e">
        <f>#REF!</f>
        <v>#REF!</v>
      </c>
      <c r="N10260" s="113" t="e">
        <f>IF(M10260=0,"",CHOOSE(M10260,"5","6","7","手入力箇所","手入力箇所","手入力箇所","手入力箇所","手入力箇所","手入力箇所","手入力箇所","手入力箇所","手入力箇所","手入力箇所"))</f>
        <v>#REF!</v>
      </c>
    </row>
    <row r="10261" spans="1:14" ht="13.8" thickBot="1" x14ac:dyDescent="0.25">
      <c r="A10261" s="29" t="s">
        <v>71</v>
      </c>
      <c r="B10261" s="18">
        <v>3</v>
      </c>
      <c r="C10261" s="18">
        <v>6</v>
      </c>
      <c r="D10261" s="18">
        <v>19</v>
      </c>
      <c r="E10261" s="18"/>
      <c r="F10261" s="18"/>
      <c r="G10261" s="18"/>
      <c r="H10261" s="18"/>
      <c r="I10261" s="18"/>
      <c r="J10261" s="62"/>
      <c r="K10261" s="19"/>
      <c r="L10261" s="29" t="s">
        <v>71</v>
      </c>
      <c r="M10261" s="104" t="e">
        <f>#REF!</f>
        <v>#REF!</v>
      </c>
      <c r="N10261" s="113" t="e">
        <f>IF(M10261=0,"",CHOOSE(M10261,"3","6","19","手入力箇所","手入力箇所","手入力箇所","手入力箇所","手入力箇所","手入力箇所","手入力箇所","手入力箇所","手入力箇所","手入力箇所"))</f>
        <v>#REF!</v>
      </c>
    </row>
    <row r="10262" spans="1:14" ht="13.8" thickBot="1" x14ac:dyDescent="0.25">
      <c r="A10262" s="29" t="s">
        <v>72</v>
      </c>
      <c r="B10262" s="18">
        <v>1</v>
      </c>
      <c r="C10262" s="18">
        <v>3</v>
      </c>
      <c r="D10262" s="18">
        <v>5</v>
      </c>
      <c r="E10262" s="18">
        <v>9</v>
      </c>
      <c r="F10262" s="18">
        <v>26</v>
      </c>
      <c r="G10262" s="18"/>
      <c r="H10262" s="18"/>
      <c r="I10262" s="18"/>
      <c r="J10262" s="62"/>
      <c r="K10262" s="19"/>
      <c r="L10262" s="29" t="s">
        <v>72</v>
      </c>
      <c r="M10262" s="104" t="e">
        <f>#REF!</f>
        <v>#REF!</v>
      </c>
      <c r="N10262" s="113" t="e">
        <f>IF(M10262=0,"",CHOOSE(M10262,"1","3","5","9","9","26","26","26","26","26","手入力箇所","手入力箇所","手入力箇所","手入力箇所","手入力箇所","手入力箇所","手入力箇所","手入力箇所","手入力箇所","手入力箇所"))</f>
        <v>#REF!</v>
      </c>
    </row>
    <row r="10263" spans="1:14" ht="13.8" thickBot="1" x14ac:dyDescent="0.25">
      <c r="A10263" s="29" t="s">
        <v>73</v>
      </c>
      <c r="B10263" s="18">
        <v>4</v>
      </c>
      <c r="C10263" s="18">
        <v>11</v>
      </c>
      <c r="D10263" s="18">
        <v>20</v>
      </c>
      <c r="E10263" s="18">
        <v>33</v>
      </c>
      <c r="F10263" s="18"/>
      <c r="G10263" s="18"/>
      <c r="H10263" s="18"/>
      <c r="I10263" s="18"/>
      <c r="J10263" s="62"/>
      <c r="K10263" s="19"/>
      <c r="L10263" s="29" t="s">
        <v>73</v>
      </c>
      <c r="M10263" s="104" t="e">
        <f>#REF!</f>
        <v>#REF!</v>
      </c>
      <c r="N10263" s="113" t="e">
        <f>IF(M10263=0,"",CHOOSE(M10263,"4","11","20","33","33","手入力箇所","手入力箇所","手入力箇所","手入力箇所","手入力箇所","手入力箇所","手入力箇所","手入力箇所","手入力箇所","手入力箇所"))</f>
        <v>#REF!</v>
      </c>
    </row>
    <row r="10264" spans="1:14" ht="37.200000000000003" thickBot="1" x14ac:dyDescent="0.25">
      <c r="A10264" s="30" t="s">
        <v>74</v>
      </c>
      <c r="B10264" s="18">
        <v>4</v>
      </c>
      <c r="C10264" s="18">
        <v>6</v>
      </c>
      <c r="D10264" s="18">
        <v>8</v>
      </c>
      <c r="E10264" s="18">
        <v>10</v>
      </c>
      <c r="F10264" s="18">
        <v>15</v>
      </c>
      <c r="G10264" s="18">
        <v>23</v>
      </c>
      <c r="H10264" s="18">
        <v>33</v>
      </c>
      <c r="I10264" s="18"/>
      <c r="J10264" s="62"/>
      <c r="K10264" s="19"/>
      <c r="L10264" s="30" t="s">
        <v>74</v>
      </c>
      <c r="M10264" s="104" t="e">
        <f>#REF!</f>
        <v>#REF!</v>
      </c>
      <c r="N10264" s="113" t="e">
        <f>IF(M10264=0,"",CHOOSE(M10264,"4","6","8","10","10","15","15","15","15","15","23","23","23","23","23","23","23","23","23","23","33","33","33","33","33","33","33","33","33","33","手入力箇所","手入力箇所","手入力箇所","手入力箇所","手入力箇所","手入力箇所","手入力箇所","手入力箇所","手入力箇所","手入力箇所"))</f>
        <v>#REF!</v>
      </c>
    </row>
    <row r="10265" spans="1:14" ht="13.8" thickBot="1" x14ac:dyDescent="0.25">
      <c r="A10265" s="29" t="s">
        <v>75</v>
      </c>
      <c r="B10265" s="18">
        <v>6</v>
      </c>
      <c r="C10265" s="18">
        <v>14</v>
      </c>
      <c r="D10265" s="18">
        <v>25</v>
      </c>
      <c r="E10265" s="18">
        <v>39</v>
      </c>
      <c r="F10265" s="18"/>
      <c r="G10265" s="18"/>
      <c r="H10265" s="18"/>
      <c r="I10265" s="18"/>
      <c r="J10265" s="62"/>
      <c r="K10265" s="19"/>
      <c r="L10265" s="29" t="s">
        <v>75</v>
      </c>
      <c r="M10265" s="104" t="e">
        <f>#REF!</f>
        <v>#REF!</v>
      </c>
      <c r="N10265" s="113" t="e">
        <f>IF(M10265=0,"",CHOOSE(M10265,"6","14","25","39","39","手入力箇所","手入力箇所","手入力箇所","手入力箇所","手入力箇所","手入力箇所","手入力箇所","手入力箇所","手入力箇所","手入力箇所"))</f>
        <v>#REF!</v>
      </c>
    </row>
    <row r="10266" spans="1:14" ht="37.200000000000003" thickBot="1" x14ac:dyDescent="0.25">
      <c r="A10266" s="30" t="s">
        <v>76</v>
      </c>
      <c r="B10266" s="18">
        <v>2</v>
      </c>
      <c r="C10266" s="18">
        <v>3</v>
      </c>
      <c r="D10266" s="18">
        <v>6</v>
      </c>
      <c r="E10266" s="18">
        <v>9</v>
      </c>
      <c r="F10266" s="18"/>
      <c r="G10266" s="18"/>
      <c r="H10266" s="18"/>
      <c r="I10266" s="18"/>
      <c r="J10266" s="62"/>
      <c r="K10266" s="19"/>
      <c r="L10266" s="30" t="s">
        <v>76</v>
      </c>
      <c r="M10266" s="104" t="e">
        <f>#REF!</f>
        <v>#REF!</v>
      </c>
      <c r="N10266" s="113" t="e">
        <f>IF(M10266=0,"",CHOOSE(M10266,"2","3","6","9","9","手入力箇所","手入力箇所","手入力箇所","手入力箇所","手入力箇所","手入力箇所","手入力箇所","手入力箇所","手入力箇所","手入力箇所"))</f>
        <v>#REF!</v>
      </c>
    </row>
    <row r="10267" spans="1:14" ht="27" thickBot="1" x14ac:dyDescent="0.25">
      <c r="A10267" s="31" t="s">
        <v>77</v>
      </c>
      <c r="B10267" s="18">
        <v>12</v>
      </c>
      <c r="C10267" s="18">
        <v>18</v>
      </c>
      <c r="D10267" s="18">
        <v>22</v>
      </c>
      <c r="E10267" s="18">
        <v>26</v>
      </c>
      <c r="F10267" s="62"/>
      <c r="G10267" s="62"/>
      <c r="H10267" s="62"/>
      <c r="I10267" s="62"/>
      <c r="J10267" s="62"/>
      <c r="K10267" s="19"/>
      <c r="L10267" s="31" t="s">
        <v>77</v>
      </c>
      <c r="M10267" s="104" t="e">
        <f>#REF!</f>
        <v>#REF!</v>
      </c>
      <c r="N10267" s="113" t="e">
        <f>IF(M10267=0,"",CHOOSE(M10267,"12","18","22","26","26","手入力箇所","手入力箇所","手入力箇所","手入力箇所","手入力箇所","手入力箇所","手入力箇所","手入力箇所","手入力箇所","手入力箇所"))</f>
        <v>#REF!</v>
      </c>
    </row>
    <row r="10268" spans="1:14" ht="40.200000000000003" thickBot="1" x14ac:dyDescent="0.25">
      <c r="A10268" s="31" t="s">
        <v>78</v>
      </c>
      <c r="B10268" s="18">
        <v>5</v>
      </c>
      <c r="C10268" s="18">
        <v>8</v>
      </c>
      <c r="D10268" s="18">
        <v>11</v>
      </c>
      <c r="E10268" s="18">
        <v>14</v>
      </c>
      <c r="F10268" s="62"/>
      <c r="G10268" s="62"/>
      <c r="H10268" s="62"/>
      <c r="I10268" s="62"/>
      <c r="J10268" s="62"/>
      <c r="K10268" s="19"/>
      <c r="L10268" s="31" t="s">
        <v>78</v>
      </c>
      <c r="M10268" s="104" t="e">
        <f>#REF!</f>
        <v>#REF!</v>
      </c>
      <c r="N10268" s="113" t="e">
        <f>IF(M10268=0,"",CHOOSE(M10268,"5","8","11","14","14","手入力箇所","手入力箇所","手入力箇所","手入力箇所","手入力箇所","手入力箇所","手入力箇所","手入力箇所","手入力箇所","手入力箇所"))</f>
        <v>#REF!</v>
      </c>
    </row>
    <row r="10269" spans="1:14" ht="27" thickBot="1" x14ac:dyDescent="0.25">
      <c r="A10269" s="31" t="s">
        <v>79</v>
      </c>
      <c r="B10269" s="18">
        <v>6</v>
      </c>
      <c r="C10269" s="18">
        <v>11</v>
      </c>
      <c r="D10269" s="18">
        <v>16</v>
      </c>
      <c r="E10269" s="18">
        <v>21</v>
      </c>
      <c r="F10269" s="62"/>
      <c r="G10269" s="62"/>
      <c r="H10269" s="62"/>
      <c r="I10269" s="62"/>
      <c r="J10269" s="62"/>
      <c r="K10269" s="19"/>
      <c r="L10269" s="31" t="s">
        <v>79</v>
      </c>
      <c r="M10269" s="104" t="e">
        <f>#REF!</f>
        <v>#REF!</v>
      </c>
      <c r="N10269" s="113" t="e">
        <f>IF(M10269=0,"",CHOOSE(M10269,"6","11","16","21","21","手入力箇所","手入力箇所","手入力箇所","手入力箇所","手入力箇所","手入力箇所","手入力箇所","手入力箇所","手入力箇所"))</f>
        <v>#REF!</v>
      </c>
    </row>
    <row r="10270" spans="1:14" ht="40.200000000000003" thickBot="1" x14ac:dyDescent="0.25">
      <c r="A10270" s="31" t="s">
        <v>80</v>
      </c>
      <c r="B10270" s="18">
        <v>5</v>
      </c>
      <c r="C10270" s="18">
        <v>7</v>
      </c>
      <c r="D10270" s="18">
        <v>9</v>
      </c>
      <c r="E10270" s="18">
        <v>10</v>
      </c>
      <c r="F10270" s="62"/>
      <c r="G10270" s="62"/>
      <c r="H10270" s="62"/>
      <c r="I10270" s="62"/>
      <c r="J10270" s="62"/>
      <c r="K10270" s="19"/>
      <c r="L10270" s="31" t="s">
        <v>80</v>
      </c>
      <c r="M10270" s="104" t="e">
        <f>#REF!</f>
        <v>#REF!</v>
      </c>
      <c r="N10270" s="113" t="e">
        <f>IF(M10270=0,"",CHOOSE(M10270,"5","7","9","10","10","手入力箇所","手入力箇所","手入力箇所","手入力箇所","手入力箇所","手入力箇所","手入力箇所","手入力箇所","手入力箇所"))</f>
        <v>#REF!</v>
      </c>
    </row>
    <row r="10271" spans="1:14" ht="40.200000000000003" thickBot="1" x14ac:dyDescent="0.25">
      <c r="A10271" s="31" t="s">
        <v>81</v>
      </c>
      <c r="B10271" s="18">
        <v>9</v>
      </c>
      <c r="C10271" s="18">
        <v>14</v>
      </c>
      <c r="D10271" s="62"/>
      <c r="E10271" s="62"/>
      <c r="F10271" s="62"/>
      <c r="G10271" s="62"/>
      <c r="H10271" s="62"/>
      <c r="I10271" s="62"/>
      <c r="J10271" s="62"/>
      <c r="K10271" s="19"/>
      <c r="L10271" s="31" t="s">
        <v>81</v>
      </c>
      <c r="M10271" s="104" t="e">
        <f>#REF!</f>
        <v>#REF!</v>
      </c>
      <c r="N10271" s="113" t="e">
        <f>IF(M10271=0,"",CHOOSE(M10271,"9","14","手入力箇所","手入力箇所","手入力箇所","手入力箇所","手入力箇所","手入力箇所","手入力箇所","手入力箇所","手入力箇所","手入力箇所"))</f>
        <v>#REF!</v>
      </c>
    </row>
    <row r="10272" spans="1:14" ht="13.8" thickBot="1" x14ac:dyDescent="0.25">
      <c r="A10272" s="31" t="s">
        <v>82</v>
      </c>
      <c r="B10272" s="18">
        <v>3</v>
      </c>
      <c r="C10272" s="18">
        <v>4</v>
      </c>
      <c r="D10272" s="18">
        <v>4</v>
      </c>
      <c r="E10272" s="18">
        <v>5</v>
      </c>
      <c r="F10272" s="18">
        <v>6</v>
      </c>
      <c r="G10272" s="18">
        <v>8</v>
      </c>
      <c r="H10272" s="18">
        <v>9</v>
      </c>
      <c r="I10272" s="18">
        <v>11</v>
      </c>
      <c r="J10272" s="18">
        <v>12</v>
      </c>
      <c r="K10272" s="19"/>
      <c r="L10272" s="31" t="s">
        <v>82</v>
      </c>
      <c r="M10272" s="104" t="e">
        <f>#REF!</f>
        <v>#REF!</v>
      </c>
      <c r="N10272" s="113" t="e">
        <f>IF(M10272=0,"",CHOOSE(M10272,"3","4","4","5","5","6","6","6","6","6","8","8","8","8","8","8","8","8","8","8","9","9","9","9","9","9","9","9","9","9","11","11","11","11","11","11","11","11","11","11","12","12","12","12","12","12","12","12","12","12","12","手入力箇所","手入力箇所","手入力箇所","手入力箇所","手入力箇所","手入力箇所","手入力箇所","手入力箇所","手入力箇所","手入力箇所"))</f>
        <v>#REF!</v>
      </c>
    </row>
    <row r="10273" spans="1:14" ht="13.8" thickBot="1" x14ac:dyDescent="0.25">
      <c r="A10273" s="31" t="s">
        <v>83</v>
      </c>
      <c r="B10273" s="18">
        <v>3</v>
      </c>
      <c r="C10273" s="18">
        <v>4</v>
      </c>
      <c r="D10273" s="18">
        <v>4</v>
      </c>
      <c r="E10273" s="18">
        <v>5</v>
      </c>
      <c r="F10273" s="18">
        <v>6</v>
      </c>
      <c r="G10273" s="18">
        <v>8</v>
      </c>
      <c r="H10273" s="18">
        <v>10</v>
      </c>
      <c r="I10273" s="18">
        <v>12</v>
      </c>
      <c r="J10273" s="18">
        <v>13</v>
      </c>
      <c r="K10273" s="19"/>
      <c r="L10273" s="31" t="s">
        <v>83</v>
      </c>
      <c r="M10273" s="104" t="e">
        <f>#REF!</f>
        <v>#REF!</v>
      </c>
      <c r="N10273" s="113" t="e">
        <f>IF(M10273=0,"",CHOOSE(M10273,"3","4","4","5","5","6","6","6","6","6","8","8","8","8","8","8","8","8","8","8","10","10","10","10","10","10","10","10","10","10","12","12","12","12","12","12","12","12","12","12","13","13","13","13","13","13","13","13","13","13","13","手入力箇所","手入力箇所","手入力箇所","手入力箇所","手入力箇所","手入力箇所","手入力箇所","手入力箇所","手入力箇所","手入力箇所"))</f>
        <v>#REF!</v>
      </c>
    </row>
    <row r="10274" spans="1:14" ht="27" thickBot="1" x14ac:dyDescent="0.25">
      <c r="A10274" s="32" t="s">
        <v>84</v>
      </c>
      <c r="B10274" s="20">
        <v>1</v>
      </c>
      <c r="C10274" s="20">
        <v>2</v>
      </c>
      <c r="D10274" s="20">
        <v>3</v>
      </c>
      <c r="E10274" s="20">
        <v>4</v>
      </c>
      <c r="F10274" s="20">
        <v>8</v>
      </c>
      <c r="G10274" s="20">
        <v>19</v>
      </c>
      <c r="H10274" s="63"/>
      <c r="I10274" s="63"/>
      <c r="J10274" s="63"/>
      <c r="K10274" s="21"/>
      <c r="L10274" s="32" t="s">
        <v>84</v>
      </c>
      <c r="M10274" s="104" t="e">
        <f>#REF!</f>
        <v>#REF!</v>
      </c>
      <c r="N10274" s="113" t="e">
        <f>IF(M10274=0,"",CHOOSE(M10274,"1","2","3","4","4","8","8","8","8","8","19","19","19","19","19","19","19","19","19","19","手入力箇所","手入力箇所","手入力箇所","手入力箇所","手入力箇所","手入力箇所","手入力箇所","手入力箇所","手入力箇所","手入力箇所"))</f>
        <v>#REF!</v>
      </c>
    </row>
    <row r="10275" spans="1:14" ht="13.8" thickBot="1" x14ac:dyDescent="0.25"/>
    <row r="10276" spans="1:14" ht="13.8" thickBot="1" x14ac:dyDescent="0.25">
      <c r="A10276" s="686" t="e">
        <f>A10249</f>
        <v>#REF!</v>
      </c>
      <c r="B10276" s="686"/>
      <c r="C10276" s="686"/>
      <c r="D10276" s="687" t="s">
        <v>193</v>
      </c>
      <c r="E10276" s="687"/>
      <c r="F10276" s="687"/>
      <c r="G10276" s="687"/>
      <c r="H10276" s="687"/>
      <c r="I10276" s="687"/>
      <c r="J10276" s="687"/>
      <c r="K10276" s="687"/>
      <c r="L10276" s="687"/>
      <c r="M10276" s="687"/>
      <c r="N10276" s="687"/>
    </row>
    <row r="10277" spans="1:14" ht="13.8" thickBot="1" x14ac:dyDescent="0.25">
      <c r="A10277" s="105"/>
      <c r="B10277" s="33">
        <v>1</v>
      </c>
      <c r="C10277" s="24">
        <v>2</v>
      </c>
      <c r="D10277" s="24">
        <v>3</v>
      </c>
      <c r="E10277" s="24" t="s">
        <v>58</v>
      </c>
      <c r="F10277" s="24" t="s">
        <v>59</v>
      </c>
      <c r="G10277" s="24" t="s">
        <v>60</v>
      </c>
      <c r="H10277" s="24" t="s">
        <v>61</v>
      </c>
      <c r="I10277" s="24" t="s">
        <v>62</v>
      </c>
      <c r="J10277" s="24" t="s">
        <v>194</v>
      </c>
      <c r="K10277" s="102" t="s">
        <v>85</v>
      </c>
      <c r="L10277" s="105" t="s">
        <v>189</v>
      </c>
      <c r="M10277" s="105" t="s">
        <v>188</v>
      </c>
      <c r="N10277" s="105" t="s">
        <v>51</v>
      </c>
    </row>
    <row r="10278" spans="1:14" ht="13.8" thickBot="1" x14ac:dyDescent="0.25">
      <c r="A10278" s="26" t="s">
        <v>56</v>
      </c>
      <c r="B10278" s="22">
        <v>16</v>
      </c>
      <c r="C10278" s="22">
        <v>25</v>
      </c>
      <c r="D10278" s="22">
        <v>32</v>
      </c>
      <c r="E10278" s="22">
        <v>38</v>
      </c>
      <c r="F10278" s="22">
        <v>56</v>
      </c>
      <c r="G10278" s="22">
        <v>87</v>
      </c>
      <c r="H10278" s="22">
        <v>121</v>
      </c>
      <c r="I10278" s="22"/>
      <c r="J10278" s="23"/>
      <c r="K10278" s="68"/>
      <c r="L10278" s="107" t="s">
        <v>56</v>
      </c>
      <c r="M10278" s="103" t="e">
        <f>#REF!</f>
        <v>#REF!</v>
      </c>
      <c r="N10278" s="103" t="e">
        <f>IF(M10278=0,"",CHOOSE(M10278,"16","25","32","38","38","56","56","56","56","56","87","87","87","87","87","87","87","87","87","87","121","121","121","121","121","121","121","121","121","121","手入力箇所","手入力箇所","手入力箇所","手入力箇所","手入力箇所","手入力箇所","手入力箇所","手入力箇所","手入力箇所","手入力箇所"))</f>
        <v>#REF!</v>
      </c>
    </row>
    <row r="10279" spans="1:14" ht="13.8" thickBot="1" x14ac:dyDescent="0.25">
      <c r="A10279" s="27" t="s">
        <v>57</v>
      </c>
      <c r="B10279" s="18">
        <v>25</v>
      </c>
      <c r="C10279" s="18">
        <v>33</v>
      </c>
      <c r="D10279" s="18">
        <v>40</v>
      </c>
      <c r="E10279" s="18">
        <v>45</v>
      </c>
      <c r="F10279" s="18">
        <v>58</v>
      </c>
      <c r="G10279" s="18">
        <v>79</v>
      </c>
      <c r="H10279" s="18"/>
      <c r="I10279" s="18"/>
      <c r="J10279" s="62"/>
      <c r="K10279" s="69"/>
      <c r="L10279" s="107" t="s">
        <v>57</v>
      </c>
      <c r="M10279" s="103" t="e">
        <f>#REF!</f>
        <v>#REF!</v>
      </c>
      <c r="N10279" s="103" t="e">
        <f>IF(M10279=0,"",CHOOSE(M10279,"25","33","40","45","45","58","58","58","58","58","79","79","79","79","79","79","79","79","79","79","手入力箇所","手入力箇所","手入力箇所","手入力箇所","手入力箇所","手入力箇所","手入力箇所","手入力箇所","手入力箇所","手入力箇所"))</f>
        <v>#REF!</v>
      </c>
    </row>
    <row r="10280" spans="1:14" ht="48.6" thickBot="1" x14ac:dyDescent="0.25">
      <c r="A10280" s="28" t="s">
        <v>64</v>
      </c>
      <c r="B10280" s="18">
        <v>32</v>
      </c>
      <c r="C10280" s="18"/>
      <c r="D10280" s="18"/>
      <c r="E10280" s="18"/>
      <c r="F10280" s="18"/>
      <c r="G10280" s="18"/>
      <c r="H10280" s="18"/>
      <c r="I10280" s="18"/>
      <c r="J10280" s="62"/>
      <c r="K10280" s="69"/>
      <c r="L10280" s="108" t="s">
        <v>64</v>
      </c>
      <c r="M10280" s="103" t="e">
        <f>#REF!</f>
        <v>#REF!</v>
      </c>
      <c r="N10280" s="103" t="e">
        <f>IF(M10280=0,"",CHOOSE(M10280,"32","手入力箇所","手入力箇所","手入力箇所","手入力箇所","手入力箇所","手入力箇所","手入力箇所","手入力箇所","手入力箇所","手入力箇所"))</f>
        <v>#REF!</v>
      </c>
    </row>
    <row r="10281" spans="1:14" ht="48.6" thickBot="1" x14ac:dyDescent="0.25">
      <c r="A10281" s="28" t="s">
        <v>65</v>
      </c>
      <c r="B10281" s="18">
        <v>36</v>
      </c>
      <c r="C10281" s="18"/>
      <c r="D10281" s="18"/>
      <c r="E10281" s="18"/>
      <c r="F10281" s="18"/>
      <c r="G10281" s="18"/>
      <c r="H10281" s="18"/>
      <c r="I10281" s="18"/>
      <c r="J10281" s="62"/>
      <c r="K10281" s="69"/>
      <c r="L10281" s="108" t="s">
        <v>65</v>
      </c>
      <c r="M10281" s="103" t="e">
        <f>#REF!</f>
        <v>#REF!</v>
      </c>
      <c r="N10281" s="103" t="e">
        <f>IF(M10281=0,"",CHOOSE(M10281,"36","手入力箇所","手入力箇所","手入力箇所","手入力箇所","手入力箇所","手入力箇所","手入力箇所","手入力箇所","手入力箇所","手入力箇所"))</f>
        <v>#REF!</v>
      </c>
    </row>
    <row r="10282" spans="1:14" ht="24.6" thickBot="1" x14ac:dyDescent="0.25">
      <c r="A10282" s="28" t="s">
        <v>66</v>
      </c>
      <c r="B10282" s="18">
        <v>24</v>
      </c>
      <c r="C10282" s="18">
        <v>30</v>
      </c>
      <c r="D10282" s="18">
        <v>33</v>
      </c>
      <c r="E10282" s="18">
        <v>35</v>
      </c>
      <c r="F10282" s="18">
        <v>42</v>
      </c>
      <c r="G10282" s="18"/>
      <c r="H10282" s="18"/>
      <c r="I10282" s="18"/>
      <c r="J10282" s="62"/>
      <c r="K10282" s="69"/>
      <c r="L10282" s="108" t="s">
        <v>66</v>
      </c>
      <c r="M10282" s="103" t="e">
        <f>#REF!</f>
        <v>#REF!</v>
      </c>
      <c r="N10282" s="103" t="e">
        <f>IF(M10282=0,"",CHOOSE(M10282,"24","30","33","35","35","42","42","42","42","42","手入力箇所","手入力箇所","手入力箇所","手入力箇所","手入力箇所","手入力箇所","手入力箇所","手入力箇所","手入力箇所","手入力箇所"))</f>
        <v>#REF!</v>
      </c>
    </row>
    <row r="10283" spans="1:14" ht="36.6" thickBot="1" x14ac:dyDescent="0.25">
      <c r="A10283" s="28" t="s">
        <v>67</v>
      </c>
      <c r="B10283" s="18">
        <v>7</v>
      </c>
      <c r="C10283" s="18">
        <v>12</v>
      </c>
      <c r="D10283" s="18">
        <v>16</v>
      </c>
      <c r="E10283" s="18">
        <v>19</v>
      </c>
      <c r="F10283" s="18"/>
      <c r="G10283" s="18"/>
      <c r="H10283" s="18"/>
      <c r="I10283" s="18"/>
      <c r="J10283" s="62"/>
      <c r="K10283" s="69"/>
      <c r="L10283" s="108" t="s">
        <v>67</v>
      </c>
      <c r="M10283" s="103" t="e">
        <f>#REF!</f>
        <v>#REF!</v>
      </c>
      <c r="N10283" s="103" t="e">
        <f>IF(M10283=0,"",CHOOSE(M10283,"7","12","16","19","19","手入力箇所","手入力箇所","手入力箇所","手入力箇所","手入力箇所","手入力箇所","手入力箇所","手入力箇所","手入力箇所","手入力箇所"))</f>
        <v>#REF!</v>
      </c>
    </row>
    <row r="10284" spans="1:14" ht="24.6" thickBot="1" x14ac:dyDescent="0.25">
      <c r="A10284" s="28" t="s">
        <v>68</v>
      </c>
      <c r="B10284" s="18">
        <v>21</v>
      </c>
      <c r="C10284" s="18">
        <v>35</v>
      </c>
      <c r="D10284" s="18">
        <v>48</v>
      </c>
      <c r="E10284" s="18">
        <v>59</v>
      </c>
      <c r="F10284" s="18">
        <v>94</v>
      </c>
      <c r="G10284" s="18">
        <v>159</v>
      </c>
      <c r="H10284" s="18">
        <v>235</v>
      </c>
      <c r="I10284" s="18"/>
      <c r="J10284" s="62"/>
      <c r="K10284" s="69"/>
      <c r="L10284" s="108" t="s">
        <v>68</v>
      </c>
      <c r="M10284" s="103" t="e">
        <f>#REF!</f>
        <v>#REF!</v>
      </c>
      <c r="N10284" s="103" t="e">
        <f>IF(M10284=0,"",CHOOSE(M10284,"21","35","48","59","59","94","94","94","94","94","159","159","159","159","159","159","159","159","159","159","235","235","235","235","235","235","235","235","235","235","手入力箇所","手入力箇所","手入力箇所","手入力箇所","手入力箇所","手入力箇所","手入力箇所","手入力箇所","手入力箇所","手入力箇所"))</f>
        <v>#REF!</v>
      </c>
    </row>
    <row r="10285" spans="1:14" ht="36.6" thickBot="1" x14ac:dyDescent="0.25">
      <c r="A10285" s="28" t="s">
        <v>69</v>
      </c>
      <c r="B10285" s="18">
        <v>22</v>
      </c>
      <c r="C10285" s="18">
        <v>26</v>
      </c>
      <c r="D10285" s="18">
        <v>28</v>
      </c>
      <c r="E10285" s="18">
        <v>29</v>
      </c>
      <c r="F10285" s="18">
        <v>34</v>
      </c>
      <c r="G10285" s="18"/>
      <c r="H10285" s="18"/>
      <c r="I10285" s="18"/>
      <c r="J10285" s="62"/>
      <c r="K10285" s="69"/>
      <c r="L10285" s="108" t="s">
        <v>69</v>
      </c>
      <c r="M10285" s="103" t="e">
        <f>#REF!</f>
        <v>#REF!</v>
      </c>
      <c r="N10285" s="103" t="e">
        <f>IF(M10285=0,"",CHOOSE(M10285,"22","26","28","29","29","34","34","34","34","34","手入力箇所","手入力箇所","手入力箇所","手入力箇所","手入力箇所","手入力箇所","手入力箇所","手入力箇所","手入力箇所","手入力箇所"))</f>
        <v>#REF!</v>
      </c>
    </row>
    <row r="10286" spans="1:14" ht="13.8" thickBot="1" x14ac:dyDescent="0.25">
      <c r="A10286" s="27" t="s">
        <v>63</v>
      </c>
      <c r="B10286" s="18">
        <v>21</v>
      </c>
      <c r="C10286" s="18">
        <v>33</v>
      </c>
      <c r="D10286" s="18">
        <v>46</v>
      </c>
      <c r="E10286" s="18">
        <v>56</v>
      </c>
      <c r="F10286" s="18">
        <v>89</v>
      </c>
      <c r="G10286" s="18">
        <v>151</v>
      </c>
      <c r="H10286" s="18">
        <v>224</v>
      </c>
      <c r="I10286" s="18">
        <v>289</v>
      </c>
      <c r="J10286" s="18">
        <v>350</v>
      </c>
      <c r="K10286" s="69"/>
      <c r="L10286" s="107" t="s">
        <v>63</v>
      </c>
      <c r="M10286" s="103" t="e">
        <f>#REF!</f>
        <v>#REF!</v>
      </c>
      <c r="N10286" s="103" t="e">
        <f>IF(M10286=0,"",CHOOSE(M10286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287" spans="1:14" ht="24.6" thickBot="1" x14ac:dyDescent="0.25">
      <c r="A10287" s="34" t="s">
        <v>70</v>
      </c>
      <c r="B10287" s="35">
        <v>13</v>
      </c>
      <c r="C10287" s="35">
        <v>33</v>
      </c>
      <c r="D10287" s="35">
        <v>59</v>
      </c>
      <c r="E10287" s="35"/>
      <c r="F10287" s="35"/>
      <c r="G10287" s="35"/>
      <c r="H10287" s="35"/>
      <c r="I10287" s="35"/>
      <c r="J10287" s="36"/>
      <c r="K10287" s="67"/>
      <c r="L10287" s="108" t="s">
        <v>70</v>
      </c>
      <c r="M10287" s="103" t="e">
        <f>#REF!</f>
        <v>#REF!</v>
      </c>
      <c r="N10287" s="103" t="e">
        <f>IF(M10287=0,"",CHOOSE(M10287,"13","33","59","手入力箇所","手入力箇所","手入力箇所","手入力箇所","手入力箇所","手入力箇所","手入力箇所","手入力箇所","手入力箇所","手入力箇所"))</f>
        <v>#REF!</v>
      </c>
    </row>
    <row r="10288" spans="1:14" ht="13.8" thickBot="1" x14ac:dyDescent="0.25">
      <c r="A10288" s="37" t="s">
        <v>71</v>
      </c>
      <c r="B10288" s="17">
        <v>23</v>
      </c>
      <c r="C10288" s="17">
        <v>39</v>
      </c>
      <c r="D10288" s="17">
        <v>97</v>
      </c>
      <c r="E10288" s="17"/>
      <c r="F10288" s="17"/>
      <c r="G10288" s="17"/>
      <c r="H10288" s="17"/>
      <c r="I10288" s="17"/>
      <c r="J10288" s="64"/>
      <c r="K10288" s="70"/>
      <c r="L10288" s="109" t="s">
        <v>71</v>
      </c>
      <c r="M10288" s="103" t="e">
        <f>#REF!</f>
        <v>#REF!</v>
      </c>
      <c r="N10288" s="103" t="e">
        <f>IF(M10288=0,"",CHOOSE(M10288,"23","39","97","手入力箇所","手入力箇所","手入力箇所","手入力箇所","手入力箇所","手入力箇所","手入力箇所","手入力箇所","手入力箇所","手入力箇所"))</f>
        <v>#REF!</v>
      </c>
    </row>
    <row r="10289" spans="1:14" ht="13.8" thickBot="1" x14ac:dyDescent="0.25">
      <c r="A10289" s="29" t="s">
        <v>72</v>
      </c>
      <c r="B10289" s="18">
        <v>21</v>
      </c>
      <c r="C10289" s="18">
        <v>37</v>
      </c>
      <c r="D10289" s="18">
        <v>58</v>
      </c>
      <c r="E10289" s="18">
        <v>76</v>
      </c>
      <c r="F10289" s="18">
        <v>137</v>
      </c>
      <c r="G10289" s="18"/>
      <c r="H10289" s="18"/>
      <c r="I10289" s="18"/>
      <c r="J10289" s="62"/>
      <c r="K10289" s="69"/>
      <c r="L10289" s="109" t="s">
        <v>72</v>
      </c>
      <c r="M10289" s="103" t="e">
        <f>#REF!</f>
        <v>#REF!</v>
      </c>
      <c r="N10289" s="103" t="e">
        <f>IF(M10289=0,"",CHOOSE(M10289,"21","37","58","76","76","137","137","137","137","137","手入力箇所","手入力箇所","手入力箇所","手入力箇所","手入力箇所","手入力箇所","手入力箇所","手入力箇所","手入力箇所","手入力箇所"))</f>
        <v>#REF!</v>
      </c>
    </row>
    <row r="10290" spans="1:14" ht="13.8" thickBot="1" x14ac:dyDescent="0.25">
      <c r="A10290" s="29" t="s">
        <v>73</v>
      </c>
      <c r="B10290" s="18">
        <v>48</v>
      </c>
      <c r="C10290" s="18">
        <v>93</v>
      </c>
      <c r="D10290" s="18">
        <v>138</v>
      </c>
      <c r="E10290" s="18">
        <v>183</v>
      </c>
      <c r="F10290" s="18"/>
      <c r="G10290" s="18"/>
      <c r="H10290" s="18"/>
      <c r="I10290" s="18"/>
      <c r="J10290" s="62"/>
      <c r="K10290" s="69"/>
      <c r="L10290" s="109" t="s">
        <v>73</v>
      </c>
      <c r="M10290" s="103" t="e">
        <f>#REF!</f>
        <v>#REF!</v>
      </c>
      <c r="N10290" s="103" t="e">
        <f>IF(M10290=0,"",CHOOSE(M10290,"48","93","138","183","183","手入力箇所","手入力箇所","手入力箇所","手入力箇所","手入力箇所","手入力箇所","手入力箇所","手入力箇所","手入力箇所","手入力箇所"))</f>
        <v>#REF!</v>
      </c>
    </row>
    <row r="10291" spans="1:14" ht="37.200000000000003" thickBot="1" x14ac:dyDescent="0.25">
      <c r="A10291" s="30" t="s">
        <v>74</v>
      </c>
      <c r="B10291" s="18">
        <v>13</v>
      </c>
      <c r="C10291" s="18">
        <v>26</v>
      </c>
      <c r="D10291" s="18">
        <v>40</v>
      </c>
      <c r="E10291" s="18">
        <v>55</v>
      </c>
      <c r="F10291" s="18">
        <v>107</v>
      </c>
      <c r="G10291" s="18">
        <v>224</v>
      </c>
      <c r="H10291" s="18">
        <v>386</v>
      </c>
      <c r="I10291" s="18"/>
      <c r="J10291" s="62"/>
      <c r="K10291" s="69"/>
      <c r="L10291" s="110" t="s">
        <v>74</v>
      </c>
      <c r="M10291" s="103" t="e">
        <f>#REF!</f>
        <v>#REF!</v>
      </c>
      <c r="N10291" s="103" t="e">
        <f>IF(M10291=0,"",CHOOSE(M10291,"13","26","40","55","55","107","107","107","107","107","224","224","224","224","224","224","224","224","224","224","386","386","386","386","386","386","386","386","386","386","手入力箇所","手入力箇所","手入力箇所","手入力箇所","手入力箇所","手入力箇所","手入力箇所","手入力箇所","手入力箇所","手入力箇所"))</f>
        <v>#REF!</v>
      </c>
    </row>
    <row r="10292" spans="1:14" ht="13.8" thickBot="1" x14ac:dyDescent="0.25">
      <c r="A10292" s="29" t="s">
        <v>75</v>
      </c>
      <c r="B10292" s="18">
        <v>36</v>
      </c>
      <c r="C10292" s="18">
        <v>98</v>
      </c>
      <c r="D10292" s="18">
        <v>173</v>
      </c>
      <c r="E10292" s="18">
        <v>274</v>
      </c>
      <c r="F10292" s="18"/>
      <c r="G10292" s="18"/>
      <c r="H10292" s="18"/>
      <c r="I10292" s="18"/>
      <c r="J10292" s="62"/>
      <c r="K10292" s="69"/>
      <c r="L10292" s="109" t="s">
        <v>75</v>
      </c>
      <c r="M10292" s="103" t="e">
        <f>#REF!</f>
        <v>#REF!</v>
      </c>
      <c r="N10292" s="103" t="e">
        <f>IF(M10292=0,"",CHOOSE(M10292,"36","98","173","274","274","手入力箇所","手入力箇所","手入力箇所","手入力箇所","手入力箇所","手入力箇所","手入力箇所","手入力箇所","手入力箇所","手入力箇所"))</f>
        <v>#REF!</v>
      </c>
    </row>
    <row r="10293" spans="1:14" ht="37.200000000000003" thickBot="1" x14ac:dyDescent="0.25">
      <c r="A10293" s="30" t="s">
        <v>76</v>
      </c>
      <c r="B10293" s="18">
        <v>127</v>
      </c>
      <c r="C10293" s="18">
        <v>127</v>
      </c>
      <c r="D10293" s="18">
        <v>127</v>
      </c>
      <c r="E10293" s="18">
        <v>127</v>
      </c>
      <c r="F10293" s="18"/>
      <c r="G10293" s="18"/>
      <c r="H10293" s="18"/>
      <c r="I10293" s="18"/>
      <c r="J10293" s="62"/>
      <c r="K10293" s="69"/>
      <c r="L10293" s="110" t="s">
        <v>76</v>
      </c>
      <c r="M10293" s="103" t="e">
        <f>#REF!</f>
        <v>#REF!</v>
      </c>
      <c r="N10293" s="103" t="e">
        <f>IF(M10293=0,"",CHOOSE(M10293,"127","127","127","127","127","手入力箇所","手入力箇所","手入力箇所","手入力箇所","手入力箇所","手入力箇所","手入力箇所","手入力箇所","手入力箇所","手入力箇所"))</f>
        <v>#REF!</v>
      </c>
    </row>
    <row r="10294" spans="1:14" ht="27" thickBot="1" x14ac:dyDescent="0.25">
      <c r="A10294" s="31" t="s">
        <v>77</v>
      </c>
      <c r="B10294" s="18">
        <v>42</v>
      </c>
      <c r="C10294" s="18">
        <v>90</v>
      </c>
      <c r="D10294" s="18">
        <v>141</v>
      </c>
      <c r="E10294" s="18">
        <v>193</v>
      </c>
      <c r="F10294" s="62"/>
      <c r="G10294" s="62"/>
      <c r="H10294" s="62"/>
      <c r="I10294" s="62"/>
      <c r="J10294" s="62"/>
      <c r="K10294" s="69"/>
      <c r="L10294" s="111" t="s">
        <v>77</v>
      </c>
      <c r="M10294" s="103" t="e">
        <f>#REF!</f>
        <v>#REF!</v>
      </c>
      <c r="N10294" s="103" t="e">
        <f>IF(M10294=0,"",CHOOSE(M10294,"42","90","141","193","1936","手入力箇所","手入力箇所","手入力箇所","手入力箇所","手入力箇所","手入力箇所","手入力箇所","手入力箇所","手入力箇所","手入力箇所"))</f>
        <v>#REF!</v>
      </c>
    </row>
    <row r="10295" spans="1:14" ht="40.200000000000003" thickBot="1" x14ac:dyDescent="0.25">
      <c r="A10295" s="31" t="s">
        <v>78</v>
      </c>
      <c r="B10295" s="18">
        <v>24</v>
      </c>
      <c r="C10295" s="18">
        <v>43</v>
      </c>
      <c r="D10295" s="18">
        <v>61</v>
      </c>
      <c r="E10295" s="18">
        <v>76</v>
      </c>
      <c r="F10295" s="62"/>
      <c r="G10295" s="62"/>
      <c r="H10295" s="62"/>
      <c r="I10295" s="62"/>
      <c r="J10295" s="62"/>
      <c r="K10295" s="69"/>
      <c r="L10295" s="111" t="s">
        <v>78</v>
      </c>
      <c r="M10295" s="103" t="e">
        <f>#REF!</f>
        <v>#REF!</v>
      </c>
      <c r="N10295" s="103" t="e">
        <f>IF(M10295=0,"",CHOOSE(M10295,"24","43","61","76","76","手入力箇所","手入力箇所","手入力箇所","手入力箇所","手入力箇所","手入力箇所","手入力箇所","手入力箇所","手入力箇所","手入力箇所"))</f>
        <v>#REF!</v>
      </c>
    </row>
    <row r="10296" spans="1:14" ht="27" thickBot="1" x14ac:dyDescent="0.25">
      <c r="A10296" s="31" t="s">
        <v>79</v>
      </c>
      <c r="B10296" s="18">
        <v>54</v>
      </c>
      <c r="C10296" s="18">
        <v>77</v>
      </c>
      <c r="D10296" s="18">
        <v>94</v>
      </c>
      <c r="E10296" s="18">
        <v>107</v>
      </c>
      <c r="F10296" s="62"/>
      <c r="G10296" s="62"/>
      <c r="H10296" s="62"/>
      <c r="I10296" s="62"/>
      <c r="J10296" s="62"/>
      <c r="K10296" s="69"/>
      <c r="L10296" s="111" t="s">
        <v>79</v>
      </c>
      <c r="M10296" s="103" t="e">
        <f>#REF!</f>
        <v>#REF!</v>
      </c>
      <c r="N10296" s="103" t="e">
        <f>IF(M10296=0,"",CHOOSE(M10296,"54","77","94","107","107","手入力箇所","手入力箇所","手入力箇所","手入力箇所","手入力箇所","手入力箇所","手入力箇所","手入力箇所","手入力箇所","手入力箇所"))</f>
        <v>#REF!</v>
      </c>
    </row>
    <row r="10297" spans="1:14" ht="40.200000000000003" thickBot="1" x14ac:dyDescent="0.25">
      <c r="A10297" s="31" t="s">
        <v>80</v>
      </c>
      <c r="B10297" s="18">
        <v>49</v>
      </c>
      <c r="C10297" s="18">
        <v>53</v>
      </c>
      <c r="D10297" s="18">
        <v>55</v>
      </c>
      <c r="E10297" s="18">
        <v>56</v>
      </c>
      <c r="F10297" s="62"/>
      <c r="G10297" s="62"/>
      <c r="H10297" s="62"/>
      <c r="I10297" s="62"/>
      <c r="J10297" s="62"/>
      <c r="K10297" s="69"/>
      <c r="L10297" s="111" t="s">
        <v>80</v>
      </c>
      <c r="M10297" s="103" t="e">
        <f>#REF!</f>
        <v>#REF!</v>
      </c>
      <c r="N10297" s="103" t="e">
        <f>IF(M10297=0,"",CHOOSE(M10297,"49","53","55","56","56","手入力箇所","手入力箇所","手入力箇所","手入力箇所","手入力箇所","手入力箇所","手入力箇所","手入力箇所","手入力箇所","手入力箇所"))</f>
        <v>#REF!</v>
      </c>
    </row>
    <row r="10298" spans="1:14" ht="40.200000000000003" thickBot="1" x14ac:dyDescent="0.25">
      <c r="A10298" s="38" t="s">
        <v>81</v>
      </c>
      <c r="B10298" s="35">
        <v>232</v>
      </c>
      <c r="C10298" s="35">
        <v>232</v>
      </c>
      <c r="D10298" s="36"/>
      <c r="E10298" s="36"/>
      <c r="F10298" s="36"/>
      <c r="G10298" s="36"/>
      <c r="H10298" s="36"/>
      <c r="I10298" s="36"/>
      <c r="J10298" s="36"/>
      <c r="K10298" s="67"/>
      <c r="L10298" s="111" t="s">
        <v>81</v>
      </c>
      <c r="M10298" s="103" t="e">
        <f>#REF!</f>
        <v>#REF!</v>
      </c>
      <c r="N10298" s="103" t="e">
        <f>IF(M10298=0,"",CHOOSE(M10298,"232","232","手入力箇所","手入力箇所","手入力箇所","手入力箇所","手入力箇所","手入力箇所","手入力箇所","手入力箇所","手入力箇所","手入力箇所"))</f>
        <v>#REF!</v>
      </c>
    </row>
    <row r="10299" spans="1:14" ht="13.8" thickBot="1" x14ac:dyDescent="0.25">
      <c r="A10299" s="39" t="s">
        <v>82</v>
      </c>
      <c r="B10299" s="17">
        <v>6</v>
      </c>
      <c r="C10299" s="17">
        <v>9</v>
      </c>
      <c r="D10299" s="17">
        <v>11</v>
      </c>
      <c r="E10299" s="17">
        <v>13</v>
      </c>
      <c r="F10299" s="17">
        <v>18</v>
      </c>
      <c r="G10299" s="17">
        <v>26</v>
      </c>
      <c r="H10299" s="17">
        <v>35</v>
      </c>
      <c r="I10299" s="17">
        <v>43</v>
      </c>
      <c r="J10299" s="17">
        <v>49</v>
      </c>
      <c r="K10299" s="70"/>
      <c r="L10299" s="111" t="s">
        <v>82</v>
      </c>
      <c r="M10299" s="103" t="e">
        <f>#REF!</f>
        <v>#REF!</v>
      </c>
      <c r="N10299" s="103" t="e">
        <f>IF(M10299=0,"",CHOOSE(M10299,"6","9","11","13","13","18","18","18","18","18","26","26","26","26","26","26","26","26","26","26","35","35","35","35","35","35","35","35","35","35","43","43","43","43","43","43","43","43","43","43","49","49","49","49","49","49","49","49","49","49","手入力箇所","手入力箇所","手入力箇所","手入力箇所","手入力箇所","手入力箇所","手入力箇所","手入力箇所","手入力箇所","手入力箇所"))</f>
        <v>#REF!</v>
      </c>
    </row>
    <row r="10300" spans="1:14" ht="13.8" thickBot="1" x14ac:dyDescent="0.25">
      <c r="A10300" s="31" t="s">
        <v>83</v>
      </c>
      <c r="B10300" s="18">
        <v>6</v>
      </c>
      <c r="C10300" s="18">
        <v>10</v>
      </c>
      <c r="D10300" s="18">
        <v>14</v>
      </c>
      <c r="E10300" s="18">
        <v>17</v>
      </c>
      <c r="F10300" s="18">
        <v>29</v>
      </c>
      <c r="G10300" s="18">
        <v>50</v>
      </c>
      <c r="H10300" s="18">
        <v>76</v>
      </c>
      <c r="I10300" s="18">
        <v>100</v>
      </c>
      <c r="J10300" s="18">
        <v>123</v>
      </c>
      <c r="K10300" s="69"/>
      <c r="L10300" s="111" t="s">
        <v>83</v>
      </c>
      <c r="M10300" s="103" t="e">
        <f>#REF!</f>
        <v>#REF!</v>
      </c>
      <c r="N10300" s="103" t="e">
        <f>IF(M10300=0,"",CHOOSE(M10300,"6","10","14","17","17","29","29","29","29","29","50","50","50","50","50","50","50","50","50","50","76","76","76","76","76","76","76","76","76","76","100","100","100","100","100","100","100","100","100","100","123","123","123","123","123","123","123","123","123","123","手入力箇所","手入力箇所","手入力箇所","手入力箇所","手入力箇所","手入力箇所","手入力箇所","手入力箇所","手入力箇所"))</f>
        <v>#REF!</v>
      </c>
    </row>
    <row r="10301" spans="1:14" ht="27" thickBot="1" x14ac:dyDescent="0.25">
      <c r="A10301" s="32" t="s">
        <v>84</v>
      </c>
      <c r="B10301" s="20">
        <v>9</v>
      </c>
      <c r="C10301" s="20">
        <v>15</v>
      </c>
      <c r="D10301" s="20">
        <v>20</v>
      </c>
      <c r="E10301" s="20">
        <v>24</v>
      </c>
      <c r="F10301" s="20">
        <v>39</v>
      </c>
      <c r="G10301" s="20">
        <v>65</v>
      </c>
      <c r="H10301" s="63"/>
      <c r="I10301" s="63"/>
      <c r="J10301" s="63"/>
      <c r="K10301" s="106"/>
      <c r="L10301" s="111" t="s">
        <v>84</v>
      </c>
      <c r="M10301" s="103" t="e">
        <f>#REF!</f>
        <v>#REF!</v>
      </c>
      <c r="N10301" s="103" t="e">
        <f>IF(M10301=0,"",CHOOSE(M10301,"9","15","20","24","24","39","39","39","39","39","65","65","65","65","65","65","65","65","65","65","手入力箇所","手入力箇所","手入力箇所","手入力箇所","手入力箇所","手入力箇所","手入力箇所","手入力箇所","手入力箇所","手入力箇所"))</f>
        <v>#REF!</v>
      </c>
    </row>
    <row r="10304" spans="1:14" ht="13.8" thickBot="1" x14ac:dyDescent="0.25"/>
    <row r="10305" spans="1:14" ht="13.8" thickBot="1" x14ac:dyDescent="0.25">
      <c r="A10305" s="688" t="e">
        <f>#REF!</f>
        <v>#REF!</v>
      </c>
      <c r="B10305" s="688"/>
      <c r="C10305" s="688"/>
      <c r="D10305" s="689" t="s">
        <v>192</v>
      </c>
      <c r="E10305" s="689"/>
      <c r="F10305" s="689"/>
      <c r="G10305" s="689"/>
      <c r="H10305" s="689"/>
      <c r="I10305" s="689"/>
      <c r="J10305" s="689"/>
      <c r="K10305" s="689"/>
      <c r="L10305" s="689"/>
      <c r="M10305" s="689"/>
      <c r="N10305" s="689"/>
    </row>
    <row r="10306" spans="1:14" ht="13.8" thickBot="1" x14ac:dyDescent="0.25">
      <c r="A10306" s="65"/>
      <c r="B10306" s="33">
        <v>1</v>
      </c>
      <c r="C10306" s="24">
        <v>2</v>
      </c>
      <c r="D10306" s="24">
        <v>3</v>
      </c>
      <c r="E10306" s="24" t="s">
        <v>58</v>
      </c>
      <c r="F10306" s="24" t="s">
        <v>59</v>
      </c>
      <c r="G10306" s="24" t="s">
        <v>60</v>
      </c>
      <c r="H10306" s="24" t="s">
        <v>61</v>
      </c>
      <c r="I10306" s="24" t="s">
        <v>62</v>
      </c>
      <c r="J10306" s="24" t="s">
        <v>194</v>
      </c>
      <c r="K10306" s="25" t="s">
        <v>85</v>
      </c>
      <c r="L10306" s="105" t="s">
        <v>189</v>
      </c>
      <c r="M10306" s="105" t="s">
        <v>188</v>
      </c>
      <c r="N10306" s="105" t="s">
        <v>51</v>
      </c>
    </row>
    <row r="10307" spans="1:14" ht="13.8" thickBot="1" x14ac:dyDescent="0.25">
      <c r="A10307" s="26" t="s">
        <v>56</v>
      </c>
      <c r="B10307" s="22">
        <v>5</v>
      </c>
      <c r="C10307" s="22">
        <v>7</v>
      </c>
      <c r="D10307" s="22">
        <v>8</v>
      </c>
      <c r="E10307" s="22">
        <v>8</v>
      </c>
      <c r="F10307" s="22">
        <v>10</v>
      </c>
      <c r="G10307" s="22">
        <v>13</v>
      </c>
      <c r="H10307" s="22">
        <v>16</v>
      </c>
      <c r="I10307" s="22"/>
      <c r="J10307" s="23"/>
      <c r="K10307" s="1"/>
      <c r="L10307" s="26" t="s">
        <v>56</v>
      </c>
      <c r="M10307" s="104" t="e">
        <f>#REF!</f>
        <v>#REF!</v>
      </c>
      <c r="N10307" s="112" t="e">
        <f>IF(M10307=0,"",CHOOSE(M10307,"5","7","8","8","8","10","10","10","10","10","13","13","13","13","13","13","13","13","13","13","16","16","16","16","16","16","16","16","16","16","16","手入力箇所","手入力箇所","手入力箇所","手入力箇所","手入力箇所","手入力箇所","手入力箇所","手入力箇所","手入力箇所","手入力箇所"))</f>
        <v>#REF!</v>
      </c>
    </row>
    <row r="10308" spans="1:14" ht="13.8" thickBot="1" x14ac:dyDescent="0.25">
      <c r="A10308" s="27" t="s">
        <v>57</v>
      </c>
      <c r="B10308" s="18">
        <v>5</v>
      </c>
      <c r="C10308" s="18">
        <v>7</v>
      </c>
      <c r="D10308" s="18">
        <v>8</v>
      </c>
      <c r="E10308" s="18">
        <v>9</v>
      </c>
      <c r="F10308" s="18">
        <v>12</v>
      </c>
      <c r="G10308" s="18">
        <v>16</v>
      </c>
      <c r="H10308" s="18"/>
      <c r="I10308" s="18"/>
      <c r="J10308" s="62"/>
      <c r="K10308" s="19"/>
      <c r="L10308" s="27" t="s">
        <v>57</v>
      </c>
      <c r="M10308" s="104" t="e">
        <f>#REF!</f>
        <v>#REF!</v>
      </c>
      <c r="N10308" s="113" t="e">
        <f>IF(M10308=0,"",CHOOSE(M10308,"5","7","8","9","9","12","12","12","12","12","16","16","16","16","16","16","16","16","16","16","手入力箇所","手入力箇所","手入力箇所","手入力箇所","手入力箇所","手入力箇所","手入力箇所","手入力箇所","手入力箇所","手入力箇所"))</f>
        <v>#REF!</v>
      </c>
    </row>
    <row r="10309" spans="1:14" ht="48.6" thickBot="1" x14ac:dyDescent="0.25">
      <c r="A10309" s="28" t="s">
        <v>64</v>
      </c>
      <c r="B10309" s="18">
        <v>6</v>
      </c>
      <c r="C10309" s="18"/>
      <c r="D10309" s="18"/>
      <c r="E10309" s="18"/>
      <c r="F10309" s="18"/>
      <c r="G10309" s="18"/>
      <c r="H10309" s="18"/>
      <c r="I10309" s="18"/>
      <c r="J10309" s="62"/>
      <c r="K10309" s="19"/>
      <c r="L10309" s="28" t="s">
        <v>64</v>
      </c>
      <c r="M10309" s="104" t="e">
        <f>#REF!</f>
        <v>#REF!</v>
      </c>
      <c r="N10309" s="113" t="e">
        <f>IF(M10309=0,"",CHOOSE(M10309,"6","手入力箇所","手入力箇所","手入力箇所","手入力箇所","手入力箇所","手入力箇所","手入力箇所","手入力箇所","手入力箇所","手入力箇所","",""))</f>
        <v>#REF!</v>
      </c>
    </row>
    <row r="10310" spans="1:14" ht="48.6" thickBot="1" x14ac:dyDescent="0.25">
      <c r="A10310" s="28" t="s">
        <v>65</v>
      </c>
      <c r="B10310" s="18">
        <v>6</v>
      </c>
      <c r="C10310" s="18"/>
      <c r="D10310" s="18"/>
      <c r="E10310" s="18"/>
      <c r="F10310" s="18"/>
      <c r="G10310" s="18"/>
      <c r="H10310" s="18"/>
      <c r="I10310" s="18"/>
      <c r="J10310" s="62"/>
      <c r="K10310" s="19"/>
      <c r="L10310" s="28" t="s">
        <v>65</v>
      </c>
      <c r="M10310" s="104" t="e">
        <f>#REF!</f>
        <v>#REF!</v>
      </c>
      <c r="N10310" s="113" t="e">
        <f>IF(M10310=0,"",CHOOSE(M10310,"6","手入力箇所","手入力箇所","手入力箇所","手入力箇所","手入力箇所","手入力箇所","手入力箇所","手入力箇所","手入力箇所","手入力箇所","",""))</f>
        <v>#REF!</v>
      </c>
    </row>
    <row r="10311" spans="1:14" ht="24.6" thickBot="1" x14ac:dyDescent="0.25">
      <c r="A10311" s="28" t="s">
        <v>66</v>
      </c>
      <c r="B10311" s="18">
        <v>5</v>
      </c>
      <c r="C10311" s="18">
        <v>7</v>
      </c>
      <c r="D10311" s="18">
        <v>8</v>
      </c>
      <c r="E10311" s="18">
        <v>9</v>
      </c>
      <c r="F10311" s="18">
        <v>12</v>
      </c>
      <c r="G10311" s="18"/>
      <c r="H10311" s="18"/>
      <c r="I10311" s="18"/>
      <c r="J10311" s="62"/>
      <c r="K10311" s="19"/>
      <c r="L10311" s="28" t="s">
        <v>66</v>
      </c>
      <c r="M10311" s="104" t="e">
        <f>#REF!</f>
        <v>#REF!</v>
      </c>
      <c r="N10311" s="113" t="e">
        <f>IF(M10311=0,"",CHOOSE(M10311,"5","7","8","9","9","12","12","12","12","12","手入力箇所","手入力箇所","手入力箇所","手入力箇所","手入力箇所","手入力箇所","手入力箇所","手入力箇所","手入力箇所","手入力箇所"))</f>
        <v>#REF!</v>
      </c>
    </row>
    <row r="10312" spans="1:14" ht="36.6" thickBot="1" x14ac:dyDescent="0.25">
      <c r="A10312" s="28" t="s">
        <v>67</v>
      </c>
      <c r="B10312" s="18">
        <v>4</v>
      </c>
      <c r="C10312" s="18">
        <v>5</v>
      </c>
      <c r="D10312" s="18">
        <v>5</v>
      </c>
      <c r="E10312" s="18">
        <v>6</v>
      </c>
      <c r="F10312" s="18"/>
      <c r="G10312" s="18"/>
      <c r="H10312" s="18"/>
      <c r="I10312" s="18"/>
      <c r="J10312" s="62"/>
      <c r="K10312" s="19"/>
      <c r="L10312" s="28" t="s">
        <v>67</v>
      </c>
      <c r="M10312" s="104" t="e">
        <f>#REF!</f>
        <v>#REF!</v>
      </c>
      <c r="N10312" s="113" t="e">
        <f>IF(M10312=0,"",CHOOSE(M10312,"4","5","5","6","6","手入力箇所","手入力箇所","手入力箇所","手入力箇所","手入力箇所","手入力箇所","手入力箇所","手入力箇所","手入力箇所","手入力箇所"))</f>
        <v>#REF!</v>
      </c>
    </row>
    <row r="10313" spans="1:14" ht="24.6" thickBot="1" x14ac:dyDescent="0.25">
      <c r="A10313" s="28" t="s">
        <v>68</v>
      </c>
      <c r="B10313" s="18">
        <v>12</v>
      </c>
      <c r="C10313" s="18">
        <v>12</v>
      </c>
      <c r="D10313" s="18">
        <v>12</v>
      </c>
      <c r="E10313" s="18">
        <v>12</v>
      </c>
      <c r="F10313" s="18">
        <v>12</v>
      </c>
      <c r="G10313" s="18">
        <v>12</v>
      </c>
      <c r="H10313" s="18">
        <v>12</v>
      </c>
      <c r="I10313" s="18"/>
      <c r="J10313" s="62"/>
      <c r="K10313" s="19"/>
      <c r="L10313" s="28" t="s">
        <v>68</v>
      </c>
      <c r="M10313" s="104" t="e">
        <f>#REF!</f>
        <v>#REF!</v>
      </c>
      <c r="N10313" s="113" t="e">
        <f>IF(M10313=0,"",CHOOSE(M10313,"12","12","12","12","12","12","12","12","12","12","12","12","12","12","12","12","12","12","12","12","12","12","12","12","12","12","12","12","12","12","手入力箇所","手入力箇所","手入力箇所","手入力箇所","手入力箇所","手入力箇所","手入力箇所","手入力箇所","手入力箇所","手入力箇所"))</f>
        <v>#REF!</v>
      </c>
    </row>
    <row r="10314" spans="1:14" ht="36.6" thickBot="1" x14ac:dyDescent="0.25">
      <c r="A10314" s="28" t="s">
        <v>69</v>
      </c>
      <c r="B10314" s="18">
        <v>7</v>
      </c>
      <c r="C10314" s="18">
        <v>7</v>
      </c>
      <c r="D10314" s="18">
        <v>7</v>
      </c>
      <c r="E10314" s="18">
        <v>7</v>
      </c>
      <c r="F10314" s="18">
        <v>7</v>
      </c>
      <c r="G10314" s="18"/>
      <c r="H10314" s="18"/>
      <c r="I10314" s="18"/>
      <c r="J10314" s="62"/>
      <c r="K10314" s="19"/>
      <c r="L10314" s="28" t="s">
        <v>69</v>
      </c>
      <c r="M10314" s="104" t="e">
        <f>#REF!</f>
        <v>#REF!</v>
      </c>
      <c r="N10314" s="113" t="e">
        <f>IF(M10314=0,"",CHOOSE(M10314,"7","7","7","7","7","7","7","7","7","7","手入力箇所","手入力箇所","手入力箇所","手入力箇所","手入力箇所","手入力箇所","手入力箇所","手入力箇所","手入力箇所","手入力箇所"))</f>
        <v>#REF!</v>
      </c>
    </row>
    <row r="10315" spans="1:14" ht="13.8" thickBot="1" x14ac:dyDescent="0.25">
      <c r="A10315" s="27" t="s">
        <v>63</v>
      </c>
      <c r="B10315" s="18">
        <v>4</v>
      </c>
      <c r="C10315" s="18">
        <v>5</v>
      </c>
      <c r="D10315" s="18">
        <v>7</v>
      </c>
      <c r="E10315" s="18">
        <v>8</v>
      </c>
      <c r="F10315" s="18">
        <v>11</v>
      </c>
      <c r="G10315" s="18">
        <v>16</v>
      </c>
      <c r="H10315" s="18">
        <v>22</v>
      </c>
      <c r="I10315" s="18">
        <v>26</v>
      </c>
      <c r="J10315" s="18">
        <v>31</v>
      </c>
      <c r="K10315" s="19"/>
      <c r="L10315" s="27" t="s">
        <v>63</v>
      </c>
      <c r="M10315" s="104" t="e">
        <f>#REF!</f>
        <v>#REF!</v>
      </c>
      <c r="N10315" s="113" t="e">
        <f>IF(M10315=0,"",CHOOSE(M10315,"4","5","7","8","8","11","11","11","11","11","16","16","16","16","16","16","16","16","16","16","22","22","22","22","22","22","22","22","22","22","26","26","26","26","26","26","26","26","26","26","31","31","31","31","31","31","31","31","31","31","31","手入力箇所","手入力箇所","手入力箇所","手入力箇所","手入力箇所","手入力箇所","手入力箇所","手入力箇所","手入力箇所","手入力箇所"))</f>
        <v>#REF!</v>
      </c>
    </row>
    <row r="10316" spans="1:14" ht="24.6" thickBot="1" x14ac:dyDescent="0.25">
      <c r="A10316" s="28" t="s">
        <v>70</v>
      </c>
      <c r="B10316" s="18">
        <v>5</v>
      </c>
      <c r="C10316" s="18">
        <v>6</v>
      </c>
      <c r="D10316" s="18">
        <v>7</v>
      </c>
      <c r="E10316" s="18"/>
      <c r="F10316" s="18"/>
      <c r="G10316" s="18"/>
      <c r="H10316" s="18"/>
      <c r="I10316" s="18"/>
      <c r="J10316" s="62"/>
      <c r="K10316" s="19"/>
      <c r="L10316" s="28" t="s">
        <v>70</v>
      </c>
      <c r="M10316" s="104" t="e">
        <f>#REF!</f>
        <v>#REF!</v>
      </c>
      <c r="N10316" s="113" t="e">
        <f>IF(M10316=0,"",CHOOSE(M10316,"5","6","7","手入力箇所","手入力箇所","手入力箇所","手入力箇所","手入力箇所","手入力箇所","手入力箇所","手入力箇所","手入力箇所","手入力箇所"))</f>
        <v>#REF!</v>
      </c>
    </row>
    <row r="10317" spans="1:14" ht="13.8" thickBot="1" x14ac:dyDescent="0.25">
      <c r="A10317" s="29" t="s">
        <v>71</v>
      </c>
      <c r="B10317" s="18">
        <v>3</v>
      </c>
      <c r="C10317" s="18">
        <v>6</v>
      </c>
      <c r="D10317" s="18">
        <v>19</v>
      </c>
      <c r="E10317" s="18"/>
      <c r="F10317" s="18"/>
      <c r="G10317" s="18"/>
      <c r="H10317" s="18"/>
      <c r="I10317" s="18"/>
      <c r="J10317" s="62"/>
      <c r="K10317" s="19"/>
      <c r="L10317" s="29" t="s">
        <v>71</v>
      </c>
      <c r="M10317" s="104" t="e">
        <f>#REF!</f>
        <v>#REF!</v>
      </c>
      <c r="N10317" s="113" t="e">
        <f>IF(M10317=0,"",CHOOSE(M10317,"3","6","19","手入力箇所","手入力箇所","手入力箇所","手入力箇所","手入力箇所","手入力箇所","手入力箇所","手入力箇所","手入力箇所","手入力箇所"))</f>
        <v>#REF!</v>
      </c>
    </row>
    <row r="10318" spans="1:14" ht="13.8" thickBot="1" x14ac:dyDescent="0.25">
      <c r="A10318" s="29" t="s">
        <v>72</v>
      </c>
      <c r="B10318" s="18">
        <v>1</v>
      </c>
      <c r="C10318" s="18">
        <v>3</v>
      </c>
      <c r="D10318" s="18">
        <v>5</v>
      </c>
      <c r="E10318" s="18">
        <v>9</v>
      </c>
      <c r="F10318" s="18">
        <v>26</v>
      </c>
      <c r="G10318" s="18"/>
      <c r="H10318" s="18"/>
      <c r="I10318" s="18"/>
      <c r="J10318" s="62"/>
      <c r="K10318" s="19"/>
      <c r="L10318" s="29" t="s">
        <v>72</v>
      </c>
      <c r="M10318" s="104" t="e">
        <f>#REF!</f>
        <v>#REF!</v>
      </c>
      <c r="N10318" s="113" t="e">
        <f>IF(M10318=0,"",CHOOSE(M10318,"1","3","5","9","9","26","26","26","26","26","手入力箇所","手入力箇所","手入力箇所","手入力箇所","手入力箇所","手入力箇所","手入力箇所","手入力箇所","手入力箇所","手入力箇所"))</f>
        <v>#REF!</v>
      </c>
    </row>
    <row r="10319" spans="1:14" ht="13.8" thickBot="1" x14ac:dyDescent="0.25">
      <c r="A10319" s="29" t="s">
        <v>73</v>
      </c>
      <c r="B10319" s="18">
        <v>4</v>
      </c>
      <c r="C10319" s="18">
        <v>11</v>
      </c>
      <c r="D10319" s="18">
        <v>20</v>
      </c>
      <c r="E10319" s="18">
        <v>33</v>
      </c>
      <c r="F10319" s="18"/>
      <c r="G10319" s="18"/>
      <c r="H10319" s="18"/>
      <c r="I10319" s="18"/>
      <c r="J10319" s="62"/>
      <c r="K10319" s="19"/>
      <c r="L10319" s="29" t="s">
        <v>73</v>
      </c>
      <c r="M10319" s="104" t="e">
        <f>#REF!</f>
        <v>#REF!</v>
      </c>
      <c r="N10319" s="113" t="e">
        <f>IF(M10319=0,"",CHOOSE(M10319,"4","11","20","33","33","手入力箇所","手入力箇所","手入力箇所","手入力箇所","手入力箇所","手入力箇所","手入力箇所","手入力箇所","手入力箇所","手入力箇所"))</f>
        <v>#REF!</v>
      </c>
    </row>
    <row r="10320" spans="1:14" ht="37.200000000000003" thickBot="1" x14ac:dyDescent="0.25">
      <c r="A10320" s="30" t="s">
        <v>74</v>
      </c>
      <c r="B10320" s="18">
        <v>4</v>
      </c>
      <c r="C10320" s="18">
        <v>6</v>
      </c>
      <c r="D10320" s="18">
        <v>8</v>
      </c>
      <c r="E10320" s="18">
        <v>10</v>
      </c>
      <c r="F10320" s="18">
        <v>15</v>
      </c>
      <c r="G10320" s="18">
        <v>23</v>
      </c>
      <c r="H10320" s="18">
        <v>33</v>
      </c>
      <c r="I10320" s="18"/>
      <c r="J10320" s="62"/>
      <c r="K10320" s="19"/>
      <c r="L10320" s="30" t="s">
        <v>74</v>
      </c>
      <c r="M10320" s="104" t="e">
        <f>#REF!</f>
        <v>#REF!</v>
      </c>
      <c r="N10320" s="113" t="e">
        <f>IF(M10320=0,"",CHOOSE(M10320,"4","6","8","10","10","15","15","15","15","15","23","23","23","23","23","23","23","23","23","23","33","33","33","33","33","33","33","33","33","33","手入力箇所","手入力箇所","手入力箇所","手入力箇所","手入力箇所","手入力箇所","手入力箇所","手入力箇所","手入力箇所","手入力箇所"))</f>
        <v>#REF!</v>
      </c>
    </row>
    <row r="10321" spans="1:14" ht="13.8" thickBot="1" x14ac:dyDescent="0.25">
      <c r="A10321" s="29" t="s">
        <v>75</v>
      </c>
      <c r="B10321" s="18">
        <v>6</v>
      </c>
      <c r="C10321" s="18">
        <v>14</v>
      </c>
      <c r="D10321" s="18">
        <v>25</v>
      </c>
      <c r="E10321" s="18">
        <v>39</v>
      </c>
      <c r="F10321" s="18"/>
      <c r="G10321" s="18"/>
      <c r="H10321" s="18"/>
      <c r="I10321" s="18"/>
      <c r="J10321" s="62"/>
      <c r="K10321" s="19"/>
      <c r="L10321" s="29" t="s">
        <v>75</v>
      </c>
      <c r="M10321" s="104" t="e">
        <f>#REF!</f>
        <v>#REF!</v>
      </c>
      <c r="N10321" s="113" t="e">
        <f>IF(M10321=0,"",CHOOSE(M10321,"6","14","25","39","39","手入力箇所","手入力箇所","手入力箇所","手入力箇所","手入力箇所","手入力箇所","手入力箇所","手入力箇所","手入力箇所","手入力箇所"))</f>
        <v>#REF!</v>
      </c>
    </row>
    <row r="10322" spans="1:14" ht="37.200000000000003" thickBot="1" x14ac:dyDescent="0.25">
      <c r="A10322" s="30" t="s">
        <v>76</v>
      </c>
      <c r="B10322" s="18">
        <v>2</v>
      </c>
      <c r="C10322" s="18">
        <v>3</v>
      </c>
      <c r="D10322" s="18">
        <v>6</v>
      </c>
      <c r="E10322" s="18">
        <v>9</v>
      </c>
      <c r="F10322" s="18"/>
      <c r="G10322" s="18"/>
      <c r="H10322" s="18"/>
      <c r="I10322" s="18"/>
      <c r="J10322" s="62"/>
      <c r="K10322" s="19"/>
      <c r="L10322" s="30" t="s">
        <v>76</v>
      </c>
      <c r="M10322" s="104" t="e">
        <f>#REF!</f>
        <v>#REF!</v>
      </c>
      <c r="N10322" s="113" t="e">
        <f>IF(M10322=0,"",CHOOSE(M10322,"2","3","6","9","9","手入力箇所","手入力箇所","手入力箇所","手入力箇所","手入力箇所","手入力箇所","手入力箇所","手入力箇所","手入力箇所","手入力箇所"))</f>
        <v>#REF!</v>
      </c>
    </row>
    <row r="10323" spans="1:14" ht="27" thickBot="1" x14ac:dyDescent="0.25">
      <c r="A10323" s="31" t="s">
        <v>77</v>
      </c>
      <c r="B10323" s="18">
        <v>12</v>
      </c>
      <c r="C10323" s="18">
        <v>18</v>
      </c>
      <c r="D10323" s="18">
        <v>22</v>
      </c>
      <c r="E10323" s="18">
        <v>26</v>
      </c>
      <c r="F10323" s="62"/>
      <c r="G10323" s="62"/>
      <c r="H10323" s="62"/>
      <c r="I10323" s="62"/>
      <c r="J10323" s="62"/>
      <c r="K10323" s="19"/>
      <c r="L10323" s="31" t="s">
        <v>77</v>
      </c>
      <c r="M10323" s="104" t="e">
        <f>#REF!</f>
        <v>#REF!</v>
      </c>
      <c r="N10323" s="113" t="e">
        <f>IF(M10323=0,"",CHOOSE(M10323,"12","18","22","26","26","手入力箇所","手入力箇所","手入力箇所","手入力箇所","手入力箇所","手入力箇所","手入力箇所","手入力箇所","手入力箇所","手入力箇所"))</f>
        <v>#REF!</v>
      </c>
    </row>
    <row r="10324" spans="1:14" ht="40.200000000000003" thickBot="1" x14ac:dyDescent="0.25">
      <c r="A10324" s="31" t="s">
        <v>78</v>
      </c>
      <c r="B10324" s="18">
        <v>5</v>
      </c>
      <c r="C10324" s="18">
        <v>8</v>
      </c>
      <c r="D10324" s="18">
        <v>11</v>
      </c>
      <c r="E10324" s="18">
        <v>14</v>
      </c>
      <c r="F10324" s="62"/>
      <c r="G10324" s="62"/>
      <c r="H10324" s="62"/>
      <c r="I10324" s="62"/>
      <c r="J10324" s="62"/>
      <c r="K10324" s="19"/>
      <c r="L10324" s="31" t="s">
        <v>78</v>
      </c>
      <c r="M10324" s="104" t="e">
        <f>#REF!</f>
        <v>#REF!</v>
      </c>
      <c r="N10324" s="113" t="e">
        <f>IF(M10324=0,"",CHOOSE(M10324,"5","8","11","14","14","手入力箇所","手入力箇所","手入力箇所","手入力箇所","手入力箇所","手入力箇所","手入力箇所","手入力箇所","手入力箇所","手入力箇所"))</f>
        <v>#REF!</v>
      </c>
    </row>
    <row r="10325" spans="1:14" ht="27" thickBot="1" x14ac:dyDescent="0.25">
      <c r="A10325" s="31" t="s">
        <v>79</v>
      </c>
      <c r="B10325" s="18">
        <v>6</v>
      </c>
      <c r="C10325" s="18">
        <v>11</v>
      </c>
      <c r="D10325" s="18">
        <v>16</v>
      </c>
      <c r="E10325" s="18">
        <v>21</v>
      </c>
      <c r="F10325" s="62"/>
      <c r="G10325" s="62"/>
      <c r="H10325" s="62"/>
      <c r="I10325" s="62"/>
      <c r="J10325" s="62"/>
      <c r="K10325" s="19"/>
      <c r="L10325" s="31" t="s">
        <v>79</v>
      </c>
      <c r="M10325" s="104" t="e">
        <f>#REF!</f>
        <v>#REF!</v>
      </c>
      <c r="N10325" s="113" t="e">
        <f>IF(M10325=0,"",CHOOSE(M10325,"6","11","16","21","21","手入力箇所","手入力箇所","手入力箇所","手入力箇所","手入力箇所","手入力箇所","手入力箇所","手入力箇所","手入力箇所"))</f>
        <v>#REF!</v>
      </c>
    </row>
    <row r="10326" spans="1:14" ht="40.200000000000003" thickBot="1" x14ac:dyDescent="0.25">
      <c r="A10326" s="31" t="s">
        <v>80</v>
      </c>
      <c r="B10326" s="18">
        <v>5</v>
      </c>
      <c r="C10326" s="18">
        <v>7</v>
      </c>
      <c r="D10326" s="18">
        <v>9</v>
      </c>
      <c r="E10326" s="18">
        <v>10</v>
      </c>
      <c r="F10326" s="62"/>
      <c r="G10326" s="62"/>
      <c r="H10326" s="62"/>
      <c r="I10326" s="62"/>
      <c r="J10326" s="62"/>
      <c r="K10326" s="19"/>
      <c r="L10326" s="31" t="s">
        <v>80</v>
      </c>
      <c r="M10326" s="104" t="e">
        <f>#REF!</f>
        <v>#REF!</v>
      </c>
      <c r="N10326" s="113" t="e">
        <f>IF(M10326=0,"",CHOOSE(M10326,"5","7","9","10","10","手入力箇所","手入力箇所","手入力箇所","手入力箇所","手入力箇所","手入力箇所","手入力箇所","手入力箇所","手入力箇所"))</f>
        <v>#REF!</v>
      </c>
    </row>
    <row r="10327" spans="1:14" ht="40.200000000000003" thickBot="1" x14ac:dyDescent="0.25">
      <c r="A10327" s="31" t="s">
        <v>81</v>
      </c>
      <c r="B10327" s="18">
        <v>9</v>
      </c>
      <c r="C10327" s="18">
        <v>14</v>
      </c>
      <c r="D10327" s="62"/>
      <c r="E10327" s="62"/>
      <c r="F10327" s="62"/>
      <c r="G10327" s="62"/>
      <c r="H10327" s="62"/>
      <c r="I10327" s="62"/>
      <c r="J10327" s="62"/>
      <c r="K10327" s="19"/>
      <c r="L10327" s="31" t="s">
        <v>81</v>
      </c>
      <c r="M10327" s="104" t="e">
        <f>#REF!</f>
        <v>#REF!</v>
      </c>
      <c r="N10327" s="113" t="e">
        <f>IF(M10327=0,"",CHOOSE(M10327,"9","14","手入力箇所","手入力箇所","手入力箇所","手入力箇所","手入力箇所","手入力箇所","手入力箇所","手入力箇所","手入力箇所","手入力箇所"))</f>
        <v>#REF!</v>
      </c>
    </row>
    <row r="10328" spans="1:14" ht="13.8" thickBot="1" x14ac:dyDescent="0.25">
      <c r="A10328" s="31" t="s">
        <v>82</v>
      </c>
      <c r="B10328" s="18">
        <v>3</v>
      </c>
      <c r="C10328" s="18">
        <v>4</v>
      </c>
      <c r="D10328" s="18">
        <v>4</v>
      </c>
      <c r="E10328" s="18">
        <v>5</v>
      </c>
      <c r="F10328" s="18">
        <v>6</v>
      </c>
      <c r="G10328" s="18">
        <v>8</v>
      </c>
      <c r="H10328" s="18">
        <v>9</v>
      </c>
      <c r="I10328" s="18">
        <v>11</v>
      </c>
      <c r="J10328" s="18">
        <v>12</v>
      </c>
      <c r="K10328" s="19"/>
      <c r="L10328" s="31" t="s">
        <v>82</v>
      </c>
      <c r="M10328" s="104" t="e">
        <f>#REF!</f>
        <v>#REF!</v>
      </c>
      <c r="N10328" s="113" t="e">
        <f>IF(M10328=0,"",CHOOSE(M10328,"3","4","4","5","5","6","6","6","6","6","8","8","8","8","8","8","8","8","8","8","9","9","9","9","9","9","9","9","9","9","11","11","11","11","11","11","11","11","11","11","12","12","12","12","12","12","12","12","12","12","12","手入力箇所","手入力箇所","手入力箇所","手入力箇所","手入力箇所","手入力箇所","手入力箇所","手入力箇所","手入力箇所","手入力箇所"))</f>
        <v>#REF!</v>
      </c>
    </row>
    <row r="10329" spans="1:14" ht="13.8" thickBot="1" x14ac:dyDescent="0.25">
      <c r="A10329" s="31" t="s">
        <v>83</v>
      </c>
      <c r="B10329" s="18">
        <v>3</v>
      </c>
      <c r="C10329" s="18">
        <v>4</v>
      </c>
      <c r="D10329" s="18">
        <v>4</v>
      </c>
      <c r="E10329" s="18">
        <v>5</v>
      </c>
      <c r="F10329" s="18">
        <v>6</v>
      </c>
      <c r="G10329" s="18">
        <v>8</v>
      </c>
      <c r="H10329" s="18">
        <v>10</v>
      </c>
      <c r="I10329" s="18">
        <v>12</v>
      </c>
      <c r="J10329" s="18">
        <v>13</v>
      </c>
      <c r="K10329" s="19"/>
      <c r="L10329" s="31" t="s">
        <v>83</v>
      </c>
      <c r="M10329" s="104" t="e">
        <f>#REF!</f>
        <v>#REF!</v>
      </c>
      <c r="N10329" s="113" t="e">
        <f>IF(M10329=0,"",CHOOSE(M10329,"3","4","4","5","5","6","6","6","6","6","8","8","8","8","8","8","8","8","8","8","10","10","10","10","10","10","10","10","10","10","12","12","12","12","12","12","12","12","12","12","13","13","13","13","13","13","13","13","13","13","13","手入力箇所","手入力箇所","手入力箇所","手入力箇所","手入力箇所","手入力箇所","手入力箇所","手入力箇所","手入力箇所","手入力箇所"))</f>
        <v>#REF!</v>
      </c>
    </row>
    <row r="10330" spans="1:14" ht="27" thickBot="1" x14ac:dyDescent="0.25">
      <c r="A10330" s="32" t="s">
        <v>84</v>
      </c>
      <c r="B10330" s="20">
        <v>1</v>
      </c>
      <c r="C10330" s="20">
        <v>2</v>
      </c>
      <c r="D10330" s="20">
        <v>3</v>
      </c>
      <c r="E10330" s="20">
        <v>4</v>
      </c>
      <c r="F10330" s="20">
        <v>8</v>
      </c>
      <c r="G10330" s="20">
        <v>19</v>
      </c>
      <c r="H10330" s="63"/>
      <c r="I10330" s="63"/>
      <c r="J10330" s="63"/>
      <c r="K10330" s="21"/>
      <c r="L10330" s="32" t="s">
        <v>84</v>
      </c>
      <c r="M10330" s="104" t="e">
        <f>#REF!</f>
        <v>#REF!</v>
      </c>
      <c r="N10330" s="113" t="e">
        <f>IF(M10330=0,"",CHOOSE(M10330,"1","2","3","4","4","8","8","8","8","8","19","19","19","19","19","19","19","19","19","19","手入力箇所","手入力箇所","手入力箇所","手入力箇所","手入力箇所","手入力箇所","手入力箇所","手入力箇所","手入力箇所","手入力箇所"))</f>
        <v>#REF!</v>
      </c>
    </row>
    <row r="10331" spans="1:14" ht="13.8" thickBot="1" x14ac:dyDescent="0.25"/>
    <row r="10332" spans="1:14" ht="13.8" thickBot="1" x14ac:dyDescent="0.25">
      <c r="A10332" s="686" t="e">
        <f>A10305</f>
        <v>#REF!</v>
      </c>
      <c r="B10332" s="686"/>
      <c r="C10332" s="686"/>
      <c r="D10332" s="687" t="s">
        <v>193</v>
      </c>
      <c r="E10332" s="687"/>
      <c r="F10332" s="687"/>
      <c r="G10332" s="687"/>
      <c r="H10332" s="687"/>
      <c r="I10332" s="687"/>
      <c r="J10332" s="687"/>
      <c r="K10332" s="687"/>
      <c r="L10332" s="687"/>
      <c r="M10332" s="687"/>
      <c r="N10332" s="687"/>
    </row>
    <row r="10333" spans="1:14" ht="13.8" thickBot="1" x14ac:dyDescent="0.25">
      <c r="A10333" s="105"/>
      <c r="B10333" s="33">
        <v>1</v>
      </c>
      <c r="C10333" s="24">
        <v>2</v>
      </c>
      <c r="D10333" s="24">
        <v>3</v>
      </c>
      <c r="E10333" s="24" t="s">
        <v>58</v>
      </c>
      <c r="F10333" s="24" t="s">
        <v>59</v>
      </c>
      <c r="G10333" s="24" t="s">
        <v>60</v>
      </c>
      <c r="H10333" s="24" t="s">
        <v>61</v>
      </c>
      <c r="I10333" s="24" t="s">
        <v>62</v>
      </c>
      <c r="J10333" s="24" t="s">
        <v>194</v>
      </c>
      <c r="K10333" s="102" t="s">
        <v>85</v>
      </c>
      <c r="L10333" s="105" t="s">
        <v>189</v>
      </c>
      <c r="M10333" s="105" t="s">
        <v>188</v>
      </c>
      <c r="N10333" s="105" t="s">
        <v>51</v>
      </c>
    </row>
    <row r="10334" spans="1:14" ht="13.8" thickBot="1" x14ac:dyDescent="0.25">
      <c r="A10334" s="26" t="s">
        <v>56</v>
      </c>
      <c r="B10334" s="22">
        <v>16</v>
      </c>
      <c r="C10334" s="22">
        <v>25</v>
      </c>
      <c r="D10334" s="22">
        <v>32</v>
      </c>
      <c r="E10334" s="22">
        <v>38</v>
      </c>
      <c r="F10334" s="22">
        <v>56</v>
      </c>
      <c r="G10334" s="22">
        <v>87</v>
      </c>
      <c r="H10334" s="22">
        <v>121</v>
      </c>
      <c r="I10334" s="22"/>
      <c r="J10334" s="23"/>
      <c r="K10334" s="68"/>
      <c r="L10334" s="107" t="s">
        <v>56</v>
      </c>
      <c r="M10334" s="103" t="e">
        <f>#REF!</f>
        <v>#REF!</v>
      </c>
      <c r="N10334" s="103" t="e">
        <f>IF(M10334=0,"",CHOOSE(M10334,"16","25","32","38","38","56","56","56","56","56","87","87","87","87","87","87","87","87","87","87","121","121","121","121","121","121","121","121","121","121","手入力箇所","手入力箇所","手入力箇所","手入力箇所","手入力箇所","手入力箇所","手入力箇所","手入力箇所","手入力箇所","手入力箇所"))</f>
        <v>#REF!</v>
      </c>
    </row>
    <row r="10335" spans="1:14" ht="13.8" thickBot="1" x14ac:dyDescent="0.25">
      <c r="A10335" s="27" t="s">
        <v>57</v>
      </c>
      <c r="B10335" s="18">
        <v>25</v>
      </c>
      <c r="C10335" s="18">
        <v>33</v>
      </c>
      <c r="D10335" s="18">
        <v>40</v>
      </c>
      <c r="E10335" s="18">
        <v>45</v>
      </c>
      <c r="F10335" s="18">
        <v>58</v>
      </c>
      <c r="G10335" s="18">
        <v>79</v>
      </c>
      <c r="H10335" s="18"/>
      <c r="I10335" s="18"/>
      <c r="J10335" s="62"/>
      <c r="K10335" s="69"/>
      <c r="L10335" s="107" t="s">
        <v>57</v>
      </c>
      <c r="M10335" s="103" t="e">
        <f>#REF!</f>
        <v>#REF!</v>
      </c>
      <c r="N10335" s="103" t="e">
        <f>IF(M10335=0,"",CHOOSE(M10335,"25","33","40","45","45","58","58","58","58","58","79","79","79","79","79","79","79","79","79","79","手入力箇所","手入力箇所","手入力箇所","手入力箇所","手入力箇所","手入力箇所","手入力箇所","手入力箇所","手入力箇所","手入力箇所"))</f>
        <v>#REF!</v>
      </c>
    </row>
    <row r="10336" spans="1:14" ht="48.6" thickBot="1" x14ac:dyDescent="0.25">
      <c r="A10336" s="28" t="s">
        <v>64</v>
      </c>
      <c r="B10336" s="18">
        <v>32</v>
      </c>
      <c r="C10336" s="18"/>
      <c r="D10336" s="18"/>
      <c r="E10336" s="18"/>
      <c r="F10336" s="18"/>
      <c r="G10336" s="18"/>
      <c r="H10336" s="18"/>
      <c r="I10336" s="18"/>
      <c r="J10336" s="62"/>
      <c r="K10336" s="69"/>
      <c r="L10336" s="108" t="s">
        <v>64</v>
      </c>
      <c r="M10336" s="103" t="e">
        <f>#REF!</f>
        <v>#REF!</v>
      </c>
      <c r="N10336" s="103" t="e">
        <f>IF(M10336=0,"",CHOOSE(M10336,"32","手入力箇所","手入力箇所","手入力箇所","手入力箇所","手入力箇所","手入力箇所","手入力箇所","手入力箇所","手入力箇所","手入力箇所"))</f>
        <v>#REF!</v>
      </c>
    </row>
    <row r="10337" spans="1:14" ht="48.6" thickBot="1" x14ac:dyDescent="0.25">
      <c r="A10337" s="28" t="s">
        <v>65</v>
      </c>
      <c r="B10337" s="18">
        <v>36</v>
      </c>
      <c r="C10337" s="18"/>
      <c r="D10337" s="18"/>
      <c r="E10337" s="18"/>
      <c r="F10337" s="18"/>
      <c r="G10337" s="18"/>
      <c r="H10337" s="18"/>
      <c r="I10337" s="18"/>
      <c r="J10337" s="62"/>
      <c r="K10337" s="69"/>
      <c r="L10337" s="108" t="s">
        <v>65</v>
      </c>
      <c r="M10337" s="103" t="e">
        <f>#REF!</f>
        <v>#REF!</v>
      </c>
      <c r="N10337" s="103" t="e">
        <f>IF(M10337=0,"",CHOOSE(M10337,"36","手入力箇所","手入力箇所","手入力箇所","手入力箇所","手入力箇所","手入力箇所","手入力箇所","手入力箇所","手入力箇所","手入力箇所"))</f>
        <v>#REF!</v>
      </c>
    </row>
    <row r="10338" spans="1:14" ht="24.6" thickBot="1" x14ac:dyDescent="0.25">
      <c r="A10338" s="28" t="s">
        <v>66</v>
      </c>
      <c r="B10338" s="18">
        <v>24</v>
      </c>
      <c r="C10338" s="18">
        <v>30</v>
      </c>
      <c r="D10338" s="18">
        <v>33</v>
      </c>
      <c r="E10338" s="18">
        <v>35</v>
      </c>
      <c r="F10338" s="18">
        <v>42</v>
      </c>
      <c r="G10338" s="18"/>
      <c r="H10338" s="18"/>
      <c r="I10338" s="18"/>
      <c r="J10338" s="62"/>
      <c r="K10338" s="69"/>
      <c r="L10338" s="108" t="s">
        <v>66</v>
      </c>
      <c r="M10338" s="103" t="e">
        <f>#REF!</f>
        <v>#REF!</v>
      </c>
      <c r="N10338" s="103" t="e">
        <f>IF(M10338=0,"",CHOOSE(M10338,"24","30","33","35","35","42","42","42","42","42","手入力箇所","手入力箇所","手入力箇所","手入力箇所","手入力箇所","手入力箇所","手入力箇所","手入力箇所","手入力箇所","手入力箇所"))</f>
        <v>#REF!</v>
      </c>
    </row>
    <row r="10339" spans="1:14" ht="36.6" thickBot="1" x14ac:dyDescent="0.25">
      <c r="A10339" s="28" t="s">
        <v>67</v>
      </c>
      <c r="B10339" s="18">
        <v>7</v>
      </c>
      <c r="C10339" s="18">
        <v>12</v>
      </c>
      <c r="D10339" s="18">
        <v>16</v>
      </c>
      <c r="E10339" s="18">
        <v>19</v>
      </c>
      <c r="F10339" s="18"/>
      <c r="G10339" s="18"/>
      <c r="H10339" s="18"/>
      <c r="I10339" s="18"/>
      <c r="J10339" s="62"/>
      <c r="K10339" s="69"/>
      <c r="L10339" s="108" t="s">
        <v>67</v>
      </c>
      <c r="M10339" s="103" t="e">
        <f>#REF!</f>
        <v>#REF!</v>
      </c>
      <c r="N10339" s="103" t="e">
        <f>IF(M10339=0,"",CHOOSE(M10339,"7","12","16","19","19","手入力箇所","手入力箇所","手入力箇所","手入力箇所","手入力箇所","手入力箇所","手入力箇所","手入力箇所","手入力箇所","手入力箇所"))</f>
        <v>#REF!</v>
      </c>
    </row>
    <row r="10340" spans="1:14" ht="24.6" thickBot="1" x14ac:dyDescent="0.25">
      <c r="A10340" s="28" t="s">
        <v>68</v>
      </c>
      <c r="B10340" s="18">
        <v>21</v>
      </c>
      <c r="C10340" s="18">
        <v>35</v>
      </c>
      <c r="D10340" s="18">
        <v>48</v>
      </c>
      <c r="E10340" s="18">
        <v>59</v>
      </c>
      <c r="F10340" s="18">
        <v>94</v>
      </c>
      <c r="G10340" s="18">
        <v>159</v>
      </c>
      <c r="H10340" s="18">
        <v>235</v>
      </c>
      <c r="I10340" s="18"/>
      <c r="J10340" s="62"/>
      <c r="K10340" s="69"/>
      <c r="L10340" s="108" t="s">
        <v>68</v>
      </c>
      <c r="M10340" s="103" t="e">
        <f>#REF!</f>
        <v>#REF!</v>
      </c>
      <c r="N10340" s="103" t="e">
        <f>IF(M10340=0,"",CHOOSE(M10340,"21","35","48","59","59","94","94","94","94","94","159","159","159","159","159","159","159","159","159","159","235","235","235","235","235","235","235","235","235","235","手入力箇所","手入力箇所","手入力箇所","手入力箇所","手入力箇所","手入力箇所","手入力箇所","手入力箇所","手入力箇所","手入力箇所"))</f>
        <v>#REF!</v>
      </c>
    </row>
    <row r="10341" spans="1:14" ht="36.6" thickBot="1" x14ac:dyDescent="0.25">
      <c r="A10341" s="28" t="s">
        <v>69</v>
      </c>
      <c r="B10341" s="18">
        <v>22</v>
      </c>
      <c r="C10341" s="18">
        <v>26</v>
      </c>
      <c r="D10341" s="18">
        <v>28</v>
      </c>
      <c r="E10341" s="18">
        <v>29</v>
      </c>
      <c r="F10341" s="18">
        <v>34</v>
      </c>
      <c r="G10341" s="18"/>
      <c r="H10341" s="18"/>
      <c r="I10341" s="18"/>
      <c r="J10341" s="62"/>
      <c r="K10341" s="69"/>
      <c r="L10341" s="108" t="s">
        <v>69</v>
      </c>
      <c r="M10341" s="103" t="e">
        <f>#REF!</f>
        <v>#REF!</v>
      </c>
      <c r="N10341" s="103" t="e">
        <f>IF(M10341=0,"",CHOOSE(M10341,"22","26","28","29","29","34","34","34","34","34","手入力箇所","手入力箇所","手入力箇所","手入力箇所","手入力箇所","手入力箇所","手入力箇所","手入力箇所","手入力箇所","手入力箇所"))</f>
        <v>#REF!</v>
      </c>
    </row>
    <row r="10342" spans="1:14" ht="13.8" thickBot="1" x14ac:dyDescent="0.25">
      <c r="A10342" s="27" t="s">
        <v>63</v>
      </c>
      <c r="B10342" s="18">
        <v>21</v>
      </c>
      <c r="C10342" s="18">
        <v>33</v>
      </c>
      <c r="D10342" s="18">
        <v>46</v>
      </c>
      <c r="E10342" s="18">
        <v>56</v>
      </c>
      <c r="F10342" s="18">
        <v>89</v>
      </c>
      <c r="G10342" s="18">
        <v>151</v>
      </c>
      <c r="H10342" s="18">
        <v>224</v>
      </c>
      <c r="I10342" s="18">
        <v>289</v>
      </c>
      <c r="J10342" s="18">
        <v>350</v>
      </c>
      <c r="K10342" s="69"/>
      <c r="L10342" s="107" t="s">
        <v>63</v>
      </c>
      <c r="M10342" s="103" t="e">
        <f>#REF!</f>
        <v>#REF!</v>
      </c>
      <c r="N10342" s="103" t="e">
        <f>IF(M10342=0,"",CHOOSE(M10342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343" spans="1:14" ht="24.6" thickBot="1" x14ac:dyDescent="0.25">
      <c r="A10343" s="34" t="s">
        <v>70</v>
      </c>
      <c r="B10343" s="35">
        <v>13</v>
      </c>
      <c r="C10343" s="35">
        <v>33</v>
      </c>
      <c r="D10343" s="35">
        <v>59</v>
      </c>
      <c r="E10343" s="35"/>
      <c r="F10343" s="35"/>
      <c r="G10343" s="35"/>
      <c r="H10343" s="35"/>
      <c r="I10343" s="35"/>
      <c r="J10343" s="36"/>
      <c r="K10343" s="67"/>
      <c r="L10343" s="108" t="s">
        <v>70</v>
      </c>
      <c r="M10343" s="103" t="e">
        <f>#REF!</f>
        <v>#REF!</v>
      </c>
      <c r="N10343" s="103" t="e">
        <f>IF(M10343=0,"",CHOOSE(M10343,"13","33","59","手入力箇所","手入力箇所","手入力箇所","手入力箇所","手入力箇所","手入力箇所","手入力箇所","手入力箇所","手入力箇所","手入力箇所"))</f>
        <v>#REF!</v>
      </c>
    </row>
    <row r="10344" spans="1:14" ht="13.8" thickBot="1" x14ac:dyDescent="0.25">
      <c r="A10344" s="37" t="s">
        <v>71</v>
      </c>
      <c r="B10344" s="17">
        <v>23</v>
      </c>
      <c r="C10344" s="17">
        <v>39</v>
      </c>
      <c r="D10344" s="17">
        <v>97</v>
      </c>
      <c r="E10344" s="17"/>
      <c r="F10344" s="17"/>
      <c r="G10344" s="17"/>
      <c r="H10344" s="17"/>
      <c r="I10344" s="17"/>
      <c r="J10344" s="64"/>
      <c r="K10344" s="70"/>
      <c r="L10344" s="109" t="s">
        <v>71</v>
      </c>
      <c r="M10344" s="103" t="e">
        <f>#REF!</f>
        <v>#REF!</v>
      </c>
      <c r="N10344" s="103" t="e">
        <f>IF(M10344=0,"",CHOOSE(M10344,"23","39","97","手入力箇所","手入力箇所","手入力箇所","手入力箇所","手入力箇所","手入力箇所","手入力箇所","手入力箇所","手入力箇所","手入力箇所"))</f>
        <v>#REF!</v>
      </c>
    </row>
    <row r="10345" spans="1:14" ht="13.8" thickBot="1" x14ac:dyDescent="0.25">
      <c r="A10345" s="29" t="s">
        <v>72</v>
      </c>
      <c r="B10345" s="18">
        <v>21</v>
      </c>
      <c r="C10345" s="18">
        <v>37</v>
      </c>
      <c r="D10345" s="18">
        <v>58</v>
      </c>
      <c r="E10345" s="18">
        <v>76</v>
      </c>
      <c r="F10345" s="18">
        <v>137</v>
      </c>
      <c r="G10345" s="18"/>
      <c r="H10345" s="18"/>
      <c r="I10345" s="18"/>
      <c r="J10345" s="62"/>
      <c r="K10345" s="69"/>
      <c r="L10345" s="109" t="s">
        <v>72</v>
      </c>
      <c r="M10345" s="103" t="e">
        <f>#REF!</f>
        <v>#REF!</v>
      </c>
      <c r="N10345" s="103" t="e">
        <f>IF(M10345=0,"",CHOOSE(M10345,"21","37","58","76","76","137","137","137","137","137","手入力箇所","手入力箇所","手入力箇所","手入力箇所","手入力箇所","手入力箇所","手入力箇所","手入力箇所","手入力箇所","手入力箇所"))</f>
        <v>#REF!</v>
      </c>
    </row>
    <row r="10346" spans="1:14" ht="13.8" thickBot="1" x14ac:dyDescent="0.25">
      <c r="A10346" s="29" t="s">
        <v>73</v>
      </c>
      <c r="B10346" s="18">
        <v>48</v>
      </c>
      <c r="C10346" s="18">
        <v>93</v>
      </c>
      <c r="D10346" s="18">
        <v>138</v>
      </c>
      <c r="E10346" s="18">
        <v>183</v>
      </c>
      <c r="F10346" s="18"/>
      <c r="G10346" s="18"/>
      <c r="H10346" s="18"/>
      <c r="I10346" s="18"/>
      <c r="J10346" s="62"/>
      <c r="K10346" s="69"/>
      <c r="L10346" s="109" t="s">
        <v>73</v>
      </c>
      <c r="M10346" s="103" t="e">
        <f>#REF!</f>
        <v>#REF!</v>
      </c>
      <c r="N10346" s="103" t="e">
        <f>IF(M10346=0,"",CHOOSE(M10346,"48","93","138","183","183","手入力箇所","手入力箇所","手入力箇所","手入力箇所","手入力箇所","手入力箇所","手入力箇所","手入力箇所","手入力箇所","手入力箇所"))</f>
        <v>#REF!</v>
      </c>
    </row>
    <row r="10347" spans="1:14" ht="37.200000000000003" thickBot="1" x14ac:dyDescent="0.25">
      <c r="A10347" s="30" t="s">
        <v>74</v>
      </c>
      <c r="B10347" s="18">
        <v>13</v>
      </c>
      <c r="C10347" s="18">
        <v>26</v>
      </c>
      <c r="D10347" s="18">
        <v>40</v>
      </c>
      <c r="E10347" s="18">
        <v>55</v>
      </c>
      <c r="F10347" s="18">
        <v>107</v>
      </c>
      <c r="G10347" s="18">
        <v>224</v>
      </c>
      <c r="H10347" s="18">
        <v>386</v>
      </c>
      <c r="I10347" s="18"/>
      <c r="J10347" s="62"/>
      <c r="K10347" s="69"/>
      <c r="L10347" s="110" t="s">
        <v>74</v>
      </c>
      <c r="M10347" s="103" t="e">
        <f>#REF!</f>
        <v>#REF!</v>
      </c>
      <c r="N10347" s="103" t="e">
        <f>IF(M10347=0,"",CHOOSE(M10347,"13","26","40","55","55","107","107","107","107","107","224","224","224","224","224","224","224","224","224","224","386","386","386","386","386","386","386","386","386","386","手入力箇所","手入力箇所","手入力箇所","手入力箇所","手入力箇所","手入力箇所","手入力箇所","手入力箇所","手入力箇所","手入力箇所"))</f>
        <v>#REF!</v>
      </c>
    </row>
    <row r="10348" spans="1:14" ht="13.8" thickBot="1" x14ac:dyDescent="0.25">
      <c r="A10348" s="29" t="s">
        <v>75</v>
      </c>
      <c r="B10348" s="18">
        <v>36</v>
      </c>
      <c r="C10348" s="18">
        <v>98</v>
      </c>
      <c r="D10348" s="18">
        <v>173</v>
      </c>
      <c r="E10348" s="18">
        <v>274</v>
      </c>
      <c r="F10348" s="18"/>
      <c r="G10348" s="18"/>
      <c r="H10348" s="18"/>
      <c r="I10348" s="18"/>
      <c r="J10348" s="62"/>
      <c r="K10348" s="69"/>
      <c r="L10348" s="109" t="s">
        <v>75</v>
      </c>
      <c r="M10348" s="103" t="e">
        <f>#REF!</f>
        <v>#REF!</v>
      </c>
      <c r="N10348" s="103" t="e">
        <f>IF(M10348=0,"",CHOOSE(M10348,"36","98","173","274","274","手入力箇所","手入力箇所","手入力箇所","手入力箇所","手入力箇所","手入力箇所","手入力箇所","手入力箇所","手入力箇所","手入力箇所"))</f>
        <v>#REF!</v>
      </c>
    </row>
    <row r="10349" spans="1:14" ht="37.200000000000003" thickBot="1" x14ac:dyDescent="0.25">
      <c r="A10349" s="30" t="s">
        <v>76</v>
      </c>
      <c r="B10349" s="18">
        <v>127</v>
      </c>
      <c r="C10349" s="18">
        <v>127</v>
      </c>
      <c r="D10349" s="18">
        <v>127</v>
      </c>
      <c r="E10349" s="18">
        <v>127</v>
      </c>
      <c r="F10349" s="18"/>
      <c r="G10349" s="18"/>
      <c r="H10349" s="18"/>
      <c r="I10349" s="18"/>
      <c r="J10349" s="62"/>
      <c r="K10349" s="69"/>
      <c r="L10349" s="110" t="s">
        <v>76</v>
      </c>
      <c r="M10349" s="103" t="e">
        <f>#REF!</f>
        <v>#REF!</v>
      </c>
      <c r="N10349" s="103" t="e">
        <f>IF(M10349=0,"",CHOOSE(M10349,"127","127","127","127","127","手入力箇所","手入力箇所","手入力箇所","手入力箇所","手入力箇所","手入力箇所","手入力箇所","手入力箇所","手入力箇所","手入力箇所"))</f>
        <v>#REF!</v>
      </c>
    </row>
    <row r="10350" spans="1:14" ht="27" thickBot="1" x14ac:dyDescent="0.25">
      <c r="A10350" s="31" t="s">
        <v>77</v>
      </c>
      <c r="B10350" s="18">
        <v>42</v>
      </c>
      <c r="C10350" s="18">
        <v>90</v>
      </c>
      <c r="D10350" s="18">
        <v>141</v>
      </c>
      <c r="E10350" s="18">
        <v>193</v>
      </c>
      <c r="F10350" s="62"/>
      <c r="G10350" s="62"/>
      <c r="H10350" s="62"/>
      <c r="I10350" s="62"/>
      <c r="J10350" s="62"/>
      <c r="K10350" s="69"/>
      <c r="L10350" s="111" t="s">
        <v>77</v>
      </c>
      <c r="M10350" s="103" t="e">
        <f>#REF!</f>
        <v>#REF!</v>
      </c>
      <c r="N10350" s="103" t="e">
        <f>IF(M10350=0,"",CHOOSE(M10350,"42","90","141","193","1936","手入力箇所","手入力箇所","手入力箇所","手入力箇所","手入力箇所","手入力箇所","手入力箇所","手入力箇所","手入力箇所","手入力箇所"))</f>
        <v>#REF!</v>
      </c>
    </row>
    <row r="10351" spans="1:14" ht="40.200000000000003" thickBot="1" x14ac:dyDescent="0.25">
      <c r="A10351" s="31" t="s">
        <v>78</v>
      </c>
      <c r="B10351" s="18">
        <v>24</v>
      </c>
      <c r="C10351" s="18">
        <v>43</v>
      </c>
      <c r="D10351" s="18">
        <v>61</v>
      </c>
      <c r="E10351" s="18">
        <v>76</v>
      </c>
      <c r="F10351" s="62"/>
      <c r="G10351" s="62"/>
      <c r="H10351" s="62"/>
      <c r="I10351" s="62"/>
      <c r="J10351" s="62"/>
      <c r="K10351" s="69"/>
      <c r="L10351" s="111" t="s">
        <v>78</v>
      </c>
      <c r="M10351" s="103" t="e">
        <f>#REF!</f>
        <v>#REF!</v>
      </c>
      <c r="N10351" s="103" t="e">
        <f>IF(M10351=0,"",CHOOSE(M10351,"24","43","61","76","76","手入力箇所","手入力箇所","手入力箇所","手入力箇所","手入力箇所","手入力箇所","手入力箇所","手入力箇所","手入力箇所","手入力箇所"))</f>
        <v>#REF!</v>
      </c>
    </row>
    <row r="10352" spans="1:14" ht="27" thickBot="1" x14ac:dyDescent="0.25">
      <c r="A10352" s="31" t="s">
        <v>79</v>
      </c>
      <c r="B10352" s="18">
        <v>54</v>
      </c>
      <c r="C10352" s="18">
        <v>77</v>
      </c>
      <c r="D10352" s="18">
        <v>94</v>
      </c>
      <c r="E10352" s="18">
        <v>107</v>
      </c>
      <c r="F10352" s="62"/>
      <c r="G10352" s="62"/>
      <c r="H10352" s="62"/>
      <c r="I10352" s="62"/>
      <c r="J10352" s="62"/>
      <c r="K10352" s="69"/>
      <c r="L10352" s="111" t="s">
        <v>79</v>
      </c>
      <c r="M10352" s="103" t="e">
        <f>#REF!</f>
        <v>#REF!</v>
      </c>
      <c r="N10352" s="103" t="e">
        <f>IF(M10352=0,"",CHOOSE(M10352,"54","77","94","107","107","手入力箇所","手入力箇所","手入力箇所","手入力箇所","手入力箇所","手入力箇所","手入力箇所","手入力箇所","手入力箇所","手入力箇所"))</f>
        <v>#REF!</v>
      </c>
    </row>
    <row r="10353" spans="1:14" ht="40.200000000000003" thickBot="1" x14ac:dyDescent="0.25">
      <c r="A10353" s="31" t="s">
        <v>80</v>
      </c>
      <c r="B10353" s="18">
        <v>49</v>
      </c>
      <c r="C10353" s="18">
        <v>53</v>
      </c>
      <c r="D10353" s="18">
        <v>55</v>
      </c>
      <c r="E10353" s="18">
        <v>56</v>
      </c>
      <c r="F10353" s="62"/>
      <c r="G10353" s="62"/>
      <c r="H10353" s="62"/>
      <c r="I10353" s="62"/>
      <c r="J10353" s="62"/>
      <c r="K10353" s="69"/>
      <c r="L10353" s="111" t="s">
        <v>80</v>
      </c>
      <c r="M10353" s="103" t="e">
        <f>#REF!</f>
        <v>#REF!</v>
      </c>
      <c r="N10353" s="103" t="e">
        <f>IF(M10353=0,"",CHOOSE(M10353,"49","53","55","56","56","手入力箇所","手入力箇所","手入力箇所","手入力箇所","手入力箇所","手入力箇所","手入力箇所","手入力箇所","手入力箇所","手入力箇所"))</f>
        <v>#REF!</v>
      </c>
    </row>
    <row r="10354" spans="1:14" ht="40.200000000000003" thickBot="1" x14ac:dyDescent="0.25">
      <c r="A10354" s="38" t="s">
        <v>81</v>
      </c>
      <c r="B10354" s="35">
        <v>232</v>
      </c>
      <c r="C10354" s="35">
        <v>232</v>
      </c>
      <c r="D10354" s="36"/>
      <c r="E10354" s="36"/>
      <c r="F10354" s="36"/>
      <c r="G10354" s="36"/>
      <c r="H10354" s="36"/>
      <c r="I10354" s="36"/>
      <c r="J10354" s="36"/>
      <c r="K10354" s="67"/>
      <c r="L10354" s="111" t="s">
        <v>81</v>
      </c>
      <c r="M10354" s="103" t="e">
        <f>#REF!</f>
        <v>#REF!</v>
      </c>
      <c r="N10354" s="103" t="e">
        <f>IF(M10354=0,"",CHOOSE(M10354,"232","232","手入力箇所","手入力箇所","手入力箇所","手入力箇所","手入力箇所","手入力箇所","手入力箇所","手入力箇所","手入力箇所","手入力箇所"))</f>
        <v>#REF!</v>
      </c>
    </row>
    <row r="10355" spans="1:14" ht="13.8" thickBot="1" x14ac:dyDescent="0.25">
      <c r="A10355" s="39" t="s">
        <v>82</v>
      </c>
      <c r="B10355" s="17">
        <v>6</v>
      </c>
      <c r="C10355" s="17">
        <v>9</v>
      </c>
      <c r="D10355" s="17">
        <v>11</v>
      </c>
      <c r="E10355" s="17">
        <v>13</v>
      </c>
      <c r="F10355" s="17">
        <v>18</v>
      </c>
      <c r="G10355" s="17">
        <v>26</v>
      </c>
      <c r="H10355" s="17">
        <v>35</v>
      </c>
      <c r="I10355" s="17">
        <v>43</v>
      </c>
      <c r="J10355" s="17">
        <v>49</v>
      </c>
      <c r="K10355" s="70"/>
      <c r="L10355" s="111" t="s">
        <v>82</v>
      </c>
      <c r="M10355" s="103" t="e">
        <f>#REF!</f>
        <v>#REF!</v>
      </c>
      <c r="N10355" s="103" t="e">
        <f>IF(M10355=0,"",CHOOSE(M10355,"6","9","11","13","13","18","18","18","18","18","26","26","26","26","26","26","26","26","26","26","35","35","35","35","35","35","35","35","35","35","43","43","43","43","43","43","43","43","43","43","49","49","49","49","49","49","49","49","49","49","手入力箇所","手入力箇所","手入力箇所","手入力箇所","手入力箇所","手入力箇所","手入力箇所","手入力箇所","手入力箇所","手入力箇所"))</f>
        <v>#REF!</v>
      </c>
    </row>
    <row r="10356" spans="1:14" ht="13.8" thickBot="1" x14ac:dyDescent="0.25">
      <c r="A10356" s="31" t="s">
        <v>83</v>
      </c>
      <c r="B10356" s="18">
        <v>6</v>
      </c>
      <c r="C10356" s="18">
        <v>10</v>
      </c>
      <c r="D10356" s="18">
        <v>14</v>
      </c>
      <c r="E10356" s="18">
        <v>17</v>
      </c>
      <c r="F10356" s="18">
        <v>29</v>
      </c>
      <c r="G10356" s="18">
        <v>50</v>
      </c>
      <c r="H10356" s="18">
        <v>76</v>
      </c>
      <c r="I10356" s="18">
        <v>100</v>
      </c>
      <c r="J10356" s="18">
        <v>123</v>
      </c>
      <c r="K10356" s="69"/>
      <c r="L10356" s="111" t="s">
        <v>83</v>
      </c>
      <c r="M10356" s="103" t="e">
        <f>#REF!</f>
        <v>#REF!</v>
      </c>
      <c r="N10356" s="103" t="e">
        <f>IF(M10356=0,"",CHOOSE(M10356,"6","10","14","17","17","29","29","29","29","29","50","50","50","50","50","50","50","50","50","50","76","76","76","76","76","76","76","76","76","76","100","100","100","100","100","100","100","100","100","100","123","123","123","123","123","123","123","123","123","123","手入力箇所","手入力箇所","手入力箇所","手入力箇所","手入力箇所","手入力箇所","手入力箇所","手入力箇所","手入力箇所"))</f>
        <v>#REF!</v>
      </c>
    </row>
    <row r="10357" spans="1:14" ht="27" thickBot="1" x14ac:dyDescent="0.25">
      <c r="A10357" s="32" t="s">
        <v>84</v>
      </c>
      <c r="B10357" s="20">
        <v>9</v>
      </c>
      <c r="C10357" s="20">
        <v>15</v>
      </c>
      <c r="D10357" s="20">
        <v>20</v>
      </c>
      <c r="E10357" s="20">
        <v>24</v>
      </c>
      <c r="F10357" s="20">
        <v>39</v>
      </c>
      <c r="G10357" s="20">
        <v>65</v>
      </c>
      <c r="H10357" s="63"/>
      <c r="I10357" s="63"/>
      <c r="J10357" s="63"/>
      <c r="K10357" s="106"/>
      <c r="L10357" s="111" t="s">
        <v>84</v>
      </c>
      <c r="M10357" s="103" t="e">
        <f>#REF!</f>
        <v>#REF!</v>
      </c>
      <c r="N10357" s="103" t="e">
        <f>IF(M10357=0,"",CHOOSE(M10357,"9","15","20","24","24","39","39","39","39","39","65","65","65","65","65","65","65","65","65","65","手入力箇所","手入力箇所","手入力箇所","手入力箇所","手入力箇所","手入力箇所","手入力箇所","手入力箇所","手入力箇所","手入力箇所"))</f>
        <v>#REF!</v>
      </c>
    </row>
    <row r="10360" spans="1:14" ht="13.8" thickBot="1" x14ac:dyDescent="0.25"/>
    <row r="10361" spans="1:14" ht="13.8" thickBot="1" x14ac:dyDescent="0.25">
      <c r="A10361" s="688" t="e">
        <f>#REF!</f>
        <v>#REF!</v>
      </c>
      <c r="B10361" s="688"/>
      <c r="C10361" s="688"/>
      <c r="D10361" s="689" t="s">
        <v>192</v>
      </c>
      <c r="E10361" s="689"/>
      <c r="F10361" s="689"/>
      <c r="G10361" s="689"/>
      <c r="H10361" s="689"/>
      <c r="I10361" s="689"/>
      <c r="J10361" s="689"/>
      <c r="K10361" s="689"/>
      <c r="L10361" s="689"/>
      <c r="M10361" s="689"/>
      <c r="N10361" s="689"/>
    </row>
    <row r="10362" spans="1:14" ht="13.8" thickBot="1" x14ac:dyDescent="0.25">
      <c r="A10362" s="65"/>
      <c r="B10362" s="33">
        <v>1</v>
      </c>
      <c r="C10362" s="24">
        <v>2</v>
      </c>
      <c r="D10362" s="24">
        <v>3</v>
      </c>
      <c r="E10362" s="24" t="s">
        <v>58</v>
      </c>
      <c r="F10362" s="24" t="s">
        <v>59</v>
      </c>
      <c r="G10362" s="24" t="s">
        <v>60</v>
      </c>
      <c r="H10362" s="24" t="s">
        <v>61</v>
      </c>
      <c r="I10362" s="24" t="s">
        <v>62</v>
      </c>
      <c r="J10362" s="24" t="s">
        <v>194</v>
      </c>
      <c r="K10362" s="25" t="s">
        <v>85</v>
      </c>
      <c r="L10362" s="105" t="s">
        <v>189</v>
      </c>
      <c r="M10362" s="105" t="s">
        <v>188</v>
      </c>
      <c r="N10362" s="105" t="s">
        <v>51</v>
      </c>
    </row>
    <row r="10363" spans="1:14" ht="13.8" thickBot="1" x14ac:dyDescent="0.25">
      <c r="A10363" s="26" t="s">
        <v>56</v>
      </c>
      <c r="B10363" s="22">
        <v>5</v>
      </c>
      <c r="C10363" s="22">
        <v>7</v>
      </c>
      <c r="D10363" s="22">
        <v>8</v>
      </c>
      <c r="E10363" s="22">
        <v>8</v>
      </c>
      <c r="F10363" s="22">
        <v>10</v>
      </c>
      <c r="G10363" s="22">
        <v>13</v>
      </c>
      <c r="H10363" s="22">
        <v>16</v>
      </c>
      <c r="I10363" s="22"/>
      <c r="J10363" s="23"/>
      <c r="K10363" s="1"/>
      <c r="L10363" s="26" t="s">
        <v>56</v>
      </c>
      <c r="M10363" s="104" t="e">
        <f>#REF!</f>
        <v>#REF!</v>
      </c>
      <c r="N10363" s="112" t="e">
        <f>IF(M10363=0,"",CHOOSE(M10363,"5","7","8","8","8","10","10","10","10","10","13","13","13","13","13","13","13","13","13","13","16","16","16","16","16","16","16","16","16","16","16","手入力箇所","手入力箇所","手入力箇所","手入力箇所","手入力箇所","手入力箇所","手入力箇所","手入力箇所","手入力箇所","手入力箇所"))</f>
        <v>#REF!</v>
      </c>
    </row>
    <row r="10364" spans="1:14" ht="13.8" thickBot="1" x14ac:dyDescent="0.25">
      <c r="A10364" s="27" t="s">
        <v>57</v>
      </c>
      <c r="B10364" s="18">
        <v>5</v>
      </c>
      <c r="C10364" s="18">
        <v>7</v>
      </c>
      <c r="D10364" s="18">
        <v>8</v>
      </c>
      <c r="E10364" s="18">
        <v>9</v>
      </c>
      <c r="F10364" s="18">
        <v>12</v>
      </c>
      <c r="G10364" s="18">
        <v>16</v>
      </c>
      <c r="H10364" s="18"/>
      <c r="I10364" s="18"/>
      <c r="J10364" s="62"/>
      <c r="K10364" s="19"/>
      <c r="L10364" s="27" t="s">
        <v>57</v>
      </c>
      <c r="M10364" s="104" t="e">
        <f>#REF!</f>
        <v>#REF!</v>
      </c>
      <c r="N10364" s="113" t="e">
        <f>IF(M10364=0,"",CHOOSE(M10364,"5","7","8","9","9","12","12","12","12","12","16","16","16","16","16","16","16","16","16","16","手入力箇所","手入力箇所","手入力箇所","手入力箇所","手入力箇所","手入力箇所","手入力箇所","手入力箇所","手入力箇所","手入力箇所"))</f>
        <v>#REF!</v>
      </c>
    </row>
    <row r="10365" spans="1:14" ht="48.6" thickBot="1" x14ac:dyDescent="0.25">
      <c r="A10365" s="28" t="s">
        <v>64</v>
      </c>
      <c r="B10365" s="18">
        <v>6</v>
      </c>
      <c r="C10365" s="18"/>
      <c r="D10365" s="18"/>
      <c r="E10365" s="18"/>
      <c r="F10365" s="18"/>
      <c r="G10365" s="18"/>
      <c r="H10365" s="18"/>
      <c r="I10365" s="18"/>
      <c r="J10365" s="62"/>
      <c r="K10365" s="19"/>
      <c r="L10365" s="28" t="s">
        <v>64</v>
      </c>
      <c r="M10365" s="104" t="e">
        <f>#REF!</f>
        <v>#REF!</v>
      </c>
      <c r="N10365" s="113" t="e">
        <f>IF(M10365=0,"",CHOOSE(M10365,"6","手入力箇所","手入力箇所","手入力箇所","手入力箇所","手入力箇所","手入力箇所","手入力箇所","手入力箇所","手入力箇所","手入力箇所","",""))</f>
        <v>#REF!</v>
      </c>
    </row>
    <row r="10366" spans="1:14" ht="48.6" thickBot="1" x14ac:dyDescent="0.25">
      <c r="A10366" s="28" t="s">
        <v>65</v>
      </c>
      <c r="B10366" s="18">
        <v>6</v>
      </c>
      <c r="C10366" s="18"/>
      <c r="D10366" s="18"/>
      <c r="E10366" s="18"/>
      <c r="F10366" s="18"/>
      <c r="G10366" s="18"/>
      <c r="H10366" s="18"/>
      <c r="I10366" s="18"/>
      <c r="J10366" s="62"/>
      <c r="K10366" s="19"/>
      <c r="L10366" s="28" t="s">
        <v>65</v>
      </c>
      <c r="M10366" s="104" t="e">
        <f>#REF!</f>
        <v>#REF!</v>
      </c>
      <c r="N10366" s="113" t="e">
        <f>IF(M10366=0,"",CHOOSE(M10366,"6","手入力箇所","手入力箇所","手入力箇所","手入力箇所","手入力箇所","手入力箇所","手入力箇所","手入力箇所","手入力箇所","手入力箇所","",""))</f>
        <v>#REF!</v>
      </c>
    </row>
    <row r="10367" spans="1:14" ht="24.6" thickBot="1" x14ac:dyDescent="0.25">
      <c r="A10367" s="28" t="s">
        <v>66</v>
      </c>
      <c r="B10367" s="18">
        <v>5</v>
      </c>
      <c r="C10367" s="18">
        <v>7</v>
      </c>
      <c r="D10367" s="18">
        <v>8</v>
      </c>
      <c r="E10367" s="18">
        <v>9</v>
      </c>
      <c r="F10367" s="18">
        <v>12</v>
      </c>
      <c r="G10367" s="18"/>
      <c r="H10367" s="18"/>
      <c r="I10367" s="18"/>
      <c r="J10367" s="62"/>
      <c r="K10367" s="19"/>
      <c r="L10367" s="28" t="s">
        <v>66</v>
      </c>
      <c r="M10367" s="104" t="e">
        <f>#REF!</f>
        <v>#REF!</v>
      </c>
      <c r="N10367" s="113" t="e">
        <f>IF(M10367=0,"",CHOOSE(M10367,"5","7","8","9","9","12","12","12","12","12","手入力箇所","手入力箇所","手入力箇所","手入力箇所","手入力箇所","手入力箇所","手入力箇所","手入力箇所","手入力箇所","手入力箇所"))</f>
        <v>#REF!</v>
      </c>
    </row>
    <row r="10368" spans="1:14" ht="36.6" thickBot="1" x14ac:dyDescent="0.25">
      <c r="A10368" s="28" t="s">
        <v>67</v>
      </c>
      <c r="B10368" s="18">
        <v>4</v>
      </c>
      <c r="C10368" s="18">
        <v>5</v>
      </c>
      <c r="D10368" s="18">
        <v>5</v>
      </c>
      <c r="E10368" s="18">
        <v>6</v>
      </c>
      <c r="F10368" s="18"/>
      <c r="G10368" s="18"/>
      <c r="H10368" s="18"/>
      <c r="I10368" s="18"/>
      <c r="J10368" s="62"/>
      <c r="K10368" s="19"/>
      <c r="L10368" s="28" t="s">
        <v>67</v>
      </c>
      <c r="M10368" s="104" t="e">
        <f>#REF!</f>
        <v>#REF!</v>
      </c>
      <c r="N10368" s="113" t="e">
        <f>IF(M10368=0,"",CHOOSE(M10368,"4","5","5","6","6","手入力箇所","手入力箇所","手入力箇所","手入力箇所","手入力箇所","手入力箇所","手入力箇所","手入力箇所","手入力箇所","手入力箇所"))</f>
        <v>#REF!</v>
      </c>
    </row>
    <row r="10369" spans="1:14" ht="24.6" thickBot="1" x14ac:dyDescent="0.25">
      <c r="A10369" s="28" t="s">
        <v>68</v>
      </c>
      <c r="B10369" s="18">
        <v>12</v>
      </c>
      <c r="C10369" s="18">
        <v>12</v>
      </c>
      <c r="D10369" s="18">
        <v>12</v>
      </c>
      <c r="E10369" s="18">
        <v>12</v>
      </c>
      <c r="F10369" s="18">
        <v>12</v>
      </c>
      <c r="G10369" s="18">
        <v>12</v>
      </c>
      <c r="H10369" s="18">
        <v>12</v>
      </c>
      <c r="I10369" s="18"/>
      <c r="J10369" s="62"/>
      <c r="K10369" s="19"/>
      <c r="L10369" s="28" t="s">
        <v>68</v>
      </c>
      <c r="M10369" s="104" t="e">
        <f>#REF!</f>
        <v>#REF!</v>
      </c>
      <c r="N10369" s="113" t="e">
        <f>IF(M10369=0,"",CHOOSE(M10369,"12","12","12","12","12","12","12","12","12","12","12","12","12","12","12","12","12","12","12","12","12","12","12","12","12","12","12","12","12","12","手入力箇所","手入力箇所","手入力箇所","手入力箇所","手入力箇所","手入力箇所","手入力箇所","手入力箇所","手入力箇所","手入力箇所"))</f>
        <v>#REF!</v>
      </c>
    </row>
    <row r="10370" spans="1:14" ht="36.6" thickBot="1" x14ac:dyDescent="0.25">
      <c r="A10370" s="28" t="s">
        <v>69</v>
      </c>
      <c r="B10370" s="18">
        <v>7</v>
      </c>
      <c r="C10370" s="18">
        <v>7</v>
      </c>
      <c r="D10370" s="18">
        <v>7</v>
      </c>
      <c r="E10370" s="18">
        <v>7</v>
      </c>
      <c r="F10370" s="18">
        <v>7</v>
      </c>
      <c r="G10370" s="18"/>
      <c r="H10370" s="18"/>
      <c r="I10370" s="18"/>
      <c r="J10370" s="62"/>
      <c r="K10370" s="19"/>
      <c r="L10370" s="28" t="s">
        <v>69</v>
      </c>
      <c r="M10370" s="104" t="e">
        <f>#REF!</f>
        <v>#REF!</v>
      </c>
      <c r="N10370" s="113" t="e">
        <f>IF(M10370=0,"",CHOOSE(M10370,"7","7","7","7","7","7","7","7","7","7","手入力箇所","手入力箇所","手入力箇所","手入力箇所","手入力箇所","手入力箇所","手入力箇所","手入力箇所","手入力箇所","手入力箇所"))</f>
        <v>#REF!</v>
      </c>
    </row>
    <row r="10371" spans="1:14" ht="13.8" thickBot="1" x14ac:dyDescent="0.25">
      <c r="A10371" s="27" t="s">
        <v>63</v>
      </c>
      <c r="B10371" s="18">
        <v>4</v>
      </c>
      <c r="C10371" s="18">
        <v>5</v>
      </c>
      <c r="D10371" s="18">
        <v>7</v>
      </c>
      <c r="E10371" s="18">
        <v>8</v>
      </c>
      <c r="F10371" s="18">
        <v>11</v>
      </c>
      <c r="G10371" s="18">
        <v>16</v>
      </c>
      <c r="H10371" s="18">
        <v>22</v>
      </c>
      <c r="I10371" s="18">
        <v>26</v>
      </c>
      <c r="J10371" s="18">
        <v>31</v>
      </c>
      <c r="K10371" s="19"/>
      <c r="L10371" s="27" t="s">
        <v>63</v>
      </c>
      <c r="M10371" s="104" t="e">
        <f>#REF!</f>
        <v>#REF!</v>
      </c>
      <c r="N10371" s="113" t="e">
        <f>IF(M10371=0,"",CHOOSE(M10371,"4","5","7","8","8","11","11","11","11","11","16","16","16","16","16","16","16","16","16","16","22","22","22","22","22","22","22","22","22","22","26","26","26","26","26","26","26","26","26","26","31","31","31","31","31","31","31","31","31","31","31","手入力箇所","手入力箇所","手入力箇所","手入力箇所","手入力箇所","手入力箇所","手入力箇所","手入力箇所","手入力箇所","手入力箇所"))</f>
        <v>#REF!</v>
      </c>
    </row>
    <row r="10372" spans="1:14" ht="24.6" thickBot="1" x14ac:dyDescent="0.25">
      <c r="A10372" s="28" t="s">
        <v>70</v>
      </c>
      <c r="B10372" s="18">
        <v>5</v>
      </c>
      <c r="C10372" s="18">
        <v>6</v>
      </c>
      <c r="D10372" s="18">
        <v>7</v>
      </c>
      <c r="E10372" s="18"/>
      <c r="F10372" s="18"/>
      <c r="G10372" s="18"/>
      <c r="H10372" s="18"/>
      <c r="I10372" s="18"/>
      <c r="J10372" s="62"/>
      <c r="K10372" s="19"/>
      <c r="L10372" s="28" t="s">
        <v>70</v>
      </c>
      <c r="M10372" s="104" t="e">
        <f>#REF!</f>
        <v>#REF!</v>
      </c>
      <c r="N10372" s="113" t="e">
        <f>IF(M10372=0,"",CHOOSE(M10372,"5","6","7","手入力箇所","手入力箇所","手入力箇所","手入力箇所","手入力箇所","手入力箇所","手入力箇所","手入力箇所","手入力箇所","手入力箇所"))</f>
        <v>#REF!</v>
      </c>
    </row>
    <row r="10373" spans="1:14" ht="13.8" thickBot="1" x14ac:dyDescent="0.25">
      <c r="A10373" s="29" t="s">
        <v>71</v>
      </c>
      <c r="B10373" s="18">
        <v>3</v>
      </c>
      <c r="C10373" s="18">
        <v>6</v>
      </c>
      <c r="D10373" s="18">
        <v>19</v>
      </c>
      <c r="E10373" s="18"/>
      <c r="F10373" s="18"/>
      <c r="G10373" s="18"/>
      <c r="H10373" s="18"/>
      <c r="I10373" s="18"/>
      <c r="J10373" s="62"/>
      <c r="K10373" s="19"/>
      <c r="L10373" s="29" t="s">
        <v>71</v>
      </c>
      <c r="M10373" s="104" t="e">
        <f>#REF!</f>
        <v>#REF!</v>
      </c>
      <c r="N10373" s="113" t="e">
        <f>IF(M10373=0,"",CHOOSE(M10373,"3","6","19","手入力箇所","手入力箇所","手入力箇所","手入力箇所","手入力箇所","手入力箇所","手入力箇所","手入力箇所","手入力箇所","手入力箇所"))</f>
        <v>#REF!</v>
      </c>
    </row>
    <row r="10374" spans="1:14" ht="13.8" thickBot="1" x14ac:dyDescent="0.25">
      <c r="A10374" s="29" t="s">
        <v>72</v>
      </c>
      <c r="B10374" s="18">
        <v>1</v>
      </c>
      <c r="C10374" s="18">
        <v>3</v>
      </c>
      <c r="D10374" s="18">
        <v>5</v>
      </c>
      <c r="E10374" s="18">
        <v>9</v>
      </c>
      <c r="F10374" s="18">
        <v>26</v>
      </c>
      <c r="G10374" s="18"/>
      <c r="H10374" s="18"/>
      <c r="I10374" s="18"/>
      <c r="J10374" s="62"/>
      <c r="K10374" s="19"/>
      <c r="L10374" s="29" t="s">
        <v>72</v>
      </c>
      <c r="M10374" s="104" t="e">
        <f>#REF!</f>
        <v>#REF!</v>
      </c>
      <c r="N10374" s="113" t="e">
        <f>IF(M10374=0,"",CHOOSE(M10374,"1","3","5","9","9","26","26","26","26","26","手入力箇所","手入力箇所","手入力箇所","手入力箇所","手入力箇所","手入力箇所","手入力箇所","手入力箇所","手入力箇所","手入力箇所"))</f>
        <v>#REF!</v>
      </c>
    </row>
    <row r="10375" spans="1:14" ht="13.8" thickBot="1" x14ac:dyDescent="0.25">
      <c r="A10375" s="29" t="s">
        <v>73</v>
      </c>
      <c r="B10375" s="18">
        <v>4</v>
      </c>
      <c r="C10375" s="18">
        <v>11</v>
      </c>
      <c r="D10375" s="18">
        <v>20</v>
      </c>
      <c r="E10375" s="18">
        <v>33</v>
      </c>
      <c r="F10375" s="18"/>
      <c r="G10375" s="18"/>
      <c r="H10375" s="18"/>
      <c r="I10375" s="18"/>
      <c r="J10375" s="62"/>
      <c r="K10375" s="19"/>
      <c r="L10375" s="29" t="s">
        <v>73</v>
      </c>
      <c r="M10375" s="104" t="e">
        <f>#REF!</f>
        <v>#REF!</v>
      </c>
      <c r="N10375" s="113" t="e">
        <f>IF(M10375=0,"",CHOOSE(M10375,"4","11","20","33","33","手入力箇所","手入力箇所","手入力箇所","手入力箇所","手入力箇所","手入力箇所","手入力箇所","手入力箇所","手入力箇所","手入力箇所"))</f>
        <v>#REF!</v>
      </c>
    </row>
    <row r="10376" spans="1:14" ht="37.200000000000003" thickBot="1" x14ac:dyDescent="0.25">
      <c r="A10376" s="30" t="s">
        <v>74</v>
      </c>
      <c r="B10376" s="18">
        <v>4</v>
      </c>
      <c r="C10376" s="18">
        <v>6</v>
      </c>
      <c r="D10376" s="18">
        <v>8</v>
      </c>
      <c r="E10376" s="18">
        <v>10</v>
      </c>
      <c r="F10376" s="18">
        <v>15</v>
      </c>
      <c r="G10376" s="18">
        <v>23</v>
      </c>
      <c r="H10376" s="18">
        <v>33</v>
      </c>
      <c r="I10376" s="18"/>
      <c r="J10376" s="62"/>
      <c r="K10376" s="19"/>
      <c r="L10376" s="30" t="s">
        <v>74</v>
      </c>
      <c r="M10376" s="104" t="e">
        <f>#REF!</f>
        <v>#REF!</v>
      </c>
      <c r="N10376" s="113" t="e">
        <f>IF(M10376=0,"",CHOOSE(M10376,"4","6","8","10","10","15","15","15","15","15","23","23","23","23","23","23","23","23","23","23","33","33","33","33","33","33","33","33","33","33","手入力箇所","手入力箇所","手入力箇所","手入力箇所","手入力箇所","手入力箇所","手入力箇所","手入力箇所","手入力箇所","手入力箇所"))</f>
        <v>#REF!</v>
      </c>
    </row>
    <row r="10377" spans="1:14" ht="13.8" thickBot="1" x14ac:dyDescent="0.25">
      <c r="A10377" s="29" t="s">
        <v>75</v>
      </c>
      <c r="B10377" s="18">
        <v>6</v>
      </c>
      <c r="C10377" s="18">
        <v>14</v>
      </c>
      <c r="D10377" s="18">
        <v>25</v>
      </c>
      <c r="E10377" s="18">
        <v>39</v>
      </c>
      <c r="F10377" s="18"/>
      <c r="G10377" s="18"/>
      <c r="H10377" s="18"/>
      <c r="I10377" s="18"/>
      <c r="J10377" s="62"/>
      <c r="K10377" s="19"/>
      <c r="L10377" s="29" t="s">
        <v>75</v>
      </c>
      <c r="M10377" s="104" t="e">
        <f>#REF!</f>
        <v>#REF!</v>
      </c>
      <c r="N10377" s="113" t="e">
        <f>IF(M10377=0,"",CHOOSE(M10377,"6","14","25","39","39","手入力箇所","手入力箇所","手入力箇所","手入力箇所","手入力箇所","手入力箇所","手入力箇所","手入力箇所","手入力箇所","手入力箇所"))</f>
        <v>#REF!</v>
      </c>
    </row>
    <row r="10378" spans="1:14" ht="37.200000000000003" thickBot="1" x14ac:dyDescent="0.25">
      <c r="A10378" s="30" t="s">
        <v>76</v>
      </c>
      <c r="B10378" s="18">
        <v>2</v>
      </c>
      <c r="C10378" s="18">
        <v>3</v>
      </c>
      <c r="D10378" s="18">
        <v>6</v>
      </c>
      <c r="E10378" s="18">
        <v>9</v>
      </c>
      <c r="F10378" s="18"/>
      <c r="G10378" s="18"/>
      <c r="H10378" s="18"/>
      <c r="I10378" s="18"/>
      <c r="J10378" s="62"/>
      <c r="K10378" s="19"/>
      <c r="L10378" s="30" t="s">
        <v>76</v>
      </c>
      <c r="M10378" s="104" t="e">
        <f>#REF!</f>
        <v>#REF!</v>
      </c>
      <c r="N10378" s="113" t="e">
        <f>IF(M10378=0,"",CHOOSE(M10378,"2","3","6","9","9","手入力箇所","手入力箇所","手入力箇所","手入力箇所","手入力箇所","手入力箇所","手入力箇所","手入力箇所","手入力箇所","手入力箇所"))</f>
        <v>#REF!</v>
      </c>
    </row>
    <row r="10379" spans="1:14" ht="27" thickBot="1" x14ac:dyDescent="0.25">
      <c r="A10379" s="31" t="s">
        <v>77</v>
      </c>
      <c r="B10379" s="18">
        <v>12</v>
      </c>
      <c r="C10379" s="18">
        <v>18</v>
      </c>
      <c r="D10379" s="18">
        <v>22</v>
      </c>
      <c r="E10379" s="18">
        <v>26</v>
      </c>
      <c r="F10379" s="62"/>
      <c r="G10379" s="62"/>
      <c r="H10379" s="62"/>
      <c r="I10379" s="62"/>
      <c r="J10379" s="62"/>
      <c r="K10379" s="19"/>
      <c r="L10379" s="31" t="s">
        <v>77</v>
      </c>
      <c r="M10379" s="104" t="e">
        <f>#REF!</f>
        <v>#REF!</v>
      </c>
      <c r="N10379" s="113" t="e">
        <f>IF(M10379=0,"",CHOOSE(M10379,"12","18","22","26","26","手入力箇所","手入力箇所","手入力箇所","手入力箇所","手入力箇所","手入力箇所","手入力箇所","手入力箇所","手入力箇所","手入力箇所"))</f>
        <v>#REF!</v>
      </c>
    </row>
    <row r="10380" spans="1:14" ht="40.200000000000003" thickBot="1" x14ac:dyDescent="0.25">
      <c r="A10380" s="31" t="s">
        <v>78</v>
      </c>
      <c r="B10380" s="18">
        <v>5</v>
      </c>
      <c r="C10380" s="18">
        <v>8</v>
      </c>
      <c r="D10380" s="18">
        <v>11</v>
      </c>
      <c r="E10380" s="18">
        <v>14</v>
      </c>
      <c r="F10380" s="62"/>
      <c r="G10380" s="62"/>
      <c r="H10380" s="62"/>
      <c r="I10380" s="62"/>
      <c r="J10380" s="62"/>
      <c r="K10380" s="19"/>
      <c r="L10380" s="31" t="s">
        <v>78</v>
      </c>
      <c r="M10380" s="104" t="e">
        <f>#REF!</f>
        <v>#REF!</v>
      </c>
      <c r="N10380" s="113" t="e">
        <f>IF(M10380=0,"",CHOOSE(M10380,"5","8","11","14","14","手入力箇所","手入力箇所","手入力箇所","手入力箇所","手入力箇所","手入力箇所","手入力箇所","手入力箇所","手入力箇所","手入力箇所"))</f>
        <v>#REF!</v>
      </c>
    </row>
    <row r="10381" spans="1:14" ht="27" thickBot="1" x14ac:dyDescent="0.25">
      <c r="A10381" s="31" t="s">
        <v>79</v>
      </c>
      <c r="B10381" s="18">
        <v>6</v>
      </c>
      <c r="C10381" s="18">
        <v>11</v>
      </c>
      <c r="D10381" s="18">
        <v>16</v>
      </c>
      <c r="E10381" s="18">
        <v>21</v>
      </c>
      <c r="F10381" s="62"/>
      <c r="G10381" s="62"/>
      <c r="H10381" s="62"/>
      <c r="I10381" s="62"/>
      <c r="J10381" s="62"/>
      <c r="K10381" s="19"/>
      <c r="L10381" s="31" t="s">
        <v>79</v>
      </c>
      <c r="M10381" s="104" t="e">
        <f>#REF!</f>
        <v>#REF!</v>
      </c>
      <c r="N10381" s="113" t="e">
        <f>IF(M10381=0,"",CHOOSE(M10381,"6","11","16","21","21","手入力箇所","手入力箇所","手入力箇所","手入力箇所","手入力箇所","手入力箇所","手入力箇所","手入力箇所","手入力箇所"))</f>
        <v>#REF!</v>
      </c>
    </row>
    <row r="10382" spans="1:14" ht="40.200000000000003" thickBot="1" x14ac:dyDescent="0.25">
      <c r="A10382" s="31" t="s">
        <v>80</v>
      </c>
      <c r="B10382" s="18">
        <v>5</v>
      </c>
      <c r="C10382" s="18">
        <v>7</v>
      </c>
      <c r="D10382" s="18">
        <v>9</v>
      </c>
      <c r="E10382" s="18">
        <v>10</v>
      </c>
      <c r="F10382" s="62"/>
      <c r="G10382" s="62"/>
      <c r="H10382" s="62"/>
      <c r="I10382" s="62"/>
      <c r="J10382" s="62"/>
      <c r="K10382" s="19"/>
      <c r="L10382" s="31" t="s">
        <v>80</v>
      </c>
      <c r="M10382" s="104" t="e">
        <f>#REF!</f>
        <v>#REF!</v>
      </c>
      <c r="N10382" s="113" t="e">
        <f>IF(M10382=0,"",CHOOSE(M10382,"5","7","9","10","10","手入力箇所","手入力箇所","手入力箇所","手入力箇所","手入力箇所","手入力箇所","手入力箇所","手入力箇所","手入力箇所"))</f>
        <v>#REF!</v>
      </c>
    </row>
    <row r="10383" spans="1:14" ht="40.200000000000003" thickBot="1" x14ac:dyDescent="0.25">
      <c r="A10383" s="31" t="s">
        <v>81</v>
      </c>
      <c r="B10383" s="18">
        <v>9</v>
      </c>
      <c r="C10383" s="18">
        <v>14</v>
      </c>
      <c r="D10383" s="62"/>
      <c r="E10383" s="62"/>
      <c r="F10383" s="62"/>
      <c r="G10383" s="62"/>
      <c r="H10383" s="62"/>
      <c r="I10383" s="62"/>
      <c r="J10383" s="62"/>
      <c r="K10383" s="19"/>
      <c r="L10383" s="31" t="s">
        <v>81</v>
      </c>
      <c r="M10383" s="104" t="e">
        <f>#REF!</f>
        <v>#REF!</v>
      </c>
      <c r="N10383" s="113" t="e">
        <f>IF(M10383=0,"",CHOOSE(M10383,"9","14","手入力箇所","手入力箇所","手入力箇所","手入力箇所","手入力箇所","手入力箇所","手入力箇所","手入力箇所","手入力箇所","手入力箇所"))</f>
        <v>#REF!</v>
      </c>
    </row>
    <row r="10384" spans="1:14" ht="13.8" thickBot="1" x14ac:dyDescent="0.25">
      <c r="A10384" s="31" t="s">
        <v>82</v>
      </c>
      <c r="B10384" s="18">
        <v>3</v>
      </c>
      <c r="C10384" s="18">
        <v>4</v>
      </c>
      <c r="D10384" s="18">
        <v>4</v>
      </c>
      <c r="E10384" s="18">
        <v>5</v>
      </c>
      <c r="F10384" s="18">
        <v>6</v>
      </c>
      <c r="G10384" s="18">
        <v>8</v>
      </c>
      <c r="H10384" s="18">
        <v>9</v>
      </c>
      <c r="I10384" s="18">
        <v>11</v>
      </c>
      <c r="J10384" s="18">
        <v>12</v>
      </c>
      <c r="K10384" s="19"/>
      <c r="L10384" s="31" t="s">
        <v>82</v>
      </c>
      <c r="M10384" s="104" t="e">
        <f>#REF!</f>
        <v>#REF!</v>
      </c>
      <c r="N10384" s="113" t="e">
        <f>IF(M10384=0,"",CHOOSE(M10384,"3","4","4","5","5","6","6","6","6","6","8","8","8","8","8","8","8","8","8","8","9","9","9","9","9","9","9","9","9","9","11","11","11","11","11","11","11","11","11","11","12","12","12","12","12","12","12","12","12","12","12","手入力箇所","手入力箇所","手入力箇所","手入力箇所","手入力箇所","手入力箇所","手入力箇所","手入力箇所","手入力箇所","手入力箇所"))</f>
        <v>#REF!</v>
      </c>
    </row>
    <row r="10385" spans="1:14" ht="13.8" thickBot="1" x14ac:dyDescent="0.25">
      <c r="A10385" s="31" t="s">
        <v>83</v>
      </c>
      <c r="B10385" s="18">
        <v>3</v>
      </c>
      <c r="C10385" s="18">
        <v>4</v>
      </c>
      <c r="D10385" s="18">
        <v>4</v>
      </c>
      <c r="E10385" s="18">
        <v>5</v>
      </c>
      <c r="F10385" s="18">
        <v>6</v>
      </c>
      <c r="G10385" s="18">
        <v>8</v>
      </c>
      <c r="H10385" s="18">
        <v>10</v>
      </c>
      <c r="I10385" s="18">
        <v>12</v>
      </c>
      <c r="J10385" s="18">
        <v>13</v>
      </c>
      <c r="K10385" s="19"/>
      <c r="L10385" s="31" t="s">
        <v>83</v>
      </c>
      <c r="M10385" s="104" t="e">
        <f>#REF!</f>
        <v>#REF!</v>
      </c>
      <c r="N10385" s="113" t="e">
        <f>IF(M10385=0,"",CHOOSE(M10385,"3","4","4","5","5","6","6","6","6","6","8","8","8","8","8","8","8","8","8","8","10","10","10","10","10","10","10","10","10","10","12","12","12","12","12","12","12","12","12","12","13","13","13","13","13","13","13","13","13","13","13","手入力箇所","手入力箇所","手入力箇所","手入力箇所","手入力箇所","手入力箇所","手入力箇所","手入力箇所","手入力箇所","手入力箇所"))</f>
        <v>#REF!</v>
      </c>
    </row>
    <row r="10386" spans="1:14" ht="27" thickBot="1" x14ac:dyDescent="0.25">
      <c r="A10386" s="32" t="s">
        <v>84</v>
      </c>
      <c r="B10386" s="20">
        <v>1</v>
      </c>
      <c r="C10386" s="20">
        <v>2</v>
      </c>
      <c r="D10386" s="20">
        <v>3</v>
      </c>
      <c r="E10386" s="20">
        <v>4</v>
      </c>
      <c r="F10386" s="20">
        <v>8</v>
      </c>
      <c r="G10386" s="20">
        <v>19</v>
      </c>
      <c r="H10386" s="63"/>
      <c r="I10386" s="63"/>
      <c r="J10386" s="63"/>
      <c r="K10386" s="21"/>
      <c r="L10386" s="32" t="s">
        <v>84</v>
      </c>
      <c r="M10386" s="104" t="e">
        <f>#REF!</f>
        <v>#REF!</v>
      </c>
      <c r="N10386" s="113" t="e">
        <f>IF(M10386=0,"",CHOOSE(M10386,"1","2","3","4","4","8","8","8","8","8","19","19","19","19","19","19","19","19","19","19","手入力箇所","手入力箇所","手入力箇所","手入力箇所","手入力箇所","手入力箇所","手入力箇所","手入力箇所","手入力箇所","手入力箇所"))</f>
        <v>#REF!</v>
      </c>
    </row>
    <row r="10387" spans="1:14" ht="13.8" thickBot="1" x14ac:dyDescent="0.25"/>
    <row r="10388" spans="1:14" ht="13.8" thickBot="1" x14ac:dyDescent="0.25">
      <c r="A10388" s="686" t="e">
        <f>A10361</f>
        <v>#REF!</v>
      </c>
      <c r="B10388" s="686"/>
      <c r="C10388" s="686"/>
      <c r="D10388" s="687" t="s">
        <v>193</v>
      </c>
      <c r="E10388" s="687"/>
      <c r="F10388" s="687"/>
      <c r="G10388" s="687"/>
      <c r="H10388" s="687"/>
      <c r="I10388" s="687"/>
      <c r="J10388" s="687"/>
      <c r="K10388" s="687"/>
      <c r="L10388" s="687"/>
      <c r="M10388" s="687"/>
      <c r="N10388" s="687"/>
    </row>
    <row r="10389" spans="1:14" ht="13.8" thickBot="1" x14ac:dyDescent="0.25">
      <c r="A10389" s="105"/>
      <c r="B10389" s="33">
        <v>1</v>
      </c>
      <c r="C10389" s="24">
        <v>2</v>
      </c>
      <c r="D10389" s="24">
        <v>3</v>
      </c>
      <c r="E10389" s="24" t="s">
        <v>58</v>
      </c>
      <c r="F10389" s="24" t="s">
        <v>59</v>
      </c>
      <c r="G10389" s="24" t="s">
        <v>60</v>
      </c>
      <c r="H10389" s="24" t="s">
        <v>61</v>
      </c>
      <c r="I10389" s="24" t="s">
        <v>62</v>
      </c>
      <c r="J10389" s="24" t="s">
        <v>194</v>
      </c>
      <c r="K10389" s="102" t="s">
        <v>85</v>
      </c>
      <c r="L10389" s="105" t="s">
        <v>189</v>
      </c>
      <c r="M10389" s="105" t="s">
        <v>188</v>
      </c>
      <c r="N10389" s="105" t="s">
        <v>51</v>
      </c>
    </row>
    <row r="10390" spans="1:14" ht="13.8" thickBot="1" x14ac:dyDescent="0.25">
      <c r="A10390" s="26" t="s">
        <v>56</v>
      </c>
      <c r="B10390" s="22">
        <v>16</v>
      </c>
      <c r="C10390" s="22">
        <v>25</v>
      </c>
      <c r="D10390" s="22">
        <v>32</v>
      </c>
      <c r="E10390" s="22">
        <v>38</v>
      </c>
      <c r="F10390" s="22">
        <v>56</v>
      </c>
      <c r="G10390" s="22">
        <v>87</v>
      </c>
      <c r="H10390" s="22">
        <v>121</v>
      </c>
      <c r="I10390" s="22"/>
      <c r="J10390" s="23"/>
      <c r="K10390" s="68"/>
      <c r="L10390" s="107" t="s">
        <v>56</v>
      </c>
      <c r="M10390" s="103" t="e">
        <f>#REF!</f>
        <v>#REF!</v>
      </c>
      <c r="N10390" s="103" t="e">
        <f>IF(M10390=0,"",CHOOSE(M10390,"16","25","32","38","38","56","56","56","56","56","87","87","87","87","87","87","87","87","87","87","121","121","121","121","121","121","121","121","121","121","手入力箇所","手入力箇所","手入力箇所","手入力箇所","手入力箇所","手入力箇所","手入力箇所","手入力箇所","手入力箇所","手入力箇所"))</f>
        <v>#REF!</v>
      </c>
    </row>
    <row r="10391" spans="1:14" ht="13.8" thickBot="1" x14ac:dyDescent="0.25">
      <c r="A10391" s="27" t="s">
        <v>57</v>
      </c>
      <c r="B10391" s="18">
        <v>25</v>
      </c>
      <c r="C10391" s="18">
        <v>33</v>
      </c>
      <c r="D10391" s="18">
        <v>40</v>
      </c>
      <c r="E10391" s="18">
        <v>45</v>
      </c>
      <c r="F10391" s="18">
        <v>58</v>
      </c>
      <c r="G10391" s="18">
        <v>79</v>
      </c>
      <c r="H10391" s="18"/>
      <c r="I10391" s="18"/>
      <c r="J10391" s="62"/>
      <c r="K10391" s="69"/>
      <c r="L10391" s="107" t="s">
        <v>57</v>
      </c>
      <c r="M10391" s="103" t="e">
        <f>#REF!</f>
        <v>#REF!</v>
      </c>
      <c r="N10391" s="103" t="e">
        <f>IF(M10391=0,"",CHOOSE(M10391,"25","33","40","45","45","58","58","58","58","58","79","79","79","79","79","79","79","79","79","79","手入力箇所","手入力箇所","手入力箇所","手入力箇所","手入力箇所","手入力箇所","手入力箇所","手入力箇所","手入力箇所","手入力箇所"))</f>
        <v>#REF!</v>
      </c>
    </row>
    <row r="10392" spans="1:14" ht="48.6" thickBot="1" x14ac:dyDescent="0.25">
      <c r="A10392" s="28" t="s">
        <v>64</v>
      </c>
      <c r="B10392" s="18">
        <v>32</v>
      </c>
      <c r="C10392" s="18"/>
      <c r="D10392" s="18"/>
      <c r="E10392" s="18"/>
      <c r="F10392" s="18"/>
      <c r="G10392" s="18"/>
      <c r="H10392" s="18"/>
      <c r="I10392" s="18"/>
      <c r="J10392" s="62"/>
      <c r="K10392" s="69"/>
      <c r="L10392" s="108" t="s">
        <v>64</v>
      </c>
      <c r="M10392" s="103" t="e">
        <f>#REF!</f>
        <v>#REF!</v>
      </c>
      <c r="N10392" s="103" t="e">
        <f>IF(M10392=0,"",CHOOSE(M10392,"32","手入力箇所","手入力箇所","手入力箇所","手入力箇所","手入力箇所","手入力箇所","手入力箇所","手入力箇所","手入力箇所","手入力箇所"))</f>
        <v>#REF!</v>
      </c>
    </row>
    <row r="10393" spans="1:14" ht="48.6" thickBot="1" x14ac:dyDescent="0.25">
      <c r="A10393" s="28" t="s">
        <v>65</v>
      </c>
      <c r="B10393" s="18">
        <v>36</v>
      </c>
      <c r="C10393" s="18"/>
      <c r="D10393" s="18"/>
      <c r="E10393" s="18"/>
      <c r="F10393" s="18"/>
      <c r="G10393" s="18"/>
      <c r="H10393" s="18"/>
      <c r="I10393" s="18"/>
      <c r="J10393" s="62"/>
      <c r="K10393" s="69"/>
      <c r="L10393" s="108" t="s">
        <v>65</v>
      </c>
      <c r="M10393" s="103" t="e">
        <f>#REF!</f>
        <v>#REF!</v>
      </c>
      <c r="N10393" s="103" t="e">
        <f>IF(M10393=0,"",CHOOSE(M10393,"36","手入力箇所","手入力箇所","手入力箇所","手入力箇所","手入力箇所","手入力箇所","手入力箇所","手入力箇所","手入力箇所","手入力箇所"))</f>
        <v>#REF!</v>
      </c>
    </row>
    <row r="10394" spans="1:14" ht="24.6" thickBot="1" x14ac:dyDescent="0.25">
      <c r="A10394" s="28" t="s">
        <v>66</v>
      </c>
      <c r="B10394" s="18">
        <v>24</v>
      </c>
      <c r="C10394" s="18">
        <v>30</v>
      </c>
      <c r="D10394" s="18">
        <v>33</v>
      </c>
      <c r="E10394" s="18">
        <v>35</v>
      </c>
      <c r="F10394" s="18">
        <v>42</v>
      </c>
      <c r="G10394" s="18"/>
      <c r="H10394" s="18"/>
      <c r="I10394" s="18"/>
      <c r="J10394" s="62"/>
      <c r="K10394" s="69"/>
      <c r="L10394" s="108" t="s">
        <v>66</v>
      </c>
      <c r="M10394" s="103" t="e">
        <f>#REF!</f>
        <v>#REF!</v>
      </c>
      <c r="N10394" s="103" t="e">
        <f>IF(M10394=0,"",CHOOSE(M10394,"24","30","33","35","35","42","42","42","42","42","手入力箇所","手入力箇所","手入力箇所","手入力箇所","手入力箇所","手入力箇所","手入力箇所","手入力箇所","手入力箇所","手入力箇所"))</f>
        <v>#REF!</v>
      </c>
    </row>
    <row r="10395" spans="1:14" ht="36.6" thickBot="1" x14ac:dyDescent="0.25">
      <c r="A10395" s="28" t="s">
        <v>67</v>
      </c>
      <c r="B10395" s="18">
        <v>7</v>
      </c>
      <c r="C10395" s="18">
        <v>12</v>
      </c>
      <c r="D10395" s="18">
        <v>16</v>
      </c>
      <c r="E10395" s="18">
        <v>19</v>
      </c>
      <c r="F10395" s="18"/>
      <c r="G10395" s="18"/>
      <c r="H10395" s="18"/>
      <c r="I10395" s="18"/>
      <c r="J10395" s="62"/>
      <c r="K10395" s="69"/>
      <c r="L10395" s="108" t="s">
        <v>67</v>
      </c>
      <c r="M10395" s="103" t="e">
        <f>#REF!</f>
        <v>#REF!</v>
      </c>
      <c r="N10395" s="103" t="e">
        <f>IF(M10395=0,"",CHOOSE(M10395,"7","12","16","19","19","手入力箇所","手入力箇所","手入力箇所","手入力箇所","手入力箇所","手入力箇所","手入力箇所","手入力箇所","手入力箇所","手入力箇所"))</f>
        <v>#REF!</v>
      </c>
    </row>
    <row r="10396" spans="1:14" ht="24.6" thickBot="1" x14ac:dyDescent="0.25">
      <c r="A10396" s="28" t="s">
        <v>68</v>
      </c>
      <c r="B10396" s="18">
        <v>21</v>
      </c>
      <c r="C10396" s="18">
        <v>35</v>
      </c>
      <c r="D10396" s="18">
        <v>48</v>
      </c>
      <c r="E10396" s="18">
        <v>59</v>
      </c>
      <c r="F10396" s="18">
        <v>94</v>
      </c>
      <c r="G10396" s="18">
        <v>159</v>
      </c>
      <c r="H10396" s="18">
        <v>235</v>
      </c>
      <c r="I10396" s="18"/>
      <c r="J10396" s="62"/>
      <c r="K10396" s="69"/>
      <c r="L10396" s="108" t="s">
        <v>68</v>
      </c>
      <c r="M10396" s="103" t="e">
        <f>#REF!</f>
        <v>#REF!</v>
      </c>
      <c r="N10396" s="103" t="e">
        <f>IF(M10396=0,"",CHOOSE(M10396,"21","35","48","59","59","94","94","94","94","94","159","159","159","159","159","159","159","159","159","159","235","235","235","235","235","235","235","235","235","235","手入力箇所","手入力箇所","手入力箇所","手入力箇所","手入力箇所","手入力箇所","手入力箇所","手入力箇所","手入力箇所","手入力箇所"))</f>
        <v>#REF!</v>
      </c>
    </row>
    <row r="10397" spans="1:14" ht="36.6" thickBot="1" x14ac:dyDescent="0.25">
      <c r="A10397" s="28" t="s">
        <v>69</v>
      </c>
      <c r="B10397" s="18">
        <v>22</v>
      </c>
      <c r="C10397" s="18">
        <v>26</v>
      </c>
      <c r="D10397" s="18">
        <v>28</v>
      </c>
      <c r="E10397" s="18">
        <v>29</v>
      </c>
      <c r="F10397" s="18">
        <v>34</v>
      </c>
      <c r="G10397" s="18"/>
      <c r="H10397" s="18"/>
      <c r="I10397" s="18"/>
      <c r="J10397" s="62"/>
      <c r="K10397" s="69"/>
      <c r="L10397" s="108" t="s">
        <v>69</v>
      </c>
      <c r="M10397" s="103" t="e">
        <f>#REF!</f>
        <v>#REF!</v>
      </c>
      <c r="N10397" s="103" t="e">
        <f>IF(M10397=0,"",CHOOSE(M10397,"22","26","28","29","29","34","34","34","34","34","手入力箇所","手入力箇所","手入力箇所","手入力箇所","手入力箇所","手入力箇所","手入力箇所","手入力箇所","手入力箇所","手入力箇所"))</f>
        <v>#REF!</v>
      </c>
    </row>
    <row r="10398" spans="1:14" ht="13.8" thickBot="1" x14ac:dyDescent="0.25">
      <c r="A10398" s="27" t="s">
        <v>63</v>
      </c>
      <c r="B10398" s="18">
        <v>21</v>
      </c>
      <c r="C10398" s="18">
        <v>33</v>
      </c>
      <c r="D10398" s="18">
        <v>46</v>
      </c>
      <c r="E10398" s="18">
        <v>56</v>
      </c>
      <c r="F10398" s="18">
        <v>89</v>
      </c>
      <c r="G10398" s="18">
        <v>151</v>
      </c>
      <c r="H10398" s="18">
        <v>224</v>
      </c>
      <c r="I10398" s="18">
        <v>289</v>
      </c>
      <c r="J10398" s="18">
        <v>350</v>
      </c>
      <c r="K10398" s="69"/>
      <c r="L10398" s="107" t="s">
        <v>63</v>
      </c>
      <c r="M10398" s="103" t="e">
        <f>#REF!</f>
        <v>#REF!</v>
      </c>
      <c r="N10398" s="103" t="e">
        <f>IF(M10398=0,"",CHOOSE(M10398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399" spans="1:14" ht="24.6" thickBot="1" x14ac:dyDescent="0.25">
      <c r="A10399" s="34" t="s">
        <v>70</v>
      </c>
      <c r="B10399" s="35">
        <v>13</v>
      </c>
      <c r="C10399" s="35">
        <v>33</v>
      </c>
      <c r="D10399" s="35">
        <v>59</v>
      </c>
      <c r="E10399" s="35"/>
      <c r="F10399" s="35"/>
      <c r="G10399" s="35"/>
      <c r="H10399" s="35"/>
      <c r="I10399" s="35"/>
      <c r="J10399" s="36"/>
      <c r="K10399" s="67"/>
      <c r="L10399" s="108" t="s">
        <v>70</v>
      </c>
      <c r="M10399" s="103" t="e">
        <f>#REF!</f>
        <v>#REF!</v>
      </c>
      <c r="N10399" s="103" t="e">
        <f>IF(M10399=0,"",CHOOSE(M10399,"13","33","59","手入力箇所","手入力箇所","手入力箇所","手入力箇所","手入力箇所","手入力箇所","手入力箇所","手入力箇所","手入力箇所","手入力箇所"))</f>
        <v>#REF!</v>
      </c>
    </row>
    <row r="10400" spans="1:14" ht="13.8" thickBot="1" x14ac:dyDescent="0.25">
      <c r="A10400" s="37" t="s">
        <v>71</v>
      </c>
      <c r="B10400" s="17">
        <v>23</v>
      </c>
      <c r="C10400" s="17">
        <v>39</v>
      </c>
      <c r="D10400" s="17">
        <v>97</v>
      </c>
      <c r="E10400" s="17"/>
      <c r="F10400" s="17"/>
      <c r="G10400" s="17"/>
      <c r="H10400" s="17"/>
      <c r="I10400" s="17"/>
      <c r="J10400" s="64"/>
      <c r="K10400" s="70"/>
      <c r="L10400" s="109" t="s">
        <v>71</v>
      </c>
      <c r="M10400" s="103" t="e">
        <f>#REF!</f>
        <v>#REF!</v>
      </c>
      <c r="N10400" s="103" t="e">
        <f>IF(M10400=0,"",CHOOSE(M10400,"23","39","97","手入力箇所","手入力箇所","手入力箇所","手入力箇所","手入力箇所","手入力箇所","手入力箇所","手入力箇所","手入力箇所","手入力箇所"))</f>
        <v>#REF!</v>
      </c>
    </row>
    <row r="10401" spans="1:14" ht="13.8" thickBot="1" x14ac:dyDescent="0.25">
      <c r="A10401" s="29" t="s">
        <v>72</v>
      </c>
      <c r="B10401" s="18">
        <v>21</v>
      </c>
      <c r="C10401" s="18">
        <v>37</v>
      </c>
      <c r="D10401" s="18">
        <v>58</v>
      </c>
      <c r="E10401" s="18">
        <v>76</v>
      </c>
      <c r="F10401" s="18">
        <v>137</v>
      </c>
      <c r="G10401" s="18"/>
      <c r="H10401" s="18"/>
      <c r="I10401" s="18"/>
      <c r="J10401" s="62"/>
      <c r="K10401" s="69"/>
      <c r="L10401" s="109" t="s">
        <v>72</v>
      </c>
      <c r="M10401" s="103" t="e">
        <f>#REF!</f>
        <v>#REF!</v>
      </c>
      <c r="N10401" s="103" t="e">
        <f>IF(M10401=0,"",CHOOSE(M10401,"21","37","58","76","76","137","137","137","137","137","手入力箇所","手入力箇所","手入力箇所","手入力箇所","手入力箇所","手入力箇所","手入力箇所","手入力箇所","手入力箇所","手入力箇所"))</f>
        <v>#REF!</v>
      </c>
    </row>
    <row r="10402" spans="1:14" ht="13.8" thickBot="1" x14ac:dyDescent="0.25">
      <c r="A10402" s="29" t="s">
        <v>73</v>
      </c>
      <c r="B10402" s="18">
        <v>48</v>
      </c>
      <c r="C10402" s="18">
        <v>93</v>
      </c>
      <c r="D10402" s="18">
        <v>138</v>
      </c>
      <c r="E10402" s="18">
        <v>183</v>
      </c>
      <c r="F10402" s="18"/>
      <c r="G10402" s="18"/>
      <c r="H10402" s="18"/>
      <c r="I10402" s="18"/>
      <c r="J10402" s="62"/>
      <c r="K10402" s="69"/>
      <c r="L10402" s="109" t="s">
        <v>73</v>
      </c>
      <c r="M10402" s="103" t="e">
        <f>#REF!</f>
        <v>#REF!</v>
      </c>
      <c r="N10402" s="103" t="e">
        <f>IF(M10402=0,"",CHOOSE(M10402,"48","93","138","183","183","手入力箇所","手入力箇所","手入力箇所","手入力箇所","手入力箇所","手入力箇所","手入力箇所","手入力箇所","手入力箇所","手入力箇所"))</f>
        <v>#REF!</v>
      </c>
    </row>
    <row r="10403" spans="1:14" ht="37.200000000000003" thickBot="1" x14ac:dyDescent="0.25">
      <c r="A10403" s="30" t="s">
        <v>74</v>
      </c>
      <c r="B10403" s="18">
        <v>13</v>
      </c>
      <c r="C10403" s="18">
        <v>26</v>
      </c>
      <c r="D10403" s="18">
        <v>40</v>
      </c>
      <c r="E10403" s="18">
        <v>55</v>
      </c>
      <c r="F10403" s="18">
        <v>107</v>
      </c>
      <c r="G10403" s="18">
        <v>224</v>
      </c>
      <c r="H10403" s="18">
        <v>386</v>
      </c>
      <c r="I10403" s="18"/>
      <c r="J10403" s="62"/>
      <c r="K10403" s="69"/>
      <c r="L10403" s="110" t="s">
        <v>74</v>
      </c>
      <c r="M10403" s="103" t="e">
        <f>#REF!</f>
        <v>#REF!</v>
      </c>
      <c r="N10403" s="103" t="e">
        <f>IF(M10403=0,"",CHOOSE(M10403,"13","26","40","55","55","107","107","107","107","107","224","224","224","224","224","224","224","224","224","224","386","386","386","386","386","386","386","386","386","386","手入力箇所","手入力箇所","手入力箇所","手入力箇所","手入力箇所","手入力箇所","手入力箇所","手入力箇所","手入力箇所","手入力箇所"))</f>
        <v>#REF!</v>
      </c>
    </row>
    <row r="10404" spans="1:14" ht="13.8" thickBot="1" x14ac:dyDescent="0.25">
      <c r="A10404" s="29" t="s">
        <v>75</v>
      </c>
      <c r="B10404" s="18">
        <v>36</v>
      </c>
      <c r="C10404" s="18">
        <v>98</v>
      </c>
      <c r="D10404" s="18">
        <v>173</v>
      </c>
      <c r="E10404" s="18">
        <v>274</v>
      </c>
      <c r="F10404" s="18"/>
      <c r="G10404" s="18"/>
      <c r="H10404" s="18"/>
      <c r="I10404" s="18"/>
      <c r="J10404" s="62"/>
      <c r="K10404" s="69"/>
      <c r="L10404" s="109" t="s">
        <v>75</v>
      </c>
      <c r="M10404" s="103" t="e">
        <f>#REF!</f>
        <v>#REF!</v>
      </c>
      <c r="N10404" s="103" t="e">
        <f>IF(M10404=0,"",CHOOSE(M10404,"36","98","173","274","274","手入力箇所","手入力箇所","手入力箇所","手入力箇所","手入力箇所","手入力箇所","手入力箇所","手入力箇所","手入力箇所","手入力箇所"))</f>
        <v>#REF!</v>
      </c>
    </row>
    <row r="10405" spans="1:14" ht="37.200000000000003" thickBot="1" x14ac:dyDescent="0.25">
      <c r="A10405" s="30" t="s">
        <v>76</v>
      </c>
      <c r="B10405" s="18">
        <v>127</v>
      </c>
      <c r="C10405" s="18">
        <v>127</v>
      </c>
      <c r="D10405" s="18">
        <v>127</v>
      </c>
      <c r="E10405" s="18">
        <v>127</v>
      </c>
      <c r="F10405" s="18"/>
      <c r="G10405" s="18"/>
      <c r="H10405" s="18"/>
      <c r="I10405" s="18"/>
      <c r="J10405" s="62"/>
      <c r="K10405" s="69"/>
      <c r="L10405" s="110" t="s">
        <v>76</v>
      </c>
      <c r="M10405" s="103" t="e">
        <f>#REF!</f>
        <v>#REF!</v>
      </c>
      <c r="N10405" s="103" t="e">
        <f>IF(M10405=0,"",CHOOSE(M10405,"127","127","127","127","127","手入力箇所","手入力箇所","手入力箇所","手入力箇所","手入力箇所","手入力箇所","手入力箇所","手入力箇所","手入力箇所","手入力箇所"))</f>
        <v>#REF!</v>
      </c>
    </row>
    <row r="10406" spans="1:14" ht="27" thickBot="1" x14ac:dyDescent="0.25">
      <c r="A10406" s="31" t="s">
        <v>77</v>
      </c>
      <c r="B10406" s="18">
        <v>42</v>
      </c>
      <c r="C10406" s="18">
        <v>90</v>
      </c>
      <c r="D10406" s="18">
        <v>141</v>
      </c>
      <c r="E10406" s="18">
        <v>193</v>
      </c>
      <c r="F10406" s="62"/>
      <c r="G10406" s="62"/>
      <c r="H10406" s="62"/>
      <c r="I10406" s="62"/>
      <c r="J10406" s="62"/>
      <c r="K10406" s="69"/>
      <c r="L10406" s="111" t="s">
        <v>77</v>
      </c>
      <c r="M10406" s="103" t="e">
        <f>#REF!</f>
        <v>#REF!</v>
      </c>
      <c r="N10406" s="103" t="e">
        <f>IF(M10406=0,"",CHOOSE(M10406,"42","90","141","193","1936","手入力箇所","手入力箇所","手入力箇所","手入力箇所","手入力箇所","手入力箇所","手入力箇所","手入力箇所","手入力箇所","手入力箇所"))</f>
        <v>#REF!</v>
      </c>
    </row>
    <row r="10407" spans="1:14" ht="40.200000000000003" thickBot="1" x14ac:dyDescent="0.25">
      <c r="A10407" s="31" t="s">
        <v>78</v>
      </c>
      <c r="B10407" s="18">
        <v>24</v>
      </c>
      <c r="C10407" s="18">
        <v>43</v>
      </c>
      <c r="D10407" s="18">
        <v>61</v>
      </c>
      <c r="E10407" s="18">
        <v>76</v>
      </c>
      <c r="F10407" s="62"/>
      <c r="G10407" s="62"/>
      <c r="H10407" s="62"/>
      <c r="I10407" s="62"/>
      <c r="J10407" s="62"/>
      <c r="K10407" s="69"/>
      <c r="L10407" s="111" t="s">
        <v>78</v>
      </c>
      <c r="M10407" s="103" t="e">
        <f>#REF!</f>
        <v>#REF!</v>
      </c>
      <c r="N10407" s="103" t="e">
        <f>IF(M10407=0,"",CHOOSE(M10407,"24","43","61","76","76","手入力箇所","手入力箇所","手入力箇所","手入力箇所","手入力箇所","手入力箇所","手入力箇所","手入力箇所","手入力箇所","手入力箇所"))</f>
        <v>#REF!</v>
      </c>
    </row>
    <row r="10408" spans="1:14" ht="27" thickBot="1" x14ac:dyDescent="0.25">
      <c r="A10408" s="31" t="s">
        <v>79</v>
      </c>
      <c r="B10408" s="18">
        <v>54</v>
      </c>
      <c r="C10408" s="18">
        <v>77</v>
      </c>
      <c r="D10408" s="18">
        <v>94</v>
      </c>
      <c r="E10408" s="18">
        <v>107</v>
      </c>
      <c r="F10408" s="62"/>
      <c r="G10408" s="62"/>
      <c r="H10408" s="62"/>
      <c r="I10408" s="62"/>
      <c r="J10408" s="62"/>
      <c r="K10408" s="69"/>
      <c r="L10408" s="111" t="s">
        <v>79</v>
      </c>
      <c r="M10408" s="103" t="e">
        <f>#REF!</f>
        <v>#REF!</v>
      </c>
      <c r="N10408" s="103" t="e">
        <f>IF(M10408=0,"",CHOOSE(M10408,"54","77","94","107","107","手入力箇所","手入力箇所","手入力箇所","手入力箇所","手入力箇所","手入力箇所","手入力箇所","手入力箇所","手入力箇所","手入力箇所"))</f>
        <v>#REF!</v>
      </c>
    </row>
    <row r="10409" spans="1:14" ht="40.200000000000003" thickBot="1" x14ac:dyDescent="0.25">
      <c r="A10409" s="31" t="s">
        <v>80</v>
      </c>
      <c r="B10409" s="18">
        <v>49</v>
      </c>
      <c r="C10409" s="18">
        <v>53</v>
      </c>
      <c r="D10409" s="18">
        <v>55</v>
      </c>
      <c r="E10409" s="18">
        <v>56</v>
      </c>
      <c r="F10409" s="62"/>
      <c r="G10409" s="62"/>
      <c r="H10409" s="62"/>
      <c r="I10409" s="62"/>
      <c r="J10409" s="62"/>
      <c r="K10409" s="69"/>
      <c r="L10409" s="111" t="s">
        <v>80</v>
      </c>
      <c r="M10409" s="103" t="e">
        <f>#REF!</f>
        <v>#REF!</v>
      </c>
      <c r="N10409" s="103" t="e">
        <f>IF(M10409=0,"",CHOOSE(M10409,"49","53","55","56","56","手入力箇所","手入力箇所","手入力箇所","手入力箇所","手入力箇所","手入力箇所","手入力箇所","手入力箇所","手入力箇所","手入力箇所"))</f>
        <v>#REF!</v>
      </c>
    </row>
    <row r="10410" spans="1:14" ht="40.200000000000003" thickBot="1" x14ac:dyDescent="0.25">
      <c r="A10410" s="38" t="s">
        <v>81</v>
      </c>
      <c r="B10410" s="35">
        <v>232</v>
      </c>
      <c r="C10410" s="35">
        <v>232</v>
      </c>
      <c r="D10410" s="36"/>
      <c r="E10410" s="36"/>
      <c r="F10410" s="36"/>
      <c r="G10410" s="36"/>
      <c r="H10410" s="36"/>
      <c r="I10410" s="36"/>
      <c r="J10410" s="36"/>
      <c r="K10410" s="67"/>
      <c r="L10410" s="111" t="s">
        <v>81</v>
      </c>
      <c r="M10410" s="103" t="e">
        <f>#REF!</f>
        <v>#REF!</v>
      </c>
      <c r="N10410" s="103" t="e">
        <f>IF(M10410=0,"",CHOOSE(M10410,"232","232","手入力箇所","手入力箇所","手入力箇所","手入力箇所","手入力箇所","手入力箇所","手入力箇所","手入力箇所","手入力箇所","手入力箇所"))</f>
        <v>#REF!</v>
      </c>
    </row>
    <row r="10411" spans="1:14" ht="13.8" thickBot="1" x14ac:dyDescent="0.25">
      <c r="A10411" s="39" t="s">
        <v>82</v>
      </c>
      <c r="B10411" s="17">
        <v>6</v>
      </c>
      <c r="C10411" s="17">
        <v>9</v>
      </c>
      <c r="D10411" s="17">
        <v>11</v>
      </c>
      <c r="E10411" s="17">
        <v>13</v>
      </c>
      <c r="F10411" s="17">
        <v>18</v>
      </c>
      <c r="G10411" s="17">
        <v>26</v>
      </c>
      <c r="H10411" s="17">
        <v>35</v>
      </c>
      <c r="I10411" s="17">
        <v>43</v>
      </c>
      <c r="J10411" s="17">
        <v>49</v>
      </c>
      <c r="K10411" s="70"/>
      <c r="L10411" s="111" t="s">
        <v>82</v>
      </c>
      <c r="M10411" s="103" t="e">
        <f>#REF!</f>
        <v>#REF!</v>
      </c>
      <c r="N10411" s="103" t="e">
        <f>IF(M10411=0,"",CHOOSE(M10411,"6","9","11","13","13","18","18","18","18","18","26","26","26","26","26","26","26","26","26","26","35","35","35","35","35","35","35","35","35","35","43","43","43","43","43","43","43","43","43","43","49","49","49","49","49","49","49","49","49","49","手入力箇所","手入力箇所","手入力箇所","手入力箇所","手入力箇所","手入力箇所","手入力箇所","手入力箇所","手入力箇所","手入力箇所"))</f>
        <v>#REF!</v>
      </c>
    </row>
    <row r="10412" spans="1:14" ht="13.8" thickBot="1" x14ac:dyDescent="0.25">
      <c r="A10412" s="31" t="s">
        <v>83</v>
      </c>
      <c r="B10412" s="18">
        <v>6</v>
      </c>
      <c r="C10412" s="18">
        <v>10</v>
      </c>
      <c r="D10412" s="18">
        <v>14</v>
      </c>
      <c r="E10412" s="18">
        <v>17</v>
      </c>
      <c r="F10412" s="18">
        <v>29</v>
      </c>
      <c r="G10412" s="18">
        <v>50</v>
      </c>
      <c r="H10412" s="18">
        <v>76</v>
      </c>
      <c r="I10412" s="18">
        <v>100</v>
      </c>
      <c r="J10412" s="18">
        <v>123</v>
      </c>
      <c r="K10412" s="69"/>
      <c r="L10412" s="111" t="s">
        <v>83</v>
      </c>
      <c r="M10412" s="103" t="e">
        <f>#REF!</f>
        <v>#REF!</v>
      </c>
      <c r="N10412" s="103" t="e">
        <f>IF(M10412=0,"",CHOOSE(M10412,"6","10","14","17","17","29","29","29","29","29","50","50","50","50","50","50","50","50","50","50","76","76","76","76","76","76","76","76","76","76","100","100","100","100","100","100","100","100","100","100","123","123","123","123","123","123","123","123","123","123","手入力箇所","手入力箇所","手入力箇所","手入力箇所","手入力箇所","手入力箇所","手入力箇所","手入力箇所","手入力箇所"))</f>
        <v>#REF!</v>
      </c>
    </row>
    <row r="10413" spans="1:14" ht="27" thickBot="1" x14ac:dyDescent="0.25">
      <c r="A10413" s="32" t="s">
        <v>84</v>
      </c>
      <c r="B10413" s="20">
        <v>9</v>
      </c>
      <c r="C10413" s="20">
        <v>15</v>
      </c>
      <c r="D10413" s="20">
        <v>20</v>
      </c>
      <c r="E10413" s="20">
        <v>24</v>
      </c>
      <c r="F10413" s="20">
        <v>39</v>
      </c>
      <c r="G10413" s="20">
        <v>65</v>
      </c>
      <c r="H10413" s="63"/>
      <c r="I10413" s="63"/>
      <c r="J10413" s="63"/>
      <c r="K10413" s="106"/>
      <c r="L10413" s="111" t="s">
        <v>84</v>
      </c>
      <c r="M10413" s="103" t="e">
        <f>#REF!</f>
        <v>#REF!</v>
      </c>
      <c r="N10413" s="103" t="e">
        <f>IF(M10413=0,"",CHOOSE(M10413,"9","15","20","24","24","39","39","39","39","39","65","65","65","65","65","65","65","65","65","65","手入力箇所","手入力箇所","手入力箇所","手入力箇所","手入力箇所","手入力箇所","手入力箇所","手入力箇所","手入力箇所","手入力箇所"))</f>
        <v>#REF!</v>
      </c>
    </row>
    <row r="10416" spans="1:14" ht="13.8" thickBot="1" x14ac:dyDescent="0.25"/>
    <row r="10417" spans="1:14" ht="13.8" thickBot="1" x14ac:dyDescent="0.25">
      <c r="A10417" s="688" t="e">
        <f>#REF!</f>
        <v>#REF!</v>
      </c>
      <c r="B10417" s="688"/>
      <c r="C10417" s="688"/>
      <c r="D10417" s="689" t="s">
        <v>192</v>
      </c>
      <c r="E10417" s="689"/>
      <c r="F10417" s="689"/>
      <c r="G10417" s="689"/>
      <c r="H10417" s="689"/>
      <c r="I10417" s="689"/>
      <c r="J10417" s="689"/>
      <c r="K10417" s="689"/>
      <c r="L10417" s="689"/>
      <c r="M10417" s="689"/>
      <c r="N10417" s="689"/>
    </row>
    <row r="10418" spans="1:14" ht="13.8" thickBot="1" x14ac:dyDescent="0.25">
      <c r="A10418" s="65"/>
      <c r="B10418" s="33">
        <v>1</v>
      </c>
      <c r="C10418" s="24">
        <v>2</v>
      </c>
      <c r="D10418" s="24">
        <v>3</v>
      </c>
      <c r="E10418" s="24" t="s">
        <v>58</v>
      </c>
      <c r="F10418" s="24" t="s">
        <v>59</v>
      </c>
      <c r="G10418" s="24" t="s">
        <v>60</v>
      </c>
      <c r="H10418" s="24" t="s">
        <v>61</v>
      </c>
      <c r="I10418" s="24" t="s">
        <v>62</v>
      </c>
      <c r="J10418" s="24" t="s">
        <v>194</v>
      </c>
      <c r="K10418" s="25" t="s">
        <v>85</v>
      </c>
      <c r="L10418" s="105" t="s">
        <v>189</v>
      </c>
      <c r="M10418" s="105" t="s">
        <v>188</v>
      </c>
      <c r="N10418" s="105" t="s">
        <v>51</v>
      </c>
    </row>
    <row r="10419" spans="1:14" ht="13.8" thickBot="1" x14ac:dyDescent="0.25">
      <c r="A10419" s="26" t="s">
        <v>56</v>
      </c>
      <c r="B10419" s="22">
        <v>5</v>
      </c>
      <c r="C10419" s="22">
        <v>7</v>
      </c>
      <c r="D10419" s="22">
        <v>8</v>
      </c>
      <c r="E10419" s="22">
        <v>8</v>
      </c>
      <c r="F10419" s="22">
        <v>10</v>
      </c>
      <c r="G10419" s="22">
        <v>13</v>
      </c>
      <c r="H10419" s="22">
        <v>16</v>
      </c>
      <c r="I10419" s="22"/>
      <c r="J10419" s="23"/>
      <c r="K10419" s="1"/>
      <c r="L10419" s="26" t="s">
        <v>56</v>
      </c>
      <c r="M10419" s="104" t="e">
        <f>#REF!</f>
        <v>#REF!</v>
      </c>
      <c r="N10419" s="112" t="e">
        <f>IF(M10419=0,"",CHOOSE(M10419,"5","7","8","8","8","10","10","10","10","10","13","13","13","13","13","13","13","13","13","13","16","16","16","16","16","16","16","16","16","16","16","手入力箇所","手入力箇所","手入力箇所","手入力箇所","手入力箇所","手入力箇所","手入力箇所","手入力箇所","手入力箇所","手入力箇所"))</f>
        <v>#REF!</v>
      </c>
    </row>
    <row r="10420" spans="1:14" ht="13.8" thickBot="1" x14ac:dyDescent="0.25">
      <c r="A10420" s="27" t="s">
        <v>57</v>
      </c>
      <c r="B10420" s="18">
        <v>5</v>
      </c>
      <c r="C10420" s="18">
        <v>7</v>
      </c>
      <c r="D10420" s="18">
        <v>8</v>
      </c>
      <c r="E10420" s="18">
        <v>9</v>
      </c>
      <c r="F10420" s="18">
        <v>12</v>
      </c>
      <c r="G10420" s="18">
        <v>16</v>
      </c>
      <c r="H10420" s="18"/>
      <c r="I10420" s="18"/>
      <c r="J10420" s="62"/>
      <c r="K10420" s="19"/>
      <c r="L10420" s="27" t="s">
        <v>57</v>
      </c>
      <c r="M10420" s="104" t="e">
        <f>#REF!</f>
        <v>#REF!</v>
      </c>
      <c r="N10420" s="113" t="e">
        <f>IF(M10420=0,"",CHOOSE(M10420,"5","7","8","9","9","12","12","12","12","12","16","16","16","16","16","16","16","16","16","16","手入力箇所","手入力箇所","手入力箇所","手入力箇所","手入力箇所","手入力箇所","手入力箇所","手入力箇所","手入力箇所","手入力箇所"))</f>
        <v>#REF!</v>
      </c>
    </row>
    <row r="10421" spans="1:14" ht="48.6" thickBot="1" x14ac:dyDescent="0.25">
      <c r="A10421" s="28" t="s">
        <v>64</v>
      </c>
      <c r="B10421" s="18">
        <v>6</v>
      </c>
      <c r="C10421" s="18"/>
      <c r="D10421" s="18"/>
      <c r="E10421" s="18"/>
      <c r="F10421" s="18"/>
      <c r="G10421" s="18"/>
      <c r="H10421" s="18"/>
      <c r="I10421" s="18"/>
      <c r="J10421" s="62"/>
      <c r="K10421" s="19"/>
      <c r="L10421" s="28" t="s">
        <v>64</v>
      </c>
      <c r="M10421" s="104" t="e">
        <f>#REF!</f>
        <v>#REF!</v>
      </c>
      <c r="N10421" s="113" t="e">
        <f>IF(M10421=0,"",CHOOSE(M10421,"6","手入力箇所","手入力箇所","手入力箇所","手入力箇所","手入力箇所","手入力箇所","手入力箇所","手入力箇所","手入力箇所","手入力箇所","",""))</f>
        <v>#REF!</v>
      </c>
    </row>
    <row r="10422" spans="1:14" ht="48.6" thickBot="1" x14ac:dyDescent="0.25">
      <c r="A10422" s="28" t="s">
        <v>65</v>
      </c>
      <c r="B10422" s="18">
        <v>6</v>
      </c>
      <c r="C10422" s="18"/>
      <c r="D10422" s="18"/>
      <c r="E10422" s="18"/>
      <c r="F10422" s="18"/>
      <c r="G10422" s="18"/>
      <c r="H10422" s="18"/>
      <c r="I10422" s="18"/>
      <c r="J10422" s="62"/>
      <c r="K10422" s="19"/>
      <c r="L10422" s="28" t="s">
        <v>65</v>
      </c>
      <c r="M10422" s="104" t="e">
        <f>#REF!</f>
        <v>#REF!</v>
      </c>
      <c r="N10422" s="113" t="e">
        <f>IF(M10422=0,"",CHOOSE(M10422,"6","手入力箇所","手入力箇所","手入力箇所","手入力箇所","手入力箇所","手入力箇所","手入力箇所","手入力箇所","手入力箇所","手入力箇所","",""))</f>
        <v>#REF!</v>
      </c>
    </row>
    <row r="10423" spans="1:14" ht="24.6" thickBot="1" x14ac:dyDescent="0.25">
      <c r="A10423" s="28" t="s">
        <v>66</v>
      </c>
      <c r="B10423" s="18">
        <v>5</v>
      </c>
      <c r="C10423" s="18">
        <v>7</v>
      </c>
      <c r="D10423" s="18">
        <v>8</v>
      </c>
      <c r="E10423" s="18">
        <v>9</v>
      </c>
      <c r="F10423" s="18">
        <v>12</v>
      </c>
      <c r="G10423" s="18"/>
      <c r="H10423" s="18"/>
      <c r="I10423" s="18"/>
      <c r="J10423" s="62"/>
      <c r="K10423" s="19"/>
      <c r="L10423" s="28" t="s">
        <v>66</v>
      </c>
      <c r="M10423" s="104" t="e">
        <f>#REF!</f>
        <v>#REF!</v>
      </c>
      <c r="N10423" s="113" t="e">
        <f>IF(M10423=0,"",CHOOSE(M10423,"5","7","8","9","9","12","12","12","12","12","手入力箇所","手入力箇所","手入力箇所","手入力箇所","手入力箇所","手入力箇所","手入力箇所","手入力箇所","手入力箇所","手入力箇所"))</f>
        <v>#REF!</v>
      </c>
    </row>
    <row r="10424" spans="1:14" ht="36.6" thickBot="1" x14ac:dyDescent="0.25">
      <c r="A10424" s="28" t="s">
        <v>67</v>
      </c>
      <c r="B10424" s="18">
        <v>4</v>
      </c>
      <c r="C10424" s="18">
        <v>5</v>
      </c>
      <c r="D10424" s="18">
        <v>5</v>
      </c>
      <c r="E10424" s="18">
        <v>6</v>
      </c>
      <c r="F10424" s="18"/>
      <c r="G10424" s="18"/>
      <c r="H10424" s="18"/>
      <c r="I10424" s="18"/>
      <c r="J10424" s="62"/>
      <c r="K10424" s="19"/>
      <c r="L10424" s="28" t="s">
        <v>67</v>
      </c>
      <c r="M10424" s="104" t="e">
        <f>#REF!</f>
        <v>#REF!</v>
      </c>
      <c r="N10424" s="113" t="e">
        <f>IF(M10424=0,"",CHOOSE(M10424,"4","5","5","6","6","手入力箇所","手入力箇所","手入力箇所","手入力箇所","手入力箇所","手入力箇所","手入力箇所","手入力箇所","手入力箇所","手入力箇所"))</f>
        <v>#REF!</v>
      </c>
    </row>
    <row r="10425" spans="1:14" ht="24.6" thickBot="1" x14ac:dyDescent="0.25">
      <c r="A10425" s="28" t="s">
        <v>68</v>
      </c>
      <c r="B10425" s="18">
        <v>12</v>
      </c>
      <c r="C10425" s="18">
        <v>12</v>
      </c>
      <c r="D10425" s="18">
        <v>12</v>
      </c>
      <c r="E10425" s="18">
        <v>12</v>
      </c>
      <c r="F10425" s="18">
        <v>12</v>
      </c>
      <c r="G10425" s="18">
        <v>12</v>
      </c>
      <c r="H10425" s="18">
        <v>12</v>
      </c>
      <c r="I10425" s="18"/>
      <c r="J10425" s="62"/>
      <c r="K10425" s="19"/>
      <c r="L10425" s="28" t="s">
        <v>68</v>
      </c>
      <c r="M10425" s="104" t="e">
        <f>#REF!</f>
        <v>#REF!</v>
      </c>
      <c r="N10425" s="113" t="e">
        <f>IF(M10425=0,"",CHOOSE(M10425,"12","12","12","12","12","12","12","12","12","12","12","12","12","12","12","12","12","12","12","12","12","12","12","12","12","12","12","12","12","12","手入力箇所","手入力箇所","手入力箇所","手入力箇所","手入力箇所","手入力箇所","手入力箇所","手入力箇所","手入力箇所","手入力箇所"))</f>
        <v>#REF!</v>
      </c>
    </row>
    <row r="10426" spans="1:14" ht="36.6" thickBot="1" x14ac:dyDescent="0.25">
      <c r="A10426" s="28" t="s">
        <v>69</v>
      </c>
      <c r="B10426" s="18">
        <v>7</v>
      </c>
      <c r="C10426" s="18">
        <v>7</v>
      </c>
      <c r="D10426" s="18">
        <v>7</v>
      </c>
      <c r="E10426" s="18">
        <v>7</v>
      </c>
      <c r="F10426" s="18">
        <v>7</v>
      </c>
      <c r="G10426" s="18"/>
      <c r="H10426" s="18"/>
      <c r="I10426" s="18"/>
      <c r="J10426" s="62"/>
      <c r="K10426" s="19"/>
      <c r="L10426" s="28" t="s">
        <v>69</v>
      </c>
      <c r="M10426" s="104" t="e">
        <f>#REF!</f>
        <v>#REF!</v>
      </c>
      <c r="N10426" s="113" t="e">
        <f>IF(M10426=0,"",CHOOSE(M10426,"7","7","7","7","7","7","7","7","7","7","手入力箇所","手入力箇所","手入力箇所","手入力箇所","手入力箇所","手入力箇所","手入力箇所","手入力箇所","手入力箇所","手入力箇所"))</f>
        <v>#REF!</v>
      </c>
    </row>
    <row r="10427" spans="1:14" ht="13.8" thickBot="1" x14ac:dyDescent="0.25">
      <c r="A10427" s="27" t="s">
        <v>63</v>
      </c>
      <c r="B10427" s="18">
        <v>4</v>
      </c>
      <c r="C10427" s="18">
        <v>5</v>
      </c>
      <c r="D10427" s="18">
        <v>7</v>
      </c>
      <c r="E10427" s="18">
        <v>8</v>
      </c>
      <c r="F10427" s="18">
        <v>11</v>
      </c>
      <c r="G10427" s="18">
        <v>16</v>
      </c>
      <c r="H10427" s="18">
        <v>22</v>
      </c>
      <c r="I10427" s="18">
        <v>26</v>
      </c>
      <c r="J10427" s="18">
        <v>31</v>
      </c>
      <c r="K10427" s="19"/>
      <c r="L10427" s="27" t="s">
        <v>63</v>
      </c>
      <c r="M10427" s="104" t="e">
        <f>#REF!</f>
        <v>#REF!</v>
      </c>
      <c r="N10427" s="113" t="e">
        <f>IF(M10427=0,"",CHOOSE(M10427,"4","5","7","8","8","11","11","11","11","11","16","16","16","16","16","16","16","16","16","16","22","22","22","22","22","22","22","22","22","22","26","26","26","26","26","26","26","26","26","26","31","31","31","31","31","31","31","31","31","31","31","手入力箇所","手入力箇所","手入力箇所","手入力箇所","手入力箇所","手入力箇所","手入力箇所","手入力箇所","手入力箇所","手入力箇所"))</f>
        <v>#REF!</v>
      </c>
    </row>
    <row r="10428" spans="1:14" ht="24.6" thickBot="1" x14ac:dyDescent="0.25">
      <c r="A10428" s="28" t="s">
        <v>70</v>
      </c>
      <c r="B10428" s="18">
        <v>5</v>
      </c>
      <c r="C10428" s="18">
        <v>6</v>
      </c>
      <c r="D10428" s="18">
        <v>7</v>
      </c>
      <c r="E10428" s="18"/>
      <c r="F10428" s="18"/>
      <c r="G10428" s="18"/>
      <c r="H10428" s="18"/>
      <c r="I10428" s="18"/>
      <c r="J10428" s="62"/>
      <c r="K10428" s="19"/>
      <c r="L10428" s="28" t="s">
        <v>70</v>
      </c>
      <c r="M10428" s="104" t="e">
        <f>#REF!</f>
        <v>#REF!</v>
      </c>
      <c r="N10428" s="113" t="e">
        <f>IF(M10428=0,"",CHOOSE(M10428,"5","6","7","手入力箇所","手入力箇所","手入力箇所","手入力箇所","手入力箇所","手入力箇所","手入力箇所","手入力箇所","手入力箇所","手入力箇所"))</f>
        <v>#REF!</v>
      </c>
    </row>
    <row r="10429" spans="1:14" ht="13.8" thickBot="1" x14ac:dyDescent="0.25">
      <c r="A10429" s="29" t="s">
        <v>71</v>
      </c>
      <c r="B10429" s="18">
        <v>3</v>
      </c>
      <c r="C10429" s="18">
        <v>6</v>
      </c>
      <c r="D10429" s="18">
        <v>19</v>
      </c>
      <c r="E10429" s="18"/>
      <c r="F10429" s="18"/>
      <c r="G10429" s="18"/>
      <c r="H10429" s="18"/>
      <c r="I10429" s="18"/>
      <c r="J10429" s="62"/>
      <c r="K10429" s="19"/>
      <c r="L10429" s="29" t="s">
        <v>71</v>
      </c>
      <c r="M10429" s="104" t="e">
        <f>#REF!</f>
        <v>#REF!</v>
      </c>
      <c r="N10429" s="113" t="e">
        <f>IF(M10429=0,"",CHOOSE(M10429,"3","6","19","手入力箇所","手入力箇所","手入力箇所","手入力箇所","手入力箇所","手入力箇所","手入力箇所","手入力箇所","手入力箇所","手入力箇所"))</f>
        <v>#REF!</v>
      </c>
    </row>
    <row r="10430" spans="1:14" ht="13.8" thickBot="1" x14ac:dyDescent="0.25">
      <c r="A10430" s="29" t="s">
        <v>72</v>
      </c>
      <c r="B10430" s="18">
        <v>1</v>
      </c>
      <c r="C10430" s="18">
        <v>3</v>
      </c>
      <c r="D10430" s="18">
        <v>5</v>
      </c>
      <c r="E10430" s="18">
        <v>9</v>
      </c>
      <c r="F10430" s="18">
        <v>26</v>
      </c>
      <c r="G10430" s="18"/>
      <c r="H10430" s="18"/>
      <c r="I10430" s="18"/>
      <c r="J10430" s="62"/>
      <c r="K10430" s="19"/>
      <c r="L10430" s="29" t="s">
        <v>72</v>
      </c>
      <c r="M10430" s="104" t="e">
        <f>#REF!</f>
        <v>#REF!</v>
      </c>
      <c r="N10430" s="113" t="e">
        <f>IF(M10430=0,"",CHOOSE(M10430,"1","3","5","9","9","26","26","26","26","26","手入力箇所","手入力箇所","手入力箇所","手入力箇所","手入力箇所","手入力箇所","手入力箇所","手入力箇所","手入力箇所","手入力箇所"))</f>
        <v>#REF!</v>
      </c>
    </row>
    <row r="10431" spans="1:14" ht="13.8" thickBot="1" x14ac:dyDescent="0.25">
      <c r="A10431" s="29" t="s">
        <v>73</v>
      </c>
      <c r="B10431" s="18">
        <v>4</v>
      </c>
      <c r="C10431" s="18">
        <v>11</v>
      </c>
      <c r="D10431" s="18">
        <v>20</v>
      </c>
      <c r="E10431" s="18">
        <v>33</v>
      </c>
      <c r="F10431" s="18"/>
      <c r="G10431" s="18"/>
      <c r="H10431" s="18"/>
      <c r="I10431" s="18"/>
      <c r="J10431" s="62"/>
      <c r="K10431" s="19"/>
      <c r="L10431" s="29" t="s">
        <v>73</v>
      </c>
      <c r="M10431" s="104" t="e">
        <f>#REF!</f>
        <v>#REF!</v>
      </c>
      <c r="N10431" s="113" t="e">
        <f>IF(M10431=0,"",CHOOSE(M10431,"4","11","20","33","33","手入力箇所","手入力箇所","手入力箇所","手入力箇所","手入力箇所","手入力箇所","手入力箇所","手入力箇所","手入力箇所","手入力箇所"))</f>
        <v>#REF!</v>
      </c>
    </row>
    <row r="10432" spans="1:14" ht="37.200000000000003" thickBot="1" x14ac:dyDescent="0.25">
      <c r="A10432" s="30" t="s">
        <v>74</v>
      </c>
      <c r="B10432" s="18">
        <v>4</v>
      </c>
      <c r="C10432" s="18">
        <v>6</v>
      </c>
      <c r="D10432" s="18">
        <v>8</v>
      </c>
      <c r="E10432" s="18">
        <v>10</v>
      </c>
      <c r="F10432" s="18">
        <v>15</v>
      </c>
      <c r="G10432" s="18">
        <v>23</v>
      </c>
      <c r="H10432" s="18">
        <v>33</v>
      </c>
      <c r="I10432" s="18"/>
      <c r="J10432" s="62"/>
      <c r="K10432" s="19"/>
      <c r="L10432" s="30" t="s">
        <v>74</v>
      </c>
      <c r="M10432" s="104" t="e">
        <f>#REF!</f>
        <v>#REF!</v>
      </c>
      <c r="N10432" s="113" t="e">
        <f>IF(M10432=0,"",CHOOSE(M10432,"4","6","8","10","10","15","15","15","15","15","23","23","23","23","23","23","23","23","23","23","33","33","33","33","33","33","33","33","33","33","手入力箇所","手入力箇所","手入力箇所","手入力箇所","手入力箇所","手入力箇所","手入力箇所","手入力箇所","手入力箇所","手入力箇所"))</f>
        <v>#REF!</v>
      </c>
    </row>
    <row r="10433" spans="1:14" ht="13.8" thickBot="1" x14ac:dyDescent="0.25">
      <c r="A10433" s="29" t="s">
        <v>75</v>
      </c>
      <c r="B10433" s="18">
        <v>6</v>
      </c>
      <c r="C10433" s="18">
        <v>14</v>
      </c>
      <c r="D10433" s="18">
        <v>25</v>
      </c>
      <c r="E10433" s="18">
        <v>39</v>
      </c>
      <c r="F10433" s="18"/>
      <c r="G10433" s="18"/>
      <c r="H10433" s="18"/>
      <c r="I10433" s="18"/>
      <c r="J10433" s="62"/>
      <c r="K10433" s="19"/>
      <c r="L10433" s="29" t="s">
        <v>75</v>
      </c>
      <c r="M10433" s="104" t="e">
        <f>#REF!</f>
        <v>#REF!</v>
      </c>
      <c r="N10433" s="113" t="e">
        <f>IF(M10433=0,"",CHOOSE(M10433,"6","14","25","39","39","手入力箇所","手入力箇所","手入力箇所","手入力箇所","手入力箇所","手入力箇所","手入力箇所","手入力箇所","手入力箇所","手入力箇所"))</f>
        <v>#REF!</v>
      </c>
    </row>
    <row r="10434" spans="1:14" ht="37.200000000000003" thickBot="1" x14ac:dyDescent="0.25">
      <c r="A10434" s="30" t="s">
        <v>76</v>
      </c>
      <c r="B10434" s="18">
        <v>2</v>
      </c>
      <c r="C10434" s="18">
        <v>3</v>
      </c>
      <c r="D10434" s="18">
        <v>6</v>
      </c>
      <c r="E10434" s="18">
        <v>9</v>
      </c>
      <c r="F10434" s="18"/>
      <c r="G10434" s="18"/>
      <c r="H10434" s="18"/>
      <c r="I10434" s="18"/>
      <c r="J10434" s="62"/>
      <c r="K10434" s="19"/>
      <c r="L10434" s="30" t="s">
        <v>76</v>
      </c>
      <c r="M10434" s="104" t="e">
        <f>#REF!</f>
        <v>#REF!</v>
      </c>
      <c r="N10434" s="113" t="e">
        <f>IF(M10434=0,"",CHOOSE(M10434,"2","3","6","9","9","手入力箇所","手入力箇所","手入力箇所","手入力箇所","手入力箇所","手入力箇所","手入力箇所","手入力箇所","手入力箇所","手入力箇所"))</f>
        <v>#REF!</v>
      </c>
    </row>
    <row r="10435" spans="1:14" ht="27" thickBot="1" x14ac:dyDescent="0.25">
      <c r="A10435" s="31" t="s">
        <v>77</v>
      </c>
      <c r="B10435" s="18">
        <v>12</v>
      </c>
      <c r="C10435" s="18">
        <v>18</v>
      </c>
      <c r="D10435" s="18">
        <v>22</v>
      </c>
      <c r="E10435" s="18">
        <v>26</v>
      </c>
      <c r="F10435" s="62"/>
      <c r="G10435" s="62"/>
      <c r="H10435" s="62"/>
      <c r="I10435" s="62"/>
      <c r="J10435" s="62"/>
      <c r="K10435" s="19"/>
      <c r="L10435" s="31" t="s">
        <v>77</v>
      </c>
      <c r="M10435" s="104" t="e">
        <f>#REF!</f>
        <v>#REF!</v>
      </c>
      <c r="N10435" s="113" t="e">
        <f>IF(M10435=0,"",CHOOSE(M10435,"12","18","22","26","26","手入力箇所","手入力箇所","手入力箇所","手入力箇所","手入力箇所","手入力箇所","手入力箇所","手入力箇所","手入力箇所","手入力箇所"))</f>
        <v>#REF!</v>
      </c>
    </row>
    <row r="10436" spans="1:14" ht="40.200000000000003" thickBot="1" x14ac:dyDescent="0.25">
      <c r="A10436" s="31" t="s">
        <v>78</v>
      </c>
      <c r="B10436" s="18">
        <v>5</v>
      </c>
      <c r="C10436" s="18">
        <v>8</v>
      </c>
      <c r="D10436" s="18">
        <v>11</v>
      </c>
      <c r="E10436" s="18">
        <v>14</v>
      </c>
      <c r="F10436" s="62"/>
      <c r="G10436" s="62"/>
      <c r="H10436" s="62"/>
      <c r="I10436" s="62"/>
      <c r="J10436" s="62"/>
      <c r="K10436" s="19"/>
      <c r="L10436" s="31" t="s">
        <v>78</v>
      </c>
      <c r="M10436" s="104" t="e">
        <f>#REF!</f>
        <v>#REF!</v>
      </c>
      <c r="N10436" s="113" t="e">
        <f>IF(M10436=0,"",CHOOSE(M10436,"5","8","11","14","14","手入力箇所","手入力箇所","手入力箇所","手入力箇所","手入力箇所","手入力箇所","手入力箇所","手入力箇所","手入力箇所","手入力箇所"))</f>
        <v>#REF!</v>
      </c>
    </row>
    <row r="10437" spans="1:14" ht="27" thickBot="1" x14ac:dyDescent="0.25">
      <c r="A10437" s="31" t="s">
        <v>79</v>
      </c>
      <c r="B10437" s="18">
        <v>6</v>
      </c>
      <c r="C10437" s="18">
        <v>11</v>
      </c>
      <c r="D10437" s="18">
        <v>16</v>
      </c>
      <c r="E10437" s="18">
        <v>21</v>
      </c>
      <c r="F10437" s="62"/>
      <c r="G10437" s="62"/>
      <c r="H10437" s="62"/>
      <c r="I10437" s="62"/>
      <c r="J10437" s="62"/>
      <c r="K10437" s="19"/>
      <c r="L10437" s="31" t="s">
        <v>79</v>
      </c>
      <c r="M10437" s="104" t="e">
        <f>#REF!</f>
        <v>#REF!</v>
      </c>
      <c r="N10437" s="113" t="e">
        <f>IF(M10437=0,"",CHOOSE(M10437,"6","11","16","21","21","手入力箇所","手入力箇所","手入力箇所","手入力箇所","手入力箇所","手入力箇所","手入力箇所","手入力箇所","手入力箇所"))</f>
        <v>#REF!</v>
      </c>
    </row>
    <row r="10438" spans="1:14" ht="40.200000000000003" thickBot="1" x14ac:dyDescent="0.25">
      <c r="A10438" s="31" t="s">
        <v>80</v>
      </c>
      <c r="B10438" s="18">
        <v>5</v>
      </c>
      <c r="C10438" s="18">
        <v>7</v>
      </c>
      <c r="D10438" s="18">
        <v>9</v>
      </c>
      <c r="E10438" s="18">
        <v>10</v>
      </c>
      <c r="F10438" s="62"/>
      <c r="G10438" s="62"/>
      <c r="H10438" s="62"/>
      <c r="I10438" s="62"/>
      <c r="J10438" s="62"/>
      <c r="K10438" s="19"/>
      <c r="L10438" s="31" t="s">
        <v>80</v>
      </c>
      <c r="M10438" s="104" t="e">
        <f>#REF!</f>
        <v>#REF!</v>
      </c>
      <c r="N10438" s="113" t="e">
        <f>IF(M10438=0,"",CHOOSE(M10438,"5","7","9","10","10","手入力箇所","手入力箇所","手入力箇所","手入力箇所","手入力箇所","手入力箇所","手入力箇所","手入力箇所","手入力箇所"))</f>
        <v>#REF!</v>
      </c>
    </row>
    <row r="10439" spans="1:14" ht="40.200000000000003" thickBot="1" x14ac:dyDescent="0.25">
      <c r="A10439" s="31" t="s">
        <v>81</v>
      </c>
      <c r="B10439" s="18">
        <v>9</v>
      </c>
      <c r="C10439" s="18">
        <v>14</v>
      </c>
      <c r="D10439" s="62"/>
      <c r="E10439" s="62"/>
      <c r="F10439" s="62"/>
      <c r="G10439" s="62"/>
      <c r="H10439" s="62"/>
      <c r="I10439" s="62"/>
      <c r="J10439" s="62"/>
      <c r="K10439" s="19"/>
      <c r="L10439" s="31" t="s">
        <v>81</v>
      </c>
      <c r="M10439" s="104" t="e">
        <f>#REF!</f>
        <v>#REF!</v>
      </c>
      <c r="N10439" s="113" t="e">
        <f>IF(M10439=0,"",CHOOSE(M10439,"9","14","手入力箇所","手入力箇所","手入力箇所","手入力箇所","手入力箇所","手入力箇所","手入力箇所","手入力箇所","手入力箇所","手入力箇所"))</f>
        <v>#REF!</v>
      </c>
    </row>
    <row r="10440" spans="1:14" ht="13.8" thickBot="1" x14ac:dyDescent="0.25">
      <c r="A10440" s="31" t="s">
        <v>82</v>
      </c>
      <c r="B10440" s="18">
        <v>3</v>
      </c>
      <c r="C10440" s="18">
        <v>4</v>
      </c>
      <c r="D10440" s="18">
        <v>4</v>
      </c>
      <c r="E10440" s="18">
        <v>5</v>
      </c>
      <c r="F10440" s="18">
        <v>6</v>
      </c>
      <c r="G10440" s="18">
        <v>8</v>
      </c>
      <c r="H10440" s="18">
        <v>9</v>
      </c>
      <c r="I10440" s="18">
        <v>11</v>
      </c>
      <c r="J10440" s="18">
        <v>12</v>
      </c>
      <c r="K10440" s="19"/>
      <c r="L10440" s="31" t="s">
        <v>82</v>
      </c>
      <c r="M10440" s="104" t="e">
        <f>#REF!</f>
        <v>#REF!</v>
      </c>
      <c r="N10440" s="113" t="e">
        <f>IF(M10440=0,"",CHOOSE(M10440,"3","4","4","5","5","6","6","6","6","6","8","8","8","8","8","8","8","8","8","8","9","9","9","9","9","9","9","9","9","9","11","11","11","11","11","11","11","11","11","11","12","12","12","12","12","12","12","12","12","12","12","手入力箇所","手入力箇所","手入力箇所","手入力箇所","手入力箇所","手入力箇所","手入力箇所","手入力箇所","手入力箇所","手入力箇所"))</f>
        <v>#REF!</v>
      </c>
    </row>
    <row r="10441" spans="1:14" ht="13.8" thickBot="1" x14ac:dyDescent="0.25">
      <c r="A10441" s="31" t="s">
        <v>83</v>
      </c>
      <c r="B10441" s="18">
        <v>3</v>
      </c>
      <c r="C10441" s="18">
        <v>4</v>
      </c>
      <c r="D10441" s="18">
        <v>4</v>
      </c>
      <c r="E10441" s="18">
        <v>5</v>
      </c>
      <c r="F10441" s="18">
        <v>6</v>
      </c>
      <c r="G10441" s="18">
        <v>8</v>
      </c>
      <c r="H10441" s="18">
        <v>10</v>
      </c>
      <c r="I10441" s="18">
        <v>12</v>
      </c>
      <c r="J10441" s="18">
        <v>13</v>
      </c>
      <c r="K10441" s="19"/>
      <c r="L10441" s="31" t="s">
        <v>83</v>
      </c>
      <c r="M10441" s="104" t="e">
        <f>#REF!</f>
        <v>#REF!</v>
      </c>
      <c r="N10441" s="113" t="e">
        <f>IF(M10441=0,"",CHOOSE(M10441,"3","4","4","5","5","6","6","6","6","6","8","8","8","8","8","8","8","8","8","8","10","10","10","10","10","10","10","10","10","10","12","12","12","12","12","12","12","12","12","12","13","13","13","13","13","13","13","13","13","13","13","手入力箇所","手入力箇所","手入力箇所","手入力箇所","手入力箇所","手入力箇所","手入力箇所","手入力箇所","手入力箇所","手入力箇所"))</f>
        <v>#REF!</v>
      </c>
    </row>
    <row r="10442" spans="1:14" ht="27" thickBot="1" x14ac:dyDescent="0.25">
      <c r="A10442" s="32" t="s">
        <v>84</v>
      </c>
      <c r="B10442" s="20">
        <v>1</v>
      </c>
      <c r="C10442" s="20">
        <v>2</v>
      </c>
      <c r="D10442" s="20">
        <v>3</v>
      </c>
      <c r="E10442" s="20">
        <v>4</v>
      </c>
      <c r="F10442" s="20">
        <v>8</v>
      </c>
      <c r="G10442" s="20">
        <v>19</v>
      </c>
      <c r="H10442" s="63"/>
      <c r="I10442" s="63"/>
      <c r="J10442" s="63"/>
      <c r="K10442" s="21"/>
      <c r="L10442" s="32" t="s">
        <v>84</v>
      </c>
      <c r="M10442" s="104" t="e">
        <f>#REF!</f>
        <v>#REF!</v>
      </c>
      <c r="N10442" s="113" t="e">
        <f>IF(M10442=0,"",CHOOSE(M10442,"1","2","3","4","4","8","8","8","8","8","19","19","19","19","19","19","19","19","19","19","手入力箇所","手入力箇所","手入力箇所","手入力箇所","手入力箇所","手入力箇所","手入力箇所","手入力箇所","手入力箇所","手入力箇所"))</f>
        <v>#REF!</v>
      </c>
    </row>
    <row r="10443" spans="1:14" ht="13.8" thickBot="1" x14ac:dyDescent="0.25"/>
    <row r="10444" spans="1:14" ht="13.8" thickBot="1" x14ac:dyDescent="0.25">
      <c r="A10444" s="686" t="e">
        <f>A10417</f>
        <v>#REF!</v>
      </c>
      <c r="B10444" s="686"/>
      <c r="C10444" s="686"/>
      <c r="D10444" s="687" t="s">
        <v>193</v>
      </c>
      <c r="E10444" s="687"/>
      <c r="F10444" s="687"/>
      <c r="G10444" s="687"/>
      <c r="H10444" s="687"/>
      <c r="I10444" s="687"/>
      <c r="J10444" s="687"/>
      <c r="K10444" s="687"/>
      <c r="L10444" s="687"/>
      <c r="M10444" s="687"/>
      <c r="N10444" s="687"/>
    </row>
    <row r="10445" spans="1:14" ht="13.8" thickBot="1" x14ac:dyDescent="0.25">
      <c r="A10445" s="105"/>
      <c r="B10445" s="33">
        <v>1</v>
      </c>
      <c r="C10445" s="24">
        <v>2</v>
      </c>
      <c r="D10445" s="24">
        <v>3</v>
      </c>
      <c r="E10445" s="24" t="s">
        <v>58</v>
      </c>
      <c r="F10445" s="24" t="s">
        <v>59</v>
      </c>
      <c r="G10445" s="24" t="s">
        <v>60</v>
      </c>
      <c r="H10445" s="24" t="s">
        <v>61</v>
      </c>
      <c r="I10445" s="24" t="s">
        <v>62</v>
      </c>
      <c r="J10445" s="24" t="s">
        <v>194</v>
      </c>
      <c r="K10445" s="102" t="s">
        <v>85</v>
      </c>
      <c r="L10445" s="105" t="s">
        <v>189</v>
      </c>
      <c r="M10445" s="105" t="s">
        <v>188</v>
      </c>
      <c r="N10445" s="105" t="s">
        <v>51</v>
      </c>
    </row>
    <row r="10446" spans="1:14" ht="13.8" thickBot="1" x14ac:dyDescent="0.25">
      <c r="A10446" s="26" t="s">
        <v>56</v>
      </c>
      <c r="B10446" s="22">
        <v>16</v>
      </c>
      <c r="C10446" s="22">
        <v>25</v>
      </c>
      <c r="D10446" s="22">
        <v>32</v>
      </c>
      <c r="E10446" s="22">
        <v>38</v>
      </c>
      <c r="F10446" s="22">
        <v>56</v>
      </c>
      <c r="G10446" s="22">
        <v>87</v>
      </c>
      <c r="H10446" s="22">
        <v>121</v>
      </c>
      <c r="I10446" s="22"/>
      <c r="J10446" s="23"/>
      <c r="K10446" s="68"/>
      <c r="L10446" s="107" t="s">
        <v>56</v>
      </c>
      <c r="M10446" s="103" t="e">
        <f>#REF!</f>
        <v>#REF!</v>
      </c>
      <c r="N10446" s="103" t="e">
        <f>IF(M10446=0,"",CHOOSE(M10446,"16","25","32","38","38","56","56","56","56","56","87","87","87","87","87","87","87","87","87","87","121","121","121","121","121","121","121","121","121","121","手入力箇所","手入力箇所","手入力箇所","手入力箇所","手入力箇所","手入力箇所","手入力箇所","手入力箇所","手入力箇所","手入力箇所"))</f>
        <v>#REF!</v>
      </c>
    </row>
    <row r="10447" spans="1:14" ht="13.8" thickBot="1" x14ac:dyDescent="0.25">
      <c r="A10447" s="27" t="s">
        <v>57</v>
      </c>
      <c r="B10447" s="18">
        <v>25</v>
      </c>
      <c r="C10447" s="18">
        <v>33</v>
      </c>
      <c r="D10447" s="18">
        <v>40</v>
      </c>
      <c r="E10447" s="18">
        <v>45</v>
      </c>
      <c r="F10447" s="18">
        <v>58</v>
      </c>
      <c r="G10447" s="18">
        <v>79</v>
      </c>
      <c r="H10447" s="18"/>
      <c r="I10447" s="18"/>
      <c r="J10447" s="62"/>
      <c r="K10447" s="69"/>
      <c r="L10447" s="107" t="s">
        <v>57</v>
      </c>
      <c r="M10447" s="103" t="e">
        <f>#REF!</f>
        <v>#REF!</v>
      </c>
      <c r="N10447" s="103" t="e">
        <f>IF(M10447=0,"",CHOOSE(M10447,"25","33","40","45","45","58","58","58","58","58","79","79","79","79","79","79","79","79","79","79","手入力箇所","手入力箇所","手入力箇所","手入力箇所","手入力箇所","手入力箇所","手入力箇所","手入力箇所","手入力箇所","手入力箇所"))</f>
        <v>#REF!</v>
      </c>
    </row>
    <row r="10448" spans="1:14" ht="48.6" thickBot="1" x14ac:dyDescent="0.25">
      <c r="A10448" s="28" t="s">
        <v>64</v>
      </c>
      <c r="B10448" s="18">
        <v>32</v>
      </c>
      <c r="C10448" s="18"/>
      <c r="D10448" s="18"/>
      <c r="E10448" s="18"/>
      <c r="F10448" s="18"/>
      <c r="G10448" s="18"/>
      <c r="H10448" s="18"/>
      <c r="I10448" s="18"/>
      <c r="J10448" s="62"/>
      <c r="K10448" s="69"/>
      <c r="L10448" s="108" t="s">
        <v>64</v>
      </c>
      <c r="M10448" s="103" t="e">
        <f>#REF!</f>
        <v>#REF!</v>
      </c>
      <c r="N10448" s="103" t="e">
        <f>IF(M10448=0,"",CHOOSE(M10448,"32","手入力箇所","手入力箇所","手入力箇所","手入力箇所","手入力箇所","手入力箇所","手入力箇所","手入力箇所","手入力箇所","手入力箇所"))</f>
        <v>#REF!</v>
      </c>
    </row>
    <row r="10449" spans="1:14" ht="48.6" thickBot="1" x14ac:dyDescent="0.25">
      <c r="A10449" s="28" t="s">
        <v>65</v>
      </c>
      <c r="B10449" s="18">
        <v>36</v>
      </c>
      <c r="C10449" s="18"/>
      <c r="D10449" s="18"/>
      <c r="E10449" s="18"/>
      <c r="F10449" s="18"/>
      <c r="G10449" s="18"/>
      <c r="H10449" s="18"/>
      <c r="I10449" s="18"/>
      <c r="J10449" s="62"/>
      <c r="K10449" s="69"/>
      <c r="L10449" s="108" t="s">
        <v>65</v>
      </c>
      <c r="M10449" s="103" t="e">
        <f>#REF!</f>
        <v>#REF!</v>
      </c>
      <c r="N10449" s="103" t="e">
        <f>IF(M10449=0,"",CHOOSE(M10449,"36","手入力箇所","手入力箇所","手入力箇所","手入力箇所","手入力箇所","手入力箇所","手入力箇所","手入力箇所","手入力箇所","手入力箇所"))</f>
        <v>#REF!</v>
      </c>
    </row>
    <row r="10450" spans="1:14" ht="24.6" thickBot="1" x14ac:dyDescent="0.25">
      <c r="A10450" s="28" t="s">
        <v>66</v>
      </c>
      <c r="B10450" s="18">
        <v>24</v>
      </c>
      <c r="C10450" s="18">
        <v>30</v>
      </c>
      <c r="D10450" s="18">
        <v>33</v>
      </c>
      <c r="E10450" s="18">
        <v>35</v>
      </c>
      <c r="F10450" s="18">
        <v>42</v>
      </c>
      <c r="G10450" s="18"/>
      <c r="H10450" s="18"/>
      <c r="I10450" s="18"/>
      <c r="J10450" s="62"/>
      <c r="K10450" s="69"/>
      <c r="L10450" s="108" t="s">
        <v>66</v>
      </c>
      <c r="M10450" s="103" t="e">
        <f>#REF!</f>
        <v>#REF!</v>
      </c>
      <c r="N10450" s="103" t="e">
        <f>IF(M10450=0,"",CHOOSE(M10450,"24","30","33","35","35","42","42","42","42","42","手入力箇所","手入力箇所","手入力箇所","手入力箇所","手入力箇所","手入力箇所","手入力箇所","手入力箇所","手入力箇所","手入力箇所"))</f>
        <v>#REF!</v>
      </c>
    </row>
    <row r="10451" spans="1:14" ht="36.6" thickBot="1" x14ac:dyDescent="0.25">
      <c r="A10451" s="28" t="s">
        <v>67</v>
      </c>
      <c r="B10451" s="18">
        <v>7</v>
      </c>
      <c r="C10451" s="18">
        <v>12</v>
      </c>
      <c r="D10451" s="18">
        <v>16</v>
      </c>
      <c r="E10451" s="18">
        <v>19</v>
      </c>
      <c r="F10451" s="18"/>
      <c r="G10451" s="18"/>
      <c r="H10451" s="18"/>
      <c r="I10451" s="18"/>
      <c r="J10451" s="62"/>
      <c r="K10451" s="69"/>
      <c r="L10451" s="108" t="s">
        <v>67</v>
      </c>
      <c r="M10451" s="103" t="e">
        <f>#REF!</f>
        <v>#REF!</v>
      </c>
      <c r="N10451" s="103" t="e">
        <f>IF(M10451=0,"",CHOOSE(M10451,"7","12","16","19","19","手入力箇所","手入力箇所","手入力箇所","手入力箇所","手入力箇所","手入力箇所","手入力箇所","手入力箇所","手入力箇所","手入力箇所"))</f>
        <v>#REF!</v>
      </c>
    </row>
    <row r="10452" spans="1:14" ht="24.6" thickBot="1" x14ac:dyDescent="0.25">
      <c r="A10452" s="28" t="s">
        <v>68</v>
      </c>
      <c r="B10452" s="18">
        <v>21</v>
      </c>
      <c r="C10452" s="18">
        <v>35</v>
      </c>
      <c r="D10452" s="18">
        <v>48</v>
      </c>
      <c r="E10452" s="18">
        <v>59</v>
      </c>
      <c r="F10452" s="18">
        <v>94</v>
      </c>
      <c r="G10452" s="18">
        <v>159</v>
      </c>
      <c r="H10452" s="18">
        <v>235</v>
      </c>
      <c r="I10452" s="18"/>
      <c r="J10452" s="62"/>
      <c r="K10452" s="69"/>
      <c r="L10452" s="108" t="s">
        <v>68</v>
      </c>
      <c r="M10452" s="103" t="e">
        <f>#REF!</f>
        <v>#REF!</v>
      </c>
      <c r="N10452" s="103" t="e">
        <f>IF(M10452=0,"",CHOOSE(M10452,"21","35","48","59","59","94","94","94","94","94","159","159","159","159","159","159","159","159","159","159","235","235","235","235","235","235","235","235","235","235","手入力箇所","手入力箇所","手入力箇所","手入力箇所","手入力箇所","手入力箇所","手入力箇所","手入力箇所","手入力箇所","手入力箇所"))</f>
        <v>#REF!</v>
      </c>
    </row>
    <row r="10453" spans="1:14" ht="36.6" thickBot="1" x14ac:dyDescent="0.25">
      <c r="A10453" s="28" t="s">
        <v>69</v>
      </c>
      <c r="B10453" s="18">
        <v>22</v>
      </c>
      <c r="C10453" s="18">
        <v>26</v>
      </c>
      <c r="D10453" s="18">
        <v>28</v>
      </c>
      <c r="E10453" s="18">
        <v>29</v>
      </c>
      <c r="F10453" s="18">
        <v>34</v>
      </c>
      <c r="G10453" s="18"/>
      <c r="H10453" s="18"/>
      <c r="I10453" s="18"/>
      <c r="J10453" s="62"/>
      <c r="K10453" s="69"/>
      <c r="L10453" s="108" t="s">
        <v>69</v>
      </c>
      <c r="M10453" s="103" t="e">
        <f>#REF!</f>
        <v>#REF!</v>
      </c>
      <c r="N10453" s="103" t="e">
        <f>IF(M10453=0,"",CHOOSE(M10453,"22","26","28","29","29","34","34","34","34","34","手入力箇所","手入力箇所","手入力箇所","手入力箇所","手入力箇所","手入力箇所","手入力箇所","手入力箇所","手入力箇所","手入力箇所"))</f>
        <v>#REF!</v>
      </c>
    </row>
    <row r="10454" spans="1:14" ht="13.8" thickBot="1" x14ac:dyDescent="0.25">
      <c r="A10454" s="27" t="s">
        <v>63</v>
      </c>
      <c r="B10454" s="18">
        <v>21</v>
      </c>
      <c r="C10454" s="18">
        <v>33</v>
      </c>
      <c r="D10454" s="18">
        <v>46</v>
      </c>
      <c r="E10454" s="18">
        <v>56</v>
      </c>
      <c r="F10454" s="18">
        <v>89</v>
      </c>
      <c r="G10454" s="18">
        <v>151</v>
      </c>
      <c r="H10454" s="18">
        <v>224</v>
      </c>
      <c r="I10454" s="18">
        <v>289</v>
      </c>
      <c r="J10454" s="18">
        <v>350</v>
      </c>
      <c r="K10454" s="69"/>
      <c r="L10454" s="107" t="s">
        <v>63</v>
      </c>
      <c r="M10454" s="103" t="e">
        <f>#REF!</f>
        <v>#REF!</v>
      </c>
      <c r="N10454" s="103" t="e">
        <f>IF(M10454=0,"",CHOOSE(M10454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455" spans="1:14" ht="24.6" thickBot="1" x14ac:dyDescent="0.25">
      <c r="A10455" s="34" t="s">
        <v>70</v>
      </c>
      <c r="B10455" s="35">
        <v>13</v>
      </c>
      <c r="C10455" s="35">
        <v>33</v>
      </c>
      <c r="D10455" s="35">
        <v>59</v>
      </c>
      <c r="E10455" s="35"/>
      <c r="F10455" s="35"/>
      <c r="G10455" s="35"/>
      <c r="H10455" s="35"/>
      <c r="I10455" s="35"/>
      <c r="J10455" s="36"/>
      <c r="K10455" s="67"/>
      <c r="L10455" s="108" t="s">
        <v>70</v>
      </c>
      <c r="M10455" s="103" t="e">
        <f>#REF!</f>
        <v>#REF!</v>
      </c>
      <c r="N10455" s="103" t="e">
        <f>IF(M10455=0,"",CHOOSE(M10455,"13","33","59","手入力箇所","手入力箇所","手入力箇所","手入力箇所","手入力箇所","手入力箇所","手入力箇所","手入力箇所","手入力箇所","手入力箇所"))</f>
        <v>#REF!</v>
      </c>
    </row>
    <row r="10456" spans="1:14" ht="13.8" thickBot="1" x14ac:dyDescent="0.25">
      <c r="A10456" s="37" t="s">
        <v>71</v>
      </c>
      <c r="B10456" s="17">
        <v>23</v>
      </c>
      <c r="C10456" s="17">
        <v>39</v>
      </c>
      <c r="D10456" s="17">
        <v>97</v>
      </c>
      <c r="E10456" s="17"/>
      <c r="F10456" s="17"/>
      <c r="G10456" s="17"/>
      <c r="H10456" s="17"/>
      <c r="I10456" s="17"/>
      <c r="J10456" s="64"/>
      <c r="K10456" s="70"/>
      <c r="L10456" s="109" t="s">
        <v>71</v>
      </c>
      <c r="M10456" s="103" t="e">
        <f>#REF!</f>
        <v>#REF!</v>
      </c>
      <c r="N10456" s="103" t="e">
        <f>IF(M10456=0,"",CHOOSE(M10456,"23","39","97","手入力箇所","手入力箇所","手入力箇所","手入力箇所","手入力箇所","手入力箇所","手入力箇所","手入力箇所","手入力箇所","手入力箇所"))</f>
        <v>#REF!</v>
      </c>
    </row>
    <row r="10457" spans="1:14" ht="13.8" thickBot="1" x14ac:dyDescent="0.25">
      <c r="A10457" s="29" t="s">
        <v>72</v>
      </c>
      <c r="B10457" s="18">
        <v>21</v>
      </c>
      <c r="C10457" s="18">
        <v>37</v>
      </c>
      <c r="D10457" s="18">
        <v>58</v>
      </c>
      <c r="E10457" s="18">
        <v>76</v>
      </c>
      <c r="F10457" s="18">
        <v>137</v>
      </c>
      <c r="G10457" s="18"/>
      <c r="H10457" s="18"/>
      <c r="I10457" s="18"/>
      <c r="J10457" s="62"/>
      <c r="K10457" s="69"/>
      <c r="L10457" s="109" t="s">
        <v>72</v>
      </c>
      <c r="M10457" s="103" t="e">
        <f>#REF!</f>
        <v>#REF!</v>
      </c>
      <c r="N10457" s="103" t="e">
        <f>IF(M10457=0,"",CHOOSE(M10457,"21","37","58","76","76","137","137","137","137","137","手入力箇所","手入力箇所","手入力箇所","手入力箇所","手入力箇所","手入力箇所","手入力箇所","手入力箇所","手入力箇所","手入力箇所"))</f>
        <v>#REF!</v>
      </c>
    </row>
    <row r="10458" spans="1:14" ht="13.8" thickBot="1" x14ac:dyDescent="0.25">
      <c r="A10458" s="29" t="s">
        <v>73</v>
      </c>
      <c r="B10458" s="18">
        <v>48</v>
      </c>
      <c r="C10458" s="18">
        <v>93</v>
      </c>
      <c r="D10458" s="18">
        <v>138</v>
      </c>
      <c r="E10458" s="18">
        <v>183</v>
      </c>
      <c r="F10458" s="18"/>
      <c r="G10458" s="18"/>
      <c r="H10458" s="18"/>
      <c r="I10458" s="18"/>
      <c r="J10458" s="62"/>
      <c r="K10458" s="69"/>
      <c r="L10458" s="109" t="s">
        <v>73</v>
      </c>
      <c r="M10458" s="103" t="e">
        <f>#REF!</f>
        <v>#REF!</v>
      </c>
      <c r="N10458" s="103" t="e">
        <f>IF(M10458=0,"",CHOOSE(M10458,"48","93","138","183","183","手入力箇所","手入力箇所","手入力箇所","手入力箇所","手入力箇所","手入力箇所","手入力箇所","手入力箇所","手入力箇所","手入力箇所"))</f>
        <v>#REF!</v>
      </c>
    </row>
    <row r="10459" spans="1:14" ht="37.200000000000003" thickBot="1" x14ac:dyDescent="0.25">
      <c r="A10459" s="30" t="s">
        <v>74</v>
      </c>
      <c r="B10459" s="18">
        <v>13</v>
      </c>
      <c r="C10459" s="18">
        <v>26</v>
      </c>
      <c r="D10459" s="18">
        <v>40</v>
      </c>
      <c r="E10459" s="18">
        <v>55</v>
      </c>
      <c r="F10459" s="18">
        <v>107</v>
      </c>
      <c r="G10459" s="18">
        <v>224</v>
      </c>
      <c r="H10459" s="18">
        <v>386</v>
      </c>
      <c r="I10459" s="18"/>
      <c r="J10459" s="62"/>
      <c r="K10459" s="69"/>
      <c r="L10459" s="110" t="s">
        <v>74</v>
      </c>
      <c r="M10459" s="103" t="e">
        <f>#REF!</f>
        <v>#REF!</v>
      </c>
      <c r="N10459" s="103" t="e">
        <f>IF(M10459=0,"",CHOOSE(M10459,"13","26","40","55","55","107","107","107","107","107","224","224","224","224","224","224","224","224","224","224","386","386","386","386","386","386","386","386","386","386","手入力箇所","手入力箇所","手入力箇所","手入力箇所","手入力箇所","手入力箇所","手入力箇所","手入力箇所","手入力箇所","手入力箇所"))</f>
        <v>#REF!</v>
      </c>
    </row>
    <row r="10460" spans="1:14" ht="13.8" thickBot="1" x14ac:dyDescent="0.25">
      <c r="A10460" s="29" t="s">
        <v>75</v>
      </c>
      <c r="B10460" s="18">
        <v>36</v>
      </c>
      <c r="C10460" s="18">
        <v>98</v>
      </c>
      <c r="D10460" s="18">
        <v>173</v>
      </c>
      <c r="E10460" s="18">
        <v>274</v>
      </c>
      <c r="F10460" s="18"/>
      <c r="G10460" s="18"/>
      <c r="H10460" s="18"/>
      <c r="I10460" s="18"/>
      <c r="J10460" s="62"/>
      <c r="K10460" s="69"/>
      <c r="L10460" s="109" t="s">
        <v>75</v>
      </c>
      <c r="M10460" s="103" t="e">
        <f>#REF!</f>
        <v>#REF!</v>
      </c>
      <c r="N10460" s="103" t="e">
        <f>IF(M10460=0,"",CHOOSE(M10460,"36","98","173","274","274","手入力箇所","手入力箇所","手入力箇所","手入力箇所","手入力箇所","手入力箇所","手入力箇所","手入力箇所","手入力箇所","手入力箇所"))</f>
        <v>#REF!</v>
      </c>
    </row>
    <row r="10461" spans="1:14" ht="37.200000000000003" thickBot="1" x14ac:dyDescent="0.25">
      <c r="A10461" s="30" t="s">
        <v>76</v>
      </c>
      <c r="B10461" s="18">
        <v>127</v>
      </c>
      <c r="C10461" s="18">
        <v>127</v>
      </c>
      <c r="D10461" s="18">
        <v>127</v>
      </c>
      <c r="E10461" s="18">
        <v>127</v>
      </c>
      <c r="F10461" s="18"/>
      <c r="G10461" s="18"/>
      <c r="H10461" s="18"/>
      <c r="I10461" s="18"/>
      <c r="J10461" s="62"/>
      <c r="K10461" s="69"/>
      <c r="L10461" s="110" t="s">
        <v>76</v>
      </c>
      <c r="M10461" s="103" t="e">
        <f>#REF!</f>
        <v>#REF!</v>
      </c>
      <c r="N10461" s="103" t="e">
        <f>IF(M10461=0,"",CHOOSE(M10461,"127","127","127","127","127","手入力箇所","手入力箇所","手入力箇所","手入力箇所","手入力箇所","手入力箇所","手入力箇所","手入力箇所","手入力箇所","手入力箇所"))</f>
        <v>#REF!</v>
      </c>
    </row>
    <row r="10462" spans="1:14" ht="27" thickBot="1" x14ac:dyDescent="0.25">
      <c r="A10462" s="31" t="s">
        <v>77</v>
      </c>
      <c r="B10462" s="18">
        <v>42</v>
      </c>
      <c r="C10462" s="18">
        <v>90</v>
      </c>
      <c r="D10462" s="18">
        <v>141</v>
      </c>
      <c r="E10462" s="18">
        <v>193</v>
      </c>
      <c r="F10462" s="62"/>
      <c r="G10462" s="62"/>
      <c r="H10462" s="62"/>
      <c r="I10462" s="62"/>
      <c r="J10462" s="62"/>
      <c r="K10462" s="69"/>
      <c r="L10462" s="111" t="s">
        <v>77</v>
      </c>
      <c r="M10462" s="103" t="e">
        <f>#REF!</f>
        <v>#REF!</v>
      </c>
      <c r="N10462" s="103" t="e">
        <f>IF(M10462=0,"",CHOOSE(M10462,"42","90","141","193","1936","手入力箇所","手入力箇所","手入力箇所","手入力箇所","手入力箇所","手入力箇所","手入力箇所","手入力箇所","手入力箇所","手入力箇所"))</f>
        <v>#REF!</v>
      </c>
    </row>
    <row r="10463" spans="1:14" ht="40.200000000000003" thickBot="1" x14ac:dyDescent="0.25">
      <c r="A10463" s="31" t="s">
        <v>78</v>
      </c>
      <c r="B10463" s="18">
        <v>24</v>
      </c>
      <c r="C10463" s="18">
        <v>43</v>
      </c>
      <c r="D10463" s="18">
        <v>61</v>
      </c>
      <c r="E10463" s="18">
        <v>76</v>
      </c>
      <c r="F10463" s="62"/>
      <c r="G10463" s="62"/>
      <c r="H10463" s="62"/>
      <c r="I10463" s="62"/>
      <c r="J10463" s="62"/>
      <c r="K10463" s="69"/>
      <c r="L10463" s="111" t="s">
        <v>78</v>
      </c>
      <c r="M10463" s="103" t="e">
        <f>#REF!</f>
        <v>#REF!</v>
      </c>
      <c r="N10463" s="103" t="e">
        <f>IF(M10463=0,"",CHOOSE(M10463,"24","43","61","76","76","手入力箇所","手入力箇所","手入力箇所","手入力箇所","手入力箇所","手入力箇所","手入力箇所","手入力箇所","手入力箇所","手入力箇所"))</f>
        <v>#REF!</v>
      </c>
    </row>
    <row r="10464" spans="1:14" ht="27" thickBot="1" x14ac:dyDescent="0.25">
      <c r="A10464" s="31" t="s">
        <v>79</v>
      </c>
      <c r="B10464" s="18">
        <v>54</v>
      </c>
      <c r="C10464" s="18">
        <v>77</v>
      </c>
      <c r="D10464" s="18">
        <v>94</v>
      </c>
      <c r="E10464" s="18">
        <v>107</v>
      </c>
      <c r="F10464" s="62"/>
      <c r="G10464" s="62"/>
      <c r="H10464" s="62"/>
      <c r="I10464" s="62"/>
      <c r="J10464" s="62"/>
      <c r="K10464" s="69"/>
      <c r="L10464" s="111" t="s">
        <v>79</v>
      </c>
      <c r="M10464" s="103" t="e">
        <f>#REF!</f>
        <v>#REF!</v>
      </c>
      <c r="N10464" s="103" t="e">
        <f>IF(M10464=0,"",CHOOSE(M10464,"54","77","94","107","107","手入力箇所","手入力箇所","手入力箇所","手入力箇所","手入力箇所","手入力箇所","手入力箇所","手入力箇所","手入力箇所","手入力箇所"))</f>
        <v>#REF!</v>
      </c>
    </row>
    <row r="10465" spans="1:14" ht="40.200000000000003" thickBot="1" x14ac:dyDescent="0.25">
      <c r="A10465" s="31" t="s">
        <v>80</v>
      </c>
      <c r="B10465" s="18">
        <v>49</v>
      </c>
      <c r="C10465" s="18">
        <v>53</v>
      </c>
      <c r="D10465" s="18">
        <v>55</v>
      </c>
      <c r="E10465" s="18">
        <v>56</v>
      </c>
      <c r="F10465" s="62"/>
      <c r="G10465" s="62"/>
      <c r="H10465" s="62"/>
      <c r="I10465" s="62"/>
      <c r="J10465" s="62"/>
      <c r="K10465" s="69"/>
      <c r="L10465" s="111" t="s">
        <v>80</v>
      </c>
      <c r="M10465" s="103" t="e">
        <f>#REF!</f>
        <v>#REF!</v>
      </c>
      <c r="N10465" s="103" t="e">
        <f>IF(M10465=0,"",CHOOSE(M10465,"49","53","55","56","56","手入力箇所","手入力箇所","手入力箇所","手入力箇所","手入力箇所","手入力箇所","手入力箇所","手入力箇所","手入力箇所","手入力箇所"))</f>
        <v>#REF!</v>
      </c>
    </row>
    <row r="10466" spans="1:14" ht="40.200000000000003" thickBot="1" x14ac:dyDescent="0.25">
      <c r="A10466" s="38" t="s">
        <v>81</v>
      </c>
      <c r="B10466" s="35">
        <v>232</v>
      </c>
      <c r="C10466" s="35">
        <v>232</v>
      </c>
      <c r="D10466" s="36"/>
      <c r="E10466" s="36"/>
      <c r="F10466" s="36"/>
      <c r="G10466" s="36"/>
      <c r="H10466" s="36"/>
      <c r="I10466" s="36"/>
      <c r="J10466" s="36"/>
      <c r="K10466" s="67"/>
      <c r="L10466" s="111" t="s">
        <v>81</v>
      </c>
      <c r="M10466" s="103" t="e">
        <f>#REF!</f>
        <v>#REF!</v>
      </c>
      <c r="N10466" s="103" t="e">
        <f>IF(M10466=0,"",CHOOSE(M10466,"232","232","手入力箇所","手入力箇所","手入力箇所","手入力箇所","手入力箇所","手入力箇所","手入力箇所","手入力箇所","手入力箇所","手入力箇所"))</f>
        <v>#REF!</v>
      </c>
    </row>
    <row r="10467" spans="1:14" ht="13.8" thickBot="1" x14ac:dyDescent="0.25">
      <c r="A10467" s="39" t="s">
        <v>82</v>
      </c>
      <c r="B10467" s="17">
        <v>6</v>
      </c>
      <c r="C10467" s="17">
        <v>9</v>
      </c>
      <c r="D10467" s="17">
        <v>11</v>
      </c>
      <c r="E10467" s="17">
        <v>13</v>
      </c>
      <c r="F10467" s="17">
        <v>18</v>
      </c>
      <c r="G10467" s="17">
        <v>26</v>
      </c>
      <c r="H10467" s="17">
        <v>35</v>
      </c>
      <c r="I10467" s="17">
        <v>43</v>
      </c>
      <c r="J10467" s="17">
        <v>49</v>
      </c>
      <c r="K10467" s="70"/>
      <c r="L10467" s="111" t="s">
        <v>82</v>
      </c>
      <c r="M10467" s="103" t="e">
        <f>#REF!</f>
        <v>#REF!</v>
      </c>
      <c r="N10467" s="103" t="e">
        <f>IF(M10467=0,"",CHOOSE(M10467,"6","9","11","13","13","18","18","18","18","18","26","26","26","26","26","26","26","26","26","26","35","35","35","35","35","35","35","35","35","35","43","43","43","43","43","43","43","43","43","43","49","49","49","49","49","49","49","49","49","49","手入力箇所","手入力箇所","手入力箇所","手入力箇所","手入力箇所","手入力箇所","手入力箇所","手入力箇所","手入力箇所","手入力箇所"))</f>
        <v>#REF!</v>
      </c>
    </row>
    <row r="10468" spans="1:14" ht="13.8" thickBot="1" x14ac:dyDescent="0.25">
      <c r="A10468" s="31" t="s">
        <v>83</v>
      </c>
      <c r="B10468" s="18">
        <v>6</v>
      </c>
      <c r="C10468" s="18">
        <v>10</v>
      </c>
      <c r="D10468" s="18">
        <v>14</v>
      </c>
      <c r="E10468" s="18">
        <v>17</v>
      </c>
      <c r="F10468" s="18">
        <v>29</v>
      </c>
      <c r="G10468" s="18">
        <v>50</v>
      </c>
      <c r="H10468" s="18">
        <v>76</v>
      </c>
      <c r="I10468" s="18">
        <v>100</v>
      </c>
      <c r="J10468" s="18">
        <v>123</v>
      </c>
      <c r="K10468" s="69"/>
      <c r="L10468" s="111" t="s">
        <v>83</v>
      </c>
      <c r="M10468" s="103" t="e">
        <f>#REF!</f>
        <v>#REF!</v>
      </c>
      <c r="N10468" s="103" t="e">
        <f>IF(M10468=0,"",CHOOSE(M10468,"6","10","14","17","17","29","29","29","29","29","50","50","50","50","50","50","50","50","50","50","76","76","76","76","76","76","76","76","76","76","100","100","100","100","100","100","100","100","100","100","123","123","123","123","123","123","123","123","123","123","手入力箇所","手入力箇所","手入力箇所","手入力箇所","手入力箇所","手入力箇所","手入力箇所","手入力箇所","手入力箇所"))</f>
        <v>#REF!</v>
      </c>
    </row>
    <row r="10469" spans="1:14" ht="27" thickBot="1" x14ac:dyDescent="0.25">
      <c r="A10469" s="32" t="s">
        <v>84</v>
      </c>
      <c r="B10469" s="20">
        <v>9</v>
      </c>
      <c r="C10469" s="20">
        <v>15</v>
      </c>
      <c r="D10469" s="20">
        <v>20</v>
      </c>
      <c r="E10469" s="20">
        <v>24</v>
      </c>
      <c r="F10469" s="20">
        <v>39</v>
      </c>
      <c r="G10469" s="20">
        <v>65</v>
      </c>
      <c r="H10469" s="63"/>
      <c r="I10469" s="63"/>
      <c r="J10469" s="63"/>
      <c r="K10469" s="106"/>
      <c r="L10469" s="111" t="s">
        <v>84</v>
      </c>
      <c r="M10469" s="103" t="e">
        <f>#REF!</f>
        <v>#REF!</v>
      </c>
      <c r="N10469" s="103" t="e">
        <f>IF(M10469=0,"",CHOOSE(M10469,"9","15","20","24","24","39","39","39","39","39","65","65","65","65","65","65","65","65","65","65","手入力箇所","手入力箇所","手入力箇所","手入力箇所","手入力箇所","手入力箇所","手入力箇所","手入力箇所","手入力箇所","手入力箇所"))</f>
        <v>#REF!</v>
      </c>
    </row>
    <row r="10472" spans="1:14" ht="13.8" thickBot="1" x14ac:dyDescent="0.25"/>
    <row r="10473" spans="1:14" ht="13.8" thickBot="1" x14ac:dyDescent="0.25">
      <c r="A10473" s="688" t="e">
        <f>#REF!</f>
        <v>#REF!</v>
      </c>
      <c r="B10473" s="688"/>
      <c r="C10473" s="688"/>
      <c r="D10473" s="689" t="s">
        <v>192</v>
      </c>
      <c r="E10473" s="689"/>
      <c r="F10473" s="689"/>
      <c r="G10473" s="689"/>
      <c r="H10473" s="689"/>
      <c r="I10473" s="689"/>
      <c r="J10473" s="689"/>
      <c r="K10473" s="689"/>
      <c r="L10473" s="689"/>
      <c r="M10473" s="689"/>
      <c r="N10473" s="689"/>
    </row>
    <row r="10474" spans="1:14" ht="13.8" thickBot="1" x14ac:dyDescent="0.25">
      <c r="A10474" s="65"/>
      <c r="B10474" s="33">
        <v>1</v>
      </c>
      <c r="C10474" s="24">
        <v>2</v>
      </c>
      <c r="D10474" s="24">
        <v>3</v>
      </c>
      <c r="E10474" s="24" t="s">
        <v>58</v>
      </c>
      <c r="F10474" s="24" t="s">
        <v>59</v>
      </c>
      <c r="G10474" s="24" t="s">
        <v>60</v>
      </c>
      <c r="H10474" s="24" t="s">
        <v>61</v>
      </c>
      <c r="I10474" s="24" t="s">
        <v>62</v>
      </c>
      <c r="J10474" s="24" t="s">
        <v>194</v>
      </c>
      <c r="K10474" s="25" t="s">
        <v>85</v>
      </c>
      <c r="L10474" s="105" t="s">
        <v>189</v>
      </c>
      <c r="M10474" s="105" t="s">
        <v>188</v>
      </c>
      <c r="N10474" s="105" t="s">
        <v>51</v>
      </c>
    </row>
    <row r="10475" spans="1:14" ht="13.8" thickBot="1" x14ac:dyDescent="0.25">
      <c r="A10475" s="26" t="s">
        <v>56</v>
      </c>
      <c r="B10475" s="22">
        <v>5</v>
      </c>
      <c r="C10475" s="22">
        <v>7</v>
      </c>
      <c r="D10475" s="22">
        <v>8</v>
      </c>
      <c r="E10475" s="22">
        <v>8</v>
      </c>
      <c r="F10475" s="22">
        <v>10</v>
      </c>
      <c r="G10475" s="22">
        <v>13</v>
      </c>
      <c r="H10475" s="22">
        <v>16</v>
      </c>
      <c r="I10475" s="22"/>
      <c r="J10475" s="23"/>
      <c r="K10475" s="1"/>
      <c r="L10475" s="26" t="s">
        <v>56</v>
      </c>
      <c r="M10475" s="104" t="e">
        <f>#REF!</f>
        <v>#REF!</v>
      </c>
      <c r="N10475" s="112" t="e">
        <f>IF(M10475=0,"",CHOOSE(M10475,"5","7","8","8","8","10","10","10","10","10","13","13","13","13","13","13","13","13","13","13","16","16","16","16","16","16","16","16","16","16","16","手入力箇所","手入力箇所","手入力箇所","手入力箇所","手入力箇所","手入力箇所","手入力箇所","手入力箇所","手入力箇所","手入力箇所"))</f>
        <v>#REF!</v>
      </c>
    </row>
    <row r="10476" spans="1:14" ht="13.8" thickBot="1" x14ac:dyDescent="0.25">
      <c r="A10476" s="27" t="s">
        <v>57</v>
      </c>
      <c r="B10476" s="18">
        <v>5</v>
      </c>
      <c r="C10476" s="18">
        <v>7</v>
      </c>
      <c r="D10476" s="18">
        <v>8</v>
      </c>
      <c r="E10476" s="18">
        <v>9</v>
      </c>
      <c r="F10476" s="18">
        <v>12</v>
      </c>
      <c r="G10476" s="18">
        <v>16</v>
      </c>
      <c r="H10476" s="18"/>
      <c r="I10476" s="18"/>
      <c r="J10476" s="62"/>
      <c r="K10476" s="19"/>
      <c r="L10476" s="27" t="s">
        <v>57</v>
      </c>
      <c r="M10476" s="104" t="e">
        <f>#REF!</f>
        <v>#REF!</v>
      </c>
      <c r="N10476" s="113" t="e">
        <f>IF(M10476=0,"",CHOOSE(M10476,"5","7","8","9","9","12","12","12","12","12","16","16","16","16","16","16","16","16","16","16","手入力箇所","手入力箇所","手入力箇所","手入力箇所","手入力箇所","手入力箇所","手入力箇所","手入力箇所","手入力箇所","手入力箇所"))</f>
        <v>#REF!</v>
      </c>
    </row>
    <row r="10477" spans="1:14" ht="48.6" thickBot="1" x14ac:dyDescent="0.25">
      <c r="A10477" s="28" t="s">
        <v>64</v>
      </c>
      <c r="B10477" s="18">
        <v>6</v>
      </c>
      <c r="C10477" s="18"/>
      <c r="D10477" s="18"/>
      <c r="E10477" s="18"/>
      <c r="F10477" s="18"/>
      <c r="G10477" s="18"/>
      <c r="H10477" s="18"/>
      <c r="I10477" s="18"/>
      <c r="J10477" s="62"/>
      <c r="K10477" s="19"/>
      <c r="L10477" s="28" t="s">
        <v>64</v>
      </c>
      <c r="M10477" s="104" t="e">
        <f>#REF!</f>
        <v>#REF!</v>
      </c>
      <c r="N10477" s="113" t="e">
        <f>IF(M10477=0,"",CHOOSE(M10477,"6","手入力箇所","手入力箇所","手入力箇所","手入力箇所","手入力箇所","手入力箇所","手入力箇所","手入力箇所","手入力箇所","手入力箇所","",""))</f>
        <v>#REF!</v>
      </c>
    </row>
    <row r="10478" spans="1:14" ht="48.6" thickBot="1" x14ac:dyDescent="0.25">
      <c r="A10478" s="28" t="s">
        <v>65</v>
      </c>
      <c r="B10478" s="18">
        <v>6</v>
      </c>
      <c r="C10478" s="18"/>
      <c r="D10478" s="18"/>
      <c r="E10478" s="18"/>
      <c r="F10478" s="18"/>
      <c r="G10478" s="18"/>
      <c r="H10478" s="18"/>
      <c r="I10478" s="18"/>
      <c r="J10478" s="62"/>
      <c r="K10478" s="19"/>
      <c r="L10478" s="28" t="s">
        <v>65</v>
      </c>
      <c r="M10478" s="104" t="e">
        <f>#REF!</f>
        <v>#REF!</v>
      </c>
      <c r="N10478" s="113" t="e">
        <f>IF(M10478=0,"",CHOOSE(M10478,"6","手入力箇所","手入力箇所","手入力箇所","手入力箇所","手入力箇所","手入力箇所","手入力箇所","手入力箇所","手入力箇所","手入力箇所","",""))</f>
        <v>#REF!</v>
      </c>
    </row>
    <row r="10479" spans="1:14" ht="24.6" thickBot="1" x14ac:dyDescent="0.25">
      <c r="A10479" s="28" t="s">
        <v>66</v>
      </c>
      <c r="B10479" s="18">
        <v>5</v>
      </c>
      <c r="C10479" s="18">
        <v>7</v>
      </c>
      <c r="D10479" s="18">
        <v>8</v>
      </c>
      <c r="E10479" s="18">
        <v>9</v>
      </c>
      <c r="F10479" s="18">
        <v>12</v>
      </c>
      <c r="G10479" s="18"/>
      <c r="H10479" s="18"/>
      <c r="I10479" s="18"/>
      <c r="J10479" s="62"/>
      <c r="K10479" s="19"/>
      <c r="L10479" s="28" t="s">
        <v>66</v>
      </c>
      <c r="M10479" s="104" t="e">
        <f>#REF!</f>
        <v>#REF!</v>
      </c>
      <c r="N10479" s="113" t="e">
        <f>IF(M10479=0,"",CHOOSE(M10479,"5","7","8","9","9","12","12","12","12","12","手入力箇所","手入力箇所","手入力箇所","手入力箇所","手入力箇所","手入力箇所","手入力箇所","手入力箇所","手入力箇所","手入力箇所"))</f>
        <v>#REF!</v>
      </c>
    </row>
    <row r="10480" spans="1:14" ht="36.6" thickBot="1" x14ac:dyDescent="0.25">
      <c r="A10480" s="28" t="s">
        <v>67</v>
      </c>
      <c r="B10480" s="18">
        <v>4</v>
      </c>
      <c r="C10480" s="18">
        <v>5</v>
      </c>
      <c r="D10480" s="18">
        <v>5</v>
      </c>
      <c r="E10480" s="18">
        <v>6</v>
      </c>
      <c r="F10480" s="18"/>
      <c r="G10480" s="18"/>
      <c r="H10480" s="18"/>
      <c r="I10480" s="18"/>
      <c r="J10480" s="62"/>
      <c r="K10480" s="19"/>
      <c r="L10480" s="28" t="s">
        <v>67</v>
      </c>
      <c r="M10480" s="104" t="e">
        <f>#REF!</f>
        <v>#REF!</v>
      </c>
      <c r="N10480" s="113" t="e">
        <f>IF(M10480=0,"",CHOOSE(M10480,"4","5","5","6","6","手入力箇所","手入力箇所","手入力箇所","手入力箇所","手入力箇所","手入力箇所","手入力箇所","手入力箇所","手入力箇所","手入力箇所"))</f>
        <v>#REF!</v>
      </c>
    </row>
    <row r="10481" spans="1:14" ht="24.6" thickBot="1" x14ac:dyDescent="0.25">
      <c r="A10481" s="28" t="s">
        <v>68</v>
      </c>
      <c r="B10481" s="18">
        <v>12</v>
      </c>
      <c r="C10481" s="18">
        <v>12</v>
      </c>
      <c r="D10481" s="18">
        <v>12</v>
      </c>
      <c r="E10481" s="18">
        <v>12</v>
      </c>
      <c r="F10481" s="18">
        <v>12</v>
      </c>
      <c r="G10481" s="18">
        <v>12</v>
      </c>
      <c r="H10481" s="18">
        <v>12</v>
      </c>
      <c r="I10481" s="18"/>
      <c r="J10481" s="62"/>
      <c r="K10481" s="19"/>
      <c r="L10481" s="28" t="s">
        <v>68</v>
      </c>
      <c r="M10481" s="104" t="e">
        <f>#REF!</f>
        <v>#REF!</v>
      </c>
      <c r="N10481" s="113" t="e">
        <f>IF(M10481=0,"",CHOOSE(M10481,"12","12","12","12","12","12","12","12","12","12","12","12","12","12","12","12","12","12","12","12","12","12","12","12","12","12","12","12","12","12","手入力箇所","手入力箇所","手入力箇所","手入力箇所","手入力箇所","手入力箇所","手入力箇所","手入力箇所","手入力箇所","手入力箇所"))</f>
        <v>#REF!</v>
      </c>
    </row>
    <row r="10482" spans="1:14" ht="36.6" thickBot="1" x14ac:dyDescent="0.25">
      <c r="A10482" s="28" t="s">
        <v>69</v>
      </c>
      <c r="B10482" s="18">
        <v>7</v>
      </c>
      <c r="C10482" s="18">
        <v>7</v>
      </c>
      <c r="D10482" s="18">
        <v>7</v>
      </c>
      <c r="E10482" s="18">
        <v>7</v>
      </c>
      <c r="F10482" s="18">
        <v>7</v>
      </c>
      <c r="G10482" s="18"/>
      <c r="H10482" s="18"/>
      <c r="I10482" s="18"/>
      <c r="J10482" s="62"/>
      <c r="K10482" s="19"/>
      <c r="L10482" s="28" t="s">
        <v>69</v>
      </c>
      <c r="M10482" s="104" t="e">
        <f>#REF!</f>
        <v>#REF!</v>
      </c>
      <c r="N10482" s="113" t="e">
        <f>IF(M10482=0,"",CHOOSE(M10482,"7","7","7","7","7","7","7","7","7","7","手入力箇所","手入力箇所","手入力箇所","手入力箇所","手入力箇所","手入力箇所","手入力箇所","手入力箇所","手入力箇所","手入力箇所"))</f>
        <v>#REF!</v>
      </c>
    </row>
    <row r="10483" spans="1:14" ht="13.8" thickBot="1" x14ac:dyDescent="0.25">
      <c r="A10483" s="27" t="s">
        <v>63</v>
      </c>
      <c r="B10483" s="18">
        <v>4</v>
      </c>
      <c r="C10483" s="18">
        <v>5</v>
      </c>
      <c r="D10483" s="18">
        <v>7</v>
      </c>
      <c r="E10483" s="18">
        <v>8</v>
      </c>
      <c r="F10483" s="18">
        <v>11</v>
      </c>
      <c r="G10483" s="18">
        <v>16</v>
      </c>
      <c r="H10483" s="18">
        <v>22</v>
      </c>
      <c r="I10483" s="18">
        <v>26</v>
      </c>
      <c r="J10483" s="18">
        <v>31</v>
      </c>
      <c r="K10483" s="19"/>
      <c r="L10483" s="27" t="s">
        <v>63</v>
      </c>
      <c r="M10483" s="104" t="e">
        <f>#REF!</f>
        <v>#REF!</v>
      </c>
      <c r="N10483" s="113" t="e">
        <f>IF(M10483=0,"",CHOOSE(M10483,"4","5","7","8","8","11","11","11","11","11","16","16","16","16","16","16","16","16","16","16","22","22","22","22","22","22","22","22","22","22","26","26","26","26","26","26","26","26","26","26","31","31","31","31","31","31","31","31","31","31","31","手入力箇所","手入力箇所","手入力箇所","手入力箇所","手入力箇所","手入力箇所","手入力箇所","手入力箇所","手入力箇所","手入力箇所"))</f>
        <v>#REF!</v>
      </c>
    </row>
    <row r="10484" spans="1:14" ht="24.6" thickBot="1" x14ac:dyDescent="0.25">
      <c r="A10484" s="28" t="s">
        <v>70</v>
      </c>
      <c r="B10484" s="18">
        <v>5</v>
      </c>
      <c r="C10484" s="18">
        <v>6</v>
      </c>
      <c r="D10484" s="18">
        <v>7</v>
      </c>
      <c r="E10484" s="18"/>
      <c r="F10484" s="18"/>
      <c r="G10484" s="18"/>
      <c r="H10484" s="18"/>
      <c r="I10484" s="18"/>
      <c r="J10484" s="62"/>
      <c r="K10484" s="19"/>
      <c r="L10484" s="28" t="s">
        <v>70</v>
      </c>
      <c r="M10484" s="104" t="e">
        <f>#REF!</f>
        <v>#REF!</v>
      </c>
      <c r="N10484" s="113" t="e">
        <f>IF(M10484=0,"",CHOOSE(M10484,"5","6","7","手入力箇所","手入力箇所","手入力箇所","手入力箇所","手入力箇所","手入力箇所","手入力箇所","手入力箇所","手入力箇所","手入力箇所"))</f>
        <v>#REF!</v>
      </c>
    </row>
    <row r="10485" spans="1:14" ht="13.8" thickBot="1" x14ac:dyDescent="0.25">
      <c r="A10485" s="29" t="s">
        <v>71</v>
      </c>
      <c r="B10485" s="18">
        <v>3</v>
      </c>
      <c r="C10485" s="18">
        <v>6</v>
      </c>
      <c r="D10485" s="18">
        <v>19</v>
      </c>
      <c r="E10485" s="18"/>
      <c r="F10485" s="18"/>
      <c r="G10485" s="18"/>
      <c r="H10485" s="18"/>
      <c r="I10485" s="18"/>
      <c r="J10485" s="62"/>
      <c r="K10485" s="19"/>
      <c r="L10485" s="29" t="s">
        <v>71</v>
      </c>
      <c r="M10485" s="104" t="e">
        <f>#REF!</f>
        <v>#REF!</v>
      </c>
      <c r="N10485" s="113" t="e">
        <f>IF(M10485=0,"",CHOOSE(M10485,"3","6","19","手入力箇所","手入力箇所","手入力箇所","手入力箇所","手入力箇所","手入力箇所","手入力箇所","手入力箇所","手入力箇所","手入力箇所"))</f>
        <v>#REF!</v>
      </c>
    </row>
    <row r="10486" spans="1:14" ht="13.8" thickBot="1" x14ac:dyDescent="0.25">
      <c r="A10486" s="29" t="s">
        <v>72</v>
      </c>
      <c r="B10486" s="18">
        <v>1</v>
      </c>
      <c r="C10486" s="18">
        <v>3</v>
      </c>
      <c r="D10486" s="18">
        <v>5</v>
      </c>
      <c r="E10486" s="18">
        <v>9</v>
      </c>
      <c r="F10486" s="18">
        <v>26</v>
      </c>
      <c r="G10486" s="18"/>
      <c r="H10486" s="18"/>
      <c r="I10486" s="18"/>
      <c r="J10486" s="62"/>
      <c r="K10486" s="19"/>
      <c r="L10486" s="29" t="s">
        <v>72</v>
      </c>
      <c r="M10486" s="104" t="e">
        <f>#REF!</f>
        <v>#REF!</v>
      </c>
      <c r="N10486" s="113" t="e">
        <f>IF(M10486=0,"",CHOOSE(M10486,"1","3","5","9","9","26","26","26","26","26","手入力箇所","手入力箇所","手入力箇所","手入力箇所","手入力箇所","手入力箇所","手入力箇所","手入力箇所","手入力箇所","手入力箇所"))</f>
        <v>#REF!</v>
      </c>
    </row>
    <row r="10487" spans="1:14" ht="13.8" thickBot="1" x14ac:dyDescent="0.25">
      <c r="A10487" s="29" t="s">
        <v>73</v>
      </c>
      <c r="B10487" s="18">
        <v>4</v>
      </c>
      <c r="C10487" s="18">
        <v>11</v>
      </c>
      <c r="D10487" s="18">
        <v>20</v>
      </c>
      <c r="E10487" s="18">
        <v>33</v>
      </c>
      <c r="F10487" s="18"/>
      <c r="G10487" s="18"/>
      <c r="H10487" s="18"/>
      <c r="I10487" s="18"/>
      <c r="J10487" s="62"/>
      <c r="K10487" s="19"/>
      <c r="L10487" s="29" t="s">
        <v>73</v>
      </c>
      <c r="M10487" s="104" t="e">
        <f>#REF!</f>
        <v>#REF!</v>
      </c>
      <c r="N10487" s="113" t="e">
        <f>IF(M10487=0,"",CHOOSE(M10487,"4","11","20","33","33","手入力箇所","手入力箇所","手入力箇所","手入力箇所","手入力箇所","手入力箇所","手入力箇所","手入力箇所","手入力箇所","手入力箇所"))</f>
        <v>#REF!</v>
      </c>
    </row>
    <row r="10488" spans="1:14" ht="37.200000000000003" thickBot="1" x14ac:dyDescent="0.25">
      <c r="A10488" s="30" t="s">
        <v>74</v>
      </c>
      <c r="B10488" s="18">
        <v>4</v>
      </c>
      <c r="C10488" s="18">
        <v>6</v>
      </c>
      <c r="D10488" s="18">
        <v>8</v>
      </c>
      <c r="E10488" s="18">
        <v>10</v>
      </c>
      <c r="F10488" s="18">
        <v>15</v>
      </c>
      <c r="G10488" s="18">
        <v>23</v>
      </c>
      <c r="H10488" s="18">
        <v>33</v>
      </c>
      <c r="I10488" s="18"/>
      <c r="J10488" s="62"/>
      <c r="K10488" s="19"/>
      <c r="L10488" s="30" t="s">
        <v>74</v>
      </c>
      <c r="M10488" s="104" t="e">
        <f>#REF!</f>
        <v>#REF!</v>
      </c>
      <c r="N10488" s="113" t="e">
        <f>IF(M10488=0,"",CHOOSE(M10488,"4","6","8","10","10","15","15","15","15","15","23","23","23","23","23","23","23","23","23","23","33","33","33","33","33","33","33","33","33","33","手入力箇所","手入力箇所","手入力箇所","手入力箇所","手入力箇所","手入力箇所","手入力箇所","手入力箇所","手入力箇所","手入力箇所"))</f>
        <v>#REF!</v>
      </c>
    </row>
    <row r="10489" spans="1:14" ht="13.8" thickBot="1" x14ac:dyDescent="0.25">
      <c r="A10489" s="29" t="s">
        <v>75</v>
      </c>
      <c r="B10489" s="18">
        <v>6</v>
      </c>
      <c r="C10489" s="18">
        <v>14</v>
      </c>
      <c r="D10489" s="18">
        <v>25</v>
      </c>
      <c r="E10489" s="18">
        <v>39</v>
      </c>
      <c r="F10489" s="18"/>
      <c r="G10489" s="18"/>
      <c r="H10489" s="18"/>
      <c r="I10489" s="18"/>
      <c r="J10489" s="62"/>
      <c r="K10489" s="19"/>
      <c r="L10489" s="29" t="s">
        <v>75</v>
      </c>
      <c r="M10489" s="104" t="e">
        <f>#REF!</f>
        <v>#REF!</v>
      </c>
      <c r="N10489" s="113" t="e">
        <f>IF(M10489=0,"",CHOOSE(M10489,"6","14","25","39","39","手入力箇所","手入力箇所","手入力箇所","手入力箇所","手入力箇所","手入力箇所","手入力箇所","手入力箇所","手入力箇所","手入力箇所"))</f>
        <v>#REF!</v>
      </c>
    </row>
    <row r="10490" spans="1:14" ht="37.200000000000003" thickBot="1" x14ac:dyDescent="0.25">
      <c r="A10490" s="30" t="s">
        <v>76</v>
      </c>
      <c r="B10490" s="18">
        <v>2</v>
      </c>
      <c r="C10490" s="18">
        <v>3</v>
      </c>
      <c r="D10490" s="18">
        <v>6</v>
      </c>
      <c r="E10490" s="18">
        <v>9</v>
      </c>
      <c r="F10490" s="18"/>
      <c r="G10490" s="18"/>
      <c r="H10490" s="18"/>
      <c r="I10490" s="18"/>
      <c r="J10490" s="62"/>
      <c r="K10490" s="19"/>
      <c r="L10490" s="30" t="s">
        <v>76</v>
      </c>
      <c r="M10490" s="104" t="e">
        <f>#REF!</f>
        <v>#REF!</v>
      </c>
      <c r="N10490" s="113" t="e">
        <f>IF(M10490=0,"",CHOOSE(M10490,"2","3","6","9","9","手入力箇所","手入力箇所","手入力箇所","手入力箇所","手入力箇所","手入力箇所","手入力箇所","手入力箇所","手入力箇所","手入力箇所"))</f>
        <v>#REF!</v>
      </c>
    </row>
    <row r="10491" spans="1:14" ht="27" thickBot="1" x14ac:dyDescent="0.25">
      <c r="A10491" s="31" t="s">
        <v>77</v>
      </c>
      <c r="B10491" s="18">
        <v>12</v>
      </c>
      <c r="C10491" s="18">
        <v>18</v>
      </c>
      <c r="D10491" s="18">
        <v>22</v>
      </c>
      <c r="E10491" s="18">
        <v>26</v>
      </c>
      <c r="F10491" s="62"/>
      <c r="G10491" s="62"/>
      <c r="H10491" s="62"/>
      <c r="I10491" s="62"/>
      <c r="J10491" s="62"/>
      <c r="K10491" s="19"/>
      <c r="L10491" s="31" t="s">
        <v>77</v>
      </c>
      <c r="M10491" s="104" t="e">
        <f>#REF!</f>
        <v>#REF!</v>
      </c>
      <c r="N10491" s="113" t="e">
        <f>IF(M10491=0,"",CHOOSE(M10491,"12","18","22","26","26","手入力箇所","手入力箇所","手入力箇所","手入力箇所","手入力箇所","手入力箇所","手入力箇所","手入力箇所","手入力箇所","手入力箇所"))</f>
        <v>#REF!</v>
      </c>
    </row>
    <row r="10492" spans="1:14" ht="40.200000000000003" thickBot="1" x14ac:dyDescent="0.25">
      <c r="A10492" s="31" t="s">
        <v>78</v>
      </c>
      <c r="B10492" s="18">
        <v>5</v>
      </c>
      <c r="C10492" s="18">
        <v>8</v>
      </c>
      <c r="D10492" s="18">
        <v>11</v>
      </c>
      <c r="E10492" s="18">
        <v>14</v>
      </c>
      <c r="F10492" s="62"/>
      <c r="G10492" s="62"/>
      <c r="H10492" s="62"/>
      <c r="I10492" s="62"/>
      <c r="J10492" s="62"/>
      <c r="K10492" s="19"/>
      <c r="L10492" s="31" t="s">
        <v>78</v>
      </c>
      <c r="M10492" s="104" t="e">
        <f>#REF!</f>
        <v>#REF!</v>
      </c>
      <c r="N10492" s="113" t="e">
        <f>IF(M10492=0,"",CHOOSE(M10492,"5","8","11","14","14","手入力箇所","手入力箇所","手入力箇所","手入力箇所","手入力箇所","手入力箇所","手入力箇所","手入力箇所","手入力箇所","手入力箇所"))</f>
        <v>#REF!</v>
      </c>
    </row>
    <row r="10493" spans="1:14" ht="27" thickBot="1" x14ac:dyDescent="0.25">
      <c r="A10493" s="31" t="s">
        <v>79</v>
      </c>
      <c r="B10493" s="18">
        <v>6</v>
      </c>
      <c r="C10493" s="18">
        <v>11</v>
      </c>
      <c r="D10493" s="18">
        <v>16</v>
      </c>
      <c r="E10493" s="18">
        <v>21</v>
      </c>
      <c r="F10493" s="62"/>
      <c r="G10493" s="62"/>
      <c r="H10493" s="62"/>
      <c r="I10493" s="62"/>
      <c r="J10493" s="62"/>
      <c r="K10493" s="19"/>
      <c r="L10493" s="31" t="s">
        <v>79</v>
      </c>
      <c r="M10493" s="104" t="e">
        <f>#REF!</f>
        <v>#REF!</v>
      </c>
      <c r="N10493" s="113" t="e">
        <f>IF(M10493=0,"",CHOOSE(M10493,"6","11","16","21","21","手入力箇所","手入力箇所","手入力箇所","手入力箇所","手入力箇所","手入力箇所","手入力箇所","手入力箇所","手入力箇所"))</f>
        <v>#REF!</v>
      </c>
    </row>
    <row r="10494" spans="1:14" ht="40.200000000000003" thickBot="1" x14ac:dyDescent="0.25">
      <c r="A10494" s="31" t="s">
        <v>80</v>
      </c>
      <c r="B10494" s="18">
        <v>5</v>
      </c>
      <c r="C10494" s="18">
        <v>7</v>
      </c>
      <c r="D10494" s="18">
        <v>9</v>
      </c>
      <c r="E10494" s="18">
        <v>10</v>
      </c>
      <c r="F10494" s="62"/>
      <c r="G10494" s="62"/>
      <c r="H10494" s="62"/>
      <c r="I10494" s="62"/>
      <c r="J10494" s="62"/>
      <c r="K10494" s="19"/>
      <c r="L10494" s="31" t="s">
        <v>80</v>
      </c>
      <c r="M10494" s="104" t="e">
        <f>#REF!</f>
        <v>#REF!</v>
      </c>
      <c r="N10494" s="113" t="e">
        <f>IF(M10494=0,"",CHOOSE(M10494,"5","7","9","10","10","手入力箇所","手入力箇所","手入力箇所","手入力箇所","手入力箇所","手入力箇所","手入力箇所","手入力箇所","手入力箇所"))</f>
        <v>#REF!</v>
      </c>
    </row>
    <row r="10495" spans="1:14" ht="40.200000000000003" thickBot="1" x14ac:dyDescent="0.25">
      <c r="A10495" s="31" t="s">
        <v>81</v>
      </c>
      <c r="B10495" s="18">
        <v>9</v>
      </c>
      <c r="C10495" s="18">
        <v>14</v>
      </c>
      <c r="D10495" s="62"/>
      <c r="E10495" s="62"/>
      <c r="F10495" s="62"/>
      <c r="G10495" s="62"/>
      <c r="H10495" s="62"/>
      <c r="I10495" s="62"/>
      <c r="J10495" s="62"/>
      <c r="K10495" s="19"/>
      <c r="L10495" s="31" t="s">
        <v>81</v>
      </c>
      <c r="M10495" s="104" t="e">
        <f>#REF!</f>
        <v>#REF!</v>
      </c>
      <c r="N10495" s="113" t="e">
        <f>IF(M10495=0,"",CHOOSE(M10495,"9","14","手入力箇所","手入力箇所","手入力箇所","手入力箇所","手入力箇所","手入力箇所","手入力箇所","手入力箇所","手入力箇所","手入力箇所"))</f>
        <v>#REF!</v>
      </c>
    </row>
    <row r="10496" spans="1:14" ht="13.8" thickBot="1" x14ac:dyDescent="0.25">
      <c r="A10496" s="31" t="s">
        <v>82</v>
      </c>
      <c r="B10496" s="18">
        <v>3</v>
      </c>
      <c r="C10496" s="18">
        <v>4</v>
      </c>
      <c r="D10496" s="18">
        <v>4</v>
      </c>
      <c r="E10496" s="18">
        <v>5</v>
      </c>
      <c r="F10496" s="18">
        <v>6</v>
      </c>
      <c r="G10496" s="18">
        <v>8</v>
      </c>
      <c r="H10496" s="18">
        <v>9</v>
      </c>
      <c r="I10496" s="18">
        <v>11</v>
      </c>
      <c r="J10496" s="18">
        <v>12</v>
      </c>
      <c r="K10496" s="19"/>
      <c r="L10496" s="31" t="s">
        <v>82</v>
      </c>
      <c r="M10496" s="104" t="e">
        <f>#REF!</f>
        <v>#REF!</v>
      </c>
      <c r="N10496" s="113" t="e">
        <f>IF(M10496=0,"",CHOOSE(M10496,"3","4","4","5","5","6","6","6","6","6","8","8","8","8","8","8","8","8","8","8","9","9","9","9","9","9","9","9","9","9","11","11","11","11","11","11","11","11","11","11","12","12","12","12","12","12","12","12","12","12","12","手入力箇所","手入力箇所","手入力箇所","手入力箇所","手入力箇所","手入力箇所","手入力箇所","手入力箇所","手入力箇所","手入力箇所"))</f>
        <v>#REF!</v>
      </c>
    </row>
    <row r="10497" spans="1:14" ht="13.8" thickBot="1" x14ac:dyDescent="0.25">
      <c r="A10497" s="31" t="s">
        <v>83</v>
      </c>
      <c r="B10497" s="18">
        <v>3</v>
      </c>
      <c r="C10497" s="18">
        <v>4</v>
      </c>
      <c r="D10497" s="18">
        <v>4</v>
      </c>
      <c r="E10497" s="18">
        <v>5</v>
      </c>
      <c r="F10497" s="18">
        <v>6</v>
      </c>
      <c r="G10497" s="18">
        <v>8</v>
      </c>
      <c r="H10497" s="18">
        <v>10</v>
      </c>
      <c r="I10497" s="18">
        <v>12</v>
      </c>
      <c r="J10497" s="18">
        <v>13</v>
      </c>
      <c r="K10497" s="19"/>
      <c r="L10497" s="31" t="s">
        <v>83</v>
      </c>
      <c r="M10497" s="104" t="e">
        <f>#REF!</f>
        <v>#REF!</v>
      </c>
      <c r="N10497" s="113" t="e">
        <f>IF(M10497=0,"",CHOOSE(M10497,"3","4","4","5","5","6","6","6","6","6","8","8","8","8","8","8","8","8","8","8","10","10","10","10","10","10","10","10","10","10","12","12","12","12","12","12","12","12","12","12","13","13","13","13","13","13","13","13","13","13","13","手入力箇所","手入力箇所","手入力箇所","手入力箇所","手入力箇所","手入力箇所","手入力箇所","手入力箇所","手入力箇所","手入力箇所"))</f>
        <v>#REF!</v>
      </c>
    </row>
    <row r="10498" spans="1:14" ht="27" thickBot="1" x14ac:dyDescent="0.25">
      <c r="A10498" s="32" t="s">
        <v>84</v>
      </c>
      <c r="B10498" s="20">
        <v>1</v>
      </c>
      <c r="C10498" s="20">
        <v>2</v>
      </c>
      <c r="D10498" s="20">
        <v>3</v>
      </c>
      <c r="E10498" s="20">
        <v>4</v>
      </c>
      <c r="F10498" s="20">
        <v>8</v>
      </c>
      <c r="G10498" s="20">
        <v>19</v>
      </c>
      <c r="H10498" s="63"/>
      <c r="I10498" s="63"/>
      <c r="J10498" s="63"/>
      <c r="K10498" s="21"/>
      <c r="L10498" s="32" t="s">
        <v>84</v>
      </c>
      <c r="M10498" s="104" t="e">
        <f>#REF!</f>
        <v>#REF!</v>
      </c>
      <c r="N10498" s="113" t="e">
        <f>IF(M10498=0,"",CHOOSE(M10498,"1","2","3","4","4","8","8","8","8","8","19","19","19","19","19","19","19","19","19","19","手入力箇所","手入力箇所","手入力箇所","手入力箇所","手入力箇所","手入力箇所","手入力箇所","手入力箇所","手入力箇所","手入力箇所"))</f>
        <v>#REF!</v>
      </c>
    </row>
    <row r="10499" spans="1:14" ht="13.8" thickBot="1" x14ac:dyDescent="0.25"/>
    <row r="10500" spans="1:14" ht="13.8" thickBot="1" x14ac:dyDescent="0.25">
      <c r="A10500" s="686" t="e">
        <f>A10473</f>
        <v>#REF!</v>
      </c>
      <c r="B10500" s="686"/>
      <c r="C10500" s="686"/>
      <c r="D10500" s="687" t="s">
        <v>193</v>
      </c>
      <c r="E10500" s="687"/>
      <c r="F10500" s="687"/>
      <c r="G10500" s="687"/>
      <c r="H10500" s="687"/>
      <c r="I10500" s="687"/>
      <c r="J10500" s="687"/>
      <c r="K10500" s="687"/>
      <c r="L10500" s="687"/>
      <c r="M10500" s="687"/>
      <c r="N10500" s="687"/>
    </row>
    <row r="10501" spans="1:14" ht="13.8" thickBot="1" x14ac:dyDescent="0.25">
      <c r="A10501" s="105"/>
      <c r="B10501" s="33">
        <v>1</v>
      </c>
      <c r="C10501" s="24">
        <v>2</v>
      </c>
      <c r="D10501" s="24">
        <v>3</v>
      </c>
      <c r="E10501" s="24" t="s">
        <v>58</v>
      </c>
      <c r="F10501" s="24" t="s">
        <v>59</v>
      </c>
      <c r="G10501" s="24" t="s">
        <v>60</v>
      </c>
      <c r="H10501" s="24" t="s">
        <v>61</v>
      </c>
      <c r="I10501" s="24" t="s">
        <v>62</v>
      </c>
      <c r="J10501" s="24" t="s">
        <v>194</v>
      </c>
      <c r="K10501" s="102" t="s">
        <v>85</v>
      </c>
      <c r="L10501" s="105" t="s">
        <v>189</v>
      </c>
      <c r="M10501" s="105" t="s">
        <v>188</v>
      </c>
      <c r="N10501" s="105" t="s">
        <v>51</v>
      </c>
    </row>
    <row r="10502" spans="1:14" ht="13.8" thickBot="1" x14ac:dyDescent="0.25">
      <c r="A10502" s="26" t="s">
        <v>56</v>
      </c>
      <c r="B10502" s="22">
        <v>16</v>
      </c>
      <c r="C10502" s="22">
        <v>25</v>
      </c>
      <c r="D10502" s="22">
        <v>32</v>
      </c>
      <c r="E10502" s="22">
        <v>38</v>
      </c>
      <c r="F10502" s="22">
        <v>56</v>
      </c>
      <c r="G10502" s="22">
        <v>87</v>
      </c>
      <c r="H10502" s="22">
        <v>121</v>
      </c>
      <c r="I10502" s="22"/>
      <c r="J10502" s="23"/>
      <c r="K10502" s="68"/>
      <c r="L10502" s="107" t="s">
        <v>56</v>
      </c>
      <c r="M10502" s="103" t="e">
        <f>#REF!</f>
        <v>#REF!</v>
      </c>
      <c r="N10502" s="103" t="e">
        <f>IF(M10502=0,"",CHOOSE(M10502,"16","25","32","38","38","56","56","56","56","56","87","87","87","87","87","87","87","87","87","87","121","121","121","121","121","121","121","121","121","121","手入力箇所","手入力箇所","手入力箇所","手入力箇所","手入力箇所","手入力箇所","手入力箇所","手入力箇所","手入力箇所","手入力箇所"))</f>
        <v>#REF!</v>
      </c>
    </row>
    <row r="10503" spans="1:14" ht="13.8" thickBot="1" x14ac:dyDescent="0.25">
      <c r="A10503" s="27" t="s">
        <v>57</v>
      </c>
      <c r="B10503" s="18">
        <v>25</v>
      </c>
      <c r="C10503" s="18">
        <v>33</v>
      </c>
      <c r="D10503" s="18">
        <v>40</v>
      </c>
      <c r="E10503" s="18">
        <v>45</v>
      </c>
      <c r="F10503" s="18">
        <v>58</v>
      </c>
      <c r="G10503" s="18">
        <v>79</v>
      </c>
      <c r="H10503" s="18"/>
      <c r="I10503" s="18"/>
      <c r="J10503" s="62"/>
      <c r="K10503" s="69"/>
      <c r="L10503" s="107" t="s">
        <v>57</v>
      </c>
      <c r="M10503" s="103" t="e">
        <f>#REF!</f>
        <v>#REF!</v>
      </c>
      <c r="N10503" s="103" t="e">
        <f>IF(M10503=0,"",CHOOSE(M10503,"25","33","40","45","45","58","58","58","58","58","79","79","79","79","79","79","79","79","79","79","手入力箇所","手入力箇所","手入力箇所","手入力箇所","手入力箇所","手入力箇所","手入力箇所","手入力箇所","手入力箇所","手入力箇所"))</f>
        <v>#REF!</v>
      </c>
    </row>
    <row r="10504" spans="1:14" ht="48.6" thickBot="1" x14ac:dyDescent="0.25">
      <c r="A10504" s="28" t="s">
        <v>64</v>
      </c>
      <c r="B10504" s="18">
        <v>32</v>
      </c>
      <c r="C10504" s="18"/>
      <c r="D10504" s="18"/>
      <c r="E10504" s="18"/>
      <c r="F10504" s="18"/>
      <c r="G10504" s="18"/>
      <c r="H10504" s="18"/>
      <c r="I10504" s="18"/>
      <c r="J10504" s="62"/>
      <c r="K10504" s="69"/>
      <c r="L10504" s="108" t="s">
        <v>64</v>
      </c>
      <c r="M10504" s="103" t="e">
        <f>#REF!</f>
        <v>#REF!</v>
      </c>
      <c r="N10504" s="103" t="e">
        <f>IF(M10504=0,"",CHOOSE(M10504,"32","手入力箇所","手入力箇所","手入力箇所","手入力箇所","手入力箇所","手入力箇所","手入力箇所","手入力箇所","手入力箇所","手入力箇所"))</f>
        <v>#REF!</v>
      </c>
    </row>
    <row r="10505" spans="1:14" ht="48.6" thickBot="1" x14ac:dyDescent="0.25">
      <c r="A10505" s="28" t="s">
        <v>65</v>
      </c>
      <c r="B10505" s="18">
        <v>36</v>
      </c>
      <c r="C10505" s="18"/>
      <c r="D10505" s="18"/>
      <c r="E10505" s="18"/>
      <c r="F10505" s="18"/>
      <c r="G10505" s="18"/>
      <c r="H10505" s="18"/>
      <c r="I10505" s="18"/>
      <c r="J10505" s="62"/>
      <c r="K10505" s="69"/>
      <c r="L10505" s="108" t="s">
        <v>65</v>
      </c>
      <c r="M10505" s="103" t="e">
        <f>#REF!</f>
        <v>#REF!</v>
      </c>
      <c r="N10505" s="103" t="e">
        <f>IF(M10505=0,"",CHOOSE(M10505,"36","手入力箇所","手入力箇所","手入力箇所","手入力箇所","手入力箇所","手入力箇所","手入力箇所","手入力箇所","手入力箇所","手入力箇所"))</f>
        <v>#REF!</v>
      </c>
    </row>
    <row r="10506" spans="1:14" ht="24.6" thickBot="1" x14ac:dyDescent="0.25">
      <c r="A10506" s="28" t="s">
        <v>66</v>
      </c>
      <c r="B10506" s="18">
        <v>24</v>
      </c>
      <c r="C10506" s="18">
        <v>30</v>
      </c>
      <c r="D10506" s="18">
        <v>33</v>
      </c>
      <c r="E10506" s="18">
        <v>35</v>
      </c>
      <c r="F10506" s="18">
        <v>42</v>
      </c>
      <c r="G10506" s="18"/>
      <c r="H10506" s="18"/>
      <c r="I10506" s="18"/>
      <c r="J10506" s="62"/>
      <c r="K10506" s="69"/>
      <c r="L10506" s="108" t="s">
        <v>66</v>
      </c>
      <c r="M10506" s="103" t="e">
        <f>#REF!</f>
        <v>#REF!</v>
      </c>
      <c r="N10506" s="103" t="e">
        <f>IF(M10506=0,"",CHOOSE(M10506,"24","30","33","35","35","42","42","42","42","42","手入力箇所","手入力箇所","手入力箇所","手入力箇所","手入力箇所","手入力箇所","手入力箇所","手入力箇所","手入力箇所","手入力箇所"))</f>
        <v>#REF!</v>
      </c>
    </row>
    <row r="10507" spans="1:14" ht="36.6" thickBot="1" x14ac:dyDescent="0.25">
      <c r="A10507" s="28" t="s">
        <v>67</v>
      </c>
      <c r="B10507" s="18">
        <v>7</v>
      </c>
      <c r="C10507" s="18">
        <v>12</v>
      </c>
      <c r="D10507" s="18">
        <v>16</v>
      </c>
      <c r="E10507" s="18">
        <v>19</v>
      </c>
      <c r="F10507" s="18"/>
      <c r="G10507" s="18"/>
      <c r="H10507" s="18"/>
      <c r="I10507" s="18"/>
      <c r="J10507" s="62"/>
      <c r="K10507" s="69"/>
      <c r="L10507" s="108" t="s">
        <v>67</v>
      </c>
      <c r="M10507" s="103" t="e">
        <f>#REF!</f>
        <v>#REF!</v>
      </c>
      <c r="N10507" s="103" t="e">
        <f>IF(M10507=0,"",CHOOSE(M10507,"7","12","16","19","19","手入力箇所","手入力箇所","手入力箇所","手入力箇所","手入力箇所","手入力箇所","手入力箇所","手入力箇所","手入力箇所","手入力箇所"))</f>
        <v>#REF!</v>
      </c>
    </row>
    <row r="10508" spans="1:14" ht="24.6" thickBot="1" x14ac:dyDescent="0.25">
      <c r="A10508" s="28" t="s">
        <v>68</v>
      </c>
      <c r="B10508" s="18">
        <v>21</v>
      </c>
      <c r="C10508" s="18">
        <v>35</v>
      </c>
      <c r="D10508" s="18">
        <v>48</v>
      </c>
      <c r="E10508" s="18">
        <v>59</v>
      </c>
      <c r="F10508" s="18">
        <v>94</v>
      </c>
      <c r="G10508" s="18">
        <v>159</v>
      </c>
      <c r="H10508" s="18">
        <v>235</v>
      </c>
      <c r="I10508" s="18"/>
      <c r="J10508" s="62"/>
      <c r="K10508" s="69"/>
      <c r="L10508" s="108" t="s">
        <v>68</v>
      </c>
      <c r="M10508" s="103" t="e">
        <f>#REF!</f>
        <v>#REF!</v>
      </c>
      <c r="N10508" s="103" t="e">
        <f>IF(M10508=0,"",CHOOSE(M10508,"21","35","48","59","59","94","94","94","94","94","159","159","159","159","159","159","159","159","159","159","235","235","235","235","235","235","235","235","235","235","手入力箇所","手入力箇所","手入力箇所","手入力箇所","手入力箇所","手入力箇所","手入力箇所","手入力箇所","手入力箇所","手入力箇所"))</f>
        <v>#REF!</v>
      </c>
    </row>
    <row r="10509" spans="1:14" ht="36.6" thickBot="1" x14ac:dyDescent="0.25">
      <c r="A10509" s="28" t="s">
        <v>69</v>
      </c>
      <c r="B10509" s="18">
        <v>22</v>
      </c>
      <c r="C10509" s="18">
        <v>26</v>
      </c>
      <c r="D10509" s="18">
        <v>28</v>
      </c>
      <c r="E10509" s="18">
        <v>29</v>
      </c>
      <c r="F10509" s="18">
        <v>34</v>
      </c>
      <c r="G10509" s="18"/>
      <c r="H10509" s="18"/>
      <c r="I10509" s="18"/>
      <c r="J10509" s="62"/>
      <c r="K10509" s="69"/>
      <c r="L10509" s="108" t="s">
        <v>69</v>
      </c>
      <c r="M10509" s="103" t="e">
        <f>#REF!</f>
        <v>#REF!</v>
      </c>
      <c r="N10509" s="103" t="e">
        <f>IF(M10509=0,"",CHOOSE(M10509,"22","26","28","29","29","34","34","34","34","34","手入力箇所","手入力箇所","手入力箇所","手入力箇所","手入力箇所","手入力箇所","手入力箇所","手入力箇所","手入力箇所","手入力箇所"))</f>
        <v>#REF!</v>
      </c>
    </row>
    <row r="10510" spans="1:14" ht="13.8" thickBot="1" x14ac:dyDescent="0.25">
      <c r="A10510" s="27" t="s">
        <v>63</v>
      </c>
      <c r="B10510" s="18">
        <v>21</v>
      </c>
      <c r="C10510" s="18">
        <v>33</v>
      </c>
      <c r="D10510" s="18">
        <v>46</v>
      </c>
      <c r="E10510" s="18">
        <v>56</v>
      </c>
      <c r="F10510" s="18">
        <v>89</v>
      </c>
      <c r="G10510" s="18">
        <v>151</v>
      </c>
      <c r="H10510" s="18">
        <v>224</v>
      </c>
      <c r="I10510" s="18">
        <v>289</v>
      </c>
      <c r="J10510" s="18">
        <v>350</v>
      </c>
      <c r="K10510" s="69"/>
      <c r="L10510" s="107" t="s">
        <v>63</v>
      </c>
      <c r="M10510" s="103" t="e">
        <f>#REF!</f>
        <v>#REF!</v>
      </c>
      <c r="N10510" s="103" t="e">
        <f>IF(M10510=0,"",CHOOSE(M10510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511" spans="1:14" ht="24.6" thickBot="1" x14ac:dyDescent="0.25">
      <c r="A10511" s="34" t="s">
        <v>70</v>
      </c>
      <c r="B10511" s="35">
        <v>13</v>
      </c>
      <c r="C10511" s="35">
        <v>33</v>
      </c>
      <c r="D10511" s="35">
        <v>59</v>
      </c>
      <c r="E10511" s="35"/>
      <c r="F10511" s="35"/>
      <c r="G10511" s="35"/>
      <c r="H10511" s="35"/>
      <c r="I10511" s="35"/>
      <c r="J10511" s="36"/>
      <c r="K10511" s="67"/>
      <c r="L10511" s="108" t="s">
        <v>70</v>
      </c>
      <c r="M10511" s="103" t="e">
        <f>#REF!</f>
        <v>#REF!</v>
      </c>
      <c r="N10511" s="103" t="e">
        <f>IF(M10511=0,"",CHOOSE(M10511,"13","33","59","手入力箇所","手入力箇所","手入力箇所","手入力箇所","手入力箇所","手入力箇所","手入力箇所","手入力箇所","手入力箇所","手入力箇所"))</f>
        <v>#REF!</v>
      </c>
    </row>
    <row r="10512" spans="1:14" ht="13.8" thickBot="1" x14ac:dyDescent="0.25">
      <c r="A10512" s="37" t="s">
        <v>71</v>
      </c>
      <c r="B10512" s="17">
        <v>23</v>
      </c>
      <c r="C10512" s="17">
        <v>39</v>
      </c>
      <c r="D10512" s="17">
        <v>97</v>
      </c>
      <c r="E10512" s="17"/>
      <c r="F10512" s="17"/>
      <c r="G10512" s="17"/>
      <c r="H10512" s="17"/>
      <c r="I10512" s="17"/>
      <c r="J10512" s="64"/>
      <c r="K10512" s="70"/>
      <c r="L10512" s="109" t="s">
        <v>71</v>
      </c>
      <c r="M10512" s="103" t="e">
        <f>#REF!</f>
        <v>#REF!</v>
      </c>
      <c r="N10512" s="103" t="e">
        <f>IF(M10512=0,"",CHOOSE(M10512,"23","39","97","手入力箇所","手入力箇所","手入力箇所","手入力箇所","手入力箇所","手入力箇所","手入力箇所","手入力箇所","手入力箇所","手入力箇所"))</f>
        <v>#REF!</v>
      </c>
    </row>
    <row r="10513" spans="1:14" ht="13.8" thickBot="1" x14ac:dyDescent="0.25">
      <c r="A10513" s="29" t="s">
        <v>72</v>
      </c>
      <c r="B10513" s="18">
        <v>21</v>
      </c>
      <c r="C10513" s="18">
        <v>37</v>
      </c>
      <c r="D10513" s="18">
        <v>58</v>
      </c>
      <c r="E10513" s="18">
        <v>76</v>
      </c>
      <c r="F10513" s="18">
        <v>137</v>
      </c>
      <c r="G10513" s="18"/>
      <c r="H10513" s="18"/>
      <c r="I10513" s="18"/>
      <c r="J10513" s="62"/>
      <c r="K10513" s="69"/>
      <c r="L10513" s="109" t="s">
        <v>72</v>
      </c>
      <c r="M10513" s="103" t="e">
        <f>#REF!</f>
        <v>#REF!</v>
      </c>
      <c r="N10513" s="103" t="e">
        <f>IF(M10513=0,"",CHOOSE(M10513,"21","37","58","76","76","137","137","137","137","137","手入力箇所","手入力箇所","手入力箇所","手入力箇所","手入力箇所","手入力箇所","手入力箇所","手入力箇所","手入力箇所","手入力箇所"))</f>
        <v>#REF!</v>
      </c>
    </row>
    <row r="10514" spans="1:14" ht="13.8" thickBot="1" x14ac:dyDescent="0.25">
      <c r="A10514" s="29" t="s">
        <v>73</v>
      </c>
      <c r="B10514" s="18">
        <v>48</v>
      </c>
      <c r="C10514" s="18">
        <v>93</v>
      </c>
      <c r="D10514" s="18">
        <v>138</v>
      </c>
      <c r="E10514" s="18">
        <v>183</v>
      </c>
      <c r="F10514" s="18"/>
      <c r="G10514" s="18"/>
      <c r="H10514" s="18"/>
      <c r="I10514" s="18"/>
      <c r="J10514" s="62"/>
      <c r="K10514" s="69"/>
      <c r="L10514" s="109" t="s">
        <v>73</v>
      </c>
      <c r="M10514" s="103" t="e">
        <f>#REF!</f>
        <v>#REF!</v>
      </c>
      <c r="N10514" s="103" t="e">
        <f>IF(M10514=0,"",CHOOSE(M10514,"48","93","138","183","183","手入力箇所","手入力箇所","手入力箇所","手入力箇所","手入力箇所","手入力箇所","手入力箇所","手入力箇所","手入力箇所","手入力箇所"))</f>
        <v>#REF!</v>
      </c>
    </row>
    <row r="10515" spans="1:14" ht="37.200000000000003" thickBot="1" x14ac:dyDescent="0.25">
      <c r="A10515" s="30" t="s">
        <v>74</v>
      </c>
      <c r="B10515" s="18">
        <v>13</v>
      </c>
      <c r="C10515" s="18">
        <v>26</v>
      </c>
      <c r="D10515" s="18">
        <v>40</v>
      </c>
      <c r="E10515" s="18">
        <v>55</v>
      </c>
      <c r="F10515" s="18">
        <v>107</v>
      </c>
      <c r="G10515" s="18">
        <v>224</v>
      </c>
      <c r="H10515" s="18">
        <v>386</v>
      </c>
      <c r="I10515" s="18"/>
      <c r="J10515" s="62"/>
      <c r="K10515" s="69"/>
      <c r="L10515" s="110" t="s">
        <v>74</v>
      </c>
      <c r="M10515" s="103" t="e">
        <f>#REF!</f>
        <v>#REF!</v>
      </c>
      <c r="N10515" s="103" t="e">
        <f>IF(M10515=0,"",CHOOSE(M10515,"13","26","40","55","55","107","107","107","107","107","224","224","224","224","224","224","224","224","224","224","386","386","386","386","386","386","386","386","386","386","手入力箇所","手入力箇所","手入力箇所","手入力箇所","手入力箇所","手入力箇所","手入力箇所","手入力箇所","手入力箇所","手入力箇所"))</f>
        <v>#REF!</v>
      </c>
    </row>
    <row r="10516" spans="1:14" ht="13.8" thickBot="1" x14ac:dyDescent="0.25">
      <c r="A10516" s="29" t="s">
        <v>75</v>
      </c>
      <c r="B10516" s="18">
        <v>36</v>
      </c>
      <c r="C10516" s="18">
        <v>98</v>
      </c>
      <c r="D10516" s="18">
        <v>173</v>
      </c>
      <c r="E10516" s="18">
        <v>274</v>
      </c>
      <c r="F10516" s="18"/>
      <c r="G10516" s="18"/>
      <c r="H10516" s="18"/>
      <c r="I10516" s="18"/>
      <c r="J10516" s="62"/>
      <c r="K10516" s="69"/>
      <c r="L10516" s="109" t="s">
        <v>75</v>
      </c>
      <c r="M10516" s="103" t="e">
        <f>#REF!</f>
        <v>#REF!</v>
      </c>
      <c r="N10516" s="103" t="e">
        <f>IF(M10516=0,"",CHOOSE(M10516,"36","98","173","274","274","手入力箇所","手入力箇所","手入力箇所","手入力箇所","手入力箇所","手入力箇所","手入力箇所","手入力箇所","手入力箇所","手入力箇所"))</f>
        <v>#REF!</v>
      </c>
    </row>
    <row r="10517" spans="1:14" ht="37.200000000000003" thickBot="1" x14ac:dyDescent="0.25">
      <c r="A10517" s="30" t="s">
        <v>76</v>
      </c>
      <c r="B10517" s="18">
        <v>127</v>
      </c>
      <c r="C10517" s="18">
        <v>127</v>
      </c>
      <c r="D10517" s="18">
        <v>127</v>
      </c>
      <c r="E10517" s="18">
        <v>127</v>
      </c>
      <c r="F10517" s="18"/>
      <c r="G10517" s="18"/>
      <c r="H10517" s="18"/>
      <c r="I10517" s="18"/>
      <c r="J10517" s="62"/>
      <c r="K10517" s="69"/>
      <c r="L10517" s="110" t="s">
        <v>76</v>
      </c>
      <c r="M10517" s="103" t="e">
        <f>#REF!</f>
        <v>#REF!</v>
      </c>
      <c r="N10517" s="103" t="e">
        <f>IF(M10517=0,"",CHOOSE(M10517,"127","127","127","127","127","手入力箇所","手入力箇所","手入力箇所","手入力箇所","手入力箇所","手入力箇所","手入力箇所","手入力箇所","手入力箇所","手入力箇所"))</f>
        <v>#REF!</v>
      </c>
    </row>
    <row r="10518" spans="1:14" ht="27" thickBot="1" x14ac:dyDescent="0.25">
      <c r="A10518" s="31" t="s">
        <v>77</v>
      </c>
      <c r="B10518" s="18">
        <v>42</v>
      </c>
      <c r="C10518" s="18">
        <v>90</v>
      </c>
      <c r="D10518" s="18">
        <v>141</v>
      </c>
      <c r="E10518" s="18">
        <v>193</v>
      </c>
      <c r="F10518" s="62"/>
      <c r="G10518" s="62"/>
      <c r="H10518" s="62"/>
      <c r="I10518" s="62"/>
      <c r="J10518" s="62"/>
      <c r="K10518" s="69"/>
      <c r="L10518" s="111" t="s">
        <v>77</v>
      </c>
      <c r="M10518" s="103" t="e">
        <f>#REF!</f>
        <v>#REF!</v>
      </c>
      <c r="N10518" s="103" t="e">
        <f>IF(M10518=0,"",CHOOSE(M10518,"42","90","141","193","1936","手入力箇所","手入力箇所","手入力箇所","手入力箇所","手入力箇所","手入力箇所","手入力箇所","手入力箇所","手入力箇所","手入力箇所"))</f>
        <v>#REF!</v>
      </c>
    </row>
    <row r="10519" spans="1:14" ht="40.200000000000003" thickBot="1" x14ac:dyDescent="0.25">
      <c r="A10519" s="31" t="s">
        <v>78</v>
      </c>
      <c r="B10519" s="18">
        <v>24</v>
      </c>
      <c r="C10519" s="18">
        <v>43</v>
      </c>
      <c r="D10519" s="18">
        <v>61</v>
      </c>
      <c r="E10519" s="18">
        <v>76</v>
      </c>
      <c r="F10519" s="62"/>
      <c r="G10519" s="62"/>
      <c r="H10519" s="62"/>
      <c r="I10519" s="62"/>
      <c r="J10519" s="62"/>
      <c r="K10519" s="69"/>
      <c r="L10519" s="111" t="s">
        <v>78</v>
      </c>
      <c r="M10519" s="103" t="e">
        <f>#REF!</f>
        <v>#REF!</v>
      </c>
      <c r="N10519" s="103" t="e">
        <f>IF(M10519=0,"",CHOOSE(M10519,"24","43","61","76","76","手入力箇所","手入力箇所","手入力箇所","手入力箇所","手入力箇所","手入力箇所","手入力箇所","手入力箇所","手入力箇所","手入力箇所"))</f>
        <v>#REF!</v>
      </c>
    </row>
    <row r="10520" spans="1:14" ht="27" thickBot="1" x14ac:dyDescent="0.25">
      <c r="A10520" s="31" t="s">
        <v>79</v>
      </c>
      <c r="B10520" s="18">
        <v>54</v>
      </c>
      <c r="C10520" s="18">
        <v>77</v>
      </c>
      <c r="D10520" s="18">
        <v>94</v>
      </c>
      <c r="E10520" s="18">
        <v>107</v>
      </c>
      <c r="F10520" s="62"/>
      <c r="G10520" s="62"/>
      <c r="H10520" s="62"/>
      <c r="I10520" s="62"/>
      <c r="J10520" s="62"/>
      <c r="K10520" s="69"/>
      <c r="L10520" s="111" t="s">
        <v>79</v>
      </c>
      <c r="M10520" s="103" t="e">
        <f>#REF!</f>
        <v>#REF!</v>
      </c>
      <c r="N10520" s="103" t="e">
        <f>IF(M10520=0,"",CHOOSE(M10520,"54","77","94","107","107","手入力箇所","手入力箇所","手入力箇所","手入力箇所","手入力箇所","手入力箇所","手入力箇所","手入力箇所","手入力箇所","手入力箇所"))</f>
        <v>#REF!</v>
      </c>
    </row>
    <row r="10521" spans="1:14" ht="40.200000000000003" thickBot="1" x14ac:dyDescent="0.25">
      <c r="A10521" s="31" t="s">
        <v>80</v>
      </c>
      <c r="B10521" s="18">
        <v>49</v>
      </c>
      <c r="C10521" s="18">
        <v>53</v>
      </c>
      <c r="D10521" s="18">
        <v>55</v>
      </c>
      <c r="E10521" s="18">
        <v>56</v>
      </c>
      <c r="F10521" s="62"/>
      <c r="G10521" s="62"/>
      <c r="H10521" s="62"/>
      <c r="I10521" s="62"/>
      <c r="J10521" s="62"/>
      <c r="K10521" s="69"/>
      <c r="L10521" s="111" t="s">
        <v>80</v>
      </c>
      <c r="M10521" s="103" t="e">
        <f>#REF!</f>
        <v>#REF!</v>
      </c>
      <c r="N10521" s="103" t="e">
        <f>IF(M10521=0,"",CHOOSE(M10521,"49","53","55","56","56","手入力箇所","手入力箇所","手入力箇所","手入力箇所","手入力箇所","手入力箇所","手入力箇所","手入力箇所","手入力箇所","手入力箇所"))</f>
        <v>#REF!</v>
      </c>
    </row>
    <row r="10522" spans="1:14" ht="40.200000000000003" thickBot="1" x14ac:dyDescent="0.25">
      <c r="A10522" s="38" t="s">
        <v>81</v>
      </c>
      <c r="B10522" s="35">
        <v>232</v>
      </c>
      <c r="C10522" s="35">
        <v>232</v>
      </c>
      <c r="D10522" s="36"/>
      <c r="E10522" s="36"/>
      <c r="F10522" s="36"/>
      <c r="G10522" s="36"/>
      <c r="H10522" s="36"/>
      <c r="I10522" s="36"/>
      <c r="J10522" s="36"/>
      <c r="K10522" s="67"/>
      <c r="L10522" s="111" t="s">
        <v>81</v>
      </c>
      <c r="M10522" s="103" t="e">
        <f>#REF!</f>
        <v>#REF!</v>
      </c>
      <c r="N10522" s="103" t="e">
        <f>IF(M10522=0,"",CHOOSE(M10522,"232","232","手入力箇所","手入力箇所","手入力箇所","手入力箇所","手入力箇所","手入力箇所","手入力箇所","手入力箇所","手入力箇所","手入力箇所"))</f>
        <v>#REF!</v>
      </c>
    </row>
    <row r="10523" spans="1:14" ht="13.8" thickBot="1" x14ac:dyDescent="0.25">
      <c r="A10523" s="39" t="s">
        <v>82</v>
      </c>
      <c r="B10523" s="17">
        <v>6</v>
      </c>
      <c r="C10523" s="17">
        <v>9</v>
      </c>
      <c r="D10523" s="17">
        <v>11</v>
      </c>
      <c r="E10523" s="17">
        <v>13</v>
      </c>
      <c r="F10523" s="17">
        <v>18</v>
      </c>
      <c r="G10523" s="17">
        <v>26</v>
      </c>
      <c r="H10523" s="17">
        <v>35</v>
      </c>
      <c r="I10523" s="17">
        <v>43</v>
      </c>
      <c r="J10523" s="17">
        <v>49</v>
      </c>
      <c r="K10523" s="70"/>
      <c r="L10523" s="111" t="s">
        <v>82</v>
      </c>
      <c r="M10523" s="103" t="e">
        <f>#REF!</f>
        <v>#REF!</v>
      </c>
      <c r="N10523" s="103" t="e">
        <f>IF(M10523=0,"",CHOOSE(M10523,"6","9","11","13","13","18","18","18","18","18","26","26","26","26","26","26","26","26","26","26","35","35","35","35","35","35","35","35","35","35","43","43","43","43","43","43","43","43","43","43","49","49","49","49","49","49","49","49","49","49","手入力箇所","手入力箇所","手入力箇所","手入力箇所","手入力箇所","手入力箇所","手入力箇所","手入力箇所","手入力箇所","手入力箇所"))</f>
        <v>#REF!</v>
      </c>
    </row>
    <row r="10524" spans="1:14" ht="13.8" thickBot="1" x14ac:dyDescent="0.25">
      <c r="A10524" s="31" t="s">
        <v>83</v>
      </c>
      <c r="B10524" s="18">
        <v>6</v>
      </c>
      <c r="C10524" s="18">
        <v>10</v>
      </c>
      <c r="D10524" s="18">
        <v>14</v>
      </c>
      <c r="E10524" s="18">
        <v>17</v>
      </c>
      <c r="F10524" s="18">
        <v>29</v>
      </c>
      <c r="G10524" s="18">
        <v>50</v>
      </c>
      <c r="H10524" s="18">
        <v>76</v>
      </c>
      <c r="I10524" s="18">
        <v>100</v>
      </c>
      <c r="J10524" s="18">
        <v>123</v>
      </c>
      <c r="K10524" s="69"/>
      <c r="L10524" s="111" t="s">
        <v>83</v>
      </c>
      <c r="M10524" s="103" t="e">
        <f>#REF!</f>
        <v>#REF!</v>
      </c>
      <c r="N10524" s="103" t="e">
        <f>IF(M10524=0,"",CHOOSE(M10524,"6","10","14","17","17","29","29","29","29","29","50","50","50","50","50","50","50","50","50","50","76","76","76","76","76","76","76","76","76","76","100","100","100","100","100","100","100","100","100","100","123","123","123","123","123","123","123","123","123","123","手入力箇所","手入力箇所","手入力箇所","手入力箇所","手入力箇所","手入力箇所","手入力箇所","手入力箇所","手入力箇所"))</f>
        <v>#REF!</v>
      </c>
    </row>
    <row r="10525" spans="1:14" ht="27" thickBot="1" x14ac:dyDescent="0.25">
      <c r="A10525" s="32" t="s">
        <v>84</v>
      </c>
      <c r="B10525" s="20">
        <v>9</v>
      </c>
      <c r="C10525" s="20">
        <v>15</v>
      </c>
      <c r="D10525" s="20">
        <v>20</v>
      </c>
      <c r="E10525" s="20">
        <v>24</v>
      </c>
      <c r="F10525" s="20">
        <v>39</v>
      </c>
      <c r="G10525" s="20">
        <v>65</v>
      </c>
      <c r="H10525" s="63"/>
      <c r="I10525" s="63"/>
      <c r="J10525" s="63"/>
      <c r="K10525" s="106"/>
      <c r="L10525" s="111" t="s">
        <v>84</v>
      </c>
      <c r="M10525" s="103" t="e">
        <f>#REF!</f>
        <v>#REF!</v>
      </c>
      <c r="N10525" s="103" t="e">
        <f>IF(M10525=0,"",CHOOSE(M10525,"9","15","20","24","24","39","39","39","39","39","65","65","65","65","65","65","65","65","65","65","手入力箇所","手入力箇所","手入力箇所","手入力箇所","手入力箇所","手入力箇所","手入力箇所","手入力箇所","手入力箇所","手入力箇所"))</f>
        <v>#REF!</v>
      </c>
    </row>
    <row r="10528" spans="1:14" ht="13.8" thickBot="1" x14ac:dyDescent="0.25"/>
    <row r="10529" spans="1:14" ht="13.8" thickBot="1" x14ac:dyDescent="0.25">
      <c r="A10529" s="688" t="e">
        <f>#REF!</f>
        <v>#REF!</v>
      </c>
      <c r="B10529" s="688"/>
      <c r="C10529" s="688"/>
      <c r="D10529" s="689" t="s">
        <v>192</v>
      </c>
      <c r="E10529" s="689"/>
      <c r="F10529" s="689"/>
      <c r="G10529" s="689"/>
      <c r="H10529" s="689"/>
      <c r="I10529" s="689"/>
      <c r="J10529" s="689"/>
      <c r="K10529" s="689"/>
      <c r="L10529" s="689"/>
      <c r="M10529" s="689"/>
      <c r="N10529" s="689"/>
    </row>
    <row r="10530" spans="1:14" ht="13.8" thickBot="1" x14ac:dyDescent="0.25">
      <c r="A10530" s="65"/>
      <c r="B10530" s="33">
        <v>1</v>
      </c>
      <c r="C10530" s="24">
        <v>2</v>
      </c>
      <c r="D10530" s="24">
        <v>3</v>
      </c>
      <c r="E10530" s="24" t="s">
        <v>58</v>
      </c>
      <c r="F10530" s="24" t="s">
        <v>59</v>
      </c>
      <c r="G10530" s="24" t="s">
        <v>60</v>
      </c>
      <c r="H10530" s="24" t="s">
        <v>61</v>
      </c>
      <c r="I10530" s="24" t="s">
        <v>62</v>
      </c>
      <c r="J10530" s="24" t="s">
        <v>194</v>
      </c>
      <c r="K10530" s="25" t="s">
        <v>85</v>
      </c>
      <c r="L10530" s="105" t="s">
        <v>189</v>
      </c>
      <c r="M10530" s="105" t="s">
        <v>188</v>
      </c>
      <c r="N10530" s="105" t="s">
        <v>51</v>
      </c>
    </row>
    <row r="10531" spans="1:14" ht="13.8" thickBot="1" x14ac:dyDescent="0.25">
      <c r="A10531" s="26" t="s">
        <v>56</v>
      </c>
      <c r="B10531" s="22">
        <v>5</v>
      </c>
      <c r="C10531" s="22">
        <v>7</v>
      </c>
      <c r="D10531" s="22">
        <v>8</v>
      </c>
      <c r="E10531" s="22">
        <v>8</v>
      </c>
      <c r="F10531" s="22">
        <v>10</v>
      </c>
      <c r="G10531" s="22">
        <v>13</v>
      </c>
      <c r="H10531" s="22">
        <v>16</v>
      </c>
      <c r="I10531" s="22"/>
      <c r="J10531" s="23"/>
      <c r="K10531" s="1"/>
      <c r="L10531" s="26" t="s">
        <v>56</v>
      </c>
      <c r="M10531" s="104" t="e">
        <f>#REF!</f>
        <v>#REF!</v>
      </c>
      <c r="N10531" s="112" t="e">
        <f>IF(M10531=0,"",CHOOSE(M10531,"5","7","8","8","8","10","10","10","10","10","13","13","13","13","13","13","13","13","13","13","16","16","16","16","16","16","16","16","16","16","16","手入力箇所","手入力箇所","手入力箇所","手入力箇所","手入力箇所","手入力箇所","手入力箇所","手入力箇所","手入力箇所","手入力箇所"))</f>
        <v>#REF!</v>
      </c>
    </row>
    <row r="10532" spans="1:14" ht="13.8" thickBot="1" x14ac:dyDescent="0.25">
      <c r="A10532" s="27" t="s">
        <v>57</v>
      </c>
      <c r="B10532" s="18">
        <v>5</v>
      </c>
      <c r="C10532" s="18">
        <v>7</v>
      </c>
      <c r="D10532" s="18">
        <v>8</v>
      </c>
      <c r="E10532" s="18">
        <v>9</v>
      </c>
      <c r="F10532" s="18">
        <v>12</v>
      </c>
      <c r="G10532" s="18">
        <v>16</v>
      </c>
      <c r="H10532" s="18"/>
      <c r="I10532" s="18"/>
      <c r="J10532" s="62"/>
      <c r="K10532" s="19"/>
      <c r="L10532" s="27" t="s">
        <v>57</v>
      </c>
      <c r="M10532" s="104" t="e">
        <f>#REF!</f>
        <v>#REF!</v>
      </c>
      <c r="N10532" s="113" t="e">
        <f>IF(M10532=0,"",CHOOSE(M10532,"5","7","8","9","9","12","12","12","12","12","16","16","16","16","16","16","16","16","16","16","手入力箇所","手入力箇所","手入力箇所","手入力箇所","手入力箇所","手入力箇所","手入力箇所","手入力箇所","手入力箇所","手入力箇所"))</f>
        <v>#REF!</v>
      </c>
    </row>
    <row r="10533" spans="1:14" ht="48.6" thickBot="1" x14ac:dyDescent="0.25">
      <c r="A10533" s="28" t="s">
        <v>64</v>
      </c>
      <c r="B10533" s="18">
        <v>6</v>
      </c>
      <c r="C10533" s="18"/>
      <c r="D10533" s="18"/>
      <c r="E10533" s="18"/>
      <c r="F10533" s="18"/>
      <c r="G10533" s="18"/>
      <c r="H10533" s="18"/>
      <c r="I10533" s="18"/>
      <c r="J10533" s="62"/>
      <c r="K10533" s="19"/>
      <c r="L10533" s="28" t="s">
        <v>64</v>
      </c>
      <c r="M10533" s="104" t="e">
        <f>#REF!</f>
        <v>#REF!</v>
      </c>
      <c r="N10533" s="113" t="e">
        <f>IF(M10533=0,"",CHOOSE(M10533,"6","手入力箇所","手入力箇所","手入力箇所","手入力箇所","手入力箇所","手入力箇所","手入力箇所","手入力箇所","手入力箇所","手入力箇所","",""))</f>
        <v>#REF!</v>
      </c>
    </row>
    <row r="10534" spans="1:14" ht="48.6" thickBot="1" x14ac:dyDescent="0.25">
      <c r="A10534" s="28" t="s">
        <v>65</v>
      </c>
      <c r="B10534" s="18">
        <v>6</v>
      </c>
      <c r="C10534" s="18"/>
      <c r="D10534" s="18"/>
      <c r="E10534" s="18"/>
      <c r="F10534" s="18"/>
      <c r="G10534" s="18"/>
      <c r="H10534" s="18"/>
      <c r="I10534" s="18"/>
      <c r="J10534" s="62"/>
      <c r="K10534" s="19"/>
      <c r="L10534" s="28" t="s">
        <v>65</v>
      </c>
      <c r="M10534" s="104" t="e">
        <f>#REF!</f>
        <v>#REF!</v>
      </c>
      <c r="N10534" s="113" t="e">
        <f>IF(M10534=0,"",CHOOSE(M10534,"6","手入力箇所","手入力箇所","手入力箇所","手入力箇所","手入力箇所","手入力箇所","手入力箇所","手入力箇所","手入力箇所","手入力箇所","",""))</f>
        <v>#REF!</v>
      </c>
    </row>
    <row r="10535" spans="1:14" ht="24.6" thickBot="1" x14ac:dyDescent="0.25">
      <c r="A10535" s="28" t="s">
        <v>66</v>
      </c>
      <c r="B10535" s="18">
        <v>5</v>
      </c>
      <c r="C10535" s="18">
        <v>7</v>
      </c>
      <c r="D10535" s="18">
        <v>8</v>
      </c>
      <c r="E10535" s="18">
        <v>9</v>
      </c>
      <c r="F10535" s="18">
        <v>12</v>
      </c>
      <c r="G10535" s="18"/>
      <c r="H10535" s="18"/>
      <c r="I10535" s="18"/>
      <c r="J10535" s="62"/>
      <c r="K10535" s="19"/>
      <c r="L10535" s="28" t="s">
        <v>66</v>
      </c>
      <c r="M10535" s="104" t="e">
        <f>#REF!</f>
        <v>#REF!</v>
      </c>
      <c r="N10535" s="113" t="e">
        <f>IF(M10535=0,"",CHOOSE(M10535,"5","7","8","9","9","12","12","12","12","12","手入力箇所","手入力箇所","手入力箇所","手入力箇所","手入力箇所","手入力箇所","手入力箇所","手入力箇所","手入力箇所","手入力箇所"))</f>
        <v>#REF!</v>
      </c>
    </row>
    <row r="10536" spans="1:14" ht="36.6" thickBot="1" x14ac:dyDescent="0.25">
      <c r="A10536" s="28" t="s">
        <v>67</v>
      </c>
      <c r="B10536" s="18">
        <v>4</v>
      </c>
      <c r="C10536" s="18">
        <v>5</v>
      </c>
      <c r="D10536" s="18">
        <v>5</v>
      </c>
      <c r="E10536" s="18">
        <v>6</v>
      </c>
      <c r="F10536" s="18"/>
      <c r="G10536" s="18"/>
      <c r="H10536" s="18"/>
      <c r="I10536" s="18"/>
      <c r="J10536" s="62"/>
      <c r="K10536" s="19"/>
      <c r="L10536" s="28" t="s">
        <v>67</v>
      </c>
      <c r="M10536" s="104" t="e">
        <f>#REF!</f>
        <v>#REF!</v>
      </c>
      <c r="N10536" s="113" t="e">
        <f>IF(M10536=0,"",CHOOSE(M10536,"4","5","5","6","6","手入力箇所","手入力箇所","手入力箇所","手入力箇所","手入力箇所","手入力箇所","手入力箇所","手入力箇所","手入力箇所","手入力箇所"))</f>
        <v>#REF!</v>
      </c>
    </row>
    <row r="10537" spans="1:14" ht="24.6" thickBot="1" x14ac:dyDescent="0.25">
      <c r="A10537" s="28" t="s">
        <v>68</v>
      </c>
      <c r="B10537" s="18">
        <v>12</v>
      </c>
      <c r="C10537" s="18">
        <v>12</v>
      </c>
      <c r="D10537" s="18">
        <v>12</v>
      </c>
      <c r="E10537" s="18">
        <v>12</v>
      </c>
      <c r="F10537" s="18">
        <v>12</v>
      </c>
      <c r="G10537" s="18">
        <v>12</v>
      </c>
      <c r="H10537" s="18">
        <v>12</v>
      </c>
      <c r="I10537" s="18"/>
      <c r="J10537" s="62"/>
      <c r="K10537" s="19"/>
      <c r="L10537" s="28" t="s">
        <v>68</v>
      </c>
      <c r="M10537" s="104" t="e">
        <f>#REF!</f>
        <v>#REF!</v>
      </c>
      <c r="N10537" s="113" t="e">
        <f>IF(M10537=0,"",CHOOSE(M10537,"12","12","12","12","12","12","12","12","12","12","12","12","12","12","12","12","12","12","12","12","12","12","12","12","12","12","12","12","12","12","手入力箇所","手入力箇所","手入力箇所","手入力箇所","手入力箇所","手入力箇所","手入力箇所","手入力箇所","手入力箇所","手入力箇所"))</f>
        <v>#REF!</v>
      </c>
    </row>
    <row r="10538" spans="1:14" ht="36.6" thickBot="1" x14ac:dyDescent="0.25">
      <c r="A10538" s="28" t="s">
        <v>69</v>
      </c>
      <c r="B10538" s="18">
        <v>7</v>
      </c>
      <c r="C10538" s="18">
        <v>7</v>
      </c>
      <c r="D10538" s="18">
        <v>7</v>
      </c>
      <c r="E10538" s="18">
        <v>7</v>
      </c>
      <c r="F10538" s="18">
        <v>7</v>
      </c>
      <c r="G10538" s="18"/>
      <c r="H10538" s="18"/>
      <c r="I10538" s="18"/>
      <c r="J10538" s="62"/>
      <c r="K10538" s="19"/>
      <c r="L10538" s="28" t="s">
        <v>69</v>
      </c>
      <c r="M10538" s="104" t="e">
        <f>#REF!</f>
        <v>#REF!</v>
      </c>
      <c r="N10538" s="113" t="e">
        <f>IF(M10538=0,"",CHOOSE(M10538,"7","7","7","7","7","7","7","7","7","7","手入力箇所","手入力箇所","手入力箇所","手入力箇所","手入力箇所","手入力箇所","手入力箇所","手入力箇所","手入力箇所","手入力箇所"))</f>
        <v>#REF!</v>
      </c>
    </row>
    <row r="10539" spans="1:14" ht="13.8" thickBot="1" x14ac:dyDescent="0.25">
      <c r="A10539" s="27" t="s">
        <v>63</v>
      </c>
      <c r="B10539" s="18">
        <v>4</v>
      </c>
      <c r="C10539" s="18">
        <v>5</v>
      </c>
      <c r="D10539" s="18">
        <v>7</v>
      </c>
      <c r="E10539" s="18">
        <v>8</v>
      </c>
      <c r="F10539" s="18">
        <v>11</v>
      </c>
      <c r="G10539" s="18">
        <v>16</v>
      </c>
      <c r="H10539" s="18">
        <v>22</v>
      </c>
      <c r="I10539" s="18">
        <v>26</v>
      </c>
      <c r="J10539" s="18">
        <v>31</v>
      </c>
      <c r="K10539" s="19"/>
      <c r="L10539" s="27" t="s">
        <v>63</v>
      </c>
      <c r="M10539" s="104" t="e">
        <f>#REF!</f>
        <v>#REF!</v>
      </c>
      <c r="N10539" s="113" t="e">
        <f>IF(M10539=0,"",CHOOSE(M10539,"4","5","7","8","8","11","11","11","11","11","16","16","16","16","16","16","16","16","16","16","22","22","22","22","22","22","22","22","22","22","26","26","26","26","26","26","26","26","26","26","31","31","31","31","31","31","31","31","31","31","31","手入力箇所","手入力箇所","手入力箇所","手入力箇所","手入力箇所","手入力箇所","手入力箇所","手入力箇所","手入力箇所","手入力箇所"))</f>
        <v>#REF!</v>
      </c>
    </row>
    <row r="10540" spans="1:14" ht="24.6" thickBot="1" x14ac:dyDescent="0.25">
      <c r="A10540" s="28" t="s">
        <v>70</v>
      </c>
      <c r="B10540" s="18">
        <v>5</v>
      </c>
      <c r="C10540" s="18">
        <v>6</v>
      </c>
      <c r="D10540" s="18">
        <v>7</v>
      </c>
      <c r="E10540" s="18"/>
      <c r="F10540" s="18"/>
      <c r="G10540" s="18"/>
      <c r="H10540" s="18"/>
      <c r="I10540" s="18"/>
      <c r="J10540" s="62"/>
      <c r="K10540" s="19"/>
      <c r="L10540" s="28" t="s">
        <v>70</v>
      </c>
      <c r="M10540" s="104" t="e">
        <f>#REF!</f>
        <v>#REF!</v>
      </c>
      <c r="N10540" s="113" t="e">
        <f>IF(M10540=0,"",CHOOSE(M10540,"5","6","7","手入力箇所","手入力箇所","手入力箇所","手入力箇所","手入力箇所","手入力箇所","手入力箇所","手入力箇所","手入力箇所","手入力箇所"))</f>
        <v>#REF!</v>
      </c>
    </row>
    <row r="10541" spans="1:14" ht="13.8" thickBot="1" x14ac:dyDescent="0.25">
      <c r="A10541" s="29" t="s">
        <v>71</v>
      </c>
      <c r="B10541" s="18">
        <v>3</v>
      </c>
      <c r="C10541" s="18">
        <v>6</v>
      </c>
      <c r="D10541" s="18">
        <v>19</v>
      </c>
      <c r="E10541" s="18"/>
      <c r="F10541" s="18"/>
      <c r="G10541" s="18"/>
      <c r="H10541" s="18"/>
      <c r="I10541" s="18"/>
      <c r="J10541" s="62"/>
      <c r="K10541" s="19"/>
      <c r="L10541" s="29" t="s">
        <v>71</v>
      </c>
      <c r="M10541" s="104" t="e">
        <f>#REF!</f>
        <v>#REF!</v>
      </c>
      <c r="N10541" s="113" t="e">
        <f>IF(M10541=0,"",CHOOSE(M10541,"3","6","19","手入力箇所","手入力箇所","手入力箇所","手入力箇所","手入力箇所","手入力箇所","手入力箇所","手入力箇所","手入力箇所","手入力箇所"))</f>
        <v>#REF!</v>
      </c>
    </row>
    <row r="10542" spans="1:14" ht="13.8" thickBot="1" x14ac:dyDescent="0.25">
      <c r="A10542" s="29" t="s">
        <v>72</v>
      </c>
      <c r="B10542" s="18">
        <v>1</v>
      </c>
      <c r="C10542" s="18">
        <v>3</v>
      </c>
      <c r="D10542" s="18">
        <v>5</v>
      </c>
      <c r="E10542" s="18">
        <v>9</v>
      </c>
      <c r="F10542" s="18">
        <v>26</v>
      </c>
      <c r="G10542" s="18"/>
      <c r="H10542" s="18"/>
      <c r="I10542" s="18"/>
      <c r="J10542" s="62"/>
      <c r="K10542" s="19"/>
      <c r="L10542" s="29" t="s">
        <v>72</v>
      </c>
      <c r="M10542" s="104" t="e">
        <f>#REF!</f>
        <v>#REF!</v>
      </c>
      <c r="N10542" s="113" t="e">
        <f>IF(M10542=0,"",CHOOSE(M10542,"1","3","5","9","9","26","26","26","26","26","手入力箇所","手入力箇所","手入力箇所","手入力箇所","手入力箇所","手入力箇所","手入力箇所","手入力箇所","手入力箇所","手入力箇所"))</f>
        <v>#REF!</v>
      </c>
    </row>
    <row r="10543" spans="1:14" ht="13.8" thickBot="1" x14ac:dyDescent="0.25">
      <c r="A10543" s="29" t="s">
        <v>73</v>
      </c>
      <c r="B10543" s="18">
        <v>4</v>
      </c>
      <c r="C10543" s="18">
        <v>11</v>
      </c>
      <c r="D10543" s="18">
        <v>20</v>
      </c>
      <c r="E10543" s="18">
        <v>33</v>
      </c>
      <c r="F10543" s="18"/>
      <c r="G10543" s="18"/>
      <c r="H10543" s="18"/>
      <c r="I10543" s="18"/>
      <c r="J10543" s="62"/>
      <c r="K10543" s="19"/>
      <c r="L10543" s="29" t="s">
        <v>73</v>
      </c>
      <c r="M10543" s="104" t="e">
        <f>#REF!</f>
        <v>#REF!</v>
      </c>
      <c r="N10543" s="113" t="e">
        <f>IF(M10543=0,"",CHOOSE(M10543,"4","11","20","33","33","手入力箇所","手入力箇所","手入力箇所","手入力箇所","手入力箇所","手入力箇所","手入力箇所","手入力箇所","手入力箇所","手入力箇所"))</f>
        <v>#REF!</v>
      </c>
    </row>
    <row r="10544" spans="1:14" ht="37.200000000000003" thickBot="1" x14ac:dyDescent="0.25">
      <c r="A10544" s="30" t="s">
        <v>74</v>
      </c>
      <c r="B10544" s="18">
        <v>4</v>
      </c>
      <c r="C10544" s="18">
        <v>6</v>
      </c>
      <c r="D10544" s="18">
        <v>8</v>
      </c>
      <c r="E10544" s="18">
        <v>10</v>
      </c>
      <c r="F10544" s="18">
        <v>15</v>
      </c>
      <c r="G10544" s="18">
        <v>23</v>
      </c>
      <c r="H10544" s="18">
        <v>33</v>
      </c>
      <c r="I10544" s="18"/>
      <c r="J10544" s="62"/>
      <c r="K10544" s="19"/>
      <c r="L10544" s="30" t="s">
        <v>74</v>
      </c>
      <c r="M10544" s="104" t="e">
        <f>#REF!</f>
        <v>#REF!</v>
      </c>
      <c r="N10544" s="113" t="e">
        <f>IF(M10544=0,"",CHOOSE(M10544,"4","6","8","10","10","15","15","15","15","15","23","23","23","23","23","23","23","23","23","23","33","33","33","33","33","33","33","33","33","33","手入力箇所","手入力箇所","手入力箇所","手入力箇所","手入力箇所","手入力箇所","手入力箇所","手入力箇所","手入力箇所","手入力箇所"))</f>
        <v>#REF!</v>
      </c>
    </row>
    <row r="10545" spans="1:14" ht="13.8" thickBot="1" x14ac:dyDescent="0.25">
      <c r="A10545" s="29" t="s">
        <v>75</v>
      </c>
      <c r="B10545" s="18">
        <v>6</v>
      </c>
      <c r="C10545" s="18">
        <v>14</v>
      </c>
      <c r="D10545" s="18">
        <v>25</v>
      </c>
      <c r="E10545" s="18">
        <v>39</v>
      </c>
      <c r="F10545" s="18"/>
      <c r="G10545" s="18"/>
      <c r="H10545" s="18"/>
      <c r="I10545" s="18"/>
      <c r="J10545" s="62"/>
      <c r="K10545" s="19"/>
      <c r="L10545" s="29" t="s">
        <v>75</v>
      </c>
      <c r="M10545" s="104" t="e">
        <f>#REF!</f>
        <v>#REF!</v>
      </c>
      <c r="N10545" s="113" t="e">
        <f>IF(M10545=0,"",CHOOSE(M10545,"6","14","25","39","39","手入力箇所","手入力箇所","手入力箇所","手入力箇所","手入力箇所","手入力箇所","手入力箇所","手入力箇所","手入力箇所","手入力箇所"))</f>
        <v>#REF!</v>
      </c>
    </row>
    <row r="10546" spans="1:14" ht="37.200000000000003" thickBot="1" x14ac:dyDescent="0.25">
      <c r="A10546" s="30" t="s">
        <v>76</v>
      </c>
      <c r="B10546" s="18">
        <v>2</v>
      </c>
      <c r="C10546" s="18">
        <v>3</v>
      </c>
      <c r="D10546" s="18">
        <v>6</v>
      </c>
      <c r="E10546" s="18">
        <v>9</v>
      </c>
      <c r="F10546" s="18"/>
      <c r="G10546" s="18"/>
      <c r="H10546" s="18"/>
      <c r="I10546" s="18"/>
      <c r="J10546" s="62"/>
      <c r="K10546" s="19"/>
      <c r="L10546" s="30" t="s">
        <v>76</v>
      </c>
      <c r="M10546" s="104" t="e">
        <f>#REF!</f>
        <v>#REF!</v>
      </c>
      <c r="N10546" s="113" t="e">
        <f>IF(M10546=0,"",CHOOSE(M10546,"2","3","6","9","9","手入力箇所","手入力箇所","手入力箇所","手入力箇所","手入力箇所","手入力箇所","手入力箇所","手入力箇所","手入力箇所","手入力箇所"))</f>
        <v>#REF!</v>
      </c>
    </row>
    <row r="10547" spans="1:14" ht="27" thickBot="1" x14ac:dyDescent="0.25">
      <c r="A10547" s="31" t="s">
        <v>77</v>
      </c>
      <c r="B10547" s="18">
        <v>12</v>
      </c>
      <c r="C10547" s="18">
        <v>18</v>
      </c>
      <c r="D10547" s="18">
        <v>22</v>
      </c>
      <c r="E10547" s="18">
        <v>26</v>
      </c>
      <c r="F10547" s="62"/>
      <c r="G10547" s="62"/>
      <c r="H10547" s="62"/>
      <c r="I10547" s="62"/>
      <c r="J10547" s="62"/>
      <c r="K10547" s="19"/>
      <c r="L10547" s="31" t="s">
        <v>77</v>
      </c>
      <c r="M10547" s="104" t="e">
        <f>#REF!</f>
        <v>#REF!</v>
      </c>
      <c r="N10547" s="113" t="e">
        <f>IF(M10547=0,"",CHOOSE(M10547,"12","18","22","26","26","手入力箇所","手入力箇所","手入力箇所","手入力箇所","手入力箇所","手入力箇所","手入力箇所","手入力箇所","手入力箇所","手入力箇所"))</f>
        <v>#REF!</v>
      </c>
    </row>
    <row r="10548" spans="1:14" ht="40.200000000000003" thickBot="1" x14ac:dyDescent="0.25">
      <c r="A10548" s="31" t="s">
        <v>78</v>
      </c>
      <c r="B10548" s="18">
        <v>5</v>
      </c>
      <c r="C10548" s="18">
        <v>8</v>
      </c>
      <c r="D10548" s="18">
        <v>11</v>
      </c>
      <c r="E10548" s="18">
        <v>14</v>
      </c>
      <c r="F10548" s="62"/>
      <c r="G10548" s="62"/>
      <c r="H10548" s="62"/>
      <c r="I10548" s="62"/>
      <c r="J10548" s="62"/>
      <c r="K10548" s="19"/>
      <c r="L10548" s="31" t="s">
        <v>78</v>
      </c>
      <c r="M10548" s="104" t="e">
        <f>#REF!</f>
        <v>#REF!</v>
      </c>
      <c r="N10548" s="113" t="e">
        <f>IF(M10548=0,"",CHOOSE(M10548,"5","8","11","14","14","手入力箇所","手入力箇所","手入力箇所","手入力箇所","手入力箇所","手入力箇所","手入力箇所","手入力箇所","手入力箇所","手入力箇所"))</f>
        <v>#REF!</v>
      </c>
    </row>
    <row r="10549" spans="1:14" ht="27" thickBot="1" x14ac:dyDescent="0.25">
      <c r="A10549" s="31" t="s">
        <v>79</v>
      </c>
      <c r="B10549" s="18">
        <v>6</v>
      </c>
      <c r="C10549" s="18">
        <v>11</v>
      </c>
      <c r="D10549" s="18">
        <v>16</v>
      </c>
      <c r="E10549" s="18">
        <v>21</v>
      </c>
      <c r="F10549" s="62"/>
      <c r="G10549" s="62"/>
      <c r="H10549" s="62"/>
      <c r="I10549" s="62"/>
      <c r="J10549" s="62"/>
      <c r="K10549" s="19"/>
      <c r="L10549" s="31" t="s">
        <v>79</v>
      </c>
      <c r="M10549" s="104" t="e">
        <f>#REF!</f>
        <v>#REF!</v>
      </c>
      <c r="N10549" s="113" t="e">
        <f>IF(M10549=0,"",CHOOSE(M10549,"6","11","16","21","21","手入力箇所","手入力箇所","手入力箇所","手入力箇所","手入力箇所","手入力箇所","手入力箇所","手入力箇所","手入力箇所"))</f>
        <v>#REF!</v>
      </c>
    </row>
    <row r="10550" spans="1:14" ht="40.200000000000003" thickBot="1" x14ac:dyDescent="0.25">
      <c r="A10550" s="31" t="s">
        <v>80</v>
      </c>
      <c r="B10550" s="18">
        <v>5</v>
      </c>
      <c r="C10550" s="18">
        <v>7</v>
      </c>
      <c r="D10550" s="18">
        <v>9</v>
      </c>
      <c r="E10550" s="18">
        <v>10</v>
      </c>
      <c r="F10550" s="62"/>
      <c r="G10550" s="62"/>
      <c r="H10550" s="62"/>
      <c r="I10550" s="62"/>
      <c r="J10550" s="62"/>
      <c r="K10550" s="19"/>
      <c r="L10550" s="31" t="s">
        <v>80</v>
      </c>
      <c r="M10550" s="104" t="e">
        <f>#REF!</f>
        <v>#REF!</v>
      </c>
      <c r="N10550" s="113" t="e">
        <f>IF(M10550=0,"",CHOOSE(M10550,"5","7","9","10","10","手入力箇所","手入力箇所","手入力箇所","手入力箇所","手入力箇所","手入力箇所","手入力箇所","手入力箇所","手入力箇所"))</f>
        <v>#REF!</v>
      </c>
    </row>
    <row r="10551" spans="1:14" ht="40.200000000000003" thickBot="1" x14ac:dyDescent="0.25">
      <c r="A10551" s="31" t="s">
        <v>81</v>
      </c>
      <c r="B10551" s="18">
        <v>9</v>
      </c>
      <c r="C10551" s="18">
        <v>14</v>
      </c>
      <c r="D10551" s="62"/>
      <c r="E10551" s="62"/>
      <c r="F10551" s="62"/>
      <c r="G10551" s="62"/>
      <c r="H10551" s="62"/>
      <c r="I10551" s="62"/>
      <c r="J10551" s="62"/>
      <c r="K10551" s="19"/>
      <c r="L10551" s="31" t="s">
        <v>81</v>
      </c>
      <c r="M10551" s="104" t="e">
        <f>#REF!</f>
        <v>#REF!</v>
      </c>
      <c r="N10551" s="113" t="e">
        <f>IF(M10551=0,"",CHOOSE(M10551,"9","14","手入力箇所","手入力箇所","手入力箇所","手入力箇所","手入力箇所","手入力箇所","手入力箇所","手入力箇所","手入力箇所","手入力箇所"))</f>
        <v>#REF!</v>
      </c>
    </row>
    <row r="10552" spans="1:14" ht="13.8" thickBot="1" x14ac:dyDescent="0.25">
      <c r="A10552" s="31" t="s">
        <v>82</v>
      </c>
      <c r="B10552" s="18">
        <v>3</v>
      </c>
      <c r="C10552" s="18">
        <v>4</v>
      </c>
      <c r="D10552" s="18">
        <v>4</v>
      </c>
      <c r="E10552" s="18">
        <v>5</v>
      </c>
      <c r="F10552" s="18">
        <v>6</v>
      </c>
      <c r="G10552" s="18">
        <v>8</v>
      </c>
      <c r="H10552" s="18">
        <v>9</v>
      </c>
      <c r="I10552" s="18">
        <v>11</v>
      </c>
      <c r="J10552" s="18">
        <v>12</v>
      </c>
      <c r="K10552" s="19"/>
      <c r="L10552" s="31" t="s">
        <v>82</v>
      </c>
      <c r="M10552" s="104" t="e">
        <f>#REF!</f>
        <v>#REF!</v>
      </c>
      <c r="N10552" s="113" t="e">
        <f>IF(M10552=0,"",CHOOSE(M10552,"3","4","4","5","5","6","6","6","6","6","8","8","8","8","8","8","8","8","8","8","9","9","9","9","9","9","9","9","9","9","11","11","11","11","11","11","11","11","11","11","12","12","12","12","12","12","12","12","12","12","12","手入力箇所","手入力箇所","手入力箇所","手入力箇所","手入力箇所","手入力箇所","手入力箇所","手入力箇所","手入力箇所","手入力箇所"))</f>
        <v>#REF!</v>
      </c>
    </row>
    <row r="10553" spans="1:14" ht="13.8" thickBot="1" x14ac:dyDescent="0.25">
      <c r="A10553" s="31" t="s">
        <v>83</v>
      </c>
      <c r="B10553" s="18">
        <v>3</v>
      </c>
      <c r="C10553" s="18">
        <v>4</v>
      </c>
      <c r="D10553" s="18">
        <v>4</v>
      </c>
      <c r="E10553" s="18">
        <v>5</v>
      </c>
      <c r="F10553" s="18">
        <v>6</v>
      </c>
      <c r="G10553" s="18">
        <v>8</v>
      </c>
      <c r="H10553" s="18">
        <v>10</v>
      </c>
      <c r="I10553" s="18">
        <v>12</v>
      </c>
      <c r="J10553" s="18">
        <v>13</v>
      </c>
      <c r="K10553" s="19"/>
      <c r="L10553" s="31" t="s">
        <v>83</v>
      </c>
      <c r="M10553" s="104" t="e">
        <f>#REF!</f>
        <v>#REF!</v>
      </c>
      <c r="N10553" s="113" t="e">
        <f>IF(M10553=0,"",CHOOSE(M10553,"3","4","4","5","5","6","6","6","6","6","8","8","8","8","8","8","8","8","8","8","10","10","10","10","10","10","10","10","10","10","12","12","12","12","12","12","12","12","12","12","13","13","13","13","13","13","13","13","13","13","13","手入力箇所","手入力箇所","手入力箇所","手入力箇所","手入力箇所","手入力箇所","手入力箇所","手入力箇所","手入力箇所","手入力箇所"))</f>
        <v>#REF!</v>
      </c>
    </row>
    <row r="10554" spans="1:14" ht="27" thickBot="1" x14ac:dyDescent="0.25">
      <c r="A10554" s="32" t="s">
        <v>84</v>
      </c>
      <c r="B10554" s="20">
        <v>1</v>
      </c>
      <c r="C10554" s="20">
        <v>2</v>
      </c>
      <c r="D10554" s="20">
        <v>3</v>
      </c>
      <c r="E10554" s="20">
        <v>4</v>
      </c>
      <c r="F10554" s="20">
        <v>8</v>
      </c>
      <c r="G10554" s="20">
        <v>19</v>
      </c>
      <c r="H10554" s="63"/>
      <c r="I10554" s="63"/>
      <c r="J10554" s="63"/>
      <c r="K10554" s="21"/>
      <c r="L10554" s="32" t="s">
        <v>84</v>
      </c>
      <c r="M10554" s="104" t="e">
        <f>#REF!</f>
        <v>#REF!</v>
      </c>
      <c r="N10554" s="113" t="e">
        <f>IF(M10554=0,"",CHOOSE(M10554,"1","2","3","4","4","8","8","8","8","8","19","19","19","19","19","19","19","19","19","19","手入力箇所","手入力箇所","手入力箇所","手入力箇所","手入力箇所","手入力箇所","手入力箇所","手入力箇所","手入力箇所","手入力箇所"))</f>
        <v>#REF!</v>
      </c>
    </row>
    <row r="10555" spans="1:14" ht="13.8" thickBot="1" x14ac:dyDescent="0.25"/>
    <row r="10556" spans="1:14" ht="13.8" thickBot="1" x14ac:dyDescent="0.25">
      <c r="A10556" s="686" t="e">
        <f>A10529</f>
        <v>#REF!</v>
      </c>
      <c r="B10556" s="686"/>
      <c r="C10556" s="686"/>
      <c r="D10556" s="687" t="s">
        <v>193</v>
      </c>
      <c r="E10556" s="687"/>
      <c r="F10556" s="687"/>
      <c r="G10556" s="687"/>
      <c r="H10556" s="687"/>
      <c r="I10556" s="687"/>
      <c r="J10556" s="687"/>
      <c r="K10556" s="687"/>
      <c r="L10556" s="687"/>
      <c r="M10556" s="687"/>
      <c r="N10556" s="687"/>
    </row>
    <row r="10557" spans="1:14" ht="13.8" thickBot="1" x14ac:dyDescent="0.25">
      <c r="A10557" s="105"/>
      <c r="B10557" s="33">
        <v>1</v>
      </c>
      <c r="C10557" s="24">
        <v>2</v>
      </c>
      <c r="D10557" s="24">
        <v>3</v>
      </c>
      <c r="E10557" s="24" t="s">
        <v>58</v>
      </c>
      <c r="F10557" s="24" t="s">
        <v>59</v>
      </c>
      <c r="G10557" s="24" t="s">
        <v>60</v>
      </c>
      <c r="H10557" s="24" t="s">
        <v>61</v>
      </c>
      <c r="I10557" s="24" t="s">
        <v>62</v>
      </c>
      <c r="J10557" s="24" t="s">
        <v>194</v>
      </c>
      <c r="K10557" s="102" t="s">
        <v>85</v>
      </c>
      <c r="L10557" s="105" t="s">
        <v>189</v>
      </c>
      <c r="M10557" s="105" t="s">
        <v>188</v>
      </c>
      <c r="N10557" s="105" t="s">
        <v>51</v>
      </c>
    </row>
    <row r="10558" spans="1:14" ht="13.8" thickBot="1" x14ac:dyDescent="0.25">
      <c r="A10558" s="26" t="s">
        <v>56</v>
      </c>
      <c r="B10558" s="22">
        <v>16</v>
      </c>
      <c r="C10558" s="22">
        <v>25</v>
      </c>
      <c r="D10558" s="22">
        <v>32</v>
      </c>
      <c r="E10558" s="22">
        <v>38</v>
      </c>
      <c r="F10558" s="22">
        <v>56</v>
      </c>
      <c r="G10558" s="22">
        <v>87</v>
      </c>
      <c r="H10558" s="22">
        <v>121</v>
      </c>
      <c r="I10558" s="22"/>
      <c r="J10558" s="23"/>
      <c r="K10558" s="68"/>
      <c r="L10558" s="107" t="s">
        <v>56</v>
      </c>
      <c r="M10558" s="103" t="e">
        <f>#REF!</f>
        <v>#REF!</v>
      </c>
      <c r="N10558" s="103" t="e">
        <f>IF(M10558=0,"",CHOOSE(M10558,"16","25","32","38","38","56","56","56","56","56","87","87","87","87","87","87","87","87","87","87","121","121","121","121","121","121","121","121","121","121","手入力箇所","手入力箇所","手入力箇所","手入力箇所","手入力箇所","手入力箇所","手入力箇所","手入力箇所","手入力箇所","手入力箇所"))</f>
        <v>#REF!</v>
      </c>
    </row>
    <row r="10559" spans="1:14" ht="13.8" thickBot="1" x14ac:dyDescent="0.25">
      <c r="A10559" s="27" t="s">
        <v>57</v>
      </c>
      <c r="B10559" s="18">
        <v>25</v>
      </c>
      <c r="C10559" s="18">
        <v>33</v>
      </c>
      <c r="D10559" s="18">
        <v>40</v>
      </c>
      <c r="E10559" s="18">
        <v>45</v>
      </c>
      <c r="F10559" s="18">
        <v>58</v>
      </c>
      <c r="G10559" s="18">
        <v>79</v>
      </c>
      <c r="H10559" s="18"/>
      <c r="I10559" s="18"/>
      <c r="J10559" s="62"/>
      <c r="K10559" s="69"/>
      <c r="L10559" s="107" t="s">
        <v>57</v>
      </c>
      <c r="M10559" s="103" t="e">
        <f>#REF!</f>
        <v>#REF!</v>
      </c>
      <c r="N10559" s="103" t="e">
        <f>IF(M10559=0,"",CHOOSE(M10559,"25","33","40","45","45","58","58","58","58","58","79","79","79","79","79","79","79","79","79","79","手入力箇所","手入力箇所","手入力箇所","手入力箇所","手入力箇所","手入力箇所","手入力箇所","手入力箇所","手入力箇所","手入力箇所"))</f>
        <v>#REF!</v>
      </c>
    </row>
    <row r="10560" spans="1:14" ht="48.6" thickBot="1" x14ac:dyDescent="0.25">
      <c r="A10560" s="28" t="s">
        <v>64</v>
      </c>
      <c r="B10560" s="18">
        <v>32</v>
      </c>
      <c r="C10560" s="18"/>
      <c r="D10560" s="18"/>
      <c r="E10560" s="18"/>
      <c r="F10560" s="18"/>
      <c r="G10560" s="18"/>
      <c r="H10560" s="18"/>
      <c r="I10560" s="18"/>
      <c r="J10560" s="62"/>
      <c r="K10560" s="69"/>
      <c r="L10560" s="108" t="s">
        <v>64</v>
      </c>
      <c r="M10560" s="103" t="e">
        <f>#REF!</f>
        <v>#REF!</v>
      </c>
      <c r="N10560" s="103" t="e">
        <f>IF(M10560=0,"",CHOOSE(M10560,"32","手入力箇所","手入力箇所","手入力箇所","手入力箇所","手入力箇所","手入力箇所","手入力箇所","手入力箇所","手入力箇所","手入力箇所"))</f>
        <v>#REF!</v>
      </c>
    </row>
    <row r="10561" spans="1:14" ht="48.6" thickBot="1" x14ac:dyDescent="0.25">
      <c r="A10561" s="28" t="s">
        <v>65</v>
      </c>
      <c r="B10561" s="18">
        <v>36</v>
      </c>
      <c r="C10561" s="18"/>
      <c r="D10561" s="18"/>
      <c r="E10561" s="18"/>
      <c r="F10561" s="18"/>
      <c r="G10561" s="18"/>
      <c r="H10561" s="18"/>
      <c r="I10561" s="18"/>
      <c r="J10561" s="62"/>
      <c r="K10561" s="69"/>
      <c r="L10561" s="108" t="s">
        <v>65</v>
      </c>
      <c r="M10561" s="103" t="e">
        <f>#REF!</f>
        <v>#REF!</v>
      </c>
      <c r="N10561" s="103" t="e">
        <f>IF(M10561=0,"",CHOOSE(M10561,"36","手入力箇所","手入力箇所","手入力箇所","手入力箇所","手入力箇所","手入力箇所","手入力箇所","手入力箇所","手入力箇所","手入力箇所"))</f>
        <v>#REF!</v>
      </c>
    </row>
    <row r="10562" spans="1:14" ht="24.6" thickBot="1" x14ac:dyDescent="0.25">
      <c r="A10562" s="28" t="s">
        <v>66</v>
      </c>
      <c r="B10562" s="18">
        <v>24</v>
      </c>
      <c r="C10562" s="18">
        <v>30</v>
      </c>
      <c r="D10562" s="18">
        <v>33</v>
      </c>
      <c r="E10562" s="18">
        <v>35</v>
      </c>
      <c r="F10562" s="18">
        <v>42</v>
      </c>
      <c r="G10562" s="18"/>
      <c r="H10562" s="18"/>
      <c r="I10562" s="18"/>
      <c r="J10562" s="62"/>
      <c r="K10562" s="69"/>
      <c r="L10562" s="108" t="s">
        <v>66</v>
      </c>
      <c r="M10562" s="103" t="e">
        <f>#REF!</f>
        <v>#REF!</v>
      </c>
      <c r="N10562" s="103" t="e">
        <f>IF(M10562=0,"",CHOOSE(M10562,"24","30","33","35","35","42","42","42","42","42","手入力箇所","手入力箇所","手入力箇所","手入力箇所","手入力箇所","手入力箇所","手入力箇所","手入力箇所","手入力箇所","手入力箇所"))</f>
        <v>#REF!</v>
      </c>
    </row>
    <row r="10563" spans="1:14" ht="36.6" thickBot="1" x14ac:dyDescent="0.25">
      <c r="A10563" s="28" t="s">
        <v>67</v>
      </c>
      <c r="B10563" s="18">
        <v>7</v>
      </c>
      <c r="C10563" s="18">
        <v>12</v>
      </c>
      <c r="D10563" s="18">
        <v>16</v>
      </c>
      <c r="E10563" s="18">
        <v>19</v>
      </c>
      <c r="F10563" s="18"/>
      <c r="G10563" s="18"/>
      <c r="H10563" s="18"/>
      <c r="I10563" s="18"/>
      <c r="J10563" s="62"/>
      <c r="K10563" s="69"/>
      <c r="L10563" s="108" t="s">
        <v>67</v>
      </c>
      <c r="M10563" s="103" t="e">
        <f>#REF!</f>
        <v>#REF!</v>
      </c>
      <c r="N10563" s="103" t="e">
        <f>IF(M10563=0,"",CHOOSE(M10563,"7","12","16","19","19","手入力箇所","手入力箇所","手入力箇所","手入力箇所","手入力箇所","手入力箇所","手入力箇所","手入力箇所","手入力箇所","手入力箇所"))</f>
        <v>#REF!</v>
      </c>
    </row>
    <row r="10564" spans="1:14" ht="24.6" thickBot="1" x14ac:dyDescent="0.25">
      <c r="A10564" s="28" t="s">
        <v>68</v>
      </c>
      <c r="B10564" s="18">
        <v>21</v>
      </c>
      <c r="C10564" s="18">
        <v>35</v>
      </c>
      <c r="D10564" s="18">
        <v>48</v>
      </c>
      <c r="E10564" s="18">
        <v>59</v>
      </c>
      <c r="F10564" s="18">
        <v>94</v>
      </c>
      <c r="G10564" s="18">
        <v>159</v>
      </c>
      <c r="H10564" s="18">
        <v>235</v>
      </c>
      <c r="I10564" s="18"/>
      <c r="J10564" s="62"/>
      <c r="K10564" s="69"/>
      <c r="L10564" s="108" t="s">
        <v>68</v>
      </c>
      <c r="M10564" s="103" t="e">
        <f>#REF!</f>
        <v>#REF!</v>
      </c>
      <c r="N10564" s="103" t="e">
        <f>IF(M10564=0,"",CHOOSE(M10564,"21","35","48","59","59","94","94","94","94","94","159","159","159","159","159","159","159","159","159","159","235","235","235","235","235","235","235","235","235","235","手入力箇所","手入力箇所","手入力箇所","手入力箇所","手入力箇所","手入力箇所","手入力箇所","手入力箇所","手入力箇所","手入力箇所"))</f>
        <v>#REF!</v>
      </c>
    </row>
    <row r="10565" spans="1:14" ht="36.6" thickBot="1" x14ac:dyDescent="0.25">
      <c r="A10565" s="28" t="s">
        <v>69</v>
      </c>
      <c r="B10565" s="18">
        <v>22</v>
      </c>
      <c r="C10565" s="18">
        <v>26</v>
      </c>
      <c r="D10565" s="18">
        <v>28</v>
      </c>
      <c r="E10565" s="18">
        <v>29</v>
      </c>
      <c r="F10565" s="18">
        <v>34</v>
      </c>
      <c r="G10565" s="18"/>
      <c r="H10565" s="18"/>
      <c r="I10565" s="18"/>
      <c r="J10565" s="62"/>
      <c r="K10565" s="69"/>
      <c r="L10565" s="108" t="s">
        <v>69</v>
      </c>
      <c r="M10565" s="103" t="e">
        <f>#REF!</f>
        <v>#REF!</v>
      </c>
      <c r="N10565" s="103" t="e">
        <f>IF(M10565=0,"",CHOOSE(M10565,"22","26","28","29","29","34","34","34","34","34","手入力箇所","手入力箇所","手入力箇所","手入力箇所","手入力箇所","手入力箇所","手入力箇所","手入力箇所","手入力箇所","手入力箇所"))</f>
        <v>#REF!</v>
      </c>
    </row>
    <row r="10566" spans="1:14" ht="13.8" thickBot="1" x14ac:dyDescent="0.25">
      <c r="A10566" s="27" t="s">
        <v>63</v>
      </c>
      <c r="B10566" s="18">
        <v>21</v>
      </c>
      <c r="C10566" s="18">
        <v>33</v>
      </c>
      <c r="D10566" s="18">
        <v>46</v>
      </c>
      <c r="E10566" s="18">
        <v>56</v>
      </c>
      <c r="F10566" s="18">
        <v>89</v>
      </c>
      <c r="G10566" s="18">
        <v>151</v>
      </c>
      <c r="H10566" s="18">
        <v>224</v>
      </c>
      <c r="I10566" s="18">
        <v>289</v>
      </c>
      <c r="J10566" s="18">
        <v>350</v>
      </c>
      <c r="K10566" s="69"/>
      <c r="L10566" s="107" t="s">
        <v>63</v>
      </c>
      <c r="M10566" s="103" t="e">
        <f>#REF!</f>
        <v>#REF!</v>
      </c>
      <c r="N10566" s="103" t="e">
        <f>IF(M10566=0,"",CHOOSE(M10566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567" spans="1:14" ht="24.6" thickBot="1" x14ac:dyDescent="0.25">
      <c r="A10567" s="34" t="s">
        <v>70</v>
      </c>
      <c r="B10567" s="35">
        <v>13</v>
      </c>
      <c r="C10567" s="35">
        <v>33</v>
      </c>
      <c r="D10567" s="35">
        <v>59</v>
      </c>
      <c r="E10567" s="35"/>
      <c r="F10567" s="35"/>
      <c r="G10567" s="35"/>
      <c r="H10567" s="35"/>
      <c r="I10567" s="35"/>
      <c r="J10567" s="36"/>
      <c r="K10567" s="67"/>
      <c r="L10567" s="108" t="s">
        <v>70</v>
      </c>
      <c r="M10567" s="103" t="e">
        <f>#REF!</f>
        <v>#REF!</v>
      </c>
      <c r="N10567" s="103" t="e">
        <f>IF(M10567=0,"",CHOOSE(M10567,"13","33","59","手入力箇所","手入力箇所","手入力箇所","手入力箇所","手入力箇所","手入力箇所","手入力箇所","手入力箇所","手入力箇所","手入力箇所"))</f>
        <v>#REF!</v>
      </c>
    </row>
    <row r="10568" spans="1:14" ht="13.8" thickBot="1" x14ac:dyDescent="0.25">
      <c r="A10568" s="37" t="s">
        <v>71</v>
      </c>
      <c r="B10568" s="17">
        <v>23</v>
      </c>
      <c r="C10568" s="17">
        <v>39</v>
      </c>
      <c r="D10568" s="17">
        <v>97</v>
      </c>
      <c r="E10568" s="17"/>
      <c r="F10568" s="17"/>
      <c r="G10568" s="17"/>
      <c r="H10568" s="17"/>
      <c r="I10568" s="17"/>
      <c r="J10568" s="64"/>
      <c r="K10568" s="70"/>
      <c r="L10568" s="109" t="s">
        <v>71</v>
      </c>
      <c r="M10568" s="103" t="e">
        <f>#REF!</f>
        <v>#REF!</v>
      </c>
      <c r="N10568" s="103" t="e">
        <f>IF(M10568=0,"",CHOOSE(M10568,"23","39","97","手入力箇所","手入力箇所","手入力箇所","手入力箇所","手入力箇所","手入力箇所","手入力箇所","手入力箇所","手入力箇所","手入力箇所"))</f>
        <v>#REF!</v>
      </c>
    </row>
    <row r="10569" spans="1:14" ht="13.8" thickBot="1" x14ac:dyDescent="0.25">
      <c r="A10569" s="29" t="s">
        <v>72</v>
      </c>
      <c r="B10569" s="18">
        <v>21</v>
      </c>
      <c r="C10569" s="18">
        <v>37</v>
      </c>
      <c r="D10569" s="18">
        <v>58</v>
      </c>
      <c r="E10569" s="18">
        <v>76</v>
      </c>
      <c r="F10569" s="18">
        <v>137</v>
      </c>
      <c r="G10569" s="18"/>
      <c r="H10569" s="18"/>
      <c r="I10569" s="18"/>
      <c r="J10569" s="62"/>
      <c r="K10569" s="69"/>
      <c r="L10569" s="109" t="s">
        <v>72</v>
      </c>
      <c r="M10569" s="103" t="e">
        <f>#REF!</f>
        <v>#REF!</v>
      </c>
      <c r="N10569" s="103" t="e">
        <f>IF(M10569=0,"",CHOOSE(M10569,"21","37","58","76","76","137","137","137","137","137","手入力箇所","手入力箇所","手入力箇所","手入力箇所","手入力箇所","手入力箇所","手入力箇所","手入力箇所","手入力箇所","手入力箇所"))</f>
        <v>#REF!</v>
      </c>
    </row>
    <row r="10570" spans="1:14" ht="13.8" thickBot="1" x14ac:dyDescent="0.25">
      <c r="A10570" s="29" t="s">
        <v>73</v>
      </c>
      <c r="B10570" s="18">
        <v>48</v>
      </c>
      <c r="C10570" s="18">
        <v>93</v>
      </c>
      <c r="D10570" s="18">
        <v>138</v>
      </c>
      <c r="E10570" s="18">
        <v>183</v>
      </c>
      <c r="F10570" s="18"/>
      <c r="G10570" s="18"/>
      <c r="H10570" s="18"/>
      <c r="I10570" s="18"/>
      <c r="J10570" s="62"/>
      <c r="K10570" s="69"/>
      <c r="L10570" s="109" t="s">
        <v>73</v>
      </c>
      <c r="M10570" s="103" t="e">
        <f>#REF!</f>
        <v>#REF!</v>
      </c>
      <c r="N10570" s="103" t="e">
        <f>IF(M10570=0,"",CHOOSE(M10570,"48","93","138","183","183","手入力箇所","手入力箇所","手入力箇所","手入力箇所","手入力箇所","手入力箇所","手入力箇所","手入力箇所","手入力箇所","手入力箇所"))</f>
        <v>#REF!</v>
      </c>
    </row>
    <row r="10571" spans="1:14" ht="37.200000000000003" thickBot="1" x14ac:dyDescent="0.25">
      <c r="A10571" s="30" t="s">
        <v>74</v>
      </c>
      <c r="B10571" s="18">
        <v>13</v>
      </c>
      <c r="C10571" s="18">
        <v>26</v>
      </c>
      <c r="D10571" s="18">
        <v>40</v>
      </c>
      <c r="E10571" s="18">
        <v>55</v>
      </c>
      <c r="F10571" s="18">
        <v>107</v>
      </c>
      <c r="G10571" s="18">
        <v>224</v>
      </c>
      <c r="H10571" s="18">
        <v>386</v>
      </c>
      <c r="I10571" s="18"/>
      <c r="J10571" s="62"/>
      <c r="K10571" s="69"/>
      <c r="L10571" s="110" t="s">
        <v>74</v>
      </c>
      <c r="M10571" s="103" t="e">
        <f>#REF!</f>
        <v>#REF!</v>
      </c>
      <c r="N10571" s="103" t="e">
        <f>IF(M10571=0,"",CHOOSE(M10571,"13","26","40","55","55","107","107","107","107","107","224","224","224","224","224","224","224","224","224","224","386","386","386","386","386","386","386","386","386","386","手入力箇所","手入力箇所","手入力箇所","手入力箇所","手入力箇所","手入力箇所","手入力箇所","手入力箇所","手入力箇所","手入力箇所"))</f>
        <v>#REF!</v>
      </c>
    </row>
    <row r="10572" spans="1:14" ht="13.8" thickBot="1" x14ac:dyDescent="0.25">
      <c r="A10572" s="29" t="s">
        <v>75</v>
      </c>
      <c r="B10572" s="18">
        <v>36</v>
      </c>
      <c r="C10572" s="18">
        <v>98</v>
      </c>
      <c r="D10572" s="18">
        <v>173</v>
      </c>
      <c r="E10572" s="18">
        <v>274</v>
      </c>
      <c r="F10572" s="18"/>
      <c r="G10572" s="18"/>
      <c r="H10572" s="18"/>
      <c r="I10572" s="18"/>
      <c r="J10572" s="62"/>
      <c r="K10572" s="69"/>
      <c r="L10572" s="109" t="s">
        <v>75</v>
      </c>
      <c r="M10572" s="103" t="e">
        <f>#REF!</f>
        <v>#REF!</v>
      </c>
      <c r="N10572" s="103" t="e">
        <f>IF(M10572=0,"",CHOOSE(M10572,"36","98","173","274","274","手入力箇所","手入力箇所","手入力箇所","手入力箇所","手入力箇所","手入力箇所","手入力箇所","手入力箇所","手入力箇所","手入力箇所"))</f>
        <v>#REF!</v>
      </c>
    </row>
    <row r="10573" spans="1:14" ht="37.200000000000003" thickBot="1" x14ac:dyDescent="0.25">
      <c r="A10573" s="30" t="s">
        <v>76</v>
      </c>
      <c r="B10573" s="18">
        <v>127</v>
      </c>
      <c r="C10573" s="18">
        <v>127</v>
      </c>
      <c r="D10573" s="18">
        <v>127</v>
      </c>
      <c r="E10573" s="18">
        <v>127</v>
      </c>
      <c r="F10573" s="18"/>
      <c r="G10573" s="18"/>
      <c r="H10573" s="18"/>
      <c r="I10573" s="18"/>
      <c r="J10573" s="62"/>
      <c r="K10573" s="69"/>
      <c r="L10573" s="110" t="s">
        <v>76</v>
      </c>
      <c r="M10573" s="103" t="e">
        <f>#REF!</f>
        <v>#REF!</v>
      </c>
      <c r="N10573" s="103" t="e">
        <f>IF(M10573=0,"",CHOOSE(M10573,"127","127","127","127","127","手入力箇所","手入力箇所","手入力箇所","手入力箇所","手入力箇所","手入力箇所","手入力箇所","手入力箇所","手入力箇所","手入力箇所"))</f>
        <v>#REF!</v>
      </c>
    </row>
    <row r="10574" spans="1:14" ht="27" thickBot="1" x14ac:dyDescent="0.25">
      <c r="A10574" s="31" t="s">
        <v>77</v>
      </c>
      <c r="B10574" s="18">
        <v>42</v>
      </c>
      <c r="C10574" s="18">
        <v>90</v>
      </c>
      <c r="D10574" s="18">
        <v>141</v>
      </c>
      <c r="E10574" s="18">
        <v>193</v>
      </c>
      <c r="F10574" s="62"/>
      <c r="G10574" s="62"/>
      <c r="H10574" s="62"/>
      <c r="I10574" s="62"/>
      <c r="J10574" s="62"/>
      <c r="K10574" s="69"/>
      <c r="L10574" s="111" t="s">
        <v>77</v>
      </c>
      <c r="M10574" s="103" t="e">
        <f>#REF!</f>
        <v>#REF!</v>
      </c>
      <c r="N10574" s="103" t="e">
        <f>IF(M10574=0,"",CHOOSE(M10574,"42","90","141","193","1936","手入力箇所","手入力箇所","手入力箇所","手入力箇所","手入力箇所","手入力箇所","手入力箇所","手入力箇所","手入力箇所","手入力箇所"))</f>
        <v>#REF!</v>
      </c>
    </row>
    <row r="10575" spans="1:14" ht="40.200000000000003" thickBot="1" x14ac:dyDescent="0.25">
      <c r="A10575" s="31" t="s">
        <v>78</v>
      </c>
      <c r="B10575" s="18">
        <v>24</v>
      </c>
      <c r="C10575" s="18">
        <v>43</v>
      </c>
      <c r="D10575" s="18">
        <v>61</v>
      </c>
      <c r="E10575" s="18">
        <v>76</v>
      </c>
      <c r="F10575" s="62"/>
      <c r="G10575" s="62"/>
      <c r="H10575" s="62"/>
      <c r="I10575" s="62"/>
      <c r="J10575" s="62"/>
      <c r="K10575" s="69"/>
      <c r="L10575" s="111" t="s">
        <v>78</v>
      </c>
      <c r="M10575" s="103" t="e">
        <f>#REF!</f>
        <v>#REF!</v>
      </c>
      <c r="N10575" s="103" t="e">
        <f>IF(M10575=0,"",CHOOSE(M10575,"24","43","61","76","76","手入力箇所","手入力箇所","手入力箇所","手入力箇所","手入力箇所","手入力箇所","手入力箇所","手入力箇所","手入力箇所","手入力箇所"))</f>
        <v>#REF!</v>
      </c>
    </row>
    <row r="10576" spans="1:14" ht="27" thickBot="1" x14ac:dyDescent="0.25">
      <c r="A10576" s="31" t="s">
        <v>79</v>
      </c>
      <c r="B10576" s="18">
        <v>54</v>
      </c>
      <c r="C10576" s="18">
        <v>77</v>
      </c>
      <c r="D10576" s="18">
        <v>94</v>
      </c>
      <c r="E10576" s="18">
        <v>107</v>
      </c>
      <c r="F10576" s="62"/>
      <c r="G10576" s="62"/>
      <c r="H10576" s="62"/>
      <c r="I10576" s="62"/>
      <c r="J10576" s="62"/>
      <c r="K10576" s="69"/>
      <c r="L10576" s="111" t="s">
        <v>79</v>
      </c>
      <c r="M10576" s="103" t="e">
        <f>#REF!</f>
        <v>#REF!</v>
      </c>
      <c r="N10576" s="103" t="e">
        <f>IF(M10576=0,"",CHOOSE(M10576,"54","77","94","107","107","手入力箇所","手入力箇所","手入力箇所","手入力箇所","手入力箇所","手入力箇所","手入力箇所","手入力箇所","手入力箇所","手入力箇所"))</f>
        <v>#REF!</v>
      </c>
    </row>
    <row r="10577" spans="1:14" ht="40.200000000000003" thickBot="1" x14ac:dyDescent="0.25">
      <c r="A10577" s="31" t="s">
        <v>80</v>
      </c>
      <c r="B10577" s="18">
        <v>49</v>
      </c>
      <c r="C10577" s="18">
        <v>53</v>
      </c>
      <c r="D10577" s="18">
        <v>55</v>
      </c>
      <c r="E10577" s="18">
        <v>56</v>
      </c>
      <c r="F10577" s="62"/>
      <c r="G10577" s="62"/>
      <c r="H10577" s="62"/>
      <c r="I10577" s="62"/>
      <c r="J10577" s="62"/>
      <c r="K10577" s="69"/>
      <c r="L10577" s="111" t="s">
        <v>80</v>
      </c>
      <c r="M10577" s="103" t="e">
        <f>#REF!</f>
        <v>#REF!</v>
      </c>
      <c r="N10577" s="103" t="e">
        <f>IF(M10577=0,"",CHOOSE(M10577,"49","53","55","56","56","手入力箇所","手入力箇所","手入力箇所","手入力箇所","手入力箇所","手入力箇所","手入力箇所","手入力箇所","手入力箇所","手入力箇所"))</f>
        <v>#REF!</v>
      </c>
    </row>
    <row r="10578" spans="1:14" ht="40.200000000000003" thickBot="1" x14ac:dyDescent="0.25">
      <c r="A10578" s="38" t="s">
        <v>81</v>
      </c>
      <c r="B10578" s="35">
        <v>232</v>
      </c>
      <c r="C10578" s="35">
        <v>232</v>
      </c>
      <c r="D10578" s="36"/>
      <c r="E10578" s="36"/>
      <c r="F10578" s="36"/>
      <c r="G10578" s="36"/>
      <c r="H10578" s="36"/>
      <c r="I10578" s="36"/>
      <c r="J10578" s="36"/>
      <c r="K10578" s="67"/>
      <c r="L10578" s="111" t="s">
        <v>81</v>
      </c>
      <c r="M10578" s="103" t="e">
        <f>#REF!</f>
        <v>#REF!</v>
      </c>
      <c r="N10578" s="103" t="e">
        <f>IF(M10578=0,"",CHOOSE(M10578,"232","232","手入力箇所","手入力箇所","手入力箇所","手入力箇所","手入力箇所","手入力箇所","手入力箇所","手入力箇所","手入力箇所","手入力箇所"))</f>
        <v>#REF!</v>
      </c>
    </row>
    <row r="10579" spans="1:14" ht="13.8" thickBot="1" x14ac:dyDescent="0.25">
      <c r="A10579" s="39" t="s">
        <v>82</v>
      </c>
      <c r="B10579" s="17">
        <v>6</v>
      </c>
      <c r="C10579" s="17">
        <v>9</v>
      </c>
      <c r="D10579" s="17">
        <v>11</v>
      </c>
      <c r="E10579" s="17">
        <v>13</v>
      </c>
      <c r="F10579" s="17">
        <v>18</v>
      </c>
      <c r="G10579" s="17">
        <v>26</v>
      </c>
      <c r="H10579" s="17">
        <v>35</v>
      </c>
      <c r="I10579" s="17">
        <v>43</v>
      </c>
      <c r="J10579" s="17">
        <v>49</v>
      </c>
      <c r="K10579" s="70"/>
      <c r="L10579" s="111" t="s">
        <v>82</v>
      </c>
      <c r="M10579" s="103" t="e">
        <f>#REF!</f>
        <v>#REF!</v>
      </c>
      <c r="N10579" s="103" t="e">
        <f>IF(M10579=0,"",CHOOSE(M10579,"6","9","11","13","13","18","18","18","18","18","26","26","26","26","26","26","26","26","26","26","35","35","35","35","35","35","35","35","35","35","43","43","43","43","43","43","43","43","43","43","49","49","49","49","49","49","49","49","49","49","手入力箇所","手入力箇所","手入力箇所","手入力箇所","手入力箇所","手入力箇所","手入力箇所","手入力箇所","手入力箇所","手入力箇所"))</f>
        <v>#REF!</v>
      </c>
    </row>
    <row r="10580" spans="1:14" ht="13.8" thickBot="1" x14ac:dyDescent="0.25">
      <c r="A10580" s="31" t="s">
        <v>83</v>
      </c>
      <c r="B10580" s="18">
        <v>6</v>
      </c>
      <c r="C10580" s="18">
        <v>10</v>
      </c>
      <c r="D10580" s="18">
        <v>14</v>
      </c>
      <c r="E10580" s="18">
        <v>17</v>
      </c>
      <c r="F10580" s="18">
        <v>29</v>
      </c>
      <c r="G10580" s="18">
        <v>50</v>
      </c>
      <c r="H10580" s="18">
        <v>76</v>
      </c>
      <c r="I10580" s="18">
        <v>100</v>
      </c>
      <c r="J10580" s="18">
        <v>123</v>
      </c>
      <c r="K10580" s="69"/>
      <c r="L10580" s="111" t="s">
        <v>83</v>
      </c>
      <c r="M10580" s="103" t="e">
        <f>#REF!</f>
        <v>#REF!</v>
      </c>
      <c r="N10580" s="103" t="e">
        <f>IF(M10580=0,"",CHOOSE(M10580,"6","10","14","17","17","29","29","29","29","29","50","50","50","50","50","50","50","50","50","50","76","76","76","76","76","76","76","76","76","76","100","100","100","100","100","100","100","100","100","100","123","123","123","123","123","123","123","123","123","123","手入力箇所","手入力箇所","手入力箇所","手入力箇所","手入力箇所","手入力箇所","手入力箇所","手入力箇所","手入力箇所"))</f>
        <v>#REF!</v>
      </c>
    </row>
    <row r="10581" spans="1:14" ht="27" thickBot="1" x14ac:dyDescent="0.25">
      <c r="A10581" s="32" t="s">
        <v>84</v>
      </c>
      <c r="B10581" s="20">
        <v>9</v>
      </c>
      <c r="C10581" s="20">
        <v>15</v>
      </c>
      <c r="D10581" s="20">
        <v>20</v>
      </c>
      <c r="E10581" s="20">
        <v>24</v>
      </c>
      <c r="F10581" s="20">
        <v>39</v>
      </c>
      <c r="G10581" s="20">
        <v>65</v>
      </c>
      <c r="H10581" s="63"/>
      <c r="I10581" s="63"/>
      <c r="J10581" s="63"/>
      <c r="K10581" s="106"/>
      <c r="L10581" s="111" t="s">
        <v>84</v>
      </c>
      <c r="M10581" s="103" t="e">
        <f>#REF!</f>
        <v>#REF!</v>
      </c>
      <c r="N10581" s="103" t="e">
        <f>IF(M10581=0,"",CHOOSE(M10581,"9","15","20","24","24","39","39","39","39","39","65","65","65","65","65","65","65","65","65","65","手入力箇所","手入力箇所","手入力箇所","手入力箇所","手入力箇所","手入力箇所","手入力箇所","手入力箇所","手入力箇所","手入力箇所"))</f>
        <v>#REF!</v>
      </c>
    </row>
    <row r="10584" spans="1:14" ht="13.8" thickBot="1" x14ac:dyDescent="0.25"/>
    <row r="10585" spans="1:14" ht="13.8" thickBot="1" x14ac:dyDescent="0.25">
      <c r="A10585" s="688" t="e">
        <f>#REF!</f>
        <v>#REF!</v>
      </c>
      <c r="B10585" s="688"/>
      <c r="C10585" s="688"/>
      <c r="D10585" s="689" t="s">
        <v>192</v>
      </c>
      <c r="E10585" s="689"/>
      <c r="F10585" s="689"/>
      <c r="G10585" s="689"/>
      <c r="H10585" s="689"/>
      <c r="I10585" s="689"/>
      <c r="J10585" s="689"/>
      <c r="K10585" s="689"/>
      <c r="L10585" s="689"/>
      <c r="M10585" s="689"/>
      <c r="N10585" s="689"/>
    </row>
    <row r="10586" spans="1:14" ht="13.8" thickBot="1" x14ac:dyDescent="0.25">
      <c r="A10586" s="65"/>
      <c r="B10586" s="33">
        <v>1</v>
      </c>
      <c r="C10586" s="24">
        <v>2</v>
      </c>
      <c r="D10586" s="24">
        <v>3</v>
      </c>
      <c r="E10586" s="24" t="s">
        <v>58</v>
      </c>
      <c r="F10586" s="24" t="s">
        <v>59</v>
      </c>
      <c r="G10586" s="24" t="s">
        <v>60</v>
      </c>
      <c r="H10586" s="24" t="s">
        <v>61</v>
      </c>
      <c r="I10586" s="24" t="s">
        <v>62</v>
      </c>
      <c r="J10586" s="24" t="s">
        <v>194</v>
      </c>
      <c r="K10586" s="25" t="s">
        <v>85</v>
      </c>
      <c r="L10586" s="105" t="s">
        <v>189</v>
      </c>
      <c r="M10586" s="105" t="s">
        <v>188</v>
      </c>
      <c r="N10586" s="105" t="s">
        <v>51</v>
      </c>
    </row>
    <row r="10587" spans="1:14" ht="13.8" thickBot="1" x14ac:dyDescent="0.25">
      <c r="A10587" s="26" t="s">
        <v>56</v>
      </c>
      <c r="B10587" s="22">
        <v>5</v>
      </c>
      <c r="C10587" s="22">
        <v>7</v>
      </c>
      <c r="D10587" s="22">
        <v>8</v>
      </c>
      <c r="E10587" s="22">
        <v>8</v>
      </c>
      <c r="F10587" s="22">
        <v>10</v>
      </c>
      <c r="G10587" s="22">
        <v>13</v>
      </c>
      <c r="H10587" s="22">
        <v>16</v>
      </c>
      <c r="I10587" s="22"/>
      <c r="J10587" s="23"/>
      <c r="K10587" s="1"/>
      <c r="L10587" s="26" t="s">
        <v>56</v>
      </c>
      <c r="M10587" s="104" t="e">
        <f>#REF!</f>
        <v>#REF!</v>
      </c>
      <c r="N10587" s="112" t="e">
        <f>IF(M10587=0,"",CHOOSE(M10587,"5","7","8","8","8","10","10","10","10","10","13","13","13","13","13","13","13","13","13","13","16","16","16","16","16","16","16","16","16","16","16","手入力箇所","手入力箇所","手入力箇所","手入力箇所","手入力箇所","手入力箇所","手入力箇所","手入力箇所","手入力箇所","手入力箇所"))</f>
        <v>#REF!</v>
      </c>
    </row>
    <row r="10588" spans="1:14" ht="13.8" thickBot="1" x14ac:dyDescent="0.25">
      <c r="A10588" s="27" t="s">
        <v>57</v>
      </c>
      <c r="B10588" s="18">
        <v>5</v>
      </c>
      <c r="C10588" s="18">
        <v>7</v>
      </c>
      <c r="D10588" s="18">
        <v>8</v>
      </c>
      <c r="E10588" s="18">
        <v>9</v>
      </c>
      <c r="F10588" s="18">
        <v>12</v>
      </c>
      <c r="G10588" s="18">
        <v>16</v>
      </c>
      <c r="H10588" s="18"/>
      <c r="I10588" s="18"/>
      <c r="J10588" s="62"/>
      <c r="K10588" s="19"/>
      <c r="L10588" s="27" t="s">
        <v>57</v>
      </c>
      <c r="M10588" s="104" t="e">
        <f>#REF!</f>
        <v>#REF!</v>
      </c>
      <c r="N10588" s="113" t="e">
        <f>IF(M10588=0,"",CHOOSE(M10588,"5","7","8","9","9","12","12","12","12","12","16","16","16","16","16","16","16","16","16","16","手入力箇所","手入力箇所","手入力箇所","手入力箇所","手入力箇所","手入力箇所","手入力箇所","手入力箇所","手入力箇所","手入力箇所"))</f>
        <v>#REF!</v>
      </c>
    </row>
    <row r="10589" spans="1:14" ht="48.6" thickBot="1" x14ac:dyDescent="0.25">
      <c r="A10589" s="28" t="s">
        <v>64</v>
      </c>
      <c r="B10589" s="18">
        <v>6</v>
      </c>
      <c r="C10589" s="18"/>
      <c r="D10589" s="18"/>
      <c r="E10589" s="18"/>
      <c r="F10589" s="18"/>
      <c r="G10589" s="18"/>
      <c r="H10589" s="18"/>
      <c r="I10589" s="18"/>
      <c r="J10589" s="62"/>
      <c r="K10589" s="19"/>
      <c r="L10589" s="28" t="s">
        <v>64</v>
      </c>
      <c r="M10589" s="104" t="e">
        <f>#REF!</f>
        <v>#REF!</v>
      </c>
      <c r="N10589" s="113" t="e">
        <f>IF(M10589=0,"",CHOOSE(M10589,"6","手入力箇所","手入力箇所","手入力箇所","手入力箇所","手入力箇所","手入力箇所","手入力箇所","手入力箇所","手入力箇所","手入力箇所","",""))</f>
        <v>#REF!</v>
      </c>
    </row>
    <row r="10590" spans="1:14" ht="48.6" thickBot="1" x14ac:dyDescent="0.25">
      <c r="A10590" s="28" t="s">
        <v>65</v>
      </c>
      <c r="B10590" s="18">
        <v>6</v>
      </c>
      <c r="C10590" s="18"/>
      <c r="D10590" s="18"/>
      <c r="E10590" s="18"/>
      <c r="F10590" s="18"/>
      <c r="G10590" s="18"/>
      <c r="H10590" s="18"/>
      <c r="I10590" s="18"/>
      <c r="J10590" s="62"/>
      <c r="K10590" s="19"/>
      <c r="L10590" s="28" t="s">
        <v>65</v>
      </c>
      <c r="M10590" s="104" t="e">
        <f>#REF!</f>
        <v>#REF!</v>
      </c>
      <c r="N10590" s="113" t="e">
        <f>IF(M10590=0,"",CHOOSE(M10590,"6","手入力箇所","手入力箇所","手入力箇所","手入力箇所","手入力箇所","手入力箇所","手入力箇所","手入力箇所","手入力箇所","手入力箇所","",""))</f>
        <v>#REF!</v>
      </c>
    </row>
    <row r="10591" spans="1:14" ht="24.6" thickBot="1" x14ac:dyDescent="0.25">
      <c r="A10591" s="28" t="s">
        <v>66</v>
      </c>
      <c r="B10591" s="18">
        <v>5</v>
      </c>
      <c r="C10591" s="18">
        <v>7</v>
      </c>
      <c r="D10591" s="18">
        <v>8</v>
      </c>
      <c r="E10591" s="18">
        <v>9</v>
      </c>
      <c r="F10591" s="18">
        <v>12</v>
      </c>
      <c r="G10591" s="18"/>
      <c r="H10591" s="18"/>
      <c r="I10591" s="18"/>
      <c r="J10591" s="62"/>
      <c r="K10591" s="19"/>
      <c r="L10591" s="28" t="s">
        <v>66</v>
      </c>
      <c r="M10591" s="104" t="e">
        <f>#REF!</f>
        <v>#REF!</v>
      </c>
      <c r="N10591" s="113" t="e">
        <f>IF(M10591=0,"",CHOOSE(M10591,"5","7","8","9","9","12","12","12","12","12","手入力箇所","手入力箇所","手入力箇所","手入力箇所","手入力箇所","手入力箇所","手入力箇所","手入力箇所","手入力箇所","手入力箇所"))</f>
        <v>#REF!</v>
      </c>
    </row>
    <row r="10592" spans="1:14" ht="36.6" thickBot="1" x14ac:dyDescent="0.25">
      <c r="A10592" s="28" t="s">
        <v>67</v>
      </c>
      <c r="B10592" s="18">
        <v>4</v>
      </c>
      <c r="C10592" s="18">
        <v>5</v>
      </c>
      <c r="D10592" s="18">
        <v>5</v>
      </c>
      <c r="E10592" s="18">
        <v>6</v>
      </c>
      <c r="F10592" s="18"/>
      <c r="G10592" s="18"/>
      <c r="H10592" s="18"/>
      <c r="I10592" s="18"/>
      <c r="J10592" s="62"/>
      <c r="K10592" s="19"/>
      <c r="L10592" s="28" t="s">
        <v>67</v>
      </c>
      <c r="M10592" s="104" t="e">
        <f>#REF!</f>
        <v>#REF!</v>
      </c>
      <c r="N10592" s="113" t="e">
        <f>IF(M10592=0,"",CHOOSE(M10592,"4","5","5","6","6","手入力箇所","手入力箇所","手入力箇所","手入力箇所","手入力箇所","手入力箇所","手入力箇所","手入力箇所","手入力箇所","手入力箇所"))</f>
        <v>#REF!</v>
      </c>
    </row>
    <row r="10593" spans="1:14" ht="24.6" thickBot="1" x14ac:dyDescent="0.25">
      <c r="A10593" s="28" t="s">
        <v>68</v>
      </c>
      <c r="B10593" s="18">
        <v>12</v>
      </c>
      <c r="C10593" s="18">
        <v>12</v>
      </c>
      <c r="D10593" s="18">
        <v>12</v>
      </c>
      <c r="E10593" s="18">
        <v>12</v>
      </c>
      <c r="F10593" s="18">
        <v>12</v>
      </c>
      <c r="G10593" s="18">
        <v>12</v>
      </c>
      <c r="H10593" s="18">
        <v>12</v>
      </c>
      <c r="I10593" s="18"/>
      <c r="J10593" s="62"/>
      <c r="K10593" s="19"/>
      <c r="L10593" s="28" t="s">
        <v>68</v>
      </c>
      <c r="M10593" s="104" t="e">
        <f>#REF!</f>
        <v>#REF!</v>
      </c>
      <c r="N10593" s="113" t="e">
        <f>IF(M10593=0,"",CHOOSE(M10593,"12","12","12","12","12","12","12","12","12","12","12","12","12","12","12","12","12","12","12","12","12","12","12","12","12","12","12","12","12","12","手入力箇所","手入力箇所","手入力箇所","手入力箇所","手入力箇所","手入力箇所","手入力箇所","手入力箇所","手入力箇所","手入力箇所"))</f>
        <v>#REF!</v>
      </c>
    </row>
    <row r="10594" spans="1:14" ht="36.6" thickBot="1" x14ac:dyDescent="0.25">
      <c r="A10594" s="28" t="s">
        <v>69</v>
      </c>
      <c r="B10594" s="18">
        <v>7</v>
      </c>
      <c r="C10594" s="18">
        <v>7</v>
      </c>
      <c r="D10594" s="18">
        <v>7</v>
      </c>
      <c r="E10594" s="18">
        <v>7</v>
      </c>
      <c r="F10594" s="18">
        <v>7</v>
      </c>
      <c r="G10594" s="18"/>
      <c r="H10594" s="18"/>
      <c r="I10594" s="18"/>
      <c r="J10594" s="62"/>
      <c r="K10594" s="19"/>
      <c r="L10594" s="28" t="s">
        <v>69</v>
      </c>
      <c r="M10594" s="104" t="e">
        <f>#REF!</f>
        <v>#REF!</v>
      </c>
      <c r="N10594" s="113" t="e">
        <f>IF(M10594=0,"",CHOOSE(M10594,"7","7","7","7","7","7","7","7","7","7","手入力箇所","手入力箇所","手入力箇所","手入力箇所","手入力箇所","手入力箇所","手入力箇所","手入力箇所","手入力箇所","手入力箇所"))</f>
        <v>#REF!</v>
      </c>
    </row>
    <row r="10595" spans="1:14" ht="13.8" thickBot="1" x14ac:dyDescent="0.25">
      <c r="A10595" s="27" t="s">
        <v>63</v>
      </c>
      <c r="B10595" s="18">
        <v>4</v>
      </c>
      <c r="C10595" s="18">
        <v>5</v>
      </c>
      <c r="D10595" s="18">
        <v>7</v>
      </c>
      <c r="E10595" s="18">
        <v>8</v>
      </c>
      <c r="F10595" s="18">
        <v>11</v>
      </c>
      <c r="G10595" s="18">
        <v>16</v>
      </c>
      <c r="H10595" s="18">
        <v>22</v>
      </c>
      <c r="I10595" s="18">
        <v>26</v>
      </c>
      <c r="J10595" s="18">
        <v>31</v>
      </c>
      <c r="K10595" s="19"/>
      <c r="L10595" s="27" t="s">
        <v>63</v>
      </c>
      <c r="M10595" s="104" t="e">
        <f>#REF!</f>
        <v>#REF!</v>
      </c>
      <c r="N10595" s="113" t="e">
        <f>IF(M10595=0,"",CHOOSE(M10595,"4","5","7","8","8","11","11","11","11","11","16","16","16","16","16","16","16","16","16","16","22","22","22","22","22","22","22","22","22","22","26","26","26","26","26","26","26","26","26","26","31","31","31","31","31","31","31","31","31","31","31","手入力箇所","手入力箇所","手入力箇所","手入力箇所","手入力箇所","手入力箇所","手入力箇所","手入力箇所","手入力箇所","手入力箇所"))</f>
        <v>#REF!</v>
      </c>
    </row>
    <row r="10596" spans="1:14" ht="24.6" thickBot="1" x14ac:dyDescent="0.25">
      <c r="A10596" s="28" t="s">
        <v>70</v>
      </c>
      <c r="B10596" s="18">
        <v>5</v>
      </c>
      <c r="C10596" s="18">
        <v>6</v>
      </c>
      <c r="D10596" s="18">
        <v>7</v>
      </c>
      <c r="E10596" s="18"/>
      <c r="F10596" s="18"/>
      <c r="G10596" s="18"/>
      <c r="H10596" s="18"/>
      <c r="I10596" s="18"/>
      <c r="J10596" s="62"/>
      <c r="K10596" s="19"/>
      <c r="L10596" s="28" t="s">
        <v>70</v>
      </c>
      <c r="M10596" s="104" t="e">
        <f>#REF!</f>
        <v>#REF!</v>
      </c>
      <c r="N10596" s="113" t="e">
        <f>IF(M10596=0,"",CHOOSE(M10596,"5","6","7","手入力箇所","手入力箇所","手入力箇所","手入力箇所","手入力箇所","手入力箇所","手入力箇所","手入力箇所","手入力箇所","手入力箇所"))</f>
        <v>#REF!</v>
      </c>
    </row>
    <row r="10597" spans="1:14" ht="13.8" thickBot="1" x14ac:dyDescent="0.25">
      <c r="A10597" s="29" t="s">
        <v>71</v>
      </c>
      <c r="B10597" s="18">
        <v>3</v>
      </c>
      <c r="C10597" s="18">
        <v>6</v>
      </c>
      <c r="D10597" s="18">
        <v>19</v>
      </c>
      <c r="E10597" s="18"/>
      <c r="F10597" s="18"/>
      <c r="G10597" s="18"/>
      <c r="H10597" s="18"/>
      <c r="I10597" s="18"/>
      <c r="J10597" s="62"/>
      <c r="K10597" s="19"/>
      <c r="L10597" s="29" t="s">
        <v>71</v>
      </c>
      <c r="M10597" s="104" t="e">
        <f>#REF!</f>
        <v>#REF!</v>
      </c>
      <c r="N10597" s="113" t="e">
        <f>IF(M10597=0,"",CHOOSE(M10597,"3","6","19","手入力箇所","手入力箇所","手入力箇所","手入力箇所","手入力箇所","手入力箇所","手入力箇所","手入力箇所","手入力箇所","手入力箇所"))</f>
        <v>#REF!</v>
      </c>
    </row>
    <row r="10598" spans="1:14" ht="13.8" thickBot="1" x14ac:dyDescent="0.25">
      <c r="A10598" s="29" t="s">
        <v>72</v>
      </c>
      <c r="B10598" s="18">
        <v>1</v>
      </c>
      <c r="C10598" s="18">
        <v>3</v>
      </c>
      <c r="D10598" s="18">
        <v>5</v>
      </c>
      <c r="E10598" s="18">
        <v>9</v>
      </c>
      <c r="F10598" s="18">
        <v>26</v>
      </c>
      <c r="G10598" s="18"/>
      <c r="H10598" s="18"/>
      <c r="I10598" s="18"/>
      <c r="J10598" s="62"/>
      <c r="K10598" s="19"/>
      <c r="L10598" s="29" t="s">
        <v>72</v>
      </c>
      <c r="M10598" s="104" t="e">
        <f>#REF!</f>
        <v>#REF!</v>
      </c>
      <c r="N10598" s="113" t="e">
        <f>IF(M10598=0,"",CHOOSE(M10598,"1","3","5","9","9","26","26","26","26","26","手入力箇所","手入力箇所","手入力箇所","手入力箇所","手入力箇所","手入力箇所","手入力箇所","手入力箇所","手入力箇所","手入力箇所"))</f>
        <v>#REF!</v>
      </c>
    </row>
    <row r="10599" spans="1:14" ht="13.8" thickBot="1" x14ac:dyDescent="0.25">
      <c r="A10599" s="29" t="s">
        <v>73</v>
      </c>
      <c r="B10599" s="18">
        <v>4</v>
      </c>
      <c r="C10599" s="18">
        <v>11</v>
      </c>
      <c r="D10599" s="18">
        <v>20</v>
      </c>
      <c r="E10599" s="18">
        <v>33</v>
      </c>
      <c r="F10599" s="18"/>
      <c r="G10599" s="18"/>
      <c r="H10599" s="18"/>
      <c r="I10599" s="18"/>
      <c r="J10599" s="62"/>
      <c r="K10599" s="19"/>
      <c r="L10599" s="29" t="s">
        <v>73</v>
      </c>
      <c r="M10599" s="104" t="e">
        <f>#REF!</f>
        <v>#REF!</v>
      </c>
      <c r="N10599" s="113" t="e">
        <f>IF(M10599=0,"",CHOOSE(M10599,"4","11","20","33","33","手入力箇所","手入力箇所","手入力箇所","手入力箇所","手入力箇所","手入力箇所","手入力箇所","手入力箇所","手入力箇所","手入力箇所"))</f>
        <v>#REF!</v>
      </c>
    </row>
    <row r="10600" spans="1:14" ht="37.200000000000003" thickBot="1" x14ac:dyDescent="0.25">
      <c r="A10600" s="30" t="s">
        <v>74</v>
      </c>
      <c r="B10600" s="18">
        <v>4</v>
      </c>
      <c r="C10600" s="18">
        <v>6</v>
      </c>
      <c r="D10600" s="18">
        <v>8</v>
      </c>
      <c r="E10600" s="18">
        <v>10</v>
      </c>
      <c r="F10600" s="18">
        <v>15</v>
      </c>
      <c r="G10600" s="18">
        <v>23</v>
      </c>
      <c r="H10600" s="18">
        <v>33</v>
      </c>
      <c r="I10600" s="18"/>
      <c r="J10600" s="62"/>
      <c r="K10600" s="19"/>
      <c r="L10600" s="30" t="s">
        <v>74</v>
      </c>
      <c r="M10600" s="104" t="e">
        <f>#REF!</f>
        <v>#REF!</v>
      </c>
      <c r="N10600" s="113" t="e">
        <f>IF(M10600=0,"",CHOOSE(M10600,"4","6","8","10","10","15","15","15","15","15","23","23","23","23","23","23","23","23","23","23","33","33","33","33","33","33","33","33","33","33","手入力箇所","手入力箇所","手入力箇所","手入力箇所","手入力箇所","手入力箇所","手入力箇所","手入力箇所","手入力箇所","手入力箇所"))</f>
        <v>#REF!</v>
      </c>
    </row>
    <row r="10601" spans="1:14" ht="13.8" thickBot="1" x14ac:dyDescent="0.25">
      <c r="A10601" s="29" t="s">
        <v>75</v>
      </c>
      <c r="B10601" s="18">
        <v>6</v>
      </c>
      <c r="C10601" s="18">
        <v>14</v>
      </c>
      <c r="D10601" s="18">
        <v>25</v>
      </c>
      <c r="E10601" s="18">
        <v>39</v>
      </c>
      <c r="F10601" s="18"/>
      <c r="G10601" s="18"/>
      <c r="H10601" s="18"/>
      <c r="I10601" s="18"/>
      <c r="J10601" s="62"/>
      <c r="K10601" s="19"/>
      <c r="L10601" s="29" t="s">
        <v>75</v>
      </c>
      <c r="M10601" s="104" t="e">
        <f>#REF!</f>
        <v>#REF!</v>
      </c>
      <c r="N10601" s="113" t="e">
        <f>IF(M10601=0,"",CHOOSE(M10601,"6","14","25","39","39","手入力箇所","手入力箇所","手入力箇所","手入力箇所","手入力箇所","手入力箇所","手入力箇所","手入力箇所","手入力箇所","手入力箇所"))</f>
        <v>#REF!</v>
      </c>
    </row>
    <row r="10602" spans="1:14" ht="37.200000000000003" thickBot="1" x14ac:dyDescent="0.25">
      <c r="A10602" s="30" t="s">
        <v>76</v>
      </c>
      <c r="B10602" s="18">
        <v>2</v>
      </c>
      <c r="C10602" s="18">
        <v>3</v>
      </c>
      <c r="D10602" s="18">
        <v>6</v>
      </c>
      <c r="E10602" s="18">
        <v>9</v>
      </c>
      <c r="F10602" s="18"/>
      <c r="G10602" s="18"/>
      <c r="H10602" s="18"/>
      <c r="I10602" s="18"/>
      <c r="J10602" s="62"/>
      <c r="K10602" s="19"/>
      <c r="L10602" s="30" t="s">
        <v>76</v>
      </c>
      <c r="M10602" s="104" t="e">
        <f>#REF!</f>
        <v>#REF!</v>
      </c>
      <c r="N10602" s="113" t="e">
        <f>IF(M10602=0,"",CHOOSE(M10602,"2","3","6","9","9","手入力箇所","手入力箇所","手入力箇所","手入力箇所","手入力箇所","手入力箇所","手入力箇所","手入力箇所","手入力箇所","手入力箇所"))</f>
        <v>#REF!</v>
      </c>
    </row>
    <row r="10603" spans="1:14" ht="27" thickBot="1" x14ac:dyDescent="0.25">
      <c r="A10603" s="31" t="s">
        <v>77</v>
      </c>
      <c r="B10603" s="18">
        <v>12</v>
      </c>
      <c r="C10603" s="18">
        <v>18</v>
      </c>
      <c r="D10603" s="18">
        <v>22</v>
      </c>
      <c r="E10603" s="18">
        <v>26</v>
      </c>
      <c r="F10603" s="62"/>
      <c r="G10603" s="62"/>
      <c r="H10603" s="62"/>
      <c r="I10603" s="62"/>
      <c r="J10603" s="62"/>
      <c r="K10603" s="19"/>
      <c r="L10603" s="31" t="s">
        <v>77</v>
      </c>
      <c r="M10603" s="104" t="e">
        <f>#REF!</f>
        <v>#REF!</v>
      </c>
      <c r="N10603" s="113" t="e">
        <f>IF(M10603=0,"",CHOOSE(M10603,"12","18","22","26","26","手入力箇所","手入力箇所","手入力箇所","手入力箇所","手入力箇所","手入力箇所","手入力箇所","手入力箇所","手入力箇所","手入力箇所"))</f>
        <v>#REF!</v>
      </c>
    </row>
    <row r="10604" spans="1:14" ht="40.200000000000003" thickBot="1" x14ac:dyDescent="0.25">
      <c r="A10604" s="31" t="s">
        <v>78</v>
      </c>
      <c r="B10604" s="18">
        <v>5</v>
      </c>
      <c r="C10604" s="18">
        <v>8</v>
      </c>
      <c r="D10604" s="18">
        <v>11</v>
      </c>
      <c r="E10604" s="18">
        <v>14</v>
      </c>
      <c r="F10604" s="62"/>
      <c r="G10604" s="62"/>
      <c r="H10604" s="62"/>
      <c r="I10604" s="62"/>
      <c r="J10604" s="62"/>
      <c r="K10604" s="19"/>
      <c r="L10604" s="31" t="s">
        <v>78</v>
      </c>
      <c r="M10604" s="104" t="e">
        <f>#REF!</f>
        <v>#REF!</v>
      </c>
      <c r="N10604" s="113" t="e">
        <f>IF(M10604=0,"",CHOOSE(M10604,"5","8","11","14","14","手入力箇所","手入力箇所","手入力箇所","手入力箇所","手入力箇所","手入力箇所","手入力箇所","手入力箇所","手入力箇所","手入力箇所"))</f>
        <v>#REF!</v>
      </c>
    </row>
    <row r="10605" spans="1:14" ht="27" thickBot="1" x14ac:dyDescent="0.25">
      <c r="A10605" s="31" t="s">
        <v>79</v>
      </c>
      <c r="B10605" s="18">
        <v>6</v>
      </c>
      <c r="C10605" s="18">
        <v>11</v>
      </c>
      <c r="D10605" s="18">
        <v>16</v>
      </c>
      <c r="E10605" s="18">
        <v>21</v>
      </c>
      <c r="F10605" s="62"/>
      <c r="G10605" s="62"/>
      <c r="H10605" s="62"/>
      <c r="I10605" s="62"/>
      <c r="J10605" s="62"/>
      <c r="K10605" s="19"/>
      <c r="L10605" s="31" t="s">
        <v>79</v>
      </c>
      <c r="M10605" s="104" t="e">
        <f>#REF!</f>
        <v>#REF!</v>
      </c>
      <c r="N10605" s="113" t="e">
        <f>IF(M10605=0,"",CHOOSE(M10605,"6","11","16","21","21","手入力箇所","手入力箇所","手入力箇所","手入力箇所","手入力箇所","手入力箇所","手入力箇所","手入力箇所","手入力箇所"))</f>
        <v>#REF!</v>
      </c>
    </row>
    <row r="10606" spans="1:14" ht="40.200000000000003" thickBot="1" x14ac:dyDescent="0.25">
      <c r="A10606" s="31" t="s">
        <v>80</v>
      </c>
      <c r="B10606" s="18">
        <v>5</v>
      </c>
      <c r="C10606" s="18">
        <v>7</v>
      </c>
      <c r="D10606" s="18">
        <v>9</v>
      </c>
      <c r="E10606" s="18">
        <v>10</v>
      </c>
      <c r="F10606" s="62"/>
      <c r="G10606" s="62"/>
      <c r="H10606" s="62"/>
      <c r="I10606" s="62"/>
      <c r="J10606" s="62"/>
      <c r="K10606" s="19"/>
      <c r="L10606" s="31" t="s">
        <v>80</v>
      </c>
      <c r="M10606" s="104" t="e">
        <f>#REF!</f>
        <v>#REF!</v>
      </c>
      <c r="N10606" s="113" t="e">
        <f>IF(M10606=0,"",CHOOSE(M10606,"5","7","9","10","10","手入力箇所","手入力箇所","手入力箇所","手入力箇所","手入力箇所","手入力箇所","手入力箇所","手入力箇所","手入力箇所"))</f>
        <v>#REF!</v>
      </c>
    </row>
    <row r="10607" spans="1:14" ht="40.200000000000003" thickBot="1" x14ac:dyDescent="0.25">
      <c r="A10607" s="31" t="s">
        <v>81</v>
      </c>
      <c r="B10607" s="18">
        <v>9</v>
      </c>
      <c r="C10607" s="18">
        <v>14</v>
      </c>
      <c r="D10607" s="62"/>
      <c r="E10607" s="62"/>
      <c r="F10607" s="62"/>
      <c r="G10607" s="62"/>
      <c r="H10607" s="62"/>
      <c r="I10607" s="62"/>
      <c r="J10607" s="62"/>
      <c r="K10607" s="19"/>
      <c r="L10607" s="31" t="s">
        <v>81</v>
      </c>
      <c r="M10607" s="104" t="e">
        <f>#REF!</f>
        <v>#REF!</v>
      </c>
      <c r="N10607" s="113" t="e">
        <f>IF(M10607=0,"",CHOOSE(M10607,"9","14","手入力箇所","手入力箇所","手入力箇所","手入力箇所","手入力箇所","手入力箇所","手入力箇所","手入力箇所","手入力箇所","手入力箇所"))</f>
        <v>#REF!</v>
      </c>
    </row>
    <row r="10608" spans="1:14" ht="13.8" thickBot="1" x14ac:dyDescent="0.25">
      <c r="A10608" s="31" t="s">
        <v>82</v>
      </c>
      <c r="B10608" s="18">
        <v>3</v>
      </c>
      <c r="C10608" s="18">
        <v>4</v>
      </c>
      <c r="D10608" s="18">
        <v>4</v>
      </c>
      <c r="E10608" s="18">
        <v>5</v>
      </c>
      <c r="F10608" s="18">
        <v>6</v>
      </c>
      <c r="G10608" s="18">
        <v>8</v>
      </c>
      <c r="H10608" s="18">
        <v>9</v>
      </c>
      <c r="I10608" s="18">
        <v>11</v>
      </c>
      <c r="J10608" s="18">
        <v>12</v>
      </c>
      <c r="K10608" s="19"/>
      <c r="L10608" s="31" t="s">
        <v>82</v>
      </c>
      <c r="M10608" s="104" t="e">
        <f>#REF!</f>
        <v>#REF!</v>
      </c>
      <c r="N10608" s="113" t="e">
        <f>IF(M10608=0,"",CHOOSE(M10608,"3","4","4","5","5","6","6","6","6","6","8","8","8","8","8","8","8","8","8","8","9","9","9","9","9","9","9","9","9","9","11","11","11","11","11","11","11","11","11","11","12","12","12","12","12","12","12","12","12","12","12","手入力箇所","手入力箇所","手入力箇所","手入力箇所","手入力箇所","手入力箇所","手入力箇所","手入力箇所","手入力箇所","手入力箇所"))</f>
        <v>#REF!</v>
      </c>
    </row>
    <row r="10609" spans="1:14" ht="13.8" thickBot="1" x14ac:dyDescent="0.25">
      <c r="A10609" s="31" t="s">
        <v>83</v>
      </c>
      <c r="B10609" s="18">
        <v>3</v>
      </c>
      <c r="C10609" s="18">
        <v>4</v>
      </c>
      <c r="D10609" s="18">
        <v>4</v>
      </c>
      <c r="E10609" s="18">
        <v>5</v>
      </c>
      <c r="F10609" s="18">
        <v>6</v>
      </c>
      <c r="G10609" s="18">
        <v>8</v>
      </c>
      <c r="H10609" s="18">
        <v>10</v>
      </c>
      <c r="I10609" s="18">
        <v>12</v>
      </c>
      <c r="J10609" s="18">
        <v>13</v>
      </c>
      <c r="K10609" s="19"/>
      <c r="L10609" s="31" t="s">
        <v>83</v>
      </c>
      <c r="M10609" s="104" t="e">
        <f>#REF!</f>
        <v>#REF!</v>
      </c>
      <c r="N10609" s="113" t="e">
        <f>IF(M10609=0,"",CHOOSE(M10609,"3","4","4","5","5","6","6","6","6","6","8","8","8","8","8","8","8","8","8","8","10","10","10","10","10","10","10","10","10","10","12","12","12","12","12","12","12","12","12","12","13","13","13","13","13","13","13","13","13","13","13","手入力箇所","手入力箇所","手入力箇所","手入力箇所","手入力箇所","手入力箇所","手入力箇所","手入力箇所","手入力箇所","手入力箇所"))</f>
        <v>#REF!</v>
      </c>
    </row>
    <row r="10610" spans="1:14" ht="27" thickBot="1" x14ac:dyDescent="0.25">
      <c r="A10610" s="32" t="s">
        <v>84</v>
      </c>
      <c r="B10610" s="20">
        <v>1</v>
      </c>
      <c r="C10610" s="20">
        <v>2</v>
      </c>
      <c r="D10610" s="20">
        <v>3</v>
      </c>
      <c r="E10610" s="20">
        <v>4</v>
      </c>
      <c r="F10610" s="20">
        <v>8</v>
      </c>
      <c r="G10610" s="20">
        <v>19</v>
      </c>
      <c r="H10610" s="63"/>
      <c r="I10610" s="63"/>
      <c r="J10610" s="63"/>
      <c r="K10610" s="21"/>
      <c r="L10610" s="32" t="s">
        <v>84</v>
      </c>
      <c r="M10610" s="104" t="e">
        <f>#REF!</f>
        <v>#REF!</v>
      </c>
      <c r="N10610" s="113" t="e">
        <f>IF(M10610=0,"",CHOOSE(M10610,"1","2","3","4","4","8","8","8","8","8","19","19","19","19","19","19","19","19","19","19","手入力箇所","手入力箇所","手入力箇所","手入力箇所","手入力箇所","手入力箇所","手入力箇所","手入力箇所","手入力箇所","手入力箇所"))</f>
        <v>#REF!</v>
      </c>
    </row>
    <row r="10611" spans="1:14" ht="13.8" thickBot="1" x14ac:dyDescent="0.25"/>
    <row r="10612" spans="1:14" ht="13.8" thickBot="1" x14ac:dyDescent="0.25">
      <c r="A10612" s="686" t="e">
        <f>A10585</f>
        <v>#REF!</v>
      </c>
      <c r="B10612" s="686"/>
      <c r="C10612" s="686"/>
      <c r="D10612" s="687" t="s">
        <v>193</v>
      </c>
      <c r="E10612" s="687"/>
      <c r="F10612" s="687"/>
      <c r="G10612" s="687"/>
      <c r="H10612" s="687"/>
      <c r="I10612" s="687"/>
      <c r="J10612" s="687"/>
      <c r="K10612" s="687"/>
      <c r="L10612" s="687"/>
      <c r="M10612" s="687"/>
      <c r="N10612" s="687"/>
    </row>
    <row r="10613" spans="1:14" ht="13.8" thickBot="1" x14ac:dyDescent="0.25">
      <c r="A10613" s="105"/>
      <c r="B10613" s="33">
        <v>1</v>
      </c>
      <c r="C10613" s="24">
        <v>2</v>
      </c>
      <c r="D10613" s="24">
        <v>3</v>
      </c>
      <c r="E10613" s="24" t="s">
        <v>58</v>
      </c>
      <c r="F10613" s="24" t="s">
        <v>59</v>
      </c>
      <c r="G10613" s="24" t="s">
        <v>60</v>
      </c>
      <c r="H10613" s="24" t="s">
        <v>61</v>
      </c>
      <c r="I10613" s="24" t="s">
        <v>62</v>
      </c>
      <c r="J10613" s="24" t="s">
        <v>194</v>
      </c>
      <c r="K10613" s="102" t="s">
        <v>85</v>
      </c>
      <c r="L10613" s="105" t="s">
        <v>189</v>
      </c>
      <c r="M10613" s="105" t="s">
        <v>188</v>
      </c>
      <c r="N10613" s="105" t="s">
        <v>51</v>
      </c>
    </row>
    <row r="10614" spans="1:14" ht="13.8" thickBot="1" x14ac:dyDescent="0.25">
      <c r="A10614" s="26" t="s">
        <v>56</v>
      </c>
      <c r="B10614" s="22">
        <v>16</v>
      </c>
      <c r="C10614" s="22">
        <v>25</v>
      </c>
      <c r="D10614" s="22">
        <v>32</v>
      </c>
      <c r="E10614" s="22">
        <v>38</v>
      </c>
      <c r="F10614" s="22">
        <v>56</v>
      </c>
      <c r="G10614" s="22">
        <v>87</v>
      </c>
      <c r="H10614" s="22">
        <v>121</v>
      </c>
      <c r="I10614" s="22"/>
      <c r="J10614" s="23"/>
      <c r="K10614" s="68"/>
      <c r="L10614" s="107" t="s">
        <v>56</v>
      </c>
      <c r="M10614" s="103" t="e">
        <f>#REF!</f>
        <v>#REF!</v>
      </c>
      <c r="N10614" s="103" t="e">
        <f>IF(M10614=0,"",CHOOSE(M10614,"16","25","32","38","38","56","56","56","56","56","87","87","87","87","87","87","87","87","87","87","121","121","121","121","121","121","121","121","121","121","手入力箇所","手入力箇所","手入力箇所","手入力箇所","手入力箇所","手入力箇所","手入力箇所","手入力箇所","手入力箇所","手入力箇所"))</f>
        <v>#REF!</v>
      </c>
    </row>
    <row r="10615" spans="1:14" ht="13.8" thickBot="1" x14ac:dyDescent="0.25">
      <c r="A10615" s="27" t="s">
        <v>57</v>
      </c>
      <c r="B10615" s="18">
        <v>25</v>
      </c>
      <c r="C10615" s="18">
        <v>33</v>
      </c>
      <c r="D10615" s="18">
        <v>40</v>
      </c>
      <c r="E10615" s="18">
        <v>45</v>
      </c>
      <c r="F10615" s="18">
        <v>58</v>
      </c>
      <c r="G10615" s="18">
        <v>79</v>
      </c>
      <c r="H10615" s="18"/>
      <c r="I10615" s="18"/>
      <c r="J10615" s="62"/>
      <c r="K10615" s="69"/>
      <c r="L10615" s="107" t="s">
        <v>57</v>
      </c>
      <c r="M10615" s="103" t="e">
        <f>#REF!</f>
        <v>#REF!</v>
      </c>
      <c r="N10615" s="103" t="e">
        <f>IF(M10615=0,"",CHOOSE(M10615,"25","33","40","45","45","58","58","58","58","58","79","79","79","79","79","79","79","79","79","79","手入力箇所","手入力箇所","手入力箇所","手入力箇所","手入力箇所","手入力箇所","手入力箇所","手入力箇所","手入力箇所","手入力箇所"))</f>
        <v>#REF!</v>
      </c>
    </row>
    <row r="10616" spans="1:14" ht="48.6" thickBot="1" x14ac:dyDescent="0.25">
      <c r="A10616" s="28" t="s">
        <v>64</v>
      </c>
      <c r="B10616" s="18">
        <v>32</v>
      </c>
      <c r="C10616" s="18"/>
      <c r="D10616" s="18"/>
      <c r="E10616" s="18"/>
      <c r="F10616" s="18"/>
      <c r="G10616" s="18"/>
      <c r="H10616" s="18"/>
      <c r="I10616" s="18"/>
      <c r="J10616" s="62"/>
      <c r="K10616" s="69"/>
      <c r="L10616" s="108" t="s">
        <v>64</v>
      </c>
      <c r="M10616" s="103" t="e">
        <f>#REF!</f>
        <v>#REF!</v>
      </c>
      <c r="N10616" s="103" t="e">
        <f>IF(M10616=0,"",CHOOSE(M10616,"32","手入力箇所","手入力箇所","手入力箇所","手入力箇所","手入力箇所","手入力箇所","手入力箇所","手入力箇所","手入力箇所","手入力箇所"))</f>
        <v>#REF!</v>
      </c>
    </row>
    <row r="10617" spans="1:14" ht="48.6" thickBot="1" x14ac:dyDescent="0.25">
      <c r="A10617" s="28" t="s">
        <v>65</v>
      </c>
      <c r="B10617" s="18">
        <v>36</v>
      </c>
      <c r="C10617" s="18"/>
      <c r="D10617" s="18"/>
      <c r="E10617" s="18"/>
      <c r="F10617" s="18"/>
      <c r="G10617" s="18"/>
      <c r="H10617" s="18"/>
      <c r="I10617" s="18"/>
      <c r="J10617" s="62"/>
      <c r="K10617" s="69"/>
      <c r="L10617" s="108" t="s">
        <v>65</v>
      </c>
      <c r="M10617" s="103" t="e">
        <f>#REF!</f>
        <v>#REF!</v>
      </c>
      <c r="N10617" s="103" t="e">
        <f>IF(M10617=0,"",CHOOSE(M10617,"36","手入力箇所","手入力箇所","手入力箇所","手入力箇所","手入力箇所","手入力箇所","手入力箇所","手入力箇所","手入力箇所","手入力箇所"))</f>
        <v>#REF!</v>
      </c>
    </row>
    <row r="10618" spans="1:14" ht="24.6" thickBot="1" x14ac:dyDescent="0.25">
      <c r="A10618" s="28" t="s">
        <v>66</v>
      </c>
      <c r="B10618" s="18">
        <v>24</v>
      </c>
      <c r="C10618" s="18">
        <v>30</v>
      </c>
      <c r="D10618" s="18">
        <v>33</v>
      </c>
      <c r="E10618" s="18">
        <v>35</v>
      </c>
      <c r="F10618" s="18">
        <v>42</v>
      </c>
      <c r="G10618" s="18"/>
      <c r="H10618" s="18"/>
      <c r="I10618" s="18"/>
      <c r="J10618" s="62"/>
      <c r="K10618" s="69"/>
      <c r="L10618" s="108" t="s">
        <v>66</v>
      </c>
      <c r="M10618" s="103" t="e">
        <f>#REF!</f>
        <v>#REF!</v>
      </c>
      <c r="N10618" s="103" t="e">
        <f>IF(M10618=0,"",CHOOSE(M10618,"24","30","33","35","35","42","42","42","42","42","手入力箇所","手入力箇所","手入力箇所","手入力箇所","手入力箇所","手入力箇所","手入力箇所","手入力箇所","手入力箇所","手入力箇所"))</f>
        <v>#REF!</v>
      </c>
    </row>
    <row r="10619" spans="1:14" ht="36.6" thickBot="1" x14ac:dyDescent="0.25">
      <c r="A10619" s="28" t="s">
        <v>67</v>
      </c>
      <c r="B10619" s="18">
        <v>7</v>
      </c>
      <c r="C10619" s="18">
        <v>12</v>
      </c>
      <c r="D10619" s="18">
        <v>16</v>
      </c>
      <c r="E10619" s="18">
        <v>19</v>
      </c>
      <c r="F10619" s="18"/>
      <c r="G10619" s="18"/>
      <c r="H10619" s="18"/>
      <c r="I10619" s="18"/>
      <c r="J10619" s="62"/>
      <c r="K10619" s="69"/>
      <c r="L10619" s="108" t="s">
        <v>67</v>
      </c>
      <c r="M10619" s="103" t="e">
        <f>#REF!</f>
        <v>#REF!</v>
      </c>
      <c r="N10619" s="103" t="e">
        <f>IF(M10619=0,"",CHOOSE(M10619,"7","12","16","19","19","手入力箇所","手入力箇所","手入力箇所","手入力箇所","手入力箇所","手入力箇所","手入力箇所","手入力箇所","手入力箇所","手入力箇所"))</f>
        <v>#REF!</v>
      </c>
    </row>
    <row r="10620" spans="1:14" ht="24.6" thickBot="1" x14ac:dyDescent="0.25">
      <c r="A10620" s="28" t="s">
        <v>68</v>
      </c>
      <c r="B10620" s="18">
        <v>21</v>
      </c>
      <c r="C10620" s="18">
        <v>35</v>
      </c>
      <c r="D10620" s="18">
        <v>48</v>
      </c>
      <c r="E10620" s="18">
        <v>59</v>
      </c>
      <c r="F10620" s="18">
        <v>94</v>
      </c>
      <c r="G10620" s="18">
        <v>159</v>
      </c>
      <c r="H10620" s="18">
        <v>235</v>
      </c>
      <c r="I10620" s="18"/>
      <c r="J10620" s="62"/>
      <c r="K10620" s="69"/>
      <c r="L10620" s="108" t="s">
        <v>68</v>
      </c>
      <c r="M10620" s="103" t="e">
        <f>#REF!</f>
        <v>#REF!</v>
      </c>
      <c r="N10620" s="103" t="e">
        <f>IF(M10620=0,"",CHOOSE(M10620,"21","35","48","59","59","94","94","94","94","94","159","159","159","159","159","159","159","159","159","159","235","235","235","235","235","235","235","235","235","235","手入力箇所","手入力箇所","手入力箇所","手入力箇所","手入力箇所","手入力箇所","手入力箇所","手入力箇所","手入力箇所","手入力箇所"))</f>
        <v>#REF!</v>
      </c>
    </row>
    <row r="10621" spans="1:14" ht="36.6" thickBot="1" x14ac:dyDescent="0.25">
      <c r="A10621" s="28" t="s">
        <v>69</v>
      </c>
      <c r="B10621" s="18">
        <v>22</v>
      </c>
      <c r="C10621" s="18">
        <v>26</v>
      </c>
      <c r="D10621" s="18">
        <v>28</v>
      </c>
      <c r="E10621" s="18">
        <v>29</v>
      </c>
      <c r="F10621" s="18">
        <v>34</v>
      </c>
      <c r="G10621" s="18"/>
      <c r="H10621" s="18"/>
      <c r="I10621" s="18"/>
      <c r="J10621" s="62"/>
      <c r="K10621" s="69"/>
      <c r="L10621" s="108" t="s">
        <v>69</v>
      </c>
      <c r="M10621" s="103" t="e">
        <f>#REF!</f>
        <v>#REF!</v>
      </c>
      <c r="N10621" s="103" t="e">
        <f>IF(M10621=0,"",CHOOSE(M10621,"22","26","28","29","29","34","34","34","34","34","手入力箇所","手入力箇所","手入力箇所","手入力箇所","手入力箇所","手入力箇所","手入力箇所","手入力箇所","手入力箇所","手入力箇所"))</f>
        <v>#REF!</v>
      </c>
    </row>
    <row r="10622" spans="1:14" ht="13.8" thickBot="1" x14ac:dyDescent="0.25">
      <c r="A10622" s="27" t="s">
        <v>63</v>
      </c>
      <c r="B10622" s="18">
        <v>21</v>
      </c>
      <c r="C10622" s="18">
        <v>33</v>
      </c>
      <c r="D10622" s="18">
        <v>46</v>
      </c>
      <c r="E10622" s="18">
        <v>56</v>
      </c>
      <c r="F10622" s="18">
        <v>89</v>
      </c>
      <c r="G10622" s="18">
        <v>151</v>
      </c>
      <c r="H10622" s="18">
        <v>224</v>
      </c>
      <c r="I10622" s="18">
        <v>289</v>
      </c>
      <c r="J10622" s="18">
        <v>350</v>
      </c>
      <c r="K10622" s="69"/>
      <c r="L10622" s="107" t="s">
        <v>63</v>
      </c>
      <c r="M10622" s="103" t="e">
        <f>#REF!</f>
        <v>#REF!</v>
      </c>
      <c r="N10622" s="103" t="e">
        <f>IF(M10622=0,"",CHOOSE(M10622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623" spans="1:14" ht="24.6" thickBot="1" x14ac:dyDescent="0.25">
      <c r="A10623" s="34" t="s">
        <v>70</v>
      </c>
      <c r="B10623" s="35">
        <v>13</v>
      </c>
      <c r="C10623" s="35">
        <v>33</v>
      </c>
      <c r="D10623" s="35">
        <v>59</v>
      </c>
      <c r="E10623" s="35"/>
      <c r="F10623" s="35"/>
      <c r="G10623" s="35"/>
      <c r="H10623" s="35"/>
      <c r="I10623" s="35"/>
      <c r="J10623" s="36"/>
      <c r="K10623" s="67"/>
      <c r="L10623" s="108" t="s">
        <v>70</v>
      </c>
      <c r="M10623" s="103" t="e">
        <f>#REF!</f>
        <v>#REF!</v>
      </c>
      <c r="N10623" s="103" t="e">
        <f>IF(M10623=0,"",CHOOSE(M10623,"13","33","59","手入力箇所","手入力箇所","手入力箇所","手入力箇所","手入力箇所","手入力箇所","手入力箇所","手入力箇所","手入力箇所","手入力箇所"))</f>
        <v>#REF!</v>
      </c>
    </row>
    <row r="10624" spans="1:14" ht="13.8" thickBot="1" x14ac:dyDescent="0.25">
      <c r="A10624" s="37" t="s">
        <v>71</v>
      </c>
      <c r="B10624" s="17">
        <v>23</v>
      </c>
      <c r="C10624" s="17">
        <v>39</v>
      </c>
      <c r="D10624" s="17">
        <v>97</v>
      </c>
      <c r="E10624" s="17"/>
      <c r="F10624" s="17"/>
      <c r="G10624" s="17"/>
      <c r="H10624" s="17"/>
      <c r="I10624" s="17"/>
      <c r="J10624" s="64"/>
      <c r="K10624" s="70"/>
      <c r="L10624" s="109" t="s">
        <v>71</v>
      </c>
      <c r="M10624" s="103" t="e">
        <f>#REF!</f>
        <v>#REF!</v>
      </c>
      <c r="N10624" s="103" t="e">
        <f>IF(M10624=0,"",CHOOSE(M10624,"23","39","97","手入力箇所","手入力箇所","手入力箇所","手入力箇所","手入力箇所","手入力箇所","手入力箇所","手入力箇所","手入力箇所","手入力箇所"))</f>
        <v>#REF!</v>
      </c>
    </row>
    <row r="10625" spans="1:14" ht="13.8" thickBot="1" x14ac:dyDescent="0.25">
      <c r="A10625" s="29" t="s">
        <v>72</v>
      </c>
      <c r="B10625" s="18">
        <v>21</v>
      </c>
      <c r="C10625" s="18">
        <v>37</v>
      </c>
      <c r="D10625" s="18">
        <v>58</v>
      </c>
      <c r="E10625" s="18">
        <v>76</v>
      </c>
      <c r="F10625" s="18">
        <v>137</v>
      </c>
      <c r="G10625" s="18"/>
      <c r="H10625" s="18"/>
      <c r="I10625" s="18"/>
      <c r="J10625" s="62"/>
      <c r="K10625" s="69"/>
      <c r="L10625" s="109" t="s">
        <v>72</v>
      </c>
      <c r="M10625" s="103" t="e">
        <f>#REF!</f>
        <v>#REF!</v>
      </c>
      <c r="N10625" s="103" t="e">
        <f>IF(M10625=0,"",CHOOSE(M10625,"21","37","58","76","76","137","137","137","137","137","手入力箇所","手入力箇所","手入力箇所","手入力箇所","手入力箇所","手入力箇所","手入力箇所","手入力箇所","手入力箇所","手入力箇所"))</f>
        <v>#REF!</v>
      </c>
    </row>
    <row r="10626" spans="1:14" ht="13.8" thickBot="1" x14ac:dyDescent="0.25">
      <c r="A10626" s="29" t="s">
        <v>73</v>
      </c>
      <c r="B10626" s="18">
        <v>48</v>
      </c>
      <c r="C10626" s="18">
        <v>93</v>
      </c>
      <c r="D10626" s="18">
        <v>138</v>
      </c>
      <c r="E10626" s="18">
        <v>183</v>
      </c>
      <c r="F10626" s="18"/>
      <c r="G10626" s="18"/>
      <c r="H10626" s="18"/>
      <c r="I10626" s="18"/>
      <c r="J10626" s="62"/>
      <c r="K10626" s="69"/>
      <c r="L10626" s="109" t="s">
        <v>73</v>
      </c>
      <c r="M10626" s="103" t="e">
        <f>#REF!</f>
        <v>#REF!</v>
      </c>
      <c r="N10626" s="103" t="e">
        <f>IF(M10626=0,"",CHOOSE(M10626,"48","93","138","183","183","手入力箇所","手入力箇所","手入力箇所","手入力箇所","手入力箇所","手入力箇所","手入力箇所","手入力箇所","手入力箇所","手入力箇所"))</f>
        <v>#REF!</v>
      </c>
    </row>
    <row r="10627" spans="1:14" ht="37.200000000000003" thickBot="1" x14ac:dyDescent="0.25">
      <c r="A10627" s="30" t="s">
        <v>74</v>
      </c>
      <c r="B10627" s="18">
        <v>13</v>
      </c>
      <c r="C10627" s="18">
        <v>26</v>
      </c>
      <c r="D10627" s="18">
        <v>40</v>
      </c>
      <c r="E10627" s="18">
        <v>55</v>
      </c>
      <c r="F10627" s="18">
        <v>107</v>
      </c>
      <c r="G10627" s="18">
        <v>224</v>
      </c>
      <c r="H10627" s="18">
        <v>386</v>
      </c>
      <c r="I10627" s="18"/>
      <c r="J10627" s="62"/>
      <c r="K10627" s="69"/>
      <c r="L10627" s="110" t="s">
        <v>74</v>
      </c>
      <c r="M10627" s="103" t="e">
        <f>#REF!</f>
        <v>#REF!</v>
      </c>
      <c r="N10627" s="103" t="e">
        <f>IF(M10627=0,"",CHOOSE(M10627,"13","26","40","55","55","107","107","107","107","107","224","224","224","224","224","224","224","224","224","224","386","386","386","386","386","386","386","386","386","386","手入力箇所","手入力箇所","手入力箇所","手入力箇所","手入力箇所","手入力箇所","手入力箇所","手入力箇所","手入力箇所","手入力箇所"))</f>
        <v>#REF!</v>
      </c>
    </row>
    <row r="10628" spans="1:14" ht="13.8" thickBot="1" x14ac:dyDescent="0.25">
      <c r="A10628" s="29" t="s">
        <v>75</v>
      </c>
      <c r="B10628" s="18">
        <v>36</v>
      </c>
      <c r="C10628" s="18">
        <v>98</v>
      </c>
      <c r="D10628" s="18">
        <v>173</v>
      </c>
      <c r="E10628" s="18">
        <v>274</v>
      </c>
      <c r="F10628" s="18"/>
      <c r="G10628" s="18"/>
      <c r="H10628" s="18"/>
      <c r="I10628" s="18"/>
      <c r="J10628" s="62"/>
      <c r="K10628" s="69"/>
      <c r="L10628" s="109" t="s">
        <v>75</v>
      </c>
      <c r="M10628" s="103" t="e">
        <f>#REF!</f>
        <v>#REF!</v>
      </c>
      <c r="N10628" s="103" t="e">
        <f>IF(M10628=0,"",CHOOSE(M10628,"36","98","173","274","274","手入力箇所","手入力箇所","手入力箇所","手入力箇所","手入力箇所","手入力箇所","手入力箇所","手入力箇所","手入力箇所","手入力箇所"))</f>
        <v>#REF!</v>
      </c>
    </row>
    <row r="10629" spans="1:14" ht="37.200000000000003" thickBot="1" x14ac:dyDescent="0.25">
      <c r="A10629" s="30" t="s">
        <v>76</v>
      </c>
      <c r="B10629" s="18">
        <v>127</v>
      </c>
      <c r="C10629" s="18">
        <v>127</v>
      </c>
      <c r="D10629" s="18">
        <v>127</v>
      </c>
      <c r="E10629" s="18">
        <v>127</v>
      </c>
      <c r="F10629" s="18"/>
      <c r="G10629" s="18"/>
      <c r="H10629" s="18"/>
      <c r="I10629" s="18"/>
      <c r="J10629" s="62"/>
      <c r="K10629" s="69"/>
      <c r="L10629" s="110" t="s">
        <v>76</v>
      </c>
      <c r="M10629" s="103" t="e">
        <f>#REF!</f>
        <v>#REF!</v>
      </c>
      <c r="N10629" s="103" t="e">
        <f>IF(M10629=0,"",CHOOSE(M10629,"127","127","127","127","127","手入力箇所","手入力箇所","手入力箇所","手入力箇所","手入力箇所","手入力箇所","手入力箇所","手入力箇所","手入力箇所","手入力箇所"))</f>
        <v>#REF!</v>
      </c>
    </row>
    <row r="10630" spans="1:14" ht="27" thickBot="1" x14ac:dyDescent="0.25">
      <c r="A10630" s="31" t="s">
        <v>77</v>
      </c>
      <c r="B10630" s="18">
        <v>42</v>
      </c>
      <c r="C10630" s="18">
        <v>90</v>
      </c>
      <c r="D10630" s="18">
        <v>141</v>
      </c>
      <c r="E10630" s="18">
        <v>193</v>
      </c>
      <c r="F10630" s="62"/>
      <c r="G10630" s="62"/>
      <c r="H10630" s="62"/>
      <c r="I10630" s="62"/>
      <c r="J10630" s="62"/>
      <c r="K10630" s="69"/>
      <c r="L10630" s="111" t="s">
        <v>77</v>
      </c>
      <c r="M10630" s="103" t="e">
        <f>#REF!</f>
        <v>#REF!</v>
      </c>
      <c r="N10630" s="103" t="e">
        <f>IF(M10630=0,"",CHOOSE(M10630,"42","90","141","193","1936","手入力箇所","手入力箇所","手入力箇所","手入力箇所","手入力箇所","手入力箇所","手入力箇所","手入力箇所","手入力箇所","手入力箇所"))</f>
        <v>#REF!</v>
      </c>
    </row>
    <row r="10631" spans="1:14" ht="40.200000000000003" thickBot="1" x14ac:dyDescent="0.25">
      <c r="A10631" s="31" t="s">
        <v>78</v>
      </c>
      <c r="B10631" s="18">
        <v>24</v>
      </c>
      <c r="C10631" s="18">
        <v>43</v>
      </c>
      <c r="D10631" s="18">
        <v>61</v>
      </c>
      <c r="E10631" s="18">
        <v>76</v>
      </c>
      <c r="F10631" s="62"/>
      <c r="G10631" s="62"/>
      <c r="H10631" s="62"/>
      <c r="I10631" s="62"/>
      <c r="J10631" s="62"/>
      <c r="K10631" s="69"/>
      <c r="L10631" s="111" t="s">
        <v>78</v>
      </c>
      <c r="M10631" s="103" t="e">
        <f>#REF!</f>
        <v>#REF!</v>
      </c>
      <c r="N10631" s="103" t="e">
        <f>IF(M10631=0,"",CHOOSE(M10631,"24","43","61","76","76","手入力箇所","手入力箇所","手入力箇所","手入力箇所","手入力箇所","手入力箇所","手入力箇所","手入力箇所","手入力箇所","手入力箇所"))</f>
        <v>#REF!</v>
      </c>
    </row>
    <row r="10632" spans="1:14" ht="27" thickBot="1" x14ac:dyDescent="0.25">
      <c r="A10632" s="31" t="s">
        <v>79</v>
      </c>
      <c r="B10632" s="18">
        <v>54</v>
      </c>
      <c r="C10632" s="18">
        <v>77</v>
      </c>
      <c r="D10632" s="18">
        <v>94</v>
      </c>
      <c r="E10632" s="18">
        <v>107</v>
      </c>
      <c r="F10632" s="62"/>
      <c r="G10632" s="62"/>
      <c r="H10632" s="62"/>
      <c r="I10632" s="62"/>
      <c r="J10632" s="62"/>
      <c r="K10632" s="69"/>
      <c r="L10632" s="111" t="s">
        <v>79</v>
      </c>
      <c r="M10632" s="103" t="e">
        <f>#REF!</f>
        <v>#REF!</v>
      </c>
      <c r="N10632" s="103" t="e">
        <f>IF(M10632=0,"",CHOOSE(M10632,"54","77","94","107","107","手入力箇所","手入力箇所","手入力箇所","手入力箇所","手入力箇所","手入力箇所","手入力箇所","手入力箇所","手入力箇所","手入力箇所"))</f>
        <v>#REF!</v>
      </c>
    </row>
    <row r="10633" spans="1:14" ht="40.200000000000003" thickBot="1" x14ac:dyDescent="0.25">
      <c r="A10633" s="31" t="s">
        <v>80</v>
      </c>
      <c r="B10633" s="18">
        <v>49</v>
      </c>
      <c r="C10633" s="18">
        <v>53</v>
      </c>
      <c r="D10633" s="18">
        <v>55</v>
      </c>
      <c r="E10633" s="18">
        <v>56</v>
      </c>
      <c r="F10633" s="62"/>
      <c r="G10633" s="62"/>
      <c r="H10633" s="62"/>
      <c r="I10633" s="62"/>
      <c r="J10633" s="62"/>
      <c r="K10633" s="69"/>
      <c r="L10633" s="111" t="s">
        <v>80</v>
      </c>
      <c r="M10633" s="103" t="e">
        <f>#REF!</f>
        <v>#REF!</v>
      </c>
      <c r="N10633" s="103" t="e">
        <f>IF(M10633=0,"",CHOOSE(M10633,"49","53","55","56","56","手入力箇所","手入力箇所","手入力箇所","手入力箇所","手入力箇所","手入力箇所","手入力箇所","手入力箇所","手入力箇所","手入力箇所"))</f>
        <v>#REF!</v>
      </c>
    </row>
    <row r="10634" spans="1:14" ht="40.200000000000003" thickBot="1" x14ac:dyDescent="0.25">
      <c r="A10634" s="38" t="s">
        <v>81</v>
      </c>
      <c r="B10634" s="35">
        <v>232</v>
      </c>
      <c r="C10634" s="35">
        <v>232</v>
      </c>
      <c r="D10634" s="36"/>
      <c r="E10634" s="36"/>
      <c r="F10634" s="36"/>
      <c r="G10634" s="36"/>
      <c r="H10634" s="36"/>
      <c r="I10634" s="36"/>
      <c r="J10634" s="36"/>
      <c r="K10634" s="67"/>
      <c r="L10634" s="111" t="s">
        <v>81</v>
      </c>
      <c r="M10634" s="103" t="e">
        <f>#REF!</f>
        <v>#REF!</v>
      </c>
      <c r="N10634" s="103" t="e">
        <f>IF(M10634=0,"",CHOOSE(M10634,"232","232","手入力箇所","手入力箇所","手入力箇所","手入力箇所","手入力箇所","手入力箇所","手入力箇所","手入力箇所","手入力箇所","手入力箇所"))</f>
        <v>#REF!</v>
      </c>
    </row>
    <row r="10635" spans="1:14" ht="13.8" thickBot="1" x14ac:dyDescent="0.25">
      <c r="A10635" s="39" t="s">
        <v>82</v>
      </c>
      <c r="B10635" s="17">
        <v>6</v>
      </c>
      <c r="C10635" s="17">
        <v>9</v>
      </c>
      <c r="D10635" s="17">
        <v>11</v>
      </c>
      <c r="E10635" s="17">
        <v>13</v>
      </c>
      <c r="F10635" s="17">
        <v>18</v>
      </c>
      <c r="G10635" s="17">
        <v>26</v>
      </c>
      <c r="H10635" s="17">
        <v>35</v>
      </c>
      <c r="I10635" s="17">
        <v>43</v>
      </c>
      <c r="J10635" s="17">
        <v>49</v>
      </c>
      <c r="K10635" s="70"/>
      <c r="L10635" s="111" t="s">
        <v>82</v>
      </c>
      <c r="M10635" s="103" t="e">
        <f>#REF!</f>
        <v>#REF!</v>
      </c>
      <c r="N10635" s="103" t="e">
        <f>IF(M10635=0,"",CHOOSE(M10635,"6","9","11","13","13","18","18","18","18","18","26","26","26","26","26","26","26","26","26","26","35","35","35","35","35","35","35","35","35","35","43","43","43","43","43","43","43","43","43","43","49","49","49","49","49","49","49","49","49","49","手入力箇所","手入力箇所","手入力箇所","手入力箇所","手入力箇所","手入力箇所","手入力箇所","手入力箇所","手入力箇所","手入力箇所"))</f>
        <v>#REF!</v>
      </c>
    </row>
    <row r="10636" spans="1:14" ht="13.8" thickBot="1" x14ac:dyDescent="0.25">
      <c r="A10636" s="31" t="s">
        <v>83</v>
      </c>
      <c r="B10636" s="18">
        <v>6</v>
      </c>
      <c r="C10636" s="18">
        <v>10</v>
      </c>
      <c r="D10636" s="18">
        <v>14</v>
      </c>
      <c r="E10636" s="18">
        <v>17</v>
      </c>
      <c r="F10636" s="18">
        <v>29</v>
      </c>
      <c r="G10636" s="18">
        <v>50</v>
      </c>
      <c r="H10636" s="18">
        <v>76</v>
      </c>
      <c r="I10636" s="18">
        <v>100</v>
      </c>
      <c r="J10636" s="18">
        <v>123</v>
      </c>
      <c r="K10636" s="69"/>
      <c r="L10636" s="111" t="s">
        <v>83</v>
      </c>
      <c r="M10636" s="103" t="e">
        <f>#REF!</f>
        <v>#REF!</v>
      </c>
      <c r="N10636" s="103" t="e">
        <f>IF(M10636=0,"",CHOOSE(M10636,"6","10","14","17","17","29","29","29","29","29","50","50","50","50","50","50","50","50","50","50","76","76","76","76","76","76","76","76","76","76","100","100","100","100","100","100","100","100","100","100","123","123","123","123","123","123","123","123","123","123","手入力箇所","手入力箇所","手入力箇所","手入力箇所","手入力箇所","手入力箇所","手入力箇所","手入力箇所","手入力箇所"))</f>
        <v>#REF!</v>
      </c>
    </row>
    <row r="10637" spans="1:14" ht="27" thickBot="1" x14ac:dyDescent="0.25">
      <c r="A10637" s="32" t="s">
        <v>84</v>
      </c>
      <c r="B10637" s="20">
        <v>9</v>
      </c>
      <c r="C10637" s="20">
        <v>15</v>
      </c>
      <c r="D10637" s="20">
        <v>20</v>
      </c>
      <c r="E10637" s="20">
        <v>24</v>
      </c>
      <c r="F10637" s="20">
        <v>39</v>
      </c>
      <c r="G10637" s="20">
        <v>65</v>
      </c>
      <c r="H10637" s="63"/>
      <c r="I10637" s="63"/>
      <c r="J10637" s="63"/>
      <c r="K10637" s="106"/>
      <c r="L10637" s="111" t="s">
        <v>84</v>
      </c>
      <c r="M10637" s="103" t="e">
        <f>#REF!</f>
        <v>#REF!</v>
      </c>
      <c r="N10637" s="103" t="e">
        <f>IF(M10637=0,"",CHOOSE(M10637,"9","15","20","24","24","39","39","39","39","39","65","65","65","65","65","65","65","65","65","65","手入力箇所","手入力箇所","手入力箇所","手入力箇所","手入力箇所","手入力箇所","手入力箇所","手入力箇所","手入力箇所","手入力箇所"))</f>
        <v>#REF!</v>
      </c>
    </row>
    <row r="10640" spans="1:14" ht="13.8" thickBot="1" x14ac:dyDescent="0.25"/>
    <row r="10641" spans="1:14" ht="13.8" thickBot="1" x14ac:dyDescent="0.25">
      <c r="A10641" s="688" t="e">
        <f>#REF!</f>
        <v>#REF!</v>
      </c>
      <c r="B10641" s="688"/>
      <c r="C10641" s="688"/>
      <c r="D10641" s="689" t="s">
        <v>192</v>
      </c>
      <c r="E10641" s="689"/>
      <c r="F10641" s="689"/>
      <c r="G10641" s="689"/>
      <c r="H10641" s="689"/>
      <c r="I10641" s="689"/>
      <c r="J10641" s="689"/>
      <c r="K10641" s="689"/>
      <c r="L10641" s="689"/>
      <c r="M10641" s="689"/>
      <c r="N10641" s="689"/>
    </row>
    <row r="10642" spans="1:14" ht="13.8" thickBot="1" x14ac:dyDescent="0.25">
      <c r="A10642" s="65"/>
      <c r="B10642" s="33">
        <v>1</v>
      </c>
      <c r="C10642" s="24">
        <v>2</v>
      </c>
      <c r="D10642" s="24">
        <v>3</v>
      </c>
      <c r="E10642" s="24" t="s">
        <v>58</v>
      </c>
      <c r="F10642" s="24" t="s">
        <v>59</v>
      </c>
      <c r="G10642" s="24" t="s">
        <v>60</v>
      </c>
      <c r="H10642" s="24" t="s">
        <v>61</v>
      </c>
      <c r="I10642" s="24" t="s">
        <v>62</v>
      </c>
      <c r="J10642" s="24" t="s">
        <v>194</v>
      </c>
      <c r="K10642" s="25" t="s">
        <v>85</v>
      </c>
      <c r="L10642" s="105" t="s">
        <v>189</v>
      </c>
      <c r="M10642" s="105" t="s">
        <v>188</v>
      </c>
      <c r="N10642" s="105" t="s">
        <v>51</v>
      </c>
    </row>
    <row r="10643" spans="1:14" ht="13.8" thickBot="1" x14ac:dyDescent="0.25">
      <c r="A10643" s="26" t="s">
        <v>56</v>
      </c>
      <c r="B10643" s="22">
        <v>5</v>
      </c>
      <c r="C10643" s="22">
        <v>7</v>
      </c>
      <c r="D10643" s="22">
        <v>8</v>
      </c>
      <c r="E10643" s="22">
        <v>8</v>
      </c>
      <c r="F10643" s="22">
        <v>10</v>
      </c>
      <c r="G10643" s="22">
        <v>13</v>
      </c>
      <c r="H10643" s="22">
        <v>16</v>
      </c>
      <c r="I10643" s="22"/>
      <c r="J10643" s="23"/>
      <c r="K10643" s="1"/>
      <c r="L10643" s="26" t="s">
        <v>56</v>
      </c>
      <c r="M10643" s="104" t="e">
        <f>#REF!</f>
        <v>#REF!</v>
      </c>
      <c r="N10643" s="112" t="e">
        <f>IF(M10643=0,"",CHOOSE(M10643,"5","7","8","8","8","10","10","10","10","10","13","13","13","13","13","13","13","13","13","13","16","16","16","16","16","16","16","16","16","16","16","手入力箇所","手入力箇所","手入力箇所","手入力箇所","手入力箇所","手入力箇所","手入力箇所","手入力箇所","手入力箇所","手入力箇所"))</f>
        <v>#REF!</v>
      </c>
    </row>
    <row r="10644" spans="1:14" ht="13.8" thickBot="1" x14ac:dyDescent="0.25">
      <c r="A10644" s="27" t="s">
        <v>57</v>
      </c>
      <c r="B10644" s="18">
        <v>5</v>
      </c>
      <c r="C10644" s="18">
        <v>7</v>
      </c>
      <c r="D10644" s="18">
        <v>8</v>
      </c>
      <c r="E10644" s="18">
        <v>9</v>
      </c>
      <c r="F10644" s="18">
        <v>12</v>
      </c>
      <c r="G10644" s="18">
        <v>16</v>
      </c>
      <c r="H10644" s="18"/>
      <c r="I10644" s="18"/>
      <c r="J10644" s="62"/>
      <c r="K10644" s="19"/>
      <c r="L10644" s="27" t="s">
        <v>57</v>
      </c>
      <c r="M10644" s="104" t="e">
        <f>#REF!</f>
        <v>#REF!</v>
      </c>
      <c r="N10644" s="113" t="e">
        <f>IF(M10644=0,"",CHOOSE(M10644,"5","7","8","9","9","12","12","12","12","12","16","16","16","16","16","16","16","16","16","16","手入力箇所","手入力箇所","手入力箇所","手入力箇所","手入力箇所","手入力箇所","手入力箇所","手入力箇所","手入力箇所","手入力箇所"))</f>
        <v>#REF!</v>
      </c>
    </row>
    <row r="10645" spans="1:14" ht="48.6" thickBot="1" x14ac:dyDescent="0.25">
      <c r="A10645" s="28" t="s">
        <v>64</v>
      </c>
      <c r="B10645" s="18">
        <v>6</v>
      </c>
      <c r="C10645" s="18"/>
      <c r="D10645" s="18"/>
      <c r="E10645" s="18"/>
      <c r="F10645" s="18"/>
      <c r="G10645" s="18"/>
      <c r="H10645" s="18"/>
      <c r="I10645" s="18"/>
      <c r="J10645" s="62"/>
      <c r="K10645" s="19"/>
      <c r="L10645" s="28" t="s">
        <v>64</v>
      </c>
      <c r="M10645" s="104" t="e">
        <f>#REF!</f>
        <v>#REF!</v>
      </c>
      <c r="N10645" s="113" t="e">
        <f>IF(M10645=0,"",CHOOSE(M10645,"6","手入力箇所","手入力箇所","手入力箇所","手入力箇所","手入力箇所","手入力箇所","手入力箇所","手入力箇所","手入力箇所","手入力箇所","",""))</f>
        <v>#REF!</v>
      </c>
    </row>
    <row r="10646" spans="1:14" ht="48.6" thickBot="1" x14ac:dyDescent="0.25">
      <c r="A10646" s="28" t="s">
        <v>65</v>
      </c>
      <c r="B10646" s="18">
        <v>6</v>
      </c>
      <c r="C10646" s="18"/>
      <c r="D10646" s="18"/>
      <c r="E10646" s="18"/>
      <c r="F10646" s="18"/>
      <c r="G10646" s="18"/>
      <c r="H10646" s="18"/>
      <c r="I10646" s="18"/>
      <c r="J10646" s="62"/>
      <c r="K10646" s="19"/>
      <c r="L10646" s="28" t="s">
        <v>65</v>
      </c>
      <c r="M10646" s="104" t="e">
        <f>#REF!</f>
        <v>#REF!</v>
      </c>
      <c r="N10646" s="113" t="e">
        <f>IF(M10646=0,"",CHOOSE(M10646,"6","手入力箇所","手入力箇所","手入力箇所","手入力箇所","手入力箇所","手入力箇所","手入力箇所","手入力箇所","手入力箇所","手入力箇所","",""))</f>
        <v>#REF!</v>
      </c>
    </row>
    <row r="10647" spans="1:14" ht="24.6" thickBot="1" x14ac:dyDescent="0.25">
      <c r="A10647" s="28" t="s">
        <v>66</v>
      </c>
      <c r="B10647" s="18">
        <v>5</v>
      </c>
      <c r="C10647" s="18">
        <v>7</v>
      </c>
      <c r="D10647" s="18">
        <v>8</v>
      </c>
      <c r="E10647" s="18">
        <v>9</v>
      </c>
      <c r="F10647" s="18">
        <v>12</v>
      </c>
      <c r="G10647" s="18"/>
      <c r="H10647" s="18"/>
      <c r="I10647" s="18"/>
      <c r="J10647" s="62"/>
      <c r="K10647" s="19"/>
      <c r="L10647" s="28" t="s">
        <v>66</v>
      </c>
      <c r="M10647" s="104" t="e">
        <f>#REF!</f>
        <v>#REF!</v>
      </c>
      <c r="N10647" s="113" t="e">
        <f>IF(M10647=0,"",CHOOSE(M10647,"5","7","8","9","9","12","12","12","12","12","手入力箇所","手入力箇所","手入力箇所","手入力箇所","手入力箇所","手入力箇所","手入力箇所","手入力箇所","手入力箇所","手入力箇所"))</f>
        <v>#REF!</v>
      </c>
    </row>
    <row r="10648" spans="1:14" ht="36.6" thickBot="1" x14ac:dyDescent="0.25">
      <c r="A10648" s="28" t="s">
        <v>67</v>
      </c>
      <c r="B10648" s="18">
        <v>4</v>
      </c>
      <c r="C10648" s="18">
        <v>5</v>
      </c>
      <c r="D10648" s="18">
        <v>5</v>
      </c>
      <c r="E10648" s="18">
        <v>6</v>
      </c>
      <c r="F10648" s="18"/>
      <c r="G10648" s="18"/>
      <c r="H10648" s="18"/>
      <c r="I10648" s="18"/>
      <c r="J10648" s="62"/>
      <c r="K10648" s="19"/>
      <c r="L10648" s="28" t="s">
        <v>67</v>
      </c>
      <c r="M10648" s="104" t="e">
        <f>#REF!</f>
        <v>#REF!</v>
      </c>
      <c r="N10648" s="113" t="e">
        <f>IF(M10648=0,"",CHOOSE(M10648,"4","5","5","6","6","手入力箇所","手入力箇所","手入力箇所","手入力箇所","手入力箇所","手入力箇所","手入力箇所","手入力箇所","手入力箇所","手入力箇所"))</f>
        <v>#REF!</v>
      </c>
    </row>
    <row r="10649" spans="1:14" ht="24.6" thickBot="1" x14ac:dyDescent="0.25">
      <c r="A10649" s="28" t="s">
        <v>68</v>
      </c>
      <c r="B10649" s="18">
        <v>12</v>
      </c>
      <c r="C10649" s="18">
        <v>12</v>
      </c>
      <c r="D10649" s="18">
        <v>12</v>
      </c>
      <c r="E10649" s="18">
        <v>12</v>
      </c>
      <c r="F10649" s="18">
        <v>12</v>
      </c>
      <c r="G10649" s="18">
        <v>12</v>
      </c>
      <c r="H10649" s="18">
        <v>12</v>
      </c>
      <c r="I10649" s="18"/>
      <c r="J10649" s="62"/>
      <c r="K10649" s="19"/>
      <c r="L10649" s="28" t="s">
        <v>68</v>
      </c>
      <c r="M10649" s="104" t="e">
        <f>#REF!</f>
        <v>#REF!</v>
      </c>
      <c r="N10649" s="113" t="e">
        <f>IF(M10649=0,"",CHOOSE(M10649,"12","12","12","12","12","12","12","12","12","12","12","12","12","12","12","12","12","12","12","12","12","12","12","12","12","12","12","12","12","12","手入力箇所","手入力箇所","手入力箇所","手入力箇所","手入力箇所","手入力箇所","手入力箇所","手入力箇所","手入力箇所","手入力箇所"))</f>
        <v>#REF!</v>
      </c>
    </row>
    <row r="10650" spans="1:14" ht="36.6" thickBot="1" x14ac:dyDescent="0.25">
      <c r="A10650" s="28" t="s">
        <v>69</v>
      </c>
      <c r="B10650" s="18">
        <v>7</v>
      </c>
      <c r="C10650" s="18">
        <v>7</v>
      </c>
      <c r="D10650" s="18">
        <v>7</v>
      </c>
      <c r="E10650" s="18">
        <v>7</v>
      </c>
      <c r="F10650" s="18">
        <v>7</v>
      </c>
      <c r="G10650" s="18"/>
      <c r="H10650" s="18"/>
      <c r="I10650" s="18"/>
      <c r="J10650" s="62"/>
      <c r="K10650" s="19"/>
      <c r="L10650" s="28" t="s">
        <v>69</v>
      </c>
      <c r="M10650" s="104" t="e">
        <f>#REF!</f>
        <v>#REF!</v>
      </c>
      <c r="N10650" s="113" t="e">
        <f>IF(M10650=0,"",CHOOSE(M10650,"7","7","7","7","7","7","7","7","7","7","手入力箇所","手入力箇所","手入力箇所","手入力箇所","手入力箇所","手入力箇所","手入力箇所","手入力箇所","手入力箇所","手入力箇所"))</f>
        <v>#REF!</v>
      </c>
    </row>
    <row r="10651" spans="1:14" ht="13.8" thickBot="1" x14ac:dyDescent="0.25">
      <c r="A10651" s="27" t="s">
        <v>63</v>
      </c>
      <c r="B10651" s="18">
        <v>4</v>
      </c>
      <c r="C10651" s="18">
        <v>5</v>
      </c>
      <c r="D10651" s="18">
        <v>7</v>
      </c>
      <c r="E10651" s="18">
        <v>8</v>
      </c>
      <c r="F10651" s="18">
        <v>11</v>
      </c>
      <c r="G10651" s="18">
        <v>16</v>
      </c>
      <c r="H10651" s="18">
        <v>22</v>
      </c>
      <c r="I10651" s="18">
        <v>26</v>
      </c>
      <c r="J10651" s="18">
        <v>31</v>
      </c>
      <c r="K10651" s="19"/>
      <c r="L10651" s="27" t="s">
        <v>63</v>
      </c>
      <c r="M10651" s="104" t="e">
        <f>#REF!</f>
        <v>#REF!</v>
      </c>
      <c r="N10651" s="113" t="e">
        <f>IF(M10651=0,"",CHOOSE(M10651,"4","5","7","8","8","11","11","11","11","11","16","16","16","16","16","16","16","16","16","16","22","22","22","22","22","22","22","22","22","22","26","26","26","26","26","26","26","26","26","26","31","31","31","31","31","31","31","31","31","31","31","手入力箇所","手入力箇所","手入力箇所","手入力箇所","手入力箇所","手入力箇所","手入力箇所","手入力箇所","手入力箇所","手入力箇所"))</f>
        <v>#REF!</v>
      </c>
    </row>
    <row r="10652" spans="1:14" ht="24.6" thickBot="1" x14ac:dyDescent="0.25">
      <c r="A10652" s="28" t="s">
        <v>70</v>
      </c>
      <c r="B10652" s="18">
        <v>5</v>
      </c>
      <c r="C10652" s="18">
        <v>6</v>
      </c>
      <c r="D10652" s="18">
        <v>7</v>
      </c>
      <c r="E10652" s="18"/>
      <c r="F10652" s="18"/>
      <c r="G10652" s="18"/>
      <c r="H10652" s="18"/>
      <c r="I10652" s="18"/>
      <c r="J10652" s="62"/>
      <c r="K10652" s="19"/>
      <c r="L10652" s="28" t="s">
        <v>70</v>
      </c>
      <c r="M10652" s="104" t="e">
        <f>#REF!</f>
        <v>#REF!</v>
      </c>
      <c r="N10652" s="113" t="e">
        <f>IF(M10652=0,"",CHOOSE(M10652,"5","6","7","手入力箇所","手入力箇所","手入力箇所","手入力箇所","手入力箇所","手入力箇所","手入力箇所","手入力箇所","手入力箇所","手入力箇所"))</f>
        <v>#REF!</v>
      </c>
    </row>
    <row r="10653" spans="1:14" ht="13.8" thickBot="1" x14ac:dyDescent="0.25">
      <c r="A10653" s="29" t="s">
        <v>71</v>
      </c>
      <c r="B10653" s="18">
        <v>3</v>
      </c>
      <c r="C10653" s="18">
        <v>6</v>
      </c>
      <c r="D10653" s="18">
        <v>19</v>
      </c>
      <c r="E10653" s="18"/>
      <c r="F10653" s="18"/>
      <c r="G10653" s="18"/>
      <c r="H10653" s="18"/>
      <c r="I10653" s="18"/>
      <c r="J10653" s="62"/>
      <c r="K10653" s="19"/>
      <c r="L10653" s="29" t="s">
        <v>71</v>
      </c>
      <c r="M10653" s="104" t="e">
        <f>#REF!</f>
        <v>#REF!</v>
      </c>
      <c r="N10653" s="113" t="e">
        <f>IF(M10653=0,"",CHOOSE(M10653,"3","6","19","手入力箇所","手入力箇所","手入力箇所","手入力箇所","手入力箇所","手入力箇所","手入力箇所","手入力箇所","手入力箇所","手入力箇所"))</f>
        <v>#REF!</v>
      </c>
    </row>
    <row r="10654" spans="1:14" ht="13.8" thickBot="1" x14ac:dyDescent="0.25">
      <c r="A10654" s="29" t="s">
        <v>72</v>
      </c>
      <c r="B10654" s="18">
        <v>1</v>
      </c>
      <c r="C10654" s="18">
        <v>3</v>
      </c>
      <c r="D10654" s="18">
        <v>5</v>
      </c>
      <c r="E10654" s="18">
        <v>9</v>
      </c>
      <c r="F10654" s="18">
        <v>26</v>
      </c>
      <c r="G10654" s="18"/>
      <c r="H10654" s="18"/>
      <c r="I10654" s="18"/>
      <c r="J10654" s="62"/>
      <c r="K10654" s="19"/>
      <c r="L10654" s="29" t="s">
        <v>72</v>
      </c>
      <c r="M10654" s="104" t="e">
        <f>#REF!</f>
        <v>#REF!</v>
      </c>
      <c r="N10654" s="113" t="e">
        <f>IF(M10654=0,"",CHOOSE(M10654,"1","3","5","9","9","26","26","26","26","26","手入力箇所","手入力箇所","手入力箇所","手入力箇所","手入力箇所","手入力箇所","手入力箇所","手入力箇所","手入力箇所","手入力箇所"))</f>
        <v>#REF!</v>
      </c>
    </row>
    <row r="10655" spans="1:14" ht="13.8" thickBot="1" x14ac:dyDescent="0.25">
      <c r="A10655" s="29" t="s">
        <v>73</v>
      </c>
      <c r="B10655" s="18">
        <v>4</v>
      </c>
      <c r="C10655" s="18">
        <v>11</v>
      </c>
      <c r="D10655" s="18">
        <v>20</v>
      </c>
      <c r="E10655" s="18">
        <v>33</v>
      </c>
      <c r="F10655" s="18"/>
      <c r="G10655" s="18"/>
      <c r="H10655" s="18"/>
      <c r="I10655" s="18"/>
      <c r="J10655" s="62"/>
      <c r="K10655" s="19"/>
      <c r="L10655" s="29" t="s">
        <v>73</v>
      </c>
      <c r="M10655" s="104" t="e">
        <f>#REF!</f>
        <v>#REF!</v>
      </c>
      <c r="N10655" s="113" t="e">
        <f>IF(M10655=0,"",CHOOSE(M10655,"4","11","20","33","33","手入力箇所","手入力箇所","手入力箇所","手入力箇所","手入力箇所","手入力箇所","手入力箇所","手入力箇所","手入力箇所","手入力箇所"))</f>
        <v>#REF!</v>
      </c>
    </row>
    <row r="10656" spans="1:14" ht="37.200000000000003" thickBot="1" x14ac:dyDescent="0.25">
      <c r="A10656" s="30" t="s">
        <v>74</v>
      </c>
      <c r="B10656" s="18">
        <v>4</v>
      </c>
      <c r="C10656" s="18">
        <v>6</v>
      </c>
      <c r="D10656" s="18">
        <v>8</v>
      </c>
      <c r="E10656" s="18">
        <v>10</v>
      </c>
      <c r="F10656" s="18">
        <v>15</v>
      </c>
      <c r="G10656" s="18">
        <v>23</v>
      </c>
      <c r="H10656" s="18">
        <v>33</v>
      </c>
      <c r="I10656" s="18"/>
      <c r="J10656" s="62"/>
      <c r="K10656" s="19"/>
      <c r="L10656" s="30" t="s">
        <v>74</v>
      </c>
      <c r="M10656" s="104" t="e">
        <f>#REF!</f>
        <v>#REF!</v>
      </c>
      <c r="N10656" s="113" t="e">
        <f>IF(M10656=0,"",CHOOSE(M10656,"4","6","8","10","10","15","15","15","15","15","23","23","23","23","23","23","23","23","23","23","33","33","33","33","33","33","33","33","33","33","手入力箇所","手入力箇所","手入力箇所","手入力箇所","手入力箇所","手入力箇所","手入力箇所","手入力箇所","手入力箇所","手入力箇所"))</f>
        <v>#REF!</v>
      </c>
    </row>
    <row r="10657" spans="1:14" ht="13.8" thickBot="1" x14ac:dyDescent="0.25">
      <c r="A10657" s="29" t="s">
        <v>75</v>
      </c>
      <c r="B10657" s="18">
        <v>6</v>
      </c>
      <c r="C10657" s="18">
        <v>14</v>
      </c>
      <c r="D10657" s="18">
        <v>25</v>
      </c>
      <c r="E10657" s="18">
        <v>39</v>
      </c>
      <c r="F10657" s="18"/>
      <c r="G10657" s="18"/>
      <c r="H10657" s="18"/>
      <c r="I10657" s="18"/>
      <c r="J10657" s="62"/>
      <c r="K10657" s="19"/>
      <c r="L10657" s="29" t="s">
        <v>75</v>
      </c>
      <c r="M10657" s="104" t="e">
        <f>#REF!</f>
        <v>#REF!</v>
      </c>
      <c r="N10657" s="113" t="e">
        <f>IF(M10657=0,"",CHOOSE(M10657,"6","14","25","39","39","手入力箇所","手入力箇所","手入力箇所","手入力箇所","手入力箇所","手入力箇所","手入力箇所","手入力箇所","手入力箇所","手入力箇所"))</f>
        <v>#REF!</v>
      </c>
    </row>
    <row r="10658" spans="1:14" ht="37.200000000000003" thickBot="1" x14ac:dyDescent="0.25">
      <c r="A10658" s="30" t="s">
        <v>76</v>
      </c>
      <c r="B10658" s="18">
        <v>2</v>
      </c>
      <c r="C10658" s="18">
        <v>3</v>
      </c>
      <c r="D10658" s="18">
        <v>6</v>
      </c>
      <c r="E10658" s="18">
        <v>9</v>
      </c>
      <c r="F10658" s="18"/>
      <c r="G10658" s="18"/>
      <c r="H10658" s="18"/>
      <c r="I10658" s="18"/>
      <c r="J10658" s="62"/>
      <c r="K10658" s="19"/>
      <c r="L10658" s="30" t="s">
        <v>76</v>
      </c>
      <c r="M10658" s="104" t="e">
        <f>#REF!</f>
        <v>#REF!</v>
      </c>
      <c r="N10658" s="113" t="e">
        <f>IF(M10658=0,"",CHOOSE(M10658,"2","3","6","9","9","手入力箇所","手入力箇所","手入力箇所","手入力箇所","手入力箇所","手入力箇所","手入力箇所","手入力箇所","手入力箇所","手入力箇所"))</f>
        <v>#REF!</v>
      </c>
    </row>
    <row r="10659" spans="1:14" ht="27" thickBot="1" x14ac:dyDescent="0.25">
      <c r="A10659" s="31" t="s">
        <v>77</v>
      </c>
      <c r="B10659" s="18">
        <v>12</v>
      </c>
      <c r="C10659" s="18">
        <v>18</v>
      </c>
      <c r="D10659" s="18">
        <v>22</v>
      </c>
      <c r="E10659" s="18">
        <v>26</v>
      </c>
      <c r="F10659" s="62"/>
      <c r="G10659" s="62"/>
      <c r="H10659" s="62"/>
      <c r="I10659" s="62"/>
      <c r="J10659" s="62"/>
      <c r="K10659" s="19"/>
      <c r="L10659" s="31" t="s">
        <v>77</v>
      </c>
      <c r="M10659" s="104" t="e">
        <f>#REF!</f>
        <v>#REF!</v>
      </c>
      <c r="N10659" s="113" t="e">
        <f>IF(M10659=0,"",CHOOSE(M10659,"12","18","22","26","26","手入力箇所","手入力箇所","手入力箇所","手入力箇所","手入力箇所","手入力箇所","手入力箇所","手入力箇所","手入力箇所","手入力箇所"))</f>
        <v>#REF!</v>
      </c>
    </row>
    <row r="10660" spans="1:14" ht="40.200000000000003" thickBot="1" x14ac:dyDescent="0.25">
      <c r="A10660" s="31" t="s">
        <v>78</v>
      </c>
      <c r="B10660" s="18">
        <v>5</v>
      </c>
      <c r="C10660" s="18">
        <v>8</v>
      </c>
      <c r="D10660" s="18">
        <v>11</v>
      </c>
      <c r="E10660" s="18">
        <v>14</v>
      </c>
      <c r="F10660" s="62"/>
      <c r="G10660" s="62"/>
      <c r="H10660" s="62"/>
      <c r="I10660" s="62"/>
      <c r="J10660" s="62"/>
      <c r="K10660" s="19"/>
      <c r="L10660" s="31" t="s">
        <v>78</v>
      </c>
      <c r="M10660" s="104" t="e">
        <f>#REF!</f>
        <v>#REF!</v>
      </c>
      <c r="N10660" s="113" t="e">
        <f>IF(M10660=0,"",CHOOSE(M10660,"5","8","11","14","14","手入力箇所","手入力箇所","手入力箇所","手入力箇所","手入力箇所","手入力箇所","手入力箇所","手入力箇所","手入力箇所","手入力箇所"))</f>
        <v>#REF!</v>
      </c>
    </row>
    <row r="10661" spans="1:14" ht="27" thickBot="1" x14ac:dyDescent="0.25">
      <c r="A10661" s="31" t="s">
        <v>79</v>
      </c>
      <c r="B10661" s="18">
        <v>6</v>
      </c>
      <c r="C10661" s="18">
        <v>11</v>
      </c>
      <c r="D10661" s="18">
        <v>16</v>
      </c>
      <c r="E10661" s="18">
        <v>21</v>
      </c>
      <c r="F10661" s="62"/>
      <c r="G10661" s="62"/>
      <c r="H10661" s="62"/>
      <c r="I10661" s="62"/>
      <c r="J10661" s="62"/>
      <c r="K10661" s="19"/>
      <c r="L10661" s="31" t="s">
        <v>79</v>
      </c>
      <c r="M10661" s="104" t="e">
        <f>#REF!</f>
        <v>#REF!</v>
      </c>
      <c r="N10661" s="113" t="e">
        <f>IF(M10661=0,"",CHOOSE(M10661,"6","11","16","21","21","手入力箇所","手入力箇所","手入力箇所","手入力箇所","手入力箇所","手入力箇所","手入力箇所","手入力箇所","手入力箇所"))</f>
        <v>#REF!</v>
      </c>
    </row>
    <row r="10662" spans="1:14" ht="40.200000000000003" thickBot="1" x14ac:dyDescent="0.25">
      <c r="A10662" s="31" t="s">
        <v>80</v>
      </c>
      <c r="B10662" s="18">
        <v>5</v>
      </c>
      <c r="C10662" s="18">
        <v>7</v>
      </c>
      <c r="D10662" s="18">
        <v>9</v>
      </c>
      <c r="E10662" s="18">
        <v>10</v>
      </c>
      <c r="F10662" s="62"/>
      <c r="G10662" s="62"/>
      <c r="H10662" s="62"/>
      <c r="I10662" s="62"/>
      <c r="J10662" s="62"/>
      <c r="K10662" s="19"/>
      <c r="L10662" s="31" t="s">
        <v>80</v>
      </c>
      <c r="M10662" s="104" t="e">
        <f>#REF!</f>
        <v>#REF!</v>
      </c>
      <c r="N10662" s="113" t="e">
        <f>IF(M10662=0,"",CHOOSE(M10662,"5","7","9","10","10","手入力箇所","手入力箇所","手入力箇所","手入力箇所","手入力箇所","手入力箇所","手入力箇所","手入力箇所","手入力箇所"))</f>
        <v>#REF!</v>
      </c>
    </row>
    <row r="10663" spans="1:14" ht="40.200000000000003" thickBot="1" x14ac:dyDescent="0.25">
      <c r="A10663" s="31" t="s">
        <v>81</v>
      </c>
      <c r="B10663" s="18">
        <v>9</v>
      </c>
      <c r="C10663" s="18">
        <v>14</v>
      </c>
      <c r="D10663" s="62"/>
      <c r="E10663" s="62"/>
      <c r="F10663" s="62"/>
      <c r="G10663" s="62"/>
      <c r="H10663" s="62"/>
      <c r="I10663" s="62"/>
      <c r="J10663" s="62"/>
      <c r="K10663" s="19"/>
      <c r="L10663" s="31" t="s">
        <v>81</v>
      </c>
      <c r="M10663" s="104" t="e">
        <f>#REF!</f>
        <v>#REF!</v>
      </c>
      <c r="N10663" s="113" t="e">
        <f>IF(M10663=0,"",CHOOSE(M10663,"9","14","手入力箇所","手入力箇所","手入力箇所","手入力箇所","手入力箇所","手入力箇所","手入力箇所","手入力箇所","手入力箇所","手入力箇所"))</f>
        <v>#REF!</v>
      </c>
    </row>
    <row r="10664" spans="1:14" ht="13.8" thickBot="1" x14ac:dyDescent="0.25">
      <c r="A10664" s="31" t="s">
        <v>82</v>
      </c>
      <c r="B10664" s="18">
        <v>3</v>
      </c>
      <c r="C10664" s="18">
        <v>4</v>
      </c>
      <c r="D10664" s="18">
        <v>4</v>
      </c>
      <c r="E10664" s="18">
        <v>5</v>
      </c>
      <c r="F10664" s="18">
        <v>6</v>
      </c>
      <c r="G10664" s="18">
        <v>8</v>
      </c>
      <c r="H10664" s="18">
        <v>9</v>
      </c>
      <c r="I10664" s="18">
        <v>11</v>
      </c>
      <c r="J10664" s="18">
        <v>12</v>
      </c>
      <c r="K10664" s="19"/>
      <c r="L10664" s="31" t="s">
        <v>82</v>
      </c>
      <c r="M10664" s="104" t="e">
        <f>#REF!</f>
        <v>#REF!</v>
      </c>
      <c r="N10664" s="113" t="e">
        <f>IF(M10664=0,"",CHOOSE(M10664,"3","4","4","5","5","6","6","6","6","6","8","8","8","8","8","8","8","8","8","8","9","9","9","9","9","9","9","9","9","9","11","11","11","11","11","11","11","11","11","11","12","12","12","12","12","12","12","12","12","12","12","手入力箇所","手入力箇所","手入力箇所","手入力箇所","手入力箇所","手入力箇所","手入力箇所","手入力箇所","手入力箇所","手入力箇所"))</f>
        <v>#REF!</v>
      </c>
    </row>
    <row r="10665" spans="1:14" ht="13.8" thickBot="1" x14ac:dyDescent="0.25">
      <c r="A10665" s="31" t="s">
        <v>83</v>
      </c>
      <c r="B10665" s="18">
        <v>3</v>
      </c>
      <c r="C10665" s="18">
        <v>4</v>
      </c>
      <c r="D10665" s="18">
        <v>4</v>
      </c>
      <c r="E10665" s="18">
        <v>5</v>
      </c>
      <c r="F10665" s="18">
        <v>6</v>
      </c>
      <c r="G10665" s="18">
        <v>8</v>
      </c>
      <c r="H10665" s="18">
        <v>10</v>
      </c>
      <c r="I10665" s="18">
        <v>12</v>
      </c>
      <c r="J10665" s="18">
        <v>13</v>
      </c>
      <c r="K10665" s="19"/>
      <c r="L10665" s="31" t="s">
        <v>83</v>
      </c>
      <c r="M10665" s="104" t="e">
        <f>#REF!</f>
        <v>#REF!</v>
      </c>
      <c r="N10665" s="113" t="e">
        <f>IF(M10665=0,"",CHOOSE(M10665,"3","4","4","5","5","6","6","6","6","6","8","8","8","8","8","8","8","8","8","8","10","10","10","10","10","10","10","10","10","10","12","12","12","12","12","12","12","12","12","12","13","13","13","13","13","13","13","13","13","13","13","手入力箇所","手入力箇所","手入力箇所","手入力箇所","手入力箇所","手入力箇所","手入力箇所","手入力箇所","手入力箇所","手入力箇所"))</f>
        <v>#REF!</v>
      </c>
    </row>
    <row r="10666" spans="1:14" ht="27" thickBot="1" x14ac:dyDescent="0.25">
      <c r="A10666" s="32" t="s">
        <v>84</v>
      </c>
      <c r="B10666" s="20">
        <v>1</v>
      </c>
      <c r="C10666" s="20">
        <v>2</v>
      </c>
      <c r="D10666" s="20">
        <v>3</v>
      </c>
      <c r="E10666" s="20">
        <v>4</v>
      </c>
      <c r="F10666" s="20">
        <v>8</v>
      </c>
      <c r="G10666" s="20">
        <v>19</v>
      </c>
      <c r="H10666" s="63"/>
      <c r="I10666" s="63"/>
      <c r="J10666" s="63"/>
      <c r="K10666" s="21"/>
      <c r="L10666" s="32" t="s">
        <v>84</v>
      </c>
      <c r="M10666" s="104" t="e">
        <f>#REF!</f>
        <v>#REF!</v>
      </c>
      <c r="N10666" s="113" t="e">
        <f>IF(M10666=0,"",CHOOSE(M10666,"1","2","3","4","4","8","8","8","8","8","19","19","19","19","19","19","19","19","19","19","手入力箇所","手入力箇所","手入力箇所","手入力箇所","手入力箇所","手入力箇所","手入力箇所","手入力箇所","手入力箇所","手入力箇所"))</f>
        <v>#REF!</v>
      </c>
    </row>
    <row r="10667" spans="1:14" ht="13.8" thickBot="1" x14ac:dyDescent="0.25"/>
    <row r="10668" spans="1:14" ht="13.8" thickBot="1" x14ac:dyDescent="0.25">
      <c r="A10668" s="686" t="e">
        <f>A10641</f>
        <v>#REF!</v>
      </c>
      <c r="B10668" s="686"/>
      <c r="C10668" s="686"/>
      <c r="D10668" s="687" t="s">
        <v>193</v>
      </c>
      <c r="E10668" s="687"/>
      <c r="F10668" s="687"/>
      <c r="G10668" s="687"/>
      <c r="H10668" s="687"/>
      <c r="I10668" s="687"/>
      <c r="J10668" s="687"/>
      <c r="K10668" s="687"/>
      <c r="L10668" s="687"/>
      <c r="M10668" s="687"/>
      <c r="N10668" s="687"/>
    </row>
    <row r="10669" spans="1:14" ht="13.8" thickBot="1" x14ac:dyDescent="0.25">
      <c r="A10669" s="105"/>
      <c r="B10669" s="33">
        <v>1</v>
      </c>
      <c r="C10669" s="24">
        <v>2</v>
      </c>
      <c r="D10669" s="24">
        <v>3</v>
      </c>
      <c r="E10669" s="24" t="s">
        <v>58</v>
      </c>
      <c r="F10669" s="24" t="s">
        <v>59</v>
      </c>
      <c r="G10669" s="24" t="s">
        <v>60</v>
      </c>
      <c r="H10669" s="24" t="s">
        <v>61</v>
      </c>
      <c r="I10669" s="24" t="s">
        <v>62</v>
      </c>
      <c r="J10669" s="24" t="s">
        <v>194</v>
      </c>
      <c r="K10669" s="102" t="s">
        <v>85</v>
      </c>
      <c r="L10669" s="105" t="s">
        <v>189</v>
      </c>
      <c r="M10669" s="105" t="s">
        <v>188</v>
      </c>
      <c r="N10669" s="105" t="s">
        <v>51</v>
      </c>
    </row>
    <row r="10670" spans="1:14" ht="13.8" thickBot="1" x14ac:dyDescent="0.25">
      <c r="A10670" s="26" t="s">
        <v>56</v>
      </c>
      <c r="B10670" s="22">
        <v>16</v>
      </c>
      <c r="C10670" s="22">
        <v>25</v>
      </c>
      <c r="D10670" s="22">
        <v>32</v>
      </c>
      <c r="E10670" s="22">
        <v>38</v>
      </c>
      <c r="F10670" s="22">
        <v>56</v>
      </c>
      <c r="G10670" s="22">
        <v>87</v>
      </c>
      <c r="H10670" s="22">
        <v>121</v>
      </c>
      <c r="I10670" s="22"/>
      <c r="J10670" s="23"/>
      <c r="K10670" s="68"/>
      <c r="L10670" s="107" t="s">
        <v>56</v>
      </c>
      <c r="M10670" s="103" t="e">
        <f>#REF!</f>
        <v>#REF!</v>
      </c>
      <c r="N10670" s="103" t="e">
        <f>IF(M10670=0,"",CHOOSE(M10670,"16","25","32","38","38","56","56","56","56","56","87","87","87","87","87","87","87","87","87","87","121","121","121","121","121","121","121","121","121","121","手入力箇所","手入力箇所","手入力箇所","手入力箇所","手入力箇所","手入力箇所","手入力箇所","手入力箇所","手入力箇所","手入力箇所"))</f>
        <v>#REF!</v>
      </c>
    </row>
    <row r="10671" spans="1:14" ht="13.8" thickBot="1" x14ac:dyDescent="0.25">
      <c r="A10671" s="27" t="s">
        <v>57</v>
      </c>
      <c r="B10671" s="18">
        <v>25</v>
      </c>
      <c r="C10671" s="18">
        <v>33</v>
      </c>
      <c r="D10671" s="18">
        <v>40</v>
      </c>
      <c r="E10671" s="18">
        <v>45</v>
      </c>
      <c r="F10671" s="18">
        <v>58</v>
      </c>
      <c r="G10671" s="18">
        <v>79</v>
      </c>
      <c r="H10671" s="18"/>
      <c r="I10671" s="18"/>
      <c r="J10671" s="62"/>
      <c r="K10671" s="69"/>
      <c r="L10671" s="107" t="s">
        <v>57</v>
      </c>
      <c r="M10671" s="103" t="e">
        <f>#REF!</f>
        <v>#REF!</v>
      </c>
      <c r="N10671" s="103" t="e">
        <f>IF(M10671=0,"",CHOOSE(M10671,"25","33","40","45","45","58","58","58","58","58","79","79","79","79","79","79","79","79","79","79","手入力箇所","手入力箇所","手入力箇所","手入力箇所","手入力箇所","手入力箇所","手入力箇所","手入力箇所","手入力箇所","手入力箇所"))</f>
        <v>#REF!</v>
      </c>
    </row>
    <row r="10672" spans="1:14" ht="48.6" thickBot="1" x14ac:dyDescent="0.25">
      <c r="A10672" s="28" t="s">
        <v>64</v>
      </c>
      <c r="B10672" s="18">
        <v>32</v>
      </c>
      <c r="C10672" s="18"/>
      <c r="D10672" s="18"/>
      <c r="E10672" s="18"/>
      <c r="F10672" s="18"/>
      <c r="G10672" s="18"/>
      <c r="H10672" s="18"/>
      <c r="I10672" s="18"/>
      <c r="J10672" s="62"/>
      <c r="K10672" s="69"/>
      <c r="L10672" s="108" t="s">
        <v>64</v>
      </c>
      <c r="M10672" s="103" t="e">
        <f>#REF!</f>
        <v>#REF!</v>
      </c>
      <c r="N10672" s="103" t="e">
        <f>IF(M10672=0,"",CHOOSE(M10672,"32","手入力箇所","手入力箇所","手入力箇所","手入力箇所","手入力箇所","手入力箇所","手入力箇所","手入力箇所","手入力箇所","手入力箇所"))</f>
        <v>#REF!</v>
      </c>
    </row>
    <row r="10673" spans="1:14" ht="48.6" thickBot="1" x14ac:dyDescent="0.25">
      <c r="A10673" s="28" t="s">
        <v>65</v>
      </c>
      <c r="B10673" s="18">
        <v>36</v>
      </c>
      <c r="C10673" s="18"/>
      <c r="D10673" s="18"/>
      <c r="E10673" s="18"/>
      <c r="F10673" s="18"/>
      <c r="G10673" s="18"/>
      <c r="H10673" s="18"/>
      <c r="I10673" s="18"/>
      <c r="J10673" s="62"/>
      <c r="K10673" s="69"/>
      <c r="L10673" s="108" t="s">
        <v>65</v>
      </c>
      <c r="M10673" s="103" t="e">
        <f>#REF!</f>
        <v>#REF!</v>
      </c>
      <c r="N10673" s="103" t="e">
        <f>IF(M10673=0,"",CHOOSE(M10673,"36","手入力箇所","手入力箇所","手入力箇所","手入力箇所","手入力箇所","手入力箇所","手入力箇所","手入力箇所","手入力箇所","手入力箇所"))</f>
        <v>#REF!</v>
      </c>
    </row>
    <row r="10674" spans="1:14" ht="24.6" thickBot="1" x14ac:dyDescent="0.25">
      <c r="A10674" s="28" t="s">
        <v>66</v>
      </c>
      <c r="B10674" s="18">
        <v>24</v>
      </c>
      <c r="C10674" s="18">
        <v>30</v>
      </c>
      <c r="D10674" s="18">
        <v>33</v>
      </c>
      <c r="E10674" s="18">
        <v>35</v>
      </c>
      <c r="F10674" s="18">
        <v>42</v>
      </c>
      <c r="G10674" s="18"/>
      <c r="H10674" s="18"/>
      <c r="I10674" s="18"/>
      <c r="J10674" s="62"/>
      <c r="K10674" s="69"/>
      <c r="L10674" s="108" t="s">
        <v>66</v>
      </c>
      <c r="M10674" s="103" t="e">
        <f>#REF!</f>
        <v>#REF!</v>
      </c>
      <c r="N10674" s="103" t="e">
        <f>IF(M10674=0,"",CHOOSE(M10674,"24","30","33","35","35","42","42","42","42","42","手入力箇所","手入力箇所","手入力箇所","手入力箇所","手入力箇所","手入力箇所","手入力箇所","手入力箇所","手入力箇所","手入力箇所"))</f>
        <v>#REF!</v>
      </c>
    </row>
    <row r="10675" spans="1:14" ht="36.6" thickBot="1" x14ac:dyDescent="0.25">
      <c r="A10675" s="28" t="s">
        <v>67</v>
      </c>
      <c r="B10675" s="18">
        <v>7</v>
      </c>
      <c r="C10675" s="18">
        <v>12</v>
      </c>
      <c r="D10675" s="18">
        <v>16</v>
      </c>
      <c r="E10675" s="18">
        <v>19</v>
      </c>
      <c r="F10675" s="18"/>
      <c r="G10675" s="18"/>
      <c r="H10675" s="18"/>
      <c r="I10675" s="18"/>
      <c r="J10675" s="62"/>
      <c r="K10675" s="69"/>
      <c r="L10675" s="108" t="s">
        <v>67</v>
      </c>
      <c r="M10675" s="103" t="e">
        <f>#REF!</f>
        <v>#REF!</v>
      </c>
      <c r="N10675" s="103" t="e">
        <f>IF(M10675=0,"",CHOOSE(M10675,"7","12","16","19","19","手入力箇所","手入力箇所","手入力箇所","手入力箇所","手入力箇所","手入力箇所","手入力箇所","手入力箇所","手入力箇所","手入力箇所"))</f>
        <v>#REF!</v>
      </c>
    </row>
    <row r="10676" spans="1:14" ht="24.6" thickBot="1" x14ac:dyDescent="0.25">
      <c r="A10676" s="28" t="s">
        <v>68</v>
      </c>
      <c r="B10676" s="18">
        <v>21</v>
      </c>
      <c r="C10676" s="18">
        <v>35</v>
      </c>
      <c r="D10676" s="18">
        <v>48</v>
      </c>
      <c r="E10676" s="18">
        <v>59</v>
      </c>
      <c r="F10676" s="18">
        <v>94</v>
      </c>
      <c r="G10676" s="18">
        <v>159</v>
      </c>
      <c r="H10676" s="18">
        <v>235</v>
      </c>
      <c r="I10676" s="18"/>
      <c r="J10676" s="62"/>
      <c r="K10676" s="69"/>
      <c r="L10676" s="108" t="s">
        <v>68</v>
      </c>
      <c r="M10676" s="103" t="e">
        <f>#REF!</f>
        <v>#REF!</v>
      </c>
      <c r="N10676" s="103" t="e">
        <f>IF(M10676=0,"",CHOOSE(M10676,"21","35","48","59","59","94","94","94","94","94","159","159","159","159","159","159","159","159","159","159","235","235","235","235","235","235","235","235","235","235","手入力箇所","手入力箇所","手入力箇所","手入力箇所","手入力箇所","手入力箇所","手入力箇所","手入力箇所","手入力箇所","手入力箇所"))</f>
        <v>#REF!</v>
      </c>
    </row>
    <row r="10677" spans="1:14" ht="36.6" thickBot="1" x14ac:dyDescent="0.25">
      <c r="A10677" s="28" t="s">
        <v>69</v>
      </c>
      <c r="B10677" s="18">
        <v>22</v>
      </c>
      <c r="C10677" s="18">
        <v>26</v>
      </c>
      <c r="D10677" s="18">
        <v>28</v>
      </c>
      <c r="E10677" s="18">
        <v>29</v>
      </c>
      <c r="F10677" s="18">
        <v>34</v>
      </c>
      <c r="G10677" s="18"/>
      <c r="H10677" s="18"/>
      <c r="I10677" s="18"/>
      <c r="J10677" s="62"/>
      <c r="K10677" s="69"/>
      <c r="L10677" s="108" t="s">
        <v>69</v>
      </c>
      <c r="M10677" s="103" t="e">
        <f>#REF!</f>
        <v>#REF!</v>
      </c>
      <c r="N10677" s="103" t="e">
        <f>IF(M10677=0,"",CHOOSE(M10677,"22","26","28","29","29","34","34","34","34","34","手入力箇所","手入力箇所","手入力箇所","手入力箇所","手入力箇所","手入力箇所","手入力箇所","手入力箇所","手入力箇所","手入力箇所"))</f>
        <v>#REF!</v>
      </c>
    </row>
    <row r="10678" spans="1:14" ht="13.8" thickBot="1" x14ac:dyDescent="0.25">
      <c r="A10678" s="27" t="s">
        <v>63</v>
      </c>
      <c r="B10678" s="18">
        <v>21</v>
      </c>
      <c r="C10678" s="18">
        <v>33</v>
      </c>
      <c r="D10678" s="18">
        <v>46</v>
      </c>
      <c r="E10678" s="18">
        <v>56</v>
      </c>
      <c r="F10678" s="18">
        <v>89</v>
      </c>
      <c r="G10678" s="18">
        <v>151</v>
      </c>
      <c r="H10678" s="18">
        <v>224</v>
      </c>
      <c r="I10678" s="18">
        <v>289</v>
      </c>
      <c r="J10678" s="18">
        <v>350</v>
      </c>
      <c r="K10678" s="69"/>
      <c r="L10678" s="107" t="s">
        <v>63</v>
      </c>
      <c r="M10678" s="103" t="e">
        <f>#REF!</f>
        <v>#REF!</v>
      </c>
      <c r="N10678" s="103" t="e">
        <f>IF(M10678=0,"",CHOOSE(M10678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679" spans="1:14" ht="24.6" thickBot="1" x14ac:dyDescent="0.25">
      <c r="A10679" s="34" t="s">
        <v>70</v>
      </c>
      <c r="B10679" s="35">
        <v>13</v>
      </c>
      <c r="C10679" s="35">
        <v>33</v>
      </c>
      <c r="D10679" s="35">
        <v>59</v>
      </c>
      <c r="E10679" s="35"/>
      <c r="F10679" s="35"/>
      <c r="G10679" s="35"/>
      <c r="H10679" s="35"/>
      <c r="I10679" s="35"/>
      <c r="J10679" s="36"/>
      <c r="K10679" s="67"/>
      <c r="L10679" s="108" t="s">
        <v>70</v>
      </c>
      <c r="M10679" s="103" t="e">
        <f>#REF!</f>
        <v>#REF!</v>
      </c>
      <c r="N10679" s="103" t="e">
        <f>IF(M10679=0,"",CHOOSE(M10679,"13","33","59","手入力箇所","手入力箇所","手入力箇所","手入力箇所","手入力箇所","手入力箇所","手入力箇所","手入力箇所","手入力箇所","手入力箇所"))</f>
        <v>#REF!</v>
      </c>
    </row>
    <row r="10680" spans="1:14" ht="13.8" thickBot="1" x14ac:dyDescent="0.25">
      <c r="A10680" s="37" t="s">
        <v>71</v>
      </c>
      <c r="B10680" s="17">
        <v>23</v>
      </c>
      <c r="C10680" s="17">
        <v>39</v>
      </c>
      <c r="D10680" s="17">
        <v>97</v>
      </c>
      <c r="E10680" s="17"/>
      <c r="F10680" s="17"/>
      <c r="G10680" s="17"/>
      <c r="H10680" s="17"/>
      <c r="I10680" s="17"/>
      <c r="J10680" s="64"/>
      <c r="K10680" s="70"/>
      <c r="L10680" s="109" t="s">
        <v>71</v>
      </c>
      <c r="M10680" s="103" t="e">
        <f>#REF!</f>
        <v>#REF!</v>
      </c>
      <c r="N10680" s="103" t="e">
        <f>IF(M10680=0,"",CHOOSE(M10680,"23","39","97","手入力箇所","手入力箇所","手入力箇所","手入力箇所","手入力箇所","手入力箇所","手入力箇所","手入力箇所","手入力箇所","手入力箇所"))</f>
        <v>#REF!</v>
      </c>
    </row>
    <row r="10681" spans="1:14" ht="13.8" thickBot="1" x14ac:dyDescent="0.25">
      <c r="A10681" s="29" t="s">
        <v>72</v>
      </c>
      <c r="B10681" s="18">
        <v>21</v>
      </c>
      <c r="C10681" s="18">
        <v>37</v>
      </c>
      <c r="D10681" s="18">
        <v>58</v>
      </c>
      <c r="E10681" s="18">
        <v>76</v>
      </c>
      <c r="F10681" s="18">
        <v>137</v>
      </c>
      <c r="G10681" s="18"/>
      <c r="H10681" s="18"/>
      <c r="I10681" s="18"/>
      <c r="J10681" s="62"/>
      <c r="K10681" s="69"/>
      <c r="L10681" s="109" t="s">
        <v>72</v>
      </c>
      <c r="M10681" s="103" t="e">
        <f>#REF!</f>
        <v>#REF!</v>
      </c>
      <c r="N10681" s="103" t="e">
        <f>IF(M10681=0,"",CHOOSE(M10681,"21","37","58","76","76","137","137","137","137","137","手入力箇所","手入力箇所","手入力箇所","手入力箇所","手入力箇所","手入力箇所","手入力箇所","手入力箇所","手入力箇所","手入力箇所"))</f>
        <v>#REF!</v>
      </c>
    </row>
    <row r="10682" spans="1:14" ht="13.8" thickBot="1" x14ac:dyDescent="0.25">
      <c r="A10682" s="29" t="s">
        <v>73</v>
      </c>
      <c r="B10682" s="18">
        <v>48</v>
      </c>
      <c r="C10682" s="18">
        <v>93</v>
      </c>
      <c r="D10682" s="18">
        <v>138</v>
      </c>
      <c r="E10682" s="18">
        <v>183</v>
      </c>
      <c r="F10682" s="18"/>
      <c r="G10682" s="18"/>
      <c r="H10682" s="18"/>
      <c r="I10682" s="18"/>
      <c r="J10682" s="62"/>
      <c r="K10682" s="69"/>
      <c r="L10682" s="109" t="s">
        <v>73</v>
      </c>
      <c r="M10682" s="103" t="e">
        <f>#REF!</f>
        <v>#REF!</v>
      </c>
      <c r="N10682" s="103" t="e">
        <f>IF(M10682=0,"",CHOOSE(M10682,"48","93","138","183","183","手入力箇所","手入力箇所","手入力箇所","手入力箇所","手入力箇所","手入力箇所","手入力箇所","手入力箇所","手入力箇所","手入力箇所"))</f>
        <v>#REF!</v>
      </c>
    </row>
    <row r="10683" spans="1:14" ht="37.200000000000003" thickBot="1" x14ac:dyDescent="0.25">
      <c r="A10683" s="30" t="s">
        <v>74</v>
      </c>
      <c r="B10683" s="18">
        <v>13</v>
      </c>
      <c r="C10683" s="18">
        <v>26</v>
      </c>
      <c r="D10683" s="18">
        <v>40</v>
      </c>
      <c r="E10683" s="18">
        <v>55</v>
      </c>
      <c r="F10683" s="18">
        <v>107</v>
      </c>
      <c r="G10683" s="18">
        <v>224</v>
      </c>
      <c r="H10683" s="18">
        <v>386</v>
      </c>
      <c r="I10683" s="18"/>
      <c r="J10683" s="62"/>
      <c r="K10683" s="69"/>
      <c r="L10683" s="110" t="s">
        <v>74</v>
      </c>
      <c r="M10683" s="103" t="e">
        <f>#REF!</f>
        <v>#REF!</v>
      </c>
      <c r="N10683" s="103" t="e">
        <f>IF(M10683=0,"",CHOOSE(M10683,"13","26","40","55","55","107","107","107","107","107","224","224","224","224","224","224","224","224","224","224","386","386","386","386","386","386","386","386","386","386","手入力箇所","手入力箇所","手入力箇所","手入力箇所","手入力箇所","手入力箇所","手入力箇所","手入力箇所","手入力箇所","手入力箇所"))</f>
        <v>#REF!</v>
      </c>
    </row>
    <row r="10684" spans="1:14" ht="13.8" thickBot="1" x14ac:dyDescent="0.25">
      <c r="A10684" s="29" t="s">
        <v>75</v>
      </c>
      <c r="B10684" s="18">
        <v>36</v>
      </c>
      <c r="C10684" s="18">
        <v>98</v>
      </c>
      <c r="D10684" s="18">
        <v>173</v>
      </c>
      <c r="E10684" s="18">
        <v>274</v>
      </c>
      <c r="F10684" s="18"/>
      <c r="G10684" s="18"/>
      <c r="H10684" s="18"/>
      <c r="I10684" s="18"/>
      <c r="J10684" s="62"/>
      <c r="K10684" s="69"/>
      <c r="L10684" s="109" t="s">
        <v>75</v>
      </c>
      <c r="M10684" s="103" t="e">
        <f>#REF!</f>
        <v>#REF!</v>
      </c>
      <c r="N10684" s="103" t="e">
        <f>IF(M10684=0,"",CHOOSE(M10684,"36","98","173","274","274","手入力箇所","手入力箇所","手入力箇所","手入力箇所","手入力箇所","手入力箇所","手入力箇所","手入力箇所","手入力箇所","手入力箇所"))</f>
        <v>#REF!</v>
      </c>
    </row>
    <row r="10685" spans="1:14" ht="37.200000000000003" thickBot="1" x14ac:dyDescent="0.25">
      <c r="A10685" s="30" t="s">
        <v>76</v>
      </c>
      <c r="B10685" s="18">
        <v>127</v>
      </c>
      <c r="C10685" s="18">
        <v>127</v>
      </c>
      <c r="D10685" s="18">
        <v>127</v>
      </c>
      <c r="E10685" s="18">
        <v>127</v>
      </c>
      <c r="F10685" s="18"/>
      <c r="G10685" s="18"/>
      <c r="H10685" s="18"/>
      <c r="I10685" s="18"/>
      <c r="J10685" s="62"/>
      <c r="K10685" s="69"/>
      <c r="L10685" s="110" t="s">
        <v>76</v>
      </c>
      <c r="M10685" s="103" t="e">
        <f>#REF!</f>
        <v>#REF!</v>
      </c>
      <c r="N10685" s="103" t="e">
        <f>IF(M10685=0,"",CHOOSE(M10685,"127","127","127","127","127","手入力箇所","手入力箇所","手入力箇所","手入力箇所","手入力箇所","手入力箇所","手入力箇所","手入力箇所","手入力箇所","手入力箇所"))</f>
        <v>#REF!</v>
      </c>
    </row>
    <row r="10686" spans="1:14" ht="27" thickBot="1" x14ac:dyDescent="0.25">
      <c r="A10686" s="31" t="s">
        <v>77</v>
      </c>
      <c r="B10686" s="18">
        <v>42</v>
      </c>
      <c r="C10686" s="18">
        <v>90</v>
      </c>
      <c r="D10686" s="18">
        <v>141</v>
      </c>
      <c r="E10686" s="18">
        <v>193</v>
      </c>
      <c r="F10686" s="62"/>
      <c r="G10686" s="62"/>
      <c r="H10686" s="62"/>
      <c r="I10686" s="62"/>
      <c r="J10686" s="62"/>
      <c r="K10686" s="69"/>
      <c r="L10686" s="111" t="s">
        <v>77</v>
      </c>
      <c r="M10686" s="103" t="e">
        <f>#REF!</f>
        <v>#REF!</v>
      </c>
      <c r="N10686" s="103" t="e">
        <f>IF(M10686=0,"",CHOOSE(M10686,"42","90","141","193","1936","手入力箇所","手入力箇所","手入力箇所","手入力箇所","手入力箇所","手入力箇所","手入力箇所","手入力箇所","手入力箇所","手入力箇所"))</f>
        <v>#REF!</v>
      </c>
    </row>
    <row r="10687" spans="1:14" ht="40.200000000000003" thickBot="1" x14ac:dyDescent="0.25">
      <c r="A10687" s="31" t="s">
        <v>78</v>
      </c>
      <c r="B10687" s="18">
        <v>24</v>
      </c>
      <c r="C10687" s="18">
        <v>43</v>
      </c>
      <c r="D10687" s="18">
        <v>61</v>
      </c>
      <c r="E10687" s="18">
        <v>76</v>
      </c>
      <c r="F10687" s="62"/>
      <c r="G10687" s="62"/>
      <c r="H10687" s="62"/>
      <c r="I10687" s="62"/>
      <c r="J10687" s="62"/>
      <c r="K10687" s="69"/>
      <c r="L10687" s="111" t="s">
        <v>78</v>
      </c>
      <c r="M10687" s="103" t="e">
        <f>#REF!</f>
        <v>#REF!</v>
      </c>
      <c r="N10687" s="103" t="e">
        <f>IF(M10687=0,"",CHOOSE(M10687,"24","43","61","76","76","手入力箇所","手入力箇所","手入力箇所","手入力箇所","手入力箇所","手入力箇所","手入力箇所","手入力箇所","手入力箇所","手入力箇所"))</f>
        <v>#REF!</v>
      </c>
    </row>
    <row r="10688" spans="1:14" ht="27" thickBot="1" x14ac:dyDescent="0.25">
      <c r="A10688" s="31" t="s">
        <v>79</v>
      </c>
      <c r="B10688" s="18">
        <v>54</v>
      </c>
      <c r="C10688" s="18">
        <v>77</v>
      </c>
      <c r="D10688" s="18">
        <v>94</v>
      </c>
      <c r="E10688" s="18">
        <v>107</v>
      </c>
      <c r="F10688" s="62"/>
      <c r="G10688" s="62"/>
      <c r="H10688" s="62"/>
      <c r="I10688" s="62"/>
      <c r="J10688" s="62"/>
      <c r="K10688" s="69"/>
      <c r="L10688" s="111" t="s">
        <v>79</v>
      </c>
      <c r="M10688" s="103" t="e">
        <f>#REF!</f>
        <v>#REF!</v>
      </c>
      <c r="N10688" s="103" t="e">
        <f>IF(M10688=0,"",CHOOSE(M10688,"54","77","94","107","107","手入力箇所","手入力箇所","手入力箇所","手入力箇所","手入力箇所","手入力箇所","手入力箇所","手入力箇所","手入力箇所","手入力箇所"))</f>
        <v>#REF!</v>
      </c>
    </row>
    <row r="10689" spans="1:14" ht="40.200000000000003" thickBot="1" x14ac:dyDescent="0.25">
      <c r="A10689" s="31" t="s">
        <v>80</v>
      </c>
      <c r="B10689" s="18">
        <v>49</v>
      </c>
      <c r="C10689" s="18">
        <v>53</v>
      </c>
      <c r="D10689" s="18">
        <v>55</v>
      </c>
      <c r="E10689" s="18">
        <v>56</v>
      </c>
      <c r="F10689" s="62"/>
      <c r="G10689" s="62"/>
      <c r="H10689" s="62"/>
      <c r="I10689" s="62"/>
      <c r="J10689" s="62"/>
      <c r="K10689" s="69"/>
      <c r="L10689" s="111" t="s">
        <v>80</v>
      </c>
      <c r="M10689" s="103" t="e">
        <f>#REF!</f>
        <v>#REF!</v>
      </c>
      <c r="N10689" s="103" t="e">
        <f>IF(M10689=0,"",CHOOSE(M10689,"49","53","55","56","56","手入力箇所","手入力箇所","手入力箇所","手入力箇所","手入力箇所","手入力箇所","手入力箇所","手入力箇所","手入力箇所","手入力箇所"))</f>
        <v>#REF!</v>
      </c>
    </row>
    <row r="10690" spans="1:14" ht="40.200000000000003" thickBot="1" x14ac:dyDescent="0.25">
      <c r="A10690" s="38" t="s">
        <v>81</v>
      </c>
      <c r="B10690" s="35">
        <v>232</v>
      </c>
      <c r="C10690" s="35">
        <v>232</v>
      </c>
      <c r="D10690" s="36"/>
      <c r="E10690" s="36"/>
      <c r="F10690" s="36"/>
      <c r="G10690" s="36"/>
      <c r="H10690" s="36"/>
      <c r="I10690" s="36"/>
      <c r="J10690" s="36"/>
      <c r="K10690" s="67"/>
      <c r="L10690" s="111" t="s">
        <v>81</v>
      </c>
      <c r="M10690" s="103" t="e">
        <f>#REF!</f>
        <v>#REF!</v>
      </c>
      <c r="N10690" s="103" t="e">
        <f>IF(M10690=0,"",CHOOSE(M10690,"232","232","手入力箇所","手入力箇所","手入力箇所","手入力箇所","手入力箇所","手入力箇所","手入力箇所","手入力箇所","手入力箇所","手入力箇所"))</f>
        <v>#REF!</v>
      </c>
    </row>
    <row r="10691" spans="1:14" ht="13.8" thickBot="1" x14ac:dyDescent="0.25">
      <c r="A10691" s="39" t="s">
        <v>82</v>
      </c>
      <c r="B10691" s="17">
        <v>6</v>
      </c>
      <c r="C10691" s="17">
        <v>9</v>
      </c>
      <c r="D10691" s="17">
        <v>11</v>
      </c>
      <c r="E10691" s="17">
        <v>13</v>
      </c>
      <c r="F10691" s="17">
        <v>18</v>
      </c>
      <c r="G10691" s="17">
        <v>26</v>
      </c>
      <c r="H10691" s="17">
        <v>35</v>
      </c>
      <c r="I10691" s="17">
        <v>43</v>
      </c>
      <c r="J10691" s="17">
        <v>49</v>
      </c>
      <c r="K10691" s="70"/>
      <c r="L10691" s="111" t="s">
        <v>82</v>
      </c>
      <c r="M10691" s="103" t="e">
        <f>#REF!</f>
        <v>#REF!</v>
      </c>
      <c r="N10691" s="103" t="e">
        <f>IF(M10691=0,"",CHOOSE(M10691,"6","9","11","13","13","18","18","18","18","18","26","26","26","26","26","26","26","26","26","26","35","35","35","35","35","35","35","35","35","35","43","43","43","43","43","43","43","43","43","43","49","49","49","49","49","49","49","49","49","49","手入力箇所","手入力箇所","手入力箇所","手入力箇所","手入力箇所","手入力箇所","手入力箇所","手入力箇所","手入力箇所","手入力箇所"))</f>
        <v>#REF!</v>
      </c>
    </row>
    <row r="10692" spans="1:14" ht="13.8" thickBot="1" x14ac:dyDescent="0.25">
      <c r="A10692" s="31" t="s">
        <v>83</v>
      </c>
      <c r="B10692" s="18">
        <v>6</v>
      </c>
      <c r="C10692" s="18">
        <v>10</v>
      </c>
      <c r="D10692" s="18">
        <v>14</v>
      </c>
      <c r="E10692" s="18">
        <v>17</v>
      </c>
      <c r="F10692" s="18">
        <v>29</v>
      </c>
      <c r="G10692" s="18">
        <v>50</v>
      </c>
      <c r="H10692" s="18">
        <v>76</v>
      </c>
      <c r="I10692" s="18">
        <v>100</v>
      </c>
      <c r="J10692" s="18">
        <v>123</v>
      </c>
      <c r="K10692" s="69"/>
      <c r="L10692" s="111" t="s">
        <v>83</v>
      </c>
      <c r="M10692" s="103" t="e">
        <f>#REF!</f>
        <v>#REF!</v>
      </c>
      <c r="N10692" s="103" t="e">
        <f>IF(M10692=0,"",CHOOSE(M10692,"6","10","14","17","17","29","29","29","29","29","50","50","50","50","50","50","50","50","50","50","76","76","76","76","76","76","76","76","76","76","100","100","100","100","100","100","100","100","100","100","123","123","123","123","123","123","123","123","123","123","手入力箇所","手入力箇所","手入力箇所","手入力箇所","手入力箇所","手入力箇所","手入力箇所","手入力箇所","手入力箇所"))</f>
        <v>#REF!</v>
      </c>
    </row>
    <row r="10693" spans="1:14" ht="27" thickBot="1" x14ac:dyDescent="0.25">
      <c r="A10693" s="32" t="s">
        <v>84</v>
      </c>
      <c r="B10693" s="20">
        <v>9</v>
      </c>
      <c r="C10693" s="20">
        <v>15</v>
      </c>
      <c r="D10693" s="20">
        <v>20</v>
      </c>
      <c r="E10693" s="20">
        <v>24</v>
      </c>
      <c r="F10693" s="20">
        <v>39</v>
      </c>
      <c r="G10693" s="20">
        <v>65</v>
      </c>
      <c r="H10693" s="63"/>
      <c r="I10693" s="63"/>
      <c r="J10693" s="63"/>
      <c r="K10693" s="106"/>
      <c r="L10693" s="111" t="s">
        <v>84</v>
      </c>
      <c r="M10693" s="103" t="e">
        <f>#REF!</f>
        <v>#REF!</v>
      </c>
      <c r="N10693" s="103" t="e">
        <f>IF(M10693=0,"",CHOOSE(M10693,"9","15","20","24","24","39","39","39","39","39","65","65","65","65","65","65","65","65","65","65","手入力箇所","手入力箇所","手入力箇所","手入力箇所","手入力箇所","手入力箇所","手入力箇所","手入力箇所","手入力箇所","手入力箇所"))</f>
        <v>#REF!</v>
      </c>
    </row>
    <row r="10696" spans="1:14" ht="13.8" thickBot="1" x14ac:dyDescent="0.25"/>
    <row r="10697" spans="1:14" ht="13.8" thickBot="1" x14ac:dyDescent="0.25">
      <c r="A10697" s="688" t="e">
        <f>#REF!</f>
        <v>#REF!</v>
      </c>
      <c r="B10697" s="688"/>
      <c r="C10697" s="688"/>
      <c r="D10697" s="689" t="s">
        <v>192</v>
      </c>
      <c r="E10697" s="689"/>
      <c r="F10697" s="689"/>
      <c r="G10697" s="689"/>
      <c r="H10697" s="689"/>
      <c r="I10697" s="689"/>
      <c r="J10697" s="689"/>
      <c r="K10697" s="689"/>
      <c r="L10697" s="689"/>
      <c r="M10697" s="689"/>
      <c r="N10697" s="689"/>
    </row>
    <row r="10698" spans="1:14" ht="13.8" thickBot="1" x14ac:dyDescent="0.25">
      <c r="A10698" s="65"/>
      <c r="B10698" s="33">
        <v>1</v>
      </c>
      <c r="C10698" s="24">
        <v>2</v>
      </c>
      <c r="D10698" s="24">
        <v>3</v>
      </c>
      <c r="E10698" s="24" t="s">
        <v>58</v>
      </c>
      <c r="F10698" s="24" t="s">
        <v>59</v>
      </c>
      <c r="G10698" s="24" t="s">
        <v>60</v>
      </c>
      <c r="H10698" s="24" t="s">
        <v>61</v>
      </c>
      <c r="I10698" s="24" t="s">
        <v>62</v>
      </c>
      <c r="J10698" s="24" t="s">
        <v>194</v>
      </c>
      <c r="K10698" s="25" t="s">
        <v>85</v>
      </c>
      <c r="L10698" s="105" t="s">
        <v>189</v>
      </c>
      <c r="M10698" s="105" t="s">
        <v>188</v>
      </c>
      <c r="N10698" s="105" t="s">
        <v>51</v>
      </c>
    </row>
    <row r="10699" spans="1:14" ht="13.8" thickBot="1" x14ac:dyDescent="0.25">
      <c r="A10699" s="26" t="s">
        <v>56</v>
      </c>
      <c r="B10699" s="22">
        <v>5</v>
      </c>
      <c r="C10699" s="22">
        <v>7</v>
      </c>
      <c r="D10699" s="22">
        <v>8</v>
      </c>
      <c r="E10699" s="22">
        <v>8</v>
      </c>
      <c r="F10699" s="22">
        <v>10</v>
      </c>
      <c r="G10699" s="22">
        <v>13</v>
      </c>
      <c r="H10699" s="22">
        <v>16</v>
      </c>
      <c r="I10699" s="22"/>
      <c r="J10699" s="23"/>
      <c r="K10699" s="1"/>
      <c r="L10699" s="26" t="s">
        <v>56</v>
      </c>
      <c r="M10699" s="104" t="e">
        <f>#REF!</f>
        <v>#REF!</v>
      </c>
      <c r="N10699" s="112" t="e">
        <f>IF(M10699=0,"",CHOOSE(M10699,"5","7","8","8","8","10","10","10","10","10","13","13","13","13","13","13","13","13","13","13","16","16","16","16","16","16","16","16","16","16","16","手入力箇所","手入力箇所","手入力箇所","手入力箇所","手入力箇所","手入力箇所","手入力箇所","手入力箇所","手入力箇所","手入力箇所"))</f>
        <v>#REF!</v>
      </c>
    </row>
    <row r="10700" spans="1:14" ht="13.8" thickBot="1" x14ac:dyDescent="0.25">
      <c r="A10700" s="27" t="s">
        <v>57</v>
      </c>
      <c r="B10700" s="18">
        <v>5</v>
      </c>
      <c r="C10700" s="18">
        <v>7</v>
      </c>
      <c r="D10700" s="18">
        <v>8</v>
      </c>
      <c r="E10700" s="18">
        <v>9</v>
      </c>
      <c r="F10700" s="18">
        <v>12</v>
      </c>
      <c r="G10700" s="18">
        <v>16</v>
      </c>
      <c r="H10700" s="18"/>
      <c r="I10700" s="18"/>
      <c r="J10700" s="62"/>
      <c r="K10700" s="19"/>
      <c r="L10700" s="27" t="s">
        <v>57</v>
      </c>
      <c r="M10700" s="104" t="e">
        <f>#REF!</f>
        <v>#REF!</v>
      </c>
      <c r="N10700" s="113" t="e">
        <f>IF(M10700=0,"",CHOOSE(M10700,"5","7","8","9","9","12","12","12","12","12","16","16","16","16","16","16","16","16","16","16","手入力箇所","手入力箇所","手入力箇所","手入力箇所","手入力箇所","手入力箇所","手入力箇所","手入力箇所","手入力箇所","手入力箇所"))</f>
        <v>#REF!</v>
      </c>
    </row>
    <row r="10701" spans="1:14" ht="48.6" thickBot="1" x14ac:dyDescent="0.25">
      <c r="A10701" s="28" t="s">
        <v>64</v>
      </c>
      <c r="B10701" s="18">
        <v>6</v>
      </c>
      <c r="C10701" s="18"/>
      <c r="D10701" s="18"/>
      <c r="E10701" s="18"/>
      <c r="F10701" s="18"/>
      <c r="G10701" s="18"/>
      <c r="H10701" s="18"/>
      <c r="I10701" s="18"/>
      <c r="J10701" s="62"/>
      <c r="K10701" s="19"/>
      <c r="L10701" s="28" t="s">
        <v>64</v>
      </c>
      <c r="M10701" s="104" t="e">
        <f>#REF!</f>
        <v>#REF!</v>
      </c>
      <c r="N10701" s="113" t="e">
        <f>IF(M10701=0,"",CHOOSE(M10701,"6","手入力箇所","手入力箇所","手入力箇所","手入力箇所","手入力箇所","手入力箇所","手入力箇所","手入力箇所","手入力箇所","手入力箇所","",""))</f>
        <v>#REF!</v>
      </c>
    </row>
    <row r="10702" spans="1:14" ht="48.6" thickBot="1" x14ac:dyDescent="0.25">
      <c r="A10702" s="28" t="s">
        <v>65</v>
      </c>
      <c r="B10702" s="18">
        <v>6</v>
      </c>
      <c r="C10702" s="18"/>
      <c r="D10702" s="18"/>
      <c r="E10702" s="18"/>
      <c r="F10702" s="18"/>
      <c r="G10702" s="18"/>
      <c r="H10702" s="18"/>
      <c r="I10702" s="18"/>
      <c r="J10702" s="62"/>
      <c r="K10702" s="19"/>
      <c r="L10702" s="28" t="s">
        <v>65</v>
      </c>
      <c r="M10702" s="104" t="e">
        <f>#REF!</f>
        <v>#REF!</v>
      </c>
      <c r="N10702" s="113" t="e">
        <f>IF(M10702=0,"",CHOOSE(M10702,"6","手入力箇所","手入力箇所","手入力箇所","手入力箇所","手入力箇所","手入力箇所","手入力箇所","手入力箇所","手入力箇所","手入力箇所","",""))</f>
        <v>#REF!</v>
      </c>
    </row>
    <row r="10703" spans="1:14" ht="24.6" thickBot="1" x14ac:dyDescent="0.25">
      <c r="A10703" s="28" t="s">
        <v>66</v>
      </c>
      <c r="B10703" s="18">
        <v>5</v>
      </c>
      <c r="C10703" s="18">
        <v>7</v>
      </c>
      <c r="D10703" s="18">
        <v>8</v>
      </c>
      <c r="E10703" s="18">
        <v>9</v>
      </c>
      <c r="F10703" s="18">
        <v>12</v>
      </c>
      <c r="G10703" s="18"/>
      <c r="H10703" s="18"/>
      <c r="I10703" s="18"/>
      <c r="J10703" s="62"/>
      <c r="K10703" s="19"/>
      <c r="L10703" s="28" t="s">
        <v>66</v>
      </c>
      <c r="M10703" s="104" t="e">
        <f>#REF!</f>
        <v>#REF!</v>
      </c>
      <c r="N10703" s="113" t="e">
        <f>IF(M10703=0,"",CHOOSE(M10703,"5","7","8","9","9","12","12","12","12","12","手入力箇所","手入力箇所","手入力箇所","手入力箇所","手入力箇所","手入力箇所","手入力箇所","手入力箇所","手入力箇所","手入力箇所"))</f>
        <v>#REF!</v>
      </c>
    </row>
    <row r="10704" spans="1:14" ht="36.6" thickBot="1" x14ac:dyDescent="0.25">
      <c r="A10704" s="28" t="s">
        <v>67</v>
      </c>
      <c r="B10704" s="18">
        <v>4</v>
      </c>
      <c r="C10704" s="18">
        <v>5</v>
      </c>
      <c r="D10704" s="18">
        <v>5</v>
      </c>
      <c r="E10704" s="18">
        <v>6</v>
      </c>
      <c r="F10704" s="18"/>
      <c r="G10704" s="18"/>
      <c r="H10704" s="18"/>
      <c r="I10704" s="18"/>
      <c r="J10704" s="62"/>
      <c r="K10704" s="19"/>
      <c r="L10704" s="28" t="s">
        <v>67</v>
      </c>
      <c r="M10704" s="104" t="e">
        <f>#REF!</f>
        <v>#REF!</v>
      </c>
      <c r="N10704" s="113" t="e">
        <f>IF(M10704=0,"",CHOOSE(M10704,"4","5","5","6","6","手入力箇所","手入力箇所","手入力箇所","手入力箇所","手入力箇所","手入力箇所","手入力箇所","手入力箇所","手入力箇所","手入力箇所"))</f>
        <v>#REF!</v>
      </c>
    </row>
    <row r="10705" spans="1:14" ht="24.6" thickBot="1" x14ac:dyDescent="0.25">
      <c r="A10705" s="28" t="s">
        <v>68</v>
      </c>
      <c r="B10705" s="18">
        <v>12</v>
      </c>
      <c r="C10705" s="18">
        <v>12</v>
      </c>
      <c r="D10705" s="18">
        <v>12</v>
      </c>
      <c r="E10705" s="18">
        <v>12</v>
      </c>
      <c r="F10705" s="18">
        <v>12</v>
      </c>
      <c r="G10705" s="18">
        <v>12</v>
      </c>
      <c r="H10705" s="18">
        <v>12</v>
      </c>
      <c r="I10705" s="18"/>
      <c r="J10705" s="62"/>
      <c r="K10705" s="19"/>
      <c r="L10705" s="28" t="s">
        <v>68</v>
      </c>
      <c r="M10705" s="104" t="e">
        <f>#REF!</f>
        <v>#REF!</v>
      </c>
      <c r="N10705" s="113" t="e">
        <f>IF(M10705=0,"",CHOOSE(M10705,"12","12","12","12","12","12","12","12","12","12","12","12","12","12","12","12","12","12","12","12","12","12","12","12","12","12","12","12","12","12","手入力箇所","手入力箇所","手入力箇所","手入力箇所","手入力箇所","手入力箇所","手入力箇所","手入力箇所","手入力箇所","手入力箇所"))</f>
        <v>#REF!</v>
      </c>
    </row>
    <row r="10706" spans="1:14" ht="36.6" thickBot="1" x14ac:dyDescent="0.25">
      <c r="A10706" s="28" t="s">
        <v>69</v>
      </c>
      <c r="B10706" s="18">
        <v>7</v>
      </c>
      <c r="C10706" s="18">
        <v>7</v>
      </c>
      <c r="D10706" s="18">
        <v>7</v>
      </c>
      <c r="E10706" s="18">
        <v>7</v>
      </c>
      <c r="F10706" s="18">
        <v>7</v>
      </c>
      <c r="G10706" s="18"/>
      <c r="H10706" s="18"/>
      <c r="I10706" s="18"/>
      <c r="J10706" s="62"/>
      <c r="K10706" s="19"/>
      <c r="L10706" s="28" t="s">
        <v>69</v>
      </c>
      <c r="M10706" s="104" t="e">
        <f>#REF!</f>
        <v>#REF!</v>
      </c>
      <c r="N10706" s="113" t="e">
        <f>IF(M10706=0,"",CHOOSE(M10706,"7","7","7","7","7","7","7","7","7","7","手入力箇所","手入力箇所","手入力箇所","手入力箇所","手入力箇所","手入力箇所","手入力箇所","手入力箇所","手入力箇所","手入力箇所"))</f>
        <v>#REF!</v>
      </c>
    </row>
    <row r="10707" spans="1:14" ht="13.8" thickBot="1" x14ac:dyDescent="0.25">
      <c r="A10707" s="27" t="s">
        <v>63</v>
      </c>
      <c r="B10707" s="18">
        <v>4</v>
      </c>
      <c r="C10707" s="18">
        <v>5</v>
      </c>
      <c r="D10707" s="18">
        <v>7</v>
      </c>
      <c r="E10707" s="18">
        <v>8</v>
      </c>
      <c r="F10707" s="18">
        <v>11</v>
      </c>
      <c r="G10707" s="18">
        <v>16</v>
      </c>
      <c r="H10707" s="18">
        <v>22</v>
      </c>
      <c r="I10707" s="18">
        <v>26</v>
      </c>
      <c r="J10707" s="18">
        <v>31</v>
      </c>
      <c r="K10707" s="19"/>
      <c r="L10707" s="27" t="s">
        <v>63</v>
      </c>
      <c r="M10707" s="104" t="e">
        <f>#REF!</f>
        <v>#REF!</v>
      </c>
      <c r="N10707" s="113" t="e">
        <f>IF(M10707=0,"",CHOOSE(M10707,"4","5","7","8","8","11","11","11","11","11","16","16","16","16","16","16","16","16","16","16","22","22","22","22","22","22","22","22","22","22","26","26","26","26","26","26","26","26","26","26","31","31","31","31","31","31","31","31","31","31","31","手入力箇所","手入力箇所","手入力箇所","手入力箇所","手入力箇所","手入力箇所","手入力箇所","手入力箇所","手入力箇所","手入力箇所"))</f>
        <v>#REF!</v>
      </c>
    </row>
    <row r="10708" spans="1:14" ht="24.6" thickBot="1" x14ac:dyDescent="0.25">
      <c r="A10708" s="28" t="s">
        <v>70</v>
      </c>
      <c r="B10708" s="18">
        <v>5</v>
      </c>
      <c r="C10708" s="18">
        <v>6</v>
      </c>
      <c r="D10708" s="18">
        <v>7</v>
      </c>
      <c r="E10708" s="18"/>
      <c r="F10708" s="18"/>
      <c r="G10708" s="18"/>
      <c r="H10708" s="18"/>
      <c r="I10708" s="18"/>
      <c r="J10708" s="62"/>
      <c r="K10708" s="19"/>
      <c r="L10708" s="28" t="s">
        <v>70</v>
      </c>
      <c r="M10708" s="104" t="e">
        <f>#REF!</f>
        <v>#REF!</v>
      </c>
      <c r="N10708" s="113" t="e">
        <f>IF(M10708=0,"",CHOOSE(M10708,"5","6","7","手入力箇所","手入力箇所","手入力箇所","手入力箇所","手入力箇所","手入力箇所","手入力箇所","手入力箇所","手入力箇所","手入力箇所"))</f>
        <v>#REF!</v>
      </c>
    </row>
    <row r="10709" spans="1:14" ht="13.8" thickBot="1" x14ac:dyDescent="0.25">
      <c r="A10709" s="29" t="s">
        <v>71</v>
      </c>
      <c r="B10709" s="18">
        <v>3</v>
      </c>
      <c r="C10709" s="18">
        <v>6</v>
      </c>
      <c r="D10709" s="18">
        <v>19</v>
      </c>
      <c r="E10709" s="18"/>
      <c r="F10709" s="18"/>
      <c r="G10709" s="18"/>
      <c r="H10709" s="18"/>
      <c r="I10709" s="18"/>
      <c r="J10709" s="62"/>
      <c r="K10709" s="19"/>
      <c r="L10709" s="29" t="s">
        <v>71</v>
      </c>
      <c r="M10709" s="104" t="e">
        <f>#REF!</f>
        <v>#REF!</v>
      </c>
      <c r="N10709" s="113" t="e">
        <f>IF(M10709=0,"",CHOOSE(M10709,"3","6","19","手入力箇所","手入力箇所","手入力箇所","手入力箇所","手入力箇所","手入力箇所","手入力箇所","手入力箇所","手入力箇所","手入力箇所"))</f>
        <v>#REF!</v>
      </c>
    </row>
    <row r="10710" spans="1:14" ht="13.8" thickBot="1" x14ac:dyDescent="0.25">
      <c r="A10710" s="29" t="s">
        <v>72</v>
      </c>
      <c r="B10710" s="18">
        <v>1</v>
      </c>
      <c r="C10710" s="18">
        <v>3</v>
      </c>
      <c r="D10710" s="18">
        <v>5</v>
      </c>
      <c r="E10710" s="18">
        <v>9</v>
      </c>
      <c r="F10710" s="18">
        <v>26</v>
      </c>
      <c r="G10710" s="18"/>
      <c r="H10710" s="18"/>
      <c r="I10710" s="18"/>
      <c r="J10710" s="62"/>
      <c r="K10710" s="19"/>
      <c r="L10710" s="29" t="s">
        <v>72</v>
      </c>
      <c r="M10710" s="104" t="e">
        <f>#REF!</f>
        <v>#REF!</v>
      </c>
      <c r="N10710" s="113" t="e">
        <f>IF(M10710=0,"",CHOOSE(M10710,"1","3","5","9","9","26","26","26","26","26","手入力箇所","手入力箇所","手入力箇所","手入力箇所","手入力箇所","手入力箇所","手入力箇所","手入力箇所","手入力箇所","手入力箇所"))</f>
        <v>#REF!</v>
      </c>
    </row>
    <row r="10711" spans="1:14" ht="13.8" thickBot="1" x14ac:dyDescent="0.25">
      <c r="A10711" s="29" t="s">
        <v>73</v>
      </c>
      <c r="B10711" s="18">
        <v>4</v>
      </c>
      <c r="C10711" s="18">
        <v>11</v>
      </c>
      <c r="D10711" s="18">
        <v>20</v>
      </c>
      <c r="E10711" s="18">
        <v>33</v>
      </c>
      <c r="F10711" s="18"/>
      <c r="G10711" s="18"/>
      <c r="H10711" s="18"/>
      <c r="I10711" s="18"/>
      <c r="J10711" s="62"/>
      <c r="K10711" s="19"/>
      <c r="L10711" s="29" t="s">
        <v>73</v>
      </c>
      <c r="M10711" s="104" t="e">
        <f>#REF!</f>
        <v>#REF!</v>
      </c>
      <c r="N10711" s="113" t="e">
        <f>IF(M10711=0,"",CHOOSE(M10711,"4","11","20","33","33","手入力箇所","手入力箇所","手入力箇所","手入力箇所","手入力箇所","手入力箇所","手入力箇所","手入力箇所","手入力箇所","手入力箇所"))</f>
        <v>#REF!</v>
      </c>
    </row>
    <row r="10712" spans="1:14" ht="37.200000000000003" thickBot="1" x14ac:dyDescent="0.25">
      <c r="A10712" s="30" t="s">
        <v>74</v>
      </c>
      <c r="B10712" s="18">
        <v>4</v>
      </c>
      <c r="C10712" s="18">
        <v>6</v>
      </c>
      <c r="D10712" s="18">
        <v>8</v>
      </c>
      <c r="E10712" s="18">
        <v>10</v>
      </c>
      <c r="F10712" s="18">
        <v>15</v>
      </c>
      <c r="G10712" s="18">
        <v>23</v>
      </c>
      <c r="H10712" s="18">
        <v>33</v>
      </c>
      <c r="I10712" s="18"/>
      <c r="J10712" s="62"/>
      <c r="K10712" s="19"/>
      <c r="L10712" s="30" t="s">
        <v>74</v>
      </c>
      <c r="M10712" s="104" t="e">
        <f>#REF!</f>
        <v>#REF!</v>
      </c>
      <c r="N10712" s="113" t="e">
        <f>IF(M10712=0,"",CHOOSE(M10712,"4","6","8","10","10","15","15","15","15","15","23","23","23","23","23","23","23","23","23","23","33","33","33","33","33","33","33","33","33","33","手入力箇所","手入力箇所","手入力箇所","手入力箇所","手入力箇所","手入力箇所","手入力箇所","手入力箇所","手入力箇所","手入力箇所"))</f>
        <v>#REF!</v>
      </c>
    </row>
    <row r="10713" spans="1:14" ht="13.8" thickBot="1" x14ac:dyDescent="0.25">
      <c r="A10713" s="29" t="s">
        <v>75</v>
      </c>
      <c r="B10713" s="18">
        <v>6</v>
      </c>
      <c r="C10713" s="18">
        <v>14</v>
      </c>
      <c r="D10713" s="18">
        <v>25</v>
      </c>
      <c r="E10713" s="18">
        <v>39</v>
      </c>
      <c r="F10713" s="18"/>
      <c r="G10713" s="18"/>
      <c r="H10713" s="18"/>
      <c r="I10713" s="18"/>
      <c r="J10713" s="62"/>
      <c r="K10713" s="19"/>
      <c r="L10713" s="29" t="s">
        <v>75</v>
      </c>
      <c r="M10713" s="104" t="e">
        <f>#REF!</f>
        <v>#REF!</v>
      </c>
      <c r="N10713" s="113" t="e">
        <f>IF(M10713=0,"",CHOOSE(M10713,"6","14","25","39","39","手入力箇所","手入力箇所","手入力箇所","手入力箇所","手入力箇所","手入力箇所","手入力箇所","手入力箇所","手入力箇所","手入力箇所"))</f>
        <v>#REF!</v>
      </c>
    </row>
    <row r="10714" spans="1:14" ht="37.200000000000003" thickBot="1" x14ac:dyDescent="0.25">
      <c r="A10714" s="30" t="s">
        <v>76</v>
      </c>
      <c r="B10714" s="18">
        <v>2</v>
      </c>
      <c r="C10714" s="18">
        <v>3</v>
      </c>
      <c r="D10714" s="18">
        <v>6</v>
      </c>
      <c r="E10714" s="18">
        <v>9</v>
      </c>
      <c r="F10714" s="18"/>
      <c r="G10714" s="18"/>
      <c r="H10714" s="18"/>
      <c r="I10714" s="18"/>
      <c r="J10714" s="62"/>
      <c r="K10714" s="19"/>
      <c r="L10714" s="30" t="s">
        <v>76</v>
      </c>
      <c r="M10714" s="104" t="e">
        <f>#REF!</f>
        <v>#REF!</v>
      </c>
      <c r="N10714" s="113" t="e">
        <f>IF(M10714=0,"",CHOOSE(M10714,"2","3","6","9","9","手入力箇所","手入力箇所","手入力箇所","手入力箇所","手入力箇所","手入力箇所","手入力箇所","手入力箇所","手入力箇所","手入力箇所"))</f>
        <v>#REF!</v>
      </c>
    </row>
    <row r="10715" spans="1:14" ht="27" thickBot="1" x14ac:dyDescent="0.25">
      <c r="A10715" s="31" t="s">
        <v>77</v>
      </c>
      <c r="B10715" s="18">
        <v>12</v>
      </c>
      <c r="C10715" s="18">
        <v>18</v>
      </c>
      <c r="D10715" s="18">
        <v>22</v>
      </c>
      <c r="E10715" s="18">
        <v>26</v>
      </c>
      <c r="F10715" s="62"/>
      <c r="G10715" s="62"/>
      <c r="H10715" s="62"/>
      <c r="I10715" s="62"/>
      <c r="J10715" s="62"/>
      <c r="K10715" s="19"/>
      <c r="L10715" s="31" t="s">
        <v>77</v>
      </c>
      <c r="M10715" s="104" t="e">
        <f>#REF!</f>
        <v>#REF!</v>
      </c>
      <c r="N10715" s="113" t="e">
        <f>IF(M10715=0,"",CHOOSE(M10715,"12","18","22","26","26","手入力箇所","手入力箇所","手入力箇所","手入力箇所","手入力箇所","手入力箇所","手入力箇所","手入力箇所","手入力箇所","手入力箇所"))</f>
        <v>#REF!</v>
      </c>
    </row>
    <row r="10716" spans="1:14" ht="40.200000000000003" thickBot="1" x14ac:dyDescent="0.25">
      <c r="A10716" s="31" t="s">
        <v>78</v>
      </c>
      <c r="B10716" s="18">
        <v>5</v>
      </c>
      <c r="C10716" s="18">
        <v>8</v>
      </c>
      <c r="D10716" s="18">
        <v>11</v>
      </c>
      <c r="E10716" s="18">
        <v>14</v>
      </c>
      <c r="F10716" s="62"/>
      <c r="G10716" s="62"/>
      <c r="H10716" s="62"/>
      <c r="I10716" s="62"/>
      <c r="J10716" s="62"/>
      <c r="K10716" s="19"/>
      <c r="L10716" s="31" t="s">
        <v>78</v>
      </c>
      <c r="M10716" s="104" t="e">
        <f>#REF!</f>
        <v>#REF!</v>
      </c>
      <c r="N10716" s="113" t="e">
        <f>IF(M10716=0,"",CHOOSE(M10716,"5","8","11","14","14","手入力箇所","手入力箇所","手入力箇所","手入力箇所","手入力箇所","手入力箇所","手入力箇所","手入力箇所","手入力箇所","手入力箇所"))</f>
        <v>#REF!</v>
      </c>
    </row>
    <row r="10717" spans="1:14" ht="27" thickBot="1" x14ac:dyDescent="0.25">
      <c r="A10717" s="31" t="s">
        <v>79</v>
      </c>
      <c r="B10717" s="18">
        <v>6</v>
      </c>
      <c r="C10717" s="18">
        <v>11</v>
      </c>
      <c r="D10717" s="18">
        <v>16</v>
      </c>
      <c r="E10717" s="18">
        <v>21</v>
      </c>
      <c r="F10717" s="62"/>
      <c r="G10717" s="62"/>
      <c r="H10717" s="62"/>
      <c r="I10717" s="62"/>
      <c r="J10717" s="62"/>
      <c r="K10717" s="19"/>
      <c r="L10717" s="31" t="s">
        <v>79</v>
      </c>
      <c r="M10717" s="104" t="e">
        <f>#REF!</f>
        <v>#REF!</v>
      </c>
      <c r="N10717" s="113" t="e">
        <f>IF(M10717=0,"",CHOOSE(M10717,"6","11","16","21","21","手入力箇所","手入力箇所","手入力箇所","手入力箇所","手入力箇所","手入力箇所","手入力箇所","手入力箇所","手入力箇所"))</f>
        <v>#REF!</v>
      </c>
    </row>
    <row r="10718" spans="1:14" ht="40.200000000000003" thickBot="1" x14ac:dyDescent="0.25">
      <c r="A10718" s="31" t="s">
        <v>80</v>
      </c>
      <c r="B10718" s="18">
        <v>5</v>
      </c>
      <c r="C10718" s="18">
        <v>7</v>
      </c>
      <c r="D10718" s="18">
        <v>9</v>
      </c>
      <c r="E10718" s="18">
        <v>10</v>
      </c>
      <c r="F10718" s="62"/>
      <c r="G10718" s="62"/>
      <c r="H10718" s="62"/>
      <c r="I10718" s="62"/>
      <c r="J10718" s="62"/>
      <c r="K10718" s="19"/>
      <c r="L10718" s="31" t="s">
        <v>80</v>
      </c>
      <c r="M10718" s="104" t="e">
        <f>#REF!</f>
        <v>#REF!</v>
      </c>
      <c r="N10718" s="113" t="e">
        <f>IF(M10718=0,"",CHOOSE(M10718,"5","7","9","10","10","手入力箇所","手入力箇所","手入力箇所","手入力箇所","手入力箇所","手入力箇所","手入力箇所","手入力箇所","手入力箇所"))</f>
        <v>#REF!</v>
      </c>
    </row>
    <row r="10719" spans="1:14" ht="40.200000000000003" thickBot="1" x14ac:dyDescent="0.25">
      <c r="A10719" s="31" t="s">
        <v>81</v>
      </c>
      <c r="B10719" s="18">
        <v>9</v>
      </c>
      <c r="C10719" s="18">
        <v>14</v>
      </c>
      <c r="D10719" s="62"/>
      <c r="E10719" s="62"/>
      <c r="F10719" s="62"/>
      <c r="G10719" s="62"/>
      <c r="H10719" s="62"/>
      <c r="I10719" s="62"/>
      <c r="J10719" s="62"/>
      <c r="K10719" s="19"/>
      <c r="L10719" s="31" t="s">
        <v>81</v>
      </c>
      <c r="M10719" s="104" t="e">
        <f>#REF!</f>
        <v>#REF!</v>
      </c>
      <c r="N10719" s="113" t="e">
        <f>IF(M10719=0,"",CHOOSE(M10719,"9","14","手入力箇所","手入力箇所","手入力箇所","手入力箇所","手入力箇所","手入力箇所","手入力箇所","手入力箇所","手入力箇所","手入力箇所"))</f>
        <v>#REF!</v>
      </c>
    </row>
    <row r="10720" spans="1:14" ht="13.8" thickBot="1" x14ac:dyDescent="0.25">
      <c r="A10720" s="31" t="s">
        <v>82</v>
      </c>
      <c r="B10720" s="18">
        <v>3</v>
      </c>
      <c r="C10720" s="18">
        <v>4</v>
      </c>
      <c r="D10720" s="18">
        <v>4</v>
      </c>
      <c r="E10720" s="18">
        <v>5</v>
      </c>
      <c r="F10720" s="18">
        <v>6</v>
      </c>
      <c r="G10720" s="18">
        <v>8</v>
      </c>
      <c r="H10720" s="18">
        <v>9</v>
      </c>
      <c r="I10720" s="18">
        <v>11</v>
      </c>
      <c r="J10720" s="18">
        <v>12</v>
      </c>
      <c r="K10720" s="19"/>
      <c r="L10720" s="31" t="s">
        <v>82</v>
      </c>
      <c r="M10720" s="104" t="e">
        <f>#REF!</f>
        <v>#REF!</v>
      </c>
      <c r="N10720" s="113" t="e">
        <f>IF(M10720=0,"",CHOOSE(M10720,"3","4","4","5","5","6","6","6","6","6","8","8","8","8","8","8","8","8","8","8","9","9","9","9","9","9","9","9","9","9","11","11","11","11","11","11","11","11","11","11","12","12","12","12","12","12","12","12","12","12","12","手入力箇所","手入力箇所","手入力箇所","手入力箇所","手入力箇所","手入力箇所","手入力箇所","手入力箇所","手入力箇所","手入力箇所"))</f>
        <v>#REF!</v>
      </c>
    </row>
    <row r="10721" spans="1:14" ht="13.8" thickBot="1" x14ac:dyDescent="0.25">
      <c r="A10721" s="31" t="s">
        <v>83</v>
      </c>
      <c r="B10721" s="18">
        <v>3</v>
      </c>
      <c r="C10721" s="18">
        <v>4</v>
      </c>
      <c r="D10721" s="18">
        <v>4</v>
      </c>
      <c r="E10721" s="18">
        <v>5</v>
      </c>
      <c r="F10721" s="18">
        <v>6</v>
      </c>
      <c r="G10721" s="18">
        <v>8</v>
      </c>
      <c r="H10721" s="18">
        <v>10</v>
      </c>
      <c r="I10721" s="18">
        <v>12</v>
      </c>
      <c r="J10721" s="18">
        <v>13</v>
      </c>
      <c r="K10721" s="19"/>
      <c r="L10721" s="31" t="s">
        <v>83</v>
      </c>
      <c r="M10721" s="104" t="e">
        <f>#REF!</f>
        <v>#REF!</v>
      </c>
      <c r="N10721" s="113" t="e">
        <f>IF(M10721=0,"",CHOOSE(M10721,"3","4","4","5","5","6","6","6","6","6","8","8","8","8","8","8","8","8","8","8","10","10","10","10","10","10","10","10","10","10","12","12","12","12","12","12","12","12","12","12","13","13","13","13","13","13","13","13","13","13","13","手入力箇所","手入力箇所","手入力箇所","手入力箇所","手入力箇所","手入力箇所","手入力箇所","手入力箇所","手入力箇所","手入力箇所"))</f>
        <v>#REF!</v>
      </c>
    </row>
    <row r="10722" spans="1:14" ht="27" thickBot="1" x14ac:dyDescent="0.25">
      <c r="A10722" s="32" t="s">
        <v>84</v>
      </c>
      <c r="B10722" s="20">
        <v>1</v>
      </c>
      <c r="C10722" s="20">
        <v>2</v>
      </c>
      <c r="D10722" s="20">
        <v>3</v>
      </c>
      <c r="E10722" s="20">
        <v>4</v>
      </c>
      <c r="F10722" s="20">
        <v>8</v>
      </c>
      <c r="G10722" s="20">
        <v>19</v>
      </c>
      <c r="H10722" s="63"/>
      <c r="I10722" s="63"/>
      <c r="J10722" s="63"/>
      <c r="K10722" s="21"/>
      <c r="L10722" s="32" t="s">
        <v>84</v>
      </c>
      <c r="M10722" s="104" t="e">
        <f>#REF!</f>
        <v>#REF!</v>
      </c>
      <c r="N10722" s="113" t="e">
        <f>IF(M10722=0,"",CHOOSE(M10722,"1","2","3","4","4","8","8","8","8","8","19","19","19","19","19","19","19","19","19","19","手入力箇所","手入力箇所","手入力箇所","手入力箇所","手入力箇所","手入力箇所","手入力箇所","手入力箇所","手入力箇所","手入力箇所"))</f>
        <v>#REF!</v>
      </c>
    </row>
    <row r="10723" spans="1:14" ht="13.8" thickBot="1" x14ac:dyDescent="0.25"/>
    <row r="10724" spans="1:14" ht="13.8" thickBot="1" x14ac:dyDescent="0.25">
      <c r="A10724" s="686" t="e">
        <f>A10697</f>
        <v>#REF!</v>
      </c>
      <c r="B10724" s="686"/>
      <c r="C10724" s="686"/>
      <c r="D10724" s="687" t="s">
        <v>193</v>
      </c>
      <c r="E10724" s="687"/>
      <c r="F10724" s="687"/>
      <c r="G10724" s="687"/>
      <c r="H10724" s="687"/>
      <c r="I10724" s="687"/>
      <c r="J10724" s="687"/>
      <c r="K10724" s="687"/>
      <c r="L10724" s="687"/>
      <c r="M10724" s="687"/>
      <c r="N10724" s="687"/>
    </row>
    <row r="10725" spans="1:14" ht="13.8" thickBot="1" x14ac:dyDescent="0.25">
      <c r="A10725" s="105"/>
      <c r="B10725" s="33">
        <v>1</v>
      </c>
      <c r="C10725" s="24">
        <v>2</v>
      </c>
      <c r="D10725" s="24">
        <v>3</v>
      </c>
      <c r="E10725" s="24" t="s">
        <v>58</v>
      </c>
      <c r="F10725" s="24" t="s">
        <v>59</v>
      </c>
      <c r="G10725" s="24" t="s">
        <v>60</v>
      </c>
      <c r="H10725" s="24" t="s">
        <v>61</v>
      </c>
      <c r="I10725" s="24" t="s">
        <v>62</v>
      </c>
      <c r="J10725" s="24" t="s">
        <v>194</v>
      </c>
      <c r="K10725" s="102" t="s">
        <v>85</v>
      </c>
      <c r="L10725" s="105" t="s">
        <v>189</v>
      </c>
      <c r="M10725" s="105" t="s">
        <v>188</v>
      </c>
      <c r="N10725" s="105" t="s">
        <v>51</v>
      </c>
    </row>
    <row r="10726" spans="1:14" ht="13.8" thickBot="1" x14ac:dyDescent="0.25">
      <c r="A10726" s="26" t="s">
        <v>56</v>
      </c>
      <c r="B10726" s="22">
        <v>16</v>
      </c>
      <c r="C10726" s="22">
        <v>25</v>
      </c>
      <c r="D10726" s="22">
        <v>32</v>
      </c>
      <c r="E10726" s="22">
        <v>38</v>
      </c>
      <c r="F10726" s="22">
        <v>56</v>
      </c>
      <c r="G10726" s="22">
        <v>87</v>
      </c>
      <c r="H10726" s="22">
        <v>121</v>
      </c>
      <c r="I10726" s="22"/>
      <c r="J10726" s="23"/>
      <c r="K10726" s="68"/>
      <c r="L10726" s="107" t="s">
        <v>56</v>
      </c>
      <c r="M10726" s="103" t="e">
        <f>#REF!</f>
        <v>#REF!</v>
      </c>
      <c r="N10726" s="103" t="e">
        <f>IF(M10726=0,"",CHOOSE(M10726,"16","25","32","38","38","56","56","56","56","56","87","87","87","87","87","87","87","87","87","87","121","121","121","121","121","121","121","121","121","121","手入力箇所","手入力箇所","手入力箇所","手入力箇所","手入力箇所","手入力箇所","手入力箇所","手入力箇所","手入力箇所","手入力箇所"))</f>
        <v>#REF!</v>
      </c>
    </row>
    <row r="10727" spans="1:14" ht="13.8" thickBot="1" x14ac:dyDescent="0.25">
      <c r="A10727" s="27" t="s">
        <v>57</v>
      </c>
      <c r="B10727" s="18">
        <v>25</v>
      </c>
      <c r="C10727" s="18">
        <v>33</v>
      </c>
      <c r="D10727" s="18">
        <v>40</v>
      </c>
      <c r="E10727" s="18">
        <v>45</v>
      </c>
      <c r="F10727" s="18">
        <v>58</v>
      </c>
      <c r="G10727" s="18">
        <v>79</v>
      </c>
      <c r="H10727" s="18"/>
      <c r="I10727" s="18"/>
      <c r="J10727" s="62"/>
      <c r="K10727" s="69"/>
      <c r="L10727" s="107" t="s">
        <v>57</v>
      </c>
      <c r="M10727" s="103" t="e">
        <f>#REF!</f>
        <v>#REF!</v>
      </c>
      <c r="N10727" s="103" t="e">
        <f>IF(M10727=0,"",CHOOSE(M10727,"25","33","40","45","45","58","58","58","58","58","79","79","79","79","79","79","79","79","79","79","手入力箇所","手入力箇所","手入力箇所","手入力箇所","手入力箇所","手入力箇所","手入力箇所","手入力箇所","手入力箇所","手入力箇所"))</f>
        <v>#REF!</v>
      </c>
    </row>
    <row r="10728" spans="1:14" ht="48.6" thickBot="1" x14ac:dyDescent="0.25">
      <c r="A10728" s="28" t="s">
        <v>64</v>
      </c>
      <c r="B10728" s="18">
        <v>32</v>
      </c>
      <c r="C10728" s="18"/>
      <c r="D10728" s="18"/>
      <c r="E10728" s="18"/>
      <c r="F10728" s="18"/>
      <c r="G10728" s="18"/>
      <c r="H10728" s="18"/>
      <c r="I10728" s="18"/>
      <c r="J10728" s="62"/>
      <c r="K10728" s="69"/>
      <c r="L10728" s="108" t="s">
        <v>64</v>
      </c>
      <c r="M10728" s="103" t="e">
        <f>#REF!</f>
        <v>#REF!</v>
      </c>
      <c r="N10728" s="103" t="e">
        <f>IF(M10728=0,"",CHOOSE(M10728,"32","手入力箇所","手入力箇所","手入力箇所","手入力箇所","手入力箇所","手入力箇所","手入力箇所","手入力箇所","手入力箇所","手入力箇所"))</f>
        <v>#REF!</v>
      </c>
    </row>
    <row r="10729" spans="1:14" ht="48.6" thickBot="1" x14ac:dyDescent="0.25">
      <c r="A10729" s="28" t="s">
        <v>65</v>
      </c>
      <c r="B10729" s="18">
        <v>36</v>
      </c>
      <c r="C10729" s="18"/>
      <c r="D10729" s="18"/>
      <c r="E10729" s="18"/>
      <c r="F10729" s="18"/>
      <c r="G10729" s="18"/>
      <c r="H10729" s="18"/>
      <c r="I10729" s="18"/>
      <c r="J10729" s="62"/>
      <c r="K10729" s="69"/>
      <c r="L10729" s="108" t="s">
        <v>65</v>
      </c>
      <c r="M10729" s="103" t="e">
        <f>#REF!</f>
        <v>#REF!</v>
      </c>
      <c r="N10729" s="103" t="e">
        <f>IF(M10729=0,"",CHOOSE(M10729,"36","手入力箇所","手入力箇所","手入力箇所","手入力箇所","手入力箇所","手入力箇所","手入力箇所","手入力箇所","手入力箇所","手入力箇所"))</f>
        <v>#REF!</v>
      </c>
    </row>
    <row r="10730" spans="1:14" ht="24.6" thickBot="1" x14ac:dyDescent="0.25">
      <c r="A10730" s="28" t="s">
        <v>66</v>
      </c>
      <c r="B10730" s="18">
        <v>24</v>
      </c>
      <c r="C10730" s="18">
        <v>30</v>
      </c>
      <c r="D10730" s="18">
        <v>33</v>
      </c>
      <c r="E10730" s="18">
        <v>35</v>
      </c>
      <c r="F10730" s="18">
        <v>42</v>
      </c>
      <c r="G10730" s="18"/>
      <c r="H10730" s="18"/>
      <c r="I10730" s="18"/>
      <c r="J10730" s="62"/>
      <c r="K10730" s="69"/>
      <c r="L10730" s="108" t="s">
        <v>66</v>
      </c>
      <c r="M10730" s="103" t="e">
        <f>#REF!</f>
        <v>#REF!</v>
      </c>
      <c r="N10730" s="103" t="e">
        <f>IF(M10730=0,"",CHOOSE(M10730,"24","30","33","35","35","42","42","42","42","42","手入力箇所","手入力箇所","手入力箇所","手入力箇所","手入力箇所","手入力箇所","手入力箇所","手入力箇所","手入力箇所","手入力箇所"))</f>
        <v>#REF!</v>
      </c>
    </row>
    <row r="10731" spans="1:14" ht="36.6" thickBot="1" x14ac:dyDescent="0.25">
      <c r="A10731" s="28" t="s">
        <v>67</v>
      </c>
      <c r="B10731" s="18">
        <v>7</v>
      </c>
      <c r="C10731" s="18">
        <v>12</v>
      </c>
      <c r="D10731" s="18">
        <v>16</v>
      </c>
      <c r="E10731" s="18">
        <v>19</v>
      </c>
      <c r="F10731" s="18"/>
      <c r="G10731" s="18"/>
      <c r="H10731" s="18"/>
      <c r="I10731" s="18"/>
      <c r="J10731" s="62"/>
      <c r="K10731" s="69"/>
      <c r="L10731" s="108" t="s">
        <v>67</v>
      </c>
      <c r="M10731" s="103" t="e">
        <f>#REF!</f>
        <v>#REF!</v>
      </c>
      <c r="N10731" s="103" t="e">
        <f>IF(M10731=0,"",CHOOSE(M10731,"7","12","16","19","19","手入力箇所","手入力箇所","手入力箇所","手入力箇所","手入力箇所","手入力箇所","手入力箇所","手入力箇所","手入力箇所","手入力箇所"))</f>
        <v>#REF!</v>
      </c>
    </row>
    <row r="10732" spans="1:14" ht="24.6" thickBot="1" x14ac:dyDescent="0.25">
      <c r="A10732" s="28" t="s">
        <v>68</v>
      </c>
      <c r="B10732" s="18">
        <v>21</v>
      </c>
      <c r="C10732" s="18">
        <v>35</v>
      </c>
      <c r="D10732" s="18">
        <v>48</v>
      </c>
      <c r="E10732" s="18">
        <v>59</v>
      </c>
      <c r="F10732" s="18">
        <v>94</v>
      </c>
      <c r="G10732" s="18">
        <v>159</v>
      </c>
      <c r="H10732" s="18">
        <v>235</v>
      </c>
      <c r="I10732" s="18"/>
      <c r="J10732" s="62"/>
      <c r="K10732" s="69"/>
      <c r="L10732" s="108" t="s">
        <v>68</v>
      </c>
      <c r="M10732" s="103" t="e">
        <f>#REF!</f>
        <v>#REF!</v>
      </c>
      <c r="N10732" s="103" t="e">
        <f>IF(M10732=0,"",CHOOSE(M10732,"21","35","48","59","59","94","94","94","94","94","159","159","159","159","159","159","159","159","159","159","235","235","235","235","235","235","235","235","235","235","手入力箇所","手入力箇所","手入力箇所","手入力箇所","手入力箇所","手入力箇所","手入力箇所","手入力箇所","手入力箇所","手入力箇所"))</f>
        <v>#REF!</v>
      </c>
    </row>
    <row r="10733" spans="1:14" ht="36.6" thickBot="1" x14ac:dyDescent="0.25">
      <c r="A10733" s="28" t="s">
        <v>69</v>
      </c>
      <c r="B10733" s="18">
        <v>22</v>
      </c>
      <c r="C10733" s="18">
        <v>26</v>
      </c>
      <c r="D10733" s="18">
        <v>28</v>
      </c>
      <c r="E10733" s="18">
        <v>29</v>
      </c>
      <c r="F10733" s="18">
        <v>34</v>
      </c>
      <c r="G10733" s="18"/>
      <c r="H10733" s="18"/>
      <c r="I10733" s="18"/>
      <c r="J10733" s="62"/>
      <c r="K10733" s="69"/>
      <c r="L10733" s="108" t="s">
        <v>69</v>
      </c>
      <c r="M10733" s="103" t="e">
        <f>#REF!</f>
        <v>#REF!</v>
      </c>
      <c r="N10733" s="103" t="e">
        <f>IF(M10733=0,"",CHOOSE(M10733,"22","26","28","29","29","34","34","34","34","34","手入力箇所","手入力箇所","手入力箇所","手入力箇所","手入力箇所","手入力箇所","手入力箇所","手入力箇所","手入力箇所","手入力箇所"))</f>
        <v>#REF!</v>
      </c>
    </row>
    <row r="10734" spans="1:14" ht="13.8" thickBot="1" x14ac:dyDescent="0.25">
      <c r="A10734" s="27" t="s">
        <v>63</v>
      </c>
      <c r="B10734" s="18">
        <v>21</v>
      </c>
      <c r="C10734" s="18">
        <v>33</v>
      </c>
      <c r="D10734" s="18">
        <v>46</v>
      </c>
      <c r="E10734" s="18">
        <v>56</v>
      </c>
      <c r="F10734" s="18">
        <v>89</v>
      </c>
      <c r="G10734" s="18">
        <v>151</v>
      </c>
      <c r="H10734" s="18">
        <v>224</v>
      </c>
      <c r="I10734" s="18">
        <v>289</v>
      </c>
      <c r="J10734" s="18">
        <v>350</v>
      </c>
      <c r="K10734" s="69"/>
      <c r="L10734" s="107" t="s">
        <v>63</v>
      </c>
      <c r="M10734" s="103" t="e">
        <f>#REF!</f>
        <v>#REF!</v>
      </c>
      <c r="N10734" s="103" t="e">
        <f>IF(M10734=0,"",CHOOSE(M10734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735" spans="1:14" ht="24.6" thickBot="1" x14ac:dyDescent="0.25">
      <c r="A10735" s="34" t="s">
        <v>70</v>
      </c>
      <c r="B10735" s="35">
        <v>13</v>
      </c>
      <c r="C10735" s="35">
        <v>33</v>
      </c>
      <c r="D10735" s="35">
        <v>59</v>
      </c>
      <c r="E10735" s="35"/>
      <c r="F10735" s="35"/>
      <c r="G10735" s="35"/>
      <c r="H10735" s="35"/>
      <c r="I10735" s="35"/>
      <c r="J10735" s="36"/>
      <c r="K10735" s="67"/>
      <c r="L10735" s="108" t="s">
        <v>70</v>
      </c>
      <c r="M10735" s="103" t="e">
        <f>#REF!</f>
        <v>#REF!</v>
      </c>
      <c r="N10735" s="103" t="e">
        <f>IF(M10735=0,"",CHOOSE(M10735,"13","33","59","手入力箇所","手入力箇所","手入力箇所","手入力箇所","手入力箇所","手入力箇所","手入力箇所","手入力箇所","手入力箇所","手入力箇所"))</f>
        <v>#REF!</v>
      </c>
    </row>
    <row r="10736" spans="1:14" ht="13.8" thickBot="1" x14ac:dyDescent="0.25">
      <c r="A10736" s="37" t="s">
        <v>71</v>
      </c>
      <c r="B10736" s="17">
        <v>23</v>
      </c>
      <c r="C10736" s="17">
        <v>39</v>
      </c>
      <c r="D10736" s="17">
        <v>97</v>
      </c>
      <c r="E10736" s="17"/>
      <c r="F10736" s="17"/>
      <c r="G10736" s="17"/>
      <c r="H10736" s="17"/>
      <c r="I10736" s="17"/>
      <c r="J10736" s="64"/>
      <c r="K10736" s="70"/>
      <c r="L10736" s="109" t="s">
        <v>71</v>
      </c>
      <c r="M10736" s="103" t="e">
        <f>#REF!</f>
        <v>#REF!</v>
      </c>
      <c r="N10736" s="103" t="e">
        <f>IF(M10736=0,"",CHOOSE(M10736,"23","39","97","手入力箇所","手入力箇所","手入力箇所","手入力箇所","手入力箇所","手入力箇所","手入力箇所","手入力箇所","手入力箇所","手入力箇所"))</f>
        <v>#REF!</v>
      </c>
    </row>
    <row r="10737" spans="1:14" ht="13.8" thickBot="1" x14ac:dyDescent="0.25">
      <c r="A10737" s="29" t="s">
        <v>72</v>
      </c>
      <c r="B10737" s="18">
        <v>21</v>
      </c>
      <c r="C10737" s="18">
        <v>37</v>
      </c>
      <c r="D10737" s="18">
        <v>58</v>
      </c>
      <c r="E10737" s="18">
        <v>76</v>
      </c>
      <c r="F10737" s="18">
        <v>137</v>
      </c>
      <c r="G10737" s="18"/>
      <c r="H10737" s="18"/>
      <c r="I10737" s="18"/>
      <c r="J10737" s="62"/>
      <c r="K10737" s="69"/>
      <c r="L10737" s="109" t="s">
        <v>72</v>
      </c>
      <c r="M10737" s="103" t="e">
        <f>#REF!</f>
        <v>#REF!</v>
      </c>
      <c r="N10737" s="103" t="e">
        <f>IF(M10737=0,"",CHOOSE(M10737,"21","37","58","76","76","137","137","137","137","137","手入力箇所","手入力箇所","手入力箇所","手入力箇所","手入力箇所","手入力箇所","手入力箇所","手入力箇所","手入力箇所","手入力箇所"))</f>
        <v>#REF!</v>
      </c>
    </row>
    <row r="10738" spans="1:14" ht="13.8" thickBot="1" x14ac:dyDescent="0.25">
      <c r="A10738" s="29" t="s">
        <v>73</v>
      </c>
      <c r="B10738" s="18">
        <v>48</v>
      </c>
      <c r="C10738" s="18">
        <v>93</v>
      </c>
      <c r="D10738" s="18">
        <v>138</v>
      </c>
      <c r="E10738" s="18">
        <v>183</v>
      </c>
      <c r="F10738" s="18"/>
      <c r="G10738" s="18"/>
      <c r="H10738" s="18"/>
      <c r="I10738" s="18"/>
      <c r="J10738" s="62"/>
      <c r="K10738" s="69"/>
      <c r="L10738" s="109" t="s">
        <v>73</v>
      </c>
      <c r="M10738" s="103" t="e">
        <f>#REF!</f>
        <v>#REF!</v>
      </c>
      <c r="N10738" s="103" t="e">
        <f>IF(M10738=0,"",CHOOSE(M10738,"48","93","138","183","183","手入力箇所","手入力箇所","手入力箇所","手入力箇所","手入力箇所","手入力箇所","手入力箇所","手入力箇所","手入力箇所","手入力箇所"))</f>
        <v>#REF!</v>
      </c>
    </row>
    <row r="10739" spans="1:14" ht="37.200000000000003" thickBot="1" x14ac:dyDescent="0.25">
      <c r="A10739" s="30" t="s">
        <v>74</v>
      </c>
      <c r="B10739" s="18">
        <v>13</v>
      </c>
      <c r="C10739" s="18">
        <v>26</v>
      </c>
      <c r="D10739" s="18">
        <v>40</v>
      </c>
      <c r="E10739" s="18">
        <v>55</v>
      </c>
      <c r="F10739" s="18">
        <v>107</v>
      </c>
      <c r="G10739" s="18">
        <v>224</v>
      </c>
      <c r="H10739" s="18">
        <v>386</v>
      </c>
      <c r="I10739" s="18"/>
      <c r="J10739" s="62"/>
      <c r="K10739" s="69"/>
      <c r="L10739" s="110" t="s">
        <v>74</v>
      </c>
      <c r="M10739" s="103" t="e">
        <f>#REF!</f>
        <v>#REF!</v>
      </c>
      <c r="N10739" s="103" t="e">
        <f>IF(M10739=0,"",CHOOSE(M10739,"13","26","40","55","55","107","107","107","107","107","224","224","224","224","224","224","224","224","224","224","386","386","386","386","386","386","386","386","386","386","手入力箇所","手入力箇所","手入力箇所","手入力箇所","手入力箇所","手入力箇所","手入力箇所","手入力箇所","手入力箇所","手入力箇所"))</f>
        <v>#REF!</v>
      </c>
    </row>
    <row r="10740" spans="1:14" ht="13.8" thickBot="1" x14ac:dyDescent="0.25">
      <c r="A10740" s="29" t="s">
        <v>75</v>
      </c>
      <c r="B10740" s="18">
        <v>36</v>
      </c>
      <c r="C10740" s="18">
        <v>98</v>
      </c>
      <c r="D10740" s="18">
        <v>173</v>
      </c>
      <c r="E10740" s="18">
        <v>274</v>
      </c>
      <c r="F10740" s="18"/>
      <c r="G10740" s="18"/>
      <c r="H10740" s="18"/>
      <c r="I10740" s="18"/>
      <c r="J10740" s="62"/>
      <c r="K10740" s="69"/>
      <c r="L10740" s="109" t="s">
        <v>75</v>
      </c>
      <c r="M10740" s="103" t="e">
        <f>#REF!</f>
        <v>#REF!</v>
      </c>
      <c r="N10740" s="103" t="e">
        <f>IF(M10740=0,"",CHOOSE(M10740,"36","98","173","274","274","手入力箇所","手入力箇所","手入力箇所","手入力箇所","手入力箇所","手入力箇所","手入力箇所","手入力箇所","手入力箇所","手入力箇所"))</f>
        <v>#REF!</v>
      </c>
    </row>
    <row r="10741" spans="1:14" ht="37.200000000000003" thickBot="1" x14ac:dyDescent="0.25">
      <c r="A10741" s="30" t="s">
        <v>76</v>
      </c>
      <c r="B10741" s="18">
        <v>127</v>
      </c>
      <c r="C10741" s="18">
        <v>127</v>
      </c>
      <c r="D10741" s="18">
        <v>127</v>
      </c>
      <c r="E10741" s="18">
        <v>127</v>
      </c>
      <c r="F10741" s="18"/>
      <c r="G10741" s="18"/>
      <c r="H10741" s="18"/>
      <c r="I10741" s="18"/>
      <c r="J10741" s="62"/>
      <c r="K10741" s="69"/>
      <c r="L10741" s="110" t="s">
        <v>76</v>
      </c>
      <c r="M10741" s="103" t="e">
        <f>#REF!</f>
        <v>#REF!</v>
      </c>
      <c r="N10741" s="103" t="e">
        <f>IF(M10741=0,"",CHOOSE(M10741,"127","127","127","127","127","手入力箇所","手入力箇所","手入力箇所","手入力箇所","手入力箇所","手入力箇所","手入力箇所","手入力箇所","手入力箇所","手入力箇所"))</f>
        <v>#REF!</v>
      </c>
    </row>
    <row r="10742" spans="1:14" ht="27" thickBot="1" x14ac:dyDescent="0.25">
      <c r="A10742" s="31" t="s">
        <v>77</v>
      </c>
      <c r="B10742" s="18">
        <v>42</v>
      </c>
      <c r="C10742" s="18">
        <v>90</v>
      </c>
      <c r="D10742" s="18">
        <v>141</v>
      </c>
      <c r="E10742" s="18">
        <v>193</v>
      </c>
      <c r="F10742" s="62"/>
      <c r="G10742" s="62"/>
      <c r="H10742" s="62"/>
      <c r="I10742" s="62"/>
      <c r="J10742" s="62"/>
      <c r="K10742" s="69"/>
      <c r="L10742" s="111" t="s">
        <v>77</v>
      </c>
      <c r="M10742" s="103" t="e">
        <f>#REF!</f>
        <v>#REF!</v>
      </c>
      <c r="N10742" s="103" t="e">
        <f>IF(M10742=0,"",CHOOSE(M10742,"42","90","141","193","1936","手入力箇所","手入力箇所","手入力箇所","手入力箇所","手入力箇所","手入力箇所","手入力箇所","手入力箇所","手入力箇所","手入力箇所"))</f>
        <v>#REF!</v>
      </c>
    </row>
    <row r="10743" spans="1:14" ht="40.200000000000003" thickBot="1" x14ac:dyDescent="0.25">
      <c r="A10743" s="31" t="s">
        <v>78</v>
      </c>
      <c r="B10743" s="18">
        <v>24</v>
      </c>
      <c r="C10743" s="18">
        <v>43</v>
      </c>
      <c r="D10743" s="18">
        <v>61</v>
      </c>
      <c r="E10743" s="18">
        <v>76</v>
      </c>
      <c r="F10743" s="62"/>
      <c r="G10743" s="62"/>
      <c r="H10743" s="62"/>
      <c r="I10743" s="62"/>
      <c r="J10743" s="62"/>
      <c r="K10743" s="69"/>
      <c r="L10743" s="111" t="s">
        <v>78</v>
      </c>
      <c r="M10743" s="103" t="e">
        <f>#REF!</f>
        <v>#REF!</v>
      </c>
      <c r="N10743" s="103" t="e">
        <f>IF(M10743=0,"",CHOOSE(M10743,"24","43","61","76","76","手入力箇所","手入力箇所","手入力箇所","手入力箇所","手入力箇所","手入力箇所","手入力箇所","手入力箇所","手入力箇所","手入力箇所"))</f>
        <v>#REF!</v>
      </c>
    </row>
    <row r="10744" spans="1:14" ht="27" thickBot="1" x14ac:dyDescent="0.25">
      <c r="A10744" s="31" t="s">
        <v>79</v>
      </c>
      <c r="B10744" s="18">
        <v>54</v>
      </c>
      <c r="C10744" s="18">
        <v>77</v>
      </c>
      <c r="D10744" s="18">
        <v>94</v>
      </c>
      <c r="E10744" s="18">
        <v>107</v>
      </c>
      <c r="F10744" s="62"/>
      <c r="G10744" s="62"/>
      <c r="H10744" s="62"/>
      <c r="I10744" s="62"/>
      <c r="J10744" s="62"/>
      <c r="K10744" s="69"/>
      <c r="L10744" s="111" t="s">
        <v>79</v>
      </c>
      <c r="M10744" s="103" t="e">
        <f>#REF!</f>
        <v>#REF!</v>
      </c>
      <c r="N10744" s="103" t="e">
        <f>IF(M10744=0,"",CHOOSE(M10744,"54","77","94","107","107","手入力箇所","手入力箇所","手入力箇所","手入力箇所","手入力箇所","手入力箇所","手入力箇所","手入力箇所","手入力箇所","手入力箇所"))</f>
        <v>#REF!</v>
      </c>
    </row>
    <row r="10745" spans="1:14" ht="40.200000000000003" thickBot="1" x14ac:dyDescent="0.25">
      <c r="A10745" s="31" t="s">
        <v>80</v>
      </c>
      <c r="B10745" s="18">
        <v>49</v>
      </c>
      <c r="C10745" s="18">
        <v>53</v>
      </c>
      <c r="D10745" s="18">
        <v>55</v>
      </c>
      <c r="E10745" s="18">
        <v>56</v>
      </c>
      <c r="F10745" s="62"/>
      <c r="G10745" s="62"/>
      <c r="H10745" s="62"/>
      <c r="I10745" s="62"/>
      <c r="J10745" s="62"/>
      <c r="K10745" s="69"/>
      <c r="L10745" s="111" t="s">
        <v>80</v>
      </c>
      <c r="M10745" s="103" t="e">
        <f>#REF!</f>
        <v>#REF!</v>
      </c>
      <c r="N10745" s="103" t="e">
        <f>IF(M10745=0,"",CHOOSE(M10745,"49","53","55","56","56","手入力箇所","手入力箇所","手入力箇所","手入力箇所","手入力箇所","手入力箇所","手入力箇所","手入力箇所","手入力箇所","手入力箇所"))</f>
        <v>#REF!</v>
      </c>
    </row>
    <row r="10746" spans="1:14" ht="40.200000000000003" thickBot="1" x14ac:dyDescent="0.25">
      <c r="A10746" s="38" t="s">
        <v>81</v>
      </c>
      <c r="B10746" s="35">
        <v>232</v>
      </c>
      <c r="C10746" s="35">
        <v>232</v>
      </c>
      <c r="D10746" s="36"/>
      <c r="E10746" s="36"/>
      <c r="F10746" s="36"/>
      <c r="G10746" s="36"/>
      <c r="H10746" s="36"/>
      <c r="I10746" s="36"/>
      <c r="J10746" s="36"/>
      <c r="K10746" s="67"/>
      <c r="L10746" s="111" t="s">
        <v>81</v>
      </c>
      <c r="M10746" s="103" t="e">
        <f>#REF!</f>
        <v>#REF!</v>
      </c>
      <c r="N10746" s="103" t="e">
        <f>IF(M10746=0,"",CHOOSE(M10746,"232","232","手入力箇所","手入力箇所","手入力箇所","手入力箇所","手入力箇所","手入力箇所","手入力箇所","手入力箇所","手入力箇所","手入力箇所"))</f>
        <v>#REF!</v>
      </c>
    </row>
    <row r="10747" spans="1:14" ht="13.8" thickBot="1" x14ac:dyDescent="0.25">
      <c r="A10747" s="39" t="s">
        <v>82</v>
      </c>
      <c r="B10747" s="17">
        <v>6</v>
      </c>
      <c r="C10747" s="17">
        <v>9</v>
      </c>
      <c r="D10747" s="17">
        <v>11</v>
      </c>
      <c r="E10747" s="17">
        <v>13</v>
      </c>
      <c r="F10747" s="17">
        <v>18</v>
      </c>
      <c r="G10747" s="17">
        <v>26</v>
      </c>
      <c r="H10747" s="17">
        <v>35</v>
      </c>
      <c r="I10747" s="17">
        <v>43</v>
      </c>
      <c r="J10747" s="17">
        <v>49</v>
      </c>
      <c r="K10747" s="70"/>
      <c r="L10747" s="111" t="s">
        <v>82</v>
      </c>
      <c r="M10747" s="103" t="e">
        <f>#REF!</f>
        <v>#REF!</v>
      </c>
      <c r="N10747" s="103" t="e">
        <f>IF(M10747=0,"",CHOOSE(M10747,"6","9","11","13","13","18","18","18","18","18","26","26","26","26","26","26","26","26","26","26","35","35","35","35","35","35","35","35","35","35","43","43","43","43","43","43","43","43","43","43","49","49","49","49","49","49","49","49","49","49","手入力箇所","手入力箇所","手入力箇所","手入力箇所","手入力箇所","手入力箇所","手入力箇所","手入力箇所","手入力箇所","手入力箇所"))</f>
        <v>#REF!</v>
      </c>
    </row>
    <row r="10748" spans="1:14" ht="13.8" thickBot="1" x14ac:dyDescent="0.25">
      <c r="A10748" s="31" t="s">
        <v>83</v>
      </c>
      <c r="B10748" s="18">
        <v>6</v>
      </c>
      <c r="C10748" s="18">
        <v>10</v>
      </c>
      <c r="D10748" s="18">
        <v>14</v>
      </c>
      <c r="E10748" s="18">
        <v>17</v>
      </c>
      <c r="F10748" s="18">
        <v>29</v>
      </c>
      <c r="G10748" s="18">
        <v>50</v>
      </c>
      <c r="H10748" s="18">
        <v>76</v>
      </c>
      <c r="I10748" s="18">
        <v>100</v>
      </c>
      <c r="J10748" s="18">
        <v>123</v>
      </c>
      <c r="K10748" s="69"/>
      <c r="L10748" s="111" t="s">
        <v>83</v>
      </c>
      <c r="M10748" s="103" t="e">
        <f>#REF!</f>
        <v>#REF!</v>
      </c>
      <c r="N10748" s="103" t="e">
        <f>IF(M10748=0,"",CHOOSE(M10748,"6","10","14","17","17","29","29","29","29","29","50","50","50","50","50","50","50","50","50","50","76","76","76","76","76","76","76","76","76","76","100","100","100","100","100","100","100","100","100","100","123","123","123","123","123","123","123","123","123","123","手入力箇所","手入力箇所","手入力箇所","手入力箇所","手入力箇所","手入力箇所","手入力箇所","手入力箇所","手入力箇所"))</f>
        <v>#REF!</v>
      </c>
    </row>
    <row r="10749" spans="1:14" ht="27" thickBot="1" x14ac:dyDescent="0.25">
      <c r="A10749" s="32" t="s">
        <v>84</v>
      </c>
      <c r="B10749" s="20">
        <v>9</v>
      </c>
      <c r="C10749" s="20">
        <v>15</v>
      </c>
      <c r="D10749" s="20">
        <v>20</v>
      </c>
      <c r="E10749" s="20">
        <v>24</v>
      </c>
      <c r="F10749" s="20">
        <v>39</v>
      </c>
      <c r="G10749" s="20">
        <v>65</v>
      </c>
      <c r="H10749" s="63"/>
      <c r="I10749" s="63"/>
      <c r="J10749" s="63"/>
      <c r="K10749" s="106"/>
      <c r="L10749" s="111" t="s">
        <v>84</v>
      </c>
      <c r="M10749" s="103" t="e">
        <f>#REF!</f>
        <v>#REF!</v>
      </c>
      <c r="N10749" s="103" t="e">
        <f>IF(M10749=0,"",CHOOSE(M10749,"9","15","20","24","24","39","39","39","39","39","65","65","65","65","65","65","65","65","65","65","手入力箇所","手入力箇所","手入力箇所","手入力箇所","手入力箇所","手入力箇所","手入力箇所","手入力箇所","手入力箇所","手入力箇所"))</f>
        <v>#REF!</v>
      </c>
    </row>
    <row r="10752" spans="1:14" ht="13.8" thickBot="1" x14ac:dyDescent="0.25"/>
    <row r="10753" spans="1:14" ht="13.8" thickBot="1" x14ac:dyDescent="0.25">
      <c r="A10753" s="688" t="e">
        <f>#REF!</f>
        <v>#REF!</v>
      </c>
      <c r="B10753" s="688"/>
      <c r="C10753" s="688"/>
      <c r="D10753" s="689" t="s">
        <v>192</v>
      </c>
      <c r="E10753" s="689"/>
      <c r="F10753" s="689"/>
      <c r="G10753" s="689"/>
      <c r="H10753" s="689"/>
      <c r="I10753" s="689"/>
      <c r="J10753" s="689"/>
      <c r="K10753" s="689"/>
      <c r="L10753" s="689"/>
      <c r="M10753" s="689"/>
      <c r="N10753" s="689"/>
    </row>
    <row r="10754" spans="1:14" ht="13.8" thickBot="1" x14ac:dyDescent="0.25">
      <c r="A10754" s="65"/>
      <c r="B10754" s="33">
        <v>1</v>
      </c>
      <c r="C10754" s="24">
        <v>2</v>
      </c>
      <c r="D10754" s="24">
        <v>3</v>
      </c>
      <c r="E10754" s="24" t="s">
        <v>58</v>
      </c>
      <c r="F10754" s="24" t="s">
        <v>59</v>
      </c>
      <c r="G10754" s="24" t="s">
        <v>60</v>
      </c>
      <c r="H10754" s="24" t="s">
        <v>61</v>
      </c>
      <c r="I10754" s="24" t="s">
        <v>62</v>
      </c>
      <c r="J10754" s="24" t="s">
        <v>194</v>
      </c>
      <c r="K10754" s="25" t="s">
        <v>85</v>
      </c>
      <c r="L10754" s="105" t="s">
        <v>189</v>
      </c>
      <c r="M10754" s="105" t="s">
        <v>188</v>
      </c>
      <c r="N10754" s="105" t="s">
        <v>51</v>
      </c>
    </row>
    <row r="10755" spans="1:14" ht="13.8" thickBot="1" x14ac:dyDescent="0.25">
      <c r="A10755" s="26" t="s">
        <v>56</v>
      </c>
      <c r="B10755" s="22">
        <v>5</v>
      </c>
      <c r="C10755" s="22">
        <v>7</v>
      </c>
      <c r="D10755" s="22">
        <v>8</v>
      </c>
      <c r="E10755" s="22">
        <v>8</v>
      </c>
      <c r="F10755" s="22">
        <v>10</v>
      </c>
      <c r="G10755" s="22">
        <v>13</v>
      </c>
      <c r="H10755" s="22">
        <v>16</v>
      </c>
      <c r="I10755" s="22"/>
      <c r="J10755" s="23"/>
      <c r="K10755" s="1"/>
      <c r="L10755" s="26" t="s">
        <v>56</v>
      </c>
      <c r="M10755" s="104" t="e">
        <f>#REF!</f>
        <v>#REF!</v>
      </c>
      <c r="N10755" s="112" t="e">
        <f>IF(M10755=0,"",CHOOSE(M10755,"5","7","8","8","8","10","10","10","10","10","13","13","13","13","13","13","13","13","13","13","16","16","16","16","16","16","16","16","16","16","16","手入力箇所","手入力箇所","手入力箇所","手入力箇所","手入力箇所","手入力箇所","手入力箇所","手入力箇所","手入力箇所","手入力箇所"))</f>
        <v>#REF!</v>
      </c>
    </row>
    <row r="10756" spans="1:14" ht="13.8" thickBot="1" x14ac:dyDescent="0.25">
      <c r="A10756" s="27" t="s">
        <v>57</v>
      </c>
      <c r="B10756" s="18">
        <v>5</v>
      </c>
      <c r="C10756" s="18">
        <v>7</v>
      </c>
      <c r="D10756" s="18">
        <v>8</v>
      </c>
      <c r="E10756" s="18">
        <v>9</v>
      </c>
      <c r="F10756" s="18">
        <v>12</v>
      </c>
      <c r="G10756" s="18">
        <v>16</v>
      </c>
      <c r="H10756" s="18"/>
      <c r="I10756" s="18"/>
      <c r="J10756" s="62"/>
      <c r="K10756" s="19"/>
      <c r="L10756" s="27" t="s">
        <v>57</v>
      </c>
      <c r="M10756" s="104" t="e">
        <f>#REF!</f>
        <v>#REF!</v>
      </c>
      <c r="N10756" s="113" t="e">
        <f>IF(M10756=0,"",CHOOSE(M10756,"5","7","8","9","9","12","12","12","12","12","16","16","16","16","16","16","16","16","16","16","手入力箇所","手入力箇所","手入力箇所","手入力箇所","手入力箇所","手入力箇所","手入力箇所","手入力箇所","手入力箇所","手入力箇所"))</f>
        <v>#REF!</v>
      </c>
    </row>
    <row r="10757" spans="1:14" ht="48.6" thickBot="1" x14ac:dyDescent="0.25">
      <c r="A10757" s="28" t="s">
        <v>64</v>
      </c>
      <c r="B10757" s="18">
        <v>6</v>
      </c>
      <c r="C10757" s="18"/>
      <c r="D10757" s="18"/>
      <c r="E10757" s="18"/>
      <c r="F10757" s="18"/>
      <c r="G10757" s="18"/>
      <c r="H10757" s="18"/>
      <c r="I10757" s="18"/>
      <c r="J10757" s="62"/>
      <c r="K10757" s="19"/>
      <c r="L10757" s="28" t="s">
        <v>64</v>
      </c>
      <c r="M10757" s="104" t="e">
        <f>#REF!</f>
        <v>#REF!</v>
      </c>
      <c r="N10757" s="113" t="e">
        <f>IF(M10757=0,"",CHOOSE(M10757,"6","手入力箇所","手入力箇所","手入力箇所","手入力箇所","手入力箇所","手入力箇所","手入力箇所","手入力箇所","手入力箇所","手入力箇所","",""))</f>
        <v>#REF!</v>
      </c>
    </row>
    <row r="10758" spans="1:14" ht="48.6" thickBot="1" x14ac:dyDescent="0.25">
      <c r="A10758" s="28" t="s">
        <v>65</v>
      </c>
      <c r="B10758" s="18">
        <v>6</v>
      </c>
      <c r="C10758" s="18"/>
      <c r="D10758" s="18"/>
      <c r="E10758" s="18"/>
      <c r="F10758" s="18"/>
      <c r="G10758" s="18"/>
      <c r="H10758" s="18"/>
      <c r="I10758" s="18"/>
      <c r="J10758" s="62"/>
      <c r="K10758" s="19"/>
      <c r="L10758" s="28" t="s">
        <v>65</v>
      </c>
      <c r="M10758" s="104" t="e">
        <f>#REF!</f>
        <v>#REF!</v>
      </c>
      <c r="N10758" s="113" t="e">
        <f>IF(M10758=0,"",CHOOSE(M10758,"6","手入力箇所","手入力箇所","手入力箇所","手入力箇所","手入力箇所","手入力箇所","手入力箇所","手入力箇所","手入力箇所","手入力箇所","",""))</f>
        <v>#REF!</v>
      </c>
    </row>
    <row r="10759" spans="1:14" ht="24.6" thickBot="1" x14ac:dyDescent="0.25">
      <c r="A10759" s="28" t="s">
        <v>66</v>
      </c>
      <c r="B10759" s="18">
        <v>5</v>
      </c>
      <c r="C10759" s="18">
        <v>7</v>
      </c>
      <c r="D10759" s="18">
        <v>8</v>
      </c>
      <c r="E10759" s="18">
        <v>9</v>
      </c>
      <c r="F10759" s="18">
        <v>12</v>
      </c>
      <c r="G10759" s="18"/>
      <c r="H10759" s="18"/>
      <c r="I10759" s="18"/>
      <c r="J10759" s="62"/>
      <c r="K10759" s="19"/>
      <c r="L10759" s="28" t="s">
        <v>66</v>
      </c>
      <c r="M10759" s="104" t="e">
        <f>#REF!</f>
        <v>#REF!</v>
      </c>
      <c r="N10759" s="113" t="e">
        <f>IF(M10759=0,"",CHOOSE(M10759,"5","7","8","9","9","12","12","12","12","12","手入力箇所","手入力箇所","手入力箇所","手入力箇所","手入力箇所","手入力箇所","手入力箇所","手入力箇所","手入力箇所","手入力箇所"))</f>
        <v>#REF!</v>
      </c>
    </row>
    <row r="10760" spans="1:14" ht="36.6" thickBot="1" x14ac:dyDescent="0.25">
      <c r="A10760" s="28" t="s">
        <v>67</v>
      </c>
      <c r="B10760" s="18">
        <v>4</v>
      </c>
      <c r="C10760" s="18">
        <v>5</v>
      </c>
      <c r="D10760" s="18">
        <v>5</v>
      </c>
      <c r="E10760" s="18">
        <v>6</v>
      </c>
      <c r="F10760" s="18"/>
      <c r="G10760" s="18"/>
      <c r="H10760" s="18"/>
      <c r="I10760" s="18"/>
      <c r="J10760" s="62"/>
      <c r="K10760" s="19"/>
      <c r="L10760" s="28" t="s">
        <v>67</v>
      </c>
      <c r="M10760" s="104" t="e">
        <f>#REF!</f>
        <v>#REF!</v>
      </c>
      <c r="N10760" s="113" t="e">
        <f>IF(M10760=0,"",CHOOSE(M10760,"4","5","5","6","6","手入力箇所","手入力箇所","手入力箇所","手入力箇所","手入力箇所","手入力箇所","手入力箇所","手入力箇所","手入力箇所","手入力箇所"))</f>
        <v>#REF!</v>
      </c>
    </row>
    <row r="10761" spans="1:14" ht="24.6" thickBot="1" x14ac:dyDescent="0.25">
      <c r="A10761" s="28" t="s">
        <v>68</v>
      </c>
      <c r="B10761" s="18">
        <v>12</v>
      </c>
      <c r="C10761" s="18">
        <v>12</v>
      </c>
      <c r="D10761" s="18">
        <v>12</v>
      </c>
      <c r="E10761" s="18">
        <v>12</v>
      </c>
      <c r="F10761" s="18">
        <v>12</v>
      </c>
      <c r="G10761" s="18">
        <v>12</v>
      </c>
      <c r="H10761" s="18">
        <v>12</v>
      </c>
      <c r="I10761" s="18"/>
      <c r="J10761" s="62"/>
      <c r="K10761" s="19"/>
      <c r="L10761" s="28" t="s">
        <v>68</v>
      </c>
      <c r="M10761" s="104" t="e">
        <f>#REF!</f>
        <v>#REF!</v>
      </c>
      <c r="N10761" s="113" t="e">
        <f>IF(M10761=0,"",CHOOSE(M10761,"12","12","12","12","12","12","12","12","12","12","12","12","12","12","12","12","12","12","12","12","12","12","12","12","12","12","12","12","12","12","手入力箇所","手入力箇所","手入力箇所","手入力箇所","手入力箇所","手入力箇所","手入力箇所","手入力箇所","手入力箇所","手入力箇所"))</f>
        <v>#REF!</v>
      </c>
    </row>
    <row r="10762" spans="1:14" ht="36.6" thickBot="1" x14ac:dyDescent="0.25">
      <c r="A10762" s="28" t="s">
        <v>69</v>
      </c>
      <c r="B10762" s="18">
        <v>7</v>
      </c>
      <c r="C10762" s="18">
        <v>7</v>
      </c>
      <c r="D10762" s="18">
        <v>7</v>
      </c>
      <c r="E10762" s="18">
        <v>7</v>
      </c>
      <c r="F10762" s="18">
        <v>7</v>
      </c>
      <c r="G10762" s="18"/>
      <c r="H10762" s="18"/>
      <c r="I10762" s="18"/>
      <c r="J10762" s="62"/>
      <c r="K10762" s="19"/>
      <c r="L10762" s="28" t="s">
        <v>69</v>
      </c>
      <c r="M10762" s="104" t="e">
        <f>#REF!</f>
        <v>#REF!</v>
      </c>
      <c r="N10762" s="113" t="e">
        <f>IF(M10762=0,"",CHOOSE(M10762,"7","7","7","7","7","7","7","7","7","7","手入力箇所","手入力箇所","手入力箇所","手入力箇所","手入力箇所","手入力箇所","手入力箇所","手入力箇所","手入力箇所","手入力箇所"))</f>
        <v>#REF!</v>
      </c>
    </row>
    <row r="10763" spans="1:14" ht="13.8" thickBot="1" x14ac:dyDescent="0.25">
      <c r="A10763" s="27" t="s">
        <v>63</v>
      </c>
      <c r="B10763" s="18">
        <v>4</v>
      </c>
      <c r="C10763" s="18">
        <v>5</v>
      </c>
      <c r="D10763" s="18">
        <v>7</v>
      </c>
      <c r="E10763" s="18">
        <v>8</v>
      </c>
      <c r="F10763" s="18">
        <v>11</v>
      </c>
      <c r="G10763" s="18">
        <v>16</v>
      </c>
      <c r="H10763" s="18">
        <v>22</v>
      </c>
      <c r="I10763" s="18">
        <v>26</v>
      </c>
      <c r="J10763" s="18">
        <v>31</v>
      </c>
      <c r="K10763" s="19"/>
      <c r="L10763" s="27" t="s">
        <v>63</v>
      </c>
      <c r="M10763" s="104" t="e">
        <f>#REF!</f>
        <v>#REF!</v>
      </c>
      <c r="N10763" s="113" t="e">
        <f>IF(M10763=0,"",CHOOSE(M10763,"4","5","7","8","8","11","11","11","11","11","16","16","16","16","16","16","16","16","16","16","22","22","22","22","22","22","22","22","22","22","26","26","26","26","26","26","26","26","26","26","31","31","31","31","31","31","31","31","31","31","31","手入力箇所","手入力箇所","手入力箇所","手入力箇所","手入力箇所","手入力箇所","手入力箇所","手入力箇所","手入力箇所","手入力箇所"))</f>
        <v>#REF!</v>
      </c>
    </row>
    <row r="10764" spans="1:14" ht="24.6" thickBot="1" x14ac:dyDescent="0.25">
      <c r="A10764" s="28" t="s">
        <v>70</v>
      </c>
      <c r="B10764" s="18">
        <v>5</v>
      </c>
      <c r="C10764" s="18">
        <v>6</v>
      </c>
      <c r="D10764" s="18">
        <v>7</v>
      </c>
      <c r="E10764" s="18"/>
      <c r="F10764" s="18"/>
      <c r="G10764" s="18"/>
      <c r="H10764" s="18"/>
      <c r="I10764" s="18"/>
      <c r="J10764" s="62"/>
      <c r="K10764" s="19"/>
      <c r="L10764" s="28" t="s">
        <v>70</v>
      </c>
      <c r="M10764" s="104" t="e">
        <f>#REF!</f>
        <v>#REF!</v>
      </c>
      <c r="N10764" s="113" t="e">
        <f>IF(M10764=0,"",CHOOSE(M10764,"5","6","7","手入力箇所","手入力箇所","手入力箇所","手入力箇所","手入力箇所","手入力箇所","手入力箇所","手入力箇所","手入力箇所","手入力箇所"))</f>
        <v>#REF!</v>
      </c>
    </row>
    <row r="10765" spans="1:14" ht="13.8" thickBot="1" x14ac:dyDescent="0.25">
      <c r="A10765" s="29" t="s">
        <v>71</v>
      </c>
      <c r="B10765" s="18">
        <v>3</v>
      </c>
      <c r="C10765" s="18">
        <v>6</v>
      </c>
      <c r="D10765" s="18">
        <v>19</v>
      </c>
      <c r="E10765" s="18"/>
      <c r="F10765" s="18"/>
      <c r="G10765" s="18"/>
      <c r="H10765" s="18"/>
      <c r="I10765" s="18"/>
      <c r="J10765" s="62"/>
      <c r="K10765" s="19"/>
      <c r="L10765" s="29" t="s">
        <v>71</v>
      </c>
      <c r="M10765" s="104" t="e">
        <f>#REF!</f>
        <v>#REF!</v>
      </c>
      <c r="N10765" s="113" t="e">
        <f>IF(M10765=0,"",CHOOSE(M10765,"3","6","19","手入力箇所","手入力箇所","手入力箇所","手入力箇所","手入力箇所","手入力箇所","手入力箇所","手入力箇所","手入力箇所","手入力箇所"))</f>
        <v>#REF!</v>
      </c>
    </row>
    <row r="10766" spans="1:14" ht="13.8" thickBot="1" x14ac:dyDescent="0.25">
      <c r="A10766" s="29" t="s">
        <v>72</v>
      </c>
      <c r="B10766" s="18">
        <v>1</v>
      </c>
      <c r="C10766" s="18">
        <v>3</v>
      </c>
      <c r="D10766" s="18">
        <v>5</v>
      </c>
      <c r="E10766" s="18">
        <v>9</v>
      </c>
      <c r="F10766" s="18">
        <v>26</v>
      </c>
      <c r="G10766" s="18"/>
      <c r="H10766" s="18"/>
      <c r="I10766" s="18"/>
      <c r="J10766" s="62"/>
      <c r="K10766" s="19"/>
      <c r="L10766" s="29" t="s">
        <v>72</v>
      </c>
      <c r="M10766" s="104" t="e">
        <f>#REF!</f>
        <v>#REF!</v>
      </c>
      <c r="N10766" s="113" t="e">
        <f>IF(M10766=0,"",CHOOSE(M10766,"1","3","5","9","9","26","26","26","26","26","手入力箇所","手入力箇所","手入力箇所","手入力箇所","手入力箇所","手入力箇所","手入力箇所","手入力箇所","手入力箇所","手入力箇所"))</f>
        <v>#REF!</v>
      </c>
    </row>
    <row r="10767" spans="1:14" ht="13.8" thickBot="1" x14ac:dyDescent="0.25">
      <c r="A10767" s="29" t="s">
        <v>73</v>
      </c>
      <c r="B10767" s="18">
        <v>4</v>
      </c>
      <c r="C10767" s="18">
        <v>11</v>
      </c>
      <c r="D10767" s="18">
        <v>20</v>
      </c>
      <c r="E10767" s="18">
        <v>33</v>
      </c>
      <c r="F10767" s="18"/>
      <c r="G10767" s="18"/>
      <c r="H10767" s="18"/>
      <c r="I10767" s="18"/>
      <c r="J10767" s="62"/>
      <c r="K10767" s="19"/>
      <c r="L10767" s="29" t="s">
        <v>73</v>
      </c>
      <c r="M10767" s="104" t="e">
        <f>#REF!</f>
        <v>#REF!</v>
      </c>
      <c r="N10767" s="113" t="e">
        <f>IF(M10767=0,"",CHOOSE(M10767,"4","11","20","33","33","手入力箇所","手入力箇所","手入力箇所","手入力箇所","手入力箇所","手入力箇所","手入力箇所","手入力箇所","手入力箇所","手入力箇所"))</f>
        <v>#REF!</v>
      </c>
    </row>
    <row r="10768" spans="1:14" ht="37.200000000000003" thickBot="1" x14ac:dyDescent="0.25">
      <c r="A10768" s="30" t="s">
        <v>74</v>
      </c>
      <c r="B10768" s="18">
        <v>4</v>
      </c>
      <c r="C10768" s="18">
        <v>6</v>
      </c>
      <c r="D10768" s="18">
        <v>8</v>
      </c>
      <c r="E10768" s="18">
        <v>10</v>
      </c>
      <c r="F10768" s="18">
        <v>15</v>
      </c>
      <c r="G10768" s="18">
        <v>23</v>
      </c>
      <c r="H10768" s="18">
        <v>33</v>
      </c>
      <c r="I10768" s="18"/>
      <c r="J10768" s="62"/>
      <c r="K10768" s="19"/>
      <c r="L10768" s="30" t="s">
        <v>74</v>
      </c>
      <c r="M10768" s="104" t="e">
        <f>#REF!</f>
        <v>#REF!</v>
      </c>
      <c r="N10768" s="113" t="e">
        <f>IF(M10768=0,"",CHOOSE(M10768,"4","6","8","10","10","15","15","15","15","15","23","23","23","23","23","23","23","23","23","23","33","33","33","33","33","33","33","33","33","33","手入力箇所","手入力箇所","手入力箇所","手入力箇所","手入力箇所","手入力箇所","手入力箇所","手入力箇所","手入力箇所","手入力箇所"))</f>
        <v>#REF!</v>
      </c>
    </row>
    <row r="10769" spans="1:14" ht="13.8" thickBot="1" x14ac:dyDescent="0.25">
      <c r="A10769" s="29" t="s">
        <v>75</v>
      </c>
      <c r="B10769" s="18">
        <v>6</v>
      </c>
      <c r="C10769" s="18">
        <v>14</v>
      </c>
      <c r="D10769" s="18">
        <v>25</v>
      </c>
      <c r="E10769" s="18">
        <v>39</v>
      </c>
      <c r="F10769" s="18"/>
      <c r="G10769" s="18"/>
      <c r="H10769" s="18"/>
      <c r="I10769" s="18"/>
      <c r="J10769" s="62"/>
      <c r="K10769" s="19"/>
      <c r="L10769" s="29" t="s">
        <v>75</v>
      </c>
      <c r="M10769" s="104" t="e">
        <f>#REF!</f>
        <v>#REF!</v>
      </c>
      <c r="N10769" s="113" t="e">
        <f>IF(M10769=0,"",CHOOSE(M10769,"6","14","25","39","39","手入力箇所","手入力箇所","手入力箇所","手入力箇所","手入力箇所","手入力箇所","手入力箇所","手入力箇所","手入力箇所","手入力箇所"))</f>
        <v>#REF!</v>
      </c>
    </row>
    <row r="10770" spans="1:14" ht="37.200000000000003" thickBot="1" x14ac:dyDescent="0.25">
      <c r="A10770" s="30" t="s">
        <v>76</v>
      </c>
      <c r="B10770" s="18">
        <v>2</v>
      </c>
      <c r="C10770" s="18">
        <v>3</v>
      </c>
      <c r="D10770" s="18">
        <v>6</v>
      </c>
      <c r="E10770" s="18">
        <v>9</v>
      </c>
      <c r="F10770" s="18"/>
      <c r="G10770" s="18"/>
      <c r="H10770" s="18"/>
      <c r="I10770" s="18"/>
      <c r="J10770" s="62"/>
      <c r="K10770" s="19"/>
      <c r="L10770" s="30" t="s">
        <v>76</v>
      </c>
      <c r="M10770" s="104" t="e">
        <f>#REF!</f>
        <v>#REF!</v>
      </c>
      <c r="N10770" s="113" t="e">
        <f>IF(M10770=0,"",CHOOSE(M10770,"2","3","6","9","9","手入力箇所","手入力箇所","手入力箇所","手入力箇所","手入力箇所","手入力箇所","手入力箇所","手入力箇所","手入力箇所","手入力箇所"))</f>
        <v>#REF!</v>
      </c>
    </row>
    <row r="10771" spans="1:14" ht="27" thickBot="1" x14ac:dyDescent="0.25">
      <c r="A10771" s="31" t="s">
        <v>77</v>
      </c>
      <c r="B10771" s="18">
        <v>12</v>
      </c>
      <c r="C10771" s="18">
        <v>18</v>
      </c>
      <c r="D10771" s="18">
        <v>22</v>
      </c>
      <c r="E10771" s="18">
        <v>26</v>
      </c>
      <c r="F10771" s="62"/>
      <c r="G10771" s="62"/>
      <c r="H10771" s="62"/>
      <c r="I10771" s="62"/>
      <c r="J10771" s="62"/>
      <c r="K10771" s="19"/>
      <c r="L10771" s="31" t="s">
        <v>77</v>
      </c>
      <c r="M10771" s="104" t="e">
        <f>#REF!</f>
        <v>#REF!</v>
      </c>
      <c r="N10771" s="113" t="e">
        <f>IF(M10771=0,"",CHOOSE(M10771,"12","18","22","26","26","手入力箇所","手入力箇所","手入力箇所","手入力箇所","手入力箇所","手入力箇所","手入力箇所","手入力箇所","手入力箇所","手入力箇所"))</f>
        <v>#REF!</v>
      </c>
    </row>
    <row r="10772" spans="1:14" ht="40.200000000000003" thickBot="1" x14ac:dyDescent="0.25">
      <c r="A10772" s="31" t="s">
        <v>78</v>
      </c>
      <c r="B10772" s="18">
        <v>5</v>
      </c>
      <c r="C10772" s="18">
        <v>8</v>
      </c>
      <c r="D10772" s="18">
        <v>11</v>
      </c>
      <c r="E10772" s="18">
        <v>14</v>
      </c>
      <c r="F10772" s="62"/>
      <c r="G10772" s="62"/>
      <c r="H10772" s="62"/>
      <c r="I10772" s="62"/>
      <c r="J10772" s="62"/>
      <c r="K10772" s="19"/>
      <c r="L10772" s="31" t="s">
        <v>78</v>
      </c>
      <c r="M10772" s="104" t="e">
        <f>#REF!</f>
        <v>#REF!</v>
      </c>
      <c r="N10772" s="113" t="e">
        <f>IF(M10772=0,"",CHOOSE(M10772,"5","8","11","14","14","手入力箇所","手入力箇所","手入力箇所","手入力箇所","手入力箇所","手入力箇所","手入力箇所","手入力箇所","手入力箇所","手入力箇所"))</f>
        <v>#REF!</v>
      </c>
    </row>
    <row r="10773" spans="1:14" ht="27" thickBot="1" x14ac:dyDescent="0.25">
      <c r="A10773" s="31" t="s">
        <v>79</v>
      </c>
      <c r="B10773" s="18">
        <v>6</v>
      </c>
      <c r="C10773" s="18">
        <v>11</v>
      </c>
      <c r="D10773" s="18">
        <v>16</v>
      </c>
      <c r="E10773" s="18">
        <v>21</v>
      </c>
      <c r="F10773" s="62"/>
      <c r="G10773" s="62"/>
      <c r="H10773" s="62"/>
      <c r="I10773" s="62"/>
      <c r="J10773" s="62"/>
      <c r="K10773" s="19"/>
      <c r="L10773" s="31" t="s">
        <v>79</v>
      </c>
      <c r="M10773" s="104" t="e">
        <f>#REF!</f>
        <v>#REF!</v>
      </c>
      <c r="N10773" s="113" t="e">
        <f>IF(M10773=0,"",CHOOSE(M10773,"6","11","16","21","21","手入力箇所","手入力箇所","手入力箇所","手入力箇所","手入力箇所","手入力箇所","手入力箇所","手入力箇所","手入力箇所"))</f>
        <v>#REF!</v>
      </c>
    </row>
    <row r="10774" spans="1:14" ht="40.200000000000003" thickBot="1" x14ac:dyDescent="0.25">
      <c r="A10774" s="31" t="s">
        <v>80</v>
      </c>
      <c r="B10774" s="18">
        <v>5</v>
      </c>
      <c r="C10774" s="18">
        <v>7</v>
      </c>
      <c r="D10774" s="18">
        <v>9</v>
      </c>
      <c r="E10774" s="18">
        <v>10</v>
      </c>
      <c r="F10774" s="62"/>
      <c r="G10774" s="62"/>
      <c r="H10774" s="62"/>
      <c r="I10774" s="62"/>
      <c r="J10774" s="62"/>
      <c r="K10774" s="19"/>
      <c r="L10774" s="31" t="s">
        <v>80</v>
      </c>
      <c r="M10774" s="104" t="e">
        <f>#REF!</f>
        <v>#REF!</v>
      </c>
      <c r="N10774" s="113" t="e">
        <f>IF(M10774=0,"",CHOOSE(M10774,"5","7","9","10","10","手入力箇所","手入力箇所","手入力箇所","手入力箇所","手入力箇所","手入力箇所","手入力箇所","手入力箇所","手入力箇所"))</f>
        <v>#REF!</v>
      </c>
    </row>
    <row r="10775" spans="1:14" ht="40.200000000000003" thickBot="1" x14ac:dyDescent="0.25">
      <c r="A10775" s="31" t="s">
        <v>81</v>
      </c>
      <c r="B10775" s="18">
        <v>9</v>
      </c>
      <c r="C10775" s="18">
        <v>14</v>
      </c>
      <c r="D10775" s="62"/>
      <c r="E10775" s="62"/>
      <c r="F10775" s="62"/>
      <c r="G10775" s="62"/>
      <c r="H10775" s="62"/>
      <c r="I10775" s="62"/>
      <c r="J10775" s="62"/>
      <c r="K10775" s="19"/>
      <c r="L10775" s="31" t="s">
        <v>81</v>
      </c>
      <c r="M10775" s="104" t="e">
        <f>#REF!</f>
        <v>#REF!</v>
      </c>
      <c r="N10775" s="113" t="e">
        <f>IF(M10775=0,"",CHOOSE(M10775,"9","14","手入力箇所","手入力箇所","手入力箇所","手入力箇所","手入力箇所","手入力箇所","手入力箇所","手入力箇所","手入力箇所","手入力箇所"))</f>
        <v>#REF!</v>
      </c>
    </row>
    <row r="10776" spans="1:14" ht="13.8" thickBot="1" x14ac:dyDescent="0.25">
      <c r="A10776" s="31" t="s">
        <v>82</v>
      </c>
      <c r="B10776" s="18">
        <v>3</v>
      </c>
      <c r="C10776" s="18">
        <v>4</v>
      </c>
      <c r="D10776" s="18">
        <v>4</v>
      </c>
      <c r="E10776" s="18">
        <v>5</v>
      </c>
      <c r="F10776" s="18">
        <v>6</v>
      </c>
      <c r="G10776" s="18">
        <v>8</v>
      </c>
      <c r="H10776" s="18">
        <v>9</v>
      </c>
      <c r="I10776" s="18">
        <v>11</v>
      </c>
      <c r="J10776" s="18">
        <v>12</v>
      </c>
      <c r="K10776" s="19"/>
      <c r="L10776" s="31" t="s">
        <v>82</v>
      </c>
      <c r="M10776" s="104" t="e">
        <f>#REF!</f>
        <v>#REF!</v>
      </c>
      <c r="N10776" s="113" t="e">
        <f>IF(M10776=0,"",CHOOSE(M10776,"3","4","4","5","5","6","6","6","6","6","8","8","8","8","8","8","8","8","8","8","9","9","9","9","9","9","9","9","9","9","11","11","11","11","11","11","11","11","11","11","12","12","12","12","12","12","12","12","12","12","12","手入力箇所","手入力箇所","手入力箇所","手入力箇所","手入力箇所","手入力箇所","手入力箇所","手入力箇所","手入力箇所","手入力箇所"))</f>
        <v>#REF!</v>
      </c>
    </row>
    <row r="10777" spans="1:14" ht="13.8" thickBot="1" x14ac:dyDescent="0.25">
      <c r="A10777" s="31" t="s">
        <v>83</v>
      </c>
      <c r="B10777" s="18">
        <v>3</v>
      </c>
      <c r="C10777" s="18">
        <v>4</v>
      </c>
      <c r="D10777" s="18">
        <v>4</v>
      </c>
      <c r="E10777" s="18">
        <v>5</v>
      </c>
      <c r="F10777" s="18">
        <v>6</v>
      </c>
      <c r="G10777" s="18">
        <v>8</v>
      </c>
      <c r="H10777" s="18">
        <v>10</v>
      </c>
      <c r="I10777" s="18">
        <v>12</v>
      </c>
      <c r="J10777" s="18">
        <v>13</v>
      </c>
      <c r="K10777" s="19"/>
      <c r="L10777" s="31" t="s">
        <v>83</v>
      </c>
      <c r="M10777" s="104" t="e">
        <f>#REF!</f>
        <v>#REF!</v>
      </c>
      <c r="N10777" s="113" t="e">
        <f>IF(M10777=0,"",CHOOSE(M10777,"3","4","4","5","5","6","6","6","6","6","8","8","8","8","8","8","8","8","8","8","10","10","10","10","10","10","10","10","10","10","12","12","12","12","12","12","12","12","12","12","13","13","13","13","13","13","13","13","13","13","13","手入力箇所","手入力箇所","手入力箇所","手入力箇所","手入力箇所","手入力箇所","手入力箇所","手入力箇所","手入力箇所","手入力箇所"))</f>
        <v>#REF!</v>
      </c>
    </row>
    <row r="10778" spans="1:14" ht="27" thickBot="1" x14ac:dyDescent="0.25">
      <c r="A10778" s="32" t="s">
        <v>84</v>
      </c>
      <c r="B10778" s="20">
        <v>1</v>
      </c>
      <c r="C10778" s="20">
        <v>2</v>
      </c>
      <c r="D10778" s="20">
        <v>3</v>
      </c>
      <c r="E10778" s="20">
        <v>4</v>
      </c>
      <c r="F10778" s="20">
        <v>8</v>
      </c>
      <c r="G10778" s="20">
        <v>19</v>
      </c>
      <c r="H10778" s="63"/>
      <c r="I10778" s="63"/>
      <c r="J10778" s="63"/>
      <c r="K10778" s="21"/>
      <c r="L10778" s="32" t="s">
        <v>84</v>
      </c>
      <c r="M10778" s="104" t="e">
        <f>#REF!</f>
        <v>#REF!</v>
      </c>
      <c r="N10778" s="113" t="e">
        <f>IF(M10778=0,"",CHOOSE(M10778,"1","2","3","4","4","8","8","8","8","8","19","19","19","19","19","19","19","19","19","19","手入力箇所","手入力箇所","手入力箇所","手入力箇所","手入力箇所","手入力箇所","手入力箇所","手入力箇所","手入力箇所","手入力箇所"))</f>
        <v>#REF!</v>
      </c>
    </row>
    <row r="10779" spans="1:14" ht="13.8" thickBot="1" x14ac:dyDescent="0.25"/>
    <row r="10780" spans="1:14" ht="13.8" thickBot="1" x14ac:dyDescent="0.25">
      <c r="A10780" s="686" t="e">
        <f>A10753</f>
        <v>#REF!</v>
      </c>
      <c r="B10780" s="686"/>
      <c r="C10780" s="686"/>
      <c r="D10780" s="687" t="s">
        <v>193</v>
      </c>
      <c r="E10780" s="687"/>
      <c r="F10780" s="687"/>
      <c r="G10780" s="687"/>
      <c r="H10780" s="687"/>
      <c r="I10780" s="687"/>
      <c r="J10780" s="687"/>
      <c r="K10780" s="687"/>
      <c r="L10780" s="687"/>
      <c r="M10780" s="687"/>
      <c r="N10780" s="687"/>
    </row>
    <row r="10781" spans="1:14" ht="13.8" thickBot="1" x14ac:dyDescent="0.25">
      <c r="A10781" s="105"/>
      <c r="B10781" s="33">
        <v>1</v>
      </c>
      <c r="C10781" s="24">
        <v>2</v>
      </c>
      <c r="D10781" s="24">
        <v>3</v>
      </c>
      <c r="E10781" s="24" t="s">
        <v>58</v>
      </c>
      <c r="F10781" s="24" t="s">
        <v>59</v>
      </c>
      <c r="G10781" s="24" t="s">
        <v>60</v>
      </c>
      <c r="H10781" s="24" t="s">
        <v>61</v>
      </c>
      <c r="I10781" s="24" t="s">
        <v>62</v>
      </c>
      <c r="J10781" s="24" t="s">
        <v>194</v>
      </c>
      <c r="K10781" s="102" t="s">
        <v>85</v>
      </c>
      <c r="L10781" s="105" t="s">
        <v>189</v>
      </c>
      <c r="M10781" s="105" t="s">
        <v>188</v>
      </c>
      <c r="N10781" s="105" t="s">
        <v>51</v>
      </c>
    </row>
    <row r="10782" spans="1:14" ht="13.8" thickBot="1" x14ac:dyDescent="0.25">
      <c r="A10782" s="26" t="s">
        <v>56</v>
      </c>
      <c r="B10782" s="22">
        <v>16</v>
      </c>
      <c r="C10782" s="22">
        <v>25</v>
      </c>
      <c r="D10782" s="22">
        <v>32</v>
      </c>
      <c r="E10782" s="22">
        <v>38</v>
      </c>
      <c r="F10782" s="22">
        <v>56</v>
      </c>
      <c r="G10782" s="22">
        <v>87</v>
      </c>
      <c r="H10782" s="22">
        <v>121</v>
      </c>
      <c r="I10782" s="22"/>
      <c r="J10782" s="23"/>
      <c r="K10782" s="68"/>
      <c r="L10782" s="107" t="s">
        <v>56</v>
      </c>
      <c r="M10782" s="103" t="e">
        <f>#REF!</f>
        <v>#REF!</v>
      </c>
      <c r="N10782" s="103" t="e">
        <f>IF(M10782=0,"",CHOOSE(M10782,"16","25","32","38","38","56","56","56","56","56","87","87","87","87","87","87","87","87","87","87","121","121","121","121","121","121","121","121","121","121","手入力箇所","手入力箇所","手入力箇所","手入力箇所","手入力箇所","手入力箇所","手入力箇所","手入力箇所","手入力箇所","手入力箇所"))</f>
        <v>#REF!</v>
      </c>
    </row>
    <row r="10783" spans="1:14" ht="13.8" thickBot="1" x14ac:dyDescent="0.25">
      <c r="A10783" s="27" t="s">
        <v>57</v>
      </c>
      <c r="B10783" s="18">
        <v>25</v>
      </c>
      <c r="C10783" s="18">
        <v>33</v>
      </c>
      <c r="D10783" s="18">
        <v>40</v>
      </c>
      <c r="E10783" s="18">
        <v>45</v>
      </c>
      <c r="F10783" s="18">
        <v>58</v>
      </c>
      <c r="G10783" s="18">
        <v>79</v>
      </c>
      <c r="H10783" s="18"/>
      <c r="I10783" s="18"/>
      <c r="J10783" s="62"/>
      <c r="K10783" s="69"/>
      <c r="L10783" s="107" t="s">
        <v>57</v>
      </c>
      <c r="M10783" s="103" t="e">
        <f>#REF!</f>
        <v>#REF!</v>
      </c>
      <c r="N10783" s="103" t="e">
        <f>IF(M10783=0,"",CHOOSE(M10783,"25","33","40","45","45","58","58","58","58","58","79","79","79","79","79","79","79","79","79","79","手入力箇所","手入力箇所","手入力箇所","手入力箇所","手入力箇所","手入力箇所","手入力箇所","手入力箇所","手入力箇所","手入力箇所"))</f>
        <v>#REF!</v>
      </c>
    </row>
    <row r="10784" spans="1:14" ht="48.6" thickBot="1" x14ac:dyDescent="0.25">
      <c r="A10784" s="28" t="s">
        <v>64</v>
      </c>
      <c r="B10784" s="18">
        <v>32</v>
      </c>
      <c r="C10784" s="18"/>
      <c r="D10784" s="18"/>
      <c r="E10784" s="18"/>
      <c r="F10784" s="18"/>
      <c r="G10784" s="18"/>
      <c r="H10784" s="18"/>
      <c r="I10784" s="18"/>
      <c r="J10784" s="62"/>
      <c r="K10784" s="69"/>
      <c r="L10784" s="108" t="s">
        <v>64</v>
      </c>
      <c r="M10784" s="103" t="e">
        <f>#REF!</f>
        <v>#REF!</v>
      </c>
      <c r="N10784" s="103" t="e">
        <f>IF(M10784=0,"",CHOOSE(M10784,"32","手入力箇所","手入力箇所","手入力箇所","手入力箇所","手入力箇所","手入力箇所","手入力箇所","手入力箇所","手入力箇所","手入力箇所"))</f>
        <v>#REF!</v>
      </c>
    </row>
    <row r="10785" spans="1:14" ht="48.6" thickBot="1" x14ac:dyDescent="0.25">
      <c r="A10785" s="28" t="s">
        <v>65</v>
      </c>
      <c r="B10785" s="18">
        <v>36</v>
      </c>
      <c r="C10785" s="18"/>
      <c r="D10785" s="18"/>
      <c r="E10785" s="18"/>
      <c r="F10785" s="18"/>
      <c r="G10785" s="18"/>
      <c r="H10785" s="18"/>
      <c r="I10785" s="18"/>
      <c r="J10785" s="62"/>
      <c r="K10785" s="69"/>
      <c r="L10785" s="108" t="s">
        <v>65</v>
      </c>
      <c r="M10785" s="103" t="e">
        <f>#REF!</f>
        <v>#REF!</v>
      </c>
      <c r="N10785" s="103" t="e">
        <f>IF(M10785=0,"",CHOOSE(M10785,"36","手入力箇所","手入力箇所","手入力箇所","手入力箇所","手入力箇所","手入力箇所","手入力箇所","手入力箇所","手入力箇所","手入力箇所"))</f>
        <v>#REF!</v>
      </c>
    </row>
    <row r="10786" spans="1:14" ht="24.6" thickBot="1" x14ac:dyDescent="0.25">
      <c r="A10786" s="28" t="s">
        <v>66</v>
      </c>
      <c r="B10786" s="18">
        <v>24</v>
      </c>
      <c r="C10786" s="18">
        <v>30</v>
      </c>
      <c r="D10786" s="18">
        <v>33</v>
      </c>
      <c r="E10786" s="18">
        <v>35</v>
      </c>
      <c r="F10786" s="18">
        <v>42</v>
      </c>
      <c r="G10786" s="18"/>
      <c r="H10786" s="18"/>
      <c r="I10786" s="18"/>
      <c r="J10786" s="62"/>
      <c r="K10786" s="69"/>
      <c r="L10786" s="108" t="s">
        <v>66</v>
      </c>
      <c r="M10786" s="103" t="e">
        <f>#REF!</f>
        <v>#REF!</v>
      </c>
      <c r="N10786" s="103" t="e">
        <f>IF(M10786=0,"",CHOOSE(M10786,"24","30","33","35","35","42","42","42","42","42","手入力箇所","手入力箇所","手入力箇所","手入力箇所","手入力箇所","手入力箇所","手入力箇所","手入力箇所","手入力箇所","手入力箇所"))</f>
        <v>#REF!</v>
      </c>
    </row>
    <row r="10787" spans="1:14" ht="36.6" thickBot="1" x14ac:dyDescent="0.25">
      <c r="A10787" s="28" t="s">
        <v>67</v>
      </c>
      <c r="B10787" s="18">
        <v>7</v>
      </c>
      <c r="C10787" s="18">
        <v>12</v>
      </c>
      <c r="D10787" s="18">
        <v>16</v>
      </c>
      <c r="E10787" s="18">
        <v>19</v>
      </c>
      <c r="F10787" s="18"/>
      <c r="G10787" s="18"/>
      <c r="H10787" s="18"/>
      <c r="I10787" s="18"/>
      <c r="J10787" s="62"/>
      <c r="K10787" s="69"/>
      <c r="L10787" s="108" t="s">
        <v>67</v>
      </c>
      <c r="M10787" s="103" t="e">
        <f>#REF!</f>
        <v>#REF!</v>
      </c>
      <c r="N10787" s="103" t="e">
        <f>IF(M10787=0,"",CHOOSE(M10787,"7","12","16","19","19","手入力箇所","手入力箇所","手入力箇所","手入力箇所","手入力箇所","手入力箇所","手入力箇所","手入力箇所","手入力箇所","手入力箇所"))</f>
        <v>#REF!</v>
      </c>
    </row>
    <row r="10788" spans="1:14" ht="24.6" thickBot="1" x14ac:dyDescent="0.25">
      <c r="A10788" s="28" t="s">
        <v>68</v>
      </c>
      <c r="B10788" s="18">
        <v>21</v>
      </c>
      <c r="C10788" s="18">
        <v>35</v>
      </c>
      <c r="D10788" s="18">
        <v>48</v>
      </c>
      <c r="E10788" s="18">
        <v>59</v>
      </c>
      <c r="F10788" s="18">
        <v>94</v>
      </c>
      <c r="G10788" s="18">
        <v>159</v>
      </c>
      <c r="H10788" s="18">
        <v>235</v>
      </c>
      <c r="I10788" s="18"/>
      <c r="J10788" s="62"/>
      <c r="K10788" s="69"/>
      <c r="L10788" s="108" t="s">
        <v>68</v>
      </c>
      <c r="M10788" s="103" t="e">
        <f>#REF!</f>
        <v>#REF!</v>
      </c>
      <c r="N10788" s="103" t="e">
        <f>IF(M10788=0,"",CHOOSE(M10788,"21","35","48","59","59","94","94","94","94","94","159","159","159","159","159","159","159","159","159","159","235","235","235","235","235","235","235","235","235","235","手入力箇所","手入力箇所","手入力箇所","手入力箇所","手入力箇所","手入力箇所","手入力箇所","手入力箇所","手入力箇所","手入力箇所"))</f>
        <v>#REF!</v>
      </c>
    </row>
    <row r="10789" spans="1:14" ht="36.6" thickBot="1" x14ac:dyDescent="0.25">
      <c r="A10789" s="28" t="s">
        <v>69</v>
      </c>
      <c r="B10789" s="18">
        <v>22</v>
      </c>
      <c r="C10789" s="18">
        <v>26</v>
      </c>
      <c r="D10789" s="18">
        <v>28</v>
      </c>
      <c r="E10789" s="18">
        <v>29</v>
      </c>
      <c r="F10789" s="18">
        <v>34</v>
      </c>
      <c r="G10789" s="18"/>
      <c r="H10789" s="18"/>
      <c r="I10789" s="18"/>
      <c r="J10789" s="62"/>
      <c r="K10789" s="69"/>
      <c r="L10789" s="108" t="s">
        <v>69</v>
      </c>
      <c r="M10789" s="103" t="e">
        <f>#REF!</f>
        <v>#REF!</v>
      </c>
      <c r="N10789" s="103" t="e">
        <f>IF(M10789=0,"",CHOOSE(M10789,"22","26","28","29","29","34","34","34","34","34","手入力箇所","手入力箇所","手入力箇所","手入力箇所","手入力箇所","手入力箇所","手入力箇所","手入力箇所","手入力箇所","手入力箇所"))</f>
        <v>#REF!</v>
      </c>
    </row>
    <row r="10790" spans="1:14" ht="13.8" thickBot="1" x14ac:dyDescent="0.25">
      <c r="A10790" s="27" t="s">
        <v>63</v>
      </c>
      <c r="B10790" s="18">
        <v>21</v>
      </c>
      <c r="C10790" s="18">
        <v>33</v>
      </c>
      <c r="D10790" s="18">
        <v>46</v>
      </c>
      <c r="E10790" s="18">
        <v>56</v>
      </c>
      <c r="F10790" s="18">
        <v>89</v>
      </c>
      <c r="G10790" s="18">
        <v>151</v>
      </c>
      <c r="H10790" s="18">
        <v>224</v>
      </c>
      <c r="I10790" s="18">
        <v>289</v>
      </c>
      <c r="J10790" s="18">
        <v>350</v>
      </c>
      <c r="K10790" s="69"/>
      <c r="L10790" s="107" t="s">
        <v>63</v>
      </c>
      <c r="M10790" s="103" t="e">
        <f>#REF!</f>
        <v>#REF!</v>
      </c>
      <c r="N10790" s="103" t="e">
        <f>IF(M10790=0,"",CHOOSE(M10790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791" spans="1:14" ht="24.6" thickBot="1" x14ac:dyDescent="0.25">
      <c r="A10791" s="34" t="s">
        <v>70</v>
      </c>
      <c r="B10791" s="35">
        <v>13</v>
      </c>
      <c r="C10791" s="35">
        <v>33</v>
      </c>
      <c r="D10791" s="35">
        <v>59</v>
      </c>
      <c r="E10791" s="35"/>
      <c r="F10791" s="35"/>
      <c r="G10791" s="35"/>
      <c r="H10791" s="35"/>
      <c r="I10791" s="35"/>
      <c r="J10791" s="36"/>
      <c r="K10791" s="67"/>
      <c r="L10791" s="108" t="s">
        <v>70</v>
      </c>
      <c r="M10791" s="103" t="e">
        <f>#REF!</f>
        <v>#REF!</v>
      </c>
      <c r="N10791" s="103" t="e">
        <f>IF(M10791=0,"",CHOOSE(M10791,"13","33","59","手入力箇所","手入力箇所","手入力箇所","手入力箇所","手入力箇所","手入力箇所","手入力箇所","手入力箇所","手入力箇所","手入力箇所"))</f>
        <v>#REF!</v>
      </c>
    </row>
    <row r="10792" spans="1:14" ht="13.8" thickBot="1" x14ac:dyDescent="0.25">
      <c r="A10792" s="37" t="s">
        <v>71</v>
      </c>
      <c r="B10792" s="17">
        <v>23</v>
      </c>
      <c r="C10792" s="17">
        <v>39</v>
      </c>
      <c r="D10792" s="17">
        <v>97</v>
      </c>
      <c r="E10792" s="17"/>
      <c r="F10792" s="17"/>
      <c r="G10792" s="17"/>
      <c r="H10792" s="17"/>
      <c r="I10792" s="17"/>
      <c r="J10792" s="64"/>
      <c r="K10792" s="70"/>
      <c r="L10792" s="109" t="s">
        <v>71</v>
      </c>
      <c r="M10792" s="103" t="e">
        <f>#REF!</f>
        <v>#REF!</v>
      </c>
      <c r="N10792" s="103" t="e">
        <f>IF(M10792=0,"",CHOOSE(M10792,"23","39","97","手入力箇所","手入力箇所","手入力箇所","手入力箇所","手入力箇所","手入力箇所","手入力箇所","手入力箇所","手入力箇所","手入力箇所"))</f>
        <v>#REF!</v>
      </c>
    </row>
    <row r="10793" spans="1:14" ht="13.8" thickBot="1" x14ac:dyDescent="0.25">
      <c r="A10793" s="29" t="s">
        <v>72</v>
      </c>
      <c r="B10793" s="18">
        <v>21</v>
      </c>
      <c r="C10793" s="18">
        <v>37</v>
      </c>
      <c r="D10793" s="18">
        <v>58</v>
      </c>
      <c r="E10793" s="18">
        <v>76</v>
      </c>
      <c r="F10793" s="18">
        <v>137</v>
      </c>
      <c r="G10793" s="18"/>
      <c r="H10793" s="18"/>
      <c r="I10793" s="18"/>
      <c r="J10793" s="62"/>
      <c r="K10793" s="69"/>
      <c r="L10793" s="109" t="s">
        <v>72</v>
      </c>
      <c r="M10793" s="103" t="e">
        <f>#REF!</f>
        <v>#REF!</v>
      </c>
      <c r="N10793" s="103" t="e">
        <f>IF(M10793=0,"",CHOOSE(M10793,"21","37","58","76","76","137","137","137","137","137","手入力箇所","手入力箇所","手入力箇所","手入力箇所","手入力箇所","手入力箇所","手入力箇所","手入力箇所","手入力箇所","手入力箇所"))</f>
        <v>#REF!</v>
      </c>
    </row>
    <row r="10794" spans="1:14" ht="13.8" thickBot="1" x14ac:dyDescent="0.25">
      <c r="A10794" s="29" t="s">
        <v>73</v>
      </c>
      <c r="B10794" s="18">
        <v>48</v>
      </c>
      <c r="C10794" s="18">
        <v>93</v>
      </c>
      <c r="D10794" s="18">
        <v>138</v>
      </c>
      <c r="E10794" s="18">
        <v>183</v>
      </c>
      <c r="F10794" s="18"/>
      <c r="G10794" s="18"/>
      <c r="H10794" s="18"/>
      <c r="I10794" s="18"/>
      <c r="J10794" s="62"/>
      <c r="K10794" s="69"/>
      <c r="L10794" s="109" t="s">
        <v>73</v>
      </c>
      <c r="M10794" s="103" t="e">
        <f>#REF!</f>
        <v>#REF!</v>
      </c>
      <c r="N10794" s="103" t="e">
        <f>IF(M10794=0,"",CHOOSE(M10794,"48","93","138","183","183","手入力箇所","手入力箇所","手入力箇所","手入力箇所","手入力箇所","手入力箇所","手入力箇所","手入力箇所","手入力箇所","手入力箇所"))</f>
        <v>#REF!</v>
      </c>
    </row>
    <row r="10795" spans="1:14" ht="37.200000000000003" thickBot="1" x14ac:dyDescent="0.25">
      <c r="A10795" s="30" t="s">
        <v>74</v>
      </c>
      <c r="B10795" s="18">
        <v>13</v>
      </c>
      <c r="C10795" s="18">
        <v>26</v>
      </c>
      <c r="D10795" s="18">
        <v>40</v>
      </c>
      <c r="E10795" s="18">
        <v>55</v>
      </c>
      <c r="F10795" s="18">
        <v>107</v>
      </c>
      <c r="G10795" s="18">
        <v>224</v>
      </c>
      <c r="H10795" s="18">
        <v>386</v>
      </c>
      <c r="I10795" s="18"/>
      <c r="J10795" s="62"/>
      <c r="K10795" s="69"/>
      <c r="L10795" s="110" t="s">
        <v>74</v>
      </c>
      <c r="M10795" s="103" t="e">
        <f>#REF!</f>
        <v>#REF!</v>
      </c>
      <c r="N10795" s="103" t="e">
        <f>IF(M10795=0,"",CHOOSE(M10795,"13","26","40","55","55","107","107","107","107","107","224","224","224","224","224","224","224","224","224","224","386","386","386","386","386","386","386","386","386","386","手入力箇所","手入力箇所","手入力箇所","手入力箇所","手入力箇所","手入力箇所","手入力箇所","手入力箇所","手入力箇所","手入力箇所"))</f>
        <v>#REF!</v>
      </c>
    </row>
    <row r="10796" spans="1:14" ht="13.8" thickBot="1" x14ac:dyDescent="0.25">
      <c r="A10796" s="29" t="s">
        <v>75</v>
      </c>
      <c r="B10796" s="18">
        <v>36</v>
      </c>
      <c r="C10796" s="18">
        <v>98</v>
      </c>
      <c r="D10796" s="18">
        <v>173</v>
      </c>
      <c r="E10796" s="18">
        <v>274</v>
      </c>
      <c r="F10796" s="18"/>
      <c r="G10796" s="18"/>
      <c r="H10796" s="18"/>
      <c r="I10796" s="18"/>
      <c r="J10796" s="62"/>
      <c r="K10796" s="69"/>
      <c r="L10796" s="109" t="s">
        <v>75</v>
      </c>
      <c r="M10796" s="103" t="e">
        <f>#REF!</f>
        <v>#REF!</v>
      </c>
      <c r="N10796" s="103" t="e">
        <f>IF(M10796=0,"",CHOOSE(M10796,"36","98","173","274","274","手入力箇所","手入力箇所","手入力箇所","手入力箇所","手入力箇所","手入力箇所","手入力箇所","手入力箇所","手入力箇所","手入力箇所"))</f>
        <v>#REF!</v>
      </c>
    </row>
    <row r="10797" spans="1:14" ht="37.200000000000003" thickBot="1" x14ac:dyDescent="0.25">
      <c r="A10797" s="30" t="s">
        <v>76</v>
      </c>
      <c r="B10797" s="18">
        <v>127</v>
      </c>
      <c r="C10797" s="18">
        <v>127</v>
      </c>
      <c r="D10797" s="18">
        <v>127</v>
      </c>
      <c r="E10797" s="18">
        <v>127</v>
      </c>
      <c r="F10797" s="18"/>
      <c r="G10797" s="18"/>
      <c r="H10797" s="18"/>
      <c r="I10797" s="18"/>
      <c r="J10797" s="62"/>
      <c r="K10797" s="69"/>
      <c r="L10797" s="110" t="s">
        <v>76</v>
      </c>
      <c r="M10797" s="103" t="e">
        <f>#REF!</f>
        <v>#REF!</v>
      </c>
      <c r="N10797" s="103" t="e">
        <f>IF(M10797=0,"",CHOOSE(M10797,"127","127","127","127","127","手入力箇所","手入力箇所","手入力箇所","手入力箇所","手入力箇所","手入力箇所","手入力箇所","手入力箇所","手入力箇所","手入力箇所"))</f>
        <v>#REF!</v>
      </c>
    </row>
    <row r="10798" spans="1:14" ht="27" thickBot="1" x14ac:dyDescent="0.25">
      <c r="A10798" s="31" t="s">
        <v>77</v>
      </c>
      <c r="B10798" s="18">
        <v>42</v>
      </c>
      <c r="C10798" s="18">
        <v>90</v>
      </c>
      <c r="D10798" s="18">
        <v>141</v>
      </c>
      <c r="E10798" s="18">
        <v>193</v>
      </c>
      <c r="F10798" s="62"/>
      <c r="G10798" s="62"/>
      <c r="H10798" s="62"/>
      <c r="I10798" s="62"/>
      <c r="J10798" s="62"/>
      <c r="K10798" s="69"/>
      <c r="L10798" s="111" t="s">
        <v>77</v>
      </c>
      <c r="M10798" s="103" t="e">
        <f>#REF!</f>
        <v>#REF!</v>
      </c>
      <c r="N10798" s="103" t="e">
        <f>IF(M10798=0,"",CHOOSE(M10798,"42","90","141","193","1936","手入力箇所","手入力箇所","手入力箇所","手入力箇所","手入力箇所","手入力箇所","手入力箇所","手入力箇所","手入力箇所","手入力箇所"))</f>
        <v>#REF!</v>
      </c>
    </row>
    <row r="10799" spans="1:14" ht="40.200000000000003" thickBot="1" x14ac:dyDescent="0.25">
      <c r="A10799" s="31" t="s">
        <v>78</v>
      </c>
      <c r="B10799" s="18">
        <v>24</v>
      </c>
      <c r="C10799" s="18">
        <v>43</v>
      </c>
      <c r="D10799" s="18">
        <v>61</v>
      </c>
      <c r="E10799" s="18">
        <v>76</v>
      </c>
      <c r="F10799" s="62"/>
      <c r="G10799" s="62"/>
      <c r="H10799" s="62"/>
      <c r="I10799" s="62"/>
      <c r="J10799" s="62"/>
      <c r="K10799" s="69"/>
      <c r="L10799" s="111" t="s">
        <v>78</v>
      </c>
      <c r="M10799" s="103" t="e">
        <f>#REF!</f>
        <v>#REF!</v>
      </c>
      <c r="N10799" s="103" t="e">
        <f>IF(M10799=0,"",CHOOSE(M10799,"24","43","61","76","76","手入力箇所","手入力箇所","手入力箇所","手入力箇所","手入力箇所","手入力箇所","手入力箇所","手入力箇所","手入力箇所","手入力箇所"))</f>
        <v>#REF!</v>
      </c>
    </row>
    <row r="10800" spans="1:14" ht="27" thickBot="1" x14ac:dyDescent="0.25">
      <c r="A10800" s="31" t="s">
        <v>79</v>
      </c>
      <c r="B10800" s="18">
        <v>54</v>
      </c>
      <c r="C10800" s="18">
        <v>77</v>
      </c>
      <c r="D10800" s="18">
        <v>94</v>
      </c>
      <c r="E10800" s="18">
        <v>107</v>
      </c>
      <c r="F10800" s="62"/>
      <c r="G10800" s="62"/>
      <c r="H10800" s="62"/>
      <c r="I10800" s="62"/>
      <c r="J10800" s="62"/>
      <c r="K10800" s="69"/>
      <c r="L10800" s="111" t="s">
        <v>79</v>
      </c>
      <c r="M10800" s="103" t="e">
        <f>#REF!</f>
        <v>#REF!</v>
      </c>
      <c r="N10800" s="103" t="e">
        <f>IF(M10800=0,"",CHOOSE(M10800,"54","77","94","107","107","手入力箇所","手入力箇所","手入力箇所","手入力箇所","手入力箇所","手入力箇所","手入力箇所","手入力箇所","手入力箇所","手入力箇所"))</f>
        <v>#REF!</v>
      </c>
    </row>
    <row r="10801" spans="1:14" ht="40.200000000000003" thickBot="1" x14ac:dyDescent="0.25">
      <c r="A10801" s="31" t="s">
        <v>80</v>
      </c>
      <c r="B10801" s="18">
        <v>49</v>
      </c>
      <c r="C10801" s="18">
        <v>53</v>
      </c>
      <c r="D10801" s="18">
        <v>55</v>
      </c>
      <c r="E10801" s="18">
        <v>56</v>
      </c>
      <c r="F10801" s="62"/>
      <c r="G10801" s="62"/>
      <c r="H10801" s="62"/>
      <c r="I10801" s="62"/>
      <c r="J10801" s="62"/>
      <c r="K10801" s="69"/>
      <c r="L10801" s="111" t="s">
        <v>80</v>
      </c>
      <c r="M10801" s="103" t="e">
        <f>#REF!</f>
        <v>#REF!</v>
      </c>
      <c r="N10801" s="103" t="e">
        <f>IF(M10801=0,"",CHOOSE(M10801,"49","53","55","56","56","手入力箇所","手入力箇所","手入力箇所","手入力箇所","手入力箇所","手入力箇所","手入力箇所","手入力箇所","手入力箇所","手入力箇所"))</f>
        <v>#REF!</v>
      </c>
    </row>
    <row r="10802" spans="1:14" ht="40.200000000000003" thickBot="1" x14ac:dyDescent="0.25">
      <c r="A10802" s="38" t="s">
        <v>81</v>
      </c>
      <c r="B10802" s="35">
        <v>232</v>
      </c>
      <c r="C10802" s="35">
        <v>232</v>
      </c>
      <c r="D10802" s="36"/>
      <c r="E10802" s="36"/>
      <c r="F10802" s="36"/>
      <c r="G10802" s="36"/>
      <c r="H10802" s="36"/>
      <c r="I10802" s="36"/>
      <c r="J10802" s="36"/>
      <c r="K10802" s="67"/>
      <c r="L10802" s="111" t="s">
        <v>81</v>
      </c>
      <c r="M10802" s="103" t="e">
        <f>#REF!</f>
        <v>#REF!</v>
      </c>
      <c r="N10802" s="103" t="e">
        <f>IF(M10802=0,"",CHOOSE(M10802,"232","232","手入力箇所","手入力箇所","手入力箇所","手入力箇所","手入力箇所","手入力箇所","手入力箇所","手入力箇所","手入力箇所","手入力箇所"))</f>
        <v>#REF!</v>
      </c>
    </row>
    <row r="10803" spans="1:14" ht="13.8" thickBot="1" x14ac:dyDescent="0.25">
      <c r="A10803" s="39" t="s">
        <v>82</v>
      </c>
      <c r="B10803" s="17">
        <v>6</v>
      </c>
      <c r="C10803" s="17">
        <v>9</v>
      </c>
      <c r="D10803" s="17">
        <v>11</v>
      </c>
      <c r="E10803" s="17">
        <v>13</v>
      </c>
      <c r="F10803" s="17">
        <v>18</v>
      </c>
      <c r="G10803" s="17">
        <v>26</v>
      </c>
      <c r="H10803" s="17">
        <v>35</v>
      </c>
      <c r="I10803" s="17">
        <v>43</v>
      </c>
      <c r="J10803" s="17">
        <v>49</v>
      </c>
      <c r="K10803" s="70"/>
      <c r="L10803" s="111" t="s">
        <v>82</v>
      </c>
      <c r="M10803" s="103" t="e">
        <f>#REF!</f>
        <v>#REF!</v>
      </c>
      <c r="N10803" s="103" t="e">
        <f>IF(M10803=0,"",CHOOSE(M10803,"6","9","11","13","13","18","18","18","18","18","26","26","26","26","26","26","26","26","26","26","35","35","35","35","35","35","35","35","35","35","43","43","43","43","43","43","43","43","43","43","49","49","49","49","49","49","49","49","49","49","手入力箇所","手入力箇所","手入力箇所","手入力箇所","手入力箇所","手入力箇所","手入力箇所","手入力箇所","手入力箇所","手入力箇所"))</f>
        <v>#REF!</v>
      </c>
    </row>
    <row r="10804" spans="1:14" ht="13.8" thickBot="1" x14ac:dyDescent="0.25">
      <c r="A10804" s="31" t="s">
        <v>83</v>
      </c>
      <c r="B10804" s="18">
        <v>6</v>
      </c>
      <c r="C10804" s="18">
        <v>10</v>
      </c>
      <c r="D10804" s="18">
        <v>14</v>
      </c>
      <c r="E10804" s="18">
        <v>17</v>
      </c>
      <c r="F10804" s="18">
        <v>29</v>
      </c>
      <c r="G10804" s="18">
        <v>50</v>
      </c>
      <c r="H10804" s="18">
        <v>76</v>
      </c>
      <c r="I10804" s="18">
        <v>100</v>
      </c>
      <c r="J10804" s="18">
        <v>123</v>
      </c>
      <c r="K10804" s="69"/>
      <c r="L10804" s="111" t="s">
        <v>83</v>
      </c>
      <c r="M10804" s="103" t="e">
        <f>#REF!</f>
        <v>#REF!</v>
      </c>
      <c r="N10804" s="103" t="e">
        <f>IF(M10804=0,"",CHOOSE(M10804,"6","10","14","17","17","29","29","29","29","29","50","50","50","50","50","50","50","50","50","50","76","76","76","76","76","76","76","76","76","76","100","100","100","100","100","100","100","100","100","100","123","123","123","123","123","123","123","123","123","123","手入力箇所","手入力箇所","手入力箇所","手入力箇所","手入力箇所","手入力箇所","手入力箇所","手入力箇所","手入力箇所"))</f>
        <v>#REF!</v>
      </c>
    </row>
    <row r="10805" spans="1:14" ht="27" thickBot="1" x14ac:dyDescent="0.25">
      <c r="A10805" s="32" t="s">
        <v>84</v>
      </c>
      <c r="B10805" s="20">
        <v>9</v>
      </c>
      <c r="C10805" s="20">
        <v>15</v>
      </c>
      <c r="D10805" s="20">
        <v>20</v>
      </c>
      <c r="E10805" s="20">
        <v>24</v>
      </c>
      <c r="F10805" s="20">
        <v>39</v>
      </c>
      <c r="G10805" s="20">
        <v>65</v>
      </c>
      <c r="H10805" s="63"/>
      <c r="I10805" s="63"/>
      <c r="J10805" s="63"/>
      <c r="K10805" s="106"/>
      <c r="L10805" s="111" t="s">
        <v>84</v>
      </c>
      <c r="M10805" s="103" t="e">
        <f>#REF!</f>
        <v>#REF!</v>
      </c>
      <c r="N10805" s="103" t="e">
        <f>IF(M10805=0,"",CHOOSE(M10805,"9","15","20","24","24","39","39","39","39","39","65","65","65","65","65","65","65","65","65","65","手入力箇所","手入力箇所","手入力箇所","手入力箇所","手入力箇所","手入力箇所","手入力箇所","手入力箇所","手入力箇所","手入力箇所"))</f>
        <v>#REF!</v>
      </c>
    </row>
    <row r="10808" spans="1:14" ht="13.8" thickBot="1" x14ac:dyDescent="0.25"/>
    <row r="10809" spans="1:14" ht="13.8" thickBot="1" x14ac:dyDescent="0.25">
      <c r="A10809" s="688" t="e">
        <f>#REF!</f>
        <v>#REF!</v>
      </c>
      <c r="B10809" s="688"/>
      <c r="C10809" s="688"/>
      <c r="D10809" s="689" t="s">
        <v>192</v>
      </c>
      <c r="E10809" s="689"/>
      <c r="F10809" s="689"/>
      <c r="G10809" s="689"/>
      <c r="H10809" s="689"/>
      <c r="I10809" s="689"/>
      <c r="J10809" s="689"/>
      <c r="K10809" s="689"/>
      <c r="L10809" s="689"/>
      <c r="M10809" s="689"/>
      <c r="N10809" s="689"/>
    </row>
    <row r="10810" spans="1:14" ht="13.8" thickBot="1" x14ac:dyDescent="0.25">
      <c r="A10810" s="65"/>
      <c r="B10810" s="33">
        <v>1</v>
      </c>
      <c r="C10810" s="24">
        <v>2</v>
      </c>
      <c r="D10810" s="24">
        <v>3</v>
      </c>
      <c r="E10810" s="24" t="s">
        <v>58</v>
      </c>
      <c r="F10810" s="24" t="s">
        <v>59</v>
      </c>
      <c r="G10810" s="24" t="s">
        <v>60</v>
      </c>
      <c r="H10810" s="24" t="s">
        <v>61</v>
      </c>
      <c r="I10810" s="24" t="s">
        <v>62</v>
      </c>
      <c r="J10810" s="24" t="s">
        <v>194</v>
      </c>
      <c r="K10810" s="25" t="s">
        <v>85</v>
      </c>
      <c r="L10810" s="105" t="s">
        <v>189</v>
      </c>
      <c r="M10810" s="105" t="s">
        <v>188</v>
      </c>
      <c r="N10810" s="105" t="s">
        <v>51</v>
      </c>
    </row>
    <row r="10811" spans="1:14" ht="13.8" thickBot="1" x14ac:dyDescent="0.25">
      <c r="A10811" s="26" t="s">
        <v>56</v>
      </c>
      <c r="B10811" s="22">
        <v>5</v>
      </c>
      <c r="C10811" s="22">
        <v>7</v>
      </c>
      <c r="D10811" s="22">
        <v>8</v>
      </c>
      <c r="E10811" s="22">
        <v>8</v>
      </c>
      <c r="F10811" s="22">
        <v>10</v>
      </c>
      <c r="G10811" s="22">
        <v>13</v>
      </c>
      <c r="H10811" s="22">
        <v>16</v>
      </c>
      <c r="I10811" s="22"/>
      <c r="J10811" s="23"/>
      <c r="K10811" s="1"/>
      <c r="L10811" s="26" t="s">
        <v>56</v>
      </c>
      <c r="M10811" s="104" t="e">
        <f>#REF!</f>
        <v>#REF!</v>
      </c>
      <c r="N10811" s="112" t="e">
        <f>IF(M10811=0,"",CHOOSE(M10811,"5","7","8","8","8","10","10","10","10","10","13","13","13","13","13","13","13","13","13","13","16","16","16","16","16","16","16","16","16","16","16","手入力箇所","手入力箇所","手入力箇所","手入力箇所","手入力箇所","手入力箇所","手入力箇所","手入力箇所","手入力箇所","手入力箇所"))</f>
        <v>#REF!</v>
      </c>
    </row>
    <row r="10812" spans="1:14" ht="13.8" thickBot="1" x14ac:dyDescent="0.25">
      <c r="A10812" s="27" t="s">
        <v>57</v>
      </c>
      <c r="B10812" s="18">
        <v>5</v>
      </c>
      <c r="C10812" s="18">
        <v>7</v>
      </c>
      <c r="D10812" s="18">
        <v>8</v>
      </c>
      <c r="E10812" s="18">
        <v>9</v>
      </c>
      <c r="F10812" s="18">
        <v>12</v>
      </c>
      <c r="G10812" s="18">
        <v>16</v>
      </c>
      <c r="H10812" s="18"/>
      <c r="I10812" s="18"/>
      <c r="J10812" s="62"/>
      <c r="K10812" s="19"/>
      <c r="L10812" s="27" t="s">
        <v>57</v>
      </c>
      <c r="M10812" s="104" t="e">
        <f>#REF!</f>
        <v>#REF!</v>
      </c>
      <c r="N10812" s="113" t="e">
        <f>IF(M10812=0,"",CHOOSE(M10812,"5","7","8","9","9","12","12","12","12","12","16","16","16","16","16","16","16","16","16","16","手入力箇所","手入力箇所","手入力箇所","手入力箇所","手入力箇所","手入力箇所","手入力箇所","手入力箇所","手入力箇所","手入力箇所"))</f>
        <v>#REF!</v>
      </c>
    </row>
    <row r="10813" spans="1:14" ht="48.6" thickBot="1" x14ac:dyDescent="0.25">
      <c r="A10813" s="28" t="s">
        <v>64</v>
      </c>
      <c r="B10813" s="18">
        <v>6</v>
      </c>
      <c r="C10813" s="18"/>
      <c r="D10813" s="18"/>
      <c r="E10813" s="18"/>
      <c r="F10813" s="18"/>
      <c r="G10813" s="18"/>
      <c r="H10813" s="18"/>
      <c r="I10813" s="18"/>
      <c r="J10813" s="62"/>
      <c r="K10813" s="19"/>
      <c r="L10813" s="28" t="s">
        <v>64</v>
      </c>
      <c r="M10813" s="104" t="e">
        <f>#REF!</f>
        <v>#REF!</v>
      </c>
      <c r="N10813" s="113" t="e">
        <f>IF(M10813=0,"",CHOOSE(M10813,"6","手入力箇所","手入力箇所","手入力箇所","手入力箇所","手入力箇所","手入力箇所","手入力箇所","手入力箇所","手入力箇所","手入力箇所","",""))</f>
        <v>#REF!</v>
      </c>
    </row>
    <row r="10814" spans="1:14" ht="48.6" thickBot="1" x14ac:dyDescent="0.25">
      <c r="A10814" s="28" t="s">
        <v>65</v>
      </c>
      <c r="B10814" s="18">
        <v>6</v>
      </c>
      <c r="C10814" s="18"/>
      <c r="D10814" s="18"/>
      <c r="E10814" s="18"/>
      <c r="F10814" s="18"/>
      <c r="G10814" s="18"/>
      <c r="H10814" s="18"/>
      <c r="I10814" s="18"/>
      <c r="J10814" s="62"/>
      <c r="K10814" s="19"/>
      <c r="L10814" s="28" t="s">
        <v>65</v>
      </c>
      <c r="M10814" s="104" t="e">
        <f>#REF!</f>
        <v>#REF!</v>
      </c>
      <c r="N10814" s="113" t="e">
        <f>IF(M10814=0,"",CHOOSE(M10814,"6","手入力箇所","手入力箇所","手入力箇所","手入力箇所","手入力箇所","手入力箇所","手入力箇所","手入力箇所","手入力箇所","手入力箇所","",""))</f>
        <v>#REF!</v>
      </c>
    </row>
    <row r="10815" spans="1:14" ht="24.6" thickBot="1" x14ac:dyDescent="0.25">
      <c r="A10815" s="28" t="s">
        <v>66</v>
      </c>
      <c r="B10815" s="18">
        <v>5</v>
      </c>
      <c r="C10815" s="18">
        <v>7</v>
      </c>
      <c r="D10815" s="18">
        <v>8</v>
      </c>
      <c r="E10815" s="18">
        <v>9</v>
      </c>
      <c r="F10815" s="18">
        <v>12</v>
      </c>
      <c r="G10815" s="18"/>
      <c r="H10815" s="18"/>
      <c r="I10815" s="18"/>
      <c r="J10815" s="62"/>
      <c r="K10815" s="19"/>
      <c r="L10815" s="28" t="s">
        <v>66</v>
      </c>
      <c r="M10815" s="104" t="e">
        <f>#REF!</f>
        <v>#REF!</v>
      </c>
      <c r="N10815" s="113" t="e">
        <f>IF(M10815=0,"",CHOOSE(M10815,"5","7","8","9","9","12","12","12","12","12","手入力箇所","手入力箇所","手入力箇所","手入力箇所","手入力箇所","手入力箇所","手入力箇所","手入力箇所","手入力箇所","手入力箇所"))</f>
        <v>#REF!</v>
      </c>
    </row>
    <row r="10816" spans="1:14" ht="36.6" thickBot="1" x14ac:dyDescent="0.25">
      <c r="A10816" s="28" t="s">
        <v>67</v>
      </c>
      <c r="B10816" s="18">
        <v>4</v>
      </c>
      <c r="C10816" s="18">
        <v>5</v>
      </c>
      <c r="D10816" s="18">
        <v>5</v>
      </c>
      <c r="E10816" s="18">
        <v>6</v>
      </c>
      <c r="F10816" s="18"/>
      <c r="G10816" s="18"/>
      <c r="H10816" s="18"/>
      <c r="I10816" s="18"/>
      <c r="J10816" s="62"/>
      <c r="K10816" s="19"/>
      <c r="L10816" s="28" t="s">
        <v>67</v>
      </c>
      <c r="M10816" s="104" t="e">
        <f>#REF!</f>
        <v>#REF!</v>
      </c>
      <c r="N10816" s="113" t="e">
        <f>IF(M10816=0,"",CHOOSE(M10816,"4","5","5","6","6","手入力箇所","手入力箇所","手入力箇所","手入力箇所","手入力箇所","手入力箇所","手入力箇所","手入力箇所","手入力箇所","手入力箇所"))</f>
        <v>#REF!</v>
      </c>
    </row>
    <row r="10817" spans="1:14" ht="24.6" thickBot="1" x14ac:dyDescent="0.25">
      <c r="A10817" s="28" t="s">
        <v>68</v>
      </c>
      <c r="B10817" s="18">
        <v>12</v>
      </c>
      <c r="C10817" s="18">
        <v>12</v>
      </c>
      <c r="D10817" s="18">
        <v>12</v>
      </c>
      <c r="E10817" s="18">
        <v>12</v>
      </c>
      <c r="F10817" s="18">
        <v>12</v>
      </c>
      <c r="G10817" s="18">
        <v>12</v>
      </c>
      <c r="H10817" s="18">
        <v>12</v>
      </c>
      <c r="I10817" s="18"/>
      <c r="J10817" s="62"/>
      <c r="K10817" s="19"/>
      <c r="L10817" s="28" t="s">
        <v>68</v>
      </c>
      <c r="M10817" s="104" t="e">
        <f>#REF!</f>
        <v>#REF!</v>
      </c>
      <c r="N10817" s="113" t="e">
        <f>IF(M10817=0,"",CHOOSE(M10817,"12","12","12","12","12","12","12","12","12","12","12","12","12","12","12","12","12","12","12","12","12","12","12","12","12","12","12","12","12","12","手入力箇所","手入力箇所","手入力箇所","手入力箇所","手入力箇所","手入力箇所","手入力箇所","手入力箇所","手入力箇所","手入力箇所"))</f>
        <v>#REF!</v>
      </c>
    </row>
    <row r="10818" spans="1:14" ht="36.6" thickBot="1" x14ac:dyDescent="0.25">
      <c r="A10818" s="28" t="s">
        <v>69</v>
      </c>
      <c r="B10818" s="18">
        <v>7</v>
      </c>
      <c r="C10818" s="18">
        <v>7</v>
      </c>
      <c r="D10818" s="18">
        <v>7</v>
      </c>
      <c r="E10818" s="18">
        <v>7</v>
      </c>
      <c r="F10818" s="18">
        <v>7</v>
      </c>
      <c r="G10818" s="18"/>
      <c r="H10818" s="18"/>
      <c r="I10818" s="18"/>
      <c r="J10818" s="62"/>
      <c r="K10818" s="19"/>
      <c r="L10818" s="28" t="s">
        <v>69</v>
      </c>
      <c r="M10818" s="104" t="e">
        <f>#REF!</f>
        <v>#REF!</v>
      </c>
      <c r="N10818" s="113" t="e">
        <f>IF(M10818=0,"",CHOOSE(M10818,"7","7","7","7","7","7","7","7","7","7","手入力箇所","手入力箇所","手入力箇所","手入力箇所","手入力箇所","手入力箇所","手入力箇所","手入力箇所","手入力箇所","手入力箇所"))</f>
        <v>#REF!</v>
      </c>
    </row>
    <row r="10819" spans="1:14" ht="13.8" thickBot="1" x14ac:dyDescent="0.25">
      <c r="A10819" s="27" t="s">
        <v>63</v>
      </c>
      <c r="B10819" s="18">
        <v>4</v>
      </c>
      <c r="C10819" s="18">
        <v>5</v>
      </c>
      <c r="D10819" s="18">
        <v>7</v>
      </c>
      <c r="E10819" s="18">
        <v>8</v>
      </c>
      <c r="F10819" s="18">
        <v>11</v>
      </c>
      <c r="G10819" s="18">
        <v>16</v>
      </c>
      <c r="H10819" s="18">
        <v>22</v>
      </c>
      <c r="I10819" s="18">
        <v>26</v>
      </c>
      <c r="J10819" s="18">
        <v>31</v>
      </c>
      <c r="K10819" s="19"/>
      <c r="L10819" s="27" t="s">
        <v>63</v>
      </c>
      <c r="M10819" s="104" t="e">
        <f>#REF!</f>
        <v>#REF!</v>
      </c>
      <c r="N10819" s="113" t="e">
        <f>IF(M10819=0,"",CHOOSE(M10819,"4","5","7","8","8","11","11","11","11","11","16","16","16","16","16","16","16","16","16","16","22","22","22","22","22","22","22","22","22","22","26","26","26","26","26","26","26","26","26","26","31","31","31","31","31","31","31","31","31","31","31","手入力箇所","手入力箇所","手入力箇所","手入力箇所","手入力箇所","手入力箇所","手入力箇所","手入力箇所","手入力箇所","手入力箇所"))</f>
        <v>#REF!</v>
      </c>
    </row>
    <row r="10820" spans="1:14" ht="24.6" thickBot="1" x14ac:dyDescent="0.25">
      <c r="A10820" s="28" t="s">
        <v>70</v>
      </c>
      <c r="B10820" s="18">
        <v>5</v>
      </c>
      <c r="C10820" s="18">
        <v>6</v>
      </c>
      <c r="D10820" s="18">
        <v>7</v>
      </c>
      <c r="E10820" s="18"/>
      <c r="F10820" s="18"/>
      <c r="G10820" s="18"/>
      <c r="H10820" s="18"/>
      <c r="I10820" s="18"/>
      <c r="J10820" s="62"/>
      <c r="K10820" s="19"/>
      <c r="L10820" s="28" t="s">
        <v>70</v>
      </c>
      <c r="M10820" s="104" t="e">
        <f>#REF!</f>
        <v>#REF!</v>
      </c>
      <c r="N10820" s="113" t="e">
        <f>IF(M10820=0,"",CHOOSE(M10820,"5","6","7","手入力箇所","手入力箇所","手入力箇所","手入力箇所","手入力箇所","手入力箇所","手入力箇所","手入力箇所","手入力箇所","手入力箇所"))</f>
        <v>#REF!</v>
      </c>
    </row>
    <row r="10821" spans="1:14" ht="13.8" thickBot="1" x14ac:dyDescent="0.25">
      <c r="A10821" s="29" t="s">
        <v>71</v>
      </c>
      <c r="B10821" s="18">
        <v>3</v>
      </c>
      <c r="C10821" s="18">
        <v>6</v>
      </c>
      <c r="D10821" s="18">
        <v>19</v>
      </c>
      <c r="E10821" s="18"/>
      <c r="F10821" s="18"/>
      <c r="G10821" s="18"/>
      <c r="H10821" s="18"/>
      <c r="I10821" s="18"/>
      <c r="J10821" s="62"/>
      <c r="K10821" s="19"/>
      <c r="L10821" s="29" t="s">
        <v>71</v>
      </c>
      <c r="M10821" s="104" t="e">
        <f>#REF!</f>
        <v>#REF!</v>
      </c>
      <c r="N10821" s="113" t="e">
        <f>IF(M10821=0,"",CHOOSE(M10821,"3","6","19","手入力箇所","手入力箇所","手入力箇所","手入力箇所","手入力箇所","手入力箇所","手入力箇所","手入力箇所","手入力箇所","手入力箇所"))</f>
        <v>#REF!</v>
      </c>
    </row>
    <row r="10822" spans="1:14" ht="13.8" thickBot="1" x14ac:dyDescent="0.25">
      <c r="A10822" s="29" t="s">
        <v>72</v>
      </c>
      <c r="B10822" s="18">
        <v>1</v>
      </c>
      <c r="C10822" s="18">
        <v>3</v>
      </c>
      <c r="D10822" s="18">
        <v>5</v>
      </c>
      <c r="E10822" s="18">
        <v>9</v>
      </c>
      <c r="F10822" s="18">
        <v>26</v>
      </c>
      <c r="G10822" s="18"/>
      <c r="H10822" s="18"/>
      <c r="I10822" s="18"/>
      <c r="J10822" s="62"/>
      <c r="K10822" s="19"/>
      <c r="L10822" s="29" t="s">
        <v>72</v>
      </c>
      <c r="M10822" s="104" t="e">
        <f>#REF!</f>
        <v>#REF!</v>
      </c>
      <c r="N10822" s="113" t="e">
        <f>IF(M10822=0,"",CHOOSE(M10822,"1","3","5","9","9","26","26","26","26","26","手入力箇所","手入力箇所","手入力箇所","手入力箇所","手入力箇所","手入力箇所","手入力箇所","手入力箇所","手入力箇所","手入力箇所"))</f>
        <v>#REF!</v>
      </c>
    </row>
    <row r="10823" spans="1:14" ht="13.8" thickBot="1" x14ac:dyDescent="0.25">
      <c r="A10823" s="29" t="s">
        <v>73</v>
      </c>
      <c r="B10823" s="18">
        <v>4</v>
      </c>
      <c r="C10823" s="18">
        <v>11</v>
      </c>
      <c r="D10823" s="18">
        <v>20</v>
      </c>
      <c r="E10823" s="18">
        <v>33</v>
      </c>
      <c r="F10823" s="18"/>
      <c r="G10823" s="18"/>
      <c r="H10823" s="18"/>
      <c r="I10823" s="18"/>
      <c r="J10823" s="62"/>
      <c r="K10823" s="19"/>
      <c r="L10823" s="29" t="s">
        <v>73</v>
      </c>
      <c r="M10823" s="104" t="e">
        <f>#REF!</f>
        <v>#REF!</v>
      </c>
      <c r="N10823" s="113" t="e">
        <f>IF(M10823=0,"",CHOOSE(M10823,"4","11","20","33","33","手入力箇所","手入力箇所","手入力箇所","手入力箇所","手入力箇所","手入力箇所","手入力箇所","手入力箇所","手入力箇所","手入力箇所"))</f>
        <v>#REF!</v>
      </c>
    </row>
    <row r="10824" spans="1:14" ht="37.200000000000003" thickBot="1" x14ac:dyDescent="0.25">
      <c r="A10824" s="30" t="s">
        <v>74</v>
      </c>
      <c r="B10824" s="18">
        <v>4</v>
      </c>
      <c r="C10824" s="18">
        <v>6</v>
      </c>
      <c r="D10824" s="18">
        <v>8</v>
      </c>
      <c r="E10824" s="18">
        <v>10</v>
      </c>
      <c r="F10824" s="18">
        <v>15</v>
      </c>
      <c r="G10824" s="18">
        <v>23</v>
      </c>
      <c r="H10824" s="18">
        <v>33</v>
      </c>
      <c r="I10824" s="18"/>
      <c r="J10824" s="62"/>
      <c r="K10824" s="19"/>
      <c r="L10824" s="30" t="s">
        <v>74</v>
      </c>
      <c r="M10824" s="104" t="e">
        <f>#REF!</f>
        <v>#REF!</v>
      </c>
      <c r="N10824" s="113" t="e">
        <f>IF(M10824=0,"",CHOOSE(M10824,"4","6","8","10","10","15","15","15","15","15","23","23","23","23","23","23","23","23","23","23","33","33","33","33","33","33","33","33","33","33","手入力箇所","手入力箇所","手入力箇所","手入力箇所","手入力箇所","手入力箇所","手入力箇所","手入力箇所","手入力箇所","手入力箇所"))</f>
        <v>#REF!</v>
      </c>
    </row>
    <row r="10825" spans="1:14" ht="13.8" thickBot="1" x14ac:dyDescent="0.25">
      <c r="A10825" s="29" t="s">
        <v>75</v>
      </c>
      <c r="B10825" s="18">
        <v>6</v>
      </c>
      <c r="C10825" s="18">
        <v>14</v>
      </c>
      <c r="D10825" s="18">
        <v>25</v>
      </c>
      <c r="E10825" s="18">
        <v>39</v>
      </c>
      <c r="F10825" s="18"/>
      <c r="G10825" s="18"/>
      <c r="H10825" s="18"/>
      <c r="I10825" s="18"/>
      <c r="J10825" s="62"/>
      <c r="K10825" s="19"/>
      <c r="L10825" s="29" t="s">
        <v>75</v>
      </c>
      <c r="M10825" s="104" t="e">
        <f>#REF!</f>
        <v>#REF!</v>
      </c>
      <c r="N10825" s="113" t="e">
        <f>IF(M10825=0,"",CHOOSE(M10825,"6","14","25","39","39","手入力箇所","手入力箇所","手入力箇所","手入力箇所","手入力箇所","手入力箇所","手入力箇所","手入力箇所","手入力箇所","手入力箇所"))</f>
        <v>#REF!</v>
      </c>
    </row>
    <row r="10826" spans="1:14" ht="37.200000000000003" thickBot="1" x14ac:dyDescent="0.25">
      <c r="A10826" s="30" t="s">
        <v>76</v>
      </c>
      <c r="B10826" s="18">
        <v>2</v>
      </c>
      <c r="C10826" s="18">
        <v>3</v>
      </c>
      <c r="D10826" s="18">
        <v>6</v>
      </c>
      <c r="E10826" s="18">
        <v>9</v>
      </c>
      <c r="F10826" s="18"/>
      <c r="G10826" s="18"/>
      <c r="H10826" s="18"/>
      <c r="I10826" s="18"/>
      <c r="J10826" s="62"/>
      <c r="K10826" s="19"/>
      <c r="L10826" s="30" t="s">
        <v>76</v>
      </c>
      <c r="M10826" s="104" t="e">
        <f>#REF!</f>
        <v>#REF!</v>
      </c>
      <c r="N10826" s="113" t="e">
        <f>IF(M10826=0,"",CHOOSE(M10826,"2","3","6","9","9","手入力箇所","手入力箇所","手入力箇所","手入力箇所","手入力箇所","手入力箇所","手入力箇所","手入力箇所","手入力箇所","手入力箇所"))</f>
        <v>#REF!</v>
      </c>
    </row>
    <row r="10827" spans="1:14" ht="27" thickBot="1" x14ac:dyDescent="0.25">
      <c r="A10827" s="31" t="s">
        <v>77</v>
      </c>
      <c r="B10827" s="18">
        <v>12</v>
      </c>
      <c r="C10827" s="18">
        <v>18</v>
      </c>
      <c r="D10827" s="18">
        <v>22</v>
      </c>
      <c r="E10827" s="18">
        <v>26</v>
      </c>
      <c r="F10827" s="62"/>
      <c r="G10827" s="62"/>
      <c r="H10827" s="62"/>
      <c r="I10827" s="62"/>
      <c r="J10827" s="62"/>
      <c r="K10827" s="19"/>
      <c r="L10827" s="31" t="s">
        <v>77</v>
      </c>
      <c r="M10827" s="104" t="e">
        <f>#REF!</f>
        <v>#REF!</v>
      </c>
      <c r="N10827" s="113" t="e">
        <f>IF(M10827=0,"",CHOOSE(M10827,"12","18","22","26","26","手入力箇所","手入力箇所","手入力箇所","手入力箇所","手入力箇所","手入力箇所","手入力箇所","手入力箇所","手入力箇所","手入力箇所"))</f>
        <v>#REF!</v>
      </c>
    </row>
    <row r="10828" spans="1:14" ht="40.200000000000003" thickBot="1" x14ac:dyDescent="0.25">
      <c r="A10828" s="31" t="s">
        <v>78</v>
      </c>
      <c r="B10828" s="18">
        <v>5</v>
      </c>
      <c r="C10828" s="18">
        <v>8</v>
      </c>
      <c r="D10828" s="18">
        <v>11</v>
      </c>
      <c r="E10828" s="18">
        <v>14</v>
      </c>
      <c r="F10828" s="62"/>
      <c r="G10828" s="62"/>
      <c r="H10828" s="62"/>
      <c r="I10828" s="62"/>
      <c r="J10828" s="62"/>
      <c r="K10828" s="19"/>
      <c r="L10828" s="31" t="s">
        <v>78</v>
      </c>
      <c r="M10828" s="104" t="e">
        <f>#REF!</f>
        <v>#REF!</v>
      </c>
      <c r="N10828" s="113" t="e">
        <f>IF(M10828=0,"",CHOOSE(M10828,"5","8","11","14","14","手入力箇所","手入力箇所","手入力箇所","手入力箇所","手入力箇所","手入力箇所","手入力箇所","手入力箇所","手入力箇所","手入力箇所"))</f>
        <v>#REF!</v>
      </c>
    </row>
    <row r="10829" spans="1:14" ht="27" thickBot="1" x14ac:dyDescent="0.25">
      <c r="A10829" s="31" t="s">
        <v>79</v>
      </c>
      <c r="B10829" s="18">
        <v>6</v>
      </c>
      <c r="C10829" s="18">
        <v>11</v>
      </c>
      <c r="D10829" s="18">
        <v>16</v>
      </c>
      <c r="E10829" s="18">
        <v>21</v>
      </c>
      <c r="F10829" s="62"/>
      <c r="G10829" s="62"/>
      <c r="H10829" s="62"/>
      <c r="I10829" s="62"/>
      <c r="J10829" s="62"/>
      <c r="K10829" s="19"/>
      <c r="L10829" s="31" t="s">
        <v>79</v>
      </c>
      <c r="M10829" s="104" t="e">
        <f>#REF!</f>
        <v>#REF!</v>
      </c>
      <c r="N10829" s="113" t="e">
        <f>IF(M10829=0,"",CHOOSE(M10829,"6","11","16","21","21","手入力箇所","手入力箇所","手入力箇所","手入力箇所","手入力箇所","手入力箇所","手入力箇所","手入力箇所","手入力箇所"))</f>
        <v>#REF!</v>
      </c>
    </row>
    <row r="10830" spans="1:14" ht="40.200000000000003" thickBot="1" x14ac:dyDescent="0.25">
      <c r="A10830" s="31" t="s">
        <v>80</v>
      </c>
      <c r="B10830" s="18">
        <v>5</v>
      </c>
      <c r="C10830" s="18">
        <v>7</v>
      </c>
      <c r="D10830" s="18">
        <v>9</v>
      </c>
      <c r="E10830" s="18">
        <v>10</v>
      </c>
      <c r="F10830" s="62"/>
      <c r="G10830" s="62"/>
      <c r="H10830" s="62"/>
      <c r="I10830" s="62"/>
      <c r="J10830" s="62"/>
      <c r="K10830" s="19"/>
      <c r="L10830" s="31" t="s">
        <v>80</v>
      </c>
      <c r="M10830" s="104" t="e">
        <f>#REF!</f>
        <v>#REF!</v>
      </c>
      <c r="N10830" s="113" t="e">
        <f>IF(M10830=0,"",CHOOSE(M10830,"5","7","9","10","10","手入力箇所","手入力箇所","手入力箇所","手入力箇所","手入力箇所","手入力箇所","手入力箇所","手入力箇所","手入力箇所"))</f>
        <v>#REF!</v>
      </c>
    </row>
    <row r="10831" spans="1:14" ht="40.200000000000003" thickBot="1" x14ac:dyDescent="0.25">
      <c r="A10831" s="31" t="s">
        <v>81</v>
      </c>
      <c r="B10831" s="18">
        <v>9</v>
      </c>
      <c r="C10831" s="18">
        <v>14</v>
      </c>
      <c r="D10831" s="62"/>
      <c r="E10831" s="62"/>
      <c r="F10831" s="62"/>
      <c r="G10831" s="62"/>
      <c r="H10831" s="62"/>
      <c r="I10831" s="62"/>
      <c r="J10831" s="62"/>
      <c r="K10831" s="19"/>
      <c r="L10831" s="31" t="s">
        <v>81</v>
      </c>
      <c r="M10831" s="104" t="e">
        <f>#REF!</f>
        <v>#REF!</v>
      </c>
      <c r="N10831" s="113" t="e">
        <f>IF(M10831=0,"",CHOOSE(M10831,"9","14","手入力箇所","手入力箇所","手入力箇所","手入力箇所","手入力箇所","手入力箇所","手入力箇所","手入力箇所","手入力箇所","手入力箇所"))</f>
        <v>#REF!</v>
      </c>
    </row>
    <row r="10832" spans="1:14" ht="13.8" thickBot="1" x14ac:dyDescent="0.25">
      <c r="A10832" s="31" t="s">
        <v>82</v>
      </c>
      <c r="B10832" s="18">
        <v>3</v>
      </c>
      <c r="C10832" s="18">
        <v>4</v>
      </c>
      <c r="D10832" s="18">
        <v>4</v>
      </c>
      <c r="E10832" s="18">
        <v>5</v>
      </c>
      <c r="F10832" s="18">
        <v>6</v>
      </c>
      <c r="G10832" s="18">
        <v>8</v>
      </c>
      <c r="H10832" s="18">
        <v>9</v>
      </c>
      <c r="I10832" s="18">
        <v>11</v>
      </c>
      <c r="J10832" s="18">
        <v>12</v>
      </c>
      <c r="K10832" s="19"/>
      <c r="L10832" s="31" t="s">
        <v>82</v>
      </c>
      <c r="M10832" s="104" t="e">
        <f>#REF!</f>
        <v>#REF!</v>
      </c>
      <c r="N10832" s="113" t="e">
        <f>IF(M10832=0,"",CHOOSE(M10832,"3","4","4","5","5","6","6","6","6","6","8","8","8","8","8","8","8","8","8","8","9","9","9","9","9","9","9","9","9","9","11","11","11","11","11","11","11","11","11","11","12","12","12","12","12","12","12","12","12","12","12","手入力箇所","手入力箇所","手入力箇所","手入力箇所","手入力箇所","手入力箇所","手入力箇所","手入力箇所","手入力箇所","手入力箇所"))</f>
        <v>#REF!</v>
      </c>
    </row>
    <row r="10833" spans="1:14" ht="13.8" thickBot="1" x14ac:dyDescent="0.25">
      <c r="A10833" s="31" t="s">
        <v>83</v>
      </c>
      <c r="B10833" s="18">
        <v>3</v>
      </c>
      <c r="C10833" s="18">
        <v>4</v>
      </c>
      <c r="D10833" s="18">
        <v>4</v>
      </c>
      <c r="E10833" s="18">
        <v>5</v>
      </c>
      <c r="F10833" s="18">
        <v>6</v>
      </c>
      <c r="G10833" s="18">
        <v>8</v>
      </c>
      <c r="H10833" s="18">
        <v>10</v>
      </c>
      <c r="I10833" s="18">
        <v>12</v>
      </c>
      <c r="J10833" s="18">
        <v>13</v>
      </c>
      <c r="K10833" s="19"/>
      <c r="L10833" s="31" t="s">
        <v>83</v>
      </c>
      <c r="M10833" s="104" t="e">
        <f>#REF!</f>
        <v>#REF!</v>
      </c>
      <c r="N10833" s="113" t="e">
        <f>IF(M10833=0,"",CHOOSE(M10833,"3","4","4","5","5","6","6","6","6","6","8","8","8","8","8","8","8","8","8","8","10","10","10","10","10","10","10","10","10","10","12","12","12","12","12","12","12","12","12","12","13","13","13","13","13","13","13","13","13","13","13","手入力箇所","手入力箇所","手入力箇所","手入力箇所","手入力箇所","手入力箇所","手入力箇所","手入力箇所","手入力箇所","手入力箇所"))</f>
        <v>#REF!</v>
      </c>
    </row>
    <row r="10834" spans="1:14" ht="27" thickBot="1" x14ac:dyDescent="0.25">
      <c r="A10834" s="32" t="s">
        <v>84</v>
      </c>
      <c r="B10834" s="20">
        <v>1</v>
      </c>
      <c r="C10834" s="20">
        <v>2</v>
      </c>
      <c r="D10834" s="20">
        <v>3</v>
      </c>
      <c r="E10834" s="20">
        <v>4</v>
      </c>
      <c r="F10834" s="20">
        <v>8</v>
      </c>
      <c r="G10834" s="20">
        <v>19</v>
      </c>
      <c r="H10834" s="63"/>
      <c r="I10834" s="63"/>
      <c r="J10834" s="63"/>
      <c r="K10834" s="21"/>
      <c r="L10834" s="32" t="s">
        <v>84</v>
      </c>
      <c r="M10834" s="104" t="e">
        <f>#REF!</f>
        <v>#REF!</v>
      </c>
      <c r="N10834" s="113" t="e">
        <f>IF(M10834=0,"",CHOOSE(M10834,"1","2","3","4","4","8","8","8","8","8","19","19","19","19","19","19","19","19","19","19","手入力箇所","手入力箇所","手入力箇所","手入力箇所","手入力箇所","手入力箇所","手入力箇所","手入力箇所","手入力箇所","手入力箇所"))</f>
        <v>#REF!</v>
      </c>
    </row>
    <row r="10835" spans="1:14" ht="13.8" thickBot="1" x14ac:dyDescent="0.25"/>
    <row r="10836" spans="1:14" ht="13.8" thickBot="1" x14ac:dyDescent="0.25">
      <c r="A10836" s="686" t="e">
        <f>A10809</f>
        <v>#REF!</v>
      </c>
      <c r="B10836" s="686"/>
      <c r="C10836" s="686"/>
      <c r="D10836" s="687" t="s">
        <v>193</v>
      </c>
      <c r="E10836" s="687"/>
      <c r="F10836" s="687"/>
      <c r="G10836" s="687"/>
      <c r="H10836" s="687"/>
      <c r="I10836" s="687"/>
      <c r="J10836" s="687"/>
      <c r="K10836" s="687"/>
      <c r="L10836" s="687"/>
      <c r="M10836" s="687"/>
      <c r="N10836" s="687"/>
    </row>
    <row r="10837" spans="1:14" ht="13.8" thickBot="1" x14ac:dyDescent="0.25">
      <c r="A10837" s="105"/>
      <c r="B10837" s="33">
        <v>1</v>
      </c>
      <c r="C10837" s="24">
        <v>2</v>
      </c>
      <c r="D10837" s="24">
        <v>3</v>
      </c>
      <c r="E10837" s="24" t="s">
        <v>58</v>
      </c>
      <c r="F10837" s="24" t="s">
        <v>59</v>
      </c>
      <c r="G10837" s="24" t="s">
        <v>60</v>
      </c>
      <c r="H10837" s="24" t="s">
        <v>61</v>
      </c>
      <c r="I10837" s="24" t="s">
        <v>62</v>
      </c>
      <c r="J10837" s="24" t="s">
        <v>194</v>
      </c>
      <c r="K10837" s="102" t="s">
        <v>85</v>
      </c>
      <c r="L10837" s="105" t="s">
        <v>189</v>
      </c>
      <c r="M10837" s="105" t="s">
        <v>188</v>
      </c>
      <c r="N10837" s="105" t="s">
        <v>51</v>
      </c>
    </row>
    <row r="10838" spans="1:14" ht="13.8" thickBot="1" x14ac:dyDescent="0.25">
      <c r="A10838" s="26" t="s">
        <v>56</v>
      </c>
      <c r="B10838" s="22">
        <v>16</v>
      </c>
      <c r="C10838" s="22">
        <v>25</v>
      </c>
      <c r="D10838" s="22">
        <v>32</v>
      </c>
      <c r="E10838" s="22">
        <v>38</v>
      </c>
      <c r="F10838" s="22">
        <v>56</v>
      </c>
      <c r="G10838" s="22">
        <v>87</v>
      </c>
      <c r="H10838" s="22">
        <v>121</v>
      </c>
      <c r="I10838" s="22"/>
      <c r="J10838" s="23"/>
      <c r="K10838" s="68"/>
      <c r="L10838" s="107" t="s">
        <v>56</v>
      </c>
      <c r="M10838" s="103" t="e">
        <f>#REF!</f>
        <v>#REF!</v>
      </c>
      <c r="N10838" s="103" t="e">
        <f>IF(M10838=0,"",CHOOSE(M10838,"16","25","32","38","38","56","56","56","56","56","87","87","87","87","87","87","87","87","87","87","121","121","121","121","121","121","121","121","121","121","手入力箇所","手入力箇所","手入力箇所","手入力箇所","手入力箇所","手入力箇所","手入力箇所","手入力箇所","手入力箇所","手入力箇所"))</f>
        <v>#REF!</v>
      </c>
    </row>
    <row r="10839" spans="1:14" ht="13.8" thickBot="1" x14ac:dyDescent="0.25">
      <c r="A10839" s="27" t="s">
        <v>57</v>
      </c>
      <c r="B10839" s="18">
        <v>25</v>
      </c>
      <c r="C10839" s="18">
        <v>33</v>
      </c>
      <c r="D10839" s="18">
        <v>40</v>
      </c>
      <c r="E10839" s="18">
        <v>45</v>
      </c>
      <c r="F10839" s="18">
        <v>58</v>
      </c>
      <c r="G10839" s="18">
        <v>79</v>
      </c>
      <c r="H10839" s="18"/>
      <c r="I10839" s="18"/>
      <c r="J10839" s="62"/>
      <c r="K10839" s="69"/>
      <c r="L10839" s="107" t="s">
        <v>57</v>
      </c>
      <c r="M10839" s="103" t="e">
        <f>#REF!</f>
        <v>#REF!</v>
      </c>
      <c r="N10839" s="103" t="e">
        <f>IF(M10839=0,"",CHOOSE(M10839,"25","33","40","45","45","58","58","58","58","58","79","79","79","79","79","79","79","79","79","79","手入力箇所","手入力箇所","手入力箇所","手入力箇所","手入力箇所","手入力箇所","手入力箇所","手入力箇所","手入力箇所","手入力箇所"))</f>
        <v>#REF!</v>
      </c>
    </row>
    <row r="10840" spans="1:14" ht="48.6" thickBot="1" x14ac:dyDescent="0.25">
      <c r="A10840" s="28" t="s">
        <v>64</v>
      </c>
      <c r="B10840" s="18">
        <v>32</v>
      </c>
      <c r="C10840" s="18"/>
      <c r="D10840" s="18"/>
      <c r="E10840" s="18"/>
      <c r="F10840" s="18"/>
      <c r="G10840" s="18"/>
      <c r="H10840" s="18"/>
      <c r="I10840" s="18"/>
      <c r="J10840" s="62"/>
      <c r="K10840" s="69"/>
      <c r="L10840" s="108" t="s">
        <v>64</v>
      </c>
      <c r="M10840" s="103" t="e">
        <f>#REF!</f>
        <v>#REF!</v>
      </c>
      <c r="N10840" s="103" t="e">
        <f>IF(M10840=0,"",CHOOSE(M10840,"32","手入力箇所","手入力箇所","手入力箇所","手入力箇所","手入力箇所","手入力箇所","手入力箇所","手入力箇所","手入力箇所","手入力箇所"))</f>
        <v>#REF!</v>
      </c>
    </row>
    <row r="10841" spans="1:14" ht="48.6" thickBot="1" x14ac:dyDescent="0.25">
      <c r="A10841" s="28" t="s">
        <v>65</v>
      </c>
      <c r="B10841" s="18">
        <v>36</v>
      </c>
      <c r="C10841" s="18"/>
      <c r="D10841" s="18"/>
      <c r="E10841" s="18"/>
      <c r="F10841" s="18"/>
      <c r="G10841" s="18"/>
      <c r="H10841" s="18"/>
      <c r="I10841" s="18"/>
      <c r="J10841" s="62"/>
      <c r="K10841" s="69"/>
      <c r="L10841" s="108" t="s">
        <v>65</v>
      </c>
      <c r="M10841" s="103" t="e">
        <f>#REF!</f>
        <v>#REF!</v>
      </c>
      <c r="N10841" s="103" t="e">
        <f>IF(M10841=0,"",CHOOSE(M10841,"36","手入力箇所","手入力箇所","手入力箇所","手入力箇所","手入力箇所","手入力箇所","手入力箇所","手入力箇所","手入力箇所","手入力箇所"))</f>
        <v>#REF!</v>
      </c>
    </row>
    <row r="10842" spans="1:14" ht="24.6" thickBot="1" x14ac:dyDescent="0.25">
      <c r="A10842" s="28" t="s">
        <v>66</v>
      </c>
      <c r="B10842" s="18">
        <v>24</v>
      </c>
      <c r="C10842" s="18">
        <v>30</v>
      </c>
      <c r="D10842" s="18">
        <v>33</v>
      </c>
      <c r="E10842" s="18">
        <v>35</v>
      </c>
      <c r="F10842" s="18">
        <v>42</v>
      </c>
      <c r="G10842" s="18"/>
      <c r="H10842" s="18"/>
      <c r="I10842" s="18"/>
      <c r="J10842" s="62"/>
      <c r="K10842" s="69"/>
      <c r="L10842" s="108" t="s">
        <v>66</v>
      </c>
      <c r="M10842" s="103" t="e">
        <f>#REF!</f>
        <v>#REF!</v>
      </c>
      <c r="N10842" s="103" t="e">
        <f>IF(M10842=0,"",CHOOSE(M10842,"24","30","33","35","35","42","42","42","42","42","手入力箇所","手入力箇所","手入力箇所","手入力箇所","手入力箇所","手入力箇所","手入力箇所","手入力箇所","手入力箇所","手入力箇所"))</f>
        <v>#REF!</v>
      </c>
    </row>
    <row r="10843" spans="1:14" ht="36.6" thickBot="1" x14ac:dyDescent="0.25">
      <c r="A10843" s="28" t="s">
        <v>67</v>
      </c>
      <c r="B10843" s="18">
        <v>7</v>
      </c>
      <c r="C10843" s="18">
        <v>12</v>
      </c>
      <c r="D10843" s="18">
        <v>16</v>
      </c>
      <c r="E10843" s="18">
        <v>19</v>
      </c>
      <c r="F10843" s="18"/>
      <c r="G10843" s="18"/>
      <c r="H10843" s="18"/>
      <c r="I10843" s="18"/>
      <c r="J10843" s="62"/>
      <c r="K10843" s="69"/>
      <c r="L10843" s="108" t="s">
        <v>67</v>
      </c>
      <c r="M10843" s="103" t="e">
        <f>#REF!</f>
        <v>#REF!</v>
      </c>
      <c r="N10843" s="103" t="e">
        <f>IF(M10843=0,"",CHOOSE(M10843,"7","12","16","19","19","手入力箇所","手入力箇所","手入力箇所","手入力箇所","手入力箇所","手入力箇所","手入力箇所","手入力箇所","手入力箇所","手入力箇所"))</f>
        <v>#REF!</v>
      </c>
    </row>
    <row r="10844" spans="1:14" ht="24.6" thickBot="1" x14ac:dyDescent="0.25">
      <c r="A10844" s="28" t="s">
        <v>68</v>
      </c>
      <c r="B10844" s="18">
        <v>21</v>
      </c>
      <c r="C10844" s="18">
        <v>35</v>
      </c>
      <c r="D10844" s="18">
        <v>48</v>
      </c>
      <c r="E10844" s="18">
        <v>59</v>
      </c>
      <c r="F10844" s="18">
        <v>94</v>
      </c>
      <c r="G10844" s="18">
        <v>159</v>
      </c>
      <c r="H10844" s="18">
        <v>235</v>
      </c>
      <c r="I10844" s="18"/>
      <c r="J10844" s="62"/>
      <c r="K10844" s="69"/>
      <c r="L10844" s="108" t="s">
        <v>68</v>
      </c>
      <c r="M10844" s="103" t="e">
        <f>#REF!</f>
        <v>#REF!</v>
      </c>
      <c r="N10844" s="103" t="e">
        <f>IF(M10844=0,"",CHOOSE(M10844,"21","35","48","59","59","94","94","94","94","94","159","159","159","159","159","159","159","159","159","159","235","235","235","235","235","235","235","235","235","235","手入力箇所","手入力箇所","手入力箇所","手入力箇所","手入力箇所","手入力箇所","手入力箇所","手入力箇所","手入力箇所","手入力箇所"))</f>
        <v>#REF!</v>
      </c>
    </row>
    <row r="10845" spans="1:14" ht="36.6" thickBot="1" x14ac:dyDescent="0.25">
      <c r="A10845" s="28" t="s">
        <v>69</v>
      </c>
      <c r="B10845" s="18">
        <v>22</v>
      </c>
      <c r="C10845" s="18">
        <v>26</v>
      </c>
      <c r="D10845" s="18">
        <v>28</v>
      </c>
      <c r="E10845" s="18">
        <v>29</v>
      </c>
      <c r="F10845" s="18">
        <v>34</v>
      </c>
      <c r="G10845" s="18"/>
      <c r="H10845" s="18"/>
      <c r="I10845" s="18"/>
      <c r="J10845" s="62"/>
      <c r="K10845" s="69"/>
      <c r="L10845" s="108" t="s">
        <v>69</v>
      </c>
      <c r="M10845" s="103" t="e">
        <f>#REF!</f>
        <v>#REF!</v>
      </c>
      <c r="N10845" s="103" t="e">
        <f>IF(M10845=0,"",CHOOSE(M10845,"22","26","28","29","29","34","34","34","34","34","手入力箇所","手入力箇所","手入力箇所","手入力箇所","手入力箇所","手入力箇所","手入力箇所","手入力箇所","手入力箇所","手入力箇所"))</f>
        <v>#REF!</v>
      </c>
    </row>
    <row r="10846" spans="1:14" ht="13.8" thickBot="1" x14ac:dyDescent="0.25">
      <c r="A10846" s="27" t="s">
        <v>63</v>
      </c>
      <c r="B10846" s="18">
        <v>21</v>
      </c>
      <c r="C10846" s="18">
        <v>33</v>
      </c>
      <c r="D10846" s="18">
        <v>46</v>
      </c>
      <c r="E10846" s="18">
        <v>56</v>
      </c>
      <c r="F10846" s="18">
        <v>89</v>
      </c>
      <c r="G10846" s="18">
        <v>151</v>
      </c>
      <c r="H10846" s="18">
        <v>224</v>
      </c>
      <c r="I10846" s="18">
        <v>289</v>
      </c>
      <c r="J10846" s="18">
        <v>350</v>
      </c>
      <c r="K10846" s="69"/>
      <c r="L10846" s="107" t="s">
        <v>63</v>
      </c>
      <c r="M10846" s="103" t="e">
        <f>#REF!</f>
        <v>#REF!</v>
      </c>
      <c r="N10846" s="103" t="e">
        <f>IF(M10846=0,"",CHOOSE(M10846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847" spans="1:14" ht="24.6" thickBot="1" x14ac:dyDescent="0.25">
      <c r="A10847" s="34" t="s">
        <v>70</v>
      </c>
      <c r="B10847" s="35">
        <v>13</v>
      </c>
      <c r="C10847" s="35">
        <v>33</v>
      </c>
      <c r="D10847" s="35">
        <v>59</v>
      </c>
      <c r="E10847" s="35"/>
      <c r="F10847" s="35"/>
      <c r="G10847" s="35"/>
      <c r="H10847" s="35"/>
      <c r="I10847" s="35"/>
      <c r="J10847" s="36"/>
      <c r="K10847" s="67"/>
      <c r="L10847" s="108" t="s">
        <v>70</v>
      </c>
      <c r="M10847" s="103" t="e">
        <f>#REF!</f>
        <v>#REF!</v>
      </c>
      <c r="N10847" s="103" t="e">
        <f>IF(M10847=0,"",CHOOSE(M10847,"13","33","59","手入力箇所","手入力箇所","手入力箇所","手入力箇所","手入力箇所","手入力箇所","手入力箇所","手入力箇所","手入力箇所","手入力箇所"))</f>
        <v>#REF!</v>
      </c>
    </row>
    <row r="10848" spans="1:14" ht="13.8" thickBot="1" x14ac:dyDescent="0.25">
      <c r="A10848" s="37" t="s">
        <v>71</v>
      </c>
      <c r="B10848" s="17">
        <v>23</v>
      </c>
      <c r="C10848" s="17">
        <v>39</v>
      </c>
      <c r="D10848" s="17">
        <v>97</v>
      </c>
      <c r="E10848" s="17"/>
      <c r="F10848" s="17"/>
      <c r="G10848" s="17"/>
      <c r="H10848" s="17"/>
      <c r="I10848" s="17"/>
      <c r="J10848" s="64"/>
      <c r="K10848" s="70"/>
      <c r="L10848" s="109" t="s">
        <v>71</v>
      </c>
      <c r="M10848" s="103" t="e">
        <f>#REF!</f>
        <v>#REF!</v>
      </c>
      <c r="N10848" s="103" t="e">
        <f>IF(M10848=0,"",CHOOSE(M10848,"23","39","97","手入力箇所","手入力箇所","手入力箇所","手入力箇所","手入力箇所","手入力箇所","手入力箇所","手入力箇所","手入力箇所","手入力箇所"))</f>
        <v>#REF!</v>
      </c>
    </row>
    <row r="10849" spans="1:14" ht="13.8" thickBot="1" x14ac:dyDescent="0.25">
      <c r="A10849" s="29" t="s">
        <v>72</v>
      </c>
      <c r="B10849" s="18">
        <v>21</v>
      </c>
      <c r="C10849" s="18">
        <v>37</v>
      </c>
      <c r="D10849" s="18">
        <v>58</v>
      </c>
      <c r="E10849" s="18">
        <v>76</v>
      </c>
      <c r="F10849" s="18">
        <v>137</v>
      </c>
      <c r="G10849" s="18"/>
      <c r="H10849" s="18"/>
      <c r="I10849" s="18"/>
      <c r="J10849" s="62"/>
      <c r="K10849" s="69"/>
      <c r="L10849" s="109" t="s">
        <v>72</v>
      </c>
      <c r="M10849" s="103" t="e">
        <f>#REF!</f>
        <v>#REF!</v>
      </c>
      <c r="N10849" s="103" t="e">
        <f>IF(M10849=0,"",CHOOSE(M10849,"21","37","58","76","76","137","137","137","137","137","手入力箇所","手入力箇所","手入力箇所","手入力箇所","手入力箇所","手入力箇所","手入力箇所","手入力箇所","手入力箇所","手入力箇所"))</f>
        <v>#REF!</v>
      </c>
    </row>
    <row r="10850" spans="1:14" ht="13.8" thickBot="1" x14ac:dyDescent="0.25">
      <c r="A10850" s="29" t="s">
        <v>73</v>
      </c>
      <c r="B10850" s="18">
        <v>48</v>
      </c>
      <c r="C10850" s="18">
        <v>93</v>
      </c>
      <c r="D10850" s="18">
        <v>138</v>
      </c>
      <c r="E10850" s="18">
        <v>183</v>
      </c>
      <c r="F10850" s="18"/>
      <c r="G10850" s="18"/>
      <c r="H10850" s="18"/>
      <c r="I10850" s="18"/>
      <c r="J10850" s="62"/>
      <c r="K10850" s="69"/>
      <c r="L10850" s="109" t="s">
        <v>73</v>
      </c>
      <c r="M10850" s="103" t="e">
        <f>#REF!</f>
        <v>#REF!</v>
      </c>
      <c r="N10850" s="103" t="e">
        <f>IF(M10850=0,"",CHOOSE(M10850,"48","93","138","183","183","手入力箇所","手入力箇所","手入力箇所","手入力箇所","手入力箇所","手入力箇所","手入力箇所","手入力箇所","手入力箇所","手入力箇所"))</f>
        <v>#REF!</v>
      </c>
    </row>
    <row r="10851" spans="1:14" ht="37.200000000000003" thickBot="1" x14ac:dyDescent="0.25">
      <c r="A10851" s="30" t="s">
        <v>74</v>
      </c>
      <c r="B10851" s="18">
        <v>13</v>
      </c>
      <c r="C10851" s="18">
        <v>26</v>
      </c>
      <c r="D10851" s="18">
        <v>40</v>
      </c>
      <c r="E10851" s="18">
        <v>55</v>
      </c>
      <c r="F10851" s="18">
        <v>107</v>
      </c>
      <c r="G10851" s="18">
        <v>224</v>
      </c>
      <c r="H10851" s="18">
        <v>386</v>
      </c>
      <c r="I10851" s="18"/>
      <c r="J10851" s="62"/>
      <c r="K10851" s="69"/>
      <c r="L10851" s="110" t="s">
        <v>74</v>
      </c>
      <c r="M10851" s="103" t="e">
        <f>#REF!</f>
        <v>#REF!</v>
      </c>
      <c r="N10851" s="103" t="e">
        <f>IF(M10851=0,"",CHOOSE(M10851,"13","26","40","55","55","107","107","107","107","107","224","224","224","224","224","224","224","224","224","224","386","386","386","386","386","386","386","386","386","386","手入力箇所","手入力箇所","手入力箇所","手入力箇所","手入力箇所","手入力箇所","手入力箇所","手入力箇所","手入力箇所","手入力箇所"))</f>
        <v>#REF!</v>
      </c>
    </row>
    <row r="10852" spans="1:14" ht="13.8" thickBot="1" x14ac:dyDescent="0.25">
      <c r="A10852" s="29" t="s">
        <v>75</v>
      </c>
      <c r="B10852" s="18">
        <v>36</v>
      </c>
      <c r="C10852" s="18">
        <v>98</v>
      </c>
      <c r="D10852" s="18">
        <v>173</v>
      </c>
      <c r="E10852" s="18">
        <v>274</v>
      </c>
      <c r="F10852" s="18"/>
      <c r="G10852" s="18"/>
      <c r="H10852" s="18"/>
      <c r="I10852" s="18"/>
      <c r="J10852" s="62"/>
      <c r="K10852" s="69"/>
      <c r="L10852" s="109" t="s">
        <v>75</v>
      </c>
      <c r="M10852" s="103" t="e">
        <f>#REF!</f>
        <v>#REF!</v>
      </c>
      <c r="N10852" s="103" t="e">
        <f>IF(M10852=0,"",CHOOSE(M10852,"36","98","173","274","274","手入力箇所","手入力箇所","手入力箇所","手入力箇所","手入力箇所","手入力箇所","手入力箇所","手入力箇所","手入力箇所","手入力箇所"))</f>
        <v>#REF!</v>
      </c>
    </row>
    <row r="10853" spans="1:14" ht="37.200000000000003" thickBot="1" x14ac:dyDescent="0.25">
      <c r="A10853" s="30" t="s">
        <v>76</v>
      </c>
      <c r="B10853" s="18">
        <v>127</v>
      </c>
      <c r="C10853" s="18">
        <v>127</v>
      </c>
      <c r="D10853" s="18">
        <v>127</v>
      </c>
      <c r="E10853" s="18">
        <v>127</v>
      </c>
      <c r="F10853" s="18"/>
      <c r="G10853" s="18"/>
      <c r="H10853" s="18"/>
      <c r="I10853" s="18"/>
      <c r="J10853" s="62"/>
      <c r="K10853" s="69"/>
      <c r="L10853" s="110" t="s">
        <v>76</v>
      </c>
      <c r="M10853" s="103" t="e">
        <f>#REF!</f>
        <v>#REF!</v>
      </c>
      <c r="N10853" s="103" t="e">
        <f>IF(M10853=0,"",CHOOSE(M10853,"127","127","127","127","127","手入力箇所","手入力箇所","手入力箇所","手入力箇所","手入力箇所","手入力箇所","手入力箇所","手入力箇所","手入力箇所","手入力箇所"))</f>
        <v>#REF!</v>
      </c>
    </row>
    <row r="10854" spans="1:14" ht="27" thickBot="1" x14ac:dyDescent="0.25">
      <c r="A10854" s="31" t="s">
        <v>77</v>
      </c>
      <c r="B10854" s="18">
        <v>42</v>
      </c>
      <c r="C10854" s="18">
        <v>90</v>
      </c>
      <c r="D10854" s="18">
        <v>141</v>
      </c>
      <c r="E10854" s="18">
        <v>193</v>
      </c>
      <c r="F10854" s="62"/>
      <c r="G10854" s="62"/>
      <c r="H10854" s="62"/>
      <c r="I10854" s="62"/>
      <c r="J10854" s="62"/>
      <c r="K10854" s="69"/>
      <c r="L10854" s="111" t="s">
        <v>77</v>
      </c>
      <c r="M10854" s="103" t="e">
        <f>#REF!</f>
        <v>#REF!</v>
      </c>
      <c r="N10854" s="103" t="e">
        <f>IF(M10854=0,"",CHOOSE(M10854,"42","90","141","193","1936","手入力箇所","手入力箇所","手入力箇所","手入力箇所","手入力箇所","手入力箇所","手入力箇所","手入力箇所","手入力箇所","手入力箇所"))</f>
        <v>#REF!</v>
      </c>
    </row>
    <row r="10855" spans="1:14" ht="40.200000000000003" thickBot="1" x14ac:dyDescent="0.25">
      <c r="A10855" s="31" t="s">
        <v>78</v>
      </c>
      <c r="B10855" s="18">
        <v>24</v>
      </c>
      <c r="C10855" s="18">
        <v>43</v>
      </c>
      <c r="D10855" s="18">
        <v>61</v>
      </c>
      <c r="E10855" s="18">
        <v>76</v>
      </c>
      <c r="F10855" s="62"/>
      <c r="G10855" s="62"/>
      <c r="H10855" s="62"/>
      <c r="I10855" s="62"/>
      <c r="J10855" s="62"/>
      <c r="K10855" s="69"/>
      <c r="L10855" s="111" t="s">
        <v>78</v>
      </c>
      <c r="M10855" s="103" t="e">
        <f>#REF!</f>
        <v>#REF!</v>
      </c>
      <c r="N10855" s="103" t="e">
        <f>IF(M10855=0,"",CHOOSE(M10855,"24","43","61","76","76","手入力箇所","手入力箇所","手入力箇所","手入力箇所","手入力箇所","手入力箇所","手入力箇所","手入力箇所","手入力箇所","手入力箇所"))</f>
        <v>#REF!</v>
      </c>
    </row>
    <row r="10856" spans="1:14" ht="27" thickBot="1" x14ac:dyDescent="0.25">
      <c r="A10856" s="31" t="s">
        <v>79</v>
      </c>
      <c r="B10856" s="18">
        <v>54</v>
      </c>
      <c r="C10856" s="18">
        <v>77</v>
      </c>
      <c r="D10856" s="18">
        <v>94</v>
      </c>
      <c r="E10856" s="18">
        <v>107</v>
      </c>
      <c r="F10856" s="62"/>
      <c r="G10856" s="62"/>
      <c r="H10856" s="62"/>
      <c r="I10856" s="62"/>
      <c r="J10856" s="62"/>
      <c r="K10856" s="69"/>
      <c r="L10856" s="111" t="s">
        <v>79</v>
      </c>
      <c r="M10856" s="103" t="e">
        <f>#REF!</f>
        <v>#REF!</v>
      </c>
      <c r="N10856" s="103" t="e">
        <f>IF(M10856=0,"",CHOOSE(M10856,"54","77","94","107","107","手入力箇所","手入力箇所","手入力箇所","手入力箇所","手入力箇所","手入力箇所","手入力箇所","手入力箇所","手入力箇所","手入力箇所"))</f>
        <v>#REF!</v>
      </c>
    </row>
    <row r="10857" spans="1:14" ht="40.200000000000003" thickBot="1" x14ac:dyDescent="0.25">
      <c r="A10857" s="31" t="s">
        <v>80</v>
      </c>
      <c r="B10857" s="18">
        <v>49</v>
      </c>
      <c r="C10857" s="18">
        <v>53</v>
      </c>
      <c r="D10857" s="18">
        <v>55</v>
      </c>
      <c r="E10857" s="18">
        <v>56</v>
      </c>
      <c r="F10857" s="62"/>
      <c r="G10857" s="62"/>
      <c r="H10857" s="62"/>
      <c r="I10857" s="62"/>
      <c r="J10857" s="62"/>
      <c r="K10857" s="69"/>
      <c r="L10857" s="111" t="s">
        <v>80</v>
      </c>
      <c r="M10857" s="103" t="e">
        <f>#REF!</f>
        <v>#REF!</v>
      </c>
      <c r="N10857" s="103" t="e">
        <f>IF(M10857=0,"",CHOOSE(M10857,"49","53","55","56","56","手入力箇所","手入力箇所","手入力箇所","手入力箇所","手入力箇所","手入力箇所","手入力箇所","手入力箇所","手入力箇所","手入力箇所"))</f>
        <v>#REF!</v>
      </c>
    </row>
    <row r="10858" spans="1:14" ht="40.200000000000003" thickBot="1" x14ac:dyDescent="0.25">
      <c r="A10858" s="38" t="s">
        <v>81</v>
      </c>
      <c r="B10858" s="35">
        <v>232</v>
      </c>
      <c r="C10858" s="35">
        <v>232</v>
      </c>
      <c r="D10858" s="36"/>
      <c r="E10858" s="36"/>
      <c r="F10858" s="36"/>
      <c r="G10858" s="36"/>
      <c r="H10858" s="36"/>
      <c r="I10858" s="36"/>
      <c r="J10858" s="36"/>
      <c r="K10858" s="67"/>
      <c r="L10858" s="111" t="s">
        <v>81</v>
      </c>
      <c r="M10858" s="103" t="e">
        <f>#REF!</f>
        <v>#REF!</v>
      </c>
      <c r="N10858" s="103" t="e">
        <f>IF(M10858=0,"",CHOOSE(M10858,"232","232","手入力箇所","手入力箇所","手入力箇所","手入力箇所","手入力箇所","手入力箇所","手入力箇所","手入力箇所","手入力箇所","手入力箇所"))</f>
        <v>#REF!</v>
      </c>
    </row>
    <row r="10859" spans="1:14" ht="13.8" thickBot="1" x14ac:dyDescent="0.25">
      <c r="A10859" s="39" t="s">
        <v>82</v>
      </c>
      <c r="B10859" s="17">
        <v>6</v>
      </c>
      <c r="C10859" s="17">
        <v>9</v>
      </c>
      <c r="D10859" s="17">
        <v>11</v>
      </c>
      <c r="E10859" s="17">
        <v>13</v>
      </c>
      <c r="F10859" s="17">
        <v>18</v>
      </c>
      <c r="G10859" s="17">
        <v>26</v>
      </c>
      <c r="H10859" s="17">
        <v>35</v>
      </c>
      <c r="I10859" s="17">
        <v>43</v>
      </c>
      <c r="J10859" s="17">
        <v>49</v>
      </c>
      <c r="K10859" s="70"/>
      <c r="L10859" s="111" t="s">
        <v>82</v>
      </c>
      <c r="M10859" s="103" t="e">
        <f>#REF!</f>
        <v>#REF!</v>
      </c>
      <c r="N10859" s="103" t="e">
        <f>IF(M10859=0,"",CHOOSE(M10859,"6","9","11","13","13","18","18","18","18","18","26","26","26","26","26","26","26","26","26","26","35","35","35","35","35","35","35","35","35","35","43","43","43","43","43","43","43","43","43","43","49","49","49","49","49","49","49","49","49","49","手入力箇所","手入力箇所","手入力箇所","手入力箇所","手入力箇所","手入力箇所","手入力箇所","手入力箇所","手入力箇所","手入力箇所"))</f>
        <v>#REF!</v>
      </c>
    </row>
    <row r="10860" spans="1:14" ht="13.8" thickBot="1" x14ac:dyDescent="0.25">
      <c r="A10860" s="31" t="s">
        <v>83</v>
      </c>
      <c r="B10860" s="18">
        <v>6</v>
      </c>
      <c r="C10860" s="18">
        <v>10</v>
      </c>
      <c r="D10860" s="18">
        <v>14</v>
      </c>
      <c r="E10860" s="18">
        <v>17</v>
      </c>
      <c r="F10860" s="18">
        <v>29</v>
      </c>
      <c r="G10860" s="18">
        <v>50</v>
      </c>
      <c r="H10860" s="18">
        <v>76</v>
      </c>
      <c r="I10860" s="18">
        <v>100</v>
      </c>
      <c r="J10860" s="18">
        <v>123</v>
      </c>
      <c r="K10860" s="69"/>
      <c r="L10860" s="111" t="s">
        <v>83</v>
      </c>
      <c r="M10860" s="103" t="e">
        <f>#REF!</f>
        <v>#REF!</v>
      </c>
      <c r="N10860" s="103" t="e">
        <f>IF(M10860=0,"",CHOOSE(M10860,"6","10","14","17","17","29","29","29","29","29","50","50","50","50","50","50","50","50","50","50","76","76","76","76","76","76","76","76","76","76","100","100","100","100","100","100","100","100","100","100","123","123","123","123","123","123","123","123","123","123","手入力箇所","手入力箇所","手入力箇所","手入力箇所","手入力箇所","手入力箇所","手入力箇所","手入力箇所","手入力箇所"))</f>
        <v>#REF!</v>
      </c>
    </row>
    <row r="10861" spans="1:14" ht="27" thickBot="1" x14ac:dyDescent="0.25">
      <c r="A10861" s="32" t="s">
        <v>84</v>
      </c>
      <c r="B10861" s="20">
        <v>9</v>
      </c>
      <c r="C10861" s="20">
        <v>15</v>
      </c>
      <c r="D10861" s="20">
        <v>20</v>
      </c>
      <c r="E10861" s="20">
        <v>24</v>
      </c>
      <c r="F10861" s="20">
        <v>39</v>
      </c>
      <c r="G10861" s="20">
        <v>65</v>
      </c>
      <c r="H10861" s="63"/>
      <c r="I10861" s="63"/>
      <c r="J10861" s="63"/>
      <c r="K10861" s="106"/>
      <c r="L10861" s="111" t="s">
        <v>84</v>
      </c>
      <c r="M10861" s="103" t="e">
        <f>#REF!</f>
        <v>#REF!</v>
      </c>
      <c r="N10861" s="103" t="e">
        <f>IF(M10861=0,"",CHOOSE(M10861,"9","15","20","24","24","39","39","39","39","39","65","65","65","65","65","65","65","65","65","65","手入力箇所","手入力箇所","手入力箇所","手入力箇所","手入力箇所","手入力箇所","手入力箇所","手入力箇所","手入力箇所","手入力箇所"))</f>
        <v>#REF!</v>
      </c>
    </row>
    <row r="10864" spans="1:14" ht="13.8" thickBot="1" x14ac:dyDescent="0.25"/>
    <row r="10865" spans="1:14" ht="13.8" thickBot="1" x14ac:dyDescent="0.25">
      <c r="A10865" s="688" t="e">
        <f>#REF!</f>
        <v>#REF!</v>
      </c>
      <c r="B10865" s="688"/>
      <c r="C10865" s="688"/>
      <c r="D10865" s="689" t="s">
        <v>192</v>
      </c>
      <c r="E10865" s="689"/>
      <c r="F10865" s="689"/>
      <c r="G10865" s="689"/>
      <c r="H10865" s="689"/>
      <c r="I10865" s="689"/>
      <c r="J10865" s="689"/>
      <c r="K10865" s="689"/>
      <c r="L10865" s="689"/>
      <c r="M10865" s="689"/>
      <c r="N10865" s="689"/>
    </row>
    <row r="10866" spans="1:14" ht="13.8" thickBot="1" x14ac:dyDescent="0.25">
      <c r="A10866" s="65"/>
      <c r="B10866" s="33">
        <v>1</v>
      </c>
      <c r="C10866" s="24">
        <v>2</v>
      </c>
      <c r="D10866" s="24">
        <v>3</v>
      </c>
      <c r="E10866" s="24" t="s">
        <v>58</v>
      </c>
      <c r="F10866" s="24" t="s">
        <v>59</v>
      </c>
      <c r="G10866" s="24" t="s">
        <v>60</v>
      </c>
      <c r="H10866" s="24" t="s">
        <v>61</v>
      </c>
      <c r="I10866" s="24" t="s">
        <v>62</v>
      </c>
      <c r="J10866" s="24" t="s">
        <v>194</v>
      </c>
      <c r="K10866" s="25" t="s">
        <v>85</v>
      </c>
      <c r="L10866" s="105" t="s">
        <v>189</v>
      </c>
      <c r="M10866" s="105" t="s">
        <v>188</v>
      </c>
      <c r="N10866" s="105" t="s">
        <v>51</v>
      </c>
    </row>
    <row r="10867" spans="1:14" ht="13.8" thickBot="1" x14ac:dyDescent="0.25">
      <c r="A10867" s="26" t="s">
        <v>56</v>
      </c>
      <c r="B10867" s="22">
        <v>5</v>
      </c>
      <c r="C10867" s="22">
        <v>7</v>
      </c>
      <c r="D10867" s="22">
        <v>8</v>
      </c>
      <c r="E10867" s="22">
        <v>8</v>
      </c>
      <c r="F10867" s="22">
        <v>10</v>
      </c>
      <c r="G10867" s="22">
        <v>13</v>
      </c>
      <c r="H10867" s="22">
        <v>16</v>
      </c>
      <c r="I10867" s="22"/>
      <c r="J10867" s="23"/>
      <c r="K10867" s="1"/>
      <c r="L10867" s="26" t="s">
        <v>56</v>
      </c>
      <c r="M10867" s="104" t="e">
        <f>#REF!</f>
        <v>#REF!</v>
      </c>
      <c r="N10867" s="112" t="e">
        <f>IF(M10867=0,"",CHOOSE(M10867,"5","7","8","8","8","10","10","10","10","10","13","13","13","13","13","13","13","13","13","13","16","16","16","16","16","16","16","16","16","16","16","手入力箇所","手入力箇所","手入力箇所","手入力箇所","手入力箇所","手入力箇所","手入力箇所","手入力箇所","手入力箇所","手入力箇所"))</f>
        <v>#REF!</v>
      </c>
    </row>
    <row r="10868" spans="1:14" ht="13.8" thickBot="1" x14ac:dyDescent="0.25">
      <c r="A10868" s="27" t="s">
        <v>57</v>
      </c>
      <c r="B10868" s="18">
        <v>5</v>
      </c>
      <c r="C10868" s="18">
        <v>7</v>
      </c>
      <c r="D10868" s="18">
        <v>8</v>
      </c>
      <c r="E10868" s="18">
        <v>9</v>
      </c>
      <c r="F10868" s="18">
        <v>12</v>
      </c>
      <c r="G10868" s="18">
        <v>16</v>
      </c>
      <c r="H10868" s="18"/>
      <c r="I10868" s="18"/>
      <c r="J10868" s="62"/>
      <c r="K10868" s="19"/>
      <c r="L10868" s="27" t="s">
        <v>57</v>
      </c>
      <c r="M10868" s="104" t="e">
        <f>#REF!</f>
        <v>#REF!</v>
      </c>
      <c r="N10868" s="113" t="e">
        <f>IF(M10868=0,"",CHOOSE(M10868,"5","7","8","9","9","12","12","12","12","12","16","16","16","16","16","16","16","16","16","16","手入力箇所","手入力箇所","手入力箇所","手入力箇所","手入力箇所","手入力箇所","手入力箇所","手入力箇所","手入力箇所","手入力箇所"))</f>
        <v>#REF!</v>
      </c>
    </row>
    <row r="10869" spans="1:14" ht="48.6" thickBot="1" x14ac:dyDescent="0.25">
      <c r="A10869" s="28" t="s">
        <v>64</v>
      </c>
      <c r="B10869" s="18">
        <v>6</v>
      </c>
      <c r="C10869" s="18"/>
      <c r="D10869" s="18"/>
      <c r="E10869" s="18"/>
      <c r="F10869" s="18"/>
      <c r="G10869" s="18"/>
      <c r="H10869" s="18"/>
      <c r="I10869" s="18"/>
      <c r="J10869" s="62"/>
      <c r="K10869" s="19"/>
      <c r="L10869" s="28" t="s">
        <v>64</v>
      </c>
      <c r="M10869" s="104" t="e">
        <f>#REF!</f>
        <v>#REF!</v>
      </c>
      <c r="N10869" s="113" t="e">
        <f>IF(M10869=0,"",CHOOSE(M10869,"6","手入力箇所","手入力箇所","手入力箇所","手入力箇所","手入力箇所","手入力箇所","手入力箇所","手入力箇所","手入力箇所","手入力箇所","",""))</f>
        <v>#REF!</v>
      </c>
    </row>
    <row r="10870" spans="1:14" ht="48.6" thickBot="1" x14ac:dyDescent="0.25">
      <c r="A10870" s="28" t="s">
        <v>65</v>
      </c>
      <c r="B10870" s="18">
        <v>6</v>
      </c>
      <c r="C10870" s="18"/>
      <c r="D10870" s="18"/>
      <c r="E10870" s="18"/>
      <c r="F10870" s="18"/>
      <c r="G10870" s="18"/>
      <c r="H10870" s="18"/>
      <c r="I10870" s="18"/>
      <c r="J10870" s="62"/>
      <c r="K10870" s="19"/>
      <c r="L10870" s="28" t="s">
        <v>65</v>
      </c>
      <c r="M10870" s="104" t="e">
        <f>#REF!</f>
        <v>#REF!</v>
      </c>
      <c r="N10870" s="113" t="e">
        <f>IF(M10870=0,"",CHOOSE(M10870,"6","手入力箇所","手入力箇所","手入力箇所","手入力箇所","手入力箇所","手入力箇所","手入力箇所","手入力箇所","手入力箇所","手入力箇所","",""))</f>
        <v>#REF!</v>
      </c>
    </row>
    <row r="10871" spans="1:14" ht="24.6" thickBot="1" x14ac:dyDescent="0.25">
      <c r="A10871" s="28" t="s">
        <v>66</v>
      </c>
      <c r="B10871" s="18">
        <v>5</v>
      </c>
      <c r="C10871" s="18">
        <v>7</v>
      </c>
      <c r="D10871" s="18">
        <v>8</v>
      </c>
      <c r="E10871" s="18">
        <v>9</v>
      </c>
      <c r="F10871" s="18">
        <v>12</v>
      </c>
      <c r="G10871" s="18"/>
      <c r="H10871" s="18"/>
      <c r="I10871" s="18"/>
      <c r="J10871" s="62"/>
      <c r="K10871" s="19"/>
      <c r="L10871" s="28" t="s">
        <v>66</v>
      </c>
      <c r="M10871" s="104" t="e">
        <f>#REF!</f>
        <v>#REF!</v>
      </c>
      <c r="N10871" s="113" t="e">
        <f>IF(M10871=0,"",CHOOSE(M10871,"5","7","8","9","9","12","12","12","12","12","手入力箇所","手入力箇所","手入力箇所","手入力箇所","手入力箇所","手入力箇所","手入力箇所","手入力箇所","手入力箇所","手入力箇所"))</f>
        <v>#REF!</v>
      </c>
    </row>
    <row r="10872" spans="1:14" ht="36.6" thickBot="1" x14ac:dyDescent="0.25">
      <c r="A10872" s="28" t="s">
        <v>67</v>
      </c>
      <c r="B10872" s="18">
        <v>4</v>
      </c>
      <c r="C10872" s="18">
        <v>5</v>
      </c>
      <c r="D10872" s="18">
        <v>5</v>
      </c>
      <c r="E10872" s="18">
        <v>6</v>
      </c>
      <c r="F10872" s="18"/>
      <c r="G10872" s="18"/>
      <c r="H10872" s="18"/>
      <c r="I10872" s="18"/>
      <c r="J10872" s="62"/>
      <c r="K10872" s="19"/>
      <c r="L10872" s="28" t="s">
        <v>67</v>
      </c>
      <c r="M10872" s="104" t="e">
        <f>#REF!</f>
        <v>#REF!</v>
      </c>
      <c r="N10872" s="113" t="e">
        <f>IF(M10872=0,"",CHOOSE(M10872,"4","5","5","6","6","手入力箇所","手入力箇所","手入力箇所","手入力箇所","手入力箇所","手入力箇所","手入力箇所","手入力箇所","手入力箇所","手入力箇所"))</f>
        <v>#REF!</v>
      </c>
    </row>
    <row r="10873" spans="1:14" ht="24.6" thickBot="1" x14ac:dyDescent="0.25">
      <c r="A10873" s="28" t="s">
        <v>68</v>
      </c>
      <c r="B10873" s="18">
        <v>12</v>
      </c>
      <c r="C10873" s="18">
        <v>12</v>
      </c>
      <c r="D10873" s="18">
        <v>12</v>
      </c>
      <c r="E10873" s="18">
        <v>12</v>
      </c>
      <c r="F10873" s="18">
        <v>12</v>
      </c>
      <c r="G10873" s="18">
        <v>12</v>
      </c>
      <c r="H10873" s="18">
        <v>12</v>
      </c>
      <c r="I10873" s="18"/>
      <c r="J10873" s="62"/>
      <c r="K10873" s="19"/>
      <c r="L10873" s="28" t="s">
        <v>68</v>
      </c>
      <c r="M10873" s="104" t="e">
        <f>#REF!</f>
        <v>#REF!</v>
      </c>
      <c r="N10873" s="113" t="e">
        <f>IF(M10873=0,"",CHOOSE(M10873,"12","12","12","12","12","12","12","12","12","12","12","12","12","12","12","12","12","12","12","12","12","12","12","12","12","12","12","12","12","12","手入力箇所","手入力箇所","手入力箇所","手入力箇所","手入力箇所","手入力箇所","手入力箇所","手入力箇所","手入力箇所","手入力箇所"))</f>
        <v>#REF!</v>
      </c>
    </row>
    <row r="10874" spans="1:14" ht="36.6" thickBot="1" x14ac:dyDescent="0.25">
      <c r="A10874" s="28" t="s">
        <v>69</v>
      </c>
      <c r="B10874" s="18">
        <v>7</v>
      </c>
      <c r="C10874" s="18">
        <v>7</v>
      </c>
      <c r="D10874" s="18">
        <v>7</v>
      </c>
      <c r="E10874" s="18">
        <v>7</v>
      </c>
      <c r="F10874" s="18">
        <v>7</v>
      </c>
      <c r="G10874" s="18"/>
      <c r="H10874" s="18"/>
      <c r="I10874" s="18"/>
      <c r="J10874" s="62"/>
      <c r="K10874" s="19"/>
      <c r="L10874" s="28" t="s">
        <v>69</v>
      </c>
      <c r="M10874" s="104" t="e">
        <f>#REF!</f>
        <v>#REF!</v>
      </c>
      <c r="N10874" s="113" t="e">
        <f>IF(M10874=0,"",CHOOSE(M10874,"7","7","7","7","7","7","7","7","7","7","手入力箇所","手入力箇所","手入力箇所","手入力箇所","手入力箇所","手入力箇所","手入力箇所","手入力箇所","手入力箇所","手入力箇所"))</f>
        <v>#REF!</v>
      </c>
    </row>
    <row r="10875" spans="1:14" ht="13.8" thickBot="1" x14ac:dyDescent="0.25">
      <c r="A10875" s="27" t="s">
        <v>63</v>
      </c>
      <c r="B10875" s="18">
        <v>4</v>
      </c>
      <c r="C10875" s="18">
        <v>5</v>
      </c>
      <c r="D10875" s="18">
        <v>7</v>
      </c>
      <c r="E10875" s="18">
        <v>8</v>
      </c>
      <c r="F10875" s="18">
        <v>11</v>
      </c>
      <c r="G10875" s="18">
        <v>16</v>
      </c>
      <c r="H10875" s="18">
        <v>22</v>
      </c>
      <c r="I10875" s="18">
        <v>26</v>
      </c>
      <c r="J10875" s="18">
        <v>31</v>
      </c>
      <c r="K10875" s="19"/>
      <c r="L10875" s="27" t="s">
        <v>63</v>
      </c>
      <c r="M10875" s="104" t="e">
        <f>#REF!</f>
        <v>#REF!</v>
      </c>
      <c r="N10875" s="113" t="e">
        <f>IF(M10875=0,"",CHOOSE(M10875,"4","5","7","8","8","11","11","11","11","11","16","16","16","16","16","16","16","16","16","16","22","22","22","22","22","22","22","22","22","22","26","26","26","26","26","26","26","26","26","26","31","31","31","31","31","31","31","31","31","31","31","手入力箇所","手入力箇所","手入力箇所","手入力箇所","手入力箇所","手入力箇所","手入力箇所","手入力箇所","手入力箇所","手入力箇所"))</f>
        <v>#REF!</v>
      </c>
    </row>
    <row r="10876" spans="1:14" ht="24.6" thickBot="1" x14ac:dyDescent="0.25">
      <c r="A10876" s="28" t="s">
        <v>70</v>
      </c>
      <c r="B10876" s="18">
        <v>5</v>
      </c>
      <c r="C10876" s="18">
        <v>6</v>
      </c>
      <c r="D10876" s="18">
        <v>7</v>
      </c>
      <c r="E10876" s="18"/>
      <c r="F10876" s="18"/>
      <c r="G10876" s="18"/>
      <c r="H10876" s="18"/>
      <c r="I10876" s="18"/>
      <c r="J10876" s="62"/>
      <c r="K10876" s="19"/>
      <c r="L10876" s="28" t="s">
        <v>70</v>
      </c>
      <c r="M10876" s="104" t="e">
        <f>#REF!</f>
        <v>#REF!</v>
      </c>
      <c r="N10876" s="113" t="e">
        <f>IF(M10876=0,"",CHOOSE(M10876,"5","6","7","手入力箇所","手入力箇所","手入力箇所","手入力箇所","手入力箇所","手入力箇所","手入力箇所","手入力箇所","手入力箇所","手入力箇所"))</f>
        <v>#REF!</v>
      </c>
    </row>
    <row r="10877" spans="1:14" ht="13.8" thickBot="1" x14ac:dyDescent="0.25">
      <c r="A10877" s="29" t="s">
        <v>71</v>
      </c>
      <c r="B10877" s="18">
        <v>3</v>
      </c>
      <c r="C10877" s="18">
        <v>6</v>
      </c>
      <c r="D10877" s="18">
        <v>19</v>
      </c>
      <c r="E10877" s="18"/>
      <c r="F10877" s="18"/>
      <c r="G10877" s="18"/>
      <c r="H10877" s="18"/>
      <c r="I10877" s="18"/>
      <c r="J10877" s="62"/>
      <c r="K10877" s="19"/>
      <c r="L10877" s="29" t="s">
        <v>71</v>
      </c>
      <c r="M10877" s="104" t="e">
        <f>#REF!</f>
        <v>#REF!</v>
      </c>
      <c r="N10877" s="113" t="e">
        <f>IF(M10877=0,"",CHOOSE(M10877,"3","6","19","手入力箇所","手入力箇所","手入力箇所","手入力箇所","手入力箇所","手入力箇所","手入力箇所","手入力箇所","手入力箇所","手入力箇所"))</f>
        <v>#REF!</v>
      </c>
    </row>
    <row r="10878" spans="1:14" ht="13.8" thickBot="1" x14ac:dyDescent="0.25">
      <c r="A10878" s="29" t="s">
        <v>72</v>
      </c>
      <c r="B10878" s="18">
        <v>1</v>
      </c>
      <c r="C10878" s="18">
        <v>3</v>
      </c>
      <c r="D10878" s="18">
        <v>5</v>
      </c>
      <c r="E10878" s="18">
        <v>9</v>
      </c>
      <c r="F10878" s="18">
        <v>26</v>
      </c>
      <c r="G10878" s="18"/>
      <c r="H10878" s="18"/>
      <c r="I10878" s="18"/>
      <c r="J10878" s="62"/>
      <c r="K10878" s="19"/>
      <c r="L10878" s="29" t="s">
        <v>72</v>
      </c>
      <c r="M10878" s="104" t="e">
        <f>#REF!</f>
        <v>#REF!</v>
      </c>
      <c r="N10878" s="113" t="e">
        <f>IF(M10878=0,"",CHOOSE(M10878,"1","3","5","9","9","26","26","26","26","26","手入力箇所","手入力箇所","手入力箇所","手入力箇所","手入力箇所","手入力箇所","手入力箇所","手入力箇所","手入力箇所","手入力箇所"))</f>
        <v>#REF!</v>
      </c>
    </row>
    <row r="10879" spans="1:14" ht="13.8" thickBot="1" x14ac:dyDescent="0.25">
      <c r="A10879" s="29" t="s">
        <v>73</v>
      </c>
      <c r="B10879" s="18">
        <v>4</v>
      </c>
      <c r="C10879" s="18">
        <v>11</v>
      </c>
      <c r="D10879" s="18">
        <v>20</v>
      </c>
      <c r="E10879" s="18">
        <v>33</v>
      </c>
      <c r="F10879" s="18"/>
      <c r="G10879" s="18"/>
      <c r="H10879" s="18"/>
      <c r="I10879" s="18"/>
      <c r="J10879" s="62"/>
      <c r="K10879" s="19"/>
      <c r="L10879" s="29" t="s">
        <v>73</v>
      </c>
      <c r="M10879" s="104" t="e">
        <f>#REF!</f>
        <v>#REF!</v>
      </c>
      <c r="N10879" s="113" t="e">
        <f>IF(M10879=0,"",CHOOSE(M10879,"4","11","20","33","33","手入力箇所","手入力箇所","手入力箇所","手入力箇所","手入力箇所","手入力箇所","手入力箇所","手入力箇所","手入力箇所","手入力箇所"))</f>
        <v>#REF!</v>
      </c>
    </row>
    <row r="10880" spans="1:14" ht="37.200000000000003" thickBot="1" x14ac:dyDescent="0.25">
      <c r="A10880" s="30" t="s">
        <v>74</v>
      </c>
      <c r="B10880" s="18">
        <v>4</v>
      </c>
      <c r="C10880" s="18">
        <v>6</v>
      </c>
      <c r="D10880" s="18">
        <v>8</v>
      </c>
      <c r="E10880" s="18">
        <v>10</v>
      </c>
      <c r="F10880" s="18">
        <v>15</v>
      </c>
      <c r="G10880" s="18">
        <v>23</v>
      </c>
      <c r="H10880" s="18">
        <v>33</v>
      </c>
      <c r="I10880" s="18"/>
      <c r="J10880" s="62"/>
      <c r="K10880" s="19"/>
      <c r="L10880" s="30" t="s">
        <v>74</v>
      </c>
      <c r="M10880" s="104" t="e">
        <f>#REF!</f>
        <v>#REF!</v>
      </c>
      <c r="N10880" s="113" t="e">
        <f>IF(M10880=0,"",CHOOSE(M10880,"4","6","8","10","10","15","15","15","15","15","23","23","23","23","23","23","23","23","23","23","33","33","33","33","33","33","33","33","33","33","手入力箇所","手入力箇所","手入力箇所","手入力箇所","手入力箇所","手入力箇所","手入力箇所","手入力箇所","手入力箇所","手入力箇所"))</f>
        <v>#REF!</v>
      </c>
    </row>
    <row r="10881" spans="1:14" ht="13.8" thickBot="1" x14ac:dyDescent="0.25">
      <c r="A10881" s="29" t="s">
        <v>75</v>
      </c>
      <c r="B10881" s="18">
        <v>6</v>
      </c>
      <c r="C10881" s="18">
        <v>14</v>
      </c>
      <c r="D10881" s="18">
        <v>25</v>
      </c>
      <c r="E10881" s="18">
        <v>39</v>
      </c>
      <c r="F10881" s="18"/>
      <c r="G10881" s="18"/>
      <c r="H10881" s="18"/>
      <c r="I10881" s="18"/>
      <c r="J10881" s="62"/>
      <c r="K10881" s="19"/>
      <c r="L10881" s="29" t="s">
        <v>75</v>
      </c>
      <c r="M10881" s="104" t="e">
        <f>#REF!</f>
        <v>#REF!</v>
      </c>
      <c r="N10881" s="113" t="e">
        <f>IF(M10881=0,"",CHOOSE(M10881,"6","14","25","39","39","手入力箇所","手入力箇所","手入力箇所","手入力箇所","手入力箇所","手入力箇所","手入力箇所","手入力箇所","手入力箇所","手入力箇所"))</f>
        <v>#REF!</v>
      </c>
    </row>
    <row r="10882" spans="1:14" ht="37.200000000000003" thickBot="1" x14ac:dyDescent="0.25">
      <c r="A10882" s="30" t="s">
        <v>76</v>
      </c>
      <c r="B10882" s="18">
        <v>2</v>
      </c>
      <c r="C10882" s="18">
        <v>3</v>
      </c>
      <c r="D10882" s="18">
        <v>6</v>
      </c>
      <c r="E10882" s="18">
        <v>9</v>
      </c>
      <c r="F10882" s="18"/>
      <c r="G10882" s="18"/>
      <c r="H10882" s="18"/>
      <c r="I10882" s="18"/>
      <c r="J10882" s="62"/>
      <c r="K10882" s="19"/>
      <c r="L10882" s="30" t="s">
        <v>76</v>
      </c>
      <c r="M10882" s="104" t="e">
        <f>#REF!</f>
        <v>#REF!</v>
      </c>
      <c r="N10882" s="113" t="e">
        <f>IF(M10882=0,"",CHOOSE(M10882,"2","3","6","9","9","手入力箇所","手入力箇所","手入力箇所","手入力箇所","手入力箇所","手入力箇所","手入力箇所","手入力箇所","手入力箇所","手入力箇所"))</f>
        <v>#REF!</v>
      </c>
    </row>
    <row r="10883" spans="1:14" ht="27" thickBot="1" x14ac:dyDescent="0.25">
      <c r="A10883" s="31" t="s">
        <v>77</v>
      </c>
      <c r="B10883" s="18">
        <v>12</v>
      </c>
      <c r="C10883" s="18">
        <v>18</v>
      </c>
      <c r="D10883" s="18">
        <v>22</v>
      </c>
      <c r="E10883" s="18">
        <v>26</v>
      </c>
      <c r="F10883" s="62"/>
      <c r="G10883" s="62"/>
      <c r="H10883" s="62"/>
      <c r="I10883" s="62"/>
      <c r="J10883" s="62"/>
      <c r="K10883" s="19"/>
      <c r="L10883" s="31" t="s">
        <v>77</v>
      </c>
      <c r="M10883" s="104" t="e">
        <f>#REF!</f>
        <v>#REF!</v>
      </c>
      <c r="N10883" s="113" t="e">
        <f>IF(M10883=0,"",CHOOSE(M10883,"12","18","22","26","26","手入力箇所","手入力箇所","手入力箇所","手入力箇所","手入力箇所","手入力箇所","手入力箇所","手入力箇所","手入力箇所","手入力箇所"))</f>
        <v>#REF!</v>
      </c>
    </row>
    <row r="10884" spans="1:14" ht="40.200000000000003" thickBot="1" x14ac:dyDescent="0.25">
      <c r="A10884" s="31" t="s">
        <v>78</v>
      </c>
      <c r="B10884" s="18">
        <v>5</v>
      </c>
      <c r="C10884" s="18">
        <v>8</v>
      </c>
      <c r="D10884" s="18">
        <v>11</v>
      </c>
      <c r="E10884" s="18">
        <v>14</v>
      </c>
      <c r="F10884" s="62"/>
      <c r="G10884" s="62"/>
      <c r="H10884" s="62"/>
      <c r="I10884" s="62"/>
      <c r="J10884" s="62"/>
      <c r="K10884" s="19"/>
      <c r="L10884" s="31" t="s">
        <v>78</v>
      </c>
      <c r="M10884" s="104" t="e">
        <f>#REF!</f>
        <v>#REF!</v>
      </c>
      <c r="N10884" s="113" t="e">
        <f>IF(M10884=0,"",CHOOSE(M10884,"5","8","11","14","14","手入力箇所","手入力箇所","手入力箇所","手入力箇所","手入力箇所","手入力箇所","手入力箇所","手入力箇所","手入力箇所","手入力箇所"))</f>
        <v>#REF!</v>
      </c>
    </row>
    <row r="10885" spans="1:14" ht="27" thickBot="1" x14ac:dyDescent="0.25">
      <c r="A10885" s="31" t="s">
        <v>79</v>
      </c>
      <c r="B10885" s="18">
        <v>6</v>
      </c>
      <c r="C10885" s="18">
        <v>11</v>
      </c>
      <c r="D10885" s="18">
        <v>16</v>
      </c>
      <c r="E10885" s="18">
        <v>21</v>
      </c>
      <c r="F10885" s="62"/>
      <c r="G10885" s="62"/>
      <c r="H10885" s="62"/>
      <c r="I10885" s="62"/>
      <c r="J10885" s="62"/>
      <c r="K10885" s="19"/>
      <c r="L10885" s="31" t="s">
        <v>79</v>
      </c>
      <c r="M10885" s="104" t="e">
        <f>#REF!</f>
        <v>#REF!</v>
      </c>
      <c r="N10885" s="113" t="e">
        <f>IF(M10885=0,"",CHOOSE(M10885,"6","11","16","21","21","手入力箇所","手入力箇所","手入力箇所","手入力箇所","手入力箇所","手入力箇所","手入力箇所","手入力箇所","手入力箇所"))</f>
        <v>#REF!</v>
      </c>
    </row>
    <row r="10886" spans="1:14" ht="40.200000000000003" thickBot="1" x14ac:dyDescent="0.25">
      <c r="A10886" s="31" t="s">
        <v>80</v>
      </c>
      <c r="B10886" s="18">
        <v>5</v>
      </c>
      <c r="C10886" s="18">
        <v>7</v>
      </c>
      <c r="D10886" s="18">
        <v>9</v>
      </c>
      <c r="E10886" s="18">
        <v>10</v>
      </c>
      <c r="F10886" s="62"/>
      <c r="G10886" s="62"/>
      <c r="H10886" s="62"/>
      <c r="I10886" s="62"/>
      <c r="J10886" s="62"/>
      <c r="K10886" s="19"/>
      <c r="L10886" s="31" t="s">
        <v>80</v>
      </c>
      <c r="M10886" s="104" t="e">
        <f>#REF!</f>
        <v>#REF!</v>
      </c>
      <c r="N10886" s="113" t="e">
        <f>IF(M10886=0,"",CHOOSE(M10886,"5","7","9","10","10","手入力箇所","手入力箇所","手入力箇所","手入力箇所","手入力箇所","手入力箇所","手入力箇所","手入力箇所","手入力箇所"))</f>
        <v>#REF!</v>
      </c>
    </row>
    <row r="10887" spans="1:14" ht="40.200000000000003" thickBot="1" x14ac:dyDescent="0.25">
      <c r="A10887" s="31" t="s">
        <v>81</v>
      </c>
      <c r="B10887" s="18">
        <v>9</v>
      </c>
      <c r="C10887" s="18">
        <v>14</v>
      </c>
      <c r="D10887" s="62"/>
      <c r="E10887" s="62"/>
      <c r="F10887" s="62"/>
      <c r="G10887" s="62"/>
      <c r="H10887" s="62"/>
      <c r="I10887" s="62"/>
      <c r="J10887" s="62"/>
      <c r="K10887" s="19"/>
      <c r="L10887" s="31" t="s">
        <v>81</v>
      </c>
      <c r="M10887" s="104" t="e">
        <f>#REF!</f>
        <v>#REF!</v>
      </c>
      <c r="N10887" s="113" t="e">
        <f>IF(M10887=0,"",CHOOSE(M10887,"9","14","手入力箇所","手入力箇所","手入力箇所","手入力箇所","手入力箇所","手入力箇所","手入力箇所","手入力箇所","手入力箇所","手入力箇所"))</f>
        <v>#REF!</v>
      </c>
    </row>
    <row r="10888" spans="1:14" ht="13.8" thickBot="1" x14ac:dyDescent="0.25">
      <c r="A10888" s="31" t="s">
        <v>82</v>
      </c>
      <c r="B10888" s="18">
        <v>3</v>
      </c>
      <c r="C10888" s="18">
        <v>4</v>
      </c>
      <c r="D10888" s="18">
        <v>4</v>
      </c>
      <c r="E10888" s="18">
        <v>5</v>
      </c>
      <c r="F10888" s="18">
        <v>6</v>
      </c>
      <c r="G10888" s="18">
        <v>8</v>
      </c>
      <c r="H10888" s="18">
        <v>9</v>
      </c>
      <c r="I10888" s="18">
        <v>11</v>
      </c>
      <c r="J10888" s="18">
        <v>12</v>
      </c>
      <c r="K10888" s="19"/>
      <c r="L10888" s="31" t="s">
        <v>82</v>
      </c>
      <c r="M10888" s="104" t="e">
        <f>#REF!</f>
        <v>#REF!</v>
      </c>
      <c r="N10888" s="113" t="e">
        <f>IF(M10888=0,"",CHOOSE(M10888,"3","4","4","5","5","6","6","6","6","6","8","8","8","8","8","8","8","8","8","8","9","9","9","9","9","9","9","9","9","9","11","11","11","11","11","11","11","11","11","11","12","12","12","12","12","12","12","12","12","12","12","手入力箇所","手入力箇所","手入力箇所","手入力箇所","手入力箇所","手入力箇所","手入力箇所","手入力箇所","手入力箇所","手入力箇所"))</f>
        <v>#REF!</v>
      </c>
    </row>
    <row r="10889" spans="1:14" ht="13.8" thickBot="1" x14ac:dyDescent="0.25">
      <c r="A10889" s="31" t="s">
        <v>83</v>
      </c>
      <c r="B10889" s="18">
        <v>3</v>
      </c>
      <c r="C10889" s="18">
        <v>4</v>
      </c>
      <c r="D10889" s="18">
        <v>4</v>
      </c>
      <c r="E10889" s="18">
        <v>5</v>
      </c>
      <c r="F10889" s="18">
        <v>6</v>
      </c>
      <c r="G10889" s="18">
        <v>8</v>
      </c>
      <c r="H10889" s="18">
        <v>10</v>
      </c>
      <c r="I10889" s="18">
        <v>12</v>
      </c>
      <c r="J10889" s="18">
        <v>13</v>
      </c>
      <c r="K10889" s="19"/>
      <c r="L10889" s="31" t="s">
        <v>83</v>
      </c>
      <c r="M10889" s="104" t="e">
        <f>#REF!</f>
        <v>#REF!</v>
      </c>
      <c r="N10889" s="113" t="e">
        <f>IF(M10889=0,"",CHOOSE(M10889,"3","4","4","5","5","6","6","6","6","6","8","8","8","8","8","8","8","8","8","8","10","10","10","10","10","10","10","10","10","10","12","12","12","12","12","12","12","12","12","12","13","13","13","13","13","13","13","13","13","13","13","手入力箇所","手入力箇所","手入力箇所","手入力箇所","手入力箇所","手入力箇所","手入力箇所","手入力箇所","手入力箇所","手入力箇所"))</f>
        <v>#REF!</v>
      </c>
    </row>
    <row r="10890" spans="1:14" ht="27" thickBot="1" x14ac:dyDescent="0.25">
      <c r="A10890" s="32" t="s">
        <v>84</v>
      </c>
      <c r="B10890" s="20">
        <v>1</v>
      </c>
      <c r="C10890" s="20">
        <v>2</v>
      </c>
      <c r="D10890" s="20">
        <v>3</v>
      </c>
      <c r="E10890" s="20">
        <v>4</v>
      </c>
      <c r="F10890" s="20">
        <v>8</v>
      </c>
      <c r="G10890" s="20">
        <v>19</v>
      </c>
      <c r="H10890" s="63"/>
      <c r="I10890" s="63"/>
      <c r="J10890" s="63"/>
      <c r="K10890" s="21"/>
      <c r="L10890" s="32" t="s">
        <v>84</v>
      </c>
      <c r="M10890" s="104" t="e">
        <f>#REF!</f>
        <v>#REF!</v>
      </c>
      <c r="N10890" s="113" t="e">
        <f>IF(M10890=0,"",CHOOSE(M10890,"1","2","3","4","4","8","8","8","8","8","19","19","19","19","19","19","19","19","19","19","手入力箇所","手入力箇所","手入力箇所","手入力箇所","手入力箇所","手入力箇所","手入力箇所","手入力箇所","手入力箇所","手入力箇所"))</f>
        <v>#REF!</v>
      </c>
    </row>
    <row r="10891" spans="1:14" ht="13.8" thickBot="1" x14ac:dyDescent="0.25"/>
    <row r="10892" spans="1:14" ht="13.8" thickBot="1" x14ac:dyDescent="0.25">
      <c r="A10892" s="686" t="e">
        <f>A10865</f>
        <v>#REF!</v>
      </c>
      <c r="B10892" s="686"/>
      <c r="C10892" s="686"/>
      <c r="D10892" s="687" t="s">
        <v>193</v>
      </c>
      <c r="E10892" s="687"/>
      <c r="F10892" s="687"/>
      <c r="G10892" s="687"/>
      <c r="H10892" s="687"/>
      <c r="I10892" s="687"/>
      <c r="J10892" s="687"/>
      <c r="K10892" s="687"/>
      <c r="L10892" s="687"/>
      <c r="M10892" s="687"/>
      <c r="N10892" s="687"/>
    </row>
    <row r="10893" spans="1:14" ht="13.8" thickBot="1" x14ac:dyDescent="0.25">
      <c r="A10893" s="105"/>
      <c r="B10893" s="33">
        <v>1</v>
      </c>
      <c r="C10893" s="24">
        <v>2</v>
      </c>
      <c r="D10893" s="24">
        <v>3</v>
      </c>
      <c r="E10893" s="24" t="s">
        <v>58</v>
      </c>
      <c r="F10893" s="24" t="s">
        <v>59</v>
      </c>
      <c r="G10893" s="24" t="s">
        <v>60</v>
      </c>
      <c r="H10893" s="24" t="s">
        <v>61</v>
      </c>
      <c r="I10893" s="24" t="s">
        <v>62</v>
      </c>
      <c r="J10893" s="24" t="s">
        <v>194</v>
      </c>
      <c r="K10893" s="102" t="s">
        <v>85</v>
      </c>
      <c r="L10893" s="105" t="s">
        <v>189</v>
      </c>
      <c r="M10893" s="105" t="s">
        <v>188</v>
      </c>
      <c r="N10893" s="105" t="s">
        <v>51</v>
      </c>
    </row>
    <row r="10894" spans="1:14" ht="13.8" thickBot="1" x14ac:dyDescent="0.25">
      <c r="A10894" s="26" t="s">
        <v>56</v>
      </c>
      <c r="B10894" s="22">
        <v>16</v>
      </c>
      <c r="C10894" s="22">
        <v>25</v>
      </c>
      <c r="D10894" s="22">
        <v>32</v>
      </c>
      <c r="E10894" s="22">
        <v>38</v>
      </c>
      <c r="F10894" s="22">
        <v>56</v>
      </c>
      <c r="G10894" s="22">
        <v>87</v>
      </c>
      <c r="H10894" s="22">
        <v>121</v>
      </c>
      <c r="I10894" s="22"/>
      <c r="J10894" s="23"/>
      <c r="K10894" s="68"/>
      <c r="L10894" s="107" t="s">
        <v>56</v>
      </c>
      <c r="M10894" s="103" t="e">
        <f>#REF!</f>
        <v>#REF!</v>
      </c>
      <c r="N10894" s="103" t="e">
        <f>IF(M10894=0,"",CHOOSE(M10894,"16","25","32","38","38","56","56","56","56","56","87","87","87","87","87","87","87","87","87","87","121","121","121","121","121","121","121","121","121","121","手入力箇所","手入力箇所","手入力箇所","手入力箇所","手入力箇所","手入力箇所","手入力箇所","手入力箇所","手入力箇所","手入力箇所"))</f>
        <v>#REF!</v>
      </c>
    </row>
    <row r="10895" spans="1:14" ht="13.8" thickBot="1" x14ac:dyDescent="0.25">
      <c r="A10895" s="27" t="s">
        <v>57</v>
      </c>
      <c r="B10895" s="18">
        <v>25</v>
      </c>
      <c r="C10895" s="18">
        <v>33</v>
      </c>
      <c r="D10895" s="18">
        <v>40</v>
      </c>
      <c r="E10895" s="18">
        <v>45</v>
      </c>
      <c r="F10895" s="18">
        <v>58</v>
      </c>
      <c r="G10895" s="18">
        <v>79</v>
      </c>
      <c r="H10895" s="18"/>
      <c r="I10895" s="18"/>
      <c r="J10895" s="62"/>
      <c r="K10895" s="69"/>
      <c r="L10895" s="107" t="s">
        <v>57</v>
      </c>
      <c r="M10895" s="103" t="e">
        <f>#REF!</f>
        <v>#REF!</v>
      </c>
      <c r="N10895" s="103" t="e">
        <f>IF(M10895=0,"",CHOOSE(M10895,"25","33","40","45","45","58","58","58","58","58","79","79","79","79","79","79","79","79","79","79","手入力箇所","手入力箇所","手入力箇所","手入力箇所","手入力箇所","手入力箇所","手入力箇所","手入力箇所","手入力箇所","手入力箇所"))</f>
        <v>#REF!</v>
      </c>
    </row>
    <row r="10896" spans="1:14" ht="48.6" thickBot="1" x14ac:dyDescent="0.25">
      <c r="A10896" s="28" t="s">
        <v>64</v>
      </c>
      <c r="B10896" s="18">
        <v>32</v>
      </c>
      <c r="C10896" s="18"/>
      <c r="D10896" s="18"/>
      <c r="E10896" s="18"/>
      <c r="F10896" s="18"/>
      <c r="G10896" s="18"/>
      <c r="H10896" s="18"/>
      <c r="I10896" s="18"/>
      <c r="J10896" s="62"/>
      <c r="K10896" s="69"/>
      <c r="L10896" s="108" t="s">
        <v>64</v>
      </c>
      <c r="M10896" s="103" t="e">
        <f>#REF!</f>
        <v>#REF!</v>
      </c>
      <c r="N10896" s="103" t="e">
        <f>IF(M10896=0,"",CHOOSE(M10896,"32","手入力箇所","手入力箇所","手入力箇所","手入力箇所","手入力箇所","手入力箇所","手入力箇所","手入力箇所","手入力箇所","手入力箇所"))</f>
        <v>#REF!</v>
      </c>
    </row>
    <row r="10897" spans="1:14" ht="48.6" thickBot="1" x14ac:dyDescent="0.25">
      <c r="A10897" s="28" t="s">
        <v>65</v>
      </c>
      <c r="B10897" s="18">
        <v>36</v>
      </c>
      <c r="C10897" s="18"/>
      <c r="D10897" s="18"/>
      <c r="E10897" s="18"/>
      <c r="F10897" s="18"/>
      <c r="G10897" s="18"/>
      <c r="H10897" s="18"/>
      <c r="I10897" s="18"/>
      <c r="J10897" s="62"/>
      <c r="K10897" s="69"/>
      <c r="L10897" s="108" t="s">
        <v>65</v>
      </c>
      <c r="M10897" s="103" t="e">
        <f>#REF!</f>
        <v>#REF!</v>
      </c>
      <c r="N10897" s="103" t="e">
        <f>IF(M10897=0,"",CHOOSE(M10897,"36","手入力箇所","手入力箇所","手入力箇所","手入力箇所","手入力箇所","手入力箇所","手入力箇所","手入力箇所","手入力箇所","手入力箇所"))</f>
        <v>#REF!</v>
      </c>
    </row>
    <row r="10898" spans="1:14" ht="24.6" thickBot="1" x14ac:dyDescent="0.25">
      <c r="A10898" s="28" t="s">
        <v>66</v>
      </c>
      <c r="B10898" s="18">
        <v>24</v>
      </c>
      <c r="C10898" s="18">
        <v>30</v>
      </c>
      <c r="D10898" s="18">
        <v>33</v>
      </c>
      <c r="E10898" s="18">
        <v>35</v>
      </c>
      <c r="F10898" s="18">
        <v>42</v>
      </c>
      <c r="G10898" s="18"/>
      <c r="H10898" s="18"/>
      <c r="I10898" s="18"/>
      <c r="J10898" s="62"/>
      <c r="K10898" s="69"/>
      <c r="L10898" s="108" t="s">
        <v>66</v>
      </c>
      <c r="M10898" s="103" t="e">
        <f>#REF!</f>
        <v>#REF!</v>
      </c>
      <c r="N10898" s="103" t="e">
        <f>IF(M10898=0,"",CHOOSE(M10898,"24","30","33","35","35","42","42","42","42","42","手入力箇所","手入力箇所","手入力箇所","手入力箇所","手入力箇所","手入力箇所","手入力箇所","手入力箇所","手入力箇所","手入力箇所"))</f>
        <v>#REF!</v>
      </c>
    </row>
    <row r="10899" spans="1:14" ht="36.6" thickBot="1" x14ac:dyDescent="0.25">
      <c r="A10899" s="28" t="s">
        <v>67</v>
      </c>
      <c r="B10899" s="18">
        <v>7</v>
      </c>
      <c r="C10899" s="18">
        <v>12</v>
      </c>
      <c r="D10899" s="18">
        <v>16</v>
      </c>
      <c r="E10899" s="18">
        <v>19</v>
      </c>
      <c r="F10899" s="18"/>
      <c r="G10899" s="18"/>
      <c r="H10899" s="18"/>
      <c r="I10899" s="18"/>
      <c r="J10899" s="62"/>
      <c r="K10899" s="69"/>
      <c r="L10899" s="108" t="s">
        <v>67</v>
      </c>
      <c r="M10899" s="103" t="e">
        <f>#REF!</f>
        <v>#REF!</v>
      </c>
      <c r="N10899" s="103" t="e">
        <f>IF(M10899=0,"",CHOOSE(M10899,"7","12","16","19","19","手入力箇所","手入力箇所","手入力箇所","手入力箇所","手入力箇所","手入力箇所","手入力箇所","手入力箇所","手入力箇所","手入力箇所"))</f>
        <v>#REF!</v>
      </c>
    </row>
    <row r="10900" spans="1:14" ht="24.6" thickBot="1" x14ac:dyDescent="0.25">
      <c r="A10900" s="28" t="s">
        <v>68</v>
      </c>
      <c r="B10900" s="18">
        <v>21</v>
      </c>
      <c r="C10900" s="18">
        <v>35</v>
      </c>
      <c r="D10900" s="18">
        <v>48</v>
      </c>
      <c r="E10900" s="18">
        <v>59</v>
      </c>
      <c r="F10900" s="18">
        <v>94</v>
      </c>
      <c r="G10900" s="18">
        <v>159</v>
      </c>
      <c r="H10900" s="18">
        <v>235</v>
      </c>
      <c r="I10900" s="18"/>
      <c r="J10900" s="62"/>
      <c r="K10900" s="69"/>
      <c r="L10900" s="108" t="s">
        <v>68</v>
      </c>
      <c r="M10900" s="103" t="e">
        <f>#REF!</f>
        <v>#REF!</v>
      </c>
      <c r="N10900" s="103" t="e">
        <f>IF(M10900=0,"",CHOOSE(M10900,"21","35","48","59","59","94","94","94","94","94","159","159","159","159","159","159","159","159","159","159","235","235","235","235","235","235","235","235","235","235","手入力箇所","手入力箇所","手入力箇所","手入力箇所","手入力箇所","手入力箇所","手入力箇所","手入力箇所","手入力箇所","手入力箇所"))</f>
        <v>#REF!</v>
      </c>
    </row>
    <row r="10901" spans="1:14" ht="36.6" thickBot="1" x14ac:dyDescent="0.25">
      <c r="A10901" s="28" t="s">
        <v>69</v>
      </c>
      <c r="B10901" s="18">
        <v>22</v>
      </c>
      <c r="C10901" s="18">
        <v>26</v>
      </c>
      <c r="D10901" s="18">
        <v>28</v>
      </c>
      <c r="E10901" s="18">
        <v>29</v>
      </c>
      <c r="F10901" s="18">
        <v>34</v>
      </c>
      <c r="G10901" s="18"/>
      <c r="H10901" s="18"/>
      <c r="I10901" s="18"/>
      <c r="J10901" s="62"/>
      <c r="K10901" s="69"/>
      <c r="L10901" s="108" t="s">
        <v>69</v>
      </c>
      <c r="M10901" s="103" t="e">
        <f>#REF!</f>
        <v>#REF!</v>
      </c>
      <c r="N10901" s="103" t="e">
        <f>IF(M10901=0,"",CHOOSE(M10901,"22","26","28","29","29","34","34","34","34","34","手入力箇所","手入力箇所","手入力箇所","手入力箇所","手入力箇所","手入力箇所","手入力箇所","手入力箇所","手入力箇所","手入力箇所"))</f>
        <v>#REF!</v>
      </c>
    </row>
    <row r="10902" spans="1:14" ht="13.8" thickBot="1" x14ac:dyDescent="0.25">
      <c r="A10902" s="27" t="s">
        <v>63</v>
      </c>
      <c r="B10902" s="18">
        <v>21</v>
      </c>
      <c r="C10902" s="18">
        <v>33</v>
      </c>
      <c r="D10902" s="18">
        <v>46</v>
      </c>
      <c r="E10902" s="18">
        <v>56</v>
      </c>
      <c r="F10902" s="18">
        <v>89</v>
      </c>
      <c r="G10902" s="18">
        <v>151</v>
      </c>
      <c r="H10902" s="18">
        <v>224</v>
      </c>
      <c r="I10902" s="18">
        <v>289</v>
      </c>
      <c r="J10902" s="18">
        <v>350</v>
      </c>
      <c r="K10902" s="69"/>
      <c r="L10902" s="107" t="s">
        <v>63</v>
      </c>
      <c r="M10902" s="103" t="e">
        <f>#REF!</f>
        <v>#REF!</v>
      </c>
      <c r="N10902" s="103" t="e">
        <f>IF(M10902=0,"",CHOOSE(M10902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903" spans="1:14" ht="24.6" thickBot="1" x14ac:dyDescent="0.25">
      <c r="A10903" s="34" t="s">
        <v>70</v>
      </c>
      <c r="B10903" s="35">
        <v>13</v>
      </c>
      <c r="C10903" s="35">
        <v>33</v>
      </c>
      <c r="D10903" s="35">
        <v>59</v>
      </c>
      <c r="E10903" s="35"/>
      <c r="F10903" s="35"/>
      <c r="G10903" s="35"/>
      <c r="H10903" s="35"/>
      <c r="I10903" s="35"/>
      <c r="J10903" s="36"/>
      <c r="K10903" s="67"/>
      <c r="L10903" s="108" t="s">
        <v>70</v>
      </c>
      <c r="M10903" s="103" t="e">
        <f>#REF!</f>
        <v>#REF!</v>
      </c>
      <c r="N10903" s="103" t="e">
        <f>IF(M10903=0,"",CHOOSE(M10903,"13","33","59","手入力箇所","手入力箇所","手入力箇所","手入力箇所","手入力箇所","手入力箇所","手入力箇所","手入力箇所","手入力箇所","手入力箇所"))</f>
        <v>#REF!</v>
      </c>
    </row>
    <row r="10904" spans="1:14" ht="13.8" thickBot="1" x14ac:dyDescent="0.25">
      <c r="A10904" s="37" t="s">
        <v>71</v>
      </c>
      <c r="B10904" s="17">
        <v>23</v>
      </c>
      <c r="C10904" s="17">
        <v>39</v>
      </c>
      <c r="D10904" s="17">
        <v>97</v>
      </c>
      <c r="E10904" s="17"/>
      <c r="F10904" s="17"/>
      <c r="G10904" s="17"/>
      <c r="H10904" s="17"/>
      <c r="I10904" s="17"/>
      <c r="J10904" s="64"/>
      <c r="K10904" s="70"/>
      <c r="L10904" s="109" t="s">
        <v>71</v>
      </c>
      <c r="M10904" s="103" t="e">
        <f>#REF!</f>
        <v>#REF!</v>
      </c>
      <c r="N10904" s="103" t="e">
        <f>IF(M10904=0,"",CHOOSE(M10904,"23","39","97","手入力箇所","手入力箇所","手入力箇所","手入力箇所","手入力箇所","手入力箇所","手入力箇所","手入力箇所","手入力箇所","手入力箇所"))</f>
        <v>#REF!</v>
      </c>
    </row>
    <row r="10905" spans="1:14" ht="13.8" thickBot="1" x14ac:dyDescent="0.25">
      <c r="A10905" s="29" t="s">
        <v>72</v>
      </c>
      <c r="B10905" s="18">
        <v>21</v>
      </c>
      <c r="C10905" s="18">
        <v>37</v>
      </c>
      <c r="D10905" s="18">
        <v>58</v>
      </c>
      <c r="E10905" s="18">
        <v>76</v>
      </c>
      <c r="F10905" s="18">
        <v>137</v>
      </c>
      <c r="G10905" s="18"/>
      <c r="H10905" s="18"/>
      <c r="I10905" s="18"/>
      <c r="J10905" s="62"/>
      <c r="K10905" s="69"/>
      <c r="L10905" s="109" t="s">
        <v>72</v>
      </c>
      <c r="M10905" s="103" t="e">
        <f>#REF!</f>
        <v>#REF!</v>
      </c>
      <c r="N10905" s="103" t="e">
        <f>IF(M10905=0,"",CHOOSE(M10905,"21","37","58","76","76","137","137","137","137","137","手入力箇所","手入力箇所","手入力箇所","手入力箇所","手入力箇所","手入力箇所","手入力箇所","手入力箇所","手入力箇所","手入力箇所"))</f>
        <v>#REF!</v>
      </c>
    </row>
    <row r="10906" spans="1:14" ht="13.8" thickBot="1" x14ac:dyDescent="0.25">
      <c r="A10906" s="29" t="s">
        <v>73</v>
      </c>
      <c r="B10906" s="18">
        <v>48</v>
      </c>
      <c r="C10906" s="18">
        <v>93</v>
      </c>
      <c r="D10906" s="18">
        <v>138</v>
      </c>
      <c r="E10906" s="18">
        <v>183</v>
      </c>
      <c r="F10906" s="18"/>
      <c r="G10906" s="18"/>
      <c r="H10906" s="18"/>
      <c r="I10906" s="18"/>
      <c r="J10906" s="62"/>
      <c r="K10906" s="69"/>
      <c r="L10906" s="109" t="s">
        <v>73</v>
      </c>
      <c r="M10906" s="103" t="e">
        <f>#REF!</f>
        <v>#REF!</v>
      </c>
      <c r="N10906" s="103" t="e">
        <f>IF(M10906=0,"",CHOOSE(M10906,"48","93","138","183","183","手入力箇所","手入力箇所","手入力箇所","手入力箇所","手入力箇所","手入力箇所","手入力箇所","手入力箇所","手入力箇所","手入力箇所"))</f>
        <v>#REF!</v>
      </c>
    </row>
    <row r="10907" spans="1:14" ht="37.200000000000003" thickBot="1" x14ac:dyDescent="0.25">
      <c r="A10907" s="30" t="s">
        <v>74</v>
      </c>
      <c r="B10907" s="18">
        <v>13</v>
      </c>
      <c r="C10907" s="18">
        <v>26</v>
      </c>
      <c r="D10907" s="18">
        <v>40</v>
      </c>
      <c r="E10907" s="18">
        <v>55</v>
      </c>
      <c r="F10907" s="18">
        <v>107</v>
      </c>
      <c r="G10907" s="18">
        <v>224</v>
      </c>
      <c r="H10907" s="18">
        <v>386</v>
      </c>
      <c r="I10907" s="18"/>
      <c r="J10907" s="62"/>
      <c r="K10907" s="69"/>
      <c r="L10907" s="110" t="s">
        <v>74</v>
      </c>
      <c r="M10907" s="103" t="e">
        <f>#REF!</f>
        <v>#REF!</v>
      </c>
      <c r="N10907" s="103" t="e">
        <f>IF(M10907=0,"",CHOOSE(M10907,"13","26","40","55","55","107","107","107","107","107","224","224","224","224","224","224","224","224","224","224","386","386","386","386","386","386","386","386","386","386","手入力箇所","手入力箇所","手入力箇所","手入力箇所","手入力箇所","手入力箇所","手入力箇所","手入力箇所","手入力箇所","手入力箇所"))</f>
        <v>#REF!</v>
      </c>
    </row>
    <row r="10908" spans="1:14" ht="13.8" thickBot="1" x14ac:dyDescent="0.25">
      <c r="A10908" s="29" t="s">
        <v>75</v>
      </c>
      <c r="B10908" s="18">
        <v>36</v>
      </c>
      <c r="C10908" s="18">
        <v>98</v>
      </c>
      <c r="D10908" s="18">
        <v>173</v>
      </c>
      <c r="E10908" s="18">
        <v>274</v>
      </c>
      <c r="F10908" s="18"/>
      <c r="G10908" s="18"/>
      <c r="H10908" s="18"/>
      <c r="I10908" s="18"/>
      <c r="J10908" s="62"/>
      <c r="K10908" s="69"/>
      <c r="L10908" s="109" t="s">
        <v>75</v>
      </c>
      <c r="M10908" s="103" t="e">
        <f>#REF!</f>
        <v>#REF!</v>
      </c>
      <c r="N10908" s="103" t="e">
        <f>IF(M10908=0,"",CHOOSE(M10908,"36","98","173","274","274","手入力箇所","手入力箇所","手入力箇所","手入力箇所","手入力箇所","手入力箇所","手入力箇所","手入力箇所","手入力箇所","手入力箇所"))</f>
        <v>#REF!</v>
      </c>
    </row>
    <row r="10909" spans="1:14" ht="37.200000000000003" thickBot="1" x14ac:dyDescent="0.25">
      <c r="A10909" s="30" t="s">
        <v>76</v>
      </c>
      <c r="B10909" s="18">
        <v>127</v>
      </c>
      <c r="C10909" s="18">
        <v>127</v>
      </c>
      <c r="D10909" s="18">
        <v>127</v>
      </c>
      <c r="E10909" s="18">
        <v>127</v>
      </c>
      <c r="F10909" s="18"/>
      <c r="G10909" s="18"/>
      <c r="H10909" s="18"/>
      <c r="I10909" s="18"/>
      <c r="J10909" s="62"/>
      <c r="K10909" s="69"/>
      <c r="L10909" s="110" t="s">
        <v>76</v>
      </c>
      <c r="M10909" s="103" t="e">
        <f>#REF!</f>
        <v>#REF!</v>
      </c>
      <c r="N10909" s="103" t="e">
        <f>IF(M10909=0,"",CHOOSE(M10909,"127","127","127","127","127","手入力箇所","手入力箇所","手入力箇所","手入力箇所","手入力箇所","手入力箇所","手入力箇所","手入力箇所","手入力箇所","手入力箇所"))</f>
        <v>#REF!</v>
      </c>
    </row>
    <row r="10910" spans="1:14" ht="27" thickBot="1" x14ac:dyDescent="0.25">
      <c r="A10910" s="31" t="s">
        <v>77</v>
      </c>
      <c r="B10910" s="18">
        <v>42</v>
      </c>
      <c r="C10910" s="18">
        <v>90</v>
      </c>
      <c r="D10910" s="18">
        <v>141</v>
      </c>
      <c r="E10910" s="18">
        <v>193</v>
      </c>
      <c r="F10910" s="62"/>
      <c r="G10910" s="62"/>
      <c r="H10910" s="62"/>
      <c r="I10910" s="62"/>
      <c r="J10910" s="62"/>
      <c r="K10910" s="69"/>
      <c r="L10910" s="111" t="s">
        <v>77</v>
      </c>
      <c r="M10910" s="103" t="e">
        <f>#REF!</f>
        <v>#REF!</v>
      </c>
      <c r="N10910" s="103" t="e">
        <f>IF(M10910=0,"",CHOOSE(M10910,"42","90","141","193","1936","手入力箇所","手入力箇所","手入力箇所","手入力箇所","手入力箇所","手入力箇所","手入力箇所","手入力箇所","手入力箇所","手入力箇所"))</f>
        <v>#REF!</v>
      </c>
    </row>
    <row r="10911" spans="1:14" ht="40.200000000000003" thickBot="1" x14ac:dyDescent="0.25">
      <c r="A10911" s="31" t="s">
        <v>78</v>
      </c>
      <c r="B10911" s="18">
        <v>24</v>
      </c>
      <c r="C10911" s="18">
        <v>43</v>
      </c>
      <c r="D10911" s="18">
        <v>61</v>
      </c>
      <c r="E10911" s="18">
        <v>76</v>
      </c>
      <c r="F10911" s="62"/>
      <c r="G10911" s="62"/>
      <c r="H10911" s="62"/>
      <c r="I10911" s="62"/>
      <c r="J10911" s="62"/>
      <c r="K10911" s="69"/>
      <c r="L10911" s="111" t="s">
        <v>78</v>
      </c>
      <c r="M10911" s="103" t="e">
        <f>#REF!</f>
        <v>#REF!</v>
      </c>
      <c r="N10911" s="103" t="e">
        <f>IF(M10911=0,"",CHOOSE(M10911,"24","43","61","76","76","手入力箇所","手入力箇所","手入力箇所","手入力箇所","手入力箇所","手入力箇所","手入力箇所","手入力箇所","手入力箇所","手入力箇所"))</f>
        <v>#REF!</v>
      </c>
    </row>
    <row r="10912" spans="1:14" ht="27" thickBot="1" x14ac:dyDescent="0.25">
      <c r="A10912" s="31" t="s">
        <v>79</v>
      </c>
      <c r="B10912" s="18">
        <v>54</v>
      </c>
      <c r="C10912" s="18">
        <v>77</v>
      </c>
      <c r="D10912" s="18">
        <v>94</v>
      </c>
      <c r="E10912" s="18">
        <v>107</v>
      </c>
      <c r="F10912" s="62"/>
      <c r="G10912" s="62"/>
      <c r="H10912" s="62"/>
      <c r="I10912" s="62"/>
      <c r="J10912" s="62"/>
      <c r="K10912" s="69"/>
      <c r="L10912" s="111" t="s">
        <v>79</v>
      </c>
      <c r="M10912" s="103" t="e">
        <f>#REF!</f>
        <v>#REF!</v>
      </c>
      <c r="N10912" s="103" t="e">
        <f>IF(M10912=0,"",CHOOSE(M10912,"54","77","94","107","107","手入力箇所","手入力箇所","手入力箇所","手入力箇所","手入力箇所","手入力箇所","手入力箇所","手入力箇所","手入力箇所","手入力箇所"))</f>
        <v>#REF!</v>
      </c>
    </row>
    <row r="10913" spans="1:14" ht="40.200000000000003" thickBot="1" x14ac:dyDescent="0.25">
      <c r="A10913" s="31" t="s">
        <v>80</v>
      </c>
      <c r="B10913" s="18">
        <v>49</v>
      </c>
      <c r="C10913" s="18">
        <v>53</v>
      </c>
      <c r="D10913" s="18">
        <v>55</v>
      </c>
      <c r="E10913" s="18">
        <v>56</v>
      </c>
      <c r="F10913" s="62"/>
      <c r="G10913" s="62"/>
      <c r="H10913" s="62"/>
      <c r="I10913" s="62"/>
      <c r="J10913" s="62"/>
      <c r="K10913" s="69"/>
      <c r="L10913" s="111" t="s">
        <v>80</v>
      </c>
      <c r="M10913" s="103" t="e">
        <f>#REF!</f>
        <v>#REF!</v>
      </c>
      <c r="N10913" s="103" t="e">
        <f>IF(M10913=0,"",CHOOSE(M10913,"49","53","55","56","56","手入力箇所","手入力箇所","手入力箇所","手入力箇所","手入力箇所","手入力箇所","手入力箇所","手入力箇所","手入力箇所","手入力箇所"))</f>
        <v>#REF!</v>
      </c>
    </row>
    <row r="10914" spans="1:14" ht="40.200000000000003" thickBot="1" x14ac:dyDescent="0.25">
      <c r="A10914" s="38" t="s">
        <v>81</v>
      </c>
      <c r="B10914" s="35">
        <v>232</v>
      </c>
      <c r="C10914" s="35">
        <v>232</v>
      </c>
      <c r="D10914" s="36"/>
      <c r="E10914" s="36"/>
      <c r="F10914" s="36"/>
      <c r="G10914" s="36"/>
      <c r="H10914" s="36"/>
      <c r="I10914" s="36"/>
      <c r="J10914" s="36"/>
      <c r="K10914" s="67"/>
      <c r="L10914" s="111" t="s">
        <v>81</v>
      </c>
      <c r="M10914" s="103" t="e">
        <f>#REF!</f>
        <v>#REF!</v>
      </c>
      <c r="N10914" s="103" t="e">
        <f>IF(M10914=0,"",CHOOSE(M10914,"232","232","手入力箇所","手入力箇所","手入力箇所","手入力箇所","手入力箇所","手入力箇所","手入力箇所","手入力箇所","手入力箇所","手入力箇所"))</f>
        <v>#REF!</v>
      </c>
    </row>
    <row r="10915" spans="1:14" ht="13.8" thickBot="1" x14ac:dyDescent="0.25">
      <c r="A10915" s="39" t="s">
        <v>82</v>
      </c>
      <c r="B10915" s="17">
        <v>6</v>
      </c>
      <c r="C10915" s="17">
        <v>9</v>
      </c>
      <c r="D10915" s="17">
        <v>11</v>
      </c>
      <c r="E10915" s="17">
        <v>13</v>
      </c>
      <c r="F10915" s="17">
        <v>18</v>
      </c>
      <c r="G10915" s="17">
        <v>26</v>
      </c>
      <c r="H10915" s="17">
        <v>35</v>
      </c>
      <c r="I10915" s="17">
        <v>43</v>
      </c>
      <c r="J10915" s="17">
        <v>49</v>
      </c>
      <c r="K10915" s="70"/>
      <c r="L10915" s="111" t="s">
        <v>82</v>
      </c>
      <c r="M10915" s="103" t="e">
        <f>#REF!</f>
        <v>#REF!</v>
      </c>
      <c r="N10915" s="103" t="e">
        <f>IF(M10915=0,"",CHOOSE(M10915,"6","9","11","13","13","18","18","18","18","18","26","26","26","26","26","26","26","26","26","26","35","35","35","35","35","35","35","35","35","35","43","43","43","43","43","43","43","43","43","43","49","49","49","49","49","49","49","49","49","49","手入力箇所","手入力箇所","手入力箇所","手入力箇所","手入力箇所","手入力箇所","手入力箇所","手入力箇所","手入力箇所","手入力箇所"))</f>
        <v>#REF!</v>
      </c>
    </row>
    <row r="10916" spans="1:14" ht="13.8" thickBot="1" x14ac:dyDescent="0.25">
      <c r="A10916" s="31" t="s">
        <v>83</v>
      </c>
      <c r="B10916" s="18">
        <v>6</v>
      </c>
      <c r="C10916" s="18">
        <v>10</v>
      </c>
      <c r="D10916" s="18">
        <v>14</v>
      </c>
      <c r="E10916" s="18">
        <v>17</v>
      </c>
      <c r="F10916" s="18">
        <v>29</v>
      </c>
      <c r="G10916" s="18">
        <v>50</v>
      </c>
      <c r="H10916" s="18">
        <v>76</v>
      </c>
      <c r="I10916" s="18">
        <v>100</v>
      </c>
      <c r="J10916" s="18">
        <v>123</v>
      </c>
      <c r="K10916" s="69"/>
      <c r="L10916" s="111" t="s">
        <v>83</v>
      </c>
      <c r="M10916" s="103" t="e">
        <f>#REF!</f>
        <v>#REF!</v>
      </c>
      <c r="N10916" s="103" t="e">
        <f>IF(M10916=0,"",CHOOSE(M10916,"6","10","14","17","17","29","29","29","29","29","50","50","50","50","50","50","50","50","50","50","76","76","76","76","76","76","76","76","76","76","100","100","100","100","100","100","100","100","100","100","123","123","123","123","123","123","123","123","123","123","手入力箇所","手入力箇所","手入力箇所","手入力箇所","手入力箇所","手入力箇所","手入力箇所","手入力箇所","手入力箇所"))</f>
        <v>#REF!</v>
      </c>
    </row>
    <row r="10917" spans="1:14" ht="27" thickBot="1" x14ac:dyDescent="0.25">
      <c r="A10917" s="32" t="s">
        <v>84</v>
      </c>
      <c r="B10917" s="20">
        <v>9</v>
      </c>
      <c r="C10917" s="20">
        <v>15</v>
      </c>
      <c r="D10917" s="20">
        <v>20</v>
      </c>
      <c r="E10917" s="20">
        <v>24</v>
      </c>
      <c r="F10917" s="20">
        <v>39</v>
      </c>
      <c r="G10917" s="20">
        <v>65</v>
      </c>
      <c r="H10917" s="63"/>
      <c r="I10917" s="63"/>
      <c r="J10917" s="63"/>
      <c r="K10917" s="106"/>
      <c r="L10917" s="111" t="s">
        <v>84</v>
      </c>
      <c r="M10917" s="103" t="e">
        <f>#REF!</f>
        <v>#REF!</v>
      </c>
      <c r="N10917" s="103" t="e">
        <f>IF(M10917=0,"",CHOOSE(M10917,"9","15","20","24","24","39","39","39","39","39","65","65","65","65","65","65","65","65","65","65","手入力箇所","手入力箇所","手入力箇所","手入力箇所","手入力箇所","手入力箇所","手入力箇所","手入力箇所","手入力箇所","手入力箇所"))</f>
        <v>#REF!</v>
      </c>
    </row>
    <row r="10920" spans="1:14" ht="13.8" thickBot="1" x14ac:dyDescent="0.25"/>
    <row r="10921" spans="1:14" ht="13.8" thickBot="1" x14ac:dyDescent="0.25">
      <c r="A10921" s="688" t="e">
        <f>#REF!</f>
        <v>#REF!</v>
      </c>
      <c r="B10921" s="688"/>
      <c r="C10921" s="688"/>
      <c r="D10921" s="689" t="s">
        <v>192</v>
      </c>
      <c r="E10921" s="689"/>
      <c r="F10921" s="689"/>
      <c r="G10921" s="689"/>
      <c r="H10921" s="689"/>
      <c r="I10921" s="689"/>
      <c r="J10921" s="689"/>
      <c r="K10921" s="689"/>
      <c r="L10921" s="689"/>
      <c r="M10921" s="689"/>
      <c r="N10921" s="689"/>
    </row>
    <row r="10922" spans="1:14" ht="13.8" thickBot="1" x14ac:dyDescent="0.25">
      <c r="A10922" s="65"/>
      <c r="B10922" s="33">
        <v>1</v>
      </c>
      <c r="C10922" s="24">
        <v>2</v>
      </c>
      <c r="D10922" s="24">
        <v>3</v>
      </c>
      <c r="E10922" s="24" t="s">
        <v>58</v>
      </c>
      <c r="F10922" s="24" t="s">
        <v>59</v>
      </c>
      <c r="G10922" s="24" t="s">
        <v>60</v>
      </c>
      <c r="H10922" s="24" t="s">
        <v>61</v>
      </c>
      <c r="I10922" s="24" t="s">
        <v>62</v>
      </c>
      <c r="J10922" s="24" t="s">
        <v>194</v>
      </c>
      <c r="K10922" s="25" t="s">
        <v>85</v>
      </c>
      <c r="L10922" s="105" t="s">
        <v>189</v>
      </c>
      <c r="M10922" s="105" t="s">
        <v>188</v>
      </c>
      <c r="N10922" s="105" t="s">
        <v>51</v>
      </c>
    </row>
    <row r="10923" spans="1:14" ht="13.8" thickBot="1" x14ac:dyDescent="0.25">
      <c r="A10923" s="26" t="s">
        <v>56</v>
      </c>
      <c r="B10923" s="22">
        <v>5</v>
      </c>
      <c r="C10923" s="22">
        <v>7</v>
      </c>
      <c r="D10923" s="22">
        <v>8</v>
      </c>
      <c r="E10923" s="22">
        <v>8</v>
      </c>
      <c r="F10923" s="22">
        <v>10</v>
      </c>
      <c r="G10923" s="22">
        <v>13</v>
      </c>
      <c r="H10923" s="22">
        <v>16</v>
      </c>
      <c r="I10923" s="22"/>
      <c r="J10923" s="23"/>
      <c r="K10923" s="1"/>
      <c r="L10923" s="26" t="s">
        <v>56</v>
      </c>
      <c r="M10923" s="104" t="e">
        <f>#REF!</f>
        <v>#REF!</v>
      </c>
      <c r="N10923" s="112" t="e">
        <f>IF(M10923=0,"",CHOOSE(M10923,"5","7","8","8","8","10","10","10","10","10","13","13","13","13","13","13","13","13","13","13","16","16","16","16","16","16","16","16","16","16","16","手入力箇所","手入力箇所","手入力箇所","手入力箇所","手入力箇所","手入力箇所","手入力箇所","手入力箇所","手入力箇所","手入力箇所"))</f>
        <v>#REF!</v>
      </c>
    </row>
    <row r="10924" spans="1:14" ht="13.8" thickBot="1" x14ac:dyDescent="0.25">
      <c r="A10924" s="27" t="s">
        <v>57</v>
      </c>
      <c r="B10924" s="18">
        <v>5</v>
      </c>
      <c r="C10924" s="18">
        <v>7</v>
      </c>
      <c r="D10924" s="18">
        <v>8</v>
      </c>
      <c r="E10924" s="18">
        <v>9</v>
      </c>
      <c r="F10924" s="18">
        <v>12</v>
      </c>
      <c r="G10924" s="18">
        <v>16</v>
      </c>
      <c r="H10924" s="18"/>
      <c r="I10924" s="18"/>
      <c r="J10924" s="62"/>
      <c r="K10924" s="19"/>
      <c r="L10924" s="27" t="s">
        <v>57</v>
      </c>
      <c r="M10924" s="104" t="e">
        <f>#REF!</f>
        <v>#REF!</v>
      </c>
      <c r="N10924" s="113" t="e">
        <f>IF(M10924=0,"",CHOOSE(M10924,"5","7","8","9","9","12","12","12","12","12","16","16","16","16","16","16","16","16","16","16","手入力箇所","手入力箇所","手入力箇所","手入力箇所","手入力箇所","手入力箇所","手入力箇所","手入力箇所","手入力箇所","手入力箇所"))</f>
        <v>#REF!</v>
      </c>
    </row>
    <row r="10925" spans="1:14" ht="48.6" thickBot="1" x14ac:dyDescent="0.25">
      <c r="A10925" s="28" t="s">
        <v>64</v>
      </c>
      <c r="B10925" s="18">
        <v>6</v>
      </c>
      <c r="C10925" s="18"/>
      <c r="D10925" s="18"/>
      <c r="E10925" s="18"/>
      <c r="F10925" s="18"/>
      <c r="G10925" s="18"/>
      <c r="H10925" s="18"/>
      <c r="I10925" s="18"/>
      <c r="J10925" s="62"/>
      <c r="K10925" s="19"/>
      <c r="L10925" s="28" t="s">
        <v>64</v>
      </c>
      <c r="M10925" s="104" t="e">
        <f>#REF!</f>
        <v>#REF!</v>
      </c>
      <c r="N10925" s="113" t="e">
        <f>IF(M10925=0,"",CHOOSE(M10925,"6","手入力箇所","手入力箇所","手入力箇所","手入力箇所","手入力箇所","手入力箇所","手入力箇所","手入力箇所","手入力箇所","手入力箇所","",""))</f>
        <v>#REF!</v>
      </c>
    </row>
    <row r="10926" spans="1:14" ht="48.6" thickBot="1" x14ac:dyDescent="0.25">
      <c r="A10926" s="28" t="s">
        <v>65</v>
      </c>
      <c r="B10926" s="18">
        <v>6</v>
      </c>
      <c r="C10926" s="18"/>
      <c r="D10926" s="18"/>
      <c r="E10926" s="18"/>
      <c r="F10926" s="18"/>
      <c r="G10926" s="18"/>
      <c r="H10926" s="18"/>
      <c r="I10926" s="18"/>
      <c r="J10926" s="62"/>
      <c r="K10926" s="19"/>
      <c r="L10926" s="28" t="s">
        <v>65</v>
      </c>
      <c r="M10926" s="104" t="e">
        <f>#REF!</f>
        <v>#REF!</v>
      </c>
      <c r="N10926" s="113" t="e">
        <f>IF(M10926=0,"",CHOOSE(M10926,"6","手入力箇所","手入力箇所","手入力箇所","手入力箇所","手入力箇所","手入力箇所","手入力箇所","手入力箇所","手入力箇所","手入力箇所","",""))</f>
        <v>#REF!</v>
      </c>
    </row>
    <row r="10927" spans="1:14" ht="24.6" thickBot="1" x14ac:dyDescent="0.25">
      <c r="A10927" s="28" t="s">
        <v>66</v>
      </c>
      <c r="B10927" s="18">
        <v>5</v>
      </c>
      <c r="C10927" s="18">
        <v>7</v>
      </c>
      <c r="D10927" s="18">
        <v>8</v>
      </c>
      <c r="E10927" s="18">
        <v>9</v>
      </c>
      <c r="F10927" s="18">
        <v>12</v>
      </c>
      <c r="G10927" s="18"/>
      <c r="H10927" s="18"/>
      <c r="I10927" s="18"/>
      <c r="J10927" s="62"/>
      <c r="K10927" s="19"/>
      <c r="L10927" s="28" t="s">
        <v>66</v>
      </c>
      <c r="M10927" s="104" t="e">
        <f>#REF!</f>
        <v>#REF!</v>
      </c>
      <c r="N10927" s="113" t="e">
        <f>IF(M10927=0,"",CHOOSE(M10927,"5","7","8","9","9","12","12","12","12","12","手入力箇所","手入力箇所","手入力箇所","手入力箇所","手入力箇所","手入力箇所","手入力箇所","手入力箇所","手入力箇所","手入力箇所"))</f>
        <v>#REF!</v>
      </c>
    </row>
    <row r="10928" spans="1:14" ht="36.6" thickBot="1" x14ac:dyDescent="0.25">
      <c r="A10928" s="28" t="s">
        <v>67</v>
      </c>
      <c r="B10928" s="18">
        <v>4</v>
      </c>
      <c r="C10928" s="18">
        <v>5</v>
      </c>
      <c r="D10928" s="18">
        <v>5</v>
      </c>
      <c r="E10928" s="18">
        <v>6</v>
      </c>
      <c r="F10928" s="18"/>
      <c r="G10928" s="18"/>
      <c r="H10928" s="18"/>
      <c r="I10928" s="18"/>
      <c r="J10928" s="62"/>
      <c r="K10928" s="19"/>
      <c r="L10928" s="28" t="s">
        <v>67</v>
      </c>
      <c r="M10928" s="104" t="e">
        <f>#REF!</f>
        <v>#REF!</v>
      </c>
      <c r="N10928" s="113" t="e">
        <f>IF(M10928=0,"",CHOOSE(M10928,"4","5","5","6","6","手入力箇所","手入力箇所","手入力箇所","手入力箇所","手入力箇所","手入力箇所","手入力箇所","手入力箇所","手入力箇所","手入力箇所"))</f>
        <v>#REF!</v>
      </c>
    </row>
    <row r="10929" spans="1:14" ht="24.6" thickBot="1" x14ac:dyDescent="0.25">
      <c r="A10929" s="28" t="s">
        <v>68</v>
      </c>
      <c r="B10929" s="18">
        <v>12</v>
      </c>
      <c r="C10929" s="18">
        <v>12</v>
      </c>
      <c r="D10929" s="18">
        <v>12</v>
      </c>
      <c r="E10929" s="18">
        <v>12</v>
      </c>
      <c r="F10929" s="18">
        <v>12</v>
      </c>
      <c r="G10929" s="18">
        <v>12</v>
      </c>
      <c r="H10929" s="18">
        <v>12</v>
      </c>
      <c r="I10929" s="18"/>
      <c r="J10929" s="62"/>
      <c r="K10929" s="19"/>
      <c r="L10929" s="28" t="s">
        <v>68</v>
      </c>
      <c r="M10929" s="104" t="e">
        <f>#REF!</f>
        <v>#REF!</v>
      </c>
      <c r="N10929" s="113" t="e">
        <f>IF(M10929=0,"",CHOOSE(M10929,"12","12","12","12","12","12","12","12","12","12","12","12","12","12","12","12","12","12","12","12","12","12","12","12","12","12","12","12","12","12","手入力箇所","手入力箇所","手入力箇所","手入力箇所","手入力箇所","手入力箇所","手入力箇所","手入力箇所","手入力箇所","手入力箇所"))</f>
        <v>#REF!</v>
      </c>
    </row>
    <row r="10930" spans="1:14" ht="36.6" thickBot="1" x14ac:dyDescent="0.25">
      <c r="A10930" s="28" t="s">
        <v>69</v>
      </c>
      <c r="B10930" s="18">
        <v>7</v>
      </c>
      <c r="C10930" s="18">
        <v>7</v>
      </c>
      <c r="D10930" s="18">
        <v>7</v>
      </c>
      <c r="E10930" s="18">
        <v>7</v>
      </c>
      <c r="F10930" s="18">
        <v>7</v>
      </c>
      <c r="G10930" s="18"/>
      <c r="H10930" s="18"/>
      <c r="I10930" s="18"/>
      <c r="J10930" s="62"/>
      <c r="K10930" s="19"/>
      <c r="L10930" s="28" t="s">
        <v>69</v>
      </c>
      <c r="M10930" s="104" t="e">
        <f>#REF!</f>
        <v>#REF!</v>
      </c>
      <c r="N10930" s="113" t="e">
        <f>IF(M10930=0,"",CHOOSE(M10930,"7","7","7","7","7","7","7","7","7","7","手入力箇所","手入力箇所","手入力箇所","手入力箇所","手入力箇所","手入力箇所","手入力箇所","手入力箇所","手入力箇所","手入力箇所"))</f>
        <v>#REF!</v>
      </c>
    </row>
    <row r="10931" spans="1:14" ht="13.8" thickBot="1" x14ac:dyDescent="0.25">
      <c r="A10931" s="27" t="s">
        <v>63</v>
      </c>
      <c r="B10931" s="18">
        <v>4</v>
      </c>
      <c r="C10931" s="18">
        <v>5</v>
      </c>
      <c r="D10931" s="18">
        <v>7</v>
      </c>
      <c r="E10931" s="18">
        <v>8</v>
      </c>
      <c r="F10931" s="18">
        <v>11</v>
      </c>
      <c r="G10931" s="18">
        <v>16</v>
      </c>
      <c r="H10931" s="18">
        <v>22</v>
      </c>
      <c r="I10931" s="18">
        <v>26</v>
      </c>
      <c r="J10931" s="18">
        <v>31</v>
      </c>
      <c r="K10931" s="19"/>
      <c r="L10931" s="27" t="s">
        <v>63</v>
      </c>
      <c r="M10931" s="104" t="e">
        <f>#REF!</f>
        <v>#REF!</v>
      </c>
      <c r="N10931" s="113" t="e">
        <f>IF(M10931=0,"",CHOOSE(M10931,"4","5","7","8","8","11","11","11","11","11","16","16","16","16","16","16","16","16","16","16","22","22","22","22","22","22","22","22","22","22","26","26","26","26","26","26","26","26","26","26","31","31","31","31","31","31","31","31","31","31","31","手入力箇所","手入力箇所","手入力箇所","手入力箇所","手入力箇所","手入力箇所","手入力箇所","手入力箇所","手入力箇所","手入力箇所"))</f>
        <v>#REF!</v>
      </c>
    </row>
    <row r="10932" spans="1:14" ht="24.6" thickBot="1" x14ac:dyDescent="0.25">
      <c r="A10932" s="28" t="s">
        <v>70</v>
      </c>
      <c r="B10932" s="18">
        <v>5</v>
      </c>
      <c r="C10932" s="18">
        <v>6</v>
      </c>
      <c r="D10932" s="18">
        <v>7</v>
      </c>
      <c r="E10932" s="18"/>
      <c r="F10932" s="18"/>
      <c r="G10932" s="18"/>
      <c r="H10932" s="18"/>
      <c r="I10932" s="18"/>
      <c r="J10932" s="62"/>
      <c r="K10932" s="19"/>
      <c r="L10932" s="28" t="s">
        <v>70</v>
      </c>
      <c r="M10932" s="104" t="e">
        <f>#REF!</f>
        <v>#REF!</v>
      </c>
      <c r="N10932" s="113" t="e">
        <f>IF(M10932=0,"",CHOOSE(M10932,"5","6","7","手入力箇所","手入力箇所","手入力箇所","手入力箇所","手入力箇所","手入力箇所","手入力箇所","手入力箇所","手入力箇所","手入力箇所"))</f>
        <v>#REF!</v>
      </c>
    </row>
    <row r="10933" spans="1:14" ht="13.8" thickBot="1" x14ac:dyDescent="0.25">
      <c r="A10933" s="29" t="s">
        <v>71</v>
      </c>
      <c r="B10933" s="18">
        <v>3</v>
      </c>
      <c r="C10933" s="18">
        <v>6</v>
      </c>
      <c r="D10933" s="18">
        <v>19</v>
      </c>
      <c r="E10933" s="18"/>
      <c r="F10933" s="18"/>
      <c r="G10933" s="18"/>
      <c r="H10933" s="18"/>
      <c r="I10933" s="18"/>
      <c r="J10933" s="62"/>
      <c r="K10933" s="19"/>
      <c r="L10933" s="29" t="s">
        <v>71</v>
      </c>
      <c r="M10933" s="104" t="e">
        <f>#REF!</f>
        <v>#REF!</v>
      </c>
      <c r="N10933" s="113" t="e">
        <f>IF(M10933=0,"",CHOOSE(M10933,"3","6","19","手入力箇所","手入力箇所","手入力箇所","手入力箇所","手入力箇所","手入力箇所","手入力箇所","手入力箇所","手入力箇所","手入力箇所"))</f>
        <v>#REF!</v>
      </c>
    </row>
    <row r="10934" spans="1:14" ht="13.8" thickBot="1" x14ac:dyDescent="0.25">
      <c r="A10934" s="29" t="s">
        <v>72</v>
      </c>
      <c r="B10934" s="18">
        <v>1</v>
      </c>
      <c r="C10934" s="18">
        <v>3</v>
      </c>
      <c r="D10934" s="18">
        <v>5</v>
      </c>
      <c r="E10934" s="18">
        <v>9</v>
      </c>
      <c r="F10934" s="18">
        <v>26</v>
      </c>
      <c r="G10934" s="18"/>
      <c r="H10934" s="18"/>
      <c r="I10934" s="18"/>
      <c r="J10934" s="62"/>
      <c r="K10934" s="19"/>
      <c r="L10934" s="29" t="s">
        <v>72</v>
      </c>
      <c r="M10934" s="104" t="e">
        <f>#REF!</f>
        <v>#REF!</v>
      </c>
      <c r="N10934" s="113" t="e">
        <f>IF(M10934=0,"",CHOOSE(M10934,"1","3","5","9","9","26","26","26","26","26","手入力箇所","手入力箇所","手入力箇所","手入力箇所","手入力箇所","手入力箇所","手入力箇所","手入力箇所","手入力箇所","手入力箇所"))</f>
        <v>#REF!</v>
      </c>
    </row>
    <row r="10935" spans="1:14" ht="13.8" thickBot="1" x14ac:dyDescent="0.25">
      <c r="A10935" s="29" t="s">
        <v>73</v>
      </c>
      <c r="B10935" s="18">
        <v>4</v>
      </c>
      <c r="C10935" s="18">
        <v>11</v>
      </c>
      <c r="D10935" s="18">
        <v>20</v>
      </c>
      <c r="E10935" s="18">
        <v>33</v>
      </c>
      <c r="F10935" s="18"/>
      <c r="G10935" s="18"/>
      <c r="H10935" s="18"/>
      <c r="I10935" s="18"/>
      <c r="J10935" s="62"/>
      <c r="K10935" s="19"/>
      <c r="L10935" s="29" t="s">
        <v>73</v>
      </c>
      <c r="M10935" s="104" t="e">
        <f>#REF!</f>
        <v>#REF!</v>
      </c>
      <c r="N10935" s="113" t="e">
        <f>IF(M10935=0,"",CHOOSE(M10935,"4","11","20","33","33","手入力箇所","手入力箇所","手入力箇所","手入力箇所","手入力箇所","手入力箇所","手入力箇所","手入力箇所","手入力箇所","手入力箇所"))</f>
        <v>#REF!</v>
      </c>
    </row>
    <row r="10936" spans="1:14" ht="37.200000000000003" thickBot="1" x14ac:dyDescent="0.25">
      <c r="A10936" s="30" t="s">
        <v>74</v>
      </c>
      <c r="B10936" s="18">
        <v>4</v>
      </c>
      <c r="C10936" s="18">
        <v>6</v>
      </c>
      <c r="D10936" s="18">
        <v>8</v>
      </c>
      <c r="E10936" s="18">
        <v>10</v>
      </c>
      <c r="F10936" s="18">
        <v>15</v>
      </c>
      <c r="G10936" s="18">
        <v>23</v>
      </c>
      <c r="H10936" s="18">
        <v>33</v>
      </c>
      <c r="I10936" s="18"/>
      <c r="J10936" s="62"/>
      <c r="K10936" s="19"/>
      <c r="L10936" s="30" t="s">
        <v>74</v>
      </c>
      <c r="M10936" s="104" t="e">
        <f>#REF!</f>
        <v>#REF!</v>
      </c>
      <c r="N10936" s="113" t="e">
        <f>IF(M10936=0,"",CHOOSE(M10936,"4","6","8","10","10","15","15","15","15","15","23","23","23","23","23","23","23","23","23","23","33","33","33","33","33","33","33","33","33","33","手入力箇所","手入力箇所","手入力箇所","手入力箇所","手入力箇所","手入力箇所","手入力箇所","手入力箇所","手入力箇所","手入力箇所"))</f>
        <v>#REF!</v>
      </c>
    </row>
    <row r="10937" spans="1:14" ht="13.8" thickBot="1" x14ac:dyDescent="0.25">
      <c r="A10937" s="29" t="s">
        <v>75</v>
      </c>
      <c r="B10937" s="18">
        <v>6</v>
      </c>
      <c r="C10937" s="18">
        <v>14</v>
      </c>
      <c r="D10937" s="18">
        <v>25</v>
      </c>
      <c r="E10937" s="18">
        <v>39</v>
      </c>
      <c r="F10937" s="18"/>
      <c r="G10937" s="18"/>
      <c r="H10937" s="18"/>
      <c r="I10937" s="18"/>
      <c r="J10937" s="62"/>
      <c r="K10937" s="19"/>
      <c r="L10937" s="29" t="s">
        <v>75</v>
      </c>
      <c r="M10937" s="104" t="e">
        <f>#REF!</f>
        <v>#REF!</v>
      </c>
      <c r="N10937" s="113" t="e">
        <f>IF(M10937=0,"",CHOOSE(M10937,"6","14","25","39","39","手入力箇所","手入力箇所","手入力箇所","手入力箇所","手入力箇所","手入力箇所","手入力箇所","手入力箇所","手入力箇所","手入力箇所"))</f>
        <v>#REF!</v>
      </c>
    </row>
    <row r="10938" spans="1:14" ht="37.200000000000003" thickBot="1" x14ac:dyDescent="0.25">
      <c r="A10938" s="30" t="s">
        <v>76</v>
      </c>
      <c r="B10938" s="18">
        <v>2</v>
      </c>
      <c r="C10938" s="18">
        <v>3</v>
      </c>
      <c r="D10938" s="18">
        <v>6</v>
      </c>
      <c r="E10938" s="18">
        <v>9</v>
      </c>
      <c r="F10938" s="18"/>
      <c r="G10938" s="18"/>
      <c r="H10938" s="18"/>
      <c r="I10938" s="18"/>
      <c r="J10938" s="62"/>
      <c r="K10938" s="19"/>
      <c r="L10938" s="30" t="s">
        <v>76</v>
      </c>
      <c r="M10938" s="104" t="e">
        <f>#REF!</f>
        <v>#REF!</v>
      </c>
      <c r="N10938" s="113" t="e">
        <f>IF(M10938=0,"",CHOOSE(M10938,"2","3","6","9","9","手入力箇所","手入力箇所","手入力箇所","手入力箇所","手入力箇所","手入力箇所","手入力箇所","手入力箇所","手入力箇所","手入力箇所"))</f>
        <v>#REF!</v>
      </c>
    </row>
    <row r="10939" spans="1:14" ht="27" thickBot="1" x14ac:dyDescent="0.25">
      <c r="A10939" s="31" t="s">
        <v>77</v>
      </c>
      <c r="B10939" s="18">
        <v>12</v>
      </c>
      <c r="C10939" s="18">
        <v>18</v>
      </c>
      <c r="D10939" s="18">
        <v>22</v>
      </c>
      <c r="E10939" s="18">
        <v>26</v>
      </c>
      <c r="F10939" s="62"/>
      <c r="G10939" s="62"/>
      <c r="H10939" s="62"/>
      <c r="I10939" s="62"/>
      <c r="J10939" s="62"/>
      <c r="K10939" s="19"/>
      <c r="L10939" s="31" t="s">
        <v>77</v>
      </c>
      <c r="M10939" s="104" t="e">
        <f>#REF!</f>
        <v>#REF!</v>
      </c>
      <c r="N10939" s="113" t="e">
        <f>IF(M10939=0,"",CHOOSE(M10939,"12","18","22","26","26","手入力箇所","手入力箇所","手入力箇所","手入力箇所","手入力箇所","手入力箇所","手入力箇所","手入力箇所","手入力箇所","手入力箇所"))</f>
        <v>#REF!</v>
      </c>
    </row>
    <row r="10940" spans="1:14" ht="40.200000000000003" thickBot="1" x14ac:dyDescent="0.25">
      <c r="A10940" s="31" t="s">
        <v>78</v>
      </c>
      <c r="B10940" s="18">
        <v>5</v>
      </c>
      <c r="C10940" s="18">
        <v>8</v>
      </c>
      <c r="D10940" s="18">
        <v>11</v>
      </c>
      <c r="E10940" s="18">
        <v>14</v>
      </c>
      <c r="F10940" s="62"/>
      <c r="G10940" s="62"/>
      <c r="H10940" s="62"/>
      <c r="I10940" s="62"/>
      <c r="J10940" s="62"/>
      <c r="K10940" s="19"/>
      <c r="L10940" s="31" t="s">
        <v>78</v>
      </c>
      <c r="M10940" s="104" t="e">
        <f>#REF!</f>
        <v>#REF!</v>
      </c>
      <c r="N10940" s="113" t="e">
        <f>IF(M10940=0,"",CHOOSE(M10940,"5","8","11","14","14","手入力箇所","手入力箇所","手入力箇所","手入力箇所","手入力箇所","手入力箇所","手入力箇所","手入力箇所","手入力箇所","手入力箇所"))</f>
        <v>#REF!</v>
      </c>
    </row>
    <row r="10941" spans="1:14" ht="27" thickBot="1" x14ac:dyDescent="0.25">
      <c r="A10941" s="31" t="s">
        <v>79</v>
      </c>
      <c r="B10941" s="18">
        <v>6</v>
      </c>
      <c r="C10941" s="18">
        <v>11</v>
      </c>
      <c r="D10941" s="18">
        <v>16</v>
      </c>
      <c r="E10941" s="18">
        <v>21</v>
      </c>
      <c r="F10941" s="62"/>
      <c r="G10941" s="62"/>
      <c r="H10941" s="62"/>
      <c r="I10941" s="62"/>
      <c r="J10941" s="62"/>
      <c r="K10941" s="19"/>
      <c r="L10941" s="31" t="s">
        <v>79</v>
      </c>
      <c r="M10941" s="104" t="e">
        <f>#REF!</f>
        <v>#REF!</v>
      </c>
      <c r="N10941" s="113" t="e">
        <f>IF(M10941=0,"",CHOOSE(M10941,"6","11","16","21","21","手入力箇所","手入力箇所","手入力箇所","手入力箇所","手入力箇所","手入力箇所","手入力箇所","手入力箇所","手入力箇所"))</f>
        <v>#REF!</v>
      </c>
    </row>
    <row r="10942" spans="1:14" ht="40.200000000000003" thickBot="1" x14ac:dyDescent="0.25">
      <c r="A10942" s="31" t="s">
        <v>80</v>
      </c>
      <c r="B10942" s="18">
        <v>5</v>
      </c>
      <c r="C10942" s="18">
        <v>7</v>
      </c>
      <c r="D10942" s="18">
        <v>9</v>
      </c>
      <c r="E10942" s="18">
        <v>10</v>
      </c>
      <c r="F10942" s="62"/>
      <c r="G10942" s="62"/>
      <c r="H10942" s="62"/>
      <c r="I10942" s="62"/>
      <c r="J10942" s="62"/>
      <c r="K10942" s="19"/>
      <c r="L10942" s="31" t="s">
        <v>80</v>
      </c>
      <c r="M10942" s="104" t="e">
        <f>#REF!</f>
        <v>#REF!</v>
      </c>
      <c r="N10942" s="113" t="e">
        <f>IF(M10942=0,"",CHOOSE(M10942,"5","7","9","10","10","手入力箇所","手入力箇所","手入力箇所","手入力箇所","手入力箇所","手入力箇所","手入力箇所","手入力箇所","手入力箇所"))</f>
        <v>#REF!</v>
      </c>
    </row>
    <row r="10943" spans="1:14" ht="40.200000000000003" thickBot="1" x14ac:dyDescent="0.25">
      <c r="A10943" s="31" t="s">
        <v>81</v>
      </c>
      <c r="B10943" s="18">
        <v>9</v>
      </c>
      <c r="C10943" s="18">
        <v>14</v>
      </c>
      <c r="D10943" s="62"/>
      <c r="E10943" s="62"/>
      <c r="F10943" s="62"/>
      <c r="G10943" s="62"/>
      <c r="H10943" s="62"/>
      <c r="I10943" s="62"/>
      <c r="J10943" s="62"/>
      <c r="K10943" s="19"/>
      <c r="L10943" s="31" t="s">
        <v>81</v>
      </c>
      <c r="M10943" s="104" t="e">
        <f>#REF!</f>
        <v>#REF!</v>
      </c>
      <c r="N10943" s="113" t="e">
        <f>IF(M10943=0,"",CHOOSE(M10943,"9","14","手入力箇所","手入力箇所","手入力箇所","手入力箇所","手入力箇所","手入力箇所","手入力箇所","手入力箇所","手入力箇所","手入力箇所"))</f>
        <v>#REF!</v>
      </c>
    </row>
    <row r="10944" spans="1:14" ht="13.8" thickBot="1" x14ac:dyDescent="0.25">
      <c r="A10944" s="31" t="s">
        <v>82</v>
      </c>
      <c r="B10944" s="18">
        <v>3</v>
      </c>
      <c r="C10944" s="18">
        <v>4</v>
      </c>
      <c r="D10944" s="18">
        <v>4</v>
      </c>
      <c r="E10944" s="18">
        <v>5</v>
      </c>
      <c r="F10944" s="18">
        <v>6</v>
      </c>
      <c r="G10944" s="18">
        <v>8</v>
      </c>
      <c r="H10944" s="18">
        <v>9</v>
      </c>
      <c r="I10944" s="18">
        <v>11</v>
      </c>
      <c r="J10944" s="18">
        <v>12</v>
      </c>
      <c r="K10944" s="19"/>
      <c r="L10944" s="31" t="s">
        <v>82</v>
      </c>
      <c r="M10944" s="104" t="e">
        <f>#REF!</f>
        <v>#REF!</v>
      </c>
      <c r="N10944" s="113" t="e">
        <f>IF(M10944=0,"",CHOOSE(M10944,"3","4","4","5","5","6","6","6","6","6","8","8","8","8","8","8","8","8","8","8","9","9","9","9","9","9","9","9","9","9","11","11","11","11","11","11","11","11","11","11","12","12","12","12","12","12","12","12","12","12","12","手入力箇所","手入力箇所","手入力箇所","手入力箇所","手入力箇所","手入力箇所","手入力箇所","手入力箇所","手入力箇所","手入力箇所"))</f>
        <v>#REF!</v>
      </c>
    </row>
    <row r="10945" spans="1:14" ht="13.8" thickBot="1" x14ac:dyDescent="0.25">
      <c r="A10945" s="31" t="s">
        <v>83</v>
      </c>
      <c r="B10945" s="18">
        <v>3</v>
      </c>
      <c r="C10945" s="18">
        <v>4</v>
      </c>
      <c r="D10945" s="18">
        <v>4</v>
      </c>
      <c r="E10945" s="18">
        <v>5</v>
      </c>
      <c r="F10945" s="18">
        <v>6</v>
      </c>
      <c r="G10945" s="18">
        <v>8</v>
      </c>
      <c r="H10945" s="18">
        <v>10</v>
      </c>
      <c r="I10945" s="18">
        <v>12</v>
      </c>
      <c r="J10945" s="18">
        <v>13</v>
      </c>
      <c r="K10945" s="19"/>
      <c r="L10945" s="31" t="s">
        <v>83</v>
      </c>
      <c r="M10945" s="104" t="e">
        <f>#REF!</f>
        <v>#REF!</v>
      </c>
      <c r="N10945" s="113" t="e">
        <f>IF(M10945=0,"",CHOOSE(M10945,"3","4","4","5","5","6","6","6","6","6","8","8","8","8","8","8","8","8","8","8","10","10","10","10","10","10","10","10","10","10","12","12","12","12","12","12","12","12","12","12","13","13","13","13","13","13","13","13","13","13","13","手入力箇所","手入力箇所","手入力箇所","手入力箇所","手入力箇所","手入力箇所","手入力箇所","手入力箇所","手入力箇所","手入力箇所"))</f>
        <v>#REF!</v>
      </c>
    </row>
    <row r="10946" spans="1:14" ht="27" thickBot="1" x14ac:dyDescent="0.25">
      <c r="A10946" s="32" t="s">
        <v>84</v>
      </c>
      <c r="B10946" s="20">
        <v>1</v>
      </c>
      <c r="C10946" s="20">
        <v>2</v>
      </c>
      <c r="D10946" s="20">
        <v>3</v>
      </c>
      <c r="E10946" s="20">
        <v>4</v>
      </c>
      <c r="F10946" s="20">
        <v>8</v>
      </c>
      <c r="G10946" s="20">
        <v>19</v>
      </c>
      <c r="H10946" s="63"/>
      <c r="I10946" s="63"/>
      <c r="J10946" s="63"/>
      <c r="K10946" s="21"/>
      <c r="L10946" s="32" t="s">
        <v>84</v>
      </c>
      <c r="M10946" s="104" t="e">
        <f>#REF!</f>
        <v>#REF!</v>
      </c>
      <c r="N10946" s="113" t="e">
        <f>IF(M10946=0,"",CHOOSE(M10946,"1","2","3","4","4","8","8","8","8","8","19","19","19","19","19","19","19","19","19","19","手入力箇所","手入力箇所","手入力箇所","手入力箇所","手入力箇所","手入力箇所","手入力箇所","手入力箇所","手入力箇所","手入力箇所"))</f>
        <v>#REF!</v>
      </c>
    </row>
    <row r="10947" spans="1:14" ht="13.8" thickBot="1" x14ac:dyDescent="0.25"/>
    <row r="10948" spans="1:14" ht="13.8" thickBot="1" x14ac:dyDescent="0.25">
      <c r="A10948" s="686" t="e">
        <f>A10921</f>
        <v>#REF!</v>
      </c>
      <c r="B10948" s="686"/>
      <c r="C10948" s="686"/>
      <c r="D10948" s="687" t="s">
        <v>193</v>
      </c>
      <c r="E10948" s="687"/>
      <c r="F10948" s="687"/>
      <c r="G10948" s="687"/>
      <c r="H10948" s="687"/>
      <c r="I10948" s="687"/>
      <c r="J10948" s="687"/>
      <c r="K10948" s="687"/>
      <c r="L10948" s="687"/>
      <c r="M10948" s="687"/>
      <c r="N10948" s="687"/>
    </row>
    <row r="10949" spans="1:14" ht="13.8" thickBot="1" x14ac:dyDescent="0.25">
      <c r="A10949" s="105"/>
      <c r="B10949" s="33">
        <v>1</v>
      </c>
      <c r="C10949" s="24">
        <v>2</v>
      </c>
      <c r="D10949" s="24">
        <v>3</v>
      </c>
      <c r="E10949" s="24" t="s">
        <v>58</v>
      </c>
      <c r="F10949" s="24" t="s">
        <v>59</v>
      </c>
      <c r="G10949" s="24" t="s">
        <v>60</v>
      </c>
      <c r="H10949" s="24" t="s">
        <v>61</v>
      </c>
      <c r="I10949" s="24" t="s">
        <v>62</v>
      </c>
      <c r="J10949" s="24" t="s">
        <v>194</v>
      </c>
      <c r="K10949" s="102" t="s">
        <v>85</v>
      </c>
      <c r="L10949" s="105" t="s">
        <v>189</v>
      </c>
      <c r="M10949" s="105" t="s">
        <v>188</v>
      </c>
      <c r="N10949" s="105" t="s">
        <v>51</v>
      </c>
    </row>
    <row r="10950" spans="1:14" ht="13.8" thickBot="1" x14ac:dyDescent="0.25">
      <c r="A10950" s="26" t="s">
        <v>56</v>
      </c>
      <c r="B10950" s="22">
        <v>16</v>
      </c>
      <c r="C10950" s="22">
        <v>25</v>
      </c>
      <c r="D10950" s="22">
        <v>32</v>
      </c>
      <c r="E10950" s="22">
        <v>38</v>
      </c>
      <c r="F10950" s="22">
        <v>56</v>
      </c>
      <c r="G10950" s="22">
        <v>87</v>
      </c>
      <c r="H10950" s="22">
        <v>121</v>
      </c>
      <c r="I10950" s="22"/>
      <c r="J10950" s="23"/>
      <c r="K10950" s="68"/>
      <c r="L10950" s="107" t="s">
        <v>56</v>
      </c>
      <c r="M10950" s="103" t="e">
        <f>#REF!</f>
        <v>#REF!</v>
      </c>
      <c r="N10950" s="103" t="e">
        <f>IF(M10950=0,"",CHOOSE(M10950,"16","25","32","38","38","56","56","56","56","56","87","87","87","87","87","87","87","87","87","87","121","121","121","121","121","121","121","121","121","121","手入力箇所","手入力箇所","手入力箇所","手入力箇所","手入力箇所","手入力箇所","手入力箇所","手入力箇所","手入力箇所","手入力箇所"))</f>
        <v>#REF!</v>
      </c>
    </row>
    <row r="10951" spans="1:14" ht="13.8" thickBot="1" x14ac:dyDescent="0.25">
      <c r="A10951" s="27" t="s">
        <v>57</v>
      </c>
      <c r="B10951" s="18">
        <v>25</v>
      </c>
      <c r="C10951" s="18">
        <v>33</v>
      </c>
      <c r="D10951" s="18">
        <v>40</v>
      </c>
      <c r="E10951" s="18">
        <v>45</v>
      </c>
      <c r="F10951" s="18">
        <v>58</v>
      </c>
      <c r="G10951" s="18">
        <v>79</v>
      </c>
      <c r="H10951" s="18"/>
      <c r="I10951" s="18"/>
      <c r="J10951" s="62"/>
      <c r="K10951" s="69"/>
      <c r="L10951" s="107" t="s">
        <v>57</v>
      </c>
      <c r="M10951" s="103" t="e">
        <f>#REF!</f>
        <v>#REF!</v>
      </c>
      <c r="N10951" s="103" t="e">
        <f>IF(M10951=0,"",CHOOSE(M10951,"25","33","40","45","45","58","58","58","58","58","79","79","79","79","79","79","79","79","79","79","手入力箇所","手入力箇所","手入力箇所","手入力箇所","手入力箇所","手入力箇所","手入力箇所","手入力箇所","手入力箇所","手入力箇所"))</f>
        <v>#REF!</v>
      </c>
    </row>
    <row r="10952" spans="1:14" ht="48.6" thickBot="1" x14ac:dyDescent="0.25">
      <c r="A10952" s="28" t="s">
        <v>64</v>
      </c>
      <c r="B10952" s="18">
        <v>32</v>
      </c>
      <c r="C10952" s="18"/>
      <c r="D10952" s="18"/>
      <c r="E10952" s="18"/>
      <c r="F10952" s="18"/>
      <c r="G10952" s="18"/>
      <c r="H10952" s="18"/>
      <c r="I10952" s="18"/>
      <c r="J10952" s="62"/>
      <c r="K10952" s="69"/>
      <c r="L10952" s="108" t="s">
        <v>64</v>
      </c>
      <c r="M10952" s="103" t="e">
        <f>#REF!</f>
        <v>#REF!</v>
      </c>
      <c r="N10952" s="103" t="e">
        <f>IF(M10952=0,"",CHOOSE(M10952,"32","手入力箇所","手入力箇所","手入力箇所","手入力箇所","手入力箇所","手入力箇所","手入力箇所","手入力箇所","手入力箇所","手入力箇所"))</f>
        <v>#REF!</v>
      </c>
    </row>
    <row r="10953" spans="1:14" ht="48.6" thickBot="1" x14ac:dyDescent="0.25">
      <c r="A10953" s="28" t="s">
        <v>65</v>
      </c>
      <c r="B10953" s="18">
        <v>36</v>
      </c>
      <c r="C10953" s="18"/>
      <c r="D10953" s="18"/>
      <c r="E10953" s="18"/>
      <c r="F10953" s="18"/>
      <c r="G10953" s="18"/>
      <c r="H10953" s="18"/>
      <c r="I10953" s="18"/>
      <c r="J10953" s="62"/>
      <c r="K10953" s="69"/>
      <c r="L10953" s="108" t="s">
        <v>65</v>
      </c>
      <c r="M10953" s="103" t="e">
        <f>#REF!</f>
        <v>#REF!</v>
      </c>
      <c r="N10953" s="103" t="e">
        <f>IF(M10953=0,"",CHOOSE(M10953,"36","手入力箇所","手入力箇所","手入力箇所","手入力箇所","手入力箇所","手入力箇所","手入力箇所","手入力箇所","手入力箇所","手入力箇所"))</f>
        <v>#REF!</v>
      </c>
    </row>
    <row r="10954" spans="1:14" ht="24.6" thickBot="1" x14ac:dyDescent="0.25">
      <c r="A10954" s="28" t="s">
        <v>66</v>
      </c>
      <c r="B10954" s="18">
        <v>24</v>
      </c>
      <c r="C10954" s="18">
        <v>30</v>
      </c>
      <c r="D10954" s="18">
        <v>33</v>
      </c>
      <c r="E10954" s="18">
        <v>35</v>
      </c>
      <c r="F10954" s="18">
        <v>42</v>
      </c>
      <c r="G10954" s="18"/>
      <c r="H10954" s="18"/>
      <c r="I10954" s="18"/>
      <c r="J10954" s="62"/>
      <c r="K10954" s="69"/>
      <c r="L10954" s="108" t="s">
        <v>66</v>
      </c>
      <c r="M10954" s="103" t="e">
        <f>#REF!</f>
        <v>#REF!</v>
      </c>
      <c r="N10954" s="103" t="e">
        <f>IF(M10954=0,"",CHOOSE(M10954,"24","30","33","35","35","42","42","42","42","42","手入力箇所","手入力箇所","手入力箇所","手入力箇所","手入力箇所","手入力箇所","手入力箇所","手入力箇所","手入力箇所","手入力箇所"))</f>
        <v>#REF!</v>
      </c>
    </row>
    <row r="10955" spans="1:14" ht="36.6" thickBot="1" x14ac:dyDescent="0.25">
      <c r="A10955" s="28" t="s">
        <v>67</v>
      </c>
      <c r="B10955" s="18">
        <v>7</v>
      </c>
      <c r="C10955" s="18">
        <v>12</v>
      </c>
      <c r="D10955" s="18">
        <v>16</v>
      </c>
      <c r="E10955" s="18">
        <v>19</v>
      </c>
      <c r="F10955" s="18"/>
      <c r="G10955" s="18"/>
      <c r="H10955" s="18"/>
      <c r="I10955" s="18"/>
      <c r="J10955" s="62"/>
      <c r="K10955" s="69"/>
      <c r="L10955" s="108" t="s">
        <v>67</v>
      </c>
      <c r="M10955" s="103" t="e">
        <f>#REF!</f>
        <v>#REF!</v>
      </c>
      <c r="N10955" s="103" t="e">
        <f>IF(M10955=0,"",CHOOSE(M10955,"7","12","16","19","19","手入力箇所","手入力箇所","手入力箇所","手入力箇所","手入力箇所","手入力箇所","手入力箇所","手入力箇所","手入力箇所","手入力箇所"))</f>
        <v>#REF!</v>
      </c>
    </row>
    <row r="10956" spans="1:14" ht="24.6" thickBot="1" x14ac:dyDescent="0.25">
      <c r="A10956" s="28" t="s">
        <v>68</v>
      </c>
      <c r="B10956" s="18">
        <v>21</v>
      </c>
      <c r="C10956" s="18">
        <v>35</v>
      </c>
      <c r="D10956" s="18">
        <v>48</v>
      </c>
      <c r="E10956" s="18">
        <v>59</v>
      </c>
      <c r="F10956" s="18">
        <v>94</v>
      </c>
      <c r="G10956" s="18">
        <v>159</v>
      </c>
      <c r="H10956" s="18">
        <v>235</v>
      </c>
      <c r="I10956" s="18"/>
      <c r="J10956" s="62"/>
      <c r="K10956" s="69"/>
      <c r="L10956" s="108" t="s">
        <v>68</v>
      </c>
      <c r="M10956" s="103" t="e">
        <f>#REF!</f>
        <v>#REF!</v>
      </c>
      <c r="N10956" s="103" t="e">
        <f>IF(M10956=0,"",CHOOSE(M10956,"21","35","48","59","59","94","94","94","94","94","159","159","159","159","159","159","159","159","159","159","235","235","235","235","235","235","235","235","235","235","手入力箇所","手入力箇所","手入力箇所","手入力箇所","手入力箇所","手入力箇所","手入力箇所","手入力箇所","手入力箇所","手入力箇所"))</f>
        <v>#REF!</v>
      </c>
    </row>
    <row r="10957" spans="1:14" ht="36.6" thickBot="1" x14ac:dyDescent="0.25">
      <c r="A10957" s="28" t="s">
        <v>69</v>
      </c>
      <c r="B10957" s="18">
        <v>22</v>
      </c>
      <c r="C10957" s="18">
        <v>26</v>
      </c>
      <c r="D10957" s="18">
        <v>28</v>
      </c>
      <c r="E10957" s="18">
        <v>29</v>
      </c>
      <c r="F10957" s="18">
        <v>34</v>
      </c>
      <c r="G10957" s="18"/>
      <c r="H10957" s="18"/>
      <c r="I10957" s="18"/>
      <c r="J10957" s="62"/>
      <c r="K10957" s="69"/>
      <c r="L10957" s="108" t="s">
        <v>69</v>
      </c>
      <c r="M10957" s="103" t="e">
        <f>#REF!</f>
        <v>#REF!</v>
      </c>
      <c r="N10957" s="103" t="e">
        <f>IF(M10957=0,"",CHOOSE(M10957,"22","26","28","29","29","34","34","34","34","34","手入力箇所","手入力箇所","手入力箇所","手入力箇所","手入力箇所","手入力箇所","手入力箇所","手入力箇所","手入力箇所","手入力箇所"))</f>
        <v>#REF!</v>
      </c>
    </row>
    <row r="10958" spans="1:14" ht="13.8" thickBot="1" x14ac:dyDescent="0.25">
      <c r="A10958" s="27" t="s">
        <v>63</v>
      </c>
      <c r="B10958" s="18">
        <v>21</v>
      </c>
      <c r="C10958" s="18">
        <v>33</v>
      </c>
      <c r="D10958" s="18">
        <v>46</v>
      </c>
      <c r="E10958" s="18">
        <v>56</v>
      </c>
      <c r="F10958" s="18">
        <v>89</v>
      </c>
      <c r="G10958" s="18">
        <v>151</v>
      </c>
      <c r="H10958" s="18">
        <v>224</v>
      </c>
      <c r="I10958" s="18">
        <v>289</v>
      </c>
      <c r="J10958" s="18">
        <v>350</v>
      </c>
      <c r="K10958" s="69"/>
      <c r="L10958" s="107" t="s">
        <v>63</v>
      </c>
      <c r="M10958" s="103" t="e">
        <f>#REF!</f>
        <v>#REF!</v>
      </c>
      <c r="N10958" s="103" t="e">
        <f>IF(M10958=0,"",CHOOSE(M10958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0959" spans="1:14" ht="24.6" thickBot="1" x14ac:dyDescent="0.25">
      <c r="A10959" s="34" t="s">
        <v>70</v>
      </c>
      <c r="B10959" s="35">
        <v>13</v>
      </c>
      <c r="C10959" s="35">
        <v>33</v>
      </c>
      <c r="D10959" s="35">
        <v>59</v>
      </c>
      <c r="E10959" s="35"/>
      <c r="F10959" s="35"/>
      <c r="G10959" s="35"/>
      <c r="H10959" s="35"/>
      <c r="I10959" s="35"/>
      <c r="J10959" s="36"/>
      <c r="K10959" s="67"/>
      <c r="L10959" s="108" t="s">
        <v>70</v>
      </c>
      <c r="M10959" s="103" t="e">
        <f>#REF!</f>
        <v>#REF!</v>
      </c>
      <c r="N10959" s="103" t="e">
        <f>IF(M10959=0,"",CHOOSE(M10959,"13","33","59","手入力箇所","手入力箇所","手入力箇所","手入力箇所","手入力箇所","手入力箇所","手入力箇所","手入力箇所","手入力箇所","手入力箇所"))</f>
        <v>#REF!</v>
      </c>
    </row>
    <row r="10960" spans="1:14" ht="13.8" thickBot="1" x14ac:dyDescent="0.25">
      <c r="A10960" s="37" t="s">
        <v>71</v>
      </c>
      <c r="B10960" s="17">
        <v>23</v>
      </c>
      <c r="C10960" s="17">
        <v>39</v>
      </c>
      <c r="D10960" s="17">
        <v>97</v>
      </c>
      <c r="E10960" s="17"/>
      <c r="F10960" s="17"/>
      <c r="G10960" s="17"/>
      <c r="H10960" s="17"/>
      <c r="I10960" s="17"/>
      <c r="J10960" s="64"/>
      <c r="K10960" s="70"/>
      <c r="L10960" s="109" t="s">
        <v>71</v>
      </c>
      <c r="M10960" s="103" t="e">
        <f>#REF!</f>
        <v>#REF!</v>
      </c>
      <c r="N10960" s="103" t="e">
        <f>IF(M10960=0,"",CHOOSE(M10960,"23","39","97","手入力箇所","手入力箇所","手入力箇所","手入力箇所","手入力箇所","手入力箇所","手入力箇所","手入力箇所","手入力箇所","手入力箇所"))</f>
        <v>#REF!</v>
      </c>
    </row>
    <row r="10961" spans="1:14" ht="13.8" thickBot="1" x14ac:dyDescent="0.25">
      <c r="A10961" s="29" t="s">
        <v>72</v>
      </c>
      <c r="B10961" s="18">
        <v>21</v>
      </c>
      <c r="C10961" s="18">
        <v>37</v>
      </c>
      <c r="D10961" s="18">
        <v>58</v>
      </c>
      <c r="E10961" s="18">
        <v>76</v>
      </c>
      <c r="F10961" s="18">
        <v>137</v>
      </c>
      <c r="G10961" s="18"/>
      <c r="H10961" s="18"/>
      <c r="I10961" s="18"/>
      <c r="J10961" s="62"/>
      <c r="K10961" s="69"/>
      <c r="L10961" s="109" t="s">
        <v>72</v>
      </c>
      <c r="M10961" s="103" t="e">
        <f>#REF!</f>
        <v>#REF!</v>
      </c>
      <c r="N10961" s="103" t="e">
        <f>IF(M10961=0,"",CHOOSE(M10961,"21","37","58","76","76","137","137","137","137","137","手入力箇所","手入力箇所","手入力箇所","手入力箇所","手入力箇所","手入力箇所","手入力箇所","手入力箇所","手入力箇所","手入力箇所"))</f>
        <v>#REF!</v>
      </c>
    </row>
    <row r="10962" spans="1:14" ht="13.8" thickBot="1" x14ac:dyDescent="0.25">
      <c r="A10962" s="29" t="s">
        <v>73</v>
      </c>
      <c r="B10962" s="18">
        <v>48</v>
      </c>
      <c r="C10962" s="18">
        <v>93</v>
      </c>
      <c r="D10962" s="18">
        <v>138</v>
      </c>
      <c r="E10962" s="18">
        <v>183</v>
      </c>
      <c r="F10962" s="18"/>
      <c r="G10962" s="18"/>
      <c r="H10962" s="18"/>
      <c r="I10962" s="18"/>
      <c r="J10962" s="62"/>
      <c r="K10962" s="69"/>
      <c r="L10962" s="109" t="s">
        <v>73</v>
      </c>
      <c r="M10962" s="103" t="e">
        <f>#REF!</f>
        <v>#REF!</v>
      </c>
      <c r="N10962" s="103" t="e">
        <f>IF(M10962=0,"",CHOOSE(M10962,"48","93","138","183","183","手入力箇所","手入力箇所","手入力箇所","手入力箇所","手入力箇所","手入力箇所","手入力箇所","手入力箇所","手入力箇所","手入力箇所"))</f>
        <v>#REF!</v>
      </c>
    </row>
    <row r="10963" spans="1:14" ht="37.200000000000003" thickBot="1" x14ac:dyDescent="0.25">
      <c r="A10963" s="30" t="s">
        <v>74</v>
      </c>
      <c r="B10963" s="18">
        <v>13</v>
      </c>
      <c r="C10963" s="18">
        <v>26</v>
      </c>
      <c r="D10963" s="18">
        <v>40</v>
      </c>
      <c r="E10963" s="18">
        <v>55</v>
      </c>
      <c r="F10963" s="18">
        <v>107</v>
      </c>
      <c r="G10963" s="18">
        <v>224</v>
      </c>
      <c r="H10963" s="18">
        <v>386</v>
      </c>
      <c r="I10963" s="18"/>
      <c r="J10963" s="62"/>
      <c r="K10963" s="69"/>
      <c r="L10963" s="110" t="s">
        <v>74</v>
      </c>
      <c r="M10963" s="103" t="e">
        <f>#REF!</f>
        <v>#REF!</v>
      </c>
      <c r="N10963" s="103" t="e">
        <f>IF(M10963=0,"",CHOOSE(M10963,"13","26","40","55","55","107","107","107","107","107","224","224","224","224","224","224","224","224","224","224","386","386","386","386","386","386","386","386","386","386","手入力箇所","手入力箇所","手入力箇所","手入力箇所","手入力箇所","手入力箇所","手入力箇所","手入力箇所","手入力箇所","手入力箇所"))</f>
        <v>#REF!</v>
      </c>
    </row>
    <row r="10964" spans="1:14" ht="13.8" thickBot="1" x14ac:dyDescent="0.25">
      <c r="A10964" s="29" t="s">
        <v>75</v>
      </c>
      <c r="B10964" s="18">
        <v>36</v>
      </c>
      <c r="C10964" s="18">
        <v>98</v>
      </c>
      <c r="D10964" s="18">
        <v>173</v>
      </c>
      <c r="E10964" s="18">
        <v>274</v>
      </c>
      <c r="F10964" s="18"/>
      <c r="G10964" s="18"/>
      <c r="H10964" s="18"/>
      <c r="I10964" s="18"/>
      <c r="J10964" s="62"/>
      <c r="K10964" s="69"/>
      <c r="L10964" s="109" t="s">
        <v>75</v>
      </c>
      <c r="M10964" s="103" t="e">
        <f>#REF!</f>
        <v>#REF!</v>
      </c>
      <c r="N10964" s="103" t="e">
        <f>IF(M10964=0,"",CHOOSE(M10964,"36","98","173","274","274","手入力箇所","手入力箇所","手入力箇所","手入力箇所","手入力箇所","手入力箇所","手入力箇所","手入力箇所","手入力箇所","手入力箇所"))</f>
        <v>#REF!</v>
      </c>
    </row>
    <row r="10965" spans="1:14" ht="37.200000000000003" thickBot="1" x14ac:dyDescent="0.25">
      <c r="A10965" s="30" t="s">
        <v>76</v>
      </c>
      <c r="B10965" s="18">
        <v>127</v>
      </c>
      <c r="C10965" s="18">
        <v>127</v>
      </c>
      <c r="D10965" s="18">
        <v>127</v>
      </c>
      <c r="E10965" s="18">
        <v>127</v>
      </c>
      <c r="F10965" s="18"/>
      <c r="G10965" s="18"/>
      <c r="H10965" s="18"/>
      <c r="I10965" s="18"/>
      <c r="J10965" s="62"/>
      <c r="K10965" s="69"/>
      <c r="L10965" s="110" t="s">
        <v>76</v>
      </c>
      <c r="M10965" s="103" t="e">
        <f>#REF!</f>
        <v>#REF!</v>
      </c>
      <c r="N10965" s="103" t="e">
        <f>IF(M10965=0,"",CHOOSE(M10965,"127","127","127","127","127","手入力箇所","手入力箇所","手入力箇所","手入力箇所","手入力箇所","手入力箇所","手入力箇所","手入力箇所","手入力箇所","手入力箇所"))</f>
        <v>#REF!</v>
      </c>
    </row>
    <row r="10966" spans="1:14" ht="27" thickBot="1" x14ac:dyDescent="0.25">
      <c r="A10966" s="31" t="s">
        <v>77</v>
      </c>
      <c r="B10966" s="18">
        <v>42</v>
      </c>
      <c r="C10966" s="18">
        <v>90</v>
      </c>
      <c r="D10966" s="18">
        <v>141</v>
      </c>
      <c r="E10966" s="18">
        <v>193</v>
      </c>
      <c r="F10966" s="62"/>
      <c r="G10966" s="62"/>
      <c r="H10966" s="62"/>
      <c r="I10966" s="62"/>
      <c r="J10966" s="62"/>
      <c r="K10966" s="69"/>
      <c r="L10966" s="111" t="s">
        <v>77</v>
      </c>
      <c r="M10966" s="103" t="e">
        <f>#REF!</f>
        <v>#REF!</v>
      </c>
      <c r="N10966" s="103" t="e">
        <f>IF(M10966=0,"",CHOOSE(M10966,"42","90","141","193","1936","手入力箇所","手入力箇所","手入力箇所","手入力箇所","手入力箇所","手入力箇所","手入力箇所","手入力箇所","手入力箇所","手入力箇所"))</f>
        <v>#REF!</v>
      </c>
    </row>
    <row r="10967" spans="1:14" ht="40.200000000000003" thickBot="1" x14ac:dyDescent="0.25">
      <c r="A10967" s="31" t="s">
        <v>78</v>
      </c>
      <c r="B10967" s="18">
        <v>24</v>
      </c>
      <c r="C10967" s="18">
        <v>43</v>
      </c>
      <c r="D10967" s="18">
        <v>61</v>
      </c>
      <c r="E10967" s="18">
        <v>76</v>
      </c>
      <c r="F10967" s="62"/>
      <c r="G10967" s="62"/>
      <c r="H10967" s="62"/>
      <c r="I10967" s="62"/>
      <c r="J10967" s="62"/>
      <c r="K10967" s="69"/>
      <c r="L10967" s="111" t="s">
        <v>78</v>
      </c>
      <c r="M10967" s="103" t="e">
        <f>#REF!</f>
        <v>#REF!</v>
      </c>
      <c r="N10967" s="103" t="e">
        <f>IF(M10967=0,"",CHOOSE(M10967,"24","43","61","76","76","手入力箇所","手入力箇所","手入力箇所","手入力箇所","手入力箇所","手入力箇所","手入力箇所","手入力箇所","手入力箇所","手入力箇所"))</f>
        <v>#REF!</v>
      </c>
    </row>
    <row r="10968" spans="1:14" ht="27" thickBot="1" x14ac:dyDescent="0.25">
      <c r="A10968" s="31" t="s">
        <v>79</v>
      </c>
      <c r="B10968" s="18">
        <v>54</v>
      </c>
      <c r="C10968" s="18">
        <v>77</v>
      </c>
      <c r="D10968" s="18">
        <v>94</v>
      </c>
      <c r="E10968" s="18">
        <v>107</v>
      </c>
      <c r="F10968" s="62"/>
      <c r="G10968" s="62"/>
      <c r="H10968" s="62"/>
      <c r="I10968" s="62"/>
      <c r="J10968" s="62"/>
      <c r="K10968" s="69"/>
      <c r="L10968" s="111" t="s">
        <v>79</v>
      </c>
      <c r="M10968" s="103" t="e">
        <f>#REF!</f>
        <v>#REF!</v>
      </c>
      <c r="N10968" s="103" t="e">
        <f>IF(M10968=0,"",CHOOSE(M10968,"54","77","94","107","107","手入力箇所","手入力箇所","手入力箇所","手入力箇所","手入力箇所","手入力箇所","手入力箇所","手入力箇所","手入力箇所","手入力箇所"))</f>
        <v>#REF!</v>
      </c>
    </row>
    <row r="10969" spans="1:14" ht="40.200000000000003" thickBot="1" x14ac:dyDescent="0.25">
      <c r="A10969" s="31" t="s">
        <v>80</v>
      </c>
      <c r="B10969" s="18">
        <v>49</v>
      </c>
      <c r="C10969" s="18">
        <v>53</v>
      </c>
      <c r="D10969" s="18">
        <v>55</v>
      </c>
      <c r="E10969" s="18">
        <v>56</v>
      </c>
      <c r="F10969" s="62"/>
      <c r="G10969" s="62"/>
      <c r="H10969" s="62"/>
      <c r="I10969" s="62"/>
      <c r="J10969" s="62"/>
      <c r="K10969" s="69"/>
      <c r="L10969" s="111" t="s">
        <v>80</v>
      </c>
      <c r="M10969" s="103" t="e">
        <f>#REF!</f>
        <v>#REF!</v>
      </c>
      <c r="N10969" s="103" t="e">
        <f>IF(M10969=0,"",CHOOSE(M10969,"49","53","55","56","56","手入力箇所","手入力箇所","手入力箇所","手入力箇所","手入力箇所","手入力箇所","手入力箇所","手入力箇所","手入力箇所","手入力箇所"))</f>
        <v>#REF!</v>
      </c>
    </row>
    <row r="10970" spans="1:14" ht="40.200000000000003" thickBot="1" x14ac:dyDescent="0.25">
      <c r="A10970" s="38" t="s">
        <v>81</v>
      </c>
      <c r="B10970" s="35">
        <v>232</v>
      </c>
      <c r="C10970" s="35">
        <v>232</v>
      </c>
      <c r="D10970" s="36"/>
      <c r="E10970" s="36"/>
      <c r="F10970" s="36"/>
      <c r="G10970" s="36"/>
      <c r="H10970" s="36"/>
      <c r="I10970" s="36"/>
      <c r="J10970" s="36"/>
      <c r="K10970" s="67"/>
      <c r="L10970" s="111" t="s">
        <v>81</v>
      </c>
      <c r="M10970" s="103" t="e">
        <f>#REF!</f>
        <v>#REF!</v>
      </c>
      <c r="N10970" s="103" t="e">
        <f>IF(M10970=0,"",CHOOSE(M10970,"232","232","手入力箇所","手入力箇所","手入力箇所","手入力箇所","手入力箇所","手入力箇所","手入力箇所","手入力箇所","手入力箇所","手入力箇所"))</f>
        <v>#REF!</v>
      </c>
    </row>
    <row r="10971" spans="1:14" ht="13.8" thickBot="1" x14ac:dyDescent="0.25">
      <c r="A10971" s="39" t="s">
        <v>82</v>
      </c>
      <c r="B10971" s="17">
        <v>6</v>
      </c>
      <c r="C10971" s="17">
        <v>9</v>
      </c>
      <c r="D10971" s="17">
        <v>11</v>
      </c>
      <c r="E10971" s="17">
        <v>13</v>
      </c>
      <c r="F10971" s="17">
        <v>18</v>
      </c>
      <c r="G10971" s="17">
        <v>26</v>
      </c>
      <c r="H10971" s="17">
        <v>35</v>
      </c>
      <c r="I10971" s="17">
        <v>43</v>
      </c>
      <c r="J10971" s="17">
        <v>49</v>
      </c>
      <c r="K10971" s="70"/>
      <c r="L10971" s="111" t="s">
        <v>82</v>
      </c>
      <c r="M10971" s="103" t="e">
        <f>#REF!</f>
        <v>#REF!</v>
      </c>
      <c r="N10971" s="103" t="e">
        <f>IF(M10971=0,"",CHOOSE(M10971,"6","9","11","13","13","18","18","18","18","18","26","26","26","26","26","26","26","26","26","26","35","35","35","35","35","35","35","35","35","35","43","43","43","43","43","43","43","43","43","43","49","49","49","49","49","49","49","49","49","49","手入力箇所","手入力箇所","手入力箇所","手入力箇所","手入力箇所","手入力箇所","手入力箇所","手入力箇所","手入力箇所","手入力箇所"))</f>
        <v>#REF!</v>
      </c>
    </row>
    <row r="10972" spans="1:14" ht="13.8" thickBot="1" x14ac:dyDescent="0.25">
      <c r="A10972" s="31" t="s">
        <v>83</v>
      </c>
      <c r="B10972" s="18">
        <v>6</v>
      </c>
      <c r="C10972" s="18">
        <v>10</v>
      </c>
      <c r="D10972" s="18">
        <v>14</v>
      </c>
      <c r="E10972" s="18">
        <v>17</v>
      </c>
      <c r="F10972" s="18">
        <v>29</v>
      </c>
      <c r="G10972" s="18">
        <v>50</v>
      </c>
      <c r="H10972" s="18">
        <v>76</v>
      </c>
      <c r="I10972" s="18">
        <v>100</v>
      </c>
      <c r="J10972" s="18">
        <v>123</v>
      </c>
      <c r="K10972" s="69"/>
      <c r="L10972" s="111" t="s">
        <v>83</v>
      </c>
      <c r="M10972" s="103" t="e">
        <f>#REF!</f>
        <v>#REF!</v>
      </c>
      <c r="N10972" s="103" t="e">
        <f>IF(M10972=0,"",CHOOSE(M10972,"6","10","14","17","17","29","29","29","29","29","50","50","50","50","50","50","50","50","50","50","76","76","76","76","76","76","76","76","76","76","100","100","100","100","100","100","100","100","100","100","123","123","123","123","123","123","123","123","123","123","手入力箇所","手入力箇所","手入力箇所","手入力箇所","手入力箇所","手入力箇所","手入力箇所","手入力箇所","手入力箇所"))</f>
        <v>#REF!</v>
      </c>
    </row>
    <row r="10973" spans="1:14" ht="27" thickBot="1" x14ac:dyDescent="0.25">
      <c r="A10973" s="32" t="s">
        <v>84</v>
      </c>
      <c r="B10973" s="20">
        <v>9</v>
      </c>
      <c r="C10973" s="20">
        <v>15</v>
      </c>
      <c r="D10973" s="20">
        <v>20</v>
      </c>
      <c r="E10973" s="20">
        <v>24</v>
      </c>
      <c r="F10973" s="20">
        <v>39</v>
      </c>
      <c r="G10973" s="20">
        <v>65</v>
      </c>
      <c r="H10973" s="63"/>
      <c r="I10973" s="63"/>
      <c r="J10973" s="63"/>
      <c r="K10973" s="106"/>
      <c r="L10973" s="111" t="s">
        <v>84</v>
      </c>
      <c r="M10973" s="103" t="e">
        <f>#REF!</f>
        <v>#REF!</v>
      </c>
      <c r="N10973" s="103" t="e">
        <f>IF(M10973=0,"",CHOOSE(M10973,"9","15","20","24","24","39","39","39","39","39","65","65","65","65","65","65","65","65","65","65","手入力箇所","手入力箇所","手入力箇所","手入力箇所","手入力箇所","手入力箇所","手入力箇所","手入力箇所","手入力箇所","手入力箇所"))</f>
        <v>#REF!</v>
      </c>
    </row>
    <row r="10976" spans="1:14" ht="13.8" thickBot="1" x14ac:dyDescent="0.25"/>
    <row r="10977" spans="1:14" ht="13.8" thickBot="1" x14ac:dyDescent="0.25">
      <c r="A10977" s="688" t="e">
        <f>#REF!</f>
        <v>#REF!</v>
      </c>
      <c r="B10977" s="688"/>
      <c r="C10977" s="688"/>
      <c r="D10977" s="689" t="s">
        <v>192</v>
      </c>
      <c r="E10977" s="689"/>
      <c r="F10977" s="689"/>
      <c r="G10977" s="689"/>
      <c r="H10977" s="689"/>
      <c r="I10977" s="689"/>
      <c r="J10977" s="689"/>
      <c r="K10977" s="689"/>
      <c r="L10977" s="689"/>
      <c r="M10977" s="689"/>
      <c r="N10977" s="689"/>
    </row>
    <row r="10978" spans="1:14" ht="13.8" thickBot="1" x14ac:dyDescent="0.25">
      <c r="A10978" s="65"/>
      <c r="B10978" s="33">
        <v>1</v>
      </c>
      <c r="C10978" s="24">
        <v>2</v>
      </c>
      <c r="D10978" s="24">
        <v>3</v>
      </c>
      <c r="E10978" s="24" t="s">
        <v>58</v>
      </c>
      <c r="F10978" s="24" t="s">
        <v>59</v>
      </c>
      <c r="G10978" s="24" t="s">
        <v>60</v>
      </c>
      <c r="H10978" s="24" t="s">
        <v>61</v>
      </c>
      <c r="I10978" s="24" t="s">
        <v>62</v>
      </c>
      <c r="J10978" s="24" t="s">
        <v>194</v>
      </c>
      <c r="K10978" s="25" t="s">
        <v>85</v>
      </c>
      <c r="L10978" s="105" t="s">
        <v>189</v>
      </c>
      <c r="M10978" s="105" t="s">
        <v>188</v>
      </c>
      <c r="N10978" s="105" t="s">
        <v>51</v>
      </c>
    </row>
    <row r="10979" spans="1:14" ht="13.8" thickBot="1" x14ac:dyDescent="0.25">
      <c r="A10979" s="26" t="s">
        <v>56</v>
      </c>
      <c r="B10979" s="22">
        <v>5</v>
      </c>
      <c r="C10979" s="22">
        <v>7</v>
      </c>
      <c r="D10979" s="22">
        <v>8</v>
      </c>
      <c r="E10979" s="22">
        <v>8</v>
      </c>
      <c r="F10979" s="22">
        <v>10</v>
      </c>
      <c r="G10979" s="22">
        <v>13</v>
      </c>
      <c r="H10979" s="22">
        <v>16</v>
      </c>
      <c r="I10979" s="22"/>
      <c r="J10979" s="23"/>
      <c r="K10979" s="1"/>
      <c r="L10979" s="26" t="s">
        <v>56</v>
      </c>
      <c r="M10979" s="104" t="e">
        <f>#REF!</f>
        <v>#REF!</v>
      </c>
      <c r="N10979" s="112" t="e">
        <f>IF(M10979=0,"",CHOOSE(M10979,"5","7","8","8","8","10","10","10","10","10","13","13","13","13","13","13","13","13","13","13","16","16","16","16","16","16","16","16","16","16","16","手入力箇所","手入力箇所","手入力箇所","手入力箇所","手入力箇所","手入力箇所","手入力箇所","手入力箇所","手入力箇所","手入力箇所"))</f>
        <v>#REF!</v>
      </c>
    </row>
    <row r="10980" spans="1:14" ht="13.8" thickBot="1" x14ac:dyDescent="0.25">
      <c r="A10980" s="27" t="s">
        <v>57</v>
      </c>
      <c r="B10980" s="18">
        <v>5</v>
      </c>
      <c r="C10980" s="18">
        <v>7</v>
      </c>
      <c r="D10980" s="18">
        <v>8</v>
      </c>
      <c r="E10980" s="18">
        <v>9</v>
      </c>
      <c r="F10980" s="18">
        <v>12</v>
      </c>
      <c r="G10980" s="18">
        <v>16</v>
      </c>
      <c r="H10980" s="18"/>
      <c r="I10980" s="18"/>
      <c r="J10980" s="62"/>
      <c r="K10980" s="19"/>
      <c r="L10980" s="27" t="s">
        <v>57</v>
      </c>
      <c r="M10980" s="104" t="e">
        <f>#REF!</f>
        <v>#REF!</v>
      </c>
      <c r="N10980" s="113" t="e">
        <f>IF(M10980=0,"",CHOOSE(M10980,"5","7","8","9","9","12","12","12","12","12","16","16","16","16","16","16","16","16","16","16","手入力箇所","手入力箇所","手入力箇所","手入力箇所","手入力箇所","手入力箇所","手入力箇所","手入力箇所","手入力箇所","手入力箇所"))</f>
        <v>#REF!</v>
      </c>
    </row>
    <row r="10981" spans="1:14" ht="48.6" thickBot="1" x14ac:dyDescent="0.25">
      <c r="A10981" s="28" t="s">
        <v>64</v>
      </c>
      <c r="B10981" s="18">
        <v>6</v>
      </c>
      <c r="C10981" s="18"/>
      <c r="D10981" s="18"/>
      <c r="E10981" s="18"/>
      <c r="F10981" s="18"/>
      <c r="G10981" s="18"/>
      <c r="H10981" s="18"/>
      <c r="I10981" s="18"/>
      <c r="J10981" s="62"/>
      <c r="K10981" s="19"/>
      <c r="L10981" s="28" t="s">
        <v>64</v>
      </c>
      <c r="M10981" s="104" t="e">
        <f>#REF!</f>
        <v>#REF!</v>
      </c>
      <c r="N10981" s="113" t="e">
        <f>IF(M10981=0,"",CHOOSE(M10981,"6","手入力箇所","手入力箇所","手入力箇所","手入力箇所","手入力箇所","手入力箇所","手入力箇所","手入力箇所","手入力箇所","手入力箇所","",""))</f>
        <v>#REF!</v>
      </c>
    </row>
    <row r="10982" spans="1:14" ht="48.6" thickBot="1" x14ac:dyDescent="0.25">
      <c r="A10982" s="28" t="s">
        <v>65</v>
      </c>
      <c r="B10982" s="18">
        <v>6</v>
      </c>
      <c r="C10982" s="18"/>
      <c r="D10982" s="18"/>
      <c r="E10982" s="18"/>
      <c r="F10982" s="18"/>
      <c r="G10982" s="18"/>
      <c r="H10982" s="18"/>
      <c r="I10982" s="18"/>
      <c r="J10982" s="62"/>
      <c r="K10982" s="19"/>
      <c r="L10982" s="28" t="s">
        <v>65</v>
      </c>
      <c r="M10982" s="104" t="e">
        <f>#REF!</f>
        <v>#REF!</v>
      </c>
      <c r="N10982" s="113" t="e">
        <f>IF(M10982=0,"",CHOOSE(M10982,"6","手入力箇所","手入力箇所","手入力箇所","手入力箇所","手入力箇所","手入力箇所","手入力箇所","手入力箇所","手入力箇所","手入力箇所","",""))</f>
        <v>#REF!</v>
      </c>
    </row>
    <row r="10983" spans="1:14" ht="24.6" thickBot="1" x14ac:dyDescent="0.25">
      <c r="A10983" s="28" t="s">
        <v>66</v>
      </c>
      <c r="B10983" s="18">
        <v>5</v>
      </c>
      <c r="C10983" s="18">
        <v>7</v>
      </c>
      <c r="D10983" s="18">
        <v>8</v>
      </c>
      <c r="E10983" s="18">
        <v>9</v>
      </c>
      <c r="F10983" s="18">
        <v>12</v>
      </c>
      <c r="G10983" s="18"/>
      <c r="H10983" s="18"/>
      <c r="I10983" s="18"/>
      <c r="J10983" s="62"/>
      <c r="K10983" s="19"/>
      <c r="L10983" s="28" t="s">
        <v>66</v>
      </c>
      <c r="M10983" s="104" t="e">
        <f>#REF!</f>
        <v>#REF!</v>
      </c>
      <c r="N10983" s="113" t="e">
        <f>IF(M10983=0,"",CHOOSE(M10983,"5","7","8","9","9","12","12","12","12","12","手入力箇所","手入力箇所","手入力箇所","手入力箇所","手入力箇所","手入力箇所","手入力箇所","手入力箇所","手入力箇所","手入力箇所"))</f>
        <v>#REF!</v>
      </c>
    </row>
    <row r="10984" spans="1:14" ht="36.6" thickBot="1" x14ac:dyDescent="0.25">
      <c r="A10984" s="28" t="s">
        <v>67</v>
      </c>
      <c r="B10984" s="18">
        <v>4</v>
      </c>
      <c r="C10984" s="18">
        <v>5</v>
      </c>
      <c r="D10984" s="18">
        <v>5</v>
      </c>
      <c r="E10984" s="18">
        <v>6</v>
      </c>
      <c r="F10984" s="18"/>
      <c r="G10984" s="18"/>
      <c r="H10984" s="18"/>
      <c r="I10984" s="18"/>
      <c r="J10984" s="62"/>
      <c r="K10984" s="19"/>
      <c r="L10984" s="28" t="s">
        <v>67</v>
      </c>
      <c r="M10984" s="104" t="e">
        <f>#REF!</f>
        <v>#REF!</v>
      </c>
      <c r="N10984" s="113" t="e">
        <f>IF(M10984=0,"",CHOOSE(M10984,"4","5","5","6","6","手入力箇所","手入力箇所","手入力箇所","手入力箇所","手入力箇所","手入力箇所","手入力箇所","手入力箇所","手入力箇所","手入力箇所"))</f>
        <v>#REF!</v>
      </c>
    </row>
    <row r="10985" spans="1:14" ht="24.6" thickBot="1" x14ac:dyDescent="0.25">
      <c r="A10985" s="28" t="s">
        <v>68</v>
      </c>
      <c r="B10985" s="18">
        <v>12</v>
      </c>
      <c r="C10985" s="18">
        <v>12</v>
      </c>
      <c r="D10985" s="18">
        <v>12</v>
      </c>
      <c r="E10985" s="18">
        <v>12</v>
      </c>
      <c r="F10985" s="18">
        <v>12</v>
      </c>
      <c r="G10985" s="18">
        <v>12</v>
      </c>
      <c r="H10985" s="18">
        <v>12</v>
      </c>
      <c r="I10985" s="18"/>
      <c r="J10985" s="62"/>
      <c r="K10985" s="19"/>
      <c r="L10985" s="28" t="s">
        <v>68</v>
      </c>
      <c r="M10985" s="104" t="e">
        <f>#REF!</f>
        <v>#REF!</v>
      </c>
      <c r="N10985" s="113" t="e">
        <f>IF(M10985=0,"",CHOOSE(M10985,"12","12","12","12","12","12","12","12","12","12","12","12","12","12","12","12","12","12","12","12","12","12","12","12","12","12","12","12","12","12","手入力箇所","手入力箇所","手入力箇所","手入力箇所","手入力箇所","手入力箇所","手入力箇所","手入力箇所","手入力箇所","手入力箇所"))</f>
        <v>#REF!</v>
      </c>
    </row>
    <row r="10986" spans="1:14" ht="36.6" thickBot="1" x14ac:dyDescent="0.25">
      <c r="A10986" s="28" t="s">
        <v>69</v>
      </c>
      <c r="B10986" s="18">
        <v>7</v>
      </c>
      <c r="C10986" s="18">
        <v>7</v>
      </c>
      <c r="D10986" s="18">
        <v>7</v>
      </c>
      <c r="E10986" s="18">
        <v>7</v>
      </c>
      <c r="F10986" s="18">
        <v>7</v>
      </c>
      <c r="G10986" s="18"/>
      <c r="H10986" s="18"/>
      <c r="I10986" s="18"/>
      <c r="J10986" s="62"/>
      <c r="K10986" s="19"/>
      <c r="L10986" s="28" t="s">
        <v>69</v>
      </c>
      <c r="M10986" s="104" t="e">
        <f>#REF!</f>
        <v>#REF!</v>
      </c>
      <c r="N10986" s="113" t="e">
        <f>IF(M10986=0,"",CHOOSE(M10986,"7","7","7","7","7","7","7","7","7","7","手入力箇所","手入力箇所","手入力箇所","手入力箇所","手入力箇所","手入力箇所","手入力箇所","手入力箇所","手入力箇所","手入力箇所"))</f>
        <v>#REF!</v>
      </c>
    </row>
    <row r="10987" spans="1:14" ht="13.8" thickBot="1" x14ac:dyDescent="0.25">
      <c r="A10987" s="27" t="s">
        <v>63</v>
      </c>
      <c r="B10987" s="18">
        <v>4</v>
      </c>
      <c r="C10987" s="18">
        <v>5</v>
      </c>
      <c r="D10987" s="18">
        <v>7</v>
      </c>
      <c r="E10987" s="18">
        <v>8</v>
      </c>
      <c r="F10987" s="18">
        <v>11</v>
      </c>
      <c r="G10987" s="18">
        <v>16</v>
      </c>
      <c r="H10987" s="18">
        <v>22</v>
      </c>
      <c r="I10987" s="18">
        <v>26</v>
      </c>
      <c r="J10987" s="18">
        <v>31</v>
      </c>
      <c r="K10987" s="19"/>
      <c r="L10987" s="27" t="s">
        <v>63</v>
      </c>
      <c r="M10987" s="104" t="e">
        <f>#REF!</f>
        <v>#REF!</v>
      </c>
      <c r="N10987" s="113" t="e">
        <f>IF(M10987=0,"",CHOOSE(M10987,"4","5","7","8","8","11","11","11","11","11","16","16","16","16","16","16","16","16","16","16","22","22","22","22","22","22","22","22","22","22","26","26","26","26","26","26","26","26","26","26","31","31","31","31","31","31","31","31","31","31","31","手入力箇所","手入力箇所","手入力箇所","手入力箇所","手入力箇所","手入力箇所","手入力箇所","手入力箇所","手入力箇所","手入力箇所"))</f>
        <v>#REF!</v>
      </c>
    </row>
    <row r="10988" spans="1:14" ht="24.6" thickBot="1" x14ac:dyDescent="0.25">
      <c r="A10988" s="28" t="s">
        <v>70</v>
      </c>
      <c r="B10988" s="18">
        <v>5</v>
      </c>
      <c r="C10988" s="18">
        <v>6</v>
      </c>
      <c r="D10988" s="18">
        <v>7</v>
      </c>
      <c r="E10988" s="18"/>
      <c r="F10988" s="18"/>
      <c r="G10988" s="18"/>
      <c r="H10988" s="18"/>
      <c r="I10988" s="18"/>
      <c r="J10988" s="62"/>
      <c r="K10988" s="19"/>
      <c r="L10988" s="28" t="s">
        <v>70</v>
      </c>
      <c r="M10988" s="104" t="e">
        <f>#REF!</f>
        <v>#REF!</v>
      </c>
      <c r="N10988" s="113" t="e">
        <f>IF(M10988=0,"",CHOOSE(M10988,"5","6","7","手入力箇所","手入力箇所","手入力箇所","手入力箇所","手入力箇所","手入力箇所","手入力箇所","手入力箇所","手入力箇所","手入力箇所"))</f>
        <v>#REF!</v>
      </c>
    </row>
    <row r="10989" spans="1:14" ht="13.8" thickBot="1" x14ac:dyDescent="0.25">
      <c r="A10989" s="29" t="s">
        <v>71</v>
      </c>
      <c r="B10989" s="18">
        <v>3</v>
      </c>
      <c r="C10989" s="18">
        <v>6</v>
      </c>
      <c r="D10989" s="18">
        <v>19</v>
      </c>
      <c r="E10989" s="18"/>
      <c r="F10989" s="18"/>
      <c r="G10989" s="18"/>
      <c r="H10989" s="18"/>
      <c r="I10989" s="18"/>
      <c r="J10989" s="62"/>
      <c r="K10989" s="19"/>
      <c r="L10989" s="29" t="s">
        <v>71</v>
      </c>
      <c r="M10989" s="104" t="e">
        <f>#REF!</f>
        <v>#REF!</v>
      </c>
      <c r="N10989" s="113" t="e">
        <f>IF(M10989=0,"",CHOOSE(M10989,"3","6","19","手入力箇所","手入力箇所","手入力箇所","手入力箇所","手入力箇所","手入力箇所","手入力箇所","手入力箇所","手入力箇所","手入力箇所"))</f>
        <v>#REF!</v>
      </c>
    </row>
    <row r="10990" spans="1:14" ht="13.8" thickBot="1" x14ac:dyDescent="0.25">
      <c r="A10990" s="29" t="s">
        <v>72</v>
      </c>
      <c r="B10990" s="18">
        <v>1</v>
      </c>
      <c r="C10990" s="18">
        <v>3</v>
      </c>
      <c r="D10990" s="18">
        <v>5</v>
      </c>
      <c r="E10990" s="18">
        <v>9</v>
      </c>
      <c r="F10990" s="18">
        <v>26</v>
      </c>
      <c r="G10990" s="18"/>
      <c r="H10990" s="18"/>
      <c r="I10990" s="18"/>
      <c r="J10990" s="62"/>
      <c r="K10990" s="19"/>
      <c r="L10990" s="29" t="s">
        <v>72</v>
      </c>
      <c r="M10990" s="104" t="e">
        <f>#REF!</f>
        <v>#REF!</v>
      </c>
      <c r="N10990" s="113" t="e">
        <f>IF(M10990=0,"",CHOOSE(M10990,"1","3","5","9","9","26","26","26","26","26","手入力箇所","手入力箇所","手入力箇所","手入力箇所","手入力箇所","手入力箇所","手入力箇所","手入力箇所","手入力箇所","手入力箇所"))</f>
        <v>#REF!</v>
      </c>
    </row>
    <row r="10991" spans="1:14" ht="13.8" thickBot="1" x14ac:dyDescent="0.25">
      <c r="A10991" s="29" t="s">
        <v>73</v>
      </c>
      <c r="B10991" s="18">
        <v>4</v>
      </c>
      <c r="C10991" s="18">
        <v>11</v>
      </c>
      <c r="D10991" s="18">
        <v>20</v>
      </c>
      <c r="E10991" s="18">
        <v>33</v>
      </c>
      <c r="F10991" s="18"/>
      <c r="G10991" s="18"/>
      <c r="H10991" s="18"/>
      <c r="I10991" s="18"/>
      <c r="J10991" s="62"/>
      <c r="K10991" s="19"/>
      <c r="L10991" s="29" t="s">
        <v>73</v>
      </c>
      <c r="M10991" s="104" t="e">
        <f>#REF!</f>
        <v>#REF!</v>
      </c>
      <c r="N10991" s="113" t="e">
        <f>IF(M10991=0,"",CHOOSE(M10991,"4","11","20","33","33","手入力箇所","手入力箇所","手入力箇所","手入力箇所","手入力箇所","手入力箇所","手入力箇所","手入力箇所","手入力箇所","手入力箇所"))</f>
        <v>#REF!</v>
      </c>
    </row>
    <row r="10992" spans="1:14" ht="37.200000000000003" thickBot="1" x14ac:dyDescent="0.25">
      <c r="A10992" s="30" t="s">
        <v>74</v>
      </c>
      <c r="B10992" s="18">
        <v>4</v>
      </c>
      <c r="C10992" s="18">
        <v>6</v>
      </c>
      <c r="D10992" s="18">
        <v>8</v>
      </c>
      <c r="E10992" s="18">
        <v>10</v>
      </c>
      <c r="F10992" s="18">
        <v>15</v>
      </c>
      <c r="G10992" s="18">
        <v>23</v>
      </c>
      <c r="H10992" s="18">
        <v>33</v>
      </c>
      <c r="I10992" s="18"/>
      <c r="J10992" s="62"/>
      <c r="K10992" s="19"/>
      <c r="L10992" s="30" t="s">
        <v>74</v>
      </c>
      <c r="M10992" s="104" t="e">
        <f>#REF!</f>
        <v>#REF!</v>
      </c>
      <c r="N10992" s="113" t="e">
        <f>IF(M10992=0,"",CHOOSE(M10992,"4","6","8","10","10","15","15","15","15","15","23","23","23","23","23","23","23","23","23","23","33","33","33","33","33","33","33","33","33","33","手入力箇所","手入力箇所","手入力箇所","手入力箇所","手入力箇所","手入力箇所","手入力箇所","手入力箇所","手入力箇所","手入力箇所"))</f>
        <v>#REF!</v>
      </c>
    </row>
    <row r="10993" spans="1:14" ht="13.8" thickBot="1" x14ac:dyDescent="0.25">
      <c r="A10993" s="29" t="s">
        <v>75</v>
      </c>
      <c r="B10993" s="18">
        <v>6</v>
      </c>
      <c r="C10993" s="18">
        <v>14</v>
      </c>
      <c r="D10993" s="18">
        <v>25</v>
      </c>
      <c r="E10993" s="18">
        <v>39</v>
      </c>
      <c r="F10993" s="18"/>
      <c r="G10993" s="18"/>
      <c r="H10993" s="18"/>
      <c r="I10993" s="18"/>
      <c r="J10993" s="62"/>
      <c r="K10993" s="19"/>
      <c r="L10993" s="29" t="s">
        <v>75</v>
      </c>
      <c r="M10993" s="104" t="e">
        <f>#REF!</f>
        <v>#REF!</v>
      </c>
      <c r="N10993" s="113" t="e">
        <f>IF(M10993=0,"",CHOOSE(M10993,"6","14","25","39","39","手入力箇所","手入力箇所","手入力箇所","手入力箇所","手入力箇所","手入力箇所","手入力箇所","手入力箇所","手入力箇所","手入力箇所"))</f>
        <v>#REF!</v>
      </c>
    </row>
    <row r="10994" spans="1:14" ht="37.200000000000003" thickBot="1" x14ac:dyDescent="0.25">
      <c r="A10994" s="30" t="s">
        <v>76</v>
      </c>
      <c r="B10994" s="18">
        <v>2</v>
      </c>
      <c r="C10994" s="18">
        <v>3</v>
      </c>
      <c r="D10994" s="18">
        <v>6</v>
      </c>
      <c r="E10994" s="18">
        <v>9</v>
      </c>
      <c r="F10994" s="18"/>
      <c r="G10994" s="18"/>
      <c r="H10994" s="18"/>
      <c r="I10994" s="18"/>
      <c r="J10994" s="62"/>
      <c r="K10994" s="19"/>
      <c r="L10994" s="30" t="s">
        <v>76</v>
      </c>
      <c r="M10994" s="104" t="e">
        <f>#REF!</f>
        <v>#REF!</v>
      </c>
      <c r="N10994" s="113" t="e">
        <f>IF(M10994=0,"",CHOOSE(M10994,"2","3","6","9","9","手入力箇所","手入力箇所","手入力箇所","手入力箇所","手入力箇所","手入力箇所","手入力箇所","手入力箇所","手入力箇所","手入力箇所"))</f>
        <v>#REF!</v>
      </c>
    </row>
    <row r="10995" spans="1:14" ht="27" thickBot="1" x14ac:dyDescent="0.25">
      <c r="A10995" s="31" t="s">
        <v>77</v>
      </c>
      <c r="B10995" s="18">
        <v>12</v>
      </c>
      <c r="C10995" s="18">
        <v>18</v>
      </c>
      <c r="D10995" s="18">
        <v>22</v>
      </c>
      <c r="E10995" s="18">
        <v>26</v>
      </c>
      <c r="F10995" s="62"/>
      <c r="G10995" s="62"/>
      <c r="H10995" s="62"/>
      <c r="I10995" s="62"/>
      <c r="J10995" s="62"/>
      <c r="K10995" s="19"/>
      <c r="L10995" s="31" t="s">
        <v>77</v>
      </c>
      <c r="M10995" s="104" t="e">
        <f>#REF!</f>
        <v>#REF!</v>
      </c>
      <c r="N10995" s="113" t="e">
        <f>IF(M10995=0,"",CHOOSE(M10995,"12","18","22","26","26","手入力箇所","手入力箇所","手入力箇所","手入力箇所","手入力箇所","手入力箇所","手入力箇所","手入力箇所","手入力箇所","手入力箇所"))</f>
        <v>#REF!</v>
      </c>
    </row>
    <row r="10996" spans="1:14" ht="40.200000000000003" thickBot="1" x14ac:dyDescent="0.25">
      <c r="A10996" s="31" t="s">
        <v>78</v>
      </c>
      <c r="B10996" s="18">
        <v>5</v>
      </c>
      <c r="C10996" s="18">
        <v>8</v>
      </c>
      <c r="D10996" s="18">
        <v>11</v>
      </c>
      <c r="E10996" s="18">
        <v>14</v>
      </c>
      <c r="F10996" s="62"/>
      <c r="G10996" s="62"/>
      <c r="H10996" s="62"/>
      <c r="I10996" s="62"/>
      <c r="J10996" s="62"/>
      <c r="K10996" s="19"/>
      <c r="L10996" s="31" t="s">
        <v>78</v>
      </c>
      <c r="M10996" s="104" t="e">
        <f>#REF!</f>
        <v>#REF!</v>
      </c>
      <c r="N10996" s="113" t="e">
        <f>IF(M10996=0,"",CHOOSE(M10996,"5","8","11","14","14","手入力箇所","手入力箇所","手入力箇所","手入力箇所","手入力箇所","手入力箇所","手入力箇所","手入力箇所","手入力箇所","手入力箇所"))</f>
        <v>#REF!</v>
      </c>
    </row>
    <row r="10997" spans="1:14" ht="27" thickBot="1" x14ac:dyDescent="0.25">
      <c r="A10997" s="31" t="s">
        <v>79</v>
      </c>
      <c r="B10997" s="18">
        <v>6</v>
      </c>
      <c r="C10997" s="18">
        <v>11</v>
      </c>
      <c r="D10997" s="18">
        <v>16</v>
      </c>
      <c r="E10997" s="18">
        <v>21</v>
      </c>
      <c r="F10997" s="62"/>
      <c r="G10997" s="62"/>
      <c r="H10997" s="62"/>
      <c r="I10997" s="62"/>
      <c r="J10997" s="62"/>
      <c r="K10997" s="19"/>
      <c r="L10997" s="31" t="s">
        <v>79</v>
      </c>
      <c r="M10997" s="104" t="e">
        <f>#REF!</f>
        <v>#REF!</v>
      </c>
      <c r="N10997" s="113" t="e">
        <f>IF(M10997=0,"",CHOOSE(M10997,"6","11","16","21","21","手入力箇所","手入力箇所","手入力箇所","手入力箇所","手入力箇所","手入力箇所","手入力箇所","手入力箇所","手入力箇所"))</f>
        <v>#REF!</v>
      </c>
    </row>
    <row r="10998" spans="1:14" ht="40.200000000000003" thickBot="1" x14ac:dyDescent="0.25">
      <c r="A10998" s="31" t="s">
        <v>80</v>
      </c>
      <c r="B10998" s="18">
        <v>5</v>
      </c>
      <c r="C10998" s="18">
        <v>7</v>
      </c>
      <c r="D10998" s="18">
        <v>9</v>
      </c>
      <c r="E10998" s="18">
        <v>10</v>
      </c>
      <c r="F10998" s="62"/>
      <c r="G10998" s="62"/>
      <c r="H10998" s="62"/>
      <c r="I10998" s="62"/>
      <c r="J10998" s="62"/>
      <c r="K10998" s="19"/>
      <c r="L10998" s="31" t="s">
        <v>80</v>
      </c>
      <c r="M10998" s="104" t="e">
        <f>#REF!</f>
        <v>#REF!</v>
      </c>
      <c r="N10998" s="113" t="e">
        <f>IF(M10998=0,"",CHOOSE(M10998,"5","7","9","10","10","手入力箇所","手入力箇所","手入力箇所","手入力箇所","手入力箇所","手入力箇所","手入力箇所","手入力箇所","手入力箇所"))</f>
        <v>#REF!</v>
      </c>
    </row>
    <row r="10999" spans="1:14" ht="40.200000000000003" thickBot="1" x14ac:dyDescent="0.25">
      <c r="A10999" s="31" t="s">
        <v>81</v>
      </c>
      <c r="B10999" s="18">
        <v>9</v>
      </c>
      <c r="C10999" s="18">
        <v>14</v>
      </c>
      <c r="D10999" s="62"/>
      <c r="E10999" s="62"/>
      <c r="F10999" s="62"/>
      <c r="G10999" s="62"/>
      <c r="H10999" s="62"/>
      <c r="I10999" s="62"/>
      <c r="J10999" s="62"/>
      <c r="K10999" s="19"/>
      <c r="L10999" s="31" t="s">
        <v>81</v>
      </c>
      <c r="M10999" s="104" t="e">
        <f>#REF!</f>
        <v>#REF!</v>
      </c>
      <c r="N10999" s="113" t="e">
        <f>IF(M10999=0,"",CHOOSE(M10999,"9","14","手入力箇所","手入力箇所","手入力箇所","手入力箇所","手入力箇所","手入力箇所","手入力箇所","手入力箇所","手入力箇所","手入力箇所"))</f>
        <v>#REF!</v>
      </c>
    </row>
    <row r="11000" spans="1:14" ht="13.8" thickBot="1" x14ac:dyDescent="0.25">
      <c r="A11000" s="31" t="s">
        <v>82</v>
      </c>
      <c r="B11000" s="18">
        <v>3</v>
      </c>
      <c r="C11000" s="18">
        <v>4</v>
      </c>
      <c r="D11000" s="18">
        <v>4</v>
      </c>
      <c r="E11000" s="18">
        <v>5</v>
      </c>
      <c r="F11000" s="18">
        <v>6</v>
      </c>
      <c r="G11000" s="18">
        <v>8</v>
      </c>
      <c r="H11000" s="18">
        <v>9</v>
      </c>
      <c r="I11000" s="18">
        <v>11</v>
      </c>
      <c r="J11000" s="18">
        <v>12</v>
      </c>
      <c r="K11000" s="19"/>
      <c r="L11000" s="31" t="s">
        <v>82</v>
      </c>
      <c r="M11000" s="104" t="e">
        <f>#REF!</f>
        <v>#REF!</v>
      </c>
      <c r="N11000" s="113" t="e">
        <f>IF(M11000=0,"",CHOOSE(M11000,"3","4","4","5","5","6","6","6","6","6","8","8","8","8","8","8","8","8","8","8","9","9","9","9","9","9","9","9","9","9","11","11","11","11","11","11","11","11","11","11","12","12","12","12","12","12","12","12","12","12","12","手入力箇所","手入力箇所","手入力箇所","手入力箇所","手入力箇所","手入力箇所","手入力箇所","手入力箇所","手入力箇所","手入力箇所"))</f>
        <v>#REF!</v>
      </c>
    </row>
    <row r="11001" spans="1:14" ht="13.8" thickBot="1" x14ac:dyDescent="0.25">
      <c r="A11001" s="31" t="s">
        <v>83</v>
      </c>
      <c r="B11001" s="18">
        <v>3</v>
      </c>
      <c r="C11001" s="18">
        <v>4</v>
      </c>
      <c r="D11001" s="18">
        <v>4</v>
      </c>
      <c r="E11001" s="18">
        <v>5</v>
      </c>
      <c r="F11001" s="18">
        <v>6</v>
      </c>
      <c r="G11001" s="18">
        <v>8</v>
      </c>
      <c r="H11001" s="18">
        <v>10</v>
      </c>
      <c r="I11001" s="18">
        <v>12</v>
      </c>
      <c r="J11001" s="18">
        <v>13</v>
      </c>
      <c r="K11001" s="19"/>
      <c r="L11001" s="31" t="s">
        <v>83</v>
      </c>
      <c r="M11001" s="104" t="e">
        <f>#REF!</f>
        <v>#REF!</v>
      </c>
      <c r="N11001" s="113" t="e">
        <f>IF(M11001=0,"",CHOOSE(M11001,"3","4","4","5","5","6","6","6","6","6","8","8","8","8","8","8","8","8","8","8","10","10","10","10","10","10","10","10","10","10","12","12","12","12","12","12","12","12","12","12","13","13","13","13","13","13","13","13","13","13","13","手入力箇所","手入力箇所","手入力箇所","手入力箇所","手入力箇所","手入力箇所","手入力箇所","手入力箇所","手入力箇所","手入力箇所"))</f>
        <v>#REF!</v>
      </c>
    </row>
    <row r="11002" spans="1:14" ht="27" thickBot="1" x14ac:dyDescent="0.25">
      <c r="A11002" s="32" t="s">
        <v>84</v>
      </c>
      <c r="B11002" s="20">
        <v>1</v>
      </c>
      <c r="C11002" s="20">
        <v>2</v>
      </c>
      <c r="D11002" s="20">
        <v>3</v>
      </c>
      <c r="E11002" s="20">
        <v>4</v>
      </c>
      <c r="F11002" s="20">
        <v>8</v>
      </c>
      <c r="G11002" s="20">
        <v>19</v>
      </c>
      <c r="H11002" s="63"/>
      <c r="I11002" s="63"/>
      <c r="J11002" s="63"/>
      <c r="K11002" s="21"/>
      <c r="L11002" s="32" t="s">
        <v>84</v>
      </c>
      <c r="M11002" s="104" t="e">
        <f>#REF!</f>
        <v>#REF!</v>
      </c>
      <c r="N11002" s="113" t="e">
        <f>IF(M11002=0,"",CHOOSE(M11002,"1","2","3","4","4","8","8","8","8","8","19","19","19","19","19","19","19","19","19","19","手入力箇所","手入力箇所","手入力箇所","手入力箇所","手入力箇所","手入力箇所","手入力箇所","手入力箇所","手入力箇所","手入力箇所"))</f>
        <v>#REF!</v>
      </c>
    </row>
    <row r="11003" spans="1:14" ht="13.8" thickBot="1" x14ac:dyDescent="0.25"/>
    <row r="11004" spans="1:14" ht="13.8" thickBot="1" x14ac:dyDescent="0.25">
      <c r="A11004" s="686" t="e">
        <f>A10977</f>
        <v>#REF!</v>
      </c>
      <c r="B11004" s="686"/>
      <c r="C11004" s="686"/>
      <c r="D11004" s="687" t="s">
        <v>193</v>
      </c>
      <c r="E11004" s="687"/>
      <c r="F11004" s="687"/>
      <c r="G11004" s="687"/>
      <c r="H11004" s="687"/>
      <c r="I11004" s="687"/>
      <c r="J11004" s="687"/>
      <c r="K11004" s="687"/>
      <c r="L11004" s="687"/>
      <c r="M11004" s="687"/>
      <c r="N11004" s="687"/>
    </row>
    <row r="11005" spans="1:14" ht="13.8" thickBot="1" x14ac:dyDescent="0.25">
      <c r="A11005" s="105"/>
      <c r="B11005" s="33">
        <v>1</v>
      </c>
      <c r="C11005" s="24">
        <v>2</v>
      </c>
      <c r="D11005" s="24">
        <v>3</v>
      </c>
      <c r="E11005" s="24" t="s">
        <v>58</v>
      </c>
      <c r="F11005" s="24" t="s">
        <v>59</v>
      </c>
      <c r="G11005" s="24" t="s">
        <v>60</v>
      </c>
      <c r="H11005" s="24" t="s">
        <v>61</v>
      </c>
      <c r="I11005" s="24" t="s">
        <v>62</v>
      </c>
      <c r="J11005" s="24" t="s">
        <v>194</v>
      </c>
      <c r="K11005" s="102" t="s">
        <v>85</v>
      </c>
      <c r="L11005" s="105" t="s">
        <v>189</v>
      </c>
      <c r="M11005" s="105" t="s">
        <v>188</v>
      </c>
      <c r="N11005" s="105" t="s">
        <v>51</v>
      </c>
    </row>
    <row r="11006" spans="1:14" ht="13.8" thickBot="1" x14ac:dyDescent="0.25">
      <c r="A11006" s="26" t="s">
        <v>56</v>
      </c>
      <c r="B11006" s="22">
        <v>16</v>
      </c>
      <c r="C11006" s="22">
        <v>25</v>
      </c>
      <c r="D11006" s="22">
        <v>32</v>
      </c>
      <c r="E11006" s="22">
        <v>38</v>
      </c>
      <c r="F11006" s="22">
        <v>56</v>
      </c>
      <c r="G11006" s="22">
        <v>87</v>
      </c>
      <c r="H11006" s="22">
        <v>121</v>
      </c>
      <c r="I11006" s="22"/>
      <c r="J11006" s="23"/>
      <c r="K11006" s="68"/>
      <c r="L11006" s="107" t="s">
        <v>56</v>
      </c>
      <c r="M11006" s="103" t="e">
        <f>#REF!</f>
        <v>#REF!</v>
      </c>
      <c r="N11006" s="103" t="e">
        <f>IF(M11006=0,"",CHOOSE(M11006,"16","25","32","38","38","56","56","56","56","56","87","87","87","87","87","87","87","87","87","87","121","121","121","121","121","121","121","121","121","121","手入力箇所","手入力箇所","手入力箇所","手入力箇所","手入力箇所","手入力箇所","手入力箇所","手入力箇所","手入力箇所","手入力箇所"))</f>
        <v>#REF!</v>
      </c>
    </row>
    <row r="11007" spans="1:14" ht="13.8" thickBot="1" x14ac:dyDescent="0.25">
      <c r="A11007" s="27" t="s">
        <v>57</v>
      </c>
      <c r="B11007" s="18">
        <v>25</v>
      </c>
      <c r="C11007" s="18">
        <v>33</v>
      </c>
      <c r="D11007" s="18">
        <v>40</v>
      </c>
      <c r="E11007" s="18">
        <v>45</v>
      </c>
      <c r="F11007" s="18">
        <v>58</v>
      </c>
      <c r="G11007" s="18">
        <v>79</v>
      </c>
      <c r="H11007" s="18"/>
      <c r="I11007" s="18"/>
      <c r="J11007" s="62"/>
      <c r="K11007" s="69"/>
      <c r="L11007" s="107" t="s">
        <v>57</v>
      </c>
      <c r="M11007" s="103" t="e">
        <f>#REF!</f>
        <v>#REF!</v>
      </c>
      <c r="N11007" s="103" t="e">
        <f>IF(M11007=0,"",CHOOSE(M11007,"25","33","40","45","45","58","58","58","58","58","79","79","79","79","79","79","79","79","79","79","手入力箇所","手入力箇所","手入力箇所","手入力箇所","手入力箇所","手入力箇所","手入力箇所","手入力箇所","手入力箇所","手入力箇所"))</f>
        <v>#REF!</v>
      </c>
    </row>
    <row r="11008" spans="1:14" ht="48.6" thickBot="1" x14ac:dyDescent="0.25">
      <c r="A11008" s="28" t="s">
        <v>64</v>
      </c>
      <c r="B11008" s="18">
        <v>32</v>
      </c>
      <c r="C11008" s="18"/>
      <c r="D11008" s="18"/>
      <c r="E11008" s="18"/>
      <c r="F11008" s="18"/>
      <c r="G11008" s="18"/>
      <c r="H11008" s="18"/>
      <c r="I11008" s="18"/>
      <c r="J11008" s="62"/>
      <c r="K11008" s="69"/>
      <c r="L11008" s="108" t="s">
        <v>64</v>
      </c>
      <c r="M11008" s="103" t="e">
        <f>#REF!</f>
        <v>#REF!</v>
      </c>
      <c r="N11008" s="103" t="e">
        <f>IF(M11008=0,"",CHOOSE(M11008,"32","手入力箇所","手入力箇所","手入力箇所","手入力箇所","手入力箇所","手入力箇所","手入力箇所","手入力箇所","手入力箇所","手入力箇所"))</f>
        <v>#REF!</v>
      </c>
    </row>
    <row r="11009" spans="1:14" ht="48.6" thickBot="1" x14ac:dyDescent="0.25">
      <c r="A11009" s="28" t="s">
        <v>65</v>
      </c>
      <c r="B11009" s="18">
        <v>36</v>
      </c>
      <c r="C11009" s="18"/>
      <c r="D11009" s="18"/>
      <c r="E11009" s="18"/>
      <c r="F11009" s="18"/>
      <c r="G11009" s="18"/>
      <c r="H11009" s="18"/>
      <c r="I11009" s="18"/>
      <c r="J11009" s="62"/>
      <c r="K11009" s="69"/>
      <c r="L11009" s="108" t="s">
        <v>65</v>
      </c>
      <c r="M11009" s="103" t="e">
        <f>#REF!</f>
        <v>#REF!</v>
      </c>
      <c r="N11009" s="103" t="e">
        <f>IF(M11009=0,"",CHOOSE(M11009,"36","手入力箇所","手入力箇所","手入力箇所","手入力箇所","手入力箇所","手入力箇所","手入力箇所","手入力箇所","手入力箇所","手入力箇所"))</f>
        <v>#REF!</v>
      </c>
    </row>
    <row r="11010" spans="1:14" ht="24.6" thickBot="1" x14ac:dyDescent="0.25">
      <c r="A11010" s="28" t="s">
        <v>66</v>
      </c>
      <c r="B11010" s="18">
        <v>24</v>
      </c>
      <c r="C11010" s="18">
        <v>30</v>
      </c>
      <c r="D11010" s="18">
        <v>33</v>
      </c>
      <c r="E11010" s="18">
        <v>35</v>
      </c>
      <c r="F11010" s="18">
        <v>42</v>
      </c>
      <c r="G11010" s="18"/>
      <c r="H11010" s="18"/>
      <c r="I11010" s="18"/>
      <c r="J11010" s="62"/>
      <c r="K11010" s="69"/>
      <c r="L11010" s="108" t="s">
        <v>66</v>
      </c>
      <c r="M11010" s="103" t="e">
        <f>#REF!</f>
        <v>#REF!</v>
      </c>
      <c r="N11010" s="103" t="e">
        <f>IF(M11010=0,"",CHOOSE(M11010,"24","30","33","35","35","42","42","42","42","42","手入力箇所","手入力箇所","手入力箇所","手入力箇所","手入力箇所","手入力箇所","手入力箇所","手入力箇所","手入力箇所","手入力箇所"))</f>
        <v>#REF!</v>
      </c>
    </row>
    <row r="11011" spans="1:14" ht="36.6" thickBot="1" x14ac:dyDescent="0.25">
      <c r="A11011" s="28" t="s">
        <v>67</v>
      </c>
      <c r="B11011" s="18">
        <v>7</v>
      </c>
      <c r="C11011" s="18">
        <v>12</v>
      </c>
      <c r="D11011" s="18">
        <v>16</v>
      </c>
      <c r="E11011" s="18">
        <v>19</v>
      </c>
      <c r="F11011" s="18"/>
      <c r="G11011" s="18"/>
      <c r="H11011" s="18"/>
      <c r="I11011" s="18"/>
      <c r="J11011" s="62"/>
      <c r="K11011" s="69"/>
      <c r="L11011" s="108" t="s">
        <v>67</v>
      </c>
      <c r="M11011" s="103" t="e">
        <f>#REF!</f>
        <v>#REF!</v>
      </c>
      <c r="N11011" s="103" t="e">
        <f>IF(M11011=0,"",CHOOSE(M11011,"7","12","16","19","19","手入力箇所","手入力箇所","手入力箇所","手入力箇所","手入力箇所","手入力箇所","手入力箇所","手入力箇所","手入力箇所","手入力箇所"))</f>
        <v>#REF!</v>
      </c>
    </row>
    <row r="11012" spans="1:14" ht="24.6" thickBot="1" x14ac:dyDescent="0.25">
      <c r="A11012" s="28" t="s">
        <v>68</v>
      </c>
      <c r="B11012" s="18">
        <v>21</v>
      </c>
      <c r="C11012" s="18">
        <v>35</v>
      </c>
      <c r="D11012" s="18">
        <v>48</v>
      </c>
      <c r="E11012" s="18">
        <v>59</v>
      </c>
      <c r="F11012" s="18">
        <v>94</v>
      </c>
      <c r="G11012" s="18">
        <v>159</v>
      </c>
      <c r="H11012" s="18">
        <v>235</v>
      </c>
      <c r="I11012" s="18"/>
      <c r="J11012" s="62"/>
      <c r="K11012" s="69"/>
      <c r="L11012" s="108" t="s">
        <v>68</v>
      </c>
      <c r="M11012" s="103" t="e">
        <f>#REF!</f>
        <v>#REF!</v>
      </c>
      <c r="N11012" s="103" t="e">
        <f>IF(M11012=0,"",CHOOSE(M11012,"21","35","48","59","59","94","94","94","94","94","159","159","159","159","159","159","159","159","159","159","235","235","235","235","235","235","235","235","235","235","手入力箇所","手入力箇所","手入力箇所","手入力箇所","手入力箇所","手入力箇所","手入力箇所","手入力箇所","手入力箇所","手入力箇所"))</f>
        <v>#REF!</v>
      </c>
    </row>
    <row r="11013" spans="1:14" ht="36.6" thickBot="1" x14ac:dyDescent="0.25">
      <c r="A11013" s="28" t="s">
        <v>69</v>
      </c>
      <c r="B11013" s="18">
        <v>22</v>
      </c>
      <c r="C11013" s="18">
        <v>26</v>
      </c>
      <c r="D11013" s="18">
        <v>28</v>
      </c>
      <c r="E11013" s="18">
        <v>29</v>
      </c>
      <c r="F11013" s="18">
        <v>34</v>
      </c>
      <c r="G11013" s="18"/>
      <c r="H11013" s="18"/>
      <c r="I11013" s="18"/>
      <c r="J11013" s="62"/>
      <c r="K11013" s="69"/>
      <c r="L11013" s="108" t="s">
        <v>69</v>
      </c>
      <c r="M11013" s="103" t="e">
        <f>#REF!</f>
        <v>#REF!</v>
      </c>
      <c r="N11013" s="103" t="e">
        <f>IF(M11013=0,"",CHOOSE(M11013,"22","26","28","29","29","34","34","34","34","34","手入力箇所","手入力箇所","手入力箇所","手入力箇所","手入力箇所","手入力箇所","手入力箇所","手入力箇所","手入力箇所","手入力箇所"))</f>
        <v>#REF!</v>
      </c>
    </row>
    <row r="11014" spans="1:14" ht="13.8" thickBot="1" x14ac:dyDescent="0.25">
      <c r="A11014" s="27" t="s">
        <v>63</v>
      </c>
      <c r="B11014" s="18">
        <v>21</v>
      </c>
      <c r="C11014" s="18">
        <v>33</v>
      </c>
      <c r="D11014" s="18">
        <v>46</v>
      </c>
      <c r="E11014" s="18">
        <v>56</v>
      </c>
      <c r="F11014" s="18">
        <v>89</v>
      </c>
      <c r="G11014" s="18">
        <v>151</v>
      </c>
      <c r="H11014" s="18">
        <v>224</v>
      </c>
      <c r="I11014" s="18">
        <v>289</v>
      </c>
      <c r="J11014" s="18">
        <v>350</v>
      </c>
      <c r="K11014" s="69"/>
      <c r="L11014" s="107" t="s">
        <v>63</v>
      </c>
      <c r="M11014" s="103" t="e">
        <f>#REF!</f>
        <v>#REF!</v>
      </c>
      <c r="N11014" s="103" t="e">
        <f>IF(M11014=0,"",CHOOSE(M11014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015" spans="1:14" ht="24.6" thickBot="1" x14ac:dyDescent="0.25">
      <c r="A11015" s="34" t="s">
        <v>70</v>
      </c>
      <c r="B11015" s="35">
        <v>13</v>
      </c>
      <c r="C11015" s="35">
        <v>33</v>
      </c>
      <c r="D11015" s="35">
        <v>59</v>
      </c>
      <c r="E11015" s="35"/>
      <c r="F11015" s="35"/>
      <c r="G11015" s="35"/>
      <c r="H11015" s="35"/>
      <c r="I11015" s="35"/>
      <c r="J11015" s="36"/>
      <c r="K11015" s="67"/>
      <c r="L11015" s="108" t="s">
        <v>70</v>
      </c>
      <c r="M11015" s="103" t="e">
        <f>#REF!</f>
        <v>#REF!</v>
      </c>
      <c r="N11015" s="103" t="e">
        <f>IF(M11015=0,"",CHOOSE(M11015,"13","33","59","手入力箇所","手入力箇所","手入力箇所","手入力箇所","手入力箇所","手入力箇所","手入力箇所","手入力箇所","手入力箇所","手入力箇所"))</f>
        <v>#REF!</v>
      </c>
    </row>
    <row r="11016" spans="1:14" ht="13.8" thickBot="1" x14ac:dyDescent="0.25">
      <c r="A11016" s="37" t="s">
        <v>71</v>
      </c>
      <c r="B11016" s="17">
        <v>23</v>
      </c>
      <c r="C11016" s="17">
        <v>39</v>
      </c>
      <c r="D11016" s="17">
        <v>97</v>
      </c>
      <c r="E11016" s="17"/>
      <c r="F11016" s="17"/>
      <c r="G11016" s="17"/>
      <c r="H11016" s="17"/>
      <c r="I11016" s="17"/>
      <c r="J11016" s="64"/>
      <c r="K11016" s="70"/>
      <c r="L11016" s="109" t="s">
        <v>71</v>
      </c>
      <c r="M11016" s="103" t="e">
        <f>#REF!</f>
        <v>#REF!</v>
      </c>
      <c r="N11016" s="103" t="e">
        <f>IF(M11016=0,"",CHOOSE(M11016,"23","39","97","手入力箇所","手入力箇所","手入力箇所","手入力箇所","手入力箇所","手入力箇所","手入力箇所","手入力箇所","手入力箇所","手入力箇所"))</f>
        <v>#REF!</v>
      </c>
    </row>
    <row r="11017" spans="1:14" ht="13.8" thickBot="1" x14ac:dyDescent="0.25">
      <c r="A11017" s="29" t="s">
        <v>72</v>
      </c>
      <c r="B11017" s="18">
        <v>21</v>
      </c>
      <c r="C11017" s="18">
        <v>37</v>
      </c>
      <c r="D11017" s="18">
        <v>58</v>
      </c>
      <c r="E11017" s="18">
        <v>76</v>
      </c>
      <c r="F11017" s="18">
        <v>137</v>
      </c>
      <c r="G11017" s="18"/>
      <c r="H11017" s="18"/>
      <c r="I11017" s="18"/>
      <c r="J11017" s="62"/>
      <c r="K11017" s="69"/>
      <c r="L11017" s="109" t="s">
        <v>72</v>
      </c>
      <c r="M11017" s="103" t="e">
        <f>#REF!</f>
        <v>#REF!</v>
      </c>
      <c r="N11017" s="103" t="e">
        <f>IF(M11017=0,"",CHOOSE(M11017,"21","37","58","76","76","137","137","137","137","137","手入力箇所","手入力箇所","手入力箇所","手入力箇所","手入力箇所","手入力箇所","手入力箇所","手入力箇所","手入力箇所","手入力箇所"))</f>
        <v>#REF!</v>
      </c>
    </row>
    <row r="11018" spans="1:14" ht="13.8" thickBot="1" x14ac:dyDescent="0.25">
      <c r="A11018" s="29" t="s">
        <v>73</v>
      </c>
      <c r="B11018" s="18">
        <v>48</v>
      </c>
      <c r="C11018" s="18">
        <v>93</v>
      </c>
      <c r="D11018" s="18">
        <v>138</v>
      </c>
      <c r="E11018" s="18">
        <v>183</v>
      </c>
      <c r="F11018" s="18"/>
      <c r="G11018" s="18"/>
      <c r="H11018" s="18"/>
      <c r="I11018" s="18"/>
      <c r="J11018" s="62"/>
      <c r="K11018" s="69"/>
      <c r="L11018" s="109" t="s">
        <v>73</v>
      </c>
      <c r="M11018" s="103" t="e">
        <f>#REF!</f>
        <v>#REF!</v>
      </c>
      <c r="N11018" s="103" t="e">
        <f>IF(M11018=0,"",CHOOSE(M11018,"48","93","138","183","183","手入力箇所","手入力箇所","手入力箇所","手入力箇所","手入力箇所","手入力箇所","手入力箇所","手入力箇所","手入力箇所","手入力箇所"))</f>
        <v>#REF!</v>
      </c>
    </row>
    <row r="11019" spans="1:14" ht="37.200000000000003" thickBot="1" x14ac:dyDescent="0.25">
      <c r="A11019" s="30" t="s">
        <v>74</v>
      </c>
      <c r="B11019" s="18">
        <v>13</v>
      </c>
      <c r="C11019" s="18">
        <v>26</v>
      </c>
      <c r="D11019" s="18">
        <v>40</v>
      </c>
      <c r="E11019" s="18">
        <v>55</v>
      </c>
      <c r="F11019" s="18">
        <v>107</v>
      </c>
      <c r="G11019" s="18">
        <v>224</v>
      </c>
      <c r="H11019" s="18">
        <v>386</v>
      </c>
      <c r="I11019" s="18"/>
      <c r="J11019" s="62"/>
      <c r="K11019" s="69"/>
      <c r="L11019" s="110" t="s">
        <v>74</v>
      </c>
      <c r="M11019" s="103" t="e">
        <f>#REF!</f>
        <v>#REF!</v>
      </c>
      <c r="N11019" s="103" t="e">
        <f>IF(M11019=0,"",CHOOSE(M11019,"13","26","40","55","55","107","107","107","107","107","224","224","224","224","224","224","224","224","224","224","386","386","386","386","386","386","386","386","386","386","手入力箇所","手入力箇所","手入力箇所","手入力箇所","手入力箇所","手入力箇所","手入力箇所","手入力箇所","手入力箇所","手入力箇所"))</f>
        <v>#REF!</v>
      </c>
    </row>
    <row r="11020" spans="1:14" ht="13.8" thickBot="1" x14ac:dyDescent="0.25">
      <c r="A11020" s="29" t="s">
        <v>75</v>
      </c>
      <c r="B11020" s="18">
        <v>36</v>
      </c>
      <c r="C11020" s="18">
        <v>98</v>
      </c>
      <c r="D11020" s="18">
        <v>173</v>
      </c>
      <c r="E11020" s="18">
        <v>274</v>
      </c>
      <c r="F11020" s="18"/>
      <c r="G11020" s="18"/>
      <c r="H11020" s="18"/>
      <c r="I11020" s="18"/>
      <c r="J11020" s="62"/>
      <c r="K11020" s="69"/>
      <c r="L11020" s="109" t="s">
        <v>75</v>
      </c>
      <c r="M11020" s="103" t="e">
        <f>#REF!</f>
        <v>#REF!</v>
      </c>
      <c r="N11020" s="103" t="e">
        <f>IF(M11020=0,"",CHOOSE(M11020,"36","98","173","274","274","手入力箇所","手入力箇所","手入力箇所","手入力箇所","手入力箇所","手入力箇所","手入力箇所","手入力箇所","手入力箇所","手入力箇所"))</f>
        <v>#REF!</v>
      </c>
    </row>
    <row r="11021" spans="1:14" ht="37.200000000000003" thickBot="1" x14ac:dyDescent="0.25">
      <c r="A11021" s="30" t="s">
        <v>76</v>
      </c>
      <c r="B11021" s="18">
        <v>127</v>
      </c>
      <c r="C11021" s="18">
        <v>127</v>
      </c>
      <c r="D11021" s="18">
        <v>127</v>
      </c>
      <c r="E11021" s="18">
        <v>127</v>
      </c>
      <c r="F11021" s="18"/>
      <c r="G11021" s="18"/>
      <c r="H11021" s="18"/>
      <c r="I11021" s="18"/>
      <c r="J11021" s="62"/>
      <c r="K11021" s="69"/>
      <c r="L11021" s="110" t="s">
        <v>76</v>
      </c>
      <c r="M11021" s="103" t="e">
        <f>#REF!</f>
        <v>#REF!</v>
      </c>
      <c r="N11021" s="103" t="e">
        <f>IF(M11021=0,"",CHOOSE(M11021,"127","127","127","127","127","手入力箇所","手入力箇所","手入力箇所","手入力箇所","手入力箇所","手入力箇所","手入力箇所","手入力箇所","手入力箇所","手入力箇所"))</f>
        <v>#REF!</v>
      </c>
    </row>
    <row r="11022" spans="1:14" ht="27" thickBot="1" x14ac:dyDescent="0.25">
      <c r="A11022" s="31" t="s">
        <v>77</v>
      </c>
      <c r="B11022" s="18">
        <v>42</v>
      </c>
      <c r="C11022" s="18">
        <v>90</v>
      </c>
      <c r="D11022" s="18">
        <v>141</v>
      </c>
      <c r="E11022" s="18">
        <v>193</v>
      </c>
      <c r="F11022" s="62"/>
      <c r="G11022" s="62"/>
      <c r="H11022" s="62"/>
      <c r="I11022" s="62"/>
      <c r="J11022" s="62"/>
      <c r="K11022" s="69"/>
      <c r="L11022" s="111" t="s">
        <v>77</v>
      </c>
      <c r="M11022" s="103" t="e">
        <f>#REF!</f>
        <v>#REF!</v>
      </c>
      <c r="N11022" s="103" t="e">
        <f>IF(M11022=0,"",CHOOSE(M11022,"42","90","141","193","1936","手入力箇所","手入力箇所","手入力箇所","手入力箇所","手入力箇所","手入力箇所","手入力箇所","手入力箇所","手入力箇所","手入力箇所"))</f>
        <v>#REF!</v>
      </c>
    </row>
    <row r="11023" spans="1:14" ht="40.200000000000003" thickBot="1" x14ac:dyDescent="0.25">
      <c r="A11023" s="31" t="s">
        <v>78</v>
      </c>
      <c r="B11023" s="18">
        <v>24</v>
      </c>
      <c r="C11023" s="18">
        <v>43</v>
      </c>
      <c r="D11023" s="18">
        <v>61</v>
      </c>
      <c r="E11023" s="18">
        <v>76</v>
      </c>
      <c r="F11023" s="62"/>
      <c r="G11023" s="62"/>
      <c r="H11023" s="62"/>
      <c r="I11023" s="62"/>
      <c r="J11023" s="62"/>
      <c r="K11023" s="69"/>
      <c r="L11023" s="111" t="s">
        <v>78</v>
      </c>
      <c r="M11023" s="103" t="e">
        <f>#REF!</f>
        <v>#REF!</v>
      </c>
      <c r="N11023" s="103" t="e">
        <f>IF(M11023=0,"",CHOOSE(M11023,"24","43","61","76","76","手入力箇所","手入力箇所","手入力箇所","手入力箇所","手入力箇所","手入力箇所","手入力箇所","手入力箇所","手入力箇所","手入力箇所"))</f>
        <v>#REF!</v>
      </c>
    </row>
    <row r="11024" spans="1:14" ht="27" thickBot="1" x14ac:dyDescent="0.25">
      <c r="A11024" s="31" t="s">
        <v>79</v>
      </c>
      <c r="B11024" s="18">
        <v>54</v>
      </c>
      <c r="C11024" s="18">
        <v>77</v>
      </c>
      <c r="D11024" s="18">
        <v>94</v>
      </c>
      <c r="E11024" s="18">
        <v>107</v>
      </c>
      <c r="F11024" s="62"/>
      <c r="G11024" s="62"/>
      <c r="H11024" s="62"/>
      <c r="I11024" s="62"/>
      <c r="J11024" s="62"/>
      <c r="K11024" s="69"/>
      <c r="L11024" s="111" t="s">
        <v>79</v>
      </c>
      <c r="M11024" s="103" t="e">
        <f>#REF!</f>
        <v>#REF!</v>
      </c>
      <c r="N11024" s="103" t="e">
        <f>IF(M11024=0,"",CHOOSE(M11024,"54","77","94","107","107","手入力箇所","手入力箇所","手入力箇所","手入力箇所","手入力箇所","手入力箇所","手入力箇所","手入力箇所","手入力箇所","手入力箇所"))</f>
        <v>#REF!</v>
      </c>
    </row>
    <row r="11025" spans="1:14" ht="40.200000000000003" thickBot="1" x14ac:dyDescent="0.25">
      <c r="A11025" s="31" t="s">
        <v>80</v>
      </c>
      <c r="B11025" s="18">
        <v>49</v>
      </c>
      <c r="C11025" s="18">
        <v>53</v>
      </c>
      <c r="D11025" s="18">
        <v>55</v>
      </c>
      <c r="E11025" s="18">
        <v>56</v>
      </c>
      <c r="F11025" s="62"/>
      <c r="G11025" s="62"/>
      <c r="H11025" s="62"/>
      <c r="I11025" s="62"/>
      <c r="J11025" s="62"/>
      <c r="K11025" s="69"/>
      <c r="L11025" s="111" t="s">
        <v>80</v>
      </c>
      <c r="M11025" s="103" t="e">
        <f>#REF!</f>
        <v>#REF!</v>
      </c>
      <c r="N11025" s="103" t="e">
        <f>IF(M11025=0,"",CHOOSE(M11025,"49","53","55","56","56","手入力箇所","手入力箇所","手入力箇所","手入力箇所","手入力箇所","手入力箇所","手入力箇所","手入力箇所","手入力箇所","手入力箇所"))</f>
        <v>#REF!</v>
      </c>
    </row>
    <row r="11026" spans="1:14" ht="40.200000000000003" thickBot="1" x14ac:dyDescent="0.25">
      <c r="A11026" s="38" t="s">
        <v>81</v>
      </c>
      <c r="B11026" s="35">
        <v>232</v>
      </c>
      <c r="C11026" s="35">
        <v>232</v>
      </c>
      <c r="D11026" s="36"/>
      <c r="E11026" s="36"/>
      <c r="F11026" s="36"/>
      <c r="G11026" s="36"/>
      <c r="H11026" s="36"/>
      <c r="I11026" s="36"/>
      <c r="J11026" s="36"/>
      <c r="K11026" s="67"/>
      <c r="L11026" s="111" t="s">
        <v>81</v>
      </c>
      <c r="M11026" s="103" t="e">
        <f>#REF!</f>
        <v>#REF!</v>
      </c>
      <c r="N11026" s="103" t="e">
        <f>IF(M11026=0,"",CHOOSE(M11026,"232","232","手入力箇所","手入力箇所","手入力箇所","手入力箇所","手入力箇所","手入力箇所","手入力箇所","手入力箇所","手入力箇所","手入力箇所"))</f>
        <v>#REF!</v>
      </c>
    </row>
    <row r="11027" spans="1:14" ht="13.8" thickBot="1" x14ac:dyDescent="0.25">
      <c r="A11027" s="39" t="s">
        <v>82</v>
      </c>
      <c r="B11027" s="17">
        <v>6</v>
      </c>
      <c r="C11027" s="17">
        <v>9</v>
      </c>
      <c r="D11027" s="17">
        <v>11</v>
      </c>
      <c r="E11027" s="17">
        <v>13</v>
      </c>
      <c r="F11027" s="17">
        <v>18</v>
      </c>
      <c r="G11027" s="17">
        <v>26</v>
      </c>
      <c r="H11027" s="17">
        <v>35</v>
      </c>
      <c r="I11027" s="17">
        <v>43</v>
      </c>
      <c r="J11027" s="17">
        <v>49</v>
      </c>
      <c r="K11027" s="70"/>
      <c r="L11027" s="111" t="s">
        <v>82</v>
      </c>
      <c r="M11027" s="103" t="e">
        <f>#REF!</f>
        <v>#REF!</v>
      </c>
      <c r="N11027" s="103" t="e">
        <f>IF(M11027=0,"",CHOOSE(M11027,"6","9","11","13","13","18","18","18","18","18","26","26","26","26","26","26","26","26","26","26","35","35","35","35","35","35","35","35","35","35","43","43","43","43","43","43","43","43","43","43","49","49","49","49","49","49","49","49","49","49","手入力箇所","手入力箇所","手入力箇所","手入力箇所","手入力箇所","手入力箇所","手入力箇所","手入力箇所","手入力箇所","手入力箇所"))</f>
        <v>#REF!</v>
      </c>
    </row>
    <row r="11028" spans="1:14" ht="13.8" thickBot="1" x14ac:dyDescent="0.25">
      <c r="A11028" s="31" t="s">
        <v>83</v>
      </c>
      <c r="B11028" s="18">
        <v>6</v>
      </c>
      <c r="C11028" s="18">
        <v>10</v>
      </c>
      <c r="D11028" s="18">
        <v>14</v>
      </c>
      <c r="E11028" s="18">
        <v>17</v>
      </c>
      <c r="F11028" s="18">
        <v>29</v>
      </c>
      <c r="G11028" s="18">
        <v>50</v>
      </c>
      <c r="H11028" s="18">
        <v>76</v>
      </c>
      <c r="I11028" s="18">
        <v>100</v>
      </c>
      <c r="J11028" s="18">
        <v>123</v>
      </c>
      <c r="K11028" s="69"/>
      <c r="L11028" s="111" t="s">
        <v>83</v>
      </c>
      <c r="M11028" s="103" t="e">
        <f>#REF!</f>
        <v>#REF!</v>
      </c>
      <c r="N11028" s="103" t="e">
        <f>IF(M11028=0,"",CHOOSE(M11028,"6","10","14","17","17","29","29","29","29","29","50","50","50","50","50","50","50","50","50","50","76","76","76","76","76","76","76","76","76","76","100","100","100","100","100","100","100","100","100","100","123","123","123","123","123","123","123","123","123","123","手入力箇所","手入力箇所","手入力箇所","手入力箇所","手入力箇所","手入力箇所","手入力箇所","手入力箇所","手入力箇所"))</f>
        <v>#REF!</v>
      </c>
    </row>
    <row r="11029" spans="1:14" ht="27" thickBot="1" x14ac:dyDescent="0.25">
      <c r="A11029" s="32" t="s">
        <v>84</v>
      </c>
      <c r="B11029" s="20">
        <v>9</v>
      </c>
      <c r="C11029" s="20">
        <v>15</v>
      </c>
      <c r="D11029" s="20">
        <v>20</v>
      </c>
      <c r="E11029" s="20">
        <v>24</v>
      </c>
      <c r="F11029" s="20">
        <v>39</v>
      </c>
      <c r="G11029" s="20">
        <v>65</v>
      </c>
      <c r="H11029" s="63"/>
      <c r="I11029" s="63"/>
      <c r="J11029" s="63"/>
      <c r="K11029" s="106"/>
      <c r="L11029" s="111" t="s">
        <v>84</v>
      </c>
      <c r="M11029" s="103" t="e">
        <f>#REF!</f>
        <v>#REF!</v>
      </c>
      <c r="N11029" s="103" t="e">
        <f>IF(M11029=0,"",CHOOSE(M11029,"9","15","20","24","24","39","39","39","39","39","65","65","65","65","65","65","65","65","65","65","手入力箇所","手入力箇所","手入力箇所","手入力箇所","手入力箇所","手入力箇所","手入力箇所","手入力箇所","手入力箇所","手入力箇所"))</f>
        <v>#REF!</v>
      </c>
    </row>
    <row r="11032" spans="1:14" ht="13.8" thickBot="1" x14ac:dyDescent="0.25"/>
    <row r="11033" spans="1:14" ht="13.8" thickBot="1" x14ac:dyDescent="0.25">
      <c r="A11033" s="688" t="e">
        <f>#REF!</f>
        <v>#REF!</v>
      </c>
      <c r="B11033" s="688"/>
      <c r="C11033" s="688"/>
      <c r="D11033" s="689" t="s">
        <v>192</v>
      </c>
      <c r="E11033" s="689"/>
      <c r="F11033" s="689"/>
      <c r="G11033" s="689"/>
      <c r="H11033" s="689"/>
      <c r="I11033" s="689"/>
      <c r="J11033" s="689"/>
      <c r="K11033" s="689"/>
      <c r="L11033" s="689"/>
      <c r="M11033" s="689"/>
      <c r="N11033" s="689"/>
    </row>
    <row r="11034" spans="1:14" ht="13.8" thickBot="1" x14ac:dyDescent="0.25">
      <c r="A11034" s="65"/>
      <c r="B11034" s="33">
        <v>1</v>
      </c>
      <c r="C11034" s="24">
        <v>2</v>
      </c>
      <c r="D11034" s="24">
        <v>3</v>
      </c>
      <c r="E11034" s="24" t="s">
        <v>58</v>
      </c>
      <c r="F11034" s="24" t="s">
        <v>59</v>
      </c>
      <c r="G11034" s="24" t="s">
        <v>60</v>
      </c>
      <c r="H11034" s="24" t="s">
        <v>61</v>
      </c>
      <c r="I11034" s="24" t="s">
        <v>62</v>
      </c>
      <c r="J11034" s="24" t="s">
        <v>194</v>
      </c>
      <c r="K11034" s="25" t="s">
        <v>85</v>
      </c>
      <c r="L11034" s="105" t="s">
        <v>189</v>
      </c>
      <c r="M11034" s="105" t="s">
        <v>188</v>
      </c>
      <c r="N11034" s="105" t="s">
        <v>51</v>
      </c>
    </row>
    <row r="11035" spans="1:14" ht="13.8" thickBot="1" x14ac:dyDescent="0.25">
      <c r="A11035" s="26" t="s">
        <v>56</v>
      </c>
      <c r="B11035" s="22">
        <v>5</v>
      </c>
      <c r="C11035" s="22">
        <v>7</v>
      </c>
      <c r="D11035" s="22">
        <v>8</v>
      </c>
      <c r="E11035" s="22">
        <v>8</v>
      </c>
      <c r="F11035" s="22">
        <v>10</v>
      </c>
      <c r="G11035" s="22">
        <v>13</v>
      </c>
      <c r="H11035" s="22">
        <v>16</v>
      </c>
      <c r="I11035" s="22"/>
      <c r="J11035" s="23"/>
      <c r="K11035" s="1"/>
      <c r="L11035" s="26" t="s">
        <v>56</v>
      </c>
      <c r="M11035" s="104" t="e">
        <f>#REF!</f>
        <v>#REF!</v>
      </c>
      <c r="N11035" s="112" t="e">
        <f>IF(M11035=0,"",CHOOSE(M11035,"5","7","8","8","8","10","10","10","10","10","13","13","13","13","13","13","13","13","13","13","16","16","16","16","16","16","16","16","16","16","16","手入力箇所","手入力箇所","手入力箇所","手入力箇所","手入力箇所","手入力箇所","手入力箇所","手入力箇所","手入力箇所","手入力箇所"))</f>
        <v>#REF!</v>
      </c>
    </row>
    <row r="11036" spans="1:14" ht="13.8" thickBot="1" x14ac:dyDescent="0.25">
      <c r="A11036" s="27" t="s">
        <v>57</v>
      </c>
      <c r="B11036" s="18">
        <v>5</v>
      </c>
      <c r="C11036" s="18">
        <v>7</v>
      </c>
      <c r="D11036" s="18">
        <v>8</v>
      </c>
      <c r="E11036" s="18">
        <v>9</v>
      </c>
      <c r="F11036" s="18">
        <v>12</v>
      </c>
      <c r="G11036" s="18">
        <v>16</v>
      </c>
      <c r="H11036" s="18"/>
      <c r="I11036" s="18"/>
      <c r="J11036" s="62"/>
      <c r="K11036" s="19"/>
      <c r="L11036" s="27" t="s">
        <v>57</v>
      </c>
      <c r="M11036" s="104" t="e">
        <f>#REF!</f>
        <v>#REF!</v>
      </c>
      <c r="N11036" s="113" t="e">
        <f>IF(M11036=0,"",CHOOSE(M11036,"5","7","8","9","9","12","12","12","12","12","16","16","16","16","16","16","16","16","16","16","手入力箇所","手入力箇所","手入力箇所","手入力箇所","手入力箇所","手入力箇所","手入力箇所","手入力箇所","手入力箇所","手入力箇所"))</f>
        <v>#REF!</v>
      </c>
    </row>
    <row r="11037" spans="1:14" ht="48.6" thickBot="1" x14ac:dyDescent="0.25">
      <c r="A11037" s="28" t="s">
        <v>64</v>
      </c>
      <c r="B11037" s="18">
        <v>6</v>
      </c>
      <c r="C11037" s="18"/>
      <c r="D11037" s="18"/>
      <c r="E11037" s="18"/>
      <c r="F11037" s="18"/>
      <c r="G11037" s="18"/>
      <c r="H11037" s="18"/>
      <c r="I11037" s="18"/>
      <c r="J11037" s="62"/>
      <c r="K11037" s="19"/>
      <c r="L11037" s="28" t="s">
        <v>64</v>
      </c>
      <c r="M11037" s="104" t="e">
        <f>#REF!</f>
        <v>#REF!</v>
      </c>
      <c r="N11037" s="113" t="e">
        <f>IF(M11037=0,"",CHOOSE(M11037,"6","手入力箇所","手入力箇所","手入力箇所","手入力箇所","手入力箇所","手入力箇所","手入力箇所","手入力箇所","手入力箇所","手入力箇所","",""))</f>
        <v>#REF!</v>
      </c>
    </row>
    <row r="11038" spans="1:14" ht="48.6" thickBot="1" x14ac:dyDescent="0.25">
      <c r="A11038" s="28" t="s">
        <v>65</v>
      </c>
      <c r="B11038" s="18">
        <v>6</v>
      </c>
      <c r="C11038" s="18"/>
      <c r="D11038" s="18"/>
      <c r="E11038" s="18"/>
      <c r="F11038" s="18"/>
      <c r="G11038" s="18"/>
      <c r="H11038" s="18"/>
      <c r="I11038" s="18"/>
      <c r="J11038" s="62"/>
      <c r="K11038" s="19"/>
      <c r="L11038" s="28" t="s">
        <v>65</v>
      </c>
      <c r="M11038" s="104" t="e">
        <f>#REF!</f>
        <v>#REF!</v>
      </c>
      <c r="N11038" s="113" t="e">
        <f>IF(M11038=0,"",CHOOSE(M11038,"6","手入力箇所","手入力箇所","手入力箇所","手入力箇所","手入力箇所","手入力箇所","手入力箇所","手入力箇所","手入力箇所","手入力箇所","",""))</f>
        <v>#REF!</v>
      </c>
    </row>
    <row r="11039" spans="1:14" ht="24.6" thickBot="1" x14ac:dyDescent="0.25">
      <c r="A11039" s="28" t="s">
        <v>66</v>
      </c>
      <c r="B11039" s="18">
        <v>5</v>
      </c>
      <c r="C11039" s="18">
        <v>7</v>
      </c>
      <c r="D11039" s="18">
        <v>8</v>
      </c>
      <c r="E11039" s="18">
        <v>9</v>
      </c>
      <c r="F11039" s="18">
        <v>12</v>
      </c>
      <c r="G11039" s="18"/>
      <c r="H11039" s="18"/>
      <c r="I11039" s="18"/>
      <c r="J11039" s="62"/>
      <c r="K11039" s="19"/>
      <c r="L11039" s="28" t="s">
        <v>66</v>
      </c>
      <c r="M11039" s="104" t="e">
        <f>#REF!</f>
        <v>#REF!</v>
      </c>
      <c r="N11039" s="113" t="e">
        <f>IF(M11039=0,"",CHOOSE(M11039,"5","7","8","9","9","12","12","12","12","12","手入力箇所","手入力箇所","手入力箇所","手入力箇所","手入力箇所","手入力箇所","手入力箇所","手入力箇所","手入力箇所","手入力箇所"))</f>
        <v>#REF!</v>
      </c>
    </row>
    <row r="11040" spans="1:14" ht="36.6" thickBot="1" x14ac:dyDescent="0.25">
      <c r="A11040" s="28" t="s">
        <v>67</v>
      </c>
      <c r="B11040" s="18">
        <v>4</v>
      </c>
      <c r="C11040" s="18">
        <v>5</v>
      </c>
      <c r="D11040" s="18">
        <v>5</v>
      </c>
      <c r="E11040" s="18">
        <v>6</v>
      </c>
      <c r="F11040" s="18"/>
      <c r="G11040" s="18"/>
      <c r="H11040" s="18"/>
      <c r="I11040" s="18"/>
      <c r="J11040" s="62"/>
      <c r="K11040" s="19"/>
      <c r="L11040" s="28" t="s">
        <v>67</v>
      </c>
      <c r="M11040" s="104" t="e">
        <f>#REF!</f>
        <v>#REF!</v>
      </c>
      <c r="N11040" s="113" t="e">
        <f>IF(M11040=0,"",CHOOSE(M11040,"4","5","5","6","6","手入力箇所","手入力箇所","手入力箇所","手入力箇所","手入力箇所","手入力箇所","手入力箇所","手入力箇所","手入力箇所","手入力箇所"))</f>
        <v>#REF!</v>
      </c>
    </row>
    <row r="11041" spans="1:14" ht="24.6" thickBot="1" x14ac:dyDescent="0.25">
      <c r="A11041" s="28" t="s">
        <v>68</v>
      </c>
      <c r="B11041" s="18">
        <v>12</v>
      </c>
      <c r="C11041" s="18">
        <v>12</v>
      </c>
      <c r="D11041" s="18">
        <v>12</v>
      </c>
      <c r="E11041" s="18">
        <v>12</v>
      </c>
      <c r="F11041" s="18">
        <v>12</v>
      </c>
      <c r="G11041" s="18">
        <v>12</v>
      </c>
      <c r="H11041" s="18">
        <v>12</v>
      </c>
      <c r="I11041" s="18"/>
      <c r="J11041" s="62"/>
      <c r="K11041" s="19"/>
      <c r="L11041" s="28" t="s">
        <v>68</v>
      </c>
      <c r="M11041" s="104" t="e">
        <f>#REF!</f>
        <v>#REF!</v>
      </c>
      <c r="N11041" s="113" t="e">
        <f>IF(M11041=0,"",CHOOSE(M11041,"12","12","12","12","12","12","12","12","12","12","12","12","12","12","12","12","12","12","12","12","12","12","12","12","12","12","12","12","12","12","手入力箇所","手入力箇所","手入力箇所","手入力箇所","手入力箇所","手入力箇所","手入力箇所","手入力箇所","手入力箇所","手入力箇所"))</f>
        <v>#REF!</v>
      </c>
    </row>
    <row r="11042" spans="1:14" ht="36.6" thickBot="1" x14ac:dyDescent="0.25">
      <c r="A11042" s="28" t="s">
        <v>69</v>
      </c>
      <c r="B11042" s="18">
        <v>7</v>
      </c>
      <c r="C11042" s="18">
        <v>7</v>
      </c>
      <c r="D11042" s="18">
        <v>7</v>
      </c>
      <c r="E11042" s="18">
        <v>7</v>
      </c>
      <c r="F11042" s="18">
        <v>7</v>
      </c>
      <c r="G11042" s="18"/>
      <c r="H11042" s="18"/>
      <c r="I11042" s="18"/>
      <c r="J11042" s="62"/>
      <c r="K11042" s="19"/>
      <c r="L11042" s="28" t="s">
        <v>69</v>
      </c>
      <c r="M11042" s="104" t="e">
        <f>#REF!</f>
        <v>#REF!</v>
      </c>
      <c r="N11042" s="113" t="e">
        <f>IF(M11042=0,"",CHOOSE(M11042,"7","7","7","7","7","7","7","7","7","7","手入力箇所","手入力箇所","手入力箇所","手入力箇所","手入力箇所","手入力箇所","手入力箇所","手入力箇所","手入力箇所","手入力箇所"))</f>
        <v>#REF!</v>
      </c>
    </row>
    <row r="11043" spans="1:14" ht="13.8" thickBot="1" x14ac:dyDescent="0.25">
      <c r="A11043" s="27" t="s">
        <v>63</v>
      </c>
      <c r="B11043" s="18">
        <v>4</v>
      </c>
      <c r="C11043" s="18">
        <v>5</v>
      </c>
      <c r="D11043" s="18">
        <v>7</v>
      </c>
      <c r="E11043" s="18">
        <v>8</v>
      </c>
      <c r="F11043" s="18">
        <v>11</v>
      </c>
      <c r="G11043" s="18">
        <v>16</v>
      </c>
      <c r="H11043" s="18">
        <v>22</v>
      </c>
      <c r="I11043" s="18">
        <v>26</v>
      </c>
      <c r="J11043" s="18">
        <v>31</v>
      </c>
      <c r="K11043" s="19"/>
      <c r="L11043" s="27" t="s">
        <v>63</v>
      </c>
      <c r="M11043" s="104" t="e">
        <f>#REF!</f>
        <v>#REF!</v>
      </c>
      <c r="N11043" s="113" t="e">
        <f>IF(M11043=0,"",CHOOSE(M11043,"4","5","7","8","8","11","11","11","11","11","16","16","16","16","16","16","16","16","16","16","22","22","22","22","22","22","22","22","22","22","26","26","26","26","26","26","26","26","26","26","31","31","31","31","31","31","31","31","31","31","31","手入力箇所","手入力箇所","手入力箇所","手入力箇所","手入力箇所","手入力箇所","手入力箇所","手入力箇所","手入力箇所","手入力箇所"))</f>
        <v>#REF!</v>
      </c>
    </row>
    <row r="11044" spans="1:14" ht="24.6" thickBot="1" x14ac:dyDescent="0.25">
      <c r="A11044" s="28" t="s">
        <v>70</v>
      </c>
      <c r="B11044" s="18">
        <v>5</v>
      </c>
      <c r="C11044" s="18">
        <v>6</v>
      </c>
      <c r="D11044" s="18">
        <v>7</v>
      </c>
      <c r="E11044" s="18"/>
      <c r="F11044" s="18"/>
      <c r="G11044" s="18"/>
      <c r="H11044" s="18"/>
      <c r="I11044" s="18"/>
      <c r="J11044" s="62"/>
      <c r="K11044" s="19"/>
      <c r="L11044" s="28" t="s">
        <v>70</v>
      </c>
      <c r="M11044" s="104" t="e">
        <f>#REF!</f>
        <v>#REF!</v>
      </c>
      <c r="N11044" s="113" t="e">
        <f>IF(M11044=0,"",CHOOSE(M11044,"5","6","7","手入力箇所","手入力箇所","手入力箇所","手入力箇所","手入力箇所","手入力箇所","手入力箇所","手入力箇所","手入力箇所","手入力箇所"))</f>
        <v>#REF!</v>
      </c>
    </row>
    <row r="11045" spans="1:14" ht="13.8" thickBot="1" x14ac:dyDescent="0.25">
      <c r="A11045" s="29" t="s">
        <v>71</v>
      </c>
      <c r="B11045" s="18">
        <v>3</v>
      </c>
      <c r="C11045" s="18">
        <v>6</v>
      </c>
      <c r="D11045" s="18">
        <v>19</v>
      </c>
      <c r="E11045" s="18"/>
      <c r="F11045" s="18"/>
      <c r="G11045" s="18"/>
      <c r="H11045" s="18"/>
      <c r="I11045" s="18"/>
      <c r="J11045" s="62"/>
      <c r="K11045" s="19"/>
      <c r="L11045" s="29" t="s">
        <v>71</v>
      </c>
      <c r="M11045" s="104" t="e">
        <f>#REF!</f>
        <v>#REF!</v>
      </c>
      <c r="N11045" s="113" t="e">
        <f>IF(M11045=0,"",CHOOSE(M11045,"3","6","19","手入力箇所","手入力箇所","手入力箇所","手入力箇所","手入力箇所","手入力箇所","手入力箇所","手入力箇所","手入力箇所","手入力箇所"))</f>
        <v>#REF!</v>
      </c>
    </row>
    <row r="11046" spans="1:14" ht="13.8" thickBot="1" x14ac:dyDescent="0.25">
      <c r="A11046" s="29" t="s">
        <v>72</v>
      </c>
      <c r="B11046" s="18">
        <v>1</v>
      </c>
      <c r="C11046" s="18">
        <v>3</v>
      </c>
      <c r="D11046" s="18">
        <v>5</v>
      </c>
      <c r="E11046" s="18">
        <v>9</v>
      </c>
      <c r="F11046" s="18">
        <v>26</v>
      </c>
      <c r="G11046" s="18"/>
      <c r="H11046" s="18"/>
      <c r="I11046" s="18"/>
      <c r="J11046" s="62"/>
      <c r="K11046" s="19"/>
      <c r="L11046" s="29" t="s">
        <v>72</v>
      </c>
      <c r="M11046" s="104" t="e">
        <f>#REF!</f>
        <v>#REF!</v>
      </c>
      <c r="N11046" s="113" t="e">
        <f>IF(M11046=0,"",CHOOSE(M11046,"1","3","5","9","9","26","26","26","26","26","手入力箇所","手入力箇所","手入力箇所","手入力箇所","手入力箇所","手入力箇所","手入力箇所","手入力箇所","手入力箇所","手入力箇所"))</f>
        <v>#REF!</v>
      </c>
    </row>
    <row r="11047" spans="1:14" ht="13.8" thickBot="1" x14ac:dyDescent="0.25">
      <c r="A11047" s="29" t="s">
        <v>73</v>
      </c>
      <c r="B11047" s="18">
        <v>4</v>
      </c>
      <c r="C11047" s="18">
        <v>11</v>
      </c>
      <c r="D11047" s="18">
        <v>20</v>
      </c>
      <c r="E11047" s="18">
        <v>33</v>
      </c>
      <c r="F11047" s="18"/>
      <c r="G11047" s="18"/>
      <c r="H11047" s="18"/>
      <c r="I11047" s="18"/>
      <c r="J11047" s="62"/>
      <c r="K11047" s="19"/>
      <c r="L11047" s="29" t="s">
        <v>73</v>
      </c>
      <c r="M11047" s="104" t="e">
        <f>#REF!</f>
        <v>#REF!</v>
      </c>
      <c r="N11047" s="113" t="e">
        <f>IF(M11047=0,"",CHOOSE(M11047,"4","11","20","33","33","手入力箇所","手入力箇所","手入力箇所","手入力箇所","手入力箇所","手入力箇所","手入力箇所","手入力箇所","手入力箇所","手入力箇所"))</f>
        <v>#REF!</v>
      </c>
    </row>
    <row r="11048" spans="1:14" ht="37.200000000000003" thickBot="1" x14ac:dyDescent="0.25">
      <c r="A11048" s="30" t="s">
        <v>74</v>
      </c>
      <c r="B11048" s="18">
        <v>4</v>
      </c>
      <c r="C11048" s="18">
        <v>6</v>
      </c>
      <c r="D11048" s="18">
        <v>8</v>
      </c>
      <c r="E11048" s="18">
        <v>10</v>
      </c>
      <c r="F11048" s="18">
        <v>15</v>
      </c>
      <c r="G11048" s="18">
        <v>23</v>
      </c>
      <c r="H11048" s="18">
        <v>33</v>
      </c>
      <c r="I11048" s="18"/>
      <c r="J11048" s="62"/>
      <c r="K11048" s="19"/>
      <c r="L11048" s="30" t="s">
        <v>74</v>
      </c>
      <c r="M11048" s="104" t="e">
        <f>#REF!</f>
        <v>#REF!</v>
      </c>
      <c r="N11048" s="113" t="e">
        <f>IF(M11048=0,"",CHOOSE(M11048,"4","6","8","10","10","15","15","15","15","15","23","23","23","23","23","23","23","23","23","23","33","33","33","33","33","33","33","33","33","33","手入力箇所","手入力箇所","手入力箇所","手入力箇所","手入力箇所","手入力箇所","手入力箇所","手入力箇所","手入力箇所","手入力箇所"))</f>
        <v>#REF!</v>
      </c>
    </row>
    <row r="11049" spans="1:14" ht="13.8" thickBot="1" x14ac:dyDescent="0.25">
      <c r="A11049" s="29" t="s">
        <v>75</v>
      </c>
      <c r="B11049" s="18">
        <v>6</v>
      </c>
      <c r="C11049" s="18">
        <v>14</v>
      </c>
      <c r="D11049" s="18">
        <v>25</v>
      </c>
      <c r="E11049" s="18">
        <v>39</v>
      </c>
      <c r="F11049" s="18"/>
      <c r="G11049" s="18"/>
      <c r="H11049" s="18"/>
      <c r="I11049" s="18"/>
      <c r="J11049" s="62"/>
      <c r="K11049" s="19"/>
      <c r="L11049" s="29" t="s">
        <v>75</v>
      </c>
      <c r="M11049" s="104" t="e">
        <f>#REF!</f>
        <v>#REF!</v>
      </c>
      <c r="N11049" s="113" t="e">
        <f>IF(M11049=0,"",CHOOSE(M11049,"6","14","25","39","39","手入力箇所","手入力箇所","手入力箇所","手入力箇所","手入力箇所","手入力箇所","手入力箇所","手入力箇所","手入力箇所","手入力箇所"))</f>
        <v>#REF!</v>
      </c>
    </row>
    <row r="11050" spans="1:14" ht="37.200000000000003" thickBot="1" x14ac:dyDescent="0.25">
      <c r="A11050" s="30" t="s">
        <v>76</v>
      </c>
      <c r="B11050" s="18">
        <v>2</v>
      </c>
      <c r="C11050" s="18">
        <v>3</v>
      </c>
      <c r="D11050" s="18">
        <v>6</v>
      </c>
      <c r="E11050" s="18">
        <v>9</v>
      </c>
      <c r="F11050" s="18"/>
      <c r="G11050" s="18"/>
      <c r="H11050" s="18"/>
      <c r="I11050" s="18"/>
      <c r="J11050" s="62"/>
      <c r="K11050" s="19"/>
      <c r="L11050" s="30" t="s">
        <v>76</v>
      </c>
      <c r="M11050" s="104" t="e">
        <f>#REF!</f>
        <v>#REF!</v>
      </c>
      <c r="N11050" s="113" t="e">
        <f>IF(M11050=0,"",CHOOSE(M11050,"2","3","6","9","9","手入力箇所","手入力箇所","手入力箇所","手入力箇所","手入力箇所","手入力箇所","手入力箇所","手入力箇所","手入力箇所","手入力箇所"))</f>
        <v>#REF!</v>
      </c>
    </row>
    <row r="11051" spans="1:14" ht="27" thickBot="1" x14ac:dyDescent="0.25">
      <c r="A11051" s="31" t="s">
        <v>77</v>
      </c>
      <c r="B11051" s="18">
        <v>12</v>
      </c>
      <c r="C11051" s="18">
        <v>18</v>
      </c>
      <c r="D11051" s="18">
        <v>22</v>
      </c>
      <c r="E11051" s="18">
        <v>26</v>
      </c>
      <c r="F11051" s="62"/>
      <c r="G11051" s="62"/>
      <c r="H11051" s="62"/>
      <c r="I11051" s="62"/>
      <c r="J11051" s="62"/>
      <c r="K11051" s="19"/>
      <c r="L11051" s="31" t="s">
        <v>77</v>
      </c>
      <c r="M11051" s="104" t="e">
        <f>#REF!</f>
        <v>#REF!</v>
      </c>
      <c r="N11051" s="113" t="e">
        <f>IF(M11051=0,"",CHOOSE(M11051,"12","18","22","26","26","手入力箇所","手入力箇所","手入力箇所","手入力箇所","手入力箇所","手入力箇所","手入力箇所","手入力箇所","手入力箇所","手入力箇所"))</f>
        <v>#REF!</v>
      </c>
    </row>
    <row r="11052" spans="1:14" ht="40.200000000000003" thickBot="1" x14ac:dyDescent="0.25">
      <c r="A11052" s="31" t="s">
        <v>78</v>
      </c>
      <c r="B11052" s="18">
        <v>5</v>
      </c>
      <c r="C11052" s="18">
        <v>8</v>
      </c>
      <c r="D11052" s="18">
        <v>11</v>
      </c>
      <c r="E11052" s="18">
        <v>14</v>
      </c>
      <c r="F11052" s="62"/>
      <c r="G11052" s="62"/>
      <c r="H11052" s="62"/>
      <c r="I11052" s="62"/>
      <c r="J11052" s="62"/>
      <c r="K11052" s="19"/>
      <c r="L11052" s="31" t="s">
        <v>78</v>
      </c>
      <c r="M11052" s="104" t="e">
        <f>#REF!</f>
        <v>#REF!</v>
      </c>
      <c r="N11052" s="113" t="e">
        <f>IF(M11052=0,"",CHOOSE(M11052,"5","8","11","14","14","手入力箇所","手入力箇所","手入力箇所","手入力箇所","手入力箇所","手入力箇所","手入力箇所","手入力箇所","手入力箇所","手入力箇所"))</f>
        <v>#REF!</v>
      </c>
    </row>
    <row r="11053" spans="1:14" ht="27" thickBot="1" x14ac:dyDescent="0.25">
      <c r="A11053" s="31" t="s">
        <v>79</v>
      </c>
      <c r="B11053" s="18">
        <v>6</v>
      </c>
      <c r="C11053" s="18">
        <v>11</v>
      </c>
      <c r="D11053" s="18">
        <v>16</v>
      </c>
      <c r="E11053" s="18">
        <v>21</v>
      </c>
      <c r="F11053" s="62"/>
      <c r="G11053" s="62"/>
      <c r="H11053" s="62"/>
      <c r="I11053" s="62"/>
      <c r="J11053" s="62"/>
      <c r="K11053" s="19"/>
      <c r="L11053" s="31" t="s">
        <v>79</v>
      </c>
      <c r="M11053" s="104" t="e">
        <f>#REF!</f>
        <v>#REF!</v>
      </c>
      <c r="N11053" s="113" t="e">
        <f>IF(M11053=0,"",CHOOSE(M11053,"6","11","16","21","21","手入力箇所","手入力箇所","手入力箇所","手入力箇所","手入力箇所","手入力箇所","手入力箇所","手入力箇所","手入力箇所"))</f>
        <v>#REF!</v>
      </c>
    </row>
    <row r="11054" spans="1:14" ht="40.200000000000003" thickBot="1" x14ac:dyDescent="0.25">
      <c r="A11054" s="31" t="s">
        <v>80</v>
      </c>
      <c r="B11054" s="18">
        <v>5</v>
      </c>
      <c r="C11054" s="18">
        <v>7</v>
      </c>
      <c r="D11054" s="18">
        <v>9</v>
      </c>
      <c r="E11054" s="18">
        <v>10</v>
      </c>
      <c r="F11054" s="62"/>
      <c r="G11054" s="62"/>
      <c r="H11054" s="62"/>
      <c r="I11054" s="62"/>
      <c r="J11054" s="62"/>
      <c r="K11054" s="19"/>
      <c r="L11054" s="31" t="s">
        <v>80</v>
      </c>
      <c r="M11054" s="104" t="e">
        <f>#REF!</f>
        <v>#REF!</v>
      </c>
      <c r="N11054" s="113" t="e">
        <f>IF(M11054=0,"",CHOOSE(M11054,"5","7","9","10","10","手入力箇所","手入力箇所","手入力箇所","手入力箇所","手入力箇所","手入力箇所","手入力箇所","手入力箇所","手入力箇所"))</f>
        <v>#REF!</v>
      </c>
    </row>
    <row r="11055" spans="1:14" ht="40.200000000000003" thickBot="1" x14ac:dyDescent="0.25">
      <c r="A11055" s="31" t="s">
        <v>81</v>
      </c>
      <c r="B11055" s="18">
        <v>9</v>
      </c>
      <c r="C11055" s="18">
        <v>14</v>
      </c>
      <c r="D11055" s="62"/>
      <c r="E11055" s="62"/>
      <c r="F11055" s="62"/>
      <c r="G11055" s="62"/>
      <c r="H11055" s="62"/>
      <c r="I11055" s="62"/>
      <c r="J11055" s="62"/>
      <c r="K11055" s="19"/>
      <c r="L11055" s="31" t="s">
        <v>81</v>
      </c>
      <c r="M11055" s="104" t="e">
        <f>#REF!</f>
        <v>#REF!</v>
      </c>
      <c r="N11055" s="113" t="e">
        <f>IF(M11055=0,"",CHOOSE(M11055,"9","14","手入力箇所","手入力箇所","手入力箇所","手入力箇所","手入力箇所","手入力箇所","手入力箇所","手入力箇所","手入力箇所","手入力箇所"))</f>
        <v>#REF!</v>
      </c>
    </row>
    <row r="11056" spans="1:14" ht="13.8" thickBot="1" x14ac:dyDescent="0.25">
      <c r="A11056" s="31" t="s">
        <v>82</v>
      </c>
      <c r="B11056" s="18">
        <v>3</v>
      </c>
      <c r="C11056" s="18">
        <v>4</v>
      </c>
      <c r="D11056" s="18">
        <v>4</v>
      </c>
      <c r="E11056" s="18">
        <v>5</v>
      </c>
      <c r="F11056" s="18">
        <v>6</v>
      </c>
      <c r="G11056" s="18">
        <v>8</v>
      </c>
      <c r="H11056" s="18">
        <v>9</v>
      </c>
      <c r="I11056" s="18">
        <v>11</v>
      </c>
      <c r="J11056" s="18">
        <v>12</v>
      </c>
      <c r="K11056" s="19"/>
      <c r="L11056" s="31" t="s">
        <v>82</v>
      </c>
      <c r="M11056" s="104" t="e">
        <f>#REF!</f>
        <v>#REF!</v>
      </c>
      <c r="N11056" s="113" t="e">
        <f>IF(M11056=0,"",CHOOSE(M11056,"3","4","4","5","5","6","6","6","6","6","8","8","8","8","8","8","8","8","8","8","9","9","9","9","9","9","9","9","9","9","11","11","11","11","11","11","11","11","11","11","12","12","12","12","12","12","12","12","12","12","12","手入力箇所","手入力箇所","手入力箇所","手入力箇所","手入力箇所","手入力箇所","手入力箇所","手入力箇所","手入力箇所","手入力箇所"))</f>
        <v>#REF!</v>
      </c>
    </row>
    <row r="11057" spans="1:14" ht="13.8" thickBot="1" x14ac:dyDescent="0.25">
      <c r="A11057" s="31" t="s">
        <v>83</v>
      </c>
      <c r="B11057" s="18">
        <v>3</v>
      </c>
      <c r="C11057" s="18">
        <v>4</v>
      </c>
      <c r="D11057" s="18">
        <v>4</v>
      </c>
      <c r="E11057" s="18">
        <v>5</v>
      </c>
      <c r="F11057" s="18">
        <v>6</v>
      </c>
      <c r="G11057" s="18">
        <v>8</v>
      </c>
      <c r="H11057" s="18">
        <v>10</v>
      </c>
      <c r="I11057" s="18">
        <v>12</v>
      </c>
      <c r="J11057" s="18">
        <v>13</v>
      </c>
      <c r="K11057" s="19"/>
      <c r="L11057" s="31" t="s">
        <v>83</v>
      </c>
      <c r="M11057" s="104" t="e">
        <f>#REF!</f>
        <v>#REF!</v>
      </c>
      <c r="N11057" s="113" t="e">
        <f>IF(M11057=0,"",CHOOSE(M11057,"3","4","4","5","5","6","6","6","6","6","8","8","8","8","8","8","8","8","8","8","10","10","10","10","10","10","10","10","10","10","12","12","12","12","12","12","12","12","12","12","13","13","13","13","13","13","13","13","13","13","13","手入力箇所","手入力箇所","手入力箇所","手入力箇所","手入力箇所","手入力箇所","手入力箇所","手入力箇所","手入力箇所","手入力箇所"))</f>
        <v>#REF!</v>
      </c>
    </row>
    <row r="11058" spans="1:14" ht="27" thickBot="1" x14ac:dyDescent="0.25">
      <c r="A11058" s="32" t="s">
        <v>84</v>
      </c>
      <c r="B11058" s="20">
        <v>1</v>
      </c>
      <c r="C11058" s="20">
        <v>2</v>
      </c>
      <c r="D11058" s="20">
        <v>3</v>
      </c>
      <c r="E11058" s="20">
        <v>4</v>
      </c>
      <c r="F11058" s="20">
        <v>8</v>
      </c>
      <c r="G11058" s="20">
        <v>19</v>
      </c>
      <c r="H11058" s="63"/>
      <c r="I11058" s="63"/>
      <c r="J11058" s="63"/>
      <c r="K11058" s="21"/>
      <c r="L11058" s="32" t="s">
        <v>84</v>
      </c>
      <c r="M11058" s="104" t="e">
        <f>#REF!</f>
        <v>#REF!</v>
      </c>
      <c r="N11058" s="113" t="e">
        <f>IF(M11058=0,"",CHOOSE(M11058,"1","2","3","4","4","8","8","8","8","8","19","19","19","19","19","19","19","19","19","19","手入力箇所","手入力箇所","手入力箇所","手入力箇所","手入力箇所","手入力箇所","手入力箇所","手入力箇所","手入力箇所","手入力箇所"))</f>
        <v>#REF!</v>
      </c>
    </row>
    <row r="11059" spans="1:14" ht="13.8" thickBot="1" x14ac:dyDescent="0.25"/>
    <row r="11060" spans="1:14" ht="13.8" thickBot="1" x14ac:dyDescent="0.25">
      <c r="A11060" s="686" t="e">
        <f>A11033</f>
        <v>#REF!</v>
      </c>
      <c r="B11060" s="686"/>
      <c r="C11060" s="686"/>
      <c r="D11060" s="687" t="s">
        <v>193</v>
      </c>
      <c r="E11060" s="687"/>
      <c r="F11060" s="687"/>
      <c r="G11060" s="687"/>
      <c r="H11060" s="687"/>
      <c r="I11060" s="687"/>
      <c r="J11060" s="687"/>
      <c r="K11060" s="687"/>
      <c r="L11060" s="687"/>
      <c r="M11060" s="687"/>
      <c r="N11060" s="687"/>
    </row>
    <row r="11061" spans="1:14" ht="13.8" thickBot="1" x14ac:dyDescent="0.25">
      <c r="A11061" s="105"/>
      <c r="B11061" s="33">
        <v>1</v>
      </c>
      <c r="C11061" s="24">
        <v>2</v>
      </c>
      <c r="D11061" s="24">
        <v>3</v>
      </c>
      <c r="E11061" s="24" t="s">
        <v>58</v>
      </c>
      <c r="F11061" s="24" t="s">
        <v>59</v>
      </c>
      <c r="G11061" s="24" t="s">
        <v>60</v>
      </c>
      <c r="H11061" s="24" t="s">
        <v>61</v>
      </c>
      <c r="I11061" s="24" t="s">
        <v>62</v>
      </c>
      <c r="J11061" s="24" t="s">
        <v>194</v>
      </c>
      <c r="K11061" s="102" t="s">
        <v>85</v>
      </c>
      <c r="L11061" s="105" t="s">
        <v>189</v>
      </c>
      <c r="M11061" s="105" t="s">
        <v>188</v>
      </c>
      <c r="N11061" s="105" t="s">
        <v>51</v>
      </c>
    </row>
    <row r="11062" spans="1:14" ht="13.8" thickBot="1" x14ac:dyDescent="0.25">
      <c r="A11062" s="26" t="s">
        <v>56</v>
      </c>
      <c r="B11062" s="22">
        <v>16</v>
      </c>
      <c r="C11062" s="22">
        <v>25</v>
      </c>
      <c r="D11062" s="22">
        <v>32</v>
      </c>
      <c r="E11062" s="22">
        <v>38</v>
      </c>
      <c r="F11062" s="22">
        <v>56</v>
      </c>
      <c r="G11062" s="22">
        <v>87</v>
      </c>
      <c r="H11062" s="22">
        <v>121</v>
      </c>
      <c r="I11062" s="22"/>
      <c r="J11062" s="23"/>
      <c r="K11062" s="68"/>
      <c r="L11062" s="107" t="s">
        <v>56</v>
      </c>
      <c r="M11062" s="103" t="e">
        <f>#REF!</f>
        <v>#REF!</v>
      </c>
      <c r="N11062" s="103" t="e">
        <f>IF(M11062=0,"",CHOOSE(M11062,"16","25","32","38","38","56","56","56","56","56","87","87","87","87","87","87","87","87","87","87","121","121","121","121","121","121","121","121","121","121","手入力箇所","手入力箇所","手入力箇所","手入力箇所","手入力箇所","手入力箇所","手入力箇所","手入力箇所","手入力箇所","手入力箇所"))</f>
        <v>#REF!</v>
      </c>
    </row>
    <row r="11063" spans="1:14" ht="13.8" thickBot="1" x14ac:dyDescent="0.25">
      <c r="A11063" s="27" t="s">
        <v>57</v>
      </c>
      <c r="B11063" s="18">
        <v>25</v>
      </c>
      <c r="C11063" s="18">
        <v>33</v>
      </c>
      <c r="D11063" s="18">
        <v>40</v>
      </c>
      <c r="E11063" s="18">
        <v>45</v>
      </c>
      <c r="F11063" s="18">
        <v>58</v>
      </c>
      <c r="G11063" s="18">
        <v>79</v>
      </c>
      <c r="H11063" s="18"/>
      <c r="I11063" s="18"/>
      <c r="J11063" s="62"/>
      <c r="K11063" s="69"/>
      <c r="L11063" s="107" t="s">
        <v>57</v>
      </c>
      <c r="M11063" s="103" t="e">
        <f>#REF!</f>
        <v>#REF!</v>
      </c>
      <c r="N11063" s="103" t="e">
        <f>IF(M11063=0,"",CHOOSE(M11063,"25","33","40","45","45","58","58","58","58","58","79","79","79","79","79","79","79","79","79","79","手入力箇所","手入力箇所","手入力箇所","手入力箇所","手入力箇所","手入力箇所","手入力箇所","手入力箇所","手入力箇所","手入力箇所"))</f>
        <v>#REF!</v>
      </c>
    </row>
    <row r="11064" spans="1:14" ht="48.6" thickBot="1" x14ac:dyDescent="0.25">
      <c r="A11064" s="28" t="s">
        <v>64</v>
      </c>
      <c r="B11064" s="18">
        <v>32</v>
      </c>
      <c r="C11064" s="18"/>
      <c r="D11064" s="18"/>
      <c r="E11064" s="18"/>
      <c r="F11064" s="18"/>
      <c r="G11064" s="18"/>
      <c r="H11064" s="18"/>
      <c r="I11064" s="18"/>
      <c r="J11064" s="62"/>
      <c r="K11064" s="69"/>
      <c r="L11064" s="108" t="s">
        <v>64</v>
      </c>
      <c r="M11064" s="103" t="e">
        <f>#REF!</f>
        <v>#REF!</v>
      </c>
      <c r="N11064" s="103" t="e">
        <f>IF(M11064=0,"",CHOOSE(M11064,"32","手入力箇所","手入力箇所","手入力箇所","手入力箇所","手入力箇所","手入力箇所","手入力箇所","手入力箇所","手入力箇所","手入力箇所"))</f>
        <v>#REF!</v>
      </c>
    </row>
    <row r="11065" spans="1:14" ht="48.6" thickBot="1" x14ac:dyDescent="0.25">
      <c r="A11065" s="28" t="s">
        <v>65</v>
      </c>
      <c r="B11065" s="18">
        <v>36</v>
      </c>
      <c r="C11065" s="18"/>
      <c r="D11065" s="18"/>
      <c r="E11065" s="18"/>
      <c r="F11065" s="18"/>
      <c r="G11065" s="18"/>
      <c r="H11065" s="18"/>
      <c r="I11065" s="18"/>
      <c r="J11065" s="62"/>
      <c r="K11065" s="69"/>
      <c r="L11065" s="108" t="s">
        <v>65</v>
      </c>
      <c r="M11065" s="103" t="e">
        <f>#REF!</f>
        <v>#REF!</v>
      </c>
      <c r="N11065" s="103" t="e">
        <f>IF(M11065=0,"",CHOOSE(M11065,"36","手入力箇所","手入力箇所","手入力箇所","手入力箇所","手入力箇所","手入力箇所","手入力箇所","手入力箇所","手入力箇所","手入力箇所"))</f>
        <v>#REF!</v>
      </c>
    </row>
    <row r="11066" spans="1:14" ht="24.6" thickBot="1" x14ac:dyDescent="0.25">
      <c r="A11066" s="28" t="s">
        <v>66</v>
      </c>
      <c r="B11066" s="18">
        <v>24</v>
      </c>
      <c r="C11066" s="18">
        <v>30</v>
      </c>
      <c r="D11066" s="18">
        <v>33</v>
      </c>
      <c r="E11066" s="18">
        <v>35</v>
      </c>
      <c r="F11066" s="18">
        <v>42</v>
      </c>
      <c r="G11066" s="18"/>
      <c r="H11066" s="18"/>
      <c r="I11066" s="18"/>
      <c r="J11066" s="62"/>
      <c r="K11066" s="69"/>
      <c r="L11066" s="108" t="s">
        <v>66</v>
      </c>
      <c r="M11066" s="103" t="e">
        <f>#REF!</f>
        <v>#REF!</v>
      </c>
      <c r="N11066" s="103" t="e">
        <f>IF(M11066=0,"",CHOOSE(M11066,"24","30","33","35","35","42","42","42","42","42","手入力箇所","手入力箇所","手入力箇所","手入力箇所","手入力箇所","手入力箇所","手入力箇所","手入力箇所","手入力箇所","手入力箇所"))</f>
        <v>#REF!</v>
      </c>
    </row>
    <row r="11067" spans="1:14" ht="36.6" thickBot="1" x14ac:dyDescent="0.25">
      <c r="A11067" s="28" t="s">
        <v>67</v>
      </c>
      <c r="B11067" s="18">
        <v>7</v>
      </c>
      <c r="C11067" s="18">
        <v>12</v>
      </c>
      <c r="D11067" s="18">
        <v>16</v>
      </c>
      <c r="E11067" s="18">
        <v>19</v>
      </c>
      <c r="F11067" s="18"/>
      <c r="G11067" s="18"/>
      <c r="H11067" s="18"/>
      <c r="I11067" s="18"/>
      <c r="J11067" s="62"/>
      <c r="K11067" s="69"/>
      <c r="L11067" s="108" t="s">
        <v>67</v>
      </c>
      <c r="M11067" s="103" t="e">
        <f>#REF!</f>
        <v>#REF!</v>
      </c>
      <c r="N11067" s="103" t="e">
        <f>IF(M11067=0,"",CHOOSE(M11067,"7","12","16","19","19","手入力箇所","手入力箇所","手入力箇所","手入力箇所","手入力箇所","手入力箇所","手入力箇所","手入力箇所","手入力箇所","手入力箇所"))</f>
        <v>#REF!</v>
      </c>
    </row>
    <row r="11068" spans="1:14" ht="24.6" thickBot="1" x14ac:dyDescent="0.25">
      <c r="A11068" s="28" t="s">
        <v>68</v>
      </c>
      <c r="B11068" s="18">
        <v>21</v>
      </c>
      <c r="C11068" s="18">
        <v>35</v>
      </c>
      <c r="D11068" s="18">
        <v>48</v>
      </c>
      <c r="E11068" s="18">
        <v>59</v>
      </c>
      <c r="F11068" s="18">
        <v>94</v>
      </c>
      <c r="G11068" s="18">
        <v>159</v>
      </c>
      <c r="H11068" s="18">
        <v>235</v>
      </c>
      <c r="I11068" s="18"/>
      <c r="J11068" s="62"/>
      <c r="K11068" s="69"/>
      <c r="L11068" s="108" t="s">
        <v>68</v>
      </c>
      <c r="M11068" s="103" t="e">
        <f>#REF!</f>
        <v>#REF!</v>
      </c>
      <c r="N11068" s="103" t="e">
        <f>IF(M11068=0,"",CHOOSE(M11068,"21","35","48","59","59","94","94","94","94","94","159","159","159","159","159","159","159","159","159","159","235","235","235","235","235","235","235","235","235","235","手入力箇所","手入力箇所","手入力箇所","手入力箇所","手入力箇所","手入力箇所","手入力箇所","手入力箇所","手入力箇所","手入力箇所"))</f>
        <v>#REF!</v>
      </c>
    </row>
    <row r="11069" spans="1:14" ht="36.6" thickBot="1" x14ac:dyDescent="0.25">
      <c r="A11069" s="28" t="s">
        <v>69</v>
      </c>
      <c r="B11069" s="18">
        <v>22</v>
      </c>
      <c r="C11069" s="18">
        <v>26</v>
      </c>
      <c r="D11069" s="18">
        <v>28</v>
      </c>
      <c r="E11069" s="18">
        <v>29</v>
      </c>
      <c r="F11069" s="18">
        <v>34</v>
      </c>
      <c r="G11069" s="18"/>
      <c r="H11069" s="18"/>
      <c r="I11069" s="18"/>
      <c r="J11069" s="62"/>
      <c r="K11069" s="69"/>
      <c r="L11069" s="108" t="s">
        <v>69</v>
      </c>
      <c r="M11069" s="103" t="e">
        <f>#REF!</f>
        <v>#REF!</v>
      </c>
      <c r="N11069" s="103" t="e">
        <f>IF(M11069=0,"",CHOOSE(M11069,"22","26","28","29","29","34","34","34","34","34","手入力箇所","手入力箇所","手入力箇所","手入力箇所","手入力箇所","手入力箇所","手入力箇所","手入力箇所","手入力箇所","手入力箇所"))</f>
        <v>#REF!</v>
      </c>
    </row>
    <row r="11070" spans="1:14" ht="13.8" thickBot="1" x14ac:dyDescent="0.25">
      <c r="A11070" s="27" t="s">
        <v>63</v>
      </c>
      <c r="B11070" s="18">
        <v>21</v>
      </c>
      <c r="C11070" s="18">
        <v>33</v>
      </c>
      <c r="D11070" s="18">
        <v>46</v>
      </c>
      <c r="E11070" s="18">
        <v>56</v>
      </c>
      <c r="F11070" s="18">
        <v>89</v>
      </c>
      <c r="G11070" s="18">
        <v>151</v>
      </c>
      <c r="H11070" s="18">
        <v>224</v>
      </c>
      <c r="I11070" s="18">
        <v>289</v>
      </c>
      <c r="J11070" s="18">
        <v>350</v>
      </c>
      <c r="K11070" s="69"/>
      <c r="L11070" s="107" t="s">
        <v>63</v>
      </c>
      <c r="M11070" s="103" t="e">
        <f>#REF!</f>
        <v>#REF!</v>
      </c>
      <c r="N11070" s="103" t="e">
        <f>IF(M11070=0,"",CHOOSE(M11070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071" spans="1:14" ht="24.6" thickBot="1" x14ac:dyDescent="0.25">
      <c r="A11071" s="34" t="s">
        <v>70</v>
      </c>
      <c r="B11071" s="35">
        <v>13</v>
      </c>
      <c r="C11071" s="35">
        <v>33</v>
      </c>
      <c r="D11071" s="35">
        <v>59</v>
      </c>
      <c r="E11071" s="35"/>
      <c r="F11071" s="35"/>
      <c r="G11071" s="35"/>
      <c r="H11071" s="35"/>
      <c r="I11071" s="35"/>
      <c r="J11071" s="36"/>
      <c r="K11071" s="67"/>
      <c r="L11071" s="108" t="s">
        <v>70</v>
      </c>
      <c r="M11071" s="103" t="e">
        <f>#REF!</f>
        <v>#REF!</v>
      </c>
      <c r="N11071" s="103" t="e">
        <f>IF(M11071=0,"",CHOOSE(M11071,"13","33","59","手入力箇所","手入力箇所","手入力箇所","手入力箇所","手入力箇所","手入力箇所","手入力箇所","手入力箇所","手入力箇所","手入力箇所"))</f>
        <v>#REF!</v>
      </c>
    </row>
    <row r="11072" spans="1:14" ht="13.8" thickBot="1" x14ac:dyDescent="0.25">
      <c r="A11072" s="37" t="s">
        <v>71</v>
      </c>
      <c r="B11072" s="17">
        <v>23</v>
      </c>
      <c r="C11072" s="17">
        <v>39</v>
      </c>
      <c r="D11072" s="17">
        <v>97</v>
      </c>
      <c r="E11072" s="17"/>
      <c r="F11072" s="17"/>
      <c r="G11072" s="17"/>
      <c r="H11072" s="17"/>
      <c r="I11072" s="17"/>
      <c r="J11072" s="64"/>
      <c r="K11072" s="70"/>
      <c r="L11072" s="109" t="s">
        <v>71</v>
      </c>
      <c r="M11072" s="103" t="e">
        <f>#REF!</f>
        <v>#REF!</v>
      </c>
      <c r="N11072" s="103" t="e">
        <f>IF(M11072=0,"",CHOOSE(M11072,"23","39","97","手入力箇所","手入力箇所","手入力箇所","手入力箇所","手入力箇所","手入力箇所","手入力箇所","手入力箇所","手入力箇所","手入力箇所"))</f>
        <v>#REF!</v>
      </c>
    </row>
    <row r="11073" spans="1:14" ht="13.8" thickBot="1" x14ac:dyDescent="0.25">
      <c r="A11073" s="29" t="s">
        <v>72</v>
      </c>
      <c r="B11073" s="18">
        <v>21</v>
      </c>
      <c r="C11073" s="18">
        <v>37</v>
      </c>
      <c r="D11073" s="18">
        <v>58</v>
      </c>
      <c r="E11073" s="18">
        <v>76</v>
      </c>
      <c r="F11073" s="18">
        <v>137</v>
      </c>
      <c r="G11073" s="18"/>
      <c r="H11073" s="18"/>
      <c r="I11073" s="18"/>
      <c r="J11073" s="62"/>
      <c r="K11073" s="69"/>
      <c r="L11073" s="109" t="s">
        <v>72</v>
      </c>
      <c r="M11073" s="103" t="e">
        <f>#REF!</f>
        <v>#REF!</v>
      </c>
      <c r="N11073" s="103" t="e">
        <f>IF(M11073=0,"",CHOOSE(M11073,"21","37","58","76","76","137","137","137","137","137","手入力箇所","手入力箇所","手入力箇所","手入力箇所","手入力箇所","手入力箇所","手入力箇所","手入力箇所","手入力箇所","手入力箇所"))</f>
        <v>#REF!</v>
      </c>
    </row>
    <row r="11074" spans="1:14" ht="13.8" thickBot="1" x14ac:dyDescent="0.25">
      <c r="A11074" s="29" t="s">
        <v>73</v>
      </c>
      <c r="B11074" s="18">
        <v>48</v>
      </c>
      <c r="C11074" s="18">
        <v>93</v>
      </c>
      <c r="D11074" s="18">
        <v>138</v>
      </c>
      <c r="E11074" s="18">
        <v>183</v>
      </c>
      <c r="F11074" s="18"/>
      <c r="G11074" s="18"/>
      <c r="H11074" s="18"/>
      <c r="I11074" s="18"/>
      <c r="J11074" s="62"/>
      <c r="K11074" s="69"/>
      <c r="L11074" s="109" t="s">
        <v>73</v>
      </c>
      <c r="M11074" s="103" t="e">
        <f>#REF!</f>
        <v>#REF!</v>
      </c>
      <c r="N11074" s="103" t="e">
        <f>IF(M11074=0,"",CHOOSE(M11074,"48","93","138","183","183","手入力箇所","手入力箇所","手入力箇所","手入力箇所","手入力箇所","手入力箇所","手入力箇所","手入力箇所","手入力箇所","手入力箇所"))</f>
        <v>#REF!</v>
      </c>
    </row>
    <row r="11075" spans="1:14" ht="37.200000000000003" thickBot="1" x14ac:dyDescent="0.25">
      <c r="A11075" s="30" t="s">
        <v>74</v>
      </c>
      <c r="B11075" s="18">
        <v>13</v>
      </c>
      <c r="C11075" s="18">
        <v>26</v>
      </c>
      <c r="D11075" s="18">
        <v>40</v>
      </c>
      <c r="E11075" s="18">
        <v>55</v>
      </c>
      <c r="F11075" s="18">
        <v>107</v>
      </c>
      <c r="G11075" s="18">
        <v>224</v>
      </c>
      <c r="H11075" s="18">
        <v>386</v>
      </c>
      <c r="I11075" s="18"/>
      <c r="J11075" s="62"/>
      <c r="K11075" s="69"/>
      <c r="L11075" s="110" t="s">
        <v>74</v>
      </c>
      <c r="M11075" s="103" t="e">
        <f>#REF!</f>
        <v>#REF!</v>
      </c>
      <c r="N11075" s="103" t="e">
        <f>IF(M11075=0,"",CHOOSE(M11075,"13","26","40","55","55","107","107","107","107","107","224","224","224","224","224","224","224","224","224","224","386","386","386","386","386","386","386","386","386","386","手入力箇所","手入力箇所","手入力箇所","手入力箇所","手入力箇所","手入力箇所","手入力箇所","手入力箇所","手入力箇所","手入力箇所"))</f>
        <v>#REF!</v>
      </c>
    </row>
    <row r="11076" spans="1:14" ht="13.8" thickBot="1" x14ac:dyDescent="0.25">
      <c r="A11076" s="29" t="s">
        <v>75</v>
      </c>
      <c r="B11076" s="18">
        <v>36</v>
      </c>
      <c r="C11076" s="18">
        <v>98</v>
      </c>
      <c r="D11076" s="18">
        <v>173</v>
      </c>
      <c r="E11076" s="18">
        <v>274</v>
      </c>
      <c r="F11076" s="18"/>
      <c r="G11076" s="18"/>
      <c r="H11076" s="18"/>
      <c r="I11076" s="18"/>
      <c r="J11076" s="62"/>
      <c r="K11076" s="69"/>
      <c r="L11076" s="109" t="s">
        <v>75</v>
      </c>
      <c r="M11076" s="103" t="e">
        <f>#REF!</f>
        <v>#REF!</v>
      </c>
      <c r="N11076" s="103" t="e">
        <f>IF(M11076=0,"",CHOOSE(M11076,"36","98","173","274","274","手入力箇所","手入力箇所","手入力箇所","手入力箇所","手入力箇所","手入力箇所","手入力箇所","手入力箇所","手入力箇所","手入力箇所"))</f>
        <v>#REF!</v>
      </c>
    </row>
    <row r="11077" spans="1:14" ht="37.200000000000003" thickBot="1" x14ac:dyDescent="0.25">
      <c r="A11077" s="30" t="s">
        <v>76</v>
      </c>
      <c r="B11077" s="18">
        <v>127</v>
      </c>
      <c r="C11077" s="18">
        <v>127</v>
      </c>
      <c r="D11077" s="18">
        <v>127</v>
      </c>
      <c r="E11077" s="18">
        <v>127</v>
      </c>
      <c r="F11077" s="18"/>
      <c r="G11077" s="18"/>
      <c r="H11077" s="18"/>
      <c r="I11077" s="18"/>
      <c r="J11077" s="62"/>
      <c r="K11077" s="69"/>
      <c r="L11077" s="110" t="s">
        <v>76</v>
      </c>
      <c r="M11077" s="103" t="e">
        <f>#REF!</f>
        <v>#REF!</v>
      </c>
      <c r="N11077" s="103" t="e">
        <f>IF(M11077=0,"",CHOOSE(M11077,"127","127","127","127","127","手入力箇所","手入力箇所","手入力箇所","手入力箇所","手入力箇所","手入力箇所","手入力箇所","手入力箇所","手入力箇所","手入力箇所"))</f>
        <v>#REF!</v>
      </c>
    </row>
    <row r="11078" spans="1:14" ht="27" thickBot="1" x14ac:dyDescent="0.25">
      <c r="A11078" s="31" t="s">
        <v>77</v>
      </c>
      <c r="B11078" s="18">
        <v>42</v>
      </c>
      <c r="C11078" s="18">
        <v>90</v>
      </c>
      <c r="D11078" s="18">
        <v>141</v>
      </c>
      <c r="E11078" s="18">
        <v>193</v>
      </c>
      <c r="F11078" s="62"/>
      <c r="G11078" s="62"/>
      <c r="H11078" s="62"/>
      <c r="I11078" s="62"/>
      <c r="J11078" s="62"/>
      <c r="K11078" s="69"/>
      <c r="L11078" s="111" t="s">
        <v>77</v>
      </c>
      <c r="M11078" s="103" t="e">
        <f>#REF!</f>
        <v>#REF!</v>
      </c>
      <c r="N11078" s="103" t="e">
        <f>IF(M11078=0,"",CHOOSE(M11078,"42","90","141","193","1936","手入力箇所","手入力箇所","手入力箇所","手入力箇所","手入力箇所","手入力箇所","手入力箇所","手入力箇所","手入力箇所","手入力箇所"))</f>
        <v>#REF!</v>
      </c>
    </row>
    <row r="11079" spans="1:14" ht="40.200000000000003" thickBot="1" x14ac:dyDescent="0.25">
      <c r="A11079" s="31" t="s">
        <v>78</v>
      </c>
      <c r="B11079" s="18">
        <v>24</v>
      </c>
      <c r="C11079" s="18">
        <v>43</v>
      </c>
      <c r="D11079" s="18">
        <v>61</v>
      </c>
      <c r="E11079" s="18">
        <v>76</v>
      </c>
      <c r="F11079" s="62"/>
      <c r="G11079" s="62"/>
      <c r="H11079" s="62"/>
      <c r="I11079" s="62"/>
      <c r="J11079" s="62"/>
      <c r="K11079" s="69"/>
      <c r="L11079" s="111" t="s">
        <v>78</v>
      </c>
      <c r="M11079" s="103" t="e">
        <f>#REF!</f>
        <v>#REF!</v>
      </c>
      <c r="N11079" s="103" t="e">
        <f>IF(M11079=0,"",CHOOSE(M11079,"24","43","61","76","76","手入力箇所","手入力箇所","手入力箇所","手入力箇所","手入力箇所","手入力箇所","手入力箇所","手入力箇所","手入力箇所","手入力箇所"))</f>
        <v>#REF!</v>
      </c>
    </row>
    <row r="11080" spans="1:14" ht="27" thickBot="1" x14ac:dyDescent="0.25">
      <c r="A11080" s="31" t="s">
        <v>79</v>
      </c>
      <c r="B11080" s="18">
        <v>54</v>
      </c>
      <c r="C11080" s="18">
        <v>77</v>
      </c>
      <c r="D11080" s="18">
        <v>94</v>
      </c>
      <c r="E11080" s="18">
        <v>107</v>
      </c>
      <c r="F11080" s="62"/>
      <c r="G11080" s="62"/>
      <c r="H11080" s="62"/>
      <c r="I11080" s="62"/>
      <c r="J11080" s="62"/>
      <c r="K11080" s="69"/>
      <c r="L11080" s="111" t="s">
        <v>79</v>
      </c>
      <c r="M11080" s="103" t="e">
        <f>#REF!</f>
        <v>#REF!</v>
      </c>
      <c r="N11080" s="103" t="e">
        <f>IF(M11080=0,"",CHOOSE(M11080,"54","77","94","107","107","手入力箇所","手入力箇所","手入力箇所","手入力箇所","手入力箇所","手入力箇所","手入力箇所","手入力箇所","手入力箇所","手入力箇所"))</f>
        <v>#REF!</v>
      </c>
    </row>
    <row r="11081" spans="1:14" ht="40.200000000000003" thickBot="1" x14ac:dyDescent="0.25">
      <c r="A11081" s="31" t="s">
        <v>80</v>
      </c>
      <c r="B11081" s="18">
        <v>49</v>
      </c>
      <c r="C11081" s="18">
        <v>53</v>
      </c>
      <c r="D11081" s="18">
        <v>55</v>
      </c>
      <c r="E11081" s="18">
        <v>56</v>
      </c>
      <c r="F11081" s="62"/>
      <c r="G11081" s="62"/>
      <c r="H11081" s="62"/>
      <c r="I11081" s="62"/>
      <c r="J11081" s="62"/>
      <c r="K11081" s="69"/>
      <c r="L11081" s="111" t="s">
        <v>80</v>
      </c>
      <c r="M11081" s="103" t="e">
        <f>#REF!</f>
        <v>#REF!</v>
      </c>
      <c r="N11081" s="103" t="e">
        <f>IF(M11081=0,"",CHOOSE(M11081,"49","53","55","56","56","手入力箇所","手入力箇所","手入力箇所","手入力箇所","手入力箇所","手入力箇所","手入力箇所","手入力箇所","手入力箇所","手入力箇所"))</f>
        <v>#REF!</v>
      </c>
    </row>
    <row r="11082" spans="1:14" ht="40.200000000000003" thickBot="1" x14ac:dyDescent="0.25">
      <c r="A11082" s="38" t="s">
        <v>81</v>
      </c>
      <c r="B11082" s="35">
        <v>232</v>
      </c>
      <c r="C11082" s="35">
        <v>232</v>
      </c>
      <c r="D11082" s="36"/>
      <c r="E11082" s="36"/>
      <c r="F11082" s="36"/>
      <c r="G11082" s="36"/>
      <c r="H11082" s="36"/>
      <c r="I11082" s="36"/>
      <c r="J11082" s="36"/>
      <c r="K11082" s="67"/>
      <c r="L11082" s="111" t="s">
        <v>81</v>
      </c>
      <c r="M11082" s="103" t="e">
        <f>#REF!</f>
        <v>#REF!</v>
      </c>
      <c r="N11082" s="103" t="e">
        <f>IF(M11082=0,"",CHOOSE(M11082,"232","232","手入力箇所","手入力箇所","手入力箇所","手入力箇所","手入力箇所","手入力箇所","手入力箇所","手入力箇所","手入力箇所","手入力箇所"))</f>
        <v>#REF!</v>
      </c>
    </row>
    <row r="11083" spans="1:14" ht="13.8" thickBot="1" x14ac:dyDescent="0.25">
      <c r="A11083" s="39" t="s">
        <v>82</v>
      </c>
      <c r="B11083" s="17">
        <v>6</v>
      </c>
      <c r="C11083" s="17">
        <v>9</v>
      </c>
      <c r="D11083" s="17">
        <v>11</v>
      </c>
      <c r="E11083" s="17">
        <v>13</v>
      </c>
      <c r="F11083" s="17">
        <v>18</v>
      </c>
      <c r="G11083" s="17">
        <v>26</v>
      </c>
      <c r="H11083" s="17">
        <v>35</v>
      </c>
      <c r="I11083" s="17">
        <v>43</v>
      </c>
      <c r="J11083" s="17">
        <v>49</v>
      </c>
      <c r="K11083" s="70"/>
      <c r="L11083" s="111" t="s">
        <v>82</v>
      </c>
      <c r="M11083" s="103" t="e">
        <f>#REF!</f>
        <v>#REF!</v>
      </c>
      <c r="N11083" s="103" t="e">
        <f>IF(M11083=0,"",CHOOSE(M11083,"6","9","11","13","13","18","18","18","18","18","26","26","26","26","26","26","26","26","26","26","35","35","35","35","35","35","35","35","35","35","43","43","43","43","43","43","43","43","43","43","49","49","49","49","49","49","49","49","49","49","手入力箇所","手入力箇所","手入力箇所","手入力箇所","手入力箇所","手入力箇所","手入力箇所","手入力箇所","手入力箇所","手入力箇所"))</f>
        <v>#REF!</v>
      </c>
    </row>
    <row r="11084" spans="1:14" ht="13.8" thickBot="1" x14ac:dyDescent="0.25">
      <c r="A11084" s="31" t="s">
        <v>83</v>
      </c>
      <c r="B11084" s="18">
        <v>6</v>
      </c>
      <c r="C11084" s="18">
        <v>10</v>
      </c>
      <c r="D11084" s="18">
        <v>14</v>
      </c>
      <c r="E11084" s="18">
        <v>17</v>
      </c>
      <c r="F11084" s="18">
        <v>29</v>
      </c>
      <c r="G11084" s="18">
        <v>50</v>
      </c>
      <c r="H11084" s="18">
        <v>76</v>
      </c>
      <c r="I11084" s="18">
        <v>100</v>
      </c>
      <c r="J11084" s="18">
        <v>123</v>
      </c>
      <c r="K11084" s="69"/>
      <c r="L11084" s="111" t="s">
        <v>83</v>
      </c>
      <c r="M11084" s="103" t="e">
        <f>#REF!</f>
        <v>#REF!</v>
      </c>
      <c r="N11084" s="103" t="e">
        <f>IF(M11084=0,"",CHOOSE(M11084,"6","10","14","17","17","29","29","29","29","29","50","50","50","50","50","50","50","50","50","50","76","76","76","76","76","76","76","76","76","76","100","100","100","100","100","100","100","100","100","100","123","123","123","123","123","123","123","123","123","123","手入力箇所","手入力箇所","手入力箇所","手入力箇所","手入力箇所","手入力箇所","手入力箇所","手入力箇所","手入力箇所"))</f>
        <v>#REF!</v>
      </c>
    </row>
    <row r="11085" spans="1:14" ht="27" thickBot="1" x14ac:dyDescent="0.25">
      <c r="A11085" s="32" t="s">
        <v>84</v>
      </c>
      <c r="B11085" s="20">
        <v>9</v>
      </c>
      <c r="C11085" s="20">
        <v>15</v>
      </c>
      <c r="D11085" s="20">
        <v>20</v>
      </c>
      <c r="E11085" s="20">
        <v>24</v>
      </c>
      <c r="F11085" s="20">
        <v>39</v>
      </c>
      <c r="G11085" s="20">
        <v>65</v>
      </c>
      <c r="H11085" s="63"/>
      <c r="I11085" s="63"/>
      <c r="J11085" s="63"/>
      <c r="K11085" s="106"/>
      <c r="L11085" s="111" t="s">
        <v>84</v>
      </c>
      <c r="M11085" s="103" t="e">
        <f>#REF!</f>
        <v>#REF!</v>
      </c>
      <c r="N11085" s="103" t="e">
        <f>IF(M11085=0,"",CHOOSE(M11085,"9","15","20","24","24","39","39","39","39","39","65","65","65","65","65","65","65","65","65","65","手入力箇所","手入力箇所","手入力箇所","手入力箇所","手入力箇所","手入力箇所","手入力箇所","手入力箇所","手入力箇所","手入力箇所"))</f>
        <v>#REF!</v>
      </c>
    </row>
    <row r="11088" spans="1:14" ht="13.8" thickBot="1" x14ac:dyDescent="0.25"/>
    <row r="11089" spans="1:14" ht="13.8" thickBot="1" x14ac:dyDescent="0.25">
      <c r="A11089" s="688" t="e">
        <f>#REF!</f>
        <v>#REF!</v>
      </c>
      <c r="B11089" s="688"/>
      <c r="C11089" s="688"/>
      <c r="D11089" s="689" t="s">
        <v>192</v>
      </c>
      <c r="E11089" s="689"/>
      <c r="F11089" s="689"/>
      <c r="G11089" s="689"/>
      <c r="H11089" s="689"/>
      <c r="I11089" s="689"/>
      <c r="J11089" s="689"/>
      <c r="K11089" s="689"/>
      <c r="L11089" s="689"/>
      <c r="M11089" s="689"/>
      <c r="N11089" s="689"/>
    </row>
    <row r="11090" spans="1:14" ht="13.8" thickBot="1" x14ac:dyDescent="0.25">
      <c r="A11090" s="65"/>
      <c r="B11090" s="33">
        <v>1</v>
      </c>
      <c r="C11090" s="24">
        <v>2</v>
      </c>
      <c r="D11090" s="24">
        <v>3</v>
      </c>
      <c r="E11090" s="24" t="s">
        <v>58</v>
      </c>
      <c r="F11090" s="24" t="s">
        <v>59</v>
      </c>
      <c r="G11090" s="24" t="s">
        <v>60</v>
      </c>
      <c r="H11090" s="24" t="s">
        <v>61</v>
      </c>
      <c r="I11090" s="24" t="s">
        <v>62</v>
      </c>
      <c r="J11090" s="24" t="s">
        <v>194</v>
      </c>
      <c r="K11090" s="25" t="s">
        <v>85</v>
      </c>
      <c r="L11090" s="105" t="s">
        <v>189</v>
      </c>
      <c r="M11090" s="105" t="s">
        <v>188</v>
      </c>
      <c r="N11090" s="105" t="s">
        <v>51</v>
      </c>
    </row>
    <row r="11091" spans="1:14" ht="13.8" thickBot="1" x14ac:dyDescent="0.25">
      <c r="A11091" s="26" t="s">
        <v>56</v>
      </c>
      <c r="B11091" s="22">
        <v>5</v>
      </c>
      <c r="C11091" s="22">
        <v>7</v>
      </c>
      <c r="D11091" s="22">
        <v>8</v>
      </c>
      <c r="E11091" s="22">
        <v>8</v>
      </c>
      <c r="F11091" s="22">
        <v>10</v>
      </c>
      <c r="G11091" s="22">
        <v>13</v>
      </c>
      <c r="H11091" s="22">
        <v>16</v>
      </c>
      <c r="I11091" s="22"/>
      <c r="J11091" s="23"/>
      <c r="K11091" s="1"/>
      <c r="L11091" s="26" t="s">
        <v>56</v>
      </c>
      <c r="M11091" s="104" t="e">
        <f>#REF!</f>
        <v>#REF!</v>
      </c>
      <c r="N11091" s="112" t="e">
        <f>IF(M11091=0,"",CHOOSE(M11091,"5","7","8","8","8","10","10","10","10","10","13","13","13","13","13","13","13","13","13","13","16","16","16","16","16","16","16","16","16","16","16","手入力箇所","手入力箇所","手入力箇所","手入力箇所","手入力箇所","手入力箇所","手入力箇所","手入力箇所","手入力箇所","手入力箇所"))</f>
        <v>#REF!</v>
      </c>
    </row>
    <row r="11092" spans="1:14" ht="13.8" thickBot="1" x14ac:dyDescent="0.25">
      <c r="A11092" s="27" t="s">
        <v>57</v>
      </c>
      <c r="B11092" s="18">
        <v>5</v>
      </c>
      <c r="C11092" s="18">
        <v>7</v>
      </c>
      <c r="D11092" s="18">
        <v>8</v>
      </c>
      <c r="E11092" s="18">
        <v>9</v>
      </c>
      <c r="F11092" s="18">
        <v>12</v>
      </c>
      <c r="G11092" s="18">
        <v>16</v>
      </c>
      <c r="H11092" s="18"/>
      <c r="I11092" s="18"/>
      <c r="J11092" s="62"/>
      <c r="K11092" s="19"/>
      <c r="L11092" s="27" t="s">
        <v>57</v>
      </c>
      <c r="M11092" s="104" t="e">
        <f>#REF!</f>
        <v>#REF!</v>
      </c>
      <c r="N11092" s="113" t="e">
        <f>IF(M11092=0,"",CHOOSE(M11092,"5","7","8","9","9","12","12","12","12","12","16","16","16","16","16","16","16","16","16","16","手入力箇所","手入力箇所","手入力箇所","手入力箇所","手入力箇所","手入力箇所","手入力箇所","手入力箇所","手入力箇所","手入力箇所"))</f>
        <v>#REF!</v>
      </c>
    </row>
    <row r="11093" spans="1:14" ht="48.6" thickBot="1" x14ac:dyDescent="0.25">
      <c r="A11093" s="28" t="s">
        <v>64</v>
      </c>
      <c r="B11093" s="18">
        <v>6</v>
      </c>
      <c r="C11093" s="18"/>
      <c r="D11093" s="18"/>
      <c r="E11093" s="18"/>
      <c r="F11093" s="18"/>
      <c r="G11093" s="18"/>
      <c r="H11093" s="18"/>
      <c r="I11093" s="18"/>
      <c r="J11093" s="62"/>
      <c r="K11093" s="19"/>
      <c r="L11093" s="28" t="s">
        <v>64</v>
      </c>
      <c r="M11093" s="104" t="e">
        <f>#REF!</f>
        <v>#REF!</v>
      </c>
      <c r="N11093" s="113" t="e">
        <f>IF(M11093=0,"",CHOOSE(M11093,"6","手入力箇所","手入力箇所","手入力箇所","手入力箇所","手入力箇所","手入力箇所","手入力箇所","手入力箇所","手入力箇所","手入力箇所","",""))</f>
        <v>#REF!</v>
      </c>
    </row>
    <row r="11094" spans="1:14" ht="48.6" thickBot="1" x14ac:dyDescent="0.25">
      <c r="A11094" s="28" t="s">
        <v>65</v>
      </c>
      <c r="B11094" s="18">
        <v>6</v>
      </c>
      <c r="C11094" s="18"/>
      <c r="D11094" s="18"/>
      <c r="E11094" s="18"/>
      <c r="F11094" s="18"/>
      <c r="G11094" s="18"/>
      <c r="H11094" s="18"/>
      <c r="I11094" s="18"/>
      <c r="J11094" s="62"/>
      <c r="K11094" s="19"/>
      <c r="L11094" s="28" t="s">
        <v>65</v>
      </c>
      <c r="M11094" s="104" t="e">
        <f>#REF!</f>
        <v>#REF!</v>
      </c>
      <c r="N11094" s="113" t="e">
        <f>IF(M11094=0,"",CHOOSE(M11094,"6","手入力箇所","手入力箇所","手入力箇所","手入力箇所","手入力箇所","手入力箇所","手入力箇所","手入力箇所","手入力箇所","手入力箇所","",""))</f>
        <v>#REF!</v>
      </c>
    </row>
    <row r="11095" spans="1:14" ht="24.6" thickBot="1" x14ac:dyDescent="0.25">
      <c r="A11095" s="28" t="s">
        <v>66</v>
      </c>
      <c r="B11095" s="18">
        <v>5</v>
      </c>
      <c r="C11095" s="18">
        <v>7</v>
      </c>
      <c r="D11095" s="18">
        <v>8</v>
      </c>
      <c r="E11095" s="18">
        <v>9</v>
      </c>
      <c r="F11095" s="18">
        <v>12</v>
      </c>
      <c r="G11095" s="18"/>
      <c r="H11095" s="18"/>
      <c r="I11095" s="18"/>
      <c r="J11095" s="62"/>
      <c r="K11095" s="19"/>
      <c r="L11095" s="28" t="s">
        <v>66</v>
      </c>
      <c r="M11095" s="104" t="e">
        <f>#REF!</f>
        <v>#REF!</v>
      </c>
      <c r="N11095" s="113" t="e">
        <f>IF(M11095=0,"",CHOOSE(M11095,"5","7","8","9","9","12","12","12","12","12","手入力箇所","手入力箇所","手入力箇所","手入力箇所","手入力箇所","手入力箇所","手入力箇所","手入力箇所","手入力箇所","手入力箇所"))</f>
        <v>#REF!</v>
      </c>
    </row>
    <row r="11096" spans="1:14" ht="36.6" thickBot="1" x14ac:dyDescent="0.25">
      <c r="A11096" s="28" t="s">
        <v>67</v>
      </c>
      <c r="B11096" s="18">
        <v>4</v>
      </c>
      <c r="C11096" s="18">
        <v>5</v>
      </c>
      <c r="D11096" s="18">
        <v>5</v>
      </c>
      <c r="E11096" s="18">
        <v>6</v>
      </c>
      <c r="F11096" s="18"/>
      <c r="G11096" s="18"/>
      <c r="H11096" s="18"/>
      <c r="I11096" s="18"/>
      <c r="J11096" s="62"/>
      <c r="K11096" s="19"/>
      <c r="L11096" s="28" t="s">
        <v>67</v>
      </c>
      <c r="M11096" s="104" t="e">
        <f>#REF!</f>
        <v>#REF!</v>
      </c>
      <c r="N11096" s="113" t="e">
        <f>IF(M11096=0,"",CHOOSE(M11096,"4","5","5","6","6","手入力箇所","手入力箇所","手入力箇所","手入力箇所","手入力箇所","手入力箇所","手入力箇所","手入力箇所","手入力箇所","手入力箇所"))</f>
        <v>#REF!</v>
      </c>
    </row>
    <row r="11097" spans="1:14" ht="24.6" thickBot="1" x14ac:dyDescent="0.25">
      <c r="A11097" s="28" t="s">
        <v>68</v>
      </c>
      <c r="B11097" s="18">
        <v>12</v>
      </c>
      <c r="C11097" s="18">
        <v>12</v>
      </c>
      <c r="D11097" s="18">
        <v>12</v>
      </c>
      <c r="E11097" s="18">
        <v>12</v>
      </c>
      <c r="F11097" s="18">
        <v>12</v>
      </c>
      <c r="G11097" s="18">
        <v>12</v>
      </c>
      <c r="H11097" s="18">
        <v>12</v>
      </c>
      <c r="I11097" s="18"/>
      <c r="J11097" s="62"/>
      <c r="K11097" s="19"/>
      <c r="L11097" s="28" t="s">
        <v>68</v>
      </c>
      <c r="M11097" s="104" t="e">
        <f>#REF!</f>
        <v>#REF!</v>
      </c>
      <c r="N11097" s="113" t="e">
        <f>IF(M11097=0,"",CHOOSE(M11097,"12","12","12","12","12","12","12","12","12","12","12","12","12","12","12","12","12","12","12","12","12","12","12","12","12","12","12","12","12","12","手入力箇所","手入力箇所","手入力箇所","手入力箇所","手入力箇所","手入力箇所","手入力箇所","手入力箇所","手入力箇所","手入力箇所"))</f>
        <v>#REF!</v>
      </c>
    </row>
    <row r="11098" spans="1:14" ht="36.6" thickBot="1" x14ac:dyDescent="0.25">
      <c r="A11098" s="28" t="s">
        <v>69</v>
      </c>
      <c r="B11098" s="18">
        <v>7</v>
      </c>
      <c r="C11098" s="18">
        <v>7</v>
      </c>
      <c r="D11098" s="18">
        <v>7</v>
      </c>
      <c r="E11098" s="18">
        <v>7</v>
      </c>
      <c r="F11098" s="18">
        <v>7</v>
      </c>
      <c r="G11098" s="18"/>
      <c r="H11098" s="18"/>
      <c r="I11098" s="18"/>
      <c r="J11098" s="62"/>
      <c r="K11098" s="19"/>
      <c r="L11098" s="28" t="s">
        <v>69</v>
      </c>
      <c r="M11098" s="104" t="e">
        <f>#REF!</f>
        <v>#REF!</v>
      </c>
      <c r="N11098" s="113" t="e">
        <f>IF(M11098=0,"",CHOOSE(M11098,"7","7","7","7","7","7","7","7","7","7","手入力箇所","手入力箇所","手入力箇所","手入力箇所","手入力箇所","手入力箇所","手入力箇所","手入力箇所","手入力箇所","手入力箇所"))</f>
        <v>#REF!</v>
      </c>
    </row>
    <row r="11099" spans="1:14" ht="13.8" thickBot="1" x14ac:dyDescent="0.25">
      <c r="A11099" s="27" t="s">
        <v>63</v>
      </c>
      <c r="B11099" s="18">
        <v>4</v>
      </c>
      <c r="C11099" s="18">
        <v>5</v>
      </c>
      <c r="D11099" s="18">
        <v>7</v>
      </c>
      <c r="E11099" s="18">
        <v>8</v>
      </c>
      <c r="F11099" s="18">
        <v>11</v>
      </c>
      <c r="G11099" s="18">
        <v>16</v>
      </c>
      <c r="H11099" s="18">
        <v>22</v>
      </c>
      <c r="I11099" s="18">
        <v>26</v>
      </c>
      <c r="J11099" s="18">
        <v>31</v>
      </c>
      <c r="K11099" s="19"/>
      <c r="L11099" s="27" t="s">
        <v>63</v>
      </c>
      <c r="M11099" s="104" t="e">
        <f>#REF!</f>
        <v>#REF!</v>
      </c>
      <c r="N11099" s="113" t="e">
        <f>IF(M11099=0,"",CHOOSE(M11099,"4","5","7","8","8","11","11","11","11","11","16","16","16","16","16","16","16","16","16","16","22","22","22","22","22","22","22","22","22","22","26","26","26","26","26","26","26","26","26","26","31","31","31","31","31","31","31","31","31","31","31","手入力箇所","手入力箇所","手入力箇所","手入力箇所","手入力箇所","手入力箇所","手入力箇所","手入力箇所","手入力箇所","手入力箇所"))</f>
        <v>#REF!</v>
      </c>
    </row>
    <row r="11100" spans="1:14" ht="24.6" thickBot="1" x14ac:dyDescent="0.25">
      <c r="A11100" s="28" t="s">
        <v>70</v>
      </c>
      <c r="B11100" s="18">
        <v>5</v>
      </c>
      <c r="C11100" s="18">
        <v>6</v>
      </c>
      <c r="D11100" s="18">
        <v>7</v>
      </c>
      <c r="E11100" s="18"/>
      <c r="F11100" s="18"/>
      <c r="G11100" s="18"/>
      <c r="H11100" s="18"/>
      <c r="I11100" s="18"/>
      <c r="J11100" s="62"/>
      <c r="K11100" s="19"/>
      <c r="L11100" s="28" t="s">
        <v>70</v>
      </c>
      <c r="M11100" s="104" t="e">
        <f>#REF!</f>
        <v>#REF!</v>
      </c>
      <c r="N11100" s="113" t="e">
        <f>IF(M11100=0,"",CHOOSE(M11100,"5","6","7","手入力箇所","手入力箇所","手入力箇所","手入力箇所","手入力箇所","手入力箇所","手入力箇所","手入力箇所","手入力箇所","手入力箇所"))</f>
        <v>#REF!</v>
      </c>
    </row>
    <row r="11101" spans="1:14" ht="13.8" thickBot="1" x14ac:dyDescent="0.25">
      <c r="A11101" s="29" t="s">
        <v>71</v>
      </c>
      <c r="B11101" s="18">
        <v>3</v>
      </c>
      <c r="C11101" s="18">
        <v>6</v>
      </c>
      <c r="D11101" s="18">
        <v>19</v>
      </c>
      <c r="E11101" s="18"/>
      <c r="F11101" s="18"/>
      <c r="G11101" s="18"/>
      <c r="H11101" s="18"/>
      <c r="I11101" s="18"/>
      <c r="J11101" s="62"/>
      <c r="K11101" s="19"/>
      <c r="L11101" s="29" t="s">
        <v>71</v>
      </c>
      <c r="M11101" s="104" t="e">
        <f>#REF!</f>
        <v>#REF!</v>
      </c>
      <c r="N11101" s="113" t="e">
        <f>IF(M11101=0,"",CHOOSE(M11101,"3","6","19","手入力箇所","手入力箇所","手入力箇所","手入力箇所","手入力箇所","手入力箇所","手入力箇所","手入力箇所","手入力箇所","手入力箇所"))</f>
        <v>#REF!</v>
      </c>
    </row>
    <row r="11102" spans="1:14" ht="13.8" thickBot="1" x14ac:dyDescent="0.25">
      <c r="A11102" s="29" t="s">
        <v>72</v>
      </c>
      <c r="B11102" s="18">
        <v>1</v>
      </c>
      <c r="C11102" s="18">
        <v>3</v>
      </c>
      <c r="D11102" s="18">
        <v>5</v>
      </c>
      <c r="E11102" s="18">
        <v>9</v>
      </c>
      <c r="F11102" s="18">
        <v>26</v>
      </c>
      <c r="G11102" s="18"/>
      <c r="H11102" s="18"/>
      <c r="I11102" s="18"/>
      <c r="J11102" s="62"/>
      <c r="K11102" s="19"/>
      <c r="L11102" s="29" t="s">
        <v>72</v>
      </c>
      <c r="M11102" s="104" t="e">
        <f>#REF!</f>
        <v>#REF!</v>
      </c>
      <c r="N11102" s="113" t="e">
        <f>IF(M11102=0,"",CHOOSE(M11102,"1","3","5","9","9","26","26","26","26","26","手入力箇所","手入力箇所","手入力箇所","手入力箇所","手入力箇所","手入力箇所","手入力箇所","手入力箇所","手入力箇所","手入力箇所"))</f>
        <v>#REF!</v>
      </c>
    </row>
    <row r="11103" spans="1:14" ht="13.8" thickBot="1" x14ac:dyDescent="0.25">
      <c r="A11103" s="29" t="s">
        <v>73</v>
      </c>
      <c r="B11103" s="18">
        <v>4</v>
      </c>
      <c r="C11103" s="18">
        <v>11</v>
      </c>
      <c r="D11103" s="18">
        <v>20</v>
      </c>
      <c r="E11103" s="18">
        <v>33</v>
      </c>
      <c r="F11103" s="18"/>
      <c r="G11103" s="18"/>
      <c r="H11103" s="18"/>
      <c r="I11103" s="18"/>
      <c r="J11103" s="62"/>
      <c r="K11103" s="19"/>
      <c r="L11103" s="29" t="s">
        <v>73</v>
      </c>
      <c r="M11103" s="104" t="e">
        <f>#REF!</f>
        <v>#REF!</v>
      </c>
      <c r="N11103" s="113" t="e">
        <f>IF(M11103=0,"",CHOOSE(M11103,"4","11","20","33","33","手入力箇所","手入力箇所","手入力箇所","手入力箇所","手入力箇所","手入力箇所","手入力箇所","手入力箇所","手入力箇所","手入力箇所"))</f>
        <v>#REF!</v>
      </c>
    </row>
    <row r="11104" spans="1:14" ht="37.200000000000003" thickBot="1" x14ac:dyDescent="0.25">
      <c r="A11104" s="30" t="s">
        <v>74</v>
      </c>
      <c r="B11104" s="18">
        <v>4</v>
      </c>
      <c r="C11104" s="18">
        <v>6</v>
      </c>
      <c r="D11104" s="18">
        <v>8</v>
      </c>
      <c r="E11104" s="18">
        <v>10</v>
      </c>
      <c r="F11104" s="18">
        <v>15</v>
      </c>
      <c r="G11104" s="18">
        <v>23</v>
      </c>
      <c r="H11104" s="18">
        <v>33</v>
      </c>
      <c r="I11104" s="18"/>
      <c r="J11104" s="62"/>
      <c r="K11104" s="19"/>
      <c r="L11104" s="30" t="s">
        <v>74</v>
      </c>
      <c r="M11104" s="104" t="e">
        <f>#REF!</f>
        <v>#REF!</v>
      </c>
      <c r="N11104" s="113" t="e">
        <f>IF(M11104=0,"",CHOOSE(M11104,"4","6","8","10","10","15","15","15","15","15","23","23","23","23","23","23","23","23","23","23","33","33","33","33","33","33","33","33","33","33","手入力箇所","手入力箇所","手入力箇所","手入力箇所","手入力箇所","手入力箇所","手入力箇所","手入力箇所","手入力箇所","手入力箇所"))</f>
        <v>#REF!</v>
      </c>
    </row>
    <row r="11105" spans="1:14" ht="13.8" thickBot="1" x14ac:dyDescent="0.25">
      <c r="A11105" s="29" t="s">
        <v>75</v>
      </c>
      <c r="B11105" s="18">
        <v>6</v>
      </c>
      <c r="C11105" s="18">
        <v>14</v>
      </c>
      <c r="D11105" s="18">
        <v>25</v>
      </c>
      <c r="E11105" s="18">
        <v>39</v>
      </c>
      <c r="F11105" s="18"/>
      <c r="G11105" s="18"/>
      <c r="H11105" s="18"/>
      <c r="I11105" s="18"/>
      <c r="J11105" s="62"/>
      <c r="K11105" s="19"/>
      <c r="L11105" s="29" t="s">
        <v>75</v>
      </c>
      <c r="M11105" s="104" t="e">
        <f>#REF!</f>
        <v>#REF!</v>
      </c>
      <c r="N11105" s="113" t="e">
        <f>IF(M11105=0,"",CHOOSE(M11105,"6","14","25","39","39","手入力箇所","手入力箇所","手入力箇所","手入力箇所","手入力箇所","手入力箇所","手入力箇所","手入力箇所","手入力箇所","手入力箇所"))</f>
        <v>#REF!</v>
      </c>
    </row>
    <row r="11106" spans="1:14" ht="37.200000000000003" thickBot="1" x14ac:dyDescent="0.25">
      <c r="A11106" s="30" t="s">
        <v>76</v>
      </c>
      <c r="B11106" s="18">
        <v>2</v>
      </c>
      <c r="C11106" s="18">
        <v>3</v>
      </c>
      <c r="D11106" s="18">
        <v>6</v>
      </c>
      <c r="E11106" s="18">
        <v>9</v>
      </c>
      <c r="F11106" s="18"/>
      <c r="G11106" s="18"/>
      <c r="H11106" s="18"/>
      <c r="I11106" s="18"/>
      <c r="J11106" s="62"/>
      <c r="K11106" s="19"/>
      <c r="L11106" s="30" t="s">
        <v>76</v>
      </c>
      <c r="M11106" s="104" t="e">
        <f>#REF!</f>
        <v>#REF!</v>
      </c>
      <c r="N11106" s="113" t="e">
        <f>IF(M11106=0,"",CHOOSE(M11106,"2","3","6","9","9","手入力箇所","手入力箇所","手入力箇所","手入力箇所","手入力箇所","手入力箇所","手入力箇所","手入力箇所","手入力箇所","手入力箇所"))</f>
        <v>#REF!</v>
      </c>
    </row>
    <row r="11107" spans="1:14" ht="27" thickBot="1" x14ac:dyDescent="0.25">
      <c r="A11107" s="31" t="s">
        <v>77</v>
      </c>
      <c r="B11107" s="18">
        <v>12</v>
      </c>
      <c r="C11107" s="18">
        <v>18</v>
      </c>
      <c r="D11107" s="18">
        <v>22</v>
      </c>
      <c r="E11107" s="18">
        <v>26</v>
      </c>
      <c r="F11107" s="62"/>
      <c r="G11107" s="62"/>
      <c r="H11107" s="62"/>
      <c r="I11107" s="62"/>
      <c r="J11107" s="62"/>
      <c r="K11107" s="19"/>
      <c r="L11107" s="31" t="s">
        <v>77</v>
      </c>
      <c r="M11107" s="104" t="e">
        <f>#REF!</f>
        <v>#REF!</v>
      </c>
      <c r="N11107" s="113" t="e">
        <f>IF(M11107=0,"",CHOOSE(M11107,"12","18","22","26","26","手入力箇所","手入力箇所","手入力箇所","手入力箇所","手入力箇所","手入力箇所","手入力箇所","手入力箇所","手入力箇所","手入力箇所"))</f>
        <v>#REF!</v>
      </c>
    </row>
    <row r="11108" spans="1:14" ht="40.200000000000003" thickBot="1" x14ac:dyDescent="0.25">
      <c r="A11108" s="31" t="s">
        <v>78</v>
      </c>
      <c r="B11108" s="18">
        <v>5</v>
      </c>
      <c r="C11108" s="18">
        <v>8</v>
      </c>
      <c r="D11108" s="18">
        <v>11</v>
      </c>
      <c r="E11108" s="18">
        <v>14</v>
      </c>
      <c r="F11108" s="62"/>
      <c r="G11108" s="62"/>
      <c r="H11108" s="62"/>
      <c r="I11108" s="62"/>
      <c r="J11108" s="62"/>
      <c r="K11108" s="19"/>
      <c r="L11108" s="31" t="s">
        <v>78</v>
      </c>
      <c r="M11108" s="104" t="e">
        <f>#REF!</f>
        <v>#REF!</v>
      </c>
      <c r="N11108" s="113" t="e">
        <f>IF(M11108=0,"",CHOOSE(M11108,"5","8","11","14","14","手入力箇所","手入力箇所","手入力箇所","手入力箇所","手入力箇所","手入力箇所","手入力箇所","手入力箇所","手入力箇所","手入力箇所"))</f>
        <v>#REF!</v>
      </c>
    </row>
    <row r="11109" spans="1:14" ht="27" thickBot="1" x14ac:dyDescent="0.25">
      <c r="A11109" s="31" t="s">
        <v>79</v>
      </c>
      <c r="B11109" s="18">
        <v>6</v>
      </c>
      <c r="C11109" s="18">
        <v>11</v>
      </c>
      <c r="D11109" s="18">
        <v>16</v>
      </c>
      <c r="E11109" s="18">
        <v>21</v>
      </c>
      <c r="F11109" s="62"/>
      <c r="G11109" s="62"/>
      <c r="H11109" s="62"/>
      <c r="I11109" s="62"/>
      <c r="J11109" s="62"/>
      <c r="K11109" s="19"/>
      <c r="L11109" s="31" t="s">
        <v>79</v>
      </c>
      <c r="M11109" s="104" t="e">
        <f>#REF!</f>
        <v>#REF!</v>
      </c>
      <c r="N11109" s="113" t="e">
        <f>IF(M11109=0,"",CHOOSE(M11109,"6","11","16","21","21","手入力箇所","手入力箇所","手入力箇所","手入力箇所","手入力箇所","手入力箇所","手入力箇所","手入力箇所","手入力箇所"))</f>
        <v>#REF!</v>
      </c>
    </row>
    <row r="11110" spans="1:14" ht="40.200000000000003" thickBot="1" x14ac:dyDescent="0.25">
      <c r="A11110" s="31" t="s">
        <v>80</v>
      </c>
      <c r="B11110" s="18">
        <v>5</v>
      </c>
      <c r="C11110" s="18">
        <v>7</v>
      </c>
      <c r="D11110" s="18">
        <v>9</v>
      </c>
      <c r="E11110" s="18">
        <v>10</v>
      </c>
      <c r="F11110" s="62"/>
      <c r="G11110" s="62"/>
      <c r="H11110" s="62"/>
      <c r="I11110" s="62"/>
      <c r="J11110" s="62"/>
      <c r="K11110" s="19"/>
      <c r="L11110" s="31" t="s">
        <v>80</v>
      </c>
      <c r="M11110" s="104" t="e">
        <f>#REF!</f>
        <v>#REF!</v>
      </c>
      <c r="N11110" s="113" t="e">
        <f>IF(M11110=0,"",CHOOSE(M11110,"5","7","9","10","10","手入力箇所","手入力箇所","手入力箇所","手入力箇所","手入力箇所","手入力箇所","手入力箇所","手入力箇所","手入力箇所"))</f>
        <v>#REF!</v>
      </c>
    </row>
    <row r="11111" spans="1:14" ht="40.200000000000003" thickBot="1" x14ac:dyDescent="0.25">
      <c r="A11111" s="31" t="s">
        <v>81</v>
      </c>
      <c r="B11111" s="18">
        <v>9</v>
      </c>
      <c r="C11111" s="18">
        <v>14</v>
      </c>
      <c r="D11111" s="62"/>
      <c r="E11111" s="62"/>
      <c r="F11111" s="62"/>
      <c r="G11111" s="62"/>
      <c r="H11111" s="62"/>
      <c r="I11111" s="62"/>
      <c r="J11111" s="62"/>
      <c r="K11111" s="19"/>
      <c r="L11111" s="31" t="s">
        <v>81</v>
      </c>
      <c r="M11111" s="104" t="e">
        <f>#REF!</f>
        <v>#REF!</v>
      </c>
      <c r="N11111" s="113" t="e">
        <f>IF(M11111=0,"",CHOOSE(M11111,"9","14","手入力箇所","手入力箇所","手入力箇所","手入力箇所","手入力箇所","手入力箇所","手入力箇所","手入力箇所","手入力箇所","手入力箇所"))</f>
        <v>#REF!</v>
      </c>
    </row>
    <row r="11112" spans="1:14" ht="13.8" thickBot="1" x14ac:dyDescent="0.25">
      <c r="A11112" s="31" t="s">
        <v>82</v>
      </c>
      <c r="B11112" s="18">
        <v>3</v>
      </c>
      <c r="C11112" s="18">
        <v>4</v>
      </c>
      <c r="D11112" s="18">
        <v>4</v>
      </c>
      <c r="E11112" s="18">
        <v>5</v>
      </c>
      <c r="F11112" s="18">
        <v>6</v>
      </c>
      <c r="G11112" s="18">
        <v>8</v>
      </c>
      <c r="H11112" s="18">
        <v>9</v>
      </c>
      <c r="I11112" s="18">
        <v>11</v>
      </c>
      <c r="J11112" s="18">
        <v>12</v>
      </c>
      <c r="K11112" s="19"/>
      <c r="L11112" s="31" t="s">
        <v>82</v>
      </c>
      <c r="M11112" s="104" t="e">
        <f>#REF!</f>
        <v>#REF!</v>
      </c>
      <c r="N11112" s="113" t="e">
        <f>IF(M11112=0,"",CHOOSE(M11112,"3","4","4","5","5","6","6","6","6","6","8","8","8","8","8","8","8","8","8","8","9","9","9","9","9","9","9","9","9","9","11","11","11","11","11","11","11","11","11","11","12","12","12","12","12","12","12","12","12","12","12","手入力箇所","手入力箇所","手入力箇所","手入力箇所","手入力箇所","手入力箇所","手入力箇所","手入力箇所","手入力箇所","手入力箇所"))</f>
        <v>#REF!</v>
      </c>
    </row>
    <row r="11113" spans="1:14" ht="13.8" thickBot="1" x14ac:dyDescent="0.25">
      <c r="A11113" s="31" t="s">
        <v>83</v>
      </c>
      <c r="B11113" s="18">
        <v>3</v>
      </c>
      <c r="C11113" s="18">
        <v>4</v>
      </c>
      <c r="D11113" s="18">
        <v>4</v>
      </c>
      <c r="E11113" s="18">
        <v>5</v>
      </c>
      <c r="F11113" s="18">
        <v>6</v>
      </c>
      <c r="G11113" s="18">
        <v>8</v>
      </c>
      <c r="H11113" s="18">
        <v>10</v>
      </c>
      <c r="I11113" s="18">
        <v>12</v>
      </c>
      <c r="J11113" s="18">
        <v>13</v>
      </c>
      <c r="K11113" s="19"/>
      <c r="L11113" s="31" t="s">
        <v>83</v>
      </c>
      <c r="M11113" s="104" t="e">
        <f>#REF!</f>
        <v>#REF!</v>
      </c>
      <c r="N11113" s="113" t="e">
        <f>IF(M11113=0,"",CHOOSE(M11113,"3","4","4","5","5","6","6","6","6","6","8","8","8","8","8","8","8","8","8","8","10","10","10","10","10","10","10","10","10","10","12","12","12","12","12","12","12","12","12","12","13","13","13","13","13","13","13","13","13","13","13","手入力箇所","手入力箇所","手入力箇所","手入力箇所","手入力箇所","手入力箇所","手入力箇所","手入力箇所","手入力箇所","手入力箇所"))</f>
        <v>#REF!</v>
      </c>
    </row>
    <row r="11114" spans="1:14" ht="27" thickBot="1" x14ac:dyDescent="0.25">
      <c r="A11114" s="32" t="s">
        <v>84</v>
      </c>
      <c r="B11114" s="20">
        <v>1</v>
      </c>
      <c r="C11114" s="20">
        <v>2</v>
      </c>
      <c r="D11114" s="20">
        <v>3</v>
      </c>
      <c r="E11114" s="20">
        <v>4</v>
      </c>
      <c r="F11114" s="20">
        <v>8</v>
      </c>
      <c r="G11114" s="20">
        <v>19</v>
      </c>
      <c r="H11114" s="63"/>
      <c r="I11114" s="63"/>
      <c r="J11114" s="63"/>
      <c r="K11114" s="21"/>
      <c r="L11114" s="32" t="s">
        <v>84</v>
      </c>
      <c r="M11114" s="104" t="e">
        <f>#REF!</f>
        <v>#REF!</v>
      </c>
      <c r="N11114" s="113" t="e">
        <f>IF(M11114=0,"",CHOOSE(M11114,"1","2","3","4","4","8","8","8","8","8","19","19","19","19","19","19","19","19","19","19","手入力箇所","手入力箇所","手入力箇所","手入力箇所","手入力箇所","手入力箇所","手入力箇所","手入力箇所","手入力箇所","手入力箇所"))</f>
        <v>#REF!</v>
      </c>
    </row>
    <row r="11115" spans="1:14" ht="13.8" thickBot="1" x14ac:dyDescent="0.25"/>
    <row r="11116" spans="1:14" ht="13.8" thickBot="1" x14ac:dyDescent="0.25">
      <c r="A11116" s="686" t="e">
        <f>A11089</f>
        <v>#REF!</v>
      </c>
      <c r="B11116" s="686"/>
      <c r="C11116" s="686"/>
      <c r="D11116" s="687" t="s">
        <v>193</v>
      </c>
      <c r="E11116" s="687"/>
      <c r="F11116" s="687"/>
      <c r="G11116" s="687"/>
      <c r="H11116" s="687"/>
      <c r="I11116" s="687"/>
      <c r="J11116" s="687"/>
      <c r="K11116" s="687"/>
      <c r="L11116" s="687"/>
      <c r="M11116" s="687"/>
      <c r="N11116" s="687"/>
    </row>
    <row r="11117" spans="1:14" ht="13.8" thickBot="1" x14ac:dyDescent="0.25">
      <c r="A11117" s="105"/>
      <c r="B11117" s="33">
        <v>1</v>
      </c>
      <c r="C11117" s="24">
        <v>2</v>
      </c>
      <c r="D11117" s="24">
        <v>3</v>
      </c>
      <c r="E11117" s="24" t="s">
        <v>58</v>
      </c>
      <c r="F11117" s="24" t="s">
        <v>59</v>
      </c>
      <c r="G11117" s="24" t="s">
        <v>60</v>
      </c>
      <c r="H11117" s="24" t="s">
        <v>61</v>
      </c>
      <c r="I11117" s="24" t="s">
        <v>62</v>
      </c>
      <c r="J11117" s="24" t="s">
        <v>194</v>
      </c>
      <c r="K11117" s="102" t="s">
        <v>85</v>
      </c>
      <c r="L11117" s="105" t="s">
        <v>189</v>
      </c>
      <c r="M11117" s="105" t="s">
        <v>188</v>
      </c>
      <c r="N11117" s="105" t="s">
        <v>51</v>
      </c>
    </row>
    <row r="11118" spans="1:14" ht="13.8" thickBot="1" x14ac:dyDescent="0.25">
      <c r="A11118" s="26" t="s">
        <v>56</v>
      </c>
      <c r="B11118" s="22">
        <v>16</v>
      </c>
      <c r="C11118" s="22">
        <v>25</v>
      </c>
      <c r="D11118" s="22">
        <v>32</v>
      </c>
      <c r="E11118" s="22">
        <v>38</v>
      </c>
      <c r="F11118" s="22">
        <v>56</v>
      </c>
      <c r="G11118" s="22">
        <v>87</v>
      </c>
      <c r="H11118" s="22">
        <v>121</v>
      </c>
      <c r="I11118" s="22"/>
      <c r="J11118" s="23"/>
      <c r="K11118" s="68"/>
      <c r="L11118" s="107" t="s">
        <v>56</v>
      </c>
      <c r="M11118" s="103" t="e">
        <f>#REF!</f>
        <v>#REF!</v>
      </c>
      <c r="N11118" s="103" t="e">
        <f>IF(M11118=0,"",CHOOSE(M11118,"16","25","32","38","38","56","56","56","56","56","87","87","87","87","87","87","87","87","87","87","121","121","121","121","121","121","121","121","121","121","手入力箇所","手入力箇所","手入力箇所","手入力箇所","手入力箇所","手入力箇所","手入力箇所","手入力箇所","手入力箇所","手入力箇所"))</f>
        <v>#REF!</v>
      </c>
    </row>
    <row r="11119" spans="1:14" ht="13.8" thickBot="1" x14ac:dyDescent="0.25">
      <c r="A11119" s="27" t="s">
        <v>57</v>
      </c>
      <c r="B11119" s="18">
        <v>25</v>
      </c>
      <c r="C11119" s="18">
        <v>33</v>
      </c>
      <c r="D11119" s="18">
        <v>40</v>
      </c>
      <c r="E11119" s="18">
        <v>45</v>
      </c>
      <c r="F11119" s="18">
        <v>58</v>
      </c>
      <c r="G11119" s="18">
        <v>79</v>
      </c>
      <c r="H11119" s="18"/>
      <c r="I11119" s="18"/>
      <c r="J11119" s="62"/>
      <c r="K11119" s="69"/>
      <c r="L11119" s="107" t="s">
        <v>57</v>
      </c>
      <c r="M11119" s="103" t="e">
        <f>#REF!</f>
        <v>#REF!</v>
      </c>
      <c r="N11119" s="103" t="e">
        <f>IF(M11119=0,"",CHOOSE(M11119,"25","33","40","45","45","58","58","58","58","58","79","79","79","79","79","79","79","79","79","79","手入力箇所","手入力箇所","手入力箇所","手入力箇所","手入力箇所","手入力箇所","手入力箇所","手入力箇所","手入力箇所","手入力箇所"))</f>
        <v>#REF!</v>
      </c>
    </row>
    <row r="11120" spans="1:14" ht="48.6" thickBot="1" x14ac:dyDescent="0.25">
      <c r="A11120" s="28" t="s">
        <v>64</v>
      </c>
      <c r="B11120" s="18">
        <v>32</v>
      </c>
      <c r="C11120" s="18"/>
      <c r="D11120" s="18"/>
      <c r="E11120" s="18"/>
      <c r="F11120" s="18"/>
      <c r="G11120" s="18"/>
      <c r="H11120" s="18"/>
      <c r="I11120" s="18"/>
      <c r="J11120" s="62"/>
      <c r="K11120" s="69"/>
      <c r="L11120" s="108" t="s">
        <v>64</v>
      </c>
      <c r="M11120" s="103" t="e">
        <f>#REF!</f>
        <v>#REF!</v>
      </c>
      <c r="N11120" s="103" t="e">
        <f>IF(M11120=0,"",CHOOSE(M11120,"32","手入力箇所","手入力箇所","手入力箇所","手入力箇所","手入力箇所","手入力箇所","手入力箇所","手入力箇所","手入力箇所","手入力箇所"))</f>
        <v>#REF!</v>
      </c>
    </row>
    <row r="11121" spans="1:14" ht="48.6" thickBot="1" x14ac:dyDescent="0.25">
      <c r="A11121" s="28" t="s">
        <v>65</v>
      </c>
      <c r="B11121" s="18">
        <v>36</v>
      </c>
      <c r="C11121" s="18"/>
      <c r="D11121" s="18"/>
      <c r="E11121" s="18"/>
      <c r="F11121" s="18"/>
      <c r="G11121" s="18"/>
      <c r="H11121" s="18"/>
      <c r="I11121" s="18"/>
      <c r="J11121" s="62"/>
      <c r="K11121" s="69"/>
      <c r="L11121" s="108" t="s">
        <v>65</v>
      </c>
      <c r="M11121" s="103" t="e">
        <f>#REF!</f>
        <v>#REF!</v>
      </c>
      <c r="N11121" s="103" t="e">
        <f>IF(M11121=0,"",CHOOSE(M11121,"36","手入力箇所","手入力箇所","手入力箇所","手入力箇所","手入力箇所","手入力箇所","手入力箇所","手入力箇所","手入力箇所","手入力箇所"))</f>
        <v>#REF!</v>
      </c>
    </row>
    <row r="11122" spans="1:14" ht="24.6" thickBot="1" x14ac:dyDescent="0.25">
      <c r="A11122" s="28" t="s">
        <v>66</v>
      </c>
      <c r="B11122" s="18">
        <v>24</v>
      </c>
      <c r="C11122" s="18">
        <v>30</v>
      </c>
      <c r="D11122" s="18">
        <v>33</v>
      </c>
      <c r="E11122" s="18">
        <v>35</v>
      </c>
      <c r="F11122" s="18">
        <v>42</v>
      </c>
      <c r="G11122" s="18"/>
      <c r="H11122" s="18"/>
      <c r="I11122" s="18"/>
      <c r="J11122" s="62"/>
      <c r="K11122" s="69"/>
      <c r="L11122" s="108" t="s">
        <v>66</v>
      </c>
      <c r="M11122" s="103" t="e">
        <f>#REF!</f>
        <v>#REF!</v>
      </c>
      <c r="N11122" s="103" t="e">
        <f>IF(M11122=0,"",CHOOSE(M11122,"24","30","33","35","35","42","42","42","42","42","手入力箇所","手入力箇所","手入力箇所","手入力箇所","手入力箇所","手入力箇所","手入力箇所","手入力箇所","手入力箇所","手入力箇所"))</f>
        <v>#REF!</v>
      </c>
    </row>
    <row r="11123" spans="1:14" ht="36.6" thickBot="1" x14ac:dyDescent="0.25">
      <c r="A11123" s="28" t="s">
        <v>67</v>
      </c>
      <c r="B11123" s="18">
        <v>7</v>
      </c>
      <c r="C11123" s="18">
        <v>12</v>
      </c>
      <c r="D11123" s="18">
        <v>16</v>
      </c>
      <c r="E11123" s="18">
        <v>19</v>
      </c>
      <c r="F11123" s="18"/>
      <c r="G11123" s="18"/>
      <c r="H11123" s="18"/>
      <c r="I11123" s="18"/>
      <c r="J11123" s="62"/>
      <c r="K11123" s="69"/>
      <c r="L11123" s="108" t="s">
        <v>67</v>
      </c>
      <c r="M11123" s="103" t="e">
        <f>#REF!</f>
        <v>#REF!</v>
      </c>
      <c r="N11123" s="103" t="e">
        <f>IF(M11123=0,"",CHOOSE(M11123,"7","12","16","19","19","手入力箇所","手入力箇所","手入力箇所","手入力箇所","手入力箇所","手入力箇所","手入力箇所","手入力箇所","手入力箇所","手入力箇所"))</f>
        <v>#REF!</v>
      </c>
    </row>
    <row r="11124" spans="1:14" ht="24.6" thickBot="1" x14ac:dyDescent="0.25">
      <c r="A11124" s="28" t="s">
        <v>68</v>
      </c>
      <c r="B11124" s="18">
        <v>21</v>
      </c>
      <c r="C11124" s="18">
        <v>35</v>
      </c>
      <c r="D11124" s="18">
        <v>48</v>
      </c>
      <c r="E11124" s="18">
        <v>59</v>
      </c>
      <c r="F11124" s="18">
        <v>94</v>
      </c>
      <c r="G11124" s="18">
        <v>159</v>
      </c>
      <c r="H11124" s="18">
        <v>235</v>
      </c>
      <c r="I11124" s="18"/>
      <c r="J11124" s="62"/>
      <c r="K11124" s="69"/>
      <c r="L11124" s="108" t="s">
        <v>68</v>
      </c>
      <c r="M11124" s="103" t="e">
        <f>#REF!</f>
        <v>#REF!</v>
      </c>
      <c r="N11124" s="103" t="e">
        <f>IF(M11124=0,"",CHOOSE(M11124,"21","35","48","59","59","94","94","94","94","94","159","159","159","159","159","159","159","159","159","159","235","235","235","235","235","235","235","235","235","235","手入力箇所","手入力箇所","手入力箇所","手入力箇所","手入力箇所","手入力箇所","手入力箇所","手入力箇所","手入力箇所","手入力箇所"))</f>
        <v>#REF!</v>
      </c>
    </row>
    <row r="11125" spans="1:14" ht="36.6" thickBot="1" x14ac:dyDescent="0.25">
      <c r="A11125" s="28" t="s">
        <v>69</v>
      </c>
      <c r="B11125" s="18">
        <v>22</v>
      </c>
      <c r="C11125" s="18">
        <v>26</v>
      </c>
      <c r="D11125" s="18">
        <v>28</v>
      </c>
      <c r="E11125" s="18">
        <v>29</v>
      </c>
      <c r="F11125" s="18">
        <v>34</v>
      </c>
      <c r="G11125" s="18"/>
      <c r="H11125" s="18"/>
      <c r="I11125" s="18"/>
      <c r="J11125" s="62"/>
      <c r="K11125" s="69"/>
      <c r="L11125" s="108" t="s">
        <v>69</v>
      </c>
      <c r="M11125" s="103" t="e">
        <f>#REF!</f>
        <v>#REF!</v>
      </c>
      <c r="N11125" s="103" t="e">
        <f>IF(M11125=0,"",CHOOSE(M11125,"22","26","28","29","29","34","34","34","34","34","手入力箇所","手入力箇所","手入力箇所","手入力箇所","手入力箇所","手入力箇所","手入力箇所","手入力箇所","手入力箇所","手入力箇所"))</f>
        <v>#REF!</v>
      </c>
    </row>
    <row r="11126" spans="1:14" ht="13.8" thickBot="1" x14ac:dyDescent="0.25">
      <c r="A11126" s="27" t="s">
        <v>63</v>
      </c>
      <c r="B11126" s="18">
        <v>21</v>
      </c>
      <c r="C11126" s="18">
        <v>33</v>
      </c>
      <c r="D11126" s="18">
        <v>46</v>
      </c>
      <c r="E11126" s="18">
        <v>56</v>
      </c>
      <c r="F11126" s="18">
        <v>89</v>
      </c>
      <c r="G11126" s="18">
        <v>151</v>
      </c>
      <c r="H11126" s="18">
        <v>224</v>
      </c>
      <c r="I11126" s="18">
        <v>289</v>
      </c>
      <c r="J11126" s="18">
        <v>350</v>
      </c>
      <c r="K11126" s="69"/>
      <c r="L11126" s="107" t="s">
        <v>63</v>
      </c>
      <c r="M11126" s="103" t="e">
        <f>#REF!</f>
        <v>#REF!</v>
      </c>
      <c r="N11126" s="103" t="e">
        <f>IF(M11126=0,"",CHOOSE(M11126,"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127" spans="1:14" ht="24.6" thickBot="1" x14ac:dyDescent="0.25">
      <c r="A11127" s="34" t="s">
        <v>70</v>
      </c>
      <c r="B11127" s="35">
        <v>13</v>
      </c>
      <c r="C11127" s="35">
        <v>33</v>
      </c>
      <c r="D11127" s="35">
        <v>59</v>
      </c>
      <c r="E11127" s="35"/>
      <c r="F11127" s="35"/>
      <c r="G11127" s="35"/>
      <c r="H11127" s="35"/>
      <c r="I11127" s="35"/>
      <c r="J11127" s="36"/>
      <c r="K11127" s="67"/>
      <c r="L11127" s="108" t="s">
        <v>70</v>
      </c>
      <c r="M11127" s="103" t="e">
        <f>#REF!</f>
        <v>#REF!</v>
      </c>
      <c r="N11127" s="103" t="e">
        <f>IF(M11127=0,"",CHOOSE(M11127,"13","33","59","手入力箇所","手入力箇所","手入力箇所","手入力箇所","手入力箇所","手入力箇所","手入力箇所","手入力箇所","手入力箇所","手入力箇所"))</f>
        <v>#REF!</v>
      </c>
    </row>
    <row r="11128" spans="1:14" ht="13.8" thickBot="1" x14ac:dyDescent="0.25">
      <c r="A11128" s="37" t="s">
        <v>71</v>
      </c>
      <c r="B11128" s="17">
        <v>23</v>
      </c>
      <c r="C11128" s="17">
        <v>39</v>
      </c>
      <c r="D11128" s="17">
        <v>97</v>
      </c>
      <c r="E11128" s="17"/>
      <c r="F11128" s="17"/>
      <c r="G11128" s="17"/>
      <c r="H11128" s="17"/>
      <c r="I11128" s="17"/>
      <c r="J11128" s="64"/>
      <c r="K11128" s="70"/>
      <c r="L11128" s="109" t="s">
        <v>71</v>
      </c>
      <c r="M11128" s="103" t="e">
        <f>#REF!</f>
        <v>#REF!</v>
      </c>
      <c r="N11128" s="103" t="e">
        <f>IF(M11128=0,"",CHOOSE(M11128,"23","39","97","手入力箇所","手入力箇所","手入力箇所","手入力箇所","手入力箇所","手入力箇所","手入力箇所","手入力箇所","手入力箇所","手入力箇所"))</f>
        <v>#REF!</v>
      </c>
    </row>
    <row r="11129" spans="1:14" ht="13.8" thickBot="1" x14ac:dyDescent="0.25">
      <c r="A11129" s="29" t="s">
        <v>72</v>
      </c>
      <c r="B11129" s="18">
        <v>21</v>
      </c>
      <c r="C11129" s="18">
        <v>37</v>
      </c>
      <c r="D11129" s="18">
        <v>58</v>
      </c>
      <c r="E11129" s="18">
        <v>76</v>
      </c>
      <c r="F11129" s="18">
        <v>137</v>
      </c>
      <c r="G11129" s="18"/>
      <c r="H11129" s="18"/>
      <c r="I11129" s="18"/>
      <c r="J11129" s="62"/>
      <c r="K11129" s="69"/>
      <c r="L11129" s="109" t="s">
        <v>72</v>
      </c>
      <c r="M11129" s="103" t="e">
        <f>#REF!</f>
        <v>#REF!</v>
      </c>
      <c r="N11129" s="103" t="e">
        <f>IF(M11129=0,"",CHOOSE(M11129,"21","37","58","76","76","137","137","137","137","137","手入力箇所","手入力箇所","手入力箇所","手入力箇所","手入力箇所","手入力箇所","手入力箇所","手入力箇所","手入力箇所","手入力箇所"))</f>
        <v>#REF!</v>
      </c>
    </row>
    <row r="11130" spans="1:14" ht="13.8" thickBot="1" x14ac:dyDescent="0.25">
      <c r="A11130" s="29" t="s">
        <v>73</v>
      </c>
      <c r="B11130" s="18">
        <v>48</v>
      </c>
      <c r="C11130" s="18">
        <v>93</v>
      </c>
      <c r="D11130" s="18">
        <v>138</v>
      </c>
      <c r="E11130" s="18">
        <v>183</v>
      </c>
      <c r="F11130" s="18"/>
      <c r="G11130" s="18"/>
      <c r="H11130" s="18"/>
      <c r="I11130" s="18"/>
      <c r="J11130" s="62"/>
      <c r="K11130" s="69"/>
      <c r="L11130" s="109" t="s">
        <v>73</v>
      </c>
      <c r="M11130" s="103" t="e">
        <f>#REF!</f>
        <v>#REF!</v>
      </c>
      <c r="N11130" s="103" t="e">
        <f>IF(M11130=0,"",CHOOSE(M11130,"48","93","138","183","183","手入力箇所","手入力箇所","手入力箇所","手入力箇所","手入力箇所","手入力箇所","手入力箇所","手入力箇所","手入力箇所","手入力箇所"))</f>
        <v>#REF!</v>
      </c>
    </row>
    <row r="11131" spans="1:14" ht="37.200000000000003" thickBot="1" x14ac:dyDescent="0.25">
      <c r="A11131" s="30" t="s">
        <v>74</v>
      </c>
      <c r="B11131" s="18">
        <v>13</v>
      </c>
      <c r="C11131" s="18">
        <v>26</v>
      </c>
      <c r="D11131" s="18">
        <v>40</v>
      </c>
      <c r="E11131" s="18">
        <v>55</v>
      </c>
      <c r="F11131" s="18">
        <v>107</v>
      </c>
      <c r="G11131" s="18">
        <v>224</v>
      </c>
      <c r="H11131" s="18">
        <v>386</v>
      </c>
      <c r="I11131" s="18"/>
      <c r="J11131" s="62"/>
      <c r="K11131" s="69"/>
      <c r="L11131" s="110" t="s">
        <v>74</v>
      </c>
      <c r="M11131" s="103" t="e">
        <f>#REF!</f>
        <v>#REF!</v>
      </c>
      <c r="N11131" s="103" t="e">
        <f>IF(M11131=0,"",CHOOSE(M11131,"13","26","40","55","55","107","107","107","107","107","224","224","224","224","224","224","224","224","224","224","386","386","386","386","386","386","386","386","386","386","手入力箇所","手入力箇所","手入力箇所","手入力箇所","手入力箇所","手入力箇所","手入力箇所","手入力箇所","手入力箇所","手入力箇所"))</f>
        <v>#REF!</v>
      </c>
    </row>
    <row r="11132" spans="1:14" ht="13.8" thickBot="1" x14ac:dyDescent="0.25">
      <c r="A11132" s="29" t="s">
        <v>75</v>
      </c>
      <c r="B11132" s="18">
        <v>36</v>
      </c>
      <c r="C11132" s="18">
        <v>98</v>
      </c>
      <c r="D11132" s="18">
        <v>173</v>
      </c>
      <c r="E11132" s="18">
        <v>274</v>
      </c>
      <c r="F11132" s="18"/>
      <c r="G11132" s="18"/>
      <c r="H11132" s="18"/>
      <c r="I11132" s="18"/>
      <c r="J11132" s="62"/>
      <c r="K11132" s="69"/>
      <c r="L11132" s="109" t="s">
        <v>75</v>
      </c>
      <c r="M11132" s="103" t="e">
        <f>#REF!</f>
        <v>#REF!</v>
      </c>
      <c r="N11132" s="103" t="e">
        <f>IF(M11132=0,"",CHOOSE(M11132,"36","98","173","274","274","手入力箇所","手入力箇所","手入力箇所","手入力箇所","手入力箇所","手入力箇所","手入力箇所","手入力箇所","手入力箇所","手入力箇所"))</f>
        <v>#REF!</v>
      </c>
    </row>
    <row r="11133" spans="1:14" ht="37.200000000000003" thickBot="1" x14ac:dyDescent="0.25">
      <c r="A11133" s="30" t="s">
        <v>76</v>
      </c>
      <c r="B11133" s="18">
        <v>127</v>
      </c>
      <c r="C11133" s="18">
        <v>127</v>
      </c>
      <c r="D11133" s="18">
        <v>127</v>
      </c>
      <c r="E11133" s="18">
        <v>127</v>
      </c>
      <c r="F11133" s="18"/>
      <c r="G11133" s="18"/>
      <c r="H11133" s="18"/>
      <c r="I11133" s="18"/>
      <c r="J11133" s="62"/>
      <c r="K11133" s="69"/>
      <c r="L11133" s="110" t="s">
        <v>76</v>
      </c>
      <c r="M11133" s="103" t="e">
        <f>#REF!</f>
        <v>#REF!</v>
      </c>
      <c r="N11133" s="103" t="e">
        <f>IF(M11133=0,"",CHOOSE(M11133,"127","127","127","127","127","手入力箇所","手入力箇所","手入力箇所","手入力箇所","手入力箇所","手入力箇所","手入力箇所","手入力箇所","手入力箇所","手入力箇所"))</f>
        <v>#REF!</v>
      </c>
    </row>
    <row r="11134" spans="1:14" ht="27" thickBot="1" x14ac:dyDescent="0.25">
      <c r="A11134" s="31" t="s">
        <v>77</v>
      </c>
      <c r="B11134" s="18">
        <v>42</v>
      </c>
      <c r="C11134" s="18">
        <v>90</v>
      </c>
      <c r="D11134" s="18">
        <v>141</v>
      </c>
      <c r="E11134" s="18">
        <v>193</v>
      </c>
      <c r="F11134" s="62"/>
      <c r="G11134" s="62"/>
      <c r="H11134" s="62"/>
      <c r="I11134" s="62"/>
      <c r="J11134" s="62"/>
      <c r="K11134" s="69"/>
      <c r="L11134" s="111" t="s">
        <v>77</v>
      </c>
      <c r="M11134" s="103" t="e">
        <f>#REF!</f>
        <v>#REF!</v>
      </c>
      <c r="N11134" s="103" t="e">
        <f>IF(M11134=0,"",CHOOSE(M11134,"42","90","141","193","1936","手入力箇所","手入力箇所","手入力箇所","手入力箇所","手入力箇所","手入力箇所","手入力箇所","手入力箇所","手入力箇所","手入力箇所"))</f>
        <v>#REF!</v>
      </c>
    </row>
    <row r="11135" spans="1:14" ht="40.200000000000003" thickBot="1" x14ac:dyDescent="0.25">
      <c r="A11135" s="31" t="s">
        <v>78</v>
      </c>
      <c r="B11135" s="18">
        <v>24</v>
      </c>
      <c r="C11135" s="18">
        <v>43</v>
      </c>
      <c r="D11135" s="18">
        <v>61</v>
      </c>
      <c r="E11135" s="18">
        <v>76</v>
      </c>
      <c r="F11135" s="62"/>
      <c r="G11135" s="62"/>
      <c r="H11135" s="62"/>
      <c r="I11135" s="62"/>
      <c r="J11135" s="62"/>
      <c r="K11135" s="69"/>
      <c r="L11135" s="111" t="s">
        <v>78</v>
      </c>
      <c r="M11135" s="103" t="e">
        <f>#REF!</f>
        <v>#REF!</v>
      </c>
      <c r="N11135" s="103" t="e">
        <f>IF(M11135=0,"",CHOOSE(M11135,"24","43","61","76","76","手入力箇所","手入力箇所","手入力箇所","手入力箇所","手入力箇所","手入力箇所","手入力箇所","手入力箇所","手入力箇所","手入力箇所"))</f>
        <v>#REF!</v>
      </c>
    </row>
    <row r="11136" spans="1:14" ht="27" thickBot="1" x14ac:dyDescent="0.25">
      <c r="A11136" s="31" t="s">
        <v>79</v>
      </c>
      <c r="B11136" s="18">
        <v>54</v>
      </c>
      <c r="C11136" s="18">
        <v>77</v>
      </c>
      <c r="D11136" s="18">
        <v>94</v>
      </c>
      <c r="E11136" s="18">
        <v>107</v>
      </c>
      <c r="F11136" s="62"/>
      <c r="G11136" s="62"/>
      <c r="H11136" s="62"/>
      <c r="I11136" s="62"/>
      <c r="J11136" s="62"/>
      <c r="K11136" s="69"/>
      <c r="L11136" s="111" t="s">
        <v>79</v>
      </c>
      <c r="M11136" s="103" t="e">
        <f>#REF!</f>
        <v>#REF!</v>
      </c>
      <c r="N11136" s="103" t="e">
        <f>IF(M11136=0,"",CHOOSE(M11136,"54","77","94","107","107","手入力箇所","手入力箇所","手入力箇所","手入力箇所","手入力箇所","手入力箇所","手入力箇所","手入力箇所","手入力箇所","手入力箇所"))</f>
        <v>#REF!</v>
      </c>
    </row>
    <row r="11137" spans="1:14" ht="40.200000000000003" thickBot="1" x14ac:dyDescent="0.25">
      <c r="A11137" s="31" t="s">
        <v>80</v>
      </c>
      <c r="B11137" s="18">
        <v>49</v>
      </c>
      <c r="C11137" s="18">
        <v>53</v>
      </c>
      <c r="D11137" s="18">
        <v>55</v>
      </c>
      <c r="E11137" s="18">
        <v>56</v>
      </c>
      <c r="F11137" s="62"/>
      <c r="G11137" s="62"/>
      <c r="H11137" s="62"/>
      <c r="I11137" s="62"/>
      <c r="J11137" s="62"/>
      <c r="K11137" s="69"/>
      <c r="L11137" s="111" t="s">
        <v>80</v>
      </c>
      <c r="M11137" s="103" t="e">
        <f>#REF!</f>
        <v>#REF!</v>
      </c>
      <c r="N11137" s="103" t="e">
        <f>IF(M11137=0,"",CHOOSE(M11137,"49","53","55","56","56","手入力箇所","手入力箇所","手入力箇所","手入力箇所","手入力箇所","手入力箇所","手入力箇所","手入力箇所","手入力箇所","手入力箇所"))</f>
        <v>#REF!</v>
      </c>
    </row>
    <row r="11138" spans="1:14" ht="40.200000000000003" thickBot="1" x14ac:dyDescent="0.25">
      <c r="A11138" s="38" t="s">
        <v>81</v>
      </c>
      <c r="B11138" s="35">
        <v>232</v>
      </c>
      <c r="C11138" s="35">
        <v>232</v>
      </c>
      <c r="D11138" s="36"/>
      <c r="E11138" s="36"/>
      <c r="F11138" s="36"/>
      <c r="G11138" s="36"/>
      <c r="H11138" s="36"/>
      <c r="I11138" s="36"/>
      <c r="J11138" s="36"/>
      <c r="K11138" s="67"/>
      <c r="L11138" s="111" t="s">
        <v>81</v>
      </c>
      <c r="M11138" s="103" t="e">
        <f>#REF!</f>
        <v>#REF!</v>
      </c>
      <c r="N11138" s="103" t="e">
        <f>IF(M11138=0,"",CHOOSE(M11138,"232","232","手入力箇所","手入力箇所","手入力箇所","手入力箇所","手入力箇所","手入力箇所","手入力箇所","手入力箇所","手入力箇所","手入力箇所"))</f>
        <v>#REF!</v>
      </c>
    </row>
    <row r="11139" spans="1:14" ht="13.8" thickBot="1" x14ac:dyDescent="0.25">
      <c r="A11139" s="39" t="s">
        <v>82</v>
      </c>
      <c r="B11139" s="17">
        <v>6</v>
      </c>
      <c r="C11139" s="17">
        <v>9</v>
      </c>
      <c r="D11139" s="17">
        <v>11</v>
      </c>
      <c r="E11139" s="17">
        <v>13</v>
      </c>
      <c r="F11139" s="17">
        <v>18</v>
      </c>
      <c r="G11139" s="17">
        <v>26</v>
      </c>
      <c r="H11139" s="17">
        <v>35</v>
      </c>
      <c r="I11139" s="17">
        <v>43</v>
      </c>
      <c r="J11139" s="17">
        <v>49</v>
      </c>
      <c r="K11139" s="70"/>
      <c r="L11139" s="111" t="s">
        <v>82</v>
      </c>
      <c r="M11139" s="103" t="e">
        <f>#REF!</f>
        <v>#REF!</v>
      </c>
      <c r="N11139" s="103" t="e">
        <f>IF(M11139=0,"",CHOOSE(M11139,"6","9","11","13","13","18","18","18","18","18","26","26","26","26","26","26","26","26","26","26","35","35","35","35","35","35","35","35","35","35","43","43","43","43","43","43","43","43","43","43","49","49","49","49","49","49","49","49","49","49","手入力箇所","手入力箇所","手入力箇所","手入力箇所","手入力箇所","手入力箇所","手入力箇所","手入力箇所","手入力箇所","手入力箇所"))</f>
        <v>#REF!</v>
      </c>
    </row>
    <row r="11140" spans="1:14" ht="13.8" thickBot="1" x14ac:dyDescent="0.25">
      <c r="A11140" s="31" t="s">
        <v>83</v>
      </c>
      <c r="B11140" s="18">
        <v>6</v>
      </c>
      <c r="C11140" s="18">
        <v>10</v>
      </c>
      <c r="D11140" s="18">
        <v>14</v>
      </c>
      <c r="E11140" s="18">
        <v>17</v>
      </c>
      <c r="F11140" s="18">
        <v>29</v>
      </c>
      <c r="G11140" s="18">
        <v>50</v>
      </c>
      <c r="H11140" s="18">
        <v>76</v>
      </c>
      <c r="I11140" s="18">
        <v>100</v>
      </c>
      <c r="J11140" s="18">
        <v>123</v>
      </c>
      <c r="K11140" s="69"/>
      <c r="L11140" s="111" t="s">
        <v>83</v>
      </c>
      <c r="M11140" s="103" t="e">
        <f>#REF!</f>
        <v>#REF!</v>
      </c>
      <c r="N11140" s="103" t="e">
        <f>IF(M11140=0,"",CHOOSE(M11140,"6","10","14","17","17","29","29","29","29","29","50","50","50","50","50","50","50","50","50","50","76","76","76","76","76","76","76","76","76","76","100","100","100","100","100","100","100","100","100","100","123","123","123","123","123","123","123","123","123","123","手入力箇所","手入力箇所","手入力箇所","手入力箇所","手入力箇所","手入力箇所","手入力箇所","手入力箇所","手入力箇所"))</f>
        <v>#REF!</v>
      </c>
    </row>
    <row r="11141" spans="1:14" ht="27" thickBot="1" x14ac:dyDescent="0.25">
      <c r="A11141" s="32" t="s">
        <v>84</v>
      </c>
      <c r="B11141" s="20">
        <v>9</v>
      </c>
      <c r="C11141" s="20">
        <v>15</v>
      </c>
      <c r="D11141" s="20">
        <v>20</v>
      </c>
      <c r="E11141" s="20">
        <v>24</v>
      </c>
      <c r="F11141" s="20">
        <v>39</v>
      </c>
      <c r="G11141" s="20">
        <v>65</v>
      </c>
      <c r="H11141" s="63"/>
      <c r="I11141" s="63"/>
      <c r="J11141" s="63"/>
      <c r="K11141" s="106"/>
      <c r="L11141" s="111" t="s">
        <v>84</v>
      </c>
      <c r="M11141" s="103" t="e">
        <f>#REF!</f>
        <v>#REF!</v>
      </c>
      <c r="N11141" s="103" t="e">
        <f>IF(M11141=0,"",CHOOSE(M11141,"9","15","20","24","24","39","39","39","39","39","65","65","65","65","65","65","65","65","65","65","手入力箇所","手入力箇所","手入力箇所","手入力箇所","手入力箇所","手入力箇所","手入力箇所","手入力箇所","手入力箇所","手入力箇所"))</f>
        <v>#REF!</v>
      </c>
    </row>
    <row r="11144" spans="1:14" ht="13.8" thickBot="1" x14ac:dyDescent="0.25"/>
    <row r="11145" spans="1:14" ht="13.8" thickBot="1" x14ac:dyDescent="0.25">
      <c r="A11145" s="688" t="e">
        <f>#REF!</f>
        <v>#REF!</v>
      </c>
      <c r="B11145" s="688"/>
      <c r="C11145" s="688"/>
      <c r="D11145" s="689" t="s">
        <v>192</v>
      </c>
      <c r="E11145" s="689"/>
      <c r="F11145" s="689"/>
      <c r="G11145" s="689"/>
      <c r="H11145" s="689"/>
      <c r="I11145" s="689"/>
      <c r="J11145" s="689"/>
      <c r="K11145" s="689"/>
      <c r="L11145" s="689"/>
      <c r="M11145" s="689"/>
      <c r="N11145" s="689"/>
    </row>
    <row r="11146" spans="1:14" ht="13.8" thickBot="1" x14ac:dyDescent="0.25">
      <c r="A11146" s="65"/>
      <c r="B11146" s="33">
        <v>1</v>
      </c>
      <c r="C11146" s="24">
        <v>2</v>
      </c>
      <c r="D11146" s="24">
        <v>3</v>
      </c>
      <c r="E11146" s="24" t="s">
        <v>58</v>
      </c>
      <c r="F11146" s="24" t="s">
        <v>59</v>
      </c>
      <c r="G11146" s="24" t="s">
        <v>60</v>
      </c>
      <c r="H11146" s="24" t="s">
        <v>61</v>
      </c>
      <c r="I11146" s="24" t="s">
        <v>62</v>
      </c>
      <c r="J11146" s="24" t="s">
        <v>194</v>
      </c>
      <c r="K11146" s="25" t="s">
        <v>85</v>
      </c>
      <c r="L11146" s="105" t="s">
        <v>189</v>
      </c>
      <c r="M11146" s="105" t="s">
        <v>188</v>
      </c>
      <c r="N11146" s="105" t="s">
        <v>51</v>
      </c>
    </row>
    <row r="11147" spans="1:14" ht="13.8" thickBot="1" x14ac:dyDescent="0.25">
      <c r="A11147" s="26" t="s">
        <v>56</v>
      </c>
      <c r="B11147" s="22">
        <v>5</v>
      </c>
      <c r="C11147" s="22">
        <v>7</v>
      </c>
      <c r="D11147" s="22">
        <v>8</v>
      </c>
      <c r="E11147" s="22">
        <v>8</v>
      </c>
      <c r="F11147" s="22">
        <v>10</v>
      </c>
      <c r="G11147" s="22">
        <v>13</v>
      </c>
      <c r="H11147" s="22">
        <v>16</v>
      </c>
      <c r="I11147" s="22"/>
      <c r="J11147" s="23"/>
      <c r="K11147" s="1"/>
      <c r="L11147" s="26" t="s">
        <v>56</v>
      </c>
      <c r="M11147" s="104" t="e">
        <f>#REF!</f>
        <v>#REF!</v>
      </c>
      <c r="N11147" s="112" t="e">
        <f>IF(M11147=0,"",CHOOSE(M11147,"5","7","8","8","8","10","10","10","10","10","13","13","13","13","13","13","13","13","13","13","16","16","16","16","16","16","16","16","16","16","16","手入力箇所","手入力箇所","手入力箇所","手入力箇所","手入力箇所","手入力箇所","手入力箇所","手入力箇所","手入力箇所","手入力箇所"))</f>
        <v>#REF!</v>
      </c>
    </row>
    <row r="11148" spans="1:14" ht="13.8" thickBot="1" x14ac:dyDescent="0.25">
      <c r="A11148" s="27" t="s">
        <v>57</v>
      </c>
      <c r="B11148" s="18">
        <v>5</v>
      </c>
      <c r="C11148" s="18">
        <v>7</v>
      </c>
      <c r="D11148" s="18">
        <v>8</v>
      </c>
      <c r="E11148" s="18">
        <v>9</v>
      </c>
      <c r="F11148" s="18">
        <v>12</v>
      </c>
      <c r="G11148" s="18">
        <v>16</v>
      </c>
      <c r="H11148" s="18"/>
      <c r="I11148" s="18"/>
      <c r="J11148" s="62"/>
      <c r="K11148" s="19"/>
      <c r="L11148" s="27" t="s">
        <v>57</v>
      </c>
      <c r="M11148" s="104" t="e">
        <f>#REF!</f>
        <v>#REF!</v>
      </c>
      <c r="N11148" s="113" t="e">
        <f>IF(M11148=0,"",CHOOSE(M11148,"5","7","8","9","9","12","12","12","12","12","16","16","16","16","16","16","16","16","16","16","手入力箇所","手入力箇所","手入力箇所","手入力箇所","手入力箇所","手入力箇所","手入力箇所","手入力箇所","手入力箇所","手入力箇所"))</f>
        <v>#REF!</v>
      </c>
    </row>
    <row r="11149" spans="1:14" ht="48.6" thickBot="1" x14ac:dyDescent="0.25">
      <c r="A11149" s="28" t="s">
        <v>64</v>
      </c>
      <c r="B11149" s="18">
        <v>6</v>
      </c>
      <c r="C11149" s="18"/>
      <c r="D11149" s="18"/>
      <c r="E11149" s="18"/>
      <c r="F11149" s="18"/>
      <c r="G11149" s="18"/>
      <c r="H11149" s="18"/>
      <c r="I11149" s="18"/>
      <c r="J11149" s="62"/>
      <c r="K11149" s="19"/>
      <c r="L11149" s="28" t="s">
        <v>64</v>
      </c>
      <c r="M11149" s="104" t="e">
        <f>#REF!</f>
        <v>#REF!</v>
      </c>
      <c r="N11149" s="113" t="e">
        <f>IF(M11149=0,"",CHOOSE(M11149,"6","手入力箇所","手入力箇所","手入力箇所","手入力箇所","手入力箇所","手入力箇所","手入力箇所","手入力箇所","手入力箇所","手入力箇所","",""))</f>
        <v>#REF!</v>
      </c>
    </row>
    <row r="11150" spans="1:14" ht="48.6" thickBot="1" x14ac:dyDescent="0.25">
      <c r="A11150" s="28" t="s">
        <v>65</v>
      </c>
      <c r="B11150" s="18">
        <v>6</v>
      </c>
      <c r="C11150" s="18"/>
      <c r="D11150" s="18"/>
      <c r="E11150" s="18"/>
      <c r="F11150" s="18"/>
      <c r="G11150" s="18"/>
      <c r="H11150" s="18"/>
      <c r="I11150" s="18"/>
      <c r="J11150" s="62"/>
      <c r="K11150" s="19"/>
      <c r="L11150" s="28" t="s">
        <v>65</v>
      </c>
      <c r="M11150" s="104" t="e">
        <f>#REF!</f>
        <v>#REF!</v>
      </c>
      <c r="N11150" s="113" t="e">
        <f>IF(M11150=0,"",CHOOSE(M11150,"6","手入力箇所","手入力箇所","手入力箇所","手入力箇所","手入力箇所","手入力箇所","手入力箇所","手入力箇所","手入力箇所","手入力箇所","",""))</f>
        <v>#REF!</v>
      </c>
    </row>
    <row r="11151" spans="1:14" ht="24.6" thickBot="1" x14ac:dyDescent="0.25">
      <c r="A11151" s="28" t="s">
        <v>66</v>
      </c>
      <c r="B11151" s="18">
        <v>5</v>
      </c>
      <c r="C11151" s="18">
        <v>7</v>
      </c>
      <c r="D11151" s="18">
        <v>8</v>
      </c>
      <c r="E11151" s="18">
        <v>9</v>
      </c>
      <c r="F11151" s="18">
        <v>12</v>
      </c>
      <c r="G11151" s="18"/>
      <c r="H11151" s="18"/>
      <c r="I11151" s="18"/>
      <c r="J11151" s="62"/>
      <c r="K11151" s="19"/>
      <c r="L11151" s="28" t="s">
        <v>66</v>
      </c>
      <c r="M11151" s="104" t="e">
        <f>#REF!</f>
        <v>#REF!</v>
      </c>
      <c r="N11151" s="113" t="e">
        <f>IF(M11151=0,"",CHOOSE(M11151,"5","7","8","9","9","12","12","12","12","12","手入力箇所","手入力箇所","手入力箇所","手入力箇所","手入力箇所","手入力箇所","手入力箇所","手入力箇所","手入力箇所","手入力箇所"))</f>
        <v>#REF!</v>
      </c>
    </row>
    <row r="11152" spans="1:14" ht="36.6" thickBot="1" x14ac:dyDescent="0.25">
      <c r="A11152" s="28" t="s">
        <v>67</v>
      </c>
      <c r="B11152" s="18">
        <v>4</v>
      </c>
      <c r="C11152" s="18">
        <v>5</v>
      </c>
      <c r="D11152" s="18">
        <v>5</v>
      </c>
      <c r="E11152" s="18">
        <v>6</v>
      </c>
      <c r="F11152" s="18"/>
      <c r="G11152" s="18"/>
      <c r="H11152" s="18"/>
      <c r="I11152" s="18"/>
      <c r="J11152" s="62"/>
      <c r="K11152" s="19"/>
      <c r="L11152" s="28" t="s">
        <v>67</v>
      </c>
      <c r="M11152" s="104" t="e">
        <f>#REF!</f>
        <v>#REF!</v>
      </c>
      <c r="N11152" s="113" t="e">
        <f>IF(M11152=0,"",CHOOSE(M11152,"4","5","5","6","6","手入力箇所","手入力箇所","手入力箇所","手入力箇所","手入力箇所","手入力箇所","手入力箇所","手入力箇所","手入力箇所","手入力箇所"))</f>
        <v>#REF!</v>
      </c>
    </row>
    <row r="11153" spans="1:14" ht="24.6" thickBot="1" x14ac:dyDescent="0.25">
      <c r="A11153" s="28" t="s">
        <v>68</v>
      </c>
      <c r="B11153" s="18">
        <v>12</v>
      </c>
      <c r="C11153" s="18">
        <v>12</v>
      </c>
      <c r="D11153" s="18">
        <v>12</v>
      </c>
      <c r="E11153" s="18">
        <v>12</v>
      </c>
      <c r="F11153" s="18">
        <v>12</v>
      </c>
      <c r="G11153" s="18">
        <v>12</v>
      </c>
      <c r="H11153" s="18">
        <v>12</v>
      </c>
      <c r="I11153" s="18"/>
      <c r="J11153" s="62"/>
      <c r="K11153" s="19"/>
      <c r="L11153" s="28" t="s">
        <v>68</v>
      </c>
      <c r="M11153" s="104" t="e">
        <f>#REF!</f>
        <v>#REF!</v>
      </c>
      <c r="N11153" s="113" t="e">
        <f>IF(M11153=0,"",CHOOSE(M11153,"12","12","12","12","12","12","12","12","12","12","12","12","12","12","12","12","12","12","12","12","12","12","12","12","12","12","12","12","12","12","手入力箇所","手入力箇所","手入力箇所","手入力箇所","手入力箇所","手入力箇所","手入力箇所","手入力箇所","手入力箇所","手入力箇所"))</f>
        <v>#REF!</v>
      </c>
    </row>
    <row r="11154" spans="1:14" ht="36.6" thickBot="1" x14ac:dyDescent="0.25">
      <c r="A11154" s="28" t="s">
        <v>69</v>
      </c>
      <c r="B11154" s="18">
        <v>7</v>
      </c>
      <c r="C11154" s="18">
        <v>7</v>
      </c>
      <c r="D11154" s="18">
        <v>7</v>
      </c>
      <c r="E11154" s="18">
        <v>7</v>
      </c>
      <c r="F11154" s="18">
        <v>7</v>
      </c>
      <c r="G11154" s="18"/>
      <c r="H11154" s="18"/>
      <c r="I11154" s="18"/>
      <c r="J11154" s="62"/>
      <c r="K11154" s="19"/>
      <c r="L11154" s="28" t="s">
        <v>69</v>
      </c>
      <c r="M11154" s="104" t="e">
        <f>#REF!</f>
        <v>#REF!</v>
      </c>
      <c r="N11154" s="113" t="e">
        <f>IF(M11154=0,"",CHOOSE(M11154,"7","7","7","7","7","7","7","7","7","7","手入力箇所","手入力箇所","手入力箇所","手入力箇所","手入力箇所","手入力箇所","手入力箇所","手入力箇所","手入力箇所","手入力箇所"))</f>
        <v>#REF!</v>
      </c>
    </row>
    <row r="11155" spans="1:14" ht="13.8" thickBot="1" x14ac:dyDescent="0.25">
      <c r="A11155" s="27" t="s">
        <v>63</v>
      </c>
      <c r="B11155" s="18">
        <v>4</v>
      </c>
      <c r="C11155" s="18">
        <v>5</v>
      </c>
      <c r="D11155" s="18">
        <v>7</v>
      </c>
      <c r="E11155" s="18">
        <v>8</v>
      </c>
      <c r="F11155" s="18">
        <v>11</v>
      </c>
      <c r="G11155" s="18">
        <v>16</v>
      </c>
      <c r="H11155" s="18">
        <v>22</v>
      </c>
      <c r="I11155" s="18">
        <v>26</v>
      </c>
      <c r="J11155" s="18">
        <v>31</v>
      </c>
      <c r="K11155" s="19"/>
      <c r="L11155" s="27" t="s">
        <v>63</v>
      </c>
      <c r="M11155" s="104" t="e">
        <f>#REF!</f>
        <v>#REF!</v>
      </c>
      <c r="N11155" s="113" t="e">
        <f>IF(M11155=0,"",CHOOSE(M11155,"4","5","7","8","8","11","11","11","11","11","16","16","16","16","16","16","16","16","16","16","22","22","22","22","22","22","22","22","22","22","26","26","26","26","26","26","26","26","26","26","31","31","31","31","31","31","31","31","31","31","31","手入力箇所","手入力箇所","手入力箇所","手入力箇所","手入力箇所","手入力箇所","手入力箇所","手入力箇所","手入力箇所","手入力箇所"))</f>
        <v>#REF!</v>
      </c>
    </row>
    <row r="11156" spans="1:14" ht="24.6" thickBot="1" x14ac:dyDescent="0.25">
      <c r="A11156" s="28" t="s">
        <v>70</v>
      </c>
      <c r="B11156" s="18">
        <v>5</v>
      </c>
      <c r="C11156" s="18">
        <v>6</v>
      </c>
      <c r="D11156" s="18">
        <v>7</v>
      </c>
      <c r="E11156" s="18"/>
      <c r="F11156" s="18"/>
      <c r="G11156" s="18"/>
      <c r="H11156" s="18"/>
      <c r="I11156" s="18"/>
      <c r="J11156" s="62"/>
      <c r="K11156" s="19"/>
      <c r="L11156" s="28" t="s">
        <v>70</v>
      </c>
      <c r="M11156" s="104" t="e">
        <f>#REF!</f>
        <v>#REF!</v>
      </c>
      <c r="N11156" s="113" t="e">
        <f>IF(M11156=0,"",CHOOSE(M11156,"5","6","7","手入力箇所","手入力箇所","手入力箇所","手入力箇所","手入力箇所","手入力箇所","手入力箇所","手入力箇所","手入力箇所","手入力箇所"))</f>
        <v>#REF!</v>
      </c>
    </row>
    <row r="11157" spans="1:14" ht="13.8" thickBot="1" x14ac:dyDescent="0.25">
      <c r="A11157" s="29" t="s">
        <v>71</v>
      </c>
      <c r="B11157" s="18">
        <v>3</v>
      </c>
      <c r="C11157" s="18">
        <v>6</v>
      </c>
      <c r="D11157" s="18">
        <v>19</v>
      </c>
      <c r="E11157" s="18"/>
      <c r="F11157" s="18"/>
      <c r="G11157" s="18"/>
      <c r="H11157" s="18"/>
      <c r="I11157" s="18"/>
      <c r="J11157" s="62"/>
      <c r="K11157" s="19"/>
      <c r="L11157" s="29" t="s">
        <v>71</v>
      </c>
      <c r="M11157" s="104" t="e">
        <f>#REF!</f>
        <v>#REF!</v>
      </c>
      <c r="N11157" s="113" t="e">
        <f>IF(M11157=0,"",CHOOSE(M11157,"3","6","19","手入力箇所","手入力箇所","手入力箇所","手入力箇所","手入力箇所","手入力箇所","手入力箇所","手入力箇所","手入力箇所","手入力箇所"))</f>
        <v>#REF!</v>
      </c>
    </row>
    <row r="11158" spans="1:14" ht="13.8" thickBot="1" x14ac:dyDescent="0.25">
      <c r="A11158" s="29" t="s">
        <v>72</v>
      </c>
      <c r="B11158" s="18">
        <v>1</v>
      </c>
      <c r="C11158" s="18">
        <v>3</v>
      </c>
      <c r="D11158" s="18">
        <v>5</v>
      </c>
      <c r="E11158" s="18">
        <v>9</v>
      </c>
      <c r="F11158" s="18">
        <v>26</v>
      </c>
      <c r="G11158" s="18"/>
      <c r="H11158" s="18"/>
      <c r="I11158" s="18"/>
      <c r="J11158" s="62"/>
      <c r="K11158" s="19"/>
      <c r="L11158" s="29" t="s">
        <v>72</v>
      </c>
      <c r="M11158" s="104" t="e">
        <f>#REF!</f>
        <v>#REF!</v>
      </c>
      <c r="N11158" s="113" t="e">
        <f>IF(M11158=0,"",CHOOSE(M11158,"1","3","5","9","9","26","26","26","26","26","手入力箇所","手入力箇所","手入力箇所","手入力箇所","手入力箇所","手入力箇所","手入力箇所","手入力箇所","手入力箇所","手入力箇所"))</f>
        <v>#REF!</v>
      </c>
    </row>
    <row r="11159" spans="1:14" ht="13.8" thickBot="1" x14ac:dyDescent="0.25">
      <c r="A11159" s="29" t="s">
        <v>73</v>
      </c>
      <c r="B11159" s="18">
        <v>4</v>
      </c>
      <c r="C11159" s="18">
        <v>11</v>
      </c>
      <c r="D11159" s="18">
        <v>20</v>
      </c>
      <c r="E11159" s="18">
        <v>33</v>
      </c>
      <c r="F11159" s="18"/>
      <c r="G11159" s="18"/>
      <c r="H11159" s="18"/>
      <c r="I11159" s="18"/>
      <c r="J11159" s="62"/>
      <c r="K11159" s="19"/>
      <c r="L11159" s="29" t="s">
        <v>73</v>
      </c>
      <c r="M11159" s="104" t="e">
        <f>#REF!</f>
        <v>#REF!</v>
      </c>
      <c r="N11159" s="113" t="e">
        <f>IF(M11159=0,"",CHOOSE(M11159,"4","11","20","33","33","手入力箇所","手入力箇所","手入力箇所","手入力箇所","手入力箇所","手入力箇所","手入力箇所","手入力箇所","手入力箇所","手入力箇所"))</f>
        <v>#REF!</v>
      </c>
    </row>
    <row r="11160" spans="1:14" ht="37.200000000000003" thickBot="1" x14ac:dyDescent="0.25">
      <c r="A11160" s="30" t="s">
        <v>74</v>
      </c>
      <c r="B11160" s="18">
        <v>4</v>
      </c>
      <c r="C11160" s="18">
        <v>6</v>
      </c>
      <c r="D11160" s="18">
        <v>8</v>
      </c>
      <c r="E11160" s="18">
        <v>10</v>
      </c>
      <c r="F11160" s="18">
        <v>15</v>
      </c>
      <c r="G11160" s="18">
        <v>23</v>
      </c>
      <c r="H11160" s="18">
        <v>33</v>
      </c>
      <c r="I11160" s="18"/>
      <c r="J11160" s="62"/>
      <c r="K11160" s="19"/>
      <c r="L11160" s="30" t="s">
        <v>74</v>
      </c>
      <c r="M11160" s="104" t="e">
        <f>#REF!</f>
        <v>#REF!</v>
      </c>
      <c r="N11160" s="113" t="e">
        <f>IF(M11160=0,"",CHOOSE(M11160,"4","6","8","10","10","15","15","15","15","15","23","23","23","23","23","23","23","23","23","23","33","33","33","33","33","33","33","33","33","33","手入力箇所","手入力箇所","手入力箇所","手入力箇所","手入力箇所","手入力箇所","手入力箇所","手入力箇所","手入力箇所","手入力箇所"))</f>
        <v>#REF!</v>
      </c>
    </row>
    <row r="11161" spans="1:14" ht="13.8" thickBot="1" x14ac:dyDescent="0.25">
      <c r="A11161" s="29" t="s">
        <v>75</v>
      </c>
      <c r="B11161" s="18">
        <v>6</v>
      </c>
      <c r="C11161" s="18">
        <v>14</v>
      </c>
      <c r="D11161" s="18">
        <v>25</v>
      </c>
      <c r="E11161" s="18">
        <v>39</v>
      </c>
      <c r="F11161" s="18"/>
      <c r="G11161" s="18"/>
      <c r="H11161" s="18"/>
      <c r="I11161" s="18"/>
      <c r="J11161" s="62"/>
      <c r="K11161" s="19"/>
      <c r="L11161" s="29" t="s">
        <v>75</v>
      </c>
      <c r="M11161" s="104" t="e">
        <f>#REF!</f>
        <v>#REF!</v>
      </c>
      <c r="N11161" s="113" t="e">
        <f>IF(M11161=0,"",CHOOSE(M11161,"6","14","25","39","39","手入力箇所","手入力箇所","手入力箇所","手入力箇所","手入力箇所","手入力箇所","手入力箇所","手入力箇所","手入力箇所","手入力箇所"))</f>
        <v>#REF!</v>
      </c>
    </row>
    <row r="11162" spans="1:14" ht="37.200000000000003" thickBot="1" x14ac:dyDescent="0.25">
      <c r="A11162" s="30" t="s">
        <v>76</v>
      </c>
      <c r="B11162" s="18">
        <v>2</v>
      </c>
      <c r="C11162" s="18">
        <v>3</v>
      </c>
      <c r="D11162" s="18">
        <v>6</v>
      </c>
      <c r="E11162" s="18">
        <v>9</v>
      </c>
      <c r="F11162" s="18"/>
      <c r="G11162" s="18"/>
      <c r="H11162" s="18"/>
      <c r="I11162" s="18"/>
      <c r="J11162" s="62"/>
      <c r="K11162" s="19"/>
      <c r="L11162" s="30" t="s">
        <v>76</v>
      </c>
      <c r="M11162" s="104" t="e">
        <f>#REF!</f>
        <v>#REF!</v>
      </c>
      <c r="N11162" s="113" t="e">
        <f>IF(M11162=0,"",CHOOSE(M11162,"2","3","6","9","9","手入力箇所","手入力箇所","手入力箇所","手入力箇所","手入力箇所","手入力箇所","手入力箇所","手入力箇所","手入力箇所","手入力箇所"))</f>
        <v>#REF!</v>
      </c>
    </row>
    <row r="11163" spans="1:14" ht="27" thickBot="1" x14ac:dyDescent="0.25">
      <c r="A11163" s="31" t="s">
        <v>77</v>
      </c>
      <c r="B11163" s="18">
        <v>12</v>
      </c>
      <c r="C11163" s="18">
        <v>18</v>
      </c>
      <c r="D11163" s="18">
        <v>22</v>
      </c>
      <c r="E11163" s="18">
        <v>26</v>
      </c>
      <c r="F11163" s="62"/>
      <c r="G11163" s="62"/>
      <c r="H11163" s="62"/>
      <c r="I11163" s="62"/>
      <c r="J11163" s="62"/>
      <c r="K11163" s="19"/>
      <c r="L11163" s="31" t="s">
        <v>77</v>
      </c>
      <c r="M11163" s="104" t="e">
        <f>#REF!</f>
        <v>#REF!</v>
      </c>
      <c r="N11163" s="113" t="e">
        <f>IF(M11163=0,"",CHOOSE(M11163,"12","18","22","26","26","手入力箇所","手入力箇所","手入力箇所","手入力箇所","手入力箇所","手入力箇所","手入力箇所","手入力箇所","手入力箇所","手入力箇所"))</f>
        <v>#REF!</v>
      </c>
    </row>
    <row r="11164" spans="1:14" ht="40.200000000000003" thickBot="1" x14ac:dyDescent="0.25">
      <c r="A11164" s="31" t="s">
        <v>78</v>
      </c>
      <c r="B11164" s="18">
        <v>5</v>
      </c>
      <c r="C11164" s="18">
        <v>8</v>
      </c>
      <c r="D11164" s="18">
        <v>11</v>
      </c>
      <c r="E11164" s="18">
        <v>14</v>
      </c>
      <c r="F11164" s="62"/>
      <c r="G11164" s="62"/>
      <c r="H11164" s="62"/>
      <c r="I11164" s="62"/>
      <c r="J11164" s="62"/>
      <c r="K11164" s="19"/>
      <c r="L11164" s="31" t="s">
        <v>78</v>
      </c>
      <c r="M11164" s="104" t="e">
        <f>#REF!</f>
        <v>#REF!</v>
      </c>
      <c r="N11164" s="113" t="e">
        <f>IF(M11164=0,"",CHOOSE(M11164,"5","8","11","14","14","手入力箇所","手入力箇所","手入力箇所","手入力箇所","手入力箇所","手入力箇所","手入力箇所","手入力箇所","手入力箇所","手入力箇所"))</f>
        <v>#REF!</v>
      </c>
    </row>
    <row r="11165" spans="1:14" ht="27" thickBot="1" x14ac:dyDescent="0.25">
      <c r="A11165" s="31" t="s">
        <v>79</v>
      </c>
      <c r="B11165" s="18">
        <v>6</v>
      </c>
      <c r="C11165" s="18">
        <v>11</v>
      </c>
      <c r="D11165" s="18">
        <v>16</v>
      </c>
      <c r="E11165" s="18">
        <v>21</v>
      </c>
      <c r="F11165" s="62"/>
      <c r="G11165" s="62"/>
      <c r="H11165" s="62"/>
      <c r="I11165" s="62"/>
      <c r="J11165" s="62"/>
      <c r="K11165" s="19"/>
      <c r="L11165" s="31" t="s">
        <v>79</v>
      </c>
      <c r="M11165" s="104" t="e">
        <f>#REF!</f>
        <v>#REF!</v>
      </c>
      <c r="N11165" s="113" t="e">
        <f>IF(M11165=0,"",CHOOSE(M11165,"6","11","16","21","21","手入力箇所","手入力箇所","手入力箇所","手入力箇所","手入力箇所","手入力箇所","手入力箇所","手入力箇所","手入力箇所"))</f>
        <v>#REF!</v>
      </c>
    </row>
    <row r="11166" spans="1:14" ht="40.200000000000003" thickBot="1" x14ac:dyDescent="0.25">
      <c r="A11166" s="31" t="s">
        <v>80</v>
      </c>
      <c r="B11166" s="18">
        <v>5</v>
      </c>
      <c r="C11166" s="18">
        <v>7</v>
      </c>
      <c r="D11166" s="18">
        <v>9</v>
      </c>
      <c r="E11166" s="18">
        <v>10</v>
      </c>
      <c r="F11166" s="62"/>
      <c r="G11166" s="62"/>
      <c r="H11166" s="62"/>
      <c r="I11166" s="62"/>
      <c r="J11166" s="62"/>
      <c r="K11166" s="19"/>
      <c r="L11166" s="31" t="s">
        <v>80</v>
      </c>
      <c r="M11166" s="104" t="e">
        <f>#REF!</f>
        <v>#REF!</v>
      </c>
      <c r="N11166" s="113" t="e">
        <f>IF(M11166=0,"",CHOOSE(M11166,"5","7","9","10","10","手入力箇所","手入力箇所","手入力箇所","手入力箇所","手入力箇所","手入力箇所","手入力箇所","手入力箇所","手入力箇所"))</f>
        <v>#REF!</v>
      </c>
    </row>
    <row r="11167" spans="1:14" ht="40.200000000000003" thickBot="1" x14ac:dyDescent="0.25">
      <c r="A11167" s="31" t="s">
        <v>81</v>
      </c>
      <c r="B11167" s="18">
        <v>9</v>
      </c>
      <c r="C11167" s="18">
        <v>14</v>
      </c>
      <c r="D11167" s="62"/>
      <c r="E11167" s="62"/>
      <c r="F11167" s="62"/>
      <c r="G11167" s="62"/>
      <c r="H11167" s="62"/>
      <c r="I11167" s="62"/>
      <c r="J11167" s="62"/>
      <c r="K11167" s="19"/>
      <c r="L11167" s="31" t="s">
        <v>81</v>
      </c>
      <c r="M11167" s="104" t="e">
        <f>#REF!</f>
        <v>#REF!</v>
      </c>
      <c r="N11167" s="113" t="e">
        <f>IF(M11167=0,"",CHOOSE(M11167,"9","14","手入力箇所","手入力箇所","手入力箇所","手入力箇所","手入力箇所","手入力箇所","手入力箇所","手入力箇所","手入力箇所","手入力箇所"))</f>
        <v>#REF!</v>
      </c>
    </row>
    <row r="11168" spans="1:14" ht="13.8" thickBot="1" x14ac:dyDescent="0.25">
      <c r="A11168" s="31" t="s">
        <v>82</v>
      </c>
      <c r="B11168" s="18">
        <v>3</v>
      </c>
      <c r="C11168" s="18">
        <v>4</v>
      </c>
      <c r="D11168" s="18">
        <v>4</v>
      </c>
      <c r="E11168" s="18">
        <v>5</v>
      </c>
      <c r="F11168" s="18">
        <v>6</v>
      </c>
      <c r="G11168" s="18">
        <v>8</v>
      </c>
      <c r="H11168" s="18">
        <v>9</v>
      </c>
      <c r="I11168" s="18">
        <v>11</v>
      </c>
      <c r="J11168" s="18">
        <v>12</v>
      </c>
      <c r="K11168" s="19"/>
      <c r="L11168" s="31" t="s">
        <v>82</v>
      </c>
      <c r="M11168" s="104" t="e">
        <f>#REF!</f>
        <v>#REF!</v>
      </c>
      <c r="N11168" s="113" t="e">
        <f>IF(M11168=0,"",CHOOSE(M11168,"3","4","4","5","5","6","6","6","6","6","8","8","8","8","8","8","8","8","8","8","9","9","9","9","9","9","9","9","9","9","11","11","11","11","11","11","11","11","11","11","12","12","12","12","12","12","12","12","12","12","12","手入力箇所","手入力箇所","手入力箇所","手入力箇所","手入力箇所","手入力箇所","手入力箇所","手入力箇所","手入力箇所","手入力箇所"))</f>
        <v>#REF!</v>
      </c>
    </row>
    <row r="11169" spans="1:14" ht="13.8" thickBot="1" x14ac:dyDescent="0.25">
      <c r="A11169" s="31" t="s">
        <v>83</v>
      </c>
      <c r="B11169" s="18">
        <v>3</v>
      </c>
      <c r="C11169" s="18">
        <v>4</v>
      </c>
      <c r="D11169" s="18">
        <v>4</v>
      </c>
      <c r="E11169" s="18">
        <v>5</v>
      </c>
      <c r="F11169" s="18">
        <v>6</v>
      </c>
      <c r="G11169" s="18">
        <v>8</v>
      </c>
      <c r="H11169" s="18">
        <v>10</v>
      </c>
      <c r="I11169" s="18">
        <v>12</v>
      </c>
      <c r="J11169" s="18">
        <v>13</v>
      </c>
      <c r="K11169" s="19"/>
      <c r="L11169" s="31" t="s">
        <v>83</v>
      </c>
      <c r="M11169" s="104" t="e">
        <f>#REF!</f>
        <v>#REF!</v>
      </c>
      <c r="N11169" s="113" t="e">
        <f>IF(M11169=0,"",CHOOSE(M11169,"3","4","4","5","5","6","6","6","6","6","8","8","8","8","8","8","8","8","8","8","10","10","10","10","10","10","10","10","10","10","12","12","12","12","12","12","12","12","12","12","13","13","13","13","13","13","13","13","13","13","13","手入力箇所","手入力箇所","手入力箇所","手入力箇所","手入力箇所","手入力箇所","手入力箇所","手入力箇所","手入力箇所","手入力箇所"))</f>
        <v>#REF!</v>
      </c>
    </row>
    <row r="11170" spans="1:14" ht="27" thickBot="1" x14ac:dyDescent="0.25">
      <c r="A11170" s="32" t="s">
        <v>84</v>
      </c>
      <c r="B11170" s="20">
        <v>1</v>
      </c>
      <c r="C11170" s="20">
        <v>2</v>
      </c>
      <c r="D11170" s="20">
        <v>3</v>
      </c>
      <c r="E11170" s="20">
        <v>4</v>
      </c>
      <c r="F11170" s="20">
        <v>8</v>
      </c>
      <c r="G11170" s="20">
        <v>19</v>
      </c>
      <c r="H11170" s="63"/>
      <c r="I11170" s="63"/>
      <c r="J11170" s="63"/>
      <c r="K11170" s="21"/>
      <c r="L11170" s="32" t="s">
        <v>84</v>
      </c>
      <c r="M11170" s="104" t="e">
        <f>#REF!</f>
        <v>#REF!</v>
      </c>
      <c r="N11170" s="113" t="e">
        <f>IF(M11170=0,"",CHOOSE(M11170,"1","2","3","4","4","8","8","8","8","8","19","19","19","19","19","19","19","19","19","19","手入力箇所","手入力箇所","手入力箇所","手入力箇所","手入力箇所","手入力箇所","手入力箇所","手入力箇所","手入力箇所","手入力箇所"))</f>
        <v>#REF!</v>
      </c>
    </row>
    <row r="11171" spans="1:14" ht="13.8" thickBot="1" x14ac:dyDescent="0.25"/>
    <row r="11172" spans="1:14" ht="13.8" thickBot="1" x14ac:dyDescent="0.25">
      <c r="A11172" s="686" t="e">
        <f>A11145</f>
        <v>#REF!</v>
      </c>
      <c r="B11172" s="686"/>
      <c r="C11172" s="686"/>
      <c r="D11172" s="687" t="s">
        <v>193</v>
      </c>
      <c r="E11172" s="687"/>
      <c r="F11172" s="687"/>
      <c r="G11172" s="687"/>
      <c r="H11172" s="687"/>
      <c r="I11172" s="687"/>
      <c r="J11172" s="687"/>
      <c r="K11172" s="687"/>
      <c r="L11172" s="687"/>
      <c r="M11172" s="687"/>
      <c r="N11172" s="687"/>
    </row>
    <row r="11173" spans="1:14" ht="13.8" thickBot="1" x14ac:dyDescent="0.25">
      <c r="A11173" s="105"/>
      <c r="B11173" s="33">
        <v>1</v>
      </c>
      <c r="C11173" s="24">
        <v>2</v>
      </c>
      <c r="D11173" s="24">
        <v>3</v>
      </c>
      <c r="E11173" s="24" t="s">
        <v>58</v>
      </c>
      <c r="F11173" s="24" t="s">
        <v>59</v>
      </c>
      <c r="G11173" s="24" t="s">
        <v>60</v>
      </c>
      <c r="H11173" s="24" t="s">
        <v>61</v>
      </c>
      <c r="I11173" s="24" t="s">
        <v>62</v>
      </c>
      <c r="J11173" s="24" t="s">
        <v>194</v>
      </c>
      <c r="K11173" s="102" t="s">
        <v>85</v>
      </c>
      <c r="L11173" s="105" t="s">
        <v>189</v>
      </c>
      <c r="M11173" s="105" t="s">
        <v>188</v>
      </c>
      <c r="N11173" s="105" t="s">
        <v>51</v>
      </c>
    </row>
    <row r="11174" spans="1:14" ht="13.8" thickBot="1" x14ac:dyDescent="0.25">
      <c r="A11174" s="26" t="s">
        <v>56</v>
      </c>
      <c r="B11174" s="22">
        <v>16</v>
      </c>
      <c r="C11174" s="22">
        <v>25</v>
      </c>
      <c r="D11174" s="22">
        <v>32</v>
      </c>
      <c r="E11174" s="22">
        <v>38</v>
      </c>
      <c r="F11174" s="22">
        <v>56</v>
      </c>
      <c r="G11174" s="22">
        <v>87</v>
      </c>
      <c r="H11174" s="22">
        <v>121</v>
      </c>
      <c r="I11174" s="22"/>
      <c r="J11174" s="23"/>
      <c r="K11174" s="68"/>
      <c r="L11174" s="107" t="s">
        <v>56</v>
      </c>
      <c r="M11174" s="103" t="e">
        <f>#REF!</f>
        <v>#REF!</v>
      </c>
      <c r="N11174" s="103" t="e">
        <f>IF(M11174=0,"",CHOOSE(M11174,"16","25","32","38","38","56","56","56","56","56","87","87","87","87","87","87","87","87","87","87","121","121","121","121","121","121","121","121","121","121","手入力箇所","手入力箇所","手入力箇所","手入力箇所","手入力箇所","手入力箇所","手入力箇所","手入力箇所","手入力箇所","手入力箇所"))</f>
        <v>#REF!</v>
      </c>
    </row>
    <row r="11175" spans="1:14" ht="13.8" thickBot="1" x14ac:dyDescent="0.25">
      <c r="A11175" s="27" t="s">
        <v>57</v>
      </c>
      <c r="B11175" s="18">
        <v>25</v>
      </c>
      <c r="C11175" s="18">
        <v>33</v>
      </c>
      <c r="D11175" s="18">
        <v>40</v>
      </c>
      <c r="E11175" s="18">
        <v>45</v>
      </c>
      <c r="F11175" s="18">
        <v>58</v>
      </c>
      <c r="G11175" s="18">
        <v>79</v>
      </c>
      <c r="H11175" s="18"/>
      <c r="I11175" s="18"/>
      <c r="J11175" s="62"/>
      <c r="K11175" s="69"/>
      <c r="L11175" s="107" t="s">
        <v>57</v>
      </c>
      <c r="M11175" s="103" t="e">
        <f>#REF!</f>
        <v>#REF!</v>
      </c>
      <c r="N11175" s="103" t="e">
        <f>IF(M11175=0,"",CHOOSE(M11175,"25","33","40","45","45","58","58","58","58","58","79","79","79","79","79","79","79","79","79","79","手入力箇所","手入力箇所","手入力箇所","手入力箇所","手入力箇所","手入力箇所","手入力箇所","手入力箇所","手入力箇所","手入力箇所"))</f>
        <v>#REF!</v>
      </c>
    </row>
    <row r="11176" spans="1:14" ht="48.6" thickBot="1" x14ac:dyDescent="0.25">
      <c r="A11176" s="28" t="s">
        <v>64</v>
      </c>
      <c r="B11176" s="18">
        <v>32</v>
      </c>
      <c r="C11176" s="18"/>
      <c r="D11176" s="18"/>
      <c r="E11176" s="18"/>
      <c r="F11176" s="18"/>
      <c r="G11176" s="18"/>
      <c r="H11176" s="18"/>
      <c r="I11176" s="18"/>
      <c r="J11176" s="62"/>
      <c r="K11176" s="69"/>
      <c r="L11176" s="108" t="s">
        <v>64</v>
      </c>
      <c r="M11176" s="103" t="e">
        <f>#REF!</f>
        <v>#REF!</v>
      </c>
      <c r="N11176" s="103" t="e">
        <f>IF(M11176=0,"",CHOOSE(M11176,"32","手入力箇所","手入力箇所","手入力箇所","手入力箇所","手入力箇所","手入力箇所","手入力箇所","手入力箇所","手入力箇所","手入力箇所"))</f>
        <v>#REF!</v>
      </c>
    </row>
    <row r="11177" spans="1:14" ht="48.6" thickBot="1" x14ac:dyDescent="0.25">
      <c r="A11177" s="28" t="s">
        <v>65</v>
      </c>
      <c r="B11177" s="18">
        <v>36</v>
      </c>
      <c r="C11177" s="18"/>
      <c r="D11177" s="18"/>
      <c r="E11177" s="18"/>
      <c r="F11177" s="18"/>
      <c r="G11177" s="18"/>
      <c r="H11177" s="18"/>
      <c r="I11177" s="18"/>
      <c r="J11177" s="62"/>
      <c r="K11177" s="69"/>
      <c r="L11177" s="108" t="s">
        <v>65</v>
      </c>
      <c r="M11177" s="103" t="e">
        <f>#REF!</f>
        <v>#REF!</v>
      </c>
      <c r="N11177" s="103" t="e">
        <f>IF(M11177=0,"",CHOOSE(M11177,"36","手入力箇所","手入力箇所","手入力箇所","手入力箇所","手入力箇所","手入力箇所","手入力箇所","手入力箇所","手入力箇所","手入力箇所"))</f>
        <v>#REF!</v>
      </c>
    </row>
    <row r="11178" spans="1:14" ht="24.6" thickBot="1" x14ac:dyDescent="0.25">
      <c r="A11178" s="28" t="s">
        <v>66</v>
      </c>
      <c r="B11178" s="18">
        <v>24</v>
      </c>
      <c r="C11178" s="18">
        <v>30</v>
      </c>
      <c r="D11178" s="18">
        <v>33</v>
      </c>
      <c r="E11178" s="18">
        <v>35</v>
      </c>
      <c r="F11178" s="18">
        <v>42</v>
      </c>
      <c r="G11178" s="18"/>
      <c r="H11178" s="18"/>
      <c r="I11178" s="18"/>
      <c r="J11178" s="62"/>
      <c r="K11178" s="69"/>
      <c r="L11178" s="108" t="s">
        <v>66</v>
      </c>
      <c r="M11178" s="103" t="e">
        <f>#REF!</f>
        <v>#REF!</v>
      </c>
      <c r="N11178" s="103" t="e">
        <f>IF(M11178=0,"",CHOOSE(M11178,"24","30","33","35","35","42","42","42","42","42","手入力箇所","手入力箇所","手入力箇所","手入力箇所","手入力箇所","手入力箇所","手入力箇所","手入力箇所","手入力箇所","手入力箇所"))</f>
        <v>#REF!</v>
      </c>
    </row>
    <row r="11179" spans="1:14" ht="36.6" thickBot="1" x14ac:dyDescent="0.25">
      <c r="A11179" s="28" t="s">
        <v>67</v>
      </c>
      <c r="B11179" s="18">
        <v>7</v>
      </c>
      <c r="C11179" s="18">
        <v>12</v>
      </c>
      <c r="D11179" s="18">
        <v>16</v>
      </c>
      <c r="E11179" s="18">
        <v>19</v>
      </c>
      <c r="F11179" s="18"/>
      <c r="G11179" s="18"/>
      <c r="H11179" s="18"/>
      <c r="I11179" s="18"/>
      <c r="J11179" s="62"/>
      <c r="K11179" s="69"/>
      <c r="L11179" s="108" t="s">
        <v>67</v>
      </c>
      <c r="M11179" s="103" t="e">
        <f>#REF!</f>
        <v>#REF!</v>
      </c>
      <c r="N11179" s="103" t="e">
        <f>IF(M11179=0,"",CHOOSE(M11179,"7","12","16","19","19","手入力箇所","手入力箇所","手入力箇所","手入力箇所","手入力箇所","手入力箇所","手入力箇所","手入力箇所","手入力箇所","手入力箇所"))</f>
        <v>#REF!</v>
      </c>
    </row>
    <row r="11180" spans="1:14" ht="24.6" thickBot="1" x14ac:dyDescent="0.25">
      <c r="A11180" s="28" t="s">
        <v>68</v>
      </c>
      <c r="B11180" s="18">
        <v>21</v>
      </c>
      <c r="C11180" s="18">
        <v>35</v>
      </c>
      <c r="D11180" s="18">
        <v>48</v>
      </c>
      <c r="E11180" s="18">
        <v>59</v>
      </c>
      <c r="F11180" s="18">
        <v>94</v>
      </c>
      <c r="G11180" s="18">
        <v>159</v>
      </c>
      <c r="H11180" s="18">
        <v>235</v>
      </c>
      <c r="I11180" s="18"/>
      <c r="J11180" s="62"/>
      <c r="K11180" s="69"/>
      <c r="L11180" s="108" t="s">
        <v>68</v>
      </c>
      <c r="M11180" s="103" t="e">
        <f>#REF!</f>
        <v>#REF!</v>
      </c>
      <c r="N11180" s="103" t="e">
        <f>IF(M11180=0,"",CHOOSE(M11180,"21","35","48","59","59","94","94","94","94","94","159","159","159","159","159","159","159","159","159","159","235","235","235","235","235","235","235","235","235","235","手入力箇所","手入力箇所","手入力箇所","手入力箇所","手入力箇所","手入力箇所","手入力箇所","手入力箇所","手入力箇所","手入力箇所"))</f>
        <v>#REF!</v>
      </c>
    </row>
    <row r="11181" spans="1:14" ht="36.6" thickBot="1" x14ac:dyDescent="0.25">
      <c r="A11181" s="28" t="s">
        <v>69</v>
      </c>
      <c r="B11181" s="18">
        <v>22</v>
      </c>
      <c r="C11181" s="18">
        <v>26</v>
      </c>
      <c r="D11181" s="18">
        <v>28</v>
      </c>
      <c r="E11181" s="18">
        <v>29</v>
      </c>
      <c r="F11181" s="18">
        <v>34</v>
      </c>
      <c r="G11181" s="18"/>
      <c r="H11181" s="18"/>
      <c r="I11181" s="18"/>
      <c r="J11181" s="62"/>
      <c r="K11181" s="69"/>
      <c r="L11181" s="108" t="s">
        <v>69</v>
      </c>
      <c r="M11181" s="103" t="e">
        <f>#REF!</f>
        <v>#REF!</v>
      </c>
      <c r="N11181" s="103" t="e">
        <f>IF(M11181=0,"",CHOOSE(M11181,"22","26","28","29","29","34","34","34","34","34","手入力箇所","手入力箇所","手入力箇所","手入力箇所","手入力箇所","手入力箇所","手入力箇所","手入力箇所","手入力箇所","手入力箇所"))</f>
        <v>#REF!</v>
      </c>
    </row>
    <row r="11182" spans="1:14" ht="13.8" thickBot="1" x14ac:dyDescent="0.25">
      <c r="A11182" s="27" t="s">
        <v>63</v>
      </c>
      <c r="B11182" s="18">
        <v>21</v>
      </c>
      <c r="C11182" s="18">
        <v>33</v>
      </c>
      <c r="D11182" s="18">
        <v>46</v>
      </c>
      <c r="E11182" s="18">
        <v>56</v>
      </c>
      <c r="F11182" s="18">
        <v>89</v>
      </c>
      <c r="G11182" s="18">
        <v>151</v>
      </c>
      <c r="H11182" s="18">
        <v>224</v>
      </c>
      <c r="I11182" s="18">
        <v>289</v>
      </c>
      <c r="J11182" s="18">
        <v>350</v>
      </c>
      <c r="K11182" s="69"/>
      <c r="L11182" s="107" t="s">
        <v>63</v>
      </c>
      <c r="M11182" s="103" t="e">
        <f>#REF!</f>
        <v>#REF!</v>
      </c>
      <c r="N11182" s="103" t="e">
        <f>IF(M11182=0,"",CHOOSE(M11182,"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183" spans="1:14" ht="24.6" thickBot="1" x14ac:dyDescent="0.25">
      <c r="A11183" s="34" t="s">
        <v>70</v>
      </c>
      <c r="B11183" s="35">
        <v>13</v>
      </c>
      <c r="C11183" s="35">
        <v>33</v>
      </c>
      <c r="D11183" s="35">
        <v>59</v>
      </c>
      <c r="E11183" s="35"/>
      <c r="F11183" s="35"/>
      <c r="G11183" s="35"/>
      <c r="H11183" s="35"/>
      <c r="I11183" s="35"/>
      <c r="J11183" s="36"/>
      <c r="K11183" s="67"/>
      <c r="L11183" s="108" t="s">
        <v>70</v>
      </c>
      <c r="M11183" s="103" t="e">
        <f>#REF!</f>
        <v>#REF!</v>
      </c>
      <c r="N11183" s="103" t="e">
        <f>IF(M11183=0,"",CHOOSE(M11183,"13","33","59","手入力箇所","手入力箇所","手入力箇所","手入力箇所","手入力箇所","手入力箇所","手入力箇所","手入力箇所","手入力箇所","手入力箇所"))</f>
        <v>#REF!</v>
      </c>
    </row>
    <row r="11184" spans="1:14" ht="13.8" thickBot="1" x14ac:dyDescent="0.25">
      <c r="A11184" s="37" t="s">
        <v>71</v>
      </c>
      <c r="B11184" s="17">
        <v>23</v>
      </c>
      <c r="C11184" s="17">
        <v>39</v>
      </c>
      <c r="D11184" s="17">
        <v>97</v>
      </c>
      <c r="E11184" s="17"/>
      <c r="F11184" s="17"/>
      <c r="G11184" s="17"/>
      <c r="H11184" s="17"/>
      <c r="I11184" s="17"/>
      <c r="J11184" s="64"/>
      <c r="K11184" s="70"/>
      <c r="L11184" s="109" t="s">
        <v>71</v>
      </c>
      <c r="M11184" s="103" t="e">
        <f>#REF!</f>
        <v>#REF!</v>
      </c>
      <c r="N11184" s="103" t="e">
        <f>IF(M11184=0,"",CHOOSE(M11184,"23","39","97","手入力箇所","手入力箇所","手入力箇所","手入力箇所","手入力箇所","手入力箇所","手入力箇所","手入力箇所","手入力箇所","手入力箇所"))</f>
        <v>#REF!</v>
      </c>
    </row>
    <row r="11185" spans="1:14" ht="13.8" thickBot="1" x14ac:dyDescent="0.25">
      <c r="A11185" s="29" t="s">
        <v>72</v>
      </c>
      <c r="B11185" s="18">
        <v>21</v>
      </c>
      <c r="C11185" s="18">
        <v>37</v>
      </c>
      <c r="D11185" s="18">
        <v>58</v>
      </c>
      <c r="E11185" s="18">
        <v>76</v>
      </c>
      <c r="F11185" s="18">
        <v>137</v>
      </c>
      <c r="G11185" s="18"/>
      <c r="H11185" s="18"/>
      <c r="I11185" s="18"/>
      <c r="J11185" s="62"/>
      <c r="K11185" s="69"/>
      <c r="L11185" s="109" t="s">
        <v>72</v>
      </c>
      <c r="M11185" s="103" t="e">
        <f>#REF!</f>
        <v>#REF!</v>
      </c>
      <c r="N11185" s="103" t="e">
        <f>IF(M11185=0,"",CHOOSE(M11185,"21","37","58","76","76","137","137","137","137","137","手入力箇所","手入力箇所","手入力箇所","手入力箇所","手入力箇所","手入力箇所","手入力箇所","手入力箇所","手入力箇所","手入力箇所"))</f>
        <v>#REF!</v>
      </c>
    </row>
    <row r="11186" spans="1:14" ht="13.8" thickBot="1" x14ac:dyDescent="0.25">
      <c r="A11186" s="29" t="s">
        <v>73</v>
      </c>
      <c r="B11186" s="18">
        <v>48</v>
      </c>
      <c r="C11186" s="18">
        <v>93</v>
      </c>
      <c r="D11186" s="18">
        <v>138</v>
      </c>
      <c r="E11186" s="18">
        <v>183</v>
      </c>
      <c r="F11186" s="18"/>
      <c r="G11186" s="18"/>
      <c r="H11186" s="18"/>
      <c r="I11186" s="18"/>
      <c r="J11186" s="62"/>
      <c r="K11186" s="69"/>
      <c r="L11186" s="109" t="s">
        <v>73</v>
      </c>
      <c r="M11186" s="103" t="e">
        <f>#REF!</f>
        <v>#REF!</v>
      </c>
      <c r="N11186" s="103" t="e">
        <f>IF(M11186=0,"",CHOOSE(M11186,"48","93","138","183","183","手入力箇所","手入力箇所","手入力箇所","手入力箇所","手入力箇所","手入力箇所","手入力箇所","手入力箇所","手入力箇所","手入力箇所"))</f>
        <v>#REF!</v>
      </c>
    </row>
    <row r="11187" spans="1:14" ht="37.200000000000003" thickBot="1" x14ac:dyDescent="0.25">
      <c r="A11187" s="30" t="s">
        <v>74</v>
      </c>
      <c r="B11187" s="18">
        <v>13</v>
      </c>
      <c r="C11187" s="18">
        <v>26</v>
      </c>
      <c r="D11187" s="18">
        <v>40</v>
      </c>
      <c r="E11187" s="18">
        <v>55</v>
      </c>
      <c r="F11187" s="18">
        <v>107</v>
      </c>
      <c r="G11187" s="18">
        <v>224</v>
      </c>
      <c r="H11187" s="18">
        <v>386</v>
      </c>
      <c r="I11187" s="18"/>
      <c r="J11187" s="62"/>
      <c r="K11187" s="69"/>
      <c r="L11187" s="110" t="s">
        <v>74</v>
      </c>
      <c r="M11187" s="103" t="e">
        <f>#REF!</f>
        <v>#REF!</v>
      </c>
      <c r="N11187" s="103" t="e">
        <f>IF(M11187=0,"",CHOOSE(M11187,"13","26","40","55","55","107","107","107","107","107","224","224","224","224","224","224","224","224","224","224","386","386","386","386","386","386","386","386","386","386","手入力箇所","手入力箇所","手入力箇所","手入力箇所","手入力箇所","手入力箇所","手入力箇所","手入力箇所","手入力箇所","手入力箇所"))</f>
        <v>#REF!</v>
      </c>
    </row>
    <row r="11188" spans="1:14" ht="13.8" thickBot="1" x14ac:dyDescent="0.25">
      <c r="A11188" s="29" t="s">
        <v>75</v>
      </c>
      <c r="B11188" s="18">
        <v>36</v>
      </c>
      <c r="C11188" s="18">
        <v>98</v>
      </c>
      <c r="D11188" s="18">
        <v>173</v>
      </c>
      <c r="E11188" s="18">
        <v>274</v>
      </c>
      <c r="F11188" s="18"/>
      <c r="G11188" s="18"/>
      <c r="H11188" s="18"/>
      <c r="I11188" s="18"/>
      <c r="J11188" s="62"/>
      <c r="K11188" s="69"/>
      <c r="L11188" s="109" t="s">
        <v>75</v>
      </c>
      <c r="M11188" s="103" t="e">
        <f>#REF!</f>
        <v>#REF!</v>
      </c>
      <c r="N11188" s="103" t="e">
        <f>IF(M11188=0,"",CHOOSE(M11188,"36","98","173","274","274","手入力箇所","手入力箇所","手入力箇所","手入力箇所","手入力箇所","手入力箇所","手入力箇所","手入力箇所","手入力箇所","手入力箇所"))</f>
        <v>#REF!</v>
      </c>
    </row>
    <row r="11189" spans="1:14" ht="37.200000000000003" thickBot="1" x14ac:dyDescent="0.25">
      <c r="A11189" s="30" t="s">
        <v>76</v>
      </c>
      <c r="B11189" s="18">
        <v>127</v>
      </c>
      <c r="C11189" s="18">
        <v>127</v>
      </c>
      <c r="D11189" s="18">
        <v>127</v>
      </c>
      <c r="E11189" s="18">
        <v>127</v>
      </c>
      <c r="F11189" s="18"/>
      <c r="G11189" s="18"/>
      <c r="H11189" s="18"/>
      <c r="I11189" s="18"/>
      <c r="J11189" s="62"/>
      <c r="K11189" s="69"/>
      <c r="L11189" s="110" t="s">
        <v>76</v>
      </c>
      <c r="M11189" s="103" t="e">
        <f>#REF!</f>
        <v>#REF!</v>
      </c>
      <c r="N11189" s="103" t="e">
        <f>IF(M11189=0,"",CHOOSE(M11189,"127","127","127","127","127","手入力箇所","手入力箇所","手入力箇所","手入力箇所","手入力箇所","手入力箇所","手入力箇所","手入力箇所","手入力箇所","手入力箇所"))</f>
        <v>#REF!</v>
      </c>
    </row>
    <row r="11190" spans="1:14" ht="27" thickBot="1" x14ac:dyDescent="0.25">
      <c r="A11190" s="31" t="s">
        <v>77</v>
      </c>
      <c r="B11190" s="18">
        <v>42</v>
      </c>
      <c r="C11190" s="18">
        <v>90</v>
      </c>
      <c r="D11190" s="18">
        <v>141</v>
      </c>
      <c r="E11190" s="18">
        <v>193</v>
      </c>
      <c r="F11190" s="62"/>
      <c r="G11190" s="62"/>
      <c r="H11190" s="62"/>
      <c r="I11190" s="62"/>
      <c r="J11190" s="62"/>
      <c r="K11190" s="69"/>
      <c r="L11190" s="111" t="s">
        <v>77</v>
      </c>
      <c r="M11190" s="103" t="e">
        <f>#REF!</f>
        <v>#REF!</v>
      </c>
      <c r="N11190" s="103" t="e">
        <f>IF(M11190=0,"",CHOOSE(M11190,"42","90","141","193","1936","手入力箇所","手入力箇所","手入力箇所","手入力箇所","手入力箇所","手入力箇所","手入力箇所","手入力箇所","手入力箇所","手入力箇所"))</f>
        <v>#REF!</v>
      </c>
    </row>
    <row r="11191" spans="1:14" ht="40.200000000000003" thickBot="1" x14ac:dyDescent="0.25">
      <c r="A11191" s="31" t="s">
        <v>78</v>
      </c>
      <c r="B11191" s="18">
        <v>24</v>
      </c>
      <c r="C11191" s="18">
        <v>43</v>
      </c>
      <c r="D11191" s="18">
        <v>61</v>
      </c>
      <c r="E11191" s="18">
        <v>76</v>
      </c>
      <c r="F11191" s="62"/>
      <c r="G11191" s="62"/>
      <c r="H11191" s="62"/>
      <c r="I11191" s="62"/>
      <c r="J11191" s="62"/>
      <c r="K11191" s="69"/>
      <c r="L11191" s="111" t="s">
        <v>78</v>
      </c>
      <c r="M11191" s="103" t="e">
        <f>#REF!</f>
        <v>#REF!</v>
      </c>
      <c r="N11191" s="103" t="e">
        <f>IF(M11191=0,"",CHOOSE(M11191,"24","43","61","76","76","手入力箇所","手入力箇所","手入力箇所","手入力箇所","手入力箇所","手入力箇所","手入力箇所","手入力箇所","手入力箇所","手入力箇所"))</f>
        <v>#REF!</v>
      </c>
    </row>
    <row r="11192" spans="1:14" ht="27" thickBot="1" x14ac:dyDescent="0.25">
      <c r="A11192" s="31" t="s">
        <v>79</v>
      </c>
      <c r="B11192" s="18">
        <v>54</v>
      </c>
      <c r="C11192" s="18">
        <v>77</v>
      </c>
      <c r="D11192" s="18">
        <v>94</v>
      </c>
      <c r="E11192" s="18">
        <v>107</v>
      </c>
      <c r="F11192" s="62"/>
      <c r="G11192" s="62"/>
      <c r="H11192" s="62"/>
      <c r="I11192" s="62"/>
      <c r="J11192" s="62"/>
      <c r="K11192" s="69"/>
      <c r="L11192" s="111" t="s">
        <v>79</v>
      </c>
      <c r="M11192" s="103" t="e">
        <f>#REF!</f>
        <v>#REF!</v>
      </c>
      <c r="N11192" s="103" t="e">
        <f>IF(M11192=0,"",CHOOSE(M11192,"54","77","94","107","107","手入力箇所","手入力箇所","手入力箇所","手入力箇所","手入力箇所","手入力箇所","手入力箇所","手入力箇所","手入力箇所","手入力箇所"))</f>
        <v>#REF!</v>
      </c>
    </row>
    <row r="11193" spans="1:14" ht="40.200000000000003" thickBot="1" x14ac:dyDescent="0.25">
      <c r="A11193" s="31" t="s">
        <v>80</v>
      </c>
      <c r="B11193" s="18">
        <v>49</v>
      </c>
      <c r="C11193" s="18">
        <v>53</v>
      </c>
      <c r="D11193" s="18">
        <v>55</v>
      </c>
      <c r="E11193" s="18">
        <v>56</v>
      </c>
      <c r="F11193" s="62"/>
      <c r="G11193" s="62"/>
      <c r="H11193" s="62"/>
      <c r="I11193" s="62"/>
      <c r="J11193" s="62"/>
      <c r="K11193" s="69"/>
      <c r="L11193" s="111" t="s">
        <v>80</v>
      </c>
      <c r="M11193" s="103" t="e">
        <f>#REF!</f>
        <v>#REF!</v>
      </c>
      <c r="N11193" s="103" t="e">
        <f>IF(M11193=0,"",CHOOSE(M11193,"49","53","55","56","56","手入力箇所","手入力箇所","手入力箇所","手入力箇所","手入力箇所","手入力箇所","手入力箇所","手入力箇所","手入力箇所","手入力箇所"))</f>
        <v>#REF!</v>
      </c>
    </row>
    <row r="11194" spans="1:14" ht="40.200000000000003" thickBot="1" x14ac:dyDescent="0.25">
      <c r="A11194" s="38" t="s">
        <v>81</v>
      </c>
      <c r="B11194" s="35">
        <v>232</v>
      </c>
      <c r="C11194" s="35">
        <v>232</v>
      </c>
      <c r="D11194" s="36"/>
      <c r="E11194" s="36"/>
      <c r="F11194" s="36"/>
      <c r="G11194" s="36"/>
      <c r="H11194" s="36"/>
      <c r="I11194" s="36"/>
      <c r="J11194" s="36"/>
      <c r="K11194" s="67"/>
      <c r="L11194" s="111" t="s">
        <v>81</v>
      </c>
      <c r="M11194" s="103" t="e">
        <f>#REF!</f>
        <v>#REF!</v>
      </c>
      <c r="N11194" s="103" t="e">
        <f>IF(M11194=0,"",CHOOSE(M11194,"232","232","手入力箇所","手入力箇所","手入力箇所","手入力箇所","手入力箇所","手入力箇所","手入力箇所","手入力箇所","手入力箇所","手入力箇所"))</f>
        <v>#REF!</v>
      </c>
    </row>
    <row r="11195" spans="1:14" ht="13.8" thickBot="1" x14ac:dyDescent="0.25">
      <c r="A11195" s="39" t="s">
        <v>82</v>
      </c>
      <c r="B11195" s="17">
        <v>6</v>
      </c>
      <c r="C11195" s="17">
        <v>9</v>
      </c>
      <c r="D11195" s="17">
        <v>11</v>
      </c>
      <c r="E11195" s="17">
        <v>13</v>
      </c>
      <c r="F11195" s="17">
        <v>18</v>
      </c>
      <c r="G11195" s="17">
        <v>26</v>
      </c>
      <c r="H11195" s="17">
        <v>35</v>
      </c>
      <c r="I11195" s="17">
        <v>43</v>
      </c>
      <c r="J11195" s="17">
        <v>49</v>
      </c>
      <c r="K11195" s="70"/>
      <c r="L11195" s="111" t="s">
        <v>82</v>
      </c>
      <c r="M11195" s="103" t="e">
        <f>#REF!</f>
        <v>#REF!</v>
      </c>
      <c r="N11195" s="103" t="e">
        <f>IF(M11195=0,"",CHOOSE(M11195,"6","9","11","13","13","18","18","18","18","18","26","26","26","26","26","26","26","26","26","26","35","35","35","35","35","35","35","35","35","35","43","43","43","43","43","43","43","43","43","43","49","49","49","49","49","49","49","49","49","49","手入力箇所","手入力箇所","手入力箇所","手入力箇所","手入力箇所","手入力箇所","手入力箇所","手入力箇所","手入力箇所","手入力箇所"))</f>
        <v>#REF!</v>
      </c>
    </row>
    <row r="11196" spans="1:14" ht="13.8" thickBot="1" x14ac:dyDescent="0.25">
      <c r="A11196" s="31" t="s">
        <v>83</v>
      </c>
      <c r="B11196" s="18">
        <v>6</v>
      </c>
      <c r="C11196" s="18">
        <v>10</v>
      </c>
      <c r="D11196" s="18">
        <v>14</v>
      </c>
      <c r="E11196" s="18">
        <v>17</v>
      </c>
      <c r="F11196" s="18">
        <v>29</v>
      </c>
      <c r="G11196" s="18">
        <v>50</v>
      </c>
      <c r="H11196" s="18">
        <v>76</v>
      </c>
      <c r="I11196" s="18">
        <v>100</v>
      </c>
      <c r="J11196" s="18">
        <v>123</v>
      </c>
      <c r="K11196" s="69"/>
      <c r="L11196" s="111" t="s">
        <v>83</v>
      </c>
      <c r="M11196" s="103" t="e">
        <f>#REF!</f>
        <v>#REF!</v>
      </c>
      <c r="N11196" s="103" t="e">
        <f>IF(M11196=0,"",CHOOSE(M11196,"6","10","14","17","17","29","29","29","29","29","50","50","50","50","50","50","50","50","50","50","76","76","76","76","76","76","76","76","76","76","100","100","100","100","100","100","100","100","100","100","123","123","123","123","123","123","123","123","123","123","手入力箇所","手入力箇所","手入力箇所","手入力箇所","手入力箇所","手入力箇所","手入力箇所","手入力箇所","手入力箇所"))</f>
        <v>#REF!</v>
      </c>
    </row>
    <row r="11197" spans="1:14" ht="27" thickBot="1" x14ac:dyDescent="0.25">
      <c r="A11197" s="32" t="s">
        <v>84</v>
      </c>
      <c r="B11197" s="20">
        <v>9</v>
      </c>
      <c r="C11197" s="20">
        <v>15</v>
      </c>
      <c r="D11197" s="20">
        <v>20</v>
      </c>
      <c r="E11197" s="20">
        <v>24</v>
      </c>
      <c r="F11197" s="20">
        <v>39</v>
      </c>
      <c r="G11197" s="20">
        <v>65</v>
      </c>
      <c r="H11197" s="63"/>
      <c r="I11197" s="63"/>
      <c r="J11197" s="63"/>
      <c r="K11197" s="106"/>
      <c r="L11197" s="111" t="s">
        <v>84</v>
      </c>
      <c r="M11197" s="103" t="e">
        <f>#REF!</f>
        <v>#REF!</v>
      </c>
      <c r="N11197" s="103" t="e">
        <f>IF(M11197=0,"",CHOOSE(M11197,"9","15","20","24","24","39","39","39","39","39","65","65","65","65","65","65","65","65","65","65","手入力箇所","手入力箇所","手入力箇所","手入力箇所","手入力箇所","手入力箇所","手入力箇所","手入力箇所","手入力箇所","手入力箇所"))</f>
        <v>#REF!</v>
      </c>
    </row>
    <row r="11200" spans="1:14" ht="13.8" thickBot="1" x14ac:dyDescent="0.25"/>
    <row r="11201" spans="1:14" ht="13.8" thickBot="1" x14ac:dyDescent="0.25">
      <c r="A11201" s="688" t="e">
        <f>#REF!</f>
        <v>#REF!</v>
      </c>
      <c r="B11201" s="688"/>
      <c r="C11201" s="688"/>
      <c r="D11201" s="689" t="s">
        <v>192</v>
      </c>
      <c r="E11201" s="689"/>
      <c r="F11201" s="689"/>
      <c r="G11201" s="689"/>
      <c r="H11201" s="689"/>
      <c r="I11201" s="689"/>
      <c r="J11201" s="689"/>
      <c r="K11201" s="689"/>
      <c r="L11201" s="689"/>
      <c r="M11201" s="689"/>
      <c r="N11201" s="689"/>
    </row>
    <row r="11202" spans="1:14" ht="13.8" thickBot="1" x14ac:dyDescent="0.25">
      <c r="A11202" s="65"/>
      <c r="B11202" s="33">
        <v>1</v>
      </c>
      <c r="C11202" s="24">
        <v>2</v>
      </c>
      <c r="D11202" s="24">
        <v>3</v>
      </c>
      <c r="E11202" s="24" t="s">
        <v>58</v>
      </c>
      <c r="F11202" s="24" t="s">
        <v>59</v>
      </c>
      <c r="G11202" s="24" t="s">
        <v>60</v>
      </c>
      <c r="H11202" s="24" t="s">
        <v>61</v>
      </c>
      <c r="I11202" s="24" t="s">
        <v>62</v>
      </c>
      <c r="J11202" s="24" t="s">
        <v>194</v>
      </c>
      <c r="K11202" s="25" t="s">
        <v>85</v>
      </c>
      <c r="L11202" s="105" t="s">
        <v>189</v>
      </c>
      <c r="M11202" s="105" t="s">
        <v>188</v>
      </c>
      <c r="N11202" s="105" t="s">
        <v>51</v>
      </c>
    </row>
    <row r="11203" spans="1:14" ht="13.8" thickBot="1" x14ac:dyDescent="0.25">
      <c r="A11203" s="26" t="s">
        <v>56</v>
      </c>
      <c r="B11203" s="22">
        <v>5</v>
      </c>
      <c r="C11203" s="22">
        <v>7</v>
      </c>
      <c r="D11203" s="22">
        <v>8</v>
      </c>
      <c r="E11203" s="22">
        <v>8</v>
      </c>
      <c r="F11203" s="22">
        <v>10</v>
      </c>
      <c r="G11203" s="22">
        <v>13</v>
      </c>
      <c r="H11203" s="22">
        <v>16</v>
      </c>
      <c r="I11203" s="22"/>
      <c r="J11203" s="23"/>
      <c r="K11203" s="1"/>
      <c r="L11203" s="26" t="s">
        <v>56</v>
      </c>
      <c r="M11203" s="104" t="e">
        <f>#REF!</f>
        <v>#REF!</v>
      </c>
      <c r="N11203" s="112" t="e">
        <f>IF(M11203=0,"",CHOOSE(M11203,"5","7","8","8","8","10","10","10","10","10","13","13","13","13","13","13","13","13","13","13","16","16","16","16","16","16","16","16","16","16","16","手入力箇所","手入力箇所","手入力箇所","手入力箇所","手入力箇所","手入力箇所","手入力箇所","手入力箇所","手入力箇所","手入力箇所"))</f>
        <v>#REF!</v>
      </c>
    </row>
    <row r="11204" spans="1:14" ht="13.8" thickBot="1" x14ac:dyDescent="0.25">
      <c r="A11204" s="27" t="s">
        <v>57</v>
      </c>
      <c r="B11204" s="18">
        <v>5</v>
      </c>
      <c r="C11204" s="18">
        <v>7</v>
      </c>
      <c r="D11204" s="18">
        <v>8</v>
      </c>
      <c r="E11204" s="18">
        <v>9</v>
      </c>
      <c r="F11204" s="18">
        <v>12</v>
      </c>
      <c r="G11204" s="18">
        <v>16</v>
      </c>
      <c r="H11204" s="18"/>
      <c r="I11204" s="18"/>
      <c r="J11204" s="62"/>
      <c r="K11204" s="19"/>
      <c r="L11204" s="27" t="s">
        <v>57</v>
      </c>
      <c r="M11204" s="104" t="e">
        <f>#REF!</f>
        <v>#REF!</v>
      </c>
      <c r="N11204" s="113" t="e">
        <f>IF(M11204=0,"",CHOOSE(M11204,"5","7","8","9","9","12","12","12","12","12","16","16","16","16","16","16","16","16","16","16","手入力箇所","手入力箇所","手入力箇所","手入力箇所","手入力箇所","手入力箇所","手入力箇所","手入力箇所","手入力箇所","手入力箇所"))</f>
        <v>#REF!</v>
      </c>
    </row>
    <row r="11205" spans="1:14" ht="48.6" thickBot="1" x14ac:dyDescent="0.25">
      <c r="A11205" s="28" t="s">
        <v>64</v>
      </c>
      <c r="B11205" s="18">
        <v>6</v>
      </c>
      <c r="C11205" s="18"/>
      <c r="D11205" s="18"/>
      <c r="E11205" s="18"/>
      <c r="F11205" s="18"/>
      <c r="G11205" s="18"/>
      <c r="H11205" s="18"/>
      <c r="I11205" s="18"/>
      <c r="J11205" s="62"/>
      <c r="K11205" s="19"/>
      <c r="L11205" s="28" t="s">
        <v>64</v>
      </c>
      <c r="M11205" s="104" t="e">
        <f>#REF!</f>
        <v>#REF!</v>
      </c>
      <c r="N11205" s="113" t="e">
        <f>IF(M11205=0,"",CHOOSE(M11205,"6","手入力箇所","手入力箇所","手入力箇所","手入力箇所","手入力箇所","手入力箇所","手入力箇所","手入力箇所","手入力箇所","手入力箇所","",""))</f>
        <v>#REF!</v>
      </c>
    </row>
    <row r="11206" spans="1:14" ht="48.6" thickBot="1" x14ac:dyDescent="0.25">
      <c r="A11206" s="28" t="s">
        <v>65</v>
      </c>
      <c r="B11206" s="18">
        <v>6</v>
      </c>
      <c r="C11206" s="18"/>
      <c r="D11206" s="18"/>
      <c r="E11206" s="18"/>
      <c r="F11206" s="18"/>
      <c r="G11206" s="18"/>
      <c r="H11206" s="18"/>
      <c r="I11206" s="18"/>
      <c r="J11206" s="62"/>
      <c r="K11206" s="19"/>
      <c r="L11206" s="28" t="s">
        <v>65</v>
      </c>
      <c r="M11206" s="104" t="e">
        <f>#REF!</f>
        <v>#REF!</v>
      </c>
      <c r="N11206" s="113" t="e">
        <f>IF(M11206=0,"",CHOOSE(M11206,"6","手入力箇所","手入力箇所","手入力箇所","手入力箇所","手入力箇所","手入力箇所","手入力箇所","手入力箇所","手入力箇所","手入力箇所","",""))</f>
        <v>#REF!</v>
      </c>
    </row>
    <row r="11207" spans="1:14" ht="24.6" thickBot="1" x14ac:dyDescent="0.25">
      <c r="A11207" s="28" t="s">
        <v>66</v>
      </c>
      <c r="B11207" s="18">
        <v>5</v>
      </c>
      <c r="C11207" s="18">
        <v>7</v>
      </c>
      <c r="D11207" s="18">
        <v>8</v>
      </c>
      <c r="E11207" s="18">
        <v>9</v>
      </c>
      <c r="F11207" s="18">
        <v>12</v>
      </c>
      <c r="G11207" s="18"/>
      <c r="H11207" s="18"/>
      <c r="I11207" s="18"/>
      <c r="J11207" s="62"/>
      <c r="K11207" s="19"/>
      <c r="L11207" s="28" t="s">
        <v>66</v>
      </c>
      <c r="M11207" s="104" t="e">
        <f>#REF!</f>
        <v>#REF!</v>
      </c>
      <c r="N11207" s="113" t="e">
        <f>IF(M11207=0,"",CHOOSE(M11207,"5","7","8","9","9","12","12","12","12","12","手入力箇所","手入力箇所","手入力箇所","手入力箇所","手入力箇所","手入力箇所","手入力箇所","手入力箇所","手入力箇所","手入力箇所"))</f>
        <v>#REF!</v>
      </c>
    </row>
    <row r="11208" spans="1:14" ht="36.6" thickBot="1" x14ac:dyDescent="0.25">
      <c r="A11208" s="28" t="s">
        <v>67</v>
      </c>
      <c r="B11208" s="18">
        <v>4</v>
      </c>
      <c r="C11208" s="18">
        <v>5</v>
      </c>
      <c r="D11208" s="18">
        <v>5</v>
      </c>
      <c r="E11208" s="18">
        <v>6</v>
      </c>
      <c r="F11208" s="18"/>
      <c r="G11208" s="18"/>
      <c r="H11208" s="18"/>
      <c r="I11208" s="18"/>
      <c r="J11208" s="62"/>
      <c r="K11208" s="19"/>
      <c r="L11208" s="28" t="s">
        <v>67</v>
      </c>
      <c r="M11208" s="104" t="e">
        <f>#REF!</f>
        <v>#REF!</v>
      </c>
      <c r="N11208" s="113" t="e">
        <f>IF(M11208=0,"",CHOOSE(M11208,"4","5","5","6","6","手入力箇所","手入力箇所","手入力箇所","手入力箇所","手入力箇所","手入力箇所","手入力箇所","手入力箇所","手入力箇所","手入力箇所"))</f>
        <v>#REF!</v>
      </c>
    </row>
    <row r="11209" spans="1:14" ht="24.6" thickBot="1" x14ac:dyDescent="0.25">
      <c r="A11209" s="28" t="s">
        <v>68</v>
      </c>
      <c r="B11209" s="18">
        <v>12</v>
      </c>
      <c r="C11209" s="18">
        <v>12</v>
      </c>
      <c r="D11209" s="18">
        <v>12</v>
      </c>
      <c r="E11209" s="18">
        <v>12</v>
      </c>
      <c r="F11209" s="18">
        <v>12</v>
      </c>
      <c r="G11209" s="18">
        <v>12</v>
      </c>
      <c r="H11209" s="18">
        <v>12</v>
      </c>
      <c r="I11209" s="18"/>
      <c r="J11209" s="62"/>
      <c r="K11209" s="19"/>
      <c r="L11209" s="28" t="s">
        <v>68</v>
      </c>
      <c r="M11209" s="104" t="e">
        <f>#REF!</f>
        <v>#REF!</v>
      </c>
      <c r="N11209" s="113" t="e">
        <f>IF(M11209=0,"",CHOOSE(M11209,"12","12","12","12","12","12","12","12","12","12","12","12","12","12","12","12","12","12","12","12","12","12","12","12","12","12","12","12","12","12","手入力箇所","手入力箇所","手入力箇所","手入力箇所","手入力箇所","手入力箇所","手入力箇所","手入力箇所","手入力箇所","手入力箇所"))</f>
        <v>#REF!</v>
      </c>
    </row>
    <row r="11210" spans="1:14" ht="36.6" thickBot="1" x14ac:dyDescent="0.25">
      <c r="A11210" s="28" t="s">
        <v>69</v>
      </c>
      <c r="B11210" s="18">
        <v>7</v>
      </c>
      <c r="C11210" s="18">
        <v>7</v>
      </c>
      <c r="D11210" s="18">
        <v>7</v>
      </c>
      <c r="E11210" s="18">
        <v>7</v>
      </c>
      <c r="F11210" s="18">
        <v>7</v>
      </c>
      <c r="G11210" s="18"/>
      <c r="H11210" s="18"/>
      <c r="I11210" s="18"/>
      <c r="J11210" s="62"/>
      <c r="K11210" s="19"/>
      <c r="L11210" s="28" t="s">
        <v>69</v>
      </c>
      <c r="M11210" s="104" t="e">
        <f>#REF!</f>
        <v>#REF!</v>
      </c>
      <c r="N11210" s="113" t="e">
        <f>IF(M11210=0,"",CHOOSE(M11210,"7","7","7","7","7","7","7","7","7","7","手入力箇所","手入力箇所","手入力箇所","手入力箇所","手入力箇所","手入力箇所","手入力箇所","手入力箇所","手入力箇所","手入力箇所"))</f>
        <v>#REF!</v>
      </c>
    </row>
    <row r="11211" spans="1:14" ht="13.8" thickBot="1" x14ac:dyDescent="0.25">
      <c r="A11211" s="27" t="s">
        <v>63</v>
      </c>
      <c r="B11211" s="18">
        <v>4</v>
      </c>
      <c r="C11211" s="18">
        <v>5</v>
      </c>
      <c r="D11211" s="18">
        <v>7</v>
      </c>
      <c r="E11211" s="18">
        <v>8</v>
      </c>
      <c r="F11211" s="18">
        <v>11</v>
      </c>
      <c r="G11211" s="18">
        <v>16</v>
      </c>
      <c r="H11211" s="18">
        <v>22</v>
      </c>
      <c r="I11211" s="18">
        <v>26</v>
      </c>
      <c r="J11211" s="18">
        <v>31</v>
      </c>
      <c r="K11211" s="19"/>
      <c r="L11211" s="27" t="s">
        <v>63</v>
      </c>
      <c r="M11211" s="104" t="e">
        <f>#REF!</f>
        <v>#REF!</v>
      </c>
      <c r="N11211" s="113" t="e">
        <f>IF(M11211=0,"",CHOOSE(M11211,"4","5","7","8","8","11","11","11","11","11","16","16","16","16","16","16","16","16","16","16","22","22","22","22","22","22","22","22","22","22","26","26","26","26","26","26","26","26","26","26","31","31","31","31","31","31","31","31","31","31","31","手入力箇所","手入力箇所","手入力箇所","手入力箇所","手入力箇所","手入力箇所","手入力箇所","手入力箇所","手入力箇所","手入力箇所"))</f>
        <v>#REF!</v>
      </c>
    </row>
    <row r="11212" spans="1:14" ht="24.6" thickBot="1" x14ac:dyDescent="0.25">
      <c r="A11212" s="28" t="s">
        <v>70</v>
      </c>
      <c r="B11212" s="18">
        <v>5</v>
      </c>
      <c r="C11212" s="18">
        <v>6</v>
      </c>
      <c r="D11212" s="18">
        <v>7</v>
      </c>
      <c r="E11212" s="18"/>
      <c r="F11212" s="18"/>
      <c r="G11212" s="18"/>
      <c r="H11212" s="18"/>
      <c r="I11212" s="18"/>
      <c r="J11212" s="62"/>
      <c r="K11212" s="19"/>
      <c r="L11212" s="28" t="s">
        <v>70</v>
      </c>
      <c r="M11212" s="104" t="e">
        <f>#REF!</f>
        <v>#REF!</v>
      </c>
      <c r="N11212" s="113" t="e">
        <f>IF(M11212=0,"",CHOOSE(M11212,"5","6","7","手入力箇所","手入力箇所","手入力箇所","手入力箇所","手入力箇所","手入力箇所","手入力箇所","手入力箇所","手入力箇所","手入力箇所"))</f>
        <v>#REF!</v>
      </c>
    </row>
    <row r="11213" spans="1:14" ht="13.8" thickBot="1" x14ac:dyDescent="0.25">
      <c r="A11213" s="29" t="s">
        <v>71</v>
      </c>
      <c r="B11213" s="18">
        <v>3</v>
      </c>
      <c r="C11213" s="18">
        <v>6</v>
      </c>
      <c r="D11213" s="18">
        <v>19</v>
      </c>
      <c r="E11213" s="18"/>
      <c r="F11213" s="18"/>
      <c r="G11213" s="18"/>
      <c r="H11213" s="18"/>
      <c r="I11213" s="18"/>
      <c r="J11213" s="62"/>
      <c r="K11213" s="19"/>
      <c r="L11213" s="29" t="s">
        <v>71</v>
      </c>
      <c r="M11213" s="104" t="e">
        <f>#REF!</f>
        <v>#REF!</v>
      </c>
      <c r="N11213" s="113" t="e">
        <f>IF(M11213=0,"",CHOOSE(M11213,"3","6","19","手入力箇所","手入力箇所","手入力箇所","手入力箇所","手入力箇所","手入力箇所","手入力箇所","手入力箇所","手入力箇所","手入力箇所"))</f>
        <v>#REF!</v>
      </c>
    </row>
    <row r="11214" spans="1:14" ht="13.8" thickBot="1" x14ac:dyDescent="0.25">
      <c r="A11214" s="29" t="s">
        <v>72</v>
      </c>
      <c r="B11214" s="18">
        <v>1</v>
      </c>
      <c r="C11214" s="18">
        <v>3</v>
      </c>
      <c r="D11214" s="18">
        <v>5</v>
      </c>
      <c r="E11214" s="18">
        <v>9</v>
      </c>
      <c r="F11214" s="18">
        <v>26</v>
      </c>
      <c r="G11214" s="18"/>
      <c r="H11214" s="18"/>
      <c r="I11214" s="18"/>
      <c r="J11214" s="62"/>
      <c r="K11214" s="19"/>
      <c r="L11214" s="29" t="s">
        <v>72</v>
      </c>
      <c r="M11214" s="104" t="e">
        <f>#REF!</f>
        <v>#REF!</v>
      </c>
      <c r="N11214" s="113" t="e">
        <f>IF(M11214=0,"",CHOOSE(M11214,"1","3","5","9","9","26","26","26","26","26","手入力箇所","手入力箇所","手入力箇所","手入力箇所","手入力箇所","手入力箇所","手入力箇所","手入力箇所","手入力箇所","手入力箇所"))</f>
        <v>#REF!</v>
      </c>
    </row>
    <row r="11215" spans="1:14" ht="13.8" thickBot="1" x14ac:dyDescent="0.25">
      <c r="A11215" s="29" t="s">
        <v>73</v>
      </c>
      <c r="B11215" s="18">
        <v>4</v>
      </c>
      <c r="C11215" s="18">
        <v>11</v>
      </c>
      <c r="D11215" s="18">
        <v>20</v>
      </c>
      <c r="E11215" s="18">
        <v>33</v>
      </c>
      <c r="F11215" s="18"/>
      <c r="G11215" s="18"/>
      <c r="H11215" s="18"/>
      <c r="I11215" s="18"/>
      <c r="J11215" s="62"/>
      <c r="K11215" s="19"/>
      <c r="L11215" s="29" t="s">
        <v>73</v>
      </c>
      <c r="M11215" s="104" t="e">
        <f>#REF!</f>
        <v>#REF!</v>
      </c>
      <c r="N11215" s="113" t="e">
        <f>IF(M11215=0,"",CHOOSE(M11215,"4","11","20","33","33","手入力箇所","手入力箇所","手入力箇所","手入力箇所","手入力箇所","手入力箇所","手入力箇所","手入力箇所","手入力箇所","手入力箇所"))</f>
        <v>#REF!</v>
      </c>
    </row>
    <row r="11216" spans="1:14" ht="37.200000000000003" thickBot="1" x14ac:dyDescent="0.25">
      <c r="A11216" s="30" t="s">
        <v>74</v>
      </c>
      <c r="B11216" s="18">
        <v>4</v>
      </c>
      <c r="C11216" s="18">
        <v>6</v>
      </c>
      <c r="D11216" s="18">
        <v>8</v>
      </c>
      <c r="E11216" s="18">
        <v>10</v>
      </c>
      <c r="F11216" s="18">
        <v>15</v>
      </c>
      <c r="G11216" s="18">
        <v>23</v>
      </c>
      <c r="H11216" s="18">
        <v>33</v>
      </c>
      <c r="I11216" s="18"/>
      <c r="J11216" s="62"/>
      <c r="K11216" s="19"/>
      <c r="L11216" s="30" t="s">
        <v>74</v>
      </c>
      <c r="M11216" s="104" t="e">
        <f>#REF!</f>
        <v>#REF!</v>
      </c>
      <c r="N11216" s="113" t="e">
        <f>IF(M11216=0,"",CHOOSE(M11216,"4","6","8","10","10","15","15","15","15","15","23","23","23","23","23","23","23","23","23","23","33","33","33","33","33","33","33","33","33","33","手入力箇所","手入力箇所","手入力箇所","手入力箇所","手入力箇所","手入力箇所","手入力箇所","手入力箇所","手入力箇所","手入力箇所"))</f>
        <v>#REF!</v>
      </c>
    </row>
    <row r="11217" spans="1:14" ht="13.8" thickBot="1" x14ac:dyDescent="0.25">
      <c r="A11217" s="29" t="s">
        <v>75</v>
      </c>
      <c r="B11217" s="18">
        <v>6</v>
      </c>
      <c r="C11217" s="18">
        <v>14</v>
      </c>
      <c r="D11217" s="18">
        <v>25</v>
      </c>
      <c r="E11217" s="18">
        <v>39</v>
      </c>
      <c r="F11217" s="18"/>
      <c r="G11217" s="18"/>
      <c r="H11217" s="18"/>
      <c r="I11217" s="18"/>
      <c r="J11217" s="62"/>
      <c r="K11217" s="19"/>
      <c r="L11217" s="29" t="s">
        <v>75</v>
      </c>
      <c r="M11217" s="104" t="e">
        <f>#REF!</f>
        <v>#REF!</v>
      </c>
      <c r="N11217" s="113" t="e">
        <f>IF(M11217=0,"",CHOOSE(M11217,"6","14","25","39","39","手入力箇所","手入力箇所","手入力箇所","手入力箇所","手入力箇所","手入力箇所","手入力箇所","手入力箇所","手入力箇所","手入力箇所"))</f>
        <v>#REF!</v>
      </c>
    </row>
    <row r="11218" spans="1:14" ht="37.200000000000003" thickBot="1" x14ac:dyDescent="0.25">
      <c r="A11218" s="30" t="s">
        <v>76</v>
      </c>
      <c r="B11218" s="18">
        <v>2</v>
      </c>
      <c r="C11218" s="18">
        <v>3</v>
      </c>
      <c r="D11218" s="18">
        <v>6</v>
      </c>
      <c r="E11218" s="18">
        <v>9</v>
      </c>
      <c r="F11218" s="18"/>
      <c r="G11218" s="18"/>
      <c r="H11218" s="18"/>
      <c r="I11218" s="18"/>
      <c r="J11218" s="62"/>
      <c r="K11218" s="19"/>
      <c r="L11218" s="30" t="s">
        <v>76</v>
      </c>
      <c r="M11218" s="104" t="e">
        <f>#REF!</f>
        <v>#REF!</v>
      </c>
      <c r="N11218" s="113" t="e">
        <f>IF(M11218=0,"",CHOOSE(M11218,"2","3","6","9","9","手入力箇所","手入力箇所","手入力箇所","手入力箇所","手入力箇所","手入力箇所","手入力箇所","手入力箇所","手入力箇所","手入力箇所"))</f>
        <v>#REF!</v>
      </c>
    </row>
    <row r="11219" spans="1:14" ht="27" thickBot="1" x14ac:dyDescent="0.25">
      <c r="A11219" s="31" t="s">
        <v>77</v>
      </c>
      <c r="B11219" s="18">
        <v>12</v>
      </c>
      <c r="C11219" s="18">
        <v>18</v>
      </c>
      <c r="D11219" s="18">
        <v>22</v>
      </c>
      <c r="E11219" s="18">
        <v>26</v>
      </c>
      <c r="F11219" s="62"/>
      <c r="G11219" s="62"/>
      <c r="H11219" s="62"/>
      <c r="I11219" s="62"/>
      <c r="J11219" s="62"/>
      <c r="K11219" s="19"/>
      <c r="L11219" s="31" t="s">
        <v>77</v>
      </c>
      <c r="M11219" s="104" t="e">
        <f>#REF!</f>
        <v>#REF!</v>
      </c>
      <c r="N11219" s="113" t="e">
        <f>IF(M11219=0,"",CHOOSE(M11219,"12","18","22","26","26","手入力箇所","手入力箇所","手入力箇所","手入力箇所","手入力箇所","手入力箇所","手入力箇所","手入力箇所","手入力箇所","手入力箇所"))</f>
        <v>#REF!</v>
      </c>
    </row>
    <row r="11220" spans="1:14" ht="40.200000000000003" thickBot="1" x14ac:dyDescent="0.25">
      <c r="A11220" s="31" t="s">
        <v>78</v>
      </c>
      <c r="B11220" s="18">
        <v>5</v>
      </c>
      <c r="C11220" s="18">
        <v>8</v>
      </c>
      <c r="D11220" s="18">
        <v>11</v>
      </c>
      <c r="E11220" s="18">
        <v>14</v>
      </c>
      <c r="F11220" s="62"/>
      <c r="G11220" s="62"/>
      <c r="H11220" s="62"/>
      <c r="I11220" s="62"/>
      <c r="J11220" s="62"/>
      <c r="K11220" s="19"/>
      <c r="L11220" s="31" t="s">
        <v>78</v>
      </c>
      <c r="M11220" s="104" t="e">
        <f>#REF!</f>
        <v>#REF!</v>
      </c>
      <c r="N11220" s="113" t="e">
        <f>IF(M11220=0,"",CHOOSE(M11220,"5","8","11","14","14","手入力箇所","手入力箇所","手入力箇所","手入力箇所","手入力箇所","手入力箇所","手入力箇所","手入力箇所","手入力箇所","手入力箇所"))</f>
        <v>#REF!</v>
      </c>
    </row>
    <row r="11221" spans="1:14" ht="27" thickBot="1" x14ac:dyDescent="0.25">
      <c r="A11221" s="31" t="s">
        <v>79</v>
      </c>
      <c r="B11221" s="18">
        <v>6</v>
      </c>
      <c r="C11221" s="18">
        <v>11</v>
      </c>
      <c r="D11221" s="18">
        <v>16</v>
      </c>
      <c r="E11221" s="18">
        <v>21</v>
      </c>
      <c r="F11221" s="62"/>
      <c r="G11221" s="62"/>
      <c r="H11221" s="62"/>
      <c r="I11221" s="62"/>
      <c r="J11221" s="62"/>
      <c r="K11221" s="19"/>
      <c r="L11221" s="31" t="s">
        <v>79</v>
      </c>
      <c r="M11221" s="104" t="e">
        <f>#REF!</f>
        <v>#REF!</v>
      </c>
      <c r="N11221" s="113" t="e">
        <f>IF(M11221=0,"",CHOOSE(M11221,"6","11","16","21","21","手入力箇所","手入力箇所","手入力箇所","手入力箇所","手入力箇所","手入力箇所","手入力箇所","手入力箇所","手入力箇所"))</f>
        <v>#REF!</v>
      </c>
    </row>
    <row r="11222" spans="1:14" ht="40.200000000000003" thickBot="1" x14ac:dyDescent="0.25">
      <c r="A11222" s="31" t="s">
        <v>80</v>
      </c>
      <c r="B11222" s="18">
        <v>5</v>
      </c>
      <c r="C11222" s="18">
        <v>7</v>
      </c>
      <c r="D11222" s="18">
        <v>9</v>
      </c>
      <c r="E11222" s="18">
        <v>10</v>
      </c>
      <c r="F11222" s="62"/>
      <c r="G11222" s="62"/>
      <c r="H11222" s="62"/>
      <c r="I11222" s="62"/>
      <c r="J11222" s="62"/>
      <c r="K11222" s="19"/>
      <c r="L11222" s="31" t="s">
        <v>80</v>
      </c>
      <c r="M11222" s="104" t="e">
        <f>#REF!</f>
        <v>#REF!</v>
      </c>
      <c r="N11222" s="113" t="e">
        <f>IF(M11222=0,"",CHOOSE(M11222,"5","7","9","10","10","手入力箇所","手入力箇所","手入力箇所","手入力箇所","手入力箇所","手入力箇所","手入力箇所","手入力箇所","手入力箇所"))</f>
        <v>#REF!</v>
      </c>
    </row>
    <row r="11223" spans="1:14" ht="40.200000000000003" thickBot="1" x14ac:dyDescent="0.25">
      <c r="A11223" s="31" t="s">
        <v>81</v>
      </c>
      <c r="B11223" s="18">
        <v>9</v>
      </c>
      <c r="C11223" s="18">
        <v>14</v>
      </c>
      <c r="D11223" s="62"/>
      <c r="E11223" s="62"/>
      <c r="F11223" s="62"/>
      <c r="G11223" s="62"/>
      <c r="H11223" s="62"/>
      <c r="I11223" s="62"/>
      <c r="J11223" s="62"/>
      <c r="K11223" s="19"/>
      <c r="L11223" s="31" t="s">
        <v>81</v>
      </c>
      <c r="M11223" s="104" t="e">
        <f>#REF!</f>
        <v>#REF!</v>
      </c>
      <c r="N11223" s="113" t="e">
        <f>IF(M11223=0,"",CHOOSE(M11223,"9","14","手入力箇所","手入力箇所","手入力箇所","手入力箇所","手入力箇所","手入力箇所","手入力箇所","手入力箇所","手入力箇所","手入力箇所"))</f>
        <v>#REF!</v>
      </c>
    </row>
    <row r="11224" spans="1:14" ht="13.8" thickBot="1" x14ac:dyDescent="0.25">
      <c r="A11224" s="31" t="s">
        <v>82</v>
      </c>
      <c r="B11224" s="18">
        <v>3</v>
      </c>
      <c r="C11224" s="18">
        <v>4</v>
      </c>
      <c r="D11224" s="18">
        <v>4</v>
      </c>
      <c r="E11224" s="18">
        <v>5</v>
      </c>
      <c r="F11224" s="18">
        <v>6</v>
      </c>
      <c r="G11224" s="18">
        <v>8</v>
      </c>
      <c r="H11224" s="18">
        <v>9</v>
      </c>
      <c r="I11224" s="18">
        <v>11</v>
      </c>
      <c r="J11224" s="18">
        <v>12</v>
      </c>
      <c r="K11224" s="19"/>
      <c r="L11224" s="31" t="s">
        <v>82</v>
      </c>
      <c r="M11224" s="104" t="e">
        <f>#REF!</f>
        <v>#REF!</v>
      </c>
      <c r="N11224" s="113" t="e">
        <f>IF(M11224=0,"",CHOOSE(M11224,"3","4","4","5","5","6","6","6","6","6","8","8","8","8","8","8","8","8","8","8","9","9","9","9","9","9","9","9","9","9","11","11","11","11","11","11","11","11","11","11","12","12","12","12","12","12","12","12","12","12","12","手入力箇所","手入力箇所","手入力箇所","手入力箇所","手入力箇所","手入力箇所","手入力箇所","手入力箇所","手入力箇所","手入力箇所"))</f>
        <v>#REF!</v>
      </c>
    </row>
    <row r="11225" spans="1:14" ht="13.8" thickBot="1" x14ac:dyDescent="0.25">
      <c r="A11225" s="31" t="s">
        <v>83</v>
      </c>
      <c r="B11225" s="18">
        <v>3</v>
      </c>
      <c r="C11225" s="18">
        <v>4</v>
      </c>
      <c r="D11225" s="18">
        <v>4</v>
      </c>
      <c r="E11225" s="18">
        <v>5</v>
      </c>
      <c r="F11225" s="18">
        <v>6</v>
      </c>
      <c r="G11225" s="18">
        <v>8</v>
      </c>
      <c r="H11225" s="18">
        <v>10</v>
      </c>
      <c r="I11225" s="18">
        <v>12</v>
      </c>
      <c r="J11225" s="18">
        <v>13</v>
      </c>
      <c r="K11225" s="19"/>
      <c r="L11225" s="31" t="s">
        <v>83</v>
      </c>
      <c r="M11225" s="104" t="e">
        <f>#REF!</f>
        <v>#REF!</v>
      </c>
      <c r="N11225" s="113" t="e">
        <f>IF(M11225=0,"",CHOOSE(M11225,"3","4","4","5","5","6","6","6","6","6","8","8","8","8","8","8","8","8","8","8","10","10","10","10","10","10","10","10","10","10","12","12","12","12","12","12","12","12","12","12","13","13","13","13","13","13","13","13","13","13","13","手入力箇所","手入力箇所","手入力箇所","手入力箇所","手入力箇所","手入力箇所","手入力箇所","手入力箇所","手入力箇所","手入力箇所"))</f>
        <v>#REF!</v>
      </c>
    </row>
    <row r="11226" spans="1:14" ht="27" thickBot="1" x14ac:dyDescent="0.25">
      <c r="A11226" s="32" t="s">
        <v>84</v>
      </c>
      <c r="B11226" s="20">
        <v>1</v>
      </c>
      <c r="C11226" s="20">
        <v>2</v>
      </c>
      <c r="D11226" s="20">
        <v>3</v>
      </c>
      <c r="E11226" s="20">
        <v>4</v>
      </c>
      <c r="F11226" s="20">
        <v>8</v>
      </c>
      <c r="G11226" s="20">
        <v>19</v>
      </c>
      <c r="H11226" s="63"/>
      <c r="I11226" s="63"/>
      <c r="J11226" s="63"/>
      <c r="K11226" s="21"/>
      <c r="L11226" s="32" t="s">
        <v>84</v>
      </c>
      <c r="M11226" s="104" t="e">
        <f>#REF!</f>
        <v>#REF!</v>
      </c>
      <c r="N11226" s="113" t="e">
        <f>IF(M11226=0,"",CHOOSE(M11226,"1","2","3","4","4","8","8","8","8","8","19","19","19","19","19","19","19","19","19","19","手入力箇所","手入力箇所","手入力箇所","手入力箇所","手入力箇所","手入力箇所","手入力箇所","手入力箇所","手入力箇所","手入力箇所"))</f>
        <v>#REF!</v>
      </c>
    </row>
    <row r="11227" spans="1:14" ht="13.8" thickBot="1" x14ac:dyDescent="0.25"/>
    <row r="11228" spans="1:14" ht="13.8" thickBot="1" x14ac:dyDescent="0.25">
      <c r="A11228" s="686" t="e">
        <f>A11201</f>
        <v>#REF!</v>
      </c>
      <c r="B11228" s="686"/>
      <c r="C11228" s="686"/>
      <c r="D11228" s="687" t="s">
        <v>193</v>
      </c>
      <c r="E11228" s="687"/>
      <c r="F11228" s="687"/>
      <c r="G11228" s="687"/>
      <c r="H11228" s="687"/>
      <c r="I11228" s="687"/>
      <c r="J11228" s="687"/>
      <c r="K11228" s="687"/>
      <c r="L11228" s="687"/>
      <c r="M11228" s="687"/>
      <c r="N11228" s="687"/>
    </row>
    <row r="11229" spans="1:14" ht="13.8" thickBot="1" x14ac:dyDescent="0.25">
      <c r="A11229" s="105"/>
      <c r="B11229" s="33">
        <v>1</v>
      </c>
      <c r="C11229" s="24">
        <v>2</v>
      </c>
      <c r="D11229" s="24">
        <v>3</v>
      </c>
      <c r="E11229" s="24" t="s">
        <v>58</v>
      </c>
      <c r="F11229" s="24" t="s">
        <v>59</v>
      </c>
      <c r="G11229" s="24" t="s">
        <v>60</v>
      </c>
      <c r="H11229" s="24" t="s">
        <v>61</v>
      </c>
      <c r="I11229" s="24" t="s">
        <v>62</v>
      </c>
      <c r="J11229" s="24" t="s">
        <v>194</v>
      </c>
      <c r="K11229" s="102" t="s">
        <v>85</v>
      </c>
      <c r="L11229" s="105" t="s">
        <v>189</v>
      </c>
      <c r="M11229" s="105" t="s">
        <v>188</v>
      </c>
      <c r="N11229" s="105" t="s">
        <v>51</v>
      </c>
    </row>
    <row r="11230" spans="1:14" ht="13.8" thickBot="1" x14ac:dyDescent="0.25">
      <c r="A11230" s="26" t="s">
        <v>56</v>
      </c>
      <c r="B11230" s="22">
        <v>16</v>
      </c>
      <c r="C11230" s="22">
        <v>25</v>
      </c>
      <c r="D11230" s="22">
        <v>32</v>
      </c>
      <c r="E11230" s="22">
        <v>38</v>
      </c>
      <c r="F11230" s="22">
        <v>56</v>
      </c>
      <c r="G11230" s="22">
        <v>87</v>
      </c>
      <c r="H11230" s="22">
        <v>121</v>
      </c>
      <c r="I11230" s="22"/>
      <c r="J11230" s="23"/>
      <c r="K11230" s="68"/>
      <c r="L11230" s="107" t="s">
        <v>56</v>
      </c>
      <c r="M11230" s="103" t="e">
        <f>#REF!</f>
        <v>#REF!</v>
      </c>
      <c r="N11230" s="103" t="e">
        <f>IF(M11230=0,"",CHOOSE(M11230,"16","25","32","38","38","56","56","56","56","56","87","87","87","87","87","87","87","87","87","87","121","121","121","121","121","121","121","121","121","121","手入力箇所","手入力箇所","手入力箇所","手入力箇所","手入力箇所","手入力箇所","手入力箇所","手入力箇所","手入力箇所","手入力箇所"))</f>
        <v>#REF!</v>
      </c>
    </row>
    <row r="11231" spans="1:14" ht="13.8" thickBot="1" x14ac:dyDescent="0.25">
      <c r="A11231" s="27" t="s">
        <v>57</v>
      </c>
      <c r="B11231" s="18">
        <v>25</v>
      </c>
      <c r="C11231" s="18">
        <v>33</v>
      </c>
      <c r="D11231" s="18">
        <v>40</v>
      </c>
      <c r="E11231" s="18">
        <v>45</v>
      </c>
      <c r="F11231" s="18">
        <v>58</v>
      </c>
      <c r="G11231" s="18">
        <v>79</v>
      </c>
      <c r="H11231" s="18"/>
      <c r="I11231" s="18"/>
      <c r="J11231" s="62"/>
      <c r="K11231" s="69"/>
      <c r="L11231" s="107" t="s">
        <v>57</v>
      </c>
      <c r="M11231" s="103" t="e">
        <f>#REF!</f>
        <v>#REF!</v>
      </c>
      <c r="N11231" s="103" t="e">
        <f>IF(M11231=0,"",CHOOSE(M11231,"25","33","40","45","45","58","58","58","58","58","79","79","79","79","79","79","79","79","79","79","手入力箇所","手入力箇所","手入力箇所","手入力箇所","手入力箇所","手入力箇所","手入力箇所","手入力箇所","手入力箇所","手入力箇所"))</f>
        <v>#REF!</v>
      </c>
    </row>
    <row r="11232" spans="1:14" ht="48.6" thickBot="1" x14ac:dyDescent="0.25">
      <c r="A11232" s="28" t="s">
        <v>64</v>
      </c>
      <c r="B11232" s="18">
        <v>32</v>
      </c>
      <c r="C11232" s="18"/>
      <c r="D11232" s="18"/>
      <c r="E11232" s="18"/>
      <c r="F11232" s="18"/>
      <c r="G11232" s="18"/>
      <c r="H11232" s="18"/>
      <c r="I11232" s="18"/>
      <c r="J11232" s="62"/>
      <c r="K11232" s="69"/>
      <c r="L11232" s="108" t="s">
        <v>64</v>
      </c>
      <c r="M11232" s="103" t="e">
        <f>#REF!</f>
        <v>#REF!</v>
      </c>
      <c r="N11232" s="103" t="e">
        <f>IF(M11232=0,"",CHOOSE(M11232,"32","手入力箇所","手入力箇所","手入力箇所","手入力箇所","手入力箇所","手入力箇所","手入力箇所","手入力箇所","手入力箇所","手入力箇所"))</f>
        <v>#REF!</v>
      </c>
    </row>
    <row r="11233" spans="1:14" ht="48.6" thickBot="1" x14ac:dyDescent="0.25">
      <c r="A11233" s="28" t="s">
        <v>65</v>
      </c>
      <c r="B11233" s="18">
        <v>36</v>
      </c>
      <c r="C11233" s="18"/>
      <c r="D11233" s="18"/>
      <c r="E11233" s="18"/>
      <c r="F11233" s="18"/>
      <c r="G11233" s="18"/>
      <c r="H11233" s="18"/>
      <c r="I11233" s="18"/>
      <c r="J11233" s="62"/>
      <c r="K11233" s="69"/>
      <c r="L11233" s="108" t="s">
        <v>65</v>
      </c>
      <c r="M11233" s="103" t="e">
        <f>#REF!</f>
        <v>#REF!</v>
      </c>
      <c r="N11233" s="103" t="e">
        <f>IF(M11233=0,"",CHOOSE(M11233,"36","手入力箇所","手入力箇所","手入力箇所","手入力箇所","手入力箇所","手入力箇所","手入力箇所","手入力箇所","手入力箇所","手入力箇所"))</f>
        <v>#REF!</v>
      </c>
    </row>
    <row r="11234" spans="1:14" ht="24.6" thickBot="1" x14ac:dyDescent="0.25">
      <c r="A11234" s="28" t="s">
        <v>66</v>
      </c>
      <c r="B11234" s="18">
        <v>24</v>
      </c>
      <c r="C11234" s="18">
        <v>30</v>
      </c>
      <c r="D11234" s="18">
        <v>33</v>
      </c>
      <c r="E11234" s="18">
        <v>35</v>
      </c>
      <c r="F11234" s="18">
        <v>42</v>
      </c>
      <c r="G11234" s="18"/>
      <c r="H11234" s="18"/>
      <c r="I11234" s="18"/>
      <c r="J11234" s="62"/>
      <c r="K11234" s="69"/>
      <c r="L11234" s="108" t="s">
        <v>66</v>
      </c>
      <c r="M11234" s="103" t="e">
        <f>#REF!</f>
        <v>#REF!</v>
      </c>
      <c r="N11234" s="103" t="e">
        <f>IF(M11234=0,"",CHOOSE(M11234,"24","30","33","35","35","42","42","42","42","42","手入力箇所","手入力箇所","手入力箇所","手入力箇所","手入力箇所","手入力箇所","手入力箇所","手入力箇所","手入力箇所","手入力箇所"))</f>
        <v>#REF!</v>
      </c>
    </row>
    <row r="11235" spans="1:14" ht="36.6" thickBot="1" x14ac:dyDescent="0.25">
      <c r="A11235" s="28" t="s">
        <v>67</v>
      </c>
      <c r="B11235" s="18">
        <v>7</v>
      </c>
      <c r="C11235" s="18">
        <v>12</v>
      </c>
      <c r="D11235" s="18">
        <v>16</v>
      </c>
      <c r="E11235" s="18">
        <v>19</v>
      </c>
      <c r="F11235" s="18"/>
      <c r="G11235" s="18"/>
      <c r="H11235" s="18"/>
      <c r="I11235" s="18"/>
      <c r="J11235" s="62"/>
      <c r="K11235" s="69"/>
      <c r="L11235" s="108" t="s">
        <v>67</v>
      </c>
      <c r="M11235" s="103" t="e">
        <f>#REF!</f>
        <v>#REF!</v>
      </c>
      <c r="N11235" s="103" t="e">
        <f>IF(M11235=0,"",CHOOSE(M11235,"7","12","16","19","19","手入力箇所","手入力箇所","手入力箇所","手入力箇所","手入力箇所","手入力箇所","手入力箇所","手入力箇所","手入力箇所","手入力箇所"))</f>
        <v>#REF!</v>
      </c>
    </row>
    <row r="11236" spans="1:14" ht="24.6" thickBot="1" x14ac:dyDescent="0.25">
      <c r="A11236" s="28" t="s">
        <v>68</v>
      </c>
      <c r="B11236" s="18">
        <v>21</v>
      </c>
      <c r="C11236" s="18">
        <v>35</v>
      </c>
      <c r="D11236" s="18">
        <v>48</v>
      </c>
      <c r="E11236" s="18">
        <v>59</v>
      </c>
      <c r="F11236" s="18">
        <v>94</v>
      </c>
      <c r="G11236" s="18">
        <v>159</v>
      </c>
      <c r="H11236" s="18">
        <v>235</v>
      </c>
      <c r="I11236" s="18"/>
      <c r="J11236" s="62"/>
      <c r="K11236" s="69"/>
      <c r="L11236" s="108" t="s">
        <v>68</v>
      </c>
      <c r="M11236" s="103" t="e">
        <f>#REF!</f>
        <v>#REF!</v>
      </c>
      <c r="N11236" s="103" t="e">
        <f>IF(M11236=0,"",CHOOSE(M11236,"21","35","48","59","59","94","94","94","94","94","159","159","159","159","159","159","159","159","159","159","235","235","235","235","235","235","235","235","235","235","手入力箇所","手入力箇所","手入力箇所","手入力箇所","手入力箇所","手入力箇所","手入力箇所","手入力箇所","手入力箇所","手入力箇所"))</f>
        <v>#REF!</v>
      </c>
    </row>
    <row r="11237" spans="1:14" ht="36.6" thickBot="1" x14ac:dyDescent="0.25">
      <c r="A11237" s="28" t="s">
        <v>69</v>
      </c>
      <c r="B11237" s="18">
        <v>22</v>
      </c>
      <c r="C11237" s="18">
        <v>26</v>
      </c>
      <c r="D11237" s="18">
        <v>28</v>
      </c>
      <c r="E11237" s="18">
        <v>29</v>
      </c>
      <c r="F11237" s="18">
        <v>34</v>
      </c>
      <c r="G11237" s="18"/>
      <c r="H11237" s="18"/>
      <c r="I11237" s="18"/>
      <c r="J11237" s="62"/>
      <c r="K11237" s="69"/>
      <c r="L11237" s="108" t="s">
        <v>69</v>
      </c>
      <c r="M11237" s="103" t="e">
        <f>#REF!</f>
        <v>#REF!</v>
      </c>
      <c r="N11237" s="103" t="e">
        <f>IF(M11237=0,"",CHOOSE(M11237,"22","26","28","29","29","34","34","34","34","34","手入力箇所","手入力箇所","手入力箇所","手入力箇所","手入力箇所","手入力箇所","手入力箇所","手入力箇所","手入力箇所","手入力箇所"))</f>
        <v>#REF!</v>
      </c>
    </row>
    <row r="11238" spans="1:14" ht="13.8" thickBot="1" x14ac:dyDescent="0.25">
      <c r="A11238" s="27" t="s">
        <v>63</v>
      </c>
      <c r="B11238" s="18">
        <v>21</v>
      </c>
      <c r="C11238" s="18">
        <v>33</v>
      </c>
      <c r="D11238" s="18">
        <v>46</v>
      </c>
      <c r="E11238" s="18">
        <v>56</v>
      </c>
      <c r="F11238" s="18">
        <v>89</v>
      </c>
      <c r="G11238" s="18">
        <v>151</v>
      </c>
      <c r="H11238" s="18">
        <v>224</v>
      </c>
      <c r="I11238" s="18">
        <v>289</v>
      </c>
      <c r="J11238" s="18">
        <v>350</v>
      </c>
      <c r="K11238" s="69"/>
      <c r="L11238" s="107" t="s">
        <v>63</v>
      </c>
      <c r="M11238" s="103" t="e">
        <f>#REF!</f>
        <v>#REF!</v>
      </c>
      <c r="N11238" s="103" t="e">
        <f>IF(M11238=0,"",CHOOSE(M11238,"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239" spans="1:14" ht="24.6" thickBot="1" x14ac:dyDescent="0.25">
      <c r="A11239" s="34" t="s">
        <v>70</v>
      </c>
      <c r="B11239" s="35">
        <v>13</v>
      </c>
      <c r="C11239" s="35">
        <v>33</v>
      </c>
      <c r="D11239" s="35">
        <v>59</v>
      </c>
      <c r="E11239" s="35"/>
      <c r="F11239" s="35"/>
      <c r="G11239" s="35"/>
      <c r="H11239" s="35"/>
      <c r="I11239" s="35"/>
      <c r="J11239" s="36"/>
      <c r="K11239" s="67"/>
      <c r="L11239" s="108" t="s">
        <v>70</v>
      </c>
      <c r="M11239" s="103" t="e">
        <f>#REF!</f>
        <v>#REF!</v>
      </c>
      <c r="N11239" s="103" t="e">
        <f>IF(M11239=0,"",CHOOSE(M11239,"13","33","59","手入力箇所","手入力箇所","手入力箇所","手入力箇所","手入力箇所","手入力箇所","手入力箇所","手入力箇所","手入力箇所","手入力箇所"))</f>
        <v>#REF!</v>
      </c>
    </row>
    <row r="11240" spans="1:14" ht="13.8" thickBot="1" x14ac:dyDescent="0.25">
      <c r="A11240" s="37" t="s">
        <v>71</v>
      </c>
      <c r="B11240" s="17">
        <v>23</v>
      </c>
      <c r="C11240" s="17">
        <v>39</v>
      </c>
      <c r="D11240" s="17">
        <v>97</v>
      </c>
      <c r="E11240" s="17"/>
      <c r="F11240" s="17"/>
      <c r="G11240" s="17"/>
      <c r="H11240" s="17"/>
      <c r="I11240" s="17"/>
      <c r="J11240" s="64"/>
      <c r="K11240" s="70"/>
      <c r="L11240" s="109" t="s">
        <v>71</v>
      </c>
      <c r="M11240" s="103" t="e">
        <f>#REF!</f>
        <v>#REF!</v>
      </c>
      <c r="N11240" s="103" t="e">
        <f>IF(M11240=0,"",CHOOSE(M11240,"23","39","97","手入力箇所","手入力箇所","手入力箇所","手入力箇所","手入力箇所","手入力箇所","手入力箇所","手入力箇所","手入力箇所","手入力箇所"))</f>
        <v>#REF!</v>
      </c>
    </row>
    <row r="11241" spans="1:14" ht="13.8" thickBot="1" x14ac:dyDescent="0.25">
      <c r="A11241" s="29" t="s">
        <v>72</v>
      </c>
      <c r="B11241" s="18">
        <v>21</v>
      </c>
      <c r="C11241" s="18">
        <v>37</v>
      </c>
      <c r="D11241" s="18">
        <v>58</v>
      </c>
      <c r="E11241" s="18">
        <v>76</v>
      </c>
      <c r="F11241" s="18">
        <v>137</v>
      </c>
      <c r="G11241" s="18"/>
      <c r="H11241" s="18"/>
      <c r="I11241" s="18"/>
      <c r="J11241" s="62"/>
      <c r="K11241" s="69"/>
      <c r="L11241" s="109" t="s">
        <v>72</v>
      </c>
      <c r="M11241" s="103" t="e">
        <f>#REF!</f>
        <v>#REF!</v>
      </c>
      <c r="N11241" s="103" t="e">
        <f>IF(M11241=0,"",CHOOSE(M11241,"21","37","58","76","76","137","137","137","137","137","手入力箇所","手入力箇所","手入力箇所","手入力箇所","手入力箇所","手入力箇所","手入力箇所","手入力箇所","手入力箇所","手入力箇所"))</f>
        <v>#REF!</v>
      </c>
    </row>
    <row r="11242" spans="1:14" ht="13.8" thickBot="1" x14ac:dyDescent="0.25">
      <c r="A11242" s="29" t="s">
        <v>73</v>
      </c>
      <c r="B11242" s="18">
        <v>48</v>
      </c>
      <c r="C11242" s="18">
        <v>93</v>
      </c>
      <c r="D11242" s="18">
        <v>138</v>
      </c>
      <c r="E11242" s="18">
        <v>183</v>
      </c>
      <c r="F11242" s="18"/>
      <c r="G11242" s="18"/>
      <c r="H11242" s="18"/>
      <c r="I11242" s="18"/>
      <c r="J11242" s="62"/>
      <c r="K11242" s="69"/>
      <c r="L11242" s="109" t="s">
        <v>73</v>
      </c>
      <c r="M11242" s="103" t="e">
        <f>#REF!</f>
        <v>#REF!</v>
      </c>
      <c r="N11242" s="103" t="e">
        <f>IF(M11242=0,"",CHOOSE(M11242,"48","93","138","183","183","手入力箇所","手入力箇所","手入力箇所","手入力箇所","手入力箇所","手入力箇所","手入力箇所","手入力箇所","手入力箇所","手入力箇所"))</f>
        <v>#REF!</v>
      </c>
    </row>
    <row r="11243" spans="1:14" ht="37.200000000000003" thickBot="1" x14ac:dyDescent="0.25">
      <c r="A11243" s="30" t="s">
        <v>74</v>
      </c>
      <c r="B11243" s="18">
        <v>13</v>
      </c>
      <c r="C11243" s="18">
        <v>26</v>
      </c>
      <c r="D11243" s="18">
        <v>40</v>
      </c>
      <c r="E11243" s="18">
        <v>55</v>
      </c>
      <c r="F11243" s="18">
        <v>107</v>
      </c>
      <c r="G11243" s="18">
        <v>224</v>
      </c>
      <c r="H11243" s="18">
        <v>386</v>
      </c>
      <c r="I11243" s="18"/>
      <c r="J11243" s="62"/>
      <c r="K11243" s="69"/>
      <c r="L11243" s="110" t="s">
        <v>74</v>
      </c>
      <c r="M11243" s="103" t="e">
        <f>#REF!</f>
        <v>#REF!</v>
      </c>
      <c r="N11243" s="103" t="e">
        <f>IF(M11243=0,"",CHOOSE(M11243,"13","26","40","55","55","107","107","107","107","107","224","224","224","224","224","224","224","224","224","224","386","386","386","386","386","386","386","386","386","386","手入力箇所","手入力箇所","手入力箇所","手入力箇所","手入力箇所","手入力箇所","手入力箇所","手入力箇所","手入力箇所","手入力箇所"))</f>
        <v>#REF!</v>
      </c>
    </row>
    <row r="11244" spans="1:14" ht="13.8" thickBot="1" x14ac:dyDescent="0.25">
      <c r="A11244" s="29" t="s">
        <v>75</v>
      </c>
      <c r="B11244" s="18">
        <v>36</v>
      </c>
      <c r="C11244" s="18">
        <v>98</v>
      </c>
      <c r="D11244" s="18">
        <v>173</v>
      </c>
      <c r="E11244" s="18">
        <v>274</v>
      </c>
      <c r="F11244" s="18"/>
      <c r="G11244" s="18"/>
      <c r="H11244" s="18"/>
      <c r="I11244" s="18"/>
      <c r="J11244" s="62"/>
      <c r="K11244" s="69"/>
      <c r="L11244" s="109" t="s">
        <v>75</v>
      </c>
      <c r="M11244" s="103" t="e">
        <f>#REF!</f>
        <v>#REF!</v>
      </c>
      <c r="N11244" s="103" t="e">
        <f>IF(M11244=0,"",CHOOSE(M11244,"36","98","173","274","274","手入力箇所","手入力箇所","手入力箇所","手入力箇所","手入力箇所","手入力箇所","手入力箇所","手入力箇所","手入力箇所","手入力箇所"))</f>
        <v>#REF!</v>
      </c>
    </row>
    <row r="11245" spans="1:14" ht="37.200000000000003" thickBot="1" x14ac:dyDescent="0.25">
      <c r="A11245" s="30" t="s">
        <v>76</v>
      </c>
      <c r="B11245" s="18">
        <v>127</v>
      </c>
      <c r="C11245" s="18">
        <v>127</v>
      </c>
      <c r="D11245" s="18">
        <v>127</v>
      </c>
      <c r="E11245" s="18">
        <v>127</v>
      </c>
      <c r="F11245" s="18"/>
      <c r="G11245" s="18"/>
      <c r="H11245" s="18"/>
      <c r="I11245" s="18"/>
      <c r="J11245" s="62"/>
      <c r="K11245" s="69"/>
      <c r="L11245" s="110" t="s">
        <v>76</v>
      </c>
      <c r="M11245" s="103" t="e">
        <f>#REF!</f>
        <v>#REF!</v>
      </c>
      <c r="N11245" s="103" t="e">
        <f>IF(M11245=0,"",CHOOSE(M11245,"127","127","127","127","127","手入力箇所","手入力箇所","手入力箇所","手入力箇所","手入力箇所","手入力箇所","手入力箇所","手入力箇所","手入力箇所","手入力箇所"))</f>
        <v>#REF!</v>
      </c>
    </row>
    <row r="11246" spans="1:14" ht="27" thickBot="1" x14ac:dyDescent="0.25">
      <c r="A11246" s="31" t="s">
        <v>77</v>
      </c>
      <c r="B11246" s="18">
        <v>42</v>
      </c>
      <c r="C11246" s="18">
        <v>90</v>
      </c>
      <c r="D11246" s="18">
        <v>141</v>
      </c>
      <c r="E11246" s="18">
        <v>193</v>
      </c>
      <c r="F11246" s="62"/>
      <c r="G11246" s="62"/>
      <c r="H11246" s="62"/>
      <c r="I11246" s="62"/>
      <c r="J11246" s="62"/>
      <c r="K11246" s="69"/>
      <c r="L11246" s="111" t="s">
        <v>77</v>
      </c>
      <c r="M11246" s="103" t="e">
        <f>#REF!</f>
        <v>#REF!</v>
      </c>
      <c r="N11246" s="103" t="e">
        <f>IF(M11246=0,"",CHOOSE(M11246,"42","90","141","193","1936","手入力箇所","手入力箇所","手入力箇所","手入力箇所","手入力箇所","手入力箇所","手入力箇所","手入力箇所","手入力箇所","手入力箇所"))</f>
        <v>#REF!</v>
      </c>
    </row>
    <row r="11247" spans="1:14" ht="40.200000000000003" thickBot="1" x14ac:dyDescent="0.25">
      <c r="A11247" s="31" t="s">
        <v>78</v>
      </c>
      <c r="B11247" s="18">
        <v>24</v>
      </c>
      <c r="C11247" s="18">
        <v>43</v>
      </c>
      <c r="D11247" s="18">
        <v>61</v>
      </c>
      <c r="E11247" s="18">
        <v>76</v>
      </c>
      <c r="F11247" s="62"/>
      <c r="G11247" s="62"/>
      <c r="H11247" s="62"/>
      <c r="I11247" s="62"/>
      <c r="J11247" s="62"/>
      <c r="K11247" s="69"/>
      <c r="L11247" s="111" t="s">
        <v>78</v>
      </c>
      <c r="M11247" s="103" t="e">
        <f>#REF!</f>
        <v>#REF!</v>
      </c>
      <c r="N11247" s="103" t="e">
        <f>IF(M11247=0,"",CHOOSE(M11247,"24","43","61","76","76","手入力箇所","手入力箇所","手入力箇所","手入力箇所","手入力箇所","手入力箇所","手入力箇所","手入力箇所","手入力箇所","手入力箇所"))</f>
        <v>#REF!</v>
      </c>
    </row>
    <row r="11248" spans="1:14" ht="27" thickBot="1" x14ac:dyDescent="0.25">
      <c r="A11248" s="31" t="s">
        <v>79</v>
      </c>
      <c r="B11248" s="18">
        <v>54</v>
      </c>
      <c r="C11248" s="18">
        <v>77</v>
      </c>
      <c r="D11248" s="18">
        <v>94</v>
      </c>
      <c r="E11248" s="18">
        <v>107</v>
      </c>
      <c r="F11248" s="62"/>
      <c r="G11248" s="62"/>
      <c r="H11248" s="62"/>
      <c r="I11248" s="62"/>
      <c r="J11248" s="62"/>
      <c r="K11248" s="69"/>
      <c r="L11248" s="111" t="s">
        <v>79</v>
      </c>
      <c r="M11248" s="103" t="e">
        <f>#REF!</f>
        <v>#REF!</v>
      </c>
      <c r="N11248" s="103" t="e">
        <f>IF(M11248=0,"",CHOOSE(M11248,"54","77","94","107","107","手入力箇所","手入力箇所","手入力箇所","手入力箇所","手入力箇所","手入力箇所","手入力箇所","手入力箇所","手入力箇所","手入力箇所"))</f>
        <v>#REF!</v>
      </c>
    </row>
    <row r="11249" spans="1:14" ht="40.200000000000003" thickBot="1" x14ac:dyDescent="0.25">
      <c r="A11249" s="31" t="s">
        <v>80</v>
      </c>
      <c r="B11249" s="18">
        <v>49</v>
      </c>
      <c r="C11249" s="18">
        <v>53</v>
      </c>
      <c r="D11249" s="18">
        <v>55</v>
      </c>
      <c r="E11249" s="18">
        <v>56</v>
      </c>
      <c r="F11249" s="62"/>
      <c r="G11249" s="62"/>
      <c r="H11249" s="62"/>
      <c r="I11249" s="62"/>
      <c r="J11249" s="62"/>
      <c r="K11249" s="69"/>
      <c r="L11249" s="111" t="s">
        <v>80</v>
      </c>
      <c r="M11249" s="103" t="e">
        <f>#REF!</f>
        <v>#REF!</v>
      </c>
      <c r="N11249" s="103" t="e">
        <f>IF(M11249=0,"",CHOOSE(M11249,"49","53","55","56","56","手入力箇所","手入力箇所","手入力箇所","手入力箇所","手入力箇所","手入力箇所","手入力箇所","手入力箇所","手入力箇所","手入力箇所"))</f>
        <v>#REF!</v>
      </c>
    </row>
    <row r="11250" spans="1:14" ht="40.200000000000003" thickBot="1" x14ac:dyDescent="0.25">
      <c r="A11250" s="38" t="s">
        <v>81</v>
      </c>
      <c r="B11250" s="35">
        <v>232</v>
      </c>
      <c r="C11250" s="35">
        <v>232</v>
      </c>
      <c r="D11250" s="36"/>
      <c r="E11250" s="36"/>
      <c r="F11250" s="36"/>
      <c r="G11250" s="36"/>
      <c r="H11250" s="36"/>
      <c r="I11250" s="36"/>
      <c r="J11250" s="36"/>
      <c r="K11250" s="67"/>
      <c r="L11250" s="111" t="s">
        <v>81</v>
      </c>
      <c r="M11250" s="103" t="e">
        <f>#REF!</f>
        <v>#REF!</v>
      </c>
      <c r="N11250" s="103" t="e">
        <f>IF(M11250=0,"",CHOOSE(M11250,"232","232","手入力箇所","手入力箇所","手入力箇所","手入力箇所","手入力箇所","手入力箇所","手入力箇所","手入力箇所","手入力箇所","手入力箇所"))</f>
        <v>#REF!</v>
      </c>
    </row>
    <row r="11251" spans="1:14" ht="13.8" thickBot="1" x14ac:dyDescent="0.25">
      <c r="A11251" s="39" t="s">
        <v>82</v>
      </c>
      <c r="B11251" s="17">
        <v>6</v>
      </c>
      <c r="C11251" s="17">
        <v>9</v>
      </c>
      <c r="D11251" s="17">
        <v>11</v>
      </c>
      <c r="E11251" s="17">
        <v>13</v>
      </c>
      <c r="F11251" s="17">
        <v>18</v>
      </c>
      <c r="G11251" s="17">
        <v>26</v>
      </c>
      <c r="H11251" s="17">
        <v>35</v>
      </c>
      <c r="I11251" s="17">
        <v>43</v>
      </c>
      <c r="J11251" s="17">
        <v>49</v>
      </c>
      <c r="K11251" s="70"/>
      <c r="L11251" s="111" t="s">
        <v>82</v>
      </c>
      <c r="M11251" s="103" t="e">
        <f>#REF!</f>
        <v>#REF!</v>
      </c>
      <c r="N11251" s="103" t="e">
        <f>IF(M11251=0,"",CHOOSE(M11251,"6","9","11","13","13","18","18","18","18","18","26","26","26","26","26","26","26","26","26","26","35","35","35","35","35","35","35","35","35","35","43","43","43","43","43","43","43","43","43","43","49","49","49","49","49","49","49","49","49","49","手入力箇所","手入力箇所","手入力箇所","手入力箇所","手入力箇所","手入力箇所","手入力箇所","手入力箇所","手入力箇所","手入力箇所"))</f>
        <v>#REF!</v>
      </c>
    </row>
    <row r="11252" spans="1:14" ht="13.8" thickBot="1" x14ac:dyDescent="0.25">
      <c r="A11252" s="31" t="s">
        <v>83</v>
      </c>
      <c r="B11252" s="18">
        <v>6</v>
      </c>
      <c r="C11252" s="18">
        <v>10</v>
      </c>
      <c r="D11252" s="18">
        <v>14</v>
      </c>
      <c r="E11252" s="18">
        <v>17</v>
      </c>
      <c r="F11252" s="18">
        <v>29</v>
      </c>
      <c r="G11252" s="18">
        <v>50</v>
      </c>
      <c r="H11252" s="18">
        <v>76</v>
      </c>
      <c r="I11252" s="18">
        <v>100</v>
      </c>
      <c r="J11252" s="18">
        <v>123</v>
      </c>
      <c r="K11252" s="69"/>
      <c r="L11252" s="111" t="s">
        <v>83</v>
      </c>
      <c r="M11252" s="103" t="e">
        <f>#REF!</f>
        <v>#REF!</v>
      </c>
      <c r="N11252" s="103" t="e">
        <f>IF(M11252=0,"",CHOOSE(M11252,"6","10","14","17","17","29","29","29","29","29","50","50","50","50","50","50","50","50","50","50","76","76","76","76","76","76","76","76","76","76","100","100","100","100","100","100","100","100","100","100","123","123","123","123","123","123","123","123","123","123","手入力箇所","手入力箇所","手入力箇所","手入力箇所","手入力箇所","手入力箇所","手入力箇所","手入力箇所","手入力箇所"))</f>
        <v>#REF!</v>
      </c>
    </row>
    <row r="11253" spans="1:14" ht="27" thickBot="1" x14ac:dyDescent="0.25">
      <c r="A11253" s="32" t="s">
        <v>84</v>
      </c>
      <c r="B11253" s="20">
        <v>9</v>
      </c>
      <c r="C11253" s="20">
        <v>15</v>
      </c>
      <c r="D11253" s="20">
        <v>20</v>
      </c>
      <c r="E11253" s="20">
        <v>24</v>
      </c>
      <c r="F11253" s="20">
        <v>39</v>
      </c>
      <c r="G11253" s="20">
        <v>65</v>
      </c>
      <c r="H11253" s="63"/>
      <c r="I11253" s="63"/>
      <c r="J11253" s="63"/>
      <c r="K11253" s="106"/>
      <c r="L11253" s="111" t="s">
        <v>84</v>
      </c>
      <c r="M11253" s="103" t="e">
        <f>#REF!</f>
        <v>#REF!</v>
      </c>
      <c r="N11253" s="103" t="e">
        <f>IF(M11253=0,"",CHOOSE(M11253,"9","15","20","24","24","39","39","39","39","39","65","65","65","65","65","65","65","65","65","65","手入力箇所","手入力箇所","手入力箇所","手入力箇所","手入力箇所","手入力箇所","手入力箇所","手入力箇所","手入力箇所","手入力箇所"))</f>
        <v>#REF!</v>
      </c>
    </row>
    <row r="11256" spans="1:14" ht="13.8" thickBot="1" x14ac:dyDescent="0.25"/>
    <row r="11257" spans="1:14" ht="13.8" thickBot="1" x14ac:dyDescent="0.25">
      <c r="A11257" s="688" t="e">
        <f>#REF!</f>
        <v>#REF!</v>
      </c>
      <c r="B11257" s="688"/>
      <c r="C11257" s="688"/>
      <c r="D11257" s="689" t="s">
        <v>192</v>
      </c>
      <c r="E11257" s="689"/>
      <c r="F11257" s="689"/>
      <c r="G11257" s="689"/>
      <c r="H11257" s="689"/>
      <c r="I11257" s="689"/>
      <c r="J11257" s="689"/>
      <c r="K11257" s="689"/>
      <c r="L11257" s="689"/>
      <c r="M11257" s="689"/>
      <c r="N11257" s="689"/>
    </row>
    <row r="11258" spans="1:14" ht="13.8" thickBot="1" x14ac:dyDescent="0.25">
      <c r="A11258" s="65"/>
      <c r="B11258" s="33">
        <v>1</v>
      </c>
      <c r="C11258" s="24">
        <v>2</v>
      </c>
      <c r="D11258" s="24">
        <v>3</v>
      </c>
      <c r="E11258" s="24" t="s">
        <v>58</v>
      </c>
      <c r="F11258" s="24" t="s">
        <v>59</v>
      </c>
      <c r="G11258" s="24" t="s">
        <v>60</v>
      </c>
      <c r="H11258" s="24" t="s">
        <v>61</v>
      </c>
      <c r="I11258" s="24" t="s">
        <v>62</v>
      </c>
      <c r="J11258" s="24" t="s">
        <v>194</v>
      </c>
      <c r="K11258" s="25" t="s">
        <v>85</v>
      </c>
      <c r="L11258" s="105" t="s">
        <v>189</v>
      </c>
      <c r="M11258" s="105" t="s">
        <v>188</v>
      </c>
      <c r="N11258" s="105" t="s">
        <v>51</v>
      </c>
    </row>
    <row r="11259" spans="1:14" ht="13.8" thickBot="1" x14ac:dyDescent="0.25">
      <c r="A11259" s="26" t="s">
        <v>56</v>
      </c>
      <c r="B11259" s="22">
        <v>5</v>
      </c>
      <c r="C11259" s="22">
        <v>7</v>
      </c>
      <c r="D11259" s="22">
        <v>8</v>
      </c>
      <c r="E11259" s="22">
        <v>8</v>
      </c>
      <c r="F11259" s="22">
        <v>10</v>
      </c>
      <c r="G11259" s="22">
        <v>13</v>
      </c>
      <c r="H11259" s="22">
        <v>16</v>
      </c>
      <c r="I11259" s="22"/>
      <c r="J11259" s="23"/>
      <c r="K11259" s="1"/>
      <c r="L11259" s="26" t="s">
        <v>56</v>
      </c>
      <c r="M11259" s="104" t="e">
        <f>#REF!</f>
        <v>#REF!</v>
      </c>
      <c r="N11259" s="112" t="e">
        <f>IF(M11259=0,"",CHOOSE(M11259,"5","7","8","8","8","10","10","10","10","10","13","13","13","13","13","13","13","13","13","13","16","16","16","16","16","16","16","16","16","16","16","手入力箇所","手入力箇所","手入力箇所","手入力箇所","手入力箇所","手入力箇所","手入力箇所","手入力箇所","手入力箇所","手入力箇所"))</f>
        <v>#REF!</v>
      </c>
    </row>
    <row r="11260" spans="1:14" ht="13.8" thickBot="1" x14ac:dyDescent="0.25">
      <c r="A11260" s="27" t="s">
        <v>57</v>
      </c>
      <c r="B11260" s="18">
        <v>5</v>
      </c>
      <c r="C11260" s="18">
        <v>7</v>
      </c>
      <c r="D11260" s="18">
        <v>8</v>
      </c>
      <c r="E11260" s="18">
        <v>9</v>
      </c>
      <c r="F11260" s="18">
        <v>12</v>
      </c>
      <c r="G11260" s="18">
        <v>16</v>
      </c>
      <c r="H11260" s="18"/>
      <c r="I11260" s="18"/>
      <c r="J11260" s="62"/>
      <c r="K11260" s="19"/>
      <c r="L11260" s="27" t="s">
        <v>57</v>
      </c>
      <c r="M11260" s="104" t="e">
        <f>#REF!</f>
        <v>#REF!</v>
      </c>
      <c r="N11260" s="113" t="e">
        <f>IF(M11260=0,"",CHOOSE(M11260,"5","7","8","9","9","12","12","12","12","12","16","16","16","16","16","16","16","16","16","16","手入力箇所","手入力箇所","手入力箇所","手入力箇所","手入力箇所","手入力箇所","手入力箇所","手入力箇所","手入力箇所","手入力箇所"))</f>
        <v>#REF!</v>
      </c>
    </row>
    <row r="11261" spans="1:14" ht="48.6" thickBot="1" x14ac:dyDescent="0.25">
      <c r="A11261" s="28" t="s">
        <v>64</v>
      </c>
      <c r="B11261" s="18">
        <v>6</v>
      </c>
      <c r="C11261" s="18"/>
      <c r="D11261" s="18"/>
      <c r="E11261" s="18"/>
      <c r="F11261" s="18"/>
      <c r="G11261" s="18"/>
      <c r="H11261" s="18"/>
      <c r="I11261" s="18"/>
      <c r="J11261" s="62"/>
      <c r="K11261" s="19"/>
      <c r="L11261" s="28" t="s">
        <v>64</v>
      </c>
      <c r="M11261" s="104" t="e">
        <f>#REF!</f>
        <v>#REF!</v>
      </c>
      <c r="N11261" s="113" t="e">
        <f>IF(M11261=0,"",CHOOSE(M11261,"6","手入力箇所","手入力箇所","手入力箇所","手入力箇所","手入力箇所","手入力箇所","手入力箇所","手入力箇所","手入力箇所","手入力箇所","",""))</f>
        <v>#REF!</v>
      </c>
    </row>
    <row r="11262" spans="1:14" ht="48.6" thickBot="1" x14ac:dyDescent="0.25">
      <c r="A11262" s="28" t="s">
        <v>65</v>
      </c>
      <c r="B11262" s="18">
        <v>6</v>
      </c>
      <c r="C11262" s="18"/>
      <c r="D11262" s="18"/>
      <c r="E11262" s="18"/>
      <c r="F11262" s="18"/>
      <c r="G11262" s="18"/>
      <c r="H11262" s="18"/>
      <c r="I11262" s="18"/>
      <c r="J11262" s="62"/>
      <c r="K11262" s="19"/>
      <c r="L11262" s="28" t="s">
        <v>65</v>
      </c>
      <c r="M11262" s="104" t="e">
        <f>#REF!</f>
        <v>#REF!</v>
      </c>
      <c r="N11262" s="113" t="e">
        <f>IF(M11262=0,"",CHOOSE(M11262,"6","手入力箇所","手入力箇所","手入力箇所","手入力箇所","手入力箇所","手入力箇所","手入力箇所","手入力箇所","手入力箇所","手入力箇所","",""))</f>
        <v>#REF!</v>
      </c>
    </row>
    <row r="11263" spans="1:14" ht="24.6" thickBot="1" x14ac:dyDescent="0.25">
      <c r="A11263" s="28" t="s">
        <v>66</v>
      </c>
      <c r="B11263" s="18">
        <v>5</v>
      </c>
      <c r="C11263" s="18">
        <v>7</v>
      </c>
      <c r="D11263" s="18">
        <v>8</v>
      </c>
      <c r="E11263" s="18">
        <v>9</v>
      </c>
      <c r="F11263" s="18">
        <v>12</v>
      </c>
      <c r="G11263" s="18"/>
      <c r="H11263" s="18"/>
      <c r="I11263" s="18"/>
      <c r="J11263" s="62"/>
      <c r="K11263" s="19"/>
      <c r="L11263" s="28" t="s">
        <v>66</v>
      </c>
      <c r="M11263" s="104" t="e">
        <f>#REF!</f>
        <v>#REF!</v>
      </c>
      <c r="N11263" s="113" t="e">
        <f>IF(M11263=0,"",CHOOSE(M11263,"5","7","8","9","9","12","12","12","12","12","手入力箇所","手入力箇所","手入力箇所","手入力箇所","手入力箇所","手入力箇所","手入力箇所","手入力箇所","手入力箇所","手入力箇所"))</f>
        <v>#REF!</v>
      </c>
    </row>
    <row r="11264" spans="1:14" ht="36.6" thickBot="1" x14ac:dyDescent="0.25">
      <c r="A11264" s="28" t="s">
        <v>67</v>
      </c>
      <c r="B11264" s="18">
        <v>4</v>
      </c>
      <c r="C11264" s="18">
        <v>5</v>
      </c>
      <c r="D11264" s="18">
        <v>5</v>
      </c>
      <c r="E11264" s="18">
        <v>6</v>
      </c>
      <c r="F11264" s="18"/>
      <c r="G11264" s="18"/>
      <c r="H11264" s="18"/>
      <c r="I11264" s="18"/>
      <c r="J11264" s="62"/>
      <c r="K11264" s="19"/>
      <c r="L11264" s="28" t="s">
        <v>67</v>
      </c>
      <c r="M11264" s="104" t="e">
        <f>#REF!</f>
        <v>#REF!</v>
      </c>
      <c r="N11264" s="113" t="e">
        <f>IF(M11264=0,"",CHOOSE(M11264,"4","5","5","6","6","手入力箇所","手入力箇所","手入力箇所","手入力箇所","手入力箇所","手入力箇所","手入力箇所","手入力箇所","手入力箇所","手入力箇所"))</f>
        <v>#REF!</v>
      </c>
    </row>
    <row r="11265" spans="1:14" ht="24.6" thickBot="1" x14ac:dyDescent="0.25">
      <c r="A11265" s="28" t="s">
        <v>68</v>
      </c>
      <c r="B11265" s="18">
        <v>12</v>
      </c>
      <c r="C11265" s="18">
        <v>12</v>
      </c>
      <c r="D11265" s="18">
        <v>12</v>
      </c>
      <c r="E11265" s="18">
        <v>12</v>
      </c>
      <c r="F11265" s="18">
        <v>12</v>
      </c>
      <c r="G11265" s="18">
        <v>12</v>
      </c>
      <c r="H11265" s="18">
        <v>12</v>
      </c>
      <c r="I11265" s="18"/>
      <c r="J11265" s="62"/>
      <c r="K11265" s="19"/>
      <c r="L11265" s="28" t="s">
        <v>68</v>
      </c>
      <c r="M11265" s="104" t="e">
        <f>#REF!</f>
        <v>#REF!</v>
      </c>
      <c r="N11265" s="113" t="e">
        <f>IF(M11265=0,"",CHOOSE(M11265,"12","12","12","12","12","12","12","12","12","12","12","12","12","12","12","12","12","12","12","12","12","12","12","12","12","12","12","12","12","12","手入力箇所","手入力箇所","手入力箇所","手入力箇所","手入力箇所","手入力箇所","手入力箇所","手入力箇所","手入力箇所","手入力箇所"))</f>
        <v>#REF!</v>
      </c>
    </row>
    <row r="11266" spans="1:14" ht="36.6" thickBot="1" x14ac:dyDescent="0.25">
      <c r="A11266" s="28" t="s">
        <v>69</v>
      </c>
      <c r="B11266" s="18">
        <v>7</v>
      </c>
      <c r="C11266" s="18">
        <v>7</v>
      </c>
      <c r="D11266" s="18">
        <v>7</v>
      </c>
      <c r="E11266" s="18">
        <v>7</v>
      </c>
      <c r="F11266" s="18">
        <v>7</v>
      </c>
      <c r="G11266" s="18"/>
      <c r="H11266" s="18"/>
      <c r="I11266" s="18"/>
      <c r="J11266" s="62"/>
      <c r="K11266" s="19"/>
      <c r="L11266" s="28" t="s">
        <v>69</v>
      </c>
      <c r="M11266" s="104" t="e">
        <f>#REF!</f>
        <v>#REF!</v>
      </c>
      <c r="N11266" s="113" t="e">
        <f>IF(M11266=0,"",CHOOSE(M11266,"7","7","7","7","7","7","7","7","7","7","手入力箇所","手入力箇所","手入力箇所","手入力箇所","手入力箇所","手入力箇所","手入力箇所","手入力箇所","手入力箇所","手入力箇所"))</f>
        <v>#REF!</v>
      </c>
    </row>
    <row r="11267" spans="1:14" ht="13.8" thickBot="1" x14ac:dyDescent="0.25">
      <c r="A11267" s="27" t="s">
        <v>63</v>
      </c>
      <c r="B11267" s="18">
        <v>4</v>
      </c>
      <c r="C11267" s="18">
        <v>5</v>
      </c>
      <c r="D11267" s="18">
        <v>7</v>
      </c>
      <c r="E11267" s="18">
        <v>8</v>
      </c>
      <c r="F11267" s="18">
        <v>11</v>
      </c>
      <c r="G11267" s="18">
        <v>16</v>
      </c>
      <c r="H11267" s="18">
        <v>22</v>
      </c>
      <c r="I11267" s="18">
        <v>26</v>
      </c>
      <c r="J11267" s="18">
        <v>31</v>
      </c>
      <c r="K11267" s="19"/>
      <c r="L11267" s="27" t="s">
        <v>63</v>
      </c>
      <c r="M11267" s="104" t="e">
        <f>#REF!</f>
        <v>#REF!</v>
      </c>
      <c r="N11267" s="113" t="e">
        <f>IF(M11267=0,"",CHOOSE(M11267,"4","5","7","8","8","11","11","11","11","11","16","16","16","16","16","16","16","16","16","16","22","22","22","22","22","22","22","22","22","22","26","26","26","26","26","26","26","26","26","26","31","31","31","31","31","31","31","31","31","31","31","手入力箇所","手入力箇所","手入力箇所","手入力箇所","手入力箇所","手入力箇所","手入力箇所","手入力箇所","手入力箇所","手入力箇所"))</f>
        <v>#REF!</v>
      </c>
    </row>
    <row r="11268" spans="1:14" ht="24.6" thickBot="1" x14ac:dyDescent="0.25">
      <c r="A11268" s="28" t="s">
        <v>70</v>
      </c>
      <c r="B11268" s="18">
        <v>5</v>
      </c>
      <c r="C11268" s="18">
        <v>6</v>
      </c>
      <c r="D11268" s="18">
        <v>7</v>
      </c>
      <c r="E11268" s="18"/>
      <c r="F11268" s="18"/>
      <c r="G11268" s="18"/>
      <c r="H11268" s="18"/>
      <c r="I11268" s="18"/>
      <c r="J11268" s="62"/>
      <c r="K11268" s="19"/>
      <c r="L11268" s="28" t="s">
        <v>70</v>
      </c>
      <c r="M11268" s="104" t="e">
        <f>#REF!</f>
        <v>#REF!</v>
      </c>
      <c r="N11268" s="113" t="e">
        <f>IF(M11268=0,"",CHOOSE(M11268,"5","6","7","手入力箇所","手入力箇所","手入力箇所","手入力箇所","手入力箇所","手入力箇所","手入力箇所","手入力箇所","手入力箇所","手入力箇所"))</f>
        <v>#REF!</v>
      </c>
    </row>
    <row r="11269" spans="1:14" ht="13.8" thickBot="1" x14ac:dyDescent="0.25">
      <c r="A11269" s="29" t="s">
        <v>71</v>
      </c>
      <c r="B11269" s="18">
        <v>3</v>
      </c>
      <c r="C11269" s="18">
        <v>6</v>
      </c>
      <c r="D11269" s="18">
        <v>19</v>
      </c>
      <c r="E11269" s="18"/>
      <c r="F11269" s="18"/>
      <c r="G11269" s="18"/>
      <c r="H11269" s="18"/>
      <c r="I11269" s="18"/>
      <c r="J11269" s="62"/>
      <c r="K11269" s="19"/>
      <c r="L11269" s="29" t="s">
        <v>71</v>
      </c>
      <c r="M11269" s="104" t="e">
        <f>#REF!</f>
        <v>#REF!</v>
      </c>
      <c r="N11269" s="113" t="e">
        <f>IF(M11269=0,"",CHOOSE(M11269,"3","6","19","手入力箇所","手入力箇所","手入力箇所","手入力箇所","手入力箇所","手入力箇所","手入力箇所","手入力箇所","手入力箇所","手入力箇所"))</f>
        <v>#REF!</v>
      </c>
    </row>
    <row r="11270" spans="1:14" ht="13.8" thickBot="1" x14ac:dyDescent="0.25">
      <c r="A11270" s="29" t="s">
        <v>72</v>
      </c>
      <c r="B11270" s="18">
        <v>1</v>
      </c>
      <c r="C11270" s="18">
        <v>3</v>
      </c>
      <c r="D11270" s="18">
        <v>5</v>
      </c>
      <c r="E11270" s="18">
        <v>9</v>
      </c>
      <c r="F11270" s="18">
        <v>26</v>
      </c>
      <c r="G11270" s="18"/>
      <c r="H11270" s="18"/>
      <c r="I11270" s="18"/>
      <c r="J11270" s="62"/>
      <c r="K11270" s="19"/>
      <c r="L11270" s="29" t="s">
        <v>72</v>
      </c>
      <c r="M11270" s="104" t="e">
        <f>#REF!</f>
        <v>#REF!</v>
      </c>
      <c r="N11270" s="113" t="e">
        <f>IF(M11270=0,"",CHOOSE(M11270,"1","3","5","9","9","26","26","26","26","26","手入力箇所","手入力箇所","手入力箇所","手入力箇所","手入力箇所","手入力箇所","手入力箇所","手入力箇所","手入力箇所","手入力箇所"))</f>
        <v>#REF!</v>
      </c>
    </row>
    <row r="11271" spans="1:14" ht="13.8" thickBot="1" x14ac:dyDescent="0.25">
      <c r="A11271" s="29" t="s">
        <v>73</v>
      </c>
      <c r="B11271" s="18">
        <v>4</v>
      </c>
      <c r="C11271" s="18">
        <v>11</v>
      </c>
      <c r="D11271" s="18">
        <v>20</v>
      </c>
      <c r="E11271" s="18">
        <v>33</v>
      </c>
      <c r="F11271" s="18"/>
      <c r="G11271" s="18"/>
      <c r="H11271" s="18"/>
      <c r="I11271" s="18"/>
      <c r="J11271" s="62"/>
      <c r="K11271" s="19"/>
      <c r="L11271" s="29" t="s">
        <v>73</v>
      </c>
      <c r="M11271" s="104" t="e">
        <f>#REF!</f>
        <v>#REF!</v>
      </c>
      <c r="N11271" s="113" t="e">
        <f>IF(M11271=0,"",CHOOSE(M11271,"4","11","20","33","33","手入力箇所","手入力箇所","手入力箇所","手入力箇所","手入力箇所","手入力箇所","手入力箇所","手入力箇所","手入力箇所","手入力箇所"))</f>
        <v>#REF!</v>
      </c>
    </row>
    <row r="11272" spans="1:14" ht="37.200000000000003" thickBot="1" x14ac:dyDescent="0.25">
      <c r="A11272" s="30" t="s">
        <v>74</v>
      </c>
      <c r="B11272" s="18">
        <v>4</v>
      </c>
      <c r="C11272" s="18">
        <v>6</v>
      </c>
      <c r="D11272" s="18">
        <v>8</v>
      </c>
      <c r="E11272" s="18">
        <v>10</v>
      </c>
      <c r="F11272" s="18">
        <v>15</v>
      </c>
      <c r="G11272" s="18">
        <v>23</v>
      </c>
      <c r="H11272" s="18">
        <v>33</v>
      </c>
      <c r="I11272" s="18"/>
      <c r="J11272" s="62"/>
      <c r="K11272" s="19"/>
      <c r="L11272" s="30" t="s">
        <v>74</v>
      </c>
      <c r="M11272" s="104" t="e">
        <f>#REF!</f>
        <v>#REF!</v>
      </c>
      <c r="N11272" s="113" t="e">
        <f>IF(M11272=0,"",CHOOSE(M11272,"4","6","8","10","10","15","15","15","15","15","23","23","23","23","23","23","23","23","23","23","33","33","33","33","33","33","33","33","33","33","手入力箇所","手入力箇所","手入力箇所","手入力箇所","手入力箇所","手入力箇所","手入力箇所","手入力箇所","手入力箇所","手入力箇所"))</f>
        <v>#REF!</v>
      </c>
    </row>
    <row r="11273" spans="1:14" ht="13.8" thickBot="1" x14ac:dyDescent="0.25">
      <c r="A11273" s="29" t="s">
        <v>75</v>
      </c>
      <c r="B11273" s="18">
        <v>6</v>
      </c>
      <c r="C11273" s="18">
        <v>14</v>
      </c>
      <c r="D11273" s="18">
        <v>25</v>
      </c>
      <c r="E11273" s="18">
        <v>39</v>
      </c>
      <c r="F11273" s="18"/>
      <c r="G11273" s="18"/>
      <c r="H11273" s="18"/>
      <c r="I11273" s="18"/>
      <c r="J11273" s="62"/>
      <c r="K11273" s="19"/>
      <c r="L11273" s="29" t="s">
        <v>75</v>
      </c>
      <c r="M11273" s="104" t="e">
        <f>#REF!</f>
        <v>#REF!</v>
      </c>
      <c r="N11273" s="113" t="e">
        <f>IF(M11273=0,"",CHOOSE(M11273,"6","14","25","39","39","手入力箇所","手入力箇所","手入力箇所","手入力箇所","手入力箇所","手入力箇所","手入力箇所","手入力箇所","手入力箇所","手入力箇所"))</f>
        <v>#REF!</v>
      </c>
    </row>
    <row r="11274" spans="1:14" ht="37.200000000000003" thickBot="1" x14ac:dyDescent="0.25">
      <c r="A11274" s="30" t="s">
        <v>76</v>
      </c>
      <c r="B11274" s="18">
        <v>2</v>
      </c>
      <c r="C11274" s="18">
        <v>3</v>
      </c>
      <c r="D11274" s="18">
        <v>6</v>
      </c>
      <c r="E11274" s="18">
        <v>9</v>
      </c>
      <c r="F11274" s="18"/>
      <c r="G11274" s="18"/>
      <c r="H11274" s="18"/>
      <c r="I11274" s="18"/>
      <c r="J11274" s="62"/>
      <c r="K11274" s="19"/>
      <c r="L11274" s="30" t="s">
        <v>76</v>
      </c>
      <c r="M11274" s="104" t="e">
        <f>#REF!</f>
        <v>#REF!</v>
      </c>
      <c r="N11274" s="113" t="e">
        <f>IF(M11274=0,"",CHOOSE(M11274,"2","3","6","9","9","手入力箇所","手入力箇所","手入力箇所","手入力箇所","手入力箇所","手入力箇所","手入力箇所","手入力箇所","手入力箇所","手入力箇所"))</f>
        <v>#REF!</v>
      </c>
    </row>
    <row r="11275" spans="1:14" ht="27" thickBot="1" x14ac:dyDescent="0.25">
      <c r="A11275" s="31" t="s">
        <v>77</v>
      </c>
      <c r="B11275" s="18">
        <v>12</v>
      </c>
      <c r="C11275" s="18">
        <v>18</v>
      </c>
      <c r="D11275" s="18">
        <v>22</v>
      </c>
      <c r="E11275" s="18">
        <v>26</v>
      </c>
      <c r="F11275" s="62"/>
      <c r="G11275" s="62"/>
      <c r="H11275" s="62"/>
      <c r="I11275" s="62"/>
      <c r="J11275" s="62"/>
      <c r="K11275" s="19"/>
      <c r="L11275" s="31" t="s">
        <v>77</v>
      </c>
      <c r="M11275" s="104" t="e">
        <f>#REF!</f>
        <v>#REF!</v>
      </c>
      <c r="N11275" s="113" t="e">
        <f>IF(M11275=0,"",CHOOSE(M11275,"12","18","22","26","26","手入力箇所","手入力箇所","手入力箇所","手入力箇所","手入力箇所","手入力箇所","手入力箇所","手入力箇所","手入力箇所","手入力箇所"))</f>
        <v>#REF!</v>
      </c>
    </row>
    <row r="11276" spans="1:14" ht="40.200000000000003" thickBot="1" x14ac:dyDescent="0.25">
      <c r="A11276" s="31" t="s">
        <v>78</v>
      </c>
      <c r="B11276" s="18">
        <v>5</v>
      </c>
      <c r="C11276" s="18">
        <v>8</v>
      </c>
      <c r="D11276" s="18">
        <v>11</v>
      </c>
      <c r="E11276" s="18">
        <v>14</v>
      </c>
      <c r="F11276" s="62"/>
      <c r="G11276" s="62"/>
      <c r="H11276" s="62"/>
      <c r="I11276" s="62"/>
      <c r="J11276" s="62"/>
      <c r="K11276" s="19"/>
      <c r="L11276" s="31" t="s">
        <v>78</v>
      </c>
      <c r="M11276" s="104" t="e">
        <f>#REF!</f>
        <v>#REF!</v>
      </c>
      <c r="N11276" s="113" t="e">
        <f>IF(M11276=0,"",CHOOSE(M11276,"5","8","11","14","14","手入力箇所","手入力箇所","手入力箇所","手入力箇所","手入力箇所","手入力箇所","手入力箇所","手入力箇所","手入力箇所","手入力箇所"))</f>
        <v>#REF!</v>
      </c>
    </row>
    <row r="11277" spans="1:14" ht="27" thickBot="1" x14ac:dyDescent="0.25">
      <c r="A11277" s="31" t="s">
        <v>79</v>
      </c>
      <c r="B11277" s="18">
        <v>6</v>
      </c>
      <c r="C11277" s="18">
        <v>11</v>
      </c>
      <c r="D11277" s="18">
        <v>16</v>
      </c>
      <c r="E11277" s="18">
        <v>21</v>
      </c>
      <c r="F11277" s="62"/>
      <c r="G11277" s="62"/>
      <c r="H11277" s="62"/>
      <c r="I11277" s="62"/>
      <c r="J11277" s="62"/>
      <c r="K11277" s="19"/>
      <c r="L11277" s="31" t="s">
        <v>79</v>
      </c>
      <c r="M11277" s="104" t="e">
        <f>#REF!</f>
        <v>#REF!</v>
      </c>
      <c r="N11277" s="113" t="e">
        <f>IF(M11277=0,"",CHOOSE(M11277,"6","11","16","21","21","手入力箇所","手入力箇所","手入力箇所","手入力箇所","手入力箇所","手入力箇所","手入力箇所","手入力箇所","手入力箇所"))</f>
        <v>#REF!</v>
      </c>
    </row>
    <row r="11278" spans="1:14" ht="40.200000000000003" thickBot="1" x14ac:dyDescent="0.25">
      <c r="A11278" s="31" t="s">
        <v>80</v>
      </c>
      <c r="B11278" s="18">
        <v>5</v>
      </c>
      <c r="C11278" s="18">
        <v>7</v>
      </c>
      <c r="D11278" s="18">
        <v>9</v>
      </c>
      <c r="E11278" s="18">
        <v>10</v>
      </c>
      <c r="F11278" s="62"/>
      <c r="G11278" s="62"/>
      <c r="H11278" s="62"/>
      <c r="I11278" s="62"/>
      <c r="J11278" s="62"/>
      <c r="K11278" s="19"/>
      <c r="L11278" s="31" t="s">
        <v>80</v>
      </c>
      <c r="M11278" s="104" t="e">
        <f>#REF!</f>
        <v>#REF!</v>
      </c>
      <c r="N11278" s="113" t="e">
        <f>IF(M11278=0,"",CHOOSE(M11278,"5","7","9","10","10","手入力箇所","手入力箇所","手入力箇所","手入力箇所","手入力箇所","手入力箇所","手入力箇所","手入力箇所","手入力箇所"))</f>
        <v>#REF!</v>
      </c>
    </row>
    <row r="11279" spans="1:14" ht="40.200000000000003" thickBot="1" x14ac:dyDescent="0.25">
      <c r="A11279" s="31" t="s">
        <v>81</v>
      </c>
      <c r="B11279" s="18">
        <v>9</v>
      </c>
      <c r="C11279" s="18">
        <v>14</v>
      </c>
      <c r="D11279" s="62"/>
      <c r="E11279" s="62"/>
      <c r="F11279" s="62"/>
      <c r="G11279" s="62"/>
      <c r="H11279" s="62"/>
      <c r="I11279" s="62"/>
      <c r="J11279" s="62"/>
      <c r="K11279" s="19"/>
      <c r="L11279" s="31" t="s">
        <v>81</v>
      </c>
      <c r="M11279" s="104" t="e">
        <f>#REF!</f>
        <v>#REF!</v>
      </c>
      <c r="N11279" s="113" t="e">
        <f>IF(M11279=0,"",CHOOSE(M11279,"9","14","手入力箇所","手入力箇所","手入力箇所","手入力箇所","手入力箇所","手入力箇所","手入力箇所","手入力箇所","手入力箇所","手入力箇所"))</f>
        <v>#REF!</v>
      </c>
    </row>
    <row r="11280" spans="1:14" ht="13.8" thickBot="1" x14ac:dyDescent="0.25">
      <c r="A11280" s="31" t="s">
        <v>82</v>
      </c>
      <c r="B11280" s="18">
        <v>3</v>
      </c>
      <c r="C11280" s="18">
        <v>4</v>
      </c>
      <c r="D11280" s="18">
        <v>4</v>
      </c>
      <c r="E11280" s="18">
        <v>5</v>
      </c>
      <c r="F11280" s="18">
        <v>6</v>
      </c>
      <c r="G11280" s="18">
        <v>8</v>
      </c>
      <c r="H11280" s="18">
        <v>9</v>
      </c>
      <c r="I11280" s="18">
        <v>11</v>
      </c>
      <c r="J11280" s="18">
        <v>12</v>
      </c>
      <c r="K11280" s="19"/>
      <c r="L11280" s="31" t="s">
        <v>82</v>
      </c>
      <c r="M11280" s="104" t="e">
        <f>#REF!</f>
        <v>#REF!</v>
      </c>
      <c r="N11280" s="113" t="e">
        <f>IF(M11280=0,"",CHOOSE(M11280,"3","4","4","5","5","6","6","6","6","6","8","8","8","8","8","8","8","8","8","8","9","9","9","9","9","9","9","9","9","9","11","11","11","11","11","11","11","11","11","11","12","12","12","12","12","12","12","12","12","12","12","手入力箇所","手入力箇所","手入力箇所","手入力箇所","手入力箇所","手入力箇所","手入力箇所","手入力箇所","手入力箇所","手入力箇所"))</f>
        <v>#REF!</v>
      </c>
    </row>
    <row r="11281" spans="1:14" ht="13.8" thickBot="1" x14ac:dyDescent="0.25">
      <c r="A11281" s="31" t="s">
        <v>83</v>
      </c>
      <c r="B11281" s="18">
        <v>3</v>
      </c>
      <c r="C11281" s="18">
        <v>4</v>
      </c>
      <c r="D11281" s="18">
        <v>4</v>
      </c>
      <c r="E11281" s="18">
        <v>5</v>
      </c>
      <c r="F11281" s="18">
        <v>6</v>
      </c>
      <c r="G11281" s="18">
        <v>8</v>
      </c>
      <c r="H11281" s="18">
        <v>10</v>
      </c>
      <c r="I11281" s="18">
        <v>12</v>
      </c>
      <c r="J11281" s="18">
        <v>13</v>
      </c>
      <c r="K11281" s="19"/>
      <c r="L11281" s="31" t="s">
        <v>83</v>
      </c>
      <c r="M11281" s="104" t="e">
        <f>#REF!</f>
        <v>#REF!</v>
      </c>
      <c r="N11281" s="113" t="e">
        <f>IF(M11281=0,"",CHOOSE(M11281,"3","4","4","5","5","6","6","6","6","6","8","8","8","8","8","8","8","8","8","8","10","10","10","10","10","10","10","10","10","10","12","12","12","12","12","12","12","12","12","12","13","13","13","13","13","13","13","13","13","13","13","手入力箇所","手入力箇所","手入力箇所","手入力箇所","手入力箇所","手入力箇所","手入力箇所","手入力箇所","手入力箇所","手入力箇所"))</f>
        <v>#REF!</v>
      </c>
    </row>
    <row r="11282" spans="1:14" ht="27" thickBot="1" x14ac:dyDescent="0.25">
      <c r="A11282" s="32" t="s">
        <v>84</v>
      </c>
      <c r="B11282" s="20">
        <v>1</v>
      </c>
      <c r="C11282" s="20">
        <v>2</v>
      </c>
      <c r="D11282" s="20">
        <v>3</v>
      </c>
      <c r="E11282" s="20">
        <v>4</v>
      </c>
      <c r="F11282" s="20">
        <v>8</v>
      </c>
      <c r="G11282" s="20">
        <v>19</v>
      </c>
      <c r="H11282" s="63"/>
      <c r="I11282" s="63"/>
      <c r="J11282" s="63"/>
      <c r="K11282" s="21"/>
      <c r="L11282" s="32" t="s">
        <v>84</v>
      </c>
      <c r="M11282" s="104" t="e">
        <f>#REF!</f>
        <v>#REF!</v>
      </c>
      <c r="N11282" s="113" t="e">
        <f>IF(M11282=0,"",CHOOSE(M11282,"1","2","3","4","4","8","8","8","8","8","19","19","19","19","19","19","19","19","19","19","手入力箇所","手入力箇所","手入力箇所","手入力箇所","手入力箇所","手入力箇所","手入力箇所","手入力箇所","手入力箇所","手入力箇所"))</f>
        <v>#REF!</v>
      </c>
    </row>
    <row r="11283" spans="1:14" ht="13.8" thickBot="1" x14ac:dyDescent="0.25"/>
    <row r="11284" spans="1:14" ht="13.8" thickBot="1" x14ac:dyDescent="0.25">
      <c r="A11284" s="686" t="e">
        <f>A11257</f>
        <v>#REF!</v>
      </c>
      <c r="B11284" s="686"/>
      <c r="C11284" s="686"/>
      <c r="D11284" s="687" t="s">
        <v>193</v>
      </c>
      <c r="E11284" s="687"/>
      <c r="F11284" s="687"/>
      <c r="G11284" s="687"/>
      <c r="H11284" s="687"/>
      <c r="I11284" s="687"/>
      <c r="J11284" s="687"/>
      <c r="K11284" s="687"/>
      <c r="L11284" s="687"/>
      <c r="M11284" s="687"/>
      <c r="N11284" s="687"/>
    </row>
    <row r="11285" spans="1:14" ht="13.8" thickBot="1" x14ac:dyDescent="0.25">
      <c r="A11285" s="105"/>
      <c r="B11285" s="33">
        <v>1</v>
      </c>
      <c r="C11285" s="24">
        <v>2</v>
      </c>
      <c r="D11285" s="24">
        <v>3</v>
      </c>
      <c r="E11285" s="24" t="s">
        <v>58</v>
      </c>
      <c r="F11285" s="24" t="s">
        <v>59</v>
      </c>
      <c r="G11285" s="24" t="s">
        <v>60</v>
      </c>
      <c r="H11285" s="24" t="s">
        <v>61</v>
      </c>
      <c r="I11285" s="24" t="s">
        <v>62</v>
      </c>
      <c r="J11285" s="24" t="s">
        <v>194</v>
      </c>
      <c r="K11285" s="102" t="s">
        <v>85</v>
      </c>
      <c r="L11285" s="105" t="s">
        <v>189</v>
      </c>
      <c r="M11285" s="105" t="s">
        <v>188</v>
      </c>
      <c r="N11285" s="105" t="s">
        <v>51</v>
      </c>
    </row>
    <row r="11286" spans="1:14" ht="13.8" thickBot="1" x14ac:dyDescent="0.25">
      <c r="A11286" s="26" t="s">
        <v>56</v>
      </c>
      <c r="B11286" s="22">
        <v>16</v>
      </c>
      <c r="C11286" s="22">
        <v>25</v>
      </c>
      <c r="D11286" s="22">
        <v>32</v>
      </c>
      <c r="E11286" s="22">
        <v>38</v>
      </c>
      <c r="F11286" s="22">
        <v>56</v>
      </c>
      <c r="G11286" s="22">
        <v>87</v>
      </c>
      <c r="H11286" s="22">
        <v>121</v>
      </c>
      <c r="I11286" s="22"/>
      <c r="J11286" s="23"/>
      <c r="K11286" s="68"/>
      <c r="L11286" s="107" t="s">
        <v>56</v>
      </c>
      <c r="M11286" s="103" t="e">
        <f>#REF!</f>
        <v>#REF!</v>
      </c>
      <c r="N11286" s="103" t="e">
        <f>IF(M11286=0,"",CHOOSE(M11286,"16","25","32","38","38","56","56","56","56","56","87","87","87","87","87","87","87","87","87","87","121","121","121","121","121","121","121","121","121","121","手入力箇所","手入力箇所","手入力箇所","手入力箇所","手入力箇所","手入力箇所","手入力箇所","手入力箇所","手入力箇所","手入力箇所"))</f>
        <v>#REF!</v>
      </c>
    </row>
    <row r="11287" spans="1:14" ht="13.8" thickBot="1" x14ac:dyDescent="0.25">
      <c r="A11287" s="27" t="s">
        <v>57</v>
      </c>
      <c r="B11287" s="18">
        <v>25</v>
      </c>
      <c r="C11287" s="18">
        <v>33</v>
      </c>
      <c r="D11287" s="18">
        <v>40</v>
      </c>
      <c r="E11287" s="18">
        <v>45</v>
      </c>
      <c r="F11287" s="18">
        <v>58</v>
      </c>
      <c r="G11287" s="18">
        <v>79</v>
      </c>
      <c r="H11287" s="18"/>
      <c r="I11287" s="18"/>
      <c r="J11287" s="62"/>
      <c r="K11287" s="69"/>
      <c r="L11287" s="107" t="s">
        <v>57</v>
      </c>
      <c r="M11287" s="103" t="e">
        <f>#REF!</f>
        <v>#REF!</v>
      </c>
      <c r="N11287" s="103" t="e">
        <f>IF(M11287=0,"",CHOOSE(M11287,"25","33","40","45","45","58","58","58","58","58","79","79","79","79","79","79","79","79","79","79","手入力箇所","手入力箇所","手入力箇所","手入力箇所","手入力箇所","手入力箇所","手入力箇所","手入力箇所","手入力箇所","手入力箇所"))</f>
        <v>#REF!</v>
      </c>
    </row>
    <row r="11288" spans="1:14" ht="48.6" thickBot="1" x14ac:dyDescent="0.25">
      <c r="A11288" s="28" t="s">
        <v>64</v>
      </c>
      <c r="B11288" s="18">
        <v>32</v>
      </c>
      <c r="C11288" s="18"/>
      <c r="D11288" s="18"/>
      <c r="E11288" s="18"/>
      <c r="F11288" s="18"/>
      <c r="G11288" s="18"/>
      <c r="H11288" s="18"/>
      <c r="I11288" s="18"/>
      <c r="J11288" s="62"/>
      <c r="K11288" s="69"/>
      <c r="L11288" s="108" t="s">
        <v>64</v>
      </c>
      <c r="M11288" s="103" t="e">
        <f>#REF!</f>
        <v>#REF!</v>
      </c>
      <c r="N11288" s="103" t="e">
        <f>IF(M11288=0,"",CHOOSE(M11288,"32","手入力箇所","手入力箇所","手入力箇所","手入力箇所","手入力箇所","手入力箇所","手入力箇所","手入力箇所","手入力箇所","手入力箇所"))</f>
        <v>#REF!</v>
      </c>
    </row>
    <row r="11289" spans="1:14" ht="48.6" thickBot="1" x14ac:dyDescent="0.25">
      <c r="A11289" s="28" t="s">
        <v>65</v>
      </c>
      <c r="B11289" s="18">
        <v>36</v>
      </c>
      <c r="C11289" s="18"/>
      <c r="D11289" s="18"/>
      <c r="E11289" s="18"/>
      <c r="F11289" s="18"/>
      <c r="G11289" s="18"/>
      <c r="H11289" s="18"/>
      <c r="I11289" s="18"/>
      <c r="J11289" s="62"/>
      <c r="K11289" s="69"/>
      <c r="L11289" s="108" t="s">
        <v>65</v>
      </c>
      <c r="M11289" s="103" t="e">
        <f>#REF!</f>
        <v>#REF!</v>
      </c>
      <c r="N11289" s="103" t="e">
        <f>IF(M11289=0,"",CHOOSE(M11289,"36","手入力箇所","手入力箇所","手入力箇所","手入力箇所","手入力箇所","手入力箇所","手入力箇所","手入力箇所","手入力箇所","手入力箇所"))</f>
        <v>#REF!</v>
      </c>
    </row>
    <row r="11290" spans="1:14" ht="24.6" thickBot="1" x14ac:dyDescent="0.25">
      <c r="A11290" s="28" t="s">
        <v>66</v>
      </c>
      <c r="B11290" s="18">
        <v>24</v>
      </c>
      <c r="C11290" s="18">
        <v>30</v>
      </c>
      <c r="D11290" s="18">
        <v>33</v>
      </c>
      <c r="E11290" s="18">
        <v>35</v>
      </c>
      <c r="F11290" s="18">
        <v>42</v>
      </c>
      <c r="G11290" s="18"/>
      <c r="H11290" s="18"/>
      <c r="I11290" s="18"/>
      <c r="J11290" s="62"/>
      <c r="K11290" s="69"/>
      <c r="L11290" s="108" t="s">
        <v>66</v>
      </c>
      <c r="M11290" s="103" t="e">
        <f>#REF!</f>
        <v>#REF!</v>
      </c>
      <c r="N11290" s="103" t="e">
        <f>IF(M11290=0,"",CHOOSE(M11290,"24","30","33","35","35","42","42","42","42","42","手入力箇所","手入力箇所","手入力箇所","手入力箇所","手入力箇所","手入力箇所","手入力箇所","手入力箇所","手入力箇所","手入力箇所"))</f>
        <v>#REF!</v>
      </c>
    </row>
    <row r="11291" spans="1:14" ht="36.6" thickBot="1" x14ac:dyDescent="0.25">
      <c r="A11291" s="28" t="s">
        <v>67</v>
      </c>
      <c r="B11291" s="18">
        <v>7</v>
      </c>
      <c r="C11291" s="18">
        <v>12</v>
      </c>
      <c r="D11291" s="18">
        <v>16</v>
      </c>
      <c r="E11291" s="18">
        <v>19</v>
      </c>
      <c r="F11291" s="18"/>
      <c r="G11291" s="18"/>
      <c r="H11291" s="18"/>
      <c r="I11291" s="18"/>
      <c r="J11291" s="62"/>
      <c r="K11291" s="69"/>
      <c r="L11291" s="108" t="s">
        <v>67</v>
      </c>
      <c r="M11291" s="103" t="e">
        <f>#REF!</f>
        <v>#REF!</v>
      </c>
      <c r="N11291" s="103" t="e">
        <f>IF(M11291=0,"",CHOOSE(M11291,"7","12","16","19","19","手入力箇所","手入力箇所","手入力箇所","手入力箇所","手入力箇所","手入力箇所","手入力箇所","手入力箇所","手入力箇所","手入力箇所"))</f>
        <v>#REF!</v>
      </c>
    </row>
    <row r="11292" spans="1:14" ht="24.6" thickBot="1" x14ac:dyDescent="0.25">
      <c r="A11292" s="28" t="s">
        <v>68</v>
      </c>
      <c r="B11292" s="18">
        <v>21</v>
      </c>
      <c r="C11292" s="18">
        <v>35</v>
      </c>
      <c r="D11292" s="18">
        <v>48</v>
      </c>
      <c r="E11292" s="18">
        <v>59</v>
      </c>
      <c r="F11292" s="18">
        <v>94</v>
      </c>
      <c r="G11292" s="18">
        <v>159</v>
      </c>
      <c r="H11292" s="18">
        <v>235</v>
      </c>
      <c r="I11292" s="18"/>
      <c r="J11292" s="62"/>
      <c r="K11292" s="69"/>
      <c r="L11292" s="108" t="s">
        <v>68</v>
      </c>
      <c r="M11292" s="103" t="e">
        <f>#REF!</f>
        <v>#REF!</v>
      </c>
      <c r="N11292" s="103" t="e">
        <f>IF(M11292=0,"",CHOOSE(M11292,"21","35","48","59","59","94","94","94","94","94","159","159","159","159","159","159","159","159","159","159","235","235","235","235","235","235","235","235","235","235","手入力箇所","手入力箇所","手入力箇所","手入力箇所","手入力箇所","手入力箇所","手入力箇所","手入力箇所","手入力箇所","手入力箇所"))</f>
        <v>#REF!</v>
      </c>
    </row>
    <row r="11293" spans="1:14" ht="36.6" thickBot="1" x14ac:dyDescent="0.25">
      <c r="A11293" s="28" t="s">
        <v>69</v>
      </c>
      <c r="B11293" s="18">
        <v>22</v>
      </c>
      <c r="C11293" s="18">
        <v>26</v>
      </c>
      <c r="D11293" s="18">
        <v>28</v>
      </c>
      <c r="E11293" s="18">
        <v>29</v>
      </c>
      <c r="F11293" s="18">
        <v>34</v>
      </c>
      <c r="G11293" s="18"/>
      <c r="H11293" s="18"/>
      <c r="I11293" s="18"/>
      <c r="J11293" s="62"/>
      <c r="K11293" s="69"/>
      <c r="L11293" s="108" t="s">
        <v>69</v>
      </c>
      <c r="M11293" s="103" t="e">
        <f>#REF!</f>
        <v>#REF!</v>
      </c>
      <c r="N11293" s="103" t="e">
        <f>IF(M11293=0,"",CHOOSE(M11293,"22","26","28","29","29","34","34","34","34","34","手入力箇所","手入力箇所","手入力箇所","手入力箇所","手入力箇所","手入力箇所","手入力箇所","手入力箇所","手入力箇所","手入力箇所"))</f>
        <v>#REF!</v>
      </c>
    </row>
    <row r="11294" spans="1:14" ht="13.8" thickBot="1" x14ac:dyDescent="0.25">
      <c r="A11294" s="27" t="s">
        <v>63</v>
      </c>
      <c r="B11294" s="18">
        <v>21</v>
      </c>
      <c r="C11294" s="18">
        <v>33</v>
      </c>
      <c r="D11294" s="18">
        <v>46</v>
      </c>
      <c r="E11294" s="18">
        <v>56</v>
      </c>
      <c r="F11294" s="18">
        <v>89</v>
      </c>
      <c r="G11294" s="18">
        <v>151</v>
      </c>
      <c r="H11294" s="18">
        <v>224</v>
      </c>
      <c r="I11294" s="18">
        <v>289</v>
      </c>
      <c r="J11294" s="18">
        <v>350</v>
      </c>
      <c r="K11294" s="69"/>
      <c r="L11294" s="107" t="s">
        <v>63</v>
      </c>
      <c r="M11294" s="103" t="e">
        <f>#REF!</f>
        <v>#REF!</v>
      </c>
      <c r="N11294" s="103" t="e">
        <f>IF(M11294=0,"",CHOOSE(M11294,"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295" spans="1:14" ht="24.6" thickBot="1" x14ac:dyDescent="0.25">
      <c r="A11295" s="34" t="s">
        <v>70</v>
      </c>
      <c r="B11295" s="35">
        <v>13</v>
      </c>
      <c r="C11295" s="35">
        <v>33</v>
      </c>
      <c r="D11295" s="35">
        <v>59</v>
      </c>
      <c r="E11295" s="35"/>
      <c r="F11295" s="35"/>
      <c r="G11295" s="35"/>
      <c r="H11295" s="35"/>
      <c r="I11295" s="35"/>
      <c r="J11295" s="36"/>
      <c r="K11295" s="67"/>
      <c r="L11295" s="108" t="s">
        <v>70</v>
      </c>
      <c r="M11295" s="103" t="e">
        <f>#REF!</f>
        <v>#REF!</v>
      </c>
      <c r="N11295" s="103" t="e">
        <f>IF(M11295=0,"",CHOOSE(M11295,"13","33","59","手入力箇所","手入力箇所","手入力箇所","手入力箇所","手入力箇所","手入力箇所","手入力箇所","手入力箇所","手入力箇所","手入力箇所"))</f>
        <v>#REF!</v>
      </c>
    </row>
    <row r="11296" spans="1:14" ht="13.8" thickBot="1" x14ac:dyDescent="0.25">
      <c r="A11296" s="37" t="s">
        <v>71</v>
      </c>
      <c r="B11296" s="17">
        <v>23</v>
      </c>
      <c r="C11296" s="17">
        <v>39</v>
      </c>
      <c r="D11296" s="17">
        <v>97</v>
      </c>
      <c r="E11296" s="17"/>
      <c r="F11296" s="17"/>
      <c r="G11296" s="17"/>
      <c r="H11296" s="17"/>
      <c r="I11296" s="17"/>
      <c r="J11296" s="64"/>
      <c r="K11296" s="70"/>
      <c r="L11296" s="109" t="s">
        <v>71</v>
      </c>
      <c r="M11296" s="103" t="e">
        <f>#REF!</f>
        <v>#REF!</v>
      </c>
      <c r="N11296" s="103" t="e">
        <f>IF(M11296=0,"",CHOOSE(M11296,"23","39","97","手入力箇所","手入力箇所","手入力箇所","手入力箇所","手入力箇所","手入力箇所","手入力箇所","手入力箇所","手入力箇所","手入力箇所"))</f>
        <v>#REF!</v>
      </c>
    </row>
    <row r="11297" spans="1:14" ht="13.8" thickBot="1" x14ac:dyDescent="0.25">
      <c r="A11297" s="29" t="s">
        <v>72</v>
      </c>
      <c r="B11297" s="18">
        <v>21</v>
      </c>
      <c r="C11297" s="18">
        <v>37</v>
      </c>
      <c r="D11297" s="18">
        <v>58</v>
      </c>
      <c r="E11297" s="18">
        <v>76</v>
      </c>
      <c r="F11297" s="18">
        <v>137</v>
      </c>
      <c r="G11297" s="18"/>
      <c r="H11297" s="18"/>
      <c r="I11297" s="18"/>
      <c r="J11297" s="62"/>
      <c r="K11297" s="69"/>
      <c r="L11297" s="109" t="s">
        <v>72</v>
      </c>
      <c r="M11297" s="103" t="e">
        <f>#REF!</f>
        <v>#REF!</v>
      </c>
      <c r="N11297" s="103" t="e">
        <f>IF(M11297=0,"",CHOOSE(M11297,"21","37","58","76","76","137","137","137","137","137","手入力箇所","手入力箇所","手入力箇所","手入力箇所","手入力箇所","手入力箇所","手入力箇所","手入力箇所","手入力箇所","手入力箇所"))</f>
        <v>#REF!</v>
      </c>
    </row>
    <row r="11298" spans="1:14" ht="13.8" thickBot="1" x14ac:dyDescent="0.25">
      <c r="A11298" s="29" t="s">
        <v>73</v>
      </c>
      <c r="B11298" s="18">
        <v>48</v>
      </c>
      <c r="C11298" s="18">
        <v>93</v>
      </c>
      <c r="D11298" s="18">
        <v>138</v>
      </c>
      <c r="E11298" s="18">
        <v>183</v>
      </c>
      <c r="F11298" s="18"/>
      <c r="G11298" s="18"/>
      <c r="H11298" s="18"/>
      <c r="I11298" s="18"/>
      <c r="J11298" s="62"/>
      <c r="K11298" s="69"/>
      <c r="L11298" s="109" t="s">
        <v>73</v>
      </c>
      <c r="M11298" s="103" t="e">
        <f>#REF!</f>
        <v>#REF!</v>
      </c>
      <c r="N11298" s="103" t="e">
        <f>IF(M11298=0,"",CHOOSE(M11298,"48","93","138","183","183","手入力箇所","手入力箇所","手入力箇所","手入力箇所","手入力箇所","手入力箇所","手入力箇所","手入力箇所","手入力箇所","手入力箇所"))</f>
        <v>#REF!</v>
      </c>
    </row>
    <row r="11299" spans="1:14" ht="37.200000000000003" thickBot="1" x14ac:dyDescent="0.25">
      <c r="A11299" s="30" t="s">
        <v>74</v>
      </c>
      <c r="B11299" s="18">
        <v>13</v>
      </c>
      <c r="C11299" s="18">
        <v>26</v>
      </c>
      <c r="D11299" s="18">
        <v>40</v>
      </c>
      <c r="E11299" s="18">
        <v>55</v>
      </c>
      <c r="F11299" s="18">
        <v>107</v>
      </c>
      <c r="G11299" s="18">
        <v>224</v>
      </c>
      <c r="H11299" s="18">
        <v>386</v>
      </c>
      <c r="I11299" s="18"/>
      <c r="J11299" s="62"/>
      <c r="K11299" s="69"/>
      <c r="L11299" s="110" t="s">
        <v>74</v>
      </c>
      <c r="M11299" s="103" t="e">
        <f>#REF!</f>
        <v>#REF!</v>
      </c>
      <c r="N11299" s="103" t="e">
        <f>IF(M11299=0,"",CHOOSE(M11299,"13","26","40","55","55","107","107","107","107","107","224","224","224","224","224","224","224","224","224","224","386","386","386","386","386","386","386","386","386","386","手入力箇所","手入力箇所","手入力箇所","手入力箇所","手入力箇所","手入力箇所","手入力箇所","手入力箇所","手入力箇所","手入力箇所"))</f>
        <v>#REF!</v>
      </c>
    </row>
    <row r="11300" spans="1:14" ht="13.8" thickBot="1" x14ac:dyDescent="0.25">
      <c r="A11300" s="29" t="s">
        <v>75</v>
      </c>
      <c r="B11300" s="18">
        <v>36</v>
      </c>
      <c r="C11300" s="18">
        <v>98</v>
      </c>
      <c r="D11300" s="18">
        <v>173</v>
      </c>
      <c r="E11300" s="18">
        <v>274</v>
      </c>
      <c r="F11300" s="18"/>
      <c r="G11300" s="18"/>
      <c r="H11300" s="18"/>
      <c r="I11300" s="18"/>
      <c r="J11300" s="62"/>
      <c r="K11300" s="69"/>
      <c r="L11300" s="109" t="s">
        <v>75</v>
      </c>
      <c r="M11300" s="103" t="e">
        <f>#REF!</f>
        <v>#REF!</v>
      </c>
      <c r="N11300" s="103" t="e">
        <f>IF(M11300=0,"",CHOOSE(M11300,"36","98","173","274","274","手入力箇所","手入力箇所","手入力箇所","手入力箇所","手入力箇所","手入力箇所","手入力箇所","手入力箇所","手入力箇所","手入力箇所"))</f>
        <v>#REF!</v>
      </c>
    </row>
    <row r="11301" spans="1:14" ht="37.200000000000003" thickBot="1" x14ac:dyDescent="0.25">
      <c r="A11301" s="30" t="s">
        <v>76</v>
      </c>
      <c r="B11301" s="18">
        <v>127</v>
      </c>
      <c r="C11301" s="18">
        <v>127</v>
      </c>
      <c r="D11301" s="18">
        <v>127</v>
      </c>
      <c r="E11301" s="18">
        <v>127</v>
      </c>
      <c r="F11301" s="18"/>
      <c r="G11301" s="18"/>
      <c r="H11301" s="18"/>
      <c r="I11301" s="18"/>
      <c r="J11301" s="62"/>
      <c r="K11301" s="69"/>
      <c r="L11301" s="110" t="s">
        <v>76</v>
      </c>
      <c r="M11301" s="103" t="e">
        <f>#REF!</f>
        <v>#REF!</v>
      </c>
      <c r="N11301" s="103" t="e">
        <f>IF(M11301=0,"",CHOOSE(M11301,"127","127","127","127","127","手入力箇所","手入力箇所","手入力箇所","手入力箇所","手入力箇所","手入力箇所","手入力箇所","手入力箇所","手入力箇所","手入力箇所"))</f>
        <v>#REF!</v>
      </c>
    </row>
    <row r="11302" spans="1:14" ht="27" thickBot="1" x14ac:dyDescent="0.25">
      <c r="A11302" s="31" t="s">
        <v>77</v>
      </c>
      <c r="B11302" s="18">
        <v>42</v>
      </c>
      <c r="C11302" s="18">
        <v>90</v>
      </c>
      <c r="D11302" s="18">
        <v>141</v>
      </c>
      <c r="E11302" s="18">
        <v>193</v>
      </c>
      <c r="F11302" s="62"/>
      <c r="G11302" s="62"/>
      <c r="H11302" s="62"/>
      <c r="I11302" s="62"/>
      <c r="J11302" s="62"/>
      <c r="K11302" s="69"/>
      <c r="L11302" s="111" t="s">
        <v>77</v>
      </c>
      <c r="M11302" s="103" t="e">
        <f>#REF!</f>
        <v>#REF!</v>
      </c>
      <c r="N11302" s="103" t="e">
        <f>IF(M11302=0,"",CHOOSE(M11302,"42","90","141","193","1936","手入力箇所","手入力箇所","手入力箇所","手入力箇所","手入力箇所","手入力箇所","手入力箇所","手入力箇所","手入力箇所","手入力箇所"))</f>
        <v>#REF!</v>
      </c>
    </row>
    <row r="11303" spans="1:14" ht="40.200000000000003" thickBot="1" x14ac:dyDescent="0.25">
      <c r="A11303" s="31" t="s">
        <v>78</v>
      </c>
      <c r="B11303" s="18">
        <v>24</v>
      </c>
      <c r="C11303" s="18">
        <v>43</v>
      </c>
      <c r="D11303" s="18">
        <v>61</v>
      </c>
      <c r="E11303" s="18">
        <v>76</v>
      </c>
      <c r="F11303" s="62"/>
      <c r="G11303" s="62"/>
      <c r="H11303" s="62"/>
      <c r="I11303" s="62"/>
      <c r="J11303" s="62"/>
      <c r="K11303" s="69"/>
      <c r="L11303" s="111" t="s">
        <v>78</v>
      </c>
      <c r="M11303" s="103" t="e">
        <f>#REF!</f>
        <v>#REF!</v>
      </c>
      <c r="N11303" s="103" t="e">
        <f>IF(M11303=0,"",CHOOSE(M11303,"24","43","61","76","76","手入力箇所","手入力箇所","手入力箇所","手入力箇所","手入力箇所","手入力箇所","手入力箇所","手入力箇所","手入力箇所","手入力箇所"))</f>
        <v>#REF!</v>
      </c>
    </row>
    <row r="11304" spans="1:14" ht="27" thickBot="1" x14ac:dyDescent="0.25">
      <c r="A11304" s="31" t="s">
        <v>79</v>
      </c>
      <c r="B11304" s="18">
        <v>54</v>
      </c>
      <c r="C11304" s="18">
        <v>77</v>
      </c>
      <c r="D11304" s="18">
        <v>94</v>
      </c>
      <c r="E11304" s="18">
        <v>107</v>
      </c>
      <c r="F11304" s="62"/>
      <c r="G11304" s="62"/>
      <c r="H11304" s="62"/>
      <c r="I11304" s="62"/>
      <c r="J11304" s="62"/>
      <c r="K11304" s="69"/>
      <c r="L11304" s="111" t="s">
        <v>79</v>
      </c>
      <c r="M11304" s="103" t="e">
        <f>#REF!</f>
        <v>#REF!</v>
      </c>
      <c r="N11304" s="103" t="e">
        <f>IF(M11304=0,"",CHOOSE(M11304,"54","77","94","107","107","手入力箇所","手入力箇所","手入力箇所","手入力箇所","手入力箇所","手入力箇所","手入力箇所","手入力箇所","手入力箇所","手入力箇所"))</f>
        <v>#REF!</v>
      </c>
    </row>
    <row r="11305" spans="1:14" ht="40.200000000000003" thickBot="1" x14ac:dyDescent="0.25">
      <c r="A11305" s="31" t="s">
        <v>80</v>
      </c>
      <c r="B11305" s="18">
        <v>49</v>
      </c>
      <c r="C11305" s="18">
        <v>53</v>
      </c>
      <c r="D11305" s="18">
        <v>55</v>
      </c>
      <c r="E11305" s="18">
        <v>56</v>
      </c>
      <c r="F11305" s="62"/>
      <c r="G11305" s="62"/>
      <c r="H11305" s="62"/>
      <c r="I11305" s="62"/>
      <c r="J11305" s="62"/>
      <c r="K11305" s="69"/>
      <c r="L11305" s="111" t="s">
        <v>80</v>
      </c>
      <c r="M11305" s="103" t="e">
        <f>#REF!</f>
        <v>#REF!</v>
      </c>
      <c r="N11305" s="103" t="e">
        <f>IF(M11305=0,"",CHOOSE(M11305,"49","53","55","56","56","手入力箇所","手入力箇所","手入力箇所","手入力箇所","手入力箇所","手入力箇所","手入力箇所","手入力箇所","手入力箇所","手入力箇所"))</f>
        <v>#REF!</v>
      </c>
    </row>
    <row r="11306" spans="1:14" ht="40.200000000000003" thickBot="1" x14ac:dyDescent="0.25">
      <c r="A11306" s="38" t="s">
        <v>81</v>
      </c>
      <c r="B11306" s="35">
        <v>232</v>
      </c>
      <c r="C11306" s="35">
        <v>232</v>
      </c>
      <c r="D11306" s="36"/>
      <c r="E11306" s="36"/>
      <c r="F11306" s="36"/>
      <c r="G11306" s="36"/>
      <c r="H11306" s="36"/>
      <c r="I11306" s="36"/>
      <c r="J11306" s="36"/>
      <c r="K11306" s="67"/>
      <c r="L11306" s="111" t="s">
        <v>81</v>
      </c>
      <c r="M11306" s="103" t="e">
        <f>#REF!</f>
        <v>#REF!</v>
      </c>
      <c r="N11306" s="103" t="e">
        <f>IF(M11306=0,"",CHOOSE(M11306,"232","232","手入力箇所","手入力箇所","手入力箇所","手入力箇所","手入力箇所","手入力箇所","手入力箇所","手入力箇所","手入力箇所","手入力箇所"))</f>
        <v>#REF!</v>
      </c>
    </row>
    <row r="11307" spans="1:14" ht="13.8" thickBot="1" x14ac:dyDescent="0.25">
      <c r="A11307" s="39" t="s">
        <v>82</v>
      </c>
      <c r="B11307" s="17">
        <v>6</v>
      </c>
      <c r="C11307" s="17">
        <v>9</v>
      </c>
      <c r="D11307" s="17">
        <v>11</v>
      </c>
      <c r="E11307" s="17">
        <v>13</v>
      </c>
      <c r="F11307" s="17">
        <v>18</v>
      </c>
      <c r="G11307" s="17">
        <v>26</v>
      </c>
      <c r="H11307" s="17">
        <v>35</v>
      </c>
      <c r="I11307" s="17">
        <v>43</v>
      </c>
      <c r="J11307" s="17">
        <v>49</v>
      </c>
      <c r="K11307" s="70"/>
      <c r="L11307" s="111" t="s">
        <v>82</v>
      </c>
      <c r="M11307" s="103" t="e">
        <f>#REF!</f>
        <v>#REF!</v>
      </c>
      <c r="N11307" s="103" t="e">
        <f>IF(M11307=0,"",CHOOSE(M11307,"6","9","11","13","13","18","18","18","18","18","26","26","26","26","26","26","26","26","26","26","35","35","35","35","35","35","35","35","35","35","43","43","43","43","43","43","43","43","43","43","49","49","49","49","49","49","49","49","49","49","手入力箇所","手入力箇所","手入力箇所","手入力箇所","手入力箇所","手入力箇所","手入力箇所","手入力箇所","手入力箇所","手入力箇所"))</f>
        <v>#REF!</v>
      </c>
    </row>
    <row r="11308" spans="1:14" ht="13.8" thickBot="1" x14ac:dyDescent="0.25">
      <c r="A11308" s="31" t="s">
        <v>83</v>
      </c>
      <c r="B11308" s="18">
        <v>6</v>
      </c>
      <c r="C11308" s="18">
        <v>10</v>
      </c>
      <c r="D11308" s="18">
        <v>14</v>
      </c>
      <c r="E11308" s="18">
        <v>17</v>
      </c>
      <c r="F11308" s="18">
        <v>29</v>
      </c>
      <c r="G11308" s="18">
        <v>50</v>
      </c>
      <c r="H11308" s="18">
        <v>76</v>
      </c>
      <c r="I11308" s="18">
        <v>100</v>
      </c>
      <c r="J11308" s="18">
        <v>123</v>
      </c>
      <c r="K11308" s="69"/>
      <c r="L11308" s="111" t="s">
        <v>83</v>
      </c>
      <c r="M11308" s="103" t="e">
        <f>#REF!</f>
        <v>#REF!</v>
      </c>
      <c r="N11308" s="103" t="e">
        <f>IF(M11308=0,"",CHOOSE(M11308,"6","10","14","17","17","29","29","29","29","29","50","50","50","50","50","50","50","50","50","50","76","76","76","76","76","76","76","76","76","76","100","100","100","100","100","100","100","100","100","100","123","123","123","123","123","123","123","123","123","123","手入力箇所","手入力箇所","手入力箇所","手入力箇所","手入力箇所","手入力箇所","手入力箇所","手入力箇所","手入力箇所"))</f>
        <v>#REF!</v>
      </c>
    </row>
    <row r="11309" spans="1:14" ht="27" thickBot="1" x14ac:dyDescent="0.25">
      <c r="A11309" s="32" t="s">
        <v>84</v>
      </c>
      <c r="B11309" s="20">
        <v>9</v>
      </c>
      <c r="C11309" s="20">
        <v>15</v>
      </c>
      <c r="D11309" s="20">
        <v>20</v>
      </c>
      <c r="E11309" s="20">
        <v>24</v>
      </c>
      <c r="F11309" s="20">
        <v>39</v>
      </c>
      <c r="G11309" s="20">
        <v>65</v>
      </c>
      <c r="H11309" s="63"/>
      <c r="I11309" s="63"/>
      <c r="J11309" s="63"/>
      <c r="K11309" s="106"/>
      <c r="L11309" s="111" t="s">
        <v>84</v>
      </c>
      <c r="M11309" s="103" t="e">
        <f>#REF!</f>
        <v>#REF!</v>
      </c>
      <c r="N11309" s="103" t="e">
        <f>IF(M11309=0,"",CHOOSE(M11309,"9","15","20","24","24","39","39","39","39","39","65","65","65","65","65","65","65","65","65","65","手入力箇所","手入力箇所","手入力箇所","手入力箇所","手入力箇所","手入力箇所","手入力箇所","手入力箇所","手入力箇所","手入力箇所"))</f>
        <v>#REF!</v>
      </c>
    </row>
    <row r="11312" spans="1:14" ht="13.8" thickBot="1" x14ac:dyDescent="0.25"/>
    <row r="11313" spans="1:14" ht="13.8" thickBot="1" x14ac:dyDescent="0.25">
      <c r="A11313" s="688" t="e">
        <f>#REF!</f>
        <v>#REF!</v>
      </c>
      <c r="B11313" s="688"/>
      <c r="C11313" s="688"/>
      <c r="D11313" s="689" t="s">
        <v>192</v>
      </c>
      <c r="E11313" s="689"/>
      <c r="F11313" s="689"/>
      <c r="G11313" s="689"/>
      <c r="H11313" s="689"/>
      <c r="I11313" s="689"/>
      <c r="J11313" s="689"/>
      <c r="K11313" s="689"/>
      <c r="L11313" s="689"/>
      <c r="M11313" s="689"/>
      <c r="N11313" s="689"/>
    </row>
    <row r="11314" spans="1:14" ht="13.8" thickBot="1" x14ac:dyDescent="0.25">
      <c r="A11314" s="65"/>
      <c r="B11314" s="33">
        <v>1</v>
      </c>
      <c r="C11314" s="24">
        <v>2</v>
      </c>
      <c r="D11314" s="24">
        <v>3</v>
      </c>
      <c r="E11314" s="24" t="s">
        <v>58</v>
      </c>
      <c r="F11314" s="24" t="s">
        <v>59</v>
      </c>
      <c r="G11314" s="24" t="s">
        <v>60</v>
      </c>
      <c r="H11314" s="24" t="s">
        <v>61</v>
      </c>
      <c r="I11314" s="24" t="s">
        <v>62</v>
      </c>
      <c r="J11314" s="24" t="s">
        <v>194</v>
      </c>
      <c r="K11314" s="25" t="s">
        <v>85</v>
      </c>
      <c r="L11314" s="105" t="s">
        <v>189</v>
      </c>
      <c r="M11314" s="105" t="s">
        <v>188</v>
      </c>
      <c r="N11314" s="105" t="s">
        <v>51</v>
      </c>
    </row>
    <row r="11315" spans="1:14" ht="13.8" thickBot="1" x14ac:dyDescent="0.25">
      <c r="A11315" s="26" t="s">
        <v>56</v>
      </c>
      <c r="B11315" s="22">
        <v>5</v>
      </c>
      <c r="C11315" s="22">
        <v>7</v>
      </c>
      <c r="D11315" s="22">
        <v>8</v>
      </c>
      <c r="E11315" s="22">
        <v>8</v>
      </c>
      <c r="F11315" s="22">
        <v>10</v>
      </c>
      <c r="G11315" s="22">
        <v>13</v>
      </c>
      <c r="H11315" s="22">
        <v>16</v>
      </c>
      <c r="I11315" s="22"/>
      <c r="J11315" s="23"/>
      <c r="K11315" s="1"/>
      <c r="L11315" s="26" t="s">
        <v>56</v>
      </c>
      <c r="M11315" s="104" t="e">
        <f>#REF!</f>
        <v>#REF!</v>
      </c>
      <c r="N11315" s="112" t="e">
        <f>IF(M11315=0,"",CHOOSE(M11315,"5","7","8","8","8","10","10","10","10","10","13","13","13","13","13","13","13","13","13","13","16","16","16","16","16","16","16","16","16","16","16","手入力箇所","手入力箇所","手入力箇所","手入力箇所","手入力箇所","手入力箇所","手入力箇所","手入力箇所","手入力箇所","手入力箇所"))</f>
        <v>#REF!</v>
      </c>
    </row>
    <row r="11316" spans="1:14" ht="13.8" thickBot="1" x14ac:dyDescent="0.25">
      <c r="A11316" s="27" t="s">
        <v>57</v>
      </c>
      <c r="B11316" s="18">
        <v>5</v>
      </c>
      <c r="C11316" s="18">
        <v>7</v>
      </c>
      <c r="D11316" s="18">
        <v>8</v>
      </c>
      <c r="E11316" s="18">
        <v>9</v>
      </c>
      <c r="F11316" s="18">
        <v>12</v>
      </c>
      <c r="G11316" s="18">
        <v>16</v>
      </c>
      <c r="H11316" s="18"/>
      <c r="I11316" s="18"/>
      <c r="J11316" s="62"/>
      <c r="K11316" s="19"/>
      <c r="L11316" s="27" t="s">
        <v>57</v>
      </c>
      <c r="M11316" s="104" t="e">
        <f>#REF!</f>
        <v>#REF!</v>
      </c>
      <c r="N11316" s="113" t="e">
        <f>IF(M11316=0,"",CHOOSE(M11316,"5","7","8","9","9","12","12","12","12","12","16","16","16","16","16","16","16","16","16","16","手入力箇所","手入力箇所","手入力箇所","手入力箇所","手入力箇所","手入力箇所","手入力箇所","手入力箇所","手入力箇所","手入力箇所"))</f>
        <v>#REF!</v>
      </c>
    </row>
    <row r="11317" spans="1:14" ht="48.6" thickBot="1" x14ac:dyDescent="0.25">
      <c r="A11317" s="28" t="s">
        <v>64</v>
      </c>
      <c r="B11317" s="18">
        <v>6</v>
      </c>
      <c r="C11317" s="18"/>
      <c r="D11317" s="18"/>
      <c r="E11317" s="18"/>
      <c r="F11317" s="18"/>
      <c r="G11317" s="18"/>
      <c r="H11317" s="18"/>
      <c r="I11317" s="18"/>
      <c r="J11317" s="62"/>
      <c r="K11317" s="19"/>
      <c r="L11317" s="28" t="s">
        <v>64</v>
      </c>
      <c r="M11317" s="104" t="e">
        <f>#REF!</f>
        <v>#REF!</v>
      </c>
      <c r="N11317" s="113" t="e">
        <f>IF(M11317=0,"",CHOOSE(M11317,"6","手入力箇所","手入力箇所","手入力箇所","手入力箇所","手入力箇所","手入力箇所","手入力箇所","手入力箇所","手入力箇所","手入力箇所","",""))</f>
        <v>#REF!</v>
      </c>
    </row>
    <row r="11318" spans="1:14" ht="48.6" thickBot="1" x14ac:dyDescent="0.25">
      <c r="A11318" s="28" t="s">
        <v>65</v>
      </c>
      <c r="B11318" s="18">
        <v>6</v>
      </c>
      <c r="C11318" s="18"/>
      <c r="D11318" s="18"/>
      <c r="E11318" s="18"/>
      <c r="F11318" s="18"/>
      <c r="G11318" s="18"/>
      <c r="H11318" s="18"/>
      <c r="I11318" s="18"/>
      <c r="J11318" s="62"/>
      <c r="K11318" s="19"/>
      <c r="L11318" s="28" t="s">
        <v>65</v>
      </c>
      <c r="M11318" s="104" t="e">
        <f>#REF!</f>
        <v>#REF!</v>
      </c>
      <c r="N11318" s="113" t="e">
        <f>IF(M11318=0,"",CHOOSE(M11318,"6","手入力箇所","手入力箇所","手入力箇所","手入力箇所","手入力箇所","手入力箇所","手入力箇所","手入力箇所","手入力箇所","手入力箇所","",""))</f>
        <v>#REF!</v>
      </c>
    </row>
    <row r="11319" spans="1:14" ht="24.6" thickBot="1" x14ac:dyDescent="0.25">
      <c r="A11319" s="28" t="s">
        <v>66</v>
      </c>
      <c r="B11319" s="18">
        <v>5</v>
      </c>
      <c r="C11319" s="18">
        <v>7</v>
      </c>
      <c r="D11319" s="18">
        <v>8</v>
      </c>
      <c r="E11319" s="18">
        <v>9</v>
      </c>
      <c r="F11319" s="18">
        <v>12</v>
      </c>
      <c r="G11319" s="18"/>
      <c r="H11319" s="18"/>
      <c r="I11319" s="18"/>
      <c r="J11319" s="62"/>
      <c r="K11319" s="19"/>
      <c r="L11319" s="28" t="s">
        <v>66</v>
      </c>
      <c r="M11319" s="104" t="e">
        <f>#REF!</f>
        <v>#REF!</v>
      </c>
      <c r="N11319" s="113" t="e">
        <f>IF(M11319=0,"",CHOOSE(M11319,"5","7","8","9","9","12","12","12","12","12","手入力箇所","手入力箇所","手入力箇所","手入力箇所","手入力箇所","手入力箇所","手入力箇所","手入力箇所","手入力箇所","手入力箇所"))</f>
        <v>#REF!</v>
      </c>
    </row>
    <row r="11320" spans="1:14" ht="36.6" thickBot="1" x14ac:dyDescent="0.25">
      <c r="A11320" s="28" t="s">
        <v>67</v>
      </c>
      <c r="B11320" s="18">
        <v>4</v>
      </c>
      <c r="C11320" s="18">
        <v>5</v>
      </c>
      <c r="D11320" s="18">
        <v>5</v>
      </c>
      <c r="E11320" s="18">
        <v>6</v>
      </c>
      <c r="F11320" s="18"/>
      <c r="G11320" s="18"/>
      <c r="H11320" s="18"/>
      <c r="I11320" s="18"/>
      <c r="J11320" s="62"/>
      <c r="K11320" s="19"/>
      <c r="L11320" s="28" t="s">
        <v>67</v>
      </c>
      <c r="M11320" s="104" t="e">
        <f>#REF!</f>
        <v>#REF!</v>
      </c>
      <c r="N11320" s="113" t="e">
        <f>IF(M11320=0,"",CHOOSE(M11320,"4","5","5","6","6","手入力箇所","手入力箇所","手入力箇所","手入力箇所","手入力箇所","手入力箇所","手入力箇所","手入力箇所","手入力箇所","手入力箇所"))</f>
        <v>#REF!</v>
      </c>
    </row>
    <row r="11321" spans="1:14" ht="24.6" thickBot="1" x14ac:dyDescent="0.25">
      <c r="A11321" s="28" t="s">
        <v>68</v>
      </c>
      <c r="B11321" s="18">
        <v>12</v>
      </c>
      <c r="C11321" s="18">
        <v>12</v>
      </c>
      <c r="D11321" s="18">
        <v>12</v>
      </c>
      <c r="E11321" s="18">
        <v>12</v>
      </c>
      <c r="F11321" s="18">
        <v>12</v>
      </c>
      <c r="G11321" s="18">
        <v>12</v>
      </c>
      <c r="H11321" s="18">
        <v>12</v>
      </c>
      <c r="I11321" s="18"/>
      <c r="J11321" s="62"/>
      <c r="K11321" s="19"/>
      <c r="L11321" s="28" t="s">
        <v>68</v>
      </c>
      <c r="M11321" s="104" t="e">
        <f>#REF!</f>
        <v>#REF!</v>
      </c>
      <c r="N11321" s="113" t="e">
        <f>IF(M11321=0,"",CHOOSE(M11321,"12","12","12","12","12","12","12","12","12","12","12","12","12","12","12","12","12","12","12","12","12","12","12","12","12","12","12","12","12","12","手入力箇所","手入力箇所","手入力箇所","手入力箇所","手入力箇所","手入力箇所","手入力箇所","手入力箇所","手入力箇所","手入力箇所"))</f>
        <v>#REF!</v>
      </c>
    </row>
    <row r="11322" spans="1:14" ht="36.6" thickBot="1" x14ac:dyDescent="0.25">
      <c r="A11322" s="28" t="s">
        <v>69</v>
      </c>
      <c r="B11322" s="18">
        <v>7</v>
      </c>
      <c r="C11322" s="18">
        <v>7</v>
      </c>
      <c r="D11322" s="18">
        <v>7</v>
      </c>
      <c r="E11322" s="18">
        <v>7</v>
      </c>
      <c r="F11322" s="18">
        <v>7</v>
      </c>
      <c r="G11322" s="18"/>
      <c r="H11322" s="18"/>
      <c r="I11322" s="18"/>
      <c r="J11322" s="62"/>
      <c r="K11322" s="19"/>
      <c r="L11322" s="28" t="s">
        <v>69</v>
      </c>
      <c r="M11322" s="104" t="e">
        <f>#REF!</f>
        <v>#REF!</v>
      </c>
      <c r="N11322" s="113" t="e">
        <f>IF(M11322=0,"",CHOOSE(M11322,"7","7","7","7","7","7","7","7","7","7","手入力箇所","手入力箇所","手入力箇所","手入力箇所","手入力箇所","手入力箇所","手入力箇所","手入力箇所","手入力箇所","手入力箇所"))</f>
        <v>#REF!</v>
      </c>
    </row>
    <row r="11323" spans="1:14" ht="13.8" thickBot="1" x14ac:dyDescent="0.25">
      <c r="A11323" s="27" t="s">
        <v>63</v>
      </c>
      <c r="B11323" s="18">
        <v>4</v>
      </c>
      <c r="C11323" s="18">
        <v>5</v>
      </c>
      <c r="D11323" s="18">
        <v>7</v>
      </c>
      <c r="E11323" s="18">
        <v>8</v>
      </c>
      <c r="F11323" s="18">
        <v>11</v>
      </c>
      <c r="G11323" s="18">
        <v>16</v>
      </c>
      <c r="H11323" s="18">
        <v>22</v>
      </c>
      <c r="I11323" s="18">
        <v>26</v>
      </c>
      <c r="J11323" s="18">
        <v>31</v>
      </c>
      <c r="K11323" s="19"/>
      <c r="L11323" s="27" t="s">
        <v>63</v>
      </c>
      <c r="M11323" s="104" t="e">
        <f>#REF!</f>
        <v>#REF!</v>
      </c>
      <c r="N11323" s="113" t="e">
        <f>IF(M11323=0,"",CHOOSE(M11323,"4","5","7","8","8","11","11","11","11","11","16","16","16","16","16","16","16","16","16","16","22","22","22","22","22","22","22","22","22","22","26","26","26","26","26","26","26","26","26","26","31","31","31","31","31","31","31","31","31","31","31","手入力箇所","手入力箇所","手入力箇所","手入力箇所","手入力箇所","手入力箇所","手入力箇所","手入力箇所","手入力箇所","手入力箇所"))</f>
        <v>#REF!</v>
      </c>
    </row>
    <row r="11324" spans="1:14" ht="24.6" thickBot="1" x14ac:dyDescent="0.25">
      <c r="A11324" s="28" t="s">
        <v>70</v>
      </c>
      <c r="B11324" s="18">
        <v>5</v>
      </c>
      <c r="C11324" s="18">
        <v>6</v>
      </c>
      <c r="D11324" s="18">
        <v>7</v>
      </c>
      <c r="E11324" s="18"/>
      <c r="F11324" s="18"/>
      <c r="G11324" s="18"/>
      <c r="H11324" s="18"/>
      <c r="I11324" s="18"/>
      <c r="J11324" s="62"/>
      <c r="K11324" s="19"/>
      <c r="L11324" s="28" t="s">
        <v>70</v>
      </c>
      <c r="M11324" s="104" t="e">
        <f>#REF!</f>
        <v>#REF!</v>
      </c>
      <c r="N11324" s="113" t="e">
        <f>IF(M11324=0,"",CHOOSE(M11324,"5","6","7","手入力箇所","手入力箇所","手入力箇所","手入力箇所","手入力箇所","手入力箇所","手入力箇所","手入力箇所","手入力箇所","手入力箇所"))</f>
        <v>#REF!</v>
      </c>
    </row>
    <row r="11325" spans="1:14" ht="13.8" thickBot="1" x14ac:dyDescent="0.25">
      <c r="A11325" s="29" t="s">
        <v>71</v>
      </c>
      <c r="B11325" s="18">
        <v>3</v>
      </c>
      <c r="C11325" s="18">
        <v>6</v>
      </c>
      <c r="D11325" s="18">
        <v>19</v>
      </c>
      <c r="E11325" s="18"/>
      <c r="F11325" s="18"/>
      <c r="G11325" s="18"/>
      <c r="H11325" s="18"/>
      <c r="I11325" s="18"/>
      <c r="J11325" s="62"/>
      <c r="K11325" s="19"/>
      <c r="L11325" s="29" t="s">
        <v>71</v>
      </c>
      <c r="M11325" s="104" t="e">
        <f>#REF!</f>
        <v>#REF!</v>
      </c>
      <c r="N11325" s="113" t="e">
        <f>IF(M11325=0,"",CHOOSE(M11325,"3","6","19","手入力箇所","手入力箇所","手入力箇所","手入力箇所","手入力箇所","手入力箇所","手入力箇所","手入力箇所","手入力箇所","手入力箇所"))</f>
        <v>#REF!</v>
      </c>
    </row>
    <row r="11326" spans="1:14" ht="13.8" thickBot="1" x14ac:dyDescent="0.25">
      <c r="A11326" s="29" t="s">
        <v>72</v>
      </c>
      <c r="B11326" s="18">
        <v>1</v>
      </c>
      <c r="C11326" s="18">
        <v>3</v>
      </c>
      <c r="D11326" s="18">
        <v>5</v>
      </c>
      <c r="E11326" s="18">
        <v>9</v>
      </c>
      <c r="F11326" s="18">
        <v>26</v>
      </c>
      <c r="G11326" s="18"/>
      <c r="H11326" s="18"/>
      <c r="I11326" s="18"/>
      <c r="J11326" s="62"/>
      <c r="K11326" s="19"/>
      <c r="L11326" s="29" t="s">
        <v>72</v>
      </c>
      <c r="M11326" s="104" t="e">
        <f>#REF!</f>
        <v>#REF!</v>
      </c>
      <c r="N11326" s="113" t="e">
        <f>IF(M11326=0,"",CHOOSE(M11326,"1","3","5","9","9","26","26","26","26","26","手入力箇所","手入力箇所","手入力箇所","手入力箇所","手入力箇所","手入力箇所","手入力箇所","手入力箇所","手入力箇所","手入力箇所"))</f>
        <v>#REF!</v>
      </c>
    </row>
    <row r="11327" spans="1:14" ht="13.8" thickBot="1" x14ac:dyDescent="0.25">
      <c r="A11327" s="29" t="s">
        <v>73</v>
      </c>
      <c r="B11327" s="18">
        <v>4</v>
      </c>
      <c r="C11327" s="18">
        <v>11</v>
      </c>
      <c r="D11327" s="18">
        <v>20</v>
      </c>
      <c r="E11327" s="18">
        <v>33</v>
      </c>
      <c r="F11327" s="18"/>
      <c r="G11327" s="18"/>
      <c r="H11327" s="18"/>
      <c r="I11327" s="18"/>
      <c r="J11327" s="62"/>
      <c r="K11327" s="19"/>
      <c r="L11327" s="29" t="s">
        <v>73</v>
      </c>
      <c r="M11327" s="104" t="e">
        <f>#REF!</f>
        <v>#REF!</v>
      </c>
      <c r="N11327" s="113" t="e">
        <f>IF(M11327=0,"",CHOOSE(M11327,"4","11","20","33","33","手入力箇所","手入力箇所","手入力箇所","手入力箇所","手入力箇所","手入力箇所","手入力箇所","手入力箇所","手入力箇所","手入力箇所"))</f>
        <v>#REF!</v>
      </c>
    </row>
    <row r="11328" spans="1:14" ht="37.200000000000003" thickBot="1" x14ac:dyDescent="0.25">
      <c r="A11328" s="30" t="s">
        <v>74</v>
      </c>
      <c r="B11328" s="18">
        <v>4</v>
      </c>
      <c r="C11328" s="18">
        <v>6</v>
      </c>
      <c r="D11328" s="18">
        <v>8</v>
      </c>
      <c r="E11328" s="18">
        <v>10</v>
      </c>
      <c r="F11328" s="18">
        <v>15</v>
      </c>
      <c r="G11328" s="18">
        <v>23</v>
      </c>
      <c r="H11328" s="18">
        <v>33</v>
      </c>
      <c r="I11328" s="18"/>
      <c r="J11328" s="62"/>
      <c r="K11328" s="19"/>
      <c r="L11328" s="30" t="s">
        <v>74</v>
      </c>
      <c r="M11328" s="104" t="e">
        <f>#REF!</f>
        <v>#REF!</v>
      </c>
      <c r="N11328" s="113" t="e">
        <f>IF(M11328=0,"",CHOOSE(M11328,"4","6","8","10","10","15","15","15","15","15","23","23","23","23","23","23","23","23","23","23","33","33","33","33","33","33","33","33","33","33","手入力箇所","手入力箇所","手入力箇所","手入力箇所","手入力箇所","手入力箇所","手入力箇所","手入力箇所","手入力箇所","手入力箇所"))</f>
        <v>#REF!</v>
      </c>
    </row>
    <row r="11329" spans="1:14" ht="13.8" thickBot="1" x14ac:dyDescent="0.25">
      <c r="A11329" s="29" t="s">
        <v>75</v>
      </c>
      <c r="B11329" s="18">
        <v>6</v>
      </c>
      <c r="C11329" s="18">
        <v>14</v>
      </c>
      <c r="D11329" s="18">
        <v>25</v>
      </c>
      <c r="E11329" s="18">
        <v>39</v>
      </c>
      <c r="F11329" s="18"/>
      <c r="G11329" s="18"/>
      <c r="H11329" s="18"/>
      <c r="I11329" s="18"/>
      <c r="J11329" s="62"/>
      <c r="K11329" s="19"/>
      <c r="L11329" s="29" t="s">
        <v>75</v>
      </c>
      <c r="M11329" s="104" t="e">
        <f>#REF!</f>
        <v>#REF!</v>
      </c>
      <c r="N11329" s="113" t="e">
        <f>IF(M11329=0,"",CHOOSE(M11329,"6","14","25","39","39","手入力箇所","手入力箇所","手入力箇所","手入力箇所","手入力箇所","手入力箇所","手入力箇所","手入力箇所","手入力箇所","手入力箇所"))</f>
        <v>#REF!</v>
      </c>
    </row>
    <row r="11330" spans="1:14" ht="37.200000000000003" thickBot="1" x14ac:dyDescent="0.25">
      <c r="A11330" s="30" t="s">
        <v>76</v>
      </c>
      <c r="B11330" s="18">
        <v>2</v>
      </c>
      <c r="C11330" s="18">
        <v>3</v>
      </c>
      <c r="D11330" s="18">
        <v>6</v>
      </c>
      <c r="E11330" s="18">
        <v>9</v>
      </c>
      <c r="F11330" s="18"/>
      <c r="G11330" s="18"/>
      <c r="H11330" s="18"/>
      <c r="I11330" s="18"/>
      <c r="J11330" s="62"/>
      <c r="K11330" s="19"/>
      <c r="L11330" s="30" t="s">
        <v>76</v>
      </c>
      <c r="M11330" s="104" t="e">
        <f>#REF!</f>
        <v>#REF!</v>
      </c>
      <c r="N11330" s="113" t="e">
        <f>IF(M11330=0,"",CHOOSE(M11330,"2","3","6","9","9","手入力箇所","手入力箇所","手入力箇所","手入力箇所","手入力箇所","手入力箇所","手入力箇所","手入力箇所","手入力箇所","手入力箇所"))</f>
        <v>#REF!</v>
      </c>
    </row>
    <row r="11331" spans="1:14" ht="27" thickBot="1" x14ac:dyDescent="0.25">
      <c r="A11331" s="31" t="s">
        <v>77</v>
      </c>
      <c r="B11331" s="18">
        <v>12</v>
      </c>
      <c r="C11331" s="18">
        <v>18</v>
      </c>
      <c r="D11331" s="18">
        <v>22</v>
      </c>
      <c r="E11331" s="18">
        <v>26</v>
      </c>
      <c r="F11331" s="62"/>
      <c r="G11331" s="62"/>
      <c r="H11331" s="62"/>
      <c r="I11331" s="62"/>
      <c r="J11331" s="62"/>
      <c r="K11331" s="19"/>
      <c r="L11331" s="31" t="s">
        <v>77</v>
      </c>
      <c r="M11331" s="104" t="e">
        <f>#REF!</f>
        <v>#REF!</v>
      </c>
      <c r="N11331" s="113" t="e">
        <f>IF(M11331=0,"",CHOOSE(M11331,"12","18","22","26","26","手入力箇所","手入力箇所","手入力箇所","手入力箇所","手入力箇所","手入力箇所","手入力箇所","手入力箇所","手入力箇所","手入力箇所"))</f>
        <v>#REF!</v>
      </c>
    </row>
    <row r="11332" spans="1:14" ht="40.200000000000003" thickBot="1" x14ac:dyDescent="0.25">
      <c r="A11332" s="31" t="s">
        <v>78</v>
      </c>
      <c r="B11332" s="18">
        <v>5</v>
      </c>
      <c r="C11332" s="18">
        <v>8</v>
      </c>
      <c r="D11332" s="18">
        <v>11</v>
      </c>
      <c r="E11332" s="18">
        <v>14</v>
      </c>
      <c r="F11332" s="62"/>
      <c r="G11332" s="62"/>
      <c r="H11332" s="62"/>
      <c r="I11332" s="62"/>
      <c r="J11332" s="62"/>
      <c r="K11332" s="19"/>
      <c r="L11332" s="31" t="s">
        <v>78</v>
      </c>
      <c r="M11332" s="104" t="e">
        <f>#REF!</f>
        <v>#REF!</v>
      </c>
      <c r="N11332" s="113" t="e">
        <f>IF(M11332=0,"",CHOOSE(M11332,"5","8","11","14","14","手入力箇所","手入力箇所","手入力箇所","手入力箇所","手入力箇所","手入力箇所","手入力箇所","手入力箇所","手入力箇所","手入力箇所"))</f>
        <v>#REF!</v>
      </c>
    </row>
    <row r="11333" spans="1:14" ht="27" thickBot="1" x14ac:dyDescent="0.25">
      <c r="A11333" s="31" t="s">
        <v>79</v>
      </c>
      <c r="B11333" s="18">
        <v>6</v>
      </c>
      <c r="C11333" s="18">
        <v>11</v>
      </c>
      <c r="D11333" s="18">
        <v>16</v>
      </c>
      <c r="E11333" s="18">
        <v>21</v>
      </c>
      <c r="F11333" s="62"/>
      <c r="G11333" s="62"/>
      <c r="H11333" s="62"/>
      <c r="I11333" s="62"/>
      <c r="J11333" s="62"/>
      <c r="K11333" s="19"/>
      <c r="L11333" s="31" t="s">
        <v>79</v>
      </c>
      <c r="M11333" s="104" t="e">
        <f>#REF!</f>
        <v>#REF!</v>
      </c>
      <c r="N11333" s="113" t="e">
        <f>IF(M11333=0,"",CHOOSE(M11333,"6","11","16","21","21","手入力箇所","手入力箇所","手入力箇所","手入力箇所","手入力箇所","手入力箇所","手入力箇所","手入力箇所","手入力箇所"))</f>
        <v>#REF!</v>
      </c>
    </row>
    <row r="11334" spans="1:14" ht="40.200000000000003" thickBot="1" x14ac:dyDescent="0.25">
      <c r="A11334" s="31" t="s">
        <v>80</v>
      </c>
      <c r="B11334" s="18">
        <v>5</v>
      </c>
      <c r="C11334" s="18">
        <v>7</v>
      </c>
      <c r="D11334" s="18">
        <v>9</v>
      </c>
      <c r="E11334" s="18">
        <v>10</v>
      </c>
      <c r="F11334" s="62"/>
      <c r="G11334" s="62"/>
      <c r="H11334" s="62"/>
      <c r="I11334" s="62"/>
      <c r="J11334" s="62"/>
      <c r="K11334" s="19"/>
      <c r="L11334" s="31" t="s">
        <v>80</v>
      </c>
      <c r="M11334" s="104" t="e">
        <f>#REF!</f>
        <v>#REF!</v>
      </c>
      <c r="N11334" s="113" t="e">
        <f>IF(M11334=0,"",CHOOSE(M11334,"5","7","9","10","10","手入力箇所","手入力箇所","手入力箇所","手入力箇所","手入力箇所","手入力箇所","手入力箇所","手入力箇所","手入力箇所"))</f>
        <v>#REF!</v>
      </c>
    </row>
    <row r="11335" spans="1:14" ht="40.200000000000003" thickBot="1" x14ac:dyDescent="0.25">
      <c r="A11335" s="31" t="s">
        <v>81</v>
      </c>
      <c r="B11335" s="18">
        <v>9</v>
      </c>
      <c r="C11335" s="18">
        <v>14</v>
      </c>
      <c r="D11335" s="62"/>
      <c r="E11335" s="62"/>
      <c r="F11335" s="62"/>
      <c r="G11335" s="62"/>
      <c r="H11335" s="62"/>
      <c r="I11335" s="62"/>
      <c r="J11335" s="62"/>
      <c r="K11335" s="19"/>
      <c r="L11335" s="31" t="s">
        <v>81</v>
      </c>
      <c r="M11335" s="104" t="e">
        <f>#REF!</f>
        <v>#REF!</v>
      </c>
      <c r="N11335" s="113" t="e">
        <f>IF(M11335=0,"",CHOOSE(M11335,"9","14","手入力箇所","手入力箇所","手入力箇所","手入力箇所","手入力箇所","手入力箇所","手入力箇所","手入力箇所","手入力箇所","手入力箇所"))</f>
        <v>#REF!</v>
      </c>
    </row>
    <row r="11336" spans="1:14" ht="13.8" thickBot="1" x14ac:dyDescent="0.25">
      <c r="A11336" s="31" t="s">
        <v>82</v>
      </c>
      <c r="B11336" s="18">
        <v>3</v>
      </c>
      <c r="C11336" s="18">
        <v>4</v>
      </c>
      <c r="D11336" s="18">
        <v>4</v>
      </c>
      <c r="E11336" s="18">
        <v>5</v>
      </c>
      <c r="F11336" s="18">
        <v>6</v>
      </c>
      <c r="G11336" s="18">
        <v>8</v>
      </c>
      <c r="H11336" s="18">
        <v>9</v>
      </c>
      <c r="I11336" s="18">
        <v>11</v>
      </c>
      <c r="J11336" s="18">
        <v>12</v>
      </c>
      <c r="K11336" s="19"/>
      <c r="L11336" s="31" t="s">
        <v>82</v>
      </c>
      <c r="M11336" s="104" t="e">
        <f>#REF!</f>
        <v>#REF!</v>
      </c>
      <c r="N11336" s="113" t="e">
        <f>IF(M11336=0,"",CHOOSE(M11336,"3","4","4","5","5","6","6","6","6","6","8","8","8","8","8","8","8","8","8","8","9","9","9","9","9","9","9","9","9","9","11","11","11","11","11","11","11","11","11","11","12","12","12","12","12","12","12","12","12","12","12","手入力箇所","手入力箇所","手入力箇所","手入力箇所","手入力箇所","手入力箇所","手入力箇所","手入力箇所","手入力箇所","手入力箇所"))</f>
        <v>#REF!</v>
      </c>
    </row>
    <row r="11337" spans="1:14" ht="13.8" thickBot="1" x14ac:dyDescent="0.25">
      <c r="A11337" s="31" t="s">
        <v>83</v>
      </c>
      <c r="B11337" s="18">
        <v>3</v>
      </c>
      <c r="C11337" s="18">
        <v>4</v>
      </c>
      <c r="D11337" s="18">
        <v>4</v>
      </c>
      <c r="E11337" s="18">
        <v>5</v>
      </c>
      <c r="F11337" s="18">
        <v>6</v>
      </c>
      <c r="G11337" s="18">
        <v>8</v>
      </c>
      <c r="H11337" s="18">
        <v>10</v>
      </c>
      <c r="I11337" s="18">
        <v>12</v>
      </c>
      <c r="J11337" s="18">
        <v>13</v>
      </c>
      <c r="K11337" s="19"/>
      <c r="L11337" s="31" t="s">
        <v>83</v>
      </c>
      <c r="M11337" s="104" t="e">
        <f>#REF!</f>
        <v>#REF!</v>
      </c>
      <c r="N11337" s="113" t="e">
        <f>IF(M11337=0,"",CHOOSE(M11337,"3","4","4","5","5","6","6","6","6","6","8","8","8","8","8","8","8","8","8","8","10","10","10","10","10","10","10","10","10","10","12","12","12","12","12","12","12","12","12","12","13","13","13","13","13","13","13","13","13","13","13","手入力箇所","手入力箇所","手入力箇所","手入力箇所","手入力箇所","手入力箇所","手入力箇所","手入力箇所","手入力箇所","手入力箇所"))</f>
        <v>#REF!</v>
      </c>
    </row>
    <row r="11338" spans="1:14" ht="27" thickBot="1" x14ac:dyDescent="0.25">
      <c r="A11338" s="32" t="s">
        <v>84</v>
      </c>
      <c r="B11338" s="20">
        <v>1</v>
      </c>
      <c r="C11338" s="20">
        <v>2</v>
      </c>
      <c r="D11338" s="20">
        <v>3</v>
      </c>
      <c r="E11338" s="20">
        <v>4</v>
      </c>
      <c r="F11338" s="20">
        <v>8</v>
      </c>
      <c r="G11338" s="20">
        <v>19</v>
      </c>
      <c r="H11338" s="63"/>
      <c r="I11338" s="63"/>
      <c r="J11338" s="63"/>
      <c r="K11338" s="21"/>
      <c r="L11338" s="32" t="s">
        <v>84</v>
      </c>
      <c r="M11338" s="104" t="e">
        <f>#REF!</f>
        <v>#REF!</v>
      </c>
      <c r="N11338" s="113" t="e">
        <f>IF(M11338=0,"",CHOOSE(M11338,"1","2","3","4","4","8","8","8","8","8","19","19","19","19","19","19","19","19","19","19","手入力箇所","手入力箇所","手入力箇所","手入力箇所","手入力箇所","手入力箇所","手入力箇所","手入力箇所","手入力箇所","手入力箇所"))</f>
        <v>#REF!</v>
      </c>
    </row>
    <row r="11339" spans="1:14" ht="13.8" thickBot="1" x14ac:dyDescent="0.25"/>
    <row r="11340" spans="1:14" ht="13.8" thickBot="1" x14ac:dyDescent="0.25">
      <c r="A11340" s="686" t="e">
        <f>A11313</f>
        <v>#REF!</v>
      </c>
      <c r="B11340" s="686"/>
      <c r="C11340" s="686"/>
      <c r="D11340" s="687" t="s">
        <v>193</v>
      </c>
      <c r="E11340" s="687"/>
      <c r="F11340" s="687"/>
      <c r="G11340" s="687"/>
      <c r="H11340" s="687"/>
      <c r="I11340" s="687"/>
      <c r="J11340" s="687"/>
      <c r="K11340" s="687"/>
      <c r="L11340" s="687"/>
      <c r="M11340" s="687"/>
      <c r="N11340" s="687"/>
    </row>
    <row r="11341" spans="1:14" ht="13.8" thickBot="1" x14ac:dyDescent="0.25">
      <c r="A11341" s="105"/>
      <c r="B11341" s="33">
        <v>1</v>
      </c>
      <c r="C11341" s="24">
        <v>2</v>
      </c>
      <c r="D11341" s="24">
        <v>3</v>
      </c>
      <c r="E11341" s="24" t="s">
        <v>58</v>
      </c>
      <c r="F11341" s="24" t="s">
        <v>59</v>
      </c>
      <c r="G11341" s="24" t="s">
        <v>60</v>
      </c>
      <c r="H11341" s="24" t="s">
        <v>61</v>
      </c>
      <c r="I11341" s="24" t="s">
        <v>62</v>
      </c>
      <c r="J11341" s="24" t="s">
        <v>194</v>
      </c>
      <c r="K11341" s="102" t="s">
        <v>85</v>
      </c>
      <c r="L11341" s="105" t="s">
        <v>189</v>
      </c>
      <c r="M11341" s="105" t="s">
        <v>188</v>
      </c>
      <c r="N11341" s="105" t="s">
        <v>51</v>
      </c>
    </row>
    <row r="11342" spans="1:14" ht="13.8" thickBot="1" x14ac:dyDescent="0.25">
      <c r="A11342" s="26" t="s">
        <v>56</v>
      </c>
      <c r="B11342" s="22">
        <v>16</v>
      </c>
      <c r="C11342" s="22">
        <v>25</v>
      </c>
      <c r="D11342" s="22">
        <v>32</v>
      </c>
      <c r="E11342" s="22">
        <v>38</v>
      </c>
      <c r="F11342" s="22">
        <v>56</v>
      </c>
      <c r="G11342" s="22">
        <v>87</v>
      </c>
      <c r="H11342" s="22">
        <v>121</v>
      </c>
      <c r="I11342" s="22"/>
      <c r="J11342" s="23"/>
      <c r="K11342" s="68"/>
      <c r="L11342" s="107" t="s">
        <v>56</v>
      </c>
      <c r="M11342" s="103" t="e">
        <f>#REF!</f>
        <v>#REF!</v>
      </c>
      <c r="N11342" s="103" t="e">
        <f>IF(M11342=0,"",CHOOSE(M11342,"16","25","32","38","38","56","56","56","56","56","87","87","87","87","87","87","87","87","87","87","121","121","121","121","121","121","121","121","121","121","手入力箇所","手入力箇所","手入力箇所","手入力箇所","手入力箇所","手入力箇所","手入力箇所","手入力箇所","手入力箇所","手入力箇所"))</f>
        <v>#REF!</v>
      </c>
    </row>
    <row r="11343" spans="1:14" ht="13.8" thickBot="1" x14ac:dyDescent="0.25">
      <c r="A11343" s="27" t="s">
        <v>57</v>
      </c>
      <c r="B11343" s="18">
        <v>25</v>
      </c>
      <c r="C11343" s="18">
        <v>33</v>
      </c>
      <c r="D11343" s="18">
        <v>40</v>
      </c>
      <c r="E11343" s="18">
        <v>45</v>
      </c>
      <c r="F11343" s="18">
        <v>58</v>
      </c>
      <c r="G11343" s="18">
        <v>79</v>
      </c>
      <c r="H11343" s="18"/>
      <c r="I11343" s="18"/>
      <c r="J11343" s="62"/>
      <c r="K11343" s="69"/>
      <c r="L11343" s="107" t="s">
        <v>57</v>
      </c>
      <c r="M11343" s="103" t="e">
        <f>#REF!</f>
        <v>#REF!</v>
      </c>
      <c r="N11343" s="103" t="e">
        <f>IF(M11343=0,"",CHOOSE(M11343,"25","33","40","45","45","58","58","58","58","58","79","79","79","79","79","79","79","79","79","79","手入力箇所","手入力箇所","手入力箇所","手入力箇所","手入力箇所","手入力箇所","手入力箇所","手入力箇所","手入力箇所","手入力箇所"))</f>
        <v>#REF!</v>
      </c>
    </row>
    <row r="11344" spans="1:14" ht="48.6" thickBot="1" x14ac:dyDescent="0.25">
      <c r="A11344" s="28" t="s">
        <v>64</v>
      </c>
      <c r="B11344" s="18">
        <v>32</v>
      </c>
      <c r="C11344" s="18"/>
      <c r="D11344" s="18"/>
      <c r="E11344" s="18"/>
      <c r="F11344" s="18"/>
      <c r="G11344" s="18"/>
      <c r="H11344" s="18"/>
      <c r="I11344" s="18"/>
      <c r="J11344" s="62"/>
      <c r="K11344" s="69"/>
      <c r="L11344" s="108" t="s">
        <v>64</v>
      </c>
      <c r="M11344" s="103" t="e">
        <f>#REF!</f>
        <v>#REF!</v>
      </c>
      <c r="N11344" s="103" t="e">
        <f>IF(M11344=0,"",CHOOSE(M11344,"32","手入力箇所","手入力箇所","手入力箇所","手入力箇所","手入力箇所","手入力箇所","手入力箇所","手入力箇所","手入力箇所","手入力箇所"))</f>
        <v>#REF!</v>
      </c>
    </row>
    <row r="11345" spans="1:14" ht="48.6" thickBot="1" x14ac:dyDescent="0.25">
      <c r="A11345" s="28" t="s">
        <v>65</v>
      </c>
      <c r="B11345" s="18">
        <v>36</v>
      </c>
      <c r="C11345" s="18"/>
      <c r="D11345" s="18"/>
      <c r="E11345" s="18"/>
      <c r="F11345" s="18"/>
      <c r="G11345" s="18"/>
      <c r="H11345" s="18"/>
      <c r="I11345" s="18"/>
      <c r="J11345" s="62"/>
      <c r="K11345" s="69"/>
      <c r="L11345" s="108" t="s">
        <v>65</v>
      </c>
      <c r="M11345" s="103" t="e">
        <f>#REF!</f>
        <v>#REF!</v>
      </c>
      <c r="N11345" s="103" t="e">
        <f>IF(M11345=0,"",CHOOSE(M11345,"36","手入力箇所","手入力箇所","手入力箇所","手入力箇所","手入力箇所","手入力箇所","手入力箇所","手入力箇所","手入力箇所","手入力箇所"))</f>
        <v>#REF!</v>
      </c>
    </row>
    <row r="11346" spans="1:14" ht="24.6" thickBot="1" x14ac:dyDescent="0.25">
      <c r="A11346" s="28" t="s">
        <v>66</v>
      </c>
      <c r="B11346" s="18">
        <v>24</v>
      </c>
      <c r="C11346" s="18">
        <v>30</v>
      </c>
      <c r="D11346" s="18">
        <v>33</v>
      </c>
      <c r="E11346" s="18">
        <v>35</v>
      </c>
      <c r="F11346" s="18">
        <v>42</v>
      </c>
      <c r="G11346" s="18"/>
      <c r="H11346" s="18"/>
      <c r="I11346" s="18"/>
      <c r="J11346" s="62"/>
      <c r="K11346" s="69"/>
      <c r="L11346" s="108" t="s">
        <v>66</v>
      </c>
      <c r="M11346" s="103" t="e">
        <f>#REF!</f>
        <v>#REF!</v>
      </c>
      <c r="N11346" s="103" t="e">
        <f>IF(M11346=0,"",CHOOSE(M11346,"24","30","33","35","35","42","42","42","42","42","手入力箇所","手入力箇所","手入力箇所","手入力箇所","手入力箇所","手入力箇所","手入力箇所","手入力箇所","手入力箇所","手入力箇所"))</f>
        <v>#REF!</v>
      </c>
    </row>
    <row r="11347" spans="1:14" ht="36.6" thickBot="1" x14ac:dyDescent="0.25">
      <c r="A11347" s="28" t="s">
        <v>67</v>
      </c>
      <c r="B11347" s="18">
        <v>7</v>
      </c>
      <c r="C11347" s="18">
        <v>12</v>
      </c>
      <c r="D11347" s="18">
        <v>16</v>
      </c>
      <c r="E11347" s="18">
        <v>19</v>
      </c>
      <c r="F11347" s="18"/>
      <c r="G11347" s="18"/>
      <c r="H11347" s="18"/>
      <c r="I11347" s="18"/>
      <c r="J11347" s="62"/>
      <c r="K11347" s="69"/>
      <c r="L11347" s="108" t="s">
        <v>67</v>
      </c>
      <c r="M11347" s="103" t="e">
        <f>#REF!</f>
        <v>#REF!</v>
      </c>
      <c r="N11347" s="103" t="e">
        <f>IF(M11347=0,"",CHOOSE(M11347,"7","12","16","19","19","手入力箇所","手入力箇所","手入力箇所","手入力箇所","手入力箇所","手入力箇所","手入力箇所","手入力箇所","手入力箇所","手入力箇所"))</f>
        <v>#REF!</v>
      </c>
    </row>
    <row r="11348" spans="1:14" ht="24.6" thickBot="1" x14ac:dyDescent="0.25">
      <c r="A11348" s="28" t="s">
        <v>68</v>
      </c>
      <c r="B11348" s="18">
        <v>21</v>
      </c>
      <c r="C11348" s="18">
        <v>35</v>
      </c>
      <c r="D11348" s="18">
        <v>48</v>
      </c>
      <c r="E11348" s="18">
        <v>59</v>
      </c>
      <c r="F11348" s="18">
        <v>94</v>
      </c>
      <c r="G11348" s="18">
        <v>159</v>
      </c>
      <c r="H11348" s="18">
        <v>235</v>
      </c>
      <c r="I11348" s="18"/>
      <c r="J11348" s="62"/>
      <c r="K11348" s="69"/>
      <c r="L11348" s="108" t="s">
        <v>68</v>
      </c>
      <c r="M11348" s="103" t="e">
        <f>#REF!</f>
        <v>#REF!</v>
      </c>
      <c r="N11348" s="103" t="e">
        <f>IF(M11348=0,"",CHOOSE(M11348,"21","35","48","59","59","94","94","94","94","94","159","159","159","159","159","159","159","159","159","159","235","235","235","235","235","235","235","235","235","235","手入力箇所","手入力箇所","手入力箇所","手入力箇所","手入力箇所","手入力箇所","手入力箇所","手入力箇所","手入力箇所","手入力箇所"))</f>
        <v>#REF!</v>
      </c>
    </row>
    <row r="11349" spans="1:14" ht="36.6" thickBot="1" x14ac:dyDescent="0.25">
      <c r="A11349" s="28" t="s">
        <v>69</v>
      </c>
      <c r="B11349" s="18">
        <v>22</v>
      </c>
      <c r="C11349" s="18">
        <v>26</v>
      </c>
      <c r="D11349" s="18">
        <v>28</v>
      </c>
      <c r="E11349" s="18">
        <v>29</v>
      </c>
      <c r="F11349" s="18">
        <v>34</v>
      </c>
      <c r="G11349" s="18"/>
      <c r="H11349" s="18"/>
      <c r="I11349" s="18"/>
      <c r="J11349" s="62"/>
      <c r="K11349" s="69"/>
      <c r="L11349" s="108" t="s">
        <v>69</v>
      </c>
      <c r="M11349" s="103" t="e">
        <f>#REF!</f>
        <v>#REF!</v>
      </c>
      <c r="N11349" s="103" t="e">
        <f>IF(M11349=0,"",CHOOSE(M11349,"22","26","28","29","29","34","34","34","34","34","手入力箇所","手入力箇所","手入力箇所","手入力箇所","手入力箇所","手入力箇所","手入力箇所","手入力箇所","手入力箇所","手入力箇所"))</f>
        <v>#REF!</v>
      </c>
    </row>
    <row r="11350" spans="1:14" ht="13.8" thickBot="1" x14ac:dyDescent="0.25">
      <c r="A11350" s="27" t="s">
        <v>63</v>
      </c>
      <c r="B11350" s="18">
        <v>21</v>
      </c>
      <c r="C11350" s="18">
        <v>33</v>
      </c>
      <c r="D11350" s="18">
        <v>46</v>
      </c>
      <c r="E11350" s="18">
        <v>56</v>
      </c>
      <c r="F11350" s="18">
        <v>89</v>
      </c>
      <c r="G11350" s="18">
        <v>151</v>
      </c>
      <c r="H11350" s="18">
        <v>224</v>
      </c>
      <c r="I11350" s="18">
        <v>289</v>
      </c>
      <c r="J11350" s="18">
        <v>350</v>
      </c>
      <c r="K11350" s="69"/>
      <c r="L11350" s="107" t="s">
        <v>63</v>
      </c>
      <c r="M11350" s="103" t="e">
        <f>#REF!</f>
        <v>#REF!</v>
      </c>
      <c r="N11350" s="103" t="e">
        <f>IF(M11350=0,"",CHOOSE(M11350,"21","33","46","56","56","89","89","89","89","89","151","151","151","151","151","151","151","151","151","151","224","224","224","224","224","224","224","224","224","224","289","289","289","289","289","289","289","289","289","289","350","350","350","350","350","350","350","350","350","350","350","手入力箇所","手入力箇所","手入力箇所","手入力箇所","手入力箇所","手入力箇所","手入力箇所","手入力箇所","手入力箇所","手入力箇所"))</f>
        <v>#REF!</v>
      </c>
    </row>
    <row r="11351" spans="1:14" ht="24.6" thickBot="1" x14ac:dyDescent="0.25">
      <c r="A11351" s="34" t="s">
        <v>70</v>
      </c>
      <c r="B11351" s="35">
        <v>13</v>
      </c>
      <c r="C11351" s="35">
        <v>33</v>
      </c>
      <c r="D11351" s="35">
        <v>59</v>
      </c>
      <c r="E11351" s="35"/>
      <c r="F11351" s="35"/>
      <c r="G11351" s="35"/>
      <c r="H11351" s="35"/>
      <c r="I11351" s="35"/>
      <c r="J11351" s="36"/>
      <c r="K11351" s="67"/>
      <c r="L11351" s="108" t="s">
        <v>70</v>
      </c>
      <c r="M11351" s="103" t="e">
        <f>#REF!</f>
        <v>#REF!</v>
      </c>
      <c r="N11351" s="103" t="e">
        <f>IF(M11351=0,"",CHOOSE(M11351,"13","33","59","手入力箇所","手入力箇所","手入力箇所","手入力箇所","手入力箇所","手入力箇所","手入力箇所","手入力箇所","手入力箇所","手入力箇所"))</f>
        <v>#REF!</v>
      </c>
    </row>
    <row r="11352" spans="1:14" ht="13.8" thickBot="1" x14ac:dyDescent="0.25">
      <c r="A11352" s="37" t="s">
        <v>71</v>
      </c>
      <c r="B11352" s="17">
        <v>23</v>
      </c>
      <c r="C11352" s="17">
        <v>39</v>
      </c>
      <c r="D11352" s="17">
        <v>97</v>
      </c>
      <c r="E11352" s="17"/>
      <c r="F11352" s="17"/>
      <c r="G11352" s="17"/>
      <c r="H11352" s="17"/>
      <c r="I11352" s="17"/>
      <c r="J11352" s="64"/>
      <c r="K11352" s="70"/>
      <c r="L11352" s="109" t="s">
        <v>71</v>
      </c>
      <c r="M11352" s="103" t="e">
        <f>#REF!</f>
        <v>#REF!</v>
      </c>
      <c r="N11352" s="103" t="e">
        <f>IF(M11352=0,"",CHOOSE(M11352,"23","39","97","手入力箇所","手入力箇所","手入力箇所","手入力箇所","手入力箇所","手入力箇所","手入力箇所","手入力箇所","手入力箇所","手入力箇所"))</f>
        <v>#REF!</v>
      </c>
    </row>
    <row r="11353" spans="1:14" ht="13.8" thickBot="1" x14ac:dyDescent="0.25">
      <c r="A11353" s="29" t="s">
        <v>72</v>
      </c>
      <c r="B11353" s="18">
        <v>21</v>
      </c>
      <c r="C11353" s="18">
        <v>37</v>
      </c>
      <c r="D11353" s="18">
        <v>58</v>
      </c>
      <c r="E11353" s="18">
        <v>76</v>
      </c>
      <c r="F11353" s="18">
        <v>137</v>
      </c>
      <c r="G11353" s="18"/>
      <c r="H11353" s="18"/>
      <c r="I11353" s="18"/>
      <c r="J11353" s="62"/>
      <c r="K11353" s="69"/>
      <c r="L11353" s="109" t="s">
        <v>72</v>
      </c>
      <c r="M11353" s="103" t="e">
        <f>#REF!</f>
        <v>#REF!</v>
      </c>
      <c r="N11353" s="103" t="e">
        <f>IF(M11353=0,"",CHOOSE(M11353,"21","37","58","76","76","137","137","137","137","137","手入力箇所","手入力箇所","手入力箇所","手入力箇所","手入力箇所","手入力箇所","手入力箇所","手入力箇所","手入力箇所","手入力箇所"))</f>
        <v>#REF!</v>
      </c>
    </row>
    <row r="11354" spans="1:14" ht="13.8" thickBot="1" x14ac:dyDescent="0.25">
      <c r="A11354" s="29" t="s">
        <v>73</v>
      </c>
      <c r="B11354" s="18">
        <v>48</v>
      </c>
      <c r="C11354" s="18">
        <v>93</v>
      </c>
      <c r="D11354" s="18">
        <v>138</v>
      </c>
      <c r="E11354" s="18">
        <v>183</v>
      </c>
      <c r="F11354" s="18"/>
      <c r="G11354" s="18"/>
      <c r="H11354" s="18"/>
      <c r="I11354" s="18"/>
      <c r="J11354" s="62"/>
      <c r="K11354" s="69"/>
      <c r="L11354" s="109" t="s">
        <v>73</v>
      </c>
      <c r="M11354" s="103" t="e">
        <f>#REF!</f>
        <v>#REF!</v>
      </c>
      <c r="N11354" s="103" t="e">
        <f>IF(M11354=0,"",CHOOSE(M11354,"48","93","138","183","183","手入力箇所","手入力箇所","手入力箇所","手入力箇所","手入力箇所","手入力箇所","手入力箇所","手入力箇所","手入力箇所","手入力箇所"))</f>
        <v>#REF!</v>
      </c>
    </row>
    <row r="11355" spans="1:14" ht="37.200000000000003" thickBot="1" x14ac:dyDescent="0.25">
      <c r="A11355" s="30" t="s">
        <v>74</v>
      </c>
      <c r="B11355" s="18">
        <v>13</v>
      </c>
      <c r="C11355" s="18">
        <v>26</v>
      </c>
      <c r="D11355" s="18">
        <v>40</v>
      </c>
      <c r="E11355" s="18">
        <v>55</v>
      </c>
      <c r="F11355" s="18">
        <v>107</v>
      </c>
      <c r="G11355" s="18">
        <v>224</v>
      </c>
      <c r="H11355" s="18">
        <v>386</v>
      </c>
      <c r="I11355" s="18"/>
      <c r="J11355" s="62"/>
      <c r="K11355" s="69"/>
      <c r="L11355" s="110" t="s">
        <v>74</v>
      </c>
      <c r="M11355" s="103" t="e">
        <f>#REF!</f>
        <v>#REF!</v>
      </c>
      <c r="N11355" s="103" t="e">
        <f>IF(M11355=0,"",CHOOSE(M11355,"13","26","40","55","55","107","107","107","107","107","224","224","224","224","224","224","224","224","224","224","386","386","386","386","386","386","386","386","386","386","手入力箇所","手入力箇所","手入力箇所","手入力箇所","手入力箇所","手入力箇所","手入力箇所","手入力箇所","手入力箇所","手入力箇所"))</f>
        <v>#REF!</v>
      </c>
    </row>
    <row r="11356" spans="1:14" ht="13.8" thickBot="1" x14ac:dyDescent="0.25">
      <c r="A11356" s="29" t="s">
        <v>75</v>
      </c>
      <c r="B11356" s="18">
        <v>36</v>
      </c>
      <c r="C11356" s="18">
        <v>98</v>
      </c>
      <c r="D11356" s="18">
        <v>173</v>
      </c>
      <c r="E11356" s="18">
        <v>274</v>
      </c>
      <c r="F11356" s="18"/>
      <c r="G11356" s="18"/>
      <c r="H11356" s="18"/>
      <c r="I11356" s="18"/>
      <c r="J11356" s="62"/>
      <c r="K11356" s="69"/>
      <c r="L11356" s="109" t="s">
        <v>75</v>
      </c>
      <c r="M11356" s="103" t="e">
        <f>#REF!</f>
        <v>#REF!</v>
      </c>
      <c r="N11356" s="103" t="e">
        <f>IF(M11356=0,"",CHOOSE(M11356,"36","98","173","274","274","手入力箇所","手入力箇所","手入力箇所","手入力箇所","手入力箇所","手入力箇所","手入力箇所","手入力箇所","手入力箇所","手入力箇所"))</f>
        <v>#REF!</v>
      </c>
    </row>
    <row r="11357" spans="1:14" ht="37.200000000000003" thickBot="1" x14ac:dyDescent="0.25">
      <c r="A11357" s="30" t="s">
        <v>76</v>
      </c>
      <c r="B11357" s="18">
        <v>127</v>
      </c>
      <c r="C11357" s="18">
        <v>127</v>
      </c>
      <c r="D11357" s="18">
        <v>127</v>
      </c>
      <c r="E11357" s="18">
        <v>127</v>
      </c>
      <c r="F11357" s="18"/>
      <c r="G11357" s="18"/>
      <c r="H11357" s="18"/>
      <c r="I11357" s="18"/>
      <c r="J11357" s="62"/>
      <c r="K11357" s="69"/>
      <c r="L11357" s="110" t="s">
        <v>76</v>
      </c>
      <c r="M11357" s="103" t="e">
        <f>#REF!</f>
        <v>#REF!</v>
      </c>
      <c r="N11357" s="103" t="e">
        <f>IF(M11357=0,"",CHOOSE(M11357,"127","127","127","127","127","手入力箇所","手入力箇所","手入力箇所","手入力箇所","手入力箇所","手入力箇所","手入力箇所","手入力箇所","手入力箇所","手入力箇所"))</f>
        <v>#REF!</v>
      </c>
    </row>
    <row r="11358" spans="1:14" ht="27" thickBot="1" x14ac:dyDescent="0.25">
      <c r="A11358" s="31" t="s">
        <v>77</v>
      </c>
      <c r="B11358" s="18">
        <v>42</v>
      </c>
      <c r="C11358" s="18">
        <v>90</v>
      </c>
      <c r="D11358" s="18">
        <v>141</v>
      </c>
      <c r="E11358" s="18">
        <v>193</v>
      </c>
      <c r="F11358" s="62"/>
      <c r="G11358" s="62"/>
      <c r="H11358" s="62"/>
      <c r="I11358" s="62"/>
      <c r="J11358" s="62"/>
      <c r="K11358" s="69"/>
      <c r="L11358" s="111" t="s">
        <v>77</v>
      </c>
      <c r="M11358" s="103" t="e">
        <f>#REF!</f>
        <v>#REF!</v>
      </c>
      <c r="N11358" s="103" t="e">
        <f>IF(M11358=0,"",CHOOSE(M11358,"42","90","141","193","1936","手入力箇所","手入力箇所","手入力箇所","手入力箇所","手入力箇所","手入力箇所","手入力箇所","手入力箇所","手入力箇所","手入力箇所"))</f>
        <v>#REF!</v>
      </c>
    </row>
    <row r="11359" spans="1:14" ht="40.200000000000003" thickBot="1" x14ac:dyDescent="0.25">
      <c r="A11359" s="31" t="s">
        <v>78</v>
      </c>
      <c r="B11359" s="18">
        <v>24</v>
      </c>
      <c r="C11359" s="18">
        <v>43</v>
      </c>
      <c r="D11359" s="18">
        <v>61</v>
      </c>
      <c r="E11359" s="18">
        <v>76</v>
      </c>
      <c r="F11359" s="62"/>
      <c r="G11359" s="62"/>
      <c r="H11359" s="62"/>
      <c r="I11359" s="62"/>
      <c r="J11359" s="62"/>
      <c r="K11359" s="69"/>
      <c r="L11359" s="111" t="s">
        <v>78</v>
      </c>
      <c r="M11359" s="103" t="e">
        <f>#REF!</f>
        <v>#REF!</v>
      </c>
      <c r="N11359" s="103" t="e">
        <f>IF(M11359=0,"",CHOOSE(M11359,"24","43","61","76","76","手入力箇所","手入力箇所","手入力箇所","手入力箇所","手入力箇所","手入力箇所","手入力箇所","手入力箇所","手入力箇所","手入力箇所"))</f>
        <v>#REF!</v>
      </c>
    </row>
    <row r="11360" spans="1:14" ht="27" thickBot="1" x14ac:dyDescent="0.25">
      <c r="A11360" s="31" t="s">
        <v>79</v>
      </c>
      <c r="B11360" s="18">
        <v>54</v>
      </c>
      <c r="C11360" s="18">
        <v>77</v>
      </c>
      <c r="D11360" s="18">
        <v>94</v>
      </c>
      <c r="E11360" s="18">
        <v>107</v>
      </c>
      <c r="F11360" s="62"/>
      <c r="G11360" s="62"/>
      <c r="H11360" s="62"/>
      <c r="I11360" s="62"/>
      <c r="J11360" s="62"/>
      <c r="K11360" s="69"/>
      <c r="L11360" s="111" t="s">
        <v>79</v>
      </c>
      <c r="M11360" s="103" t="e">
        <f>#REF!</f>
        <v>#REF!</v>
      </c>
      <c r="N11360" s="103" t="e">
        <f>IF(M11360=0,"",CHOOSE(M11360,"54","77","94","107","107","手入力箇所","手入力箇所","手入力箇所","手入力箇所","手入力箇所","手入力箇所","手入力箇所","手入力箇所","手入力箇所","手入力箇所"))</f>
        <v>#REF!</v>
      </c>
    </row>
    <row r="11361" spans="1:14" ht="40.200000000000003" thickBot="1" x14ac:dyDescent="0.25">
      <c r="A11361" s="31" t="s">
        <v>80</v>
      </c>
      <c r="B11361" s="18">
        <v>49</v>
      </c>
      <c r="C11361" s="18">
        <v>53</v>
      </c>
      <c r="D11361" s="18">
        <v>55</v>
      </c>
      <c r="E11361" s="18">
        <v>56</v>
      </c>
      <c r="F11361" s="62"/>
      <c r="G11361" s="62"/>
      <c r="H11361" s="62"/>
      <c r="I11361" s="62"/>
      <c r="J11361" s="62"/>
      <c r="K11361" s="69"/>
      <c r="L11361" s="111" t="s">
        <v>80</v>
      </c>
      <c r="M11361" s="103" t="e">
        <f>#REF!</f>
        <v>#REF!</v>
      </c>
      <c r="N11361" s="103" t="e">
        <f>IF(M11361=0,"",CHOOSE(M11361,"49","53","55","56","56","手入力箇所","手入力箇所","手入力箇所","手入力箇所","手入力箇所","手入力箇所","手入力箇所","手入力箇所","手入力箇所","手入力箇所"))</f>
        <v>#REF!</v>
      </c>
    </row>
    <row r="11362" spans="1:14" ht="40.200000000000003" thickBot="1" x14ac:dyDescent="0.25">
      <c r="A11362" s="38" t="s">
        <v>81</v>
      </c>
      <c r="B11362" s="35">
        <v>232</v>
      </c>
      <c r="C11362" s="35">
        <v>232</v>
      </c>
      <c r="D11362" s="36"/>
      <c r="E11362" s="36"/>
      <c r="F11362" s="36"/>
      <c r="G11362" s="36"/>
      <c r="H11362" s="36"/>
      <c r="I11362" s="36"/>
      <c r="J11362" s="36"/>
      <c r="K11362" s="67"/>
      <c r="L11362" s="111" t="s">
        <v>81</v>
      </c>
      <c r="M11362" s="103" t="e">
        <f>#REF!</f>
        <v>#REF!</v>
      </c>
      <c r="N11362" s="103" t="e">
        <f>IF(M11362=0,"",CHOOSE(M11362,"232","232","手入力箇所","手入力箇所","手入力箇所","手入力箇所","手入力箇所","手入力箇所","手入力箇所","手入力箇所","手入力箇所","手入力箇所"))</f>
        <v>#REF!</v>
      </c>
    </row>
    <row r="11363" spans="1:14" ht="13.8" thickBot="1" x14ac:dyDescent="0.25">
      <c r="A11363" s="39" t="s">
        <v>82</v>
      </c>
      <c r="B11363" s="17">
        <v>6</v>
      </c>
      <c r="C11363" s="17">
        <v>9</v>
      </c>
      <c r="D11363" s="17">
        <v>11</v>
      </c>
      <c r="E11363" s="17">
        <v>13</v>
      </c>
      <c r="F11363" s="17">
        <v>18</v>
      </c>
      <c r="G11363" s="17">
        <v>26</v>
      </c>
      <c r="H11363" s="17">
        <v>35</v>
      </c>
      <c r="I11363" s="17">
        <v>43</v>
      </c>
      <c r="J11363" s="17">
        <v>49</v>
      </c>
      <c r="K11363" s="70"/>
      <c r="L11363" s="111" t="s">
        <v>82</v>
      </c>
      <c r="M11363" s="103" t="e">
        <f>#REF!</f>
        <v>#REF!</v>
      </c>
      <c r="N11363" s="103" t="e">
        <f>IF(M11363=0,"",CHOOSE(M11363,"6","9","11","13","13","18","18","18","18","18","26","26","26","26","26","26","26","26","26","26","35","35","35","35","35","35","35","35","35","35","43","43","43","43","43","43","43","43","43","43","49","49","49","49","49","49","49","49","49","49","手入力箇所","手入力箇所","手入力箇所","手入力箇所","手入力箇所","手入力箇所","手入力箇所","手入力箇所","手入力箇所","手入力箇所"))</f>
        <v>#REF!</v>
      </c>
    </row>
    <row r="11364" spans="1:14" ht="13.8" thickBot="1" x14ac:dyDescent="0.25">
      <c r="A11364" s="31" t="s">
        <v>83</v>
      </c>
      <c r="B11364" s="18">
        <v>6</v>
      </c>
      <c r="C11364" s="18">
        <v>10</v>
      </c>
      <c r="D11364" s="18">
        <v>14</v>
      </c>
      <c r="E11364" s="18">
        <v>17</v>
      </c>
      <c r="F11364" s="18">
        <v>29</v>
      </c>
      <c r="G11364" s="18">
        <v>50</v>
      </c>
      <c r="H11364" s="18">
        <v>76</v>
      </c>
      <c r="I11364" s="18">
        <v>100</v>
      </c>
      <c r="J11364" s="18">
        <v>123</v>
      </c>
      <c r="K11364" s="69"/>
      <c r="L11364" s="111" t="s">
        <v>83</v>
      </c>
      <c r="M11364" s="103" t="e">
        <f>#REF!</f>
        <v>#REF!</v>
      </c>
      <c r="N11364" s="103" t="e">
        <f>IF(M11364=0,"",CHOOSE(M11364,"6","10","14","17","17","29","29","29","29","29","50","50","50","50","50","50","50","50","50","50","76","76","76","76","76","76","76","76","76","76","100","100","100","100","100","100","100","100","100","100","123","123","123","123","123","123","123","123","123","123","手入力箇所","手入力箇所","手入力箇所","手入力箇所","手入力箇所","手入力箇所","手入力箇所","手入力箇所","手入力箇所"))</f>
        <v>#REF!</v>
      </c>
    </row>
    <row r="11365" spans="1:14" ht="27" thickBot="1" x14ac:dyDescent="0.25">
      <c r="A11365" s="32" t="s">
        <v>84</v>
      </c>
      <c r="B11365" s="20">
        <v>9</v>
      </c>
      <c r="C11365" s="20">
        <v>15</v>
      </c>
      <c r="D11365" s="20">
        <v>20</v>
      </c>
      <c r="E11365" s="20">
        <v>24</v>
      </c>
      <c r="F11365" s="20">
        <v>39</v>
      </c>
      <c r="G11365" s="20">
        <v>65</v>
      </c>
      <c r="H11365" s="63"/>
      <c r="I11365" s="63"/>
      <c r="J11365" s="63"/>
      <c r="K11365" s="106"/>
      <c r="L11365" s="111" t="s">
        <v>84</v>
      </c>
      <c r="M11365" s="103" t="e">
        <f>#REF!</f>
        <v>#REF!</v>
      </c>
      <c r="N11365" s="103" t="e">
        <f>IF(M11365=0,"",CHOOSE(M11365,"9","15","20","24","24","39","39","39","39","39","65","65","65","65","65","65","65","65","65","65","手入力箇所","手入力箇所","手入力箇所","手入力箇所","手入力箇所","手入力箇所","手入力箇所","手入力箇所","手入力箇所","手入力箇所"))</f>
        <v>#REF!</v>
      </c>
    </row>
  </sheetData>
  <sheetProtection formatCells="0" formatColumns="0" formatRows="0" insertColumns="0" insertRows="0" insertHyperlinks="0" deleteColumns="0" deleteRows="0" sort="0" autoFilter="0" pivotTables="0"/>
  <mergeCells count="812">
    <mergeCell ref="A9745:C9745"/>
    <mergeCell ref="D9745:N9745"/>
    <mergeCell ref="A9772:C9772"/>
    <mergeCell ref="D9772:N9772"/>
    <mergeCell ref="A9604:C9604"/>
    <mergeCell ref="D9604:N9604"/>
    <mergeCell ref="A9633:C9633"/>
    <mergeCell ref="D9633:N9633"/>
    <mergeCell ref="A9660:C9660"/>
    <mergeCell ref="D9660:N9660"/>
    <mergeCell ref="A9689:C9689"/>
    <mergeCell ref="D9689:N9689"/>
    <mergeCell ref="A9716:C9716"/>
    <mergeCell ref="D9716:N9716"/>
    <mergeCell ref="A9465:C9465"/>
    <mergeCell ref="D9465:N9465"/>
    <mergeCell ref="A9492:C9492"/>
    <mergeCell ref="D9492:N9492"/>
    <mergeCell ref="A9521:C9521"/>
    <mergeCell ref="D9521:N9521"/>
    <mergeCell ref="A9548:C9548"/>
    <mergeCell ref="D9548:N9548"/>
    <mergeCell ref="A9577:C9577"/>
    <mergeCell ref="D9577:N9577"/>
    <mergeCell ref="A9324:C9324"/>
    <mergeCell ref="D9324:N9324"/>
    <mergeCell ref="A9353:C9353"/>
    <mergeCell ref="D9353:N9353"/>
    <mergeCell ref="A9380:C9380"/>
    <mergeCell ref="D9380:N9380"/>
    <mergeCell ref="A9409:C9409"/>
    <mergeCell ref="D9409:N9409"/>
    <mergeCell ref="A9436:C9436"/>
    <mergeCell ref="D9436:N9436"/>
    <mergeCell ref="A9185:C9185"/>
    <mergeCell ref="D9185:N9185"/>
    <mergeCell ref="A9212:C9212"/>
    <mergeCell ref="D9212:N9212"/>
    <mergeCell ref="A9241:C9241"/>
    <mergeCell ref="D9241:N9241"/>
    <mergeCell ref="A9268:C9268"/>
    <mergeCell ref="D9268:N9268"/>
    <mergeCell ref="A9297:C9297"/>
    <mergeCell ref="D9297:N9297"/>
    <mergeCell ref="A9044:C9044"/>
    <mergeCell ref="D9044:N9044"/>
    <mergeCell ref="A9073:C9073"/>
    <mergeCell ref="D9073:N9073"/>
    <mergeCell ref="A9100:C9100"/>
    <mergeCell ref="D9100:N9100"/>
    <mergeCell ref="A9129:C9129"/>
    <mergeCell ref="D9129:N9129"/>
    <mergeCell ref="A9156:C9156"/>
    <mergeCell ref="D9156:N9156"/>
    <mergeCell ref="A8905:C8905"/>
    <mergeCell ref="D8905:N8905"/>
    <mergeCell ref="A8932:C8932"/>
    <mergeCell ref="D8932:N8932"/>
    <mergeCell ref="A8961:C8961"/>
    <mergeCell ref="D8961:N8961"/>
    <mergeCell ref="A8988:C8988"/>
    <mergeCell ref="D8988:N8988"/>
    <mergeCell ref="A9017:C9017"/>
    <mergeCell ref="D9017:N9017"/>
    <mergeCell ref="A8764:C8764"/>
    <mergeCell ref="D8764:N8764"/>
    <mergeCell ref="A8793:C8793"/>
    <mergeCell ref="D8793:N8793"/>
    <mergeCell ref="A8820:C8820"/>
    <mergeCell ref="D8820:N8820"/>
    <mergeCell ref="A8849:C8849"/>
    <mergeCell ref="D8849:N8849"/>
    <mergeCell ref="A8876:C8876"/>
    <mergeCell ref="D8876:N8876"/>
    <mergeCell ref="A8625:C8625"/>
    <mergeCell ref="D8625:N8625"/>
    <mergeCell ref="A8652:C8652"/>
    <mergeCell ref="D8652:N8652"/>
    <mergeCell ref="A8681:C8681"/>
    <mergeCell ref="D8681:N8681"/>
    <mergeCell ref="A8708:C8708"/>
    <mergeCell ref="D8708:N8708"/>
    <mergeCell ref="A8737:C8737"/>
    <mergeCell ref="D8737:N8737"/>
    <mergeCell ref="A8484:C8484"/>
    <mergeCell ref="D8484:N8484"/>
    <mergeCell ref="A8513:C8513"/>
    <mergeCell ref="D8513:N8513"/>
    <mergeCell ref="A8540:C8540"/>
    <mergeCell ref="D8540:N8540"/>
    <mergeCell ref="A8569:C8569"/>
    <mergeCell ref="D8569:N8569"/>
    <mergeCell ref="A8596:C8596"/>
    <mergeCell ref="D8596:N8596"/>
    <mergeCell ref="A8345:C8345"/>
    <mergeCell ref="D8345:N8345"/>
    <mergeCell ref="A8372:C8372"/>
    <mergeCell ref="D8372:N8372"/>
    <mergeCell ref="A8401:C8401"/>
    <mergeCell ref="D8401:N8401"/>
    <mergeCell ref="A8428:C8428"/>
    <mergeCell ref="D8428:N8428"/>
    <mergeCell ref="A8457:C8457"/>
    <mergeCell ref="D8457:N8457"/>
    <mergeCell ref="A8204:C8204"/>
    <mergeCell ref="D8204:N8204"/>
    <mergeCell ref="A8233:C8233"/>
    <mergeCell ref="D8233:N8233"/>
    <mergeCell ref="A8260:C8260"/>
    <mergeCell ref="D8260:N8260"/>
    <mergeCell ref="A8289:C8289"/>
    <mergeCell ref="D8289:N8289"/>
    <mergeCell ref="A8316:C8316"/>
    <mergeCell ref="D8316:N8316"/>
    <mergeCell ref="A8065:C8065"/>
    <mergeCell ref="D8065:N8065"/>
    <mergeCell ref="A8092:C8092"/>
    <mergeCell ref="D8092:N8092"/>
    <mergeCell ref="A8121:C8121"/>
    <mergeCell ref="D8121:N8121"/>
    <mergeCell ref="A8148:C8148"/>
    <mergeCell ref="D8148:N8148"/>
    <mergeCell ref="A8177:C8177"/>
    <mergeCell ref="D8177:N8177"/>
    <mergeCell ref="A7924:C7924"/>
    <mergeCell ref="D7924:N7924"/>
    <mergeCell ref="A7953:C7953"/>
    <mergeCell ref="D7953:N7953"/>
    <mergeCell ref="A7980:C7980"/>
    <mergeCell ref="D7980:N7980"/>
    <mergeCell ref="A8009:C8009"/>
    <mergeCell ref="D8009:N8009"/>
    <mergeCell ref="A8036:C8036"/>
    <mergeCell ref="D8036:N8036"/>
    <mergeCell ref="A7785:C7785"/>
    <mergeCell ref="D7785:N7785"/>
    <mergeCell ref="A7812:C7812"/>
    <mergeCell ref="D7812:N7812"/>
    <mergeCell ref="A7841:C7841"/>
    <mergeCell ref="D7841:N7841"/>
    <mergeCell ref="A7868:C7868"/>
    <mergeCell ref="D7868:N7868"/>
    <mergeCell ref="A7897:C7897"/>
    <mergeCell ref="D7897:N7897"/>
    <mergeCell ref="A7644:C7644"/>
    <mergeCell ref="D7644:N7644"/>
    <mergeCell ref="A7673:C7673"/>
    <mergeCell ref="D7673:N7673"/>
    <mergeCell ref="A7700:C7700"/>
    <mergeCell ref="D7700:N7700"/>
    <mergeCell ref="A7729:C7729"/>
    <mergeCell ref="D7729:N7729"/>
    <mergeCell ref="A7756:C7756"/>
    <mergeCell ref="D7756:N7756"/>
    <mergeCell ref="A7505:C7505"/>
    <mergeCell ref="D7505:N7505"/>
    <mergeCell ref="A7532:C7532"/>
    <mergeCell ref="D7532:N7532"/>
    <mergeCell ref="A7561:C7561"/>
    <mergeCell ref="D7561:N7561"/>
    <mergeCell ref="A7588:C7588"/>
    <mergeCell ref="D7588:N7588"/>
    <mergeCell ref="A7617:C7617"/>
    <mergeCell ref="D7617:N7617"/>
    <mergeCell ref="A7364:C7364"/>
    <mergeCell ref="D7364:N7364"/>
    <mergeCell ref="A7393:C7393"/>
    <mergeCell ref="D7393:N7393"/>
    <mergeCell ref="A7420:C7420"/>
    <mergeCell ref="D7420:N7420"/>
    <mergeCell ref="A7449:C7449"/>
    <mergeCell ref="D7449:N7449"/>
    <mergeCell ref="A7476:C7476"/>
    <mergeCell ref="D7476:N7476"/>
    <mergeCell ref="A7225:C7225"/>
    <mergeCell ref="D7225:N7225"/>
    <mergeCell ref="A7252:C7252"/>
    <mergeCell ref="D7252:N7252"/>
    <mergeCell ref="A7281:C7281"/>
    <mergeCell ref="D7281:N7281"/>
    <mergeCell ref="A7308:C7308"/>
    <mergeCell ref="D7308:N7308"/>
    <mergeCell ref="A7337:C7337"/>
    <mergeCell ref="D7337:N7337"/>
    <mergeCell ref="A7084:C7084"/>
    <mergeCell ref="D7084:N7084"/>
    <mergeCell ref="A7113:C7113"/>
    <mergeCell ref="D7113:N7113"/>
    <mergeCell ref="A7140:C7140"/>
    <mergeCell ref="D7140:N7140"/>
    <mergeCell ref="A7169:C7169"/>
    <mergeCell ref="D7169:N7169"/>
    <mergeCell ref="A7196:C7196"/>
    <mergeCell ref="D7196:N7196"/>
    <mergeCell ref="A6945:C6945"/>
    <mergeCell ref="D6945:N6945"/>
    <mergeCell ref="A6972:C6972"/>
    <mergeCell ref="D6972:N6972"/>
    <mergeCell ref="A7001:C7001"/>
    <mergeCell ref="D7001:N7001"/>
    <mergeCell ref="A7028:C7028"/>
    <mergeCell ref="D7028:N7028"/>
    <mergeCell ref="A7057:C7057"/>
    <mergeCell ref="D7057:N7057"/>
    <mergeCell ref="A6804:C6804"/>
    <mergeCell ref="D6804:N6804"/>
    <mergeCell ref="A6833:C6833"/>
    <mergeCell ref="D6833:N6833"/>
    <mergeCell ref="A6860:C6860"/>
    <mergeCell ref="D6860:N6860"/>
    <mergeCell ref="A6889:C6889"/>
    <mergeCell ref="D6889:N6889"/>
    <mergeCell ref="A6916:C6916"/>
    <mergeCell ref="D6916:N6916"/>
    <mergeCell ref="A6665:C6665"/>
    <mergeCell ref="D6665:N6665"/>
    <mergeCell ref="A6692:C6692"/>
    <mergeCell ref="D6692:N6692"/>
    <mergeCell ref="A6721:C6721"/>
    <mergeCell ref="D6721:N6721"/>
    <mergeCell ref="A6748:C6748"/>
    <mergeCell ref="D6748:N6748"/>
    <mergeCell ref="A6777:C6777"/>
    <mergeCell ref="D6777:N6777"/>
    <mergeCell ref="A6524:C6524"/>
    <mergeCell ref="D6524:N6524"/>
    <mergeCell ref="A6553:C6553"/>
    <mergeCell ref="D6553:N6553"/>
    <mergeCell ref="A6580:C6580"/>
    <mergeCell ref="D6580:N6580"/>
    <mergeCell ref="A6609:C6609"/>
    <mergeCell ref="D6609:N6609"/>
    <mergeCell ref="A6636:C6636"/>
    <mergeCell ref="D6636:N6636"/>
    <mergeCell ref="A6385:C6385"/>
    <mergeCell ref="D6385:N6385"/>
    <mergeCell ref="A6412:C6412"/>
    <mergeCell ref="D6412:N6412"/>
    <mergeCell ref="A6441:C6441"/>
    <mergeCell ref="D6441:N6441"/>
    <mergeCell ref="A6468:C6468"/>
    <mergeCell ref="D6468:N6468"/>
    <mergeCell ref="A6497:C6497"/>
    <mergeCell ref="D6497:N6497"/>
    <mergeCell ref="A6244:C6244"/>
    <mergeCell ref="D6244:N6244"/>
    <mergeCell ref="A6273:C6273"/>
    <mergeCell ref="D6273:N6273"/>
    <mergeCell ref="A6300:C6300"/>
    <mergeCell ref="D6300:N6300"/>
    <mergeCell ref="A6329:C6329"/>
    <mergeCell ref="D6329:N6329"/>
    <mergeCell ref="A6356:C6356"/>
    <mergeCell ref="D6356:N6356"/>
    <mergeCell ref="A6105:C6105"/>
    <mergeCell ref="D6105:N6105"/>
    <mergeCell ref="A6132:C6132"/>
    <mergeCell ref="D6132:N6132"/>
    <mergeCell ref="A6161:C6161"/>
    <mergeCell ref="D6161:N6161"/>
    <mergeCell ref="A6188:C6188"/>
    <mergeCell ref="D6188:N6188"/>
    <mergeCell ref="A6217:C6217"/>
    <mergeCell ref="D6217:N6217"/>
    <mergeCell ref="A5964:C5964"/>
    <mergeCell ref="D5964:N5964"/>
    <mergeCell ref="A5993:C5993"/>
    <mergeCell ref="D5993:N5993"/>
    <mergeCell ref="A6020:C6020"/>
    <mergeCell ref="D6020:N6020"/>
    <mergeCell ref="A6049:C6049"/>
    <mergeCell ref="D6049:N6049"/>
    <mergeCell ref="A6076:C6076"/>
    <mergeCell ref="D6076:N6076"/>
    <mergeCell ref="A5825:C5825"/>
    <mergeCell ref="D5825:N5825"/>
    <mergeCell ref="A5852:C5852"/>
    <mergeCell ref="D5852:N5852"/>
    <mergeCell ref="A5881:C5881"/>
    <mergeCell ref="D5881:N5881"/>
    <mergeCell ref="A5908:C5908"/>
    <mergeCell ref="D5908:N5908"/>
    <mergeCell ref="A5937:C5937"/>
    <mergeCell ref="D5937:N5937"/>
    <mergeCell ref="A5684:C5684"/>
    <mergeCell ref="D5684:N5684"/>
    <mergeCell ref="A5713:C5713"/>
    <mergeCell ref="D5713:N5713"/>
    <mergeCell ref="A5740:C5740"/>
    <mergeCell ref="D5740:N5740"/>
    <mergeCell ref="A5769:C5769"/>
    <mergeCell ref="D5769:N5769"/>
    <mergeCell ref="A5796:C5796"/>
    <mergeCell ref="D5796:N5796"/>
    <mergeCell ref="A5545:C5545"/>
    <mergeCell ref="D5545:N5545"/>
    <mergeCell ref="A5572:C5572"/>
    <mergeCell ref="D5572:N5572"/>
    <mergeCell ref="A5601:C5601"/>
    <mergeCell ref="D5601:N5601"/>
    <mergeCell ref="A5628:C5628"/>
    <mergeCell ref="D5628:N5628"/>
    <mergeCell ref="A5657:C5657"/>
    <mergeCell ref="D5657:N5657"/>
    <mergeCell ref="A1:C1"/>
    <mergeCell ref="D1:N1"/>
    <mergeCell ref="A28:C28"/>
    <mergeCell ref="D28:N28"/>
    <mergeCell ref="A57:C57"/>
    <mergeCell ref="D57:N57"/>
    <mergeCell ref="A5489:C5489"/>
    <mergeCell ref="D5489:N5489"/>
    <mergeCell ref="A5516:C5516"/>
    <mergeCell ref="D5516:N5516"/>
    <mergeCell ref="A225:C225"/>
    <mergeCell ref="D225:N225"/>
    <mergeCell ref="A252:C252"/>
    <mergeCell ref="D252:N252"/>
    <mergeCell ref="A169:C169"/>
    <mergeCell ref="D169:N169"/>
    <mergeCell ref="A196:C196"/>
    <mergeCell ref="D196:N196"/>
    <mergeCell ref="A84:C84"/>
    <mergeCell ref="D84:N84"/>
    <mergeCell ref="A113:C113"/>
    <mergeCell ref="D113:N113"/>
    <mergeCell ref="A140:C140"/>
    <mergeCell ref="D140:N140"/>
    <mergeCell ref="A364:C364"/>
    <mergeCell ref="D364:N364"/>
    <mergeCell ref="A393:C393"/>
    <mergeCell ref="D393:N393"/>
    <mergeCell ref="A420:C420"/>
    <mergeCell ref="D420:N420"/>
    <mergeCell ref="A281:C281"/>
    <mergeCell ref="D281:N281"/>
    <mergeCell ref="A308:C308"/>
    <mergeCell ref="D308:N308"/>
    <mergeCell ref="A337:C337"/>
    <mergeCell ref="D337:N337"/>
    <mergeCell ref="A532:C532"/>
    <mergeCell ref="D532:N532"/>
    <mergeCell ref="A561:C561"/>
    <mergeCell ref="D561:N561"/>
    <mergeCell ref="A588:C588"/>
    <mergeCell ref="D588:N588"/>
    <mergeCell ref="A449:C449"/>
    <mergeCell ref="D449:N449"/>
    <mergeCell ref="A476:C476"/>
    <mergeCell ref="D476:N476"/>
    <mergeCell ref="A505:C505"/>
    <mergeCell ref="D505:N505"/>
    <mergeCell ref="A700:C700"/>
    <mergeCell ref="D700:N700"/>
    <mergeCell ref="A729:C729"/>
    <mergeCell ref="D729:N729"/>
    <mergeCell ref="A756:C756"/>
    <mergeCell ref="D756:N756"/>
    <mergeCell ref="A617:C617"/>
    <mergeCell ref="D617:N617"/>
    <mergeCell ref="A644:C644"/>
    <mergeCell ref="D644:N644"/>
    <mergeCell ref="A673:C673"/>
    <mergeCell ref="D673:N673"/>
    <mergeCell ref="A868:C868"/>
    <mergeCell ref="D868:N868"/>
    <mergeCell ref="A897:C897"/>
    <mergeCell ref="D897:N897"/>
    <mergeCell ref="A924:C924"/>
    <mergeCell ref="D924:N924"/>
    <mergeCell ref="A785:C785"/>
    <mergeCell ref="D785:N785"/>
    <mergeCell ref="A812:C812"/>
    <mergeCell ref="D812:N812"/>
    <mergeCell ref="A841:C841"/>
    <mergeCell ref="D841:N841"/>
    <mergeCell ref="A1036:C1036"/>
    <mergeCell ref="D1036:N1036"/>
    <mergeCell ref="A1065:C1065"/>
    <mergeCell ref="D1065:N1065"/>
    <mergeCell ref="A1092:C1092"/>
    <mergeCell ref="D1092:N1092"/>
    <mergeCell ref="A953:C953"/>
    <mergeCell ref="D953:N953"/>
    <mergeCell ref="A980:C980"/>
    <mergeCell ref="D980:N980"/>
    <mergeCell ref="A1009:C1009"/>
    <mergeCell ref="D1009:N1009"/>
    <mergeCell ref="A1204:C1204"/>
    <mergeCell ref="D1204:N1204"/>
    <mergeCell ref="A1233:C1233"/>
    <mergeCell ref="D1233:N1233"/>
    <mergeCell ref="A1260:C1260"/>
    <mergeCell ref="D1260:N1260"/>
    <mergeCell ref="A1121:C1121"/>
    <mergeCell ref="D1121:N1121"/>
    <mergeCell ref="A1148:C1148"/>
    <mergeCell ref="D1148:N1148"/>
    <mergeCell ref="A1177:C1177"/>
    <mergeCell ref="D1177:N1177"/>
    <mergeCell ref="A1372:C1372"/>
    <mergeCell ref="D1372:N1372"/>
    <mergeCell ref="A1401:C1401"/>
    <mergeCell ref="D1401:N1401"/>
    <mergeCell ref="A1428:C1428"/>
    <mergeCell ref="D1428:N1428"/>
    <mergeCell ref="A1289:C1289"/>
    <mergeCell ref="D1289:N1289"/>
    <mergeCell ref="A1316:C1316"/>
    <mergeCell ref="D1316:N1316"/>
    <mergeCell ref="A1345:C1345"/>
    <mergeCell ref="D1345:N1345"/>
    <mergeCell ref="A1540:C1540"/>
    <mergeCell ref="D1540:N1540"/>
    <mergeCell ref="A1569:C1569"/>
    <mergeCell ref="D1569:N1569"/>
    <mergeCell ref="A1596:C1596"/>
    <mergeCell ref="D1596:N1596"/>
    <mergeCell ref="A1457:C1457"/>
    <mergeCell ref="D1457:N1457"/>
    <mergeCell ref="A1484:C1484"/>
    <mergeCell ref="D1484:N1484"/>
    <mergeCell ref="A1513:C1513"/>
    <mergeCell ref="D1513:N1513"/>
    <mergeCell ref="A1708:C1708"/>
    <mergeCell ref="D1708:N1708"/>
    <mergeCell ref="A1737:C1737"/>
    <mergeCell ref="D1737:N1737"/>
    <mergeCell ref="A1764:C1764"/>
    <mergeCell ref="D1764:N1764"/>
    <mergeCell ref="A1625:C1625"/>
    <mergeCell ref="D1625:N1625"/>
    <mergeCell ref="A1652:C1652"/>
    <mergeCell ref="D1652:N1652"/>
    <mergeCell ref="A1681:C1681"/>
    <mergeCell ref="D1681:N1681"/>
    <mergeCell ref="A1876:C1876"/>
    <mergeCell ref="D1876:N1876"/>
    <mergeCell ref="A1905:C1905"/>
    <mergeCell ref="D1905:N1905"/>
    <mergeCell ref="A1932:C1932"/>
    <mergeCell ref="D1932:N1932"/>
    <mergeCell ref="A1793:C1793"/>
    <mergeCell ref="D1793:N1793"/>
    <mergeCell ref="A1820:C1820"/>
    <mergeCell ref="D1820:N1820"/>
    <mergeCell ref="A1849:C1849"/>
    <mergeCell ref="D1849:N1849"/>
    <mergeCell ref="A2044:C2044"/>
    <mergeCell ref="D2044:N2044"/>
    <mergeCell ref="A2073:C2073"/>
    <mergeCell ref="D2073:N2073"/>
    <mergeCell ref="A2100:C2100"/>
    <mergeCell ref="D2100:N2100"/>
    <mergeCell ref="A1961:C1961"/>
    <mergeCell ref="D1961:N1961"/>
    <mergeCell ref="A1988:C1988"/>
    <mergeCell ref="D1988:N1988"/>
    <mergeCell ref="A2017:C2017"/>
    <mergeCell ref="D2017:N2017"/>
    <mergeCell ref="A2212:C2212"/>
    <mergeCell ref="D2212:N2212"/>
    <mergeCell ref="A2241:C2241"/>
    <mergeCell ref="D2241:N2241"/>
    <mergeCell ref="A2268:C2268"/>
    <mergeCell ref="D2268:N2268"/>
    <mergeCell ref="A2129:C2129"/>
    <mergeCell ref="D2129:N2129"/>
    <mergeCell ref="A2156:C2156"/>
    <mergeCell ref="D2156:N2156"/>
    <mergeCell ref="A2185:C2185"/>
    <mergeCell ref="D2185:N2185"/>
    <mergeCell ref="A2380:C2380"/>
    <mergeCell ref="D2380:N2380"/>
    <mergeCell ref="A2409:C2409"/>
    <mergeCell ref="D2409:N2409"/>
    <mergeCell ref="A2436:C2436"/>
    <mergeCell ref="D2436:N2436"/>
    <mergeCell ref="A2297:C2297"/>
    <mergeCell ref="D2297:N2297"/>
    <mergeCell ref="A2324:C2324"/>
    <mergeCell ref="D2324:N2324"/>
    <mergeCell ref="A2353:C2353"/>
    <mergeCell ref="D2353:N2353"/>
    <mergeCell ref="A2548:C2548"/>
    <mergeCell ref="D2548:N2548"/>
    <mergeCell ref="A2577:C2577"/>
    <mergeCell ref="D2577:N2577"/>
    <mergeCell ref="A2604:C2604"/>
    <mergeCell ref="D2604:N2604"/>
    <mergeCell ref="A2465:C2465"/>
    <mergeCell ref="D2465:N2465"/>
    <mergeCell ref="A2492:C2492"/>
    <mergeCell ref="D2492:N2492"/>
    <mergeCell ref="A2521:C2521"/>
    <mergeCell ref="D2521:N2521"/>
    <mergeCell ref="A2716:C2716"/>
    <mergeCell ref="D2716:N2716"/>
    <mergeCell ref="A2745:C2745"/>
    <mergeCell ref="D2745:N2745"/>
    <mergeCell ref="A2772:C2772"/>
    <mergeCell ref="D2772:N2772"/>
    <mergeCell ref="A2633:C2633"/>
    <mergeCell ref="D2633:N2633"/>
    <mergeCell ref="A2660:C2660"/>
    <mergeCell ref="D2660:N2660"/>
    <mergeCell ref="A2689:C2689"/>
    <mergeCell ref="D2689:N2689"/>
    <mergeCell ref="A2884:C2884"/>
    <mergeCell ref="D2884:N2884"/>
    <mergeCell ref="A2913:C2913"/>
    <mergeCell ref="D2913:N2913"/>
    <mergeCell ref="A2940:C2940"/>
    <mergeCell ref="D2940:N2940"/>
    <mergeCell ref="A2801:C2801"/>
    <mergeCell ref="D2801:N2801"/>
    <mergeCell ref="A2828:C2828"/>
    <mergeCell ref="D2828:N2828"/>
    <mergeCell ref="A2857:C2857"/>
    <mergeCell ref="D2857:N2857"/>
    <mergeCell ref="A3052:C3052"/>
    <mergeCell ref="D3052:N3052"/>
    <mergeCell ref="A3081:C3081"/>
    <mergeCell ref="D3081:N3081"/>
    <mergeCell ref="A3108:C3108"/>
    <mergeCell ref="D3108:N3108"/>
    <mergeCell ref="A2969:C2969"/>
    <mergeCell ref="D2969:N2969"/>
    <mergeCell ref="A2996:C2996"/>
    <mergeCell ref="D2996:N2996"/>
    <mergeCell ref="A3025:C3025"/>
    <mergeCell ref="D3025:N3025"/>
    <mergeCell ref="A3220:C3220"/>
    <mergeCell ref="D3220:N3220"/>
    <mergeCell ref="A3249:C3249"/>
    <mergeCell ref="D3249:N3249"/>
    <mergeCell ref="A3276:C3276"/>
    <mergeCell ref="D3276:N3276"/>
    <mergeCell ref="A3137:C3137"/>
    <mergeCell ref="D3137:N3137"/>
    <mergeCell ref="A3164:C3164"/>
    <mergeCell ref="D3164:N3164"/>
    <mergeCell ref="A3193:C3193"/>
    <mergeCell ref="D3193:N3193"/>
    <mergeCell ref="A3388:C3388"/>
    <mergeCell ref="D3388:N3388"/>
    <mergeCell ref="A3417:C3417"/>
    <mergeCell ref="D3417:N3417"/>
    <mergeCell ref="A3444:C3444"/>
    <mergeCell ref="D3444:N3444"/>
    <mergeCell ref="A3305:C3305"/>
    <mergeCell ref="D3305:N3305"/>
    <mergeCell ref="A3332:C3332"/>
    <mergeCell ref="D3332:N3332"/>
    <mergeCell ref="A3361:C3361"/>
    <mergeCell ref="D3361:N3361"/>
    <mergeCell ref="A3556:C3556"/>
    <mergeCell ref="D3556:N3556"/>
    <mergeCell ref="A3585:C3585"/>
    <mergeCell ref="D3585:N3585"/>
    <mergeCell ref="A3612:C3612"/>
    <mergeCell ref="D3612:N3612"/>
    <mergeCell ref="A3473:C3473"/>
    <mergeCell ref="D3473:N3473"/>
    <mergeCell ref="A3500:C3500"/>
    <mergeCell ref="D3500:N3500"/>
    <mergeCell ref="A3529:C3529"/>
    <mergeCell ref="D3529:N3529"/>
    <mergeCell ref="A3724:C3724"/>
    <mergeCell ref="D3724:N3724"/>
    <mergeCell ref="A3753:C3753"/>
    <mergeCell ref="D3753:N3753"/>
    <mergeCell ref="A3780:C3780"/>
    <mergeCell ref="D3780:N3780"/>
    <mergeCell ref="A3641:C3641"/>
    <mergeCell ref="D3641:N3641"/>
    <mergeCell ref="A3668:C3668"/>
    <mergeCell ref="D3668:N3668"/>
    <mergeCell ref="A3697:C3697"/>
    <mergeCell ref="D3697:N3697"/>
    <mergeCell ref="A3892:C3892"/>
    <mergeCell ref="D3892:N3892"/>
    <mergeCell ref="A3921:C3921"/>
    <mergeCell ref="D3921:N3921"/>
    <mergeCell ref="A3948:C3948"/>
    <mergeCell ref="D3948:N3948"/>
    <mergeCell ref="A3809:C3809"/>
    <mergeCell ref="D3809:N3809"/>
    <mergeCell ref="A3836:C3836"/>
    <mergeCell ref="D3836:N3836"/>
    <mergeCell ref="A3865:C3865"/>
    <mergeCell ref="D3865:N3865"/>
    <mergeCell ref="A4060:C4060"/>
    <mergeCell ref="D4060:N4060"/>
    <mergeCell ref="A4089:C4089"/>
    <mergeCell ref="D4089:N4089"/>
    <mergeCell ref="A4116:C4116"/>
    <mergeCell ref="D4116:N4116"/>
    <mergeCell ref="A3977:C3977"/>
    <mergeCell ref="D3977:N3977"/>
    <mergeCell ref="A4004:C4004"/>
    <mergeCell ref="D4004:N4004"/>
    <mergeCell ref="A4033:C4033"/>
    <mergeCell ref="D4033:N4033"/>
    <mergeCell ref="A4228:C4228"/>
    <mergeCell ref="D4228:N4228"/>
    <mergeCell ref="A4257:C4257"/>
    <mergeCell ref="D4257:N4257"/>
    <mergeCell ref="A4284:C4284"/>
    <mergeCell ref="D4284:N4284"/>
    <mergeCell ref="A4145:C4145"/>
    <mergeCell ref="D4145:N4145"/>
    <mergeCell ref="A4172:C4172"/>
    <mergeCell ref="D4172:N4172"/>
    <mergeCell ref="A4201:C4201"/>
    <mergeCell ref="D4201:N4201"/>
    <mergeCell ref="A4396:C4396"/>
    <mergeCell ref="D4396:N4396"/>
    <mergeCell ref="A4425:C4425"/>
    <mergeCell ref="D4425:N4425"/>
    <mergeCell ref="A4452:C4452"/>
    <mergeCell ref="D4452:N4452"/>
    <mergeCell ref="A4313:C4313"/>
    <mergeCell ref="D4313:N4313"/>
    <mergeCell ref="A4340:C4340"/>
    <mergeCell ref="D4340:N4340"/>
    <mergeCell ref="A4369:C4369"/>
    <mergeCell ref="D4369:N4369"/>
    <mergeCell ref="A4564:C4564"/>
    <mergeCell ref="D4564:N4564"/>
    <mergeCell ref="A4593:C4593"/>
    <mergeCell ref="D4593:N4593"/>
    <mergeCell ref="A4620:C4620"/>
    <mergeCell ref="D4620:N4620"/>
    <mergeCell ref="A4481:C4481"/>
    <mergeCell ref="D4481:N4481"/>
    <mergeCell ref="A4508:C4508"/>
    <mergeCell ref="D4508:N4508"/>
    <mergeCell ref="A4537:C4537"/>
    <mergeCell ref="D4537:N4537"/>
    <mergeCell ref="A4732:C4732"/>
    <mergeCell ref="D4732:N4732"/>
    <mergeCell ref="A4761:C4761"/>
    <mergeCell ref="D4761:N4761"/>
    <mergeCell ref="A4788:C4788"/>
    <mergeCell ref="D4788:N4788"/>
    <mergeCell ref="A4649:C4649"/>
    <mergeCell ref="D4649:N4649"/>
    <mergeCell ref="A4676:C4676"/>
    <mergeCell ref="D4676:N4676"/>
    <mergeCell ref="A4705:C4705"/>
    <mergeCell ref="D4705:N4705"/>
    <mergeCell ref="A4900:C4900"/>
    <mergeCell ref="D4900:N4900"/>
    <mergeCell ref="A4929:C4929"/>
    <mergeCell ref="D4929:N4929"/>
    <mergeCell ref="A4956:C4956"/>
    <mergeCell ref="D4956:N4956"/>
    <mergeCell ref="A4817:C4817"/>
    <mergeCell ref="D4817:N4817"/>
    <mergeCell ref="A4844:C4844"/>
    <mergeCell ref="D4844:N4844"/>
    <mergeCell ref="A4873:C4873"/>
    <mergeCell ref="D4873:N4873"/>
    <mergeCell ref="A5068:C5068"/>
    <mergeCell ref="D5068:N5068"/>
    <mergeCell ref="A5097:C5097"/>
    <mergeCell ref="D5097:N5097"/>
    <mergeCell ref="A5124:C5124"/>
    <mergeCell ref="D5124:N5124"/>
    <mergeCell ref="A4985:C4985"/>
    <mergeCell ref="D4985:N4985"/>
    <mergeCell ref="A5012:C5012"/>
    <mergeCell ref="D5012:N5012"/>
    <mergeCell ref="A5041:C5041"/>
    <mergeCell ref="D5041:N5041"/>
    <mergeCell ref="A5236:C5236"/>
    <mergeCell ref="D5236:N5236"/>
    <mergeCell ref="A5265:C5265"/>
    <mergeCell ref="D5265:N5265"/>
    <mergeCell ref="A5292:C5292"/>
    <mergeCell ref="D5292:N5292"/>
    <mergeCell ref="A5153:C5153"/>
    <mergeCell ref="D5153:N5153"/>
    <mergeCell ref="A5180:C5180"/>
    <mergeCell ref="D5180:N5180"/>
    <mergeCell ref="A5209:C5209"/>
    <mergeCell ref="D5209:N5209"/>
    <mergeCell ref="A5404:C5404"/>
    <mergeCell ref="D5404:N5404"/>
    <mergeCell ref="A5433:C5433"/>
    <mergeCell ref="D5433:N5433"/>
    <mergeCell ref="A5460:C5460"/>
    <mergeCell ref="D5460:N5460"/>
    <mergeCell ref="A5321:C5321"/>
    <mergeCell ref="D5321:N5321"/>
    <mergeCell ref="A5348:C5348"/>
    <mergeCell ref="D5348:N5348"/>
    <mergeCell ref="A5377:C5377"/>
    <mergeCell ref="D5377:N5377"/>
    <mergeCell ref="A9801:C9801"/>
    <mergeCell ref="D9801:N9801"/>
    <mergeCell ref="A9828:C9828"/>
    <mergeCell ref="D9828:N9828"/>
    <mergeCell ref="A9857:C9857"/>
    <mergeCell ref="D9857:N9857"/>
    <mergeCell ref="A9884:C9884"/>
    <mergeCell ref="D9884:N9884"/>
    <mergeCell ref="A9913:C9913"/>
    <mergeCell ref="D9913:N9913"/>
    <mergeCell ref="A9940:C9940"/>
    <mergeCell ref="D9940:N9940"/>
    <mergeCell ref="A9969:C9969"/>
    <mergeCell ref="D9969:N9969"/>
    <mergeCell ref="A9996:C9996"/>
    <mergeCell ref="D9996:N9996"/>
    <mergeCell ref="A10025:C10025"/>
    <mergeCell ref="D10025:N10025"/>
    <mergeCell ref="A10052:C10052"/>
    <mergeCell ref="D10052:N10052"/>
    <mergeCell ref="A10081:C10081"/>
    <mergeCell ref="D10081:N10081"/>
    <mergeCell ref="A10108:C10108"/>
    <mergeCell ref="D10108:N10108"/>
    <mergeCell ref="A10137:C10137"/>
    <mergeCell ref="D10137:N10137"/>
    <mergeCell ref="A10164:C10164"/>
    <mergeCell ref="D10164:N10164"/>
    <mergeCell ref="A10193:C10193"/>
    <mergeCell ref="D10193:N10193"/>
    <mergeCell ref="A10220:C10220"/>
    <mergeCell ref="D10220:N10220"/>
    <mergeCell ref="A10249:C10249"/>
    <mergeCell ref="D10249:N10249"/>
    <mergeCell ref="A10276:C10276"/>
    <mergeCell ref="D10276:N10276"/>
    <mergeCell ref="A10305:C10305"/>
    <mergeCell ref="D10305:N10305"/>
    <mergeCell ref="A10332:C10332"/>
    <mergeCell ref="D10332:N10332"/>
    <mergeCell ref="A10361:C10361"/>
    <mergeCell ref="D10361:N10361"/>
    <mergeCell ref="A10388:C10388"/>
    <mergeCell ref="D10388:N10388"/>
    <mergeCell ref="A10417:C10417"/>
    <mergeCell ref="D10417:N10417"/>
    <mergeCell ref="A10444:C10444"/>
    <mergeCell ref="D10444:N10444"/>
    <mergeCell ref="A10473:C10473"/>
    <mergeCell ref="D10473:N10473"/>
    <mergeCell ref="A10500:C10500"/>
    <mergeCell ref="D10500:N10500"/>
    <mergeCell ref="A10529:C10529"/>
    <mergeCell ref="D10529:N10529"/>
    <mergeCell ref="A10556:C10556"/>
    <mergeCell ref="D10556:N10556"/>
    <mergeCell ref="A10585:C10585"/>
    <mergeCell ref="D10585:N10585"/>
    <mergeCell ref="A10612:C10612"/>
    <mergeCell ref="D10612:N10612"/>
    <mergeCell ref="A10641:C10641"/>
    <mergeCell ref="D10641:N10641"/>
    <mergeCell ref="A10668:C10668"/>
    <mergeCell ref="D10668:N10668"/>
    <mergeCell ref="A10697:C10697"/>
    <mergeCell ref="D10697:N10697"/>
    <mergeCell ref="A10724:C10724"/>
    <mergeCell ref="D10724:N10724"/>
    <mergeCell ref="A10753:C10753"/>
    <mergeCell ref="D10753:N10753"/>
    <mergeCell ref="A10780:C10780"/>
    <mergeCell ref="D10780:N10780"/>
    <mergeCell ref="A10809:C10809"/>
    <mergeCell ref="D10809:N10809"/>
    <mergeCell ref="A10836:C10836"/>
    <mergeCell ref="D10836:N10836"/>
    <mergeCell ref="A10865:C10865"/>
    <mergeCell ref="D10865:N10865"/>
    <mergeCell ref="A10892:C10892"/>
    <mergeCell ref="D10892:N10892"/>
    <mergeCell ref="A10921:C10921"/>
    <mergeCell ref="D10921:N10921"/>
    <mergeCell ref="A10948:C10948"/>
    <mergeCell ref="D10948:N10948"/>
    <mergeCell ref="A10977:C10977"/>
    <mergeCell ref="D10977:N10977"/>
    <mergeCell ref="A11004:C11004"/>
    <mergeCell ref="D11004:N11004"/>
    <mergeCell ref="A11033:C11033"/>
    <mergeCell ref="D11033:N11033"/>
    <mergeCell ref="A11060:C11060"/>
    <mergeCell ref="D11060:N11060"/>
    <mergeCell ref="A11089:C11089"/>
    <mergeCell ref="D11089:N11089"/>
    <mergeCell ref="A11116:C11116"/>
    <mergeCell ref="D11116:N11116"/>
    <mergeCell ref="A11145:C11145"/>
    <mergeCell ref="D11145:N11145"/>
    <mergeCell ref="A11172:C11172"/>
    <mergeCell ref="D11172:N11172"/>
    <mergeCell ref="A11340:C11340"/>
    <mergeCell ref="D11340:N11340"/>
    <mergeCell ref="A11201:C11201"/>
    <mergeCell ref="D11201:N11201"/>
    <mergeCell ref="A11228:C11228"/>
    <mergeCell ref="D11228:N11228"/>
    <mergeCell ref="A11257:C11257"/>
    <mergeCell ref="D11257:N11257"/>
    <mergeCell ref="A11284:C11284"/>
    <mergeCell ref="D11284:N11284"/>
    <mergeCell ref="A11313:C11313"/>
    <mergeCell ref="D11313:N11313"/>
  </mergeCells>
  <phoneticPr fontId="3"/>
  <conditionalFormatting sqref="N3:N26">
    <cfRule type="containsText" dxfId="202" priority="206" operator="containsText" text="手入力箇所">
      <formula>NOT(ISERROR(SEARCH("手入力箇所",N3)))</formula>
    </cfRule>
  </conditionalFormatting>
  <conditionalFormatting sqref="N59:N82">
    <cfRule type="containsText" dxfId="201" priority="205" operator="containsText" text="手入力箇所">
      <formula>NOT(ISERROR(SEARCH("手入力箇所",N59)))</formula>
    </cfRule>
  </conditionalFormatting>
  <conditionalFormatting sqref="N115:N138">
    <cfRule type="containsText" dxfId="200" priority="204" operator="containsText" text="手入力箇所">
      <formula>NOT(ISERROR(SEARCH("手入力箇所",N115)))</formula>
    </cfRule>
  </conditionalFormatting>
  <conditionalFormatting sqref="N171:N194">
    <cfRule type="containsText" dxfId="199" priority="203" operator="containsText" text="手入力箇所">
      <formula>NOT(ISERROR(SEARCH("手入力箇所",N171)))</formula>
    </cfRule>
  </conditionalFormatting>
  <conditionalFormatting sqref="N227:N250">
    <cfRule type="containsText" dxfId="198" priority="202" operator="containsText" text="手入力箇所">
      <formula>NOT(ISERROR(SEARCH("手入力箇所",N227)))</formula>
    </cfRule>
  </conditionalFormatting>
  <conditionalFormatting sqref="N283:N306">
    <cfRule type="containsText" dxfId="197" priority="201" operator="containsText" text="手入力箇所">
      <formula>NOT(ISERROR(SEARCH("手入力箇所",N283)))</formula>
    </cfRule>
  </conditionalFormatting>
  <conditionalFormatting sqref="N339:N362">
    <cfRule type="containsText" dxfId="196" priority="200" operator="containsText" text="手入力箇所">
      <formula>NOT(ISERROR(SEARCH("手入力箇所",N339)))</formula>
    </cfRule>
  </conditionalFormatting>
  <conditionalFormatting sqref="N395:N418">
    <cfRule type="containsText" dxfId="195" priority="199" operator="containsText" text="手入力箇所">
      <formula>NOT(ISERROR(SEARCH("手入力箇所",N395)))</formula>
    </cfRule>
  </conditionalFormatting>
  <conditionalFormatting sqref="N451:N474">
    <cfRule type="containsText" dxfId="194" priority="198" operator="containsText" text="手入力箇所">
      <formula>NOT(ISERROR(SEARCH("手入力箇所",N451)))</formula>
    </cfRule>
  </conditionalFormatting>
  <conditionalFormatting sqref="N507:N530">
    <cfRule type="containsText" dxfId="193" priority="197" operator="containsText" text="手入力箇所">
      <formula>NOT(ISERROR(SEARCH("手入力箇所",N507)))</formula>
    </cfRule>
  </conditionalFormatting>
  <conditionalFormatting sqref="N563:N586">
    <cfRule type="containsText" dxfId="192" priority="196" operator="containsText" text="手入力箇所">
      <formula>NOT(ISERROR(SEARCH("手入力箇所",N563)))</formula>
    </cfRule>
  </conditionalFormatting>
  <conditionalFormatting sqref="N619:N642">
    <cfRule type="containsText" dxfId="191" priority="195" operator="containsText" text="手入力箇所">
      <formula>NOT(ISERROR(SEARCH("手入力箇所",N619)))</formula>
    </cfRule>
  </conditionalFormatting>
  <conditionalFormatting sqref="N675:N698">
    <cfRule type="containsText" dxfId="190" priority="194" operator="containsText" text="手入力箇所">
      <formula>NOT(ISERROR(SEARCH("手入力箇所",N675)))</formula>
    </cfRule>
  </conditionalFormatting>
  <conditionalFormatting sqref="N731:N754">
    <cfRule type="containsText" dxfId="189" priority="193" operator="containsText" text="手入力箇所">
      <formula>NOT(ISERROR(SEARCH("手入力箇所",N731)))</formula>
    </cfRule>
  </conditionalFormatting>
  <conditionalFormatting sqref="N787:N810">
    <cfRule type="containsText" dxfId="188" priority="192" operator="containsText" text="手入力箇所">
      <formula>NOT(ISERROR(SEARCH("手入力箇所",N787)))</formula>
    </cfRule>
  </conditionalFormatting>
  <conditionalFormatting sqref="N843:N866">
    <cfRule type="containsText" dxfId="187" priority="191" operator="containsText" text="手入力箇所">
      <formula>NOT(ISERROR(SEARCH("手入力箇所",N843)))</formula>
    </cfRule>
  </conditionalFormatting>
  <conditionalFormatting sqref="N899:N922">
    <cfRule type="containsText" dxfId="186" priority="190" operator="containsText" text="手入力箇所">
      <formula>NOT(ISERROR(SEARCH("手入力箇所",N899)))</formula>
    </cfRule>
  </conditionalFormatting>
  <conditionalFormatting sqref="N955:N978">
    <cfRule type="containsText" dxfId="185" priority="189" operator="containsText" text="手入力箇所">
      <formula>NOT(ISERROR(SEARCH("手入力箇所",N955)))</formula>
    </cfRule>
  </conditionalFormatting>
  <conditionalFormatting sqref="N1011:N1034">
    <cfRule type="containsText" dxfId="184" priority="188" operator="containsText" text="手入力箇所">
      <formula>NOT(ISERROR(SEARCH("手入力箇所",N1011)))</formula>
    </cfRule>
  </conditionalFormatting>
  <conditionalFormatting sqref="N1067:N1090">
    <cfRule type="containsText" dxfId="183" priority="187" operator="containsText" text="手入力箇所">
      <formula>NOT(ISERROR(SEARCH("手入力箇所",N1067)))</formula>
    </cfRule>
  </conditionalFormatting>
  <conditionalFormatting sqref="N1123:N1146">
    <cfRule type="containsText" dxfId="182" priority="186" operator="containsText" text="手入力箇所">
      <formula>NOT(ISERROR(SEARCH("手入力箇所",N1123)))</formula>
    </cfRule>
  </conditionalFormatting>
  <conditionalFormatting sqref="N1179:N1202">
    <cfRule type="containsText" dxfId="181" priority="185" operator="containsText" text="手入力箇所">
      <formula>NOT(ISERROR(SEARCH("手入力箇所",N1179)))</formula>
    </cfRule>
  </conditionalFormatting>
  <conditionalFormatting sqref="N1235:N1258">
    <cfRule type="containsText" dxfId="180" priority="184" operator="containsText" text="手入力箇所">
      <formula>NOT(ISERROR(SEARCH("手入力箇所",N1235)))</formula>
    </cfRule>
  </conditionalFormatting>
  <conditionalFormatting sqref="N1291:N1314">
    <cfRule type="containsText" dxfId="179" priority="183" operator="containsText" text="手入力箇所">
      <formula>NOT(ISERROR(SEARCH("手入力箇所",N1291)))</formula>
    </cfRule>
  </conditionalFormatting>
  <conditionalFormatting sqref="N1347:N1370">
    <cfRule type="containsText" dxfId="178" priority="182" operator="containsText" text="手入力箇所">
      <formula>NOT(ISERROR(SEARCH("手入力箇所",N1347)))</formula>
    </cfRule>
  </conditionalFormatting>
  <conditionalFormatting sqref="N1403:N1426">
    <cfRule type="containsText" dxfId="177" priority="181" operator="containsText" text="手入力箇所">
      <formula>NOT(ISERROR(SEARCH("手入力箇所",N1403)))</formula>
    </cfRule>
  </conditionalFormatting>
  <conditionalFormatting sqref="N1459:N1482">
    <cfRule type="containsText" dxfId="176" priority="180" operator="containsText" text="手入力箇所">
      <formula>NOT(ISERROR(SEARCH("手入力箇所",N1459)))</formula>
    </cfRule>
  </conditionalFormatting>
  <conditionalFormatting sqref="N1515:N1538">
    <cfRule type="containsText" dxfId="175" priority="179" operator="containsText" text="手入力箇所">
      <formula>NOT(ISERROR(SEARCH("手入力箇所",N1515)))</formula>
    </cfRule>
  </conditionalFormatting>
  <conditionalFormatting sqref="N1571:N1594">
    <cfRule type="containsText" dxfId="174" priority="178" operator="containsText" text="手入力箇所">
      <formula>NOT(ISERROR(SEARCH("手入力箇所",N1571)))</formula>
    </cfRule>
  </conditionalFormatting>
  <conditionalFormatting sqref="N1627:N1650">
    <cfRule type="containsText" dxfId="173" priority="177" operator="containsText" text="手入力箇所">
      <formula>NOT(ISERROR(SEARCH("手入力箇所",N1627)))</formula>
    </cfRule>
  </conditionalFormatting>
  <conditionalFormatting sqref="N1683:N1706">
    <cfRule type="containsText" dxfId="172" priority="176" operator="containsText" text="手入力箇所">
      <formula>NOT(ISERROR(SEARCH("手入力箇所",N1683)))</formula>
    </cfRule>
  </conditionalFormatting>
  <conditionalFormatting sqref="N1739:N1762">
    <cfRule type="containsText" dxfId="171" priority="175" operator="containsText" text="手入力箇所">
      <formula>NOT(ISERROR(SEARCH("手入力箇所",N1739)))</formula>
    </cfRule>
  </conditionalFormatting>
  <conditionalFormatting sqref="N1795:N1818">
    <cfRule type="containsText" dxfId="170" priority="174" operator="containsText" text="手入力箇所">
      <formula>NOT(ISERROR(SEARCH("手入力箇所",N1795)))</formula>
    </cfRule>
  </conditionalFormatting>
  <conditionalFormatting sqref="N1851:N1874">
    <cfRule type="containsText" dxfId="169" priority="173" operator="containsText" text="手入力箇所">
      <formula>NOT(ISERROR(SEARCH("手入力箇所",N1851)))</formula>
    </cfRule>
  </conditionalFormatting>
  <conditionalFormatting sqref="N1907:N1930">
    <cfRule type="containsText" dxfId="168" priority="172" operator="containsText" text="手入力箇所">
      <formula>NOT(ISERROR(SEARCH("手入力箇所",N1907)))</formula>
    </cfRule>
  </conditionalFormatting>
  <conditionalFormatting sqref="N1963:N1986">
    <cfRule type="containsText" dxfId="167" priority="171" operator="containsText" text="手入力箇所">
      <formula>NOT(ISERROR(SEARCH("手入力箇所",N1963)))</formula>
    </cfRule>
  </conditionalFormatting>
  <conditionalFormatting sqref="N2019:N2042">
    <cfRule type="containsText" dxfId="166" priority="170" operator="containsText" text="手入力箇所">
      <formula>NOT(ISERROR(SEARCH("手入力箇所",N2019)))</formula>
    </cfRule>
  </conditionalFormatting>
  <conditionalFormatting sqref="N2075:N2098">
    <cfRule type="containsText" dxfId="165" priority="169" operator="containsText" text="手入力箇所">
      <formula>NOT(ISERROR(SEARCH("手入力箇所",N2075)))</formula>
    </cfRule>
  </conditionalFormatting>
  <conditionalFormatting sqref="N2131:N2154">
    <cfRule type="containsText" dxfId="164" priority="168" operator="containsText" text="手入力箇所">
      <formula>NOT(ISERROR(SEARCH("手入力箇所",N2131)))</formula>
    </cfRule>
  </conditionalFormatting>
  <conditionalFormatting sqref="N2187:N2210">
    <cfRule type="containsText" dxfId="163" priority="167" operator="containsText" text="手入力箇所">
      <formula>NOT(ISERROR(SEARCH("手入力箇所",N2187)))</formula>
    </cfRule>
  </conditionalFormatting>
  <conditionalFormatting sqref="N2243:N2266">
    <cfRule type="containsText" dxfId="162" priority="166" operator="containsText" text="手入力箇所">
      <formula>NOT(ISERROR(SEARCH("手入力箇所",N2243)))</formula>
    </cfRule>
  </conditionalFormatting>
  <conditionalFormatting sqref="N2299:N2322">
    <cfRule type="containsText" dxfId="161" priority="165" operator="containsText" text="手入力箇所">
      <formula>NOT(ISERROR(SEARCH("手入力箇所",N2299)))</formula>
    </cfRule>
  </conditionalFormatting>
  <conditionalFormatting sqref="N2355:N2378">
    <cfRule type="containsText" dxfId="160" priority="164" operator="containsText" text="手入力箇所">
      <formula>NOT(ISERROR(SEARCH("手入力箇所",N2355)))</formula>
    </cfRule>
  </conditionalFormatting>
  <conditionalFormatting sqref="N2411:N2434">
    <cfRule type="containsText" dxfId="159" priority="163" operator="containsText" text="手入力箇所">
      <formula>NOT(ISERROR(SEARCH("手入力箇所",N2411)))</formula>
    </cfRule>
  </conditionalFormatting>
  <conditionalFormatting sqref="N2467:N2490">
    <cfRule type="containsText" dxfId="158" priority="162" operator="containsText" text="手入力箇所">
      <formula>NOT(ISERROR(SEARCH("手入力箇所",N2467)))</formula>
    </cfRule>
  </conditionalFormatting>
  <conditionalFormatting sqref="N2523:N2546">
    <cfRule type="containsText" dxfId="157" priority="161" operator="containsText" text="手入力箇所">
      <formula>NOT(ISERROR(SEARCH("手入力箇所",N2523)))</formula>
    </cfRule>
  </conditionalFormatting>
  <conditionalFormatting sqref="N2579:N2602">
    <cfRule type="containsText" dxfId="156" priority="160" operator="containsText" text="手入力箇所">
      <formula>NOT(ISERROR(SEARCH("手入力箇所",N2579)))</formula>
    </cfRule>
  </conditionalFormatting>
  <conditionalFormatting sqref="N2635:N2658">
    <cfRule type="containsText" dxfId="155" priority="159" operator="containsText" text="手入力箇所">
      <formula>NOT(ISERROR(SEARCH("手入力箇所",N2635)))</formula>
    </cfRule>
  </conditionalFormatting>
  <conditionalFormatting sqref="N2691:N2714">
    <cfRule type="containsText" dxfId="154" priority="158" operator="containsText" text="手入力箇所">
      <formula>NOT(ISERROR(SEARCH("手入力箇所",N2691)))</formula>
    </cfRule>
  </conditionalFormatting>
  <conditionalFormatting sqref="N2747:N2770">
    <cfRule type="containsText" dxfId="153" priority="157" operator="containsText" text="手入力箇所">
      <formula>NOT(ISERROR(SEARCH("手入力箇所",N2747)))</formula>
    </cfRule>
  </conditionalFormatting>
  <conditionalFormatting sqref="N2803:N2826">
    <cfRule type="containsText" dxfId="152" priority="156" operator="containsText" text="手入力箇所">
      <formula>NOT(ISERROR(SEARCH("手入力箇所",N2803)))</formula>
    </cfRule>
  </conditionalFormatting>
  <conditionalFormatting sqref="N2859:N2882">
    <cfRule type="containsText" dxfId="151" priority="155" operator="containsText" text="手入力箇所">
      <formula>NOT(ISERROR(SEARCH("手入力箇所",N2859)))</formula>
    </cfRule>
  </conditionalFormatting>
  <conditionalFormatting sqref="N2915:N2938">
    <cfRule type="containsText" dxfId="150" priority="154" operator="containsText" text="手入力箇所">
      <formula>NOT(ISERROR(SEARCH("手入力箇所",N2915)))</formula>
    </cfRule>
  </conditionalFormatting>
  <conditionalFormatting sqref="N2971:N2994">
    <cfRule type="containsText" dxfId="149" priority="153" operator="containsText" text="手入力箇所">
      <formula>NOT(ISERROR(SEARCH("手入力箇所",N2971)))</formula>
    </cfRule>
  </conditionalFormatting>
  <conditionalFormatting sqref="N3027:N3050">
    <cfRule type="containsText" dxfId="148" priority="152" operator="containsText" text="手入力箇所">
      <formula>NOT(ISERROR(SEARCH("手入力箇所",N3027)))</formula>
    </cfRule>
  </conditionalFormatting>
  <conditionalFormatting sqref="N3083:N3106">
    <cfRule type="containsText" dxfId="147" priority="151" operator="containsText" text="手入力箇所">
      <formula>NOT(ISERROR(SEARCH("手入力箇所",N3083)))</formula>
    </cfRule>
  </conditionalFormatting>
  <conditionalFormatting sqref="N3139:N3162">
    <cfRule type="containsText" dxfId="146" priority="150" operator="containsText" text="手入力箇所">
      <formula>NOT(ISERROR(SEARCH("手入力箇所",N3139)))</formula>
    </cfRule>
  </conditionalFormatting>
  <conditionalFormatting sqref="N3195:N3218">
    <cfRule type="containsText" dxfId="145" priority="149" operator="containsText" text="手入力箇所">
      <formula>NOT(ISERROR(SEARCH("手入力箇所",N3195)))</formula>
    </cfRule>
  </conditionalFormatting>
  <conditionalFormatting sqref="N3251:N3274">
    <cfRule type="containsText" dxfId="144" priority="148" operator="containsText" text="手入力箇所">
      <formula>NOT(ISERROR(SEARCH("手入力箇所",N3251)))</formula>
    </cfRule>
  </conditionalFormatting>
  <conditionalFormatting sqref="N3307:N3330">
    <cfRule type="containsText" dxfId="143" priority="147" operator="containsText" text="手入力箇所">
      <formula>NOT(ISERROR(SEARCH("手入力箇所",N3307)))</formula>
    </cfRule>
  </conditionalFormatting>
  <conditionalFormatting sqref="N3363:N3386">
    <cfRule type="containsText" dxfId="142" priority="146" operator="containsText" text="手入力箇所">
      <formula>NOT(ISERROR(SEARCH("手入力箇所",N3363)))</formula>
    </cfRule>
  </conditionalFormatting>
  <conditionalFormatting sqref="N3419:N3442">
    <cfRule type="containsText" dxfId="141" priority="145" operator="containsText" text="手入力箇所">
      <formula>NOT(ISERROR(SEARCH("手入力箇所",N3419)))</formula>
    </cfRule>
  </conditionalFormatting>
  <conditionalFormatting sqref="N3475:N3498">
    <cfRule type="containsText" dxfId="140" priority="144" operator="containsText" text="手入力箇所">
      <formula>NOT(ISERROR(SEARCH("手入力箇所",N3475)))</formula>
    </cfRule>
  </conditionalFormatting>
  <conditionalFormatting sqref="N3531:N3554">
    <cfRule type="containsText" dxfId="139" priority="143" operator="containsText" text="手入力箇所">
      <formula>NOT(ISERROR(SEARCH("手入力箇所",N3531)))</formula>
    </cfRule>
  </conditionalFormatting>
  <conditionalFormatting sqref="N3587:N3610">
    <cfRule type="containsText" dxfId="138" priority="142" operator="containsText" text="手入力箇所">
      <formula>NOT(ISERROR(SEARCH("手入力箇所",N3587)))</formula>
    </cfRule>
  </conditionalFormatting>
  <conditionalFormatting sqref="N3643:N3666">
    <cfRule type="containsText" dxfId="137" priority="141" operator="containsText" text="手入力箇所">
      <formula>NOT(ISERROR(SEARCH("手入力箇所",N3643)))</formula>
    </cfRule>
  </conditionalFormatting>
  <conditionalFormatting sqref="N3699:N3722">
    <cfRule type="containsText" dxfId="136" priority="140" operator="containsText" text="手入力箇所">
      <formula>NOT(ISERROR(SEARCH("手入力箇所",N3699)))</formula>
    </cfRule>
  </conditionalFormatting>
  <conditionalFormatting sqref="N3755:N3778">
    <cfRule type="containsText" dxfId="135" priority="139" operator="containsText" text="手入力箇所">
      <formula>NOT(ISERROR(SEARCH("手入力箇所",N3755)))</formula>
    </cfRule>
  </conditionalFormatting>
  <conditionalFormatting sqref="N3811:N3834">
    <cfRule type="containsText" dxfId="134" priority="138" operator="containsText" text="手入力箇所">
      <formula>NOT(ISERROR(SEARCH("手入力箇所",N3811)))</formula>
    </cfRule>
  </conditionalFormatting>
  <conditionalFormatting sqref="N3867:N3890">
    <cfRule type="containsText" dxfId="133" priority="137" operator="containsText" text="手入力箇所">
      <formula>NOT(ISERROR(SEARCH("手入力箇所",N3867)))</formula>
    </cfRule>
  </conditionalFormatting>
  <conditionalFormatting sqref="N3923:N3946">
    <cfRule type="containsText" dxfId="132" priority="136" operator="containsText" text="手入力箇所">
      <formula>NOT(ISERROR(SEARCH("手入力箇所",N3923)))</formula>
    </cfRule>
  </conditionalFormatting>
  <conditionalFormatting sqref="N3979:N4002">
    <cfRule type="containsText" dxfId="131" priority="135" operator="containsText" text="手入力箇所">
      <formula>NOT(ISERROR(SEARCH("手入力箇所",N3979)))</formula>
    </cfRule>
  </conditionalFormatting>
  <conditionalFormatting sqref="N4035:N4058">
    <cfRule type="containsText" dxfId="130" priority="134" operator="containsText" text="手入力箇所">
      <formula>NOT(ISERROR(SEARCH("手入力箇所",N4035)))</formula>
    </cfRule>
  </conditionalFormatting>
  <conditionalFormatting sqref="N4091:N4114">
    <cfRule type="containsText" dxfId="129" priority="133" operator="containsText" text="手入力箇所">
      <formula>NOT(ISERROR(SEARCH("手入力箇所",N4091)))</formula>
    </cfRule>
  </conditionalFormatting>
  <conditionalFormatting sqref="N4147:N4170">
    <cfRule type="containsText" dxfId="128" priority="132" operator="containsText" text="手入力箇所">
      <formula>NOT(ISERROR(SEARCH("手入力箇所",N4147)))</formula>
    </cfRule>
  </conditionalFormatting>
  <conditionalFormatting sqref="N4203:N4226">
    <cfRule type="containsText" dxfId="127" priority="131" operator="containsText" text="手入力箇所">
      <formula>NOT(ISERROR(SEARCH("手入力箇所",N4203)))</formula>
    </cfRule>
  </conditionalFormatting>
  <conditionalFormatting sqref="N4259:N4282">
    <cfRule type="containsText" dxfId="126" priority="130" operator="containsText" text="手入力箇所">
      <formula>NOT(ISERROR(SEARCH("手入力箇所",N4259)))</formula>
    </cfRule>
  </conditionalFormatting>
  <conditionalFormatting sqref="N4315:N4338">
    <cfRule type="containsText" dxfId="125" priority="129" operator="containsText" text="手入力箇所">
      <formula>NOT(ISERROR(SEARCH("手入力箇所",N4315)))</formula>
    </cfRule>
  </conditionalFormatting>
  <conditionalFormatting sqref="N4371:N4394">
    <cfRule type="containsText" dxfId="124" priority="128" operator="containsText" text="手入力箇所">
      <formula>NOT(ISERROR(SEARCH("手入力箇所",N4371)))</formula>
    </cfRule>
  </conditionalFormatting>
  <conditionalFormatting sqref="N4427:N4450">
    <cfRule type="containsText" dxfId="123" priority="127" operator="containsText" text="手入力箇所">
      <formula>NOT(ISERROR(SEARCH("手入力箇所",N4427)))</formula>
    </cfRule>
  </conditionalFormatting>
  <conditionalFormatting sqref="N4483:N4506">
    <cfRule type="containsText" dxfId="122" priority="126" operator="containsText" text="手入力箇所">
      <formula>NOT(ISERROR(SEARCH("手入力箇所",N4483)))</formula>
    </cfRule>
  </conditionalFormatting>
  <conditionalFormatting sqref="N4539:N4562">
    <cfRule type="containsText" dxfId="121" priority="125" operator="containsText" text="手入力箇所">
      <formula>NOT(ISERROR(SEARCH("手入力箇所",N4539)))</formula>
    </cfRule>
  </conditionalFormatting>
  <conditionalFormatting sqref="N4595:N4618">
    <cfRule type="containsText" dxfId="120" priority="124" operator="containsText" text="手入力箇所">
      <formula>NOT(ISERROR(SEARCH("手入力箇所",N4595)))</formula>
    </cfRule>
  </conditionalFormatting>
  <conditionalFormatting sqref="N4651:N4674">
    <cfRule type="containsText" dxfId="119" priority="123" operator="containsText" text="手入力箇所">
      <formula>NOT(ISERROR(SEARCH("手入力箇所",N4651)))</formula>
    </cfRule>
  </conditionalFormatting>
  <conditionalFormatting sqref="N4707:N4730">
    <cfRule type="containsText" dxfId="118" priority="122" operator="containsText" text="手入力箇所">
      <formula>NOT(ISERROR(SEARCH("手入力箇所",N4707)))</formula>
    </cfRule>
  </conditionalFormatting>
  <conditionalFormatting sqref="N4763:N4786">
    <cfRule type="containsText" dxfId="117" priority="121" operator="containsText" text="手入力箇所">
      <formula>NOT(ISERROR(SEARCH("手入力箇所",N4763)))</formula>
    </cfRule>
  </conditionalFormatting>
  <conditionalFormatting sqref="N4819:N4842">
    <cfRule type="containsText" dxfId="116" priority="120" operator="containsText" text="手入力箇所">
      <formula>NOT(ISERROR(SEARCH("手入力箇所",N4819)))</formula>
    </cfRule>
  </conditionalFormatting>
  <conditionalFormatting sqref="N4875:N4898">
    <cfRule type="containsText" dxfId="115" priority="119" operator="containsText" text="手入力箇所">
      <formula>NOT(ISERROR(SEARCH("手入力箇所",N4875)))</formula>
    </cfRule>
  </conditionalFormatting>
  <conditionalFormatting sqref="N4931:N4954">
    <cfRule type="containsText" dxfId="114" priority="118" operator="containsText" text="手入力箇所">
      <formula>NOT(ISERROR(SEARCH("手入力箇所",N4931)))</formula>
    </cfRule>
  </conditionalFormatting>
  <conditionalFormatting sqref="N4987:N5010">
    <cfRule type="containsText" dxfId="113" priority="117" operator="containsText" text="手入力箇所">
      <formula>NOT(ISERROR(SEARCH("手入力箇所",N4987)))</formula>
    </cfRule>
  </conditionalFormatting>
  <conditionalFormatting sqref="N5043:N5066">
    <cfRule type="containsText" dxfId="112" priority="116" operator="containsText" text="手入力箇所">
      <formula>NOT(ISERROR(SEARCH("手入力箇所",N5043)))</formula>
    </cfRule>
  </conditionalFormatting>
  <conditionalFormatting sqref="N5099:N5122">
    <cfRule type="containsText" dxfId="111" priority="115" operator="containsText" text="手入力箇所">
      <formula>NOT(ISERROR(SEARCH("手入力箇所",N5099)))</formula>
    </cfRule>
  </conditionalFormatting>
  <conditionalFormatting sqref="N5155:N5178">
    <cfRule type="containsText" dxfId="110" priority="114" operator="containsText" text="手入力箇所">
      <formula>NOT(ISERROR(SEARCH("手入力箇所",N5155)))</formula>
    </cfRule>
  </conditionalFormatting>
  <conditionalFormatting sqref="N5211:N5234">
    <cfRule type="containsText" dxfId="109" priority="113" operator="containsText" text="手入力箇所">
      <formula>NOT(ISERROR(SEARCH("手入力箇所",N5211)))</formula>
    </cfRule>
  </conditionalFormatting>
  <conditionalFormatting sqref="N5267:N5290">
    <cfRule type="containsText" dxfId="108" priority="112" operator="containsText" text="手入力箇所">
      <formula>NOT(ISERROR(SEARCH("手入力箇所",N5267)))</formula>
    </cfRule>
  </conditionalFormatting>
  <conditionalFormatting sqref="N5323:N5346">
    <cfRule type="containsText" dxfId="107" priority="111" operator="containsText" text="手入力箇所">
      <formula>NOT(ISERROR(SEARCH("手入力箇所",N5323)))</formula>
    </cfRule>
  </conditionalFormatting>
  <conditionalFormatting sqref="N5379:N5402">
    <cfRule type="containsText" dxfId="106" priority="110" operator="containsText" text="手入力箇所">
      <formula>NOT(ISERROR(SEARCH("手入力箇所",N5379)))</formula>
    </cfRule>
  </conditionalFormatting>
  <conditionalFormatting sqref="N5435:N5458">
    <cfRule type="containsText" dxfId="105" priority="109" operator="containsText" text="手入力箇所">
      <formula>NOT(ISERROR(SEARCH("手入力箇所",N5435)))</formula>
    </cfRule>
  </conditionalFormatting>
  <conditionalFormatting sqref="N5491:N5514">
    <cfRule type="containsText" dxfId="104" priority="108" operator="containsText" text="手入力箇所">
      <formula>NOT(ISERROR(SEARCH("手入力箇所",N5491)))</formula>
    </cfRule>
  </conditionalFormatting>
  <conditionalFormatting sqref="N5547:N5570">
    <cfRule type="containsText" dxfId="103" priority="107" operator="containsText" text="手入力箇所">
      <formula>NOT(ISERROR(SEARCH("手入力箇所",N5547)))</formula>
    </cfRule>
  </conditionalFormatting>
  <conditionalFormatting sqref="N5603:N5626">
    <cfRule type="containsText" dxfId="102" priority="106" operator="containsText" text="手入力箇所">
      <formula>NOT(ISERROR(SEARCH("手入力箇所",N5603)))</formula>
    </cfRule>
  </conditionalFormatting>
  <conditionalFormatting sqref="N5659:N5682">
    <cfRule type="containsText" dxfId="101" priority="105" operator="containsText" text="手入力箇所">
      <formula>NOT(ISERROR(SEARCH("手入力箇所",N5659)))</formula>
    </cfRule>
  </conditionalFormatting>
  <conditionalFormatting sqref="N5715:N5738">
    <cfRule type="containsText" dxfId="100" priority="104" operator="containsText" text="手入力箇所">
      <formula>NOT(ISERROR(SEARCH("手入力箇所",N5715)))</formula>
    </cfRule>
  </conditionalFormatting>
  <conditionalFormatting sqref="N5771:N5794">
    <cfRule type="containsText" dxfId="99" priority="103" operator="containsText" text="手入力箇所">
      <formula>NOT(ISERROR(SEARCH("手入力箇所",N5771)))</formula>
    </cfRule>
  </conditionalFormatting>
  <conditionalFormatting sqref="N5827:N5850">
    <cfRule type="containsText" dxfId="98" priority="102" operator="containsText" text="手入力箇所">
      <formula>NOT(ISERROR(SEARCH("手入力箇所",N5827)))</formula>
    </cfRule>
  </conditionalFormatting>
  <conditionalFormatting sqref="N5883:N5906">
    <cfRule type="containsText" dxfId="97" priority="101" operator="containsText" text="手入力箇所">
      <formula>NOT(ISERROR(SEARCH("手入力箇所",N5883)))</formula>
    </cfRule>
  </conditionalFormatting>
  <conditionalFormatting sqref="N5939:N5962">
    <cfRule type="containsText" dxfId="96" priority="100" operator="containsText" text="手入力箇所">
      <formula>NOT(ISERROR(SEARCH("手入力箇所",N5939)))</formula>
    </cfRule>
  </conditionalFormatting>
  <conditionalFormatting sqref="N5995:N6018">
    <cfRule type="containsText" dxfId="95" priority="99" operator="containsText" text="手入力箇所">
      <formula>NOT(ISERROR(SEARCH("手入力箇所",N5995)))</formula>
    </cfRule>
  </conditionalFormatting>
  <conditionalFormatting sqref="N6051:N6074">
    <cfRule type="containsText" dxfId="94" priority="98" operator="containsText" text="手入力箇所">
      <formula>NOT(ISERROR(SEARCH("手入力箇所",N6051)))</formula>
    </cfRule>
  </conditionalFormatting>
  <conditionalFormatting sqref="N6107:N6130">
    <cfRule type="containsText" dxfId="93" priority="97" operator="containsText" text="手入力箇所">
      <formula>NOT(ISERROR(SEARCH("手入力箇所",N6107)))</formula>
    </cfRule>
  </conditionalFormatting>
  <conditionalFormatting sqref="N6163:N6186">
    <cfRule type="containsText" dxfId="92" priority="96" operator="containsText" text="手入力箇所">
      <formula>NOT(ISERROR(SEARCH("手入力箇所",N6163)))</formula>
    </cfRule>
  </conditionalFormatting>
  <conditionalFormatting sqref="N6219:N6242">
    <cfRule type="containsText" dxfId="91" priority="95" operator="containsText" text="手入力箇所">
      <formula>NOT(ISERROR(SEARCH("手入力箇所",N6219)))</formula>
    </cfRule>
  </conditionalFormatting>
  <conditionalFormatting sqref="N6275:N6298">
    <cfRule type="containsText" dxfId="90" priority="94" operator="containsText" text="手入力箇所">
      <formula>NOT(ISERROR(SEARCH("手入力箇所",N6275)))</formula>
    </cfRule>
  </conditionalFormatting>
  <conditionalFormatting sqref="N6331:N6354">
    <cfRule type="containsText" dxfId="89" priority="93" operator="containsText" text="手入力箇所">
      <formula>NOT(ISERROR(SEARCH("手入力箇所",N6331)))</formula>
    </cfRule>
  </conditionalFormatting>
  <conditionalFormatting sqref="N6387:N6410">
    <cfRule type="containsText" dxfId="88" priority="92" operator="containsText" text="手入力箇所">
      <formula>NOT(ISERROR(SEARCH("手入力箇所",N6387)))</formula>
    </cfRule>
  </conditionalFormatting>
  <conditionalFormatting sqref="N6443:N6466">
    <cfRule type="containsText" dxfId="87" priority="91" operator="containsText" text="手入力箇所">
      <formula>NOT(ISERROR(SEARCH("手入力箇所",N6443)))</formula>
    </cfRule>
  </conditionalFormatting>
  <conditionalFormatting sqref="N6499:N6522">
    <cfRule type="containsText" dxfId="86" priority="90" operator="containsText" text="手入力箇所">
      <formula>NOT(ISERROR(SEARCH("手入力箇所",N6499)))</formula>
    </cfRule>
  </conditionalFormatting>
  <conditionalFormatting sqref="N6555:N6578">
    <cfRule type="containsText" dxfId="85" priority="89" operator="containsText" text="手入力箇所">
      <formula>NOT(ISERROR(SEARCH("手入力箇所",N6555)))</formula>
    </cfRule>
  </conditionalFormatting>
  <conditionalFormatting sqref="N6611:N6634">
    <cfRule type="containsText" dxfId="84" priority="88" operator="containsText" text="手入力箇所">
      <formula>NOT(ISERROR(SEARCH("手入力箇所",N6611)))</formula>
    </cfRule>
  </conditionalFormatting>
  <conditionalFormatting sqref="N6667:N6690">
    <cfRule type="containsText" dxfId="83" priority="87" operator="containsText" text="手入力箇所">
      <formula>NOT(ISERROR(SEARCH("手入力箇所",N6667)))</formula>
    </cfRule>
  </conditionalFormatting>
  <conditionalFormatting sqref="N6723:N6746">
    <cfRule type="containsText" dxfId="82" priority="86" operator="containsText" text="手入力箇所">
      <formula>NOT(ISERROR(SEARCH("手入力箇所",N6723)))</formula>
    </cfRule>
  </conditionalFormatting>
  <conditionalFormatting sqref="N6779:N6802">
    <cfRule type="containsText" dxfId="81" priority="85" operator="containsText" text="手入力箇所">
      <formula>NOT(ISERROR(SEARCH("手入力箇所",N6779)))</formula>
    </cfRule>
  </conditionalFormatting>
  <conditionalFormatting sqref="N6835:N6858">
    <cfRule type="containsText" dxfId="80" priority="84" operator="containsText" text="手入力箇所">
      <formula>NOT(ISERROR(SEARCH("手入力箇所",N6835)))</formula>
    </cfRule>
  </conditionalFormatting>
  <conditionalFormatting sqref="N6891:N6914">
    <cfRule type="containsText" dxfId="79" priority="83" operator="containsText" text="手入力箇所">
      <formula>NOT(ISERROR(SEARCH("手入力箇所",N6891)))</formula>
    </cfRule>
  </conditionalFormatting>
  <conditionalFormatting sqref="N6947:N6970">
    <cfRule type="containsText" dxfId="78" priority="82" operator="containsText" text="手入力箇所">
      <formula>NOT(ISERROR(SEARCH("手入力箇所",N6947)))</formula>
    </cfRule>
  </conditionalFormatting>
  <conditionalFormatting sqref="N7003:N7026">
    <cfRule type="containsText" dxfId="77" priority="81" operator="containsText" text="手入力箇所">
      <formula>NOT(ISERROR(SEARCH("手入力箇所",N7003)))</formula>
    </cfRule>
  </conditionalFormatting>
  <conditionalFormatting sqref="N7059:N7082">
    <cfRule type="containsText" dxfId="76" priority="80" operator="containsText" text="手入力箇所">
      <formula>NOT(ISERROR(SEARCH("手入力箇所",N7059)))</formula>
    </cfRule>
  </conditionalFormatting>
  <conditionalFormatting sqref="N7115:N7138">
    <cfRule type="containsText" dxfId="75" priority="79" operator="containsText" text="手入力箇所">
      <formula>NOT(ISERROR(SEARCH("手入力箇所",N7115)))</formula>
    </cfRule>
  </conditionalFormatting>
  <conditionalFormatting sqref="N7171:N7194">
    <cfRule type="containsText" dxfId="74" priority="78" operator="containsText" text="手入力箇所">
      <formula>NOT(ISERROR(SEARCH("手入力箇所",N7171)))</formula>
    </cfRule>
  </conditionalFormatting>
  <conditionalFormatting sqref="N7227:N7250">
    <cfRule type="containsText" dxfId="73" priority="77" operator="containsText" text="手入力箇所">
      <formula>NOT(ISERROR(SEARCH("手入力箇所",N7227)))</formula>
    </cfRule>
  </conditionalFormatting>
  <conditionalFormatting sqref="N7283:N7306">
    <cfRule type="containsText" dxfId="72" priority="76" operator="containsText" text="手入力箇所">
      <formula>NOT(ISERROR(SEARCH("手入力箇所",N7283)))</formula>
    </cfRule>
  </conditionalFormatting>
  <conditionalFormatting sqref="N7339:N7362">
    <cfRule type="containsText" dxfId="71" priority="75" operator="containsText" text="手入力箇所">
      <formula>NOT(ISERROR(SEARCH("手入力箇所",N7339)))</formula>
    </cfRule>
  </conditionalFormatting>
  <conditionalFormatting sqref="N7395:N7418">
    <cfRule type="containsText" dxfId="70" priority="74" operator="containsText" text="手入力箇所">
      <formula>NOT(ISERROR(SEARCH("手入力箇所",N7395)))</formula>
    </cfRule>
  </conditionalFormatting>
  <conditionalFormatting sqref="N7451:N7474">
    <cfRule type="containsText" dxfId="69" priority="73" operator="containsText" text="手入力箇所">
      <formula>NOT(ISERROR(SEARCH("手入力箇所",N7451)))</formula>
    </cfRule>
  </conditionalFormatting>
  <conditionalFormatting sqref="N7507:N7530">
    <cfRule type="containsText" dxfId="68" priority="72" operator="containsText" text="手入力箇所">
      <formula>NOT(ISERROR(SEARCH("手入力箇所",N7507)))</formula>
    </cfRule>
  </conditionalFormatting>
  <conditionalFormatting sqref="N7563:N7586">
    <cfRule type="containsText" dxfId="67" priority="71" operator="containsText" text="手入力箇所">
      <formula>NOT(ISERROR(SEARCH("手入力箇所",N7563)))</formula>
    </cfRule>
  </conditionalFormatting>
  <conditionalFormatting sqref="N7619:N7642">
    <cfRule type="containsText" dxfId="66" priority="70" operator="containsText" text="手入力箇所">
      <formula>NOT(ISERROR(SEARCH("手入力箇所",N7619)))</formula>
    </cfRule>
  </conditionalFormatting>
  <conditionalFormatting sqref="N7675:N7698">
    <cfRule type="containsText" dxfId="65" priority="69" operator="containsText" text="手入力箇所">
      <formula>NOT(ISERROR(SEARCH("手入力箇所",N7675)))</formula>
    </cfRule>
  </conditionalFormatting>
  <conditionalFormatting sqref="N7731:N7754">
    <cfRule type="containsText" dxfId="64" priority="68" operator="containsText" text="手入力箇所">
      <formula>NOT(ISERROR(SEARCH("手入力箇所",N7731)))</formula>
    </cfRule>
  </conditionalFormatting>
  <conditionalFormatting sqref="N7787:N7810">
    <cfRule type="containsText" dxfId="63" priority="67" operator="containsText" text="手入力箇所">
      <formula>NOT(ISERROR(SEARCH("手入力箇所",N7787)))</formula>
    </cfRule>
  </conditionalFormatting>
  <conditionalFormatting sqref="N7843:N7866">
    <cfRule type="containsText" dxfId="62" priority="66" operator="containsText" text="手入力箇所">
      <formula>NOT(ISERROR(SEARCH("手入力箇所",N7843)))</formula>
    </cfRule>
  </conditionalFormatting>
  <conditionalFormatting sqref="N7899:N7922">
    <cfRule type="containsText" dxfId="61" priority="65" operator="containsText" text="手入力箇所">
      <formula>NOT(ISERROR(SEARCH("手入力箇所",N7899)))</formula>
    </cfRule>
  </conditionalFormatting>
  <conditionalFormatting sqref="N7955:N7978">
    <cfRule type="containsText" dxfId="60" priority="64" operator="containsText" text="手入力箇所">
      <formula>NOT(ISERROR(SEARCH("手入力箇所",N7955)))</formula>
    </cfRule>
  </conditionalFormatting>
  <conditionalFormatting sqref="N8011:N8034">
    <cfRule type="containsText" dxfId="59" priority="63" operator="containsText" text="手入力箇所">
      <formula>NOT(ISERROR(SEARCH("手入力箇所",N8011)))</formula>
    </cfRule>
  </conditionalFormatting>
  <conditionalFormatting sqref="N8067:N8090">
    <cfRule type="containsText" dxfId="58" priority="62" operator="containsText" text="手入力箇所">
      <formula>NOT(ISERROR(SEARCH("手入力箇所",N8067)))</formula>
    </cfRule>
  </conditionalFormatting>
  <conditionalFormatting sqref="N8123:N8146">
    <cfRule type="containsText" dxfId="57" priority="61" operator="containsText" text="手入力箇所">
      <formula>NOT(ISERROR(SEARCH("手入力箇所",N8123)))</formula>
    </cfRule>
  </conditionalFormatting>
  <conditionalFormatting sqref="N8179:N8202">
    <cfRule type="containsText" dxfId="56" priority="60" operator="containsText" text="手入力箇所">
      <formula>NOT(ISERROR(SEARCH("手入力箇所",N8179)))</formula>
    </cfRule>
  </conditionalFormatting>
  <conditionalFormatting sqref="N8235:N8258">
    <cfRule type="containsText" dxfId="55" priority="59" operator="containsText" text="手入力箇所">
      <formula>NOT(ISERROR(SEARCH("手入力箇所",N8235)))</formula>
    </cfRule>
  </conditionalFormatting>
  <conditionalFormatting sqref="N8291:N8314">
    <cfRule type="containsText" dxfId="54" priority="58" operator="containsText" text="手入力箇所">
      <formula>NOT(ISERROR(SEARCH("手入力箇所",N8291)))</formula>
    </cfRule>
  </conditionalFormatting>
  <conditionalFormatting sqref="N8347:N8370">
    <cfRule type="containsText" dxfId="53" priority="57" operator="containsText" text="手入力箇所">
      <formula>NOT(ISERROR(SEARCH("手入力箇所",N8347)))</formula>
    </cfRule>
  </conditionalFormatting>
  <conditionalFormatting sqref="N8403:N8426">
    <cfRule type="containsText" dxfId="52" priority="56" operator="containsText" text="手入力箇所">
      <formula>NOT(ISERROR(SEARCH("手入力箇所",N8403)))</formula>
    </cfRule>
  </conditionalFormatting>
  <conditionalFormatting sqref="N8459:N8482">
    <cfRule type="containsText" dxfId="51" priority="55" operator="containsText" text="手入力箇所">
      <formula>NOT(ISERROR(SEARCH("手入力箇所",N8459)))</formula>
    </cfRule>
  </conditionalFormatting>
  <conditionalFormatting sqref="N8515:N8538">
    <cfRule type="containsText" dxfId="50" priority="54" operator="containsText" text="手入力箇所">
      <formula>NOT(ISERROR(SEARCH("手入力箇所",N8515)))</formula>
    </cfRule>
  </conditionalFormatting>
  <conditionalFormatting sqref="N8571:N8594">
    <cfRule type="containsText" dxfId="49" priority="53" operator="containsText" text="手入力箇所">
      <formula>NOT(ISERROR(SEARCH("手入力箇所",N8571)))</formula>
    </cfRule>
  </conditionalFormatting>
  <conditionalFormatting sqref="N8627:N8650">
    <cfRule type="containsText" dxfId="48" priority="52" operator="containsText" text="手入力箇所">
      <formula>NOT(ISERROR(SEARCH("手入力箇所",N8627)))</formula>
    </cfRule>
  </conditionalFormatting>
  <conditionalFormatting sqref="N8683:N8706">
    <cfRule type="containsText" dxfId="47" priority="51" operator="containsText" text="手入力箇所">
      <formula>NOT(ISERROR(SEARCH("手入力箇所",N8683)))</formula>
    </cfRule>
  </conditionalFormatting>
  <conditionalFormatting sqref="N8739:N8762">
    <cfRule type="containsText" dxfId="46" priority="50" operator="containsText" text="手入力箇所">
      <formula>NOT(ISERROR(SEARCH("手入力箇所",N8739)))</formula>
    </cfRule>
  </conditionalFormatting>
  <conditionalFormatting sqref="N8795:N8818">
    <cfRule type="containsText" dxfId="45" priority="49" operator="containsText" text="手入力箇所">
      <formula>NOT(ISERROR(SEARCH("手入力箇所",N8795)))</formula>
    </cfRule>
  </conditionalFormatting>
  <conditionalFormatting sqref="N8851:N8874">
    <cfRule type="containsText" dxfId="44" priority="48" operator="containsText" text="手入力箇所">
      <formula>NOT(ISERROR(SEARCH("手入力箇所",N8851)))</formula>
    </cfRule>
  </conditionalFormatting>
  <conditionalFormatting sqref="N8907:N8930">
    <cfRule type="containsText" dxfId="43" priority="47" operator="containsText" text="手入力箇所">
      <formula>NOT(ISERROR(SEARCH("手入力箇所",N8907)))</formula>
    </cfRule>
  </conditionalFormatting>
  <conditionalFormatting sqref="N8963:N8986">
    <cfRule type="containsText" dxfId="42" priority="46" operator="containsText" text="手入力箇所">
      <formula>NOT(ISERROR(SEARCH("手入力箇所",N8963)))</formula>
    </cfRule>
  </conditionalFormatting>
  <conditionalFormatting sqref="N9019:N9042">
    <cfRule type="containsText" dxfId="41" priority="45" operator="containsText" text="手入力箇所">
      <formula>NOT(ISERROR(SEARCH("手入力箇所",N9019)))</formula>
    </cfRule>
  </conditionalFormatting>
  <conditionalFormatting sqref="N9075:N9098">
    <cfRule type="containsText" dxfId="40" priority="44" operator="containsText" text="手入力箇所">
      <formula>NOT(ISERROR(SEARCH("手入力箇所",N9075)))</formula>
    </cfRule>
  </conditionalFormatting>
  <conditionalFormatting sqref="N9131:N9154">
    <cfRule type="containsText" dxfId="39" priority="43" operator="containsText" text="手入力箇所">
      <formula>NOT(ISERROR(SEARCH("手入力箇所",N9131)))</formula>
    </cfRule>
  </conditionalFormatting>
  <conditionalFormatting sqref="N9187:N9210">
    <cfRule type="containsText" dxfId="38" priority="42" operator="containsText" text="手入力箇所">
      <formula>NOT(ISERROR(SEARCH("手入力箇所",N9187)))</formula>
    </cfRule>
  </conditionalFormatting>
  <conditionalFormatting sqref="N9243:N9266">
    <cfRule type="containsText" dxfId="37" priority="41" operator="containsText" text="手入力箇所">
      <formula>NOT(ISERROR(SEARCH("手入力箇所",N9243)))</formula>
    </cfRule>
  </conditionalFormatting>
  <conditionalFormatting sqref="N9299:N9322">
    <cfRule type="containsText" dxfId="36" priority="40" operator="containsText" text="手入力箇所">
      <formula>NOT(ISERROR(SEARCH("手入力箇所",N9299)))</formula>
    </cfRule>
  </conditionalFormatting>
  <conditionalFormatting sqref="N9355:N9378">
    <cfRule type="containsText" dxfId="35" priority="39" operator="containsText" text="手入力箇所">
      <formula>NOT(ISERROR(SEARCH("手入力箇所",N9355)))</formula>
    </cfRule>
  </conditionalFormatting>
  <conditionalFormatting sqref="N9411:N9434">
    <cfRule type="containsText" dxfId="34" priority="38" operator="containsText" text="手入力箇所">
      <formula>NOT(ISERROR(SEARCH("手入力箇所",N9411)))</formula>
    </cfRule>
  </conditionalFormatting>
  <conditionalFormatting sqref="N9467:N9490">
    <cfRule type="containsText" dxfId="33" priority="37" operator="containsText" text="手入力箇所">
      <formula>NOT(ISERROR(SEARCH("手入力箇所",N9467)))</formula>
    </cfRule>
  </conditionalFormatting>
  <conditionalFormatting sqref="N9523:N9546">
    <cfRule type="containsText" dxfId="32" priority="36" operator="containsText" text="手入力箇所">
      <formula>NOT(ISERROR(SEARCH("手入力箇所",N9523)))</formula>
    </cfRule>
  </conditionalFormatting>
  <conditionalFormatting sqref="N9579:N9602">
    <cfRule type="containsText" dxfId="31" priority="35" operator="containsText" text="手入力箇所">
      <formula>NOT(ISERROR(SEARCH("手入力箇所",N9579)))</formula>
    </cfRule>
  </conditionalFormatting>
  <conditionalFormatting sqref="N9635:N9658">
    <cfRule type="containsText" dxfId="30" priority="34" operator="containsText" text="手入力箇所">
      <formula>NOT(ISERROR(SEARCH("手入力箇所",N9635)))</formula>
    </cfRule>
  </conditionalFormatting>
  <conditionalFormatting sqref="N9691:N9714">
    <cfRule type="containsText" dxfId="29" priority="33" operator="containsText" text="手入力箇所">
      <formula>NOT(ISERROR(SEARCH("手入力箇所",N9691)))</formula>
    </cfRule>
  </conditionalFormatting>
  <conditionalFormatting sqref="N9747:N9770">
    <cfRule type="containsText" dxfId="28" priority="32" operator="containsText" text="手入力箇所">
      <formula>NOT(ISERROR(SEARCH("手入力箇所",N9747)))</formula>
    </cfRule>
  </conditionalFormatting>
  <conditionalFormatting sqref="N9803:N9826">
    <cfRule type="containsText" dxfId="27" priority="31" operator="containsText" text="手入力箇所">
      <formula>NOT(ISERROR(SEARCH("手入力箇所",N9803)))</formula>
    </cfRule>
  </conditionalFormatting>
  <conditionalFormatting sqref="N9859:N9882">
    <cfRule type="containsText" dxfId="26" priority="30" operator="containsText" text="手入力箇所">
      <formula>NOT(ISERROR(SEARCH("手入力箇所",N9859)))</formula>
    </cfRule>
  </conditionalFormatting>
  <conditionalFormatting sqref="N9915:N9938">
    <cfRule type="containsText" dxfId="25" priority="29" operator="containsText" text="手入力箇所">
      <formula>NOT(ISERROR(SEARCH("手入力箇所",N9915)))</formula>
    </cfRule>
  </conditionalFormatting>
  <conditionalFormatting sqref="N9971:N9994">
    <cfRule type="containsText" dxfId="24" priority="28" operator="containsText" text="手入力箇所">
      <formula>NOT(ISERROR(SEARCH("手入力箇所",N9971)))</formula>
    </cfRule>
  </conditionalFormatting>
  <conditionalFormatting sqref="N10027:N10050">
    <cfRule type="containsText" dxfId="23" priority="27" operator="containsText" text="手入力箇所">
      <formula>NOT(ISERROR(SEARCH("手入力箇所",N10027)))</formula>
    </cfRule>
  </conditionalFormatting>
  <conditionalFormatting sqref="N10083:N10106">
    <cfRule type="containsText" dxfId="22" priority="26" operator="containsText" text="手入力箇所">
      <formula>NOT(ISERROR(SEARCH("手入力箇所",N10083)))</formula>
    </cfRule>
  </conditionalFormatting>
  <conditionalFormatting sqref="N10139:N10162">
    <cfRule type="containsText" dxfId="21" priority="25" operator="containsText" text="手入力箇所">
      <formula>NOT(ISERROR(SEARCH("手入力箇所",N10139)))</formula>
    </cfRule>
  </conditionalFormatting>
  <conditionalFormatting sqref="N10195:N10218">
    <cfRule type="containsText" dxfId="20" priority="24" operator="containsText" text="手入力箇所">
      <formula>NOT(ISERROR(SEARCH("手入力箇所",N10195)))</formula>
    </cfRule>
  </conditionalFormatting>
  <conditionalFormatting sqref="N10251:N10274">
    <cfRule type="containsText" dxfId="19" priority="22" operator="containsText" text="手入力箇所">
      <formula>NOT(ISERROR(SEARCH("手入力箇所",N10251)))</formula>
    </cfRule>
  </conditionalFormatting>
  <conditionalFormatting sqref="N10307:N10330">
    <cfRule type="containsText" dxfId="18" priority="21" operator="containsText" text="手入力箇所">
      <formula>NOT(ISERROR(SEARCH("手入力箇所",N10307)))</formula>
    </cfRule>
  </conditionalFormatting>
  <conditionalFormatting sqref="N10363:N10386">
    <cfRule type="containsText" dxfId="17" priority="20" operator="containsText" text="手入力箇所">
      <formula>NOT(ISERROR(SEARCH("手入力箇所",N10363)))</formula>
    </cfRule>
  </conditionalFormatting>
  <conditionalFormatting sqref="N10419:N10442">
    <cfRule type="containsText" dxfId="16" priority="19" operator="containsText" text="手入力箇所">
      <formula>NOT(ISERROR(SEARCH("手入力箇所",N10419)))</formula>
    </cfRule>
  </conditionalFormatting>
  <conditionalFormatting sqref="N10475:N10498">
    <cfRule type="containsText" dxfId="15" priority="18" operator="containsText" text="手入力箇所">
      <formula>NOT(ISERROR(SEARCH("手入力箇所",N10475)))</formula>
    </cfRule>
  </conditionalFormatting>
  <conditionalFormatting sqref="N10531:N10554">
    <cfRule type="containsText" dxfId="14" priority="17" operator="containsText" text="手入力箇所">
      <formula>NOT(ISERROR(SEARCH("手入力箇所",N10531)))</formula>
    </cfRule>
  </conditionalFormatting>
  <conditionalFormatting sqref="N10587:N10610">
    <cfRule type="containsText" dxfId="13" priority="16" operator="containsText" text="手入力箇所">
      <formula>NOT(ISERROR(SEARCH("手入力箇所",N10587)))</formula>
    </cfRule>
  </conditionalFormatting>
  <conditionalFormatting sqref="N10643:N10666">
    <cfRule type="containsText" dxfId="12" priority="15" operator="containsText" text="手入力箇所">
      <formula>NOT(ISERROR(SEARCH("手入力箇所",N10643)))</formula>
    </cfRule>
  </conditionalFormatting>
  <conditionalFormatting sqref="N10699:N10722">
    <cfRule type="containsText" dxfId="11" priority="14" operator="containsText" text="手入力箇所">
      <formula>NOT(ISERROR(SEARCH("手入力箇所",N10699)))</formula>
    </cfRule>
  </conditionalFormatting>
  <conditionalFormatting sqref="N10755:N10778">
    <cfRule type="containsText" dxfId="10" priority="13" operator="containsText" text="手入力箇所">
      <formula>NOT(ISERROR(SEARCH("手入力箇所",N10755)))</formula>
    </cfRule>
  </conditionalFormatting>
  <conditionalFormatting sqref="N10811:N10834">
    <cfRule type="containsText" dxfId="9" priority="12" operator="containsText" text="手入力箇所">
      <formula>NOT(ISERROR(SEARCH("手入力箇所",N10811)))</formula>
    </cfRule>
  </conditionalFormatting>
  <conditionalFormatting sqref="N10867:N10890">
    <cfRule type="containsText" dxfId="8" priority="11" operator="containsText" text="手入力箇所">
      <formula>NOT(ISERROR(SEARCH("手入力箇所",N10867)))</formula>
    </cfRule>
  </conditionalFormatting>
  <conditionalFormatting sqref="N10923:N10946">
    <cfRule type="containsText" dxfId="7" priority="10" operator="containsText" text="手入力箇所">
      <formula>NOT(ISERROR(SEARCH("手入力箇所",N10923)))</formula>
    </cfRule>
  </conditionalFormatting>
  <conditionalFormatting sqref="N10979:N11002">
    <cfRule type="containsText" dxfId="6" priority="9" operator="containsText" text="手入力箇所">
      <formula>NOT(ISERROR(SEARCH("手入力箇所",N10979)))</formula>
    </cfRule>
  </conditionalFormatting>
  <conditionalFormatting sqref="N11035:N11058">
    <cfRule type="containsText" dxfId="5" priority="8" operator="containsText" text="手入力箇所">
      <formula>NOT(ISERROR(SEARCH("手入力箇所",N11035)))</formula>
    </cfRule>
  </conditionalFormatting>
  <conditionalFormatting sqref="N11091:N11114">
    <cfRule type="containsText" dxfId="4" priority="7" operator="containsText" text="手入力箇所">
      <formula>NOT(ISERROR(SEARCH("手入力箇所",N11091)))</formula>
    </cfRule>
  </conditionalFormatting>
  <conditionalFormatting sqref="N11147:N11170">
    <cfRule type="containsText" dxfId="3" priority="6" operator="containsText" text="手入力箇所">
      <formula>NOT(ISERROR(SEARCH("手入力箇所",N11147)))</formula>
    </cfRule>
  </conditionalFormatting>
  <conditionalFormatting sqref="N11203:N11226">
    <cfRule type="containsText" dxfId="2" priority="5" operator="containsText" text="手入力箇所">
      <formula>NOT(ISERROR(SEARCH("手入力箇所",N11203)))</formula>
    </cfRule>
  </conditionalFormatting>
  <conditionalFormatting sqref="N11259:N11282">
    <cfRule type="containsText" dxfId="1" priority="4" operator="containsText" text="手入力箇所">
      <formula>NOT(ISERROR(SEARCH("手入力箇所",N11259)))</formula>
    </cfRule>
  </conditionalFormatting>
  <conditionalFormatting sqref="N11315:N11338">
    <cfRule type="containsText" dxfId="0" priority="3" operator="containsText" text="手入力箇所">
      <formula>NOT(ISERROR(SEARCH("手入力箇所",N11315)))</formula>
    </cfRule>
  </conditionalFormatting>
  <pageMargins left="0.7" right="0.7" top="0.75" bottom="0.75" header="0.3" footer="0.3"/>
  <pageSetup paperSize="9" scale="72" orientation="portrait"/>
  <rowBreaks count="3" manualBreakCount="3">
    <brk id="27" max="13" man="1"/>
    <brk id="56" max="13" man="1"/>
    <brk id="112" max="13" man="1"/>
  </rowBreaks>
  <colBreaks count="1" manualBreakCount="1">
    <brk id="1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theme="3" tint="0.39997558519241921"/>
    <pageSetUpPr autoPageBreaks="0"/>
  </sheetPr>
  <dimension ref="B2:K50"/>
  <sheetViews>
    <sheetView showGridLines="0" showZeros="0" showOutlineSymbols="0" topLeftCell="A37" zoomScaleNormal="100" workbookViewId="0">
      <selection activeCell="N19" sqref="N19"/>
    </sheetView>
  </sheetViews>
  <sheetFormatPr defaultRowHeight="12" x14ac:dyDescent="0.15"/>
  <cols>
    <col min="1" max="1" width="9" style="71"/>
    <col min="2" max="2" width="15.88671875" style="71" customWidth="1"/>
    <col min="3" max="3" width="12.88671875" style="71" customWidth="1"/>
    <col min="4" max="4" width="5.44140625" style="71" customWidth="1"/>
    <col min="5" max="5" width="6.6640625" style="71" customWidth="1"/>
    <col min="6" max="6" width="1.77734375" style="71" customWidth="1"/>
    <col min="7" max="7" width="8.6640625" style="71" customWidth="1"/>
    <col min="8" max="8" width="1.77734375" style="71" customWidth="1"/>
    <col min="9" max="9" width="13.109375" style="71" customWidth="1"/>
    <col min="10" max="10" width="1.77734375" style="71" customWidth="1"/>
    <col min="11" max="11" width="12.21875" style="71" customWidth="1"/>
    <col min="12" max="257" width="9" style="71"/>
    <col min="258" max="258" width="15.88671875" style="71" customWidth="1"/>
    <col min="259" max="259" width="12.88671875" style="71" customWidth="1"/>
    <col min="260" max="260" width="5.44140625" style="71" customWidth="1"/>
    <col min="261" max="261" width="6.6640625" style="71" customWidth="1"/>
    <col min="262" max="262" width="1.77734375" style="71" customWidth="1"/>
    <col min="263" max="263" width="8.6640625" style="71" customWidth="1"/>
    <col min="264" max="264" width="1.77734375" style="71" customWidth="1"/>
    <col min="265" max="265" width="13.109375" style="71" customWidth="1"/>
    <col min="266" max="266" width="1.77734375" style="71" customWidth="1"/>
    <col min="267" max="267" width="12.21875" style="71" customWidth="1"/>
    <col min="268" max="513" width="9" style="71"/>
    <col min="514" max="514" width="15.88671875" style="71" customWidth="1"/>
    <col min="515" max="515" width="12.88671875" style="71" customWidth="1"/>
    <col min="516" max="516" width="5.44140625" style="71" customWidth="1"/>
    <col min="517" max="517" width="6.6640625" style="71" customWidth="1"/>
    <col min="518" max="518" width="1.77734375" style="71" customWidth="1"/>
    <col min="519" max="519" width="8.6640625" style="71" customWidth="1"/>
    <col min="520" max="520" width="1.77734375" style="71" customWidth="1"/>
    <col min="521" max="521" width="13.109375" style="71" customWidth="1"/>
    <col min="522" max="522" width="1.77734375" style="71" customWidth="1"/>
    <col min="523" max="523" width="12.21875" style="71" customWidth="1"/>
    <col min="524" max="769" width="9" style="71"/>
    <col min="770" max="770" width="15.88671875" style="71" customWidth="1"/>
    <col min="771" max="771" width="12.88671875" style="71" customWidth="1"/>
    <col min="772" max="772" width="5.44140625" style="71" customWidth="1"/>
    <col min="773" max="773" width="6.6640625" style="71" customWidth="1"/>
    <col min="774" max="774" width="1.77734375" style="71" customWidth="1"/>
    <col min="775" max="775" width="8.6640625" style="71" customWidth="1"/>
    <col min="776" max="776" width="1.77734375" style="71" customWidth="1"/>
    <col min="777" max="777" width="13.109375" style="71" customWidth="1"/>
    <col min="778" max="778" width="1.77734375" style="71" customWidth="1"/>
    <col min="779" max="779" width="12.21875" style="71" customWidth="1"/>
    <col min="780" max="1025" width="9" style="71"/>
    <col min="1026" max="1026" width="15.88671875" style="71" customWidth="1"/>
    <col min="1027" max="1027" width="12.88671875" style="71" customWidth="1"/>
    <col min="1028" max="1028" width="5.44140625" style="71" customWidth="1"/>
    <col min="1029" max="1029" width="6.6640625" style="71" customWidth="1"/>
    <col min="1030" max="1030" width="1.77734375" style="71" customWidth="1"/>
    <col min="1031" max="1031" width="8.6640625" style="71" customWidth="1"/>
    <col min="1032" max="1032" width="1.77734375" style="71" customWidth="1"/>
    <col min="1033" max="1033" width="13.109375" style="71" customWidth="1"/>
    <col min="1034" max="1034" width="1.77734375" style="71" customWidth="1"/>
    <col min="1035" max="1035" width="12.21875" style="71" customWidth="1"/>
    <col min="1036" max="1281" width="9" style="71"/>
    <col min="1282" max="1282" width="15.88671875" style="71" customWidth="1"/>
    <col min="1283" max="1283" width="12.88671875" style="71" customWidth="1"/>
    <col min="1284" max="1284" width="5.44140625" style="71" customWidth="1"/>
    <col min="1285" max="1285" width="6.6640625" style="71" customWidth="1"/>
    <col min="1286" max="1286" width="1.77734375" style="71" customWidth="1"/>
    <col min="1287" max="1287" width="8.6640625" style="71" customWidth="1"/>
    <col min="1288" max="1288" width="1.77734375" style="71" customWidth="1"/>
    <col min="1289" max="1289" width="13.109375" style="71" customWidth="1"/>
    <col min="1290" max="1290" width="1.77734375" style="71" customWidth="1"/>
    <col min="1291" max="1291" width="12.21875" style="71" customWidth="1"/>
    <col min="1292" max="1537" width="9" style="71"/>
    <col min="1538" max="1538" width="15.88671875" style="71" customWidth="1"/>
    <col min="1539" max="1539" width="12.88671875" style="71" customWidth="1"/>
    <col min="1540" max="1540" width="5.44140625" style="71" customWidth="1"/>
    <col min="1541" max="1541" width="6.6640625" style="71" customWidth="1"/>
    <col min="1542" max="1542" width="1.77734375" style="71" customWidth="1"/>
    <col min="1543" max="1543" width="8.6640625" style="71" customWidth="1"/>
    <col min="1544" max="1544" width="1.77734375" style="71" customWidth="1"/>
    <col min="1545" max="1545" width="13.109375" style="71" customWidth="1"/>
    <col min="1546" max="1546" width="1.77734375" style="71" customWidth="1"/>
    <col min="1547" max="1547" width="12.21875" style="71" customWidth="1"/>
    <col min="1548" max="1793" width="9" style="71"/>
    <col min="1794" max="1794" width="15.88671875" style="71" customWidth="1"/>
    <col min="1795" max="1795" width="12.88671875" style="71" customWidth="1"/>
    <col min="1796" max="1796" width="5.44140625" style="71" customWidth="1"/>
    <col min="1797" max="1797" width="6.6640625" style="71" customWidth="1"/>
    <col min="1798" max="1798" width="1.77734375" style="71" customWidth="1"/>
    <col min="1799" max="1799" width="8.6640625" style="71" customWidth="1"/>
    <col min="1800" max="1800" width="1.77734375" style="71" customWidth="1"/>
    <col min="1801" max="1801" width="13.109375" style="71" customWidth="1"/>
    <col min="1802" max="1802" width="1.77734375" style="71" customWidth="1"/>
    <col min="1803" max="1803" width="12.21875" style="71" customWidth="1"/>
    <col min="1804" max="2049" width="9" style="71"/>
    <col min="2050" max="2050" width="15.88671875" style="71" customWidth="1"/>
    <col min="2051" max="2051" width="12.88671875" style="71" customWidth="1"/>
    <col min="2052" max="2052" width="5.44140625" style="71" customWidth="1"/>
    <col min="2053" max="2053" width="6.6640625" style="71" customWidth="1"/>
    <col min="2054" max="2054" width="1.77734375" style="71" customWidth="1"/>
    <col min="2055" max="2055" width="8.6640625" style="71" customWidth="1"/>
    <col min="2056" max="2056" width="1.77734375" style="71" customWidth="1"/>
    <col min="2057" max="2057" width="13.109375" style="71" customWidth="1"/>
    <col min="2058" max="2058" width="1.77734375" style="71" customWidth="1"/>
    <col min="2059" max="2059" width="12.21875" style="71" customWidth="1"/>
    <col min="2060" max="2305" width="9" style="71"/>
    <col min="2306" max="2306" width="15.88671875" style="71" customWidth="1"/>
    <col min="2307" max="2307" width="12.88671875" style="71" customWidth="1"/>
    <col min="2308" max="2308" width="5.44140625" style="71" customWidth="1"/>
    <col min="2309" max="2309" width="6.6640625" style="71" customWidth="1"/>
    <col min="2310" max="2310" width="1.77734375" style="71" customWidth="1"/>
    <col min="2311" max="2311" width="8.6640625" style="71" customWidth="1"/>
    <col min="2312" max="2312" width="1.77734375" style="71" customWidth="1"/>
    <col min="2313" max="2313" width="13.109375" style="71" customWidth="1"/>
    <col min="2314" max="2314" width="1.77734375" style="71" customWidth="1"/>
    <col min="2315" max="2315" width="12.21875" style="71" customWidth="1"/>
    <col min="2316" max="2561" width="9" style="71"/>
    <col min="2562" max="2562" width="15.88671875" style="71" customWidth="1"/>
    <col min="2563" max="2563" width="12.88671875" style="71" customWidth="1"/>
    <col min="2564" max="2564" width="5.44140625" style="71" customWidth="1"/>
    <col min="2565" max="2565" width="6.6640625" style="71" customWidth="1"/>
    <col min="2566" max="2566" width="1.77734375" style="71" customWidth="1"/>
    <col min="2567" max="2567" width="8.6640625" style="71" customWidth="1"/>
    <col min="2568" max="2568" width="1.77734375" style="71" customWidth="1"/>
    <col min="2569" max="2569" width="13.109375" style="71" customWidth="1"/>
    <col min="2570" max="2570" width="1.77734375" style="71" customWidth="1"/>
    <col min="2571" max="2571" width="12.21875" style="71" customWidth="1"/>
    <col min="2572" max="2817" width="9" style="71"/>
    <col min="2818" max="2818" width="15.88671875" style="71" customWidth="1"/>
    <col min="2819" max="2819" width="12.88671875" style="71" customWidth="1"/>
    <col min="2820" max="2820" width="5.44140625" style="71" customWidth="1"/>
    <col min="2821" max="2821" width="6.6640625" style="71" customWidth="1"/>
    <col min="2822" max="2822" width="1.77734375" style="71" customWidth="1"/>
    <col min="2823" max="2823" width="8.6640625" style="71" customWidth="1"/>
    <col min="2824" max="2824" width="1.77734375" style="71" customWidth="1"/>
    <col min="2825" max="2825" width="13.109375" style="71" customWidth="1"/>
    <col min="2826" max="2826" width="1.77734375" style="71" customWidth="1"/>
    <col min="2827" max="2827" width="12.21875" style="71" customWidth="1"/>
    <col min="2828" max="3073" width="9" style="71"/>
    <col min="3074" max="3074" width="15.88671875" style="71" customWidth="1"/>
    <col min="3075" max="3075" width="12.88671875" style="71" customWidth="1"/>
    <col min="3076" max="3076" width="5.44140625" style="71" customWidth="1"/>
    <col min="3077" max="3077" width="6.6640625" style="71" customWidth="1"/>
    <col min="3078" max="3078" width="1.77734375" style="71" customWidth="1"/>
    <col min="3079" max="3079" width="8.6640625" style="71" customWidth="1"/>
    <col min="3080" max="3080" width="1.77734375" style="71" customWidth="1"/>
    <col min="3081" max="3081" width="13.109375" style="71" customWidth="1"/>
    <col min="3082" max="3082" width="1.77734375" style="71" customWidth="1"/>
    <col min="3083" max="3083" width="12.21875" style="71" customWidth="1"/>
    <col min="3084" max="3329" width="9" style="71"/>
    <col min="3330" max="3330" width="15.88671875" style="71" customWidth="1"/>
    <col min="3331" max="3331" width="12.88671875" style="71" customWidth="1"/>
    <col min="3332" max="3332" width="5.44140625" style="71" customWidth="1"/>
    <col min="3333" max="3333" width="6.6640625" style="71" customWidth="1"/>
    <col min="3334" max="3334" width="1.77734375" style="71" customWidth="1"/>
    <col min="3335" max="3335" width="8.6640625" style="71" customWidth="1"/>
    <col min="3336" max="3336" width="1.77734375" style="71" customWidth="1"/>
    <col min="3337" max="3337" width="13.109375" style="71" customWidth="1"/>
    <col min="3338" max="3338" width="1.77734375" style="71" customWidth="1"/>
    <col min="3339" max="3339" width="12.21875" style="71" customWidth="1"/>
    <col min="3340" max="3585" width="9" style="71"/>
    <col min="3586" max="3586" width="15.88671875" style="71" customWidth="1"/>
    <col min="3587" max="3587" width="12.88671875" style="71" customWidth="1"/>
    <col min="3588" max="3588" width="5.44140625" style="71" customWidth="1"/>
    <col min="3589" max="3589" width="6.6640625" style="71" customWidth="1"/>
    <col min="3590" max="3590" width="1.77734375" style="71" customWidth="1"/>
    <col min="3591" max="3591" width="8.6640625" style="71" customWidth="1"/>
    <col min="3592" max="3592" width="1.77734375" style="71" customWidth="1"/>
    <col min="3593" max="3593" width="13.109375" style="71" customWidth="1"/>
    <col min="3594" max="3594" width="1.77734375" style="71" customWidth="1"/>
    <col min="3595" max="3595" width="12.21875" style="71" customWidth="1"/>
    <col min="3596" max="3841" width="9" style="71"/>
    <col min="3842" max="3842" width="15.88671875" style="71" customWidth="1"/>
    <col min="3843" max="3843" width="12.88671875" style="71" customWidth="1"/>
    <col min="3844" max="3844" width="5.44140625" style="71" customWidth="1"/>
    <col min="3845" max="3845" width="6.6640625" style="71" customWidth="1"/>
    <col min="3846" max="3846" width="1.77734375" style="71" customWidth="1"/>
    <col min="3847" max="3847" width="8.6640625" style="71" customWidth="1"/>
    <col min="3848" max="3848" width="1.77734375" style="71" customWidth="1"/>
    <col min="3849" max="3849" width="13.109375" style="71" customWidth="1"/>
    <col min="3850" max="3850" width="1.77734375" style="71" customWidth="1"/>
    <col min="3851" max="3851" width="12.21875" style="71" customWidth="1"/>
    <col min="3852" max="4097" width="9" style="71"/>
    <col min="4098" max="4098" width="15.88671875" style="71" customWidth="1"/>
    <col min="4099" max="4099" width="12.88671875" style="71" customWidth="1"/>
    <col min="4100" max="4100" width="5.44140625" style="71" customWidth="1"/>
    <col min="4101" max="4101" width="6.6640625" style="71" customWidth="1"/>
    <col min="4102" max="4102" width="1.77734375" style="71" customWidth="1"/>
    <col min="4103" max="4103" width="8.6640625" style="71" customWidth="1"/>
    <col min="4104" max="4104" width="1.77734375" style="71" customWidth="1"/>
    <col min="4105" max="4105" width="13.109375" style="71" customWidth="1"/>
    <col min="4106" max="4106" width="1.77734375" style="71" customWidth="1"/>
    <col min="4107" max="4107" width="12.21875" style="71" customWidth="1"/>
    <col min="4108" max="4353" width="9" style="71"/>
    <col min="4354" max="4354" width="15.88671875" style="71" customWidth="1"/>
    <col min="4355" max="4355" width="12.88671875" style="71" customWidth="1"/>
    <col min="4356" max="4356" width="5.44140625" style="71" customWidth="1"/>
    <col min="4357" max="4357" width="6.6640625" style="71" customWidth="1"/>
    <col min="4358" max="4358" width="1.77734375" style="71" customWidth="1"/>
    <col min="4359" max="4359" width="8.6640625" style="71" customWidth="1"/>
    <col min="4360" max="4360" width="1.77734375" style="71" customWidth="1"/>
    <col min="4361" max="4361" width="13.109375" style="71" customWidth="1"/>
    <col min="4362" max="4362" width="1.77734375" style="71" customWidth="1"/>
    <col min="4363" max="4363" width="12.21875" style="71" customWidth="1"/>
    <col min="4364" max="4609" width="9" style="71"/>
    <col min="4610" max="4610" width="15.88671875" style="71" customWidth="1"/>
    <col min="4611" max="4611" width="12.88671875" style="71" customWidth="1"/>
    <col min="4612" max="4612" width="5.44140625" style="71" customWidth="1"/>
    <col min="4613" max="4613" width="6.6640625" style="71" customWidth="1"/>
    <col min="4614" max="4614" width="1.77734375" style="71" customWidth="1"/>
    <col min="4615" max="4615" width="8.6640625" style="71" customWidth="1"/>
    <col min="4616" max="4616" width="1.77734375" style="71" customWidth="1"/>
    <col min="4617" max="4617" width="13.109375" style="71" customWidth="1"/>
    <col min="4618" max="4618" width="1.77734375" style="71" customWidth="1"/>
    <col min="4619" max="4619" width="12.21875" style="71" customWidth="1"/>
    <col min="4620" max="4865" width="9" style="71"/>
    <col min="4866" max="4866" width="15.88671875" style="71" customWidth="1"/>
    <col min="4867" max="4867" width="12.88671875" style="71" customWidth="1"/>
    <col min="4868" max="4868" width="5.44140625" style="71" customWidth="1"/>
    <col min="4869" max="4869" width="6.6640625" style="71" customWidth="1"/>
    <col min="4870" max="4870" width="1.77734375" style="71" customWidth="1"/>
    <col min="4871" max="4871" width="8.6640625" style="71" customWidth="1"/>
    <col min="4872" max="4872" width="1.77734375" style="71" customWidth="1"/>
    <col min="4873" max="4873" width="13.109375" style="71" customWidth="1"/>
    <col min="4874" max="4874" width="1.77734375" style="71" customWidth="1"/>
    <col min="4875" max="4875" width="12.21875" style="71" customWidth="1"/>
    <col min="4876" max="5121" width="9" style="71"/>
    <col min="5122" max="5122" width="15.88671875" style="71" customWidth="1"/>
    <col min="5123" max="5123" width="12.88671875" style="71" customWidth="1"/>
    <col min="5124" max="5124" width="5.44140625" style="71" customWidth="1"/>
    <col min="5125" max="5125" width="6.6640625" style="71" customWidth="1"/>
    <col min="5126" max="5126" width="1.77734375" style="71" customWidth="1"/>
    <col min="5127" max="5127" width="8.6640625" style="71" customWidth="1"/>
    <col min="5128" max="5128" width="1.77734375" style="71" customWidth="1"/>
    <col min="5129" max="5129" width="13.109375" style="71" customWidth="1"/>
    <col min="5130" max="5130" width="1.77734375" style="71" customWidth="1"/>
    <col min="5131" max="5131" width="12.21875" style="71" customWidth="1"/>
    <col min="5132" max="5377" width="9" style="71"/>
    <col min="5378" max="5378" width="15.88671875" style="71" customWidth="1"/>
    <col min="5379" max="5379" width="12.88671875" style="71" customWidth="1"/>
    <col min="5380" max="5380" width="5.44140625" style="71" customWidth="1"/>
    <col min="5381" max="5381" width="6.6640625" style="71" customWidth="1"/>
    <col min="5382" max="5382" width="1.77734375" style="71" customWidth="1"/>
    <col min="5383" max="5383" width="8.6640625" style="71" customWidth="1"/>
    <col min="5384" max="5384" width="1.77734375" style="71" customWidth="1"/>
    <col min="5385" max="5385" width="13.109375" style="71" customWidth="1"/>
    <col min="5386" max="5386" width="1.77734375" style="71" customWidth="1"/>
    <col min="5387" max="5387" width="12.21875" style="71" customWidth="1"/>
    <col min="5388" max="5633" width="9" style="71"/>
    <col min="5634" max="5634" width="15.88671875" style="71" customWidth="1"/>
    <col min="5635" max="5635" width="12.88671875" style="71" customWidth="1"/>
    <col min="5636" max="5636" width="5.44140625" style="71" customWidth="1"/>
    <col min="5637" max="5637" width="6.6640625" style="71" customWidth="1"/>
    <col min="5638" max="5638" width="1.77734375" style="71" customWidth="1"/>
    <col min="5639" max="5639" width="8.6640625" style="71" customWidth="1"/>
    <col min="5640" max="5640" width="1.77734375" style="71" customWidth="1"/>
    <col min="5641" max="5641" width="13.109375" style="71" customWidth="1"/>
    <col min="5642" max="5642" width="1.77734375" style="71" customWidth="1"/>
    <col min="5643" max="5643" width="12.21875" style="71" customWidth="1"/>
    <col min="5644" max="5889" width="9" style="71"/>
    <col min="5890" max="5890" width="15.88671875" style="71" customWidth="1"/>
    <col min="5891" max="5891" width="12.88671875" style="71" customWidth="1"/>
    <col min="5892" max="5892" width="5.44140625" style="71" customWidth="1"/>
    <col min="5893" max="5893" width="6.6640625" style="71" customWidth="1"/>
    <col min="5894" max="5894" width="1.77734375" style="71" customWidth="1"/>
    <col min="5895" max="5895" width="8.6640625" style="71" customWidth="1"/>
    <col min="5896" max="5896" width="1.77734375" style="71" customWidth="1"/>
    <col min="5897" max="5897" width="13.109375" style="71" customWidth="1"/>
    <col min="5898" max="5898" width="1.77734375" style="71" customWidth="1"/>
    <col min="5899" max="5899" width="12.21875" style="71" customWidth="1"/>
    <col min="5900" max="6145" width="9" style="71"/>
    <col min="6146" max="6146" width="15.88671875" style="71" customWidth="1"/>
    <col min="6147" max="6147" width="12.88671875" style="71" customWidth="1"/>
    <col min="6148" max="6148" width="5.44140625" style="71" customWidth="1"/>
    <col min="6149" max="6149" width="6.6640625" style="71" customWidth="1"/>
    <col min="6150" max="6150" width="1.77734375" style="71" customWidth="1"/>
    <col min="6151" max="6151" width="8.6640625" style="71" customWidth="1"/>
    <col min="6152" max="6152" width="1.77734375" style="71" customWidth="1"/>
    <col min="6153" max="6153" width="13.109375" style="71" customWidth="1"/>
    <col min="6154" max="6154" width="1.77734375" style="71" customWidth="1"/>
    <col min="6155" max="6155" width="12.21875" style="71" customWidth="1"/>
    <col min="6156" max="6401" width="9" style="71"/>
    <col min="6402" max="6402" width="15.88671875" style="71" customWidth="1"/>
    <col min="6403" max="6403" width="12.88671875" style="71" customWidth="1"/>
    <col min="6404" max="6404" width="5.44140625" style="71" customWidth="1"/>
    <col min="6405" max="6405" width="6.6640625" style="71" customWidth="1"/>
    <col min="6406" max="6406" width="1.77734375" style="71" customWidth="1"/>
    <col min="6407" max="6407" width="8.6640625" style="71" customWidth="1"/>
    <col min="6408" max="6408" width="1.77734375" style="71" customWidth="1"/>
    <col min="6409" max="6409" width="13.109375" style="71" customWidth="1"/>
    <col min="6410" max="6410" width="1.77734375" style="71" customWidth="1"/>
    <col min="6411" max="6411" width="12.21875" style="71" customWidth="1"/>
    <col min="6412" max="6657" width="9" style="71"/>
    <col min="6658" max="6658" width="15.88671875" style="71" customWidth="1"/>
    <col min="6659" max="6659" width="12.88671875" style="71" customWidth="1"/>
    <col min="6660" max="6660" width="5.44140625" style="71" customWidth="1"/>
    <col min="6661" max="6661" width="6.6640625" style="71" customWidth="1"/>
    <col min="6662" max="6662" width="1.77734375" style="71" customWidth="1"/>
    <col min="6663" max="6663" width="8.6640625" style="71" customWidth="1"/>
    <col min="6664" max="6664" width="1.77734375" style="71" customWidth="1"/>
    <col min="6665" max="6665" width="13.109375" style="71" customWidth="1"/>
    <col min="6666" max="6666" width="1.77734375" style="71" customWidth="1"/>
    <col min="6667" max="6667" width="12.21875" style="71" customWidth="1"/>
    <col min="6668" max="6913" width="9" style="71"/>
    <col min="6914" max="6914" width="15.88671875" style="71" customWidth="1"/>
    <col min="6915" max="6915" width="12.88671875" style="71" customWidth="1"/>
    <col min="6916" max="6916" width="5.44140625" style="71" customWidth="1"/>
    <col min="6917" max="6917" width="6.6640625" style="71" customWidth="1"/>
    <col min="6918" max="6918" width="1.77734375" style="71" customWidth="1"/>
    <col min="6919" max="6919" width="8.6640625" style="71" customWidth="1"/>
    <col min="6920" max="6920" width="1.77734375" style="71" customWidth="1"/>
    <col min="6921" max="6921" width="13.109375" style="71" customWidth="1"/>
    <col min="6922" max="6922" width="1.77734375" style="71" customWidth="1"/>
    <col min="6923" max="6923" width="12.21875" style="71" customWidth="1"/>
    <col min="6924" max="7169" width="9" style="71"/>
    <col min="7170" max="7170" width="15.88671875" style="71" customWidth="1"/>
    <col min="7171" max="7171" width="12.88671875" style="71" customWidth="1"/>
    <col min="7172" max="7172" width="5.44140625" style="71" customWidth="1"/>
    <col min="7173" max="7173" width="6.6640625" style="71" customWidth="1"/>
    <col min="7174" max="7174" width="1.77734375" style="71" customWidth="1"/>
    <col min="7175" max="7175" width="8.6640625" style="71" customWidth="1"/>
    <col min="7176" max="7176" width="1.77734375" style="71" customWidth="1"/>
    <col min="7177" max="7177" width="13.109375" style="71" customWidth="1"/>
    <col min="7178" max="7178" width="1.77734375" style="71" customWidth="1"/>
    <col min="7179" max="7179" width="12.21875" style="71" customWidth="1"/>
    <col min="7180" max="7425" width="9" style="71"/>
    <col min="7426" max="7426" width="15.88671875" style="71" customWidth="1"/>
    <col min="7427" max="7427" width="12.88671875" style="71" customWidth="1"/>
    <col min="7428" max="7428" width="5.44140625" style="71" customWidth="1"/>
    <col min="7429" max="7429" width="6.6640625" style="71" customWidth="1"/>
    <col min="7430" max="7430" width="1.77734375" style="71" customWidth="1"/>
    <col min="7431" max="7431" width="8.6640625" style="71" customWidth="1"/>
    <col min="7432" max="7432" width="1.77734375" style="71" customWidth="1"/>
    <col min="7433" max="7433" width="13.109375" style="71" customWidth="1"/>
    <col min="7434" max="7434" width="1.77734375" style="71" customWidth="1"/>
    <col min="7435" max="7435" width="12.21875" style="71" customWidth="1"/>
    <col min="7436" max="7681" width="9" style="71"/>
    <col min="7682" max="7682" width="15.88671875" style="71" customWidth="1"/>
    <col min="7683" max="7683" width="12.88671875" style="71" customWidth="1"/>
    <col min="7684" max="7684" width="5.44140625" style="71" customWidth="1"/>
    <col min="7685" max="7685" width="6.6640625" style="71" customWidth="1"/>
    <col min="7686" max="7686" width="1.77734375" style="71" customWidth="1"/>
    <col min="7687" max="7687" width="8.6640625" style="71" customWidth="1"/>
    <col min="7688" max="7688" width="1.77734375" style="71" customWidth="1"/>
    <col min="7689" max="7689" width="13.109375" style="71" customWidth="1"/>
    <col min="7690" max="7690" width="1.77734375" style="71" customWidth="1"/>
    <col min="7691" max="7691" width="12.21875" style="71" customWidth="1"/>
    <col min="7692" max="7937" width="9" style="71"/>
    <col min="7938" max="7938" width="15.88671875" style="71" customWidth="1"/>
    <col min="7939" max="7939" width="12.88671875" style="71" customWidth="1"/>
    <col min="7940" max="7940" width="5.44140625" style="71" customWidth="1"/>
    <col min="7941" max="7941" width="6.6640625" style="71" customWidth="1"/>
    <col min="7942" max="7942" width="1.77734375" style="71" customWidth="1"/>
    <col min="7943" max="7943" width="8.6640625" style="71" customWidth="1"/>
    <col min="7944" max="7944" width="1.77734375" style="71" customWidth="1"/>
    <col min="7945" max="7945" width="13.109375" style="71" customWidth="1"/>
    <col min="7946" max="7946" width="1.77734375" style="71" customWidth="1"/>
    <col min="7947" max="7947" width="12.21875" style="71" customWidth="1"/>
    <col min="7948" max="8193" width="9" style="71"/>
    <col min="8194" max="8194" width="15.88671875" style="71" customWidth="1"/>
    <col min="8195" max="8195" width="12.88671875" style="71" customWidth="1"/>
    <col min="8196" max="8196" width="5.44140625" style="71" customWidth="1"/>
    <col min="8197" max="8197" width="6.6640625" style="71" customWidth="1"/>
    <col min="8198" max="8198" width="1.77734375" style="71" customWidth="1"/>
    <col min="8199" max="8199" width="8.6640625" style="71" customWidth="1"/>
    <col min="8200" max="8200" width="1.77734375" style="71" customWidth="1"/>
    <col min="8201" max="8201" width="13.109375" style="71" customWidth="1"/>
    <col min="8202" max="8202" width="1.77734375" style="71" customWidth="1"/>
    <col min="8203" max="8203" width="12.21875" style="71" customWidth="1"/>
    <col min="8204" max="8449" width="9" style="71"/>
    <col min="8450" max="8450" width="15.88671875" style="71" customWidth="1"/>
    <col min="8451" max="8451" width="12.88671875" style="71" customWidth="1"/>
    <col min="8452" max="8452" width="5.44140625" style="71" customWidth="1"/>
    <col min="8453" max="8453" width="6.6640625" style="71" customWidth="1"/>
    <col min="8454" max="8454" width="1.77734375" style="71" customWidth="1"/>
    <col min="8455" max="8455" width="8.6640625" style="71" customWidth="1"/>
    <col min="8456" max="8456" width="1.77734375" style="71" customWidth="1"/>
    <col min="8457" max="8457" width="13.109375" style="71" customWidth="1"/>
    <col min="8458" max="8458" width="1.77734375" style="71" customWidth="1"/>
    <col min="8459" max="8459" width="12.21875" style="71" customWidth="1"/>
    <col min="8460" max="8705" width="9" style="71"/>
    <col min="8706" max="8706" width="15.88671875" style="71" customWidth="1"/>
    <col min="8707" max="8707" width="12.88671875" style="71" customWidth="1"/>
    <col min="8708" max="8708" width="5.44140625" style="71" customWidth="1"/>
    <col min="8709" max="8709" width="6.6640625" style="71" customWidth="1"/>
    <col min="8710" max="8710" width="1.77734375" style="71" customWidth="1"/>
    <col min="8711" max="8711" width="8.6640625" style="71" customWidth="1"/>
    <col min="8712" max="8712" width="1.77734375" style="71" customWidth="1"/>
    <col min="8713" max="8713" width="13.109375" style="71" customWidth="1"/>
    <col min="8714" max="8714" width="1.77734375" style="71" customWidth="1"/>
    <col min="8715" max="8715" width="12.21875" style="71" customWidth="1"/>
    <col min="8716" max="8961" width="9" style="71"/>
    <col min="8962" max="8962" width="15.88671875" style="71" customWidth="1"/>
    <col min="8963" max="8963" width="12.88671875" style="71" customWidth="1"/>
    <col min="8964" max="8964" width="5.44140625" style="71" customWidth="1"/>
    <col min="8965" max="8965" width="6.6640625" style="71" customWidth="1"/>
    <col min="8966" max="8966" width="1.77734375" style="71" customWidth="1"/>
    <col min="8967" max="8967" width="8.6640625" style="71" customWidth="1"/>
    <col min="8968" max="8968" width="1.77734375" style="71" customWidth="1"/>
    <col min="8969" max="8969" width="13.109375" style="71" customWidth="1"/>
    <col min="8970" max="8970" width="1.77734375" style="71" customWidth="1"/>
    <col min="8971" max="8971" width="12.21875" style="71" customWidth="1"/>
    <col min="8972" max="9217" width="9" style="71"/>
    <col min="9218" max="9218" width="15.88671875" style="71" customWidth="1"/>
    <col min="9219" max="9219" width="12.88671875" style="71" customWidth="1"/>
    <col min="9220" max="9220" width="5.44140625" style="71" customWidth="1"/>
    <col min="9221" max="9221" width="6.6640625" style="71" customWidth="1"/>
    <col min="9222" max="9222" width="1.77734375" style="71" customWidth="1"/>
    <col min="9223" max="9223" width="8.6640625" style="71" customWidth="1"/>
    <col min="9224" max="9224" width="1.77734375" style="71" customWidth="1"/>
    <col min="9225" max="9225" width="13.109375" style="71" customWidth="1"/>
    <col min="9226" max="9226" width="1.77734375" style="71" customWidth="1"/>
    <col min="9227" max="9227" width="12.21875" style="71" customWidth="1"/>
    <col min="9228" max="9473" width="9" style="71"/>
    <col min="9474" max="9474" width="15.88671875" style="71" customWidth="1"/>
    <col min="9475" max="9475" width="12.88671875" style="71" customWidth="1"/>
    <col min="9476" max="9476" width="5.44140625" style="71" customWidth="1"/>
    <col min="9477" max="9477" width="6.6640625" style="71" customWidth="1"/>
    <col min="9478" max="9478" width="1.77734375" style="71" customWidth="1"/>
    <col min="9479" max="9479" width="8.6640625" style="71" customWidth="1"/>
    <col min="9480" max="9480" width="1.77734375" style="71" customWidth="1"/>
    <col min="9481" max="9481" width="13.109375" style="71" customWidth="1"/>
    <col min="9482" max="9482" width="1.77734375" style="71" customWidth="1"/>
    <col min="9483" max="9483" width="12.21875" style="71" customWidth="1"/>
    <col min="9484" max="9729" width="9" style="71"/>
    <col min="9730" max="9730" width="15.88671875" style="71" customWidth="1"/>
    <col min="9731" max="9731" width="12.88671875" style="71" customWidth="1"/>
    <col min="9732" max="9732" width="5.44140625" style="71" customWidth="1"/>
    <col min="9733" max="9733" width="6.6640625" style="71" customWidth="1"/>
    <col min="9734" max="9734" width="1.77734375" style="71" customWidth="1"/>
    <col min="9735" max="9735" width="8.6640625" style="71" customWidth="1"/>
    <col min="9736" max="9736" width="1.77734375" style="71" customWidth="1"/>
    <col min="9737" max="9737" width="13.109375" style="71" customWidth="1"/>
    <col min="9738" max="9738" width="1.77734375" style="71" customWidth="1"/>
    <col min="9739" max="9739" width="12.21875" style="71" customWidth="1"/>
    <col min="9740" max="9985" width="9" style="71"/>
    <col min="9986" max="9986" width="15.88671875" style="71" customWidth="1"/>
    <col min="9987" max="9987" width="12.88671875" style="71" customWidth="1"/>
    <col min="9988" max="9988" width="5.44140625" style="71" customWidth="1"/>
    <col min="9989" max="9989" width="6.6640625" style="71" customWidth="1"/>
    <col min="9990" max="9990" width="1.77734375" style="71" customWidth="1"/>
    <col min="9991" max="9991" width="8.6640625" style="71" customWidth="1"/>
    <col min="9992" max="9992" width="1.77734375" style="71" customWidth="1"/>
    <col min="9993" max="9993" width="13.109375" style="71" customWidth="1"/>
    <col min="9994" max="9994" width="1.77734375" style="71" customWidth="1"/>
    <col min="9995" max="9995" width="12.21875" style="71" customWidth="1"/>
    <col min="9996" max="10241" width="9" style="71"/>
    <col min="10242" max="10242" width="15.88671875" style="71" customWidth="1"/>
    <col min="10243" max="10243" width="12.88671875" style="71" customWidth="1"/>
    <col min="10244" max="10244" width="5.44140625" style="71" customWidth="1"/>
    <col min="10245" max="10245" width="6.6640625" style="71" customWidth="1"/>
    <col min="10246" max="10246" width="1.77734375" style="71" customWidth="1"/>
    <col min="10247" max="10247" width="8.6640625" style="71" customWidth="1"/>
    <col min="10248" max="10248" width="1.77734375" style="71" customWidth="1"/>
    <col min="10249" max="10249" width="13.109375" style="71" customWidth="1"/>
    <col min="10250" max="10250" width="1.77734375" style="71" customWidth="1"/>
    <col min="10251" max="10251" width="12.21875" style="71" customWidth="1"/>
    <col min="10252" max="10497" width="9" style="71"/>
    <col min="10498" max="10498" width="15.88671875" style="71" customWidth="1"/>
    <col min="10499" max="10499" width="12.88671875" style="71" customWidth="1"/>
    <col min="10500" max="10500" width="5.44140625" style="71" customWidth="1"/>
    <col min="10501" max="10501" width="6.6640625" style="71" customWidth="1"/>
    <col min="10502" max="10502" width="1.77734375" style="71" customWidth="1"/>
    <col min="10503" max="10503" width="8.6640625" style="71" customWidth="1"/>
    <col min="10504" max="10504" width="1.77734375" style="71" customWidth="1"/>
    <col min="10505" max="10505" width="13.109375" style="71" customWidth="1"/>
    <col min="10506" max="10506" width="1.77734375" style="71" customWidth="1"/>
    <col min="10507" max="10507" width="12.21875" style="71" customWidth="1"/>
    <col min="10508" max="10753" width="9" style="71"/>
    <col min="10754" max="10754" width="15.88671875" style="71" customWidth="1"/>
    <col min="10755" max="10755" width="12.88671875" style="71" customWidth="1"/>
    <col min="10756" max="10756" width="5.44140625" style="71" customWidth="1"/>
    <col min="10757" max="10757" width="6.6640625" style="71" customWidth="1"/>
    <col min="10758" max="10758" width="1.77734375" style="71" customWidth="1"/>
    <col min="10759" max="10759" width="8.6640625" style="71" customWidth="1"/>
    <col min="10760" max="10760" width="1.77734375" style="71" customWidth="1"/>
    <col min="10761" max="10761" width="13.109375" style="71" customWidth="1"/>
    <col min="10762" max="10762" width="1.77734375" style="71" customWidth="1"/>
    <col min="10763" max="10763" width="12.21875" style="71" customWidth="1"/>
    <col min="10764" max="11009" width="9" style="71"/>
    <col min="11010" max="11010" width="15.88671875" style="71" customWidth="1"/>
    <col min="11011" max="11011" width="12.88671875" style="71" customWidth="1"/>
    <col min="11012" max="11012" width="5.44140625" style="71" customWidth="1"/>
    <col min="11013" max="11013" width="6.6640625" style="71" customWidth="1"/>
    <col min="11014" max="11014" width="1.77734375" style="71" customWidth="1"/>
    <col min="11015" max="11015" width="8.6640625" style="71" customWidth="1"/>
    <col min="11016" max="11016" width="1.77734375" style="71" customWidth="1"/>
    <col min="11017" max="11017" width="13.109375" style="71" customWidth="1"/>
    <col min="11018" max="11018" width="1.77734375" style="71" customWidth="1"/>
    <col min="11019" max="11019" width="12.21875" style="71" customWidth="1"/>
    <col min="11020" max="11265" width="9" style="71"/>
    <col min="11266" max="11266" width="15.88671875" style="71" customWidth="1"/>
    <col min="11267" max="11267" width="12.88671875" style="71" customWidth="1"/>
    <col min="11268" max="11268" width="5.44140625" style="71" customWidth="1"/>
    <col min="11269" max="11269" width="6.6640625" style="71" customWidth="1"/>
    <col min="11270" max="11270" width="1.77734375" style="71" customWidth="1"/>
    <col min="11271" max="11271" width="8.6640625" style="71" customWidth="1"/>
    <col min="11272" max="11272" width="1.77734375" style="71" customWidth="1"/>
    <col min="11273" max="11273" width="13.109375" style="71" customWidth="1"/>
    <col min="11274" max="11274" width="1.77734375" style="71" customWidth="1"/>
    <col min="11275" max="11275" width="12.21875" style="71" customWidth="1"/>
    <col min="11276" max="11521" width="9" style="71"/>
    <col min="11522" max="11522" width="15.88671875" style="71" customWidth="1"/>
    <col min="11523" max="11523" width="12.88671875" style="71" customWidth="1"/>
    <col min="11524" max="11524" width="5.44140625" style="71" customWidth="1"/>
    <col min="11525" max="11525" width="6.6640625" style="71" customWidth="1"/>
    <col min="11526" max="11526" width="1.77734375" style="71" customWidth="1"/>
    <col min="11527" max="11527" width="8.6640625" style="71" customWidth="1"/>
    <col min="11528" max="11528" width="1.77734375" style="71" customWidth="1"/>
    <col min="11529" max="11529" width="13.109375" style="71" customWidth="1"/>
    <col min="11530" max="11530" width="1.77734375" style="71" customWidth="1"/>
    <col min="11531" max="11531" width="12.21875" style="71" customWidth="1"/>
    <col min="11532" max="11777" width="9" style="71"/>
    <col min="11778" max="11778" width="15.88671875" style="71" customWidth="1"/>
    <col min="11779" max="11779" width="12.88671875" style="71" customWidth="1"/>
    <col min="11780" max="11780" width="5.44140625" style="71" customWidth="1"/>
    <col min="11781" max="11781" width="6.6640625" style="71" customWidth="1"/>
    <col min="11782" max="11782" width="1.77734375" style="71" customWidth="1"/>
    <col min="11783" max="11783" width="8.6640625" style="71" customWidth="1"/>
    <col min="11784" max="11784" width="1.77734375" style="71" customWidth="1"/>
    <col min="11785" max="11785" width="13.109375" style="71" customWidth="1"/>
    <col min="11786" max="11786" width="1.77734375" style="71" customWidth="1"/>
    <col min="11787" max="11787" width="12.21875" style="71" customWidth="1"/>
    <col min="11788" max="12033" width="9" style="71"/>
    <col min="12034" max="12034" width="15.88671875" style="71" customWidth="1"/>
    <col min="12035" max="12035" width="12.88671875" style="71" customWidth="1"/>
    <col min="12036" max="12036" width="5.44140625" style="71" customWidth="1"/>
    <col min="12037" max="12037" width="6.6640625" style="71" customWidth="1"/>
    <col min="12038" max="12038" width="1.77734375" style="71" customWidth="1"/>
    <col min="12039" max="12039" width="8.6640625" style="71" customWidth="1"/>
    <col min="12040" max="12040" width="1.77734375" style="71" customWidth="1"/>
    <col min="12041" max="12041" width="13.109375" style="71" customWidth="1"/>
    <col min="12042" max="12042" width="1.77734375" style="71" customWidth="1"/>
    <col min="12043" max="12043" width="12.21875" style="71" customWidth="1"/>
    <col min="12044" max="12289" width="9" style="71"/>
    <col min="12290" max="12290" width="15.88671875" style="71" customWidth="1"/>
    <col min="12291" max="12291" width="12.88671875" style="71" customWidth="1"/>
    <col min="12292" max="12292" width="5.44140625" style="71" customWidth="1"/>
    <col min="12293" max="12293" width="6.6640625" style="71" customWidth="1"/>
    <col min="12294" max="12294" width="1.77734375" style="71" customWidth="1"/>
    <col min="12295" max="12295" width="8.6640625" style="71" customWidth="1"/>
    <col min="12296" max="12296" width="1.77734375" style="71" customWidth="1"/>
    <col min="12297" max="12297" width="13.109375" style="71" customWidth="1"/>
    <col min="12298" max="12298" width="1.77734375" style="71" customWidth="1"/>
    <col min="12299" max="12299" width="12.21875" style="71" customWidth="1"/>
    <col min="12300" max="12545" width="9" style="71"/>
    <col min="12546" max="12546" width="15.88671875" style="71" customWidth="1"/>
    <col min="12547" max="12547" width="12.88671875" style="71" customWidth="1"/>
    <col min="12548" max="12548" width="5.44140625" style="71" customWidth="1"/>
    <col min="12549" max="12549" width="6.6640625" style="71" customWidth="1"/>
    <col min="12550" max="12550" width="1.77734375" style="71" customWidth="1"/>
    <col min="12551" max="12551" width="8.6640625" style="71" customWidth="1"/>
    <col min="12552" max="12552" width="1.77734375" style="71" customWidth="1"/>
    <col min="12553" max="12553" width="13.109375" style="71" customWidth="1"/>
    <col min="12554" max="12554" width="1.77734375" style="71" customWidth="1"/>
    <col min="12555" max="12555" width="12.21875" style="71" customWidth="1"/>
    <col min="12556" max="12801" width="9" style="71"/>
    <col min="12802" max="12802" width="15.88671875" style="71" customWidth="1"/>
    <col min="12803" max="12803" width="12.88671875" style="71" customWidth="1"/>
    <col min="12804" max="12804" width="5.44140625" style="71" customWidth="1"/>
    <col min="12805" max="12805" width="6.6640625" style="71" customWidth="1"/>
    <col min="12806" max="12806" width="1.77734375" style="71" customWidth="1"/>
    <col min="12807" max="12807" width="8.6640625" style="71" customWidth="1"/>
    <col min="12808" max="12808" width="1.77734375" style="71" customWidth="1"/>
    <col min="12809" max="12809" width="13.109375" style="71" customWidth="1"/>
    <col min="12810" max="12810" width="1.77734375" style="71" customWidth="1"/>
    <col min="12811" max="12811" width="12.21875" style="71" customWidth="1"/>
    <col min="12812" max="13057" width="9" style="71"/>
    <col min="13058" max="13058" width="15.88671875" style="71" customWidth="1"/>
    <col min="13059" max="13059" width="12.88671875" style="71" customWidth="1"/>
    <col min="13060" max="13060" width="5.44140625" style="71" customWidth="1"/>
    <col min="13061" max="13061" width="6.6640625" style="71" customWidth="1"/>
    <col min="13062" max="13062" width="1.77734375" style="71" customWidth="1"/>
    <col min="13063" max="13063" width="8.6640625" style="71" customWidth="1"/>
    <col min="13064" max="13064" width="1.77734375" style="71" customWidth="1"/>
    <col min="13065" max="13065" width="13.109375" style="71" customWidth="1"/>
    <col min="13066" max="13066" width="1.77734375" style="71" customWidth="1"/>
    <col min="13067" max="13067" width="12.21875" style="71" customWidth="1"/>
    <col min="13068" max="13313" width="9" style="71"/>
    <col min="13314" max="13314" width="15.88671875" style="71" customWidth="1"/>
    <col min="13315" max="13315" width="12.88671875" style="71" customWidth="1"/>
    <col min="13316" max="13316" width="5.44140625" style="71" customWidth="1"/>
    <col min="13317" max="13317" width="6.6640625" style="71" customWidth="1"/>
    <col min="13318" max="13318" width="1.77734375" style="71" customWidth="1"/>
    <col min="13319" max="13319" width="8.6640625" style="71" customWidth="1"/>
    <col min="13320" max="13320" width="1.77734375" style="71" customWidth="1"/>
    <col min="13321" max="13321" width="13.109375" style="71" customWidth="1"/>
    <col min="13322" max="13322" width="1.77734375" style="71" customWidth="1"/>
    <col min="13323" max="13323" width="12.21875" style="71" customWidth="1"/>
    <col min="13324" max="13569" width="9" style="71"/>
    <col min="13570" max="13570" width="15.88671875" style="71" customWidth="1"/>
    <col min="13571" max="13571" width="12.88671875" style="71" customWidth="1"/>
    <col min="13572" max="13572" width="5.44140625" style="71" customWidth="1"/>
    <col min="13573" max="13573" width="6.6640625" style="71" customWidth="1"/>
    <col min="13574" max="13574" width="1.77734375" style="71" customWidth="1"/>
    <col min="13575" max="13575" width="8.6640625" style="71" customWidth="1"/>
    <col min="13576" max="13576" width="1.77734375" style="71" customWidth="1"/>
    <col min="13577" max="13577" width="13.109375" style="71" customWidth="1"/>
    <col min="13578" max="13578" width="1.77734375" style="71" customWidth="1"/>
    <col min="13579" max="13579" width="12.21875" style="71" customWidth="1"/>
    <col min="13580" max="13825" width="9" style="71"/>
    <col min="13826" max="13826" width="15.88671875" style="71" customWidth="1"/>
    <col min="13827" max="13827" width="12.88671875" style="71" customWidth="1"/>
    <col min="13828" max="13828" width="5.44140625" style="71" customWidth="1"/>
    <col min="13829" max="13829" width="6.6640625" style="71" customWidth="1"/>
    <col min="13830" max="13830" width="1.77734375" style="71" customWidth="1"/>
    <col min="13831" max="13831" width="8.6640625" style="71" customWidth="1"/>
    <col min="13832" max="13832" width="1.77734375" style="71" customWidth="1"/>
    <col min="13833" max="13833" width="13.109375" style="71" customWidth="1"/>
    <col min="13834" max="13834" width="1.77734375" style="71" customWidth="1"/>
    <col min="13835" max="13835" width="12.21875" style="71" customWidth="1"/>
    <col min="13836" max="14081" width="9" style="71"/>
    <col min="14082" max="14082" width="15.88671875" style="71" customWidth="1"/>
    <col min="14083" max="14083" width="12.88671875" style="71" customWidth="1"/>
    <col min="14084" max="14084" width="5.44140625" style="71" customWidth="1"/>
    <col min="14085" max="14085" width="6.6640625" style="71" customWidth="1"/>
    <col min="14086" max="14086" width="1.77734375" style="71" customWidth="1"/>
    <col min="14087" max="14087" width="8.6640625" style="71" customWidth="1"/>
    <col min="14088" max="14088" width="1.77734375" style="71" customWidth="1"/>
    <col min="14089" max="14089" width="13.109375" style="71" customWidth="1"/>
    <col min="14090" max="14090" width="1.77734375" style="71" customWidth="1"/>
    <col min="14091" max="14091" width="12.21875" style="71" customWidth="1"/>
    <col min="14092" max="14337" width="9" style="71"/>
    <col min="14338" max="14338" width="15.88671875" style="71" customWidth="1"/>
    <col min="14339" max="14339" width="12.88671875" style="71" customWidth="1"/>
    <col min="14340" max="14340" width="5.44140625" style="71" customWidth="1"/>
    <col min="14341" max="14341" width="6.6640625" style="71" customWidth="1"/>
    <col min="14342" max="14342" width="1.77734375" style="71" customWidth="1"/>
    <col min="14343" max="14343" width="8.6640625" style="71" customWidth="1"/>
    <col min="14344" max="14344" width="1.77734375" style="71" customWidth="1"/>
    <col min="14345" max="14345" width="13.109375" style="71" customWidth="1"/>
    <col min="14346" max="14346" width="1.77734375" style="71" customWidth="1"/>
    <col min="14347" max="14347" width="12.21875" style="71" customWidth="1"/>
    <col min="14348" max="14593" width="9" style="71"/>
    <col min="14594" max="14594" width="15.88671875" style="71" customWidth="1"/>
    <col min="14595" max="14595" width="12.88671875" style="71" customWidth="1"/>
    <col min="14596" max="14596" width="5.44140625" style="71" customWidth="1"/>
    <col min="14597" max="14597" width="6.6640625" style="71" customWidth="1"/>
    <col min="14598" max="14598" width="1.77734375" style="71" customWidth="1"/>
    <col min="14599" max="14599" width="8.6640625" style="71" customWidth="1"/>
    <col min="14600" max="14600" width="1.77734375" style="71" customWidth="1"/>
    <col min="14601" max="14601" width="13.109375" style="71" customWidth="1"/>
    <col min="14602" max="14602" width="1.77734375" style="71" customWidth="1"/>
    <col min="14603" max="14603" width="12.21875" style="71" customWidth="1"/>
    <col min="14604" max="14849" width="9" style="71"/>
    <col min="14850" max="14850" width="15.88671875" style="71" customWidth="1"/>
    <col min="14851" max="14851" width="12.88671875" style="71" customWidth="1"/>
    <col min="14852" max="14852" width="5.44140625" style="71" customWidth="1"/>
    <col min="14853" max="14853" width="6.6640625" style="71" customWidth="1"/>
    <col min="14854" max="14854" width="1.77734375" style="71" customWidth="1"/>
    <col min="14855" max="14855" width="8.6640625" style="71" customWidth="1"/>
    <col min="14856" max="14856" width="1.77734375" style="71" customWidth="1"/>
    <col min="14857" max="14857" width="13.109375" style="71" customWidth="1"/>
    <col min="14858" max="14858" width="1.77734375" style="71" customWidth="1"/>
    <col min="14859" max="14859" width="12.21875" style="71" customWidth="1"/>
    <col min="14860" max="15105" width="9" style="71"/>
    <col min="15106" max="15106" width="15.88671875" style="71" customWidth="1"/>
    <col min="15107" max="15107" width="12.88671875" style="71" customWidth="1"/>
    <col min="15108" max="15108" width="5.44140625" style="71" customWidth="1"/>
    <col min="15109" max="15109" width="6.6640625" style="71" customWidth="1"/>
    <col min="15110" max="15110" width="1.77734375" style="71" customWidth="1"/>
    <col min="15111" max="15111" width="8.6640625" style="71" customWidth="1"/>
    <col min="15112" max="15112" width="1.77734375" style="71" customWidth="1"/>
    <col min="15113" max="15113" width="13.109375" style="71" customWidth="1"/>
    <col min="15114" max="15114" width="1.77734375" style="71" customWidth="1"/>
    <col min="15115" max="15115" width="12.21875" style="71" customWidth="1"/>
    <col min="15116" max="15361" width="9" style="71"/>
    <col min="15362" max="15362" width="15.88671875" style="71" customWidth="1"/>
    <col min="15363" max="15363" width="12.88671875" style="71" customWidth="1"/>
    <col min="15364" max="15364" width="5.44140625" style="71" customWidth="1"/>
    <col min="15365" max="15365" width="6.6640625" style="71" customWidth="1"/>
    <col min="15366" max="15366" width="1.77734375" style="71" customWidth="1"/>
    <col min="15367" max="15367" width="8.6640625" style="71" customWidth="1"/>
    <col min="15368" max="15368" width="1.77734375" style="71" customWidth="1"/>
    <col min="15369" max="15369" width="13.109375" style="71" customWidth="1"/>
    <col min="15370" max="15370" width="1.77734375" style="71" customWidth="1"/>
    <col min="15371" max="15371" width="12.21875" style="71" customWidth="1"/>
    <col min="15372" max="15617" width="9" style="71"/>
    <col min="15618" max="15618" width="15.88671875" style="71" customWidth="1"/>
    <col min="15619" max="15619" width="12.88671875" style="71" customWidth="1"/>
    <col min="15620" max="15620" width="5.44140625" style="71" customWidth="1"/>
    <col min="15621" max="15621" width="6.6640625" style="71" customWidth="1"/>
    <col min="15622" max="15622" width="1.77734375" style="71" customWidth="1"/>
    <col min="15623" max="15623" width="8.6640625" style="71" customWidth="1"/>
    <col min="15624" max="15624" width="1.77734375" style="71" customWidth="1"/>
    <col min="15625" max="15625" width="13.109375" style="71" customWidth="1"/>
    <col min="15626" max="15626" width="1.77734375" style="71" customWidth="1"/>
    <col min="15627" max="15627" width="12.21875" style="71" customWidth="1"/>
    <col min="15628" max="15873" width="9" style="71"/>
    <col min="15874" max="15874" width="15.88671875" style="71" customWidth="1"/>
    <col min="15875" max="15875" width="12.88671875" style="71" customWidth="1"/>
    <col min="15876" max="15876" width="5.44140625" style="71" customWidth="1"/>
    <col min="15877" max="15877" width="6.6640625" style="71" customWidth="1"/>
    <col min="15878" max="15878" width="1.77734375" style="71" customWidth="1"/>
    <col min="15879" max="15879" width="8.6640625" style="71" customWidth="1"/>
    <col min="15880" max="15880" width="1.77734375" style="71" customWidth="1"/>
    <col min="15881" max="15881" width="13.109375" style="71" customWidth="1"/>
    <col min="15882" max="15882" width="1.77734375" style="71" customWidth="1"/>
    <col min="15883" max="15883" width="12.21875" style="71" customWidth="1"/>
    <col min="15884" max="16129" width="9" style="71"/>
    <col min="16130" max="16130" width="15.88671875" style="71" customWidth="1"/>
    <col min="16131" max="16131" width="12.88671875" style="71" customWidth="1"/>
    <col min="16132" max="16132" width="5.44140625" style="71" customWidth="1"/>
    <col min="16133" max="16133" width="6.6640625" style="71" customWidth="1"/>
    <col min="16134" max="16134" width="1.77734375" style="71" customWidth="1"/>
    <col min="16135" max="16135" width="8.6640625" style="71" customWidth="1"/>
    <col min="16136" max="16136" width="1.77734375" style="71" customWidth="1"/>
    <col min="16137" max="16137" width="13.109375" style="71" customWidth="1"/>
    <col min="16138" max="16138" width="1.77734375" style="71" customWidth="1"/>
    <col min="16139" max="16139" width="12.21875" style="71" customWidth="1"/>
    <col min="16140" max="16384" width="9" style="71"/>
  </cols>
  <sheetData>
    <row r="2" ht="21" customHeight="1" x14ac:dyDescent="0.15"/>
    <row r="3" ht="21" customHeight="1" x14ac:dyDescent="0.15"/>
    <row r="4" ht="18" customHeight="1" x14ac:dyDescent="0.15"/>
    <row r="5" ht="18" customHeight="1" x14ac:dyDescent="0.15"/>
    <row r="6" ht="18" customHeight="1" x14ac:dyDescent="0.15"/>
    <row r="7" ht="18" customHeight="1" x14ac:dyDescent="0.15"/>
    <row r="8" ht="18" customHeight="1" x14ac:dyDescent="0.15"/>
    <row r="9" ht="18" customHeight="1" x14ac:dyDescent="0.15"/>
    <row r="10" ht="18" customHeight="1" x14ac:dyDescent="0.15"/>
    <row r="11" ht="18" customHeight="1" x14ac:dyDescent="0.15"/>
    <row r="12" ht="18" customHeight="1" x14ac:dyDescent="0.15"/>
    <row r="13" ht="18" customHeight="1" x14ac:dyDescent="0.15"/>
    <row r="14" ht="18" customHeight="1" x14ac:dyDescent="0.15"/>
    <row r="15" ht="18" customHeight="1" x14ac:dyDescent="0.15"/>
    <row r="16" ht="18" customHeight="1" x14ac:dyDescent="0.15"/>
    <row r="17" spans="2:11" ht="12" customHeight="1" thickBot="1" x14ac:dyDescent="0.2"/>
    <row r="18" spans="2:11" ht="21" customHeight="1" x14ac:dyDescent="0.15">
      <c r="B18" s="147" t="s">
        <v>164</v>
      </c>
      <c r="C18" s="140" t="s">
        <v>154</v>
      </c>
      <c r="D18" s="140"/>
      <c r="E18" s="140"/>
      <c r="F18" s="140"/>
      <c r="G18" s="140"/>
      <c r="H18" s="140"/>
      <c r="I18" s="140"/>
      <c r="J18" s="148"/>
      <c r="K18" s="149"/>
    </row>
    <row r="19" spans="2:11" ht="21" customHeight="1" x14ac:dyDescent="0.15">
      <c r="B19" s="73" t="s">
        <v>155</v>
      </c>
      <c r="C19" s="75" t="s">
        <v>156</v>
      </c>
      <c r="D19" s="75" t="s">
        <v>157</v>
      </c>
      <c r="E19" s="141" t="s">
        <v>158</v>
      </c>
      <c r="F19" s="79"/>
      <c r="G19" s="141" t="s">
        <v>159</v>
      </c>
      <c r="H19" s="79"/>
      <c r="I19" s="141" t="s">
        <v>160</v>
      </c>
      <c r="J19" s="79"/>
      <c r="K19" s="86" t="s">
        <v>161</v>
      </c>
    </row>
    <row r="20" spans="2:11" ht="18" customHeight="1" x14ac:dyDescent="0.15">
      <c r="B20" s="150">
        <f>入力シート２!B41</f>
        <v>0</v>
      </c>
      <c r="C20" s="144"/>
      <c r="D20" s="75">
        <f>入力シート２!E41</f>
        <v>0</v>
      </c>
      <c r="E20" s="151">
        <f>入力シート２!F41</f>
        <v>0</v>
      </c>
      <c r="F20" s="85"/>
      <c r="G20" s="91"/>
      <c r="H20" s="90"/>
      <c r="I20" s="91">
        <f>入力シート２!G41</f>
        <v>0</v>
      </c>
      <c r="J20" s="85"/>
      <c r="K20" s="72"/>
    </row>
    <row r="21" spans="2:11" ht="18" customHeight="1" x14ac:dyDescent="0.15">
      <c r="B21" s="150">
        <f>入力シート２!B42</f>
        <v>0</v>
      </c>
      <c r="C21" s="144"/>
      <c r="D21" s="75">
        <f>入力シート２!E42</f>
        <v>0</v>
      </c>
      <c r="E21" s="151">
        <f>入力シート２!F42</f>
        <v>0</v>
      </c>
      <c r="F21" s="85"/>
      <c r="G21" s="91"/>
      <c r="H21" s="90"/>
      <c r="I21" s="91">
        <f>入力シート２!G42</f>
        <v>0</v>
      </c>
      <c r="J21" s="85"/>
      <c r="K21" s="72"/>
    </row>
    <row r="22" spans="2:11" ht="18" customHeight="1" x14ac:dyDescent="0.15">
      <c r="B22" s="150">
        <f>入力シート２!B43</f>
        <v>0</v>
      </c>
      <c r="C22" s="144"/>
      <c r="D22" s="75">
        <f>入力シート２!E43</f>
        <v>0</v>
      </c>
      <c r="E22" s="151">
        <f>入力シート２!F43</f>
        <v>0</v>
      </c>
      <c r="F22" s="85"/>
      <c r="G22" s="91"/>
      <c r="H22" s="90"/>
      <c r="I22" s="91">
        <f>入力シート２!G43</f>
        <v>0</v>
      </c>
      <c r="J22" s="85"/>
      <c r="K22" s="72"/>
    </row>
    <row r="23" spans="2:11" ht="18" customHeight="1" x14ac:dyDescent="0.15">
      <c r="B23" s="150">
        <f>入力シート２!B44</f>
        <v>0</v>
      </c>
      <c r="C23" s="144"/>
      <c r="D23" s="75">
        <f>入力シート２!E44</f>
        <v>0</v>
      </c>
      <c r="E23" s="151">
        <f>入力シート２!F44</f>
        <v>0</v>
      </c>
      <c r="F23" s="85"/>
      <c r="G23" s="91"/>
      <c r="H23" s="90"/>
      <c r="I23" s="91">
        <f>入力シート２!G44</f>
        <v>0</v>
      </c>
      <c r="J23" s="85"/>
      <c r="K23" s="72"/>
    </row>
    <row r="24" spans="2:11" ht="18" customHeight="1" x14ac:dyDescent="0.15">
      <c r="B24" s="150"/>
      <c r="C24" s="144"/>
      <c r="D24" s="75"/>
      <c r="E24" s="151"/>
      <c r="F24" s="85"/>
      <c r="G24" s="91"/>
      <c r="H24" s="90"/>
      <c r="I24" s="91"/>
      <c r="J24" s="85"/>
      <c r="K24" s="72"/>
    </row>
    <row r="25" spans="2:11" ht="18" customHeight="1" x14ac:dyDescent="0.15">
      <c r="B25" s="73" t="s">
        <v>162</v>
      </c>
      <c r="C25" s="87"/>
      <c r="D25" s="87"/>
      <c r="E25" s="87"/>
      <c r="F25" s="85"/>
      <c r="G25" s="91"/>
      <c r="H25" s="90"/>
      <c r="I25" s="91">
        <f>SUM(I20:I24)</f>
        <v>0</v>
      </c>
      <c r="J25" s="85"/>
      <c r="K25" s="92"/>
    </row>
    <row r="26" spans="2:11" ht="18" customHeight="1" x14ac:dyDescent="0.15">
      <c r="B26" s="93"/>
      <c r="C26" s="87"/>
      <c r="D26" s="87"/>
      <c r="E26" s="87"/>
      <c r="F26" s="85"/>
      <c r="G26" s="94" t="s">
        <v>163</v>
      </c>
      <c r="H26" s="85"/>
      <c r="I26" s="91">
        <f>ROUNDDOWN(I25,-3)</f>
        <v>0</v>
      </c>
      <c r="J26" s="85"/>
      <c r="K26" s="92"/>
    </row>
    <row r="27" spans="2:11" ht="18" customHeight="1" thickBot="1" x14ac:dyDescent="0.2">
      <c r="B27" s="95"/>
      <c r="C27" s="96"/>
      <c r="D27" s="96"/>
      <c r="E27" s="96"/>
      <c r="F27" s="97"/>
      <c r="G27" s="96"/>
      <c r="H27" s="97"/>
      <c r="I27" s="96"/>
      <c r="J27" s="97"/>
      <c r="K27" s="98"/>
    </row>
    <row r="28" spans="2:11" ht="12" customHeight="1" thickBot="1" x14ac:dyDescent="0.2"/>
    <row r="29" spans="2:11" ht="21" customHeight="1" x14ac:dyDescent="0.15">
      <c r="B29" s="147" t="s">
        <v>165</v>
      </c>
      <c r="C29" s="140" t="s">
        <v>202</v>
      </c>
      <c r="D29" s="140"/>
      <c r="E29" s="140"/>
      <c r="F29" s="140"/>
      <c r="G29" s="140"/>
      <c r="H29" s="140"/>
      <c r="I29" s="140"/>
      <c r="J29" s="148"/>
      <c r="K29" s="149"/>
    </row>
    <row r="30" spans="2:11" ht="21" customHeight="1" x14ac:dyDescent="0.15">
      <c r="B30" s="73" t="s">
        <v>155</v>
      </c>
      <c r="C30" s="75" t="s">
        <v>156</v>
      </c>
      <c r="D30" s="75" t="s">
        <v>157</v>
      </c>
      <c r="E30" s="141" t="s">
        <v>158</v>
      </c>
      <c r="F30" s="79"/>
      <c r="G30" s="141" t="s">
        <v>159</v>
      </c>
      <c r="H30" s="79"/>
      <c r="I30" s="141" t="s">
        <v>160</v>
      </c>
      <c r="J30" s="79"/>
      <c r="K30" s="86" t="s">
        <v>161</v>
      </c>
    </row>
    <row r="31" spans="2:11" ht="18" customHeight="1" x14ac:dyDescent="0.15">
      <c r="B31" s="150">
        <f>入力シート２!B85</f>
        <v>0</v>
      </c>
      <c r="C31" s="144"/>
      <c r="D31" s="75">
        <f>入力シート２!E85</f>
        <v>0</v>
      </c>
      <c r="E31" s="692">
        <f>入力シート２!F85</f>
        <v>0</v>
      </c>
      <c r="F31" s="693"/>
      <c r="G31" s="154">
        <f>入力シート２!G85</f>
        <v>0</v>
      </c>
      <c r="H31" s="90"/>
      <c r="I31" s="91">
        <f>入力シート２!I85</f>
        <v>0</v>
      </c>
      <c r="J31" s="85"/>
      <c r="K31" s="72"/>
    </row>
    <row r="32" spans="2:11" ht="18" customHeight="1" x14ac:dyDescent="0.15">
      <c r="B32" s="150">
        <f>入力シート２!B86</f>
        <v>0</v>
      </c>
      <c r="C32" s="144"/>
      <c r="D32" s="75">
        <f>入力シート２!E86</f>
        <v>0</v>
      </c>
      <c r="E32" s="692">
        <f>入力シート２!F86</f>
        <v>0</v>
      </c>
      <c r="F32" s="693"/>
      <c r="G32" s="154">
        <f>入力シート２!G86</f>
        <v>0</v>
      </c>
      <c r="H32" s="90"/>
      <c r="I32" s="91">
        <f>入力シート２!I86</f>
        <v>0</v>
      </c>
      <c r="J32" s="85"/>
      <c r="K32" s="72"/>
    </row>
    <row r="33" spans="2:11" ht="18" customHeight="1" x14ac:dyDescent="0.15">
      <c r="B33" s="150">
        <f>入力シート２!B87</f>
        <v>0</v>
      </c>
      <c r="C33" s="144"/>
      <c r="D33" s="75">
        <f>入力シート２!E87</f>
        <v>0</v>
      </c>
      <c r="E33" s="692">
        <f>入力シート２!F87</f>
        <v>0</v>
      </c>
      <c r="F33" s="693"/>
      <c r="G33" s="154">
        <f>入力シート２!G87</f>
        <v>0</v>
      </c>
      <c r="H33" s="90"/>
      <c r="I33" s="91">
        <f>入力シート２!I87</f>
        <v>0</v>
      </c>
      <c r="J33" s="85"/>
      <c r="K33" s="72"/>
    </row>
    <row r="34" spans="2:11" ht="18" customHeight="1" x14ac:dyDescent="0.15">
      <c r="B34" s="150">
        <f>入力シート２!B88</f>
        <v>0</v>
      </c>
      <c r="C34" s="144"/>
      <c r="D34" s="75">
        <f>入力シート２!E88</f>
        <v>0</v>
      </c>
      <c r="E34" s="692">
        <f>入力シート２!F88</f>
        <v>0</v>
      </c>
      <c r="F34" s="693"/>
      <c r="G34" s="154">
        <f>入力シート２!G88</f>
        <v>0</v>
      </c>
      <c r="H34" s="90"/>
      <c r="I34" s="91">
        <f>入力シート２!I88</f>
        <v>0</v>
      </c>
      <c r="J34" s="85"/>
      <c r="K34" s="74"/>
    </row>
    <row r="35" spans="2:11" ht="18" customHeight="1" x14ac:dyDescent="0.15">
      <c r="B35" s="150">
        <f>入力シート２!B89</f>
        <v>0</v>
      </c>
      <c r="C35" s="144"/>
      <c r="D35" s="75">
        <f>入力シート２!E89</f>
        <v>0</v>
      </c>
      <c r="E35" s="692">
        <f>入力シート２!F89</f>
        <v>0</v>
      </c>
      <c r="F35" s="693"/>
      <c r="G35" s="154">
        <f>入力シート２!G89</f>
        <v>0</v>
      </c>
      <c r="H35" s="85"/>
      <c r="I35" s="91">
        <f>入力シート２!I89</f>
        <v>0</v>
      </c>
      <c r="J35" s="85"/>
      <c r="K35" s="92"/>
    </row>
    <row r="36" spans="2:11" ht="18" customHeight="1" x14ac:dyDescent="0.15">
      <c r="B36" s="150">
        <f>入力シート２!B90</f>
        <v>0</v>
      </c>
      <c r="C36" s="155">
        <v>0</v>
      </c>
      <c r="D36" s="75">
        <f>入力シート２!E90</f>
        <v>0</v>
      </c>
      <c r="E36" s="692">
        <f>入力シート２!F90</f>
        <v>0</v>
      </c>
      <c r="F36" s="693"/>
      <c r="G36" s="154">
        <f>入力シート２!G90</f>
        <v>0</v>
      </c>
      <c r="H36" s="85"/>
      <c r="I36" s="91">
        <f>入力シート２!I90</f>
        <v>0</v>
      </c>
      <c r="J36" s="79"/>
      <c r="K36" s="86">
        <v>0</v>
      </c>
    </row>
    <row r="37" spans="2:11" ht="18" customHeight="1" x14ac:dyDescent="0.15">
      <c r="B37" s="150">
        <f>入力シート２!B91</f>
        <v>0</v>
      </c>
      <c r="C37" s="155">
        <v>0</v>
      </c>
      <c r="D37" s="75">
        <f>入力シート２!E91</f>
        <v>0</v>
      </c>
      <c r="E37" s="692">
        <f>入力シート２!F91</f>
        <v>0</v>
      </c>
      <c r="F37" s="693"/>
      <c r="G37" s="154">
        <f>入力シート２!G91</f>
        <v>0</v>
      </c>
      <c r="H37" s="85"/>
      <c r="I37" s="91">
        <f>入力シート２!I91</f>
        <v>0</v>
      </c>
      <c r="J37" s="79"/>
      <c r="K37" s="86">
        <v>0</v>
      </c>
    </row>
    <row r="38" spans="2:11" ht="18" customHeight="1" x14ac:dyDescent="0.15">
      <c r="B38" s="150">
        <f>入力シート２!B92</f>
        <v>0</v>
      </c>
      <c r="C38" s="155">
        <v>0</v>
      </c>
      <c r="D38" s="75">
        <f>入力シート２!E92</f>
        <v>0</v>
      </c>
      <c r="E38" s="692">
        <f>入力シート２!F92</f>
        <v>0</v>
      </c>
      <c r="F38" s="693"/>
      <c r="G38" s="154">
        <f>入力シート２!G92</f>
        <v>0</v>
      </c>
      <c r="H38" s="85"/>
      <c r="I38" s="91">
        <f>入力シート２!I92</f>
        <v>0</v>
      </c>
      <c r="J38" s="79"/>
      <c r="K38" s="86">
        <v>0</v>
      </c>
    </row>
    <row r="39" spans="2:11" ht="18" customHeight="1" thickBot="1" x14ac:dyDescent="0.2">
      <c r="B39" s="152" t="s">
        <v>162</v>
      </c>
      <c r="C39" s="96"/>
      <c r="D39" s="96"/>
      <c r="E39" s="690"/>
      <c r="F39" s="691"/>
      <c r="G39" s="96"/>
      <c r="H39" s="97"/>
      <c r="I39" s="153">
        <f>SUM(I31:I35)</f>
        <v>0</v>
      </c>
      <c r="J39" s="97"/>
      <c r="K39" s="98"/>
    </row>
    <row r="40" spans="2:11" ht="12" customHeight="1" thickBot="1" x14ac:dyDescent="0.2"/>
    <row r="41" spans="2:11" ht="21" customHeight="1" x14ac:dyDescent="0.15">
      <c r="B41" s="147" t="s">
        <v>166</v>
      </c>
      <c r="C41" s="140" t="s">
        <v>203</v>
      </c>
      <c r="D41" s="140"/>
      <c r="E41" s="140"/>
      <c r="F41" s="140"/>
      <c r="G41" s="140"/>
      <c r="H41" s="140"/>
      <c r="I41" s="140"/>
      <c r="J41" s="148"/>
      <c r="K41" s="149"/>
    </row>
    <row r="42" spans="2:11" ht="21" customHeight="1" x14ac:dyDescent="0.15">
      <c r="B42" s="73" t="s">
        <v>155</v>
      </c>
      <c r="C42" s="75" t="s">
        <v>156</v>
      </c>
      <c r="D42" s="75" t="s">
        <v>157</v>
      </c>
      <c r="E42" s="141" t="s">
        <v>158</v>
      </c>
      <c r="F42" s="79"/>
      <c r="G42" s="141" t="s">
        <v>159</v>
      </c>
      <c r="H42" s="79"/>
      <c r="I42" s="141" t="s">
        <v>160</v>
      </c>
      <c r="J42" s="79"/>
      <c r="K42" s="86" t="s">
        <v>161</v>
      </c>
    </row>
    <row r="43" spans="2:11" ht="18" customHeight="1" x14ac:dyDescent="0.15">
      <c r="B43" s="150">
        <f>入力シート２!B98</f>
        <v>0</v>
      </c>
      <c r="C43" s="155"/>
      <c r="D43" s="75">
        <f>入力シート２!E98</f>
        <v>0</v>
      </c>
      <c r="E43" s="76">
        <f>入力シート２!F98</f>
        <v>0</v>
      </c>
      <c r="F43" s="77"/>
      <c r="G43" s="78"/>
      <c r="H43" s="79"/>
      <c r="I43" s="80">
        <f>入力シート２!G98</f>
        <v>0</v>
      </c>
      <c r="J43" s="79"/>
      <c r="K43" s="81"/>
    </row>
    <row r="44" spans="2:11" ht="18" customHeight="1" x14ac:dyDescent="0.15">
      <c r="B44" s="150">
        <f>入力シート２!B99</f>
        <v>0</v>
      </c>
      <c r="C44" s="155"/>
      <c r="D44" s="75">
        <f>入力シート２!E99</f>
        <v>0</v>
      </c>
      <c r="E44" s="76">
        <f>入力シート２!F99</f>
        <v>0</v>
      </c>
      <c r="F44" s="83"/>
      <c r="G44" s="84"/>
      <c r="H44" s="85"/>
      <c r="I44" s="80">
        <f>入力シート２!G99</f>
        <v>0</v>
      </c>
      <c r="J44" s="79"/>
      <c r="K44" s="86"/>
    </row>
    <row r="45" spans="2:11" ht="18" customHeight="1" x14ac:dyDescent="0.15">
      <c r="B45" s="150">
        <f>入力シート２!B100</f>
        <v>0</v>
      </c>
      <c r="C45" s="155">
        <v>0</v>
      </c>
      <c r="D45" s="75">
        <f>入力シート２!E100</f>
        <v>0</v>
      </c>
      <c r="E45" s="76">
        <f>入力シート２!F100</f>
        <v>0</v>
      </c>
      <c r="F45" s="83"/>
      <c r="G45" s="84">
        <v>0</v>
      </c>
      <c r="H45" s="85"/>
      <c r="I45" s="80">
        <f>入力シート２!G100</f>
        <v>0</v>
      </c>
      <c r="J45" s="79"/>
      <c r="K45" s="86">
        <v>0</v>
      </c>
    </row>
    <row r="46" spans="2:11" ht="18" customHeight="1" x14ac:dyDescent="0.15">
      <c r="B46" s="150">
        <f>入力シート２!B101</f>
        <v>0</v>
      </c>
      <c r="C46" s="155">
        <v>0</v>
      </c>
      <c r="D46" s="75">
        <f>入力シート２!E101</f>
        <v>0</v>
      </c>
      <c r="E46" s="76">
        <f>入力シート２!F101</f>
        <v>0</v>
      </c>
      <c r="F46" s="83"/>
      <c r="G46" s="84">
        <v>0</v>
      </c>
      <c r="H46" s="85"/>
      <c r="I46" s="80">
        <f>入力シート２!G101</f>
        <v>0</v>
      </c>
      <c r="J46" s="79"/>
      <c r="K46" s="86">
        <v>0</v>
      </c>
    </row>
    <row r="47" spans="2:11" ht="18" customHeight="1" x14ac:dyDescent="0.15">
      <c r="B47" s="150">
        <v>0</v>
      </c>
      <c r="C47" s="155">
        <v>0</v>
      </c>
      <c r="D47" s="75">
        <v>0</v>
      </c>
      <c r="E47" s="82">
        <v>0</v>
      </c>
      <c r="F47" s="83"/>
      <c r="G47" s="84">
        <v>0</v>
      </c>
      <c r="H47" s="85"/>
      <c r="I47" s="80">
        <v>0</v>
      </c>
      <c r="J47" s="79"/>
      <c r="K47" s="86">
        <v>0</v>
      </c>
    </row>
    <row r="48" spans="2:11" ht="18" customHeight="1" x14ac:dyDescent="0.15">
      <c r="B48" s="73" t="s">
        <v>162</v>
      </c>
      <c r="C48" s="87"/>
      <c r="D48" s="87"/>
      <c r="E48" s="76"/>
      <c r="F48" s="88"/>
      <c r="G48" s="89"/>
      <c r="H48" s="90"/>
      <c r="I48" s="91">
        <f>SUM(I43:I47)</f>
        <v>0</v>
      </c>
      <c r="J48" s="85"/>
      <c r="K48" s="92"/>
    </row>
    <row r="49" spans="2:11" ht="18" customHeight="1" x14ac:dyDescent="0.15">
      <c r="B49" s="93"/>
      <c r="C49" s="87"/>
      <c r="D49" s="87"/>
      <c r="E49" s="87"/>
      <c r="F49" s="85"/>
      <c r="G49" s="94" t="s">
        <v>163</v>
      </c>
      <c r="H49" s="85"/>
      <c r="I49" s="91">
        <f>ROUNDDOWN(I48,-4)</f>
        <v>0</v>
      </c>
      <c r="J49" s="85"/>
      <c r="K49" s="92"/>
    </row>
    <row r="50" spans="2:11" ht="18" customHeight="1" thickBot="1" x14ac:dyDescent="0.2">
      <c r="B50" s="95"/>
      <c r="C50" s="96"/>
      <c r="D50" s="96"/>
      <c r="E50" s="96"/>
      <c r="F50" s="97"/>
      <c r="G50" s="96"/>
      <c r="H50" s="97"/>
      <c r="I50" s="96"/>
      <c r="J50" s="97"/>
      <c r="K50" s="98"/>
    </row>
  </sheetData>
  <mergeCells count="9">
    <mergeCell ref="E39:F39"/>
    <mergeCell ref="E31:F31"/>
    <mergeCell ref="E32:F32"/>
    <mergeCell ref="E33:F33"/>
    <mergeCell ref="E34:F34"/>
    <mergeCell ref="E35:F35"/>
    <mergeCell ref="E36:F36"/>
    <mergeCell ref="E37:F37"/>
    <mergeCell ref="E38:F38"/>
  </mergeCells>
  <phoneticPr fontId="3"/>
  <printOptions horizontalCentered="1"/>
  <pageMargins left="0.19685039370078741" right="0.19685039370078741" top="0.70866141732283472" bottom="0.35433070866141736" header="0.19685039370078741" footer="0.19685039370078741"/>
  <pageSetup paperSize="9" orientation="portrait"/>
  <headerFooter alignWithMargins="0">
    <oddHeader>&amp;R&amp;"ＭＳ 明朝,太字"代価表（２）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説明資料（入力シート１）</vt:lpstr>
      <vt:lpstr>説明資料（入力シート２）</vt:lpstr>
      <vt:lpstr>内訳表</vt:lpstr>
      <vt:lpstr>入力シート２</vt:lpstr>
      <vt:lpstr>施設別算定表</vt:lpstr>
      <vt:lpstr>保全管理データ</vt:lpstr>
      <vt:lpstr>代価表(2)</vt:lpstr>
      <vt:lpstr>施設別算定表!Print_Area</vt:lpstr>
      <vt:lpstr>'説明資料（入力シート１）'!Print_Area</vt:lpstr>
      <vt:lpstr>'代価表(2)'!Print_Area</vt:lpstr>
      <vt:lpstr>内訳表!Print_Area</vt:lpstr>
      <vt:lpstr>入力シート２!Print_Area</vt:lpstr>
      <vt:lpstr>保全管理データ!Print_Area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2026-10-03T07:12:44Z</dcterms:modified>
</cp:coreProperties>
</file>